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macrosheets/sheet1.xml" ContentType="application/vnd.ms-excel.macro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4.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slicers/slicer2.xml" ContentType="application/vnd.ms-excel.slicer+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tables/table15.xml" ContentType="application/vnd.openxmlformats-officedocument.spreadsheetml.table+xml"/>
  <Override PartName="/xl/drawings/drawing4.xml" ContentType="application/vnd.openxmlformats-officedocument.drawing+xml"/>
  <Override PartName="/xl/tables/table16.xml" ContentType="application/vnd.openxmlformats-officedocument.spreadsheetml.table+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5.xml" ContentType="application/vnd.openxmlformats-officedocument.drawing+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tables/table17.xml" ContentType="application/vnd.openxmlformats-officedocument.spreadsheetml.tabl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drawings/drawing8.xml" ContentType="application/vnd.openxmlformats-officedocument.drawing+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9.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charts/style25.xml" ContentType="application/vnd.ms-office.chartstyle+xml"/>
  <Override PartName="/xl/charts/colors2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filterPrivacy="1" codeName="ThisWorkbook" hidePivotFieldList="1"/>
  <xr:revisionPtr revIDLastSave="0" documentId="8_{9E5D0DC7-5557-D442-B61A-108B1A357761}" xr6:coauthVersionLast="47" xr6:coauthVersionMax="47" xr10:uidLastSave="{00000000-0000-0000-0000-000000000000}"/>
  <bookViews>
    <workbookView xWindow="0" yWindow="500" windowWidth="28800" windowHeight="17500" xr2:uid="{00000000-000D-0000-FFFF-FFFF00000000}"/>
  </bookViews>
  <sheets>
    <sheet name="Asumptions" sheetId="36" r:id="rId1"/>
    <sheet name="Data Directory" sheetId="35" r:id="rId2"/>
    <sheet name="Population &amp; Market Share" sheetId="34" r:id="rId3"/>
    <sheet name="Part 1 - raw data" sheetId="1" r:id="rId4"/>
    <sheet name="P1. Dashboard" sheetId="15" r:id="rId5"/>
    <sheet name="Sheet8" sheetId="32" state="hidden" r:id="rId6"/>
    <sheet name="Sheet9" sheetId="33" state="hidden" r:id="rId7"/>
    <sheet name="P1. Pivot Tables" sheetId="13" r:id="rId8"/>
    <sheet name="Year2022" sheetId="16" state="hidden" r:id="rId9"/>
    <sheet name="P2. Documentation" sheetId="46" r:id="rId10"/>
    <sheet name="Part 2 - Probability of Success" sheetId="3" r:id="rId11"/>
    <sheet name="P2. Dashboard" sheetId="47" r:id="rId12"/>
    <sheet name="P2. Risk Analysis Formular" sheetId="30" state="hidden" r:id="rId13"/>
    <sheet name="P2. Risk Matrix Data" sheetId="26" r:id="rId14"/>
    <sheet name="P2. Matrix Prob (Snow)" sheetId="31" state="hidden" r:id="rId15"/>
    <sheet name="P2. Matrix Prob (Cycling)" sheetId="28" state="hidden" r:id="rId16"/>
    <sheet name="P2. Matrix Prob (Outdoors)" sheetId="27" state="hidden" r:id="rId17"/>
    <sheet name="P2. Matrix Prob (Athletics)" sheetId="29" state="hidden" r:id="rId18"/>
    <sheet name="P2. Matrix Prob (Workwear)" sheetId="42" state="hidden" r:id="rId19"/>
    <sheet name="Part 3 - Planning Tool" sheetId="6" r:id="rId20"/>
    <sheet name="P3. Documentation N2" sheetId="22" r:id="rId21"/>
    <sheet name="P3.Data Entry Formular" sheetId="20" r:id="rId22"/>
    <sheet name="P3. Data Entry Collection" sheetId="21" r:id="rId23"/>
    <sheet name="P3. Raw DataV2" sheetId="23" state="hidden" r:id="rId24"/>
    <sheet name="P3. Data CalculationV2" sheetId="37" state="hidden" r:id="rId25"/>
    <sheet name="P3. BOA Variables Form" sheetId="38" r:id="rId26"/>
    <sheet name="P3. Data BOA Variables" sheetId="24" r:id="rId27"/>
    <sheet name="P3. Raw DAta" sheetId="39" state="hidden" r:id="rId28"/>
    <sheet name="P3. Calculations BOA Variables" sheetId="40" r:id="rId29"/>
    <sheet name="P3. OutPut BOA Variables" sheetId="41" r:id="rId30"/>
    <sheet name="P3. Schenarios Forecasting" sheetId="25" state="hidden" r:id="rId31"/>
    <sheet name="P3. Forecasting Rev. Scenarios" sheetId="48" r:id="rId32"/>
    <sheet name="P3. External Data" sheetId="19" state="hidden" r:id="rId33"/>
    <sheet name="P3. Ski Boots" sheetId="18" state="hidden" r:id="rId34"/>
  </sheets>
  <definedNames>
    <definedName name="_xlchart.v2.0" hidden="1">'P1. Pivot Tables'!$J$140:$J$154</definedName>
    <definedName name="_xlchart.v2.1" hidden="1">'P1. Pivot Tables'!$K$140:$K$154</definedName>
    <definedName name="Slicer_Segment_2022">#N/A</definedName>
    <definedName name="Slicer_Year">#N/A</definedName>
    <definedName name="Slicer_Year1">#N/A</definedName>
    <definedName name="Slicer_Year2">#N/A</definedName>
  </definedNames>
  <calcPr calcId="191029"/>
  <pivotCaches>
    <pivotCache cacheId="0" r:id="rId35"/>
    <pivotCache cacheId="1" r:id="rId36"/>
    <pivotCache cacheId="2" r:id="rId37"/>
    <pivotCache cacheId="3" r:id="rId38"/>
    <pivotCache cacheId="4" r:id="rId39"/>
  </pivotCaches>
  <fileRecoveryPr repairLoad="1"/>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45" i="13" l="1"/>
  <c r="C345" i="13"/>
  <c r="B345" i="13"/>
  <c r="I53" i="48"/>
  <c r="J53" i="48" s="1"/>
  <c r="K53" i="48" s="1"/>
  <c r="L53" i="48" s="1"/>
  <c r="M53" i="48" s="1"/>
  <c r="I48" i="48"/>
  <c r="J48" i="48" s="1"/>
  <c r="K48" i="48" s="1"/>
  <c r="L48" i="48" s="1"/>
  <c r="M48" i="48" s="1"/>
  <c r="I49" i="48"/>
  <c r="J49" i="48" s="1"/>
  <c r="K49" i="48" s="1"/>
  <c r="L49" i="48" s="1"/>
  <c r="M49" i="48" s="1"/>
  <c r="I50" i="48"/>
  <c r="J50" i="48" s="1"/>
  <c r="K50" i="48" s="1"/>
  <c r="L50" i="48" s="1"/>
  <c r="M50" i="48" s="1"/>
  <c r="I51" i="48"/>
  <c r="J51" i="48" s="1"/>
  <c r="K51" i="48" s="1"/>
  <c r="L51" i="48" s="1"/>
  <c r="M51" i="48" s="1"/>
  <c r="I52" i="48"/>
  <c r="J52" i="48" s="1"/>
  <c r="K52" i="48" s="1"/>
  <c r="L52" i="48" s="1"/>
  <c r="M52" i="48" s="1"/>
  <c r="I47" i="48"/>
  <c r="J47" i="48" s="1"/>
  <c r="K47" i="48" s="1"/>
  <c r="L47" i="48" s="1"/>
  <c r="M47" i="48" s="1"/>
  <c r="I38" i="48"/>
  <c r="J38" i="48" s="1"/>
  <c r="K38" i="48" s="1"/>
  <c r="L38" i="48" s="1"/>
  <c r="M38" i="48" s="1"/>
  <c r="I39" i="48"/>
  <c r="J39" i="48" s="1"/>
  <c r="K39" i="48" s="1"/>
  <c r="L39" i="48" s="1"/>
  <c r="M39" i="48" s="1"/>
  <c r="I40" i="48"/>
  <c r="J40" i="48" s="1"/>
  <c r="K40" i="48" s="1"/>
  <c r="L40" i="48" s="1"/>
  <c r="M40" i="48" s="1"/>
  <c r="I41" i="48"/>
  <c r="J41" i="48" s="1"/>
  <c r="K41" i="48" s="1"/>
  <c r="L41" i="48" s="1"/>
  <c r="M41" i="48" s="1"/>
  <c r="I42" i="48"/>
  <c r="J42" i="48" s="1"/>
  <c r="K42" i="48" s="1"/>
  <c r="L42" i="48" s="1"/>
  <c r="M42" i="48" s="1"/>
  <c r="I43" i="48"/>
  <c r="J43" i="48" s="1"/>
  <c r="K43" i="48" s="1"/>
  <c r="L43" i="48" s="1"/>
  <c r="M43" i="48" s="1"/>
  <c r="I37" i="48"/>
  <c r="J37" i="48" s="1"/>
  <c r="K37" i="48" s="1"/>
  <c r="L37" i="48" s="1"/>
  <c r="M37" i="48" s="1"/>
  <c r="I28" i="48"/>
  <c r="J28" i="48" s="1"/>
  <c r="I29" i="48"/>
  <c r="J29" i="48" s="1"/>
  <c r="I30" i="48"/>
  <c r="I31" i="48"/>
  <c r="I32" i="48"/>
  <c r="I33" i="48"/>
  <c r="J33" i="48" s="1"/>
  <c r="I27" i="48"/>
  <c r="I8" i="48" s="1"/>
  <c r="B34" i="25"/>
  <c r="B19" i="25"/>
  <c r="B5" i="25"/>
  <c r="I10" i="3"/>
  <c r="I5" i="3"/>
  <c r="I12" i="3"/>
  <c r="I3" i="3"/>
  <c r="I2" i="3"/>
  <c r="I14" i="3"/>
  <c r="I15" i="3"/>
  <c r="I6" i="3"/>
  <c r="I11" i="3"/>
  <c r="I17" i="3"/>
  <c r="I16" i="3"/>
  <c r="I18" i="3"/>
  <c r="I9" i="3"/>
  <c r="I8" i="3"/>
  <c r="I7" i="3"/>
  <c r="I13" i="3"/>
  <c r="I4" i="3"/>
  <c r="C47" i="47"/>
  <c r="C46" i="47"/>
  <c r="C45" i="47"/>
  <c r="C44" i="47"/>
  <c r="C43" i="47"/>
  <c r="C42" i="47"/>
  <c r="C41" i="47"/>
  <c r="C40" i="47"/>
  <c r="C39" i="47"/>
  <c r="C38" i="47"/>
  <c r="C37" i="47"/>
  <c r="C35" i="47"/>
  <c r="C34" i="47"/>
  <c r="C33" i="47"/>
  <c r="C32" i="47"/>
  <c r="G76" i="31"/>
  <c r="H76" i="31" s="1"/>
  <c r="G75" i="31"/>
  <c r="H75" i="31" s="1"/>
  <c r="G74" i="31"/>
  <c r="H74" i="31" s="1"/>
  <c r="G73" i="31"/>
  <c r="H73" i="31" s="1"/>
  <c r="G72" i="31"/>
  <c r="H72" i="31" s="1"/>
  <c r="G71" i="31"/>
  <c r="H71" i="31" s="1"/>
  <c r="G70" i="31"/>
  <c r="H70" i="31" s="1"/>
  <c r="G69" i="31"/>
  <c r="H69" i="31" s="1"/>
  <c r="G68" i="31"/>
  <c r="H68" i="31" s="1"/>
  <c r="G67" i="31"/>
  <c r="H67" i="31" s="1"/>
  <c r="E77" i="34"/>
  <c r="E74" i="34"/>
  <c r="E69" i="34"/>
  <c r="E68"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I40" i="25"/>
  <c r="I16" i="25"/>
  <c r="I15" i="25"/>
  <c r="I14" i="25"/>
  <c r="I13" i="25"/>
  <c r="I12" i="25"/>
  <c r="I11" i="25"/>
  <c r="I11" i="48" l="1"/>
  <c r="I13" i="48"/>
  <c r="I12" i="48"/>
  <c r="J32" i="48"/>
  <c r="J13" i="48" s="1"/>
  <c r="J31" i="48"/>
  <c r="J12" i="48" s="1"/>
  <c r="K32" i="48"/>
  <c r="J27" i="48"/>
  <c r="I10" i="48"/>
  <c r="I9" i="48"/>
  <c r="I14" i="48"/>
  <c r="K33" i="48"/>
  <c r="J14" i="48"/>
  <c r="K29" i="48"/>
  <c r="J10" i="48"/>
  <c r="K28" i="48"/>
  <c r="J9" i="48"/>
  <c r="J30" i="48"/>
  <c r="I17" i="25"/>
  <c r="J11" i="25"/>
  <c r="J12" i="25"/>
  <c r="K12" i="25" s="1"/>
  <c r="L12" i="25" s="1"/>
  <c r="M12" i="25" s="1"/>
  <c r="N12" i="25" s="1"/>
  <c r="J13" i="25"/>
  <c r="K13" i="25" s="1"/>
  <c r="L13" i="25" s="1"/>
  <c r="M13" i="25" s="1"/>
  <c r="N13" i="25" s="1"/>
  <c r="J14" i="25"/>
  <c r="K14" i="25" s="1"/>
  <c r="L14" i="25" s="1"/>
  <c r="M14" i="25" s="1"/>
  <c r="N14" i="25" s="1"/>
  <c r="J15" i="25"/>
  <c r="K15" i="25" s="1"/>
  <c r="L15" i="25" s="1"/>
  <c r="M15" i="25" s="1"/>
  <c r="N15" i="25" s="1"/>
  <c r="J16" i="25"/>
  <c r="K16" i="25" s="1"/>
  <c r="L16" i="25" s="1"/>
  <c r="M16" i="25" s="1"/>
  <c r="N16" i="25" s="1"/>
  <c r="B17" i="34"/>
  <c r="B18" i="34"/>
  <c r="B16" i="34"/>
  <c r="F180" i="26"/>
  <c r="G180" i="26" s="1"/>
  <c r="F179" i="26"/>
  <c r="G179" i="26" s="1"/>
  <c r="F178" i="26"/>
  <c r="G178" i="26" s="1"/>
  <c r="F177" i="26"/>
  <c r="G177" i="26" s="1"/>
  <c r="F176" i="26"/>
  <c r="G176" i="26" s="1"/>
  <c r="F175" i="26"/>
  <c r="G175" i="26" s="1"/>
  <c r="F174" i="26"/>
  <c r="G174" i="26" s="1"/>
  <c r="F173" i="26"/>
  <c r="G173" i="26" s="1"/>
  <c r="F172" i="26"/>
  <c r="F171" i="26"/>
  <c r="G171" i="26" s="1"/>
  <c r="F170" i="26"/>
  <c r="G170" i="26" s="1"/>
  <c r="F169" i="26"/>
  <c r="G169" i="26" s="1"/>
  <c r="F168" i="26"/>
  <c r="G168" i="26" s="1"/>
  <c r="F167" i="26"/>
  <c r="G167" i="26" s="1"/>
  <c r="F166" i="26"/>
  <c r="G166" i="26" s="1"/>
  <c r="F165" i="26"/>
  <c r="G165" i="26" s="1"/>
  <c r="F164" i="26"/>
  <c r="G164" i="26" s="1"/>
  <c r="F163" i="26"/>
  <c r="F162" i="26"/>
  <c r="G162" i="26" s="1"/>
  <c r="F161" i="26"/>
  <c r="G161" i="26" s="1"/>
  <c r="F160" i="26"/>
  <c r="G160" i="26" s="1"/>
  <c r="F159" i="26"/>
  <c r="G159" i="26" s="1"/>
  <c r="F158" i="26"/>
  <c r="G158" i="26" s="1"/>
  <c r="F157" i="26"/>
  <c r="G157" i="26" s="1"/>
  <c r="F156" i="26"/>
  <c r="F155" i="26"/>
  <c r="G155" i="26" s="1"/>
  <c r="F154" i="26"/>
  <c r="G154" i="26" s="1"/>
  <c r="F153" i="26"/>
  <c r="G153" i="26" s="1"/>
  <c r="F152" i="26"/>
  <c r="G152" i="26" s="1"/>
  <c r="F151" i="26"/>
  <c r="G151" i="26" s="1"/>
  <c r="F150" i="26"/>
  <c r="G150" i="26" s="1"/>
  <c r="F149" i="26"/>
  <c r="G149" i="26" s="1"/>
  <c r="F148" i="26"/>
  <c r="G148" i="26" s="1"/>
  <c r="F147" i="26"/>
  <c r="G147" i="26" s="1"/>
  <c r="F146" i="26"/>
  <c r="G146" i="26" s="1"/>
  <c r="F145" i="26"/>
  <c r="F144" i="26"/>
  <c r="G144" i="26" s="1"/>
  <c r="F143" i="26"/>
  <c r="G143" i="26" s="1"/>
  <c r="F142" i="26"/>
  <c r="G142" i="26" s="1"/>
  <c r="F141" i="26"/>
  <c r="G141" i="26" s="1"/>
  <c r="F140" i="26"/>
  <c r="G140" i="26" s="1"/>
  <c r="F139" i="26"/>
  <c r="G139" i="26" s="1"/>
  <c r="F138" i="26"/>
  <c r="G138" i="26" s="1"/>
  <c r="F137" i="26"/>
  <c r="G137" i="26" s="1"/>
  <c r="F136" i="26"/>
  <c r="G136" i="26" s="1"/>
  <c r="G47" i="42"/>
  <c r="H47" i="42" s="1"/>
  <c r="G46" i="42"/>
  <c r="H46" i="42" s="1"/>
  <c r="G45" i="42"/>
  <c r="H45" i="42" s="1"/>
  <c r="G44" i="42"/>
  <c r="H44" i="42" s="1"/>
  <c r="G43" i="42"/>
  <c r="H43" i="42" s="1"/>
  <c r="G42" i="42"/>
  <c r="H42" i="42" s="1"/>
  <c r="G41" i="42"/>
  <c r="H41" i="42" s="1"/>
  <c r="G40" i="42"/>
  <c r="H40" i="42" s="1"/>
  <c r="G39" i="42"/>
  <c r="H39" i="42" s="1"/>
  <c r="G62" i="42"/>
  <c r="H62" i="42" s="1"/>
  <c r="G61" i="42"/>
  <c r="H61" i="42" s="1"/>
  <c r="G60" i="42"/>
  <c r="H60" i="42" s="1"/>
  <c r="G59" i="42"/>
  <c r="H59" i="42" s="1"/>
  <c r="G58" i="42"/>
  <c r="H58" i="42" s="1"/>
  <c r="G57" i="42"/>
  <c r="H57" i="42" s="1"/>
  <c r="G56" i="42"/>
  <c r="H56" i="42" s="1"/>
  <c r="G55" i="42"/>
  <c r="H55" i="42" s="1"/>
  <c r="G54" i="42"/>
  <c r="G34" i="42"/>
  <c r="H34" i="42" s="1"/>
  <c r="G33" i="42"/>
  <c r="H33" i="42" s="1"/>
  <c r="G32" i="42"/>
  <c r="H32" i="42" s="1"/>
  <c r="G31" i="42"/>
  <c r="H31" i="42" s="1"/>
  <c r="G30" i="42"/>
  <c r="H30" i="42" s="1"/>
  <c r="G29" i="42"/>
  <c r="H29" i="42" s="1"/>
  <c r="G28" i="42"/>
  <c r="H28" i="42" s="1"/>
  <c r="G27" i="42"/>
  <c r="H27" i="42" s="1"/>
  <c r="G26" i="42"/>
  <c r="G21" i="42"/>
  <c r="H21" i="42" s="1"/>
  <c r="G20" i="42"/>
  <c r="H20" i="42" s="1"/>
  <c r="G19" i="42"/>
  <c r="H19" i="42" s="1"/>
  <c r="G18" i="42"/>
  <c r="H18" i="42" s="1"/>
  <c r="G17" i="42"/>
  <c r="H17" i="42" s="1"/>
  <c r="G16" i="42"/>
  <c r="H16" i="42" s="1"/>
  <c r="G15" i="42"/>
  <c r="H15" i="42" s="1"/>
  <c r="G14" i="42"/>
  <c r="H14" i="42" s="1"/>
  <c r="G13" i="42"/>
  <c r="H13" i="42" s="1"/>
  <c r="Q6" i="42"/>
  <c r="P6" i="42"/>
  <c r="O6" i="42"/>
  <c r="N6" i="42"/>
  <c r="M6" i="42"/>
  <c r="Q5" i="42"/>
  <c r="P5" i="42"/>
  <c r="O5" i="42"/>
  <c r="N5" i="42"/>
  <c r="M5" i="42"/>
  <c r="Q4" i="42"/>
  <c r="P4" i="42"/>
  <c r="O4" i="42"/>
  <c r="N4" i="42"/>
  <c r="M4" i="42"/>
  <c r="Q3" i="42"/>
  <c r="P3" i="42"/>
  <c r="O3" i="42"/>
  <c r="N3" i="42"/>
  <c r="M3" i="42"/>
  <c r="Q2" i="42"/>
  <c r="P2" i="42"/>
  <c r="O2" i="42"/>
  <c r="N2" i="42"/>
  <c r="M2" i="42"/>
  <c r="F135" i="26"/>
  <c r="G135" i="26" s="1"/>
  <c r="F134" i="26"/>
  <c r="G134" i="26" s="1"/>
  <c r="F133" i="26"/>
  <c r="G133" i="26" s="1"/>
  <c r="F132" i="26"/>
  <c r="G132" i="26" s="1"/>
  <c r="F131" i="26"/>
  <c r="G131" i="26" s="1"/>
  <c r="F130" i="26"/>
  <c r="G130" i="26" s="1"/>
  <c r="F129" i="26"/>
  <c r="G129" i="26" s="1"/>
  <c r="F128" i="26"/>
  <c r="G128" i="26" s="1"/>
  <c r="F127" i="26"/>
  <c r="G127" i="26" s="1"/>
  <c r="F126" i="26"/>
  <c r="G126" i="26" s="1"/>
  <c r="F125" i="26"/>
  <c r="G125" i="26" s="1"/>
  <c r="F124" i="26"/>
  <c r="G124" i="26" s="1"/>
  <c r="F123" i="26"/>
  <c r="G123" i="26" s="1"/>
  <c r="F122" i="26"/>
  <c r="G122" i="26" s="1"/>
  <c r="F121" i="26"/>
  <c r="G121" i="26" s="1"/>
  <c r="F120" i="26"/>
  <c r="G120" i="26" s="1"/>
  <c r="F119" i="26"/>
  <c r="G119" i="26" s="1"/>
  <c r="F118" i="26"/>
  <c r="G118" i="26" s="1"/>
  <c r="F117" i="26"/>
  <c r="G117" i="26" s="1"/>
  <c r="F116" i="26"/>
  <c r="G116" i="26" s="1"/>
  <c r="F115" i="26"/>
  <c r="G115" i="26" s="1"/>
  <c r="F114" i="26"/>
  <c r="G114" i="26" s="1"/>
  <c r="F113" i="26"/>
  <c r="G113" i="26" s="1"/>
  <c r="F112" i="26"/>
  <c r="G112" i="26" s="1"/>
  <c r="F111" i="26"/>
  <c r="G111" i="26" s="1"/>
  <c r="F110" i="26"/>
  <c r="G110" i="26" s="1"/>
  <c r="F109" i="26"/>
  <c r="G109" i="26" s="1"/>
  <c r="F108" i="26"/>
  <c r="G108" i="26" s="1"/>
  <c r="F107" i="26"/>
  <c r="G107" i="26" s="1"/>
  <c r="F106" i="26"/>
  <c r="G106" i="26" s="1"/>
  <c r="F105" i="26"/>
  <c r="G105" i="26" s="1"/>
  <c r="F104" i="26"/>
  <c r="G104" i="26" s="1"/>
  <c r="F103" i="26"/>
  <c r="G103" i="26" s="1"/>
  <c r="F102" i="26"/>
  <c r="G102" i="26" s="1"/>
  <c r="F101" i="26"/>
  <c r="G101" i="26" s="1"/>
  <c r="F100" i="26"/>
  <c r="G100" i="26" s="1"/>
  <c r="F99" i="26"/>
  <c r="G99" i="26" s="1"/>
  <c r="F98" i="26"/>
  <c r="G98" i="26" s="1"/>
  <c r="F97" i="26"/>
  <c r="G97" i="26" s="1"/>
  <c r="F96" i="26"/>
  <c r="G96" i="26" s="1"/>
  <c r="F95" i="26"/>
  <c r="G95" i="26" s="1"/>
  <c r="F94" i="26"/>
  <c r="G94" i="26" s="1"/>
  <c r="F93" i="26"/>
  <c r="G93" i="26" s="1"/>
  <c r="F92" i="26"/>
  <c r="G92" i="26" s="1"/>
  <c r="F91" i="26"/>
  <c r="G91" i="26" s="1"/>
  <c r="C3" i="41"/>
  <c r="C2" i="41"/>
  <c r="B3" i="41"/>
  <c r="B2" i="41"/>
  <c r="J3" i="40"/>
  <c r="J2" i="40"/>
  <c r="I3" i="40"/>
  <c r="I2" i="40"/>
  <c r="H3" i="40"/>
  <c r="H2" i="40"/>
  <c r="B3" i="40"/>
  <c r="C3" i="40"/>
  <c r="D3" i="40"/>
  <c r="E3" i="40"/>
  <c r="F3" i="40"/>
  <c r="G3" i="40"/>
  <c r="B2" i="40"/>
  <c r="C2" i="40"/>
  <c r="D2" i="40"/>
  <c r="E2" i="40"/>
  <c r="F2" i="40"/>
  <c r="G2" i="40"/>
  <c r="A2" i="40"/>
  <c r="A3" i="40"/>
  <c r="B1" i="40"/>
  <c r="C1" i="40"/>
  <c r="D1" i="40"/>
  <c r="E1" i="40"/>
  <c r="F1" i="40"/>
  <c r="G1" i="40"/>
  <c r="E27" i="38"/>
  <c r="E32" i="38"/>
  <c r="E31" i="38"/>
  <c r="E30" i="38"/>
  <c r="E29" i="38"/>
  <c r="E28" i="38"/>
  <c r="C32" i="38"/>
  <c r="C31" i="38"/>
  <c r="C30" i="38"/>
  <c r="C29" i="38"/>
  <c r="C28" i="38"/>
  <c r="C27" i="38"/>
  <c r="Q8" i="37"/>
  <c r="Q9" i="37"/>
  <c r="Q10" i="37"/>
  <c r="P8" i="37"/>
  <c r="P9" i="37"/>
  <c r="A3" i="37"/>
  <c r="B3" i="37"/>
  <c r="C3" i="37"/>
  <c r="D3" i="37"/>
  <c r="E3" i="37"/>
  <c r="F3" i="37"/>
  <c r="G3" i="37"/>
  <c r="H3" i="37"/>
  <c r="I3" i="37"/>
  <c r="J3" i="37"/>
  <c r="K3" i="37"/>
  <c r="P3" i="37"/>
  <c r="M3" i="37"/>
  <c r="Q3" i="37"/>
  <c r="O3" i="37"/>
  <c r="R3" i="37" s="1"/>
  <c r="A4" i="37"/>
  <c r="B4" i="37"/>
  <c r="C4" i="37"/>
  <c r="D4" i="37"/>
  <c r="E4" i="37"/>
  <c r="F4" i="37"/>
  <c r="G4" i="37"/>
  <c r="H4" i="37"/>
  <c r="I4" i="37"/>
  <c r="J4" i="37"/>
  <c r="L4" i="37"/>
  <c r="P4" i="37" s="1"/>
  <c r="M4" i="37"/>
  <c r="N4" i="37"/>
  <c r="Q4" i="37" s="1"/>
  <c r="O4" i="37"/>
  <c r="R4" i="37" s="1"/>
  <c r="A5" i="37"/>
  <c r="B5" i="37"/>
  <c r="C5" i="37"/>
  <c r="D5" i="37"/>
  <c r="E5" i="37"/>
  <c r="F5" i="37"/>
  <c r="G5" i="37"/>
  <c r="H5" i="37"/>
  <c r="I5" i="37"/>
  <c r="J5" i="37"/>
  <c r="K5" i="37"/>
  <c r="L5" i="37"/>
  <c r="P5" i="37" s="1"/>
  <c r="M5" i="37"/>
  <c r="N5" i="37"/>
  <c r="Q5" i="37" s="1"/>
  <c r="O5" i="37"/>
  <c r="A6" i="37"/>
  <c r="B6" i="37"/>
  <c r="C6" i="37"/>
  <c r="D6" i="37"/>
  <c r="E6" i="37"/>
  <c r="F6" i="37"/>
  <c r="G6" i="37"/>
  <c r="H6" i="37"/>
  <c r="I6" i="37"/>
  <c r="J6" i="37"/>
  <c r="K6" i="37"/>
  <c r="L6" i="37"/>
  <c r="P6" i="37" s="1"/>
  <c r="M6" i="37"/>
  <c r="N6" i="37"/>
  <c r="Q6" i="37" s="1"/>
  <c r="O6" i="37"/>
  <c r="A7" i="37"/>
  <c r="B7" i="37"/>
  <c r="C7" i="37"/>
  <c r="D7" i="37"/>
  <c r="E7" i="37"/>
  <c r="F7" i="37"/>
  <c r="G7" i="37"/>
  <c r="H7" i="37"/>
  <c r="I7" i="37"/>
  <c r="J7" i="37"/>
  <c r="K7" i="37"/>
  <c r="L7" i="37"/>
  <c r="P7" i="37" s="1"/>
  <c r="M7" i="37"/>
  <c r="N7" i="37"/>
  <c r="Q7" i="37" s="1"/>
  <c r="O7" i="37"/>
  <c r="A8" i="37"/>
  <c r="B8" i="37"/>
  <c r="C8" i="37"/>
  <c r="D8" i="37"/>
  <c r="E8" i="37"/>
  <c r="F8" i="37"/>
  <c r="G8" i="37"/>
  <c r="H8" i="37"/>
  <c r="I8" i="37"/>
  <c r="J8" i="37"/>
  <c r="K8" i="37"/>
  <c r="L8" i="37"/>
  <c r="M8" i="37"/>
  <c r="N8" i="37"/>
  <c r="O8" i="37"/>
  <c r="A9" i="37"/>
  <c r="B9" i="37"/>
  <c r="C9" i="37"/>
  <c r="D9" i="37"/>
  <c r="E9" i="37"/>
  <c r="F9" i="37"/>
  <c r="G9" i="37"/>
  <c r="H9" i="37"/>
  <c r="I9" i="37"/>
  <c r="J9" i="37"/>
  <c r="K9" i="37"/>
  <c r="L9" i="37"/>
  <c r="M9" i="37"/>
  <c r="N9" i="37"/>
  <c r="O9" i="37"/>
  <c r="A10" i="37"/>
  <c r="B10" i="37"/>
  <c r="C10" i="37"/>
  <c r="D10" i="37"/>
  <c r="E10" i="37"/>
  <c r="F10" i="37"/>
  <c r="G10" i="37"/>
  <c r="H10" i="37"/>
  <c r="I10" i="37"/>
  <c r="J10" i="37"/>
  <c r="K10" i="37"/>
  <c r="P10" i="37" s="1"/>
  <c r="L10" i="37"/>
  <c r="M10" i="37"/>
  <c r="N10" i="37"/>
  <c r="O10" i="37"/>
  <c r="A11" i="37"/>
  <c r="B11" i="37"/>
  <c r="C11" i="37"/>
  <c r="D11" i="37"/>
  <c r="E11" i="37"/>
  <c r="F11" i="37"/>
  <c r="G11" i="37"/>
  <c r="H11" i="37"/>
  <c r="I11" i="37"/>
  <c r="J11" i="37"/>
  <c r="K11" i="37"/>
  <c r="L11" i="37"/>
  <c r="P11" i="37" s="1"/>
  <c r="M11" i="37"/>
  <c r="N11" i="37"/>
  <c r="Q11" i="37" s="1"/>
  <c r="O11" i="37"/>
  <c r="N2" i="37"/>
  <c r="O2" i="37"/>
  <c r="M2" i="37"/>
  <c r="B2" i="37"/>
  <c r="C2" i="37"/>
  <c r="D2" i="37"/>
  <c r="E2" i="37"/>
  <c r="F2" i="37"/>
  <c r="G2" i="37"/>
  <c r="H2" i="37"/>
  <c r="I2" i="37"/>
  <c r="J2" i="37"/>
  <c r="K2" i="37"/>
  <c r="L2" i="37"/>
  <c r="A2" i="37"/>
  <c r="F90" i="26"/>
  <c r="G90" i="26" s="1"/>
  <c r="F89" i="26"/>
  <c r="G89" i="26" s="1"/>
  <c r="F88" i="26"/>
  <c r="G88" i="26" s="1"/>
  <c r="F87" i="26"/>
  <c r="G87" i="26" s="1"/>
  <c r="F86" i="26"/>
  <c r="G86" i="26" s="1"/>
  <c r="F85" i="26"/>
  <c r="G85" i="26" s="1"/>
  <c r="F84" i="26"/>
  <c r="G84" i="26" s="1"/>
  <c r="F83" i="26"/>
  <c r="G83" i="26" s="1"/>
  <c r="F82" i="26"/>
  <c r="G82" i="26" s="1"/>
  <c r="F81" i="26"/>
  <c r="G81" i="26" s="1"/>
  <c r="F80" i="26"/>
  <c r="G80" i="26" s="1"/>
  <c r="F79" i="26"/>
  <c r="G79" i="26" s="1"/>
  <c r="F78" i="26"/>
  <c r="G78" i="26" s="1"/>
  <c r="F77" i="26"/>
  <c r="G77" i="26" s="1"/>
  <c r="F76" i="26"/>
  <c r="G76" i="26" s="1"/>
  <c r="F75" i="26"/>
  <c r="G75" i="26" s="1"/>
  <c r="F74" i="26"/>
  <c r="G74" i="26" s="1"/>
  <c r="F73" i="26"/>
  <c r="F72" i="26"/>
  <c r="G72" i="26" s="1"/>
  <c r="F71" i="26"/>
  <c r="G71" i="26" s="1"/>
  <c r="F70" i="26"/>
  <c r="G70" i="26" s="1"/>
  <c r="F69" i="26"/>
  <c r="G69" i="26" s="1"/>
  <c r="F68" i="26"/>
  <c r="G68" i="26" s="1"/>
  <c r="F67" i="26"/>
  <c r="G67" i="26" s="1"/>
  <c r="F66" i="26"/>
  <c r="G66" i="26" s="1"/>
  <c r="F65" i="26"/>
  <c r="G65" i="26" s="1"/>
  <c r="F64" i="26"/>
  <c r="F63" i="26"/>
  <c r="G63" i="26" s="1"/>
  <c r="F62" i="26"/>
  <c r="G62" i="26" s="1"/>
  <c r="F61" i="26"/>
  <c r="G61" i="26" s="1"/>
  <c r="F60" i="26"/>
  <c r="G60" i="26" s="1"/>
  <c r="F59" i="26"/>
  <c r="G59" i="26" s="1"/>
  <c r="F58" i="26"/>
  <c r="G58" i="26" s="1"/>
  <c r="F57" i="26"/>
  <c r="G57" i="26" s="1"/>
  <c r="F56" i="26"/>
  <c r="G56" i="26" s="1"/>
  <c r="F55" i="26"/>
  <c r="G55" i="26" s="1"/>
  <c r="F54" i="26"/>
  <c r="G54" i="26" s="1"/>
  <c r="F53" i="26"/>
  <c r="G53" i="26" s="1"/>
  <c r="F52" i="26"/>
  <c r="G52" i="26" s="1"/>
  <c r="F51" i="26"/>
  <c r="G51" i="26" s="1"/>
  <c r="F50" i="26"/>
  <c r="G50" i="26" s="1"/>
  <c r="F49" i="26"/>
  <c r="G49" i="26" s="1"/>
  <c r="F48" i="26"/>
  <c r="G48" i="26" s="1"/>
  <c r="F47" i="26"/>
  <c r="G47" i="26" s="1"/>
  <c r="F46" i="26"/>
  <c r="G63" i="31"/>
  <c r="H63" i="31" s="1"/>
  <c r="G62" i="31"/>
  <c r="H62" i="31" s="1"/>
  <c r="G61" i="31"/>
  <c r="H61" i="31" s="1"/>
  <c r="G60" i="31"/>
  <c r="H60" i="31" s="1"/>
  <c r="G59" i="31"/>
  <c r="H59" i="31" s="1"/>
  <c r="G58" i="31"/>
  <c r="H58" i="31" s="1"/>
  <c r="G57" i="31"/>
  <c r="H57" i="31" s="1"/>
  <c r="G56" i="31"/>
  <c r="H56" i="31" s="1"/>
  <c r="G55" i="31"/>
  <c r="G49" i="31"/>
  <c r="H49" i="31" s="1"/>
  <c r="G48" i="31"/>
  <c r="H48" i="31" s="1"/>
  <c r="G47" i="31"/>
  <c r="H47" i="31" s="1"/>
  <c r="G46" i="31"/>
  <c r="H46" i="31" s="1"/>
  <c r="G45" i="31"/>
  <c r="H45" i="31" s="1"/>
  <c r="G44" i="31"/>
  <c r="H44" i="31" s="1"/>
  <c r="G43" i="31"/>
  <c r="H43" i="31" s="1"/>
  <c r="G42" i="31"/>
  <c r="H42" i="31" s="1"/>
  <c r="G41" i="31"/>
  <c r="H41" i="31" s="1"/>
  <c r="G35" i="31"/>
  <c r="H35" i="31" s="1"/>
  <c r="G34" i="31"/>
  <c r="H34" i="31" s="1"/>
  <c r="G33" i="31"/>
  <c r="H33" i="31" s="1"/>
  <c r="G32" i="31"/>
  <c r="H32" i="31" s="1"/>
  <c r="G31" i="31"/>
  <c r="H31" i="31" s="1"/>
  <c r="G30" i="31"/>
  <c r="H30" i="31" s="1"/>
  <c r="G29" i="31"/>
  <c r="H29" i="31" s="1"/>
  <c r="G28" i="31"/>
  <c r="H28" i="31" s="1"/>
  <c r="G27" i="31"/>
  <c r="H27" i="31" s="1"/>
  <c r="G21" i="31"/>
  <c r="H21" i="31" s="1"/>
  <c r="G20" i="31"/>
  <c r="H20" i="31" s="1"/>
  <c r="G19" i="31"/>
  <c r="H19" i="31" s="1"/>
  <c r="G18" i="31"/>
  <c r="H18" i="31" s="1"/>
  <c r="G17" i="31"/>
  <c r="H17" i="31" s="1"/>
  <c r="G16" i="31"/>
  <c r="H16" i="31" s="1"/>
  <c r="G15" i="31"/>
  <c r="H15" i="31" s="1"/>
  <c r="G14" i="31"/>
  <c r="H14" i="31" s="1"/>
  <c r="G13" i="31"/>
  <c r="H13" i="31" s="1"/>
  <c r="Q6" i="31"/>
  <c r="P6" i="31"/>
  <c r="O6" i="31"/>
  <c r="N6" i="31"/>
  <c r="M6" i="31"/>
  <c r="Q5" i="31"/>
  <c r="P5" i="31"/>
  <c r="O5" i="31"/>
  <c r="N5" i="31"/>
  <c r="M5" i="31"/>
  <c r="Q4" i="31"/>
  <c r="P4" i="31"/>
  <c r="O4" i="31"/>
  <c r="N4" i="31"/>
  <c r="M4" i="31"/>
  <c r="Q3" i="31"/>
  <c r="P3" i="31"/>
  <c r="O3" i="31"/>
  <c r="N3" i="31"/>
  <c r="M3" i="31"/>
  <c r="Q2" i="31"/>
  <c r="P2" i="31"/>
  <c r="O2" i="31"/>
  <c r="N2" i="31"/>
  <c r="M2" i="31"/>
  <c r="G77" i="29"/>
  <c r="H77" i="29" s="1"/>
  <c r="G76" i="29"/>
  <c r="H76" i="29" s="1"/>
  <c r="H75" i="29"/>
  <c r="G75" i="29"/>
  <c r="H74" i="29"/>
  <c r="G74" i="29"/>
  <c r="G73" i="29"/>
  <c r="H73" i="29" s="1"/>
  <c r="G72" i="29"/>
  <c r="H72" i="29" s="1"/>
  <c r="H71" i="29"/>
  <c r="G71" i="29"/>
  <c r="H70" i="29"/>
  <c r="G70" i="29"/>
  <c r="G69" i="29"/>
  <c r="G78" i="29" s="1"/>
  <c r="G63" i="29"/>
  <c r="H63" i="29" s="1"/>
  <c r="G62" i="29"/>
  <c r="H62" i="29" s="1"/>
  <c r="G61" i="29"/>
  <c r="H61" i="29" s="1"/>
  <c r="G60" i="29"/>
  <c r="H60" i="29" s="1"/>
  <c r="G59" i="29"/>
  <c r="H59" i="29" s="1"/>
  <c r="G58" i="29"/>
  <c r="H58" i="29" s="1"/>
  <c r="G57" i="29"/>
  <c r="H57" i="29" s="1"/>
  <c r="G56" i="29"/>
  <c r="H56" i="29" s="1"/>
  <c r="G55" i="29"/>
  <c r="H55" i="29" s="1"/>
  <c r="G49" i="29"/>
  <c r="H49" i="29" s="1"/>
  <c r="G48" i="29"/>
  <c r="H48" i="29" s="1"/>
  <c r="G47" i="29"/>
  <c r="H47" i="29" s="1"/>
  <c r="G46" i="29"/>
  <c r="H46" i="29" s="1"/>
  <c r="G45" i="29"/>
  <c r="H45" i="29" s="1"/>
  <c r="G44" i="29"/>
  <c r="H44" i="29" s="1"/>
  <c r="G43" i="29"/>
  <c r="H43" i="29" s="1"/>
  <c r="G42" i="29"/>
  <c r="H42" i="29" s="1"/>
  <c r="G41" i="29"/>
  <c r="G35" i="29"/>
  <c r="H35" i="29" s="1"/>
  <c r="G34" i="29"/>
  <c r="H34" i="29" s="1"/>
  <c r="G33" i="29"/>
  <c r="H33" i="29" s="1"/>
  <c r="G32" i="29"/>
  <c r="H32" i="29" s="1"/>
  <c r="G31" i="29"/>
  <c r="H31" i="29" s="1"/>
  <c r="G30" i="29"/>
  <c r="H30" i="29" s="1"/>
  <c r="G29" i="29"/>
  <c r="H29" i="29" s="1"/>
  <c r="G28" i="29"/>
  <c r="H28" i="29" s="1"/>
  <c r="G27" i="29"/>
  <c r="H27" i="29" s="1"/>
  <c r="G21" i="29"/>
  <c r="H21" i="29" s="1"/>
  <c r="G20" i="29"/>
  <c r="H20" i="29" s="1"/>
  <c r="G19" i="29"/>
  <c r="H19" i="29" s="1"/>
  <c r="G18" i="29"/>
  <c r="H18" i="29" s="1"/>
  <c r="G17" i="29"/>
  <c r="H17" i="29" s="1"/>
  <c r="G16" i="29"/>
  <c r="H16" i="29" s="1"/>
  <c r="G15" i="29"/>
  <c r="H15" i="29" s="1"/>
  <c r="G14" i="29"/>
  <c r="H14" i="29" s="1"/>
  <c r="G13" i="29"/>
  <c r="H13" i="29" s="1"/>
  <c r="Q6" i="29"/>
  <c r="P6" i="29"/>
  <c r="O6" i="29"/>
  <c r="N6" i="29"/>
  <c r="M6" i="29"/>
  <c r="Q5" i="29"/>
  <c r="P5" i="29"/>
  <c r="O5" i="29"/>
  <c r="N5" i="29"/>
  <c r="M5" i="29"/>
  <c r="Q4" i="29"/>
  <c r="P4" i="29"/>
  <c r="O4" i="29"/>
  <c r="N4" i="29"/>
  <c r="M4" i="29"/>
  <c r="Q3" i="29"/>
  <c r="P3" i="29"/>
  <c r="O3" i="29"/>
  <c r="N3" i="29"/>
  <c r="M3" i="29"/>
  <c r="Q2" i="29"/>
  <c r="P2" i="29"/>
  <c r="O2" i="29"/>
  <c r="N2" i="29"/>
  <c r="M2" i="29"/>
  <c r="G49" i="27"/>
  <c r="H49" i="27" s="1"/>
  <c r="G48" i="27"/>
  <c r="H48" i="27" s="1"/>
  <c r="G47" i="27"/>
  <c r="H47" i="27" s="1"/>
  <c r="G46" i="27"/>
  <c r="H46" i="27" s="1"/>
  <c r="G45" i="27"/>
  <c r="H45" i="27" s="1"/>
  <c r="G44" i="27"/>
  <c r="H44" i="27" s="1"/>
  <c r="G43" i="27"/>
  <c r="H43" i="27" s="1"/>
  <c r="G42" i="27"/>
  <c r="H42" i="27" s="1"/>
  <c r="G41" i="27"/>
  <c r="G35" i="28"/>
  <c r="H35" i="28" s="1"/>
  <c r="G34" i="28"/>
  <c r="H34" i="28" s="1"/>
  <c r="G33" i="28"/>
  <c r="H33" i="28" s="1"/>
  <c r="H32" i="28"/>
  <c r="G32" i="28"/>
  <c r="G31" i="28"/>
  <c r="H31" i="28" s="1"/>
  <c r="G30" i="28"/>
  <c r="H30" i="28" s="1"/>
  <c r="G29" i="28"/>
  <c r="H29" i="28" s="1"/>
  <c r="H28" i="28"/>
  <c r="G28" i="28"/>
  <c r="G27" i="28"/>
  <c r="G36" i="28" s="1"/>
  <c r="G21" i="28"/>
  <c r="H21" i="28" s="1"/>
  <c r="G20" i="28"/>
  <c r="H20" i="28" s="1"/>
  <c r="G19" i="28"/>
  <c r="H19" i="28" s="1"/>
  <c r="G18" i="28"/>
  <c r="H18" i="28" s="1"/>
  <c r="G17" i="28"/>
  <c r="H17" i="28" s="1"/>
  <c r="G16" i="28"/>
  <c r="H16" i="28" s="1"/>
  <c r="G15" i="28"/>
  <c r="H15" i="28" s="1"/>
  <c r="G14" i="28"/>
  <c r="H14" i="28" s="1"/>
  <c r="G13" i="28"/>
  <c r="H13" i="28" s="1"/>
  <c r="Q6" i="28"/>
  <c r="P6" i="28"/>
  <c r="O6" i="28"/>
  <c r="N6" i="28"/>
  <c r="M6" i="28"/>
  <c r="Q5" i="28"/>
  <c r="P5" i="28"/>
  <c r="O5" i="28"/>
  <c r="N5" i="28"/>
  <c r="M5" i="28"/>
  <c r="Q4" i="28"/>
  <c r="P4" i="28"/>
  <c r="O4" i="28"/>
  <c r="N4" i="28"/>
  <c r="M4" i="28"/>
  <c r="Q3" i="28"/>
  <c r="P3" i="28"/>
  <c r="O3" i="28"/>
  <c r="N3" i="28"/>
  <c r="M3" i="28"/>
  <c r="Q2" i="28"/>
  <c r="P2" i="28"/>
  <c r="O2" i="28"/>
  <c r="N2" i="28"/>
  <c r="M2" i="28"/>
  <c r="G35" i="27"/>
  <c r="H35" i="27" s="1"/>
  <c r="G34" i="27"/>
  <c r="H34" i="27" s="1"/>
  <c r="G33" i="27"/>
  <c r="H33" i="27" s="1"/>
  <c r="G32" i="27"/>
  <c r="H32" i="27" s="1"/>
  <c r="G31" i="27"/>
  <c r="H31" i="27" s="1"/>
  <c r="G30" i="27"/>
  <c r="H30" i="27" s="1"/>
  <c r="G29" i="27"/>
  <c r="H29" i="27" s="1"/>
  <c r="G28" i="27"/>
  <c r="H28" i="27" s="1"/>
  <c r="G27" i="27"/>
  <c r="H27" i="27" s="1"/>
  <c r="G21" i="27"/>
  <c r="H21" i="27" s="1"/>
  <c r="G20" i="27"/>
  <c r="H20" i="27" s="1"/>
  <c r="G19" i="27"/>
  <c r="H19" i="27" s="1"/>
  <c r="G18" i="27"/>
  <c r="H18" i="27" s="1"/>
  <c r="G17" i="27"/>
  <c r="H17" i="27" s="1"/>
  <c r="G16" i="27"/>
  <c r="H16" i="27" s="1"/>
  <c r="G15" i="27"/>
  <c r="H15" i="27" s="1"/>
  <c r="G14" i="27"/>
  <c r="H14" i="27" s="1"/>
  <c r="G13" i="27"/>
  <c r="Q6" i="27"/>
  <c r="P6" i="27"/>
  <c r="O6" i="27"/>
  <c r="N6" i="27"/>
  <c r="M6" i="27"/>
  <c r="Q5" i="27"/>
  <c r="P5" i="27"/>
  <c r="O5" i="27"/>
  <c r="N5" i="27"/>
  <c r="M5" i="27"/>
  <c r="Q4" i="27"/>
  <c r="P4" i="27"/>
  <c r="O4" i="27"/>
  <c r="N4" i="27"/>
  <c r="M4" i="27"/>
  <c r="Q3" i="27"/>
  <c r="P3" i="27"/>
  <c r="O3" i="27"/>
  <c r="N3" i="27"/>
  <c r="M3" i="27"/>
  <c r="Q2" i="27"/>
  <c r="P2" i="27"/>
  <c r="O2" i="27"/>
  <c r="N2" i="27"/>
  <c r="M2" i="27"/>
  <c r="F45" i="26"/>
  <c r="G45" i="26" s="1"/>
  <c r="F44" i="26"/>
  <c r="G44" i="26" s="1"/>
  <c r="F43" i="26"/>
  <c r="G43" i="26" s="1"/>
  <c r="F42" i="26"/>
  <c r="G42" i="26" s="1"/>
  <c r="F41" i="26"/>
  <c r="G41" i="26" s="1"/>
  <c r="F40" i="26"/>
  <c r="G40" i="26" s="1"/>
  <c r="F39" i="26"/>
  <c r="G39" i="26" s="1"/>
  <c r="F38" i="26"/>
  <c r="G38" i="26" s="1"/>
  <c r="F37" i="26"/>
  <c r="G37" i="26" s="1"/>
  <c r="F36" i="26"/>
  <c r="G36" i="26" s="1"/>
  <c r="F35" i="26"/>
  <c r="G35" i="26" s="1"/>
  <c r="F34" i="26"/>
  <c r="G34" i="26" s="1"/>
  <c r="F33" i="26"/>
  <c r="G33" i="26" s="1"/>
  <c r="F32" i="26"/>
  <c r="G32" i="26" s="1"/>
  <c r="F31" i="26"/>
  <c r="G31" i="26" s="1"/>
  <c r="F30" i="26"/>
  <c r="G30" i="26" s="1"/>
  <c r="F29" i="26"/>
  <c r="G29" i="26" s="1"/>
  <c r="F28" i="26"/>
  <c r="G28" i="26" s="1"/>
  <c r="F27" i="26"/>
  <c r="G27" i="26" s="1"/>
  <c r="F26" i="26"/>
  <c r="G26" i="26" s="1"/>
  <c r="F25" i="26"/>
  <c r="G25" i="26" s="1"/>
  <c r="F24" i="26"/>
  <c r="G24" i="26" s="1"/>
  <c r="F23" i="26"/>
  <c r="G23" i="26" s="1"/>
  <c r="F22" i="26"/>
  <c r="G22" i="26" s="1"/>
  <c r="F21" i="26"/>
  <c r="G21" i="26" s="1"/>
  <c r="F20" i="26"/>
  <c r="G20" i="26" s="1"/>
  <c r="F19" i="26"/>
  <c r="G19" i="26" s="1"/>
  <c r="F18" i="26"/>
  <c r="G18" i="26" s="1"/>
  <c r="P3" i="26"/>
  <c r="P4" i="26"/>
  <c r="P5" i="26"/>
  <c r="P6" i="26"/>
  <c r="P2" i="26"/>
  <c r="O3" i="26"/>
  <c r="O4" i="26"/>
  <c r="O5" i="26"/>
  <c r="O6" i="26"/>
  <c r="O2" i="26"/>
  <c r="N3" i="26"/>
  <c r="N4" i="26"/>
  <c r="N5" i="26"/>
  <c r="N6" i="26"/>
  <c r="N2" i="26"/>
  <c r="M3" i="26"/>
  <c r="M4" i="26"/>
  <c r="M5" i="26"/>
  <c r="M6" i="26"/>
  <c r="M2" i="26"/>
  <c r="L3" i="26"/>
  <c r="L4" i="26"/>
  <c r="L5" i="26"/>
  <c r="L6" i="26"/>
  <c r="L2" i="26"/>
  <c r="F17" i="26"/>
  <c r="G17" i="26" s="1"/>
  <c r="F16" i="26"/>
  <c r="G16" i="26" s="1"/>
  <c r="F15" i="26"/>
  <c r="G15" i="26" s="1"/>
  <c r="F14" i="26"/>
  <c r="G14" i="26" s="1"/>
  <c r="F12" i="26"/>
  <c r="G12" i="26" s="1"/>
  <c r="F13" i="26"/>
  <c r="G13" i="26" s="1"/>
  <c r="F11" i="26"/>
  <c r="G11" i="26" s="1"/>
  <c r="F10" i="26"/>
  <c r="G10" i="26" s="1"/>
  <c r="L14432" i="1"/>
  <c r="L14264" i="1"/>
  <c r="L14067" i="1"/>
  <c r="L14060" i="1"/>
  <c r="L14028" i="1"/>
  <c r="L14027" i="1"/>
  <c r="L14011" i="1"/>
  <c r="L14007" i="1"/>
  <c r="L14002" i="1"/>
  <c r="L14001" i="1"/>
  <c r="L13992" i="1"/>
  <c r="L13987" i="1"/>
  <c r="L13985" i="1"/>
  <c r="L13968" i="1"/>
  <c r="L11704" i="1"/>
  <c r="L11703" i="1"/>
  <c r="L11688" i="1"/>
  <c r="L11687" i="1"/>
  <c r="L11686" i="1"/>
  <c r="L11685" i="1"/>
  <c r="L11565" i="1"/>
  <c r="L11564" i="1"/>
  <c r="L11563" i="1"/>
  <c r="L11562" i="1"/>
  <c r="L11561" i="1"/>
  <c r="L11560" i="1"/>
  <c r="L11532" i="1"/>
  <c r="L11531" i="1"/>
  <c r="L11530" i="1"/>
  <c r="L11529" i="1"/>
  <c r="L11526" i="1"/>
  <c r="L11525" i="1"/>
  <c r="L11517" i="1"/>
  <c r="L11516" i="1"/>
  <c r="L11512" i="1"/>
  <c r="L11511" i="1"/>
  <c r="L11510" i="1"/>
  <c r="L11509" i="1"/>
  <c r="L11508" i="1"/>
  <c r="L11507" i="1"/>
  <c r="L11505" i="1"/>
  <c r="L11504" i="1"/>
  <c r="L11500" i="1"/>
  <c r="L11499" i="1"/>
  <c r="L11498" i="1"/>
  <c r="L11497" i="1"/>
  <c r="L11462" i="1"/>
  <c r="L11461" i="1"/>
  <c r="L11460" i="1"/>
  <c r="L11445" i="1"/>
  <c r="L11444" i="1"/>
  <c r="L11443" i="1"/>
  <c r="L11442" i="1"/>
  <c r="L11441" i="1"/>
  <c r="L11425" i="1"/>
  <c r="L11424" i="1"/>
  <c r="L11423" i="1"/>
  <c r="L11422" i="1"/>
  <c r="L11404" i="1"/>
  <c r="L11399" i="1"/>
  <c r="L11398" i="1"/>
  <c r="L11397" i="1"/>
  <c r="L11396" i="1"/>
  <c r="L11391" i="1"/>
  <c r="L11388" i="1"/>
  <c r="L11362" i="1"/>
  <c r="L11361" i="1"/>
  <c r="L11350" i="1"/>
  <c r="L11327" i="1"/>
  <c r="L11314" i="1"/>
  <c r="L11257" i="1"/>
  <c r="L11254" i="1"/>
  <c r="L11193" i="1"/>
  <c r="L11192" i="1"/>
  <c r="L11191" i="1"/>
  <c r="L11137" i="1"/>
  <c r="L11135" i="1"/>
  <c r="L11129" i="1"/>
  <c r="L11101" i="1"/>
  <c r="L11061" i="1"/>
  <c r="L11021" i="1"/>
  <c r="L11020" i="1"/>
  <c r="L11018" i="1"/>
  <c r="L10968" i="1"/>
  <c r="L10966" i="1"/>
  <c r="L10963" i="1"/>
  <c r="L10947" i="1"/>
  <c r="L8291" i="1"/>
  <c r="L8266" i="1"/>
  <c r="L8265" i="1"/>
  <c r="L8213" i="1"/>
  <c r="L8190" i="1"/>
  <c r="L8188" i="1"/>
  <c r="L8167" i="1"/>
  <c r="L8166" i="1"/>
  <c r="L8165" i="1"/>
  <c r="L8164" i="1"/>
  <c r="L8163" i="1"/>
  <c r="L8141" i="1"/>
  <c r="L8140" i="1"/>
  <c r="L8139" i="1"/>
  <c r="L8121" i="1"/>
  <c r="L8120" i="1"/>
  <c r="L8096" i="1"/>
  <c r="L8095" i="1"/>
  <c r="L8077" i="1"/>
  <c r="L8076" i="1"/>
  <c r="L8074" i="1"/>
  <c r="L8073" i="1"/>
  <c r="L8072" i="1"/>
  <c r="L8071" i="1"/>
  <c r="L8070" i="1"/>
  <c r="L8069" i="1"/>
  <c r="L8061" i="1"/>
  <c r="L8060" i="1"/>
  <c r="L8059" i="1"/>
  <c r="L8037" i="1"/>
  <c r="L8036" i="1"/>
  <c r="L8035" i="1"/>
  <c r="L8034" i="1"/>
  <c r="L8033" i="1"/>
  <c r="L8032" i="1"/>
  <c r="L8031" i="1"/>
  <c r="L8029" i="1"/>
  <c r="L8028" i="1"/>
  <c r="L7999" i="1"/>
  <c r="L7998" i="1"/>
  <c r="L7996" i="1"/>
  <c r="L7995" i="1"/>
  <c r="L7993" i="1"/>
  <c r="L7992" i="1"/>
  <c r="L7991" i="1"/>
  <c r="L7984" i="1"/>
  <c r="L7982" i="1"/>
  <c r="L7981" i="1"/>
  <c r="L7958" i="1"/>
  <c r="L7957" i="1"/>
  <c r="L7955" i="1"/>
  <c r="L7954" i="1"/>
  <c r="L7953" i="1"/>
  <c r="L7952" i="1"/>
  <c r="L7950" i="1"/>
  <c r="L7921" i="1"/>
  <c r="L7920" i="1"/>
  <c r="L7919" i="1"/>
  <c r="L7918" i="1"/>
  <c r="L7917" i="1"/>
  <c r="L7904" i="1"/>
  <c r="L7903" i="1"/>
  <c r="L7893" i="1"/>
  <c r="L7892" i="1"/>
  <c r="L7891" i="1"/>
  <c r="L7890" i="1"/>
  <c r="L7889" i="1"/>
  <c r="L7876" i="1"/>
  <c r="L7875" i="1"/>
  <c r="L7874" i="1"/>
  <c r="L7860" i="1"/>
  <c r="L7859" i="1"/>
  <c r="L7858" i="1"/>
  <c r="L7857" i="1"/>
  <c r="L7856" i="1"/>
  <c r="L7855" i="1"/>
  <c r="L7852" i="1"/>
  <c r="L7845" i="1"/>
  <c r="L7844" i="1"/>
  <c r="L7843" i="1"/>
  <c r="L7842" i="1"/>
  <c r="L7841" i="1"/>
  <c r="L7840" i="1"/>
  <c r="L7839" i="1"/>
  <c r="L7818" i="1"/>
  <c r="L7817" i="1"/>
  <c r="L7464" i="1"/>
  <c r="L7463" i="1"/>
  <c r="L7462" i="1"/>
  <c r="L7343" i="1"/>
  <c r="L7341" i="1"/>
  <c r="L7337" i="1"/>
  <c r="L7336" i="1"/>
  <c r="L7335" i="1"/>
  <c r="L7334" i="1"/>
  <c r="L7333" i="1"/>
  <c r="L7330" i="1"/>
  <c r="L7329" i="1"/>
  <c r="L7328" i="1"/>
  <c r="L7313" i="1"/>
  <c r="L7293" i="1"/>
  <c r="L7291" i="1"/>
  <c r="L7290" i="1"/>
  <c r="L7123" i="1"/>
  <c r="L7122" i="1"/>
  <c r="L7119" i="1"/>
  <c r="L7118" i="1"/>
  <c r="L7117" i="1"/>
  <c r="L7116" i="1"/>
  <c r="L7085" i="1"/>
  <c r="L7084" i="1"/>
  <c r="L7082" i="1"/>
  <c r="L7070" i="1"/>
  <c r="L7069" i="1"/>
  <c r="L7064" i="1"/>
  <c r="L7063" i="1"/>
  <c r="L7062" i="1"/>
  <c r="L7061" i="1"/>
  <c r="L7053" i="1"/>
  <c r="L7052" i="1"/>
  <c r="L7039" i="1"/>
  <c r="L7038" i="1"/>
  <c r="L7037" i="1"/>
  <c r="L7036" i="1"/>
  <c r="L7035" i="1"/>
  <c r="L7034" i="1"/>
  <c r="L7004" i="1"/>
  <c r="L7002" i="1"/>
  <c r="L7001" i="1"/>
  <c r="L7000" i="1"/>
  <c r="L6999" i="1"/>
  <c r="L6998" i="1"/>
  <c r="L6997" i="1"/>
  <c r="L6993" i="1"/>
  <c r="L6992" i="1"/>
  <c r="L6991" i="1"/>
  <c r="L6985" i="1"/>
  <c r="L6984" i="1"/>
  <c r="L6916" i="1"/>
  <c r="L6915" i="1"/>
  <c r="L6894" i="1"/>
  <c r="L6870" i="1"/>
  <c r="L6869" i="1"/>
  <c r="L6841" i="1"/>
  <c r="L6803" i="1"/>
  <c r="L6802" i="1"/>
  <c r="L6801" i="1"/>
  <c r="L6800" i="1"/>
  <c r="L6782" i="1"/>
  <c r="L6781" i="1"/>
  <c r="L6780" i="1"/>
  <c r="L6779" i="1"/>
  <c r="L6778" i="1"/>
  <c r="L6777" i="1"/>
  <c r="L6776" i="1"/>
  <c r="L6775" i="1"/>
  <c r="L6762" i="1"/>
  <c r="L6761" i="1"/>
  <c r="L6760" i="1"/>
  <c r="L6759" i="1"/>
  <c r="L6758" i="1"/>
  <c r="L6757" i="1"/>
  <c r="L6756" i="1"/>
  <c r="L6755" i="1"/>
  <c r="L6754" i="1"/>
  <c r="L6753" i="1"/>
  <c r="L6752" i="1"/>
  <c r="L6751" i="1"/>
  <c r="L6750" i="1"/>
  <c r="L6749" i="1"/>
  <c r="L6748" i="1"/>
  <c r="L6747" i="1"/>
  <c r="L6746" i="1"/>
  <c r="L6745" i="1"/>
  <c r="L6744" i="1"/>
  <c r="L6743" i="1"/>
  <c r="L6742" i="1"/>
  <c r="L6741" i="1"/>
  <c r="L6740" i="1"/>
  <c r="L6739" i="1"/>
  <c r="L6738" i="1"/>
  <c r="L6737" i="1"/>
  <c r="L6736" i="1"/>
  <c r="L6735" i="1"/>
  <c r="L6734" i="1"/>
  <c r="L6733" i="1"/>
  <c r="L6732" i="1"/>
  <c r="L6731" i="1"/>
  <c r="L6730" i="1"/>
  <c r="L6729" i="1"/>
  <c r="L6728" i="1"/>
  <c r="L6727" i="1"/>
  <c r="L6725" i="1"/>
  <c r="L6724" i="1"/>
  <c r="L6723" i="1"/>
  <c r="L6722" i="1"/>
  <c r="L6721" i="1"/>
  <c r="L6720" i="1"/>
  <c r="L6719" i="1"/>
  <c r="L6718" i="1"/>
  <c r="L6717" i="1"/>
  <c r="L6714" i="1"/>
  <c r="L6713" i="1"/>
  <c r="L6708" i="1"/>
  <c r="L6705" i="1"/>
  <c r="L6704" i="1"/>
  <c r="L6703" i="1"/>
  <c r="L6702" i="1"/>
  <c r="L6701" i="1"/>
  <c r="L6700" i="1"/>
  <c r="L6699" i="1"/>
  <c r="L6698" i="1"/>
  <c r="L6692" i="1"/>
  <c r="L6691" i="1"/>
  <c r="L6690" i="1"/>
  <c r="L6689" i="1"/>
  <c r="L6688" i="1"/>
  <c r="L6687" i="1"/>
  <c r="L6686" i="1"/>
  <c r="L6685" i="1"/>
  <c r="L6684" i="1"/>
  <c r="L6683" i="1"/>
  <c r="L6682" i="1"/>
  <c r="L6681" i="1"/>
  <c r="L6680" i="1"/>
  <c r="L6679" i="1"/>
  <c r="L6678" i="1"/>
  <c r="L6677" i="1"/>
  <c r="L6676" i="1"/>
  <c r="L6675" i="1"/>
  <c r="L6674" i="1"/>
  <c r="L6673" i="1"/>
  <c r="L6672" i="1"/>
  <c r="L6671" i="1"/>
  <c r="L6670" i="1"/>
  <c r="L6669" i="1"/>
  <c r="L6668" i="1"/>
  <c r="L6667" i="1"/>
  <c r="L6666" i="1"/>
  <c r="L6665" i="1"/>
  <c r="L6664" i="1"/>
  <c r="L6663" i="1"/>
  <c r="L6662" i="1"/>
  <c r="L6661" i="1"/>
  <c r="L6660" i="1"/>
  <c r="L6659" i="1"/>
  <c r="L6658" i="1"/>
  <c r="L6657" i="1"/>
  <c r="L6656" i="1"/>
  <c r="L6655" i="1"/>
  <c r="L6654" i="1"/>
  <c r="L6644" i="1"/>
  <c r="L6643" i="1"/>
  <c r="L6641" i="1"/>
  <c r="L6640" i="1"/>
  <c r="L6639" i="1"/>
  <c r="L6635" i="1"/>
  <c r="L6632" i="1"/>
  <c r="L6631" i="1"/>
  <c r="L6630" i="1"/>
  <c r="L6629" i="1"/>
  <c r="L6628" i="1"/>
  <c r="L6627" i="1"/>
  <c r="L6626" i="1"/>
  <c r="L6625" i="1"/>
  <c r="L6624" i="1"/>
  <c r="L6623" i="1"/>
  <c r="L6622" i="1"/>
  <c r="L6621" i="1"/>
  <c r="L6620" i="1"/>
  <c r="L6619" i="1"/>
  <c r="L6618" i="1"/>
  <c r="L6617" i="1"/>
  <c r="L6616" i="1"/>
  <c r="L6615" i="1"/>
  <c r="L6614" i="1"/>
  <c r="L6613" i="1"/>
  <c r="L6612" i="1"/>
  <c r="L6611" i="1"/>
  <c r="L6610" i="1"/>
  <c r="L6609" i="1"/>
  <c r="L6608" i="1"/>
  <c r="L6607" i="1"/>
  <c r="L6606" i="1"/>
  <c r="L6605" i="1"/>
  <c r="L6604" i="1"/>
  <c r="L6603" i="1"/>
  <c r="L6602" i="1"/>
  <c r="L6601" i="1"/>
  <c r="L6600" i="1"/>
  <c r="L6599" i="1"/>
  <c r="L6598" i="1"/>
  <c r="L6597" i="1"/>
  <c r="L6596" i="1"/>
  <c r="L6595" i="1"/>
  <c r="L6594" i="1"/>
  <c r="L6593" i="1"/>
  <c r="L6592" i="1"/>
  <c r="L6591" i="1"/>
  <c r="L6590" i="1"/>
  <c r="L6589" i="1"/>
  <c r="L6588" i="1"/>
  <c r="L6587" i="1"/>
  <c r="L6586" i="1"/>
  <c r="L6585" i="1"/>
  <c r="L6584" i="1"/>
  <c r="L6583" i="1"/>
  <c r="L6582" i="1"/>
  <c r="L6581" i="1"/>
  <c r="L6580" i="1"/>
  <c r="L6579" i="1"/>
  <c r="L6578" i="1"/>
  <c r="L6577" i="1"/>
  <c r="L6576" i="1"/>
  <c r="L6575" i="1"/>
  <c r="L6574" i="1"/>
  <c r="L6573" i="1"/>
  <c r="L6572" i="1"/>
  <c r="L6571" i="1"/>
  <c r="L6570" i="1"/>
  <c r="L6569" i="1"/>
  <c r="L6568" i="1"/>
  <c r="L6567" i="1"/>
  <c r="L6563" i="1"/>
  <c r="L6561" i="1"/>
  <c r="L6560" i="1"/>
  <c r="L6559" i="1"/>
  <c r="L6558" i="1"/>
  <c r="L6557" i="1"/>
  <c r="L6556" i="1"/>
  <c r="L6555" i="1"/>
  <c r="L6554" i="1"/>
  <c r="L6553" i="1"/>
  <c r="L6552" i="1"/>
  <c r="L6551" i="1"/>
  <c r="L6550" i="1"/>
  <c r="L6549" i="1"/>
  <c r="L6548" i="1"/>
  <c r="L6547" i="1"/>
  <c r="L6546" i="1"/>
  <c r="L6543" i="1"/>
  <c r="L6542" i="1"/>
  <c r="L6541" i="1"/>
  <c r="L6540" i="1"/>
  <c r="L6539" i="1"/>
  <c r="L6538" i="1"/>
  <c r="L6537" i="1"/>
  <c r="L6536" i="1"/>
  <c r="L6535" i="1"/>
  <c r="L6531" i="1"/>
  <c r="L6528" i="1"/>
  <c r="L6527" i="1"/>
  <c r="L6526" i="1"/>
  <c r="L6522" i="1"/>
  <c r="L6521" i="1"/>
  <c r="L6520" i="1"/>
  <c r="L6519" i="1"/>
  <c r="L6518" i="1"/>
  <c r="L6517" i="1"/>
  <c r="L6516" i="1"/>
  <c r="L6515" i="1"/>
  <c r="L6514" i="1"/>
  <c r="L6513" i="1"/>
  <c r="L6512" i="1"/>
  <c r="L6511" i="1"/>
  <c r="L6510" i="1"/>
  <c r="L6509" i="1"/>
  <c r="L6508" i="1"/>
  <c r="L6507" i="1"/>
  <c r="L6506" i="1"/>
  <c r="L6505" i="1"/>
  <c r="L6504" i="1"/>
  <c r="L6503" i="1"/>
  <c r="L6502" i="1"/>
  <c r="L6501" i="1"/>
  <c r="L6500" i="1"/>
  <c r="L6499" i="1"/>
  <c r="L6498" i="1"/>
  <c r="L6497" i="1"/>
  <c r="L6496" i="1"/>
  <c r="L6495" i="1"/>
  <c r="L6494" i="1"/>
  <c r="L6493" i="1"/>
  <c r="L6492" i="1"/>
  <c r="L6491" i="1"/>
  <c r="L6490" i="1"/>
  <c r="L6489" i="1"/>
  <c r="L6488" i="1"/>
  <c r="L6487" i="1"/>
  <c r="L6486" i="1"/>
  <c r="L6485" i="1"/>
  <c r="L6484" i="1"/>
  <c r="L6483" i="1"/>
  <c r="L6482" i="1"/>
  <c r="L6481" i="1"/>
  <c r="L6480" i="1"/>
  <c r="L6479" i="1"/>
  <c r="L6478" i="1"/>
  <c r="L6477" i="1"/>
  <c r="L6476" i="1"/>
  <c r="L6475" i="1"/>
  <c r="L6474" i="1"/>
  <c r="L6473" i="1"/>
  <c r="L6472" i="1"/>
  <c r="L6471" i="1"/>
  <c r="L6470" i="1"/>
  <c r="L6469" i="1"/>
  <c r="L6468" i="1"/>
  <c r="L6467" i="1"/>
  <c r="L6466" i="1"/>
  <c r="L6465" i="1"/>
  <c r="L6464" i="1"/>
  <c r="L6463" i="1"/>
  <c r="L6462" i="1"/>
  <c r="L6461" i="1"/>
  <c r="L6460" i="1"/>
  <c r="L6459" i="1"/>
  <c r="L6458" i="1"/>
  <c r="L6457" i="1"/>
  <c r="L6456" i="1"/>
  <c r="L6455" i="1"/>
  <c r="L6454" i="1"/>
  <c r="L6453" i="1"/>
  <c r="L6452" i="1"/>
  <c r="L6451" i="1"/>
  <c r="L6450" i="1"/>
  <c r="L6449" i="1"/>
  <c r="L6448" i="1"/>
  <c r="L6447" i="1"/>
  <c r="L6446" i="1"/>
  <c r="L6445" i="1"/>
  <c r="L6444" i="1"/>
  <c r="L6443" i="1"/>
  <c r="L6442" i="1"/>
  <c r="L6441" i="1"/>
  <c r="L6440" i="1"/>
  <c r="L6439" i="1"/>
  <c r="L6438" i="1"/>
  <c r="L6437" i="1"/>
  <c r="L6436" i="1"/>
  <c r="L6435" i="1"/>
  <c r="L6434" i="1"/>
  <c r="L6433" i="1"/>
  <c r="L6432" i="1"/>
  <c r="L6431" i="1"/>
  <c r="L6430" i="1"/>
  <c r="L6429" i="1"/>
  <c r="L6428" i="1"/>
  <c r="L6427" i="1"/>
  <c r="L6426" i="1"/>
  <c r="L6425" i="1"/>
  <c r="L6424" i="1"/>
  <c r="L6423" i="1"/>
  <c r="L6422" i="1"/>
  <c r="L6421" i="1"/>
  <c r="L6420" i="1"/>
  <c r="L6419" i="1"/>
  <c r="L6418" i="1"/>
  <c r="L6417" i="1"/>
  <c r="L6416" i="1"/>
  <c r="L6415" i="1"/>
  <c r="L6414" i="1"/>
  <c r="L6413" i="1"/>
  <c r="L6412" i="1"/>
  <c r="L6411" i="1"/>
  <c r="L6410" i="1"/>
  <c r="L6409" i="1"/>
  <c r="L6408" i="1"/>
  <c r="L6407" i="1"/>
  <c r="L6406" i="1"/>
  <c r="L6405" i="1"/>
  <c r="L6404" i="1"/>
  <c r="L6403" i="1"/>
  <c r="L6402" i="1"/>
  <c r="L6401" i="1"/>
  <c r="L6400" i="1"/>
  <c r="L6399" i="1"/>
  <c r="L6398" i="1"/>
  <c r="L6397" i="1"/>
  <c r="L6396" i="1"/>
  <c r="L6395" i="1"/>
  <c r="L6394" i="1"/>
  <c r="L6393" i="1"/>
  <c r="L6392" i="1"/>
  <c r="L6391" i="1"/>
  <c r="L6390" i="1"/>
  <c r="L6389" i="1"/>
  <c r="L6388" i="1"/>
  <c r="L6387" i="1"/>
  <c r="L6386" i="1"/>
  <c r="L6385" i="1"/>
  <c r="L6384" i="1"/>
  <c r="L6383" i="1"/>
  <c r="L6382" i="1"/>
  <c r="L6381" i="1"/>
  <c r="L6380" i="1"/>
  <c r="L6379" i="1"/>
  <c r="L6378" i="1"/>
  <c r="L6377" i="1"/>
  <c r="L6376" i="1"/>
  <c r="L6375" i="1"/>
  <c r="L6374" i="1"/>
  <c r="L6373" i="1"/>
  <c r="L6372" i="1"/>
  <c r="L6371" i="1"/>
  <c r="L6370" i="1"/>
  <c r="L6369" i="1"/>
  <c r="L6368" i="1"/>
  <c r="L6367" i="1"/>
  <c r="L6366" i="1"/>
  <c r="L6365" i="1"/>
  <c r="L6364" i="1"/>
  <c r="L6363" i="1"/>
  <c r="L6362" i="1"/>
  <c r="L6361" i="1"/>
  <c r="L6360" i="1"/>
  <c r="L6359" i="1"/>
  <c r="L6358" i="1"/>
  <c r="L6357" i="1"/>
  <c r="L6356" i="1"/>
  <c r="L6355" i="1"/>
  <c r="L6354" i="1"/>
  <c r="L6353" i="1"/>
  <c r="L6352" i="1"/>
  <c r="L6351" i="1"/>
  <c r="L6350" i="1"/>
  <c r="L6349" i="1"/>
  <c r="L6348" i="1"/>
  <c r="L6347" i="1"/>
  <c r="L6346" i="1"/>
  <c r="L6345" i="1"/>
  <c r="L6344" i="1"/>
  <c r="L6343" i="1"/>
  <c r="L6342" i="1"/>
  <c r="L6341" i="1"/>
  <c r="L6340" i="1"/>
  <c r="L6339" i="1"/>
  <c r="L6338" i="1"/>
  <c r="L6337" i="1"/>
  <c r="L6336" i="1"/>
  <c r="L6335" i="1"/>
  <c r="L6334" i="1"/>
  <c r="L6333" i="1"/>
  <c r="L6332" i="1"/>
  <c r="L6331" i="1"/>
  <c r="L6330" i="1"/>
  <c r="L6329" i="1"/>
  <c r="L6328" i="1"/>
  <c r="L6327" i="1"/>
  <c r="L6326" i="1"/>
  <c r="L6325" i="1"/>
  <c r="L6324" i="1"/>
  <c r="L6323" i="1"/>
  <c r="L6322" i="1"/>
  <c r="L6321" i="1"/>
  <c r="L6320" i="1"/>
  <c r="L6319" i="1"/>
  <c r="L6318" i="1"/>
  <c r="L6317" i="1"/>
  <c r="L6316" i="1"/>
  <c r="L6315" i="1"/>
  <c r="L6314" i="1"/>
  <c r="L6313" i="1"/>
  <c r="L6312" i="1"/>
  <c r="L6311" i="1"/>
  <c r="L6310" i="1"/>
  <c r="L6309" i="1"/>
  <c r="L6308" i="1"/>
  <c r="L6307" i="1"/>
  <c r="L6306" i="1"/>
  <c r="L6305" i="1"/>
  <c r="L6304" i="1"/>
  <c r="L6303" i="1"/>
  <c r="L6302" i="1"/>
  <c r="L6301" i="1"/>
  <c r="L6300" i="1"/>
  <c r="L6299" i="1"/>
  <c r="L6298" i="1"/>
  <c r="L6297" i="1"/>
  <c r="L6296" i="1"/>
  <c r="L6295" i="1"/>
  <c r="L6294" i="1"/>
  <c r="L6293" i="1"/>
  <c r="L6292" i="1"/>
  <c r="L6291" i="1"/>
  <c r="L6290" i="1"/>
  <c r="L6289" i="1"/>
  <c r="L6288" i="1"/>
  <c r="L6287" i="1"/>
  <c r="L6286" i="1"/>
  <c r="L6285" i="1"/>
  <c r="L6284" i="1"/>
  <c r="L6283" i="1"/>
  <c r="L6282" i="1"/>
  <c r="L6281" i="1"/>
  <c r="L6280" i="1"/>
  <c r="L6279" i="1"/>
  <c r="L6278" i="1"/>
  <c r="L6277" i="1"/>
  <c r="L6276" i="1"/>
  <c r="L6275" i="1"/>
  <c r="L6274" i="1"/>
  <c r="L6273" i="1"/>
  <c r="L6272" i="1"/>
  <c r="L6271" i="1"/>
  <c r="L6270" i="1"/>
  <c r="L6269" i="1"/>
  <c r="L6268" i="1"/>
  <c r="L6267" i="1"/>
  <c r="L6266" i="1"/>
  <c r="L6265" i="1"/>
  <c r="L6264" i="1"/>
  <c r="L6263" i="1"/>
  <c r="L6262" i="1"/>
  <c r="L6261" i="1"/>
  <c r="L6260" i="1"/>
  <c r="L6259" i="1"/>
  <c r="L6258" i="1"/>
  <c r="L6257" i="1"/>
  <c r="L6256" i="1"/>
  <c r="L6255" i="1"/>
  <c r="L6254" i="1"/>
  <c r="L6253" i="1"/>
  <c r="L6252" i="1"/>
  <c r="L6251" i="1"/>
  <c r="L6250" i="1"/>
  <c r="L6249" i="1"/>
  <c r="L6248" i="1"/>
  <c r="L6247" i="1"/>
  <c r="L6246" i="1"/>
  <c r="L6245" i="1"/>
  <c r="L6244" i="1"/>
  <c r="L6243" i="1"/>
  <c r="L6242" i="1"/>
  <c r="L6241" i="1"/>
  <c r="L6240" i="1"/>
  <c r="L6239" i="1"/>
  <c r="L6238" i="1"/>
  <c r="L6237" i="1"/>
  <c r="L6236" i="1"/>
  <c r="L6235" i="1"/>
  <c r="L6234" i="1"/>
  <c r="L6233" i="1"/>
  <c r="L6232" i="1"/>
  <c r="L6231" i="1"/>
  <c r="L6230" i="1"/>
  <c r="L6229" i="1"/>
  <c r="L6228" i="1"/>
  <c r="L6227" i="1"/>
  <c r="L6226" i="1"/>
  <c r="L6225" i="1"/>
  <c r="L6224" i="1"/>
  <c r="L6223" i="1"/>
  <c r="L6222" i="1"/>
  <c r="L6221" i="1"/>
  <c r="L6220" i="1"/>
  <c r="L6219" i="1"/>
  <c r="L6218" i="1"/>
  <c r="L6217" i="1"/>
  <c r="L6216" i="1"/>
  <c r="L6215" i="1"/>
  <c r="L6214" i="1"/>
  <c r="L6213" i="1"/>
  <c r="L6212" i="1"/>
  <c r="L6211" i="1"/>
  <c r="L6210" i="1"/>
  <c r="L6209" i="1"/>
  <c r="L6208" i="1"/>
  <c r="L6207" i="1"/>
  <c r="L6206" i="1"/>
  <c r="L6205" i="1"/>
  <c r="L6204" i="1"/>
  <c r="L6203" i="1"/>
  <c r="L6202" i="1"/>
  <c r="L6201" i="1"/>
  <c r="L6200" i="1"/>
  <c r="L6199" i="1"/>
  <c r="L6198" i="1"/>
  <c r="L6197" i="1"/>
  <c r="L6196" i="1"/>
  <c r="L6195" i="1"/>
  <c r="L6194" i="1"/>
  <c r="L6193" i="1"/>
  <c r="L6192" i="1"/>
  <c r="L6191" i="1"/>
  <c r="L6190" i="1"/>
  <c r="L6189" i="1"/>
  <c r="L6188" i="1"/>
  <c r="L6187" i="1"/>
  <c r="L6186" i="1"/>
  <c r="L6185" i="1"/>
  <c r="L6184" i="1"/>
  <c r="L6183" i="1"/>
  <c r="L6182" i="1"/>
  <c r="L6181" i="1"/>
  <c r="L6180" i="1"/>
  <c r="L6179" i="1"/>
  <c r="L6178" i="1"/>
  <c r="L6177" i="1"/>
  <c r="L6176" i="1"/>
  <c r="L6175" i="1"/>
  <c r="L6174" i="1"/>
  <c r="L6173" i="1"/>
  <c r="L6172" i="1"/>
  <c r="L6171" i="1"/>
  <c r="L6170" i="1"/>
  <c r="L6169" i="1"/>
  <c r="L6168" i="1"/>
  <c r="L6167" i="1"/>
  <c r="L6166" i="1"/>
  <c r="L6165" i="1"/>
  <c r="L6164" i="1"/>
  <c r="L6163" i="1"/>
  <c r="L6162" i="1"/>
  <c r="L6161" i="1"/>
  <c r="L6160" i="1"/>
  <c r="L6159" i="1"/>
  <c r="L6158" i="1"/>
  <c r="L6157" i="1"/>
  <c r="L6156" i="1"/>
  <c r="L6155" i="1"/>
  <c r="L6154" i="1"/>
  <c r="L6153" i="1"/>
  <c r="L6152" i="1"/>
  <c r="L6151" i="1"/>
  <c r="L6150" i="1"/>
  <c r="L6149" i="1"/>
  <c r="L6148" i="1"/>
  <c r="L6147" i="1"/>
  <c r="L6146" i="1"/>
  <c r="L6145" i="1"/>
  <c r="L6144" i="1"/>
  <c r="L6143" i="1"/>
  <c r="L6142" i="1"/>
  <c r="L6141" i="1"/>
  <c r="L6140" i="1"/>
  <c r="L6139" i="1"/>
  <c r="L6138" i="1"/>
  <c r="L6137" i="1"/>
  <c r="L6136" i="1"/>
  <c r="L6135" i="1"/>
  <c r="L6134" i="1"/>
  <c r="L6133" i="1"/>
  <c r="L6132" i="1"/>
  <c r="L6131" i="1"/>
  <c r="L6130" i="1"/>
  <c r="L6129" i="1"/>
  <c r="L6128" i="1"/>
  <c r="L6127" i="1"/>
  <c r="L6126" i="1"/>
  <c r="L6125" i="1"/>
  <c r="L6124" i="1"/>
  <c r="L6123" i="1"/>
  <c r="L6122" i="1"/>
  <c r="L6121" i="1"/>
  <c r="L6120" i="1"/>
  <c r="L6119" i="1"/>
  <c r="L6118" i="1"/>
  <c r="L6117" i="1"/>
  <c r="L6116" i="1"/>
  <c r="L6115" i="1"/>
  <c r="L6114" i="1"/>
  <c r="L6113" i="1"/>
  <c r="L6112" i="1"/>
  <c r="L6111" i="1"/>
  <c r="L6110" i="1"/>
  <c r="L6109" i="1"/>
  <c r="L6108" i="1"/>
  <c r="L6107" i="1"/>
  <c r="L6106" i="1"/>
  <c r="L6105" i="1"/>
  <c r="L6104" i="1"/>
  <c r="L6103" i="1"/>
  <c r="L6102" i="1"/>
  <c r="L6101" i="1"/>
  <c r="L6100" i="1"/>
  <c r="L6099" i="1"/>
  <c r="L6098" i="1"/>
  <c r="L6097" i="1"/>
  <c r="L6096" i="1"/>
  <c r="L6095" i="1"/>
  <c r="L6094" i="1"/>
  <c r="L6093" i="1"/>
  <c r="L6092" i="1"/>
  <c r="L6091" i="1"/>
  <c r="L6090" i="1"/>
  <c r="L6089" i="1"/>
  <c r="L6088" i="1"/>
  <c r="L6087" i="1"/>
  <c r="L6086" i="1"/>
  <c r="L6085" i="1"/>
  <c r="L6084" i="1"/>
  <c r="L6083" i="1"/>
  <c r="L6082" i="1"/>
  <c r="L6081" i="1"/>
  <c r="L6080" i="1"/>
  <c r="L6079" i="1"/>
  <c r="L6078" i="1"/>
  <c r="L6077" i="1"/>
  <c r="L6076" i="1"/>
  <c r="L6075" i="1"/>
  <c r="L6074" i="1"/>
  <c r="L6073" i="1"/>
  <c r="L6072" i="1"/>
  <c r="L6071" i="1"/>
  <c r="L6070" i="1"/>
  <c r="L6069" i="1"/>
  <c r="L6068" i="1"/>
  <c r="L6067" i="1"/>
  <c r="L6066" i="1"/>
  <c r="L6065" i="1"/>
  <c r="L6064" i="1"/>
  <c r="L6063" i="1"/>
  <c r="L6062" i="1"/>
  <c r="L6061" i="1"/>
  <c r="L6060" i="1"/>
  <c r="L6059" i="1"/>
  <c r="L6058" i="1"/>
  <c r="L6057" i="1"/>
  <c r="L6056" i="1"/>
  <c r="L6055" i="1"/>
  <c r="L6054" i="1"/>
  <c r="L6053" i="1"/>
  <c r="L6052" i="1"/>
  <c r="L6051" i="1"/>
  <c r="L6050" i="1"/>
  <c r="L6049" i="1"/>
  <c r="L6048" i="1"/>
  <c r="L6047" i="1"/>
  <c r="L6046" i="1"/>
  <c r="L6045" i="1"/>
  <c r="L6044" i="1"/>
  <c r="L6043" i="1"/>
  <c r="L6042" i="1"/>
  <c r="L6041" i="1"/>
  <c r="L6040" i="1"/>
  <c r="L6039" i="1"/>
  <c r="L6038" i="1"/>
  <c r="L6037" i="1"/>
  <c r="L6036" i="1"/>
  <c r="L6035" i="1"/>
  <c r="L6034" i="1"/>
  <c r="L6033" i="1"/>
  <c r="L6032" i="1"/>
  <c r="L6031" i="1"/>
  <c r="L6030" i="1"/>
  <c r="L6029" i="1"/>
  <c r="L6028" i="1"/>
  <c r="L6027" i="1"/>
  <c r="L6026" i="1"/>
  <c r="L6025" i="1"/>
  <c r="L6024" i="1"/>
  <c r="L6023" i="1"/>
  <c r="L6022" i="1"/>
  <c r="L6021" i="1"/>
  <c r="L6020" i="1"/>
  <c r="L6019" i="1"/>
  <c r="L6018" i="1"/>
  <c r="L6017" i="1"/>
  <c r="L6016" i="1"/>
  <c r="L6015" i="1"/>
  <c r="L6014" i="1"/>
  <c r="L6013" i="1"/>
  <c r="L6012" i="1"/>
  <c r="L6011" i="1"/>
  <c r="L6010" i="1"/>
  <c r="L6009" i="1"/>
  <c r="L6008" i="1"/>
  <c r="L6007" i="1"/>
  <c r="L6006" i="1"/>
  <c r="L6005" i="1"/>
  <c r="L6004" i="1"/>
  <c r="L6003" i="1"/>
  <c r="L6002" i="1"/>
  <c r="L6001" i="1"/>
  <c r="L6000" i="1"/>
  <c r="L5999" i="1"/>
  <c r="L5998" i="1"/>
  <c r="L5997" i="1"/>
  <c r="L5996" i="1"/>
  <c r="L5995" i="1"/>
  <c r="L5994" i="1"/>
  <c r="L5993" i="1"/>
  <c r="L5992" i="1"/>
  <c r="L5991" i="1"/>
  <c r="L5990" i="1"/>
  <c r="L5989" i="1"/>
  <c r="L5988" i="1"/>
  <c r="L5987" i="1"/>
  <c r="L5986" i="1"/>
  <c r="L5985" i="1"/>
  <c r="L5984" i="1"/>
  <c r="L5983" i="1"/>
  <c r="L5982" i="1"/>
  <c r="L5981" i="1"/>
  <c r="L5980" i="1"/>
  <c r="L5979" i="1"/>
  <c r="L5978" i="1"/>
  <c r="L5977" i="1"/>
  <c r="L5976" i="1"/>
  <c r="L5975" i="1"/>
  <c r="L5974" i="1"/>
  <c r="L5973" i="1"/>
  <c r="L5972" i="1"/>
  <c r="L5971" i="1"/>
  <c r="L5970" i="1"/>
  <c r="L5969" i="1"/>
  <c r="L5968" i="1"/>
  <c r="L5967" i="1"/>
  <c r="L5966" i="1"/>
  <c r="L5965" i="1"/>
  <c r="L5964" i="1"/>
  <c r="L5963" i="1"/>
  <c r="L5962" i="1"/>
  <c r="L5961" i="1"/>
  <c r="L5960" i="1"/>
  <c r="L5959" i="1"/>
  <c r="L5958" i="1"/>
  <c r="L5957" i="1"/>
  <c r="L5956" i="1"/>
  <c r="L5955" i="1"/>
  <c r="L5954" i="1"/>
  <c r="L5953" i="1"/>
  <c r="L5952" i="1"/>
  <c r="L5951" i="1"/>
  <c r="L5950" i="1"/>
  <c r="L5949" i="1"/>
  <c r="L5948" i="1"/>
  <c r="L5947" i="1"/>
  <c r="L5946" i="1"/>
  <c r="L5945" i="1"/>
  <c r="L5944" i="1"/>
  <c r="L5943" i="1"/>
  <c r="L5942" i="1"/>
  <c r="L5941" i="1"/>
  <c r="L5940" i="1"/>
  <c r="L5939" i="1"/>
  <c r="L5938" i="1"/>
  <c r="L5937" i="1"/>
  <c r="L5936" i="1"/>
  <c r="L5935" i="1"/>
  <c r="L5934" i="1"/>
  <c r="L5933" i="1"/>
  <c r="L5932" i="1"/>
  <c r="L5931" i="1"/>
  <c r="L5930" i="1"/>
  <c r="L5929" i="1"/>
  <c r="L5928" i="1"/>
  <c r="L5927" i="1"/>
  <c r="L5926" i="1"/>
  <c r="L5925" i="1"/>
  <c r="L5924" i="1"/>
  <c r="L5923" i="1"/>
  <c r="L5922" i="1"/>
  <c r="L5921" i="1"/>
  <c r="L5920" i="1"/>
  <c r="L5919" i="1"/>
  <c r="L5918" i="1"/>
  <c r="L5917" i="1"/>
  <c r="L5916" i="1"/>
  <c r="L5915" i="1"/>
  <c r="L5914" i="1"/>
  <c r="L5913" i="1"/>
  <c r="L5912" i="1"/>
  <c r="L5911" i="1"/>
  <c r="L5910" i="1"/>
  <c r="L5909" i="1"/>
  <c r="L5908" i="1"/>
  <c r="L5907" i="1"/>
  <c r="L5906" i="1"/>
  <c r="L5905" i="1"/>
  <c r="L5904" i="1"/>
  <c r="L5903" i="1"/>
  <c r="L5902" i="1"/>
  <c r="L5901" i="1"/>
  <c r="L5900" i="1"/>
  <c r="L5899" i="1"/>
  <c r="L5898" i="1"/>
  <c r="L5897" i="1"/>
  <c r="L5896" i="1"/>
  <c r="L5895" i="1"/>
  <c r="L5894" i="1"/>
  <c r="L5893" i="1"/>
  <c r="L5892" i="1"/>
  <c r="L5891" i="1"/>
  <c r="L5890" i="1"/>
  <c r="L5889" i="1"/>
  <c r="L5888" i="1"/>
  <c r="L5887" i="1"/>
  <c r="L5886" i="1"/>
  <c r="L5885" i="1"/>
  <c r="L5884" i="1"/>
  <c r="L5883" i="1"/>
  <c r="L5882" i="1"/>
  <c r="L5881" i="1"/>
  <c r="L5880" i="1"/>
  <c r="L5879" i="1"/>
  <c r="L5878" i="1"/>
  <c r="L5877" i="1"/>
  <c r="L5876" i="1"/>
  <c r="L5875" i="1"/>
  <c r="L5874" i="1"/>
  <c r="L5873" i="1"/>
  <c r="L5872" i="1"/>
  <c r="L5871" i="1"/>
  <c r="L5870" i="1"/>
  <c r="L5869" i="1"/>
  <c r="L5868" i="1"/>
  <c r="L5867" i="1"/>
  <c r="L5866" i="1"/>
  <c r="L5865" i="1"/>
  <c r="L5864" i="1"/>
  <c r="L5863" i="1"/>
  <c r="L5862" i="1"/>
  <c r="L5861" i="1"/>
  <c r="L5860" i="1"/>
  <c r="L5859" i="1"/>
  <c r="L5858" i="1"/>
  <c r="L5857" i="1"/>
  <c r="L5856" i="1"/>
  <c r="L5855" i="1"/>
  <c r="L5854" i="1"/>
  <c r="L5853" i="1"/>
  <c r="L5852" i="1"/>
  <c r="L5851" i="1"/>
  <c r="L5850" i="1"/>
  <c r="L5849" i="1"/>
  <c r="L5848" i="1"/>
  <c r="L5847" i="1"/>
  <c r="L5846" i="1"/>
  <c r="L5845" i="1"/>
  <c r="L5844" i="1"/>
  <c r="L5843" i="1"/>
  <c r="L5842" i="1"/>
  <c r="L5841" i="1"/>
  <c r="L5840" i="1"/>
  <c r="L5839" i="1"/>
  <c r="L5838" i="1"/>
  <c r="L5837" i="1"/>
  <c r="L5836" i="1"/>
  <c r="L5835" i="1"/>
  <c r="L5834" i="1"/>
  <c r="L5833" i="1"/>
  <c r="L5832" i="1"/>
  <c r="L5831" i="1"/>
  <c r="L5830" i="1"/>
  <c r="L5829" i="1"/>
  <c r="L5828" i="1"/>
  <c r="L5827" i="1"/>
  <c r="L5826" i="1"/>
  <c r="L5825" i="1"/>
  <c r="L5824" i="1"/>
  <c r="L5823" i="1"/>
  <c r="L5822" i="1"/>
  <c r="L5821" i="1"/>
  <c r="L5820" i="1"/>
  <c r="L5819" i="1"/>
  <c r="L5818" i="1"/>
  <c r="L5817" i="1"/>
  <c r="L5816" i="1"/>
  <c r="L5815" i="1"/>
  <c r="L5814" i="1"/>
  <c r="L5813" i="1"/>
  <c r="L5812" i="1"/>
  <c r="L5811" i="1"/>
  <c r="L5810" i="1"/>
  <c r="L5809" i="1"/>
  <c r="L5808" i="1"/>
  <c r="L5807" i="1"/>
  <c r="L5806" i="1"/>
  <c r="L5805" i="1"/>
  <c r="L5804" i="1"/>
  <c r="L5803" i="1"/>
  <c r="L5802" i="1"/>
  <c r="L5801" i="1"/>
  <c r="L5800" i="1"/>
  <c r="L5799" i="1"/>
  <c r="L5798" i="1"/>
  <c r="L5797" i="1"/>
  <c r="L5796" i="1"/>
  <c r="L5795" i="1"/>
  <c r="L5794" i="1"/>
  <c r="L5793" i="1"/>
  <c r="L5792" i="1"/>
  <c r="L5791" i="1"/>
  <c r="L5790" i="1"/>
  <c r="L5789" i="1"/>
  <c r="L5788" i="1"/>
  <c r="L5787" i="1"/>
  <c r="L5786" i="1"/>
  <c r="L5785" i="1"/>
  <c r="L5784" i="1"/>
  <c r="L5783" i="1"/>
  <c r="L5782" i="1"/>
  <c r="L5781" i="1"/>
  <c r="L5780" i="1"/>
  <c r="L5779" i="1"/>
  <c r="L5778" i="1"/>
  <c r="L5777" i="1"/>
  <c r="L5776" i="1"/>
  <c r="L5775" i="1"/>
  <c r="L5774" i="1"/>
  <c r="L5773" i="1"/>
  <c r="L5772" i="1"/>
  <c r="L5771" i="1"/>
  <c r="L5770" i="1"/>
  <c r="L5769" i="1"/>
  <c r="L5768" i="1"/>
  <c r="L5767" i="1"/>
  <c r="L5766" i="1"/>
  <c r="L5765" i="1"/>
  <c r="L5764" i="1"/>
  <c r="L5763" i="1"/>
  <c r="L5762" i="1"/>
  <c r="L5761" i="1"/>
  <c r="L5760" i="1"/>
  <c r="L5759" i="1"/>
  <c r="L5758" i="1"/>
  <c r="L5757" i="1"/>
  <c r="L5756" i="1"/>
  <c r="L5755" i="1"/>
  <c r="L5754" i="1"/>
  <c r="L5753" i="1"/>
  <c r="L5752" i="1"/>
  <c r="L5751" i="1"/>
  <c r="L5750" i="1"/>
  <c r="L5749" i="1"/>
  <c r="L5748" i="1"/>
  <c r="L5747" i="1"/>
  <c r="L5746" i="1"/>
  <c r="L5745" i="1"/>
  <c r="L5744" i="1"/>
  <c r="L5743" i="1"/>
  <c r="L5742" i="1"/>
  <c r="L5741" i="1"/>
  <c r="L5740" i="1"/>
  <c r="L5739" i="1"/>
  <c r="L5738" i="1"/>
  <c r="L5737" i="1"/>
  <c r="L5736" i="1"/>
  <c r="L5735" i="1"/>
  <c r="L5734" i="1"/>
  <c r="L5733" i="1"/>
  <c r="L5732" i="1"/>
  <c r="L5731" i="1"/>
  <c r="L5730" i="1"/>
  <c r="L5729" i="1"/>
  <c r="L5728" i="1"/>
  <c r="L5727" i="1"/>
  <c r="L5726" i="1"/>
  <c r="L5725" i="1"/>
  <c r="L5724" i="1"/>
  <c r="L5723" i="1"/>
  <c r="L5722" i="1"/>
  <c r="L5721" i="1"/>
  <c r="L5720" i="1"/>
  <c r="L5719" i="1"/>
  <c r="L5718" i="1"/>
  <c r="L5717" i="1"/>
  <c r="L5716" i="1"/>
  <c r="L5715" i="1"/>
  <c r="L5714" i="1"/>
  <c r="L5713" i="1"/>
  <c r="L5712" i="1"/>
  <c r="L5711" i="1"/>
  <c r="L5710" i="1"/>
  <c r="L5709" i="1"/>
  <c r="L5708" i="1"/>
  <c r="L5707" i="1"/>
  <c r="L5706" i="1"/>
  <c r="L5705" i="1"/>
  <c r="L5704" i="1"/>
  <c r="L5703" i="1"/>
  <c r="L5702" i="1"/>
  <c r="L5701" i="1"/>
  <c r="L5700" i="1"/>
  <c r="L5699" i="1"/>
  <c r="L5698" i="1"/>
  <c r="L5697" i="1"/>
  <c r="L5696" i="1"/>
  <c r="L5695" i="1"/>
  <c r="L5694" i="1"/>
  <c r="L5693" i="1"/>
  <c r="L5692" i="1"/>
  <c r="L5691" i="1"/>
  <c r="L5690" i="1"/>
  <c r="L5689" i="1"/>
  <c r="L5688" i="1"/>
  <c r="L5687" i="1"/>
  <c r="L5686" i="1"/>
  <c r="L5685" i="1"/>
  <c r="L5684" i="1"/>
  <c r="L5683" i="1"/>
  <c r="L5682" i="1"/>
  <c r="L5681" i="1"/>
  <c r="L5680" i="1"/>
  <c r="L5679" i="1"/>
  <c r="L5678" i="1"/>
  <c r="L5677" i="1"/>
  <c r="L5676" i="1"/>
  <c r="L5675" i="1"/>
  <c r="L5674" i="1"/>
  <c r="L5673" i="1"/>
  <c r="L5672" i="1"/>
  <c r="L5671" i="1"/>
  <c r="L5670" i="1"/>
  <c r="L5669" i="1"/>
  <c r="L5668" i="1"/>
  <c r="L5667" i="1"/>
  <c r="L5666" i="1"/>
  <c r="L5665" i="1"/>
  <c r="L5664" i="1"/>
  <c r="L5663" i="1"/>
  <c r="L5662" i="1"/>
  <c r="L5661" i="1"/>
  <c r="L5660" i="1"/>
  <c r="L5659" i="1"/>
  <c r="L5658" i="1"/>
  <c r="L5657" i="1"/>
  <c r="L5656" i="1"/>
  <c r="L5655" i="1"/>
  <c r="L5654" i="1"/>
  <c r="L5653" i="1"/>
  <c r="L5652" i="1"/>
  <c r="L5651" i="1"/>
  <c r="L5650" i="1"/>
  <c r="L5649" i="1"/>
  <c r="L5648" i="1"/>
  <c r="L5647" i="1"/>
  <c r="L5646" i="1"/>
  <c r="L5645" i="1"/>
  <c r="L5644" i="1"/>
  <c r="L5643" i="1"/>
  <c r="L5642" i="1"/>
  <c r="L5641" i="1"/>
  <c r="L5640" i="1"/>
  <c r="L5639" i="1"/>
  <c r="L5638" i="1"/>
  <c r="L5637" i="1"/>
  <c r="L5636" i="1"/>
  <c r="L5635" i="1"/>
  <c r="L5634" i="1"/>
  <c r="L5633" i="1"/>
  <c r="L5632" i="1"/>
  <c r="L5631" i="1"/>
  <c r="L5630" i="1"/>
  <c r="L5629" i="1"/>
  <c r="L5628" i="1"/>
  <c r="L5627" i="1"/>
  <c r="L5626" i="1"/>
  <c r="L5625" i="1"/>
  <c r="L5624" i="1"/>
  <c r="L5623" i="1"/>
  <c r="L5622" i="1"/>
  <c r="L5621" i="1"/>
  <c r="L5620" i="1"/>
  <c r="L5619" i="1"/>
  <c r="L5618" i="1"/>
  <c r="L5617" i="1"/>
  <c r="L5616" i="1"/>
  <c r="L5615" i="1"/>
  <c r="L5614" i="1"/>
  <c r="L5613" i="1"/>
  <c r="L5612" i="1"/>
  <c r="L5611" i="1"/>
  <c r="L5610" i="1"/>
  <c r="L5609" i="1"/>
  <c r="L5608" i="1"/>
  <c r="L5607" i="1"/>
  <c r="L5606" i="1"/>
  <c r="L5605" i="1"/>
  <c r="L5604" i="1"/>
  <c r="L5603" i="1"/>
  <c r="L5602" i="1"/>
  <c r="L5601" i="1"/>
  <c r="L5600" i="1"/>
  <c r="L5599" i="1"/>
  <c r="L5598" i="1"/>
  <c r="L5597" i="1"/>
  <c r="L5596" i="1"/>
  <c r="L5595" i="1"/>
  <c r="L5594" i="1"/>
  <c r="L5593" i="1"/>
  <c r="L5592" i="1"/>
  <c r="L5591" i="1"/>
  <c r="L5590" i="1"/>
  <c r="L5589" i="1"/>
  <c r="L5588" i="1"/>
  <c r="L5587" i="1"/>
  <c r="L5586" i="1"/>
  <c r="L5585" i="1"/>
  <c r="L5584" i="1"/>
  <c r="L5583" i="1"/>
  <c r="L5582" i="1"/>
  <c r="L5581" i="1"/>
  <c r="L5580" i="1"/>
  <c r="L5579" i="1"/>
  <c r="L5578" i="1"/>
  <c r="L5577" i="1"/>
  <c r="L5576" i="1"/>
  <c r="L5575" i="1"/>
  <c r="L5574" i="1"/>
  <c r="L5573" i="1"/>
  <c r="L5572" i="1"/>
  <c r="L5571" i="1"/>
  <c r="L5570" i="1"/>
  <c r="L5569" i="1"/>
  <c r="L5568" i="1"/>
  <c r="L5567" i="1"/>
  <c r="L5566" i="1"/>
  <c r="L5565" i="1"/>
  <c r="L5564" i="1"/>
  <c r="L5563" i="1"/>
  <c r="L5562" i="1"/>
  <c r="L5561" i="1"/>
  <c r="L5560" i="1"/>
  <c r="L5559" i="1"/>
  <c r="L5558" i="1"/>
  <c r="L5557" i="1"/>
  <c r="L5556" i="1"/>
  <c r="L5555" i="1"/>
  <c r="L5554" i="1"/>
  <c r="L5553" i="1"/>
  <c r="L5552" i="1"/>
  <c r="L5551" i="1"/>
  <c r="L5550" i="1"/>
  <c r="L5549" i="1"/>
  <c r="L5548" i="1"/>
  <c r="L5547" i="1"/>
  <c r="L5546" i="1"/>
  <c r="L5545" i="1"/>
  <c r="L5544" i="1"/>
  <c r="L5543" i="1"/>
  <c r="L5542" i="1"/>
  <c r="L5541" i="1"/>
  <c r="L5540" i="1"/>
  <c r="L5539" i="1"/>
  <c r="L5538" i="1"/>
  <c r="L5537" i="1"/>
  <c r="L5536" i="1"/>
  <c r="L5535" i="1"/>
  <c r="L5534" i="1"/>
  <c r="L5533" i="1"/>
  <c r="L5532" i="1"/>
  <c r="L5531" i="1"/>
  <c r="L5530" i="1"/>
  <c r="L5529" i="1"/>
  <c r="L5528" i="1"/>
  <c r="L5527" i="1"/>
  <c r="L5526" i="1"/>
  <c r="L5525" i="1"/>
  <c r="L5524" i="1"/>
  <c r="L5523" i="1"/>
  <c r="L5522" i="1"/>
  <c r="L5521" i="1"/>
  <c r="L5520" i="1"/>
  <c r="L5519" i="1"/>
  <c r="L5518" i="1"/>
  <c r="L5517" i="1"/>
  <c r="L5516" i="1"/>
  <c r="L5515" i="1"/>
  <c r="L5514" i="1"/>
  <c r="L5513" i="1"/>
  <c r="L5512" i="1"/>
  <c r="L5511" i="1"/>
  <c r="L5510" i="1"/>
  <c r="L5509" i="1"/>
  <c r="L5508" i="1"/>
  <c r="L5507" i="1"/>
  <c r="L5506" i="1"/>
  <c r="L5505" i="1"/>
  <c r="L5504" i="1"/>
  <c r="L5503" i="1"/>
  <c r="L5502" i="1"/>
  <c r="L5501" i="1"/>
  <c r="L5500" i="1"/>
  <c r="L5499" i="1"/>
  <c r="L5498" i="1"/>
  <c r="L5497" i="1"/>
  <c r="L5496" i="1"/>
  <c r="L5495" i="1"/>
  <c r="L5494" i="1"/>
  <c r="L5493" i="1"/>
  <c r="L5492" i="1"/>
  <c r="L5491" i="1"/>
  <c r="L5490" i="1"/>
  <c r="L5489" i="1"/>
  <c r="L5488" i="1"/>
  <c r="L5487" i="1"/>
  <c r="L5486" i="1"/>
  <c r="L5485" i="1"/>
  <c r="L5484" i="1"/>
  <c r="L5483" i="1"/>
  <c r="L5482" i="1"/>
  <c r="L5481" i="1"/>
  <c r="L5480" i="1"/>
  <c r="L5479" i="1"/>
  <c r="L5478" i="1"/>
  <c r="L5477" i="1"/>
  <c r="L5476" i="1"/>
  <c r="L5475" i="1"/>
  <c r="L5474" i="1"/>
  <c r="L5473" i="1"/>
  <c r="L5472" i="1"/>
  <c r="L5471" i="1"/>
  <c r="L5470" i="1"/>
  <c r="L5469" i="1"/>
  <c r="L5468" i="1"/>
  <c r="L5467" i="1"/>
  <c r="L5466" i="1"/>
  <c r="L5465" i="1"/>
  <c r="L5464" i="1"/>
  <c r="L5463" i="1"/>
  <c r="L5462" i="1"/>
  <c r="L5461" i="1"/>
  <c r="L5460" i="1"/>
  <c r="L5459" i="1"/>
  <c r="L5458" i="1"/>
  <c r="L5457" i="1"/>
  <c r="L5456" i="1"/>
  <c r="L5455" i="1"/>
  <c r="L5454" i="1"/>
  <c r="L5453" i="1"/>
  <c r="L5452" i="1"/>
  <c r="L5451" i="1"/>
  <c r="L5450" i="1"/>
  <c r="L5449" i="1"/>
  <c r="L5448" i="1"/>
  <c r="L5447" i="1"/>
  <c r="L5446" i="1"/>
  <c r="L5445" i="1"/>
  <c r="L5444" i="1"/>
  <c r="L5443" i="1"/>
  <c r="L5442" i="1"/>
  <c r="L5441" i="1"/>
  <c r="L5440" i="1"/>
  <c r="L5439" i="1"/>
  <c r="L5438" i="1"/>
  <c r="L5437" i="1"/>
  <c r="L5436" i="1"/>
  <c r="L5435" i="1"/>
  <c r="L5434" i="1"/>
  <c r="L5433" i="1"/>
  <c r="L5432" i="1"/>
  <c r="L5431" i="1"/>
  <c r="L5430" i="1"/>
  <c r="L5429" i="1"/>
  <c r="L5428" i="1"/>
  <c r="L5427" i="1"/>
  <c r="L5426" i="1"/>
  <c r="L5425" i="1"/>
  <c r="L5424" i="1"/>
  <c r="L5423" i="1"/>
  <c r="L5422" i="1"/>
  <c r="L5421" i="1"/>
  <c r="L5420" i="1"/>
  <c r="L5419" i="1"/>
  <c r="L5418" i="1"/>
  <c r="L5417" i="1"/>
  <c r="L5416" i="1"/>
  <c r="L5415" i="1"/>
  <c r="L5414" i="1"/>
  <c r="L5413" i="1"/>
  <c r="L5412" i="1"/>
  <c r="L5411" i="1"/>
  <c r="L5410" i="1"/>
  <c r="L5409" i="1"/>
  <c r="L5408" i="1"/>
  <c r="L5407" i="1"/>
  <c r="L5406" i="1"/>
  <c r="L5405" i="1"/>
  <c r="L5404" i="1"/>
  <c r="L5403" i="1"/>
  <c r="L5402" i="1"/>
  <c r="L5401" i="1"/>
  <c r="L5400" i="1"/>
  <c r="L5399" i="1"/>
  <c r="L5398" i="1"/>
  <c r="L5397" i="1"/>
  <c r="L5396" i="1"/>
  <c r="L5395" i="1"/>
  <c r="L5394" i="1"/>
  <c r="L5393" i="1"/>
  <c r="L5392" i="1"/>
  <c r="L5391" i="1"/>
  <c r="L5390" i="1"/>
  <c r="L5389" i="1"/>
  <c r="L5388" i="1"/>
  <c r="L5387" i="1"/>
  <c r="L5386" i="1"/>
  <c r="L5385" i="1"/>
  <c r="L5384" i="1"/>
  <c r="L5383" i="1"/>
  <c r="L5382" i="1"/>
  <c r="L5381" i="1"/>
  <c r="L5380" i="1"/>
  <c r="L5379" i="1"/>
  <c r="L5378" i="1"/>
  <c r="L5377" i="1"/>
  <c r="L5376" i="1"/>
  <c r="L5375" i="1"/>
  <c r="L5374" i="1"/>
  <c r="L5373" i="1"/>
  <c r="L5372" i="1"/>
  <c r="L5371" i="1"/>
  <c r="L5370" i="1"/>
  <c r="L5369" i="1"/>
  <c r="L5368" i="1"/>
  <c r="L5367" i="1"/>
  <c r="L5366" i="1"/>
  <c r="L5365" i="1"/>
  <c r="L5364" i="1"/>
  <c r="L5363" i="1"/>
  <c r="L5362" i="1"/>
  <c r="L5361" i="1"/>
  <c r="L5360" i="1"/>
  <c r="L5359" i="1"/>
  <c r="L5358" i="1"/>
  <c r="L5357" i="1"/>
  <c r="L5356" i="1"/>
  <c r="L5355" i="1"/>
  <c r="L5354" i="1"/>
  <c r="L5353" i="1"/>
  <c r="L5352" i="1"/>
  <c r="L5351" i="1"/>
  <c r="L5350" i="1"/>
  <c r="L5349" i="1"/>
  <c r="L5348" i="1"/>
  <c r="L5347" i="1"/>
  <c r="L5346" i="1"/>
  <c r="L5345" i="1"/>
  <c r="L5344" i="1"/>
  <c r="L5343" i="1"/>
  <c r="L5342" i="1"/>
  <c r="L5341" i="1"/>
  <c r="L5340" i="1"/>
  <c r="L5339" i="1"/>
  <c r="L5338" i="1"/>
  <c r="L5337" i="1"/>
  <c r="L5336" i="1"/>
  <c r="L5335" i="1"/>
  <c r="L5334" i="1"/>
  <c r="L5333" i="1"/>
  <c r="L5332" i="1"/>
  <c r="L5331" i="1"/>
  <c r="L5330" i="1"/>
  <c r="L5329" i="1"/>
  <c r="L5328" i="1"/>
  <c r="L5327" i="1"/>
  <c r="L5326" i="1"/>
  <c r="L5325" i="1"/>
  <c r="L5324" i="1"/>
  <c r="L5323" i="1"/>
  <c r="L5322" i="1"/>
  <c r="L5321" i="1"/>
  <c r="L5320" i="1"/>
  <c r="L5319" i="1"/>
  <c r="L5318" i="1"/>
  <c r="L5317" i="1"/>
  <c r="L5316" i="1"/>
  <c r="L5315" i="1"/>
  <c r="L5314" i="1"/>
  <c r="L5313" i="1"/>
  <c r="L5312" i="1"/>
  <c r="L5311" i="1"/>
  <c r="L5310" i="1"/>
  <c r="L5309" i="1"/>
  <c r="L5308" i="1"/>
  <c r="L5307" i="1"/>
  <c r="L5306" i="1"/>
  <c r="L5305" i="1"/>
  <c r="L5304" i="1"/>
  <c r="L5303" i="1"/>
  <c r="L5302" i="1"/>
  <c r="L5301" i="1"/>
  <c r="L5300" i="1"/>
  <c r="L5299" i="1"/>
  <c r="L5298" i="1"/>
  <c r="L5297" i="1"/>
  <c r="L5296" i="1"/>
  <c r="L5295" i="1"/>
  <c r="L5294" i="1"/>
  <c r="L5293" i="1"/>
  <c r="L5292" i="1"/>
  <c r="L5291" i="1"/>
  <c r="L5290" i="1"/>
  <c r="L5289" i="1"/>
  <c r="L5288" i="1"/>
  <c r="L5287" i="1"/>
  <c r="L5286" i="1"/>
  <c r="L5285" i="1"/>
  <c r="L5284" i="1"/>
  <c r="L5283" i="1"/>
  <c r="L5282" i="1"/>
  <c r="L5281" i="1"/>
  <c r="L5280" i="1"/>
  <c r="L5279" i="1"/>
  <c r="L5278" i="1"/>
  <c r="L5277" i="1"/>
  <c r="L5276" i="1"/>
  <c r="L5275" i="1"/>
  <c r="L5274" i="1"/>
  <c r="L5273" i="1"/>
  <c r="L5272" i="1"/>
  <c r="L5271" i="1"/>
  <c r="L5270" i="1"/>
  <c r="L5269" i="1"/>
  <c r="L5268" i="1"/>
  <c r="L5267" i="1"/>
  <c r="L5266" i="1"/>
  <c r="L5265" i="1"/>
  <c r="L5264" i="1"/>
  <c r="L5263" i="1"/>
  <c r="L5262" i="1"/>
  <c r="L5261" i="1"/>
  <c r="L5260" i="1"/>
  <c r="L5259" i="1"/>
  <c r="L5258" i="1"/>
  <c r="L5257" i="1"/>
  <c r="L5256" i="1"/>
  <c r="L5255" i="1"/>
  <c r="L5254" i="1"/>
  <c r="L5253" i="1"/>
  <c r="L5252" i="1"/>
  <c r="L5251" i="1"/>
  <c r="L5250" i="1"/>
  <c r="L5249" i="1"/>
  <c r="L5248" i="1"/>
  <c r="L5247" i="1"/>
  <c r="L5246" i="1"/>
  <c r="L5245" i="1"/>
  <c r="L5244" i="1"/>
  <c r="L5243" i="1"/>
  <c r="L5242" i="1"/>
  <c r="L5241" i="1"/>
  <c r="L5240" i="1"/>
  <c r="L5239" i="1"/>
  <c r="L5238" i="1"/>
  <c r="L5237" i="1"/>
  <c r="L5236" i="1"/>
  <c r="L5235" i="1"/>
  <c r="L5234" i="1"/>
  <c r="L5233" i="1"/>
  <c r="L5232" i="1"/>
  <c r="L5231" i="1"/>
  <c r="L5230" i="1"/>
  <c r="L5229" i="1"/>
  <c r="L5228" i="1"/>
  <c r="L5227" i="1"/>
  <c r="L5226" i="1"/>
  <c r="L5225" i="1"/>
  <c r="L5224" i="1"/>
  <c r="L5223" i="1"/>
  <c r="L5222" i="1"/>
  <c r="L5221" i="1"/>
  <c r="L5220" i="1"/>
  <c r="L5219" i="1"/>
  <c r="L5218" i="1"/>
  <c r="L5217" i="1"/>
  <c r="L5216" i="1"/>
  <c r="L5215" i="1"/>
  <c r="L5214" i="1"/>
  <c r="L5213" i="1"/>
  <c r="L5212" i="1"/>
  <c r="L5211" i="1"/>
  <c r="L5210" i="1"/>
  <c r="L5209" i="1"/>
  <c r="L5208" i="1"/>
  <c r="L5207" i="1"/>
  <c r="L5206" i="1"/>
  <c r="L5205" i="1"/>
  <c r="L5204" i="1"/>
  <c r="L5203" i="1"/>
  <c r="L5202" i="1"/>
  <c r="L5201" i="1"/>
  <c r="L5200" i="1"/>
  <c r="L5199" i="1"/>
  <c r="L5198" i="1"/>
  <c r="L5197" i="1"/>
  <c r="L5196" i="1"/>
  <c r="L5195" i="1"/>
  <c r="L5194" i="1"/>
  <c r="L5193" i="1"/>
  <c r="L5192" i="1"/>
  <c r="L5191" i="1"/>
  <c r="L5190" i="1"/>
  <c r="L5189" i="1"/>
  <c r="L5188" i="1"/>
  <c r="L5187" i="1"/>
  <c r="L5186" i="1"/>
  <c r="L5185" i="1"/>
  <c r="L5184" i="1"/>
  <c r="L5183" i="1"/>
  <c r="L5182" i="1"/>
  <c r="L5181" i="1"/>
  <c r="L5180" i="1"/>
  <c r="L5179" i="1"/>
  <c r="L5178" i="1"/>
  <c r="L5177" i="1"/>
  <c r="L5176" i="1"/>
  <c r="L5175" i="1"/>
  <c r="L5174" i="1"/>
  <c r="L5173" i="1"/>
  <c r="L5172" i="1"/>
  <c r="L5171" i="1"/>
  <c r="L5170" i="1"/>
  <c r="L5169" i="1"/>
  <c r="L5168" i="1"/>
  <c r="L5167" i="1"/>
  <c r="L5166" i="1"/>
  <c r="L5165" i="1"/>
  <c r="L5164" i="1"/>
  <c r="L5163" i="1"/>
  <c r="L5162" i="1"/>
  <c r="L5161" i="1"/>
  <c r="L5160" i="1"/>
  <c r="L5159" i="1"/>
  <c r="L5158" i="1"/>
  <c r="L5157" i="1"/>
  <c r="L5156" i="1"/>
  <c r="L5155" i="1"/>
  <c r="L5154" i="1"/>
  <c r="L5153" i="1"/>
  <c r="L5152" i="1"/>
  <c r="L5151" i="1"/>
  <c r="L5150" i="1"/>
  <c r="L5149" i="1"/>
  <c r="L5148" i="1"/>
  <c r="L5147" i="1"/>
  <c r="L5146" i="1"/>
  <c r="L5145" i="1"/>
  <c r="L5144" i="1"/>
  <c r="L5143" i="1"/>
  <c r="L5142" i="1"/>
  <c r="L5141" i="1"/>
  <c r="L5140" i="1"/>
  <c r="L5139" i="1"/>
  <c r="L5138" i="1"/>
  <c r="L5137" i="1"/>
  <c r="L5136" i="1"/>
  <c r="L5135" i="1"/>
  <c r="L5134" i="1"/>
  <c r="L5133" i="1"/>
  <c r="L5132" i="1"/>
  <c r="L5131" i="1"/>
  <c r="L5130" i="1"/>
  <c r="L5129" i="1"/>
  <c r="L5128" i="1"/>
  <c r="L5127" i="1"/>
  <c r="L5126" i="1"/>
  <c r="L5125" i="1"/>
  <c r="L5124" i="1"/>
  <c r="L5123" i="1"/>
  <c r="L5122" i="1"/>
  <c r="L5121" i="1"/>
  <c r="L5120" i="1"/>
  <c r="L5119" i="1"/>
  <c r="L5118" i="1"/>
  <c r="L5117" i="1"/>
  <c r="L5116" i="1"/>
  <c r="L5115" i="1"/>
  <c r="L5114" i="1"/>
  <c r="L5113" i="1"/>
  <c r="L5112" i="1"/>
  <c r="L5111" i="1"/>
  <c r="L5110" i="1"/>
  <c r="L5109" i="1"/>
  <c r="L5108" i="1"/>
  <c r="L5107" i="1"/>
  <c r="L5106" i="1"/>
  <c r="L5105" i="1"/>
  <c r="L5104" i="1"/>
  <c r="L5103" i="1"/>
  <c r="L5102" i="1"/>
  <c r="L5101" i="1"/>
  <c r="L5100" i="1"/>
  <c r="L5099" i="1"/>
  <c r="L5098" i="1"/>
  <c r="L5097" i="1"/>
  <c r="L5096" i="1"/>
  <c r="L5095" i="1"/>
  <c r="L5094" i="1"/>
  <c r="L5093" i="1"/>
  <c r="L5092" i="1"/>
  <c r="L5091" i="1"/>
  <c r="L5090" i="1"/>
  <c r="L5089" i="1"/>
  <c r="L5088" i="1"/>
  <c r="L5087" i="1"/>
  <c r="L5086" i="1"/>
  <c r="L5085" i="1"/>
  <c r="L5084" i="1"/>
  <c r="L5083" i="1"/>
  <c r="L5082" i="1"/>
  <c r="L5081" i="1"/>
  <c r="L5080" i="1"/>
  <c r="L5079" i="1"/>
  <c r="L5078" i="1"/>
  <c r="L5077" i="1"/>
  <c r="L5076" i="1"/>
  <c r="L5075" i="1"/>
  <c r="L5074" i="1"/>
  <c r="L5073" i="1"/>
  <c r="L5072" i="1"/>
  <c r="L5071" i="1"/>
  <c r="L5070" i="1"/>
  <c r="L5069" i="1"/>
  <c r="L5068" i="1"/>
  <c r="L5067" i="1"/>
  <c r="L5066" i="1"/>
  <c r="L5065" i="1"/>
  <c r="L5064" i="1"/>
  <c r="L5063" i="1"/>
  <c r="L5062" i="1"/>
  <c r="L5061" i="1"/>
  <c r="L5060" i="1"/>
  <c r="L5059" i="1"/>
  <c r="L5058" i="1"/>
  <c r="L5057" i="1"/>
  <c r="L5056" i="1"/>
  <c r="L5055" i="1"/>
  <c r="L5054" i="1"/>
  <c r="L5053" i="1"/>
  <c r="L5052" i="1"/>
  <c r="L5051" i="1"/>
  <c r="L5050" i="1"/>
  <c r="L5049" i="1"/>
  <c r="L5048" i="1"/>
  <c r="L5047" i="1"/>
  <c r="L5046" i="1"/>
  <c r="L5045" i="1"/>
  <c r="L5044" i="1"/>
  <c r="L5043" i="1"/>
  <c r="L5042" i="1"/>
  <c r="L5041" i="1"/>
  <c r="L5040" i="1"/>
  <c r="L5039" i="1"/>
  <c r="L5038" i="1"/>
  <c r="L5037" i="1"/>
  <c r="L5036" i="1"/>
  <c r="L5035" i="1"/>
  <c r="L5034" i="1"/>
  <c r="L5033" i="1"/>
  <c r="L5032" i="1"/>
  <c r="L5031" i="1"/>
  <c r="L5030" i="1"/>
  <c r="L5029" i="1"/>
  <c r="L5028" i="1"/>
  <c r="L5027" i="1"/>
  <c r="L5026" i="1"/>
  <c r="L5025" i="1"/>
  <c r="L5024" i="1"/>
  <c r="L5023" i="1"/>
  <c r="L5022" i="1"/>
  <c r="L5021" i="1"/>
  <c r="L5020" i="1"/>
  <c r="L5019" i="1"/>
  <c r="L5018" i="1"/>
  <c r="L5017" i="1"/>
  <c r="L5016" i="1"/>
  <c r="L5015" i="1"/>
  <c r="L5014" i="1"/>
  <c r="L5013" i="1"/>
  <c r="L5012" i="1"/>
  <c r="L5011" i="1"/>
  <c r="L5010" i="1"/>
  <c r="L5009" i="1"/>
  <c r="L5008" i="1"/>
  <c r="L5007" i="1"/>
  <c r="L5006" i="1"/>
  <c r="L5005" i="1"/>
  <c r="L5004" i="1"/>
  <c r="L5003" i="1"/>
  <c r="L5002" i="1"/>
  <c r="L5001" i="1"/>
  <c r="L5000" i="1"/>
  <c r="L4999" i="1"/>
  <c r="L4998" i="1"/>
  <c r="L4997" i="1"/>
  <c r="L4996" i="1"/>
  <c r="L4995" i="1"/>
  <c r="L4994" i="1"/>
  <c r="L4993" i="1"/>
  <c r="L4992" i="1"/>
  <c r="L4991" i="1"/>
  <c r="L4990" i="1"/>
  <c r="L4989" i="1"/>
  <c r="L4988" i="1"/>
  <c r="L4987" i="1"/>
  <c r="L4986" i="1"/>
  <c r="L4985" i="1"/>
  <c r="L4984" i="1"/>
  <c r="L4983" i="1"/>
  <c r="L4982" i="1"/>
  <c r="L4981" i="1"/>
  <c r="L4980" i="1"/>
  <c r="L4979" i="1"/>
  <c r="L4978" i="1"/>
  <c r="L4977" i="1"/>
  <c r="L4976" i="1"/>
  <c r="L4975" i="1"/>
  <c r="L4974" i="1"/>
  <c r="L4973" i="1"/>
  <c r="L4972" i="1"/>
  <c r="L4971" i="1"/>
  <c r="L4970" i="1"/>
  <c r="L4969" i="1"/>
  <c r="L4968" i="1"/>
  <c r="L4967" i="1"/>
  <c r="L4966" i="1"/>
  <c r="L4965" i="1"/>
  <c r="L4964" i="1"/>
  <c r="L4963" i="1"/>
  <c r="L4962" i="1"/>
  <c r="L4961" i="1"/>
  <c r="L4960" i="1"/>
  <c r="L4959" i="1"/>
  <c r="L4958" i="1"/>
  <c r="L4957" i="1"/>
  <c r="L4956" i="1"/>
  <c r="L4955" i="1"/>
  <c r="L4954" i="1"/>
  <c r="L4953" i="1"/>
  <c r="L4952" i="1"/>
  <c r="L4951" i="1"/>
  <c r="L4950" i="1"/>
  <c r="L4949" i="1"/>
  <c r="L4948" i="1"/>
  <c r="L4947" i="1"/>
  <c r="L4946" i="1"/>
  <c r="L4945" i="1"/>
  <c r="L4944" i="1"/>
  <c r="L4943" i="1"/>
  <c r="L4942" i="1"/>
  <c r="L4941" i="1"/>
  <c r="L4940" i="1"/>
  <c r="L4939" i="1"/>
  <c r="L4938" i="1"/>
  <c r="L4937" i="1"/>
  <c r="L4936" i="1"/>
  <c r="L4935" i="1"/>
  <c r="L4934" i="1"/>
  <c r="L4933" i="1"/>
  <c r="L4932" i="1"/>
  <c r="L4931" i="1"/>
  <c r="L4930" i="1"/>
  <c r="L4929" i="1"/>
  <c r="L4928" i="1"/>
  <c r="L4927" i="1"/>
  <c r="L4926" i="1"/>
  <c r="L4925" i="1"/>
  <c r="L4924" i="1"/>
  <c r="L4923" i="1"/>
  <c r="L4922" i="1"/>
  <c r="L4921" i="1"/>
  <c r="L4920" i="1"/>
  <c r="L4919" i="1"/>
  <c r="L4918" i="1"/>
  <c r="L4917" i="1"/>
  <c r="L4916" i="1"/>
  <c r="L4915" i="1"/>
  <c r="L4914" i="1"/>
  <c r="L4913" i="1"/>
  <c r="L4912" i="1"/>
  <c r="L4911" i="1"/>
  <c r="L4910" i="1"/>
  <c r="L4909" i="1"/>
  <c r="L4908" i="1"/>
  <c r="L4907" i="1"/>
  <c r="L4906" i="1"/>
  <c r="L4905" i="1"/>
  <c r="L4904" i="1"/>
  <c r="L4903" i="1"/>
  <c r="L4902" i="1"/>
  <c r="L4901" i="1"/>
  <c r="L4900" i="1"/>
  <c r="L4899" i="1"/>
  <c r="L4898" i="1"/>
  <c r="L4897" i="1"/>
  <c r="L4896" i="1"/>
  <c r="L4895" i="1"/>
  <c r="L4894" i="1"/>
  <c r="L4893" i="1"/>
  <c r="L4892" i="1"/>
  <c r="L4891" i="1"/>
  <c r="L4890" i="1"/>
  <c r="L4889" i="1"/>
  <c r="L4888" i="1"/>
  <c r="L4887" i="1"/>
  <c r="L4886" i="1"/>
  <c r="L4885" i="1"/>
  <c r="L4884" i="1"/>
  <c r="L4883" i="1"/>
  <c r="L4882" i="1"/>
  <c r="L4881" i="1"/>
  <c r="L4880" i="1"/>
  <c r="L4879" i="1"/>
  <c r="L4878" i="1"/>
  <c r="L4877" i="1"/>
  <c r="L4876" i="1"/>
  <c r="L4875" i="1"/>
  <c r="L4874" i="1"/>
  <c r="L4873" i="1"/>
  <c r="L4872" i="1"/>
  <c r="L4871" i="1"/>
  <c r="L4870" i="1"/>
  <c r="L4869" i="1"/>
  <c r="L4868" i="1"/>
  <c r="L4867" i="1"/>
  <c r="L4866" i="1"/>
  <c r="L4865" i="1"/>
  <c r="L4864" i="1"/>
  <c r="L4863" i="1"/>
  <c r="L4862" i="1"/>
  <c r="L4861" i="1"/>
  <c r="L4860" i="1"/>
  <c r="L4859" i="1"/>
  <c r="L4858" i="1"/>
  <c r="L4857" i="1"/>
  <c r="L4856" i="1"/>
  <c r="L4855" i="1"/>
  <c r="L4854" i="1"/>
  <c r="L4853" i="1"/>
  <c r="L4852" i="1"/>
  <c r="L4851" i="1"/>
  <c r="L4850" i="1"/>
  <c r="L4849" i="1"/>
  <c r="L4848" i="1"/>
  <c r="L4847" i="1"/>
  <c r="L4846" i="1"/>
  <c r="L4845" i="1"/>
  <c r="L4844" i="1"/>
  <c r="L4843" i="1"/>
  <c r="L4842" i="1"/>
  <c r="L4841" i="1"/>
  <c r="L4840" i="1"/>
  <c r="L4839" i="1"/>
  <c r="L4838" i="1"/>
  <c r="L4837" i="1"/>
  <c r="L4836" i="1"/>
  <c r="L4835" i="1"/>
  <c r="L4834" i="1"/>
  <c r="L4833" i="1"/>
  <c r="L4832" i="1"/>
  <c r="L4831" i="1"/>
  <c r="L4830" i="1"/>
  <c r="L4829" i="1"/>
  <c r="L4828" i="1"/>
  <c r="L4827" i="1"/>
  <c r="L4826" i="1"/>
  <c r="L4825" i="1"/>
  <c r="L4824" i="1"/>
  <c r="L4823" i="1"/>
  <c r="L4822" i="1"/>
  <c r="L4821" i="1"/>
  <c r="L4820" i="1"/>
  <c r="L4819" i="1"/>
  <c r="L4818" i="1"/>
  <c r="L4817" i="1"/>
  <c r="L4816" i="1"/>
  <c r="L4815" i="1"/>
  <c r="L4814" i="1"/>
  <c r="L4813" i="1"/>
  <c r="L4812" i="1"/>
  <c r="L4811" i="1"/>
  <c r="L4810" i="1"/>
  <c r="L4809" i="1"/>
  <c r="L4808" i="1"/>
  <c r="L4807" i="1"/>
  <c r="L4806" i="1"/>
  <c r="L4805" i="1"/>
  <c r="L4804" i="1"/>
  <c r="L4803" i="1"/>
  <c r="L4802" i="1"/>
  <c r="L4801" i="1"/>
  <c r="L4800" i="1"/>
  <c r="L4799" i="1"/>
  <c r="L4798" i="1"/>
  <c r="L4797" i="1"/>
  <c r="L4796" i="1"/>
  <c r="L4795" i="1"/>
  <c r="L4794" i="1"/>
  <c r="L4793" i="1"/>
  <c r="L4792" i="1"/>
  <c r="L4791" i="1"/>
  <c r="L4790" i="1"/>
  <c r="L4789" i="1"/>
  <c r="L4788" i="1"/>
  <c r="L4787" i="1"/>
  <c r="L4786" i="1"/>
  <c r="L4785" i="1"/>
  <c r="L4784" i="1"/>
  <c r="L4783" i="1"/>
  <c r="L4782" i="1"/>
  <c r="L4781" i="1"/>
  <c r="L4780" i="1"/>
  <c r="L4779" i="1"/>
  <c r="L4778" i="1"/>
  <c r="L4777" i="1"/>
  <c r="L4776" i="1"/>
  <c r="L4775" i="1"/>
  <c r="L4774" i="1"/>
  <c r="L4773" i="1"/>
  <c r="L4772" i="1"/>
  <c r="L4771" i="1"/>
  <c r="L4770" i="1"/>
  <c r="L4769" i="1"/>
  <c r="L4768" i="1"/>
  <c r="L4767" i="1"/>
  <c r="L4766" i="1"/>
  <c r="L4765" i="1"/>
  <c r="L4764" i="1"/>
  <c r="L4763" i="1"/>
  <c r="L4762" i="1"/>
  <c r="L4761" i="1"/>
  <c r="L4760" i="1"/>
  <c r="L4759" i="1"/>
  <c r="L4758" i="1"/>
  <c r="L4757" i="1"/>
  <c r="L4756" i="1"/>
  <c r="L4755" i="1"/>
  <c r="L4754" i="1"/>
  <c r="L4753" i="1"/>
  <c r="L4752" i="1"/>
  <c r="L4751" i="1"/>
  <c r="L4750" i="1"/>
  <c r="L4749" i="1"/>
  <c r="L4748" i="1"/>
  <c r="L4747" i="1"/>
  <c r="L4746" i="1"/>
  <c r="L4745" i="1"/>
  <c r="L4744" i="1"/>
  <c r="L4743" i="1"/>
  <c r="L4742" i="1"/>
  <c r="L4741" i="1"/>
  <c r="L4740" i="1"/>
  <c r="L4739" i="1"/>
  <c r="L4738" i="1"/>
  <c r="L4737" i="1"/>
  <c r="L4736" i="1"/>
  <c r="L4735" i="1"/>
  <c r="L4734" i="1"/>
  <c r="L4733" i="1"/>
  <c r="L4732" i="1"/>
  <c r="L4731" i="1"/>
  <c r="L4730" i="1"/>
  <c r="L4729" i="1"/>
  <c r="L4728" i="1"/>
  <c r="L4727" i="1"/>
  <c r="L4726" i="1"/>
  <c r="L4725" i="1"/>
  <c r="L4724" i="1"/>
  <c r="L4723" i="1"/>
  <c r="L4722" i="1"/>
  <c r="L4721" i="1"/>
  <c r="L4720" i="1"/>
  <c r="L4719" i="1"/>
  <c r="L4718" i="1"/>
  <c r="L4717" i="1"/>
  <c r="L4716" i="1"/>
  <c r="L4715" i="1"/>
  <c r="L4714" i="1"/>
  <c r="L4713" i="1"/>
  <c r="L4712" i="1"/>
  <c r="L4711" i="1"/>
  <c r="L4710" i="1"/>
  <c r="L4709" i="1"/>
  <c r="L4708" i="1"/>
  <c r="L4707" i="1"/>
  <c r="L4706" i="1"/>
  <c r="L4705" i="1"/>
  <c r="L4704" i="1"/>
  <c r="L4703" i="1"/>
  <c r="L4702" i="1"/>
  <c r="L4701" i="1"/>
  <c r="L4700" i="1"/>
  <c r="L4699" i="1"/>
  <c r="L4698" i="1"/>
  <c r="L4697" i="1"/>
  <c r="L4696" i="1"/>
  <c r="L4695" i="1"/>
  <c r="L4694" i="1"/>
  <c r="L4693" i="1"/>
  <c r="L4692" i="1"/>
  <c r="L4691" i="1"/>
  <c r="L4690" i="1"/>
  <c r="L4689" i="1"/>
  <c r="L4688" i="1"/>
  <c r="L4687" i="1"/>
  <c r="L4686" i="1"/>
  <c r="L4685" i="1"/>
  <c r="L4684" i="1"/>
  <c r="L4683" i="1"/>
  <c r="L4682" i="1"/>
  <c r="L4681" i="1"/>
  <c r="L4680" i="1"/>
  <c r="L4679" i="1"/>
  <c r="L4678" i="1"/>
  <c r="L4677" i="1"/>
  <c r="L4676" i="1"/>
  <c r="L4675" i="1"/>
  <c r="L4674" i="1"/>
  <c r="L4673" i="1"/>
  <c r="L4672" i="1"/>
  <c r="L4671" i="1"/>
  <c r="L4670" i="1"/>
  <c r="L4669" i="1"/>
  <c r="L4668" i="1"/>
  <c r="L4667" i="1"/>
  <c r="L4666" i="1"/>
  <c r="L4665" i="1"/>
  <c r="L4664" i="1"/>
  <c r="L4663" i="1"/>
  <c r="L4662" i="1"/>
  <c r="L4661" i="1"/>
  <c r="L4660" i="1"/>
  <c r="L4659" i="1"/>
  <c r="L4658" i="1"/>
  <c r="L4657" i="1"/>
  <c r="L4656" i="1"/>
  <c r="L4655" i="1"/>
  <c r="L4654" i="1"/>
  <c r="L4653" i="1"/>
  <c r="L4652" i="1"/>
  <c r="L4651" i="1"/>
  <c r="L4650" i="1"/>
  <c r="L4649" i="1"/>
  <c r="L4648" i="1"/>
  <c r="L4647" i="1"/>
  <c r="L4646" i="1"/>
  <c r="L4645" i="1"/>
  <c r="L4644" i="1"/>
  <c r="L4643" i="1"/>
  <c r="L4642" i="1"/>
  <c r="L4641" i="1"/>
  <c r="L4640" i="1"/>
  <c r="L4639" i="1"/>
  <c r="L4638" i="1"/>
  <c r="L4637" i="1"/>
  <c r="L4636" i="1"/>
  <c r="L4635" i="1"/>
  <c r="L4634" i="1"/>
  <c r="L4633" i="1"/>
  <c r="L4632" i="1"/>
  <c r="L4631" i="1"/>
  <c r="L4630" i="1"/>
  <c r="L4629" i="1"/>
  <c r="L4628" i="1"/>
  <c r="L4627" i="1"/>
  <c r="L4626" i="1"/>
  <c r="L4625" i="1"/>
  <c r="L4624" i="1"/>
  <c r="L4623" i="1"/>
  <c r="L4622" i="1"/>
  <c r="L4621" i="1"/>
  <c r="L4620" i="1"/>
  <c r="L4619" i="1"/>
  <c r="L4618" i="1"/>
  <c r="L4617" i="1"/>
  <c r="L4616" i="1"/>
  <c r="L4615" i="1"/>
  <c r="L4614" i="1"/>
  <c r="L4613" i="1"/>
  <c r="L4612" i="1"/>
  <c r="L4611" i="1"/>
  <c r="L4610" i="1"/>
  <c r="L4609" i="1"/>
  <c r="L4608" i="1"/>
  <c r="L4607" i="1"/>
  <c r="L4606" i="1"/>
  <c r="L4605" i="1"/>
  <c r="L4604" i="1"/>
  <c r="L4603" i="1"/>
  <c r="L4602" i="1"/>
  <c r="L4601" i="1"/>
  <c r="L4600" i="1"/>
  <c r="L4599" i="1"/>
  <c r="L4598" i="1"/>
  <c r="L4597" i="1"/>
  <c r="L4596" i="1"/>
  <c r="L4595" i="1"/>
  <c r="L4594" i="1"/>
  <c r="L4593" i="1"/>
  <c r="L4592" i="1"/>
  <c r="L4591" i="1"/>
  <c r="L4590" i="1"/>
  <c r="L4589" i="1"/>
  <c r="L4588" i="1"/>
  <c r="L4587" i="1"/>
  <c r="L4586" i="1"/>
  <c r="L4585" i="1"/>
  <c r="L4584" i="1"/>
  <c r="L4583" i="1"/>
  <c r="L4582" i="1"/>
  <c r="L4577" i="1"/>
  <c r="L4576" i="1"/>
  <c r="L4575" i="1"/>
  <c r="L4574" i="1"/>
  <c r="L4573" i="1"/>
  <c r="L4572" i="1"/>
  <c r="L4571" i="1"/>
  <c r="L4570" i="1"/>
  <c r="L4569" i="1"/>
  <c r="L4568" i="1"/>
  <c r="L4567" i="1"/>
  <c r="L4566" i="1"/>
  <c r="L4565" i="1"/>
  <c r="L4564" i="1"/>
  <c r="L4563" i="1"/>
  <c r="L4562" i="1"/>
  <c r="L4561" i="1"/>
  <c r="L4560" i="1"/>
  <c r="L4559" i="1"/>
  <c r="L4558" i="1"/>
  <c r="L4557" i="1"/>
  <c r="L4556" i="1"/>
  <c r="L4555" i="1"/>
  <c r="L4554" i="1"/>
  <c r="L4553" i="1"/>
  <c r="L4552" i="1"/>
  <c r="L4551" i="1"/>
  <c r="L4549" i="1"/>
  <c r="L4548" i="1"/>
  <c r="L4547" i="1"/>
  <c r="L4546" i="1"/>
  <c r="L4545" i="1"/>
  <c r="L4544" i="1"/>
  <c r="L4543" i="1"/>
  <c r="L4542" i="1"/>
  <c r="L4541" i="1"/>
  <c r="L4540" i="1"/>
  <c r="L4539" i="1"/>
  <c r="L4538" i="1"/>
  <c r="L4537" i="1"/>
  <c r="L4536" i="1"/>
  <c r="L4535" i="1"/>
  <c r="L4533" i="1"/>
  <c r="L4532" i="1"/>
  <c r="L4531" i="1"/>
  <c r="L4530" i="1"/>
  <c r="L4529" i="1"/>
  <c r="L4521" i="1"/>
  <c r="L4520" i="1"/>
  <c r="L4519" i="1"/>
  <c r="L4518" i="1"/>
  <c r="L4517" i="1"/>
  <c r="L4516" i="1"/>
  <c r="L4515" i="1"/>
  <c r="L4514" i="1"/>
  <c r="L4513" i="1"/>
  <c r="L4512" i="1"/>
  <c r="L4511" i="1"/>
  <c r="L4509" i="1"/>
  <c r="L4508" i="1"/>
  <c r="L4507" i="1"/>
  <c r="L4506" i="1"/>
  <c r="L4505" i="1"/>
  <c r="L4504" i="1"/>
  <c r="L4436" i="1"/>
  <c r="L4435" i="1"/>
  <c r="L4434" i="1"/>
  <c r="L4433" i="1"/>
  <c r="L4432" i="1"/>
  <c r="L4431" i="1"/>
  <c r="L4429" i="1"/>
  <c r="L4428" i="1"/>
  <c r="L4427" i="1"/>
  <c r="L4426" i="1"/>
  <c r="L4411" i="1"/>
  <c r="L4405" i="1"/>
  <c r="L4404" i="1"/>
  <c r="L4403" i="1"/>
  <c r="L4391" i="1"/>
  <c r="L4390" i="1"/>
  <c r="L4387" i="1"/>
  <c r="L4386" i="1"/>
  <c r="L4383" i="1"/>
  <c r="L4371" i="1"/>
  <c r="L4370" i="1"/>
  <c r="L4369" i="1"/>
  <c r="L4368" i="1"/>
  <c r="L4367" i="1"/>
  <c r="L4366" i="1"/>
  <c r="L4364" i="1"/>
  <c r="L4363" i="1"/>
  <c r="L4362" i="1"/>
  <c r="L4352" i="1"/>
  <c r="L4351" i="1"/>
  <c r="L4350" i="1"/>
  <c r="L4346" i="1"/>
  <c r="L4345" i="1"/>
  <c r="L4344" i="1"/>
  <c r="L4343" i="1"/>
  <c r="L4341" i="1"/>
  <c r="L4329" i="1"/>
  <c r="L4327" i="1"/>
  <c r="L4326" i="1"/>
  <c r="L4325" i="1"/>
  <c r="L4324" i="1"/>
  <c r="L4321" i="1"/>
  <c r="L4318" i="1"/>
  <c r="L4311" i="1"/>
  <c r="L4310" i="1"/>
  <c r="L4309" i="1"/>
  <c r="L4307" i="1"/>
  <c r="L4306" i="1"/>
  <c r="L4303" i="1"/>
  <c r="L4302" i="1"/>
  <c r="L4301" i="1"/>
  <c r="L4300" i="1"/>
  <c r="L4298" i="1"/>
  <c r="L4296" i="1"/>
  <c r="L4295" i="1"/>
  <c r="L4292" i="1"/>
  <c r="L4291" i="1"/>
  <c r="L4290" i="1"/>
  <c r="L4288" i="1"/>
  <c r="L4286" i="1"/>
  <c r="L4285" i="1"/>
  <c r="L4278" i="1"/>
  <c r="L4277" i="1"/>
  <c r="L4276" i="1"/>
  <c r="L4275" i="1"/>
  <c r="L4273" i="1"/>
  <c r="L4272" i="1"/>
  <c r="L4271" i="1"/>
  <c r="L4270" i="1"/>
  <c r="L4269" i="1"/>
  <c r="L4268" i="1"/>
  <c r="L4267" i="1"/>
  <c r="L4260" i="1"/>
  <c r="L4258" i="1"/>
  <c r="L4257" i="1"/>
  <c r="L4255" i="1"/>
  <c r="L4248" i="1"/>
  <c r="L4247" i="1"/>
  <c r="L4246" i="1"/>
  <c r="L4245" i="1"/>
  <c r="L4244" i="1"/>
  <c r="L4243" i="1"/>
  <c r="L4242" i="1"/>
  <c r="L4241" i="1"/>
  <c r="L4240" i="1"/>
  <c r="L4239" i="1"/>
  <c r="L4238" i="1"/>
  <c r="L3835" i="1"/>
  <c r="L3834" i="1"/>
  <c r="L3824" i="1"/>
  <c r="L3823" i="1"/>
  <c r="L3822" i="1"/>
  <c r="L3821" i="1"/>
  <c r="L3820" i="1"/>
  <c r="L3819" i="1"/>
  <c r="L3818" i="1"/>
  <c r="L3817" i="1"/>
  <c r="L3816" i="1"/>
  <c r="L3815" i="1"/>
  <c r="L3814" i="1"/>
  <c r="L3813" i="1"/>
  <c r="L3812" i="1"/>
  <c r="L3811" i="1"/>
  <c r="L3810" i="1"/>
  <c r="L3809" i="1"/>
  <c r="L3808" i="1"/>
  <c r="L3807" i="1"/>
  <c r="L3806" i="1"/>
  <c r="L3805" i="1"/>
  <c r="L3803" i="1"/>
  <c r="L3802" i="1"/>
  <c r="L3801" i="1"/>
  <c r="L3800" i="1"/>
  <c r="L3799" i="1"/>
  <c r="L3789" i="1"/>
  <c r="L3788" i="1"/>
  <c r="L3787" i="1"/>
  <c r="L3786" i="1"/>
  <c r="L3785" i="1"/>
  <c r="L3784" i="1"/>
  <c r="L3783" i="1"/>
  <c r="L3782" i="1"/>
  <c r="L3781" i="1"/>
  <c r="L3780" i="1"/>
  <c r="L3779" i="1"/>
  <c r="L3778" i="1"/>
  <c r="L3777" i="1"/>
  <c r="L3776" i="1"/>
  <c r="L3775" i="1"/>
  <c r="L3774" i="1"/>
  <c r="L3773" i="1"/>
  <c r="L3772" i="1"/>
  <c r="L3771" i="1"/>
  <c r="L3770" i="1"/>
  <c r="L3768" i="1"/>
  <c r="L3767" i="1"/>
  <c r="L3766" i="1"/>
  <c r="L3744" i="1"/>
  <c r="L3743" i="1"/>
  <c r="L3738" i="1"/>
  <c r="L3737" i="1"/>
  <c r="L3724" i="1"/>
  <c r="L3723" i="1"/>
  <c r="L3722" i="1"/>
  <c r="L3721" i="1"/>
  <c r="L3720" i="1"/>
  <c r="L3719" i="1"/>
  <c r="L3718" i="1"/>
  <c r="L3717" i="1"/>
  <c r="L3716" i="1"/>
  <c r="L3715" i="1"/>
  <c r="L3714" i="1"/>
  <c r="L3713" i="1"/>
  <c r="L3712" i="1"/>
  <c r="L3711" i="1"/>
  <c r="L3709" i="1"/>
  <c r="L3708" i="1"/>
  <c r="L3707" i="1"/>
  <c r="L3706" i="1"/>
  <c r="L3705" i="1"/>
  <c r="L3704" i="1"/>
  <c r="L3703" i="1"/>
  <c r="L3702" i="1"/>
  <c r="L3701" i="1"/>
  <c r="L3700" i="1"/>
  <c r="L3692" i="1"/>
  <c r="L3691" i="1"/>
  <c r="L3690" i="1"/>
  <c r="L3689" i="1"/>
  <c r="L3688" i="1"/>
  <c r="L3634" i="1"/>
  <c r="L3633" i="1"/>
  <c r="L3632" i="1"/>
  <c r="L3631" i="1"/>
  <c r="L3630" i="1"/>
  <c r="L3629" i="1"/>
  <c r="L3628" i="1"/>
  <c r="L3627" i="1"/>
  <c r="L3626" i="1"/>
  <c r="L3625" i="1"/>
  <c r="L3624" i="1"/>
  <c r="L3623" i="1"/>
  <c r="L3622" i="1"/>
  <c r="L3621" i="1"/>
  <c r="L3620" i="1"/>
  <c r="L3619" i="1"/>
  <c r="L3618" i="1"/>
  <c r="L3617" i="1"/>
  <c r="L3616" i="1"/>
  <c r="L3615" i="1"/>
  <c r="L3614" i="1"/>
  <c r="L3613" i="1"/>
  <c r="L3612" i="1"/>
  <c r="L3611" i="1"/>
  <c r="L3610" i="1"/>
  <c r="L3609" i="1"/>
  <c r="L3608" i="1"/>
  <c r="L3607" i="1"/>
  <c r="L3606" i="1"/>
  <c r="L3605" i="1"/>
  <c r="L3604" i="1"/>
  <c r="L3603" i="1"/>
  <c r="L3602" i="1"/>
  <c r="L3601" i="1"/>
  <c r="L3600" i="1"/>
  <c r="L3599" i="1"/>
  <c r="L3598" i="1"/>
  <c r="L3597" i="1"/>
  <c r="L3596" i="1"/>
  <c r="L3595" i="1"/>
  <c r="L3594" i="1"/>
  <c r="L3593" i="1"/>
  <c r="L3592" i="1"/>
  <c r="L3591" i="1"/>
  <c r="L3590" i="1"/>
  <c r="L3589" i="1"/>
  <c r="L3588" i="1"/>
  <c r="L3587" i="1"/>
  <c r="L3586" i="1"/>
  <c r="L3585" i="1"/>
  <c r="L3584" i="1"/>
  <c r="L3583" i="1"/>
  <c r="L3582" i="1"/>
  <c r="L3581" i="1"/>
  <c r="L3580" i="1"/>
  <c r="L3579" i="1"/>
  <c r="L3578" i="1"/>
  <c r="L3577" i="1"/>
  <c r="L3576" i="1"/>
  <c r="L3575" i="1"/>
  <c r="L3574" i="1"/>
  <c r="L3573" i="1"/>
  <c r="L3572" i="1"/>
  <c r="L3571" i="1"/>
  <c r="L3570" i="1"/>
  <c r="L3569" i="1"/>
  <c r="L3568" i="1"/>
  <c r="L3567" i="1"/>
  <c r="L3566" i="1"/>
  <c r="L3565" i="1"/>
  <c r="L3564" i="1"/>
  <c r="L3563" i="1"/>
  <c r="L3562" i="1"/>
  <c r="L3561" i="1"/>
  <c r="L3560" i="1"/>
  <c r="L3559" i="1"/>
  <c r="L3558" i="1"/>
  <c r="L3557" i="1"/>
  <c r="L3556" i="1"/>
  <c r="L3555" i="1"/>
  <c r="L3554" i="1"/>
  <c r="L3553" i="1"/>
  <c r="L3552" i="1"/>
  <c r="L3551" i="1"/>
  <c r="L3550" i="1"/>
  <c r="L3549" i="1"/>
  <c r="L3548" i="1"/>
  <c r="L3547" i="1"/>
  <c r="L3546" i="1"/>
  <c r="L3545" i="1"/>
  <c r="L3544" i="1"/>
  <c r="L3543" i="1"/>
  <c r="L3542" i="1"/>
  <c r="L3541" i="1"/>
  <c r="L3540" i="1"/>
  <c r="L3539" i="1"/>
  <c r="L3538" i="1"/>
  <c r="L3537" i="1"/>
  <c r="L3536" i="1"/>
  <c r="L3535" i="1"/>
  <c r="L3534" i="1"/>
  <c r="L3533" i="1"/>
  <c r="L3532" i="1"/>
  <c r="L3531" i="1"/>
  <c r="L3530" i="1"/>
  <c r="L3529" i="1"/>
  <c r="L3528" i="1"/>
  <c r="L3527" i="1"/>
  <c r="L3526" i="1"/>
  <c r="L3525" i="1"/>
  <c r="L3524" i="1"/>
  <c r="L3523" i="1"/>
  <c r="L3522" i="1"/>
  <c r="L3521" i="1"/>
  <c r="L3520" i="1"/>
  <c r="L3519" i="1"/>
  <c r="L3518" i="1"/>
  <c r="L3517" i="1"/>
  <c r="L3516" i="1"/>
  <c r="L3515" i="1"/>
  <c r="L3514" i="1"/>
  <c r="L3513" i="1"/>
  <c r="L3512" i="1"/>
  <c r="L3499" i="1"/>
  <c r="L3498" i="1"/>
  <c r="L3497" i="1"/>
  <c r="L3496" i="1"/>
  <c r="L3495" i="1"/>
  <c r="L3494" i="1"/>
  <c r="L3493" i="1"/>
  <c r="L3492" i="1"/>
  <c r="L3491" i="1"/>
  <c r="L3489" i="1"/>
  <c r="L3488" i="1"/>
  <c r="L3487" i="1"/>
  <c r="L3486" i="1"/>
  <c r="L3485" i="1"/>
  <c r="L3484" i="1"/>
  <c r="L3483" i="1"/>
  <c r="L3482" i="1"/>
  <c r="L3471" i="1"/>
  <c r="L3470" i="1"/>
  <c r="L3469" i="1"/>
  <c r="L3468" i="1"/>
  <c r="L3467" i="1"/>
  <c r="L3466" i="1"/>
  <c r="L3462" i="1"/>
  <c r="L3461" i="1"/>
  <c r="L3452" i="1"/>
  <c r="L3451" i="1"/>
  <c r="L3444" i="1"/>
  <c r="L3443" i="1"/>
  <c r="L3442" i="1"/>
  <c r="L3441" i="1"/>
  <c r="L3440" i="1"/>
  <c r="L3439" i="1"/>
  <c r="L3438" i="1"/>
  <c r="L3437" i="1"/>
  <c r="L3436" i="1"/>
  <c r="L3424" i="1"/>
  <c r="L3423" i="1"/>
  <c r="L3422" i="1"/>
  <c r="L3421" i="1"/>
  <c r="L3420" i="1"/>
  <c r="L3419" i="1"/>
  <c r="L3415" i="1"/>
  <c r="L3414" i="1"/>
  <c r="L3413" i="1"/>
  <c r="L3412" i="1"/>
  <c r="L3411" i="1"/>
  <c r="L3410" i="1"/>
  <c r="L3409" i="1"/>
  <c r="L3408" i="1"/>
  <c r="L3407" i="1"/>
  <c r="L3406" i="1"/>
  <c r="L3405" i="1"/>
  <c r="L3404" i="1"/>
  <c r="L3403" i="1"/>
  <c r="L3402" i="1"/>
  <c r="L3401" i="1"/>
  <c r="L3400" i="1"/>
  <c r="L3399" i="1"/>
  <c r="L3398" i="1"/>
  <c r="L3397" i="1"/>
  <c r="L3396" i="1"/>
  <c r="L3395" i="1"/>
  <c r="L3394" i="1"/>
  <c r="L3393" i="1"/>
  <c r="L3392" i="1"/>
  <c r="L3391" i="1"/>
  <c r="L3390" i="1"/>
  <c r="L3389" i="1"/>
  <c r="L3388" i="1"/>
  <c r="L3387" i="1"/>
  <c r="L3386" i="1"/>
  <c r="L3385" i="1"/>
  <c r="L3384" i="1"/>
  <c r="L3383" i="1"/>
  <c r="L3382" i="1"/>
  <c r="L3381" i="1"/>
  <c r="L3380" i="1"/>
  <c r="L3379" i="1"/>
  <c r="L3378" i="1"/>
  <c r="L3377" i="1"/>
  <c r="L3376" i="1"/>
  <c r="L3375" i="1"/>
  <c r="L3374" i="1"/>
  <c r="L3373" i="1"/>
  <c r="L3372" i="1"/>
  <c r="L3371" i="1"/>
  <c r="L3370" i="1"/>
  <c r="L3369" i="1"/>
  <c r="L3368" i="1"/>
  <c r="L3367" i="1"/>
  <c r="L3366" i="1"/>
  <c r="L3365" i="1"/>
  <c r="L3364" i="1"/>
  <c r="L3363" i="1"/>
  <c r="L3362" i="1"/>
  <c r="L3361" i="1"/>
  <c r="L3360" i="1"/>
  <c r="L3359" i="1"/>
  <c r="L3358" i="1"/>
  <c r="L3357" i="1"/>
  <c r="L3356" i="1"/>
  <c r="L3355" i="1"/>
  <c r="L3354" i="1"/>
  <c r="L3353" i="1"/>
  <c r="L3352" i="1"/>
  <c r="L3351" i="1"/>
  <c r="L3350" i="1"/>
  <c r="L3349" i="1"/>
  <c r="L3348" i="1"/>
  <c r="L3347" i="1"/>
  <c r="L3346" i="1"/>
  <c r="L3345" i="1"/>
  <c r="L3344" i="1"/>
  <c r="L3343" i="1"/>
  <c r="L3342" i="1"/>
  <c r="L3341" i="1"/>
  <c r="L3340" i="1"/>
  <c r="L3339" i="1"/>
  <c r="L3338" i="1"/>
  <c r="L3337" i="1"/>
  <c r="L3336" i="1"/>
  <c r="L3335" i="1"/>
  <c r="L3334" i="1"/>
  <c r="L3333" i="1"/>
  <c r="L3332" i="1"/>
  <c r="L3331" i="1"/>
  <c r="L3330" i="1"/>
  <c r="L3329" i="1"/>
  <c r="L3328" i="1"/>
  <c r="L3327" i="1"/>
  <c r="L3326" i="1"/>
  <c r="L3325" i="1"/>
  <c r="L3324" i="1"/>
  <c r="L3323" i="1"/>
  <c r="L3322" i="1"/>
  <c r="L3321" i="1"/>
  <c r="L3320" i="1"/>
  <c r="L3319" i="1"/>
  <c r="L3318" i="1"/>
  <c r="L3317" i="1"/>
  <c r="L3316" i="1"/>
  <c r="L3315" i="1"/>
  <c r="L3314" i="1"/>
  <c r="L3313" i="1"/>
  <c r="L3312" i="1"/>
  <c r="L3311" i="1"/>
  <c r="L3310" i="1"/>
  <c r="L3309" i="1"/>
  <c r="L3308" i="1"/>
  <c r="L3307" i="1"/>
  <c r="L3306" i="1"/>
  <c r="L3305" i="1"/>
  <c r="L3304" i="1"/>
  <c r="L3303" i="1"/>
  <c r="L3302" i="1"/>
  <c r="L3301" i="1"/>
  <c r="L3300" i="1"/>
  <c r="L3299" i="1"/>
  <c r="L3298" i="1"/>
  <c r="L3297" i="1"/>
  <c r="L3296" i="1"/>
  <c r="L3295" i="1"/>
  <c r="L3294" i="1"/>
  <c r="L3293" i="1"/>
  <c r="L3292" i="1"/>
  <c r="L3291" i="1"/>
  <c r="L3290" i="1"/>
  <c r="L3289" i="1"/>
  <c r="L3288" i="1"/>
  <c r="L3287" i="1"/>
  <c r="L3286" i="1"/>
  <c r="L3285" i="1"/>
  <c r="L3284" i="1"/>
  <c r="L3283" i="1"/>
  <c r="L3282" i="1"/>
  <c r="L3281" i="1"/>
  <c r="L3280" i="1"/>
  <c r="L3279" i="1"/>
  <c r="L3278" i="1"/>
  <c r="L3277" i="1"/>
  <c r="L3276" i="1"/>
  <c r="L3275" i="1"/>
  <c r="L3274" i="1"/>
  <c r="L3273" i="1"/>
  <c r="L3272" i="1"/>
  <c r="L3271" i="1"/>
  <c r="L3270" i="1"/>
  <c r="L3269" i="1"/>
  <c r="L3268" i="1"/>
  <c r="L3267" i="1"/>
  <c r="L3266" i="1"/>
  <c r="L3265" i="1"/>
  <c r="L3264" i="1"/>
  <c r="L3263" i="1"/>
  <c r="L3262" i="1"/>
  <c r="L3261" i="1"/>
  <c r="L3260" i="1"/>
  <c r="L3259" i="1"/>
  <c r="L3258" i="1"/>
  <c r="L3257" i="1"/>
  <c r="L3256" i="1"/>
  <c r="L3255" i="1"/>
  <c r="L3254" i="1"/>
  <c r="L3253" i="1"/>
  <c r="L3252" i="1"/>
  <c r="L3251" i="1"/>
  <c r="L3250" i="1"/>
  <c r="L3249" i="1"/>
  <c r="L3248" i="1"/>
  <c r="L3247" i="1"/>
  <c r="L3246" i="1"/>
  <c r="L3245" i="1"/>
  <c r="L3244" i="1"/>
  <c r="L3243" i="1"/>
  <c r="L3242" i="1"/>
  <c r="L3241" i="1"/>
  <c r="L3240" i="1"/>
  <c r="L3239" i="1"/>
  <c r="L3238" i="1"/>
  <c r="L3237" i="1"/>
  <c r="L3236" i="1"/>
  <c r="L3235" i="1"/>
  <c r="L3234" i="1"/>
  <c r="L3233" i="1"/>
  <c r="L3232" i="1"/>
  <c r="L3231" i="1"/>
  <c r="L3230" i="1"/>
  <c r="L3229" i="1"/>
  <c r="L3228" i="1"/>
  <c r="L3227" i="1"/>
  <c r="L3226" i="1"/>
  <c r="L3225" i="1"/>
  <c r="L3224" i="1"/>
  <c r="L3223" i="1"/>
  <c r="L3222" i="1"/>
  <c r="L3221" i="1"/>
  <c r="L3220" i="1"/>
  <c r="L3219" i="1"/>
  <c r="L3218" i="1"/>
  <c r="L3217" i="1"/>
  <c r="L3216" i="1"/>
  <c r="L3215" i="1"/>
  <c r="L3214" i="1"/>
  <c r="L3213" i="1"/>
  <c r="L3212" i="1"/>
  <c r="L3211" i="1"/>
  <c r="L3210" i="1"/>
  <c r="L3209" i="1"/>
  <c r="L3208" i="1"/>
  <c r="L3207" i="1"/>
  <c r="L3206" i="1"/>
  <c r="L3205" i="1"/>
  <c r="L3204" i="1"/>
  <c r="L3203" i="1"/>
  <c r="L3202" i="1"/>
  <c r="L3201" i="1"/>
  <c r="L3200" i="1"/>
  <c r="L3199" i="1"/>
  <c r="L3198" i="1"/>
  <c r="L3197" i="1"/>
  <c r="L3196" i="1"/>
  <c r="L3195" i="1"/>
  <c r="L3194" i="1"/>
  <c r="L3193" i="1"/>
  <c r="L3192" i="1"/>
  <c r="L3191" i="1"/>
  <c r="L3190" i="1"/>
  <c r="L3189" i="1"/>
  <c r="L3188" i="1"/>
  <c r="L3187" i="1"/>
  <c r="L3186" i="1"/>
  <c r="L3185" i="1"/>
  <c r="L3184" i="1"/>
  <c r="L3183" i="1"/>
  <c r="L3182" i="1"/>
  <c r="L3181" i="1"/>
  <c r="L3180" i="1"/>
  <c r="L3179" i="1"/>
  <c r="L3178" i="1"/>
  <c r="L3177" i="1"/>
  <c r="L3176" i="1"/>
  <c r="L3175" i="1"/>
  <c r="L3174" i="1"/>
  <c r="L3173" i="1"/>
  <c r="L3172" i="1"/>
  <c r="L3171" i="1"/>
  <c r="L3170" i="1"/>
  <c r="L3169" i="1"/>
  <c r="L3168" i="1"/>
  <c r="L3167" i="1"/>
  <c r="L3166" i="1"/>
  <c r="L3165" i="1"/>
  <c r="L3164" i="1"/>
  <c r="L3163" i="1"/>
  <c r="L3162" i="1"/>
  <c r="L3161" i="1"/>
  <c r="L3160" i="1"/>
  <c r="L3159" i="1"/>
  <c r="L3158" i="1"/>
  <c r="L3157" i="1"/>
  <c r="L3156" i="1"/>
  <c r="L3155" i="1"/>
  <c r="L3154" i="1"/>
  <c r="L3153" i="1"/>
  <c r="L3152" i="1"/>
  <c r="L3151" i="1"/>
  <c r="L3150" i="1"/>
  <c r="L3149" i="1"/>
  <c r="L3148" i="1"/>
  <c r="L3147" i="1"/>
  <c r="L3146" i="1"/>
  <c r="L3145" i="1"/>
  <c r="L3144" i="1"/>
  <c r="L3143" i="1"/>
  <c r="L3142" i="1"/>
  <c r="L3141" i="1"/>
  <c r="L3140" i="1"/>
  <c r="L3139" i="1"/>
  <c r="L3138" i="1"/>
  <c r="L3137" i="1"/>
  <c r="L3136" i="1"/>
  <c r="L3135" i="1"/>
  <c r="L3134" i="1"/>
  <c r="L3133" i="1"/>
  <c r="L3132" i="1"/>
  <c r="L3131" i="1"/>
  <c r="L3130" i="1"/>
  <c r="L3129" i="1"/>
  <c r="L3128" i="1"/>
  <c r="L3127" i="1"/>
  <c r="L3126" i="1"/>
  <c r="L3125" i="1"/>
  <c r="L3124" i="1"/>
  <c r="L3123" i="1"/>
  <c r="L3122" i="1"/>
  <c r="L3121" i="1"/>
  <c r="L3120" i="1"/>
  <c r="L3119" i="1"/>
  <c r="L3118" i="1"/>
  <c r="L3117" i="1"/>
  <c r="L3116" i="1"/>
  <c r="L3115" i="1"/>
  <c r="L3114" i="1"/>
  <c r="L3113" i="1"/>
  <c r="L3112" i="1"/>
  <c r="L3111" i="1"/>
  <c r="L3110" i="1"/>
  <c r="L3109" i="1"/>
  <c r="L3108" i="1"/>
  <c r="L3107" i="1"/>
  <c r="L3106" i="1"/>
  <c r="L3105" i="1"/>
  <c r="L3104" i="1"/>
  <c r="L3103" i="1"/>
  <c r="L2887" i="1"/>
  <c r="L2886" i="1"/>
  <c r="L2885" i="1"/>
  <c r="L2884" i="1"/>
  <c r="L2883" i="1"/>
  <c r="L2882" i="1"/>
  <c r="L2881" i="1"/>
  <c r="L2880" i="1"/>
  <c r="L2879" i="1"/>
  <c r="L2878" i="1"/>
  <c r="L1950" i="1"/>
  <c r="L1949" i="1"/>
  <c r="L1948" i="1"/>
  <c r="L1947" i="1"/>
  <c r="L1946" i="1"/>
  <c r="L1945" i="1"/>
  <c r="L1927" i="1"/>
  <c r="L1926" i="1"/>
  <c r="L1925" i="1"/>
  <c r="L1923" i="1"/>
  <c r="L1922" i="1"/>
  <c r="L1921" i="1"/>
  <c r="L1920" i="1"/>
  <c r="L1913" i="1"/>
  <c r="L1912" i="1"/>
  <c r="L1911" i="1"/>
  <c r="L1910" i="1"/>
  <c r="L1909" i="1"/>
  <c r="L1908" i="1"/>
  <c r="L1907" i="1"/>
  <c r="L1906" i="1"/>
  <c r="L1905" i="1"/>
  <c r="L1904" i="1"/>
  <c r="L1900" i="1"/>
  <c r="L1899" i="1"/>
  <c r="L1898" i="1"/>
  <c r="L1897" i="1"/>
  <c r="L1896" i="1"/>
  <c r="L1895" i="1"/>
  <c r="L1894" i="1"/>
  <c r="L1893" i="1"/>
  <c r="L1892" i="1"/>
  <c r="L1891" i="1"/>
  <c r="L1890" i="1"/>
  <c r="L1889" i="1"/>
  <c r="L1888" i="1"/>
  <c r="L1887" i="1"/>
  <c r="L1886" i="1"/>
  <c r="L1870" i="1"/>
  <c r="L1869" i="1"/>
  <c r="L1868" i="1"/>
  <c r="L1867" i="1"/>
  <c r="L1866" i="1"/>
  <c r="L1865" i="1"/>
  <c r="L1862" i="1"/>
  <c r="L1861" i="1"/>
  <c r="L1856" i="1"/>
  <c r="L1855" i="1"/>
  <c r="L1853" i="1"/>
  <c r="L1852" i="1"/>
  <c r="L1851" i="1"/>
  <c r="L1850" i="1"/>
  <c r="L1849" i="1"/>
  <c r="L1848" i="1"/>
  <c r="L1847" i="1"/>
  <c r="L1846" i="1"/>
  <c r="L1845" i="1"/>
  <c r="L1844" i="1"/>
  <c r="L1843" i="1"/>
  <c r="L1842" i="1"/>
  <c r="L1841" i="1"/>
  <c r="L1840" i="1"/>
  <c r="L1839" i="1"/>
  <c r="L1838" i="1"/>
  <c r="L1837" i="1"/>
  <c r="L1836" i="1"/>
  <c r="L1835" i="1"/>
  <c r="L1834" i="1"/>
  <c r="L1833" i="1"/>
  <c r="L1832" i="1"/>
  <c r="L1831" i="1"/>
  <c r="L1830" i="1"/>
  <c r="L1829" i="1"/>
  <c r="L1828" i="1"/>
  <c r="L1827" i="1"/>
  <c r="L1826" i="1"/>
  <c r="L1825" i="1"/>
  <c r="L1824" i="1"/>
  <c r="L1823" i="1"/>
  <c r="L1822" i="1"/>
  <c r="L1821" i="1"/>
  <c r="L1814" i="1"/>
  <c r="L1813" i="1"/>
  <c r="L1812" i="1"/>
  <c r="L1811" i="1"/>
  <c r="L1810" i="1"/>
  <c r="L1809" i="1"/>
  <c r="L1808" i="1"/>
  <c r="L1807" i="1"/>
  <c r="L1806" i="1"/>
  <c r="L1805" i="1"/>
  <c r="L1804" i="1"/>
  <c r="L1803" i="1"/>
  <c r="L1802" i="1"/>
  <c r="L1801" i="1"/>
  <c r="L1800" i="1"/>
  <c r="L1799" i="1"/>
  <c r="L1798" i="1"/>
  <c r="L1797" i="1"/>
  <c r="L1796" i="1"/>
  <c r="L1795" i="1"/>
  <c r="L1794" i="1"/>
  <c r="L1793" i="1"/>
  <c r="L1792" i="1"/>
  <c r="L1791" i="1"/>
  <c r="L1790" i="1"/>
  <c r="L1789" i="1"/>
  <c r="L1788" i="1"/>
  <c r="L1787" i="1"/>
  <c r="L1786" i="1"/>
  <c r="L1785" i="1"/>
  <c r="L1784" i="1"/>
  <c r="L1783" i="1"/>
  <c r="L1782" i="1"/>
  <c r="L1781" i="1"/>
  <c r="L1780" i="1"/>
  <c r="L1777" i="1"/>
  <c r="L1776" i="1"/>
  <c r="L1775" i="1"/>
  <c r="L1774" i="1"/>
  <c r="L1773" i="1"/>
  <c r="L1772" i="1"/>
  <c r="L1771" i="1"/>
  <c r="L1770" i="1"/>
  <c r="L1768" i="1"/>
  <c r="L1767" i="1"/>
  <c r="L1764" i="1"/>
  <c r="L1763" i="1"/>
  <c r="L1761" i="1"/>
  <c r="L1760" i="1"/>
  <c r="L1759" i="1"/>
  <c r="L1758" i="1"/>
  <c r="L1757" i="1"/>
  <c r="L1756" i="1"/>
  <c r="L1755" i="1"/>
  <c r="L1754" i="1"/>
  <c r="L1753" i="1"/>
  <c r="L1752" i="1"/>
  <c r="L1751" i="1"/>
  <c r="L1750" i="1"/>
  <c r="L1749" i="1"/>
  <c r="L1748" i="1"/>
  <c r="L1747" i="1"/>
  <c r="L1746" i="1"/>
  <c r="L1745" i="1"/>
  <c r="L1744" i="1"/>
  <c r="L1743" i="1"/>
  <c r="L1742" i="1"/>
  <c r="L1741" i="1"/>
  <c r="L1740" i="1"/>
  <c r="L1739" i="1"/>
  <c r="L1738" i="1"/>
  <c r="L1737" i="1"/>
  <c r="L1736" i="1"/>
  <c r="L1733" i="1"/>
  <c r="L1732" i="1"/>
  <c r="L1731" i="1"/>
  <c r="L1730" i="1"/>
  <c r="L1728" i="1"/>
  <c r="L1725" i="1"/>
  <c r="L1724" i="1"/>
  <c r="L1723" i="1"/>
  <c r="L1722" i="1"/>
  <c r="L1721" i="1"/>
  <c r="L1720" i="1"/>
  <c r="L1719" i="1"/>
  <c r="L1718" i="1"/>
  <c r="L1717" i="1"/>
  <c r="L1716" i="1"/>
  <c r="L1715" i="1"/>
  <c r="L1714" i="1"/>
  <c r="L1713" i="1"/>
  <c r="L1712" i="1"/>
  <c r="L1711" i="1"/>
  <c r="L1710" i="1"/>
  <c r="L1709" i="1"/>
  <c r="L1708" i="1"/>
  <c r="L1707" i="1"/>
  <c r="L1706" i="1"/>
  <c r="L1705" i="1"/>
  <c r="L1704" i="1"/>
  <c r="L1703" i="1"/>
  <c r="L1702" i="1"/>
  <c r="L1701" i="1"/>
  <c r="L1696" i="1"/>
  <c r="L1695" i="1"/>
  <c r="L1694" i="1"/>
  <c r="L1692" i="1"/>
  <c r="L1691" i="1"/>
  <c r="L1690" i="1"/>
  <c r="L1689" i="1"/>
  <c r="L1688" i="1"/>
  <c r="L1687" i="1"/>
  <c r="L1685" i="1"/>
  <c r="L1680" i="1"/>
  <c r="L1679" i="1"/>
  <c r="L1678" i="1"/>
  <c r="L1676" i="1"/>
  <c r="L1674" i="1"/>
  <c r="L1673" i="1"/>
  <c r="L1672" i="1"/>
  <c r="L1671" i="1"/>
  <c r="L1670" i="1"/>
  <c r="L1669" i="1"/>
  <c r="L1668" i="1"/>
  <c r="L1667" i="1"/>
  <c r="L1666" i="1"/>
  <c r="L1665" i="1"/>
  <c r="L1664" i="1"/>
  <c r="L1663" i="1"/>
  <c r="L1662" i="1"/>
  <c r="L1661" i="1"/>
  <c r="L1660" i="1"/>
  <c r="L1659" i="1"/>
  <c r="L1658" i="1"/>
  <c r="L1657" i="1"/>
  <c r="L1656" i="1"/>
  <c r="L1655" i="1"/>
  <c r="L1654" i="1"/>
  <c r="L1653" i="1"/>
  <c r="L1652" i="1"/>
  <c r="L1651" i="1"/>
  <c r="L1650" i="1"/>
  <c r="L1649" i="1"/>
  <c r="L1648" i="1"/>
  <c r="L1647" i="1"/>
  <c r="L1646" i="1"/>
  <c r="L1645" i="1"/>
  <c r="L1644" i="1"/>
  <c r="L1643" i="1"/>
  <c r="L1642" i="1"/>
  <c r="L1641" i="1"/>
  <c r="L1640" i="1"/>
  <c r="L1639" i="1"/>
  <c r="L1638" i="1"/>
  <c r="L1637" i="1"/>
  <c r="L1636" i="1"/>
  <c r="L1635" i="1"/>
  <c r="L1633" i="1"/>
  <c r="L1632" i="1"/>
  <c r="L1631" i="1"/>
  <c r="L1630" i="1"/>
  <c r="L1629" i="1"/>
  <c r="L1628" i="1"/>
  <c r="L1627" i="1"/>
  <c r="L1626" i="1"/>
  <c r="L1625" i="1"/>
  <c r="L1624" i="1"/>
  <c r="L1623" i="1"/>
  <c r="L1622" i="1"/>
  <c r="L1621" i="1"/>
  <c r="L1620" i="1"/>
  <c r="L1619" i="1"/>
  <c r="L1618" i="1"/>
  <c r="L1617" i="1"/>
  <c r="L1616" i="1"/>
  <c r="L1615" i="1"/>
  <c r="L1614" i="1"/>
  <c r="L1613" i="1"/>
  <c r="L1612" i="1"/>
  <c r="L1611" i="1"/>
  <c r="L1610" i="1"/>
  <c r="L1609" i="1"/>
  <c r="L1608" i="1"/>
  <c r="L1607" i="1"/>
  <c r="L1606" i="1"/>
  <c r="L1605" i="1"/>
  <c r="L1604" i="1"/>
  <c r="L1603" i="1"/>
  <c r="L1602" i="1"/>
  <c r="L1601" i="1"/>
  <c r="L1600" i="1"/>
  <c r="L1599" i="1"/>
  <c r="L1598" i="1"/>
  <c r="L1597" i="1"/>
  <c r="L1596" i="1"/>
  <c r="L1595" i="1"/>
  <c r="L1594" i="1"/>
  <c r="L1593" i="1"/>
  <c r="L1592" i="1"/>
  <c r="L1591" i="1"/>
  <c r="L1590" i="1"/>
  <c r="L1589" i="1"/>
  <c r="L1587" i="1"/>
  <c r="L1586" i="1"/>
  <c r="L1585" i="1"/>
  <c r="L1584" i="1"/>
  <c r="L1583" i="1"/>
  <c r="L1582" i="1"/>
  <c r="L1581" i="1"/>
  <c r="L1580" i="1"/>
  <c r="L1579" i="1"/>
  <c r="L1578" i="1"/>
  <c r="L1577" i="1"/>
  <c r="L1576" i="1"/>
  <c r="L1575" i="1"/>
  <c r="L1574" i="1"/>
  <c r="L1573" i="1"/>
  <c r="L1572" i="1"/>
  <c r="L1571" i="1"/>
  <c r="L1570" i="1"/>
  <c r="L1569" i="1"/>
  <c r="L1568" i="1"/>
  <c r="L1567" i="1"/>
  <c r="L1566" i="1"/>
  <c r="L1565" i="1"/>
  <c r="L1564" i="1"/>
  <c r="L1563" i="1"/>
  <c r="L1562" i="1"/>
  <c r="L1561" i="1"/>
  <c r="L1560" i="1"/>
  <c r="L1559" i="1"/>
  <c r="L1558" i="1"/>
  <c r="L1557" i="1"/>
  <c r="L1556" i="1"/>
  <c r="L1555" i="1"/>
  <c r="L1554" i="1"/>
  <c r="L1553" i="1"/>
  <c r="L1552" i="1"/>
  <c r="L1551" i="1"/>
  <c r="L1550" i="1"/>
  <c r="L1549" i="1"/>
  <c r="L1548" i="1"/>
  <c r="L1546" i="1"/>
  <c r="L1545" i="1"/>
  <c r="L1543" i="1"/>
  <c r="L1542" i="1"/>
  <c r="L1541" i="1"/>
  <c r="L1540" i="1"/>
  <c r="L1539" i="1"/>
  <c r="L1538" i="1"/>
  <c r="L1537" i="1"/>
  <c r="L1536" i="1"/>
  <c r="L1535" i="1"/>
  <c r="L1534" i="1"/>
  <c r="L1533" i="1"/>
  <c r="L1532" i="1"/>
  <c r="L1531" i="1"/>
  <c r="L1530" i="1"/>
  <c r="L1529" i="1"/>
  <c r="L1528" i="1"/>
  <c r="L1527" i="1"/>
  <c r="L1526" i="1"/>
  <c r="L1525" i="1"/>
  <c r="L1521" i="1"/>
  <c r="L1520" i="1"/>
  <c r="L1519" i="1"/>
  <c r="L1518" i="1"/>
  <c r="L1517" i="1"/>
  <c r="L1516" i="1"/>
  <c r="L1515" i="1"/>
  <c r="L1514" i="1"/>
  <c r="L1513" i="1"/>
  <c r="L1512" i="1"/>
  <c r="L1511" i="1"/>
  <c r="L1510" i="1"/>
  <c r="L1509" i="1"/>
  <c r="L1508" i="1"/>
  <c r="L1507" i="1"/>
  <c r="L1506" i="1"/>
  <c r="L1505" i="1"/>
  <c r="L1504" i="1"/>
  <c r="L1503" i="1"/>
  <c r="L1502" i="1"/>
  <c r="L1501" i="1"/>
  <c r="L1500" i="1"/>
  <c r="L1499" i="1"/>
  <c r="L1498" i="1"/>
  <c r="L1497" i="1"/>
  <c r="L1496" i="1"/>
  <c r="L1495" i="1"/>
  <c r="L1494" i="1"/>
  <c r="L1493" i="1"/>
  <c r="L1492" i="1"/>
  <c r="L1491" i="1"/>
  <c r="L1489" i="1"/>
  <c r="L1488" i="1"/>
  <c r="L1485" i="1"/>
  <c r="L1484" i="1"/>
  <c r="L1483" i="1"/>
  <c r="L1482" i="1"/>
  <c r="L1481" i="1"/>
  <c r="L1480" i="1"/>
  <c r="L1479" i="1"/>
  <c r="L1478" i="1"/>
  <c r="L1477" i="1"/>
  <c r="L1476" i="1"/>
  <c r="L1475" i="1"/>
  <c r="L1474" i="1"/>
  <c r="L1473" i="1"/>
  <c r="L1472" i="1"/>
  <c r="L1471" i="1"/>
  <c r="L1470" i="1"/>
  <c r="L1469" i="1"/>
  <c r="L1468" i="1"/>
  <c r="L1467" i="1"/>
  <c r="L1466" i="1"/>
  <c r="L1465" i="1"/>
  <c r="L1464" i="1"/>
  <c r="L1463" i="1"/>
  <c r="L1462" i="1"/>
  <c r="L1461" i="1"/>
  <c r="L1460" i="1"/>
  <c r="L1459" i="1"/>
  <c r="L1458" i="1"/>
  <c r="L1457" i="1"/>
  <c r="L1456" i="1"/>
  <c r="L1455" i="1"/>
  <c r="L1454" i="1"/>
  <c r="L1453" i="1"/>
  <c r="L1452" i="1"/>
  <c r="L1451" i="1"/>
  <c r="L1450" i="1"/>
  <c r="L1449" i="1"/>
  <c r="L1448" i="1"/>
  <c r="L1447" i="1"/>
  <c r="L1442" i="1"/>
  <c r="L1441" i="1"/>
  <c r="L1440" i="1"/>
  <c r="L1439" i="1"/>
  <c r="L1438" i="1"/>
  <c r="L1437" i="1"/>
  <c r="L1436" i="1"/>
  <c r="L1435" i="1"/>
  <c r="L1434" i="1"/>
  <c r="L1433" i="1"/>
  <c r="L1432" i="1"/>
  <c r="L1431" i="1"/>
  <c r="L1430" i="1"/>
  <c r="L1429" i="1"/>
  <c r="L1428" i="1"/>
  <c r="L1427" i="1"/>
  <c r="L1425" i="1"/>
  <c r="L1424" i="1"/>
  <c r="L1421" i="1"/>
  <c r="L1420" i="1"/>
  <c r="L1418" i="1"/>
  <c r="L1417" i="1"/>
  <c r="L1416" i="1"/>
  <c r="L1415" i="1"/>
  <c r="L1414" i="1"/>
  <c r="L1413" i="1"/>
  <c r="L1412" i="1"/>
  <c r="L1411" i="1"/>
  <c r="L1410" i="1"/>
  <c r="L1409" i="1"/>
  <c r="L1407" i="1"/>
  <c r="L1405" i="1"/>
  <c r="L1404" i="1"/>
  <c r="L1401" i="1"/>
  <c r="L1400" i="1"/>
  <c r="L1399" i="1"/>
  <c r="L1398" i="1"/>
  <c r="L1397" i="1"/>
  <c r="L1396" i="1"/>
  <c r="L1395" i="1"/>
  <c r="L1392" i="1"/>
  <c r="L1390" i="1"/>
  <c r="L1389" i="1"/>
  <c r="L1387" i="1"/>
  <c r="L1386" i="1"/>
  <c r="L1385" i="1"/>
  <c r="L1384" i="1"/>
  <c r="L1383" i="1"/>
  <c r="L1382" i="1"/>
  <c r="L1381" i="1"/>
  <c r="L1380" i="1"/>
  <c r="L1379" i="1"/>
  <c r="L1378" i="1"/>
  <c r="L1377" i="1"/>
  <c r="L1376" i="1"/>
  <c r="L1375" i="1"/>
  <c r="L1374" i="1"/>
  <c r="L1373" i="1"/>
  <c r="L1372" i="1"/>
  <c r="L1370" i="1"/>
  <c r="L1369" i="1"/>
  <c r="L1368" i="1"/>
  <c r="L1367" i="1"/>
  <c r="L1366" i="1"/>
  <c r="L1365" i="1"/>
  <c r="L1364" i="1"/>
  <c r="L1363" i="1"/>
  <c r="L1362" i="1"/>
  <c r="L1361" i="1"/>
  <c r="L1359" i="1"/>
  <c r="L1357" i="1"/>
  <c r="L1356" i="1"/>
  <c r="L1353" i="1"/>
  <c r="L1352" i="1"/>
  <c r="L1351" i="1"/>
  <c r="L1350" i="1"/>
  <c r="L1349" i="1"/>
  <c r="L1348" i="1"/>
  <c r="L1347" i="1"/>
  <c r="L1346" i="1"/>
  <c r="L1345" i="1"/>
  <c r="L1344" i="1"/>
  <c r="L1340" i="1"/>
  <c r="L1336" i="1"/>
  <c r="L1335" i="1"/>
  <c r="L1334" i="1"/>
  <c r="L1333" i="1"/>
  <c r="L1330" i="1"/>
  <c r="L1329" i="1"/>
  <c r="L1328" i="1"/>
  <c r="L1327" i="1"/>
  <c r="L1324" i="1"/>
  <c r="L1323" i="1"/>
  <c r="L1320" i="1"/>
  <c r="L1319" i="1"/>
  <c r="L1318" i="1"/>
  <c r="L1317" i="1"/>
  <c r="L1316" i="1"/>
  <c r="L1315" i="1"/>
  <c r="L1314" i="1"/>
  <c r="L1313" i="1"/>
  <c r="L1312" i="1"/>
  <c r="L1311" i="1"/>
  <c r="L1310" i="1"/>
  <c r="L1309" i="1"/>
  <c r="L1308" i="1"/>
  <c r="L1307" i="1"/>
  <c r="L1306" i="1"/>
  <c r="L1305" i="1"/>
  <c r="L1304" i="1"/>
  <c r="L1303" i="1"/>
  <c r="L1302" i="1"/>
  <c r="L1301" i="1"/>
  <c r="L1300" i="1"/>
  <c r="L1299" i="1"/>
  <c r="L1298" i="1"/>
  <c r="L1297" i="1"/>
  <c r="L1294" i="1"/>
  <c r="L1290" i="1"/>
  <c r="L1288" i="1"/>
  <c r="L1287" i="1"/>
  <c r="L1286" i="1"/>
  <c r="L1285" i="1"/>
  <c r="L1284" i="1"/>
  <c r="L1283" i="1"/>
  <c r="L1282" i="1"/>
  <c r="L1281" i="1"/>
  <c r="L1280" i="1"/>
  <c r="L1279" i="1"/>
  <c r="L1278" i="1"/>
  <c r="L1277" i="1"/>
  <c r="L1276" i="1"/>
  <c r="L1275" i="1"/>
  <c r="L1274" i="1"/>
  <c r="L1273" i="1"/>
  <c r="L1272" i="1"/>
  <c r="L1271" i="1"/>
  <c r="L1270" i="1"/>
  <c r="L1269" i="1"/>
  <c r="L1268" i="1"/>
  <c r="L1267" i="1"/>
  <c r="L1266" i="1"/>
  <c r="L1265" i="1"/>
  <c r="L1262" i="1"/>
  <c r="L1261" i="1"/>
  <c r="L1260" i="1"/>
  <c r="L1259" i="1"/>
  <c r="L1258" i="1"/>
  <c r="L1257" i="1"/>
  <c r="L1256" i="1"/>
  <c r="L1255" i="1"/>
  <c r="L1254" i="1"/>
  <c r="L1253" i="1"/>
  <c r="L1252" i="1"/>
  <c r="L1251" i="1"/>
  <c r="L1250" i="1"/>
  <c r="L1249" i="1"/>
  <c r="L1248" i="1"/>
  <c r="L1246" i="1"/>
  <c r="L1245" i="1"/>
  <c r="L1244" i="1"/>
  <c r="L1243" i="1"/>
  <c r="L1242" i="1"/>
  <c r="L1241" i="1"/>
  <c r="L1240" i="1"/>
  <c r="L1239" i="1"/>
  <c r="L1233" i="1"/>
  <c r="L1232" i="1"/>
  <c r="L1231" i="1"/>
  <c r="L1230" i="1"/>
  <c r="L1229" i="1"/>
  <c r="L1228" i="1"/>
  <c r="L1227" i="1"/>
  <c r="L1226" i="1"/>
  <c r="L1225" i="1"/>
  <c r="L1224" i="1"/>
  <c r="L1223" i="1"/>
  <c r="L1222" i="1"/>
  <c r="L1221" i="1"/>
  <c r="L1220" i="1"/>
  <c r="L1219" i="1"/>
  <c r="L1218" i="1"/>
  <c r="L1217"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8" i="1"/>
  <c r="L1187" i="1"/>
  <c r="L1186" i="1"/>
  <c r="L1185" i="1"/>
  <c r="L1184" i="1"/>
  <c r="L1183" i="1"/>
  <c r="L1182" i="1"/>
  <c r="L1181" i="1"/>
  <c r="L1180" i="1"/>
  <c r="L1179" i="1"/>
  <c r="L1178" i="1"/>
  <c r="L1177" i="1"/>
  <c r="L1176" i="1"/>
  <c r="L1175" i="1"/>
  <c r="L1174" i="1"/>
  <c r="L1173" i="1"/>
  <c r="L1172" i="1"/>
  <c r="L1171" i="1"/>
  <c r="L1170" i="1"/>
  <c r="L1169" i="1"/>
  <c r="L1168" i="1"/>
  <c r="L1167" i="1"/>
  <c r="L1166" i="1"/>
  <c r="L1165" i="1"/>
  <c r="L1164" i="1"/>
  <c r="L1163" i="1"/>
  <c r="L1162" i="1"/>
  <c r="L1161" i="1"/>
  <c r="L1160" i="1"/>
  <c r="L1159" i="1"/>
  <c r="L1158" i="1"/>
  <c r="L1157" i="1"/>
  <c r="L1156" i="1"/>
  <c r="L1155" i="1"/>
  <c r="L1154" i="1"/>
  <c r="L1153" i="1"/>
  <c r="L1152" i="1"/>
  <c r="L1151" i="1"/>
  <c r="L1150" i="1"/>
  <c r="L1149" i="1"/>
  <c r="L1148" i="1"/>
  <c r="L1147" i="1"/>
  <c r="L1146" i="1"/>
  <c r="L1145" i="1"/>
  <c r="L1144" i="1"/>
  <c r="L1143" i="1"/>
  <c r="L1142" i="1"/>
  <c r="L1141" i="1"/>
  <c r="L1140" i="1"/>
  <c r="L1139" i="1"/>
  <c r="L1138" i="1"/>
  <c r="L1137" i="1"/>
  <c r="L1136" i="1"/>
  <c r="L1135" i="1"/>
  <c r="L1134" i="1"/>
  <c r="L1133" i="1"/>
  <c r="L1132" i="1"/>
  <c r="L1131" i="1"/>
  <c r="L1130" i="1"/>
  <c r="L1129" i="1"/>
  <c r="L1128" i="1"/>
  <c r="L1127" i="1"/>
  <c r="L1126" i="1"/>
  <c r="L1125" i="1"/>
  <c r="L1124" i="1"/>
  <c r="L1123" i="1"/>
  <c r="L1122" i="1"/>
  <c r="L1121" i="1"/>
  <c r="L1120" i="1"/>
  <c r="L1119" i="1"/>
  <c r="L1118" i="1"/>
  <c r="L1117" i="1"/>
  <c r="L1116" i="1"/>
  <c r="L1115" i="1"/>
  <c r="L1114" i="1"/>
  <c r="L1113" i="1"/>
  <c r="L1112" i="1"/>
  <c r="L1111" i="1"/>
  <c r="L1110" i="1"/>
  <c r="L1109" i="1"/>
  <c r="L1108" i="1"/>
  <c r="L1107" i="1"/>
  <c r="L1106" i="1"/>
  <c r="L1105" i="1"/>
  <c r="L1104" i="1"/>
  <c r="L1103" i="1"/>
  <c r="L1102" i="1"/>
  <c r="L1101" i="1"/>
  <c r="L1100" i="1"/>
  <c r="L1099" i="1"/>
  <c r="L1098" i="1"/>
  <c r="L1097" i="1"/>
  <c r="L1096" i="1"/>
  <c r="L1095" i="1"/>
  <c r="L1094" i="1"/>
  <c r="L1093" i="1"/>
  <c r="L1092" i="1"/>
  <c r="L1091" i="1"/>
  <c r="L1090" i="1"/>
  <c r="L1089" i="1"/>
  <c r="L1088" i="1"/>
  <c r="L1087" i="1"/>
  <c r="L1086" i="1"/>
  <c r="L1085" i="1"/>
  <c r="L1084" i="1"/>
  <c r="L1083" i="1"/>
  <c r="L1082" i="1"/>
  <c r="L1081" i="1"/>
  <c r="L1080" i="1"/>
  <c r="L1079" i="1"/>
  <c r="L1078" i="1"/>
  <c r="L1077" i="1"/>
  <c r="L1076" i="1"/>
  <c r="L1075" i="1"/>
  <c r="L1074" i="1"/>
  <c r="L1073" i="1"/>
  <c r="L1072" i="1"/>
  <c r="L1071" i="1"/>
  <c r="L1070" i="1"/>
  <c r="L1069" i="1"/>
  <c r="L1068" i="1"/>
  <c r="L1067" i="1"/>
  <c r="L1066" i="1"/>
  <c r="L1065" i="1"/>
  <c r="L1064" i="1"/>
  <c r="L1063" i="1"/>
  <c r="L1062" i="1"/>
  <c r="L1061" i="1"/>
  <c r="L1060" i="1"/>
  <c r="L1059" i="1"/>
  <c r="L1058" i="1"/>
  <c r="L1057" i="1"/>
  <c r="L1056" i="1"/>
  <c r="L1055" i="1"/>
  <c r="L1054" i="1"/>
  <c r="L1053" i="1"/>
  <c r="L1052" i="1"/>
  <c r="L1051" i="1"/>
  <c r="L1050" i="1"/>
  <c r="L1049" i="1"/>
  <c r="L1048" i="1"/>
  <c r="L1047" i="1"/>
  <c r="L1046" i="1"/>
  <c r="L1045" i="1"/>
  <c r="L1044" i="1"/>
  <c r="L1043" i="1"/>
  <c r="L1042" i="1"/>
  <c r="L1041" i="1"/>
  <c r="L1040" i="1"/>
  <c r="L1039" i="1"/>
  <c r="L1038" i="1"/>
  <c r="L1037" i="1"/>
  <c r="L1036" i="1"/>
  <c r="L1035" i="1"/>
  <c r="L1034" i="1"/>
  <c r="L1033" i="1"/>
  <c r="L1032" i="1"/>
  <c r="L1031" i="1"/>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29" i="1"/>
  <c r="L828" i="1"/>
  <c r="L827" i="1"/>
  <c r="L826" i="1"/>
  <c r="L825" i="1"/>
  <c r="L824" i="1"/>
  <c r="L823" i="1"/>
  <c r="L822" i="1"/>
  <c r="L821" i="1"/>
  <c r="L820" i="1"/>
  <c r="L819" i="1"/>
  <c r="L818" i="1"/>
  <c r="L816" i="1"/>
  <c r="L815" i="1"/>
  <c r="L814" i="1"/>
  <c r="L813"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34" i="1"/>
  <c r="L733" i="1"/>
  <c r="L730" i="1"/>
  <c r="L729" i="1"/>
  <c r="L728" i="1"/>
  <c r="L727" i="1"/>
  <c r="L726" i="1"/>
  <c r="L723" i="1"/>
  <c r="L722" i="1"/>
  <c r="L720" i="1"/>
  <c r="L661" i="1"/>
  <c r="L660" i="1"/>
  <c r="L655" i="1"/>
  <c r="L650" i="1"/>
  <c r="L649" i="1"/>
  <c r="L634" i="1"/>
  <c r="L633" i="1"/>
  <c r="L626" i="1"/>
  <c r="L625" i="1"/>
  <c r="L602" i="1"/>
  <c r="L601" i="1"/>
  <c r="L599" i="1"/>
  <c r="L598" i="1"/>
  <c r="L591" i="1"/>
  <c r="L589" i="1"/>
  <c r="L588" i="1"/>
  <c r="L587" i="1"/>
  <c r="L586" i="1"/>
  <c r="L585" i="1"/>
  <c r="L584" i="1"/>
  <c r="L583" i="1"/>
  <c r="L579" i="1"/>
  <c r="L490" i="1"/>
  <c r="L489" i="1"/>
  <c r="L488" i="1"/>
  <c r="L487" i="1"/>
  <c r="L486" i="1"/>
  <c r="L485" i="1"/>
  <c r="L478" i="1"/>
  <c r="L466" i="1"/>
  <c r="L465" i="1"/>
  <c r="L464" i="1"/>
  <c r="L446" i="1"/>
  <c r="L445" i="1"/>
  <c r="L444" i="1"/>
  <c r="L436" i="1"/>
  <c r="L425" i="1"/>
  <c r="L424" i="1"/>
  <c r="L423" i="1"/>
  <c r="L422" i="1"/>
  <c r="L421" i="1"/>
  <c r="L420" i="1"/>
  <c r="L419" i="1"/>
  <c r="L418" i="1"/>
  <c r="L417" i="1"/>
  <c r="L416" i="1"/>
  <c r="L414" i="1"/>
  <c r="L413" i="1"/>
  <c r="L412" i="1"/>
  <c r="L411" i="1"/>
  <c r="L410" i="1"/>
  <c r="L409" i="1"/>
  <c r="L408" i="1"/>
  <c r="L407" i="1"/>
  <c r="L406" i="1"/>
  <c r="L405" i="1"/>
  <c r="L404" i="1"/>
  <c r="L403" i="1"/>
  <c r="L402" i="1"/>
  <c r="L401" i="1"/>
  <c r="L400" i="1"/>
  <c r="L388" i="1"/>
  <c r="L387" i="1"/>
  <c r="L386" i="1"/>
  <c r="L380" i="1"/>
  <c r="L379" i="1"/>
  <c r="L378" i="1"/>
  <c r="L377" i="1"/>
  <c r="L375" i="1"/>
  <c r="L374" i="1"/>
  <c r="L373" i="1"/>
  <c r="L364" i="1"/>
  <c r="L363" i="1"/>
  <c r="L362" i="1"/>
  <c r="L360" i="1"/>
  <c r="L359" i="1"/>
  <c r="L358" i="1"/>
  <c r="L357" i="1"/>
  <c r="L356" i="1"/>
  <c r="L354" i="1"/>
  <c r="L353" i="1"/>
  <c r="L340" i="1"/>
  <c r="L336" i="1"/>
  <c r="L330" i="1"/>
  <c r="L321" i="1"/>
  <c r="L320" i="1"/>
  <c r="L319" i="1"/>
  <c r="L318" i="1"/>
  <c r="L317" i="1"/>
  <c r="L315" i="1"/>
  <c r="L267" i="1"/>
  <c r="L266" i="1"/>
  <c r="L265" i="1"/>
  <c r="L264" i="1"/>
  <c r="L263" i="1"/>
  <c r="L262" i="1"/>
  <c r="L261" i="1"/>
  <c r="L259" i="1"/>
  <c r="L258" i="1"/>
  <c r="L257" i="1"/>
  <c r="L256" i="1"/>
  <c r="L255" i="1"/>
  <c r="L254" i="1"/>
  <c r="L253" i="1"/>
  <c r="L252" i="1"/>
  <c r="L251" i="1"/>
  <c r="L250" i="1"/>
  <c r="L249" i="1"/>
  <c r="L248" i="1"/>
  <c r="L247" i="1"/>
  <c r="L244" i="1"/>
  <c r="L243" i="1"/>
  <c r="L242" i="1"/>
  <c r="L241" i="1"/>
  <c r="L240" i="1"/>
  <c r="L239" i="1"/>
  <c r="L236" i="1"/>
  <c r="L235" i="1"/>
  <c r="L234" i="1"/>
  <c r="L233" i="1"/>
  <c r="L232" i="1"/>
  <c r="L230" i="1"/>
  <c r="L229" i="1"/>
  <c r="L228" i="1"/>
  <c r="L227" i="1"/>
  <c r="L226" i="1"/>
  <c r="L224" i="1"/>
  <c r="L223" i="1"/>
  <c r="L222" i="1"/>
  <c r="L221" i="1"/>
  <c r="L220"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8" i="1"/>
  <c r="L177" i="1"/>
  <c r="L176" i="1"/>
  <c r="L175" i="1"/>
  <c r="L174" i="1"/>
  <c r="L173" i="1"/>
  <c r="L171" i="1"/>
  <c r="L170" i="1"/>
  <c r="L169" i="1"/>
  <c r="L168" i="1"/>
  <c r="L167" i="1"/>
  <c r="L166" i="1"/>
  <c r="L165" i="1"/>
  <c r="L164" i="1"/>
  <c r="L163" i="1"/>
  <c r="L162"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4" i="1"/>
  <c r="L132" i="1"/>
  <c r="M134"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9" i="1"/>
  <c r="L2" i="1"/>
  <c r="L3" i="1"/>
  <c r="L4" i="1"/>
  <c r="L5" i="1"/>
  <c r="L6" i="1"/>
  <c r="L7" i="1"/>
  <c r="L8" i="1"/>
  <c r="M135" i="1"/>
  <c r="L135" i="1"/>
  <c r="L161" i="1"/>
  <c r="L172" i="1"/>
  <c r="L179" i="1"/>
  <c r="L219" i="1"/>
  <c r="L225" i="1"/>
  <c r="L231" i="1"/>
  <c r="L237" i="1"/>
  <c r="L238" i="1"/>
  <c r="L245" i="1"/>
  <c r="L246" i="1"/>
  <c r="L260"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6" i="1"/>
  <c r="L322" i="1"/>
  <c r="L323" i="1"/>
  <c r="L324" i="1"/>
  <c r="L325" i="1"/>
  <c r="L326" i="1"/>
  <c r="L327" i="1"/>
  <c r="L328" i="1"/>
  <c r="L329" i="1"/>
  <c r="L331" i="1"/>
  <c r="L332" i="1"/>
  <c r="L333" i="1"/>
  <c r="L334" i="1"/>
  <c r="L335" i="1"/>
  <c r="L337" i="1"/>
  <c r="L338" i="1"/>
  <c r="L339" i="1"/>
  <c r="L341" i="1"/>
  <c r="L342" i="1"/>
  <c r="L343" i="1"/>
  <c r="L344" i="1"/>
  <c r="L345" i="1"/>
  <c r="L346" i="1"/>
  <c r="L347" i="1"/>
  <c r="L348" i="1"/>
  <c r="L349" i="1"/>
  <c r="L350" i="1"/>
  <c r="L351" i="1"/>
  <c r="L352" i="1"/>
  <c r="L355" i="1"/>
  <c r="L361" i="1"/>
  <c r="L365" i="1"/>
  <c r="L366" i="1"/>
  <c r="L367" i="1"/>
  <c r="L368" i="1"/>
  <c r="L369" i="1"/>
  <c r="L370" i="1"/>
  <c r="L371" i="1"/>
  <c r="L372" i="1"/>
  <c r="L376" i="1"/>
  <c r="L381" i="1"/>
  <c r="L382" i="1"/>
  <c r="L383" i="1"/>
  <c r="L384" i="1"/>
  <c r="L385" i="1"/>
  <c r="L389" i="1"/>
  <c r="L390" i="1"/>
  <c r="L391" i="1"/>
  <c r="L392" i="1"/>
  <c r="L393" i="1"/>
  <c r="L394" i="1"/>
  <c r="L395" i="1"/>
  <c r="L396" i="1"/>
  <c r="L397" i="1"/>
  <c r="L398" i="1"/>
  <c r="L399" i="1"/>
  <c r="L415" i="1"/>
  <c r="L426" i="1"/>
  <c r="L427" i="1"/>
  <c r="L428" i="1"/>
  <c r="L429" i="1"/>
  <c r="L430" i="1"/>
  <c r="L431" i="1"/>
  <c r="L432" i="1"/>
  <c r="L433" i="1"/>
  <c r="L434" i="1"/>
  <c r="L435" i="1"/>
  <c r="L437" i="1"/>
  <c r="L438" i="1"/>
  <c r="L439" i="1"/>
  <c r="L440" i="1"/>
  <c r="L441" i="1"/>
  <c r="L442" i="1"/>
  <c r="L443" i="1"/>
  <c r="L447" i="1"/>
  <c r="L448" i="1"/>
  <c r="L449" i="1"/>
  <c r="L450" i="1"/>
  <c r="L451" i="1"/>
  <c r="L452" i="1"/>
  <c r="L453" i="1"/>
  <c r="L454" i="1"/>
  <c r="L455" i="1"/>
  <c r="L456" i="1"/>
  <c r="L457" i="1"/>
  <c r="L458" i="1"/>
  <c r="L459" i="1"/>
  <c r="L460" i="1"/>
  <c r="L461" i="1"/>
  <c r="L462" i="1"/>
  <c r="L463" i="1"/>
  <c r="L467" i="1"/>
  <c r="L468" i="1"/>
  <c r="L469" i="1"/>
  <c r="L470" i="1"/>
  <c r="L471" i="1"/>
  <c r="L472" i="1"/>
  <c r="L473" i="1"/>
  <c r="L474" i="1"/>
  <c r="L475" i="1"/>
  <c r="L476" i="1"/>
  <c r="L477" i="1"/>
  <c r="L479" i="1"/>
  <c r="L480" i="1"/>
  <c r="L481" i="1"/>
  <c r="L482" i="1"/>
  <c r="L483" i="1"/>
  <c r="L484"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80" i="1"/>
  <c r="L581" i="1"/>
  <c r="L582" i="1"/>
  <c r="L590" i="1"/>
  <c r="L592" i="1"/>
  <c r="L593" i="1"/>
  <c r="L594" i="1"/>
  <c r="L595" i="1"/>
  <c r="L596" i="1"/>
  <c r="L597" i="1"/>
  <c r="L600" i="1"/>
  <c r="L603" i="1"/>
  <c r="L604" i="1"/>
  <c r="L605" i="1"/>
  <c r="L606" i="1"/>
  <c r="L607" i="1"/>
  <c r="L608" i="1"/>
  <c r="L609" i="1"/>
  <c r="L610" i="1"/>
  <c r="L611" i="1"/>
  <c r="L612" i="1"/>
  <c r="L613" i="1"/>
  <c r="L614" i="1"/>
  <c r="L615" i="1"/>
  <c r="L616" i="1"/>
  <c r="L617" i="1"/>
  <c r="L618" i="1"/>
  <c r="L619" i="1"/>
  <c r="L620" i="1"/>
  <c r="L621" i="1"/>
  <c r="L622" i="1"/>
  <c r="L623" i="1"/>
  <c r="L624" i="1"/>
  <c r="L627" i="1"/>
  <c r="L628" i="1"/>
  <c r="L629" i="1"/>
  <c r="L630" i="1"/>
  <c r="L631" i="1"/>
  <c r="L632" i="1"/>
  <c r="L635" i="1"/>
  <c r="L636" i="1"/>
  <c r="L637" i="1"/>
  <c r="L638" i="1"/>
  <c r="L639" i="1"/>
  <c r="L640" i="1"/>
  <c r="L641" i="1"/>
  <c r="L642" i="1"/>
  <c r="L643" i="1"/>
  <c r="L644" i="1"/>
  <c r="L645" i="1"/>
  <c r="L646" i="1"/>
  <c r="L647" i="1"/>
  <c r="L648" i="1"/>
  <c r="L651" i="1"/>
  <c r="L652" i="1"/>
  <c r="L653" i="1"/>
  <c r="L654" i="1"/>
  <c r="L656" i="1"/>
  <c r="L657" i="1"/>
  <c r="L658" i="1"/>
  <c r="L659"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1" i="1"/>
  <c r="L724" i="1"/>
  <c r="L725" i="1"/>
  <c r="L731" i="1"/>
  <c r="L732" i="1"/>
  <c r="L735" i="1"/>
  <c r="L736" i="1"/>
  <c r="L737" i="1"/>
  <c r="L738" i="1"/>
  <c r="L739" i="1"/>
  <c r="L740" i="1"/>
  <c r="L741" i="1"/>
  <c r="L742" i="1"/>
  <c r="L743" i="1"/>
  <c r="L744" i="1"/>
  <c r="L811" i="1"/>
  <c r="L812" i="1"/>
  <c r="L817" i="1"/>
  <c r="L830" i="1"/>
  <c r="L1189" i="1"/>
  <c r="L1215" i="1"/>
  <c r="L1216" i="1"/>
  <c r="L1234" i="1"/>
  <c r="L1235" i="1"/>
  <c r="L1236" i="1"/>
  <c r="L1237" i="1"/>
  <c r="L1238" i="1"/>
  <c r="L1247" i="1"/>
  <c r="L1263" i="1"/>
  <c r="L1264" i="1"/>
  <c r="L1289" i="1"/>
  <c r="L1291" i="1"/>
  <c r="L1292" i="1"/>
  <c r="L1293" i="1"/>
  <c r="L1295" i="1"/>
  <c r="L1296" i="1"/>
  <c r="L1321" i="1"/>
  <c r="L1322" i="1"/>
  <c r="L1325" i="1"/>
  <c r="L1326" i="1"/>
  <c r="L1331" i="1"/>
  <c r="L1332" i="1"/>
  <c r="L1337" i="1"/>
  <c r="L1338" i="1"/>
  <c r="L1339" i="1"/>
  <c r="L1341" i="1"/>
  <c r="L1342" i="1"/>
  <c r="L1343" i="1"/>
  <c r="L1354" i="1"/>
  <c r="L1355" i="1"/>
  <c r="L1358" i="1"/>
  <c r="L1360" i="1"/>
  <c r="L1371" i="1"/>
  <c r="L1388" i="1"/>
  <c r="L1391" i="1"/>
  <c r="L1393" i="1"/>
  <c r="L1394" i="1"/>
  <c r="L1402" i="1"/>
  <c r="L1403" i="1"/>
  <c r="L1406" i="1"/>
  <c r="L1408" i="1"/>
  <c r="L1419" i="1"/>
  <c r="L1422" i="1"/>
  <c r="L1423" i="1"/>
  <c r="L1426" i="1"/>
  <c r="L1443" i="1"/>
  <c r="L1444" i="1"/>
  <c r="L1445" i="1"/>
  <c r="L1446" i="1"/>
  <c r="L1486" i="1"/>
  <c r="L1487" i="1"/>
  <c r="L1490" i="1"/>
  <c r="L1522" i="1"/>
  <c r="L1523" i="1"/>
  <c r="L1524" i="1"/>
  <c r="L1544" i="1"/>
  <c r="L1547" i="1"/>
  <c r="L1588" i="1"/>
  <c r="L1634" i="1"/>
  <c r="L1675" i="1"/>
  <c r="L1677" i="1"/>
  <c r="L1681" i="1"/>
  <c r="L1682" i="1"/>
  <c r="L1683" i="1"/>
  <c r="L1684" i="1"/>
  <c r="L1686" i="1"/>
  <c r="L1693" i="1"/>
  <c r="L1697" i="1"/>
  <c r="L1698" i="1"/>
  <c r="L1699" i="1"/>
  <c r="L1700" i="1"/>
  <c r="L1726" i="1"/>
  <c r="L1727" i="1"/>
  <c r="L1729" i="1"/>
  <c r="L1734" i="1"/>
  <c r="L1735" i="1"/>
  <c r="L1762" i="1"/>
  <c r="L1765" i="1"/>
  <c r="L1766" i="1"/>
  <c r="L1769" i="1"/>
  <c r="L1778" i="1"/>
  <c r="L1779" i="1"/>
  <c r="L1815" i="1"/>
  <c r="L1816" i="1"/>
  <c r="L1817" i="1"/>
  <c r="L1818" i="1"/>
  <c r="L1819" i="1"/>
  <c r="L1820" i="1"/>
  <c r="L1854" i="1"/>
  <c r="L1857" i="1"/>
  <c r="L1858" i="1"/>
  <c r="L1859" i="1"/>
  <c r="L1860" i="1"/>
  <c r="L1863" i="1"/>
  <c r="L1864" i="1"/>
  <c r="L1871" i="1"/>
  <c r="L1872" i="1"/>
  <c r="L1873" i="1"/>
  <c r="L1874" i="1"/>
  <c r="L1875" i="1"/>
  <c r="L1876" i="1"/>
  <c r="L1877" i="1"/>
  <c r="L1878" i="1"/>
  <c r="L1879" i="1"/>
  <c r="L1880" i="1"/>
  <c r="L1881" i="1"/>
  <c r="L1882" i="1"/>
  <c r="L1883" i="1"/>
  <c r="L1884" i="1"/>
  <c r="L1885" i="1"/>
  <c r="L1901" i="1"/>
  <c r="L1902" i="1"/>
  <c r="L1903" i="1"/>
  <c r="L1914" i="1"/>
  <c r="L1915" i="1"/>
  <c r="L1916" i="1"/>
  <c r="L1917" i="1"/>
  <c r="L1918" i="1"/>
  <c r="L1919" i="1"/>
  <c r="L1924" i="1"/>
  <c r="L1928" i="1"/>
  <c r="L1929" i="1"/>
  <c r="L1930" i="1"/>
  <c r="L1931" i="1"/>
  <c r="L1932" i="1"/>
  <c r="L1933" i="1"/>
  <c r="L1934" i="1"/>
  <c r="L1935" i="1"/>
  <c r="L1936" i="1"/>
  <c r="L1937" i="1"/>
  <c r="L1938" i="1"/>
  <c r="L1939" i="1"/>
  <c r="L1940" i="1"/>
  <c r="L1941" i="1"/>
  <c r="L1942" i="1"/>
  <c r="L1943" i="1"/>
  <c r="L1944"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416" i="1"/>
  <c r="L3417" i="1"/>
  <c r="L3418" i="1"/>
  <c r="L3425" i="1"/>
  <c r="L3426" i="1"/>
  <c r="L3427" i="1"/>
  <c r="L3428" i="1"/>
  <c r="L3429" i="1"/>
  <c r="L3430" i="1"/>
  <c r="L3431" i="1"/>
  <c r="L3432" i="1"/>
  <c r="L3433" i="1"/>
  <c r="L3434" i="1"/>
  <c r="L3435" i="1"/>
  <c r="L3445" i="1"/>
  <c r="L3446" i="1"/>
  <c r="L3447" i="1"/>
  <c r="L3448" i="1"/>
  <c r="L3449" i="1"/>
  <c r="L3450" i="1"/>
  <c r="L3453" i="1"/>
  <c r="L3454" i="1"/>
  <c r="L3455" i="1"/>
  <c r="L3456" i="1"/>
  <c r="L3457" i="1"/>
  <c r="L3458" i="1"/>
  <c r="L3459" i="1"/>
  <c r="L3460" i="1"/>
  <c r="L3463" i="1"/>
  <c r="L3464" i="1"/>
  <c r="L3465" i="1"/>
  <c r="L3472" i="1"/>
  <c r="L3473" i="1"/>
  <c r="L3474" i="1"/>
  <c r="L3475" i="1"/>
  <c r="L3476" i="1"/>
  <c r="L3477" i="1"/>
  <c r="L3478" i="1"/>
  <c r="L3479" i="1"/>
  <c r="L3480" i="1"/>
  <c r="L3481" i="1"/>
  <c r="L3490" i="1"/>
  <c r="L3500" i="1"/>
  <c r="L3501" i="1"/>
  <c r="L3502" i="1"/>
  <c r="L3503" i="1"/>
  <c r="L3504" i="1"/>
  <c r="L3505" i="1"/>
  <c r="L3506" i="1"/>
  <c r="L3507" i="1"/>
  <c r="L3508" i="1"/>
  <c r="L3509" i="1"/>
  <c r="L3510" i="1"/>
  <c r="L3511"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93" i="1"/>
  <c r="L3694" i="1"/>
  <c r="L3695" i="1"/>
  <c r="L3696" i="1"/>
  <c r="L3697" i="1"/>
  <c r="L3698" i="1"/>
  <c r="L3699" i="1"/>
  <c r="L3710" i="1"/>
  <c r="L3725" i="1"/>
  <c r="L3726" i="1"/>
  <c r="L3727" i="1"/>
  <c r="L3728" i="1"/>
  <c r="L3729" i="1"/>
  <c r="L3730" i="1"/>
  <c r="L3731" i="1"/>
  <c r="L3732" i="1"/>
  <c r="L3733" i="1"/>
  <c r="L3734" i="1"/>
  <c r="L3735" i="1"/>
  <c r="L3736" i="1"/>
  <c r="L3739" i="1"/>
  <c r="L3740" i="1"/>
  <c r="L3741" i="1"/>
  <c r="L3742" i="1"/>
  <c r="L3745" i="1"/>
  <c r="L3746" i="1"/>
  <c r="L3747" i="1"/>
  <c r="L3748" i="1"/>
  <c r="L3749" i="1"/>
  <c r="L3750" i="1"/>
  <c r="L3751" i="1"/>
  <c r="L3752" i="1"/>
  <c r="L3753" i="1"/>
  <c r="L3754" i="1"/>
  <c r="L3755" i="1"/>
  <c r="L3756" i="1"/>
  <c r="L3757" i="1"/>
  <c r="L3758" i="1"/>
  <c r="L3759" i="1"/>
  <c r="L3760" i="1"/>
  <c r="L3761" i="1"/>
  <c r="L3762" i="1"/>
  <c r="L3763" i="1"/>
  <c r="L3764" i="1"/>
  <c r="L3765" i="1"/>
  <c r="L3769" i="1"/>
  <c r="L3790" i="1"/>
  <c r="L3791" i="1"/>
  <c r="L3792" i="1"/>
  <c r="L3793" i="1"/>
  <c r="L3794" i="1"/>
  <c r="L3795" i="1"/>
  <c r="L3796" i="1"/>
  <c r="L3797" i="1"/>
  <c r="L3798" i="1"/>
  <c r="L3804" i="1"/>
  <c r="L3825" i="1"/>
  <c r="L3826" i="1"/>
  <c r="L3827" i="1"/>
  <c r="L3828" i="1"/>
  <c r="L3829" i="1"/>
  <c r="L3830" i="1"/>
  <c r="L3831" i="1"/>
  <c r="L3832" i="1"/>
  <c r="L3833"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49" i="1"/>
  <c r="L4250" i="1"/>
  <c r="L4251" i="1"/>
  <c r="L4252" i="1"/>
  <c r="L4253" i="1"/>
  <c r="L4254" i="1"/>
  <c r="L4256" i="1"/>
  <c r="L4259" i="1"/>
  <c r="L4261" i="1"/>
  <c r="L4262" i="1"/>
  <c r="L4263" i="1"/>
  <c r="L4264" i="1"/>
  <c r="L4265" i="1"/>
  <c r="L4266" i="1"/>
  <c r="L4274" i="1"/>
  <c r="L4279" i="1"/>
  <c r="L4280" i="1"/>
  <c r="L4281" i="1"/>
  <c r="L4282" i="1"/>
  <c r="L4283" i="1"/>
  <c r="L4284" i="1"/>
  <c r="L4287" i="1"/>
  <c r="L4289" i="1"/>
  <c r="L4293" i="1"/>
  <c r="L4294" i="1"/>
  <c r="L4297" i="1"/>
  <c r="L4299" i="1"/>
  <c r="L4304" i="1"/>
  <c r="L4305" i="1"/>
  <c r="L4308" i="1"/>
  <c r="L4312" i="1"/>
  <c r="L4313" i="1"/>
  <c r="L4314" i="1"/>
  <c r="L4315" i="1"/>
  <c r="L4316" i="1"/>
  <c r="L4317" i="1"/>
  <c r="L4319" i="1"/>
  <c r="L4320" i="1"/>
  <c r="L4322" i="1"/>
  <c r="L4323" i="1"/>
  <c r="L4328" i="1"/>
  <c r="L4330" i="1"/>
  <c r="L4331" i="1"/>
  <c r="L4332" i="1"/>
  <c r="L4333" i="1"/>
  <c r="L4334" i="1"/>
  <c r="L4335" i="1"/>
  <c r="L4336" i="1"/>
  <c r="L4337" i="1"/>
  <c r="L4338" i="1"/>
  <c r="L4339" i="1"/>
  <c r="L4340" i="1"/>
  <c r="L4342" i="1"/>
  <c r="L4347" i="1"/>
  <c r="L4348" i="1"/>
  <c r="L4349" i="1"/>
  <c r="L4353" i="1"/>
  <c r="L4354" i="1"/>
  <c r="L4355" i="1"/>
  <c r="L4356" i="1"/>
  <c r="L4357" i="1"/>
  <c r="L4358" i="1"/>
  <c r="L4359" i="1"/>
  <c r="L4360" i="1"/>
  <c r="L4361" i="1"/>
  <c r="L4365" i="1"/>
  <c r="L4372" i="1"/>
  <c r="L4373" i="1"/>
  <c r="L4374" i="1"/>
  <c r="L4375" i="1"/>
  <c r="L4376" i="1"/>
  <c r="L4377" i="1"/>
  <c r="L4378" i="1"/>
  <c r="L4379" i="1"/>
  <c r="L4380" i="1"/>
  <c r="L4381" i="1"/>
  <c r="L4382" i="1"/>
  <c r="L4384" i="1"/>
  <c r="L4385" i="1"/>
  <c r="L4388" i="1"/>
  <c r="L4389" i="1"/>
  <c r="L4392" i="1"/>
  <c r="L4393" i="1"/>
  <c r="L4394" i="1"/>
  <c r="L4395" i="1"/>
  <c r="L4396" i="1"/>
  <c r="L4397" i="1"/>
  <c r="L4398" i="1"/>
  <c r="L4399" i="1"/>
  <c r="L4400" i="1"/>
  <c r="L4401" i="1"/>
  <c r="L4402" i="1"/>
  <c r="L4406" i="1"/>
  <c r="L4407" i="1"/>
  <c r="L4408" i="1"/>
  <c r="L4409" i="1"/>
  <c r="L4410" i="1"/>
  <c r="L4412" i="1"/>
  <c r="L4413" i="1"/>
  <c r="L4414" i="1"/>
  <c r="L4415" i="1"/>
  <c r="L4416" i="1"/>
  <c r="L4417" i="1"/>
  <c r="L4418" i="1"/>
  <c r="L4419" i="1"/>
  <c r="L4420" i="1"/>
  <c r="L4421" i="1"/>
  <c r="L4422" i="1"/>
  <c r="L4423" i="1"/>
  <c r="L4424" i="1"/>
  <c r="L4425" i="1"/>
  <c r="L4430"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10" i="1"/>
  <c r="L4522" i="1"/>
  <c r="L4523" i="1"/>
  <c r="L4524" i="1"/>
  <c r="L4525" i="1"/>
  <c r="L4526" i="1"/>
  <c r="L4527" i="1"/>
  <c r="L4528" i="1"/>
  <c r="L4534" i="1"/>
  <c r="L4550" i="1"/>
  <c r="L4578" i="1"/>
  <c r="L4579" i="1"/>
  <c r="L4580" i="1"/>
  <c r="L4581" i="1"/>
  <c r="L6523" i="1"/>
  <c r="L6524" i="1"/>
  <c r="L6525" i="1"/>
  <c r="L6529" i="1"/>
  <c r="L6530" i="1"/>
  <c r="L6532" i="1"/>
  <c r="L6533" i="1"/>
  <c r="L6534" i="1"/>
  <c r="L6544" i="1"/>
  <c r="L6545" i="1"/>
  <c r="L6562" i="1"/>
  <c r="L6564" i="1"/>
  <c r="L6565" i="1"/>
  <c r="L6566" i="1"/>
  <c r="L6633" i="1"/>
  <c r="L6634" i="1"/>
  <c r="L6636" i="1"/>
  <c r="L6637" i="1"/>
  <c r="L6638" i="1"/>
  <c r="L6642" i="1"/>
  <c r="L6645" i="1"/>
  <c r="L6646" i="1"/>
  <c r="L6647" i="1"/>
  <c r="L6648" i="1"/>
  <c r="L6649" i="1"/>
  <c r="L6650" i="1"/>
  <c r="L6651" i="1"/>
  <c r="L6652" i="1"/>
  <c r="L6653" i="1"/>
  <c r="L6693" i="1"/>
  <c r="L6694" i="1"/>
  <c r="L6695" i="1"/>
  <c r="L6696" i="1"/>
  <c r="L6697" i="1"/>
  <c r="L6706" i="1"/>
  <c r="L6707" i="1"/>
  <c r="L6709" i="1"/>
  <c r="L6710" i="1"/>
  <c r="L6711" i="1"/>
  <c r="L6712" i="1"/>
  <c r="L6715" i="1"/>
  <c r="L6716" i="1"/>
  <c r="L6726" i="1"/>
  <c r="L6763" i="1"/>
  <c r="L6764" i="1"/>
  <c r="L6765" i="1"/>
  <c r="L6766" i="1"/>
  <c r="L6767" i="1"/>
  <c r="L6768" i="1"/>
  <c r="L6769" i="1"/>
  <c r="L6770" i="1"/>
  <c r="L6771" i="1"/>
  <c r="L6772" i="1"/>
  <c r="L6773" i="1"/>
  <c r="L6774" i="1"/>
  <c r="L6783" i="1"/>
  <c r="L6784" i="1"/>
  <c r="L6785" i="1"/>
  <c r="L6786" i="1"/>
  <c r="L6787" i="1"/>
  <c r="L6788" i="1"/>
  <c r="L6789" i="1"/>
  <c r="L6790" i="1"/>
  <c r="L6791" i="1"/>
  <c r="L6792" i="1"/>
  <c r="L6793" i="1"/>
  <c r="L6794" i="1"/>
  <c r="L6795" i="1"/>
  <c r="L6796" i="1"/>
  <c r="L6797" i="1"/>
  <c r="L6798" i="1"/>
  <c r="L6799" i="1"/>
  <c r="L6804" i="1"/>
  <c r="L6805" i="1"/>
  <c r="L6806" i="1"/>
  <c r="L6807" i="1"/>
  <c r="L6808" i="1"/>
  <c r="L6809" i="1"/>
  <c r="L6810" i="1"/>
  <c r="L6811" i="1"/>
  <c r="L6812" i="1"/>
  <c r="L6813" i="1"/>
  <c r="L6814" i="1"/>
  <c r="L6815" i="1"/>
  <c r="L6816" i="1"/>
  <c r="L6817" i="1"/>
  <c r="L6818" i="1"/>
  <c r="L6819" i="1"/>
  <c r="L6820" i="1"/>
  <c r="L6821" i="1"/>
  <c r="L6822" i="1"/>
  <c r="L6823" i="1"/>
  <c r="L6824" i="1"/>
  <c r="L6825" i="1"/>
  <c r="L6826" i="1"/>
  <c r="L6827" i="1"/>
  <c r="L6828" i="1"/>
  <c r="L6829" i="1"/>
  <c r="L6830" i="1"/>
  <c r="L6831" i="1"/>
  <c r="L6832" i="1"/>
  <c r="L6833" i="1"/>
  <c r="L6834" i="1"/>
  <c r="L6835" i="1"/>
  <c r="L6836" i="1"/>
  <c r="L6837" i="1"/>
  <c r="L6838" i="1"/>
  <c r="L6839" i="1"/>
  <c r="L6840" i="1"/>
  <c r="L6842" i="1"/>
  <c r="L6843" i="1"/>
  <c r="L6844" i="1"/>
  <c r="L6845" i="1"/>
  <c r="L6846" i="1"/>
  <c r="L6847" i="1"/>
  <c r="L6848" i="1"/>
  <c r="L6849" i="1"/>
  <c r="L6850" i="1"/>
  <c r="L6851" i="1"/>
  <c r="L6852" i="1"/>
  <c r="L6853" i="1"/>
  <c r="L6854" i="1"/>
  <c r="L6855" i="1"/>
  <c r="L6856" i="1"/>
  <c r="L6857" i="1"/>
  <c r="L6858" i="1"/>
  <c r="L6859" i="1"/>
  <c r="L6860" i="1"/>
  <c r="L6861" i="1"/>
  <c r="L6862" i="1"/>
  <c r="L6863" i="1"/>
  <c r="L6864" i="1"/>
  <c r="L6865" i="1"/>
  <c r="L6866" i="1"/>
  <c r="L6867" i="1"/>
  <c r="L6868" i="1"/>
  <c r="L6871" i="1"/>
  <c r="L6872" i="1"/>
  <c r="L6873" i="1"/>
  <c r="L6874" i="1"/>
  <c r="L6875" i="1"/>
  <c r="L6876" i="1"/>
  <c r="L6877" i="1"/>
  <c r="L6878" i="1"/>
  <c r="L6879" i="1"/>
  <c r="L6880" i="1"/>
  <c r="L6881" i="1"/>
  <c r="L6882" i="1"/>
  <c r="L6883" i="1"/>
  <c r="L6884" i="1"/>
  <c r="L6885" i="1"/>
  <c r="L6886" i="1"/>
  <c r="L6887" i="1"/>
  <c r="L6888" i="1"/>
  <c r="L6889" i="1"/>
  <c r="L6890" i="1"/>
  <c r="L6891" i="1"/>
  <c r="L6892" i="1"/>
  <c r="L6893" i="1"/>
  <c r="L6895" i="1"/>
  <c r="L6896" i="1"/>
  <c r="L6897" i="1"/>
  <c r="L6898" i="1"/>
  <c r="L6899" i="1"/>
  <c r="L6900" i="1"/>
  <c r="L6901" i="1"/>
  <c r="L6902" i="1"/>
  <c r="L6903" i="1"/>
  <c r="L6904" i="1"/>
  <c r="L6905" i="1"/>
  <c r="L6906" i="1"/>
  <c r="L6907" i="1"/>
  <c r="L6908" i="1"/>
  <c r="L6909" i="1"/>
  <c r="L6910" i="1"/>
  <c r="L6911" i="1"/>
  <c r="L6912" i="1"/>
  <c r="L6913" i="1"/>
  <c r="L6914" i="1"/>
  <c r="L6917" i="1"/>
  <c r="L6918" i="1"/>
  <c r="L6919" i="1"/>
  <c r="L6920" i="1"/>
  <c r="L6921" i="1"/>
  <c r="L6922" i="1"/>
  <c r="L6923" i="1"/>
  <c r="L6924" i="1"/>
  <c r="L6925" i="1"/>
  <c r="L6926" i="1"/>
  <c r="L6927" i="1"/>
  <c r="L6928" i="1"/>
  <c r="L6929" i="1"/>
  <c r="L6930" i="1"/>
  <c r="L6931" i="1"/>
  <c r="L6932" i="1"/>
  <c r="L6933" i="1"/>
  <c r="L6934" i="1"/>
  <c r="L6935" i="1"/>
  <c r="L6936" i="1"/>
  <c r="L6937" i="1"/>
  <c r="L6938" i="1"/>
  <c r="L6939" i="1"/>
  <c r="L6940" i="1"/>
  <c r="L6941" i="1"/>
  <c r="L6942" i="1"/>
  <c r="L6943" i="1"/>
  <c r="L6944" i="1"/>
  <c r="L6945" i="1"/>
  <c r="L6946" i="1"/>
  <c r="L6947" i="1"/>
  <c r="L6948" i="1"/>
  <c r="L6949" i="1"/>
  <c r="L6950" i="1"/>
  <c r="L6951" i="1"/>
  <c r="L6952" i="1"/>
  <c r="L6953" i="1"/>
  <c r="L6954" i="1"/>
  <c r="L6955" i="1"/>
  <c r="L6956" i="1"/>
  <c r="L6957" i="1"/>
  <c r="L6958" i="1"/>
  <c r="L6959" i="1"/>
  <c r="L6960" i="1"/>
  <c r="L6961" i="1"/>
  <c r="L6962" i="1"/>
  <c r="L6963" i="1"/>
  <c r="L6964" i="1"/>
  <c r="L6965" i="1"/>
  <c r="L6966" i="1"/>
  <c r="L6967" i="1"/>
  <c r="L6968" i="1"/>
  <c r="L6969" i="1"/>
  <c r="L6970" i="1"/>
  <c r="L6971" i="1"/>
  <c r="L6972" i="1"/>
  <c r="L6973" i="1"/>
  <c r="L6974" i="1"/>
  <c r="L6975" i="1"/>
  <c r="L6976" i="1"/>
  <c r="L6977" i="1"/>
  <c r="L6978" i="1"/>
  <c r="L6979" i="1"/>
  <c r="L6980" i="1"/>
  <c r="L6981" i="1"/>
  <c r="L6982" i="1"/>
  <c r="L6983" i="1"/>
  <c r="L6986" i="1"/>
  <c r="L6987" i="1"/>
  <c r="L6988" i="1"/>
  <c r="L6989" i="1"/>
  <c r="L6990" i="1"/>
  <c r="L6994" i="1"/>
  <c r="L6995" i="1"/>
  <c r="L6996" i="1"/>
  <c r="L7003" i="1"/>
  <c r="L7005" i="1"/>
  <c r="L7006" i="1"/>
  <c r="L7007" i="1"/>
  <c r="L7008" i="1"/>
  <c r="L7009" i="1"/>
  <c r="L7010" i="1"/>
  <c r="L7011" i="1"/>
  <c r="L7012" i="1"/>
  <c r="L7013" i="1"/>
  <c r="L7014" i="1"/>
  <c r="L7015" i="1"/>
  <c r="L7016" i="1"/>
  <c r="L7017" i="1"/>
  <c r="L7018" i="1"/>
  <c r="L7019" i="1"/>
  <c r="L7020" i="1"/>
  <c r="L7021" i="1"/>
  <c r="L7022" i="1"/>
  <c r="L7023" i="1"/>
  <c r="L7024" i="1"/>
  <c r="L7025" i="1"/>
  <c r="L7026" i="1"/>
  <c r="L7027" i="1"/>
  <c r="L7028" i="1"/>
  <c r="L7029" i="1"/>
  <c r="L7030" i="1"/>
  <c r="L7031" i="1"/>
  <c r="L7032" i="1"/>
  <c r="L7033" i="1"/>
  <c r="L7040" i="1"/>
  <c r="L7041" i="1"/>
  <c r="L7042" i="1"/>
  <c r="L7043" i="1"/>
  <c r="L7044" i="1"/>
  <c r="L7045" i="1"/>
  <c r="L7046" i="1"/>
  <c r="L7047" i="1"/>
  <c r="L7048" i="1"/>
  <c r="L7049" i="1"/>
  <c r="L7050" i="1"/>
  <c r="L7051" i="1"/>
  <c r="L7054" i="1"/>
  <c r="L7055" i="1"/>
  <c r="L7056" i="1"/>
  <c r="L7057" i="1"/>
  <c r="L7058" i="1"/>
  <c r="L7059" i="1"/>
  <c r="L7060" i="1"/>
  <c r="L7065" i="1"/>
  <c r="L7066" i="1"/>
  <c r="L7067" i="1"/>
  <c r="L7068" i="1"/>
  <c r="L7071" i="1"/>
  <c r="L7072" i="1"/>
  <c r="L7073" i="1"/>
  <c r="L7074" i="1"/>
  <c r="L7075" i="1"/>
  <c r="L7076" i="1"/>
  <c r="L7077" i="1"/>
  <c r="L7078" i="1"/>
  <c r="L7079" i="1"/>
  <c r="L7080" i="1"/>
  <c r="L7081" i="1"/>
  <c r="L7083" i="1"/>
  <c r="L7086" i="1"/>
  <c r="L7087" i="1"/>
  <c r="L7088" i="1"/>
  <c r="L7089" i="1"/>
  <c r="L7090" i="1"/>
  <c r="L7091" i="1"/>
  <c r="L7092" i="1"/>
  <c r="L7093" i="1"/>
  <c r="L7094" i="1"/>
  <c r="L7095" i="1"/>
  <c r="L7096" i="1"/>
  <c r="L7097" i="1"/>
  <c r="L7098" i="1"/>
  <c r="L7099" i="1"/>
  <c r="L7100" i="1"/>
  <c r="L7101" i="1"/>
  <c r="L7102" i="1"/>
  <c r="L7103" i="1"/>
  <c r="L7104" i="1"/>
  <c r="L7105" i="1"/>
  <c r="L7106" i="1"/>
  <c r="L7107" i="1"/>
  <c r="L7108" i="1"/>
  <c r="L7109" i="1"/>
  <c r="L7110" i="1"/>
  <c r="L7111" i="1"/>
  <c r="L7112" i="1"/>
  <c r="L7113" i="1"/>
  <c r="L7114" i="1"/>
  <c r="L7115" i="1"/>
  <c r="L7120" i="1"/>
  <c r="L7121" i="1"/>
  <c r="L7124" i="1"/>
  <c r="L7125" i="1"/>
  <c r="L7126" i="1"/>
  <c r="L7127" i="1"/>
  <c r="L7128" i="1"/>
  <c r="L7129" i="1"/>
  <c r="L7130" i="1"/>
  <c r="L7131" i="1"/>
  <c r="L7132" i="1"/>
  <c r="L7133" i="1"/>
  <c r="L7134" i="1"/>
  <c r="L7135" i="1"/>
  <c r="L7136" i="1"/>
  <c r="L7137" i="1"/>
  <c r="L7138" i="1"/>
  <c r="L7139" i="1"/>
  <c r="L7140" i="1"/>
  <c r="L7141" i="1"/>
  <c r="L7142" i="1"/>
  <c r="L7143" i="1"/>
  <c r="L7144" i="1"/>
  <c r="L7145" i="1"/>
  <c r="L7146" i="1"/>
  <c r="L7147" i="1"/>
  <c r="L7148" i="1"/>
  <c r="L7149" i="1"/>
  <c r="L7150" i="1"/>
  <c r="L7151" i="1"/>
  <c r="L7152" i="1"/>
  <c r="L7153" i="1"/>
  <c r="L7154" i="1"/>
  <c r="L7155" i="1"/>
  <c r="L7156" i="1"/>
  <c r="L7157" i="1"/>
  <c r="L7158" i="1"/>
  <c r="L7159" i="1"/>
  <c r="L7160" i="1"/>
  <c r="L7161" i="1"/>
  <c r="L7162" i="1"/>
  <c r="L7163" i="1"/>
  <c r="L7164" i="1"/>
  <c r="L7165" i="1"/>
  <c r="L7166" i="1"/>
  <c r="L7167" i="1"/>
  <c r="L7168" i="1"/>
  <c r="L7169" i="1"/>
  <c r="L7170" i="1"/>
  <c r="L7171" i="1"/>
  <c r="L7172" i="1"/>
  <c r="L7173" i="1"/>
  <c r="L7174" i="1"/>
  <c r="L7175" i="1"/>
  <c r="L7176" i="1"/>
  <c r="L7177" i="1"/>
  <c r="L7178" i="1"/>
  <c r="L7179" i="1"/>
  <c r="L7180" i="1"/>
  <c r="L7181" i="1"/>
  <c r="L7182" i="1"/>
  <c r="L7183" i="1"/>
  <c r="L7184" i="1"/>
  <c r="L7185" i="1"/>
  <c r="L7186" i="1"/>
  <c r="L7187" i="1"/>
  <c r="L7188" i="1"/>
  <c r="L7189" i="1"/>
  <c r="L7190" i="1"/>
  <c r="L7191" i="1"/>
  <c r="L7192" i="1"/>
  <c r="L7193" i="1"/>
  <c r="L7194" i="1"/>
  <c r="L7195" i="1"/>
  <c r="L7196" i="1"/>
  <c r="L7197" i="1"/>
  <c r="L7198" i="1"/>
  <c r="L7199" i="1"/>
  <c r="L7200" i="1"/>
  <c r="L7201" i="1"/>
  <c r="L7202" i="1"/>
  <c r="L7203" i="1"/>
  <c r="L7204" i="1"/>
  <c r="L7205" i="1"/>
  <c r="L7206" i="1"/>
  <c r="L7207" i="1"/>
  <c r="L7208" i="1"/>
  <c r="L7209" i="1"/>
  <c r="L7210" i="1"/>
  <c r="L7211" i="1"/>
  <c r="L7212" i="1"/>
  <c r="L7213" i="1"/>
  <c r="L7214" i="1"/>
  <c r="L7215" i="1"/>
  <c r="L7216" i="1"/>
  <c r="L7217" i="1"/>
  <c r="L7218" i="1"/>
  <c r="L7219" i="1"/>
  <c r="L7220" i="1"/>
  <c r="L7221" i="1"/>
  <c r="L7222" i="1"/>
  <c r="L7223" i="1"/>
  <c r="L7224" i="1"/>
  <c r="L7225" i="1"/>
  <c r="L7226" i="1"/>
  <c r="L7227" i="1"/>
  <c r="L7228" i="1"/>
  <c r="L7229" i="1"/>
  <c r="L7230" i="1"/>
  <c r="L7231" i="1"/>
  <c r="L7232" i="1"/>
  <c r="L7233" i="1"/>
  <c r="L7234" i="1"/>
  <c r="L7235" i="1"/>
  <c r="L7236" i="1"/>
  <c r="L7237" i="1"/>
  <c r="L7238" i="1"/>
  <c r="L7239" i="1"/>
  <c r="L7240" i="1"/>
  <c r="L7241" i="1"/>
  <c r="L7242" i="1"/>
  <c r="L7243" i="1"/>
  <c r="L7244" i="1"/>
  <c r="L7245" i="1"/>
  <c r="L7246" i="1"/>
  <c r="L7247" i="1"/>
  <c r="L7248" i="1"/>
  <c r="L7249" i="1"/>
  <c r="L7250" i="1"/>
  <c r="L7251" i="1"/>
  <c r="L7252" i="1"/>
  <c r="L7253" i="1"/>
  <c r="L7254" i="1"/>
  <c r="L7255" i="1"/>
  <c r="L7256" i="1"/>
  <c r="L7257" i="1"/>
  <c r="L7258" i="1"/>
  <c r="L7259" i="1"/>
  <c r="L7260" i="1"/>
  <c r="L7261" i="1"/>
  <c r="L7262" i="1"/>
  <c r="L7263" i="1"/>
  <c r="L7264" i="1"/>
  <c r="L7265" i="1"/>
  <c r="L7266" i="1"/>
  <c r="L7267" i="1"/>
  <c r="L7268" i="1"/>
  <c r="L7269" i="1"/>
  <c r="L7270" i="1"/>
  <c r="L7271" i="1"/>
  <c r="L7272" i="1"/>
  <c r="L7273" i="1"/>
  <c r="L7274" i="1"/>
  <c r="L7275" i="1"/>
  <c r="L7276" i="1"/>
  <c r="L7277" i="1"/>
  <c r="L7278" i="1"/>
  <c r="L7279" i="1"/>
  <c r="L7280" i="1"/>
  <c r="L7281" i="1"/>
  <c r="L7282" i="1"/>
  <c r="L7283" i="1"/>
  <c r="L7284" i="1"/>
  <c r="L7285" i="1"/>
  <c r="L7286" i="1"/>
  <c r="L7287" i="1"/>
  <c r="L7288" i="1"/>
  <c r="L7289" i="1"/>
  <c r="L7292" i="1"/>
  <c r="L7294" i="1"/>
  <c r="L7295" i="1"/>
  <c r="L7296" i="1"/>
  <c r="L7297" i="1"/>
  <c r="L7298" i="1"/>
  <c r="L7299" i="1"/>
  <c r="L7300" i="1"/>
  <c r="L7301" i="1"/>
  <c r="L7302" i="1"/>
  <c r="L7303" i="1"/>
  <c r="L7304" i="1"/>
  <c r="L7305" i="1"/>
  <c r="L7306" i="1"/>
  <c r="L7307" i="1"/>
  <c r="L7308" i="1"/>
  <c r="L7309" i="1"/>
  <c r="L7310" i="1"/>
  <c r="L7311" i="1"/>
  <c r="L7312" i="1"/>
  <c r="L7314" i="1"/>
  <c r="L7315" i="1"/>
  <c r="L7316" i="1"/>
  <c r="L7317" i="1"/>
  <c r="L7318" i="1"/>
  <c r="L7319" i="1"/>
  <c r="L7320" i="1"/>
  <c r="L7321" i="1"/>
  <c r="L7322" i="1"/>
  <c r="L7323" i="1"/>
  <c r="L7324" i="1"/>
  <c r="L7325" i="1"/>
  <c r="L7326" i="1"/>
  <c r="L7327" i="1"/>
  <c r="L7331" i="1"/>
  <c r="L7332" i="1"/>
  <c r="L7338" i="1"/>
  <c r="L7339" i="1"/>
  <c r="L7340" i="1"/>
  <c r="L7342" i="1"/>
  <c r="L7344" i="1"/>
  <c r="L7345" i="1"/>
  <c r="L7346" i="1"/>
  <c r="L7347" i="1"/>
  <c r="L7348" i="1"/>
  <c r="L7349" i="1"/>
  <c r="L7350" i="1"/>
  <c r="L7351" i="1"/>
  <c r="L7352" i="1"/>
  <c r="L7353" i="1"/>
  <c r="L7354" i="1"/>
  <c r="L7355" i="1"/>
  <c r="L7356" i="1"/>
  <c r="L7357" i="1"/>
  <c r="L7358" i="1"/>
  <c r="L7359" i="1"/>
  <c r="L7360" i="1"/>
  <c r="L7361" i="1"/>
  <c r="L7362" i="1"/>
  <c r="L7363" i="1"/>
  <c r="L7364" i="1"/>
  <c r="L7365" i="1"/>
  <c r="L7366" i="1"/>
  <c r="L7367" i="1"/>
  <c r="L7368" i="1"/>
  <c r="L7369" i="1"/>
  <c r="L7370" i="1"/>
  <c r="L7371" i="1"/>
  <c r="L7372" i="1"/>
  <c r="L7373" i="1"/>
  <c r="L7374" i="1"/>
  <c r="L7375" i="1"/>
  <c r="L7376" i="1"/>
  <c r="L7377" i="1"/>
  <c r="L7378" i="1"/>
  <c r="L7379" i="1"/>
  <c r="L7380" i="1"/>
  <c r="L7381" i="1"/>
  <c r="L7382" i="1"/>
  <c r="L7383" i="1"/>
  <c r="L7384" i="1"/>
  <c r="L7385" i="1"/>
  <c r="L7386" i="1"/>
  <c r="L7387" i="1"/>
  <c r="L7388" i="1"/>
  <c r="L7389" i="1"/>
  <c r="L7390" i="1"/>
  <c r="L7391" i="1"/>
  <c r="L7392" i="1"/>
  <c r="L7393" i="1"/>
  <c r="L7394" i="1"/>
  <c r="L7395" i="1"/>
  <c r="L7396" i="1"/>
  <c r="L7397" i="1"/>
  <c r="L7398" i="1"/>
  <c r="L7399" i="1"/>
  <c r="L7400" i="1"/>
  <c r="L7401" i="1"/>
  <c r="L7402" i="1"/>
  <c r="L7403" i="1"/>
  <c r="L7404" i="1"/>
  <c r="L7405" i="1"/>
  <c r="L7406" i="1"/>
  <c r="L7407" i="1"/>
  <c r="L7408" i="1"/>
  <c r="L7409" i="1"/>
  <c r="L7410" i="1"/>
  <c r="L7411" i="1"/>
  <c r="L7412" i="1"/>
  <c r="L7413" i="1"/>
  <c r="L7414" i="1"/>
  <c r="L7415" i="1"/>
  <c r="L7416" i="1"/>
  <c r="L7417" i="1"/>
  <c r="L7418" i="1"/>
  <c r="L7419" i="1"/>
  <c r="L7420" i="1"/>
  <c r="L7421" i="1"/>
  <c r="L7422" i="1"/>
  <c r="L7423" i="1"/>
  <c r="L7424" i="1"/>
  <c r="L7425" i="1"/>
  <c r="L7426" i="1"/>
  <c r="L7427" i="1"/>
  <c r="L7428" i="1"/>
  <c r="L7429" i="1"/>
  <c r="L7430" i="1"/>
  <c r="L7431" i="1"/>
  <c r="L7432" i="1"/>
  <c r="L7433" i="1"/>
  <c r="L7434" i="1"/>
  <c r="L7435" i="1"/>
  <c r="L7436" i="1"/>
  <c r="L7437" i="1"/>
  <c r="L7438" i="1"/>
  <c r="L7439" i="1"/>
  <c r="L7440" i="1"/>
  <c r="L7441" i="1"/>
  <c r="L7442" i="1"/>
  <c r="L7443" i="1"/>
  <c r="L7444" i="1"/>
  <c r="L7445" i="1"/>
  <c r="L7446" i="1"/>
  <c r="L7447" i="1"/>
  <c r="L7448" i="1"/>
  <c r="L7449" i="1"/>
  <c r="L7450" i="1"/>
  <c r="L7451" i="1"/>
  <c r="L7452" i="1"/>
  <c r="L7453" i="1"/>
  <c r="L7454" i="1"/>
  <c r="L7455" i="1"/>
  <c r="L7456" i="1"/>
  <c r="L7457" i="1"/>
  <c r="L7458" i="1"/>
  <c r="L7459" i="1"/>
  <c r="L7460" i="1"/>
  <c r="L7461" i="1"/>
  <c r="L7465" i="1"/>
  <c r="L7466" i="1"/>
  <c r="L7467" i="1"/>
  <c r="L7468" i="1"/>
  <c r="L7469" i="1"/>
  <c r="L7470" i="1"/>
  <c r="L7471" i="1"/>
  <c r="L7472" i="1"/>
  <c r="L7473" i="1"/>
  <c r="L7474" i="1"/>
  <c r="L7475" i="1"/>
  <c r="L7476" i="1"/>
  <c r="L7477" i="1"/>
  <c r="L7478" i="1"/>
  <c r="L7479" i="1"/>
  <c r="L7480" i="1"/>
  <c r="L7481" i="1"/>
  <c r="L7482" i="1"/>
  <c r="L7483" i="1"/>
  <c r="L7484" i="1"/>
  <c r="L7485" i="1"/>
  <c r="L7486" i="1"/>
  <c r="L7487" i="1"/>
  <c r="L7488" i="1"/>
  <c r="L7489" i="1"/>
  <c r="L7490" i="1"/>
  <c r="L7491" i="1"/>
  <c r="L7492" i="1"/>
  <c r="L7493" i="1"/>
  <c r="L7494" i="1"/>
  <c r="L7495" i="1"/>
  <c r="L7496" i="1"/>
  <c r="L7497" i="1"/>
  <c r="L7498" i="1"/>
  <c r="L7499" i="1"/>
  <c r="L7500" i="1"/>
  <c r="L7501" i="1"/>
  <c r="L7502" i="1"/>
  <c r="L7503" i="1"/>
  <c r="L7504" i="1"/>
  <c r="L7505" i="1"/>
  <c r="L7506" i="1"/>
  <c r="L7507" i="1"/>
  <c r="L7508" i="1"/>
  <c r="L7509" i="1"/>
  <c r="L7510" i="1"/>
  <c r="L7511" i="1"/>
  <c r="L7512" i="1"/>
  <c r="L7513" i="1"/>
  <c r="L7514" i="1"/>
  <c r="L7515" i="1"/>
  <c r="L7516" i="1"/>
  <c r="L7517" i="1"/>
  <c r="L7518" i="1"/>
  <c r="L7519" i="1"/>
  <c r="L7520" i="1"/>
  <c r="L7521" i="1"/>
  <c r="L7522" i="1"/>
  <c r="L7523" i="1"/>
  <c r="L7524" i="1"/>
  <c r="L7525" i="1"/>
  <c r="L7526" i="1"/>
  <c r="L7527" i="1"/>
  <c r="L7528" i="1"/>
  <c r="L7529" i="1"/>
  <c r="L7530" i="1"/>
  <c r="L7531" i="1"/>
  <c r="L7532" i="1"/>
  <c r="L7533" i="1"/>
  <c r="L7534" i="1"/>
  <c r="L7535" i="1"/>
  <c r="L7536" i="1"/>
  <c r="L7537" i="1"/>
  <c r="L7538" i="1"/>
  <c r="L7539" i="1"/>
  <c r="L7540" i="1"/>
  <c r="L7541" i="1"/>
  <c r="L7542" i="1"/>
  <c r="L7543" i="1"/>
  <c r="L7544" i="1"/>
  <c r="L7545" i="1"/>
  <c r="L7546" i="1"/>
  <c r="L7547" i="1"/>
  <c r="L7548" i="1"/>
  <c r="L7549" i="1"/>
  <c r="L7550" i="1"/>
  <c r="L7551" i="1"/>
  <c r="L7552" i="1"/>
  <c r="L7553" i="1"/>
  <c r="L7554" i="1"/>
  <c r="L7555" i="1"/>
  <c r="L7556" i="1"/>
  <c r="L7557" i="1"/>
  <c r="L7558" i="1"/>
  <c r="L7559" i="1"/>
  <c r="L7560" i="1"/>
  <c r="L7561" i="1"/>
  <c r="L7562" i="1"/>
  <c r="L7563" i="1"/>
  <c r="L7564" i="1"/>
  <c r="L7565" i="1"/>
  <c r="L7566" i="1"/>
  <c r="L7567" i="1"/>
  <c r="L7568" i="1"/>
  <c r="L7569" i="1"/>
  <c r="L7570" i="1"/>
  <c r="L7571" i="1"/>
  <c r="L7572" i="1"/>
  <c r="L7573" i="1"/>
  <c r="L7574" i="1"/>
  <c r="L7575" i="1"/>
  <c r="L7576" i="1"/>
  <c r="L7577" i="1"/>
  <c r="L7578" i="1"/>
  <c r="L7579" i="1"/>
  <c r="L7580" i="1"/>
  <c r="L7581" i="1"/>
  <c r="L7582" i="1"/>
  <c r="L7583" i="1"/>
  <c r="L7584" i="1"/>
  <c r="L7585" i="1"/>
  <c r="L7586" i="1"/>
  <c r="L7587" i="1"/>
  <c r="L7588" i="1"/>
  <c r="L7589" i="1"/>
  <c r="L7590" i="1"/>
  <c r="L7591" i="1"/>
  <c r="L7592" i="1"/>
  <c r="L7593" i="1"/>
  <c r="L7594" i="1"/>
  <c r="L7595" i="1"/>
  <c r="L7596" i="1"/>
  <c r="L7597" i="1"/>
  <c r="L7598" i="1"/>
  <c r="L7599" i="1"/>
  <c r="L7600" i="1"/>
  <c r="L7601" i="1"/>
  <c r="L7602" i="1"/>
  <c r="L7603" i="1"/>
  <c r="L7604" i="1"/>
  <c r="L7605" i="1"/>
  <c r="L7606" i="1"/>
  <c r="L7607" i="1"/>
  <c r="L7608" i="1"/>
  <c r="L7609" i="1"/>
  <c r="L7610" i="1"/>
  <c r="L7611" i="1"/>
  <c r="L7612" i="1"/>
  <c r="L7613" i="1"/>
  <c r="L7614" i="1"/>
  <c r="L7615" i="1"/>
  <c r="L7616" i="1"/>
  <c r="L7617" i="1"/>
  <c r="L7618" i="1"/>
  <c r="L7619" i="1"/>
  <c r="L7620" i="1"/>
  <c r="L7621" i="1"/>
  <c r="L7622" i="1"/>
  <c r="L7623" i="1"/>
  <c r="L7624" i="1"/>
  <c r="L7625" i="1"/>
  <c r="L7626" i="1"/>
  <c r="L7627" i="1"/>
  <c r="L7628" i="1"/>
  <c r="L7629" i="1"/>
  <c r="L7630" i="1"/>
  <c r="L7631" i="1"/>
  <c r="L7632" i="1"/>
  <c r="L7633" i="1"/>
  <c r="L7634" i="1"/>
  <c r="L7635" i="1"/>
  <c r="L7636" i="1"/>
  <c r="L7637" i="1"/>
  <c r="L7638" i="1"/>
  <c r="L7639" i="1"/>
  <c r="L7640" i="1"/>
  <c r="L7641" i="1"/>
  <c r="L7642" i="1"/>
  <c r="L7643" i="1"/>
  <c r="L7644" i="1"/>
  <c r="L7645" i="1"/>
  <c r="L7646" i="1"/>
  <c r="L7647" i="1"/>
  <c r="L7648" i="1"/>
  <c r="L7649" i="1"/>
  <c r="L7650" i="1"/>
  <c r="L7651" i="1"/>
  <c r="L7652" i="1"/>
  <c r="L7653" i="1"/>
  <c r="L7654" i="1"/>
  <c r="L7655" i="1"/>
  <c r="L7656" i="1"/>
  <c r="L7657" i="1"/>
  <c r="L7658" i="1"/>
  <c r="L7659" i="1"/>
  <c r="L7660" i="1"/>
  <c r="L7661" i="1"/>
  <c r="L7662" i="1"/>
  <c r="L7663" i="1"/>
  <c r="L7664" i="1"/>
  <c r="L7665" i="1"/>
  <c r="L7666" i="1"/>
  <c r="L7667" i="1"/>
  <c r="L7668" i="1"/>
  <c r="L7669" i="1"/>
  <c r="L7670" i="1"/>
  <c r="L7671" i="1"/>
  <c r="L7672" i="1"/>
  <c r="L7673" i="1"/>
  <c r="L7674" i="1"/>
  <c r="L7675" i="1"/>
  <c r="L7676" i="1"/>
  <c r="L7677" i="1"/>
  <c r="L7678" i="1"/>
  <c r="L7679" i="1"/>
  <c r="L7680" i="1"/>
  <c r="L7681" i="1"/>
  <c r="L7682" i="1"/>
  <c r="L7683" i="1"/>
  <c r="L7684" i="1"/>
  <c r="L7685" i="1"/>
  <c r="L7686" i="1"/>
  <c r="L7687" i="1"/>
  <c r="L7688" i="1"/>
  <c r="L7689" i="1"/>
  <c r="L7690" i="1"/>
  <c r="L7691" i="1"/>
  <c r="L7692" i="1"/>
  <c r="L7693" i="1"/>
  <c r="L7694" i="1"/>
  <c r="L7695" i="1"/>
  <c r="L7696" i="1"/>
  <c r="L7697" i="1"/>
  <c r="L7698" i="1"/>
  <c r="L7699" i="1"/>
  <c r="L7700" i="1"/>
  <c r="L7701" i="1"/>
  <c r="L7702" i="1"/>
  <c r="L7703" i="1"/>
  <c r="L7704" i="1"/>
  <c r="L7705" i="1"/>
  <c r="L7706" i="1"/>
  <c r="L7707" i="1"/>
  <c r="L7708" i="1"/>
  <c r="L7709" i="1"/>
  <c r="L7710" i="1"/>
  <c r="L7711" i="1"/>
  <c r="L7712" i="1"/>
  <c r="L7713" i="1"/>
  <c r="L7714" i="1"/>
  <c r="L7715" i="1"/>
  <c r="L7716" i="1"/>
  <c r="L7717" i="1"/>
  <c r="L7718" i="1"/>
  <c r="L7719" i="1"/>
  <c r="L7720" i="1"/>
  <c r="L7721" i="1"/>
  <c r="L7722" i="1"/>
  <c r="L7723" i="1"/>
  <c r="L7724" i="1"/>
  <c r="L7725" i="1"/>
  <c r="L7726" i="1"/>
  <c r="L7727" i="1"/>
  <c r="L7728" i="1"/>
  <c r="L7729" i="1"/>
  <c r="L7730" i="1"/>
  <c r="L7731" i="1"/>
  <c r="L7732" i="1"/>
  <c r="L7733" i="1"/>
  <c r="L7734" i="1"/>
  <c r="L7735" i="1"/>
  <c r="L7736" i="1"/>
  <c r="L7737" i="1"/>
  <c r="L7738" i="1"/>
  <c r="L7739" i="1"/>
  <c r="L7740" i="1"/>
  <c r="L7741" i="1"/>
  <c r="L7742" i="1"/>
  <c r="L7743" i="1"/>
  <c r="L7744" i="1"/>
  <c r="L7745" i="1"/>
  <c r="L7746" i="1"/>
  <c r="L7747" i="1"/>
  <c r="L7748" i="1"/>
  <c r="L7749" i="1"/>
  <c r="L7750" i="1"/>
  <c r="L7751" i="1"/>
  <c r="L7752" i="1"/>
  <c r="L7753" i="1"/>
  <c r="L7754" i="1"/>
  <c r="L7755" i="1"/>
  <c r="L7756" i="1"/>
  <c r="L7757" i="1"/>
  <c r="L7758" i="1"/>
  <c r="L7759" i="1"/>
  <c r="L7760" i="1"/>
  <c r="L7761" i="1"/>
  <c r="L7762" i="1"/>
  <c r="L7763" i="1"/>
  <c r="L7764" i="1"/>
  <c r="L7765" i="1"/>
  <c r="L7766" i="1"/>
  <c r="L7767" i="1"/>
  <c r="L7768" i="1"/>
  <c r="L7769" i="1"/>
  <c r="L7770" i="1"/>
  <c r="L7771" i="1"/>
  <c r="L7772" i="1"/>
  <c r="L7773" i="1"/>
  <c r="L7774" i="1"/>
  <c r="L7775" i="1"/>
  <c r="L7776" i="1"/>
  <c r="L7777" i="1"/>
  <c r="L7778" i="1"/>
  <c r="L7779" i="1"/>
  <c r="L7780" i="1"/>
  <c r="L7781" i="1"/>
  <c r="L7782" i="1"/>
  <c r="L7783" i="1"/>
  <c r="L7784" i="1"/>
  <c r="L7785" i="1"/>
  <c r="L7786" i="1"/>
  <c r="L7787" i="1"/>
  <c r="L7788" i="1"/>
  <c r="L7789" i="1"/>
  <c r="L7790" i="1"/>
  <c r="L7791" i="1"/>
  <c r="L7792" i="1"/>
  <c r="L7793" i="1"/>
  <c r="L7794" i="1"/>
  <c r="L7795" i="1"/>
  <c r="L7796" i="1"/>
  <c r="L7797" i="1"/>
  <c r="L7798" i="1"/>
  <c r="L7799" i="1"/>
  <c r="L7800" i="1"/>
  <c r="L7801" i="1"/>
  <c r="L7802" i="1"/>
  <c r="L7803" i="1"/>
  <c r="L7804" i="1"/>
  <c r="L7805" i="1"/>
  <c r="L7806" i="1"/>
  <c r="L7807" i="1"/>
  <c r="L7808" i="1"/>
  <c r="L7809" i="1"/>
  <c r="L7810" i="1"/>
  <c r="L7811" i="1"/>
  <c r="L7812" i="1"/>
  <c r="L7813" i="1"/>
  <c r="L7814" i="1"/>
  <c r="L7815" i="1"/>
  <c r="L7816" i="1"/>
  <c r="L7819" i="1"/>
  <c r="L7820" i="1"/>
  <c r="L7821" i="1"/>
  <c r="L7822" i="1"/>
  <c r="L7823" i="1"/>
  <c r="L7824" i="1"/>
  <c r="L7825" i="1"/>
  <c r="L7826" i="1"/>
  <c r="L7827" i="1"/>
  <c r="L7828" i="1"/>
  <c r="L7829" i="1"/>
  <c r="L7830" i="1"/>
  <c r="L7831" i="1"/>
  <c r="L7832" i="1"/>
  <c r="L7833" i="1"/>
  <c r="L7834" i="1"/>
  <c r="L7835" i="1"/>
  <c r="L7836" i="1"/>
  <c r="L7837" i="1"/>
  <c r="L7838" i="1"/>
  <c r="L7846" i="1"/>
  <c r="L7847" i="1"/>
  <c r="L7848" i="1"/>
  <c r="L7849" i="1"/>
  <c r="L7850" i="1"/>
  <c r="L7851" i="1"/>
  <c r="L7853" i="1"/>
  <c r="L7854" i="1"/>
  <c r="L7861" i="1"/>
  <c r="L7862" i="1"/>
  <c r="L7863" i="1"/>
  <c r="L7864" i="1"/>
  <c r="L7865" i="1"/>
  <c r="L7866" i="1"/>
  <c r="L7867" i="1"/>
  <c r="L7868" i="1"/>
  <c r="L7869" i="1"/>
  <c r="L7870" i="1"/>
  <c r="L7871" i="1"/>
  <c r="L7872" i="1"/>
  <c r="L7873" i="1"/>
  <c r="L7877" i="1"/>
  <c r="L7878" i="1"/>
  <c r="L7879" i="1"/>
  <c r="L7880" i="1"/>
  <c r="L7881" i="1"/>
  <c r="L7882" i="1"/>
  <c r="L7883" i="1"/>
  <c r="L7884" i="1"/>
  <c r="L7885" i="1"/>
  <c r="L7886" i="1"/>
  <c r="L7887" i="1"/>
  <c r="L7888" i="1"/>
  <c r="L7894" i="1"/>
  <c r="L7895" i="1"/>
  <c r="L7896" i="1"/>
  <c r="L7897" i="1"/>
  <c r="L7898" i="1"/>
  <c r="L7899" i="1"/>
  <c r="L7900" i="1"/>
  <c r="L7901" i="1"/>
  <c r="L7902" i="1"/>
  <c r="L7905" i="1"/>
  <c r="L7906" i="1"/>
  <c r="L7907" i="1"/>
  <c r="L7908" i="1"/>
  <c r="L7909" i="1"/>
  <c r="L7910" i="1"/>
  <c r="L7911" i="1"/>
  <c r="L7912" i="1"/>
  <c r="L7913" i="1"/>
  <c r="L7914" i="1"/>
  <c r="L7915" i="1"/>
  <c r="L7916" i="1"/>
  <c r="L7922" i="1"/>
  <c r="L7923" i="1"/>
  <c r="L7924" i="1"/>
  <c r="L7925" i="1"/>
  <c r="L7926" i="1"/>
  <c r="L7927" i="1"/>
  <c r="L7928" i="1"/>
  <c r="L7929" i="1"/>
  <c r="L7930" i="1"/>
  <c r="L7931" i="1"/>
  <c r="L7932" i="1"/>
  <c r="L7933" i="1"/>
  <c r="L7934" i="1"/>
  <c r="L7935" i="1"/>
  <c r="L7936" i="1"/>
  <c r="L7937" i="1"/>
  <c r="L7938" i="1"/>
  <c r="L7939" i="1"/>
  <c r="L7940" i="1"/>
  <c r="L7941" i="1"/>
  <c r="L7942" i="1"/>
  <c r="L7943" i="1"/>
  <c r="L7944" i="1"/>
  <c r="L7945" i="1"/>
  <c r="L7946" i="1"/>
  <c r="L7947" i="1"/>
  <c r="L7948" i="1"/>
  <c r="L7949" i="1"/>
  <c r="L7951" i="1"/>
  <c r="L7956" i="1"/>
  <c r="L7959" i="1"/>
  <c r="L7960" i="1"/>
  <c r="L7961" i="1"/>
  <c r="L7962" i="1"/>
  <c r="L7963" i="1"/>
  <c r="L7964" i="1"/>
  <c r="L7965" i="1"/>
  <c r="L7966" i="1"/>
  <c r="L7967" i="1"/>
  <c r="L7968" i="1"/>
  <c r="L7969" i="1"/>
  <c r="L7970" i="1"/>
  <c r="L7971" i="1"/>
  <c r="L7972" i="1"/>
  <c r="L7973" i="1"/>
  <c r="L7974" i="1"/>
  <c r="L7975" i="1"/>
  <c r="L7976" i="1"/>
  <c r="L7977" i="1"/>
  <c r="L7978" i="1"/>
  <c r="L7979" i="1"/>
  <c r="L7980" i="1"/>
  <c r="L7983" i="1"/>
  <c r="L7985" i="1"/>
  <c r="L7986" i="1"/>
  <c r="L7987" i="1"/>
  <c r="L7988" i="1"/>
  <c r="L7989" i="1"/>
  <c r="L7990" i="1"/>
  <c r="L7994" i="1"/>
  <c r="L7997" i="1"/>
  <c r="L8000" i="1"/>
  <c r="L8001" i="1"/>
  <c r="L8002" i="1"/>
  <c r="L8003" i="1"/>
  <c r="L8004" i="1"/>
  <c r="L8005" i="1"/>
  <c r="L8006" i="1"/>
  <c r="L8007" i="1"/>
  <c r="L8008" i="1"/>
  <c r="L8009" i="1"/>
  <c r="L8010" i="1"/>
  <c r="L8011" i="1"/>
  <c r="L8012" i="1"/>
  <c r="L8013" i="1"/>
  <c r="L8014" i="1"/>
  <c r="L8015" i="1"/>
  <c r="L8016" i="1"/>
  <c r="L8017" i="1"/>
  <c r="L8018" i="1"/>
  <c r="L8019" i="1"/>
  <c r="L8020" i="1"/>
  <c r="L8021" i="1"/>
  <c r="L8022" i="1"/>
  <c r="L8023" i="1"/>
  <c r="L8024" i="1"/>
  <c r="L8025" i="1"/>
  <c r="L8026" i="1"/>
  <c r="L8027" i="1"/>
  <c r="L8030" i="1"/>
  <c r="L8038" i="1"/>
  <c r="L8039" i="1"/>
  <c r="L8040" i="1"/>
  <c r="L8041" i="1"/>
  <c r="L8042" i="1"/>
  <c r="L8043" i="1"/>
  <c r="L8044" i="1"/>
  <c r="L8045" i="1"/>
  <c r="L8046" i="1"/>
  <c r="L8047" i="1"/>
  <c r="L8048" i="1"/>
  <c r="L8049" i="1"/>
  <c r="L8050" i="1"/>
  <c r="L8051" i="1"/>
  <c r="L8052" i="1"/>
  <c r="L8053" i="1"/>
  <c r="L8054" i="1"/>
  <c r="L8055" i="1"/>
  <c r="L8056" i="1"/>
  <c r="L8057" i="1"/>
  <c r="L8058" i="1"/>
  <c r="L8062" i="1"/>
  <c r="L8063" i="1"/>
  <c r="L8064" i="1"/>
  <c r="L8065" i="1"/>
  <c r="L8066" i="1"/>
  <c r="L8067" i="1"/>
  <c r="L8068" i="1"/>
  <c r="L8075" i="1"/>
  <c r="L8078" i="1"/>
  <c r="L8079" i="1"/>
  <c r="L8080" i="1"/>
  <c r="L8081" i="1"/>
  <c r="L8082" i="1"/>
  <c r="L8083" i="1"/>
  <c r="L8084" i="1"/>
  <c r="L8085" i="1"/>
  <c r="L8086" i="1"/>
  <c r="L8087" i="1"/>
  <c r="L8088" i="1"/>
  <c r="L8089" i="1"/>
  <c r="L8090" i="1"/>
  <c r="L8091" i="1"/>
  <c r="L8092" i="1"/>
  <c r="L8093" i="1"/>
  <c r="L8094" i="1"/>
  <c r="L8097" i="1"/>
  <c r="L8098" i="1"/>
  <c r="L8099" i="1"/>
  <c r="L8100" i="1"/>
  <c r="L8101" i="1"/>
  <c r="L8102" i="1"/>
  <c r="L8103" i="1"/>
  <c r="L8104" i="1"/>
  <c r="L8105" i="1"/>
  <c r="L8106" i="1"/>
  <c r="L8107" i="1"/>
  <c r="L8108" i="1"/>
  <c r="L8109" i="1"/>
  <c r="L8110" i="1"/>
  <c r="L8111" i="1"/>
  <c r="L8112" i="1"/>
  <c r="L8113" i="1"/>
  <c r="L8114" i="1"/>
  <c r="L8115" i="1"/>
  <c r="L8116" i="1"/>
  <c r="L8117" i="1"/>
  <c r="L8118" i="1"/>
  <c r="L8119" i="1"/>
  <c r="L8122" i="1"/>
  <c r="L8123" i="1"/>
  <c r="L8124" i="1"/>
  <c r="L8125" i="1"/>
  <c r="L8126" i="1"/>
  <c r="L8127" i="1"/>
  <c r="L8128" i="1"/>
  <c r="L8129" i="1"/>
  <c r="L8130" i="1"/>
  <c r="L8131" i="1"/>
  <c r="L8132" i="1"/>
  <c r="L8133" i="1"/>
  <c r="L8134" i="1"/>
  <c r="L8135" i="1"/>
  <c r="L8136" i="1"/>
  <c r="L8137" i="1"/>
  <c r="L8138" i="1"/>
  <c r="L8142" i="1"/>
  <c r="L8143" i="1"/>
  <c r="L8144" i="1"/>
  <c r="L8145" i="1"/>
  <c r="L8146" i="1"/>
  <c r="L8147" i="1"/>
  <c r="L8148" i="1"/>
  <c r="L8149" i="1"/>
  <c r="L8150" i="1"/>
  <c r="L8151" i="1"/>
  <c r="L8152" i="1"/>
  <c r="L8153" i="1"/>
  <c r="L8154" i="1"/>
  <c r="L8155" i="1"/>
  <c r="L8156" i="1"/>
  <c r="L8157" i="1"/>
  <c r="L8158" i="1"/>
  <c r="L8159" i="1"/>
  <c r="L8160" i="1"/>
  <c r="L8161" i="1"/>
  <c r="L8162" i="1"/>
  <c r="L8168" i="1"/>
  <c r="L8169" i="1"/>
  <c r="L8170" i="1"/>
  <c r="L8171" i="1"/>
  <c r="L8172" i="1"/>
  <c r="L8173" i="1"/>
  <c r="L8174" i="1"/>
  <c r="L8175" i="1"/>
  <c r="L8176" i="1"/>
  <c r="L8177" i="1"/>
  <c r="L8178" i="1"/>
  <c r="L8179" i="1"/>
  <c r="L8180" i="1"/>
  <c r="L8181" i="1"/>
  <c r="L8182" i="1"/>
  <c r="L8183" i="1"/>
  <c r="L8184" i="1"/>
  <c r="L8185" i="1"/>
  <c r="L8186" i="1"/>
  <c r="L8187" i="1"/>
  <c r="L8189" i="1"/>
  <c r="L8191" i="1"/>
  <c r="L8192" i="1"/>
  <c r="L8193" i="1"/>
  <c r="L8194" i="1"/>
  <c r="L8195" i="1"/>
  <c r="L8196" i="1"/>
  <c r="L8197" i="1"/>
  <c r="L8198" i="1"/>
  <c r="L8199" i="1"/>
  <c r="L8200" i="1"/>
  <c r="L8201" i="1"/>
  <c r="L8202" i="1"/>
  <c r="L8203" i="1"/>
  <c r="L8204" i="1"/>
  <c r="L8205" i="1"/>
  <c r="L8206" i="1"/>
  <c r="L8207" i="1"/>
  <c r="L8208" i="1"/>
  <c r="L8209" i="1"/>
  <c r="L8210" i="1"/>
  <c r="L8211" i="1"/>
  <c r="L8212" i="1"/>
  <c r="L8214" i="1"/>
  <c r="L8215" i="1"/>
  <c r="L8216" i="1"/>
  <c r="L8217" i="1"/>
  <c r="L8218" i="1"/>
  <c r="L8219" i="1"/>
  <c r="L8220" i="1"/>
  <c r="L8221" i="1"/>
  <c r="L8222" i="1"/>
  <c r="L8223" i="1"/>
  <c r="L8224" i="1"/>
  <c r="L8225" i="1"/>
  <c r="L8226" i="1"/>
  <c r="L8227" i="1"/>
  <c r="L8228" i="1"/>
  <c r="L8229" i="1"/>
  <c r="L8230" i="1"/>
  <c r="L8231" i="1"/>
  <c r="L8232" i="1"/>
  <c r="L8233" i="1"/>
  <c r="L8234" i="1"/>
  <c r="L8235" i="1"/>
  <c r="L8236" i="1"/>
  <c r="L8237" i="1"/>
  <c r="L8238" i="1"/>
  <c r="L8239" i="1"/>
  <c r="L8240" i="1"/>
  <c r="L8241" i="1"/>
  <c r="L8242" i="1"/>
  <c r="L8243" i="1"/>
  <c r="L8244" i="1"/>
  <c r="L8245" i="1"/>
  <c r="L8246" i="1"/>
  <c r="L8247" i="1"/>
  <c r="L8248" i="1"/>
  <c r="L8249" i="1"/>
  <c r="L8250" i="1"/>
  <c r="L8251" i="1"/>
  <c r="L8252" i="1"/>
  <c r="L8253" i="1"/>
  <c r="L8254" i="1"/>
  <c r="L8255" i="1"/>
  <c r="L8256" i="1"/>
  <c r="L8257" i="1"/>
  <c r="L8258" i="1"/>
  <c r="L8259" i="1"/>
  <c r="L8260" i="1"/>
  <c r="L8261" i="1"/>
  <c r="L8262" i="1"/>
  <c r="L8263" i="1"/>
  <c r="L8264" i="1"/>
  <c r="L8267" i="1"/>
  <c r="L8268" i="1"/>
  <c r="L8269" i="1"/>
  <c r="L8270" i="1"/>
  <c r="L8271" i="1"/>
  <c r="L8272" i="1"/>
  <c r="L8273" i="1"/>
  <c r="L8274" i="1"/>
  <c r="L8275" i="1"/>
  <c r="L8276" i="1"/>
  <c r="L8277" i="1"/>
  <c r="L8278" i="1"/>
  <c r="L8279" i="1"/>
  <c r="L8280" i="1"/>
  <c r="L8281" i="1"/>
  <c r="L8282" i="1"/>
  <c r="L8283" i="1"/>
  <c r="L8284" i="1"/>
  <c r="L8285" i="1"/>
  <c r="L8286" i="1"/>
  <c r="L8287" i="1"/>
  <c r="L8288" i="1"/>
  <c r="L8289" i="1"/>
  <c r="L8290" i="1"/>
  <c r="L8292" i="1"/>
  <c r="L8293" i="1"/>
  <c r="L8294" i="1"/>
  <c r="L8295" i="1"/>
  <c r="L8296" i="1"/>
  <c r="L8297" i="1"/>
  <c r="L8298" i="1"/>
  <c r="L8299" i="1"/>
  <c r="L8300" i="1"/>
  <c r="L8301" i="1"/>
  <c r="L8302" i="1"/>
  <c r="L8303" i="1"/>
  <c r="L8304" i="1"/>
  <c r="L8305" i="1"/>
  <c r="L8306" i="1"/>
  <c r="L8307" i="1"/>
  <c r="L8308" i="1"/>
  <c r="L8309" i="1"/>
  <c r="L8310" i="1"/>
  <c r="L8311" i="1"/>
  <c r="L8312" i="1"/>
  <c r="L8313" i="1"/>
  <c r="L8314" i="1"/>
  <c r="L8315" i="1"/>
  <c r="L8316" i="1"/>
  <c r="L8317" i="1"/>
  <c r="L8318" i="1"/>
  <c r="L8319" i="1"/>
  <c r="L8320" i="1"/>
  <c r="L8321" i="1"/>
  <c r="L8322" i="1"/>
  <c r="L8323" i="1"/>
  <c r="L8324" i="1"/>
  <c r="L8325" i="1"/>
  <c r="L8326" i="1"/>
  <c r="L8327" i="1"/>
  <c r="L8328" i="1"/>
  <c r="L8329" i="1"/>
  <c r="L8330" i="1"/>
  <c r="L8331" i="1"/>
  <c r="L8332" i="1"/>
  <c r="L8333" i="1"/>
  <c r="L8334" i="1"/>
  <c r="L8335" i="1"/>
  <c r="L8336" i="1"/>
  <c r="L8337" i="1"/>
  <c r="L8338" i="1"/>
  <c r="L8339" i="1"/>
  <c r="L8340" i="1"/>
  <c r="L8341" i="1"/>
  <c r="L8342" i="1"/>
  <c r="L8343" i="1"/>
  <c r="L8344" i="1"/>
  <c r="L8345" i="1"/>
  <c r="L8346" i="1"/>
  <c r="L8347" i="1"/>
  <c r="L8348" i="1"/>
  <c r="L8349" i="1"/>
  <c r="L8350" i="1"/>
  <c r="L8351" i="1"/>
  <c r="L8352" i="1"/>
  <c r="L8353" i="1"/>
  <c r="L8354" i="1"/>
  <c r="L8355" i="1"/>
  <c r="L8356" i="1"/>
  <c r="L8357" i="1"/>
  <c r="L8358" i="1"/>
  <c r="L8359" i="1"/>
  <c r="L8360" i="1"/>
  <c r="L8361" i="1"/>
  <c r="L8362" i="1"/>
  <c r="L8363" i="1"/>
  <c r="L8364" i="1"/>
  <c r="L8365" i="1"/>
  <c r="L8366" i="1"/>
  <c r="L8367" i="1"/>
  <c r="L8368" i="1"/>
  <c r="L8369" i="1"/>
  <c r="L8370" i="1"/>
  <c r="L8371" i="1"/>
  <c r="L8372" i="1"/>
  <c r="L8373" i="1"/>
  <c r="L8374" i="1"/>
  <c r="L8375" i="1"/>
  <c r="L8376" i="1"/>
  <c r="L8377" i="1"/>
  <c r="L8378" i="1"/>
  <c r="L8379" i="1"/>
  <c r="L8380" i="1"/>
  <c r="L8381" i="1"/>
  <c r="L8382" i="1"/>
  <c r="L8383" i="1"/>
  <c r="L8384" i="1"/>
  <c r="L8385" i="1"/>
  <c r="L8386" i="1"/>
  <c r="L8387" i="1"/>
  <c r="L8388" i="1"/>
  <c r="L8389" i="1"/>
  <c r="L8390" i="1"/>
  <c r="L8391" i="1"/>
  <c r="L8392" i="1"/>
  <c r="L8393" i="1"/>
  <c r="L8394" i="1"/>
  <c r="L8395" i="1"/>
  <c r="L8396" i="1"/>
  <c r="L8397" i="1"/>
  <c r="L8398" i="1"/>
  <c r="L8399" i="1"/>
  <c r="L8400" i="1"/>
  <c r="L8401" i="1"/>
  <c r="L8402" i="1"/>
  <c r="L8403" i="1"/>
  <c r="L8404" i="1"/>
  <c r="L8405" i="1"/>
  <c r="L8406" i="1"/>
  <c r="L8407" i="1"/>
  <c r="L8408" i="1"/>
  <c r="L8409" i="1"/>
  <c r="L8410" i="1"/>
  <c r="L8411" i="1"/>
  <c r="L8412" i="1"/>
  <c r="L8413" i="1"/>
  <c r="L8414" i="1"/>
  <c r="L8415" i="1"/>
  <c r="L8416" i="1"/>
  <c r="L8417" i="1"/>
  <c r="L8418" i="1"/>
  <c r="L8419" i="1"/>
  <c r="L8420" i="1"/>
  <c r="L8421" i="1"/>
  <c r="L8422" i="1"/>
  <c r="L8423" i="1"/>
  <c r="L8424" i="1"/>
  <c r="L8425" i="1"/>
  <c r="L8426" i="1"/>
  <c r="L8427" i="1"/>
  <c r="L8428" i="1"/>
  <c r="L8429" i="1"/>
  <c r="L8430" i="1"/>
  <c r="L8431" i="1"/>
  <c r="L8432" i="1"/>
  <c r="L8433" i="1"/>
  <c r="L8434" i="1"/>
  <c r="L8435" i="1"/>
  <c r="L8436" i="1"/>
  <c r="L8437" i="1"/>
  <c r="L8438" i="1"/>
  <c r="L8439" i="1"/>
  <c r="L8440" i="1"/>
  <c r="L8441" i="1"/>
  <c r="L8442" i="1"/>
  <c r="L8443" i="1"/>
  <c r="L8444" i="1"/>
  <c r="L8445" i="1"/>
  <c r="L8446" i="1"/>
  <c r="L8447" i="1"/>
  <c r="L8448" i="1"/>
  <c r="L8449" i="1"/>
  <c r="L8450" i="1"/>
  <c r="L8451" i="1"/>
  <c r="L8452" i="1"/>
  <c r="L8453" i="1"/>
  <c r="L8454" i="1"/>
  <c r="L8455" i="1"/>
  <c r="L8456" i="1"/>
  <c r="L8457" i="1"/>
  <c r="L8458" i="1"/>
  <c r="L8459" i="1"/>
  <c r="L8460" i="1"/>
  <c r="L8461" i="1"/>
  <c r="L8462" i="1"/>
  <c r="L8463" i="1"/>
  <c r="L8464" i="1"/>
  <c r="L8465" i="1"/>
  <c r="L8466" i="1"/>
  <c r="L8467" i="1"/>
  <c r="L8468" i="1"/>
  <c r="L8469" i="1"/>
  <c r="L8470" i="1"/>
  <c r="L8471" i="1"/>
  <c r="L8472" i="1"/>
  <c r="L8473" i="1"/>
  <c r="L8474" i="1"/>
  <c r="L8475" i="1"/>
  <c r="L8476" i="1"/>
  <c r="L8477" i="1"/>
  <c r="L8478" i="1"/>
  <c r="L8479" i="1"/>
  <c r="L8480" i="1"/>
  <c r="L8481" i="1"/>
  <c r="L8482" i="1"/>
  <c r="L8483" i="1"/>
  <c r="L8484" i="1"/>
  <c r="L8485" i="1"/>
  <c r="L8486" i="1"/>
  <c r="L8487" i="1"/>
  <c r="L8488" i="1"/>
  <c r="L8489" i="1"/>
  <c r="L8490" i="1"/>
  <c r="L8491" i="1"/>
  <c r="L8492" i="1"/>
  <c r="L8493" i="1"/>
  <c r="L8494" i="1"/>
  <c r="L8495" i="1"/>
  <c r="L8496" i="1"/>
  <c r="L8497" i="1"/>
  <c r="L8498" i="1"/>
  <c r="L8499" i="1"/>
  <c r="L8500" i="1"/>
  <c r="L8501" i="1"/>
  <c r="L8502" i="1"/>
  <c r="L8503" i="1"/>
  <c r="L8504" i="1"/>
  <c r="L8505" i="1"/>
  <c r="L8506" i="1"/>
  <c r="L8507" i="1"/>
  <c r="L8508" i="1"/>
  <c r="L8509" i="1"/>
  <c r="L8510" i="1"/>
  <c r="L8511" i="1"/>
  <c r="L8512" i="1"/>
  <c r="L8513" i="1"/>
  <c r="L8514" i="1"/>
  <c r="L8515" i="1"/>
  <c r="L8516" i="1"/>
  <c r="L8517" i="1"/>
  <c r="L8518" i="1"/>
  <c r="L8519" i="1"/>
  <c r="L8520" i="1"/>
  <c r="L8521" i="1"/>
  <c r="L8522" i="1"/>
  <c r="L8523" i="1"/>
  <c r="L8524" i="1"/>
  <c r="L8525" i="1"/>
  <c r="L8526" i="1"/>
  <c r="L8527" i="1"/>
  <c r="L8528" i="1"/>
  <c r="L8529" i="1"/>
  <c r="L8530" i="1"/>
  <c r="L8531" i="1"/>
  <c r="L8532" i="1"/>
  <c r="L8533" i="1"/>
  <c r="L8534" i="1"/>
  <c r="L8535" i="1"/>
  <c r="L8536" i="1"/>
  <c r="L8537" i="1"/>
  <c r="L8538" i="1"/>
  <c r="L8539" i="1"/>
  <c r="L8540" i="1"/>
  <c r="L8541" i="1"/>
  <c r="L8542" i="1"/>
  <c r="L8543" i="1"/>
  <c r="L8544" i="1"/>
  <c r="L8545" i="1"/>
  <c r="L8546" i="1"/>
  <c r="L8547" i="1"/>
  <c r="L8548" i="1"/>
  <c r="L8549" i="1"/>
  <c r="L8550" i="1"/>
  <c r="L8551" i="1"/>
  <c r="L8552" i="1"/>
  <c r="L8553" i="1"/>
  <c r="L8554" i="1"/>
  <c r="L8555" i="1"/>
  <c r="L8556" i="1"/>
  <c r="L8557" i="1"/>
  <c r="L8558" i="1"/>
  <c r="L8559" i="1"/>
  <c r="L8560" i="1"/>
  <c r="L8561" i="1"/>
  <c r="L8562" i="1"/>
  <c r="L8563" i="1"/>
  <c r="L8564" i="1"/>
  <c r="L8565" i="1"/>
  <c r="L8566" i="1"/>
  <c r="L8567" i="1"/>
  <c r="L8568" i="1"/>
  <c r="L8569" i="1"/>
  <c r="L8570" i="1"/>
  <c r="L8571" i="1"/>
  <c r="L8572" i="1"/>
  <c r="L8573" i="1"/>
  <c r="L8574" i="1"/>
  <c r="L8575" i="1"/>
  <c r="L8576" i="1"/>
  <c r="L8577" i="1"/>
  <c r="L8578" i="1"/>
  <c r="L8579" i="1"/>
  <c r="L8580" i="1"/>
  <c r="L8581" i="1"/>
  <c r="L8582" i="1"/>
  <c r="L8583" i="1"/>
  <c r="L8584" i="1"/>
  <c r="L8585" i="1"/>
  <c r="L8586" i="1"/>
  <c r="L8587" i="1"/>
  <c r="L8588" i="1"/>
  <c r="L8589" i="1"/>
  <c r="L8590" i="1"/>
  <c r="L8591" i="1"/>
  <c r="L8592" i="1"/>
  <c r="L8593" i="1"/>
  <c r="L8594" i="1"/>
  <c r="L8595" i="1"/>
  <c r="L8596" i="1"/>
  <c r="L8597" i="1"/>
  <c r="L8598" i="1"/>
  <c r="L8599" i="1"/>
  <c r="L8600" i="1"/>
  <c r="L8601" i="1"/>
  <c r="L8602" i="1"/>
  <c r="L8603" i="1"/>
  <c r="L8604" i="1"/>
  <c r="L8605" i="1"/>
  <c r="L8606" i="1"/>
  <c r="L8607" i="1"/>
  <c r="L8608" i="1"/>
  <c r="L8609" i="1"/>
  <c r="L8610" i="1"/>
  <c r="L8611" i="1"/>
  <c r="L8612" i="1"/>
  <c r="L8613" i="1"/>
  <c r="L8614" i="1"/>
  <c r="L8615" i="1"/>
  <c r="L8616" i="1"/>
  <c r="L8617" i="1"/>
  <c r="L8618" i="1"/>
  <c r="L8619" i="1"/>
  <c r="L8620" i="1"/>
  <c r="L8621" i="1"/>
  <c r="L8622" i="1"/>
  <c r="L8623" i="1"/>
  <c r="L8624" i="1"/>
  <c r="L8625" i="1"/>
  <c r="L8626" i="1"/>
  <c r="L8627" i="1"/>
  <c r="L8628" i="1"/>
  <c r="L8629" i="1"/>
  <c r="L8630" i="1"/>
  <c r="L8631" i="1"/>
  <c r="L8632" i="1"/>
  <c r="L8633" i="1"/>
  <c r="L8634" i="1"/>
  <c r="L8635" i="1"/>
  <c r="L8636" i="1"/>
  <c r="L8637" i="1"/>
  <c r="L8638" i="1"/>
  <c r="L8639" i="1"/>
  <c r="L8640" i="1"/>
  <c r="L8641" i="1"/>
  <c r="L8642" i="1"/>
  <c r="L8643" i="1"/>
  <c r="L8644" i="1"/>
  <c r="L8645" i="1"/>
  <c r="L8646" i="1"/>
  <c r="L8647" i="1"/>
  <c r="L8648" i="1"/>
  <c r="L8649" i="1"/>
  <c r="L8650" i="1"/>
  <c r="L8651" i="1"/>
  <c r="L8652" i="1"/>
  <c r="L8653" i="1"/>
  <c r="L8654" i="1"/>
  <c r="L8655" i="1"/>
  <c r="L8656" i="1"/>
  <c r="L8657" i="1"/>
  <c r="L8658" i="1"/>
  <c r="L8659" i="1"/>
  <c r="L8660" i="1"/>
  <c r="L8661" i="1"/>
  <c r="L8662" i="1"/>
  <c r="L8663" i="1"/>
  <c r="L8664" i="1"/>
  <c r="L8665" i="1"/>
  <c r="L8666" i="1"/>
  <c r="L8667" i="1"/>
  <c r="L8668" i="1"/>
  <c r="L8669" i="1"/>
  <c r="L8670" i="1"/>
  <c r="L8671" i="1"/>
  <c r="L8672" i="1"/>
  <c r="L8673" i="1"/>
  <c r="L8674" i="1"/>
  <c r="L8675" i="1"/>
  <c r="L8676" i="1"/>
  <c r="L8677" i="1"/>
  <c r="L8678" i="1"/>
  <c r="L8679" i="1"/>
  <c r="L8680" i="1"/>
  <c r="L8681" i="1"/>
  <c r="L8682" i="1"/>
  <c r="L8683" i="1"/>
  <c r="L8684" i="1"/>
  <c r="L8685" i="1"/>
  <c r="L8686" i="1"/>
  <c r="L8687" i="1"/>
  <c r="L8688" i="1"/>
  <c r="L8689" i="1"/>
  <c r="L8690" i="1"/>
  <c r="L8691" i="1"/>
  <c r="L8692" i="1"/>
  <c r="L8693" i="1"/>
  <c r="L8694" i="1"/>
  <c r="L8695" i="1"/>
  <c r="L8696" i="1"/>
  <c r="L8697" i="1"/>
  <c r="L8698" i="1"/>
  <c r="L8699" i="1"/>
  <c r="L8700" i="1"/>
  <c r="L8701" i="1"/>
  <c r="L8702" i="1"/>
  <c r="L8703" i="1"/>
  <c r="L8704" i="1"/>
  <c r="L8705" i="1"/>
  <c r="L8706" i="1"/>
  <c r="L8707" i="1"/>
  <c r="L8708" i="1"/>
  <c r="L8709" i="1"/>
  <c r="L8710" i="1"/>
  <c r="L8711" i="1"/>
  <c r="L8712" i="1"/>
  <c r="L8713" i="1"/>
  <c r="L8714" i="1"/>
  <c r="L8715" i="1"/>
  <c r="L8716" i="1"/>
  <c r="L8717" i="1"/>
  <c r="L8718" i="1"/>
  <c r="L8719" i="1"/>
  <c r="L8720" i="1"/>
  <c r="L8721" i="1"/>
  <c r="L8722" i="1"/>
  <c r="L8723" i="1"/>
  <c r="L8724" i="1"/>
  <c r="L8725" i="1"/>
  <c r="L8726" i="1"/>
  <c r="L8727" i="1"/>
  <c r="L8728" i="1"/>
  <c r="L8729" i="1"/>
  <c r="L8730" i="1"/>
  <c r="L8731" i="1"/>
  <c r="L8732" i="1"/>
  <c r="L8733" i="1"/>
  <c r="L8734" i="1"/>
  <c r="L8735" i="1"/>
  <c r="L8736" i="1"/>
  <c r="L8737" i="1"/>
  <c r="L8738" i="1"/>
  <c r="L8739" i="1"/>
  <c r="L8740" i="1"/>
  <c r="L8741" i="1"/>
  <c r="L8742" i="1"/>
  <c r="L8743" i="1"/>
  <c r="L8744" i="1"/>
  <c r="L8745" i="1"/>
  <c r="L8746" i="1"/>
  <c r="L8747" i="1"/>
  <c r="L8748" i="1"/>
  <c r="L8749" i="1"/>
  <c r="L8750" i="1"/>
  <c r="L8751" i="1"/>
  <c r="L8752" i="1"/>
  <c r="L8753" i="1"/>
  <c r="L8754" i="1"/>
  <c r="L8755" i="1"/>
  <c r="L8756" i="1"/>
  <c r="L8757" i="1"/>
  <c r="L8758" i="1"/>
  <c r="L8759" i="1"/>
  <c r="L8760" i="1"/>
  <c r="L8761" i="1"/>
  <c r="L8762" i="1"/>
  <c r="L8763" i="1"/>
  <c r="L8764" i="1"/>
  <c r="L8765" i="1"/>
  <c r="L8766" i="1"/>
  <c r="L8767" i="1"/>
  <c r="L8768" i="1"/>
  <c r="L8769" i="1"/>
  <c r="L8770" i="1"/>
  <c r="L8771" i="1"/>
  <c r="L8772" i="1"/>
  <c r="L8773" i="1"/>
  <c r="L8774" i="1"/>
  <c r="L8775" i="1"/>
  <c r="L8776" i="1"/>
  <c r="L8777" i="1"/>
  <c r="L8778" i="1"/>
  <c r="L8779" i="1"/>
  <c r="L8780" i="1"/>
  <c r="L8781" i="1"/>
  <c r="L8782" i="1"/>
  <c r="L8783" i="1"/>
  <c r="L8784" i="1"/>
  <c r="L8785" i="1"/>
  <c r="L8786" i="1"/>
  <c r="L8787" i="1"/>
  <c r="L8788" i="1"/>
  <c r="L8789" i="1"/>
  <c r="L8790" i="1"/>
  <c r="L8791" i="1"/>
  <c r="L8792" i="1"/>
  <c r="L8793" i="1"/>
  <c r="L8794" i="1"/>
  <c r="L8795" i="1"/>
  <c r="L8796" i="1"/>
  <c r="L8797" i="1"/>
  <c r="L8798" i="1"/>
  <c r="L8799" i="1"/>
  <c r="L8800" i="1"/>
  <c r="L8801" i="1"/>
  <c r="L8802" i="1"/>
  <c r="L8803" i="1"/>
  <c r="L8804" i="1"/>
  <c r="L8805" i="1"/>
  <c r="L8806" i="1"/>
  <c r="L8807" i="1"/>
  <c r="L8808" i="1"/>
  <c r="L8809" i="1"/>
  <c r="L8810" i="1"/>
  <c r="L8811" i="1"/>
  <c r="L8812" i="1"/>
  <c r="L8813" i="1"/>
  <c r="L8814" i="1"/>
  <c r="L8815" i="1"/>
  <c r="L8816" i="1"/>
  <c r="L8817" i="1"/>
  <c r="L8818" i="1"/>
  <c r="L8819" i="1"/>
  <c r="L8820" i="1"/>
  <c r="L8821" i="1"/>
  <c r="L8822" i="1"/>
  <c r="L8823" i="1"/>
  <c r="L8824" i="1"/>
  <c r="L8825" i="1"/>
  <c r="L8826" i="1"/>
  <c r="L8827" i="1"/>
  <c r="L8828" i="1"/>
  <c r="L8829" i="1"/>
  <c r="L8830" i="1"/>
  <c r="L8831" i="1"/>
  <c r="L8832" i="1"/>
  <c r="L8833" i="1"/>
  <c r="L8834" i="1"/>
  <c r="L8835" i="1"/>
  <c r="L8836" i="1"/>
  <c r="L8837" i="1"/>
  <c r="L8838" i="1"/>
  <c r="L8839" i="1"/>
  <c r="L8840" i="1"/>
  <c r="L8841" i="1"/>
  <c r="L8842" i="1"/>
  <c r="L8843" i="1"/>
  <c r="L8844" i="1"/>
  <c r="L8845" i="1"/>
  <c r="L8846" i="1"/>
  <c r="L8847" i="1"/>
  <c r="L8848" i="1"/>
  <c r="L8849" i="1"/>
  <c r="L8850" i="1"/>
  <c r="L8851" i="1"/>
  <c r="L8852" i="1"/>
  <c r="L8853" i="1"/>
  <c r="L8854" i="1"/>
  <c r="L8855" i="1"/>
  <c r="L8856" i="1"/>
  <c r="L8857" i="1"/>
  <c r="L8858" i="1"/>
  <c r="L8859" i="1"/>
  <c r="L8860" i="1"/>
  <c r="L8861" i="1"/>
  <c r="L8862" i="1"/>
  <c r="L8863" i="1"/>
  <c r="L8864" i="1"/>
  <c r="L8865" i="1"/>
  <c r="L8866" i="1"/>
  <c r="L8867" i="1"/>
  <c r="L8868" i="1"/>
  <c r="L8869" i="1"/>
  <c r="L8870" i="1"/>
  <c r="L8871" i="1"/>
  <c r="L8872" i="1"/>
  <c r="L8873" i="1"/>
  <c r="L8874" i="1"/>
  <c r="L8875" i="1"/>
  <c r="L8876" i="1"/>
  <c r="L8877" i="1"/>
  <c r="L8878" i="1"/>
  <c r="L8879" i="1"/>
  <c r="L8880" i="1"/>
  <c r="L8881" i="1"/>
  <c r="L8882" i="1"/>
  <c r="L8883" i="1"/>
  <c r="L8884" i="1"/>
  <c r="L8885" i="1"/>
  <c r="L8886" i="1"/>
  <c r="L8887" i="1"/>
  <c r="L8888" i="1"/>
  <c r="L8889" i="1"/>
  <c r="L8890" i="1"/>
  <c r="L8891" i="1"/>
  <c r="L8892" i="1"/>
  <c r="L8893" i="1"/>
  <c r="L8894" i="1"/>
  <c r="L8895" i="1"/>
  <c r="L8896" i="1"/>
  <c r="L8897" i="1"/>
  <c r="L8898" i="1"/>
  <c r="L8899" i="1"/>
  <c r="L8900" i="1"/>
  <c r="L8901" i="1"/>
  <c r="L8902" i="1"/>
  <c r="L8903" i="1"/>
  <c r="L8904" i="1"/>
  <c r="L8905" i="1"/>
  <c r="L8906" i="1"/>
  <c r="L8907" i="1"/>
  <c r="L8908" i="1"/>
  <c r="L8909" i="1"/>
  <c r="L8910" i="1"/>
  <c r="L8911" i="1"/>
  <c r="L8912" i="1"/>
  <c r="L8913" i="1"/>
  <c r="L8914" i="1"/>
  <c r="L8915" i="1"/>
  <c r="L8916" i="1"/>
  <c r="L8917" i="1"/>
  <c r="L8918" i="1"/>
  <c r="L8919" i="1"/>
  <c r="L8920" i="1"/>
  <c r="L8921" i="1"/>
  <c r="L8922" i="1"/>
  <c r="L8923" i="1"/>
  <c r="L8924" i="1"/>
  <c r="L8925" i="1"/>
  <c r="L8926" i="1"/>
  <c r="L8927" i="1"/>
  <c r="L8928" i="1"/>
  <c r="L8929" i="1"/>
  <c r="L8930" i="1"/>
  <c r="L8931" i="1"/>
  <c r="L8932" i="1"/>
  <c r="L8933" i="1"/>
  <c r="L8934" i="1"/>
  <c r="L8935" i="1"/>
  <c r="L8936" i="1"/>
  <c r="L8937" i="1"/>
  <c r="L8938" i="1"/>
  <c r="L8939" i="1"/>
  <c r="L8940" i="1"/>
  <c r="L8941" i="1"/>
  <c r="L8942" i="1"/>
  <c r="L8943" i="1"/>
  <c r="L8944" i="1"/>
  <c r="L8945" i="1"/>
  <c r="L8946" i="1"/>
  <c r="L8947" i="1"/>
  <c r="L8948" i="1"/>
  <c r="L8949" i="1"/>
  <c r="L8950" i="1"/>
  <c r="L8951" i="1"/>
  <c r="L8952" i="1"/>
  <c r="L8953" i="1"/>
  <c r="L8954" i="1"/>
  <c r="L8955" i="1"/>
  <c r="L8956" i="1"/>
  <c r="L8957" i="1"/>
  <c r="L8958" i="1"/>
  <c r="L8959" i="1"/>
  <c r="L8960" i="1"/>
  <c r="L8961" i="1"/>
  <c r="L8962" i="1"/>
  <c r="L8963" i="1"/>
  <c r="L8964" i="1"/>
  <c r="L8965" i="1"/>
  <c r="L8966" i="1"/>
  <c r="L8967" i="1"/>
  <c r="L8968" i="1"/>
  <c r="L8969" i="1"/>
  <c r="L8970" i="1"/>
  <c r="L8971" i="1"/>
  <c r="L8972" i="1"/>
  <c r="L8973" i="1"/>
  <c r="L8974" i="1"/>
  <c r="L8975" i="1"/>
  <c r="L8976" i="1"/>
  <c r="L8977" i="1"/>
  <c r="L8978" i="1"/>
  <c r="L8979" i="1"/>
  <c r="L8980" i="1"/>
  <c r="L8981" i="1"/>
  <c r="L8982" i="1"/>
  <c r="L8983" i="1"/>
  <c r="L8984" i="1"/>
  <c r="L8985" i="1"/>
  <c r="L8986" i="1"/>
  <c r="L8987" i="1"/>
  <c r="L8988" i="1"/>
  <c r="L8989" i="1"/>
  <c r="L8990" i="1"/>
  <c r="L8991" i="1"/>
  <c r="L8992" i="1"/>
  <c r="L8993" i="1"/>
  <c r="L8994" i="1"/>
  <c r="L8995" i="1"/>
  <c r="L8996" i="1"/>
  <c r="L8997" i="1"/>
  <c r="L8998" i="1"/>
  <c r="L8999" i="1"/>
  <c r="L9000" i="1"/>
  <c r="L9001" i="1"/>
  <c r="L9002" i="1"/>
  <c r="L9003" i="1"/>
  <c r="L9004" i="1"/>
  <c r="L9005" i="1"/>
  <c r="L9006" i="1"/>
  <c r="L9007" i="1"/>
  <c r="L9008" i="1"/>
  <c r="L9009" i="1"/>
  <c r="L9010" i="1"/>
  <c r="L9011" i="1"/>
  <c r="L9012" i="1"/>
  <c r="L9013" i="1"/>
  <c r="L9014" i="1"/>
  <c r="L9015" i="1"/>
  <c r="L9016" i="1"/>
  <c r="L9017" i="1"/>
  <c r="L9018" i="1"/>
  <c r="L9019" i="1"/>
  <c r="L9020" i="1"/>
  <c r="L9021" i="1"/>
  <c r="L9022" i="1"/>
  <c r="L9023" i="1"/>
  <c r="L9024" i="1"/>
  <c r="L9025" i="1"/>
  <c r="L9026" i="1"/>
  <c r="L9027" i="1"/>
  <c r="L9028" i="1"/>
  <c r="L9029" i="1"/>
  <c r="L9030" i="1"/>
  <c r="L9031" i="1"/>
  <c r="L9032" i="1"/>
  <c r="L9033" i="1"/>
  <c r="L9034" i="1"/>
  <c r="L9035" i="1"/>
  <c r="L9036" i="1"/>
  <c r="L9037" i="1"/>
  <c r="L9038" i="1"/>
  <c r="L9039" i="1"/>
  <c r="L9040" i="1"/>
  <c r="L9041" i="1"/>
  <c r="L9042" i="1"/>
  <c r="L9043" i="1"/>
  <c r="L9044" i="1"/>
  <c r="L9045" i="1"/>
  <c r="L9046" i="1"/>
  <c r="L9047" i="1"/>
  <c r="L9048" i="1"/>
  <c r="L9049" i="1"/>
  <c r="L9050" i="1"/>
  <c r="L9051" i="1"/>
  <c r="L9052" i="1"/>
  <c r="L9053" i="1"/>
  <c r="L9054" i="1"/>
  <c r="L9055" i="1"/>
  <c r="L9056" i="1"/>
  <c r="L9057" i="1"/>
  <c r="L9058" i="1"/>
  <c r="L9059" i="1"/>
  <c r="L9060" i="1"/>
  <c r="L9061" i="1"/>
  <c r="L9062" i="1"/>
  <c r="L9063" i="1"/>
  <c r="L9064" i="1"/>
  <c r="L9065" i="1"/>
  <c r="L9066" i="1"/>
  <c r="L9067" i="1"/>
  <c r="L9068" i="1"/>
  <c r="L9069" i="1"/>
  <c r="L9070" i="1"/>
  <c r="L9071" i="1"/>
  <c r="L9072" i="1"/>
  <c r="L9073" i="1"/>
  <c r="L9074" i="1"/>
  <c r="L9075" i="1"/>
  <c r="L9076" i="1"/>
  <c r="L9077" i="1"/>
  <c r="L9078" i="1"/>
  <c r="L9079" i="1"/>
  <c r="L9080" i="1"/>
  <c r="L9081" i="1"/>
  <c r="L9082" i="1"/>
  <c r="L9083" i="1"/>
  <c r="L9084" i="1"/>
  <c r="L9085" i="1"/>
  <c r="L9086" i="1"/>
  <c r="L9087" i="1"/>
  <c r="L9088" i="1"/>
  <c r="L9089" i="1"/>
  <c r="L9090" i="1"/>
  <c r="L9091" i="1"/>
  <c r="L9092" i="1"/>
  <c r="L9093" i="1"/>
  <c r="L9094" i="1"/>
  <c r="L9095" i="1"/>
  <c r="L9096" i="1"/>
  <c r="L9097" i="1"/>
  <c r="L9098" i="1"/>
  <c r="L9099" i="1"/>
  <c r="L9100" i="1"/>
  <c r="L9101" i="1"/>
  <c r="L9102" i="1"/>
  <c r="L9103" i="1"/>
  <c r="L9104" i="1"/>
  <c r="L9105" i="1"/>
  <c r="L9106" i="1"/>
  <c r="L9107" i="1"/>
  <c r="L9108" i="1"/>
  <c r="L9109" i="1"/>
  <c r="L9110" i="1"/>
  <c r="L9111" i="1"/>
  <c r="L9112" i="1"/>
  <c r="L9113" i="1"/>
  <c r="L9114" i="1"/>
  <c r="L9115" i="1"/>
  <c r="L9116" i="1"/>
  <c r="L9117" i="1"/>
  <c r="L9118" i="1"/>
  <c r="L9119" i="1"/>
  <c r="L9120" i="1"/>
  <c r="L9121" i="1"/>
  <c r="L9122" i="1"/>
  <c r="L9123" i="1"/>
  <c r="L9124" i="1"/>
  <c r="L9125" i="1"/>
  <c r="L9126" i="1"/>
  <c r="L9127" i="1"/>
  <c r="L9128" i="1"/>
  <c r="L9129" i="1"/>
  <c r="L9130" i="1"/>
  <c r="L9131" i="1"/>
  <c r="L9132" i="1"/>
  <c r="L9133" i="1"/>
  <c r="L9134" i="1"/>
  <c r="L9135" i="1"/>
  <c r="L9136" i="1"/>
  <c r="L9137" i="1"/>
  <c r="L9138" i="1"/>
  <c r="L9139" i="1"/>
  <c r="L9140" i="1"/>
  <c r="L9141" i="1"/>
  <c r="L9142" i="1"/>
  <c r="L9143" i="1"/>
  <c r="L9144" i="1"/>
  <c r="L9145" i="1"/>
  <c r="L9146" i="1"/>
  <c r="L9147" i="1"/>
  <c r="L9148" i="1"/>
  <c r="L9149" i="1"/>
  <c r="L9150" i="1"/>
  <c r="L9151" i="1"/>
  <c r="L9152" i="1"/>
  <c r="L9153" i="1"/>
  <c r="L9154" i="1"/>
  <c r="L9155" i="1"/>
  <c r="L9156" i="1"/>
  <c r="L9157" i="1"/>
  <c r="L9158" i="1"/>
  <c r="L9159" i="1"/>
  <c r="L9160" i="1"/>
  <c r="L9161" i="1"/>
  <c r="L9162" i="1"/>
  <c r="L9163" i="1"/>
  <c r="L9164" i="1"/>
  <c r="L9165" i="1"/>
  <c r="L9166" i="1"/>
  <c r="L9167" i="1"/>
  <c r="L9168" i="1"/>
  <c r="L9169" i="1"/>
  <c r="L9170" i="1"/>
  <c r="L9171" i="1"/>
  <c r="L9172" i="1"/>
  <c r="L9173" i="1"/>
  <c r="L9174" i="1"/>
  <c r="L9175" i="1"/>
  <c r="L9176" i="1"/>
  <c r="L9177" i="1"/>
  <c r="L9178" i="1"/>
  <c r="L9179" i="1"/>
  <c r="L9180" i="1"/>
  <c r="L9181" i="1"/>
  <c r="L9182" i="1"/>
  <c r="L9183" i="1"/>
  <c r="L9184" i="1"/>
  <c r="L9185" i="1"/>
  <c r="L9186" i="1"/>
  <c r="L9187" i="1"/>
  <c r="L9188" i="1"/>
  <c r="L9189" i="1"/>
  <c r="L9190" i="1"/>
  <c r="L9191" i="1"/>
  <c r="L9192" i="1"/>
  <c r="L9193" i="1"/>
  <c r="L9194" i="1"/>
  <c r="L9195" i="1"/>
  <c r="L9196" i="1"/>
  <c r="L9197" i="1"/>
  <c r="L9198" i="1"/>
  <c r="L9199" i="1"/>
  <c r="L9200" i="1"/>
  <c r="L9201" i="1"/>
  <c r="L9202" i="1"/>
  <c r="L9203" i="1"/>
  <c r="L9204" i="1"/>
  <c r="L9205" i="1"/>
  <c r="L9206" i="1"/>
  <c r="L9207" i="1"/>
  <c r="L9208" i="1"/>
  <c r="L9209" i="1"/>
  <c r="L9210" i="1"/>
  <c r="L9211" i="1"/>
  <c r="L9212" i="1"/>
  <c r="L9213" i="1"/>
  <c r="L9214" i="1"/>
  <c r="L9215" i="1"/>
  <c r="L9216" i="1"/>
  <c r="L9217" i="1"/>
  <c r="L9218" i="1"/>
  <c r="L9219" i="1"/>
  <c r="L9220" i="1"/>
  <c r="L9221" i="1"/>
  <c r="L9222" i="1"/>
  <c r="L9223" i="1"/>
  <c r="L9224" i="1"/>
  <c r="L9225" i="1"/>
  <c r="L9226" i="1"/>
  <c r="L9227" i="1"/>
  <c r="L9228" i="1"/>
  <c r="L9229" i="1"/>
  <c r="L9230" i="1"/>
  <c r="L9231" i="1"/>
  <c r="L9232" i="1"/>
  <c r="L9233" i="1"/>
  <c r="L9234" i="1"/>
  <c r="L9235" i="1"/>
  <c r="L9236" i="1"/>
  <c r="L9237" i="1"/>
  <c r="L9238" i="1"/>
  <c r="L9239" i="1"/>
  <c r="L9240" i="1"/>
  <c r="L9241" i="1"/>
  <c r="L9242" i="1"/>
  <c r="L9243" i="1"/>
  <c r="L9244" i="1"/>
  <c r="L9245" i="1"/>
  <c r="L9246" i="1"/>
  <c r="L9247" i="1"/>
  <c r="L9248" i="1"/>
  <c r="L9249" i="1"/>
  <c r="L9250" i="1"/>
  <c r="L9251" i="1"/>
  <c r="L9252" i="1"/>
  <c r="L9253" i="1"/>
  <c r="L9254" i="1"/>
  <c r="L9255" i="1"/>
  <c r="L9256" i="1"/>
  <c r="L9257" i="1"/>
  <c r="L9258" i="1"/>
  <c r="L9259" i="1"/>
  <c r="L9260" i="1"/>
  <c r="L9261" i="1"/>
  <c r="L9262" i="1"/>
  <c r="L9263" i="1"/>
  <c r="L9264" i="1"/>
  <c r="L9265" i="1"/>
  <c r="L9266" i="1"/>
  <c r="L9267" i="1"/>
  <c r="L9268" i="1"/>
  <c r="L9269" i="1"/>
  <c r="L9270" i="1"/>
  <c r="L9271" i="1"/>
  <c r="L9272" i="1"/>
  <c r="L9273" i="1"/>
  <c r="L9274" i="1"/>
  <c r="L9275" i="1"/>
  <c r="L9276" i="1"/>
  <c r="L9277" i="1"/>
  <c r="L9278" i="1"/>
  <c r="L9279" i="1"/>
  <c r="L9280" i="1"/>
  <c r="L9281" i="1"/>
  <c r="L9282" i="1"/>
  <c r="L9283" i="1"/>
  <c r="L9284" i="1"/>
  <c r="L9285" i="1"/>
  <c r="L9286" i="1"/>
  <c r="L9287" i="1"/>
  <c r="L9288" i="1"/>
  <c r="L9289" i="1"/>
  <c r="L9290" i="1"/>
  <c r="L9291" i="1"/>
  <c r="L9292" i="1"/>
  <c r="L9293" i="1"/>
  <c r="L9294" i="1"/>
  <c r="L9295" i="1"/>
  <c r="L9296" i="1"/>
  <c r="L9297" i="1"/>
  <c r="L9298" i="1"/>
  <c r="L9299" i="1"/>
  <c r="L9300" i="1"/>
  <c r="L9301" i="1"/>
  <c r="L9302" i="1"/>
  <c r="L9303" i="1"/>
  <c r="L9304" i="1"/>
  <c r="L9305" i="1"/>
  <c r="L9306" i="1"/>
  <c r="L9307" i="1"/>
  <c r="L9308" i="1"/>
  <c r="L9309" i="1"/>
  <c r="L9310" i="1"/>
  <c r="L9311" i="1"/>
  <c r="L9312" i="1"/>
  <c r="L9313" i="1"/>
  <c r="L9314" i="1"/>
  <c r="L9315" i="1"/>
  <c r="L9316" i="1"/>
  <c r="L9317" i="1"/>
  <c r="L9318" i="1"/>
  <c r="L9319" i="1"/>
  <c r="L9320" i="1"/>
  <c r="L9321" i="1"/>
  <c r="L9322" i="1"/>
  <c r="L9323" i="1"/>
  <c r="L9324" i="1"/>
  <c r="L9325" i="1"/>
  <c r="L9326" i="1"/>
  <c r="L9327" i="1"/>
  <c r="L9328" i="1"/>
  <c r="L9329" i="1"/>
  <c r="L9330" i="1"/>
  <c r="L9331" i="1"/>
  <c r="L9332" i="1"/>
  <c r="L9333" i="1"/>
  <c r="L9334" i="1"/>
  <c r="L9335" i="1"/>
  <c r="L9336" i="1"/>
  <c r="L9337" i="1"/>
  <c r="L9338" i="1"/>
  <c r="L9339" i="1"/>
  <c r="L9340" i="1"/>
  <c r="L9341" i="1"/>
  <c r="L9342" i="1"/>
  <c r="L9343" i="1"/>
  <c r="L9344" i="1"/>
  <c r="L9345" i="1"/>
  <c r="L9346" i="1"/>
  <c r="L9347" i="1"/>
  <c r="L9348" i="1"/>
  <c r="L9349" i="1"/>
  <c r="L9350" i="1"/>
  <c r="L9351" i="1"/>
  <c r="L9352" i="1"/>
  <c r="L9353" i="1"/>
  <c r="L9354" i="1"/>
  <c r="L9355" i="1"/>
  <c r="L9356" i="1"/>
  <c r="L9357" i="1"/>
  <c r="L9358" i="1"/>
  <c r="L9359" i="1"/>
  <c r="L9360" i="1"/>
  <c r="L9361" i="1"/>
  <c r="L9362" i="1"/>
  <c r="L9363" i="1"/>
  <c r="L9364" i="1"/>
  <c r="L9365" i="1"/>
  <c r="L9366" i="1"/>
  <c r="L9367" i="1"/>
  <c r="L9368" i="1"/>
  <c r="L9369" i="1"/>
  <c r="L9370" i="1"/>
  <c r="L9371" i="1"/>
  <c r="L9372" i="1"/>
  <c r="L9373" i="1"/>
  <c r="L9374" i="1"/>
  <c r="L9375" i="1"/>
  <c r="L9376" i="1"/>
  <c r="L9377" i="1"/>
  <c r="L9378" i="1"/>
  <c r="L9379" i="1"/>
  <c r="L9380" i="1"/>
  <c r="L9381" i="1"/>
  <c r="L9382" i="1"/>
  <c r="L9383" i="1"/>
  <c r="L9384" i="1"/>
  <c r="L9385" i="1"/>
  <c r="L9386" i="1"/>
  <c r="L9387" i="1"/>
  <c r="L9388" i="1"/>
  <c r="L9389" i="1"/>
  <c r="L9390" i="1"/>
  <c r="L9391" i="1"/>
  <c r="L9392" i="1"/>
  <c r="L9393" i="1"/>
  <c r="L9394" i="1"/>
  <c r="L9395" i="1"/>
  <c r="L9396" i="1"/>
  <c r="L9397" i="1"/>
  <c r="L9398" i="1"/>
  <c r="L9399" i="1"/>
  <c r="L9400" i="1"/>
  <c r="L9401" i="1"/>
  <c r="L9402" i="1"/>
  <c r="L9403" i="1"/>
  <c r="L9404" i="1"/>
  <c r="L9405" i="1"/>
  <c r="L9406" i="1"/>
  <c r="L9407" i="1"/>
  <c r="L9408" i="1"/>
  <c r="L9409" i="1"/>
  <c r="L9410" i="1"/>
  <c r="L9411" i="1"/>
  <c r="L9412" i="1"/>
  <c r="L9413" i="1"/>
  <c r="L9414" i="1"/>
  <c r="L9415" i="1"/>
  <c r="L9416" i="1"/>
  <c r="L9417" i="1"/>
  <c r="L9418" i="1"/>
  <c r="L9419" i="1"/>
  <c r="L9420" i="1"/>
  <c r="L9421" i="1"/>
  <c r="L9422" i="1"/>
  <c r="L9423" i="1"/>
  <c r="L9424" i="1"/>
  <c r="L9425" i="1"/>
  <c r="L9426" i="1"/>
  <c r="L9427" i="1"/>
  <c r="L9428" i="1"/>
  <c r="L9429" i="1"/>
  <c r="L9430" i="1"/>
  <c r="L9431" i="1"/>
  <c r="L9432" i="1"/>
  <c r="L9433" i="1"/>
  <c r="L9434" i="1"/>
  <c r="L9435" i="1"/>
  <c r="L9436" i="1"/>
  <c r="L9437" i="1"/>
  <c r="L9438" i="1"/>
  <c r="L9439" i="1"/>
  <c r="L9440" i="1"/>
  <c r="L9441" i="1"/>
  <c r="L9442" i="1"/>
  <c r="L9443" i="1"/>
  <c r="L9444" i="1"/>
  <c r="L9445" i="1"/>
  <c r="L9446" i="1"/>
  <c r="L9447" i="1"/>
  <c r="L9448" i="1"/>
  <c r="L9449" i="1"/>
  <c r="L9450" i="1"/>
  <c r="L9451" i="1"/>
  <c r="L9452" i="1"/>
  <c r="L9453" i="1"/>
  <c r="L9454" i="1"/>
  <c r="L9455" i="1"/>
  <c r="L9456" i="1"/>
  <c r="L9457" i="1"/>
  <c r="L9458" i="1"/>
  <c r="L9459" i="1"/>
  <c r="L9460" i="1"/>
  <c r="L9461" i="1"/>
  <c r="L9462" i="1"/>
  <c r="L9463" i="1"/>
  <c r="L9464" i="1"/>
  <c r="L9465" i="1"/>
  <c r="L9466" i="1"/>
  <c r="L9467" i="1"/>
  <c r="L9468" i="1"/>
  <c r="L9469" i="1"/>
  <c r="L9470" i="1"/>
  <c r="L9471" i="1"/>
  <c r="L9472" i="1"/>
  <c r="L9473" i="1"/>
  <c r="L9474" i="1"/>
  <c r="L9475" i="1"/>
  <c r="L9476" i="1"/>
  <c r="L9477" i="1"/>
  <c r="L9478" i="1"/>
  <c r="L9479" i="1"/>
  <c r="L9480" i="1"/>
  <c r="L9481" i="1"/>
  <c r="L9482" i="1"/>
  <c r="L9483" i="1"/>
  <c r="L9484" i="1"/>
  <c r="L9485" i="1"/>
  <c r="L9486" i="1"/>
  <c r="L9487" i="1"/>
  <c r="L9488" i="1"/>
  <c r="L9489" i="1"/>
  <c r="L9490" i="1"/>
  <c r="L9491" i="1"/>
  <c r="L9492" i="1"/>
  <c r="L9493" i="1"/>
  <c r="L9494" i="1"/>
  <c r="L9495" i="1"/>
  <c r="L9496" i="1"/>
  <c r="L9497" i="1"/>
  <c r="L9498" i="1"/>
  <c r="L9499" i="1"/>
  <c r="L9500" i="1"/>
  <c r="L9501" i="1"/>
  <c r="L9502" i="1"/>
  <c r="L9503" i="1"/>
  <c r="L9504" i="1"/>
  <c r="L9505" i="1"/>
  <c r="L9506" i="1"/>
  <c r="L9507" i="1"/>
  <c r="L9508" i="1"/>
  <c r="L9509" i="1"/>
  <c r="L9510" i="1"/>
  <c r="L9511" i="1"/>
  <c r="L9512" i="1"/>
  <c r="L9513" i="1"/>
  <c r="L9514" i="1"/>
  <c r="L9515" i="1"/>
  <c r="L9516" i="1"/>
  <c r="L9517" i="1"/>
  <c r="L9518" i="1"/>
  <c r="L9519" i="1"/>
  <c r="L9520" i="1"/>
  <c r="L9521" i="1"/>
  <c r="L9522" i="1"/>
  <c r="L9523" i="1"/>
  <c r="L9524" i="1"/>
  <c r="L9525" i="1"/>
  <c r="L9526" i="1"/>
  <c r="L9527" i="1"/>
  <c r="L9528" i="1"/>
  <c r="L9529" i="1"/>
  <c r="L9530" i="1"/>
  <c r="L9531" i="1"/>
  <c r="L9532" i="1"/>
  <c r="L9533" i="1"/>
  <c r="L9534" i="1"/>
  <c r="L9535" i="1"/>
  <c r="L9536" i="1"/>
  <c r="L9537" i="1"/>
  <c r="L9538" i="1"/>
  <c r="L9539" i="1"/>
  <c r="L9540" i="1"/>
  <c r="L9541" i="1"/>
  <c r="L9542" i="1"/>
  <c r="L9543" i="1"/>
  <c r="L9544" i="1"/>
  <c r="L9545" i="1"/>
  <c r="L9546" i="1"/>
  <c r="L9547" i="1"/>
  <c r="L9548" i="1"/>
  <c r="L9549" i="1"/>
  <c r="L9550" i="1"/>
  <c r="L9551" i="1"/>
  <c r="L9552" i="1"/>
  <c r="L9553" i="1"/>
  <c r="L9554" i="1"/>
  <c r="L9555" i="1"/>
  <c r="L9556" i="1"/>
  <c r="L9557" i="1"/>
  <c r="L9558" i="1"/>
  <c r="L9559" i="1"/>
  <c r="L9560" i="1"/>
  <c r="L9561" i="1"/>
  <c r="L9562" i="1"/>
  <c r="L9563" i="1"/>
  <c r="L9564" i="1"/>
  <c r="L9565" i="1"/>
  <c r="L9566" i="1"/>
  <c r="L9567" i="1"/>
  <c r="L9568" i="1"/>
  <c r="L9569" i="1"/>
  <c r="L9570" i="1"/>
  <c r="L9571" i="1"/>
  <c r="L9572" i="1"/>
  <c r="L9573" i="1"/>
  <c r="L9574" i="1"/>
  <c r="L9575" i="1"/>
  <c r="L9576" i="1"/>
  <c r="L9577" i="1"/>
  <c r="L9578" i="1"/>
  <c r="L9579" i="1"/>
  <c r="L9580" i="1"/>
  <c r="L9581" i="1"/>
  <c r="L9582" i="1"/>
  <c r="L9583" i="1"/>
  <c r="L9584" i="1"/>
  <c r="L9585" i="1"/>
  <c r="L9586" i="1"/>
  <c r="L9587" i="1"/>
  <c r="L9588" i="1"/>
  <c r="L9589" i="1"/>
  <c r="L9590" i="1"/>
  <c r="L9591" i="1"/>
  <c r="L9592" i="1"/>
  <c r="L9593" i="1"/>
  <c r="L9594" i="1"/>
  <c r="L9595" i="1"/>
  <c r="L9596" i="1"/>
  <c r="L9597" i="1"/>
  <c r="L9598" i="1"/>
  <c r="L9599" i="1"/>
  <c r="L9600" i="1"/>
  <c r="L9601" i="1"/>
  <c r="L9602" i="1"/>
  <c r="L9603" i="1"/>
  <c r="L9604" i="1"/>
  <c r="L9605" i="1"/>
  <c r="L9606" i="1"/>
  <c r="L9607" i="1"/>
  <c r="L9608" i="1"/>
  <c r="L9609" i="1"/>
  <c r="L9610" i="1"/>
  <c r="L9611" i="1"/>
  <c r="L9612" i="1"/>
  <c r="L9613" i="1"/>
  <c r="L9614" i="1"/>
  <c r="L9615" i="1"/>
  <c r="L9616" i="1"/>
  <c r="L9617" i="1"/>
  <c r="L9618" i="1"/>
  <c r="L9619" i="1"/>
  <c r="L9620" i="1"/>
  <c r="L9621" i="1"/>
  <c r="L9622" i="1"/>
  <c r="L9623" i="1"/>
  <c r="L9624" i="1"/>
  <c r="L9625" i="1"/>
  <c r="L9626" i="1"/>
  <c r="L9627" i="1"/>
  <c r="L9628" i="1"/>
  <c r="L9629" i="1"/>
  <c r="L9630" i="1"/>
  <c r="L9631" i="1"/>
  <c r="L9632" i="1"/>
  <c r="L9633" i="1"/>
  <c r="L9634" i="1"/>
  <c r="L9635" i="1"/>
  <c r="L9636" i="1"/>
  <c r="L9637" i="1"/>
  <c r="L9638" i="1"/>
  <c r="L9639" i="1"/>
  <c r="L9640" i="1"/>
  <c r="L9641" i="1"/>
  <c r="L9642" i="1"/>
  <c r="L9643" i="1"/>
  <c r="L9644" i="1"/>
  <c r="L9645" i="1"/>
  <c r="L9646" i="1"/>
  <c r="L9647" i="1"/>
  <c r="L9648" i="1"/>
  <c r="L9649" i="1"/>
  <c r="L9650" i="1"/>
  <c r="L9651" i="1"/>
  <c r="L9652" i="1"/>
  <c r="L9653" i="1"/>
  <c r="L9654" i="1"/>
  <c r="L9655" i="1"/>
  <c r="L9656" i="1"/>
  <c r="L9657" i="1"/>
  <c r="L9658" i="1"/>
  <c r="L9659" i="1"/>
  <c r="L9660" i="1"/>
  <c r="L9661" i="1"/>
  <c r="L9662" i="1"/>
  <c r="L9663" i="1"/>
  <c r="L9664" i="1"/>
  <c r="L9665" i="1"/>
  <c r="L9666" i="1"/>
  <c r="L9667" i="1"/>
  <c r="L9668" i="1"/>
  <c r="L9669" i="1"/>
  <c r="L9670" i="1"/>
  <c r="L9671" i="1"/>
  <c r="L9672" i="1"/>
  <c r="L9673" i="1"/>
  <c r="L9674" i="1"/>
  <c r="L9675" i="1"/>
  <c r="L9676" i="1"/>
  <c r="L9677" i="1"/>
  <c r="L9678" i="1"/>
  <c r="L9679" i="1"/>
  <c r="L9680" i="1"/>
  <c r="L9681" i="1"/>
  <c r="L9682" i="1"/>
  <c r="L9683" i="1"/>
  <c r="L9684" i="1"/>
  <c r="L9685" i="1"/>
  <c r="L9686" i="1"/>
  <c r="L9687" i="1"/>
  <c r="L9688" i="1"/>
  <c r="L9689" i="1"/>
  <c r="L9690" i="1"/>
  <c r="L9691" i="1"/>
  <c r="L9692" i="1"/>
  <c r="L9693" i="1"/>
  <c r="L9694" i="1"/>
  <c r="L9695" i="1"/>
  <c r="L9696" i="1"/>
  <c r="L9697" i="1"/>
  <c r="L9698" i="1"/>
  <c r="L9699" i="1"/>
  <c r="L9700" i="1"/>
  <c r="L9701" i="1"/>
  <c r="L9702" i="1"/>
  <c r="L9703" i="1"/>
  <c r="L9704" i="1"/>
  <c r="L9705" i="1"/>
  <c r="L9706" i="1"/>
  <c r="L9707" i="1"/>
  <c r="L9708" i="1"/>
  <c r="L9709" i="1"/>
  <c r="L9710" i="1"/>
  <c r="L9711" i="1"/>
  <c r="L9712" i="1"/>
  <c r="L9713" i="1"/>
  <c r="L9714" i="1"/>
  <c r="L9715" i="1"/>
  <c r="L9716" i="1"/>
  <c r="L9717" i="1"/>
  <c r="L9718" i="1"/>
  <c r="L9719" i="1"/>
  <c r="L9720" i="1"/>
  <c r="L9721" i="1"/>
  <c r="L9722" i="1"/>
  <c r="L9723" i="1"/>
  <c r="L9724" i="1"/>
  <c r="L9725" i="1"/>
  <c r="L9726" i="1"/>
  <c r="L9727" i="1"/>
  <c r="L9728" i="1"/>
  <c r="L9729" i="1"/>
  <c r="L9730" i="1"/>
  <c r="L9731" i="1"/>
  <c r="L9732" i="1"/>
  <c r="L9733" i="1"/>
  <c r="L9734" i="1"/>
  <c r="L9735" i="1"/>
  <c r="L9736" i="1"/>
  <c r="L9737" i="1"/>
  <c r="L9738" i="1"/>
  <c r="L9739" i="1"/>
  <c r="L9740" i="1"/>
  <c r="L9741" i="1"/>
  <c r="L9742" i="1"/>
  <c r="L9743" i="1"/>
  <c r="L9744" i="1"/>
  <c r="L9745" i="1"/>
  <c r="L9746" i="1"/>
  <c r="L9747" i="1"/>
  <c r="L9748" i="1"/>
  <c r="L9749" i="1"/>
  <c r="L9750" i="1"/>
  <c r="L9751" i="1"/>
  <c r="L9752" i="1"/>
  <c r="L9753" i="1"/>
  <c r="L9754" i="1"/>
  <c r="L9755" i="1"/>
  <c r="L9756" i="1"/>
  <c r="L9757" i="1"/>
  <c r="L9758" i="1"/>
  <c r="L9759" i="1"/>
  <c r="L9760" i="1"/>
  <c r="L9761" i="1"/>
  <c r="L9762" i="1"/>
  <c r="L9763" i="1"/>
  <c r="L9764" i="1"/>
  <c r="L9765" i="1"/>
  <c r="L9766" i="1"/>
  <c r="L9767" i="1"/>
  <c r="L9768" i="1"/>
  <c r="L9769" i="1"/>
  <c r="L9770" i="1"/>
  <c r="L9771" i="1"/>
  <c r="L9772" i="1"/>
  <c r="L9773" i="1"/>
  <c r="L9774" i="1"/>
  <c r="L9775" i="1"/>
  <c r="L9776" i="1"/>
  <c r="L9777" i="1"/>
  <c r="L9778" i="1"/>
  <c r="L9779" i="1"/>
  <c r="L9780" i="1"/>
  <c r="L9781" i="1"/>
  <c r="L9782" i="1"/>
  <c r="L9783" i="1"/>
  <c r="L9784" i="1"/>
  <c r="L9785" i="1"/>
  <c r="L9786" i="1"/>
  <c r="L9787" i="1"/>
  <c r="L9788" i="1"/>
  <c r="L9789" i="1"/>
  <c r="L9790" i="1"/>
  <c r="L9791" i="1"/>
  <c r="L9792" i="1"/>
  <c r="L9793" i="1"/>
  <c r="L9794" i="1"/>
  <c r="L9795" i="1"/>
  <c r="L9796" i="1"/>
  <c r="L9797" i="1"/>
  <c r="L9798" i="1"/>
  <c r="L9799" i="1"/>
  <c r="L9800" i="1"/>
  <c r="L9801" i="1"/>
  <c r="L9802" i="1"/>
  <c r="L9803" i="1"/>
  <c r="L9804" i="1"/>
  <c r="L9805" i="1"/>
  <c r="L9806" i="1"/>
  <c r="L9807" i="1"/>
  <c r="L9808" i="1"/>
  <c r="L9809" i="1"/>
  <c r="L9810" i="1"/>
  <c r="L9811" i="1"/>
  <c r="L9812" i="1"/>
  <c r="L9813" i="1"/>
  <c r="L9814" i="1"/>
  <c r="L9815" i="1"/>
  <c r="L9816" i="1"/>
  <c r="L9817" i="1"/>
  <c r="L9818" i="1"/>
  <c r="L9819" i="1"/>
  <c r="L9820" i="1"/>
  <c r="L9821" i="1"/>
  <c r="L9822" i="1"/>
  <c r="L9823" i="1"/>
  <c r="L9824" i="1"/>
  <c r="L9825" i="1"/>
  <c r="L9826" i="1"/>
  <c r="L9827" i="1"/>
  <c r="L9828" i="1"/>
  <c r="L9829" i="1"/>
  <c r="L9830" i="1"/>
  <c r="L9831" i="1"/>
  <c r="L9832" i="1"/>
  <c r="L9833" i="1"/>
  <c r="L9834" i="1"/>
  <c r="L9835" i="1"/>
  <c r="L9836" i="1"/>
  <c r="L9837" i="1"/>
  <c r="L9838" i="1"/>
  <c r="L9839" i="1"/>
  <c r="L9840" i="1"/>
  <c r="L9841" i="1"/>
  <c r="L9842" i="1"/>
  <c r="L9843" i="1"/>
  <c r="L9844" i="1"/>
  <c r="L9845" i="1"/>
  <c r="L9846" i="1"/>
  <c r="L9847" i="1"/>
  <c r="L9848" i="1"/>
  <c r="L9849" i="1"/>
  <c r="L9850" i="1"/>
  <c r="L9851" i="1"/>
  <c r="L9852" i="1"/>
  <c r="L9853" i="1"/>
  <c r="L9854" i="1"/>
  <c r="L9855" i="1"/>
  <c r="L9856" i="1"/>
  <c r="L9857" i="1"/>
  <c r="L9858" i="1"/>
  <c r="L9859" i="1"/>
  <c r="L9860" i="1"/>
  <c r="L9861" i="1"/>
  <c r="L9862" i="1"/>
  <c r="L9863" i="1"/>
  <c r="L9864" i="1"/>
  <c r="L9865" i="1"/>
  <c r="L9866" i="1"/>
  <c r="L9867" i="1"/>
  <c r="L9868" i="1"/>
  <c r="L9869" i="1"/>
  <c r="L9870" i="1"/>
  <c r="L9871" i="1"/>
  <c r="L9872" i="1"/>
  <c r="L9873" i="1"/>
  <c r="L9874" i="1"/>
  <c r="L9875" i="1"/>
  <c r="L9876" i="1"/>
  <c r="L9877" i="1"/>
  <c r="L9878" i="1"/>
  <c r="L9879" i="1"/>
  <c r="L9880" i="1"/>
  <c r="L9881" i="1"/>
  <c r="L9882" i="1"/>
  <c r="L9883" i="1"/>
  <c r="L9884" i="1"/>
  <c r="L9885" i="1"/>
  <c r="L9886" i="1"/>
  <c r="L9887" i="1"/>
  <c r="L9888" i="1"/>
  <c r="L9889" i="1"/>
  <c r="L9890" i="1"/>
  <c r="L9891" i="1"/>
  <c r="L9892" i="1"/>
  <c r="L9893" i="1"/>
  <c r="L9894" i="1"/>
  <c r="L9895" i="1"/>
  <c r="L9896" i="1"/>
  <c r="L9897" i="1"/>
  <c r="L9898" i="1"/>
  <c r="L9899" i="1"/>
  <c r="L9900" i="1"/>
  <c r="L9901" i="1"/>
  <c r="L9902" i="1"/>
  <c r="L9903" i="1"/>
  <c r="L9904" i="1"/>
  <c r="L9905" i="1"/>
  <c r="L9906" i="1"/>
  <c r="L9907" i="1"/>
  <c r="L9908" i="1"/>
  <c r="L9909" i="1"/>
  <c r="L9910" i="1"/>
  <c r="L9911" i="1"/>
  <c r="L9912" i="1"/>
  <c r="L9913" i="1"/>
  <c r="L9914" i="1"/>
  <c r="L9915" i="1"/>
  <c r="L9916" i="1"/>
  <c r="L9917" i="1"/>
  <c r="L9918" i="1"/>
  <c r="L9919" i="1"/>
  <c r="L9920" i="1"/>
  <c r="L9921" i="1"/>
  <c r="L9922" i="1"/>
  <c r="L9923" i="1"/>
  <c r="L9924" i="1"/>
  <c r="L9925" i="1"/>
  <c r="L9926" i="1"/>
  <c r="L9927" i="1"/>
  <c r="L9928" i="1"/>
  <c r="L9929" i="1"/>
  <c r="L9930" i="1"/>
  <c r="L9931" i="1"/>
  <c r="L9932" i="1"/>
  <c r="L9933" i="1"/>
  <c r="L9934" i="1"/>
  <c r="L9935" i="1"/>
  <c r="L9936" i="1"/>
  <c r="L9937" i="1"/>
  <c r="L9938" i="1"/>
  <c r="L9939" i="1"/>
  <c r="L9940" i="1"/>
  <c r="L9941" i="1"/>
  <c r="L9942" i="1"/>
  <c r="L9943" i="1"/>
  <c r="L9944" i="1"/>
  <c r="L9945" i="1"/>
  <c r="L9946" i="1"/>
  <c r="L9947" i="1"/>
  <c r="L9948" i="1"/>
  <c r="L9949" i="1"/>
  <c r="L9950" i="1"/>
  <c r="L9951" i="1"/>
  <c r="L9952" i="1"/>
  <c r="L9953" i="1"/>
  <c r="L9954" i="1"/>
  <c r="L9955" i="1"/>
  <c r="L9956" i="1"/>
  <c r="L9957" i="1"/>
  <c r="L9958" i="1"/>
  <c r="L9959" i="1"/>
  <c r="L9960" i="1"/>
  <c r="L9961" i="1"/>
  <c r="L9962" i="1"/>
  <c r="L9963" i="1"/>
  <c r="L9964" i="1"/>
  <c r="L9965" i="1"/>
  <c r="L9966" i="1"/>
  <c r="L9967" i="1"/>
  <c r="L9968" i="1"/>
  <c r="L9969" i="1"/>
  <c r="L9970" i="1"/>
  <c r="L9971" i="1"/>
  <c r="L9972" i="1"/>
  <c r="L9973" i="1"/>
  <c r="L9974" i="1"/>
  <c r="L9975" i="1"/>
  <c r="L9976" i="1"/>
  <c r="L9977" i="1"/>
  <c r="L9978" i="1"/>
  <c r="L9979" i="1"/>
  <c r="L9980" i="1"/>
  <c r="L9981" i="1"/>
  <c r="L9982" i="1"/>
  <c r="L9983" i="1"/>
  <c r="L9984" i="1"/>
  <c r="L9985" i="1"/>
  <c r="L9986" i="1"/>
  <c r="L9987" i="1"/>
  <c r="L9988" i="1"/>
  <c r="L9989" i="1"/>
  <c r="L9990" i="1"/>
  <c r="L9991" i="1"/>
  <c r="L9992" i="1"/>
  <c r="L9993" i="1"/>
  <c r="L9994" i="1"/>
  <c r="L9995" i="1"/>
  <c r="L9996" i="1"/>
  <c r="L9997" i="1"/>
  <c r="L9998" i="1"/>
  <c r="L9999" i="1"/>
  <c r="L10000" i="1"/>
  <c r="L10001" i="1"/>
  <c r="L10002" i="1"/>
  <c r="L10003" i="1"/>
  <c r="L10004" i="1"/>
  <c r="L10005" i="1"/>
  <c r="L10006" i="1"/>
  <c r="L10007" i="1"/>
  <c r="L10008" i="1"/>
  <c r="L10009" i="1"/>
  <c r="L10010" i="1"/>
  <c r="L10011" i="1"/>
  <c r="L10012" i="1"/>
  <c r="L10013" i="1"/>
  <c r="L10014" i="1"/>
  <c r="L10015" i="1"/>
  <c r="L10016" i="1"/>
  <c r="L10017" i="1"/>
  <c r="L10018" i="1"/>
  <c r="L10019" i="1"/>
  <c r="L10020" i="1"/>
  <c r="L10021" i="1"/>
  <c r="L10022" i="1"/>
  <c r="L10023" i="1"/>
  <c r="L10024" i="1"/>
  <c r="L10025" i="1"/>
  <c r="L10026" i="1"/>
  <c r="L10027" i="1"/>
  <c r="L10028" i="1"/>
  <c r="L10029" i="1"/>
  <c r="L10030" i="1"/>
  <c r="L10031" i="1"/>
  <c r="L10032" i="1"/>
  <c r="L10033" i="1"/>
  <c r="L10034" i="1"/>
  <c r="L10035" i="1"/>
  <c r="L10036" i="1"/>
  <c r="L10037" i="1"/>
  <c r="L10038" i="1"/>
  <c r="L10039" i="1"/>
  <c r="L10040" i="1"/>
  <c r="L10041" i="1"/>
  <c r="L10042" i="1"/>
  <c r="L10043" i="1"/>
  <c r="L10044" i="1"/>
  <c r="L10045" i="1"/>
  <c r="L10046" i="1"/>
  <c r="L10047" i="1"/>
  <c r="L10048" i="1"/>
  <c r="L10049" i="1"/>
  <c r="L10050" i="1"/>
  <c r="L10051" i="1"/>
  <c r="L10052" i="1"/>
  <c r="L10053" i="1"/>
  <c r="L10054" i="1"/>
  <c r="L10055" i="1"/>
  <c r="L10056" i="1"/>
  <c r="L10057" i="1"/>
  <c r="L10058" i="1"/>
  <c r="L10059" i="1"/>
  <c r="L10060" i="1"/>
  <c r="L10061" i="1"/>
  <c r="L10062" i="1"/>
  <c r="L10063" i="1"/>
  <c r="L10064" i="1"/>
  <c r="L10065" i="1"/>
  <c r="L10066" i="1"/>
  <c r="L10067" i="1"/>
  <c r="L10068" i="1"/>
  <c r="L10069" i="1"/>
  <c r="L10070" i="1"/>
  <c r="L10071" i="1"/>
  <c r="L10072" i="1"/>
  <c r="L10073" i="1"/>
  <c r="L10074" i="1"/>
  <c r="L10075" i="1"/>
  <c r="L10076" i="1"/>
  <c r="L10077" i="1"/>
  <c r="L10078" i="1"/>
  <c r="L10079" i="1"/>
  <c r="L10080" i="1"/>
  <c r="L10081" i="1"/>
  <c r="L10082" i="1"/>
  <c r="L10083" i="1"/>
  <c r="L10084" i="1"/>
  <c r="L10085" i="1"/>
  <c r="L10086" i="1"/>
  <c r="L10087" i="1"/>
  <c r="L10088" i="1"/>
  <c r="L10089" i="1"/>
  <c r="L10090" i="1"/>
  <c r="L10091" i="1"/>
  <c r="L10092" i="1"/>
  <c r="L10093" i="1"/>
  <c r="L10094" i="1"/>
  <c r="L10095" i="1"/>
  <c r="L10096" i="1"/>
  <c r="L10097" i="1"/>
  <c r="L10098" i="1"/>
  <c r="L10099" i="1"/>
  <c r="L10100" i="1"/>
  <c r="L10101" i="1"/>
  <c r="L10102" i="1"/>
  <c r="L10103" i="1"/>
  <c r="L10104" i="1"/>
  <c r="L10105" i="1"/>
  <c r="L10106" i="1"/>
  <c r="L10107" i="1"/>
  <c r="L10108" i="1"/>
  <c r="L10109" i="1"/>
  <c r="L10110" i="1"/>
  <c r="L10111" i="1"/>
  <c r="L10112" i="1"/>
  <c r="L10113" i="1"/>
  <c r="L10114" i="1"/>
  <c r="L10115" i="1"/>
  <c r="L10116" i="1"/>
  <c r="L10117" i="1"/>
  <c r="L10118" i="1"/>
  <c r="L10119" i="1"/>
  <c r="L10120" i="1"/>
  <c r="L10121" i="1"/>
  <c r="L10122" i="1"/>
  <c r="L10123" i="1"/>
  <c r="L10124" i="1"/>
  <c r="L10125" i="1"/>
  <c r="L10126" i="1"/>
  <c r="L10127" i="1"/>
  <c r="L10128" i="1"/>
  <c r="L10129" i="1"/>
  <c r="L10130" i="1"/>
  <c r="L10131" i="1"/>
  <c r="L10132" i="1"/>
  <c r="L10133" i="1"/>
  <c r="L10134" i="1"/>
  <c r="L10135" i="1"/>
  <c r="L10136" i="1"/>
  <c r="L10137" i="1"/>
  <c r="L10138" i="1"/>
  <c r="L10139" i="1"/>
  <c r="L10140" i="1"/>
  <c r="L10141" i="1"/>
  <c r="L10142" i="1"/>
  <c r="L10143" i="1"/>
  <c r="L10144" i="1"/>
  <c r="L10145" i="1"/>
  <c r="L10146" i="1"/>
  <c r="L10147" i="1"/>
  <c r="L10148" i="1"/>
  <c r="L10149" i="1"/>
  <c r="L10150" i="1"/>
  <c r="L10151" i="1"/>
  <c r="L10152" i="1"/>
  <c r="L10153" i="1"/>
  <c r="L10154" i="1"/>
  <c r="L10155" i="1"/>
  <c r="L10156" i="1"/>
  <c r="L10157" i="1"/>
  <c r="L10158" i="1"/>
  <c r="L10159" i="1"/>
  <c r="L10160" i="1"/>
  <c r="L10161" i="1"/>
  <c r="L10162" i="1"/>
  <c r="L10163" i="1"/>
  <c r="L10164" i="1"/>
  <c r="L10165" i="1"/>
  <c r="L10166" i="1"/>
  <c r="L10167" i="1"/>
  <c r="L10168" i="1"/>
  <c r="L10169" i="1"/>
  <c r="L10170" i="1"/>
  <c r="L10171" i="1"/>
  <c r="L10172" i="1"/>
  <c r="L10173" i="1"/>
  <c r="L10174" i="1"/>
  <c r="L10175" i="1"/>
  <c r="L10176" i="1"/>
  <c r="L10177" i="1"/>
  <c r="L10178" i="1"/>
  <c r="L10179" i="1"/>
  <c r="L10180" i="1"/>
  <c r="L10181" i="1"/>
  <c r="L10182" i="1"/>
  <c r="L10183" i="1"/>
  <c r="L10184" i="1"/>
  <c r="L10185" i="1"/>
  <c r="L10186" i="1"/>
  <c r="L10187" i="1"/>
  <c r="L10188" i="1"/>
  <c r="L10189" i="1"/>
  <c r="L10190" i="1"/>
  <c r="L10191" i="1"/>
  <c r="L10192" i="1"/>
  <c r="L10193" i="1"/>
  <c r="L10194" i="1"/>
  <c r="L10195" i="1"/>
  <c r="L10196" i="1"/>
  <c r="L10197" i="1"/>
  <c r="L10198" i="1"/>
  <c r="L10199" i="1"/>
  <c r="L10200" i="1"/>
  <c r="L10201" i="1"/>
  <c r="L10202" i="1"/>
  <c r="L10203" i="1"/>
  <c r="L10204" i="1"/>
  <c r="L10205" i="1"/>
  <c r="L10206" i="1"/>
  <c r="L10207" i="1"/>
  <c r="L10208" i="1"/>
  <c r="L10209" i="1"/>
  <c r="L10210" i="1"/>
  <c r="L10211" i="1"/>
  <c r="L10212" i="1"/>
  <c r="L10213" i="1"/>
  <c r="L10214" i="1"/>
  <c r="L10215" i="1"/>
  <c r="L10216" i="1"/>
  <c r="L10217" i="1"/>
  <c r="L10218" i="1"/>
  <c r="L10219" i="1"/>
  <c r="L10220" i="1"/>
  <c r="L10221" i="1"/>
  <c r="L10222" i="1"/>
  <c r="L10223" i="1"/>
  <c r="L10224" i="1"/>
  <c r="L10225" i="1"/>
  <c r="L10226" i="1"/>
  <c r="L10227" i="1"/>
  <c r="L10228" i="1"/>
  <c r="L10229" i="1"/>
  <c r="L10230" i="1"/>
  <c r="L10231" i="1"/>
  <c r="L10232" i="1"/>
  <c r="L10233" i="1"/>
  <c r="L10234" i="1"/>
  <c r="L10235" i="1"/>
  <c r="L10236" i="1"/>
  <c r="L10237" i="1"/>
  <c r="L10238" i="1"/>
  <c r="L10239" i="1"/>
  <c r="L10240" i="1"/>
  <c r="L10241" i="1"/>
  <c r="L10242" i="1"/>
  <c r="L10243" i="1"/>
  <c r="L10244" i="1"/>
  <c r="L10245" i="1"/>
  <c r="L10246" i="1"/>
  <c r="L10247" i="1"/>
  <c r="L10248" i="1"/>
  <c r="L10249" i="1"/>
  <c r="L10250" i="1"/>
  <c r="L10251" i="1"/>
  <c r="L10252" i="1"/>
  <c r="L10253" i="1"/>
  <c r="L10254" i="1"/>
  <c r="L10255" i="1"/>
  <c r="L10256" i="1"/>
  <c r="L10257" i="1"/>
  <c r="L10258" i="1"/>
  <c r="L10259" i="1"/>
  <c r="L10260" i="1"/>
  <c r="L10261" i="1"/>
  <c r="L10262" i="1"/>
  <c r="L10263" i="1"/>
  <c r="L10264" i="1"/>
  <c r="L10265" i="1"/>
  <c r="L10266" i="1"/>
  <c r="L10267" i="1"/>
  <c r="L10268" i="1"/>
  <c r="L10269" i="1"/>
  <c r="L10270" i="1"/>
  <c r="L10271" i="1"/>
  <c r="L10272" i="1"/>
  <c r="L10273" i="1"/>
  <c r="L10274" i="1"/>
  <c r="L10275" i="1"/>
  <c r="L10276" i="1"/>
  <c r="L10277" i="1"/>
  <c r="L10278" i="1"/>
  <c r="L10279" i="1"/>
  <c r="L10280" i="1"/>
  <c r="L10281" i="1"/>
  <c r="L10282" i="1"/>
  <c r="L10283" i="1"/>
  <c r="L10284" i="1"/>
  <c r="L10285" i="1"/>
  <c r="L10286" i="1"/>
  <c r="L10287" i="1"/>
  <c r="L10288" i="1"/>
  <c r="L10289" i="1"/>
  <c r="L10290" i="1"/>
  <c r="L10291" i="1"/>
  <c r="L10292" i="1"/>
  <c r="L10293" i="1"/>
  <c r="L10294" i="1"/>
  <c r="L10295" i="1"/>
  <c r="L10296" i="1"/>
  <c r="L10297" i="1"/>
  <c r="L10298" i="1"/>
  <c r="L10299" i="1"/>
  <c r="L10300" i="1"/>
  <c r="L10301" i="1"/>
  <c r="L10302" i="1"/>
  <c r="L10303" i="1"/>
  <c r="L10304" i="1"/>
  <c r="L10305" i="1"/>
  <c r="L10306" i="1"/>
  <c r="L10307" i="1"/>
  <c r="L10308" i="1"/>
  <c r="L10309" i="1"/>
  <c r="L10310" i="1"/>
  <c r="L10311" i="1"/>
  <c r="L10312" i="1"/>
  <c r="L10313" i="1"/>
  <c r="L10314" i="1"/>
  <c r="L10315" i="1"/>
  <c r="L10316" i="1"/>
  <c r="L10317" i="1"/>
  <c r="L10318" i="1"/>
  <c r="L10319" i="1"/>
  <c r="L10320" i="1"/>
  <c r="L10321" i="1"/>
  <c r="L10322" i="1"/>
  <c r="L10323" i="1"/>
  <c r="L10324" i="1"/>
  <c r="L10325" i="1"/>
  <c r="L10326" i="1"/>
  <c r="L10327" i="1"/>
  <c r="L10328" i="1"/>
  <c r="L10329" i="1"/>
  <c r="L10330" i="1"/>
  <c r="L10331" i="1"/>
  <c r="L10332" i="1"/>
  <c r="L10333" i="1"/>
  <c r="L10334" i="1"/>
  <c r="L10335" i="1"/>
  <c r="L10336" i="1"/>
  <c r="L10337" i="1"/>
  <c r="L10338" i="1"/>
  <c r="L10339" i="1"/>
  <c r="L10340" i="1"/>
  <c r="L10341" i="1"/>
  <c r="L10342" i="1"/>
  <c r="L10343" i="1"/>
  <c r="L10344" i="1"/>
  <c r="L10345" i="1"/>
  <c r="L10346" i="1"/>
  <c r="L10347" i="1"/>
  <c r="L10348" i="1"/>
  <c r="L10349" i="1"/>
  <c r="L10350" i="1"/>
  <c r="L10351" i="1"/>
  <c r="L10352" i="1"/>
  <c r="L10353" i="1"/>
  <c r="L10354" i="1"/>
  <c r="L10355" i="1"/>
  <c r="L10356" i="1"/>
  <c r="L10357" i="1"/>
  <c r="L10358" i="1"/>
  <c r="L10359" i="1"/>
  <c r="L10360" i="1"/>
  <c r="L10361" i="1"/>
  <c r="L10362" i="1"/>
  <c r="L10363" i="1"/>
  <c r="L10364" i="1"/>
  <c r="L10365" i="1"/>
  <c r="L10366" i="1"/>
  <c r="L10367" i="1"/>
  <c r="L10368" i="1"/>
  <c r="L10369" i="1"/>
  <c r="L10370" i="1"/>
  <c r="L10371" i="1"/>
  <c r="L10372" i="1"/>
  <c r="L10373" i="1"/>
  <c r="L10374" i="1"/>
  <c r="L10375" i="1"/>
  <c r="L10376" i="1"/>
  <c r="L10377" i="1"/>
  <c r="L10378" i="1"/>
  <c r="L10379" i="1"/>
  <c r="L10380" i="1"/>
  <c r="L10381" i="1"/>
  <c r="L10382" i="1"/>
  <c r="L10383" i="1"/>
  <c r="L10384" i="1"/>
  <c r="L10385" i="1"/>
  <c r="L10386" i="1"/>
  <c r="L10387" i="1"/>
  <c r="L10388" i="1"/>
  <c r="L10389" i="1"/>
  <c r="L10390" i="1"/>
  <c r="L10391" i="1"/>
  <c r="L10392" i="1"/>
  <c r="L10393" i="1"/>
  <c r="L10394" i="1"/>
  <c r="L10395" i="1"/>
  <c r="L10396" i="1"/>
  <c r="L10397" i="1"/>
  <c r="L10398" i="1"/>
  <c r="L10399" i="1"/>
  <c r="L10400" i="1"/>
  <c r="L10401" i="1"/>
  <c r="L10402" i="1"/>
  <c r="L10403" i="1"/>
  <c r="L10404" i="1"/>
  <c r="L10405" i="1"/>
  <c r="L10406" i="1"/>
  <c r="L10407" i="1"/>
  <c r="L10408" i="1"/>
  <c r="L10409" i="1"/>
  <c r="L10410" i="1"/>
  <c r="L10411" i="1"/>
  <c r="L10412" i="1"/>
  <c r="L10413" i="1"/>
  <c r="L10414" i="1"/>
  <c r="L10415" i="1"/>
  <c r="L10416" i="1"/>
  <c r="L10417" i="1"/>
  <c r="L10418" i="1"/>
  <c r="L10419" i="1"/>
  <c r="L10420" i="1"/>
  <c r="L10421" i="1"/>
  <c r="L10422" i="1"/>
  <c r="L10423" i="1"/>
  <c r="L10424" i="1"/>
  <c r="L10425" i="1"/>
  <c r="L10426" i="1"/>
  <c r="L10427" i="1"/>
  <c r="L10428" i="1"/>
  <c r="L10429" i="1"/>
  <c r="L10430" i="1"/>
  <c r="L10431" i="1"/>
  <c r="L10432" i="1"/>
  <c r="L10433" i="1"/>
  <c r="L10434" i="1"/>
  <c r="L10435" i="1"/>
  <c r="L10436" i="1"/>
  <c r="L10437" i="1"/>
  <c r="L10438" i="1"/>
  <c r="L10439" i="1"/>
  <c r="L10440" i="1"/>
  <c r="L10441" i="1"/>
  <c r="L10442" i="1"/>
  <c r="L10443" i="1"/>
  <c r="L10444" i="1"/>
  <c r="L10445" i="1"/>
  <c r="L10446" i="1"/>
  <c r="L10447" i="1"/>
  <c r="L10448" i="1"/>
  <c r="L10449" i="1"/>
  <c r="L10450" i="1"/>
  <c r="L10451" i="1"/>
  <c r="L10452" i="1"/>
  <c r="L10453" i="1"/>
  <c r="L10454" i="1"/>
  <c r="L10455" i="1"/>
  <c r="L10456" i="1"/>
  <c r="L10457" i="1"/>
  <c r="L10458" i="1"/>
  <c r="L10459" i="1"/>
  <c r="L10460" i="1"/>
  <c r="L10461" i="1"/>
  <c r="L10462" i="1"/>
  <c r="L10463" i="1"/>
  <c r="L10464" i="1"/>
  <c r="L10465" i="1"/>
  <c r="L10466" i="1"/>
  <c r="L10467" i="1"/>
  <c r="L10468" i="1"/>
  <c r="L10469" i="1"/>
  <c r="L10470" i="1"/>
  <c r="L10471" i="1"/>
  <c r="L10472" i="1"/>
  <c r="L10473" i="1"/>
  <c r="L10474" i="1"/>
  <c r="L10475" i="1"/>
  <c r="L10476" i="1"/>
  <c r="L10477" i="1"/>
  <c r="L10478" i="1"/>
  <c r="L10479" i="1"/>
  <c r="L10480" i="1"/>
  <c r="L10481" i="1"/>
  <c r="L10482" i="1"/>
  <c r="L10483" i="1"/>
  <c r="L10484" i="1"/>
  <c r="L10485" i="1"/>
  <c r="L10486" i="1"/>
  <c r="L10487" i="1"/>
  <c r="L10488" i="1"/>
  <c r="L10489" i="1"/>
  <c r="L10490" i="1"/>
  <c r="L10491" i="1"/>
  <c r="L10492" i="1"/>
  <c r="L10493" i="1"/>
  <c r="L10494" i="1"/>
  <c r="L10495" i="1"/>
  <c r="L10496" i="1"/>
  <c r="L10497" i="1"/>
  <c r="L10498" i="1"/>
  <c r="L10499" i="1"/>
  <c r="L10500" i="1"/>
  <c r="L10501" i="1"/>
  <c r="L10502" i="1"/>
  <c r="L10503" i="1"/>
  <c r="L10504" i="1"/>
  <c r="L10505" i="1"/>
  <c r="L10506" i="1"/>
  <c r="L10507" i="1"/>
  <c r="L10508" i="1"/>
  <c r="L10509" i="1"/>
  <c r="L10510" i="1"/>
  <c r="L10511" i="1"/>
  <c r="L10512" i="1"/>
  <c r="L10513" i="1"/>
  <c r="L10514" i="1"/>
  <c r="L10515" i="1"/>
  <c r="L10516" i="1"/>
  <c r="L10517" i="1"/>
  <c r="L10518" i="1"/>
  <c r="L10519" i="1"/>
  <c r="L10520" i="1"/>
  <c r="L10521" i="1"/>
  <c r="L10522" i="1"/>
  <c r="L10523" i="1"/>
  <c r="L10524" i="1"/>
  <c r="L10525" i="1"/>
  <c r="L10526" i="1"/>
  <c r="L10527" i="1"/>
  <c r="L10528" i="1"/>
  <c r="L10529" i="1"/>
  <c r="L10530" i="1"/>
  <c r="L10531" i="1"/>
  <c r="L10532" i="1"/>
  <c r="L10533" i="1"/>
  <c r="L10534" i="1"/>
  <c r="L10535" i="1"/>
  <c r="L10536" i="1"/>
  <c r="L10537" i="1"/>
  <c r="L10538" i="1"/>
  <c r="L10539" i="1"/>
  <c r="L10540" i="1"/>
  <c r="L10541" i="1"/>
  <c r="L10542" i="1"/>
  <c r="L10543" i="1"/>
  <c r="L10544" i="1"/>
  <c r="L10545" i="1"/>
  <c r="L10546" i="1"/>
  <c r="L10547" i="1"/>
  <c r="L10548" i="1"/>
  <c r="L10549" i="1"/>
  <c r="L10550" i="1"/>
  <c r="L10551" i="1"/>
  <c r="L10552" i="1"/>
  <c r="L10553" i="1"/>
  <c r="L10554" i="1"/>
  <c r="L10555" i="1"/>
  <c r="L10556" i="1"/>
  <c r="L10557" i="1"/>
  <c r="L10558" i="1"/>
  <c r="L10559" i="1"/>
  <c r="L10560" i="1"/>
  <c r="L10561" i="1"/>
  <c r="L10562" i="1"/>
  <c r="L10563" i="1"/>
  <c r="L10564" i="1"/>
  <c r="L10565" i="1"/>
  <c r="L10566" i="1"/>
  <c r="L10567" i="1"/>
  <c r="L10568" i="1"/>
  <c r="L10569" i="1"/>
  <c r="L10570" i="1"/>
  <c r="L10571" i="1"/>
  <c r="L10572" i="1"/>
  <c r="L10573" i="1"/>
  <c r="L10574" i="1"/>
  <c r="L10575" i="1"/>
  <c r="L10576" i="1"/>
  <c r="L10577" i="1"/>
  <c r="L10578" i="1"/>
  <c r="L10579" i="1"/>
  <c r="L10580" i="1"/>
  <c r="L10581" i="1"/>
  <c r="L10582" i="1"/>
  <c r="L10583" i="1"/>
  <c r="L10584" i="1"/>
  <c r="L10585" i="1"/>
  <c r="L10586" i="1"/>
  <c r="L10587" i="1"/>
  <c r="L10588" i="1"/>
  <c r="L10589" i="1"/>
  <c r="L10590" i="1"/>
  <c r="L10591" i="1"/>
  <c r="L10592" i="1"/>
  <c r="L10593" i="1"/>
  <c r="L10594" i="1"/>
  <c r="L10595" i="1"/>
  <c r="L10596" i="1"/>
  <c r="L10597" i="1"/>
  <c r="L10598" i="1"/>
  <c r="L10599" i="1"/>
  <c r="L10600" i="1"/>
  <c r="L10601" i="1"/>
  <c r="L10602" i="1"/>
  <c r="L10603" i="1"/>
  <c r="L10604" i="1"/>
  <c r="L10605" i="1"/>
  <c r="L10606" i="1"/>
  <c r="L10607" i="1"/>
  <c r="L10608" i="1"/>
  <c r="L10609" i="1"/>
  <c r="L10610" i="1"/>
  <c r="L10611" i="1"/>
  <c r="L10612" i="1"/>
  <c r="L10613" i="1"/>
  <c r="L10614" i="1"/>
  <c r="L10615" i="1"/>
  <c r="L10616" i="1"/>
  <c r="L10617" i="1"/>
  <c r="L10618" i="1"/>
  <c r="L10619" i="1"/>
  <c r="L10620" i="1"/>
  <c r="L10621" i="1"/>
  <c r="L10622" i="1"/>
  <c r="L10623" i="1"/>
  <c r="L10624" i="1"/>
  <c r="L10625" i="1"/>
  <c r="L10626" i="1"/>
  <c r="L10627" i="1"/>
  <c r="L10628" i="1"/>
  <c r="L10629" i="1"/>
  <c r="L10630" i="1"/>
  <c r="L10631" i="1"/>
  <c r="L10632" i="1"/>
  <c r="L10633" i="1"/>
  <c r="L10634" i="1"/>
  <c r="L10635" i="1"/>
  <c r="L10636" i="1"/>
  <c r="L10637" i="1"/>
  <c r="L10638" i="1"/>
  <c r="L10639" i="1"/>
  <c r="L10640" i="1"/>
  <c r="L10641" i="1"/>
  <c r="L10642" i="1"/>
  <c r="L10643" i="1"/>
  <c r="L10644" i="1"/>
  <c r="L10645" i="1"/>
  <c r="L10646" i="1"/>
  <c r="L10647" i="1"/>
  <c r="L10648" i="1"/>
  <c r="L10649" i="1"/>
  <c r="L10650" i="1"/>
  <c r="L10651" i="1"/>
  <c r="L10652" i="1"/>
  <c r="L10653" i="1"/>
  <c r="L10654" i="1"/>
  <c r="L10655" i="1"/>
  <c r="L10656" i="1"/>
  <c r="L10657" i="1"/>
  <c r="L10658" i="1"/>
  <c r="L10659" i="1"/>
  <c r="L10660" i="1"/>
  <c r="L10661" i="1"/>
  <c r="L10662" i="1"/>
  <c r="L10663" i="1"/>
  <c r="L10664" i="1"/>
  <c r="L10665" i="1"/>
  <c r="L10666" i="1"/>
  <c r="L10667" i="1"/>
  <c r="L10668" i="1"/>
  <c r="L10669" i="1"/>
  <c r="L10670" i="1"/>
  <c r="L10671" i="1"/>
  <c r="L10672" i="1"/>
  <c r="L10673" i="1"/>
  <c r="L10674" i="1"/>
  <c r="L10675" i="1"/>
  <c r="L10676" i="1"/>
  <c r="L10677" i="1"/>
  <c r="L10678" i="1"/>
  <c r="L10679" i="1"/>
  <c r="L10680" i="1"/>
  <c r="L10681" i="1"/>
  <c r="L10682" i="1"/>
  <c r="L10683" i="1"/>
  <c r="L10684" i="1"/>
  <c r="L10685" i="1"/>
  <c r="L10686" i="1"/>
  <c r="L10687" i="1"/>
  <c r="L10688" i="1"/>
  <c r="L10689" i="1"/>
  <c r="L10690" i="1"/>
  <c r="L10691" i="1"/>
  <c r="L10692" i="1"/>
  <c r="L10693" i="1"/>
  <c r="L10694" i="1"/>
  <c r="L10695" i="1"/>
  <c r="L10696" i="1"/>
  <c r="L10697" i="1"/>
  <c r="L10698" i="1"/>
  <c r="L10699" i="1"/>
  <c r="L10700" i="1"/>
  <c r="L10701" i="1"/>
  <c r="L10702" i="1"/>
  <c r="L10703" i="1"/>
  <c r="L10704" i="1"/>
  <c r="L10705" i="1"/>
  <c r="L10706" i="1"/>
  <c r="L10707" i="1"/>
  <c r="L10708" i="1"/>
  <c r="L10709" i="1"/>
  <c r="L10710" i="1"/>
  <c r="L10711" i="1"/>
  <c r="L10712" i="1"/>
  <c r="L10713" i="1"/>
  <c r="L10714" i="1"/>
  <c r="L10715" i="1"/>
  <c r="L10716" i="1"/>
  <c r="L10717" i="1"/>
  <c r="L10718" i="1"/>
  <c r="L10719" i="1"/>
  <c r="L10720" i="1"/>
  <c r="L10721" i="1"/>
  <c r="L10722" i="1"/>
  <c r="L10723" i="1"/>
  <c r="L10724" i="1"/>
  <c r="L10725" i="1"/>
  <c r="L10726" i="1"/>
  <c r="L10727" i="1"/>
  <c r="L10728" i="1"/>
  <c r="L10729" i="1"/>
  <c r="L10730" i="1"/>
  <c r="L10731" i="1"/>
  <c r="L10732" i="1"/>
  <c r="L10733" i="1"/>
  <c r="L10734" i="1"/>
  <c r="L10735" i="1"/>
  <c r="L10736" i="1"/>
  <c r="L10737" i="1"/>
  <c r="L10738" i="1"/>
  <c r="L10739" i="1"/>
  <c r="L10740" i="1"/>
  <c r="L10741" i="1"/>
  <c r="L10742" i="1"/>
  <c r="L10743" i="1"/>
  <c r="L10744" i="1"/>
  <c r="L10745" i="1"/>
  <c r="L10746" i="1"/>
  <c r="L10747" i="1"/>
  <c r="L10748" i="1"/>
  <c r="L10749" i="1"/>
  <c r="L10750" i="1"/>
  <c r="L10751" i="1"/>
  <c r="L10752" i="1"/>
  <c r="L10753" i="1"/>
  <c r="L10754" i="1"/>
  <c r="L10755" i="1"/>
  <c r="L10756" i="1"/>
  <c r="L10757" i="1"/>
  <c r="L10758" i="1"/>
  <c r="L10759" i="1"/>
  <c r="L10760" i="1"/>
  <c r="L10761" i="1"/>
  <c r="L10762" i="1"/>
  <c r="L10763" i="1"/>
  <c r="L10764" i="1"/>
  <c r="L10765" i="1"/>
  <c r="L10766" i="1"/>
  <c r="L10767" i="1"/>
  <c r="L10768" i="1"/>
  <c r="L10769" i="1"/>
  <c r="L10770" i="1"/>
  <c r="L10771" i="1"/>
  <c r="L10772" i="1"/>
  <c r="L10773" i="1"/>
  <c r="L10774" i="1"/>
  <c r="L10775" i="1"/>
  <c r="L10776" i="1"/>
  <c r="L10777" i="1"/>
  <c r="L10778" i="1"/>
  <c r="L10779" i="1"/>
  <c r="L10780" i="1"/>
  <c r="L10781" i="1"/>
  <c r="L10782" i="1"/>
  <c r="L10783" i="1"/>
  <c r="L10784" i="1"/>
  <c r="L10785" i="1"/>
  <c r="L10786" i="1"/>
  <c r="L10787" i="1"/>
  <c r="L10788" i="1"/>
  <c r="L10789" i="1"/>
  <c r="L10790" i="1"/>
  <c r="L10791" i="1"/>
  <c r="L10792" i="1"/>
  <c r="L10793" i="1"/>
  <c r="L10794" i="1"/>
  <c r="L10795" i="1"/>
  <c r="L10796" i="1"/>
  <c r="L10797" i="1"/>
  <c r="L10798" i="1"/>
  <c r="L10799" i="1"/>
  <c r="L10800" i="1"/>
  <c r="L10801" i="1"/>
  <c r="L10802" i="1"/>
  <c r="L10803" i="1"/>
  <c r="L10804" i="1"/>
  <c r="L10805" i="1"/>
  <c r="L10806" i="1"/>
  <c r="L10807" i="1"/>
  <c r="L10808" i="1"/>
  <c r="L10809" i="1"/>
  <c r="L10810" i="1"/>
  <c r="L10811" i="1"/>
  <c r="L10812" i="1"/>
  <c r="L10813" i="1"/>
  <c r="L10814" i="1"/>
  <c r="L10815" i="1"/>
  <c r="L10816" i="1"/>
  <c r="L10817" i="1"/>
  <c r="L10818" i="1"/>
  <c r="L10819" i="1"/>
  <c r="L10820" i="1"/>
  <c r="L10821" i="1"/>
  <c r="L10822" i="1"/>
  <c r="L10823" i="1"/>
  <c r="L10824" i="1"/>
  <c r="L10825" i="1"/>
  <c r="L10826" i="1"/>
  <c r="L10827" i="1"/>
  <c r="L10828" i="1"/>
  <c r="L10829" i="1"/>
  <c r="L10830" i="1"/>
  <c r="L10831" i="1"/>
  <c r="L10832" i="1"/>
  <c r="L10833" i="1"/>
  <c r="L10834" i="1"/>
  <c r="L10835" i="1"/>
  <c r="L10836" i="1"/>
  <c r="L10837" i="1"/>
  <c r="L10838" i="1"/>
  <c r="L10839" i="1"/>
  <c r="L10840" i="1"/>
  <c r="L10841" i="1"/>
  <c r="L10842" i="1"/>
  <c r="L10843" i="1"/>
  <c r="L10844" i="1"/>
  <c r="L10845" i="1"/>
  <c r="L10846" i="1"/>
  <c r="L10847" i="1"/>
  <c r="L10848" i="1"/>
  <c r="L10849" i="1"/>
  <c r="L10850" i="1"/>
  <c r="L10851" i="1"/>
  <c r="L10852" i="1"/>
  <c r="L10853" i="1"/>
  <c r="L10854" i="1"/>
  <c r="L10855" i="1"/>
  <c r="L10856" i="1"/>
  <c r="L10857" i="1"/>
  <c r="L10858" i="1"/>
  <c r="L10859" i="1"/>
  <c r="L10860" i="1"/>
  <c r="L10861" i="1"/>
  <c r="L10862" i="1"/>
  <c r="L10863" i="1"/>
  <c r="L10864" i="1"/>
  <c r="L10865" i="1"/>
  <c r="L10866" i="1"/>
  <c r="L10867" i="1"/>
  <c r="L10868" i="1"/>
  <c r="L10869" i="1"/>
  <c r="L10870" i="1"/>
  <c r="L10871" i="1"/>
  <c r="L10872" i="1"/>
  <c r="L10873" i="1"/>
  <c r="L10874" i="1"/>
  <c r="L10875" i="1"/>
  <c r="L10876" i="1"/>
  <c r="L10877" i="1"/>
  <c r="L10878" i="1"/>
  <c r="L10879" i="1"/>
  <c r="L10880" i="1"/>
  <c r="L10881" i="1"/>
  <c r="L10882" i="1"/>
  <c r="L10883" i="1"/>
  <c r="L10884" i="1"/>
  <c r="L10885" i="1"/>
  <c r="L10886" i="1"/>
  <c r="L10887" i="1"/>
  <c r="L10888" i="1"/>
  <c r="L10889" i="1"/>
  <c r="L10890" i="1"/>
  <c r="L10891" i="1"/>
  <c r="L10892" i="1"/>
  <c r="L10893" i="1"/>
  <c r="L10894" i="1"/>
  <c r="L10895" i="1"/>
  <c r="L10896" i="1"/>
  <c r="L10897" i="1"/>
  <c r="L10898" i="1"/>
  <c r="L10899" i="1"/>
  <c r="L10900" i="1"/>
  <c r="L10901" i="1"/>
  <c r="L10902" i="1"/>
  <c r="L10903" i="1"/>
  <c r="L10904" i="1"/>
  <c r="L10905" i="1"/>
  <c r="L10906" i="1"/>
  <c r="L10907" i="1"/>
  <c r="L10908" i="1"/>
  <c r="L10909" i="1"/>
  <c r="L10910" i="1"/>
  <c r="L10911" i="1"/>
  <c r="L10912" i="1"/>
  <c r="L10913" i="1"/>
  <c r="L10914" i="1"/>
  <c r="L10915" i="1"/>
  <c r="L10916" i="1"/>
  <c r="L10917" i="1"/>
  <c r="L10918" i="1"/>
  <c r="L10919" i="1"/>
  <c r="L10920" i="1"/>
  <c r="L10921" i="1"/>
  <c r="L10922" i="1"/>
  <c r="L10923" i="1"/>
  <c r="L10924" i="1"/>
  <c r="L10925" i="1"/>
  <c r="L10926" i="1"/>
  <c r="L10927" i="1"/>
  <c r="L10928" i="1"/>
  <c r="L10929" i="1"/>
  <c r="L10930" i="1"/>
  <c r="L10931" i="1"/>
  <c r="L10932" i="1"/>
  <c r="L10933" i="1"/>
  <c r="L10934" i="1"/>
  <c r="L10935" i="1"/>
  <c r="L10936" i="1"/>
  <c r="L10937" i="1"/>
  <c r="L10938" i="1"/>
  <c r="L10939" i="1"/>
  <c r="L10940" i="1"/>
  <c r="L10941" i="1"/>
  <c r="L10942" i="1"/>
  <c r="L10943" i="1"/>
  <c r="L10944" i="1"/>
  <c r="L10945" i="1"/>
  <c r="L10946" i="1"/>
  <c r="L10948" i="1"/>
  <c r="L10949" i="1"/>
  <c r="L10950" i="1"/>
  <c r="L10951" i="1"/>
  <c r="L10952" i="1"/>
  <c r="L10953" i="1"/>
  <c r="L10954" i="1"/>
  <c r="L10955" i="1"/>
  <c r="L10956" i="1"/>
  <c r="L10957" i="1"/>
  <c r="L10958" i="1"/>
  <c r="L10959" i="1"/>
  <c r="L10960" i="1"/>
  <c r="L10961" i="1"/>
  <c r="L10962" i="1"/>
  <c r="L10964" i="1"/>
  <c r="L10965" i="1"/>
  <c r="L10967" i="1"/>
  <c r="L10969" i="1"/>
  <c r="L10970" i="1"/>
  <c r="L10971" i="1"/>
  <c r="L10972" i="1"/>
  <c r="L10973" i="1"/>
  <c r="L10974" i="1"/>
  <c r="L10975" i="1"/>
  <c r="L10976" i="1"/>
  <c r="L10977" i="1"/>
  <c r="L10978" i="1"/>
  <c r="L10979" i="1"/>
  <c r="L10980" i="1"/>
  <c r="L10981" i="1"/>
  <c r="L10982" i="1"/>
  <c r="L10983" i="1"/>
  <c r="L10984" i="1"/>
  <c r="L10985" i="1"/>
  <c r="L10986" i="1"/>
  <c r="L10987" i="1"/>
  <c r="L10988" i="1"/>
  <c r="L10989" i="1"/>
  <c r="L10990" i="1"/>
  <c r="L10991" i="1"/>
  <c r="L10992" i="1"/>
  <c r="L10993" i="1"/>
  <c r="L10994" i="1"/>
  <c r="L10995" i="1"/>
  <c r="L10996" i="1"/>
  <c r="L10997" i="1"/>
  <c r="L10998" i="1"/>
  <c r="L10999" i="1"/>
  <c r="L11000" i="1"/>
  <c r="L11001" i="1"/>
  <c r="L11002" i="1"/>
  <c r="L11003" i="1"/>
  <c r="L11004" i="1"/>
  <c r="L11005" i="1"/>
  <c r="L11006" i="1"/>
  <c r="L11007" i="1"/>
  <c r="L11008" i="1"/>
  <c r="L11009" i="1"/>
  <c r="L11010" i="1"/>
  <c r="L11011" i="1"/>
  <c r="L11012" i="1"/>
  <c r="L11013" i="1"/>
  <c r="L11014" i="1"/>
  <c r="L11015" i="1"/>
  <c r="L11016" i="1"/>
  <c r="L11017" i="1"/>
  <c r="L11019" i="1"/>
  <c r="L11022" i="1"/>
  <c r="L11023" i="1"/>
  <c r="L11024" i="1"/>
  <c r="L11025" i="1"/>
  <c r="L11026" i="1"/>
  <c r="L11027" i="1"/>
  <c r="L11028" i="1"/>
  <c r="L11029" i="1"/>
  <c r="L11030" i="1"/>
  <c r="L11031" i="1"/>
  <c r="L11032" i="1"/>
  <c r="L11033" i="1"/>
  <c r="L11034" i="1"/>
  <c r="L11035" i="1"/>
  <c r="L11036" i="1"/>
  <c r="L11037" i="1"/>
  <c r="L11038" i="1"/>
  <c r="L11039" i="1"/>
  <c r="L11040" i="1"/>
  <c r="L11041" i="1"/>
  <c r="L11042" i="1"/>
  <c r="L11043" i="1"/>
  <c r="L11044" i="1"/>
  <c r="L11045" i="1"/>
  <c r="L11046" i="1"/>
  <c r="L11047" i="1"/>
  <c r="L11048" i="1"/>
  <c r="L11049" i="1"/>
  <c r="L11050" i="1"/>
  <c r="L11051" i="1"/>
  <c r="L11052" i="1"/>
  <c r="L11053" i="1"/>
  <c r="L11054" i="1"/>
  <c r="L11055" i="1"/>
  <c r="L11056" i="1"/>
  <c r="L11057" i="1"/>
  <c r="L11058" i="1"/>
  <c r="L11059" i="1"/>
  <c r="L11060" i="1"/>
  <c r="L11062" i="1"/>
  <c r="L11063" i="1"/>
  <c r="L11064" i="1"/>
  <c r="L11065" i="1"/>
  <c r="L11066" i="1"/>
  <c r="L11067" i="1"/>
  <c r="L11068" i="1"/>
  <c r="L11069" i="1"/>
  <c r="L11070" i="1"/>
  <c r="L11071" i="1"/>
  <c r="L11072" i="1"/>
  <c r="L11073" i="1"/>
  <c r="L11074" i="1"/>
  <c r="L11075" i="1"/>
  <c r="L11076" i="1"/>
  <c r="L11077" i="1"/>
  <c r="L11078" i="1"/>
  <c r="L11079" i="1"/>
  <c r="L11080" i="1"/>
  <c r="L11081" i="1"/>
  <c r="L11082" i="1"/>
  <c r="L11083" i="1"/>
  <c r="L11084" i="1"/>
  <c r="L11085" i="1"/>
  <c r="L11086" i="1"/>
  <c r="L11087" i="1"/>
  <c r="L11088" i="1"/>
  <c r="L11089" i="1"/>
  <c r="L11090" i="1"/>
  <c r="L11091" i="1"/>
  <c r="L11092" i="1"/>
  <c r="L11093" i="1"/>
  <c r="L11094" i="1"/>
  <c r="L11095" i="1"/>
  <c r="L11096" i="1"/>
  <c r="L11097" i="1"/>
  <c r="L11098" i="1"/>
  <c r="L11099" i="1"/>
  <c r="L11100" i="1"/>
  <c r="L11102" i="1"/>
  <c r="L11103" i="1"/>
  <c r="L11104" i="1"/>
  <c r="L11105" i="1"/>
  <c r="L11106" i="1"/>
  <c r="L11107" i="1"/>
  <c r="L11108" i="1"/>
  <c r="L11109" i="1"/>
  <c r="L11110" i="1"/>
  <c r="L11111" i="1"/>
  <c r="L11112" i="1"/>
  <c r="L11113" i="1"/>
  <c r="L11114" i="1"/>
  <c r="L11115" i="1"/>
  <c r="L11116" i="1"/>
  <c r="L11117" i="1"/>
  <c r="L11118" i="1"/>
  <c r="L11119" i="1"/>
  <c r="L11120" i="1"/>
  <c r="L11121" i="1"/>
  <c r="L11122" i="1"/>
  <c r="L11123" i="1"/>
  <c r="L11124" i="1"/>
  <c r="L11125" i="1"/>
  <c r="L11126" i="1"/>
  <c r="L11127" i="1"/>
  <c r="L11128" i="1"/>
  <c r="L11130" i="1"/>
  <c r="L11131" i="1"/>
  <c r="L11132" i="1"/>
  <c r="L11133" i="1"/>
  <c r="L11134" i="1"/>
  <c r="L11136" i="1"/>
  <c r="L11138" i="1"/>
  <c r="L11139" i="1"/>
  <c r="L11140" i="1"/>
  <c r="L11141" i="1"/>
  <c r="L11142" i="1"/>
  <c r="L11143" i="1"/>
  <c r="L11144" i="1"/>
  <c r="L11145" i="1"/>
  <c r="L11146" i="1"/>
  <c r="L11147" i="1"/>
  <c r="L11148" i="1"/>
  <c r="L11149" i="1"/>
  <c r="L11150" i="1"/>
  <c r="L11151" i="1"/>
  <c r="L11152" i="1"/>
  <c r="L11153" i="1"/>
  <c r="L11154" i="1"/>
  <c r="L11155" i="1"/>
  <c r="L11156" i="1"/>
  <c r="L11157" i="1"/>
  <c r="L11158" i="1"/>
  <c r="L11159" i="1"/>
  <c r="L11160" i="1"/>
  <c r="L11161" i="1"/>
  <c r="L11162" i="1"/>
  <c r="L11163" i="1"/>
  <c r="L11164" i="1"/>
  <c r="L11165" i="1"/>
  <c r="L11166" i="1"/>
  <c r="L11167" i="1"/>
  <c r="L11168" i="1"/>
  <c r="L11169" i="1"/>
  <c r="L11170" i="1"/>
  <c r="L11171" i="1"/>
  <c r="L11172" i="1"/>
  <c r="L11173" i="1"/>
  <c r="L11174" i="1"/>
  <c r="L11175" i="1"/>
  <c r="L11176" i="1"/>
  <c r="L11177" i="1"/>
  <c r="L11178" i="1"/>
  <c r="L11179" i="1"/>
  <c r="L11180" i="1"/>
  <c r="L11181" i="1"/>
  <c r="L11182" i="1"/>
  <c r="L11183" i="1"/>
  <c r="L11184" i="1"/>
  <c r="L11185" i="1"/>
  <c r="L11186" i="1"/>
  <c r="L11187" i="1"/>
  <c r="L11188" i="1"/>
  <c r="L11189" i="1"/>
  <c r="L11190" i="1"/>
  <c r="L11194" i="1"/>
  <c r="L11195" i="1"/>
  <c r="L11196" i="1"/>
  <c r="L11197" i="1"/>
  <c r="L11198" i="1"/>
  <c r="L11199" i="1"/>
  <c r="L11200" i="1"/>
  <c r="L11201" i="1"/>
  <c r="L11202" i="1"/>
  <c r="L11203" i="1"/>
  <c r="L11204" i="1"/>
  <c r="L11205" i="1"/>
  <c r="L11206" i="1"/>
  <c r="L11207" i="1"/>
  <c r="L11208" i="1"/>
  <c r="L11209" i="1"/>
  <c r="L11210" i="1"/>
  <c r="L11211" i="1"/>
  <c r="L11212" i="1"/>
  <c r="L11213" i="1"/>
  <c r="L11214" i="1"/>
  <c r="L11215" i="1"/>
  <c r="L11216" i="1"/>
  <c r="L11217" i="1"/>
  <c r="L11218" i="1"/>
  <c r="L11219" i="1"/>
  <c r="L11220" i="1"/>
  <c r="L11221" i="1"/>
  <c r="L11222" i="1"/>
  <c r="L11223" i="1"/>
  <c r="L11224" i="1"/>
  <c r="L11225" i="1"/>
  <c r="L11226" i="1"/>
  <c r="L11227" i="1"/>
  <c r="L11228" i="1"/>
  <c r="L11229" i="1"/>
  <c r="L11230" i="1"/>
  <c r="L11231" i="1"/>
  <c r="L11232" i="1"/>
  <c r="L11233" i="1"/>
  <c r="L11234" i="1"/>
  <c r="L11235" i="1"/>
  <c r="L11236" i="1"/>
  <c r="L11237" i="1"/>
  <c r="L11238" i="1"/>
  <c r="L11239" i="1"/>
  <c r="L11240" i="1"/>
  <c r="L11241" i="1"/>
  <c r="L11242" i="1"/>
  <c r="L11243" i="1"/>
  <c r="L11244" i="1"/>
  <c r="L11245" i="1"/>
  <c r="L11246" i="1"/>
  <c r="L11247" i="1"/>
  <c r="L11248" i="1"/>
  <c r="L11249" i="1"/>
  <c r="L11250" i="1"/>
  <c r="L11251" i="1"/>
  <c r="L11252" i="1"/>
  <c r="L11253" i="1"/>
  <c r="L11255" i="1"/>
  <c r="L11256" i="1"/>
  <c r="L11258" i="1"/>
  <c r="L11259" i="1"/>
  <c r="L11260" i="1"/>
  <c r="L11261" i="1"/>
  <c r="L11262" i="1"/>
  <c r="L11263" i="1"/>
  <c r="L11264" i="1"/>
  <c r="L11265" i="1"/>
  <c r="L11266" i="1"/>
  <c r="L11267" i="1"/>
  <c r="L11268" i="1"/>
  <c r="L11269" i="1"/>
  <c r="L11270" i="1"/>
  <c r="L11271" i="1"/>
  <c r="L11272" i="1"/>
  <c r="L11273" i="1"/>
  <c r="L11274" i="1"/>
  <c r="L11275" i="1"/>
  <c r="L11276" i="1"/>
  <c r="L11277" i="1"/>
  <c r="L11278" i="1"/>
  <c r="L11279" i="1"/>
  <c r="L11280" i="1"/>
  <c r="L11281" i="1"/>
  <c r="L11282" i="1"/>
  <c r="L11283" i="1"/>
  <c r="L11284" i="1"/>
  <c r="L11285" i="1"/>
  <c r="L11286" i="1"/>
  <c r="L11287" i="1"/>
  <c r="L11288" i="1"/>
  <c r="L11289" i="1"/>
  <c r="L11290" i="1"/>
  <c r="L11291" i="1"/>
  <c r="L11292" i="1"/>
  <c r="L11293" i="1"/>
  <c r="L11294" i="1"/>
  <c r="L11295" i="1"/>
  <c r="L11296" i="1"/>
  <c r="L11297" i="1"/>
  <c r="L11298" i="1"/>
  <c r="L11299" i="1"/>
  <c r="L11300" i="1"/>
  <c r="L11301" i="1"/>
  <c r="L11302" i="1"/>
  <c r="L11303" i="1"/>
  <c r="L11304" i="1"/>
  <c r="L11305" i="1"/>
  <c r="L11306" i="1"/>
  <c r="L11307" i="1"/>
  <c r="L11308" i="1"/>
  <c r="L11309" i="1"/>
  <c r="L11310" i="1"/>
  <c r="L11311" i="1"/>
  <c r="L11312" i="1"/>
  <c r="L11313" i="1"/>
  <c r="L11315" i="1"/>
  <c r="L11316" i="1"/>
  <c r="L11317" i="1"/>
  <c r="L11318" i="1"/>
  <c r="L11319" i="1"/>
  <c r="L11320" i="1"/>
  <c r="L11321" i="1"/>
  <c r="L11322" i="1"/>
  <c r="L11323" i="1"/>
  <c r="L11324" i="1"/>
  <c r="L11325" i="1"/>
  <c r="L11326" i="1"/>
  <c r="L11328" i="1"/>
  <c r="L11329" i="1"/>
  <c r="L11330" i="1"/>
  <c r="L11331" i="1"/>
  <c r="L11332" i="1"/>
  <c r="L11333" i="1"/>
  <c r="L11334" i="1"/>
  <c r="L11335" i="1"/>
  <c r="L11336" i="1"/>
  <c r="L11337" i="1"/>
  <c r="L11338" i="1"/>
  <c r="L11339" i="1"/>
  <c r="L11340" i="1"/>
  <c r="L11341" i="1"/>
  <c r="L11342" i="1"/>
  <c r="L11343" i="1"/>
  <c r="L11344" i="1"/>
  <c r="L11345" i="1"/>
  <c r="L11346" i="1"/>
  <c r="L11347" i="1"/>
  <c r="L11348" i="1"/>
  <c r="L11349" i="1"/>
  <c r="L11351" i="1"/>
  <c r="L11352" i="1"/>
  <c r="L11353" i="1"/>
  <c r="L11354" i="1"/>
  <c r="L11355" i="1"/>
  <c r="L11356" i="1"/>
  <c r="L11357" i="1"/>
  <c r="L11358" i="1"/>
  <c r="L11359" i="1"/>
  <c r="L11360" i="1"/>
  <c r="L11363" i="1"/>
  <c r="L11364" i="1"/>
  <c r="L11365" i="1"/>
  <c r="L11366" i="1"/>
  <c r="L11367" i="1"/>
  <c r="L11368" i="1"/>
  <c r="L11369" i="1"/>
  <c r="L11370" i="1"/>
  <c r="L11371" i="1"/>
  <c r="L11372" i="1"/>
  <c r="L11373" i="1"/>
  <c r="L11374" i="1"/>
  <c r="L11375" i="1"/>
  <c r="L11376" i="1"/>
  <c r="L11377" i="1"/>
  <c r="L11378" i="1"/>
  <c r="L11379" i="1"/>
  <c r="L11380" i="1"/>
  <c r="L11381" i="1"/>
  <c r="L11382" i="1"/>
  <c r="L11383" i="1"/>
  <c r="L11384" i="1"/>
  <c r="L11385" i="1"/>
  <c r="L11386" i="1"/>
  <c r="L11387" i="1"/>
  <c r="L11389" i="1"/>
  <c r="L11390" i="1"/>
  <c r="L11392" i="1"/>
  <c r="L11393" i="1"/>
  <c r="L11394" i="1"/>
  <c r="L11395" i="1"/>
  <c r="L11400" i="1"/>
  <c r="L11401" i="1"/>
  <c r="L11402" i="1"/>
  <c r="L11403" i="1"/>
  <c r="L11405" i="1"/>
  <c r="L11406" i="1"/>
  <c r="L11407" i="1"/>
  <c r="L11408" i="1"/>
  <c r="L11409" i="1"/>
  <c r="L11410" i="1"/>
  <c r="L11411" i="1"/>
  <c r="L11412" i="1"/>
  <c r="L11413" i="1"/>
  <c r="L11414" i="1"/>
  <c r="L11415" i="1"/>
  <c r="L11416" i="1"/>
  <c r="L11417" i="1"/>
  <c r="L11418" i="1"/>
  <c r="L11419" i="1"/>
  <c r="L11420" i="1"/>
  <c r="L11421" i="1"/>
  <c r="L11426" i="1"/>
  <c r="L11427" i="1"/>
  <c r="L11428" i="1"/>
  <c r="L11429" i="1"/>
  <c r="L11430" i="1"/>
  <c r="L11431" i="1"/>
  <c r="L11432" i="1"/>
  <c r="L11433" i="1"/>
  <c r="L11434" i="1"/>
  <c r="L11435" i="1"/>
  <c r="L11436" i="1"/>
  <c r="L11437" i="1"/>
  <c r="L11438" i="1"/>
  <c r="L11439" i="1"/>
  <c r="L11440" i="1"/>
  <c r="L11446" i="1"/>
  <c r="L11447" i="1"/>
  <c r="L11448" i="1"/>
  <c r="L11449" i="1"/>
  <c r="L11450" i="1"/>
  <c r="L11451" i="1"/>
  <c r="L11452" i="1"/>
  <c r="L11453" i="1"/>
  <c r="L11454" i="1"/>
  <c r="L11455" i="1"/>
  <c r="L11456" i="1"/>
  <c r="L11457" i="1"/>
  <c r="L11458" i="1"/>
  <c r="L11459" i="1"/>
  <c r="L11463" i="1"/>
  <c r="L11464" i="1"/>
  <c r="L11465" i="1"/>
  <c r="L11466" i="1"/>
  <c r="L11467" i="1"/>
  <c r="L11468" i="1"/>
  <c r="L11469" i="1"/>
  <c r="L11470" i="1"/>
  <c r="L11471" i="1"/>
  <c r="L11472" i="1"/>
  <c r="L11473" i="1"/>
  <c r="L11474" i="1"/>
  <c r="L11475" i="1"/>
  <c r="L11476" i="1"/>
  <c r="L11477" i="1"/>
  <c r="L11478" i="1"/>
  <c r="L11479" i="1"/>
  <c r="L11480" i="1"/>
  <c r="L11481" i="1"/>
  <c r="L11482" i="1"/>
  <c r="L11483" i="1"/>
  <c r="L11484" i="1"/>
  <c r="L11485" i="1"/>
  <c r="L11486" i="1"/>
  <c r="L11487" i="1"/>
  <c r="L11488" i="1"/>
  <c r="L11489" i="1"/>
  <c r="L11490" i="1"/>
  <c r="L11491" i="1"/>
  <c r="L11492" i="1"/>
  <c r="L11493" i="1"/>
  <c r="L11494" i="1"/>
  <c r="L11495" i="1"/>
  <c r="L11496" i="1"/>
  <c r="L11501" i="1"/>
  <c r="L11502" i="1"/>
  <c r="L11503" i="1"/>
  <c r="L11506" i="1"/>
  <c r="L11513" i="1"/>
  <c r="L11514" i="1"/>
  <c r="L11515" i="1"/>
  <c r="L11518" i="1"/>
  <c r="L11519" i="1"/>
  <c r="L11520" i="1"/>
  <c r="L11521" i="1"/>
  <c r="L11522" i="1"/>
  <c r="L11523" i="1"/>
  <c r="L11524" i="1"/>
  <c r="L11527" i="1"/>
  <c r="L11528" i="1"/>
  <c r="L11533" i="1"/>
  <c r="L11534" i="1"/>
  <c r="L11535" i="1"/>
  <c r="L11536" i="1"/>
  <c r="L11537" i="1"/>
  <c r="L11538" i="1"/>
  <c r="L11539" i="1"/>
  <c r="L11540" i="1"/>
  <c r="L11541" i="1"/>
  <c r="L11542" i="1"/>
  <c r="L11543" i="1"/>
  <c r="L11544" i="1"/>
  <c r="L11545" i="1"/>
  <c r="L11546" i="1"/>
  <c r="L11547" i="1"/>
  <c r="L11548" i="1"/>
  <c r="L11549" i="1"/>
  <c r="L11550" i="1"/>
  <c r="L11551" i="1"/>
  <c r="L11552" i="1"/>
  <c r="L11553" i="1"/>
  <c r="L11554" i="1"/>
  <c r="L11555" i="1"/>
  <c r="L11556" i="1"/>
  <c r="L11557" i="1"/>
  <c r="L11558" i="1"/>
  <c r="L11559" i="1"/>
  <c r="L11566" i="1"/>
  <c r="L11567" i="1"/>
  <c r="L11568" i="1"/>
  <c r="L11569" i="1"/>
  <c r="L11570" i="1"/>
  <c r="L11571" i="1"/>
  <c r="L11572" i="1"/>
  <c r="L11573" i="1"/>
  <c r="L11574" i="1"/>
  <c r="L11575" i="1"/>
  <c r="L11576" i="1"/>
  <c r="L11577" i="1"/>
  <c r="L11578" i="1"/>
  <c r="L11579" i="1"/>
  <c r="L11580" i="1"/>
  <c r="L11581" i="1"/>
  <c r="L11582" i="1"/>
  <c r="L11583" i="1"/>
  <c r="L11584" i="1"/>
  <c r="L11585" i="1"/>
  <c r="L11586" i="1"/>
  <c r="L11587" i="1"/>
  <c r="L11588" i="1"/>
  <c r="L11589" i="1"/>
  <c r="L11590" i="1"/>
  <c r="L11591" i="1"/>
  <c r="L11592" i="1"/>
  <c r="L11593" i="1"/>
  <c r="L11594" i="1"/>
  <c r="L11595" i="1"/>
  <c r="L11596" i="1"/>
  <c r="L11597" i="1"/>
  <c r="L11598" i="1"/>
  <c r="L11599" i="1"/>
  <c r="L11600" i="1"/>
  <c r="L11601" i="1"/>
  <c r="L11602" i="1"/>
  <c r="L11603" i="1"/>
  <c r="L11604" i="1"/>
  <c r="L11605" i="1"/>
  <c r="L11606" i="1"/>
  <c r="L11607" i="1"/>
  <c r="L11608" i="1"/>
  <c r="L11609" i="1"/>
  <c r="L11610" i="1"/>
  <c r="L11611" i="1"/>
  <c r="L11612" i="1"/>
  <c r="L11613" i="1"/>
  <c r="L11614" i="1"/>
  <c r="L11615" i="1"/>
  <c r="L11616" i="1"/>
  <c r="L11617" i="1"/>
  <c r="L11618" i="1"/>
  <c r="L11619" i="1"/>
  <c r="L11620" i="1"/>
  <c r="L11621" i="1"/>
  <c r="L11622" i="1"/>
  <c r="L11623" i="1"/>
  <c r="L11624" i="1"/>
  <c r="L11625" i="1"/>
  <c r="L11626" i="1"/>
  <c r="L11627" i="1"/>
  <c r="L11628" i="1"/>
  <c r="L11629" i="1"/>
  <c r="L11630" i="1"/>
  <c r="L11631" i="1"/>
  <c r="L11632" i="1"/>
  <c r="L11633" i="1"/>
  <c r="L11634" i="1"/>
  <c r="L11635" i="1"/>
  <c r="L11636" i="1"/>
  <c r="L11637" i="1"/>
  <c r="L11638" i="1"/>
  <c r="L11639" i="1"/>
  <c r="L11640" i="1"/>
  <c r="L11641" i="1"/>
  <c r="L11642" i="1"/>
  <c r="L11643" i="1"/>
  <c r="L11644" i="1"/>
  <c r="L11645" i="1"/>
  <c r="L11646" i="1"/>
  <c r="L11647" i="1"/>
  <c r="L11648" i="1"/>
  <c r="L11649" i="1"/>
  <c r="L11650" i="1"/>
  <c r="L11651" i="1"/>
  <c r="L11652" i="1"/>
  <c r="L11653" i="1"/>
  <c r="L11654" i="1"/>
  <c r="L11655" i="1"/>
  <c r="L11656" i="1"/>
  <c r="L11657" i="1"/>
  <c r="L11658" i="1"/>
  <c r="L11659" i="1"/>
  <c r="L11660" i="1"/>
  <c r="L11661" i="1"/>
  <c r="L11662" i="1"/>
  <c r="L11663" i="1"/>
  <c r="L11664" i="1"/>
  <c r="L11665" i="1"/>
  <c r="L11666" i="1"/>
  <c r="L11667" i="1"/>
  <c r="L11668" i="1"/>
  <c r="L11669" i="1"/>
  <c r="L11670" i="1"/>
  <c r="L11671" i="1"/>
  <c r="L11672" i="1"/>
  <c r="L11673" i="1"/>
  <c r="L11674" i="1"/>
  <c r="L11675" i="1"/>
  <c r="L11676" i="1"/>
  <c r="L11677" i="1"/>
  <c r="L11678" i="1"/>
  <c r="L11679" i="1"/>
  <c r="L11680" i="1"/>
  <c r="L11681" i="1"/>
  <c r="L11682" i="1"/>
  <c r="L11683" i="1"/>
  <c r="L11684" i="1"/>
  <c r="L11689" i="1"/>
  <c r="L11690" i="1"/>
  <c r="L11691" i="1"/>
  <c r="L11692" i="1"/>
  <c r="L11693" i="1"/>
  <c r="L11694" i="1"/>
  <c r="L11695" i="1"/>
  <c r="L11696" i="1"/>
  <c r="L11697" i="1"/>
  <c r="L11698" i="1"/>
  <c r="L11699" i="1"/>
  <c r="L11700" i="1"/>
  <c r="L11701" i="1"/>
  <c r="L11702" i="1"/>
  <c r="L11705" i="1"/>
  <c r="L11706" i="1"/>
  <c r="L11707" i="1"/>
  <c r="L11708" i="1"/>
  <c r="L11709" i="1"/>
  <c r="L11710" i="1"/>
  <c r="L11711" i="1"/>
  <c r="L11712" i="1"/>
  <c r="L11713" i="1"/>
  <c r="L11714" i="1"/>
  <c r="L11715" i="1"/>
  <c r="L11716" i="1"/>
  <c r="L11717" i="1"/>
  <c r="L11718" i="1"/>
  <c r="L11719" i="1"/>
  <c r="L11720" i="1"/>
  <c r="L11721" i="1"/>
  <c r="L11722" i="1"/>
  <c r="L11723" i="1"/>
  <c r="L11724" i="1"/>
  <c r="L11725" i="1"/>
  <c r="L11726" i="1"/>
  <c r="L11727" i="1"/>
  <c r="L11728" i="1"/>
  <c r="L11729" i="1"/>
  <c r="L11730" i="1"/>
  <c r="L11731" i="1"/>
  <c r="L11732" i="1"/>
  <c r="L11733" i="1"/>
  <c r="L11734" i="1"/>
  <c r="L11735" i="1"/>
  <c r="L11736" i="1"/>
  <c r="L11737" i="1"/>
  <c r="L11738" i="1"/>
  <c r="L11739" i="1"/>
  <c r="L11740" i="1"/>
  <c r="L11741" i="1"/>
  <c r="L11742" i="1"/>
  <c r="L11743" i="1"/>
  <c r="L11744" i="1"/>
  <c r="L11745" i="1"/>
  <c r="L11746" i="1"/>
  <c r="L11747" i="1"/>
  <c r="L11748" i="1"/>
  <c r="L11749" i="1"/>
  <c r="L11750" i="1"/>
  <c r="L11751" i="1"/>
  <c r="L11752" i="1"/>
  <c r="L11753" i="1"/>
  <c r="L11754" i="1"/>
  <c r="L11755" i="1"/>
  <c r="L11756" i="1"/>
  <c r="L11757" i="1"/>
  <c r="L11758" i="1"/>
  <c r="L11759" i="1"/>
  <c r="L11760" i="1"/>
  <c r="L11761" i="1"/>
  <c r="L11762" i="1"/>
  <c r="L11763" i="1"/>
  <c r="L11764" i="1"/>
  <c r="L11765" i="1"/>
  <c r="L11766" i="1"/>
  <c r="L11767" i="1"/>
  <c r="L11768" i="1"/>
  <c r="L11769" i="1"/>
  <c r="L11770" i="1"/>
  <c r="L11771" i="1"/>
  <c r="L11772" i="1"/>
  <c r="L11773" i="1"/>
  <c r="L11774" i="1"/>
  <c r="L11775" i="1"/>
  <c r="L11776" i="1"/>
  <c r="L11777" i="1"/>
  <c r="L11778" i="1"/>
  <c r="L11779" i="1"/>
  <c r="L11780" i="1"/>
  <c r="L11781" i="1"/>
  <c r="L11782" i="1"/>
  <c r="L11783" i="1"/>
  <c r="L11784" i="1"/>
  <c r="L11785" i="1"/>
  <c r="L11786" i="1"/>
  <c r="L11787" i="1"/>
  <c r="L11788" i="1"/>
  <c r="L11789" i="1"/>
  <c r="L11790" i="1"/>
  <c r="L11791" i="1"/>
  <c r="L11792" i="1"/>
  <c r="L11793" i="1"/>
  <c r="L11794" i="1"/>
  <c r="L11795" i="1"/>
  <c r="L11796" i="1"/>
  <c r="L11797" i="1"/>
  <c r="L11798" i="1"/>
  <c r="L11799" i="1"/>
  <c r="L11800" i="1"/>
  <c r="L11801" i="1"/>
  <c r="L11802" i="1"/>
  <c r="L11803" i="1"/>
  <c r="L11804" i="1"/>
  <c r="L11805" i="1"/>
  <c r="L11806" i="1"/>
  <c r="L11807" i="1"/>
  <c r="L11808" i="1"/>
  <c r="L11809" i="1"/>
  <c r="L11810" i="1"/>
  <c r="L11811" i="1"/>
  <c r="L11812" i="1"/>
  <c r="L11813" i="1"/>
  <c r="L11814" i="1"/>
  <c r="L11815" i="1"/>
  <c r="L11816" i="1"/>
  <c r="L11817" i="1"/>
  <c r="L11818" i="1"/>
  <c r="L11819" i="1"/>
  <c r="L11820" i="1"/>
  <c r="L11821" i="1"/>
  <c r="L11822" i="1"/>
  <c r="L11823" i="1"/>
  <c r="L11824" i="1"/>
  <c r="L11825" i="1"/>
  <c r="L11826" i="1"/>
  <c r="L11827" i="1"/>
  <c r="L11828" i="1"/>
  <c r="L11829" i="1"/>
  <c r="L11830" i="1"/>
  <c r="L11831" i="1"/>
  <c r="L11832" i="1"/>
  <c r="L11833" i="1"/>
  <c r="L11834" i="1"/>
  <c r="L11835" i="1"/>
  <c r="L11836" i="1"/>
  <c r="L11837" i="1"/>
  <c r="L11838" i="1"/>
  <c r="L11839" i="1"/>
  <c r="L11840" i="1"/>
  <c r="L11841" i="1"/>
  <c r="L11842" i="1"/>
  <c r="L11843" i="1"/>
  <c r="L11844" i="1"/>
  <c r="L11845" i="1"/>
  <c r="L11846" i="1"/>
  <c r="L11847" i="1"/>
  <c r="L11848" i="1"/>
  <c r="L11849" i="1"/>
  <c r="L11850" i="1"/>
  <c r="L11851" i="1"/>
  <c r="L11852" i="1"/>
  <c r="L11853" i="1"/>
  <c r="L11854" i="1"/>
  <c r="L11855" i="1"/>
  <c r="L11856" i="1"/>
  <c r="L11857" i="1"/>
  <c r="L11858" i="1"/>
  <c r="L11859" i="1"/>
  <c r="L11860" i="1"/>
  <c r="L11861" i="1"/>
  <c r="L11862" i="1"/>
  <c r="L11863" i="1"/>
  <c r="L11864" i="1"/>
  <c r="L11865" i="1"/>
  <c r="L11866" i="1"/>
  <c r="L11867" i="1"/>
  <c r="L11868" i="1"/>
  <c r="L11869" i="1"/>
  <c r="L11870" i="1"/>
  <c r="L11871" i="1"/>
  <c r="L11872" i="1"/>
  <c r="L11873" i="1"/>
  <c r="L11874" i="1"/>
  <c r="L11875" i="1"/>
  <c r="L11876" i="1"/>
  <c r="L11877" i="1"/>
  <c r="L11878" i="1"/>
  <c r="L11879" i="1"/>
  <c r="L11880" i="1"/>
  <c r="L11881" i="1"/>
  <c r="L11882" i="1"/>
  <c r="L11883" i="1"/>
  <c r="L11884" i="1"/>
  <c r="L11885" i="1"/>
  <c r="L11886" i="1"/>
  <c r="L11887" i="1"/>
  <c r="L11888" i="1"/>
  <c r="L11889" i="1"/>
  <c r="L11890" i="1"/>
  <c r="L11891" i="1"/>
  <c r="L11892" i="1"/>
  <c r="L11893" i="1"/>
  <c r="L11894" i="1"/>
  <c r="L11895" i="1"/>
  <c r="L11896" i="1"/>
  <c r="L11897" i="1"/>
  <c r="L11898" i="1"/>
  <c r="L11899" i="1"/>
  <c r="L11900" i="1"/>
  <c r="L11901" i="1"/>
  <c r="L11902" i="1"/>
  <c r="L11903" i="1"/>
  <c r="L11904" i="1"/>
  <c r="L11905" i="1"/>
  <c r="L11906" i="1"/>
  <c r="L11907" i="1"/>
  <c r="L11908" i="1"/>
  <c r="L11909" i="1"/>
  <c r="L11910" i="1"/>
  <c r="L11911" i="1"/>
  <c r="L11912" i="1"/>
  <c r="L11913" i="1"/>
  <c r="L11914" i="1"/>
  <c r="L11915" i="1"/>
  <c r="L11916" i="1"/>
  <c r="L11917" i="1"/>
  <c r="L11918" i="1"/>
  <c r="L11919" i="1"/>
  <c r="L11920" i="1"/>
  <c r="L11921" i="1"/>
  <c r="L11922" i="1"/>
  <c r="L11923" i="1"/>
  <c r="L11924" i="1"/>
  <c r="L11925" i="1"/>
  <c r="L11926" i="1"/>
  <c r="L11927" i="1"/>
  <c r="L11928" i="1"/>
  <c r="L11929" i="1"/>
  <c r="L11930" i="1"/>
  <c r="L11931" i="1"/>
  <c r="L11932" i="1"/>
  <c r="L11933" i="1"/>
  <c r="L11934" i="1"/>
  <c r="L11935" i="1"/>
  <c r="L11936" i="1"/>
  <c r="L11937" i="1"/>
  <c r="L11938" i="1"/>
  <c r="L11939" i="1"/>
  <c r="L11940" i="1"/>
  <c r="L11941" i="1"/>
  <c r="L11942" i="1"/>
  <c r="L11943" i="1"/>
  <c r="L11944" i="1"/>
  <c r="L11945" i="1"/>
  <c r="L11946" i="1"/>
  <c r="L11947" i="1"/>
  <c r="L11948" i="1"/>
  <c r="L11949" i="1"/>
  <c r="L11950" i="1"/>
  <c r="L11951" i="1"/>
  <c r="L11952" i="1"/>
  <c r="L11953" i="1"/>
  <c r="L11954" i="1"/>
  <c r="L11955" i="1"/>
  <c r="L11956" i="1"/>
  <c r="L11957" i="1"/>
  <c r="L11958" i="1"/>
  <c r="L11959" i="1"/>
  <c r="L11960" i="1"/>
  <c r="L11961" i="1"/>
  <c r="L11962" i="1"/>
  <c r="L11963" i="1"/>
  <c r="L11964" i="1"/>
  <c r="L11965" i="1"/>
  <c r="L11966" i="1"/>
  <c r="L11967" i="1"/>
  <c r="L11968" i="1"/>
  <c r="L11969" i="1"/>
  <c r="L11970" i="1"/>
  <c r="L11971" i="1"/>
  <c r="L11972" i="1"/>
  <c r="L11973" i="1"/>
  <c r="L11974" i="1"/>
  <c r="L11975" i="1"/>
  <c r="L11976" i="1"/>
  <c r="L11977" i="1"/>
  <c r="L11978" i="1"/>
  <c r="L11979" i="1"/>
  <c r="L11980" i="1"/>
  <c r="L11981" i="1"/>
  <c r="L11982" i="1"/>
  <c r="L11983" i="1"/>
  <c r="L11984" i="1"/>
  <c r="L11985" i="1"/>
  <c r="L11986" i="1"/>
  <c r="L11987" i="1"/>
  <c r="L11988" i="1"/>
  <c r="L11989" i="1"/>
  <c r="L11990" i="1"/>
  <c r="L11991" i="1"/>
  <c r="L11992" i="1"/>
  <c r="L11993" i="1"/>
  <c r="L11994" i="1"/>
  <c r="L11995" i="1"/>
  <c r="L11996" i="1"/>
  <c r="L11997" i="1"/>
  <c r="L11998" i="1"/>
  <c r="L11999" i="1"/>
  <c r="L12000" i="1"/>
  <c r="L12001" i="1"/>
  <c r="L12002" i="1"/>
  <c r="L12003" i="1"/>
  <c r="L12004" i="1"/>
  <c r="L12005" i="1"/>
  <c r="L12006" i="1"/>
  <c r="L12007" i="1"/>
  <c r="L12008" i="1"/>
  <c r="L12009" i="1"/>
  <c r="L12010" i="1"/>
  <c r="L12011" i="1"/>
  <c r="L12012" i="1"/>
  <c r="L12013" i="1"/>
  <c r="L12014" i="1"/>
  <c r="L12015" i="1"/>
  <c r="L12016" i="1"/>
  <c r="L12017" i="1"/>
  <c r="L12018" i="1"/>
  <c r="L12019" i="1"/>
  <c r="L12020" i="1"/>
  <c r="L12021" i="1"/>
  <c r="L12022" i="1"/>
  <c r="L12023" i="1"/>
  <c r="L12024" i="1"/>
  <c r="L12025" i="1"/>
  <c r="L12026" i="1"/>
  <c r="L12027" i="1"/>
  <c r="L12028" i="1"/>
  <c r="L12029" i="1"/>
  <c r="L12030" i="1"/>
  <c r="L12031" i="1"/>
  <c r="L12032" i="1"/>
  <c r="L12033" i="1"/>
  <c r="L12034" i="1"/>
  <c r="L12035" i="1"/>
  <c r="L12036" i="1"/>
  <c r="L12037" i="1"/>
  <c r="L12038" i="1"/>
  <c r="L12039" i="1"/>
  <c r="L12040" i="1"/>
  <c r="L12041" i="1"/>
  <c r="L12042" i="1"/>
  <c r="L12043" i="1"/>
  <c r="L12044" i="1"/>
  <c r="L12045" i="1"/>
  <c r="L12046" i="1"/>
  <c r="L12047" i="1"/>
  <c r="L12048" i="1"/>
  <c r="L12049" i="1"/>
  <c r="L12050" i="1"/>
  <c r="L12051" i="1"/>
  <c r="L12052" i="1"/>
  <c r="L12053" i="1"/>
  <c r="L12054" i="1"/>
  <c r="L12055" i="1"/>
  <c r="L12056" i="1"/>
  <c r="L12057" i="1"/>
  <c r="L12058" i="1"/>
  <c r="L12059" i="1"/>
  <c r="L12060" i="1"/>
  <c r="L12061" i="1"/>
  <c r="L12062" i="1"/>
  <c r="L12063" i="1"/>
  <c r="L12064" i="1"/>
  <c r="L12065" i="1"/>
  <c r="L12066" i="1"/>
  <c r="L12067" i="1"/>
  <c r="L12068" i="1"/>
  <c r="L12069" i="1"/>
  <c r="L12070" i="1"/>
  <c r="L12071" i="1"/>
  <c r="L12072" i="1"/>
  <c r="L12073" i="1"/>
  <c r="L12074" i="1"/>
  <c r="L12075" i="1"/>
  <c r="L12076" i="1"/>
  <c r="L12077" i="1"/>
  <c r="L12078" i="1"/>
  <c r="L12079" i="1"/>
  <c r="L12080" i="1"/>
  <c r="L12081" i="1"/>
  <c r="L12082" i="1"/>
  <c r="L12083" i="1"/>
  <c r="L12084" i="1"/>
  <c r="L12085" i="1"/>
  <c r="L12086" i="1"/>
  <c r="L12087" i="1"/>
  <c r="L12088" i="1"/>
  <c r="L12089" i="1"/>
  <c r="L12090" i="1"/>
  <c r="L12091" i="1"/>
  <c r="L12092" i="1"/>
  <c r="L12093" i="1"/>
  <c r="L12094" i="1"/>
  <c r="L12095" i="1"/>
  <c r="L12096" i="1"/>
  <c r="L12097" i="1"/>
  <c r="L12098" i="1"/>
  <c r="L12099" i="1"/>
  <c r="L12100" i="1"/>
  <c r="L12101" i="1"/>
  <c r="L12102" i="1"/>
  <c r="L12103" i="1"/>
  <c r="L12104" i="1"/>
  <c r="L12105" i="1"/>
  <c r="L12106" i="1"/>
  <c r="L12107" i="1"/>
  <c r="L12108" i="1"/>
  <c r="L12109" i="1"/>
  <c r="L12110" i="1"/>
  <c r="L12111" i="1"/>
  <c r="L12112" i="1"/>
  <c r="L12113" i="1"/>
  <c r="L12114" i="1"/>
  <c r="L12115" i="1"/>
  <c r="L12116" i="1"/>
  <c r="L12117" i="1"/>
  <c r="L12118" i="1"/>
  <c r="L12119" i="1"/>
  <c r="L12120" i="1"/>
  <c r="L12121" i="1"/>
  <c r="L12122" i="1"/>
  <c r="L12123" i="1"/>
  <c r="L12124" i="1"/>
  <c r="L12125" i="1"/>
  <c r="L12126" i="1"/>
  <c r="L12127" i="1"/>
  <c r="L12128" i="1"/>
  <c r="L12129" i="1"/>
  <c r="L12130" i="1"/>
  <c r="L12131" i="1"/>
  <c r="L12132" i="1"/>
  <c r="L12133" i="1"/>
  <c r="L12134" i="1"/>
  <c r="L12135" i="1"/>
  <c r="L12136" i="1"/>
  <c r="L12137" i="1"/>
  <c r="L12138" i="1"/>
  <c r="L12139" i="1"/>
  <c r="L12140" i="1"/>
  <c r="L12141" i="1"/>
  <c r="L12142" i="1"/>
  <c r="L12143" i="1"/>
  <c r="L12144" i="1"/>
  <c r="L12145" i="1"/>
  <c r="L12146" i="1"/>
  <c r="L12147" i="1"/>
  <c r="L12148" i="1"/>
  <c r="L12149" i="1"/>
  <c r="L12150" i="1"/>
  <c r="L12151" i="1"/>
  <c r="L12152" i="1"/>
  <c r="L12153" i="1"/>
  <c r="L12154" i="1"/>
  <c r="L12155" i="1"/>
  <c r="L12156" i="1"/>
  <c r="L12157" i="1"/>
  <c r="L12158" i="1"/>
  <c r="L12159" i="1"/>
  <c r="L12160" i="1"/>
  <c r="L12161" i="1"/>
  <c r="L12162" i="1"/>
  <c r="L12163" i="1"/>
  <c r="L12164" i="1"/>
  <c r="L12165" i="1"/>
  <c r="L12166" i="1"/>
  <c r="L12167" i="1"/>
  <c r="L12168" i="1"/>
  <c r="L12169" i="1"/>
  <c r="L12170" i="1"/>
  <c r="L12171" i="1"/>
  <c r="L12172" i="1"/>
  <c r="L12173" i="1"/>
  <c r="L12174" i="1"/>
  <c r="L12175" i="1"/>
  <c r="L12176" i="1"/>
  <c r="L12177" i="1"/>
  <c r="L12178" i="1"/>
  <c r="L12179" i="1"/>
  <c r="L12180" i="1"/>
  <c r="L12181" i="1"/>
  <c r="L12182" i="1"/>
  <c r="L12183" i="1"/>
  <c r="L12184" i="1"/>
  <c r="L12185" i="1"/>
  <c r="L12186" i="1"/>
  <c r="L12187" i="1"/>
  <c r="L12188" i="1"/>
  <c r="L12189" i="1"/>
  <c r="L12190" i="1"/>
  <c r="L12191" i="1"/>
  <c r="L12192" i="1"/>
  <c r="L12193" i="1"/>
  <c r="L12194" i="1"/>
  <c r="L12195" i="1"/>
  <c r="L12196" i="1"/>
  <c r="L12197" i="1"/>
  <c r="L12198" i="1"/>
  <c r="L12199" i="1"/>
  <c r="L12200" i="1"/>
  <c r="L12201" i="1"/>
  <c r="L12202" i="1"/>
  <c r="L12203" i="1"/>
  <c r="L12204" i="1"/>
  <c r="L12205" i="1"/>
  <c r="L12206" i="1"/>
  <c r="L12207" i="1"/>
  <c r="L12208" i="1"/>
  <c r="L12209" i="1"/>
  <c r="L12210" i="1"/>
  <c r="L12211" i="1"/>
  <c r="L12212" i="1"/>
  <c r="L12213" i="1"/>
  <c r="L12214" i="1"/>
  <c r="L12215" i="1"/>
  <c r="L12216" i="1"/>
  <c r="L12217" i="1"/>
  <c r="L12218" i="1"/>
  <c r="L12219" i="1"/>
  <c r="L12220" i="1"/>
  <c r="L12221" i="1"/>
  <c r="L12222" i="1"/>
  <c r="L12223" i="1"/>
  <c r="L12224" i="1"/>
  <c r="L12225" i="1"/>
  <c r="L12226" i="1"/>
  <c r="L12227" i="1"/>
  <c r="L12228" i="1"/>
  <c r="L12229" i="1"/>
  <c r="L12230" i="1"/>
  <c r="L12231" i="1"/>
  <c r="L12232" i="1"/>
  <c r="L12233" i="1"/>
  <c r="L12234" i="1"/>
  <c r="L12235" i="1"/>
  <c r="L12236" i="1"/>
  <c r="L12237" i="1"/>
  <c r="L12238" i="1"/>
  <c r="L12239" i="1"/>
  <c r="L12240" i="1"/>
  <c r="L12241" i="1"/>
  <c r="L12242" i="1"/>
  <c r="L12243" i="1"/>
  <c r="L12244" i="1"/>
  <c r="L12245" i="1"/>
  <c r="L12246" i="1"/>
  <c r="L12247" i="1"/>
  <c r="L12248" i="1"/>
  <c r="L12249" i="1"/>
  <c r="L12250" i="1"/>
  <c r="L12251" i="1"/>
  <c r="L12252" i="1"/>
  <c r="L12253" i="1"/>
  <c r="L12254" i="1"/>
  <c r="L12255" i="1"/>
  <c r="L12256" i="1"/>
  <c r="L12257" i="1"/>
  <c r="L12258" i="1"/>
  <c r="L12259" i="1"/>
  <c r="L12260" i="1"/>
  <c r="L12261" i="1"/>
  <c r="L12262" i="1"/>
  <c r="L12263" i="1"/>
  <c r="L12264" i="1"/>
  <c r="L12265" i="1"/>
  <c r="L12266" i="1"/>
  <c r="L12267" i="1"/>
  <c r="L12268" i="1"/>
  <c r="L12269" i="1"/>
  <c r="L12270" i="1"/>
  <c r="L12271" i="1"/>
  <c r="L12272" i="1"/>
  <c r="L12273" i="1"/>
  <c r="L12274" i="1"/>
  <c r="L12275" i="1"/>
  <c r="L12276" i="1"/>
  <c r="L12277" i="1"/>
  <c r="L12278" i="1"/>
  <c r="L12279" i="1"/>
  <c r="L12280" i="1"/>
  <c r="L12281" i="1"/>
  <c r="L12282" i="1"/>
  <c r="L12283" i="1"/>
  <c r="L12284" i="1"/>
  <c r="L12285" i="1"/>
  <c r="L12286" i="1"/>
  <c r="L12287" i="1"/>
  <c r="L12288" i="1"/>
  <c r="L12289" i="1"/>
  <c r="L12290" i="1"/>
  <c r="L12291" i="1"/>
  <c r="L12292" i="1"/>
  <c r="L12293" i="1"/>
  <c r="L12294" i="1"/>
  <c r="L12295" i="1"/>
  <c r="L12296" i="1"/>
  <c r="L12297" i="1"/>
  <c r="L12298" i="1"/>
  <c r="L12299" i="1"/>
  <c r="L12300" i="1"/>
  <c r="L12301" i="1"/>
  <c r="L12302" i="1"/>
  <c r="L12303" i="1"/>
  <c r="L12304" i="1"/>
  <c r="L12305" i="1"/>
  <c r="L12306" i="1"/>
  <c r="L12307" i="1"/>
  <c r="L12308" i="1"/>
  <c r="L12309" i="1"/>
  <c r="L12310" i="1"/>
  <c r="L12311" i="1"/>
  <c r="L12312" i="1"/>
  <c r="L12313" i="1"/>
  <c r="L12314" i="1"/>
  <c r="L12315" i="1"/>
  <c r="L12316" i="1"/>
  <c r="L12317" i="1"/>
  <c r="L12318" i="1"/>
  <c r="L12319" i="1"/>
  <c r="L12320" i="1"/>
  <c r="L12321" i="1"/>
  <c r="L12322" i="1"/>
  <c r="L12323" i="1"/>
  <c r="L12324" i="1"/>
  <c r="L12325" i="1"/>
  <c r="L12326" i="1"/>
  <c r="L12327" i="1"/>
  <c r="L12328" i="1"/>
  <c r="L12329" i="1"/>
  <c r="L12330" i="1"/>
  <c r="L12331" i="1"/>
  <c r="L12332" i="1"/>
  <c r="L12333" i="1"/>
  <c r="L12334" i="1"/>
  <c r="L12335" i="1"/>
  <c r="L12336" i="1"/>
  <c r="L12337" i="1"/>
  <c r="L12338" i="1"/>
  <c r="L12339" i="1"/>
  <c r="L12340" i="1"/>
  <c r="L12341" i="1"/>
  <c r="L12342" i="1"/>
  <c r="L12343" i="1"/>
  <c r="L12344" i="1"/>
  <c r="L12345" i="1"/>
  <c r="L12346" i="1"/>
  <c r="L12347" i="1"/>
  <c r="L12348" i="1"/>
  <c r="L12349" i="1"/>
  <c r="L12350" i="1"/>
  <c r="L12351" i="1"/>
  <c r="L12352" i="1"/>
  <c r="L12353" i="1"/>
  <c r="L12354" i="1"/>
  <c r="L12355" i="1"/>
  <c r="L12356" i="1"/>
  <c r="L12357" i="1"/>
  <c r="L12358" i="1"/>
  <c r="L12359" i="1"/>
  <c r="L12360" i="1"/>
  <c r="L12361" i="1"/>
  <c r="L12362" i="1"/>
  <c r="L12363" i="1"/>
  <c r="L12364" i="1"/>
  <c r="L12365" i="1"/>
  <c r="L12366" i="1"/>
  <c r="L12367" i="1"/>
  <c r="L12368" i="1"/>
  <c r="L12369" i="1"/>
  <c r="L12370" i="1"/>
  <c r="L12371" i="1"/>
  <c r="L12372" i="1"/>
  <c r="L12373" i="1"/>
  <c r="L12374" i="1"/>
  <c r="L12375" i="1"/>
  <c r="L12376" i="1"/>
  <c r="L12377" i="1"/>
  <c r="L12378" i="1"/>
  <c r="L12379" i="1"/>
  <c r="L12380" i="1"/>
  <c r="L12381" i="1"/>
  <c r="L12382" i="1"/>
  <c r="L12383" i="1"/>
  <c r="L12384" i="1"/>
  <c r="L12385" i="1"/>
  <c r="L12386" i="1"/>
  <c r="L12387" i="1"/>
  <c r="L12388" i="1"/>
  <c r="L12389" i="1"/>
  <c r="L12390" i="1"/>
  <c r="L12391" i="1"/>
  <c r="L12392" i="1"/>
  <c r="L12393" i="1"/>
  <c r="L12394" i="1"/>
  <c r="L12395" i="1"/>
  <c r="L12396" i="1"/>
  <c r="L12397" i="1"/>
  <c r="L12398" i="1"/>
  <c r="L12399" i="1"/>
  <c r="L12400" i="1"/>
  <c r="L12401" i="1"/>
  <c r="L12402" i="1"/>
  <c r="L12403" i="1"/>
  <c r="L12404" i="1"/>
  <c r="L12405" i="1"/>
  <c r="L12406" i="1"/>
  <c r="L12407" i="1"/>
  <c r="L12408" i="1"/>
  <c r="L12409" i="1"/>
  <c r="L12410" i="1"/>
  <c r="L12411" i="1"/>
  <c r="L12412" i="1"/>
  <c r="L12413" i="1"/>
  <c r="L12414" i="1"/>
  <c r="L12415" i="1"/>
  <c r="L12416" i="1"/>
  <c r="L12417" i="1"/>
  <c r="L12418" i="1"/>
  <c r="L12419" i="1"/>
  <c r="L12420" i="1"/>
  <c r="L12421" i="1"/>
  <c r="L12422" i="1"/>
  <c r="L12423" i="1"/>
  <c r="L12424" i="1"/>
  <c r="L12425" i="1"/>
  <c r="L12426" i="1"/>
  <c r="L12427" i="1"/>
  <c r="L12428" i="1"/>
  <c r="L12429" i="1"/>
  <c r="L12430" i="1"/>
  <c r="L12431" i="1"/>
  <c r="L12432" i="1"/>
  <c r="L12433" i="1"/>
  <c r="L12434" i="1"/>
  <c r="L12435" i="1"/>
  <c r="L12436" i="1"/>
  <c r="L12437" i="1"/>
  <c r="L12438" i="1"/>
  <c r="L12439" i="1"/>
  <c r="L12440" i="1"/>
  <c r="L12441" i="1"/>
  <c r="L12442" i="1"/>
  <c r="L12443" i="1"/>
  <c r="L12444" i="1"/>
  <c r="L12445" i="1"/>
  <c r="L12446" i="1"/>
  <c r="L12447" i="1"/>
  <c r="L12448" i="1"/>
  <c r="L12449" i="1"/>
  <c r="L12450" i="1"/>
  <c r="L12451" i="1"/>
  <c r="L12452" i="1"/>
  <c r="L12453" i="1"/>
  <c r="L12454" i="1"/>
  <c r="L12455" i="1"/>
  <c r="L12456" i="1"/>
  <c r="L12457" i="1"/>
  <c r="L12458" i="1"/>
  <c r="L12459" i="1"/>
  <c r="L12460" i="1"/>
  <c r="L12461" i="1"/>
  <c r="L12462" i="1"/>
  <c r="L12463" i="1"/>
  <c r="L12464" i="1"/>
  <c r="L12465" i="1"/>
  <c r="L12466" i="1"/>
  <c r="L12467" i="1"/>
  <c r="L12468" i="1"/>
  <c r="L12469" i="1"/>
  <c r="L12470" i="1"/>
  <c r="L12471" i="1"/>
  <c r="L12472" i="1"/>
  <c r="L12473" i="1"/>
  <c r="L12474" i="1"/>
  <c r="L12475" i="1"/>
  <c r="L12476" i="1"/>
  <c r="L12477" i="1"/>
  <c r="L12478" i="1"/>
  <c r="L12479" i="1"/>
  <c r="L12480" i="1"/>
  <c r="L12481" i="1"/>
  <c r="L12482" i="1"/>
  <c r="L12483" i="1"/>
  <c r="L12484" i="1"/>
  <c r="L12485" i="1"/>
  <c r="L12486" i="1"/>
  <c r="L12487" i="1"/>
  <c r="L12488" i="1"/>
  <c r="L12489" i="1"/>
  <c r="L12490" i="1"/>
  <c r="L12491" i="1"/>
  <c r="L12492" i="1"/>
  <c r="L12493" i="1"/>
  <c r="L12494" i="1"/>
  <c r="L12495" i="1"/>
  <c r="L12496" i="1"/>
  <c r="L12497" i="1"/>
  <c r="L12498" i="1"/>
  <c r="L12499" i="1"/>
  <c r="L12500" i="1"/>
  <c r="L12501" i="1"/>
  <c r="L12502" i="1"/>
  <c r="L12503" i="1"/>
  <c r="L12504" i="1"/>
  <c r="L12505" i="1"/>
  <c r="L12506" i="1"/>
  <c r="L12507" i="1"/>
  <c r="L12508" i="1"/>
  <c r="L12509" i="1"/>
  <c r="L12510" i="1"/>
  <c r="L12511" i="1"/>
  <c r="L12512" i="1"/>
  <c r="L12513" i="1"/>
  <c r="L12514" i="1"/>
  <c r="L12515" i="1"/>
  <c r="L12516" i="1"/>
  <c r="L12517" i="1"/>
  <c r="L12518" i="1"/>
  <c r="L12519" i="1"/>
  <c r="L12520" i="1"/>
  <c r="L12521" i="1"/>
  <c r="L12522" i="1"/>
  <c r="L12523" i="1"/>
  <c r="L12524" i="1"/>
  <c r="L12525" i="1"/>
  <c r="L12526" i="1"/>
  <c r="L12527" i="1"/>
  <c r="L12528" i="1"/>
  <c r="L12529" i="1"/>
  <c r="L12530" i="1"/>
  <c r="L12531" i="1"/>
  <c r="L12532" i="1"/>
  <c r="L12533" i="1"/>
  <c r="L12534" i="1"/>
  <c r="L12535" i="1"/>
  <c r="L12536" i="1"/>
  <c r="L12537" i="1"/>
  <c r="L12538" i="1"/>
  <c r="L12539" i="1"/>
  <c r="L12540" i="1"/>
  <c r="L12541" i="1"/>
  <c r="L12542" i="1"/>
  <c r="L12543" i="1"/>
  <c r="L12544" i="1"/>
  <c r="L12545" i="1"/>
  <c r="L12546" i="1"/>
  <c r="L12547" i="1"/>
  <c r="L12548" i="1"/>
  <c r="L12549" i="1"/>
  <c r="L12550" i="1"/>
  <c r="L12551" i="1"/>
  <c r="L12552" i="1"/>
  <c r="L12553" i="1"/>
  <c r="L12554" i="1"/>
  <c r="L12555" i="1"/>
  <c r="L12556" i="1"/>
  <c r="L12557" i="1"/>
  <c r="L12558" i="1"/>
  <c r="L12559" i="1"/>
  <c r="L12560" i="1"/>
  <c r="L12561" i="1"/>
  <c r="L12562" i="1"/>
  <c r="L12563" i="1"/>
  <c r="L12564" i="1"/>
  <c r="L12565" i="1"/>
  <c r="L12566" i="1"/>
  <c r="L12567" i="1"/>
  <c r="L12568" i="1"/>
  <c r="L12569" i="1"/>
  <c r="L12570" i="1"/>
  <c r="L12571" i="1"/>
  <c r="L12572" i="1"/>
  <c r="L12573" i="1"/>
  <c r="L12574" i="1"/>
  <c r="L12575" i="1"/>
  <c r="L12576" i="1"/>
  <c r="L12577" i="1"/>
  <c r="L12578" i="1"/>
  <c r="L12579" i="1"/>
  <c r="L12580" i="1"/>
  <c r="L12581" i="1"/>
  <c r="L12582" i="1"/>
  <c r="L12583" i="1"/>
  <c r="L12584" i="1"/>
  <c r="L12585" i="1"/>
  <c r="L12586" i="1"/>
  <c r="L12587" i="1"/>
  <c r="L12588" i="1"/>
  <c r="L12589" i="1"/>
  <c r="L12590" i="1"/>
  <c r="L12591" i="1"/>
  <c r="L12592" i="1"/>
  <c r="L12593" i="1"/>
  <c r="L12594" i="1"/>
  <c r="L12595" i="1"/>
  <c r="L12596" i="1"/>
  <c r="L12597" i="1"/>
  <c r="L12598" i="1"/>
  <c r="L12599" i="1"/>
  <c r="L12600" i="1"/>
  <c r="L12601" i="1"/>
  <c r="L12602" i="1"/>
  <c r="L12603" i="1"/>
  <c r="L12604" i="1"/>
  <c r="L12605" i="1"/>
  <c r="L12606" i="1"/>
  <c r="L12607" i="1"/>
  <c r="L12608" i="1"/>
  <c r="L12609" i="1"/>
  <c r="L12610" i="1"/>
  <c r="L12611" i="1"/>
  <c r="L12612" i="1"/>
  <c r="L12613" i="1"/>
  <c r="L12614" i="1"/>
  <c r="L12615" i="1"/>
  <c r="L12616" i="1"/>
  <c r="L12617" i="1"/>
  <c r="L12618" i="1"/>
  <c r="L12619" i="1"/>
  <c r="L12620" i="1"/>
  <c r="L12621" i="1"/>
  <c r="L12622" i="1"/>
  <c r="L12623" i="1"/>
  <c r="L12624" i="1"/>
  <c r="L12625" i="1"/>
  <c r="L12626" i="1"/>
  <c r="L12627" i="1"/>
  <c r="L12628" i="1"/>
  <c r="L12629" i="1"/>
  <c r="L12630" i="1"/>
  <c r="L12631" i="1"/>
  <c r="L12632" i="1"/>
  <c r="L12633" i="1"/>
  <c r="L12634" i="1"/>
  <c r="L12635" i="1"/>
  <c r="L12636" i="1"/>
  <c r="L12637" i="1"/>
  <c r="L12638" i="1"/>
  <c r="L12639" i="1"/>
  <c r="L12640" i="1"/>
  <c r="L12641" i="1"/>
  <c r="L12642" i="1"/>
  <c r="L12643" i="1"/>
  <c r="L12644" i="1"/>
  <c r="L12645" i="1"/>
  <c r="L12646" i="1"/>
  <c r="L12647" i="1"/>
  <c r="L12648" i="1"/>
  <c r="L12649" i="1"/>
  <c r="L12650" i="1"/>
  <c r="L12651" i="1"/>
  <c r="L12652" i="1"/>
  <c r="L12653" i="1"/>
  <c r="L12654" i="1"/>
  <c r="L12655" i="1"/>
  <c r="L12656" i="1"/>
  <c r="L12657" i="1"/>
  <c r="L12658" i="1"/>
  <c r="L12659" i="1"/>
  <c r="L12660" i="1"/>
  <c r="L12661" i="1"/>
  <c r="L12662" i="1"/>
  <c r="L12663" i="1"/>
  <c r="L12664" i="1"/>
  <c r="L12665" i="1"/>
  <c r="L12666" i="1"/>
  <c r="L12667" i="1"/>
  <c r="L12668" i="1"/>
  <c r="L12669" i="1"/>
  <c r="L12670" i="1"/>
  <c r="L12671" i="1"/>
  <c r="L12672" i="1"/>
  <c r="L12673" i="1"/>
  <c r="L12674" i="1"/>
  <c r="L12675" i="1"/>
  <c r="L12676" i="1"/>
  <c r="L12677" i="1"/>
  <c r="L12678" i="1"/>
  <c r="L12679" i="1"/>
  <c r="L12680" i="1"/>
  <c r="L12681" i="1"/>
  <c r="L12682" i="1"/>
  <c r="L12683" i="1"/>
  <c r="L12684" i="1"/>
  <c r="L12685" i="1"/>
  <c r="L12686" i="1"/>
  <c r="L12687" i="1"/>
  <c r="L12688" i="1"/>
  <c r="L12689" i="1"/>
  <c r="L12690" i="1"/>
  <c r="L12691" i="1"/>
  <c r="L12692" i="1"/>
  <c r="L12693" i="1"/>
  <c r="L12694" i="1"/>
  <c r="L12695" i="1"/>
  <c r="L12696" i="1"/>
  <c r="L12697" i="1"/>
  <c r="L12698" i="1"/>
  <c r="L12699" i="1"/>
  <c r="L12700" i="1"/>
  <c r="L12701" i="1"/>
  <c r="L12702" i="1"/>
  <c r="L12703" i="1"/>
  <c r="L12704" i="1"/>
  <c r="L12705" i="1"/>
  <c r="L12706" i="1"/>
  <c r="L12707" i="1"/>
  <c r="L12708" i="1"/>
  <c r="L12709" i="1"/>
  <c r="L12710" i="1"/>
  <c r="L12711" i="1"/>
  <c r="L12712" i="1"/>
  <c r="L12713" i="1"/>
  <c r="L12714" i="1"/>
  <c r="L12715" i="1"/>
  <c r="L12716" i="1"/>
  <c r="L12717" i="1"/>
  <c r="L12718" i="1"/>
  <c r="L12719" i="1"/>
  <c r="L12720" i="1"/>
  <c r="L12721" i="1"/>
  <c r="L12722" i="1"/>
  <c r="L12723" i="1"/>
  <c r="L12724" i="1"/>
  <c r="L12725" i="1"/>
  <c r="L12726" i="1"/>
  <c r="L12727" i="1"/>
  <c r="L12728" i="1"/>
  <c r="L12729" i="1"/>
  <c r="L12730" i="1"/>
  <c r="L12731" i="1"/>
  <c r="L12732" i="1"/>
  <c r="L12733" i="1"/>
  <c r="L12734" i="1"/>
  <c r="L12735" i="1"/>
  <c r="L12736" i="1"/>
  <c r="L12737" i="1"/>
  <c r="L12738" i="1"/>
  <c r="L12739" i="1"/>
  <c r="L12740" i="1"/>
  <c r="L12741" i="1"/>
  <c r="L12742" i="1"/>
  <c r="L12743" i="1"/>
  <c r="L12744" i="1"/>
  <c r="L12745" i="1"/>
  <c r="L12746" i="1"/>
  <c r="L12747" i="1"/>
  <c r="L12748" i="1"/>
  <c r="L12749" i="1"/>
  <c r="L12750" i="1"/>
  <c r="L12751" i="1"/>
  <c r="L12752" i="1"/>
  <c r="L12753" i="1"/>
  <c r="L12754" i="1"/>
  <c r="L12755" i="1"/>
  <c r="L12756" i="1"/>
  <c r="L12757" i="1"/>
  <c r="L12758" i="1"/>
  <c r="L12759" i="1"/>
  <c r="L12760" i="1"/>
  <c r="L12761" i="1"/>
  <c r="L12762" i="1"/>
  <c r="L12763" i="1"/>
  <c r="L12764" i="1"/>
  <c r="L12765" i="1"/>
  <c r="L12766" i="1"/>
  <c r="L12767" i="1"/>
  <c r="L12768" i="1"/>
  <c r="L12769" i="1"/>
  <c r="L12770" i="1"/>
  <c r="L12771" i="1"/>
  <c r="L12772" i="1"/>
  <c r="L12773" i="1"/>
  <c r="L12774" i="1"/>
  <c r="L12775" i="1"/>
  <c r="L12776" i="1"/>
  <c r="L12777" i="1"/>
  <c r="L12778" i="1"/>
  <c r="L12779" i="1"/>
  <c r="L12780" i="1"/>
  <c r="L12781" i="1"/>
  <c r="L12782" i="1"/>
  <c r="L12783" i="1"/>
  <c r="L12784" i="1"/>
  <c r="L12785" i="1"/>
  <c r="L12786" i="1"/>
  <c r="L12787" i="1"/>
  <c r="L12788" i="1"/>
  <c r="L12789" i="1"/>
  <c r="L12790" i="1"/>
  <c r="L12791" i="1"/>
  <c r="L12792" i="1"/>
  <c r="L12793" i="1"/>
  <c r="L12794" i="1"/>
  <c r="L12795" i="1"/>
  <c r="L12796" i="1"/>
  <c r="L12797" i="1"/>
  <c r="L12798" i="1"/>
  <c r="L12799" i="1"/>
  <c r="L12800" i="1"/>
  <c r="L12801" i="1"/>
  <c r="L12802" i="1"/>
  <c r="L12803" i="1"/>
  <c r="L12804" i="1"/>
  <c r="L12805" i="1"/>
  <c r="L12806" i="1"/>
  <c r="L12807" i="1"/>
  <c r="L12808" i="1"/>
  <c r="L12809" i="1"/>
  <c r="L12810" i="1"/>
  <c r="L12811" i="1"/>
  <c r="L12812" i="1"/>
  <c r="L12813" i="1"/>
  <c r="L12814" i="1"/>
  <c r="L12815" i="1"/>
  <c r="L12816" i="1"/>
  <c r="L12817" i="1"/>
  <c r="L12818" i="1"/>
  <c r="L12819" i="1"/>
  <c r="L12820" i="1"/>
  <c r="L12821" i="1"/>
  <c r="L12822" i="1"/>
  <c r="L12823" i="1"/>
  <c r="L12824" i="1"/>
  <c r="L12825" i="1"/>
  <c r="L12826" i="1"/>
  <c r="L12827" i="1"/>
  <c r="L12828" i="1"/>
  <c r="L12829" i="1"/>
  <c r="L12830" i="1"/>
  <c r="L12831" i="1"/>
  <c r="L12832" i="1"/>
  <c r="L12833" i="1"/>
  <c r="L12834" i="1"/>
  <c r="L12835" i="1"/>
  <c r="L12836" i="1"/>
  <c r="L12837" i="1"/>
  <c r="L12838" i="1"/>
  <c r="L12839" i="1"/>
  <c r="L12840" i="1"/>
  <c r="L12841" i="1"/>
  <c r="L12842" i="1"/>
  <c r="L12843" i="1"/>
  <c r="L12844" i="1"/>
  <c r="L12845" i="1"/>
  <c r="L12846" i="1"/>
  <c r="L12847" i="1"/>
  <c r="L12848" i="1"/>
  <c r="L12849" i="1"/>
  <c r="L12850" i="1"/>
  <c r="L12851" i="1"/>
  <c r="L12852" i="1"/>
  <c r="L12853" i="1"/>
  <c r="L12854" i="1"/>
  <c r="L12855" i="1"/>
  <c r="L12856" i="1"/>
  <c r="L12857" i="1"/>
  <c r="L12858" i="1"/>
  <c r="L12859" i="1"/>
  <c r="L12860" i="1"/>
  <c r="L12861" i="1"/>
  <c r="L12862" i="1"/>
  <c r="L12863" i="1"/>
  <c r="L12864" i="1"/>
  <c r="L12865" i="1"/>
  <c r="L12866" i="1"/>
  <c r="L12867" i="1"/>
  <c r="L12868" i="1"/>
  <c r="L12869" i="1"/>
  <c r="L12870" i="1"/>
  <c r="L12871" i="1"/>
  <c r="L12872" i="1"/>
  <c r="L12873" i="1"/>
  <c r="L12874" i="1"/>
  <c r="L12875" i="1"/>
  <c r="L12876" i="1"/>
  <c r="L12877" i="1"/>
  <c r="L12878" i="1"/>
  <c r="L12879" i="1"/>
  <c r="L12880" i="1"/>
  <c r="L12881" i="1"/>
  <c r="L12882" i="1"/>
  <c r="L12883" i="1"/>
  <c r="L12884" i="1"/>
  <c r="L12885" i="1"/>
  <c r="L12886" i="1"/>
  <c r="L12887" i="1"/>
  <c r="L12888" i="1"/>
  <c r="L12889" i="1"/>
  <c r="L12890" i="1"/>
  <c r="L12891" i="1"/>
  <c r="L12892" i="1"/>
  <c r="L12893" i="1"/>
  <c r="L12894" i="1"/>
  <c r="L12895" i="1"/>
  <c r="L12896" i="1"/>
  <c r="L12897" i="1"/>
  <c r="L12898" i="1"/>
  <c r="L12899" i="1"/>
  <c r="L12900" i="1"/>
  <c r="L12901" i="1"/>
  <c r="L12902" i="1"/>
  <c r="L12903" i="1"/>
  <c r="L12904" i="1"/>
  <c r="L12905" i="1"/>
  <c r="L12906" i="1"/>
  <c r="L12907" i="1"/>
  <c r="L12908" i="1"/>
  <c r="L12909" i="1"/>
  <c r="L12910" i="1"/>
  <c r="L12911" i="1"/>
  <c r="L12912" i="1"/>
  <c r="L12913" i="1"/>
  <c r="L12914" i="1"/>
  <c r="L12915" i="1"/>
  <c r="L12916" i="1"/>
  <c r="L12917" i="1"/>
  <c r="L12918" i="1"/>
  <c r="L12919" i="1"/>
  <c r="L12920" i="1"/>
  <c r="L12921" i="1"/>
  <c r="L12922" i="1"/>
  <c r="L12923" i="1"/>
  <c r="L12924" i="1"/>
  <c r="L12925" i="1"/>
  <c r="L12926" i="1"/>
  <c r="L12927" i="1"/>
  <c r="L12928" i="1"/>
  <c r="L12929" i="1"/>
  <c r="L12930" i="1"/>
  <c r="L12931" i="1"/>
  <c r="L12932" i="1"/>
  <c r="L12933" i="1"/>
  <c r="L12934" i="1"/>
  <c r="L12935" i="1"/>
  <c r="L12936" i="1"/>
  <c r="L12937" i="1"/>
  <c r="L12938" i="1"/>
  <c r="L12939" i="1"/>
  <c r="L12940" i="1"/>
  <c r="L12941" i="1"/>
  <c r="L12942" i="1"/>
  <c r="L12943" i="1"/>
  <c r="L12944" i="1"/>
  <c r="L12945" i="1"/>
  <c r="L12946" i="1"/>
  <c r="L12947" i="1"/>
  <c r="L12948" i="1"/>
  <c r="L12949" i="1"/>
  <c r="L12950" i="1"/>
  <c r="L12951" i="1"/>
  <c r="L12952" i="1"/>
  <c r="L12953" i="1"/>
  <c r="L12954" i="1"/>
  <c r="L12955" i="1"/>
  <c r="L12956" i="1"/>
  <c r="L12957" i="1"/>
  <c r="L12958" i="1"/>
  <c r="L12959" i="1"/>
  <c r="L12960" i="1"/>
  <c r="L12961" i="1"/>
  <c r="L12962" i="1"/>
  <c r="L12963" i="1"/>
  <c r="L12964" i="1"/>
  <c r="L12965" i="1"/>
  <c r="L12966" i="1"/>
  <c r="L12967" i="1"/>
  <c r="L12968" i="1"/>
  <c r="L12969" i="1"/>
  <c r="L12970" i="1"/>
  <c r="L12971" i="1"/>
  <c r="L12972" i="1"/>
  <c r="L12973" i="1"/>
  <c r="L12974" i="1"/>
  <c r="L12975" i="1"/>
  <c r="L12976" i="1"/>
  <c r="L12977" i="1"/>
  <c r="L12978" i="1"/>
  <c r="L12979" i="1"/>
  <c r="L12980" i="1"/>
  <c r="L12981" i="1"/>
  <c r="L12982" i="1"/>
  <c r="L12983" i="1"/>
  <c r="L12984" i="1"/>
  <c r="L12985" i="1"/>
  <c r="L12986" i="1"/>
  <c r="L12987" i="1"/>
  <c r="L12988" i="1"/>
  <c r="L12989" i="1"/>
  <c r="L12990" i="1"/>
  <c r="L12991" i="1"/>
  <c r="L12992" i="1"/>
  <c r="L12993" i="1"/>
  <c r="L12994" i="1"/>
  <c r="L12995" i="1"/>
  <c r="L12996" i="1"/>
  <c r="L12997" i="1"/>
  <c r="L12998" i="1"/>
  <c r="L12999" i="1"/>
  <c r="L13000" i="1"/>
  <c r="L13001" i="1"/>
  <c r="L13002" i="1"/>
  <c r="L13003" i="1"/>
  <c r="L13004" i="1"/>
  <c r="L13005" i="1"/>
  <c r="L13006" i="1"/>
  <c r="L13007" i="1"/>
  <c r="L13008" i="1"/>
  <c r="L13009" i="1"/>
  <c r="L13010" i="1"/>
  <c r="L13011" i="1"/>
  <c r="L13012" i="1"/>
  <c r="L13013" i="1"/>
  <c r="L13014" i="1"/>
  <c r="L13015" i="1"/>
  <c r="L13016" i="1"/>
  <c r="L13017" i="1"/>
  <c r="L13018" i="1"/>
  <c r="L13019" i="1"/>
  <c r="L13020" i="1"/>
  <c r="L13021" i="1"/>
  <c r="L13022" i="1"/>
  <c r="L13023" i="1"/>
  <c r="L13024" i="1"/>
  <c r="L13025" i="1"/>
  <c r="L13026" i="1"/>
  <c r="L13027" i="1"/>
  <c r="L13028" i="1"/>
  <c r="L13029" i="1"/>
  <c r="L13030" i="1"/>
  <c r="L13031" i="1"/>
  <c r="L13032" i="1"/>
  <c r="L13033" i="1"/>
  <c r="L13034" i="1"/>
  <c r="L13035" i="1"/>
  <c r="L13036" i="1"/>
  <c r="L13037" i="1"/>
  <c r="L13038" i="1"/>
  <c r="L13039" i="1"/>
  <c r="L13040" i="1"/>
  <c r="L13041" i="1"/>
  <c r="L13042" i="1"/>
  <c r="L13043" i="1"/>
  <c r="L13044" i="1"/>
  <c r="L13045" i="1"/>
  <c r="L13046" i="1"/>
  <c r="L13047" i="1"/>
  <c r="L13048" i="1"/>
  <c r="L13049" i="1"/>
  <c r="L13050" i="1"/>
  <c r="L13051" i="1"/>
  <c r="L13052" i="1"/>
  <c r="L13053" i="1"/>
  <c r="L13054" i="1"/>
  <c r="L13055" i="1"/>
  <c r="L13056" i="1"/>
  <c r="L13057" i="1"/>
  <c r="L13058" i="1"/>
  <c r="L13059" i="1"/>
  <c r="L13060" i="1"/>
  <c r="L13061" i="1"/>
  <c r="L13062" i="1"/>
  <c r="L13063" i="1"/>
  <c r="L13064" i="1"/>
  <c r="L13065" i="1"/>
  <c r="L13066" i="1"/>
  <c r="L13067" i="1"/>
  <c r="L13068" i="1"/>
  <c r="L13069" i="1"/>
  <c r="L13070" i="1"/>
  <c r="L13071" i="1"/>
  <c r="L13072" i="1"/>
  <c r="L13073" i="1"/>
  <c r="L13074" i="1"/>
  <c r="L13075" i="1"/>
  <c r="L13076" i="1"/>
  <c r="L13077" i="1"/>
  <c r="L13078" i="1"/>
  <c r="L13079" i="1"/>
  <c r="L13080" i="1"/>
  <c r="L13081" i="1"/>
  <c r="L13082" i="1"/>
  <c r="L13083" i="1"/>
  <c r="L13084" i="1"/>
  <c r="L13085" i="1"/>
  <c r="L13086" i="1"/>
  <c r="L13087" i="1"/>
  <c r="L13088" i="1"/>
  <c r="L13089" i="1"/>
  <c r="L13090" i="1"/>
  <c r="L13091" i="1"/>
  <c r="L13092" i="1"/>
  <c r="L13093" i="1"/>
  <c r="L13094" i="1"/>
  <c r="L13095" i="1"/>
  <c r="L13096" i="1"/>
  <c r="L13097" i="1"/>
  <c r="L13098" i="1"/>
  <c r="L13099" i="1"/>
  <c r="L13100" i="1"/>
  <c r="L13101" i="1"/>
  <c r="L13102" i="1"/>
  <c r="L13103" i="1"/>
  <c r="L13104" i="1"/>
  <c r="L13105" i="1"/>
  <c r="L13106" i="1"/>
  <c r="L13107" i="1"/>
  <c r="L13108" i="1"/>
  <c r="L13109" i="1"/>
  <c r="L13110" i="1"/>
  <c r="L13111" i="1"/>
  <c r="L13112" i="1"/>
  <c r="L13113" i="1"/>
  <c r="L13114" i="1"/>
  <c r="L13115" i="1"/>
  <c r="L13116" i="1"/>
  <c r="L13117" i="1"/>
  <c r="L13118" i="1"/>
  <c r="L13119" i="1"/>
  <c r="L13120" i="1"/>
  <c r="L13121" i="1"/>
  <c r="L13122" i="1"/>
  <c r="L13123" i="1"/>
  <c r="L13124" i="1"/>
  <c r="L13125" i="1"/>
  <c r="L13126" i="1"/>
  <c r="L13127" i="1"/>
  <c r="L13128" i="1"/>
  <c r="L13129" i="1"/>
  <c r="L13130" i="1"/>
  <c r="L13131" i="1"/>
  <c r="L13132" i="1"/>
  <c r="L13133" i="1"/>
  <c r="L13134" i="1"/>
  <c r="L13135" i="1"/>
  <c r="L13136" i="1"/>
  <c r="L13137" i="1"/>
  <c r="L13138" i="1"/>
  <c r="L13139" i="1"/>
  <c r="L13140" i="1"/>
  <c r="L13141" i="1"/>
  <c r="L13142" i="1"/>
  <c r="L13143" i="1"/>
  <c r="L13144" i="1"/>
  <c r="L13145" i="1"/>
  <c r="L13146" i="1"/>
  <c r="L13147" i="1"/>
  <c r="L13148" i="1"/>
  <c r="L13149" i="1"/>
  <c r="L13150" i="1"/>
  <c r="L13151" i="1"/>
  <c r="L13152" i="1"/>
  <c r="L13153" i="1"/>
  <c r="L13154" i="1"/>
  <c r="L13155" i="1"/>
  <c r="L13156" i="1"/>
  <c r="L13157" i="1"/>
  <c r="L13158" i="1"/>
  <c r="L13159" i="1"/>
  <c r="L13160" i="1"/>
  <c r="L13161" i="1"/>
  <c r="L13162" i="1"/>
  <c r="L13163" i="1"/>
  <c r="L13164" i="1"/>
  <c r="L13165" i="1"/>
  <c r="L13166" i="1"/>
  <c r="L13167" i="1"/>
  <c r="L13168" i="1"/>
  <c r="L13169" i="1"/>
  <c r="L13170" i="1"/>
  <c r="L13171" i="1"/>
  <c r="L13172" i="1"/>
  <c r="L13173" i="1"/>
  <c r="L13174" i="1"/>
  <c r="L13175" i="1"/>
  <c r="L13176" i="1"/>
  <c r="L13177" i="1"/>
  <c r="L13178" i="1"/>
  <c r="L13179" i="1"/>
  <c r="L13180" i="1"/>
  <c r="L13181" i="1"/>
  <c r="L13182" i="1"/>
  <c r="L13183" i="1"/>
  <c r="L13184" i="1"/>
  <c r="L13185" i="1"/>
  <c r="L13186" i="1"/>
  <c r="L13187" i="1"/>
  <c r="L13188" i="1"/>
  <c r="L13189" i="1"/>
  <c r="L13190" i="1"/>
  <c r="L13191" i="1"/>
  <c r="L13192" i="1"/>
  <c r="L13193" i="1"/>
  <c r="L13194" i="1"/>
  <c r="L13195" i="1"/>
  <c r="L13196" i="1"/>
  <c r="L13197" i="1"/>
  <c r="L13198" i="1"/>
  <c r="L13199" i="1"/>
  <c r="L13200" i="1"/>
  <c r="L13201" i="1"/>
  <c r="L13202" i="1"/>
  <c r="L13203" i="1"/>
  <c r="L13204" i="1"/>
  <c r="L13205" i="1"/>
  <c r="L13206" i="1"/>
  <c r="L13207" i="1"/>
  <c r="L13208" i="1"/>
  <c r="L13209" i="1"/>
  <c r="L13210" i="1"/>
  <c r="L13211" i="1"/>
  <c r="L13212" i="1"/>
  <c r="L13213" i="1"/>
  <c r="L13214" i="1"/>
  <c r="L13215" i="1"/>
  <c r="L13216" i="1"/>
  <c r="L13217" i="1"/>
  <c r="L13218" i="1"/>
  <c r="L13219" i="1"/>
  <c r="L13220" i="1"/>
  <c r="L13221" i="1"/>
  <c r="L13222" i="1"/>
  <c r="L13223" i="1"/>
  <c r="L13224" i="1"/>
  <c r="L13225" i="1"/>
  <c r="L13226" i="1"/>
  <c r="L13227" i="1"/>
  <c r="L13228" i="1"/>
  <c r="L13229" i="1"/>
  <c r="L13230" i="1"/>
  <c r="L13231" i="1"/>
  <c r="L13232" i="1"/>
  <c r="L13233" i="1"/>
  <c r="L13234" i="1"/>
  <c r="L13235" i="1"/>
  <c r="L13236" i="1"/>
  <c r="L13237" i="1"/>
  <c r="L13238" i="1"/>
  <c r="L13239" i="1"/>
  <c r="L13240" i="1"/>
  <c r="L13241" i="1"/>
  <c r="L13242" i="1"/>
  <c r="L13243" i="1"/>
  <c r="L13244" i="1"/>
  <c r="L13245" i="1"/>
  <c r="L13246" i="1"/>
  <c r="L13247" i="1"/>
  <c r="L13248" i="1"/>
  <c r="L13249" i="1"/>
  <c r="L13250" i="1"/>
  <c r="L13251" i="1"/>
  <c r="L13252" i="1"/>
  <c r="L13253" i="1"/>
  <c r="L13254" i="1"/>
  <c r="L13255" i="1"/>
  <c r="L13256" i="1"/>
  <c r="L13257" i="1"/>
  <c r="L13258" i="1"/>
  <c r="L13259" i="1"/>
  <c r="L13260" i="1"/>
  <c r="L13261" i="1"/>
  <c r="L13262" i="1"/>
  <c r="L13263" i="1"/>
  <c r="L13264" i="1"/>
  <c r="L13265" i="1"/>
  <c r="L13266" i="1"/>
  <c r="L13267" i="1"/>
  <c r="L13268" i="1"/>
  <c r="L13269" i="1"/>
  <c r="L13270" i="1"/>
  <c r="L13271" i="1"/>
  <c r="L13272" i="1"/>
  <c r="L13273" i="1"/>
  <c r="L13274" i="1"/>
  <c r="L13275" i="1"/>
  <c r="L13276" i="1"/>
  <c r="L13277" i="1"/>
  <c r="L13278" i="1"/>
  <c r="L13279" i="1"/>
  <c r="L13280" i="1"/>
  <c r="L13281" i="1"/>
  <c r="L13282" i="1"/>
  <c r="L13283" i="1"/>
  <c r="L13284" i="1"/>
  <c r="L13285" i="1"/>
  <c r="L13286" i="1"/>
  <c r="L13287" i="1"/>
  <c r="L13288" i="1"/>
  <c r="L13289" i="1"/>
  <c r="L13290" i="1"/>
  <c r="L13291" i="1"/>
  <c r="L13292" i="1"/>
  <c r="L13293" i="1"/>
  <c r="L13294" i="1"/>
  <c r="L13295" i="1"/>
  <c r="L13296" i="1"/>
  <c r="L13297" i="1"/>
  <c r="L13298" i="1"/>
  <c r="L13299" i="1"/>
  <c r="L13300" i="1"/>
  <c r="L13301" i="1"/>
  <c r="L13302" i="1"/>
  <c r="L13303" i="1"/>
  <c r="L13304" i="1"/>
  <c r="L13305" i="1"/>
  <c r="L13306" i="1"/>
  <c r="L13307" i="1"/>
  <c r="L13308" i="1"/>
  <c r="L13309" i="1"/>
  <c r="L13310" i="1"/>
  <c r="L13311" i="1"/>
  <c r="L13312" i="1"/>
  <c r="L13313" i="1"/>
  <c r="L13314" i="1"/>
  <c r="L13315" i="1"/>
  <c r="L13316" i="1"/>
  <c r="L13317" i="1"/>
  <c r="L13318" i="1"/>
  <c r="L13319" i="1"/>
  <c r="L13320" i="1"/>
  <c r="L13321" i="1"/>
  <c r="L13322" i="1"/>
  <c r="L13323" i="1"/>
  <c r="L13324" i="1"/>
  <c r="L13325" i="1"/>
  <c r="L13326" i="1"/>
  <c r="L13327" i="1"/>
  <c r="L13328" i="1"/>
  <c r="L13329" i="1"/>
  <c r="L13330" i="1"/>
  <c r="L13331" i="1"/>
  <c r="L13332" i="1"/>
  <c r="L13333" i="1"/>
  <c r="L13334" i="1"/>
  <c r="L13335" i="1"/>
  <c r="L13336" i="1"/>
  <c r="L13337" i="1"/>
  <c r="L13338" i="1"/>
  <c r="L13339" i="1"/>
  <c r="L13340" i="1"/>
  <c r="L13341" i="1"/>
  <c r="L13342" i="1"/>
  <c r="L13343" i="1"/>
  <c r="L13344" i="1"/>
  <c r="L13345" i="1"/>
  <c r="L13346" i="1"/>
  <c r="L13347" i="1"/>
  <c r="L13348" i="1"/>
  <c r="L13349" i="1"/>
  <c r="L13350" i="1"/>
  <c r="L13351" i="1"/>
  <c r="L13352" i="1"/>
  <c r="L13353" i="1"/>
  <c r="L13354" i="1"/>
  <c r="L13355" i="1"/>
  <c r="L13356" i="1"/>
  <c r="L13357" i="1"/>
  <c r="L13358" i="1"/>
  <c r="L13359" i="1"/>
  <c r="L13360" i="1"/>
  <c r="L13361" i="1"/>
  <c r="L13362" i="1"/>
  <c r="L13363" i="1"/>
  <c r="L13364" i="1"/>
  <c r="L13365" i="1"/>
  <c r="L13366" i="1"/>
  <c r="L13367" i="1"/>
  <c r="L13368" i="1"/>
  <c r="L13369" i="1"/>
  <c r="L13370" i="1"/>
  <c r="L13371" i="1"/>
  <c r="L13372" i="1"/>
  <c r="L13373" i="1"/>
  <c r="L13374" i="1"/>
  <c r="L13375" i="1"/>
  <c r="L13376" i="1"/>
  <c r="L13377" i="1"/>
  <c r="L13378" i="1"/>
  <c r="L13379" i="1"/>
  <c r="L13380" i="1"/>
  <c r="L13381" i="1"/>
  <c r="L13382" i="1"/>
  <c r="L13383" i="1"/>
  <c r="L13384" i="1"/>
  <c r="L13385" i="1"/>
  <c r="L13386" i="1"/>
  <c r="L13387" i="1"/>
  <c r="L13388" i="1"/>
  <c r="L13389" i="1"/>
  <c r="L13390" i="1"/>
  <c r="L13391" i="1"/>
  <c r="L13392" i="1"/>
  <c r="L13393" i="1"/>
  <c r="L13394" i="1"/>
  <c r="L13395" i="1"/>
  <c r="L13396" i="1"/>
  <c r="L13397" i="1"/>
  <c r="L13398" i="1"/>
  <c r="L13399" i="1"/>
  <c r="L13400" i="1"/>
  <c r="L13401" i="1"/>
  <c r="L13402" i="1"/>
  <c r="L13403" i="1"/>
  <c r="L13404" i="1"/>
  <c r="L13405" i="1"/>
  <c r="L13406" i="1"/>
  <c r="L13407" i="1"/>
  <c r="L13408" i="1"/>
  <c r="L13409" i="1"/>
  <c r="L13410" i="1"/>
  <c r="L13411" i="1"/>
  <c r="L13412" i="1"/>
  <c r="L13413" i="1"/>
  <c r="L13414" i="1"/>
  <c r="L13415" i="1"/>
  <c r="L13416" i="1"/>
  <c r="L13417" i="1"/>
  <c r="L13418" i="1"/>
  <c r="L13419" i="1"/>
  <c r="L13420" i="1"/>
  <c r="L13421" i="1"/>
  <c r="L13422" i="1"/>
  <c r="L13423" i="1"/>
  <c r="L13424" i="1"/>
  <c r="L13425" i="1"/>
  <c r="L13426" i="1"/>
  <c r="L13427" i="1"/>
  <c r="L13428" i="1"/>
  <c r="L13429" i="1"/>
  <c r="L13430" i="1"/>
  <c r="L13431" i="1"/>
  <c r="L13432" i="1"/>
  <c r="L13433" i="1"/>
  <c r="L13434" i="1"/>
  <c r="L13435" i="1"/>
  <c r="L13436" i="1"/>
  <c r="L13437" i="1"/>
  <c r="L13438" i="1"/>
  <c r="L13439" i="1"/>
  <c r="L13440" i="1"/>
  <c r="L13441" i="1"/>
  <c r="L13442" i="1"/>
  <c r="L13443" i="1"/>
  <c r="L13444" i="1"/>
  <c r="L13445" i="1"/>
  <c r="L13446" i="1"/>
  <c r="L13447" i="1"/>
  <c r="L13448" i="1"/>
  <c r="L13449" i="1"/>
  <c r="L13450" i="1"/>
  <c r="L13451" i="1"/>
  <c r="L13452" i="1"/>
  <c r="L13453" i="1"/>
  <c r="L13454" i="1"/>
  <c r="L13455" i="1"/>
  <c r="L13456" i="1"/>
  <c r="L13457" i="1"/>
  <c r="L13458" i="1"/>
  <c r="L13459" i="1"/>
  <c r="L13460" i="1"/>
  <c r="L13461" i="1"/>
  <c r="L13462" i="1"/>
  <c r="L13463" i="1"/>
  <c r="L13464" i="1"/>
  <c r="L13465" i="1"/>
  <c r="L13466" i="1"/>
  <c r="L13467" i="1"/>
  <c r="L13468" i="1"/>
  <c r="L13469" i="1"/>
  <c r="L13470" i="1"/>
  <c r="L13471" i="1"/>
  <c r="L13472" i="1"/>
  <c r="L13473" i="1"/>
  <c r="L13474" i="1"/>
  <c r="L13475" i="1"/>
  <c r="L13476" i="1"/>
  <c r="L13477" i="1"/>
  <c r="L13478" i="1"/>
  <c r="L13479" i="1"/>
  <c r="L13480" i="1"/>
  <c r="L13481" i="1"/>
  <c r="L13482" i="1"/>
  <c r="L13483" i="1"/>
  <c r="L13484" i="1"/>
  <c r="L13485" i="1"/>
  <c r="L13486" i="1"/>
  <c r="L13487" i="1"/>
  <c r="L13488" i="1"/>
  <c r="L13489" i="1"/>
  <c r="L13490" i="1"/>
  <c r="L13491" i="1"/>
  <c r="L13492" i="1"/>
  <c r="L13493" i="1"/>
  <c r="L13494" i="1"/>
  <c r="L13495" i="1"/>
  <c r="L13496" i="1"/>
  <c r="L13497" i="1"/>
  <c r="L13498" i="1"/>
  <c r="L13499" i="1"/>
  <c r="L13500" i="1"/>
  <c r="L13501" i="1"/>
  <c r="L13502" i="1"/>
  <c r="L13503" i="1"/>
  <c r="L13504" i="1"/>
  <c r="L13505" i="1"/>
  <c r="L13506" i="1"/>
  <c r="L13507" i="1"/>
  <c r="L13508" i="1"/>
  <c r="L13509" i="1"/>
  <c r="L13510" i="1"/>
  <c r="L13511" i="1"/>
  <c r="L13512" i="1"/>
  <c r="L13513" i="1"/>
  <c r="L13514" i="1"/>
  <c r="L13515" i="1"/>
  <c r="L13516" i="1"/>
  <c r="L13517" i="1"/>
  <c r="L13518" i="1"/>
  <c r="L13519" i="1"/>
  <c r="L13520" i="1"/>
  <c r="L13521" i="1"/>
  <c r="L13522" i="1"/>
  <c r="L13523" i="1"/>
  <c r="L13524" i="1"/>
  <c r="L13525" i="1"/>
  <c r="L13526" i="1"/>
  <c r="L13527" i="1"/>
  <c r="L13528" i="1"/>
  <c r="L13529" i="1"/>
  <c r="L13530" i="1"/>
  <c r="L13531" i="1"/>
  <c r="L13532" i="1"/>
  <c r="L13533" i="1"/>
  <c r="L13534" i="1"/>
  <c r="L13535" i="1"/>
  <c r="L13536" i="1"/>
  <c r="L13537" i="1"/>
  <c r="L13538" i="1"/>
  <c r="L13539" i="1"/>
  <c r="L13540" i="1"/>
  <c r="L13541" i="1"/>
  <c r="L13542" i="1"/>
  <c r="L13543" i="1"/>
  <c r="L13544" i="1"/>
  <c r="L13545" i="1"/>
  <c r="L13546" i="1"/>
  <c r="L13547" i="1"/>
  <c r="L13548" i="1"/>
  <c r="L13549" i="1"/>
  <c r="L13550" i="1"/>
  <c r="L13551" i="1"/>
  <c r="L13552" i="1"/>
  <c r="L13553" i="1"/>
  <c r="L13554" i="1"/>
  <c r="L13555" i="1"/>
  <c r="L13556" i="1"/>
  <c r="L13557" i="1"/>
  <c r="L13558" i="1"/>
  <c r="L13559" i="1"/>
  <c r="L13560" i="1"/>
  <c r="L13561" i="1"/>
  <c r="L13562" i="1"/>
  <c r="L13563" i="1"/>
  <c r="L13564" i="1"/>
  <c r="L13565" i="1"/>
  <c r="L13566" i="1"/>
  <c r="L13567" i="1"/>
  <c r="L13568" i="1"/>
  <c r="L13569" i="1"/>
  <c r="L13570" i="1"/>
  <c r="L13571" i="1"/>
  <c r="L13572" i="1"/>
  <c r="L13573" i="1"/>
  <c r="L13574" i="1"/>
  <c r="L13575" i="1"/>
  <c r="L13576" i="1"/>
  <c r="L13577" i="1"/>
  <c r="L13578" i="1"/>
  <c r="L13579" i="1"/>
  <c r="L13580" i="1"/>
  <c r="L13581" i="1"/>
  <c r="L13582" i="1"/>
  <c r="L13583" i="1"/>
  <c r="L13584" i="1"/>
  <c r="L13585" i="1"/>
  <c r="L13586" i="1"/>
  <c r="L13587" i="1"/>
  <c r="L13588" i="1"/>
  <c r="L13589" i="1"/>
  <c r="L13590" i="1"/>
  <c r="L13591" i="1"/>
  <c r="L13592" i="1"/>
  <c r="L13593" i="1"/>
  <c r="L13594" i="1"/>
  <c r="L13595" i="1"/>
  <c r="L13596" i="1"/>
  <c r="L13597" i="1"/>
  <c r="L13598" i="1"/>
  <c r="L13599" i="1"/>
  <c r="L13600" i="1"/>
  <c r="L13601" i="1"/>
  <c r="L13602" i="1"/>
  <c r="L13603" i="1"/>
  <c r="L13604" i="1"/>
  <c r="L13605" i="1"/>
  <c r="L13606" i="1"/>
  <c r="L13607" i="1"/>
  <c r="L13608" i="1"/>
  <c r="L13609" i="1"/>
  <c r="L13610" i="1"/>
  <c r="L13611" i="1"/>
  <c r="L13612" i="1"/>
  <c r="L13613" i="1"/>
  <c r="L13614" i="1"/>
  <c r="L13615" i="1"/>
  <c r="L13616" i="1"/>
  <c r="L13617" i="1"/>
  <c r="L13618" i="1"/>
  <c r="L13619" i="1"/>
  <c r="L13620" i="1"/>
  <c r="L13621" i="1"/>
  <c r="L13622" i="1"/>
  <c r="L13623" i="1"/>
  <c r="L13624" i="1"/>
  <c r="L13625" i="1"/>
  <c r="L13626" i="1"/>
  <c r="L13627" i="1"/>
  <c r="L13628" i="1"/>
  <c r="L13629" i="1"/>
  <c r="L13630" i="1"/>
  <c r="L13631" i="1"/>
  <c r="L13632" i="1"/>
  <c r="L13633" i="1"/>
  <c r="L13634" i="1"/>
  <c r="L13635" i="1"/>
  <c r="L13636" i="1"/>
  <c r="L13637" i="1"/>
  <c r="L13638" i="1"/>
  <c r="L13639" i="1"/>
  <c r="L13640" i="1"/>
  <c r="L13641" i="1"/>
  <c r="L13642" i="1"/>
  <c r="L13643" i="1"/>
  <c r="L13644" i="1"/>
  <c r="L13645" i="1"/>
  <c r="L13646" i="1"/>
  <c r="L13647" i="1"/>
  <c r="L13648" i="1"/>
  <c r="L13649" i="1"/>
  <c r="L13650" i="1"/>
  <c r="L13651" i="1"/>
  <c r="L13652" i="1"/>
  <c r="L13653" i="1"/>
  <c r="L13654" i="1"/>
  <c r="L13655" i="1"/>
  <c r="L13656" i="1"/>
  <c r="L13657" i="1"/>
  <c r="L13658" i="1"/>
  <c r="L13659" i="1"/>
  <c r="L13660" i="1"/>
  <c r="L13661" i="1"/>
  <c r="L13662" i="1"/>
  <c r="L13663" i="1"/>
  <c r="L13664" i="1"/>
  <c r="L13665" i="1"/>
  <c r="L13666" i="1"/>
  <c r="L13667" i="1"/>
  <c r="L13668" i="1"/>
  <c r="L13669" i="1"/>
  <c r="L13670" i="1"/>
  <c r="L13671" i="1"/>
  <c r="L13672" i="1"/>
  <c r="L13673" i="1"/>
  <c r="L13674" i="1"/>
  <c r="L13675" i="1"/>
  <c r="L13676" i="1"/>
  <c r="L13677" i="1"/>
  <c r="L13678" i="1"/>
  <c r="L13679" i="1"/>
  <c r="L13680" i="1"/>
  <c r="L13681" i="1"/>
  <c r="L13682" i="1"/>
  <c r="L13683" i="1"/>
  <c r="L13684" i="1"/>
  <c r="L13685" i="1"/>
  <c r="L13686" i="1"/>
  <c r="L13687" i="1"/>
  <c r="L13688" i="1"/>
  <c r="L13689" i="1"/>
  <c r="L13690" i="1"/>
  <c r="L13691" i="1"/>
  <c r="L13692" i="1"/>
  <c r="L13693" i="1"/>
  <c r="L13694" i="1"/>
  <c r="L13695" i="1"/>
  <c r="L13696" i="1"/>
  <c r="L13697" i="1"/>
  <c r="L13698" i="1"/>
  <c r="L13699" i="1"/>
  <c r="L13700" i="1"/>
  <c r="L13701" i="1"/>
  <c r="L13702" i="1"/>
  <c r="L13703" i="1"/>
  <c r="L13704" i="1"/>
  <c r="L13705" i="1"/>
  <c r="L13706" i="1"/>
  <c r="L13707" i="1"/>
  <c r="L13708" i="1"/>
  <c r="L13709" i="1"/>
  <c r="L13710" i="1"/>
  <c r="L13711" i="1"/>
  <c r="L13712" i="1"/>
  <c r="L13713" i="1"/>
  <c r="L13714" i="1"/>
  <c r="L13715" i="1"/>
  <c r="L13716" i="1"/>
  <c r="L13717" i="1"/>
  <c r="L13718" i="1"/>
  <c r="L13719" i="1"/>
  <c r="L13720" i="1"/>
  <c r="L13721" i="1"/>
  <c r="L13722" i="1"/>
  <c r="L13723" i="1"/>
  <c r="L13724" i="1"/>
  <c r="L13725" i="1"/>
  <c r="L13726" i="1"/>
  <c r="L13727" i="1"/>
  <c r="L13728" i="1"/>
  <c r="L13729" i="1"/>
  <c r="L13730" i="1"/>
  <c r="L13731" i="1"/>
  <c r="L13732" i="1"/>
  <c r="L13733" i="1"/>
  <c r="L13734" i="1"/>
  <c r="L13735" i="1"/>
  <c r="L13736" i="1"/>
  <c r="L13737" i="1"/>
  <c r="L13738" i="1"/>
  <c r="L13739" i="1"/>
  <c r="L13740" i="1"/>
  <c r="L13741" i="1"/>
  <c r="L13742" i="1"/>
  <c r="L13743" i="1"/>
  <c r="L13744" i="1"/>
  <c r="L13745" i="1"/>
  <c r="L13746" i="1"/>
  <c r="L13747" i="1"/>
  <c r="L13748" i="1"/>
  <c r="L13749" i="1"/>
  <c r="L13750" i="1"/>
  <c r="L13751" i="1"/>
  <c r="L13752" i="1"/>
  <c r="L13753" i="1"/>
  <c r="L13754" i="1"/>
  <c r="L13755" i="1"/>
  <c r="L13756" i="1"/>
  <c r="L13757" i="1"/>
  <c r="L13758" i="1"/>
  <c r="L13759" i="1"/>
  <c r="L13760" i="1"/>
  <c r="L13761" i="1"/>
  <c r="L13762" i="1"/>
  <c r="L13763" i="1"/>
  <c r="L13764" i="1"/>
  <c r="L13765" i="1"/>
  <c r="L13766" i="1"/>
  <c r="L13767" i="1"/>
  <c r="L13768" i="1"/>
  <c r="L13769" i="1"/>
  <c r="L13770" i="1"/>
  <c r="L13771" i="1"/>
  <c r="L13772" i="1"/>
  <c r="L13773" i="1"/>
  <c r="L13774" i="1"/>
  <c r="L13775" i="1"/>
  <c r="L13776" i="1"/>
  <c r="L13777" i="1"/>
  <c r="L13778" i="1"/>
  <c r="L13779" i="1"/>
  <c r="L13780" i="1"/>
  <c r="L13781" i="1"/>
  <c r="L13782" i="1"/>
  <c r="L13783" i="1"/>
  <c r="L13784" i="1"/>
  <c r="L13785" i="1"/>
  <c r="L13786" i="1"/>
  <c r="L13787" i="1"/>
  <c r="L13788" i="1"/>
  <c r="L13789" i="1"/>
  <c r="L13790" i="1"/>
  <c r="L13791" i="1"/>
  <c r="L13792" i="1"/>
  <c r="L13793" i="1"/>
  <c r="L13794" i="1"/>
  <c r="L13795" i="1"/>
  <c r="L13796" i="1"/>
  <c r="L13797" i="1"/>
  <c r="L13798" i="1"/>
  <c r="L13799" i="1"/>
  <c r="L13800" i="1"/>
  <c r="L13801" i="1"/>
  <c r="L13802" i="1"/>
  <c r="L13803" i="1"/>
  <c r="L13804" i="1"/>
  <c r="L13805" i="1"/>
  <c r="L13806" i="1"/>
  <c r="L13807" i="1"/>
  <c r="L13808" i="1"/>
  <c r="L13809" i="1"/>
  <c r="L13810" i="1"/>
  <c r="L13811" i="1"/>
  <c r="L13812" i="1"/>
  <c r="L13813" i="1"/>
  <c r="L13814" i="1"/>
  <c r="L13815" i="1"/>
  <c r="L13816" i="1"/>
  <c r="L13817" i="1"/>
  <c r="L13818" i="1"/>
  <c r="L13819" i="1"/>
  <c r="L13820" i="1"/>
  <c r="L13821" i="1"/>
  <c r="L13822" i="1"/>
  <c r="L13823" i="1"/>
  <c r="L13824" i="1"/>
  <c r="L13825" i="1"/>
  <c r="L13826" i="1"/>
  <c r="L13827" i="1"/>
  <c r="L13828" i="1"/>
  <c r="L13829" i="1"/>
  <c r="L13830" i="1"/>
  <c r="L13831" i="1"/>
  <c r="L13832" i="1"/>
  <c r="L13833" i="1"/>
  <c r="L13834" i="1"/>
  <c r="L13835" i="1"/>
  <c r="L13836" i="1"/>
  <c r="L13837" i="1"/>
  <c r="L13838" i="1"/>
  <c r="L13839" i="1"/>
  <c r="L13840" i="1"/>
  <c r="L13841" i="1"/>
  <c r="L13842" i="1"/>
  <c r="L13843" i="1"/>
  <c r="L13844" i="1"/>
  <c r="L13845" i="1"/>
  <c r="L13846" i="1"/>
  <c r="L13847" i="1"/>
  <c r="L13848" i="1"/>
  <c r="L13849" i="1"/>
  <c r="L13850" i="1"/>
  <c r="L13851" i="1"/>
  <c r="L13852" i="1"/>
  <c r="L13853" i="1"/>
  <c r="L13854" i="1"/>
  <c r="L13855" i="1"/>
  <c r="L13856" i="1"/>
  <c r="L13857" i="1"/>
  <c r="L13858" i="1"/>
  <c r="L13859" i="1"/>
  <c r="L13860" i="1"/>
  <c r="L13861" i="1"/>
  <c r="L13862" i="1"/>
  <c r="L13863" i="1"/>
  <c r="L13864" i="1"/>
  <c r="L13865" i="1"/>
  <c r="L13866" i="1"/>
  <c r="L13867" i="1"/>
  <c r="L13868" i="1"/>
  <c r="L13869" i="1"/>
  <c r="L13870" i="1"/>
  <c r="L13871" i="1"/>
  <c r="L13872" i="1"/>
  <c r="L13873" i="1"/>
  <c r="L13874" i="1"/>
  <c r="L13875" i="1"/>
  <c r="L13876" i="1"/>
  <c r="L13877" i="1"/>
  <c r="L13878" i="1"/>
  <c r="L13879" i="1"/>
  <c r="L13880" i="1"/>
  <c r="L13881" i="1"/>
  <c r="L13882" i="1"/>
  <c r="L13883" i="1"/>
  <c r="L13884" i="1"/>
  <c r="L13885" i="1"/>
  <c r="L13886" i="1"/>
  <c r="L13887" i="1"/>
  <c r="L13888" i="1"/>
  <c r="L13889" i="1"/>
  <c r="L13890" i="1"/>
  <c r="L13891" i="1"/>
  <c r="L13892" i="1"/>
  <c r="L13893" i="1"/>
  <c r="L13894" i="1"/>
  <c r="L13895" i="1"/>
  <c r="L13896" i="1"/>
  <c r="L13897" i="1"/>
  <c r="L13898" i="1"/>
  <c r="L13899" i="1"/>
  <c r="L13900" i="1"/>
  <c r="L13901" i="1"/>
  <c r="L13902" i="1"/>
  <c r="L13903" i="1"/>
  <c r="L13904" i="1"/>
  <c r="L13905" i="1"/>
  <c r="L13906" i="1"/>
  <c r="L13907" i="1"/>
  <c r="L13908" i="1"/>
  <c r="L13909" i="1"/>
  <c r="L13910" i="1"/>
  <c r="L13911" i="1"/>
  <c r="L13912" i="1"/>
  <c r="L13913" i="1"/>
  <c r="L13914" i="1"/>
  <c r="L13915" i="1"/>
  <c r="L13916" i="1"/>
  <c r="L13917" i="1"/>
  <c r="L13918" i="1"/>
  <c r="L13919" i="1"/>
  <c r="L13920" i="1"/>
  <c r="L13921" i="1"/>
  <c r="L13922" i="1"/>
  <c r="L13923" i="1"/>
  <c r="L13924" i="1"/>
  <c r="L13925" i="1"/>
  <c r="L13926" i="1"/>
  <c r="L13927" i="1"/>
  <c r="L13928" i="1"/>
  <c r="L13929" i="1"/>
  <c r="L13930" i="1"/>
  <c r="L13931" i="1"/>
  <c r="L13932" i="1"/>
  <c r="L13933" i="1"/>
  <c r="L13934" i="1"/>
  <c r="L13935" i="1"/>
  <c r="L13936" i="1"/>
  <c r="L13937" i="1"/>
  <c r="L13938" i="1"/>
  <c r="L13939" i="1"/>
  <c r="L13940" i="1"/>
  <c r="L13941" i="1"/>
  <c r="L13942" i="1"/>
  <c r="L13943" i="1"/>
  <c r="L13944" i="1"/>
  <c r="L13945" i="1"/>
  <c r="L13946" i="1"/>
  <c r="L13947" i="1"/>
  <c r="L13948" i="1"/>
  <c r="L13949" i="1"/>
  <c r="L13950" i="1"/>
  <c r="L13951" i="1"/>
  <c r="L13952" i="1"/>
  <c r="L13953" i="1"/>
  <c r="L13954" i="1"/>
  <c r="L13955" i="1"/>
  <c r="L13956" i="1"/>
  <c r="L13957" i="1"/>
  <c r="L13958" i="1"/>
  <c r="L13959" i="1"/>
  <c r="L13960" i="1"/>
  <c r="L13961" i="1"/>
  <c r="L13962" i="1"/>
  <c r="L13963" i="1"/>
  <c r="L13964" i="1"/>
  <c r="L13965" i="1"/>
  <c r="L13966" i="1"/>
  <c r="L13967" i="1"/>
  <c r="L13969" i="1"/>
  <c r="L13970" i="1"/>
  <c r="L13971" i="1"/>
  <c r="L13972" i="1"/>
  <c r="L13973" i="1"/>
  <c r="L13974" i="1"/>
  <c r="L13975" i="1"/>
  <c r="L13976" i="1"/>
  <c r="L13977" i="1"/>
  <c r="L13978" i="1"/>
  <c r="L13979" i="1"/>
  <c r="L13980" i="1"/>
  <c r="L13981" i="1"/>
  <c r="L13982" i="1"/>
  <c r="L13983" i="1"/>
  <c r="L13984" i="1"/>
  <c r="L13986" i="1"/>
  <c r="L13988" i="1"/>
  <c r="L13989" i="1"/>
  <c r="L13990" i="1"/>
  <c r="L13991" i="1"/>
  <c r="L13993" i="1"/>
  <c r="L13994" i="1"/>
  <c r="L13995" i="1"/>
  <c r="L13996" i="1"/>
  <c r="L13997" i="1"/>
  <c r="L13998" i="1"/>
  <c r="L13999" i="1"/>
  <c r="L14000" i="1"/>
  <c r="L14003" i="1"/>
  <c r="L14004" i="1"/>
  <c r="L14005" i="1"/>
  <c r="L14006" i="1"/>
  <c r="L14008" i="1"/>
  <c r="L14009" i="1"/>
  <c r="L14010" i="1"/>
  <c r="L14012" i="1"/>
  <c r="L14013" i="1"/>
  <c r="L14014" i="1"/>
  <c r="L14015" i="1"/>
  <c r="L14016" i="1"/>
  <c r="L14017" i="1"/>
  <c r="L14018" i="1"/>
  <c r="L14019" i="1"/>
  <c r="L14020" i="1"/>
  <c r="L14021" i="1"/>
  <c r="L14022" i="1"/>
  <c r="L14023" i="1"/>
  <c r="L14024" i="1"/>
  <c r="L14025" i="1"/>
  <c r="L14026" i="1"/>
  <c r="L14029" i="1"/>
  <c r="L14030" i="1"/>
  <c r="L14031" i="1"/>
  <c r="L14032" i="1"/>
  <c r="L14033" i="1"/>
  <c r="L14034" i="1"/>
  <c r="L14035" i="1"/>
  <c r="L14036" i="1"/>
  <c r="L14037" i="1"/>
  <c r="L14038" i="1"/>
  <c r="L14039" i="1"/>
  <c r="L14040" i="1"/>
  <c r="L14041" i="1"/>
  <c r="L14042" i="1"/>
  <c r="L14043" i="1"/>
  <c r="L14044" i="1"/>
  <c r="L14045" i="1"/>
  <c r="L14046" i="1"/>
  <c r="L14047" i="1"/>
  <c r="L14048" i="1"/>
  <c r="L14049" i="1"/>
  <c r="L14050" i="1"/>
  <c r="L14051" i="1"/>
  <c r="L14052" i="1"/>
  <c r="L14053" i="1"/>
  <c r="L14054" i="1"/>
  <c r="L14055" i="1"/>
  <c r="L14056" i="1"/>
  <c r="L14057" i="1"/>
  <c r="L14058" i="1"/>
  <c r="L14059" i="1"/>
  <c r="L14061" i="1"/>
  <c r="L14062" i="1"/>
  <c r="L14063" i="1"/>
  <c r="L14064" i="1"/>
  <c r="L14065" i="1"/>
  <c r="L14066" i="1"/>
  <c r="L14068" i="1"/>
  <c r="L14069" i="1"/>
  <c r="L14070" i="1"/>
  <c r="L14071" i="1"/>
  <c r="L14072" i="1"/>
  <c r="L14073" i="1"/>
  <c r="L14074" i="1"/>
  <c r="L14075" i="1"/>
  <c r="L14076" i="1"/>
  <c r="L14077" i="1"/>
  <c r="L14078" i="1"/>
  <c r="L14079" i="1"/>
  <c r="L14080" i="1"/>
  <c r="L14081" i="1"/>
  <c r="L14082" i="1"/>
  <c r="L14083" i="1"/>
  <c r="L14084" i="1"/>
  <c r="L14085" i="1"/>
  <c r="L14086" i="1"/>
  <c r="L14087" i="1"/>
  <c r="L14088" i="1"/>
  <c r="L14089" i="1"/>
  <c r="L14090" i="1"/>
  <c r="L14091" i="1"/>
  <c r="L14092" i="1"/>
  <c r="L14093" i="1"/>
  <c r="L14094" i="1"/>
  <c r="L14095" i="1"/>
  <c r="L14096" i="1"/>
  <c r="L14097" i="1"/>
  <c r="L14098" i="1"/>
  <c r="L14099" i="1"/>
  <c r="L14100" i="1"/>
  <c r="L14101" i="1"/>
  <c r="L14102" i="1"/>
  <c r="L14103" i="1"/>
  <c r="L14104" i="1"/>
  <c r="L14105" i="1"/>
  <c r="L14106" i="1"/>
  <c r="L14107" i="1"/>
  <c r="L14108" i="1"/>
  <c r="L14109" i="1"/>
  <c r="L14110" i="1"/>
  <c r="L14111" i="1"/>
  <c r="L14112" i="1"/>
  <c r="L14113" i="1"/>
  <c r="L14114" i="1"/>
  <c r="L14115" i="1"/>
  <c r="L14116" i="1"/>
  <c r="L14117" i="1"/>
  <c r="L14118" i="1"/>
  <c r="L14119" i="1"/>
  <c r="L14120" i="1"/>
  <c r="L14121" i="1"/>
  <c r="L14122" i="1"/>
  <c r="L14123" i="1"/>
  <c r="L14124" i="1"/>
  <c r="L14125" i="1"/>
  <c r="L14126" i="1"/>
  <c r="L14127" i="1"/>
  <c r="L14128" i="1"/>
  <c r="L14129" i="1"/>
  <c r="L14130" i="1"/>
  <c r="L14131" i="1"/>
  <c r="L14132" i="1"/>
  <c r="L14133" i="1"/>
  <c r="L14134" i="1"/>
  <c r="L14135" i="1"/>
  <c r="L14136" i="1"/>
  <c r="L14137" i="1"/>
  <c r="L14138" i="1"/>
  <c r="L14139" i="1"/>
  <c r="L14140" i="1"/>
  <c r="L14141" i="1"/>
  <c r="L14142" i="1"/>
  <c r="L14143" i="1"/>
  <c r="L14144" i="1"/>
  <c r="L14145" i="1"/>
  <c r="L14146" i="1"/>
  <c r="L14147" i="1"/>
  <c r="L14148" i="1"/>
  <c r="L14149" i="1"/>
  <c r="L14150" i="1"/>
  <c r="L14151" i="1"/>
  <c r="L14152" i="1"/>
  <c r="L14153" i="1"/>
  <c r="L14154" i="1"/>
  <c r="L14155" i="1"/>
  <c r="L14156" i="1"/>
  <c r="L14157" i="1"/>
  <c r="L14158" i="1"/>
  <c r="L14159" i="1"/>
  <c r="L14160" i="1"/>
  <c r="L14161" i="1"/>
  <c r="L14162" i="1"/>
  <c r="L14163" i="1"/>
  <c r="L14164" i="1"/>
  <c r="L14165" i="1"/>
  <c r="L14166" i="1"/>
  <c r="L14167" i="1"/>
  <c r="L14168" i="1"/>
  <c r="L14169" i="1"/>
  <c r="L14170" i="1"/>
  <c r="L14171" i="1"/>
  <c r="L14172" i="1"/>
  <c r="L14173" i="1"/>
  <c r="L14174" i="1"/>
  <c r="L14175" i="1"/>
  <c r="L14176" i="1"/>
  <c r="L14177" i="1"/>
  <c r="L14178" i="1"/>
  <c r="L14179" i="1"/>
  <c r="L14180" i="1"/>
  <c r="L14181" i="1"/>
  <c r="L14182" i="1"/>
  <c r="L14183" i="1"/>
  <c r="L14184" i="1"/>
  <c r="L14185" i="1"/>
  <c r="L14186" i="1"/>
  <c r="L14187" i="1"/>
  <c r="L14188" i="1"/>
  <c r="L14189" i="1"/>
  <c r="L14190" i="1"/>
  <c r="L14191" i="1"/>
  <c r="L14192" i="1"/>
  <c r="L14193" i="1"/>
  <c r="L14194" i="1"/>
  <c r="L14195" i="1"/>
  <c r="L14196" i="1"/>
  <c r="L14197" i="1"/>
  <c r="L14198" i="1"/>
  <c r="L14199" i="1"/>
  <c r="L14200" i="1"/>
  <c r="L14201" i="1"/>
  <c r="L14202" i="1"/>
  <c r="L14203" i="1"/>
  <c r="L14204" i="1"/>
  <c r="L14205" i="1"/>
  <c r="L14206" i="1"/>
  <c r="L14207" i="1"/>
  <c r="L14208" i="1"/>
  <c r="L14209" i="1"/>
  <c r="L14210" i="1"/>
  <c r="L14211" i="1"/>
  <c r="L14212" i="1"/>
  <c r="L14213" i="1"/>
  <c r="L14214" i="1"/>
  <c r="L14215" i="1"/>
  <c r="L14216" i="1"/>
  <c r="L14217" i="1"/>
  <c r="L14218" i="1"/>
  <c r="L14219" i="1"/>
  <c r="L14220" i="1"/>
  <c r="L14221" i="1"/>
  <c r="L14222" i="1"/>
  <c r="L14223" i="1"/>
  <c r="L14224" i="1"/>
  <c r="L14225" i="1"/>
  <c r="L14226" i="1"/>
  <c r="L14227" i="1"/>
  <c r="L14228" i="1"/>
  <c r="L14229" i="1"/>
  <c r="L14230" i="1"/>
  <c r="L14231" i="1"/>
  <c r="L14232" i="1"/>
  <c r="L14233" i="1"/>
  <c r="L14234" i="1"/>
  <c r="L14235" i="1"/>
  <c r="L14236" i="1"/>
  <c r="L14237" i="1"/>
  <c r="L14238" i="1"/>
  <c r="L14239" i="1"/>
  <c r="L14240" i="1"/>
  <c r="L14241" i="1"/>
  <c r="L14242" i="1"/>
  <c r="L14243" i="1"/>
  <c r="L14244" i="1"/>
  <c r="L14245" i="1"/>
  <c r="L14246" i="1"/>
  <c r="L14247" i="1"/>
  <c r="L14248" i="1"/>
  <c r="L14249" i="1"/>
  <c r="L14250" i="1"/>
  <c r="L14251" i="1"/>
  <c r="L14252" i="1"/>
  <c r="L14253" i="1"/>
  <c r="L14254" i="1"/>
  <c r="L14255" i="1"/>
  <c r="L14256" i="1"/>
  <c r="L14257" i="1"/>
  <c r="L14258" i="1"/>
  <c r="L14259" i="1"/>
  <c r="L14260" i="1"/>
  <c r="L14261" i="1"/>
  <c r="L14262" i="1"/>
  <c r="L14263" i="1"/>
  <c r="L14265" i="1"/>
  <c r="L14266" i="1"/>
  <c r="L14267" i="1"/>
  <c r="L14268" i="1"/>
  <c r="L14269" i="1"/>
  <c r="L14270" i="1"/>
  <c r="L14271" i="1"/>
  <c r="L14272" i="1"/>
  <c r="L14273" i="1"/>
  <c r="L14274" i="1"/>
  <c r="L14275" i="1"/>
  <c r="L14276" i="1"/>
  <c r="L14277" i="1"/>
  <c r="L14278" i="1"/>
  <c r="L14279" i="1"/>
  <c r="L14280" i="1"/>
  <c r="L14281" i="1"/>
  <c r="L14282" i="1"/>
  <c r="L14283" i="1"/>
  <c r="L14284" i="1"/>
  <c r="L14285" i="1"/>
  <c r="L14286" i="1"/>
  <c r="L14287" i="1"/>
  <c r="L14288" i="1"/>
  <c r="L14289" i="1"/>
  <c r="L14290" i="1"/>
  <c r="L14291" i="1"/>
  <c r="L14292" i="1"/>
  <c r="L14293" i="1"/>
  <c r="L14294" i="1"/>
  <c r="L14295" i="1"/>
  <c r="L14296" i="1"/>
  <c r="L14297" i="1"/>
  <c r="L14298" i="1"/>
  <c r="L14299" i="1"/>
  <c r="L14300" i="1"/>
  <c r="L14301" i="1"/>
  <c r="L14302" i="1"/>
  <c r="L14303" i="1"/>
  <c r="L14304" i="1"/>
  <c r="L14305" i="1"/>
  <c r="L14306" i="1"/>
  <c r="L14307" i="1"/>
  <c r="L14308" i="1"/>
  <c r="L14309" i="1"/>
  <c r="L14310" i="1"/>
  <c r="L14311" i="1"/>
  <c r="L14312" i="1"/>
  <c r="L14313" i="1"/>
  <c r="L14314" i="1"/>
  <c r="L14315" i="1"/>
  <c r="L14316" i="1"/>
  <c r="L14317" i="1"/>
  <c r="L14318" i="1"/>
  <c r="L14319" i="1"/>
  <c r="L14320" i="1"/>
  <c r="L14321" i="1"/>
  <c r="L14322" i="1"/>
  <c r="L14323" i="1"/>
  <c r="L14324" i="1"/>
  <c r="L14325" i="1"/>
  <c r="L14326" i="1"/>
  <c r="L14327" i="1"/>
  <c r="L14328" i="1"/>
  <c r="L14329" i="1"/>
  <c r="L14330" i="1"/>
  <c r="L14331" i="1"/>
  <c r="L14332" i="1"/>
  <c r="L14333" i="1"/>
  <c r="L14334" i="1"/>
  <c r="L14335" i="1"/>
  <c r="L14336" i="1"/>
  <c r="L14337" i="1"/>
  <c r="L14338" i="1"/>
  <c r="L14339" i="1"/>
  <c r="L14340" i="1"/>
  <c r="L14341" i="1"/>
  <c r="L14342" i="1"/>
  <c r="L14343" i="1"/>
  <c r="L14344" i="1"/>
  <c r="L14345" i="1"/>
  <c r="L14346" i="1"/>
  <c r="L14347" i="1"/>
  <c r="L14348" i="1"/>
  <c r="L14349" i="1"/>
  <c r="L14350" i="1"/>
  <c r="L14351" i="1"/>
  <c r="L14352" i="1"/>
  <c r="L14353" i="1"/>
  <c r="L14354" i="1"/>
  <c r="L14355" i="1"/>
  <c r="L14356" i="1"/>
  <c r="L14357" i="1"/>
  <c r="L14358" i="1"/>
  <c r="L14359" i="1"/>
  <c r="L14360" i="1"/>
  <c r="L14361" i="1"/>
  <c r="L14362" i="1"/>
  <c r="L14363" i="1"/>
  <c r="L14364" i="1"/>
  <c r="L14365" i="1"/>
  <c r="L14366" i="1"/>
  <c r="L14367" i="1"/>
  <c r="L14368" i="1"/>
  <c r="L14369" i="1"/>
  <c r="L14370" i="1"/>
  <c r="L14371" i="1"/>
  <c r="L14372" i="1"/>
  <c r="L14373" i="1"/>
  <c r="L14374" i="1"/>
  <c r="L14375" i="1"/>
  <c r="L14376" i="1"/>
  <c r="L14377" i="1"/>
  <c r="L14378" i="1"/>
  <c r="L14379" i="1"/>
  <c r="L14380" i="1"/>
  <c r="L14381" i="1"/>
  <c r="L14382" i="1"/>
  <c r="L14383" i="1"/>
  <c r="L14384" i="1"/>
  <c r="L14385" i="1"/>
  <c r="L14386" i="1"/>
  <c r="L14387" i="1"/>
  <c r="L14388" i="1"/>
  <c r="L14389" i="1"/>
  <c r="L14390" i="1"/>
  <c r="L14391" i="1"/>
  <c r="L14392" i="1"/>
  <c r="L14393" i="1"/>
  <c r="L14394" i="1"/>
  <c r="L14395" i="1"/>
  <c r="L14396" i="1"/>
  <c r="L14397" i="1"/>
  <c r="L14398" i="1"/>
  <c r="L14399" i="1"/>
  <c r="L14400" i="1"/>
  <c r="L14401" i="1"/>
  <c r="L14402" i="1"/>
  <c r="L14403" i="1"/>
  <c r="L14404" i="1"/>
  <c r="L14405" i="1"/>
  <c r="L14406" i="1"/>
  <c r="L14407" i="1"/>
  <c r="L14408" i="1"/>
  <c r="L14409" i="1"/>
  <c r="L14410" i="1"/>
  <c r="L14411" i="1"/>
  <c r="L14412" i="1"/>
  <c r="L14413" i="1"/>
  <c r="L14414" i="1"/>
  <c r="L14415" i="1"/>
  <c r="L14416" i="1"/>
  <c r="L14417" i="1"/>
  <c r="L14418" i="1"/>
  <c r="L14419" i="1"/>
  <c r="L14420" i="1"/>
  <c r="L14421" i="1"/>
  <c r="L14422" i="1"/>
  <c r="L14423" i="1"/>
  <c r="L14424" i="1"/>
  <c r="L14425" i="1"/>
  <c r="L14426" i="1"/>
  <c r="L14427" i="1"/>
  <c r="L14428" i="1"/>
  <c r="L14429" i="1"/>
  <c r="L14430" i="1"/>
  <c r="L14431" i="1"/>
  <c r="L14433" i="1"/>
  <c r="L14434" i="1"/>
  <c r="L14435" i="1"/>
  <c r="L14436" i="1"/>
  <c r="L14437" i="1"/>
  <c r="L14438" i="1"/>
  <c r="L14439" i="1"/>
  <c r="L14440" i="1"/>
  <c r="L14441" i="1"/>
  <c r="L14442" i="1"/>
  <c r="L14443" i="1"/>
  <c r="L14444" i="1"/>
  <c r="L14445" i="1"/>
  <c r="L14446" i="1"/>
  <c r="L14447" i="1"/>
  <c r="L14448" i="1"/>
  <c r="L14449" i="1"/>
  <c r="L14450" i="1"/>
  <c r="L14451" i="1"/>
  <c r="L14452" i="1"/>
  <c r="L14453" i="1"/>
  <c r="L14454" i="1"/>
  <c r="L14455" i="1"/>
  <c r="L14456" i="1"/>
  <c r="L14457" i="1"/>
  <c r="L14458" i="1"/>
  <c r="L14459" i="1"/>
  <c r="L14460" i="1"/>
  <c r="L14461" i="1"/>
  <c r="L14462" i="1"/>
  <c r="L14463" i="1"/>
  <c r="L14464" i="1"/>
  <c r="L14465" i="1"/>
  <c r="L14466" i="1"/>
  <c r="L14467" i="1"/>
  <c r="L14468" i="1"/>
  <c r="L14469" i="1"/>
  <c r="L14470" i="1"/>
  <c r="L14471" i="1"/>
  <c r="L14472" i="1"/>
  <c r="L14473" i="1"/>
  <c r="L14474" i="1"/>
  <c r="L14475"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K8000" i="1"/>
  <c r="K8001" i="1"/>
  <c r="K8002" i="1"/>
  <c r="K8003" i="1"/>
  <c r="K8004" i="1"/>
  <c r="K8005" i="1"/>
  <c r="K8006" i="1"/>
  <c r="K8007" i="1"/>
  <c r="K8008" i="1"/>
  <c r="K8009" i="1"/>
  <c r="K8010" i="1"/>
  <c r="K8011" i="1"/>
  <c r="K8012" i="1"/>
  <c r="K8013" i="1"/>
  <c r="K8014" i="1"/>
  <c r="K8015" i="1"/>
  <c r="K8016" i="1"/>
  <c r="K8017" i="1"/>
  <c r="K8018" i="1"/>
  <c r="K8019" i="1"/>
  <c r="K8020" i="1"/>
  <c r="K8021" i="1"/>
  <c r="K8022" i="1"/>
  <c r="K8023" i="1"/>
  <c r="K8024" i="1"/>
  <c r="K8025" i="1"/>
  <c r="K8026" i="1"/>
  <c r="K8027" i="1"/>
  <c r="K8028" i="1"/>
  <c r="K8029" i="1"/>
  <c r="K8030" i="1"/>
  <c r="K8031" i="1"/>
  <c r="K8032" i="1"/>
  <c r="K8033" i="1"/>
  <c r="K8034" i="1"/>
  <c r="K8035" i="1"/>
  <c r="K8036" i="1"/>
  <c r="K8037" i="1"/>
  <c r="K8038" i="1"/>
  <c r="K8039" i="1"/>
  <c r="K8040" i="1"/>
  <c r="K8041" i="1"/>
  <c r="K8042" i="1"/>
  <c r="K8043" i="1"/>
  <c r="K8044" i="1"/>
  <c r="K8045" i="1"/>
  <c r="K8046" i="1"/>
  <c r="K8047" i="1"/>
  <c r="K8048" i="1"/>
  <c r="K8049" i="1"/>
  <c r="K8050" i="1"/>
  <c r="K8051" i="1"/>
  <c r="K8052" i="1"/>
  <c r="K8053" i="1"/>
  <c r="K8054" i="1"/>
  <c r="K8055" i="1"/>
  <c r="K8056" i="1"/>
  <c r="K8057" i="1"/>
  <c r="K8058" i="1"/>
  <c r="K8059" i="1"/>
  <c r="K8060" i="1"/>
  <c r="K8061" i="1"/>
  <c r="K8062" i="1"/>
  <c r="K8063" i="1"/>
  <c r="K8064" i="1"/>
  <c r="K8065" i="1"/>
  <c r="K8066" i="1"/>
  <c r="K8067" i="1"/>
  <c r="K8068" i="1"/>
  <c r="K8069" i="1"/>
  <c r="K8070" i="1"/>
  <c r="K8071" i="1"/>
  <c r="K8072" i="1"/>
  <c r="K8073" i="1"/>
  <c r="K8074" i="1"/>
  <c r="K8075" i="1"/>
  <c r="K8076" i="1"/>
  <c r="K8077" i="1"/>
  <c r="K8078" i="1"/>
  <c r="K8079" i="1"/>
  <c r="K8080" i="1"/>
  <c r="K8081" i="1"/>
  <c r="K8082" i="1"/>
  <c r="K8083" i="1"/>
  <c r="K8084" i="1"/>
  <c r="K8085" i="1"/>
  <c r="K8086" i="1"/>
  <c r="K8087" i="1"/>
  <c r="K8088" i="1"/>
  <c r="K8089" i="1"/>
  <c r="K8090" i="1"/>
  <c r="K8091" i="1"/>
  <c r="K8092" i="1"/>
  <c r="K8093" i="1"/>
  <c r="K8094" i="1"/>
  <c r="K8095" i="1"/>
  <c r="K8096" i="1"/>
  <c r="K8097" i="1"/>
  <c r="K8098" i="1"/>
  <c r="K8099" i="1"/>
  <c r="K8100" i="1"/>
  <c r="K8101" i="1"/>
  <c r="K8102" i="1"/>
  <c r="K8103" i="1"/>
  <c r="K8104" i="1"/>
  <c r="K8105" i="1"/>
  <c r="K8106" i="1"/>
  <c r="K8107" i="1"/>
  <c r="K8108" i="1"/>
  <c r="K8109" i="1"/>
  <c r="K8110" i="1"/>
  <c r="K8111" i="1"/>
  <c r="K8112" i="1"/>
  <c r="K8113" i="1"/>
  <c r="K8114" i="1"/>
  <c r="K8115" i="1"/>
  <c r="K8116" i="1"/>
  <c r="K8117" i="1"/>
  <c r="K8118" i="1"/>
  <c r="K8119" i="1"/>
  <c r="K8120" i="1"/>
  <c r="K8121" i="1"/>
  <c r="K8122" i="1"/>
  <c r="K8123" i="1"/>
  <c r="K8124" i="1"/>
  <c r="K8125" i="1"/>
  <c r="K8126" i="1"/>
  <c r="K8127" i="1"/>
  <c r="K8128" i="1"/>
  <c r="K8129" i="1"/>
  <c r="K8130" i="1"/>
  <c r="K8131" i="1"/>
  <c r="K8132" i="1"/>
  <c r="K8133" i="1"/>
  <c r="K8134" i="1"/>
  <c r="K8135" i="1"/>
  <c r="K8136" i="1"/>
  <c r="K8137" i="1"/>
  <c r="K8138" i="1"/>
  <c r="K8139" i="1"/>
  <c r="K8140" i="1"/>
  <c r="K8141" i="1"/>
  <c r="K8142" i="1"/>
  <c r="K8143" i="1"/>
  <c r="K8144" i="1"/>
  <c r="K8145" i="1"/>
  <c r="K8146" i="1"/>
  <c r="K8147" i="1"/>
  <c r="K8148" i="1"/>
  <c r="K8149" i="1"/>
  <c r="K8150" i="1"/>
  <c r="K8151" i="1"/>
  <c r="K8152" i="1"/>
  <c r="K8153" i="1"/>
  <c r="K8154" i="1"/>
  <c r="K8155" i="1"/>
  <c r="K8156" i="1"/>
  <c r="K8157" i="1"/>
  <c r="K8158" i="1"/>
  <c r="K8159" i="1"/>
  <c r="K8160" i="1"/>
  <c r="K8161" i="1"/>
  <c r="K8162" i="1"/>
  <c r="K8163" i="1"/>
  <c r="K8164" i="1"/>
  <c r="K8165" i="1"/>
  <c r="K8166" i="1"/>
  <c r="K8167" i="1"/>
  <c r="K8168" i="1"/>
  <c r="K8169" i="1"/>
  <c r="K8170" i="1"/>
  <c r="K8171" i="1"/>
  <c r="K8172" i="1"/>
  <c r="K8173" i="1"/>
  <c r="K8174" i="1"/>
  <c r="K8175" i="1"/>
  <c r="K8176" i="1"/>
  <c r="K8177" i="1"/>
  <c r="K8178" i="1"/>
  <c r="K8179" i="1"/>
  <c r="K8180" i="1"/>
  <c r="K8181" i="1"/>
  <c r="K8182" i="1"/>
  <c r="K8183" i="1"/>
  <c r="K8184" i="1"/>
  <c r="K8185" i="1"/>
  <c r="K8186" i="1"/>
  <c r="K8187" i="1"/>
  <c r="K8188" i="1"/>
  <c r="K8189" i="1"/>
  <c r="K8190" i="1"/>
  <c r="K8191" i="1"/>
  <c r="K8192" i="1"/>
  <c r="K8193" i="1"/>
  <c r="K8194" i="1"/>
  <c r="K8195" i="1"/>
  <c r="K8196" i="1"/>
  <c r="K8197" i="1"/>
  <c r="K8198" i="1"/>
  <c r="K8199" i="1"/>
  <c r="K8200" i="1"/>
  <c r="K8201" i="1"/>
  <c r="K8202" i="1"/>
  <c r="K8203" i="1"/>
  <c r="K8204" i="1"/>
  <c r="K8205" i="1"/>
  <c r="K8206" i="1"/>
  <c r="K8207" i="1"/>
  <c r="K8208" i="1"/>
  <c r="K8209" i="1"/>
  <c r="K8210" i="1"/>
  <c r="K8211" i="1"/>
  <c r="K8212" i="1"/>
  <c r="K8213" i="1"/>
  <c r="K8214" i="1"/>
  <c r="K8215" i="1"/>
  <c r="K8216" i="1"/>
  <c r="K8217" i="1"/>
  <c r="K8218" i="1"/>
  <c r="K8219" i="1"/>
  <c r="K8220" i="1"/>
  <c r="K8221" i="1"/>
  <c r="K8222" i="1"/>
  <c r="K8223" i="1"/>
  <c r="K8224" i="1"/>
  <c r="K8225" i="1"/>
  <c r="K8226" i="1"/>
  <c r="K8227" i="1"/>
  <c r="K8228" i="1"/>
  <c r="K8229" i="1"/>
  <c r="K8230" i="1"/>
  <c r="K8231" i="1"/>
  <c r="K8232" i="1"/>
  <c r="K8233" i="1"/>
  <c r="K8234" i="1"/>
  <c r="K8235" i="1"/>
  <c r="K8236" i="1"/>
  <c r="K8237" i="1"/>
  <c r="K8238" i="1"/>
  <c r="K8239" i="1"/>
  <c r="K8240" i="1"/>
  <c r="K8241" i="1"/>
  <c r="K8242" i="1"/>
  <c r="K8243" i="1"/>
  <c r="K8244" i="1"/>
  <c r="K8245" i="1"/>
  <c r="K8246" i="1"/>
  <c r="K8247" i="1"/>
  <c r="K8248" i="1"/>
  <c r="K8249" i="1"/>
  <c r="K8250" i="1"/>
  <c r="K8251" i="1"/>
  <c r="K8252" i="1"/>
  <c r="K8253" i="1"/>
  <c r="K8254" i="1"/>
  <c r="K8255" i="1"/>
  <c r="K8256" i="1"/>
  <c r="K8257" i="1"/>
  <c r="K8258" i="1"/>
  <c r="K8259" i="1"/>
  <c r="K8260" i="1"/>
  <c r="K8261" i="1"/>
  <c r="K8262" i="1"/>
  <c r="K8263" i="1"/>
  <c r="K8264" i="1"/>
  <c r="K8265" i="1"/>
  <c r="K8266" i="1"/>
  <c r="K8267" i="1"/>
  <c r="K8268" i="1"/>
  <c r="K8269" i="1"/>
  <c r="K8270" i="1"/>
  <c r="K8271" i="1"/>
  <c r="K8272" i="1"/>
  <c r="K8273" i="1"/>
  <c r="K8274" i="1"/>
  <c r="K8275" i="1"/>
  <c r="K8276" i="1"/>
  <c r="K8277" i="1"/>
  <c r="K8278" i="1"/>
  <c r="K8279" i="1"/>
  <c r="K8280" i="1"/>
  <c r="K8281" i="1"/>
  <c r="K8282" i="1"/>
  <c r="K8283" i="1"/>
  <c r="K8284" i="1"/>
  <c r="K8285" i="1"/>
  <c r="K8286" i="1"/>
  <c r="K8287" i="1"/>
  <c r="K8288" i="1"/>
  <c r="K8289" i="1"/>
  <c r="K8290" i="1"/>
  <c r="K8291" i="1"/>
  <c r="K8292" i="1"/>
  <c r="K8293" i="1"/>
  <c r="K8294" i="1"/>
  <c r="K8295" i="1"/>
  <c r="K8296" i="1"/>
  <c r="K8297" i="1"/>
  <c r="K8298" i="1"/>
  <c r="K8299" i="1"/>
  <c r="K8300" i="1"/>
  <c r="K8301" i="1"/>
  <c r="K8302" i="1"/>
  <c r="K8303" i="1"/>
  <c r="K8304" i="1"/>
  <c r="K8305" i="1"/>
  <c r="K8306" i="1"/>
  <c r="K8307" i="1"/>
  <c r="K8308" i="1"/>
  <c r="K8309" i="1"/>
  <c r="K8310" i="1"/>
  <c r="K8311" i="1"/>
  <c r="K8312" i="1"/>
  <c r="K8313" i="1"/>
  <c r="K8314" i="1"/>
  <c r="K8315" i="1"/>
  <c r="K8316" i="1"/>
  <c r="K8317" i="1"/>
  <c r="K8318" i="1"/>
  <c r="K8319" i="1"/>
  <c r="K8320" i="1"/>
  <c r="K8321" i="1"/>
  <c r="K8322" i="1"/>
  <c r="K8323" i="1"/>
  <c r="K8324" i="1"/>
  <c r="K8325" i="1"/>
  <c r="K8326" i="1"/>
  <c r="K8327" i="1"/>
  <c r="K8328" i="1"/>
  <c r="K8329" i="1"/>
  <c r="K8330" i="1"/>
  <c r="K8331" i="1"/>
  <c r="K8332" i="1"/>
  <c r="K8333" i="1"/>
  <c r="K8334" i="1"/>
  <c r="K8335" i="1"/>
  <c r="K8336" i="1"/>
  <c r="K8337" i="1"/>
  <c r="K8338" i="1"/>
  <c r="K8339" i="1"/>
  <c r="K8340" i="1"/>
  <c r="K8341" i="1"/>
  <c r="K8342" i="1"/>
  <c r="K8343" i="1"/>
  <c r="K8344" i="1"/>
  <c r="K8345" i="1"/>
  <c r="K8346" i="1"/>
  <c r="K8347" i="1"/>
  <c r="K8348" i="1"/>
  <c r="K8349" i="1"/>
  <c r="K8350" i="1"/>
  <c r="K8351" i="1"/>
  <c r="K8352" i="1"/>
  <c r="K8353" i="1"/>
  <c r="K8354" i="1"/>
  <c r="K8355" i="1"/>
  <c r="K8356" i="1"/>
  <c r="K8357" i="1"/>
  <c r="K8358" i="1"/>
  <c r="K8359" i="1"/>
  <c r="K8360" i="1"/>
  <c r="K8361" i="1"/>
  <c r="K8362" i="1"/>
  <c r="K8363" i="1"/>
  <c r="K8364" i="1"/>
  <c r="K8365" i="1"/>
  <c r="K8366" i="1"/>
  <c r="K8367" i="1"/>
  <c r="K8368" i="1"/>
  <c r="K8369" i="1"/>
  <c r="K8370" i="1"/>
  <c r="K8371" i="1"/>
  <c r="K8372" i="1"/>
  <c r="K8373" i="1"/>
  <c r="K8374" i="1"/>
  <c r="K8375" i="1"/>
  <c r="K8376" i="1"/>
  <c r="K8377" i="1"/>
  <c r="K8378" i="1"/>
  <c r="K8379" i="1"/>
  <c r="K8380" i="1"/>
  <c r="K8381" i="1"/>
  <c r="K8382" i="1"/>
  <c r="K8383" i="1"/>
  <c r="K8384" i="1"/>
  <c r="K8385" i="1"/>
  <c r="K8386" i="1"/>
  <c r="K8387" i="1"/>
  <c r="K8388" i="1"/>
  <c r="K8389" i="1"/>
  <c r="K8390" i="1"/>
  <c r="K8391" i="1"/>
  <c r="K8392" i="1"/>
  <c r="K8393" i="1"/>
  <c r="K8394" i="1"/>
  <c r="K8395" i="1"/>
  <c r="K8396" i="1"/>
  <c r="K8397" i="1"/>
  <c r="K8398" i="1"/>
  <c r="K8399" i="1"/>
  <c r="K8400" i="1"/>
  <c r="K8401" i="1"/>
  <c r="K8402" i="1"/>
  <c r="K8403" i="1"/>
  <c r="K8404" i="1"/>
  <c r="K8405" i="1"/>
  <c r="K8406" i="1"/>
  <c r="K8407" i="1"/>
  <c r="K8408" i="1"/>
  <c r="K8409" i="1"/>
  <c r="K8410" i="1"/>
  <c r="K8411" i="1"/>
  <c r="K8412" i="1"/>
  <c r="K8413" i="1"/>
  <c r="K8414" i="1"/>
  <c r="K8415" i="1"/>
  <c r="K8416" i="1"/>
  <c r="K8417" i="1"/>
  <c r="K8418" i="1"/>
  <c r="K8419" i="1"/>
  <c r="K8420" i="1"/>
  <c r="K8421" i="1"/>
  <c r="K8422" i="1"/>
  <c r="K8423" i="1"/>
  <c r="K8424" i="1"/>
  <c r="K8425" i="1"/>
  <c r="K8426" i="1"/>
  <c r="K8427" i="1"/>
  <c r="K8428" i="1"/>
  <c r="K8429" i="1"/>
  <c r="K8430" i="1"/>
  <c r="K8431" i="1"/>
  <c r="K8432" i="1"/>
  <c r="K8433" i="1"/>
  <c r="K8434" i="1"/>
  <c r="K8435" i="1"/>
  <c r="K8436" i="1"/>
  <c r="K8437" i="1"/>
  <c r="K8438" i="1"/>
  <c r="K8439" i="1"/>
  <c r="K8440" i="1"/>
  <c r="K8441" i="1"/>
  <c r="K8442" i="1"/>
  <c r="K8443" i="1"/>
  <c r="K8444" i="1"/>
  <c r="K8445" i="1"/>
  <c r="K8446" i="1"/>
  <c r="K8447" i="1"/>
  <c r="K8448" i="1"/>
  <c r="K8449" i="1"/>
  <c r="K8450" i="1"/>
  <c r="K8451" i="1"/>
  <c r="K8452" i="1"/>
  <c r="K8453" i="1"/>
  <c r="K8454" i="1"/>
  <c r="K8455" i="1"/>
  <c r="K8456" i="1"/>
  <c r="K8457" i="1"/>
  <c r="K8458" i="1"/>
  <c r="K8459" i="1"/>
  <c r="K8460" i="1"/>
  <c r="K8461" i="1"/>
  <c r="K8462" i="1"/>
  <c r="K8463" i="1"/>
  <c r="K8464" i="1"/>
  <c r="K8465" i="1"/>
  <c r="K8466" i="1"/>
  <c r="K8467" i="1"/>
  <c r="K8468" i="1"/>
  <c r="K8469" i="1"/>
  <c r="K8470" i="1"/>
  <c r="K8471" i="1"/>
  <c r="K8472" i="1"/>
  <c r="K8473" i="1"/>
  <c r="K8474" i="1"/>
  <c r="K8475" i="1"/>
  <c r="K8476" i="1"/>
  <c r="K8477" i="1"/>
  <c r="K8478" i="1"/>
  <c r="K8479" i="1"/>
  <c r="K8480" i="1"/>
  <c r="K8481" i="1"/>
  <c r="K8482" i="1"/>
  <c r="K8483" i="1"/>
  <c r="K8484" i="1"/>
  <c r="K8485" i="1"/>
  <c r="K8486" i="1"/>
  <c r="K8487" i="1"/>
  <c r="K8488" i="1"/>
  <c r="K8489" i="1"/>
  <c r="K8490" i="1"/>
  <c r="K8491" i="1"/>
  <c r="K8492" i="1"/>
  <c r="K8493" i="1"/>
  <c r="K8494" i="1"/>
  <c r="K8495" i="1"/>
  <c r="K8496" i="1"/>
  <c r="K8497" i="1"/>
  <c r="K8498" i="1"/>
  <c r="K8499" i="1"/>
  <c r="K8500" i="1"/>
  <c r="K8501" i="1"/>
  <c r="K8502" i="1"/>
  <c r="K8503" i="1"/>
  <c r="K8504" i="1"/>
  <c r="K8505" i="1"/>
  <c r="K8506" i="1"/>
  <c r="K8507" i="1"/>
  <c r="K8508" i="1"/>
  <c r="K8509" i="1"/>
  <c r="K8510" i="1"/>
  <c r="K8511" i="1"/>
  <c r="K8512" i="1"/>
  <c r="K8513" i="1"/>
  <c r="K8514" i="1"/>
  <c r="K8515" i="1"/>
  <c r="K8516" i="1"/>
  <c r="K8517" i="1"/>
  <c r="K8518" i="1"/>
  <c r="K8519" i="1"/>
  <c r="K8520" i="1"/>
  <c r="K8521" i="1"/>
  <c r="K8522" i="1"/>
  <c r="K8523" i="1"/>
  <c r="K8524" i="1"/>
  <c r="K8525" i="1"/>
  <c r="K8526" i="1"/>
  <c r="K8527" i="1"/>
  <c r="K8528" i="1"/>
  <c r="K8529" i="1"/>
  <c r="K8530" i="1"/>
  <c r="K8531" i="1"/>
  <c r="K8532" i="1"/>
  <c r="K8533" i="1"/>
  <c r="K8534" i="1"/>
  <c r="K8535" i="1"/>
  <c r="K8536" i="1"/>
  <c r="K8537" i="1"/>
  <c r="K8538" i="1"/>
  <c r="K8539" i="1"/>
  <c r="K8540" i="1"/>
  <c r="K8541" i="1"/>
  <c r="K8542" i="1"/>
  <c r="K8543" i="1"/>
  <c r="K8544" i="1"/>
  <c r="K8545" i="1"/>
  <c r="K8546" i="1"/>
  <c r="K8547" i="1"/>
  <c r="K8548" i="1"/>
  <c r="K8549" i="1"/>
  <c r="K8550" i="1"/>
  <c r="K8551" i="1"/>
  <c r="K8552" i="1"/>
  <c r="K8553" i="1"/>
  <c r="K8554" i="1"/>
  <c r="K8555" i="1"/>
  <c r="K8556" i="1"/>
  <c r="K8557" i="1"/>
  <c r="K8558" i="1"/>
  <c r="K8559" i="1"/>
  <c r="K8560" i="1"/>
  <c r="K8561" i="1"/>
  <c r="K8562" i="1"/>
  <c r="K8563" i="1"/>
  <c r="K8564" i="1"/>
  <c r="K8565" i="1"/>
  <c r="K8566" i="1"/>
  <c r="K8567" i="1"/>
  <c r="K8568" i="1"/>
  <c r="K8569" i="1"/>
  <c r="K8570" i="1"/>
  <c r="K8571" i="1"/>
  <c r="K8572" i="1"/>
  <c r="K8573" i="1"/>
  <c r="K8574" i="1"/>
  <c r="K8575" i="1"/>
  <c r="K8576" i="1"/>
  <c r="K8577" i="1"/>
  <c r="K8578" i="1"/>
  <c r="K8579" i="1"/>
  <c r="K8580" i="1"/>
  <c r="K8581" i="1"/>
  <c r="K8582" i="1"/>
  <c r="K8583" i="1"/>
  <c r="K8584" i="1"/>
  <c r="K8585" i="1"/>
  <c r="K8586" i="1"/>
  <c r="K8587" i="1"/>
  <c r="K8588" i="1"/>
  <c r="K8589" i="1"/>
  <c r="K8590" i="1"/>
  <c r="K8591" i="1"/>
  <c r="K8592" i="1"/>
  <c r="K8593" i="1"/>
  <c r="K8594" i="1"/>
  <c r="K8595" i="1"/>
  <c r="K8596" i="1"/>
  <c r="K8597" i="1"/>
  <c r="K8598" i="1"/>
  <c r="K8599" i="1"/>
  <c r="K8600" i="1"/>
  <c r="K8601" i="1"/>
  <c r="K8602" i="1"/>
  <c r="K8603" i="1"/>
  <c r="K8604" i="1"/>
  <c r="K8605" i="1"/>
  <c r="K8606" i="1"/>
  <c r="K8607" i="1"/>
  <c r="K8608" i="1"/>
  <c r="K8609" i="1"/>
  <c r="K8610" i="1"/>
  <c r="K8611" i="1"/>
  <c r="K8612" i="1"/>
  <c r="K8613" i="1"/>
  <c r="K8614" i="1"/>
  <c r="K8615" i="1"/>
  <c r="K8616" i="1"/>
  <c r="K8617" i="1"/>
  <c r="K8618" i="1"/>
  <c r="K8619" i="1"/>
  <c r="K8620" i="1"/>
  <c r="K8621" i="1"/>
  <c r="K8622" i="1"/>
  <c r="K8623" i="1"/>
  <c r="K8624" i="1"/>
  <c r="K8625" i="1"/>
  <c r="K8626" i="1"/>
  <c r="K8627" i="1"/>
  <c r="K8628" i="1"/>
  <c r="K8629" i="1"/>
  <c r="K8630" i="1"/>
  <c r="K8631" i="1"/>
  <c r="K8632" i="1"/>
  <c r="K8633" i="1"/>
  <c r="K8634" i="1"/>
  <c r="K8635" i="1"/>
  <c r="K8636" i="1"/>
  <c r="K8637" i="1"/>
  <c r="K8638" i="1"/>
  <c r="K8639" i="1"/>
  <c r="K8640" i="1"/>
  <c r="K8641" i="1"/>
  <c r="K8642" i="1"/>
  <c r="K8643" i="1"/>
  <c r="K8644" i="1"/>
  <c r="K8645" i="1"/>
  <c r="K8646" i="1"/>
  <c r="K8647" i="1"/>
  <c r="K8648" i="1"/>
  <c r="K8649" i="1"/>
  <c r="K8650" i="1"/>
  <c r="K8651" i="1"/>
  <c r="K8652" i="1"/>
  <c r="K8653" i="1"/>
  <c r="K8654" i="1"/>
  <c r="K8655" i="1"/>
  <c r="K8656" i="1"/>
  <c r="K8657" i="1"/>
  <c r="K8658" i="1"/>
  <c r="K8659" i="1"/>
  <c r="K8660" i="1"/>
  <c r="K8661" i="1"/>
  <c r="K8662" i="1"/>
  <c r="K8663" i="1"/>
  <c r="K8664" i="1"/>
  <c r="K8665" i="1"/>
  <c r="K8666" i="1"/>
  <c r="K8667" i="1"/>
  <c r="K8668" i="1"/>
  <c r="K8669" i="1"/>
  <c r="K8670" i="1"/>
  <c r="K8671" i="1"/>
  <c r="K8672" i="1"/>
  <c r="K8673" i="1"/>
  <c r="K8674" i="1"/>
  <c r="K8675" i="1"/>
  <c r="K8676" i="1"/>
  <c r="K8677" i="1"/>
  <c r="K8678" i="1"/>
  <c r="K8679" i="1"/>
  <c r="K8680" i="1"/>
  <c r="K8681" i="1"/>
  <c r="K8682" i="1"/>
  <c r="K8683" i="1"/>
  <c r="K8684" i="1"/>
  <c r="K8685" i="1"/>
  <c r="K8686" i="1"/>
  <c r="K8687" i="1"/>
  <c r="K8688" i="1"/>
  <c r="K8689" i="1"/>
  <c r="K8690" i="1"/>
  <c r="K8691" i="1"/>
  <c r="K8692" i="1"/>
  <c r="K8693" i="1"/>
  <c r="K8694" i="1"/>
  <c r="K8695" i="1"/>
  <c r="K8696" i="1"/>
  <c r="K8697" i="1"/>
  <c r="K8698" i="1"/>
  <c r="K8699" i="1"/>
  <c r="K8700" i="1"/>
  <c r="K8701" i="1"/>
  <c r="K8702" i="1"/>
  <c r="K8703" i="1"/>
  <c r="K8704" i="1"/>
  <c r="K8705" i="1"/>
  <c r="K8706" i="1"/>
  <c r="K8707" i="1"/>
  <c r="K8708" i="1"/>
  <c r="K8709" i="1"/>
  <c r="K8710" i="1"/>
  <c r="K8711" i="1"/>
  <c r="K8712" i="1"/>
  <c r="K8713" i="1"/>
  <c r="K8714" i="1"/>
  <c r="K8715" i="1"/>
  <c r="K8716" i="1"/>
  <c r="K8717" i="1"/>
  <c r="K8718" i="1"/>
  <c r="K8719" i="1"/>
  <c r="K8720" i="1"/>
  <c r="K8721" i="1"/>
  <c r="K8722" i="1"/>
  <c r="K8723" i="1"/>
  <c r="K8724" i="1"/>
  <c r="K8725" i="1"/>
  <c r="K8726" i="1"/>
  <c r="K8727" i="1"/>
  <c r="K8728" i="1"/>
  <c r="K8729" i="1"/>
  <c r="K8730" i="1"/>
  <c r="K8731" i="1"/>
  <c r="K8732" i="1"/>
  <c r="K8733" i="1"/>
  <c r="K8734" i="1"/>
  <c r="K8735" i="1"/>
  <c r="K8736" i="1"/>
  <c r="K8737" i="1"/>
  <c r="K8738" i="1"/>
  <c r="K8739" i="1"/>
  <c r="K8740" i="1"/>
  <c r="K8741" i="1"/>
  <c r="K8742" i="1"/>
  <c r="K8743" i="1"/>
  <c r="K8744" i="1"/>
  <c r="K8745" i="1"/>
  <c r="K8746" i="1"/>
  <c r="K8747" i="1"/>
  <c r="K8748" i="1"/>
  <c r="K8749" i="1"/>
  <c r="K8750" i="1"/>
  <c r="K8751" i="1"/>
  <c r="K8752" i="1"/>
  <c r="K8753" i="1"/>
  <c r="K8754" i="1"/>
  <c r="K8755" i="1"/>
  <c r="K8756" i="1"/>
  <c r="K8757" i="1"/>
  <c r="K8758" i="1"/>
  <c r="K8759" i="1"/>
  <c r="K8760" i="1"/>
  <c r="K8761" i="1"/>
  <c r="K8762" i="1"/>
  <c r="K8763" i="1"/>
  <c r="K8764" i="1"/>
  <c r="K8765" i="1"/>
  <c r="K8766" i="1"/>
  <c r="K8767" i="1"/>
  <c r="K8768" i="1"/>
  <c r="K8769" i="1"/>
  <c r="K8770" i="1"/>
  <c r="K8771" i="1"/>
  <c r="K8772" i="1"/>
  <c r="K8773" i="1"/>
  <c r="K8774" i="1"/>
  <c r="K8775" i="1"/>
  <c r="K8776" i="1"/>
  <c r="K8777" i="1"/>
  <c r="K8778" i="1"/>
  <c r="K8779" i="1"/>
  <c r="K8780" i="1"/>
  <c r="K8781" i="1"/>
  <c r="K8782" i="1"/>
  <c r="K8783" i="1"/>
  <c r="K8784" i="1"/>
  <c r="K8785" i="1"/>
  <c r="K8786" i="1"/>
  <c r="K8787" i="1"/>
  <c r="K8788" i="1"/>
  <c r="K8789" i="1"/>
  <c r="K8790" i="1"/>
  <c r="K8791" i="1"/>
  <c r="K8792" i="1"/>
  <c r="K8793" i="1"/>
  <c r="K8794" i="1"/>
  <c r="K8795" i="1"/>
  <c r="K8796" i="1"/>
  <c r="K8797" i="1"/>
  <c r="K8798" i="1"/>
  <c r="K8799" i="1"/>
  <c r="K8800" i="1"/>
  <c r="K8801" i="1"/>
  <c r="K8802" i="1"/>
  <c r="K8803" i="1"/>
  <c r="K8804" i="1"/>
  <c r="K8805" i="1"/>
  <c r="K8806" i="1"/>
  <c r="K8807" i="1"/>
  <c r="K8808" i="1"/>
  <c r="K8809" i="1"/>
  <c r="K8810" i="1"/>
  <c r="K8811" i="1"/>
  <c r="K8812" i="1"/>
  <c r="K8813" i="1"/>
  <c r="K8814" i="1"/>
  <c r="K8815" i="1"/>
  <c r="K8816" i="1"/>
  <c r="K8817" i="1"/>
  <c r="K8818" i="1"/>
  <c r="K8819" i="1"/>
  <c r="K8820" i="1"/>
  <c r="K8821" i="1"/>
  <c r="K8822" i="1"/>
  <c r="K8823" i="1"/>
  <c r="K8824" i="1"/>
  <c r="K8825" i="1"/>
  <c r="K8826" i="1"/>
  <c r="K8827" i="1"/>
  <c r="K8828" i="1"/>
  <c r="K8829" i="1"/>
  <c r="K8830" i="1"/>
  <c r="K8831" i="1"/>
  <c r="K8832" i="1"/>
  <c r="K8833" i="1"/>
  <c r="K8834" i="1"/>
  <c r="K8835" i="1"/>
  <c r="K8836" i="1"/>
  <c r="K8837" i="1"/>
  <c r="K8838" i="1"/>
  <c r="K8839" i="1"/>
  <c r="K8840" i="1"/>
  <c r="K8841" i="1"/>
  <c r="K8842" i="1"/>
  <c r="K8843" i="1"/>
  <c r="K8844" i="1"/>
  <c r="K8845" i="1"/>
  <c r="K8846" i="1"/>
  <c r="K8847" i="1"/>
  <c r="K8848" i="1"/>
  <c r="K8849" i="1"/>
  <c r="K8850" i="1"/>
  <c r="K8851" i="1"/>
  <c r="K8852" i="1"/>
  <c r="K8853" i="1"/>
  <c r="K8854" i="1"/>
  <c r="K8855" i="1"/>
  <c r="K8856" i="1"/>
  <c r="K8857" i="1"/>
  <c r="K8858" i="1"/>
  <c r="K8859" i="1"/>
  <c r="K8860" i="1"/>
  <c r="K8861" i="1"/>
  <c r="K8862" i="1"/>
  <c r="K8863" i="1"/>
  <c r="K8864" i="1"/>
  <c r="K8865" i="1"/>
  <c r="K8866" i="1"/>
  <c r="K8867" i="1"/>
  <c r="K8868" i="1"/>
  <c r="K8869" i="1"/>
  <c r="K8870" i="1"/>
  <c r="K8871" i="1"/>
  <c r="K8872" i="1"/>
  <c r="K8873" i="1"/>
  <c r="K8874" i="1"/>
  <c r="K8875" i="1"/>
  <c r="K8876" i="1"/>
  <c r="K8877" i="1"/>
  <c r="K8878" i="1"/>
  <c r="K8879" i="1"/>
  <c r="K8880" i="1"/>
  <c r="K8881" i="1"/>
  <c r="K8882" i="1"/>
  <c r="K8883" i="1"/>
  <c r="K8884" i="1"/>
  <c r="K8885" i="1"/>
  <c r="K8886" i="1"/>
  <c r="K8887" i="1"/>
  <c r="K8888" i="1"/>
  <c r="K8889" i="1"/>
  <c r="K8890" i="1"/>
  <c r="K8891" i="1"/>
  <c r="K8892" i="1"/>
  <c r="K8893" i="1"/>
  <c r="K8894" i="1"/>
  <c r="K8895" i="1"/>
  <c r="K8896" i="1"/>
  <c r="K8897" i="1"/>
  <c r="K8898" i="1"/>
  <c r="K8899" i="1"/>
  <c r="K8900" i="1"/>
  <c r="K8901" i="1"/>
  <c r="K8902" i="1"/>
  <c r="K8903" i="1"/>
  <c r="K8904" i="1"/>
  <c r="K8905" i="1"/>
  <c r="K8906" i="1"/>
  <c r="K8907" i="1"/>
  <c r="K8908" i="1"/>
  <c r="K8909" i="1"/>
  <c r="K8910" i="1"/>
  <c r="K8911" i="1"/>
  <c r="K8912" i="1"/>
  <c r="K8913" i="1"/>
  <c r="K8914" i="1"/>
  <c r="K8915" i="1"/>
  <c r="K8916" i="1"/>
  <c r="K8917" i="1"/>
  <c r="K8918" i="1"/>
  <c r="K8919" i="1"/>
  <c r="K8920" i="1"/>
  <c r="K8921" i="1"/>
  <c r="K8922" i="1"/>
  <c r="K8923" i="1"/>
  <c r="K8924" i="1"/>
  <c r="K8925" i="1"/>
  <c r="K8926" i="1"/>
  <c r="K8927" i="1"/>
  <c r="K8928" i="1"/>
  <c r="K8929" i="1"/>
  <c r="K8930" i="1"/>
  <c r="K8931" i="1"/>
  <c r="K8932" i="1"/>
  <c r="K8933" i="1"/>
  <c r="K8934" i="1"/>
  <c r="K8935" i="1"/>
  <c r="K8936" i="1"/>
  <c r="K8937" i="1"/>
  <c r="K8938" i="1"/>
  <c r="K8939" i="1"/>
  <c r="K8940" i="1"/>
  <c r="K8941" i="1"/>
  <c r="K8942" i="1"/>
  <c r="K8943" i="1"/>
  <c r="K8944" i="1"/>
  <c r="K8945" i="1"/>
  <c r="K8946" i="1"/>
  <c r="K8947" i="1"/>
  <c r="K8948" i="1"/>
  <c r="K8949" i="1"/>
  <c r="K8950" i="1"/>
  <c r="K8951" i="1"/>
  <c r="K8952" i="1"/>
  <c r="K8953" i="1"/>
  <c r="K8954" i="1"/>
  <c r="K8955" i="1"/>
  <c r="K8956" i="1"/>
  <c r="K8957" i="1"/>
  <c r="K8958" i="1"/>
  <c r="K8959" i="1"/>
  <c r="K8960" i="1"/>
  <c r="K8961" i="1"/>
  <c r="K8962" i="1"/>
  <c r="K8963" i="1"/>
  <c r="K8964" i="1"/>
  <c r="K8965" i="1"/>
  <c r="K8966" i="1"/>
  <c r="K8967" i="1"/>
  <c r="K8968" i="1"/>
  <c r="K8969" i="1"/>
  <c r="K8970" i="1"/>
  <c r="K8971" i="1"/>
  <c r="K8972" i="1"/>
  <c r="K8973" i="1"/>
  <c r="K8974" i="1"/>
  <c r="K8975" i="1"/>
  <c r="K8976" i="1"/>
  <c r="K8977" i="1"/>
  <c r="K8978" i="1"/>
  <c r="K8979" i="1"/>
  <c r="K8980" i="1"/>
  <c r="K8981" i="1"/>
  <c r="K8982" i="1"/>
  <c r="K8983" i="1"/>
  <c r="K8984" i="1"/>
  <c r="K8985" i="1"/>
  <c r="K8986" i="1"/>
  <c r="K8987" i="1"/>
  <c r="K8988" i="1"/>
  <c r="K8989" i="1"/>
  <c r="K8990" i="1"/>
  <c r="K8991" i="1"/>
  <c r="K8992" i="1"/>
  <c r="K8993" i="1"/>
  <c r="K8994" i="1"/>
  <c r="K8995" i="1"/>
  <c r="K8996" i="1"/>
  <c r="K8997" i="1"/>
  <c r="K8998" i="1"/>
  <c r="K8999" i="1"/>
  <c r="K9000" i="1"/>
  <c r="K9001" i="1"/>
  <c r="K9002" i="1"/>
  <c r="K9003" i="1"/>
  <c r="K9004" i="1"/>
  <c r="K9005" i="1"/>
  <c r="K9006" i="1"/>
  <c r="K9007" i="1"/>
  <c r="K9008" i="1"/>
  <c r="K9009" i="1"/>
  <c r="K9010" i="1"/>
  <c r="K9011" i="1"/>
  <c r="K9012" i="1"/>
  <c r="K9013" i="1"/>
  <c r="K9014" i="1"/>
  <c r="K9015" i="1"/>
  <c r="K9016" i="1"/>
  <c r="K9017" i="1"/>
  <c r="K9018" i="1"/>
  <c r="K9019" i="1"/>
  <c r="K9020" i="1"/>
  <c r="K9021" i="1"/>
  <c r="K9022" i="1"/>
  <c r="K9023" i="1"/>
  <c r="K9024" i="1"/>
  <c r="K9025" i="1"/>
  <c r="K9026" i="1"/>
  <c r="K9027" i="1"/>
  <c r="K9028" i="1"/>
  <c r="K9029" i="1"/>
  <c r="K9030" i="1"/>
  <c r="K9031" i="1"/>
  <c r="K9032" i="1"/>
  <c r="K9033" i="1"/>
  <c r="K9034" i="1"/>
  <c r="K9035" i="1"/>
  <c r="K9036" i="1"/>
  <c r="K9037" i="1"/>
  <c r="K9038" i="1"/>
  <c r="K9039" i="1"/>
  <c r="K9040" i="1"/>
  <c r="K9041" i="1"/>
  <c r="K9042" i="1"/>
  <c r="K9043" i="1"/>
  <c r="K9044" i="1"/>
  <c r="K9045" i="1"/>
  <c r="K9046" i="1"/>
  <c r="K9047" i="1"/>
  <c r="K9048" i="1"/>
  <c r="K9049" i="1"/>
  <c r="K9050" i="1"/>
  <c r="K9051" i="1"/>
  <c r="K9052" i="1"/>
  <c r="K9053" i="1"/>
  <c r="K9054" i="1"/>
  <c r="K9055" i="1"/>
  <c r="K9056" i="1"/>
  <c r="K9057" i="1"/>
  <c r="K9058" i="1"/>
  <c r="K9059" i="1"/>
  <c r="K9060" i="1"/>
  <c r="K9061" i="1"/>
  <c r="K9062" i="1"/>
  <c r="K9063" i="1"/>
  <c r="K9064" i="1"/>
  <c r="K9065" i="1"/>
  <c r="K9066" i="1"/>
  <c r="K9067" i="1"/>
  <c r="K9068" i="1"/>
  <c r="K9069" i="1"/>
  <c r="K9070" i="1"/>
  <c r="K9071" i="1"/>
  <c r="K9072" i="1"/>
  <c r="K9073" i="1"/>
  <c r="K9074" i="1"/>
  <c r="K9075" i="1"/>
  <c r="K9076" i="1"/>
  <c r="K9077" i="1"/>
  <c r="K9078" i="1"/>
  <c r="K9079" i="1"/>
  <c r="K9080" i="1"/>
  <c r="K9081" i="1"/>
  <c r="K9082" i="1"/>
  <c r="K9083" i="1"/>
  <c r="K9084" i="1"/>
  <c r="K9085" i="1"/>
  <c r="K9086" i="1"/>
  <c r="K9087" i="1"/>
  <c r="K9088" i="1"/>
  <c r="K9089" i="1"/>
  <c r="K9090" i="1"/>
  <c r="K9091" i="1"/>
  <c r="K9092" i="1"/>
  <c r="K9093" i="1"/>
  <c r="K9094" i="1"/>
  <c r="K9095" i="1"/>
  <c r="K9096" i="1"/>
  <c r="K9097" i="1"/>
  <c r="K9098" i="1"/>
  <c r="K9099" i="1"/>
  <c r="K9100" i="1"/>
  <c r="K9101" i="1"/>
  <c r="K9102" i="1"/>
  <c r="K9103" i="1"/>
  <c r="K9104" i="1"/>
  <c r="K9105" i="1"/>
  <c r="K9106" i="1"/>
  <c r="K9107" i="1"/>
  <c r="K9108" i="1"/>
  <c r="K9109" i="1"/>
  <c r="K9110" i="1"/>
  <c r="K9111" i="1"/>
  <c r="K9112" i="1"/>
  <c r="K9113" i="1"/>
  <c r="K9114" i="1"/>
  <c r="K9115" i="1"/>
  <c r="K9116" i="1"/>
  <c r="K9117" i="1"/>
  <c r="K9118" i="1"/>
  <c r="K9119" i="1"/>
  <c r="K9120" i="1"/>
  <c r="K9121" i="1"/>
  <c r="K9122" i="1"/>
  <c r="K9123" i="1"/>
  <c r="K9124" i="1"/>
  <c r="K9125" i="1"/>
  <c r="K9126" i="1"/>
  <c r="K9127" i="1"/>
  <c r="K9128" i="1"/>
  <c r="K9129" i="1"/>
  <c r="K9130" i="1"/>
  <c r="K9131" i="1"/>
  <c r="K9132" i="1"/>
  <c r="K9133" i="1"/>
  <c r="K9134" i="1"/>
  <c r="K9135" i="1"/>
  <c r="K9136" i="1"/>
  <c r="K9137" i="1"/>
  <c r="K9138" i="1"/>
  <c r="K9139" i="1"/>
  <c r="K9140" i="1"/>
  <c r="K9141" i="1"/>
  <c r="K9142" i="1"/>
  <c r="K9143" i="1"/>
  <c r="K9144" i="1"/>
  <c r="K9145" i="1"/>
  <c r="K9146" i="1"/>
  <c r="K9147" i="1"/>
  <c r="K9148" i="1"/>
  <c r="K9149" i="1"/>
  <c r="K9150" i="1"/>
  <c r="K9151" i="1"/>
  <c r="K9152" i="1"/>
  <c r="K9153" i="1"/>
  <c r="K9154" i="1"/>
  <c r="K9155" i="1"/>
  <c r="K9156" i="1"/>
  <c r="K9157" i="1"/>
  <c r="K9158" i="1"/>
  <c r="K9159" i="1"/>
  <c r="K9160" i="1"/>
  <c r="K9161" i="1"/>
  <c r="K9162" i="1"/>
  <c r="K9163" i="1"/>
  <c r="K9164" i="1"/>
  <c r="K9165" i="1"/>
  <c r="K9166" i="1"/>
  <c r="K9167" i="1"/>
  <c r="K9168" i="1"/>
  <c r="K9169" i="1"/>
  <c r="K9170" i="1"/>
  <c r="K9171" i="1"/>
  <c r="K9172" i="1"/>
  <c r="K9173" i="1"/>
  <c r="K9174" i="1"/>
  <c r="K9175" i="1"/>
  <c r="K9176" i="1"/>
  <c r="K9177" i="1"/>
  <c r="K9178" i="1"/>
  <c r="K9179" i="1"/>
  <c r="K9180" i="1"/>
  <c r="K9181" i="1"/>
  <c r="K9182" i="1"/>
  <c r="K9183" i="1"/>
  <c r="K9184" i="1"/>
  <c r="K9185" i="1"/>
  <c r="K9186" i="1"/>
  <c r="K9187" i="1"/>
  <c r="K9188" i="1"/>
  <c r="K9189" i="1"/>
  <c r="K9190" i="1"/>
  <c r="K9191" i="1"/>
  <c r="K9192" i="1"/>
  <c r="K9193" i="1"/>
  <c r="K9194" i="1"/>
  <c r="K9195" i="1"/>
  <c r="K9196" i="1"/>
  <c r="K9197" i="1"/>
  <c r="K9198" i="1"/>
  <c r="K9199" i="1"/>
  <c r="K9200" i="1"/>
  <c r="K9201" i="1"/>
  <c r="K9202" i="1"/>
  <c r="K9203" i="1"/>
  <c r="K9204" i="1"/>
  <c r="K9205" i="1"/>
  <c r="K9206" i="1"/>
  <c r="K9207" i="1"/>
  <c r="K9208" i="1"/>
  <c r="K9209" i="1"/>
  <c r="K9210" i="1"/>
  <c r="K9211" i="1"/>
  <c r="K9212" i="1"/>
  <c r="K9213" i="1"/>
  <c r="K9214" i="1"/>
  <c r="K9215" i="1"/>
  <c r="K9216" i="1"/>
  <c r="K9217" i="1"/>
  <c r="K9218" i="1"/>
  <c r="K9219" i="1"/>
  <c r="K9220" i="1"/>
  <c r="K9221" i="1"/>
  <c r="K9222" i="1"/>
  <c r="K9223" i="1"/>
  <c r="K9224" i="1"/>
  <c r="K9225" i="1"/>
  <c r="K9226" i="1"/>
  <c r="K9227" i="1"/>
  <c r="K9228" i="1"/>
  <c r="K9229" i="1"/>
  <c r="K9230" i="1"/>
  <c r="K9231" i="1"/>
  <c r="K9232" i="1"/>
  <c r="K9233" i="1"/>
  <c r="K9234" i="1"/>
  <c r="K9235" i="1"/>
  <c r="K9236" i="1"/>
  <c r="K9237" i="1"/>
  <c r="K9238" i="1"/>
  <c r="K9239" i="1"/>
  <c r="K9240" i="1"/>
  <c r="K9241" i="1"/>
  <c r="K9242" i="1"/>
  <c r="K9243" i="1"/>
  <c r="K9244" i="1"/>
  <c r="K9245" i="1"/>
  <c r="K9246" i="1"/>
  <c r="K9247" i="1"/>
  <c r="K9248" i="1"/>
  <c r="K9249" i="1"/>
  <c r="K9250" i="1"/>
  <c r="K9251" i="1"/>
  <c r="K9252" i="1"/>
  <c r="K9253" i="1"/>
  <c r="K9254" i="1"/>
  <c r="K9255" i="1"/>
  <c r="K9256" i="1"/>
  <c r="K9257" i="1"/>
  <c r="K9258" i="1"/>
  <c r="K9259" i="1"/>
  <c r="K9260" i="1"/>
  <c r="K9261" i="1"/>
  <c r="K9262" i="1"/>
  <c r="K9263" i="1"/>
  <c r="K9264" i="1"/>
  <c r="K9265" i="1"/>
  <c r="K9266" i="1"/>
  <c r="K9267" i="1"/>
  <c r="K9268" i="1"/>
  <c r="K9269" i="1"/>
  <c r="K9270" i="1"/>
  <c r="K9271" i="1"/>
  <c r="K9272" i="1"/>
  <c r="K9273" i="1"/>
  <c r="K9274" i="1"/>
  <c r="K9275" i="1"/>
  <c r="K9276" i="1"/>
  <c r="K9277" i="1"/>
  <c r="K9278" i="1"/>
  <c r="K9279" i="1"/>
  <c r="K9280" i="1"/>
  <c r="K9281" i="1"/>
  <c r="K9282" i="1"/>
  <c r="K9283" i="1"/>
  <c r="K9284" i="1"/>
  <c r="K9285" i="1"/>
  <c r="K9286" i="1"/>
  <c r="K9287" i="1"/>
  <c r="K9288" i="1"/>
  <c r="K9289" i="1"/>
  <c r="K9290" i="1"/>
  <c r="K9291" i="1"/>
  <c r="K9292" i="1"/>
  <c r="K9293" i="1"/>
  <c r="K9294" i="1"/>
  <c r="K9295" i="1"/>
  <c r="K9296" i="1"/>
  <c r="K9297" i="1"/>
  <c r="K9298" i="1"/>
  <c r="K9299" i="1"/>
  <c r="K9300" i="1"/>
  <c r="K9301" i="1"/>
  <c r="K9302" i="1"/>
  <c r="K9303" i="1"/>
  <c r="K9304" i="1"/>
  <c r="K9305" i="1"/>
  <c r="K9306" i="1"/>
  <c r="K9307" i="1"/>
  <c r="K9308" i="1"/>
  <c r="K9309" i="1"/>
  <c r="K9310" i="1"/>
  <c r="K9311" i="1"/>
  <c r="K9312" i="1"/>
  <c r="K9313" i="1"/>
  <c r="K9314" i="1"/>
  <c r="K9315" i="1"/>
  <c r="K9316" i="1"/>
  <c r="K9317" i="1"/>
  <c r="K9318" i="1"/>
  <c r="K9319" i="1"/>
  <c r="K9320" i="1"/>
  <c r="K9321" i="1"/>
  <c r="K9322" i="1"/>
  <c r="K9323" i="1"/>
  <c r="K9324" i="1"/>
  <c r="K9325" i="1"/>
  <c r="K9326" i="1"/>
  <c r="K9327" i="1"/>
  <c r="K9328" i="1"/>
  <c r="K9329" i="1"/>
  <c r="K9330" i="1"/>
  <c r="K9331" i="1"/>
  <c r="K9332" i="1"/>
  <c r="K9333" i="1"/>
  <c r="K9334" i="1"/>
  <c r="K9335" i="1"/>
  <c r="K9336" i="1"/>
  <c r="K9337" i="1"/>
  <c r="K9338" i="1"/>
  <c r="K9339" i="1"/>
  <c r="K9340" i="1"/>
  <c r="K9341" i="1"/>
  <c r="K9342" i="1"/>
  <c r="K9343" i="1"/>
  <c r="K9344" i="1"/>
  <c r="K9345" i="1"/>
  <c r="K9346" i="1"/>
  <c r="K9347" i="1"/>
  <c r="K9348" i="1"/>
  <c r="K9349" i="1"/>
  <c r="K9350" i="1"/>
  <c r="K9351" i="1"/>
  <c r="K9352" i="1"/>
  <c r="K9353" i="1"/>
  <c r="K9354" i="1"/>
  <c r="K9355" i="1"/>
  <c r="K9356" i="1"/>
  <c r="K9357" i="1"/>
  <c r="K9358" i="1"/>
  <c r="K9359" i="1"/>
  <c r="K9360" i="1"/>
  <c r="K9361" i="1"/>
  <c r="K9362" i="1"/>
  <c r="K9363" i="1"/>
  <c r="K9364" i="1"/>
  <c r="K9365" i="1"/>
  <c r="K9366" i="1"/>
  <c r="K9367" i="1"/>
  <c r="K9368" i="1"/>
  <c r="K9369" i="1"/>
  <c r="K9370" i="1"/>
  <c r="K9371" i="1"/>
  <c r="K9372" i="1"/>
  <c r="K9373" i="1"/>
  <c r="K9374" i="1"/>
  <c r="K9375" i="1"/>
  <c r="K9376" i="1"/>
  <c r="K9377" i="1"/>
  <c r="K9378" i="1"/>
  <c r="K9379" i="1"/>
  <c r="K9380" i="1"/>
  <c r="K9381" i="1"/>
  <c r="K9382" i="1"/>
  <c r="K9383" i="1"/>
  <c r="K9384" i="1"/>
  <c r="K9385" i="1"/>
  <c r="K9386" i="1"/>
  <c r="K9387" i="1"/>
  <c r="K9388" i="1"/>
  <c r="K9389" i="1"/>
  <c r="K9390" i="1"/>
  <c r="K9391" i="1"/>
  <c r="K9392" i="1"/>
  <c r="K9393" i="1"/>
  <c r="K9394" i="1"/>
  <c r="K9395" i="1"/>
  <c r="K9396" i="1"/>
  <c r="K9397" i="1"/>
  <c r="K9398" i="1"/>
  <c r="K9399" i="1"/>
  <c r="K9400" i="1"/>
  <c r="K9401" i="1"/>
  <c r="K9402" i="1"/>
  <c r="K9403" i="1"/>
  <c r="K9404" i="1"/>
  <c r="K9405" i="1"/>
  <c r="K9406" i="1"/>
  <c r="K9407" i="1"/>
  <c r="K9408" i="1"/>
  <c r="K9409" i="1"/>
  <c r="K9410" i="1"/>
  <c r="K9411" i="1"/>
  <c r="K9412" i="1"/>
  <c r="K9413" i="1"/>
  <c r="K9414" i="1"/>
  <c r="K9415" i="1"/>
  <c r="K9416" i="1"/>
  <c r="K9417" i="1"/>
  <c r="K9418" i="1"/>
  <c r="K9419" i="1"/>
  <c r="K9420" i="1"/>
  <c r="K9421" i="1"/>
  <c r="K9422" i="1"/>
  <c r="K9423" i="1"/>
  <c r="K9424" i="1"/>
  <c r="K9425" i="1"/>
  <c r="K9426" i="1"/>
  <c r="K9427" i="1"/>
  <c r="K9428" i="1"/>
  <c r="K9429" i="1"/>
  <c r="K9430" i="1"/>
  <c r="K9431" i="1"/>
  <c r="K9432" i="1"/>
  <c r="K9433" i="1"/>
  <c r="K9434" i="1"/>
  <c r="K9435" i="1"/>
  <c r="K9436" i="1"/>
  <c r="K9437" i="1"/>
  <c r="K9438" i="1"/>
  <c r="K9439" i="1"/>
  <c r="K9440" i="1"/>
  <c r="K9441" i="1"/>
  <c r="K9442" i="1"/>
  <c r="K9443" i="1"/>
  <c r="K9444" i="1"/>
  <c r="K9445" i="1"/>
  <c r="K9446" i="1"/>
  <c r="K9447" i="1"/>
  <c r="K9448" i="1"/>
  <c r="K9449" i="1"/>
  <c r="K9450" i="1"/>
  <c r="K9451" i="1"/>
  <c r="K9452" i="1"/>
  <c r="K9453" i="1"/>
  <c r="K9454" i="1"/>
  <c r="K9455" i="1"/>
  <c r="K9456" i="1"/>
  <c r="K9457" i="1"/>
  <c r="K9458" i="1"/>
  <c r="K9459" i="1"/>
  <c r="K9460" i="1"/>
  <c r="K9461" i="1"/>
  <c r="K9462" i="1"/>
  <c r="K9463" i="1"/>
  <c r="K9464" i="1"/>
  <c r="K9465" i="1"/>
  <c r="K9466" i="1"/>
  <c r="K9467" i="1"/>
  <c r="K9468" i="1"/>
  <c r="K9469" i="1"/>
  <c r="K9470" i="1"/>
  <c r="K9471" i="1"/>
  <c r="K9472" i="1"/>
  <c r="K9473" i="1"/>
  <c r="K9474" i="1"/>
  <c r="K9475" i="1"/>
  <c r="K9476" i="1"/>
  <c r="K9477" i="1"/>
  <c r="K9478" i="1"/>
  <c r="K9479" i="1"/>
  <c r="K9480" i="1"/>
  <c r="K9481" i="1"/>
  <c r="K9482" i="1"/>
  <c r="K9483" i="1"/>
  <c r="K9484" i="1"/>
  <c r="K9485" i="1"/>
  <c r="K9486" i="1"/>
  <c r="K9487" i="1"/>
  <c r="K9488" i="1"/>
  <c r="K9489" i="1"/>
  <c r="K9490" i="1"/>
  <c r="K9491" i="1"/>
  <c r="K9492" i="1"/>
  <c r="K9493" i="1"/>
  <c r="K9494" i="1"/>
  <c r="K9495" i="1"/>
  <c r="K9496" i="1"/>
  <c r="K9497" i="1"/>
  <c r="K9498" i="1"/>
  <c r="K9499" i="1"/>
  <c r="K9500" i="1"/>
  <c r="K9501" i="1"/>
  <c r="K9502" i="1"/>
  <c r="K9503" i="1"/>
  <c r="K9504" i="1"/>
  <c r="K9505" i="1"/>
  <c r="K9506" i="1"/>
  <c r="K9507" i="1"/>
  <c r="K9508" i="1"/>
  <c r="K9509" i="1"/>
  <c r="K9510" i="1"/>
  <c r="K9511" i="1"/>
  <c r="K9512" i="1"/>
  <c r="K9513" i="1"/>
  <c r="K9514" i="1"/>
  <c r="K9515" i="1"/>
  <c r="K9516" i="1"/>
  <c r="K9517" i="1"/>
  <c r="K9518" i="1"/>
  <c r="K9519" i="1"/>
  <c r="K9520" i="1"/>
  <c r="K9521" i="1"/>
  <c r="K9522" i="1"/>
  <c r="K9523" i="1"/>
  <c r="K9524" i="1"/>
  <c r="K9525" i="1"/>
  <c r="K9526" i="1"/>
  <c r="K9527" i="1"/>
  <c r="K9528" i="1"/>
  <c r="K9529" i="1"/>
  <c r="K9530" i="1"/>
  <c r="K9531" i="1"/>
  <c r="K9532" i="1"/>
  <c r="K9533" i="1"/>
  <c r="K9534" i="1"/>
  <c r="K9535" i="1"/>
  <c r="K9536" i="1"/>
  <c r="K9537" i="1"/>
  <c r="K9538" i="1"/>
  <c r="K9539" i="1"/>
  <c r="K9540" i="1"/>
  <c r="K9541" i="1"/>
  <c r="K9542" i="1"/>
  <c r="K9543" i="1"/>
  <c r="K9544" i="1"/>
  <c r="K9545" i="1"/>
  <c r="K9546" i="1"/>
  <c r="K9547" i="1"/>
  <c r="K9548" i="1"/>
  <c r="K9549" i="1"/>
  <c r="K9550" i="1"/>
  <c r="K9551" i="1"/>
  <c r="K9552" i="1"/>
  <c r="K9553" i="1"/>
  <c r="K9554" i="1"/>
  <c r="K9555" i="1"/>
  <c r="K9556" i="1"/>
  <c r="K9557" i="1"/>
  <c r="K9558" i="1"/>
  <c r="K9559" i="1"/>
  <c r="K9560" i="1"/>
  <c r="K9561" i="1"/>
  <c r="K9562" i="1"/>
  <c r="K9563" i="1"/>
  <c r="K9564" i="1"/>
  <c r="K9565" i="1"/>
  <c r="K9566" i="1"/>
  <c r="K9567" i="1"/>
  <c r="K9568" i="1"/>
  <c r="K9569" i="1"/>
  <c r="K9570" i="1"/>
  <c r="K9571" i="1"/>
  <c r="K9572" i="1"/>
  <c r="K9573" i="1"/>
  <c r="K9574" i="1"/>
  <c r="K9575" i="1"/>
  <c r="K9576" i="1"/>
  <c r="K9577" i="1"/>
  <c r="K9578" i="1"/>
  <c r="K9579" i="1"/>
  <c r="K9580" i="1"/>
  <c r="K9581" i="1"/>
  <c r="K9582" i="1"/>
  <c r="K9583" i="1"/>
  <c r="K9584" i="1"/>
  <c r="K9585" i="1"/>
  <c r="K9586" i="1"/>
  <c r="K9587" i="1"/>
  <c r="K9588" i="1"/>
  <c r="K9589" i="1"/>
  <c r="K9590" i="1"/>
  <c r="K9591" i="1"/>
  <c r="K9592" i="1"/>
  <c r="K9593" i="1"/>
  <c r="K9594" i="1"/>
  <c r="K9595" i="1"/>
  <c r="K9596" i="1"/>
  <c r="K9597" i="1"/>
  <c r="K9598" i="1"/>
  <c r="K9599" i="1"/>
  <c r="K9600" i="1"/>
  <c r="K9601" i="1"/>
  <c r="K9602" i="1"/>
  <c r="K9603" i="1"/>
  <c r="K9604" i="1"/>
  <c r="K9605" i="1"/>
  <c r="K9606" i="1"/>
  <c r="K9607" i="1"/>
  <c r="K9608" i="1"/>
  <c r="K9609" i="1"/>
  <c r="K9610" i="1"/>
  <c r="K9611" i="1"/>
  <c r="K9612" i="1"/>
  <c r="K9613" i="1"/>
  <c r="K9614" i="1"/>
  <c r="K9615" i="1"/>
  <c r="K9616" i="1"/>
  <c r="K9617" i="1"/>
  <c r="K9618" i="1"/>
  <c r="K9619" i="1"/>
  <c r="K9620" i="1"/>
  <c r="K9621" i="1"/>
  <c r="K9622" i="1"/>
  <c r="K9623" i="1"/>
  <c r="K9624" i="1"/>
  <c r="K9625" i="1"/>
  <c r="K9626" i="1"/>
  <c r="K9627" i="1"/>
  <c r="K9628" i="1"/>
  <c r="K9629" i="1"/>
  <c r="K9630" i="1"/>
  <c r="K9631" i="1"/>
  <c r="K9632" i="1"/>
  <c r="K9633" i="1"/>
  <c r="K9634" i="1"/>
  <c r="K9635" i="1"/>
  <c r="K9636" i="1"/>
  <c r="K9637" i="1"/>
  <c r="K9638" i="1"/>
  <c r="K9639" i="1"/>
  <c r="K9640" i="1"/>
  <c r="K9641" i="1"/>
  <c r="K9642" i="1"/>
  <c r="K9643" i="1"/>
  <c r="K9644" i="1"/>
  <c r="K9645" i="1"/>
  <c r="K9646" i="1"/>
  <c r="K9647" i="1"/>
  <c r="K9648" i="1"/>
  <c r="K9649" i="1"/>
  <c r="K9650" i="1"/>
  <c r="K9651" i="1"/>
  <c r="K9652" i="1"/>
  <c r="K9653" i="1"/>
  <c r="K9654" i="1"/>
  <c r="K9655" i="1"/>
  <c r="K9656" i="1"/>
  <c r="K9657" i="1"/>
  <c r="K9658" i="1"/>
  <c r="K9659" i="1"/>
  <c r="K9660" i="1"/>
  <c r="K9661" i="1"/>
  <c r="K9662" i="1"/>
  <c r="K9663" i="1"/>
  <c r="K9664" i="1"/>
  <c r="K9665" i="1"/>
  <c r="K9666" i="1"/>
  <c r="K9667" i="1"/>
  <c r="K9668" i="1"/>
  <c r="K9669" i="1"/>
  <c r="K9670" i="1"/>
  <c r="K9671" i="1"/>
  <c r="K9672" i="1"/>
  <c r="K9673" i="1"/>
  <c r="K9674" i="1"/>
  <c r="K9675" i="1"/>
  <c r="K9676" i="1"/>
  <c r="K9677" i="1"/>
  <c r="K9678" i="1"/>
  <c r="K9679" i="1"/>
  <c r="K9680" i="1"/>
  <c r="K9681" i="1"/>
  <c r="K9682" i="1"/>
  <c r="K9683" i="1"/>
  <c r="K9684" i="1"/>
  <c r="K9685" i="1"/>
  <c r="K9686" i="1"/>
  <c r="K9687" i="1"/>
  <c r="K9688" i="1"/>
  <c r="K9689" i="1"/>
  <c r="K9690" i="1"/>
  <c r="K9691" i="1"/>
  <c r="K9692" i="1"/>
  <c r="K9693" i="1"/>
  <c r="K9694" i="1"/>
  <c r="K9695" i="1"/>
  <c r="K9696" i="1"/>
  <c r="K9697" i="1"/>
  <c r="K9698" i="1"/>
  <c r="K9699" i="1"/>
  <c r="K9700" i="1"/>
  <c r="K9701" i="1"/>
  <c r="K9702" i="1"/>
  <c r="K9703" i="1"/>
  <c r="K9704" i="1"/>
  <c r="K9705" i="1"/>
  <c r="K9706" i="1"/>
  <c r="K9707" i="1"/>
  <c r="K9708" i="1"/>
  <c r="K9709" i="1"/>
  <c r="K9710" i="1"/>
  <c r="K9711" i="1"/>
  <c r="K9712" i="1"/>
  <c r="K9713" i="1"/>
  <c r="K9714" i="1"/>
  <c r="K9715" i="1"/>
  <c r="K9716" i="1"/>
  <c r="K9717" i="1"/>
  <c r="K9718" i="1"/>
  <c r="K9719" i="1"/>
  <c r="K9720" i="1"/>
  <c r="K9721" i="1"/>
  <c r="K9722" i="1"/>
  <c r="K9723" i="1"/>
  <c r="K9724" i="1"/>
  <c r="K9725" i="1"/>
  <c r="K9726" i="1"/>
  <c r="K9727" i="1"/>
  <c r="K9728" i="1"/>
  <c r="K9729" i="1"/>
  <c r="K9730" i="1"/>
  <c r="K9731" i="1"/>
  <c r="K9732" i="1"/>
  <c r="K9733" i="1"/>
  <c r="K9734" i="1"/>
  <c r="K9735" i="1"/>
  <c r="K9736" i="1"/>
  <c r="K9737" i="1"/>
  <c r="K9738" i="1"/>
  <c r="K9739" i="1"/>
  <c r="K9740" i="1"/>
  <c r="K9741" i="1"/>
  <c r="K9742" i="1"/>
  <c r="K9743" i="1"/>
  <c r="K9744" i="1"/>
  <c r="K9745" i="1"/>
  <c r="K9746" i="1"/>
  <c r="K9747" i="1"/>
  <c r="K9748" i="1"/>
  <c r="K9749" i="1"/>
  <c r="K9750" i="1"/>
  <c r="K9751" i="1"/>
  <c r="K9752" i="1"/>
  <c r="K9753" i="1"/>
  <c r="K9754" i="1"/>
  <c r="K9755" i="1"/>
  <c r="K9756" i="1"/>
  <c r="K9757" i="1"/>
  <c r="K9758" i="1"/>
  <c r="K9759" i="1"/>
  <c r="K9760" i="1"/>
  <c r="K9761" i="1"/>
  <c r="K9762" i="1"/>
  <c r="K9763" i="1"/>
  <c r="K9764" i="1"/>
  <c r="K9765" i="1"/>
  <c r="K9766" i="1"/>
  <c r="K9767" i="1"/>
  <c r="K9768" i="1"/>
  <c r="K9769" i="1"/>
  <c r="K9770" i="1"/>
  <c r="K9771" i="1"/>
  <c r="K9772" i="1"/>
  <c r="K9773" i="1"/>
  <c r="K9774" i="1"/>
  <c r="K9775" i="1"/>
  <c r="K9776" i="1"/>
  <c r="K9777" i="1"/>
  <c r="K9778" i="1"/>
  <c r="K9779" i="1"/>
  <c r="K9780" i="1"/>
  <c r="K9781" i="1"/>
  <c r="K9782" i="1"/>
  <c r="K9783" i="1"/>
  <c r="K9784" i="1"/>
  <c r="K9785" i="1"/>
  <c r="K9786" i="1"/>
  <c r="K9787" i="1"/>
  <c r="K9788" i="1"/>
  <c r="K9789" i="1"/>
  <c r="K9790" i="1"/>
  <c r="K9791" i="1"/>
  <c r="K9792" i="1"/>
  <c r="K9793" i="1"/>
  <c r="K9794" i="1"/>
  <c r="K9795" i="1"/>
  <c r="K9796" i="1"/>
  <c r="K9797" i="1"/>
  <c r="K9798" i="1"/>
  <c r="K9799" i="1"/>
  <c r="K9800" i="1"/>
  <c r="K9801" i="1"/>
  <c r="K9802" i="1"/>
  <c r="K9803" i="1"/>
  <c r="K9804" i="1"/>
  <c r="K9805" i="1"/>
  <c r="K9806" i="1"/>
  <c r="K9807" i="1"/>
  <c r="K9808" i="1"/>
  <c r="K9809" i="1"/>
  <c r="K9810" i="1"/>
  <c r="K9811" i="1"/>
  <c r="K9812" i="1"/>
  <c r="K9813" i="1"/>
  <c r="K9814" i="1"/>
  <c r="K9815" i="1"/>
  <c r="K9816" i="1"/>
  <c r="K9817" i="1"/>
  <c r="K9818" i="1"/>
  <c r="K9819" i="1"/>
  <c r="K9820" i="1"/>
  <c r="K9821" i="1"/>
  <c r="K9822" i="1"/>
  <c r="K9823" i="1"/>
  <c r="K9824" i="1"/>
  <c r="K9825" i="1"/>
  <c r="K9826" i="1"/>
  <c r="K9827" i="1"/>
  <c r="K9828" i="1"/>
  <c r="K9829" i="1"/>
  <c r="K9830" i="1"/>
  <c r="K9831" i="1"/>
  <c r="K9832" i="1"/>
  <c r="K9833" i="1"/>
  <c r="K9834" i="1"/>
  <c r="K9835" i="1"/>
  <c r="K9836" i="1"/>
  <c r="K9837" i="1"/>
  <c r="K9838" i="1"/>
  <c r="K9839" i="1"/>
  <c r="K9840" i="1"/>
  <c r="K9841" i="1"/>
  <c r="K9842" i="1"/>
  <c r="K9843" i="1"/>
  <c r="K9844" i="1"/>
  <c r="K9845" i="1"/>
  <c r="K9846" i="1"/>
  <c r="K9847" i="1"/>
  <c r="K9848" i="1"/>
  <c r="K9849" i="1"/>
  <c r="K9850" i="1"/>
  <c r="K9851" i="1"/>
  <c r="K9852" i="1"/>
  <c r="K9853" i="1"/>
  <c r="K9854" i="1"/>
  <c r="K9855" i="1"/>
  <c r="K9856" i="1"/>
  <c r="K9857" i="1"/>
  <c r="K9858" i="1"/>
  <c r="K9859" i="1"/>
  <c r="K9860" i="1"/>
  <c r="K9861" i="1"/>
  <c r="K9862" i="1"/>
  <c r="K9863" i="1"/>
  <c r="K9864" i="1"/>
  <c r="K9865" i="1"/>
  <c r="K9866" i="1"/>
  <c r="K9867" i="1"/>
  <c r="K9868" i="1"/>
  <c r="K9869" i="1"/>
  <c r="K9870" i="1"/>
  <c r="K9871" i="1"/>
  <c r="K9872" i="1"/>
  <c r="K9873" i="1"/>
  <c r="K9874" i="1"/>
  <c r="K9875" i="1"/>
  <c r="K9876" i="1"/>
  <c r="K9877" i="1"/>
  <c r="K9878" i="1"/>
  <c r="K9879" i="1"/>
  <c r="K9880" i="1"/>
  <c r="K9881" i="1"/>
  <c r="K9882" i="1"/>
  <c r="K9883" i="1"/>
  <c r="K9884" i="1"/>
  <c r="K9885" i="1"/>
  <c r="K9886" i="1"/>
  <c r="K9887" i="1"/>
  <c r="K9888" i="1"/>
  <c r="K9889" i="1"/>
  <c r="K9890" i="1"/>
  <c r="K9891" i="1"/>
  <c r="K9892" i="1"/>
  <c r="K9893" i="1"/>
  <c r="K9894" i="1"/>
  <c r="K9895" i="1"/>
  <c r="K9896" i="1"/>
  <c r="K9897" i="1"/>
  <c r="K9898" i="1"/>
  <c r="K9899" i="1"/>
  <c r="K9900" i="1"/>
  <c r="K9901" i="1"/>
  <c r="K9902" i="1"/>
  <c r="K9903" i="1"/>
  <c r="K9904" i="1"/>
  <c r="K9905" i="1"/>
  <c r="K9906" i="1"/>
  <c r="K9907" i="1"/>
  <c r="K9908" i="1"/>
  <c r="K9909" i="1"/>
  <c r="K9910" i="1"/>
  <c r="K9911" i="1"/>
  <c r="K9912" i="1"/>
  <c r="K9913" i="1"/>
  <c r="K9914" i="1"/>
  <c r="K9915" i="1"/>
  <c r="K9916" i="1"/>
  <c r="K9917" i="1"/>
  <c r="K9918" i="1"/>
  <c r="K9919" i="1"/>
  <c r="K9920" i="1"/>
  <c r="K9921" i="1"/>
  <c r="K9922" i="1"/>
  <c r="K9923" i="1"/>
  <c r="K9924" i="1"/>
  <c r="K9925" i="1"/>
  <c r="K9926" i="1"/>
  <c r="K9927" i="1"/>
  <c r="K9928" i="1"/>
  <c r="K9929" i="1"/>
  <c r="K9930" i="1"/>
  <c r="K9931" i="1"/>
  <c r="K9932" i="1"/>
  <c r="K9933" i="1"/>
  <c r="K9934" i="1"/>
  <c r="K9935" i="1"/>
  <c r="K9936" i="1"/>
  <c r="K9937" i="1"/>
  <c r="K9938" i="1"/>
  <c r="K9939" i="1"/>
  <c r="K9940" i="1"/>
  <c r="K9941" i="1"/>
  <c r="K9942" i="1"/>
  <c r="K9943" i="1"/>
  <c r="K9944" i="1"/>
  <c r="K9945" i="1"/>
  <c r="K9946" i="1"/>
  <c r="K9947" i="1"/>
  <c r="K9948" i="1"/>
  <c r="K9949" i="1"/>
  <c r="K9950" i="1"/>
  <c r="K9951" i="1"/>
  <c r="K9952" i="1"/>
  <c r="K9953" i="1"/>
  <c r="K9954" i="1"/>
  <c r="K9955" i="1"/>
  <c r="K9956" i="1"/>
  <c r="K9957" i="1"/>
  <c r="K9958" i="1"/>
  <c r="K9959" i="1"/>
  <c r="K9960" i="1"/>
  <c r="K9961" i="1"/>
  <c r="K9962" i="1"/>
  <c r="K9963" i="1"/>
  <c r="K9964" i="1"/>
  <c r="K9965" i="1"/>
  <c r="K9966" i="1"/>
  <c r="K9967" i="1"/>
  <c r="K9968" i="1"/>
  <c r="K9969" i="1"/>
  <c r="K9970" i="1"/>
  <c r="K9971" i="1"/>
  <c r="K9972" i="1"/>
  <c r="K9973" i="1"/>
  <c r="K9974" i="1"/>
  <c r="K9975" i="1"/>
  <c r="K9976" i="1"/>
  <c r="K9977" i="1"/>
  <c r="K9978" i="1"/>
  <c r="K9979" i="1"/>
  <c r="K9980" i="1"/>
  <c r="K9981" i="1"/>
  <c r="K9982" i="1"/>
  <c r="K9983" i="1"/>
  <c r="K9984" i="1"/>
  <c r="K9985" i="1"/>
  <c r="K9986" i="1"/>
  <c r="K9987" i="1"/>
  <c r="K9988" i="1"/>
  <c r="K9989" i="1"/>
  <c r="K9990" i="1"/>
  <c r="K9991" i="1"/>
  <c r="K9992" i="1"/>
  <c r="K9993" i="1"/>
  <c r="K9994" i="1"/>
  <c r="K9995" i="1"/>
  <c r="K9996" i="1"/>
  <c r="K9997" i="1"/>
  <c r="K9998" i="1"/>
  <c r="K9999" i="1"/>
  <c r="K10000" i="1"/>
  <c r="K10001" i="1"/>
  <c r="K10002" i="1"/>
  <c r="K10003" i="1"/>
  <c r="K10004" i="1"/>
  <c r="K10005" i="1"/>
  <c r="K10006" i="1"/>
  <c r="K10007" i="1"/>
  <c r="K10008" i="1"/>
  <c r="K10009" i="1"/>
  <c r="K10010" i="1"/>
  <c r="K10011" i="1"/>
  <c r="K10012" i="1"/>
  <c r="K10013" i="1"/>
  <c r="K10014" i="1"/>
  <c r="K10015" i="1"/>
  <c r="K10016" i="1"/>
  <c r="K10017" i="1"/>
  <c r="K10018" i="1"/>
  <c r="K10019" i="1"/>
  <c r="K10020" i="1"/>
  <c r="K10021" i="1"/>
  <c r="K10022" i="1"/>
  <c r="K10023" i="1"/>
  <c r="K10024" i="1"/>
  <c r="K10025" i="1"/>
  <c r="K10026" i="1"/>
  <c r="K10027" i="1"/>
  <c r="K10028" i="1"/>
  <c r="K10029" i="1"/>
  <c r="K10030" i="1"/>
  <c r="K10031" i="1"/>
  <c r="K10032" i="1"/>
  <c r="K10033" i="1"/>
  <c r="K10034" i="1"/>
  <c r="K10035" i="1"/>
  <c r="K10036" i="1"/>
  <c r="K10037" i="1"/>
  <c r="K10038" i="1"/>
  <c r="K10039" i="1"/>
  <c r="K10040" i="1"/>
  <c r="K10041" i="1"/>
  <c r="K10042" i="1"/>
  <c r="K10043" i="1"/>
  <c r="K10044" i="1"/>
  <c r="K10045" i="1"/>
  <c r="K10046" i="1"/>
  <c r="K10047" i="1"/>
  <c r="K10048" i="1"/>
  <c r="K10049" i="1"/>
  <c r="K10050" i="1"/>
  <c r="K10051" i="1"/>
  <c r="K10052" i="1"/>
  <c r="K10053" i="1"/>
  <c r="K10054" i="1"/>
  <c r="K10055" i="1"/>
  <c r="K10056" i="1"/>
  <c r="K10057" i="1"/>
  <c r="K10058" i="1"/>
  <c r="K10059" i="1"/>
  <c r="K10060" i="1"/>
  <c r="K10061" i="1"/>
  <c r="K10062" i="1"/>
  <c r="K10063" i="1"/>
  <c r="K10064" i="1"/>
  <c r="K10065" i="1"/>
  <c r="K10066" i="1"/>
  <c r="K10067" i="1"/>
  <c r="K10068" i="1"/>
  <c r="K10069" i="1"/>
  <c r="K10070" i="1"/>
  <c r="K10071" i="1"/>
  <c r="K10072" i="1"/>
  <c r="K10073" i="1"/>
  <c r="K10074" i="1"/>
  <c r="K10075" i="1"/>
  <c r="K10076" i="1"/>
  <c r="K10077" i="1"/>
  <c r="K10078" i="1"/>
  <c r="K10079" i="1"/>
  <c r="K10080" i="1"/>
  <c r="K10081" i="1"/>
  <c r="K10082" i="1"/>
  <c r="K10083" i="1"/>
  <c r="K10084" i="1"/>
  <c r="K10085" i="1"/>
  <c r="K10086" i="1"/>
  <c r="K10087" i="1"/>
  <c r="K10088" i="1"/>
  <c r="K10089" i="1"/>
  <c r="K10090" i="1"/>
  <c r="K10091" i="1"/>
  <c r="K10092" i="1"/>
  <c r="K10093" i="1"/>
  <c r="K10094" i="1"/>
  <c r="K10095" i="1"/>
  <c r="K10096" i="1"/>
  <c r="K10097" i="1"/>
  <c r="K10098" i="1"/>
  <c r="K10099" i="1"/>
  <c r="K10100" i="1"/>
  <c r="K10101" i="1"/>
  <c r="K10102" i="1"/>
  <c r="K10103" i="1"/>
  <c r="K10104" i="1"/>
  <c r="K10105" i="1"/>
  <c r="K10106" i="1"/>
  <c r="K10107" i="1"/>
  <c r="K10108" i="1"/>
  <c r="K10109" i="1"/>
  <c r="K10110" i="1"/>
  <c r="K10111" i="1"/>
  <c r="K10112" i="1"/>
  <c r="K10113" i="1"/>
  <c r="K10114" i="1"/>
  <c r="K10115" i="1"/>
  <c r="K10116" i="1"/>
  <c r="K10117" i="1"/>
  <c r="K10118" i="1"/>
  <c r="K10119" i="1"/>
  <c r="K10120" i="1"/>
  <c r="K10121" i="1"/>
  <c r="K10122" i="1"/>
  <c r="K10123" i="1"/>
  <c r="K10124" i="1"/>
  <c r="K10125" i="1"/>
  <c r="K10126" i="1"/>
  <c r="K10127" i="1"/>
  <c r="K10128" i="1"/>
  <c r="K10129" i="1"/>
  <c r="K10130" i="1"/>
  <c r="K10131" i="1"/>
  <c r="K10132" i="1"/>
  <c r="K10133" i="1"/>
  <c r="K10134" i="1"/>
  <c r="K10135" i="1"/>
  <c r="K10136" i="1"/>
  <c r="K10137" i="1"/>
  <c r="K10138" i="1"/>
  <c r="K10139" i="1"/>
  <c r="K10140" i="1"/>
  <c r="K10141" i="1"/>
  <c r="K10142" i="1"/>
  <c r="K10143" i="1"/>
  <c r="K10144" i="1"/>
  <c r="K10145" i="1"/>
  <c r="K10146" i="1"/>
  <c r="K10147" i="1"/>
  <c r="K10148" i="1"/>
  <c r="K10149" i="1"/>
  <c r="K10150" i="1"/>
  <c r="K10151" i="1"/>
  <c r="K10152" i="1"/>
  <c r="K10153" i="1"/>
  <c r="K10154" i="1"/>
  <c r="K10155" i="1"/>
  <c r="K10156" i="1"/>
  <c r="K10157" i="1"/>
  <c r="K10158" i="1"/>
  <c r="K10159" i="1"/>
  <c r="K10160" i="1"/>
  <c r="K10161" i="1"/>
  <c r="K10162" i="1"/>
  <c r="K10163" i="1"/>
  <c r="K10164" i="1"/>
  <c r="K10165" i="1"/>
  <c r="K10166" i="1"/>
  <c r="K10167" i="1"/>
  <c r="K10168" i="1"/>
  <c r="K10169" i="1"/>
  <c r="K10170" i="1"/>
  <c r="K10171" i="1"/>
  <c r="K10172" i="1"/>
  <c r="K10173" i="1"/>
  <c r="K10174" i="1"/>
  <c r="K10175" i="1"/>
  <c r="K10176" i="1"/>
  <c r="K10177" i="1"/>
  <c r="K10178" i="1"/>
  <c r="K10179" i="1"/>
  <c r="K10180" i="1"/>
  <c r="K10181" i="1"/>
  <c r="K10182" i="1"/>
  <c r="K10183" i="1"/>
  <c r="K10184" i="1"/>
  <c r="K10185" i="1"/>
  <c r="K10186" i="1"/>
  <c r="K10187" i="1"/>
  <c r="K10188" i="1"/>
  <c r="K10189" i="1"/>
  <c r="K10190" i="1"/>
  <c r="K10191" i="1"/>
  <c r="K10192" i="1"/>
  <c r="K10193" i="1"/>
  <c r="K10194" i="1"/>
  <c r="K10195" i="1"/>
  <c r="K10196" i="1"/>
  <c r="K10197" i="1"/>
  <c r="K10198" i="1"/>
  <c r="K10199" i="1"/>
  <c r="K10200" i="1"/>
  <c r="K10201" i="1"/>
  <c r="K10202" i="1"/>
  <c r="K10203" i="1"/>
  <c r="K10204" i="1"/>
  <c r="K10205" i="1"/>
  <c r="K10206" i="1"/>
  <c r="K10207" i="1"/>
  <c r="K10208" i="1"/>
  <c r="K10209" i="1"/>
  <c r="K10210" i="1"/>
  <c r="K10211" i="1"/>
  <c r="K10212" i="1"/>
  <c r="K10213" i="1"/>
  <c r="K10214" i="1"/>
  <c r="K10215" i="1"/>
  <c r="K10216" i="1"/>
  <c r="K10217" i="1"/>
  <c r="K10218" i="1"/>
  <c r="K10219" i="1"/>
  <c r="K10220" i="1"/>
  <c r="K10221" i="1"/>
  <c r="K10222" i="1"/>
  <c r="K10223" i="1"/>
  <c r="K10224" i="1"/>
  <c r="K10225" i="1"/>
  <c r="K10226" i="1"/>
  <c r="K10227" i="1"/>
  <c r="K10228" i="1"/>
  <c r="K10229" i="1"/>
  <c r="K10230" i="1"/>
  <c r="K10231" i="1"/>
  <c r="K10232" i="1"/>
  <c r="K10233" i="1"/>
  <c r="K10234" i="1"/>
  <c r="K10235" i="1"/>
  <c r="K10236" i="1"/>
  <c r="K10237" i="1"/>
  <c r="K10238" i="1"/>
  <c r="K10239" i="1"/>
  <c r="K10240" i="1"/>
  <c r="K10241" i="1"/>
  <c r="K10242" i="1"/>
  <c r="K10243" i="1"/>
  <c r="K10244" i="1"/>
  <c r="K10245" i="1"/>
  <c r="K10246" i="1"/>
  <c r="K10247" i="1"/>
  <c r="K10248" i="1"/>
  <c r="K10249" i="1"/>
  <c r="K10250" i="1"/>
  <c r="K10251" i="1"/>
  <c r="K10252" i="1"/>
  <c r="K10253" i="1"/>
  <c r="K10254" i="1"/>
  <c r="K10255" i="1"/>
  <c r="K10256" i="1"/>
  <c r="K10257" i="1"/>
  <c r="K10258" i="1"/>
  <c r="K10259" i="1"/>
  <c r="K10260" i="1"/>
  <c r="K10261" i="1"/>
  <c r="K10262" i="1"/>
  <c r="K10263" i="1"/>
  <c r="K10264" i="1"/>
  <c r="K10265" i="1"/>
  <c r="K10266" i="1"/>
  <c r="K10267" i="1"/>
  <c r="K10268" i="1"/>
  <c r="K10269" i="1"/>
  <c r="K10270" i="1"/>
  <c r="K10271" i="1"/>
  <c r="K10272" i="1"/>
  <c r="K10273" i="1"/>
  <c r="K10274" i="1"/>
  <c r="K10275" i="1"/>
  <c r="K10276" i="1"/>
  <c r="K10277" i="1"/>
  <c r="K10278" i="1"/>
  <c r="K10279" i="1"/>
  <c r="K10280" i="1"/>
  <c r="K10281" i="1"/>
  <c r="K10282" i="1"/>
  <c r="K10283" i="1"/>
  <c r="K10284" i="1"/>
  <c r="K10285" i="1"/>
  <c r="K10286" i="1"/>
  <c r="K10287" i="1"/>
  <c r="K10288" i="1"/>
  <c r="K10289" i="1"/>
  <c r="K10290" i="1"/>
  <c r="K10291" i="1"/>
  <c r="K10292" i="1"/>
  <c r="K10293" i="1"/>
  <c r="K10294" i="1"/>
  <c r="K10295" i="1"/>
  <c r="K10296" i="1"/>
  <c r="K10297" i="1"/>
  <c r="K10298" i="1"/>
  <c r="K10299" i="1"/>
  <c r="K10300" i="1"/>
  <c r="K10301" i="1"/>
  <c r="K10302" i="1"/>
  <c r="K10303" i="1"/>
  <c r="K10304" i="1"/>
  <c r="K10305" i="1"/>
  <c r="K10306" i="1"/>
  <c r="K10307" i="1"/>
  <c r="K10308" i="1"/>
  <c r="K10309" i="1"/>
  <c r="K10310" i="1"/>
  <c r="K10311" i="1"/>
  <c r="K10312" i="1"/>
  <c r="K10313" i="1"/>
  <c r="K10314" i="1"/>
  <c r="K10315" i="1"/>
  <c r="K10316" i="1"/>
  <c r="K10317" i="1"/>
  <c r="K10318" i="1"/>
  <c r="K10319" i="1"/>
  <c r="K10320" i="1"/>
  <c r="K10321" i="1"/>
  <c r="K10322" i="1"/>
  <c r="K10323" i="1"/>
  <c r="K10324" i="1"/>
  <c r="K10325" i="1"/>
  <c r="K10326" i="1"/>
  <c r="K10327" i="1"/>
  <c r="K10328" i="1"/>
  <c r="K10329" i="1"/>
  <c r="K10330" i="1"/>
  <c r="K10331" i="1"/>
  <c r="K10332" i="1"/>
  <c r="K10333" i="1"/>
  <c r="K10334" i="1"/>
  <c r="K10335" i="1"/>
  <c r="K10336" i="1"/>
  <c r="K10337" i="1"/>
  <c r="K10338" i="1"/>
  <c r="K10339" i="1"/>
  <c r="K10340" i="1"/>
  <c r="K10341" i="1"/>
  <c r="K10342" i="1"/>
  <c r="K10343" i="1"/>
  <c r="K10344" i="1"/>
  <c r="K10345" i="1"/>
  <c r="K10346" i="1"/>
  <c r="K10347" i="1"/>
  <c r="K10348" i="1"/>
  <c r="K10349" i="1"/>
  <c r="K10350" i="1"/>
  <c r="K10351" i="1"/>
  <c r="K10352" i="1"/>
  <c r="K10353" i="1"/>
  <c r="K10354" i="1"/>
  <c r="K10355" i="1"/>
  <c r="K10356" i="1"/>
  <c r="K10357" i="1"/>
  <c r="K10358" i="1"/>
  <c r="K10359" i="1"/>
  <c r="K10360" i="1"/>
  <c r="K10361" i="1"/>
  <c r="K10362" i="1"/>
  <c r="K10363" i="1"/>
  <c r="K10364" i="1"/>
  <c r="K10365" i="1"/>
  <c r="K10366" i="1"/>
  <c r="K10367" i="1"/>
  <c r="K10368" i="1"/>
  <c r="K10369" i="1"/>
  <c r="K10370" i="1"/>
  <c r="K10371" i="1"/>
  <c r="K10372" i="1"/>
  <c r="K10373" i="1"/>
  <c r="K10374" i="1"/>
  <c r="K10375" i="1"/>
  <c r="K10376" i="1"/>
  <c r="K10377" i="1"/>
  <c r="K10378" i="1"/>
  <c r="K10379" i="1"/>
  <c r="K10380" i="1"/>
  <c r="K10381" i="1"/>
  <c r="K10382" i="1"/>
  <c r="K10383" i="1"/>
  <c r="K10384" i="1"/>
  <c r="K10385" i="1"/>
  <c r="K10386" i="1"/>
  <c r="K10387" i="1"/>
  <c r="K10388" i="1"/>
  <c r="K10389" i="1"/>
  <c r="K10390" i="1"/>
  <c r="K10391" i="1"/>
  <c r="K10392" i="1"/>
  <c r="K10393" i="1"/>
  <c r="K10394" i="1"/>
  <c r="K10395" i="1"/>
  <c r="K10396" i="1"/>
  <c r="K10397" i="1"/>
  <c r="K10398" i="1"/>
  <c r="K10399" i="1"/>
  <c r="K10400" i="1"/>
  <c r="K10401" i="1"/>
  <c r="K10402" i="1"/>
  <c r="K10403" i="1"/>
  <c r="K10404" i="1"/>
  <c r="K10405" i="1"/>
  <c r="K10406" i="1"/>
  <c r="K10407" i="1"/>
  <c r="K10408" i="1"/>
  <c r="K10409" i="1"/>
  <c r="K10410" i="1"/>
  <c r="K10411" i="1"/>
  <c r="K10412" i="1"/>
  <c r="K10413" i="1"/>
  <c r="K10414" i="1"/>
  <c r="K10415" i="1"/>
  <c r="K10416" i="1"/>
  <c r="K10417" i="1"/>
  <c r="K10418" i="1"/>
  <c r="K10419" i="1"/>
  <c r="K10420" i="1"/>
  <c r="K10421" i="1"/>
  <c r="K10422" i="1"/>
  <c r="K10423" i="1"/>
  <c r="K10424" i="1"/>
  <c r="K10425" i="1"/>
  <c r="K10426" i="1"/>
  <c r="K10427" i="1"/>
  <c r="K10428" i="1"/>
  <c r="K10429" i="1"/>
  <c r="K10430" i="1"/>
  <c r="K10431" i="1"/>
  <c r="K10432" i="1"/>
  <c r="K10433" i="1"/>
  <c r="K10434" i="1"/>
  <c r="K10435" i="1"/>
  <c r="K10436" i="1"/>
  <c r="K10437" i="1"/>
  <c r="K10438" i="1"/>
  <c r="K10439" i="1"/>
  <c r="K10440" i="1"/>
  <c r="K10441" i="1"/>
  <c r="K10442" i="1"/>
  <c r="K10443" i="1"/>
  <c r="K10444" i="1"/>
  <c r="K10445" i="1"/>
  <c r="K10446" i="1"/>
  <c r="K10447" i="1"/>
  <c r="K10448" i="1"/>
  <c r="K10449" i="1"/>
  <c r="K10450" i="1"/>
  <c r="K10451" i="1"/>
  <c r="K10452" i="1"/>
  <c r="K10453" i="1"/>
  <c r="K10454" i="1"/>
  <c r="K10455" i="1"/>
  <c r="K10456" i="1"/>
  <c r="K10457" i="1"/>
  <c r="K10458" i="1"/>
  <c r="K10459" i="1"/>
  <c r="K10460" i="1"/>
  <c r="K10461" i="1"/>
  <c r="K10462" i="1"/>
  <c r="K10463" i="1"/>
  <c r="K10464" i="1"/>
  <c r="K10465" i="1"/>
  <c r="K10466" i="1"/>
  <c r="K10467" i="1"/>
  <c r="K10468" i="1"/>
  <c r="K10469" i="1"/>
  <c r="K10470" i="1"/>
  <c r="K10471" i="1"/>
  <c r="K10472" i="1"/>
  <c r="K10473" i="1"/>
  <c r="K10474" i="1"/>
  <c r="K10475" i="1"/>
  <c r="K10476" i="1"/>
  <c r="K10477" i="1"/>
  <c r="K10478" i="1"/>
  <c r="K10479" i="1"/>
  <c r="K10480" i="1"/>
  <c r="K10481" i="1"/>
  <c r="K10482" i="1"/>
  <c r="K10483" i="1"/>
  <c r="K10484" i="1"/>
  <c r="K10485" i="1"/>
  <c r="K10486" i="1"/>
  <c r="K10487" i="1"/>
  <c r="K10488" i="1"/>
  <c r="K10489" i="1"/>
  <c r="K10490" i="1"/>
  <c r="K10491" i="1"/>
  <c r="K10492" i="1"/>
  <c r="K10493" i="1"/>
  <c r="K10494" i="1"/>
  <c r="K10495" i="1"/>
  <c r="K10496" i="1"/>
  <c r="K10497" i="1"/>
  <c r="K10498" i="1"/>
  <c r="K10499" i="1"/>
  <c r="K10500" i="1"/>
  <c r="K10501" i="1"/>
  <c r="K10502" i="1"/>
  <c r="K10503" i="1"/>
  <c r="K10504" i="1"/>
  <c r="K10505" i="1"/>
  <c r="K10506" i="1"/>
  <c r="K10507" i="1"/>
  <c r="K10508" i="1"/>
  <c r="K10509" i="1"/>
  <c r="K10510" i="1"/>
  <c r="K10511" i="1"/>
  <c r="K10512" i="1"/>
  <c r="K10513" i="1"/>
  <c r="K10514" i="1"/>
  <c r="K10515" i="1"/>
  <c r="K10516" i="1"/>
  <c r="K10517" i="1"/>
  <c r="K10518" i="1"/>
  <c r="K10519" i="1"/>
  <c r="K10520" i="1"/>
  <c r="K10521" i="1"/>
  <c r="K10522" i="1"/>
  <c r="K10523" i="1"/>
  <c r="K10524" i="1"/>
  <c r="K10525" i="1"/>
  <c r="K10526" i="1"/>
  <c r="K10527" i="1"/>
  <c r="K10528" i="1"/>
  <c r="K10529" i="1"/>
  <c r="K10530" i="1"/>
  <c r="K10531" i="1"/>
  <c r="K10532" i="1"/>
  <c r="K10533" i="1"/>
  <c r="K10534" i="1"/>
  <c r="K10535" i="1"/>
  <c r="K10536" i="1"/>
  <c r="K10537" i="1"/>
  <c r="K10538" i="1"/>
  <c r="K10539" i="1"/>
  <c r="K10540" i="1"/>
  <c r="K10541" i="1"/>
  <c r="K10542" i="1"/>
  <c r="K10543" i="1"/>
  <c r="K10544" i="1"/>
  <c r="K10545" i="1"/>
  <c r="K10546" i="1"/>
  <c r="K10547" i="1"/>
  <c r="K10548" i="1"/>
  <c r="K10549" i="1"/>
  <c r="K10550" i="1"/>
  <c r="K10551" i="1"/>
  <c r="K10552" i="1"/>
  <c r="K10553" i="1"/>
  <c r="K10554" i="1"/>
  <c r="K10555" i="1"/>
  <c r="K10556" i="1"/>
  <c r="K10557" i="1"/>
  <c r="K10558" i="1"/>
  <c r="K10559" i="1"/>
  <c r="K10560" i="1"/>
  <c r="K10561" i="1"/>
  <c r="K10562" i="1"/>
  <c r="K10563" i="1"/>
  <c r="K10564" i="1"/>
  <c r="K10565" i="1"/>
  <c r="K10566" i="1"/>
  <c r="K10567" i="1"/>
  <c r="K10568" i="1"/>
  <c r="K10569" i="1"/>
  <c r="K10570" i="1"/>
  <c r="K10571" i="1"/>
  <c r="K10572" i="1"/>
  <c r="K10573" i="1"/>
  <c r="K10574" i="1"/>
  <c r="K10575" i="1"/>
  <c r="K10576" i="1"/>
  <c r="K10577" i="1"/>
  <c r="K10578" i="1"/>
  <c r="K10579" i="1"/>
  <c r="K10580" i="1"/>
  <c r="K10581" i="1"/>
  <c r="K10582" i="1"/>
  <c r="K10583" i="1"/>
  <c r="K10584" i="1"/>
  <c r="K10585" i="1"/>
  <c r="K10586" i="1"/>
  <c r="K10587" i="1"/>
  <c r="K10588" i="1"/>
  <c r="K10589" i="1"/>
  <c r="K10590" i="1"/>
  <c r="K10591" i="1"/>
  <c r="K10592" i="1"/>
  <c r="K10593" i="1"/>
  <c r="K10594" i="1"/>
  <c r="K10595" i="1"/>
  <c r="K10596" i="1"/>
  <c r="K10597" i="1"/>
  <c r="K10598" i="1"/>
  <c r="K10599" i="1"/>
  <c r="K10600" i="1"/>
  <c r="K10601" i="1"/>
  <c r="K10602" i="1"/>
  <c r="K10603" i="1"/>
  <c r="K10604" i="1"/>
  <c r="K10605" i="1"/>
  <c r="K10606" i="1"/>
  <c r="K10607" i="1"/>
  <c r="K10608" i="1"/>
  <c r="K10609" i="1"/>
  <c r="K10610" i="1"/>
  <c r="K10611" i="1"/>
  <c r="K10612" i="1"/>
  <c r="K10613" i="1"/>
  <c r="K10614" i="1"/>
  <c r="K10615" i="1"/>
  <c r="K10616" i="1"/>
  <c r="K10617" i="1"/>
  <c r="K10618" i="1"/>
  <c r="K10619" i="1"/>
  <c r="K10620" i="1"/>
  <c r="K10621" i="1"/>
  <c r="K10622" i="1"/>
  <c r="K10623" i="1"/>
  <c r="K10624" i="1"/>
  <c r="K10625" i="1"/>
  <c r="K10626" i="1"/>
  <c r="K10627" i="1"/>
  <c r="K10628" i="1"/>
  <c r="K10629" i="1"/>
  <c r="K10630" i="1"/>
  <c r="K10631" i="1"/>
  <c r="K10632" i="1"/>
  <c r="K10633" i="1"/>
  <c r="K10634" i="1"/>
  <c r="K10635" i="1"/>
  <c r="K10636" i="1"/>
  <c r="K10637" i="1"/>
  <c r="K10638" i="1"/>
  <c r="K10639" i="1"/>
  <c r="K10640" i="1"/>
  <c r="K10641" i="1"/>
  <c r="K10642" i="1"/>
  <c r="K10643" i="1"/>
  <c r="K10644" i="1"/>
  <c r="K10645" i="1"/>
  <c r="K10646" i="1"/>
  <c r="K10647" i="1"/>
  <c r="K10648" i="1"/>
  <c r="K10649" i="1"/>
  <c r="K10650" i="1"/>
  <c r="K10651" i="1"/>
  <c r="K10652" i="1"/>
  <c r="K10653" i="1"/>
  <c r="K10654" i="1"/>
  <c r="K10655" i="1"/>
  <c r="K10656" i="1"/>
  <c r="K10657" i="1"/>
  <c r="K10658" i="1"/>
  <c r="K10659" i="1"/>
  <c r="K10660" i="1"/>
  <c r="K10661" i="1"/>
  <c r="K10662" i="1"/>
  <c r="K10663" i="1"/>
  <c r="K10664" i="1"/>
  <c r="K10665" i="1"/>
  <c r="K10666" i="1"/>
  <c r="K10667" i="1"/>
  <c r="K10668" i="1"/>
  <c r="K10669" i="1"/>
  <c r="K10670" i="1"/>
  <c r="K10671" i="1"/>
  <c r="K10672" i="1"/>
  <c r="K10673" i="1"/>
  <c r="K10674" i="1"/>
  <c r="K10675" i="1"/>
  <c r="K10676" i="1"/>
  <c r="K10677" i="1"/>
  <c r="K10678" i="1"/>
  <c r="K10679" i="1"/>
  <c r="K10680" i="1"/>
  <c r="K10681" i="1"/>
  <c r="K10682" i="1"/>
  <c r="K10683" i="1"/>
  <c r="K10684" i="1"/>
  <c r="K10685" i="1"/>
  <c r="K10686" i="1"/>
  <c r="K10687" i="1"/>
  <c r="K10688" i="1"/>
  <c r="K10689" i="1"/>
  <c r="K10690" i="1"/>
  <c r="K10691" i="1"/>
  <c r="K10692" i="1"/>
  <c r="K10693" i="1"/>
  <c r="K10694" i="1"/>
  <c r="K10695" i="1"/>
  <c r="K10696" i="1"/>
  <c r="K10697" i="1"/>
  <c r="K10698" i="1"/>
  <c r="K10699" i="1"/>
  <c r="K10700" i="1"/>
  <c r="K10701" i="1"/>
  <c r="K10702" i="1"/>
  <c r="K10703" i="1"/>
  <c r="K10704" i="1"/>
  <c r="K10705" i="1"/>
  <c r="K10706" i="1"/>
  <c r="K10707" i="1"/>
  <c r="K10708" i="1"/>
  <c r="K10709" i="1"/>
  <c r="K10710" i="1"/>
  <c r="K10711" i="1"/>
  <c r="K10712" i="1"/>
  <c r="K10713" i="1"/>
  <c r="K10714" i="1"/>
  <c r="K10715" i="1"/>
  <c r="K10716" i="1"/>
  <c r="K10717" i="1"/>
  <c r="K10718" i="1"/>
  <c r="K10719" i="1"/>
  <c r="K10720" i="1"/>
  <c r="K10721" i="1"/>
  <c r="K10722" i="1"/>
  <c r="K10723" i="1"/>
  <c r="K10724" i="1"/>
  <c r="K10725" i="1"/>
  <c r="K10726" i="1"/>
  <c r="K10727" i="1"/>
  <c r="K10728" i="1"/>
  <c r="K10729" i="1"/>
  <c r="K10730" i="1"/>
  <c r="K10731" i="1"/>
  <c r="K10732" i="1"/>
  <c r="K10733" i="1"/>
  <c r="K10734" i="1"/>
  <c r="K10735" i="1"/>
  <c r="K10736" i="1"/>
  <c r="K10737" i="1"/>
  <c r="K10738" i="1"/>
  <c r="K10739" i="1"/>
  <c r="K10740" i="1"/>
  <c r="K10741" i="1"/>
  <c r="K10742" i="1"/>
  <c r="K10743" i="1"/>
  <c r="K10744" i="1"/>
  <c r="K10745" i="1"/>
  <c r="K10746" i="1"/>
  <c r="K10747" i="1"/>
  <c r="K10748" i="1"/>
  <c r="K10749" i="1"/>
  <c r="K10750" i="1"/>
  <c r="K10751" i="1"/>
  <c r="K10752" i="1"/>
  <c r="K10753" i="1"/>
  <c r="K10754" i="1"/>
  <c r="K10755" i="1"/>
  <c r="K10756" i="1"/>
  <c r="K10757" i="1"/>
  <c r="K10758" i="1"/>
  <c r="K10759" i="1"/>
  <c r="K10760" i="1"/>
  <c r="K10761" i="1"/>
  <c r="K10762" i="1"/>
  <c r="K10763" i="1"/>
  <c r="K10764" i="1"/>
  <c r="K10765" i="1"/>
  <c r="K10766" i="1"/>
  <c r="K10767" i="1"/>
  <c r="K10768" i="1"/>
  <c r="K10769" i="1"/>
  <c r="K10770" i="1"/>
  <c r="K10771" i="1"/>
  <c r="K10772" i="1"/>
  <c r="K10773" i="1"/>
  <c r="K10774" i="1"/>
  <c r="K10775" i="1"/>
  <c r="K10776" i="1"/>
  <c r="K10777" i="1"/>
  <c r="K10778" i="1"/>
  <c r="K10779" i="1"/>
  <c r="K10780" i="1"/>
  <c r="K10781" i="1"/>
  <c r="K10782" i="1"/>
  <c r="K10783" i="1"/>
  <c r="K10784" i="1"/>
  <c r="K10785" i="1"/>
  <c r="K10786" i="1"/>
  <c r="K10787" i="1"/>
  <c r="K10788" i="1"/>
  <c r="K10789" i="1"/>
  <c r="K10790" i="1"/>
  <c r="K10791" i="1"/>
  <c r="K10792" i="1"/>
  <c r="K10793" i="1"/>
  <c r="K10794" i="1"/>
  <c r="K10795" i="1"/>
  <c r="K10796" i="1"/>
  <c r="K10797" i="1"/>
  <c r="K10798" i="1"/>
  <c r="K10799" i="1"/>
  <c r="K10800" i="1"/>
  <c r="K10801" i="1"/>
  <c r="K10802" i="1"/>
  <c r="K10803" i="1"/>
  <c r="K10804" i="1"/>
  <c r="K10805" i="1"/>
  <c r="K10806" i="1"/>
  <c r="K10807" i="1"/>
  <c r="K10808" i="1"/>
  <c r="K10809" i="1"/>
  <c r="K10810" i="1"/>
  <c r="K10811" i="1"/>
  <c r="K10812" i="1"/>
  <c r="K10813" i="1"/>
  <c r="K10814" i="1"/>
  <c r="K10815" i="1"/>
  <c r="K10816" i="1"/>
  <c r="K10817" i="1"/>
  <c r="K10818" i="1"/>
  <c r="K10819" i="1"/>
  <c r="K10820" i="1"/>
  <c r="K10821" i="1"/>
  <c r="K10822" i="1"/>
  <c r="K10823" i="1"/>
  <c r="K10824" i="1"/>
  <c r="K10825" i="1"/>
  <c r="K10826" i="1"/>
  <c r="K10827" i="1"/>
  <c r="K10828" i="1"/>
  <c r="K10829" i="1"/>
  <c r="K10830" i="1"/>
  <c r="K10831" i="1"/>
  <c r="K10832" i="1"/>
  <c r="K10833" i="1"/>
  <c r="K10834" i="1"/>
  <c r="K10835" i="1"/>
  <c r="K10836" i="1"/>
  <c r="K10837" i="1"/>
  <c r="K10838" i="1"/>
  <c r="K10839" i="1"/>
  <c r="K10840" i="1"/>
  <c r="K10841" i="1"/>
  <c r="K10842" i="1"/>
  <c r="K10843" i="1"/>
  <c r="K10844" i="1"/>
  <c r="K10845" i="1"/>
  <c r="K10846" i="1"/>
  <c r="K10847" i="1"/>
  <c r="K10848" i="1"/>
  <c r="K10849" i="1"/>
  <c r="K10850" i="1"/>
  <c r="K10851" i="1"/>
  <c r="K10852" i="1"/>
  <c r="K10853" i="1"/>
  <c r="K10854" i="1"/>
  <c r="K10855" i="1"/>
  <c r="K10856" i="1"/>
  <c r="K10857" i="1"/>
  <c r="K10858" i="1"/>
  <c r="K10859" i="1"/>
  <c r="K10860" i="1"/>
  <c r="K10861" i="1"/>
  <c r="K10862" i="1"/>
  <c r="K10863" i="1"/>
  <c r="K10864" i="1"/>
  <c r="K10865" i="1"/>
  <c r="K10866" i="1"/>
  <c r="K10867" i="1"/>
  <c r="K10868" i="1"/>
  <c r="K10869" i="1"/>
  <c r="K10870" i="1"/>
  <c r="K10871" i="1"/>
  <c r="K10872" i="1"/>
  <c r="K10873" i="1"/>
  <c r="K10874" i="1"/>
  <c r="K10875" i="1"/>
  <c r="K10876" i="1"/>
  <c r="K10877" i="1"/>
  <c r="K10878" i="1"/>
  <c r="K10879" i="1"/>
  <c r="K10880" i="1"/>
  <c r="K10881" i="1"/>
  <c r="K10882" i="1"/>
  <c r="K10883" i="1"/>
  <c r="K10884" i="1"/>
  <c r="K10885" i="1"/>
  <c r="K10886" i="1"/>
  <c r="K10887" i="1"/>
  <c r="K10888" i="1"/>
  <c r="K10889" i="1"/>
  <c r="K10890" i="1"/>
  <c r="K10891" i="1"/>
  <c r="K10892" i="1"/>
  <c r="K10893" i="1"/>
  <c r="K10894" i="1"/>
  <c r="K10895" i="1"/>
  <c r="K10896" i="1"/>
  <c r="K10897" i="1"/>
  <c r="K10898" i="1"/>
  <c r="K10899" i="1"/>
  <c r="K10900" i="1"/>
  <c r="K10901" i="1"/>
  <c r="K10902" i="1"/>
  <c r="K10903" i="1"/>
  <c r="K10904" i="1"/>
  <c r="K10905" i="1"/>
  <c r="K10906" i="1"/>
  <c r="K10907" i="1"/>
  <c r="K10908" i="1"/>
  <c r="K10909" i="1"/>
  <c r="K10910" i="1"/>
  <c r="K10911" i="1"/>
  <c r="K10912" i="1"/>
  <c r="K10913" i="1"/>
  <c r="K10914" i="1"/>
  <c r="K10915" i="1"/>
  <c r="K10916" i="1"/>
  <c r="K10917" i="1"/>
  <c r="K10918" i="1"/>
  <c r="K10919" i="1"/>
  <c r="K10920" i="1"/>
  <c r="K10921" i="1"/>
  <c r="K10922" i="1"/>
  <c r="K10923" i="1"/>
  <c r="K10924" i="1"/>
  <c r="K10925" i="1"/>
  <c r="K10926" i="1"/>
  <c r="K10927" i="1"/>
  <c r="K10928" i="1"/>
  <c r="K10929" i="1"/>
  <c r="K10930" i="1"/>
  <c r="K10931" i="1"/>
  <c r="K10932" i="1"/>
  <c r="K10933" i="1"/>
  <c r="K10934" i="1"/>
  <c r="K10935" i="1"/>
  <c r="K10936" i="1"/>
  <c r="K10937" i="1"/>
  <c r="K10938" i="1"/>
  <c r="K10939" i="1"/>
  <c r="K10940" i="1"/>
  <c r="K10941" i="1"/>
  <c r="K10942" i="1"/>
  <c r="K10943" i="1"/>
  <c r="K10944" i="1"/>
  <c r="K10945" i="1"/>
  <c r="K10946" i="1"/>
  <c r="K10947" i="1"/>
  <c r="K10948" i="1"/>
  <c r="K10949" i="1"/>
  <c r="K10950" i="1"/>
  <c r="K10951" i="1"/>
  <c r="K10952" i="1"/>
  <c r="K10953" i="1"/>
  <c r="K10954" i="1"/>
  <c r="K10955" i="1"/>
  <c r="K10956" i="1"/>
  <c r="K10957" i="1"/>
  <c r="K10958" i="1"/>
  <c r="K10959" i="1"/>
  <c r="K10960" i="1"/>
  <c r="K10961" i="1"/>
  <c r="K10962" i="1"/>
  <c r="K10963" i="1"/>
  <c r="K10964" i="1"/>
  <c r="K10965" i="1"/>
  <c r="K10966" i="1"/>
  <c r="K10967" i="1"/>
  <c r="K10968" i="1"/>
  <c r="K10969" i="1"/>
  <c r="K10970" i="1"/>
  <c r="K10971" i="1"/>
  <c r="K10972" i="1"/>
  <c r="K10973" i="1"/>
  <c r="K10974" i="1"/>
  <c r="K10975" i="1"/>
  <c r="K10976" i="1"/>
  <c r="K10977" i="1"/>
  <c r="K10978" i="1"/>
  <c r="K10979" i="1"/>
  <c r="K10980" i="1"/>
  <c r="K10981" i="1"/>
  <c r="K10982" i="1"/>
  <c r="K10983" i="1"/>
  <c r="K10984" i="1"/>
  <c r="K10985" i="1"/>
  <c r="K10986" i="1"/>
  <c r="K10987" i="1"/>
  <c r="K10988" i="1"/>
  <c r="K10989" i="1"/>
  <c r="K10990" i="1"/>
  <c r="K10991" i="1"/>
  <c r="K10992" i="1"/>
  <c r="K10993" i="1"/>
  <c r="K10994" i="1"/>
  <c r="K10995" i="1"/>
  <c r="K10996" i="1"/>
  <c r="K10997" i="1"/>
  <c r="K10998" i="1"/>
  <c r="K10999" i="1"/>
  <c r="K11000" i="1"/>
  <c r="K11001" i="1"/>
  <c r="K11002" i="1"/>
  <c r="K11003" i="1"/>
  <c r="K11004" i="1"/>
  <c r="K11005" i="1"/>
  <c r="K11006" i="1"/>
  <c r="K11007" i="1"/>
  <c r="K11008" i="1"/>
  <c r="K11009" i="1"/>
  <c r="K11010" i="1"/>
  <c r="K11011" i="1"/>
  <c r="K11012" i="1"/>
  <c r="K11013" i="1"/>
  <c r="K11014" i="1"/>
  <c r="K11015" i="1"/>
  <c r="K11016" i="1"/>
  <c r="K11017" i="1"/>
  <c r="K11018" i="1"/>
  <c r="K11019" i="1"/>
  <c r="K11020" i="1"/>
  <c r="K11021" i="1"/>
  <c r="K11022" i="1"/>
  <c r="K11023" i="1"/>
  <c r="K11024" i="1"/>
  <c r="K11025" i="1"/>
  <c r="K11026" i="1"/>
  <c r="K11027" i="1"/>
  <c r="K11028" i="1"/>
  <c r="K11029" i="1"/>
  <c r="K11030" i="1"/>
  <c r="K11031" i="1"/>
  <c r="K11032" i="1"/>
  <c r="K11033" i="1"/>
  <c r="K11034" i="1"/>
  <c r="K11035" i="1"/>
  <c r="K11036" i="1"/>
  <c r="K11037" i="1"/>
  <c r="K11038" i="1"/>
  <c r="K11039" i="1"/>
  <c r="K11040" i="1"/>
  <c r="K11041" i="1"/>
  <c r="K11042" i="1"/>
  <c r="K11043" i="1"/>
  <c r="K11044" i="1"/>
  <c r="K11045" i="1"/>
  <c r="K11046" i="1"/>
  <c r="K11047" i="1"/>
  <c r="K11048" i="1"/>
  <c r="K11049" i="1"/>
  <c r="K11050" i="1"/>
  <c r="K11051" i="1"/>
  <c r="K11052" i="1"/>
  <c r="K11053" i="1"/>
  <c r="K11054" i="1"/>
  <c r="K11055" i="1"/>
  <c r="K11056" i="1"/>
  <c r="K11057" i="1"/>
  <c r="K11058" i="1"/>
  <c r="K11059" i="1"/>
  <c r="K11060" i="1"/>
  <c r="K11061" i="1"/>
  <c r="K11062" i="1"/>
  <c r="K11063" i="1"/>
  <c r="K11064" i="1"/>
  <c r="K11065" i="1"/>
  <c r="K11066" i="1"/>
  <c r="K11067" i="1"/>
  <c r="K11068" i="1"/>
  <c r="K11069" i="1"/>
  <c r="K11070" i="1"/>
  <c r="K11071" i="1"/>
  <c r="K11072" i="1"/>
  <c r="K11073" i="1"/>
  <c r="K11074" i="1"/>
  <c r="K11075" i="1"/>
  <c r="K11076" i="1"/>
  <c r="K11077" i="1"/>
  <c r="K11078" i="1"/>
  <c r="K11079" i="1"/>
  <c r="K11080" i="1"/>
  <c r="K11081" i="1"/>
  <c r="K11082" i="1"/>
  <c r="K11083" i="1"/>
  <c r="K11084" i="1"/>
  <c r="K11085" i="1"/>
  <c r="K11086" i="1"/>
  <c r="K11087" i="1"/>
  <c r="K11088" i="1"/>
  <c r="K11089" i="1"/>
  <c r="K11090" i="1"/>
  <c r="K11091" i="1"/>
  <c r="K11092" i="1"/>
  <c r="K11093" i="1"/>
  <c r="K11094" i="1"/>
  <c r="K11095" i="1"/>
  <c r="K11096" i="1"/>
  <c r="K11097" i="1"/>
  <c r="K11098" i="1"/>
  <c r="K11099" i="1"/>
  <c r="K11100" i="1"/>
  <c r="K11101" i="1"/>
  <c r="K11102" i="1"/>
  <c r="K11103" i="1"/>
  <c r="K11104" i="1"/>
  <c r="K11105" i="1"/>
  <c r="K11106" i="1"/>
  <c r="K11107" i="1"/>
  <c r="K11108" i="1"/>
  <c r="K11109" i="1"/>
  <c r="K11110" i="1"/>
  <c r="K11111" i="1"/>
  <c r="K11112" i="1"/>
  <c r="K11113" i="1"/>
  <c r="K11114" i="1"/>
  <c r="K11115" i="1"/>
  <c r="K11116" i="1"/>
  <c r="K11117" i="1"/>
  <c r="K11118" i="1"/>
  <c r="K11119" i="1"/>
  <c r="K11120" i="1"/>
  <c r="K11121" i="1"/>
  <c r="K11122" i="1"/>
  <c r="K11123" i="1"/>
  <c r="K11124" i="1"/>
  <c r="K11125" i="1"/>
  <c r="K11126" i="1"/>
  <c r="K11127" i="1"/>
  <c r="K11128" i="1"/>
  <c r="K11129" i="1"/>
  <c r="K11130" i="1"/>
  <c r="K11131" i="1"/>
  <c r="K11132" i="1"/>
  <c r="K11133" i="1"/>
  <c r="K11134" i="1"/>
  <c r="K11135" i="1"/>
  <c r="K11136" i="1"/>
  <c r="K11137" i="1"/>
  <c r="K11138" i="1"/>
  <c r="K11139" i="1"/>
  <c r="K11140" i="1"/>
  <c r="K11141" i="1"/>
  <c r="K11142" i="1"/>
  <c r="K11143" i="1"/>
  <c r="K11144" i="1"/>
  <c r="K11145" i="1"/>
  <c r="K11146" i="1"/>
  <c r="K11147" i="1"/>
  <c r="K11148" i="1"/>
  <c r="K11149" i="1"/>
  <c r="K11150" i="1"/>
  <c r="K11151" i="1"/>
  <c r="K11152" i="1"/>
  <c r="K11153" i="1"/>
  <c r="K11154" i="1"/>
  <c r="K11155" i="1"/>
  <c r="K11156" i="1"/>
  <c r="K11157" i="1"/>
  <c r="K11158" i="1"/>
  <c r="K11159" i="1"/>
  <c r="K11160" i="1"/>
  <c r="K11161" i="1"/>
  <c r="K11162" i="1"/>
  <c r="K11163" i="1"/>
  <c r="K11164" i="1"/>
  <c r="K11165" i="1"/>
  <c r="K11166" i="1"/>
  <c r="K11167" i="1"/>
  <c r="K11168" i="1"/>
  <c r="K11169" i="1"/>
  <c r="K11170" i="1"/>
  <c r="K11171" i="1"/>
  <c r="K11172" i="1"/>
  <c r="K11173" i="1"/>
  <c r="K11174" i="1"/>
  <c r="K11175" i="1"/>
  <c r="K11176" i="1"/>
  <c r="K11177" i="1"/>
  <c r="K11178" i="1"/>
  <c r="K11179" i="1"/>
  <c r="K11180" i="1"/>
  <c r="K11181" i="1"/>
  <c r="K11182" i="1"/>
  <c r="K11183" i="1"/>
  <c r="K11184" i="1"/>
  <c r="K11185" i="1"/>
  <c r="K11186" i="1"/>
  <c r="K11187" i="1"/>
  <c r="K11188" i="1"/>
  <c r="K11189" i="1"/>
  <c r="K11190" i="1"/>
  <c r="K11191" i="1"/>
  <c r="K11192" i="1"/>
  <c r="K11193" i="1"/>
  <c r="K11194" i="1"/>
  <c r="K11195" i="1"/>
  <c r="K11196" i="1"/>
  <c r="K11197" i="1"/>
  <c r="K11198" i="1"/>
  <c r="K11199" i="1"/>
  <c r="K11200" i="1"/>
  <c r="K11201" i="1"/>
  <c r="K11202" i="1"/>
  <c r="K11203" i="1"/>
  <c r="K11204" i="1"/>
  <c r="K11205" i="1"/>
  <c r="K11206" i="1"/>
  <c r="K11207" i="1"/>
  <c r="K11208" i="1"/>
  <c r="K11209" i="1"/>
  <c r="K11210" i="1"/>
  <c r="K11211" i="1"/>
  <c r="K11212" i="1"/>
  <c r="K11213" i="1"/>
  <c r="K11214" i="1"/>
  <c r="K11215" i="1"/>
  <c r="K11216" i="1"/>
  <c r="K11217" i="1"/>
  <c r="K11218" i="1"/>
  <c r="K11219" i="1"/>
  <c r="K11220" i="1"/>
  <c r="K11221" i="1"/>
  <c r="K11222" i="1"/>
  <c r="K11223" i="1"/>
  <c r="K11224" i="1"/>
  <c r="K11225" i="1"/>
  <c r="K11226" i="1"/>
  <c r="K11227" i="1"/>
  <c r="K11228" i="1"/>
  <c r="K11229" i="1"/>
  <c r="K11230" i="1"/>
  <c r="K11231" i="1"/>
  <c r="K11232" i="1"/>
  <c r="K11233" i="1"/>
  <c r="K11234" i="1"/>
  <c r="K11235" i="1"/>
  <c r="K11236" i="1"/>
  <c r="K11237" i="1"/>
  <c r="K11238" i="1"/>
  <c r="K11239" i="1"/>
  <c r="K11240" i="1"/>
  <c r="K11241" i="1"/>
  <c r="K11242" i="1"/>
  <c r="K11243" i="1"/>
  <c r="K11244" i="1"/>
  <c r="K11245" i="1"/>
  <c r="K11246" i="1"/>
  <c r="K11247" i="1"/>
  <c r="K11248" i="1"/>
  <c r="K11249" i="1"/>
  <c r="K11250" i="1"/>
  <c r="K11251" i="1"/>
  <c r="K11252" i="1"/>
  <c r="K11253" i="1"/>
  <c r="K11254" i="1"/>
  <c r="K11255" i="1"/>
  <c r="K11256" i="1"/>
  <c r="K11257" i="1"/>
  <c r="K11258" i="1"/>
  <c r="K11259" i="1"/>
  <c r="K11260" i="1"/>
  <c r="K11261" i="1"/>
  <c r="K11262" i="1"/>
  <c r="K11263" i="1"/>
  <c r="K11264" i="1"/>
  <c r="K11265" i="1"/>
  <c r="K11266" i="1"/>
  <c r="K11267" i="1"/>
  <c r="K11268" i="1"/>
  <c r="K11269" i="1"/>
  <c r="K11270" i="1"/>
  <c r="K11271" i="1"/>
  <c r="K11272" i="1"/>
  <c r="K11273" i="1"/>
  <c r="K11274" i="1"/>
  <c r="K11275" i="1"/>
  <c r="K11276" i="1"/>
  <c r="K11277" i="1"/>
  <c r="K11278" i="1"/>
  <c r="K11279" i="1"/>
  <c r="K11280" i="1"/>
  <c r="K11281" i="1"/>
  <c r="K11282" i="1"/>
  <c r="K11283" i="1"/>
  <c r="K11284" i="1"/>
  <c r="K11285" i="1"/>
  <c r="K11286" i="1"/>
  <c r="K11287" i="1"/>
  <c r="K11288" i="1"/>
  <c r="K11289" i="1"/>
  <c r="K11290" i="1"/>
  <c r="K11291" i="1"/>
  <c r="K11292" i="1"/>
  <c r="K11293" i="1"/>
  <c r="K11294" i="1"/>
  <c r="K11295" i="1"/>
  <c r="K11296" i="1"/>
  <c r="K11297" i="1"/>
  <c r="K11298" i="1"/>
  <c r="K11299" i="1"/>
  <c r="K11300" i="1"/>
  <c r="K11301" i="1"/>
  <c r="K11302" i="1"/>
  <c r="K11303" i="1"/>
  <c r="K11304" i="1"/>
  <c r="K11305" i="1"/>
  <c r="K11306" i="1"/>
  <c r="K11307" i="1"/>
  <c r="K11308" i="1"/>
  <c r="K11309" i="1"/>
  <c r="K11310" i="1"/>
  <c r="K11311" i="1"/>
  <c r="K11312" i="1"/>
  <c r="K11313" i="1"/>
  <c r="K11314" i="1"/>
  <c r="K11315" i="1"/>
  <c r="K11316" i="1"/>
  <c r="K11317" i="1"/>
  <c r="K11318" i="1"/>
  <c r="K11319" i="1"/>
  <c r="K11320" i="1"/>
  <c r="K11321" i="1"/>
  <c r="K11322" i="1"/>
  <c r="K11323" i="1"/>
  <c r="K11324" i="1"/>
  <c r="K11325" i="1"/>
  <c r="K11326" i="1"/>
  <c r="K11327" i="1"/>
  <c r="K11328" i="1"/>
  <c r="K11329" i="1"/>
  <c r="K11330" i="1"/>
  <c r="K11331" i="1"/>
  <c r="K11332" i="1"/>
  <c r="K11333" i="1"/>
  <c r="K11334" i="1"/>
  <c r="K11335" i="1"/>
  <c r="K11336" i="1"/>
  <c r="K11337" i="1"/>
  <c r="K11338" i="1"/>
  <c r="K11339" i="1"/>
  <c r="K11340" i="1"/>
  <c r="K11341" i="1"/>
  <c r="K11342" i="1"/>
  <c r="K11343" i="1"/>
  <c r="K11344" i="1"/>
  <c r="K11345" i="1"/>
  <c r="K11346" i="1"/>
  <c r="K11347" i="1"/>
  <c r="K11348" i="1"/>
  <c r="K11349" i="1"/>
  <c r="K11350" i="1"/>
  <c r="K11351" i="1"/>
  <c r="K11352" i="1"/>
  <c r="K11353" i="1"/>
  <c r="K11354" i="1"/>
  <c r="K11355" i="1"/>
  <c r="K11356" i="1"/>
  <c r="K11357" i="1"/>
  <c r="K11358" i="1"/>
  <c r="K11359" i="1"/>
  <c r="K11360" i="1"/>
  <c r="K11361" i="1"/>
  <c r="K11362" i="1"/>
  <c r="K11363" i="1"/>
  <c r="K11364" i="1"/>
  <c r="K11365" i="1"/>
  <c r="K11366" i="1"/>
  <c r="K11367" i="1"/>
  <c r="K11368" i="1"/>
  <c r="K11369" i="1"/>
  <c r="K11370" i="1"/>
  <c r="K11371" i="1"/>
  <c r="K11372" i="1"/>
  <c r="K11373" i="1"/>
  <c r="K11374" i="1"/>
  <c r="K11375" i="1"/>
  <c r="K11376" i="1"/>
  <c r="K11377" i="1"/>
  <c r="K11378" i="1"/>
  <c r="K11379" i="1"/>
  <c r="K11380" i="1"/>
  <c r="K11381" i="1"/>
  <c r="K11382" i="1"/>
  <c r="K11383" i="1"/>
  <c r="K11384" i="1"/>
  <c r="K11385" i="1"/>
  <c r="K11386" i="1"/>
  <c r="K11387" i="1"/>
  <c r="K11388" i="1"/>
  <c r="K11389" i="1"/>
  <c r="K11390" i="1"/>
  <c r="K11391" i="1"/>
  <c r="K11392" i="1"/>
  <c r="K11393" i="1"/>
  <c r="K11394" i="1"/>
  <c r="K11395" i="1"/>
  <c r="K11396" i="1"/>
  <c r="K11397" i="1"/>
  <c r="K11398" i="1"/>
  <c r="K11399" i="1"/>
  <c r="K11400" i="1"/>
  <c r="K11401" i="1"/>
  <c r="K11402" i="1"/>
  <c r="K11403" i="1"/>
  <c r="K11404" i="1"/>
  <c r="K11405" i="1"/>
  <c r="K11406" i="1"/>
  <c r="K11407" i="1"/>
  <c r="K11408" i="1"/>
  <c r="K11409" i="1"/>
  <c r="K11410" i="1"/>
  <c r="K11411" i="1"/>
  <c r="K11412" i="1"/>
  <c r="K11413" i="1"/>
  <c r="K11414" i="1"/>
  <c r="K11415" i="1"/>
  <c r="K11416" i="1"/>
  <c r="K11417" i="1"/>
  <c r="K11418" i="1"/>
  <c r="K11419" i="1"/>
  <c r="K11420" i="1"/>
  <c r="K11421" i="1"/>
  <c r="K11422" i="1"/>
  <c r="K11423" i="1"/>
  <c r="K11424" i="1"/>
  <c r="K11425" i="1"/>
  <c r="K11426" i="1"/>
  <c r="K11427" i="1"/>
  <c r="K11428" i="1"/>
  <c r="K11429" i="1"/>
  <c r="K11430" i="1"/>
  <c r="K11431" i="1"/>
  <c r="K11432" i="1"/>
  <c r="K11433" i="1"/>
  <c r="K11434" i="1"/>
  <c r="K11435" i="1"/>
  <c r="K11436" i="1"/>
  <c r="K11437" i="1"/>
  <c r="K11438" i="1"/>
  <c r="K11439" i="1"/>
  <c r="K11440" i="1"/>
  <c r="K11441" i="1"/>
  <c r="K11442" i="1"/>
  <c r="K11443" i="1"/>
  <c r="K11444" i="1"/>
  <c r="K11445" i="1"/>
  <c r="K11446" i="1"/>
  <c r="K11447" i="1"/>
  <c r="K11448" i="1"/>
  <c r="K11449" i="1"/>
  <c r="K11450" i="1"/>
  <c r="K11451" i="1"/>
  <c r="K11452" i="1"/>
  <c r="K11453" i="1"/>
  <c r="K11454" i="1"/>
  <c r="K11455" i="1"/>
  <c r="K11456" i="1"/>
  <c r="K11457" i="1"/>
  <c r="K11458" i="1"/>
  <c r="K11459" i="1"/>
  <c r="K11460" i="1"/>
  <c r="K11461" i="1"/>
  <c r="K11462" i="1"/>
  <c r="K11463" i="1"/>
  <c r="K11464" i="1"/>
  <c r="K11465" i="1"/>
  <c r="K11466" i="1"/>
  <c r="K11467" i="1"/>
  <c r="K11468" i="1"/>
  <c r="K11469" i="1"/>
  <c r="K11470" i="1"/>
  <c r="K11471" i="1"/>
  <c r="K11472" i="1"/>
  <c r="K11473" i="1"/>
  <c r="K11474" i="1"/>
  <c r="K11475" i="1"/>
  <c r="K11476" i="1"/>
  <c r="K11477" i="1"/>
  <c r="K11478" i="1"/>
  <c r="K11479" i="1"/>
  <c r="K11480" i="1"/>
  <c r="K11481" i="1"/>
  <c r="K11482" i="1"/>
  <c r="K11483" i="1"/>
  <c r="K11484" i="1"/>
  <c r="K11485" i="1"/>
  <c r="K11486" i="1"/>
  <c r="K11487" i="1"/>
  <c r="K11488" i="1"/>
  <c r="K11489" i="1"/>
  <c r="K11490" i="1"/>
  <c r="K11491" i="1"/>
  <c r="K11492" i="1"/>
  <c r="K11493" i="1"/>
  <c r="K11494" i="1"/>
  <c r="K11495" i="1"/>
  <c r="K11496" i="1"/>
  <c r="K11497" i="1"/>
  <c r="K11498" i="1"/>
  <c r="K11499" i="1"/>
  <c r="K11500" i="1"/>
  <c r="K11501" i="1"/>
  <c r="K11502" i="1"/>
  <c r="K11503" i="1"/>
  <c r="K11504" i="1"/>
  <c r="K11505" i="1"/>
  <c r="K11506" i="1"/>
  <c r="K11507" i="1"/>
  <c r="K11508" i="1"/>
  <c r="K11509" i="1"/>
  <c r="K11510" i="1"/>
  <c r="K11511" i="1"/>
  <c r="K11512" i="1"/>
  <c r="K11513" i="1"/>
  <c r="K11514" i="1"/>
  <c r="K11515" i="1"/>
  <c r="K11516" i="1"/>
  <c r="K11517" i="1"/>
  <c r="K11518" i="1"/>
  <c r="K11519" i="1"/>
  <c r="K11520" i="1"/>
  <c r="K11521" i="1"/>
  <c r="K11522" i="1"/>
  <c r="K11523" i="1"/>
  <c r="K11524" i="1"/>
  <c r="K11525" i="1"/>
  <c r="K11526" i="1"/>
  <c r="K11527" i="1"/>
  <c r="K11528" i="1"/>
  <c r="K11529" i="1"/>
  <c r="K11530" i="1"/>
  <c r="K11531" i="1"/>
  <c r="K11532" i="1"/>
  <c r="K11533" i="1"/>
  <c r="K11534" i="1"/>
  <c r="K11535" i="1"/>
  <c r="K11536" i="1"/>
  <c r="K11537" i="1"/>
  <c r="K11538" i="1"/>
  <c r="K11539" i="1"/>
  <c r="K11540" i="1"/>
  <c r="K11541" i="1"/>
  <c r="K11542" i="1"/>
  <c r="K11543" i="1"/>
  <c r="K11544" i="1"/>
  <c r="K11545" i="1"/>
  <c r="K11546" i="1"/>
  <c r="K11547" i="1"/>
  <c r="K11548" i="1"/>
  <c r="K11549" i="1"/>
  <c r="K11550" i="1"/>
  <c r="K11551" i="1"/>
  <c r="K11552" i="1"/>
  <c r="K11553" i="1"/>
  <c r="K11554" i="1"/>
  <c r="K11555" i="1"/>
  <c r="K11556" i="1"/>
  <c r="K11557" i="1"/>
  <c r="K11558" i="1"/>
  <c r="K11559" i="1"/>
  <c r="K11560" i="1"/>
  <c r="K11561" i="1"/>
  <c r="K11562" i="1"/>
  <c r="K11563" i="1"/>
  <c r="K11564" i="1"/>
  <c r="K11565" i="1"/>
  <c r="K11566" i="1"/>
  <c r="K11567" i="1"/>
  <c r="K11568" i="1"/>
  <c r="K11569" i="1"/>
  <c r="K11570" i="1"/>
  <c r="K11571" i="1"/>
  <c r="K11572" i="1"/>
  <c r="K11573" i="1"/>
  <c r="K11574" i="1"/>
  <c r="K11575" i="1"/>
  <c r="K11576" i="1"/>
  <c r="K11577" i="1"/>
  <c r="K11578" i="1"/>
  <c r="K11579" i="1"/>
  <c r="K11580" i="1"/>
  <c r="K11581" i="1"/>
  <c r="K11582" i="1"/>
  <c r="K11583" i="1"/>
  <c r="K11584" i="1"/>
  <c r="K11585" i="1"/>
  <c r="K11586" i="1"/>
  <c r="K11587" i="1"/>
  <c r="K11588" i="1"/>
  <c r="K11589" i="1"/>
  <c r="K11590" i="1"/>
  <c r="K11591" i="1"/>
  <c r="K11592" i="1"/>
  <c r="K11593" i="1"/>
  <c r="K11594" i="1"/>
  <c r="K11595" i="1"/>
  <c r="K11596" i="1"/>
  <c r="K11597" i="1"/>
  <c r="K11598" i="1"/>
  <c r="K11599" i="1"/>
  <c r="K11600" i="1"/>
  <c r="K11601" i="1"/>
  <c r="K11602" i="1"/>
  <c r="K11603" i="1"/>
  <c r="K11604" i="1"/>
  <c r="K11605" i="1"/>
  <c r="K11606" i="1"/>
  <c r="K11607" i="1"/>
  <c r="K11608" i="1"/>
  <c r="K11609" i="1"/>
  <c r="K11610" i="1"/>
  <c r="K11611" i="1"/>
  <c r="K11612" i="1"/>
  <c r="K11613" i="1"/>
  <c r="K11614" i="1"/>
  <c r="K11615" i="1"/>
  <c r="K11616" i="1"/>
  <c r="K11617" i="1"/>
  <c r="K11618" i="1"/>
  <c r="K11619" i="1"/>
  <c r="K11620" i="1"/>
  <c r="K11621" i="1"/>
  <c r="K11622" i="1"/>
  <c r="K11623" i="1"/>
  <c r="K11624" i="1"/>
  <c r="K11625" i="1"/>
  <c r="K11626" i="1"/>
  <c r="K11627" i="1"/>
  <c r="K11628" i="1"/>
  <c r="K11629" i="1"/>
  <c r="K11630" i="1"/>
  <c r="K11631" i="1"/>
  <c r="K11632" i="1"/>
  <c r="K11633" i="1"/>
  <c r="K11634" i="1"/>
  <c r="K11635" i="1"/>
  <c r="K11636" i="1"/>
  <c r="K11637" i="1"/>
  <c r="K11638" i="1"/>
  <c r="K11639" i="1"/>
  <c r="K11640" i="1"/>
  <c r="K11641" i="1"/>
  <c r="K11642" i="1"/>
  <c r="K11643" i="1"/>
  <c r="K11644" i="1"/>
  <c r="K11645" i="1"/>
  <c r="K11646" i="1"/>
  <c r="K11647" i="1"/>
  <c r="K11648" i="1"/>
  <c r="K11649" i="1"/>
  <c r="K11650" i="1"/>
  <c r="K11651" i="1"/>
  <c r="K11652" i="1"/>
  <c r="K11653" i="1"/>
  <c r="K11654" i="1"/>
  <c r="K11655" i="1"/>
  <c r="K11656" i="1"/>
  <c r="K11657" i="1"/>
  <c r="K11658" i="1"/>
  <c r="K11659" i="1"/>
  <c r="K11660" i="1"/>
  <c r="K11661" i="1"/>
  <c r="K11662" i="1"/>
  <c r="K11663" i="1"/>
  <c r="K11664" i="1"/>
  <c r="K11665" i="1"/>
  <c r="K11666" i="1"/>
  <c r="K11667" i="1"/>
  <c r="K11668" i="1"/>
  <c r="K11669" i="1"/>
  <c r="K11670" i="1"/>
  <c r="K11671" i="1"/>
  <c r="K11672" i="1"/>
  <c r="K11673" i="1"/>
  <c r="K11674" i="1"/>
  <c r="K11675" i="1"/>
  <c r="K11676" i="1"/>
  <c r="K11677" i="1"/>
  <c r="K11678" i="1"/>
  <c r="K11679" i="1"/>
  <c r="K11680" i="1"/>
  <c r="K11681" i="1"/>
  <c r="K11682" i="1"/>
  <c r="K11683" i="1"/>
  <c r="K11684" i="1"/>
  <c r="K11685" i="1"/>
  <c r="K11686" i="1"/>
  <c r="K11687" i="1"/>
  <c r="K11688" i="1"/>
  <c r="K11689" i="1"/>
  <c r="K11690" i="1"/>
  <c r="K11691" i="1"/>
  <c r="K11692" i="1"/>
  <c r="K11693" i="1"/>
  <c r="K11694" i="1"/>
  <c r="K11695" i="1"/>
  <c r="K11696" i="1"/>
  <c r="K11697" i="1"/>
  <c r="K11698" i="1"/>
  <c r="K11699" i="1"/>
  <c r="K11700" i="1"/>
  <c r="K11701" i="1"/>
  <c r="K11702" i="1"/>
  <c r="K11703" i="1"/>
  <c r="K11704" i="1"/>
  <c r="K11705" i="1"/>
  <c r="K11706" i="1"/>
  <c r="K11707" i="1"/>
  <c r="K11708" i="1"/>
  <c r="K11709" i="1"/>
  <c r="K11710" i="1"/>
  <c r="K11711" i="1"/>
  <c r="K11712" i="1"/>
  <c r="K11713" i="1"/>
  <c r="K11714" i="1"/>
  <c r="K11715" i="1"/>
  <c r="K11716" i="1"/>
  <c r="K11717" i="1"/>
  <c r="K11718" i="1"/>
  <c r="K11719" i="1"/>
  <c r="K11720" i="1"/>
  <c r="K11721" i="1"/>
  <c r="K11722" i="1"/>
  <c r="K11723" i="1"/>
  <c r="K11724" i="1"/>
  <c r="K11725" i="1"/>
  <c r="K11726" i="1"/>
  <c r="K11727" i="1"/>
  <c r="K11728" i="1"/>
  <c r="K11729" i="1"/>
  <c r="K11730" i="1"/>
  <c r="K11731" i="1"/>
  <c r="K11732" i="1"/>
  <c r="K11733" i="1"/>
  <c r="K11734" i="1"/>
  <c r="K11735" i="1"/>
  <c r="K11736" i="1"/>
  <c r="K11737" i="1"/>
  <c r="K11738" i="1"/>
  <c r="K11739" i="1"/>
  <c r="K11740" i="1"/>
  <c r="K11741" i="1"/>
  <c r="K11742" i="1"/>
  <c r="K11743" i="1"/>
  <c r="K11744" i="1"/>
  <c r="K11745" i="1"/>
  <c r="K11746" i="1"/>
  <c r="K11747" i="1"/>
  <c r="K11748" i="1"/>
  <c r="K11749" i="1"/>
  <c r="K11750" i="1"/>
  <c r="K11751" i="1"/>
  <c r="K11752" i="1"/>
  <c r="K11753" i="1"/>
  <c r="K11754" i="1"/>
  <c r="K11755" i="1"/>
  <c r="K11756" i="1"/>
  <c r="K11757" i="1"/>
  <c r="K11758" i="1"/>
  <c r="K11759" i="1"/>
  <c r="K11760" i="1"/>
  <c r="K11761" i="1"/>
  <c r="K11762" i="1"/>
  <c r="K11763" i="1"/>
  <c r="K11764" i="1"/>
  <c r="K11765" i="1"/>
  <c r="K11766" i="1"/>
  <c r="K11767" i="1"/>
  <c r="K11768" i="1"/>
  <c r="K11769" i="1"/>
  <c r="K11770" i="1"/>
  <c r="K11771" i="1"/>
  <c r="K11772" i="1"/>
  <c r="K11773" i="1"/>
  <c r="K11774" i="1"/>
  <c r="K11775" i="1"/>
  <c r="K11776" i="1"/>
  <c r="K11777" i="1"/>
  <c r="K11778" i="1"/>
  <c r="K11779" i="1"/>
  <c r="K11780" i="1"/>
  <c r="K11781" i="1"/>
  <c r="K11782" i="1"/>
  <c r="K11783" i="1"/>
  <c r="K11784" i="1"/>
  <c r="K11785" i="1"/>
  <c r="K11786" i="1"/>
  <c r="K11787" i="1"/>
  <c r="K11788" i="1"/>
  <c r="K11789" i="1"/>
  <c r="K11790" i="1"/>
  <c r="K11791" i="1"/>
  <c r="K11792" i="1"/>
  <c r="K11793" i="1"/>
  <c r="K11794" i="1"/>
  <c r="K11795" i="1"/>
  <c r="K11796" i="1"/>
  <c r="K11797" i="1"/>
  <c r="K11798" i="1"/>
  <c r="K11799" i="1"/>
  <c r="K11800" i="1"/>
  <c r="K11801" i="1"/>
  <c r="K11802" i="1"/>
  <c r="K11803" i="1"/>
  <c r="K11804" i="1"/>
  <c r="K11805" i="1"/>
  <c r="K11806" i="1"/>
  <c r="K11807" i="1"/>
  <c r="K11808" i="1"/>
  <c r="K11809" i="1"/>
  <c r="K11810" i="1"/>
  <c r="K11811" i="1"/>
  <c r="K11812" i="1"/>
  <c r="K11813" i="1"/>
  <c r="K11814" i="1"/>
  <c r="K11815" i="1"/>
  <c r="K11816" i="1"/>
  <c r="K11817" i="1"/>
  <c r="K11818" i="1"/>
  <c r="K11819" i="1"/>
  <c r="K11820" i="1"/>
  <c r="K11821" i="1"/>
  <c r="K11822" i="1"/>
  <c r="K11823" i="1"/>
  <c r="K11824" i="1"/>
  <c r="K11825" i="1"/>
  <c r="K11826" i="1"/>
  <c r="K11827" i="1"/>
  <c r="K11828" i="1"/>
  <c r="K11829" i="1"/>
  <c r="K11830" i="1"/>
  <c r="K11831" i="1"/>
  <c r="K11832" i="1"/>
  <c r="K11833" i="1"/>
  <c r="K11834" i="1"/>
  <c r="K11835" i="1"/>
  <c r="K11836" i="1"/>
  <c r="K11837" i="1"/>
  <c r="K11838" i="1"/>
  <c r="K11839" i="1"/>
  <c r="K11840" i="1"/>
  <c r="K11841" i="1"/>
  <c r="K11842" i="1"/>
  <c r="K11843" i="1"/>
  <c r="K11844" i="1"/>
  <c r="K11845" i="1"/>
  <c r="K11846" i="1"/>
  <c r="K11847" i="1"/>
  <c r="K11848" i="1"/>
  <c r="K11849" i="1"/>
  <c r="K11850" i="1"/>
  <c r="K11851" i="1"/>
  <c r="K11852" i="1"/>
  <c r="K11853" i="1"/>
  <c r="K11854" i="1"/>
  <c r="K11855" i="1"/>
  <c r="K11856" i="1"/>
  <c r="K11857" i="1"/>
  <c r="K11858" i="1"/>
  <c r="K11859" i="1"/>
  <c r="K11860" i="1"/>
  <c r="K11861" i="1"/>
  <c r="K11862" i="1"/>
  <c r="K11863" i="1"/>
  <c r="K11864" i="1"/>
  <c r="K11865" i="1"/>
  <c r="K11866" i="1"/>
  <c r="K11867" i="1"/>
  <c r="K11868" i="1"/>
  <c r="K11869" i="1"/>
  <c r="K11870" i="1"/>
  <c r="K11871" i="1"/>
  <c r="K11872" i="1"/>
  <c r="K11873" i="1"/>
  <c r="K11874" i="1"/>
  <c r="K11875" i="1"/>
  <c r="K11876" i="1"/>
  <c r="K11877" i="1"/>
  <c r="K11878" i="1"/>
  <c r="K11879" i="1"/>
  <c r="K11880" i="1"/>
  <c r="K11881" i="1"/>
  <c r="K11882" i="1"/>
  <c r="K11883" i="1"/>
  <c r="K11884" i="1"/>
  <c r="K11885" i="1"/>
  <c r="K11886" i="1"/>
  <c r="K11887" i="1"/>
  <c r="K11888" i="1"/>
  <c r="K11889" i="1"/>
  <c r="K11890" i="1"/>
  <c r="K11891" i="1"/>
  <c r="K11892" i="1"/>
  <c r="K11893" i="1"/>
  <c r="K11894" i="1"/>
  <c r="K11895" i="1"/>
  <c r="K11896" i="1"/>
  <c r="K11897" i="1"/>
  <c r="K11898" i="1"/>
  <c r="K11899" i="1"/>
  <c r="K11900" i="1"/>
  <c r="K11901" i="1"/>
  <c r="K11902" i="1"/>
  <c r="K11903" i="1"/>
  <c r="K11904" i="1"/>
  <c r="K11905" i="1"/>
  <c r="K11906" i="1"/>
  <c r="K11907" i="1"/>
  <c r="K11908" i="1"/>
  <c r="K11909" i="1"/>
  <c r="K11910" i="1"/>
  <c r="K11911" i="1"/>
  <c r="K11912" i="1"/>
  <c r="K11913" i="1"/>
  <c r="K11914" i="1"/>
  <c r="K11915" i="1"/>
  <c r="K11916" i="1"/>
  <c r="K11917" i="1"/>
  <c r="K11918" i="1"/>
  <c r="K11919" i="1"/>
  <c r="K11920" i="1"/>
  <c r="K11921" i="1"/>
  <c r="K11922" i="1"/>
  <c r="K11923" i="1"/>
  <c r="K11924" i="1"/>
  <c r="K11925" i="1"/>
  <c r="K11926" i="1"/>
  <c r="K11927" i="1"/>
  <c r="K11928" i="1"/>
  <c r="K11929" i="1"/>
  <c r="K11930" i="1"/>
  <c r="K11931" i="1"/>
  <c r="K11932" i="1"/>
  <c r="K11933" i="1"/>
  <c r="K11934" i="1"/>
  <c r="K11935" i="1"/>
  <c r="K11936" i="1"/>
  <c r="K11937" i="1"/>
  <c r="K11938" i="1"/>
  <c r="K11939" i="1"/>
  <c r="K11940" i="1"/>
  <c r="K11941" i="1"/>
  <c r="K11942" i="1"/>
  <c r="K11943" i="1"/>
  <c r="K11944" i="1"/>
  <c r="K11945" i="1"/>
  <c r="K11946" i="1"/>
  <c r="K11947" i="1"/>
  <c r="K11948" i="1"/>
  <c r="K11949" i="1"/>
  <c r="K11950" i="1"/>
  <c r="K11951" i="1"/>
  <c r="K11952" i="1"/>
  <c r="K11953" i="1"/>
  <c r="K11954" i="1"/>
  <c r="K11955" i="1"/>
  <c r="K11956" i="1"/>
  <c r="K11957" i="1"/>
  <c r="K11958" i="1"/>
  <c r="K11959" i="1"/>
  <c r="K11960" i="1"/>
  <c r="K11961" i="1"/>
  <c r="K11962" i="1"/>
  <c r="K11963" i="1"/>
  <c r="K11964" i="1"/>
  <c r="K11965" i="1"/>
  <c r="K11966" i="1"/>
  <c r="K11967" i="1"/>
  <c r="K11968" i="1"/>
  <c r="K11969" i="1"/>
  <c r="K11970" i="1"/>
  <c r="K11971" i="1"/>
  <c r="K11972" i="1"/>
  <c r="K11973" i="1"/>
  <c r="K11974" i="1"/>
  <c r="K11975" i="1"/>
  <c r="K11976" i="1"/>
  <c r="K11977" i="1"/>
  <c r="K11978" i="1"/>
  <c r="K11979" i="1"/>
  <c r="K11980" i="1"/>
  <c r="K11981" i="1"/>
  <c r="K11982" i="1"/>
  <c r="K11983" i="1"/>
  <c r="K11984" i="1"/>
  <c r="K11985" i="1"/>
  <c r="K11986" i="1"/>
  <c r="K11987" i="1"/>
  <c r="K11988" i="1"/>
  <c r="K11989" i="1"/>
  <c r="K11990" i="1"/>
  <c r="K11991" i="1"/>
  <c r="K11992" i="1"/>
  <c r="K11993" i="1"/>
  <c r="K11994" i="1"/>
  <c r="K11995" i="1"/>
  <c r="K11996" i="1"/>
  <c r="K11997" i="1"/>
  <c r="K11998" i="1"/>
  <c r="K11999" i="1"/>
  <c r="K12000" i="1"/>
  <c r="K12001" i="1"/>
  <c r="K12002" i="1"/>
  <c r="K12003" i="1"/>
  <c r="K12004" i="1"/>
  <c r="K12005" i="1"/>
  <c r="K12006" i="1"/>
  <c r="K12007" i="1"/>
  <c r="K12008" i="1"/>
  <c r="K12009" i="1"/>
  <c r="K12010" i="1"/>
  <c r="K12011" i="1"/>
  <c r="K12012" i="1"/>
  <c r="K12013" i="1"/>
  <c r="K12014" i="1"/>
  <c r="K12015" i="1"/>
  <c r="K12016" i="1"/>
  <c r="K12017" i="1"/>
  <c r="K12018" i="1"/>
  <c r="K12019" i="1"/>
  <c r="K12020" i="1"/>
  <c r="K12021" i="1"/>
  <c r="K12022" i="1"/>
  <c r="K12023" i="1"/>
  <c r="K12024" i="1"/>
  <c r="K12025" i="1"/>
  <c r="K12026" i="1"/>
  <c r="K12027" i="1"/>
  <c r="K12028" i="1"/>
  <c r="K12029" i="1"/>
  <c r="K12030" i="1"/>
  <c r="K12031" i="1"/>
  <c r="K12032" i="1"/>
  <c r="K12033" i="1"/>
  <c r="K12034" i="1"/>
  <c r="K12035" i="1"/>
  <c r="K12036" i="1"/>
  <c r="K12037" i="1"/>
  <c r="K12038" i="1"/>
  <c r="K12039" i="1"/>
  <c r="K12040" i="1"/>
  <c r="K12041" i="1"/>
  <c r="K12042" i="1"/>
  <c r="K12043" i="1"/>
  <c r="K12044" i="1"/>
  <c r="K12045" i="1"/>
  <c r="K12046" i="1"/>
  <c r="K12047" i="1"/>
  <c r="K12048" i="1"/>
  <c r="K12049" i="1"/>
  <c r="K12050" i="1"/>
  <c r="K12051" i="1"/>
  <c r="K12052" i="1"/>
  <c r="K12053" i="1"/>
  <c r="K12054" i="1"/>
  <c r="K12055" i="1"/>
  <c r="K12056" i="1"/>
  <c r="K12057" i="1"/>
  <c r="K12058" i="1"/>
  <c r="K12059" i="1"/>
  <c r="K12060" i="1"/>
  <c r="K12061" i="1"/>
  <c r="K12062" i="1"/>
  <c r="K12063" i="1"/>
  <c r="K12064" i="1"/>
  <c r="K12065" i="1"/>
  <c r="K12066" i="1"/>
  <c r="K12067" i="1"/>
  <c r="K12068" i="1"/>
  <c r="K12069" i="1"/>
  <c r="K12070" i="1"/>
  <c r="K12071" i="1"/>
  <c r="K12072" i="1"/>
  <c r="K12073" i="1"/>
  <c r="K12074" i="1"/>
  <c r="K12075" i="1"/>
  <c r="K12076" i="1"/>
  <c r="K12077" i="1"/>
  <c r="K12078" i="1"/>
  <c r="K12079" i="1"/>
  <c r="K12080" i="1"/>
  <c r="K12081" i="1"/>
  <c r="K12082" i="1"/>
  <c r="K12083" i="1"/>
  <c r="K12084" i="1"/>
  <c r="K12085" i="1"/>
  <c r="K12086" i="1"/>
  <c r="K12087" i="1"/>
  <c r="K12088" i="1"/>
  <c r="K12089" i="1"/>
  <c r="K12090" i="1"/>
  <c r="K12091" i="1"/>
  <c r="K12092" i="1"/>
  <c r="K12093" i="1"/>
  <c r="K12094" i="1"/>
  <c r="K12095" i="1"/>
  <c r="K12096" i="1"/>
  <c r="K12097" i="1"/>
  <c r="K12098" i="1"/>
  <c r="K12099" i="1"/>
  <c r="K12100" i="1"/>
  <c r="K12101" i="1"/>
  <c r="K12102" i="1"/>
  <c r="K12103" i="1"/>
  <c r="K12104" i="1"/>
  <c r="K12105" i="1"/>
  <c r="K12106" i="1"/>
  <c r="K12107" i="1"/>
  <c r="K12108" i="1"/>
  <c r="K12109" i="1"/>
  <c r="K12110" i="1"/>
  <c r="K12111" i="1"/>
  <c r="K12112" i="1"/>
  <c r="K12113" i="1"/>
  <c r="K12114" i="1"/>
  <c r="K12115" i="1"/>
  <c r="K12116" i="1"/>
  <c r="K12117" i="1"/>
  <c r="K12118" i="1"/>
  <c r="K12119" i="1"/>
  <c r="K12120" i="1"/>
  <c r="K12121" i="1"/>
  <c r="K12122" i="1"/>
  <c r="K12123" i="1"/>
  <c r="K12124" i="1"/>
  <c r="K12125" i="1"/>
  <c r="K12126" i="1"/>
  <c r="K12127" i="1"/>
  <c r="K12128" i="1"/>
  <c r="K12129" i="1"/>
  <c r="K12130" i="1"/>
  <c r="K12131" i="1"/>
  <c r="K12132" i="1"/>
  <c r="K12133" i="1"/>
  <c r="K12134" i="1"/>
  <c r="K12135" i="1"/>
  <c r="K12136" i="1"/>
  <c r="K12137" i="1"/>
  <c r="K12138" i="1"/>
  <c r="K12139" i="1"/>
  <c r="K12140" i="1"/>
  <c r="K12141" i="1"/>
  <c r="K12142" i="1"/>
  <c r="K12143" i="1"/>
  <c r="K12144" i="1"/>
  <c r="K12145" i="1"/>
  <c r="K12146" i="1"/>
  <c r="K12147" i="1"/>
  <c r="K12148" i="1"/>
  <c r="K12149" i="1"/>
  <c r="K12150" i="1"/>
  <c r="K12151" i="1"/>
  <c r="K12152" i="1"/>
  <c r="K12153" i="1"/>
  <c r="K12154" i="1"/>
  <c r="K12155" i="1"/>
  <c r="K12156" i="1"/>
  <c r="K12157" i="1"/>
  <c r="K12158" i="1"/>
  <c r="K12159" i="1"/>
  <c r="K12160" i="1"/>
  <c r="K12161" i="1"/>
  <c r="K12162" i="1"/>
  <c r="K12163" i="1"/>
  <c r="K12164" i="1"/>
  <c r="K12165" i="1"/>
  <c r="K12166" i="1"/>
  <c r="K12167" i="1"/>
  <c r="K12168" i="1"/>
  <c r="K12169" i="1"/>
  <c r="K12170" i="1"/>
  <c r="K12171" i="1"/>
  <c r="K12172" i="1"/>
  <c r="K12173" i="1"/>
  <c r="K12174" i="1"/>
  <c r="K12175" i="1"/>
  <c r="K12176" i="1"/>
  <c r="K12177" i="1"/>
  <c r="K12178" i="1"/>
  <c r="K12179" i="1"/>
  <c r="K12180" i="1"/>
  <c r="K12181" i="1"/>
  <c r="K12182" i="1"/>
  <c r="K12183" i="1"/>
  <c r="K12184" i="1"/>
  <c r="K12185" i="1"/>
  <c r="K12186" i="1"/>
  <c r="K12187" i="1"/>
  <c r="K12188" i="1"/>
  <c r="K12189" i="1"/>
  <c r="K12190" i="1"/>
  <c r="K12191" i="1"/>
  <c r="K12192" i="1"/>
  <c r="K12193" i="1"/>
  <c r="K12194" i="1"/>
  <c r="K12195" i="1"/>
  <c r="K12196" i="1"/>
  <c r="K12197" i="1"/>
  <c r="K12198" i="1"/>
  <c r="K12199" i="1"/>
  <c r="K12200" i="1"/>
  <c r="K12201" i="1"/>
  <c r="K12202" i="1"/>
  <c r="K12203" i="1"/>
  <c r="K12204" i="1"/>
  <c r="K12205" i="1"/>
  <c r="K12206" i="1"/>
  <c r="K12207" i="1"/>
  <c r="K12208" i="1"/>
  <c r="K12209" i="1"/>
  <c r="K12210" i="1"/>
  <c r="K12211" i="1"/>
  <c r="K12212" i="1"/>
  <c r="K12213" i="1"/>
  <c r="K12214" i="1"/>
  <c r="K12215" i="1"/>
  <c r="K12216" i="1"/>
  <c r="K12217" i="1"/>
  <c r="K12218" i="1"/>
  <c r="K12219" i="1"/>
  <c r="K12220" i="1"/>
  <c r="K12221" i="1"/>
  <c r="K12222" i="1"/>
  <c r="K12223" i="1"/>
  <c r="K12224" i="1"/>
  <c r="K12225" i="1"/>
  <c r="K12226" i="1"/>
  <c r="K12227" i="1"/>
  <c r="K12228" i="1"/>
  <c r="K12229" i="1"/>
  <c r="K12230" i="1"/>
  <c r="K12231" i="1"/>
  <c r="K12232" i="1"/>
  <c r="K12233" i="1"/>
  <c r="K12234" i="1"/>
  <c r="K12235" i="1"/>
  <c r="K12236" i="1"/>
  <c r="K12237" i="1"/>
  <c r="K12238" i="1"/>
  <c r="K12239" i="1"/>
  <c r="K12240" i="1"/>
  <c r="K12241" i="1"/>
  <c r="K12242" i="1"/>
  <c r="K12243" i="1"/>
  <c r="K12244" i="1"/>
  <c r="K12245" i="1"/>
  <c r="K12246" i="1"/>
  <c r="K12247" i="1"/>
  <c r="K12248" i="1"/>
  <c r="K12249" i="1"/>
  <c r="K12250" i="1"/>
  <c r="K12251" i="1"/>
  <c r="K12252" i="1"/>
  <c r="K12253" i="1"/>
  <c r="K12254" i="1"/>
  <c r="K12255" i="1"/>
  <c r="K12256" i="1"/>
  <c r="K12257" i="1"/>
  <c r="K12258" i="1"/>
  <c r="K12259" i="1"/>
  <c r="K12260" i="1"/>
  <c r="K12261" i="1"/>
  <c r="K12262" i="1"/>
  <c r="K12263" i="1"/>
  <c r="K12264" i="1"/>
  <c r="K12265" i="1"/>
  <c r="K12266" i="1"/>
  <c r="K12267" i="1"/>
  <c r="K12268" i="1"/>
  <c r="K12269" i="1"/>
  <c r="K12270" i="1"/>
  <c r="K12271" i="1"/>
  <c r="K12272" i="1"/>
  <c r="K12273" i="1"/>
  <c r="K12274" i="1"/>
  <c r="K12275" i="1"/>
  <c r="K12276" i="1"/>
  <c r="K12277" i="1"/>
  <c r="K12278" i="1"/>
  <c r="K12279" i="1"/>
  <c r="K12280" i="1"/>
  <c r="K12281" i="1"/>
  <c r="K12282" i="1"/>
  <c r="K12283" i="1"/>
  <c r="K12284" i="1"/>
  <c r="K12285" i="1"/>
  <c r="K12286" i="1"/>
  <c r="K12287" i="1"/>
  <c r="K12288" i="1"/>
  <c r="K12289" i="1"/>
  <c r="K12290" i="1"/>
  <c r="K12291" i="1"/>
  <c r="K12292" i="1"/>
  <c r="K12293" i="1"/>
  <c r="K12294" i="1"/>
  <c r="K12295" i="1"/>
  <c r="K12296" i="1"/>
  <c r="K12297" i="1"/>
  <c r="K12298" i="1"/>
  <c r="K12299" i="1"/>
  <c r="K12300" i="1"/>
  <c r="K12301" i="1"/>
  <c r="K12302" i="1"/>
  <c r="K12303" i="1"/>
  <c r="K12304" i="1"/>
  <c r="K12305" i="1"/>
  <c r="K12306" i="1"/>
  <c r="K12307" i="1"/>
  <c r="K12308" i="1"/>
  <c r="K12309" i="1"/>
  <c r="K12310" i="1"/>
  <c r="K12311" i="1"/>
  <c r="K12312" i="1"/>
  <c r="K12313" i="1"/>
  <c r="K12314" i="1"/>
  <c r="K12315" i="1"/>
  <c r="K12316" i="1"/>
  <c r="K12317" i="1"/>
  <c r="K12318" i="1"/>
  <c r="K12319" i="1"/>
  <c r="K12320" i="1"/>
  <c r="K12321" i="1"/>
  <c r="K12322" i="1"/>
  <c r="K12323" i="1"/>
  <c r="K12324" i="1"/>
  <c r="K12325" i="1"/>
  <c r="K12326" i="1"/>
  <c r="K12327" i="1"/>
  <c r="K12328" i="1"/>
  <c r="K12329" i="1"/>
  <c r="K12330" i="1"/>
  <c r="K12331" i="1"/>
  <c r="K12332" i="1"/>
  <c r="K12333" i="1"/>
  <c r="K12334" i="1"/>
  <c r="K12335" i="1"/>
  <c r="K12336" i="1"/>
  <c r="K12337" i="1"/>
  <c r="K12338" i="1"/>
  <c r="K12339" i="1"/>
  <c r="K12340" i="1"/>
  <c r="K12341" i="1"/>
  <c r="K12342" i="1"/>
  <c r="K12343" i="1"/>
  <c r="K12344" i="1"/>
  <c r="K12345" i="1"/>
  <c r="K12346" i="1"/>
  <c r="K12347" i="1"/>
  <c r="K12348" i="1"/>
  <c r="K12349" i="1"/>
  <c r="K12350" i="1"/>
  <c r="K12351" i="1"/>
  <c r="K12352" i="1"/>
  <c r="K12353" i="1"/>
  <c r="K12354" i="1"/>
  <c r="K12355" i="1"/>
  <c r="K12356" i="1"/>
  <c r="K12357" i="1"/>
  <c r="K12358" i="1"/>
  <c r="K12359" i="1"/>
  <c r="K12360" i="1"/>
  <c r="K12361" i="1"/>
  <c r="K12362" i="1"/>
  <c r="K12363" i="1"/>
  <c r="K12364" i="1"/>
  <c r="K12365" i="1"/>
  <c r="K12366" i="1"/>
  <c r="K12367" i="1"/>
  <c r="K12368" i="1"/>
  <c r="K12369" i="1"/>
  <c r="K12370" i="1"/>
  <c r="K12371" i="1"/>
  <c r="K12372" i="1"/>
  <c r="K12373" i="1"/>
  <c r="K12374" i="1"/>
  <c r="K12375" i="1"/>
  <c r="K12376" i="1"/>
  <c r="K12377" i="1"/>
  <c r="K12378" i="1"/>
  <c r="K12379" i="1"/>
  <c r="K12380" i="1"/>
  <c r="K12381" i="1"/>
  <c r="K12382" i="1"/>
  <c r="K12383" i="1"/>
  <c r="K12384" i="1"/>
  <c r="K12385" i="1"/>
  <c r="K12386" i="1"/>
  <c r="K12387" i="1"/>
  <c r="K12388" i="1"/>
  <c r="K12389" i="1"/>
  <c r="K12390" i="1"/>
  <c r="K12391" i="1"/>
  <c r="K12392" i="1"/>
  <c r="K12393" i="1"/>
  <c r="K12394" i="1"/>
  <c r="K12395" i="1"/>
  <c r="K12396" i="1"/>
  <c r="K12397" i="1"/>
  <c r="K12398" i="1"/>
  <c r="K12399" i="1"/>
  <c r="K12400" i="1"/>
  <c r="K12401" i="1"/>
  <c r="K12402" i="1"/>
  <c r="K12403" i="1"/>
  <c r="K12404" i="1"/>
  <c r="K12405" i="1"/>
  <c r="K12406" i="1"/>
  <c r="K12407" i="1"/>
  <c r="K12408" i="1"/>
  <c r="K12409" i="1"/>
  <c r="K12410" i="1"/>
  <c r="K12411" i="1"/>
  <c r="K12412" i="1"/>
  <c r="K12413" i="1"/>
  <c r="K12414" i="1"/>
  <c r="K12415" i="1"/>
  <c r="K12416" i="1"/>
  <c r="K12417" i="1"/>
  <c r="K12418" i="1"/>
  <c r="K12419" i="1"/>
  <c r="K12420" i="1"/>
  <c r="K12421" i="1"/>
  <c r="K12422" i="1"/>
  <c r="K12423" i="1"/>
  <c r="K12424" i="1"/>
  <c r="K12425" i="1"/>
  <c r="K12426" i="1"/>
  <c r="K12427" i="1"/>
  <c r="K12428" i="1"/>
  <c r="K12429" i="1"/>
  <c r="K12430" i="1"/>
  <c r="K12431" i="1"/>
  <c r="K12432" i="1"/>
  <c r="K12433" i="1"/>
  <c r="K12434" i="1"/>
  <c r="K12435" i="1"/>
  <c r="K12436" i="1"/>
  <c r="K12437" i="1"/>
  <c r="K12438" i="1"/>
  <c r="K12439" i="1"/>
  <c r="K12440" i="1"/>
  <c r="K12441" i="1"/>
  <c r="K12442" i="1"/>
  <c r="K12443" i="1"/>
  <c r="K12444" i="1"/>
  <c r="K12445" i="1"/>
  <c r="K12446" i="1"/>
  <c r="K12447" i="1"/>
  <c r="K12448" i="1"/>
  <c r="K12449" i="1"/>
  <c r="K12450" i="1"/>
  <c r="K12451" i="1"/>
  <c r="K12452" i="1"/>
  <c r="K12453" i="1"/>
  <c r="K12454" i="1"/>
  <c r="K12455" i="1"/>
  <c r="K12456" i="1"/>
  <c r="K12457" i="1"/>
  <c r="K12458" i="1"/>
  <c r="K12459" i="1"/>
  <c r="K12460" i="1"/>
  <c r="K12461" i="1"/>
  <c r="K12462" i="1"/>
  <c r="K12463" i="1"/>
  <c r="K12464" i="1"/>
  <c r="K12465" i="1"/>
  <c r="K12466" i="1"/>
  <c r="K12467" i="1"/>
  <c r="K12468" i="1"/>
  <c r="K12469" i="1"/>
  <c r="K12470" i="1"/>
  <c r="K12471" i="1"/>
  <c r="K12472" i="1"/>
  <c r="K12473" i="1"/>
  <c r="K12474" i="1"/>
  <c r="K12475" i="1"/>
  <c r="K12476" i="1"/>
  <c r="K12477" i="1"/>
  <c r="K12478" i="1"/>
  <c r="K12479" i="1"/>
  <c r="K12480" i="1"/>
  <c r="K12481" i="1"/>
  <c r="K12482" i="1"/>
  <c r="K12483" i="1"/>
  <c r="K12484" i="1"/>
  <c r="K12485" i="1"/>
  <c r="K12486" i="1"/>
  <c r="K12487" i="1"/>
  <c r="K12488" i="1"/>
  <c r="K12489" i="1"/>
  <c r="K12490" i="1"/>
  <c r="K12491" i="1"/>
  <c r="K12492" i="1"/>
  <c r="K12493" i="1"/>
  <c r="K12494" i="1"/>
  <c r="K12495" i="1"/>
  <c r="K12496" i="1"/>
  <c r="K12497" i="1"/>
  <c r="K12498" i="1"/>
  <c r="K12499" i="1"/>
  <c r="K12500" i="1"/>
  <c r="K12501" i="1"/>
  <c r="K12502" i="1"/>
  <c r="K12503" i="1"/>
  <c r="K12504" i="1"/>
  <c r="K12505" i="1"/>
  <c r="K12506" i="1"/>
  <c r="K12507" i="1"/>
  <c r="K12508" i="1"/>
  <c r="K12509" i="1"/>
  <c r="K12510" i="1"/>
  <c r="K12511" i="1"/>
  <c r="K12512" i="1"/>
  <c r="K12513" i="1"/>
  <c r="K12514" i="1"/>
  <c r="K12515" i="1"/>
  <c r="K12516" i="1"/>
  <c r="K12517" i="1"/>
  <c r="K12518" i="1"/>
  <c r="K12519" i="1"/>
  <c r="K12520" i="1"/>
  <c r="K12521" i="1"/>
  <c r="K12522" i="1"/>
  <c r="K12523" i="1"/>
  <c r="K12524" i="1"/>
  <c r="K12525" i="1"/>
  <c r="K12526" i="1"/>
  <c r="K12527" i="1"/>
  <c r="K12528" i="1"/>
  <c r="K12529" i="1"/>
  <c r="K12530" i="1"/>
  <c r="K12531" i="1"/>
  <c r="K12532" i="1"/>
  <c r="K12533" i="1"/>
  <c r="K12534" i="1"/>
  <c r="K12535" i="1"/>
  <c r="K12536" i="1"/>
  <c r="K12537" i="1"/>
  <c r="K12538" i="1"/>
  <c r="K12539" i="1"/>
  <c r="K12540" i="1"/>
  <c r="K12541" i="1"/>
  <c r="K12542" i="1"/>
  <c r="K12543" i="1"/>
  <c r="K12544" i="1"/>
  <c r="K12545" i="1"/>
  <c r="K12546" i="1"/>
  <c r="K12547" i="1"/>
  <c r="K12548" i="1"/>
  <c r="K12549" i="1"/>
  <c r="K12550" i="1"/>
  <c r="K12551" i="1"/>
  <c r="K12552" i="1"/>
  <c r="K12553" i="1"/>
  <c r="K12554" i="1"/>
  <c r="K12555" i="1"/>
  <c r="K12556" i="1"/>
  <c r="K12557" i="1"/>
  <c r="K12558" i="1"/>
  <c r="K12559" i="1"/>
  <c r="K12560" i="1"/>
  <c r="K12561" i="1"/>
  <c r="K12562" i="1"/>
  <c r="K12563" i="1"/>
  <c r="K12564" i="1"/>
  <c r="K12565" i="1"/>
  <c r="K12566" i="1"/>
  <c r="K12567" i="1"/>
  <c r="K12568" i="1"/>
  <c r="K12569" i="1"/>
  <c r="K12570" i="1"/>
  <c r="K12571" i="1"/>
  <c r="K12572" i="1"/>
  <c r="K12573" i="1"/>
  <c r="K12574" i="1"/>
  <c r="K12575" i="1"/>
  <c r="K12576" i="1"/>
  <c r="K12577" i="1"/>
  <c r="K12578" i="1"/>
  <c r="K12579" i="1"/>
  <c r="K12580" i="1"/>
  <c r="K12581" i="1"/>
  <c r="K12582" i="1"/>
  <c r="K12583" i="1"/>
  <c r="K12584" i="1"/>
  <c r="K12585" i="1"/>
  <c r="K12586" i="1"/>
  <c r="K12587" i="1"/>
  <c r="K12588" i="1"/>
  <c r="K12589" i="1"/>
  <c r="K12590" i="1"/>
  <c r="K12591" i="1"/>
  <c r="K12592" i="1"/>
  <c r="K12593" i="1"/>
  <c r="K12594" i="1"/>
  <c r="K12595" i="1"/>
  <c r="K12596" i="1"/>
  <c r="K12597" i="1"/>
  <c r="K12598" i="1"/>
  <c r="K12599" i="1"/>
  <c r="K12600" i="1"/>
  <c r="K12601" i="1"/>
  <c r="K12602" i="1"/>
  <c r="K12603" i="1"/>
  <c r="K12604" i="1"/>
  <c r="K12605" i="1"/>
  <c r="K12606" i="1"/>
  <c r="K12607" i="1"/>
  <c r="K12608" i="1"/>
  <c r="K12609" i="1"/>
  <c r="K12610" i="1"/>
  <c r="K12611" i="1"/>
  <c r="K12612" i="1"/>
  <c r="K12613" i="1"/>
  <c r="K12614" i="1"/>
  <c r="K12615" i="1"/>
  <c r="K12616" i="1"/>
  <c r="K12617" i="1"/>
  <c r="K12618" i="1"/>
  <c r="K12619" i="1"/>
  <c r="K12620" i="1"/>
  <c r="K12621" i="1"/>
  <c r="K12622" i="1"/>
  <c r="K12623" i="1"/>
  <c r="K12624" i="1"/>
  <c r="K12625" i="1"/>
  <c r="K12626" i="1"/>
  <c r="K12627" i="1"/>
  <c r="K12628" i="1"/>
  <c r="K12629" i="1"/>
  <c r="K12630" i="1"/>
  <c r="K12631" i="1"/>
  <c r="K12632" i="1"/>
  <c r="K12633" i="1"/>
  <c r="K12634" i="1"/>
  <c r="K12635" i="1"/>
  <c r="K12636" i="1"/>
  <c r="K12637" i="1"/>
  <c r="K12638" i="1"/>
  <c r="K12639" i="1"/>
  <c r="K12640" i="1"/>
  <c r="K12641" i="1"/>
  <c r="K12642" i="1"/>
  <c r="K12643" i="1"/>
  <c r="K12644" i="1"/>
  <c r="K12645" i="1"/>
  <c r="K12646" i="1"/>
  <c r="K12647" i="1"/>
  <c r="K12648" i="1"/>
  <c r="K12649" i="1"/>
  <c r="K12650" i="1"/>
  <c r="K12651" i="1"/>
  <c r="K12652" i="1"/>
  <c r="K12653" i="1"/>
  <c r="K12654" i="1"/>
  <c r="K12655" i="1"/>
  <c r="K12656" i="1"/>
  <c r="K12657" i="1"/>
  <c r="K12658" i="1"/>
  <c r="K12659" i="1"/>
  <c r="K12660" i="1"/>
  <c r="K12661" i="1"/>
  <c r="K12662" i="1"/>
  <c r="K12663" i="1"/>
  <c r="K12664" i="1"/>
  <c r="K12665" i="1"/>
  <c r="K12666" i="1"/>
  <c r="K12667" i="1"/>
  <c r="K12668" i="1"/>
  <c r="K12669" i="1"/>
  <c r="K12670" i="1"/>
  <c r="K12671" i="1"/>
  <c r="K12672" i="1"/>
  <c r="K12673" i="1"/>
  <c r="K12674" i="1"/>
  <c r="K12675" i="1"/>
  <c r="K12676" i="1"/>
  <c r="K12677" i="1"/>
  <c r="K12678" i="1"/>
  <c r="K12679" i="1"/>
  <c r="K12680" i="1"/>
  <c r="K12681" i="1"/>
  <c r="K12682" i="1"/>
  <c r="K12683" i="1"/>
  <c r="K12684" i="1"/>
  <c r="K12685" i="1"/>
  <c r="K12686" i="1"/>
  <c r="K12687" i="1"/>
  <c r="K12688" i="1"/>
  <c r="K12689" i="1"/>
  <c r="K12690" i="1"/>
  <c r="K12691" i="1"/>
  <c r="K12692" i="1"/>
  <c r="K12693" i="1"/>
  <c r="K12694" i="1"/>
  <c r="K12695" i="1"/>
  <c r="K12696" i="1"/>
  <c r="K12697" i="1"/>
  <c r="K12698" i="1"/>
  <c r="K12699" i="1"/>
  <c r="K12700" i="1"/>
  <c r="K12701" i="1"/>
  <c r="K12702" i="1"/>
  <c r="K12703" i="1"/>
  <c r="K12704" i="1"/>
  <c r="K12705" i="1"/>
  <c r="K12706" i="1"/>
  <c r="K12707" i="1"/>
  <c r="K12708" i="1"/>
  <c r="K12709" i="1"/>
  <c r="K12710" i="1"/>
  <c r="K12711" i="1"/>
  <c r="K12712" i="1"/>
  <c r="K12713" i="1"/>
  <c r="K12714" i="1"/>
  <c r="K12715" i="1"/>
  <c r="K12716" i="1"/>
  <c r="K12717" i="1"/>
  <c r="K12718" i="1"/>
  <c r="K12719" i="1"/>
  <c r="K12720" i="1"/>
  <c r="K12721" i="1"/>
  <c r="K12722" i="1"/>
  <c r="K12723" i="1"/>
  <c r="K12724" i="1"/>
  <c r="K12725" i="1"/>
  <c r="K12726" i="1"/>
  <c r="K12727" i="1"/>
  <c r="K12728" i="1"/>
  <c r="K12729" i="1"/>
  <c r="K12730" i="1"/>
  <c r="K12731" i="1"/>
  <c r="K12732" i="1"/>
  <c r="K12733" i="1"/>
  <c r="K12734" i="1"/>
  <c r="K12735" i="1"/>
  <c r="K12736" i="1"/>
  <c r="K12737" i="1"/>
  <c r="K12738" i="1"/>
  <c r="K12739" i="1"/>
  <c r="K12740" i="1"/>
  <c r="K12741" i="1"/>
  <c r="K12742" i="1"/>
  <c r="K12743" i="1"/>
  <c r="K12744" i="1"/>
  <c r="K12745" i="1"/>
  <c r="K12746" i="1"/>
  <c r="K12747" i="1"/>
  <c r="K12748" i="1"/>
  <c r="K12749" i="1"/>
  <c r="K12750" i="1"/>
  <c r="K12751" i="1"/>
  <c r="K12752" i="1"/>
  <c r="K12753" i="1"/>
  <c r="K12754" i="1"/>
  <c r="K12755" i="1"/>
  <c r="K12756" i="1"/>
  <c r="K12757" i="1"/>
  <c r="K12758" i="1"/>
  <c r="K12759" i="1"/>
  <c r="K12760" i="1"/>
  <c r="K12761" i="1"/>
  <c r="K12762" i="1"/>
  <c r="K12763" i="1"/>
  <c r="K12764" i="1"/>
  <c r="K12765" i="1"/>
  <c r="K12766" i="1"/>
  <c r="K12767" i="1"/>
  <c r="K12768" i="1"/>
  <c r="K12769" i="1"/>
  <c r="K12770" i="1"/>
  <c r="K12771" i="1"/>
  <c r="K12772" i="1"/>
  <c r="K12773" i="1"/>
  <c r="K12774" i="1"/>
  <c r="K12775" i="1"/>
  <c r="K12776" i="1"/>
  <c r="K12777" i="1"/>
  <c r="K12778" i="1"/>
  <c r="K12779" i="1"/>
  <c r="K12780" i="1"/>
  <c r="K12781" i="1"/>
  <c r="K12782" i="1"/>
  <c r="K12783" i="1"/>
  <c r="K12784" i="1"/>
  <c r="K12785" i="1"/>
  <c r="K12786" i="1"/>
  <c r="K12787" i="1"/>
  <c r="K12788" i="1"/>
  <c r="K12789" i="1"/>
  <c r="K12790" i="1"/>
  <c r="K12791" i="1"/>
  <c r="K12792" i="1"/>
  <c r="K12793" i="1"/>
  <c r="K12794" i="1"/>
  <c r="K12795" i="1"/>
  <c r="K12796" i="1"/>
  <c r="K12797" i="1"/>
  <c r="K12798" i="1"/>
  <c r="K12799" i="1"/>
  <c r="K12800" i="1"/>
  <c r="K12801" i="1"/>
  <c r="K12802" i="1"/>
  <c r="K12803" i="1"/>
  <c r="K12804" i="1"/>
  <c r="K12805" i="1"/>
  <c r="K12806" i="1"/>
  <c r="K12807" i="1"/>
  <c r="K12808" i="1"/>
  <c r="K12809" i="1"/>
  <c r="K12810" i="1"/>
  <c r="K12811" i="1"/>
  <c r="K12812" i="1"/>
  <c r="K12813" i="1"/>
  <c r="K12814" i="1"/>
  <c r="K12815" i="1"/>
  <c r="K12816" i="1"/>
  <c r="K12817" i="1"/>
  <c r="K12818" i="1"/>
  <c r="K12819" i="1"/>
  <c r="K12820" i="1"/>
  <c r="K12821" i="1"/>
  <c r="K12822" i="1"/>
  <c r="K12823" i="1"/>
  <c r="K12824" i="1"/>
  <c r="K12825" i="1"/>
  <c r="K12826" i="1"/>
  <c r="K12827" i="1"/>
  <c r="K12828" i="1"/>
  <c r="K12829" i="1"/>
  <c r="K12830" i="1"/>
  <c r="K12831" i="1"/>
  <c r="K12832" i="1"/>
  <c r="K12833" i="1"/>
  <c r="K12834" i="1"/>
  <c r="K12835" i="1"/>
  <c r="K12836" i="1"/>
  <c r="K12837" i="1"/>
  <c r="K12838" i="1"/>
  <c r="K12839" i="1"/>
  <c r="K12840" i="1"/>
  <c r="K12841" i="1"/>
  <c r="K12842" i="1"/>
  <c r="K12843" i="1"/>
  <c r="K12844" i="1"/>
  <c r="K12845" i="1"/>
  <c r="K12846" i="1"/>
  <c r="K12847" i="1"/>
  <c r="K12848" i="1"/>
  <c r="K12849" i="1"/>
  <c r="K12850" i="1"/>
  <c r="K12851" i="1"/>
  <c r="K12852" i="1"/>
  <c r="K12853" i="1"/>
  <c r="K12854" i="1"/>
  <c r="K12855" i="1"/>
  <c r="K12856" i="1"/>
  <c r="K12857" i="1"/>
  <c r="K12858" i="1"/>
  <c r="K12859" i="1"/>
  <c r="K12860" i="1"/>
  <c r="K12861" i="1"/>
  <c r="K12862" i="1"/>
  <c r="K12863" i="1"/>
  <c r="K12864" i="1"/>
  <c r="K12865" i="1"/>
  <c r="K12866" i="1"/>
  <c r="K12867" i="1"/>
  <c r="K12868" i="1"/>
  <c r="K12869" i="1"/>
  <c r="K12870" i="1"/>
  <c r="K12871" i="1"/>
  <c r="K12872" i="1"/>
  <c r="K12873" i="1"/>
  <c r="K12874" i="1"/>
  <c r="K12875" i="1"/>
  <c r="K12876" i="1"/>
  <c r="K12877" i="1"/>
  <c r="K12878" i="1"/>
  <c r="K12879" i="1"/>
  <c r="K12880" i="1"/>
  <c r="K12881" i="1"/>
  <c r="K12882" i="1"/>
  <c r="K12883" i="1"/>
  <c r="K12884" i="1"/>
  <c r="K12885" i="1"/>
  <c r="K12886" i="1"/>
  <c r="K12887" i="1"/>
  <c r="K12888" i="1"/>
  <c r="K12889" i="1"/>
  <c r="K12890" i="1"/>
  <c r="K12891" i="1"/>
  <c r="K12892" i="1"/>
  <c r="K12893" i="1"/>
  <c r="K12894" i="1"/>
  <c r="K12895" i="1"/>
  <c r="K12896" i="1"/>
  <c r="K12897" i="1"/>
  <c r="K12898" i="1"/>
  <c r="K12899" i="1"/>
  <c r="K12900" i="1"/>
  <c r="K12901" i="1"/>
  <c r="K12902" i="1"/>
  <c r="K12903" i="1"/>
  <c r="K12904" i="1"/>
  <c r="K12905" i="1"/>
  <c r="K12906" i="1"/>
  <c r="K12907" i="1"/>
  <c r="K12908" i="1"/>
  <c r="K12909" i="1"/>
  <c r="K12910" i="1"/>
  <c r="K12911" i="1"/>
  <c r="K12912" i="1"/>
  <c r="K12913" i="1"/>
  <c r="K12914" i="1"/>
  <c r="K12915" i="1"/>
  <c r="K12916" i="1"/>
  <c r="K12917" i="1"/>
  <c r="K12918" i="1"/>
  <c r="K12919" i="1"/>
  <c r="K12920" i="1"/>
  <c r="K12921" i="1"/>
  <c r="K12922" i="1"/>
  <c r="K12923" i="1"/>
  <c r="K12924" i="1"/>
  <c r="K12925" i="1"/>
  <c r="K12926" i="1"/>
  <c r="K12927" i="1"/>
  <c r="K12928" i="1"/>
  <c r="K12929" i="1"/>
  <c r="K12930" i="1"/>
  <c r="K12931" i="1"/>
  <c r="K12932" i="1"/>
  <c r="K12933" i="1"/>
  <c r="K12934" i="1"/>
  <c r="K12935" i="1"/>
  <c r="K12936" i="1"/>
  <c r="K12937" i="1"/>
  <c r="K12938" i="1"/>
  <c r="K12939" i="1"/>
  <c r="K12940" i="1"/>
  <c r="K12941" i="1"/>
  <c r="K12942" i="1"/>
  <c r="K12943" i="1"/>
  <c r="K12944" i="1"/>
  <c r="K12945" i="1"/>
  <c r="K12946" i="1"/>
  <c r="K12947" i="1"/>
  <c r="K12948" i="1"/>
  <c r="K12949" i="1"/>
  <c r="K12950" i="1"/>
  <c r="K12951" i="1"/>
  <c r="K12952" i="1"/>
  <c r="K12953" i="1"/>
  <c r="K12954" i="1"/>
  <c r="K12955" i="1"/>
  <c r="K12956" i="1"/>
  <c r="K12957" i="1"/>
  <c r="K12958" i="1"/>
  <c r="K12959" i="1"/>
  <c r="K12960" i="1"/>
  <c r="K12961" i="1"/>
  <c r="K12962" i="1"/>
  <c r="K12963" i="1"/>
  <c r="K12964" i="1"/>
  <c r="K12965" i="1"/>
  <c r="K12966" i="1"/>
  <c r="K12967" i="1"/>
  <c r="K12968" i="1"/>
  <c r="K12969" i="1"/>
  <c r="K12970" i="1"/>
  <c r="K12971" i="1"/>
  <c r="K12972" i="1"/>
  <c r="K12973" i="1"/>
  <c r="K12974" i="1"/>
  <c r="K12975" i="1"/>
  <c r="K12976" i="1"/>
  <c r="K12977" i="1"/>
  <c r="K12978" i="1"/>
  <c r="K12979" i="1"/>
  <c r="K12980" i="1"/>
  <c r="K12981" i="1"/>
  <c r="K12982" i="1"/>
  <c r="K12983" i="1"/>
  <c r="K12984" i="1"/>
  <c r="K12985" i="1"/>
  <c r="K12986" i="1"/>
  <c r="K12987" i="1"/>
  <c r="K12988" i="1"/>
  <c r="K12989" i="1"/>
  <c r="K12990" i="1"/>
  <c r="K12991" i="1"/>
  <c r="K12992" i="1"/>
  <c r="K12993" i="1"/>
  <c r="K12994" i="1"/>
  <c r="K12995" i="1"/>
  <c r="K12996" i="1"/>
  <c r="K12997" i="1"/>
  <c r="K12998" i="1"/>
  <c r="K12999" i="1"/>
  <c r="K13000" i="1"/>
  <c r="K13001" i="1"/>
  <c r="K13002" i="1"/>
  <c r="K13003" i="1"/>
  <c r="K13004" i="1"/>
  <c r="K13005" i="1"/>
  <c r="K13006" i="1"/>
  <c r="K13007" i="1"/>
  <c r="K13008" i="1"/>
  <c r="K13009" i="1"/>
  <c r="K13010" i="1"/>
  <c r="K13011" i="1"/>
  <c r="K13012" i="1"/>
  <c r="K13013" i="1"/>
  <c r="K13014" i="1"/>
  <c r="K13015" i="1"/>
  <c r="K13016" i="1"/>
  <c r="K13017" i="1"/>
  <c r="K13018" i="1"/>
  <c r="K13019" i="1"/>
  <c r="K13020" i="1"/>
  <c r="K13021" i="1"/>
  <c r="K13022" i="1"/>
  <c r="K13023" i="1"/>
  <c r="K13024" i="1"/>
  <c r="K13025" i="1"/>
  <c r="K13026" i="1"/>
  <c r="K13027" i="1"/>
  <c r="K13028" i="1"/>
  <c r="K13029" i="1"/>
  <c r="K13030" i="1"/>
  <c r="K13031" i="1"/>
  <c r="K13032" i="1"/>
  <c r="K13033" i="1"/>
  <c r="K13034" i="1"/>
  <c r="K13035" i="1"/>
  <c r="K13036" i="1"/>
  <c r="K13037" i="1"/>
  <c r="K13038" i="1"/>
  <c r="K13039" i="1"/>
  <c r="K13040" i="1"/>
  <c r="K13041" i="1"/>
  <c r="K13042" i="1"/>
  <c r="K13043" i="1"/>
  <c r="K13044" i="1"/>
  <c r="K13045" i="1"/>
  <c r="K13046" i="1"/>
  <c r="K13047" i="1"/>
  <c r="K13048" i="1"/>
  <c r="K13049" i="1"/>
  <c r="K13050" i="1"/>
  <c r="K13051" i="1"/>
  <c r="K13052" i="1"/>
  <c r="K13053" i="1"/>
  <c r="K13054" i="1"/>
  <c r="K13055" i="1"/>
  <c r="K13056" i="1"/>
  <c r="K13057" i="1"/>
  <c r="K13058" i="1"/>
  <c r="K13059" i="1"/>
  <c r="K13060" i="1"/>
  <c r="K13061" i="1"/>
  <c r="K13062" i="1"/>
  <c r="K13063" i="1"/>
  <c r="K13064" i="1"/>
  <c r="K13065" i="1"/>
  <c r="K13066" i="1"/>
  <c r="K13067" i="1"/>
  <c r="K13068" i="1"/>
  <c r="K13069" i="1"/>
  <c r="K13070" i="1"/>
  <c r="K13071" i="1"/>
  <c r="K13072" i="1"/>
  <c r="K13073" i="1"/>
  <c r="K13074" i="1"/>
  <c r="K13075" i="1"/>
  <c r="K13076" i="1"/>
  <c r="K13077" i="1"/>
  <c r="K13078" i="1"/>
  <c r="K13079" i="1"/>
  <c r="K13080" i="1"/>
  <c r="K13081" i="1"/>
  <c r="K13082" i="1"/>
  <c r="K13083" i="1"/>
  <c r="K13084" i="1"/>
  <c r="K13085" i="1"/>
  <c r="K13086" i="1"/>
  <c r="K13087" i="1"/>
  <c r="K13088" i="1"/>
  <c r="K13089" i="1"/>
  <c r="K13090" i="1"/>
  <c r="K13091" i="1"/>
  <c r="K13092" i="1"/>
  <c r="K13093" i="1"/>
  <c r="K13094" i="1"/>
  <c r="K13095" i="1"/>
  <c r="K13096" i="1"/>
  <c r="K13097" i="1"/>
  <c r="K13098" i="1"/>
  <c r="K13099" i="1"/>
  <c r="K13100" i="1"/>
  <c r="K13101" i="1"/>
  <c r="K13102" i="1"/>
  <c r="K13103" i="1"/>
  <c r="K13104" i="1"/>
  <c r="K13105" i="1"/>
  <c r="K13106" i="1"/>
  <c r="K13107" i="1"/>
  <c r="K13108" i="1"/>
  <c r="K13109" i="1"/>
  <c r="K13110" i="1"/>
  <c r="K13111" i="1"/>
  <c r="K13112" i="1"/>
  <c r="K13113" i="1"/>
  <c r="K13114" i="1"/>
  <c r="K13115" i="1"/>
  <c r="K13116" i="1"/>
  <c r="K13117" i="1"/>
  <c r="K13118" i="1"/>
  <c r="K13119" i="1"/>
  <c r="K13120" i="1"/>
  <c r="K13121" i="1"/>
  <c r="K13122" i="1"/>
  <c r="K13123" i="1"/>
  <c r="K13124" i="1"/>
  <c r="K13125" i="1"/>
  <c r="K13126" i="1"/>
  <c r="K13127" i="1"/>
  <c r="K13128" i="1"/>
  <c r="K13129" i="1"/>
  <c r="K13130" i="1"/>
  <c r="K13131" i="1"/>
  <c r="K13132" i="1"/>
  <c r="K13133" i="1"/>
  <c r="K13134" i="1"/>
  <c r="K13135" i="1"/>
  <c r="K13136" i="1"/>
  <c r="K13137" i="1"/>
  <c r="K13138" i="1"/>
  <c r="K13139" i="1"/>
  <c r="K13140" i="1"/>
  <c r="K13141" i="1"/>
  <c r="K13142" i="1"/>
  <c r="K13143" i="1"/>
  <c r="K13144" i="1"/>
  <c r="K13145" i="1"/>
  <c r="K13146" i="1"/>
  <c r="K13147" i="1"/>
  <c r="K13148" i="1"/>
  <c r="K13149" i="1"/>
  <c r="K13150" i="1"/>
  <c r="K13151" i="1"/>
  <c r="K13152" i="1"/>
  <c r="K13153" i="1"/>
  <c r="K13154" i="1"/>
  <c r="K13155" i="1"/>
  <c r="K13156" i="1"/>
  <c r="K13157" i="1"/>
  <c r="K13158" i="1"/>
  <c r="K13159" i="1"/>
  <c r="K13160" i="1"/>
  <c r="K13161" i="1"/>
  <c r="K13162" i="1"/>
  <c r="K13163" i="1"/>
  <c r="K13164" i="1"/>
  <c r="K13165" i="1"/>
  <c r="K13166" i="1"/>
  <c r="K13167" i="1"/>
  <c r="K13168" i="1"/>
  <c r="K13169" i="1"/>
  <c r="K13170" i="1"/>
  <c r="K13171" i="1"/>
  <c r="K13172" i="1"/>
  <c r="K13173" i="1"/>
  <c r="K13174" i="1"/>
  <c r="K13175" i="1"/>
  <c r="K13176" i="1"/>
  <c r="K13177" i="1"/>
  <c r="K13178" i="1"/>
  <c r="K13179" i="1"/>
  <c r="K13180" i="1"/>
  <c r="K13181" i="1"/>
  <c r="K13182" i="1"/>
  <c r="K13183" i="1"/>
  <c r="K13184" i="1"/>
  <c r="K13185" i="1"/>
  <c r="K13186" i="1"/>
  <c r="K13187" i="1"/>
  <c r="K13188" i="1"/>
  <c r="K13189" i="1"/>
  <c r="K13190" i="1"/>
  <c r="K13191" i="1"/>
  <c r="K13192" i="1"/>
  <c r="K13193" i="1"/>
  <c r="K13194" i="1"/>
  <c r="K13195" i="1"/>
  <c r="K13196" i="1"/>
  <c r="K13197" i="1"/>
  <c r="K13198" i="1"/>
  <c r="K13199" i="1"/>
  <c r="K13200" i="1"/>
  <c r="K13201" i="1"/>
  <c r="K13202" i="1"/>
  <c r="K13203" i="1"/>
  <c r="K13204" i="1"/>
  <c r="K13205" i="1"/>
  <c r="K13206" i="1"/>
  <c r="K13207" i="1"/>
  <c r="K13208" i="1"/>
  <c r="K13209" i="1"/>
  <c r="K13210" i="1"/>
  <c r="K13211" i="1"/>
  <c r="K13212" i="1"/>
  <c r="K13213" i="1"/>
  <c r="K13214" i="1"/>
  <c r="K13215" i="1"/>
  <c r="K13216" i="1"/>
  <c r="K13217" i="1"/>
  <c r="K13218" i="1"/>
  <c r="K13219" i="1"/>
  <c r="K13220" i="1"/>
  <c r="K13221" i="1"/>
  <c r="K13222" i="1"/>
  <c r="K13223" i="1"/>
  <c r="K13224" i="1"/>
  <c r="K13225" i="1"/>
  <c r="K13226" i="1"/>
  <c r="K13227" i="1"/>
  <c r="K13228" i="1"/>
  <c r="K13229" i="1"/>
  <c r="K13230" i="1"/>
  <c r="K13231" i="1"/>
  <c r="K13232" i="1"/>
  <c r="K13233" i="1"/>
  <c r="K13234" i="1"/>
  <c r="K13235" i="1"/>
  <c r="K13236" i="1"/>
  <c r="K13237" i="1"/>
  <c r="K13238" i="1"/>
  <c r="K13239" i="1"/>
  <c r="K13240" i="1"/>
  <c r="K13241" i="1"/>
  <c r="K13242" i="1"/>
  <c r="K13243" i="1"/>
  <c r="K13244" i="1"/>
  <c r="K13245" i="1"/>
  <c r="K13246" i="1"/>
  <c r="K13247" i="1"/>
  <c r="K13248" i="1"/>
  <c r="K13249" i="1"/>
  <c r="K13250" i="1"/>
  <c r="K13251" i="1"/>
  <c r="K13252" i="1"/>
  <c r="K13253" i="1"/>
  <c r="K13254" i="1"/>
  <c r="K13255" i="1"/>
  <c r="K13256" i="1"/>
  <c r="K13257" i="1"/>
  <c r="K13258" i="1"/>
  <c r="K13259" i="1"/>
  <c r="K13260" i="1"/>
  <c r="K13261" i="1"/>
  <c r="K13262" i="1"/>
  <c r="K13263" i="1"/>
  <c r="K13264" i="1"/>
  <c r="K13265" i="1"/>
  <c r="K13266" i="1"/>
  <c r="K13267" i="1"/>
  <c r="K13268" i="1"/>
  <c r="K13269" i="1"/>
  <c r="K13270" i="1"/>
  <c r="K13271" i="1"/>
  <c r="K13272" i="1"/>
  <c r="K13273" i="1"/>
  <c r="K13274" i="1"/>
  <c r="K13275" i="1"/>
  <c r="K13276" i="1"/>
  <c r="K13277" i="1"/>
  <c r="K13278" i="1"/>
  <c r="K13279" i="1"/>
  <c r="K13280" i="1"/>
  <c r="K13281" i="1"/>
  <c r="K13282" i="1"/>
  <c r="K13283" i="1"/>
  <c r="K13284" i="1"/>
  <c r="K13285" i="1"/>
  <c r="K13286" i="1"/>
  <c r="K13287" i="1"/>
  <c r="K13288" i="1"/>
  <c r="K13289" i="1"/>
  <c r="K13290" i="1"/>
  <c r="K13291" i="1"/>
  <c r="K13292" i="1"/>
  <c r="K13293" i="1"/>
  <c r="K13294" i="1"/>
  <c r="K13295" i="1"/>
  <c r="K13296" i="1"/>
  <c r="K13297" i="1"/>
  <c r="K13298" i="1"/>
  <c r="K13299" i="1"/>
  <c r="K13300" i="1"/>
  <c r="K13301" i="1"/>
  <c r="K13302" i="1"/>
  <c r="K13303" i="1"/>
  <c r="K13304" i="1"/>
  <c r="K13305" i="1"/>
  <c r="K13306" i="1"/>
  <c r="K13307" i="1"/>
  <c r="K13308" i="1"/>
  <c r="K13309" i="1"/>
  <c r="K13310" i="1"/>
  <c r="K13311" i="1"/>
  <c r="K13312" i="1"/>
  <c r="K13313" i="1"/>
  <c r="K13314" i="1"/>
  <c r="K13315" i="1"/>
  <c r="K13316" i="1"/>
  <c r="K13317" i="1"/>
  <c r="K13318" i="1"/>
  <c r="K13319" i="1"/>
  <c r="K13320" i="1"/>
  <c r="K13321" i="1"/>
  <c r="K13322" i="1"/>
  <c r="K13323" i="1"/>
  <c r="K13324" i="1"/>
  <c r="K13325" i="1"/>
  <c r="K13326" i="1"/>
  <c r="K13327" i="1"/>
  <c r="K13328" i="1"/>
  <c r="K13329" i="1"/>
  <c r="K13330" i="1"/>
  <c r="K13331" i="1"/>
  <c r="K13332" i="1"/>
  <c r="K13333" i="1"/>
  <c r="K13334" i="1"/>
  <c r="K13335" i="1"/>
  <c r="K13336" i="1"/>
  <c r="K13337" i="1"/>
  <c r="K13338" i="1"/>
  <c r="K13339" i="1"/>
  <c r="K13340" i="1"/>
  <c r="K13341" i="1"/>
  <c r="K13342" i="1"/>
  <c r="K13343" i="1"/>
  <c r="K13344" i="1"/>
  <c r="K13345" i="1"/>
  <c r="K13346" i="1"/>
  <c r="K13347" i="1"/>
  <c r="K13348" i="1"/>
  <c r="K13349" i="1"/>
  <c r="K13350" i="1"/>
  <c r="K13351" i="1"/>
  <c r="K13352" i="1"/>
  <c r="K13353" i="1"/>
  <c r="K13354" i="1"/>
  <c r="K13355" i="1"/>
  <c r="K13356" i="1"/>
  <c r="K13357" i="1"/>
  <c r="K13358" i="1"/>
  <c r="K13359" i="1"/>
  <c r="K13360" i="1"/>
  <c r="K13361" i="1"/>
  <c r="K13362" i="1"/>
  <c r="K13363" i="1"/>
  <c r="K13364" i="1"/>
  <c r="K13365" i="1"/>
  <c r="K13366" i="1"/>
  <c r="K13367" i="1"/>
  <c r="K13368" i="1"/>
  <c r="K13369" i="1"/>
  <c r="K13370" i="1"/>
  <c r="K13371" i="1"/>
  <c r="K13372" i="1"/>
  <c r="K13373" i="1"/>
  <c r="K13374" i="1"/>
  <c r="K13375" i="1"/>
  <c r="K13376" i="1"/>
  <c r="K13377" i="1"/>
  <c r="K13378" i="1"/>
  <c r="K13379" i="1"/>
  <c r="K13380" i="1"/>
  <c r="K13381" i="1"/>
  <c r="K13382" i="1"/>
  <c r="K13383" i="1"/>
  <c r="K13384" i="1"/>
  <c r="K13385" i="1"/>
  <c r="K13386" i="1"/>
  <c r="K13387" i="1"/>
  <c r="K13388" i="1"/>
  <c r="K13389" i="1"/>
  <c r="K13390" i="1"/>
  <c r="K13391" i="1"/>
  <c r="K13392" i="1"/>
  <c r="K13393" i="1"/>
  <c r="K13394" i="1"/>
  <c r="K13395" i="1"/>
  <c r="K13396" i="1"/>
  <c r="K13397" i="1"/>
  <c r="K13398" i="1"/>
  <c r="K13399" i="1"/>
  <c r="K13400" i="1"/>
  <c r="K13401" i="1"/>
  <c r="K13402" i="1"/>
  <c r="K13403" i="1"/>
  <c r="K13404" i="1"/>
  <c r="K13405" i="1"/>
  <c r="K13406" i="1"/>
  <c r="K13407" i="1"/>
  <c r="K13408" i="1"/>
  <c r="K13409" i="1"/>
  <c r="K13410" i="1"/>
  <c r="K13411" i="1"/>
  <c r="K13412" i="1"/>
  <c r="K13413" i="1"/>
  <c r="K13414" i="1"/>
  <c r="K13415" i="1"/>
  <c r="K13416" i="1"/>
  <c r="K13417" i="1"/>
  <c r="K13418" i="1"/>
  <c r="K13419" i="1"/>
  <c r="K13420" i="1"/>
  <c r="K13421" i="1"/>
  <c r="K13422" i="1"/>
  <c r="K13423" i="1"/>
  <c r="K13424" i="1"/>
  <c r="K13425" i="1"/>
  <c r="K13426" i="1"/>
  <c r="K13427" i="1"/>
  <c r="K13428" i="1"/>
  <c r="K13429" i="1"/>
  <c r="K13430" i="1"/>
  <c r="K13431" i="1"/>
  <c r="K13432" i="1"/>
  <c r="K13433" i="1"/>
  <c r="K13434" i="1"/>
  <c r="K13435" i="1"/>
  <c r="K13436" i="1"/>
  <c r="K13437" i="1"/>
  <c r="K13438" i="1"/>
  <c r="K13439" i="1"/>
  <c r="K13440" i="1"/>
  <c r="K13441" i="1"/>
  <c r="K13442" i="1"/>
  <c r="K13443" i="1"/>
  <c r="K13444" i="1"/>
  <c r="K13445" i="1"/>
  <c r="K13446" i="1"/>
  <c r="K13447" i="1"/>
  <c r="K13448" i="1"/>
  <c r="K13449" i="1"/>
  <c r="K13450" i="1"/>
  <c r="K13451" i="1"/>
  <c r="K13452" i="1"/>
  <c r="K13453" i="1"/>
  <c r="K13454" i="1"/>
  <c r="K13455" i="1"/>
  <c r="K13456" i="1"/>
  <c r="K13457" i="1"/>
  <c r="K13458" i="1"/>
  <c r="K13459" i="1"/>
  <c r="K13460" i="1"/>
  <c r="K13461" i="1"/>
  <c r="K13462" i="1"/>
  <c r="K13463" i="1"/>
  <c r="K13464" i="1"/>
  <c r="K13465" i="1"/>
  <c r="K13466" i="1"/>
  <c r="K13467" i="1"/>
  <c r="K13468" i="1"/>
  <c r="K13469" i="1"/>
  <c r="K13470" i="1"/>
  <c r="K13471" i="1"/>
  <c r="K13472" i="1"/>
  <c r="K13473" i="1"/>
  <c r="K13474" i="1"/>
  <c r="K13475" i="1"/>
  <c r="K13476" i="1"/>
  <c r="K13477" i="1"/>
  <c r="K13478" i="1"/>
  <c r="K13479" i="1"/>
  <c r="K13480" i="1"/>
  <c r="K13481" i="1"/>
  <c r="K13482" i="1"/>
  <c r="K13483" i="1"/>
  <c r="K13484" i="1"/>
  <c r="K13485" i="1"/>
  <c r="K13486" i="1"/>
  <c r="K13487" i="1"/>
  <c r="K13488" i="1"/>
  <c r="K13489" i="1"/>
  <c r="K13490" i="1"/>
  <c r="K13491" i="1"/>
  <c r="K13492" i="1"/>
  <c r="K13493" i="1"/>
  <c r="K13494" i="1"/>
  <c r="K13495" i="1"/>
  <c r="K13496" i="1"/>
  <c r="K13497" i="1"/>
  <c r="K13498" i="1"/>
  <c r="K13499" i="1"/>
  <c r="K13500" i="1"/>
  <c r="K13501" i="1"/>
  <c r="K13502" i="1"/>
  <c r="K13503" i="1"/>
  <c r="K13504" i="1"/>
  <c r="K13505" i="1"/>
  <c r="K13506" i="1"/>
  <c r="K13507" i="1"/>
  <c r="K13508" i="1"/>
  <c r="K13509" i="1"/>
  <c r="K13510" i="1"/>
  <c r="K13511" i="1"/>
  <c r="K13512" i="1"/>
  <c r="K13513" i="1"/>
  <c r="K13514" i="1"/>
  <c r="K13515" i="1"/>
  <c r="K13516" i="1"/>
  <c r="K13517" i="1"/>
  <c r="K13518" i="1"/>
  <c r="K13519" i="1"/>
  <c r="K13520" i="1"/>
  <c r="K13521" i="1"/>
  <c r="K13522" i="1"/>
  <c r="K13523" i="1"/>
  <c r="K13524" i="1"/>
  <c r="K13525" i="1"/>
  <c r="K13526" i="1"/>
  <c r="K13527" i="1"/>
  <c r="K13528" i="1"/>
  <c r="K13529" i="1"/>
  <c r="K13530" i="1"/>
  <c r="K13531" i="1"/>
  <c r="K13532" i="1"/>
  <c r="K13533" i="1"/>
  <c r="K13534" i="1"/>
  <c r="K13535" i="1"/>
  <c r="K13536" i="1"/>
  <c r="K13537" i="1"/>
  <c r="K13538" i="1"/>
  <c r="K13539" i="1"/>
  <c r="K13540" i="1"/>
  <c r="K13541" i="1"/>
  <c r="K13542" i="1"/>
  <c r="K13543" i="1"/>
  <c r="K13544" i="1"/>
  <c r="K13545" i="1"/>
  <c r="K13546" i="1"/>
  <c r="K13547" i="1"/>
  <c r="K13548" i="1"/>
  <c r="K13549" i="1"/>
  <c r="K13550" i="1"/>
  <c r="K13551" i="1"/>
  <c r="K13552" i="1"/>
  <c r="K13553" i="1"/>
  <c r="K13554" i="1"/>
  <c r="K13555" i="1"/>
  <c r="K13556" i="1"/>
  <c r="K13557" i="1"/>
  <c r="K13558" i="1"/>
  <c r="K13559" i="1"/>
  <c r="K13560" i="1"/>
  <c r="K13561" i="1"/>
  <c r="K13562" i="1"/>
  <c r="K13563" i="1"/>
  <c r="K13564" i="1"/>
  <c r="K13565" i="1"/>
  <c r="K13566" i="1"/>
  <c r="K13567" i="1"/>
  <c r="K13568" i="1"/>
  <c r="K13569" i="1"/>
  <c r="K13570" i="1"/>
  <c r="K13571" i="1"/>
  <c r="K13572" i="1"/>
  <c r="K13573" i="1"/>
  <c r="K13574" i="1"/>
  <c r="K13575" i="1"/>
  <c r="K13576" i="1"/>
  <c r="K13577" i="1"/>
  <c r="K13578" i="1"/>
  <c r="K13579" i="1"/>
  <c r="K13580" i="1"/>
  <c r="K13581" i="1"/>
  <c r="K13582" i="1"/>
  <c r="K13583" i="1"/>
  <c r="K13584" i="1"/>
  <c r="K13585" i="1"/>
  <c r="K13586" i="1"/>
  <c r="K13587" i="1"/>
  <c r="K13588" i="1"/>
  <c r="K13589" i="1"/>
  <c r="K13590" i="1"/>
  <c r="K13591" i="1"/>
  <c r="K13592" i="1"/>
  <c r="K13593" i="1"/>
  <c r="K13594" i="1"/>
  <c r="K13595" i="1"/>
  <c r="K13596" i="1"/>
  <c r="K13597" i="1"/>
  <c r="K13598" i="1"/>
  <c r="K13599" i="1"/>
  <c r="K13600" i="1"/>
  <c r="K13601" i="1"/>
  <c r="K13602" i="1"/>
  <c r="K13603" i="1"/>
  <c r="K13604" i="1"/>
  <c r="K13605" i="1"/>
  <c r="K13606" i="1"/>
  <c r="K13607" i="1"/>
  <c r="K13608" i="1"/>
  <c r="K13609" i="1"/>
  <c r="K13610" i="1"/>
  <c r="K13611" i="1"/>
  <c r="K13612" i="1"/>
  <c r="K13613" i="1"/>
  <c r="K13614" i="1"/>
  <c r="K13615" i="1"/>
  <c r="K13616" i="1"/>
  <c r="K13617" i="1"/>
  <c r="K13618" i="1"/>
  <c r="K13619" i="1"/>
  <c r="K13620" i="1"/>
  <c r="K13621" i="1"/>
  <c r="K13622" i="1"/>
  <c r="K13623" i="1"/>
  <c r="K13624" i="1"/>
  <c r="K13625" i="1"/>
  <c r="K13626" i="1"/>
  <c r="K13627" i="1"/>
  <c r="K13628" i="1"/>
  <c r="K13629" i="1"/>
  <c r="K13630" i="1"/>
  <c r="K13631" i="1"/>
  <c r="K13632" i="1"/>
  <c r="K13633" i="1"/>
  <c r="K13634" i="1"/>
  <c r="K13635" i="1"/>
  <c r="K13636" i="1"/>
  <c r="K13637" i="1"/>
  <c r="K13638" i="1"/>
  <c r="K13639" i="1"/>
  <c r="K13640" i="1"/>
  <c r="K13641" i="1"/>
  <c r="K13642" i="1"/>
  <c r="K13643" i="1"/>
  <c r="K13644" i="1"/>
  <c r="K13645" i="1"/>
  <c r="K13646" i="1"/>
  <c r="K13647" i="1"/>
  <c r="K13648" i="1"/>
  <c r="K13649" i="1"/>
  <c r="K13650" i="1"/>
  <c r="K13651" i="1"/>
  <c r="K13652" i="1"/>
  <c r="K13653" i="1"/>
  <c r="K13654" i="1"/>
  <c r="K13655" i="1"/>
  <c r="K13656" i="1"/>
  <c r="K13657" i="1"/>
  <c r="K13658" i="1"/>
  <c r="K13659" i="1"/>
  <c r="K13660" i="1"/>
  <c r="K13661" i="1"/>
  <c r="K13662" i="1"/>
  <c r="K13663" i="1"/>
  <c r="K13664" i="1"/>
  <c r="K13665" i="1"/>
  <c r="K13666" i="1"/>
  <c r="K13667" i="1"/>
  <c r="K13668" i="1"/>
  <c r="K13669" i="1"/>
  <c r="K13670" i="1"/>
  <c r="K13671" i="1"/>
  <c r="K13672" i="1"/>
  <c r="K13673" i="1"/>
  <c r="K13674" i="1"/>
  <c r="K13675" i="1"/>
  <c r="K13676" i="1"/>
  <c r="K13677" i="1"/>
  <c r="K13678" i="1"/>
  <c r="K13679" i="1"/>
  <c r="K13680" i="1"/>
  <c r="K13681" i="1"/>
  <c r="K13682" i="1"/>
  <c r="K13683" i="1"/>
  <c r="K13684" i="1"/>
  <c r="K13685" i="1"/>
  <c r="K13686" i="1"/>
  <c r="K13687" i="1"/>
  <c r="K13688" i="1"/>
  <c r="K13689" i="1"/>
  <c r="K13690" i="1"/>
  <c r="K13691" i="1"/>
  <c r="K13692" i="1"/>
  <c r="K13693" i="1"/>
  <c r="K13694" i="1"/>
  <c r="K13695" i="1"/>
  <c r="K13696" i="1"/>
  <c r="K13697" i="1"/>
  <c r="K13698" i="1"/>
  <c r="K13699" i="1"/>
  <c r="K13700" i="1"/>
  <c r="K13701" i="1"/>
  <c r="K13702" i="1"/>
  <c r="K13703" i="1"/>
  <c r="K13704" i="1"/>
  <c r="K13705" i="1"/>
  <c r="K13706" i="1"/>
  <c r="K13707" i="1"/>
  <c r="K13708" i="1"/>
  <c r="K13709" i="1"/>
  <c r="K13710" i="1"/>
  <c r="K13711" i="1"/>
  <c r="K13712" i="1"/>
  <c r="K13713" i="1"/>
  <c r="K13714" i="1"/>
  <c r="K13715" i="1"/>
  <c r="K13716" i="1"/>
  <c r="K13717" i="1"/>
  <c r="K13718" i="1"/>
  <c r="K13719" i="1"/>
  <c r="K13720" i="1"/>
  <c r="K13721" i="1"/>
  <c r="K13722" i="1"/>
  <c r="K13723" i="1"/>
  <c r="K13724" i="1"/>
  <c r="K13725" i="1"/>
  <c r="K13726" i="1"/>
  <c r="K13727" i="1"/>
  <c r="K13728" i="1"/>
  <c r="K13729" i="1"/>
  <c r="K13730" i="1"/>
  <c r="K13731" i="1"/>
  <c r="K13732" i="1"/>
  <c r="K13733" i="1"/>
  <c r="K13734" i="1"/>
  <c r="K13735" i="1"/>
  <c r="K13736" i="1"/>
  <c r="K13737" i="1"/>
  <c r="K13738" i="1"/>
  <c r="K13739" i="1"/>
  <c r="K13740" i="1"/>
  <c r="K13741" i="1"/>
  <c r="K13742" i="1"/>
  <c r="K13743" i="1"/>
  <c r="K13744" i="1"/>
  <c r="K13745" i="1"/>
  <c r="K13746" i="1"/>
  <c r="K13747" i="1"/>
  <c r="K13748" i="1"/>
  <c r="K13749" i="1"/>
  <c r="K13750" i="1"/>
  <c r="K13751" i="1"/>
  <c r="K13752" i="1"/>
  <c r="K13753" i="1"/>
  <c r="K13754" i="1"/>
  <c r="K13755" i="1"/>
  <c r="K13756" i="1"/>
  <c r="K13757" i="1"/>
  <c r="K13758" i="1"/>
  <c r="K13759" i="1"/>
  <c r="K13760" i="1"/>
  <c r="K13761" i="1"/>
  <c r="K13762" i="1"/>
  <c r="K13763" i="1"/>
  <c r="K13764" i="1"/>
  <c r="K13765" i="1"/>
  <c r="K13766" i="1"/>
  <c r="K13767" i="1"/>
  <c r="K13768" i="1"/>
  <c r="K13769" i="1"/>
  <c r="K13770" i="1"/>
  <c r="K13771" i="1"/>
  <c r="K13772" i="1"/>
  <c r="K13773" i="1"/>
  <c r="K13774" i="1"/>
  <c r="K13775" i="1"/>
  <c r="K13776" i="1"/>
  <c r="K13777" i="1"/>
  <c r="K13778" i="1"/>
  <c r="K13779" i="1"/>
  <c r="K13780" i="1"/>
  <c r="K13781" i="1"/>
  <c r="K13782" i="1"/>
  <c r="K13783" i="1"/>
  <c r="K13784" i="1"/>
  <c r="K13785" i="1"/>
  <c r="K13786" i="1"/>
  <c r="K13787" i="1"/>
  <c r="K13788" i="1"/>
  <c r="K13789" i="1"/>
  <c r="K13790" i="1"/>
  <c r="K13791" i="1"/>
  <c r="K13792" i="1"/>
  <c r="K13793" i="1"/>
  <c r="K13794" i="1"/>
  <c r="K13795" i="1"/>
  <c r="K13796" i="1"/>
  <c r="K13797" i="1"/>
  <c r="K13798" i="1"/>
  <c r="K13799" i="1"/>
  <c r="K13800" i="1"/>
  <c r="K13801" i="1"/>
  <c r="K13802" i="1"/>
  <c r="K13803" i="1"/>
  <c r="K13804" i="1"/>
  <c r="K13805" i="1"/>
  <c r="K13806" i="1"/>
  <c r="K13807" i="1"/>
  <c r="K13808" i="1"/>
  <c r="K13809" i="1"/>
  <c r="K13810" i="1"/>
  <c r="K13811" i="1"/>
  <c r="K13812" i="1"/>
  <c r="K13813" i="1"/>
  <c r="K13814" i="1"/>
  <c r="K13815" i="1"/>
  <c r="K13816" i="1"/>
  <c r="K13817" i="1"/>
  <c r="K13818" i="1"/>
  <c r="K13819" i="1"/>
  <c r="K13820" i="1"/>
  <c r="K13821" i="1"/>
  <c r="K13822" i="1"/>
  <c r="K13823" i="1"/>
  <c r="K13824" i="1"/>
  <c r="K13825" i="1"/>
  <c r="K13826" i="1"/>
  <c r="K13827" i="1"/>
  <c r="K13828" i="1"/>
  <c r="K13829" i="1"/>
  <c r="K13830" i="1"/>
  <c r="K13831" i="1"/>
  <c r="K13832" i="1"/>
  <c r="K13833" i="1"/>
  <c r="K13834" i="1"/>
  <c r="K13835" i="1"/>
  <c r="K13836" i="1"/>
  <c r="K13837" i="1"/>
  <c r="K13838" i="1"/>
  <c r="K13839" i="1"/>
  <c r="K13840" i="1"/>
  <c r="K13841" i="1"/>
  <c r="K13842" i="1"/>
  <c r="K13843" i="1"/>
  <c r="K13844" i="1"/>
  <c r="K13845" i="1"/>
  <c r="K13846" i="1"/>
  <c r="K13847" i="1"/>
  <c r="K13848" i="1"/>
  <c r="K13849" i="1"/>
  <c r="K13850" i="1"/>
  <c r="K13851" i="1"/>
  <c r="K13852" i="1"/>
  <c r="K13853" i="1"/>
  <c r="K13854" i="1"/>
  <c r="K13855" i="1"/>
  <c r="K13856" i="1"/>
  <c r="K13857" i="1"/>
  <c r="K13858" i="1"/>
  <c r="K13859" i="1"/>
  <c r="K13860" i="1"/>
  <c r="K13861" i="1"/>
  <c r="K13862" i="1"/>
  <c r="K13863" i="1"/>
  <c r="K13864" i="1"/>
  <c r="K13865" i="1"/>
  <c r="K13866" i="1"/>
  <c r="K13867" i="1"/>
  <c r="K13868" i="1"/>
  <c r="K13869" i="1"/>
  <c r="K13870" i="1"/>
  <c r="K13871" i="1"/>
  <c r="K13872" i="1"/>
  <c r="K13873" i="1"/>
  <c r="K13874" i="1"/>
  <c r="K13875" i="1"/>
  <c r="K13876" i="1"/>
  <c r="K13877" i="1"/>
  <c r="K13878" i="1"/>
  <c r="K13879" i="1"/>
  <c r="K13880" i="1"/>
  <c r="K13881" i="1"/>
  <c r="K13882" i="1"/>
  <c r="K13883" i="1"/>
  <c r="K13884" i="1"/>
  <c r="K13885" i="1"/>
  <c r="K13886" i="1"/>
  <c r="K13887" i="1"/>
  <c r="K13888" i="1"/>
  <c r="K13889" i="1"/>
  <c r="K13890" i="1"/>
  <c r="K13891" i="1"/>
  <c r="K13892" i="1"/>
  <c r="K13893" i="1"/>
  <c r="K13894" i="1"/>
  <c r="K13895" i="1"/>
  <c r="K13896" i="1"/>
  <c r="K13897" i="1"/>
  <c r="K13898" i="1"/>
  <c r="K13899" i="1"/>
  <c r="K13900" i="1"/>
  <c r="K13901" i="1"/>
  <c r="K13902" i="1"/>
  <c r="K13903" i="1"/>
  <c r="K13904" i="1"/>
  <c r="K13905" i="1"/>
  <c r="K13906" i="1"/>
  <c r="K13907" i="1"/>
  <c r="K13908" i="1"/>
  <c r="K13909" i="1"/>
  <c r="K13910" i="1"/>
  <c r="K13911" i="1"/>
  <c r="K13912" i="1"/>
  <c r="K13913" i="1"/>
  <c r="K13914" i="1"/>
  <c r="K13915" i="1"/>
  <c r="K13916" i="1"/>
  <c r="K13917" i="1"/>
  <c r="K13918" i="1"/>
  <c r="K13919" i="1"/>
  <c r="K13920" i="1"/>
  <c r="K13921" i="1"/>
  <c r="K13922" i="1"/>
  <c r="K13923" i="1"/>
  <c r="K13924" i="1"/>
  <c r="K13925" i="1"/>
  <c r="K13926" i="1"/>
  <c r="K13927" i="1"/>
  <c r="K13928" i="1"/>
  <c r="K13929" i="1"/>
  <c r="K13930" i="1"/>
  <c r="K13931" i="1"/>
  <c r="K13932" i="1"/>
  <c r="K13933" i="1"/>
  <c r="K13934" i="1"/>
  <c r="K13935" i="1"/>
  <c r="K13936" i="1"/>
  <c r="K13937" i="1"/>
  <c r="K13938" i="1"/>
  <c r="K13939" i="1"/>
  <c r="K13940" i="1"/>
  <c r="K13941" i="1"/>
  <c r="K13942" i="1"/>
  <c r="K13943" i="1"/>
  <c r="K13944" i="1"/>
  <c r="K13945" i="1"/>
  <c r="K13946" i="1"/>
  <c r="K13947" i="1"/>
  <c r="K13948" i="1"/>
  <c r="K13949" i="1"/>
  <c r="K13950" i="1"/>
  <c r="K13951" i="1"/>
  <c r="K13952" i="1"/>
  <c r="K13953" i="1"/>
  <c r="K13954" i="1"/>
  <c r="K13955" i="1"/>
  <c r="K13956" i="1"/>
  <c r="K13957" i="1"/>
  <c r="K13958" i="1"/>
  <c r="K13959" i="1"/>
  <c r="K13960" i="1"/>
  <c r="K13961" i="1"/>
  <c r="K13962" i="1"/>
  <c r="K13963" i="1"/>
  <c r="K13964" i="1"/>
  <c r="K13965" i="1"/>
  <c r="K13966" i="1"/>
  <c r="K13967" i="1"/>
  <c r="K13968" i="1"/>
  <c r="K13969" i="1"/>
  <c r="K13970" i="1"/>
  <c r="K13971" i="1"/>
  <c r="K13972" i="1"/>
  <c r="K13973" i="1"/>
  <c r="K13974" i="1"/>
  <c r="K13975" i="1"/>
  <c r="K13976" i="1"/>
  <c r="K13977" i="1"/>
  <c r="K13978" i="1"/>
  <c r="K13979" i="1"/>
  <c r="K13980" i="1"/>
  <c r="K13981" i="1"/>
  <c r="K13982" i="1"/>
  <c r="K13983" i="1"/>
  <c r="K13984" i="1"/>
  <c r="K13985" i="1"/>
  <c r="K13986" i="1"/>
  <c r="K13987" i="1"/>
  <c r="K13988" i="1"/>
  <c r="K13989" i="1"/>
  <c r="K13990" i="1"/>
  <c r="K13991" i="1"/>
  <c r="K13992" i="1"/>
  <c r="K13993" i="1"/>
  <c r="K13994" i="1"/>
  <c r="K13995" i="1"/>
  <c r="K13996" i="1"/>
  <c r="K13997" i="1"/>
  <c r="K13998" i="1"/>
  <c r="K13999" i="1"/>
  <c r="K14000" i="1"/>
  <c r="K14001" i="1"/>
  <c r="K14002" i="1"/>
  <c r="K14003" i="1"/>
  <c r="K14004" i="1"/>
  <c r="K14005" i="1"/>
  <c r="K14006" i="1"/>
  <c r="K14007" i="1"/>
  <c r="K14008" i="1"/>
  <c r="K14009" i="1"/>
  <c r="K14010" i="1"/>
  <c r="K14011" i="1"/>
  <c r="K14012" i="1"/>
  <c r="K14013" i="1"/>
  <c r="K14014" i="1"/>
  <c r="K14015" i="1"/>
  <c r="K14016" i="1"/>
  <c r="K14017" i="1"/>
  <c r="K14018" i="1"/>
  <c r="K14019" i="1"/>
  <c r="K14020" i="1"/>
  <c r="K14021" i="1"/>
  <c r="K14022" i="1"/>
  <c r="K14023" i="1"/>
  <c r="K14024" i="1"/>
  <c r="K14025" i="1"/>
  <c r="K14026" i="1"/>
  <c r="K14027" i="1"/>
  <c r="K14028" i="1"/>
  <c r="K14029" i="1"/>
  <c r="K14030" i="1"/>
  <c r="K14031" i="1"/>
  <c r="K14032" i="1"/>
  <c r="K14033" i="1"/>
  <c r="K14034" i="1"/>
  <c r="K14035" i="1"/>
  <c r="K14036" i="1"/>
  <c r="K14037" i="1"/>
  <c r="K14038" i="1"/>
  <c r="K14039" i="1"/>
  <c r="K14040" i="1"/>
  <c r="K14041" i="1"/>
  <c r="K14042" i="1"/>
  <c r="K14043" i="1"/>
  <c r="K14044" i="1"/>
  <c r="K14045" i="1"/>
  <c r="K14046" i="1"/>
  <c r="K14047" i="1"/>
  <c r="K14048" i="1"/>
  <c r="K14049" i="1"/>
  <c r="K14050" i="1"/>
  <c r="K14051" i="1"/>
  <c r="K14052" i="1"/>
  <c r="K14053" i="1"/>
  <c r="K14054" i="1"/>
  <c r="K14055" i="1"/>
  <c r="K14056" i="1"/>
  <c r="K14057" i="1"/>
  <c r="K14058" i="1"/>
  <c r="K14059" i="1"/>
  <c r="K14060" i="1"/>
  <c r="K14061" i="1"/>
  <c r="K14062" i="1"/>
  <c r="K14063" i="1"/>
  <c r="K14064" i="1"/>
  <c r="K14065" i="1"/>
  <c r="K14066" i="1"/>
  <c r="K14067" i="1"/>
  <c r="K14068" i="1"/>
  <c r="K14069" i="1"/>
  <c r="K14070" i="1"/>
  <c r="K14071" i="1"/>
  <c r="K14072" i="1"/>
  <c r="K14073" i="1"/>
  <c r="K14074" i="1"/>
  <c r="K14075" i="1"/>
  <c r="K14076" i="1"/>
  <c r="K14077" i="1"/>
  <c r="K14078" i="1"/>
  <c r="K14079" i="1"/>
  <c r="K14080" i="1"/>
  <c r="K14081" i="1"/>
  <c r="K14082" i="1"/>
  <c r="K14083" i="1"/>
  <c r="K14084" i="1"/>
  <c r="K14085" i="1"/>
  <c r="K14086" i="1"/>
  <c r="K14087" i="1"/>
  <c r="K14088" i="1"/>
  <c r="K14089" i="1"/>
  <c r="K14090" i="1"/>
  <c r="K14091" i="1"/>
  <c r="K14092" i="1"/>
  <c r="K14093" i="1"/>
  <c r="K14094" i="1"/>
  <c r="K14095" i="1"/>
  <c r="K14096" i="1"/>
  <c r="K14097" i="1"/>
  <c r="K14098" i="1"/>
  <c r="K14099" i="1"/>
  <c r="K14100" i="1"/>
  <c r="K14101" i="1"/>
  <c r="K14102" i="1"/>
  <c r="K14103" i="1"/>
  <c r="K14104" i="1"/>
  <c r="K14105" i="1"/>
  <c r="K14106" i="1"/>
  <c r="K14107" i="1"/>
  <c r="K14108" i="1"/>
  <c r="K14109" i="1"/>
  <c r="K14110" i="1"/>
  <c r="K14111" i="1"/>
  <c r="K14112" i="1"/>
  <c r="K14113" i="1"/>
  <c r="K14114" i="1"/>
  <c r="K14115" i="1"/>
  <c r="K14116" i="1"/>
  <c r="K14117" i="1"/>
  <c r="K14118" i="1"/>
  <c r="K14119" i="1"/>
  <c r="K14120" i="1"/>
  <c r="K14121" i="1"/>
  <c r="K14122" i="1"/>
  <c r="K14123" i="1"/>
  <c r="K14124" i="1"/>
  <c r="K14125" i="1"/>
  <c r="K14126" i="1"/>
  <c r="K14127" i="1"/>
  <c r="K14128" i="1"/>
  <c r="K14129" i="1"/>
  <c r="K14130" i="1"/>
  <c r="K14131" i="1"/>
  <c r="K14132" i="1"/>
  <c r="K14133" i="1"/>
  <c r="K14134" i="1"/>
  <c r="K14135" i="1"/>
  <c r="K14136" i="1"/>
  <c r="K14137" i="1"/>
  <c r="K14138" i="1"/>
  <c r="K14139" i="1"/>
  <c r="K14140" i="1"/>
  <c r="K14141" i="1"/>
  <c r="K14142" i="1"/>
  <c r="K14143" i="1"/>
  <c r="K14144" i="1"/>
  <c r="K14145" i="1"/>
  <c r="K14146" i="1"/>
  <c r="K14147" i="1"/>
  <c r="K14148" i="1"/>
  <c r="K14149" i="1"/>
  <c r="K14150" i="1"/>
  <c r="K14151" i="1"/>
  <c r="K14152" i="1"/>
  <c r="K14153" i="1"/>
  <c r="K14154" i="1"/>
  <c r="K14155" i="1"/>
  <c r="K14156" i="1"/>
  <c r="K14157" i="1"/>
  <c r="K14158" i="1"/>
  <c r="K14159" i="1"/>
  <c r="K14160" i="1"/>
  <c r="K14161" i="1"/>
  <c r="K14162" i="1"/>
  <c r="K14163" i="1"/>
  <c r="K14164" i="1"/>
  <c r="K14165" i="1"/>
  <c r="K14166" i="1"/>
  <c r="K14167" i="1"/>
  <c r="K14168" i="1"/>
  <c r="K14169" i="1"/>
  <c r="K14170" i="1"/>
  <c r="K14171" i="1"/>
  <c r="K14172" i="1"/>
  <c r="K14173" i="1"/>
  <c r="K14174" i="1"/>
  <c r="K14175" i="1"/>
  <c r="K14176" i="1"/>
  <c r="K14177" i="1"/>
  <c r="K14178" i="1"/>
  <c r="K14179" i="1"/>
  <c r="K14180" i="1"/>
  <c r="K14181" i="1"/>
  <c r="K14182" i="1"/>
  <c r="K14183" i="1"/>
  <c r="K14184" i="1"/>
  <c r="K14185" i="1"/>
  <c r="K14186" i="1"/>
  <c r="K14187" i="1"/>
  <c r="K14188" i="1"/>
  <c r="K14189" i="1"/>
  <c r="K14190" i="1"/>
  <c r="K14191" i="1"/>
  <c r="K14192" i="1"/>
  <c r="K14193" i="1"/>
  <c r="K14194" i="1"/>
  <c r="K14195" i="1"/>
  <c r="K14196" i="1"/>
  <c r="K14197" i="1"/>
  <c r="K14198" i="1"/>
  <c r="K14199" i="1"/>
  <c r="K14200" i="1"/>
  <c r="K14201" i="1"/>
  <c r="K14202" i="1"/>
  <c r="K14203" i="1"/>
  <c r="K14204" i="1"/>
  <c r="K14205" i="1"/>
  <c r="K14206" i="1"/>
  <c r="K14207" i="1"/>
  <c r="K14208" i="1"/>
  <c r="K14209" i="1"/>
  <c r="K14210" i="1"/>
  <c r="K14211" i="1"/>
  <c r="K14212" i="1"/>
  <c r="K14213" i="1"/>
  <c r="K14214" i="1"/>
  <c r="K14215" i="1"/>
  <c r="K14216" i="1"/>
  <c r="K14217" i="1"/>
  <c r="K14218" i="1"/>
  <c r="K14219" i="1"/>
  <c r="K14220" i="1"/>
  <c r="K14221" i="1"/>
  <c r="K14222" i="1"/>
  <c r="K14223" i="1"/>
  <c r="K14224" i="1"/>
  <c r="K14225" i="1"/>
  <c r="K14226" i="1"/>
  <c r="K14227" i="1"/>
  <c r="K14228" i="1"/>
  <c r="K14229" i="1"/>
  <c r="K14230" i="1"/>
  <c r="K14231" i="1"/>
  <c r="K14232" i="1"/>
  <c r="K14233" i="1"/>
  <c r="K14234" i="1"/>
  <c r="K14235" i="1"/>
  <c r="K14236" i="1"/>
  <c r="K14237" i="1"/>
  <c r="K14238" i="1"/>
  <c r="K14239" i="1"/>
  <c r="K14240" i="1"/>
  <c r="K14241" i="1"/>
  <c r="K14242" i="1"/>
  <c r="K14243" i="1"/>
  <c r="K14244" i="1"/>
  <c r="K14245" i="1"/>
  <c r="K14246" i="1"/>
  <c r="K14247" i="1"/>
  <c r="K14248" i="1"/>
  <c r="K14249" i="1"/>
  <c r="K14250" i="1"/>
  <c r="K14251" i="1"/>
  <c r="K14252" i="1"/>
  <c r="K14253" i="1"/>
  <c r="K14254" i="1"/>
  <c r="K14255" i="1"/>
  <c r="K14256" i="1"/>
  <c r="K14257" i="1"/>
  <c r="K14258" i="1"/>
  <c r="K14259" i="1"/>
  <c r="K14260" i="1"/>
  <c r="K14261" i="1"/>
  <c r="K14262" i="1"/>
  <c r="K14263" i="1"/>
  <c r="K14264" i="1"/>
  <c r="K14265" i="1"/>
  <c r="K14266" i="1"/>
  <c r="K14267" i="1"/>
  <c r="K14268" i="1"/>
  <c r="K14269" i="1"/>
  <c r="K14270" i="1"/>
  <c r="K14271" i="1"/>
  <c r="K14272" i="1"/>
  <c r="K14273" i="1"/>
  <c r="K14274" i="1"/>
  <c r="K14275" i="1"/>
  <c r="K14276" i="1"/>
  <c r="K14277" i="1"/>
  <c r="K14278" i="1"/>
  <c r="K14279" i="1"/>
  <c r="K14280" i="1"/>
  <c r="K14281" i="1"/>
  <c r="K14282" i="1"/>
  <c r="K14283" i="1"/>
  <c r="K14284" i="1"/>
  <c r="K14285" i="1"/>
  <c r="K14286" i="1"/>
  <c r="K14287" i="1"/>
  <c r="K14288" i="1"/>
  <c r="K14289" i="1"/>
  <c r="K14290" i="1"/>
  <c r="K14291" i="1"/>
  <c r="K14292" i="1"/>
  <c r="K14293" i="1"/>
  <c r="K14294" i="1"/>
  <c r="K14295" i="1"/>
  <c r="K14296" i="1"/>
  <c r="K14297" i="1"/>
  <c r="K14298" i="1"/>
  <c r="K14299" i="1"/>
  <c r="K14300" i="1"/>
  <c r="K14301" i="1"/>
  <c r="K14302" i="1"/>
  <c r="K14303" i="1"/>
  <c r="K14304" i="1"/>
  <c r="K14305" i="1"/>
  <c r="K14306" i="1"/>
  <c r="K14307" i="1"/>
  <c r="K14308" i="1"/>
  <c r="K14309" i="1"/>
  <c r="K14310" i="1"/>
  <c r="K14311" i="1"/>
  <c r="K14312" i="1"/>
  <c r="K14313" i="1"/>
  <c r="K14314" i="1"/>
  <c r="K14315" i="1"/>
  <c r="K14316" i="1"/>
  <c r="K14317" i="1"/>
  <c r="K14318" i="1"/>
  <c r="K14319" i="1"/>
  <c r="K14320" i="1"/>
  <c r="K14321" i="1"/>
  <c r="K14322" i="1"/>
  <c r="K14323" i="1"/>
  <c r="K14324" i="1"/>
  <c r="K14325" i="1"/>
  <c r="K14326" i="1"/>
  <c r="K14327" i="1"/>
  <c r="K14328" i="1"/>
  <c r="K14329" i="1"/>
  <c r="K14330" i="1"/>
  <c r="K14331" i="1"/>
  <c r="K14332" i="1"/>
  <c r="K14333" i="1"/>
  <c r="K14334" i="1"/>
  <c r="K14335" i="1"/>
  <c r="K14336" i="1"/>
  <c r="K14337" i="1"/>
  <c r="K14338" i="1"/>
  <c r="K14339" i="1"/>
  <c r="K14340" i="1"/>
  <c r="K14341" i="1"/>
  <c r="K14342" i="1"/>
  <c r="K14343" i="1"/>
  <c r="K14344" i="1"/>
  <c r="K14345" i="1"/>
  <c r="K14346" i="1"/>
  <c r="K14347" i="1"/>
  <c r="K14348" i="1"/>
  <c r="K14349" i="1"/>
  <c r="K14350" i="1"/>
  <c r="K14351" i="1"/>
  <c r="K14352" i="1"/>
  <c r="K14353" i="1"/>
  <c r="K14354" i="1"/>
  <c r="K14355" i="1"/>
  <c r="K14356" i="1"/>
  <c r="K14357" i="1"/>
  <c r="K14358" i="1"/>
  <c r="K14359" i="1"/>
  <c r="K14360" i="1"/>
  <c r="K14361" i="1"/>
  <c r="K14362" i="1"/>
  <c r="K14363" i="1"/>
  <c r="K14364" i="1"/>
  <c r="K14365" i="1"/>
  <c r="K14366" i="1"/>
  <c r="K14367" i="1"/>
  <c r="K14368" i="1"/>
  <c r="K14369" i="1"/>
  <c r="K14370" i="1"/>
  <c r="K14371" i="1"/>
  <c r="K14372" i="1"/>
  <c r="K14373" i="1"/>
  <c r="K14374" i="1"/>
  <c r="K14375" i="1"/>
  <c r="K14376" i="1"/>
  <c r="K14377" i="1"/>
  <c r="K14378" i="1"/>
  <c r="K14379" i="1"/>
  <c r="K14380" i="1"/>
  <c r="K14381" i="1"/>
  <c r="K14382" i="1"/>
  <c r="K14383" i="1"/>
  <c r="K14384" i="1"/>
  <c r="K14385" i="1"/>
  <c r="K14386" i="1"/>
  <c r="K14387" i="1"/>
  <c r="K14388" i="1"/>
  <c r="K14389" i="1"/>
  <c r="K14390" i="1"/>
  <c r="K14391" i="1"/>
  <c r="K14392" i="1"/>
  <c r="K14393" i="1"/>
  <c r="K14394" i="1"/>
  <c r="K14395" i="1"/>
  <c r="K14396" i="1"/>
  <c r="K14397" i="1"/>
  <c r="K14398" i="1"/>
  <c r="K14399" i="1"/>
  <c r="K14400" i="1"/>
  <c r="K14401" i="1"/>
  <c r="K14402" i="1"/>
  <c r="K14403" i="1"/>
  <c r="K14404" i="1"/>
  <c r="K14405" i="1"/>
  <c r="K14406" i="1"/>
  <c r="K14407" i="1"/>
  <c r="K14408" i="1"/>
  <c r="K14409" i="1"/>
  <c r="K14410" i="1"/>
  <c r="K14411" i="1"/>
  <c r="K14412" i="1"/>
  <c r="K14413" i="1"/>
  <c r="K14414" i="1"/>
  <c r="K14415" i="1"/>
  <c r="K14416" i="1"/>
  <c r="K14417" i="1"/>
  <c r="K14418" i="1"/>
  <c r="K14419" i="1"/>
  <c r="K14420" i="1"/>
  <c r="K14421" i="1"/>
  <c r="K14422" i="1"/>
  <c r="K14423" i="1"/>
  <c r="K14424" i="1"/>
  <c r="K14425" i="1"/>
  <c r="K14426" i="1"/>
  <c r="K14427" i="1"/>
  <c r="K14428" i="1"/>
  <c r="K14429" i="1"/>
  <c r="K14430" i="1"/>
  <c r="K14431" i="1"/>
  <c r="K14432" i="1"/>
  <c r="K14433" i="1"/>
  <c r="K14434" i="1"/>
  <c r="K14435" i="1"/>
  <c r="K14436" i="1"/>
  <c r="K14437" i="1"/>
  <c r="K14438" i="1"/>
  <c r="K14439" i="1"/>
  <c r="K14440" i="1"/>
  <c r="K14441" i="1"/>
  <c r="K14442" i="1"/>
  <c r="K14443" i="1"/>
  <c r="K14444" i="1"/>
  <c r="K14445" i="1"/>
  <c r="K14446" i="1"/>
  <c r="K14447" i="1"/>
  <c r="K14448" i="1"/>
  <c r="K14449" i="1"/>
  <c r="K14450" i="1"/>
  <c r="K14451" i="1"/>
  <c r="K14452" i="1"/>
  <c r="K14453" i="1"/>
  <c r="K14454" i="1"/>
  <c r="K14455" i="1"/>
  <c r="K14456" i="1"/>
  <c r="K14457" i="1"/>
  <c r="K14458" i="1"/>
  <c r="K14459" i="1"/>
  <c r="K14460" i="1"/>
  <c r="K14461" i="1"/>
  <c r="K14462" i="1"/>
  <c r="K14463" i="1"/>
  <c r="K14464" i="1"/>
  <c r="K14465" i="1"/>
  <c r="K14466" i="1"/>
  <c r="K14467" i="1"/>
  <c r="K14468" i="1"/>
  <c r="K14469" i="1"/>
  <c r="K14470" i="1"/>
  <c r="K14471" i="1"/>
  <c r="K14472" i="1"/>
  <c r="K14473" i="1"/>
  <c r="K14474" i="1"/>
  <c r="K14475" i="1"/>
  <c r="H287" i="13"/>
  <c r="H288" i="13"/>
  <c r="H289" i="13"/>
  <c r="H290" i="13"/>
  <c r="H291" i="13"/>
  <c r="H292" i="13"/>
  <c r="H286" i="13"/>
  <c r="D46" i="20"/>
  <c r="D45" i="20"/>
  <c r="D44" i="20"/>
  <c r="D47" i="20"/>
  <c r="D43" i="20"/>
  <c r="D42" i="20"/>
  <c r="D41" i="20"/>
  <c r="D40" i="20"/>
  <c r="D39" i="20"/>
  <c r="D38" i="20"/>
  <c r="D37" i="20"/>
  <c r="D36" i="20"/>
  <c r="D35" i="20"/>
  <c r="D34" i="20"/>
  <c r="D33" i="20"/>
  <c r="C27" i="20"/>
  <c r="H5" i="19"/>
  <c r="G5" i="19"/>
  <c r="D5" i="19"/>
  <c r="B5" i="19"/>
  <c r="D11" i="18"/>
  <c r="D10" i="18"/>
  <c r="D9" i="18"/>
  <c r="D8" i="18"/>
  <c r="D7" i="18"/>
  <c r="D5" i="18"/>
  <c r="D4" i="18"/>
  <c r="D6" i="18"/>
  <c r="D20" i="18"/>
  <c r="D19" i="18"/>
  <c r="D18" i="18"/>
  <c r="D17" i="18"/>
  <c r="D16" i="18"/>
  <c r="D15" i="18"/>
  <c r="D14" i="18"/>
  <c r="D13" i="18"/>
  <c r="D12" i="18"/>
  <c r="D2" i="18"/>
  <c r="D3" i="18"/>
  <c r="U39" i="13"/>
  <c r="K180" i="13"/>
  <c r="K82" i="13"/>
  <c r="K83" i="13" s="1"/>
  <c r="H82" i="13"/>
  <c r="H83" i="13" s="1"/>
  <c r="E80" i="13"/>
  <c r="E81" i="13" s="1"/>
  <c r="C22" i="13"/>
  <c r="C23" i="13" s="1"/>
  <c r="C24" i="13"/>
  <c r="D22" i="13"/>
  <c r="C25" i="13"/>
  <c r="B22" i="13"/>
  <c r="D23" i="13"/>
  <c r="B23" i="13"/>
  <c r="B24" i="13" s="1"/>
  <c r="B25" i="13"/>
  <c r="D24" i="13"/>
  <c r="D25" i="13"/>
  <c r="K31" i="48" l="1"/>
  <c r="K13" i="48"/>
  <c r="L32" i="48"/>
  <c r="J8" i="48"/>
  <c r="K27" i="48"/>
  <c r="K12" i="48"/>
  <c r="L31" i="48"/>
  <c r="J11" i="48"/>
  <c r="K30" i="48"/>
  <c r="L28" i="48"/>
  <c r="K9" i="48"/>
  <c r="L29" i="48"/>
  <c r="K10" i="48"/>
  <c r="L33" i="48"/>
  <c r="K14" i="48"/>
  <c r="K11" i="25"/>
  <c r="J17" i="25"/>
  <c r="G156" i="26"/>
  <c r="G163" i="26"/>
  <c r="G145" i="26"/>
  <c r="G172" i="26"/>
  <c r="G22" i="42"/>
  <c r="G48" i="42"/>
  <c r="G35" i="42"/>
  <c r="G63" i="42"/>
  <c r="H26" i="42"/>
  <c r="H54" i="42"/>
  <c r="G73" i="26"/>
  <c r="G64" i="26"/>
  <c r="G46" i="26"/>
  <c r="G50" i="31"/>
  <c r="G36" i="31"/>
  <c r="G22" i="31"/>
  <c r="G64" i="31"/>
  <c r="H55" i="31"/>
  <c r="G64" i="29"/>
  <c r="H69" i="29"/>
  <c r="G50" i="29"/>
  <c r="G36" i="29"/>
  <c r="G22" i="29"/>
  <c r="H41" i="29"/>
  <c r="G50" i="27"/>
  <c r="H41" i="27"/>
  <c r="G22" i="28"/>
  <c r="H27" i="28"/>
  <c r="G22" i="27"/>
  <c r="G36" i="27"/>
  <c r="H13" i="27"/>
  <c r="D26" i="13"/>
  <c r="B26" i="13"/>
  <c r="C26" i="13"/>
  <c r="M32" i="48" l="1"/>
  <c r="M13" i="48" s="1"/>
  <c r="L13" i="48"/>
  <c r="L27" i="48"/>
  <c r="K8" i="48"/>
  <c r="M29" i="48"/>
  <c r="M10" i="48" s="1"/>
  <c r="L10" i="48"/>
  <c r="M28" i="48"/>
  <c r="M9" i="48" s="1"/>
  <c r="L9" i="48"/>
  <c r="L12" i="48"/>
  <c r="M31" i="48"/>
  <c r="M12" i="48" s="1"/>
  <c r="M33" i="48"/>
  <c r="M14" i="48" s="1"/>
  <c r="L14" i="48"/>
  <c r="K11" i="48"/>
  <c r="L30" i="48"/>
  <c r="L11" i="25"/>
  <c r="K17" i="25"/>
  <c r="M27" i="48" l="1"/>
  <c r="M8" i="48" s="1"/>
  <c r="L8" i="48"/>
  <c r="M30" i="48"/>
  <c r="M11" i="48" s="1"/>
  <c r="L11" i="48"/>
  <c r="M11" i="25"/>
  <c r="L17" i="25"/>
  <c r="N11" i="25" l="1"/>
  <c r="N17" i="25" s="1"/>
  <c r="M17" i="25"/>
</calcChain>
</file>

<file path=xl/sharedStrings.xml><?xml version="1.0" encoding="utf-8"?>
<sst xmlns="http://schemas.openxmlformats.org/spreadsheetml/2006/main" count="142892" uniqueCount="1472">
  <si>
    <t>Region</t>
  </si>
  <si>
    <t>Industry</t>
  </si>
  <si>
    <t>Segment 2022</t>
  </si>
  <si>
    <t>Brand</t>
  </si>
  <si>
    <t>Product Group</t>
  </si>
  <si>
    <t>Product type</t>
  </si>
  <si>
    <t>Description</t>
  </si>
  <si>
    <t>Year</t>
  </si>
  <si>
    <t>Qty</t>
  </si>
  <si>
    <t>Total Revenue + Open</t>
  </si>
  <si>
    <t>Americas</t>
  </si>
  <si>
    <t>Athletic</t>
  </si>
  <si>
    <t>Bayonet</t>
  </si>
  <si>
    <t>L6 Bayonet</t>
  </si>
  <si>
    <t>L6 Bayonet Eyestay</t>
  </si>
  <si>
    <t>Dial</t>
  </si>
  <si>
    <t>L6-D</t>
  </si>
  <si>
    <t>DNR L6 R Eyestay 20mm Dial D</t>
  </si>
  <si>
    <t>L6 R Eyestay 20mm Dial D</t>
  </si>
  <si>
    <t>Guide</t>
  </si>
  <si>
    <t>BaseTX</t>
  </si>
  <si>
    <t>Lace Guide, BaseTX, 25mm, DWR</t>
  </si>
  <si>
    <t>Lace</t>
  </si>
  <si>
    <t>CS1</t>
  </si>
  <si>
    <t>CS1 Lace 3000mBlack</t>
  </si>
  <si>
    <t>CS1 Lace 3000mWhite</t>
  </si>
  <si>
    <t>Other</t>
  </si>
  <si>
    <t>Turn to Tighten + Quick Release: TT+QR-LG</t>
  </si>
  <si>
    <t>L6 Bayonet Heel</t>
  </si>
  <si>
    <t>L6 Bayonet Tongue</t>
  </si>
  <si>
    <t>L6-A</t>
  </si>
  <si>
    <t>L6-B</t>
  </si>
  <si>
    <t>L6 L Eyestay 20mm Dial B</t>
  </si>
  <si>
    <t>L6 R Eyestay 20mm Dial B</t>
  </si>
  <si>
    <t>L6-C</t>
  </si>
  <si>
    <t>L6 R Tongue Dial C</t>
  </si>
  <si>
    <t>L6-E</t>
  </si>
  <si>
    <t>L6 R Tongue Dial E</t>
  </si>
  <si>
    <t>Lace Guide, BaseTX, 15mm</t>
  </si>
  <si>
    <t>Lace Guide, BaseTX, 20mm</t>
  </si>
  <si>
    <t>Injected Guide</t>
  </si>
  <si>
    <t>Lace Guide, Web 15mm, Soft Nylon</t>
  </si>
  <si>
    <t>Tube Guide, Tube 2, Soft Nylon</t>
  </si>
  <si>
    <t>TubingBlack</t>
  </si>
  <si>
    <t>CS1 Lace 3000mRed</t>
  </si>
  <si>
    <t>Dial Collar - TT + QRSmall</t>
  </si>
  <si>
    <t>FootJoy</t>
  </si>
  <si>
    <t>L5</t>
  </si>
  <si>
    <t>DNR L5 Eyestay 20mm Dial A</t>
  </si>
  <si>
    <t>L5 Eyestay 20mm Dial A</t>
  </si>
  <si>
    <t>New Balance</t>
  </si>
  <si>
    <t>L6-N</t>
  </si>
  <si>
    <t>L6 L Eyestay 20mm Dial N</t>
  </si>
  <si>
    <t>L6 R Eyestay 20mm Dial N</t>
  </si>
  <si>
    <t>FormTX</t>
  </si>
  <si>
    <t>Lace Guide,  FormTX, 15mm</t>
  </si>
  <si>
    <t>Lace Guide,  FormTX, 15mmBlack</t>
  </si>
  <si>
    <t>Lace Guide,  FormTX, 20mmBlack</t>
  </si>
  <si>
    <t>Lace Guide, FormTX, Stitch, 15mm</t>
  </si>
  <si>
    <t>Lace Guide, FormTX, Stitch, 20mm</t>
  </si>
  <si>
    <t>CS1 Lace 3000mNatural</t>
  </si>
  <si>
    <t>TX4</t>
  </si>
  <si>
    <t>TX4 Lace</t>
  </si>
  <si>
    <t>Hang Tag TT+QR: Large</t>
  </si>
  <si>
    <t>TX Lace Feeder15 CM</t>
  </si>
  <si>
    <t>Under Armour</t>
  </si>
  <si>
    <t>L6 R Tongue Dial B</t>
  </si>
  <si>
    <t>Lace Guide, BaseTX, 25mm</t>
  </si>
  <si>
    <t>Lace Guide, FormTX, Stitch, 25mmBlack</t>
  </si>
  <si>
    <t>Vans</t>
  </si>
  <si>
    <t>Lace Guide, Modular Rivet-End Lace 15mm, POM</t>
  </si>
  <si>
    <t>Lace Guide, Modular Rivet-End Lace 20mm, POM</t>
  </si>
  <si>
    <t>S2</t>
  </si>
  <si>
    <t>Athletic Kids</t>
  </si>
  <si>
    <t>L6-F</t>
  </si>
  <si>
    <t>L6 L Eyestay 20mm Dial F</t>
  </si>
  <si>
    <t>L6 R Eyestay 20mm Dial F</t>
  </si>
  <si>
    <t>L6-J</t>
  </si>
  <si>
    <t>L6 L Eyestay 20mm Dial J</t>
  </si>
  <si>
    <t>L6 R Eyestay 20mm Dial J</t>
  </si>
  <si>
    <t>L6-S</t>
  </si>
  <si>
    <t>L6 L Eyestay 20mm Dial S</t>
  </si>
  <si>
    <t>L6 L Eyestay 20mm Dial S1</t>
  </si>
  <si>
    <t>L6 R Eyestay 20mm Dial S</t>
  </si>
  <si>
    <t>L6 R Eyestay 20mm Dial S1</t>
  </si>
  <si>
    <t>S3</t>
  </si>
  <si>
    <t>S3 L Eyestay Dial A 230mm CS2 Looped</t>
  </si>
  <si>
    <t>S3 R Eyestay Dial A 230mm CS2 Looped</t>
  </si>
  <si>
    <t>Lace Guide,  FormTX, 10mmBlack</t>
  </si>
  <si>
    <t>Lace Guide,  FormTX, 15mmDark Grey</t>
  </si>
  <si>
    <t>Lace Guide,  FormTX, 20mm</t>
  </si>
  <si>
    <t>Lace Guide,  FormTX, 25mm</t>
  </si>
  <si>
    <t>FormTX 2</t>
  </si>
  <si>
    <t>Lace Guide, FormTX 2, 15mm</t>
  </si>
  <si>
    <t>Lace Guide, FormTX 2, 20mm</t>
  </si>
  <si>
    <t>Lace Guide, FormTX 2, 25mm</t>
  </si>
  <si>
    <t>Lace Guide, SBC Fixed Small Flange 19mm,Desmopan IT 70D</t>
  </si>
  <si>
    <t>TX4 LaceBlue</t>
  </si>
  <si>
    <t>TX6</t>
  </si>
  <si>
    <t>TX6 Lace</t>
  </si>
  <si>
    <t>TX6 LaceGray</t>
  </si>
  <si>
    <t>TX Guide Lacing Tool 2.0Replaces B1721</t>
  </si>
  <si>
    <t>Saucony</t>
  </si>
  <si>
    <t>Hang Tag TT+QR: Small</t>
  </si>
  <si>
    <t>L6 R Tongue Dial F</t>
  </si>
  <si>
    <t>L6 R Tongue Dial S1</t>
  </si>
  <si>
    <t>Lace Guide, Form TX2, 15mm</t>
  </si>
  <si>
    <t>Lace Guide, Form TX2, 20mm</t>
  </si>
  <si>
    <t>Lace Guide, Form TX2, 25mm</t>
  </si>
  <si>
    <t>L6 Bayonet Tongue Small Flange</t>
  </si>
  <si>
    <t>L6-M</t>
  </si>
  <si>
    <t>L6 R Tongue Dial M</t>
  </si>
  <si>
    <t>Lace Guide, Rivet, Modular, 15mm</t>
  </si>
  <si>
    <t>Lace Guide, Rivet, Modular, 20mm</t>
  </si>
  <si>
    <t>F2</t>
  </si>
  <si>
    <t>F2 LaceBlack</t>
  </si>
  <si>
    <t>F2 LaceGray</t>
  </si>
  <si>
    <t>Lace Guide, BaseTX, 8mm</t>
  </si>
  <si>
    <t>M3-S</t>
  </si>
  <si>
    <t>Golf</t>
  </si>
  <si>
    <t>Adidas Golf</t>
  </si>
  <si>
    <t>IP1-S Bayonet</t>
  </si>
  <si>
    <t>IP1-S Bayonet Eyestay</t>
  </si>
  <si>
    <t>IP1</t>
  </si>
  <si>
    <t>IP1 R Tongue Dial AClear/Blk</t>
  </si>
  <si>
    <t>IP1 R Tongue Dial AStk Wht/Clr</t>
  </si>
  <si>
    <t>IP1-S L Eyestay 20mm Dial B</t>
  </si>
  <si>
    <t>IP1-S R Eyestay 20mm Dial B</t>
  </si>
  <si>
    <t>IP1 w/Caps</t>
  </si>
  <si>
    <t>IP1 L Eyestay 20mm Dial C + Pawl Caps</t>
  </si>
  <si>
    <t>IP1 R Eyestay 20mm Dial C + Pawl Caps</t>
  </si>
  <si>
    <t>L4</t>
  </si>
  <si>
    <t>DNR L4 Tongue Dial F</t>
  </si>
  <si>
    <t>L4 Tongue Dial F14-4203 TPX/Ptd. 877 C</t>
  </si>
  <si>
    <t>L4 Tongue Dial F-4 White</t>
  </si>
  <si>
    <t>L5 20mm EyestayDial B-14-4203 TPX/877 C</t>
  </si>
  <si>
    <t>L5 Tongue Dial DFoil Gray/#1011/C27</t>
  </si>
  <si>
    <t>L5 Tongue Dial DQ610-2-3/Art#1011/C27</t>
  </si>
  <si>
    <t>L5 Tongue Dial DQ610-2-3/Art#1011/C43</t>
  </si>
  <si>
    <t>L5 Tongue Dial DQ610-2-3/Art#1085/C44</t>
  </si>
  <si>
    <t>L5 Tongue Dial DQ610-2-3/Artwrk#1089/C41</t>
  </si>
  <si>
    <t>L5 Tongue Dial DWht/C20</t>
  </si>
  <si>
    <t>L5 Tongue Dial DWht/C4</t>
  </si>
  <si>
    <t>L5 Bridge</t>
  </si>
  <si>
    <t>L5 Tongue Small FlangeDial F- 4 White</t>
  </si>
  <si>
    <t>L6 L Eyestay 25mm Dial A</t>
  </si>
  <si>
    <t>L6 L Eyestay 25mm Dial AClear/Q776-3-5/877 C</t>
  </si>
  <si>
    <t>L6 R Eyestay 25mm Dial A</t>
  </si>
  <si>
    <t>L6 R Tongue Dial A</t>
  </si>
  <si>
    <t>DNR L6 R Tongue Dial C</t>
  </si>
  <si>
    <t>L6 L Eyestay 20mm Dial C</t>
  </si>
  <si>
    <t>L6 L Eyestay 25mm Dial C</t>
  </si>
  <si>
    <t>L6 R Eyestay 20mm Dial C</t>
  </si>
  <si>
    <t>L6 R Eyestay 25mm Dial C</t>
  </si>
  <si>
    <t>L6 R Tongue Dial CBlack C</t>
  </si>
  <si>
    <t>L6 R Tongue Dial CBlack C/19-1763 TPX</t>
  </si>
  <si>
    <t>L6 R Tongue Dial CBlack C/7405 C</t>
  </si>
  <si>
    <t>L6 R Tongue Dial CQ776-3-5/18-1763 TPX</t>
  </si>
  <si>
    <t>L6 R Tongue Dial D</t>
  </si>
  <si>
    <t>L6 R Tongue Dial D- 18-1762 TPX</t>
  </si>
  <si>
    <t>L6 R Tongue Dial D- Q776-3-5/18-1763 TPX</t>
  </si>
  <si>
    <t>L6 R Tongue Dial DBlack C</t>
  </si>
  <si>
    <t>L6 R Tongue Dial DCoolGray9 C/CoolGray11 C</t>
  </si>
  <si>
    <t>L6 R Tongue Dial DQ610-2-3/16-4834 TPX</t>
  </si>
  <si>
    <t>L6 R Tongue Dial DQ610-2-3/2635 C</t>
  </si>
  <si>
    <t>L6 R Tongue Dial DQ610-2-3/7543 C</t>
  </si>
  <si>
    <t>L6 R Tongue Dial D-Q776-3-5</t>
  </si>
  <si>
    <t>L6 R Tongue Dial DQ776-3-5</t>
  </si>
  <si>
    <t>L6 R Tongue Dial DQ776-3-5/12-1010 TPX</t>
  </si>
  <si>
    <t>L6 R Tongue Dial DQ776-3-5/16-6240 TPX</t>
  </si>
  <si>
    <t>L6 R Tongue Dial DQ776-3-5/17-1464 TPX</t>
  </si>
  <si>
    <t>L6 R Tongue Dial DQ776-3-5/19-3921 TPX</t>
  </si>
  <si>
    <t>L6 R Tongue Dial DQ776-3-5/Black C</t>
  </si>
  <si>
    <t>DNR L6 L Eyestay 25mm Dial E</t>
  </si>
  <si>
    <t>DNR L6 R Eyestay 25mm Dial E</t>
  </si>
  <si>
    <t>L6 L Eyestay 25mm Dial E</t>
  </si>
  <si>
    <t>L6 R Eyestay 25mm Dial E</t>
  </si>
  <si>
    <t>L6 R Tongue Dial E14-4203TPX/11-0601TPX Lo</t>
  </si>
  <si>
    <t>L6 R Tongue Dial E18-2120 TPX</t>
  </si>
  <si>
    <t>L6 R Tongue Dial E428 C</t>
  </si>
  <si>
    <t>L6 R Tongue Dial EBlack C</t>
  </si>
  <si>
    <t>L6 R Tongue Dial EBlack C /White Logo</t>
  </si>
  <si>
    <t>L6 R Tongue Dial EQ776-3-5</t>
  </si>
  <si>
    <t>L6-K</t>
  </si>
  <si>
    <t>L6 L Eyestay 20mm Dial K</t>
  </si>
  <si>
    <t>L6 L Eyestay 20mm Dial K14-4203 TPX/Artwork#1154</t>
  </si>
  <si>
    <t>L6 L Eyestay 20mm Dial KBlack C/Artwork # 1151</t>
  </si>
  <si>
    <t>L6 R Eyestay 20mm Dial K</t>
  </si>
  <si>
    <t>L6 R Eyestay 20mm Dial K14-4203 TPX/Artwork#1154</t>
  </si>
  <si>
    <t>L6 R Eyestay 20mm Dial KBlack C/Artwork # 1151</t>
  </si>
  <si>
    <t>L6 R Tongue Dial K</t>
  </si>
  <si>
    <t>L6-L</t>
  </si>
  <si>
    <t>L6 R Tongue Dial L</t>
  </si>
  <si>
    <t>L6 R Tongue Dial LQ610-2-3/Artwork # 1148</t>
  </si>
  <si>
    <t>L6-R</t>
  </si>
  <si>
    <t>L6 L Eyestay 20mm Dial R</t>
  </si>
  <si>
    <t>L6 R Eyestay 20mm Dial R</t>
  </si>
  <si>
    <t>L6 R Tongue Dial R</t>
  </si>
  <si>
    <t>L6-X</t>
  </si>
  <si>
    <t>L6 L Eyestay 20mm Dial X</t>
  </si>
  <si>
    <t>L6 R Eyestay 20mm Dial X</t>
  </si>
  <si>
    <t>Li2-A</t>
  </si>
  <si>
    <t>Li2 L Eyestay Dial A</t>
  </si>
  <si>
    <t>Li2 R Eyestay Dial A</t>
  </si>
  <si>
    <t>Li2-C</t>
  </si>
  <si>
    <t>Li2 L Eyestay Dial C</t>
  </si>
  <si>
    <t>Li2 R Eyestay Dial C</t>
  </si>
  <si>
    <t>Li2-D</t>
  </si>
  <si>
    <t>Li2 L Eyestay Dial D</t>
  </si>
  <si>
    <t>Li2 R Eyestay Dial D</t>
  </si>
  <si>
    <t>Li2-E</t>
  </si>
  <si>
    <t>Li2 L Eyestay Dial E</t>
  </si>
  <si>
    <t>Li2 R Eyestay Dial E</t>
  </si>
  <si>
    <t>Li2 R Tongue Dial E</t>
  </si>
  <si>
    <t>M4-B</t>
  </si>
  <si>
    <t>M4 R Housing 25mm Dial B</t>
  </si>
  <si>
    <t>M4-C</t>
  </si>
  <si>
    <t>M4 R Housing 25mm Dial C no Lace Lock</t>
  </si>
  <si>
    <t>Lace Guide, BaseTX, 30mm</t>
  </si>
  <si>
    <t>Lace Guide, BaseTX, 6mm</t>
  </si>
  <si>
    <t>Lace Guide, Webbing, Polyester, 6mm</t>
  </si>
  <si>
    <t>Lace Guide, Webbing, Polyester, 8mm</t>
  </si>
  <si>
    <t>Webbing 6mm- 15-1119 TPX</t>
  </si>
  <si>
    <t>Webbing 6mm- 19-0808 TPX</t>
  </si>
  <si>
    <t>Webbing 8mm- 12-0741 TPX</t>
  </si>
  <si>
    <t>Lace Guide,  FormTX, 10mm</t>
  </si>
  <si>
    <t>Lace Guide,  FormTX, 25mmDark Grey</t>
  </si>
  <si>
    <t>Lace Guide,  FormTX, 30mm</t>
  </si>
  <si>
    <t>Lace Guide,  FormTX, 30mmBlack</t>
  </si>
  <si>
    <t>Lace Guide, FormTX, Stitch, 20mmDark Grey</t>
  </si>
  <si>
    <t>Lace Guide, Form TX2, 10mm</t>
  </si>
  <si>
    <t>Inconspicuous Guide SN13mm 14-4203TPX/Ptd.877C</t>
  </si>
  <si>
    <t>Lace Guide, Slipstream 20mm, Soft Nylon</t>
  </si>
  <si>
    <t>Lace Guide, Slipstream 25mm, Soft Nylon</t>
  </si>
  <si>
    <t>Lace Guide, Tongue Underlay 4, Soft Nylon</t>
  </si>
  <si>
    <t>Lace Guide, Tongue, Underlay, 4, Soft Nylon18-2120 TPX</t>
  </si>
  <si>
    <t>Lace Guide, Tongue, Underlay, 4, Soft NylonSN - Cool Gray 11 C</t>
  </si>
  <si>
    <t>Lace Guide, Web 10mm, Soft Nylon</t>
  </si>
  <si>
    <t>Lace Guide, Web 8mm, Soft Nylon</t>
  </si>
  <si>
    <t>Lace Guide, Web, 8mm, Soft Nylon18-1762 TPX</t>
  </si>
  <si>
    <t>LP Tube GuideQ776-3-5</t>
  </si>
  <si>
    <t>Pull Tab, L4, Eyestay, 25mm, Soft Nylon</t>
  </si>
  <si>
    <t>Slipstream Guide 13mmSN 15-4307 TPX</t>
  </si>
  <si>
    <t>Slipstream Guide 25mmWht</t>
  </si>
  <si>
    <t>Slipstream Guide SN 10mm14-4203 TPX/Ptd. 877 C</t>
  </si>
  <si>
    <t>Slipstream Guide SN 16mm14-4203 TPX/Ptd. 877 C</t>
  </si>
  <si>
    <t>Tongue Underlay 4 SN- 13-3802 TPX</t>
  </si>
  <si>
    <t>Tongue Underlay 4 SN 15-4307 TPX</t>
  </si>
  <si>
    <t>Tongue Underlay 4 SN14-4203 TPX/Ptd. 877 C</t>
  </si>
  <si>
    <t>Tongue Underlay 414-4203 TPX/Ptd. 877 C</t>
  </si>
  <si>
    <t>Tongue Underlay 414-4203TPX</t>
  </si>
  <si>
    <t>Tongue Underlay 4Q776-3-5</t>
  </si>
  <si>
    <t>Tongue Underlay 4Wht</t>
  </si>
  <si>
    <t>Tubing TX</t>
  </si>
  <si>
    <t>Web Guide 10mm SNWhite #11385</t>
  </si>
  <si>
    <t>Web Guide 35mm SNBlack</t>
  </si>
  <si>
    <t>Web Guide 8mm SN428 C</t>
  </si>
  <si>
    <t>Web Guide 8mm SNCool Gray 9 C</t>
  </si>
  <si>
    <t>Callaway Golf Europe</t>
  </si>
  <si>
    <t>L6 R Tongue Dial BClr/Black C/426 C/17-000TP</t>
  </si>
  <si>
    <t>Callaway Golf Global</t>
  </si>
  <si>
    <t>Li2 R Tongue Dial A</t>
  </si>
  <si>
    <t>IP1 Heel Dial B T065-1-116-3915 TPX/ptd. 877 C</t>
  </si>
  <si>
    <t>IP1 Heel Dial BBlk C/T925-7-3/426 C</t>
  </si>
  <si>
    <t>IP1 Heel Dial B-CLR/16-3915 TPX/painted 877C</t>
  </si>
  <si>
    <t>IP1 Heel Dial BFoil Gray #21848/877 C</t>
  </si>
  <si>
    <t>IP1 Heel Dial BPtd. 877 C/Clr/Black C</t>
  </si>
  <si>
    <t>IP1 Heel Dial BPtd. 877 C/T085-1-1</t>
  </si>
  <si>
    <t>IP1 R Heel Dial B</t>
  </si>
  <si>
    <t>L4 Heel - 2 Piece Dial F-16-3915 TPX/painted877C</t>
  </si>
  <si>
    <t>L4 Heel 2 Piece Dial F114-4203 TPX/Ptd. 877 C</t>
  </si>
  <si>
    <t>L4 Heel 2 Piece Dial F14-4203 TPX/Ptd. 877 C</t>
  </si>
  <si>
    <t>L4 Heel v3 - 2 PieceDial A Black</t>
  </si>
  <si>
    <t>L4 Heel v3 - 2 PieceDial A1 HOF</t>
  </si>
  <si>
    <t>L4 Heel v3 - 2 PieceDial A-Q610-2-3</t>
  </si>
  <si>
    <t>L4 Heel v3 - 2 PieceDialA1 HOF-Q610-2-3/877C</t>
  </si>
  <si>
    <t>L4-FJ</t>
  </si>
  <si>
    <t>L4 Heel v3 - 2 Piece- T925-3-1/Q610-2-3</t>
  </si>
  <si>
    <t>L4 Heel v3 - 2 PieceDial H- Clear/Q610-2-3</t>
  </si>
  <si>
    <t>L4 Heel v3 - 2 PieceDial H T095-1-1/429C/877</t>
  </si>
  <si>
    <t>L4 Heel v3 - 2 PieceDial H T225-1-4/429C/877</t>
  </si>
  <si>
    <t>L4 Heel v3 - 2 PieceDial H T225-1-4/Black C</t>
  </si>
  <si>
    <t>L4 Heel v3 - 2 PieceDial H T925-7-3/429C/877</t>
  </si>
  <si>
    <t>L4 Heel v3 - 2 PieceDial H T925-7-3/Black C</t>
  </si>
  <si>
    <t>L4 Heel v3 - 2 PieceDial H-Blk/Clr/8423 C</t>
  </si>
  <si>
    <t>L4 Heel v3 - 2 PieceDial H-Ptd. Silver/Clr</t>
  </si>
  <si>
    <t>DNR L6 R Heel Dial C</t>
  </si>
  <si>
    <t>L6 R Heel Dial C</t>
  </si>
  <si>
    <t>L6-I</t>
  </si>
  <si>
    <t>L6 R Heel Dial I- T085-1-1/Black C</t>
  </si>
  <si>
    <t>L6 R Heel Dial I- T225-1-4/Black C</t>
  </si>
  <si>
    <t>L6 R Heel Dial IClear/Black C</t>
  </si>
  <si>
    <t>L6 R Heel Dial IT095-1-1/Black C</t>
  </si>
  <si>
    <t>L6 R Heel Dial IT705-1-4/Black C</t>
  </si>
  <si>
    <t>L6 R Heel Dial IT925-3-1/Black C</t>
  </si>
  <si>
    <t>L6 R Heel Dial L</t>
  </si>
  <si>
    <t>L6 R Heel Dial X</t>
  </si>
  <si>
    <t>Li2 R Heel Dial C</t>
  </si>
  <si>
    <t>Li2 R Heel Dial D</t>
  </si>
  <si>
    <t>Li2 R Heel Dial E</t>
  </si>
  <si>
    <t>S2 L Eyestay S2-S Housing Dial A +220mm CS2 Lace</t>
  </si>
  <si>
    <t>S2 L Eyestay S2-S Housing Dial A +220mm CS2 LaceLooped</t>
  </si>
  <si>
    <t>S2 R Eyestay S2-S Housing Dial A +220mm CS2 Lace</t>
  </si>
  <si>
    <t>S2 R Eyestay S2-S Housing Dial A +220mm CS2 LaceLooped</t>
  </si>
  <si>
    <t>Inconspicuous Guide 13mm13mm - Q610-2-3</t>
  </si>
  <si>
    <t>Lace Guide, Compact Eyestay 15mm, Soft Nylon</t>
  </si>
  <si>
    <t>Lace Guide, Contour 20mm, Polycarbonate</t>
  </si>
  <si>
    <t>Lace Guide, Eyestay, Slipstream, 20mm, PolypropyleQ610-2-3</t>
  </si>
  <si>
    <t>Lace Guide, Inconspicuous 13mm, Nylon</t>
  </si>
  <si>
    <t>Nike</t>
  </si>
  <si>
    <t>IP1 R Tongue Dial A</t>
  </si>
  <si>
    <t>L6 R Tongue Dial AClr/Black C/426 C/MagGra</t>
  </si>
  <si>
    <t>L6 R Tongue Dial C13-0630 TN/16-3850 TPX</t>
  </si>
  <si>
    <t>L6 R Tongue Dial CQ610-2-3</t>
  </si>
  <si>
    <t>IP1 R Tongue Dial B</t>
  </si>
  <si>
    <t>IP1 R Tongue-Dial B- T705-5-4/Black C</t>
  </si>
  <si>
    <t>DNR L6 L Eyestay 20mm Dial A</t>
  </si>
  <si>
    <t>L6 L Eyestay 20mm Dial A</t>
  </si>
  <si>
    <t>L6 R Eyestay 20mm Dial A</t>
  </si>
  <si>
    <t>L6 R Eyestay 20mm Dial AClr/Black C/426 C/MagGray</t>
  </si>
  <si>
    <t>L6 L Eyestay 20mm Dial E- CSI 035 Steel</t>
  </si>
  <si>
    <t>L6 R Eyestay 20mm Dial E- CSI 035 Steel</t>
  </si>
  <si>
    <t>Road Run</t>
  </si>
  <si>
    <t>DNR L6 R Eyestay 20mm Dial F</t>
  </si>
  <si>
    <t>L6 L Eyestay 20mm Dial F- 19-4006 TPX/806 C</t>
  </si>
  <si>
    <t>L6 L Eyestay 20mm Dial F11-0601TPX/TrueGold Foil</t>
  </si>
  <si>
    <t>L6 L Eyestay 20mm Dial F18-4735 TPX/19-3920 TPX</t>
  </si>
  <si>
    <t>L6 L Eyestay 20mm Dial F19-0303 TPX</t>
  </si>
  <si>
    <t>L6 L Eyestay 20mm Dial F19-3920 TPX</t>
  </si>
  <si>
    <t>L6 L Eyestay 20mm Dial F19-3920 TPX/19-4019 TPX</t>
  </si>
  <si>
    <t>L6 L Eyestay 20mm Dial F19-4006 TPX/1086 Clear</t>
  </si>
  <si>
    <t>L6 L Eyestay 20mm Dial F-19-4006 TPX/19-4019 TPX</t>
  </si>
  <si>
    <t>L6 L Eyestay 20mm Dial F19-4006 TPX/19-4019 TPX</t>
  </si>
  <si>
    <t>L6 L Eyestay 20mm Dial F19-4006 TPX/19-4150 TPX</t>
  </si>
  <si>
    <t>L6 R Eyestay 20mm Dial F- 19-4006 TPX/806 C</t>
  </si>
  <si>
    <t>L6 R Eyestay 20mm Dial F18-4735 TPX/19-3920 TPX</t>
  </si>
  <si>
    <t>L6 R Eyestay 20mm Dial F19-4006 TPX/19-4150 TPX</t>
  </si>
  <si>
    <t>L6 R Eyestay 20mm Dial F314 C/11-0601 TPX/ Gold</t>
  </si>
  <si>
    <t>L6 R Eyestay 20mm Dial FBlack C/True Gold logo</t>
  </si>
  <si>
    <t>L6 R Eyestay 20mm DialF-11-0601TPX/TrueGold Foil</t>
  </si>
  <si>
    <t>L6 R Eyestay20mmDialF-19-4006TPX/19-4019/GldLogo</t>
  </si>
  <si>
    <t>Speedland</t>
  </si>
  <si>
    <t>L6 R Tongue Dial B1</t>
  </si>
  <si>
    <t>L6 L Eyestay 20mm Dial FBlack C/CSI 076 RhinoGry</t>
  </si>
  <si>
    <t>L6 L Eyestay 20mm Dial FBlk C/CSI 076 Rhino Grey</t>
  </si>
  <si>
    <t>L6 L Eyestay 20mm Dial FBlkC/CSI 917 PremierPurp</t>
  </si>
  <si>
    <t>L6 L Eyestay 20mm Dial F-BlkC/CSI 953 Bayou Blue</t>
  </si>
  <si>
    <t>L6 R Eyestay 20mm Dial FBlack C/CSI 076 RhinoGry</t>
  </si>
  <si>
    <t>L6 R Eyestay 20mm Dial FBlk C/CSI 076 Rhino Gray</t>
  </si>
  <si>
    <t>L6 R Eyestay 20mm Dial FBlkC/CSI 917 PremierPurp</t>
  </si>
  <si>
    <t>L6 R Eyestay 20mm Dial F-BlkC/CSI 953 Bayou Blue</t>
  </si>
  <si>
    <t>Cycling</t>
  </si>
  <si>
    <t>45NRTH</t>
  </si>
  <si>
    <t>IP1-S L Eyestay 20mm Dial A + Pawl Caps</t>
  </si>
  <si>
    <t>IP1-S R Eyestay 20mm Dial A + Pawl Caps</t>
  </si>
  <si>
    <t>M3-E</t>
  </si>
  <si>
    <t>M3 Tongue Shield 2-Piece Dial E</t>
  </si>
  <si>
    <t>M4-A</t>
  </si>
  <si>
    <t>M4 L Housing 25mm Dial A</t>
  </si>
  <si>
    <t>M4 R Housing 25mm Dial A</t>
  </si>
  <si>
    <t>M4 L Housing 25mm Dial C Lace Lock 1</t>
  </si>
  <si>
    <t>M4 R Housing 25mm Dial C Lace Lock 1</t>
  </si>
  <si>
    <t>FOX Racing</t>
  </si>
  <si>
    <t>Giro</t>
  </si>
  <si>
    <t>IP1 L Eyestay 20mm Dial B + Pawl Caps</t>
  </si>
  <si>
    <t>IP1 L Eyestay 20mm13-0630 TN/426 C</t>
  </si>
  <si>
    <t>IP1 L Eyestay 20mmDial B PC Q610-2-3/426 C</t>
  </si>
  <si>
    <t>IP1 L Eyestay 20mmDial B-w/PC-Black/426 C</t>
  </si>
  <si>
    <t>IP1 L Eyestay 20mmVermillion/Black C</t>
  </si>
  <si>
    <t>IP1 R Eyestay 20mm Dial B + Pawl Caps</t>
  </si>
  <si>
    <t>IP1 R Eyestay 20mm13-0630 TN/426 C</t>
  </si>
  <si>
    <t>IP1 R Eyestay 20mmDial B PC Q610-2-3/426 C</t>
  </si>
  <si>
    <t>IP1 R Eyestay 20mmDial B-w/PC-Black/426 C</t>
  </si>
  <si>
    <t>IP1 R Eyestay 20mmVermillion/Black C</t>
  </si>
  <si>
    <t>DNR L6 L Eyestay 20mm Dial B</t>
  </si>
  <si>
    <t>DNR L6 R Eyestay 20mm Dial B</t>
  </si>
  <si>
    <t>DNR L6 L Eyestay 20mm Dial C</t>
  </si>
  <si>
    <t>L6 L Eyestay 20mm Dial C11-4201 TPX/Black C</t>
  </si>
  <si>
    <t>L6 L Eyestay 25mm Dial CBlack C/CoolGray 11 C</t>
  </si>
  <si>
    <t>L6 R Eyestay 20mm Dial CDNR Only Exos through July 2018</t>
  </si>
  <si>
    <t>DNR L6 L Eyestay 20mm Dial D</t>
  </si>
  <si>
    <t>L6 L Eyestay 20mm Dial D</t>
  </si>
  <si>
    <t>DNR L6 L Eyestay 20mm Dial E</t>
  </si>
  <si>
    <t>DNR L6 R Eyestay 20mm Dial E</t>
  </si>
  <si>
    <t>L6 L Eyestay 20mm Dial E</t>
  </si>
  <si>
    <t>L6 R Eyestay 20mm Dial E</t>
  </si>
  <si>
    <t>L6-Z</t>
  </si>
  <si>
    <t>L6 L Eyestay 20mm Dial Z</t>
  </si>
  <si>
    <t>L6 R Eyestay 20mm Dial Z</t>
  </si>
  <si>
    <t>Louis Garneau</t>
  </si>
  <si>
    <t>IP1 L Eyestay 20mm Dial A + Pawl Caps</t>
  </si>
  <si>
    <t>IP1 L Eyestay 20mmDial A-Clear/Blk-w/P Cap</t>
  </si>
  <si>
    <t>IP1 R Eyestay 20mm Dial A + Pawl Caps</t>
  </si>
  <si>
    <t>IP1 R Eyestay 20mm Dial A + Pawl CapsDial A-Clear/Blk-w/P Cap</t>
  </si>
  <si>
    <t>IP1-S L Eyestay 20mm Dial B + Pawl Caps</t>
  </si>
  <si>
    <t>IP1-S L-20mm EyestayDial B-PC-Black/426 C</t>
  </si>
  <si>
    <t>IP1-S R Eyestay 20mm Dial B + Pawl Caps</t>
  </si>
  <si>
    <t>IP1-S R-20mm EyestayDial B-PC-Black/426 C</t>
  </si>
  <si>
    <t>L4 Eyestay 30mmDial A-Blk/186C</t>
  </si>
  <si>
    <t>L4 Eyestay20mm-Knob-Blk/Wht/Red</t>
  </si>
  <si>
    <t>L4 Eyestay25mm-Knob-Blk/Wht/Red</t>
  </si>
  <si>
    <t>Pearl Izumi</t>
  </si>
  <si>
    <t>IP1 L Tongue Dial A + Pawl Caps</t>
  </si>
  <si>
    <t>IP1 L Tongue w/Pawl CapsBlk/426 C/Clear</t>
  </si>
  <si>
    <t>IP1 R Tongue Dial A + Pawl Caps</t>
  </si>
  <si>
    <t>IP1 R Tongue w/Pawl CapsBlk/426 C/Clear</t>
  </si>
  <si>
    <t>L6 L Tongue Dial D</t>
  </si>
  <si>
    <t>L6 L Tongue Dial DBlack C</t>
  </si>
  <si>
    <t>Ride Concepts</t>
  </si>
  <si>
    <t>Riivo Cycling</t>
  </si>
  <si>
    <t>Specialized</t>
  </si>
  <si>
    <t>DNR IP1-S L Eyestay 20mm Dial A + 520mm CS1 Lace</t>
  </si>
  <si>
    <t>IP1 L Tongue Dial B + Pawl Caps</t>
  </si>
  <si>
    <t>IP1 R Tongue Dial B + Pawl Caps</t>
  </si>
  <si>
    <t>IP1-S L Eyestay 20mm Dial A + 520mm CS1 Lace + Pawl Caps</t>
  </si>
  <si>
    <t>IP1-S L-20mm EyestayBlk C</t>
  </si>
  <si>
    <t>IP1-S R Eyestay 20mm Dial A + 520mm CS1 Lace + Pawl Caps</t>
  </si>
  <si>
    <t>L4 Eyestay 25mm Dial A</t>
  </si>
  <si>
    <t>L4 Eyestay25mm-Dial A-Black Custom</t>
  </si>
  <si>
    <t>Li2 L Tongue Dial A</t>
  </si>
  <si>
    <t>Li2 PowerPull L Eyestay Dial A CS</t>
  </si>
  <si>
    <t>Li2 PowerPull R Eyestay Dial A CS</t>
  </si>
  <si>
    <t>S2-S LeftClr/10A Wht</t>
  </si>
  <si>
    <t>S2-S LeftT705-1-3/Blk C</t>
  </si>
  <si>
    <t>S2-S RightClr/10A Wht</t>
  </si>
  <si>
    <t>S2-S RightT705-1-3/Blk C</t>
  </si>
  <si>
    <t>S2 w/Caps</t>
  </si>
  <si>
    <t>S2 L Eyestay S2-S Housing Dial A +220mm CS2 Lace LLooped + Pawl Caps</t>
  </si>
  <si>
    <t>S2 R Eyestay S2-S Housing Dial A +220mm CS2 Lace LLooped + Pawl Caps</t>
  </si>
  <si>
    <t>S2-S Left-w/Pawl CapsBlack C/ 432 U</t>
  </si>
  <si>
    <t>S2-S Left-w/Pawl CapsT705-1-3</t>
  </si>
  <si>
    <t>S2-S Right-w/Pawl CapsBlack C/ 432 U</t>
  </si>
  <si>
    <t>S2-S Right-w/Pawl CapsT705-1-3</t>
  </si>
  <si>
    <t>S2-SV</t>
  </si>
  <si>
    <t>S2 L Eyestay S2-SV Housing Dial D + 220mm CS2 LaceLooped + Pawl Caps</t>
  </si>
  <si>
    <t>S2 L Eyestay S2-SV Housing Dial D + 275mm CS2 LaceLooped + Pawl Caps</t>
  </si>
  <si>
    <t>S2 R Eyestay S2-SV Housing Dial D + 220mm CS2 LaceLooped + Pawl Caps</t>
  </si>
  <si>
    <t>S2 R Eyestay S2-SV Housing Dial D + 275mm CS2 LaceLooped + Pawl Caps</t>
  </si>
  <si>
    <t>S2-SV Left424 C/877 C</t>
  </si>
  <si>
    <t>S2-SV Left8403 C/877 C</t>
  </si>
  <si>
    <t>S2-SV LeftBlack C/8423 C</t>
  </si>
  <si>
    <t>S2-SV LeftBlack C/Cool Gray 5 C</t>
  </si>
  <si>
    <t>S2-SV LeftQ610-2-3</t>
  </si>
  <si>
    <t>S2-SV Right424 C/877 C</t>
  </si>
  <si>
    <t>S2-SV Right8403 C/877 C</t>
  </si>
  <si>
    <t>S2-SV RightBlack C/8423 C</t>
  </si>
  <si>
    <t>S2-SV RightBlack C/Cool Gray 5 C</t>
  </si>
  <si>
    <t>S2-SV RightQ610-2-3</t>
  </si>
  <si>
    <t>DNR S3 L Eyestay Dial A 230mm CS2 Looped2011182</t>
  </si>
  <si>
    <t>DNR S3 R Eyestay Dial A 230mm CS2 Looped2011183</t>
  </si>
  <si>
    <t>DNR S3 R Eyestay Dial A 230mm CS2 Looped2011187</t>
  </si>
  <si>
    <t>S3 L Eyestay DIal A</t>
  </si>
  <si>
    <t>S3 L Eyestay Dial A + 270mm CS2</t>
  </si>
  <si>
    <t>S3 R Eyestay Dial A 230mm CS2 LoopedGold</t>
  </si>
  <si>
    <t>Supacaz</t>
  </si>
  <si>
    <t>Trek</t>
  </si>
  <si>
    <t>IP1 L Heel Dial B + Pawl Caps</t>
  </si>
  <si>
    <t>IP1 L Eyestay 25mm Dial B + Pawl Caps</t>
  </si>
  <si>
    <t>IP1 L Eyestay 25mmDial B-Black/426 C-w/PC</t>
  </si>
  <si>
    <t>IP1 R Eyestay 20mm Dial A + Pawl CapsDial A-PC-186 C</t>
  </si>
  <si>
    <t>IP1 R Eyestay 20mm Dial A + Pawl CapsDial A-w/PC-StkWht/Clr</t>
  </si>
  <si>
    <t>IP1 R Eyestay 25mm Dial B + Pawl Caps</t>
  </si>
  <si>
    <t>IP1 R Eyestay 25mmDial B-Blk/426 C-w/PCaps</t>
  </si>
  <si>
    <t>IP1 R Heel Dial B + Pawl Caps</t>
  </si>
  <si>
    <t>L5 20mm Eyestay Dial FBlack</t>
  </si>
  <si>
    <t>M3 Tongue Shield 2-Piece Dial S</t>
  </si>
  <si>
    <t>L6 R Eyestay 25mm Dial D</t>
  </si>
  <si>
    <t>M3-A</t>
  </si>
  <si>
    <t>M3 Tongue Shield 2-Piece Dial A</t>
  </si>
  <si>
    <t>M3 Tongue ShieldDial A Black</t>
  </si>
  <si>
    <t>M4 R Housing 25mm Dial B Lace Lock 1</t>
  </si>
  <si>
    <t>L6 R Eyestay 25mm Dial DBlack C/CoolGray 11 C</t>
  </si>
  <si>
    <t>Cycling Helmets</t>
  </si>
  <si>
    <t>Medical</t>
  </si>
  <si>
    <t>Li2 L Tongue Dial C</t>
  </si>
  <si>
    <t>Li2 R Tongue Dial C</t>
  </si>
  <si>
    <t>L5 Tongue Dial A</t>
  </si>
  <si>
    <t>M3 Tongue Large Tub Dial A</t>
  </si>
  <si>
    <t>M3 Tongue Small Flange Dial A</t>
  </si>
  <si>
    <t>M3 Tongue Small FlangeDial A Black</t>
  </si>
  <si>
    <t>M3 Eyestay Rivet 25mm Dial S</t>
  </si>
  <si>
    <t>M3 Single Pull Dial S</t>
  </si>
  <si>
    <t>M3 Eyestay 25mm Dial A</t>
  </si>
  <si>
    <t>IP1 L Eyestay 20mm Dial B</t>
  </si>
  <si>
    <t>IP1 R Eyestay 20mm Dial B</t>
  </si>
  <si>
    <t>M3-C</t>
  </si>
  <si>
    <t>M3 Single Pull Dial C</t>
  </si>
  <si>
    <t>DNR L6 L Eyestay 25mm Dial D</t>
  </si>
  <si>
    <t>L6 L Eyestay 25mm Dial D</t>
  </si>
  <si>
    <t>H3 Coiler</t>
  </si>
  <si>
    <t>Outdoor</t>
  </si>
  <si>
    <t>Hike/Mountaineering</t>
  </si>
  <si>
    <t>Columbia</t>
  </si>
  <si>
    <t>DNR L6 R Eyestay 25mm Dial D</t>
  </si>
  <si>
    <t>Columbia Montrail</t>
  </si>
  <si>
    <t>L6 R Tongue Dial FCoolGry7 C/13-0650 TPX</t>
  </si>
  <si>
    <t>L6 R Tongue Dial J</t>
  </si>
  <si>
    <t>L. L. Bean</t>
  </si>
  <si>
    <t>M2</t>
  </si>
  <si>
    <t>M2 DIal ACool Gray 11 C/Black C</t>
  </si>
  <si>
    <t>M2 Tongue Shield Standard Dial</t>
  </si>
  <si>
    <t>M2 Tongue Standard Dial</t>
  </si>
  <si>
    <t>M3 Tongue ShieldBlack C/19-0809 TPX</t>
  </si>
  <si>
    <t>Merrell</t>
  </si>
  <si>
    <t>L6 R Tongue Dial JBlkC/#1126/Cool Gray 11C</t>
  </si>
  <si>
    <t>The North Face</t>
  </si>
  <si>
    <t>L6 L Eyestay 20mm Dial DBlack C/18-1706 TPX</t>
  </si>
  <si>
    <t>L6 L Eyestay 20mm Dial DBlk C</t>
  </si>
  <si>
    <t>L6 R Eyestay 20mm Dial DBlack C/18-1706 TPX</t>
  </si>
  <si>
    <t>L6 R Eyestay 20mm Dial DBlk C</t>
  </si>
  <si>
    <t>L6 R Tongue Dial BNo Logo Blk C</t>
  </si>
  <si>
    <t>M3 Tongue Shield</t>
  </si>
  <si>
    <t>L6 R Eyestay 25mm Dial B</t>
  </si>
  <si>
    <t>IP1 L Eyestay 20mm Dial C</t>
  </si>
  <si>
    <t>IP1 L Eyestay 20mmDial C-Black/426 C</t>
  </si>
  <si>
    <t>IP1 R Eyestay 20mm Dial C</t>
  </si>
  <si>
    <t>DNR M2 Tongue Standard Dial</t>
  </si>
  <si>
    <t>M2 ShieldBlack</t>
  </si>
  <si>
    <t>Trail Run</t>
  </si>
  <si>
    <t>Altra</t>
  </si>
  <si>
    <t>Li2-B</t>
  </si>
  <si>
    <t>Li2 PowerPull L Eyestay Dial B TX</t>
  </si>
  <si>
    <t>Li2 PowerPull R Eyestay Dial B TX</t>
  </si>
  <si>
    <t>Snow Sports</t>
  </si>
  <si>
    <t>M4 PowerPull L Remote Dial C Lace Lock 1</t>
  </si>
  <si>
    <t>M4 PowerPull R Remote Dial C Lace Lock 1</t>
  </si>
  <si>
    <t>L6 R Eyestay 20mm Dial BClr/Black C/426 C/17-000TPX</t>
  </si>
  <si>
    <t>M3 Eyestay 25mm Dial S</t>
  </si>
  <si>
    <t>M3 Tongue Small Flange Dial S</t>
  </si>
  <si>
    <t>Snow Sports Helmets</t>
  </si>
  <si>
    <t>Workwear</t>
  </si>
  <si>
    <t>L4 Tongue Small Flange Dial A</t>
  </si>
  <si>
    <t>Ariat</t>
  </si>
  <si>
    <t>M3 Heel Dial S</t>
  </si>
  <si>
    <t>Red Wing</t>
  </si>
  <si>
    <t>M2 EX735/CS3 Lace Pack Black</t>
  </si>
  <si>
    <t>M2 Shield426 U</t>
  </si>
  <si>
    <t>M4 L Housing 25mm Dial B Lace Lock 1</t>
  </si>
  <si>
    <t>Refrigiwear</t>
  </si>
  <si>
    <t>Tecnoboga</t>
  </si>
  <si>
    <t>DNR L4 Tongue Dial A</t>
  </si>
  <si>
    <t>M3 Shield Dial E Rev A</t>
  </si>
  <si>
    <t>Wolverine</t>
  </si>
  <si>
    <t>Workwear Helmets</t>
  </si>
  <si>
    <t>Asia</t>
  </si>
  <si>
    <t>Anta</t>
  </si>
  <si>
    <t>L4 Tongue Small FlangeDial A Black</t>
  </si>
  <si>
    <t>Descente-Korea</t>
  </si>
  <si>
    <t>IP1 R Tongue Dial B w/PCT225-1-4/426 C/Black C</t>
  </si>
  <si>
    <t>IP1 R Tongue Dial BPC T085-1-1/ Black C</t>
  </si>
  <si>
    <t>Fila - China</t>
  </si>
  <si>
    <t>L6 L Eyestay 20mm Dial M</t>
  </si>
  <si>
    <t>L6 R Eyestay 20mm Dial M</t>
  </si>
  <si>
    <t>L6 R Tongue Dial N</t>
  </si>
  <si>
    <t>FILA - Korea</t>
  </si>
  <si>
    <t>L6 R Eyestay 20mm Dial C- Black C</t>
  </si>
  <si>
    <t>Head Korea</t>
  </si>
  <si>
    <t>K-Swiss-Korea</t>
  </si>
  <si>
    <t>Lecaf</t>
  </si>
  <si>
    <t>L4 Eyestay 25mm Dial ABlack</t>
  </si>
  <si>
    <t>Lecoq Sportif</t>
  </si>
  <si>
    <t>MBT</t>
  </si>
  <si>
    <t>Mizuno</t>
  </si>
  <si>
    <t>Prospecs</t>
  </si>
  <si>
    <t>L5 Eyestay 20mm Dial B</t>
  </si>
  <si>
    <t>L5 Eyestay 20mm Dial BDial B Black</t>
  </si>
  <si>
    <t>L6-M_habu</t>
  </si>
  <si>
    <t>L6 L Eyestay 20mm Dial M Habu</t>
  </si>
  <si>
    <t>L6 R Eyestay 20mm Dial M Habu</t>
  </si>
  <si>
    <t>L6 R Tongue Dial M Habu</t>
  </si>
  <si>
    <t>L6-T_habu</t>
  </si>
  <si>
    <t>L6 L Eyestay 20mm Dial T Habu</t>
  </si>
  <si>
    <t>L6 R Eyestay 20mm Dial T Habu</t>
  </si>
  <si>
    <t>L6 R Tongue Dial T Habu</t>
  </si>
  <si>
    <t>L6 R Tongue Dial S</t>
  </si>
  <si>
    <t>L5 Eyestay 20mm Dial E</t>
  </si>
  <si>
    <t>L6 L Eyestay 20mm Dial I</t>
  </si>
  <si>
    <t>L6 R Eyestay 20mm Dial I</t>
  </si>
  <si>
    <t>L6 R Tongue Dial I</t>
  </si>
  <si>
    <t>DNR L6 R Eyestay 20mm Dial S</t>
  </si>
  <si>
    <t>Asics</t>
  </si>
  <si>
    <t>L6 R Tongue Dial X</t>
  </si>
  <si>
    <t>Vitro</t>
  </si>
  <si>
    <t>IP1 L Eyestay 20mm DialCClear/14-4203 TPX</t>
  </si>
  <si>
    <t>IP1 L Eyestay 20mmDial C-14-4203 TPX</t>
  </si>
  <si>
    <t>IP1 L Eyestay 20mmDial C-Blk/Clr/426 C</t>
  </si>
  <si>
    <t>IP1 R Eyestay 20mmDial C-Blk/Clr/426 C</t>
  </si>
  <si>
    <t>L4 Eyestay 20mm Dial A14-4203TPX/Wht/8423 C</t>
  </si>
  <si>
    <t>L5 20mm Eyestay Dial F10A White</t>
  </si>
  <si>
    <t>L5 20mm Eyestay Dial F14-4203TPX</t>
  </si>
  <si>
    <t>L6 L Eyestay 20mm Dial C- Black C</t>
  </si>
  <si>
    <t>Bogner - Korea</t>
  </si>
  <si>
    <t>Bridgestone Golf</t>
  </si>
  <si>
    <t>Callaway Golf Japan</t>
  </si>
  <si>
    <t>DNR L6 R Tongue Dial A</t>
  </si>
  <si>
    <t>L6 R Eyestay 20mm Dial L</t>
  </si>
  <si>
    <t>L6 R Eyestay 25mm Dial J</t>
  </si>
  <si>
    <t>L6-W</t>
  </si>
  <si>
    <t>L6 R Eyestay 20mm Dial W</t>
  </si>
  <si>
    <t>Bont</t>
  </si>
  <si>
    <t>IP1 L Eyestay 25mmDial A-PC-Blk/426 C/Clr</t>
  </si>
  <si>
    <t>IP1 R Eyestay 25mm Dial A + Pawl Caps</t>
  </si>
  <si>
    <t>DNR L5 Eyestay 25mm Dial A</t>
  </si>
  <si>
    <t>L6 L Eyestay 20mm Dial BClr/Black C/426 C/17-000TPX</t>
  </si>
  <si>
    <t>Ezni</t>
  </si>
  <si>
    <t>Giant</t>
  </si>
  <si>
    <t>DNR IP1-S R Eyestay 20mm Dial C + Pawl Caps</t>
  </si>
  <si>
    <t>IP1-S L-20mm EyestayDial B-PC-Wht/Clr</t>
  </si>
  <si>
    <t>IP1-S L-20mm EyestayDial C-PC-Black/426 C</t>
  </si>
  <si>
    <t>IP1-S R-20mm EyestayDial B-PC-Wht/Clr</t>
  </si>
  <si>
    <t>DNR L5 Eyestay 25mm Dial F</t>
  </si>
  <si>
    <t>L6 L Eyestay 25mm Dial B</t>
  </si>
  <si>
    <t>Shimano</t>
  </si>
  <si>
    <t>45D LT IP1 L Eyestay 20mm Dial B + Pawl Caps45 Day Lead Time Replaced by 2007357</t>
  </si>
  <si>
    <t>45D LT IP1 L Eyestay 20mm Dial B + Pawl Caps45 Day Lead Time Replaced By 2007367</t>
  </si>
  <si>
    <t>45D LT IP1 R Eyestay 20mm Dial B + Pawl Caps45 Day Lead Time Replaced by 2007365</t>
  </si>
  <si>
    <t>45D LT IP1 R Eyestay 20mm Dial B + Pawl Caps45 Day Lead Time Replaced By 2007371</t>
  </si>
  <si>
    <t>45D LT IP1-S L Eyestay 20mm Dial B + Pawl Caps45 DAY LEAD TIME</t>
  </si>
  <si>
    <t>IP1 L Eyestay 20mm DialBw/PC T705-1-4/19-4024</t>
  </si>
  <si>
    <t>IP1 L Eyestay 20mm DialBw/PC T705-1-4/2202 C</t>
  </si>
  <si>
    <t>IP1 L Eyestay 20mm DIalBw/PC-Clear/13-0630 TN</t>
  </si>
  <si>
    <t>IP1 L Eyestay 20mm DialBw/PC-Clr/BlkC/Q610--2-3</t>
  </si>
  <si>
    <t>IP1 L Eyestay 20mmDial B PC Blk C/ 186 C</t>
  </si>
  <si>
    <t>IP1 L Eyestay 20mmDial B PC Clr/11-0601TPX</t>
  </si>
  <si>
    <t>IP1 L Eyestay 20mmDial Bw/PC-T705-1-4/BlkC</t>
  </si>
  <si>
    <t>IP1 L Eyestay 20mmDialBw/PC-Clear/3005 C</t>
  </si>
  <si>
    <t>IP1 L Eyestay 20mmDialBw/PC-Clear/Q610-2-3</t>
  </si>
  <si>
    <t>IP1 R Eyestay 20mm</t>
  </si>
  <si>
    <t>IP1 R Eyestay 20mm Dial B + Pawl CapsB-w/PC- Clr/11-0601 TPX</t>
  </si>
  <si>
    <t>IP1 R Eyestay 20mm Dial B + Pawl CapsDialB w/PC - Clear/Black</t>
  </si>
  <si>
    <t>IP1 R Eyestay 20mm Dial B + Pawl Capsw/PC-Clr/BlkC/Q610-2-3</t>
  </si>
  <si>
    <t>IP1 R Eyestay 20mm DIalBw/PC -Clear/13-0630 TN</t>
  </si>
  <si>
    <t>IP1 R Eyestay 20mm DialBw/PC T705-1-4/19-4024</t>
  </si>
  <si>
    <t>IP1 R Eyestay 20mm DialBw/PC T705-1-4/2202 C</t>
  </si>
  <si>
    <t>IP1 R Eyestay 20mm DialBw/PC-Clear/Black C/186 C</t>
  </si>
  <si>
    <t>IP1 R Eyestay 20mmDial B PC Blk C/ 186 C</t>
  </si>
  <si>
    <t>IP1 R Eyestay 20mmDial Bw/PC-T705-1-4/BlkC</t>
  </si>
  <si>
    <t>IP1 R Eyestay 20mmDialB w/PC -Clear/3005C</t>
  </si>
  <si>
    <t>IP1 R Eyestay 20mmDialBw/PC-Clear/Q610-2-3</t>
  </si>
  <si>
    <t>IP1-S R-20mm Eyestay wPCDial B- BlkC/13-0630TN</t>
  </si>
  <si>
    <t>IP1-S R-20mm EyestayDial B-PC- Black C/3005</t>
  </si>
  <si>
    <t>45D LT DNR L6 L Eyestay 20mm Dial A</t>
  </si>
  <si>
    <t>45D LT DNR L6 R Eyestay 20mm Dial A</t>
  </si>
  <si>
    <t>L6 L Eyestay 20mm Dial A- Clear/11-0601 TPX</t>
  </si>
  <si>
    <t>L6 L Eyestay 20mm Dial A- Clear/18-0306 TPX/Blac</t>
  </si>
  <si>
    <t>L6 L Eyestay 20mm Dial AClear/Black C</t>
  </si>
  <si>
    <t>L6 L Eyestay 20mm Dial AClr/16-1260 TPX/18-0306</t>
  </si>
  <si>
    <t>L6 L Eyestay 20mm Dial AT705-5-4/19-3907 TPX</t>
  </si>
  <si>
    <t>L6 R Eyestay 20mm Dial A- Clear/11-0601 TPX</t>
  </si>
  <si>
    <t>L6 R Eyestay 20mm Dial A- Clear/18-0306 TPX/Blac</t>
  </si>
  <si>
    <t>L6 R Eyestay 20mm Dial AClear/Black C</t>
  </si>
  <si>
    <t>L6 R Eyestay 20mm Dial AClr/16-1260 TPX/18-0306</t>
  </si>
  <si>
    <t>L6 R Eyestay 20mm Dial AT705-5-4/19-3907 TPX</t>
  </si>
  <si>
    <t>L6 L Tongue Dial C</t>
  </si>
  <si>
    <t>L6 L Tongue Dial CBlack C/CoolGray 11 C</t>
  </si>
  <si>
    <t>L6 L Eyestay 25mm Dial K</t>
  </si>
  <si>
    <t>L6 R Eyestay 25mm Dial K</t>
  </si>
  <si>
    <t>Spyder Korea</t>
  </si>
  <si>
    <t>M4 L Housing 25mm Dial C no Lace Lock</t>
  </si>
  <si>
    <t>Beanpole</t>
  </si>
  <si>
    <t>L5 25mm Eyestay19-4024 TPX</t>
  </si>
  <si>
    <t>L6 R Eyestay 20mm Dial AClear/Q610-2-3/877 C</t>
  </si>
  <si>
    <t>Black Yak</t>
  </si>
  <si>
    <t>DNR L6 R Eyestay 25mm Dial B</t>
  </si>
  <si>
    <t>L6 R Eyestay 20mm Dial B15-0953 TPX/Black C</t>
  </si>
  <si>
    <t>L6 R Eyestay 20mm Dial E- 19-4118 TPX</t>
  </si>
  <si>
    <t>L6 R Tongue Dial E19-4025 TPX</t>
  </si>
  <si>
    <t>Centerpole</t>
  </si>
  <si>
    <t>Discovery</t>
  </si>
  <si>
    <t>Dragon Tooth</t>
  </si>
  <si>
    <t>L5 Tongue Dial A18-0928 TPX/16-1010 TPX</t>
  </si>
  <si>
    <t>L5 Tongue Dial A19-3908 TPX</t>
  </si>
  <si>
    <t>Eider - Korea</t>
  </si>
  <si>
    <t>Extrek</t>
  </si>
  <si>
    <t>L6 L Eyestay 25mm Dial T Habu</t>
  </si>
  <si>
    <t>L6 R Eyestay 25mm Dial T Habu</t>
  </si>
  <si>
    <t>Free Soldier</t>
  </si>
  <si>
    <t>DNR L5 Eyestay 25mm Dial A + TX Spool1</t>
  </si>
  <si>
    <t>Hi-Tec Korea</t>
  </si>
  <si>
    <t>K2 Korea</t>
  </si>
  <si>
    <t>L6 R Eyestay 20mm Dial E- 18-1764 TPX</t>
  </si>
  <si>
    <t>L6-G</t>
  </si>
  <si>
    <t xml:space="preserve"> L6 R Eyestay 20mm Dial G</t>
  </si>
  <si>
    <t>DNR L6 R Eyestay 20mm Dial G</t>
  </si>
  <si>
    <t>L6  R Eyestay 20mm Dial G- Clear/19-3725 TPX/19-24</t>
  </si>
  <si>
    <t>L6 R Eyestay 20mm Dial G</t>
  </si>
  <si>
    <t>L6 R Eyestay 20mm Dial G- Clear /18-1306 TPX</t>
  </si>
  <si>
    <t>Kailas</t>
  </si>
  <si>
    <t>Kolon Sport</t>
  </si>
  <si>
    <t>L6 R Eyestay 20mm Dial E14-4102 TPX/Black C</t>
  </si>
  <si>
    <t>L6 R Eyestay 20mm Dial E19-2033 TPX</t>
  </si>
  <si>
    <t>L6 R Tongue Dial W</t>
  </si>
  <si>
    <t>DNR IP1 R Eyestay 20mm Dial C + Pawl Caps</t>
  </si>
  <si>
    <t>IP1 R Eyestay 20mmDial A-Black/426 C-w/PC</t>
  </si>
  <si>
    <t>IP1 R Tongue w/Pawl CapsBlack/426 C</t>
  </si>
  <si>
    <t>The North Face - Korea</t>
  </si>
  <si>
    <t>TrekSta</t>
  </si>
  <si>
    <t>L6-H</t>
  </si>
  <si>
    <t>L6 R Eyestay 25mm Dial H</t>
  </si>
  <si>
    <t>L6 R Eyestay 25mm DialHClear/Black C</t>
  </si>
  <si>
    <t>Black Yak Safety</t>
  </si>
  <si>
    <t>Hanagal</t>
  </si>
  <si>
    <t>K2 Safety</t>
  </si>
  <si>
    <t>Blundstone</t>
  </si>
  <si>
    <t>Eider Safety</t>
  </si>
  <si>
    <t>Ironsteel</t>
  </si>
  <si>
    <t>M4 R Housing 25mm Dial A Lace Lock 1</t>
  </si>
  <si>
    <t>King Gee</t>
  </si>
  <si>
    <t>Midori Anzen</t>
  </si>
  <si>
    <t>IP1 R Tongue Dial C109 C/Black C</t>
  </si>
  <si>
    <t>EMEA</t>
  </si>
  <si>
    <t>Adidas</t>
  </si>
  <si>
    <t>Ecco</t>
  </si>
  <si>
    <t>Ricosta</t>
  </si>
  <si>
    <t>Superfit</t>
  </si>
  <si>
    <t>Vado</t>
  </si>
  <si>
    <t>Catlike</t>
  </si>
  <si>
    <t>IP1 L Eyestay 20mmDial B PC 10A White</t>
  </si>
  <si>
    <t>IP1 L Eyestay 20mmDial B PC 1797 C</t>
  </si>
  <si>
    <t>IP1 L Eyestay 20mmDial B PC 2995 C</t>
  </si>
  <si>
    <t>IP1 R Eyestay 20mmDial B PC 10A White</t>
  </si>
  <si>
    <t>IP1 R Eyestay 20mmDial B PC 1797 C</t>
  </si>
  <si>
    <t>IP1 R Eyestay 20mmDial B PC 2995 C</t>
  </si>
  <si>
    <t>Crankbrothers</t>
  </si>
  <si>
    <t>Crono</t>
  </si>
  <si>
    <t>DMT</t>
  </si>
  <si>
    <t>DNR IP1 L Eyestay 25mm Dial C + Pawl Caps</t>
  </si>
  <si>
    <t>IP1 L Eyestay 25mm Dial C + Pawl Caps</t>
  </si>
  <si>
    <t>IP1 L Eyestay 25mm Dial C + Pawl CapsDialC Q610-2-3 w/PC</t>
  </si>
  <si>
    <t>IP1 L Eyestay 25mmDial B T925-7-3/426C/Blk</t>
  </si>
  <si>
    <t>IP1 R Eyestay 25mm Dial C + Pawl Caps</t>
  </si>
  <si>
    <t>Li2 PowerPull L Eyestay Dial B CS</t>
  </si>
  <si>
    <t>Li2 PowerPull R Eyestay Dial B CS</t>
  </si>
  <si>
    <t>Five Ten</t>
  </si>
  <si>
    <t>Fizik</t>
  </si>
  <si>
    <t>IP1 L Eyestay 20mmDial A-PC-Blk Custom</t>
  </si>
  <si>
    <t>IP1 L Eyestay 20mmDial B PC Clr/426 C/Blk</t>
  </si>
  <si>
    <t>IP1 L Eyestay 25mm Dial A + Pawl Caps</t>
  </si>
  <si>
    <t>IP1 R Eyestay 20mmDial A-PC-Blk Custom</t>
  </si>
  <si>
    <t>IP1 R Eyestay 20mmDial B PC Clr/426 C/Blk</t>
  </si>
  <si>
    <t>IP1 R Eyestay 20mmDial B-w/PC-Blk C/426 C</t>
  </si>
  <si>
    <t>Gaerne</t>
  </si>
  <si>
    <t>IP1 L Eyestay 20mmDial B PC T275-1-3/426 C</t>
  </si>
  <si>
    <t>IP1 L Eyestay 20mmDial B PC T925-7-3</t>
  </si>
  <si>
    <t>L6 L Eyestay 20mm Dial B13-0630 TN/Black C</t>
  </si>
  <si>
    <t>L6 L Eyestay 20mm Dial BBlack C/429 C/Q610-2-3</t>
  </si>
  <si>
    <t>L6 L Eyestay 25mm Dial B- 13-0630 TN/Black C</t>
  </si>
  <si>
    <t>L6 L Eyestay 25mm Dial B- Black C/429 C/Q610-2-3</t>
  </si>
  <si>
    <t>L6 L Eyestay 25mm Dial BClr/Black C/426 C/17-000TPX</t>
  </si>
  <si>
    <t>L6 R Eyestay 20mm Dial B13-0630 TN/Black C</t>
  </si>
  <si>
    <t>L6 R Eyestay 20mm Dial BBlack C/429 C/Q610-2-3</t>
  </si>
  <si>
    <t>L6 R Eyestay 25mm Dial B- 13-0630 TN/Black C</t>
  </si>
  <si>
    <t>L6 R Eyestay 25mm Dial B- Black C/429 C/Q610-2-3</t>
  </si>
  <si>
    <t>Hebo</t>
  </si>
  <si>
    <t>ION</t>
  </si>
  <si>
    <t>Lake</t>
  </si>
  <si>
    <t>DNR IP1-S L Eyestay 20mm Dial A</t>
  </si>
  <si>
    <t>DNR IP1-S R Eyestay 20mm Dial A</t>
  </si>
  <si>
    <t>DNR IP1 L Eyestay 20mm Dial C + Pawl Caps</t>
  </si>
  <si>
    <t>Mavic</t>
  </si>
  <si>
    <t>Alfa</t>
  </si>
  <si>
    <t>Brynje</t>
  </si>
  <si>
    <t>Icebug</t>
  </si>
  <si>
    <t>L6 L Eyestay 25mm Dial J</t>
  </si>
  <si>
    <t>M3 Tongue Large Tub Dial E</t>
  </si>
  <si>
    <t>La Sportiva</t>
  </si>
  <si>
    <t>M3 Eyestay 25mm Dial S123 C/ CG 11 C/ Blk C</t>
  </si>
  <si>
    <t>M3 Remote Dial S</t>
  </si>
  <si>
    <t>M3 Remote Single PullSnow 123 C/CG 11 C/Blk C</t>
  </si>
  <si>
    <t>M3 Remote v2 Dial S</t>
  </si>
  <si>
    <t>Lowa</t>
  </si>
  <si>
    <t>Mammut</t>
  </si>
  <si>
    <t>M3 Eyestay 25mmDial A-17-1462TPX</t>
  </si>
  <si>
    <t>Meindl</t>
  </si>
  <si>
    <t>MILLET</t>
  </si>
  <si>
    <t>Scarpa</t>
  </si>
  <si>
    <t>M3 Tongue Screw Housing Dial C</t>
  </si>
  <si>
    <t>Viking</t>
  </si>
  <si>
    <t>Nordic</t>
  </si>
  <si>
    <t>Baltes</t>
  </si>
  <si>
    <t>Arbesko</t>
  </si>
  <si>
    <t>Atlas</t>
  </si>
  <si>
    <t>Baak</t>
  </si>
  <si>
    <t>H3 Coiler ShieldDial B Black</t>
  </si>
  <si>
    <t>Base</t>
  </si>
  <si>
    <t>Kit, Warranty, L6, Dial C, Tongue, Right, CS1Boa L6 Tongue Mount Right + CS1 Lace Kit</t>
  </si>
  <si>
    <t>Bata</t>
  </si>
  <si>
    <t>L6 R Tongue Dial CBlack C/172 C</t>
  </si>
  <si>
    <t>M3 Tongue Shield 2-Piece Dial A3955 C</t>
  </si>
  <si>
    <t>Cofra SRL</t>
  </si>
  <si>
    <t>Elten</t>
  </si>
  <si>
    <t>L4 Tongue Small FlangeDial A- Black C/ 19-1116</t>
  </si>
  <si>
    <t xml:space="preserve">Snowboarding </t>
  </si>
  <si>
    <t xml:space="preserve">Alpine Skiing </t>
  </si>
  <si>
    <t>Cycling Footwear</t>
  </si>
  <si>
    <t>Kids</t>
  </si>
  <si>
    <t>Court/Train (Racket Sports, Training)</t>
  </si>
  <si>
    <t>Cleated (Baseball)</t>
  </si>
  <si>
    <t>Workwear / Tactical</t>
  </si>
  <si>
    <t>Performance Bracing</t>
  </si>
  <si>
    <t>Segment</t>
  </si>
  <si>
    <t>Addressable Models</t>
  </si>
  <si>
    <t>BOA Models</t>
  </si>
  <si>
    <t>Average Sell Price $</t>
  </si>
  <si>
    <t>Revenue $</t>
  </si>
  <si>
    <t>BOA Model Share %</t>
  </si>
  <si>
    <t>Addressable Footwear Pair</t>
  </si>
  <si>
    <t>BOA Footwear Pair</t>
  </si>
  <si>
    <t>BOA Footwear Pair Share %</t>
  </si>
  <si>
    <t>Planning Variables</t>
  </si>
  <si>
    <t>Column1</t>
  </si>
  <si>
    <t>Row Labels</t>
  </si>
  <si>
    <t>Grand Total</t>
  </si>
  <si>
    <t>Sum of Qty</t>
  </si>
  <si>
    <t>Sum of Total Revenue + Open</t>
  </si>
  <si>
    <t>Column Labels</t>
  </si>
  <si>
    <t>Revenue by Region and Year</t>
  </si>
  <si>
    <t>Total Revenue by Years</t>
  </si>
  <si>
    <t>Quantity Sold by Region and Year</t>
  </si>
  <si>
    <t>Column2</t>
  </si>
  <si>
    <t xml:space="preserve"> $16,259,934.80 </t>
  </si>
  <si>
    <t xml:space="preserve"> $21,962,276.86 </t>
  </si>
  <si>
    <t xml:space="preserve"> $13,964,322.52 </t>
  </si>
  <si>
    <t>Top 5 Brands 2022 Americas (92% of Revenue)</t>
  </si>
  <si>
    <t>Top 6 Revenue</t>
  </si>
  <si>
    <t xml:space="preserve">Percentage </t>
  </si>
  <si>
    <t>Top 10 Revenue</t>
  </si>
  <si>
    <t>Top 11 Revenue</t>
  </si>
  <si>
    <t>Percentagee</t>
  </si>
  <si>
    <t>Top 10 Brands 2022 Asia (92% of Revenue)</t>
  </si>
  <si>
    <t>Top 10 Brands 2022 EMEA (92% of Revenue)</t>
  </si>
  <si>
    <t>Revenue</t>
  </si>
  <si>
    <t>Top 10 Product Types 2022 Americas</t>
  </si>
  <si>
    <t>Top 10 Product Types 2022 Asia</t>
  </si>
  <si>
    <t>Top 10 Brands 2022 EMEA</t>
  </si>
  <si>
    <t>Inputs. Users should enter data manually</t>
  </si>
  <si>
    <t>Calculation</t>
  </si>
  <si>
    <t>Formula</t>
  </si>
  <si>
    <t>Addresable Revenue</t>
  </si>
  <si>
    <t>Curent Year</t>
  </si>
  <si>
    <t>Target Year</t>
  </si>
  <si>
    <t>(All)</t>
  </si>
  <si>
    <t>Revenue Americas by Category</t>
  </si>
  <si>
    <t>Revenue Asia by Category</t>
  </si>
  <si>
    <t>Revenue EMEA by Category</t>
  </si>
  <si>
    <t>2022 Revenue by Product Type</t>
  </si>
  <si>
    <t>Definitions.</t>
  </si>
  <si>
    <t>Current Year</t>
  </si>
  <si>
    <t>BOA Revenue</t>
  </si>
  <si>
    <t>Addressable Footwear Revenue</t>
  </si>
  <si>
    <t xml:space="preserve"> = [Addressable Footwear Pair] * [Average Sell Price $]</t>
  </si>
  <si>
    <t xml:space="preserve"> = [Addressable Models] x [Average Sell Price$]</t>
  </si>
  <si>
    <t xml:space="preserve"> = [ BOA Models] * [Average Sell Price $]</t>
  </si>
  <si>
    <t xml:space="preserve"> = [BOA Footwear Pair] * [Average Sell Price $]</t>
  </si>
  <si>
    <t>BOA Footwear Revenue</t>
  </si>
  <si>
    <t xml:space="preserve"> = [Addressable Revenue] * [BOA Model Share %]</t>
  </si>
  <si>
    <t xml:space="preserve"> = [BOA Footwear Pair] * [BOA Footwear Pair Share %]</t>
  </si>
  <si>
    <t>Addressable BOA Share % Revenue</t>
  </si>
  <si>
    <t>BOA Footwear Pair Share % Revenue</t>
  </si>
  <si>
    <t>Brand Name</t>
  </si>
  <si>
    <t>K2</t>
  </si>
  <si>
    <t>Sport</t>
  </si>
  <si>
    <t>Ski</t>
  </si>
  <si>
    <t>Model</t>
  </si>
  <si>
    <t>Price</t>
  </si>
  <si>
    <t>Gender</t>
  </si>
  <si>
    <t>K2 RECON 120 BOA® MEN'S SKI BOOTS 2025</t>
  </si>
  <si>
    <t>Men</t>
  </si>
  <si>
    <t>K2 RECON 110 BOA® MEN'S SKI BOOTS 2025</t>
  </si>
  <si>
    <t>K2 MINDBENDER 120 BOA® MEN'S SKI BOOTS 2025</t>
  </si>
  <si>
    <t>K2 MINDBENDER 110 BOA® MEN'S SKI BOOTS 2025</t>
  </si>
  <si>
    <t>K2 ANTHEM 115 BOA® WOMEN'S SKI BOOTS 2025</t>
  </si>
  <si>
    <t>Women</t>
  </si>
  <si>
    <t>K2 MINDBENDER 120 BOA® MEN'S SKI BOOTS 2024</t>
  </si>
  <si>
    <t>K2 MINDBENDER 115 BOA® WOMEN'S SKI BOOTS 2024</t>
  </si>
  <si>
    <t>K2 MINDBENDER 95 BOA® WOMEN'S SKI BOOTS 2024</t>
  </si>
  <si>
    <t>K2 RECON 130 BOA® MEN'S SKI BOOTS 2024</t>
  </si>
  <si>
    <t>K2 RECON 120 BOA® MEN'S SKI BOOTS 2024</t>
  </si>
  <si>
    <t>K2 RECON 110 BOA® MEN'S SKI BOOTS 2024</t>
  </si>
  <si>
    <t>K2 ANTHEM 115 BOA® WOMEN'S SKI BOOTS 2024</t>
  </si>
  <si>
    <t>K2 ANTHEM 105 BOA® WOMEN'S SKI BOOTS 2024</t>
  </si>
  <si>
    <t>K2 ANTHEM 95 BOA® WOMEN'S SKI BOOTS 2024</t>
  </si>
  <si>
    <t>K2 ANTHEM 105 BOA® WOMEN'S SKI BOOTS 2025</t>
  </si>
  <si>
    <t>K2 ANTHEM 95 BOA® WOMEN'S SKI BOOTS 2025</t>
  </si>
  <si>
    <t>K2 MINDBENDER 115 BOA® WOMEN'S SKI BOOTS 2025</t>
  </si>
  <si>
    <t>K2 MINDBENDER 105 BOA® WOMEN'S SKI BOOTS 2025</t>
  </si>
  <si>
    <t>K2 MINDBENDER 95 BOA® WOMEN'S SKI BOOTS 2025</t>
  </si>
  <si>
    <t>K2 BFC 105 WOMEN'S SKI BOOTS 2024</t>
  </si>
  <si>
    <t>Stanley</t>
  </si>
  <si>
    <t>Carhartt</t>
  </si>
  <si>
    <t>Uvex</t>
  </si>
  <si>
    <t>RedWings</t>
  </si>
  <si>
    <t>First Name</t>
  </si>
  <si>
    <t>Last Name</t>
  </si>
  <si>
    <t>Staff Id</t>
  </si>
  <si>
    <t>Deparment</t>
  </si>
  <si>
    <t>Title</t>
  </si>
  <si>
    <t>Entry Time</t>
  </si>
  <si>
    <t xml:space="preserve">Data Collection Brands </t>
  </si>
  <si>
    <t>(Insert Number of models already with BOA System)</t>
  </si>
  <si>
    <t>Select a segment</t>
  </si>
  <si>
    <t>Insert name of Brand</t>
  </si>
  <si>
    <t>Select Region</t>
  </si>
  <si>
    <t>Strategic Planning</t>
  </si>
  <si>
    <t>Redwings</t>
  </si>
  <si>
    <t>Average Sell Price</t>
  </si>
  <si>
    <t>Male</t>
  </si>
  <si>
    <t>Department</t>
  </si>
  <si>
    <t>Analyst</t>
  </si>
  <si>
    <t>Morning</t>
  </si>
  <si>
    <t>Female</t>
  </si>
  <si>
    <t>Hannah</t>
  </si>
  <si>
    <t>Diego</t>
  </si>
  <si>
    <t>Cruz</t>
  </si>
  <si>
    <t>Manager</t>
  </si>
  <si>
    <t xml:space="preserve">Addressable Models. </t>
  </si>
  <si>
    <t>The different types or designs of footwear in the market that could potentially use the BOA technology.</t>
  </si>
  <si>
    <t>BOA Models.</t>
  </si>
  <si>
    <t>The number of footwear models that actually incorporate the BOA technology.</t>
  </si>
  <si>
    <t>Ex. If out of the 3 addressable models, 2 models actually use BOA, then there are 2 BOA models.</t>
  </si>
  <si>
    <t xml:space="preserve">BOA Model Share%. </t>
  </si>
  <si>
    <t>The percentage of addressable models that use the BOA technology.</t>
  </si>
  <si>
    <t xml:space="preserve">Addressable Footwear Pair. </t>
  </si>
  <si>
    <t>Ex. The total number of pairs of footwear in the market that could potentially use the BOA technology.</t>
  </si>
  <si>
    <t xml:space="preserve">BOA Footwear Pair. </t>
  </si>
  <si>
    <t>The number of pairs of footwear that actually incorporate the BOA technology.</t>
  </si>
  <si>
    <t>Ex. If out of 17,000 addressable footwear pairs, 7,000 pairs actually use BOA, then there are 7,000 BOA footwear pairs.</t>
  </si>
  <si>
    <t>BOA Footwear Pair Share%.</t>
  </si>
  <si>
    <t>The percentage of addressable footwear pairs that use the BOA technology.</t>
  </si>
  <si>
    <t xml:space="preserve">Average Sell Price $. </t>
  </si>
  <si>
    <t>The average price at which each unit of footwear (either model or pair) is sold.</t>
  </si>
  <si>
    <t xml:space="preserve">Revenue $. </t>
  </si>
  <si>
    <t>The total income generated from selling the footwear models or pairs. It can be calculated for both addressable and BOA-specific products.</t>
  </si>
  <si>
    <t>Hoffer</t>
  </si>
  <si>
    <t>Insert Number of models could potentially use BOA</t>
  </si>
  <si>
    <t>Insert number of footwear models that use BOA technology.</t>
  </si>
  <si>
    <t>The total number of footwear pairs in the market that are relevant or suitable for the company's technology. This represents the potential market in terms of pairs of footwear.</t>
  </si>
  <si>
    <t>Insert potential market in terms of pairs of footwear (models)</t>
  </si>
  <si>
    <t>Boa Models</t>
  </si>
  <si>
    <t>Boa Footwear Pair</t>
  </si>
  <si>
    <t>Ex. If the brand has running shoes, hiking boots, and ski boots that could use BOA, there are 3 addressable models.</t>
  </si>
  <si>
    <t>Rev/Qty</t>
  </si>
  <si>
    <t>Revenue/Qty</t>
  </si>
  <si>
    <t>Qty/Rev</t>
  </si>
  <si>
    <t>Market Attractiveness</t>
  </si>
  <si>
    <t>Competitive Position</t>
  </si>
  <si>
    <t>Probability of Success</t>
  </si>
  <si>
    <t>Economic Stability</t>
  </si>
  <si>
    <t>Consumer Behavior Changes</t>
  </si>
  <si>
    <t>Risk Variable</t>
  </si>
  <si>
    <t>Potential Risk</t>
  </si>
  <si>
    <t>Impact Scale</t>
  </si>
  <si>
    <t>1. Significant</t>
  </si>
  <si>
    <t>2.Minor</t>
  </si>
  <si>
    <t>3. Moderate</t>
  </si>
  <si>
    <t>4.Major</t>
  </si>
  <si>
    <t>5.Catastrophic</t>
  </si>
  <si>
    <t>Likelihood Scale</t>
  </si>
  <si>
    <t>2. Unlikely (10-30%</t>
  </si>
  <si>
    <t>1. Rare (0-10%)</t>
  </si>
  <si>
    <t>3. Posible (30-5 0%)</t>
  </si>
  <si>
    <t>4. Likely (50-70%)</t>
  </si>
  <si>
    <t>5. Almost Certain (70-100%)</t>
  </si>
  <si>
    <t>Market Saturation</t>
  </si>
  <si>
    <t>Likelihood (1-5)</t>
  </si>
  <si>
    <t>Risk Score (Impact x Likelihood)</t>
  </si>
  <si>
    <t>Increased Competition</t>
  </si>
  <si>
    <t>Risk Score</t>
  </si>
  <si>
    <t>Economic Recesion</t>
  </si>
  <si>
    <t>Environmental Sustainability</t>
  </si>
  <si>
    <t>Brand Reputation</t>
  </si>
  <si>
    <t>Supply Chain Reliability</t>
  </si>
  <si>
    <t>Supplier Disruption</t>
  </si>
  <si>
    <t>Failure to meet strategic goals</t>
  </si>
  <si>
    <t>Non-compliance with Sustainability</t>
  </si>
  <si>
    <t>Operational Efficency</t>
  </si>
  <si>
    <t>Production Delays</t>
  </si>
  <si>
    <t>Risk Assesment</t>
  </si>
  <si>
    <t>Mitigation Strategy</t>
  </si>
  <si>
    <t>Diversify product line, explore new markets</t>
  </si>
  <si>
    <t>Innovate continuously, improve user experience</t>
  </si>
  <si>
    <t>Financial planning, cost control</t>
  </si>
  <si>
    <t>Implement sustainable practices in the company</t>
  </si>
  <si>
    <t>Develop a crisis management plan. Proactive Public Relationships</t>
  </si>
  <si>
    <t>Develop multiple suppliers, stock reserves</t>
  </si>
  <si>
    <t>Process optimization, develop a contingency planning</t>
  </si>
  <si>
    <t>Regular progress reviews, agile adjustments</t>
  </si>
  <si>
    <t>Shift to alternative products</t>
  </si>
  <si>
    <t>Market research, adjust marketing strategy</t>
  </si>
  <si>
    <t xml:space="preserve">Negative publicity due failure	</t>
  </si>
  <si>
    <t>Alpine Ski</t>
  </si>
  <si>
    <t>Decline on Popularity</t>
  </si>
  <si>
    <t>Diversify into related sports</t>
  </si>
  <si>
    <t>New Competitors with new technology</t>
  </si>
  <si>
    <t>Continuos innovation</t>
  </si>
  <si>
    <t>Disruption in supply chain for specialized materials</t>
  </si>
  <si>
    <t>Economic downturn affecting discretionary spending</t>
  </si>
  <si>
    <t>Impact of climate change on skiing conditions</t>
  </si>
  <si>
    <t>Failure to meet performance standards in skiing</t>
  </si>
  <si>
    <t>Production delays due to specialized manufacturing</t>
  </si>
  <si>
    <t>Shift to alternative winter sports</t>
  </si>
  <si>
    <t>Financial planning, diverse market planing</t>
  </si>
  <si>
    <t>Invest in sustainability, explore indoor skiing</t>
  </si>
  <si>
    <t>Rigorous testing and quality control</t>
  </si>
  <si>
    <t>Market research, targeted marketing</t>
  </si>
  <si>
    <t>Failure to meet performance safety standards</t>
  </si>
  <si>
    <t>Impact  
(1-5)</t>
  </si>
  <si>
    <t>Failure to meet performance performance standards</t>
  </si>
  <si>
    <t>Decline in popularity of cycling</t>
  </si>
  <si>
    <t>Emergence of competitors with superior technology</t>
  </si>
  <si>
    <t>Develop a loyalty program, co-create limited editions with famous cyclists, and establish exclusive features that differentiate Boa Fit technology</t>
  </si>
  <si>
    <t>Partner with influencers to promote cycling trends, sponsor cycling events, and engage in community outreach to create cycling programs</t>
  </si>
  <si>
    <t>Offer flexible financing options for customers, introduce trade-in programs, and provide value-added services to enhance product appeal</t>
  </si>
  <si>
    <t>Impact of climate change on cycling conditions</t>
  </si>
  <si>
    <t>Develop eco-friendly product lines, sponsor environmental cycling events, and advocate for sustainability practices within the cycling community</t>
  </si>
  <si>
    <t xml:space="preserve">Negative publicity from product failure during the Tour </t>
  </si>
  <si>
    <t>Develop a transparent communication strategy, have a robust recall process, and share customer success stories to build and maintain a positive brand reputation.</t>
  </si>
  <si>
    <t>Failure to meet performance standards</t>
  </si>
  <si>
    <t>Establish an elite testing team, gamify user feedback for product improvement, and engage in continuous performance monitoring and upgrades</t>
  </si>
  <si>
    <t>Implement production scheduling, control production as much as possible, and establish contingency plans for production delays.</t>
  </si>
  <si>
    <t>Shift to alternative forms of exercise or leisure</t>
  </si>
  <si>
    <t xml:space="preserve"> Launch a multi-sport footwear line, engage in cross-training campaigns, and conduct regular market research to stay ahead of consumer trends.</t>
  </si>
  <si>
    <t>Decline in popularity of cycling as a sport and means of transportation</t>
  </si>
  <si>
    <t xml:space="preserve"> Collaborate with urban planners to promote cycling infrastructure, sponsor city bike-sharing programs, and create awareness campaigns on the health benefits of cycling</t>
  </si>
  <si>
    <t>Emergence of competitors with superior helmet technology</t>
  </si>
  <si>
    <t>Launch exclusive collaborations with well-known cyclists, and enhance helmet customization options</t>
  </si>
  <si>
    <t>Economic downturn affecting discretionary spending on cycling gear</t>
  </si>
  <si>
    <t>Introduce affordable helmet lines, offer flexible payment plans, and create bundle deals with other cycling products</t>
  </si>
  <si>
    <t>Develop helmets using sustainable materials, achieve certifications for eco-friendly manufacturing processes, and support environmental cycling events</t>
  </si>
  <si>
    <t>Set up innovation hubs, participate in technology incubators, and foster open innovation through competitions and challenges</t>
  </si>
  <si>
    <t>Develop alternative material sources, implement real-time supply chain monitoring, and maintain strategic reserves of critical components</t>
  </si>
  <si>
    <t>Optimize production workflows, and maintain a skilled labor force for critical operations</t>
  </si>
  <si>
    <t>Promote safety campaigns emphasizing the importance of helmet use, introduce stylish and comfortable helmet designs, and engage in educational initiatives</t>
  </si>
  <si>
    <t>Shift to alternative winter sports and different transportation methods</t>
  </si>
  <si>
    <t>Decline in popularity of hiking and mountaineering</t>
  </si>
  <si>
    <t>Hiking/Mountaineering</t>
  </si>
  <si>
    <t>Partner with outdoor adventure influencers, create content highlighting the benefits of hiking and mountaineering, and sponsor outdoor events and adventure challenges</t>
  </si>
  <si>
    <t>Emergence of competitors with superior gear technology</t>
  </si>
  <si>
    <t>Launch exclusive product collaborations with renowned mountaineers, and enhance gear customization options.</t>
  </si>
  <si>
    <t>Introduce affordable gear lines, offer flexible payment plans, and create bundle deals with other outdoor products</t>
  </si>
  <si>
    <t>Environmental concerns leading to demand for eco-friendly products</t>
  </si>
  <si>
    <t>Negative publicity from gear failures or recalls</t>
  </si>
  <si>
    <t>Develop gear using sustainable materials, achieve certifications for eco-friendly manufacturing processes, and support environmental conservation projects</t>
  </si>
  <si>
    <t>Failure to meet durability and performance standards in extreme conditions</t>
  </si>
  <si>
    <t>Form a dedicated testing and quality assurance team, conduct rigorous field testing in extreme environments, and establish partnerships with outdoor gear certification organizations</t>
  </si>
  <si>
    <t>Production delays due to complexity in gear manufacturing</t>
  </si>
  <si>
    <t>Shift towards other forms of exercise or indoor activities</t>
  </si>
  <si>
    <t>Promote the physical and mental health benefits of outdoor activities, introduce multi-use gear for different activities, and engage in educational initiatives about the benefits of nature</t>
  </si>
  <si>
    <t>Rapid advancements in helmet technology making current models obsolete</t>
  </si>
  <si>
    <t>Decline in interest in trail running as a sport.</t>
  </si>
  <si>
    <t>Partner with trail running influencers, sponsor trail running events, and create educational content on the benefits of trail running</t>
  </si>
  <si>
    <t>New competitors with advanced trail running gear technologies</t>
  </si>
  <si>
    <t>Invest in proprietary technologies, collaborate with elite trail runners for product development, and enhance gear customization options</t>
  </si>
  <si>
    <t>Economic downturn affecting spending on outdoor gear</t>
  </si>
  <si>
    <t>Introduce budget-friendly gear options, offer payment plans, and create promotional bundle deals</t>
  </si>
  <si>
    <t>Increased demand for eco-friendly and sustainable gear</t>
  </si>
  <si>
    <t>Use sustainable materials, achieve eco-certifications, and support trail conservation initiatives</t>
  </si>
  <si>
    <t>Trail Running</t>
  </si>
  <si>
    <t>Negative reviews or recalls due to product failures</t>
  </si>
  <si>
    <t>Implement rigorous quality control procedures, develop a responsive customer service team, and communicate transparently with customers</t>
  </si>
  <si>
    <t>Disruption in the supply chain for trail-specific materials</t>
  </si>
  <si>
    <t>Diversify material suppliers, implement a robust supply chain monitoring system, and maintain a reserve of critical materials</t>
  </si>
  <si>
    <t>Failure to meet trail running performance and durability standards</t>
  </si>
  <si>
    <t>Establish a dedicated R&amp;D team, conduct extensive field testing in varied trail conditions, and partner with trail running experts for product validation</t>
  </si>
  <si>
    <t>Manufacturing delays due to complexity in trail running gear production</t>
  </si>
  <si>
    <t>Strategic</t>
  </si>
  <si>
    <t>Finance</t>
  </si>
  <si>
    <t>Environmental</t>
  </si>
  <si>
    <t>Operational</t>
  </si>
  <si>
    <t>Consumer Behavior</t>
  </si>
  <si>
    <t>Invest in advanced manufacturing technologies, streamline production processes, and ensure adequate training for manufacturing personnel</t>
  </si>
  <si>
    <t>Shift towards other types of running or fitness activities</t>
  </si>
  <si>
    <t>Highlight the unique benefits of trail running, develop multi-purpose gear, and engage in campaigns that promote the diverse aspects of trail running</t>
  </si>
  <si>
    <t>Decline in participation in kids' athletics due to shifting interests or external factors</t>
  </si>
  <si>
    <t>Partner with schools and sports programs, sponsor youth sports events, create engaging marketing campaigns targeting parents and children</t>
  </si>
  <si>
    <t>Increased competition from established brands offering kids' athletic gear</t>
  </si>
  <si>
    <t>Highlight unique benefits of Boa Fit System, collaborate with pediatricians and sports coaches, emphasize safety and performance in marketing</t>
  </si>
  <si>
    <t>Economic downturn affecting parents' spending on kids' athletic gear</t>
  </si>
  <si>
    <t>Offer affordable product lines, flexible payment options, and frequent discounts or promotions</t>
  </si>
  <si>
    <t>Demand for eco-friendly and sustainable kids' products</t>
  </si>
  <si>
    <t>Use sustainable and non-toxic materials, obtain eco-certifications, promote environmental initiatives and education</t>
  </si>
  <si>
    <t>Negative reviews or recalls due to safety concerns in kids' products</t>
  </si>
  <si>
    <t>Implement rigorous safety testing, transparent communication, responsive customer service, and recall protocols</t>
  </si>
  <si>
    <t>Disruption in the supply chain for kid-safe materials</t>
  </si>
  <si>
    <t>Diversify suppliers, maintain a stockpile of critical materials, ensure rigorous supplier vetting and monitoring</t>
  </si>
  <si>
    <t>Failure to meet performance and safety standards for kids' athletics</t>
  </si>
  <si>
    <t>Engage with child development experts, conduct extensive field testing, involve kids and parents in product testing and feedback</t>
  </si>
  <si>
    <t>Manufacturing delays due to specialized production for kids' gear</t>
  </si>
  <si>
    <t>Streamline production processes.</t>
  </si>
  <si>
    <t>Shift in preferences towards other types of kids' activities or sports</t>
  </si>
  <si>
    <t>Develop multi-sport gear, emphasize health benefits of athletic activities, collaborate with trendsetters in kids' sports</t>
  </si>
  <si>
    <t>Court / Train</t>
  </si>
  <si>
    <t>Cleated</t>
  </si>
  <si>
    <t>Kids Athletics</t>
  </si>
  <si>
    <t>Kids Outdoors</t>
  </si>
  <si>
    <t>Financial (F)</t>
  </si>
  <si>
    <t>Operational (O)</t>
  </si>
  <si>
    <t>Strategic (S)</t>
  </si>
  <si>
    <t>Compliance (C)</t>
  </si>
  <si>
    <t>Technological (T)</t>
  </si>
  <si>
    <t>Reputational (R)</t>
  </si>
  <si>
    <t>Environmental (E)</t>
  </si>
  <si>
    <t>Risk Identification Formular</t>
  </si>
  <si>
    <t>Risk Type</t>
  </si>
  <si>
    <t>Decline in interest in outdoor activities among kids</t>
  </si>
  <si>
    <t>Partner with outdoor adventure programs, sponsor family outdoor events, create engaging outdoor-themed marketing campaigns</t>
  </si>
  <si>
    <t>Strong competition from established outdoor kids' brands</t>
  </si>
  <si>
    <t>Differentiate with unique features, emphasize safety and comfort, collaborate with outdoor education organizations</t>
  </si>
  <si>
    <t>Economic downturn reducing parents' spending on outdoor kids' products</t>
  </si>
  <si>
    <t>Offer affordable product lines, flexible payment options, and regular discounts</t>
  </si>
  <si>
    <t>Increased demand for eco-friendly outdoor kids' products</t>
  </si>
  <si>
    <t>Use sustainable and non-toxic materials, obtain eco-certifications, promote environmental initiatives</t>
  </si>
  <si>
    <t>Negative reviews or safety recalls due to product failures or safety concerns</t>
  </si>
  <si>
    <t>Rigorous safety testing, transparent communication, responsive customer service</t>
  </si>
  <si>
    <t>Supply chain disruptions affecting production of outdoor gear</t>
  </si>
  <si>
    <t>Diversify suppliers, maintain a reserve of critical materials, monitor supply chain closely</t>
  </si>
  <si>
    <t>Failure to meet parents' and kids' expectations for outdoor gear</t>
  </si>
  <si>
    <t>Engage with outdoor activity experts, extensive product testing, gather feedback from kids and parents</t>
  </si>
  <si>
    <t>Manufacturing delays due to specialized production for outdoor gear</t>
  </si>
  <si>
    <t>Streamline production processes, invest in specialized equipment, train staff in outdoor product manufacturing</t>
  </si>
  <si>
    <t>Shift towards indoor or digital activities reducing interest in outdoor products</t>
  </si>
  <si>
    <t>Promote the benefits of outdoor activities, create products that integrate with digital experiences, collaborate with schools to promote outdoor adventures</t>
  </si>
  <si>
    <t>Decline in interest in golf among younger generations</t>
  </si>
  <si>
    <t>Partner with golf schools and academies, sponsor youth golf programs, create engaging marketing campaigns targeting younger audiences</t>
  </si>
  <si>
    <t>Strong competition from established golf equipment brands</t>
  </si>
  <si>
    <t>Differentiate with unique features, emphasize performance benefits, collaborate with professional golfers and instructors</t>
  </si>
  <si>
    <t>Economic downturn reducing discretionary spending on golf equipment</t>
  </si>
  <si>
    <t>Offer a range of product lines at different price points, flexible payment options, and regular promotions</t>
  </si>
  <si>
    <t>Increased demand for eco-friendly golf equipment</t>
  </si>
  <si>
    <t>Use sustainable materials, obtain eco-certifications, promote environmental initiatives within the golfing community</t>
  </si>
  <si>
    <t>Negative reviews or performance issues</t>
  </si>
  <si>
    <t>Rigorous product testing, transparent communication, responsive customer service</t>
  </si>
  <si>
    <t>Supply chain disruptions affecting production</t>
  </si>
  <si>
    <t>Diversify suppliers, maintain a reserve of critical materials, closely monitor the supply chain</t>
  </si>
  <si>
    <t>Failure to meet golfers' performance expectations</t>
  </si>
  <si>
    <t>Engage with golf professionals for feedback, conduct extensive product testing, involve golfers in product development</t>
  </si>
  <si>
    <t>Manufacturing delays due to specialized production</t>
  </si>
  <si>
    <t>Streamline production processes, control the process from start to end, constantly monitoring the production facilities</t>
  </si>
  <si>
    <t>Shift towards digital or alternative sports</t>
  </si>
  <si>
    <t>Promote the benefits of golf for fitness and mental health, integrate technology with golfing products, collaborate with digital golf platforms</t>
  </si>
  <si>
    <t>Decline in popularity of court sports and training</t>
  </si>
  <si>
    <t>Partner with sports academies, sponsor events and tournaments, create engaging marketing campaigns targeting athletes</t>
  </si>
  <si>
    <t>Strong competition from established sports brands</t>
  </si>
  <si>
    <t>Differentiate with unique performance features, emphasize durability and comfort, collaborate with professional athletes and trainers</t>
  </si>
  <si>
    <t>Economic downturn reducing discretionary spending on sports equipment</t>
  </si>
  <si>
    <t>Increased demand for eco-friendly sports equipment</t>
  </si>
  <si>
    <t>Use sustainable materials, obtain eco-certifications, promote environmental initiatives within the sports community</t>
  </si>
  <si>
    <t>Failure to meet athletes' performance expectations</t>
  </si>
  <si>
    <t>Engage with professional athletes for feedback, conduct extensive product testing, involve athletes in product development</t>
  </si>
  <si>
    <t>Shift towards digital or alternative training methods</t>
  </si>
  <si>
    <t>Promote the benefits of physical sports, create products that integrate with digital training apps, collaborate with fitness platforms</t>
  </si>
  <si>
    <t>Court/Train</t>
  </si>
  <si>
    <t>Increasing popularity of alternative sports</t>
  </si>
  <si>
    <t>Develop marketing campaigns that highlight the unique benefits of baseball, introduce innovative training programs, and engage in community outreach to promote baseball</t>
  </si>
  <si>
    <t>Emergence of new, innovative competitors</t>
  </si>
  <si>
    <t>Invest in R&amp;D to continuously improve product features, form strategic alliances, and highlight unique selling propositions in marketing efforts</t>
  </si>
  <si>
    <t>Rising production costs affecting pricing strategy</t>
  </si>
  <si>
    <t>Optimize production processes to reduce costs, explore cost-effective materials, and introduce pricing strategies that offer value without compromising quality</t>
  </si>
  <si>
    <t>Regulatory changes demanding more sustainable practices</t>
  </si>
  <si>
    <t>Stay ahead of regulatory changes by adopting best practices in sustainability, invest in eco-friendly materials, and communicate environmental efforts to consumers</t>
  </si>
  <si>
    <t>Social media backlash due to perceived product flaws</t>
  </si>
  <si>
    <t>Proactively monitor social media, engage with customers to address concerns quickly, and implement robust quality control measures to prevent flaws</t>
  </si>
  <si>
    <t>Dependence on a single supplier causing disruptions</t>
  </si>
  <si>
    <t>Develop a diversified supplier network, establish long-term partnerships with key suppliers, and maintain an inventory buffer of critical components</t>
  </si>
  <si>
    <t>Difficulty in achieving product-market fit</t>
  </si>
  <si>
    <t>Conduct extensive market research, involve potential users in the development process, and run pilot programs to test and refine products before full launch</t>
  </si>
  <si>
    <t>Inefficiencies in scaling production to meet demand</t>
  </si>
  <si>
    <t>Shift towards home-based fitness reducing demand for traditional baseball gear</t>
  </si>
  <si>
    <t>Expand product line to include home-based training gear that complements baseball practice, create partnerships with home fitness brands to cross-promote products, and promote the versatility of the Boa Fit System products for both home and field use through marketing campaigns</t>
  </si>
  <si>
    <t>Revenue Score</t>
  </si>
  <si>
    <t>2022 Percentage Revenue by Categories</t>
  </si>
  <si>
    <t>Forecasting Revenue</t>
  </si>
  <si>
    <t>Revenue by Region</t>
  </si>
  <si>
    <t>Increasing popularity of alternative fitness activities reducing interest in road running.</t>
  </si>
  <si>
    <t>Promote the unique benefits of road running, partner with local and national running clubs and events to increase visibility, and create a robust community of runners through social media engagement and online platforms</t>
  </si>
  <si>
    <t>Market saturation with established running shoe brands making it hard to stand out</t>
  </si>
  <si>
    <t>Highlight unique features of the Boa Fit System, leverage endorsements from elite and amateur athletes, and engage in co-branding opportunities with popular fitness influencers to create a distinct market presence</t>
  </si>
  <si>
    <t>Fluctuations in consumer spending on fitness gear affecting sales</t>
  </si>
  <si>
    <t>Offer a range of pricing tiers to cater to different budget levels, implement a loyalty program to retain customers, and offer financing options for high-end products to make them more accessible</t>
  </si>
  <si>
    <t>Rising consumer demand for sustainable and eco-friendly running gear</t>
  </si>
  <si>
    <t>Integrate eco-friendly materials into product designs, achieve sustainability certifications, and communicate the environmental benefits of the products to consumers through targeted marketing campaigns</t>
  </si>
  <si>
    <t>Negative reviews or bad publicity from product performance issues</t>
  </si>
  <si>
    <t>Actively manage and monitor online reviews and social media channels, provide excellent and responsive customer service, and engage in transparent communication about product improvements and updates</t>
  </si>
  <si>
    <t>Disruptions in material supply affecting production schedules</t>
  </si>
  <si>
    <t>Source materials from multiple suppliers to reduce dependency on any single source, develop strong relationships with key suppliers, and maintain a safety stock of critical materials to buffer against supply disruptions</t>
  </si>
  <si>
    <t>Difficulty in differentiating the product from competitors' offerings</t>
  </si>
  <si>
    <t xml:space="preserve"> Focus on continuous innovation to improve product features, gather customer feedback regularly to inform product development, and create unique marketing campaigns that highlight the distinct advantages of the Boa Fit System compared to competitors.</t>
  </si>
  <si>
    <t>Challenges in scaling production to meet increasing demand</t>
  </si>
  <si>
    <t>Streamline operations through process optimization, and enhance staff training programs to ensure efficiency and consistency in production</t>
  </si>
  <si>
    <t>Shifts towards virtual fitness programs reducing demand for physical running gear.</t>
  </si>
  <si>
    <t>Develop a digital strategy that complements physical products, offer virtual training and running events to engage with consumers online, and collaborate with virtual fitness platforms to create integrated fitness solutions</t>
  </si>
  <si>
    <t>Population</t>
  </si>
  <si>
    <t>China</t>
  </si>
  <si>
    <t>United States</t>
  </si>
  <si>
    <t>Japan</t>
  </si>
  <si>
    <t>Germany</t>
  </si>
  <si>
    <t>United Kingdom</t>
  </si>
  <si>
    <t>France</t>
  </si>
  <si>
    <t>Italy</t>
  </si>
  <si>
    <t>Korea, South</t>
  </si>
  <si>
    <t>Austria</t>
  </si>
  <si>
    <t>Hong Kong</t>
  </si>
  <si>
    <t>Assumptions</t>
  </si>
  <si>
    <t>For Population calculation we asume regions are the ones showed at BOAs website, meaning that Americas = USA, EMEA = (France, Germany, Spain, Italy, UK, Austria), and Asia = (Japan, Korea, Hong Kong, China)</t>
  </si>
  <si>
    <t xml:space="preserve">Scope </t>
  </si>
  <si>
    <t>Type</t>
  </si>
  <si>
    <t>Data</t>
  </si>
  <si>
    <t>Null values, are assumed that there was no Revenue.</t>
  </si>
  <si>
    <t>Negative values, means that there was an overstock. (Specifically in Year 2017)</t>
  </si>
  <si>
    <t>Revenue %</t>
  </si>
  <si>
    <t>Data Input Data Forecast</t>
  </si>
  <si>
    <t>z</t>
  </si>
  <si>
    <t>Population of Cycling Helmets = Cycling Footwear</t>
  </si>
  <si>
    <t>Metric</t>
  </si>
  <si>
    <t>Kids = Include ages from 6-17 years old</t>
  </si>
  <si>
    <t>Kids = Athletic Kids</t>
  </si>
  <si>
    <t>REVENUE</t>
  </si>
  <si>
    <t>Market Share</t>
  </si>
  <si>
    <t>1. Go to P3. Form</t>
  </si>
  <si>
    <t>2. Fill up the variables for both columns (Current Year and Target Year).</t>
  </si>
  <si>
    <t>3. Click Submit</t>
  </si>
  <si>
    <t>4. Go to P3. OutPut and check the results</t>
  </si>
  <si>
    <t>Tactical</t>
  </si>
  <si>
    <t>Decline in industrial or construction sector investments</t>
  </si>
  <si>
    <t xml:space="preserve">Diversify target sectors to include logistics, warehousing, and emergency services, and increase engagement with industry associations to anticipate and respond to market changes </t>
  </si>
  <si>
    <t>Entrenched competitors with established customer loyalty</t>
  </si>
  <si>
    <t>Develop specialized footwear that addresses unique safety and comfort needs, enhance product quality, and create partnerships with leading industry suppliers</t>
  </si>
  <si>
    <t>Economic downturn leading to reduced spending on workwear</t>
  </si>
  <si>
    <t>ntroduce cost-effective options, offer flexible payment plans for bulk orders, and emphasize long-term savings through durability and reduced replacement rates</t>
  </si>
  <si>
    <t>Demand for eco-friendly workwear products</t>
  </si>
  <si>
    <t>mplement sustainable materials and manufacturing processes, obtain relevant certifications, and highlight these efforts in marketing and product packaging</t>
  </si>
  <si>
    <t>Negative incidents involving product failures</t>
  </si>
  <si>
    <t>Maintain rigorous quality control, offer robust warranties, and create a rapid response team to address any issues swiftly and transparently</t>
  </si>
  <si>
    <t>Disruptions in key material supplies</t>
  </si>
  <si>
    <t>Diversify supplier base, maintain strategic reserves of critical materials, and develop contingency plans for supply chain interruptions</t>
  </si>
  <si>
    <t>Resistance to new technologies or designs</t>
  </si>
  <si>
    <t>Conduct pilot programs and gather feedback from key users, provide comprehensive training and support, and showcase success stories from early adopters</t>
  </si>
  <si>
    <t>High production costs due to specialized requirements</t>
  </si>
  <si>
    <t>optimize production processes, and conduct regular cost audits to identify and mitigate inefficiencies</t>
  </si>
  <si>
    <t>Shift towards multi-functional footwear options</t>
  </si>
  <si>
    <t>Develop versatile footwear designs that meet a range of workplace needs, conduct market research to stay ahead of trends, and adjust product lines accordingly</t>
  </si>
  <si>
    <t>Fluctuations in military and law enforcement budgets</t>
  </si>
  <si>
    <t xml:space="preserve"> Expand market reach to include private security and international markets, and offer custom solutions to meet specific tactical needs of different sectors</t>
  </si>
  <si>
    <t>Dominance of well-established brands with deep-rooted contracts</t>
  </si>
  <si>
    <t>Form strategic alliances with military and law enforcement agencies, develop superior product features, and invest in high-profile sponsorships and endorsements</t>
  </si>
  <si>
    <t>Global economic instability affecting defense spending</t>
  </si>
  <si>
    <t>Diversify product offerings to include civilian tactical applications, offer financing options, and emphasize cost-efficiency over the product lifespan</t>
  </si>
  <si>
    <t>Increased scrutiny on environmental impact of tactical gear</t>
  </si>
  <si>
    <t>Utilize eco-friendly materials, seek certifications from recognized environmental organizations, and promote sustainable practices in marketing efforts</t>
  </si>
  <si>
    <t>Reports of product failures in critical situations</t>
  </si>
  <si>
    <t>Implement rigorous testing and quality assurance protocols, establish a responsive customer service team, and provide a robust warranty and guarantee program</t>
  </si>
  <si>
    <t>Dependency on specialized materials prone to supply chain disruptions</t>
  </si>
  <si>
    <t>Source multiple suppliers for critical materials, maintain a buffer stock, and develop strategic partnerships with key suppliers to ensure a reliable supply chain</t>
  </si>
  <si>
    <t>Reluctance to adopt new technologies among traditional users</t>
  </si>
  <si>
    <t>Conduct hands-on training and demonstrations, gather feedback from key stakeholders, and develop comprehensive case studies showcasing the benefits of new technologies</t>
  </si>
  <si>
    <t>High costs of producing advanced tactical footwear</t>
  </si>
  <si>
    <t>Shift towards multi-functional and adaptable tactical footwear</t>
  </si>
  <si>
    <t>Develop modular and adaptable footwear designs, conduct regular market surveys to understand consumer preferences, and highlight versatility in marketing campaigns</t>
  </si>
  <si>
    <t>Slow adoption of advanced helmet technologies in the industry</t>
  </si>
  <si>
    <t>Offer training sessions and educational materials to demonstrate the benefits of advanced helmet technologies, and create partnerships with safety organizations to promote awareness</t>
  </si>
  <si>
    <t>Established competitors with longstanding industry trust</t>
  </si>
  <si>
    <t>Differentiate through unique features such as integrated communication systems, enhance product quality, and offer attractive warranties to build trust</t>
  </si>
  <si>
    <t>Economic downturns reducing spending on safety equipment</t>
  </si>
  <si>
    <t>Offer financing options or bulk purchase discounts, emphasize the cost-effectiveness of advanced safety features, and create value propositions around reduced injury-related costs</t>
  </si>
  <si>
    <t>Rising demand for eco-friendly materials in safety equipment</t>
  </si>
  <si>
    <t>Utilize recycled and sustainable materials in helmet production, obtain relevant environmental certifications, and highlight these efforts in marketing campaigns</t>
  </si>
  <si>
    <t>Reports of helmet failures leading to safety incidents</t>
  </si>
  <si>
    <t>Implement rigorous testing protocols, establish a responsive quality control team, and offer comprehensive product warranties and support</t>
  </si>
  <si>
    <t>Disruptions in supply of high-quality materials</t>
  </si>
  <si>
    <t>Diversify supplier base, maintain strategic reserves of critical materials, and develop strong relationships with key suppliers to ensure consistent supply</t>
  </si>
  <si>
    <t>Resistance to adopting new helmet designs</t>
  </si>
  <si>
    <t>Conduct pilot programs with key industry players, gather and incorporate feedback, and showcase success stories to demonstrate the effectiveness of new designs</t>
  </si>
  <si>
    <t>High production costs due to specialized manufacturing requirements</t>
  </si>
  <si>
    <t>Optimize production processes, and conduct regular cost-efficiency reviews</t>
  </si>
  <si>
    <t>Shift towards multi-functional safety equipment</t>
  </si>
  <si>
    <t>Develop multi-functional helmets with additional features such as built-in lighting and communication systems, and conduct market research to stay ahead of trends</t>
  </si>
  <si>
    <t>Tactical Footwear</t>
  </si>
  <si>
    <t>Limited awareness of performance bracing benefits</t>
  </si>
  <si>
    <t>Launch educational campaigns highlighting the benefits, partner with sports influencers to demonstrate effectiveness, and provide free trials to key target groups</t>
  </si>
  <si>
    <t>Strong competition from established brands</t>
  </si>
  <si>
    <t>Differentiate through innovative design and materials, focus on superior customer service, and create targeted marketing campaigns emphasizing unique product features</t>
  </si>
  <si>
    <t>Economic downturns reducing discretionary spending</t>
  </si>
  <si>
    <t>Offer flexible payment options, emphasize the long-term health benefits and potential cost savings, and target markets less affected by economic fluctuations</t>
  </si>
  <si>
    <t>Increased demand for sustainable products</t>
  </si>
  <si>
    <t>Develop braces using eco-friendly materials, obtain relevant sustainability certifications, and highlight these features in marketing to appeal to eco-conscious consumers</t>
  </si>
  <si>
    <t>Negative reviews or reports of product failure</t>
  </si>
  <si>
    <t>Implement stringent quality control measures, provide excellent customer service, and ensure transparent communication and swift resolution of any issues</t>
  </si>
  <si>
    <t>Delays in the supply of high-quality materials</t>
  </si>
  <si>
    <t>Diversify suppliers, maintain buffer stocks of critical components, and develop strong supplier relationships to ensure a consistent supply</t>
  </si>
  <si>
    <t>Resistance to adopting new bracing technologies</t>
  </si>
  <si>
    <t>Conduct workshops and demonstrations, collaborate with sports professionals to endorse products, and gather user feedback to refine and improve offerings</t>
  </si>
  <si>
    <t>High production costs due to specialized manufacturing</t>
  </si>
  <si>
    <t>Conduct regular efficiency audits to minimize costs</t>
  </si>
  <si>
    <t>Shifts in preferences towards less obtrusive solutions</t>
  </si>
  <si>
    <t>Develop lightweight, low-profile designs, conduct market research to stay ahead of trends, and highlight the discreet nature and effectiveness of products in marketing</t>
  </si>
  <si>
    <t>Country</t>
  </si>
  <si>
    <t>Total Revenue by Year</t>
  </si>
  <si>
    <t>Total Revenue by Regiond and Brands 2022</t>
  </si>
  <si>
    <t>Revenue by Product Types</t>
  </si>
  <si>
    <t>Revenue by Product Types 2022</t>
  </si>
  <si>
    <t>Revenue by Year and Region (Select List)</t>
  </si>
  <si>
    <t>Insights.</t>
  </si>
  <si>
    <t>Since year 2020 Revenue growth approximately 27% per year</t>
  </si>
  <si>
    <t>The top 5 brands in the Americas in 2022 are Adidas Golf, Footjoy, Redwing, Specialized, and New Balance.</t>
  </si>
  <si>
    <t>The top 5 brands in Asia in 2022 are Anta, Fila, Shimano, Asics, and K2 Safety</t>
  </si>
  <si>
    <t>The top 5 brands in EMEA in 2022 are Atlas, Brynje, Ecco, Elten, and Fizik</t>
  </si>
  <si>
    <t>BOA's top products in 2022 are associated with the L6 and M4 models.</t>
  </si>
  <si>
    <t>With the highest revenue-to-quantity ratio of 2.9, EMEA is our most profitable market. This indicates that products in this region are either sold at higher prices, have higher margins, or both. Strategies that are working well in EMEA could be analyzed and potentially applied to other regions</t>
  </si>
  <si>
    <t>The revenue-to-quantity ratio of 1.22 suggests that while this market is performing well, there is room for improvement in either increasing prices, optimizing costs, or enhancing product value perception</t>
  </si>
  <si>
    <t>With the lowest ratio of 0.77, America presents the greatest challenge in terms of profitability. This could indicate lower pricing power, higher costs, or competitive market conditions.</t>
  </si>
  <si>
    <t>Allocate resources and investment strategically based on regional performance. Prioritize EMEA for expansion and innovation, while focusing on improving profitability in Asia and addressing the challenges in America</t>
  </si>
  <si>
    <t>Customize our strategies for each region. In EMEA, continue with current successful strategies and consider expanding product lines. In Asia, focus on market penetration and value enhancement. In America, evaluate and revamp marketing, pricing, and cost structures.</t>
  </si>
  <si>
    <t>Generating 9.8 million USD in revenue from athletic kids' products highlights a competitive advantage in this segment.</t>
  </si>
  <si>
    <t>Generating 8.3 Mio USD suggests a strong demand for golf products in the Americas, indicating a well-established customer base with specific preferences.</t>
  </si>
  <si>
    <t>The fact that workwear generated 10.3 million USD in EMEA in 2022, making it the most profitable segment, highlights the company's strong market position and dominance in this category within the region.</t>
  </si>
  <si>
    <t>Golf represents 40% of the company’s revenue, indicating that it is a key driver of the business’s financial performance. EMEA and Asia should reconsider the marketing strategy and marke penetration.</t>
  </si>
  <si>
    <t>Given its significant contribution to revenue, workwear, atlhetic kids, golf and cycling should be a priority for future investments in research and development, marketing, and production capabilities.</t>
  </si>
  <si>
    <t>Total Revenue by Categorie</t>
  </si>
  <si>
    <t>Data Sources</t>
  </si>
  <si>
    <t>Details Data</t>
  </si>
  <si>
    <t>Population data by country</t>
  </si>
  <si>
    <t>Statista</t>
  </si>
  <si>
    <t>Number of snowboarding participants in the United States 2023</t>
  </si>
  <si>
    <t>SnowSports Industries America (SIA)</t>
  </si>
  <si>
    <t>Population of snowboarders by country</t>
  </si>
  <si>
    <t>China Ski Industry White Book</t>
  </si>
  <si>
    <t>Japan Snow Sports Association</t>
  </si>
  <si>
    <t>Deutscher Skiverband (German Ski Association)</t>
  </si>
  <si>
    <t>Sport England and UK Sport</t>
  </si>
  <si>
    <t>French Ski Federation (Fédération Française de Ski)</t>
  </si>
  <si>
    <t>Italian Winter Sports Federation (Federazione Italiana Sport Invernali)</t>
  </si>
  <si>
    <t>Korea Ski Association</t>
  </si>
  <si>
    <t>Royal Spanish Winter Sports Federation (Real Federación Española Deportes de Invierno)</t>
  </si>
  <si>
    <t>Austrian Ski Federation (Österreichischer Skiverband)</t>
  </si>
  <si>
    <t>Hong Kong Ski and Snowboard Association</t>
  </si>
  <si>
    <t>SnowSports Industries America (SIA), Outdoor Foundation, Statista</t>
  </si>
  <si>
    <t>Population of apline skiiers and nordic walkers by country</t>
  </si>
  <si>
    <t>China Ski Industry White Book, market research reports</t>
  </si>
  <si>
    <t>Japan Snow Sports Association, Japan Nordic Walking Association</t>
  </si>
  <si>
    <t>Deutscher Skiverband, German Nordic Walking and Nordic Blading Association</t>
  </si>
  <si>
    <t>Sport England, UK Sport, British Nordic Walking</t>
  </si>
  <si>
    <t>Fédération Française de Ski, market research reports</t>
  </si>
  <si>
    <t>Federazione Italiana Sport Invernali, Italian Nordic Walking Association</t>
  </si>
  <si>
    <t>Korea Ski Association, Korea Nordic Walking Federation</t>
  </si>
  <si>
    <t>Real Federación Española Deportes de Invierno, market research reports</t>
  </si>
  <si>
    <t>Österreichischer Skiverband, market research reports</t>
  </si>
  <si>
    <t>Hong Kong Ski and Snowboard Association, Hong Kong Nordic Walking Association</t>
  </si>
  <si>
    <t>SnowSports Industries America (SIA), National Ski Areas Association (NSAA)</t>
  </si>
  <si>
    <t>Population of snow sports helmets users by country</t>
  </si>
  <si>
    <t>Japan Snow Sports Association, market research reports</t>
  </si>
  <si>
    <t>Deutscher Skiverband, German Ski Association, market research reports</t>
  </si>
  <si>
    <t>Sport England, UK Sport, market research reports</t>
  </si>
  <si>
    <t>Federazione Italiana Sport Invernali, market research reports</t>
  </si>
  <si>
    <t>Korea Ski Association, market research reports</t>
  </si>
  <si>
    <t>Hong Kong Ski and Snowboard Association, market research reports</t>
  </si>
  <si>
    <t>Statista, National Household Travel Survey</t>
  </si>
  <si>
    <t>Population of cyclists by country</t>
  </si>
  <si>
    <t>China Bicycle Association, market research reports</t>
  </si>
  <si>
    <t>Japan Bicycle Promotion Institute, Ministry of Land, Infrastructure, Transport and Tourism</t>
  </si>
  <si>
    <t>Allgemeiner Deutscher Fahrrad-Club (ADFC), Statista</t>
  </si>
  <si>
    <t>Sport England, Cycling UK, market research reports</t>
  </si>
  <si>
    <t>Fédération Française de Cyclisme, Ministry of Ecological Transition, Statista</t>
  </si>
  <si>
    <t>Federazione Ciclistica Italiana, Istat, market research reports</t>
  </si>
  <si>
    <t>Korea Transport Institute, market research reports</t>
  </si>
  <si>
    <t>Real Federación Española de Ciclismo, Ministry of Transport, Mobility and Urban Agenda</t>
  </si>
  <si>
    <t>Austrian Bicycle Industry Association, Statistik Austria</t>
  </si>
  <si>
    <t>Transport Department of Hong Kong, Hong Kong Cycling Alliance, market research reports</t>
  </si>
  <si>
    <t>Outdoor Industry Association, Statista, American Trail Running Association</t>
  </si>
  <si>
    <t>Population of mountaineers and trail runners by country</t>
  </si>
  <si>
    <t>China Mountaineering Association, market research reports</t>
  </si>
  <si>
    <t>Japan Mountaineering Association, Japan Trail Running Association</t>
  </si>
  <si>
    <t>Deutscher Alpenverein (DAV), Statista, German Trail Running Association</t>
  </si>
  <si>
    <t>British Mountaineering Council, Sport England, market research reports</t>
  </si>
  <si>
    <t>Fédération Française de la Montagne et de l'Escalade (FFME), market research reports</t>
  </si>
  <si>
    <t>Club Alpino Italiano (CAI), Federazione Italiana Skyrunning, market research reports</t>
  </si>
  <si>
    <t>Korea Alpine Federation, Korea Trail Running Federation, market research reports</t>
  </si>
  <si>
    <t>Federación Española de Deportes de Montaña y Escalada (FEDME), market research reports</t>
  </si>
  <si>
    <t>Österreichischer Alpenverein, market research reports</t>
  </si>
  <si>
    <t>Hong Kong Mountaineering Union, Hong Kong Trail Running Association, market research reports</t>
  </si>
  <si>
    <t>Outdoor Industry Association, National Recreation and Park Association, Statista</t>
  </si>
  <si>
    <t>Population of Kids Engaging in Outdoor Activities by country</t>
  </si>
  <si>
    <t>China Outdoor Association, market research reports</t>
  </si>
  <si>
    <t>Japan Outdoor Education Society, Ministry of Education, Culture, Sports, Science and Technology</t>
  </si>
  <si>
    <t>Deutscher Olympischer Sportbund (DOSB), Statista</t>
  </si>
  <si>
    <t>Sport England, Natural England, market research reports</t>
  </si>
  <si>
    <t>Fédération Française des Clubs Alpins et de Montagne (FFCAM), market research reports</t>
  </si>
  <si>
    <t>Italian National Institute of Statistics (Istat), market research reports</t>
  </si>
  <si>
    <t>Korea Youth Counseling and Welfare Institute, market research reports</t>
  </si>
  <si>
    <t>Spanish National Institute of Statistics (INE), market research reports</t>
  </si>
  <si>
    <t>Statistics Austria, Österreichischer Alpenverein, market research reports</t>
  </si>
  <si>
    <t>Hong Kong Playground Association, Leisure and Cultural Services Department, market research reports</t>
  </si>
  <si>
    <t>Market research reports, Statista, Bureau of Labor Statistics, Frost &amp; Sullivan</t>
  </si>
  <si>
    <t>Annually sold units of Workwear / Tactical, Helmets and Performance Bracing</t>
  </si>
  <si>
    <t>China National Garment Association, market research reports, Frost &amp; Sullivan</t>
  </si>
  <si>
    <t>Japan Workwear Association, market research reports, Frost &amp; Sullivan</t>
  </si>
  <si>
    <t>Deutsches Institut für Normung (DIN), market research reports, Frost &amp; Sullivan</t>
  </si>
  <si>
    <t>British Safety Industry Federation, market research reports, Frost &amp; Sullivan</t>
  </si>
  <si>
    <t>Institut National de Recherche et de Sécurité (INRS), market research reports, Frost &amp; Sullivan</t>
  </si>
  <si>
    <t>Istituto Nazionale per l'Assicurazione contro gli Infortuni sul Lavoro (INAIL), market research reports, Frost &amp; Sullivan</t>
  </si>
  <si>
    <t>Korea Occupational Safety and Health Agency (KOSHA), market research reports, Frost &amp; Sullivan</t>
  </si>
  <si>
    <t>Instituto Nacional de Seguridad y Salud en el Trabajo (INSST), market research reports, Frost &amp; Sullivan</t>
  </si>
  <si>
    <t>Austrian Standards Institute (ASI), market research reports, Frost &amp; Sullivan</t>
  </si>
  <si>
    <t>Hong Kong Occupational Safety &amp; Health Council, market research reports, Frost &amp; Sullivan</t>
  </si>
  <si>
    <t>Estimated population size by segment</t>
  </si>
  <si>
    <t>Spain</t>
  </si>
  <si>
    <t>South Korea</t>
  </si>
  <si>
    <t>Sum of Population</t>
  </si>
  <si>
    <t>Population by Region</t>
  </si>
  <si>
    <t>Sum of Estimated population size by segment</t>
  </si>
  <si>
    <t>Market Potential</t>
  </si>
  <si>
    <t>Competitive Landscape</t>
  </si>
  <si>
    <t>Economic Conditions</t>
  </si>
  <si>
    <t>Criteria.</t>
  </si>
  <si>
    <t>Size and growth of the market segment</t>
  </si>
  <si>
    <t>Level of competition and BOA's relative strength</t>
  </si>
  <si>
    <t>Assess the economic stability and growth in regions where these segments are popular</t>
  </si>
  <si>
    <t>Procedure.</t>
  </si>
  <si>
    <t>In Asia Cyclist in the dataset means every available cyclist, we asume that only 10% of cyclist are interested in cycling as a sport</t>
  </si>
  <si>
    <t>Use a scoring system (e.g., 1-5) for each criterion</t>
  </si>
  <si>
    <t>Total 2022 Revenue by Categories</t>
  </si>
  <si>
    <t>2022 Revenue by Categories by Region</t>
  </si>
  <si>
    <t>Hiking</t>
  </si>
  <si>
    <t>Trail</t>
  </si>
  <si>
    <t>Revenue Scores</t>
  </si>
  <si>
    <t>Score</t>
  </si>
  <si>
    <t>(-)</t>
  </si>
  <si>
    <t>(+)</t>
  </si>
  <si>
    <t>Population Demand</t>
  </si>
  <si>
    <t>Demand Score</t>
  </si>
  <si>
    <t>Potential Market Score</t>
  </si>
  <si>
    <t>Score comes from risk analysis perform in each category. Ideally it would be more accurate by collecting data from the experts in each segment</t>
  </si>
  <si>
    <t>Total amount of revenue in 2022</t>
  </si>
  <si>
    <t>Also associated to revenue and qty sold</t>
  </si>
  <si>
    <t>1. Use a scoring system (e.g., 1-10) for each criterion.</t>
  </si>
  <si>
    <t>2. All of this scores were based on data, research and my own perception of how BOA is percive by each segmenet.</t>
  </si>
  <si>
    <t>3. Scores above 22 are the markets that I consider are the most attractive.</t>
  </si>
  <si>
    <t>Scenario 1</t>
  </si>
  <si>
    <t>Scenario 2</t>
  </si>
  <si>
    <t>Scenario 3</t>
  </si>
  <si>
    <t>(Ex. If you want an increase of 10% you must submit 110)</t>
  </si>
  <si>
    <t>Quantity per Year</t>
  </si>
  <si>
    <t>Bad</t>
  </si>
  <si>
    <t>Revenue Scenarios</t>
  </si>
  <si>
    <t>Good</t>
  </si>
  <si>
    <t>Average</t>
  </si>
  <si>
    <t>Choose Scenario</t>
  </si>
  <si>
    <t>2017</t>
  </si>
  <si>
    <t>2018</t>
  </si>
  <si>
    <t>2019</t>
  </si>
  <si>
    <t>2020</t>
  </si>
  <si>
    <t>2021</t>
  </si>
  <si>
    <t>2022</t>
  </si>
  <si>
    <t>2023</t>
  </si>
  <si>
    <t>2024</t>
  </si>
  <si>
    <t>2025</t>
  </si>
  <si>
    <t>2026</t>
  </si>
  <si>
    <t>2027</t>
  </si>
  <si>
    <t>(If 25% increase insert 125%)</t>
  </si>
  <si>
    <t>Revenue 2022</t>
  </si>
  <si>
    <t>Qty 2022</t>
  </si>
  <si>
    <t>Revenue to Qty Ratio</t>
  </si>
  <si>
    <t>Assumptions.</t>
  </si>
  <si>
    <t>Data Directory.</t>
  </si>
  <si>
    <t>Population Data.</t>
  </si>
  <si>
    <t>Estimated Population  Size by Segment</t>
  </si>
  <si>
    <t>1. Go to P3. Form N1</t>
  </si>
  <si>
    <t>2. Fill up the variables with data extracted.</t>
  </si>
  <si>
    <t>4. Go to P3 Data Collection N1 to check that your data was collected accordingly.</t>
  </si>
  <si>
    <t>Instructions. Forecasting Scenarios</t>
  </si>
  <si>
    <t>Instructions. Data Entry</t>
  </si>
  <si>
    <t>Calculations. BOA Planning Variables</t>
  </si>
  <si>
    <t>Instructions. BOA Planning Variables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</si>
</sst>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0;\(\$#,##0\);\$#,##0"/>
    <numFmt numFmtId="165" formatCode="_(&quot;$&quot;* #,##0_);_(&quot;$&quot;* \(#,##0\);_(&quot;$&quot;* &quot;-&quot;??_);_(@_)"/>
    <numFmt numFmtId="166" formatCode="_(* #,##0_);_(* \(#,##0\);_(* &quot;-&quot;??_);_(@_)"/>
    <numFmt numFmtId="167" formatCode="0.0"/>
  </numFmts>
  <fonts count="20">
    <font>
      <sz val="11"/>
      <color theme="1"/>
      <name val="Calibri"/>
      <family val="2"/>
      <scheme val="minor"/>
    </font>
    <font>
      <sz val="11"/>
      <color theme="1"/>
      <name val="Calibri"/>
      <family val="2"/>
      <scheme val="minor"/>
    </font>
    <font>
      <sz val="11"/>
      <color theme="1"/>
      <name val="MarkPro"/>
    </font>
    <font>
      <b/>
      <sz val="11"/>
      <color theme="1"/>
      <name val="MarkPro"/>
    </font>
    <font>
      <sz val="11"/>
      <name val="MarkPro"/>
    </font>
    <font>
      <sz val="8"/>
      <name val="Calibri"/>
      <family val="2"/>
      <scheme val="minor"/>
    </font>
    <font>
      <sz val="11"/>
      <color rgb="FF000000"/>
      <name val="Aptos"/>
    </font>
    <font>
      <sz val="11"/>
      <color rgb="FF000000"/>
      <name val="Calibri"/>
      <family val="2"/>
      <scheme val="minor"/>
    </font>
    <font>
      <b/>
      <sz val="11"/>
      <color theme="1"/>
      <name val="Calibri"/>
      <family val="2"/>
      <scheme val="minor"/>
    </font>
    <font>
      <sz val="9"/>
      <color rgb="FFC00000"/>
      <name val="Calibri"/>
      <family val="2"/>
      <scheme val="minor"/>
    </font>
    <font>
      <b/>
      <sz val="24"/>
      <color theme="1"/>
      <name val="Calibri"/>
      <family val="2"/>
      <scheme val="minor"/>
    </font>
    <font>
      <b/>
      <sz val="11"/>
      <color rgb="FF000000"/>
      <name val="Calibri"/>
      <family val="2"/>
      <scheme val="minor"/>
    </font>
    <font>
      <sz val="12"/>
      <color rgb="FF000000"/>
      <name val="Aptos Narrow"/>
    </font>
    <font>
      <sz val="11.9"/>
      <color rgb="FF000000"/>
      <name val="Aptos Narrow"/>
    </font>
    <font>
      <sz val="11"/>
      <color theme="0" tint="-0.14999847407452621"/>
      <name val="Calibri"/>
      <family val="2"/>
      <scheme val="minor"/>
    </font>
    <font>
      <sz val="11"/>
      <color theme="0"/>
      <name val="Calibri"/>
      <family val="2"/>
      <scheme val="minor"/>
    </font>
    <font>
      <sz val="9"/>
      <color theme="1"/>
      <name val="Calibri"/>
      <family val="2"/>
      <scheme val="minor"/>
    </font>
    <font>
      <u/>
      <sz val="11"/>
      <color theme="10"/>
      <name val="Calibri"/>
      <family val="2"/>
      <scheme val="minor"/>
    </font>
    <font>
      <sz val="10"/>
      <color theme="1"/>
      <name val="Calibri"/>
      <family val="2"/>
      <scheme val="minor"/>
    </font>
    <font>
      <sz val="9"/>
      <color rgb="FFFF0000"/>
      <name val="Calibri"/>
      <family val="2"/>
      <scheme val="minor"/>
    </font>
  </fonts>
  <fills count="14">
    <fill>
      <patternFill patternType="none"/>
    </fill>
    <fill>
      <patternFill patternType="gray125"/>
    </fill>
    <fill>
      <patternFill patternType="solid">
        <fgColor theme="4" tint="0.79998168889431442"/>
        <bgColor theme="4" tint="0.79998168889431442"/>
      </patternFill>
    </fill>
    <fill>
      <patternFill patternType="solid">
        <fgColor theme="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D9D9D9"/>
        <bgColor rgb="FF000000"/>
      </patternFill>
    </fill>
    <fill>
      <patternFill patternType="solid">
        <fgColor theme="0" tint="-4.9989318521683403E-2"/>
        <bgColor rgb="FF000000"/>
      </patternFill>
    </fill>
    <fill>
      <patternFill patternType="solid">
        <fgColor theme="7" tint="0.59999389629810485"/>
        <bgColor rgb="FF000000"/>
      </patternFill>
    </fill>
    <fill>
      <patternFill patternType="solid">
        <fgColor theme="0" tint="-0.14999847407452621"/>
        <bgColor rgb="FF000000"/>
      </patternFill>
    </fill>
    <fill>
      <patternFill patternType="solid">
        <fgColor theme="9" tint="0.59999389629810485"/>
        <bgColor indexed="64"/>
      </patternFill>
    </fill>
    <fill>
      <patternFill patternType="solid">
        <fgColor theme="4" tint="0.79998168889431442"/>
        <bgColor indexed="64"/>
      </patternFill>
    </fill>
    <fill>
      <patternFill patternType="solid">
        <fgColor theme="4" tint="-0.249977111117893"/>
        <bgColor indexed="64"/>
      </patternFill>
    </fill>
  </fills>
  <borders count="37">
    <border>
      <left/>
      <right/>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bottom style="medium">
        <color theme="0"/>
      </bottom>
      <diagonal/>
    </border>
    <border>
      <left style="medium">
        <color theme="1"/>
      </left>
      <right style="medium">
        <color theme="1"/>
      </right>
      <top style="medium">
        <color theme="1"/>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0"/>
      </bottom>
      <diagonal/>
    </border>
    <border>
      <left/>
      <right style="medium">
        <color theme="1"/>
      </right>
      <top/>
      <bottom style="medium">
        <color theme="0"/>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6">
    <xf numFmtId="0" fontId="0"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7" fillId="0" borderId="0" applyNumberFormat="0" applyFill="0" applyBorder="0" applyAlignment="0" applyProtection="0"/>
  </cellStyleXfs>
  <cellXfs count="137">
    <xf numFmtId="0" fontId="0" fillId="0" borderId="0" xfId="0"/>
    <xf numFmtId="1" fontId="0" fillId="0" borderId="0" xfId="0" applyNumberFormat="1"/>
    <xf numFmtId="3" fontId="0" fillId="0" borderId="0" xfId="0" applyNumberFormat="1"/>
    <xf numFmtId="164" fontId="0" fillId="0" borderId="0" xfId="0" applyNumberFormat="1"/>
    <xf numFmtId="0" fontId="0" fillId="0" borderId="0" xfId="0" applyAlignment="1">
      <alignment horizontal="left"/>
    </xf>
    <xf numFmtId="0" fontId="2" fillId="0" borderId="0" xfId="1" applyFont="1" applyAlignment="1">
      <alignment horizontal="left"/>
    </xf>
    <xf numFmtId="0" fontId="6" fillId="0" borderId="0" xfId="0" applyFont="1"/>
    <xf numFmtId="0" fontId="0" fillId="0" borderId="0" xfId="0" pivotButton="1"/>
    <xf numFmtId="0" fontId="0" fillId="0" borderId="0" xfId="0" applyAlignment="1">
      <alignment horizontal="left" indent="1"/>
    </xf>
    <xf numFmtId="1" fontId="0" fillId="0" borderId="0" xfId="0" applyNumberFormat="1" applyAlignment="1">
      <alignment horizontal="left"/>
    </xf>
    <xf numFmtId="44" fontId="0" fillId="0" borderId="0" xfId="0" applyNumberFormat="1"/>
    <xf numFmtId="9" fontId="0" fillId="0" borderId="0" xfId="4" applyFont="1"/>
    <xf numFmtId="9" fontId="0" fillId="0" borderId="0" xfId="0" applyNumberFormat="1"/>
    <xf numFmtId="43" fontId="0" fillId="0" borderId="0" xfId="0" applyNumberFormat="1"/>
    <xf numFmtId="44" fontId="0" fillId="0" borderId="0" xfId="3" applyFont="1"/>
    <xf numFmtId="0" fontId="8" fillId="0" borderId="0" xfId="0" applyFont="1"/>
    <xf numFmtId="43" fontId="0" fillId="0" borderId="0" xfId="2" applyFont="1"/>
    <xf numFmtId="43" fontId="6" fillId="0" borderId="0" xfId="0" applyNumberFormat="1" applyFont="1"/>
    <xf numFmtId="9" fontId="6" fillId="0" borderId="0" xfId="4" applyFont="1"/>
    <xf numFmtId="0" fontId="0" fillId="0" borderId="1" xfId="0" applyBorder="1"/>
    <xf numFmtId="0" fontId="0" fillId="2" borderId="1" xfId="0" applyFill="1" applyBorder="1"/>
    <xf numFmtId="165" fontId="0" fillId="0" borderId="0" xfId="0" applyNumberFormat="1"/>
    <xf numFmtId="0" fontId="0" fillId="3" borderId="0" xfId="0" applyFill="1"/>
    <xf numFmtId="166" fontId="6" fillId="0" borderId="0" xfId="0" applyNumberFormat="1" applyFont="1"/>
    <xf numFmtId="166" fontId="0" fillId="0" borderId="0" xfId="0" applyNumberFormat="1"/>
    <xf numFmtId="0" fontId="6" fillId="2" borderId="1" xfId="0" applyFont="1" applyFill="1" applyBorder="1"/>
    <xf numFmtId="0" fontId="6" fillId="0" borderId="1" xfId="0" applyFont="1" applyBorder="1"/>
    <xf numFmtId="167" fontId="0" fillId="0" borderId="0" xfId="0" applyNumberFormat="1"/>
    <xf numFmtId="0" fontId="7" fillId="0" borderId="0" xfId="0" applyFont="1"/>
    <xf numFmtId="0" fontId="6" fillId="0" borderId="0" xfId="0" applyFont="1" applyAlignment="1">
      <alignment wrapText="1"/>
    </xf>
    <xf numFmtId="0" fontId="0" fillId="0" borderId="6" xfId="0" applyBorder="1"/>
    <xf numFmtId="0" fontId="0" fillId="0" borderId="7" xfId="0" applyBorder="1"/>
    <xf numFmtId="0" fontId="9" fillId="0" borderId="0" xfId="0" applyFont="1"/>
    <xf numFmtId="0" fontId="0" fillId="0" borderId="8" xfId="0" applyBorder="1"/>
    <xf numFmtId="0" fontId="0" fillId="0" borderId="9" xfId="0" applyBorder="1"/>
    <xf numFmtId="0" fontId="0" fillId="0" borderId="10" xfId="0" applyBorder="1"/>
    <xf numFmtId="0" fontId="0" fillId="5" borderId="0" xfId="0" applyFill="1"/>
    <xf numFmtId="0" fontId="0" fillId="6" borderId="2" xfId="0" applyFill="1" applyBorder="1"/>
    <xf numFmtId="0" fontId="0" fillId="6" borderId="11" xfId="0" applyFill="1" applyBorder="1"/>
    <xf numFmtId="0" fontId="7" fillId="8" borderId="11" xfId="0" applyFont="1" applyFill="1" applyBorder="1"/>
    <xf numFmtId="0" fontId="8" fillId="4" borderId="11" xfId="0" applyFont="1" applyFill="1" applyBorder="1"/>
    <xf numFmtId="0" fontId="11" fillId="9" borderId="11" xfId="0" applyFont="1" applyFill="1" applyBorder="1"/>
    <xf numFmtId="0" fontId="14" fillId="5" borderId="0" xfId="0" applyFont="1" applyFill="1"/>
    <xf numFmtId="0" fontId="15" fillId="5" borderId="0" xfId="0" applyFont="1" applyFill="1"/>
    <xf numFmtId="0" fontId="15" fillId="7" borderId="0" xfId="0" applyFont="1" applyFill="1"/>
    <xf numFmtId="0" fontId="0" fillId="6" borderId="2" xfId="0" applyFill="1" applyBorder="1" applyAlignment="1">
      <alignment horizontal="center" vertical="center"/>
    </xf>
    <xf numFmtId="0" fontId="0" fillId="0" borderId="0" xfId="0" applyAlignment="1">
      <alignment horizontal="center" vertical="center"/>
    </xf>
    <xf numFmtId="0" fontId="7" fillId="6" borderId="2" xfId="0" applyFont="1" applyFill="1" applyBorder="1" applyAlignment="1">
      <alignment horizontal="center" vertical="center"/>
    </xf>
    <xf numFmtId="0" fontId="16" fillId="0" borderId="0" xfId="0" applyFont="1"/>
    <xf numFmtId="0" fontId="8" fillId="5" borderId="11" xfId="0" applyFont="1" applyFill="1" applyBorder="1" applyAlignment="1">
      <alignment horizontal="center" vertical="center" wrapText="1"/>
    </xf>
    <xf numFmtId="0" fontId="0" fillId="6" borderId="11" xfId="0" applyFill="1" applyBorder="1" applyAlignment="1">
      <alignment horizontal="center" vertical="center" wrapText="1"/>
    </xf>
    <xf numFmtId="0" fontId="0" fillId="0" borderId="11" xfId="0" applyBorder="1" applyAlignment="1">
      <alignment horizontal="center" vertical="center"/>
    </xf>
    <xf numFmtId="0" fontId="0" fillId="6" borderId="11" xfId="0" applyFill="1" applyBorder="1" applyAlignment="1">
      <alignment horizontal="center" vertical="center"/>
    </xf>
    <xf numFmtId="0" fontId="0" fillId="6" borderId="12" xfId="0" applyFill="1" applyBorder="1" applyAlignment="1">
      <alignment horizontal="center" vertical="center" wrapText="1"/>
    </xf>
    <xf numFmtId="0" fontId="0" fillId="0" borderId="12" xfId="0" applyBorder="1" applyAlignment="1">
      <alignment horizontal="center" vertical="center"/>
    </xf>
    <xf numFmtId="0" fontId="0" fillId="6" borderId="12" xfId="0" applyFill="1" applyBorder="1" applyAlignment="1">
      <alignment horizontal="center" vertical="center"/>
    </xf>
    <xf numFmtId="43" fontId="0" fillId="0" borderId="0" xfId="2" applyFont="1" applyAlignment="1">
      <alignment horizontal="left"/>
    </xf>
    <xf numFmtId="0" fontId="0" fillId="4" borderId="0" xfId="0" applyFill="1"/>
    <xf numFmtId="0" fontId="8" fillId="4" borderId="0" xfId="0" applyFont="1" applyFill="1"/>
    <xf numFmtId="0" fontId="14" fillId="10" borderId="0" xfId="0" applyFont="1" applyFill="1"/>
    <xf numFmtId="0" fontId="0" fillId="0" borderId="13" xfId="0" applyBorder="1"/>
    <xf numFmtId="0" fontId="0" fillId="6" borderId="14" xfId="0" applyFill="1"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18" fillId="0" borderId="0" xfId="0" applyFont="1"/>
    <xf numFmtId="166" fontId="0" fillId="6" borderId="14" xfId="2" applyNumberFormat="1" applyFont="1" applyFill="1" applyBorder="1"/>
    <xf numFmtId="165" fontId="0" fillId="6" borderId="14" xfId="3" applyNumberFormat="1" applyFont="1" applyFill="1" applyBorder="1"/>
    <xf numFmtId="166" fontId="0" fillId="0" borderId="0" xfId="2" applyNumberFormat="1" applyFont="1"/>
    <xf numFmtId="166" fontId="7" fillId="0" borderId="0" xfId="0" applyNumberFormat="1" applyFont="1"/>
    <xf numFmtId="2" fontId="0" fillId="6" borderId="11" xfId="0" applyNumberFormat="1" applyFill="1" applyBorder="1"/>
    <xf numFmtId="166" fontId="14" fillId="5" borderId="0" xfId="2" applyNumberFormat="1" applyFont="1" applyFill="1"/>
    <xf numFmtId="165" fontId="14" fillId="5" borderId="0" xfId="3" applyNumberFormat="1" applyFont="1" applyFill="1"/>
    <xf numFmtId="165" fontId="14" fillId="5" borderId="0" xfId="0" applyNumberFormat="1" applyFont="1" applyFill="1"/>
    <xf numFmtId="0" fontId="8" fillId="4" borderId="11" xfId="0" applyFont="1" applyFill="1" applyBorder="1" applyAlignment="1">
      <alignment horizontal="center" vertical="center"/>
    </xf>
    <xf numFmtId="9" fontId="0" fillId="6" borderId="11" xfId="4" applyFont="1" applyFill="1" applyBorder="1" applyAlignment="1">
      <alignment horizontal="center" vertical="center"/>
    </xf>
    <xf numFmtId="44" fontId="0" fillId="6" borderId="11" xfId="3" applyFont="1" applyFill="1" applyBorder="1" applyAlignment="1">
      <alignment horizontal="center" vertical="center"/>
    </xf>
    <xf numFmtId="0" fontId="0" fillId="4" borderId="11" xfId="0" applyFill="1" applyBorder="1" applyAlignment="1">
      <alignment horizontal="center" vertical="center"/>
    </xf>
    <xf numFmtId="166" fontId="0" fillId="6" borderId="11" xfId="2" applyNumberFormat="1" applyFont="1" applyFill="1" applyBorder="1" applyAlignment="1">
      <alignment horizontal="center" vertical="center"/>
    </xf>
    <xf numFmtId="43" fontId="0" fillId="6" borderId="11" xfId="2" applyFont="1" applyFill="1" applyBorder="1" applyAlignment="1">
      <alignment horizontal="center" vertical="center"/>
    </xf>
    <xf numFmtId="0" fontId="11" fillId="0" borderId="0" xfId="0" applyFont="1"/>
    <xf numFmtId="0" fontId="0" fillId="0" borderId="0" xfId="0" applyAlignment="1">
      <alignment vertical="center"/>
    </xf>
    <xf numFmtId="0" fontId="8" fillId="0" borderId="0" xfId="0" applyFont="1" applyAlignment="1">
      <alignment horizontal="center" vertical="center" wrapText="1"/>
    </xf>
    <xf numFmtId="3" fontId="0" fillId="0" borderId="0" xfId="0" applyNumberFormat="1" applyAlignment="1">
      <alignment vertical="center" wrapText="1"/>
    </xf>
    <xf numFmtId="0" fontId="8" fillId="0" borderId="0" xfId="0" applyFont="1" applyAlignment="1">
      <alignment horizontal="left"/>
    </xf>
    <xf numFmtId="0" fontId="2" fillId="6" borderId="11" xfId="1" applyFont="1" applyFill="1" applyBorder="1" applyAlignment="1">
      <alignment horizontal="left"/>
    </xf>
    <xf numFmtId="1" fontId="0" fillId="6" borderId="11" xfId="0" applyNumberFormat="1" applyFill="1" applyBorder="1" applyAlignment="1">
      <alignment horizontal="center" vertical="center"/>
    </xf>
    <xf numFmtId="0" fontId="2" fillId="11" borderId="11" xfId="1" applyFont="1" applyFill="1" applyBorder="1" applyAlignment="1">
      <alignment horizontal="left"/>
    </xf>
    <xf numFmtId="1" fontId="0" fillId="11" borderId="11" xfId="0" applyNumberFormat="1" applyFill="1" applyBorder="1" applyAlignment="1">
      <alignment horizontal="center" vertical="center"/>
    </xf>
    <xf numFmtId="0" fontId="0" fillId="11" borderId="11" xfId="0" applyFill="1" applyBorder="1" applyAlignment="1">
      <alignment horizontal="center" vertical="center"/>
    </xf>
    <xf numFmtId="0" fontId="7" fillId="11" borderId="11" xfId="0" applyFont="1" applyFill="1" applyBorder="1" applyAlignment="1">
      <alignment horizontal="center" vertical="center"/>
    </xf>
    <xf numFmtId="0" fontId="17" fillId="6" borderId="11" xfId="5" applyFill="1" applyBorder="1" applyAlignment="1"/>
    <xf numFmtId="0" fontId="0" fillId="6" borderId="11" xfId="0" applyFill="1" applyBorder="1" applyAlignment="1">
      <alignment vertical="center"/>
    </xf>
    <xf numFmtId="1" fontId="8" fillId="12" borderId="0" xfId="0" applyNumberFormat="1" applyFont="1" applyFill="1"/>
    <xf numFmtId="165" fontId="0" fillId="0" borderId="0" xfId="3" applyNumberFormat="1" applyFont="1"/>
    <xf numFmtId="165" fontId="8" fillId="12" borderId="0" xfId="0" applyNumberFormat="1" applyFont="1" applyFill="1"/>
    <xf numFmtId="0" fontId="2" fillId="6" borderId="25" xfId="1" applyFont="1" applyFill="1" applyBorder="1" applyAlignment="1">
      <alignment vertical="center" wrapText="1"/>
    </xf>
    <xf numFmtId="0" fontId="4" fillId="6" borderId="25" xfId="1" applyFont="1" applyFill="1" applyBorder="1" applyAlignment="1">
      <alignment vertical="center" wrapText="1"/>
    </xf>
    <xf numFmtId="0" fontId="2" fillId="6" borderId="25" xfId="1" applyFont="1" applyFill="1" applyBorder="1" applyAlignment="1">
      <alignment vertical="center"/>
    </xf>
    <xf numFmtId="1" fontId="0" fillId="11" borderId="26" xfId="0" applyNumberFormat="1" applyFill="1" applyBorder="1" applyAlignment="1">
      <alignment horizontal="center" vertical="center"/>
    </xf>
    <xf numFmtId="1" fontId="0" fillId="6" borderId="26" xfId="0" applyNumberFormat="1" applyFill="1" applyBorder="1" applyAlignment="1">
      <alignment horizontal="center" vertical="center"/>
    </xf>
    <xf numFmtId="0" fontId="0" fillId="6" borderId="30" xfId="0" applyFill="1" applyBorder="1" applyAlignment="1">
      <alignment horizontal="left"/>
    </xf>
    <xf numFmtId="0" fontId="0" fillId="6" borderId="31" xfId="0" applyFill="1" applyBorder="1" applyAlignment="1">
      <alignment horizontal="left"/>
    </xf>
    <xf numFmtId="0" fontId="0" fillId="6" borderId="31" xfId="0" applyFill="1" applyBorder="1" applyAlignment="1">
      <alignment horizontal="center" vertical="center"/>
    </xf>
    <xf numFmtId="0" fontId="0" fillId="6" borderId="32" xfId="0" applyFill="1" applyBorder="1" applyAlignment="1">
      <alignment horizontal="center" vertical="center"/>
    </xf>
    <xf numFmtId="0" fontId="3" fillId="13" borderId="27" xfId="0" applyFont="1" applyFill="1" applyBorder="1" applyAlignment="1">
      <alignment horizontal="center" vertical="center"/>
    </xf>
    <xf numFmtId="0" fontId="3" fillId="13" borderId="28" xfId="0" applyFont="1" applyFill="1" applyBorder="1" applyAlignment="1">
      <alignment horizontal="center" vertical="center"/>
    </xf>
    <xf numFmtId="0" fontId="8" fillId="13" borderId="28" xfId="0" applyFont="1" applyFill="1" applyBorder="1" applyAlignment="1">
      <alignment horizontal="center" vertical="center" wrapText="1"/>
    </xf>
    <xf numFmtId="0" fontId="8" fillId="13" borderId="29" xfId="0" applyFont="1" applyFill="1" applyBorder="1" applyAlignment="1">
      <alignment horizontal="center" vertical="center" wrapText="1"/>
    </xf>
    <xf numFmtId="166" fontId="1" fillId="0" borderId="33" xfId="2" applyNumberFormat="1" applyFont="1" applyBorder="1"/>
    <xf numFmtId="165" fontId="0" fillId="0" borderId="0" xfId="3" applyNumberFormat="1" applyFont="1" applyBorder="1"/>
    <xf numFmtId="166" fontId="1" fillId="0" borderId="0" xfId="2" applyNumberFormat="1" applyFont="1" applyBorder="1"/>
    <xf numFmtId="0" fontId="0" fillId="0" borderId="3" xfId="0" applyBorder="1"/>
    <xf numFmtId="0" fontId="0" fillId="0" borderId="34" xfId="0" applyBorder="1"/>
    <xf numFmtId="9" fontId="0" fillId="0" borderId="35" xfId="4" applyFont="1" applyBorder="1"/>
    <xf numFmtId="9" fontId="0" fillId="0" borderId="33" xfId="4" applyFont="1" applyBorder="1"/>
    <xf numFmtId="9" fontId="0" fillId="0" borderId="36" xfId="4" applyFont="1" applyBorder="1"/>
    <xf numFmtId="0" fontId="15" fillId="0" borderId="0" xfId="0" applyFont="1"/>
    <xf numFmtId="165" fontId="15" fillId="0" borderId="0" xfId="3" applyNumberFormat="1" applyFont="1"/>
    <xf numFmtId="0" fontId="19" fillId="0" borderId="0" xfId="0" applyFont="1"/>
    <xf numFmtId="43" fontId="8" fillId="4" borderId="11" xfId="0" applyNumberFormat="1" applyFont="1" applyFill="1" applyBorder="1" applyAlignment="1">
      <alignment horizontal="center" vertical="center"/>
    </xf>
    <xf numFmtId="2" fontId="0" fillId="6" borderId="11" xfId="0" applyNumberFormat="1" applyFill="1" applyBorder="1" applyAlignment="1">
      <alignment horizontal="center" vertical="center"/>
    </xf>
    <xf numFmtId="0" fontId="0" fillId="4" borderId="0" xfId="0" applyFill="1" applyAlignment="1">
      <alignment horizontal="center"/>
    </xf>
    <xf numFmtId="0" fontId="8" fillId="4" borderId="0" xfId="0" applyFont="1" applyFill="1" applyAlignment="1">
      <alignment horizontal="center"/>
    </xf>
    <xf numFmtId="0" fontId="0" fillId="0" borderId="0" xfId="0" pivotButton="1"/>
    <xf numFmtId="1" fontId="0" fillId="0" borderId="0" xfId="0" applyNumberFormat="1" applyAlignment="1">
      <alignment horizontal="left"/>
    </xf>
    <xf numFmtId="1" fontId="8" fillId="4" borderId="0" xfId="0" applyNumberFormat="1" applyFont="1" applyFill="1" applyAlignment="1">
      <alignment horizontal="center"/>
    </xf>
    <xf numFmtId="0" fontId="10" fillId="4" borderId="3" xfId="0" applyFont="1" applyFill="1" applyBorder="1" applyAlignment="1">
      <alignment horizontal="left" vertical="center"/>
    </xf>
    <xf numFmtId="0" fontId="10" fillId="4" borderId="4" xfId="0" applyFont="1" applyFill="1" applyBorder="1" applyAlignment="1">
      <alignment horizontal="left" vertical="center"/>
    </xf>
    <xf numFmtId="0" fontId="10" fillId="4" borderId="5" xfId="0" applyFont="1" applyFill="1" applyBorder="1" applyAlignment="1">
      <alignment horizontal="left" vertical="center"/>
    </xf>
    <xf numFmtId="0" fontId="10" fillId="4" borderId="15" xfId="0" applyFont="1" applyFill="1" applyBorder="1" applyAlignment="1">
      <alignment horizontal="left" vertical="center"/>
    </xf>
    <xf numFmtId="0" fontId="10" fillId="4" borderId="16" xfId="0" applyFont="1" applyFill="1" applyBorder="1" applyAlignment="1">
      <alignment horizontal="left" vertical="center"/>
    </xf>
    <xf numFmtId="0" fontId="10" fillId="4" borderId="17" xfId="0" applyFont="1" applyFill="1" applyBorder="1" applyAlignment="1">
      <alignment horizontal="left" vertical="center"/>
    </xf>
  </cellXfs>
  <cellStyles count="6">
    <cellStyle name="Comma" xfId="2" builtinId="3"/>
    <cellStyle name="Currency" xfId="3" builtinId="4"/>
    <cellStyle name="Hyperlink" xfId="5" builtinId="8"/>
    <cellStyle name="Normal" xfId="0" builtinId="0"/>
    <cellStyle name="Normal 6 2" xfId="1" xr:uid="{425AC3CC-5500-2B48-8F08-5DC970369A2A}"/>
    <cellStyle name="Percent" xfId="4" builtinId="5"/>
  </cellStyles>
  <dxfs count="500">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i val="0"/>
        <strike val="0"/>
        <condense val="0"/>
        <extend val="0"/>
        <outline val="0"/>
        <shadow val="0"/>
        <u val="none"/>
        <vertAlign val="baseline"/>
        <sz val="11"/>
        <color theme="1"/>
        <name val="Calibri"/>
        <family val="2"/>
        <scheme val="minor"/>
      </font>
      <numFmt numFmtId="165" formatCode="_(&quot;$&quot;* #,##0_);_(&quot;$&quot;* \(#,##0\);_(&quot;$&quot;* &quot;-&quot;??_);_(@_)"/>
    </dxf>
    <dxf>
      <font>
        <b val="0"/>
        <i val="0"/>
        <strike val="0"/>
        <condense val="0"/>
        <extend val="0"/>
        <outline val="0"/>
        <shadow val="0"/>
        <u val="none"/>
        <vertAlign val="baseline"/>
        <sz val="11"/>
        <color theme="1"/>
        <name val="Calibri"/>
        <family val="2"/>
        <scheme val="minor"/>
      </font>
    </dxf>
    <dxf>
      <numFmt numFmtId="34" formatCode="_(&quot;$&quot;* #,##0.00_);_(&quot;$&quot;* \(#,##0.0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34" formatCode="_(&quot;$&quot;* #,##0.00_);_(&quot;$&quot;* \(#,##0.00\);_(&quot;$&quot;* &quot;-&quot;??_);_(@_)"/>
    </dxf>
    <dxf>
      <font>
        <b val="0"/>
        <i val="0"/>
        <strike val="0"/>
        <condense val="0"/>
        <extend val="0"/>
        <outline val="0"/>
        <shadow val="0"/>
        <u val="none"/>
        <vertAlign val="baseline"/>
        <sz val="11"/>
        <color rgb="FF000000"/>
        <name val="Aptos"/>
        <scheme val="none"/>
      </font>
      <numFmt numFmtId="35" formatCode="_(* #,##0.00_);_(* \(#,##0.00\);_(* &quot;-&quot;??_);_(@_)"/>
    </dxf>
    <dxf>
      <font>
        <b val="0"/>
        <i val="0"/>
        <strike val="0"/>
        <condense val="0"/>
        <extend val="0"/>
        <outline val="0"/>
        <shadow val="0"/>
        <u val="none"/>
        <vertAlign val="baseline"/>
        <sz val="11"/>
        <color rgb="FF000000"/>
        <name val="Aptos"/>
        <scheme val="none"/>
      </font>
    </dxf>
    <dxf>
      <font>
        <b val="0"/>
        <i val="0"/>
        <strike val="0"/>
        <condense val="0"/>
        <extend val="0"/>
        <outline val="0"/>
        <shadow val="0"/>
        <u val="none"/>
        <vertAlign val="baseline"/>
        <sz val="11"/>
        <color rgb="FF000000"/>
        <name val="Aptos"/>
        <scheme val="none"/>
      </font>
    </dxf>
    <dxf>
      <font>
        <b val="0"/>
        <i val="0"/>
        <strike val="0"/>
        <condense val="0"/>
        <extend val="0"/>
        <outline val="0"/>
        <shadow val="0"/>
        <u val="none"/>
        <vertAlign val="baseline"/>
        <sz val="11"/>
        <color rgb="FF000000"/>
        <name val="Aptos"/>
        <scheme val="none"/>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numFmt numFmtId="1" formatCode="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0"/>
        </left>
        <right/>
        <top style="thin">
          <color theme="0"/>
        </top>
        <bottom style="thin">
          <color theme="0"/>
        </bottom>
        <vertical/>
        <horizontal/>
      </border>
    </dxf>
    <dxf>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1" formatCode="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MarkPro"/>
        <scheme val="none"/>
      </font>
      <fill>
        <patternFill patternType="solid">
          <fgColor indexed="64"/>
          <bgColor theme="9" tint="0.59999389629810485"/>
        </patternFill>
      </fill>
      <alignment horizontal="left"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MarkPro"/>
        <scheme val="none"/>
      </font>
      <fill>
        <patternFill patternType="solid">
          <fgColor indexed="64"/>
          <bgColor theme="0" tint="-4.9989318521683403E-2"/>
        </patternFill>
      </fill>
      <alignment horizontal="general" vertical="center" textRotation="0" wrapText="0" indent="0" justifyLastLine="0" shrinkToFit="0" readingOrder="0"/>
      <border diagonalUp="0" diagonalDown="0">
        <left/>
        <right style="thin">
          <color theme="0"/>
        </right>
        <top style="thin">
          <color theme="0"/>
        </top>
        <bottom style="thin">
          <color theme="0"/>
        </bottom>
        <vertical/>
        <horizontal/>
      </border>
    </dxf>
    <dxf>
      <border outline="0">
        <top style="thin">
          <color theme="0"/>
        </top>
      </border>
    </dxf>
    <dxf>
      <border outline="0">
        <left style="thin">
          <color theme="0"/>
        </left>
        <right style="thin">
          <color theme="0"/>
        </right>
        <top style="thin">
          <color theme="0"/>
        </top>
        <bottom style="thin">
          <color theme="0"/>
        </bottom>
      </border>
    </dxf>
    <dxf>
      <fill>
        <patternFill patternType="solid">
          <fgColor indexed="64"/>
          <bgColor theme="9" tint="0.59999389629810485"/>
        </patternFill>
      </fill>
      <alignment horizontal="center" vertical="center" textRotation="0" wrapText="0" indent="0" justifyLastLine="0" shrinkToFit="0" readingOrder="0"/>
    </dxf>
    <dxf>
      <border outline="0">
        <bottom style="thin">
          <color theme="0"/>
        </bottom>
      </border>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34" formatCode="_(&quot;$&quot;* #,##0.00_);_(&quot;$&quot;* \(#,##0.00\);_(&quot;$&quot;* &quot;-&quot;??_);_(@_)"/>
    </dxf>
    <dxf>
      <numFmt numFmtId="0" formatCode="General"/>
    </dxf>
    <dxf>
      <alignment horizontal="left" vertical="bottom" textRotation="0" wrapText="0" indent="1" justifyLastLine="0" shrinkToFit="0" readingOrder="0"/>
    </dxf>
    <dxf>
      <numFmt numFmtId="0" formatCode="General"/>
    </dxf>
    <dxf>
      <alignment horizontal="left" vertical="bottom" textRotation="0" wrapText="0" indent="1" justifyLastLine="0" shrinkToFit="0" readingOrder="0"/>
    </dxf>
    <dxf>
      <numFmt numFmtId="0" formatCode="General"/>
    </dxf>
    <dxf>
      <alignment horizontal="left" vertical="bottom" textRotation="0" wrapText="0" indent="1"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5" formatCode="_(&quot;$&quot;* #,##0_);_(&quot;$&quot;* \(#,##0\);_(&quot;$&quot;* &quot;-&quot;??_);_(@_)"/>
    </dxf>
    <dxf>
      <numFmt numFmtId="165" formatCode="_(&quot;$&quot;* #,##0_);_(&quot;$&quot;* \(#,##0\);_(&quot;$&quot;* &quot;-&quot;??_);_(@_)"/>
    </dxf>
    <dxf>
      <numFmt numFmtId="166" formatCode="_(* #,##0_);_(* \(#,##0\);_(* &quot;-&quot;??_);_(@_)"/>
    </dxf>
    <dxf>
      <numFmt numFmtId="35" formatCode="_(* #,##0.00_);_(* \(#,##0.00\);_(* &quot;-&quot;??_);_(@_)"/>
    </dxf>
    <dxf>
      <numFmt numFmtId="165" formatCode="_(&quot;$&quot;* #,##0_);_(&quot;$&quot;* \(#,##0\);_(&quot;$&quot;* &quot;-&quot;??_);_(@_)"/>
    </dxf>
    <dxf>
      <numFmt numFmtId="34" formatCode="_(&quot;$&quot;* #,##0.00_);_(&quot;$&quot;* \(#,##0.00\);_(&quot;$&quot;* &quot;-&quot;??_);_(@_)"/>
    </dxf>
    <dxf>
      <numFmt numFmtId="165" formatCode="_(&quot;$&quot;* #,##0_);_(&quot;$&quot;* \(#,##0\);_(&quot;$&quot;* &quot;-&quot;??_);_(@_)"/>
    </dxf>
    <dxf>
      <numFmt numFmtId="34" formatCode="_(&quot;$&quot;* #,##0.00_);_(&quot;$&quot;* \(#,##0.00\);_(&quot;$&quot;* &quot;-&quot;??_);_(@_)"/>
    </dxf>
    <dxf>
      <numFmt numFmtId="35" formatCode="_(* #,##0.00_);_(* \(#,##0.00\);_(* &quot;-&quot;??_);_(@_)"/>
    </dxf>
    <dxf>
      <numFmt numFmtId="165" formatCode="_(&quot;$&quot;* #,##0_);_(&quot;$&quot;* \(#,##0\);_(&quot;$&quot;* &quot;-&quot;??_);_(@_)"/>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6" formatCode="_(* #,##0_);_(* \(#,##0\);_(* &quot;-&quot;??_);_(@_)"/>
    </dxf>
    <dxf>
      <font>
        <b val="0"/>
        <i val="0"/>
        <strike val="0"/>
        <condense val="0"/>
        <extend val="0"/>
        <outline val="0"/>
        <shadow val="0"/>
        <u val="none"/>
        <vertAlign val="baseline"/>
        <sz val="11"/>
        <color theme="1"/>
        <name val="Calibri"/>
        <family val="2"/>
        <scheme val="minor"/>
      </font>
      <numFmt numFmtId="166" formatCode="_(* #,##0_);_(* \(#,##0\);_(* &quot;-&quot;??_);_(@_)"/>
    </dxf>
    <dxf>
      <numFmt numFmtId="35" formatCode="_(* #,##0.00_);_(* \(#,##0.00\);_(* &quot;-&quot;??_);_(@_)"/>
    </dxf>
    <dxf>
      <numFmt numFmtId="166" formatCode="_(* #,##0_);_(* \(#,##0\);_(* &quot;-&quot;??_);_(@_)"/>
    </dxf>
  </dxfs>
  <tableStyles count="0" defaultTableStyle="TableStyleMedium2" defaultPivotStyle="PivotStyleLight16"/>
  <colors>
    <mruColors>
      <color rgb="FF013B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5.xml"/><Relationship Id="rId21" Type="http://schemas.openxmlformats.org/officeDocument/2006/relationships/worksheet" Target="worksheets/sheet21.xml"/><Relationship Id="rId34" Type="http://schemas.openxmlformats.org/officeDocument/2006/relationships/worksheet" Target="worksheets/sheet33.xml"/><Relationship Id="rId42" Type="http://schemas.microsoft.com/office/2007/relationships/slicerCache" Target="slicerCaches/slicerCache3.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8.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pivotCacheDefinition" Target="pivotCache/pivotCacheDefinition3.xml"/><Relationship Id="rId40" Type="http://schemas.microsoft.com/office/2007/relationships/slicerCache" Target="slicerCaches/slicerCache1.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7.xml"/><Relationship Id="rId36" Type="http://schemas.openxmlformats.org/officeDocument/2006/relationships/pivotCacheDefinition" Target="pivotCache/pivotCacheDefinition2.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xlMacrosheet" Target="macrosheets/sheet1.xml"/><Relationship Id="rId30" Type="http://schemas.openxmlformats.org/officeDocument/2006/relationships/worksheet" Target="worksheets/sheet29.xml"/><Relationship Id="rId35" Type="http://schemas.openxmlformats.org/officeDocument/2006/relationships/pivotCacheDefinition" Target="pivotCache/pivotCacheDefinition1.xml"/><Relationship Id="rId43" Type="http://schemas.microsoft.com/office/2007/relationships/slicerCache" Target="slicerCaches/slicerCache4.xml"/><Relationship Id="rId48"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2.xml"/><Relationship Id="rId38" Type="http://schemas.openxmlformats.org/officeDocument/2006/relationships/pivotCacheDefinition" Target="pivotCache/pivotCacheDefinition4.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[Strategic_Planning_Analyst_BOA_DiegoVF.xlsm]Population &amp; Market Share!PivotTable3</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3"/>
          </a:solidFill>
          <a:ln>
            <a:noFill/>
          </a:ln>
          <a:effectLst/>
        </c:spPr>
      </c:pivotFmt>
    </c:pivotFmts>
    <c:plotArea>
      <c:layout/>
      <c:barChart>
        <c:barDir val="col"/>
        <c:grouping val="clustered"/>
        <c:varyColors val="0"/>
        <c:ser>
          <c:idx val="0"/>
          <c:order val="0"/>
          <c:tx>
            <c:strRef>
              <c:f>'Population &amp; Market Share'!$G$5</c:f>
              <c:strCache>
                <c:ptCount val="1"/>
                <c:pt idx="0">
                  <c:v>Total</c:v>
                </c:pt>
              </c:strCache>
            </c:strRef>
          </c:tx>
          <c:spPr>
            <a:solidFill>
              <a:schemeClr val="accent1"/>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02-2A53-D541-9FDF-338FC26FA89E}"/>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3-2A53-D541-9FDF-338FC26FA89E}"/>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'Population &amp; Market Share'!$F$6:$F$9</c:f>
              <c:strCache>
                <c:ptCount val="3"/>
                <c:pt idx="0">
                  <c:v>Americas</c:v>
                </c:pt>
                <c:pt idx="1">
                  <c:v>Asia</c:v>
                </c:pt>
                <c:pt idx="2">
                  <c:v>EMEA</c:v>
                </c:pt>
              </c:strCache>
            </c:strRef>
          </c:cat>
          <c:val>
            <c:numRef>
              <c:f>'Population &amp; Market Share'!$G$6:$G$9</c:f>
              <c:numCache>
                <c:formatCode>_(* #,##0.00_);_(* \(#,##0.00\);_(* "-"??_);_(@_)</c:formatCode>
                <c:ptCount val="3"/>
                <c:pt idx="0">
                  <c:v>341963408</c:v>
                </c:pt>
                <c:pt idx="1">
                  <c:v>1598624835</c:v>
                </c:pt>
                <c:pt idx="2">
                  <c:v>290885659</c:v>
                </c:pt>
              </c:numCache>
            </c:numRef>
          </c:val>
          <c:extLst>
            <c:ext xmlns:c16="http://schemas.microsoft.com/office/drawing/2014/chart" uri="{C3380CC4-5D6E-409C-BE32-E72D297353CC}">
              <c16:uniqueId val="{00000000-2A53-D541-9FDF-338FC26FA89E}"/>
            </c:ext>
          </c:extLst>
        </c:ser>
        <c:dLbls>
          <c:showLegendKey val="0"/>
          <c:showVal val="0"/>
          <c:showCatName val="0"/>
          <c:showSerName val="0"/>
          <c:showPercent val="0"/>
          <c:showBubbleSize val="0"/>
        </c:dLbls>
        <c:gapWidth val="219"/>
        <c:overlap val="-27"/>
        <c:axId val="308144880"/>
        <c:axId val="308070288"/>
      </c:barChart>
      <c:catAx>
        <c:axId val="30814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070288"/>
        <c:crosses val="autoZero"/>
        <c:auto val="1"/>
        <c:lblAlgn val="ctr"/>
        <c:lblOffset val="100"/>
        <c:noMultiLvlLbl val="0"/>
      </c:catAx>
      <c:valAx>
        <c:axId val="30807028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144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[Strategic_Planning_Analyst_BOA_DiegoVF.xlsm]Population &amp; Market Share!PivotTable9</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'Population &amp; Market Share'!$H$66:$H$67</c:f>
              <c:strCache>
                <c:ptCount val="1"/>
                <c:pt idx="0">
                  <c:v>Americas</c:v>
                </c:pt>
              </c:strCache>
            </c:strRef>
          </c:tx>
          <c:spPr>
            <a:solidFill>
              <a:schemeClr val="accent1"/>
            </a:solidFill>
            <a:ln>
              <a:noFill/>
            </a:ln>
            <a:effectLst/>
          </c:spPr>
          <c:invertIfNegative val="0"/>
          <c:cat>
            <c:strRef>
              <c:f>'Population &amp; Market Share'!$G$68:$G$84</c:f>
              <c:strCache>
                <c:ptCount val="16"/>
                <c:pt idx="0">
                  <c:v>Alpine Skiing </c:v>
                </c:pt>
                <c:pt idx="1">
                  <c:v>Athletic Kids</c:v>
                </c:pt>
                <c:pt idx="2">
                  <c:v>Cleated (Baseball)</c:v>
                </c:pt>
                <c:pt idx="3">
                  <c:v>Court/Train (Racket Sports, Training)</c:v>
                </c:pt>
                <c:pt idx="4">
                  <c:v>Cycling Footwear</c:v>
                </c:pt>
                <c:pt idx="5">
                  <c:v>Golf</c:v>
                </c:pt>
                <c:pt idx="6">
                  <c:v>Hike/Mountaineering</c:v>
                </c:pt>
                <c:pt idx="7">
                  <c:v>Kids</c:v>
                </c:pt>
                <c:pt idx="8">
                  <c:v>Nordic</c:v>
                </c:pt>
                <c:pt idx="9">
                  <c:v>Performance Bracing</c:v>
                </c:pt>
                <c:pt idx="10">
                  <c:v>Road Run</c:v>
                </c:pt>
                <c:pt idx="11">
                  <c:v>Snow Sports Helmets</c:v>
                </c:pt>
                <c:pt idx="12">
                  <c:v>Snowboarding </c:v>
                </c:pt>
                <c:pt idx="13">
                  <c:v>Trail Run</c:v>
                </c:pt>
                <c:pt idx="14">
                  <c:v>Workwear / Tactical</c:v>
                </c:pt>
                <c:pt idx="15">
                  <c:v>Workwear Helmets</c:v>
                </c:pt>
              </c:strCache>
            </c:strRef>
          </c:cat>
          <c:val>
            <c:numRef>
              <c:f>'Population &amp; Market Share'!$H$68:$H$84</c:f>
              <c:numCache>
                <c:formatCode>_(* #,##0_);_(* \(#,##0\);_(* "-"??_);_(@_)</c:formatCode>
                <c:ptCount val="16"/>
                <c:pt idx="0">
                  <c:v>9000000</c:v>
                </c:pt>
                <c:pt idx="1">
                  <c:v>20000000</c:v>
                </c:pt>
                <c:pt idx="2">
                  <c:v>15000000</c:v>
                </c:pt>
                <c:pt idx="3">
                  <c:v>17000000</c:v>
                </c:pt>
                <c:pt idx="4">
                  <c:v>47000000</c:v>
                </c:pt>
                <c:pt idx="5">
                  <c:v>24000000</c:v>
                </c:pt>
                <c:pt idx="6">
                  <c:v>5000000</c:v>
                </c:pt>
                <c:pt idx="7">
                  <c:v>20000000</c:v>
                </c:pt>
                <c:pt idx="8">
                  <c:v>18000000</c:v>
                </c:pt>
                <c:pt idx="9">
                  <c:v>6000000</c:v>
                </c:pt>
                <c:pt idx="10">
                  <c:v>50000000</c:v>
                </c:pt>
                <c:pt idx="11">
                  <c:v>9500000</c:v>
                </c:pt>
                <c:pt idx="12">
                  <c:v>7560000</c:v>
                </c:pt>
                <c:pt idx="13">
                  <c:v>10000000</c:v>
                </c:pt>
                <c:pt idx="14">
                  <c:v>10000000</c:v>
                </c:pt>
                <c:pt idx="15">
                  <c:v>5000000</c:v>
                </c:pt>
              </c:numCache>
            </c:numRef>
          </c:val>
          <c:extLst>
            <c:ext xmlns:c16="http://schemas.microsoft.com/office/drawing/2014/chart" uri="{C3380CC4-5D6E-409C-BE32-E72D297353CC}">
              <c16:uniqueId val="{00000000-F84B-CE4C-9CB8-C97D97DF230F}"/>
            </c:ext>
          </c:extLst>
        </c:ser>
        <c:ser>
          <c:idx val="1"/>
          <c:order val="1"/>
          <c:tx>
            <c:strRef>
              <c:f>'Population &amp; Market Share'!$I$66:$I$67</c:f>
              <c:strCache>
                <c:ptCount val="1"/>
                <c:pt idx="0">
                  <c:v>Asia</c:v>
                </c:pt>
              </c:strCache>
            </c:strRef>
          </c:tx>
          <c:spPr>
            <a:solidFill>
              <a:schemeClr val="accent2"/>
            </a:solidFill>
            <a:ln>
              <a:noFill/>
            </a:ln>
            <a:effectLst/>
          </c:spPr>
          <c:invertIfNegative val="0"/>
          <c:cat>
            <c:strRef>
              <c:f>'Population &amp; Market Share'!$G$68:$G$84</c:f>
              <c:strCache>
                <c:ptCount val="16"/>
                <c:pt idx="0">
                  <c:v>Alpine Skiing </c:v>
                </c:pt>
                <c:pt idx="1">
                  <c:v>Athletic Kids</c:v>
                </c:pt>
                <c:pt idx="2">
                  <c:v>Cleated (Baseball)</c:v>
                </c:pt>
                <c:pt idx="3">
                  <c:v>Court/Train (Racket Sports, Training)</c:v>
                </c:pt>
                <c:pt idx="4">
                  <c:v>Cycling Footwear</c:v>
                </c:pt>
                <c:pt idx="5">
                  <c:v>Golf</c:v>
                </c:pt>
                <c:pt idx="6">
                  <c:v>Hike/Mountaineering</c:v>
                </c:pt>
                <c:pt idx="7">
                  <c:v>Kids</c:v>
                </c:pt>
                <c:pt idx="8">
                  <c:v>Nordic</c:v>
                </c:pt>
                <c:pt idx="9">
                  <c:v>Performance Bracing</c:v>
                </c:pt>
                <c:pt idx="10">
                  <c:v>Road Run</c:v>
                </c:pt>
                <c:pt idx="11">
                  <c:v>Snow Sports Helmets</c:v>
                </c:pt>
                <c:pt idx="12">
                  <c:v>Snowboarding </c:v>
                </c:pt>
                <c:pt idx="13">
                  <c:v>Trail Run</c:v>
                </c:pt>
                <c:pt idx="14">
                  <c:v>Workwear / Tactical</c:v>
                </c:pt>
                <c:pt idx="15">
                  <c:v>Workwear Helmets</c:v>
                </c:pt>
              </c:strCache>
            </c:strRef>
          </c:cat>
          <c:val>
            <c:numRef>
              <c:f>'Population &amp; Market Share'!$I$68:$I$84</c:f>
              <c:numCache>
                <c:formatCode>_(* #,##0_);_(* \(#,##0\);_(* "-"??_);_(@_)</c:formatCode>
                <c:ptCount val="16"/>
                <c:pt idx="0">
                  <c:v>19550000</c:v>
                </c:pt>
                <c:pt idx="1">
                  <c:v>121000000</c:v>
                </c:pt>
                <c:pt idx="2">
                  <c:v>13520000</c:v>
                </c:pt>
                <c:pt idx="3">
                  <c:v>19200000</c:v>
                </c:pt>
                <c:pt idx="4">
                  <c:v>58570000</c:v>
                </c:pt>
                <c:pt idx="5">
                  <c:v>14150000</c:v>
                </c:pt>
                <c:pt idx="6">
                  <c:v>2200000</c:v>
                </c:pt>
                <c:pt idx="7">
                  <c:v>121000000</c:v>
                </c:pt>
                <c:pt idx="8">
                  <c:v>30100000</c:v>
                </c:pt>
                <c:pt idx="9">
                  <c:v>26000000</c:v>
                </c:pt>
                <c:pt idx="10">
                  <c:v>32500000</c:v>
                </c:pt>
                <c:pt idx="11">
                  <c:v>9600000</c:v>
                </c:pt>
                <c:pt idx="12">
                  <c:v>15050000</c:v>
                </c:pt>
                <c:pt idx="13">
                  <c:v>5200000</c:v>
                </c:pt>
                <c:pt idx="14">
                  <c:v>61000000</c:v>
                </c:pt>
                <c:pt idx="15">
                  <c:v>30500000</c:v>
                </c:pt>
              </c:numCache>
            </c:numRef>
          </c:val>
          <c:extLst>
            <c:ext xmlns:c16="http://schemas.microsoft.com/office/drawing/2014/chart" uri="{C3380CC4-5D6E-409C-BE32-E72D297353CC}">
              <c16:uniqueId val="{00000001-F84B-CE4C-9CB8-C97D97DF230F}"/>
            </c:ext>
          </c:extLst>
        </c:ser>
        <c:ser>
          <c:idx val="2"/>
          <c:order val="2"/>
          <c:tx>
            <c:strRef>
              <c:f>'Population &amp; Market Share'!$J$66:$J$67</c:f>
              <c:strCache>
                <c:ptCount val="1"/>
                <c:pt idx="0">
                  <c:v>EMEA</c:v>
                </c:pt>
              </c:strCache>
            </c:strRef>
          </c:tx>
          <c:spPr>
            <a:solidFill>
              <a:schemeClr val="accent3"/>
            </a:solidFill>
            <a:ln>
              <a:noFill/>
            </a:ln>
            <a:effectLst/>
          </c:spPr>
          <c:invertIfNegative val="0"/>
          <c:cat>
            <c:strRef>
              <c:f>'Population &amp; Market Share'!$G$68:$G$84</c:f>
              <c:strCache>
                <c:ptCount val="16"/>
                <c:pt idx="0">
                  <c:v>Alpine Skiing </c:v>
                </c:pt>
                <c:pt idx="1">
                  <c:v>Athletic Kids</c:v>
                </c:pt>
                <c:pt idx="2">
                  <c:v>Cleated (Baseball)</c:v>
                </c:pt>
                <c:pt idx="3">
                  <c:v>Court/Train (Racket Sports, Training)</c:v>
                </c:pt>
                <c:pt idx="4">
                  <c:v>Cycling Footwear</c:v>
                </c:pt>
                <c:pt idx="5">
                  <c:v>Golf</c:v>
                </c:pt>
                <c:pt idx="6">
                  <c:v>Hike/Mountaineering</c:v>
                </c:pt>
                <c:pt idx="7">
                  <c:v>Kids</c:v>
                </c:pt>
                <c:pt idx="8">
                  <c:v>Nordic</c:v>
                </c:pt>
                <c:pt idx="9">
                  <c:v>Performance Bracing</c:v>
                </c:pt>
                <c:pt idx="10">
                  <c:v>Road Run</c:v>
                </c:pt>
                <c:pt idx="11">
                  <c:v>Snow Sports Helmets</c:v>
                </c:pt>
                <c:pt idx="12">
                  <c:v>Snowboarding </c:v>
                </c:pt>
                <c:pt idx="13">
                  <c:v>Trail Run</c:v>
                </c:pt>
                <c:pt idx="14">
                  <c:v>Workwear / Tactical</c:v>
                </c:pt>
                <c:pt idx="15">
                  <c:v>Workwear Helmets</c:v>
                </c:pt>
              </c:strCache>
            </c:strRef>
          </c:cat>
          <c:val>
            <c:numRef>
              <c:f>'Population &amp; Market Share'!$J$68:$J$84</c:f>
              <c:numCache>
                <c:formatCode>_(* #,##0_);_(* \(#,##0\);_(* "-"??_);_(@_)</c:formatCode>
                <c:ptCount val="16"/>
                <c:pt idx="0">
                  <c:v>21000000</c:v>
                </c:pt>
                <c:pt idx="1">
                  <c:v>46000000</c:v>
                </c:pt>
                <c:pt idx="2">
                  <c:v>1300000</c:v>
                </c:pt>
                <c:pt idx="3">
                  <c:v>19000000</c:v>
                </c:pt>
                <c:pt idx="4">
                  <c:v>169000000</c:v>
                </c:pt>
                <c:pt idx="5">
                  <c:v>10400000</c:v>
                </c:pt>
                <c:pt idx="6">
                  <c:v>7700000</c:v>
                </c:pt>
                <c:pt idx="7">
                  <c:v>46000000</c:v>
                </c:pt>
                <c:pt idx="8">
                  <c:v>22000000</c:v>
                </c:pt>
                <c:pt idx="9">
                  <c:v>11400000</c:v>
                </c:pt>
                <c:pt idx="10">
                  <c:v>31000000</c:v>
                </c:pt>
                <c:pt idx="11">
                  <c:v>17000000</c:v>
                </c:pt>
                <c:pt idx="12">
                  <c:v>5100000</c:v>
                </c:pt>
                <c:pt idx="13">
                  <c:v>11500000</c:v>
                </c:pt>
                <c:pt idx="14">
                  <c:v>19700000</c:v>
                </c:pt>
                <c:pt idx="15">
                  <c:v>10300000</c:v>
                </c:pt>
              </c:numCache>
            </c:numRef>
          </c:val>
          <c:extLst>
            <c:ext xmlns:c16="http://schemas.microsoft.com/office/drawing/2014/chart" uri="{C3380CC4-5D6E-409C-BE32-E72D297353CC}">
              <c16:uniqueId val="{00000002-F84B-CE4C-9CB8-C97D97DF230F}"/>
            </c:ext>
          </c:extLst>
        </c:ser>
        <c:dLbls>
          <c:showLegendKey val="0"/>
          <c:showVal val="0"/>
          <c:showCatName val="0"/>
          <c:showSerName val="0"/>
          <c:showPercent val="0"/>
          <c:showBubbleSize val="0"/>
        </c:dLbls>
        <c:gapWidth val="219"/>
        <c:overlap val="-27"/>
        <c:axId val="644918320"/>
        <c:axId val="559268272"/>
      </c:barChart>
      <c:catAx>
        <c:axId val="64491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59268272"/>
        <c:crosses val="autoZero"/>
        <c:auto val="1"/>
        <c:lblAlgn val="ctr"/>
        <c:lblOffset val="100"/>
        <c:noMultiLvlLbl val="0"/>
      </c:catAx>
      <c:valAx>
        <c:axId val="55926827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918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[Strategic_Planning_Analyst_BOA_DiegoVF.xlsm]P1. Pivot Tables!PivotTable1</c:name>
    <c:fmtId val="3"/>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4"/>
            </a:solidFill>
            <a:round/>
          </a:ln>
          <a:effectLst/>
        </c:spPr>
        <c:marker>
          <c:symbol val="circle"/>
          <c:size val="5"/>
          <c:spPr>
            <a:solidFill>
              <a:schemeClr val="accent4">
                <a:lumMod val="40000"/>
                <a:lumOff val="60000"/>
              </a:schemeClr>
            </a:solidFill>
            <a:ln w="9525">
              <a:solidFill>
                <a:schemeClr val="accent3"/>
              </a:solidFill>
            </a:ln>
            <a:effectLst/>
          </c:spPr>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10"/>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11"/>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12"/>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13"/>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4"/>
            </a:solidFill>
            <a:round/>
          </a:ln>
          <a:effectLst/>
        </c:spPr>
        <c:marker>
          <c:symbol val="circle"/>
          <c:size val="5"/>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4"/>
            </a:solidFill>
            <a:round/>
          </a:ln>
          <a:effectLst/>
        </c:spPr>
        <c:marker>
          <c:symbol val="circle"/>
          <c:size val="5"/>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4"/>
            </a:solidFill>
            <a:round/>
          </a:ln>
          <a:effectLst/>
        </c:spPr>
        <c:marker>
          <c:symbol val="circle"/>
          <c:size val="5"/>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4"/>
            </a:solidFill>
            <a:round/>
          </a:ln>
          <a:effectLst/>
        </c:spPr>
        <c:marker>
          <c:symbol val="circle"/>
          <c:size val="5"/>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4"/>
            </a:solidFill>
            <a:round/>
          </a:ln>
          <a:effectLst/>
        </c:spPr>
        <c:marker>
          <c:symbol val="circle"/>
          <c:size val="5"/>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475056764616058"/>
          <c:y val="1.8856034786696441E-2"/>
          <c:w val="0.71850512897820096"/>
          <c:h val="0.91503535971047101"/>
        </c:manualLayout>
      </c:layout>
      <c:lineChart>
        <c:grouping val="standard"/>
        <c:varyColors val="0"/>
        <c:ser>
          <c:idx val="0"/>
          <c:order val="0"/>
          <c:tx>
            <c:strRef>
              <c:f>'P1. Pivot Tables'!$B$3:$B$4</c:f>
              <c:strCache>
                <c:ptCount val="1"/>
                <c:pt idx="0">
                  <c:v>Americas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B-B559-E443-9757-39D9605A6C4F}"/>
              </c:ext>
            </c:extLst>
          </c:dPt>
          <c:dPt>
            <c:idx val="1"/>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A-B559-E443-9757-39D9605A6C4F}"/>
              </c:ext>
            </c:extLst>
          </c:dPt>
          <c:dPt>
            <c:idx val="2"/>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9-B559-E443-9757-39D9605A6C4F}"/>
              </c:ext>
            </c:extLst>
          </c:dPt>
          <c:dPt>
            <c:idx val="3"/>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8-B559-E443-9757-39D9605A6C4F}"/>
              </c:ext>
            </c:extLst>
          </c:dPt>
          <c:dPt>
            <c:idx val="4"/>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C-B559-E443-9757-39D9605A6C4F}"/>
              </c:ext>
            </c:extLst>
          </c:dPt>
          <c:dLbls>
            <c:dLbl>
              <c:idx val="0"/>
              <c:delete val="1"/>
              <c:extLst>
                <c:ext xmlns:c15="http://schemas.microsoft.com/office/drawing/2012/chart" uri="{CE6537A1-D6FC-4f65-9D91-7224C49458BB}"/>
                <c:ext xmlns:c16="http://schemas.microsoft.com/office/drawing/2014/chart" uri="{C3380CC4-5D6E-409C-BE32-E72D297353CC}">
                  <c16:uniqueId val="{0000000B-B559-E443-9757-39D9605A6C4F}"/>
                </c:ext>
              </c:extLst>
            </c:dLbl>
            <c:dLbl>
              <c:idx val="1"/>
              <c:delete val="1"/>
              <c:extLst>
                <c:ext xmlns:c15="http://schemas.microsoft.com/office/drawing/2012/chart" uri="{CE6537A1-D6FC-4f65-9D91-7224C49458BB}"/>
                <c:ext xmlns:c16="http://schemas.microsoft.com/office/drawing/2014/chart" uri="{C3380CC4-5D6E-409C-BE32-E72D297353CC}">
                  <c16:uniqueId val="{0000000A-B559-E443-9757-39D9605A6C4F}"/>
                </c:ext>
              </c:extLst>
            </c:dLbl>
            <c:dLbl>
              <c:idx val="2"/>
              <c:delete val="1"/>
              <c:extLst>
                <c:ext xmlns:c15="http://schemas.microsoft.com/office/drawing/2012/chart" uri="{CE6537A1-D6FC-4f65-9D91-7224C49458BB}"/>
                <c:ext xmlns:c16="http://schemas.microsoft.com/office/drawing/2014/chart" uri="{C3380CC4-5D6E-409C-BE32-E72D297353CC}">
                  <c16:uniqueId val="{00000009-B559-E443-9757-39D9605A6C4F}"/>
                </c:ext>
              </c:extLst>
            </c:dLbl>
            <c:dLbl>
              <c:idx val="3"/>
              <c:delete val="1"/>
              <c:extLst>
                <c:ext xmlns:c15="http://schemas.microsoft.com/office/drawing/2012/chart" uri="{CE6537A1-D6FC-4f65-9D91-7224C49458BB}"/>
                <c:ext xmlns:c16="http://schemas.microsoft.com/office/drawing/2014/chart" uri="{C3380CC4-5D6E-409C-BE32-E72D297353CC}">
                  <c16:uniqueId val="{00000008-B559-E443-9757-39D9605A6C4F}"/>
                </c:ext>
              </c:extLst>
            </c:dLbl>
            <c:dLbl>
              <c:idx val="4"/>
              <c:delete val="1"/>
              <c:extLst>
                <c:ext xmlns:c15="http://schemas.microsoft.com/office/drawing/2012/chart" uri="{CE6537A1-D6FC-4f65-9D91-7224C49458BB}"/>
                <c:ext xmlns:c16="http://schemas.microsoft.com/office/drawing/2014/chart" uri="{C3380CC4-5D6E-409C-BE32-E72D297353CC}">
                  <c16:uniqueId val="{0000000C-B559-E443-9757-39D9605A6C4F}"/>
                </c:ext>
              </c:extLst>
            </c:dLbl>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Tables'!$A$5:$A$11</c:f>
              <c:strCache>
                <c:ptCount val="6"/>
                <c:pt idx="0">
                  <c:v>2017</c:v>
                </c:pt>
                <c:pt idx="1">
                  <c:v>2018</c:v>
                </c:pt>
                <c:pt idx="2">
                  <c:v>2019</c:v>
                </c:pt>
                <c:pt idx="3">
                  <c:v>2020</c:v>
                </c:pt>
                <c:pt idx="4">
                  <c:v>2021</c:v>
                </c:pt>
                <c:pt idx="5">
                  <c:v>2022</c:v>
                </c:pt>
              </c:strCache>
            </c:strRef>
          </c:cat>
          <c:val>
            <c:numRef>
              <c:f>'P1. Pivot Tables'!$B$5:$B$11</c:f>
              <c:numCache>
                <c:formatCode>_("$"* #,##0.00_);_("$"* \(#,##0.00\);_("$"* "-"??_);_(@_)</c:formatCode>
                <c:ptCount val="6"/>
                <c:pt idx="0">
                  <c:v>8964957.22000001</c:v>
                </c:pt>
                <c:pt idx="1">
                  <c:v>8611632.6399999987</c:v>
                </c:pt>
                <c:pt idx="2">
                  <c:v>8599437.4000000004</c:v>
                </c:pt>
                <c:pt idx="3">
                  <c:v>9630137.9000000004</c:v>
                </c:pt>
                <c:pt idx="4">
                  <c:v>14181048.009999998</c:v>
                </c:pt>
                <c:pt idx="5">
                  <c:v>13964322.520000005</c:v>
                </c:pt>
              </c:numCache>
            </c:numRef>
          </c:val>
          <c:smooth val="0"/>
          <c:extLst>
            <c:ext xmlns:c16="http://schemas.microsoft.com/office/drawing/2014/chart" uri="{C3380CC4-5D6E-409C-BE32-E72D297353CC}">
              <c16:uniqueId val="{00000000-B559-E443-9757-39D9605A6C4F}"/>
            </c:ext>
          </c:extLst>
        </c:ser>
        <c:ser>
          <c:idx val="1"/>
          <c:order val="1"/>
          <c:tx>
            <c:strRef>
              <c:f>'P1. Pivot Tables'!$C$3:$C$4</c:f>
              <c:strCache>
                <c:ptCount val="1"/>
                <c:pt idx="0">
                  <c:v>Asia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5"/>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B-AFC0-C24D-AC4F-8316751919B2}"/>
              </c:ext>
            </c:extLst>
          </c:dPt>
          <c:dLbls>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FC0-C24D-AC4F-8316751919B2}"/>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Tables'!$A$5:$A$11</c:f>
              <c:strCache>
                <c:ptCount val="6"/>
                <c:pt idx="0">
                  <c:v>2017</c:v>
                </c:pt>
                <c:pt idx="1">
                  <c:v>2018</c:v>
                </c:pt>
                <c:pt idx="2">
                  <c:v>2019</c:v>
                </c:pt>
                <c:pt idx="3">
                  <c:v>2020</c:v>
                </c:pt>
                <c:pt idx="4">
                  <c:v>2021</c:v>
                </c:pt>
                <c:pt idx="5">
                  <c:v>2022</c:v>
                </c:pt>
              </c:strCache>
            </c:strRef>
          </c:cat>
          <c:val>
            <c:numRef>
              <c:f>'P1. Pivot Tables'!$C$5:$C$11</c:f>
              <c:numCache>
                <c:formatCode>_("$"* #,##0.00_);_("$"* \(#,##0.00\);_("$"* "-"??_);_(@_)</c:formatCode>
                <c:ptCount val="6"/>
                <c:pt idx="0">
                  <c:v>4279296.3499999996</c:v>
                </c:pt>
                <c:pt idx="1">
                  <c:v>4968717.3499999996</c:v>
                </c:pt>
                <c:pt idx="2">
                  <c:v>9363025.3000000007</c:v>
                </c:pt>
                <c:pt idx="3">
                  <c:v>15785273.780692847</c:v>
                </c:pt>
                <c:pt idx="4">
                  <c:v>16800632.134180423</c:v>
                </c:pt>
                <c:pt idx="5">
                  <c:v>21962276.859544143</c:v>
                </c:pt>
              </c:numCache>
            </c:numRef>
          </c:val>
          <c:smooth val="0"/>
          <c:extLst>
            <c:ext xmlns:c16="http://schemas.microsoft.com/office/drawing/2014/chart" uri="{C3380CC4-5D6E-409C-BE32-E72D297353CC}">
              <c16:uniqueId val="{00000019-90CE-2D47-8246-E522C1BF392F}"/>
            </c:ext>
          </c:extLst>
        </c:ser>
        <c:ser>
          <c:idx val="2"/>
          <c:order val="2"/>
          <c:tx>
            <c:strRef>
              <c:f>'P1. Pivot Tables'!$D$3:$D$4</c:f>
              <c:strCache>
                <c:ptCount val="1"/>
                <c:pt idx="0">
                  <c:v>EMEA</c:v>
                </c:pt>
              </c:strCache>
            </c:strRef>
          </c:tx>
          <c:spPr>
            <a:ln w="28575" cap="rnd">
              <a:solidFill>
                <a:schemeClr val="accent4"/>
              </a:solidFill>
              <a:round/>
            </a:ln>
            <a:effectLst/>
          </c:spPr>
          <c:marker>
            <c:symbol val="circle"/>
            <c:size val="5"/>
            <c:spPr>
              <a:solidFill>
                <a:schemeClr val="accent4">
                  <a:lumMod val="40000"/>
                  <a:lumOff val="60000"/>
                </a:schemeClr>
              </a:solidFill>
              <a:ln w="9525">
                <a:solidFill>
                  <a:schemeClr val="accent3"/>
                </a:solidFill>
              </a:ln>
              <a:effectLst/>
            </c:spPr>
          </c:marker>
          <c:dPt>
            <c:idx val="0"/>
            <c:marker>
              <c:symbol val="circle"/>
              <c:size val="5"/>
              <c:spPr>
                <a:solidFill>
                  <a:schemeClr val="accent4">
                    <a:lumMod val="40000"/>
                    <a:lumOff val="60000"/>
                  </a:schemeClr>
                </a:solidFill>
                <a:ln w="9525">
                  <a:solidFill>
                    <a:schemeClr val="accent3"/>
                  </a:solidFill>
                </a:ln>
                <a:effectLst/>
              </c:spPr>
            </c:marker>
            <c:bubble3D val="0"/>
            <c:spPr>
              <a:ln w="28575" cap="rnd">
                <a:solidFill>
                  <a:schemeClr val="accent4"/>
                </a:solidFill>
                <a:round/>
              </a:ln>
              <a:effectLst/>
            </c:spPr>
            <c:extLst>
              <c:ext xmlns:c16="http://schemas.microsoft.com/office/drawing/2014/chart" uri="{C3380CC4-5D6E-409C-BE32-E72D297353CC}">
                <c16:uniqueId val="{0000000D-AFC0-C24D-AC4F-8316751919B2}"/>
              </c:ext>
            </c:extLst>
          </c:dPt>
          <c:dPt>
            <c:idx val="1"/>
            <c:marker>
              <c:symbol val="circle"/>
              <c:size val="5"/>
              <c:spPr>
                <a:solidFill>
                  <a:schemeClr val="accent4">
                    <a:lumMod val="40000"/>
                    <a:lumOff val="60000"/>
                  </a:schemeClr>
                </a:solidFill>
                <a:ln w="9525">
                  <a:solidFill>
                    <a:schemeClr val="accent3"/>
                  </a:solidFill>
                </a:ln>
                <a:effectLst/>
              </c:spPr>
            </c:marker>
            <c:bubble3D val="0"/>
            <c:spPr>
              <a:ln w="28575" cap="rnd">
                <a:solidFill>
                  <a:schemeClr val="accent4"/>
                </a:solidFill>
                <a:round/>
              </a:ln>
              <a:effectLst/>
            </c:spPr>
            <c:extLst>
              <c:ext xmlns:c16="http://schemas.microsoft.com/office/drawing/2014/chart" uri="{C3380CC4-5D6E-409C-BE32-E72D297353CC}">
                <c16:uniqueId val="{0000000F-AFC0-C24D-AC4F-8316751919B2}"/>
              </c:ext>
            </c:extLst>
          </c:dPt>
          <c:dPt>
            <c:idx val="2"/>
            <c:marker>
              <c:symbol val="circle"/>
              <c:size val="5"/>
              <c:spPr>
                <a:solidFill>
                  <a:schemeClr val="accent4">
                    <a:lumMod val="40000"/>
                    <a:lumOff val="60000"/>
                  </a:schemeClr>
                </a:solidFill>
                <a:ln w="9525">
                  <a:solidFill>
                    <a:schemeClr val="accent3"/>
                  </a:solidFill>
                </a:ln>
                <a:effectLst/>
              </c:spPr>
            </c:marker>
            <c:bubble3D val="0"/>
            <c:spPr>
              <a:ln w="28575" cap="rnd">
                <a:solidFill>
                  <a:schemeClr val="accent4"/>
                </a:solidFill>
                <a:round/>
              </a:ln>
              <a:effectLst/>
            </c:spPr>
            <c:extLst>
              <c:ext xmlns:c16="http://schemas.microsoft.com/office/drawing/2014/chart" uri="{C3380CC4-5D6E-409C-BE32-E72D297353CC}">
                <c16:uniqueId val="{00000011-AFC0-C24D-AC4F-8316751919B2}"/>
              </c:ext>
            </c:extLst>
          </c:dPt>
          <c:dPt>
            <c:idx val="3"/>
            <c:marker>
              <c:symbol val="circle"/>
              <c:size val="5"/>
              <c:spPr>
                <a:solidFill>
                  <a:schemeClr val="accent4">
                    <a:lumMod val="40000"/>
                    <a:lumOff val="60000"/>
                  </a:schemeClr>
                </a:solidFill>
                <a:ln w="9525">
                  <a:solidFill>
                    <a:schemeClr val="accent3"/>
                  </a:solidFill>
                </a:ln>
                <a:effectLst/>
              </c:spPr>
            </c:marker>
            <c:bubble3D val="0"/>
            <c:spPr>
              <a:ln w="28575" cap="rnd">
                <a:solidFill>
                  <a:schemeClr val="accent4"/>
                </a:solidFill>
                <a:round/>
              </a:ln>
              <a:effectLst/>
            </c:spPr>
            <c:extLst>
              <c:ext xmlns:c16="http://schemas.microsoft.com/office/drawing/2014/chart" uri="{C3380CC4-5D6E-409C-BE32-E72D297353CC}">
                <c16:uniqueId val="{00000013-AFC0-C24D-AC4F-8316751919B2}"/>
              </c:ext>
            </c:extLst>
          </c:dPt>
          <c:dPt>
            <c:idx val="4"/>
            <c:marker>
              <c:symbol val="circle"/>
              <c:size val="5"/>
              <c:spPr>
                <a:solidFill>
                  <a:schemeClr val="accent4">
                    <a:lumMod val="40000"/>
                    <a:lumOff val="60000"/>
                  </a:schemeClr>
                </a:solidFill>
                <a:ln w="9525">
                  <a:solidFill>
                    <a:schemeClr val="accent3"/>
                  </a:solidFill>
                </a:ln>
                <a:effectLst/>
              </c:spPr>
            </c:marker>
            <c:bubble3D val="0"/>
            <c:spPr>
              <a:ln w="28575" cap="rnd">
                <a:solidFill>
                  <a:schemeClr val="accent4"/>
                </a:solidFill>
                <a:round/>
              </a:ln>
              <a:effectLst/>
            </c:spPr>
            <c:extLst>
              <c:ext xmlns:c16="http://schemas.microsoft.com/office/drawing/2014/chart" uri="{C3380CC4-5D6E-409C-BE32-E72D297353CC}">
                <c16:uniqueId val="{00000015-AFC0-C24D-AC4F-8316751919B2}"/>
              </c:ext>
            </c:extLst>
          </c:dPt>
          <c:dLbls>
            <c:dLbl>
              <c:idx val="0"/>
              <c:delete val="1"/>
              <c:extLst>
                <c:ext xmlns:c15="http://schemas.microsoft.com/office/drawing/2012/chart" uri="{CE6537A1-D6FC-4f65-9D91-7224C49458BB}"/>
                <c:ext xmlns:c16="http://schemas.microsoft.com/office/drawing/2014/chart" uri="{C3380CC4-5D6E-409C-BE32-E72D297353CC}">
                  <c16:uniqueId val="{0000000D-AFC0-C24D-AC4F-8316751919B2}"/>
                </c:ext>
              </c:extLst>
            </c:dLbl>
            <c:dLbl>
              <c:idx val="1"/>
              <c:delete val="1"/>
              <c:extLst>
                <c:ext xmlns:c15="http://schemas.microsoft.com/office/drawing/2012/chart" uri="{CE6537A1-D6FC-4f65-9D91-7224C49458BB}"/>
                <c:ext xmlns:c16="http://schemas.microsoft.com/office/drawing/2014/chart" uri="{C3380CC4-5D6E-409C-BE32-E72D297353CC}">
                  <c16:uniqueId val="{0000000F-AFC0-C24D-AC4F-8316751919B2}"/>
                </c:ext>
              </c:extLst>
            </c:dLbl>
            <c:dLbl>
              <c:idx val="2"/>
              <c:delete val="1"/>
              <c:extLst>
                <c:ext xmlns:c15="http://schemas.microsoft.com/office/drawing/2012/chart" uri="{CE6537A1-D6FC-4f65-9D91-7224C49458BB}"/>
                <c:ext xmlns:c16="http://schemas.microsoft.com/office/drawing/2014/chart" uri="{C3380CC4-5D6E-409C-BE32-E72D297353CC}">
                  <c16:uniqueId val="{00000011-AFC0-C24D-AC4F-8316751919B2}"/>
                </c:ext>
              </c:extLst>
            </c:dLbl>
            <c:dLbl>
              <c:idx val="3"/>
              <c:delete val="1"/>
              <c:extLst>
                <c:ext xmlns:c15="http://schemas.microsoft.com/office/drawing/2012/chart" uri="{CE6537A1-D6FC-4f65-9D91-7224C49458BB}"/>
                <c:ext xmlns:c16="http://schemas.microsoft.com/office/drawing/2014/chart" uri="{C3380CC4-5D6E-409C-BE32-E72D297353CC}">
                  <c16:uniqueId val="{00000013-AFC0-C24D-AC4F-8316751919B2}"/>
                </c:ext>
              </c:extLst>
            </c:dLbl>
            <c:dLbl>
              <c:idx val="4"/>
              <c:delete val="1"/>
              <c:extLst>
                <c:ext xmlns:c15="http://schemas.microsoft.com/office/drawing/2012/chart" uri="{CE6537A1-D6FC-4f65-9D91-7224C49458BB}"/>
                <c:ext xmlns:c16="http://schemas.microsoft.com/office/drawing/2014/chart" uri="{C3380CC4-5D6E-409C-BE32-E72D297353CC}">
                  <c16:uniqueId val="{00000015-AFC0-C24D-AC4F-8316751919B2}"/>
                </c:ext>
              </c:extLst>
            </c:dLbl>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Tables'!$A$5:$A$11</c:f>
              <c:strCache>
                <c:ptCount val="6"/>
                <c:pt idx="0">
                  <c:v>2017</c:v>
                </c:pt>
                <c:pt idx="1">
                  <c:v>2018</c:v>
                </c:pt>
                <c:pt idx="2">
                  <c:v>2019</c:v>
                </c:pt>
                <c:pt idx="3">
                  <c:v>2020</c:v>
                </c:pt>
                <c:pt idx="4">
                  <c:v>2021</c:v>
                </c:pt>
                <c:pt idx="5">
                  <c:v>2022</c:v>
                </c:pt>
              </c:strCache>
            </c:strRef>
          </c:cat>
          <c:val>
            <c:numRef>
              <c:f>'P1. Pivot Tables'!$D$5:$D$11</c:f>
              <c:numCache>
                <c:formatCode>_("$"* #,##0.00_);_("$"* \(#,##0.00\);_("$"* "-"??_);_(@_)</c:formatCode>
                <c:ptCount val="6"/>
                <c:pt idx="0">
                  <c:v>2773977.9000000004</c:v>
                </c:pt>
                <c:pt idx="1">
                  <c:v>3709543.3</c:v>
                </c:pt>
                <c:pt idx="2">
                  <c:v>3173455.75</c:v>
                </c:pt>
                <c:pt idx="3">
                  <c:v>7374930.7500000009</c:v>
                </c:pt>
                <c:pt idx="4">
                  <c:v>10090152.25</c:v>
                </c:pt>
                <c:pt idx="5">
                  <c:v>16259934.800000001</c:v>
                </c:pt>
              </c:numCache>
            </c:numRef>
          </c:val>
          <c:smooth val="0"/>
          <c:extLst>
            <c:ext xmlns:c16="http://schemas.microsoft.com/office/drawing/2014/chart" uri="{C3380CC4-5D6E-409C-BE32-E72D297353CC}">
              <c16:uniqueId val="{0000001A-90CE-2D47-8246-E522C1BF392F}"/>
            </c:ext>
          </c:extLst>
        </c:ser>
        <c:dLbls>
          <c:showLegendKey val="0"/>
          <c:showVal val="0"/>
          <c:showCatName val="0"/>
          <c:showSerName val="0"/>
          <c:showPercent val="0"/>
          <c:showBubbleSize val="0"/>
        </c:dLbls>
        <c:marker val="1"/>
        <c:smooth val="0"/>
        <c:axId val="1291989600"/>
        <c:axId val="1539972368"/>
      </c:lineChart>
      <c:catAx>
        <c:axId val="1291989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972368"/>
        <c:crosses val="autoZero"/>
        <c:auto val="1"/>
        <c:lblAlgn val="ctr"/>
        <c:lblOffset val="100"/>
        <c:noMultiLvlLbl val="0"/>
      </c:catAx>
      <c:valAx>
        <c:axId val="15399723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19896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[Strategic_Planning_Analyst_BOA_DiegoVF.xlsm]P1. Pivot Tables!PivotTable3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60000"/>
              <a:lumOff val="40000"/>
            </a:schemeClr>
          </a:solidFill>
          <a:ln>
            <a:noFill/>
          </a:ln>
          <a:effectLst/>
        </c:spPr>
      </c:pivotFmt>
    </c:pivotFmts>
    <c:plotArea>
      <c:layout/>
      <c:barChart>
        <c:barDir val="col"/>
        <c:grouping val="clustered"/>
        <c:varyColors val="0"/>
        <c:ser>
          <c:idx val="0"/>
          <c:order val="0"/>
          <c:tx>
            <c:strRef>
              <c:f>'P1. Pivot Tables'!$B$42</c:f>
              <c:strCache>
                <c:ptCount val="1"/>
                <c:pt idx="0">
                  <c:v>Total</c:v>
                </c:pt>
              </c:strCache>
            </c:strRef>
          </c:tx>
          <c:spPr>
            <a:solidFill>
              <a:schemeClr val="accent4">
                <a:lumMod val="60000"/>
                <a:lumOff val="40000"/>
              </a:schemeClr>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exp"/>
            <c:dispRSqr val="0"/>
            <c:dispEq val="0"/>
          </c:trendline>
          <c:cat>
            <c:strRef>
              <c:f>'P1. Pivot Tables'!$A$43:$A$49</c:f>
              <c:strCache>
                <c:ptCount val="6"/>
                <c:pt idx="0">
                  <c:v>2017</c:v>
                </c:pt>
                <c:pt idx="1">
                  <c:v>2018</c:v>
                </c:pt>
                <c:pt idx="2">
                  <c:v>2019</c:v>
                </c:pt>
                <c:pt idx="3">
                  <c:v>2020</c:v>
                </c:pt>
                <c:pt idx="4">
                  <c:v>2021</c:v>
                </c:pt>
                <c:pt idx="5">
                  <c:v>2022</c:v>
                </c:pt>
              </c:strCache>
            </c:strRef>
          </c:cat>
          <c:val>
            <c:numRef>
              <c:f>'P1. Pivot Tables'!$B$43:$B$49</c:f>
              <c:numCache>
                <c:formatCode>_("$"* #,##0.00_);_("$"* \(#,##0.00\);_("$"* "-"??_);_(@_)</c:formatCode>
                <c:ptCount val="6"/>
                <c:pt idx="0">
                  <c:v>16018231.470000008</c:v>
                </c:pt>
                <c:pt idx="1">
                  <c:v>17289893.289999999</c:v>
                </c:pt>
                <c:pt idx="2">
                  <c:v>21135918.449999996</c:v>
                </c:pt>
                <c:pt idx="3">
                  <c:v>32790342.43069284</c:v>
                </c:pt>
                <c:pt idx="4">
                  <c:v>41071832.394180417</c:v>
                </c:pt>
                <c:pt idx="5">
                  <c:v>52186534.179544121</c:v>
                </c:pt>
              </c:numCache>
            </c:numRef>
          </c:val>
          <c:extLst>
            <c:ext xmlns:c16="http://schemas.microsoft.com/office/drawing/2014/chart" uri="{C3380CC4-5D6E-409C-BE32-E72D297353CC}">
              <c16:uniqueId val="{00000000-6842-F34A-B369-BD0B909FF929}"/>
            </c:ext>
          </c:extLst>
        </c:ser>
        <c:dLbls>
          <c:showLegendKey val="0"/>
          <c:showVal val="0"/>
          <c:showCatName val="0"/>
          <c:showSerName val="0"/>
          <c:showPercent val="0"/>
          <c:showBubbleSize val="0"/>
        </c:dLbls>
        <c:gapWidth val="219"/>
        <c:overlap val="-27"/>
        <c:axId val="2112714767"/>
        <c:axId val="2111930799"/>
      </c:barChart>
      <c:catAx>
        <c:axId val="2112714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930799"/>
        <c:crosses val="autoZero"/>
        <c:auto val="1"/>
        <c:lblAlgn val="ctr"/>
        <c:lblOffset val="100"/>
        <c:noMultiLvlLbl val="0"/>
      </c:catAx>
      <c:valAx>
        <c:axId val="211193079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714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Tables'!$D$54:$D$59</c:f>
              <c:strCache>
                <c:ptCount val="6"/>
                <c:pt idx="0">
                  <c:v>Adidas Golf</c:v>
                </c:pt>
                <c:pt idx="1">
                  <c:v>FootJoy</c:v>
                </c:pt>
                <c:pt idx="2">
                  <c:v>Red Wing</c:v>
                </c:pt>
                <c:pt idx="3">
                  <c:v>Specialized</c:v>
                </c:pt>
                <c:pt idx="4">
                  <c:v>New Balance</c:v>
                </c:pt>
                <c:pt idx="5">
                  <c:v>Trek</c:v>
                </c:pt>
              </c:strCache>
            </c:strRef>
          </c:cat>
          <c:val>
            <c:numRef>
              <c:f>'P1. Pivot Tables'!$E$54:$E$59</c:f>
              <c:numCache>
                <c:formatCode>_("$"* #,##0.00_);_("$"* \(#,##0.00\);_("$"* "-"??_);_(@_)</c:formatCode>
                <c:ptCount val="6"/>
                <c:pt idx="0">
                  <c:v>5155677.4700000007</c:v>
                </c:pt>
                <c:pt idx="1">
                  <c:v>3018930</c:v>
                </c:pt>
                <c:pt idx="2">
                  <c:v>1905867.5</c:v>
                </c:pt>
                <c:pt idx="3">
                  <c:v>1503411.75</c:v>
                </c:pt>
                <c:pt idx="4">
                  <c:v>837021.05000000016</c:v>
                </c:pt>
                <c:pt idx="5">
                  <c:v>373577</c:v>
                </c:pt>
              </c:numCache>
            </c:numRef>
          </c:val>
          <c:extLst>
            <c:ext xmlns:c16="http://schemas.microsoft.com/office/drawing/2014/chart" uri="{C3380CC4-5D6E-409C-BE32-E72D297353CC}">
              <c16:uniqueId val="{00000000-9653-C441-892A-914C4143B691}"/>
            </c:ext>
          </c:extLst>
        </c:ser>
        <c:dLbls>
          <c:showLegendKey val="0"/>
          <c:showVal val="0"/>
          <c:showCatName val="0"/>
          <c:showSerName val="0"/>
          <c:showPercent val="0"/>
          <c:showBubbleSize val="0"/>
        </c:dLbls>
        <c:gapWidth val="219"/>
        <c:overlap val="-27"/>
        <c:axId val="1339624976"/>
        <c:axId val="436177232"/>
      </c:barChart>
      <c:catAx>
        <c:axId val="133962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177232"/>
        <c:crosses val="autoZero"/>
        <c:auto val="1"/>
        <c:lblAlgn val="ctr"/>
        <c:lblOffset val="100"/>
        <c:noMultiLvlLbl val="0"/>
      </c:catAx>
      <c:valAx>
        <c:axId val="436177232"/>
        <c:scaling>
          <c:orientation val="minMax"/>
          <c:max val="5500000"/>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624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Lbls>
            <c:dLbl>
              <c:idx val="1"/>
              <c:layout>
                <c:manualLayout>
                  <c:x val="5.7522123893805309E-2"/>
                  <c:y val="1.04166666666666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29C-8845-A757-A21B2244E93C}"/>
                </c:ext>
              </c:extLst>
            </c:dLbl>
            <c:dLbl>
              <c:idx val="4"/>
              <c:layout>
                <c:manualLayout>
                  <c:x val="0"/>
                  <c:y val="-3.1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29C-8845-A757-A21B2244E93C}"/>
                </c:ext>
              </c:extLst>
            </c:dLbl>
            <c:dLbl>
              <c:idx val="7"/>
              <c:layout>
                <c:manualLayout>
                  <c:x val="-2.2123893805309734E-3"/>
                  <c:y val="1.73611111111111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29C-8845-A757-A21B2244E93C}"/>
                </c:ext>
              </c:extLst>
            </c:dLbl>
            <c:dLbl>
              <c:idx val="8"/>
              <c:layout>
                <c:manualLayout>
                  <c:x val="0"/>
                  <c:y val="1.38888888888888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29C-8845-A757-A21B2244E93C}"/>
                </c:ext>
              </c:extLst>
            </c:dLbl>
            <c:dLbl>
              <c:idx val="9"/>
              <c:layout>
                <c:manualLayout>
                  <c:x val="0"/>
                  <c:y val="-3.47222222222222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29C-8845-A757-A21B2244E93C}"/>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Tables'!$G$54:$G$63</c:f>
              <c:strCache>
                <c:ptCount val="10"/>
                <c:pt idx="0">
                  <c:v>Anta</c:v>
                </c:pt>
                <c:pt idx="1">
                  <c:v>Fila - China</c:v>
                </c:pt>
                <c:pt idx="2">
                  <c:v>Shimano</c:v>
                </c:pt>
                <c:pt idx="3">
                  <c:v>Asics</c:v>
                </c:pt>
                <c:pt idx="4">
                  <c:v>K2 Safety</c:v>
                </c:pt>
                <c:pt idx="5">
                  <c:v>Black Yak</c:v>
                </c:pt>
                <c:pt idx="6">
                  <c:v>K2 Korea</c:v>
                </c:pt>
                <c:pt idx="7">
                  <c:v>Mizuno</c:v>
                </c:pt>
                <c:pt idx="8">
                  <c:v>Eider - Korea</c:v>
                </c:pt>
                <c:pt idx="9">
                  <c:v>Black Yak Safety</c:v>
                </c:pt>
              </c:strCache>
            </c:strRef>
          </c:cat>
          <c:val>
            <c:numRef>
              <c:f>'P1. Pivot Tables'!$H$54:$H$63</c:f>
              <c:numCache>
                <c:formatCode>_("$"* #,##0.00_);_("$"* \(#,##0.00\);_("$"* "-"??_);_(@_)</c:formatCode>
                <c:ptCount val="10"/>
                <c:pt idx="0">
                  <c:v>4947633.4712324347</c:v>
                </c:pt>
                <c:pt idx="1">
                  <c:v>4747730.3642931888</c:v>
                </c:pt>
                <c:pt idx="2">
                  <c:v>4020621.5</c:v>
                </c:pt>
                <c:pt idx="3">
                  <c:v>2607195.25</c:v>
                </c:pt>
                <c:pt idx="4">
                  <c:v>942226.75</c:v>
                </c:pt>
                <c:pt idx="5">
                  <c:v>896131.25</c:v>
                </c:pt>
                <c:pt idx="6">
                  <c:v>721584.25</c:v>
                </c:pt>
                <c:pt idx="7">
                  <c:v>611017</c:v>
                </c:pt>
                <c:pt idx="8">
                  <c:v>344340.5</c:v>
                </c:pt>
                <c:pt idx="9">
                  <c:v>341510.5</c:v>
                </c:pt>
              </c:numCache>
            </c:numRef>
          </c:val>
          <c:extLst>
            <c:ext xmlns:c16="http://schemas.microsoft.com/office/drawing/2014/chart" uri="{C3380CC4-5D6E-409C-BE32-E72D297353CC}">
              <c16:uniqueId val="{00000000-A29C-8845-A757-A21B2244E93C}"/>
            </c:ext>
          </c:extLst>
        </c:ser>
        <c:dLbls>
          <c:showLegendKey val="0"/>
          <c:showVal val="0"/>
          <c:showCatName val="0"/>
          <c:showSerName val="0"/>
          <c:showPercent val="0"/>
          <c:showBubbleSize val="0"/>
        </c:dLbls>
        <c:gapWidth val="219"/>
        <c:overlap val="-27"/>
        <c:axId val="1325992064"/>
        <c:axId val="1280621408"/>
      </c:barChart>
      <c:catAx>
        <c:axId val="132599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0621408"/>
        <c:crosses val="autoZero"/>
        <c:auto val="1"/>
        <c:lblAlgn val="ctr"/>
        <c:lblOffset val="100"/>
        <c:noMultiLvlLbl val="0"/>
      </c:catAx>
      <c:valAx>
        <c:axId val="1280621408"/>
        <c:scaling>
          <c:orientation val="minMax"/>
          <c:max val="5500000"/>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992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3"/>
            </a:solidFill>
            <a:ln>
              <a:noFill/>
            </a:ln>
            <a:effectLst/>
          </c:spPr>
          <c:invertIfNegative val="0"/>
          <c:dLbls>
            <c:dLbl>
              <c:idx val="4"/>
              <c:layout>
                <c:manualLayout>
                  <c:x val="0"/>
                  <c:y val="-6.57439446366781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7CB-E446-BCCB-562EFA56FDF6}"/>
                </c:ext>
              </c:extLst>
            </c:dLbl>
            <c:dLbl>
              <c:idx val="5"/>
              <c:layout>
                <c:manualLayout>
                  <c:x val="0"/>
                  <c:y val="-3.46020761245674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7CB-E446-BCCB-562EFA56FDF6}"/>
                </c:ext>
              </c:extLst>
            </c:dLbl>
            <c:dLbl>
              <c:idx val="7"/>
              <c:layout>
                <c:manualLayout>
                  <c:x val="-8.8760893886754822E-6"/>
                  <c:y val="-8.99652915074030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7CB-E446-BCCB-562EFA56FDF6}"/>
                </c:ext>
              </c:extLst>
            </c:dLbl>
            <c:dLbl>
              <c:idx val="9"/>
              <c:layout>
                <c:manualLayout>
                  <c:x val="-9.3937527522481567E-17"/>
                  <c:y val="6.974649619963845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7CB-E446-BCCB-562EFA56FDF6}"/>
                </c:ext>
              </c:extLst>
            </c:dLbl>
            <c:dLbl>
              <c:idx val="10"/>
              <c:layout>
                <c:manualLayout>
                  <c:x val="0"/>
                  <c:y val="-5.92845217696937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7CB-E446-BCCB-562EFA56FDF6}"/>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Tables'!$J$54:$J$64</c:f>
              <c:strCache>
                <c:ptCount val="11"/>
                <c:pt idx="0">
                  <c:v>Atlas</c:v>
                </c:pt>
                <c:pt idx="1">
                  <c:v>Brynje</c:v>
                </c:pt>
                <c:pt idx="2">
                  <c:v>Ecco</c:v>
                </c:pt>
                <c:pt idx="3">
                  <c:v>Elten</c:v>
                </c:pt>
                <c:pt idx="4">
                  <c:v>Fizik</c:v>
                </c:pt>
                <c:pt idx="5">
                  <c:v>Lake</c:v>
                </c:pt>
                <c:pt idx="6">
                  <c:v>Arbesko</c:v>
                </c:pt>
                <c:pt idx="7">
                  <c:v>Base</c:v>
                </c:pt>
                <c:pt idx="8">
                  <c:v>DMT</c:v>
                </c:pt>
                <c:pt idx="9">
                  <c:v>Superfit</c:v>
                </c:pt>
                <c:pt idx="10">
                  <c:v>Bata</c:v>
                </c:pt>
              </c:strCache>
            </c:strRef>
          </c:cat>
          <c:val>
            <c:numRef>
              <c:f>'P1. Pivot Tables'!$K$54:$K$64</c:f>
              <c:numCache>
                <c:formatCode>_("$"* #,##0.00_);_("$"* \(#,##0.00\);_("$"* "-"??_);_(@_)</c:formatCode>
                <c:ptCount val="11"/>
                <c:pt idx="0">
                  <c:v>3514000</c:v>
                </c:pt>
                <c:pt idx="1">
                  <c:v>3146896</c:v>
                </c:pt>
                <c:pt idx="2">
                  <c:v>2282466.0499999998</c:v>
                </c:pt>
                <c:pt idx="3">
                  <c:v>1983625</c:v>
                </c:pt>
                <c:pt idx="4">
                  <c:v>812481</c:v>
                </c:pt>
                <c:pt idx="5">
                  <c:v>712982.75</c:v>
                </c:pt>
                <c:pt idx="6">
                  <c:v>620164</c:v>
                </c:pt>
                <c:pt idx="7">
                  <c:v>489898.75</c:v>
                </c:pt>
                <c:pt idx="8">
                  <c:v>466897</c:v>
                </c:pt>
                <c:pt idx="9">
                  <c:v>334901</c:v>
                </c:pt>
                <c:pt idx="10">
                  <c:v>304596</c:v>
                </c:pt>
              </c:numCache>
            </c:numRef>
          </c:val>
          <c:extLst>
            <c:ext xmlns:c16="http://schemas.microsoft.com/office/drawing/2014/chart" uri="{C3380CC4-5D6E-409C-BE32-E72D297353CC}">
              <c16:uniqueId val="{00000000-37CB-E446-BCCB-562EFA56FDF6}"/>
            </c:ext>
          </c:extLst>
        </c:ser>
        <c:dLbls>
          <c:showLegendKey val="0"/>
          <c:showVal val="0"/>
          <c:showCatName val="0"/>
          <c:showSerName val="0"/>
          <c:showPercent val="0"/>
          <c:showBubbleSize val="0"/>
        </c:dLbls>
        <c:gapWidth val="219"/>
        <c:overlap val="-27"/>
        <c:axId val="2084314319"/>
        <c:axId val="2083554079"/>
      </c:barChart>
      <c:catAx>
        <c:axId val="2084314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54079"/>
        <c:crosses val="autoZero"/>
        <c:auto val="1"/>
        <c:lblAlgn val="ctr"/>
        <c:lblOffset val="100"/>
        <c:noMultiLvlLbl val="0"/>
      </c:catAx>
      <c:valAx>
        <c:axId val="2083554079"/>
        <c:scaling>
          <c:orientation val="minMax"/>
          <c:max val="5500000"/>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3143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dLbl>
              <c:idx val="1"/>
              <c:layout>
                <c:manualLayout>
                  <c:x val="0"/>
                  <c:y val="-8.50235055961255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590-4D43-96D1-54872183CF12}"/>
                </c:ext>
              </c:extLst>
            </c:dLbl>
            <c:dLbl>
              <c:idx val="5"/>
              <c:layout>
                <c:manualLayout>
                  <c:x val="0"/>
                  <c:y val="-0.1062793819951568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590-4D43-96D1-54872183CF12}"/>
                </c:ext>
              </c:extLst>
            </c:dLbl>
            <c:dLbl>
              <c:idx val="7"/>
              <c:layout>
                <c:manualLayout>
                  <c:x val="-8.0816557596214632E-17"/>
                  <c:y val="-5.66823370640836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590-4D43-96D1-54872183CF12}"/>
                </c:ext>
              </c:extLst>
            </c:dLbl>
            <c:dLbl>
              <c:idx val="9"/>
              <c:layout>
                <c:manualLayout>
                  <c:x val="-1.6163311519242926E-16"/>
                  <c:y val="-5.66823370640836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590-4D43-96D1-54872183CF12}"/>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Tables'!$D$200:$D$209</c:f>
              <c:strCache>
                <c:ptCount val="10"/>
                <c:pt idx="0">
                  <c:v>L6-R</c:v>
                </c:pt>
                <c:pt idx="1">
                  <c:v>L6-E</c:v>
                </c:pt>
                <c:pt idx="2">
                  <c:v>M4-A</c:v>
                </c:pt>
                <c:pt idx="3">
                  <c:v>FormTX 2</c:v>
                </c:pt>
                <c:pt idx="4">
                  <c:v>Li2-E</c:v>
                </c:pt>
                <c:pt idx="5">
                  <c:v>M4-B</c:v>
                </c:pt>
                <c:pt idx="6">
                  <c:v>L6-C</c:v>
                </c:pt>
                <c:pt idx="7">
                  <c:v>L6-S</c:v>
                </c:pt>
                <c:pt idx="8">
                  <c:v>Li2-A</c:v>
                </c:pt>
                <c:pt idx="9">
                  <c:v>Li2-C</c:v>
                </c:pt>
              </c:strCache>
            </c:strRef>
          </c:cat>
          <c:val>
            <c:numRef>
              <c:f>'P1. Pivot Tables'!$E$200:$E$209</c:f>
              <c:numCache>
                <c:formatCode>_("$"* #,##0.00_);_("$"* \(#,##0.00\);_("$"* "-"??_);_(@_)</c:formatCode>
                <c:ptCount val="10"/>
                <c:pt idx="0">
                  <c:v>2306789.5</c:v>
                </c:pt>
                <c:pt idx="1">
                  <c:v>1195354.5</c:v>
                </c:pt>
                <c:pt idx="2">
                  <c:v>1160052</c:v>
                </c:pt>
                <c:pt idx="3">
                  <c:v>993248</c:v>
                </c:pt>
                <c:pt idx="4">
                  <c:v>744896</c:v>
                </c:pt>
                <c:pt idx="5">
                  <c:v>742210</c:v>
                </c:pt>
                <c:pt idx="6">
                  <c:v>700612</c:v>
                </c:pt>
                <c:pt idx="7">
                  <c:v>682127.3</c:v>
                </c:pt>
                <c:pt idx="8">
                  <c:v>680566.5</c:v>
                </c:pt>
                <c:pt idx="9">
                  <c:v>674849.82000000007</c:v>
                </c:pt>
              </c:numCache>
            </c:numRef>
          </c:val>
          <c:extLst>
            <c:ext xmlns:c16="http://schemas.microsoft.com/office/drawing/2014/chart" uri="{C3380CC4-5D6E-409C-BE32-E72D297353CC}">
              <c16:uniqueId val="{00000000-3590-4D43-96D1-54872183CF12}"/>
            </c:ext>
          </c:extLst>
        </c:ser>
        <c:dLbls>
          <c:showLegendKey val="0"/>
          <c:showVal val="0"/>
          <c:showCatName val="0"/>
          <c:showSerName val="0"/>
          <c:showPercent val="0"/>
          <c:showBubbleSize val="0"/>
        </c:dLbls>
        <c:gapWidth val="219"/>
        <c:overlap val="-27"/>
        <c:axId val="334539855"/>
        <c:axId val="349548815"/>
      </c:barChart>
      <c:catAx>
        <c:axId val="334539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548815"/>
        <c:crosses val="autoZero"/>
        <c:auto val="1"/>
        <c:lblAlgn val="ctr"/>
        <c:lblOffset val="100"/>
        <c:noMultiLvlLbl val="0"/>
      </c:catAx>
      <c:valAx>
        <c:axId val="349548815"/>
        <c:scaling>
          <c:orientation val="minMax"/>
          <c:max val="500000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53985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Lbls>
            <c:dLbl>
              <c:idx val="1"/>
              <c:layout>
                <c:manualLayout>
                  <c:x val="7.2886081888756463E-2"/>
                  <c:y val="4.96583960393938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16A-A748-A6F8-B3512F067873}"/>
                </c:ext>
              </c:extLst>
            </c:dLbl>
            <c:dLbl>
              <c:idx val="6"/>
              <c:layout>
                <c:manualLayout>
                  <c:x val="-8.098359990249496E-17"/>
                  <c:y val="-7.44875940590906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16A-A748-A6F8-B3512F067873}"/>
                </c:ext>
              </c:extLst>
            </c:dLbl>
            <c:dLbl>
              <c:idx val="8"/>
              <c:layout>
                <c:manualLayout>
                  <c:x val="0"/>
                  <c:y val="-9.6203969248397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16A-A748-A6F8-B3512F067873}"/>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Tables'!$G$200:$G$209</c:f>
              <c:strCache>
                <c:ptCount val="10"/>
                <c:pt idx="0">
                  <c:v>L6-S</c:v>
                </c:pt>
                <c:pt idx="1">
                  <c:v>L6-M_habu</c:v>
                </c:pt>
                <c:pt idx="2">
                  <c:v>L6-E</c:v>
                </c:pt>
                <c:pt idx="3">
                  <c:v>L6-C</c:v>
                </c:pt>
                <c:pt idx="4">
                  <c:v>L6-J</c:v>
                </c:pt>
                <c:pt idx="5">
                  <c:v>Li2-A</c:v>
                </c:pt>
                <c:pt idx="6">
                  <c:v>L6-K</c:v>
                </c:pt>
                <c:pt idx="7">
                  <c:v>L6-A</c:v>
                </c:pt>
                <c:pt idx="8">
                  <c:v>L6-X</c:v>
                </c:pt>
                <c:pt idx="9">
                  <c:v>M4-C</c:v>
                </c:pt>
              </c:strCache>
            </c:strRef>
          </c:cat>
          <c:val>
            <c:numRef>
              <c:f>'P1. Pivot Tables'!$H$200:$H$209</c:f>
              <c:numCache>
                <c:formatCode>_("$"* #,##0.00_);_("$"* \(#,##0.00\);_("$"* "-"??_);_(@_)</c:formatCode>
                <c:ptCount val="10"/>
                <c:pt idx="0">
                  <c:v>4913206.3642931888</c:v>
                </c:pt>
                <c:pt idx="1">
                  <c:v>4851336.1209966941</c:v>
                </c:pt>
                <c:pt idx="2">
                  <c:v>3478583.75</c:v>
                </c:pt>
                <c:pt idx="3">
                  <c:v>2252261</c:v>
                </c:pt>
                <c:pt idx="4">
                  <c:v>1794787.6770912637</c:v>
                </c:pt>
                <c:pt idx="5">
                  <c:v>1070506.5</c:v>
                </c:pt>
                <c:pt idx="6">
                  <c:v>1004303</c:v>
                </c:pt>
                <c:pt idx="7">
                  <c:v>759391</c:v>
                </c:pt>
                <c:pt idx="8">
                  <c:v>469354</c:v>
                </c:pt>
                <c:pt idx="9">
                  <c:v>302770</c:v>
                </c:pt>
              </c:numCache>
            </c:numRef>
          </c:val>
          <c:extLst>
            <c:ext xmlns:c16="http://schemas.microsoft.com/office/drawing/2014/chart" uri="{C3380CC4-5D6E-409C-BE32-E72D297353CC}">
              <c16:uniqueId val="{00000000-7D1A-9740-A49E-ADDA6E5028E1}"/>
            </c:ext>
          </c:extLst>
        </c:ser>
        <c:dLbls>
          <c:showLegendKey val="0"/>
          <c:showVal val="0"/>
          <c:showCatName val="0"/>
          <c:showSerName val="0"/>
          <c:showPercent val="0"/>
          <c:showBubbleSize val="0"/>
        </c:dLbls>
        <c:gapWidth val="219"/>
        <c:overlap val="-27"/>
        <c:axId val="354988111"/>
        <c:axId val="348822223"/>
      </c:barChart>
      <c:catAx>
        <c:axId val="354988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48822223"/>
        <c:crosses val="autoZero"/>
        <c:auto val="1"/>
        <c:lblAlgn val="ctr"/>
        <c:lblOffset val="100"/>
        <c:noMultiLvlLbl val="0"/>
      </c:catAx>
      <c:valAx>
        <c:axId val="348822223"/>
        <c:scaling>
          <c:orientation val="minMax"/>
          <c:max val="500000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988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3"/>
            </a:solidFill>
            <a:ln>
              <a:noFill/>
            </a:ln>
            <a:effectLst/>
          </c:spPr>
          <c:invertIfNegative val="0"/>
          <c:dLbls>
            <c:dLbl>
              <c:idx val="6"/>
              <c:layout>
                <c:manualLayout>
                  <c:x val="0"/>
                  <c:y val="-5.71238854587382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206-4F45-A721-9C3A759880AB}"/>
                </c:ext>
              </c:extLst>
            </c:dLbl>
            <c:dLbl>
              <c:idx val="8"/>
              <c:layout>
                <c:manualLayout>
                  <c:x val="-1.6116720343616806E-16"/>
                  <c:y val="-6.78346139822516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206-4F45-A721-9C3A759880AB}"/>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Tables'!$J$200:$J$209</c:f>
              <c:strCache>
                <c:ptCount val="10"/>
                <c:pt idx="0">
                  <c:v>L6-A</c:v>
                </c:pt>
                <c:pt idx="1">
                  <c:v>M3-S</c:v>
                </c:pt>
                <c:pt idx="2">
                  <c:v>L6-D</c:v>
                </c:pt>
                <c:pt idx="3">
                  <c:v>L6-K</c:v>
                </c:pt>
                <c:pt idx="4">
                  <c:v>M4-C</c:v>
                </c:pt>
                <c:pt idx="5">
                  <c:v>Li2-A</c:v>
                </c:pt>
                <c:pt idx="6">
                  <c:v>M4-B</c:v>
                </c:pt>
                <c:pt idx="7">
                  <c:v>L6-B</c:v>
                </c:pt>
                <c:pt idx="8">
                  <c:v>L6-S</c:v>
                </c:pt>
                <c:pt idx="9">
                  <c:v>L6-C</c:v>
                </c:pt>
              </c:strCache>
            </c:strRef>
          </c:cat>
          <c:val>
            <c:numRef>
              <c:f>'P1. Pivot Tables'!$K$200:$K$209</c:f>
              <c:numCache>
                <c:formatCode>_("$"* #,##0.00_);_("$"* \(#,##0.00\);_("$"* "-"??_);_(@_)</c:formatCode>
                <c:ptCount val="10"/>
                <c:pt idx="0">
                  <c:v>3391401.75</c:v>
                </c:pt>
                <c:pt idx="1">
                  <c:v>2590527.25</c:v>
                </c:pt>
                <c:pt idx="2">
                  <c:v>2283861</c:v>
                </c:pt>
                <c:pt idx="3">
                  <c:v>1805032.7999999998</c:v>
                </c:pt>
                <c:pt idx="4">
                  <c:v>1078720</c:v>
                </c:pt>
                <c:pt idx="5">
                  <c:v>782793.5</c:v>
                </c:pt>
                <c:pt idx="6">
                  <c:v>728075.5</c:v>
                </c:pt>
                <c:pt idx="7">
                  <c:v>680475.5</c:v>
                </c:pt>
                <c:pt idx="8">
                  <c:v>644000.5</c:v>
                </c:pt>
                <c:pt idx="9">
                  <c:v>618719</c:v>
                </c:pt>
              </c:numCache>
            </c:numRef>
          </c:val>
          <c:extLst>
            <c:ext xmlns:c16="http://schemas.microsoft.com/office/drawing/2014/chart" uri="{C3380CC4-5D6E-409C-BE32-E72D297353CC}">
              <c16:uniqueId val="{00000000-A848-F349-98BF-5A39B50D74AC}"/>
            </c:ext>
          </c:extLst>
        </c:ser>
        <c:dLbls>
          <c:showLegendKey val="0"/>
          <c:showVal val="0"/>
          <c:showCatName val="0"/>
          <c:showSerName val="0"/>
          <c:showPercent val="0"/>
          <c:showBubbleSize val="0"/>
        </c:dLbls>
        <c:gapWidth val="219"/>
        <c:overlap val="-27"/>
        <c:axId val="1494791183"/>
        <c:axId val="350800351"/>
      </c:barChart>
      <c:catAx>
        <c:axId val="149479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800351"/>
        <c:crosses val="autoZero"/>
        <c:auto val="1"/>
        <c:lblAlgn val="ctr"/>
        <c:lblOffset val="100"/>
        <c:noMultiLvlLbl val="0"/>
      </c:catAx>
      <c:valAx>
        <c:axId val="350800351"/>
        <c:scaling>
          <c:orientation val="minMax"/>
          <c:max val="500000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47911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[Strategic_Planning_Analyst_BOA_DiegoVF.xlsm]P1. Pivot Tables!PivotTable10</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pivotFmt>
      <c:pivotFmt>
        <c:idx val="4"/>
        <c:spPr>
          <a:solidFill>
            <a:schemeClr val="accent2"/>
          </a:solidFill>
          <a:ln>
            <a:noFill/>
          </a:ln>
          <a:effectLst/>
        </c:spPr>
      </c:pivotFmt>
      <c:pivotFmt>
        <c:idx val="5"/>
        <c:spPr>
          <a:solidFill>
            <a:schemeClr val="accent6"/>
          </a:solidFill>
          <a:ln>
            <a:noFill/>
          </a:ln>
          <a:effectLst/>
        </c:spPr>
      </c:pivotFmt>
      <c:pivotFmt>
        <c:idx val="6"/>
        <c:spPr>
          <a:solidFill>
            <a:schemeClr val="accent4"/>
          </a:solidFill>
          <a:ln>
            <a:noFill/>
          </a:ln>
          <a:effectLst/>
        </c:spPr>
      </c:pivotFmt>
    </c:pivotFmts>
    <c:plotArea>
      <c:layout/>
      <c:barChart>
        <c:barDir val="col"/>
        <c:grouping val="clustered"/>
        <c:varyColors val="0"/>
        <c:ser>
          <c:idx val="0"/>
          <c:order val="0"/>
          <c:tx>
            <c:strRef>
              <c:f>'P1. Pivot Tables'!$B$298</c:f>
              <c:strCache>
                <c:ptCount val="1"/>
                <c:pt idx="0">
                  <c:v>Total</c:v>
                </c:pt>
              </c:strCache>
            </c:strRef>
          </c:tx>
          <c:spPr>
            <a:solidFill>
              <a:schemeClr val="accent1"/>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01-BF0E-D946-A0BC-6BF219BD0E4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0-BF0E-D946-A0BC-6BF219BD0E4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3-BF0E-D946-A0BC-6BF219BD0E4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2-BF0E-D946-A0BC-6BF219BD0E4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Tables'!$A$299:$A$305</c:f>
              <c:strCache>
                <c:ptCount val="6"/>
                <c:pt idx="0">
                  <c:v>Athletic Kids</c:v>
                </c:pt>
                <c:pt idx="1">
                  <c:v>Cycling</c:v>
                </c:pt>
                <c:pt idx="2">
                  <c:v>Golf</c:v>
                </c:pt>
                <c:pt idx="3">
                  <c:v>Hike/Mountaineering</c:v>
                </c:pt>
                <c:pt idx="4">
                  <c:v>Trail Run</c:v>
                </c:pt>
                <c:pt idx="5">
                  <c:v>Workwear</c:v>
                </c:pt>
              </c:strCache>
            </c:strRef>
          </c:cat>
          <c:val>
            <c:numRef>
              <c:f>'P1. Pivot Tables'!$B$299:$B$305</c:f>
              <c:numCache>
                <c:formatCode>_("$"* #,##0_);_("$"* \(#,##0\);_("$"* "-"??_);_(@_)</c:formatCode>
                <c:ptCount val="6"/>
                <c:pt idx="0">
                  <c:v>811780.79999999993</c:v>
                </c:pt>
                <c:pt idx="1">
                  <c:v>2440573</c:v>
                </c:pt>
                <c:pt idx="2">
                  <c:v>8323024.2200000007</c:v>
                </c:pt>
                <c:pt idx="3">
                  <c:v>45926</c:v>
                </c:pt>
                <c:pt idx="4">
                  <c:v>81258.25</c:v>
                </c:pt>
                <c:pt idx="5">
                  <c:v>2261760.25</c:v>
                </c:pt>
              </c:numCache>
            </c:numRef>
          </c:val>
          <c:extLst>
            <c:ext xmlns:c16="http://schemas.microsoft.com/office/drawing/2014/chart" uri="{C3380CC4-5D6E-409C-BE32-E72D297353CC}">
              <c16:uniqueId val="{00000000-907A-314A-9C5D-568509D18B27}"/>
            </c:ext>
          </c:extLst>
        </c:ser>
        <c:dLbls>
          <c:showLegendKey val="0"/>
          <c:showVal val="0"/>
          <c:showCatName val="0"/>
          <c:showSerName val="0"/>
          <c:showPercent val="0"/>
          <c:showBubbleSize val="0"/>
        </c:dLbls>
        <c:gapWidth val="219"/>
        <c:overlap val="-27"/>
        <c:axId val="310973359"/>
        <c:axId val="310584575"/>
      </c:barChart>
      <c:catAx>
        <c:axId val="310973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20" b="0" i="0" u="none" strike="noStrike" kern="1200" baseline="0">
                <a:solidFill>
                  <a:schemeClr val="tx1">
                    <a:lumMod val="65000"/>
                    <a:lumOff val="35000"/>
                  </a:schemeClr>
                </a:solidFill>
                <a:latin typeface="+mn-lt"/>
                <a:ea typeface="+mn-ea"/>
                <a:cs typeface="+mn-cs"/>
              </a:defRPr>
            </a:pPr>
            <a:endParaRPr lang="en-US"/>
          </a:p>
        </c:txPr>
        <c:crossAx val="310584575"/>
        <c:crosses val="autoZero"/>
        <c:auto val="1"/>
        <c:lblAlgn val="ctr"/>
        <c:lblOffset val="100"/>
        <c:noMultiLvlLbl val="0"/>
      </c:catAx>
      <c:valAx>
        <c:axId val="310584575"/>
        <c:scaling>
          <c:orientation val="minMax"/>
          <c:max val="10500000"/>
          <c:min val="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973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[Strategic_Planning_Analyst_BOA_DiegoVF.xlsm]P1. Pivot Tables!PivotTable11</c:name>
    <c:fmtId val="15"/>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3"/>
          </a:solidFill>
          <a:ln>
            <a:noFill/>
          </a:ln>
          <a:effectLst/>
        </c:spPr>
      </c:pivotFmt>
      <c:pivotFmt>
        <c:idx val="5"/>
        <c:spPr>
          <a:solidFill>
            <a:schemeClr val="accent4"/>
          </a:solidFill>
          <a:ln>
            <a:noFill/>
          </a:ln>
          <a:effectLst/>
        </c:spPr>
      </c:pivotFmt>
      <c:pivotFmt>
        <c:idx val="6"/>
        <c:spPr>
          <a:solidFill>
            <a:schemeClr val="accent6"/>
          </a:solidFill>
          <a:ln>
            <a:noFill/>
          </a:ln>
          <a:effectLst/>
        </c:spPr>
      </c:pivotFmt>
    </c:pivotFmts>
    <c:plotArea>
      <c:layout/>
      <c:barChart>
        <c:barDir val="col"/>
        <c:grouping val="clustered"/>
        <c:varyColors val="0"/>
        <c:ser>
          <c:idx val="0"/>
          <c:order val="0"/>
          <c:tx>
            <c:strRef>
              <c:f>'P1. Pivot Tables'!$B$310</c:f>
              <c:strCache>
                <c:ptCount val="1"/>
                <c:pt idx="0">
                  <c:v>Total</c:v>
                </c:pt>
              </c:strCache>
            </c:strRef>
          </c:tx>
          <c:spPr>
            <a:solidFill>
              <a:schemeClr val="accent2"/>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0-F487-FD44-B4D4-2B6EC08385D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1-F487-FD44-B4D4-2B6EC08385DC}"/>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2-F487-FD44-B4D4-2B6EC08385DC}"/>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3-F487-FD44-B4D4-2B6EC08385D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Tables'!$A$311:$A$317</c:f>
              <c:strCache>
                <c:ptCount val="6"/>
                <c:pt idx="0">
                  <c:v>Athletic Kids</c:v>
                </c:pt>
                <c:pt idx="1">
                  <c:v>Cycling</c:v>
                </c:pt>
                <c:pt idx="2">
                  <c:v>Golf</c:v>
                </c:pt>
                <c:pt idx="3">
                  <c:v>Hike/Mountaineering</c:v>
                </c:pt>
                <c:pt idx="4">
                  <c:v>Trail Run</c:v>
                </c:pt>
                <c:pt idx="5">
                  <c:v>Workwear</c:v>
                </c:pt>
              </c:strCache>
            </c:strRef>
          </c:cat>
          <c:val>
            <c:numRef>
              <c:f>'P1. Pivot Tables'!$B$311:$B$317</c:f>
              <c:numCache>
                <c:formatCode>_("$"* #,##0_);_("$"* \(#,##0\);_("$"* "-"??_);_(@_)</c:formatCode>
                <c:ptCount val="6"/>
                <c:pt idx="0">
                  <c:v>9825587.8355256189</c:v>
                </c:pt>
                <c:pt idx="1">
                  <c:v>4190061.5</c:v>
                </c:pt>
                <c:pt idx="2">
                  <c:v>440841.25</c:v>
                </c:pt>
                <c:pt idx="3">
                  <c:v>2631455.3469272749</c:v>
                </c:pt>
                <c:pt idx="4">
                  <c:v>33039.927091263897</c:v>
                </c:pt>
                <c:pt idx="5">
                  <c:v>4841291</c:v>
                </c:pt>
              </c:numCache>
            </c:numRef>
          </c:val>
          <c:extLst>
            <c:ext xmlns:c16="http://schemas.microsoft.com/office/drawing/2014/chart" uri="{C3380CC4-5D6E-409C-BE32-E72D297353CC}">
              <c16:uniqueId val="{00000000-21D5-B249-A66F-E19D847259B3}"/>
            </c:ext>
          </c:extLst>
        </c:ser>
        <c:dLbls>
          <c:showLegendKey val="0"/>
          <c:showVal val="0"/>
          <c:showCatName val="0"/>
          <c:showSerName val="0"/>
          <c:showPercent val="0"/>
          <c:showBubbleSize val="0"/>
        </c:dLbls>
        <c:gapWidth val="219"/>
        <c:overlap val="-27"/>
        <c:axId val="581642319"/>
        <c:axId val="581943823"/>
      </c:barChart>
      <c:catAx>
        <c:axId val="581642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20" b="0" i="1" u="none" strike="noStrike" kern="1200" baseline="0">
                <a:solidFill>
                  <a:schemeClr val="tx1">
                    <a:lumMod val="65000"/>
                    <a:lumOff val="35000"/>
                  </a:schemeClr>
                </a:solidFill>
                <a:latin typeface="+mn-lt"/>
                <a:ea typeface="+mn-ea"/>
                <a:cs typeface="+mn-cs"/>
              </a:defRPr>
            </a:pPr>
            <a:endParaRPr lang="en-US"/>
          </a:p>
        </c:txPr>
        <c:crossAx val="581943823"/>
        <c:crosses val="autoZero"/>
        <c:auto val="1"/>
        <c:lblAlgn val="ctr"/>
        <c:lblOffset val="100"/>
        <c:noMultiLvlLbl val="0"/>
      </c:catAx>
      <c:valAx>
        <c:axId val="581943823"/>
        <c:scaling>
          <c:orientation val="minMax"/>
          <c:max val="10500000"/>
          <c:min val="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642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[Strategic_Planning_Analyst_BOA_DiegoVF.xlsm]P1. Pivot Tables!PivotTable12</c:name>
    <c:fmtId val="15"/>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pivotFmt>
      <c:pivotFmt>
        <c:idx val="4"/>
        <c:spPr>
          <a:solidFill>
            <a:schemeClr val="accent3"/>
          </a:solidFill>
          <a:ln>
            <a:noFill/>
          </a:ln>
          <a:effectLst/>
        </c:spPr>
      </c:pivotFmt>
      <c:pivotFmt>
        <c:idx val="5"/>
        <c:spPr>
          <a:solidFill>
            <a:schemeClr val="accent2"/>
          </a:solidFill>
          <a:ln>
            <a:noFill/>
          </a:ln>
          <a:effectLst/>
        </c:spPr>
      </c:pivotFmt>
      <c:pivotFmt>
        <c:idx val="6"/>
        <c:spPr>
          <a:solidFill>
            <a:schemeClr val="accent1"/>
          </a:solidFill>
          <a:ln>
            <a:noFill/>
          </a:ln>
          <a:effectLst/>
        </c:spPr>
      </c:pivotFmt>
      <c:pivotFmt>
        <c:idx val="7"/>
        <c:spPr>
          <a:solidFill>
            <a:schemeClr val="accent4"/>
          </a:solidFill>
          <a:ln>
            <a:noFill/>
          </a:ln>
          <a:effectLst/>
        </c:spPr>
      </c:pivotFmt>
    </c:pivotFmts>
    <c:plotArea>
      <c:layout/>
      <c:barChart>
        <c:barDir val="col"/>
        <c:grouping val="clustered"/>
        <c:varyColors val="0"/>
        <c:ser>
          <c:idx val="0"/>
          <c:order val="0"/>
          <c:tx>
            <c:strRef>
              <c:f>'P1. Pivot Tables'!$B$322</c:f>
              <c:strCache>
                <c:ptCount val="1"/>
                <c:pt idx="0">
                  <c:v>Total</c:v>
                </c:pt>
              </c:strCache>
            </c:strRef>
          </c:tx>
          <c:spPr>
            <a:solidFill>
              <a:schemeClr val="accent3"/>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3-9700-EC4E-B483-D5880222DE4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2-9700-EC4E-B483-D5880222DE4E}"/>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1-9700-EC4E-B483-D5880222DE4E}"/>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4-9700-EC4E-B483-D5880222DE4E}"/>
              </c:ext>
            </c:extLst>
          </c:dPt>
          <c:dPt>
            <c:idx val="4"/>
            <c:invertIfNegative val="0"/>
            <c:bubble3D val="0"/>
            <c:spPr>
              <a:solidFill>
                <a:schemeClr val="accent4"/>
              </a:solidFill>
              <a:ln>
                <a:noFill/>
              </a:ln>
              <a:effectLst/>
            </c:spPr>
            <c:extLst>
              <c:ext xmlns:c16="http://schemas.microsoft.com/office/drawing/2014/chart" uri="{C3380CC4-5D6E-409C-BE32-E72D297353CC}">
                <c16:uniqueId val="{00000000-9700-EC4E-B483-D5880222DE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Tables'!$A$323:$A$328</c:f>
              <c:strCache>
                <c:ptCount val="5"/>
                <c:pt idx="0">
                  <c:v>Workwear</c:v>
                </c:pt>
                <c:pt idx="1">
                  <c:v>Cycling</c:v>
                </c:pt>
                <c:pt idx="2">
                  <c:v>Golf</c:v>
                </c:pt>
                <c:pt idx="3">
                  <c:v>Athletic Kids</c:v>
                </c:pt>
                <c:pt idx="4">
                  <c:v>Hike/Mountaineering</c:v>
                </c:pt>
              </c:strCache>
            </c:strRef>
          </c:cat>
          <c:val>
            <c:numRef>
              <c:f>'P1. Pivot Tables'!$B$323:$B$328</c:f>
              <c:numCache>
                <c:formatCode>_("$"* #,##0_);_("$"* \(#,##0\);_("$"* "-"??_);_(@_)</c:formatCode>
                <c:ptCount val="5"/>
                <c:pt idx="0">
                  <c:v>10227183.75</c:v>
                </c:pt>
                <c:pt idx="1">
                  <c:v>2425719.75</c:v>
                </c:pt>
                <c:pt idx="2">
                  <c:v>2206204.2999999998</c:v>
                </c:pt>
                <c:pt idx="3">
                  <c:v>751582.25</c:v>
                </c:pt>
                <c:pt idx="4">
                  <c:v>649244.75</c:v>
                </c:pt>
              </c:numCache>
            </c:numRef>
          </c:val>
          <c:extLst>
            <c:ext xmlns:c16="http://schemas.microsoft.com/office/drawing/2014/chart" uri="{C3380CC4-5D6E-409C-BE32-E72D297353CC}">
              <c16:uniqueId val="{00000000-20C6-814F-A965-B46C16F8F61B}"/>
            </c:ext>
          </c:extLst>
        </c:ser>
        <c:dLbls>
          <c:showLegendKey val="0"/>
          <c:showVal val="0"/>
          <c:showCatName val="0"/>
          <c:showSerName val="0"/>
          <c:showPercent val="0"/>
          <c:showBubbleSize val="0"/>
        </c:dLbls>
        <c:gapWidth val="219"/>
        <c:overlap val="-27"/>
        <c:axId val="344696991"/>
        <c:axId val="344793599"/>
      </c:barChart>
      <c:catAx>
        <c:axId val="34469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44793599"/>
        <c:crosses val="autoZero"/>
        <c:auto val="1"/>
        <c:lblAlgn val="ctr"/>
        <c:lblOffset val="100"/>
        <c:noMultiLvlLbl val="0"/>
      </c:catAx>
      <c:valAx>
        <c:axId val="344793599"/>
        <c:scaling>
          <c:orientation val="minMax"/>
          <c:max val="10500000"/>
          <c:min val="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4696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[Strategic_Planning_Analyst_BOA_DiegoVF.xlsm]P1. Pivot Tables!PivotTable2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pivotFmt>
      <c:pivotFmt>
        <c:idx val="4"/>
        <c:spPr>
          <a:solidFill>
            <a:schemeClr val="accent4"/>
          </a:solidFill>
          <a:ln>
            <a:noFill/>
          </a:ln>
          <a:effectLst/>
        </c:spPr>
      </c:pivotFmt>
      <c:pivotFmt>
        <c:idx val="5"/>
        <c:spPr>
          <a:solidFill>
            <a:schemeClr val="accent2"/>
          </a:solidFill>
          <a:ln>
            <a:noFill/>
          </a:ln>
          <a:effectLst/>
        </c:spPr>
      </c:pivotFmt>
      <c:pivotFmt>
        <c:idx val="6"/>
        <c:spPr>
          <a:solidFill>
            <a:schemeClr val="accent3"/>
          </a:solidFill>
          <a:ln>
            <a:noFill/>
          </a:ln>
          <a:effectLst/>
        </c:spPr>
      </c:pivotFmt>
      <c:pivotFmt>
        <c:idx val="7"/>
        <c:dLbl>
          <c:idx val="0"/>
          <c:layout>
            <c:manualLayout>
              <c:x val="0"/>
              <c:y val="-5.3054283583361637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manualLayout>
          <c:layoutTarget val="inner"/>
          <c:xMode val="edge"/>
          <c:yMode val="edge"/>
          <c:x val="0.14241494793860646"/>
          <c:y val="1.8329326923076924E-2"/>
          <c:w val="0.83829492860460342"/>
          <c:h val="0.89822587531125919"/>
        </c:manualLayout>
      </c:layout>
      <c:barChart>
        <c:barDir val="col"/>
        <c:grouping val="clustered"/>
        <c:varyColors val="0"/>
        <c:ser>
          <c:idx val="0"/>
          <c:order val="0"/>
          <c:tx>
            <c:strRef>
              <c:f>'P1. Pivot Tables'!$B$30</c:f>
              <c:strCache>
                <c:ptCount val="1"/>
                <c:pt idx="0">
                  <c:v>Total</c:v>
                </c:pt>
              </c:strCache>
            </c:strRef>
          </c:tx>
          <c:spPr>
            <a:solidFill>
              <a:schemeClr val="accent1"/>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482B-9A4B-9DEF-94FA3BDF3DDB}"/>
              </c:ext>
            </c:extLst>
          </c:dPt>
          <c:dPt>
            <c:idx val="1"/>
            <c:invertIfNegative val="0"/>
            <c:bubble3D val="0"/>
            <c:extLst>
              <c:ext xmlns:c16="http://schemas.microsoft.com/office/drawing/2014/chart" uri="{C3380CC4-5D6E-409C-BE32-E72D297353CC}">
                <c16:uniqueId val="{00000003-92A2-E743-A426-C570D09D9BE1}"/>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4-92A2-E743-A426-C570D09D9BE1}"/>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2-92A2-E743-A426-C570D09D9BE1}"/>
              </c:ext>
            </c:extLst>
          </c:dPt>
          <c:dPt>
            <c:idx val="4"/>
            <c:invertIfNegative val="0"/>
            <c:bubble3D val="0"/>
            <c:spPr>
              <a:solidFill>
                <a:schemeClr val="accent4"/>
              </a:solidFill>
              <a:ln>
                <a:noFill/>
              </a:ln>
              <a:effectLst/>
            </c:spPr>
            <c:extLst>
              <c:ext xmlns:c16="http://schemas.microsoft.com/office/drawing/2014/chart" uri="{C3380CC4-5D6E-409C-BE32-E72D297353CC}">
                <c16:uniqueId val="{00000008-F1B2-3444-B338-C0E2E332D6A3}"/>
              </c:ext>
            </c:extLst>
          </c:dPt>
          <c:dPt>
            <c:idx val="5"/>
            <c:invertIfNegative val="0"/>
            <c:bubble3D val="0"/>
            <c:extLst>
              <c:ext xmlns:c16="http://schemas.microsoft.com/office/drawing/2014/chart" uri="{C3380CC4-5D6E-409C-BE32-E72D297353CC}">
                <c16:uniqueId val="{00000001-92A2-E743-A426-C570D09D9BE1}"/>
              </c:ext>
            </c:extLst>
          </c:dPt>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Tables'!$A$31:$A$37</c:f>
              <c:strCache>
                <c:ptCount val="6"/>
                <c:pt idx="0">
                  <c:v>Workwear</c:v>
                </c:pt>
                <c:pt idx="1">
                  <c:v>Athletic Kids</c:v>
                </c:pt>
                <c:pt idx="2">
                  <c:v>Golf</c:v>
                </c:pt>
                <c:pt idx="3">
                  <c:v>Cycling</c:v>
                </c:pt>
                <c:pt idx="4">
                  <c:v>Hike/Mountaineering</c:v>
                </c:pt>
                <c:pt idx="5">
                  <c:v>Trail Run</c:v>
                </c:pt>
              </c:strCache>
            </c:strRef>
          </c:cat>
          <c:val>
            <c:numRef>
              <c:f>'P1. Pivot Tables'!$B$31:$B$37</c:f>
              <c:numCache>
                <c:formatCode>_("$"* #,##0_);_("$"* \(#,##0\);_("$"* "-"??_);_(@_)</c:formatCode>
                <c:ptCount val="6"/>
                <c:pt idx="0">
                  <c:v>17330235</c:v>
                </c:pt>
                <c:pt idx="1">
                  <c:v>11388950.885525603</c:v>
                </c:pt>
                <c:pt idx="2">
                  <c:v>10970069.770000001</c:v>
                </c:pt>
                <c:pt idx="3">
                  <c:v>9056354.25</c:v>
                </c:pt>
                <c:pt idx="4">
                  <c:v>3326626.0969272749</c:v>
                </c:pt>
                <c:pt idx="5">
                  <c:v>114298.1770912639</c:v>
                </c:pt>
              </c:numCache>
            </c:numRef>
          </c:val>
          <c:extLst>
            <c:ext xmlns:c16="http://schemas.microsoft.com/office/drawing/2014/chart" uri="{C3380CC4-5D6E-409C-BE32-E72D297353CC}">
              <c16:uniqueId val="{00000000-92A2-E743-A426-C570D09D9BE1}"/>
            </c:ext>
          </c:extLst>
        </c:ser>
        <c:dLbls>
          <c:showLegendKey val="0"/>
          <c:showVal val="0"/>
          <c:showCatName val="0"/>
          <c:showSerName val="0"/>
          <c:showPercent val="0"/>
          <c:showBubbleSize val="0"/>
        </c:dLbls>
        <c:gapWidth val="219"/>
        <c:overlap val="-27"/>
        <c:axId val="586278752"/>
        <c:axId val="580850896"/>
      </c:barChart>
      <c:catAx>
        <c:axId val="58627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80850896"/>
        <c:crosses val="autoZero"/>
        <c:auto val="1"/>
        <c:lblAlgn val="ctr"/>
        <c:lblOffset val="100"/>
        <c:noMultiLvlLbl val="0"/>
      </c:catAx>
      <c:valAx>
        <c:axId val="580850896"/>
        <c:scaling>
          <c:orientation val="minMax"/>
          <c:max val="20000000"/>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7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[Strategic_Planning_Analyst_BOA_DiegoVF.xlsm]P1. Pivot Tables!PivotTable13</c:name>
    <c:fmtId val="1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layout>
            <c:manualLayout>
              <c:x val="-6.3329839273235503E-2"/>
              <c:y val="-4.984052340660109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chemeClr val="accent2"/>
            </a:solidFill>
            <a:round/>
          </a:ln>
          <a:effectLst/>
        </c:spPr>
        <c:marker>
          <c:symbol val="none"/>
        </c:marker>
        <c:dLbl>
          <c:idx val="0"/>
          <c:layout>
            <c:manualLayout>
              <c:x val="-4.3675751222921038E-3"/>
              <c:y val="5.6485926527481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4"/>
            </a:solidFill>
            <a:round/>
          </a:ln>
          <a:effectLst/>
        </c:spPr>
        <c:marker>
          <c:symbol val="none"/>
        </c:marker>
        <c:dLbl>
          <c:idx val="0"/>
          <c:layout>
            <c:manualLayout>
              <c:x val="-4.1491963661775141E-2"/>
              <c:y val="-3.9872418725280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'P1. Pivot Tables'!$B$332:$B$333</c:f>
              <c:strCache>
                <c:ptCount val="1"/>
                <c:pt idx="0">
                  <c:v>Americas</c:v>
                </c:pt>
              </c:strCache>
            </c:strRef>
          </c:tx>
          <c:spPr>
            <a:ln w="28575" cap="rnd">
              <a:solidFill>
                <a:schemeClr val="accent1"/>
              </a:solidFill>
              <a:round/>
            </a:ln>
            <a:effectLst/>
          </c:spPr>
          <c:marker>
            <c:symbol val="none"/>
          </c:marker>
          <c:dPt>
            <c:idx val="0"/>
            <c:marker>
              <c:symbol val="none"/>
            </c:marker>
            <c:bubble3D val="0"/>
            <c:spPr>
              <a:ln w="28575" cap="rnd">
                <a:solidFill>
                  <a:schemeClr val="accent1"/>
                </a:solidFill>
                <a:round/>
              </a:ln>
              <a:effectLst/>
            </c:spPr>
            <c:extLst>
              <c:ext xmlns:c16="http://schemas.microsoft.com/office/drawing/2014/chart" uri="{C3380CC4-5D6E-409C-BE32-E72D297353CC}">
                <c16:uniqueId val="{00000007-CF67-5545-9DE1-6A411A1572A3}"/>
              </c:ext>
            </c:extLst>
          </c:dPt>
          <c:dPt>
            <c:idx val="1"/>
            <c:marker>
              <c:symbol val="none"/>
            </c:marker>
            <c:bubble3D val="0"/>
            <c:spPr>
              <a:ln w="28575" cap="rnd">
                <a:solidFill>
                  <a:schemeClr val="accent1"/>
                </a:solidFill>
                <a:round/>
              </a:ln>
              <a:effectLst/>
            </c:spPr>
            <c:extLst>
              <c:ext xmlns:c16="http://schemas.microsoft.com/office/drawing/2014/chart" uri="{C3380CC4-5D6E-409C-BE32-E72D297353CC}">
                <c16:uniqueId val="{00000006-CF67-5545-9DE1-6A411A1572A3}"/>
              </c:ext>
            </c:extLst>
          </c:dPt>
          <c:dPt>
            <c:idx val="2"/>
            <c:marker>
              <c:symbol val="none"/>
            </c:marker>
            <c:bubble3D val="0"/>
            <c:spPr>
              <a:ln w="28575" cap="rnd">
                <a:solidFill>
                  <a:schemeClr val="accent1"/>
                </a:solidFill>
                <a:round/>
              </a:ln>
              <a:effectLst/>
            </c:spPr>
            <c:extLst>
              <c:ext xmlns:c16="http://schemas.microsoft.com/office/drawing/2014/chart" uri="{C3380CC4-5D6E-409C-BE32-E72D297353CC}">
                <c16:uniqueId val="{00000005-CF67-5545-9DE1-6A411A1572A3}"/>
              </c:ext>
            </c:extLst>
          </c:dPt>
          <c:dPt>
            <c:idx val="3"/>
            <c:marker>
              <c:symbol val="none"/>
            </c:marker>
            <c:bubble3D val="0"/>
            <c:spPr>
              <a:ln w="28575" cap="rnd">
                <a:solidFill>
                  <a:schemeClr val="accent1"/>
                </a:solidFill>
                <a:round/>
              </a:ln>
              <a:effectLst/>
            </c:spPr>
            <c:extLst>
              <c:ext xmlns:c16="http://schemas.microsoft.com/office/drawing/2014/chart" uri="{C3380CC4-5D6E-409C-BE32-E72D297353CC}">
                <c16:uniqueId val="{00000004-CF67-5545-9DE1-6A411A1572A3}"/>
              </c:ext>
            </c:extLst>
          </c:dPt>
          <c:dPt>
            <c:idx val="4"/>
            <c:marker>
              <c:symbol val="none"/>
            </c:marker>
            <c:bubble3D val="0"/>
            <c:spPr>
              <a:ln w="28575" cap="rnd">
                <a:solidFill>
                  <a:schemeClr val="accent1"/>
                </a:solidFill>
                <a:round/>
              </a:ln>
              <a:effectLst/>
            </c:spPr>
            <c:extLst>
              <c:ext xmlns:c16="http://schemas.microsoft.com/office/drawing/2014/chart" uri="{C3380CC4-5D6E-409C-BE32-E72D297353CC}">
                <c16:uniqueId val="{00000003-CF67-5545-9DE1-6A411A1572A3}"/>
              </c:ext>
            </c:extLst>
          </c:dPt>
          <c:dPt>
            <c:idx val="5"/>
            <c:marker>
              <c:symbol val="none"/>
            </c:marker>
            <c:bubble3D val="0"/>
            <c:spPr>
              <a:ln w="28575" cap="rnd">
                <a:solidFill>
                  <a:schemeClr val="accent1"/>
                </a:solidFill>
                <a:round/>
              </a:ln>
              <a:effectLst/>
            </c:spPr>
            <c:extLst>
              <c:ext xmlns:c16="http://schemas.microsoft.com/office/drawing/2014/chart" uri="{C3380CC4-5D6E-409C-BE32-E72D297353CC}">
                <c16:uniqueId val="{00000008-CF67-5545-9DE1-6A411A1572A3}"/>
              </c:ext>
            </c:extLst>
          </c:dPt>
          <c:dLbls>
            <c:dLbl>
              <c:idx val="0"/>
              <c:delete val="1"/>
              <c:extLst>
                <c:ext xmlns:c15="http://schemas.microsoft.com/office/drawing/2012/chart" uri="{CE6537A1-D6FC-4f65-9D91-7224C49458BB}"/>
                <c:ext xmlns:c16="http://schemas.microsoft.com/office/drawing/2014/chart" uri="{C3380CC4-5D6E-409C-BE32-E72D297353CC}">
                  <c16:uniqueId val="{00000007-CF67-5545-9DE1-6A411A1572A3}"/>
                </c:ext>
              </c:extLst>
            </c:dLbl>
            <c:dLbl>
              <c:idx val="1"/>
              <c:delete val="1"/>
              <c:extLst>
                <c:ext xmlns:c15="http://schemas.microsoft.com/office/drawing/2012/chart" uri="{CE6537A1-D6FC-4f65-9D91-7224C49458BB}"/>
                <c:ext xmlns:c16="http://schemas.microsoft.com/office/drawing/2014/chart" uri="{C3380CC4-5D6E-409C-BE32-E72D297353CC}">
                  <c16:uniqueId val="{00000006-CF67-5545-9DE1-6A411A1572A3}"/>
                </c:ext>
              </c:extLst>
            </c:dLbl>
            <c:dLbl>
              <c:idx val="2"/>
              <c:delete val="1"/>
              <c:extLst>
                <c:ext xmlns:c15="http://schemas.microsoft.com/office/drawing/2012/chart" uri="{CE6537A1-D6FC-4f65-9D91-7224C49458BB}"/>
                <c:ext xmlns:c16="http://schemas.microsoft.com/office/drawing/2014/chart" uri="{C3380CC4-5D6E-409C-BE32-E72D297353CC}">
                  <c16:uniqueId val="{00000005-CF67-5545-9DE1-6A411A1572A3}"/>
                </c:ext>
              </c:extLst>
            </c:dLbl>
            <c:dLbl>
              <c:idx val="3"/>
              <c:delete val="1"/>
              <c:extLst>
                <c:ext xmlns:c15="http://schemas.microsoft.com/office/drawing/2012/chart" uri="{CE6537A1-D6FC-4f65-9D91-7224C49458BB}"/>
                <c:ext xmlns:c16="http://schemas.microsoft.com/office/drawing/2014/chart" uri="{C3380CC4-5D6E-409C-BE32-E72D297353CC}">
                  <c16:uniqueId val="{00000004-CF67-5545-9DE1-6A411A1572A3}"/>
                </c:ext>
              </c:extLst>
            </c:dLbl>
            <c:dLbl>
              <c:idx val="4"/>
              <c:delete val="1"/>
              <c:extLst>
                <c:ext xmlns:c15="http://schemas.microsoft.com/office/drawing/2012/chart" uri="{CE6537A1-D6FC-4f65-9D91-7224C49458BB}"/>
                <c:ext xmlns:c16="http://schemas.microsoft.com/office/drawing/2014/chart" uri="{C3380CC4-5D6E-409C-BE32-E72D297353CC}">
                  <c16:uniqueId val="{00000003-CF67-5545-9DE1-6A411A1572A3}"/>
                </c:ext>
              </c:extLst>
            </c:dLbl>
            <c:dLbl>
              <c:idx val="5"/>
              <c:layout>
                <c:manualLayout>
                  <c:x val="-6.3329839273235503E-2"/>
                  <c:y val="-4.98405234066010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F67-5545-9DE1-6A411A1572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Tables'!$A$334:$A$340</c:f>
              <c:strCache>
                <c:ptCount val="6"/>
                <c:pt idx="0">
                  <c:v>2017</c:v>
                </c:pt>
                <c:pt idx="1">
                  <c:v>2018</c:v>
                </c:pt>
                <c:pt idx="2">
                  <c:v>2019</c:v>
                </c:pt>
                <c:pt idx="3">
                  <c:v>2020</c:v>
                </c:pt>
                <c:pt idx="4">
                  <c:v>2021</c:v>
                </c:pt>
                <c:pt idx="5">
                  <c:v>2022</c:v>
                </c:pt>
              </c:strCache>
            </c:strRef>
          </c:cat>
          <c:val>
            <c:numRef>
              <c:f>'P1. Pivot Tables'!$B$334:$B$340</c:f>
              <c:numCache>
                <c:formatCode>_(* #,##0_);_(* \(#,##0\);_(* "-"??_);_(@_)</c:formatCode>
                <c:ptCount val="6"/>
                <c:pt idx="0">
                  <c:v>8440512</c:v>
                </c:pt>
                <c:pt idx="1">
                  <c:v>8937200</c:v>
                </c:pt>
                <c:pt idx="2">
                  <c:v>8581140</c:v>
                </c:pt>
                <c:pt idx="3">
                  <c:v>11315385</c:v>
                </c:pt>
                <c:pt idx="4">
                  <c:v>16626913</c:v>
                </c:pt>
                <c:pt idx="5">
                  <c:v>18027118</c:v>
                </c:pt>
              </c:numCache>
            </c:numRef>
          </c:val>
          <c:smooth val="0"/>
          <c:extLst>
            <c:ext xmlns:c16="http://schemas.microsoft.com/office/drawing/2014/chart" uri="{C3380CC4-5D6E-409C-BE32-E72D297353CC}">
              <c16:uniqueId val="{00000000-CF67-5545-9DE1-6A411A1572A3}"/>
            </c:ext>
          </c:extLst>
        </c:ser>
        <c:ser>
          <c:idx val="1"/>
          <c:order val="1"/>
          <c:tx>
            <c:strRef>
              <c:f>'P1. Pivot Tables'!$C$332:$C$333</c:f>
              <c:strCache>
                <c:ptCount val="1"/>
                <c:pt idx="0">
                  <c:v>Asia</c:v>
                </c:pt>
              </c:strCache>
            </c:strRef>
          </c:tx>
          <c:spPr>
            <a:ln w="28575" cap="rnd">
              <a:solidFill>
                <a:schemeClr val="accent2"/>
              </a:solidFill>
              <a:round/>
            </a:ln>
            <a:effectLst/>
          </c:spPr>
          <c:marker>
            <c:symbol val="none"/>
          </c:marker>
          <c:dPt>
            <c:idx val="5"/>
            <c:marker>
              <c:symbol val="none"/>
            </c:marker>
            <c:bubble3D val="0"/>
            <c:spPr>
              <a:ln w="28575" cap="rnd">
                <a:solidFill>
                  <a:schemeClr val="accent2"/>
                </a:solidFill>
                <a:round/>
              </a:ln>
              <a:effectLst/>
            </c:spPr>
            <c:extLst>
              <c:ext xmlns:c16="http://schemas.microsoft.com/office/drawing/2014/chart" uri="{C3380CC4-5D6E-409C-BE32-E72D297353CC}">
                <c16:uniqueId val="{00000009-CF67-5545-9DE1-6A411A1572A3}"/>
              </c:ext>
            </c:extLst>
          </c:dPt>
          <c:dLbls>
            <c:dLbl>
              <c:idx val="5"/>
              <c:layout>
                <c:manualLayout>
                  <c:x val="-4.3675751222921038E-3"/>
                  <c:y val="5.64859265274812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F67-5545-9DE1-6A411A1572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Tables'!$A$334:$A$340</c:f>
              <c:strCache>
                <c:ptCount val="6"/>
                <c:pt idx="0">
                  <c:v>2017</c:v>
                </c:pt>
                <c:pt idx="1">
                  <c:v>2018</c:v>
                </c:pt>
                <c:pt idx="2">
                  <c:v>2019</c:v>
                </c:pt>
                <c:pt idx="3">
                  <c:v>2020</c:v>
                </c:pt>
                <c:pt idx="4">
                  <c:v>2021</c:v>
                </c:pt>
                <c:pt idx="5">
                  <c:v>2022</c:v>
                </c:pt>
              </c:strCache>
            </c:strRef>
          </c:cat>
          <c:val>
            <c:numRef>
              <c:f>'P1. Pivot Tables'!$C$334:$C$340</c:f>
              <c:numCache>
                <c:formatCode>_(* #,##0_);_(* \(#,##0\);_(* "-"??_);_(@_)</c:formatCode>
                <c:ptCount val="6"/>
                <c:pt idx="0">
                  <c:v>2082919</c:v>
                </c:pt>
                <c:pt idx="1">
                  <c:v>3209259</c:v>
                </c:pt>
                <c:pt idx="2">
                  <c:v>6893040</c:v>
                </c:pt>
                <c:pt idx="3">
                  <c:v>10851458</c:v>
                </c:pt>
                <c:pt idx="4">
                  <c:v>13315337</c:v>
                </c:pt>
                <c:pt idx="5">
                  <c:v>18064470</c:v>
                </c:pt>
              </c:numCache>
            </c:numRef>
          </c:val>
          <c:smooth val="0"/>
          <c:extLst>
            <c:ext xmlns:c16="http://schemas.microsoft.com/office/drawing/2014/chart" uri="{C3380CC4-5D6E-409C-BE32-E72D297353CC}">
              <c16:uniqueId val="{00000001-CF67-5545-9DE1-6A411A1572A3}"/>
            </c:ext>
          </c:extLst>
        </c:ser>
        <c:ser>
          <c:idx val="2"/>
          <c:order val="2"/>
          <c:tx>
            <c:strRef>
              <c:f>'P1. Pivot Tables'!$D$332:$D$333</c:f>
              <c:strCache>
                <c:ptCount val="1"/>
                <c:pt idx="0">
                  <c:v>EMEA</c:v>
                </c:pt>
              </c:strCache>
            </c:strRef>
          </c:tx>
          <c:spPr>
            <a:ln w="28575" cap="rnd">
              <a:solidFill>
                <a:schemeClr val="accent4"/>
              </a:solidFill>
              <a:round/>
            </a:ln>
            <a:effectLst/>
          </c:spPr>
          <c:marker>
            <c:symbol val="none"/>
          </c:marker>
          <c:dPt>
            <c:idx val="5"/>
            <c:marker>
              <c:symbol val="none"/>
            </c:marker>
            <c:bubble3D val="0"/>
            <c:spPr>
              <a:ln w="28575" cap="rnd">
                <a:solidFill>
                  <a:schemeClr val="accent4"/>
                </a:solidFill>
                <a:round/>
              </a:ln>
              <a:effectLst/>
            </c:spPr>
            <c:extLst>
              <c:ext xmlns:c16="http://schemas.microsoft.com/office/drawing/2014/chart" uri="{C3380CC4-5D6E-409C-BE32-E72D297353CC}">
                <c16:uniqueId val="{0000000A-CF67-5545-9DE1-6A411A1572A3}"/>
              </c:ext>
            </c:extLst>
          </c:dPt>
          <c:dLbls>
            <c:dLbl>
              <c:idx val="5"/>
              <c:layout>
                <c:manualLayout>
                  <c:x val="-4.1491963661775141E-2"/>
                  <c:y val="-3.9872418725280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F67-5545-9DE1-6A411A1572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Tables'!$A$334:$A$340</c:f>
              <c:strCache>
                <c:ptCount val="6"/>
                <c:pt idx="0">
                  <c:v>2017</c:v>
                </c:pt>
                <c:pt idx="1">
                  <c:v>2018</c:v>
                </c:pt>
                <c:pt idx="2">
                  <c:v>2019</c:v>
                </c:pt>
                <c:pt idx="3">
                  <c:v>2020</c:v>
                </c:pt>
                <c:pt idx="4">
                  <c:v>2021</c:v>
                </c:pt>
                <c:pt idx="5">
                  <c:v>2022</c:v>
                </c:pt>
              </c:strCache>
            </c:strRef>
          </c:cat>
          <c:val>
            <c:numRef>
              <c:f>'P1. Pivot Tables'!$D$334:$D$340</c:f>
              <c:numCache>
                <c:formatCode>_(* #,##0_);_(* \(#,##0\);_(* "-"??_);_(@_)</c:formatCode>
                <c:ptCount val="6"/>
                <c:pt idx="0">
                  <c:v>1176625</c:v>
                </c:pt>
                <c:pt idx="1">
                  <c:v>1887130</c:v>
                </c:pt>
                <c:pt idx="2">
                  <c:v>1369350</c:v>
                </c:pt>
                <c:pt idx="3">
                  <c:v>3083860</c:v>
                </c:pt>
                <c:pt idx="4">
                  <c:v>4478995</c:v>
                </c:pt>
                <c:pt idx="5">
                  <c:v>5725570</c:v>
                </c:pt>
              </c:numCache>
            </c:numRef>
          </c:val>
          <c:smooth val="0"/>
          <c:extLst>
            <c:ext xmlns:c16="http://schemas.microsoft.com/office/drawing/2014/chart" uri="{C3380CC4-5D6E-409C-BE32-E72D297353CC}">
              <c16:uniqueId val="{00000002-CF67-5545-9DE1-6A411A1572A3}"/>
            </c:ext>
          </c:extLst>
        </c:ser>
        <c:dLbls>
          <c:showLegendKey val="0"/>
          <c:showVal val="0"/>
          <c:showCatName val="0"/>
          <c:showSerName val="0"/>
          <c:showPercent val="0"/>
          <c:showBubbleSize val="0"/>
        </c:dLbls>
        <c:smooth val="0"/>
        <c:axId val="1940378639"/>
        <c:axId val="1940159567"/>
      </c:lineChart>
      <c:catAx>
        <c:axId val="194037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159567"/>
        <c:crosses val="autoZero"/>
        <c:auto val="1"/>
        <c:lblAlgn val="ctr"/>
        <c:lblOffset val="100"/>
        <c:noMultiLvlLbl val="0"/>
      </c:catAx>
      <c:valAx>
        <c:axId val="1940159567"/>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378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[Strategic_Planning_Analyst_BOA_DiegoVF.xlsm]P1. Pivot Tables!PivotTable2</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6"/>
          </a:solidFill>
          <a:ln w="19050">
            <a:solidFill>
              <a:schemeClr val="lt1"/>
            </a:solidFill>
          </a:ln>
          <a:effectLst/>
        </c:spPr>
      </c:pivotFmt>
    </c:pivotFmts>
    <c:plotArea>
      <c:layout/>
      <c:pieChart>
        <c:varyColors val="1"/>
        <c:ser>
          <c:idx val="0"/>
          <c:order val="0"/>
          <c:tx>
            <c:strRef>
              <c:f>'P1. Pivot Tables'!$B$30</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45DD-4646-9A68-B8DF89643CD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DD-4646-9A68-B8DF89643CD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DD-4646-9A68-B8DF89643CD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DD-4646-9A68-B8DF89643CD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DD-4646-9A68-B8DF89643CD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DD-4646-9A68-B8DF89643C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'P1. Pivot Tables'!$A$31:$A$37</c:f>
              <c:strCache>
                <c:ptCount val="6"/>
                <c:pt idx="0">
                  <c:v>Workwear</c:v>
                </c:pt>
                <c:pt idx="1">
                  <c:v>Athletic Kids</c:v>
                </c:pt>
                <c:pt idx="2">
                  <c:v>Golf</c:v>
                </c:pt>
                <c:pt idx="3">
                  <c:v>Cycling</c:v>
                </c:pt>
                <c:pt idx="4">
                  <c:v>Hike/Mountaineering</c:v>
                </c:pt>
                <c:pt idx="5">
                  <c:v>Trail Run</c:v>
                </c:pt>
              </c:strCache>
            </c:strRef>
          </c:cat>
          <c:val>
            <c:numRef>
              <c:f>'P1. Pivot Tables'!$B$31:$B$37</c:f>
              <c:numCache>
                <c:formatCode>_("$"* #,##0_);_("$"* \(#,##0\);_("$"* "-"??_);_(@_)</c:formatCode>
                <c:ptCount val="6"/>
                <c:pt idx="0">
                  <c:v>17330235</c:v>
                </c:pt>
                <c:pt idx="1">
                  <c:v>11388950.885525603</c:v>
                </c:pt>
                <c:pt idx="2">
                  <c:v>10970069.770000001</c:v>
                </c:pt>
                <c:pt idx="3">
                  <c:v>9056354.25</c:v>
                </c:pt>
                <c:pt idx="4">
                  <c:v>3326626.0969272749</c:v>
                </c:pt>
                <c:pt idx="5">
                  <c:v>114298.1770912639</c:v>
                </c:pt>
              </c:numCache>
            </c:numRef>
          </c:val>
          <c:extLst>
            <c:ext xmlns:c16="http://schemas.microsoft.com/office/drawing/2014/chart" uri="{C3380CC4-5D6E-409C-BE32-E72D297353CC}">
              <c16:uniqueId val="{0000000C-45DD-4646-9A68-B8DF89643CD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[Strategic_Planning_Analyst_BOA_DiegoVF.xlsm]P1. Pivot Tables!PivotTable4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pivotFmt>
      <c:pivotFmt>
        <c:idx val="26"/>
        <c:spPr>
          <a:solidFill>
            <a:schemeClr val="accent4"/>
          </a:solidFill>
          <a:ln>
            <a:noFill/>
          </a:ln>
          <a:effectLst/>
        </c:spPr>
      </c:pivotFmt>
      <c:pivotFmt>
        <c:idx val="27"/>
        <c:spPr>
          <a:solidFill>
            <a:schemeClr val="accent4"/>
          </a:solidFill>
          <a:ln>
            <a:noFill/>
          </a:ln>
          <a:effectLst/>
        </c:spPr>
      </c:pivotFmt>
      <c:pivotFmt>
        <c:idx val="28"/>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pivotFmt>
      <c:pivotFmt>
        <c:idx val="38"/>
        <c:spPr>
          <a:solidFill>
            <a:schemeClr val="accent4"/>
          </a:solidFill>
          <a:ln>
            <a:noFill/>
          </a:ln>
          <a:effectLst/>
        </c:spPr>
      </c:pivotFmt>
      <c:pivotFmt>
        <c:idx val="39"/>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'P1. Pivot Tables'!$B$349</c:f>
              <c:strCache>
                <c:ptCount val="1"/>
                <c:pt idx="0">
                  <c:v>Total</c:v>
                </c:pt>
              </c:strCache>
            </c:strRef>
          </c:tx>
          <c:spPr>
            <a:solidFill>
              <a:schemeClr val="accent1"/>
            </a:solidFill>
            <a:ln>
              <a:noFill/>
            </a:ln>
            <a:effectLst/>
          </c:spPr>
          <c:invertIfNegative val="0"/>
          <c:dPt>
            <c:idx val="0"/>
            <c:invertIfNegative val="0"/>
            <c:bubble3D val="0"/>
            <c:spPr>
              <a:solidFill>
                <a:schemeClr val="accent4"/>
              </a:solidFill>
              <a:ln>
                <a:noFill/>
              </a:ln>
              <a:effectLst/>
            </c:spPr>
            <c:extLst>
              <c:ext xmlns:c16="http://schemas.microsoft.com/office/drawing/2014/chart" uri="{C3380CC4-5D6E-409C-BE32-E72D297353CC}">
                <c16:uniqueId val="{0000001C-28ED-FC49-9895-7E47B001F90D}"/>
              </c:ext>
            </c:extLst>
          </c:dPt>
          <c:dPt>
            <c:idx val="1"/>
            <c:invertIfNegative val="0"/>
            <c:bubble3D val="0"/>
            <c:spPr>
              <a:solidFill>
                <a:schemeClr val="accent1"/>
              </a:solidFill>
              <a:ln>
                <a:noFill/>
              </a:ln>
              <a:effectLst/>
            </c:spPr>
            <c:extLst>
              <c:ext xmlns:c16="http://schemas.microsoft.com/office/drawing/2014/chart" uri="{C3380CC4-5D6E-409C-BE32-E72D297353CC}">
                <c16:uniqueId val="{00000013-28ED-FC49-9895-7E47B001F90D}"/>
              </c:ext>
            </c:extLst>
          </c:dPt>
          <c:dPt>
            <c:idx val="2"/>
            <c:invertIfNegative val="0"/>
            <c:bubble3D val="0"/>
            <c:spPr>
              <a:solidFill>
                <a:schemeClr val="accent1"/>
              </a:solidFill>
              <a:ln>
                <a:noFill/>
              </a:ln>
              <a:effectLst/>
            </c:spPr>
            <c:extLst>
              <c:ext xmlns:c16="http://schemas.microsoft.com/office/drawing/2014/chart" uri="{C3380CC4-5D6E-409C-BE32-E72D297353CC}">
                <c16:uniqueId val="{0000001D-28ED-FC49-9895-7E47B001F90D}"/>
              </c:ext>
            </c:extLst>
          </c:dPt>
          <c:dPt>
            <c:idx val="3"/>
            <c:invertIfNegative val="0"/>
            <c:bubble3D val="0"/>
            <c:spPr>
              <a:solidFill>
                <a:schemeClr val="accent4"/>
              </a:solidFill>
              <a:ln>
                <a:noFill/>
              </a:ln>
              <a:effectLst/>
            </c:spPr>
            <c:extLst>
              <c:ext xmlns:c16="http://schemas.microsoft.com/office/drawing/2014/chart" uri="{C3380CC4-5D6E-409C-BE32-E72D297353CC}">
                <c16:uniqueId val="{0000001E-28ED-FC49-9895-7E47B001F90D}"/>
              </c:ext>
            </c:extLst>
          </c:dPt>
          <c:dPt>
            <c:idx val="4"/>
            <c:invertIfNegative val="0"/>
            <c:bubble3D val="0"/>
            <c:spPr>
              <a:solidFill>
                <a:schemeClr val="accent1"/>
              </a:solidFill>
              <a:ln>
                <a:noFill/>
              </a:ln>
              <a:effectLst/>
            </c:spPr>
            <c:extLst>
              <c:ext xmlns:c16="http://schemas.microsoft.com/office/drawing/2014/chart" uri="{C3380CC4-5D6E-409C-BE32-E72D297353CC}">
                <c16:uniqueId val="{0000001F-28ED-FC49-9895-7E47B001F90D}"/>
              </c:ext>
            </c:extLst>
          </c:dPt>
          <c:dPt>
            <c:idx val="5"/>
            <c:invertIfNegative val="0"/>
            <c:bubble3D val="0"/>
            <c:spPr>
              <a:solidFill>
                <a:schemeClr val="accent1"/>
              </a:solidFill>
              <a:ln>
                <a:noFill/>
              </a:ln>
              <a:effectLst/>
            </c:spPr>
            <c:extLst>
              <c:ext xmlns:c16="http://schemas.microsoft.com/office/drawing/2014/chart" uri="{C3380CC4-5D6E-409C-BE32-E72D297353CC}">
                <c16:uniqueId val="{0000001B-28ED-FC49-9895-7E47B001F90D}"/>
              </c:ext>
            </c:extLst>
          </c:dPt>
          <c:dPt>
            <c:idx val="6"/>
            <c:invertIfNegative val="0"/>
            <c:bubble3D val="0"/>
            <c:spPr>
              <a:solidFill>
                <a:schemeClr val="accent4"/>
              </a:solidFill>
              <a:ln>
                <a:noFill/>
              </a:ln>
              <a:effectLst/>
            </c:spPr>
            <c:extLst>
              <c:ext xmlns:c16="http://schemas.microsoft.com/office/drawing/2014/chart" uri="{C3380CC4-5D6E-409C-BE32-E72D297353CC}">
                <c16:uniqueId val="{00000015-28ED-FC49-9895-7E47B001F90D}"/>
              </c:ext>
            </c:extLst>
          </c:dPt>
          <c:dPt>
            <c:idx val="7"/>
            <c:invertIfNegative val="0"/>
            <c:bubble3D val="0"/>
            <c:spPr>
              <a:solidFill>
                <a:schemeClr val="accent1"/>
              </a:solidFill>
              <a:ln>
                <a:noFill/>
              </a:ln>
              <a:effectLst/>
            </c:spPr>
            <c:extLst>
              <c:ext xmlns:c16="http://schemas.microsoft.com/office/drawing/2014/chart" uri="{C3380CC4-5D6E-409C-BE32-E72D297353CC}">
                <c16:uniqueId val="{0000001A-28ED-FC49-9895-7E47B001F90D}"/>
              </c:ext>
            </c:extLst>
          </c:dPt>
          <c:dPt>
            <c:idx val="8"/>
            <c:invertIfNegative val="0"/>
            <c:bubble3D val="0"/>
            <c:spPr>
              <a:solidFill>
                <a:schemeClr val="accent1"/>
              </a:solidFill>
              <a:ln>
                <a:noFill/>
              </a:ln>
              <a:effectLst/>
            </c:spPr>
            <c:extLst>
              <c:ext xmlns:c16="http://schemas.microsoft.com/office/drawing/2014/chart" uri="{C3380CC4-5D6E-409C-BE32-E72D297353CC}">
                <c16:uniqueId val="{00000023-28ED-FC49-9895-7E47B001F90D}"/>
              </c:ext>
            </c:extLst>
          </c:dPt>
          <c:dPt>
            <c:idx val="9"/>
            <c:invertIfNegative val="0"/>
            <c:bubble3D val="0"/>
            <c:spPr>
              <a:solidFill>
                <a:schemeClr val="accent4"/>
              </a:solidFill>
              <a:ln>
                <a:noFill/>
              </a:ln>
              <a:effectLst/>
            </c:spPr>
            <c:extLst>
              <c:ext xmlns:c16="http://schemas.microsoft.com/office/drawing/2014/chart" uri="{C3380CC4-5D6E-409C-BE32-E72D297353CC}">
                <c16:uniqueId val="{00000019-28ED-FC49-9895-7E47B001F90D}"/>
              </c:ext>
            </c:extLst>
          </c:dPt>
          <c:dPt>
            <c:idx val="10"/>
            <c:invertIfNegative val="0"/>
            <c:bubble3D val="0"/>
            <c:spPr>
              <a:solidFill>
                <a:schemeClr val="accent1"/>
              </a:solidFill>
              <a:ln>
                <a:noFill/>
              </a:ln>
              <a:effectLst/>
            </c:spPr>
            <c:extLst>
              <c:ext xmlns:c16="http://schemas.microsoft.com/office/drawing/2014/chart" uri="{C3380CC4-5D6E-409C-BE32-E72D297353CC}">
                <c16:uniqueId val="{00000020-28ED-FC49-9895-7E47B001F90D}"/>
              </c:ext>
            </c:extLst>
          </c:dPt>
          <c:dPt>
            <c:idx val="11"/>
            <c:invertIfNegative val="0"/>
            <c:bubble3D val="0"/>
            <c:spPr>
              <a:solidFill>
                <a:schemeClr val="accent1"/>
              </a:solidFill>
              <a:ln>
                <a:noFill/>
              </a:ln>
              <a:effectLst/>
            </c:spPr>
            <c:extLst>
              <c:ext xmlns:c16="http://schemas.microsoft.com/office/drawing/2014/chart" uri="{C3380CC4-5D6E-409C-BE32-E72D297353CC}">
                <c16:uniqueId val="{00000018-28ED-FC49-9895-7E47B001F90D}"/>
              </c:ext>
            </c:extLst>
          </c:dPt>
          <c:dPt>
            <c:idx val="12"/>
            <c:invertIfNegative val="0"/>
            <c:bubble3D val="0"/>
            <c:spPr>
              <a:solidFill>
                <a:schemeClr val="accent4"/>
              </a:solidFill>
              <a:ln>
                <a:noFill/>
              </a:ln>
              <a:effectLst/>
            </c:spPr>
            <c:extLst>
              <c:ext xmlns:c16="http://schemas.microsoft.com/office/drawing/2014/chart" uri="{C3380CC4-5D6E-409C-BE32-E72D297353CC}">
                <c16:uniqueId val="{00000017-28ED-FC49-9895-7E47B001F90D}"/>
              </c:ext>
            </c:extLst>
          </c:dPt>
          <c:dPt>
            <c:idx val="13"/>
            <c:invertIfNegative val="0"/>
            <c:bubble3D val="0"/>
            <c:spPr>
              <a:solidFill>
                <a:schemeClr val="accent1"/>
              </a:solidFill>
              <a:ln>
                <a:noFill/>
              </a:ln>
              <a:effectLst/>
            </c:spPr>
            <c:extLst>
              <c:ext xmlns:c16="http://schemas.microsoft.com/office/drawing/2014/chart" uri="{C3380CC4-5D6E-409C-BE32-E72D297353CC}">
                <c16:uniqueId val="{00000016-28ED-FC49-9895-7E47B001F90D}"/>
              </c:ext>
            </c:extLst>
          </c:dPt>
          <c:dPt>
            <c:idx val="14"/>
            <c:invertIfNegative val="0"/>
            <c:bubble3D val="0"/>
            <c:spPr>
              <a:solidFill>
                <a:schemeClr val="accent1"/>
              </a:solidFill>
              <a:ln>
                <a:noFill/>
              </a:ln>
              <a:effectLst/>
            </c:spPr>
            <c:extLst>
              <c:ext xmlns:c16="http://schemas.microsoft.com/office/drawing/2014/chart" uri="{C3380CC4-5D6E-409C-BE32-E72D297353CC}">
                <c16:uniqueId val="{00000022-28ED-FC49-9895-7E47B001F90D}"/>
              </c:ext>
            </c:extLst>
          </c:dPt>
          <c:dPt>
            <c:idx val="15"/>
            <c:invertIfNegative val="0"/>
            <c:bubble3D val="0"/>
            <c:spPr>
              <a:solidFill>
                <a:schemeClr val="accent1"/>
              </a:solidFill>
              <a:ln>
                <a:noFill/>
              </a:ln>
              <a:effectLst/>
            </c:spPr>
            <c:extLst>
              <c:ext xmlns:c16="http://schemas.microsoft.com/office/drawing/2014/chart" uri="{C3380CC4-5D6E-409C-BE32-E72D297353CC}">
                <c16:uniqueId val="{00000021-28ED-FC49-9895-7E47B001F90D}"/>
              </c:ext>
            </c:extLst>
          </c:dPt>
          <c:dPt>
            <c:idx val="16"/>
            <c:invertIfNegative val="0"/>
            <c:bubble3D val="0"/>
            <c:spPr>
              <a:solidFill>
                <a:schemeClr val="accent1"/>
              </a:solidFill>
              <a:ln>
                <a:noFill/>
              </a:ln>
              <a:effectLst/>
            </c:spPr>
            <c:extLst>
              <c:ext xmlns:c16="http://schemas.microsoft.com/office/drawing/2014/chart" uri="{C3380CC4-5D6E-409C-BE32-E72D297353CC}">
                <c16:uniqueId val="{00000014-28ED-FC49-9895-7E47B001F90D}"/>
              </c:ext>
            </c:extLst>
          </c:dPt>
          <c:dLbls>
            <c:dLbl>
              <c:idx val="1"/>
              <c:delete val="1"/>
              <c:extLst>
                <c:ext xmlns:c15="http://schemas.microsoft.com/office/drawing/2012/chart" uri="{CE6537A1-D6FC-4f65-9D91-7224C49458BB}"/>
                <c:ext xmlns:c16="http://schemas.microsoft.com/office/drawing/2014/chart" uri="{C3380CC4-5D6E-409C-BE32-E72D297353CC}">
                  <c16:uniqueId val="{00000013-28ED-FC49-9895-7E47B001F90D}"/>
                </c:ext>
              </c:extLst>
            </c:dLbl>
            <c:dLbl>
              <c:idx val="2"/>
              <c:delete val="1"/>
              <c:extLst>
                <c:ext xmlns:c15="http://schemas.microsoft.com/office/drawing/2012/chart" uri="{CE6537A1-D6FC-4f65-9D91-7224C49458BB}"/>
                <c:ext xmlns:c16="http://schemas.microsoft.com/office/drawing/2014/chart" uri="{C3380CC4-5D6E-409C-BE32-E72D297353CC}">
                  <c16:uniqueId val="{0000001D-28ED-FC49-9895-7E47B001F90D}"/>
                </c:ext>
              </c:extLst>
            </c:dLbl>
            <c:dLbl>
              <c:idx val="4"/>
              <c:delete val="1"/>
              <c:extLst>
                <c:ext xmlns:c15="http://schemas.microsoft.com/office/drawing/2012/chart" uri="{CE6537A1-D6FC-4f65-9D91-7224C49458BB}"/>
                <c:ext xmlns:c16="http://schemas.microsoft.com/office/drawing/2014/chart" uri="{C3380CC4-5D6E-409C-BE32-E72D297353CC}">
                  <c16:uniqueId val="{0000001F-28ED-FC49-9895-7E47B001F90D}"/>
                </c:ext>
              </c:extLst>
            </c:dLbl>
            <c:dLbl>
              <c:idx val="5"/>
              <c:delete val="1"/>
              <c:extLst>
                <c:ext xmlns:c15="http://schemas.microsoft.com/office/drawing/2012/chart" uri="{CE6537A1-D6FC-4f65-9D91-7224C49458BB}"/>
                <c:ext xmlns:c16="http://schemas.microsoft.com/office/drawing/2014/chart" uri="{C3380CC4-5D6E-409C-BE32-E72D297353CC}">
                  <c16:uniqueId val="{0000001B-28ED-FC49-9895-7E47B001F90D}"/>
                </c:ext>
              </c:extLst>
            </c:dLbl>
            <c:dLbl>
              <c:idx val="7"/>
              <c:delete val="1"/>
              <c:extLst>
                <c:ext xmlns:c15="http://schemas.microsoft.com/office/drawing/2012/chart" uri="{CE6537A1-D6FC-4f65-9D91-7224C49458BB}"/>
                <c:ext xmlns:c16="http://schemas.microsoft.com/office/drawing/2014/chart" uri="{C3380CC4-5D6E-409C-BE32-E72D297353CC}">
                  <c16:uniqueId val="{0000001A-28ED-FC49-9895-7E47B001F90D}"/>
                </c:ext>
              </c:extLst>
            </c:dLbl>
            <c:dLbl>
              <c:idx val="8"/>
              <c:delete val="1"/>
              <c:extLst>
                <c:ext xmlns:c15="http://schemas.microsoft.com/office/drawing/2012/chart" uri="{CE6537A1-D6FC-4f65-9D91-7224C49458BB}"/>
                <c:ext xmlns:c16="http://schemas.microsoft.com/office/drawing/2014/chart" uri="{C3380CC4-5D6E-409C-BE32-E72D297353CC}">
                  <c16:uniqueId val="{00000023-28ED-FC49-9895-7E47B001F90D}"/>
                </c:ext>
              </c:extLst>
            </c:dLbl>
            <c:dLbl>
              <c:idx val="10"/>
              <c:delete val="1"/>
              <c:extLst>
                <c:ext xmlns:c15="http://schemas.microsoft.com/office/drawing/2012/chart" uri="{CE6537A1-D6FC-4f65-9D91-7224C49458BB}"/>
                <c:ext xmlns:c16="http://schemas.microsoft.com/office/drawing/2014/chart" uri="{C3380CC4-5D6E-409C-BE32-E72D297353CC}">
                  <c16:uniqueId val="{00000020-28ED-FC49-9895-7E47B001F90D}"/>
                </c:ext>
              </c:extLst>
            </c:dLbl>
            <c:dLbl>
              <c:idx val="11"/>
              <c:delete val="1"/>
              <c:extLst>
                <c:ext xmlns:c15="http://schemas.microsoft.com/office/drawing/2012/chart" uri="{CE6537A1-D6FC-4f65-9D91-7224C49458BB}"/>
                <c:ext xmlns:c16="http://schemas.microsoft.com/office/drawing/2014/chart" uri="{C3380CC4-5D6E-409C-BE32-E72D297353CC}">
                  <c16:uniqueId val="{00000018-28ED-FC49-9895-7E47B001F90D}"/>
                </c:ext>
              </c:extLst>
            </c:dLbl>
            <c:dLbl>
              <c:idx val="13"/>
              <c:delete val="1"/>
              <c:extLst>
                <c:ext xmlns:c15="http://schemas.microsoft.com/office/drawing/2012/chart" uri="{CE6537A1-D6FC-4f65-9D91-7224C49458BB}"/>
                <c:ext xmlns:c16="http://schemas.microsoft.com/office/drawing/2014/chart" uri="{C3380CC4-5D6E-409C-BE32-E72D297353CC}">
                  <c16:uniqueId val="{00000016-28ED-FC49-9895-7E47B001F90D}"/>
                </c:ext>
              </c:extLst>
            </c:dLbl>
            <c:dLbl>
              <c:idx val="14"/>
              <c:delete val="1"/>
              <c:extLst>
                <c:ext xmlns:c15="http://schemas.microsoft.com/office/drawing/2012/chart" uri="{CE6537A1-D6FC-4f65-9D91-7224C49458BB}"/>
                <c:ext xmlns:c16="http://schemas.microsoft.com/office/drawing/2014/chart" uri="{C3380CC4-5D6E-409C-BE32-E72D297353CC}">
                  <c16:uniqueId val="{00000022-28ED-FC49-9895-7E47B001F90D}"/>
                </c:ext>
              </c:extLst>
            </c:dLbl>
            <c:dLbl>
              <c:idx val="15"/>
              <c:delete val="1"/>
              <c:extLst>
                <c:ext xmlns:c15="http://schemas.microsoft.com/office/drawing/2012/chart" uri="{CE6537A1-D6FC-4f65-9D91-7224C49458BB}"/>
                <c:ext xmlns:c16="http://schemas.microsoft.com/office/drawing/2014/chart" uri="{C3380CC4-5D6E-409C-BE32-E72D297353CC}">
                  <c16:uniqueId val="{00000021-28ED-FC49-9895-7E47B001F90D}"/>
                </c:ext>
              </c:extLst>
            </c:dLbl>
            <c:dLbl>
              <c:idx val="16"/>
              <c:delete val="1"/>
              <c:extLst>
                <c:ext xmlns:c15="http://schemas.microsoft.com/office/drawing/2012/chart" uri="{CE6537A1-D6FC-4f65-9D91-7224C49458BB}"/>
                <c:ext xmlns:c16="http://schemas.microsoft.com/office/drawing/2014/chart" uri="{C3380CC4-5D6E-409C-BE32-E72D297353CC}">
                  <c16:uniqueId val="{00000014-28ED-FC49-9895-7E47B001F90D}"/>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'P1. Pivot Tables'!$A$350:$A$373</c:f>
              <c:multiLvlStrCache>
                <c:ptCount val="17"/>
                <c:lvl>
                  <c:pt idx="0">
                    <c:v>EMEA</c:v>
                  </c:pt>
                  <c:pt idx="1">
                    <c:v>Asia</c:v>
                  </c:pt>
                  <c:pt idx="2">
                    <c:v>Americas</c:v>
                  </c:pt>
                  <c:pt idx="3">
                    <c:v>Asia</c:v>
                  </c:pt>
                  <c:pt idx="4">
                    <c:v>Americas</c:v>
                  </c:pt>
                  <c:pt idx="5">
                    <c:v>EMEA</c:v>
                  </c:pt>
                  <c:pt idx="6">
                    <c:v>Americas</c:v>
                  </c:pt>
                  <c:pt idx="7">
                    <c:v>EMEA</c:v>
                  </c:pt>
                  <c:pt idx="8">
                    <c:v>Asia</c:v>
                  </c:pt>
                  <c:pt idx="9">
                    <c:v>Asia</c:v>
                  </c:pt>
                  <c:pt idx="10">
                    <c:v>Americas</c:v>
                  </c:pt>
                  <c:pt idx="11">
                    <c:v>EMEA</c:v>
                  </c:pt>
                  <c:pt idx="12">
                    <c:v>Asia</c:v>
                  </c:pt>
                  <c:pt idx="13">
                    <c:v>EMEA</c:v>
                  </c:pt>
                  <c:pt idx="14">
                    <c:v>Americas</c:v>
                  </c:pt>
                  <c:pt idx="15">
                    <c:v>Americas</c:v>
                  </c:pt>
                  <c:pt idx="16">
                    <c:v>Asia</c:v>
                  </c:pt>
                </c:lvl>
                <c:lvl>
                  <c:pt idx="0">
                    <c:v>Workwear</c:v>
                  </c:pt>
                  <c:pt idx="3">
                    <c:v>Athletic Kids</c:v>
                  </c:pt>
                  <c:pt idx="6">
                    <c:v>Golf</c:v>
                  </c:pt>
                  <c:pt idx="9">
                    <c:v>Cycling</c:v>
                  </c:pt>
                  <c:pt idx="12">
                    <c:v>Hike/Mountaineering</c:v>
                  </c:pt>
                  <c:pt idx="15">
                    <c:v>Trail Run</c:v>
                  </c:pt>
                </c:lvl>
              </c:multiLvlStrCache>
            </c:multiLvlStrRef>
          </c:cat>
          <c:val>
            <c:numRef>
              <c:f>'P1. Pivot Tables'!$B$350:$B$373</c:f>
              <c:numCache>
                <c:formatCode>General</c:formatCode>
                <c:ptCount val="17"/>
                <c:pt idx="0">
                  <c:v>10227183.75</c:v>
                </c:pt>
                <c:pt idx="1">
                  <c:v>4841291</c:v>
                </c:pt>
                <c:pt idx="2">
                  <c:v>2261760.25</c:v>
                </c:pt>
                <c:pt idx="3">
                  <c:v>9825587.8355256058</c:v>
                </c:pt>
                <c:pt idx="4">
                  <c:v>811780.79999999993</c:v>
                </c:pt>
                <c:pt idx="5">
                  <c:v>751582.25</c:v>
                </c:pt>
                <c:pt idx="6">
                  <c:v>8323024.2200000007</c:v>
                </c:pt>
                <c:pt idx="7">
                  <c:v>2206204.2999999998</c:v>
                </c:pt>
                <c:pt idx="8">
                  <c:v>440841.25</c:v>
                </c:pt>
                <c:pt idx="9">
                  <c:v>4190061.5</c:v>
                </c:pt>
                <c:pt idx="10">
                  <c:v>2440573</c:v>
                </c:pt>
                <c:pt idx="11">
                  <c:v>2425719.75</c:v>
                </c:pt>
                <c:pt idx="12">
                  <c:v>2631455.3469272749</c:v>
                </c:pt>
                <c:pt idx="13">
                  <c:v>649244.75</c:v>
                </c:pt>
                <c:pt idx="14">
                  <c:v>45926</c:v>
                </c:pt>
                <c:pt idx="15">
                  <c:v>81258.25</c:v>
                </c:pt>
                <c:pt idx="16">
                  <c:v>33039.927091263897</c:v>
                </c:pt>
              </c:numCache>
            </c:numRef>
          </c:val>
          <c:extLst>
            <c:ext xmlns:c16="http://schemas.microsoft.com/office/drawing/2014/chart" uri="{C3380CC4-5D6E-409C-BE32-E72D297353CC}">
              <c16:uniqueId val="{00000000-28ED-FC49-9895-7E47B001F90D}"/>
            </c:ext>
          </c:extLst>
        </c:ser>
        <c:dLbls>
          <c:showLegendKey val="0"/>
          <c:showVal val="0"/>
          <c:showCatName val="0"/>
          <c:showSerName val="0"/>
          <c:showPercent val="0"/>
          <c:showBubbleSize val="0"/>
        </c:dLbls>
        <c:gapWidth val="219"/>
        <c:overlap val="-27"/>
        <c:axId val="960493023"/>
        <c:axId val="961931695"/>
      </c:barChart>
      <c:catAx>
        <c:axId val="960493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1931695"/>
        <c:crosses val="autoZero"/>
        <c:auto val="1"/>
        <c:lblAlgn val="ctr"/>
        <c:lblOffset val="100"/>
        <c:noMultiLvlLbl val="0"/>
      </c:catAx>
      <c:valAx>
        <c:axId val="96193169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493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1-7D1C-FA4A-9DC1-7C7DECAC2FFD}"/>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7D1C-FA4A-9DC1-7C7DECAC2FFD}"/>
              </c:ext>
            </c:extLst>
          </c:dPt>
          <c:dPt>
            <c:idx val="2"/>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3-7D1C-FA4A-9DC1-7C7DECAC2FFD}"/>
              </c:ext>
            </c:extLst>
          </c:dPt>
          <c:dPt>
            <c:idx val="3"/>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4-7D1C-FA4A-9DC1-7C7DECAC2FFD}"/>
              </c:ext>
            </c:extLst>
          </c:dPt>
          <c:dPt>
            <c:idx val="4"/>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5-7D1C-FA4A-9DC1-7C7DECAC2FFD}"/>
              </c:ext>
            </c:extLst>
          </c:dPt>
          <c:dPt>
            <c:idx val="5"/>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6-7D1C-FA4A-9DC1-7C7DECAC2FFD}"/>
              </c:ext>
            </c:extLst>
          </c:dPt>
          <c:dPt>
            <c:idx val="6"/>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7-7D1C-FA4A-9DC1-7C7DECAC2FFD}"/>
              </c:ext>
            </c:extLst>
          </c:dPt>
          <c:dPt>
            <c:idx val="7"/>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8-7D1C-FA4A-9DC1-7C7DECAC2FFD}"/>
              </c:ext>
            </c:extLst>
          </c:dPt>
          <c:dPt>
            <c:idx val="8"/>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9-7D1C-FA4A-9DC1-7C7DECAC2FFD}"/>
              </c:ext>
            </c:extLst>
          </c:dPt>
          <c:dPt>
            <c:idx val="9"/>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11-7D1C-FA4A-9DC1-7C7DECAC2FFD}"/>
              </c:ext>
            </c:extLst>
          </c:dPt>
          <c:dPt>
            <c:idx val="10"/>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10-7D1C-FA4A-9DC1-7C7DECAC2FFD}"/>
              </c:ext>
            </c:extLst>
          </c:dPt>
          <c:dPt>
            <c:idx val="11"/>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F-7D1C-FA4A-9DC1-7C7DECAC2FFD}"/>
              </c:ext>
            </c:extLst>
          </c:dPt>
          <c:dPt>
            <c:idx val="12"/>
            <c:invertIfNegative val="0"/>
            <c:bubble3D val="0"/>
            <c:spPr>
              <a:solidFill>
                <a:schemeClr val="accent2"/>
              </a:solidFill>
              <a:ln>
                <a:noFill/>
              </a:ln>
              <a:effectLst/>
            </c:spPr>
            <c:extLst>
              <c:ext xmlns:c16="http://schemas.microsoft.com/office/drawing/2014/chart" uri="{C3380CC4-5D6E-409C-BE32-E72D297353CC}">
                <c16:uniqueId val="{0000000A-7D1C-FA4A-9DC1-7C7DECAC2FFD}"/>
              </c:ext>
            </c:extLst>
          </c:dPt>
          <c:dPt>
            <c:idx val="13"/>
            <c:invertIfNegative val="0"/>
            <c:bubble3D val="0"/>
            <c:spPr>
              <a:solidFill>
                <a:schemeClr val="accent2"/>
              </a:solidFill>
              <a:ln>
                <a:noFill/>
              </a:ln>
              <a:effectLst/>
            </c:spPr>
            <c:extLst>
              <c:ext xmlns:c16="http://schemas.microsoft.com/office/drawing/2014/chart" uri="{C3380CC4-5D6E-409C-BE32-E72D297353CC}">
                <c16:uniqueId val="{0000000B-7D1C-FA4A-9DC1-7C7DECAC2FFD}"/>
              </c:ext>
            </c:extLst>
          </c:dPt>
          <c:dPt>
            <c:idx val="14"/>
            <c:invertIfNegative val="0"/>
            <c:bubble3D val="0"/>
            <c:spPr>
              <a:solidFill>
                <a:schemeClr val="accent2"/>
              </a:solidFill>
              <a:ln>
                <a:noFill/>
              </a:ln>
              <a:effectLst/>
            </c:spPr>
            <c:extLst>
              <c:ext xmlns:c16="http://schemas.microsoft.com/office/drawing/2014/chart" uri="{C3380CC4-5D6E-409C-BE32-E72D297353CC}">
                <c16:uniqueId val="{0000000C-7D1C-FA4A-9DC1-7C7DECAC2FFD}"/>
              </c:ext>
            </c:extLst>
          </c:dPt>
          <c:dPt>
            <c:idx val="15"/>
            <c:invertIfNegative val="0"/>
            <c:bubble3D val="0"/>
            <c:spPr>
              <a:solidFill>
                <a:schemeClr val="accent2"/>
              </a:solidFill>
              <a:ln>
                <a:noFill/>
              </a:ln>
              <a:effectLst/>
            </c:spPr>
            <c:extLst>
              <c:ext xmlns:c16="http://schemas.microsoft.com/office/drawing/2014/chart" uri="{C3380CC4-5D6E-409C-BE32-E72D297353CC}">
                <c16:uniqueId val="{0000000D-7D1C-FA4A-9DC1-7C7DECAC2FFD}"/>
              </c:ext>
            </c:extLst>
          </c:dPt>
          <c:dPt>
            <c:idx val="16"/>
            <c:invertIfNegative val="0"/>
            <c:bubble3D val="0"/>
            <c:spPr>
              <a:solidFill>
                <a:schemeClr val="accent2"/>
              </a:solidFill>
              <a:ln>
                <a:noFill/>
              </a:ln>
              <a:effectLst/>
            </c:spPr>
            <c:extLst>
              <c:ext xmlns:c16="http://schemas.microsoft.com/office/drawing/2014/chart" uri="{C3380CC4-5D6E-409C-BE32-E72D297353CC}">
                <c16:uniqueId val="{0000000E-7D1C-FA4A-9DC1-7C7DECAC2FFD}"/>
              </c:ext>
            </c:extLst>
          </c:dPt>
          <c:cat>
            <c:strRef>
              <c:f>'Part 2 - Probability of Success'!$B$2:$B$18</c:f>
              <c:strCache>
                <c:ptCount val="17"/>
                <c:pt idx="0">
                  <c:v>Cycling Helmets</c:v>
                </c:pt>
                <c:pt idx="1">
                  <c:v>Cycling Footwear</c:v>
                </c:pt>
                <c:pt idx="2">
                  <c:v>Snowboarding </c:v>
                </c:pt>
                <c:pt idx="3">
                  <c:v>Snow Sports Helmets</c:v>
                </c:pt>
                <c:pt idx="4">
                  <c:v>Kids</c:v>
                </c:pt>
                <c:pt idx="5">
                  <c:v>Workwear Helmets</c:v>
                </c:pt>
                <c:pt idx="6">
                  <c:v>Workwear / Tactical</c:v>
                </c:pt>
                <c:pt idx="7">
                  <c:v>Athletic Kids</c:v>
                </c:pt>
                <c:pt idx="8">
                  <c:v>Alpine Skiing </c:v>
                </c:pt>
                <c:pt idx="9">
                  <c:v>Golf</c:v>
                </c:pt>
                <c:pt idx="10">
                  <c:v>Nordic</c:v>
                </c:pt>
                <c:pt idx="11">
                  <c:v>Performance Bracing</c:v>
                </c:pt>
                <c:pt idx="12">
                  <c:v>Hike/Mountaineering</c:v>
                </c:pt>
                <c:pt idx="13">
                  <c:v>Trail Run</c:v>
                </c:pt>
                <c:pt idx="14">
                  <c:v>Cleated (Baseball)</c:v>
                </c:pt>
                <c:pt idx="15">
                  <c:v>Court/Train (Racket Sports, Training)</c:v>
                </c:pt>
                <c:pt idx="16">
                  <c:v>Road Run</c:v>
                </c:pt>
              </c:strCache>
            </c:strRef>
          </c:cat>
          <c:val>
            <c:numRef>
              <c:f>'Part 2 - Probability of Success'!$I$2:$I$18</c:f>
              <c:numCache>
                <c:formatCode>0</c:formatCode>
                <c:ptCount val="17"/>
                <c:pt idx="0">
                  <c:v>36.422222222222224</c:v>
                </c:pt>
                <c:pt idx="1">
                  <c:v>36.37777777777778</c:v>
                </c:pt>
                <c:pt idx="2">
                  <c:v>31.777777777777779</c:v>
                </c:pt>
                <c:pt idx="3">
                  <c:v>29.733333333333334</c:v>
                </c:pt>
                <c:pt idx="4">
                  <c:v>29.644444444444446</c:v>
                </c:pt>
                <c:pt idx="5">
                  <c:v>29</c:v>
                </c:pt>
                <c:pt idx="6">
                  <c:v>28.68888888888889</c:v>
                </c:pt>
                <c:pt idx="7">
                  <c:v>25.733333333333334</c:v>
                </c:pt>
                <c:pt idx="8">
                  <c:v>24.422222222222224</c:v>
                </c:pt>
                <c:pt idx="9">
                  <c:v>22.822222222222223</c:v>
                </c:pt>
                <c:pt idx="10">
                  <c:v>22.733333333333334</c:v>
                </c:pt>
                <c:pt idx="11">
                  <c:v>20.822222222222223</c:v>
                </c:pt>
                <c:pt idx="12">
                  <c:v>17.822222222222223</c:v>
                </c:pt>
                <c:pt idx="13">
                  <c:v>15.2</c:v>
                </c:pt>
                <c:pt idx="14">
                  <c:v>10.888888888888889</c:v>
                </c:pt>
                <c:pt idx="15">
                  <c:v>10.68888888888889</c:v>
                </c:pt>
                <c:pt idx="16">
                  <c:v>3.0444444444444443</c:v>
                </c:pt>
              </c:numCache>
            </c:numRef>
          </c:val>
          <c:extLst>
            <c:ext xmlns:c16="http://schemas.microsoft.com/office/drawing/2014/chart" uri="{C3380CC4-5D6E-409C-BE32-E72D297353CC}">
              <c16:uniqueId val="{00000000-7D1C-FA4A-9DC1-7C7DECAC2FFD}"/>
            </c:ext>
          </c:extLst>
        </c:ser>
        <c:dLbls>
          <c:showLegendKey val="0"/>
          <c:showVal val="0"/>
          <c:showCatName val="0"/>
          <c:showSerName val="0"/>
          <c:showPercent val="0"/>
          <c:showBubbleSize val="0"/>
        </c:dLbls>
        <c:gapWidth val="219"/>
        <c:overlap val="-27"/>
        <c:axId val="1242551327"/>
        <c:axId val="1242556287"/>
      </c:barChart>
      <c:catAx>
        <c:axId val="1242551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42556287"/>
        <c:crosses val="autoZero"/>
        <c:auto val="1"/>
        <c:lblAlgn val="ctr"/>
        <c:lblOffset val="100"/>
        <c:noMultiLvlLbl val="0"/>
      </c:catAx>
      <c:valAx>
        <c:axId val="124255628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551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[Strategic_Planning_Analyst_BOA_DiegoVF.xlsm]P3. Schenarios Forecasting!PivotTable13</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20"/>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21"/>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22"/>
        <c:spPr>
          <a:solidFill>
            <a:schemeClr val="accent1"/>
          </a:solidFill>
          <a:ln>
            <a:noFill/>
          </a:ln>
          <a:effectLst/>
        </c:spPr>
        <c:dLbl>
          <c:idx val="0"/>
          <c:layout>
            <c:manualLayout>
              <c:x val="-6.5573770491803877E-3"/>
              <c:y val="-1.050608684673283E-16"/>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3"/>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dLbl>
          <c:idx val="0"/>
          <c:layout>
            <c:manualLayout>
              <c:x val="-6.5573770491803877E-3"/>
              <c:y val="-1.050608684673283E-16"/>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32"/>
        <c:spPr>
          <a:solidFill>
            <a:schemeClr val="accent6"/>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33"/>
        <c:spPr>
          <a:solidFill>
            <a:schemeClr val="accent6"/>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3"/>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c:spPr>
        <c:dLbl>
          <c:idx val="0"/>
          <c:layout>
            <c:manualLayout>
              <c:x val="-6.5573770491803877E-3"/>
              <c:y val="-1.050608684673283E-16"/>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43"/>
        <c:spPr>
          <a:solidFill>
            <a:schemeClr val="accent6"/>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44"/>
        <c:spPr>
          <a:solidFill>
            <a:schemeClr val="accent6"/>
          </a:solidFill>
          <a:ln>
            <a:noFill/>
          </a:ln>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'P3. Schenarios Forecasting'!$B$9:$B$10</c:f>
              <c:strCache>
                <c:ptCount val="1"/>
                <c:pt idx="0">
                  <c:v>2017</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1-EF0C-3C4C-AA02-19721DBC6600}"/>
              </c:ext>
            </c:extLst>
          </c:dPt>
          <c:cat>
            <c:strRef>
              <c:f>'P3. Schenarios Forecasting'!$A$11:$A$17</c:f>
              <c:strCache>
                <c:ptCount val="6"/>
                <c:pt idx="0">
                  <c:v>Athletic Kids</c:v>
                </c:pt>
                <c:pt idx="1">
                  <c:v>Cycling</c:v>
                </c:pt>
                <c:pt idx="2">
                  <c:v>Golf</c:v>
                </c:pt>
                <c:pt idx="3">
                  <c:v>Hike/Mountaineering</c:v>
                </c:pt>
                <c:pt idx="4">
                  <c:v>Trail Run</c:v>
                </c:pt>
                <c:pt idx="5">
                  <c:v>Workwear</c:v>
                </c:pt>
              </c:strCache>
            </c:strRef>
          </c:cat>
          <c:val>
            <c:numRef>
              <c:f>'P3. Schenarios Forecasting'!$B$11:$B$17</c:f>
              <c:numCache>
                <c:formatCode>_("$"* #,##0_);_("$"* \(#,##0\);_("$"* "-"??_);_(@_)</c:formatCode>
                <c:ptCount val="6"/>
                <c:pt idx="0">
                  <c:v>184740</c:v>
                </c:pt>
                <c:pt idx="1">
                  <c:v>4863956.5599999996</c:v>
                </c:pt>
                <c:pt idx="2">
                  <c:v>6167553.5600000024</c:v>
                </c:pt>
                <c:pt idx="3">
                  <c:v>2752891.2500000005</c:v>
                </c:pt>
                <c:pt idx="5">
                  <c:v>1448466.5500000003</c:v>
                </c:pt>
              </c:numCache>
            </c:numRef>
          </c:val>
          <c:extLst>
            <c:ext xmlns:c16="http://schemas.microsoft.com/office/drawing/2014/chart" uri="{C3380CC4-5D6E-409C-BE32-E72D297353CC}">
              <c16:uniqueId val="{00000002-EF0C-3C4C-AA02-19721DBC6600}"/>
            </c:ext>
          </c:extLst>
        </c:ser>
        <c:ser>
          <c:idx val="1"/>
          <c:order val="1"/>
          <c:tx>
            <c:strRef>
              <c:f>'P3. Schenarios Forecasting'!$C$9:$C$10</c:f>
              <c:strCache>
                <c:ptCount val="1"/>
                <c:pt idx="0">
                  <c:v>2018</c:v>
                </c:pt>
              </c:strCache>
            </c:strRef>
          </c:tx>
          <c:spPr>
            <a:solidFill>
              <a:schemeClr val="accent2"/>
            </a:solidFill>
            <a:ln>
              <a:noFill/>
            </a:ln>
            <a:effectLst/>
          </c:spPr>
          <c:invertIfNegative val="0"/>
          <c:cat>
            <c:strRef>
              <c:f>'P3. Schenarios Forecasting'!$A$11:$A$17</c:f>
              <c:strCache>
                <c:ptCount val="6"/>
                <c:pt idx="0">
                  <c:v>Athletic Kids</c:v>
                </c:pt>
                <c:pt idx="1">
                  <c:v>Cycling</c:v>
                </c:pt>
                <c:pt idx="2">
                  <c:v>Golf</c:v>
                </c:pt>
                <c:pt idx="3">
                  <c:v>Hike/Mountaineering</c:v>
                </c:pt>
                <c:pt idx="4">
                  <c:v>Trail Run</c:v>
                </c:pt>
                <c:pt idx="5">
                  <c:v>Workwear</c:v>
                </c:pt>
              </c:strCache>
            </c:strRef>
          </c:cat>
          <c:val>
            <c:numRef>
              <c:f>'P3. Schenarios Forecasting'!$C$11:$C$17</c:f>
              <c:numCache>
                <c:formatCode>_("$"* #,##0_);_("$"* \(#,##0\);_("$"* "-"??_);_(@_)</c:formatCode>
                <c:ptCount val="6"/>
                <c:pt idx="0">
                  <c:v>1785823.5</c:v>
                </c:pt>
                <c:pt idx="1">
                  <c:v>5494046.8900000006</c:v>
                </c:pt>
                <c:pt idx="2">
                  <c:v>5548547.1500000004</c:v>
                </c:pt>
                <c:pt idx="3">
                  <c:v>2205867.6</c:v>
                </c:pt>
                <c:pt idx="5">
                  <c:v>1919205.4500000002</c:v>
                </c:pt>
              </c:numCache>
            </c:numRef>
          </c:val>
          <c:extLst>
            <c:ext xmlns:c16="http://schemas.microsoft.com/office/drawing/2014/chart" uri="{C3380CC4-5D6E-409C-BE32-E72D297353CC}">
              <c16:uniqueId val="{00000006-8A81-2644-BF40-29B8502D273F}"/>
            </c:ext>
          </c:extLst>
        </c:ser>
        <c:ser>
          <c:idx val="2"/>
          <c:order val="2"/>
          <c:tx>
            <c:strRef>
              <c:f>'P3. Schenarios Forecasting'!$D$9:$D$10</c:f>
              <c:strCache>
                <c:ptCount val="1"/>
                <c:pt idx="0">
                  <c:v>2019</c:v>
                </c:pt>
              </c:strCache>
            </c:strRef>
          </c:tx>
          <c:spPr>
            <a:solidFill>
              <a:schemeClr val="accent3"/>
            </a:solidFill>
            <a:ln>
              <a:noFill/>
            </a:ln>
            <a:effectLst/>
          </c:spPr>
          <c:invertIfNegative val="0"/>
          <c:cat>
            <c:strRef>
              <c:f>'P3. Schenarios Forecasting'!$A$11:$A$17</c:f>
              <c:strCache>
                <c:ptCount val="6"/>
                <c:pt idx="0">
                  <c:v>Athletic Kids</c:v>
                </c:pt>
                <c:pt idx="1">
                  <c:v>Cycling</c:v>
                </c:pt>
                <c:pt idx="2">
                  <c:v>Golf</c:v>
                </c:pt>
                <c:pt idx="3">
                  <c:v>Hike/Mountaineering</c:v>
                </c:pt>
                <c:pt idx="4">
                  <c:v>Trail Run</c:v>
                </c:pt>
                <c:pt idx="5">
                  <c:v>Workwear</c:v>
                </c:pt>
              </c:strCache>
            </c:strRef>
          </c:cat>
          <c:val>
            <c:numRef>
              <c:f>'P3. Schenarios Forecasting'!$D$11:$D$17</c:f>
              <c:numCache>
                <c:formatCode>_("$"* #,##0_);_("$"* \(#,##0\);_("$"* "-"??_);_(@_)</c:formatCode>
                <c:ptCount val="6"/>
                <c:pt idx="0">
                  <c:v>4119581.6870000018</c:v>
                </c:pt>
                <c:pt idx="1">
                  <c:v>6157600.4500000002</c:v>
                </c:pt>
                <c:pt idx="2">
                  <c:v>5214729.7000000011</c:v>
                </c:pt>
                <c:pt idx="3">
                  <c:v>2741347.4890000001</c:v>
                </c:pt>
                <c:pt idx="5">
                  <c:v>2368267.1239999998</c:v>
                </c:pt>
              </c:numCache>
            </c:numRef>
          </c:val>
          <c:extLst>
            <c:ext xmlns:c16="http://schemas.microsoft.com/office/drawing/2014/chart" uri="{C3380CC4-5D6E-409C-BE32-E72D297353CC}">
              <c16:uniqueId val="{00000007-8A81-2644-BF40-29B8502D273F}"/>
            </c:ext>
          </c:extLst>
        </c:ser>
        <c:ser>
          <c:idx val="3"/>
          <c:order val="3"/>
          <c:tx>
            <c:strRef>
              <c:f>'P3. Schenarios Forecasting'!$E$9:$E$10</c:f>
              <c:strCache>
                <c:ptCount val="1"/>
                <c:pt idx="0">
                  <c:v>2020</c:v>
                </c:pt>
              </c:strCache>
            </c:strRef>
          </c:tx>
          <c:spPr>
            <a:solidFill>
              <a:schemeClr val="accent4"/>
            </a:solidFill>
            <a:ln>
              <a:noFill/>
            </a:ln>
            <a:effectLst/>
          </c:spPr>
          <c:invertIfNegative val="0"/>
          <c:cat>
            <c:strRef>
              <c:f>'P3. Schenarios Forecasting'!$A$11:$A$17</c:f>
              <c:strCache>
                <c:ptCount val="6"/>
                <c:pt idx="0">
                  <c:v>Athletic Kids</c:v>
                </c:pt>
                <c:pt idx="1">
                  <c:v>Cycling</c:v>
                </c:pt>
                <c:pt idx="2">
                  <c:v>Golf</c:v>
                </c:pt>
                <c:pt idx="3">
                  <c:v>Hike/Mountaineering</c:v>
                </c:pt>
                <c:pt idx="4">
                  <c:v>Trail Run</c:v>
                </c:pt>
                <c:pt idx="5">
                  <c:v>Workwear</c:v>
                </c:pt>
              </c:strCache>
            </c:strRef>
          </c:cat>
          <c:val>
            <c:numRef>
              <c:f>'P3. Schenarios Forecasting'!$E$11:$E$17</c:f>
              <c:numCache>
                <c:formatCode>_("$"* #,##0_);_("$"* \(#,##0\);_("$"* "-"??_);_(@_)</c:formatCode>
                <c:ptCount val="6"/>
                <c:pt idx="0">
                  <c:v>5795291.7357030585</c:v>
                </c:pt>
                <c:pt idx="1">
                  <c:v>8363818.25</c:v>
                </c:pt>
                <c:pt idx="2">
                  <c:v>5699879.4000000004</c:v>
                </c:pt>
                <c:pt idx="3">
                  <c:v>1988906.2985463641</c:v>
                </c:pt>
                <c:pt idx="4">
                  <c:v>1975.3964434280001</c:v>
                </c:pt>
                <c:pt idx="5">
                  <c:v>10900709.35</c:v>
                </c:pt>
              </c:numCache>
            </c:numRef>
          </c:val>
          <c:extLst>
            <c:ext xmlns:c16="http://schemas.microsoft.com/office/drawing/2014/chart" uri="{C3380CC4-5D6E-409C-BE32-E72D297353CC}">
              <c16:uniqueId val="{00000008-8A81-2644-BF40-29B8502D273F}"/>
            </c:ext>
          </c:extLst>
        </c:ser>
        <c:ser>
          <c:idx val="4"/>
          <c:order val="4"/>
          <c:tx>
            <c:strRef>
              <c:f>'P3. Schenarios Forecasting'!$F$9:$F$10</c:f>
              <c:strCache>
                <c:ptCount val="1"/>
                <c:pt idx="0">
                  <c:v>2021</c:v>
                </c:pt>
              </c:strCache>
            </c:strRef>
          </c:tx>
          <c:spPr>
            <a:solidFill>
              <a:schemeClr val="accent5"/>
            </a:solidFill>
            <a:ln>
              <a:noFill/>
            </a:ln>
            <a:effectLst/>
          </c:spPr>
          <c:invertIfNegative val="0"/>
          <c:cat>
            <c:strRef>
              <c:f>'P3. Schenarios Forecasting'!$A$11:$A$17</c:f>
              <c:strCache>
                <c:ptCount val="6"/>
                <c:pt idx="0">
                  <c:v>Athletic Kids</c:v>
                </c:pt>
                <c:pt idx="1">
                  <c:v>Cycling</c:v>
                </c:pt>
                <c:pt idx="2">
                  <c:v>Golf</c:v>
                </c:pt>
                <c:pt idx="3">
                  <c:v>Hike/Mountaineering</c:v>
                </c:pt>
                <c:pt idx="4">
                  <c:v>Trail Run</c:v>
                </c:pt>
                <c:pt idx="5">
                  <c:v>Workwear</c:v>
                </c:pt>
              </c:strCache>
            </c:strRef>
          </c:cat>
          <c:val>
            <c:numRef>
              <c:f>'P3. Schenarios Forecasting'!$F$11:$F$17</c:f>
              <c:numCache>
                <c:formatCode>_("$"* #,##0_);_("$"* \(#,##0\);_("$"* "-"??_);_(@_)</c:formatCode>
                <c:ptCount val="6"/>
                <c:pt idx="0">
                  <c:v>8700842.3854232505</c:v>
                </c:pt>
                <c:pt idx="1">
                  <c:v>12851500.449999999</c:v>
                </c:pt>
                <c:pt idx="2">
                  <c:v>7934718.2599999998</c:v>
                </c:pt>
                <c:pt idx="3">
                  <c:v>2693257.091702125</c:v>
                </c:pt>
                <c:pt idx="4">
                  <c:v>42254.9570550438</c:v>
                </c:pt>
                <c:pt idx="5">
                  <c:v>8841328.25</c:v>
                </c:pt>
              </c:numCache>
            </c:numRef>
          </c:val>
          <c:extLst>
            <c:ext xmlns:c16="http://schemas.microsoft.com/office/drawing/2014/chart" uri="{C3380CC4-5D6E-409C-BE32-E72D297353CC}">
              <c16:uniqueId val="{00000009-8A81-2644-BF40-29B8502D273F}"/>
            </c:ext>
          </c:extLst>
        </c:ser>
        <c:ser>
          <c:idx val="5"/>
          <c:order val="5"/>
          <c:tx>
            <c:strRef>
              <c:f>'P3. Schenarios Forecasting'!$G$9:$G$10</c:f>
              <c:strCache>
                <c:ptCount val="1"/>
                <c:pt idx="0">
                  <c:v>2022</c:v>
                </c:pt>
              </c:strCache>
            </c:strRef>
          </c:tx>
          <c:spPr>
            <a:solidFill>
              <a:schemeClr val="accent6"/>
            </a:solidFill>
            <a:ln>
              <a:noFill/>
            </a:ln>
            <a:effectLst/>
          </c:spPr>
          <c:invertIfNegative val="0"/>
          <c:cat>
            <c:strRef>
              <c:f>'P3. Schenarios Forecasting'!$A$11:$A$17</c:f>
              <c:strCache>
                <c:ptCount val="6"/>
                <c:pt idx="0">
                  <c:v>Athletic Kids</c:v>
                </c:pt>
                <c:pt idx="1">
                  <c:v>Cycling</c:v>
                </c:pt>
                <c:pt idx="2">
                  <c:v>Golf</c:v>
                </c:pt>
                <c:pt idx="3">
                  <c:v>Hike/Mountaineering</c:v>
                </c:pt>
                <c:pt idx="4">
                  <c:v>Trail Run</c:v>
                </c:pt>
                <c:pt idx="5">
                  <c:v>Workwear</c:v>
                </c:pt>
              </c:strCache>
            </c:strRef>
          </c:cat>
          <c:val>
            <c:numRef>
              <c:f>'P3. Schenarios Forecasting'!$G$11:$G$17</c:f>
              <c:numCache>
                <c:formatCode>_("$"* #,##0_);_("$"* \(#,##0\);_("$"* "-"??_);_(@_)</c:formatCode>
                <c:ptCount val="6"/>
                <c:pt idx="0">
                  <c:v>11388950.885525614</c:v>
                </c:pt>
                <c:pt idx="1">
                  <c:v>9056354.25</c:v>
                </c:pt>
                <c:pt idx="2">
                  <c:v>10970069.770000001</c:v>
                </c:pt>
                <c:pt idx="3">
                  <c:v>3326626.0969272749</c:v>
                </c:pt>
                <c:pt idx="4">
                  <c:v>114298.17709126395</c:v>
                </c:pt>
                <c:pt idx="5">
                  <c:v>17330235</c:v>
                </c:pt>
              </c:numCache>
            </c:numRef>
          </c:val>
          <c:extLst>
            <c:ext xmlns:c16="http://schemas.microsoft.com/office/drawing/2014/chart" uri="{C3380CC4-5D6E-409C-BE32-E72D297353CC}">
              <c16:uniqueId val="{0000000A-8A81-2644-BF40-29B8502D273F}"/>
            </c:ext>
          </c:extLst>
        </c:ser>
        <c:dLbls>
          <c:showLegendKey val="0"/>
          <c:showVal val="0"/>
          <c:showCatName val="0"/>
          <c:showSerName val="0"/>
          <c:showPercent val="0"/>
          <c:showBubbleSize val="0"/>
        </c:dLbls>
        <c:gapWidth val="219"/>
        <c:overlap val="-27"/>
        <c:axId val="330049744"/>
        <c:axId val="582078528"/>
      </c:barChart>
      <c:catAx>
        <c:axId val="330049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8528"/>
        <c:crosses val="autoZero"/>
        <c:auto val="1"/>
        <c:lblAlgn val="ctr"/>
        <c:lblOffset val="100"/>
        <c:noMultiLvlLbl val="0"/>
      </c:catAx>
      <c:valAx>
        <c:axId val="582078528"/>
        <c:scaling>
          <c:orientation val="minMax"/>
          <c:max val="1100000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049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[Strategic_Planning_Analyst_BOA_DiegoVF.xlsm]P1. Pivot Tables!PivotTable2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3"/>
        <c:spPr>
          <a:solidFill>
            <a:schemeClr val="accent6"/>
          </a:solidFill>
          <a:ln>
            <a:noFill/>
          </a:ln>
          <a:effectLst/>
        </c:spPr>
      </c:pivotFmt>
      <c:pivotFmt>
        <c:idx val="4"/>
        <c:spPr>
          <a:solidFill>
            <a:schemeClr val="accent4"/>
          </a:solidFill>
          <a:ln>
            <a:noFill/>
          </a:ln>
          <a:effectLst/>
        </c:spPr>
      </c:pivotFmt>
      <c:pivotFmt>
        <c:idx val="5"/>
        <c:spPr>
          <a:solidFill>
            <a:schemeClr val="accent2"/>
          </a:solidFill>
          <a:ln>
            <a:noFill/>
          </a:ln>
          <a:effectLst/>
        </c:spPr>
      </c:pivotFmt>
      <c:pivotFmt>
        <c:idx val="6"/>
        <c:spPr>
          <a:solidFill>
            <a:schemeClr val="accent3"/>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2"/>
          </a:solidFill>
          <a:ln>
            <a:noFill/>
          </a:ln>
          <a:effectLst/>
        </c:spPr>
      </c:pivotFmt>
      <c:pivotFmt>
        <c:idx val="9"/>
        <c:spPr>
          <a:solidFill>
            <a:schemeClr val="accent3"/>
          </a:solidFill>
          <a:ln>
            <a:noFill/>
          </a:ln>
          <a:effectLst/>
        </c:spPr>
      </c:pivotFmt>
      <c:pivotFmt>
        <c:idx val="10"/>
        <c:spPr>
          <a:solidFill>
            <a:schemeClr val="accent4"/>
          </a:solidFill>
          <a:ln>
            <a:noFill/>
          </a:ln>
          <a:effectLst/>
        </c:spPr>
      </c:pivotFmt>
      <c:pivotFmt>
        <c:idx val="11"/>
        <c:spPr>
          <a:solidFill>
            <a:schemeClr val="accent6"/>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2"/>
          </a:solidFill>
          <a:ln>
            <a:noFill/>
          </a:ln>
          <a:effectLst/>
        </c:spPr>
      </c:pivotFmt>
      <c:pivotFmt>
        <c:idx val="14"/>
        <c:spPr>
          <a:solidFill>
            <a:schemeClr val="accent3"/>
          </a:solidFill>
          <a:ln>
            <a:noFill/>
          </a:ln>
          <a:effectLst/>
        </c:spPr>
      </c:pivotFmt>
      <c:pivotFmt>
        <c:idx val="15"/>
        <c:spPr>
          <a:solidFill>
            <a:schemeClr val="accent4"/>
          </a:solidFill>
          <a:ln>
            <a:noFill/>
          </a:ln>
          <a:effectLst/>
        </c:spPr>
      </c:pivotFmt>
      <c:pivotFmt>
        <c:idx val="16"/>
        <c:spPr>
          <a:solidFill>
            <a:schemeClr val="accent6"/>
          </a:solidFill>
          <a:ln>
            <a:noFill/>
          </a:ln>
          <a:effectLst/>
        </c:spPr>
      </c:pivotFmt>
    </c:pivotFmts>
    <c:plotArea>
      <c:layout>
        <c:manualLayout>
          <c:layoutTarget val="inner"/>
          <c:xMode val="edge"/>
          <c:yMode val="edge"/>
          <c:x val="0.13619414408346703"/>
          <c:y val="2.7531761750640069E-2"/>
          <c:w val="0.83829492860460342"/>
          <c:h val="0.89822587531125919"/>
        </c:manualLayout>
      </c:layout>
      <c:barChart>
        <c:barDir val="col"/>
        <c:grouping val="clustered"/>
        <c:varyColors val="0"/>
        <c:ser>
          <c:idx val="0"/>
          <c:order val="0"/>
          <c:tx>
            <c:strRef>
              <c:f>'P1. Pivot Tables'!$B$30</c:f>
              <c:strCache>
                <c:ptCount val="1"/>
                <c:pt idx="0">
                  <c:v>Total</c:v>
                </c:pt>
              </c:strCache>
            </c:strRef>
          </c:tx>
          <c:spPr>
            <a:solidFill>
              <a:schemeClr val="accent1"/>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8508-4D46-B241-F9BC60754465}"/>
              </c:ext>
            </c:extLst>
          </c:dPt>
          <c:dPt>
            <c:idx val="1"/>
            <c:invertIfNegative val="0"/>
            <c:bubble3D val="0"/>
            <c:extLst>
              <c:ext xmlns:c16="http://schemas.microsoft.com/office/drawing/2014/chart" uri="{C3380CC4-5D6E-409C-BE32-E72D297353CC}">
                <c16:uniqueId val="{00000001-A628-0146-BA07-6114196F4248}"/>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3-A628-0146-BA07-6114196F4248}"/>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5-A628-0146-BA07-6114196F4248}"/>
              </c:ext>
            </c:extLst>
          </c:dPt>
          <c:dPt>
            <c:idx val="4"/>
            <c:invertIfNegative val="0"/>
            <c:bubble3D val="0"/>
            <c:spPr>
              <a:solidFill>
                <a:schemeClr val="accent4"/>
              </a:solidFill>
              <a:ln>
                <a:noFill/>
              </a:ln>
              <a:effectLst/>
            </c:spPr>
            <c:extLst>
              <c:ext xmlns:c16="http://schemas.microsoft.com/office/drawing/2014/chart" uri="{C3380CC4-5D6E-409C-BE32-E72D297353CC}">
                <c16:uniqueId val="{00000008-8508-4D46-B241-F9BC60754465}"/>
              </c:ext>
            </c:extLst>
          </c:dPt>
          <c:dPt>
            <c:idx val="5"/>
            <c:invertIfNegative val="0"/>
            <c:bubble3D val="0"/>
            <c:extLst>
              <c:ext xmlns:c16="http://schemas.microsoft.com/office/drawing/2014/chart" uri="{C3380CC4-5D6E-409C-BE32-E72D297353CC}">
                <c16:uniqueId val="{00000007-A628-0146-BA07-6114196F424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'P1. Pivot Tables'!$A$31:$A$37</c:f>
              <c:strCache>
                <c:ptCount val="6"/>
                <c:pt idx="0">
                  <c:v>Workwear</c:v>
                </c:pt>
                <c:pt idx="1">
                  <c:v>Athletic Kids</c:v>
                </c:pt>
                <c:pt idx="2">
                  <c:v>Golf</c:v>
                </c:pt>
                <c:pt idx="3">
                  <c:v>Cycling</c:v>
                </c:pt>
                <c:pt idx="4">
                  <c:v>Hike/Mountaineering</c:v>
                </c:pt>
                <c:pt idx="5">
                  <c:v>Trail Run</c:v>
                </c:pt>
              </c:strCache>
            </c:strRef>
          </c:cat>
          <c:val>
            <c:numRef>
              <c:f>'P1. Pivot Tables'!$B$31:$B$37</c:f>
              <c:numCache>
                <c:formatCode>_("$"* #,##0_);_("$"* \(#,##0\);_("$"* "-"??_);_(@_)</c:formatCode>
                <c:ptCount val="6"/>
                <c:pt idx="0">
                  <c:v>17330235</c:v>
                </c:pt>
                <c:pt idx="1">
                  <c:v>11388950.885525603</c:v>
                </c:pt>
                <c:pt idx="2">
                  <c:v>10970069.770000001</c:v>
                </c:pt>
                <c:pt idx="3">
                  <c:v>9056354.25</c:v>
                </c:pt>
                <c:pt idx="4">
                  <c:v>3326626.0969272749</c:v>
                </c:pt>
                <c:pt idx="5">
                  <c:v>114298.1770912639</c:v>
                </c:pt>
              </c:numCache>
            </c:numRef>
          </c:val>
          <c:extLst>
            <c:ext xmlns:c16="http://schemas.microsoft.com/office/drawing/2014/chart" uri="{C3380CC4-5D6E-409C-BE32-E72D297353CC}">
              <c16:uniqueId val="{00000008-A628-0146-BA07-6114196F4248}"/>
            </c:ext>
          </c:extLst>
        </c:ser>
        <c:dLbls>
          <c:showLegendKey val="0"/>
          <c:showVal val="0"/>
          <c:showCatName val="0"/>
          <c:showSerName val="0"/>
          <c:showPercent val="0"/>
          <c:showBubbleSize val="0"/>
        </c:dLbls>
        <c:gapWidth val="219"/>
        <c:overlap val="-27"/>
        <c:axId val="586278752"/>
        <c:axId val="580850896"/>
      </c:barChart>
      <c:catAx>
        <c:axId val="58627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80850896"/>
        <c:crosses val="autoZero"/>
        <c:auto val="1"/>
        <c:lblAlgn val="ctr"/>
        <c:lblOffset val="100"/>
        <c:noMultiLvlLbl val="0"/>
      </c:catAx>
      <c:valAx>
        <c:axId val="580850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7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'P2. Dashboard'!$B$31</c:f>
              <c:strCache>
                <c:ptCount val="1"/>
                <c:pt idx="0">
                  <c:v>Population Demand</c:v>
                </c:pt>
              </c:strCache>
            </c:strRef>
          </c:tx>
          <c:spPr>
            <a:solidFill>
              <a:schemeClr val="accent1"/>
            </a:solidFill>
            <a:ln>
              <a:noFill/>
            </a:ln>
            <a:effectLst/>
          </c:spPr>
          <c:invertIfNegative val="0"/>
          <c:cat>
            <c:strRef>
              <c:f>'P2. Dashboard'!$A$32:$A$47</c:f>
              <c:strCache>
                <c:ptCount val="16"/>
                <c:pt idx="0">
                  <c:v>Alpine Skiing </c:v>
                </c:pt>
                <c:pt idx="1">
                  <c:v>Athletic Kids</c:v>
                </c:pt>
                <c:pt idx="2">
                  <c:v>Cleated (Baseball)</c:v>
                </c:pt>
                <c:pt idx="3">
                  <c:v>Court/Train (Racket Sports, Training)</c:v>
                </c:pt>
                <c:pt idx="4">
                  <c:v>Cycling</c:v>
                </c:pt>
                <c:pt idx="5">
                  <c:v>Golf</c:v>
                </c:pt>
                <c:pt idx="6">
                  <c:v>Hike/Mountaineering</c:v>
                </c:pt>
                <c:pt idx="7">
                  <c:v>Kids</c:v>
                </c:pt>
                <c:pt idx="8">
                  <c:v>Nordic</c:v>
                </c:pt>
                <c:pt idx="9">
                  <c:v>Performance Bracing</c:v>
                </c:pt>
                <c:pt idx="10">
                  <c:v>Road Run</c:v>
                </c:pt>
                <c:pt idx="11">
                  <c:v>Snow Sports Helmets</c:v>
                </c:pt>
                <c:pt idx="12">
                  <c:v>Snowboarding </c:v>
                </c:pt>
                <c:pt idx="13">
                  <c:v>Trail Run</c:v>
                </c:pt>
                <c:pt idx="14">
                  <c:v>Workwear / Tactical</c:v>
                </c:pt>
                <c:pt idx="15">
                  <c:v>Workwear Helmets</c:v>
                </c:pt>
              </c:strCache>
            </c:strRef>
          </c:cat>
          <c:val>
            <c:numRef>
              <c:f>'P2. Dashboard'!$B$32:$B$47</c:f>
              <c:numCache>
                <c:formatCode>_(* #,##0_);_(* \(#,##0\);_(* "-"??_);_(@_)</c:formatCode>
                <c:ptCount val="16"/>
                <c:pt idx="0">
                  <c:v>49550000</c:v>
                </c:pt>
                <c:pt idx="1">
                  <c:v>187000000</c:v>
                </c:pt>
                <c:pt idx="2">
                  <c:v>29820000</c:v>
                </c:pt>
                <c:pt idx="3">
                  <c:v>55200000</c:v>
                </c:pt>
                <c:pt idx="4">
                  <c:v>274570000</c:v>
                </c:pt>
                <c:pt idx="5">
                  <c:v>48550000</c:v>
                </c:pt>
                <c:pt idx="6">
                  <c:v>14900000</c:v>
                </c:pt>
                <c:pt idx="7">
                  <c:v>187000000</c:v>
                </c:pt>
                <c:pt idx="8">
                  <c:v>70100000</c:v>
                </c:pt>
                <c:pt idx="9">
                  <c:v>43400000</c:v>
                </c:pt>
                <c:pt idx="10">
                  <c:v>113500000</c:v>
                </c:pt>
                <c:pt idx="11">
                  <c:v>36100000</c:v>
                </c:pt>
                <c:pt idx="12">
                  <c:v>27710000</c:v>
                </c:pt>
                <c:pt idx="13">
                  <c:v>26700000</c:v>
                </c:pt>
                <c:pt idx="14">
                  <c:v>90700000</c:v>
                </c:pt>
                <c:pt idx="15">
                  <c:v>45800000</c:v>
                </c:pt>
              </c:numCache>
            </c:numRef>
          </c:val>
          <c:extLst>
            <c:ext xmlns:c16="http://schemas.microsoft.com/office/drawing/2014/chart" uri="{C3380CC4-5D6E-409C-BE32-E72D297353CC}">
              <c16:uniqueId val="{00000000-E772-884C-B2AE-CF240CE45C5E}"/>
            </c:ext>
          </c:extLst>
        </c:ser>
        <c:dLbls>
          <c:showLegendKey val="0"/>
          <c:showVal val="0"/>
          <c:showCatName val="0"/>
          <c:showSerName val="0"/>
          <c:showPercent val="0"/>
          <c:showBubbleSize val="0"/>
        </c:dLbls>
        <c:gapWidth val="182"/>
        <c:axId val="737361456"/>
        <c:axId val="737363168"/>
      </c:barChart>
      <c:catAx>
        <c:axId val="737361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363168"/>
        <c:crosses val="autoZero"/>
        <c:auto val="1"/>
        <c:lblAlgn val="ctr"/>
        <c:lblOffset val="100"/>
        <c:noMultiLvlLbl val="0"/>
      </c:catAx>
      <c:valAx>
        <c:axId val="737363168"/>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361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'P3. OutPut BOA Variables'!$B$1</c:f>
              <c:strCache>
                <c:ptCount val="1"/>
                <c:pt idx="0">
                  <c:v>Current Year</c:v>
                </c:pt>
              </c:strCache>
            </c:strRef>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cat>
            <c:strRef>
              <c:f>'P3. OutPut BOA Variables'!$A$2:$A$3</c:f>
              <c:strCache>
                <c:ptCount val="2"/>
                <c:pt idx="0">
                  <c:v>BOA Model Share %</c:v>
                </c:pt>
                <c:pt idx="1">
                  <c:v>BOA Footwear Pair Share %</c:v>
                </c:pt>
              </c:strCache>
            </c:strRef>
          </c:cat>
          <c:val>
            <c:numRef>
              <c:f>'P3. OutPut BOA Variables'!$B$2:$B$3</c:f>
              <c:numCache>
                <c:formatCode>0.00</c:formatCode>
                <c:ptCount val="2"/>
                <c:pt idx="0">
                  <c:v>0.20833333333333334</c:v>
                </c:pt>
                <c:pt idx="1">
                  <c:v>0.2</c:v>
                </c:pt>
              </c:numCache>
            </c:numRef>
          </c:val>
          <c:extLst>
            <c:ext xmlns:c16="http://schemas.microsoft.com/office/drawing/2014/chart" uri="{C3380CC4-5D6E-409C-BE32-E72D297353CC}">
              <c16:uniqueId val="{00000000-0271-3D47-B49D-74893EABBFEC}"/>
            </c:ext>
          </c:extLst>
        </c:ser>
        <c:ser>
          <c:idx val="1"/>
          <c:order val="1"/>
          <c:tx>
            <c:strRef>
              <c:f>'P3. OutPut BOA Variables'!$C$1</c:f>
              <c:strCache>
                <c:ptCount val="1"/>
                <c:pt idx="0">
                  <c:v>Target Year</c:v>
                </c:pt>
              </c:strCache>
            </c:strRef>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cat>
            <c:strRef>
              <c:f>'P3. OutPut BOA Variables'!$A$2:$A$3</c:f>
              <c:strCache>
                <c:ptCount val="2"/>
                <c:pt idx="0">
                  <c:v>BOA Model Share %</c:v>
                </c:pt>
                <c:pt idx="1">
                  <c:v>BOA Footwear Pair Share %</c:v>
                </c:pt>
              </c:strCache>
            </c:strRef>
          </c:cat>
          <c:val>
            <c:numRef>
              <c:f>'P3. OutPut BOA Variables'!$C$2:$C$3</c:f>
              <c:numCache>
                <c:formatCode>0.00</c:formatCode>
                <c:ptCount val="2"/>
                <c:pt idx="0">
                  <c:v>0.26666666666666666</c:v>
                </c:pt>
                <c:pt idx="1">
                  <c:v>0.26923076923076922</c:v>
                </c:pt>
              </c:numCache>
            </c:numRef>
          </c:val>
          <c:extLst>
            <c:ext xmlns:c16="http://schemas.microsoft.com/office/drawing/2014/chart" uri="{C3380CC4-5D6E-409C-BE32-E72D297353CC}">
              <c16:uniqueId val="{00000001-0271-3D47-B49D-74893EABBFEC}"/>
            </c:ext>
          </c:extLst>
        </c:ser>
        <c:dLbls>
          <c:showLegendKey val="0"/>
          <c:showVal val="0"/>
          <c:showCatName val="0"/>
          <c:showSerName val="0"/>
          <c:showPercent val="0"/>
          <c:showBubbleSize val="0"/>
        </c:dLbls>
        <c:gapWidth val="227"/>
        <c:overlap val="-48"/>
        <c:axId val="359328032"/>
        <c:axId val="359388256"/>
      </c:barChart>
      <c:catAx>
        <c:axId val="359328032"/>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388256"/>
        <c:crosses val="autoZero"/>
        <c:auto val="1"/>
        <c:lblAlgn val="ctr"/>
        <c:lblOffset val="100"/>
        <c:noMultiLvlLbl val="0"/>
      </c:catAx>
      <c:valAx>
        <c:axId val="359388256"/>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328032"/>
        <c:crosses val="autoZero"/>
        <c:crossBetween val="between"/>
      </c:valAx>
      <c:spPr>
        <a:noFill/>
        <a:ln>
          <a:noFill/>
        </a:ln>
        <a:effectLst/>
      </c:spPr>
    </c:plotArea>
    <c:legend>
      <c:legendPos val="t"/>
      <c:layout>
        <c:manualLayout>
          <c:xMode val="edge"/>
          <c:yMode val="edge"/>
          <c:x val="0.47306334148504475"/>
          <c:y val="0.84615384615384615"/>
          <c:w val="0.29505630055628707"/>
          <c:h val="5.857720909886264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'P3. OutPut BOA Variables'!$A$4</c:f>
              <c:strCache>
                <c:ptCount val="1"/>
                <c:pt idx="0">
                  <c:v>Revenue</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Pt>
            <c:idx val="1"/>
            <c:invertIfNegative val="0"/>
            <c:bubble3D val="0"/>
            <c:spPr>
              <a:pattFill prst="narHorz">
                <a:fgClr>
                  <a:schemeClr val="accent2"/>
                </a:fgClr>
                <a:bgClr>
                  <a:schemeClr val="bg1"/>
                </a:bgClr>
              </a:pattFill>
              <a:ln>
                <a:noFill/>
              </a:ln>
              <a:effectLst>
                <a:innerShdw blurRad="114300">
                  <a:schemeClr val="accent1"/>
                </a:innerShdw>
              </a:effectLst>
            </c:spPr>
            <c:extLst>
              <c:ext xmlns:c16="http://schemas.microsoft.com/office/drawing/2014/chart" uri="{C3380CC4-5D6E-409C-BE32-E72D297353CC}">
                <c16:uniqueId val="{00000001-1AB8-6A4C-878B-AC285C4D5CCA}"/>
              </c:ext>
            </c:extLst>
          </c:dPt>
          <c:cat>
            <c:strRef>
              <c:f>'P3. OutPut BOA Variables'!$B$1:$C$1</c:f>
              <c:strCache>
                <c:ptCount val="2"/>
                <c:pt idx="0">
                  <c:v>Current Year</c:v>
                </c:pt>
                <c:pt idx="1">
                  <c:v>Target Year</c:v>
                </c:pt>
              </c:strCache>
            </c:strRef>
          </c:cat>
          <c:val>
            <c:numRef>
              <c:f>'P3. OutPut BOA Variables'!$B$4:$C$4</c:f>
              <c:numCache>
                <c:formatCode>General</c:formatCode>
                <c:ptCount val="2"/>
                <c:pt idx="0">
                  <c:v>30000000</c:v>
                </c:pt>
                <c:pt idx="1">
                  <c:v>63000000</c:v>
                </c:pt>
              </c:numCache>
            </c:numRef>
          </c:val>
          <c:extLst>
            <c:ext xmlns:c16="http://schemas.microsoft.com/office/drawing/2014/chart" uri="{C3380CC4-5D6E-409C-BE32-E72D297353CC}">
              <c16:uniqueId val="{00000000-1AB8-6A4C-878B-AC285C4D5CCA}"/>
            </c:ext>
          </c:extLst>
        </c:ser>
        <c:dLbls>
          <c:showLegendKey val="0"/>
          <c:showVal val="0"/>
          <c:showCatName val="0"/>
          <c:showSerName val="0"/>
          <c:showPercent val="0"/>
          <c:showBubbleSize val="0"/>
        </c:dLbls>
        <c:gapWidth val="164"/>
        <c:overlap val="-22"/>
        <c:axId val="314635552"/>
        <c:axId val="329721600"/>
      </c:barChart>
      <c:catAx>
        <c:axId val="31463555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9721600"/>
        <c:crosses val="autoZero"/>
        <c:auto val="1"/>
        <c:lblAlgn val="ctr"/>
        <c:lblOffset val="100"/>
        <c:noMultiLvlLbl val="0"/>
      </c:catAx>
      <c:valAx>
        <c:axId val="3297216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635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exp"/>
            <c:dispRSqr val="0"/>
            <c:dispEq val="0"/>
          </c:trendline>
          <c:cat>
            <c:strRef>
              <c:f>'P3. Forecasting Rev. Scenarios'!$C$7:$M$7</c:f>
              <c:strCache>
                <c:ptCount val="11"/>
                <c:pt idx="0">
                  <c:v>2017</c:v>
                </c:pt>
                <c:pt idx="1">
                  <c:v>2018</c:v>
                </c:pt>
                <c:pt idx="2">
                  <c:v>2019</c:v>
                </c:pt>
                <c:pt idx="3">
                  <c:v>2020</c:v>
                </c:pt>
                <c:pt idx="4">
                  <c:v>2021</c:v>
                </c:pt>
                <c:pt idx="5">
                  <c:v>2022</c:v>
                </c:pt>
                <c:pt idx="6">
                  <c:v>2023</c:v>
                </c:pt>
                <c:pt idx="7">
                  <c:v>2024</c:v>
                </c:pt>
                <c:pt idx="8">
                  <c:v>2025</c:v>
                </c:pt>
                <c:pt idx="9">
                  <c:v>2026</c:v>
                </c:pt>
                <c:pt idx="10">
                  <c:v>2027</c:v>
                </c:pt>
              </c:strCache>
            </c:strRef>
          </c:cat>
          <c:val>
            <c:numRef>
              <c:f>'P3. Forecasting Rev. Scenarios'!$C$14:$M$14</c:f>
              <c:numCache>
                <c:formatCode>_("$"* #,##0_);_("$"* \(#,##0\);_("$"* "-"??_);_(@_)</c:formatCode>
                <c:ptCount val="11"/>
                <c:pt idx="0">
                  <c:v>15417607.920000002</c:v>
                </c:pt>
                <c:pt idx="1">
                  <c:v>16953490.59</c:v>
                </c:pt>
                <c:pt idx="2">
                  <c:v>20601526.450000003</c:v>
                </c:pt>
                <c:pt idx="3">
                  <c:v>32750580.430692844</c:v>
                </c:pt>
                <c:pt idx="4">
                  <c:v>41063901.394180417</c:v>
                </c:pt>
                <c:pt idx="5">
                  <c:v>52186534.179544158</c:v>
                </c:pt>
                <c:pt idx="6">
                  <c:v>54795860.888521366</c:v>
                </c:pt>
                <c:pt idx="7">
                  <c:v>57535653.932947434</c:v>
                </c:pt>
                <c:pt idx="8">
                  <c:v>60412436.62959481</c:v>
                </c:pt>
                <c:pt idx="9">
                  <c:v>63433058.461074553</c:v>
                </c:pt>
                <c:pt idx="10">
                  <c:v>66604711.384128287</c:v>
                </c:pt>
              </c:numCache>
            </c:numRef>
          </c:val>
          <c:extLst>
            <c:ext xmlns:c16="http://schemas.microsoft.com/office/drawing/2014/chart" uri="{C3380CC4-5D6E-409C-BE32-E72D297353CC}">
              <c16:uniqueId val="{00000000-D50A-CC41-90FA-D45E1AEE1BA8}"/>
            </c:ext>
          </c:extLst>
        </c:ser>
        <c:dLbls>
          <c:showLegendKey val="0"/>
          <c:showVal val="0"/>
          <c:showCatName val="0"/>
          <c:showSerName val="0"/>
          <c:showPercent val="0"/>
          <c:showBubbleSize val="0"/>
        </c:dLbls>
        <c:gapWidth val="150"/>
        <c:axId val="1221219551"/>
        <c:axId val="1749488127"/>
      </c:barChart>
      <c:catAx>
        <c:axId val="1221219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9488127"/>
        <c:crosses val="autoZero"/>
        <c:auto val="1"/>
        <c:lblAlgn val="ctr"/>
        <c:lblOffset val="100"/>
        <c:noMultiLvlLbl val="0"/>
      </c:catAx>
      <c:valAx>
        <c:axId val="174948812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219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5138D90C-5C7A-D546-9B1C-88046191E72B}">
          <cx:spPr>
            <a:solidFill>
              <a:schemeClr val="accent6">
                <a:lumMod val="40000"/>
                <a:lumOff val="60000"/>
              </a:schemeClr>
            </a:solidFill>
          </cx:spPr>
          <cx:dataLabels>
            <cx:numFmt formatCode="$#,##0" sourceLinked="0"/>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E$39"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3" Type="http://schemas.openxmlformats.org/officeDocument/2006/relationships/chart" Target="../charts/chart5.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4.xml"/><Relationship Id="rId1" Type="http://schemas.openxmlformats.org/officeDocument/2006/relationships/chart" Target="../charts/chart3.xml"/><Relationship Id="rId6" Type="http://schemas.microsoft.com/office/2014/relationships/chartEx" Target="../charts/chartEx1.xml"/><Relationship Id="rId11" Type="http://schemas.openxmlformats.org/officeDocument/2006/relationships/chart" Target="../charts/chart12.xml"/><Relationship Id="rId5" Type="http://schemas.openxmlformats.org/officeDocument/2006/relationships/chart" Target="../charts/chart7.xml"/><Relationship Id="rId15" Type="http://schemas.openxmlformats.org/officeDocument/2006/relationships/chart" Target="../charts/chart16.xml"/><Relationship Id="rId10" Type="http://schemas.openxmlformats.org/officeDocument/2006/relationships/chart" Target="../charts/chart11.xml"/><Relationship Id="rId4" Type="http://schemas.openxmlformats.org/officeDocument/2006/relationships/chart" Target="../charts/chart6.xml"/><Relationship Id="rId9" Type="http://schemas.openxmlformats.org/officeDocument/2006/relationships/chart" Target="../charts/chart10.xml"/><Relationship Id="rId14" Type="http://schemas.openxmlformats.org/officeDocument/2006/relationships/chart" Target="../charts/chart1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xdr:from>
      <xdr:col>7</xdr:col>
      <xdr:colOff>127000</xdr:colOff>
      <xdr:row>2</xdr:row>
      <xdr:rowOff>158750</xdr:rowOff>
    </xdr:from>
    <xdr:to>
      <xdr:col>12</xdr:col>
      <xdr:colOff>571500</xdr:colOff>
      <xdr:row>17</xdr:row>
      <xdr:rowOff>44450</xdr:rowOff>
    </xdr:to>
    <xdr:graphicFrame macro="">
      <xdr:nvGraphicFramePr>
        <xdr:cNvPr id="2" name="Chart 1">
          <a:extLst>
            <a:ext uri="{FF2B5EF4-FFF2-40B4-BE49-F238E27FC236}">
              <a16:creationId xmlns:a16="http://schemas.microsoft.com/office/drawing/2014/main" id="{E9783114-148E-C8F9-42FE-96C228848F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717550</xdr:colOff>
      <xdr:row>49</xdr:row>
      <xdr:rowOff>127000</xdr:rowOff>
    </xdr:from>
    <xdr:to>
      <xdr:col>24</xdr:col>
      <xdr:colOff>812800</xdr:colOff>
      <xdr:row>77</xdr:row>
      <xdr:rowOff>177800</xdr:rowOff>
    </xdr:to>
    <xdr:graphicFrame macro="">
      <xdr:nvGraphicFramePr>
        <xdr:cNvPr id="8" name="Chart 7">
          <a:extLst>
            <a:ext uri="{FF2B5EF4-FFF2-40B4-BE49-F238E27FC236}">
              <a16:creationId xmlns:a16="http://schemas.microsoft.com/office/drawing/2014/main" id="{5C028BA6-6957-DFA9-4F52-5BFA7FF456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3</xdr:row>
      <xdr:rowOff>15302</xdr:rowOff>
    </xdr:from>
    <xdr:to>
      <xdr:col>18</xdr:col>
      <xdr:colOff>26747</xdr:colOff>
      <xdr:row>22</xdr:row>
      <xdr:rowOff>189935</xdr:rowOff>
    </xdr:to>
    <xdr:graphicFrame macro="">
      <xdr:nvGraphicFramePr>
        <xdr:cNvPr id="2" name="Chart 1">
          <a:extLst>
            <a:ext uri="{FF2B5EF4-FFF2-40B4-BE49-F238E27FC236}">
              <a16:creationId xmlns:a16="http://schemas.microsoft.com/office/drawing/2014/main" id="{5C1E88F0-07DC-8546-881B-E9C6F34F8D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15301</xdr:colOff>
      <xdr:row>3</xdr:row>
      <xdr:rowOff>15300</xdr:rowOff>
    </xdr:from>
    <xdr:to>
      <xdr:col>10</xdr:col>
      <xdr:colOff>37886</xdr:colOff>
      <xdr:row>23</xdr:row>
      <xdr:rowOff>0</xdr:rowOff>
    </xdr:to>
    <xdr:graphicFrame macro="">
      <xdr:nvGraphicFramePr>
        <xdr:cNvPr id="3" name="Chart 2">
          <a:extLst>
            <a:ext uri="{FF2B5EF4-FFF2-40B4-BE49-F238E27FC236}">
              <a16:creationId xmlns:a16="http://schemas.microsoft.com/office/drawing/2014/main" id="{4C8CEC3E-3E4E-A74B-8684-FFCC197522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25399</xdr:colOff>
      <xdr:row>70</xdr:row>
      <xdr:rowOff>177800</xdr:rowOff>
    </xdr:from>
    <xdr:to>
      <xdr:col>10</xdr:col>
      <xdr:colOff>3950</xdr:colOff>
      <xdr:row>89</xdr:row>
      <xdr:rowOff>84666</xdr:rowOff>
    </xdr:to>
    <xdr:graphicFrame macro="">
      <xdr:nvGraphicFramePr>
        <xdr:cNvPr id="6" name="Chart 5">
          <a:extLst>
            <a:ext uri="{FF2B5EF4-FFF2-40B4-BE49-F238E27FC236}">
              <a16:creationId xmlns:a16="http://schemas.microsoft.com/office/drawing/2014/main" id="{224B7535-25EE-9247-9046-4CDBB72521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xdr:colOff>
      <xdr:row>70</xdr:row>
      <xdr:rowOff>184855</xdr:rowOff>
    </xdr:from>
    <xdr:to>
      <xdr:col>17</xdr:col>
      <xdr:colOff>811107</xdr:colOff>
      <xdr:row>89</xdr:row>
      <xdr:rowOff>88899</xdr:rowOff>
    </xdr:to>
    <xdr:graphicFrame macro="">
      <xdr:nvGraphicFramePr>
        <xdr:cNvPr id="8" name="Chart 7">
          <a:extLst>
            <a:ext uri="{FF2B5EF4-FFF2-40B4-BE49-F238E27FC236}">
              <a16:creationId xmlns:a16="http://schemas.microsoft.com/office/drawing/2014/main" id="{660B516F-E801-0945-970C-6BD7B0CA32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25399</xdr:colOff>
      <xdr:row>70</xdr:row>
      <xdr:rowOff>139700</xdr:rowOff>
    </xdr:from>
    <xdr:to>
      <xdr:col>26</xdr:col>
      <xdr:colOff>0</xdr:colOff>
      <xdr:row>89</xdr:row>
      <xdr:rowOff>43744</xdr:rowOff>
    </xdr:to>
    <xdr:graphicFrame macro="">
      <xdr:nvGraphicFramePr>
        <xdr:cNvPr id="9" name="Chart 8">
          <a:extLst>
            <a:ext uri="{FF2B5EF4-FFF2-40B4-BE49-F238E27FC236}">
              <a16:creationId xmlns:a16="http://schemas.microsoft.com/office/drawing/2014/main" id="{3005DBBA-00F2-E64A-94E5-E0E7A8716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58442</xdr:colOff>
      <xdr:row>25</xdr:row>
      <xdr:rowOff>86202</xdr:rowOff>
    </xdr:from>
    <xdr:to>
      <xdr:col>26</xdr:col>
      <xdr:colOff>94180</xdr:colOff>
      <xdr:row>44</xdr:row>
      <xdr:rowOff>145469</xdr:rowOff>
    </xdr:to>
    <mc:AlternateContent xmlns:mc="http://schemas.openxmlformats.org/markup-compatibility/2006">
      <mc:Choice xmlns:cx2="http://schemas.microsoft.com/office/drawing/2015/10/21/chartex" Requires="cx2">
        <xdr:graphicFrame macro="">
          <xdr:nvGraphicFramePr>
            <xdr:cNvPr id="10" name="Chart 9">
              <a:extLst>
                <a:ext uri="{FF2B5EF4-FFF2-40B4-BE49-F238E27FC236}">
                  <a16:creationId xmlns:a16="http://schemas.microsoft.com/office/drawing/2014/main" id="{91D9A7F4-C0F2-7B4C-809E-88CB2A92A06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4257042" y="4848702"/>
              <a:ext cx="5814238" cy="367876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14111</xdr:colOff>
      <xdr:row>91</xdr:row>
      <xdr:rowOff>173959</xdr:rowOff>
    </xdr:from>
    <xdr:to>
      <xdr:col>9</xdr:col>
      <xdr:colOff>825218</xdr:colOff>
      <xdr:row>110</xdr:row>
      <xdr:rowOff>78003</xdr:rowOff>
    </xdr:to>
    <xdr:graphicFrame macro="">
      <xdr:nvGraphicFramePr>
        <xdr:cNvPr id="11" name="Chart 10">
          <a:extLst>
            <a:ext uri="{FF2B5EF4-FFF2-40B4-BE49-F238E27FC236}">
              <a16:creationId xmlns:a16="http://schemas.microsoft.com/office/drawing/2014/main" id="{FCCFAFE8-979B-234B-A899-938D2A04B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28223</xdr:colOff>
      <xdr:row>91</xdr:row>
      <xdr:rowOff>197555</xdr:rowOff>
    </xdr:from>
    <xdr:to>
      <xdr:col>18</xdr:col>
      <xdr:colOff>6774</xdr:colOff>
      <xdr:row>110</xdr:row>
      <xdr:rowOff>101599</xdr:rowOff>
    </xdr:to>
    <xdr:graphicFrame macro="">
      <xdr:nvGraphicFramePr>
        <xdr:cNvPr id="12" name="Chart 11">
          <a:extLst>
            <a:ext uri="{FF2B5EF4-FFF2-40B4-BE49-F238E27FC236}">
              <a16:creationId xmlns:a16="http://schemas.microsoft.com/office/drawing/2014/main" id="{8C633CA5-A088-8843-A90A-10EF33E5F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311855</xdr:colOff>
      <xdr:row>92</xdr:row>
      <xdr:rowOff>0</xdr:rowOff>
    </xdr:from>
    <xdr:to>
      <xdr:col>25</xdr:col>
      <xdr:colOff>811106</xdr:colOff>
      <xdr:row>110</xdr:row>
      <xdr:rowOff>101600</xdr:rowOff>
    </xdr:to>
    <xdr:graphicFrame macro="">
      <xdr:nvGraphicFramePr>
        <xdr:cNvPr id="13" name="Chart 12">
          <a:extLst>
            <a:ext uri="{FF2B5EF4-FFF2-40B4-BE49-F238E27FC236}">
              <a16:creationId xmlns:a16="http://schemas.microsoft.com/office/drawing/2014/main" id="{CC4F58CB-2D93-AE40-AE85-5B5830690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0</xdr:colOff>
      <xdr:row>47</xdr:row>
      <xdr:rowOff>137711</xdr:rowOff>
    </xdr:from>
    <xdr:to>
      <xdr:col>10</xdr:col>
      <xdr:colOff>22585</xdr:colOff>
      <xdr:row>67</xdr:row>
      <xdr:rowOff>123022</xdr:rowOff>
    </xdr:to>
    <xdr:graphicFrame macro="">
      <xdr:nvGraphicFramePr>
        <xdr:cNvPr id="17" name="Chart 16">
          <a:extLst>
            <a:ext uri="{FF2B5EF4-FFF2-40B4-BE49-F238E27FC236}">
              <a16:creationId xmlns:a16="http://schemas.microsoft.com/office/drawing/2014/main" id="{93317837-63B3-2841-8B79-E1E1117816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336626</xdr:colOff>
      <xdr:row>47</xdr:row>
      <xdr:rowOff>131743</xdr:rowOff>
    </xdr:from>
    <xdr:to>
      <xdr:col>18</xdr:col>
      <xdr:colOff>22584</xdr:colOff>
      <xdr:row>67</xdr:row>
      <xdr:rowOff>117054</xdr:rowOff>
    </xdr:to>
    <xdr:graphicFrame macro="">
      <xdr:nvGraphicFramePr>
        <xdr:cNvPr id="18" name="Chart 17">
          <a:extLst>
            <a:ext uri="{FF2B5EF4-FFF2-40B4-BE49-F238E27FC236}">
              <a16:creationId xmlns:a16="http://schemas.microsoft.com/office/drawing/2014/main" id="{F3EBDEC3-B4AF-0748-8C4B-8B3BA17375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19</xdr:col>
      <xdr:colOff>41312</xdr:colOff>
      <xdr:row>47</xdr:row>
      <xdr:rowOff>115678</xdr:rowOff>
    </xdr:from>
    <xdr:to>
      <xdr:col>26</xdr:col>
      <xdr:colOff>63897</xdr:colOff>
      <xdr:row>67</xdr:row>
      <xdr:rowOff>100989</xdr:rowOff>
    </xdr:to>
    <xdr:graphicFrame macro="">
      <xdr:nvGraphicFramePr>
        <xdr:cNvPr id="19" name="Chart 18">
          <a:extLst>
            <a:ext uri="{FF2B5EF4-FFF2-40B4-BE49-F238E27FC236}">
              <a16:creationId xmlns:a16="http://schemas.microsoft.com/office/drawing/2014/main" id="{16FF84E9-D3D2-FC4F-9B18-210F1A3FBA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0</xdr:colOff>
      <xdr:row>25</xdr:row>
      <xdr:rowOff>127000</xdr:rowOff>
    </xdr:from>
    <xdr:to>
      <xdr:col>10</xdr:col>
      <xdr:colOff>57912</xdr:colOff>
      <xdr:row>44</xdr:row>
      <xdr:rowOff>73034</xdr:rowOff>
    </xdr:to>
    <xdr:graphicFrame macro="">
      <xdr:nvGraphicFramePr>
        <xdr:cNvPr id="4" name="Chart 3">
          <a:extLst>
            <a:ext uri="{FF2B5EF4-FFF2-40B4-BE49-F238E27FC236}">
              <a16:creationId xmlns:a16="http://schemas.microsoft.com/office/drawing/2014/main" id="{D929746B-1C25-0747-BD07-9823F4DA5C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0</xdr:col>
      <xdr:colOff>118140</xdr:colOff>
      <xdr:row>7</xdr:row>
      <xdr:rowOff>13142</xdr:rowOff>
    </xdr:from>
    <xdr:to>
      <xdr:col>2</xdr:col>
      <xdr:colOff>655448</xdr:colOff>
      <xdr:row>19</xdr:row>
      <xdr:rowOff>33843</xdr:rowOff>
    </xdr:to>
    <mc:AlternateContent xmlns:mc="http://schemas.openxmlformats.org/markup-compatibility/2006" xmlns:a14="http://schemas.microsoft.com/office/drawing/2010/main">
      <mc:Choice Requires="a14">
        <xdr:graphicFrame macro="">
          <xdr:nvGraphicFramePr>
            <xdr:cNvPr id="7" name="Segment ">
              <a:extLst>
                <a:ext uri="{FF2B5EF4-FFF2-40B4-BE49-F238E27FC236}">
                  <a16:creationId xmlns:a16="http://schemas.microsoft.com/office/drawing/2014/main" id="{3B3B9601-B3EB-EEF1-58E8-3A893C2A3670}"/>
                </a:ext>
              </a:extLst>
            </xdr:cNvPr>
            <xdr:cNvGraphicFramePr/>
          </xdr:nvGraphicFramePr>
          <xdr:xfrm>
            <a:off x="0" y="0"/>
            <a:ext cx="0" cy="0"/>
          </xdr:xfrm>
          <a:graphic>
            <a:graphicData uri="http://schemas.microsoft.com/office/drawing/2010/slicer">
              <sle:slicer xmlns:sle="http://schemas.microsoft.com/office/drawing/2010/slicer" name="Segment "/>
            </a:graphicData>
          </a:graphic>
        </xdr:graphicFrame>
      </mc:Choice>
      <mc:Fallback xmlns="">
        <xdr:sp macro="" textlink="">
          <xdr:nvSpPr>
            <xdr:cNvPr id="0" name=""/>
            <xdr:cNvSpPr>
              <a:spLocks noTextEdit="1"/>
            </xdr:cNvSpPr>
          </xdr:nvSpPr>
          <xdr:spPr>
            <a:xfrm>
              <a:off x="118140" y="1356979"/>
              <a:ext cx="1703936" cy="23244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131724</xdr:colOff>
      <xdr:row>25</xdr:row>
      <xdr:rowOff>106918</xdr:rowOff>
    </xdr:from>
    <xdr:to>
      <xdr:col>2</xdr:col>
      <xdr:colOff>664535</xdr:colOff>
      <xdr:row>35</xdr:row>
      <xdr:rowOff>177211</xdr:rowOff>
    </xdr:to>
    <mc:AlternateContent xmlns:mc="http://schemas.openxmlformats.org/markup-compatibility/2006" xmlns:a14="http://schemas.microsoft.com/office/drawing/2010/main">
      <mc:Choice Requires="a14">
        <xdr:graphicFrame macro="">
          <xdr:nvGraphicFramePr>
            <xdr:cNvPr id="14" name="Year">
              <a:extLst>
                <a:ext uri="{FF2B5EF4-FFF2-40B4-BE49-F238E27FC236}">
                  <a16:creationId xmlns:a16="http://schemas.microsoft.com/office/drawing/2014/main" id="{EF2FB07F-AB9D-B425-0015-EDE8C707D2B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724" y="4906337"/>
              <a:ext cx="1699439" cy="19900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72656</xdr:colOff>
      <xdr:row>49</xdr:row>
      <xdr:rowOff>179277</xdr:rowOff>
    </xdr:from>
    <xdr:to>
      <xdr:col>2</xdr:col>
      <xdr:colOff>734828</xdr:colOff>
      <xdr:row>62</xdr:row>
      <xdr:rowOff>112448</xdr:rowOff>
    </xdr:to>
    <mc:AlternateContent xmlns:mc="http://schemas.openxmlformats.org/markup-compatibility/2006" xmlns:a14="http://schemas.microsoft.com/office/drawing/2010/main">
      <mc:Choice Requires="a14">
        <xdr:graphicFrame macro="">
          <xdr:nvGraphicFramePr>
            <xdr:cNvPr id="16" name="Year 1">
              <a:extLst>
                <a:ext uri="{FF2B5EF4-FFF2-40B4-BE49-F238E27FC236}">
                  <a16:creationId xmlns:a16="http://schemas.microsoft.com/office/drawing/2014/main" id="{A3295EA2-B9CD-364A-04C0-B8D7FF0DC065}"/>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2656" y="9586137"/>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44303</xdr:colOff>
      <xdr:row>3</xdr:row>
      <xdr:rowOff>29535</xdr:rowOff>
    </xdr:from>
    <xdr:to>
      <xdr:col>26</xdr:col>
      <xdr:colOff>71050</xdr:colOff>
      <xdr:row>23</xdr:row>
      <xdr:rowOff>12191</xdr:rowOff>
    </xdr:to>
    <xdr:graphicFrame macro="">
      <xdr:nvGraphicFramePr>
        <xdr:cNvPr id="20" name="Chart 19">
          <a:extLst>
            <a:ext uri="{FF2B5EF4-FFF2-40B4-BE49-F238E27FC236}">
              <a16:creationId xmlns:a16="http://schemas.microsoft.com/office/drawing/2014/main" id="{6322C4F6-0406-104F-84A3-09B124BE8C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0</xdr:colOff>
      <xdr:row>25</xdr:row>
      <xdr:rowOff>118138</xdr:rowOff>
    </xdr:from>
    <xdr:to>
      <xdr:col>18</xdr:col>
      <xdr:colOff>54179</xdr:colOff>
      <xdr:row>44</xdr:row>
      <xdr:rowOff>64172</xdr:rowOff>
    </xdr:to>
    <xdr:graphicFrame macro="">
      <xdr:nvGraphicFramePr>
        <xdr:cNvPr id="5" name="Chart 4">
          <a:extLst>
            <a:ext uri="{FF2B5EF4-FFF2-40B4-BE49-F238E27FC236}">
              <a16:creationId xmlns:a16="http://schemas.microsoft.com/office/drawing/2014/main" id="{A33ED481-A359-A040-991C-91EEE9F6D7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622300</xdr:colOff>
      <xdr:row>358</xdr:row>
      <xdr:rowOff>127000</xdr:rowOff>
    </xdr:from>
    <xdr:to>
      <xdr:col>12</xdr:col>
      <xdr:colOff>558800</xdr:colOff>
      <xdr:row>394</xdr:row>
      <xdr:rowOff>76200</xdr:rowOff>
    </xdr:to>
    <xdr:graphicFrame macro="">
      <xdr:nvGraphicFramePr>
        <xdr:cNvPr id="5" name="Chart 4">
          <a:extLst>
            <a:ext uri="{FF2B5EF4-FFF2-40B4-BE49-F238E27FC236}">
              <a16:creationId xmlns:a16="http://schemas.microsoft.com/office/drawing/2014/main" id="{1C2F1C50-BABC-8D79-7F84-13918C2926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1282700</xdr:colOff>
      <xdr:row>379</xdr:row>
      <xdr:rowOff>88900</xdr:rowOff>
    </xdr:from>
    <xdr:to>
      <xdr:col>1</xdr:col>
      <xdr:colOff>1778000</xdr:colOff>
      <xdr:row>392</xdr:row>
      <xdr:rowOff>41269</xdr:rowOff>
    </xdr:to>
    <mc:AlternateContent xmlns:mc="http://schemas.openxmlformats.org/markup-compatibility/2006" xmlns:a14="http://schemas.microsoft.com/office/drawing/2010/main">
      <mc:Choice Requires="a14">
        <xdr:graphicFrame macro="">
          <xdr:nvGraphicFramePr>
            <xdr:cNvPr id="6" name="Year 2">
              <a:extLst>
                <a:ext uri="{FF2B5EF4-FFF2-40B4-BE49-F238E27FC236}">
                  <a16:creationId xmlns:a16="http://schemas.microsoft.com/office/drawing/2014/main" id="{2D489EC9-F2D6-FE64-A800-294032BB71FE}"/>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282700" y="722884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9</xdr:col>
      <xdr:colOff>171450</xdr:colOff>
      <xdr:row>0</xdr:row>
      <xdr:rowOff>63500</xdr:rowOff>
    </xdr:from>
    <xdr:to>
      <xdr:col>19</xdr:col>
      <xdr:colOff>355600</xdr:colOff>
      <xdr:row>29</xdr:row>
      <xdr:rowOff>76200</xdr:rowOff>
    </xdr:to>
    <xdr:graphicFrame macro="">
      <xdr:nvGraphicFramePr>
        <xdr:cNvPr id="2" name="Chart 1">
          <a:extLst>
            <a:ext uri="{FF2B5EF4-FFF2-40B4-BE49-F238E27FC236}">
              <a16:creationId xmlns:a16="http://schemas.microsoft.com/office/drawing/2014/main" id="{C49717C0-10AB-A73E-9B9E-72A4FD2C3C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3</xdr:row>
      <xdr:rowOff>0</xdr:rowOff>
    </xdr:from>
    <xdr:to>
      <xdr:col>8</xdr:col>
      <xdr:colOff>0</xdr:colOff>
      <xdr:row>25</xdr:row>
      <xdr:rowOff>12700</xdr:rowOff>
    </xdr:to>
    <xdr:graphicFrame macro="">
      <xdr:nvGraphicFramePr>
        <xdr:cNvPr id="2" name="Chart 1">
          <a:extLst>
            <a:ext uri="{FF2B5EF4-FFF2-40B4-BE49-F238E27FC236}">
              <a16:creationId xmlns:a16="http://schemas.microsoft.com/office/drawing/2014/main" id="{A8661D14-E422-4D44-9B4B-AC0ED0C9B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25400</xdr:colOff>
      <xdr:row>3</xdr:row>
      <xdr:rowOff>25400</xdr:rowOff>
    </xdr:from>
    <xdr:to>
      <xdr:col>18</xdr:col>
      <xdr:colOff>762000</xdr:colOff>
      <xdr:row>24</xdr:row>
      <xdr:rowOff>165100</xdr:rowOff>
    </xdr:to>
    <xdr:graphicFrame macro="">
      <xdr:nvGraphicFramePr>
        <xdr:cNvPr id="3" name="Chart 2">
          <a:extLst>
            <a:ext uri="{FF2B5EF4-FFF2-40B4-BE49-F238E27FC236}">
              <a16:creationId xmlns:a16="http://schemas.microsoft.com/office/drawing/2014/main" id="{985E2876-7B40-A140-A24E-B84BE39DFF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685800</xdr:colOff>
      <xdr:row>28</xdr:row>
      <xdr:rowOff>139700</xdr:rowOff>
    </xdr:from>
    <xdr:to>
      <xdr:col>10</xdr:col>
      <xdr:colOff>565150</xdr:colOff>
      <xdr:row>48</xdr:row>
      <xdr:rowOff>165100</xdr:rowOff>
    </xdr:to>
    <xdr:graphicFrame macro="">
      <xdr:nvGraphicFramePr>
        <xdr:cNvPr id="4" name="Chart 3">
          <a:extLst>
            <a:ext uri="{FF2B5EF4-FFF2-40B4-BE49-F238E27FC236}">
              <a16:creationId xmlns:a16="http://schemas.microsoft.com/office/drawing/2014/main" id="{517723D1-9D92-ABA3-B8D0-74E89B3CA7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1409700</xdr:colOff>
          <xdr:row>8</xdr:row>
          <xdr:rowOff>165100</xdr:rowOff>
        </xdr:from>
        <xdr:to>
          <xdr:col>3</xdr:col>
          <xdr:colOff>38100</xdr:colOff>
          <xdr:row>10</xdr:row>
          <xdr:rowOff>25400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1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Aptos Narrow" charset="0"/>
                </a:rPr>
                <a:t>Morning</a:t>
              </a:r>
            </a:p>
          </xdr:txBody>
        </xdr:sp>
        <xdr:clientData/>
      </xdr:twoCellAnchor>
    </mc:Choice>
    <mc:Fallback/>
  </mc:AlternateContent>
  <xdr:twoCellAnchor editAs="oneCell">
    <xdr:from>
      <xdr:col>5</xdr:col>
      <xdr:colOff>705556</xdr:colOff>
      <xdr:row>1</xdr:row>
      <xdr:rowOff>14900</xdr:rowOff>
    </xdr:from>
    <xdr:to>
      <xdr:col>6</xdr:col>
      <xdr:colOff>628584</xdr:colOff>
      <xdr:row>2</xdr:row>
      <xdr:rowOff>16021</xdr:rowOff>
    </xdr:to>
    <xdr:pic>
      <xdr:nvPicPr>
        <xdr:cNvPr id="3" name="Picture 2">
          <a:extLst>
            <a:ext uri="{FF2B5EF4-FFF2-40B4-BE49-F238E27FC236}">
              <a16:creationId xmlns:a16="http://schemas.microsoft.com/office/drawing/2014/main" id="{B18756C5-D210-4080-3CA2-FED598D2A9D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67778" y="412577"/>
          <a:ext cx="1257170" cy="48859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1117600</xdr:colOff>
          <xdr:row>8</xdr:row>
          <xdr:rowOff>165100</xdr:rowOff>
        </xdr:from>
        <xdr:to>
          <xdr:col>4</xdr:col>
          <xdr:colOff>215900</xdr:colOff>
          <xdr:row>10</xdr:row>
          <xdr:rowOff>25400</xdr:rowOff>
        </xdr:to>
        <xdr:sp macro="" textlink="">
          <xdr:nvSpPr>
            <xdr:cNvPr id="16403" name="Option Button 19" hidden="1">
              <a:extLst>
                <a:ext uri="{63B3BB69-23CF-44E3-9099-C40C66FF867C}">
                  <a14:compatExt spid="_x0000_s16403"/>
                </a:ext>
                <a:ext uri="{FF2B5EF4-FFF2-40B4-BE49-F238E27FC236}">
                  <a16:creationId xmlns:a16="http://schemas.microsoft.com/office/drawing/2014/main" id="{00000000-0008-0000-1400-00001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190" b="0" i="0" u="none" strike="noStrike" baseline="0">
                  <a:solidFill>
                    <a:srgbClr val="000000"/>
                  </a:solidFill>
                  <a:latin typeface="Aptos Narrow" charset="0"/>
                </a:rPr>
                <a:t>Afternoon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63500</xdr:colOff>
          <xdr:row>27</xdr:row>
          <xdr:rowOff>190500</xdr:rowOff>
        </xdr:from>
        <xdr:to>
          <xdr:col>4</xdr:col>
          <xdr:colOff>431800</xdr:colOff>
          <xdr:row>29</xdr:row>
          <xdr:rowOff>190500</xdr:rowOff>
        </xdr:to>
        <xdr:sp macro="" textlink="">
          <xdr:nvSpPr>
            <xdr:cNvPr id="16433" name="Button 49" hidden="1">
              <a:extLst>
                <a:ext uri="{63B3BB69-23CF-44E3-9099-C40C66FF867C}">
                  <a14:compatExt spid="_x0000_s16433"/>
                </a:ext>
                <a:ext uri="{FF2B5EF4-FFF2-40B4-BE49-F238E27FC236}">
                  <a16:creationId xmlns:a16="http://schemas.microsoft.com/office/drawing/2014/main" id="{00000000-0008-0000-1400-00003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90" b="0" i="0" u="none" strike="noStrike" baseline="0">
                  <a:solidFill>
                    <a:srgbClr val="000000"/>
                  </a:solidFill>
                  <a:latin typeface="Aptos Narrow" charset="0"/>
                </a:rPr>
                <a:t>Submit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304799</xdr:colOff>
      <xdr:row>2</xdr:row>
      <xdr:rowOff>63501</xdr:rowOff>
    </xdr:from>
    <xdr:to>
      <xdr:col>5</xdr:col>
      <xdr:colOff>698500</xdr:colOff>
      <xdr:row>4</xdr:row>
      <xdr:rowOff>7433</xdr:rowOff>
    </xdr:to>
    <xdr:pic>
      <xdr:nvPicPr>
        <xdr:cNvPr id="3" name="Picture 2">
          <a:extLst>
            <a:ext uri="{FF2B5EF4-FFF2-40B4-BE49-F238E27FC236}">
              <a16:creationId xmlns:a16="http://schemas.microsoft.com/office/drawing/2014/main" id="{C11745A7-238A-E644-BCCE-C36C00B645C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33899" y="457201"/>
          <a:ext cx="1358901" cy="52813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469900</xdr:colOff>
          <xdr:row>19</xdr:row>
          <xdr:rowOff>101600</xdr:rowOff>
        </xdr:from>
        <xdr:to>
          <xdr:col>4</xdr:col>
          <xdr:colOff>203200</xdr:colOff>
          <xdr:row>21</xdr:row>
          <xdr:rowOff>101600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900-000001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90" b="0" i="0" u="none" strike="noStrike" baseline="0">
                  <a:solidFill>
                    <a:srgbClr val="000000"/>
                  </a:solidFill>
                  <a:latin typeface="Aptos Narrow" charset="0"/>
                </a:rPr>
                <a:t>Submit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133350</xdr:colOff>
      <xdr:row>7</xdr:row>
      <xdr:rowOff>25400</xdr:rowOff>
    </xdr:from>
    <xdr:to>
      <xdr:col>13</xdr:col>
      <xdr:colOff>762000</xdr:colOff>
      <xdr:row>26</xdr:row>
      <xdr:rowOff>63500</xdr:rowOff>
    </xdr:to>
    <xdr:graphicFrame macro="">
      <xdr:nvGraphicFramePr>
        <xdr:cNvPr id="3" name="Chart 2">
          <a:extLst>
            <a:ext uri="{FF2B5EF4-FFF2-40B4-BE49-F238E27FC236}">
              <a16:creationId xmlns:a16="http://schemas.microsoft.com/office/drawing/2014/main" id="{064EEF88-4E2C-142C-1087-6C3B53C0CC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7</xdr:row>
      <xdr:rowOff>38100</xdr:rowOff>
    </xdr:from>
    <xdr:to>
      <xdr:col>5</xdr:col>
      <xdr:colOff>631190</xdr:colOff>
      <xdr:row>26</xdr:row>
      <xdr:rowOff>76200</xdr:rowOff>
    </xdr:to>
    <xdr:graphicFrame macro="">
      <xdr:nvGraphicFramePr>
        <xdr:cNvPr id="4" name="Chart 3">
          <a:extLst>
            <a:ext uri="{FF2B5EF4-FFF2-40B4-BE49-F238E27FC236}">
              <a16:creationId xmlns:a16="http://schemas.microsoft.com/office/drawing/2014/main" id="{EDA7B91A-C738-E561-C250-56808AD5DC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381000</xdr:colOff>
      <xdr:row>15</xdr:row>
      <xdr:rowOff>38100</xdr:rowOff>
    </xdr:from>
    <xdr:to>
      <xdr:col>10</xdr:col>
      <xdr:colOff>876300</xdr:colOff>
      <xdr:row>44</xdr:row>
      <xdr:rowOff>25400</xdr:rowOff>
    </xdr:to>
    <xdr:graphicFrame macro="">
      <xdr:nvGraphicFramePr>
        <xdr:cNvPr id="6" name="Chart 5">
          <a:extLst>
            <a:ext uri="{FF2B5EF4-FFF2-40B4-BE49-F238E27FC236}">
              <a16:creationId xmlns:a16="http://schemas.microsoft.com/office/drawing/2014/main" id="{F8464374-420E-9658-22B0-6BFB77DF19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EAF27D47-07F9-8749-A953-A8961316DFD0}">
  <sheetPr>
    <tabColor theme="9" tint="0.59999389629810485"/>
  </sheetPr>
  <dimension ref="A1:G5"/>
  <sheetViews>
    <sheetView showFormulas="1" showGridLines="0" workbookViewId="0">
      <selection activeCell="D9" sqref="D9"/>
    </sheetView>
  </sheetViews>
  <sheetFormatPr baseColWidth="10" defaultRowHeight="15"/>
  <sheetData>
    <row r="1" spans="1:7">
      <c r="A1" s="81"/>
      <c r="B1" s="78" t="s">
        <v>7</v>
      </c>
      <c r="C1" s="78" t="s">
        <v>801</v>
      </c>
      <c r="D1" s="78" t="s">
        <v>802</v>
      </c>
      <c r="E1" s="78" t="s">
        <v>806</v>
      </c>
      <c r="F1" s="78" t="s">
        <v>807</v>
      </c>
      <c r="G1" s="78" t="s">
        <v>803</v>
      </c>
    </row>
    <row r="2" spans="1:7">
      <c r="A2" s="78" t="s">
        <v>847</v>
      </c>
      <c r="B2" s="52">
        <v>2024</v>
      </c>
      <c r="C2" s="83">
        <v>1200000</v>
      </c>
      <c r="D2" s="83">
        <v>250000</v>
      </c>
      <c r="E2" s="83">
        <v>1000000</v>
      </c>
      <c r="F2" s="83">
        <v>200000</v>
      </c>
      <c r="G2" s="80">
        <v>150</v>
      </c>
    </row>
    <row r="3" spans="1:7">
      <c r="A3" s="78" t="s">
        <v>840</v>
      </c>
      <c r="B3" s="52">
        <v>2024</v>
      </c>
      <c r="C3" s="83">
        <v>1500000</v>
      </c>
      <c r="D3" s="83">
        <v>400000</v>
      </c>
      <c r="E3" s="83">
        <v>1300000</v>
      </c>
      <c r="F3" s="83">
        <v>350000</v>
      </c>
      <c r="G3" s="80">
        <v>180</v>
      </c>
    </row>
    <row r="4" spans="1:7">
      <c r="C4" s="16"/>
      <c r="D4" s="16"/>
      <c r="E4" s="16"/>
      <c r="F4" s="16"/>
    </row>
    <row r="5" spans="1:7">
      <c r="C5" s="16"/>
      <c r="D5" s="16"/>
      <c r="E5" s="16"/>
      <c r="F5" s="16"/>
    </row>
  </sheetData>
  <pageMargins left="0.7" right="0.7" top="0.75" bottom="0.75" header="0.3" footer="0.3"/>
</xm:macroshee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495.766058680558" createdVersion="8" refreshedVersion="8" minRefreshableVersion="3" recordCount="3163" xr:uid="{0EA6E350-7955-E541-9983-911582B97E29}">
  <cacheSource type="worksheet">
    <worksheetSource name="Table7"/>
  </cacheSource>
  <cacheFields count="10">
    <cacheField name="Region" numFmtId="0">
      <sharedItems count="3">
        <s v="EMEA"/>
        <s v="Americas"/>
        <s v="Asia"/>
      </sharedItems>
    </cacheField>
    <cacheField name="Industry" numFmtId="0">
      <sharedItems/>
    </cacheField>
    <cacheField name="Segment 2022" numFmtId="0">
      <sharedItems/>
    </cacheField>
    <cacheField name="Brand" numFmtId="0">
      <sharedItems count="76">
        <s v="Adidas"/>
        <s v="Adidas Golf"/>
        <s v="Fila - China"/>
        <s v="Anta"/>
        <s v="Callaway Golf Japan"/>
        <s v="Prospecs"/>
        <s v="Bridgestone Golf"/>
        <s v="Asics"/>
        <s v="Lecaf"/>
        <s v="Ecco"/>
        <s v="FootJoy"/>
        <s v="45NRTH"/>
        <s v="FOX Racing"/>
        <s v="Giro"/>
        <s v="Louis Garneau"/>
        <s v="Pearl Izumi"/>
        <s v="Ride Concepts"/>
        <s v="Specialized"/>
        <s v="Trek"/>
        <s v="Columbia"/>
        <s v="L. L. Bean"/>
        <s v="Altra"/>
        <s v="Merrell"/>
        <s v="Speedland"/>
        <s v="The North Face"/>
        <s v="Red Wing"/>
        <s v="Elten"/>
        <s v="Brynje"/>
        <s v="Arbesko"/>
        <s v="Atlas"/>
        <s v="Bata"/>
        <s v="Mizuno"/>
        <s v="Base"/>
        <s v="Refrigiwear"/>
        <s v="K2 Safety"/>
        <s v="Eider Safety"/>
        <s v="Black Yak Safety"/>
        <s v="Ironsteel"/>
        <s v="New Balance"/>
        <s v="Bont"/>
        <s v="Giant"/>
        <s v="Shimano"/>
        <s v="Black Yak"/>
        <s v="Eider - Korea"/>
        <s v="Extrek"/>
        <s v="K2 Korea"/>
        <s v="Kolon Sport"/>
        <s v="The North Face - Korea"/>
        <s v="TrekSta"/>
        <s v="Kailas"/>
        <s v="Baak"/>
        <s v="Ariat"/>
        <s v="Midori Anzen"/>
        <s v="Blundstone"/>
        <s v="Nike"/>
        <s v="Ricosta"/>
        <s v="Saucony"/>
        <s v="Superfit"/>
        <s v="Vado"/>
        <s v="Crankbrothers"/>
        <s v="Crono"/>
        <s v="DMT"/>
        <s v="Five Ten"/>
        <s v="Fizik"/>
        <s v="Gaerne"/>
        <s v="ION"/>
        <s v="Lake"/>
        <s v="Alfa"/>
        <s v="Icebug"/>
        <s v="La Sportiva"/>
        <s v="Mammut"/>
        <s v="Meindl"/>
        <s v="MILLET"/>
        <s v="Viking"/>
        <s v="Tecnoboga"/>
        <s v="King Gee"/>
      </sharedItems>
    </cacheField>
    <cacheField name="Product Group" numFmtId="0">
      <sharedItems count="5">
        <s v="Dial"/>
        <s v="Bayonet"/>
        <s v="Guide"/>
        <s v="Lace"/>
        <s v="Other"/>
      </sharedItems>
    </cacheField>
    <cacheField name="Product type" numFmtId="0">
      <sharedItems count="40">
        <s v="L6-S"/>
        <s v="L6-R"/>
        <s v="Li2-E"/>
        <s v="M4-C"/>
        <s v="Li2-C"/>
        <s v="L6-F"/>
        <s v="L6-E"/>
        <s v="L6-K"/>
        <s v="L6 Bayonet"/>
        <s v="Li2-A"/>
        <s v="FormTX 2"/>
        <s v="FormTX"/>
        <s v="Injected Guide"/>
        <s v="L6-X"/>
        <s v="IP1 w/Caps"/>
        <s v="CS1"/>
        <s v="L6-J"/>
        <s v="BaseTX"/>
        <s v="Li2-D"/>
        <s v="L6-M_habu"/>
        <s v="L6-T_habu"/>
        <s v="L6-B"/>
        <s v="L6-D"/>
        <s v="L6-A"/>
        <s v="L6-C"/>
        <s v="S2"/>
        <s v="M4-A"/>
        <s v="L6-Z"/>
        <s v="S2-SV"/>
        <s v="S3"/>
        <s v="M2"/>
        <s v="M4-B"/>
        <s v="M3-S"/>
        <s v="TX4"/>
        <s v="TX6"/>
        <s v="L6-W"/>
        <s v="L6-G"/>
        <s v="L6-H"/>
        <s v="Other"/>
        <s v="Li2-B"/>
      </sharedItems>
    </cacheField>
    <cacheField name="Description" numFmtId="0">
      <sharedItems/>
    </cacheField>
    <cacheField name="Year" numFmtId="1">
      <sharedItems containsSemiMixedTypes="0" containsString="0" containsNumber="1" containsInteger="1" minValue="2022" maxValue="2022"/>
    </cacheField>
    <cacheField name="Qty" numFmtId="3">
      <sharedItems containsSemiMixedTypes="0" containsString="0" containsNumber="1" containsInteger="1" minValue="0" maxValue="648250"/>
    </cacheField>
    <cacheField name="Total Revenue + Open" numFmtId="164">
      <sharedItems containsSemiMixedTypes="0" containsString="0" containsNumber="1" minValue="0" maxValue="3067027.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495.813163657411" createdVersion="8" refreshedVersion="8" minRefreshableVersion="3" recordCount="3163" xr:uid="{054384E6-E45C-CC43-AD42-CE7FF883C114}">
  <cacheSource type="worksheet">
    <worksheetSource name="Table14"/>
  </cacheSource>
  <cacheFields count="10">
    <cacheField name="Region" numFmtId="0">
      <sharedItems count="3">
        <s v="Americas"/>
        <s v="EMEA"/>
        <s v="Asia"/>
      </sharedItems>
    </cacheField>
    <cacheField name="Industry" numFmtId="0">
      <sharedItems/>
    </cacheField>
    <cacheField name="Segment 2022" numFmtId="0">
      <sharedItems/>
    </cacheField>
    <cacheField name="Brand" numFmtId="0">
      <sharedItems/>
    </cacheField>
    <cacheField name="Product Group" numFmtId="0">
      <sharedItems/>
    </cacheField>
    <cacheField name="Product type" numFmtId="0">
      <sharedItems count="40">
        <s v="M4-A"/>
        <s v="M4-C"/>
        <s v="L6-S"/>
        <s v="L6-D"/>
        <s v="L6-R"/>
        <s v="Li2-E"/>
        <s v="Li2-C"/>
        <s v="L6-F"/>
        <s v="L6-E"/>
        <s v="L6-K"/>
        <s v="L6 Bayonet"/>
        <s v="Li2-A"/>
        <s v="FormTX 2"/>
        <s v="FormTX"/>
        <s v="Injected Guide"/>
        <s v="L6-X"/>
        <s v="IP1 w/Caps"/>
        <s v="CS1"/>
        <s v="L6-J"/>
        <s v="BaseTX"/>
        <s v="Li2-D"/>
        <s v="M4-B"/>
        <s v="L6-M_habu"/>
        <s v="L6-T_habu"/>
        <s v="M3-S"/>
        <s v="L6-A"/>
        <s v="L6-C"/>
        <s v="L6-B"/>
        <s v="L6-W"/>
        <s v="L6-Z"/>
        <s v="Li2-B"/>
        <s v="S2"/>
        <s v="L6-G"/>
        <s v="M2"/>
        <s v="TX4"/>
        <s v="TX6"/>
        <s v="Other"/>
        <s v="S2-SV"/>
        <s v="S3"/>
        <s v="L6-H"/>
      </sharedItems>
    </cacheField>
    <cacheField name="Description" numFmtId="0">
      <sharedItems count="155">
        <s v="M4 L Housing 25mm Dial A"/>
        <s v="M4 R Housing 25mm Dial A"/>
        <s v="M4 L Housing 25mm Dial C Lace Lock 1"/>
        <s v="M4 R Housing 25mm Dial C Lace Lock 1"/>
        <s v="L6 R Tongue Dial S1"/>
        <s v="L6 L Eyestay 20mm Dial D"/>
        <s v="L6 R Eyestay 20mm Dial D"/>
        <s v="L6 L Eyestay 20mm Dial R"/>
        <s v="L6 R Eyestay 20mm Dial R"/>
        <s v="Li2 L Eyestay Dial E"/>
        <s v="Li2 R Eyestay Dial E"/>
        <s v="M4 R Housing 25mm Dial C no Lace Lock"/>
        <s v="Li2 L Eyestay Dial C"/>
        <s v="L6 R Tongue Dial F"/>
        <s v="L6 R Tongue Dial E"/>
        <s v="L6 R Eyestay 20mm Dial K"/>
        <s v="L6 R Tongue Dial R"/>
        <s v="L6 Bayonet Eyestay"/>
        <s v="Li2 L Eyestay Dial A"/>
        <s v="Li2 R Eyestay Dial A"/>
        <s v="Lace Guide, FormTX 2, 15mm"/>
        <s v="L6 L Eyestay 20mm Dial K"/>
        <s v="Lace Guide, FormTX, Stitch, 20mm"/>
        <s v="Lace Guide, Web 15mm, Soft Nylon"/>
        <s v="Tube Guide, Tube 2, Soft Nylon"/>
        <s v="Lace Guide, FormTX, Stitch, 15mm"/>
        <s v="L6 L Eyestay 20mm Dial X"/>
        <s v="L6 R Eyestay 20mm Dial X"/>
        <s v="IP1 L Eyestay 20mm Dial C + Pawl Caps"/>
        <s v="IP1 R Eyestay 20mm Dial C + Pawl Caps"/>
        <s v="Lace Guide,  FormTX, 15mmBlack"/>
        <s v="Web Guide 35mm SNBlack"/>
        <s v="Lace Guide, Form TX2, 20mm"/>
        <s v="CS1 Lace 3000mBlack"/>
        <s v="Lace Guide,  FormTX, 25mm"/>
        <s v="Li2 R Eyestay Dial C"/>
        <s v="L6 L Eyestay 20mm Dial J"/>
        <s v="L6 R Eyestay 20mm Dial J"/>
        <s v="Lace Guide, Form TX2, 25mm"/>
        <s v="Lace Guide, Form TX2, 15mm"/>
        <s v="Lace Guide, Tongue Underlay 4, Soft Nylon"/>
        <s v="Tubing TX"/>
        <s v="Lace Guide, FormTX, Stitch, 25mmBlack"/>
        <s v="Lace Guide,  FormTX, 10mm"/>
        <s v="L6 R Tongue Dial K"/>
        <s v="Lace Guide,  FormTX, 15mm"/>
        <s v="Lace Guide,  FormTX, 20mmBlack"/>
        <s v="Lace Guide, BaseTX, 25mm"/>
        <s v="Lace Guide, BaseTX, 30mm"/>
        <s v="Lace Guide,  FormTX, 30mm"/>
        <s v="TubingBlack"/>
        <s v="Li2 L Eyestay Dial D"/>
        <s v="Li2 R Eyestay Dial D"/>
        <s v="Lace Guide, BaseTX, 8mm"/>
        <s v="CS1 Lace 3000mNatural"/>
        <s v="Lace Guide, Form TX2, 10mm"/>
        <s v="M4 L Housing 25mm Dial B Lace Lock 1"/>
        <s v="M4 R Housing 25mm Dial B"/>
        <s v="M4 R Housing 25mm Dial B Lace Lock 1"/>
        <s v="L6 R Tongue Dial M Habu"/>
        <s v="L6 L Eyestay 20mm Dial M Habu"/>
        <s v="L6 R Eyestay 20mm Dial M Habu"/>
        <s v="L6 R Tongue Dial T Habu"/>
        <s v="L6 R Tongue Dial M"/>
        <s v="L6 R Tongue Dial D"/>
        <s v="M3 Heel Dial S"/>
        <s v="M4 PowerPull R Remote Dial C Lace Lock 1"/>
        <s v="L6 L Eyestay 20mm Dial E"/>
        <s v="L6 R Eyestay 20mm Dial E"/>
        <s v="L6 R Tongue Dial A"/>
        <s v="L6 R Tongue Dial C"/>
        <s v="L6 R Eyestay 20mm Dial C"/>
        <s v="M3 Eyestay Rivet 25mm Dial S"/>
        <s v="L6 L Eyestay 20mm Dial B"/>
        <s v="L6 R Eyestay 20mm Dial B"/>
        <s v="L6 R Tongue Dial B"/>
        <s v="Kit, Warranty, L6, Dial C, Tongue, Right, CS1Boa L6 Tongue Mount Right + CS1 Lace Kit"/>
        <s v="L6 R Eyestay 20mm Dial W"/>
        <s v="IP1 L Eyestay 20mm Dial A + Pawl Caps"/>
        <s v="L6 L Eyestay 20mm Dial C"/>
        <s v="Li2 L Tongue Dial C"/>
        <s v="Li2 R Tongue Dial C"/>
        <s v="L6 L Eyestay 20mm Dial A"/>
        <s v="L6 R Eyestay 20mm Dial A"/>
        <s v="L6 L Eyestay 25mm Dial B"/>
        <s v="L6 R Eyestay 25mm Dial B"/>
        <s v="L6 L Eyestay 25mm Dial D"/>
        <s v="L6 R Eyestay 25mm Dial D"/>
        <s v="L6 L Eyestay 20mm Dial Z"/>
        <s v="L6 R Eyestay 20mm Dial Z"/>
        <s v="Li2 PowerPull L Eyestay Dial B CS"/>
        <s v="Li2 PowerPull R Eyestay Dial B CS"/>
        <s v="Li2 R Tongue Dial E"/>
        <s v="L6 L Eyestay 20mm Dial T Habu"/>
        <s v="L6 R Eyestay 20mm Dial T Habu"/>
        <s v="L6 L Eyestay 20mm Dial S1"/>
        <s v="L6 R Eyestay 20mm Dial S1"/>
        <s v="L6 R Tongue Dial S"/>
        <s v="IP1 L Eyestay 25mm Dial B + Pawl Caps"/>
        <s v="IP1 R Eyestay 25mm Dial A + Pawl Caps"/>
        <s v="IP1 R Eyestay 25mm Dial B + Pawl Caps"/>
        <s v="L6 R Heel Dial C"/>
        <s v="Li2 R Heel Dial C"/>
        <s v="L6 R Heel Dial X"/>
        <s v="Li2 R Heel Dial E"/>
        <s v="Lace Guide, FormTX 2, 25mm"/>
        <s v="Lace Guide, FormTX 2, 20mm"/>
        <s v="S2 L Eyestay S2-S Housing Dial A +220mm CS2 Lace"/>
        <s v="S2 R Eyestay S2-S Housing Dial A +220mm CS2 Lace"/>
        <s v="Li2 R Heel Dial D"/>
        <s v="L6 Bayonet Heel"/>
        <s v="Lace Guide,  FormTX, 25mmDark Grey"/>
        <s v="Lace Guide, FormTX, Stitch, 20mmDark Grey"/>
        <s v="L6 L Eyestay 25mm Dial E"/>
        <s v="L6 R Eyestay 25mm Dial E"/>
        <s v="IP1 L Eyestay 20mm Dial B + Pawl Caps"/>
        <s v="IP1 R Eyestay 20mm Dial B + Pawl Caps"/>
        <s v="L6 R Tongue Dial X"/>
        <s v="L6 R Eyestay 20mm Dial G"/>
        <s v="L6 R Tongue Dial W"/>
        <s v="M2 Tongue Shield Standard Dial"/>
        <s v="M3 Eyestay 25mm Dial S"/>
        <s v="M3 Remote Dial S"/>
        <s v="M3 Remote v2 Dial S"/>
        <s v="M4 PowerPull L Remote Dial C Lace Lock 1"/>
        <s v="IP1 R Eyestay 20mm Dial A + Pawl Caps"/>
        <s v="IP1 R Tongue Dial A + Pawl Caps"/>
        <s v="IP1-S L Eyestay 20mm Dial A + Pawl Caps"/>
        <s v="IP1-S L Eyestay 20mm Dial B + Pawl Caps"/>
        <s v="IP1-S R Eyestay 20mm Dial A + Pawl Caps"/>
        <s v="IP1-S R Eyestay 20mm Dial B + Pawl Caps"/>
        <s v="M3 Tongue Small Flange Dial S"/>
        <s v="TX4 Lace"/>
        <s v="TX6 LaceGray"/>
        <s v="TX4 LaceBlue"/>
        <s v="TX6 Lace"/>
        <s v="Hang Tag TT+QR: Large"/>
        <s v="TX Lace Feeder15 CM"/>
        <s v="M2 Tongue Standard Dial"/>
        <s v="Lace Guide, BaseTX, 15mm"/>
        <s v="Lace Guide, BaseTX, 20mm"/>
        <s v="L6 L Eyestay 25mm Dial A"/>
        <s v="L6 R Eyestay 25mm Dial A"/>
        <s v="L6 L Tongue Dial C"/>
        <s v="IP1-S L Eyestay 20mm Dial A + 520mm CS1 Lace + Pawl Caps"/>
        <s v="Li2 PowerPull L Eyestay Dial A CS"/>
        <s v="Li2 PowerPull R Eyestay Dial A CS"/>
        <s v="S2 L Eyestay S2-SV Housing Dial D + 275mm CS2 LaceLooped + Pawl Caps"/>
        <s v="S2 R Eyestay S2-SV Housing Dial D + 275mm CS2 LaceLooped + Pawl Caps"/>
        <s v="S3 L Eyestay Dial A + 270mm CS2"/>
        <s v="S3 L Eyestay Dial A 230mm CS2 Looped"/>
        <s v="S3 R Eyestay Dial A 230mm CS2 Looped"/>
        <s v="L6 R Eyestay 25mm Dial H"/>
        <s v="L6 L Eyestay 25mm Dial J"/>
        <s v="L6 R Eyestay 25mm Dial J"/>
      </sharedItems>
    </cacheField>
    <cacheField name="Year" numFmtId="0">
      <sharedItems containsSemiMixedTypes="0" containsString="0" containsNumber="1" containsInteger="1" minValue="2022" maxValue="2022"/>
    </cacheField>
    <cacheField name="Qty" numFmtId="0">
      <sharedItems containsSemiMixedTypes="0" containsString="0" containsNumber="1" containsInteger="1" minValue="0" maxValue="648250"/>
    </cacheField>
    <cacheField name="Total Revenue + Open" numFmtId="0">
      <sharedItems containsSemiMixedTypes="0" containsString="0" containsNumber="1" minValue="0" maxValue="3067027.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499.577040162039" createdVersion="8" refreshedVersion="8" minRefreshableVersion="3" recordCount="10" xr:uid="{A115FA68-BBA5-0640-933F-2AA5775C9C26}">
  <cacheSource type="worksheet">
    <worksheetSource name="Table5"/>
  </cacheSource>
  <cacheFields count="3">
    <cacheField name="Country" numFmtId="0">
      <sharedItems/>
    </cacheField>
    <cacheField name="Population" numFmtId="166">
      <sharedItems containsSemiMixedTypes="0" containsString="0" containsNumber="1" containsInteger="1" minValue="7297821" maxValue="1416043270"/>
    </cacheField>
    <cacheField name="Region" numFmtId="0">
      <sharedItems count="3">
        <s v="Asia"/>
        <s v="Americas"/>
        <s v="EMEA"/>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499.670547569447" createdVersion="8" refreshedVersion="8" minRefreshableVersion="3" recordCount="187" xr:uid="{6FC95497-527B-A248-AC7B-AC7B29782339}">
  <cacheSource type="worksheet">
    <worksheetSource name="Table8"/>
  </cacheSource>
  <cacheFields count="5">
    <cacheField name="Country" numFmtId="0">
      <sharedItems/>
    </cacheField>
    <cacheField name="Industry" numFmtId="0">
      <sharedItems count="6">
        <s v="Snow Sports"/>
        <s v="Cycling"/>
        <s v="Outdoor"/>
        <s v="Athletic"/>
        <s v="Workwear"/>
        <s v="Medical"/>
      </sharedItems>
    </cacheField>
    <cacheField name="Segment" numFmtId="0">
      <sharedItems count="17">
        <s v="Snowboarding "/>
        <s v="Alpine Skiing "/>
        <s v="Nordic"/>
        <s v="Snow Sports Helmets"/>
        <s v="Cycling Footwear"/>
        <s v="Hike/Mountaineering"/>
        <s v="Trail Run"/>
        <s v="Kids"/>
        <s v="Golf"/>
        <s v="Court/Train (Racket Sports, Training)"/>
        <s v="Cleated (Baseball)"/>
        <s v="Road Run"/>
        <s v="Athletic Kids"/>
        <s v="Workwear / Tactical"/>
        <s v="Workwear Helmets"/>
        <s v="Performance Bracing"/>
        <s v="Cycling Helmets" u="1"/>
      </sharedItems>
    </cacheField>
    <cacheField name="Region" numFmtId="0">
      <sharedItems count="3">
        <s v="Americas"/>
        <s v="Asia"/>
        <s v="EMEA"/>
      </sharedItems>
    </cacheField>
    <cacheField name="Estimated population size by segment" numFmtId="0">
      <sharedItems containsSemiMixedTypes="0" containsString="0" containsNumber="1" containsInteger="1" minValue="20000" maxValue="100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499.902119675928" createdVersion="8" refreshedVersion="8" minRefreshableVersion="3" recordCount="14474" xr:uid="{B0EA0B62-0C01-DF47-9092-A3FE8F623AB2}">
  <cacheSource type="worksheet">
    <worksheetSource name="Table1"/>
  </cacheSource>
  <cacheFields count="12">
    <cacheField name="Region" numFmtId="0">
      <sharedItems count="3">
        <s v="Americas"/>
        <s v="EMEA"/>
        <s v="Asia"/>
      </sharedItems>
    </cacheField>
    <cacheField name="Industry" numFmtId="0">
      <sharedItems/>
    </cacheField>
    <cacheField name="Segment 2022" numFmtId="0">
      <sharedItems count="7">
        <s v="Athletic Kids"/>
        <s v="Golf"/>
        <s v="Road Run"/>
        <s v="Cycling"/>
        <s v="Hike/Mountaineering"/>
        <s v="Trail Run"/>
        <s v="Workwear"/>
      </sharedItems>
    </cacheField>
    <cacheField name="Brand" numFmtId="0">
      <sharedItems/>
    </cacheField>
    <cacheField name="Product Group" numFmtId="0">
      <sharedItems/>
    </cacheField>
    <cacheField name="Product type" numFmtId="0">
      <sharedItems count="56">
        <s v="L6 Bayonet"/>
        <s v="L6-S"/>
        <s v="L6-F"/>
        <s v="L6-N"/>
        <s v="L6-R"/>
        <s v="Li2-E"/>
        <s v="M4-C"/>
        <s v="Li2-C"/>
        <s v="L6-E"/>
        <s v="L6-K"/>
        <s v="Li2-A"/>
        <s v="FormTX 2"/>
        <s v="FormTX"/>
        <s v="Injected Guide"/>
        <s v="L6-X"/>
        <s v="IP1 w/Caps"/>
        <s v="S3"/>
        <s v="TX4"/>
        <s v="CS1"/>
        <s v="Other"/>
        <s v="L6-J"/>
        <s v="BaseTX"/>
        <s v="L6-M"/>
        <s v="F2"/>
        <s v="IP1-S Bayonet"/>
        <s v="IP1"/>
        <s v="L4"/>
        <s v="L5"/>
        <s v="L5 Bridge"/>
        <s v="L6-A"/>
        <s v="L6-C"/>
        <s v="L6-D"/>
        <s v="Li2-D"/>
        <s v="L6-L"/>
        <s v="L6-M_habu"/>
        <s v="M4-B"/>
        <s v="L6-T_habu"/>
        <s v="L6-B"/>
        <s v="L4-FJ"/>
        <s v="L6-I"/>
        <s v="S2"/>
        <s v="M4-A"/>
        <s v="L6-Z"/>
        <s v="S2 w/Caps"/>
        <s v="S2-SV"/>
        <s v="M3-S"/>
        <s v="M2"/>
        <s v="M3-A"/>
        <s v="Li2-B"/>
        <s v="TX6"/>
        <s v="L6-W"/>
        <s v="L6-G"/>
        <s v="L6-H"/>
        <s v="M3-E"/>
        <s v="M3-C"/>
        <s v="H3 Coiler"/>
      </sharedItems>
    </cacheField>
    <cacheField name="Description" numFmtId="0">
      <sharedItems/>
    </cacheField>
    <cacheField name="Year" numFmtId="1">
      <sharedItems containsSemiMixedTypes="0" containsString="0" containsNumber="1" containsInteger="1" minValue="2017" maxValue="2022" count="6">
        <n v="2021"/>
        <n v="2022"/>
        <n v="2019"/>
        <n v="2020"/>
        <n v="2018"/>
        <n v="2017"/>
      </sharedItems>
    </cacheField>
    <cacheField name="Qty" numFmtId="3">
      <sharedItems containsSemiMixedTypes="0" containsString="0" containsNumber="1" containsInteger="1" minValue="-14656" maxValue="1015100"/>
    </cacheField>
    <cacheField name="Total Revenue + Open" numFmtId="164">
      <sharedItems containsSemiMixedTypes="0" containsString="0" containsNumber="1" minValue="-36291.75" maxValue="3067027.5"/>
    </cacheField>
    <cacheField name="Revenue/Qty" numFmtId="0">
      <sharedItems containsMixedTypes="1" containsNumber="1" minValue="0" maxValue="24.975124378109452"/>
    </cacheField>
    <cacheField name="Qty/Rev" numFmtId="0">
      <sharedItems containsBlank="1" containsMixedTypes="1" containsNumber="1" minValue="0" maxValue="21.910447761194028" count="4748">
        <n v="0.13"/>
        <n v="1.1641374373657838"/>
        <n v="1.1636908328340323"/>
        <n v="1.0638297872340425"/>
        <n v="0.97745598156985358"/>
        <n v="0.97605177993527503"/>
        <n v="0.970873786407767"/>
        <n v="0.97687919127214495"/>
        <n v="0.97969991173874671"/>
        <n v="0.97589554737194506"/>
        <n v="0.97572815533980584"/>
        <n v="0.97570955622512368"/>
        <n v="0.97577925396014309"/>
        <n v="0.97636384650947761"/>
        <n v="0.97561584346220076"/>
        <n v="0.88324258923169996"/>
        <n v="0.8771929824561403"/>
        <n v="0.88345864661654139"/>
        <n v="0.88186151653643918"/>
        <n v="0.88206627680311889"/>
        <n v="0.8822055137844611"/>
        <n v="0.88215822575306191"/>
        <n v="0.97647498132935029"/>
        <n v="0.97629067877828246"/>
        <n v="0.88196033562166287"/>
        <n v="0.88304093567251463"/>
        <n v="0.9751696881175359"/>
        <n v="0.97615574224055535"/>
        <n v="0.88173018753781007"/>
        <n v="0.88281601439496171"/>
        <n v="0.88245614035087716"/>
        <n v="0.97658480868075381"/>
        <n v="0.97594551514273298"/>
        <n v="0.97780859916782248"/>
        <n v="0.97690405837303262"/>
        <n v="0.97671700827040631"/>
        <n v="0.9761574532725712"/>
        <n v="0.97864077669902916"/>
        <n v="0.97694174757281549"/>
        <n v="0.88180978762696216"/>
        <n v="0.97720557197129587"/>
        <n v="0.97606399218416073"/>
        <n v="0.9758930748160789"/>
        <n v="0.88450292397660824"/>
        <n v="0.88167862838915467"/>
        <n v="0.88267543859649122"/>
        <n v="0.88250930356193513"/>
        <n v="0.88191632928475039"/>
        <n v="0.97612175282078195"/>
        <n v="0.97600164091344177"/>
        <n v="0.97642163661581138"/>
        <n v="0.97584282547205869"/>
        <n v="0.88369070825211171"/>
        <n v="0.88201272411798726"/>
        <n v="0.88044184535412606"/>
        <n v="0.8811802232854864"/>
        <n v="0.88190274343577069"/>
        <n v="0.88294506758700031"/>
        <n v="0.88217703349282295"/>
        <n v="0.88279208659947739"/>
        <n v="0.88554720133667497"/>
        <n v="0.88190907375966798"/>
        <n v="0.88163958282803778"/>
        <n v="0.88152479965345465"/>
        <n v="0.88167760915581384"/>
        <n v="0.88229833843868932"/>
        <n v="0.88157894736842102"/>
        <n v="0.88256355173648404"/>
        <n v="0.88421052631578945"/>
        <n v="0.88172043010752688"/>
        <n v="0.88070175438596487"/>
        <n v="0.88219452139119725"/>
        <n v="0.88226765260258089"/>
        <n v="0.88247727753117733"/>
        <m/>
        <n v="0.86956521739130432"/>
        <n v="1.1661764705882354"/>
        <n v="0.44288570639010355"/>
        <n v="0.44288614135449345"/>
        <n v="0.49272256295883282"/>
        <n v="0.44280669997568012"/>
        <n v="0.38655740810913225"/>
        <n v="0.44278913560047256"/>
        <n v="0.4427905173249464"/>
        <n v="0.44274712388679366"/>
        <n v="0.44274872107147728"/>
        <n v="0.3668333356417679"/>
        <n v="1.0692833269708704"/>
        <n v="0.44267174663650433"/>
        <n v="0.49282548268349485"/>
        <n v="0.75011045160298895"/>
        <n v="0.49296496841414389"/>
        <n v="1.0693694987586944"/>
        <n v="1.0692826865303098"/>
        <n v="0.75023304154032422"/>
        <n v="0.44285011524494389"/>
        <n v="0.44301048582242353"/>
        <n v="0.44301366768327122"/>
        <n v="0.33629339176565565"/>
        <n v="0.44280619736881538"/>
        <n v="0.44281553164343662"/>
        <n v="0.44281866009389104"/>
        <n v="0.44272822254944488"/>
        <n v="0.44273741302933994"/>
        <n v="0.4427404936132564"/>
        <n v="0.75012437810945276"/>
        <n v="0.14000000000000001"/>
        <n v="0.49290434405806521"/>
        <n v="1.0693205216197665"/>
        <n v="0.75041075841882166"/>
        <n v="0.73383857786470152"/>
        <n v="0.73357664233576647"/>
        <n v="0.4428844024594219"/>
        <n v="0.7501664690692349"/>
        <n v="0.125"/>
        <n v="0.73377753967722492"/>
        <n v="0.7340067937313195"/>
        <n v="0.36695092866950929"/>
        <n v="0.4929193899782135"/>
        <n v="0.49276159061755542"/>
        <n v="0.73377939983779394"/>
        <n v="0.49291358334378527"/>
        <n v="0.49340696977480947"/>
        <n v="9.5000000000000001E-2"/>
        <n v="0.75007843664560081"/>
        <n v="0.73398842495966787"/>
        <n v="0.3668172865253157"/>
        <n v="1.069641683933896"/>
        <n v="0.44284044643659853"/>
        <n v="0.4426201649694767"/>
        <n v="1.0691489361702127"/>
        <n v="0.12995323741007195"/>
        <n v="0.12995265841223597"/>
        <n v="0.92248672921654051"/>
        <n v="0.44262638976295365"/>
        <n v="0.73359959601524127"/>
        <n v="0.73360731153775383"/>
        <n v="0.7505681469197224"/>
        <n v="0.49327907263534343"/>
        <n v="0.73340285019117135"/>
        <n v="0.7501226263050943"/>
        <n v="0.73379649986808548"/>
        <n v="0.74989132009853643"/>
        <n v="0.33631658601296688"/>
        <n v="0.16666666666666666"/>
        <n v="0.15238095238095239"/>
        <n v="0.49777777777777776"/>
        <n v="0.49710424710424711"/>
        <n v="0.49746192893401014"/>
        <n v="0.5"/>
        <n v="0.49682875264270615"/>
        <n v="0.49509803921568629"/>
        <n v="0.49751243781094528"/>
        <n v="0.49755586592178769"/>
        <n v="0.49761388286334057"/>
        <n v="0.49728359290112278"/>
        <n v="0.49740878938640132"/>
        <n v="0.49738362215426435"/>
        <n v="0.4973846885401807"/>
        <n v="0.49733570159857904"/>
        <n v="0.49741267787839588"/>
        <n v="0.49727587914809313"/>
        <n v="0.49754821837201701"/>
        <n v="0.49728555917480999"/>
        <n v="0.49796334012219962"/>
        <n v="0.49733333333333335"/>
        <n v="0.73441886580572713"/>
        <n v="0.49275362318840582"/>
        <n v="0.75058234837373827"/>
        <n v="0.44191249394561433"/>
        <n v="0.49724061810154524"/>
        <n v="0.49735169491525422"/>
        <n v="0.49727520435967304"/>
        <n v="0.49721254355400696"/>
        <n v="0.49689440993788819"/>
        <n v="0.49678012879484823"/>
        <n v="0.49736564805057953"/>
        <n v="0.49586776859504134"/>
        <n v="0.92208820379080703"/>
        <n v="0.49747048903878582"/>
        <n v="0.49722577891591974"/>
        <n v="0.49762131303520457"/>
        <n v="0.49700598802395207"/>
        <n v="0.49742836149889785"/>
        <n v="0.44303163796555867"/>
        <n v="0.49729729729729732"/>
        <n v="0.49707602339181284"/>
        <n v="0.4975704567541302"/>
        <n v="0.49729364005412718"/>
        <n v="0.49734427812650894"/>
        <n v="0.49652777777777779"/>
        <n v="0.36597029952177196"/>
        <n v="0.44304594084329768"/>
        <n v="0.75032998273936435"/>
        <n v="0.49277605779153766"/>
        <n v="0.75"/>
        <n v="0.74996644745671726"/>
        <n v="0.92240521719907154"/>
        <n v="0.78582378854625556"/>
        <n v="0"/>
        <n v="0.44295913717150237"/>
        <n v="0.73378565227177728"/>
        <n v="0.92259981909807465"/>
        <n v="0.49344241007661344"/>
        <n v="0.49217002237136465"/>
        <n v="0.15"/>
        <n v="1.0695416250178496"/>
        <n v="0.4427497871395254"/>
        <n v="1.3079777365491652"/>
        <n v="1.2987012987012987"/>
        <n v="0.89700996677740863"/>
        <n v="0.8928571428571429"/>
        <n v="0.89781746031746035"/>
        <n v="0.89810924369747902"/>
        <n v="0.89818763326226014"/>
        <n v="0.8984375"/>
        <n v="0.73439594816028597"/>
        <n v="0.36723600367236003"/>
        <n v="1.0700876095118899"/>
        <n v="0.17"/>
        <n v="0.45"/>
        <n v="0.73437778173402168"/>
        <n v="0.49286987522281639"/>
        <n v="0.4974025974025974"/>
        <n v="0.49679487179487181"/>
        <n v="0.49696969696969695"/>
        <n v="0.49675324675324678"/>
        <n v="0.49653579676674364"/>
        <n v="0.73443272956654948"/>
        <n v="0.92288127895358341"/>
        <n v="0.75081907535493264"/>
        <n v="0.83787128712871284"/>
        <n v="0.8378076062639821"/>
        <n v="1.0362602204052613"/>
        <n v="1.0357228482378327"/>
        <n v="1.037037037037037"/>
        <n v="1.0364506627393226"/>
        <n v="0.115"/>
        <n v="0.78595464520848568"/>
        <n v="0.78589397089397095"/>
        <n v="0.78503144654088053"/>
        <n v="0.78601680672268914"/>
        <n v="0.78999999999999992"/>
        <n v="0.14906444906444907"/>
        <n v="0.1492462311557789"/>
        <n v="0.14891041162227603"/>
        <n v="0.14902597402597403"/>
        <n v="0.12414965986394558"/>
        <n v="0.12454149659863946"/>
        <n v="0.49325980392156865"/>
        <n v="0.4922385620915033"/>
        <n v="0.33650630306148699"/>
        <n v="0.49329205366357071"/>
        <n v="0.12947651006711408"/>
        <n v="0.33549331103678931"/>
        <e v="#DIV/0!"/>
        <n v="1.2733960835226659"/>
        <n v="0.78662681468830054"/>
        <n v="0.14921739130434783"/>
        <n v="0.33464210208396256"/>
        <n v="0.13500000000000001"/>
        <n v="0.49019607843137253"/>
        <n v="0.92012951969778733"/>
        <n v="0.73398215733982153"/>
        <n v="0.73409801876955161"/>
        <n v="1.2741688691055779"/>
        <n v="0.1"/>
        <n v="0.44341734671770061"/>
        <n v="0.78541231126596978"/>
        <n v="0.92335010358094116"/>
        <n v="0.92039064812074578"/>
        <n v="0.36800486618004868"/>
        <n v="0.92217652641569126"/>
        <n v="0.36261532290413157"/>
        <n v="0.36277185876551904"/>
        <n v="0.36279046117862407"/>
        <n v="0.36264714003743059"/>
        <n v="0.36298897186093665"/>
        <n v="0.36101083032490977"/>
        <n v="0.36310973050121736"/>
        <n v="0.36497490239821528"/>
        <n v="0.36363636363636365"/>
        <n v="0.36577540106951872"/>
        <n v="0.36497080900750628"/>
        <n v="0.36543209876543209"/>
        <n v="0.36292924536528365"/>
        <n v="0.36302203272226302"/>
        <n v="0.36284870364292748"/>
        <n v="0.36296224021855789"/>
        <n v="0.36285428988401569"/>
        <n v="0.36319877475112133"/>
        <n v="0.36330296258094091"/>
        <n v="0.36295174876751679"/>
        <n v="0.3659824046920821"/>
        <n v="0.36602086438152009"/>
        <n v="0.36275064155539122"/>
        <n v="0.36317257182386131"/>
        <n v="0.33444816053511706"/>
        <n v="0.33647511908381472"/>
        <n v="0.33667781493868448"/>
        <n v="0.33601588628762541"/>
        <n v="0.33591826233966704"/>
        <n v="0.33702083869307947"/>
        <n v="0.33606645808609342"/>
        <n v="0.28263157894736846"/>
        <n v="0.44385337877150693"/>
        <n v="0.33222591362126247"/>
        <n v="0.36843934654153632"/>
        <n v="0.36496350364963503"/>
        <n v="1.2748002513690637"/>
        <n v="0.40437788018433179"/>
        <n v="0.40538594470046085"/>
        <n v="0.39215686274509803"/>
        <n v="0.38946805666933976"/>
        <n v="0.38436007965514757"/>
        <n v="0.37930518119197365"/>
        <n v="0.37942620832256396"/>
        <n v="0.37959138104275986"/>
        <n v="0.37943188886585111"/>
        <n v="0.39735927184655651"/>
        <n v="0.37931879441313404"/>
        <n v="0.37735849056603776"/>
        <n v="0.4"/>
        <n v="0.39939932666456757"/>
        <n v="0.39138173689874989"/>
        <n v="0.38910505836575876"/>
        <n v="0.39111984183949733"/>
        <n v="0.39165656694520634"/>
        <n v="0.39105872393077512"/>
        <n v="0.40112676056338026"/>
        <n v="0.39860888175494918"/>
        <n v="0.39844509232264336"/>
        <n v="0.39091484933490184"/>
        <n v="0.39149955103262496"/>
        <n v="0.39151811299128286"/>
        <n v="0.39886039886039887"/>
        <n v="0.40250000000000002"/>
        <n v="0.40601599999999999"/>
        <n v="0.40258064516129033"/>
        <n v="0.40166666666666667"/>
        <n v="0.39103849964956378"/>
        <n v="0.39234760051880674"/>
        <n v="0.39072632944228275"/>
        <n v="0.39152750230889188"/>
        <n v="0.40233009708737866"/>
        <n v="0.40156862745098038"/>
        <n v="0.75012036591237363"/>
        <n v="0.75053304904051177"/>
        <n v="0.72826086956521741"/>
        <n v="0.40160642570281124"/>
        <n v="0.40347436256654523"/>
        <n v="0.45099295323510569"/>
        <n v="0.46218487394957986"/>
        <n v="0.46300175332433396"/>
        <n v="0.45045348798003981"/>
        <n v="0.45106831970456346"/>
        <n v="0.44843049327354262"/>
        <n v="0.45101138819885794"/>
        <n v="0.45109443679793987"/>
        <n v="0.45082851730174339"/>
        <n v="0.45052026644607951"/>
        <n v="0.45123318385650224"/>
        <n v="0.45061795909438918"/>
        <n v="0.45110769024831004"/>
        <n v="0.45132359323014609"/>
        <n v="0.45085444188583201"/>
        <n v="0.45142002989536623"/>
        <n v="0.44884169884169883"/>
        <n v="0.45065595477862219"/>
        <n v="0.45136415070617325"/>
        <n v="0.45086761551959448"/>
        <n v="0.45097839380350591"/>
        <n v="0.45167215948997785"/>
        <n v="0.45072035111153513"/>
        <n v="0.45130300177138022"/>
        <n v="0.45112107623318387"/>
        <n v="0.4516335682254965"/>
        <n v="0.45117598608950304"/>
        <n v="0.4510376473042027"/>
        <n v="0.4511648255496008"/>
        <n v="0.45014880952380953"/>
        <n v="0.45057316457246055"/>
        <n v="0.45090215740969597"/>
        <n v="0.45062282012954658"/>
        <n v="0.45134711436800468"/>
        <n v="0.45100426652411924"/>
        <n v="0.44955156950672648"/>
        <n v="0.45171169200481243"/>
        <n v="0.45116900010269401"/>
        <n v="0.45073013682879154"/>
        <n v="0.44916180758017493"/>
        <n v="0.45073131673826061"/>
        <n v="0.45209115036148989"/>
        <n v="0.45074796352301827"/>
        <n v="0.45070102741669976"/>
        <n v="0.45073670723894937"/>
        <n v="0.45068877633319354"/>
        <n v="0.45084357216111326"/>
        <n v="0.45112376950941974"/>
        <n v="0.45145362019448781"/>
        <n v="0.45065280368268584"/>
        <n v="0.45155907811033474"/>
        <n v="0.45097477976020101"/>
        <n v="0.45079065376445598"/>
        <n v="0.45120429013915214"/>
        <n v="0.45028927252027229"/>
        <n v="0.46279046965388765"/>
        <n v="0.45098009808479683"/>
        <n v="0.45201793721973094"/>
        <n v="0.45098253673119693"/>
        <n v="0.45100345512019407"/>
        <n v="0.45064800670181837"/>
        <n v="0.45062152174230585"/>
        <n v="0.450778296903247"/>
        <n v="0.45054075441835928"/>
        <n v="0.45083279948750798"/>
        <n v="0.45071064832408603"/>
        <n v="0.44921875"/>
        <n v="0.4486169467787115"/>
        <n v="0.45065553007222814"/>
        <n v="0.45088764666134284"/>
        <n v="0.45115743546236819"/>
        <n v="0.45101404344055068"/>
        <n v="0.45067264573991034"/>
        <n v="0.45098080887509828"/>
        <n v="0.4507633686720755"/>
        <n v="0.44806184668989546"/>
        <n v="0.44843049327354484"/>
        <n v="0.45114825383883678"/>
        <n v="0.45074996134219886"/>
        <n v="0.45076000232950908"/>
        <n v="0.45041616335445867"/>
        <n v="0.45068288387902616"/>
        <n v="0.44986547085201795"/>
        <n v="0.45072278972478114"/>
        <n v="0.46362239910627007"/>
        <n v="0.46511627906976744"/>
        <n v="0.46306652946176907"/>
        <n v="0.45232988886722558"/>
        <n v="0.46290063687671518"/>
        <n v="0.46082949308755761"/>
        <n v="0.45089891800715842"/>
        <n v="0.45059160408449944"/>
        <n v="0.45083586756696392"/>
        <n v="0.45175220063112442"/>
        <n v="0.463020658582179"/>
        <n v="0.45064496484526378"/>
        <n v="0.45082212257100152"/>
        <n v="0.45051621649807072"/>
        <n v="0.45152311736508427"/>
        <n v="0.46315760642559284"/>
        <n v="0.4631726938998672"/>
        <n v="0.45076505549448947"/>
        <n v="0.45119006553984131"/>
        <n v="0.83333333333333337"/>
        <n v="0.83725490196078434"/>
        <n v="0.8379446640316206"/>
        <n v="0.83846153846153848"/>
        <n v="0.83680555555555558"/>
        <n v="0.83842239185750633"/>
        <n v="0.8373655913978495"/>
        <n v="0.84042553191489366"/>
        <n v="0.83814102564102566"/>
        <n v="0.83767361111111116"/>
        <n v="0.85901639344262293"/>
        <n v="0.82308743169398912"/>
        <n v="0.82367053178728511"/>
        <n v="0.81967213114754101"/>
        <n v="0.82460248983113527"/>
        <n v="0.82422586520947172"/>
        <n v="0.83838383838383834"/>
        <n v="0.8368298368298368"/>
        <n v="0.83585858585858586"/>
        <n v="0.8370786516853933"/>
        <n v="0.83783783783783783"/>
        <n v="0.83809523809523812"/>
        <n v="0.8376511226252159"/>
        <n v="0.85480093676814983"/>
        <n v="0.82519801068336707"/>
        <n v="0.82365434393044401"/>
        <n v="0.82463984103328369"/>
        <n v="0.82532504239683435"/>
        <n v="0.82406323185011709"/>
        <n v="0.82552693208430916"/>
        <n v="0.84027777777777779"/>
        <n v="0.83841463414634143"/>
        <n v="0.82429000230893557"/>
        <n v="0.82437516796560062"/>
        <n v="0.82650273224043713"/>
        <n v="0.82574377656344866"/>
        <n v="0.82377049180327866"/>
        <n v="0.8238433627162256"/>
        <n v="0.82545805207328837"/>
        <n v="0.82389724522562113"/>
        <n v="0.82431178472007427"/>
        <n v="0.82365972529906961"/>
        <n v="0.82401157184185148"/>
        <n v="0.82479508196721307"/>
        <n v="0.82405205856588659"/>
        <n v="0.82391744497420161"/>
        <n v="0.82371535690656472"/>
        <n v="0.82407196167258745"/>
        <n v="0.82417033186725308"/>
        <n v="0.82428371664038558"/>
        <n v="0.74626865671641796"/>
        <n v="0.7500103937138819"/>
        <n v="0.75009567546880984"/>
        <n v="0.75030254134731744"/>
        <n v="0.75103207367418223"/>
        <n v="0.74990899162722968"/>
        <n v="0.75044776119402989"/>
        <n v="0.75031469160222986"/>
        <n v="0.75023320895522383"/>
        <n v="0.75166336989750049"/>
        <n v="0.44419970631424377"/>
        <n v="0.44427781422813761"/>
        <n v="0.49211841599384853"/>
        <n v="0.44444444444444442"/>
        <n v="0.82490408092082312"/>
        <n v="0.82504703036818061"/>
        <n v="0.82390517971215271"/>
        <n v="0.82440100882723832"/>
        <n v="0.8238098991172762"/>
        <n v="0.75175592625109744"/>
        <n v="0.75049281892424669"/>
        <n v="0.75057405281285883"/>
        <n v="0.75017679681393534"/>
        <n v="0.74993453783713016"/>
        <n v="0.7503819485250911"/>
        <n v="0.75073733130753417"/>
        <n v="1.0702127659574467"/>
        <n v="0.75015547263681592"/>
        <n v="0.75093283582089554"/>
        <n v="0.75001337399026369"/>
        <n v="0.75017173546493476"/>
        <n v="0.74948996027058945"/>
        <n v="0.75012391914963927"/>
        <n v="0.73422069557750103"/>
        <n v="1.2729208565006507"/>
        <n v="0.75016562098125561"/>
        <n v="0.75070193586522826"/>
        <n v="0.75028085379553844"/>
        <n v="0.74931465123362773"/>
        <n v="0.75074626865671645"/>
        <n v="8.5000000000000006E-2"/>
        <n v="0.7517291590826356"/>
        <n v="0.7501474759391995"/>
        <n v="0.75028445217856898"/>
        <n v="0.75037467408487135"/>
        <n v="0.74994888570844409"/>
        <n v="0.75112808052759461"/>
        <n v="1.2756544180902052"/>
        <n v="1.2658227848101267"/>
        <n v="0.78681451612903219"/>
        <n v="0.75297668958577901"/>
        <n v="0.7499691624522018"/>
        <n v="0.82416348529081518"/>
        <n v="0.82396242604886416"/>
        <n v="0.82427703076072945"/>
        <n v="0.82712369597615498"/>
        <n v="0.82471626733921821"/>
        <n v="0.82398619499568593"/>
        <n v="0.7506584723441615"/>
        <n v="0.75006324310650141"/>
        <n v="0.75053756640526181"/>
        <n v="0.7507914970601538"/>
        <n v="0.75045033453422538"/>
        <n v="0.78501052631578949"/>
        <n v="0.73554183043234134"/>
        <n v="0.13988871224165342"/>
        <n v="0.92344713490750485"/>
        <n v="0.82474974611925145"/>
        <n v="0.8242577095036111"/>
        <n v="0.82460991507011649"/>
        <n v="0.82459016393442619"/>
        <n v="0.82747853239656521"/>
        <n v="0.82429931253305133"/>
        <n v="0.82513661202185795"/>
        <n v="0.83653846153846156"/>
        <n v="0.83727034120734911"/>
        <n v="0.83979328165374678"/>
        <n v="0.83844580777096112"/>
        <n v="0.83757062146892658"/>
        <n v="0.8242807294752782"/>
        <n v="0.82539077392298899"/>
        <n v="0.75236064575083761"/>
        <n v="0.44052863436123346"/>
        <n v="0.78556179775280899"/>
        <n v="1.27390250471317"/>
        <n v="1.0714285714285714"/>
        <n v="1.3068181818181819"/>
        <n v="1.2739893834218048"/>
        <n v="1.2723701440419031"/>
        <n v="1.2759493670886075"/>
        <n v="1.2721125874675683"/>
        <n v="1.2731608879104752"/>
        <n v="1.27412326208757"/>
        <n v="1.2718505123568415"/>
        <n v="1.2726650701334246"/>
        <n v="1.2733799357642168"/>
        <n v="1.2728551336146272"/>
        <n v="1.2744046341986699"/>
        <n v="1.2714486638537272"/>
        <n v="1.2705110173464604"/>
        <n v="1.2750287686996549"/>
        <n v="1.2726191487554159"/>
        <n v="0.91743119266055051"/>
        <n v="0.52083333333333337"/>
        <n v="0.52348282016956715"/>
        <n v="0.52367424242424243"/>
        <n v="0.49220507875281261"/>
        <n v="0.49171214877703656"/>
        <n v="0.49335863377609107"/>
        <n v="0.49316696375519903"/>
        <n v="0.49264705882352944"/>
        <n v="0.49273157538877621"/>
        <n v="0.52262931034482762"/>
        <n v="0.52225056689342408"/>
        <n v="0.52364864864864868"/>
        <n v="0.52491830065359479"/>
        <n v="0.52442528735632188"/>
        <n v="0.52591463414634143"/>
        <n v="0.52378144654088055"/>
        <n v="0.52389705882352944"/>
        <n v="0.49242424242424243"/>
        <n v="0.5239197530864198"/>
        <n v="0.52350427350427353"/>
        <n v="0.52326713395638624"/>
        <n v="0.52368721461187218"/>
        <n v="0.52357456140350878"/>
        <n v="0.52526595744680848"/>
        <n v="0.52307347670250892"/>
        <n v="0.52334943639291465"/>
        <n v="0.52372685185185186"/>
        <n v="0.52380952380952384"/>
        <n v="0.49337327523602031"/>
        <n v="0.49300336874838041"/>
        <n v="0.49353832442067735"/>
        <n v="0.49297077321494637"/>
        <n v="0.49382716049382713"/>
        <n v="0.52361111111111114"/>
        <n v="0.49486461251167135"/>
        <n v="0.49428104575163401"/>
        <n v="0.49294998898435777"/>
        <n v="0.52272727272727271"/>
        <n v="0.52364130434782608"/>
        <n v="0.52325581395348841"/>
        <n v="0.49302413273001511"/>
        <n v="0.49363605091159268"/>
        <n v="0.49185776005317383"/>
        <n v="0.4935767410412441"/>
        <n v="0.49267808389178458"/>
        <n v="0.49333333333333335"/>
        <n v="0.13735849056603774"/>
        <n v="0.5234872611464968"/>
        <n v="0.52376760563380287"/>
        <n v="0.52279874213836475"/>
        <n v="0.52329009433962259"/>
        <n v="0.49396681749622928"/>
        <n v="0.49369747899159666"/>
        <n v="0.49263596841451512"/>
        <n v="0.49240416887475713"/>
        <n v="0.49445865302642794"/>
        <n v="0.49297733277708244"/>
        <n v="0.28265432098765431"/>
        <n v="0.12872549019607843"/>
        <n v="0.52579365079365081"/>
        <n v="0.20449897750511245"/>
        <n v="0.72992700729927007"/>
        <n v="0.5235649766899767"/>
        <n v="0.5234468339307049"/>
        <n v="0.5234375"/>
        <n v="0.52331349206349209"/>
        <n v="0.49300191457054204"/>
        <n v="0.52345127865961194"/>
        <n v="0.52403846153846156"/>
        <n v="0.49267566948958574"/>
        <n v="0.49284578696343401"/>
        <n v="0.49346405228758172"/>
        <n v="0.49271766319696603"/>
        <n v="0.49281744783474885"/>
        <n v="0.49283722109533468"/>
        <n v="0.49313725490196081"/>
        <n v="0.49277258073040536"/>
        <n v="0.49253034547152197"/>
        <n v="0.49293843411490468"/>
        <n v="0.41591077067795473"/>
        <n v="0.41562560061502979"/>
        <n v="0.41624672445071559"/>
        <n v="0.41554027960145207"/>
        <n v="0.41520589057022089"/>
        <n v="0.41527387568443286"/>
        <n v="0.41453495998950546"/>
        <n v="0.41558441558441561"/>
        <n v="0.41574279379157431"/>
        <n v="0.41322314049586778"/>
        <n v="0.41519674355495251"/>
        <n v="0.41524214606832316"/>
        <n v="0.41543683589138136"/>
        <n v="0.4147535965717784"/>
        <n v="0.44284720612102946"/>
        <n v="0.44274513063474913"/>
        <n v="0.44346549192364171"/>
        <n v="0.44375201461265712"/>
        <n v="0.44190528634361231"/>
        <n v="0.44248828131123896"/>
        <n v="0.44276439998675104"/>
        <n v="0.44269362551300878"/>
        <n v="0.44282990334670264"/>
        <n v="0.44276531396174307"/>
        <n v="0.4427059597954327"/>
        <n v="0.44328193832599116"/>
        <n v="0.44337075458291886"/>
        <n v="0.44358786098874203"/>
        <n v="0.44282111811248043"/>
        <n v="0.44367526746381369"/>
        <n v="0.44259068328803075"/>
        <n v="0.28235294117647058"/>
        <n v="0.79"/>
        <n v="0.44276861046815502"/>
        <n v="0.44259316071966082"/>
        <n v="0.44405286343612332"/>
        <n v="0.35"/>
        <n v="0.44273127753303965"/>
        <n v="0.44290987022264555"/>
        <n v="0.44300098894183226"/>
        <n v="0.44243362305036316"/>
        <n v="0.44250853833589071"/>
        <n v="0.44277206722140644"/>
        <n v="0.44264882564960306"/>
        <n v="0.44275915909217645"/>
        <n v="0.44281709479947368"/>
        <n v="0.44290822116733986"/>
        <n v="0.44311997926924074"/>
        <n v="0.44288860918816864"/>
        <n v="0.44278250179284911"/>
        <n v="0.44268900932718408"/>
        <n v="0.4435667628740696"/>
        <n v="0.44277051036307186"/>
        <n v="0.44282251127388367"/>
        <n v="0.44272748640881965"/>
        <n v="0.44256184344290073"/>
        <n v="0.44263551043861327"/>
        <n v="0.44273698879450502"/>
        <n v="0.44279684293718835"/>
        <n v="0.44297601566324035"/>
        <n v="0.44290274077395869"/>
        <n v="0.44302454730379004"/>
        <n v="0.44301925561557259"/>
        <n v="0.44271839657881856"/>
        <n v="0.44279533650671632"/>
        <n v="0.44244397624976056"/>
        <n v="0.44292281172189235"/>
        <n v="0.4427856121843366"/>
        <n v="0.44379180943057595"/>
        <n v="0.44323957980345646"/>
        <n v="0.44335253586354906"/>
        <n v="0.14749999999999999"/>
        <n v="0.36686040335675374"/>
        <n v="0.36687097840738575"/>
        <n v="0.36648418491484186"/>
        <n v="0.36681925027836199"/>
        <n v="0.36688436419515941"/>
        <n v="0.3669327311873129"/>
        <n v="0.36667093524565675"/>
        <n v="0.366895065368115"/>
        <n v="0.36695783973515217"/>
        <n v="0.3668964755479055"/>
        <n v="0.36674381342353568"/>
        <n v="0.36711034778875051"/>
        <n v="0.36713160367131603"/>
        <n v="0.36670142509558568"/>
        <n v="0.36739659367396593"/>
        <n v="0.36720943290286356"/>
        <n v="0.36693627934503847"/>
        <n v="0.3668916127255199"/>
        <n v="0.36782596250178906"/>
        <n v="0.36687914918915349"/>
        <n v="0.36689904043303534"/>
        <n v="0.36699107866991076"/>
        <n v="1.1036466388157289"/>
        <n v="1.1077659758018001"/>
        <n v="1.1381235382988939"/>
        <n v="1.1624937163318407"/>
        <n v="1.1829032258351702"/>
        <n v="1.092741846674558"/>
        <n v="1.1232479818545036"/>
        <n v="0.92787469860805449"/>
        <n v="1.1794913279220924"/>
        <n v="1.0901465175273137"/>
        <n v="1.1877342237041915"/>
        <n v="1.1166904289050388"/>
        <n v="1.135279788440225"/>
        <n v="0.38594164456233421"/>
        <n v="0.38668320926385441"/>
        <n v="0.38461538461538464"/>
        <n v="0.38382365554507247"/>
        <n v="0.92410797252644294"/>
        <n v="1.1672089732781903"/>
        <n v="1.1830083888304521"/>
        <n v="0.82382267744489857"/>
        <n v="1.1088079382068279"/>
        <n v="1.174166718903326"/>
        <n v="0.84394326655660712"/>
        <n v="0.79396353580111922"/>
        <n v="0.6"/>
        <n v="0.82394339466073463"/>
        <n v="0.84953970627304387"/>
        <n v="0.92414768668654779"/>
        <n v="0.79534128515804992"/>
        <n v="0.79617883688226132"/>
        <n v="0.84950722035525883"/>
        <n v="1.1093505556895982"/>
        <n v="1.1095165322413605"/>
        <n v="0.84391104626642688"/>
        <n v="0.35500000000000004"/>
        <n v="0.35500819672131151"/>
        <n v="0.35499999999999998"/>
        <n v="0.92407135218921721"/>
        <n v="0.86187919419159309"/>
        <n v="1.1348257869108074"/>
        <n v="0.13895327102803737"/>
        <n v="0.13745454545454544"/>
        <n v="0.92402212853141963"/>
        <n v="0.92409237478560069"/>
        <n v="0.84401696113764291"/>
        <n v="0.85406106362553991"/>
        <n v="0.85420974257025883"/>
        <n v="0.9240554708505988"/>
        <n v="0.13959654178674352"/>
        <n v="1.1049916102771404"/>
        <n v="1.0974568218339396"/>
        <n v="0.84393877865705924"/>
        <n v="0.8495398316511974"/>
        <n v="1.159056116954031"/>
        <n v="1.11667158190239"/>
        <n v="0.92413613551832052"/>
        <n v="0.92136583037476938"/>
        <n v="0.84398217653716445"/>
        <n v="0.84955307435777194"/>
        <n v="1.134181419132968"/>
        <n v="0.85411350688458643"/>
        <n v="0.13975000000000001"/>
        <n v="0.92773224061473725"/>
        <n v="1.1094853053540927"/>
        <n v="1.0761777762986737"/>
        <n v="0.88326495590582932"/>
        <n v="0.92147867445683684"/>
        <n v="0.9278585708941427"/>
        <n v="0.92782105985280328"/>
        <n v="1.1076467308160625"/>
        <n v="0.8439711335656529"/>
        <n v="1.1076467308160656"/>
        <n v="0.8545339913617821"/>
        <n v="0.79535798287450366"/>
        <n v="0.84396820986414856"/>
        <n v="1.1794570960615378"/>
        <n v="0.92094114523006487"/>
        <n v="1.5148031230821779"/>
        <n v="1.125613357015306"/>
        <n v="1.5148457299929889"/>
        <n v="1.0953945522942334"/>
        <n v="0.91668417881562458"/>
        <n v="1.1739820442678983"/>
        <n v="0.84392794337244392"/>
        <n v="1.1092164382286884"/>
        <n v="0.92130140858013854"/>
        <n v="0.8542282068530398"/>
        <n v="1.1151787191625111"/>
        <n v="1.1828041109283187"/>
        <n v="0.78710260254108055"/>
        <n v="1.1093169095757105"/>
        <n v="0.92410935427811547"/>
        <n v="1.0636300124386266"/>
        <n v="0.86989124369686932"/>
        <n v="0.92785508077565282"/>
        <n v="1.3323714173537495"/>
        <n v="0.83329085902734235"/>
        <n v="1.1877443868601445"/>
        <n v="0.92413512092622507"/>
        <n v="0.86866097812459231"/>
        <n v="1.1076467308160611"/>
        <n v="0.92775874097853872"/>
        <n v="1.0955199063792802"/>
        <n v="0.88183976222598259"/>
        <n v="1.1738124248316335"/>
        <n v="1.0902955507490042"/>
        <n v="0.8498204397771113"/>
        <n v="1.1165644880161649"/>
        <n v="1.144278606965174"/>
        <n v="0.86121722392300692"/>
        <n v="1.0899821109392094"/>
        <n v="0.84949349493432913"/>
        <n v="0.9212840083262569"/>
        <n v="1.1796178616985622"/>
        <n v="0.92154197524898918"/>
        <n v="0.84961786689114271"/>
        <n v="6.25E-2"/>
        <n v="0.84926347651145162"/>
        <n v="0.92143236899580705"/>
        <n v="1.1163940416911282"/>
        <n v="0.17499999999999999"/>
        <n v="0.12"/>
        <n v="0.84931108239779751"/>
        <n v="0.155"/>
        <n v="0.16"/>
        <n v="0.14458252048380804"/>
        <n v="0.16500000000000001"/>
        <n v="0.17341772151898735"/>
        <n v="0.13125766871165645"/>
        <n v="0.91049448466715621"/>
        <n v="0.92788968893148349"/>
        <n v="0.28500000000000003"/>
        <n v="0.28206991089787525"/>
        <n v="0.28232086902026321"/>
        <n v="0.28499999999999998"/>
        <n v="0.84372603866115792"/>
        <n v="0.28271084337349395"/>
        <n v="0.28285252960172225"/>
        <n v="0.28201793721973095"/>
        <n v="0.28166276346604219"/>
        <n v="0.28219672131147544"/>
        <n v="0.2814814814814815"/>
        <n v="0.28258474576271186"/>
        <n v="0.28194486983154671"/>
        <n v="0.28225997629395494"/>
        <n v="0.8544007999521519"/>
        <n v="0.84395100462483585"/>
        <n v="0.79799943562876452"/>
        <n v="0.74660633484162897"/>
        <n v="0.74640486725663713"/>
        <n v="0.76124031007751936"/>
        <n v="0.78590843173813973"/>
        <n v="0.78598305084745768"/>
        <n v="0.78680736416704089"/>
        <n v="0.78630841121495332"/>
        <n v="0.7858023379383634"/>
        <n v="0.78593063186813183"/>
        <n v="0.78603264281230378"/>
        <n v="0.78534381139489196"/>
        <n v="0.78589254766031202"/>
        <n v="0.78587251828631144"/>
        <n v="0.78643823264201984"/>
        <n v="0.78578666666666663"/>
        <n v="0.78479120879120878"/>
        <n v="0.78572729860518076"/>
        <n v="0.78489224137931035"/>
        <n v="0.78603910754575079"/>
        <n v="0.78543352601156069"/>
        <n v="0.78567518248175183"/>
        <n v="0.78677551020408154"/>
        <n v="0.78604670558799006"/>
        <n v="0.78546411483253586"/>
        <n v="0.78641723356009063"/>
        <n v="0.78538011695906429"/>
        <n v="0.78650751547303266"/>
        <n v="0.785226586102719"/>
        <n v="0.78582010582010586"/>
        <n v="0.78610837438423653"/>
        <n v="0.78669456066945609"/>
        <n v="0.78557670772676369"/>
        <n v="0.7859487179487179"/>
        <n v="0.7857181571815719"/>
        <n v="0.78588779641411222"/>
        <n v="0.78655021834061134"/>
        <n v="0.78570652173913036"/>
        <n v="0.78571118349619973"/>
        <n v="0.78526946107784423"/>
        <n v="0.85422696586457147"/>
        <n v="0.84953733172900703"/>
        <n v="0.92787830137322314"/>
        <n v="0.82382916955586949"/>
        <n v="0.85388641438427049"/>
        <n v="0.9239141154389916"/>
        <n v="0.84942768547441949"/>
        <n v="0.74625208217656858"/>
        <n v="0.74623803009575929"/>
        <n v="0.76614928098607626"/>
        <n v="0.78590131361077387"/>
        <n v="0.7858566433566434"/>
        <n v="0.78594871794871801"/>
        <n v="0.78596938775510206"/>
        <n v="0.78472160356347442"/>
        <n v="0.785525054466231"/>
        <n v="0.78573485302939416"/>
        <n v="0.78579176755447944"/>
        <n v="0.78591379310344833"/>
        <n v="0.78580901856763929"/>
        <n v="0.78564498346196254"/>
        <n v="0.7856309703368527"/>
        <n v="0.78549857549857549"/>
        <n v="0.78598518948744012"/>
        <n v="0.78436519258202564"/>
        <n v="0.78616038882138517"/>
        <n v="0.7854597701149425"/>
        <n v="0.7850625"/>
        <n v="1.1095003668312309"/>
        <n v="0.78639269406392698"/>
        <n v="0.78451388888888896"/>
        <n v="0.78548571428571423"/>
        <n v="0.74629177339608033"/>
        <n v="0.78619809736989366"/>
        <n v="0.78507569011576128"/>
        <n v="0.78629107981220647"/>
        <n v="0.78615571776155713"/>
        <n v="0.78513846153846145"/>
        <n v="0.78590747977824238"/>
        <n v="0.7858001833180569"/>
        <n v="0.78592456723604265"/>
        <n v="0.78596146283916635"/>
        <n v="0.78528076463560337"/>
        <n v="0.78599111956866474"/>
        <n v="0.78559274755927466"/>
        <n v="0.78591144335825192"/>
        <n v="0.78615259740259735"/>
        <n v="0.78601010101010094"/>
        <n v="0.78584339213865673"/>
        <n v="0.78596842856765126"/>
        <n v="0.78618725868725869"/>
        <n v="0.7856039279869067"/>
        <n v="0.78609394313967862"/>
        <n v="0.78598849018280303"/>
        <n v="0.78605045924892447"/>
        <n v="0.78556456643792894"/>
        <n v="0.78533923303834818"/>
        <n v="0.78586054010479645"/>
        <n v="0.78498942917547565"/>
        <n v="0.78590892857142858"/>
        <n v="0.78583069453240451"/>
        <n v="0.78570005790387953"/>
        <n v="0.78603584229390688"/>
        <n v="0.78566047606591682"/>
        <n v="0.78599188229325212"/>
        <n v="0.78597349643221204"/>
        <n v="0.78585393613657917"/>
        <n v="0.78581399598026669"/>
        <n v="0.78513347022587265"/>
        <n v="0.78614634146341456"/>
        <n v="0.404756280022049"/>
        <n v="0.40452719970792261"/>
        <n v="0.40718507143189536"/>
        <n v="0.45520361990950226"/>
        <n v="0.40372014373282605"/>
        <n v="0.40415630777076561"/>
        <n v="0.40447504302925991"/>
        <n v="0.40367478497681714"/>
        <n v="0.40368728801215226"/>
        <n v="0.40388504372098322"/>
        <n v="0.92147867445683573"/>
        <n v="0.89216717926770561"/>
        <n v="0.78536883376537969"/>
        <n v="0.86177927775358876"/>
        <n v="1.1092649934924244"/>
        <n v="0.82381650639510939"/>
        <n v="0.88682224801969345"/>
        <n v="0.92141410896675457"/>
        <n v="1.164179104477612"/>
        <n v="1.3327051926298157"/>
        <n v="0.83329840242450015"/>
        <n v="0.82390148072775315"/>
        <n v="0.79539038332040635"/>
        <n v="0.92142191993315214"/>
        <n v="0.92415368635150918"/>
        <n v="1.1166736378160926"/>
        <n v="1.1092994168201953"/>
        <n v="1.1539786445679932"/>
        <n v="1.1094523946604082"/>
        <n v="0.84384248314854438"/>
        <n v="1.1640347303788066"/>
        <n v="0.79759122651148773"/>
        <n v="0.89232904672545243"/>
        <n v="1.1493104407400199"/>
        <n v="1.1092454833935759"/>
        <n v="0.84378732303867376"/>
        <n v="1.3521235521235522"/>
        <n v="1.0953573572330315"/>
        <n v="1.1540206403117355"/>
        <n v="1.1144278606965174"/>
        <n v="0.87405815321123148"/>
        <n v="0.85397445294296237"/>
        <n v="1.1161056032266372"/>
        <n v="1.0882143320298134"/>
        <n v="0.84921760218921116"/>
        <n v="1.1729143855136011"/>
        <n v="0.82381650639510451"/>
        <n v="1.3324171382376717"/>
        <n v="1.1090362199955526"/>
        <n v="2.0283261802575105"/>
        <n v="0.84397468925261776"/>
        <n v="0.92363441692527626"/>
        <n v="0.92089791058637249"/>
        <n v="0.84390630732489091"/>
        <n v="2.4757170172084129"/>
        <n v="1.1746299849060373"/>
        <n v="1.0952852989896804"/>
        <n v="0.12543859649122807"/>
        <n v="1.1878354621030447"/>
        <n v="2.2273921200750468"/>
        <n v="0.84893332672107302"/>
        <n v="1.1252275103811089"/>
        <n v="2.7270142180094785"/>
        <n v="0.92080277322862258"/>
        <n v="0.36294914350786228"/>
        <n v="0.36326714801444043"/>
        <n v="0.36288808664259931"/>
        <n v="0.3629108873266198"/>
        <n v="0.36281588447653429"/>
        <n v="0.3627980126532509"/>
        <n v="0.36239933351846709"/>
        <n v="0.36286897430452325"/>
        <n v="0.36271371160002724"/>
        <n v="0.36297998030850015"/>
        <n v="0.36301644604893701"/>
        <n v="0.3631768953068592"/>
        <n v="0.36341756919374246"/>
        <n v="0.36268217676159914"/>
        <n v="0.36251504211793023"/>
        <n v="0.36270306859205775"/>
        <n v="0.36290183943613546"/>
        <n v="0.36286466972387549"/>
        <n v="0.36293622141997595"/>
        <n v="0.36307374935533782"/>
        <n v="0.36285991018754954"/>
        <n v="0.36284365454040546"/>
        <n v="0.36292206413251221"/>
        <n v="0.36295473479589002"/>
        <n v="0.36245487364620937"/>
        <n v="0.36285786248006047"/>
        <n v="0.36287058308718956"/>
        <n v="0.36294481691593605"/>
        <n v="0.36255801959773076"/>
        <n v="0.36286216791631953"/>
        <n v="0.36265178864456843"/>
        <n v="0.36288621126166254"/>
        <n v="0.3628512776951936"/>
        <n v="0.37953555878084178"/>
        <n v="0.37987421383647801"/>
        <n v="0.37921870847727879"/>
        <n v="0.37936216396727335"/>
        <n v="0.37919287211740044"/>
        <n v="0.37924528301886795"/>
        <n v="0.37945492662473795"/>
        <n v="0.37933304080737168"/>
        <n v="0.37938005390835577"/>
        <n v="0.39411764705882352"/>
        <n v="0.39355742296918766"/>
        <n v="0.39399509803921567"/>
        <n v="0.3937908496732026"/>
        <n v="0.39132851584213452"/>
        <n v="0.39060161628255013"/>
        <n v="0.39126675313445741"/>
        <n v="0.39110046892148059"/>
        <n v="0.39118954974986103"/>
        <n v="0.39169909208819714"/>
        <n v="0.3914396887159533"/>
        <n v="0.39105058365758755"/>
        <n v="0.39110388572037735"/>
        <n v="0.3910031318212015"/>
        <n v="0.39024948500801099"/>
        <n v="0.39107023542821207"/>
        <n v="0.39098026346631665"/>
        <n v="0.39136729707718759"/>
        <n v="0.39108873121232929"/>
        <n v="0.39118028534370947"/>
        <n v="0.48344017094017094"/>
        <n v="0.4827724358974359"/>
        <n v="0.48322213500784927"/>
        <n v="0.48322477253928869"/>
        <n v="0.48321382007822689"/>
        <n v="0.48331447963800905"/>
        <n v="0.48324742268041238"/>
        <n v="0.48314339981006649"/>
        <n v="0.48305860805860806"/>
        <n v="0.48320895522388058"/>
        <n v="0.48317307692307693"/>
        <n v="0.48325062034739452"/>
        <n v="0.48076923076923078"/>
        <n v="0.48336798336798337"/>
        <n v="0.48377403846153844"/>
        <n v="0.48351648351648352"/>
        <n v="0.48359728506787331"/>
        <n v="0.48295454545454547"/>
        <n v="0.48309553349875928"/>
        <n v="0.4830861909175162"/>
        <n v="0.48328939205955335"/>
        <n v="0.4832347140039448"/>
        <n v="0.48308062130177515"/>
        <n v="0.48365384615384616"/>
        <n v="0.48300536672629696"/>
        <n v="0.4830316742081448"/>
        <n v="0.4831144465290807"/>
        <n v="0.48397435897435898"/>
        <n v="0.45483927836869015"/>
        <n v="0.4546433958198664"/>
        <n v="0.45454545454545453"/>
        <n v="0.45473317532141061"/>
        <n v="0.45478947772068412"/>
        <n v="0.45485243465928277"/>
        <n v="0.4547262692059072"/>
        <n v="0.45495680789798437"/>
        <n v="0.44897959183673469"/>
        <n v="0.4486607142857143"/>
        <n v="1.3335731414868106"/>
        <n v="0.92147867445683251"/>
        <n v="0.44642857142857145"/>
        <n v="0.44910714285714287"/>
        <n v="0.4487044817927171"/>
        <n v="1.1132530120481927"/>
        <n v="1.3612738853503186"/>
        <n v="0.84892832882090019"/>
        <n v="1.1162326906525586"/>
        <n v="0.84303958367959553"/>
        <n v="1.1830311132083333"/>
        <n v="1.3127071823204419"/>
        <n v="0.44876700680272108"/>
        <n v="0.44940476190476192"/>
        <n v="2.2241134751773051"/>
        <n v="1.1876839524777552"/>
        <n v="2.0111597374179433"/>
        <n v="0.92140886546630307"/>
        <n v="1.1156171352982331"/>
        <n v="1.3439821693907876"/>
        <n v="1.1076467308160447"/>
        <n v="0.4488324175824176"/>
        <n v="0.84339620544294447"/>
        <n v="1.3614906832298137"/>
        <n v="2.7224358974358975"/>
        <n v="0.84404174406175125"/>
        <n v="0.86185574441532653"/>
        <n v="0.85414280775431806"/>
        <n v="0.86104435816146807"/>
        <n v="0.44871031746031748"/>
        <n v="0.44874656593406592"/>
        <n v="0.84354811996548063"/>
        <n v="0.84196208122194349"/>
        <n v="0.84248491337602727"/>
        <n v="2.2265060240963854"/>
        <n v="1.3150837988826816"/>
        <n v="1.3619883040935672"/>
        <n v="1.312280701754386"/>
        <n v="1.1095939244977115"/>
        <n v="0.45492516533240512"/>
        <n v="0.45475113122171945"/>
        <n v="0.45490196078431372"/>
        <n v="0.45488421612989088"/>
        <n v="0.45484949832775917"/>
        <n v="0.45480374618541514"/>
        <n v="0.45480914259194805"/>
        <n v="0.45500251382604323"/>
        <n v="0.45550527903469079"/>
        <n v="0.4548588666235725"/>
        <n v="0.45249795249795249"/>
        <n v="0.45270270270270269"/>
        <n v="0.45275763568446498"/>
        <n v="0.45277095277095275"/>
        <n v="0.45272983827200697"/>
        <n v="0.45272456922942361"/>
        <n v="0.45276045276045274"/>
        <n v="0.45285285285285287"/>
        <n v="0.45274686451157037"/>
        <n v="0.45274866703438132"/>
        <n v="0.45272228750489618"/>
        <n v="0.50505050505050508"/>
        <n v="0.50699300699300698"/>
        <n v="0.50751416605075139"/>
        <n v="0.51020408163265307"/>
        <n v="0.50775613275613274"/>
        <n v="0.50715488215488214"/>
        <n v="0.50752624282036052"/>
        <n v="0.50802139037433158"/>
        <n v="0.5077953447518665"/>
        <n v="0.50757575757575757"/>
        <n v="0.50808080808080813"/>
        <n v="0.51284306826178749"/>
        <n v="0.50755648083892357"/>
        <n v="0.50740740740740742"/>
        <n v="0.50745550745550749"/>
        <n v="0.50767414403778044"/>
        <n v="0.50792011019283745"/>
        <n v="0.50762527233115473"/>
        <n v="0.50724637681159424"/>
        <n v="0.50734618916437102"/>
        <n v="0.507399577167019"/>
        <n v="0.50768882858435094"/>
        <n v="0.50820707070707072"/>
        <n v="0.50793650793650791"/>
        <n v="0.40373257736829671"/>
        <n v="0.40361445783132532"/>
        <n v="0.40364737639080916"/>
        <n v="0.4036590807675145"/>
        <n v="0.40366594583462051"/>
        <n v="0.4036718301778543"/>
        <n v="0.40370176357604332"/>
        <n v="0.40376892184121099"/>
        <n v="0.40401606425702813"/>
        <n v="0.40485829959514169"/>
        <n v="0.40688259109311742"/>
        <n v="0.40706661759293339"/>
        <n v="0.40620782726045884"/>
        <n v="0.40728744939271255"/>
        <n v="0.84940677121759689"/>
        <n v="1.3612179487179488"/>
        <n v="0.8422539356930504"/>
        <n v="1.1870554575781989"/>
        <n v="0.85389853885431666"/>
        <n v="1.3611231101511878"/>
        <n v="0.85386688308539505"/>
        <n v="1.1821263092976673"/>
        <n v="1.182060479572973"/>
        <n v="1.3602836879432625"/>
        <n v="2.7141509433962265"/>
        <n v="2.0255319148936168"/>
        <n v="2.04"/>
        <n v="0.84282437616163464"/>
        <n v="2.0296860031931878"/>
        <n v="2.0297658862876253"/>
        <n v="2.0294300518134714"/>
        <n v="2.0298507462686568"/>
        <n v="2.2129746835443038"/>
        <n v="2.0298691860465117"/>
        <n v="2.0294248333744753"/>
        <n v="2.0298241008138618"/>
        <n v="2.029795863187779"/>
        <n v="2.0297909920518102"/>
        <n v="2.0293455198302595"/>
        <n v="2.029673590504451"/>
        <n v="2.0294149221685456"/>
        <n v="2.0296602215130468"/>
        <n v="2.0297328687572591"/>
        <n v="2.0295491803278689"/>
        <n v="2.0296398891966758"/>
        <n v="2.0295214922952147"/>
        <n v="1.3429930795847751"/>
        <n v="2.0298117556665387"/>
        <n v="2.2171081198436822"/>
        <n v="2.0294468762435338"/>
        <n v="2.0292326431181484"/>
        <n v="0.36948529411764708"/>
        <n v="0.36985294117647061"/>
        <n v="2.0290322580645159"/>
        <n v="2.0302625298329358"/>
        <n v="1.3128552097428958"/>
        <n v="2.0377570093457944"/>
        <n v="2.0287292817679559"/>
        <n v="0.36678832116788324"/>
        <n v="0.36690997566909977"/>
        <n v="0.36692869174621001"/>
        <n v="0.36686131386861315"/>
        <n v="0.36684361866843618"/>
        <n v="0.36680476096534492"/>
        <n v="0.3668376405602683"/>
        <n v="2.0284818067754076"/>
        <n v="2.0293193717277487"/>
        <n v="2.0288065843621399"/>
        <n v="2.2587064676616917"/>
        <n v="1.3432835820895523"/>
        <n v="1.3430531732418525"/>
        <n v="1.3428905792861323"/>
        <n v="2.0291296625222026"/>
        <n v="2.0290811775200712"/>
        <n v="0.20670773442847365"/>
        <n v="0.20636550308008214"/>
        <n v="1.3631840796019901"/>
        <n v="2.028517823639775"/>
        <n v="1.3126165320074581"/>
        <n v="2.2578609625668449"/>
        <n v="2.0277108433734941"/>
        <n v="2.0279289940828402"/>
        <n v="2.0340783744557327"/>
        <n v="2.027982326951399"/>
        <n v="2.0332225913621262"/>
        <n v="2.0259067357512954"/>
        <n v="1.3480741797432239"/>
        <n v="1.3134328358208955"/>
        <n v="2.0282420749279537"/>
        <n v="1.3323135755258126"/>
        <n v="2.2089552238805972"/>
        <n v="0.30959752321981426"/>
        <n v="0.31131750945992431"/>
        <n v="0.3111455108359133"/>
        <n v="0.3106295149638803"/>
        <n v="0.31166150670794635"/>
        <n v="0.31126458680638247"/>
        <n v="0.31145510835913315"/>
        <n v="0.3112487100103199"/>
        <n v="1.34"/>
        <n v="0.38569604086845466"/>
        <n v="0.38314176245210729"/>
        <n v="2.4466981132075474"/>
        <n v="2.023481781376518"/>
        <n v="0.1361111111111111"/>
        <n v="2.4776119402985075"/>
        <n v="2.02"/>
        <n v="1.3319277108433736"/>
        <n v="0.87335584826485091"/>
        <n v="0.85342505540003977"/>
        <n v="1.3316770186335403"/>
        <n v="2.74"/>
        <n v="1.3379032258064516"/>
        <n v="1.3609271523178808"/>
        <n v="2.2400000000000002"/>
        <n v="1.3311258278145695"/>
        <n v="0.12962962962962962"/>
        <n v="0.13333333333333333"/>
        <n v="0.13702127659574467"/>
        <n v="0.13669811320754716"/>
        <n v="1.3601083032490975"/>
        <n v="1.3597378277153558"/>
        <n v="0.1363350785340314"/>
        <n v="0.11869565217391305"/>
        <n v="0.13243243243243244"/>
        <n v="0.13717409587888982"/>
        <n v="1.3593385214007783"/>
        <n v="2.72"/>
        <n v="1.3372641509433962"/>
        <n v="0.13899280575539569"/>
        <n v="0.13291139240506328"/>
        <n v="0.13636363636363635"/>
        <n v="1.3333333333333333"/>
        <n v="0.84291014235438488"/>
        <n v="1.35"/>
        <n v="1.37"/>
        <n v="1.32"/>
        <n v="0.89702551539240005"/>
        <n v="0.85854560573233341"/>
        <n v="0.4486904761904762"/>
        <n v="0.36681823620916598"/>
        <n v="0.36682556234172503"/>
        <n v="0.92209354790194009"/>
        <n v="0.92205894292441337"/>
        <n v="0.49269330373658898"/>
        <n v="0.92201834862385323"/>
        <n v="0.36697709539390888"/>
        <n v="0.44873271889400923"/>
        <n v="0.36687521724018074"/>
        <n v="0.49273783587509079"/>
        <n v="0.44875776397515527"/>
        <n v="0.92221779018747507"/>
        <n v="0.44888392857142856"/>
        <n v="0.44890873015873017"/>
        <n v="0.92214941022280472"/>
        <n v="0.44893973214285715"/>
        <n v="0.49279123414071513"/>
        <n v="0.44880952380952382"/>
        <n v="0.49281045751633989"/>
        <n v="0.36695421366954212"/>
        <n v="0.36965240641711228"/>
        <n v="0.92218824328916071"/>
        <n v="0.44848901098901101"/>
        <n v="0.92220183486238527"/>
        <n v="0.31153250773993807"/>
        <n v="0.44886363636363635"/>
        <n v="0.49752475247524752"/>
        <n v="0.92223678462210568"/>
        <n v="0.49774977497749773"/>
        <n v="0.92225977788507962"/>
        <n v="0.92177691936262673"/>
        <n v="0.3670490093847758"/>
        <n v="0.92228818132757695"/>
        <n v="0.49299719887955185"/>
        <n v="0.14499999999999999"/>
        <n v="0.185"/>
        <n v="0.44331092047298865"/>
        <n v="0.44340164719402414"/>
        <n v="0.44319850487251367"/>
        <n v="0.92243536280233529"/>
        <n v="0.44740740740740742"/>
        <n v="0.44685408299866131"/>
        <n v="0.44800000000000001"/>
        <n v="0.44758169934640524"/>
        <n v="0.44735883424408013"/>
        <n v="0.44697689142133584"/>
        <n v="0.44673539518900346"/>
        <n v="0.40709714733483832"/>
        <n v="0.40742882848146006"/>
        <n v="0.40871409292461924"/>
        <n v="0.40686639676113362"/>
        <n v="0.4075069052934277"/>
        <n v="0.40712853305081537"/>
        <n v="0.455779514603044"/>
        <n v="0.45248868778280543"/>
        <n v="0.45483589135055486"/>
        <n v="0.4550379198266522"/>
        <n v="0.4522469230035302"/>
        <n v="0.45048046124279306"/>
        <n v="0.44637681159420289"/>
        <n v="0.44722222222222224"/>
        <n v="0.44672364672364673"/>
        <n v="0.44691358024691358"/>
        <n v="0.44675925925925924"/>
        <n v="0.44696969696969696"/>
        <n v="0.44678362573099417"/>
        <n v="0.4466790813159528"/>
        <n v="0.92252803261977578"/>
        <n v="0.36563436563436563"/>
        <n v="0.36562889165628892"/>
        <n v="0.36679841897233201"/>
        <n v="0.36590909090909091"/>
        <n v="0.36301247453265184"/>
        <n v="0.36290465763153223"/>
        <n v="0.36289436509182232"/>
        <n v="0.36285037595713859"/>
        <n v="0.40710751237067028"/>
        <n v="0.40823211875843457"/>
        <n v="0.40440833099841228"/>
        <n v="0.40495314591700132"/>
        <n v="0.40726339840461778"/>
        <n v="0.82622950819672136"/>
        <n v="0.82454147054049665"/>
        <n v="0.83848797250859108"/>
        <n v="0.83676975945017185"/>
        <n v="0.83868092691622098"/>
        <n v="0.82402437255186423"/>
        <n v="0.52385892116182575"/>
        <n v="0.64516129032258063"/>
        <n v="0.6499402628434886"/>
        <n v="0.64961067853170185"/>
        <n v="0.64088252675815882"/>
        <n v="0.64118895966029721"/>
        <n v="0.64076433121019105"/>
        <n v="0.63694267515923564"/>
        <n v="0.64033890831957962"/>
        <n v="1.0682624113475176"/>
        <n v="1.0697399527186762"/>
        <n v="1.0687778327560613"/>
        <n v="1.0694288913773795"/>
        <n v="1.0739614994934144"/>
        <n v="0.64038560853847482"/>
        <n v="0.6414922656960873"/>
        <n v="0.64105198274090813"/>
        <n v="0.64248130711714202"/>
        <n v="0.64203821656050952"/>
        <n v="0.63950754499209161"/>
        <n v="0.64080293379656439"/>
        <n v="0.64012738853503182"/>
        <n v="0.64043712375113171"/>
        <n v="0.64315675003883799"/>
        <n v="0.64071156672822527"/>
        <n v="0.63924487759957027"/>
        <n v="0.6403076553298882"/>
        <n v="0.64049534346689674"/>
        <n v="0.64044236018758316"/>
        <n v="0.63983786913723217"/>
        <n v="0.64114229719325255"/>
        <n v="0.64048124557678698"/>
        <n v="0.64062746749486765"/>
        <n v="0.64001757083241817"/>
        <n v="0.6412609305840441"/>
        <n v="0.63970199360757896"/>
        <n v="0.64028328359538556"/>
        <n v="0.64028871547902155"/>
        <n v="0.64061734443900054"/>
        <n v="0.64037897475547045"/>
        <n v="0.64086232239098484"/>
        <n v="0.64017178884825587"/>
        <n v="0.6422505307855626"/>
        <n v="0.64098675563643714"/>
        <n v="0.64260438782731777"/>
        <n v="0.64026585433397953"/>
        <n v="0.64022709411033296"/>
        <n v="0.6402331539238959"/>
        <n v="0.64025624976989071"/>
        <n v="0.6406620484448371"/>
        <n v="0.6430087958750379"/>
        <n v="0.64011340004289807"/>
        <n v="0.64019976838448178"/>
        <n v="0.6402428962740504"/>
        <n v="0.64020904785235999"/>
        <n v="0.64068939677781944"/>
        <n v="1.0677698975571317"/>
        <n v="1.0691711920235021"/>
        <n v="0.64101445481778785"/>
        <n v="0.64062442472663006"/>
        <n v="0.64018411370966433"/>
        <n v="0.64033970276008489"/>
        <n v="0.64018136672784198"/>
        <n v="0.64096547100234658"/>
        <n v="0.64273306311522871"/>
        <n v="0.64932362122788767"/>
        <n v="1.0923913043478262"/>
        <n v="0.64021838034576883"/>
        <n v="0.64025146827694601"/>
        <n v="0.64034382536639667"/>
        <n v="0.64087745616408032"/>
        <n v="1.2750849027477618"/>
        <n v="1.2730560578661845"/>
        <n v="1.2721518987341771"/>
        <n v="0.97591728659689825"/>
        <n v="0.97568442228636398"/>
        <n v="0.97607489597780861"/>
        <n v="0.97587829046141528"/>
        <n v="0.97600293093973256"/>
        <n v="0.8377746610565685"/>
        <n v="1.3086913086913088"/>
        <n v="1.3053613053613053"/>
        <n v="1.3059973734131038"/>
        <n v="1.3057213057213057"/>
        <n v="1.3073593073593073"/>
        <n v="0.838006230529595"/>
        <n v="0.86908931698774083"/>
        <n v="1.3048855905998764"/>
        <n v="1.3063407181054241"/>
        <n v="1.3071710897797855"/>
        <n v="1.3095238095238095"/>
        <n v="0.40755735492577599"/>
        <n v="0.40411646586345379"/>
        <n v="0.64516129032258074"/>
        <n v="0.64019238268555834"/>
        <n v="0.63997573551713682"/>
        <n v="0.63921747042766153"/>
        <n v="0.64026998764141074"/>
        <n v="0.82496033844526706"/>
        <n v="1.3105076741440378"/>
        <n v="0.83754208754208759"/>
        <n v="0.83865248226950351"/>
        <n v="1.3062665489849956"/>
        <n v="1.3061224489795917"/>
        <n v="0.82443766679374764"/>
        <n v="0.33644486597114759"/>
        <n v="0.33641550265591186"/>
        <n v="0.33612040133779264"/>
        <n v="0.50249999999999995"/>
        <n v="0.50258620689655176"/>
        <n v="0.38418220498060318"/>
        <n v="0.38405006874970365"/>
        <n v="0.33613445378151263"/>
        <n v="0.336163279307092"/>
        <n v="0.33631919919545339"/>
        <n v="0.33660589060308554"/>
        <n v="0.33645084413113574"/>
        <n v="0.33735640540933548"/>
        <n v="0.33620841401161766"/>
        <n v="0.33626416864661995"/>
        <n v="0.33748859835816358"/>
        <n v="0.33649580233431164"/>
        <n v="0.33451712681865048"/>
        <n v="0.33653846153846156"/>
        <n v="0.33314876338132154"/>
        <n v="0.33388704318936879"/>
        <n v="0.3346568349404424"/>
        <n v="0.33723522853957638"/>
        <n v="0.40704672283619653"/>
        <n v="0.45045045045045046"/>
        <n v="0.45300016998130205"/>
        <n v="0.45322245322245325"/>
        <n v="0.45323100878656436"/>
        <n v="0.45288531775018259"/>
        <n v="0.45290188147331006"/>
        <n v="0.45359312801173268"/>
        <n v="0.45298819946707269"/>
        <n v="0.4529684964467573"/>
        <n v="0.45597484276729561"/>
        <n v="0.45310015898251194"/>
        <n v="0.45307443365695793"/>
        <n v="0.45284414849632243"/>
        <n v="0.45273534403969184"/>
        <n v="0.45211878545211881"/>
        <n v="0.45286357786357784"/>
        <n v="0.45679810385692737"/>
        <n v="0.45642337202439504"/>
        <n v="0.45493457258163139"/>
        <n v="0.45560929942268685"/>
        <n v="0.45221692280515807"/>
        <n v="0.4529763408268081"/>
        <n v="0.45326576576576577"/>
        <n v="0.45319709953856296"/>
        <n v="0.45230161668517832"/>
        <n v="0.45461804631354802"/>
        <n v="0.45445602990360023"/>
        <n v="0.83760683760683763"/>
        <n v="0.83636363636363631"/>
        <n v="0.83759902498476535"/>
        <n v="0.83768656716417911"/>
        <n v="0.83748271092669435"/>
        <n v="0.83666666666666667"/>
        <n v="0.83753501400560226"/>
        <n v="0.8374269005847953"/>
        <n v="0.83741258741258739"/>
        <n v="0.83771929824561409"/>
        <n v="0.83746556473829203"/>
        <n v="0.75041459369817576"/>
        <n v="0.75047298717679212"/>
        <n v="0.75061585277496012"/>
        <n v="0.75087525336281558"/>
        <n v="0.7504533407727717"/>
        <n v="0.74958540630182424"/>
        <n v="0.75108329321136258"/>
        <n v="0.83723958333333337"/>
        <n v="0.83798017348203224"/>
        <n v="0.83752620545073375"/>
        <n v="0.76147357479811306"/>
        <n v="0.7582422465120412"/>
        <n v="0.76728826728826727"/>
        <n v="0.76163090761630903"/>
        <n v="0.76173318551367331"/>
        <n v="0.76136363636363635"/>
        <n v="0.7614061967994552"/>
        <n v="0.76140189776553413"/>
        <n v="0.7441860465116279"/>
        <n v="0.74537037037037035"/>
        <n v="0.76169301712779969"/>
        <n v="0.76144094001236862"/>
        <n v="0.76231060606060608"/>
        <n v="0.76142783769902411"/>
        <n v="0.76187405974640021"/>
        <n v="0.75757575757575757"/>
        <n v="0.76166226581164342"/>
        <n v="0.76233766233766231"/>
        <n v="0.76156299840510366"/>
        <n v="0.76203208556149737"/>
        <n v="0.76146076146076147"/>
        <n v="0.76141158419639432"/>
        <n v="0.74469889737065309"/>
        <n v="0.7407407407407407"/>
        <n v="0.48309178743961351"/>
        <n v="0.48574613792005095"/>
        <n v="0.33440444420238546"/>
        <n v="0.33420935191153867"/>
        <n v="0.33633237552404727"/>
        <n v="0.33629594042757627"/>
        <n v="0.33578595317725751"/>
        <n v="0.33630620587142324"/>
        <n v="0.33436930661236736"/>
        <n v="0.37015374331550804"/>
        <n v="0.44927811550151975"/>
        <n v="0.44961734693877553"/>
        <n v="0.44973544973544971"/>
        <n v="0.44895552560646901"/>
        <n v="0.44969512195121952"/>
        <n v="0.44909381663113007"/>
        <n v="0.44930875576036866"/>
        <n v="0.44873768472906406"/>
        <n v="0.45042351768809169"/>
        <n v="0.44992526158445439"/>
        <n v="0.83823529411764708"/>
        <n v="0.83750000000000002"/>
        <n v="0.76262626262626265"/>
        <n v="0.76137041253320326"/>
        <n v="0.76141444248746781"/>
        <n v="0.82566973210715711"/>
        <n v="0.49378287900526063"/>
        <n v="0.36960262828535667"/>
        <n v="0.36989795918367346"/>
        <n v="0.37030474840538624"/>
        <n v="0.30726663754186689"/>
        <n v="0.3058103975535168"/>
        <n v="0.33593459680416204"/>
        <n v="0.33592366712571314"/>
        <n v="0.33678151979466436"/>
        <n v="0.30925419757907069"/>
        <n v="0.31036789297658862"/>
        <n v="0.30934911242603552"/>
        <n v="0.30939495287321372"/>
        <n v="0.30923076923076925"/>
        <n v="0.30943396226415093"/>
        <n v="0.30932607215793056"/>
        <n v="0.30875331564986735"/>
        <n v="0.30937500000000001"/>
        <n v="0.30940170940170941"/>
        <n v="0.30920554854981086"/>
        <n v="0.30935550935550937"/>
        <n v="0.30945054945054945"/>
        <n v="0.30914368650217705"/>
        <n v="0.30929765886287625"/>
        <n v="0.30937062937062937"/>
        <n v="0.30931174089068825"/>
        <n v="0.30946745562130179"/>
        <n v="0.30932126696832579"/>
        <n v="0.30934862239210065"/>
        <n v="0.3092537313432836"/>
        <n v="0.30950226244343892"/>
        <n v="0.26343929231068336"/>
        <n v="0.26323915392928826"/>
        <n v="0.26377952755905509"/>
        <n v="0.26485325697924123"/>
        <n v="0.26246719160104987"/>
        <n v="0.26392534266550016"/>
        <n v="0.2635608048993876"/>
        <n v="0.26381317719900399"/>
        <n v="0.26416052832105663"/>
        <n v="0.26474951500627641"/>
        <n v="0.39115297972557855"/>
        <n v="0.391135171713754"/>
        <n v="0.39139391165026322"/>
        <n v="0.39120023944926668"/>
        <n v="0.39209817419934151"/>
        <n v="0.45476059751225884"/>
        <n v="0.45313170313170315"/>
        <n v="0.45292999421439789"/>
        <n v="0.45304920304920304"/>
        <n v="0.45290745290745293"/>
        <n v="0.45295295295295296"/>
        <n v="0.45420420420420421"/>
        <n v="0.45278036657347004"/>
        <n v="0.45284646348476137"/>
        <n v="0.45285743759026204"/>
        <n v="0.45279654654654655"/>
        <n v="0.45289191630655046"/>
        <n v="0.45281192070182896"/>
        <n v="0.45299331589654168"/>
        <n v="0.45298423423423423"/>
        <n v="0.83761329305135956"/>
        <n v="0.83742331288343563"/>
        <n v="0.83720930232558144"/>
        <n v="0.83763227513227512"/>
        <n v="0.83754355400696867"/>
        <n v="0.83802083333333333"/>
        <n v="0.83753229974160204"/>
        <n v="0.837678936605317"/>
        <n v="0.8376831501831502"/>
        <n v="0.81018518518518523"/>
        <n v="0.76162696483552095"/>
        <n v="0.76181065311500096"/>
        <n v="0.76135183611819124"/>
        <n v="0.76148582600195502"/>
        <n v="0.76139971139971141"/>
        <n v="0.76148078725398316"/>
        <n v="0.76142620615301682"/>
        <n v="0.76154401154401152"/>
        <n v="0.76206140350877194"/>
        <n v="0.76159828372217753"/>
        <n v="0.76069978131833804"/>
        <n v="0.76146983857264228"/>
        <n v="0.76139691044763302"/>
        <n v="0.7614942528735632"/>
        <n v="0.76135463902684808"/>
        <n v="0.76107226107226111"/>
        <n v="0.76165850117945921"/>
        <n v="0.74477429883392243"/>
        <n v="0.7441661314493685"/>
        <n v="0.75004723219346303"/>
        <n v="0.73362284024762081"/>
        <n v="0.83754960317460314"/>
        <n v="0.81008003460956091"/>
        <n v="0.76139907724824085"/>
        <n v="0.76135164940544686"/>
        <n v="0.7610455702058756"/>
        <n v="0.76167076167076164"/>
        <n v="0.7447883528575171"/>
        <n v="0.33615136876006441"/>
        <n v="0.33622007131940906"/>
        <n v="0.33560143005420368"/>
        <n v="0.33622399147601151"/>
        <n v="0.33615044159173291"/>
        <n v="0.33683707596751072"/>
        <n v="0.336231884057971"/>
        <n v="0.33626581358150354"/>
        <n v="0.33609298755414224"/>
        <n v="0.33628075319558343"/>
        <n v="0.33645772029798898"/>
        <n v="0.33648747858716044"/>
        <n v="0.33606527252012203"/>
        <n v="0.33656492104483299"/>
        <n v="0.33645484949832777"/>
        <n v="0.33618729096989969"/>
        <n v="0.33632708278531437"/>
        <n v="0.33615452870111256"/>
        <n v="0.33623665337220326"/>
        <n v="0.3383838383838384"/>
        <n v="0.33841014309764311"/>
        <n v="0.33853385338533853"/>
        <n v="0.3385708941264497"/>
        <n v="0.33862433862433861"/>
        <n v="0.33919441326848732"/>
        <n v="0.33670033670033672"/>
        <n v="0.33846086133667835"/>
        <n v="0.33874094480155087"/>
        <n v="0.38636363636363635"/>
        <n v="0.38022813688212925"/>
        <n v="0.38139806961099737"/>
        <n v="0.38203874705775848"/>
        <n v="0.38174904942965782"/>
        <n v="0.38651471984805319"/>
        <n v="0.38797334297670094"/>
        <n v="0.38667582417582419"/>
        <n v="0.38632478632478634"/>
        <n v="0.38650693568726358"/>
        <n v="0.31173267855236469"/>
        <n v="0.31127102334532675"/>
        <n v="0.3119790426291974"/>
        <n v="0.31162767091305893"/>
        <n v="0.31091495948883474"/>
        <n v="0.31170841542358568"/>
        <n v="0.31217750257997934"/>
        <n v="0.3108359133126935"/>
        <n v="0.31078828292450583"/>
        <n v="0.31081163115400962"/>
        <n v="0.31189083820662766"/>
        <n v="0.31086118657989514"/>
        <n v="0.31129394800458032"/>
        <n v="0.31106018868384488"/>
        <n v="0.31115851913520826"/>
        <n v="0.3110209601081812"/>
        <n v="0.31136665192392748"/>
        <n v="0.31161663750168261"/>
        <n v="0.31097351221190228"/>
        <n v="0.33651578119734921"/>
        <n v="0.34092009685230024"/>
        <n v="0.34097706879361916"/>
        <n v="0.34065704122201296"/>
        <n v="0.34103749357986646"/>
        <n v="0.34067796610169493"/>
        <n v="0.33333333333333331"/>
        <n v="0.33510324483775811"/>
        <n v="0.33611111111111114"/>
        <n v="0.33519668737060043"/>
        <n v="0.33525179856115106"/>
        <n v="0.33500000000000002"/>
        <n v="0.33510638297872342"/>
        <n v="0.33525641025641023"/>
        <n v="0.33511904761904759"/>
        <n v="0.32142511375738214"/>
        <n v="0.32115778932811978"/>
        <n v="0.32098642172523961"/>
        <n v="0.32108626198083068"/>
        <n v="0.32131446827932453"/>
        <n v="0.32111122204472842"/>
        <n v="0.32114134625977747"/>
        <n v="0.32109968588074206"/>
        <n v="0.32143165529746998"/>
        <n v="0.32122163859858127"/>
        <n v="0.32115158497333635"/>
        <n v="0.32128369889076352"/>
        <n v="0.32116233074699529"/>
        <n v="0.3211133373043808"/>
        <n v="0.49517651888341546"/>
        <n v="0.49491995073891626"/>
        <n v="0.49578897187351023"/>
        <n v="0.49507389162561577"/>
        <n v="0.49568965517241381"/>
        <n v="0.49466338259441706"/>
        <n v="0.49475262368815592"/>
        <n v="0.49548440065681443"/>
        <n v="0.49261083743842365"/>
        <n v="0.49368173056328979"/>
        <n v="0.49490205063581166"/>
        <n v="0.49534756431308158"/>
        <n v="0.48788704786989678"/>
        <n v="0.49502221916015021"/>
        <n v="0.49480021893814996"/>
        <n v="0.49518417763399752"/>
        <n v="0.49482481873028172"/>
        <n v="0.49528807025058902"/>
        <n v="0.49526707234617984"/>
        <n v="0.4949944382647386"/>
        <n v="0.49522069617981929"/>
        <n v="0.49559635766532317"/>
        <n v="0.49405969284265433"/>
        <n v="0.49655172413793103"/>
        <n v="0.49556650246305417"/>
        <n v="0.49512415803759929"/>
        <n v="0.49502559644547472"/>
        <n v="0.17171919763678728"/>
        <n v="0.17180932854946182"/>
        <n v="0.17175973594964539"/>
        <n v="0.17166289890689496"/>
        <n v="0.17175472658181254"/>
        <n v="0.17170675834383792"/>
        <n v="0.17085255424568599"/>
        <n v="0.17172425095102109"/>
        <n v="0.17085227624046889"/>
        <n v="0.17185756927066059"/>
        <n v="0.17172872119053564"/>
        <n v="0.1717068170169144"/>
        <n v="0.17156443988837633"/>
        <n v="0.17085255424568596"/>
        <n v="0.17169791844638077"/>
        <n v="0.15583062432274736"/>
        <n v="0.15584496124031008"/>
        <n v="0.15594630364908299"/>
        <n v="0.15503875968992248"/>
        <n v="0.15651531930601698"/>
        <n v="0.15599284436493738"/>
        <n v="0.1558139534883721"/>
        <n v="0.15584415584415584"/>
        <n v="0.15633074935400518"/>
        <n v="0.15573296309151916"/>
        <n v="0.15614617940199335"/>
        <n v="0.15586563307493539"/>
        <n v="0.15583568789393609"/>
        <n v="0.15591046355966501"/>
        <n v="0.1560077519379845"/>
        <n v="0.15606380934076494"/>
        <n v="0.15593753510841479"/>
        <n v="0.15630438221800347"/>
        <n v="0.15582376606809931"/>
        <n v="0.17177608156593294"/>
        <n v="0.1675287356321839"/>
        <n v="0.16750000000000001"/>
        <n v="0.16753048780487806"/>
        <n v="0.1675595238095238"/>
        <n v="0.16756272401433692"/>
        <n v="0.16751968503937009"/>
        <n v="0.1675925925925926"/>
        <n v="0.16761904761904761"/>
        <n v="0.16744791666666667"/>
        <n v="0.16756756756756758"/>
        <n v="0.16755555555555557"/>
        <n v="0.16757246376811594"/>
        <n v="0.1675438596491228"/>
        <n v="0.16757575757575757"/>
        <n v="0.16758130081300812"/>
        <n v="0.16754201680672268"/>
        <n v="0.16753333333333334"/>
        <n v="0.16765119549929677"/>
        <n v="0.1717157969037347"/>
        <n v="0.17169626021559603"/>
        <n v="0.17174430438814198"/>
        <n v="0.17172623207989685"/>
        <n v="0.17179168906773462"/>
        <n v="0.17176283424781461"/>
        <n v="0.16755319148936171"/>
        <n v="0.16738095238095238"/>
        <n v="0.16825396825396827"/>
        <n v="0.16766169154228855"/>
        <n v="0.16785714285714284"/>
        <n v="0.16757990867579908"/>
        <n v="0.16765350877192983"/>
        <n v="0.16742424242424242"/>
        <n v="0.1676056338028169"/>
        <n v="0.16751543209876543"/>
        <n v="0.16754901960784313"/>
        <n v="0.16775362318840581"/>
        <n v="0.16800000000000001"/>
        <n v="0.16761453396524487"/>
        <n v="0.19253731343283581"/>
        <n v="0.16788321167883211"/>
        <n v="0.16753875968992249"/>
        <n v="0.16752336448598132"/>
        <n v="0.16751054852320676"/>
        <n v="0.16739130434782609"/>
        <n v="0.16763565891472867"/>
        <n v="0.33689534219756911"/>
        <n v="0.33636712539064639"/>
        <n v="0.33638699045126269"/>
        <n v="0.33657164091946701"/>
        <n v="0.33680897108007085"/>
        <n v="0.33625598842990145"/>
        <n v="0.33671560569128733"/>
        <n v="0.33599176742989451"/>
        <n v="0.33434007852612502"/>
        <n v="0.3335819377584921"/>
        <n v="0.33394062801414637"/>
        <n v="0.33408637873754155"/>
        <n v="0.33414260158446207"/>
        <n v="0.33462033462033464"/>
        <n v="0.33524614919963758"/>
        <n v="0.33409760890926959"/>
        <n v="0.33399778516057588"/>
        <n v="0.33478149757219522"/>
        <n v="0.33380794178136369"/>
        <n v="0.3343926043622707"/>
        <n v="0.3345514950166113"/>
        <n v="0.33444075304540422"/>
        <n v="0.33395176252319109"/>
        <n v="0.33373603141045"/>
        <n v="0.33413212787974511"/>
        <n v="0.33425477416246102"/>
        <n v="0.33404632958631048"/>
        <n v="0.33395625692137321"/>
        <n v="0.33425168138724576"/>
        <n v="0.33423940400684587"/>
        <n v="0.33392963625521765"/>
        <n v="0.33488372093023255"/>
        <n v="0.336359292881032"/>
        <n v="0.33694404233015524"/>
        <n v="0.73529411764705888"/>
        <n v="0.45489128258519201"/>
        <n v="0.45081154014048175"/>
        <n v="0.83730158730158732"/>
        <n v="0.83790523690773067"/>
        <n v="0.83870967741935487"/>
        <n v="0.83796296296296291"/>
        <n v="0.83850129198966405"/>
        <n v="0.83776595744680848"/>
        <n v="0.83850931677018636"/>
        <n v="0.83833333333333337"/>
        <n v="0.83765609990393852"/>
        <n v="0.8375850340136054"/>
        <n v="0.83803763440860213"/>
        <n v="0.83763996554694231"/>
        <n v="0.83774834437086088"/>
        <n v="0.83774038461538458"/>
        <n v="0.83835341365461846"/>
        <n v="0.83914728682170547"/>
        <n v="0.8383084577114428"/>
        <n v="0.83786231884057971"/>
        <n v="0.83779212792127922"/>
        <n v="0.83876811594202894"/>
        <n v="0.83774509803921571"/>
        <n v="0.76140785284754153"/>
        <n v="0.76145172656800564"/>
        <n v="0.76141853315766361"/>
        <n v="0.76151897524137269"/>
        <n v="0.7611130762881736"/>
        <n v="0.76112689393939392"/>
        <n v="0.76154103013607144"/>
        <n v="0.76147969950198358"/>
        <n v="0.76140927345746623"/>
        <n v="0.76143378226711556"/>
        <n v="0.76137721299011618"/>
        <n v="0.76143718740806121"/>
        <n v="0.74471992653810837"/>
        <n v="0.74504737295434975"/>
        <n v="0.49268094334507995"/>
        <n v="0.49279888946729133"/>
        <n v="0.49307958477508651"/>
        <n v="0.49270187308150099"/>
        <n v="0.4927353824412648"/>
        <n v="0.49276018099547514"/>
        <n v="0.49274778404512493"/>
        <n v="0.49312262218320163"/>
        <n v="0.36681018981989949"/>
        <n v="0.36822826296510508"/>
        <n v="0.36833536833536834"/>
        <n v="0.44870129870129871"/>
        <n v="0.44934402332361517"/>
        <n v="0.44935597189695553"/>
        <n v="0.44887171286425021"/>
        <n v="0.45067990189675938"/>
        <n v="0.45068631740129061"/>
        <n v="0.4490112160566706"/>
        <n v="0.64072649303146878"/>
        <n v="0.82375010194927001"/>
        <n v="0.25062656641604009"/>
        <n v="0.25356842989084805"/>
        <n v="0.3316831683168317"/>
        <n v="0.25314861460957178"/>
        <n v="0.40630422209369577"/>
        <n v="0.83712121212121215"/>
        <n v="0.83764880952380949"/>
        <n v="1.3059163059163059"/>
        <n v="0.83762517882689558"/>
        <n v="0.40691690111850681"/>
        <n v="0.40703690927906172"/>
        <n v="0.45057866330120028"/>
        <n v="0.83787878787878789"/>
        <n v="0.83789954337899542"/>
        <n v="0.40406524055405296"/>
        <n v="0.82387557797393862"/>
        <n v="1.2742616033755274"/>
        <n v="0.3682811919084798"/>
        <n v="0.3684466575091575"/>
        <n v="0.36841363764440688"/>
        <n v="0.36819028376251639"/>
        <n v="0.36854302160424607"/>
        <n v="0.36819129739483719"/>
        <n v="0.36835823352677288"/>
        <n v="1.2749733109653805"/>
        <n v="1.277597880482779"/>
        <n v="1.274864376130199"/>
        <n v="1.27817227539364"/>
        <n v="1.2740781507980188"/>
        <n v="1.2763713080168777"/>
        <n v="1.2765957446808511"/>
        <n v="1.3065722156631248"/>
        <n v="1.30582831802344"/>
        <n v="1.3055365686944633"/>
        <n v="1.3060524381279097"/>
        <n v="0.3387205387205387"/>
        <n v="0.20658328666542219"/>
        <n v="1.3060922817020377"/>
        <n v="1.3050364269876464"/>
        <n v="1.3069470212327354"/>
        <n v="1.2724135925717719"/>
        <n v="1.3051948051948052"/>
        <n v="1.2773302646720368"/>
        <n v="0.59873878364905286"/>
        <n v="2.177305010751287"/>
        <n v="4.7312418048592368"/>
        <n v="8.9932491928382738"/>
        <n v="0.38685586258401794"/>
        <n v="0.38669438669438672"/>
        <n v="6.666666666666667"/>
        <n v="12.059699999999999"/>
        <n v="0.38658279760585235"/>
        <n v="5.0903382352941176"/>
        <n v="2.457674834289119"/>
        <n v="1.3133723340550003"/>
        <n v="0.45104633781763825"/>
        <n v="0.45127767100861271"/>
        <n v="0.44902912621359226"/>
        <n v="0.4483695652173913"/>
        <n v="0.4486241217798595"/>
        <n v="0.44865514784467403"/>
        <n v="1.3432577794852094"/>
        <n v="2.4576234788833213"/>
        <n v="0.45070823546159872"/>
        <n v="0.44913419913419911"/>
        <n v="0.4489942528735632"/>
        <n v="0.4503105590062112"/>
        <n v="0.44882465698143664"/>
        <n v="0.44948630136986301"/>
        <n v="0.44986263736263737"/>
        <n v="0.44877819548872183"/>
        <n v="0.44799498746867167"/>
        <n v="2.5870646766169156"/>
        <n v="0.38657171922685657"/>
        <n v="1.3431825507682389"/>
        <n v="2.4576731129132874"/>
        <n v="0.25321490123293122"/>
        <n v="0.2531719376807538"/>
        <n v="0.25326668765743071"/>
        <n v="0.25200869821612859"/>
        <n v="0.25205058099794941"/>
        <n v="0.25196681543430771"/>
        <n v="0.25198130461288354"/>
        <n v="0.25188916876574308"/>
        <n v="0.2527232388609939"/>
        <n v="0.25304344703401788"/>
        <n v="0.25331495651347369"/>
        <n v="0.25354633434972823"/>
        <n v="0.25350703398014757"/>
        <n v="0.25324706185881984"/>
        <n v="0.2537481294208408"/>
        <n v="0.25326938338911703"/>
        <n v="0.25323217973665046"/>
        <n v="0.25338850905601534"/>
        <n v="0.2530517341600465"/>
        <n v="0.25362633544688612"/>
        <n v="0.25342507833138783"/>
        <n v="0.25349697197063081"/>
        <n v="0.25341576978856578"/>
        <n v="0.25328855303666387"/>
        <n v="0.25337547131436083"/>
        <n v="0.25305532232484373"/>
        <n v="0.25330826267428247"/>
        <n v="0.25333443448816945"/>
        <n v="0.25316996114929768"/>
        <n v="0.25334237550862237"/>
        <n v="0.25337086975848272"/>
        <n v="0.2532010915197313"/>
        <n v="0.25325600921640989"/>
        <n v="0.25322494466071294"/>
        <n v="0.25359689194381591"/>
        <n v="0.25346347607052899"/>
        <n v="0.25316133628476195"/>
        <n v="0.2534005037783375"/>
        <n v="0.2533493958310517"/>
        <n v="0.25348157155679085"/>
        <n v="0.25360659491641857"/>
        <n v="0.25375501446030413"/>
        <n v="0.25332853544440448"/>
        <n v="0.25335470574765284"/>
        <n v="0.25387776746652524"/>
        <n v="0.25325689275904123"/>
        <n v="0.25333489026417783"/>
        <n v="0.25332537893853019"/>
        <n v="0.25296103756900157"/>
        <n v="2.4574778200253484"/>
        <n v="2.4576714409722222"/>
        <n v="0.38660706382225368"/>
        <n v="2.5868051457571108"/>
        <n v="15.380241648898366"/>
        <n v="1.3134529422570571"/>
        <n v="0.25336893542298305"/>
        <n v="0.25351426017713496"/>
        <n v="4.0039840637450197E-2"/>
        <n v="0.5033333333333333"/>
        <n v="1.3431260887042744"/>
        <n v="1.3432344957193569"/>
        <n v="1.3130230509469976"/>
        <n v="1.3430706521739131"/>
        <n v="2.2088843240467324"/>
        <n v="2.4576390933176331"/>
        <n v="1.3431975403535741"/>
        <n v="0.3895902547065338"/>
        <n v="0.38759689922480622"/>
        <n v="0.39023960535588442"/>
        <n v="0.39036544850498339"/>
        <n v="0.3898768809849521"/>
        <n v="0.39112050739957716"/>
        <n v="0.3898047296634285"/>
        <n v="0.38957443442493278"/>
        <n v="0.38982081585970263"/>
        <n v="0.39011376220678545"/>
        <n v="0.38958457563108728"/>
        <n v="0.3896017107725207"/>
        <n v="0.38976744186046514"/>
        <n v="0.38963688290493675"/>
        <n v="0.3898330351818724"/>
        <n v="0.38979084393739943"/>
        <n v="0.38964177495213131"/>
        <n v="0.38746029674106947"/>
        <n v="0.38676298320968372"/>
        <n v="0.38665923448532147"/>
        <n v="0.38661186142102172"/>
        <n v="0.3867924528301887"/>
        <n v="0.38672204165161911"/>
        <n v="0.38693633952254641"/>
        <n v="0.3865525500140885"/>
        <n v="0.38687782805429866"/>
        <n v="0.38690619725102482"/>
        <n v="0.38661538461538464"/>
        <n v="0.38667917448405253"/>
        <n v="0.38671875"/>
        <n v="0.38658501647328464"/>
        <n v="0.38692307692307693"/>
        <n v="0.38694638694638694"/>
        <n v="1.3431782540512285"/>
        <n v="1.313229459014807"/>
        <n v="1.3431770884946983"/>
        <n v="1.3432735426008968"/>
        <n v="1.3429394812680115"/>
        <n v="0.38698224852071006"/>
        <n v="0.38661338661338662"/>
        <n v="0.38697017268445838"/>
        <n v="0.38705738705738707"/>
        <n v="0.38709677419354838"/>
        <n v="0.38649155722326456"/>
        <n v="0.38678660049627789"/>
        <n v="0.38684503901895206"/>
        <n v="2.4597297297297298"/>
        <n v="2.208768971332209"/>
        <n v="0.38665759019741319"/>
        <n v="2.208598059729884"/>
        <n v="1.3429861849096705"/>
        <n v="2.4569254521393913"/>
        <n v="0.38653846153846155"/>
        <n v="1.3424299065420562"/>
        <n v="2.2084974093264247"/>
        <n v="0.83908045977011492"/>
        <n v="0.83901515151515149"/>
        <n v="0.69377251672671125"/>
        <n v="0.69421487603305787"/>
        <n v="0.69343410486537549"/>
        <n v="0.69496021220159154"/>
        <n v="0.50317460317460316"/>
        <n v="0.50384615384615383"/>
        <n v="0.50269230769230766"/>
        <n v="0.36630036630036633"/>
        <n v="0.36813186813186816"/>
        <n v="0.36840554081933391"/>
        <n v="0.36935286935286937"/>
        <n v="0.36978894121751266"/>
        <n v="0.36630036630036628"/>
        <n v="0.36923076923076925"/>
        <n v="0.3684550743374273"/>
        <n v="0.36911806142575371"/>
        <n v="0.36858974358974361"/>
        <n v="0.36906489736678416"/>
        <n v="0.36828036828036825"/>
        <n v="0.36572927291272039"/>
        <n v="0.38992248062015505"/>
        <n v="0.39069767441860465"/>
        <n v="0.39018087855297157"/>
        <n v="0.38707037643207853"/>
        <n v="0.38663967611336031"/>
        <n v="0.38736263736263737"/>
        <n v="0.38729874776386403"/>
        <n v="0.89444918918918925"/>
        <n v="1.2013515462730688"/>
        <n v="0.86553846153846159"/>
        <n v="0.86565663569546525"/>
        <n v="0.8653261703760553"/>
        <n v="0.84951421232876712"/>
        <n v="0.853792"/>
        <n v="1.1908601762227482"/>
        <n v="0.86931972904318366"/>
        <n v="0.86844178498985791"/>
        <n v="0.89456639035418239"/>
        <n v="1.2157943941319047"/>
        <n v="0.20533880903490759"/>
        <n v="1.1924442049493982"/>
        <n v="1.2116617750820764"/>
        <n v="1.2354128908222162"/>
        <n v="0.88549747048903882"/>
        <n v="0.89476068952595089"/>
        <n v="0.88557213930348255"/>
        <n v="0.88510368176047394"/>
        <n v="0.88545918367346943"/>
        <n v="0.88546527219093596"/>
        <n v="0.894791189279732"/>
        <n v="0.92153182877787521"/>
        <n v="0.88460606060606062"/>
        <n v="0.88479532163742691"/>
        <n v="0.88539390454284073"/>
        <n v="0.88549385196496022"/>
        <n v="0.88554999999999995"/>
        <n v="0.89479177320733738"/>
        <n v="0.89343192182410414"/>
        <n v="0.89442008862629241"/>
        <n v="1.1816280818270055"/>
        <n v="0.91239590413977956"/>
        <n v="0.89471583759075035"/>
        <n v="0.89381825557809336"/>
        <n v="0.89465600920068999"/>
        <n v="0.89379288343558283"/>
        <n v="0.89476053962900515"/>
        <n v="0.8940315789473684"/>
        <n v="0.89479601990049751"/>
        <n v="0.90652411244092879"/>
        <n v="0.9061715621995986"/>
        <n v="0.92253523332733345"/>
        <n v="0.8952496954933008"/>
        <n v="0.86561329938595177"/>
        <n v="0.85590574374079531"/>
        <n v="0.87"/>
        <n v="0.86556122448979589"/>
        <n v="0.87211752951861932"/>
        <n v="0.87883211666666672"/>
        <n v="0.84823537184576514"/>
        <n v="0.87256066252587994"/>
        <n v="0.84952903572800609"/>
        <n v="0.84954527363184085"/>
        <n v="0.87415311864406775"/>
        <n v="1.2236958164067699"/>
        <n v="0.90169173128238012"/>
        <n v="1.1910248143935915"/>
        <n v="0.88551339877951707"/>
        <n v="0.88554044380816033"/>
        <n v="0.88549901950665699"/>
        <n v="0.89461798647035418"/>
        <n v="0.89465835897435897"/>
        <n v="0.89928888888888892"/>
        <n v="0.8694937245313773"/>
        <n v="1.2126914923406795"/>
        <n v="0.90164035595611158"/>
        <n v="0.91500869283343411"/>
        <n v="0.91776075540948254"/>
        <n v="0.9214301356496416"/>
        <n v="0.37009803921568629"/>
        <n v="0.88538860103626948"/>
        <n v="0.88550780055062706"/>
        <n v="0.88555832813474733"/>
        <n v="0.87004365482233503"/>
        <n v="0.89479311745217482"/>
        <n v="1.2157133755072145"/>
        <n v="0.9353507207390076"/>
        <n v="1.2012146488882838"/>
        <n v="1.2051522718443106"/>
        <n v="1.1849406659453539"/>
        <n v="0.89136573108376205"/>
        <n v="0.89468573518653982"/>
        <n v="0.89930999999999994"/>
        <n v="0.90160133112143792"/>
        <n v="0.89452350791717428"/>
        <n v="0.89462265288544351"/>
        <n v="0.89467304236200251"/>
        <n v="1.210917354663924"/>
        <n v="0.90408399672564788"/>
        <n v="1.2688847148981124"/>
        <n v="0.90634467021948861"/>
        <n v="0.92155866820786958"/>
        <n v="0.89472347543848685"/>
        <n v="0.89476438584948625"/>
        <n v="0.89480161974546846"/>
        <n v="0.89481224084609223"/>
        <n v="0.90148417147324855"/>
        <n v="1.1530432898656535"/>
        <n v="0.90417973834870558"/>
        <n v="0.89129602950427267"/>
        <n v="0.90633672583224956"/>
        <n v="0.91497344189176777"/>
        <n v="0.91793733611647921"/>
        <n v="0.92146989759793385"/>
        <n v="0.89477120622568085"/>
        <n v="0.89406177606177606"/>
        <n v="0.91750340441850775"/>
        <n v="0.92267365661861078"/>
        <n v="0.89465825641025643"/>
        <n v="0.89470879828326177"/>
        <n v="0.8942526610644258"/>
        <n v="0.90419478318702684"/>
        <n v="1.2156687339480974"/>
        <n v="0.88307324777717544"/>
        <n v="1.1922389577305028"/>
        <n v="0.89472057335581789"/>
        <n v="0.89456181090237141"/>
        <n v="0.89478745917700842"/>
        <n v="1.0937970582178651"/>
        <n v="0.89476237906772205"/>
        <n v="0.89460185259766412"/>
        <n v="0.89453705263157901"/>
        <n v="0.89456362159967517"/>
        <n v="0.89442110649184514"/>
        <n v="1.2013877546273863"/>
        <n v="0.883943675058802"/>
        <n v="0.92112148761190138"/>
        <n v="0.89443494623655906"/>
        <n v="0.90155007870395887"/>
        <n v="0.89401111111111109"/>
        <n v="0.89398887573964503"/>
        <n v="0.86946653919694084"/>
        <n v="0.89441895881895883"/>
        <n v="0.86842355658198611"/>
        <n v="0.8993000000000001"/>
        <n v="0.89476034144976213"/>
        <n v="2.2254229934924079"/>
        <n v="1.2392965452604099"/>
        <n v="0.89462005593288052"/>
        <n v="0.89480448203289431"/>
        <n v="0.90652411244093523"/>
        <n v="0.90625480356504506"/>
        <n v="0.91502107441493841"/>
        <n v="0.91791265162894775"/>
        <n v="0.92160453670017084"/>
        <n v="0.86984350132625998"/>
        <n v="1.2154135172975651"/>
        <n v="0.86994388696655134"/>
        <n v="1.0937373831916684"/>
        <n v="0.89483071315757501"/>
        <n v="0.90652411244094033"/>
        <n v="0.90612579077340594"/>
        <n v="0.91500869283343711"/>
        <n v="0.91788267811649205"/>
        <n v="0.92158672735206459"/>
        <n v="0.90626404171713315"/>
        <n v="0.90627424390066147"/>
        <n v="0.91478600357647333"/>
        <n v="0.90630257116737456"/>
        <n v="0.91501267138558473"/>
        <n v="0.91782018242581964"/>
        <n v="0.92627976794254119"/>
        <n v="0.90617740322311191"/>
        <n v="0.9178213472542851"/>
        <n v="0.92164682478844273"/>
        <n v="0.92293577981651376"/>
        <n v="0.92110091743119271"/>
        <n v="0.90613078196452279"/>
        <n v="0.91498781315534883"/>
        <n v="0.91793173899412095"/>
        <n v="0.92160669687110841"/>
        <n v="0.90622485700417588"/>
        <n v="0.91438207209435429"/>
        <n v="0.91773814448345237"/>
        <n v="0.92157784018647715"/>
        <n v="0.8943913200723328"/>
        <n v="0.89448171122994657"/>
        <n v="0.89450513769009454"/>
        <n v="0.89481883928917105"/>
        <n v="1.4132058321076471"/>
        <n v="1.093651558850022"/>
        <n v="0.91503320084106388"/>
        <n v="0.91697779216316266"/>
        <n v="0.92113059072728842"/>
        <n v="0.89482787520767959"/>
        <n v="1.2626483330666687"/>
        <n v="0.91774698817211653"/>
        <n v="0.90620102466079999"/>
        <n v="0.91484509573466599"/>
        <n v="0.91782074425892346"/>
        <n v="0.90633354935729715"/>
        <n v="0.91496792405505345"/>
        <n v="0.91785764367205924"/>
        <n v="0.92162509574182472"/>
        <n v="0.92354740061162077"/>
        <n v="0.90573325189567"/>
        <n v="0.92143013564964515"/>
        <n v="1.5374484891487901"/>
        <n v="1.5520318683876617"/>
        <n v="1.5549887871337886"/>
        <n v="1.571058553776"/>
        <n v="0.93537619379025383"/>
        <n v="1.3331979695431473"/>
        <n v="1.3547450899342455"/>
        <n v="0.90414934626324628"/>
        <n v="0.90412628358223734"/>
        <n v="1.0239766081871344"/>
        <n v="1.03"/>
        <n v="1.0243093922651934"/>
        <n v="0.90403165526222151"/>
        <n v="0.9351554537655179"/>
        <n v="1.0237322515212981"/>
        <n v="1.0246073298429319"/>
        <n v="1.2052120575347038"/>
        <n v="1.0237951807228916"/>
        <n v="0.96230158730158732"/>
        <n v="1.1399999999999999"/>
        <n v="1.153394762501599"/>
        <n v="1.1123287671232878"/>
        <n v="2.552980132450331"/>
        <n v="1.3522727272727273"/>
        <n v="1.3726984126984128"/>
        <n v="1.3861414954806903"/>
        <n v="1.3350481524000626"/>
        <n v="1.1942446043165467"/>
        <n v="1.1940298507462686"/>
        <n v="1.1931428571428571"/>
        <n v="1.2016661180679784"/>
        <n v="1.205400621761658"/>
        <n v="1.171017489986649"/>
        <n v="1.2041991829323651"/>
        <n v="1.1716541740674955"/>
        <n v="1.2063352873119939"/>
        <n v="1.2125529980108474"/>
        <n v="1.4254606585474177"/>
        <n v="1.1203766383562179"/>
        <n v="1.3493169952116666"/>
        <n v="1.2105058365758754"/>
        <n v="1.22"/>
        <n v="1.2139303482587065"/>
        <n v="1.2136950904392765"/>
        <n v="1.2150880358476475"/>
        <n v="1.2223373015873016"/>
        <n v="1.1950989910313901"/>
        <n v="1.2259457043343653"/>
        <n v="1.2255611150822017"/>
        <n v="1.210250591249808"/>
        <n v="0.90059024611143512"/>
        <n v="0.88357018062760984"/>
        <n v="1.3615547934397323"/>
        <n v="1.1939871152469577"/>
        <n v="1.2052385725132877"/>
        <n v="0.88382427057702839"/>
        <n v="0.89129090567037561"/>
        <n v="1.2344131865929291"/>
        <n v="1.2090544289351417"/>
        <n v="2.7545251396648043"/>
        <n v="1.1933701657458564"/>
        <n v="1.1938087048551396"/>
        <n v="1.1938655131734173"/>
        <n v="1.1934604904632153"/>
        <n v="1.1936283185840708"/>
        <n v="1.1953803508194021"/>
        <n v="1.1938837920489296"/>
        <n v="1.2041527950310558"/>
        <n v="1.2055649243129378"/>
        <n v="1.1713537775845202"/>
        <n v="1.2052581042525248"/>
        <n v="1.2051961215209583"/>
        <n v="1.1719211096938777"/>
        <n v="1.206282143551838"/>
        <n v="1.2061027472527472"/>
        <n v="2.0295918367346939"/>
        <n v="0.9041599125821983"/>
        <n v="1.1416430564829851"/>
        <n v="2.7233939393939393"/>
        <n v="1.3401908891628269"/>
        <n v="1.3448509573547927"/>
        <n v="1.2126060606060607"/>
        <n v="1.2141062801932367"/>
        <n v="1.2135097298054038"/>
        <n v="1.2132202398362095"/>
        <n v="1.2161717396564238"/>
        <n v="1.2255120905300776"/>
        <n v="1.2258579085654231"/>
        <n v="1.1909784797047971"/>
        <n v="1.2267510852302805"/>
        <n v="1.2262585598752802"/>
        <n v="1.1926573134328358"/>
        <n v="1.2255299459862172"/>
        <n v="1.2252564760793465"/>
        <n v="1.8919831223628691"/>
        <n v="2.2244289970208539"/>
        <n v="1.2192199464858493"/>
        <n v="1.1905999736037081"/>
        <n v="1.1816772952851873"/>
        <n v="1.362240231817452"/>
        <n v="1.3607325453853465"/>
        <n v="1.3647622924089242"/>
        <n v="1.4237784541754221"/>
        <n v="1.1379549114829486"/>
        <n v="0.90413259647566258"/>
        <n v="1.1581510341460868"/>
        <n v="2.2262576687116566"/>
        <n v="1.0842577639751552"/>
        <n v="0.90064808357864956"/>
        <n v="1.1569241792370462"/>
        <n v="1.1599405513596825"/>
        <n v="1.1600389296334677"/>
        <n v="1.1608904823770902"/>
        <n v="1.1340314136125655"/>
        <n v="1.1141361256544502"/>
        <n v="2.7557461406518011"/>
        <n v="1.2086288267080061"/>
        <n v="1.1649096461161703"/>
        <n v="1.18415679869325"/>
        <n v="1.1770233240024097"/>
        <n v="1.1605133249754191"/>
        <n v="0.87924073365721478"/>
        <n v="1.2129750318942289"/>
        <n v="0.36764705882352944"/>
        <n v="1.1794132268551032"/>
        <n v="1.171105491518553"/>
        <n v="0.88024239184282593"/>
        <n v="1.2607204835260384"/>
        <n v="1.887248322147651"/>
        <n v="1.1137129109863673"/>
        <n v="1.9092436974789917"/>
        <n v="1.3122047244094488"/>
        <n v="1.3331282051282052"/>
        <n v="2.0333333333333332"/>
        <n v="0.49504950495049505"/>
        <n v="1.3326775956284154"/>
        <n v="0.89096583881928504"/>
        <n v="1.9066202090592335"/>
        <n v="1.1915528619206777"/>
        <n v="2.2257928118393235"/>
        <n v="1.1337704918032787"/>
        <n v="1.1218384904514727"/>
        <n v="1.1392805531522192"/>
        <n v="1.1400186696705654"/>
        <n v="1.1413191877447548"/>
        <n v="1.1384526036614715"/>
        <n v="1.1219536095075415"/>
        <n v="1.1393732091144577"/>
        <n v="1.1577584241063048"/>
        <n v="1.1419135482748133"/>
        <n v="1.1402237995780649"/>
        <n v="1.1404496539802358"/>
        <n v="1.1400713834818894"/>
        <n v="1.1530886982442765"/>
        <n v="0.93487000599108649"/>
        <n v="1.1581942017448006"/>
        <n v="1.1418485012224464"/>
        <n v="1.1604739911383166"/>
        <n v="0.90378601520184454"/>
        <n v="1.1575931408780773"/>
        <n v="1.1417897803954482"/>
        <n v="1.1604739911383084"/>
        <n v="0.89065005549984555"/>
        <n v="2.0264900662251657"/>
        <n v="1.0241142857142858"/>
        <n v="0.88289745638666661"/>
        <n v="1.3312703583061889"/>
        <n v="1.2291388430067531"/>
        <n v="1.1583497057998129"/>
        <n v="1.1418489264089269"/>
        <n v="1.1594625131858933"/>
        <n v="1.1600837432474902"/>
        <n v="1.1615322128814594"/>
        <n v="1.1584032632371388"/>
        <n v="1.1420041406283084"/>
        <n v="1.1593667934681384"/>
        <n v="1.1781354698695135"/>
        <n v="1.1603180733908822"/>
        <n v="1.1614465886062815"/>
        <n v="1.1601702021354015"/>
        <n v="1.166040087654"/>
        <n v="1.141855296817226"/>
        <n v="1.1777617124717732"/>
        <n v="1.1419378221532559"/>
        <n v="1.1402299597958128"/>
        <n v="1.1506546422839132"/>
        <n v="1.1548195092961617"/>
        <n v="1.1594640485878225"/>
        <n v="1.1748985733066117"/>
        <n v="1.1793543787938918"/>
        <n v="1.1750123164935009"/>
        <n v="1.1797272037631716"/>
        <n v="1.1600403288137673"/>
        <n v="1.1711886189596676"/>
        <n v="1.1750336660931819"/>
        <n v="1.1797335355517142"/>
        <n v="2.57"/>
        <n v="2.2166467065868263"/>
        <n v="1.1939456892714053"/>
        <n v="1.1941391941391941"/>
        <n v="1.1937427578215527"/>
        <n v="1.1937116973088195"/>
        <n v="1.1917808219178083"/>
        <n v="1.0226950354609929"/>
        <n v="0.96419161676646703"/>
        <n v="0.96469945355191256"/>
        <n v="1.1928783382789319"/>
        <n v="2.2173807599029911"/>
        <n v="1.0238323353293413"/>
        <n v="0.96368078175895766"/>
        <n v="0.96427165354330713"/>
        <n v="0.96456582633053223"/>
        <n v="1.1143718592964824"/>
        <n v="0.9000816212780347"/>
        <n v="0.96517412935323388"/>
        <n v="1.1343283582089552"/>
        <n v="2.7331288343558282"/>
        <n v="2.7357881136950906"/>
        <n v="2.7549046321525887"/>
        <n v="2.77"/>
        <n v="0.89982789848133338"/>
        <n v="2.754409005628518"/>
        <n v="2.75"/>
        <n v="2.7564437194127245"/>
        <n v="2.7582627118644067"/>
        <n v="2.7562189054726369"/>
        <n v="2.758008658008658"/>
        <n v="2.7488549618320612"/>
        <n v="2.7337598425196852"/>
        <n v="2.7252252252252251"/>
        <n v="2.7313769751693004"/>
        <n v="2.7262931034482758"/>
        <n v="1.9099476439790577"/>
        <n v="2.7503546099290781"/>
        <n v="2.7546961325966852"/>
        <n v="1.38"/>
        <n v="1.3723048327137546"/>
        <n v="1.368595041322314"/>
        <n v="1.3723756906077349"/>
        <n v="1.3675675675675676"/>
        <n v="1.36992700729927"/>
        <n v="1.3727748691099477"/>
        <n v="1.36"/>
        <n v="2.4572115384615385"/>
        <n v="2.2177919708029199"/>
        <n v="2.2187373737373739"/>
        <n v="2.2189054726368158"/>
        <n v="2.2115702479338841"/>
        <n v="2.23"/>
        <n v="1.2082125603864735"/>
        <n v="1.2131652661064425"/>
        <n v="1.2134408602150537"/>
        <n v="1.3299625468164793"/>
        <n v="1.2"/>
        <n v="1.1914893617021276"/>
        <n v="1.1889400921658986"/>
        <n v="1.1891891891891893"/>
        <n v="1.1942215088282504"/>
        <n v="1.1934306569343065"/>
        <n v="1.1920529801324504"/>
        <n v="1.1938775510204083"/>
        <n v="1.1555224429926709"/>
        <n v="1.1304318732674592"/>
        <n v="1.1095495110765472"/>
        <n v="2.2246575342465755"/>
        <n v="1.3125902165196472"/>
        <n v="1.2099173553719009"/>
        <n v="1.214256893073302"/>
        <n v="1.2132596685082873"/>
        <n v="1.2136125654450263"/>
        <n v="1.2135278514588859"/>
        <n v="1.2115473441108544"/>
        <n v="1.2127596439169139"/>
        <n v="1.2130285714285713"/>
        <n v="1.2127236580516898"/>
        <n v="1.2128654970760233"/>
        <n v="1.2122292993630572"/>
        <n v="1.2116438356164383"/>
        <n v="1.2113475177304964"/>
        <n v="1.2135155656795749"/>
        <n v="1.2136678200692042"/>
        <n v="1.2125382262996942"/>
        <n v="1.2110294117647058"/>
        <n v="0.90150547589273489"/>
        <n v="1.2044881112758279"/>
        <n v="2.7163793103448275"/>
        <n v="1.333495145631068"/>
        <n v="1.3318787878787879"/>
        <n v="1.1354581673306774"/>
        <n v="0.93538679427522387"/>
        <n v="1.1363569388962678"/>
        <n v="1.3106382978723403"/>
        <n v="1.2118120805369128"/>
        <n v="1.2084905660377359"/>
        <n v="1.2121794871794871"/>
        <n v="1.2133124510571651"/>
        <n v="0.89941683862462551"/>
        <n v="2.7363184079601992"/>
        <n v="2.4665094339622642"/>
        <n v="1.4025403086953225"/>
        <n v="1.1936872309899569"/>
        <n v="1.2135449735449735"/>
        <n v="1.3329842931937173"/>
        <n v="2.7212328767123286"/>
        <n v="2.719083969465649"/>
        <n v="1.1986503125312833"/>
        <n v="1.4018752824702339"/>
        <n v="2.7064676616915424"/>
        <n v="1.3869399789344445"/>
        <n v="0.92608606782839997"/>
        <n v="0.85886231953647685"/>
        <n v="0.88214487832484434"/>
        <n v="0.85892984330484334"/>
        <n v="0.87199188170484199"/>
        <n v="1.2219797182221026"/>
        <n v="2.2288557213930349"/>
        <n v="2.7019867549668874"/>
        <n v="0.49742489270386264"/>
        <n v="0.49738356881214024"/>
        <n v="0.88186036295747194"/>
        <n v="0.8819421164375908"/>
        <n v="0.88182604398319742"/>
        <n v="2.4495867768595043"/>
        <n v="2.4700000000000002"/>
        <n v="1.2782857142857142"/>
        <n v="2.2198198198198198"/>
        <n v="0.87292342679646118"/>
        <n v="0.88175438596491229"/>
        <n v="0.88300938557740372"/>
        <n v="1.26"/>
        <n v="2.223529411764706"/>
        <n v="2.2260869565217392"/>
        <n v="0.85934159897392048"/>
        <n v="0.4427994005177347"/>
        <n v="2.4900000000000002"/>
        <n v="0.49764039641340257"/>
        <n v="0.87444058932971291"/>
        <n v="0.88194884802367368"/>
        <n v="0.8751801352399956"/>
        <n v="0.8822863610639502"/>
        <n v="1.194"/>
        <n v="1.1926605504587156"/>
        <n v="1.1927710843373494"/>
        <n v="1.1936699321778448"/>
        <n v="1.1928429423459244"/>
        <n v="1.1912832929782082"/>
        <n v="1.1935483870967742"/>
        <n v="1.1941272430668841"/>
        <n v="1.1937172774869109"/>
        <n v="1.2160771704180064"/>
        <n v="1.3090909090909091"/>
        <n v="1.3130890052356021"/>
        <n v="1.3135922330097087"/>
        <n v="1.3141592920353982"/>
        <n v="1.3152173913043479"/>
        <n v="0.49726609963547996"/>
        <n v="0.85902064241414422"/>
        <n v="0.86318623935172945"/>
        <n v="0.49755620723362659"/>
        <n v="0.85952577888061754"/>
        <n v="0.49708667152221414"/>
        <n v="1.2126506024096386"/>
        <n v="1.2103174603174602"/>
        <n v="1.2127810650887574"/>
        <n v="1.133132530120482"/>
        <n v="1.3879233769744446"/>
        <n v="1.4012393266524696"/>
        <n v="0.49730561970746728"/>
        <n v="0.85895309775906792"/>
        <n v="1.3332296929654099"/>
        <n v="1.3318042813455657"/>
        <n v="1.3325509573810994"/>
        <n v="1.3329100529100528"/>
        <n v="1.3293650793650793"/>
        <n v="1.3329380764163372"/>
        <n v="0.85822539430786848"/>
        <n v="0.49734513274336284"/>
        <n v="0.87404751232631106"/>
        <n v="0.49747590637907296"/>
        <n v="0.86131618639358576"/>
        <n v="1.1321917808219177"/>
        <n v="0.85984965503037791"/>
        <n v="0.49728703201302227"/>
        <n v="0.85958485958485964"/>
        <n v="0.49745762711864405"/>
        <n v="0.44412478647846804"/>
        <n v="0.86015639207128569"/>
        <n v="0.49705882352941178"/>
        <n v="0.44839506172839505"/>
        <n v="1.8888888888888888"/>
        <n v="1.9"/>
        <n v="1.8900523560209423"/>
        <n v="1.882882882882883"/>
        <n v="1.8871331828442437"/>
        <n v="1.8881987577639752"/>
        <n v="1.8874172185430464"/>
        <n v="1.1309523809523809"/>
        <n v="1.2090090090090091"/>
        <n v="2.0052554744525546"/>
        <n v="0.4974974974974975"/>
        <n v="0.88361146769362431"/>
        <n v="1.9092221331194867"/>
        <n v="1.9113122171945702"/>
        <n v="1.9102866779089376"/>
        <n v="1.9089866156787763"/>
        <n v="1.909716908951798"/>
        <n v="1.9086614173228347"/>
        <n v="1.9091678420310296"/>
        <n v="1.9091190108191654"/>
        <n v="0.90531465395985411"/>
        <n v="1.129245283018868"/>
        <n v="1.0202830188679246"/>
        <n v="2.026027397260274"/>
        <n v="2.020754716981132"/>
        <n v="2.0287980475899938"/>
        <n v="0.49783549783549785"/>
        <n v="0.49833147942157952"/>
        <n v="0.85932085932085933"/>
        <n v="0.49779411764705883"/>
        <n v="0.8606987554355976"/>
        <n v="1.9107913669064749"/>
        <n v="1.3990267639901817"/>
        <n v="2.0224137931034485"/>
        <n v="0.86091686091686093"/>
        <n v="0.86153846153846159"/>
        <n v="2.755497382198953"/>
        <n v="2.452482269503546"/>
        <n v="2.4709923664122138"/>
        <n v="0.49731663685152055"/>
        <n v="0.49724770642201838"/>
        <n v="2.4461352657004829"/>
        <n v="2.4768195853550949"/>
        <n v="2.4769176882661998"/>
        <n v="2.4769633507853404"/>
        <n v="2.4728275862068965"/>
        <n v="1.245067779172"/>
        <n v="2.4740384615384614"/>
        <n v="0.49812734082397003"/>
        <n v="0.85897435897435892"/>
        <n v="2.4563535911602208"/>
        <n v="2.2089622641509434"/>
        <n v="2.2123015873015874"/>
        <n v="2.2177472527472526"/>
        <n v="2.2147260273972602"/>
        <n v="2.2181697612732094"/>
        <n v="2.2164300202839757"/>
        <n v="2.2164643399089528"/>
        <n v="2.2103524229074889"/>
        <n v="2.2126459143968873"/>
        <n v="2.2169590643274852"/>
        <n v="2.2111814345991561"/>
        <n v="2.2107758620689655"/>
        <n v="2.2185125563425627"/>
        <n v="2.2181268151016456"/>
        <n v="2.2175938803894297"/>
        <n v="2.2163085188027627"/>
        <n v="2.2179023508137434"/>
        <n v="1.3128648648648649"/>
        <n v="1.3111607142857142"/>
        <n v="1.2139890902692241"/>
        <n v="1.2130681818181819"/>
        <n v="1.2137489325362938"/>
        <n v="1.2138869005010737"/>
        <n v="1.2132284921369103"/>
        <n v="1.2391095561500001"/>
        <n v="0.94006372824600004"/>
        <n v="1.3314102564102563"/>
        <n v="1.3315266485998194"/>
        <n v="1.3324929971988795"/>
        <n v="1.3332338765205416"/>
        <n v="1.3330104321907601"/>
        <n v="2.9950248756218905"/>
        <n v="2.9909090909090907"/>
        <n v="2.9933701657458562"/>
        <n v="2.9920477137176937"/>
        <n v="3.01"/>
        <n v="2.9900662251655628"/>
        <n v="2.9951480263157895"/>
        <n v="2.9992882562277581"/>
        <n v="2.99"/>
        <n v="2.1990049751243781"/>
        <n v="2.1943262411347519"/>
        <n v="2.21"/>
        <n v="2.1931297709923663"/>
        <n v="2.2200000000000002"/>
        <n v="2.2057692307692309"/>
        <n v="2.2120996441281138"/>
        <n v="2.2052980132450331"/>
        <n v="2.2099547511312219"/>
        <n v="2.2030534351145037"/>
        <n v="2.2107883817427387"/>
        <n v="2.2058598726114647"/>
        <n v="2.2038740920096851"/>
        <n v="2.9751243781094527"/>
        <n v="2.955223880597015"/>
        <n v="2.97"/>
        <n v="2.9503311258278146"/>
        <n v="4.87"/>
        <n v="2.7325581395348837"/>
        <n v="2.7304964539007091"/>
        <n v="2.7311643835616439"/>
        <n v="2.7378318584070795"/>
        <n v="2.7329192546583849"/>
        <n v="2.991867469879518"/>
        <n v="2.9886524822695035"/>
        <n v="2.9680147058823527"/>
        <n v="2.9903908794788272"/>
        <n v="2.9922244094488191"/>
        <n v="2.984051724137931"/>
        <n v="2.9938172043010751"/>
        <n v="2.9828828828828828"/>
        <n v="2.9896162528216705"/>
        <n v="2.991304347826087"/>
        <n v="2.994240837696335"/>
        <n v="2.9881355932203388"/>
        <n v="2.990705128205128"/>
        <n v="3.0024937655860349"/>
        <n v="2.9942995529061105"/>
        <n v="2.9816037735849057"/>
        <n v="2.9923976608187135"/>
        <n v="2.9611111111111112"/>
        <n v="1.3532338308457712"/>
        <n v="1.3492063492063493"/>
        <n v="1.3501210653753026"/>
        <n v="2.4559659090909092"/>
        <n v="1.1884057971014492"/>
        <n v="1.1923076923076923"/>
        <n v="2.9548469387755101"/>
        <n v="2.9740106951871659"/>
        <n v="2.9682808716707023"/>
        <n v="3"/>
        <n v="2.99800796812749"/>
        <n v="2.9975103734439834"/>
        <n v="2.9545454545454546"/>
        <n v="2.9959564541213064"/>
        <n v="2.9006622516556293"/>
        <n v="2.9851239669421488"/>
        <n v="2.9927342256214149"/>
        <n v="2.9936708860759493"/>
        <n v="2.9937297297297296"/>
        <n v="2.9941486249268578"/>
        <n v="2.9940740740740739"/>
        <n v="2.9943771626297577"/>
        <n v="2.9928977272727271"/>
        <n v="2.9963800904977376"/>
        <n v="2.9939609236234457"/>
        <n v="2.9701986754966887"/>
        <n v="2.5373134328358211"/>
        <n v="2.5499999999999998"/>
        <n v="2.4787330316742082"/>
        <n v="2.4764918625678121"/>
        <n v="2.4758522727272729"/>
        <n v="2.4766129032258064"/>
        <n v="2.4738660907127428"/>
        <n v="2.4817275747508307"/>
        <n v="2.4735099337748343"/>
        <n v="2.4792207792207792"/>
        <n v="2.475438596491228"/>
        <n v="2.4766641162968632"/>
        <n v="2.4793741109530583"/>
        <n v="2.4800796812749004"/>
        <n v="2.4765405405405407"/>
        <n v="2.2176795580110498"/>
        <n v="2.218468357547402"/>
        <n v="2.2288159771754636"/>
        <n v="2.228996095226099"/>
        <n v="2.2286739520469743"/>
        <n v="2.2283937823834199"/>
        <n v="2.2287311347121297"/>
        <n v="2.2152317880794703"/>
        <n v="2.2129770992366411"/>
        <n v="2.2199095022624435"/>
        <n v="2.2310756972111552"/>
        <n v="2.2266401590457257"/>
        <n v="2.2251655629139071"/>
        <n v="0.16921898928024504"/>
        <n v="1.2147937411095306"/>
        <n v="1.2155797101449275"/>
        <n v="1.2714285714285714"/>
        <n v="1.3361823361823362"/>
        <n v="1.3355481727574752"/>
        <n v="1.3371848739495797"/>
        <n v="1.3366583541147132"/>
        <n v="1.3323863636363635"/>
        <n v="1.3312089971883787"/>
        <n v="1.3342816500711236"/>
        <n v="1.3323428571428571"/>
        <n v="1.3297709923664123"/>
        <n v="1.331317494600432"/>
        <n v="1.3324779470729751"/>
        <n v="1.3321637426900585"/>
        <n v="1.3499005964214712"/>
        <n v="1.3618934911242604"/>
        <n v="1.3616207951070336"/>
        <n v="1.3606164383561643"/>
        <n v="1.3652920962199313"/>
        <n v="1.1937895342150662"/>
        <n v="1.1935656836461126"/>
        <n v="1.1932457786116322"/>
        <n v="1.1936758893280632"/>
        <n v="1.1926444833625218"/>
        <n v="1.1944444444444444"/>
        <n v="1.1936127744510978"/>
        <n v="1.193831267009374"/>
        <n v="1.1932638331996792"/>
        <n v="1.1932960893854749"/>
        <n v="1.1931166347992352"/>
        <n v="1.193782383419689"/>
        <n v="1.1934731934731935"/>
        <n v="1.1931602279924003"/>
        <n v="1.1927398444252377"/>
        <n v="1.1939163498098859"/>
        <n v="1.1942098914354644"/>
        <n v="1.1941747572815533"/>
        <n v="1.2163014899211217"/>
        <n v="1.3131684876365728"/>
        <n v="1.3128154379020287"/>
        <n v="1.3131318136769079"/>
        <n v="1.3132994923857868"/>
        <n v="1.3132947976878613"/>
        <n v="1.3131870967741937"/>
        <n v="1.3133054892601432"/>
        <n v="1.3131656804733727"/>
        <n v="1.3131487889273357"/>
        <n v="1.3132954884971617"/>
        <n v="1.3131702728127941"/>
        <n v="1.3133159983577392"/>
        <n v="1.3131456682153595"/>
        <n v="1.3132120253164556"/>
        <n v="1.313113043478261"/>
        <n v="1.3132307692307692"/>
        <n v="1.312997347480106"/>
        <n v="1.3125"/>
        <n v="1.3129840546697038"/>
        <n v="1.3273128501103377"/>
        <n v="1.3430271726925669"/>
        <n v="1.3431206017956807"/>
        <n v="1.3431192660550459"/>
        <n v="1.3436768149882905"/>
        <n v="1.3429884139033159"/>
        <n v="1.3425414364640884"/>
        <n v="1.3428063943161634"/>
        <n v="1.3431052093973441"/>
        <n v="1.34375"/>
        <n v="1.9104477611940298"/>
        <n v="1.92"/>
        <n v="1.9072847682119205"/>
        <n v="2.0312446351931333"/>
        <n v="2.0318725099601593"/>
        <n v="2.0324723247232472"/>
        <n v="2.0278330019880717"/>
        <n v="1.9027027027027028"/>
        <n v="2.0289330922242317"/>
        <n v="2.0292388847023362"/>
        <n v="2.0290742157612853"/>
        <n v="1.9090909090909092"/>
        <n v="1.9103015459972448"/>
        <n v="1.9085487077534791"/>
        <n v="1.9095840867992766"/>
        <n v="1.909814323607427"/>
        <n v="1.9080745341614906"/>
        <n v="2.0296044649356952"/>
        <n v="2.0297229219143578"/>
        <n v="2.0296446700507613"/>
        <n v="2.0284090909090908"/>
        <n v="2.0296159185562241"/>
        <n v="2.0296904611497157"/>
        <n v="1.9123505976095618"/>
        <n v="2.9748552821997105"/>
        <n v="2.9767699115044248"/>
        <n v="2.9755473414842193"/>
        <n v="2.9734806629834254"/>
        <n v="2.9737793851717904"/>
        <n v="2.9756019261637241"/>
        <n v="2.9772403982930298"/>
        <n v="2.9730113636363638"/>
        <n v="2.9744809688581313"/>
        <n v="2.9739862280030605"/>
        <n v="2.9745762711864407"/>
        <n v="2.9764705882352942"/>
        <n v="2.9742539496781744"/>
        <n v="2.7263681592039801"/>
        <n v="2.7013698630136984"/>
        <n v="2.7025641025641027"/>
        <n v="4.8453625632377744"/>
        <n v="4.8435120435120433"/>
        <n v="4.8457711442786069"/>
        <n v="4.8409542743538765"/>
        <n v="4.8377483443708611"/>
        <n v="2.6855278155104285"/>
        <n v="2.6886309053745179"/>
        <n v="2.6791069069054756"/>
        <n v="2.5346385542168677"/>
        <n v="2.5597609561752988"/>
        <n v="2.4721291866028707"/>
        <n v="2.455120481927711"/>
        <n v="2.5372073578595318"/>
        <n v="2.5366492146596857"/>
        <n v="2.4567599761762953"/>
        <n v="2.4562450278440733"/>
        <n v="2.4552537313432836"/>
        <n v="2.4560269799825933"/>
        <n v="2.4561900958466452"/>
        <n v="2.4760224538893345"/>
        <n v="2.4767745050700145"/>
        <n v="2.4772307692307693"/>
        <n v="2.4762430939226521"/>
        <n v="2.4761336515513128"/>
        <n v="2.4750898203592815"/>
        <n v="2.4769010043041608"/>
        <n v="2.4742902208201891"/>
        <n v="2.4768380586256606"/>
        <n v="2.4760782747603836"/>
        <n v="2.472340425531915"/>
        <n v="2.4764510278113665"/>
        <n v="2.4774030354131535"/>
        <n v="2.4771869639794168"/>
        <n v="2.4772959183673469"/>
        <n v="2.4694214876033058"/>
        <n v="2.4572241379310347"/>
        <n v="2.4573979591836737"/>
        <n v="2.4574437182280318"/>
        <n v="2.2237288135593221"/>
        <n v="2.2264242424242426"/>
        <n v="2.2256410256410257"/>
        <n v="1.1936507936507936"/>
        <n v="1.1913875598086126"/>
        <n v="1.1928934010152283"/>
        <n v="1.250956937799043"/>
        <n v="1.2130962004850445"/>
        <n v="1.214171974522293"/>
        <n v="1.1922455573505655"/>
        <n v="1.1937618147448015"/>
        <n v="1.1927272727272726"/>
        <n v="1.1938683498647431"/>
        <n v="1.3130044843049327"/>
        <n v="1.3118574366004112"/>
        <n v="1.214218009478673"/>
        <n v="1.1935953420669578"/>
        <n v="1.2124223602484472"/>
        <n v="1.1934426229508197"/>
        <n v="1.5605988023952095"/>
        <n v="1.5621890547263682"/>
        <n v="1.5599358974358974"/>
        <n v="1.5422885572139304"/>
        <n v="1.57"/>
        <n v="0.93523053165673942"/>
        <n v="1.5804790419161676"/>
        <n v="1.5798076923076922"/>
        <n v="1.59"/>
        <n v="1.5619604974396488"/>
        <n v="1.5611424541607899"/>
        <n v="0.78526946107784434"/>
        <n v="0.78493589743589742"/>
        <n v="0.7843971631205674"/>
        <n v="0.78578360019408056"/>
        <n v="0.78575268817204302"/>
        <n v="0.78572972972972976"/>
        <n v="0.78601242477188893"/>
        <n v="0.78546845124282982"/>
        <n v="0.78591731266149867"/>
        <n v="0.7854247104247104"/>
        <n v="0.78533464566929134"/>
        <n v="0.78512679917751882"/>
        <n v="0.78563535911602211"/>
        <n v="0.78497615262321141"/>
        <n v="0.7848949919224556"/>
        <n v="0.78254716981132078"/>
        <n v="0.78426150121065374"/>
        <n v="0.78521212121212125"/>
        <n v="0.78568829593693146"/>
        <n v="0.78556535685645545"/>
        <n v="0.78580395943988413"/>
        <n v="0.78540252182347237"/>
        <n v="0.78589076723016904"/>
        <n v="0.76556195965417873"/>
        <n v="0.76607619509827707"/>
        <n v="0.76554054054054055"/>
        <n v="0.76586021505376345"/>
        <n v="0.76589034449296456"/>
        <n v="0.76559612846458425"/>
        <n v="0.76579745300181934"/>
        <n v="0.76496732026143788"/>
        <n v="0.7659522846744844"/>
        <n v="0.76506410256410251"/>
        <n v="0.7846153846153846"/>
        <n v="0.78465011286681718"/>
        <n v="0.78600855033035366"/>
        <n v="0.7859742780878427"/>
        <n v="0.78433014354066988"/>
        <n v="1.2134568503169185"/>
        <n v="0.78566953797963979"/>
        <n v="0.78515337423312881"/>
        <n v="0.78606965174129351"/>
        <n v="0.7855830670926518"/>
        <n v="1.2133414190418434"/>
        <n v="1.2135200386286817"/>
        <n v="0.76616915422885568"/>
        <n v="0.76549707602339179"/>
        <n v="0.76604562283530397"/>
        <n v="0.76587533479425374"/>
        <n v="0.76552614590058099"/>
        <n v="0.76586715867158672"/>
        <n v="0.76479289940828399"/>
        <n v="0.76601036269430056"/>
        <n v="0.78587657353392693"/>
        <n v="0.78597728162945557"/>
        <n v="0.78509316770186333"/>
        <n v="0.78568010936431987"/>
        <n v="1.2137334414706678"/>
        <n v="0.78582412301777993"/>
        <n v="0.78593481989708402"/>
        <n v="0.78572242804217729"/>
        <n v="0.78568306010928957"/>
        <n v="1.2117381489841987"/>
        <n v="1.9088803088803088"/>
        <n v="1.9076923076923078"/>
        <n v="1.8889961389961389"/>
        <n v="1.8905472636815921"/>
        <n v="1.9096376252891287"/>
        <n v="1.9095571095571096"/>
        <n v="2.4568965517241379"/>
        <n v="0.96421471172962225"/>
        <n v="0.96303827751196169"/>
        <n v="0.9637820512820513"/>
        <n v="0.94431137724550895"/>
        <n v="0.96415662650602407"/>
        <n v="0.96426035502958585"/>
        <n v="0.96388012618296526"/>
        <n v="0.96409736308316429"/>
        <n v="0.962953995157385"/>
        <n v="1.1297297297297297"/>
        <n v="0.93532338308457708"/>
        <n v="1.0841045673076923"/>
        <n v="1.0844989185291998"/>
        <n v="1.083905750798722"/>
        <n v="1.0842383469485823"/>
        <n v="1.0835119047619048"/>
        <n v="1.0837175792507205"/>
        <n v="1.084095490047871"/>
        <n v="1.0843274619695757"/>
        <n v="1.0840647021140295"/>
        <n v="1.0841944074567245"/>
        <n v="1.0840396445659604"/>
        <n v="1.0840192043895747"/>
        <n v="1.9871794871794872"/>
        <n v="1.1942148760330578"/>
        <n v="2.4542298483639264"/>
        <n v="2.2168047337278107"/>
        <n v="2.5375203915171287"/>
        <n v="2.5576243980738362"/>
        <n v="2.4577621800165153"/>
        <n v="2.4567204301075267"/>
        <n v="1.561186848436247"/>
        <n v="1.5425711869185228"/>
        <n v="1.541157294213529"/>
        <n v="1.5407462686567164"/>
        <n v="1.5406626506024097"/>
        <n v="0.91542288557213936"/>
        <n v="1.5599760574620909"/>
        <n v="1.5597719869706841"/>
        <n v="1.5614673913043478"/>
        <n v="0.78573996405032953"/>
        <n v="0.78574228319451245"/>
        <n v="0.78584714921148402"/>
        <n v="0.78601297764960343"/>
        <n v="0.78586387434554972"/>
        <n v="0.7858869468203793"/>
        <n v="0.78565037852718511"/>
        <n v="0.7857142857142857"/>
        <n v="0.78584409373505504"/>
        <n v="0.78560936879714172"/>
        <n v="0.7858402014652015"/>
        <n v="0.78524096385542164"/>
        <n v="0.78532544378698221"/>
        <n v="0.78572716346153848"/>
        <n v="0.78560063643595868"/>
        <n v="0.785868034600684"/>
        <n v="0.78501577287066249"/>
        <n v="0.78529761904761908"/>
        <n v="0.78595116068736814"/>
        <n v="0.7857630424183325"/>
        <n v="0.78552950687146317"/>
        <n v="0.78581406551059729"/>
        <n v="0.93437125748502992"/>
        <n v="0.91498637602179833"/>
        <n v="1.0836257309941519"/>
        <n v="4.8406626506024093"/>
        <n v="2.6069651741293534"/>
        <n v="2.6042168674698796"/>
        <n v="1.0114036143522518"/>
        <n v="1.4656178871359677"/>
        <n v="1.4139207057403205"/>
        <n v="1.41418367346747"/>
        <n v="2.4491561181434598"/>
        <n v="1.1937424789410349"/>
        <n v="1.1936218678815489"/>
        <n v="1.1939086294416243"/>
        <n v="1.1929824561403508"/>
        <n v="1.192368839427663"/>
        <n v="1.1939130434782608"/>
        <n v="1.2133058984910836"/>
        <n v="1.3315457413249212"/>
        <n v="1.212934362934363"/>
        <n v="1.213001912045889"/>
        <n v="1.213381555153707"/>
        <n v="1.2137755102040817"/>
        <n v="1.1936862874054588"/>
        <n v="1.1935215946843853"/>
        <n v="1.1937059142702116"/>
        <n v="1.1933599754073163"/>
        <n v="1.1937552946871597"/>
        <n v="1.3130476418482164"/>
        <n v="1.3126927639383155"/>
        <n v="1.3129032258064517"/>
        <n v="1.3126130004304779"/>
        <n v="1.3121428571428571"/>
        <n v="1.3128912823964995"/>
        <n v="1.3132480818414323"/>
        <n v="1.2126946107784431"/>
        <n v="1.3129205265724038"/>
        <n v="1.5412123855211513"/>
        <n v="0.93397435897435899"/>
        <n v="0.9343030303030303"/>
        <n v="0.94"/>
        <n v="2.4763374485596708"/>
        <n v="2.456907404339904"/>
        <n v="2.4569437770302738"/>
        <n v="2.4569791427916572"/>
        <n v="2.4555555555555557"/>
        <n v="2.4770675189772273"/>
        <n v="2.4770416333066452"/>
        <n v="2.4765727980826844"/>
        <n v="2.4752225519287836"/>
        <n v="2.4562203626220365"/>
        <n v="2.4567914438502676"/>
        <n v="2.4568090787716956"/>
        <n v="2.4565191024863555"/>
        <n v="2.4573646145704711"/>
        <n v="2.4569460173650435"/>
        <n v="2.4568188556181441"/>
        <n v="2.4563862928348912"/>
        <n v="2.4568794917196124"/>
        <n v="2.4566606660666066"/>
        <n v="2.4574619289340101"/>
        <n v="2.4563870177587264"/>
        <n v="2.4557566116524159"/>
        <n v="2.4757714285714285"/>
        <n v="2.4768947368421053"/>
        <n v="2.4758967904342355"/>
        <n v="2.4749090909090907"/>
        <n v="2.3779596977329973"/>
        <n v="2.4770601336302893"/>
        <n v="2.4764099454214676"/>
        <n v="2.4771189812972545"/>
        <n v="2.4755791505791507"/>
        <n v="2.4759094583670169"/>
        <n v="2.4771079881656806"/>
        <n v="2.3771120431396047"/>
        <n v="2.4750000000000001"/>
        <n v="2.476790450928382"/>
        <n v="2.3777015437392794"/>
        <n v="2.3756886227544909"/>
        <n v="2.3770733173076923"/>
        <n v="2.3726392251815982"/>
        <n v="2.3730496453900711"/>
        <n v="2.377427068388331"/>
        <n v="2.3771888028588446"/>
        <n v="2.3768861454046641"/>
        <n v="2.3780433574207893"/>
        <n v="2.3778577476714648"/>
        <n v="2.3775620496397116"/>
        <n v="2.476238400655022"/>
        <n v="2.4741653418124008"/>
        <n v="0.78544668587896249"/>
        <n v="0.78579227696404796"/>
        <n v="0.7859630826989259"/>
        <n v="0.78566529492455417"/>
        <n v="0.78590976331360951"/>
        <n v="0.7858896982310094"/>
        <n v="0.78603101791175189"/>
        <n v="0.785888710968775"/>
        <n v="0.78590828701364324"/>
        <n v="0.78557422969187674"/>
        <n v="0.78604208416833665"/>
        <n v="1.2131515637530073"/>
        <n v="0.7855405992184108"/>
        <n v="0.78597542703026668"/>
        <n v="0.78596333032762244"/>
        <n v="0.78535749265426058"/>
        <n v="0.78576533650982727"/>
        <n v="1.2125544899738447"/>
        <n v="1.1936842105263157"/>
        <n v="1.1936519931985641"/>
        <n v="1.1935303959843837"/>
        <n v="1.1934156378600822"/>
        <n v="0.76564268391269197"/>
        <n v="0.76592494587442872"/>
        <n v="0.76577629382303836"/>
        <n v="0.76580381471389647"/>
        <n v="0.76594930655188909"/>
        <n v="0.76594283889509818"/>
        <n v="0.76590081255253573"/>
        <n v="0.76600518806744489"/>
        <n v="0.76578947368421058"/>
        <n v="0.76577503429355276"/>
        <n v="0.76569488817891374"/>
        <n v="0.76594309799789251"/>
        <n v="0.76601274646484763"/>
        <n v="1.2133830508474577"/>
        <n v="1.212262156448203"/>
        <n v="0.7858396723229959"/>
        <n v="0.78597358019554819"/>
        <n v="0.78580530973451324"/>
        <n v="0.7858697188074043"/>
        <n v="0.78570514870482888"/>
        <n v="0.78591325109430954"/>
        <n v="1.2135529996891514"/>
        <n v="1.2133867546547255"/>
        <n v="1.2111913357400721"/>
        <n v="1.0229452054794521"/>
        <n v="0.96474966170500676"/>
        <n v="0.94424242424242422"/>
        <n v="1.0045698924731183"/>
        <n v="1.1326923076923077"/>
        <n v="1.1338709677419354"/>
        <n v="0.93517716851050181"/>
        <n v="0.93520990050958508"/>
        <n v="0.93392568659127628"/>
        <n v="0.91531181752001944"/>
        <n v="0.9152418618801339"/>
        <n v="0.91529906822963636"/>
        <n v="0.91519223590892129"/>
        <n v="1.0843910806174957"/>
        <n v="1.0843387934478625"/>
        <n v="1.0841572364502681"/>
        <n v="1.0841222288795687"/>
        <n v="1.0838504936530324"/>
        <n v="1.0844387755102041"/>
        <n v="0.75586176470588229"/>
        <n v="0.78576354735487497"/>
        <n v="0.77655164179104474"/>
        <n v="0.55465714285714285"/>
        <n v="0.80554896041774993"/>
        <n v="2.4561347233360062"/>
        <n v="2.4559087204563976"/>
        <n v="2.4577114427860698"/>
        <n v="2.4737785016286646"/>
        <n v="1.1938352104327208"/>
        <n v="1.1927437641723355"/>
        <n v="1.1925465838509317"/>
        <n v="1.1935585727818125"/>
        <n v="1.1938857602574418"/>
        <n v="1.1938579654510557"/>
        <n v="1.1931540342298288"/>
        <n v="1.2137527432333577"/>
        <n v="1.1938540332906531"/>
        <n v="1.1939291736930859"/>
        <n v="1.1939034716342083"/>
        <n v="1.3125303152789005"/>
        <n v="1.3129758493655341"/>
        <n v="1.3126491646778042"/>
        <n v="1.3120481927710843"/>
        <n v="1.2540284360189573"/>
        <n v="1.5418848167539267"/>
        <n v="0.92"/>
        <n v="1.5600946372239748"/>
        <n v="0.78605000000000003"/>
        <n v="0.7858151854031783"/>
        <n v="0.785894580549369"/>
        <n v="0.78549307253463729"/>
        <n v="0.78545603944124898"/>
        <n v="0.7656660412757974"/>
        <n v="0.77"/>
        <n v="0.76611878150339685"/>
        <n v="0.76584781306171357"/>
        <n v="0.76607142857142863"/>
        <n v="0.76588573777229763"/>
        <n v="0.76609137055837562"/>
        <n v="0.76597966474306123"/>
        <n v="0.76607912260086175"/>
        <n v="0.78579040852575488"/>
        <n v="0.91530612244897958"/>
        <n v="0.93535638673253352"/>
        <n v="2.7101694915254235"/>
        <n v="2.5856353591160222"/>
        <n v="2.6020547945205479"/>
        <n v="0.78600337268128162"/>
        <n v="0.78569482288828341"/>
        <n v="0.7859278350515464"/>
        <n v="0.78605657237936777"/>
        <n v="0.78598984771573599"/>
        <n v="0.78528827037773363"/>
        <n v="0.78572395128552097"/>
        <n v="0.7860092246870195"/>
        <n v="0.78559479553903344"/>
        <n v="0.76574585635359116"/>
        <n v="0.76593585058871294"/>
        <n v="0.76599190283400809"/>
        <n v="0.76533333333333331"/>
        <n v="0.76612133158125273"/>
        <n v="0.76578467153284668"/>
        <n v="0.76598360655737707"/>
        <n v="0.76606157857787582"/>
        <n v="0.76609750211174132"/>
        <n v="0.785991617030664"/>
        <n v="0.78590408295528191"/>
        <n v="0.785796152271797"/>
        <n v="0.78587524045067325"/>
        <n v="0.78588184187662902"/>
        <n v="0.7859779380568519"/>
        <n v="0.78588472525625941"/>
        <n v="0.78549229088260286"/>
        <n v="0.7855586788475053"/>
        <n v="0.78547073023536507"/>
        <n v="0.78559186927062574"/>
        <n v="0.78547463175122745"/>
        <n v="0.78595308708546774"/>
        <n v="0.78601424543700849"/>
        <n v="0.78594255278676051"/>
        <n v="0.78587467362924279"/>
        <n v="0.96510101010101013"/>
        <n v="0.96411229135053111"/>
        <n v="0.96412121212121216"/>
        <n v="0.96472188633615474"/>
        <n v="2.3774869109947643"/>
        <n v="2.3724264705882354"/>
        <n v="2.4748170731707315"/>
        <n v="2.4748478701825558"/>
        <n v="2.3769754768392373"/>
        <n v="2.37442996742671"/>
        <n v="2.3753374233128834"/>
        <n v="2.3759549461312437"/>
        <n v="2.4765801077902987"/>
        <n v="2.4767594619956208"/>
        <n v="2.4773604060913708"/>
        <n v="2.3765935747067823"/>
        <n v="2.3766480446927374"/>
        <n v="2.3753619153674834"/>
        <n v="2.4562192320315064"/>
        <n v="2.4572272839202167"/>
        <n v="2.4570879458794588"/>
        <n v="2.456687898089172"/>
        <n v="0.78519269776876266"/>
        <n v="0.78419117647058822"/>
        <n v="0.78553672316384182"/>
        <n v="0.78555347091932459"/>
        <n v="0.78485342019543969"/>
        <n v="1.2121163166397415"/>
        <n v="0.78476821192052981"/>
        <n v="0.78481116584564858"/>
        <n v="0.76568627450980398"/>
        <n v="0.76529051987767582"/>
        <n v="1.2129000969932104"/>
        <n v="0.78514344262295077"/>
        <n v="2.4520581113801452"/>
        <n v="2.4566692367000771"/>
        <n v="0.94451320132013206"/>
        <n v="1.1128964059196618"/>
        <n v="1.1135755258126194"/>
        <n v="1.113407455853499"/>
        <n v="1.1141141141141142"/>
        <n v="1.1143576826196473"/>
        <n v="0.93422131147540988"/>
        <n v="0.93487738419618527"/>
        <n v="3.97"/>
        <n v="2.7202846975088968"/>
        <n v="2.7036231884057971"/>
        <n v="2.7165018541409145"/>
        <n v="2.73"/>
        <n v="2.7083333333333335"/>
        <n v="2.71355421686747"/>
        <n v="1.4416426512968299"/>
        <n v="1.9897084048027445"/>
        <n v="1.9811320754716981"/>
        <n v="2.6"/>
        <n v="2.5656467315716274"/>
        <n v="0.81627952207768595"/>
        <n v="0.78265522098998819"/>
        <n v="0.79541773804034877"/>
        <n v="0.77421592192389355"/>
        <n v="0.73443096720280121"/>
        <n v="0.71291813053422892"/>
        <n v="0.71869315137166667"/>
        <n v="0.7543844597920506"/>
        <n v="0.80896888176673676"/>
        <n v="0.81875431319619041"/>
        <n v="0.73385199927625"/>
        <n v="0.7437611684915294"/>
        <n v="1.3332384525811878"/>
        <n v="2.2088588260964435"/>
        <n v="2.4566223535204332"/>
        <n v="1.3629665602886083"/>
        <n v="1.3431359076542531"/>
        <n v="2.2086996760758906"/>
        <n v="2.2074188562596602"/>
        <n v="2.2286037309214244"/>
        <n v="2.2281690140845072"/>
        <n v="2.2271158586688578"/>
        <n v="2.2274509803921569"/>
        <n v="2.2263691683569982"/>
        <n v="2.2282722513089004"/>
        <n v="2.2280213903743316"/>
        <n v="2.586387434554974"/>
        <n v="0.25318645203835632"/>
        <n v="1.3430769230769231"/>
        <n v="2.2085482682387618"/>
        <n v="2.207925407925408"/>
        <n v="2.2075380914194067"/>
        <n v="2.2086153846153844"/>
        <n v="2.2065454545454544"/>
        <n v="2.2088830829523189"/>
        <n v="2.2081101759755164"/>
        <n v="2.2086007702182284"/>
        <n v="2.2075046904315196"/>
        <n v="1.3430073126142597"/>
        <n v="21.910447761194028"/>
        <n v="1.3380547112462007"/>
        <n v="0.36547175222254086"/>
        <n v="1.3431175652711262"/>
        <n v="2.5875672444710101"/>
        <n v="1.3419266203329563"/>
        <n v="0.25333542236631196"/>
        <n v="2.2075713143161821"/>
        <n v="2.208534927969557"/>
        <n v="1.1928994082840236"/>
        <n v="1.1939781969198824"/>
        <n v="1.1935290593169563"/>
        <n v="1.1935771632471008"/>
        <n v="1.193813251861753"/>
        <n v="1.1939631078814981"/>
        <n v="1.194002726033621"/>
        <n v="1.1933292155651636"/>
        <n v="1.1938948558507632"/>
        <n v="1.1939753537197626"/>
        <n v="1.1939058171745152"/>
        <n v="1.1938498643352426"/>
        <n v="1.1938184159690921"/>
        <n v="1.1938860583603521"/>
        <n v="1.1938960255194413"/>
        <n v="1.3133681410698452"/>
        <n v="1.3133439921288894"/>
        <n v="1.313182930144061"/>
        <n v="1.313160621761658"/>
        <n v="1.3132041187159298"/>
        <n v="1.3134483573623257"/>
        <n v="1.3133062880324544"/>
        <n v="1.31335656213705"/>
        <n v="1.3133445378151261"/>
        <n v="1.3132778536827723"/>
        <n v="1.313015873015873"/>
        <n v="1.3133709981167607"/>
        <n v="1.3131268840778296"/>
        <n v="1.3133164556962025"/>
        <n v="1.3120958083832335"/>
        <n v="1.3132753970632305"/>
        <n v="1.3115384615384615"/>
        <n v="1.3423931057341729"/>
        <n v="1.3418323249783923"/>
        <n v="2.4566993981628129"/>
        <n v="0.60189964897790627"/>
        <n v="1.3431663466573573"/>
        <n v="0.25322900476981619"/>
        <n v="0.36554664847347773"/>
        <n v="1.3131403118040088"/>
        <n v="2.5866861741038769"/>
        <n v="2.2067732831608655"/>
        <n v="1.211138014527845"/>
        <n v="1.213246342427837"/>
        <n v="1.2125948406676783"/>
        <n v="1.2127952755905511"/>
        <n v="1.213011456628478"/>
        <n v="1.2133333333333334"/>
        <n v="1.2138795986622073"/>
        <n v="1.2131843575418995"/>
        <n v="1.2135135135135136"/>
        <n v="1.2133385335413416"/>
        <n v="1.2134155744024673"/>
        <n v="1.3330363771343727"/>
        <n v="1.3331632653061225"/>
        <n v="1.3327173913043477"/>
        <n v="1.3329734731647132"/>
        <n v="1.3332775919732442"/>
        <n v="1.332823259372609"/>
        <n v="1.3332897888090574"/>
        <n v="1.332596685082873"/>
        <n v="1.3333077218593929"/>
        <n v="1.3332372025955299"/>
        <n v="1.333249370277078"/>
        <n v="1.3302663438256659"/>
        <n v="1.3331825890333522"/>
        <n v="2.5866561389656533"/>
        <n v="1.3120161290322581"/>
        <n v="2.5862209539339585"/>
        <n v="0.38669871794871796"/>
        <n v="2.4573483057525611"/>
        <n v="2.2070175438596493"/>
        <n v="2.4537766830870278"/>
        <n v="2.4568023016851623"/>
        <n v="1.3628101145038167"/>
        <n v="2.5347305389221555"/>
        <n v="1.3123552123552125"/>
        <n v="1.3123919308357348"/>
        <n v="1.3126542463101862"/>
        <n v="1.3124003542958371"/>
        <n v="1.3119675456389452"/>
        <n v="1.3114701130856219"/>
        <n v="1.3120822622107968"/>
        <n v="1.3122677824267783"/>
        <n v="1.3121370067014146"/>
        <n v="1.3112967032967033"/>
        <n v="1.3126775808415641"/>
        <n v="1.3131522734208116"/>
        <n v="1.3125151883353585"/>
        <n v="1.3129662522202488"/>
        <n v="1.3126005361930295"/>
        <n v="2.4582685664939552"/>
        <n v="1.3430870519385516"/>
        <n v="1.3130559540889526"/>
        <n v="1.3630456852791879"/>
        <n v="1.3628459530026109"/>
        <n v="2.2087214225232854"/>
        <n v="1.312241247124968"/>
        <n v="1.3419989224137931"/>
        <n v="0.38684210526315788"/>
        <n v="1.9854721549636805"/>
        <n v="2.2079566003616637"/>
        <n v="2.7154010695187165"/>
        <n v="2.7133197556008146"/>
        <n v="2.7091603053435116"/>
        <n v="2.5838509316770186"/>
        <n v="2.5765765765765765"/>
        <n v="1.3426377726750862"/>
        <n v="1.3631439505445981"/>
        <n v="2.2080936128717701"/>
        <n v="1.3625678119349005"/>
        <n v="1.3429536383174701"/>
        <n v="2.5861456483126108"/>
        <n v="2.4573621375781696"/>
        <n v="2.5872235872235874"/>
        <n v="2.4568383658969806"/>
        <n v="1.3129818342933097"/>
        <n v="0.44885481366459629"/>
        <n v="1.333052495139339"/>
        <n v="2.2080000000000002"/>
        <n v="2.2076666666666669"/>
        <n v="2.6647588170865277"/>
        <n v="0.60184715315132442"/>
        <n v="2.4572351421188632"/>
        <n v="2.4541247357293869"/>
        <n v="2.4532731376975168"/>
        <n v="2.4552683896620278"/>
        <n v="2.585979628520072"/>
        <n v="2.5843373493975905"/>
        <n v="2.4550705171255878"/>
        <n v="2.2091575091575093"/>
        <n v="1.194078947368421"/>
        <n v="1.1911764705882353"/>
        <n v="1.1926977687626774"/>
        <n v="1.1932324131789849"/>
        <n v="1.1938931297709923"/>
        <n v="1.1934900542495479"/>
        <n v="1.1936262675036213"/>
        <n v="1.1936978683966635"/>
        <n v="1.1935881627620222"/>
        <n v="1.1940049958368026"/>
        <n v="1.3137067938021454"/>
        <n v="1.3130485664131071"/>
        <n v="1.3146341463414635"/>
        <n v="1.3135749053542456"/>
        <n v="1.313164349959117"/>
        <n v="1.313223579394583"/>
        <n v="1.3127737226277372"/>
        <n v="1.3132909783989835"/>
        <n v="1.3137440758293839"/>
        <n v="1.313335796084226"/>
        <n v="1.313167821738749"/>
        <n v="1.3133796296296296"/>
        <n v="1.3132044797687861"/>
        <n v="1.3629964608729848"/>
        <n v="2.2083769633507853"/>
        <n v="0.36572280178837557"/>
        <n v="0.38676923076923075"/>
        <n v="0.44889162561576357"/>
        <n v="2.4547765793528504"/>
        <n v="2.4560226354082459"/>
        <n v="2.2086320409656182"/>
        <n v="1.1932773109243697"/>
        <n v="1.1932093775262733"/>
        <n v="2.4558510638297872"/>
        <n v="2.443744889615699"/>
        <n v="1.3426763110307414"/>
        <n v="1.1930872626413485"/>
        <n v="1.1930184804928132"/>
        <n v="1.193312434691745"/>
        <n v="1.1934505761067313"/>
        <n v="1.1930501930501931"/>
        <n v="1.1933471933471933"/>
        <n v="1.1922663802363052"/>
        <n v="1.1926380368098159"/>
        <n v="1.1930065135413095"/>
        <n v="1.1936662606577344"/>
        <n v="1.1930795847750866"/>
        <n v="1.312118018967334"/>
        <n v="1.3120000000000001"/>
        <n v="1.3124075595727198"/>
        <n v="1.3128290848307564"/>
        <n v="1.3104116222760291"/>
        <n v="1.3128331688055281"/>
        <n v="1.3131888544891641"/>
        <n v="1.3134029986369833"/>
        <n v="1.3128446853641291"/>
        <n v="1.3130017672304974"/>
        <n v="1.3131217432496447"/>
        <n v="1.3130328867235079"/>
        <n v="1.343222272934733"/>
        <n v="2.4576086956521741"/>
        <n v="2.2080645161290322"/>
        <n v="2.2278166278166278"/>
        <n v="2.2080185042405551"/>
        <n v="2.5882352941176472"/>
        <n v="0.5028169014084507"/>
        <n v="1.3627233220666344"/>
        <n v="1.3126050420168067"/>
        <n v="1.192814371257485"/>
        <n v="1.1926229508196722"/>
        <n v="1.1929307805596465"/>
        <n v="1.1921504497138184"/>
        <n v="1.1936568957232101"/>
        <n v="1.1935828877005348"/>
        <n v="1.1931484502446983"/>
        <n v="1.1932615816565277"/>
        <n v="1.1931011159959419"/>
        <n v="2.0099502487562191"/>
        <n v="1.1938461538461538"/>
        <n v="1.1950207468879668"/>
        <n v="1.742152466367713"/>
        <n v="1.7427385892116183"/>
        <n v="1.75"/>
        <n v="1.7355371900826446"/>
        <n v="1.7391304347826086"/>
        <n v="1.7334905660377358"/>
        <n v="2.1325436507936506"/>
        <n v="2.1297169811320753"/>
        <n v="2.1306306306306309"/>
        <n v="2.1341911764705883"/>
        <n v="2.1335877862595418"/>
        <n v="2.1329365079365079"/>
        <n v="2.2073349633251835"/>
        <n v="2.758739837398374"/>
        <n v="2.1984293193717277"/>
        <n v="2.1965517241379309"/>
        <n v="2.19836161497952"/>
        <n v="2.2064908722109533"/>
        <n v="2.208730964467005"/>
        <n v="2.2084441873915557"/>
        <n v="2.2046189376443417"/>
        <n v="2.2074373484236056"/>
        <n v="2.2081441922563418"/>
        <n v="2.208709472345836"/>
        <n v="2.2286677908937604"/>
        <n v="2.208673469387755"/>
        <n v="2.2066838046272492"/>
        <n v="2.1975609756097563"/>
        <n v="2.1992195121951221"/>
        <n v="2.1968190854870775"/>
        <n v="2.2082539682539681"/>
        <n v="0.44919405815423513"/>
        <n v="2.5865284974093266"/>
        <n v="2.2002212389380529"/>
        <n v="2.2073863636363638"/>
        <n v="2.204255319148936"/>
        <n v="2.2062111801242237"/>
        <n v="1.3426630434782609"/>
        <n v="1.3431317128321085"/>
        <n v="0.60217592983047985"/>
        <n v="2.1973231357552581"/>
        <n v="2.1982446808510638"/>
        <n v="0.44900412087912089"/>
        <n v="0.38677614520311149"/>
        <n v="2.2072657743785853"/>
        <n v="2.197076023391813"/>
        <n v="2.1976622470341942"/>
        <n v="2.1939467312348668"/>
        <n v="2.1982238010657196"/>
        <n v="2.2023809523809526"/>
        <n v="2.2016528925619836"/>
        <n v="2.5853107344632766"/>
        <n v="2.2068249258160235"/>
        <n v="2.7102650602409639"/>
        <n v="1.3418181818181818"/>
        <n v="2.2091012084592143"/>
        <n v="2.2085903083700442"/>
        <n v="2.5847953216374271"/>
        <n v="1.3630982367758187"/>
        <n v="0.3869606003752345"/>
        <n v="1.9884169884169884"/>
        <n v="0.38658777120315579"/>
        <n v="2.5868465430016863"/>
        <n v="2.4576345431789739"/>
        <n v="0.38668043366029942"/>
        <n v="0.38670852956567242"/>
        <n v="0.38673740053050398"/>
        <n v="2.5854341736694679"/>
        <n v="2.2066265060240964"/>
        <n v="2.211706102117061"/>
        <n v="0.25364653505945756"/>
        <n v="2.5839753466872111"/>
        <n v="0.96513562799179398"/>
        <n v="0.96505102040816326"/>
        <n v="0.96512358609132798"/>
        <n v="0.96497161194766723"/>
        <n v="0.96439768976897688"/>
        <n v="0.96509025490913525"/>
        <n v="0.97"/>
        <n v="0.96574561403508774"/>
        <n v="0.96511478097915204"/>
        <n v="0.96514763299170325"/>
        <n v="0.96507978442354436"/>
        <n v="0.96508956386292832"/>
        <n v="0.85470085470085466"/>
        <n v="2.2087660524846453"/>
        <n v="1.3133501259445843"/>
        <n v="1.3130647985989492"/>
        <n v="1.3112582781456954"/>
        <n v="1.312344656172328"/>
        <n v="1.3139817629179331"/>
        <n v="1.3118012422360248"/>
        <n v="0.49738219895287961"/>
        <n v="1.3318458417849899"/>
        <n v="1.3304964539007091"/>
        <n v="1.3338437978560489"/>
        <n v="1.3346613545816732"/>
        <n v="1.3342612419700215"/>
        <n v="2.2011952191235058"/>
        <n v="1.1133200795228628"/>
        <n v="1.1332007952286283"/>
        <n v="0.49659863945578231"/>
        <n v="0.4956521739130435"/>
        <n v="0.94473197781885399"/>
        <n v="0.94465917076598738"/>
        <n v="1.1149321266968326"/>
        <n v="1.1142942762960744"/>
        <n v="1.1141842033342444"/>
        <n v="1.1200000000000001"/>
        <n v="1.1140927176829833"/>
        <n v="1.1141488898563343"/>
        <n v="1.1139931740614335"/>
        <n v="1.114311053777312"/>
        <n v="1.1143978453251251"/>
        <n v="0.4429298386575421"/>
        <n v="0.44259949546293159"/>
        <n v="0.44272031910929932"/>
        <n v="0.44277622943450506"/>
        <n v="0.44830917874396137"/>
        <n v="1.3125995868987903"/>
        <n v="1.1939546599496222"/>
        <n v="1.1322799097065464"/>
        <n v="1.1332544378698224"/>
        <n v="0.94490492442710872"/>
        <n v="0.94498869630746041"/>
        <n v="1.01"/>
        <n v="1.1319148936170214"/>
        <n v="0.92608606782799996"/>
        <n v="0.87859598335200007"/>
        <n v="1.1341492301618634"/>
        <n v="1.1341623994147769"/>
        <n v="1.1342465753424658"/>
        <n v="2.4557864450127878"/>
        <n v="2.4765785420944559"/>
        <n v="2.4771554900515844"/>
        <n v="2.4781990521327013"/>
        <n v="2.4799461641991924"/>
        <n v="2.4762935779816515"/>
        <n v="2.4716911764705882"/>
        <n v="2.4762971698113208"/>
        <n v="2.4770900842514583"/>
        <n v="2.47703125"/>
        <n v="2.4756484149855909"/>
        <n v="2.4826979472140764"/>
        <n v="2.4804597701149427"/>
        <n v="2.1962732919254657"/>
        <n v="1.1633522727272727"/>
        <n v="1.1335227272727273"/>
        <n v="1.1921824104234529"/>
        <n v="1.1630218687872764"/>
        <n v="1.2141252006420546"/>
        <n v="1.1622516556291391"/>
        <n v="1.1362126245847175"/>
        <n v="1.1324503311258278"/>
        <n v="2.0307692307692307"/>
        <n v="2.0261851015801353"/>
        <n v="1.17"/>
        <n v="0.87395419009738029"/>
        <n v="0.87475665152498383"/>
        <n v="0.49721362229102167"/>
        <n v="0.497"/>
        <n v="2.0273291925465839"/>
        <n v="2.0341880341880341"/>
        <n v="1.9101200686106345"/>
        <n v="1.9063829787234043"/>
        <n v="1.9069977426636568"/>
        <n v="1.9097690941385435"/>
        <n v="2.0231404958677688"/>
        <n v="2.0300163132137032"/>
        <n v="2.0313559322033896"/>
        <n v="2.0294117647058822"/>
        <n v="1.9089655172413793"/>
        <n v="2.029425837320574"/>
        <n v="2.029748743718593"/>
        <n v="2.0295025728987994"/>
        <n v="2.0297551789077213"/>
        <n v="2.0295846557196082"/>
        <n v="1.1441569183504667"/>
        <n v="1.1143539400371452"/>
        <n v="1.1441414444111477"/>
        <n v="1.1143113235733493"/>
        <n v="1.11422988097353"/>
        <n v="1.1441574936494496"/>
        <n v="1.1446345256609642"/>
        <n v="1.9100518134715025"/>
        <n v="1.9102661596958175"/>
        <n v="1.9112128146453089"/>
        <n v="1.910239651416122"/>
        <n v="1.143840856924254"/>
        <n v="1.1610687022900763"/>
        <n v="1.1499999999999999"/>
        <n v="2.2597285067873303"/>
        <n v="2.2574585635359115"/>
        <n v="2.2544520547945206"/>
        <n v="2.251984126984127"/>
        <n v="2.2561162079510702"/>
        <n v="2.2564612326043738"/>
        <n v="2.2577956989247312"/>
        <n v="2.2565680473372782"/>
        <n v="2.2623310810810811"/>
        <n v="2.2585160202360877"/>
        <n v="2.2619217081850533"/>
        <n v="2.2621993127147766"/>
        <n v="2.27"/>
        <n v="2.2578423871461362"/>
        <n v="2.2569789674952201"/>
        <n v="2.2580456407255705"/>
        <n v="2.2575445816186557"/>
        <n v="2.2526717557251907"/>
        <n v="1.142191304347826"/>
        <n v="2.2579575596816976"/>
        <n v="2.2595177013853256"/>
        <n v="2.2601731601731601"/>
        <n v="2.2583659933675007"/>
        <n v="2.2585642317380352"/>
        <n v="2.2557743957027752"/>
        <n v="2.2575956284153005"/>
        <n v="2.2595618068704355"/>
        <n v="2.2588177339901478"/>
        <n v="2.2578887195121951"/>
        <n v="2.2617753623188408"/>
        <n v="2.2572232645403378"/>
        <n v="2.2564071856287424"/>
        <n v="1.3316326530612246"/>
        <n v="1.1525573523881159"/>
        <n v="1.1640225867168594"/>
        <n v="1.1412757973733583"/>
        <n v="1.1637516688918559"/>
        <n v="1.1637096774193549"/>
        <n v="1.1627329192546585"/>
        <n v="2.2082746478873241"/>
        <n v="2.9725146198830408"/>
        <n v="2.9728489483747609"/>
        <n v="2.9740674955595026"/>
        <n v="2.2281167108753315"/>
        <n v="2.2285714285714286"/>
        <n v="2.2277744087325653"/>
        <n v="2.2279569892473119"/>
        <n v="2.2286129266521422"/>
        <n v="2.2248306997742664"/>
        <n v="2.7214446952595939"/>
        <n v="2.971135646687697"/>
        <n v="2.4573518653986834"/>
        <n v="2.4566003616636527"/>
        <n v="2.4570680628272252"/>
        <n v="2.1958333333333333"/>
        <n v="2.2041994750656166"/>
        <n v="2.2000000000000002"/>
        <n v="2.2077348066298343"/>
        <n v="2.1979564032697549"/>
        <n v="2.1917355371900826"/>
        <n v="2.2282036278525452"/>
        <n v="2.0699999999999998"/>
        <n v="2.0597014925373136"/>
        <n v="2.9511627906976745"/>
        <n v="2.9549941702293041"/>
        <n v="2.9515527950310561"/>
        <n v="2.9522862823061629"/>
        <n v="4.8634719710669074"/>
        <n v="2.9868461538461539"/>
        <n v="2.9782051282051283"/>
        <n v="2.9758293838862557"/>
        <n v="2.9861111111111112"/>
        <n v="2.9953290008123479"/>
        <n v="2.9919451585261352"/>
        <n v="2.9931034482758623"/>
        <n v="2.9921893491124258"/>
        <n v="2.9946428571428569"/>
        <n v="2.9947723440134908"/>
        <n v="2.9662698412698414"/>
        <n v="2.9761574074074075"/>
        <n v="2.9714285714285715"/>
        <n v="2.9718787878787878"/>
        <n v="2.9834801762114536"/>
        <n v="2.9940176991150445"/>
        <n v="2.994676848162904"/>
        <n v="2.9940582588546838"/>
        <n v="2.9943612469437655"/>
        <n v="2.9925675675675674"/>
        <n v="2.994309296264118"/>
        <n v="2.9671755725190838"/>
        <n v="2.9652892561983473"/>
        <n v="2.9697516930022574"/>
        <n v="2.9739247311827959"/>
        <n v="2.9743455497382199"/>
        <n v="2.974614065180103"/>
        <n v="2.9692840646651271"/>
        <n v="2.9747448979591837"/>
        <n v="2.9931372549019608"/>
        <n v="2.9733492442322991"/>
        <n v="2.9624423963133641"/>
        <n v="2.970361247947455"/>
        <n v="2.9947779243623569"/>
        <n v="2.9904967602591794"/>
        <n v="2.9945866861741037"/>
        <n v="2.9718052738336715"/>
        <n v="2.9724117647058823"/>
        <n v="2.973296089385475"/>
        <n v="2.9738159675236808"/>
        <n v="2.9717125382262997"/>
        <n v="2.9935967302452315"/>
        <n v="2.9945482546201232"/>
        <n v="2.9966814159292037"/>
        <n v="2.993267449042619"/>
        <n v="2.9946101406050278"/>
        <n v="2.9940125543215839"/>
        <n v="2.994607159460716"/>
        <n v="2.9944845360824743"/>
        <n v="2.9934463794683777"/>
        <n v="2.9945641025641025"/>
        <n v="2.9920985556499575"/>
        <n v="2.9944626935710934"/>
        <n v="2.9948420570730963"/>
        <n v="2.9948521702663031"/>
        <n v="2.9874531835205991"/>
        <n v="2.9945937300063981"/>
        <n v="2.9948802163833075"/>
        <n v="2.9941856392294222"/>
        <n v="2.9929668552950686"/>
        <n v="2.9948362720403021"/>
        <n v="2.9705211726384366"/>
        <n v="2.9721669980119283"/>
        <n v="2.9727167630057805"/>
        <n v="2.9706263498920085"/>
        <n v="2.4546583850931678"/>
        <n v="2.4560975609756097"/>
        <n v="2.4599593495934959"/>
        <n v="2.4558317399617593"/>
        <n v="2.4536423841059603"/>
        <n v="2.4573233320173706"/>
        <n v="2.4571640682999258"/>
        <n v="2.4553846153846153"/>
        <n v="2.4543340380549683"/>
        <n v="2.4539087947882736"/>
        <n v="2.4533670033670032"/>
        <n v="2.4580097087378641"/>
        <n v="2.4503968253968256"/>
        <n v="2.4550303030303029"/>
        <n v="2.1928015564202337"/>
        <n v="2.228400109021532"/>
        <n v="2.2267062314540058"/>
        <n v="2.2280639431616343"/>
        <n v="2.2229007633587785"/>
        <n v="1.1906614785992218"/>
        <n v="1.193979933110368"/>
        <n v="1.1898734177215189"/>
        <n v="1.1894273127753303"/>
        <n v="1.1937716262975779"/>
        <n v="2.029381145170619"/>
        <n v="2.0294025974025973"/>
        <n v="2.0289729729729729"/>
        <n v="2.0293986636971049"/>
        <n v="2.9748223350253808"/>
        <n v="2.9748735244519393"/>
        <n v="2.9537704918032786"/>
        <n v="2.9549747048903878"/>
        <n v="2.9544502617801047"/>
        <n v="2.9556521739130437"/>
        <n v="2.9546113989637304"/>
        <n v="2.9555474452554744"/>
        <n v="2.954951635191156"/>
        <n v="2.9547169811320755"/>
        <n v="2.953846153846154"/>
        <n v="2.953887884267631"/>
        <n v="2.7061331685462693"/>
        <n v="2.70550621669627"/>
        <n v="2.9617924528301889"/>
        <n v="2.9948089401586158"/>
        <n v="2.973170731707317"/>
        <n v="2.4528868360277136"/>
        <n v="2.4511450381679389"/>
        <n v="2.4745341614906833"/>
        <n v="2.4605363984674331"/>
        <n v="2.4477477477477478"/>
        <n v="1.1942583732057417"/>
        <n v="1.3075471698113208"/>
        <n v="1.193633952254642"/>
        <n v="1.312127236580517"/>
        <n v="1.3099236641221375"/>
        <n v="1.3125703564727955"/>
        <n v="1.3131167268351385"/>
        <n v="1.3130076515597411"/>
        <n v="1.3128390596745028"/>
        <n v="1.311737089201878"/>
        <n v="2.0592746113989637"/>
        <n v="2.9547915142648136"/>
        <n v="2.9528818443804035"/>
        <n v="2.957676348547718"/>
        <n v="4.8397515527950308"/>
        <n v="2.4530821917808221"/>
        <n v="2.7335984095427435"/>
        <n v="2.7317880794701987"/>
        <n v="2.9732492997198881"/>
        <n v="2.9742631578947369"/>
        <n v="2.973215717722534"/>
        <n v="2.9780876494023905"/>
        <n v="2.9687943262411349"/>
        <n v="2.9748094834885692"/>
        <n v="2.9731073446327683"/>
        <n v="2.9739639200390053"/>
        <n v="2.9749370277078087"/>
        <n v="2.9749926188367288"/>
        <n v="2.9778947368421052"/>
        <n v="2.9742998833138858"/>
        <n v="2.9756726870622927"/>
        <n v="2.9786885245901638"/>
        <n v="2.9723076923076923"/>
        <n v="2.9729305423406278"/>
        <n v="2.5373658133773742"/>
        <n v="2.5347912524850895"/>
        <n v="2.5331125827814569"/>
        <n v="2.1773399014778323"/>
        <n v="2.1953642384105962"/>
        <n v="2.1881188118811883"/>
        <n v="1.1936056838365896"/>
        <n v="1.3273584905660378"/>
        <n v="1.3289256198347108"/>
        <n v="1.1939924906132666"/>
        <n v="1.1945701357466063"/>
        <n v="1.3133220910623946"/>
        <n v="1.3132220795892169"/>
        <n v="1.313841368584759"/>
        <n v="1.3129324546952224"/>
        <n v="1.3134975369458128"/>
        <n v="1.314027149321267"/>
        <n v="1.3434579439252337"/>
        <n v="2.9676029962546817"/>
        <n v="2.9526315789473685"/>
        <n v="2.9534246575342467"/>
        <n v="2.953125"/>
        <n v="2.9513598326359833"/>
        <n v="2.9543992120814182"/>
        <n v="2.9546358933545562"/>
        <n v="2.9542440318302385"/>
        <n v="2.9542091271599467"/>
        <n v="2.9775933609958507"/>
        <n v="2.9690420560747666"/>
        <n v="2.5840490797546014"/>
        <n v="2.5849420849420848"/>
        <n v="2.5659187386294726"/>
        <n v="2.5852272727272729"/>
        <n v="2.584930896121266"/>
        <n v="2.5867828612926651"/>
        <n v="2.9859200000000001"/>
        <n v="2.9921364985163206"/>
        <n v="1.2154981549815498"/>
        <n v="1.2101214574898786"/>
        <n v="1.213678756476684"/>
        <n v="1.216651418115279"/>
        <n v="1.2134991119005329"/>
        <n v="0.76388888888888884"/>
        <n v="0.76619283065512978"/>
        <n v="0.76623164763458407"/>
        <n v="0.76570631970260228"/>
        <n v="1.2139568764568764"/>
        <n v="1.2150406504065041"/>
        <n v="1.2148846960167714"/>
        <n v="1.2132222222222222"/>
        <n v="1.2151394422310757"/>
        <n v="1.1585714285714286"/>
        <n v="1.2144796380090497"/>
        <n v="1.2142520612485277"/>
        <n v="0.78592483419307291"/>
        <n v="0.78718861209964408"/>
        <n v="1.2152804642166344"/>
        <n v="1.2111801242236024"/>
        <n v="1.1949685534591195"/>
        <n v="1.0248756218905473"/>
        <n v="1.1343202846975089"/>
        <n v="2.2533088235294119"/>
        <n v="2.5833333333333335"/>
        <n v="2.2008620689655172"/>
        <n v="2.2275092936802974"/>
        <n v="2.2274157303370785"/>
        <n v="2.2272727272727271"/>
        <n v="2.602257336343115"/>
        <n v="2.6037267080745341"/>
        <n v="2.6051136363636362"/>
        <n v="2.6059139784946237"/>
        <n v="2.1995260663507108"/>
        <n v="2.1988944723618089"/>
        <n v="2.1986884197056944"/>
        <n v="2.2267716535433073"/>
        <n v="2.2276861569215392"/>
        <n v="2.2278818143986685"/>
        <n v="2.1937500000000001"/>
        <n v="2.1984895833333336"/>
        <n v="2.1986860068259384"/>
        <n v="2.1974939369442197"/>
        <n v="2.1989438576987217"/>
        <n v="1.0638623326959846"/>
        <n v="1.0632135306553911"/>
        <n v="1.0633540372670807"/>
        <n v="1.0640413683373111"/>
        <n v="2.7142326732673268"/>
        <n v="2.7157068062827223"/>
        <n v="2.7353463587921847"/>
        <n v="2.7351351351351352"/>
        <n v="1.7404371584699454"/>
        <n v="1.7401129943502824"/>
        <n v="2.15"/>
        <n v="2.5860838537020516"/>
        <n v="2.5811138014527844"/>
        <n v="0.78560500695410296"/>
        <n v="2.7551644988523334"/>
        <n v="2.7516556291390728"/>
        <n v="2.7542613636363638"/>
        <n v="2.7534791252485089"/>
        <n v="2.7348066298342539"/>
        <n v="2.734375"/>
        <n v="2.7356020942408379"/>
        <n v="2.7557111274871038"/>
        <n v="2.747107438016529"/>
        <n v="2.7514508928571431"/>
        <n v="2.7554125219426564"/>
        <n v="2.7550501156515033"/>
        <n v="2.8389305816135084"/>
        <n v="2.1377840909090908"/>
        <n v="2.1371769383697812"/>
        <n v="2.58"/>
        <n v="2.2262996941896023"/>
        <n v="2.2284237726098191"/>
        <n v="2.2214876033057851"/>
        <n v="1.0841397849462366"/>
        <n v="1.0813492063492063"/>
        <n v="1.084467005076142"/>
        <n v="2.7510273972602741"/>
        <n v="2.7498789346246975"/>
        <n v="2.4514981273408241"/>
        <n v="2.2168307086614174"/>
        <n v="2.2276243093922652"/>
        <n v="2.2259414225941421"/>
        <n v="2.228313043478261"/>
        <n v="2.2283278067266696"/>
        <n v="2.9955056179775279"/>
        <n v="2.9883971291866027"/>
        <n v="2.9944041450777203"/>
        <n v="2.1974826935179359"/>
        <n v="2.1961115475255304"/>
        <n v="2.1964417177914108"/>
        <n v="2.1966060606060607"/>
        <n v="2.1980540540540541"/>
        <n v="2.1977477477477478"/>
        <n v="2.1964831804281344"/>
        <n v="2.1966867469879516"/>
        <n v="2.1955014058106843"/>
        <n v="2.2037956204379561"/>
        <n v="2.2117384370015949"/>
        <n v="2.2045833333333333"/>
        <n v="2.2071676300578034"/>
        <n v="2.2067857142857141"/>
        <n v="2.2064634146341464"/>
        <n v="2.1991843393148449"/>
        <n v="2.2004672897196262"/>
        <n v="2.1969488188976376"/>
        <n v="1.2131332082551596"/>
        <n v="1.1918735891647856"/>
        <n v="1.1938398357289528"/>
        <n v="1.1938430734576397"/>
        <n v="1.1937765205091937"/>
        <n v="0.76596858638743459"/>
        <n v="0.76306306306306304"/>
        <n v="0.76363636363636367"/>
        <n v="0.76498371335504889"/>
        <n v="0.76400778210116727"/>
        <n v="0.94486948694869488"/>
        <n v="1.1135531135531136"/>
        <n v="1.1138121546961326"/>
        <n v="1.112471994025392"/>
        <n v="0.91601731601731606"/>
        <n v="0.91313432835820896"/>
        <n v="1.0834990059642147"/>
        <n v="1.0833939393939394"/>
        <n v="2.7283898305084744"/>
        <n v="2.7173553719008265"/>
        <n v="2.0282982791586996"/>
        <n v="2.0092362344582595"/>
        <n v="2.7149171270718231"/>
        <n v="2.7118403547671841"/>
        <n v="1.3423605497170574"/>
        <n v="2.5913621262458473"/>
        <n v="2.1988854152507815"/>
        <n v="2.1988256401892023"/>
        <n v="1.45"/>
        <n v="2.5654784240150095"/>
        <n v="2.5671641791044775"/>
        <n v="2.5668367346938776"/>
        <n v="2.5663492063492064"/>
        <n v="2.5653409090909092"/>
        <n v="2.5662964751327859"/>
        <n v="2.5863433312061264"/>
        <n v="2.5827814569536423"/>
        <n v="2.2064220183486238"/>
        <n v="0.60228380448405516"/>
        <n v="2.716417910447761"/>
        <n v="2.7530061349693251"/>
        <n v="2.5793650793650795"/>
        <n v="2.2284734133790738"/>
        <n v="2.5831533477321815"/>
        <n v="0.60222412318220697"/>
        <n v="2.1924603174603177"/>
        <n v="2.2269005847953216"/>
        <n v="2.2067594433399602"/>
        <n v="0.36545454545454548"/>
        <n v="2.5842424242424245"/>
        <n v="2.5815602836879434"/>
        <n v="2.5649122807017544"/>
        <n v="2.5612590799031478"/>
        <n v="2.5661290322580643"/>
        <n v="2.5853658536585367"/>
        <n v="2.5866209262435675"/>
        <n v="0.38742964352720449"/>
        <n v="4.53"/>
        <n v="2.7342632331902719"/>
        <n v="2.4569158328428489"/>
        <n v="2.4574300254452925"/>
        <n v="2.454303870595032"/>
        <n v="2.4572898799313894"/>
        <n v="2.4581059390048154"/>
        <n v="2.4581692389568919"/>
        <n v="2.4553214478660186"/>
        <n v="2.4565760869565216"/>
        <n v="2.4562011173184359"/>
        <n v="2.456556160316675"/>
        <n v="0.60179640718562877"/>
        <n v="2.5865633074935399"/>
        <n v="2.586021505376344"/>
        <n v="2.5925925925925926"/>
        <n v="0.60212907518296743"/>
        <n v="1.3413461538461537"/>
        <n v="1.6600397614314115"/>
        <n v="2.2082228116710874"/>
        <n v="2.5919003115264796"/>
        <n v="2.4770761245674739"/>
        <n v="2.5775862068965516"/>
        <n v="2.5869927737632019"/>
        <n v="2.6026490066225167"/>
        <n v="2.4544164037854888"/>
        <n v="2.2036363636363636"/>
        <n v="2.2103896103896106"/>
        <n v="2.2270893371757925"/>
        <n v="1.3426094890510949"/>
        <n v="2.2159622302158275"/>
        <n v="2.2165662650602411"/>
        <n v="2.2141843971631205"/>
        <n v="2.2155507559395247"/>
        <n v="2.2164848484848485"/>
        <n v="2.2305084745762711"/>
        <n v="2.227891891891892"/>
        <n v="2.2283737024221453"/>
        <n v="2.4729452054794518"/>
        <n v="2.218622448979592"/>
        <n v="2.5808823529411766"/>
        <n v="2.2209349593495933"/>
        <n v="2.2161490683229812"/>
        <n v="1.6578692493946732"/>
        <n v="2.1950338600451467"/>
        <n v="2.199056603773585"/>
        <n v="2.2051752921535894"/>
        <n v="2.2036764705882352"/>
        <n v="2.2081705150976911"/>
        <n v="2.5969162995594712"/>
        <n v="1.3407534246575343"/>
        <n v="2.1934456928838952"/>
        <n v="2.2008298755186724"/>
        <n v="3.9480662983425416"/>
        <n v="3.951184834123223"/>
        <n v="2.7034951456310679"/>
        <n v="2.7141279069767443"/>
        <n v="2.7163272120200332"/>
        <n v="2.7129374999999998"/>
        <n v="2.7122149837133551"/>
        <n v="2.7191235059760954"/>
        <n v="2.7113013698630137"/>
        <n v="2.7240566037735849"/>
        <n v="2.7272727272727271"/>
        <n v="2.7438679245283017"/>
        <n v="2.7375565610859729"/>
        <n v="2.7167475728155339"/>
        <n v="2.7098771498771499"/>
        <n v="2.714097087378641"/>
        <n v="2.7121568627450978"/>
        <n v="2.7106382978723405"/>
        <n v="2.7126849894291754"/>
        <n v="2.564457831325301"/>
        <n v="1.3404255319148937"/>
        <n v="2.5845697329376853"/>
        <n v="2.5831987075928917"/>
        <n v="2.2210970464135023"/>
        <n v="2.601418439716312"/>
        <n v="2.5952830188679243"/>
        <n v="1.9841269841269842"/>
        <n v="2.5556603773584907"/>
        <n v="2.5754716981132075"/>
        <n v="2.5785123966942147"/>
        <n v="0.45048701298701299"/>
        <n v="2.5289256198347108"/>
        <n v="2.5341614906832297"/>
        <n v="2.4565321701199565"/>
        <n v="2.4765140324963073"/>
        <n v="2.4751491053677932"/>
        <n v="2.4750749250749249"/>
        <n v="2.4747706422018347"/>
        <n v="2.4719128329297821"/>
        <n v="2.4746701846965697"/>
        <n v="2.474723926380368"/>
        <n v="2.4773764258555131"/>
        <n v="2.4770387507229614"/>
        <n v="1.67"/>
        <n v="2.496003717472119"/>
        <n v="2.5797665369649807"/>
        <n v="2.562414800389484"/>
        <n v="2.5651296829971182"/>
        <n v="2.5359116022099446"/>
        <n v="2.1987093304651788"/>
        <n v="2.1985294117647061"/>
        <n v="2.1985674492638281"/>
        <n v="2.5384032339565437"/>
        <n v="2.5363636363636362"/>
        <n v="2.536008230452675"/>
        <n v="2.5355569540591567"/>
        <n v="2.5314769975786926"/>
        <n v="2.5345721694036301"/>
        <n v="2.53125"/>
        <n v="2.5362162162162161"/>
        <n v="2.5572139303482588"/>
        <n v="2.456931216931217"/>
        <n v="2.4554397660818714"/>
        <n v="2.4556256062075654"/>
        <n v="2.4564781021897812"/>
        <n v="2.4572020725388599"/>
        <n v="2.4568889914608816"/>
        <n v="2.4568807339449541"/>
        <n v="2.4557408595253367"/>
        <n v="2.4557225433526013"/>
        <n v="1.3402877697841726"/>
        <n v="2.2049661399548532"/>
        <n v="2.2078892152748635"/>
        <n v="3.5"/>
        <n v="2.2278481012658227"/>
        <n v="2.2188679245283018"/>
        <n v="2.1982980332829047"/>
        <n v="2.198746572659616"/>
        <n v="2.1974431818181817"/>
        <n v="2.1974106680476435"/>
        <n v="2.1958979033728352"/>
        <n v="2.1961658841940532"/>
        <n v="2.1981637337413926"/>
        <n v="2.1982536066818525"/>
        <n v="2.2057037718491261"/>
        <n v="2.2070894489061201"/>
        <n v="2.2086412734508243"/>
        <n v="2.2086926994906619"/>
        <n v="2.2071428571428573"/>
        <n v="2.2081177520071367"/>
        <n v="2.206989364011287"/>
        <n v="2.2072168905950096"/>
        <n v="2.2071363220494051"/>
        <n v="2.2060619181641048"/>
        <n v="2.2084045584045584"/>
        <n v="2.2062962962962964"/>
        <n v="2.2078803702824592"/>
        <n v="16.666666666666668"/>
      </sharedItems>
    </cacheField>
  </cacheFields>
  <extLst>
    <ext xmlns:x14="http://schemas.microsoft.com/office/spreadsheetml/2009/9/main" uri="{725AE2AE-9491-48be-B2B4-4EB974FC3084}">
      <x14:pivotCacheDefinition pivotCacheId="19290514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63">
  <r>
    <x v="0"/>
    <s v="Athletic"/>
    <s v="Athletic Kids"/>
    <x v="0"/>
    <x v="0"/>
    <x v="0"/>
    <s v="L6 R Tongue Dial S1"/>
    <n v="2022"/>
    <n v="41910"/>
    <n v="48789"/>
  </r>
  <r>
    <x v="0"/>
    <s v="Athletic"/>
    <s v="Athletic Kids"/>
    <x v="0"/>
    <x v="0"/>
    <x v="0"/>
    <s v="L6 R Tongue Dial S1"/>
    <n v="2022"/>
    <n v="8345"/>
    <n v="9711"/>
  </r>
  <r>
    <x v="0"/>
    <s v="Athletic"/>
    <s v="Athletic Kids"/>
    <x v="0"/>
    <x v="0"/>
    <x v="0"/>
    <s v="L6 R Tongue Dial S1"/>
    <n v="2022"/>
    <n v="1885"/>
    <n v="2193.75"/>
  </r>
  <r>
    <x v="0"/>
    <s v="Athletic"/>
    <s v="Athletic Kids"/>
    <x v="0"/>
    <x v="0"/>
    <x v="0"/>
    <s v="L6 R Tongue Dial S1"/>
    <n v="2022"/>
    <n v="1530"/>
    <n v="1784.25"/>
  </r>
  <r>
    <x v="1"/>
    <s v="Athletic"/>
    <s v="Golf"/>
    <x v="1"/>
    <x v="0"/>
    <x v="1"/>
    <s v="L6 L Eyestay 20mm Dial R"/>
    <n v="2022"/>
    <n v="136225"/>
    <n v="307585"/>
  </r>
  <r>
    <x v="1"/>
    <s v="Athletic"/>
    <s v="Golf"/>
    <x v="1"/>
    <x v="0"/>
    <x v="1"/>
    <s v="L6 R Eyestay 20mm Dial R"/>
    <n v="2022"/>
    <n v="136200"/>
    <n v="307528.25"/>
  </r>
  <r>
    <x v="1"/>
    <s v="Athletic"/>
    <s v="Golf"/>
    <x v="1"/>
    <x v="0"/>
    <x v="2"/>
    <s v="Li2 L Eyestay Dial E"/>
    <n v="2022"/>
    <n v="84835"/>
    <n v="172176"/>
  </r>
  <r>
    <x v="1"/>
    <s v="Athletic"/>
    <s v="Golf"/>
    <x v="1"/>
    <x v="0"/>
    <x v="2"/>
    <s v="Li2 R Eyestay Dial E"/>
    <n v="2022"/>
    <n v="84835"/>
    <n v="172176"/>
  </r>
  <r>
    <x v="1"/>
    <s v="Athletic"/>
    <s v="Golf"/>
    <x v="1"/>
    <x v="0"/>
    <x v="1"/>
    <s v="L6 L Eyestay 20mm Dial R"/>
    <n v="2022"/>
    <n v="71920"/>
    <n v="162418.5"/>
  </r>
  <r>
    <x v="1"/>
    <s v="Athletic"/>
    <s v="Golf"/>
    <x v="1"/>
    <x v="0"/>
    <x v="1"/>
    <s v="L6 R Eyestay 20mm Dial R"/>
    <n v="2022"/>
    <n v="71920"/>
    <n v="162418.5"/>
  </r>
  <r>
    <x v="1"/>
    <s v="Athletic"/>
    <s v="Golf"/>
    <x v="1"/>
    <x v="0"/>
    <x v="3"/>
    <s v="M4 R Housing 25mm Dial C no Lace Lock"/>
    <n v="2022"/>
    <n v="40805"/>
    <n v="105560"/>
  </r>
  <r>
    <x v="1"/>
    <s v="Athletic"/>
    <s v="Golf"/>
    <x v="1"/>
    <x v="0"/>
    <x v="1"/>
    <s v="L6 R Eyestay 20mm Dial R"/>
    <n v="2022"/>
    <n v="41135"/>
    <n v="92899.75"/>
  </r>
  <r>
    <x v="1"/>
    <s v="Athletic"/>
    <s v="Golf"/>
    <x v="1"/>
    <x v="0"/>
    <x v="1"/>
    <s v="L6 L Eyestay 20mm Dial R"/>
    <n v="2022"/>
    <n v="41110"/>
    <n v="92843"/>
  </r>
  <r>
    <x v="1"/>
    <s v="Athletic"/>
    <s v="Golf"/>
    <x v="1"/>
    <x v="0"/>
    <x v="1"/>
    <s v="L6 R Eyestay 20mm Dial R"/>
    <n v="2022"/>
    <n v="34925"/>
    <n v="78882.5"/>
  </r>
  <r>
    <x v="1"/>
    <s v="Athletic"/>
    <s v="Golf"/>
    <x v="1"/>
    <x v="0"/>
    <x v="1"/>
    <s v="L6 L Eyestay 20mm Dial R"/>
    <n v="2022"/>
    <n v="34900"/>
    <n v="78825.75"/>
  </r>
  <r>
    <x v="1"/>
    <s v="Athletic"/>
    <s v="Golf"/>
    <x v="1"/>
    <x v="0"/>
    <x v="4"/>
    <s v="Li2 L Eyestay Dial C"/>
    <n v="2022"/>
    <n v="26485"/>
    <n v="72199"/>
  </r>
  <r>
    <x v="1"/>
    <s v="Athletic"/>
    <s v="Golf"/>
    <x v="1"/>
    <x v="0"/>
    <x v="5"/>
    <s v="L6 R Tongue Dial F"/>
    <n v="2022"/>
    <n v="68625"/>
    <n v="64178.5"/>
  </r>
  <r>
    <x v="1"/>
    <s v="Athletic"/>
    <s v="Golf"/>
    <x v="1"/>
    <x v="0"/>
    <x v="1"/>
    <s v="L6 L Eyestay 20mm Dial R"/>
    <n v="2022"/>
    <n v="27885"/>
    <n v="62992.5"/>
  </r>
  <r>
    <x v="1"/>
    <s v="Athletic"/>
    <s v="Golf"/>
    <x v="1"/>
    <x v="0"/>
    <x v="1"/>
    <s v="L6 R Eyestay 20mm Dial R"/>
    <n v="2022"/>
    <n v="27885"/>
    <n v="62992.5"/>
  </r>
  <r>
    <x v="1"/>
    <s v="Athletic"/>
    <s v="Golf"/>
    <x v="1"/>
    <x v="0"/>
    <x v="2"/>
    <s v="Li2 L Eyestay Dial E"/>
    <n v="2022"/>
    <n v="26240"/>
    <n v="53244"/>
  </r>
  <r>
    <x v="1"/>
    <s v="Athletic"/>
    <s v="Golf"/>
    <x v="1"/>
    <x v="0"/>
    <x v="2"/>
    <s v="Li2 R Eyestay Dial E"/>
    <n v="2022"/>
    <n v="26240"/>
    <n v="53244"/>
  </r>
  <r>
    <x v="1"/>
    <s v="Athletic"/>
    <s v="Golf"/>
    <x v="1"/>
    <x v="0"/>
    <x v="6"/>
    <s v="L6 R Tongue Dial E"/>
    <n v="2022"/>
    <n v="39050"/>
    <n v="52059"/>
  </r>
  <r>
    <x v="1"/>
    <s v="Athletic"/>
    <s v="Golf"/>
    <x v="1"/>
    <x v="0"/>
    <x v="7"/>
    <s v="L6 R Eyestay 20mm Dial K"/>
    <n v="2022"/>
    <n v="24035"/>
    <n v="48756"/>
  </r>
  <r>
    <x v="1"/>
    <s v="Athletic"/>
    <s v="Golf"/>
    <x v="1"/>
    <x v="0"/>
    <x v="5"/>
    <s v="L6 R Tongue Dial F"/>
    <n v="2022"/>
    <n v="52120"/>
    <n v="48739"/>
  </r>
  <r>
    <x v="1"/>
    <s v="Athletic"/>
    <s v="Golf"/>
    <x v="1"/>
    <x v="0"/>
    <x v="5"/>
    <s v="L6 R Tongue Dial F"/>
    <n v="2022"/>
    <n v="51965"/>
    <n v="48598"/>
  </r>
  <r>
    <x v="1"/>
    <s v="Athletic"/>
    <s v="Golf"/>
    <x v="1"/>
    <x v="0"/>
    <x v="6"/>
    <s v="L6 R Tongue Dial E"/>
    <n v="2022"/>
    <n v="35010"/>
    <n v="46665.5"/>
  </r>
  <r>
    <x v="1"/>
    <s v="Athletic"/>
    <s v="Golf"/>
    <x v="1"/>
    <x v="0"/>
    <x v="1"/>
    <s v="L6 R Tongue Dial R"/>
    <n v="2022"/>
    <n v="20030"/>
    <n v="45229.75"/>
  </r>
  <r>
    <x v="1"/>
    <s v="Athletic"/>
    <s v="Golf"/>
    <x v="1"/>
    <x v="0"/>
    <x v="1"/>
    <s v="L6 L Eyestay 20mm Dial R"/>
    <n v="2022"/>
    <n v="19635"/>
    <n v="44321.75"/>
  </r>
  <r>
    <x v="1"/>
    <s v="Athletic"/>
    <s v="Golf"/>
    <x v="1"/>
    <x v="0"/>
    <x v="1"/>
    <s v="L6 R Eyestay 20mm Dial R"/>
    <n v="2022"/>
    <n v="19610"/>
    <n v="44265"/>
  </r>
  <r>
    <x v="1"/>
    <s v="Athletic"/>
    <s v="Golf"/>
    <x v="1"/>
    <x v="1"/>
    <x v="8"/>
    <s v="L6 Bayonet Eyestay"/>
    <n v="2022"/>
    <n v="340000"/>
    <n v="44200"/>
  </r>
  <r>
    <x v="1"/>
    <s v="Athletic"/>
    <s v="Golf"/>
    <x v="1"/>
    <x v="0"/>
    <x v="9"/>
    <s v="Li2 L Eyestay Dial A"/>
    <n v="2022"/>
    <n v="14580"/>
    <n v="43355"/>
  </r>
  <r>
    <x v="1"/>
    <s v="Athletic"/>
    <s v="Golf"/>
    <x v="1"/>
    <x v="0"/>
    <x v="9"/>
    <s v="Li2 R Eyestay Dial A"/>
    <n v="2022"/>
    <n v="14580"/>
    <n v="43355"/>
  </r>
  <r>
    <x v="1"/>
    <s v="Athletic"/>
    <s v="Golf"/>
    <x v="1"/>
    <x v="0"/>
    <x v="1"/>
    <s v="L6 L Eyestay 20mm Dial R"/>
    <n v="2022"/>
    <n v="18470"/>
    <n v="41711.25"/>
  </r>
  <r>
    <x v="1"/>
    <s v="Athletic"/>
    <s v="Golf"/>
    <x v="1"/>
    <x v="0"/>
    <x v="1"/>
    <s v="L6 R Eyestay 20mm Dial R"/>
    <n v="2022"/>
    <n v="18470"/>
    <n v="41711.25"/>
  </r>
  <r>
    <x v="1"/>
    <s v="Athletic"/>
    <s v="Golf"/>
    <x v="1"/>
    <x v="0"/>
    <x v="1"/>
    <s v="L6 L Eyestay 20mm Dial R"/>
    <n v="2022"/>
    <n v="18395"/>
    <n v="41541"/>
  </r>
  <r>
    <x v="1"/>
    <s v="Athletic"/>
    <s v="Golf"/>
    <x v="1"/>
    <x v="0"/>
    <x v="1"/>
    <s v="L6 R Eyestay 20mm Dial R"/>
    <n v="2022"/>
    <n v="18370"/>
    <n v="41484.25"/>
  </r>
  <r>
    <x v="1"/>
    <s v="Athletic"/>
    <s v="Golf"/>
    <x v="1"/>
    <x v="0"/>
    <x v="1"/>
    <s v="L6 R Tongue Dial R"/>
    <n v="2022"/>
    <n v="18115"/>
    <n v="40916.75"/>
  </r>
  <r>
    <x v="1"/>
    <s v="Athletic"/>
    <s v="Golf"/>
    <x v="1"/>
    <x v="0"/>
    <x v="1"/>
    <s v="L6 R Eyestay 20mm Dial R"/>
    <n v="2022"/>
    <n v="18040"/>
    <n v="40746.5"/>
  </r>
  <r>
    <x v="1"/>
    <s v="Athletic"/>
    <s v="Golf"/>
    <x v="1"/>
    <x v="0"/>
    <x v="1"/>
    <s v="L6 L Eyestay 20mm Dial R"/>
    <n v="2022"/>
    <n v="18015"/>
    <n v="40689.75"/>
  </r>
  <r>
    <x v="1"/>
    <s v="Athletic"/>
    <s v="Golf"/>
    <x v="1"/>
    <x v="0"/>
    <x v="6"/>
    <s v="L6 R Tongue Dial E"/>
    <n v="2022"/>
    <n v="30155"/>
    <n v="40200"/>
  </r>
  <r>
    <x v="1"/>
    <s v="Athletic"/>
    <s v="Golf"/>
    <x v="1"/>
    <x v="2"/>
    <x v="10"/>
    <s v="Lace Guide, FormTX 2, 15mm"/>
    <n v="2022"/>
    <n v="267650"/>
    <n v="37471"/>
  </r>
  <r>
    <x v="1"/>
    <s v="Athletic"/>
    <s v="Golf"/>
    <x v="1"/>
    <x v="0"/>
    <x v="7"/>
    <s v="L6 L Eyestay 20mm Dial K"/>
    <n v="2022"/>
    <n v="18200"/>
    <n v="36924"/>
  </r>
  <r>
    <x v="1"/>
    <s v="Athletic"/>
    <s v="Golf"/>
    <x v="1"/>
    <x v="0"/>
    <x v="7"/>
    <s v="L6 R Eyestay 20mm Dial K"/>
    <n v="2022"/>
    <n v="18200"/>
    <n v="36924"/>
  </r>
  <r>
    <x v="1"/>
    <s v="Athletic"/>
    <s v="Golf"/>
    <x v="1"/>
    <x v="0"/>
    <x v="5"/>
    <s v="L6 R Tongue Dial F"/>
    <n v="2022"/>
    <n v="38950"/>
    <n v="36425"/>
  </r>
  <r>
    <x v="1"/>
    <s v="Athletic"/>
    <s v="Golf"/>
    <x v="1"/>
    <x v="0"/>
    <x v="6"/>
    <s v="L6 R Tongue Dial E"/>
    <n v="2022"/>
    <n v="27175"/>
    <n v="36213.5"/>
  </r>
  <r>
    <x v="1"/>
    <s v="Athletic"/>
    <s v="Golf"/>
    <x v="1"/>
    <x v="0"/>
    <x v="6"/>
    <s v="L6 R Tongue Dial E"/>
    <n v="2022"/>
    <n v="26265"/>
    <n v="35791.25"/>
  </r>
  <r>
    <x v="1"/>
    <s v="Athletic"/>
    <s v="Golf"/>
    <x v="1"/>
    <x v="0"/>
    <x v="6"/>
    <s v="L6 R Tongue Dial E"/>
    <n v="2022"/>
    <n v="26130"/>
    <n v="35620"/>
  </r>
  <r>
    <x v="1"/>
    <s v="Athletic"/>
    <s v="Golf"/>
    <x v="1"/>
    <x v="2"/>
    <x v="11"/>
    <s v="Lace Guide, FormTX, Stitch, 20mm"/>
    <n v="2022"/>
    <n v="253900"/>
    <n v="35546"/>
  </r>
  <r>
    <x v="1"/>
    <s v="Athletic"/>
    <s v="Golf"/>
    <x v="1"/>
    <x v="0"/>
    <x v="1"/>
    <s v="L6 L Eyestay 20mm Dial R"/>
    <n v="2022"/>
    <n v="14100"/>
    <n v="31836.75"/>
  </r>
  <r>
    <x v="1"/>
    <s v="Athletic"/>
    <s v="Golf"/>
    <x v="1"/>
    <x v="0"/>
    <x v="1"/>
    <s v="L6 R Eyestay 20mm Dial R"/>
    <n v="2022"/>
    <n v="14100"/>
    <n v="31836.75"/>
  </r>
  <r>
    <x v="1"/>
    <s v="Athletic"/>
    <s v="Golf"/>
    <x v="1"/>
    <x v="0"/>
    <x v="6"/>
    <s v="L6 R Tongue Dial E"/>
    <n v="2022"/>
    <n v="23095"/>
    <n v="30786.5"/>
  </r>
  <r>
    <x v="1"/>
    <s v="Athletic"/>
    <s v="Golf"/>
    <x v="1"/>
    <x v="2"/>
    <x v="12"/>
    <s v="Lace Guide, Web 15mm, Soft Nylon"/>
    <n v="2022"/>
    <n v="243550"/>
    <n v="30443.75"/>
  </r>
  <r>
    <x v="1"/>
    <s v="Athletic"/>
    <s v="Golf"/>
    <x v="1"/>
    <x v="0"/>
    <x v="6"/>
    <s v="L6 R Tongue Dial E"/>
    <n v="2022"/>
    <n v="21915"/>
    <n v="29866"/>
  </r>
  <r>
    <x v="1"/>
    <s v="Athletic"/>
    <s v="Golf"/>
    <x v="1"/>
    <x v="0"/>
    <x v="6"/>
    <s v="L6 R Tongue Dial E"/>
    <n v="2022"/>
    <n v="20690"/>
    <n v="28187.75"/>
  </r>
  <r>
    <x v="1"/>
    <s v="Athletic"/>
    <s v="Golf"/>
    <x v="1"/>
    <x v="0"/>
    <x v="4"/>
    <s v="Li2 L Eyestay Dial C"/>
    <n v="2022"/>
    <n v="10155"/>
    <n v="27674"/>
  </r>
  <r>
    <x v="1"/>
    <s v="Athletic"/>
    <s v="Golf"/>
    <x v="1"/>
    <x v="0"/>
    <x v="7"/>
    <s v="L6 R Eyestay 20mm Dial K"/>
    <n v="2022"/>
    <n v="13575"/>
    <n v="27540"/>
  </r>
  <r>
    <x v="1"/>
    <s v="Athletic"/>
    <s v="Golf"/>
    <x v="1"/>
    <x v="0"/>
    <x v="7"/>
    <s v="L6 R Eyestay 20mm Dial K"/>
    <n v="2022"/>
    <n v="13445"/>
    <n v="27285"/>
  </r>
  <r>
    <x v="1"/>
    <s v="Athletic"/>
    <s v="Golf"/>
    <x v="1"/>
    <x v="2"/>
    <x v="10"/>
    <s v="Lace Guide, FormTX 2, 15mm"/>
    <n v="2022"/>
    <n v="176700"/>
    <n v="24738"/>
  </r>
  <r>
    <x v="1"/>
    <s v="Athletic"/>
    <s v="Golf"/>
    <x v="1"/>
    <x v="0"/>
    <x v="6"/>
    <s v="L6 R Tongue Dial E"/>
    <n v="2022"/>
    <n v="18095"/>
    <n v="24660"/>
  </r>
  <r>
    <x v="1"/>
    <s v="Athletic"/>
    <s v="Golf"/>
    <x v="1"/>
    <x v="0"/>
    <x v="7"/>
    <s v="L6 R Eyestay 20mm Dial K"/>
    <n v="2022"/>
    <n v="11790"/>
    <n v="23919"/>
  </r>
  <r>
    <x v="1"/>
    <s v="Athletic"/>
    <s v="Golf"/>
    <x v="1"/>
    <x v="0"/>
    <x v="7"/>
    <s v="L6 L Eyestay 20mm Dial K"/>
    <n v="2022"/>
    <n v="11765"/>
    <n v="23868"/>
  </r>
  <r>
    <x v="1"/>
    <s v="Athletic"/>
    <s v="Golf"/>
    <x v="1"/>
    <x v="0"/>
    <x v="2"/>
    <s v="Li2 L Eyestay Dial E"/>
    <n v="2022"/>
    <n v="11525"/>
    <n v="23358"/>
  </r>
  <r>
    <x v="1"/>
    <s v="Athletic"/>
    <s v="Golf"/>
    <x v="1"/>
    <x v="0"/>
    <x v="2"/>
    <s v="Li2 R Eyestay Dial E"/>
    <n v="2022"/>
    <n v="11525"/>
    <n v="23358"/>
  </r>
  <r>
    <x v="1"/>
    <s v="Athletic"/>
    <s v="Golf"/>
    <x v="1"/>
    <x v="2"/>
    <x v="12"/>
    <s v="Tube Guide, Tube 2, Soft Nylon"/>
    <n v="2022"/>
    <n v="243650"/>
    <n v="23146.75"/>
  </r>
  <r>
    <x v="1"/>
    <s v="Athletic"/>
    <s v="Golf"/>
    <x v="1"/>
    <x v="0"/>
    <x v="6"/>
    <s v="L6 R Tongue Dial E"/>
    <n v="2022"/>
    <n v="16735"/>
    <n v="22311"/>
  </r>
  <r>
    <x v="1"/>
    <s v="Athletic"/>
    <s v="Golf"/>
    <x v="1"/>
    <x v="0"/>
    <x v="6"/>
    <s v="L6 R Tongue Dial E"/>
    <n v="2022"/>
    <n v="16265"/>
    <n v="22159.75"/>
  </r>
  <r>
    <x v="1"/>
    <s v="Athletic"/>
    <s v="Golf"/>
    <x v="1"/>
    <x v="0"/>
    <x v="1"/>
    <s v="L6 L Eyestay 20mm Dial R"/>
    <n v="2022"/>
    <n v="9805"/>
    <n v="22132.5"/>
  </r>
  <r>
    <x v="1"/>
    <s v="Athletic"/>
    <s v="Golf"/>
    <x v="1"/>
    <x v="0"/>
    <x v="1"/>
    <s v="L6 R Eyestay 20mm Dial R"/>
    <n v="2022"/>
    <n v="9805"/>
    <n v="22132.5"/>
  </r>
  <r>
    <x v="1"/>
    <s v="Athletic"/>
    <s v="Golf"/>
    <x v="1"/>
    <x v="0"/>
    <x v="4"/>
    <s v="Li2 L Eyestay Dial C"/>
    <n v="2022"/>
    <n v="7915"/>
    <n v="21577.5"/>
  </r>
  <r>
    <x v="1"/>
    <s v="Athletic"/>
    <s v="Golf"/>
    <x v="1"/>
    <x v="1"/>
    <x v="8"/>
    <s v="L6 Bayonet Eyestay"/>
    <n v="2022"/>
    <n v="154250"/>
    <n v="20052.5"/>
  </r>
  <r>
    <x v="1"/>
    <s v="Athletic"/>
    <s v="Golf"/>
    <x v="1"/>
    <x v="2"/>
    <x v="11"/>
    <s v="Lace Guide, FormTX, Stitch, 15mm"/>
    <n v="2022"/>
    <n v="143000"/>
    <n v="20020"/>
  </r>
  <r>
    <x v="1"/>
    <s v="Athletic"/>
    <s v="Golf"/>
    <x v="1"/>
    <x v="0"/>
    <x v="5"/>
    <s v="L6 R Tongue Dial F"/>
    <n v="2022"/>
    <n v="21165"/>
    <n v="19787"/>
  </r>
  <r>
    <x v="1"/>
    <s v="Athletic"/>
    <s v="Golf"/>
    <x v="1"/>
    <x v="0"/>
    <x v="1"/>
    <s v="L6 L Eyestay 20mm Dial R"/>
    <n v="2022"/>
    <n v="8620"/>
    <n v="19465.25"/>
  </r>
  <r>
    <x v="1"/>
    <s v="Athletic"/>
    <s v="Golf"/>
    <x v="1"/>
    <x v="0"/>
    <x v="1"/>
    <s v="L6 R Eyestay 20mm Dial R"/>
    <n v="2022"/>
    <n v="8620"/>
    <n v="19465.25"/>
  </r>
  <r>
    <x v="1"/>
    <s v="Athletic"/>
    <s v="Golf"/>
    <x v="1"/>
    <x v="0"/>
    <x v="1"/>
    <s v="L6 L Eyestay 20mm Dial R"/>
    <n v="2022"/>
    <n v="8465"/>
    <n v="19124.75"/>
  </r>
  <r>
    <x v="1"/>
    <s v="Athletic"/>
    <s v="Golf"/>
    <x v="1"/>
    <x v="0"/>
    <x v="1"/>
    <s v="L6 R Eyestay 20mm Dial R"/>
    <n v="2022"/>
    <n v="8465"/>
    <n v="19124.75"/>
  </r>
  <r>
    <x v="1"/>
    <s v="Athletic"/>
    <s v="Golf"/>
    <x v="1"/>
    <x v="0"/>
    <x v="5"/>
    <s v="L6 R Tongue Dial F"/>
    <n v="2022"/>
    <n v="20100"/>
    <n v="18800"/>
  </r>
  <r>
    <x v="1"/>
    <s v="Athletic"/>
    <s v="Golf"/>
    <x v="1"/>
    <x v="1"/>
    <x v="8"/>
    <s v="L6 Bayonet Eyestay"/>
    <n v="2022"/>
    <n v="139000"/>
    <n v="18063.5"/>
  </r>
  <r>
    <x v="1"/>
    <s v="Athletic"/>
    <s v="Golf"/>
    <x v="1"/>
    <x v="1"/>
    <x v="8"/>
    <s v="L6 Bayonet Eyestay"/>
    <n v="2022"/>
    <n v="137300"/>
    <n v="17842.5"/>
  </r>
  <r>
    <x v="1"/>
    <s v="Athletic"/>
    <s v="Golf"/>
    <x v="1"/>
    <x v="0"/>
    <x v="13"/>
    <s v="L6 L Eyestay 20mm Dial X"/>
    <n v="2022"/>
    <n v="15510"/>
    <n v="16813.25"/>
  </r>
  <r>
    <x v="1"/>
    <s v="Athletic"/>
    <s v="Golf"/>
    <x v="1"/>
    <x v="0"/>
    <x v="13"/>
    <s v="L6 R Eyestay 20mm Dial X"/>
    <n v="2022"/>
    <n v="15510"/>
    <n v="16813.25"/>
  </r>
  <r>
    <x v="1"/>
    <s v="Athletic"/>
    <s v="Golf"/>
    <x v="1"/>
    <x v="0"/>
    <x v="1"/>
    <s v="L6 L Eyestay 20mm Dial R"/>
    <n v="2022"/>
    <n v="7385"/>
    <n v="16684.5"/>
  </r>
  <r>
    <x v="1"/>
    <s v="Athletic"/>
    <s v="Golf"/>
    <x v="1"/>
    <x v="0"/>
    <x v="1"/>
    <s v="L6 R Eyestay 20mm Dial R"/>
    <n v="2022"/>
    <n v="7385"/>
    <n v="16684.5"/>
  </r>
  <r>
    <x v="1"/>
    <s v="Athletic"/>
    <s v="Golf"/>
    <x v="1"/>
    <x v="0"/>
    <x v="6"/>
    <s v="L6 R Tongue Dial E"/>
    <n v="2022"/>
    <n v="11985"/>
    <n v="16337.25"/>
  </r>
  <r>
    <x v="1"/>
    <s v="Athletic"/>
    <s v="Golf"/>
    <x v="1"/>
    <x v="0"/>
    <x v="6"/>
    <s v="L6 R Tongue Dial E"/>
    <n v="2022"/>
    <n v="11960"/>
    <n v="16303"/>
  </r>
  <r>
    <x v="1"/>
    <s v="Athletic"/>
    <s v="Golf"/>
    <x v="1"/>
    <x v="0"/>
    <x v="6"/>
    <s v="L6 R Tongue Dial E"/>
    <n v="2022"/>
    <n v="12220"/>
    <n v="16281"/>
  </r>
  <r>
    <x v="1"/>
    <s v="Athletic"/>
    <s v="Golf"/>
    <x v="1"/>
    <x v="0"/>
    <x v="7"/>
    <s v="L6 L Eyestay 20mm Dial K"/>
    <n v="2022"/>
    <n v="8000"/>
    <n v="16218"/>
  </r>
  <r>
    <x v="1"/>
    <s v="Athletic"/>
    <s v="Golf"/>
    <x v="1"/>
    <x v="0"/>
    <x v="7"/>
    <s v="L6 R Eyestay 20mm Dial K"/>
    <n v="2022"/>
    <n v="8000"/>
    <n v="16218"/>
  </r>
  <r>
    <x v="1"/>
    <s v="Athletic"/>
    <s v="Golf"/>
    <x v="1"/>
    <x v="0"/>
    <x v="6"/>
    <s v="L6 R Tongue Dial E"/>
    <n v="2022"/>
    <n v="11055"/>
    <n v="15070"/>
  </r>
  <r>
    <x v="1"/>
    <s v="Athletic"/>
    <s v="Golf"/>
    <x v="1"/>
    <x v="0"/>
    <x v="6"/>
    <s v="L6 R Tongue Dial E"/>
    <n v="2022"/>
    <n v="10550"/>
    <n v="14385"/>
  </r>
  <r>
    <x v="1"/>
    <s v="Athletic"/>
    <s v="Golf"/>
    <x v="1"/>
    <x v="0"/>
    <x v="6"/>
    <s v="L6 R Tongue Dial E"/>
    <n v="2022"/>
    <n v="10705"/>
    <n v="14271"/>
  </r>
  <r>
    <x v="1"/>
    <s v="Athletic"/>
    <s v="Golf"/>
    <x v="1"/>
    <x v="0"/>
    <x v="6"/>
    <s v="L6 R Tongue Dial E"/>
    <n v="2022"/>
    <n v="10430"/>
    <n v="14213.75"/>
  </r>
  <r>
    <x v="1"/>
    <s v="Athletic"/>
    <s v="Golf"/>
    <x v="1"/>
    <x v="2"/>
    <x v="10"/>
    <s v="Lace Guide, FormTX 2, 15mm"/>
    <n v="2022"/>
    <n v="100050"/>
    <n v="14007"/>
  </r>
  <r>
    <x v="1"/>
    <s v="Athletic"/>
    <s v="Golf"/>
    <x v="1"/>
    <x v="0"/>
    <x v="6"/>
    <s v="L6 R Tongue Dial E"/>
    <n v="2022"/>
    <n v="10350"/>
    <n v="13802"/>
  </r>
  <r>
    <x v="1"/>
    <s v="Athletic"/>
    <s v="Golf"/>
    <x v="1"/>
    <x v="0"/>
    <x v="14"/>
    <s v="IP1 L Eyestay 20mm Dial C + Pawl Caps"/>
    <n v="2022"/>
    <n v="4500"/>
    <n v="13380.25"/>
  </r>
  <r>
    <x v="1"/>
    <s v="Athletic"/>
    <s v="Golf"/>
    <x v="1"/>
    <x v="0"/>
    <x v="14"/>
    <s v="IP1 R Eyestay 20mm Dial C + Pawl Caps"/>
    <n v="2022"/>
    <n v="4500"/>
    <n v="13380.25"/>
  </r>
  <r>
    <x v="1"/>
    <s v="Athletic"/>
    <s v="Golf"/>
    <x v="1"/>
    <x v="0"/>
    <x v="6"/>
    <s v="L6 R Tongue Dial E"/>
    <n v="2022"/>
    <n v="9810"/>
    <n v="13357.5"/>
  </r>
  <r>
    <x v="1"/>
    <s v="Athletic"/>
    <s v="Golf"/>
    <x v="1"/>
    <x v="2"/>
    <x v="11"/>
    <s v="Lace Guide,  FormTX, 15mmBlack"/>
    <n v="2022"/>
    <n v="88900"/>
    <n v="12446"/>
  </r>
  <r>
    <x v="1"/>
    <s v="Athletic"/>
    <s v="Golf"/>
    <x v="1"/>
    <x v="0"/>
    <x v="7"/>
    <s v="L6 L Eyestay 20mm Dial K"/>
    <n v="2022"/>
    <n v="5780"/>
    <n v="11730"/>
  </r>
  <r>
    <x v="1"/>
    <s v="Athletic"/>
    <s v="Golf"/>
    <x v="1"/>
    <x v="0"/>
    <x v="7"/>
    <s v="L6 R Eyestay 20mm Dial K"/>
    <n v="2022"/>
    <n v="5780"/>
    <n v="11730"/>
  </r>
  <r>
    <x v="1"/>
    <s v="Athletic"/>
    <s v="Golf"/>
    <x v="1"/>
    <x v="0"/>
    <x v="6"/>
    <s v="L6 R Tongue Dial E"/>
    <n v="2022"/>
    <n v="8700"/>
    <n v="11591"/>
  </r>
  <r>
    <x v="1"/>
    <s v="Athletic"/>
    <s v="Golf"/>
    <x v="1"/>
    <x v="0"/>
    <x v="1"/>
    <s v="L6 L Eyestay 20mm Dial R"/>
    <n v="2022"/>
    <n v="4790"/>
    <n v="10839.25"/>
  </r>
  <r>
    <x v="1"/>
    <s v="Athletic"/>
    <s v="Golf"/>
    <x v="1"/>
    <x v="0"/>
    <x v="1"/>
    <s v="L6 R Eyestay 20mm Dial R"/>
    <n v="2022"/>
    <n v="4790"/>
    <n v="10839.25"/>
  </r>
  <r>
    <x v="1"/>
    <s v="Athletic"/>
    <s v="Golf"/>
    <x v="1"/>
    <x v="0"/>
    <x v="13"/>
    <s v="L6 L Eyestay 20mm Dial X"/>
    <n v="2022"/>
    <n v="9900"/>
    <n v="10736.5"/>
  </r>
  <r>
    <x v="1"/>
    <s v="Athletic"/>
    <s v="Golf"/>
    <x v="1"/>
    <x v="0"/>
    <x v="13"/>
    <s v="L6 R Eyestay 20mm Dial X"/>
    <n v="2022"/>
    <n v="9900"/>
    <n v="10736.5"/>
  </r>
  <r>
    <x v="1"/>
    <s v="Athletic"/>
    <s v="Golf"/>
    <x v="1"/>
    <x v="1"/>
    <x v="8"/>
    <s v="L6 Bayonet Eyestay"/>
    <n v="2022"/>
    <n v="79400"/>
    <n v="10322"/>
  </r>
  <r>
    <x v="1"/>
    <s v="Athletic"/>
    <s v="Golf"/>
    <x v="1"/>
    <x v="2"/>
    <x v="12"/>
    <s v="Web Guide 35mm SNBlack"/>
    <n v="2022"/>
    <n v="81200"/>
    <n v="10150"/>
  </r>
  <r>
    <x v="1"/>
    <s v="Athletic"/>
    <s v="Golf"/>
    <x v="1"/>
    <x v="2"/>
    <x v="11"/>
    <s v="Lace Guide, FormTX, Stitch, 20mm"/>
    <n v="2022"/>
    <n v="72300"/>
    <n v="10122"/>
  </r>
  <r>
    <x v="1"/>
    <s v="Athletic"/>
    <s v="Golf"/>
    <x v="1"/>
    <x v="0"/>
    <x v="1"/>
    <s v="L6 L Eyestay 20mm Dial R"/>
    <n v="2022"/>
    <n v="4425"/>
    <n v="9988"/>
  </r>
  <r>
    <x v="1"/>
    <s v="Athletic"/>
    <s v="Golf"/>
    <x v="1"/>
    <x v="0"/>
    <x v="4"/>
    <s v="Li2 L Eyestay Dial C"/>
    <n v="2022"/>
    <n v="3635"/>
    <n v="9932.5"/>
  </r>
  <r>
    <x v="1"/>
    <s v="Athletic"/>
    <s v="Golf"/>
    <x v="1"/>
    <x v="0"/>
    <x v="1"/>
    <s v="L6 R Eyestay 20mm Dial R"/>
    <n v="2022"/>
    <n v="4400"/>
    <n v="9931.25"/>
  </r>
  <r>
    <x v="1"/>
    <s v="Athletic"/>
    <s v="Golf"/>
    <x v="1"/>
    <x v="2"/>
    <x v="10"/>
    <s v="Lace Guide, Form TX2, 20mm"/>
    <n v="2022"/>
    <n v="70500"/>
    <n v="9870"/>
  </r>
  <r>
    <x v="1"/>
    <s v="Athletic"/>
    <s v="Golf"/>
    <x v="1"/>
    <x v="0"/>
    <x v="6"/>
    <s v="L6 R Tongue Dial E"/>
    <n v="2022"/>
    <n v="7390"/>
    <n v="9849"/>
  </r>
  <r>
    <x v="1"/>
    <s v="Athletic"/>
    <s v="Golf"/>
    <x v="1"/>
    <x v="0"/>
    <x v="7"/>
    <s v="L6 L Eyestay 20mm Dial K"/>
    <n v="2022"/>
    <n v="4775"/>
    <n v="9690"/>
  </r>
  <r>
    <x v="1"/>
    <s v="Athletic"/>
    <s v="Golf"/>
    <x v="1"/>
    <x v="0"/>
    <x v="7"/>
    <s v="L6 R Eyestay 20mm Dial K"/>
    <n v="2022"/>
    <n v="4775"/>
    <n v="9690"/>
  </r>
  <r>
    <x v="1"/>
    <s v="Athletic"/>
    <s v="Golf"/>
    <x v="1"/>
    <x v="0"/>
    <x v="6"/>
    <s v="L6 R Tongue Dial E"/>
    <n v="2022"/>
    <n v="7035"/>
    <n v="9590"/>
  </r>
  <r>
    <x v="1"/>
    <s v="Athletic"/>
    <s v="Golf"/>
    <x v="1"/>
    <x v="0"/>
    <x v="6"/>
    <s v="L6 R Tongue Dial E"/>
    <n v="2022"/>
    <n v="7035"/>
    <n v="9380"/>
  </r>
  <r>
    <x v="1"/>
    <s v="Athletic"/>
    <s v="Golf"/>
    <x v="1"/>
    <x v="1"/>
    <x v="8"/>
    <s v="L6 Bayonet Eyestay"/>
    <n v="2022"/>
    <n v="71650"/>
    <n v="9314.5"/>
  </r>
  <r>
    <x v="1"/>
    <s v="Athletic"/>
    <s v="Golf"/>
    <x v="1"/>
    <x v="0"/>
    <x v="6"/>
    <s v="L6 R Tongue Dial E"/>
    <n v="2022"/>
    <n v="6985"/>
    <n v="9313.75"/>
  </r>
  <r>
    <x v="1"/>
    <s v="Athletic"/>
    <s v="Golf"/>
    <x v="1"/>
    <x v="0"/>
    <x v="13"/>
    <s v="L6 L Eyestay 20mm Dial X"/>
    <n v="2022"/>
    <n v="8345"/>
    <n v="9047"/>
  </r>
  <r>
    <x v="1"/>
    <s v="Athletic"/>
    <s v="Golf"/>
    <x v="1"/>
    <x v="0"/>
    <x v="13"/>
    <s v="L6 R Eyestay 20mm Dial X"/>
    <n v="2022"/>
    <n v="8345"/>
    <n v="9047"/>
  </r>
  <r>
    <x v="1"/>
    <s v="Athletic"/>
    <s v="Golf"/>
    <x v="1"/>
    <x v="3"/>
    <x v="15"/>
    <s v="CS1 Lace 3000mBlack"/>
    <n v="2022"/>
    <n v="11350"/>
    <n v="8919.1"/>
  </r>
  <r>
    <x v="1"/>
    <s v="Athletic"/>
    <s v="Golf"/>
    <x v="1"/>
    <x v="2"/>
    <x v="10"/>
    <s v="Lace Guide, FormTX 2, 15mm"/>
    <n v="2022"/>
    <n v="61150"/>
    <n v="8561"/>
  </r>
  <r>
    <x v="1"/>
    <s v="Athletic"/>
    <s v="Golf"/>
    <x v="1"/>
    <x v="0"/>
    <x v="1"/>
    <s v="L6 L Eyestay 20mm Dial R"/>
    <n v="2022"/>
    <n v="3645"/>
    <n v="8228.75"/>
  </r>
  <r>
    <x v="1"/>
    <s v="Athletic"/>
    <s v="Golf"/>
    <x v="1"/>
    <x v="0"/>
    <x v="1"/>
    <s v="L6 R Eyestay 20mm Dial R"/>
    <n v="2022"/>
    <n v="3645"/>
    <n v="8228.75"/>
  </r>
  <r>
    <x v="1"/>
    <s v="Athletic"/>
    <s v="Golf"/>
    <x v="1"/>
    <x v="0"/>
    <x v="6"/>
    <s v="L6 R Tongue Dial E"/>
    <n v="2022"/>
    <n v="5980"/>
    <n v="8151.5"/>
  </r>
  <r>
    <x v="1"/>
    <s v="Athletic"/>
    <s v="Golf"/>
    <x v="1"/>
    <x v="2"/>
    <x v="11"/>
    <s v="Lace Guide,  FormTX, 25mm"/>
    <n v="2022"/>
    <n v="56300"/>
    <n v="7882"/>
  </r>
  <r>
    <x v="1"/>
    <s v="Athletic"/>
    <s v="Golf"/>
    <x v="1"/>
    <x v="0"/>
    <x v="6"/>
    <s v="L6 R Tongue Dial E"/>
    <n v="2022"/>
    <n v="5705"/>
    <n v="7774.75"/>
  </r>
  <r>
    <x v="1"/>
    <s v="Athletic"/>
    <s v="Golf"/>
    <x v="1"/>
    <x v="0"/>
    <x v="13"/>
    <s v="L6 L Eyestay 20mm Dial X"/>
    <n v="2022"/>
    <n v="7140"/>
    <n v="7739"/>
  </r>
  <r>
    <x v="1"/>
    <s v="Athletic"/>
    <s v="Golf"/>
    <x v="1"/>
    <x v="0"/>
    <x v="13"/>
    <s v="L6 R Eyestay 20mm Dial X"/>
    <n v="2022"/>
    <n v="7140"/>
    <n v="7739"/>
  </r>
  <r>
    <x v="1"/>
    <s v="Athletic"/>
    <s v="Golf"/>
    <x v="1"/>
    <x v="0"/>
    <x v="7"/>
    <s v="L6 L Eyestay 20mm Dial K"/>
    <n v="2022"/>
    <n v="3800"/>
    <n v="7701"/>
  </r>
  <r>
    <x v="1"/>
    <s v="Athletic"/>
    <s v="Golf"/>
    <x v="1"/>
    <x v="0"/>
    <x v="7"/>
    <s v="L6 R Eyestay 20mm Dial K"/>
    <n v="2022"/>
    <n v="3800"/>
    <n v="7701"/>
  </r>
  <r>
    <x v="1"/>
    <s v="Athletic"/>
    <s v="Golf"/>
    <x v="1"/>
    <x v="0"/>
    <x v="2"/>
    <s v="Li2 L Eyestay Dial E"/>
    <n v="2022"/>
    <n v="3740"/>
    <n v="7599"/>
  </r>
  <r>
    <x v="1"/>
    <s v="Athletic"/>
    <s v="Golf"/>
    <x v="1"/>
    <x v="0"/>
    <x v="2"/>
    <s v="Li2 R Eyestay Dial E"/>
    <n v="2022"/>
    <n v="3740"/>
    <n v="7599"/>
  </r>
  <r>
    <x v="1"/>
    <s v="Athletic"/>
    <s v="Golf"/>
    <x v="1"/>
    <x v="2"/>
    <x v="10"/>
    <s v="Lace Guide, FormTX 2, 15mm"/>
    <n v="2022"/>
    <n v="51300"/>
    <n v="7182"/>
  </r>
  <r>
    <x v="1"/>
    <s v="Athletic"/>
    <s v="Golf"/>
    <x v="1"/>
    <x v="2"/>
    <x v="10"/>
    <s v="Lace Guide, FormTX 2, 15mm"/>
    <n v="2022"/>
    <n v="47300"/>
    <n v="7095"/>
  </r>
  <r>
    <x v="1"/>
    <s v="Athletic"/>
    <s v="Golf"/>
    <x v="1"/>
    <x v="0"/>
    <x v="5"/>
    <s v="L6 R Tongue Dial F"/>
    <n v="2022"/>
    <n v="7490"/>
    <n v="7003"/>
  </r>
  <r>
    <x v="1"/>
    <s v="Athletic"/>
    <s v="Golf"/>
    <x v="1"/>
    <x v="0"/>
    <x v="1"/>
    <s v="L6 L Eyestay 20mm Dial R"/>
    <n v="2022"/>
    <n v="2990"/>
    <n v="6753.25"/>
  </r>
  <r>
    <x v="1"/>
    <s v="Athletic"/>
    <s v="Golf"/>
    <x v="1"/>
    <x v="0"/>
    <x v="1"/>
    <s v="L6 R Eyestay 20mm Dial R"/>
    <n v="2022"/>
    <n v="2990"/>
    <n v="6753.25"/>
  </r>
  <r>
    <x v="1"/>
    <s v="Athletic"/>
    <s v="Golf"/>
    <x v="1"/>
    <x v="0"/>
    <x v="6"/>
    <s v="L6 R Tongue Dial E"/>
    <n v="2022"/>
    <n v="4930"/>
    <n v="6713"/>
  </r>
  <r>
    <x v="1"/>
    <s v="Athletic"/>
    <s v="Golf"/>
    <x v="1"/>
    <x v="1"/>
    <x v="8"/>
    <s v="L6 Bayonet Eyestay"/>
    <n v="2022"/>
    <n v="50900"/>
    <n v="6617"/>
  </r>
  <r>
    <x v="1"/>
    <s v="Athletic"/>
    <s v="Golf"/>
    <x v="1"/>
    <x v="0"/>
    <x v="4"/>
    <s v="Li2 L Eyestay Dial C"/>
    <n v="2022"/>
    <n v="2424"/>
    <n v="6600.66"/>
  </r>
  <r>
    <x v="1"/>
    <s v="Athletic"/>
    <s v="Golf"/>
    <x v="1"/>
    <x v="0"/>
    <x v="4"/>
    <s v="Li2 R Eyestay Dial C"/>
    <n v="2022"/>
    <n v="2424"/>
    <n v="6600.66"/>
  </r>
  <r>
    <x v="1"/>
    <s v="Athletic"/>
    <s v="Golf"/>
    <x v="1"/>
    <x v="0"/>
    <x v="5"/>
    <s v="L6 R Tongue Dial F"/>
    <n v="2022"/>
    <n v="6840"/>
    <n v="6392"/>
  </r>
  <r>
    <x v="1"/>
    <s v="Athletic"/>
    <s v="Golf"/>
    <x v="1"/>
    <x v="2"/>
    <x v="11"/>
    <s v="Lace Guide, FormTX, Stitch, 20mm"/>
    <n v="2022"/>
    <n v="34200"/>
    <n v="5814"/>
  </r>
  <r>
    <x v="1"/>
    <s v="Athletic"/>
    <s v="Golf"/>
    <x v="1"/>
    <x v="2"/>
    <x v="11"/>
    <s v="Lace Guide, FormTX, Stitch, 15mm"/>
    <n v="2022"/>
    <n v="34100"/>
    <n v="5797"/>
  </r>
  <r>
    <x v="1"/>
    <s v="Athletic"/>
    <s v="Golf"/>
    <x v="1"/>
    <x v="2"/>
    <x v="10"/>
    <s v="Lace Guide, Form TX2, 20mm"/>
    <n v="2022"/>
    <n v="37800"/>
    <n v="5670"/>
  </r>
  <r>
    <x v="1"/>
    <s v="Athletic"/>
    <s v="Golf"/>
    <x v="1"/>
    <x v="0"/>
    <x v="5"/>
    <s v="L6 R Tongue Dial F"/>
    <n v="2022"/>
    <n v="6030"/>
    <n v="5640"/>
  </r>
  <r>
    <x v="1"/>
    <s v="Athletic"/>
    <s v="Golf"/>
    <x v="1"/>
    <x v="0"/>
    <x v="6"/>
    <s v="L6 R Tongue Dial E"/>
    <n v="2022"/>
    <n v="4125"/>
    <n v="5617"/>
  </r>
  <r>
    <x v="1"/>
    <s v="Athletic"/>
    <s v="Golf"/>
    <x v="1"/>
    <x v="0"/>
    <x v="7"/>
    <s v="L6 L Eyestay 20mm Dial K"/>
    <n v="2022"/>
    <n v="2765"/>
    <n v="5610"/>
  </r>
  <r>
    <x v="1"/>
    <s v="Athletic"/>
    <s v="Golf"/>
    <x v="1"/>
    <x v="0"/>
    <x v="7"/>
    <s v="L6 R Eyestay 20mm Dial K"/>
    <n v="2022"/>
    <n v="2765"/>
    <n v="5610"/>
  </r>
  <r>
    <x v="1"/>
    <s v="Athletic"/>
    <s v="Golf"/>
    <x v="1"/>
    <x v="0"/>
    <x v="6"/>
    <s v="L6 R Tongue Dial E"/>
    <n v="2022"/>
    <n v="4075"/>
    <n v="5548.5"/>
  </r>
  <r>
    <x v="1"/>
    <s v="Athletic"/>
    <s v="Golf"/>
    <x v="1"/>
    <x v="0"/>
    <x v="13"/>
    <s v="L6 L Eyestay 20mm Dial X"/>
    <n v="2022"/>
    <n v="5080"/>
    <n v="5504.5"/>
  </r>
  <r>
    <x v="1"/>
    <s v="Athletic"/>
    <s v="Golf"/>
    <x v="1"/>
    <x v="0"/>
    <x v="13"/>
    <s v="L6 R Eyestay 20mm Dial X"/>
    <n v="2022"/>
    <n v="5080"/>
    <n v="5504.5"/>
  </r>
  <r>
    <x v="1"/>
    <s v="Athletic"/>
    <s v="Golf"/>
    <x v="1"/>
    <x v="0"/>
    <x v="6"/>
    <s v="L6 R Tongue Dial E"/>
    <n v="2022"/>
    <n v="4125"/>
    <n v="5494"/>
  </r>
  <r>
    <x v="1"/>
    <s v="Athletic"/>
    <s v="Golf"/>
    <x v="1"/>
    <x v="0"/>
    <x v="6"/>
    <s v="L6 R Tongue Dial E"/>
    <n v="2022"/>
    <n v="4020"/>
    <n v="5480"/>
  </r>
  <r>
    <x v="1"/>
    <s v="Athletic"/>
    <s v="Golf"/>
    <x v="1"/>
    <x v="2"/>
    <x v="11"/>
    <s v="Lace Guide,  FormTX, 25mm"/>
    <n v="2022"/>
    <n v="38800"/>
    <n v="5432"/>
  </r>
  <r>
    <x v="1"/>
    <s v="Athletic"/>
    <s v="Golf"/>
    <x v="1"/>
    <x v="2"/>
    <x v="12"/>
    <s v="Tube Guide, Tube 2, Soft Nylon"/>
    <n v="2022"/>
    <n v="56250"/>
    <n v="5343.75"/>
  </r>
  <r>
    <x v="1"/>
    <s v="Athletic"/>
    <s v="Golf"/>
    <x v="1"/>
    <x v="2"/>
    <x v="10"/>
    <s v="Lace Guide, FormTX 2, 15mm"/>
    <n v="2022"/>
    <n v="34450"/>
    <n v="5167.5"/>
  </r>
  <r>
    <x v="1"/>
    <s v="Athletic"/>
    <s v="Golf"/>
    <x v="1"/>
    <x v="0"/>
    <x v="2"/>
    <s v="Li2 L Eyestay Dial E"/>
    <n v="2022"/>
    <n v="2415"/>
    <n v="4896"/>
  </r>
  <r>
    <x v="1"/>
    <s v="Athletic"/>
    <s v="Golf"/>
    <x v="1"/>
    <x v="0"/>
    <x v="2"/>
    <s v="Li2 L Eyestay Dial E"/>
    <n v="2022"/>
    <n v="2410"/>
    <n v="4896"/>
  </r>
  <r>
    <x v="1"/>
    <s v="Athletic"/>
    <s v="Golf"/>
    <x v="1"/>
    <x v="0"/>
    <x v="2"/>
    <s v="Li2 R Eyestay Dial E"/>
    <n v="2022"/>
    <n v="2415"/>
    <n v="4896"/>
  </r>
  <r>
    <x v="1"/>
    <s v="Athletic"/>
    <s v="Golf"/>
    <x v="1"/>
    <x v="0"/>
    <x v="2"/>
    <s v="Li2 R Eyestay Dial E"/>
    <n v="2022"/>
    <n v="2410"/>
    <n v="4896"/>
  </r>
  <r>
    <x v="1"/>
    <s v="Athletic"/>
    <s v="Golf"/>
    <x v="1"/>
    <x v="0"/>
    <x v="14"/>
    <s v="IP1 R Eyestay 20mm Dial C + Pawl Caps"/>
    <n v="2022"/>
    <n v="1635"/>
    <n v="4858.75"/>
  </r>
  <r>
    <x v="1"/>
    <s v="Athletic"/>
    <s v="Golf"/>
    <x v="1"/>
    <x v="0"/>
    <x v="7"/>
    <s v="L6 L Eyestay 20mm Dial K"/>
    <n v="2022"/>
    <n v="2390"/>
    <n v="4845"/>
  </r>
  <r>
    <x v="1"/>
    <s v="Athletic"/>
    <s v="Golf"/>
    <x v="1"/>
    <x v="0"/>
    <x v="7"/>
    <s v="L6 R Eyestay 20mm Dial K"/>
    <n v="2022"/>
    <n v="2390"/>
    <n v="4845"/>
  </r>
  <r>
    <x v="1"/>
    <s v="Athletic"/>
    <s v="Golf"/>
    <x v="1"/>
    <x v="1"/>
    <x v="8"/>
    <s v="L6 Bayonet Eyestay"/>
    <n v="2022"/>
    <n v="37250"/>
    <n v="4823"/>
  </r>
  <r>
    <x v="1"/>
    <s v="Athletic"/>
    <s v="Golf"/>
    <x v="1"/>
    <x v="0"/>
    <x v="14"/>
    <s v="IP1 L Eyestay 20mm Dial C + Pawl Caps"/>
    <n v="2022"/>
    <n v="1605"/>
    <n v="4784"/>
  </r>
  <r>
    <x v="1"/>
    <s v="Athletic"/>
    <s v="Golf"/>
    <x v="1"/>
    <x v="1"/>
    <x v="8"/>
    <s v="L6 Bayonet Eyestay"/>
    <n v="2022"/>
    <n v="36750"/>
    <n v="4777.5"/>
  </r>
  <r>
    <x v="1"/>
    <s v="Athletic"/>
    <s v="Golf"/>
    <x v="1"/>
    <x v="0"/>
    <x v="16"/>
    <s v="L6 L Eyestay 20mm Dial J"/>
    <n v="2022"/>
    <n v="5885"/>
    <n v="4621.5"/>
  </r>
  <r>
    <x v="1"/>
    <s v="Athletic"/>
    <s v="Golf"/>
    <x v="1"/>
    <x v="0"/>
    <x v="16"/>
    <s v="L6 R Eyestay 20mm Dial J"/>
    <n v="2022"/>
    <n v="5885"/>
    <n v="4621.5"/>
  </r>
  <r>
    <x v="1"/>
    <s v="Athletic"/>
    <s v="Golf"/>
    <x v="1"/>
    <x v="3"/>
    <x v="15"/>
    <s v="CS1 Lace 3000mBlack"/>
    <n v="2022"/>
    <n v="5855"/>
    <n v="4605.7"/>
  </r>
  <r>
    <x v="1"/>
    <s v="Athletic"/>
    <s v="Golf"/>
    <x v="1"/>
    <x v="0"/>
    <x v="6"/>
    <s v="L6 R Tongue Dial E"/>
    <n v="2022"/>
    <n v="3270"/>
    <n v="4452.5"/>
  </r>
  <r>
    <x v="1"/>
    <s v="Athletic"/>
    <s v="Golf"/>
    <x v="1"/>
    <x v="0"/>
    <x v="6"/>
    <s v="L6 R Tongue Dial E"/>
    <n v="2022"/>
    <n v="3270"/>
    <n v="4452.5"/>
  </r>
  <r>
    <x v="1"/>
    <s v="Athletic"/>
    <s v="Golf"/>
    <x v="1"/>
    <x v="2"/>
    <x v="10"/>
    <s v="Lace Guide, Form TX2, 25mm"/>
    <n v="2022"/>
    <n v="29150"/>
    <n v="4372.5"/>
  </r>
  <r>
    <x v="1"/>
    <s v="Athletic"/>
    <s v="Golf"/>
    <x v="1"/>
    <x v="2"/>
    <x v="10"/>
    <s v="Lace Guide, Form TX2, 25mm"/>
    <n v="2022"/>
    <n v="28750"/>
    <n v="4312.5"/>
  </r>
  <r>
    <x v="1"/>
    <s v="Athletic"/>
    <s v="Golf"/>
    <x v="1"/>
    <x v="2"/>
    <x v="10"/>
    <s v="Lace Guide, FormTX 2, 15mm"/>
    <n v="2022"/>
    <n v="28750"/>
    <n v="4290"/>
  </r>
  <r>
    <x v="1"/>
    <s v="Athletic"/>
    <s v="Golf"/>
    <x v="1"/>
    <x v="0"/>
    <x v="14"/>
    <s v="IP1 L Eyestay 20mm Dial C + Pawl Caps"/>
    <n v="2022"/>
    <n v="1385"/>
    <n v="4138.75"/>
  </r>
  <r>
    <x v="1"/>
    <s v="Athletic"/>
    <s v="Golf"/>
    <x v="1"/>
    <x v="0"/>
    <x v="14"/>
    <s v="IP1 R Eyestay 20mm Dial C + Pawl Caps"/>
    <n v="2022"/>
    <n v="1385"/>
    <n v="4138.75"/>
  </r>
  <r>
    <x v="1"/>
    <s v="Athletic"/>
    <s v="Golf"/>
    <x v="1"/>
    <x v="2"/>
    <x v="10"/>
    <s v="Lace Guide, Form TX2, 15mm"/>
    <n v="2022"/>
    <n v="29150"/>
    <n v="4081"/>
  </r>
  <r>
    <x v="1"/>
    <s v="Athletic"/>
    <s v="Golf"/>
    <x v="1"/>
    <x v="2"/>
    <x v="12"/>
    <s v="Lace Guide, Tongue Underlay 4, Soft Nylon"/>
    <n v="2022"/>
    <n v="30000"/>
    <n v="4050"/>
  </r>
  <r>
    <x v="1"/>
    <s v="Athletic"/>
    <s v="Golf"/>
    <x v="1"/>
    <x v="0"/>
    <x v="7"/>
    <s v="L6 L Eyestay 20mm Dial K"/>
    <n v="2022"/>
    <n v="1925"/>
    <n v="3927"/>
  </r>
  <r>
    <x v="1"/>
    <s v="Athletic"/>
    <s v="Golf"/>
    <x v="1"/>
    <x v="0"/>
    <x v="7"/>
    <s v="L6 R Eyestay 20mm Dial K"/>
    <n v="2022"/>
    <n v="1925"/>
    <n v="3927"/>
  </r>
  <r>
    <x v="1"/>
    <s v="Athletic"/>
    <s v="Golf"/>
    <x v="1"/>
    <x v="2"/>
    <x v="10"/>
    <s v="Lace Guide, Form TX2, 25mm"/>
    <n v="2022"/>
    <n v="27700"/>
    <n v="3878"/>
  </r>
  <r>
    <x v="1"/>
    <s v="Athletic"/>
    <s v="Golf"/>
    <x v="1"/>
    <x v="2"/>
    <x v="11"/>
    <s v="Lace Guide, FormTX, Stitch, 15mm"/>
    <n v="2022"/>
    <n v="26900"/>
    <n v="3766"/>
  </r>
  <r>
    <x v="1"/>
    <s v="Athletic"/>
    <s v="Golf"/>
    <x v="1"/>
    <x v="2"/>
    <x v="11"/>
    <s v="Lace Guide, FormTX, Stitch, 15mm"/>
    <n v="2022"/>
    <n v="22100"/>
    <n v="3757"/>
  </r>
  <r>
    <x v="1"/>
    <s v="Athletic"/>
    <s v="Golf"/>
    <x v="1"/>
    <x v="2"/>
    <x v="11"/>
    <s v="Lace Guide, FormTX, Stitch, 20mm"/>
    <n v="2022"/>
    <n v="22000"/>
    <n v="3740"/>
  </r>
  <r>
    <x v="1"/>
    <s v="Athletic"/>
    <s v="Golf"/>
    <x v="1"/>
    <x v="0"/>
    <x v="13"/>
    <s v="L6 L Eyestay 20mm Dial X"/>
    <n v="2022"/>
    <n v="3410"/>
    <n v="3706"/>
  </r>
  <r>
    <x v="1"/>
    <s v="Athletic"/>
    <s v="Golf"/>
    <x v="1"/>
    <x v="0"/>
    <x v="13"/>
    <s v="L6 R Eyestay 20mm Dial X"/>
    <n v="2022"/>
    <n v="3410"/>
    <n v="3706"/>
  </r>
  <r>
    <x v="1"/>
    <s v="Athletic"/>
    <s v="Golf"/>
    <x v="1"/>
    <x v="0"/>
    <x v="6"/>
    <s v="L6 R Tongue Dial E"/>
    <n v="2022"/>
    <n v="2715"/>
    <n v="3699"/>
  </r>
  <r>
    <x v="1"/>
    <s v="Athletic"/>
    <s v="Golf"/>
    <x v="1"/>
    <x v="1"/>
    <x v="8"/>
    <s v="L6 Bayonet Eyestay"/>
    <n v="2022"/>
    <n v="28050"/>
    <n v="3646.5"/>
  </r>
  <r>
    <x v="1"/>
    <s v="Athletic"/>
    <s v="Golf"/>
    <x v="1"/>
    <x v="0"/>
    <x v="6"/>
    <s v="L6 R Tongue Dial E"/>
    <n v="2022"/>
    <n v="2640"/>
    <n v="3596.25"/>
  </r>
  <r>
    <x v="1"/>
    <s v="Athletic"/>
    <s v="Golf"/>
    <x v="1"/>
    <x v="0"/>
    <x v="16"/>
    <s v="L6 L Eyestay 20mm Dial J"/>
    <n v="2022"/>
    <n v="4580"/>
    <n v="3594.5"/>
  </r>
  <r>
    <x v="1"/>
    <s v="Athletic"/>
    <s v="Golf"/>
    <x v="1"/>
    <x v="0"/>
    <x v="16"/>
    <s v="L6 R Eyestay 20mm Dial J"/>
    <n v="2022"/>
    <n v="4580"/>
    <n v="3594.5"/>
  </r>
  <r>
    <x v="1"/>
    <s v="Athletic"/>
    <s v="Golf"/>
    <x v="1"/>
    <x v="1"/>
    <x v="8"/>
    <s v="L6 Bayonet Eyestay"/>
    <n v="2022"/>
    <n v="27050"/>
    <n v="3516.5"/>
  </r>
  <r>
    <x v="1"/>
    <s v="Athletic"/>
    <s v="Golf"/>
    <x v="1"/>
    <x v="0"/>
    <x v="1"/>
    <s v="L6 L Eyestay 20mm Dial R"/>
    <n v="2022"/>
    <n v="1535"/>
    <n v="3461.75"/>
  </r>
  <r>
    <x v="1"/>
    <s v="Athletic"/>
    <s v="Golf"/>
    <x v="1"/>
    <x v="0"/>
    <x v="1"/>
    <s v="L6 R Eyestay 20mm Dial R"/>
    <n v="2022"/>
    <n v="1535"/>
    <n v="3461.75"/>
  </r>
  <r>
    <x v="1"/>
    <s v="Athletic"/>
    <s v="Golf"/>
    <x v="1"/>
    <x v="2"/>
    <x v="10"/>
    <s v="Lace Guide, Form TX2, 20mm"/>
    <n v="2022"/>
    <n v="24650"/>
    <n v="3451"/>
  </r>
  <r>
    <x v="1"/>
    <s v="Athletic"/>
    <s v="Golf"/>
    <x v="1"/>
    <x v="3"/>
    <x v="15"/>
    <s v="CS1 Lace 3000mBlack"/>
    <n v="2022"/>
    <n v="4305"/>
    <n v="3381.2"/>
  </r>
  <r>
    <x v="1"/>
    <s v="Athletic"/>
    <s v="Golf"/>
    <x v="1"/>
    <x v="0"/>
    <x v="13"/>
    <s v="L6 L Eyestay 20mm Dial X"/>
    <n v="2022"/>
    <n v="3120"/>
    <n v="3379"/>
  </r>
  <r>
    <x v="1"/>
    <s v="Athletic"/>
    <s v="Golf"/>
    <x v="1"/>
    <x v="0"/>
    <x v="13"/>
    <s v="L6 L Eyestay 20mm Dial X"/>
    <n v="2022"/>
    <n v="3110"/>
    <n v="3379"/>
  </r>
  <r>
    <x v="1"/>
    <s v="Athletic"/>
    <s v="Golf"/>
    <x v="1"/>
    <x v="0"/>
    <x v="13"/>
    <s v="L6 R Eyestay 20mm Dial X"/>
    <n v="2022"/>
    <n v="3120"/>
    <n v="3379"/>
  </r>
  <r>
    <x v="1"/>
    <s v="Athletic"/>
    <s v="Golf"/>
    <x v="1"/>
    <x v="0"/>
    <x v="13"/>
    <s v="L6 R Eyestay 20mm Dial X"/>
    <n v="2022"/>
    <n v="3110"/>
    <n v="3379"/>
  </r>
  <r>
    <x v="1"/>
    <s v="Athletic"/>
    <s v="Golf"/>
    <x v="1"/>
    <x v="0"/>
    <x v="4"/>
    <s v="Li2 L Eyestay Dial C"/>
    <n v="2022"/>
    <n v="1210"/>
    <n v="3288"/>
  </r>
  <r>
    <x v="1"/>
    <s v="Athletic"/>
    <s v="Golf"/>
    <x v="1"/>
    <x v="1"/>
    <x v="8"/>
    <s v="L6 Bayonet Eyestay"/>
    <n v="2022"/>
    <n v="24850"/>
    <n v="3230.5"/>
  </r>
  <r>
    <x v="1"/>
    <s v="Athletic"/>
    <s v="Golf"/>
    <x v="1"/>
    <x v="0"/>
    <x v="13"/>
    <s v="L6 L Eyestay 20mm Dial X"/>
    <n v="2022"/>
    <n v="2915"/>
    <n v="3161"/>
  </r>
  <r>
    <x v="1"/>
    <s v="Athletic"/>
    <s v="Golf"/>
    <x v="1"/>
    <x v="0"/>
    <x v="13"/>
    <s v="L6 R Eyestay 20mm Dial X"/>
    <n v="2022"/>
    <n v="2915"/>
    <n v="3161"/>
  </r>
  <r>
    <x v="1"/>
    <s v="Athletic"/>
    <s v="Golf"/>
    <x v="1"/>
    <x v="2"/>
    <x v="10"/>
    <s v="Lace Guide, FormTX 2, 15mm"/>
    <n v="2022"/>
    <n v="20900"/>
    <n v="3135"/>
  </r>
  <r>
    <x v="1"/>
    <s v="Athletic"/>
    <s v="Golf"/>
    <x v="1"/>
    <x v="2"/>
    <x v="12"/>
    <s v="Tubing TX"/>
    <n v="2022"/>
    <n v="10830"/>
    <n v="3060.9"/>
  </r>
  <r>
    <x v="1"/>
    <s v="Athletic"/>
    <s v="Golf"/>
    <x v="1"/>
    <x v="0"/>
    <x v="1"/>
    <s v="L6 L Eyestay 20mm Dial R"/>
    <n v="2022"/>
    <n v="1335"/>
    <n v="3007.75"/>
  </r>
  <r>
    <x v="1"/>
    <s v="Athletic"/>
    <s v="Golf"/>
    <x v="1"/>
    <x v="0"/>
    <x v="1"/>
    <s v="L6 R Eyestay 20mm Dial R"/>
    <n v="2022"/>
    <n v="1335"/>
    <n v="3007.75"/>
  </r>
  <r>
    <x v="1"/>
    <s v="Athletic"/>
    <s v="Golf"/>
    <x v="1"/>
    <x v="2"/>
    <x v="11"/>
    <s v="Lace Guide, FormTX, Stitch, 25mmBlack"/>
    <n v="2022"/>
    <n v="21400"/>
    <n v="2996"/>
  </r>
  <r>
    <x v="1"/>
    <s v="Athletic"/>
    <s v="Golf"/>
    <x v="1"/>
    <x v="1"/>
    <x v="8"/>
    <s v="L6 Bayonet Eyestay"/>
    <n v="2022"/>
    <n v="22750"/>
    <n v="2957.5"/>
  </r>
  <r>
    <x v="1"/>
    <s v="Athletic"/>
    <s v="Golf"/>
    <x v="1"/>
    <x v="0"/>
    <x v="4"/>
    <s v="Li2 L Eyestay Dial C"/>
    <n v="2022"/>
    <n v="1060"/>
    <n v="2877"/>
  </r>
  <r>
    <x v="1"/>
    <s v="Athletic"/>
    <s v="Golf"/>
    <x v="1"/>
    <x v="0"/>
    <x v="4"/>
    <s v="Li2 L Eyestay Dial C"/>
    <n v="2022"/>
    <n v="1025"/>
    <n v="2808.5"/>
  </r>
  <r>
    <x v="1"/>
    <s v="Athletic"/>
    <s v="Golf"/>
    <x v="1"/>
    <x v="0"/>
    <x v="4"/>
    <s v="Li2 R Eyestay Dial C"/>
    <n v="2022"/>
    <n v="1025"/>
    <n v="2808.5"/>
  </r>
  <r>
    <x v="1"/>
    <s v="Athletic"/>
    <s v="Golf"/>
    <x v="1"/>
    <x v="0"/>
    <x v="16"/>
    <s v="L6 L Eyestay 20mm Dial J"/>
    <n v="2022"/>
    <n v="3550"/>
    <n v="2784.75"/>
  </r>
  <r>
    <x v="1"/>
    <s v="Athletic"/>
    <s v="Golf"/>
    <x v="1"/>
    <x v="0"/>
    <x v="16"/>
    <s v="L6 R Eyestay 20mm Dial J"/>
    <n v="2022"/>
    <n v="3550"/>
    <n v="2784.75"/>
  </r>
  <r>
    <x v="1"/>
    <s v="Athletic"/>
    <s v="Golf"/>
    <x v="1"/>
    <x v="0"/>
    <x v="6"/>
    <s v="L6 R Tongue Dial E"/>
    <n v="2022"/>
    <n v="2090"/>
    <n v="2780.5"/>
  </r>
  <r>
    <x v="1"/>
    <s v="Athletic"/>
    <s v="Golf"/>
    <x v="1"/>
    <x v="0"/>
    <x v="1"/>
    <s v="L6 L Eyestay 20mm Dial R"/>
    <n v="2022"/>
    <n v="1210"/>
    <n v="2724"/>
  </r>
  <r>
    <x v="1"/>
    <s v="Athletic"/>
    <s v="Golf"/>
    <x v="1"/>
    <x v="0"/>
    <x v="1"/>
    <s v="L6 R Eyestay 20mm Dial R"/>
    <n v="2022"/>
    <n v="1210"/>
    <n v="2724"/>
  </r>
  <r>
    <x v="1"/>
    <s v="Athletic"/>
    <s v="Golf"/>
    <x v="1"/>
    <x v="2"/>
    <x v="11"/>
    <s v="Lace Guide,  FormTX, 10mm"/>
    <n v="2022"/>
    <n v="19200"/>
    <n v="2688"/>
  </r>
  <r>
    <x v="1"/>
    <s v="Athletic"/>
    <s v="Golf"/>
    <x v="1"/>
    <x v="0"/>
    <x v="1"/>
    <s v="L6 L Eyestay 20mm Dial R"/>
    <n v="2022"/>
    <n v="1185"/>
    <n v="2667.25"/>
  </r>
  <r>
    <x v="1"/>
    <s v="Athletic"/>
    <s v="Golf"/>
    <x v="1"/>
    <x v="0"/>
    <x v="1"/>
    <s v="L6 R Eyestay 20mm Dial R"/>
    <n v="2022"/>
    <n v="1185"/>
    <n v="2667.25"/>
  </r>
  <r>
    <x v="1"/>
    <s v="Athletic"/>
    <s v="Golf"/>
    <x v="1"/>
    <x v="0"/>
    <x v="7"/>
    <s v="L6 R Tongue Dial K"/>
    <n v="2022"/>
    <n v="1280"/>
    <n v="2601"/>
  </r>
  <r>
    <x v="1"/>
    <s v="Athletic"/>
    <s v="Golf"/>
    <x v="1"/>
    <x v="0"/>
    <x v="1"/>
    <s v="L6 L Eyestay 20mm Dial R"/>
    <n v="2022"/>
    <n v="1135"/>
    <n v="2553.75"/>
  </r>
  <r>
    <x v="1"/>
    <s v="Athletic"/>
    <s v="Golf"/>
    <x v="1"/>
    <x v="0"/>
    <x v="1"/>
    <s v="L6 R Eyestay 20mm Dial R"/>
    <n v="2022"/>
    <n v="1135"/>
    <n v="2553.75"/>
  </r>
  <r>
    <x v="1"/>
    <s v="Athletic"/>
    <s v="Golf"/>
    <x v="1"/>
    <x v="0"/>
    <x v="5"/>
    <s v="L6 R Tongue Dial F"/>
    <n v="2022"/>
    <n v="2565"/>
    <n v="2397"/>
  </r>
  <r>
    <x v="1"/>
    <s v="Athletic"/>
    <s v="Golf"/>
    <x v="1"/>
    <x v="0"/>
    <x v="7"/>
    <s v="L6 L Eyestay 20mm Dial K"/>
    <n v="2022"/>
    <n v="1175"/>
    <n v="2397"/>
  </r>
  <r>
    <x v="1"/>
    <s v="Athletic"/>
    <s v="Golf"/>
    <x v="1"/>
    <x v="0"/>
    <x v="7"/>
    <s v="L6 R Eyestay 20mm Dial K"/>
    <n v="2022"/>
    <n v="1175"/>
    <n v="2397"/>
  </r>
  <r>
    <x v="1"/>
    <s v="Athletic"/>
    <s v="Golf"/>
    <x v="1"/>
    <x v="2"/>
    <x v="11"/>
    <s v="Lace Guide, FormTX, Stitch, 20mm"/>
    <n v="2022"/>
    <n v="13900"/>
    <n v="2363"/>
  </r>
  <r>
    <x v="1"/>
    <s v="Athletic"/>
    <s v="Golf"/>
    <x v="1"/>
    <x v="2"/>
    <x v="11"/>
    <s v="Lace Guide, FormTX, Stitch, 25mmBlack"/>
    <n v="2022"/>
    <n v="16800"/>
    <n v="2352"/>
  </r>
  <r>
    <x v="1"/>
    <s v="Athletic"/>
    <s v="Golf"/>
    <x v="1"/>
    <x v="0"/>
    <x v="5"/>
    <s v="L6 R Tongue Dial F"/>
    <n v="2022"/>
    <n v="2515"/>
    <n v="2350"/>
  </r>
  <r>
    <x v="1"/>
    <s v="Athletic"/>
    <s v="Golf"/>
    <x v="1"/>
    <x v="0"/>
    <x v="6"/>
    <s v="L6 R Tongue Dial E"/>
    <n v="2022"/>
    <n v="1710"/>
    <n v="2329"/>
  </r>
  <r>
    <x v="1"/>
    <s v="Athletic"/>
    <s v="Golf"/>
    <x v="1"/>
    <x v="2"/>
    <x v="11"/>
    <s v="Lace Guide, FormTX, Stitch, 15mm"/>
    <n v="2022"/>
    <n v="13700"/>
    <n v="2329"/>
  </r>
  <r>
    <x v="1"/>
    <s v="Athletic"/>
    <s v="Golf"/>
    <x v="1"/>
    <x v="1"/>
    <x v="8"/>
    <s v="L6 Bayonet Eyestay"/>
    <n v="2022"/>
    <n v="17850"/>
    <n v="2320.5"/>
  </r>
  <r>
    <x v="1"/>
    <s v="Athletic"/>
    <s v="Golf"/>
    <x v="1"/>
    <x v="2"/>
    <x v="11"/>
    <s v="Lace Guide, FormTX, Stitch, 15mm"/>
    <n v="2022"/>
    <n v="12900"/>
    <n v="2193"/>
  </r>
  <r>
    <x v="1"/>
    <s v="Athletic"/>
    <s v="Golf"/>
    <x v="1"/>
    <x v="2"/>
    <x v="11"/>
    <s v="Lace Guide, FormTX, Stitch, 20mm"/>
    <n v="2022"/>
    <n v="12900"/>
    <n v="2193"/>
  </r>
  <r>
    <x v="1"/>
    <s v="Athletic"/>
    <s v="Golf"/>
    <x v="1"/>
    <x v="1"/>
    <x v="8"/>
    <s v="L6 Bayonet Eyestay"/>
    <n v="2022"/>
    <n v="16850"/>
    <n v="2190.5"/>
  </r>
  <r>
    <x v="1"/>
    <s v="Athletic"/>
    <s v="Golf"/>
    <x v="1"/>
    <x v="0"/>
    <x v="16"/>
    <s v="L6 L Eyestay 20mm Dial J"/>
    <n v="2022"/>
    <n v="2690"/>
    <n v="2113.25"/>
  </r>
  <r>
    <x v="1"/>
    <s v="Athletic"/>
    <s v="Golf"/>
    <x v="1"/>
    <x v="0"/>
    <x v="16"/>
    <s v="L6 R Eyestay 20mm Dial J"/>
    <n v="2022"/>
    <n v="2690"/>
    <n v="2113.25"/>
  </r>
  <r>
    <x v="1"/>
    <s v="Athletic"/>
    <s v="Golf"/>
    <x v="1"/>
    <x v="2"/>
    <x v="12"/>
    <s v="Tube Guide, Tube 2, Soft Nylon"/>
    <n v="2022"/>
    <n v="24700"/>
    <n v="2099.5"/>
  </r>
  <r>
    <x v="1"/>
    <s v="Athletic"/>
    <s v="Golf"/>
    <x v="1"/>
    <x v="0"/>
    <x v="2"/>
    <s v="Li2 L Eyestay Dial E"/>
    <n v="2022"/>
    <n v="1025"/>
    <n v="2091"/>
  </r>
  <r>
    <x v="1"/>
    <s v="Athletic"/>
    <s v="Golf"/>
    <x v="1"/>
    <x v="0"/>
    <x v="2"/>
    <s v="Li2 R Eyestay Dial E"/>
    <n v="2022"/>
    <n v="1025"/>
    <n v="2091"/>
  </r>
  <r>
    <x v="1"/>
    <s v="Athletic"/>
    <s v="Golf"/>
    <x v="1"/>
    <x v="0"/>
    <x v="4"/>
    <s v="Li2 L Eyestay Dial C"/>
    <n v="2022"/>
    <n v="750"/>
    <n v="2055"/>
  </r>
  <r>
    <x v="1"/>
    <s v="Athletic"/>
    <s v="Golf"/>
    <x v="1"/>
    <x v="0"/>
    <x v="4"/>
    <s v="Li2 R Eyestay Dial C"/>
    <n v="2022"/>
    <n v="750"/>
    <n v="2055"/>
  </r>
  <r>
    <x v="1"/>
    <s v="Athletic"/>
    <s v="Golf"/>
    <x v="1"/>
    <x v="0"/>
    <x v="16"/>
    <s v="L6 L Eyestay 20mm Dial J"/>
    <n v="2022"/>
    <n v="2595"/>
    <n v="2034.25"/>
  </r>
  <r>
    <x v="1"/>
    <s v="Athletic"/>
    <s v="Golf"/>
    <x v="1"/>
    <x v="0"/>
    <x v="16"/>
    <s v="L6 R Eyestay 20mm Dial J"/>
    <n v="2022"/>
    <n v="2595"/>
    <n v="2034.25"/>
  </r>
  <r>
    <x v="1"/>
    <s v="Athletic"/>
    <s v="Golf"/>
    <x v="1"/>
    <x v="0"/>
    <x v="16"/>
    <s v="L6 L Eyestay 20mm Dial J"/>
    <n v="2022"/>
    <n v="2500"/>
    <n v="1975"/>
  </r>
  <r>
    <x v="1"/>
    <s v="Athletic"/>
    <s v="Golf"/>
    <x v="1"/>
    <x v="0"/>
    <x v="16"/>
    <s v="L6 R Eyestay 20mm Dial J"/>
    <n v="2022"/>
    <n v="2500"/>
    <n v="1975"/>
  </r>
  <r>
    <x v="1"/>
    <s v="Athletic"/>
    <s v="Golf"/>
    <x v="1"/>
    <x v="2"/>
    <x v="11"/>
    <s v="Lace Guide, FormTX, Stitch, 25mmBlack"/>
    <n v="2022"/>
    <n v="11500"/>
    <n v="1955"/>
  </r>
  <r>
    <x v="1"/>
    <s v="Athletic"/>
    <s v="Golf"/>
    <x v="1"/>
    <x v="3"/>
    <x v="15"/>
    <s v="CS1 Lace 3000mBlack"/>
    <n v="2022"/>
    <n v="2480"/>
    <n v="1951.3"/>
  </r>
  <r>
    <x v="1"/>
    <s v="Athletic"/>
    <s v="Golf"/>
    <x v="1"/>
    <x v="1"/>
    <x v="8"/>
    <s v="L6 Bayonet Eyestay"/>
    <n v="2022"/>
    <n v="14800"/>
    <n v="1924"/>
  </r>
  <r>
    <x v="1"/>
    <s v="Athletic"/>
    <s v="Golf"/>
    <x v="1"/>
    <x v="0"/>
    <x v="4"/>
    <s v="Li2 L Eyestay Dial C"/>
    <n v="2022"/>
    <n v="700"/>
    <n v="1918"/>
  </r>
  <r>
    <x v="1"/>
    <s v="Athletic"/>
    <s v="Golf"/>
    <x v="1"/>
    <x v="2"/>
    <x v="12"/>
    <s v="Lace Guide, Tongue Underlay 4, Soft Nylon"/>
    <n v="2022"/>
    <n v="14100"/>
    <n v="1903.5"/>
  </r>
  <r>
    <x v="1"/>
    <s v="Athletic"/>
    <s v="Golf"/>
    <x v="1"/>
    <x v="2"/>
    <x v="10"/>
    <s v="Lace Guide, Form TX2, 25mm"/>
    <n v="2022"/>
    <n v="12650"/>
    <n v="1897.5"/>
  </r>
  <r>
    <x v="1"/>
    <s v="Athletic"/>
    <s v="Golf"/>
    <x v="1"/>
    <x v="3"/>
    <x v="15"/>
    <s v="CS1 Lace 3000mBlack"/>
    <n v="2022"/>
    <n v="2375"/>
    <n v="1864.4"/>
  </r>
  <r>
    <x v="1"/>
    <s v="Athletic"/>
    <s v="Golf"/>
    <x v="1"/>
    <x v="0"/>
    <x v="6"/>
    <s v="L6 R Tongue Dial E"/>
    <n v="2022"/>
    <n v="1310"/>
    <n v="1781"/>
  </r>
  <r>
    <x v="1"/>
    <s v="Athletic"/>
    <s v="Golf"/>
    <x v="1"/>
    <x v="2"/>
    <x v="11"/>
    <s v="Lace Guide,  FormTX, 15mm"/>
    <n v="2022"/>
    <n v="12580"/>
    <n v="1759.8"/>
  </r>
  <r>
    <x v="1"/>
    <s v="Athletic"/>
    <s v="Golf"/>
    <x v="1"/>
    <x v="2"/>
    <x v="11"/>
    <s v="Lace Guide,  FormTX, 20mmBlack"/>
    <n v="2022"/>
    <n v="11900"/>
    <n v="1666"/>
  </r>
  <r>
    <x v="1"/>
    <s v="Athletic"/>
    <s v="Golf"/>
    <x v="1"/>
    <x v="0"/>
    <x v="13"/>
    <s v="L6 L Eyestay 20mm Dial X"/>
    <n v="2022"/>
    <n v="1535"/>
    <n v="1662.25"/>
  </r>
  <r>
    <x v="1"/>
    <s v="Athletic"/>
    <s v="Golf"/>
    <x v="1"/>
    <x v="0"/>
    <x v="13"/>
    <s v="L6 R Eyestay 20mm Dial X"/>
    <n v="2022"/>
    <n v="1535"/>
    <n v="1662.25"/>
  </r>
  <r>
    <x v="1"/>
    <s v="Athletic"/>
    <s v="Golf"/>
    <x v="1"/>
    <x v="0"/>
    <x v="6"/>
    <s v="L6 R Tongue Dial E"/>
    <n v="2022"/>
    <n v="1235"/>
    <n v="1641.5"/>
  </r>
  <r>
    <x v="1"/>
    <s v="Athletic"/>
    <s v="Golf"/>
    <x v="1"/>
    <x v="2"/>
    <x v="11"/>
    <s v="Lace Guide, FormTX, Stitch, 25mmBlack"/>
    <n v="2022"/>
    <n v="9600"/>
    <n v="1632"/>
  </r>
  <r>
    <x v="1"/>
    <s v="Athletic"/>
    <s v="Golf"/>
    <x v="1"/>
    <x v="2"/>
    <x v="11"/>
    <s v="Lace Guide,  FormTX, 25mm"/>
    <n v="2022"/>
    <n v="9500"/>
    <n v="1615"/>
  </r>
  <r>
    <x v="1"/>
    <s v="Athletic"/>
    <s v="Golf"/>
    <x v="1"/>
    <x v="0"/>
    <x v="1"/>
    <s v="L6 L Eyestay 20mm Dial R"/>
    <n v="2022"/>
    <n v="675"/>
    <n v="1532.25"/>
  </r>
  <r>
    <x v="1"/>
    <s v="Athletic"/>
    <s v="Golf"/>
    <x v="1"/>
    <x v="0"/>
    <x v="1"/>
    <s v="L6 R Eyestay 20mm Dial R"/>
    <n v="2022"/>
    <n v="675"/>
    <n v="1532.25"/>
  </r>
  <r>
    <x v="1"/>
    <s v="Athletic"/>
    <s v="Golf"/>
    <x v="1"/>
    <x v="2"/>
    <x v="11"/>
    <s v="Lace Guide,  FormTX, 15mmBlack"/>
    <n v="2022"/>
    <n v="10700"/>
    <n v="1498"/>
  </r>
  <r>
    <x v="1"/>
    <s v="Athletic"/>
    <s v="Golf"/>
    <x v="1"/>
    <x v="2"/>
    <x v="10"/>
    <s v="Lace Guide, Form TX2, 25mm"/>
    <n v="2022"/>
    <n v="9750"/>
    <n v="1462.5"/>
  </r>
  <r>
    <x v="1"/>
    <s v="Athletic"/>
    <s v="Golf"/>
    <x v="1"/>
    <x v="0"/>
    <x v="2"/>
    <s v="Li2 L Eyestay Dial E"/>
    <n v="2022"/>
    <n v="700"/>
    <n v="1428"/>
  </r>
  <r>
    <x v="1"/>
    <s v="Athletic"/>
    <s v="Golf"/>
    <x v="1"/>
    <x v="0"/>
    <x v="2"/>
    <s v="Li2 R Eyestay Dial E"/>
    <n v="2022"/>
    <n v="700"/>
    <n v="1428"/>
  </r>
  <r>
    <x v="1"/>
    <s v="Athletic"/>
    <s v="Golf"/>
    <x v="1"/>
    <x v="0"/>
    <x v="1"/>
    <s v="L6 L Eyestay 20mm Dial R"/>
    <n v="2022"/>
    <n v="625"/>
    <n v="1418.75"/>
  </r>
  <r>
    <x v="1"/>
    <s v="Athletic"/>
    <s v="Golf"/>
    <x v="1"/>
    <x v="0"/>
    <x v="1"/>
    <s v="L6 R Eyestay 20mm Dial R"/>
    <n v="2022"/>
    <n v="625"/>
    <n v="1418.75"/>
  </r>
  <r>
    <x v="1"/>
    <s v="Athletic"/>
    <s v="Golf"/>
    <x v="1"/>
    <x v="3"/>
    <x v="15"/>
    <s v="CS1 Lace 3000mBlack"/>
    <n v="2022"/>
    <n v="1780"/>
    <n v="1398.3"/>
  </r>
  <r>
    <x v="1"/>
    <s v="Athletic"/>
    <s v="Golf"/>
    <x v="1"/>
    <x v="2"/>
    <x v="11"/>
    <s v="Lace Guide,  FormTX, 20mmBlack"/>
    <n v="2022"/>
    <n v="8100"/>
    <n v="1377"/>
  </r>
  <r>
    <x v="1"/>
    <s v="Athletic"/>
    <s v="Golf"/>
    <x v="1"/>
    <x v="2"/>
    <x v="11"/>
    <s v="Lace Guide,  FormTX, 15mmBlack"/>
    <n v="2022"/>
    <n v="8000"/>
    <n v="1360"/>
  </r>
  <r>
    <x v="1"/>
    <s v="Athletic"/>
    <s v="Golf"/>
    <x v="1"/>
    <x v="2"/>
    <x v="11"/>
    <s v="Lace Guide,  FormTX, 15mmBlack"/>
    <n v="2022"/>
    <n v="8000"/>
    <n v="1360"/>
  </r>
  <r>
    <x v="1"/>
    <s v="Athletic"/>
    <s v="Golf"/>
    <x v="1"/>
    <x v="2"/>
    <x v="11"/>
    <s v="Lace Guide,  FormTX, 20mmBlack"/>
    <n v="2022"/>
    <n v="8000"/>
    <n v="1360"/>
  </r>
  <r>
    <x v="1"/>
    <s v="Athletic"/>
    <s v="Golf"/>
    <x v="1"/>
    <x v="0"/>
    <x v="5"/>
    <s v="L6 R Tongue Dial F"/>
    <n v="2022"/>
    <n v="1410"/>
    <n v="1316"/>
  </r>
  <r>
    <x v="1"/>
    <s v="Athletic"/>
    <s v="Golf"/>
    <x v="1"/>
    <x v="1"/>
    <x v="8"/>
    <s v="L6 Bayonet Eyestay"/>
    <n v="2022"/>
    <n v="9650"/>
    <n v="1254.5"/>
  </r>
  <r>
    <x v="1"/>
    <s v="Athletic"/>
    <s v="Golf"/>
    <x v="1"/>
    <x v="2"/>
    <x v="17"/>
    <s v="Lace Guide, BaseTX, 25mm"/>
    <n v="2022"/>
    <n v="2500"/>
    <n v="1250"/>
  </r>
  <r>
    <x v="1"/>
    <s v="Athletic"/>
    <s v="Golf"/>
    <x v="1"/>
    <x v="2"/>
    <x v="12"/>
    <s v="Lace Guide, Tongue Underlay 4, Soft Nylon"/>
    <n v="2022"/>
    <n v="9250"/>
    <n v="1248.75"/>
  </r>
  <r>
    <x v="1"/>
    <s v="Athletic"/>
    <s v="Golf"/>
    <x v="1"/>
    <x v="0"/>
    <x v="16"/>
    <s v="L6 L Eyestay 20mm Dial J"/>
    <n v="2022"/>
    <n v="1560"/>
    <n v="1224.5"/>
  </r>
  <r>
    <x v="1"/>
    <s v="Athletic"/>
    <s v="Golf"/>
    <x v="1"/>
    <x v="0"/>
    <x v="16"/>
    <s v="L6 R Eyestay 20mm Dial J"/>
    <n v="2022"/>
    <n v="1560"/>
    <n v="1224.5"/>
  </r>
  <r>
    <x v="1"/>
    <s v="Athletic"/>
    <s v="Golf"/>
    <x v="1"/>
    <x v="1"/>
    <x v="8"/>
    <s v="L6 Bayonet Eyestay"/>
    <n v="2022"/>
    <n v="9200"/>
    <n v="1196"/>
  </r>
  <r>
    <x v="1"/>
    <s v="Athletic"/>
    <s v="Golf"/>
    <x v="1"/>
    <x v="1"/>
    <x v="8"/>
    <s v="L6 Bayonet Eyestay"/>
    <n v="2022"/>
    <n v="8850"/>
    <n v="1150.5"/>
  </r>
  <r>
    <x v="1"/>
    <s v="Athletic"/>
    <s v="Golf"/>
    <x v="1"/>
    <x v="2"/>
    <x v="17"/>
    <s v="Lace Guide, BaseTX, 25mm"/>
    <n v="2022"/>
    <n v="2290"/>
    <n v="1145"/>
  </r>
  <r>
    <x v="1"/>
    <s v="Athletic"/>
    <s v="Golf"/>
    <x v="1"/>
    <x v="0"/>
    <x v="6"/>
    <s v="L6 R Tongue Dial E"/>
    <n v="2022"/>
    <n v="850"/>
    <n v="1139"/>
  </r>
  <r>
    <x v="1"/>
    <s v="Athletic"/>
    <s v="Golf"/>
    <x v="1"/>
    <x v="2"/>
    <x v="11"/>
    <s v="Lace Guide,  FormTX, 10mm"/>
    <n v="2022"/>
    <n v="6700"/>
    <n v="1139"/>
  </r>
  <r>
    <x v="1"/>
    <s v="Athletic"/>
    <s v="Golf"/>
    <x v="1"/>
    <x v="2"/>
    <x v="11"/>
    <s v="Lace Guide,  FormTX, 20mmBlack"/>
    <n v="2022"/>
    <n v="6700"/>
    <n v="1139"/>
  </r>
  <r>
    <x v="1"/>
    <s v="Athletic"/>
    <s v="Golf"/>
    <x v="1"/>
    <x v="0"/>
    <x v="16"/>
    <s v="L6 L Eyestay 20mm Dial J"/>
    <n v="2022"/>
    <n v="1385"/>
    <n v="1086.25"/>
  </r>
  <r>
    <x v="1"/>
    <s v="Athletic"/>
    <s v="Golf"/>
    <x v="1"/>
    <x v="0"/>
    <x v="16"/>
    <s v="L6 R Eyestay 20mm Dial J"/>
    <n v="2022"/>
    <n v="1385"/>
    <n v="1086.25"/>
  </r>
  <r>
    <x v="1"/>
    <s v="Athletic"/>
    <s v="Golf"/>
    <x v="1"/>
    <x v="0"/>
    <x v="13"/>
    <s v="L6 L Eyestay 20mm Dial X"/>
    <n v="2022"/>
    <n v="950"/>
    <n v="1035.5"/>
  </r>
  <r>
    <x v="1"/>
    <s v="Athletic"/>
    <s v="Golf"/>
    <x v="1"/>
    <x v="0"/>
    <x v="13"/>
    <s v="L6 R Eyestay 20mm Dial X"/>
    <n v="2022"/>
    <n v="950"/>
    <n v="1035.5"/>
  </r>
  <r>
    <x v="1"/>
    <s v="Athletic"/>
    <s v="Golf"/>
    <x v="1"/>
    <x v="0"/>
    <x v="16"/>
    <s v="L6 L Eyestay 20mm Dial J"/>
    <n v="2022"/>
    <n v="1300"/>
    <n v="1027"/>
  </r>
  <r>
    <x v="1"/>
    <s v="Athletic"/>
    <s v="Golf"/>
    <x v="1"/>
    <x v="0"/>
    <x v="16"/>
    <s v="L6 R Eyestay 20mm Dial J"/>
    <n v="2022"/>
    <n v="1300"/>
    <n v="1027"/>
  </r>
  <r>
    <x v="1"/>
    <s v="Athletic"/>
    <s v="Golf"/>
    <x v="1"/>
    <x v="2"/>
    <x v="11"/>
    <s v="Lace Guide, FormTX, Stitch, 25mmBlack"/>
    <n v="2022"/>
    <n v="5800"/>
    <n v="986"/>
  </r>
  <r>
    <x v="1"/>
    <s v="Athletic"/>
    <s v="Golf"/>
    <x v="1"/>
    <x v="0"/>
    <x v="14"/>
    <s v="IP1 L Eyestay 20mm Dial C + Pawl Caps"/>
    <n v="2022"/>
    <n v="325"/>
    <n v="971.75"/>
  </r>
  <r>
    <x v="1"/>
    <s v="Athletic"/>
    <s v="Golf"/>
    <x v="1"/>
    <x v="0"/>
    <x v="7"/>
    <s v="L6 R Tongue Dial K"/>
    <n v="2022"/>
    <n v="475"/>
    <n v="969"/>
  </r>
  <r>
    <x v="1"/>
    <s v="Athletic"/>
    <s v="Golf"/>
    <x v="1"/>
    <x v="1"/>
    <x v="8"/>
    <s v="L6 Bayonet Eyestay"/>
    <n v="2022"/>
    <n v="7250"/>
    <n v="942.5"/>
  </r>
  <r>
    <x v="1"/>
    <s v="Athletic"/>
    <s v="Golf"/>
    <x v="1"/>
    <x v="2"/>
    <x v="17"/>
    <s v="Lace Guide, BaseTX, 25mm"/>
    <n v="2022"/>
    <n v="1875"/>
    <n v="937.5"/>
  </r>
  <r>
    <x v="1"/>
    <s v="Athletic"/>
    <s v="Golf"/>
    <x v="1"/>
    <x v="1"/>
    <x v="8"/>
    <s v="L6 Bayonet Eyestay"/>
    <n v="2022"/>
    <n v="7200"/>
    <n v="936"/>
  </r>
  <r>
    <x v="1"/>
    <s v="Athletic"/>
    <s v="Golf"/>
    <x v="1"/>
    <x v="2"/>
    <x v="11"/>
    <s v="Lace Guide,  FormTX, 25mm"/>
    <n v="2022"/>
    <n v="5500"/>
    <n v="935"/>
  </r>
  <r>
    <x v="1"/>
    <s v="Athletic"/>
    <s v="Golf"/>
    <x v="1"/>
    <x v="1"/>
    <x v="8"/>
    <s v="L6 Bayonet Eyestay"/>
    <n v="2022"/>
    <n v="7100"/>
    <n v="923"/>
  </r>
  <r>
    <x v="1"/>
    <s v="Athletic"/>
    <s v="Golf"/>
    <x v="1"/>
    <x v="1"/>
    <x v="8"/>
    <s v="L6 Bayonet Eyestay"/>
    <n v="2022"/>
    <n v="7050"/>
    <n v="916.5"/>
  </r>
  <r>
    <x v="1"/>
    <s v="Athletic"/>
    <s v="Golf"/>
    <x v="1"/>
    <x v="0"/>
    <x v="14"/>
    <s v="IP1 R Eyestay 20mm Dial C + Pawl Caps"/>
    <n v="2022"/>
    <n v="300"/>
    <n v="897"/>
  </r>
  <r>
    <x v="1"/>
    <s v="Athletic"/>
    <s v="Golf"/>
    <x v="1"/>
    <x v="2"/>
    <x v="17"/>
    <s v="Lace Guide, BaseTX, 25mm"/>
    <n v="2022"/>
    <n v="1770"/>
    <n v="885"/>
  </r>
  <r>
    <x v="1"/>
    <s v="Athletic"/>
    <s v="Golf"/>
    <x v="1"/>
    <x v="2"/>
    <x v="11"/>
    <s v="Lace Guide,  FormTX, 15mmBlack"/>
    <n v="2022"/>
    <n v="5100"/>
    <n v="867"/>
  </r>
  <r>
    <x v="1"/>
    <s v="Athletic"/>
    <s v="Golf"/>
    <x v="1"/>
    <x v="2"/>
    <x v="11"/>
    <s v="Lace Guide, FormTX, Stitch, 15mm"/>
    <n v="2022"/>
    <n v="5000"/>
    <n v="850"/>
  </r>
  <r>
    <x v="1"/>
    <s v="Athletic"/>
    <s v="Golf"/>
    <x v="1"/>
    <x v="2"/>
    <x v="11"/>
    <s v="Lace Guide, FormTX, Stitch, 20mm"/>
    <n v="2022"/>
    <n v="4900"/>
    <n v="833"/>
  </r>
  <r>
    <x v="1"/>
    <s v="Athletic"/>
    <s v="Golf"/>
    <x v="1"/>
    <x v="1"/>
    <x v="8"/>
    <s v="L6 Bayonet Eyestay"/>
    <n v="2022"/>
    <n v="6350"/>
    <n v="825.5"/>
  </r>
  <r>
    <x v="1"/>
    <s v="Athletic"/>
    <s v="Golf"/>
    <x v="1"/>
    <x v="1"/>
    <x v="8"/>
    <s v="L6 Bayonet Eyestay"/>
    <n v="2022"/>
    <n v="6250"/>
    <n v="812.5"/>
  </r>
  <r>
    <x v="1"/>
    <s v="Athletic"/>
    <s v="Golf"/>
    <x v="1"/>
    <x v="1"/>
    <x v="8"/>
    <s v="L6 Bayonet Eyestay"/>
    <n v="2022"/>
    <n v="6200"/>
    <n v="806"/>
  </r>
  <r>
    <x v="1"/>
    <s v="Athletic"/>
    <s v="Golf"/>
    <x v="1"/>
    <x v="1"/>
    <x v="8"/>
    <s v="L6 Bayonet Eyestay"/>
    <n v="2022"/>
    <n v="6200"/>
    <n v="806"/>
  </r>
  <r>
    <x v="1"/>
    <s v="Athletic"/>
    <s v="Golf"/>
    <x v="1"/>
    <x v="2"/>
    <x v="17"/>
    <s v="Lace Guide, BaseTX, 30mm"/>
    <n v="2022"/>
    <n v="1750"/>
    <n v="787.5"/>
  </r>
  <r>
    <x v="1"/>
    <s v="Athletic"/>
    <s v="Golf"/>
    <x v="1"/>
    <x v="0"/>
    <x v="7"/>
    <s v="L6 R Tongue Dial K"/>
    <n v="2022"/>
    <n v="375"/>
    <n v="765"/>
  </r>
  <r>
    <x v="1"/>
    <s v="Athletic"/>
    <s v="Golf"/>
    <x v="1"/>
    <x v="2"/>
    <x v="11"/>
    <s v="Lace Guide,  FormTX, 30mm"/>
    <n v="2022"/>
    <n v="5400"/>
    <n v="756"/>
  </r>
  <r>
    <x v="1"/>
    <s v="Athletic"/>
    <s v="Golf"/>
    <x v="1"/>
    <x v="1"/>
    <x v="8"/>
    <s v="L6 Bayonet Eyestay"/>
    <n v="2022"/>
    <n v="5800"/>
    <n v="754"/>
  </r>
  <r>
    <x v="1"/>
    <s v="Athletic"/>
    <s v="Golf"/>
    <x v="1"/>
    <x v="0"/>
    <x v="13"/>
    <s v="L6 L Eyestay 20mm Dial X"/>
    <n v="2022"/>
    <n v="675"/>
    <n v="735.75"/>
  </r>
  <r>
    <x v="1"/>
    <s v="Athletic"/>
    <s v="Golf"/>
    <x v="1"/>
    <x v="0"/>
    <x v="13"/>
    <s v="L6 R Eyestay 20mm Dial X"/>
    <n v="2022"/>
    <n v="675"/>
    <n v="735.75"/>
  </r>
  <r>
    <x v="1"/>
    <s v="Athletic"/>
    <s v="Golf"/>
    <x v="1"/>
    <x v="2"/>
    <x v="10"/>
    <s v="Lace Guide, FormTX 2, 15mm"/>
    <n v="2022"/>
    <n v="4900"/>
    <n v="735"/>
  </r>
  <r>
    <x v="1"/>
    <s v="Athletic"/>
    <s v="Golf"/>
    <x v="1"/>
    <x v="2"/>
    <x v="11"/>
    <s v="Lace Guide,  FormTX, 20mmBlack"/>
    <n v="2022"/>
    <n v="5300"/>
    <n v="728"/>
  </r>
  <r>
    <x v="1"/>
    <s v="Athletic"/>
    <s v="Golf"/>
    <x v="1"/>
    <x v="1"/>
    <x v="8"/>
    <s v="L6 Bayonet Eyestay"/>
    <n v="2022"/>
    <n v="5450"/>
    <n v="708.5"/>
  </r>
  <r>
    <x v="1"/>
    <s v="Athletic"/>
    <s v="Golf"/>
    <x v="1"/>
    <x v="2"/>
    <x v="11"/>
    <s v="Lace Guide,  FormTX, 25mm"/>
    <n v="2022"/>
    <n v="4100"/>
    <n v="697"/>
  </r>
  <r>
    <x v="1"/>
    <s v="Athletic"/>
    <s v="Golf"/>
    <x v="1"/>
    <x v="2"/>
    <x v="12"/>
    <s v="TubingBlack"/>
    <n v="2022"/>
    <n v="2430"/>
    <n v="686.85"/>
  </r>
  <r>
    <x v="1"/>
    <s v="Athletic"/>
    <s v="Golf"/>
    <x v="1"/>
    <x v="0"/>
    <x v="14"/>
    <s v="IP1 L Eyestay 20mm Dial C + Pawl Caps"/>
    <n v="2022"/>
    <n v="225"/>
    <n v="677.25"/>
  </r>
  <r>
    <x v="1"/>
    <s v="Athletic"/>
    <s v="Golf"/>
    <x v="1"/>
    <x v="0"/>
    <x v="14"/>
    <s v="IP1 R Eyestay 20mm Dial C + Pawl Caps"/>
    <n v="2022"/>
    <n v="225"/>
    <n v="677.25"/>
  </r>
  <r>
    <x v="1"/>
    <s v="Athletic"/>
    <s v="Golf"/>
    <x v="1"/>
    <x v="1"/>
    <x v="8"/>
    <s v="L6 Bayonet Eyestay"/>
    <n v="2022"/>
    <n v="5100"/>
    <n v="656.5"/>
  </r>
  <r>
    <x v="1"/>
    <s v="Athletic"/>
    <s v="Golf"/>
    <x v="1"/>
    <x v="0"/>
    <x v="13"/>
    <s v="L6 L Eyestay 20mm Dial X"/>
    <n v="2022"/>
    <n v="600"/>
    <n v="654"/>
  </r>
  <r>
    <x v="1"/>
    <s v="Athletic"/>
    <s v="Golf"/>
    <x v="1"/>
    <x v="0"/>
    <x v="13"/>
    <s v="L6 R Eyestay 20mm Dial X"/>
    <n v="2022"/>
    <n v="600"/>
    <n v="654"/>
  </r>
  <r>
    <x v="1"/>
    <s v="Athletic"/>
    <s v="Golf"/>
    <x v="1"/>
    <x v="2"/>
    <x v="10"/>
    <s v="Lace Guide, FormTX 2, 15mm"/>
    <n v="2022"/>
    <n v="4350"/>
    <n v="652.5"/>
  </r>
  <r>
    <x v="1"/>
    <s v="Athletic"/>
    <s v="Golf"/>
    <x v="1"/>
    <x v="0"/>
    <x v="18"/>
    <s v="Li2 L Eyestay Dial D"/>
    <n v="2022"/>
    <n v="130"/>
    <n v="635.70000000000005"/>
  </r>
  <r>
    <x v="1"/>
    <s v="Athletic"/>
    <s v="Golf"/>
    <x v="1"/>
    <x v="0"/>
    <x v="18"/>
    <s v="Li2 R Eyestay Dial D"/>
    <n v="2022"/>
    <n v="130"/>
    <n v="635.70000000000005"/>
  </r>
  <r>
    <x v="1"/>
    <s v="Athletic"/>
    <s v="Golf"/>
    <x v="1"/>
    <x v="0"/>
    <x v="6"/>
    <s v="L6 R Tongue Dial E"/>
    <n v="2022"/>
    <n v="450"/>
    <n v="616.5"/>
  </r>
  <r>
    <x v="1"/>
    <s v="Athletic"/>
    <s v="Golf"/>
    <x v="1"/>
    <x v="0"/>
    <x v="4"/>
    <s v="Li2 L Eyestay Dial C"/>
    <n v="2022"/>
    <n v="225"/>
    <n v="616.5"/>
  </r>
  <r>
    <x v="1"/>
    <s v="Athletic"/>
    <s v="Golf"/>
    <x v="1"/>
    <x v="0"/>
    <x v="4"/>
    <s v="Li2 R Eyestay Dial C"/>
    <n v="2022"/>
    <n v="225"/>
    <n v="616.5"/>
  </r>
  <r>
    <x v="1"/>
    <s v="Athletic"/>
    <s v="Golf"/>
    <x v="1"/>
    <x v="0"/>
    <x v="7"/>
    <s v="L6 R Tongue Dial K"/>
    <n v="2022"/>
    <n v="300"/>
    <n v="612"/>
  </r>
  <r>
    <x v="1"/>
    <s v="Athletic"/>
    <s v="Golf"/>
    <x v="1"/>
    <x v="1"/>
    <x v="8"/>
    <s v="L6 Bayonet Eyestay"/>
    <n v="2022"/>
    <n v="4500"/>
    <n v="585"/>
  </r>
  <r>
    <x v="1"/>
    <s v="Athletic"/>
    <s v="Golf"/>
    <x v="1"/>
    <x v="2"/>
    <x v="10"/>
    <s v="Lace Guide, Form TX2, 25mm"/>
    <n v="2022"/>
    <n v="4000"/>
    <n v="560"/>
  </r>
  <r>
    <x v="1"/>
    <s v="Athletic"/>
    <s v="Golf"/>
    <x v="1"/>
    <x v="0"/>
    <x v="4"/>
    <s v="Li2 L Eyestay Dial C"/>
    <n v="2022"/>
    <n v="200"/>
    <n v="548"/>
  </r>
  <r>
    <x v="1"/>
    <s v="Athletic"/>
    <s v="Golf"/>
    <x v="1"/>
    <x v="2"/>
    <x v="17"/>
    <s v="Lace Guide, BaseTX, 25mm"/>
    <n v="2022"/>
    <n v="1000"/>
    <n v="500"/>
  </r>
  <r>
    <x v="1"/>
    <s v="Athletic"/>
    <s v="Golf"/>
    <x v="1"/>
    <x v="0"/>
    <x v="16"/>
    <s v="L6 L Eyestay 20mm Dial J"/>
    <n v="2022"/>
    <n v="625"/>
    <n v="493.75"/>
  </r>
  <r>
    <x v="1"/>
    <s v="Athletic"/>
    <s v="Golf"/>
    <x v="1"/>
    <x v="0"/>
    <x v="16"/>
    <s v="L6 R Eyestay 20mm Dial J"/>
    <n v="2022"/>
    <n v="625"/>
    <n v="493.75"/>
  </r>
  <r>
    <x v="1"/>
    <s v="Athletic"/>
    <s v="Golf"/>
    <x v="1"/>
    <x v="0"/>
    <x v="5"/>
    <s v="L6 R Tongue Dial F"/>
    <n v="2022"/>
    <n v="500"/>
    <n v="470"/>
  </r>
  <r>
    <x v="1"/>
    <s v="Athletic"/>
    <s v="Golf"/>
    <x v="1"/>
    <x v="2"/>
    <x v="12"/>
    <s v="TubingBlack"/>
    <n v="2022"/>
    <n v="1615"/>
    <n v="456"/>
  </r>
  <r>
    <x v="1"/>
    <s v="Athletic"/>
    <s v="Golf"/>
    <x v="1"/>
    <x v="2"/>
    <x v="17"/>
    <s v="Lace Guide, BaseTX, 8mm"/>
    <n v="2022"/>
    <n v="1000"/>
    <n v="450"/>
  </r>
  <r>
    <x v="1"/>
    <s v="Athletic"/>
    <s v="Golf"/>
    <x v="1"/>
    <x v="2"/>
    <x v="10"/>
    <s v="Lace Guide, Form TX2, 15mm"/>
    <n v="2022"/>
    <n v="3050"/>
    <n v="427"/>
  </r>
  <r>
    <x v="1"/>
    <s v="Athletic"/>
    <s v="Golf"/>
    <x v="1"/>
    <x v="3"/>
    <x v="15"/>
    <s v="CS1 Lace 3000mNatural"/>
    <n v="2022"/>
    <n v="540"/>
    <n v="426.6"/>
  </r>
  <r>
    <x v="1"/>
    <s v="Athletic"/>
    <s v="Golf"/>
    <x v="1"/>
    <x v="0"/>
    <x v="6"/>
    <s v="L6 R Tongue Dial E"/>
    <n v="2022"/>
    <n v="300"/>
    <n v="411"/>
  </r>
  <r>
    <x v="1"/>
    <s v="Athletic"/>
    <s v="Golf"/>
    <x v="1"/>
    <x v="2"/>
    <x v="11"/>
    <s v="Lace Guide, FormTX, Stitch, 25mmBlack"/>
    <n v="2022"/>
    <n v="2400"/>
    <n v="408"/>
  </r>
  <r>
    <x v="1"/>
    <s v="Athletic"/>
    <s v="Golf"/>
    <x v="1"/>
    <x v="0"/>
    <x v="1"/>
    <s v="L6 L Eyestay 20mm Dial R"/>
    <n v="2022"/>
    <n v="175"/>
    <n v="397.25"/>
  </r>
  <r>
    <x v="1"/>
    <s v="Athletic"/>
    <s v="Golf"/>
    <x v="1"/>
    <x v="0"/>
    <x v="1"/>
    <s v="L6 R Eyestay 20mm Dial R"/>
    <n v="2022"/>
    <n v="175"/>
    <n v="397.25"/>
  </r>
  <r>
    <x v="1"/>
    <s v="Athletic"/>
    <s v="Golf"/>
    <x v="1"/>
    <x v="2"/>
    <x v="10"/>
    <s v="Lace Guide, Form TX2, 15mm"/>
    <n v="2022"/>
    <n v="2500"/>
    <n v="375"/>
  </r>
  <r>
    <x v="1"/>
    <s v="Athletic"/>
    <s v="Golf"/>
    <x v="1"/>
    <x v="1"/>
    <x v="8"/>
    <s v="L6 Bayonet Eyestay"/>
    <n v="2022"/>
    <n v="2850"/>
    <n v="370.5"/>
  </r>
  <r>
    <x v="1"/>
    <s v="Athletic"/>
    <s v="Golf"/>
    <x v="1"/>
    <x v="2"/>
    <x v="17"/>
    <s v="Lace Guide, BaseTX, 8mm"/>
    <n v="2022"/>
    <n v="1050"/>
    <n v="367.5"/>
  </r>
  <r>
    <x v="1"/>
    <s v="Athletic"/>
    <s v="Golf"/>
    <x v="1"/>
    <x v="1"/>
    <x v="8"/>
    <s v="L6 Bayonet Eyestay"/>
    <n v="2022"/>
    <n v="2800"/>
    <n v="364"/>
  </r>
  <r>
    <x v="1"/>
    <s v="Athletic"/>
    <s v="Golf"/>
    <x v="1"/>
    <x v="1"/>
    <x v="8"/>
    <s v="L6 Bayonet Eyestay"/>
    <n v="2022"/>
    <n v="2800"/>
    <n v="364"/>
  </r>
  <r>
    <x v="1"/>
    <s v="Athletic"/>
    <s v="Golf"/>
    <x v="1"/>
    <x v="2"/>
    <x v="17"/>
    <s v="Lace Guide, BaseTX, 8mm"/>
    <n v="2022"/>
    <n v="1000"/>
    <n v="350"/>
  </r>
  <r>
    <x v="1"/>
    <s v="Athletic"/>
    <s v="Golf"/>
    <x v="1"/>
    <x v="1"/>
    <x v="8"/>
    <s v="L6 Bayonet Eyestay"/>
    <n v="2022"/>
    <n v="2650"/>
    <n v="344.5"/>
  </r>
  <r>
    <x v="1"/>
    <s v="Athletic"/>
    <s v="Golf"/>
    <x v="1"/>
    <x v="0"/>
    <x v="4"/>
    <s v="Li2 L Eyestay Dial C"/>
    <n v="2022"/>
    <n v="125"/>
    <n v="342.5"/>
  </r>
  <r>
    <x v="1"/>
    <s v="Athletic"/>
    <s v="Golf"/>
    <x v="1"/>
    <x v="1"/>
    <x v="8"/>
    <s v="L6 Bayonet Eyestay"/>
    <n v="2022"/>
    <n v="2400"/>
    <n v="312"/>
  </r>
  <r>
    <x v="1"/>
    <s v="Athletic"/>
    <s v="Golf"/>
    <x v="1"/>
    <x v="0"/>
    <x v="9"/>
    <s v="Li2 L Eyestay Dial A"/>
    <n v="2022"/>
    <n v="100"/>
    <n v="299"/>
  </r>
  <r>
    <x v="1"/>
    <s v="Athletic"/>
    <s v="Golf"/>
    <x v="1"/>
    <x v="0"/>
    <x v="9"/>
    <s v="Li2 R Eyestay Dial A"/>
    <n v="2022"/>
    <n v="100"/>
    <n v="299"/>
  </r>
  <r>
    <x v="1"/>
    <s v="Athletic"/>
    <s v="Golf"/>
    <x v="1"/>
    <x v="0"/>
    <x v="4"/>
    <s v="Li2 L Eyestay Dial C"/>
    <n v="2022"/>
    <n v="100"/>
    <n v="274"/>
  </r>
  <r>
    <x v="1"/>
    <s v="Athletic"/>
    <s v="Golf"/>
    <x v="1"/>
    <x v="0"/>
    <x v="4"/>
    <s v="Li2 R Eyestay Dial C"/>
    <n v="2022"/>
    <n v="100"/>
    <n v="274"/>
  </r>
  <r>
    <x v="1"/>
    <s v="Athletic"/>
    <s v="Golf"/>
    <x v="1"/>
    <x v="3"/>
    <x v="15"/>
    <s v="CS1 Lace 3000mBlack"/>
    <n v="2022"/>
    <n v="330"/>
    <n v="260.7"/>
  </r>
  <r>
    <x v="1"/>
    <s v="Athletic"/>
    <s v="Golf"/>
    <x v="1"/>
    <x v="1"/>
    <x v="8"/>
    <s v="L6 Bayonet Eyestay"/>
    <n v="2022"/>
    <n v="1950"/>
    <n v="253.5"/>
  </r>
  <r>
    <x v="1"/>
    <s v="Athletic"/>
    <s v="Golf"/>
    <x v="1"/>
    <x v="0"/>
    <x v="5"/>
    <s v="L6 R Tongue Dial F"/>
    <n v="2022"/>
    <n v="250"/>
    <n v="235"/>
  </r>
  <r>
    <x v="1"/>
    <s v="Athletic"/>
    <s v="Golf"/>
    <x v="1"/>
    <x v="2"/>
    <x v="17"/>
    <s v="Lace Guide, BaseTX, 8mm"/>
    <n v="2022"/>
    <n v="500"/>
    <n v="225"/>
  </r>
  <r>
    <x v="1"/>
    <s v="Athletic"/>
    <s v="Golf"/>
    <x v="1"/>
    <x v="0"/>
    <x v="13"/>
    <s v="L6 L Eyestay 20mm Dial X"/>
    <n v="2022"/>
    <n v="200"/>
    <n v="218"/>
  </r>
  <r>
    <x v="1"/>
    <s v="Athletic"/>
    <s v="Golf"/>
    <x v="1"/>
    <x v="0"/>
    <x v="13"/>
    <s v="L6 R Eyestay 20mm Dial X"/>
    <n v="2022"/>
    <n v="200"/>
    <n v="218"/>
  </r>
  <r>
    <x v="1"/>
    <s v="Athletic"/>
    <s v="Golf"/>
    <x v="1"/>
    <x v="2"/>
    <x v="11"/>
    <s v="Lace Guide,  FormTX, 20mmBlack"/>
    <n v="2022"/>
    <n v="1300"/>
    <n v="182"/>
  </r>
  <r>
    <x v="1"/>
    <s v="Athletic"/>
    <s v="Golf"/>
    <x v="1"/>
    <x v="1"/>
    <x v="8"/>
    <s v="L6 Bayonet Eyestay"/>
    <n v="2022"/>
    <n v="1350"/>
    <n v="175.5"/>
  </r>
  <r>
    <x v="1"/>
    <s v="Athletic"/>
    <s v="Golf"/>
    <x v="1"/>
    <x v="0"/>
    <x v="1"/>
    <s v="L6 L Eyestay 20mm Dial R"/>
    <n v="2022"/>
    <n v="75"/>
    <n v="170.25"/>
  </r>
  <r>
    <x v="1"/>
    <s v="Athletic"/>
    <s v="Golf"/>
    <x v="1"/>
    <x v="0"/>
    <x v="1"/>
    <s v="L6 R Eyestay 20mm Dial R"/>
    <n v="2022"/>
    <n v="75"/>
    <n v="170.25"/>
  </r>
  <r>
    <x v="1"/>
    <s v="Athletic"/>
    <s v="Golf"/>
    <x v="1"/>
    <x v="1"/>
    <x v="8"/>
    <s v="L6 Bayonet Eyestay"/>
    <n v="2022"/>
    <n v="1200"/>
    <n v="156"/>
  </r>
  <r>
    <x v="1"/>
    <s v="Athletic"/>
    <s v="Golf"/>
    <x v="1"/>
    <x v="0"/>
    <x v="4"/>
    <s v="Li2 L Eyestay Dial C"/>
    <n v="2022"/>
    <n v="50"/>
    <n v="137"/>
  </r>
  <r>
    <x v="1"/>
    <s v="Athletic"/>
    <s v="Golf"/>
    <x v="1"/>
    <x v="0"/>
    <x v="4"/>
    <s v="Li2 L Eyestay Dial C"/>
    <n v="2022"/>
    <n v="50"/>
    <n v="137"/>
  </r>
  <r>
    <x v="1"/>
    <s v="Athletic"/>
    <s v="Golf"/>
    <x v="1"/>
    <x v="0"/>
    <x v="4"/>
    <s v="Li2 L Eyestay Dial C"/>
    <n v="2022"/>
    <n v="50"/>
    <n v="137"/>
  </r>
  <r>
    <x v="1"/>
    <s v="Athletic"/>
    <s v="Golf"/>
    <x v="1"/>
    <x v="0"/>
    <x v="4"/>
    <s v="Li2 R Eyestay Dial C"/>
    <n v="2022"/>
    <n v="50"/>
    <n v="137"/>
  </r>
  <r>
    <x v="1"/>
    <s v="Athletic"/>
    <s v="Golf"/>
    <x v="1"/>
    <x v="2"/>
    <x v="10"/>
    <s v="Lace Guide, Form TX2, 25mm"/>
    <n v="2022"/>
    <n v="900"/>
    <n v="135"/>
  </r>
  <r>
    <x v="1"/>
    <s v="Athletic"/>
    <s v="Golf"/>
    <x v="1"/>
    <x v="2"/>
    <x v="10"/>
    <s v="Lace Guide, FormTX 2, 15mm"/>
    <n v="2022"/>
    <n v="850"/>
    <n v="127.5"/>
  </r>
  <r>
    <x v="1"/>
    <s v="Athletic"/>
    <s v="Golf"/>
    <x v="1"/>
    <x v="0"/>
    <x v="16"/>
    <s v="L6 L Eyestay 20mm Dial J"/>
    <n v="2022"/>
    <n v="150"/>
    <n v="118.5"/>
  </r>
  <r>
    <x v="1"/>
    <s v="Athletic"/>
    <s v="Golf"/>
    <x v="1"/>
    <x v="0"/>
    <x v="16"/>
    <s v="L6 L Eyestay 20mm Dial J"/>
    <n v="2022"/>
    <n v="150"/>
    <n v="118.5"/>
  </r>
  <r>
    <x v="1"/>
    <s v="Athletic"/>
    <s v="Golf"/>
    <x v="1"/>
    <x v="0"/>
    <x v="16"/>
    <s v="L6 R Eyestay 20mm Dial J"/>
    <n v="2022"/>
    <n v="150"/>
    <n v="118.5"/>
  </r>
  <r>
    <x v="1"/>
    <s v="Athletic"/>
    <s v="Golf"/>
    <x v="1"/>
    <x v="0"/>
    <x v="16"/>
    <s v="L6 R Eyestay 20mm Dial J"/>
    <n v="2022"/>
    <n v="150"/>
    <n v="118.5"/>
  </r>
  <r>
    <x v="1"/>
    <s v="Athletic"/>
    <s v="Golf"/>
    <x v="1"/>
    <x v="0"/>
    <x v="1"/>
    <s v="L6 L Eyestay 20mm Dial R"/>
    <n v="2022"/>
    <n v="50"/>
    <n v="113.5"/>
  </r>
  <r>
    <x v="1"/>
    <s v="Athletic"/>
    <s v="Golf"/>
    <x v="1"/>
    <x v="0"/>
    <x v="1"/>
    <s v="L6 R Eyestay 20mm Dial R"/>
    <n v="2022"/>
    <n v="50"/>
    <n v="113.5"/>
  </r>
  <r>
    <x v="1"/>
    <s v="Athletic"/>
    <s v="Golf"/>
    <x v="1"/>
    <x v="0"/>
    <x v="1"/>
    <s v="L6 R Eyestay 20mm Dial R"/>
    <n v="2022"/>
    <n v="50"/>
    <n v="113.5"/>
  </r>
  <r>
    <x v="1"/>
    <s v="Athletic"/>
    <s v="Golf"/>
    <x v="1"/>
    <x v="2"/>
    <x v="17"/>
    <s v="Lace Guide, BaseTX, 25mm"/>
    <n v="2022"/>
    <n v="200"/>
    <n v="90"/>
  </r>
  <r>
    <x v="1"/>
    <s v="Athletic"/>
    <s v="Golf"/>
    <x v="1"/>
    <x v="2"/>
    <x v="17"/>
    <s v="Lace Guide, BaseTX, 25mm"/>
    <n v="2022"/>
    <n v="200"/>
    <n v="90"/>
  </r>
  <r>
    <x v="1"/>
    <s v="Athletic"/>
    <s v="Golf"/>
    <x v="1"/>
    <x v="2"/>
    <x v="17"/>
    <s v="Lace Guide, BaseTX, 30mm"/>
    <n v="2022"/>
    <n v="200"/>
    <n v="90"/>
  </r>
  <r>
    <x v="1"/>
    <s v="Athletic"/>
    <s v="Golf"/>
    <x v="1"/>
    <x v="2"/>
    <x v="11"/>
    <s v="Lace Guide, FormTX, Stitch, 25mmBlack"/>
    <n v="2022"/>
    <n v="600"/>
    <n v="84"/>
  </r>
  <r>
    <x v="1"/>
    <s v="Athletic"/>
    <s v="Golf"/>
    <x v="1"/>
    <x v="2"/>
    <x v="17"/>
    <s v="Lace Guide, BaseTX, 30mm"/>
    <n v="2022"/>
    <n v="175"/>
    <n v="78.75"/>
  </r>
  <r>
    <x v="1"/>
    <s v="Athletic"/>
    <s v="Golf"/>
    <x v="1"/>
    <x v="2"/>
    <x v="11"/>
    <s v="Lace Guide, FormTX, Stitch, 20mm"/>
    <n v="2022"/>
    <n v="400"/>
    <n v="68"/>
  </r>
  <r>
    <x v="1"/>
    <s v="Athletic"/>
    <s v="Golf"/>
    <x v="1"/>
    <x v="0"/>
    <x v="16"/>
    <s v="L6 L Eyestay 20mm Dial J"/>
    <n v="2022"/>
    <n v="75"/>
    <n v="59.25"/>
  </r>
  <r>
    <x v="1"/>
    <s v="Athletic"/>
    <s v="Golf"/>
    <x v="1"/>
    <x v="0"/>
    <x v="16"/>
    <s v="L6 L Eyestay 20mm Dial J"/>
    <n v="2022"/>
    <n v="75"/>
    <n v="59.25"/>
  </r>
  <r>
    <x v="1"/>
    <s v="Athletic"/>
    <s v="Golf"/>
    <x v="1"/>
    <x v="0"/>
    <x v="16"/>
    <s v="L6 R Eyestay 20mm Dial J"/>
    <n v="2022"/>
    <n v="75"/>
    <n v="59.25"/>
  </r>
  <r>
    <x v="1"/>
    <s v="Athletic"/>
    <s v="Golf"/>
    <x v="1"/>
    <x v="0"/>
    <x v="16"/>
    <s v="L6 R Eyestay 20mm Dial J"/>
    <n v="2022"/>
    <n v="75"/>
    <n v="59.25"/>
  </r>
  <r>
    <x v="1"/>
    <s v="Athletic"/>
    <s v="Golf"/>
    <x v="1"/>
    <x v="0"/>
    <x v="1"/>
    <s v="L6 L Eyestay 20mm Dial R"/>
    <n v="2022"/>
    <n v="25"/>
    <n v="56.75"/>
  </r>
  <r>
    <x v="1"/>
    <s v="Athletic"/>
    <s v="Golf"/>
    <x v="1"/>
    <x v="0"/>
    <x v="1"/>
    <s v="L6 R Tongue Dial R"/>
    <n v="2022"/>
    <n v="25"/>
    <n v="56.75"/>
  </r>
  <r>
    <x v="1"/>
    <s v="Athletic"/>
    <s v="Golf"/>
    <x v="1"/>
    <x v="0"/>
    <x v="13"/>
    <s v="L6 L Eyestay 20mm Dial X"/>
    <n v="2022"/>
    <n v="50"/>
    <n v="54.5"/>
  </r>
  <r>
    <x v="1"/>
    <s v="Athletic"/>
    <s v="Golf"/>
    <x v="1"/>
    <x v="0"/>
    <x v="13"/>
    <s v="L6 L Eyestay 20mm Dial X"/>
    <n v="2022"/>
    <n v="50"/>
    <n v="54.5"/>
  </r>
  <r>
    <x v="1"/>
    <s v="Athletic"/>
    <s v="Golf"/>
    <x v="1"/>
    <x v="0"/>
    <x v="13"/>
    <s v="L6 R Eyestay 20mm Dial X"/>
    <n v="2022"/>
    <n v="50"/>
    <n v="54.5"/>
  </r>
  <r>
    <x v="1"/>
    <s v="Athletic"/>
    <s v="Golf"/>
    <x v="1"/>
    <x v="0"/>
    <x v="13"/>
    <s v="L6 R Eyestay 20mm Dial X"/>
    <n v="2022"/>
    <n v="50"/>
    <n v="54.5"/>
  </r>
  <r>
    <x v="1"/>
    <s v="Athletic"/>
    <s v="Golf"/>
    <x v="1"/>
    <x v="1"/>
    <x v="8"/>
    <s v="L6 Bayonet Eyestay"/>
    <n v="2022"/>
    <n v="400"/>
    <n v="52"/>
  </r>
  <r>
    <x v="1"/>
    <s v="Athletic"/>
    <s v="Golf"/>
    <x v="1"/>
    <x v="0"/>
    <x v="16"/>
    <s v="L6 L Eyestay 20mm Dial J"/>
    <n v="2022"/>
    <n v="50"/>
    <n v="39.5"/>
  </r>
  <r>
    <x v="1"/>
    <s v="Athletic"/>
    <s v="Golf"/>
    <x v="1"/>
    <x v="0"/>
    <x v="16"/>
    <s v="L6 R Eyestay 20mm Dial J"/>
    <n v="2022"/>
    <n v="50"/>
    <n v="39.5"/>
  </r>
  <r>
    <x v="1"/>
    <s v="Athletic"/>
    <s v="Golf"/>
    <x v="1"/>
    <x v="1"/>
    <x v="8"/>
    <s v="L6 Bayonet Eyestay"/>
    <n v="2022"/>
    <n v="300"/>
    <n v="39"/>
  </r>
  <r>
    <x v="1"/>
    <s v="Athletic"/>
    <s v="Golf"/>
    <x v="1"/>
    <x v="1"/>
    <x v="8"/>
    <s v="L6 Bayonet Eyestay"/>
    <n v="2022"/>
    <n v="300"/>
    <n v="39"/>
  </r>
  <r>
    <x v="1"/>
    <s v="Athletic"/>
    <s v="Golf"/>
    <x v="1"/>
    <x v="2"/>
    <x v="11"/>
    <s v="Lace Guide, FormTX, Stitch, 15mm"/>
    <n v="2022"/>
    <n v="200"/>
    <n v="34"/>
  </r>
  <r>
    <x v="1"/>
    <s v="Athletic"/>
    <s v="Golf"/>
    <x v="1"/>
    <x v="2"/>
    <x v="10"/>
    <s v="Lace Guide, FormTX 2, 15mm"/>
    <n v="2022"/>
    <n v="200"/>
    <n v="29.5"/>
  </r>
  <r>
    <x v="1"/>
    <s v="Athletic"/>
    <s v="Golf"/>
    <x v="1"/>
    <x v="0"/>
    <x v="13"/>
    <s v="L6 L Eyestay 20mm Dial X"/>
    <n v="2022"/>
    <n v="25"/>
    <n v="27.25"/>
  </r>
  <r>
    <x v="1"/>
    <s v="Athletic"/>
    <s v="Golf"/>
    <x v="1"/>
    <x v="0"/>
    <x v="13"/>
    <s v="L6 R Eyestay 20mm Dial X"/>
    <n v="2022"/>
    <n v="25"/>
    <n v="27.25"/>
  </r>
  <r>
    <x v="1"/>
    <s v="Athletic"/>
    <s v="Golf"/>
    <x v="1"/>
    <x v="2"/>
    <x v="17"/>
    <s v="Lace Guide, BaseTX, 30mm"/>
    <n v="2022"/>
    <n v="50"/>
    <n v="22.5"/>
  </r>
  <r>
    <x v="1"/>
    <s v="Athletic"/>
    <s v="Golf"/>
    <x v="1"/>
    <x v="2"/>
    <x v="10"/>
    <s v="Lace Guide, Form TX2, 10mm"/>
    <n v="2022"/>
    <n v="150"/>
    <n v="22.5"/>
  </r>
  <r>
    <x v="1"/>
    <s v="Athletic"/>
    <s v="Golf"/>
    <x v="1"/>
    <x v="0"/>
    <x v="16"/>
    <s v="L6 L Eyestay 20mm Dial J"/>
    <n v="2022"/>
    <n v="25"/>
    <n v="19.75"/>
  </r>
  <r>
    <x v="1"/>
    <s v="Athletic"/>
    <s v="Golf"/>
    <x v="1"/>
    <x v="0"/>
    <x v="16"/>
    <s v="L6 L Eyestay 20mm Dial J"/>
    <n v="2022"/>
    <n v="25"/>
    <n v="19.75"/>
  </r>
  <r>
    <x v="1"/>
    <s v="Athletic"/>
    <s v="Golf"/>
    <x v="1"/>
    <x v="0"/>
    <x v="16"/>
    <s v="L6 L Eyestay 20mm Dial J"/>
    <n v="2022"/>
    <n v="25"/>
    <n v="19.75"/>
  </r>
  <r>
    <x v="1"/>
    <s v="Athletic"/>
    <s v="Golf"/>
    <x v="1"/>
    <x v="0"/>
    <x v="16"/>
    <s v="L6 R Eyestay 20mm Dial J"/>
    <n v="2022"/>
    <n v="25"/>
    <n v="19.75"/>
  </r>
  <r>
    <x v="1"/>
    <s v="Athletic"/>
    <s v="Golf"/>
    <x v="1"/>
    <x v="0"/>
    <x v="16"/>
    <s v="L6 R Eyestay 20mm Dial J"/>
    <n v="2022"/>
    <n v="25"/>
    <n v="19.75"/>
  </r>
  <r>
    <x v="1"/>
    <s v="Athletic"/>
    <s v="Golf"/>
    <x v="1"/>
    <x v="0"/>
    <x v="16"/>
    <s v="L6 R Eyestay 20mm Dial J"/>
    <n v="2022"/>
    <n v="25"/>
    <n v="19.75"/>
  </r>
  <r>
    <x v="1"/>
    <s v="Athletic"/>
    <s v="Golf"/>
    <x v="1"/>
    <x v="1"/>
    <x v="8"/>
    <s v="L6 Bayonet Eyestay"/>
    <n v="2022"/>
    <n v="150"/>
    <n v="19.5"/>
  </r>
  <r>
    <x v="1"/>
    <s v="Athletic"/>
    <s v="Golf"/>
    <x v="1"/>
    <x v="2"/>
    <x v="11"/>
    <s v="Lace Guide,  FormTX, 10mm"/>
    <n v="2022"/>
    <n v="100"/>
    <n v="17"/>
  </r>
  <r>
    <x v="1"/>
    <s v="Athletic"/>
    <s v="Golf"/>
    <x v="1"/>
    <x v="2"/>
    <x v="11"/>
    <s v="Lace Guide,  FormTX, 25mm"/>
    <n v="2022"/>
    <n v="100"/>
    <n v="17"/>
  </r>
  <r>
    <x v="1"/>
    <s v="Athletic"/>
    <s v="Golf"/>
    <x v="1"/>
    <x v="2"/>
    <x v="11"/>
    <s v="Lace Guide,  FormTX, 25mm"/>
    <n v="2022"/>
    <n v="100"/>
    <n v="17"/>
  </r>
  <r>
    <x v="1"/>
    <s v="Athletic"/>
    <s v="Golf"/>
    <x v="1"/>
    <x v="2"/>
    <x v="11"/>
    <s v="Lace Guide,  FormTX, 25mm"/>
    <n v="2022"/>
    <n v="100"/>
    <n v="17"/>
  </r>
  <r>
    <x v="1"/>
    <s v="Athletic"/>
    <s v="Golf"/>
    <x v="1"/>
    <x v="2"/>
    <x v="11"/>
    <s v="Lace Guide,  FormTX, 30mm"/>
    <n v="2022"/>
    <n v="100"/>
    <n v="17"/>
  </r>
  <r>
    <x v="1"/>
    <s v="Athletic"/>
    <s v="Golf"/>
    <x v="1"/>
    <x v="2"/>
    <x v="11"/>
    <s v="Lace Guide, FormTX, Stitch, 15mm"/>
    <n v="2022"/>
    <n v="100"/>
    <n v="17"/>
  </r>
  <r>
    <x v="1"/>
    <s v="Athletic"/>
    <s v="Golf"/>
    <x v="1"/>
    <x v="2"/>
    <x v="11"/>
    <s v="Lace Guide, FormTX, Stitch, 20mm"/>
    <n v="2022"/>
    <n v="100"/>
    <n v="17"/>
  </r>
  <r>
    <x v="1"/>
    <s v="Athletic"/>
    <s v="Golf"/>
    <x v="1"/>
    <x v="2"/>
    <x v="11"/>
    <s v="Lace Guide, FormTX, Stitch, 20mm"/>
    <n v="2022"/>
    <n v="100"/>
    <n v="17"/>
  </r>
  <r>
    <x v="1"/>
    <s v="Athletic"/>
    <s v="Golf"/>
    <x v="1"/>
    <x v="2"/>
    <x v="10"/>
    <s v="Lace Guide, Form TX2, 15mm"/>
    <n v="2022"/>
    <n v="100"/>
    <n v="15"/>
  </r>
  <r>
    <x v="1"/>
    <s v="Athletic"/>
    <s v="Golf"/>
    <x v="1"/>
    <x v="2"/>
    <x v="10"/>
    <s v="Lace Guide, Form TX2, 20mm"/>
    <n v="2022"/>
    <n v="100"/>
    <n v="15"/>
  </r>
  <r>
    <x v="1"/>
    <s v="Athletic"/>
    <s v="Golf"/>
    <x v="1"/>
    <x v="2"/>
    <x v="10"/>
    <s v="Lace Guide, Form TX2, 20mm"/>
    <n v="2022"/>
    <n v="100"/>
    <n v="15"/>
  </r>
  <r>
    <x v="1"/>
    <s v="Athletic"/>
    <s v="Golf"/>
    <x v="1"/>
    <x v="2"/>
    <x v="10"/>
    <s v="Lace Guide, FormTX 2, 15mm"/>
    <n v="2022"/>
    <n v="100"/>
    <n v="15"/>
  </r>
  <r>
    <x v="1"/>
    <s v="Athletic"/>
    <s v="Golf"/>
    <x v="1"/>
    <x v="1"/>
    <x v="8"/>
    <s v="L6 Bayonet Eyestay"/>
    <n v="2022"/>
    <n v="100"/>
    <n v="13"/>
  </r>
  <r>
    <x v="1"/>
    <s v="Athletic"/>
    <s v="Golf"/>
    <x v="1"/>
    <x v="1"/>
    <x v="8"/>
    <s v="L6 Bayonet Eyestay"/>
    <n v="2022"/>
    <n v="100"/>
    <n v="13"/>
  </r>
  <r>
    <x v="1"/>
    <s v="Athletic"/>
    <s v="Golf"/>
    <x v="1"/>
    <x v="1"/>
    <x v="8"/>
    <s v="L6 Bayonet Eyestay"/>
    <n v="2022"/>
    <n v="100"/>
    <n v="13"/>
  </r>
  <r>
    <x v="1"/>
    <s v="Athletic"/>
    <s v="Golf"/>
    <x v="1"/>
    <x v="1"/>
    <x v="8"/>
    <s v="L6 Bayonet Eyestay"/>
    <n v="2022"/>
    <n v="100"/>
    <n v="13"/>
  </r>
  <r>
    <x v="1"/>
    <s v="Athletic"/>
    <s v="Golf"/>
    <x v="1"/>
    <x v="3"/>
    <x v="15"/>
    <s v="CS1 Lace 3000mBlack"/>
    <n v="2022"/>
    <n v="10"/>
    <n v="7.9"/>
  </r>
  <r>
    <x v="1"/>
    <s v="Athletic"/>
    <s v="Golf"/>
    <x v="1"/>
    <x v="2"/>
    <x v="10"/>
    <s v="Lace Guide, Form TX2, 15mm"/>
    <n v="2022"/>
    <n v="50"/>
    <n v="7.5"/>
  </r>
  <r>
    <x v="1"/>
    <s v="Athletic"/>
    <s v="Golf"/>
    <x v="1"/>
    <x v="2"/>
    <x v="10"/>
    <s v="Lace Guide, Form TX2, 20mm"/>
    <n v="2022"/>
    <n v="50"/>
    <n v="7.5"/>
  </r>
  <r>
    <x v="1"/>
    <s v="Athletic"/>
    <s v="Golf"/>
    <x v="1"/>
    <x v="2"/>
    <x v="10"/>
    <s v="Lace Guide, Form TX2, 25mm"/>
    <n v="2022"/>
    <n v="50"/>
    <n v="7.5"/>
  </r>
  <r>
    <x v="1"/>
    <s v="Athletic"/>
    <s v="Golf"/>
    <x v="1"/>
    <x v="1"/>
    <x v="8"/>
    <s v="L6 Bayonet Eyestay"/>
    <n v="2022"/>
    <n v="50"/>
    <n v="6.5"/>
  </r>
  <r>
    <x v="1"/>
    <s v="Athletic"/>
    <s v="Golf"/>
    <x v="1"/>
    <x v="1"/>
    <x v="8"/>
    <s v="L6 Bayonet Eyestay"/>
    <n v="2022"/>
    <n v="50"/>
    <n v="6.5"/>
  </r>
  <r>
    <x v="1"/>
    <s v="Athletic"/>
    <s v="Golf"/>
    <x v="1"/>
    <x v="1"/>
    <x v="8"/>
    <s v="L6 Bayonet Eyestay"/>
    <n v="2022"/>
    <n v="50"/>
    <n v="6.5"/>
  </r>
  <r>
    <x v="1"/>
    <s v="Athletic"/>
    <s v="Golf"/>
    <x v="1"/>
    <x v="1"/>
    <x v="8"/>
    <s v="L6 Bayonet Eyestay"/>
    <n v="2022"/>
    <n v="50"/>
    <n v="6.5"/>
  </r>
  <r>
    <x v="1"/>
    <s v="Athletic"/>
    <s v="Golf"/>
    <x v="1"/>
    <x v="1"/>
    <x v="8"/>
    <s v="L6 Bayonet Eyestay"/>
    <n v="2022"/>
    <n v="50"/>
    <n v="6.5"/>
  </r>
  <r>
    <x v="1"/>
    <s v="Athletic"/>
    <s v="Golf"/>
    <x v="1"/>
    <x v="2"/>
    <x v="17"/>
    <s v="Lace Guide, BaseTX, 8mm"/>
    <n v="2022"/>
    <n v="0"/>
    <n v="0"/>
  </r>
  <r>
    <x v="1"/>
    <s v="Athletic"/>
    <s v="Golf"/>
    <x v="1"/>
    <x v="2"/>
    <x v="10"/>
    <s v="Lace Guide, FormTX 2, 15mm"/>
    <n v="2022"/>
    <n v="50"/>
    <n v="0"/>
  </r>
  <r>
    <x v="1"/>
    <s v="Athletic"/>
    <s v="Golf"/>
    <x v="1"/>
    <x v="2"/>
    <x v="10"/>
    <s v="Lace Guide, FormTX 2, 15mm"/>
    <n v="2022"/>
    <n v="50"/>
    <n v="0"/>
  </r>
  <r>
    <x v="2"/>
    <s v="Athletic"/>
    <s v="Athletic Kids"/>
    <x v="2"/>
    <x v="0"/>
    <x v="0"/>
    <s v="L6 R Tongue Dial S1"/>
    <n v="2022"/>
    <n v="51294"/>
    <n v="56610.450691414"/>
  </r>
  <r>
    <x v="2"/>
    <s v="Athletic"/>
    <s v="Athletic Kids"/>
    <x v="2"/>
    <x v="0"/>
    <x v="0"/>
    <s v="L6 R Tongue Dial S1"/>
    <n v="2022"/>
    <n v="44662"/>
    <n v="49475.044011259997"/>
  </r>
  <r>
    <x v="2"/>
    <s v="Athletic"/>
    <s v="Athletic Kids"/>
    <x v="2"/>
    <x v="0"/>
    <x v="0"/>
    <s v="L6 R Tongue Dial S1"/>
    <n v="2022"/>
    <n v="37612"/>
    <n v="42807.102522497997"/>
  </r>
  <r>
    <x v="2"/>
    <s v="Athletic"/>
    <s v="Athletic Kids"/>
    <x v="2"/>
    <x v="0"/>
    <x v="0"/>
    <s v="L6 R Tongue Dial S1"/>
    <n v="2022"/>
    <n v="32606"/>
    <n v="37904.270114715997"/>
  </r>
  <r>
    <x v="2"/>
    <s v="Athletic"/>
    <s v="Athletic Kids"/>
    <x v="2"/>
    <x v="0"/>
    <x v="0"/>
    <s v="L6 R Tongue Dial S1"/>
    <n v="2022"/>
    <n v="256780"/>
    <n v="303745.89032995497"/>
  </r>
  <r>
    <x v="2"/>
    <s v="Athletic"/>
    <s v="Athletic Kids"/>
    <x v="2"/>
    <x v="0"/>
    <x v="0"/>
    <s v="L6 R Tongue Dial S1"/>
    <n v="2022"/>
    <n v="214115"/>
    <n v="233972.420500723"/>
  </r>
  <r>
    <x v="2"/>
    <s v="Athletic"/>
    <s v="Athletic Kids"/>
    <x v="2"/>
    <x v="0"/>
    <x v="0"/>
    <s v="L6 R Tongue Dial S1"/>
    <n v="2022"/>
    <n v="208225"/>
    <n v="233888.31102165399"/>
  </r>
  <r>
    <x v="2"/>
    <s v="Athletic"/>
    <s v="Athletic Kids"/>
    <x v="3"/>
    <x v="0"/>
    <x v="19"/>
    <s v="L6 R Tongue Dial M Habu"/>
    <n v="2022"/>
    <n v="238995"/>
    <n v="221757.413593832"/>
  </r>
  <r>
    <x v="2"/>
    <s v="Athletic"/>
    <s v="Athletic Kids"/>
    <x v="2"/>
    <x v="0"/>
    <x v="0"/>
    <s v="L6 R Tongue Dial S1"/>
    <n v="2022"/>
    <n v="164310"/>
    <n v="193802.22009087901"/>
  </r>
  <r>
    <x v="2"/>
    <s v="Athletic"/>
    <s v="Athletic Kids"/>
    <x v="2"/>
    <x v="0"/>
    <x v="0"/>
    <s v="L6 R Tongue Dial S1"/>
    <n v="2022"/>
    <n v="166125"/>
    <n v="181100.59022422499"/>
  </r>
  <r>
    <x v="2"/>
    <s v="Athletic"/>
    <s v="Athletic Kids"/>
    <x v="2"/>
    <x v="0"/>
    <x v="0"/>
    <s v="L6 R Tongue Dial S1"/>
    <n v="2022"/>
    <n v="139330"/>
    <n v="165487.00938870499"/>
  </r>
  <r>
    <x v="2"/>
    <s v="Athletic"/>
    <s v="Athletic Kids"/>
    <x v="2"/>
    <x v="0"/>
    <x v="0"/>
    <s v="L6 R Tongue Dial S1"/>
    <n v="2022"/>
    <n v="142890"/>
    <n v="159563.895386241"/>
  </r>
  <r>
    <x v="2"/>
    <s v="Athletic"/>
    <s v="Athletic Kids"/>
    <x v="2"/>
    <x v="0"/>
    <x v="0"/>
    <s v="L6 R Tongue Dial S1"/>
    <n v="2022"/>
    <n v="137650"/>
    <n v="156271.26287879699"/>
  </r>
  <r>
    <x v="2"/>
    <s v="Athletic"/>
    <s v="Athletic Kids"/>
    <x v="3"/>
    <x v="0"/>
    <x v="19"/>
    <s v="L6 R Tongue Dial M Habu"/>
    <n v="2022"/>
    <n v="168495"/>
    <n v="155707.57283084301"/>
  </r>
  <r>
    <x v="2"/>
    <s v="Athletic"/>
    <s v="Athletic Kids"/>
    <x v="2"/>
    <x v="0"/>
    <x v="0"/>
    <s v="L6 R Tongue Dial S1"/>
    <n v="2022"/>
    <n v="128430"/>
    <n v="149904.64843811799"/>
  </r>
  <r>
    <x v="2"/>
    <s v="Athletic"/>
    <s v="Athletic Kids"/>
    <x v="2"/>
    <x v="0"/>
    <x v="0"/>
    <s v="L6 R Tongue Dial S1"/>
    <n v="2022"/>
    <n v="117135"/>
    <n v="138571.687625655"/>
  </r>
  <r>
    <x v="2"/>
    <s v="Athletic"/>
    <s v="Athletic Kids"/>
    <x v="3"/>
    <x v="0"/>
    <x v="19"/>
    <s v="L6 R Tongue Dial M Habu"/>
    <n v="2022"/>
    <n v="165150"/>
    <n v="136054.31518002501"/>
  </r>
  <r>
    <x v="2"/>
    <s v="Athletic"/>
    <s v="Athletic Kids"/>
    <x v="2"/>
    <x v="0"/>
    <x v="0"/>
    <s v="L6 R Tongue Dial S1"/>
    <n v="2022"/>
    <n v="119805"/>
    <n v="132840.73503686901"/>
  </r>
  <r>
    <x v="2"/>
    <s v="Athletic"/>
    <s v="Athletic Kids"/>
    <x v="2"/>
    <x v="0"/>
    <x v="0"/>
    <s v="L6 R Tongue Dial S1"/>
    <n v="2022"/>
    <n v="111540"/>
    <n v="130966.55582647699"/>
  </r>
  <r>
    <x v="2"/>
    <s v="Athletic"/>
    <s v="Athletic Kids"/>
    <x v="3"/>
    <x v="0"/>
    <x v="19"/>
    <s v="L6 R Tongue Dial M Habu"/>
    <n v="2022"/>
    <n v="153205"/>
    <n v="129296.328152805"/>
  </r>
  <r>
    <x v="2"/>
    <s v="Athletic"/>
    <s v="Athletic Kids"/>
    <x v="3"/>
    <x v="0"/>
    <x v="19"/>
    <s v="L6 R Tongue Dial M Habu"/>
    <n v="2022"/>
    <n v="160825"/>
    <n v="127689.185645215"/>
  </r>
  <r>
    <x v="2"/>
    <s v="Athletic"/>
    <s v="Athletic Kids"/>
    <x v="3"/>
    <x v="0"/>
    <x v="19"/>
    <s v="L6 R Tongue Dial M Habu"/>
    <n v="2022"/>
    <n v="151100"/>
    <n v="124497.846933237"/>
  </r>
  <r>
    <x v="2"/>
    <s v="Athletic"/>
    <s v="Athletic Kids"/>
    <x v="3"/>
    <x v="0"/>
    <x v="19"/>
    <s v="L6 R Tongue Dial M Habu"/>
    <n v="2022"/>
    <n v="140655"/>
    <n v="119492.00738583499"/>
  </r>
  <r>
    <x v="2"/>
    <s v="Athletic"/>
    <s v="Athletic Kids"/>
    <x v="3"/>
    <x v="0"/>
    <x v="19"/>
    <s v="L6 R Tongue Dial M Habu"/>
    <n v="2022"/>
    <n v="128715"/>
    <n v="118951.66949185899"/>
  </r>
  <r>
    <x v="2"/>
    <s v="Athletic"/>
    <s v="Athletic Kids"/>
    <x v="3"/>
    <x v="0"/>
    <x v="19"/>
    <s v="L6 R Tongue Dial M Habu"/>
    <n v="2022"/>
    <n v="147485"/>
    <n v="117300.909441535"/>
  </r>
  <r>
    <x v="2"/>
    <s v="Athletic"/>
    <s v="Athletic Kids"/>
    <x v="3"/>
    <x v="0"/>
    <x v="19"/>
    <s v="L6 R Tongue Dial M Habu"/>
    <n v="2022"/>
    <n v="143190"/>
    <n v="114004.847653171"/>
  </r>
  <r>
    <x v="2"/>
    <s v="Athletic"/>
    <s v="Athletic Kids"/>
    <x v="3"/>
    <x v="0"/>
    <x v="19"/>
    <s v="L6 R Tongue Dial M Habu"/>
    <n v="2022"/>
    <n v="130685"/>
    <n v="111017.85109212701"/>
  </r>
  <r>
    <x v="2"/>
    <s v="Athletic"/>
    <s v="Athletic Kids"/>
    <x v="2"/>
    <x v="0"/>
    <x v="0"/>
    <s v="L6 R Tongue Dial S1"/>
    <n v="2022"/>
    <n v="99165"/>
    <n v="110008.747854959"/>
  </r>
  <r>
    <x v="2"/>
    <s v="Athletic"/>
    <s v="Athletic Kids"/>
    <x v="2"/>
    <x v="0"/>
    <x v="0"/>
    <s v="L6 R Tongue Dial S1"/>
    <n v="2022"/>
    <n v="97170"/>
    <n v="107811.72143789299"/>
  </r>
  <r>
    <x v="2"/>
    <s v="Athletic"/>
    <s v="Athletic Kids"/>
    <x v="3"/>
    <x v="0"/>
    <x v="19"/>
    <s v="L6 R Tongue Dial M Habu"/>
    <n v="2022"/>
    <n v="126545"/>
    <n v="106792.723349785"/>
  </r>
  <r>
    <x v="2"/>
    <s v="Athletic"/>
    <s v="Athletic Kids"/>
    <x v="3"/>
    <x v="0"/>
    <x v="19"/>
    <s v="L6 R Tongue Dial M Habu"/>
    <n v="2022"/>
    <n v="109805"/>
    <n v="101467.654827137"/>
  </r>
  <r>
    <x v="2"/>
    <s v="Athletic"/>
    <s v="Athletic Kids"/>
    <x v="3"/>
    <x v="0"/>
    <x v="19"/>
    <s v="L6 R Tongue Dial M Habu"/>
    <n v="2022"/>
    <n v="108375"/>
    <n v="93406.157670513901"/>
  </r>
  <r>
    <x v="2"/>
    <s v="Athletic"/>
    <s v="Athletic Kids"/>
    <x v="2"/>
    <x v="0"/>
    <x v="0"/>
    <s v="L6 R Tongue Dial S1"/>
    <n v="2022"/>
    <n v="81500"/>
    <n v="92488.301633230803"/>
  </r>
  <r>
    <x v="2"/>
    <s v="Athletic"/>
    <s v="Athletic Kids"/>
    <x v="3"/>
    <x v="0"/>
    <x v="19"/>
    <s v="L6 R Tongue Dial M Habu"/>
    <n v="2022"/>
    <n v="94960"/>
    <n v="87745.141325343604"/>
  </r>
  <r>
    <x v="2"/>
    <s v="Athletic"/>
    <s v="Athletic Kids"/>
    <x v="3"/>
    <x v="0"/>
    <x v="19"/>
    <s v="L6 R Tongue Dial M Habu"/>
    <n v="2022"/>
    <n v="94400"/>
    <n v="87234.320179760703"/>
  </r>
  <r>
    <x v="2"/>
    <s v="Athletic"/>
    <s v="Athletic Kids"/>
    <x v="3"/>
    <x v="0"/>
    <x v="19"/>
    <s v="L6 R Tongue Dial M Habu"/>
    <n v="2022"/>
    <n v="97915"/>
    <n v="82641.920749792305"/>
  </r>
  <r>
    <x v="2"/>
    <s v="Athletic"/>
    <s v="Athletic Kids"/>
    <x v="3"/>
    <x v="0"/>
    <x v="19"/>
    <s v="L6 R Tongue Dial M Habu"/>
    <n v="2022"/>
    <n v="96680"/>
    <n v="82570.623631317198"/>
  </r>
  <r>
    <x v="2"/>
    <s v="Athletic"/>
    <s v="Athletic Kids"/>
    <x v="3"/>
    <x v="0"/>
    <x v="19"/>
    <s v="L6 R Tongue Dial M Habu"/>
    <n v="2022"/>
    <n v="96035"/>
    <n v="82034.032627734807"/>
  </r>
  <r>
    <x v="2"/>
    <s v="Athletic"/>
    <s v="Athletic Kids"/>
    <x v="3"/>
    <x v="0"/>
    <x v="19"/>
    <s v="L6 R Tongue Dial M Habu"/>
    <n v="2022"/>
    <n v="87745"/>
    <n v="81081.247289785795"/>
  </r>
  <r>
    <x v="2"/>
    <s v="Athletic"/>
    <s v="Athletic Kids"/>
    <x v="2"/>
    <x v="0"/>
    <x v="0"/>
    <s v="L6 R Tongue Dial S1"/>
    <n v="2022"/>
    <n v="73125"/>
    <n v="80802.511501515895"/>
  </r>
  <r>
    <x v="2"/>
    <s v="Athletic"/>
    <s v="Athletic Kids"/>
    <x v="2"/>
    <x v="0"/>
    <x v="0"/>
    <s v="L6 L Eyestay 20mm Dial S1"/>
    <n v="2022"/>
    <n v="71365"/>
    <n v="78320.0060901791"/>
  </r>
  <r>
    <x v="2"/>
    <s v="Athletic"/>
    <s v="Athletic Kids"/>
    <x v="2"/>
    <x v="0"/>
    <x v="0"/>
    <s v="L6 R Eyestay 20mm Dial S1"/>
    <n v="2022"/>
    <n v="71365"/>
    <n v="78320.0060901791"/>
  </r>
  <r>
    <x v="2"/>
    <s v="Athletic"/>
    <s v="Athletic Kids"/>
    <x v="3"/>
    <x v="0"/>
    <x v="19"/>
    <s v="L6 R Tongue Dial M Habu"/>
    <n v="2022"/>
    <n v="92220"/>
    <n v="77828.034167753998"/>
  </r>
  <r>
    <x v="2"/>
    <s v="Athletic"/>
    <s v="Athletic Kids"/>
    <x v="3"/>
    <x v="0"/>
    <x v="19"/>
    <s v="L6 L Eyestay 20mm Dial M Habu"/>
    <n v="2022"/>
    <n v="90780"/>
    <n v="77121.225917295698"/>
  </r>
  <r>
    <x v="2"/>
    <s v="Athletic"/>
    <s v="Athletic Kids"/>
    <x v="3"/>
    <x v="0"/>
    <x v="19"/>
    <s v="L6 R Eyestay 20mm Dial M Habu"/>
    <n v="2022"/>
    <n v="90780"/>
    <n v="77121.225917295698"/>
  </r>
  <r>
    <x v="2"/>
    <s v="Athletic"/>
    <s v="Athletic Kids"/>
    <x v="2"/>
    <x v="0"/>
    <x v="0"/>
    <s v="L6 R Tongue Dial S1"/>
    <n v="2022"/>
    <n v="64835"/>
    <n v="75147.403342714606"/>
  </r>
  <r>
    <x v="2"/>
    <s v="Athletic"/>
    <s v="Athletic Kids"/>
    <x v="2"/>
    <x v="0"/>
    <x v="0"/>
    <s v="L6 R Tongue Dial S1"/>
    <n v="2022"/>
    <n v="65440"/>
    <n v="73074.988319692406"/>
  </r>
  <r>
    <x v="2"/>
    <s v="Athletic"/>
    <s v="Athletic Kids"/>
    <x v="3"/>
    <x v="0"/>
    <x v="19"/>
    <s v="L6 R Tongue Dial M Habu"/>
    <n v="2022"/>
    <n v="78240"/>
    <n v="72304.4112429534"/>
  </r>
  <r>
    <x v="2"/>
    <s v="Athletic"/>
    <s v="Athletic Kids"/>
    <x v="3"/>
    <x v="0"/>
    <x v="19"/>
    <s v="L6 R Tongue Dial M Habu"/>
    <n v="2022"/>
    <n v="75535"/>
    <n v="69595.367997358204"/>
  </r>
  <r>
    <x v="2"/>
    <s v="Athletic"/>
    <s v="Athletic Kids"/>
    <x v="3"/>
    <x v="0"/>
    <x v="19"/>
    <s v="L6 R Tongue Dial M Habu"/>
    <n v="2022"/>
    <n v="81785"/>
    <n v="69025.082308091994"/>
  </r>
  <r>
    <x v="2"/>
    <s v="Athletic"/>
    <s v="Athletic Kids"/>
    <x v="3"/>
    <x v="0"/>
    <x v="19"/>
    <s v="L6 R Tongue Dial M Habu"/>
    <n v="2022"/>
    <n v="81055"/>
    <n v="68860.524442069203"/>
  </r>
  <r>
    <x v="2"/>
    <s v="Athletic"/>
    <s v="Athletic Kids"/>
    <x v="2"/>
    <x v="0"/>
    <x v="0"/>
    <s v="L6 R Tongue Dial S1"/>
    <n v="2022"/>
    <n v="60610"/>
    <n v="68742.735813649197"/>
  </r>
  <r>
    <x v="2"/>
    <s v="Athletic"/>
    <s v="Athletic Kids"/>
    <x v="3"/>
    <x v="0"/>
    <x v="19"/>
    <s v="L6 R Tongue Dial M Habu"/>
    <n v="2022"/>
    <n v="80390"/>
    <n v="68662.184818451904"/>
  </r>
  <r>
    <x v="2"/>
    <s v="Athletic"/>
    <s v="Athletic Kids"/>
    <x v="3"/>
    <x v="0"/>
    <x v="19"/>
    <s v="L6 R Tongue Dial M Habu"/>
    <n v="2022"/>
    <n v="72775"/>
    <n v="67515.713810737507"/>
  </r>
  <r>
    <x v="2"/>
    <s v="Athletic"/>
    <s v="Athletic Kids"/>
    <x v="2"/>
    <x v="0"/>
    <x v="0"/>
    <s v="L6 L Eyestay 20mm Dial S1"/>
    <n v="2022"/>
    <n v="56185"/>
    <n v="62336.431881319702"/>
  </r>
  <r>
    <x v="2"/>
    <s v="Athletic"/>
    <s v="Athletic Kids"/>
    <x v="2"/>
    <x v="0"/>
    <x v="0"/>
    <s v="L6 R Eyestay 20mm Dial S1"/>
    <n v="2022"/>
    <n v="56185"/>
    <n v="62336.431881319702"/>
  </r>
  <r>
    <x v="2"/>
    <s v="Athletic"/>
    <s v="Athletic Kids"/>
    <x v="2"/>
    <x v="0"/>
    <x v="0"/>
    <s v="L6 R Tongue Dial S1"/>
    <n v="2022"/>
    <n v="57375"/>
    <n v="61745.6999151364"/>
  </r>
  <r>
    <x v="2"/>
    <s v="Athletic"/>
    <s v="Athletic Kids"/>
    <x v="3"/>
    <x v="0"/>
    <x v="19"/>
    <s v="L6 R Tongue Dial M Habu"/>
    <n v="2022"/>
    <n v="66080"/>
    <n v="58366.148286257201"/>
  </r>
  <r>
    <x v="2"/>
    <s v="Athletic"/>
    <s v="Athletic Kids"/>
    <x v="3"/>
    <x v="0"/>
    <x v="19"/>
    <s v="L6 R Tongue Dial M Habu"/>
    <n v="2022"/>
    <n v="62310"/>
    <n v="57417.336205405503"/>
  </r>
  <r>
    <x v="2"/>
    <s v="Athletic"/>
    <s v="Athletic Kids"/>
    <x v="3"/>
    <x v="0"/>
    <x v="19"/>
    <s v="L6 R Tongue Dial M Habu"/>
    <n v="2022"/>
    <n v="61785"/>
    <n v="57327.741802694603"/>
  </r>
  <r>
    <x v="2"/>
    <s v="Athletic"/>
    <s v="Athletic Kids"/>
    <x v="3"/>
    <x v="0"/>
    <x v="19"/>
    <s v="L6 R Tongue Dial M Habu"/>
    <n v="2022"/>
    <n v="60305"/>
    <n v="55952.249014423302"/>
  </r>
  <r>
    <x v="2"/>
    <s v="Athletic"/>
    <s v="Athletic Kids"/>
    <x v="2"/>
    <x v="0"/>
    <x v="0"/>
    <s v="L6 L Eyestay 20mm Dial S1"/>
    <n v="2022"/>
    <n v="49245"/>
    <n v="54546.063259037001"/>
  </r>
  <r>
    <x v="2"/>
    <s v="Athletic"/>
    <s v="Athletic Kids"/>
    <x v="2"/>
    <x v="0"/>
    <x v="0"/>
    <s v="L6 R Eyestay 20mm Dial S1"/>
    <n v="2022"/>
    <n v="49245"/>
    <n v="54546.063259037001"/>
  </r>
  <r>
    <x v="2"/>
    <s v="Athletic"/>
    <s v="Athletic Kids"/>
    <x v="3"/>
    <x v="0"/>
    <x v="19"/>
    <s v="L6 R Tongue Dial M Habu"/>
    <n v="2022"/>
    <n v="64250"/>
    <n v="54225.145331593201"/>
  </r>
  <r>
    <x v="2"/>
    <s v="Athletic"/>
    <s v="Athletic Kids"/>
    <x v="2"/>
    <x v="0"/>
    <x v="0"/>
    <s v="L6 R Tongue Dial S1"/>
    <n v="2022"/>
    <n v="48240"/>
    <n v="53432.878294567003"/>
  </r>
  <r>
    <x v="2"/>
    <s v="Athletic"/>
    <s v="Athletic Kids"/>
    <x v="3"/>
    <x v="0"/>
    <x v="19"/>
    <s v="L6 R Tongue Dial M Habu"/>
    <n v="2022"/>
    <n v="61335"/>
    <n v="52412.842360174902"/>
  </r>
  <r>
    <x v="2"/>
    <s v="Athletic"/>
    <s v="Athletic Kids"/>
    <x v="3"/>
    <x v="0"/>
    <x v="19"/>
    <s v="L6 R Tongue Dial M Habu"/>
    <n v="2022"/>
    <n v="65880"/>
    <n v="52398.183911772299"/>
  </r>
  <r>
    <x v="2"/>
    <s v="Athletic"/>
    <s v="Athletic Kids"/>
    <x v="3"/>
    <x v="0"/>
    <x v="19"/>
    <s v="L6 R Tongue Dial M Habu"/>
    <n v="2022"/>
    <n v="61635"/>
    <n v="52017.980614976797"/>
  </r>
  <r>
    <x v="2"/>
    <s v="Athletic"/>
    <s v="Athletic Kids"/>
    <x v="2"/>
    <x v="0"/>
    <x v="0"/>
    <s v="L6 R Tongue Dial S"/>
    <n v="2022"/>
    <n v="44025"/>
    <n v="51925.598654109199"/>
  </r>
  <r>
    <x v="2"/>
    <s v="Athletic"/>
    <s v="Athletic Kids"/>
    <x v="3"/>
    <x v="0"/>
    <x v="19"/>
    <s v="L6 R Tongue Dial M Habu"/>
    <n v="2022"/>
    <n v="54000"/>
    <n v="49730.821842423502"/>
  </r>
  <r>
    <x v="2"/>
    <s v="Athletic"/>
    <s v="Athletic Kids"/>
    <x v="3"/>
    <x v="0"/>
    <x v="20"/>
    <s v="L6 R Tongue Dial T Habu"/>
    <n v="2022"/>
    <n v="32690"/>
    <n v="49518.914093556399"/>
  </r>
  <r>
    <x v="2"/>
    <s v="Athletic"/>
    <s v="Athletic Kids"/>
    <x v="2"/>
    <x v="0"/>
    <x v="0"/>
    <s v="L6 R Tongue Dial S1"/>
    <n v="2022"/>
    <n v="43395"/>
    <n v="48845.991627679199"/>
  </r>
  <r>
    <x v="2"/>
    <s v="Athletic"/>
    <s v="Athletic Kids"/>
    <x v="3"/>
    <x v="0"/>
    <x v="20"/>
    <s v="L6 R Tongue Dial T Habu"/>
    <n v="2022"/>
    <n v="30880"/>
    <n v="46778.436142183498"/>
  </r>
  <r>
    <x v="2"/>
    <s v="Athletic"/>
    <s v="Athletic Kids"/>
    <x v="2"/>
    <x v="0"/>
    <x v="0"/>
    <s v="L6 L Eyestay 20mm Dial S1"/>
    <n v="2022"/>
    <n v="42070"/>
    <n v="46083.2488150184"/>
  </r>
  <r>
    <x v="2"/>
    <s v="Athletic"/>
    <s v="Athletic Kids"/>
    <x v="2"/>
    <x v="0"/>
    <x v="0"/>
    <s v="L6 R Eyestay 20mm Dial S1"/>
    <n v="2022"/>
    <n v="42070"/>
    <n v="46083.2488150184"/>
  </r>
  <r>
    <x v="2"/>
    <s v="Athletic"/>
    <s v="Athletic Kids"/>
    <x v="3"/>
    <x v="0"/>
    <x v="19"/>
    <s v="L6 R Tongue Dial M Habu"/>
    <n v="2022"/>
    <n v="50235"/>
    <n v="46049.6297228029"/>
  </r>
  <r>
    <x v="2"/>
    <s v="Athletic"/>
    <s v="Athletic Kids"/>
    <x v="2"/>
    <x v="0"/>
    <x v="0"/>
    <s v="L6 L Eyestay 20mm Dial S1"/>
    <n v="2022"/>
    <n v="38300"/>
    <n v="44963.512295460503"/>
  </r>
  <r>
    <x v="2"/>
    <s v="Athletic"/>
    <s v="Athletic Kids"/>
    <x v="2"/>
    <x v="0"/>
    <x v="0"/>
    <s v="L6 R Eyestay 20mm Dial S1"/>
    <n v="2022"/>
    <n v="38300"/>
    <n v="44963.512295460503"/>
  </r>
  <r>
    <x v="2"/>
    <s v="Athletic"/>
    <s v="Athletic Kids"/>
    <x v="3"/>
    <x v="0"/>
    <x v="19"/>
    <s v="L6 R Tongue Dial M Habu"/>
    <n v="2022"/>
    <n v="52845"/>
    <n v="44597.372167516798"/>
  </r>
  <r>
    <x v="2"/>
    <s v="Athletic"/>
    <s v="Athletic Kids"/>
    <x v="2"/>
    <x v="0"/>
    <x v="0"/>
    <s v="L6 R Tongue Dial S1"/>
    <n v="2022"/>
    <n v="38580"/>
    <n v="42793.570186862802"/>
  </r>
  <r>
    <x v="2"/>
    <s v="Athletic"/>
    <s v="Athletic Kids"/>
    <x v="3"/>
    <x v="0"/>
    <x v="19"/>
    <s v="L6 R Tongue Dial M Habu"/>
    <n v="2022"/>
    <n v="45485"/>
    <n v="41905.394569267599"/>
  </r>
  <r>
    <x v="2"/>
    <s v="Athletic"/>
    <s v="Athletic Kids"/>
    <x v="3"/>
    <x v="0"/>
    <x v="19"/>
    <s v="L6 R Tongue Dial M Habu"/>
    <n v="2022"/>
    <n v="48720"/>
    <n v="41617.9982378801"/>
  </r>
  <r>
    <x v="2"/>
    <s v="Athletic"/>
    <s v="Athletic Kids"/>
    <x v="2"/>
    <x v="0"/>
    <x v="0"/>
    <s v="L6 R Tongue Dial S1"/>
    <n v="2022"/>
    <n v="36000"/>
    <n v="40146.433889850399"/>
  </r>
  <r>
    <x v="2"/>
    <s v="Athletic"/>
    <s v="Athletic Kids"/>
    <x v="2"/>
    <x v="0"/>
    <x v="0"/>
    <s v="L6 R Tongue Dial S1"/>
    <n v="2022"/>
    <n v="33875"/>
    <n v="40067.489257696798"/>
  </r>
  <r>
    <x v="2"/>
    <s v="Athletic"/>
    <s v="Athletic Kids"/>
    <x v="3"/>
    <x v="0"/>
    <x v="19"/>
    <s v="L6 R Tongue Dial M Habu"/>
    <n v="2022"/>
    <n v="48495"/>
    <n v="38170.540710229703"/>
  </r>
  <r>
    <x v="2"/>
    <s v="Athletic"/>
    <s v="Athletic Kids"/>
    <x v="2"/>
    <x v="0"/>
    <x v="0"/>
    <s v="L6 L Eyestay 20mm Dial S1"/>
    <n v="2022"/>
    <n v="32545"/>
    <n v="36102.718822141498"/>
  </r>
  <r>
    <x v="2"/>
    <s v="Athletic"/>
    <s v="Athletic Kids"/>
    <x v="2"/>
    <x v="0"/>
    <x v="0"/>
    <s v="L6 R Eyestay 20mm Dial S1"/>
    <n v="2022"/>
    <n v="32545"/>
    <n v="36102.718822141498"/>
  </r>
  <r>
    <x v="2"/>
    <s v="Athletic"/>
    <s v="Athletic Kids"/>
    <x v="3"/>
    <x v="0"/>
    <x v="19"/>
    <s v="L6 R Tongue Dial M Habu"/>
    <n v="2022"/>
    <n v="38895"/>
    <n v="35943.233334647302"/>
  </r>
  <r>
    <x v="2"/>
    <s v="Athletic"/>
    <s v="Athletic Kids"/>
    <x v="2"/>
    <x v="0"/>
    <x v="0"/>
    <s v="L6 R Tongue Dial S1"/>
    <n v="2022"/>
    <n v="33715"/>
    <n v="35860.285869368301"/>
  </r>
  <r>
    <x v="2"/>
    <s v="Athletic"/>
    <s v="Athletic Kids"/>
    <x v="3"/>
    <x v="0"/>
    <x v="19"/>
    <s v="L6 R Tongue Dial M Habu"/>
    <n v="2022"/>
    <n v="40535"/>
    <n v="35261.041563252598"/>
  </r>
  <r>
    <x v="2"/>
    <s v="Athletic"/>
    <s v="Athletic Kids"/>
    <x v="3"/>
    <x v="0"/>
    <x v="19"/>
    <s v="L6 R Tongue Dial M Habu"/>
    <n v="2022"/>
    <n v="37840"/>
    <n v="35110.036256550702"/>
  </r>
  <r>
    <x v="2"/>
    <s v="Athletic"/>
    <s v="Golf"/>
    <x v="4"/>
    <x v="0"/>
    <x v="6"/>
    <s v="L6 L Eyestay 20mm Dial E"/>
    <n v="2022"/>
    <n v="25470"/>
    <n v="33935.5"/>
  </r>
  <r>
    <x v="2"/>
    <s v="Athletic"/>
    <s v="Athletic Kids"/>
    <x v="3"/>
    <x v="0"/>
    <x v="19"/>
    <s v="L6 R Tongue Dial M Habu"/>
    <n v="2022"/>
    <n v="39905"/>
    <n v="33252.471729486097"/>
  </r>
  <r>
    <x v="2"/>
    <s v="Athletic"/>
    <s v="Athletic Kids"/>
    <x v="2"/>
    <x v="0"/>
    <x v="0"/>
    <s v="L6 R Tongue Dial S1"/>
    <n v="2022"/>
    <n v="27715"/>
    <n v="32918.335681828903"/>
  </r>
  <r>
    <x v="2"/>
    <s v="Athletic"/>
    <s v="Athletic Kids"/>
    <x v="3"/>
    <x v="0"/>
    <x v="19"/>
    <s v="L6 R Tongue Dial M Habu"/>
    <n v="2022"/>
    <n v="35100"/>
    <n v="32437.1427445105"/>
  </r>
  <r>
    <x v="2"/>
    <s v="Athletic"/>
    <s v="Athletic Kids"/>
    <x v="3"/>
    <x v="0"/>
    <x v="19"/>
    <s v="L6 R Tongue Dial M Habu"/>
    <n v="2022"/>
    <n v="37215"/>
    <n v="32327.218300906701"/>
  </r>
  <r>
    <x v="2"/>
    <s v="Athletic"/>
    <s v="Athletic Kids"/>
    <x v="2"/>
    <x v="0"/>
    <x v="0"/>
    <s v="L6 L Eyestay 20mm Dial S1"/>
    <n v="2022"/>
    <n v="29145"/>
    <n v="32282.363969634102"/>
  </r>
  <r>
    <x v="2"/>
    <s v="Athletic"/>
    <s v="Athletic Kids"/>
    <x v="2"/>
    <x v="0"/>
    <x v="0"/>
    <s v="L6 R Eyestay 20mm Dial S1"/>
    <n v="2022"/>
    <n v="29145"/>
    <n v="32282.363969634102"/>
  </r>
  <r>
    <x v="2"/>
    <s v="Athletic"/>
    <s v="Athletic Kids"/>
    <x v="3"/>
    <x v="0"/>
    <x v="19"/>
    <s v="L6 R Tongue Dial M Habu"/>
    <n v="2022"/>
    <n v="34150"/>
    <n v="31682.961004417099"/>
  </r>
  <r>
    <x v="2"/>
    <s v="Athletic"/>
    <s v="Athletic Kids"/>
    <x v="2"/>
    <x v="0"/>
    <x v="0"/>
    <s v="L6 R Tongue Dial S1"/>
    <n v="2022"/>
    <n v="28345"/>
    <n v="31052.511746320699"/>
  </r>
  <r>
    <x v="2"/>
    <s v="Athletic"/>
    <s v="Athletic Kids"/>
    <x v="3"/>
    <x v="0"/>
    <x v="19"/>
    <s v="L6 R Tongue Dial M Habu"/>
    <n v="2022"/>
    <n v="34500"/>
    <n v="30423.471796796399"/>
  </r>
  <r>
    <x v="2"/>
    <s v="Athletic"/>
    <s v="Athletic Kids"/>
    <x v="2"/>
    <x v="0"/>
    <x v="0"/>
    <s v="L6 R Tongue Dial S1"/>
    <n v="2022"/>
    <n v="25160"/>
    <n v="29533.1206087639"/>
  </r>
  <r>
    <x v="2"/>
    <s v="Athletic"/>
    <s v="Athletic Kids"/>
    <x v="2"/>
    <x v="0"/>
    <x v="0"/>
    <s v="L6 L Eyestay 20mm Dial S1"/>
    <n v="2022"/>
    <n v="26310"/>
    <n v="28685.6759402063"/>
  </r>
  <r>
    <x v="2"/>
    <s v="Athletic"/>
    <s v="Athletic Kids"/>
    <x v="2"/>
    <x v="0"/>
    <x v="0"/>
    <s v="L6 R Eyestay 20mm Dial S1"/>
    <n v="2022"/>
    <n v="26310"/>
    <n v="28685.6759402063"/>
  </r>
  <r>
    <x v="2"/>
    <s v="Athletic"/>
    <s v="Athletic Kids"/>
    <x v="3"/>
    <x v="0"/>
    <x v="19"/>
    <s v="L6 R Tongue Dial M Habu"/>
    <n v="2022"/>
    <n v="32160"/>
    <n v="27330.225343231901"/>
  </r>
  <r>
    <x v="2"/>
    <s v="Athletic"/>
    <s v="Athletic Kids"/>
    <x v="2"/>
    <x v="0"/>
    <x v="0"/>
    <s v="L6 L Eyestay 20mm Dial S1"/>
    <n v="2022"/>
    <n v="23625"/>
    <n v="26378.836029381899"/>
  </r>
  <r>
    <x v="2"/>
    <s v="Athletic"/>
    <s v="Athletic Kids"/>
    <x v="2"/>
    <x v="0"/>
    <x v="0"/>
    <s v="L6 R Eyestay 20mm Dial S1"/>
    <n v="2022"/>
    <n v="23625"/>
    <n v="26378.836029381899"/>
  </r>
  <r>
    <x v="2"/>
    <s v="Athletic"/>
    <s v="Athletic Kids"/>
    <x v="5"/>
    <x v="0"/>
    <x v="0"/>
    <s v="L6 R Eyestay 20mm Dial S1"/>
    <n v="2022"/>
    <n v="22110"/>
    <n v="25300"/>
  </r>
  <r>
    <x v="2"/>
    <s v="Athletic"/>
    <s v="Athletic Kids"/>
    <x v="3"/>
    <x v="0"/>
    <x v="19"/>
    <s v="L6 R Tongue Dial M Habu"/>
    <n v="2022"/>
    <n v="29300"/>
    <n v="25233.664660944101"/>
  </r>
  <r>
    <x v="2"/>
    <s v="Athletic"/>
    <s v="Athletic Kids"/>
    <x v="2"/>
    <x v="0"/>
    <x v="0"/>
    <s v="L6 L Eyestay 20mm Dial S1"/>
    <n v="2022"/>
    <n v="22515"/>
    <n v="24540.9472277963"/>
  </r>
  <r>
    <x v="2"/>
    <s v="Athletic"/>
    <s v="Athletic Kids"/>
    <x v="2"/>
    <x v="0"/>
    <x v="0"/>
    <s v="L6 R Eyestay 20mm Dial S1"/>
    <n v="2022"/>
    <n v="22515"/>
    <n v="24540.9472277963"/>
  </r>
  <r>
    <x v="2"/>
    <s v="Athletic"/>
    <s v="Athletic Kids"/>
    <x v="3"/>
    <x v="0"/>
    <x v="19"/>
    <s v="L6 L Eyestay 20mm Dial M Habu"/>
    <n v="2022"/>
    <n v="28620"/>
    <n v="24312.5038250205"/>
  </r>
  <r>
    <x v="2"/>
    <s v="Athletic"/>
    <s v="Athletic Kids"/>
    <x v="3"/>
    <x v="0"/>
    <x v="19"/>
    <s v="L6 R Eyestay 20mm Dial M Habu"/>
    <n v="2022"/>
    <n v="28620"/>
    <n v="24312.5038250205"/>
  </r>
  <r>
    <x v="2"/>
    <s v="Athletic"/>
    <s v="Athletic Kids"/>
    <x v="3"/>
    <x v="0"/>
    <x v="19"/>
    <s v="L6 R Tongue Dial M Habu"/>
    <n v="2022"/>
    <n v="26035"/>
    <n v="23985.629156774099"/>
  </r>
  <r>
    <x v="2"/>
    <s v="Athletic"/>
    <s v="Athletic Kids"/>
    <x v="2"/>
    <x v="0"/>
    <x v="0"/>
    <s v="L6 R Tongue Dial S1"/>
    <n v="2022"/>
    <n v="20100"/>
    <n v="23710.319020141102"/>
  </r>
  <r>
    <x v="2"/>
    <s v="Athletic"/>
    <s v="Athletic Kids"/>
    <x v="3"/>
    <x v="0"/>
    <x v="19"/>
    <s v="L6 R Tongue Dial M Habu"/>
    <n v="2022"/>
    <n v="25475"/>
    <n v="23476.281819468"/>
  </r>
  <r>
    <x v="2"/>
    <s v="Athletic"/>
    <s v="Athletic Kids"/>
    <x v="3"/>
    <x v="0"/>
    <x v="19"/>
    <s v="L6 R Tongue Dial M Habu"/>
    <n v="2022"/>
    <n v="27435"/>
    <n v="23309.266178158501"/>
  </r>
  <r>
    <x v="2"/>
    <s v="Athletic"/>
    <s v="Athletic Kids"/>
    <x v="3"/>
    <x v="0"/>
    <x v="19"/>
    <s v="L6 R Tongue Dial M Habu"/>
    <n v="2022"/>
    <n v="27175"/>
    <n v="23078.734974198698"/>
  </r>
  <r>
    <x v="2"/>
    <s v="Athletic"/>
    <s v="Athletic Kids"/>
    <x v="3"/>
    <x v="0"/>
    <x v="19"/>
    <s v="L6 R Tongue Dial M Habu"/>
    <n v="2022"/>
    <n v="24875"/>
    <n v="22920.630178770702"/>
  </r>
  <r>
    <x v="2"/>
    <s v="Athletic"/>
    <s v="Athletic Kids"/>
    <x v="2"/>
    <x v="0"/>
    <x v="0"/>
    <s v="L6 R Tongue Dial S1"/>
    <n v="2022"/>
    <n v="20210"/>
    <n v="22562.323582577701"/>
  </r>
  <r>
    <x v="2"/>
    <s v="Athletic"/>
    <s v="Athletic Kids"/>
    <x v="3"/>
    <x v="0"/>
    <x v="19"/>
    <s v="L6 L Eyestay 20mm Dial M Habu"/>
    <n v="2022"/>
    <n v="26515"/>
    <n v="22519.483349777602"/>
  </r>
  <r>
    <x v="2"/>
    <s v="Athletic"/>
    <s v="Athletic Kids"/>
    <x v="3"/>
    <x v="0"/>
    <x v="19"/>
    <s v="L6 R Eyestay 20mm Dial M Habu"/>
    <n v="2022"/>
    <n v="26515"/>
    <n v="22519.483349777602"/>
  </r>
  <r>
    <x v="2"/>
    <s v="Athletic"/>
    <s v="Athletic Kids"/>
    <x v="3"/>
    <x v="0"/>
    <x v="19"/>
    <s v="L6 R Tongue Dial M Habu"/>
    <n v="2022"/>
    <n v="24510"/>
    <n v="22316.219819192"/>
  </r>
  <r>
    <x v="2"/>
    <s v="Athletic"/>
    <s v="Athletic Kids"/>
    <x v="3"/>
    <x v="0"/>
    <x v="19"/>
    <s v="L6 R Tongue Dial M Habu"/>
    <n v="2022"/>
    <n v="23965"/>
    <n v="22236.876395243002"/>
  </r>
  <r>
    <x v="2"/>
    <s v="Athletic"/>
    <s v="Athletic Kids"/>
    <x v="3"/>
    <x v="0"/>
    <x v="19"/>
    <s v="L6 R Tongue Dial M Habu"/>
    <n v="2022"/>
    <n v="26340"/>
    <n v="22223.743858334899"/>
  </r>
  <r>
    <x v="2"/>
    <s v="Athletic"/>
    <s v="Athletic Kids"/>
    <x v="3"/>
    <x v="0"/>
    <x v="19"/>
    <s v="L6 R Tongue Dial M Habu"/>
    <n v="2022"/>
    <n v="25930"/>
    <n v="22154.612742759298"/>
  </r>
  <r>
    <x v="2"/>
    <s v="Athletic"/>
    <s v="Athletic Kids"/>
    <x v="3"/>
    <x v="0"/>
    <x v="19"/>
    <s v="L6 R Tongue Dial M Habu"/>
    <n v="2022"/>
    <n v="25580"/>
    <n v="21588.266698303301"/>
  </r>
  <r>
    <x v="2"/>
    <s v="Athletic"/>
    <s v="Athletic Kids"/>
    <x v="3"/>
    <x v="0"/>
    <x v="19"/>
    <s v="L6 R Tongue Dial M Habu"/>
    <n v="2022"/>
    <n v="26630"/>
    <n v="21250.724970793999"/>
  </r>
  <r>
    <x v="2"/>
    <s v="Athletic"/>
    <s v="Athletic Kids"/>
    <x v="3"/>
    <x v="0"/>
    <x v="19"/>
    <s v="L6 R Tongue Dial M Habu"/>
    <n v="2022"/>
    <n v="24850"/>
    <n v="21227.540101734601"/>
  </r>
  <r>
    <x v="2"/>
    <s v="Athletic"/>
    <s v="Athletic Kids"/>
    <x v="3"/>
    <x v="0"/>
    <x v="19"/>
    <s v="L6 R Tongue Dial M Habu"/>
    <n v="2022"/>
    <n v="24925"/>
    <n v="21174.717993345501"/>
  </r>
  <r>
    <x v="2"/>
    <s v="Athletic"/>
    <s v="Athletic Kids"/>
    <x v="3"/>
    <x v="0"/>
    <x v="19"/>
    <s v="L6 R Tongue Dial M Habu"/>
    <n v="2022"/>
    <n v="22512"/>
    <n v="20888.396320513999"/>
  </r>
  <r>
    <x v="2"/>
    <s v="Athletic"/>
    <s v="Athletic Kids"/>
    <x v="3"/>
    <x v="0"/>
    <x v="19"/>
    <s v="L6 R Tongue Dial M Habu"/>
    <n v="2022"/>
    <n v="25130"/>
    <n v="20702.827030938999"/>
  </r>
  <r>
    <x v="2"/>
    <s v="Athletic"/>
    <s v="Athletic Kids"/>
    <x v="5"/>
    <x v="0"/>
    <x v="0"/>
    <s v="L6 R Eyestay 20mm Dial S1"/>
    <n v="2022"/>
    <n v="18090"/>
    <n v="20700"/>
  </r>
  <r>
    <x v="2"/>
    <s v="Athletic"/>
    <s v="Athletic Kids"/>
    <x v="3"/>
    <x v="0"/>
    <x v="19"/>
    <s v="L6 R Tongue Dial M Habu"/>
    <n v="2022"/>
    <n v="23955"/>
    <n v="20454.8490565752"/>
  </r>
  <r>
    <x v="2"/>
    <s v="Athletic"/>
    <s v="Athletic Kids"/>
    <x v="3"/>
    <x v="0"/>
    <x v="19"/>
    <s v="L6 R Tongue Dial M Habu"/>
    <n v="2022"/>
    <n v="22015"/>
    <n v="20339.969251389401"/>
  </r>
  <r>
    <x v="2"/>
    <s v="Athletic"/>
    <s v="Athletic Kids"/>
    <x v="3"/>
    <x v="0"/>
    <x v="19"/>
    <s v="L6 R Tongue Dial M Habu"/>
    <n v="2022"/>
    <n v="23905"/>
    <n v="20305.568821265999"/>
  </r>
  <r>
    <x v="2"/>
    <s v="Athletic"/>
    <s v="Athletic Kids"/>
    <x v="2"/>
    <x v="0"/>
    <x v="0"/>
    <s v="L6 L Eyestay 20mm Dial S1"/>
    <n v="2022"/>
    <n v="17790"/>
    <n v="19738.011525927599"/>
  </r>
  <r>
    <x v="2"/>
    <s v="Athletic"/>
    <s v="Athletic Kids"/>
    <x v="2"/>
    <x v="0"/>
    <x v="0"/>
    <s v="L6 R Eyestay 20mm Dial S1"/>
    <n v="2022"/>
    <n v="17790"/>
    <n v="19738.011525927599"/>
  </r>
  <r>
    <x v="2"/>
    <s v="Athletic"/>
    <s v="Athletic Kids"/>
    <x v="3"/>
    <x v="0"/>
    <x v="19"/>
    <s v="L6 R Tongue Dial M Habu"/>
    <n v="2022"/>
    <n v="20100"/>
    <n v="18521.721356582399"/>
  </r>
  <r>
    <x v="2"/>
    <s v="Athletic"/>
    <s v="Athletic Kids"/>
    <x v="3"/>
    <x v="0"/>
    <x v="19"/>
    <s v="L6 R Tongue Dial M Habu"/>
    <n v="2022"/>
    <n v="20310"/>
    <n v="18119.9154109271"/>
  </r>
  <r>
    <x v="2"/>
    <s v="Athletic"/>
    <s v="Athletic Kids"/>
    <x v="3"/>
    <x v="0"/>
    <x v="19"/>
    <s v="L6 R Tongue Dial M Habu"/>
    <n v="2022"/>
    <n v="22351"/>
    <n v="17553.77880349"/>
  </r>
  <r>
    <x v="2"/>
    <s v="Athletic"/>
    <s v="Athletic Kids"/>
    <x v="3"/>
    <x v="0"/>
    <x v="19"/>
    <s v="L6 R Tongue Dial M Habu"/>
    <n v="2022"/>
    <n v="20230"/>
    <n v="17433.7947889551"/>
  </r>
  <r>
    <x v="2"/>
    <s v="Athletic"/>
    <s v="Athletic Kids"/>
    <x v="2"/>
    <x v="0"/>
    <x v="0"/>
    <s v="L6 R Tongue Dial S1"/>
    <n v="2022"/>
    <n v="15180"/>
    <n v="16838.642601215"/>
  </r>
  <r>
    <x v="2"/>
    <s v="Athletic"/>
    <s v="Athletic Kids"/>
    <x v="3"/>
    <x v="0"/>
    <x v="19"/>
    <s v="L6 R Tongue Dial M Habu"/>
    <n v="2022"/>
    <n v="20100"/>
    <n v="16558.711778541699"/>
  </r>
  <r>
    <x v="2"/>
    <s v="Athletic"/>
    <s v="Athletic Kids"/>
    <x v="3"/>
    <x v="0"/>
    <x v="19"/>
    <s v="L6 R Tongue Dial M Habu"/>
    <n v="2022"/>
    <n v="18595"/>
    <n v="16490.4597019262"/>
  </r>
  <r>
    <x v="2"/>
    <s v="Athletic"/>
    <s v="Athletic Kids"/>
    <x v="3"/>
    <x v="0"/>
    <x v="19"/>
    <s v="L6 R Tongue Dial M Habu"/>
    <n v="2022"/>
    <n v="17840"/>
    <n v="16438.027703966902"/>
  </r>
  <r>
    <x v="2"/>
    <s v="Athletic"/>
    <s v="Athletic Kids"/>
    <x v="5"/>
    <x v="0"/>
    <x v="0"/>
    <s v="L6 R Eyestay 20mm Dial S1"/>
    <n v="2022"/>
    <n v="14070"/>
    <n v="16380"/>
  </r>
  <r>
    <x v="2"/>
    <s v="Athletic"/>
    <s v="Golf"/>
    <x v="6"/>
    <x v="0"/>
    <x v="6"/>
    <s v="L6 L Eyestay 20mm Dial E"/>
    <n v="2022"/>
    <n v="11940"/>
    <n v="15912.5"/>
  </r>
  <r>
    <x v="2"/>
    <s v="Athletic"/>
    <s v="Golf"/>
    <x v="6"/>
    <x v="0"/>
    <x v="6"/>
    <s v="L6 R Eyestay 20mm Dial E"/>
    <n v="2022"/>
    <n v="11940"/>
    <n v="15912.5"/>
  </r>
  <r>
    <x v="2"/>
    <s v="Athletic"/>
    <s v="Athletic Kids"/>
    <x v="3"/>
    <x v="0"/>
    <x v="19"/>
    <s v="L6 R Tongue Dial M Habu"/>
    <n v="2022"/>
    <n v="19053"/>
    <n v="15876.834461394001"/>
  </r>
  <r>
    <x v="2"/>
    <s v="Athletic"/>
    <s v="Athletic Kids"/>
    <x v="3"/>
    <x v="0"/>
    <x v="19"/>
    <s v="L6 R Tongue Dial M Habu"/>
    <n v="2022"/>
    <n v="18542"/>
    <n v="15276.781255653999"/>
  </r>
  <r>
    <x v="2"/>
    <s v="Athletic"/>
    <s v="Athletic Kids"/>
    <x v="3"/>
    <x v="0"/>
    <x v="19"/>
    <s v="L6 R Tongue Dial M Habu"/>
    <n v="2022"/>
    <n v="18901"/>
    <n v="15033.673635139001"/>
  </r>
  <r>
    <x v="2"/>
    <s v="Athletic"/>
    <s v="Athletic Kids"/>
    <x v="3"/>
    <x v="0"/>
    <x v="19"/>
    <s v="L6 R Tongue Dial M Habu"/>
    <n v="2022"/>
    <n v="15453"/>
    <n v="14238.732928727"/>
  </r>
  <r>
    <x v="2"/>
    <s v="Athletic"/>
    <s v="Athletic Kids"/>
    <x v="3"/>
    <x v="0"/>
    <x v="19"/>
    <s v="L6 R Tongue Dial M Habu"/>
    <n v="2022"/>
    <n v="15240"/>
    <n v="14084.102179997"/>
  </r>
  <r>
    <x v="2"/>
    <s v="Athletic"/>
    <s v="Athletic Kids"/>
    <x v="2"/>
    <x v="0"/>
    <x v="0"/>
    <s v="L6 L Eyestay 20mm Dial S1"/>
    <n v="2022"/>
    <n v="12515"/>
    <n v="13975.1705772684"/>
  </r>
  <r>
    <x v="2"/>
    <s v="Athletic"/>
    <s v="Athletic Kids"/>
    <x v="2"/>
    <x v="0"/>
    <x v="0"/>
    <s v="L6 R Eyestay 20mm Dial S1"/>
    <n v="2022"/>
    <n v="12515"/>
    <n v="13975.1705772684"/>
  </r>
  <r>
    <x v="2"/>
    <s v="Athletic"/>
    <s v="Athletic Kids"/>
    <x v="2"/>
    <x v="0"/>
    <x v="0"/>
    <s v="L6 R Tongue Dial S1"/>
    <n v="2022"/>
    <n v="12290"/>
    <n v="13633.2898327202"/>
  </r>
  <r>
    <x v="2"/>
    <s v="Athletic"/>
    <s v="Athletic Kids"/>
    <x v="2"/>
    <x v="0"/>
    <x v="0"/>
    <s v="L6 R Tongue Dial S1"/>
    <n v="2022"/>
    <n v="11710"/>
    <n v="13513.0899278912"/>
  </r>
  <r>
    <x v="2"/>
    <s v="Athletic"/>
    <s v="Athletic Kids"/>
    <x v="2"/>
    <x v="0"/>
    <x v="0"/>
    <s v="L6 R Tongue Dial S1"/>
    <n v="2022"/>
    <n v="11760"/>
    <n v="13047.160161206401"/>
  </r>
  <r>
    <x v="2"/>
    <s v="Athletic"/>
    <s v="Athletic Kids"/>
    <x v="3"/>
    <x v="0"/>
    <x v="19"/>
    <s v="L6 R Tongue Dial M Habu"/>
    <n v="2022"/>
    <n v="15355"/>
    <n v="12957.201328745899"/>
  </r>
  <r>
    <x v="2"/>
    <s v="Athletic"/>
    <s v="Athletic Kids"/>
    <x v="2"/>
    <x v="0"/>
    <x v="0"/>
    <s v="L6 R Tongue Dial S1"/>
    <n v="2022"/>
    <n v="10541"/>
    <n v="12270.090092922999"/>
  </r>
  <r>
    <x v="2"/>
    <s v="Athletic"/>
    <s v="Athletic Kids"/>
    <x v="3"/>
    <x v="0"/>
    <x v="19"/>
    <s v="L6 R Tongue Dial M Habu"/>
    <n v="2022"/>
    <n v="15103"/>
    <n v="12046.020294002999"/>
  </r>
  <r>
    <x v="2"/>
    <s v="Athletic"/>
    <s v="Athletic Kids"/>
    <x v="3"/>
    <x v="0"/>
    <x v="19"/>
    <s v="L6 R Tongue Dial M Habu"/>
    <n v="2022"/>
    <n v="13370"/>
    <n v="11930.439354719299"/>
  </r>
  <r>
    <x v="2"/>
    <s v="Athletic"/>
    <s v="Athletic Kids"/>
    <x v="5"/>
    <x v="0"/>
    <x v="0"/>
    <s v="L6 R Eyestay 20mm Dial S1"/>
    <n v="2022"/>
    <n v="10050"/>
    <n v="11700"/>
  </r>
  <r>
    <x v="2"/>
    <s v="Athletic"/>
    <s v="Athletic Kids"/>
    <x v="2"/>
    <x v="0"/>
    <x v="0"/>
    <s v="L6 R Tongue Dial S1"/>
    <n v="2022"/>
    <n v="10050"/>
    <n v="11550.569929437201"/>
  </r>
  <r>
    <x v="2"/>
    <s v="Athletic"/>
    <s v="Athletic Kids"/>
    <x v="5"/>
    <x v="0"/>
    <x v="0"/>
    <s v="L6 R Eyestay 20mm Dial S1"/>
    <n v="2022"/>
    <n v="10050"/>
    <n v="11500"/>
  </r>
  <r>
    <x v="2"/>
    <s v="Athletic"/>
    <s v="Athletic Kids"/>
    <x v="2"/>
    <x v="0"/>
    <x v="0"/>
    <s v="L6 L Eyestay 20mm Dial S1"/>
    <n v="2022"/>
    <n v="10305"/>
    <n v="11430.774706370799"/>
  </r>
  <r>
    <x v="2"/>
    <s v="Athletic"/>
    <s v="Athletic Kids"/>
    <x v="2"/>
    <x v="0"/>
    <x v="0"/>
    <s v="L6 R Eyestay 20mm Dial S1"/>
    <n v="2022"/>
    <n v="10305"/>
    <n v="11430.774706370799"/>
  </r>
  <r>
    <x v="2"/>
    <s v="Athletic"/>
    <s v="Athletic Kids"/>
    <x v="3"/>
    <x v="0"/>
    <x v="19"/>
    <s v="L6 R Tongue Dial M Habu"/>
    <n v="2022"/>
    <n v="13270"/>
    <n v="11197.057776723201"/>
  </r>
  <r>
    <x v="2"/>
    <s v="Athletic"/>
    <s v="Golf"/>
    <x v="6"/>
    <x v="0"/>
    <x v="6"/>
    <s v="L6 L Eyestay 20mm Dial E"/>
    <n v="2022"/>
    <n v="7770"/>
    <n v="10506"/>
  </r>
  <r>
    <x v="2"/>
    <s v="Athletic"/>
    <s v="Golf"/>
    <x v="6"/>
    <x v="0"/>
    <x v="6"/>
    <s v="L6 R Eyestay 20mm Dial E"/>
    <n v="2022"/>
    <n v="7770"/>
    <n v="10506"/>
  </r>
  <r>
    <x v="2"/>
    <s v="Athletic"/>
    <s v="Athletic Kids"/>
    <x v="2"/>
    <x v="0"/>
    <x v="0"/>
    <s v="L6 L Eyestay 20mm Dial S1"/>
    <n v="2022"/>
    <n v="9500"/>
    <n v="10405.894893713799"/>
  </r>
  <r>
    <x v="2"/>
    <s v="Athletic"/>
    <s v="Athletic Kids"/>
    <x v="2"/>
    <x v="0"/>
    <x v="0"/>
    <s v="L6 R Eyestay 20mm Dial S1"/>
    <n v="2022"/>
    <n v="9500"/>
    <n v="10405.894893713799"/>
  </r>
  <r>
    <x v="2"/>
    <s v="Athletic"/>
    <s v="Athletic Kids"/>
    <x v="2"/>
    <x v="0"/>
    <x v="0"/>
    <s v="L6 L Eyestay 20mm Dial S1"/>
    <n v="2022"/>
    <n v="8845"/>
    <n v="10207.3125635573"/>
  </r>
  <r>
    <x v="2"/>
    <s v="Athletic"/>
    <s v="Athletic Kids"/>
    <x v="2"/>
    <x v="0"/>
    <x v="0"/>
    <s v="L6 R Eyestay 20mm Dial S1"/>
    <n v="2022"/>
    <n v="8845"/>
    <n v="10207.3125635573"/>
  </r>
  <r>
    <x v="2"/>
    <s v="Athletic"/>
    <s v="Athletic Kids"/>
    <x v="5"/>
    <x v="0"/>
    <x v="0"/>
    <s v="L6 R Eyestay 20mm Dial S1"/>
    <n v="2022"/>
    <n v="8040"/>
    <n v="9360"/>
  </r>
  <r>
    <x v="2"/>
    <s v="Athletic"/>
    <s v="Athletic Kids"/>
    <x v="5"/>
    <x v="0"/>
    <x v="0"/>
    <s v="L6 R Eyestay 20mm Dial S1"/>
    <n v="2022"/>
    <n v="8040"/>
    <n v="8960"/>
  </r>
  <r>
    <x v="2"/>
    <s v="Athletic"/>
    <s v="Athletic Kids"/>
    <x v="3"/>
    <x v="0"/>
    <x v="19"/>
    <s v="L6 R Tongue Dial M Habu"/>
    <n v="2022"/>
    <n v="10150"/>
    <n v="8871.6902550939994"/>
  </r>
  <r>
    <x v="2"/>
    <s v="Athletic"/>
    <s v="Athletic Kids"/>
    <x v="3"/>
    <x v="0"/>
    <x v="19"/>
    <s v="L6 R Tongue Dial M Habu"/>
    <n v="2022"/>
    <n v="10330"/>
    <n v="8821.5560989008009"/>
  </r>
  <r>
    <x v="2"/>
    <s v="Athletic"/>
    <s v="Athletic Kids"/>
    <x v="2"/>
    <x v="0"/>
    <x v="0"/>
    <s v="L6 L Eyestay 20mm Dial S1"/>
    <n v="2022"/>
    <n v="7895"/>
    <n v="8811.6537374743002"/>
  </r>
  <r>
    <x v="2"/>
    <s v="Athletic"/>
    <s v="Athletic Kids"/>
    <x v="2"/>
    <x v="0"/>
    <x v="0"/>
    <s v="L6 R Eyestay 20mm Dial S1"/>
    <n v="2022"/>
    <n v="7895"/>
    <n v="8811.6537374743002"/>
  </r>
  <r>
    <x v="2"/>
    <s v="Athletic"/>
    <s v="Athletic Kids"/>
    <x v="2"/>
    <x v="0"/>
    <x v="0"/>
    <s v="L6 L Eyestay 20mm Dial S1"/>
    <n v="2022"/>
    <n v="8040"/>
    <n v="8749.2432295196995"/>
  </r>
  <r>
    <x v="2"/>
    <s v="Athletic"/>
    <s v="Athletic Kids"/>
    <x v="2"/>
    <x v="0"/>
    <x v="0"/>
    <s v="L6 R Eyestay 20mm Dial S1"/>
    <n v="2022"/>
    <n v="8040"/>
    <n v="8749.2432295196995"/>
  </r>
  <r>
    <x v="2"/>
    <s v="Athletic"/>
    <s v="Athletic Kids"/>
    <x v="3"/>
    <x v="0"/>
    <x v="19"/>
    <s v="L6 L Eyestay 20mm Dial M Habu"/>
    <n v="2022"/>
    <n v="10205"/>
    <n v="8666.2656303409003"/>
  </r>
  <r>
    <x v="2"/>
    <s v="Athletic"/>
    <s v="Athletic Kids"/>
    <x v="3"/>
    <x v="0"/>
    <x v="19"/>
    <s v="L6 R Eyestay 20mm Dial M Habu"/>
    <n v="2022"/>
    <n v="10205"/>
    <n v="8666.2656303409003"/>
  </r>
  <r>
    <x v="2"/>
    <s v="Athletic"/>
    <s v="Athletic Kids"/>
    <x v="2"/>
    <x v="0"/>
    <x v="0"/>
    <s v="L6 L Eyestay 20mm Dial S1"/>
    <n v="2022"/>
    <n v="7345"/>
    <n v="8615.0561615974002"/>
  </r>
  <r>
    <x v="2"/>
    <s v="Athletic"/>
    <s v="Athletic Kids"/>
    <x v="2"/>
    <x v="0"/>
    <x v="0"/>
    <s v="L6 R Eyestay 20mm Dial S1"/>
    <n v="2022"/>
    <n v="7345"/>
    <n v="8615.0561615974002"/>
  </r>
  <r>
    <x v="2"/>
    <s v="Athletic"/>
    <s v="Athletic Kids"/>
    <x v="3"/>
    <x v="0"/>
    <x v="19"/>
    <s v="L6 R Tongue Dial M Habu"/>
    <n v="2022"/>
    <n v="10050"/>
    <n v="8279.3558892708006"/>
  </r>
  <r>
    <x v="2"/>
    <s v="Athletic"/>
    <s v="Golf"/>
    <x v="6"/>
    <x v="0"/>
    <x v="6"/>
    <s v="L6 L Eyestay 20mm Dial E"/>
    <n v="2022"/>
    <n v="6185"/>
    <n v="8241"/>
  </r>
  <r>
    <x v="2"/>
    <s v="Athletic"/>
    <s v="Golf"/>
    <x v="6"/>
    <x v="0"/>
    <x v="6"/>
    <s v="L6 R Eyestay 20mm Dial E"/>
    <n v="2022"/>
    <n v="6185"/>
    <n v="8241"/>
  </r>
  <r>
    <x v="2"/>
    <s v="Athletic"/>
    <s v="Athletic Kids"/>
    <x v="2"/>
    <x v="0"/>
    <x v="0"/>
    <s v="L6 L Eyestay 20mm Dial S1"/>
    <n v="2022"/>
    <n v="7240"/>
    <n v="8029.4222327677999"/>
  </r>
  <r>
    <x v="2"/>
    <s v="Athletic"/>
    <s v="Athletic Kids"/>
    <x v="2"/>
    <x v="0"/>
    <x v="0"/>
    <s v="L6 R Eyestay 20mm Dial S1"/>
    <n v="2022"/>
    <n v="7240"/>
    <n v="8029.4222327677999"/>
  </r>
  <r>
    <x v="2"/>
    <s v="Athletic"/>
    <s v="Golf"/>
    <x v="6"/>
    <x v="0"/>
    <x v="7"/>
    <s v="L6 L Eyestay 20mm Dial K"/>
    <n v="2022"/>
    <n v="3495"/>
    <n v="7089"/>
  </r>
  <r>
    <x v="2"/>
    <s v="Athletic"/>
    <s v="Golf"/>
    <x v="6"/>
    <x v="0"/>
    <x v="7"/>
    <s v="L6 R Eyestay 20mm Dial K"/>
    <n v="2022"/>
    <n v="3495"/>
    <n v="7089"/>
  </r>
  <r>
    <x v="2"/>
    <s v="Athletic"/>
    <s v="Athletic Kids"/>
    <x v="3"/>
    <x v="0"/>
    <x v="19"/>
    <s v="L6 R Tongue Dial M Habu"/>
    <n v="2022"/>
    <n v="7965"/>
    <n v="6722.2583998971004"/>
  </r>
  <r>
    <x v="2"/>
    <s v="Athletic"/>
    <s v="Athletic Kids"/>
    <x v="3"/>
    <x v="0"/>
    <x v="19"/>
    <s v="L6 R Tongue Dial M Habu"/>
    <n v="2022"/>
    <n v="7240"/>
    <n v="6687.1131785389998"/>
  </r>
  <r>
    <x v="2"/>
    <s v="Athletic"/>
    <s v="Athletic Kids"/>
    <x v="3"/>
    <x v="0"/>
    <x v="19"/>
    <s v="L6 R Tongue Dial M Habu"/>
    <n v="2022"/>
    <n v="7140"/>
    <n v="6575.2110815866999"/>
  </r>
  <r>
    <x v="2"/>
    <s v="Athletic"/>
    <s v="Athletic Kids"/>
    <x v="3"/>
    <x v="0"/>
    <x v="19"/>
    <s v="L6 R Tongue Dial M Habu"/>
    <n v="2022"/>
    <n v="7790"/>
    <n v="6574.0301340609003"/>
  </r>
  <r>
    <x v="2"/>
    <s v="Athletic"/>
    <s v="Golf"/>
    <x v="4"/>
    <x v="0"/>
    <x v="21"/>
    <s v="L6 L Eyestay 20mm Dial B"/>
    <n v="2022"/>
    <n v="2615"/>
    <n v="6474"/>
  </r>
  <r>
    <x v="2"/>
    <s v="Athletic"/>
    <s v="Golf"/>
    <x v="4"/>
    <x v="0"/>
    <x v="21"/>
    <s v="L6 R Eyestay 20mm Dial B"/>
    <n v="2022"/>
    <n v="2615"/>
    <n v="6474"/>
  </r>
  <r>
    <x v="2"/>
    <s v="Athletic"/>
    <s v="Athletic Kids"/>
    <x v="2"/>
    <x v="0"/>
    <x v="0"/>
    <s v="L6 L Eyestay 20mm Dial S1"/>
    <n v="2022"/>
    <n v="5350"/>
    <n v="6284.2704192473002"/>
  </r>
  <r>
    <x v="2"/>
    <s v="Athletic"/>
    <s v="Athletic Kids"/>
    <x v="2"/>
    <x v="0"/>
    <x v="0"/>
    <s v="L6 R Eyestay 20mm Dial S1"/>
    <n v="2022"/>
    <n v="5350"/>
    <n v="6284.2704192473002"/>
  </r>
  <r>
    <x v="2"/>
    <s v="Athletic"/>
    <s v="Athletic Kids"/>
    <x v="2"/>
    <x v="0"/>
    <x v="0"/>
    <s v="L6 L Eyestay 20mm Dial S1"/>
    <n v="2022"/>
    <n v="5630"/>
    <n v="6166.4562333119002"/>
  </r>
  <r>
    <x v="2"/>
    <s v="Athletic"/>
    <s v="Athletic Kids"/>
    <x v="2"/>
    <x v="0"/>
    <x v="0"/>
    <s v="L6 R Eyestay 20mm Dial S1"/>
    <n v="2022"/>
    <n v="5630"/>
    <n v="6166.4562333119002"/>
  </r>
  <r>
    <x v="2"/>
    <s v="Athletic"/>
    <s v="Athletic Kids"/>
    <x v="2"/>
    <x v="0"/>
    <x v="0"/>
    <s v="L6 R Tongue Dial S1"/>
    <n v="2022"/>
    <n v="5025"/>
    <n v="5968.8731970678"/>
  </r>
  <r>
    <x v="2"/>
    <s v="Athletic"/>
    <s v="Golf"/>
    <x v="6"/>
    <x v="0"/>
    <x v="22"/>
    <s v="L6 L Eyestay 20mm Dial D"/>
    <n v="2022"/>
    <n v="2665"/>
    <n v="5936"/>
  </r>
  <r>
    <x v="2"/>
    <s v="Athletic"/>
    <s v="Golf"/>
    <x v="6"/>
    <x v="0"/>
    <x v="22"/>
    <s v="L6 L Eyestay 20mm Dial D"/>
    <n v="2022"/>
    <n v="2665"/>
    <n v="5936"/>
  </r>
  <r>
    <x v="2"/>
    <s v="Athletic"/>
    <s v="Golf"/>
    <x v="6"/>
    <x v="0"/>
    <x v="22"/>
    <s v="L6 R Eyestay 20mm Dial D"/>
    <n v="2022"/>
    <n v="2665"/>
    <n v="5936"/>
  </r>
  <r>
    <x v="2"/>
    <s v="Athletic"/>
    <s v="Golf"/>
    <x v="6"/>
    <x v="0"/>
    <x v="22"/>
    <s v="L6 R Eyestay 20mm Dial D"/>
    <n v="2022"/>
    <n v="2665"/>
    <n v="5936"/>
  </r>
  <r>
    <x v="2"/>
    <s v="Athletic"/>
    <s v="Athletic Kids"/>
    <x v="3"/>
    <x v="0"/>
    <x v="19"/>
    <s v="L6 R Tongue Dial M Habu"/>
    <n v="2022"/>
    <n v="6990"/>
    <n v="5934.0439537803004"/>
  </r>
  <r>
    <x v="2"/>
    <s v="Athletic"/>
    <s v="Athletic Kids"/>
    <x v="2"/>
    <x v="0"/>
    <x v="0"/>
    <s v="L6 R Tongue Dial S1"/>
    <n v="2022"/>
    <n v="5230"/>
    <n v="5884.9398792931997"/>
  </r>
  <r>
    <x v="2"/>
    <s v="Athletic"/>
    <s v="Golf"/>
    <x v="7"/>
    <x v="0"/>
    <x v="4"/>
    <s v="Li2 L Eyestay Dial C"/>
    <n v="2022"/>
    <n v="2110"/>
    <n v="5754"/>
  </r>
  <r>
    <x v="2"/>
    <s v="Athletic"/>
    <s v="Golf"/>
    <x v="7"/>
    <x v="0"/>
    <x v="4"/>
    <s v="Li2 R Eyestay Dial C"/>
    <n v="2022"/>
    <n v="2110"/>
    <n v="5754"/>
  </r>
  <r>
    <x v="2"/>
    <s v="Athletic"/>
    <s v="Athletic Kids"/>
    <x v="3"/>
    <x v="0"/>
    <x v="19"/>
    <s v="L6 R Tongue Dial M Habu"/>
    <n v="2022"/>
    <n v="6135"/>
    <n v="5649.1250137575998"/>
  </r>
  <r>
    <x v="2"/>
    <s v="Athletic"/>
    <s v="Golf"/>
    <x v="7"/>
    <x v="0"/>
    <x v="6"/>
    <s v="L6 L Eyestay 20mm Dial E"/>
    <n v="2022"/>
    <n v="4170"/>
    <n v="5561"/>
  </r>
  <r>
    <x v="2"/>
    <s v="Athletic"/>
    <s v="Golf"/>
    <x v="7"/>
    <x v="0"/>
    <x v="6"/>
    <s v="L6 R Eyestay 20mm Dial E"/>
    <n v="2022"/>
    <n v="4170"/>
    <n v="5561"/>
  </r>
  <r>
    <x v="2"/>
    <s v="Athletic"/>
    <s v="Athletic Kids"/>
    <x v="3"/>
    <x v="0"/>
    <x v="19"/>
    <s v="L6 R Tongue Dial M Habu"/>
    <n v="2022"/>
    <n v="6030"/>
    <n v="5556.5164069746997"/>
  </r>
  <r>
    <x v="2"/>
    <s v="Athletic"/>
    <s v="Athletic Kids"/>
    <x v="8"/>
    <x v="0"/>
    <x v="0"/>
    <s v="L6 R Eyestay 20mm Dial S1"/>
    <n v="2022"/>
    <n v="4980"/>
    <n v="5544"/>
  </r>
  <r>
    <x v="2"/>
    <s v="Athletic"/>
    <s v="Golf"/>
    <x v="6"/>
    <x v="0"/>
    <x v="6"/>
    <s v="L6 L Eyestay 20mm Dial E"/>
    <n v="2022"/>
    <n v="3925"/>
    <n v="5343"/>
  </r>
  <r>
    <x v="2"/>
    <s v="Athletic"/>
    <s v="Golf"/>
    <x v="6"/>
    <x v="0"/>
    <x v="6"/>
    <s v="L6 R Eyestay 20mm Dial E"/>
    <n v="2022"/>
    <n v="3925"/>
    <n v="5343"/>
  </r>
  <r>
    <x v="2"/>
    <s v="Athletic"/>
    <s v="Athletic Kids"/>
    <x v="3"/>
    <x v="0"/>
    <x v="19"/>
    <s v="L6 R Tongue Dial M Habu"/>
    <n v="2022"/>
    <n v="6110"/>
    <n v="5186.9520890957001"/>
  </r>
  <r>
    <x v="2"/>
    <s v="Athletic"/>
    <s v="Athletic Kids"/>
    <x v="2"/>
    <x v="0"/>
    <x v="0"/>
    <s v="L6 L Eyestay 20mm Dial S1"/>
    <n v="2022"/>
    <n v="4475"/>
    <n v="4995.1412906701999"/>
  </r>
  <r>
    <x v="2"/>
    <s v="Athletic"/>
    <s v="Athletic Kids"/>
    <x v="2"/>
    <x v="0"/>
    <x v="0"/>
    <s v="L6 R Eyestay 20mm Dial S1"/>
    <n v="2022"/>
    <n v="4475"/>
    <n v="4995.1412906701999"/>
  </r>
  <r>
    <x v="2"/>
    <s v="Athletic"/>
    <s v="Athletic Kids"/>
    <x v="3"/>
    <x v="0"/>
    <x v="19"/>
    <s v="L6 L Eyestay 20mm Dial M Habu"/>
    <n v="2022"/>
    <n v="5685"/>
    <n v="4792.6800332185003"/>
  </r>
  <r>
    <x v="2"/>
    <s v="Athletic"/>
    <s v="Athletic Kids"/>
    <x v="3"/>
    <x v="0"/>
    <x v="19"/>
    <s v="L6 R Eyestay 20mm Dial M Habu"/>
    <n v="2022"/>
    <n v="5685"/>
    <n v="4792.6800332185003"/>
  </r>
  <r>
    <x v="2"/>
    <s v="Athletic"/>
    <s v="Athletic Kids"/>
    <x v="2"/>
    <x v="0"/>
    <x v="0"/>
    <s v="L6 L Eyestay 20mm Dial S1"/>
    <n v="2022"/>
    <n v="4020"/>
    <n v="4755.7850750975003"/>
  </r>
  <r>
    <x v="2"/>
    <s v="Athletic"/>
    <s v="Athletic Kids"/>
    <x v="2"/>
    <x v="0"/>
    <x v="0"/>
    <s v="L6 R Eyestay 20mm Dial S1"/>
    <n v="2022"/>
    <n v="4020"/>
    <n v="4755.7850750975003"/>
  </r>
  <r>
    <x v="2"/>
    <s v="Athletic"/>
    <s v="Golf"/>
    <x v="6"/>
    <x v="0"/>
    <x v="6"/>
    <s v="L6 L Eyestay 20mm Dial E"/>
    <n v="2022"/>
    <n v="3620"/>
    <n v="4752"/>
  </r>
  <r>
    <x v="2"/>
    <s v="Athletic"/>
    <s v="Golf"/>
    <x v="6"/>
    <x v="0"/>
    <x v="6"/>
    <s v="L6 R Eyestay 20mm Dial E"/>
    <n v="2022"/>
    <n v="3620"/>
    <n v="4752"/>
  </r>
  <r>
    <x v="2"/>
    <s v="Athletic"/>
    <s v="Golf"/>
    <x v="6"/>
    <x v="0"/>
    <x v="22"/>
    <s v="L6 L Eyestay 20mm Dial D"/>
    <n v="2022"/>
    <n v="2115"/>
    <n v="4704"/>
  </r>
  <r>
    <x v="2"/>
    <s v="Athletic"/>
    <s v="Golf"/>
    <x v="6"/>
    <x v="0"/>
    <x v="22"/>
    <s v="L6 R Eyestay 20mm Dial D"/>
    <n v="2022"/>
    <n v="2115"/>
    <n v="4704"/>
  </r>
  <r>
    <x v="2"/>
    <s v="Athletic"/>
    <s v="Athletic Kids"/>
    <x v="5"/>
    <x v="0"/>
    <x v="0"/>
    <s v="L6 R Eyestay 20mm Dial S1"/>
    <n v="2022"/>
    <n v="4020"/>
    <n v="4680"/>
  </r>
  <r>
    <x v="2"/>
    <s v="Athletic"/>
    <s v="Athletic Kids"/>
    <x v="5"/>
    <x v="0"/>
    <x v="0"/>
    <s v="L6 R Eyestay 20mm Dial S1"/>
    <n v="2022"/>
    <n v="4020"/>
    <n v="4680"/>
  </r>
  <r>
    <x v="2"/>
    <s v="Athletic"/>
    <s v="Athletic Kids"/>
    <x v="2"/>
    <x v="0"/>
    <x v="0"/>
    <s v="L6 L Eyestay 20mm Dial S1"/>
    <n v="2022"/>
    <n v="3920"/>
    <n v="4655.7210937128002"/>
  </r>
  <r>
    <x v="2"/>
    <s v="Athletic"/>
    <s v="Athletic Kids"/>
    <x v="2"/>
    <x v="0"/>
    <x v="0"/>
    <s v="L6 R Eyestay 20mm Dial S1"/>
    <n v="2022"/>
    <n v="3920"/>
    <n v="4655.7210937128002"/>
  </r>
  <r>
    <x v="2"/>
    <s v="Athletic"/>
    <s v="Athletic Kids"/>
    <x v="5"/>
    <x v="0"/>
    <x v="0"/>
    <s v="L6 R Eyestay 20mm Dial S1"/>
    <n v="2022"/>
    <n v="4020"/>
    <n v="4600"/>
  </r>
  <r>
    <x v="2"/>
    <s v="Athletic"/>
    <s v="Golf"/>
    <x v="7"/>
    <x v="0"/>
    <x v="2"/>
    <s v="Li2 L Eyestay Dial E"/>
    <n v="2022"/>
    <n v="2285"/>
    <n v="4595.5"/>
  </r>
  <r>
    <x v="2"/>
    <s v="Athletic"/>
    <s v="Golf"/>
    <x v="7"/>
    <x v="0"/>
    <x v="2"/>
    <s v="Li2 R Eyestay Dial E"/>
    <n v="2022"/>
    <n v="2285"/>
    <n v="4595.5"/>
  </r>
  <r>
    <x v="2"/>
    <s v="Athletic"/>
    <s v="Athletic Kids"/>
    <x v="3"/>
    <x v="0"/>
    <x v="19"/>
    <s v="L6 R Tongue Dial M Habu"/>
    <n v="2022"/>
    <n v="4950"/>
    <n v="4560.9738840582004"/>
  </r>
  <r>
    <x v="2"/>
    <s v="Athletic"/>
    <s v="Athletic Kids"/>
    <x v="2"/>
    <x v="0"/>
    <x v="0"/>
    <s v="L6 L Eyestay 20mm Dial S1"/>
    <n v="2022"/>
    <n v="4075"/>
    <n v="4546.1398263402998"/>
  </r>
  <r>
    <x v="2"/>
    <s v="Athletic"/>
    <s v="Athletic Kids"/>
    <x v="2"/>
    <x v="0"/>
    <x v="0"/>
    <s v="L6 R Eyestay 20mm Dial S1"/>
    <n v="2022"/>
    <n v="4075"/>
    <n v="4546.1398263402998"/>
  </r>
  <r>
    <x v="2"/>
    <s v="Athletic"/>
    <s v="Golf"/>
    <x v="6"/>
    <x v="0"/>
    <x v="6"/>
    <s v="L6 L Eyestay 20mm Dial E"/>
    <n v="2022"/>
    <n v="3365"/>
    <n v="4522.5"/>
  </r>
  <r>
    <x v="2"/>
    <s v="Athletic"/>
    <s v="Golf"/>
    <x v="6"/>
    <x v="0"/>
    <x v="6"/>
    <s v="L6 R Eyestay 20mm Dial E"/>
    <n v="2022"/>
    <n v="3365"/>
    <n v="4522.5"/>
  </r>
  <r>
    <x v="2"/>
    <s v="Athletic"/>
    <s v="Athletic Kids"/>
    <x v="5"/>
    <x v="0"/>
    <x v="0"/>
    <s v="L6 R Eyestay 20mm Dial S1"/>
    <n v="2022"/>
    <n v="4020"/>
    <n v="4480"/>
  </r>
  <r>
    <x v="2"/>
    <s v="Athletic"/>
    <s v="Athletic Kids"/>
    <x v="2"/>
    <x v="0"/>
    <x v="0"/>
    <s v="L6 L Eyestay 20mm Dial S1"/>
    <n v="2022"/>
    <n v="4020"/>
    <n v="4452.7398578804996"/>
  </r>
  <r>
    <x v="2"/>
    <s v="Athletic"/>
    <s v="Athletic Kids"/>
    <x v="2"/>
    <x v="0"/>
    <x v="0"/>
    <s v="L6 R Eyestay 20mm Dial S1"/>
    <n v="2022"/>
    <n v="4020"/>
    <n v="4452.7398578804996"/>
  </r>
  <r>
    <x v="2"/>
    <s v="Athletic"/>
    <s v="Athletic Kids"/>
    <x v="3"/>
    <x v="0"/>
    <x v="19"/>
    <s v="L6 L Eyestay 20mm Dial M Habu"/>
    <n v="2022"/>
    <n v="5230"/>
    <n v="4410.9621544665997"/>
  </r>
  <r>
    <x v="2"/>
    <s v="Athletic"/>
    <s v="Athletic Kids"/>
    <x v="3"/>
    <x v="0"/>
    <x v="19"/>
    <s v="L6 R Eyestay 20mm Dial M Habu"/>
    <n v="2022"/>
    <n v="5230"/>
    <n v="4410.9621544665997"/>
  </r>
  <r>
    <x v="2"/>
    <s v="Athletic"/>
    <s v="Golf"/>
    <x v="6"/>
    <x v="0"/>
    <x v="6"/>
    <s v="L6 L Eyestay 20mm Dial E"/>
    <n v="2022"/>
    <n v="3220"/>
    <n v="4384"/>
  </r>
  <r>
    <x v="2"/>
    <s v="Athletic"/>
    <s v="Golf"/>
    <x v="6"/>
    <x v="0"/>
    <x v="6"/>
    <s v="L6 R Eyestay 20mm Dial E"/>
    <n v="2022"/>
    <n v="3220"/>
    <n v="4384"/>
  </r>
  <r>
    <x v="2"/>
    <s v="Athletic"/>
    <s v="Golf"/>
    <x v="7"/>
    <x v="0"/>
    <x v="4"/>
    <s v="Li2 L Eyestay Dial C"/>
    <n v="2022"/>
    <n v="1560"/>
    <n v="4247"/>
  </r>
  <r>
    <x v="2"/>
    <s v="Athletic"/>
    <s v="Golf"/>
    <x v="7"/>
    <x v="0"/>
    <x v="4"/>
    <s v="Li2 R Eyestay Dial C"/>
    <n v="2022"/>
    <n v="1560"/>
    <n v="4247"/>
  </r>
  <r>
    <x v="2"/>
    <s v="Athletic"/>
    <s v="Athletic Kids"/>
    <x v="3"/>
    <x v="0"/>
    <x v="19"/>
    <s v="L6 R Tongue Dial M Habu"/>
    <n v="2022"/>
    <n v="5025"/>
    <n v="4241.3097639102998"/>
  </r>
  <r>
    <x v="2"/>
    <s v="Athletic"/>
    <s v="Athletic Kids"/>
    <x v="3"/>
    <x v="0"/>
    <x v="19"/>
    <s v="L6 R Tongue Dial M Habu"/>
    <n v="2022"/>
    <n v="4900"/>
    <n v="4223.0931476350997"/>
  </r>
  <r>
    <x v="2"/>
    <s v="Athletic"/>
    <s v="Athletic Kids"/>
    <x v="3"/>
    <x v="0"/>
    <x v="19"/>
    <s v="L6 R Tongue Dial M Habu"/>
    <n v="2022"/>
    <n v="4875"/>
    <n v="4163.9461878023003"/>
  </r>
  <r>
    <x v="2"/>
    <s v="Athletic"/>
    <s v="Athletic Kids"/>
    <x v="3"/>
    <x v="0"/>
    <x v="19"/>
    <s v="L6 R Tongue Dial M Habu"/>
    <n v="2022"/>
    <n v="4700"/>
    <n v="4046.9084833589"/>
  </r>
  <r>
    <x v="2"/>
    <s v="Athletic"/>
    <s v="Athletic Kids"/>
    <x v="3"/>
    <x v="0"/>
    <x v="19"/>
    <s v="L6 R Tongue Dial M Habu"/>
    <n v="2022"/>
    <n v="4525"/>
    <n v="3817.0552428438"/>
  </r>
  <r>
    <x v="2"/>
    <s v="Athletic"/>
    <s v="Athletic Kids"/>
    <x v="3"/>
    <x v="0"/>
    <x v="19"/>
    <s v="L6 R Tongue Dial M Habu"/>
    <n v="2022"/>
    <n v="4425"/>
    <n v="3725.6822094070999"/>
  </r>
  <r>
    <x v="2"/>
    <s v="Athletic"/>
    <s v="Athletic Kids"/>
    <x v="3"/>
    <x v="0"/>
    <x v="19"/>
    <s v="L6 L Eyestay 20mm Dial M Habu"/>
    <n v="2022"/>
    <n v="4405"/>
    <n v="3711.1460434214"/>
  </r>
  <r>
    <x v="2"/>
    <s v="Athletic"/>
    <s v="Athletic Kids"/>
    <x v="3"/>
    <x v="0"/>
    <x v="19"/>
    <s v="L6 R Eyestay 20mm Dial M Habu"/>
    <n v="2022"/>
    <n v="4405"/>
    <n v="3711.1460434214"/>
  </r>
  <r>
    <x v="2"/>
    <s v="Athletic"/>
    <s v="Golf"/>
    <x v="6"/>
    <x v="0"/>
    <x v="22"/>
    <s v="L6 L Eyestay 20mm Dial D"/>
    <n v="2022"/>
    <n v="1660"/>
    <n v="3696"/>
  </r>
  <r>
    <x v="2"/>
    <s v="Athletic"/>
    <s v="Golf"/>
    <x v="6"/>
    <x v="0"/>
    <x v="22"/>
    <s v="L6 R Eyestay 20mm Dial D"/>
    <n v="2022"/>
    <n v="1660"/>
    <n v="3696"/>
  </r>
  <r>
    <x v="2"/>
    <s v="Athletic"/>
    <s v="Golf"/>
    <x v="6"/>
    <x v="0"/>
    <x v="6"/>
    <s v="L6 L Eyestay 20mm Dial E"/>
    <n v="2022"/>
    <n v="2685"/>
    <n v="3531"/>
  </r>
  <r>
    <x v="2"/>
    <s v="Athletic"/>
    <s v="Golf"/>
    <x v="6"/>
    <x v="0"/>
    <x v="6"/>
    <s v="L6 R Eyestay 20mm Dial E"/>
    <n v="2022"/>
    <n v="2685"/>
    <n v="3531"/>
  </r>
  <r>
    <x v="2"/>
    <s v="Athletic"/>
    <s v="Golf"/>
    <x v="6"/>
    <x v="0"/>
    <x v="6"/>
    <s v="L6 L Eyestay 20mm Dial E"/>
    <n v="2022"/>
    <n v="2565"/>
    <n v="3493.5"/>
  </r>
  <r>
    <x v="2"/>
    <s v="Athletic"/>
    <s v="Golf"/>
    <x v="6"/>
    <x v="0"/>
    <x v="6"/>
    <s v="L6 R Eyestay 20mm Dial E"/>
    <n v="2022"/>
    <n v="2565"/>
    <n v="3493.5"/>
  </r>
  <r>
    <x v="2"/>
    <s v="Athletic"/>
    <s v="Golf"/>
    <x v="4"/>
    <x v="0"/>
    <x v="6"/>
    <s v="L6 L Eyestay 20mm Dial E"/>
    <n v="2022"/>
    <n v="2565"/>
    <n v="3366"/>
  </r>
  <r>
    <x v="2"/>
    <s v="Athletic"/>
    <s v="Athletic Kids"/>
    <x v="2"/>
    <x v="0"/>
    <x v="0"/>
    <s v="L6 L Eyestay 20mm Dial S1"/>
    <n v="2022"/>
    <n v="3015"/>
    <n v="3345.4256823606001"/>
  </r>
  <r>
    <x v="2"/>
    <s v="Athletic"/>
    <s v="Athletic Kids"/>
    <x v="2"/>
    <x v="0"/>
    <x v="0"/>
    <s v="L6 R Eyestay 20mm Dial S1"/>
    <n v="2022"/>
    <n v="3015"/>
    <n v="3345.4256823606001"/>
  </r>
  <r>
    <x v="2"/>
    <s v="Athletic"/>
    <s v="Athletic Kids"/>
    <x v="3"/>
    <x v="0"/>
    <x v="19"/>
    <s v="L6 R Tongue Dial M Habu"/>
    <n v="2022"/>
    <n v="3870"/>
    <n v="3287.2042046121001"/>
  </r>
  <r>
    <x v="2"/>
    <s v="Athletic"/>
    <s v="Golf"/>
    <x v="6"/>
    <x v="0"/>
    <x v="6"/>
    <s v="L6 L Eyestay 20mm Dial E"/>
    <n v="2022"/>
    <n v="2340"/>
    <n v="3185.25"/>
  </r>
  <r>
    <x v="2"/>
    <s v="Athletic"/>
    <s v="Golf"/>
    <x v="6"/>
    <x v="0"/>
    <x v="6"/>
    <s v="L6 R Eyestay 20mm Dial E"/>
    <n v="2022"/>
    <n v="2340"/>
    <n v="3185.25"/>
  </r>
  <r>
    <x v="2"/>
    <s v="Athletic"/>
    <s v="Athletic Kids"/>
    <x v="3"/>
    <x v="0"/>
    <x v="19"/>
    <s v="L6 R Tongue Dial M Habu"/>
    <n v="2022"/>
    <n v="3770"/>
    <n v="3175.2973375627998"/>
  </r>
  <r>
    <x v="2"/>
    <s v="Athletic"/>
    <s v="Athletic Kids"/>
    <x v="2"/>
    <x v="0"/>
    <x v="0"/>
    <s v="L6 L Eyestay 20mm Dial S1"/>
    <n v="2022"/>
    <n v="2665"/>
    <n v="3163.5027944458998"/>
  </r>
  <r>
    <x v="2"/>
    <s v="Athletic"/>
    <s v="Athletic Kids"/>
    <x v="2"/>
    <x v="0"/>
    <x v="0"/>
    <s v="L6 R Eyestay 20mm Dial S1"/>
    <n v="2022"/>
    <n v="2665"/>
    <n v="3163.5027944458998"/>
  </r>
  <r>
    <x v="2"/>
    <s v="Athletic"/>
    <s v="Athletic Kids"/>
    <x v="3"/>
    <x v="0"/>
    <x v="19"/>
    <s v="L6 R Tongue Dial M Habu"/>
    <n v="2022"/>
    <n v="3695"/>
    <n v="3155.1551010666999"/>
  </r>
  <r>
    <x v="2"/>
    <s v="Athletic"/>
    <s v="Golf"/>
    <x v="7"/>
    <x v="0"/>
    <x v="6"/>
    <s v="L6 L Eyestay 20mm Dial E"/>
    <n v="2022"/>
    <n v="2315"/>
    <n v="3151"/>
  </r>
  <r>
    <x v="2"/>
    <s v="Athletic"/>
    <s v="Golf"/>
    <x v="7"/>
    <x v="0"/>
    <x v="6"/>
    <s v="L6 R Eyestay 20mm Dial E"/>
    <n v="2022"/>
    <n v="2315"/>
    <n v="3151"/>
  </r>
  <r>
    <x v="2"/>
    <s v="Athletic"/>
    <s v="Athletic Kids"/>
    <x v="3"/>
    <x v="0"/>
    <x v="19"/>
    <s v="L6 R Tongue Dial M Habu"/>
    <n v="2022"/>
    <n v="3670"/>
    <n v="3133.6914609234"/>
  </r>
  <r>
    <x v="2"/>
    <s v="Athletic"/>
    <s v="Athletic Kids"/>
    <x v="2"/>
    <x v="0"/>
    <x v="0"/>
    <s v="L6 L Eyestay 20mm Dial S1"/>
    <n v="2022"/>
    <n v="2615"/>
    <n v="3091.2602988133999"/>
  </r>
  <r>
    <x v="2"/>
    <s v="Athletic"/>
    <s v="Athletic Kids"/>
    <x v="2"/>
    <x v="0"/>
    <x v="0"/>
    <s v="L6 R Eyestay 20mm Dial S1"/>
    <n v="2022"/>
    <n v="2615"/>
    <n v="3091.2602988133999"/>
  </r>
  <r>
    <x v="2"/>
    <s v="Athletic"/>
    <s v="Athletic Kids"/>
    <x v="2"/>
    <x v="0"/>
    <x v="0"/>
    <s v="L6 L Eyestay 20mm Dial S1"/>
    <n v="2022"/>
    <n v="2590"/>
    <n v="3061.5366420939999"/>
  </r>
  <r>
    <x v="2"/>
    <s v="Athletic"/>
    <s v="Athletic Kids"/>
    <x v="2"/>
    <x v="0"/>
    <x v="0"/>
    <s v="L6 R Eyestay 20mm Dial S1"/>
    <n v="2022"/>
    <n v="2590"/>
    <n v="3061.5366420939999"/>
  </r>
  <r>
    <x v="2"/>
    <s v="Athletic"/>
    <s v="Golf"/>
    <x v="7"/>
    <x v="0"/>
    <x v="6"/>
    <s v="L6 L Eyestay 20mm Dial E"/>
    <n v="2022"/>
    <n v="2115"/>
    <n v="2877"/>
  </r>
  <r>
    <x v="2"/>
    <s v="Athletic"/>
    <s v="Golf"/>
    <x v="7"/>
    <x v="0"/>
    <x v="6"/>
    <s v="L6 R Eyestay 20mm Dial E"/>
    <n v="2022"/>
    <n v="2115"/>
    <n v="2877"/>
  </r>
  <r>
    <x v="2"/>
    <s v="Athletic"/>
    <s v="Golf"/>
    <x v="7"/>
    <x v="0"/>
    <x v="4"/>
    <s v="Li2 L Eyestay Dial C"/>
    <n v="2022"/>
    <n v="1060"/>
    <n v="2877"/>
  </r>
  <r>
    <x v="2"/>
    <s v="Athletic"/>
    <s v="Golf"/>
    <x v="7"/>
    <x v="0"/>
    <x v="4"/>
    <s v="Li2 R Eyestay Dial C"/>
    <n v="2022"/>
    <n v="1060"/>
    <n v="2877"/>
  </r>
  <r>
    <x v="2"/>
    <s v="Athletic"/>
    <s v="Golf"/>
    <x v="7"/>
    <x v="0"/>
    <x v="2"/>
    <s v="Li2 L Eyestay Dial E"/>
    <n v="2022"/>
    <n v="1410"/>
    <n v="2856"/>
  </r>
  <r>
    <x v="2"/>
    <s v="Athletic"/>
    <s v="Golf"/>
    <x v="7"/>
    <x v="0"/>
    <x v="2"/>
    <s v="Li2 R Eyestay Dial E"/>
    <n v="2022"/>
    <n v="1410"/>
    <n v="2856"/>
  </r>
  <r>
    <x v="2"/>
    <s v="Athletic"/>
    <s v="Golf"/>
    <x v="6"/>
    <x v="0"/>
    <x v="7"/>
    <s v="L6 L Eyestay 20mm Dial K"/>
    <n v="2022"/>
    <n v="1325"/>
    <n v="2703"/>
  </r>
  <r>
    <x v="2"/>
    <s v="Athletic"/>
    <s v="Golf"/>
    <x v="6"/>
    <x v="0"/>
    <x v="7"/>
    <s v="L6 R Eyestay 20mm Dial K"/>
    <n v="2022"/>
    <n v="1325"/>
    <n v="2703"/>
  </r>
  <r>
    <x v="2"/>
    <s v="Athletic"/>
    <s v="Athletic Kids"/>
    <x v="3"/>
    <x v="0"/>
    <x v="19"/>
    <s v="L6 R Tongue Dial M Habu"/>
    <n v="2022"/>
    <n v="3120"/>
    <n v="2629.6120536243002"/>
  </r>
  <r>
    <x v="0"/>
    <s v="Athletic"/>
    <s v="Golf"/>
    <x v="9"/>
    <x v="0"/>
    <x v="7"/>
    <s v="L6 R Tongue Dial K"/>
    <n v="2022"/>
    <n v="93950"/>
    <n v="190689"/>
  </r>
  <r>
    <x v="0"/>
    <s v="Athletic"/>
    <s v="Golf"/>
    <x v="9"/>
    <x v="0"/>
    <x v="7"/>
    <s v="L6 R Tongue Dial K"/>
    <n v="2022"/>
    <n v="59800"/>
    <n v="121380"/>
  </r>
  <r>
    <x v="0"/>
    <s v="Athletic"/>
    <s v="Golf"/>
    <x v="9"/>
    <x v="0"/>
    <x v="7"/>
    <s v="L6 R Tongue Dial K"/>
    <n v="2022"/>
    <n v="48250"/>
    <n v="97920"/>
  </r>
  <r>
    <x v="0"/>
    <s v="Athletic"/>
    <s v="Golf"/>
    <x v="9"/>
    <x v="0"/>
    <x v="2"/>
    <s v="Li2 R Tongue Dial E"/>
    <n v="2022"/>
    <n v="44220"/>
    <n v="89760"/>
  </r>
  <r>
    <x v="0"/>
    <s v="Athletic"/>
    <s v="Golf"/>
    <x v="9"/>
    <x v="0"/>
    <x v="22"/>
    <s v="L6 R Tongue Dial D"/>
    <n v="2022"/>
    <n v="37920"/>
    <n v="83916"/>
  </r>
  <r>
    <x v="0"/>
    <s v="Athletic"/>
    <s v="Golf"/>
    <x v="9"/>
    <x v="0"/>
    <x v="7"/>
    <s v="L6 R Tongue Dial K"/>
    <n v="2022"/>
    <n v="41280"/>
    <n v="83793"/>
  </r>
  <r>
    <x v="0"/>
    <s v="Athletic"/>
    <s v="Golf"/>
    <x v="9"/>
    <x v="0"/>
    <x v="7"/>
    <s v="L6 R Tongue Dial K"/>
    <n v="2022"/>
    <n v="40510"/>
    <n v="82212"/>
  </r>
  <r>
    <x v="0"/>
    <s v="Athletic"/>
    <s v="Golf"/>
    <x v="9"/>
    <x v="0"/>
    <x v="7"/>
    <s v="L6 R Tongue Dial K"/>
    <n v="2022"/>
    <n v="38090"/>
    <n v="77316"/>
  </r>
  <r>
    <x v="0"/>
    <s v="Athletic"/>
    <s v="Golf"/>
    <x v="9"/>
    <x v="0"/>
    <x v="7"/>
    <s v="L6 R Tongue Dial K"/>
    <n v="2022"/>
    <n v="36985"/>
    <n v="75072"/>
  </r>
  <r>
    <x v="0"/>
    <s v="Athletic"/>
    <s v="Golf"/>
    <x v="9"/>
    <x v="0"/>
    <x v="7"/>
    <s v="L6 R Tongue Dial K"/>
    <n v="2022"/>
    <n v="33970"/>
    <n v="68952"/>
  </r>
  <r>
    <x v="0"/>
    <s v="Athletic"/>
    <s v="Golf"/>
    <x v="9"/>
    <x v="0"/>
    <x v="2"/>
    <s v="Li2 R Tongue Dial E"/>
    <n v="2022"/>
    <n v="32160"/>
    <n v="65280"/>
  </r>
  <r>
    <x v="0"/>
    <s v="Athletic"/>
    <s v="Golf"/>
    <x v="9"/>
    <x v="0"/>
    <x v="2"/>
    <s v="Li2 R Tongue Dial E"/>
    <n v="2022"/>
    <n v="31155"/>
    <n v="63240"/>
  </r>
  <r>
    <x v="0"/>
    <s v="Athletic"/>
    <s v="Golf"/>
    <x v="9"/>
    <x v="0"/>
    <x v="7"/>
    <s v="L6 L Eyestay 20mm Dial K"/>
    <n v="2022"/>
    <n v="30635"/>
    <n v="62169"/>
  </r>
  <r>
    <x v="0"/>
    <s v="Athletic"/>
    <s v="Golf"/>
    <x v="9"/>
    <x v="0"/>
    <x v="7"/>
    <s v="L6 R Tongue Dial K"/>
    <n v="2022"/>
    <n v="28645"/>
    <n v="58140"/>
  </r>
  <r>
    <x v="0"/>
    <s v="Athletic"/>
    <s v="Golf"/>
    <x v="9"/>
    <x v="0"/>
    <x v="7"/>
    <s v="L6 R Tongue Dial K"/>
    <n v="2022"/>
    <n v="28645"/>
    <n v="58140"/>
  </r>
  <r>
    <x v="0"/>
    <s v="Athletic"/>
    <s v="Golf"/>
    <x v="9"/>
    <x v="0"/>
    <x v="7"/>
    <s v="L6 R Tongue Dial K"/>
    <n v="2022"/>
    <n v="27945"/>
    <n v="56712"/>
  </r>
  <r>
    <x v="0"/>
    <s v="Athletic"/>
    <s v="Golf"/>
    <x v="9"/>
    <x v="0"/>
    <x v="2"/>
    <s v="Li2 R Tongue Dial E"/>
    <n v="2022"/>
    <n v="26635"/>
    <n v="54060"/>
  </r>
  <r>
    <x v="0"/>
    <s v="Athletic"/>
    <s v="Golf"/>
    <x v="9"/>
    <x v="0"/>
    <x v="7"/>
    <s v="L6 R Tongue Dial K"/>
    <n v="2022"/>
    <n v="25830"/>
    <n v="52428"/>
  </r>
  <r>
    <x v="0"/>
    <s v="Athletic"/>
    <s v="Golf"/>
    <x v="9"/>
    <x v="0"/>
    <x v="7"/>
    <s v="L6 R Eyestay 20mm Dial K"/>
    <n v="2022"/>
    <n v="24400"/>
    <n v="49521"/>
  </r>
  <r>
    <x v="0"/>
    <s v="Athletic"/>
    <s v="Golf"/>
    <x v="9"/>
    <x v="0"/>
    <x v="7"/>
    <s v="L6 R Eyestay 20mm Dial K"/>
    <n v="2022"/>
    <n v="21660"/>
    <n v="43962"/>
  </r>
  <r>
    <x v="0"/>
    <s v="Athletic"/>
    <s v="Golf"/>
    <x v="9"/>
    <x v="0"/>
    <x v="7"/>
    <s v="L6 R Tongue Dial K"/>
    <n v="2022"/>
    <n v="18495"/>
    <n v="37536"/>
  </r>
  <r>
    <x v="0"/>
    <s v="Athletic"/>
    <s v="Golf"/>
    <x v="9"/>
    <x v="0"/>
    <x v="2"/>
    <s v="Li2 R Tongue Dial E"/>
    <n v="2022"/>
    <n v="18090"/>
    <n v="36720"/>
  </r>
  <r>
    <x v="0"/>
    <s v="Athletic"/>
    <s v="Golf"/>
    <x v="9"/>
    <x v="0"/>
    <x v="7"/>
    <s v="L6 R Tongue Dial K"/>
    <n v="2022"/>
    <n v="16985"/>
    <n v="34476"/>
  </r>
  <r>
    <x v="0"/>
    <s v="Athletic"/>
    <s v="Athletic Kids"/>
    <x v="9"/>
    <x v="0"/>
    <x v="6"/>
    <s v="L6 R Tongue Dial E"/>
    <n v="2022"/>
    <n v="20230"/>
    <n v="27168.75"/>
  </r>
  <r>
    <x v="0"/>
    <s v="Athletic"/>
    <s v="Golf"/>
    <x v="9"/>
    <x v="0"/>
    <x v="7"/>
    <s v="L6 R Tongue Dial K"/>
    <n v="2022"/>
    <n v="13065"/>
    <n v="26520"/>
  </r>
  <r>
    <x v="0"/>
    <s v="Athletic"/>
    <s v="Golf"/>
    <x v="9"/>
    <x v="0"/>
    <x v="7"/>
    <s v="L6 L Eyestay 20mm Dial K"/>
    <n v="2022"/>
    <n v="13015"/>
    <n v="26418"/>
  </r>
  <r>
    <x v="0"/>
    <s v="Athletic"/>
    <s v="Golf"/>
    <x v="9"/>
    <x v="0"/>
    <x v="22"/>
    <s v="L6 R Tongue Dial D"/>
    <n v="2022"/>
    <n v="11515"/>
    <n v="25530"/>
  </r>
  <r>
    <x v="0"/>
    <s v="Athletic"/>
    <s v="Golf"/>
    <x v="9"/>
    <x v="0"/>
    <x v="7"/>
    <s v="L6 R Eyestay 20mm Dial K"/>
    <n v="2022"/>
    <n v="12565"/>
    <n v="25500"/>
  </r>
  <r>
    <x v="0"/>
    <s v="Athletic"/>
    <s v="Golf"/>
    <x v="9"/>
    <x v="0"/>
    <x v="7"/>
    <s v="L6 L Eyestay 20mm Dial K"/>
    <n v="2022"/>
    <n v="12315"/>
    <n v="24990"/>
  </r>
  <r>
    <x v="0"/>
    <s v="Athletic"/>
    <s v="Golf"/>
    <x v="9"/>
    <x v="0"/>
    <x v="7"/>
    <s v="L6 R Tongue Dial K"/>
    <n v="2022"/>
    <n v="11160"/>
    <n v="22644"/>
  </r>
  <r>
    <x v="0"/>
    <s v="Athletic"/>
    <s v="Golf"/>
    <x v="9"/>
    <x v="0"/>
    <x v="7"/>
    <s v="L6 R Tongue Dial K"/>
    <n v="2022"/>
    <n v="10475"/>
    <n v="21267"/>
  </r>
  <r>
    <x v="0"/>
    <s v="Athletic"/>
    <s v="Golf"/>
    <x v="9"/>
    <x v="0"/>
    <x v="2"/>
    <s v="Li2 R Tongue Dial E"/>
    <n v="2022"/>
    <n v="10050"/>
    <n v="20400"/>
  </r>
  <r>
    <x v="0"/>
    <s v="Athletic"/>
    <s v="Athletic Kids"/>
    <x v="9"/>
    <x v="0"/>
    <x v="6"/>
    <s v="L6 R Tongue Dial E"/>
    <n v="2022"/>
    <n v="14780"/>
    <n v="19404"/>
  </r>
  <r>
    <x v="0"/>
    <s v="Athletic"/>
    <s v="Golf"/>
    <x v="9"/>
    <x v="0"/>
    <x v="7"/>
    <s v="L6 R Eyestay 20mm Dial K"/>
    <n v="2022"/>
    <n v="9095"/>
    <n v="18533.400000000001"/>
  </r>
  <r>
    <x v="0"/>
    <s v="Athletic"/>
    <s v="Golf"/>
    <x v="9"/>
    <x v="0"/>
    <x v="7"/>
    <s v="L6 L Eyestay 20mm Dial K"/>
    <n v="2022"/>
    <n v="8145"/>
    <n v="16524"/>
  </r>
  <r>
    <x v="0"/>
    <s v="Athletic"/>
    <s v="Golf"/>
    <x v="9"/>
    <x v="0"/>
    <x v="7"/>
    <s v="L6 R Eyestay 20mm Dial K"/>
    <n v="2022"/>
    <n v="8145"/>
    <n v="16524"/>
  </r>
  <r>
    <x v="0"/>
    <s v="Athletic"/>
    <s v="Golf"/>
    <x v="9"/>
    <x v="0"/>
    <x v="2"/>
    <s v="Li2 R Tongue Dial E"/>
    <n v="2022"/>
    <n v="8040"/>
    <n v="16320"/>
  </r>
  <r>
    <x v="0"/>
    <s v="Athletic"/>
    <s v="Golf"/>
    <x v="9"/>
    <x v="0"/>
    <x v="7"/>
    <s v="L6 L Eyestay 20mm Dial K"/>
    <n v="2022"/>
    <n v="7970"/>
    <n v="16167"/>
  </r>
  <r>
    <x v="0"/>
    <s v="Athletic"/>
    <s v="Golf"/>
    <x v="9"/>
    <x v="0"/>
    <x v="7"/>
    <s v="L6 R Eyestay 20mm Dial K"/>
    <n v="2022"/>
    <n v="7970"/>
    <n v="16167"/>
  </r>
  <r>
    <x v="0"/>
    <s v="Athletic"/>
    <s v="Golf"/>
    <x v="9"/>
    <x v="0"/>
    <x v="2"/>
    <s v="Li2 R Tongue Dial E"/>
    <n v="2022"/>
    <n v="7640"/>
    <n v="15504"/>
  </r>
  <r>
    <x v="0"/>
    <s v="Athletic"/>
    <s v="Golf"/>
    <x v="9"/>
    <x v="0"/>
    <x v="7"/>
    <s v="L6 L Eyestay 20mm Dial K"/>
    <n v="2022"/>
    <n v="7290"/>
    <n v="14790"/>
  </r>
  <r>
    <x v="0"/>
    <s v="Athletic"/>
    <s v="Golf"/>
    <x v="9"/>
    <x v="0"/>
    <x v="7"/>
    <s v="L6 R Eyestay 20mm Dial K"/>
    <n v="2022"/>
    <n v="7290"/>
    <n v="14790"/>
  </r>
  <r>
    <x v="0"/>
    <s v="Athletic"/>
    <s v="Golf"/>
    <x v="9"/>
    <x v="0"/>
    <x v="1"/>
    <s v="L6 R Tongue Dial R"/>
    <n v="2022"/>
    <n v="6030"/>
    <n v="13620"/>
  </r>
  <r>
    <x v="0"/>
    <s v="Athletic"/>
    <s v="Golf"/>
    <x v="9"/>
    <x v="0"/>
    <x v="6"/>
    <s v="L6 L Eyestay 20mm Dial E"/>
    <n v="2022"/>
    <n v="10050"/>
    <n v="13500"/>
  </r>
  <r>
    <x v="0"/>
    <s v="Athletic"/>
    <s v="Golf"/>
    <x v="9"/>
    <x v="0"/>
    <x v="6"/>
    <s v="L6 R Eyestay 20mm Dial E"/>
    <n v="2022"/>
    <n v="10050"/>
    <n v="13500"/>
  </r>
  <r>
    <x v="0"/>
    <s v="Athletic"/>
    <s v="Golf"/>
    <x v="9"/>
    <x v="0"/>
    <x v="6"/>
    <s v="L6 R Tongue Dial E"/>
    <n v="2022"/>
    <n v="8745"/>
    <n v="11745"/>
  </r>
  <r>
    <x v="0"/>
    <s v="Athletic"/>
    <s v="Golf"/>
    <x v="9"/>
    <x v="0"/>
    <x v="6"/>
    <s v="L6 R Tongue Dial E"/>
    <n v="2022"/>
    <n v="8545"/>
    <n v="11475"/>
  </r>
  <r>
    <x v="0"/>
    <s v="Athletic"/>
    <s v="Golf"/>
    <x v="9"/>
    <x v="0"/>
    <x v="7"/>
    <s v="L6 R Tongue Dial K"/>
    <n v="2022"/>
    <n v="5630"/>
    <n v="11424"/>
  </r>
  <r>
    <x v="0"/>
    <s v="Athletic"/>
    <s v="Golf"/>
    <x v="9"/>
    <x v="0"/>
    <x v="2"/>
    <s v="Li2 R Tongue Dial E"/>
    <n v="2022"/>
    <n v="5605"/>
    <n v="11373"/>
  </r>
  <r>
    <x v="0"/>
    <s v="Athletic"/>
    <s v="Athletic Kids"/>
    <x v="9"/>
    <x v="0"/>
    <x v="6"/>
    <s v="L6 R Tongue Dial E"/>
    <n v="2022"/>
    <n v="8040"/>
    <n v="10960"/>
  </r>
  <r>
    <x v="0"/>
    <s v="Athletic"/>
    <s v="Golf"/>
    <x v="9"/>
    <x v="0"/>
    <x v="7"/>
    <s v="L6 R Tongue Dial K"/>
    <n v="2022"/>
    <n v="5330"/>
    <n v="10812"/>
  </r>
  <r>
    <x v="0"/>
    <s v="Athletic"/>
    <s v="Athletic Kids"/>
    <x v="9"/>
    <x v="0"/>
    <x v="6"/>
    <s v="L6 R Tongue Dial E"/>
    <n v="2022"/>
    <n v="8045"/>
    <n v="10560"/>
  </r>
  <r>
    <x v="0"/>
    <s v="Athletic"/>
    <s v="Golf"/>
    <x v="9"/>
    <x v="0"/>
    <x v="1"/>
    <s v="L6 R Tongue Dial R"/>
    <n v="2022"/>
    <n v="4675"/>
    <n v="10555.5"/>
  </r>
  <r>
    <x v="0"/>
    <s v="Athletic"/>
    <s v="Golf"/>
    <x v="9"/>
    <x v="0"/>
    <x v="7"/>
    <s v="L6 L Eyestay 20mm Dial K"/>
    <n v="2022"/>
    <n v="4980"/>
    <n v="10098"/>
  </r>
  <r>
    <x v="0"/>
    <s v="Athletic"/>
    <s v="Golf"/>
    <x v="9"/>
    <x v="0"/>
    <x v="7"/>
    <s v="L6 R Eyestay 20mm Dial K"/>
    <n v="2022"/>
    <n v="4980"/>
    <n v="10098"/>
  </r>
  <r>
    <x v="0"/>
    <s v="Athletic"/>
    <s v="Golf"/>
    <x v="9"/>
    <x v="0"/>
    <x v="6"/>
    <s v="L6 R Tongue Dial E"/>
    <n v="2022"/>
    <n v="7240"/>
    <n v="9504"/>
  </r>
  <r>
    <x v="0"/>
    <s v="Athletic"/>
    <s v="Golf"/>
    <x v="9"/>
    <x v="0"/>
    <x v="7"/>
    <s v="L6 R Tongue Dial K"/>
    <n v="2022"/>
    <n v="4225"/>
    <n v="8568"/>
  </r>
  <r>
    <x v="0"/>
    <s v="Athletic"/>
    <s v="Golf"/>
    <x v="9"/>
    <x v="0"/>
    <x v="7"/>
    <s v="L6 L Eyestay 20mm Dial K"/>
    <n v="2022"/>
    <n v="3445"/>
    <n v="7007.4"/>
  </r>
  <r>
    <x v="0"/>
    <s v="Athletic"/>
    <s v="Golf"/>
    <x v="9"/>
    <x v="0"/>
    <x v="7"/>
    <s v="L6 L Eyestay 20mm Dial K"/>
    <n v="2022"/>
    <n v="3395"/>
    <n v="6885"/>
  </r>
  <r>
    <x v="0"/>
    <s v="Athletic"/>
    <s v="Golf"/>
    <x v="9"/>
    <x v="0"/>
    <x v="7"/>
    <s v="L6 R Eyestay 20mm Dial K"/>
    <n v="2022"/>
    <n v="3395"/>
    <n v="6885"/>
  </r>
  <r>
    <x v="0"/>
    <s v="Athletic"/>
    <s v="Athletic Kids"/>
    <x v="9"/>
    <x v="0"/>
    <x v="6"/>
    <s v="L6 R Tongue Dial E"/>
    <n v="2022"/>
    <n v="5025"/>
    <n v="6750"/>
  </r>
  <r>
    <x v="0"/>
    <s v="Athletic"/>
    <s v="Golf"/>
    <x v="9"/>
    <x v="0"/>
    <x v="7"/>
    <s v="L6 L Eyestay 20mm Dial K"/>
    <n v="2022"/>
    <n v="3010"/>
    <n v="6120"/>
  </r>
  <r>
    <x v="0"/>
    <s v="Athletic"/>
    <s v="Golf"/>
    <x v="9"/>
    <x v="0"/>
    <x v="7"/>
    <s v="L6 L Eyestay 20mm Dial K"/>
    <n v="2022"/>
    <n v="2895"/>
    <n v="5865"/>
  </r>
  <r>
    <x v="0"/>
    <s v="Athletic"/>
    <s v="Golf"/>
    <x v="9"/>
    <x v="0"/>
    <x v="7"/>
    <s v="L6 R Eyestay 20mm Dial K"/>
    <n v="2022"/>
    <n v="2895"/>
    <n v="5865"/>
  </r>
  <r>
    <x v="0"/>
    <s v="Athletic"/>
    <s v="Golf"/>
    <x v="9"/>
    <x v="0"/>
    <x v="6"/>
    <s v="L6 R Tongue Dial E"/>
    <n v="2022"/>
    <n v="4020"/>
    <n v="5400"/>
  </r>
  <r>
    <x v="0"/>
    <s v="Athletic"/>
    <s v="Golf"/>
    <x v="9"/>
    <x v="0"/>
    <x v="6"/>
    <s v="L6 R Tongue Dial E"/>
    <n v="2022"/>
    <n v="3505"/>
    <n v="4725"/>
  </r>
  <r>
    <x v="0"/>
    <s v="Athletic"/>
    <s v="Golf"/>
    <x v="9"/>
    <x v="0"/>
    <x v="6"/>
    <s v="L6 R Tongue Dial E"/>
    <n v="2022"/>
    <n v="3015"/>
    <n v="3960"/>
  </r>
  <r>
    <x v="0"/>
    <s v="Athletic"/>
    <s v="Golf"/>
    <x v="9"/>
    <x v="0"/>
    <x v="7"/>
    <s v="L6 R Eyestay 20mm Dial K"/>
    <n v="2022"/>
    <n v="1735"/>
    <n v="3519"/>
  </r>
  <r>
    <x v="0"/>
    <s v="Athletic"/>
    <s v="Golf"/>
    <x v="9"/>
    <x v="0"/>
    <x v="6"/>
    <s v="L6 R Tongue Dial E"/>
    <n v="2022"/>
    <n v="2615"/>
    <n v="3484"/>
  </r>
  <r>
    <x v="0"/>
    <s v="Athletic"/>
    <s v="Golf"/>
    <x v="9"/>
    <x v="0"/>
    <x v="7"/>
    <s v="L6 R Eyestay 20mm Dial K"/>
    <n v="2022"/>
    <n v="1100"/>
    <n v="2244"/>
  </r>
  <r>
    <x v="0"/>
    <s v="Athletic"/>
    <s v="Golf"/>
    <x v="9"/>
    <x v="0"/>
    <x v="22"/>
    <s v="L6 R Tongue Dial D"/>
    <n v="2022"/>
    <n v="1005"/>
    <n v="2220"/>
  </r>
  <r>
    <x v="0"/>
    <s v="Athletic"/>
    <s v="Golf"/>
    <x v="9"/>
    <x v="0"/>
    <x v="7"/>
    <s v="L6 L Eyestay 20mm Dial K"/>
    <n v="2022"/>
    <n v="1075"/>
    <n v="2193"/>
  </r>
  <r>
    <x v="0"/>
    <s v="Athletic"/>
    <s v="Golf"/>
    <x v="9"/>
    <x v="0"/>
    <x v="7"/>
    <s v="L6 R Tongue Dial K"/>
    <n v="2022"/>
    <n v="1005"/>
    <n v="2040"/>
  </r>
  <r>
    <x v="0"/>
    <s v="Athletic"/>
    <s v="Golf"/>
    <x v="9"/>
    <x v="0"/>
    <x v="7"/>
    <s v="L6 R Tongue Dial K"/>
    <n v="2022"/>
    <n v="1005"/>
    <n v="2040"/>
  </r>
  <r>
    <x v="0"/>
    <s v="Athletic"/>
    <s v="Golf"/>
    <x v="9"/>
    <x v="0"/>
    <x v="7"/>
    <s v="L6 R Eyestay 20mm Dial K"/>
    <n v="2022"/>
    <n v="900"/>
    <n v="1836"/>
  </r>
  <r>
    <x v="0"/>
    <s v="Athletic"/>
    <s v="Golf"/>
    <x v="9"/>
    <x v="0"/>
    <x v="7"/>
    <s v="L6 L Eyestay 20mm Dial K"/>
    <n v="2022"/>
    <n v="875"/>
    <n v="1785"/>
  </r>
  <r>
    <x v="0"/>
    <s v="Athletic"/>
    <s v="Golf"/>
    <x v="9"/>
    <x v="0"/>
    <x v="7"/>
    <s v="L6 L Eyestay 20mm Dial K"/>
    <n v="2022"/>
    <n v="650"/>
    <n v="1326"/>
  </r>
  <r>
    <x v="0"/>
    <s v="Athletic"/>
    <s v="Golf"/>
    <x v="9"/>
    <x v="0"/>
    <x v="7"/>
    <s v="L6 R Eyestay 20mm Dial K"/>
    <n v="2022"/>
    <n v="650"/>
    <n v="1326"/>
  </r>
  <r>
    <x v="0"/>
    <s v="Athletic"/>
    <s v="Athletic Kids"/>
    <x v="9"/>
    <x v="0"/>
    <x v="7"/>
    <s v="L6 R Tongue Dial K"/>
    <n v="2022"/>
    <n v="400"/>
    <n v="816"/>
  </r>
  <r>
    <x v="0"/>
    <s v="Athletic"/>
    <s v="Golf"/>
    <x v="9"/>
    <x v="0"/>
    <x v="7"/>
    <s v="L6 R Eyestay 20mm Dial K"/>
    <n v="2022"/>
    <n v="300"/>
    <n v="612"/>
  </r>
  <r>
    <x v="0"/>
    <s v="Athletic"/>
    <s v="Athletic Kids"/>
    <x v="9"/>
    <x v="0"/>
    <x v="6"/>
    <s v="L6 R Tongue Dial E"/>
    <n v="2022"/>
    <n v="450"/>
    <n v="603"/>
  </r>
  <r>
    <x v="0"/>
    <s v="Athletic"/>
    <s v="Golf"/>
    <x v="9"/>
    <x v="0"/>
    <x v="2"/>
    <s v="Li2 R Tongue Dial E"/>
    <n v="2022"/>
    <n v="150"/>
    <n v="306"/>
  </r>
  <r>
    <x v="0"/>
    <s v="Athletic"/>
    <s v="Golf"/>
    <x v="9"/>
    <x v="0"/>
    <x v="2"/>
    <s v="Li2 R Tongue Dial E"/>
    <n v="2022"/>
    <n v="100"/>
    <n v="204"/>
  </r>
  <r>
    <x v="0"/>
    <s v="Athletic"/>
    <s v="Golf"/>
    <x v="9"/>
    <x v="0"/>
    <x v="2"/>
    <s v="Li2 R Tongue Dial E"/>
    <n v="2022"/>
    <n v="50"/>
    <n v="102"/>
  </r>
  <r>
    <x v="0"/>
    <s v="Athletic"/>
    <s v="Athletic Kids"/>
    <x v="9"/>
    <x v="0"/>
    <x v="6"/>
    <s v="L6 R Tongue Dial E"/>
    <n v="2022"/>
    <n v="0"/>
    <n v="0"/>
  </r>
  <r>
    <x v="0"/>
    <s v="Athletic"/>
    <s v="Athletic Kids"/>
    <x v="9"/>
    <x v="0"/>
    <x v="6"/>
    <s v="L6 R Tongue Dial E"/>
    <n v="2022"/>
    <n v="15"/>
    <n v="0"/>
  </r>
  <r>
    <x v="0"/>
    <s v="Athletic"/>
    <s v="Golf"/>
    <x v="9"/>
    <x v="0"/>
    <x v="6"/>
    <s v="L6 R Tongue Dial E"/>
    <n v="2022"/>
    <n v="0"/>
    <n v="0"/>
  </r>
  <r>
    <x v="0"/>
    <s v="Athletic"/>
    <s v="Golf"/>
    <x v="9"/>
    <x v="0"/>
    <x v="7"/>
    <s v="L6 L Eyestay 20mm Dial K"/>
    <n v="2022"/>
    <n v="10"/>
    <n v="0"/>
  </r>
  <r>
    <x v="2"/>
    <s v="Athletic"/>
    <s v="Golf"/>
    <x v="4"/>
    <x v="0"/>
    <x v="23"/>
    <s v="L6 L Eyestay 20mm Dial A"/>
    <n v="2022"/>
    <n v="1060"/>
    <n v="2593.5"/>
  </r>
  <r>
    <x v="2"/>
    <s v="Athletic"/>
    <s v="Golf"/>
    <x v="4"/>
    <x v="0"/>
    <x v="23"/>
    <s v="L6 R Eyestay 20mm Dial A"/>
    <n v="2022"/>
    <n v="1060"/>
    <n v="2593.5"/>
  </r>
  <r>
    <x v="2"/>
    <s v="Athletic"/>
    <s v="Golf"/>
    <x v="6"/>
    <x v="0"/>
    <x v="7"/>
    <s v="L6 L Eyestay 20mm Dial K"/>
    <n v="2022"/>
    <n v="1235"/>
    <n v="2499"/>
  </r>
  <r>
    <x v="2"/>
    <s v="Athletic"/>
    <s v="Golf"/>
    <x v="6"/>
    <x v="0"/>
    <x v="7"/>
    <s v="L6 L Eyestay 20mm Dial K"/>
    <n v="2022"/>
    <n v="1235"/>
    <n v="2499"/>
  </r>
  <r>
    <x v="2"/>
    <s v="Athletic"/>
    <s v="Golf"/>
    <x v="6"/>
    <x v="0"/>
    <x v="7"/>
    <s v="L6 R Eyestay 20mm Dial K"/>
    <n v="2022"/>
    <n v="1235"/>
    <n v="2499"/>
  </r>
  <r>
    <x v="2"/>
    <s v="Athletic"/>
    <s v="Golf"/>
    <x v="6"/>
    <x v="0"/>
    <x v="7"/>
    <s v="L6 R Eyestay 20mm Dial K"/>
    <n v="2022"/>
    <n v="1235"/>
    <n v="2499"/>
  </r>
  <r>
    <x v="2"/>
    <s v="Athletic"/>
    <s v="Golf"/>
    <x v="4"/>
    <x v="0"/>
    <x v="23"/>
    <s v="L6 L Eyestay 20mm Dial A"/>
    <n v="2022"/>
    <n v="1005"/>
    <n v="2490"/>
  </r>
  <r>
    <x v="2"/>
    <s v="Athletic"/>
    <s v="Golf"/>
    <x v="4"/>
    <x v="0"/>
    <x v="23"/>
    <s v="L6 R Eyestay 20mm Dial A"/>
    <n v="2022"/>
    <n v="1005"/>
    <n v="2490"/>
  </r>
  <r>
    <x v="2"/>
    <s v="Athletic"/>
    <s v="Golf"/>
    <x v="6"/>
    <x v="0"/>
    <x v="7"/>
    <s v="L6 L Eyestay 20mm Dial K"/>
    <n v="2022"/>
    <n v="1225"/>
    <n v="2474.5"/>
  </r>
  <r>
    <x v="2"/>
    <s v="Athletic"/>
    <s v="Golf"/>
    <x v="6"/>
    <x v="0"/>
    <x v="7"/>
    <s v="L6 R Eyestay 20mm Dial K"/>
    <n v="2022"/>
    <n v="1225"/>
    <n v="2474.5"/>
  </r>
  <r>
    <x v="2"/>
    <s v="Athletic"/>
    <s v="Athletic Kids"/>
    <x v="5"/>
    <x v="0"/>
    <x v="0"/>
    <s v="L6 R Eyestay 20mm Dial S1"/>
    <n v="2022"/>
    <n v="2010"/>
    <n v="2340"/>
  </r>
  <r>
    <x v="2"/>
    <s v="Athletic"/>
    <s v="Golf"/>
    <x v="7"/>
    <x v="0"/>
    <x v="6"/>
    <s v="L6 R Eyestay 20mm Dial E"/>
    <n v="2022"/>
    <n v="1660"/>
    <n v="2211"/>
  </r>
  <r>
    <x v="2"/>
    <s v="Athletic"/>
    <s v="Athletic Kids"/>
    <x v="3"/>
    <x v="0"/>
    <x v="19"/>
    <s v="L6 R Tongue Dial M Habu"/>
    <n v="2022"/>
    <n v="2515"/>
    <n v="2196.4899583861002"/>
  </r>
  <r>
    <x v="2"/>
    <s v="Athletic"/>
    <s v="Golf"/>
    <x v="7"/>
    <x v="0"/>
    <x v="6"/>
    <s v="L6 L Eyestay 20mm Dial E"/>
    <n v="2022"/>
    <n v="1610"/>
    <n v="2192"/>
  </r>
  <r>
    <x v="2"/>
    <s v="Athletic"/>
    <s v="Golf"/>
    <x v="7"/>
    <x v="0"/>
    <x v="6"/>
    <s v="L6 R Eyestay 20mm Dial E"/>
    <n v="2022"/>
    <n v="1610"/>
    <n v="2192"/>
  </r>
  <r>
    <x v="2"/>
    <s v="Athletic"/>
    <s v="Athletic Kids"/>
    <x v="3"/>
    <x v="0"/>
    <x v="19"/>
    <s v="L6 R Tongue Dial M Habu"/>
    <n v="2022"/>
    <n v="2515"/>
    <n v="2146.3640143311"/>
  </r>
  <r>
    <x v="2"/>
    <s v="Athletic"/>
    <s v="Golf"/>
    <x v="7"/>
    <x v="0"/>
    <x v="6"/>
    <s v="L6 L Eyestay 20mm Dial E"/>
    <n v="2022"/>
    <n v="1610"/>
    <n v="2144"/>
  </r>
  <r>
    <x v="2"/>
    <s v="Athletic"/>
    <s v="Golf"/>
    <x v="7"/>
    <x v="0"/>
    <x v="4"/>
    <s v="Li2 L Eyestay Dial C"/>
    <n v="2022"/>
    <n v="775"/>
    <n v="2123.5"/>
  </r>
  <r>
    <x v="2"/>
    <s v="Athletic"/>
    <s v="Golf"/>
    <x v="7"/>
    <x v="0"/>
    <x v="4"/>
    <s v="Li2 R Eyestay Dial C"/>
    <n v="2022"/>
    <n v="775"/>
    <n v="2123.5"/>
  </r>
  <r>
    <x v="2"/>
    <s v="Athletic"/>
    <s v="Golf"/>
    <x v="6"/>
    <x v="0"/>
    <x v="6"/>
    <s v="L6 L Eyestay 20mm Dial E"/>
    <n v="2022"/>
    <n v="1550"/>
    <n v="2073.75"/>
  </r>
  <r>
    <x v="2"/>
    <s v="Athletic"/>
    <s v="Golf"/>
    <x v="6"/>
    <x v="0"/>
    <x v="6"/>
    <s v="L6 R Eyestay 20mm Dial E"/>
    <n v="2022"/>
    <n v="1550"/>
    <n v="2073.75"/>
  </r>
  <r>
    <x v="2"/>
    <s v="Athletic"/>
    <s v="Golf"/>
    <x v="7"/>
    <x v="0"/>
    <x v="6"/>
    <s v="L6 L Eyestay 20mm Dial E"/>
    <n v="2022"/>
    <n v="1510"/>
    <n v="2055"/>
  </r>
  <r>
    <x v="2"/>
    <s v="Athletic"/>
    <s v="Golf"/>
    <x v="7"/>
    <x v="0"/>
    <x v="6"/>
    <s v="L6 L Eyestay 20mm Dial E"/>
    <n v="2022"/>
    <n v="1510"/>
    <n v="2055"/>
  </r>
  <r>
    <x v="2"/>
    <s v="Athletic"/>
    <s v="Golf"/>
    <x v="7"/>
    <x v="0"/>
    <x v="6"/>
    <s v="L6 R Eyestay 20mm Dial E"/>
    <n v="2022"/>
    <n v="1510"/>
    <n v="2055"/>
  </r>
  <r>
    <x v="2"/>
    <s v="Athletic"/>
    <s v="Golf"/>
    <x v="7"/>
    <x v="0"/>
    <x v="6"/>
    <s v="L6 R Eyestay 20mm Dial E"/>
    <n v="2022"/>
    <n v="1510"/>
    <n v="2055"/>
  </r>
  <r>
    <x v="2"/>
    <s v="Athletic"/>
    <s v="Golf"/>
    <x v="6"/>
    <x v="0"/>
    <x v="22"/>
    <s v="L6 L Eyestay 20mm Dial D"/>
    <n v="2022"/>
    <n v="900"/>
    <n v="2016"/>
  </r>
  <r>
    <x v="2"/>
    <s v="Athletic"/>
    <s v="Golf"/>
    <x v="6"/>
    <x v="0"/>
    <x v="22"/>
    <s v="L6 R Eyestay 20mm Dial D"/>
    <n v="2022"/>
    <n v="900"/>
    <n v="2016"/>
  </r>
  <r>
    <x v="2"/>
    <s v="Athletic"/>
    <s v="Golf"/>
    <x v="6"/>
    <x v="0"/>
    <x v="6"/>
    <s v="L6 L Eyestay 20mm Dial E"/>
    <n v="2022"/>
    <n v="1510"/>
    <n v="2010"/>
  </r>
  <r>
    <x v="2"/>
    <s v="Athletic"/>
    <s v="Golf"/>
    <x v="6"/>
    <x v="0"/>
    <x v="6"/>
    <s v="L6 R Eyestay 20mm Dial E"/>
    <n v="2022"/>
    <n v="1510"/>
    <n v="2010"/>
  </r>
  <r>
    <x v="2"/>
    <s v="Athletic"/>
    <s v="Golf"/>
    <x v="6"/>
    <x v="0"/>
    <x v="22"/>
    <s v="L6 L Eyestay 20mm Dial D"/>
    <n v="2022"/>
    <n v="850"/>
    <n v="1904"/>
  </r>
  <r>
    <x v="2"/>
    <s v="Athletic"/>
    <s v="Golf"/>
    <x v="6"/>
    <x v="0"/>
    <x v="22"/>
    <s v="L6 L Eyestay 20mm Dial D"/>
    <n v="2022"/>
    <n v="850"/>
    <n v="1904"/>
  </r>
  <r>
    <x v="2"/>
    <s v="Athletic"/>
    <s v="Golf"/>
    <x v="6"/>
    <x v="0"/>
    <x v="22"/>
    <s v="L6 R Eyestay 20mm Dial D"/>
    <n v="2022"/>
    <n v="850"/>
    <n v="1904"/>
  </r>
  <r>
    <x v="2"/>
    <s v="Athletic"/>
    <s v="Golf"/>
    <x v="6"/>
    <x v="0"/>
    <x v="22"/>
    <s v="L6 R Eyestay 20mm Dial D"/>
    <n v="2022"/>
    <n v="850"/>
    <n v="1904"/>
  </r>
  <r>
    <x v="2"/>
    <s v="Athletic"/>
    <s v="Golf"/>
    <x v="7"/>
    <x v="0"/>
    <x v="6"/>
    <s v="L6 L Eyestay 20mm Dial E"/>
    <n v="2022"/>
    <n v="1385"/>
    <n v="1883.75"/>
  </r>
  <r>
    <x v="2"/>
    <s v="Athletic"/>
    <s v="Golf"/>
    <x v="7"/>
    <x v="0"/>
    <x v="6"/>
    <s v="L6 R Eyestay 20mm Dial E"/>
    <n v="2022"/>
    <n v="1385"/>
    <n v="1883.75"/>
  </r>
  <r>
    <x v="2"/>
    <s v="Athletic"/>
    <s v="Golf"/>
    <x v="6"/>
    <x v="0"/>
    <x v="6"/>
    <s v="L6 L Eyestay 20mm Dial E"/>
    <n v="2022"/>
    <n v="1335"/>
    <n v="1815.25"/>
  </r>
  <r>
    <x v="2"/>
    <s v="Athletic"/>
    <s v="Golf"/>
    <x v="6"/>
    <x v="0"/>
    <x v="6"/>
    <s v="L6 R Eyestay 20mm Dial E"/>
    <n v="2022"/>
    <n v="1335"/>
    <n v="1815.25"/>
  </r>
  <r>
    <x v="2"/>
    <s v="Athletic"/>
    <s v="Golf"/>
    <x v="6"/>
    <x v="0"/>
    <x v="22"/>
    <s v="L6 L Eyestay 20mm Dial D"/>
    <n v="2022"/>
    <n v="800"/>
    <n v="1792"/>
  </r>
  <r>
    <x v="2"/>
    <s v="Athletic"/>
    <s v="Golf"/>
    <x v="6"/>
    <x v="0"/>
    <x v="22"/>
    <s v="L6 R Eyestay 20mm Dial D"/>
    <n v="2022"/>
    <n v="800"/>
    <n v="1792"/>
  </r>
  <r>
    <x v="2"/>
    <s v="Athletic"/>
    <s v="Golf"/>
    <x v="6"/>
    <x v="0"/>
    <x v="6"/>
    <s v="L6 L Eyestay 20mm Dial E"/>
    <n v="2022"/>
    <n v="1285"/>
    <n v="1746.75"/>
  </r>
  <r>
    <x v="2"/>
    <s v="Athletic"/>
    <s v="Golf"/>
    <x v="6"/>
    <x v="0"/>
    <x v="6"/>
    <s v="L6 R Eyestay 20mm Dial E"/>
    <n v="2022"/>
    <n v="1285"/>
    <n v="1746.75"/>
  </r>
  <r>
    <x v="2"/>
    <s v="Athletic"/>
    <s v="Golf"/>
    <x v="7"/>
    <x v="0"/>
    <x v="4"/>
    <s v="Li2 L Eyestay Dial C"/>
    <n v="2022"/>
    <n v="550"/>
    <n v="1496"/>
  </r>
  <r>
    <x v="2"/>
    <s v="Athletic"/>
    <s v="Golf"/>
    <x v="7"/>
    <x v="0"/>
    <x v="4"/>
    <s v="Li2 R Eyestay Dial C"/>
    <n v="2022"/>
    <n v="550"/>
    <n v="1496"/>
  </r>
  <r>
    <x v="2"/>
    <s v="Athletic"/>
    <s v="Golf"/>
    <x v="6"/>
    <x v="0"/>
    <x v="6"/>
    <s v="L6 L Eyestay 20mm Dial E"/>
    <n v="2022"/>
    <n v="1060"/>
    <n v="1417.5"/>
  </r>
  <r>
    <x v="2"/>
    <s v="Athletic"/>
    <s v="Golf"/>
    <x v="6"/>
    <x v="0"/>
    <x v="6"/>
    <s v="L6 R Eyestay 20mm Dial E"/>
    <n v="2022"/>
    <n v="1060"/>
    <n v="1417.5"/>
  </r>
  <r>
    <x v="2"/>
    <s v="Athletic"/>
    <s v="Golf"/>
    <x v="7"/>
    <x v="0"/>
    <x v="6"/>
    <s v="L6 L Eyestay 20mm Dial E"/>
    <n v="2022"/>
    <n v="1005"/>
    <n v="1370"/>
  </r>
  <r>
    <x v="2"/>
    <s v="Athletic"/>
    <s v="Golf"/>
    <x v="7"/>
    <x v="0"/>
    <x v="6"/>
    <s v="L6 R Eyestay 20mm Dial E"/>
    <n v="2022"/>
    <n v="1005"/>
    <n v="1370"/>
  </r>
  <r>
    <x v="2"/>
    <s v="Athletic"/>
    <s v="Golf"/>
    <x v="7"/>
    <x v="0"/>
    <x v="4"/>
    <s v="Li2 L Eyestay Dial C"/>
    <n v="2022"/>
    <n v="500"/>
    <n v="1370"/>
  </r>
  <r>
    <x v="2"/>
    <s v="Athletic"/>
    <s v="Golf"/>
    <x v="7"/>
    <x v="0"/>
    <x v="4"/>
    <s v="Li2 L Eyestay Dial C"/>
    <n v="2022"/>
    <n v="500"/>
    <n v="1370"/>
  </r>
  <r>
    <x v="2"/>
    <s v="Athletic"/>
    <s v="Golf"/>
    <x v="7"/>
    <x v="0"/>
    <x v="4"/>
    <s v="Li2 R Eyestay Dial C"/>
    <n v="2022"/>
    <n v="500"/>
    <n v="1370"/>
  </r>
  <r>
    <x v="2"/>
    <s v="Athletic"/>
    <s v="Golf"/>
    <x v="7"/>
    <x v="0"/>
    <x v="4"/>
    <s v="Li2 R Eyestay Dial C"/>
    <n v="2022"/>
    <n v="500"/>
    <n v="1370"/>
  </r>
  <r>
    <x v="2"/>
    <s v="Athletic"/>
    <s v="Golf"/>
    <x v="7"/>
    <x v="0"/>
    <x v="4"/>
    <s v="Li2 L Eyestay Dial C"/>
    <n v="2022"/>
    <n v="500"/>
    <n v="1360"/>
  </r>
  <r>
    <x v="2"/>
    <s v="Athletic"/>
    <s v="Golf"/>
    <x v="7"/>
    <x v="0"/>
    <x v="4"/>
    <s v="Li2 R Eyestay Dial C"/>
    <n v="2022"/>
    <n v="500"/>
    <n v="1360"/>
  </r>
  <r>
    <x v="2"/>
    <s v="Athletic"/>
    <s v="Golf"/>
    <x v="6"/>
    <x v="0"/>
    <x v="6"/>
    <s v="L6 L Eyestay 20mm Dial E"/>
    <n v="2022"/>
    <n v="1005"/>
    <n v="1350"/>
  </r>
  <r>
    <x v="2"/>
    <s v="Athletic"/>
    <s v="Golf"/>
    <x v="6"/>
    <x v="0"/>
    <x v="6"/>
    <s v="L6 R Eyestay 20mm Dial E"/>
    <n v="2022"/>
    <n v="1005"/>
    <n v="1350"/>
  </r>
  <r>
    <x v="2"/>
    <s v="Athletic"/>
    <s v="Golf"/>
    <x v="7"/>
    <x v="0"/>
    <x v="6"/>
    <s v="L6 L Eyestay 20mm Dial E"/>
    <n v="2022"/>
    <n v="1005"/>
    <n v="1340"/>
  </r>
  <r>
    <x v="2"/>
    <s v="Athletic"/>
    <s v="Golf"/>
    <x v="7"/>
    <x v="0"/>
    <x v="6"/>
    <s v="L6 R Eyestay 20mm Dial E"/>
    <n v="2022"/>
    <n v="1005"/>
    <n v="1340"/>
  </r>
  <r>
    <x v="2"/>
    <s v="Athletic"/>
    <s v="Athletic Kids"/>
    <x v="3"/>
    <x v="0"/>
    <x v="19"/>
    <s v="L6 L Eyestay 20mm Dial M Habu"/>
    <n v="2022"/>
    <n v="1585"/>
    <n v="1336.0125756317"/>
  </r>
  <r>
    <x v="2"/>
    <s v="Athletic"/>
    <s v="Athletic Kids"/>
    <x v="3"/>
    <x v="0"/>
    <x v="19"/>
    <s v="L6 R Eyestay 20mm Dial M Habu"/>
    <n v="2022"/>
    <n v="1585"/>
    <n v="1336.0125756317"/>
  </r>
  <r>
    <x v="2"/>
    <s v="Athletic"/>
    <s v="Golf"/>
    <x v="6"/>
    <x v="0"/>
    <x v="7"/>
    <s v="L6 L Eyestay 20mm Dial K"/>
    <n v="2022"/>
    <n v="625"/>
    <n v="1275"/>
  </r>
  <r>
    <x v="2"/>
    <s v="Athletic"/>
    <s v="Golf"/>
    <x v="6"/>
    <x v="0"/>
    <x v="7"/>
    <s v="L6 R Eyestay 20mm Dial K"/>
    <n v="2022"/>
    <n v="625"/>
    <n v="1275"/>
  </r>
  <r>
    <x v="2"/>
    <s v="Athletic"/>
    <s v="Golf"/>
    <x v="6"/>
    <x v="0"/>
    <x v="7"/>
    <s v="L6 L Eyestay 20mm Dial K"/>
    <n v="2022"/>
    <n v="600"/>
    <n v="1212"/>
  </r>
  <r>
    <x v="2"/>
    <s v="Athletic"/>
    <s v="Golf"/>
    <x v="6"/>
    <x v="0"/>
    <x v="7"/>
    <s v="L6 R Eyestay 20mm Dial K"/>
    <n v="2022"/>
    <n v="600"/>
    <n v="1212"/>
  </r>
  <r>
    <x v="2"/>
    <s v="Athletic"/>
    <s v="Golf"/>
    <x v="6"/>
    <x v="0"/>
    <x v="6"/>
    <s v="L6 L Eyestay 20mm Dial E"/>
    <n v="2022"/>
    <n v="875"/>
    <n v="1181.25"/>
  </r>
  <r>
    <x v="2"/>
    <s v="Athletic"/>
    <s v="Golf"/>
    <x v="6"/>
    <x v="0"/>
    <x v="6"/>
    <s v="L6 R Eyestay 20mm Dial E"/>
    <n v="2022"/>
    <n v="875"/>
    <n v="1181.25"/>
  </r>
  <r>
    <x v="2"/>
    <s v="Athletic"/>
    <s v="Golf"/>
    <x v="6"/>
    <x v="0"/>
    <x v="6"/>
    <s v="L6 L Eyestay 20mm Dial E"/>
    <n v="2022"/>
    <n v="850"/>
    <n v="1164.5"/>
  </r>
  <r>
    <x v="2"/>
    <s v="Athletic"/>
    <s v="Golf"/>
    <x v="6"/>
    <x v="0"/>
    <x v="6"/>
    <s v="L6 L Eyestay 20mm Dial E"/>
    <n v="2022"/>
    <n v="850"/>
    <n v="1164.5"/>
  </r>
  <r>
    <x v="2"/>
    <s v="Athletic"/>
    <s v="Golf"/>
    <x v="6"/>
    <x v="0"/>
    <x v="6"/>
    <s v="L6 R Eyestay 20mm Dial E"/>
    <n v="2022"/>
    <n v="850"/>
    <n v="1164.5"/>
  </r>
  <r>
    <x v="2"/>
    <s v="Athletic"/>
    <s v="Golf"/>
    <x v="6"/>
    <x v="0"/>
    <x v="6"/>
    <s v="L6 R Eyestay 20mm Dial E"/>
    <n v="2022"/>
    <n v="850"/>
    <n v="1164.5"/>
  </r>
  <r>
    <x v="2"/>
    <s v="Athletic"/>
    <s v="Golf"/>
    <x v="6"/>
    <x v="0"/>
    <x v="6"/>
    <s v="L6 L Eyestay 20mm Dial E"/>
    <n v="2022"/>
    <n v="850"/>
    <n v="1122"/>
  </r>
  <r>
    <x v="2"/>
    <s v="Athletic"/>
    <s v="Golf"/>
    <x v="6"/>
    <x v="0"/>
    <x v="6"/>
    <s v="L6 R Eyestay 20mm Dial E"/>
    <n v="2022"/>
    <n v="850"/>
    <n v="1122"/>
  </r>
  <r>
    <x v="2"/>
    <s v="Athletic"/>
    <s v="Golf"/>
    <x v="6"/>
    <x v="0"/>
    <x v="6"/>
    <s v="L6 L Eyestay 20mm Dial E"/>
    <n v="2022"/>
    <n v="825"/>
    <n v="1113.75"/>
  </r>
  <r>
    <x v="2"/>
    <s v="Athletic"/>
    <s v="Golf"/>
    <x v="6"/>
    <x v="0"/>
    <x v="6"/>
    <s v="L6 R Eyestay 20mm Dial E"/>
    <n v="2022"/>
    <n v="825"/>
    <n v="1113.75"/>
  </r>
  <r>
    <x v="2"/>
    <s v="Athletic"/>
    <s v="Golf"/>
    <x v="6"/>
    <x v="0"/>
    <x v="6"/>
    <s v="L6 L Eyestay 20mm Dial E"/>
    <n v="2022"/>
    <n v="800"/>
    <n v="1096"/>
  </r>
  <r>
    <x v="2"/>
    <s v="Athletic"/>
    <s v="Golf"/>
    <x v="6"/>
    <x v="0"/>
    <x v="6"/>
    <s v="L6 R Eyestay 20mm Dial E"/>
    <n v="2022"/>
    <n v="800"/>
    <n v="1096"/>
  </r>
  <r>
    <x v="2"/>
    <s v="Athletic"/>
    <s v="Golf"/>
    <x v="6"/>
    <x v="0"/>
    <x v="7"/>
    <s v="L6 L Eyestay 20mm Dial K"/>
    <n v="2022"/>
    <n v="450"/>
    <n v="909"/>
  </r>
  <r>
    <x v="2"/>
    <s v="Athletic"/>
    <s v="Golf"/>
    <x v="6"/>
    <x v="0"/>
    <x v="7"/>
    <s v="L6 R Eyestay 20mm Dial K"/>
    <n v="2022"/>
    <n v="450"/>
    <n v="909"/>
  </r>
  <r>
    <x v="2"/>
    <s v="Athletic"/>
    <s v="Golf"/>
    <x v="6"/>
    <x v="0"/>
    <x v="6"/>
    <s v="L6 L Eyestay 20mm Dial E"/>
    <n v="2022"/>
    <n v="600"/>
    <n v="810"/>
  </r>
  <r>
    <x v="2"/>
    <s v="Athletic"/>
    <s v="Golf"/>
    <x v="6"/>
    <x v="0"/>
    <x v="6"/>
    <s v="L6 R Eyestay 20mm Dial E"/>
    <n v="2022"/>
    <n v="600"/>
    <n v="810"/>
  </r>
  <r>
    <x v="2"/>
    <s v="Athletic"/>
    <s v="Golf"/>
    <x v="7"/>
    <x v="0"/>
    <x v="6"/>
    <s v="L6 L Eyestay 20mm Dial E"/>
    <n v="2022"/>
    <n v="550"/>
    <n v="753.5"/>
  </r>
  <r>
    <x v="2"/>
    <s v="Athletic"/>
    <s v="Golf"/>
    <x v="7"/>
    <x v="0"/>
    <x v="6"/>
    <s v="L6 L Eyestay 20mm Dial E"/>
    <n v="2022"/>
    <n v="550"/>
    <n v="753.5"/>
  </r>
  <r>
    <x v="2"/>
    <s v="Athletic"/>
    <s v="Golf"/>
    <x v="7"/>
    <x v="0"/>
    <x v="6"/>
    <s v="L6 R Eyestay 20mm Dial E"/>
    <n v="2022"/>
    <n v="550"/>
    <n v="753.5"/>
  </r>
  <r>
    <x v="2"/>
    <s v="Athletic"/>
    <s v="Golf"/>
    <x v="7"/>
    <x v="0"/>
    <x v="6"/>
    <s v="L6 R Eyestay 20mm Dial E"/>
    <n v="2022"/>
    <n v="550"/>
    <n v="753.5"/>
  </r>
  <r>
    <x v="2"/>
    <s v="Athletic"/>
    <s v="Golf"/>
    <x v="7"/>
    <x v="0"/>
    <x v="2"/>
    <s v="Li2 L Eyestay Dial E"/>
    <n v="2022"/>
    <n v="350"/>
    <n v="714"/>
  </r>
  <r>
    <x v="2"/>
    <s v="Athletic"/>
    <s v="Golf"/>
    <x v="7"/>
    <x v="0"/>
    <x v="2"/>
    <s v="Li2 R Eyestay Dial E"/>
    <n v="2022"/>
    <n v="350"/>
    <n v="714"/>
  </r>
  <r>
    <x v="2"/>
    <s v="Athletic"/>
    <s v="Golf"/>
    <x v="7"/>
    <x v="0"/>
    <x v="6"/>
    <s v="L6 L Eyestay 20mm Dial E"/>
    <n v="2022"/>
    <n v="500"/>
    <n v="685"/>
  </r>
  <r>
    <x v="2"/>
    <s v="Athletic"/>
    <s v="Golf"/>
    <x v="7"/>
    <x v="0"/>
    <x v="6"/>
    <s v="L6 L Eyestay 20mm Dial E"/>
    <n v="2022"/>
    <n v="500"/>
    <n v="685"/>
  </r>
  <r>
    <x v="2"/>
    <s v="Athletic"/>
    <s v="Golf"/>
    <x v="7"/>
    <x v="0"/>
    <x v="6"/>
    <s v="L6 L Eyestay 20mm Dial E"/>
    <n v="2022"/>
    <n v="500"/>
    <n v="685"/>
  </r>
  <r>
    <x v="2"/>
    <s v="Athletic"/>
    <s v="Golf"/>
    <x v="7"/>
    <x v="0"/>
    <x v="6"/>
    <s v="L6 L Eyestay 20mm Dial E"/>
    <n v="2022"/>
    <n v="500"/>
    <n v="685"/>
  </r>
  <r>
    <x v="2"/>
    <s v="Athletic"/>
    <s v="Golf"/>
    <x v="7"/>
    <x v="0"/>
    <x v="6"/>
    <s v="L6 L Eyestay 20mm Dial E"/>
    <n v="2022"/>
    <n v="500"/>
    <n v="685"/>
  </r>
  <r>
    <x v="2"/>
    <s v="Athletic"/>
    <s v="Golf"/>
    <x v="7"/>
    <x v="0"/>
    <x v="6"/>
    <s v="L6 R Eyestay 20mm Dial E"/>
    <n v="2022"/>
    <n v="500"/>
    <n v="685"/>
  </r>
  <r>
    <x v="2"/>
    <s v="Athletic"/>
    <s v="Golf"/>
    <x v="7"/>
    <x v="0"/>
    <x v="6"/>
    <s v="L6 R Eyestay 20mm Dial E"/>
    <n v="2022"/>
    <n v="500"/>
    <n v="685"/>
  </r>
  <r>
    <x v="2"/>
    <s v="Athletic"/>
    <s v="Golf"/>
    <x v="7"/>
    <x v="0"/>
    <x v="6"/>
    <s v="L6 R Eyestay 20mm Dial E"/>
    <n v="2022"/>
    <n v="500"/>
    <n v="685"/>
  </r>
  <r>
    <x v="2"/>
    <s v="Athletic"/>
    <s v="Golf"/>
    <x v="7"/>
    <x v="0"/>
    <x v="6"/>
    <s v="L6 R Eyestay 20mm Dial E"/>
    <n v="2022"/>
    <n v="500"/>
    <n v="685"/>
  </r>
  <r>
    <x v="2"/>
    <s v="Athletic"/>
    <s v="Golf"/>
    <x v="7"/>
    <x v="0"/>
    <x v="6"/>
    <s v="L6 R Eyestay 20mm Dial E"/>
    <n v="2022"/>
    <n v="500"/>
    <n v="685"/>
  </r>
  <r>
    <x v="2"/>
    <s v="Athletic"/>
    <s v="Athletic Kids"/>
    <x v="3"/>
    <x v="0"/>
    <x v="19"/>
    <s v="L6 R Tongue Dial M Habu"/>
    <n v="2022"/>
    <n v="500"/>
    <n v="448.51275769620003"/>
  </r>
  <r>
    <x v="2"/>
    <s v="Athletic"/>
    <s v="Golf"/>
    <x v="4"/>
    <x v="0"/>
    <x v="6"/>
    <s v="L6 L Eyestay 20mm Dial E"/>
    <n v="2022"/>
    <n v="275"/>
    <n v="371.25"/>
  </r>
  <r>
    <x v="2"/>
    <s v="Athletic"/>
    <s v="Golf"/>
    <x v="7"/>
    <x v="0"/>
    <x v="4"/>
    <s v="Li2 L Eyestay Dial C"/>
    <n v="2022"/>
    <n v="125"/>
    <n v="340"/>
  </r>
  <r>
    <x v="2"/>
    <s v="Athletic"/>
    <s v="Golf"/>
    <x v="7"/>
    <x v="0"/>
    <x v="4"/>
    <s v="Li2 L Eyestay Dial C"/>
    <n v="2022"/>
    <n v="100"/>
    <n v="274"/>
  </r>
  <r>
    <x v="2"/>
    <s v="Athletic"/>
    <s v="Golf"/>
    <x v="7"/>
    <x v="0"/>
    <x v="4"/>
    <s v="Li2 R Eyestay Dial C"/>
    <n v="2022"/>
    <n v="100"/>
    <n v="274"/>
  </r>
  <r>
    <x v="2"/>
    <s v="Athletic"/>
    <s v="Golf"/>
    <x v="7"/>
    <x v="0"/>
    <x v="4"/>
    <s v="Li2 R Eyestay Dial C"/>
    <n v="2022"/>
    <n v="100"/>
    <n v="272"/>
  </r>
  <r>
    <x v="2"/>
    <s v="Athletic"/>
    <s v="Golf"/>
    <x v="7"/>
    <x v="0"/>
    <x v="6"/>
    <s v="L6 L Eyestay 20mm Dial E"/>
    <n v="2022"/>
    <n v="200"/>
    <n v="270"/>
  </r>
  <r>
    <x v="2"/>
    <s v="Athletic"/>
    <s v="Golf"/>
    <x v="7"/>
    <x v="0"/>
    <x v="6"/>
    <s v="L6 R Eyestay 20mm Dial E"/>
    <n v="2022"/>
    <n v="200"/>
    <n v="270"/>
  </r>
  <r>
    <x v="2"/>
    <s v="Athletic"/>
    <s v="Athletic Kids"/>
    <x v="3"/>
    <x v="0"/>
    <x v="19"/>
    <s v="L6 R Tongue Dial M Habu"/>
    <n v="2022"/>
    <n v="300"/>
    <n v="257.56368171970001"/>
  </r>
  <r>
    <x v="1"/>
    <s v="Athletic"/>
    <s v="Golf"/>
    <x v="10"/>
    <x v="0"/>
    <x v="24"/>
    <s v="L6 R Heel Dial C"/>
    <n v="2022"/>
    <n v="37690"/>
    <n v="84000"/>
  </r>
  <r>
    <x v="1"/>
    <s v="Athletic"/>
    <s v="Golf"/>
    <x v="10"/>
    <x v="0"/>
    <x v="4"/>
    <s v="Li2 R Heel Dial C"/>
    <n v="2022"/>
    <n v="30655"/>
    <n v="83570"/>
  </r>
  <r>
    <x v="1"/>
    <s v="Athletic"/>
    <s v="Golf"/>
    <x v="10"/>
    <x v="0"/>
    <x v="4"/>
    <s v="Li2 R Heel Dial C"/>
    <n v="2022"/>
    <n v="24625"/>
    <n v="67130"/>
  </r>
  <r>
    <x v="1"/>
    <s v="Athletic"/>
    <s v="Golf"/>
    <x v="10"/>
    <x v="0"/>
    <x v="13"/>
    <s v="L6 R Heel Dial X"/>
    <n v="2022"/>
    <n v="61310"/>
    <n v="66490"/>
  </r>
  <r>
    <x v="1"/>
    <s v="Athletic"/>
    <s v="Golf"/>
    <x v="10"/>
    <x v="0"/>
    <x v="4"/>
    <s v="Li2 R Heel Dial C"/>
    <n v="2022"/>
    <n v="24120"/>
    <n v="65760"/>
  </r>
  <r>
    <x v="1"/>
    <s v="Athletic"/>
    <s v="Golf"/>
    <x v="10"/>
    <x v="0"/>
    <x v="13"/>
    <s v="L6 R Heel Dial X"/>
    <n v="2022"/>
    <n v="56785"/>
    <n v="61585"/>
  </r>
  <r>
    <x v="1"/>
    <s v="Athletic"/>
    <s v="Golf"/>
    <x v="10"/>
    <x v="0"/>
    <x v="2"/>
    <s v="Li2 R Heel Dial E"/>
    <n v="2022"/>
    <n v="26635"/>
    <n v="54060"/>
  </r>
  <r>
    <x v="1"/>
    <s v="Athletic"/>
    <s v="Golf"/>
    <x v="10"/>
    <x v="0"/>
    <x v="13"/>
    <s v="L6 R Heel Dial X"/>
    <n v="2022"/>
    <n v="41205"/>
    <n v="44690"/>
  </r>
  <r>
    <x v="1"/>
    <s v="Athletic"/>
    <s v="Golf"/>
    <x v="10"/>
    <x v="0"/>
    <x v="4"/>
    <s v="Li2 R Heel Dial C"/>
    <n v="2022"/>
    <n v="14580"/>
    <n v="39730"/>
  </r>
  <r>
    <x v="1"/>
    <s v="Athletic"/>
    <s v="Golf"/>
    <x v="10"/>
    <x v="0"/>
    <x v="24"/>
    <s v="L6 R Heel Dial C"/>
    <n v="2022"/>
    <n v="17085"/>
    <n v="38080"/>
  </r>
  <r>
    <x v="1"/>
    <s v="Athletic"/>
    <s v="Golf"/>
    <x v="10"/>
    <x v="0"/>
    <x v="4"/>
    <s v="Li2 R Heel Dial C"/>
    <n v="2022"/>
    <n v="13065"/>
    <n v="35620"/>
  </r>
  <r>
    <x v="1"/>
    <s v="Athletic"/>
    <s v="Golf"/>
    <x v="10"/>
    <x v="2"/>
    <x v="10"/>
    <s v="Lace Guide, Form TX2, 20mm"/>
    <n v="2022"/>
    <n v="234500"/>
    <n v="35175"/>
  </r>
  <r>
    <x v="1"/>
    <s v="Athletic"/>
    <s v="Golf"/>
    <x v="10"/>
    <x v="0"/>
    <x v="24"/>
    <s v="L6 R Heel Dial C"/>
    <n v="2022"/>
    <n v="15580"/>
    <n v="34720"/>
  </r>
  <r>
    <x v="1"/>
    <s v="Athletic"/>
    <s v="Golf"/>
    <x v="10"/>
    <x v="2"/>
    <x v="10"/>
    <s v="Lace Guide, Form TX2, 20mm"/>
    <n v="2022"/>
    <n v="223500"/>
    <n v="33525"/>
  </r>
  <r>
    <x v="1"/>
    <s v="Athletic"/>
    <s v="Golf"/>
    <x v="10"/>
    <x v="0"/>
    <x v="13"/>
    <s v="L6 R Heel Dial X"/>
    <n v="2022"/>
    <n v="27135"/>
    <n v="29430"/>
  </r>
  <r>
    <x v="1"/>
    <s v="Athletic"/>
    <s v="Golf"/>
    <x v="10"/>
    <x v="0"/>
    <x v="4"/>
    <s v="Li2 R Heel Dial C"/>
    <n v="2022"/>
    <n v="10555"/>
    <n v="28770"/>
  </r>
  <r>
    <x v="1"/>
    <s v="Athletic"/>
    <s v="Golf"/>
    <x v="10"/>
    <x v="2"/>
    <x v="10"/>
    <s v="Lace Guide, FormTX 2, 25mm"/>
    <n v="2022"/>
    <n v="200500"/>
    <n v="28070"/>
  </r>
  <r>
    <x v="1"/>
    <s v="Athletic"/>
    <s v="Golf"/>
    <x v="10"/>
    <x v="0"/>
    <x v="2"/>
    <s v="Li2 R Heel Dial E"/>
    <n v="2022"/>
    <n v="13570"/>
    <n v="27540"/>
  </r>
  <r>
    <x v="1"/>
    <s v="Athletic"/>
    <s v="Golf"/>
    <x v="10"/>
    <x v="0"/>
    <x v="4"/>
    <s v="Li2 R Heel Dial C"/>
    <n v="2022"/>
    <n v="10050"/>
    <n v="27400"/>
  </r>
  <r>
    <x v="1"/>
    <s v="Athletic"/>
    <s v="Golf"/>
    <x v="10"/>
    <x v="0"/>
    <x v="4"/>
    <s v="Li2 R Heel Dial C"/>
    <n v="2022"/>
    <n v="10050"/>
    <n v="27400"/>
  </r>
  <r>
    <x v="1"/>
    <s v="Athletic"/>
    <s v="Golf"/>
    <x v="10"/>
    <x v="0"/>
    <x v="13"/>
    <s v="L6 R Heel Dial X"/>
    <n v="2022"/>
    <n v="24120"/>
    <n v="26160"/>
  </r>
  <r>
    <x v="1"/>
    <s v="Athletic"/>
    <s v="Golf"/>
    <x v="10"/>
    <x v="0"/>
    <x v="4"/>
    <s v="Li2 R Heel Dial C"/>
    <n v="2022"/>
    <n v="9550"/>
    <n v="26030"/>
  </r>
  <r>
    <x v="1"/>
    <s v="Athletic"/>
    <s v="Golf"/>
    <x v="10"/>
    <x v="0"/>
    <x v="24"/>
    <s v="L6 R Heel Dial C"/>
    <n v="2022"/>
    <n v="11560"/>
    <n v="25760"/>
  </r>
  <r>
    <x v="1"/>
    <s v="Athletic"/>
    <s v="Golf"/>
    <x v="10"/>
    <x v="0"/>
    <x v="13"/>
    <s v="L6 R Heel Dial X"/>
    <n v="2022"/>
    <n v="23120"/>
    <n v="25070"/>
  </r>
  <r>
    <x v="1"/>
    <s v="Athletic"/>
    <s v="Golf"/>
    <x v="10"/>
    <x v="0"/>
    <x v="13"/>
    <s v="L6 R Heel Dial X"/>
    <n v="2022"/>
    <n v="23115"/>
    <n v="25070"/>
  </r>
  <r>
    <x v="1"/>
    <s v="Athletic"/>
    <s v="Golf"/>
    <x v="10"/>
    <x v="2"/>
    <x v="10"/>
    <s v="Lace Guide, Form TX2, 20mm"/>
    <n v="2022"/>
    <n v="167000"/>
    <n v="25050"/>
  </r>
  <r>
    <x v="1"/>
    <s v="Athletic"/>
    <s v="Golf"/>
    <x v="10"/>
    <x v="0"/>
    <x v="24"/>
    <s v="L6 R Heel Dial C"/>
    <n v="2022"/>
    <n v="11055"/>
    <n v="24640"/>
  </r>
  <r>
    <x v="1"/>
    <s v="Athletic"/>
    <s v="Golf"/>
    <x v="10"/>
    <x v="0"/>
    <x v="24"/>
    <s v="L6 R Heel Dial C"/>
    <n v="2022"/>
    <n v="10555"/>
    <n v="23520"/>
  </r>
  <r>
    <x v="1"/>
    <s v="Athletic"/>
    <s v="Golf"/>
    <x v="10"/>
    <x v="0"/>
    <x v="24"/>
    <s v="L6 R Heel Dial C"/>
    <n v="2022"/>
    <n v="10555"/>
    <n v="23520"/>
  </r>
  <r>
    <x v="1"/>
    <s v="Athletic"/>
    <s v="Golf"/>
    <x v="10"/>
    <x v="0"/>
    <x v="13"/>
    <s v="L6 R Heel Dial X"/>
    <n v="2022"/>
    <n v="21105"/>
    <n v="22890"/>
  </r>
  <r>
    <x v="1"/>
    <s v="Athletic"/>
    <s v="Golf"/>
    <x v="10"/>
    <x v="0"/>
    <x v="24"/>
    <s v="L6 R Heel Dial C"/>
    <n v="2022"/>
    <n v="10055"/>
    <n v="22400"/>
  </r>
  <r>
    <x v="1"/>
    <s v="Athletic"/>
    <s v="Golf"/>
    <x v="10"/>
    <x v="0"/>
    <x v="24"/>
    <s v="L6 R Heel Dial C"/>
    <n v="2022"/>
    <n v="10050"/>
    <n v="22400"/>
  </r>
  <r>
    <x v="1"/>
    <s v="Athletic"/>
    <s v="Golf"/>
    <x v="10"/>
    <x v="2"/>
    <x v="10"/>
    <s v="Lace Guide, Form TX2, 25mm"/>
    <n v="2022"/>
    <n v="135500"/>
    <n v="20325"/>
  </r>
  <r>
    <x v="1"/>
    <s v="Athletic"/>
    <s v="Golf"/>
    <x v="10"/>
    <x v="0"/>
    <x v="24"/>
    <s v="L6 R Heel Dial C"/>
    <n v="2022"/>
    <n v="9050"/>
    <n v="20160"/>
  </r>
  <r>
    <x v="1"/>
    <s v="Athletic"/>
    <s v="Golf"/>
    <x v="10"/>
    <x v="2"/>
    <x v="10"/>
    <s v="Lace Guide, FormTX 2, 25mm"/>
    <n v="2022"/>
    <n v="129000"/>
    <n v="19350"/>
  </r>
  <r>
    <x v="1"/>
    <s v="Athletic"/>
    <s v="Golf"/>
    <x v="10"/>
    <x v="0"/>
    <x v="13"/>
    <s v="L6 R Heel Dial X"/>
    <n v="2022"/>
    <n v="17590"/>
    <n v="19075"/>
  </r>
  <r>
    <x v="1"/>
    <s v="Athletic"/>
    <s v="Golf"/>
    <x v="10"/>
    <x v="0"/>
    <x v="24"/>
    <s v="L6 R Heel Dial C"/>
    <n v="2022"/>
    <n v="8045"/>
    <n v="17920"/>
  </r>
  <r>
    <x v="1"/>
    <s v="Athletic"/>
    <s v="Golf"/>
    <x v="10"/>
    <x v="0"/>
    <x v="2"/>
    <s v="Li2 R Heel Dial E"/>
    <n v="2022"/>
    <n v="8545"/>
    <n v="17340"/>
  </r>
  <r>
    <x v="1"/>
    <s v="Athletic"/>
    <s v="Golf"/>
    <x v="10"/>
    <x v="2"/>
    <x v="10"/>
    <s v="Lace Guide, Form TX2, 20mm"/>
    <n v="2022"/>
    <n v="114500"/>
    <n v="17175"/>
  </r>
  <r>
    <x v="1"/>
    <s v="Athletic"/>
    <s v="Golf"/>
    <x v="10"/>
    <x v="2"/>
    <x v="10"/>
    <s v="Lace Guide, FormTX 2, 25mm"/>
    <n v="2022"/>
    <n v="113500"/>
    <n v="17025"/>
  </r>
  <r>
    <x v="1"/>
    <s v="Athletic"/>
    <s v="Golf"/>
    <x v="10"/>
    <x v="0"/>
    <x v="24"/>
    <s v="L6 R Heel Dial C"/>
    <n v="2022"/>
    <n v="7540"/>
    <n v="16800"/>
  </r>
  <r>
    <x v="1"/>
    <s v="Athletic"/>
    <s v="Golf"/>
    <x v="10"/>
    <x v="0"/>
    <x v="13"/>
    <s v="L6 R Heel Dial X"/>
    <n v="2022"/>
    <n v="15075"/>
    <n v="16350"/>
  </r>
  <r>
    <x v="1"/>
    <s v="Athletic"/>
    <s v="Golf"/>
    <x v="10"/>
    <x v="2"/>
    <x v="10"/>
    <s v="Lace Guide, FormTX 2, 20mm"/>
    <n v="2022"/>
    <n v="109000"/>
    <n v="16350"/>
  </r>
  <r>
    <x v="1"/>
    <s v="Athletic"/>
    <s v="Golf"/>
    <x v="10"/>
    <x v="0"/>
    <x v="2"/>
    <s v="Li2 R Heel Dial E"/>
    <n v="2022"/>
    <n v="8040"/>
    <n v="16320"/>
  </r>
  <r>
    <x v="1"/>
    <s v="Athletic"/>
    <s v="Golf"/>
    <x v="10"/>
    <x v="2"/>
    <x v="10"/>
    <s v="Lace Guide, FormTX 2, 20mm"/>
    <n v="2022"/>
    <n v="108000"/>
    <n v="16200"/>
  </r>
  <r>
    <x v="1"/>
    <s v="Athletic"/>
    <s v="Golf"/>
    <x v="10"/>
    <x v="0"/>
    <x v="25"/>
    <s v="S2 L Eyestay S2-S Housing Dial A +220mm CS2 Lace"/>
    <n v="2022"/>
    <n v="5025"/>
    <n v="16150"/>
  </r>
  <r>
    <x v="1"/>
    <s v="Athletic"/>
    <s v="Golf"/>
    <x v="10"/>
    <x v="0"/>
    <x v="25"/>
    <s v="S2 R Eyestay S2-S Housing Dial A +220mm CS2 Lace"/>
    <n v="2022"/>
    <n v="5025"/>
    <n v="16150"/>
  </r>
  <r>
    <x v="1"/>
    <s v="Athletic"/>
    <s v="Golf"/>
    <x v="10"/>
    <x v="0"/>
    <x v="24"/>
    <s v="L6 R Heel Dial C"/>
    <n v="2022"/>
    <n v="7035"/>
    <n v="15680"/>
  </r>
  <r>
    <x v="1"/>
    <s v="Athletic"/>
    <s v="Golf"/>
    <x v="10"/>
    <x v="0"/>
    <x v="2"/>
    <s v="Li2 R Heel Dial E"/>
    <n v="2022"/>
    <n v="7540"/>
    <n v="15300"/>
  </r>
  <r>
    <x v="1"/>
    <s v="Athletic"/>
    <s v="Golf"/>
    <x v="10"/>
    <x v="2"/>
    <x v="10"/>
    <s v="Lace Guide, FormTX 2, 20mm"/>
    <n v="2022"/>
    <n v="101500"/>
    <n v="15225"/>
  </r>
  <r>
    <x v="1"/>
    <s v="Athletic"/>
    <s v="Golf"/>
    <x v="10"/>
    <x v="2"/>
    <x v="10"/>
    <s v="Lace Guide, Form TX2, 20mm"/>
    <n v="2022"/>
    <n v="100500"/>
    <n v="15075"/>
  </r>
  <r>
    <x v="1"/>
    <s v="Athletic"/>
    <s v="Golf"/>
    <x v="10"/>
    <x v="0"/>
    <x v="4"/>
    <s v="Li2 R Heel Dial C"/>
    <n v="2022"/>
    <n v="5530"/>
    <n v="15070"/>
  </r>
  <r>
    <x v="1"/>
    <s v="Athletic"/>
    <s v="Golf"/>
    <x v="10"/>
    <x v="0"/>
    <x v="4"/>
    <s v="Li2 R Heel Dial C"/>
    <n v="2022"/>
    <n v="5530"/>
    <n v="14960"/>
  </r>
  <r>
    <x v="1"/>
    <s v="Athletic"/>
    <s v="Golf"/>
    <x v="10"/>
    <x v="2"/>
    <x v="10"/>
    <s v="Lace Guide, FormTX 2, 25mm"/>
    <n v="2022"/>
    <n v="106500"/>
    <n v="14910"/>
  </r>
  <r>
    <x v="1"/>
    <s v="Athletic"/>
    <s v="Golf"/>
    <x v="10"/>
    <x v="0"/>
    <x v="13"/>
    <s v="L6 R Heel Dial X"/>
    <n v="2022"/>
    <n v="13570"/>
    <n v="14715"/>
  </r>
  <r>
    <x v="1"/>
    <s v="Athletic"/>
    <s v="Golf"/>
    <x v="10"/>
    <x v="0"/>
    <x v="24"/>
    <s v="L6 R Heel Dial C"/>
    <n v="2022"/>
    <n v="6535"/>
    <n v="14560"/>
  </r>
  <r>
    <x v="1"/>
    <s v="Athletic"/>
    <s v="Golf"/>
    <x v="10"/>
    <x v="0"/>
    <x v="24"/>
    <s v="L6 R Heel Dial C"/>
    <n v="2022"/>
    <n v="6535"/>
    <n v="14560"/>
  </r>
  <r>
    <x v="1"/>
    <s v="Athletic"/>
    <s v="Golf"/>
    <x v="10"/>
    <x v="0"/>
    <x v="24"/>
    <s v="L6 R Heel Dial C"/>
    <n v="2022"/>
    <n v="6530"/>
    <n v="14560"/>
  </r>
  <r>
    <x v="1"/>
    <s v="Athletic"/>
    <s v="Golf"/>
    <x v="10"/>
    <x v="2"/>
    <x v="10"/>
    <s v="Lace Guide, FormTX 2, 25mm"/>
    <n v="2022"/>
    <n v="104000"/>
    <n v="14560"/>
  </r>
  <r>
    <x v="1"/>
    <s v="Athletic"/>
    <s v="Golf"/>
    <x v="10"/>
    <x v="2"/>
    <x v="10"/>
    <s v="Lace Guide, FormTX 2, 20mm"/>
    <n v="2022"/>
    <n v="96000"/>
    <n v="14400"/>
  </r>
  <r>
    <x v="1"/>
    <s v="Athletic"/>
    <s v="Golf"/>
    <x v="10"/>
    <x v="0"/>
    <x v="2"/>
    <s v="Li2 R Heel Dial E"/>
    <n v="2022"/>
    <n v="7035"/>
    <n v="14280"/>
  </r>
  <r>
    <x v="1"/>
    <s v="Athletic"/>
    <s v="Golf"/>
    <x v="10"/>
    <x v="2"/>
    <x v="10"/>
    <s v="Lace Guide, Form TX2, 25mm"/>
    <n v="2022"/>
    <n v="94000"/>
    <n v="14100"/>
  </r>
  <r>
    <x v="1"/>
    <s v="Athletic"/>
    <s v="Golf"/>
    <x v="10"/>
    <x v="2"/>
    <x v="10"/>
    <s v="Lace Guide, Form TX2, 20mm"/>
    <n v="2022"/>
    <n v="98000"/>
    <n v="13720"/>
  </r>
  <r>
    <x v="1"/>
    <s v="Athletic"/>
    <s v="Golf"/>
    <x v="10"/>
    <x v="0"/>
    <x v="13"/>
    <s v="L6 R Heel Dial X"/>
    <n v="2022"/>
    <n v="12565"/>
    <n v="13625"/>
  </r>
  <r>
    <x v="1"/>
    <s v="Athletic"/>
    <s v="Golf"/>
    <x v="10"/>
    <x v="0"/>
    <x v="24"/>
    <s v="L6 R Heel Dial C"/>
    <n v="2022"/>
    <n v="6030"/>
    <n v="13440"/>
  </r>
  <r>
    <x v="1"/>
    <s v="Athletic"/>
    <s v="Golf"/>
    <x v="10"/>
    <x v="0"/>
    <x v="25"/>
    <s v="S2 L Eyestay S2-S Housing Dial A +220mm CS2 Lace"/>
    <n v="2022"/>
    <n v="4025"/>
    <n v="12920"/>
  </r>
  <r>
    <x v="1"/>
    <s v="Athletic"/>
    <s v="Golf"/>
    <x v="10"/>
    <x v="0"/>
    <x v="25"/>
    <s v="S2 R Eyestay S2-S Housing Dial A +220mm CS2 Lace"/>
    <n v="2022"/>
    <n v="4025"/>
    <n v="12920"/>
  </r>
  <r>
    <x v="1"/>
    <s v="Athletic"/>
    <s v="Golf"/>
    <x v="10"/>
    <x v="2"/>
    <x v="10"/>
    <s v="Lace Guide, Form TX2, 25mm"/>
    <n v="2022"/>
    <n v="86000"/>
    <n v="12900"/>
  </r>
  <r>
    <x v="1"/>
    <s v="Athletic"/>
    <s v="Golf"/>
    <x v="10"/>
    <x v="0"/>
    <x v="24"/>
    <s v="L6 R Heel Dial C"/>
    <n v="2022"/>
    <n v="5530"/>
    <n v="12320"/>
  </r>
  <r>
    <x v="1"/>
    <s v="Athletic"/>
    <s v="Golf"/>
    <x v="10"/>
    <x v="0"/>
    <x v="2"/>
    <s v="Li2 R Heel Dial E"/>
    <n v="2022"/>
    <n v="6030"/>
    <n v="12120"/>
  </r>
  <r>
    <x v="1"/>
    <s v="Athletic"/>
    <s v="Golf"/>
    <x v="10"/>
    <x v="2"/>
    <x v="10"/>
    <s v="Lace Guide, FormTX 2, 25mm"/>
    <n v="2022"/>
    <n v="86000"/>
    <n v="12040"/>
  </r>
  <r>
    <x v="1"/>
    <s v="Athletic"/>
    <s v="Golf"/>
    <x v="10"/>
    <x v="0"/>
    <x v="13"/>
    <s v="L6 R Heel Dial X"/>
    <n v="2022"/>
    <n v="10555"/>
    <n v="11445"/>
  </r>
  <r>
    <x v="1"/>
    <s v="Athletic"/>
    <s v="Golf"/>
    <x v="10"/>
    <x v="0"/>
    <x v="24"/>
    <s v="L6 R Heel Dial C"/>
    <n v="2022"/>
    <n v="5025"/>
    <n v="11200"/>
  </r>
  <r>
    <x v="1"/>
    <s v="Athletic"/>
    <s v="Golf"/>
    <x v="10"/>
    <x v="0"/>
    <x v="24"/>
    <s v="L6 R Heel Dial C"/>
    <n v="2022"/>
    <n v="5025"/>
    <n v="11200"/>
  </r>
  <r>
    <x v="1"/>
    <s v="Athletic"/>
    <s v="Golf"/>
    <x v="10"/>
    <x v="0"/>
    <x v="2"/>
    <s v="Li2 R Heel Dial E"/>
    <n v="2022"/>
    <n v="5530"/>
    <n v="11110"/>
  </r>
  <r>
    <x v="1"/>
    <s v="Athletic"/>
    <s v="Golf"/>
    <x v="10"/>
    <x v="2"/>
    <x v="10"/>
    <s v="Lace Guide, FormTX 2, 25mm"/>
    <n v="2022"/>
    <n v="72000"/>
    <n v="10800"/>
  </r>
  <r>
    <x v="1"/>
    <s v="Athletic"/>
    <s v="Golf"/>
    <x v="10"/>
    <x v="2"/>
    <x v="10"/>
    <s v="Lace Guide, FormTX 2, 20mm"/>
    <n v="2022"/>
    <n v="69500"/>
    <n v="10425"/>
  </r>
  <r>
    <x v="1"/>
    <s v="Athletic"/>
    <s v="Golf"/>
    <x v="10"/>
    <x v="2"/>
    <x v="10"/>
    <s v="Lace Guide, FormTX 2, 25mm"/>
    <n v="2022"/>
    <n v="74000"/>
    <n v="10360"/>
  </r>
  <r>
    <x v="1"/>
    <s v="Athletic"/>
    <s v="Golf"/>
    <x v="10"/>
    <x v="0"/>
    <x v="13"/>
    <s v="L6 R Heel Dial X"/>
    <n v="2022"/>
    <n v="9550"/>
    <n v="10355"/>
  </r>
  <r>
    <x v="1"/>
    <s v="Athletic"/>
    <s v="Golf"/>
    <x v="10"/>
    <x v="0"/>
    <x v="13"/>
    <s v="L6 R Heel Dial X"/>
    <n v="2022"/>
    <n v="9550"/>
    <n v="10355"/>
  </r>
  <r>
    <x v="1"/>
    <s v="Athletic"/>
    <s v="Golf"/>
    <x v="10"/>
    <x v="0"/>
    <x v="13"/>
    <s v="L6 R Heel Dial X"/>
    <n v="2022"/>
    <n v="9545"/>
    <n v="10355"/>
  </r>
  <r>
    <x v="1"/>
    <s v="Athletic"/>
    <s v="Golf"/>
    <x v="10"/>
    <x v="0"/>
    <x v="2"/>
    <s v="Li2 R Heel Dial E"/>
    <n v="2022"/>
    <n v="5025"/>
    <n v="10100"/>
  </r>
  <r>
    <x v="1"/>
    <s v="Athletic"/>
    <s v="Golf"/>
    <x v="10"/>
    <x v="0"/>
    <x v="24"/>
    <s v="L6 R Heel Dial C"/>
    <n v="2022"/>
    <n v="4525"/>
    <n v="10080"/>
  </r>
  <r>
    <x v="1"/>
    <s v="Athletic"/>
    <s v="Golf"/>
    <x v="10"/>
    <x v="0"/>
    <x v="24"/>
    <s v="L6 R Heel Dial C"/>
    <n v="2022"/>
    <n v="4525"/>
    <n v="10080"/>
  </r>
  <r>
    <x v="1"/>
    <s v="Athletic"/>
    <s v="Golf"/>
    <x v="10"/>
    <x v="2"/>
    <x v="10"/>
    <s v="Lace Guide, FormTX 2, 20mm"/>
    <n v="2022"/>
    <n v="65500"/>
    <n v="9825"/>
  </r>
  <r>
    <x v="1"/>
    <s v="Athletic"/>
    <s v="Golf"/>
    <x v="10"/>
    <x v="0"/>
    <x v="13"/>
    <s v="L6 R Heel Dial X"/>
    <n v="2022"/>
    <n v="9045"/>
    <n v="9810"/>
  </r>
  <r>
    <x v="1"/>
    <s v="Athletic"/>
    <s v="Golf"/>
    <x v="10"/>
    <x v="0"/>
    <x v="18"/>
    <s v="Li2 R Heel Dial D"/>
    <n v="2022"/>
    <n v="2010"/>
    <n v="9740"/>
  </r>
  <r>
    <x v="1"/>
    <s v="Athletic"/>
    <s v="Golf"/>
    <x v="10"/>
    <x v="0"/>
    <x v="18"/>
    <s v="Li2 R Heel Dial D"/>
    <n v="2022"/>
    <n v="2010"/>
    <n v="9740"/>
  </r>
  <r>
    <x v="1"/>
    <s v="Athletic"/>
    <s v="Golf"/>
    <x v="10"/>
    <x v="0"/>
    <x v="25"/>
    <s v="S2 L Eyestay S2-S Housing Dial A +220mm CS2 Lace"/>
    <n v="2022"/>
    <n v="3015"/>
    <n v="9690"/>
  </r>
  <r>
    <x v="1"/>
    <s v="Athletic"/>
    <s v="Golf"/>
    <x v="10"/>
    <x v="0"/>
    <x v="25"/>
    <s v="S2 R Eyestay S2-S Housing Dial A +220mm CS2 Lace"/>
    <n v="2022"/>
    <n v="3015"/>
    <n v="9690"/>
  </r>
  <r>
    <x v="1"/>
    <s v="Athletic"/>
    <s v="Golf"/>
    <x v="10"/>
    <x v="0"/>
    <x v="4"/>
    <s v="Li2 R Heel Dial C"/>
    <n v="2022"/>
    <n v="3520"/>
    <n v="9590"/>
  </r>
  <r>
    <x v="1"/>
    <s v="Athletic"/>
    <s v="Golf"/>
    <x v="10"/>
    <x v="2"/>
    <x v="10"/>
    <s v="Lace Guide, Form TX2, 25mm"/>
    <n v="2022"/>
    <n v="63500"/>
    <n v="9525"/>
  </r>
  <r>
    <x v="1"/>
    <s v="Athletic"/>
    <s v="Golf"/>
    <x v="10"/>
    <x v="0"/>
    <x v="13"/>
    <s v="L6 R Heel Dial X"/>
    <n v="2022"/>
    <n v="8545"/>
    <n v="9265"/>
  </r>
  <r>
    <x v="1"/>
    <s v="Athletic"/>
    <s v="Golf"/>
    <x v="10"/>
    <x v="2"/>
    <x v="10"/>
    <s v="Lace Guide, Form TX2, 20mm"/>
    <n v="2022"/>
    <n v="61000"/>
    <n v="9150"/>
  </r>
  <r>
    <x v="1"/>
    <s v="Athletic"/>
    <s v="Golf"/>
    <x v="10"/>
    <x v="2"/>
    <x v="10"/>
    <s v="Lace Guide, FormTX 2, 20mm"/>
    <n v="2022"/>
    <n v="60500"/>
    <n v="9075"/>
  </r>
  <r>
    <x v="1"/>
    <s v="Athletic"/>
    <s v="Golf"/>
    <x v="10"/>
    <x v="0"/>
    <x v="24"/>
    <s v="L6 R Heel Dial C"/>
    <n v="2022"/>
    <n v="4020"/>
    <n v="8960"/>
  </r>
  <r>
    <x v="1"/>
    <s v="Athletic"/>
    <s v="Golf"/>
    <x v="10"/>
    <x v="0"/>
    <x v="24"/>
    <s v="L6 R Heel Dial C"/>
    <n v="2022"/>
    <n v="4020"/>
    <n v="8960"/>
  </r>
  <r>
    <x v="1"/>
    <s v="Athletic"/>
    <s v="Golf"/>
    <x v="10"/>
    <x v="2"/>
    <x v="10"/>
    <s v="Lace Guide, Form TX2, 20mm"/>
    <n v="2022"/>
    <n v="63500"/>
    <n v="8890"/>
  </r>
  <r>
    <x v="1"/>
    <s v="Athletic"/>
    <s v="Golf"/>
    <x v="10"/>
    <x v="2"/>
    <x v="10"/>
    <s v="Lace Guide, FormTX 2, 20mm"/>
    <n v="2022"/>
    <n v="62500"/>
    <n v="8750"/>
  </r>
  <r>
    <x v="1"/>
    <s v="Athletic"/>
    <s v="Golf"/>
    <x v="10"/>
    <x v="0"/>
    <x v="13"/>
    <s v="L6 R Heel Dial X"/>
    <n v="2022"/>
    <n v="8040"/>
    <n v="8720"/>
  </r>
  <r>
    <x v="1"/>
    <s v="Athletic"/>
    <s v="Golf"/>
    <x v="10"/>
    <x v="0"/>
    <x v="13"/>
    <s v="L6 R Heel Dial X"/>
    <n v="2022"/>
    <n v="8040"/>
    <n v="8720"/>
  </r>
  <r>
    <x v="1"/>
    <s v="Athletic"/>
    <s v="Golf"/>
    <x v="10"/>
    <x v="2"/>
    <x v="10"/>
    <s v="Lace Guide, FormTX 2, 25mm"/>
    <n v="2022"/>
    <n v="56500"/>
    <n v="8475"/>
  </r>
  <r>
    <x v="1"/>
    <s v="Athletic"/>
    <s v="Golf"/>
    <x v="10"/>
    <x v="2"/>
    <x v="10"/>
    <s v="Lace Guide, Form TX2, 20mm"/>
    <n v="2022"/>
    <n v="54500"/>
    <n v="8175"/>
  </r>
  <r>
    <x v="1"/>
    <s v="Athletic"/>
    <s v="Golf"/>
    <x v="10"/>
    <x v="0"/>
    <x v="4"/>
    <s v="Li2 R Heel Dial C"/>
    <n v="2022"/>
    <n v="3015"/>
    <n v="8160"/>
  </r>
  <r>
    <x v="1"/>
    <s v="Athletic"/>
    <s v="Golf"/>
    <x v="10"/>
    <x v="0"/>
    <x v="2"/>
    <s v="Li2 R Heel Dial E"/>
    <n v="2022"/>
    <n v="4020"/>
    <n v="8080"/>
  </r>
  <r>
    <x v="1"/>
    <s v="Athletic"/>
    <s v="Golf"/>
    <x v="10"/>
    <x v="0"/>
    <x v="24"/>
    <s v="L6 R Heel Dial C"/>
    <n v="2022"/>
    <n v="3520"/>
    <n v="7840"/>
  </r>
  <r>
    <x v="1"/>
    <s v="Athletic"/>
    <s v="Golf"/>
    <x v="10"/>
    <x v="2"/>
    <x v="10"/>
    <s v="Lace Guide, FormTX 2, 20mm"/>
    <n v="2022"/>
    <n v="52000"/>
    <n v="7800"/>
  </r>
  <r>
    <x v="1"/>
    <s v="Athletic"/>
    <s v="Golf"/>
    <x v="10"/>
    <x v="2"/>
    <x v="10"/>
    <s v="Lace Guide, FormTX 2, 20mm"/>
    <n v="2022"/>
    <n v="49000"/>
    <n v="7350"/>
  </r>
  <r>
    <x v="1"/>
    <s v="Athletic"/>
    <s v="Golf"/>
    <x v="10"/>
    <x v="2"/>
    <x v="10"/>
    <s v="Lace Guide, FormTX 2, 20mm"/>
    <n v="2022"/>
    <n v="48500"/>
    <n v="7275"/>
  </r>
  <r>
    <x v="1"/>
    <s v="Athletic"/>
    <s v="Golf"/>
    <x v="10"/>
    <x v="2"/>
    <x v="10"/>
    <s v="Lace Guide, FormTX 2, 25mm"/>
    <n v="2022"/>
    <n v="48500"/>
    <n v="7275"/>
  </r>
  <r>
    <x v="1"/>
    <s v="Athletic"/>
    <s v="Golf"/>
    <x v="10"/>
    <x v="2"/>
    <x v="10"/>
    <s v="Lace Guide, FormTX 2, 15mm"/>
    <n v="2022"/>
    <n v="48000"/>
    <n v="7200"/>
  </r>
  <r>
    <x v="1"/>
    <s v="Athletic"/>
    <s v="Golf"/>
    <x v="10"/>
    <x v="0"/>
    <x v="2"/>
    <s v="Li2 R Heel Dial E"/>
    <n v="2022"/>
    <n v="3520"/>
    <n v="7140"/>
  </r>
  <r>
    <x v="1"/>
    <s v="Athletic"/>
    <s v="Golf"/>
    <x v="10"/>
    <x v="2"/>
    <x v="10"/>
    <s v="Lace Guide, FormTX 2, 25mm"/>
    <n v="2022"/>
    <n v="46500"/>
    <n v="6975"/>
  </r>
  <r>
    <x v="1"/>
    <s v="Athletic"/>
    <s v="Golf"/>
    <x v="10"/>
    <x v="2"/>
    <x v="10"/>
    <s v="Lace Guide, FormTX 2, 25mm"/>
    <n v="2022"/>
    <n v="49500"/>
    <n v="6930"/>
  </r>
  <r>
    <x v="1"/>
    <s v="Athletic"/>
    <s v="Golf"/>
    <x v="10"/>
    <x v="0"/>
    <x v="4"/>
    <s v="Li2 R Heel Dial C"/>
    <n v="2022"/>
    <n v="2515"/>
    <n v="6800"/>
  </r>
  <r>
    <x v="1"/>
    <s v="Athletic"/>
    <s v="Golf"/>
    <x v="10"/>
    <x v="0"/>
    <x v="24"/>
    <s v="L6 R Heel Dial C"/>
    <n v="2022"/>
    <n v="3020"/>
    <n v="6720"/>
  </r>
  <r>
    <x v="1"/>
    <s v="Athletic"/>
    <s v="Golf"/>
    <x v="10"/>
    <x v="0"/>
    <x v="24"/>
    <s v="L6 R Heel Dial C"/>
    <n v="2022"/>
    <n v="3015"/>
    <n v="6720"/>
  </r>
  <r>
    <x v="1"/>
    <s v="Athletic"/>
    <s v="Golf"/>
    <x v="10"/>
    <x v="0"/>
    <x v="24"/>
    <s v="L6 R Heel Dial C"/>
    <n v="2022"/>
    <n v="3015"/>
    <n v="6720"/>
  </r>
  <r>
    <x v="1"/>
    <s v="Athletic"/>
    <s v="Golf"/>
    <x v="10"/>
    <x v="2"/>
    <x v="10"/>
    <s v="Lace Guide, FormTX 2, 25mm"/>
    <n v="2022"/>
    <n v="44500"/>
    <n v="6675"/>
  </r>
  <r>
    <x v="1"/>
    <s v="Athletic"/>
    <s v="Golf"/>
    <x v="10"/>
    <x v="0"/>
    <x v="13"/>
    <s v="L6 R Heel Dial X"/>
    <n v="2022"/>
    <n v="6030"/>
    <n v="6540"/>
  </r>
  <r>
    <x v="1"/>
    <s v="Athletic"/>
    <s v="Golf"/>
    <x v="10"/>
    <x v="0"/>
    <x v="13"/>
    <s v="L6 R Heel Dial X"/>
    <n v="2022"/>
    <n v="6030"/>
    <n v="6540"/>
  </r>
  <r>
    <x v="1"/>
    <s v="Athletic"/>
    <s v="Golf"/>
    <x v="10"/>
    <x v="0"/>
    <x v="25"/>
    <s v="S2 L Eyestay S2-S Housing Dial A +220mm CS2 Lace"/>
    <n v="2022"/>
    <n v="2010"/>
    <n v="6460"/>
  </r>
  <r>
    <x v="1"/>
    <s v="Athletic"/>
    <s v="Golf"/>
    <x v="10"/>
    <x v="0"/>
    <x v="25"/>
    <s v="S2 L Eyestay S2-S Housing Dial A +220mm CS2 Lace"/>
    <n v="2022"/>
    <n v="2010"/>
    <n v="6460"/>
  </r>
  <r>
    <x v="1"/>
    <s v="Athletic"/>
    <s v="Golf"/>
    <x v="10"/>
    <x v="0"/>
    <x v="25"/>
    <s v="S2 R Eyestay S2-S Housing Dial A +220mm CS2 Lace"/>
    <n v="2022"/>
    <n v="2010"/>
    <n v="6460"/>
  </r>
  <r>
    <x v="1"/>
    <s v="Athletic"/>
    <s v="Golf"/>
    <x v="10"/>
    <x v="0"/>
    <x v="25"/>
    <s v="S2 R Eyestay S2-S Housing Dial A +220mm CS2 Lace"/>
    <n v="2022"/>
    <n v="2010"/>
    <n v="6460"/>
  </r>
  <r>
    <x v="1"/>
    <s v="Athletic"/>
    <s v="Golf"/>
    <x v="10"/>
    <x v="2"/>
    <x v="10"/>
    <s v="Lace Guide, Form TX2, 25mm"/>
    <n v="2022"/>
    <n v="44000"/>
    <n v="6160"/>
  </r>
  <r>
    <x v="1"/>
    <s v="Athletic"/>
    <s v="Golf"/>
    <x v="10"/>
    <x v="2"/>
    <x v="10"/>
    <s v="Lace Guide, FormTX 2, 25mm"/>
    <n v="2022"/>
    <n v="41000"/>
    <n v="6150"/>
  </r>
  <r>
    <x v="1"/>
    <s v="Athletic"/>
    <s v="Golf"/>
    <x v="10"/>
    <x v="0"/>
    <x v="2"/>
    <s v="Li2 R Heel Dial E"/>
    <n v="2022"/>
    <n v="3015"/>
    <n v="6060"/>
  </r>
  <r>
    <x v="1"/>
    <s v="Athletic"/>
    <s v="Golf"/>
    <x v="10"/>
    <x v="2"/>
    <x v="10"/>
    <s v="Lace Guide, FormTX 2, 25mm"/>
    <n v="2022"/>
    <n v="40000"/>
    <n v="6000"/>
  </r>
  <r>
    <x v="1"/>
    <s v="Athletic"/>
    <s v="Golf"/>
    <x v="10"/>
    <x v="0"/>
    <x v="13"/>
    <s v="L6 R Heel Dial X"/>
    <n v="2022"/>
    <n v="5530"/>
    <n v="5995"/>
  </r>
  <r>
    <x v="1"/>
    <s v="Athletic"/>
    <s v="Golf"/>
    <x v="10"/>
    <x v="0"/>
    <x v="13"/>
    <s v="L6 R Heel Dial X"/>
    <n v="2022"/>
    <n v="5530"/>
    <n v="5995"/>
  </r>
  <r>
    <x v="1"/>
    <s v="Athletic"/>
    <s v="Golf"/>
    <x v="10"/>
    <x v="0"/>
    <x v="13"/>
    <s v="L6 R Heel Dial X"/>
    <n v="2022"/>
    <n v="5530"/>
    <n v="5995"/>
  </r>
  <r>
    <x v="1"/>
    <s v="Athletic"/>
    <s v="Golf"/>
    <x v="10"/>
    <x v="1"/>
    <x v="8"/>
    <s v="L6 Bayonet Heel"/>
    <n v="2022"/>
    <n v="45000"/>
    <n v="5850"/>
  </r>
  <r>
    <x v="1"/>
    <s v="Athletic"/>
    <s v="Golf"/>
    <x v="10"/>
    <x v="2"/>
    <x v="10"/>
    <s v="Lace Guide, Form TX2, 25mm"/>
    <n v="2022"/>
    <n v="38500"/>
    <n v="5775"/>
  </r>
  <r>
    <x v="1"/>
    <s v="Athletic"/>
    <s v="Golf"/>
    <x v="10"/>
    <x v="2"/>
    <x v="10"/>
    <s v="Lace Guide, FormTX 2, 20mm"/>
    <n v="2022"/>
    <n v="38500"/>
    <n v="5775"/>
  </r>
  <r>
    <x v="1"/>
    <s v="Athletic"/>
    <s v="Golf"/>
    <x v="10"/>
    <x v="2"/>
    <x v="10"/>
    <s v="Lace Guide, FormTX 2, 25mm"/>
    <n v="2022"/>
    <n v="38500"/>
    <n v="5775"/>
  </r>
  <r>
    <x v="1"/>
    <s v="Athletic"/>
    <s v="Golf"/>
    <x v="10"/>
    <x v="2"/>
    <x v="10"/>
    <s v="Lace Guide, FormTX 2, 25mm"/>
    <n v="2022"/>
    <n v="38500"/>
    <n v="5775"/>
  </r>
  <r>
    <x v="1"/>
    <s v="Athletic"/>
    <s v="Golf"/>
    <x v="10"/>
    <x v="2"/>
    <x v="10"/>
    <s v="Lace Guide, FormTX 2, 25mm"/>
    <n v="2022"/>
    <n v="38500"/>
    <n v="5775"/>
  </r>
  <r>
    <x v="1"/>
    <s v="Athletic"/>
    <s v="Golf"/>
    <x v="10"/>
    <x v="2"/>
    <x v="10"/>
    <s v="Lace Guide, FormTX 2, 25mm"/>
    <n v="2022"/>
    <n v="41000"/>
    <n v="5740"/>
  </r>
  <r>
    <x v="1"/>
    <s v="Athletic"/>
    <s v="Golf"/>
    <x v="10"/>
    <x v="2"/>
    <x v="11"/>
    <s v="Lace Guide,  FormTX, 25mm"/>
    <n v="2022"/>
    <n v="40500"/>
    <n v="5670"/>
  </r>
  <r>
    <x v="1"/>
    <s v="Athletic"/>
    <s v="Golf"/>
    <x v="10"/>
    <x v="0"/>
    <x v="24"/>
    <s v="L6 R Heel Dial C"/>
    <n v="2022"/>
    <n v="2515"/>
    <n v="5600"/>
  </r>
  <r>
    <x v="1"/>
    <s v="Athletic"/>
    <s v="Golf"/>
    <x v="10"/>
    <x v="0"/>
    <x v="24"/>
    <s v="L6 R Heel Dial C"/>
    <n v="2022"/>
    <n v="2515"/>
    <n v="5600"/>
  </r>
  <r>
    <x v="1"/>
    <s v="Athletic"/>
    <s v="Golf"/>
    <x v="10"/>
    <x v="0"/>
    <x v="24"/>
    <s v="L6 R Heel Dial C"/>
    <n v="2022"/>
    <n v="2515"/>
    <n v="5600"/>
  </r>
  <r>
    <x v="1"/>
    <s v="Athletic"/>
    <s v="Golf"/>
    <x v="10"/>
    <x v="0"/>
    <x v="24"/>
    <s v="L6 R Heel Dial C"/>
    <n v="2022"/>
    <n v="2515"/>
    <n v="5600"/>
  </r>
  <r>
    <x v="1"/>
    <s v="Athletic"/>
    <s v="Golf"/>
    <x v="10"/>
    <x v="0"/>
    <x v="24"/>
    <s v="L6 R Heel Dial C"/>
    <n v="2022"/>
    <n v="2515"/>
    <n v="5600"/>
  </r>
  <r>
    <x v="1"/>
    <s v="Athletic"/>
    <s v="Golf"/>
    <x v="10"/>
    <x v="0"/>
    <x v="13"/>
    <s v="L6 R Heel Dial X"/>
    <n v="2022"/>
    <n v="5025"/>
    <n v="5450"/>
  </r>
  <r>
    <x v="1"/>
    <s v="Athletic"/>
    <s v="Golf"/>
    <x v="10"/>
    <x v="0"/>
    <x v="13"/>
    <s v="L6 R Heel Dial X"/>
    <n v="2022"/>
    <n v="5025"/>
    <n v="5450"/>
  </r>
  <r>
    <x v="1"/>
    <s v="Athletic"/>
    <s v="Golf"/>
    <x v="10"/>
    <x v="2"/>
    <x v="10"/>
    <s v="Lace Guide, FormTX 2, 15mm"/>
    <n v="2022"/>
    <n v="36000"/>
    <n v="5400"/>
  </r>
  <r>
    <x v="1"/>
    <s v="Athletic"/>
    <s v="Golf"/>
    <x v="10"/>
    <x v="2"/>
    <x v="10"/>
    <s v="Lace Guide, FormTX 2, 20mm"/>
    <n v="2022"/>
    <n v="37000"/>
    <n v="5180"/>
  </r>
  <r>
    <x v="1"/>
    <s v="Athletic"/>
    <s v="Golf"/>
    <x v="10"/>
    <x v="2"/>
    <x v="10"/>
    <s v="Lace Guide, Form TX2, 25mm"/>
    <n v="2022"/>
    <n v="34500"/>
    <n v="5175"/>
  </r>
  <r>
    <x v="1"/>
    <s v="Athletic"/>
    <s v="Golf"/>
    <x v="10"/>
    <x v="2"/>
    <x v="10"/>
    <s v="Lace Guide, FormTX 2, 25mm"/>
    <n v="2022"/>
    <n v="33500"/>
    <n v="5025"/>
  </r>
  <r>
    <x v="1"/>
    <s v="Athletic"/>
    <s v="Golf"/>
    <x v="10"/>
    <x v="2"/>
    <x v="11"/>
    <s v="Lace Guide,  FormTX, 25mm"/>
    <n v="2022"/>
    <n v="35500"/>
    <n v="4970"/>
  </r>
  <r>
    <x v="1"/>
    <s v="Athletic"/>
    <s v="Golf"/>
    <x v="10"/>
    <x v="0"/>
    <x v="13"/>
    <s v="L6 R Heel Dial X"/>
    <n v="2022"/>
    <n v="4525"/>
    <n v="4905"/>
  </r>
  <r>
    <x v="1"/>
    <s v="Athletic"/>
    <s v="Golf"/>
    <x v="10"/>
    <x v="0"/>
    <x v="18"/>
    <s v="Li2 R Heel Dial D"/>
    <n v="2022"/>
    <n v="1005"/>
    <n v="4870"/>
  </r>
  <r>
    <x v="1"/>
    <s v="Cycling"/>
    <s v="Cycling"/>
    <x v="11"/>
    <x v="0"/>
    <x v="26"/>
    <s v="M4 L Housing 25mm Dial A"/>
    <n v="2022"/>
    <n v="2010"/>
    <n v="4000"/>
  </r>
  <r>
    <x v="1"/>
    <s v="Cycling"/>
    <s v="Cycling"/>
    <x v="11"/>
    <x v="0"/>
    <x v="26"/>
    <s v="M4 R Housing 25mm Dial A"/>
    <n v="2022"/>
    <n v="2010"/>
    <n v="4000"/>
  </r>
  <r>
    <x v="1"/>
    <s v="Cycling"/>
    <s v="Cycling"/>
    <x v="11"/>
    <x v="0"/>
    <x v="3"/>
    <s v="M4 L Housing 25mm Dial C Lace Lock 1"/>
    <n v="2022"/>
    <n v="1535"/>
    <n v="3995.5"/>
  </r>
  <r>
    <x v="1"/>
    <s v="Cycling"/>
    <s v="Cycling"/>
    <x v="11"/>
    <x v="0"/>
    <x v="3"/>
    <s v="M4 L Housing 25mm Dial C Lace Lock 1"/>
    <n v="2022"/>
    <n v="4050"/>
    <n v="10545.5"/>
  </r>
  <r>
    <x v="1"/>
    <s v="Cycling"/>
    <s v="Cycling"/>
    <x v="11"/>
    <x v="0"/>
    <x v="3"/>
    <s v="M4 R Housing 25mm Dial C Lace Lock 1"/>
    <n v="2022"/>
    <n v="1535"/>
    <n v="3995.5"/>
  </r>
  <r>
    <x v="1"/>
    <s v="Cycling"/>
    <s v="Cycling"/>
    <x v="11"/>
    <x v="0"/>
    <x v="3"/>
    <s v="M4 R Housing 25mm Dial C Lace Lock 1"/>
    <n v="2022"/>
    <n v="4050"/>
    <n v="10545.5"/>
  </r>
  <r>
    <x v="1"/>
    <s v="Cycling"/>
    <s v="Cycling"/>
    <x v="12"/>
    <x v="0"/>
    <x v="9"/>
    <s v="Li2 L Eyestay Dial A"/>
    <n v="2022"/>
    <n v="250"/>
    <n v="747.5"/>
  </r>
  <r>
    <x v="1"/>
    <s v="Cycling"/>
    <s v="Cycling"/>
    <x v="12"/>
    <x v="0"/>
    <x v="9"/>
    <s v="Li2 R Eyestay Dial A"/>
    <n v="2022"/>
    <n v="5980"/>
    <n v="17790.5"/>
  </r>
  <r>
    <x v="1"/>
    <s v="Cycling"/>
    <s v="Cycling"/>
    <x v="12"/>
    <x v="0"/>
    <x v="9"/>
    <s v="Li2 R Eyestay Dial A"/>
    <n v="2022"/>
    <n v="1960"/>
    <n v="5830.5"/>
  </r>
  <r>
    <x v="1"/>
    <s v="Cycling"/>
    <s v="Cycling"/>
    <x v="12"/>
    <x v="0"/>
    <x v="9"/>
    <s v="Li2 R Eyestay Dial A"/>
    <n v="2022"/>
    <n v="425"/>
    <n v="1270.75"/>
  </r>
  <r>
    <x v="1"/>
    <s v="Cycling"/>
    <s v="Cycling"/>
    <x v="12"/>
    <x v="0"/>
    <x v="9"/>
    <s v="Li2 R Eyestay Dial A"/>
    <n v="2022"/>
    <n v="3595"/>
    <n v="10689.25"/>
  </r>
  <r>
    <x v="1"/>
    <s v="Cycling"/>
    <s v="Cycling"/>
    <x v="12"/>
    <x v="0"/>
    <x v="9"/>
    <s v="Li2 R Eyestay Dial A"/>
    <n v="2022"/>
    <n v="1560"/>
    <n v="4634.5"/>
  </r>
  <r>
    <x v="1"/>
    <s v="Cycling"/>
    <s v="Cycling"/>
    <x v="12"/>
    <x v="0"/>
    <x v="9"/>
    <s v="Li2 R Eyestay Dial A"/>
    <n v="2022"/>
    <n v="300"/>
    <n v="897"/>
  </r>
  <r>
    <x v="1"/>
    <s v="Cycling"/>
    <s v="Cycling"/>
    <x v="12"/>
    <x v="0"/>
    <x v="9"/>
    <s v="Li2 R Eyestay Dial A"/>
    <n v="2022"/>
    <n v="4200"/>
    <n v="12483.25"/>
  </r>
  <r>
    <x v="1"/>
    <s v="Cycling"/>
    <s v="Cycling"/>
    <x v="12"/>
    <x v="0"/>
    <x v="9"/>
    <s v="Li2 R Eyestay Dial A"/>
    <n v="2022"/>
    <n v="1160"/>
    <n v="3438.5"/>
  </r>
  <r>
    <x v="1"/>
    <s v="Cycling"/>
    <s v="Cycling"/>
    <x v="12"/>
    <x v="0"/>
    <x v="9"/>
    <s v="Li2 R Eyestay Dial A"/>
    <n v="2022"/>
    <n v="175"/>
    <n v="523.25"/>
  </r>
  <r>
    <x v="1"/>
    <s v="Cycling"/>
    <s v="Cycling"/>
    <x v="12"/>
    <x v="0"/>
    <x v="9"/>
    <s v="Li2 R Eyestay Dial A"/>
    <n v="2022"/>
    <n v="8595"/>
    <n v="25564.5"/>
  </r>
  <r>
    <x v="1"/>
    <s v="Cycling"/>
    <s v="Cycling"/>
    <x v="12"/>
    <x v="0"/>
    <x v="9"/>
    <s v="Li2 R Eyestay Dial A"/>
    <n v="2022"/>
    <n v="5555"/>
    <n v="16519.75"/>
  </r>
  <r>
    <x v="1"/>
    <s v="Cycling"/>
    <s v="Cycling"/>
    <x v="12"/>
    <x v="0"/>
    <x v="9"/>
    <s v="Li2 R Eyestay Dial A"/>
    <n v="2022"/>
    <n v="1110"/>
    <n v="3289"/>
  </r>
  <r>
    <x v="1"/>
    <s v="Cycling"/>
    <s v="Cycling"/>
    <x v="12"/>
    <x v="0"/>
    <x v="9"/>
    <s v="Li2 R Eyestay Dial A"/>
    <n v="2022"/>
    <n v="2465"/>
    <n v="7325.5"/>
  </r>
  <r>
    <x v="1"/>
    <s v="Cycling"/>
    <s v="Cycling"/>
    <x v="13"/>
    <x v="0"/>
    <x v="14"/>
    <s v="IP1 L Eyestay 20mm Dial B + Pawl Caps"/>
    <n v="2022"/>
    <n v="150"/>
    <n v="448.5"/>
  </r>
  <r>
    <x v="1"/>
    <s v="Cycling"/>
    <s v="Cycling"/>
    <x v="13"/>
    <x v="0"/>
    <x v="14"/>
    <s v="IP1 L Eyestay 20mm Dial B + Pawl Caps"/>
    <n v="2022"/>
    <n v="4275"/>
    <n v="12707.5"/>
  </r>
  <r>
    <x v="1"/>
    <s v="Cycling"/>
    <s v="Cycling"/>
    <x v="13"/>
    <x v="0"/>
    <x v="14"/>
    <s v="IP1 L Eyestay 20mm Dial B + Pawl Caps"/>
    <n v="2022"/>
    <n v="950"/>
    <n v="2840.5"/>
  </r>
  <r>
    <x v="1"/>
    <s v="Cycling"/>
    <s v="Cycling"/>
    <x v="13"/>
    <x v="0"/>
    <x v="14"/>
    <s v="IP1 R Eyestay 20mm Dial B + Pawl Caps"/>
    <n v="2022"/>
    <n v="50"/>
    <n v="149.5"/>
  </r>
  <r>
    <x v="1"/>
    <s v="Cycling"/>
    <s v="Cycling"/>
    <x v="13"/>
    <x v="0"/>
    <x v="14"/>
    <s v="IP1 R Eyestay 20mm Dial B + Pawl Caps"/>
    <n v="2022"/>
    <n v="4275"/>
    <n v="12707.5"/>
  </r>
  <r>
    <x v="1"/>
    <s v="Cycling"/>
    <s v="Cycling"/>
    <x v="13"/>
    <x v="0"/>
    <x v="14"/>
    <s v="IP1 R Eyestay 20mm Dial B + Pawl Caps"/>
    <n v="2022"/>
    <n v="900"/>
    <n v="2691"/>
  </r>
  <r>
    <x v="1"/>
    <s v="Cycling"/>
    <s v="Cycling"/>
    <x v="13"/>
    <x v="0"/>
    <x v="14"/>
    <s v="IP1 R Eyestay 20mm Dial B + Pawl Caps"/>
    <n v="2022"/>
    <n v="100"/>
    <n v="299"/>
  </r>
  <r>
    <x v="1"/>
    <s v="Cycling"/>
    <s v="Cycling"/>
    <x v="13"/>
    <x v="0"/>
    <x v="24"/>
    <s v="L6 L Eyestay 20mm Dial C"/>
    <n v="2022"/>
    <n v="10405"/>
    <n v="22977"/>
  </r>
  <r>
    <x v="1"/>
    <s v="Cycling"/>
    <s v="Cycling"/>
    <x v="13"/>
    <x v="0"/>
    <x v="24"/>
    <s v="L6 L Eyestay 20mm Dial C"/>
    <n v="2022"/>
    <n v="6935"/>
    <n v="15318"/>
  </r>
  <r>
    <x v="1"/>
    <s v="Cycling"/>
    <s v="Cycling"/>
    <x v="13"/>
    <x v="0"/>
    <x v="24"/>
    <s v="L6 L Eyestay 20mm Dial C"/>
    <n v="2022"/>
    <n v="2665"/>
    <n v="5883"/>
  </r>
  <r>
    <x v="1"/>
    <s v="Cycling"/>
    <s v="Cycling"/>
    <x v="13"/>
    <x v="0"/>
    <x v="24"/>
    <s v="L6 L Eyestay 20mm Dial C"/>
    <n v="2022"/>
    <n v="2710"/>
    <n v="5994"/>
  </r>
  <r>
    <x v="1"/>
    <s v="Cycling"/>
    <s v="Cycling"/>
    <x v="13"/>
    <x v="0"/>
    <x v="24"/>
    <s v="L6 L Eyestay 20mm Dial C"/>
    <n v="2022"/>
    <n v="2815"/>
    <n v="6216"/>
  </r>
  <r>
    <x v="1"/>
    <s v="Cycling"/>
    <s v="Cycling"/>
    <x v="13"/>
    <x v="0"/>
    <x v="6"/>
    <s v="L6 L Eyestay 20mm Dial E"/>
    <n v="2022"/>
    <n v="5180"/>
    <n v="6901"/>
  </r>
  <r>
    <x v="1"/>
    <s v="Cycling"/>
    <s v="Cycling"/>
    <x v="13"/>
    <x v="0"/>
    <x v="6"/>
    <s v="L6 L Eyestay 20mm Dial E"/>
    <n v="2022"/>
    <n v="2515"/>
    <n v="3350"/>
  </r>
  <r>
    <x v="1"/>
    <s v="Cycling"/>
    <s v="Cycling"/>
    <x v="13"/>
    <x v="0"/>
    <x v="6"/>
    <s v="L6 R Eyestay 20mm Dial E"/>
    <n v="2022"/>
    <n v="17890"/>
    <n v="23496"/>
  </r>
  <r>
    <x v="1"/>
    <s v="Cycling"/>
    <s v="Cycling"/>
    <x v="13"/>
    <x v="0"/>
    <x v="6"/>
    <s v="L6 R Eyestay 20mm Dial E"/>
    <n v="2022"/>
    <n v="4975"/>
    <n v="6534"/>
  </r>
  <r>
    <x v="1"/>
    <s v="Cycling"/>
    <s v="Cycling"/>
    <x v="13"/>
    <x v="0"/>
    <x v="6"/>
    <s v="L6 R Eyestay 20mm Dial E"/>
    <n v="2022"/>
    <n v="4320"/>
    <n v="5805"/>
  </r>
  <r>
    <x v="1"/>
    <s v="Cycling"/>
    <s v="Cycling"/>
    <x v="13"/>
    <x v="0"/>
    <x v="6"/>
    <s v="L6 R Eyestay 20mm Dial E"/>
    <n v="2022"/>
    <n v="3220"/>
    <n v="4320"/>
  </r>
  <r>
    <x v="1"/>
    <s v="Cycling"/>
    <s v="Cycling"/>
    <x v="13"/>
    <x v="0"/>
    <x v="6"/>
    <s v="L6 R Eyestay 20mm Dial E"/>
    <n v="2022"/>
    <n v="9250"/>
    <n v="12144"/>
  </r>
  <r>
    <x v="1"/>
    <s v="Cycling"/>
    <s v="Cycling"/>
    <x v="13"/>
    <x v="0"/>
    <x v="6"/>
    <s v="L6 R Tongue Dial E"/>
    <n v="2022"/>
    <n v="5880"/>
    <n v="7722"/>
  </r>
  <r>
    <x v="1"/>
    <s v="Cycling"/>
    <s v="Cycling"/>
    <x v="13"/>
    <x v="0"/>
    <x v="6"/>
    <s v="L6 R Tongue Dial E"/>
    <n v="2022"/>
    <n v="11910"/>
    <n v="15642"/>
  </r>
  <r>
    <x v="1"/>
    <s v="Cycling"/>
    <s v="Cycling"/>
    <x v="13"/>
    <x v="0"/>
    <x v="6"/>
    <s v="L6 R Tongue Dial E"/>
    <n v="2022"/>
    <n v="6585"/>
    <n v="8842.5"/>
  </r>
  <r>
    <x v="1"/>
    <s v="Cycling"/>
    <s v="Cycling"/>
    <x v="13"/>
    <x v="0"/>
    <x v="6"/>
    <s v="L6 R Tongue Dial E"/>
    <n v="2022"/>
    <n v="2100"/>
    <n v="2835"/>
  </r>
  <r>
    <x v="1"/>
    <s v="Cycling"/>
    <s v="Cycling"/>
    <x v="13"/>
    <x v="0"/>
    <x v="6"/>
    <s v="L6 R Tongue Dial E"/>
    <n v="2022"/>
    <n v="10"/>
    <n v="0"/>
  </r>
  <r>
    <x v="1"/>
    <s v="Cycling"/>
    <s v="Cycling"/>
    <x v="13"/>
    <x v="0"/>
    <x v="6"/>
    <s v="L6 R Tongue Dial E"/>
    <n v="2022"/>
    <n v="200"/>
    <n v="270"/>
  </r>
  <r>
    <x v="1"/>
    <s v="Cycling"/>
    <s v="Cycling"/>
    <x v="13"/>
    <x v="0"/>
    <x v="6"/>
    <s v="L6 R Tongue Dial E"/>
    <n v="2022"/>
    <n v="350"/>
    <n v="472.5"/>
  </r>
  <r>
    <x v="1"/>
    <s v="Cycling"/>
    <s v="Cycling"/>
    <x v="13"/>
    <x v="0"/>
    <x v="27"/>
    <s v="L6 L Eyestay 20mm Dial Z"/>
    <n v="2022"/>
    <n v="100"/>
    <n v="207"/>
  </r>
  <r>
    <x v="1"/>
    <s v="Cycling"/>
    <s v="Cycling"/>
    <x v="13"/>
    <x v="0"/>
    <x v="27"/>
    <s v="L6 L Eyestay 20mm Dial Z"/>
    <n v="2022"/>
    <n v="350"/>
    <n v="724.5"/>
  </r>
  <r>
    <x v="1"/>
    <s v="Cycling"/>
    <s v="Cycling"/>
    <x v="13"/>
    <x v="0"/>
    <x v="27"/>
    <s v="L6 L Eyestay 20mm Dial Z"/>
    <n v="2022"/>
    <n v="50"/>
    <n v="103.5"/>
  </r>
  <r>
    <x v="1"/>
    <s v="Cycling"/>
    <s v="Cycling"/>
    <x v="13"/>
    <x v="0"/>
    <x v="27"/>
    <s v="L6 L Eyestay 20mm Dial Z"/>
    <n v="2022"/>
    <n v="9150"/>
    <n v="18837"/>
  </r>
  <r>
    <x v="1"/>
    <s v="Cycling"/>
    <s v="Cycling"/>
    <x v="13"/>
    <x v="0"/>
    <x v="27"/>
    <s v="L6 R Eyestay 20mm Dial Z"/>
    <n v="2022"/>
    <n v="100"/>
    <n v="207"/>
  </r>
  <r>
    <x v="1"/>
    <s v="Cycling"/>
    <s v="Cycling"/>
    <x v="13"/>
    <x v="0"/>
    <x v="27"/>
    <s v="L6 R Eyestay 20mm Dial Z"/>
    <n v="2022"/>
    <n v="350"/>
    <n v="724.5"/>
  </r>
  <r>
    <x v="1"/>
    <s v="Cycling"/>
    <s v="Cycling"/>
    <x v="13"/>
    <x v="0"/>
    <x v="27"/>
    <s v="L6 R Eyestay 20mm Dial Z"/>
    <n v="2022"/>
    <n v="50"/>
    <n v="103.5"/>
  </r>
  <r>
    <x v="1"/>
    <s v="Cycling"/>
    <s v="Cycling"/>
    <x v="13"/>
    <x v="0"/>
    <x v="27"/>
    <s v="L6 R Eyestay 20mm Dial Z"/>
    <n v="2022"/>
    <n v="9150"/>
    <n v="18837"/>
  </r>
  <r>
    <x v="1"/>
    <s v="Cycling"/>
    <s v="Cycling"/>
    <x v="14"/>
    <x v="0"/>
    <x v="24"/>
    <s v="L6 L Eyestay 20mm Dial C"/>
    <n v="2022"/>
    <n v="550"/>
    <n v="1232"/>
  </r>
  <r>
    <x v="1"/>
    <s v="Cycling"/>
    <s v="Cycling"/>
    <x v="14"/>
    <x v="0"/>
    <x v="24"/>
    <s v="L6 R Eyestay 20mm Dial C"/>
    <n v="2022"/>
    <n v="550"/>
    <n v="1232"/>
  </r>
  <r>
    <x v="1"/>
    <s v="Cycling"/>
    <s v="Cycling"/>
    <x v="14"/>
    <x v="0"/>
    <x v="4"/>
    <s v="Li2 R Eyestay Dial C"/>
    <n v="2022"/>
    <n v="2515"/>
    <n v="6800"/>
  </r>
  <r>
    <x v="1"/>
    <s v="Cycling"/>
    <s v="Cycling"/>
    <x v="15"/>
    <x v="0"/>
    <x v="14"/>
    <s v="IP1 L Eyestay 20mm Dial B + Pawl Caps"/>
    <n v="2022"/>
    <n v="500"/>
    <n v="1505"/>
  </r>
  <r>
    <x v="1"/>
    <s v="Cycling"/>
    <s v="Cycling"/>
    <x v="15"/>
    <x v="0"/>
    <x v="24"/>
    <s v="L6 L Eyestay 20mm Dial C"/>
    <n v="2022"/>
    <n v="2915"/>
    <n v="6496"/>
  </r>
  <r>
    <x v="1"/>
    <s v="Cycling"/>
    <s v="Cycling"/>
    <x v="15"/>
    <x v="0"/>
    <x v="24"/>
    <s v="L6 L Eyestay 20mm Dial C"/>
    <n v="2022"/>
    <n v="2010"/>
    <n v="4480"/>
  </r>
  <r>
    <x v="1"/>
    <s v="Cycling"/>
    <s v="Cycling"/>
    <x v="15"/>
    <x v="0"/>
    <x v="24"/>
    <s v="L6 L Eyestay 20mm Dial C"/>
    <n v="2022"/>
    <n v="550"/>
    <n v="1232"/>
  </r>
  <r>
    <x v="1"/>
    <s v="Cycling"/>
    <s v="Cycling"/>
    <x v="15"/>
    <x v="0"/>
    <x v="24"/>
    <s v="L6 L Eyestay 20mm Dial C"/>
    <n v="2022"/>
    <n v="1560"/>
    <n v="3472"/>
  </r>
  <r>
    <x v="1"/>
    <s v="Cycling"/>
    <s v="Cycling"/>
    <x v="15"/>
    <x v="0"/>
    <x v="24"/>
    <s v="L6 R Eyestay 20mm Dial C"/>
    <n v="2022"/>
    <n v="2915"/>
    <n v="6496"/>
  </r>
  <r>
    <x v="1"/>
    <s v="Cycling"/>
    <s v="Cycling"/>
    <x v="15"/>
    <x v="0"/>
    <x v="24"/>
    <s v="L6 R Eyestay 20mm Dial C"/>
    <n v="2022"/>
    <n v="2010"/>
    <n v="4480"/>
  </r>
  <r>
    <x v="1"/>
    <s v="Cycling"/>
    <s v="Cycling"/>
    <x v="15"/>
    <x v="0"/>
    <x v="24"/>
    <s v="L6 R Eyestay 20mm Dial C"/>
    <n v="2022"/>
    <n v="550"/>
    <n v="1232"/>
  </r>
  <r>
    <x v="1"/>
    <s v="Cycling"/>
    <s v="Cycling"/>
    <x v="15"/>
    <x v="0"/>
    <x v="24"/>
    <s v="L6 R Eyestay 20mm Dial C"/>
    <n v="2022"/>
    <n v="1560"/>
    <n v="3472"/>
  </r>
  <r>
    <x v="1"/>
    <s v="Cycling"/>
    <s v="Cycling"/>
    <x v="15"/>
    <x v="0"/>
    <x v="6"/>
    <s v="L6 L Eyestay 20mm Dial E"/>
    <n v="2022"/>
    <n v="3420"/>
    <n v="4556"/>
  </r>
  <r>
    <x v="1"/>
    <s v="Cycling"/>
    <s v="Cycling"/>
    <x v="15"/>
    <x v="0"/>
    <x v="6"/>
    <s v="L6 L Eyestay 20mm Dial E"/>
    <n v="2022"/>
    <n v="33720"/>
    <n v="44286"/>
  </r>
  <r>
    <x v="1"/>
    <s v="Cycling"/>
    <s v="Cycling"/>
    <x v="15"/>
    <x v="0"/>
    <x v="6"/>
    <s v="L6 L Eyestay 20mm Dial E"/>
    <n v="2022"/>
    <n v="2010"/>
    <n v="2640"/>
  </r>
  <r>
    <x v="1"/>
    <s v="Cycling"/>
    <s v="Cycling"/>
    <x v="15"/>
    <x v="0"/>
    <x v="6"/>
    <s v="L6 R Eyestay 20mm Dial E"/>
    <n v="2022"/>
    <n v="3420"/>
    <n v="4556"/>
  </r>
  <r>
    <x v="1"/>
    <s v="Cycling"/>
    <s v="Cycling"/>
    <x v="15"/>
    <x v="0"/>
    <x v="6"/>
    <s v="L6 R Eyestay 20mm Dial E"/>
    <n v="2022"/>
    <n v="33720"/>
    <n v="44286"/>
  </r>
  <r>
    <x v="1"/>
    <s v="Cycling"/>
    <s v="Cycling"/>
    <x v="15"/>
    <x v="0"/>
    <x v="6"/>
    <s v="L6 R Eyestay 20mm Dial E"/>
    <n v="2022"/>
    <n v="2010"/>
    <n v="2640"/>
  </r>
  <r>
    <x v="1"/>
    <s v="Cycling"/>
    <s v="Cycling"/>
    <x v="15"/>
    <x v="0"/>
    <x v="18"/>
    <s v="Li2 L Eyestay Dial D"/>
    <n v="2022"/>
    <n v="1005"/>
    <n v="4870"/>
  </r>
  <r>
    <x v="1"/>
    <s v="Cycling"/>
    <s v="Cycling"/>
    <x v="15"/>
    <x v="0"/>
    <x v="18"/>
    <s v="Li2 L Eyestay Dial D"/>
    <n v="2022"/>
    <n v="1005"/>
    <n v="4870"/>
  </r>
  <r>
    <x v="1"/>
    <s v="Cycling"/>
    <s v="Cycling"/>
    <x v="15"/>
    <x v="0"/>
    <x v="18"/>
    <s v="Li2 R Eyestay Dial D"/>
    <n v="2022"/>
    <n v="1005"/>
    <n v="4870"/>
  </r>
  <r>
    <x v="1"/>
    <s v="Cycling"/>
    <s v="Cycling"/>
    <x v="15"/>
    <x v="0"/>
    <x v="18"/>
    <s v="Li2 R Eyestay Dial D"/>
    <n v="2022"/>
    <n v="1005"/>
    <n v="4870"/>
  </r>
  <r>
    <x v="1"/>
    <s v="Cycling"/>
    <s v="Cycling"/>
    <x v="16"/>
    <x v="0"/>
    <x v="4"/>
    <s v="Li2 L Eyestay Dial C"/>
    <n v="2022"/>
    <n v="2465"/>
    <n v="6664"/>
  </r>
  <r>
    <x v="1"/>
    <s v="Cycling"/>
    <s v="Cycling"/>
    <x v="16"/>
    <x v="0"/>
    <x v="4"/>
    <s v="Li2 L Eyestay Dial C"/>
    <n v="2022"/>
    <n v="2090"/>
    <n v="5644"/>
  </r>
  <r>
    <x v="1"/>
    <s v="Cycling"/>
    <s v="Cycling"/>
    <x v="16"/>
    <x v="0"/>
    <x v="4"/>
    <s v="Li2 R Eyestay Dial C"/>
    <n v="2022"/>
    <n v="2465"/>
    <n v="6664"/>
  </r>
  <r>
    <x v="1"/>
    <s v="Cycling"/>
    <s v="Cycling"/>
    <x v="16"/>
    <x v="0"/>
    <x v="4"/>
    <s v="Li2 R Eyestay Dial C"/>
    <n v="2022"/>
    <n v="2090"/>
    <n v="5644"/>
  </r>
  <r>
    <x v="1"/>
    <s v="Cycling"/>
    <s v="Cycling"/>
    <x v="17"/>
    <x v="0"/>
    <x v="14"/>
    <s v="IP1-S L Eyestay 20mm Dial A + 520mm CS1 Lace + Pawl Caps"/>
    <n v="2022"/>
    <n v="2565"/>
    <n v="8287.5"/>
  </r>
  <r>
    <x v="1"/>
    <s v="Cycling"/>
    <s v="Cycling"/>
    <x v="17"/>
    <x v="0"/>
    <x v="14"/>
    <s v="IP1-S L Eyestay 20mm Dial A + 520mm CS1 Lace + Pawl Caps"/>
    <n v="2022"/>
    <n v="2865"/>
    <n v="9262.5"/>
  </r>
  <r>
    <x v="1"/>
    <s v="Cycling"/>
    <s v="Cycling"/>
    <x v="17"/>
    <x v="0"/>
    <x v="22"/>
    <s v="L6 L Eyestay 20mm Dial D"/>
    <n v="2022"/>
    <n v="0"/>
    <n v="0"/>
  </r>
  <r>
    <x v="1"/>
    <s v="Cycling"/>
    <s v="Cycling"/>
    <x v="17"/>
    <x v="0"/>
    <x v="22"/>
    <s v="L6 L Eyestay 20mm Dial D"/>
    <n v="2022"/>
    <n v="6235"/>
    <n v="13764"/>
  </r>
  <r>
    <x v="1"/>
    <s v="Cycling"/>
    <s v="Cycling"/>
    <x v="17"/>
    <x v="0"/>
    <x v="22"/>
    <s v="L6 L Eyestay 20mm Dial D"/>
    <n v="2022"/>
    <n v="8045"/>
    <n v="17760"/>
  </r>
  <r>
    <x v="1"/>
    <s v="Cycling"/>
    <s v="Cycling"/>
    <x v="17"/>
    <x v="0"/>
    <x v="22"/>
    <s v="L6 R Eyestay 20mm Dial D"/>
    <n v="2022"/>
    <n v="0"/>
    <n v="0"/>
  </r>
  <r>
    <x v="1"/>
    <s v="Cycling"/>
    <s v="Cycling"/>
    <x v="17"/>
    <x v="0"/>
    <x v="22"/>
    <s v="L6 R Eyestay 20mm Dial D"/>
    <n v="2022"/>
    <n v="6235"/>
    <n v="13764"/>
  </r>
  <r>
    <x v="1"/>
    <s v="Cycling"/>
    <s v="Cycling"/>
    <x v="17"/>
    <x v="0"/>
    <x v="22"/>
    <s v="L6 R Eyestay 20mm Dial D"/>
    <n v="2022"/>
    <n v="8045"/>
    <n v="17760"/>
  </r>
  <r>
    <x v="1"/>
    <s v="Cycling"/>
    <s v="Cycling"/>
    <x v="17"/>
    <x v="0"/>
    <x v="6"/>
    <s v="L6 L Eyestay 20mm Dial E"/>
    <n v="2022"/>
    <n v="225"/>
    <n v="297"/>
  </r>
  <r>
    <x v="1"/>
    <s v="Cycling"/>
    <s v="Cycling"/>
    <x v="17"/>
    <x v="0"/>
    <x v="6"/>
    <s v="L6 L Eyestay 20mm Dial E"/>
    <n v="2022"/>
    <n v="200"/>
    <n v="264"/>
  </r>
  <r>
    <x v="1"/>
    <s v="Cycling"/>
    <s v="Cycling"/>
    <x v="17"/>
    <x v="0"/>
    <x v="6"/>
    <s v="L6 L Eyestay 20mm Dial E"/>
    <n v="2022"/>
    <n v="16790"/>
    <n v="22044"/>
  </r>
  <r>
    <x v="1"/>
    <s v="Cycling"/>
    <s v="Cycling"/>
    <x v="17"/>
    <x v="0"/>
    <x v="6"/>
    <s v="L6 L Eyestay 20mm Dial E"/>
    <n v="2022"/>
    <n v="44725"/>
    <n v="60051.75"/>
  </r>
  <r>
    <x v="1"/>
    <s v="Cycling"/>
    <s v="Cycling"/>
    <x v="17"/>
    <x v="0"/>
    <x v="6"/>
    <s v="L6 L Eyestay 20mm Dial E"/>
    <n v="2022"/>
    <n v="4345"/>
    <n v="5838.75"/>
  </r>
  <r>
    <x v="1"/>
    <s v="Cycling"/>
    <s v="Cycling"/>
    <x v="17"/>
    <x v="0"/>
    <x v="6"/>
    <s v="L6 L Eyestay 20mm Dial E"/>
    <n v="2022"/>
    <n v="750"/>
    <n v="1012.5"/>
  </r>
  <r>
    <x v="1"/>
    <s v="Cycling"/>
    <s v="Cycling"/>
    <x v="17"/>
    <x v="0"/>
    <x v="6"/>
    <s v="L6 L Eyestay 20mm Dial E"/>
    <n v="2022"/>
    <n v="3970"/>
    <n v="5293"/>
  </r>
  <r>
    <x v="1"/>
    <s v="Cycling"/>
    <s v="Cycling"/>
    <x v="17"/>
    <x v="0"/>
    <x v="6"/>
    <s v="L6 L Eyestay 20mm Dial E"/>
    <n v="2022"/>
    <n v="1985"/>
    <n v="2705.75"/>
  </r>
  <r>
    <x v="1"/>
    <s v="Cycling"/>
    <s v="Cycling"/>
    <x v="17"/>
    <x v="0"/>
    <x v="6"/>
    <s v="L6 L Eyestay 20mm Dial E"/>
    <n v="2022"/>
    <n v="50"/>
    <n v="68.5"/>
  </r>
  <r>
    <x v="1"/>
    <s v="Cycling"/>
    <s v="Cycling"/>
    <x v="17"/>
    <x v="0"/>
    <x v="6"/>
    <s v="L6 L Eyestay 20mm Dial E"/>
    <n v="2022"/>
    <n v="100"/>
    <n v="137"/>
  </r>
  <r>
    <x v="1"/>
    <s v="Cycling"/>
    <s v="Cycling"/>
    <x v="17"/>
    <x v="0"/>
    <x v="6"/>
    <s v="L6 R Eyestay 20mm Dial E"/>
    <n v="2022"/>
    <n v="225"/>
    <n v="297"/>
  </r>
  <r>
    <x v="1"/>
    <s v="Cycling"/>
    <s v="Cycling"/>
    <x v="17"/>
    <x v="0"/>
    <x v="6"/>
    <s v="L6 R Eyestay 20mm Dial E"/>
    <n v="2022"/>
    <n v="200"/>
    <n v="264"/>
  </r>
  <r>
    <x v="1"/>
    <s v="Cycling"/>
    <s v="Cycling"/>
    <x v="17"/>
    <x v="0"/>
    <x v="6"/>
    <s v="L6 R Eyestay 20mm Dial E"/>
    <n v="2022"/>
    <n v="16740"/>
    <n v="21978"/>
  </r>
  <r>
    <x v="1"/>
    <s v="Cycling"/>
    <s v="Cycling"/>
    <x v="17"/>
    <x v="0"/>
    <x v="6"/>
    <s v="L6 R Eyestay 20mm Dial E"/>
    <n v="2022"/>
    <n v="44775"/>
    <n v="60117.75"/>
  </r>
  <r>
    <x v="1"/>
    <s v="Cycling"/>
    <s v="Cycling"/>
    <x v="17"/>
    <x v="0"/>
    <x v="6"/>
    <s v="L6 R Eyestay 20mm Dial E"/>
    <n v="2022"/>
    <n v="4345"/>
    <n v="5838.75"/>
  </r>
  <r>
    <x v="1"/>
    <s v="Cycling"/>
    <s v="Cycling"/>
    <x v="17"/>
    <x v="0"/>
    <x v="6"/>
    <s v="L6 R Eyestay 20mm Dial E"/>
    <n v="2022"/>
    <n v="850"/>
    <n v="1147.5"/>
  </r>
  <r>
    <x v="1"/>
    <s v="Cycling"/>
    <s v="Cycling"/>
    <x v="17"/>
    <x v="0"/>
    <x v="6"/>
    <s v="L6 R Eyestay 20mm Dial E"/>
    <n v="2022"/>
    <n v="100"/>
    <n v="135"/>
  </r>
  <r>
    <x v="1"/>
    <s v="Cycling"/>
    <s v="Cycling"/>
    <x v="17"/>
    <x v="0"/>
    <x v="6"/>
    <s v="L6 R Eyestay 20mm Dial E"/>
    <n v="2022"/>
    <n v="3970"/>
    <n v="5293"/>
  </r>
  <r>
    <x v="1"/>
    <s v="Cycling"/>
    <s v="Cycling"/>
    <x v="17"/>
    <x v="0"/>
    <x v="6"/>
    <s v="L6 R Eyestay 20mm Dial E"/>
    <n v="2022"/>
    <n v="1985"/>
    <n v="2705.75"/>
  </r>
  <r>
    <x v="1"/>
    <s v="Cycling"/>
    <s v="Cycling"/>
    <x v="17"/>
    <x v="0"/>
    <x v="6"/>
    <s v="L6 R Eyestay 20mm Dial E"/>
    <n v="2022"/>
    <n v="50"/>
    <n v="68.5"/>
  </r>
  <r>
    <x v="1"/>
    <s v="Cycling"/>
    <s v="Cycling"/>
    <x v="17"/>
    <x v="0"/>
    <x v="6"/>
    <s v="L6 R Eyestay 20mm Dial E"/>
    <n v="2022"/>
    <n v="100"/>
    <n v="137"/>
  </r>
  <r>
    <x v="1"/>
    <s v="Cycling"/>
    <s v="Cycling"/>
    <x v="17"/>
    <x v="0"/>
    <x v="9"/>
    <s v="Li2 L Eyestay Dial A"/>
    <n v="2022"/>
    <n v="0"/>
    <n v="0"/>
  </r>
  <r>
    <x v="1"/>
    <s v="Cycling"/>
    <s v="Cycling"/>
    <x v="17"/>
    <x v="0"/>
    <x v="9"/>
    <s v="Li2 L Eyestay Dial A"/>
    <n v="2022"/>
    <n v="43420"/>
    <n v="129168"/>
  </r>
  <r>
    <x v="1"/>
    <s v="Cycling"/>
    <s v="Cycling"/>
    <x v="17"/>
    <x v="0"/>
    <x v="9"/>
    <s v="Li2 L Eyestay Dial A"/>
    <n v="2022"/>
    <n v="7590"/>
    <n v="22574.5"/>
  </r>
  <r>
    <x v="1"/>
    <s v="Cycling"/>
    <s v="Cycling"/>
    <x v="17"/>
    <x v="0"/>
    <x v="9"/>
    <s v="Li2 L Eyestay Dial A"/>
    <n v="2022"/>
    <n v="1455"/>
    <n v="4335.5"/>
  </r>
  <r>
    <x v="1"/>
    <s v="Cycling"/>
    <s v="Cycling"/>
    <x v="17"/>
    <x v="0"/>
    <x v="9"/>
    <s v="Li2 L Eyestay Dial A"/>
    <n v="2022"/>
    <n v="2840"/>
    <n v="8446.75"/>
  </r>
  <r>
    <x v="1"/>
    <s v="Cycling"/>
    <s v="Cycling"/>
    <x v="17"/>
    <x v="0"/>
    <x v="9"/>
    <s v="Li2 L Eyestay Dial A"/>
    <n v="2022"/>
    <n v="5860"/>
    <n v="17416.75"/>
  </r>
  <r>
    <x v="1"/>
    <s v="Cycling"/>
    <s v="Cycling"/>
    <x v="17"/>
    <x v="0"/>
    <x v="9"/>
    <s v="Li2 L Eyestay Dial A"/>
    <n v="2022"/>
    <n v="4125"/>
    <n v="12259"/>
  </r>
  <r>
    <x v="1"/>
    <s v="Cycling"/>
    <s v="Cycling"/>
    <x v="17"/>
    <x v="0"/>
    <x v="9"/>
    <s v="Li2 L Eyestay Dial A"/>
    <n v="2022"/>
    <n v="50"/>
    <n v="149.5"/>
  </r>
  <r>
    <x v="1"/>
    <s v="Cycling"/>
    <s v="Cycling"/>
    <x v="17"/>
    <x v="0"/>
    <x v="9"/>
    <s v="Li2 L Eyestay Dial A"/>
    <n v="2022"/>
    <n v="225"/>
    <n v="672.75"/>
  </r>
  <r>
    <x v="1"/>
    <s v="Cycling"/>
    <s v="Cycling"/>
    <x v="17"/>
    <x v="0"/>
    <x v="9"/>
    <s v="Li2 L Eyestay Dial A"/>
    <n v="2022"/>
    <n v="0"/>
    <n v="0"/>
  </r>
  <r>
    <x v="1"/>
    <s v="Cycling"/>
    <s v="Cycling"/>
    <x v="17"/>
    <x v="0"/>
    <x v="9"/>
    <s v="Li2 L Eyestay Dial A"/>
    <n v="2022"/>
    <n v="4700"/>
    <n v="13978.25"/>
  </r>
  <r>
    <x v="1"/>
    <s v="Cycling"/>
    <s v="Cycling"/>
    <x v="17"/>
    <x v="0"/>
    <x v="9"/>
    <s v="Li2 L Eyestay Dial A"/>
    <n v="2022"/>
    <n v="3015"/>
    <n v="8970"/>
  </r>
  <r>
    <x v="1"/>
    <s v="Cycling"/>
    <s v="Cycling"/>
    <x v="17"/>
    <x v="0"/>
    <x v="9"/>
    <s v="Li2 PowerPull L Eyestay Dial A CS"/>
    <n v="2022"/>
    <n v="450"/>
    <n v="1336.5"/>
  </r>
  <r>
    <x v="1"/>
    <s v="Cycling"/>
    <s v="Cycling"/>
    <x v="17"/>
    <x v="0"/>
    <x v="9"/>
    <s v="Li2 PowerPull L Eyestay Dial A CS"/>
    <n v="2022"/>
    <n v="7690"/>
    <n v="22720.5"/>
  </r>
  <r>
    <x v="1"/>
    <s v="Cycling"/>
    <s v="Cycling"/>
    <x v="17"/>
    <x v="0"/>
    <x v="9"/>
    <s v="Li2 PowerPull L Eyestay Dial A CS"/>
    <n v="2022"/>
    <n v="250"/>
    <n v="742.5"/>
  </r>
  <r>
    <x v="1"/>
    <s v="Cycling"/>
    <s v="Cycling"/>
    <x v="17"/>
    <x v="0"/>
    <x v="9"/>
    <s v="Li2 PowerPull L Eyestay Dial A CS"/>
    <n v="2022"/>
    <n v="1660"/>
    <n v="4900.5"/>
  </r>
  <r>
    <x v="1"/>
    <s v="Cycling"/>
    <s v="Cycling"/>
    <x v="17"/>
    <x v="0"/>
    <x v="9"/>
    <s v="Li2 PowerPull L Eyestay Dial A CS"/>
    <n v="2022"/>
    <n v="50"/>
    <n v="148.5"/>
  </r>
  <r>
    <x v="1"/>
    <s v="Cycling"/>
    <s v="Cycling"/>
    <x v="17"/>
    <x v="0"/>
    <x v="9"/>
    <s v="Li2 PowerPull L Eyestay Dial A CS"/>
    <n v="2022"/>
    <n v="100"/>
    <n v="297"/>
  </r>
  <r>
    <x v="1"/>
    <s v="Cycling"/>
    <s v="Cycling"/>
    <x v="17"/>
    <x v="0"/>
    <x v="9"/>
    <s v="Li2 PowerPull R Eyestay Dial A CS"/>
    <n v="2022"/>
    <n v="450"/>
    <n v="1336.5"/>
  </r>
  <r>
    <x v="1"/>
    <s v="Cycling"/>
    <s v="Cycling"/>
    <x v="17"/>
    <x v="0"/>
    <x v="9"/>
    <s v="Li2 PowerPull R Eyestay Dial A CS"/>
    <n v="2022"/>
    <n v="7690"/>
    <n v="22720.5"/>
  </r>
  <r>
    <x v="1"/>
    <s v="Cycling"/>
    <s v="Cycling"/>
    <x v="17"/>
    <x v="0"/>
    <x v="9"/>
    <s v="Li2 PowerPull R Eyestay Dial A CS"/>
    <n v="2022"/>
    <n v="250"/>
    <n v="742.5"/>
  </r>
  <r>
    <x v="1"/>
    <s v="Cycling"/>
    <s v="Cycling"/>
    <x v="17"/>
    <x v="0"/>
    <x v="9"/>
    <s v="Li2 PowerPull R Eyestay Dial A CS"/>
    <n v="2022"/>
    <n v="1660"/>
    <n v="4900.5"/>
  </r>
  <r>
    <x v="1"/>
    <s v="Cycling"/>
    <s v="Cycling"/>
    <x v="17"/>
    <x v="0"/>
    <x v="9"/>
    <s v="Li2 PowerPull R Eyestay Dial A CS"/>
    <n v="2022"/>
    <n v="50"/>
    <n v="148.5"/>
  </r>
  <r>
    <x v="1"/>
    <s v="Cycling"/>
    <s v="Cycling"/>
    <x v="17"/>
    <x v="0"/>
    <x v="9"/>
    <s v="Li2 PowerPull R Eyestay Dial A CS"/>
    <n v="2022"/>
    <n v="100"/>
    <n v="297"/>
  </r>
  <r>
    <x v="1"/>
    <s v="Cycling"/>
    <s v="Cycling"/>
    <x v="17"/>
    <x v="0"/>
    <x v="9"/>
    <s v="Li2 R Eyestay Dial A"/>
    <n v="2022"/>
    <n v="43420"/>
    <n v="129168"/>
  </r>
  <r>
    <x v="1"/>
    <s v="Cycling"/>
    <s v="Cycling"/>
    <x v="17"/>
    <x v="0"/>
    <x v="9"/>
    <s v="Li2 R Eyestay Dial A"/>
    <n v="2022"/>
    <n v="0"/>
    <n v="0"/>
  </r>
  <r>
    <x v="1"/>
    <s v="Cycling"/>
    <s v="Cycling"/>
    <x v="17"/>
    <x v="0"/>
    <x v="9"/>
    <s v="Li2 R Eyestay Dial A"/>
    <n v="2022"/>
    <n v="7590"/>
    <n v="22574.5"/>
  </r>
  <r>
    <x v="1"/>
    <s v="Cycling"/>
    <s v="Cycling"/>
    <x v="17"/>
    <x v="0"/>
    <x v="9"/>
    <s v="Li2 R Eyestay Dial A"/>
    <n v="2022"/>
    <n v="1455"/>
    <n v="4335.5"/>
  </r>
  <r>
    <x v="1"/>
    <s v="Cycling"/>
    <s v="Cycling"/>
    <x v="17"/>
    <x v="0"/>
    <x v="9"/>
    <s v="Li2 R Eyestay Dial A"/>
    <n v="2022"/>
    <n v="2840"/>
    <n v="8446.75"/>
  </r>
  <r>
    <x v="1"/>
    <s v="Cycling"/>
    <s v="Cycling"/>
    <x v="17"/>
    <x v="0"/>
    <x v="9"/>
    <s v="Li2 R Eyestay Dial A"/>
    <n v="2022"/>
    <n v="5860"/>
    <n v="17416.75"/>
  </r>
  <r>
    <x v="1"/>
    <s v="Cycling"/>
    <s v="Cycling"/>
    <x v="17"/>
    <x v="0"/>
    <x v="9"/>
    <s v="Li2 R Eyestay Dial A"/>
    <n v="2022"/>
    <n v="4125"/>
    <n v="12259"/>
  </r>
  <r>
    <x v="1"/>
    <s v="Cycling"/>
    <s v="Cycling"/>
    <x v="17"/>
    <x v="0"/>
    <x v="9"/>
    <s v="Li2 R Eyestay Dial A"/>
    <n v="2022"/>
    <n v="50"/>
    <n v="149.5"/>
  </r>
  <r>
    <x v="1"/>
    <s v="Cycling"/>
    <s v="Cycling"/>
    <x v="17"/>
    <x v="0"/>
    <x v="9"/>
    <s v="Li2 R Eyestay Dial A"/>
    <n v="2022"/>
    <n v="225"/>
    <n v="672.75"/>
  </r>
  <r>
    <x v="1"/>
    <s v="Cycling"/>
    <s v="Cycling"/>
    <x v="17"/>
    <x v="0"/>
    <x v="9"/>
    <s v="Li2 R Eyestay Dial A"/>
    <n v="2022"/>
    <n v="0"/>
    <n v="0"/>
  </r>
  <r>
    <x v="1"/>
    <s v="Cycling"/>
    <s v="Cycling"/>
    <x v="17"/>
    <x v="0"/>
    <x v="9"/>
    <s v="Li2 R Eyestay Dial A"/>
    <n v="2022"/>
    <n v="3015"/>
    <n v="8970"/>
  </r>
  <r>
    <x v="1"/>
    <s v="Cycling"/>
    <s v="Cycling"/>
    <x v="17"/>
    <x v="0"/>
    <x v="28"/>
    <s v="S2 L Eyestay S2-SV Housing Dial D + 275mm CS2 LaceLooped + Pawl Caps"/>
    <n v="2022"/>
    <n v="4475"/>
    <n v="13928.5"/>
  </r>
  <r>
    <x v="1"/>
    <s v="Cycling"/>
    <s v="Cycling"/>
    <x v="17"/>
    <x v="0"/>
    <x v="28"/>
    <s v="S2 L Eyestay S2-SV Housing Dial D + 275mm CS2 LaceLooped + Pawl Caps"/>
    <n v="2022"/>
    <n v="10555"/>
    <n v="32865"/>
  </r>
  <r>
    <x v="1"/>
    <s v="Cycling"/>
    <s v="Cycling"/>
    <x v="17"/>
    <x v="0"/>
    <x v="28"/>
    <s v="S2 R Eyestay S2-SV Housing Dial D + 275mm CS2 LaceLooped + Pawl Caps"/>
    <n v="2022"/>
    <n v="4475"/>
    <n v="13928.5"/>
  </r>
  <r>
    <x v="1"/>
    <s v="Cycling"/>
    <s v="Cycling"/>
    <x v="17"/>
    <x v="0"/>
    <x v="28"/>
    <s v="S2 R Eyestay S2-SV Housing Dial D + 275mm CS2 LaceLooped + Pawl Caps"/>
    <n v="2022"/>
    <n v="10555"/>
    <n v="32865"/>
  </r>
  <r>
    <x v="1"/>
    <s v="Cycling"/>
    <s v="Cycling"/>
    <x v="17"/>
    <x v="0"/>
    <x v="29"/>
    <s v="S3 L Eyestay Dial A + 270mm CS2"/>
    <n v="2022"/>
    <n v="12565"/>
    <n v="80625"/>
  </r>
  <r>
    <x v="1"/>
    <s v="Cycling"/>
    <s v="Cycling"/>
    <x v="17"/>
    <x v="0"/>
    <x v="29"/>
    <s v="S3 L Eyestay Dial A + 270mm CS2"/>
    <n v="2022"/>
    <n v="10310"/>
    <n v="66112.5"/>
  </r>
  <r>
    <x v="1"/>
    <s v="Cycling"/>
    <s v="Cycling"/>
    <x v="17"/>
    <x v="0"/>
    <x v="29"/>
    <s v="S3 L Eyestay Dial A + 270mm CS2"/>
    <n v="2022"/>
    <n v="500"/>
    <n v="3225"/>
  </r>
  <r>
    <x v="1"/>
    <s v="Cycling"/>
    <s v="Cycling"/>
    <x v="17"/>
    <x v="0"/>
    <x v="29"/>
    <s v="S3 L Eyestay Dial A + 270mm CS2"/>
    <n v="2022"/>
    <n v="1225"/>
    <n v="7901.25"/>
  </r>
  <r>
    <x v="1"/>
    <s v="Cycling"/>
    <s v="Cycling"/>
    <x v="17"/>
    <x v="0"/>
    <x v="29"/>
    <s v="S3 L Eyestay Dial A + 270mm CS2"/>
    <n v="2022"/>
    <n v="500"/>
    <n v="3225"/>
  </r>
  <r>
    <x v="1"/>
    <s v="Cycling"/>
    <s v="Cycling"/>
    <x v="17"/>
    <x v="0"/>
    <x v="29"/>
    <s v="S3 L Eyestay Dial A + 270mm CS2"/>
    <n v="2022"/>
    <n v="1060"/>
    <n v="6772.5"/>
  </r>
  <r>
    <x v="1"/>
    <s v="Cycling"/>
    <s v="Cycling"/>
    <x v="17"/>
    <x v="0"/>
    <x v="29"/>
    <s v="S3 L Eyestay Dial A + 270mm CS2"/>
    <n v="2022"/>
    <n v="925"/>
    <n v="5966.25"/>
  </r>
  <r>
    <x v="1"/>
    <s v="Cycling"/>
    <s v="Cycling"/>
    <x v="17"/>
    <x v="0"/>
    <x v="29"/>
    <s v="S3 L Eyestay Dial A + 270mm CS2"/>
    <n v="2022"/>
    <n v="1635"/>
    <n v="10481.25"/>
  </r>
  <r>
    <x v="1"/>
    <s v="Cycling"/>
    <s v="Cycling"/>
    <x v="17"/>
    <x v="0"/>
    <x v="29"/>
    <s v="S3 L Eyestay Dial A + 270mm CS2"/>
    <n v="2022"/>
    <n v="2010"/>
    <n v="12900"/>
  </r>
  <r>
    <x v="1"/>
    <s v="Cycling"/>
    <s v="Cycling"/>
    <x v="17"/>
    <x v="0"/>
    <x v="29"/>
    <s v="S3 L Eyestay Dial A + 270mm CS2"/>
    <n v="2022"/>
    <n v="300"/>
    <n v="1935"/>
  </r>
  <r>
    <x v="1"/>
    <s v="Cycling"/>
    <s v="Cycling"/>
    <x v="17"/>
    <x v="0"/>
    <x v="29"/>
    <s v="S3 L Eyestay Dial A + 270mm CS2"/>
    <n v="2022"/>
    <n v="1210"/>
    <n v="7740"/>
  </r>
  <r>
    <x v="1"/>
    <s v="Cycling"/>
    <s v="Cycling"/>
    <x v="17"/>
    <x v="0"/>
    <x v="29"/>
    <s v="S3 L Eyestay Dial A + 270mm CS2"/>
    <n v="2022"/>
    <n v="3365"/>
    <n v="21607.5"/>
  </r>
  <r>
    <x v="1"/>
    <s v="Cycling"/>
    <s v="Cycling"/>
    <x v="17"/>
    <x v="0"/>
    <x v="29"/>
    <s v="S3 L Eyestay Dial A + 270mm CS2"/>
    <n v="2022"/>
    <n v="550"/>
    <n v="3547.5"/>
  </r>
  <r>
    <x v="1"/>
    <s v="Cycling"/>
    <s v="Cycling"/>
    <x v="17"/>
    <x v="0"/>
    <x v="29"/>
    <s v="S3 L Eyestay Dial A + 270mm CS2"/>
    <n v="2022"/>
    <n v="1635"/>
    <n v="10481.25"/>
  </r>
  <r>
    <x v="1"/>
    <s v="Cycling"/>
    <s v="Cycling"/>
    <x v="17"/>
    <x v="0"/>
    <x v="29"/>
    <s v="S3 L Eyestay Dial A + 270mm CS2"/>
    <n v="2022"/>
    <n v="3525"/>
    <n v="22575"/>
  </r>
  <r>
    <x v="1"/>
    <s v="Cycling"/>
    <s v="Cycling"/>
    <x v="17"/>
    <x v="0"/>
    <x v="29"/>
    <s v="S3 L Eyestay Dial A + 270mm CS2"/>
    <n v="2022"/>
    <n v="1885"/>
    <n v="12093.75"/>
  </r>
  <r>
    <x v="1"/>
    <s v="Cycling"/>
    <s v="Cycling"/>
    <x v="17"/>
    <x v="0"/>
    <x v="29"/>
    <s v="S3 L Eyestay Dial A + 270mm CS2"/>
    <n v="2022"/>
    <n v="275"/>
    <n v="1773.75"/>
  </r>
  <r>
    <x v="1"/>
    <s v="Cycling"/>
    <s v="Cycling"/>
    <x v="17"/>
    <x v="0"/>
    <x v="29"/>
    <s v="S3 L Eyestay Dial A + 270mm CS2"/>
    <n v="2022"/>
    <n v="0"/>
    <n v="0"/>
  </r>
  <r>
    <x v="1"/>
    <s v="Cycling"/>
    <s v="Cycling"/>
    <x v="17"/>
    <x v="0"/>
    <x v="29"/>
    <s v="S3 L Eyestay Dial A + 270mm CS2"/>
    <n v="2022"/>
    <n v="550"/>
    <n v="3547.5"/>
  </r>
  <r>
    <x v="1"/>
    <s v="Cycling"/>
    <s v="Cycling"/>
    <x v="17"/>
    <x v="0"/>
    <x v="29"/>
    <s v="S3 L Eyestay Dial A + 270mm CS2"/>
    <n v="2022"/>
    <n v="6260"/>
    <n v="40151.25"/>
  </r>
  <r>
    <x v="1"/>
    <s v="Cycling"/>
    <s v="Cycling"/>
    <x v="17"/>
    <x v="0"/>
    <x v="29"/>
    <s v="S3 L Eyestay Dial A + 270mm CS2"/>
    <n v="2022"/>
    <n v="1610"/>
    <n v="10320"/>
  </r>
  <r>
    <x v="1"/>
    <s v="Cycling"/>
    <s v="Cycling"/>
    <x v="17"/>
    <x v="0"/>
    <x v="29"/>
    <s v="S3 L Eyestay Dial A + 270mm CS2"/>
    <n v="2022"/>
    <n v="3045"/>
    <n v="19511.25"/>
  </r>
  <r>
    <x v="1"/>
    <s v="Cycling"/>
    <s v="Cycling"/>
    <x v="17"/>
    <x v="0"/>
    <x v="29"/>
    <s v="S3 L Eyestay Dial A + 270mm CS2"/>
    <n v="2022"/>
    <n v="300"/>
    <n v="1935"/>
  </r>
  <r>
    <x v="1"/>
    <s v="Cycling"/>
    <s v="Cycling"/>
    <x v="17"/>
    <x v="0"/>
    <x v="29"/>
    <s v="S3 L Eyestay Dial A + 270mm CS2"/>
    <n v="2022"/>
    <n v="350"/>
    <n v="2257.5"/>
  </r>
  <r>
    <x v="1"/>
    <s v="Cycling"/>
    <s v="Cycling"/>
    <x v="17"/>
    <x v="0"/>
    <x v="29"/>
    <s v="S3 L Eyestay Dial A + 270mm CS2"/>
    <n v="2022"/>
    <n v="450"/>
    <n v="2902.5"/>
  </r>
  <r>
    <x v="1"/>
    <s v="Cycling"/>
    <s v="Cycling"/>
    <x v="17"/>
    <x v="0"/>
    <x v="29"/>
    <s v="S3 L Eyestay Dial A + 270mm CS2"/>
    <n v="2022"/>
    <n v="1235"/>
    <n v="7901.25"/>
  </r>
  <r>
    <x v="1"/>
    <s v="Cycling"/>
    <s v="Cycling"/>
    <x v="17"/>
    <x v="0"/>
    <x v="29"/>
    <s v="S3 L Eyestay Dial A + 270mm CS2"/>
    <n v="2022"/>
    <n v="1985"/>
    <n v="12738.75"/>
  </r>
  <r>
    <x v="1"/>
    <s v="Cycling"/>
    <s v="Cycling"/>
    <x v="17"/>
    <x v="0"/>
    <x v="29"/>
    <s v="S3 L Eyestay Dial A 230mm CS2 Looped"/>
    <n v="2022"/>
    <n v="12565"/>
    <n v="75000"/>
  </r>
  <r>
    <x v="1"/>
    <s v="Cycling"/>
    <s v="Cycling"/>
    <x v="17"/>
    <x v="0"/>
    <x v="29"/>
    <s v="S3 L Eyestay Dial A 230mm CS2 Looped"/>
    <n v="2022"/>
    <n v="11920"/>
    <n v="71100"/>
  </r>
  <r>
    <x v="1"/>
    <s v="Cycling"/>
    <s v="Cycling"/>
    <x v="17"/>
    <x v="0"/>
    <x v="29"/>
    <s v="S3 L Eyestay Dial A 230mm CS2 Looped"/>
    <n v="2022"/>
    <n v="450"/>
    <n v="2700"/>
  </r>
  <r>
    <x v="1"/>
    <s v="Cycling"/>
    <s v="Cycling"/>
    <x v="17"/>
    <x v="0"/>
    <x v="29"/>
    <s v="S3 L Eyestay Dial A 230mm CS2 Looped"/>
    <n v="2022"/>
    <n v="1060"/>
    <n v="6300"/>
  </r>
  <r>
    <x v="1"/>
    <s v="Cycling"/>
    <s v="Cycling"/>
    <x v="17"/>
    <x v="0"/>
    <x v="29"/>
    <s v="S3 L Eyestay Dial A 230mm CS2 Looped"/>
    <n v="2022"/>
    <n v="925"/>
    <n v="5550"/>
  </r>
  <r>
    <x v="1"/>
    <s v="Cycling"/>
    <s v="Cycling"/>
    <x v="17"/>
    <x v="0"/>
    <x v="29"/>
    <s v="S3 L Eyestay Dial A 230mm CS2 Looped"/>
    <n v="2022"/>
    <n v="1685"/>
    <n v="10050"/>
  </r>
  <r>
    <x v="1"/>
    <s v="Cycling"/>
    <s v="Cycling"/>
    <x v="17"/>
    <x v="0"/>
    <x v="29"/>
    <s v="S3 L Eyestay Dial A 230mm CS2 Looped"/>
    <n v="2022"/>
    <n v="2010"/>
    <n v="12000"/>
  </r>
  <r>
    <x v="1"/>
    <s v="Cycling"/>
    <s v="Cycling"/>
    <x v="17"/>
    <x v="0"/>
    <x v="29"/>
    <s v="S3 L Eyestay Dial A 230mm CS2 Looped"/>
    <n v="2022"/>
    <n v="300"/>
    <n v="1800"/>
  </r>
  <r>
    <x v="1"/>
    <s v="Cycling"/>
    <s v="Cycling"/>
    <x v="17"/>
    <x v="0"/>
    <x v="29"/>
    <s v="S3 L Eyestay Dial A 230mm CS2 Looped"/>
    <n v="2022"/>
    <n v="2915"/>
    <n v="17400"/>
  </r>
  <r>
    <x v="1"/>
    <s v="Cycling"/>
    <s v="Cycling"/>
    <x v="17"/>
    <x v="0"/>
    <x v="29"/>
    <s v="S3 L Eyestay Dial A 230mm CS2 Looped"/>
    <n v="2022"/>
    <n v="50"/>
    <n v="300"/>
  </r>
  <r>
    <x v="1"/>
    <s v="Cycling"/>
    <s v="Cycling"/>
    <x v="17"/>
    <x v="0"/>
    <x v="29"/>
    <s v="S3 L Eyestay Dial A 230mm CS2 Looped"/>
    <n v="2022"/>
    <n v="1935"/>
    <n v="10050"/>
  </r>
  <r>
    <x v="1"/>
    <s v="Cycling"/>
    <s v="Cycling"/>
    <x v="17"/>
    <x v="0"/>
    <x v="29"/>
    <s v="S3 L Eyestay Dial A 230mm CS2 Looped"/>
    <n v="2022"/>
    <n v="3450"/>
    <n v="20550"/>
  </r>
  <r>
    <x v="1"/>
    <s v="Cycling"/>
    <s v="Cycling"/>
    <x v="17"/>
    <x v="0"/>
    <x v="29"/>
    <s v="S3 L Eyestay Dial A 230mm CS2 Looped"/>
    <n v="2022"/>
    <n v="1885"/>
    <n v="11250"/>
  </r>
  <r>
    <x v="1"/>
    <s v="Cycling"/>
    <s v="Cycling"/>
    <x v="17"/>
    <x v="0"/>
    <x v="29"/>
    <s v="S3 L Eyestay Dial A 230mm CS2 Looped"/>
    <n v="2022"/>
    <n v="350"/>
    <n v="2100"/>
  </r>
  <r>
    <x v="1"/>
    <s v="Cycling"/>
    <s v="Cycling"/>
    <x v="17"/>
    <x v="0"/>
    <x v="29"/>
    <s v="S3 R Eyestay Dial A 230mm CS2 Looped"/>
    <n v="2022"/>
    <n v="300"/>
    <n v="1800"/>
  </r>
  <r>
    <x v="1"/>
    <s v="Cycling"/>
    <s v="Cycling"/>
    <x v="17"/>
    <x v="0"/>
    <x v="29"/>
    <s v="S3 R Eyestay Dial A 230mm CS2 Looped"/>
    <n v="2022"/>
    <n v="175"/>
    <n v="1050"/>
  </r>
  <r>
    <x v="1"/>
    <s v="Cycling"/>
    <s v="Cycling"/>
    <x v="17"/>
    <x v="0"/>
    <x v="29"/>
    <s v="S3 R Eyestay Dial A 230mm CS2 Looped"/>
    <n v="2022"/>
    <n v="450"/>
    <n v="2700"/>
  </r>
  <r>
    <x v="1"/>
    <s v="Cycling"/>
    <s v="Cycling"/>
    <x v="17"/>
    <x v="0"/>
    <x v="29"/>
    <s v="S3 R Eyestay Dial A 230mm CS2 Looped"/>
    <n v="2022"/>
    <n v="1260"/>
    <n v="7500"/>
  </r>
  <r>
    <x v="1"/>
    <s v="Cycling"/>
    <s v="Cycling"/>
    <x v="17"/>
    <x v="0"/>
    <x v="29"/>
    <s v="S3 R Eyestay Dial A 230mm CS2 Looped"/>
    <n v="2022"/>
    <n v="1985"/>
    <n v="11850"/>
  </r>
  <r>
    <x v="1"/>
    <s v="Cycling"/>
    <s v="Cycling"/>
    <x v="18"/>
    <x v="0"/>
    <x v="14"/>
    <s v="IP1 L Eyestay 25mm Dial B + Pawl Caps"/>
    <n v="2022"/>
    <n v="400"/>
    <n v="1204"/>
  </r>
  <r>
    <x v="1"/>
    <s v="Cycling"/>
    <s v="Cycling"/>
    <x v="18"/>
    <x v="0"/>
    <x v="14"/>
    <s v="IP1 L Eyestay 25mm Dial B + Pawl Caps"/>
    <n v="2022"/>
    <n v="200"/>
    <n v="602"/>
  </r>
  <r>
    <x v="1"/>
    <s v="Cycling"/>
    <s v="Cycling"/>
    <x v="18"/>
    <x v="0"/>
    <x v="14"/>
    <s v="IP1 L Eyestay 25mm Dial B + Pawl Caps"/>
    <n v="2022"/>
    <n v="400"/>
    <n v="1204"/>
  </r>
  <r>
    <x v="1"/>
    <s v="Cycling"/>
    <s v="Cycling"/>
    <x v="18"/>
    <x v="0"/>
    <x v="14"/>
    <s v="IP1 L Eyestay 25mm Dial B + Pawl Caps"/>
    <n v="2022"/>
    <n v="200"/>
    <n v="602"/>
  </r>
  <r>
    <x v="1"/>
    <s v="Cycling"/>
    <s v="Cycling"/>
    <x v="18"/>
    <x v="0"/>
    <x v="14"/>
    <s v="IP1 L Eyestay 25mm Dial B + Pawl Caps"/>
    <n v="2022"/>
    <n v="850"/>
    <n v="2541.5"/>
  </r>
  <r>
    <x v="1"/>
    <s v="Cycling"/>
    <s v="Cycling"/>
    <x v="18"/>
    <x v="0"/>
    <x v="14"/>
    <s v="IP1 L Eyestay 25mm Dial B + Pawl Caps"/>
    <n v="2022"/>
    <n v="400"/>
    <n v="1196"/>
  </r>
  <r>
    <x v="1"/>
    <s v="Cycling"/>
    <s v="Cycling"/>
    <x v="18"/>
    <x v="0"/>
    <x v="14"/>
    <s v="IP1 L Eyestay 25mm Dial B + Pawl Caps"/>
    <n v="2022"/>
    <n v="600"/>
    <n v="1794"/>
  </r>
  <r>
    <x v="1"/>
    <s v="Cycling"/>
    <s v="Cycling"/>
    <x v="18"/>
    <x v="0"/>
    <x v="14"/>
    <s v="IP1 L Eyestay 25mm Dial B + Pawl Caps"/>
    <n v="2022"/>
    <n v="350"/>
    <n v="1046.5"/>
  </r>
  <r>
    <x v="1"/>
    <s v="Cycling"/>
    <s v="Cycling"/>
    <x v="18"/>
    <x v="0"/>
    <x v="14"/>
    <s v="IP1 R Eyestay 20mm Dial B + Pawl Caps"/>
    <n v="2022"/>
    <n v="4125"/>
    <n v="12341"/>
  </r>
  <r>
    <x v="1"/>
    <s v="Cycling"/>
    <s v="Cycling"/>
    <x v="18"/>
    <x v="0"/>
    <x v="14"/>
    <s v="IP1 R Eyestay 20mm Dial B + Pawl Caps"/>
    <n v="2022"/>
    <n v="1660"/>
    <n v="4966.5"/>
  </r>
  <r>
    <x v="1"/>
    <s v="Cycling"/>
    <s v="Cycling"/>
    <x v="18"/>
    <x v="0"/>
    <x v="14"/>
    <s v="IP1 R Eyestay 20mm Dial B + Pawl Caps"/>
    <n v="2022"/>
    <n v="3920"/>
    <n v="11739"/>
  </r>
  <r>
    <x v="1"/>
    <s v="Cycling"/>
    <s v="Cycling"/>
    <x v="18"/>
    <x v="0"/>
    <x v="14"/>
    <s v="IP1 R Eyestay 20mm Dial B + Pawl Caps"/>
    <n v="2022"/>
    <n v="1260"/>
    <n v="3762.5"/>
  </r>
  <r>
    <x v="1"/>
    <s v="Cycling"/>
    <s v="Cycling"/>
    <x v="18"/>
    <x v="0"/>
    <x v="14"/>
    <s v="IP1 R Eyestay 25mm Dial B + Pawl Caps"/>
    <n v="2022"/>
    <n v="400"/>
    <n v="1204"/>
  </r>
  <r>
    <x v="1"/>
    <s v="Cycling"/>
    <s v="Cycling"/>
    <x v="18"/>
    <x v="0"/>
    <x v="14"/>
    <s v="IP1 R Eyestay 25mm Dial B + Pawl Caps"/>
    <n v="2022"/>
    <n v="200"/>
    <n v="602"/>
  </r>
  <r>
    <x v="1"/>
    <s v="Cycling"/>
    <s v="Cycling"/>
    <x v="18"/>
    <x v="0"/>
    <x v="14"/>
    <s v="IP1 R Eyestay 25mm Dial B + Pawl Caps"/>
    <n v="2022"/>
    <n v="400"/>
    <n v="1204"/>
  </r>
  <r>
    <x v="1"/>
    <s v="Cycling"/>
    <s v="Cycling"/>
    <x v="18"/>
    <x v="0"/>
    <x v="14"/>
    <s v="IP1 R Eyestay 25mm Dial B + Pawl Caps"/>
    <n v="2022"/>
    <n v="200"/>
    <n v="602"/>
  </r>
  <r>
    <x v="1"/>
    <s v="Cycling"/>
    <s v="Cycling"/>
    <x v="18"/>
    <x v="0"/>
    <x v="14"/>
    <s v="IP1 R Eyestay 25mm Dial B + Pawl Caps"/>
    <n v="2022"/>
    <n v="850"/>
    <n v="2541.5"/>
  </r>
  <r>
    <x v="1"/>
    <s v="Cycling"/>
    <s v="Cycling"/>
    <x v="18"/>
    <x v="0"/>
    <x v="14"/>
    <s v="IP1 R Eyestay 25mm Dial B + Pawl Caps"/>
    <n v="2022"/>
    <n v="400"/>
    <n v="1196"/>
  </r>
  <r>
    <x v="1"/>
    <s v="Cycling"/>
    <s v="Cycling"/>
    <x v="18"/>
    <x v="0"/>
    <x v="14"/>
    <s v="IP1 R Eyestay 25mm Dial B + Pawl Caps"/>
    <n v="2022"/>
    <n v="600"/>
    <n v="1794"/>
  </r>
  <r>
    <x v="1"/>
    <s v="Cycling"/>
    <s v="Cycling"/>
    <x v="18"/>
    <x v="0"/>
    <x v="14"/>
    <s v="IP1 R Eyestay 25mm Dial B + Pawl Caps"/>
    <n v="2022"/>
    <n v="350"/>
    <n v="1046.5"/>
  </r>
  <r>
    <x v="1"/>
    <s v="Cycling"/>
    <s v="Cycling"/>
    <x v="18"/>
    <x v="0"/>
    <x v="6"/>
    <s v="L6 L Eyestay 20mm Dial E"/>
    <n v="2022"/>
    <n v="700"/>
    <n v="924"/>
  </r>
  <r>
    <x v="1"/>
    <s v="Cycling"/>
    <s v="Cycling"/>
    <x v="18"/>
    <x v="0"/>
    <x v="6"/>
    <s v="L6 L Eyestay 20mm Dial E"/>
    <n v="2022"/>
    <n v="14020"/>
    <n v="18414"/>
  </r>
  <r>
    <x v="1"/>
    <s v="Cycling"/>
    <s v="Cycling"/>
    <x v="18"/>
    <x v="0"/>
    <x v="6"/>
    <s v="L6 L Eyestay 20mm Dial E"/>
    <n v="2022"/>
    <n v="20705"/>
    <n v="27192"/>
  </r>
  <r>
    <x v="1"/>
    <s v="Cycling"/>
    <s v="Cycling"/>
    <x v="18"/>
    <x v="0"/>
    <x v="6"/>
    <s v="L6 L Eyestay 20mm Dial E"/>
    <n v="2022"/>
    <n v="12165"/>
    <n v="16335"/>
  </r>
  <r>
    <x v="1"/>
    <s v="Cycling"/>
    <s v="Cycling"/>
    <x v="18"/>
    <x v="0"/>
    <x v="6"/>
    <s v="L6 L Eyestay 20mm Dial E"/>
    <n v="2022"/>
    <n v="4325"/>
    <n v="5805"/>
  </r>
  <r>
    <x v="1"/>
    <s v="Cycling"/>
    <s v="Cycling"/>
    <x v="18"/>
    <x v="0"/>
    <x v="6"/>
    <s v="L6 L Eyestay 20mm Dial E"/>
    <n v="2022"/>
    <n v="400"/>
    <n v="540"/>
  </r>
  <r>
    <x v="1"/>
    <s v="Cycling"/>
    <s v="Cycling"/>
    <x v="18"/>
    <x v="0"/>
    <x v="6"/>
    <s v="L6 R Eyestay 20mm Dial E"/>
    <n v="2022"/>
    <n v="700"/>
    <n v="924"/>
  </r>
  <r>
    <x v="1"/>
    <s v="Cycling"/>
    <s v="Cycling"/>
    <x v="18"/>
    <x v="0"/>
    <x v="6"/>
    <s v="L6 R Eyestay 20mm Dial E"/>
    <n v="2022"/>
    <n v="14020"/>
    <n v="18414"/>
  </r>
  <r>
    <x v="1"/>
    <s v="Cycling"/>
    <s v="Cycling"/>
    <x v="18"/>
    <x v="0"/>
    <x v="6"/>
    <s v="L6 R Eyestay 20mm Dial E"/>
    <n v="2022"/>
    <n v="20705"/>
    <n v="27192"/>
  </r>
  <r>
    <x v="1"/>
    <s v="Cycling"/>
    <s v="Cycling"/>
    <x v="18"/>
    <x v="0"/>
    <x v="6"/>
    <s v="L6 R Eyestay 20mm Dial E"/>
    <n v="2022"/>
    <n v="12165"/>
    <n v="16335"/>
  </r>
  <r>
    <x v="1"/>
    <s v="Cycling"/>
    <s v="Cycling"/>
    <x v="18"/>
    <x v="0"/>
    <x v="6"/>
    <s v="L6 R Eyestay 20mm Dial E"/>
    <n v="2022"/>
    <n v="4325"/>
    <n v="5805"/>
  </r>
  <r>
    <x v="1"/>
    <s v="Cycling"/>
    <s v="Cycling"/>
    <x v="18"/>
    <x v="0"/>
    <x v="6"/>
    <s v="L6 R Eyestay 20mm Dial E"/>
    <n v="2022"/>
    <n v="400"/>
    <n v="540"/>
  </r>
  <r>
    <x v="1"/>
    <s v="Cycling"/>
    <s v="Cycling"/>
    <x v="18"/>
    <x v="0"/>
    <x v="7"/>
    <s v="L6 L Eyestay 20mm Dial K"/>
    <n v="2022"/>
    <n v="16335"/>
    <n v="33150"/>
  </r>
  <r>
    <x v="1"/>
    <s v="Cycling"/>
    <s v="Cycling"/>
    <x v="18"/>
    <x v="0"/>
    <x v="7"/>
    <s v="L6 L Eyestay 20mm Dial K"/>
    <n v="2022"/>
    <n v="18345"/>
    <n v="37230"/>
  </r>
  <r>
    <x v="1"/>
    <s v="Cycling"/>
    <s v="Cycling"/>
    <x v="18"/>
    <x v="0"/>
    <x v="7"/>
    <s v="L6 L Eyestay 20mm Dial K"/>
    <n v="2022"/>
    <n v="6785"/>
    <n v="13770"/>
  </r>
  <r>
    <x v="1"/>
    <s v="Cycling"/>
    <s v="Cycling"/>
    <x v="18"/>
    <x v="0"/>
    <x v="7"/>
    <s v="L6 L Eyestay 20mm Dial K"/>
    <n v="2022"/>
    <n v="3370"/>
    <n v="6834"/>
  </r>
  <r>
    <x v="1"/>
    <s v="Cycling"/>
    <s v="Cycling"/>
    <x v="18"/>
    <x v="0"/>
    <x v="7"/>
    <s v="L6 R Eyestay 20mm Dial K"/>
    <n v="2022"/>
    <n v="16335"/>
    <n v="33150"/>
  </r>
  <r>
    <x v="1"/>
    <s v="Cycling"/>
    <s v="Cycling"/>
    <x v="18"/>
    <x v="0"/>
    <x v="7"/>
    <s v="L6 R Eyestay 20mm Dial K"/>
    <n v="2022"/>
    <n v="18345"/>
    <n v="37230"/>
  </r>
  <r>
    <x v="1"/>
    <s v="Cycling"/>
    <s v="Cycling"/>
    <x v="18"/>
    <x v="0"/>
    <x v="7"/>
    <s v="L6 R Eyestay 20mm Dial K"/>
    <n v="2022"/>
    <n v="6785"/>
    <n v="13770"/>
  </r>
  <r>
    <x v="1"/>
    <s v="Cycling"/>
    <s v="Cycling"/>
    <x v="18"/>
    <x v="0"/>
    <x v="7"/>
    <s v="L6 R Eyestay 20mm Dial K"/>
    <n v="2022"/>
    <n v="3370"/>
    <n v="6834"/>
  </r>
  <r>
    <x v="1"/>
    <s v="Outdoor"/>
    <s v="Hike/Mountaineering"/>
    <x v="19"/>
    <x v="0"/>
    <x v="22"/>
    <s v="L6 L Eyestay 20mm Dial D"/>
    <n v="2022"/>
    <n v="3120"/>
    <n v="6944"/>
  </r>
  <r>
    <x v="1"/>
    <s v="Outdoor"/>
    <s v="Hike/Mountaineering"/>
    <x v="19"/>
    <x v="0"/>
    <x v="22"/>
    <s v="L6 L Eyestay 20mm Dial D"/>
    <n v="2022"/>
    <n v="6910"/>
    <n v="15400"/>
  </r>
  <r>
    <x v="1"/>
    <s v="Outdoor"/>
    <s v="Hike/Mountaineering"/>
    <x v="19"/>
    <x v="0"/>
    <x v="22"/>
    <s v="L6 L Eyestay 20mm Dial D"/>
    <n v="2022"/>
    <n v="6165"/>
    <n v="13720"/>
  </r>
  <r>
    <x v="1"/>
    <s v="Outdoor"/>
    <s v="Hike/Mountaineering"/>
    <x v="19"/>
    <x v="0"/>
    <x v="22"/>
    <s v="L6 L Eyestay 20mm Dial D"/>
    <n v="2022"/>
    <n v="3070"/>
    <n v="6832"/>
  </r>
  <r>
    <x v="1"/>
    <s v="Outdoor"/>
    <s v="Hike/Mountaineering"/>
    <x v="20"/>
    <x v="0"/>
    <x v="30"/>
    <s v="M2 Tongue Shield Standard Dial"/>
    <n v="2022"/>
    <n v="1005"/>
    <n v="3030"/>
  </r>
  <r>
    <x v="1"/>
    <s v="Outdoor"/>
    <s v="Trail Run"/>
    <x v="21"/>
    <x v="0"/>
    <x v="16"/>
    <s v="L6 L Eyestay 20mm Dial J"/>
    <n v="2022"/>
    <n v="6160"/>
    <n v="4838.75"/>
  </r>
  <r>
    <x v="1"/>
    <s v="Outdoor"/>
    <s v="Trail Run"/>
    <x v="21"/>
    <x v="0"/>
    <x v="16"/>
    <s v="L6 L Eyestay 20mm Dial J"/>
    <n v="2022"/>
    <n v="3550"/>
    <n v="2784.75"/>
  </r>
  <r>
    <x v="1"/>
    <s v="Outdoor"/>
    <s v="Trail Run"/>
    <x v="21"/>
    <x v="0"/>
    <x v="16"/>
    <s v="L6 L Eyestay 20mm Dial J"/>
    <n v="2022"/>
    <n v="2090"/>
    <n v="1639.25"/>
  </r>
  <r>
    <x v="1"/>
    <s v="Outdoor"/>
    <s v="Trail Run"/>
    <x v="21"/>
    <x v="0"/>
    <x v="16"/>
    <s v="L6 R Eyestay 20mm Dial J"/>
    <n v="2022"/>
    <n v="2090"/>
    <n v="1639.25"/>
  </r>
  <r>
    <x v="1"/>
    <s v="Outdoor"/>
    <s v="Trail Run"/>
    <x v="21"/>
    <x v="0"/>
    <x v="16"/>
    <s v="L6 R Eyestay 20mm Dial J"/>
    <n v="2022"/>
    <n v="1085"/>
    <n v="849.25"/>
  </r>
  <r>
    <x v="1"/>
    <s v="Outdoor"/>
    <s v="Trail Run"/>
    <x v="21"/>
    <x v="0"/>
    <x v="16"/>
    <s v="L6 R Eyestay 20mm Dial J"/>
    <n v="2022"/>
    <n v="2115"/>
    <n v="1659"/>
  </r>
  <r>
    <x v="1"/>
    <s v="Outdoor"/>
    <s v="Trail Run"/>
    <x v="21"/>
    <x v="0"/>
    <x v="16"/>
    <s v="L6 R Eyestay 20mm Dial J"/>
    <n v="2022"/>
    <n v="1035"/>
    <n v="809.75"/>
  </r>
  <r>
    <x v="1"/>
    <s v="Outdoor"/>
    <s v="Trail Run"/>
    <x v="21"/>
    <x v="0"/>
    <x v="16"/>
    <s v="L6 R Eyestay 20mm Dial J"/>
    <n v="2022"/>
    <n v="2315"/>
    <n v="1817"/>
  </r>
  <r>
    <x v="1"/>
    <s v="Outdoor"/>
    <s v="Trail Run"/>
    <x v="21"/>
    <x v="0"/>
    <x v="16"/>
    <s v="L6 R Eyestay 20mm Dial J"/>
    <n v="2022"/>
    <n v="1210"/>
    <n v="948"/>
  </r>
  <r>
    <x v="1"/>
    <s v="Outdoor"/>
    <s v="Trail Run"/>
    <x v="21"/>
    <x v="0"/>
    <x v="16"/>
    <s v="L6 R Eyestay 20mm Dial J"/>
    <n v="2022"/>
    <n v="1185"/>
    <n v="928.25"/>
  </r>
  <r>
    <x v="1"/>
    <s v="Outdoor"/>
    <s v="Trail Run"/>
    <x v="21"/>
    <x v="0"/>
    <x v="16"/>
    <s v="L6 R Eyestay 20mm Dial J"/>
    <n v="2022"/>
    <n v="2115"/>
    <n v="1659"/>
  </r>
  <r>
    <x v="1"/>
    <s v="Outdoor"/>
    <s v="Trail Run"/>
    <x v="21"/>
    <x v="0"/>
    <x v="16"/>
    <s v="L6 R Eyestay 20mm Dial J"/>
    <n v="2022"/>
    <n v="1035"/>
    <n v="809.75"/>
  </r>
  <r>
    <x v="1"/>
    <s v="Outdoor"/>
    <s v="Trail Run"/>
    <x v="21"/>
    <x v="0"/>
    <x v="16"/>
    <s v="L6 R Eyestay 20mm Dial J"/>
    <n v="2022"/>
    <n v="2315"/>
    <n v="1817"/>
  </r>
  <r>
    <x v="1"/>
    <s v="Outdoor"/>
    <s v="Trail Run"/>
    <x v="21"/>
    <x v="0"/>
    <x v="16"/>
    <s v="L6 R Eyestay 20mm Dial J"/>
    <n v="2022"/>
    <n v="1210"/>
    <n v="948"/>
  </r>
  <r>
    <x v="1"/>
    <s v="Outdoor"/>
    <s v="Trail Run"/>
    <x v="21"/>
    <x v="0"/>
    <x v="16"/>
    <s v="L6 R Eyestay 20mm Dial J"/>
    <n v="2022"/>
    <n v="1185"/>
    <n v="928.25"/>
  </r>
  <r>
    <x v="1"/>
    <s v="Outdoor"/>
    <s v="Trail Run"/>
    <x v="21"/>
    <x v="0"/>
    <x v="16"/>
    <s v="L6 R Eyestay 20mm Dial J"/>
    <n v="2022"/>
    <n v="6160"/>
    <n v="4838.75"/>
  </r>
  <r>
    <x v="1"/>
    <s v="Outdoor"/>
    <s v="Trail Run"/>
    <x v="21"/>
    <x v="0"/>
    <x v="16"/>
    <s v="L6 R Eyestay 20mm Dial J"/>
    <n v="2022"/>
    <n v="3550"/>
    <n v="2784.75"/>
  </r>
  <r>
    <x v="1"/>
    <s v="Outdoor"/>
    <s v="Trail Run"/>
    <x v="21"/>
    <x v="0"/>
    <x v="16"/>
    <s v="L6 R Eyestay 20mm Dial J"/>
    <n v="2022"/>
    <n v="2090"/>
    <n v="1639.25"/>
  </r>
  <r>
    <x v="1"/>
    <s v="Outdoor"/>
    <s v="Trail Run"/>
    <x v="21"/>
    <x v="0"/>
    <x v="16"/>
    <s v="L6 R Eyestay 20mm Dial J"/>
    <n v="2022"/>
    <n v="1085"/>
    <n v="849.25"/>
  </r>
  <r>
    <x v="1"/>
    <s v="Outdoor"/>
    <s v="Trail Run"/>
    <x v="22"/>
    <x v="0"/>
    <x v="16"/>
    <s v="L6 L Eyestay 20mm Dial J"/>
    <n v="2022"/>
    <n v="1660"/>
    <n v="1270.5"/>
  </r>
  <r>
    <x v="1"/>
    <s v="Outdoor"/>
    <s v="Trail Run"/>
    <x v="22"/>
    <x v="0"/>
    <x v="16"/>
    <s v="L6 R Eyestay 20mm Dial J"/>
    <n v="2022"/>
    <n v="1660"/>
    <n v="1270.5"/>
  </r>
  <r>
    <x v="1"/>
    <s v="Outdoor"/>
    <s v="Trail Run"/>
    <x v="23"/>
    <x v="0"/>
    <x v="18"/>
    <s v="Li2 L Eyestay Dial D"/>
    <n v="2022"/>
    <n v="2490"/>
    <n v="12053.25"/>
  </r>
  <r>
    <x v="1"/>
    <s v="Outdoor"/>
    <s v="Trail Run"/>
    <x v="23"/>
    <x v="0"/>
    <x v="18"/>
    <s v="Li2 R Eyestay Dial D"/>
    <n v="2022"/>
    <n v="2490"/>
    <n v="12053.25"/>
  </r>
  <r>
    <x v="1"/>
    <s v="Outdoor"/>
    <s v="Trail Run"/>
    <x v="24"/>
    <x v="0"/>
    <x v="16"/>
    <s v="L6 L Eyestay 20mm Dial J"/>
    <n v="2022"/>
    <n v="6185"/>
    <n v="4735.5"/>
  </r>
  <r>
    <x v="1"/>
    <s v="Outdoor"/>
    <s v="Trail Run"/>
    <x v="24"/>
    <x v="0"/>
    <x v="16"/>
    <s v="L6 L Eyestay 20mm Dial J"/>
    <n v="2022"/>
    <n v="1030"/>
    <n v="789.25"/>
  </r>
  <r>
    <x v="1"/>
    <s v="Outdoor"/>
    <s v="Trail Run"/>
    <x v="24"/>
    <x v="0"/>
    <x v="16"/>
    <s v="L6 R Eyestay 20mm Dial J"/>
    <n v="2022"/>
    <n v="1030"/>
    <n v="789.25"/>
  </r>
  <r>
    <x v="1"/>
    <s v="Outdoor"/>
    <s v="Trail Run"/>
    <x v="24"/>
    <x v="0"/>
    <x v="16"/>
    <s v="L6 R Eyestay 20mm Dial J"/>
    <n v="2022"/>
    <n v="1585"/>
    <n v="1212.75"/>
  </r>
  <r>
    <x v="1"/>
    <s v="Outdoor"/>
    <s v="Trail Run"/>
    <x v="24"/>
    <x v="0"/>
    <x v="16"/>
    <s v="L6 R Eyestay 20mm Dial J"/>
    <n v="2022"/>
    <n v="16410"/>
    <n v="12896.75"/>
  </r>
  <r>
    <x v="1"/>
    <s v="Workwear"/>
    <s v="Workwear"/>
    <x v="25"/>
    <x v="0"/>
    <x v="26"/>
    <s v="M4 R Housing 25mm Dial A"/>
    <n v="2022"/>
    <n v="600535"/>
    <n v="1003000"/>
  </r>
  <r>
    <x v="0"/>
    <s v="Workwear"/>
    <s v="Workwear"/>
    <x v="26"/>
    <x v="0"/>
    <x v="22"/>
    <s v="L6 R Tongue Dial D"/>
    <n v="2022"/>
    <n v="460410"/>
    <n v="1002453"/>
  </r>
  <r>
    <x v="0"/>
    <s v="Workwear"/>
    <s v="Workwear"/>
    <x v="27"/>
    <x v="0"/>
    <x v="23"/>
    <s v="L6 R Tongue Dial A"/>
    <n v="2022"/>
    <n v="648250"/>
    <n v="3067027.5"/>
  </r>
  <r>
    <x v="0"/>
    <s v="Workwear"/>
    <s v="Workwear"/>
    <x v="28"/>
    <x v="0"/>
    <x v="31"/>
    <s v="M4 R Housing 25mm Dial B Lace Lock 1"/>
    <n v="2022"/>
    <n v="34070"/>
    <n v="306400"/>
  </r>
  <r>
    <x v="0"/>
    <s v="Workwear"/>
    <s v="Workwear"/>
    <x v="29"/>
    <x v="0"/>
    <x v="32"/>
    <s v="M3 Eyestay Rivet 25mm Dial S"/>
    <n v="2022"/>
    <n v="300000"/>
    <n v="2000000"/>
  </r>
  <r>
    <x v="0"/>
    <s v="Workwear"/>
    <s v="Workwear"/>
    <x v="26"/>
    <x v="0"/>
    <x v="21"/>
    <s v="L6 R Tongue Dial B"/>
    <n v="2022"/>
    <n v="15000"/>
    <n v="180895.5"/>
  </r>
  <r>
    <x v="1"/>
    <s v="Workwear"/>
    <s v="Workwear"/>
    <x v="25"/>
    <x v="0"/>
    <x v="31"/>
    <s v="M4 R Housing 25mm Dial B Lace Lock 1"/>
    <n v="2022"/>
    <n v="69755"/>
    <n v="180440"/>
  </r>
  <r>
    <x v="0"/>
    <s v="Workwear"/>
    <s v="Workwear"/>
    <x v="30"/>
    <x v="0"/>
    <x v="22"/>
    <s v="L6 R Tongue Dial D"/>
    <n v="2022"/>
    <n v="34000"/>
    <n v="173071.5"/>
  </r>
  <r>
    <x v="2"/>
    <s v="Workwear"/>
    <s v="Workwear"/>
    <x v="7"/>
    <x v="0"/>
    <x v="23"/>
    <s v="L6 R Tongue Dial A"/>
    <n v="2022"/>
    <n v="67135"/>
    <n v="164996"/>
  </r>
  <r>
    <x v="2"/>
    <s v="Workwear"/>
    <s v="Workwear"/>
    <x v="7"/>
    <x v="0"/>
    <x v="6"/>
    <s v="L6 R Tongue Dial E"/>
    <n v="2022"/>
    <n v="108545"/>
    <n v="142560"/>
  </r>
  <r>
    <x v="2"/>
    <s v="Workwear"/>
    <s v="Workwear"/>
    <x v="7"/>
    <x v="0"/>
    <x v="6"/>
    <s v="L6 R Tongue Dial E"/>
    <n v="2022"/>
    <n v="104120"/>
    <n v="139860"/>
  </r>
  <r>
    <x v="2"/>
    <s v="Workwear"/>
    <s v="Workwear"/>
    <x v="7"/>
    <x v="0"/>
    <x v="23"/>
    <s v="L6 R Tongue Dial A"/>
    <n v="2022"/>
    <n v="55880"/>
    <n v="137332"/>
  </r>
  <r>
    <x v="0"/>
    <s v="Workwear"/>
    <s v="Workwear"/>
    <x v="29"/>
    <x v="0"/>
    <x v="3"/>
    <s v="M4 R Housing 25mm Dial C Lace Lock 1"/>
    <n v="2022"/>
    <n v="50250"/>
    <n v="130000"/>
  </r>
  <r>
    <x v="1"/>
    <s v="Workwear"/>
    <s v="Workwear"/>
    <x v="25"/>
    <x v="0"/>
    <x v="31"/>
    <s v="M4 R Housing 25mm Dial B Lace Lock 1"/>
    <n v="2022"/>
    <n v="49400"/>
    <n v="127790"/>
  </r>
  <r>
    <x v="2"/>
    <s v="Workwear"/>
    <s v="Workwear"/>
    <x v="7"/>
    <x v="0"/>
    <x v="6"/>
    <s v="L6 R Tongue Dial E"/>
    <n v="2022"/>
    <n v="93070"/>
    <n v="125010"/>
  </r>
  <r>
    <x v="2"/>
    <s v="Workwear"/>
    <s v="Workwear"/>
    <x v="7"/>
    <x v="0"/>
    <x v="24"/>
    <s v="L6 R Tongue Dial C"/>
    <n v="2022"/>
    <n v="56280"/>
    <n v="124320"/>
  </r>
  <r>
    <x v="2"/>
    <s v="Workwear"/>
    <s v="Workwear"/>
    <x v="7"/>
    <x v="0"/>
    <x v="23"/>
    <s v="L6 R Tongue Dial A"/>
    <n v="2022"/>
    <n v="48090"/>
    <n v="118189.5"/>
  </r>
  <r>
    <x v="2"/>
    <s v="Workwear"/>
    <s v="Workwear"/>
    <x v="7"/>
    <x v="0"/>
    <x v="23"/>
    <s v="L6 R Tongue Dial A"/>
    <n v="2022"/>
    <n v="47340"/>
    <n v="116337"/>
  </r>
  <r>
    <x v="2"/>
    <s v="Workwear"/>
    <s v="Workwear"/>
    <x v="7"/>
    <x v="0"/>
    <x v="23"/>
    <s v="L6 R Tongue Dial A"/>
    <n v="2022"/>
    <n v="46080"/>
    <n v="113249.5"/>
  </r>
  <r>
    <x v="1"/>
    <s v="Workwear"/>
    <s v="Workwear"/>
    <x v="25"/>
    <x v="0"/>
    <x v="31"/>
    <s v="M4 R Housing 25mm Dial B Lace Lock 1"/>
    <n v="2022"/>
    <n v="43675"/>
    <n v="112970"/>
  </r>
  <r>
    <x v="2"/>
    <s v="Workwear"/>
    <s v="Workwear"/>
    <x v="31"/>
    <x v="0"/>
    <x v="3"/>
    <s v="M4 R Housing 25mm Dial C Lace Lock 1"/>
    <n v="2022"/>
    <n v="42365"/>
    <n v="109590"/>
  </r>
  <r>
    <x v="0"/>
    <s v="Workwear"/>
    <s v="Workwear"/>
    <x v="32"/>
    <x v="0"/>
    <x v="31"/>
    <s v="M4 R Housing 25mm Dial B Lace Lock 1"/>
    <n v="2022"/>
    <n v="7035"/>
    <n v="108200"/>
  </r>
  <r>
    <x v="2"/>
    <s v="Workwear"/>
    <s v="Workwear"/>
    <x v="7"/>
    <x v="0"/>
    <x v="6"/>
    <s v="L6 R Tongue Dial E"/>
    <n v="2022"/>
    <n v="81655"/>
    <n v="107250"/>
  </r>
  <r>
    <x v="0"/>
    <s v="Workwear"/>
    <s v="Workwear"/>
    <x v="29"/>
    <x v="0"/>
    <x v="3"/>
    <s v="M4 R Housing 25mm Dial C Lace Lock 1"/>
    <n v="2022"/>
    <n v="40200"/>
    <n v="104000"/>
  </r>
  <r>
    <x v="1"/>
    <s v="Workwear"/>
    <s v="Workwear"/>
    <x v="33"/>
    <x v="0"/>
    <x v="31"/>
    <s v="M4 R Housing 25mm Dial B Lace Lock 1"/>
    <n v="2022"/>
    <n v="4020"/>
    <n v="100400"/>
  </r>
  <r>
    <x v="2"/>
    <s v="Workwear"/>
    <s v="Workwear"/>
    <x v="7"/>
    <x v="0"/>
    <x v="6"/>
    <s v="L6 R Tongue Dial E"/>
    <n v="2022"/>
    <n v="74630"/>
    <n v="100237.5"/>
  </r>
  <r>
    <x v="2"/>
    <s v="Workwear"/>
    <s v="Workwear"/>
    <x v="34"/>
    <x v="0"/>
    <x v="6"/>
    <s v="L6 R Eyestay 20mm Dial E"/>
    <n v="2022"/>
    <n v="71835"/>
    <n v="96491.25"/>
  </r>
  <r>
    <x v="2"/>
    <s v="Workwear"/>
    <s v="Workwear"/>
    <x v="34"/>
    <x v="0"/>
    <x v="6"/>
    <s v="L6 R Eyestay 20mm Dial E"/>
    <n v="2022"/>
    <n v="70350"/>
    <n v="92400"/>
  </r>
  <r>
    <x v="2"/>
    <s v="Workwear"/>
    <s v="Workwear"/>
    <x v="35"/>
    <x v="0"/>
    <x v="6"/>
    <s v="L6 R Eyestay 20mm Dial E"/>
    <n v="2022"/>
    <n v="68110"/>
    <n v="89430"/>
  </r>
  <r>
    <x v="2"/>
    <s v="Workwear"/>
    <s v="Workwear"/>
    <x v="7"/>
    <x v="0"/>
    <x v="6"/>
    <s v="L6 R Tongue Dial E"/>
    <n v="2022"/>
    <n v="66240"/>
    <n v="88965"/>
  </r>
  <r>
    <x v="2"/>
    <s v="Workwear"/>
    <s v="Workwear"/>
    <x v="31"/>
    <x v="0"/>
    <x v="24"/>
    <s v="L6 R Tongue Dial C"/>
    <n v="2022"/>
    <n v="38945"/>
    <n v="86025"/>
  </r>
  <r>
    <x v="2"/>
    <s v="Workwear"/>
    <s v="Workwear"/>
    <x v="7"/>
    <x v="0"/>
    <x v="23"/>
    <s v="L6 R Tongue Dial A"/>
    <n v="2022"/>
    <n v="33970"/>
    <n v="83486"/>
  </r>
  <r>
    <x v="2"/>
    <s v="Workwear"/>
    <s v="Workwear"/>
    <x v="34"/>
    <x v="0"/>
    <x v="6"/>
    <s v="L6 R Eyestay 20mm Dial E"/>
    <n v="2022"/>
    <n v="58545"/>
    <n v="78637.5"/>
  </r>
  <r>
    <x v="0"/>
    <s v="Workwear"/>
    <s v="Workwear"/>
    <x v="29"/>
    <x v="0"/>
    <x v="3"/>
    <s v="M4 R Housing 25mm Dial C Lace Lock 1"/>
    <n v="2022"/>
    <n v="301500"/>
    <n v="780000"/>
  </r>
  <r>
    <x v="2"/>
    <s v="Workwear"/>
    <s v="Workwear"/>
    <x v="7"/>
    <x v="0"/>
    <x v="6"/>
    <s v="L6 R Tongue Dial E"/>
    <n v="2022"/>
    <n v="57390"/>
    <n v="77085"/>
  </r>
  <r>
    <x v="2"/>
    <s v="Workwear"/>
    <s v="Workwear"/>
    <x v="7"/>
    <x v="0"/>
    <x v="6"/>
    <s v="L6 R Tongue Dial E"/>
    <n v="2022"/>
    <n v="51665"/>
    <n v="67848"/>
  </r>
  <r>
    <x v="2"/>
    <s v="Workwear"/>
    <s v="Workwear"/>
    <x v="7"/>
    <x v="0"/>
    <x v="6"/>
    <s v="L6 R Tongue Dial E"/>
    <n v="2022"/>
    <n v="50455"/>
    <n v="67770"/>
  </r>
  <r>
    <x v="2"/>
    <s v="Workwear"/>
    <s v="Workwear"/>
    <x v="34"/>
    <x v="0"/>
    <x v="6"/>
    <s v="L6 R Eyestay 20mm Dial E"/>
    <n v="2022"/>
    <n v="50175"/>
    <n v="67398.75"/>
  </r>
  <r>
    <x v="2"/>
    <s v="Workwear"/>
    <s v="Workwear"/>
    <x v="34"/>
    <x v="0"/>
    <x v="6"/>
    <s v="L6 R Eyestay 20mm Dial E"/>
    <n v="2022"/>
    <n v="46845"/>
    <n v="62910"/>
  </r>
  <r>
    <x v="0"/>
    <s v="Workwear"/>
    <s v="Workwear"/>
    <x v="26"/>
    <x v="0"/>
    <x v="21"/>
    <s v="L6 R Tongue Dial B"/>
    <n v="2022"/>
    <n v="24050"/>
    <n v="59156.5"/>
  </r>
  <r>
    <x v="2"/>
    <s v="Workwear"/>
    <s v="Workwear"/>
    <x v="31"/>
    <x v="0"/>
    <x v="24"/>
    <s v="L6 R Tongue Dial C"/>
    <n v="2022"/>
    <n v="26685"/>
    <n v="58941"/>
  </r>
  <r>
    <x v="1"/>
    <s v="Workwear"/>
    <s v="Workwear"/>
    <x v="25"/>
    <x v="0"/>
    <x v="31"/>
    <s v="M4 R Housing 25mm Dial B Lace Lock 1"/>
    <n v="2022"/>
    <n v="22720"/>
    <n v="58760"/>
  </r>
  <r>
    <x v="2"/>
    <s v="Workwear"/>
    <s v="Workwear"/>
    <x v="34"/>
    <x v="0"/>
    <x v="6"/>
    <s v="L6 R Eyestay 20mm Dial E"/>
    <n v="2022"/>
    <n v="44220"/>
    <n v="58080"/>
  </r>
  <r>
    <x v="2"/>
    <s v="Workwear"/>
    <s v="Workwear"/>
    <x v="7"/>
    <x v="0"/>
    <x v="24"/>
    <s v="L6 R Tongue Dial C"/>
    <n v="2022"/>
    <n v="26285"/>
    <n v="58053"/>
  </r>
  <r>
    <x v="2"/>
    <s v="Workwear"/>
    <s v="Workwear"/>
    <x v="7"/>
    <x v="0"/>
    <x v="6"/>
    <s v="L6 R Tongue Dial E"/>
    <n v="2022"/>
    <n v="42345"/>
    <n v="56868.75"/>
  </r>
  <r>
    <x v="0"/>
    <s v="Workwear"/>
    <s v="Workwear"/>
    <x v="26"/>
    <x v="0"/>
    <x v="21"/>
    <s v="L6 R Tongue Dial B"/>
    <n v="2022"/>
    <n v="22670"/>
    <n v="55698.5"/>
  </r>
  <r>
    <x v="2"/>
    <s v="Workwear"/>
    <s v="Workwear"/>
    <x v="36"/>
    <x v="0"/>
    <x v="6"/>
    <s v="L6 R Eyestay 20mm Dial E"/>
    <n v="2022"/>
    <n v="40125"/>
    <n v="53865"/>
  </r>
  <r>
    <x v="2"/>
    <s v="Workwear"/>
    <s v="Workwear"/>
    <x v="31"/>
    <x v="0"/>
    <x v="24"/>
    <s v="L6 R Tongue Dial C"/>
    <n v="2022"/>
    <n v="24125"/>
    <n v="53280"/>
  </r>
  <r>
    <x v="2"/>
    <s v="Workwear"/>
    <s v="Workwear"/>
    <x v="37"/>
    <x v="0"/>
    <x v="31"/>
    <s v="M4 R Housing 25mm Dial B Lace Lock 1"/>
    <n v="2022"/>
    <n v="20100"/>
    <n v="52000"/>
  </r>
  <r>
    <x v="1"/>
    <s v="Athletic"/>
    <s v="Golf"/>
    <x v="10"/>
    <x v="0"/>
    <x v="18"/>
    <s v="Li2 R Heel Dial D"/>
    <n v="2022"/>
    <n v="1000"/>
    <n v="4870"/>
  </r>
  <r>
    <x v="1"/>
    <s v="Athletic"/>
    <s v="Golf"/>
    <x v="10"/>
    <x v="0"/>
    <x v="18"/>
    <s v="Li2 R Heel Dial D"/>
    <n v="2022"/>
    <n v="1005"/>
    <n v="4870"/>
  </r>
  <r>
    <x v="1"/>
    <s v="Athletic"/>
    <s v="Golf"/>
    <x v="10"/>
    <x v="0"/>
    <x v="18"/>
    <s v="Li2 R Heel Dial D"/>
    <n v="2022"/>
    <n v="1000"/>
    <n v="4870"/>
  </r>
  <r>
    <x v="1"/>
    <s v="Athletic"/>
    <s v="Golf"/>
    <x v="10"/>
    <x v="0"/>
    <x v="18"/>
    <s v="Li2 R Heel Dial D"/>
    <n v="2022"/>
    <n v="1005"/>
    <n v="4870"/>
  </r>
  <r>
    <x v="1"/>
    <s v="Athletic"/>
    <s v="Golf"/>
    <x v="10"/>
    <x v="0"/>
    <x v="18"/>
    <s v="Li2 R Heel Dial D"/>
    <n v="2022"/>
    <n v="1005"/>
    <n v="4870"/>
  </r>
  <r>
    <x v="1"/>
    <s v="Athletic"/>
    <s v="Golf"/>
    <x v="10"/>
    <x v="0"/>
    <x v="25"/>
    <s v="S2 L Eyestay S2-S Housing Dial A +220mm CS2 Lace"/>
    <n v="2022"/>
    <n v="1510"/>
    <n v="4845"/>
  </r>
  <r>
    <x v="1"/>
    <s v="Athletic"/>
    <s v="Golf"/>
    <x v="10"/>
    <x v="0"/>
    <x v="25"/>
    <s v="S2 L Eyestay S2-S Housing Dial A +220mm CS2 Lace"/>
    <n v="2022"/>
    <n v="1510"/>
    <n v="4845"/>
  </r>
  <r>
    <x v="1"/>
    <s v="Athletic"/>
    <s v="Golf"/>
    <x v="10"/>
    <x v="0"/>
    <x v="25"/>
    <s v="S2 R Eyestay S2-S Housing Dial A +220mm CS2 Lace"/>
    <n v="2022"/>
    <n v="1510"/>
    <n v="4845"/>
  </r>
  <r>
    <x v="1"/>
    <s v="Athletic"/>
    <s v="Golf"/>
    <x v="10"/>
    <x v="1"/>
    <x v="8"/>
    <s v="L6 Bayonet Heel"/>
    <n v="2022"/>
    <n v="37000"/>
    <n v="4810"/>
  </r>
  <r>
    <x v="1"/>
    <s v="Athletic"/>
    <s v="Golf"/>
    <x v="10"/>
    <x v="2"/>
    <x v="10"/>
    <s v="Lace Guide, FormTX 2, 25mm"/>
    <n v="2022"/>
    <n v="32000"/>
    <n v="4800"/>
  </r>
  <r>
    <x v="1"/>
    <s v="Athletic"/>
    <s v="Golf"/>
    <x v="10"/>
    <x v="2"/>
    <x v="11"/>
    <s v="Lace Guide, FormTX, Stitch, 15mm"/>
    <n v="2022"/>
    <n v="32500"/>
    <n v="4550"/>
  </r>
  <r>
    <x v="1"/>
    <s v="Athletic"/>
    <s v="Golf"/>
    <x v="10"/>
    <x v="2"/>
    <x v="10"/>
    <s v="Lace Guide, Form TX2, 25mm"/>
    <n v="2022"/>
    <n v="30000"/>
    <n v="4500"/>
  </r>
  <r>
    <x v="1"/>
    <s v="Athletic"/>
    <s v="Golf"/>
    <x v="10"/>
    <x v="2"/>
    <x v="10"/>
    <s v="Lace Guide, Form TX2, 25mm"/>
    <n v="2022"/>
    <n v="30000"/>
    <n v="4500"/>
  </r>
  <r>
    <x v="1"/>
    <s v="Athletic"/>
    <s v="Golf"/>
    <x v="10"/>
    <x v="0"/>
    <x v="24"/>
    <s v="L6 R Heel Dial C"/>
    <n v="2022"/>
    <n v="2010"/>
    <n v="4480"/>
  </r>
  <r>
    <x v="1"/>
    <s v="Athletic"/>
    <s v="Golf"/>
    <x v="10"/>
    <x v="0"/>
    <x v="24"/>
    <s v="L6 R Heel Dial C"/>
    <n v="2022"/>
    <n v="2010"/>
    <n v="4480"/>
  </r>
  <r>
    <x v="1"/>
    <s v="Athletic"/>
    <s v="Golf"/>
    <x v="10"/>
    <x v="0"/>
    <x v="24"/>
    <s v="L6 R Heel Dial C"/>
    <n v="2022"/>
    <n v="2010"/>
    <n v="4480"/>
  </r>
  <r>
    <x v="1"/>
    <s v="Athletic"/>
    <s v="Golf"/>
    <x v="10"/>
    <x v="0"/>
    <x v="24"/>
    <s v="L6 R Heel Dial C"/>
    <n v="2022"/>
    <n v="2010"/>
    <n v="4480"/>
  </r>
  <r>
    <x v="1"/>
    <s v="Athletic"/>
    <s v="Golf"/>
    <x v="10"/>
    <x v="2"/>
    <x v="10"/>
    <s v="Lace Guide, FormTX 2, 25mm"/>
    <n v="2022"/>
    <n v="29500"/>
    <n v="4425"/>
  </r>
  <r>
    <x v="1"/>
    <s v="Athletic"/>
    <s v="Golf"/>
    <x v="10"/>
    <x v="2"/>
    <x v="10"/>
    <s v="Lace Guide, Form TX2, 20mm"/>
    <n v="2022"/>
    <n v="31000"/>
    <n v="4340"/>
  </r>
  <r>
    <x v="1"/>
    <s v="Athletic"/>
    <s v="Golf"/>
    <x v="10"/>
    <x v="2"/>
    <x v="10"/>
    <s v="Lace Guide, FormTX 2, 25mm"/>
    <n v="2022"/>
    <n v="31000"/>
    <n v="4340"/>
  </r>
  <r>
    <x v="1"/>
    <s v="Athletic"/>
    <s v="Golf"/>
    <x v="10"/>
    <x v="2"/>
    <x v="10"/>
    <s v="Lace Guide, FormTX 2, 20mm"/>
    <n v="2022"/>
    <n v="27500"/>
    <n v="4125"/>
  </r>
  <r>
    <x v="1"/>
    <s v="Athletic"/>
    <s v="Golf"/>
    <x v="10"/>
    <x v="2"/>
    <x v="10"/>
    <s v="Lace Guide, FormTX 2, 20mm"/>
    <n v="2022"/>
    <n v="27500"/>
    <n v="4125"/>
  </r>
  <r>
    <x v="1"/>
    <s v="Athletic"/>
    <s v="Golf"/>
    <x v="10"/>
    <x v="2"/>
    <x v="10"/>
    <s v="Lace Guide, FormTX 2, 25mm"/>
    <n v="2022"/>
    <n v="27500"/>
    <n v="4125"/>
  </r>
  <r>
    <x v="1"/>
    <s v="Athletic"/>
    <s v="Golf"/>
    <x v="10"/>
    <x v="2"/>
    <x v="10"/>
    <s v="Lace Guide, FormTX 2, 25mm"/>
    <n v="2022"/>
    <n v="27500"/>
    <n v="4125"/>
  </r>
  <r>
    <x v="1"/>
    <s v="Athletic"/>
    <s v="Golf"/>
    <x v="10"/>
    <x v="0"/>
    <x v="4"/>
    <s v="Li2 R Heel Dial C"/>
    <n v="2022"/>
    <n v="1510"/>
    <n v="4110"/>
  </r>
  <r>
    <x v="1"/>
    <s v="Athletic"/>
    <s v="Golf"/>
    <x v="10"/>
    <x v="0"/>
    <x v="4"/>
    <s v="Li2 R Heel Dial C"/>
    <n v="2022"/>
    <n v="1510"/>
    <n v="4080"/>
  </r>
  <r>
    <x v="1"/>
    <s v="Athletic"/>
    <s v="Golf"/>
    <x v="10"/>
    <x v="0"/>
    <x v="4"/>
    <s v="Li2 R Heel Dial C"/>
    <n v="2022"/>
    <n v="1510"/>
    <n v="4080"/>
  </r>
  <r>
    <x v="1"/>
    <s v="Athletic"/>
    <s v="Golf"/>
    <x v="10"/>
    <x v="2"/>
    <x v="10"/>
    <s v="Lace Guide, FormTX 2, 25mm"/>
    <n v="2022"/>
    <n v="29000"/>
    <n v="4060"/>
  </r>
  <r>
    <x v="1"/>
    <s v="Athletic"/>
    <s v="Golf"/>
    <x v="10"/>
    <x v="0"/>
    <x v="2"/>
    <s v="Li2 R Heel Dial E"/>
    <n v="2022"/>
    <n v="2010"/>
    <n v="4040"/>
  </r>
  <r>
    <x v="1"/>
    <s v="Athletic"/>
    <s v="Golf"/>
    <x v="10"/>
    <x v="2"/>
    <x v="10"/>
    <s v="Lace Guide, FormTX 2, 15mm"/>
    <n v="2022"/>
    <n v="26500"/>
    <n v="3975"/>
  </r>
  <r>
    <x v="1"/>
    <s v="Athletic"/>
    <s v="Golf"/>
    <x v="10"/>
    <x v="2"/>
    <x v="10"/>
    <s v="Lace Guide, FormTX 2, 20mm"/>
    <n v="2022"/>
    <n v="26500"/>
    <n v="3975"/>
  </r>
  <r>
    <x v="1"/>
    <s v="Athletic"/>
    <s v="Golf"/>
    <x v="10"/>
    <x v="1"/>
    <x v="8"/>
    <s v="L6 Bayonet Heel"/>
    <n v="2022"/>
    <n v="30000"/>
    <n v="3900"/>
  </r>
  <r>
    <x v="1"/>
    <s v="Athletic"/>
    <s v="Golf"/>
    <x v="10"/>
    <x v="1"/>
    <x v="8"/>
    <s v="L6 Bayonet Heel"/>
    <n v="2022"/>
    <n v="29500"/>
    <n v="3835"/>
  </r>
  <r>
    <x v="1"/>
    <s v="Athletic"/>
    <s v="Golf"/>
    <x v="10"/>
    <x v="2"/>
    <x v="10"/>
    <s v="Lace Guide, FormTX 2, 25mm"/>
    <n v="2022"/>
    <n v="25500"/>
    <n v="3825"/>
  </r>
  <r>
    <x v="1"/>
    <s v="Athletic"/>
    <s v="Golf"/>
    <x v="10"/>
    <x v="0"/>
    <x v="13"/>
    <s v="L6 R Heel Dial X"/>
    <n v="2022"/>
    <n v="3520"/>
    <n v="3815"/>
  </r>
  <r>
    <x v="1"/>
    <s v="Athletic"/>
    <s v="Golf"/>
    <x v="10"/>
    <x v="0"/>
    <x v="13"/>
    <s v="L6 R Heel Dial X"/>
    <n v="2022"/>
    <n v="3520"/>
    <n v="3815"/>
  </r>
  <r>
    <x v="1"/>
    <s v="Athletic"/>
    <s v="Golf"/>
    <x v="10"/>
    <x v="2"/>
    <x v="11"/>
    <s v="Lace Guide, FormTX, Stitch, 25mmBlack"/>
    <n v="2022"/>
    <n v="27000"/>
    <n v="3780"/>
  </r>
  <r>
    <x v="1"/>
    <s v="Athletic"/>
    <s v="Golf"/>
    <x v="10"/>
    <x v="2"/>
    <x v="10"/>
    <s v="Lace Guide, Form TX2, 25mm"/>
    <n v="2022"/>
    <n v="27000"/>
    <n v="3780"/>
  </r>
  <r>
    <x v="1"/>
    <s v="Athletic"/>
    <s v="Golf"/>
    <x v="10"/>
    <x v="2"/>
    <x v="10"/>
    <s v="Lace Guide, FormTX 2, 20mm"/>
    <n v="2022"/>
    <n v="27000"/>
    <n v="3780"/>
  </r>
  <r>
    <x v="1"/>
    <s v="Athletic"/>
    <s v="Golf"/>
    <x v="10"/>
    <x v="2"/>
    <x v="10"/>
    <s v="Lace Guide, Form TX2, 25mm"/>
    <n v="2022"/>
    <n v="25000"/>
    <n v="3750"/>
  </r>
  <r>
    <x v="1"/>
    <s v="Athletic"/>
    <s v="Golf"/>
    <x v="10"/>
    <x v="2"/>
    <x v="10"/>
    <s v="Lace Guide, FormTX 2, 20mm"/>
    <n v="2022"/>
    <n v="26500"/>
    <n v="3710"/>
  </r>
  <r>
    <x v="1"/>
    <s v="Athletic"/>
    <s v="Golf"/>
    <x v="10"/>
    <x v="2"/>
    <x v="10"/>
    <s v="Lace Guide, Form TX2, 20mm"/>
    <n v="2022"/>
    <n v="24500"/>
    <n v="3675"/>
  </r>
  <r>
    <x v="1"/>
    <s v="Athletic"/>
    <s v="Golf"/>
    <x v="10"/>
    <x v="2"/>
    <x v="10"/>
    <s v="Lace Guide, Form TX2, 25mm"/>
    <n v="2022"/>
    <n v="24500"/>
    <n v="3675"/>
  </r>
  <r>
    <x v="1"/>
    <s v="Athletic"/>
    <s v="Golf"/>
    <x v="10"/>
    <x v="2"/>
    <x v="10"/>
    <s v="Lace Guide, FormTX 2, 25mm"/>
    <n v="2022"/>
    <n v="24500"/>
    <n v="3675"/>
  </r>
  <r>
    <x v="1"/>
    <s v="Athletic"/>
    <s v="Golf"/>
    <x v="10"/>
    <x v="2"/>
    <x v="10"/>
    <s v="Lace Guide, FormTX 2, 25mm"/>
    <n v="2022"/>
    <n v="24500"/>
    <n v="3675"/>
  </r>
  <r>
    <x v="1"/>
    <s v="Athletic"/>
    <s v="Golf"/>
    <x v="10"/>
    <x v="1"/>
    <x v="8"/>
    <s v="L6 Bayonet Heel"/>
    <n v="2022"/>
    <n v="28000"/>
    <n v="3640"/>
  </r>
  <r>
    <x v="1"/>
    <s v="Athletic"/>
    <s v="Golf"/>
    <x v="10"/>
    <x v="2"/>
    <x v="11"/>
    <s v="Lace Guide,  FormTX, 25mm"/>
    <n v="2022"/>
    <n v="26000"/>
    <n v="3640"/>
  </r>
  <r>
    <x v="1"/>
    <s v="Athletic"/>
    <s v="Golf"/>
    <x v="10"/>
    <x v="2"/>
    <x v="10"/>
    <s v="Lace Guide, Form TX2, 25mm"/>
    <n v="2022"/>
    <n v="25500"/>
    <n v="3570"/>
  </r>
  <r>
    <x v="1"/>
    <s v="Athletic"/>
    <s v="Golf"/>
    <x v="10"/>
    <x v="2"/>
    <x v="10"/>
    <s v="Lace Guide, Form TX2, 25mm"/>
    <n v="2022"/>
    <n v="25500"/>
    <n v="3570"/>
  </r>
  <r>
    <x v="1"/>
    <s v="Athletic"/>
    <s v="Golf"/>
    <x v="10"/>
    <x v="2"/>
    <x v="10"/>
    <s v="Lace Guide, FormTX 2, 25mm"/>
    <n v="2022"/>
    <n v="25500"/>
    <n v="3570"/>
  </r>
  <r>
    <x v="1"/>
    <s v="Athletic"/>
    <s v="Golf"/>
    <x v="10"/>
    <x v="2"/>
    <x v="10"/>
    <s v="Lace Guide, FormTX 2, 25mm"/>
    <n v="2022"/>
    <n v="23500"/>
    <n v="3525"/>
  </r>
  <r>
    <x v="1"/>
    <s v="Athletic"/>
    <s v="Golf"/>
    <x v="10"/>
    <x v="1"/>
    <x v="8"/>
    <s v="L6 Bayonet Heel"/>
    <n v="2022"/>
    <n v="27000"/>
    <n v="3510"/>
  </r>
  <r>
    <x v="1"/>
    <s v="Athletic"/>
    <s v="Golf"/>
    <x v="10"/>
    <x v="2"/>
    <x v="10"/>
    <s v="Lace Guide, Form TX2, 25mm"/>
    <n v="2022"/>
    <n v="23000"/>
    <n v="3450"/>
  </r>
  <r>
    <x v="1"/>
    <s v="Athletic"/>
    <s v="Golf"/>
    <x v="10"/>
    <x v="1"/>
    <x v="8"/>
    <s v="L6 Bayonet Heel"/>
    <n v="2022"/>
    <n v="26500"/>
    <n v="3445"/>
  </r>
  <r>
    <x v="1"/>
    <s v="Athletic"/>
    <s v="Golf"/>
    <x v="10"/>
    <x v="1"/>
    <x v="8"/>
    <s v="L6 Bayonet Heel"/>
    <n v="2022"/>
    <n v="26500"/>
    <n v="3445"/>
  </r>
  <r>
    <x v="1"/>
    <s v="Athletic"/>
    <s v="Golf"/>
    <x v="10"/>
    <x v="2"/>
    <x v="11"/>
    <s v="Lace Guide, FormTX, Stitch, 20mm"/>
    <n v="2022"/>
    <n v="24500"/>
    <n v="3430"/>
  </r>
  <r>
    <x v="1"/>
    <s v="Athletic"/>
    <s v="Golf"/>
    <x v="10"/>
    <x v="2"/>
    <x v="10"/>
    <s v="Lace Guide, FormTX 2, 20mm"/>
    <n v="2022"/>
    <n v="22500"/>
    <n v="3375"/>
  </r>
  <r>
    <x v="1"/>
    <s v="Athletic"/>
    <s v="Golf"/>
    <x v="10"/>
    <x v="2"/>
    <x v="10"/>
    <s v="Lace Guide, FormTX 2, 25mm"/>
    <n v="2022"/>
    <n v="22500"/>
    <n v="3375"/>
  </r>
  <r>
    <x v="1"/>
    <s v="Athletic"/>
    <s v="Golf"/>
    <x v="10"/>
    <x v="0"/>
    <x v="24"/>
    <s v="L6 R Heel Dial C"/>
    <n v="2022"/>
    <n v="1510"/>
    <n v="3360"/>
  </r>
  <r>
    <x v="1"/>
    <s v="Athletic"/>
    <s v="Golf"/>
    <x v="10"/>
    <x v="0"/>
    <x v="24"/>
    <s v="L6 R Heel Dial C"/>
    <n v="2022"/>
    <n v="1510"/>
    <n v="3360"/>
  </r>
  <r>
    <x v="1"/>
    <s v="Athletic"/>
    <s v="Golf"/>
    <x v="10"/>
    <x v="0"/>
    <x v="24"/>
    <s v="L6 R Heel Dial C"/>
    <n v="2022"/>
    <n v="1510"/>
    <n v="3360"/>
  </r>
  <r>
    <x v="1"/>
    <s v="Athletic"/>
    <s v="Golf"/>
    <x v="10"/>
    <x v="0"/>
    <x v="24"/>
    <s v="L6 R Heel Dial C"/>
    <n v="2022"/>
    <n v="1510"/>
    <n v="3360"/>
  </r>
  <r>
    <x v="1"/>
    <s v="Athletic"/>
    <s v="Golf"/>
    <x v="10"/>
    <x v="0"/>
    <x v="24"/>
    <s v="L6 R Heel Dial C"/>
    <n v="2022"/>
    <n v="1510"/>
    <n v="3360"/>
  </r>
  <r>
    <x v="1"/>
    <s v="Athletic"/>
    <s v="Golf"/>
    <x v="10"/>
    <x v="2"/>
    <x v="10"/>
    <s v="Lace Guide, FormTX 2, 25mm"/>
    <n v="2022"/>
    <n v="22000"/>
    <n v="3300"/>
  </r>
  <r>
    <x v="1"/>
    <s v="Athletic"/>
    <s v="Golf"/>
    <x v="10"/>
    <x v="2"/>
    <x v="10"/>
    <s v="Lace Guide, FormTX 2, 25mm"/>
    <n v="2022"/>
    <n v="22000"/>
    <n v="3300"/>
  </r>
  <r>
    <x v="1"/>
    <s v="Athletic"/>
    <s v="Golf"/>
    <x v="10"/>
    <x v="2"/>
    <x v="11"/>
    <s v="Lace Guide, FormTX, Stitch, 20mm"/>
    <n v="2022"/>
    <n v="23500"/>
    <n v="3290"/>
  </r>
  <r>
    <x v="1"/>
    <s v="Athletic"/>
    <s v="Golf"/>
    <x v="10"/>
    <x v="0"/>
    <x v="13"/>
    <s v="L6 R Heel Dial X"/>
    <n v="2022"/>
    <n v="3015"/>
    <n v="3270"/>
  </r>
  <r>
    <x v="1"/>
    <s v="Athletic"/>
    <s v="Golf"/>
    <x v="10"/>
    <x v="0"/>
    <x v="13"/>
    <s v="L6 R Heel Dial X"/>
    <n v="2022"/>
    <n v="3015"/>
    <n v="3270"/>
  </r>
  <r>
    <x v="1"/>
    <s v="Athletic"/>
    <s v="Golf"/>
    <x v="10"/>
    <x v="0"/>
    <x v="13"/>
    <s v="L6 R Heel Dial X"/>
    <n v="2022"/>
    <n v="3015"/>
    <n v="3270"/>
  </r>
  <r>
    <x v="1"/>
    <s v="Athletic"/>
    <s v="Golf"/>
    <x v="10"/>
    <x v="0"/>
    <x v="13"/>
    <s v="L6 R Heel Dial X"/>
    <n v="2022"/>
    <n v="3015"/>
    <n v="3270"/>
  </r>
  <r>
    <x v="1"/>
    <s v="Athletic"/>
    <s v="Golf"/>
    <x v="10"/>
    <x v="0"/>
    <x v="25"/>
    <s v="S2 L Eyestay S2-S Housing Dial A +220mm CS2 Lace"/>
    <n v="2022"/>
    <n v="1005"/>
    <n v="3230"/>
  </r>
  <r>
    <x v="1"/>
    <s v="Athletic"/>
    <s v="Golf"/>
    <x v="10"/>
    <x v="0"/>
    <x v="25"/>
    <s v="S2 R Eyestay S2-S Housing Dial A +220mm CS2 Lace"/>
    <n v="2022"/>
    <n v="1005"/>
    <n v="3230"/>
  </r>
  <r>
    <x v="1"/>
    <s v="Athletic"/>
    <s v="Golf"/>
    <x v="10"/>
    <x v="0"/>
    <x v="25"/>
    <s v="S2 R Eyestay S2-S Housing Dial A +220mm CS2 Lace"/>
    <n v="2022"/>
    <n v="1005"/>
    <n v="3230"/>
  </r>
  <r>
    <x v="1"/>
    <s v="Athletic"/>
    <s v="Golf"/>
    <x v="10"/>
    <x v="2"/>
    <x v="11"/>
    <s v="Lace Guide, FormTX, Stitch, 20mm"/>
    <n v="2022"/>
    <n v="19000"/>
    <n v="3230"/>
  </r>
  <r>
    <x v="1"/>
    <s v="Athletic"/>
    <s v="Golf"/>
    <x v="10"/>
    <x v="2"/>
    <x v="10"/>
    <s v="Lace Guide, FormTX 2, 20mm"/>
    <n v="2022"/>
    <n v="21500"/>
    <n v="3225"/>
  </r>
  <r>
    <x v="1"/>
    <s v="Athletic"/>
    <s v="Golf"/>
    <x v="10"/>
    <x v="2"/>
    <x v="10"/>
    <s v="Lace Guide, FormTX 2, 25mm"/>
    <n v="2022"/>
    <n v="21500"/>
    <n v="3225"/>
  </r>
  <r>
    <x v="1"/>
    <s v="Athletic"/>
    <s v="Golf"/>
    <x v="10"/>
    <x v="2"/>
    <x v="11"/>
    <s v="Lace Guide,  FormTX, 25mm"/>
    <n v="2022"/>
    <n v="22500"/>
    <n v="3150"/>
  </r>
  <r>
    <x v="1"/>
    <s v="Athletic"/>
    <s v="Golf"/>
    <x v="10"/>
    <x v="2"/>
    <x v="10"/>
    <s v="Lace Guide, FormTX 2, 20mm"/>
    <n v="2022"/>
    <n v="21000"/>
    <n v="3150"/>
  </r>
  <r>
    <x v="1"/>
    <s v="Athletic"/>
    <s v="Golf"/>
    <x v="10"/>
    <x v="2"/>
    <x v="10"/>
    <s v="Lace Guide, Form TX2, 25mm"/>
    <n v="2022"/>
    <n v="20500"/>
    <n v="3075"/>
  </r>
  <r>
    <x v="1"/>
    <s v="Athletic"/>
    <s v="Golf"/>
    <x v="10"/>
    <x v="2"/>
    <x v="10"/>
    <s v="Lace Guide, FormTX 2, 20mm"/>
    <n v="2022"/>
    <n v="20500"/>
    <n v="3075"/>
  </r>
  <r>
    <x v="1"/>
    <s v="Athletic"/>
    <s v="Golf"/>
    <x v="10"/>
    <x v="2"/>
    <x v="10"/>
    <s v="Lace Guide, FormTX 2, 20mm"/>
    <n v="2022"/>
    <n v="20500"/>
    <n v="3075"/>
  </r>
  <r>
    <x v="1"/>
    <s v="Athletic"/>
    <s v="Golf"/>
    <x v="10"/>
    <x v="2"/>
    <x v="10"/>
    <s v="Lace Guide, FormTX 2, 20mm"/>
    <n v="2022"/>
    <n v="21500"/>
    <n v="3010"/>
  </r>
  <r>
    <x v="1"/>
    <s v="Athletic"/>
    <s v="Golf"/>
    <x v="10"/>
    <x v="2"/>
    <x v="10"/>
    <s v="Lace Guide, Form TX2, 25mm"/>
    <n v="2022"/>
    <n v="20500"/>
    <n v="2870"/>
  </r>
  <r>
    <x v="1"/>
    <s v="Athletic"/>
    <s v="Golf"/>
    <x v="10"/>
    <x v="2"/>
    <x v="10"/>
    <s v="Lace Guide, Form TX2, 25mm"/>
    <n v="2022"/>
    <n v="20500"/>
    <n v="2870"/>
  </r>
  <r>
    <x v="1"/>
    <s v="Athletic"/>
    <s v="Golf"/>
    <x v="10"/>
    <x v="2"/>
    <x v="10"/>
    <s v="Lace Guide, FormTX 2, 25mm"/>
    <n v="2022"/>
    <n v="20500"/>
    <n v="2870"/>
  </r>
  <r>
    <x v="1"/>
    <s v="Athletic"/>
    <s v="Golf"/>
    <x v="10"/>
    <x v="2"/>
    <x v="10"/>
    <s v="Lace Guide, FormTX 2, 20mm"/>
    <n v="2022"/>
    <n v="19000"/>
    <n v="2850"/>
  </r>
  <r>
    <x v="1"/>
    <s v="Athletic"/>
    <s v="Golf"/>
    <x v="10"/>
    <x v="2"/>
    <x v="10"/>
    <s v="Lace Guide, FormTX 2, 25mm"/>
    <n v="2022"/>
    <n v="19000"/>
    <n v="2850"/>
  </r>
  <r>
    <x v="1"/>
    <s v="Athletic"/>
    <s v="Golf"/>
    <x v="10"/>
    <x v="2"/>
    <x v="10"/>
    <s v="Lace Guide, FormTX 2, 25mm"/>
    <n v="2022"/>
    <n v="19000"/>
    <n v="2850"/>
  </r>
  <r>
    <x v="1"/>
    <s v="Athletic"/>
    <s v="Golf"/>
    <x v="10"/>
    <x v="2"/>
    <x v="10"/>
    <s v="Lace Guide, FormTX 2, 25mm"/>
    <n v="2022"/>
    <n v="20000"/>
    <n v="2800"/>
  </r>
  <r>
    <x v="1"/>
    <s v="Athletic"/>
    <s v="Golf"/>
    <x v="10"/>
    <x v="1"/>
    <x v="8"/>
    <s v="L6 Bayonet Heel"/>
    <n v="2022"/>
    <n v="21500"/>
    <n v="2795"/>
  </r>
  <r>
    <x v="1"/>
    <s v="Athletic"/>
    <s v="Golf"/>
    <x v="10"/>
    <x v="1"/>
    <x v="8"/>
    <s v="L6 Bayonet Heel"/>
    <n v="2022"/>
    <n v="21500"/>
    <n v="2795"/>
  </r>
  <r>
    <x v="1"/>
    <s v="Athletic"/>
    <s v="Golf"/>
    <x v="10"/>
    <x v="2"/>
    <x v="10"/>
    <s v="Lace Guide, FormTX 2, 20mm"/>
    <n v="2022"/>
    <n v="18500"/>
    <n v="2775"/>
  </r>
  <r>
    <x v="1"/>
    <s v="Athletic"/>
    <s v="Golf"/>
    <x v="10"/>
    <x v="0"/>
    <x v="4"/>
    <s v="Li2 R Heel Dial C"/>
    <n v="2022"/>
    <n v="1005"/>
    <n v="2740"/>
  </r>
  <r>
    <x v="1"/>
    <s v="Athletic"/>
    <s v="Golf"/>
    <x v="10"/>
    <x v="0"/>
    <x v="13"/>
    <s v="L6 R Heel Dial X"/>
    <n v="2022"/>
    <n v="2515"/>
    <n v="2725"/>
  </r>
  <r>
    <x v="1"/>
    <s v="Athletic"/>
    <s v="Golf"/>
    <x v="10"/>
    <x v="0"/>
    <x v="13"/>
    <s v="L6 R Heel Dial X"/>
    <n v="2022"/>
    <n v="2515"/>
    <n v="2725"/>
  </r>
  <r>
    <x v="1"/>
    <s v="Athletic"/>
    <s v="Golf"/>
    <x v="10"/>
    <x v="0"/>
    <x v="13"/>
    <s v="L6 R Heel Dial X"/>
    <n v="2022"/>
    <n v="2515"/>
    <n v="2725"/>
  </r>
  <r>
    <x v="1"/>
    <s v="Athletic"/>
    <s v="Golf"/>
    <x v="10"/>
    <x v="0"/>
    <x v="13"/>
    <s v="L6 R Heel Dial X"/>
    <n v="2022"/>
    <n v="2510"/>
    <n v="2725"/>
  </r>
  <r>
    <x v="1"/>
    <s v="Athletic"/>
    <s v="Golf"/>
    <x v="10"/>
    <x v="0"/>
    <x v="4"/>
    <s v="Li2 R Heel Dial C"/>
    <n v="2022"/>
    <n v="1005"/>
    <n v="2720"/>
  </r>
  <r>
    <x v="1"/>
    <s v="Athletic"/>
    <s v="Golf"/>
    <x v="10"/>
    <x v="2"/>
    <x v="10"/>
    <s v="Lace Guide, FormTX 2, 20mm"/>
    <n v="2022"/>
    <n v="18000"/>
    <n v="2700"/>
  </r>
  <r>
    <x v="1"/>
    <s v="Athletic"/>
    <s v="Golf"/>
    <x v="10"/>
    <x v="2"/>
    <x v="10"/>
    <s v="Lace Guide, Form TX2, 25mm"/>
    <n v="2022"/>
    <n v="19000"/>
    <n v="2660"/>
  </r>
  <r>
    <x v="1"/>
    <s v="Athletic"/>
    <s v="Golf"/>
    <x v="10"/>
    <x v="2"/>
    <x v="10"/>
    <s v="Lace Guide, FormTX 2, 15mm"/>
    <n v="2022"/>
    <n v="17000"/>
    <n v="2550"/>
  </r>
  <r>
    <x v="1"/>
    <s v="Athletic"/>
    <s v="Golf"/>
    <x v="10"/>
    <x v="2"/>
    <x v="10"/>
    <s v="Lace Guide, FormTX 2, 15mm"/>
    <n v="2022"/>
    <n v="17000"/>
    <n v="2550"/>
  </r>
  <r>
    <x v="1"/>
    <s v="Athletic"/>
    <s v="Golf"/>
    <x v="10"/>
    <x v="2"/>
    <x v="10"/>
    <s v="Lace Guide, FormTX 2, 25mm"/>
    <n v="2022"/>
    <n v="17000"/>
    <n v="2550"/>
  </r>
  <r>
    <x v="1"/>
    <s v="Athletic"/>
    <s v="Golf"/>
    <x v="10"/>
    <x v="1"/>
    <x v="8"/>
    <s v="L6 Bayonet Heel"/>
    <n v="2022"/>
    <n v="19500"/>
    <n v="2535"/>
  </r>
  <r>
    <x v="1"/>
    <s v="Athletic"/>
    <s v="Golf"/>
    <x v="10"/>
    <x v="1"/>
    <x v="8"/>
    <s v="L6 Bayonet Heel"/>
    <n v="2022"/>
    <n v="19500"/>
    <n v="2535"/>
  </r>
  <r>
    <x v="1"/>
    <s v="Athletic"/>
    <s v="Golf"/>
    <x v="10"/>
    <x v="2"/>
    <x v="10"/>
    <s v="Lace Guide, FormTX 2, 20mm"/>
    <n v="2022"/>
    <n v="16500"/>
    <n v="2475"/>
  </r>
  <r>
    <x v="1"/>
    <s v="Athletic"/>
    <s v="Golf"/>
    <x v="10"/>
    <x v="0"/>
    <x v="18"/>
    <s v="Li2 R Heel Dial D"/>
    <n v="2022"/>
    <n v="500"/>
    <n v="2435"/>
  </r>
  <r>
    <x v="1"/>
    <s v="Athletic"/>
    <s v="Golf"/>
    <x v="10"/>
    <x v="0"/>
    <x v="18"/>
    <s v="Li2 R Heel Dial D"/>
    <n v="2022"/>
    <n v="500"/>
    <n v="2435"/>
  </r>
  <r>
    <x v="1"/>
    <s v="Athletic"/>
    <s v="Golf"/>
    <x v="10"/>
    <x v="1"/>
    <x v="8"/>
    <s v="L6 Bayonet Heel"/>
    <n v="2022"/>
    <n v="18000"/>
    <n v="2340"/>
  </r>
  <r>
    <x v="1"/>
    <s v="Athletic"/>
    <s v="Golf"/>
    <x v="10"/>
    <x v="1"/>
    <x v="8"/>
    <s v="L6 Bayonet Heel"/>
    <n v="2022"/>
    <n v="18000"/>
    <n v="2340"/>
  </r>
  <r>
    <x v="1"/>
    <s v="Athletic"/>
    <s v="Golf"/>
    <x v="10"/>
    <x v="2"/>
    <x v="10"/>
    <s v="Lace Guide, FormTX 2, 25mm"/>
    <n v="2022"/>
    <n v="15000"/>
    <n v="2250"/>
  </r>
  <r>
    <x v="1"/>
    <s v="Athletic"/>
    <s v="Golf"/>
    <x v="10"/>
    <x v="0"/>
    <x v="24"/>
    <s v="L6 R Heel Dial C"/>
    <n v="2022"/>
    <n v="1005"/>
    <n v="2240"/>
  </r>
  <r>
    <x v="1"/>
    <s v="Athletic"/>
    <s v="Golf"/>
    <x v="10"/>
    <x v="0"/>
    <x v="24"/>
    <s v="L6 R Heel Dial C"/>
    <n v="2022"/>
    <n v="1005"/>
    <n v="2240"/>
  </r>
  <r>
    <x v="1"/>
    <s v="Athletic"/>
    <s v="Golf"/>
    <x v="10"/>
    <x v="0"/>
    <x v="24"/>
    <s v="L6 R Heel Dial C"/>
    <n v="2022"/>
    <n v="1005"/>
    <n v="2240"/>
  </r>
  <r>
    <x v="1"/>
    <s v="Athletic"/>
    <s v="Golf"/>
    <x v="10"/>
    <x v="0"/>
    <x v="24"/>
    <s v="L6 R Heel Dial C"/>
    <n v="2022"/>
    <n v="1005"/>
    <n v="2240"/>
  </r>
  <r>
    <x v="1"/>
    <s v="Athletic"/>
    <s v="Golf"/>
    <x v="10"/>
    <x v="0"/>
    <x v="24"/>
    <s v="L6 R Heel Dial C"/>
    <n v="2022"/>
    <n v="1005"/>
    <n v="2240"/>
  </r>
  <r>
    <x v="1"/>
    <s v="Athletic"/>
    <s v="Golf"/>
    <x v="10"/>
    <x v="0"/>
    <x v="24"/>
    <s v="L6 R Heel Dial C"/>
    <n v="2022"/>
    <n v="1005"/>
    <n v="2240"/>
  </r>
  <r>
    <x v="1"/>
    <s v="Athletic"/>
    <s v="Golf"/>
    <x v="10"/>
    <x v="0"/>
    <x v="24"/>
    <s v="L6 R Heel Dial C"/>
    <n v="2022"/>
    <n v="1000"/>
    <n v="2240"/>
  </r>
  <r>
    <x v="1"/>
    <s v="Athletic"/>
    <s v="Golf"/>
    <x v="10"/>
    <x v="2"/>
    <x v="10"/>
    <s v="Lace Guide, FormTX 2, 20mm"/>
    <n v="2022"/>
    <n v="16000"/>
    <n v="2240"/>
  </r>
  <r>
    <x v="1"/>
    <s v="Athletic"/>
    <s v="Golf"/>
    <x v="10"/>
    <x v="0"/>
    <x v="13"/>
    <s v="L6 R Heel Dial X"/>
    <n v="2022"/>
    <n v="2010"/>
    <n v="2180"/>
  </r>
  <r>
    <x v="1"/>
    <s v="Athletic"/>
    <s v="Golf"/>
    <x v="10"/>
    <x v="0"/>
    <x v="13"/>
    <s v="L6 R Heel Dial X"/>
    <n v="2022"/>
    <n v="2010"/>
    <n v="2180"/>
  </r>
  <r>
    <x v="1"/>
    <s v="Athletic"/>
    <s v="Golf"/>
    <x v="10"/>
    <x v="2"/>
    <x v="10"/>
    <s v="Lace Guide, Form TX2, 25mm"/>
    <n v="2022"/>
    <n v="14500"/>
    <n v="2175"/>
  </r>
  <r>
    <x v="1"/>
    <s v="Athletic"/>
    <s v="Golf"/>
    <x v="10"/>
    <x v="2"/>
    <x v="10"/>
    <s v="Lace Guide, FormTX 2, 20mm"/>
    <n v="2022"/>
    <n v="14500"/>
    <n v="2175"/>
  </r>
  <r>
    <x v="1"/>
    <s v="Athletic"/>
    <s v="Golf"/>
    <x v="10"/>
    <x v="2"/>
    <x v="10"/>
    <s v="Lace Guide, Form TX2, 25mm"/>
    <n v="2022"/>
    <n v="14000"/>
    <n v="2100"/>
  </r>
  <r>
    <x v="1"/>
    <s v="Athletic"/>
    <s v="Golf"/>
    <x v="10"/>
    <x v="2"/>
    <x v="10"/>
    <s v="Lace Guide, FormTX 2, 25mm"/>
    <n v="2022"/>
    <n v="14000"/>
    <n v="2100"/>
  </r>
  <r>
    <x v="1"/>
    <s v="Athletic"/>
    <s v="Golf"/>
    <x v="10"/>
    <x v="2"/>
    <x v="10"/>
    <s v="Lace Guide, FormTX 2, 20mm"/>
    <n v="2022"/>
    <n v="13500"/>
    <n v="2025"/>
  </r>
  <r>
    <x v="1"/>
    <s v="Athletic"/>
    <s v="Golf"/>
    <x v="10"/>
    <x v="1"/>
    <x v="8"/>
    <s v="L6 Bayonet Heel"/>
    <n v="2022"/>
    <n v="15500"/>
    <n v="2015"/>
  </r>
  <r>
    <x v="1"/>
    <s v="Athletic"/>
    <s v="Golf"/>
    <x v="10"/>
    <x v="2"/>
    <x v="10"/>
    <s v="Lace Guide, Form TX2, 25mm"/>
    <n v="2022"/>
    <n v="14000"/>
    <n v="1960"/>
  </r>
  <r>
    <x v="1"/>
    <s v="Athletic"/>
    <s v="Golf"/>
    <x v="10"/>
    <x v="2"/>
    <x v="10"/>
    <s v="Lace Guide, FormTX 2, 25mm"/>
    <n v="2022"/>
    <n v="14000"/>
    <n v="1960"/>
  </r>
  <r>
    <x v="1"/>
    <s v="Athletic"/>
    <s v="Golf"/>
    <x v="10"/>
    <x v="2"/>
    <x v="10"/>
    <s v="Lace Guide, Form TX2, 25mm"/>
    <n v="2022"/>
    <n v="13000"/>
    <n v="1950"/>
  </r>
  <r>
    <x v="1"/>
    <s v="Athletic"/>
    <s v="Golf"/>
    <x v="10"/>
    <x v="2"/>
    <x v="10"/>
    <s v="Lace Guide, Form TX2, 25mm"/>
    <n v="2022"/>
    <n v="12500"/>
    <n v="1875"/>
  </r>
  <r>
    <x v="1"/>
    <s v="Athletic"/>
    <s v="Golf"/>
    <x v="10"/>
    <x v="2"/>
    <x v="11"/>
    <s v="Lace Guide,  FormTX, 20mmBlack"/>
    <n v="2022"/>
    <n v="11000"/>
    <n v="1870"/>
  </r>
  <r>
    <x v="1"/>
    <s v="Athletic"/>
    <s v="Golf"/>
    <x v="10"/>
    <x v="2"/>
    <x v="11"/>
    <s v="Lace Guide,  FormTX, 25mm"/>
    <n v="2022"/>
    <n v="11000"/>
    <n v="1870"/>
  </r>
  <r>
    <x v="1"/>
    <s v="Athletic"/>
    <s v="Golf"/>
    <x v="10"/>
    <x v="1"/>
    <x v="8"/>
    <s v="L6 Bayonet Heel"/>
    <n v="2022"/>
    <n v="13500"/>
    <n v="1755"/>
  </r>
  <r>
    <x v="1"/>
    <s v="Athletic"/>
    <s v="Golf"/>
    <x v="10"/>
    <x v="2"/>
    <x v="10"/>
    <s v="Lace Guide, FormTX 2, 20mm"/>
    <n v="2022"/>
    <n v="12500"/>
    <n v="1750"/>
  </r>
  <r>
    <x v="1"/>
    <s v="Athletic"/>
    <s v="Golf"/>
    <x v="10"/>
    <x v="2"/>
    <x v="10"/>
    <s v="Lace Guide, FormTX 2, 25mm"/>
    <n v="2022"/>
    <n v="11500"/>
    <n v="1725"/>
  </r>
  <r>
    <x v="1"/>
    <s v="Athletic"/>
    <s v="Golf"/>
    <x v="10"/>
    <x v="2"/>
    <x v="10"/>
    <s v="Lace Guide, FormTX 2, 25mm"/>
    <n v="2022"/>
    <n v="11500"/>
    <n v="1725"/>
  </r>
  <r>
    <x v="1"/>
    <s v="Athletic"/>
    <s v="Golf"/>
    <x v="10"/>
    <x v="2"/>
    <x v="11"/>
    <s v="Lace Guide, FormTX, Stitch, 25mmBlack"/>
    <n v="2022"/>
    <n v="12000"/>
    <n v="1680"/>
  </r>
  <r>
    <x v="1"/>
    <s v="Athletic"/>
    <s v="Golf"/>
    <x v="10"/>
    <x v="2"/>
    <x v="10"/>
    <s v="Lace Guide, Form TX2, 25mm"/>
    <n v="2022"/>
    <n v="11000"/>
    <n v="1650"/>
  </r>
  <r>
    <x v="1"/>
    <s v="Athletic"/>
    <s v="Golf"/>
    <x v="10"/>
    <x v="2"/>
    <x v="10"/>
    <s v="Lace Guide, Form TX2, 25mm"/>
    <n v="2022"/>
    <n v="11000"/>
    <n v="1650"/>
  </r>
  <r>
    <x v="1"/>
    <s v="Athletic"/>
    <s v="Golf"/>
    <x v="10"/>
    <x v="2"/>
    <x v="10"/>
    <s v="Lace Guide, FormTX 2, 20mm"/>
    <n v="2022"/>
    <n v="11000"/>
    <n v="1650"/>
  </r>
  <r>
    <x v="1"/>
    <s v="Athletic"/>
    <s v="Golf"/>
    <x v="10"/>
    <x v="2"/>
    <x v="10"/>
    <s v="Lace Guide, FormTX 2, 25mm"/>
    <n v="2022"/>
    <n v="11000"/>
    <n v="1650"/>
  </r>
  <r>
    <x v="1"/>
    <s v="Athletic"/>
    <s v="Golf"/>
    <x v="10"/>
    <x v="0"/>
    <x v="13"/>
    <s v="L6 R Heel Dial X"/>
    <n v="2022"/>
    <n v="1510"/>
    <n v="1635"/>
  </r>
  <r>
    <x v="1"/>
    <s v="Athletic"/>
    <s v="Golf"/>
    <x v="10"/>
    <x v="0"/>
    <x v="13"/>
    <s v="L6 R Heel Dial X"/>
    <n v="2022"/>
    <n v="1510"/>
    <n v="1635"/>
  </r>
  <r>
    <x v="1"/>
    <s v="Athletic"/>
    <s v="Golf"/>
    <x v="10"/>
    <x v="0"/>
    <x v="25"/>
    <s v="S2 L Eyestay S2-S Housing Dial A +220mm CS2 Lace"/>
    <n v="2022"/>
    <n v="500"/>
    <n v="1615"/>
  </r>
  <r>
    <x v="1"/>
    <s v="Athletic"/>
    <s v="Golf"/>
    <x v="10"/>
    <x v="0"/>
    <x v="25"/>
    <s v="S2 L Eyestay S2-S Housing Dial A +220mm CS2 Lace"/>
    <n v="2022"/>
    <n v="500"/>
    <n v="1615"/>
  </r>
  <r>
    <x v="1"/>
    <s v="Athletic"/>
    <s v="Golf"/>
    <x v="10"/>
    <x v="0"/>
    <x v="25"/>
    <s v="S2 R Eyestay S2-S Housing Dial A +220mm CS2 Lace"/>
    <n v="2022"/>
    <n v="500"/>
    <n v="1615"/>
  </r>
  <r>
    <x v="1"/>
    <s v="Athletic"/>
    <s v="Golf"/>
    <x v="10"/>
    <x v="0"/>
    <x v="25"/>
    <s v="S2 R Eyestay S2-S Housing Dial A +220mm CS2 Lace"/>
    <n v="2022"/>
    <n v="500"/>
    <n v="1615"/>
  </r>
  <r>
    <x v="1"/>
    <s v="Athletic"/>
    <s v="Golf"/>
    <x v="10"/>
    <x v="2"/>
    <x v="10"/>
    <s v="Lace Guide, Form TX2, 20mm"/>
    <n v="2022"/>
    <n v="10500"/>
    <n v="1575"/>
  </r>
  <r>
    <x v="1"/>
    <s v="Athletic"/>
    <s v="Golf"/>
    <x v="10"/>
    <x v="2"/>
    <x v="10"/>
    <s v="Lace Guide, FormTX 2, 20mm"/>
    <n v="2022"/>
    <n v="10500"/>
    <n v="1575"/>
  </r>
  <r>
    <x v="1"/>
    <s v="Athletic"/>
    <s v="Golf"/>
    <x v="10"/>
    <x v="2"/>
    <x v="11"/>
    <s v="Lace Guide, FormTX, Stitch, 25mmBlack"/>
    <n v="2022"/>
    <n v="11000"/>
    <n v="1540"/>
  </r>
  <r>
    <x v="1"/>
    <s v="Athletic"/>
    <s v="Golf"/>
    <x v="10"/>
    <x v="2"/>
    <x v="11"/>
    <s v="Lace Guide,  FormTX, 25mm"/>
    <n v="2022"/>
    <n v="9000"/>
    <n v="1530"/>
  </r>
  <r>
    <x v="1"/>
    <s v="Athletic"/>
    <s v="Golf"/>
    <x v="10"/>
    <x v="2"/>
    <x v="11"/>
    <s v="Lace Guide, FormTX, Stitch, 20mm"/>
    <n v="2022"/>
    <n v="9000"/>
    <n v="1530"/>
  </r>
  <r>
    <x v="1"/>
    <s v="Athletic"/>
    <s v="Golf"/>
    <x v="10"/>
    <x v="2"/>
    <x v="10"/>
    <s v="Lace Guide, FormTX 2, 15mm"/>
    <n v="2022"/>
    <n v="10000"/>
    <n v="1500"/>
  </r>
  <r>
    <x v="1"/>
    <s v="Athletic"/>
    <s v="Golf"/>
    <x v="10"/>
    <x v="1"/>
    <x v="8"/>
    <s v="L6 Bayonet Heel"/>
    <n v="2022"/>
    <n v="11500"/>
    <n v="1495"/>
  </r>
  <r>
    <x v="1"/>
    <s v="Athletic"/>
    <s v="Golf"/>
    <x v="10"/>
    <x v="2"/>
    <x v="11"/>
    <s v="Lace Guide,  FormTX, 25mm"/>
    <n v="2022"/>
    <n v="10500"/>
    <n v="1470"/>
  </r>
  <r>
    <x v="1"/>
    <s v="Athletic"/>
    <s v="Golf"/>
    <x v="10"/>
    <x v="2"/>
    <x v="11"/>
    <s v="Lace Guide, FormTX, Stitch, 15mm"/>
    <n v="2022"/>
    <n v="10500"/>
    <n v="1470"/>
  </r>
  <r>
    <x v="1"/>
    <s v="Athletic"/>
    <s v="Golf"/>
    <x v="10"/>
    <x v="1"/>
    <x v="8"/>
    <s v="L6 Bayonet Heel"/>
    <n v="2022"/>
    <n v="11000"/>
    <n v="1430"/>
  </r>
  <r>
    <x v="1"/>
    <s v="Athletic"/>
    <s v="Golf"/>
    <x v="10"/>
    <x v="2"/>
    <x v="10"/>
    <s v="Lace Guide, FormTX 2, 20mm"/>
    <n v="2022"/>
    <n v="9500"/>
    <n v="1425"/>
  </r>
  <r>
    <x v="1"/>
    <s v="Athletic"/>
    <s v="Golf"/>
    <x v="10"/>
    <x v="2"/>
    <x v="10"/>
    <s v="Lace Guide, FormTX 2, 25mm"/>
    <n v="2022"/>
    <n v="9500"/>
    <n v="1425"/>
  </r>
  <r>
    <x v="1"/>
    <s v="Athletic"/>
    <s v="Golf"/>
    <x v="10"/>
    <x v="2"/>
    <x v="11"/>
    <s v="Lace Guide, FormTX, Stitch, 20mm"/>
    <n v="2022"/>
    <n v="10000"/>
    <n v="1400"/>
  </r>
  <r>
    <x v="1"/>
    <s v="Athletic"/>
    <s v="Golf"/>
    <x v="10"/>
    <x v="0"/>
    <x v="4"/>
    <s v="Li2 R Heel Dial C"/>
    <n v="2022"/>
    <n v="500"/>
    <n v="1370"/>
  </r>
  <r>
    <x v="1"/>
    <s v="Athletic"/>
    <s v="Golf"/>
    <x v="10"/>
    <x v="0"/>
    <x v="4"/>
    <s v="Li2 R Heel Dial C"/>
    <n v="2022"/>
    <n v="500"/>
    <n v="1370"/>
  </r>
  <r>
    <x v="1"/>
    <s v="Athletic"/>
    <s v="Golf"/>
    <x v="10"/>
    <x v="1"/>
    <x v="8"/>
    <s v="L6 Bayonet Heel"/>
    <n v="2022"/>
    <n v="10500"/>
    <n v="1365"/>
  </r>
  <r>
    <x v="1"/>
    <s v="Athletic"/>
    <s v="Golf"/>
    <x v="10"/>
    <x v="0"/>
    <x v="4"/>
    <s v="Li2 R Heel Dial C"/>
    <n v="2022"/>
    <n v="500"/>
    <n v="1360"/>
  </r>
  <r>
    <x v="1"/>
    <s v="Athletic"/>
    <s v="Golf"/>
    <x v="10"/>
    <x v="2"/>
    <x v="10"/>
    <s v="Lace Guide, Form TX2, 20mm"/>
    <n v="2022"/>
    <n v="9000"/>
    <n v="1350"/>
  </r>
  <r>
    <x v="1"/>
    <s v="Athletic"/>
    <s v="Golf"/>
    <x v="10"/>
    <x v="1"/>
    <x v="8"/>
    <s v="L6 Bayonet Heel"/>
    <n v="2022"/>
    <n v="10000"/>
    <n v="1300"/>
  </r>
  <r>
    <x v="1"/>
    <s v="Athletic"/>
    <s v="Golf"/>
    <x v="10"/>
    <x v="1"/>
    <x v="8"/>
    <s v="L6 Bayonet Heel"/>
    <n v="2022"/>
    <n v="10000"/>
    <n v="1300"/>
  </r>
  <r>
    <x v="1"/>
    <s v="Athletic"/>
    <s v="Golf"/>
    <x v="10"/>
    <x v="1"/>
    <x v="8"/>
    <s v="L6 Bayonet Heel"/>
    <n v="2022"/>
    <n v="10000"/>
    <n v="1300"/>
  </r>
  <r>
    <x v="1"/>
    <s v="Athletic"/>
    <s v="Golf"/>
    <x v="10"/>
    <x v="1"/>
    <x v="8"/>
    <s v="L6 Bayonet Heel"/>
    <n v="2022"/>
    <n v="10000"/>
    <n v="1300"/>
  </r>
  <r>
    <x v="1"/>
    <s v="Athletic"/>
    <s v="Golf"/>
    <x v="10"/>
    <x v="2"/>
    <x v="11"/>
    <s v="Lace Guide,  FormTX, 20mmBlack"/>
    <n v="2022"/>
    <n v="7500"/>
    <n v="1275"/>
  </r>
  <r>
    <x v="1"/>
    <s v="Athletic"/>
    <s v="Golf"/>
    <x v="10"/>
    <x v="2"/>
    <x v="10"/>
    <s v="Lace Guide, FormTX 2, 20mm"/>
    <n v="2022"/>
    <n v="8500"/>
    <n v="1275"/>
  </r>
  <r>
    <x v="1"/>
    <s v="Athletic"/>
    <s v="Golf"/>
    <x v="10"/>
    <x v="1"/>
    <x v="8"/>
    <s v="L6 Bayonet Heel"/>
    <n v="2022"/>
    <n v="9500"/>
    <n v="1235"/>
  </r>
  <r>
    <x v="1"/>
    <s v="Athletic"/>
    <s v="Golf"/>
    <x v="10"/>
    <x v="2"/>
    <x v="10"/>
    <s v="Lace Guide, FormTX 2, 20mm"/>
    <n v="2022"/>
    <n v="8000"/>
    <n v="1200"/>
  </r>
  <r>
    <x v="1"/>
    <s v="Athletic"/>
    <s v="Golf"/>
    <x v="10"/>
    <x v="2"/>
    <x v="10"/>
    <s v="Lace Guide, FormTX 2, 20mm"/>
    <n v="2022"/>
    <n v="8000"/>
    <n v="1200"/>
  </r>
  <r>
    <x v="1"/>
    <s v="Athletic"/>
    <s v="Golf"/>
    <x v="10"/>
    <x v="2"/>
    <x v="11"/>
    <s v="Lace Guide, FormTX, Stitch, 15mm"/>
    <n v="2022"/>
    <n v="7000"/>
    <n v="1190"/>
  </r>
  <r>
    <x v="1"/>
    <s v="Athletic"/>
    <s v="Golf"/>
    <x v="10"/>
    <x v="2"/>
    <x v="11"/>
    <s v="Lace Guide, FormTX, Stitch, 20mm"/>
    <n v="2022"/>
    <n v="7000"/>
    <n v="1190"/>
  </r>
  <r>
    <x v="1"/>
    <s v="Athletic"/>
    <s v="Golf"/>
    <x v="10"/>
    <x v="2"/>
    <x v="10"/>
    <s v="Lace Guide, FormTX 2, 20mm"/>
    <n v="2022"/>
    <n v="8500"/>
    <n v="1190"/>
  </r>
  <r>
    <x v="1"/>
    <s v="Athletic"/>
    <s v="Golf"/>
    <x v="10"/>
    <x v="2"/>
    <x v="10"/>
    <s v="Lace Guide, FormTX 2, 25mm"/>
    <n v="2022"/>
    <n v="8500"/>
    <n v="1190"/>
  </r>
  <r>
    <x v="1"/>
    <s v="Athletic"/>
    <s v="Golf"/>
    <x v="10"/>
    <x v="1"/>
    <x v="8"/>
    <s v="L6 Bayonet Heel"/>
    <n v="2022"/>
    <n v="9000"/>
    <n v="1170"/>
  </r>
  <r>
    <x v="1"/>
    <s v="Athletic"/>
    <s v="Golf"/>
    <x v="10"/>
    <x v="2"/>
    <x v="10"/>
    <s v="Lace Guide, FormTX 2, 15mm"/>
    <n v="2022"/>
    <n v="7500"/>
    <n v="1125"/>
  </r>
  <r>
    <x v="1"/>
    <s v="Athletic"/>
    <s v="Golf"/>
    <x v="10"/>
    <x v="2"/>
    <x v="10"/>
    <s v="Lace Guide, FormTX 2, 25mm"/>
    <n v="2022"/>
    <n v="7500"/>
    <n v="1125"/>
  </r>
  <r>
    <x v="1"/>
    <s v="Athletic"/>
    <s v="Golf"/>
    <x v="10"/>
    <x v="0"/>
    <x v="24"/>
    <s v="L6 R Heel Dial C"/>
    <n v="2022"/>
    <n v="500"/>
    <n v="1120"/>
  </r>
  <r>
    <x v="1"/>
    <s v="Athletic"/>
    <s v="Golf"/>
    <x v="10"/>
    <x v="0"/>
    <x v="24"/>
    <s v="L6 R Heel Dial C"/>
    <n v="2022"/>
    <n v="500"/>
    <n v="1120"/>
  </r>
  <r>
    <x v="1"/>
    <s v="Athletic"/>
    <s v="Golf"/>
    <x v="10"/>
    <x v="0"/>
    <x v="24"/>
    <s v="L6 R Heel Dial C"/>
    <n v="2022"/>
    <n v="500"/>
    <n v="1120"/>
  </r>
  <r>
    <x v="1"/>
    <s v="Athletic"/>
    <s v="Golf"/>
    <x v="10"/>
    <x v="0"/>
    <x v="24"/>
    <s v="L6 R Heel Dial C"/>
    <n v="2022"/>
    <n v="500"/>
    <n v="1120"/>
  </r>
  <r>
    <x v="1"/>
    <s v="Athletic"/>
    <s v="Golf"/>
    <x v="10"/>
    <x v="2"/>
    <x v="11"/>
    <s v="Lace Guide,  FormTX, 25mmDark Grey"/>
    <n v="2022"/>
    <n v="8000"/>
    <n v="1120"/>
  </r>
  <r>
    <x v="1"/>
    <s v="Athletic"/>
    <s v="Golf"/>
    <x v="10"/>
    <x v="2"/>
    <x v="11"/>
    <s v="Lace Guide, FormTX, Stitch, 15mm"/>
    <n v="2022"/>
    <n v="8000"/>
    <n v="1120"/>
  </r>
  <r>
    <x v="1"/>
    <s v="Athletic"/>
    <s v="Golf"/>
    <x v="10"/>
    <x v="0"/>
    <x v="13"/>
    <s v="L6 R Heel Dial X"/>
    <n v="2022"/>
    <n v="1005"/>
    <n v="1090"/>
  </r>
  <r>
    <x v="1"/>
    <s v="Athletic"/>
    <s v="Golf"/>
    <x v="10"/>
    <x v="0"/>
    <x v="13"/>
    <s v="L6 R Heel Dial X"/>
    <n v="2022"/>
    <n v="1005"/>
    <n v="1090"/>
  </r>
  <r>
    <x v="1"/>
    <s v="Athletic"/>
    <s v="Golf"/>
    <x v="10"/>
    <x v="0"/>
    <x v="13"/>
    <s v="L6 R Heel Dial X"/>
    <n v="2022"/>
    <n v="1005"/>
    <n v="1090"/>
  </r>
  <r>
    <x v="1"/>
    <s v="Athletic"/>
    <s v="Golf"/>
    <x v="10"/>
    <x v="0"/>
    <x v="13"/>
    <s v="L6 R Heel Dial X"/>
    <n v="2022"/>
    <n v="1005"/>
    <n v="1090"/>
  </r>
  <r>
    <x v="1"/>
    <s v="Athletic"/>
    <s v="Golf"/>
    <x v="10"/>
    <x v="0"/>
    <x v="13"/>
    <s v="L6 R Heel Dial X"/>
    <n v="2022"/>
    <n v="1005"/>
    <n v="1090"/>
  </r>
  <r>
    <x v="1"/>
    <s v="Athletic"/>
    <s v="Golf"/>
    <x v="10"/>
    <x v="2"/>
    <x v="10"/>
    <s v="Lace Guide, Form TX2, 20mm"/>
    <n v="2022"/>
    <n v="7000"/>
    <n v="1050"/>
  </r>
  <r>
    <x v="1"/>
    <s v="Athletic"/>
    <s v="Golf"/>
    <x v="10"/>
    <x v="1"/>
    <x v="8"/>
    <s v="L6 Bayonet Heel"/>
    <n v="2022"/>
    <n v="8000"/>
    <n v="1040"/>
  </r>
  <r>
    <x v="1"/>
    <s v="Athletic"/>
    <s v="Golf"/>
    <x v="10"/>
    <x v="1"/>
    <x v="8"/>
    <s v="L6 Bayonet Heel"/>
    <n v="2022"/>
    <n v="8000"/>
    <n v="1040"/>
  </r>
  <r>
    <x v="1"/>
    <s v="Athletic"/>
    <s v="Golf"/>
    <x v="10"/>
    <x v="0"/>
    <x v="2"/>
    <s v="Li2 R Heel Dial E"/>
    <n v="2022"/>
    <n v="500"/>
    <n v="1020"/>
  </r>
  <r>
    <x v="1"/>
    <s v="Athletic"/>
    <s v="Golf"/>
    <x v="10"/>
    <x v="2"/>
    <x v="11"/>
    <s v="Lace Guide, FormTX, Stitch, 20mm"/>
    <n v="2022"/>
    <n v="6000"/>
    <n v="1020"/>
  </r>
  <r>
    <x v="1"/>
    <s v="Athletic"/>
    <s v="Golf"/>
    <x v="10"/>
    <x v="0"/>
    <x v="2"/>
    <s v="Li2 R Heel Dial E"/>
    <n v="2022"/>
    <n v="500"/>
    <n v="1010"/>
  </r>
  <r>
    <x v="1"/>
    <s v="Athletic"/>
    <s v="Golf"/>
    <x v="10"/>
    <x v="2"/>
    <x v="11"/>
    <s v="Lace Guide,  FormTX, 25mmDark Grey"/>
    <n v="2022"/>
    <n v="7000"/>
    <n v="980"/>
  </r>
  <r>
    <x v="1"/>
    <s v="Athletic"/>
    <s v="Golf"/>
    <x v="10"/>
    <x v="1"/>
    <x v="8"/>
    <s v="L6 Bayonet Heel"/>
    <n v="2022"/>
    <n v="7500"/>
    <n v="975"/>
  </r>
  <r>
    <x v="1"/>
    <s v="Athletic"/>
    <s v="Golf"/>
    <x v="10"/>
    <x v="1"/>
    <x v="8"/>
    <s v="L6 Bayonet Heel"/>
    <n v="2022"/>
    <n v="7500"/>
    <n v="975"/>
  </r>
  <r>
    <x v="1"/>
    <s v="Athletic"/>
    <s v="Golf"/>
    <x v="10"/>
    <x v="2"/>
    <x v="11"/>
    <s v="Lace Guide,  FormTX, 25mm"/>
    <n v="2022"/>
    <n v="5500"/>
    <n v="935"/>
  </r>
  <r>
    <x v="1"/>
    <s v="Athletic"/>
    <s v="Golf"/>
    <x v="10"/>
    <x v="2"/>
    <x v="11"/>
    <s v="Lace Guide, FormTX, Stitch, 25mmBlack"/>
    <n v="2022"/>
    <n v="5500"/>
    <n v="935"/>
  </r>
  <r>
    <x v="1"/>
    <s v="Athletic"/>
    <s v="Golf"/>
    <x v="10"/>
    <x v="1"/>
    <x v="8"/>
    <s v="L6 Bayonet Heel"/>
    <n v="2022"/>
    <n v="7000"/>
    <n v="910"/>
  </r>
  <r>
    <x v="1"/>
    <s v="Athletic"/>
    <s v="Golf"/>
    <x v="10"/>
    <x v="1"/>
    <x v="8"/>
    <s v="L6 Bayonet Heel"/>
    <n v="2022"/>
    <n v="7000"/>
    <n v="910"/>
  </r>
  <r>
    <x v="1"/>
    <s v="Athletic"/>
    <s v="Golf"/>
    <x v="10"/>
    <x v="1"/>
    <x v="8"/>
    <s v="L6 Bayonet Heel"/>
    <n v="2022"/>
    <n v="7000"/>
    <n v="910"/>
  </r>
  <r>
    <x v="1"/>
    <s v="Athletic"/>
    <s v="Golf"/>
    <x v="10"/>
    <x v="1"/>
    <x v="8"/>
    <s v="L6 Bayonet Heel"/>
    <n v="2022"/>
    <n v="7000"/>
    <n v="910"/>
  </r>
  <r>
    <x v="1"/>
    <s v="Athletic"/>
    <s v="Golf"/>
    <x v="10"/>
    <x v="2"/>
    <x v="10"/>
    <s v="Lace Guide, FormTX 2, 20mm"/>
    <n v="2022"/>
    <n v="6500"/>
    <n v="910"/>
  </r>
  <r>
    <x v="1"/>
    <s v="Athletic"/>
    <s v="Golf"/>
    <x v="10"/>
    <x v="2"/>
    <x v="11"/>
    <s v="Lace Guide,  FormTX, 25mm"/>
    <n v="2022"/>
    <n v="5000"/>
    <n v="850"/>
  </r>
  <r>
    <x v="1"/>
    <s v="Athletic"/>
    <s v="Golf"/>
    <x v="10"/>
    <x v="2"/>
    <x v="11"/>
    <s v="Lace Guide, FormTX, Stitch, 20mmDark Grey"/>
    <n v="2022"/>
    <n v="5000"/>
    <n v="850"/>
  </r>
  <r>
    <x v="1"/>
    <s v="Athletic"/>
    <s v="Golf"/>
    <x v="10"/>
    <x v="2"/>
    <x v="11"/>
    <s v="Lace Guide, FormTX, Stitch, 25mmBlack"/>
    <n v="2022"/>
    <n v="5000"/>
    <n v="850"/>
  </r>
  <r>
    <x v="1"/>
    <s v="Athletic"/>
    <s v="Golf"/>
    <x v="10"/>
    <x v="1"/>
    <x v="8"/>
    <s v="L6 Bayonet Heel"/>
    <n v="2022"/>
    <n v="6500"/>
    <n v="845"/>
  </r>
  <r>
    <x v="1"/>
    <s v="Athletic"/>
    <s v="Golf"/>
    <x v="10"/>
    <x v="2"/>
    <x v="11"/>
    <s v="Lace Guide,  FormTX, 25mm"/>
    <n v="2022"/>
    <n v="6000"/>
    <n v="840"/>
  </r>
  <r>
    <x v="1"/>
    <s v="Athletic"/>
    <s v="Golf"/>
    <x v="10"/>
    <x v="2"/>
    <x v="10"/>
    <s v="Lace Guide, FormTX 2, 25mm"/>
    <n v="2022"/>
    <n v="6000"/>
    <n v="840"/>
  </r>
  <r>
    <x v="1"/>
    <s v="Athletic"/>
    <s v="Golf"/>
    <x v="10"/>
    <x v="2"/>
    <x v="10"/>
    <s v="Lace Guide, FormTX 2, 25mm"/>
    <n v="2022"/>
    <n v="5500"/>
    <n v="825"/>
  </r>
  <r>
    <x v="1"/>
    <s v="Athletic"/>
    <s v="Golf"/>
    <x v="10"/>
    <x v="2"/>
    <x v="10"/>
    <s v="Lace Guide, FormTX 2, 25mm"/>
    <n v="2022"/>
    <n v="5500"/>
    <n v="825"/>
  </r>
  <r>
    <x v="1"/>
    <s v="Athletic"/>
    <s v="Golf"/>
    <x v="10"/>
    <x v="1"/>
    <x v="8"/>
    <s v="L6 Bayonet Heel"/>
    <n v="2022"/>
    <n v="6000"/>
    <n v="780"/>
  </r>
  <r>
    <x v="1"/>
    <s v="Athletic"/>
    <s v="Golf"/>
    <x v="10"/>
    <x v="1"/>
    <x v="8"/>
    <s v="L6 Bayonet Heel"/>
    <n v="2022"/>
    <n v="6000"/>
    <n v="780"/>
  </r>
  <r>
    <x v="1"/>
    <s v="Athletic"/>
    <s v="Golf"/>
    <x v="10"/>
    <x v="1"/>
    <x v="8"/>
    <s v="L6 Bayonet Heel"/>
    <n v="2022"/>
    <n v="6000"/>
    <n v="780"/>
  </r>
  <r>
    <x v="1"/>
    <s v="Athletic"/>
    <s v="Golf"/>
    <x v="10"/>
    <x v="2"/>
    <x v="11"/>
    <s v="Lace Guide, FormTX, Stitch, 20mmDark Grey"/>
    <n v="2022"/>
    <n v="4500"/>
    <n v="765"/>
  </r>
  <r>
    <x v="1"/>
    <s v="Athletic"/>
    <s v="Golf"/>
    <x v="10"/>
    <x v="2"/>
    <x v="11"/>
    <s v="Lace Guide, FormTX, Stitch, 25mmBlack"/>
    <n v="2022"/>
    <n v="4500"/>
    <n v="765"/>
  </r>
  <r>
    <x v="1"/>
    <s v="Athletic"/>
    <s v="Golf"/>
    <x v="10"/>
    <x v="2"/>
    <x v="10"/>
    <s v="Lace Guide, Form TX2, 20mm"/>
    <n v="2022"/>
    <n v="5000"/>
    <n v="750"/>
  </r>
  <r>
    <x v="1"/>
    <s v="Athletic"/>
    <s v="Golf"/>
    <x v="10"/>
    <x v="2"/>
    <x v="10"/>
    <s v="Lace Guide, FormTX 2, 15mm"/>
    <n v="2022"/>
    <n v="5000"/>
    <n v="750"/>
  </r>
  <r>
    <x v="1"/>
    <s v="Athletic"/>
    <s v="Golf"/>
    <x v="10"/>
    <x v="2"/>
    <x v="10"/>
    <s v="Lace Guide, FormTX 2, 15mm"/>
    <n v="2022"/>
    <n v="5000"/>
    <n v="750"/>
  </r>
  <r>
    <x v="1"/>
    <s v="Athletic"/>
    <s v="Golf"/>
    <x v="10"/>
    <x v="2"/>
    <x v="10"/>
    <s v="Lace Guide, FormTX 2, 20mm"/>
    <n v="2022"/>
    <n v="5000"/>
    <n v="750"/>
  </r>
  <r>
    <x v="1"/>
    <s v="Athletic"/>
    <s v="Golf"/>
    <x v="10"/>
    <x v="2"/>
    <x v="10"/>
    <s v="Lace Guide, FormTX 2, 20mm"/>
    <n v="2022"/>
    <n v="5000"/>
    <n v="750"/>
  </r>
  <r>
    <x v="1"/>
    <s v="Athletic"/>
    <s v="Golf"/>
    <x v="10"/>
    <x v="2"/>
    <x v="10"/>
    <s v="Lace Guide, FormTX 2, 20mm"/>
    <n v="2022"/>
    <n v="5000"/>
    <n v="750"/>
  </r>
  <r>
    <x v="1"/>
    <s v="Athletic"/>
    <s v="Golf"/>
    <x v="10"/>
    <x v="2"/>
    <x v="10"/>
    <s v="Lace Guide, FormTX 2, 25mm"/>
    <n v="2022"/>
    <n v="5000"/>
    <n v="750"/>
  </r>
  <r>
    <x v="1"/>
    <s v="Athletic"/>
    <s v="Golf"/>
    <x v="10"/>
    <x v="2"/>
    <x v="10"/>
    <s v="Lace Guide, FormTX 2, 25mm"/>
    <n v="2022"/>
    <n v="5000"/>
    <n v="750"/>
  </r>
  <r>
    <x v="1"/>
    <s v="Athletic"/>
    <s v="Golf"/>
    <x v="10"/>
    <x v="1"/>
    <x v="8"/>
    <s v="L6 Bayonet Heel"/>
    <n v="2022"/>
    <n v="5500"/>
    <n v="715"/>
  </r>
  <r>
    <x v="1"/>
    <s v="Athletic"/>
    <s v="Golf"/>
    <x v="10"/>
    <x v="2"/>
    <x v="10"/>
    <s v="Lace Guide, Form TX2, 20mm"/>
    <n v="2022"/>
    <n v="5000"/>
    <n v="700"/>
  </r>
  <r>
    <x v="1"/>
    <s v="Athletic"/>
    <s v="Golf"/>
    <x v="10"/>
    <x v="2"/>
    <x v="11"/>
    <s v="Lace Guide,  FormTX, 20mmBlack"/>
    <n v="2022"/>
    <n v="4000"/>
    <n v="680"/>
  </r>
  <r>
    <x v="1"/>
    <s v="Athletic"/>
    <s v="Golf"/>
    <x v="10"/>
    <x v="2"/>
    <x v="11"/>
    <s v="Lace Guide,  FormTX, 20mmBlack"/>
    <n v="2022"/>
    <n v="4000"/>
    <n v="680"/>
  </r>
  <r>
    <x v="1"/>
    <s v="Athletic"/>
    <s v="Golf"/>
    <x v="10"/>
    <x v="2"/>
    <x v="10"/>
    <s v="Lace Guide, FormTX 2, 25mm"/>
    <n v="2022"/>
    <n v="4500"/>
    <n v="675"/>
  </r>
  <r>
    <x v="1"/>
    <s v="Athletic"/>
    <s v="Golf"/>
    <x v="10"/>
    <x v="2"/>
    <x v="10"/>
    <s v="Lace Guide, FormTX 2, 25mm"/>
    <n v="2022"/>
    <n v="4500"/>
    <n v="675"/>
  </r>
  <r>
    <x v="1"/>
    <s v="Athletic"/>
    <s v="Golf"/>
    <x v="10"/>
    <x v="1"/>
    <x v="8"/>
    <s v="L6 Bayonet Heel"/>
    <n v="2022"/>
    <n v="5000"/>
    <n v="650"/>
  </r>
  <r>
    <x v="1"/>
    <s v="Athletic"/>
    <s v="Golf"/>
    <x v="10"/>
    <x v="1"/>
    <x v="8"/>
    <s v="L6 Bayonet Heel"/>
    <n v="2022"/>
    <n v="5000"/>
    <n v="650"/>
  </r>
  <r>
    <x v="1"/>
    <s v="Athletic"/>
    <s v="Golf"/>
    <x v="10"/>
    <x v="1"/>
    <x v="8"/>
    <s v="L6 Bayonet Heel"/>
    <n v="2022"/>
    <n v="5000"/>
    <n v="650"/>
  </r>
  <r>
    <x v="1"/>
    <s v="Athletic"/>
    <s v="Golf"/>
    <x v="10"/>
    <x v="2"/>
    <x v="11"/>
    <s v="Lace Guide,  FormTX, 20mmBlack"/>
    <n v="2022"/>
    <n v="4500"/>
    <n v="630"/>
  </r>
  <r>
    <x v="1"/>
    <s v="Athletic"/>
    <s v="Golf"/>
    <x v="10"/>
    <x v="2"/>
    <x v="10"/>
    <s v="Lace Guide, FormTX 2, 15mm"/>
    <n v="2022"/>
    <n v="4500"/>
    <n v="630"/>
  </r>
  <r>
    <x v="1"/>
    <s v="Athletic"/>
    <s v="Golf"/>
    <x v="10"/>
    <x v="2"/>
    <x v="10"/>
    <s v="Lace Guide, Form TX2, 20mm"/>
    <n v="2022"/>
    <n v="4000"/>
    <n v="600"/>
  </r>
  <r>
    <x v="1"/>
    <s v="Athletic"/>
    <s v="Golf"/>
    <x v="10"/>
    <x v="2"/>
    <x v="10"/>
    <s v="Lace Guide, FormTX 2, 15mm"/>
    <n v="2022"/>
    <n v="4000"/>
    <n v="600"/>
  </r>
  <r>
    <x v="1"/>
    <s v="Athletic"/>
    <s v="Golf"/>
    <x v="10"/>
    <x v="2"/>
    <x v="10"/>
    <s v="Lace Guide, FormTX 2, 20mm"/>
    <n v="2022"/>
    <n v="4000"/>
    <n v="600"/>
  </r>
  <r>
    <x v="1"/>
    <s v="Athletic"/>
    <s v="Golf"/>
    <x v="10"/>
    <x v="2"/>
    <x v="11"/>
    <s v="Lace Guide,  FormTX, 20mmBlack"/>
    <n v="2022"/>
    <n v="3500"/>
    <n v="595"/>
  </r>
  <r>
    <x v="1"/>
    <s v="Athletic"/>
    <s v="Golf"/>
    <x v="10"/>
    <x v="2"/>
    <x v="11"/>
    <s v="Lace Guide,  FormTX, 25mm"/>
    <n v="2022"/>
    <n v="3500"/>
    <n v="595"/>
  </r>
  <r>
    <x v="1"/>
    <s v="Athletic"/>
    <s v="Golf"/>
    <x v="10"/>
    <x v="2"/>
    <x v="11"/>
    <s v="Lace Guide,  FormTX, 25mmDark Grey"/>
    <n v="2022"/>
    <n v="3500"/>
    <n v="595"/>
  </r>
  <r>
    <x v="1"/>
    <s v="Athletic"/>
    <s v="Golf"/>
    <x v="10"/>
    <x v="1"/>
    <x v="8"/>
    <s v="L6 Bayonet Heel"/>
    <n v="2022"/>
    <n v="4500"/>
    <n v="585"/>
  </r>
  <r>
    <x v="1"/>
    <s v="Athletic"/>
    <s v="Golf"/>
    <x v="10"/>
    <x v="1"/>
    <x v="8"/>
    <s v="L6 Bayonet Heel"/>
    <n v="2022"/>
    <n v="4500"/>
    <n v="585"/>
  </r>
  <r>
    <x v="1"/>
    <s v="Athletic"/>
    <s v="Golf"/>
    <x v="10"/>
    <x v="0"/>
    <x v="13"/>
    <s v="L6 R Heel Dial X"/>
    <n v="2022"/>
    <n v="500"/>
    <n v="545"/>
  </r>
  <r>
    <x v="1"/>
    <s v="Athletic"/>
    <s v="Golf"/>
    <x v="10"/>
    <x v="0"/>
    <x v="13"/>
    <s v="L6 R Heel Dial X"/>
    <n v="2022"/>
    <n v="500"/>
    <n v="545"/>
  </r>
  <r>
    <x v="1"/>
    <s v="Athletic"/>
    <s v="Golf"/>
    <x v="10"/>
    <x v="0"/>
    <x v="13"/>
    <s v="L6 R Heel Dial X"/>
    <n v="2022"/>
    <n v="500"/>
    <n v="545"/>
  </r>
  <r>
    <x v="1"/>
    <s v="Athletic"/>
    <s v="Golf"/>
    <x v="10"/>
    <x v="1"/>
    <x v="8"/>
    <s v="L6 Bayonet Heel"/>
    <n v="2022"/>
    <n v="4000"/>
    <n v="520"/>
  </r>
  <r>
    <x v="1"/>
    <s v="Athletic"/>
    <s v="Golf"/>
    <x v="10"/>
    <x v="1"/>
    <x v="8"/>
    <s v="L6 Bayonet Heel"/>
    <n v="2022"/>
    <n v="4000"/>
    <n v="520"/>
  </r>
  <r>
    <x v="1"/>
    <s v="Athletic"/>
    <s v="Golf"/>
    <x v="10"/>
    <x v="1"/>
    <x v="8"/>
    <s v="L6 Bayonet Heel"/>
    <n v="2022"/>
    <n v="4000"/>
    <n v="520"/>
  </r>
  <r>
    <x v="1"/>
    <s v="Athletic"/>
    <s v="Golf"/>
    <x v="10"/>
    <x v="1"/>
    <x v="8"/>
    <s v="L6 Bayonet Heel"/>
    <n v="2022"/>
    <n v="4000"/>
    <n v="520"/>
  </r>
  <r>
    <x v="1"/>
    <s v="Athletic"/>
    <s v="Golf"/>
    <x v="10"/>
    <x v="2"/>
    <x v="11"/>
    <s v="Lace Guide,  FormTX, 25mm"/>
    <n v="2022"/>
    <n v="3000"/>
    <n v="510"/>
  </r>
  <r>
    <x v="1"/>
    <s v="Athletic"/>
    <s v="Golf"/>
    <x v="10"/>
    <x v="1"/>
    <x v="8"/>
    <s v="L6 Bayonet Heel"/>
    <n v="2022"/>
    <n v="3500"/>
    <n v="455"/>
  </r>
  <r>
    <x v="1"/>
    <s v="Athletic"/>
    <s v="Golf"/>
    <x v="10"/>
    <x v="2"/>
    <x v="10"/>
    <s v="Lace Guide, FormTX 2, 20mm"/>
    <n v="2022"/>
    <n v="3000"/>
    <n v="450"/>
  </r>
  <r>
    <x v="1"/>
    <s v="Athletic"/>
    <s v="Golf"/>
    <x v="10"/>
    <x v="2"/>
    <x v="11"/>
    <s v="Lace Guide, FormTX, Stitch, 20mm"/>
    <n v="2022"/>
    <n v="2500"/>
    <n v="425"/>
  </r>
  <r>
    <x v="1"/>
    <s v="Athletic"/>
    <s v="Golf"/>
    <x v="10"/>
    <x v="2"/>
    <x v="11"/>
    <s v="Lace Guide, FormTX, Stitch, 20mm"/>
    <n v="2022"/>
    <n v="2500"/>
    <n v="425"/>
  </r>
  <r>
    <x v="1"/>
    <s v="Athletic"/>
    <s v="Golf"/>
    <x v="10"/>
    <x v="2"/>
    <x v="11"/>
    <s v="Lace Guide, FormTX, Stitch, 20mmDark Grey"/>
    <n v="2022"/>
    <n v="2500"/>
    <n v="425"/>
  </r>
  <r>
    <x v="1"/>
    <s v="Athletic"/>
    <s v="Golf"/>
    <x v="10"/>
    <x v="2"/>
    <x v="11"/>
    <s v="Lace Guide, FormTX, Stitch, 25mmBlack"/>
    <n v="2022"/>
    <n v="2500"/>
    <n v="425"/>
  </r>
  <r>
    <x v="1"/>
    <s v="Athletic"/>
    <s v="Golf"/>
    <x v="10"/>
    <x v="2"/>
    <x v="11"/>
    <s v="Lace Guide, FormTX, Stitch, 25mmBlack"/>
    <n v="2022"/>
    <n v="2500"/>
    <n v="425"/>
  </r>
  <r>
    <x v="1"/>
    <s v="Athletic"/>
    <s v="Golf"/>
    <x v="10"/>
    <x v="2"/>
    <x v="11"/>
    <s v="Lace Guide, FormTX, Stitch, 25mmBlack"/>
    <n v="2022"/>
    <n v="2500"/>
    <n v="425"/>
  </r>
  <r>
    <x v="1"/>
    <s v="Athletic"/>
    <s v="Golf"/>
    <x v="10"/>
    <x v="2"/>
    <x v="11"/>
    <s v="Lace Guide, FormTX, Stitch, 25mmBlack"/>
    <n v="2022"/>
    <n v="2500"/>
    <n v="425"/>
  </r>
  <r>
    <x v="1"/>
    <s v="Athletic"/>
    <s v="Golf"/>
    <x v="10"/>
    <x v="2"/>
    <x v="11"/>
    <s v="Lace Guide,  FormTX, 25mmDark Grey"/>
    <n v="2022"/>
    <n v="3000"/>
    <n v="420"/>
  </r>
  <r>
    <x v="1"/>
    <s v="Athletic"/>
    <s v="Golf"/>
    <x v="10"/>
    <x v="1"/>
    <x v="8"/>
    <s v="L6 Bayonet Heel"/>
    <n v="2022"/>
    <n v="3000"/>
    <n v="390"/>
  </r>
  <r>
    <x v="1"/>
    <s v="Athletic"/>
    <s v="Golf"/>
    <x v="10"/>
    <x v="1"/>
    <x v="8"/>
    <s v="L6 Bayonet Heel"/>
    <n v="2022"/>
    <n v="3000"/>
    <n v="390"/>
  </r>
  <r>
    <x v="1"/>
    <s v="Athletic"/>
    <s v="Golf"/>
    <x v="10"/>
    <x v="1"/>
    <x v="8"/>
    <s v="L6 Bayonet Heel"/>
    <n v="2022"/>
    <n v="3000"/>
    <n v="390"/>
  </r>
  <r>
    <x v="1"/>
    <s v="Athletic"/>
    <s v="Golf"/>
    <x v="10"/>
    <x v="1"/>
    <x v="8"/>
    <s v="L6 Bayonet Heel"/>
    <n v="2022"/>
    <n v="3000"/>
    <n v="390"/>
  </r>
  <r>
    <x v="1"/>
    <s v="Athletic"/>
    <s v="Golf"/>
    <x v="10"/>
    <x v="2"/>
    <x v="10"/>
    <s v="Lace Guide, FormTX 2, 20mm"/>
    <n v="2022"/>
    <n v="2500"/>
    <n v="375"/>
  </r>
  <r>
    <x v="1"/>
    <s v="Athletic"/>
    <s v="Golf"/>
    <x v="10"/>
    <x v="2"/>
    <x v="10"/>
    <s v="Lace Guide, FormTX 2, 20mm"/>
    <n v="2022"/>
    <n v="2500"/>
    <n v="375"/>
  </r>
  <r>
    <x v="1"/>
    <s v="Athletic"/>
    <s v="Golf"/>
    <x v="10"/>
    <x v="2"/>
    <x v="10"/>
    <s v="Lace Guide, FormTX 2, 20mm"/>
    <n v="2022"/>
    <n v="2500"/>
    <n v="375"/>
  </r>
  <r>
    <x v="1"/>
    <s v="Athletic"/>
    <s v="Golf"/>
    <x v="10"/>
    <x v="2"/>
    <x v="11"/>
    <s v="Lace Guide, FormTX, Stitch, 20mmDark Grey"/>
    <n v="2022"/>
    <n v="2500"/>
    <n v="350"/>
  </r>
  <r>
    <x v="1"/>
    <s v="Athletic"/>
    <s v="Golf"/>
    <x v="10"/>
    <x v="1"/>
    <x v="8"/>
    <s v="L6 Bayonet Heel"/>
    <n v="2022"/>
    <n v="2500"/>
    <n v="325"/>
  </r>
  <r>
    <x v="1"/>
    <s v="Athletic"/>
    <s v="Golf"/>
    <x v="10"/>
    <x v="1"/>
    <x v="8"/>
    <s v="L6 Bayonet Heel"/>
    <n v="2022"/>
    <n v="2500"/>
    <n v="325"/>
  </r>
  <r>
    <x v="1"/>
    <s v="Athletic"/>
    <s v="Golf"/>
    <x v="10"/>
    <x v="1"/>
    <x v="8"/>
    <s v="L6 Bayonet Heel"/>
    <n v="2022"/>
    <n v="2500"/>
    <n v="325"/>
  </r>
  <r>
    <x v="1"/>
    <s v="Athletic"/>
    <s v="Golf"/>
    <x v="10"/>
    <x v="1"/>
    <x v="8"/>
    <s v="L6 Bayonet Heel"/>
    <n v="2022"/>
    <n v="2500"/>
    <n v="325"/>
  </r>
  <r>
    <x v="1"/>
    <s v="Athletic"/>
    <s v="Golf"/>
    <x v="10"/>
    <x v="1"/>
    <x v="8"/>
    <s v="L6 Bayonet Heel"/>
    <n v="2022"/>
    <n v="2500"/>
    <n v="325"/>
  </r>
  <r>
    <x v="1"/>
    <s v="Athletic"/>
    <s v="Golf"/>
    <x v="10"/>
    <x v="2"/>
    <x v="10"/>
    <s v="Lace Guide, Form TX2, 20mm"/>
    <n v="2022"/>
    <n v="2000"/>
    <n v="300"/>
  </r>
  <r>
    <x v="1"/>
    <s v="Athletic"/>
    <s v="Golf"/>
    <x v="10"/>
    <x v="2"/>
    <x v="10"/>
    <s v="Lace Guide, FormTX 2, 15mm"/>
    <n v="2022"/>
    <n v="2000"/>
    <n v="300"/>
  </r>
  <r>
    <x v="1"/>
    <s v="Athletic"/>
    <s v="Golf"/>
    <x v="10"/>
    <x v="1"/>
    <x v="8"/>
    <s v="L6 Bayonet Heel"/>
    <n v="2022"/>
    <n v="2000"/>
    <n v="260"/>
  </r>
  <r>
    <x v="1"/>
    <s v="Athletic"/>
    <s v="Golf"/>
    <x v="10"/>
    <x v="1"/>
    <x v="8"/>
    <s v="L6 Bayonet Heel"/>
    <n v="2022"/>
    <n v="2000"/>
    <n v="260"/>
  </r>
  <r>
    <x v="1"/>
    <s v="Athletic"/>
    <s v="Golf"/>
    <x v="10"/>
    <x v="1"/>
    <x v="8"/>
    <s v="L6 Bayonet Heel"/>
    <n v="2022"/>
    <n v="2000"/>
    <n v="260"/>
  </r>
  <r>
    <x v="1"/>
    <s v="Athletic"/>
    <s v="Golf"/>
    <x v="10"/>
    <x v="1"/>
    <x v="8"/>
    <s v="L6 Bayonet Heel"/>
    <n v="2022"/>
    <n v="2000"/>
    <n v="260"/>
  </r>
  <r>
    <x v="1"/>
    <s v="Athletic"/>
    <s v="Golf"/>
    <x v="10"/>
    <x v="1"/>
    <x v="8"/>
    <s v="L6 Bayonet Heel"/>
    <n v="2022"/>
    <n v="2000"/>
    <n v="260"/>
  </r>
  <r>
    <x v="1"/>
    <s v="Athletic"/>
    <s v="Golf"/>
    <x v="10"/>
    <x v="1"/>
    <x v="8"/>
    <s v="L6 Bayonet Heel"/>
    <n v="2022"/>
    <n v="2000"/>
    <n v="260"/>
  </r>
  <r>
    <x v="1"/>
    <s v="Athletic"/>
    <s v="Golf"/>
    <x v="10"/>
    <x v="2"/>
    <x v="11"/>
    <s v="Lace Guide, FormTX, Stitch, 20mmDark Grey"/>
    <n v="2022"/>
    <n v="1500"/>
    <n v="210"/>
  </r>
  <r>
    <x v="1"/>
    <s v="Athletic"/>
    <s v="Golf"/>
    <x v="10"/>
    <x v="2"/>
    <x v="10"/>
    <s v="Lace Guide, FormTX 2, 20mm"/>
    <n v="2022"/>
    <n v="1500"/>
    <n v="210"/>
  </r>
  <r>
    <x v="1"/>
    <s v="Athletic"/>
    <s v="Golf"/>
    <x v="10"/>
    <x v="1"/>
    <x v="8"/>
    <s v="L6 Bayonet Heel"/>
    <n v="2022"/>
    <n v="1500"/>
    <n v="195"/>
  </r>
  <r>
    <x v="1"/>
    <s v="Athletic"/>
    <s v="Golf"/>
    <x v="10"/>
    <x v="1"/>
    <x v="8"/>
    <s v="L6 Bayonet Heel"/>
    <n v="2022"/>
    <n v="1500"/>
    <n v="195"/>
  </r>
  <r>
    <x v="1"/>
    <s v="Athletic"/>
    <s v="Golf"/>
    <x v="10"/>
    <x v="1"/>
    <x v="8"/>
    <s v="L6 Bayonet Heel"/>
    <n v="2022"/>
    <n v="1500"/>
    <n v="195"/>
  </r>
  <r>
    <x v="1"/>
    <s v="Athletic"/>
    <s v="Golf"/>
    <x v="10"/>
    <x v="1"/>
    <x v="8"/>
    <s v="L6 Bayonet Heel"/>
    <n v="2022"/>
    <n v="1500"/>
    <n v="195"/>
  </r>
  <r>
    <x v="1"/>
    <s v="Athletic"/>
    <s v="Golf"/>
    <x v="10"/>
    <x v="2"/>
    <x v="11"/>
    <s v="Lace Guide,  FormTX, 25mm"/>
    <n v="2022"/>
    <n v="1000"/>
    <n v="170"/>
  </r>
  <r>
    <x v="1"/>
    <s v="Athletic"/>
    <s v="Golf"/>
    <x v="10"/>
    <x v="2"/>
    <x v="11"/>
    <s v="Lace Guide,  FormTX, 25mm"/>
    <n v="2022"/>
    <n v="1000"/>
    <n v="170"/>
  </r>
  <r>
    <x v="1"/>
    <s v="Athletic"/>
    <s v="Golf"/>
    <x v="10"/>
    <x v="2"/>
    <x v="11"/>
    <s v="Lace Guide, FormTX, Stitch, 20mmDark Grey"/>
    <n v="2022"/>
    <n v="1000"/>
    <n v="170"/>
  </r>
  <r>
    <x v="1"/>
    <s v="Athletic"/>
    <s v="Golf"/>
    <x v="10"/>
    <x v="2"/>
    <x v="10"/>
    <s v="Lace Guide, Form TX2, 20mm"/>
    <n v="2022"/>
    <n v="1000"/>
    <n v="150"/>
  </r>
  <r>
    <x v="1"/>
    <s v="Athletic"/>
    <s v="Golf"/>
    <x v="10"/>
    <x v="2"/>
    <x v="11"/>
    <s v="Lace Guide, FormTX, Stitch, 20mmDark Grey"/>
    <n v="2022"/>
    <n v="1000"/>
    <n v="140"/>
  </r>
  <r>
    <x v="1"/>
    <s v="Athletic"/>
    <s v="Golf"/>
    <x v="10"/>
    <x v="1"/>
    <x v="8"/>
    <s v="L6 Bayonet Heel"/>
    <n v="2022"/>
    <n v="1000"/>
    <n v="130"/>
  </r>
  <r>
    <x v="1"/>
    <s v="Athletic"/>
    <s v="Golf"/>
    <x v="10"/>
    <x v="1"/>
    <x v="8"/>
    <s v="L6 Bayonet Heel"/>
    <n v="2022"/>
    <n v="1000"/>
    <n v="130"/>
  </r>
  <r>
    <x v="1"/>
    <s v="Athletic"/>
    <s v="Golf"/>
    <x v="10"/>
    <x v="1"/>
    <x v="8"/>
    <s v="L6 Bayonet Heel"/>
    <n v="2022"/>
    <n v="1000"/>
    <n v="130"/>
  </r>
  <r>
    <x v="1"/>
    <s v="Athletic"/>
    <s v="Golf"/>
    <x v="10"/>
    <x v="1"/>
    <x v="8"/>
    <s v="L6 Bayonet Heel"/>
    <n v="2022"/>
    <n v="1000"/>
    <n v="130"/>
  </r>
  <r>
    <x v="1"/>
    <s v="Athletic"/>
    <s v="Golf"/>
    <x v="10"/>
    <x v="1"/>
    <x v="8"/>
    <s v="L6 Bayonet Heel"/>
    <n v="2022"/>
    <n v="1000"/>
    <n v="130"/>
  </r>
  <r>
    <x v="1"/>
    <s v="Athletic"/>
    <s v="Golf"/>
    <x v="10"/>
    <x v="2"/>
    <x v="10"/>
    <s v="Lace Guide, Form TX2, 20mm"/>
    <n v="2022"/>
    <n v="500"/>
    <n v="75"/>
  </r>
  <r>
    <x v="1"/>
    <s v="Athletic"/>
    <s v="Golf"/>
    <x v="10"/>
    <x v="2"/>
    <x v="10"/>
    <s v="Lace Guide, Form TX2, 20mm"/>
    <n v="2022"/>
    <n v="500"/>
    <n v="75"/>
  </r>
  <r>
    <x v="1"/>
    <s v="Athletic"/>
    <s v="Golf"/>
    <x v="10"/>
    <x v="2"/>
    <x v="10"/>
    <s v="Lace Guide, FormTX 2, 20mm"/>
    <n v="2022"/>
    <n v="500"/>
    <n v="75"/>
  </r>
  <r>
    <x v="1"/>
    <s v="Athletic"/>
    <s v="Golf"/>
    <x v="10"/>
    <x v="2"/>
    <x v="10"/>
    <s v="Lace Guide, FormTX 2, 25mm"/>
    <n v="2022"/>
    <n v="500"/>
    <n v="75"/>
  </r>
  <r>
    <x v="1"/>
    <s v="Athletic"/>
    <s v="Golf"/>
    <x v="10"/>
    <x v="2"/>
    <x v="10"/>
    <s v="Lace Guide, FormTX 2, 20mm"/>
    <n v="2022"/>
    <n v="500"/>
    <n v="70"/>
  </r>
  <r>
    <x v="1"/>
    <s v="Athletic"/>
    <s v="Golf"/>
    <x v="10"/>
    <x v="1"/>
    <x v="8"/>
    <s v="L6 Bayonet Heel"/>
    <n v="2022"/>
    <n v="500"/>
    <n v="65"/>
  </r>
  <r>
    <x v="1"/>
    <s v="Athletic"/>
    <s v="Golf"/>
    <x v="10"/>
    <x v="1"/>
    <x v="8"/>
    <s v="L6 Bayonet Heel"/>
    <n v="2022"/>
    <n v="500"/>
    <n v="65"/>
  </r>
  <r>
    <x v="1"/>
    <s v="Athletic"/>
    <s v="Golf"/>
    <x v="10"/>
    <x v="1"/>
    <x v="8"/>
    <s v="L6 Bayonet Heel"/>
    <n v="2022"/>
    <n v="500"/>
    <n v="65"/>
  </r>
  <r>
    <x v="1"/>
    <s v="Athletic"/>
    <s v="Golf"/>
    <x v="10"/>
    <x v="1"/>
    <x v="8"/>
    <s v="L6 Bayonet Heel"/>
    <n v="2022"/>
    <n v="500"/>
    <n v="65"/>
  </r>
  <r>
    <x v="1"/>
    <s v="Athletic"/>
    <s v="Golf"/>
    <x v="10"/>
    <x v="1"/>
    <x v="8"/>
    <s v="L6 Bayonet Heel"/>
    <n v="2022"/>
    <n v="0"/>
    <n v="0"/>
  </r>
  <r>
    <x v="1"/>
    <s v="Athletic"/>
    <s v="Golf"/>
    <x v="10"/>
    <x v="0"/>
    <x v="24"/>
    <s v="L6 R Heel Dial C"/>
    <n v="2022"/>
    <n v="0"/>
    <n v="0"/>
  </r>
  <r>
    <x v="1"/>
    <s v="Athletic"/>
    <s v="Golf"/>
    <x v="10"/>
    <x v="0"/>
    <x v="13"/>
    <s v="L6 R Heel Dial X"/>
    <n v="2022"/>
    <n v="0"/>
    <n v="0"/>
  </r>
  <r>
    <x v="1"/>
    <s v="Athletic"/>
    <s v="Golf"/>
    <x v="10"/>
    <x v="2"/>
    <x v="11"/>
    <s v="Lace Guide,  FormTX, 20mmBlack"/>
    <n v="2022"/>
    <n v="0"/>
    <n v="0"/>
  </r>
  <r>
    <x v="1"/>
    <s v="Athletic"/>
    <s v="Golf"/>
    <x v="10"/>
    <x v="2"/>
    <x v="11"/>
    <s v="Lace Guide,  FormTX, 25mm"/>
    <n v="2022"/>
    <n v="0"/>
    <n v="0"/>
  </r>
  <r>
    <x v="1"/>
    <s v="Athletic"/>
    <s v="Golf"/>
    <x v="10"/>
    <x v="2"/>
    <x v="11"/>
    <s v="Lace Guide, FormTX, Stitch, 20mm"/>
    <n v="2022"/>
    <n v="0"/>
    <n v="0"/>
  </r>
  <r>
    <x v="2"/>
    <s v="Athletic"/>
    <s v="Athletic Kids"/>
    <x v="3"/>
    <x v="0"/>
    <x v="19"/>
    <s v="L6 R Tongue Dial M Habu"/>
    <n v="2022"/>
    <n v="250"/>
    <n v="231.5215169571"/>
  </r>
  <r>
    <x v="1"/>
    <s v="Athletic"/>
    <s v="Athletic Kids"/>
    <x v="38"/>
    <x v="0"/>
    <x v="0"/>
    <s v="L6 L Eyestay 20mm Dial S1"/>
    <n v="2022"/>
    <n v="26830"/>
    <n v="31239"/>
  </r>
  <r>
    <x v="1"/>
    <s v="Athletic"/>
    <s v="Athletic Kids"/>
    <x v="38"/>
    <x v="0"/>
    <x v="0"/>
    <s v="L6 R Eyestay 20mm Dial S1"/>
    <n v="2022"/>
    <n v="26830"/>
    <n v="31239"/>
  </r>
  <r>
    <x v="1"/>
    <s v="Athletic"/>
    <s v="Athletic Kids"/>
    <x v="38"/>
    <x v="0"/>
    <x v="0"/>
    <s v="L6 L Eyestay 20mm Dial S1"/>
    <n v="2022"/>
    <n v="24940"/>
    <n v="28272"/>
  </r>
  <r>
    <x v="1"/>
    <s v="Athletic"/>
    <s v="Athletic Kids"/>
    <x v="38"/>
    <x v="0"/>
    <x v="0"/>
    <s v="L6 R Eyestay 20mm Dial S1"/>
    <n v="2022"/>
    <n v="24940"/>
    <n v="28272"/>
  </r>
  <r>
    <x v="1"/>
    <s v="Athletic"/>
    <s v="Athletic Kids"/>
    <x v="38"/>
    <x v="0"/>
    <x v="0"/>
    <s v="L6 L Eyestay 20mm Dial S1"/>
    <n v="2022"/>
    <n v="19295"/>
    <n v="22464"/>
  </r>
  <r>
    <x v="1"/>
    <s v="Athletic"/>
    <s v="Athletic Kids"/>
    <x v="38"/>
    <x v="0"/>
    <x v="0"/>
    <s v="L6 R Eyestay 20mm Dial S1"/>
    <n v="2022"/>
    <n v="19295"/>
    <n v="22464"/>
  </r>
  <r>
    <x v="1"/>
    <s v="Athletic"/>
    <s v="Athletic Kids"/>
    <x v="38"/>
    <x v="0"/>
    <x v="0"/>
    <s v="L6 L Eyestay 20mm Dial S1"/>
    <n v="2022"/>
    <n v="18045"/>
    <n v="20694"/>
  </r>
  <r>
    <x v="1"/>
    <s v="Athletic"/>
    <s v="Athletic Kids"/>
    <x v="38"/>
    <x v="0"/>
    <x v="0"/>
    <s v="L6 R Eyestay 20mm Dial S1"/>
    <n v="2022"/>
    <n v="18045"/>
    <n v="20694"/>
  </r>
  <r>
    <x v="1"/>
    <s v="Athletic"/>
    <s v="Athletic Kids"/>
    <x v="38"/>
    <x v="3"/>
    <x v="33"/>
    <s v="TX4 Lace"/>
    <n v="2022"/>
    <n v="40775"/>
    <n v="20282.5"/>
  </r>
  <r>
    <x v="1"/>
    <s v="Athletic"/>
    <s v="Athletic Kids"/>
    <x v="38"/>
    <x v="3"/>
    <x v="33"/>
    <s v="TX4 Lace"/>
    <n v="2022"/>
    <n v="38220"/>
    <n v="19010"/>
  </r>
  <r>
    <x v="1"/>
    <s v="Athletic"/>
    <s v="Athletic Kids"/>
    <x v="38"/>
    <x v="0"/>
    <x v="0"/>
    <s v="L6 L Eyestay 20mm Dial S1"/>
    <n v="2022"/>
    <n v="16060"/>
    <n v="18211.5"/>
  </r>
  <r>
    <x v="1"/>
    <s v="Athletic"/>
    <s v="Athletic Kids"/>
    <x v="38"/>
    <x v="0"/>
    <x v="0"/>
    <s v="L6 R Eyestay 20mm Dial S1"/>
    <n v="2022"/>
    <n v="16060"/>
    <n v="18211.5"/>
  </r>
  <r>
    <x v="1"/>
    <s v="Athletic"/>
    <s v="Athletic Kids"/>
    <x v="38"/>
    <x v="0"/>
    <x v="0"/>
    <s v="L6 L Eyestay 20mm Dial S1"/>
    <n v="2022"/>
    <n v="15785"/>
    <n v="17898"/>
  </r>
  <r>
    <x v="1"/>
    <s v="Athletic"/>
    <s v="Athletic Kids"/>
    <x v="38"/>
    <x v="0"/>
    <x v="0"/>
    <s v="L6 R Eyestay 20mm Dial S1"/>
    <n v="2022"/>
    <n v="15785"/>
    <n v="17898"/>
  </r>
  <r>
    <x v="1"/>
    <s v="Athletic"/>
    <s v="Athletic Kids"/>
    <x v="38"/>
    <x v="0"/>
    <x v="0"/>
    <s v="L6 L Eyestay 20mm Dial S1"/>
    <n v="2022"/>
    <n v="14275"/>
    <n v="16188"/>
  </r>
  <r>
    <x v="1"/>
    <s v="Athletic"/>
    <s v="Athletic Kids"/>
    <x v="38"/>
    <x v="0"/>
    <x v="0"/>
    <s v="L6 R Eyestay 20mm Dial S1"/>
    <n v="2022"/>
    <n v="14275"/>
    <n v="16188"/>
  </r>
  <r>
    <x v="1"/>
    <s v="Athletic"/>
    <s v="Athletic Kids"/>
    <x v="38"/>
    <x v="0"/>
    <x v="0"/>
    <s v="L6 L Eyestay 20mm Dial S1"/>
    <n v="2022"/>
    <n v="12590"/>
    <n v="14422.8"/>
  </r>
  <r>
    <x v="1"/>
    <s v="Athletic"/>
    <s v="Athletic Kids"/>
    <x v="38"/>
    <x v="0"/>
    <x v="0"/>
    <s v="L6 R Eyestay 20mm Dial S1"/>
    <n v="2022"/>
    <n v="12590"/>
    <n v="14422.8"/>
  </r>
  <r>
    <x v="1"/>
    <s v="Athletic"/>
    <s v="Athletic Kids"/>
    <x v="38"/>
    <x v="0"/>
    <x v="0"/>
    <s v="L6 L Eyestay 20mm Dial S1"/>
    <n v="2022"/>
    <n v="12565"/>
    <n v="14250"/>
  </r>
  <r>
    <x v="1"/>
    <s v="Athletic"/>
    <s v="Athletic Kids"/>
    <x v="38"/>
    <x v="0"/>
    <x v="0"/>
    <s v="L6 R Eyestay 20mm Dial S1"/>
    <n v="2022"/>
    <n v="12565"/>
    <n v="14250"/>
  </r>
  <r>
    <x v="1"/>
    <s v="Athletic"/>
    <s v="Athletic Kids"/>
    <x v="38"/>
    <x v="0"/>
    <x v="0"/>
    <s v="L6 L Eyestay 20mm Dial S1"/>
    <n v="2022"/>
    <n v="12060"/>
    <n v="14034"/>
  </r>
  <r>
    <x v="1"/>
    <s v="Athletic"/>
    <s v="Athletic Kids"/>
    <x v="38"/>
    <x v="0"/>
    <x v="0"/>
    <s v="L6 R Eyestay 20mm Dial S1"/>
    <n v="2022"/>
    <n v="12060"/>
    <n v="14034"/>
  </r>
  <r>
    <x v="1"/>
    <s v="Athletic"/>
    <s v="Golf"/>
    <x v="38"/>
    <x v="0"/>
    <x v="1"/>
    <s v="L6 L Eyestay 20mm Dial R"/>
    <n v="2022"/>
    <n v="4875"/>
    <n v="11009.5"/>
  </r>
  <r>
    <x v="1"/>
    <s v="Athletic"/>
    <s v="Golf"/>
    <x v="38"/>
    <x v="0"/>
    <x v="1"/>
    <s v="L6 R Eyestay 20mm Dial R"/>
    <n v="2022"/>
    <n v="4875"/>
    <n v="11009.5"/>
  </r>
  <r>
    <x v="1"/>
    <s v="Athletic"/>
    <s v="Athletic Kids"/>
    <x v="38"/>
    <x v="3"/>
    <x v="34"/>
    <s v="TX6 LaceGray"/>
    <n v="2022"/>
    <n v="21190"/>
    <n v="10545"/>
  </r>
  <r>
    <x v="1"/>
    <s v="Athletic"/>
    <s v="Athletic Kids"/>
    <x v="38"/>
    <x v="0"/>
    <x v="0"/>
    <s v="L6 L Eyestay 20mm Dial S1"/>
    <n v="2022"/>
    <n v="8695"/>
    <n v="9943.5"/>
  </r>
  <r>
    <x v="1"/>
    <s v="Athletic"/>
    <s v="Athletic Kids"/>
    <x v="38"/>
    <x v="0"/>
    <x v="0"/>
    <s v="L6 R Eyestay 20mm Dial S1"/>
    <n v="2022"/>
    <n v="8695"/>
    <n v="9943.5"/>
  </r>
  <r>
    <x v="1"/>
    <s v="Athletic"/>
    <s v="Athletic Kids"/>
    <x v="38"/>
    <x v="0"/>
    <x v="0"/>
    <s v="L6 L Eyestay 20mm Dial S1"/>
    <n v="2022"/>
    <n v="8345"/>
    <n v="9462"/>
  </r>
  <r>
    <x v="1"/>
    <s v="Athletic"/>
    <s v="Athletic Kids"/>
    <x v="38"/>
    <x v="0"/>
    <x v="0"/>
    <s v="L6 R Eyestay 20mm Dial S1"/>
    <n v="2022"/>
    <n v="8345"/>
    <n v="9462"/>
  </r>
  <r>
    <x v="1"/>
    <s v="Athletic"/>
    <s v="Athletic Kids"/>
    <x v="38"/>
    <x v="0"/>
    <x v="0"/>
    <s v="L6 L Eyestay 20mm Dial S1"/>
    <n v="2022"/>
    <n v="7895"/>
    <n v="9021"/>
  </r>
  <r>
    <x v="1"/>
    <s v="Athletic"/>
    <s v="Athletic Kids"/>
    <x v="38"/>
    <x v="0"/>
    <x v="0"/>
    <s v="L6 R Eyestay 20mm Dial S1"/>
    <n v="2022"/>
    <n v="7895"/>
    <n v="9021"/>
  </r>
  <r>
    <x v="1"/>
    <s v="Athletic"/>
    <s v="Athletic Kids"/>
    <x v="38"/>
    <x v="0"/>
    <x v="0"/>
    <s v="L6 L Eyestay 20mm Dial S1"/>
    <n v="2022"/>
    <n v="7795"/>
    <n v="8835"/>
  </r>
  <r>
    <x v="1"/>
    <s v="Athletic"/>
    <s v="Athletic Kids"/>
    <x v="38"/>
    <x v="0"/>
    <x v="0"/>
    <s v="L6 R Eyestay 20mm Dial S1"/>
    <n v="2022"/>
    <n v="7795"/>
    <n v="8835"/>
  </r>
  <r>
    <x v="1"/>
    <s v="Athletic"/>
    <s v="Athletic Kids"/>
    <x v="38"/>
    <x v="3"/>
    <x v="33"/>
    <s v="TX4 LaceBlue"/>
    <n v="2022"/>
    <n v="16460"/>
    <n v="8185"/>
  </r>
  <r>
    <x v="1"/>
    <s v="Athletic"/>
    <s v="Athletic Kids"/>
    <x v="38"/>
    <x v="0"/>
    <x v="0"/>
    <s v="L6 L Eyestay 20mm Dial S1"/>
    <n v="2022"/>
    <n v="6960"/>
    <n v="8102.25"/>
  </r>
  <r>
    <x v="1"/>
    <s v="Athletic"/>
    <s v="Athletic Kids"/>
    <x v="38"/>
    <x v="0"/>
    <x v="0"/>
    <s v="L6 R Eyestay 20mm Dial S1"/>
    <n v="2022"/>
    <n v="6960"/>
    <n v="8102.25"/>
  </r>
  <r>
    <x v="1"/>
    <s v="Athletic"/>
    <s v="Athletic Kids"/>
    <x v="38"/>
    <x v="0"/>
    <x v="0"/>
    <s v="L6 L Eyestay 20mm Dial S1"/>
    <n v="2022"/>
    <n v="6860"/>
    <n v="7947.3"/>
  </r>
  <r>
    <x v="1"/>
    <s v="Athletic"/>
    <s v="Athletic Kids"/>
    <x v="38"/>
    <x v="0"/>
    <x v="0"/>
    <s v="L6 R Eyestay 20mm Dial S1"/>
    <n v="2022"/>
    <n v="6860"/>
    <n v="7947.3"/>
  </r>
  <r>
    <x v="1"/>
    <s v="Athletic"/>
    <s v="Athletic Kids"/>
    <x v="38"/>
    <x v="3"/>
    <x v="34"/>
    <s v="TX6 Lace"/>
    <n v="2022"/>
    <n v="15345"/>
    <n v="7635"/>
  </r>
  <r>
    <x v="1"/>
    <s v="Athletic"/>
    <s v="Athletic Kids"/>
    <x v="38"/>
    <x v="0"/>
    <x v="0"/>
    <s v="L6 L Eyestay 20mm Dial S1"/>
    <n v="2022"/>
    <n v="6235"/>
    <n v="7254"/>
  </r>
  <r>
    <x v="1"/>
    <s v="Athletic"/>
    <s v="Athletic Kids"/>
    <x v="38"/>
    <x v="0"/>
    <x v="0"/>
    <s v="L6 R Eyestay 20mm Dial S1"/>
    <n v="2022"/>
    <n v="6235"/>
    <n v="7254"/>
  </r>
  <r>
    <x v="1"/>
    <s v="Athletic"/>
    <s v="Athletic Kids"/>
    <x v="38"/>
    <x v="3"/>
    <x v="33"/>
    <s v="TX4 LaceBlue"/>
    <n v="2022"/>
    <n v="13730"/>
    <n v="6825"/>
  </r>
  <r>
    <x v="1"/>
    <s v="Athletic"/>
    <s v="Golf"/>
    <x v="38"/>
    <x v="0"/>
    <x v="1"/>
    <s v="L6 L Eyestay 20mm Dial R"/>
    <n v="2022"/>
    <n v="2990"/>
    <n v="6753.25"/>
  </r>
  <r>
    <x v="1"/>
    <s v="Athletic"/>
    <s v="Golf"/>
    <x v="38"/>
    <x v="0"/>
    <x v="1"/>
    <s v="L6 R Eyestay 20mm Dial R"/>
    <n v="2022"/>
    <n v="2990"/>
    <n v="6753.25"/>
  </r>
  <r>
    <x v="1"/>
    <s v="Athletic"/>
    <s v="Athletic Kids"/>
    <x v="38"/>
    <x v="3"/>
    <x v="33"/>
    <s v="TX4 Lace"/>
    <n v="2022"/>
    <n v="12990"/>
    <n v="6460"/>
  </r>
  <r>
    <x v="1"/>
    <s v="Athletic"/>
    <s v="Athletic Kids"/>
    <x v="38"/>
    <x v="0"/>
    <x v="0"/>
    <s v="L6 L Eyestay 20mm Dial S1"/>
    <n v="2022"/>
    <n v="5050"/>
    <n v="5879.25"/>
  </r>
  <r>
    <x v="1"/>
    <s v="Athletic"/>
    <s v="Athletic Kids"/>
    <x v="38"/>
    <x v="0"/>
    <x v="0"/>
    <s v="L6 R Eyestay 20mm Dial S1"/>
    <n v="2022"/>
    <n v="5050"/>
    <n v="5879.25"/>
  </r>
  <r>
    <x v="1"/>
    <s v="Athletic"/>
    <s v="Athletic Kids"/>
    <x v="38"/>
    <x v="0"/>
    <x v="0"/>
    <s v="L6 L Eyestay 20mm Dial S1"/>
    <n v="2022"/>
    <n v="4870"/>
    <n v="5674.5"/>
  </r>
  <r>
    <x v="1"/>
    <s v="Athletic"/>
    <s v="Athletic Kids"/>
    <x v="38"/>
    <x v="0"/>
    <x v="0"/>
    <s v="L6 R Eyestay 20mm Dial S1"/>
    <n v="2022"/>
    <n v="4870"/>
    <n v="5674.5"/>
  </r>
  <r>
    <x v="1"/>
    <s v="Athletic"/>
    <s v="Athletic Kids"/>
    <x v="38"/>
    <x v="3"/>
    <x v="33"/>
    <s v="TX4 LaceBlue"/>
    <n v="2022"/>
    <n v="11300"/>
    <n v="5620"/>
  </r>
  <r>
    <x v="1"/>
    <s v="Athletic"/>
    <s v="Athletic Kids"/>
    <x v="38"/>
    <x v="0"/>
    <x v="0"/>
    <s v="L6 L Eyestay 20mm Dial S1"/>
    <n v="2022"/>
    <n v="4875"/>
    <n v="5577.5"/>
  </r>
  <r>
    <x v="1"/>
    <s v="Athletic"/>
    <s v="Athletic Kids"/>
    <x v="38"/>
    <x v="0"/>
    <x v="0"/>
    <s v="L6 R Eyestay 20mm Dial S1"/>
    <n v="2022"/>
    <n v="4875"/>
    <n v="5577.5"/>
  </r>
  <r>
    <x v="1"/>
    <s v="Athletic"/>
    <s v="Athletic Kids"/>
    <x v="38"/>
    <x v="3"/>
    <x v="33"/>
    <s v="TX4 Lace"/>
    <n v="2022"/>
    <n v="10895"/>
    <n v="5420"/>
  </r>
  <r>
    <x v="1"/>
    <s v="Athletic"/>
    <s v="Athletic Kids"/>
    <x v="38"/>
    <x v="0"/>
    <x v="0"/>
    <s v="L6 L Eyestay 20mm Dial S1"/>
    <n v="2022"/>
    <n v="4340"/>
    <n v="5038.8"/>
  </r>
  <r>
    <x v="1"/>
    <s v="Athletic"/>
    <s v="Athletic Kids"/>
    <x v="38"/>
    <x v="0"/>
    <x v="0"/>
    <s v="L6 R Eyestay 20mm Dial S1"/>
    <n v="2022"/>
    <n v="4340"/>
    <n v="5038.8"/>
  </r>
  <r>
    <x v="1"/>
    <s v="Athletic"/>
    <s v="Athletic Kids"/>
    <x v="38"/>
    <x v="0"/>
    <x v="0"/>
    <s v="L6 L Eyestay 20mm Dial S1"/>
    <n v="2022"/>
    <n v="4175"/>
    <n v="4855.5"/>
  </r>
  <r>
    <x v="1"/>
    <s v="Athletic"/>
    <s v="Athletic Kids"/>
    <x v="38"/>
    <x v="0"/>
    <x v="0"/>
    <s v="L6 R Eyestay 20mm Dial S1"/>
    <n v="2022"/>
    <n v="4175"/>
    <n v="4855.5"/>
  </r>
  <r>
    <x v="1"/>
    <s v="Athletic"/>
    <s v="Athletic Kids"/>
    <x v="38"/>
    <x v="3"/>
    <x v="33"/>
    <s v="TX4 Lace"/>
    <n v="2022"/>
    <n v="9215"/>
    <n v="4582.5"/>
  </r>
  <r>
    <x v="1"/>
    <s v="Athletic"/>
    <s v="Athletic Kids"/>
    <x v="38"/>
    <x v="0"/>
    <x v="0"/>
    <s v="L6 L Eyestay 20mm Dial S1"/>
    <n v="2022"/>
    <n v="4020"/>
    <n v="4560"/>
  </r>
  <r>
    <x v="1"/>
    <s v="Athletic"/>
    <s v="Athletic Kids"/>
    <x v="38"/>
    <x v="0"/>
    <x v="0"/>
    <s v="L6 R Eyestay 20mm Dial S1"/>
    <n v="2022"/>
    <n v="4020"/>
    <n v="4560"/>
  </r>
  <r>
    <x v="1"/>
    <s v="Athletic"/>
    <s v="Golf"/>
    <x v="38"/>
    <x v="0"/>
    <x v="1"/>
    <s v="L6 L Eyestay 20mm Dial R"/>
    <n v="2022"/>
    <n v="1985"/>
    <n v="4483.25"/>
  </r>
  <r>
    <x v="1"/>
    <s v="Athletic"/>
    <s v="Golf"/>
    <x v="38"/>
    <x v="0"/>
    <x v="1"/>
    <s v="L6 R Eyestay 20mm Dial R"/>
    <n v="2022"/>
    <n v="1985"/>
    <n v="4483.25"/>
  </r>
  <r>
    <x v="1"/>
    <s v="Athletic"/>
    <s v="Athletic Kids"/>
    <x v="38"/>
    <x v="0"/>
    <x v="0"/>
    <s v="L6 L Eyestay 20mm Dial S1"/>
    <n v="2022"/>
    <n v="3520"/>
    <n v="4095"/>
  </r>
  <r>
    <x v="1"/>
    <s v="Athletic"/>
    <s v="Athletic Kids"/>
    <x v="38"/>
    <x v="0"/>
    <x v="0"/>
    <s v="L6 R Eyestay 20mm Dial S1"/>
    <n v="2022"/>
    <n v="3520"/>
    <n v="4095"/>
  </r>
  <r>
    <x v="1"/>
    <s v="Athletic"/>
    <s v="Golf"/>
    <x v="38"/>
    <x v="0"/>
    <x v="1"/>
    <s v="L6 L Eyestay 20mm Dial R"/>
    <n v="2022"/>
    <n v="1810"/>
    <n v="4086"/>
  </r>
  <r>
    <x v="1"/>
    <s v="Athletic"/>
    <s v="Golf"/>
    <x v="38"/>
    <x v="0"/>
    <x v="1"/>
    <s v="L6 R Eyestay 20mm Dial R"/>
    <n v="2022"/>
    <n v="1810"/>
    <n v="4086"/>
  </r>
  <r>
    <x v="1"/>
    <s v="Athletic"/>
    <s v="Athletic Kids"/>
    <x v="38"/>
    <x v="0"/>
    <x v="0"/>
    <s v="L6 L Eyestay 20mm Dial S1"/>
    <n v="2022"/>
    <n v="3315"/>
    <n v="3762"/>
  </r>
  <r>
    <x v="1"/>
    <s v="Athletic"/>
    <s v="Athletic Kids"/>
    <x v="38"/>
    <x v="0"/>
    <x v="0"/>
    <s v="L6 R Eyestay 20mm Dial S1"/>
    <n v="2022"/>
    <n v="3315"/>
    <n v="3762"/>
  </r>
  <r>
    <x v="1"/>
    <s v="Athletic"/>
    <s v="Athletic Kids"/>
    <x v="38"/>
    <x v="3"/>
    <x v="34"/>
    <s v="TX6 Lace"/>
    <n v="2022"/>
    <n v="5900"/>
    <n v="2935"/>
  </r>
  <r>
    <x v="1"/>
    <s v="Athletic"/>
    <s v="Athletic Kids"/>
    <x v="38"/>
    <x v="0"/>
    <x v="0"/>
    <s v="L6 L Eyestay 20mm Dial S1"/>
    <n v="2022"/>
    <n v="2465"/>
    <n v="2793"/>
  </r>
  <r>
    <x v="1"/>
    <s v="Athletic"/>
    <s v="Athletic Kids"/>
    <x v="38"/>
    <x v="0"/>
    <x v="0"/>
    <s v="L6 R Eyestay 20mm Dial S1"/>
    <n v="2022"/>
    <n v="2465"/>
    <n v="2793"/>
  </r>
  <r>
    <x v="1"/>
    <s v="Athletic"/>
    <s v="Golf"/>
    <x v="38"/>
    <x v="0"/>
    <x v="1"/>
    <s v="L6 L Eyestay 20mm Dial R"/>
    <n v="2022"/>
    <n v="1235"/>
    <n v="2780.75"/>
  </r>
  <r>
    <x v="1"/>
    <s v="Athletic"/>
    <s v="Golf"/>
    <x v="38"/>
    <x v="0"/>
    <x v="1"/>
    <s v="L6 R Eyestay 20mm Dial R"/>
    <n v="2022"/>
    <n v="1235"/>
    <n v="2780.75"/>
  </r>
  <r>
    <x v="1"/>
    <s v="Athletic"/>
    <s v="Athletic Kids"/>
    <x v="38"/>
    <x v="0"/>
    <x v="0"/>
    <s v="L6 L Eyestay 20mm Dial S1"/>
    <n v="2022"/>
    <n v="2365"/>
    <n v="2749.5"/>
  </r>
  <r>
    <x v="1"/>
    <s v="Athletic"/>
    <s v="Athletic Kids"/>
    <x v="38"/>
    <x v="0"/>
    <x v="0"/>
    <s v="L6 R Eyestay 20mm Dial S1"/>
    <n v="2022"/>
    <n v="2365"/>
    <n v="2749.5"/>
  </r>
  <r>
    <x v="1"/>
    <s v="Athletic"/>
    <s v="Athletic Kids"/>
    <x v="38"/>
    <x v="3"/>
    <x v="33"/>
    <s v="TX4 Lace"/>
    <n v="2022"/>
    <n v="5100"/>
    <n v="2535"/>
  </r>
  <r>
    <x v="1"/>
    <s v="Athletic"/>
    <s v="Golf"/>
    <x v="38"/>
    <x v="0"/>
    <x v="1"/>
    <s v="L6 L Eyestay 20mm Dial R"/>
    <n v="2022"/>
    <n v="1135"/>
    <n v="2531.25"/>
  </r>
  <r>
    <x v="1"/>
    <s v="Athletic"/>
    <s v="Golf"/>
    <x v="38"/>
    <x v="0"/>
    <x v="1"/>
    <s v="L6 R Eyestay 20mm Dial R"/>
    <n v="2022"/>
    <n v="1135"/>
    <n v="2531.25"/>
  </r>
  <r>
    <x v="1"/>
    <s v="Athletic"/>
    <s v="Athletic Kids"/>
    <x v="38"/>
    <x v="3"/>
    <x v="33"/>
    <s v="TX4 Lace"/>
    <n v="2022"/>
    <n v="4995"/>
    <n v="2485"/>
  </r>
  <r>
    <x v="1"/>
    <s v="Athletic"/>
    <s v="Athletic Kids"/>
    <x v="38"/>
    <x v="0"/>
    <x v="0"/>
    <s v="L6 L Eyestay 20mm Dial S1"/>
    <n v="2022"/>
    <n v="2065"/>
    <n v="2337"/>
  </r>
  <r>
    <x v="1"/>
    <s v="Athletic"/>
    <s v="Athletic Kids"/>
    <x v="38"/>
    <x v="0"/>
    <x v="0"/>
    <s v="L6 R Eyestay 20mm Dial S1"/>
    <n v="2022"/>
    <n v="2065"/>
    <n v="2337"/>
  </r>
  <r>
    <x v="1"/>
    <s v="Athletic"/>
    <s v="Athletic Kids"/>
    <x v="38"/>
    <x v="3"/>
    <x v="33"/>
    <s v="TX4 LaceBlue"/>
    <n v="2022"/>
    <n v="4620"/>
    <n v="2300"/>
  </r>
  <r>
    <x v="1"/>
    <s v="Athletic"/>
    <s v="Athletic Kids"/>
    <x v="38"/>
    <x v="3"/>
    <x v="34"/>
    <s v="TX6 LaceGray"/>
    <n v="2022"/>
    <n v="4495"/>
    <n v="2240"/>
  </r>
  <r>
    <x v="1"/>
    <s v="Athletic"/>
    <s v="Athletic Kids"/>
    <x v="38"/>
    <x v="0"/>
    <x v="0"/>
    <s v="L6 L Eyestay 20mm Dial S1"/>
    <n v="2022"/>
    <n v="1860"/>
    <n v="2164.5"/>
  </r>
  <r>
    <x v="1"/>
    <s v="Athletic"/>
    <s v="Athletic Kids"/>
    <x v="38"/>
    <x v="0"/>
    <x v="0"/>
    <s v="L6 R Eyestay 20mm Dial S1"/>
    <n v="2022"/>
    <n v="1860"/>
    <n v="2164.5"/>
  </r>
  <r>
    <x v="1"/>
    <s v="Athletic"/>
    <s v="Athletic Kids"/>
    <x v="38"/>
    <x v="3"/>
    <x v="33"/>
    <s v="TX4 LaceBlue"/>
    <n v="2022"/>
    <n v="3400"/>
    <n v="1692.5"/>
  </r>
  <r>
    <x v="1"/>
    <s v="Athletic"/>
    <s v="Golf"/>
    <x v="38"/>
    <x v="0"/>
    <x v="1"/>
    <s v="L6 L Eyestay 20mm Dial R"/>
    <n v="2022"/>
    <n v="750"/>
    <n v="1687.5"/>
  </r>
  <r>
    <x v="1"/>
    <s v="Athletic"/>
    <s v="Golf"/>
    <x v="38"/>
    <x v="0"/>
    <x v="1"/>
    <s v="L6 R Eyestay 20mm Dial R"/>
    <n v="2022"/>
    <n v="750"/>
    <n v="1687.5"/>
  </r>
  <r>
    <x v="1"/>
    <s v="Athletic"/>
    <s v="Athletic Kids"/>
    <x v="38"/>
    <x v="0"/>
    <x v="0"/>
    <s v="L6 L Eyestay 20mm Dial S1"/>
    <n v="2022"/>
    <n v="1435"/>
    <n v="1667.25"/>
  </r>
  <r>
    <x v="1"/>
    <s v="Athletic"/>
    <s v="Athletic Kids"/>
    <x v="38"/>
    <x v="0"/>
    <x v="0"/>
    <s v="L6 R Eyestay 20mm Dial S1"/>
    <n v="2022"/>
    <n v="1435"/>
    <n v="1667.25"/>
  </r>
  <r>
    <x v="1"/>
    <s v="Athletic"/>
    <s v="Athletic Kids"/>
    <x v="38"/>
    <x v="0"/>
    <x v="0"/>
    <s v="L6 L Eyestay 20mm Dial S1"/>
    <n v="2022"/>
    <n v="1385"/>
    <n v="1608.75"/>
  </r>
  <r>
    <x v="1"/>
    <s v="Athletic"/>
    <s v="Athletic Kids"/>
    <x v="38"/>
    <x v="0"/>
    <x v="0"/>
    <s v="L6 R Eyestay 20mm Dial S1"/>
    <n v="2022"/>
    <n v="1385"/>
    <n v="1608.75"/>
  </r>
  <r>
    <x v="1"/>
    <s v="Athletic"/>
    <s v="Athletic Kids"/>
    <x v="38"/>
    <x v="0"/>
    <x v="0"/>
    <s v="L6 L Eyestay 20mm Dial S1"/>
    <n v="2022"/>
    <n v="1260"/>
    <n v="1462.5"/>
  </r>
  <r>
    <x v="1"/>
    <s v="Athletic"/>
    <s v="Athletic Kids"/>
    <x v="38"/>
    <x v="0"/>
    <x v="0"/>
    <s v="L6 L Eyestay 20mm Dial S1"/>
    <n v="2022"/>
    <n v="1260"/>
    <n v="1462.5"/>
  </r>
  <r>
    <x v="1"/>
    <s v="Athletic"/>
    <s v="Athletic Kids"/>
    <x v="38"/>
    <x v="0"/>
    <x v="0"/>
    <s v="L6 R Eyestay 20mm Dial S1"/>
    <n v="2022"/>
    <n v="1260"/>
    <n v="1462.5"/>
  </r>
  <r>
    <x v="1"/>
    <s v="Athletic"/>
    <s v="Athletic Kids"/>
    <x v="38"/>
    <x v="0"/>
    <x v="0"/>
    <s v="L6 R Eyestay 20mm Dial S1"/>
    <n v="2022"/>
    <n v="1260"/>
    <n v="1462.5"/>
  </r>
  <r>
    <x v="1"/>
    <s v="Athletic"/>
    <s v="Athletic Kids"/>
    <x v="38"/>
    <x v="3"/>
    <x v="34"/>
    <s v="TX6 Lace"/>
    <n v="2022"/>
    <n v="2795"/>
    <n v="1390"/>
  </r>
  <r>
    <x v="1"/>
    <s v="Athletic"/>
    <s v="Athletic Kids"/>
    <x v="38"/>
    <x v="3"/>
    <x v="33"/>
    <s v="TX4 Lace"/>
    <n v="2022"/>
    <n v="2725"/>
    <n v="1355"/>
  </r>
  <r>
    <x v="1"/>
    <s v="Athletic"/>
    <s v="Athletic Kids"/>
    <x v="38"/>
    <x v="3"/>
    <x v="33"/>
    <s v="TX4 Lace"/>
    <n v="2022"/>
    <n v="2670"/>
    <n v="1330"/>
  </r>
  <r>
    <x v="1"/>
    <s v="Athletic"/>
    <s v="Athletic Kids"/>
    <x v="38"/>
    <x v="0"/>
    <x v="0"/>
    <s v="L6 L Eyestay 20mm Dial S1"/>
    <n v="2022"/>
    <n v="1005"/>
    <n v="1170"/>
  </r>
  <r>
    <x v="1"/>
    <s v="Athletic"/>
    <s v="Athletic Kids"/>
    <x v="38"/>
    <x v="0"/>
    <x v="0"/>
    <s v="L6 R Eyestay 20mm Dial S1"/>
    <n v="2022"/>
    <n v="1005"/>
    <n v="1170"/>
  </r>
  <r>
    <x v="1"/>
    <s v="Athletic"/>
    <s v="Athletic Kids"/>
    <x v="38"/>
    <x v="0"/>
    <x v="0"/>
    <s v="L6 L Eyestay 20mm Dial S1"/>
    <n v="2022"/>
    <n v="1005"/>
    <n v="1140"/>
  </r>
  <r>
    <x v="1"/>
    <s v="Athletic"/>
    <s v="Athletic Kids"/>
    <x v="38"/>
    <x v="0"/>
    <x v="0"/>
    <s v="L6 R Eyestay 20mm Dial S1"/>
    <n v="2022"/>
    <n v="1005"/>
    <n v="1140"/>
  </r>
  <r>
    <x v="2"/>
    <s v="Cycling"/>
    <s v="Cycling"/>
    <x v="39"/>
    <x v="0"/>
    <x v="14"/>
    <s v="IP1 L Eyestay 20mm Dial A + Pawl Caps"/>
    <n v="2022"/>
    <n v="500"/>
    <n v="1505"/>
  </r>
  <r>
    <x v="2"/>
    <s v="Cycling"/>
    <s v="Cycling"/>
    <x v="39"/>
    <x v="0"/>
    <x v="21"/>
    <s v="L6 L Eyestay 20mm Dial B"/>
    <n v="2022"/>
    <n v="800"/>
    <n v="1976"/>
  </r>
  <r>
    <x v="2"/>
    <s v="Cycling"/>
    <s v="Cycling"/>
    <x v="39"/>
    <x v="0"/>
    <x v="21"/>
    <s v="L6 L Eyestay 20mm Dial B"/>
    <n v="2022"/>
    <n v="900"/>
    <n v="2223"/>
  </r>
  <r>
    <x v="2"/>
    <s v="Cycling"/>
    <s v="Cycling"/>
    <x v="39"/>
    <x v="0"/>
    <x v="21"/>
    <s v="L6 L Eyestay 20mm Dial B"/>
    <n v="2022"/>
    <n v="225"/>
    <n v="555.75"/>
  </r>
  <r>
    <x v="2"/>
    <s v="Cycling"/>
    <s v="Cycling"/>
    <x v="39"/>
    <x v="0"/>
    <x v="21"/>
    <s v="L6 R Eyestay 20mm Dial B"/>
    <n v="2022"/>
    <n v="800"/>
    <n v="1976"/>
  </r>
  <r>
    <x v="2"/>
    <s v="Cycling"/>
    <s v="Cycling"/>
    <x v="39"/>
    <x v="0"/>
    <x v="21"/>
    <s v="L6 R Eyestay 20mm Dial B"/>
    <n v="2022"/>
    <n v="900"/>
    <n v="2223"/>
  </r>
  <r>
    <x v="2"/>
    <s v="Cycling"/>
    <s v="Cycling"/>
    <x v="39"/>
    <x v="0"/>
    <x v="21"/>
    <s v="L6 R Eyestay 20mm Dial B"/>
    <n v="2022"/>
    <n v="225"/>
    <n v="555.75"/>
  </r>
  <r>
    <x v="2"/>
    <s v="Cycling"/>
    <s v="Cycling"/>
    <x v="39"/>
    <x v="0"/>
    <x v="24"/>
    <s v="L6 L Eyestay 20mm Dial C"/>
    <n v="2022"/>
    <n v="700"/>
    <n v="1554"/>
  </r>
  <r>
    <x v="2"/>
    <s v="Cycling"/>
    <s v="Cycling"/>
    <x v="39"/>
    <x v="0"/>
    <x v="24"/>
    <s v="L6 L Eyestay 20mm Dial C"/>
    <n v="2022"/>
    <n v="1310"/>
    <n v="2886"/>
  </r>
  <r>
    <x v="2"/>
    <s v="Cycling"/>
    <s v="Cycling"/>
    <x v="39"/>
    <x v="0"/>
    <x v="24"/>
    <s v="L6 L Eyestay 20mm Dial C"/>
    <n v="2022"/>
    <n v="1005"/>
    <n v="2220"/>
  </r>
  <r>
    <x v="2"/>
    <s v="Cycling"/>
    <s v="Cycling"/>
    <x v="39"/>
    <x v="0"/>
    <x v="24"/>
    <s v="L6 L Eyestay 20mm Dial C"/>
    <n v="2022"/>
    <n v="1205"/>
    <n v="2664"/>
  </r>
  <r>
    <x v="2"/>
    <s v="Cycling"/>
    <s v="Cycling"/>
    <x v="39"/>
    <x v="0"/>
    <x v="24"/>
    <s v="L6 L Eyestay 20mm Dial C"/>
    <n v="2022"/>
    <n v="50"/>
    <n v="111"/>
  </r>
  <r>
    <x v="2"/>
    <s v="Cycling"/>
    <s v="Cycling"/>
    <x v="39"/>
    <x v="0"/>
    <x v="24"/>
    <s v="L6 R Eyestay 20mm Dial C"/>
    <n v="2022"/>
    <n v="700"/>
    <n v="1554"/>
  </r>
  <r>
    <x v="2"/>
    <s v="Cycling"/>
    <s v="Cycling"/>
    <x v="39"/>
    <x v="0"/>
    <x v="24"/>
    <s v="L6 R Eyestay 20mm Dial C"/>
    <n v="2022"/>
    <n v="1310"/>
    <n v="2886"/>
  </r>
  <r>
    <x v="2"/>
    <s v="Cycling"/>
    <s v="Cycling"/>
    <x v="39"/>
    <x v="0"/>
    <x v="24"/>
    <s v="L6 R Eyestay 20mm Dial C"/>
    <n v="2022"/>
    <n v="1005"/>
    <n v="2220"/>
  </r>
  <r>
    <x v="2"/>
    <s v="Cycling"/>
    <s v="Cycling"/>
    <x v="39"/>
    <x v="0"/>
    <x v="24"/>
    <s v="L6 R Eyestay 20mm Dial C"/>
    <n v="2022"/>
    <n v="1205"/>
    <n v="2664"/>
  </r>
  <r>
    <x v="2"/>
    <s v="Cycling"/>
    <s v="Cycling"/>
    <x v="39"/>
    <x v="0"/>
    <x v="24"/>
    <s v="L6 R Eyestay 20mm Dial C"/>
    <n v="2022"/>
    <n v="50"/>
    <n v="111"/>
  </r>
  <r>
    <x v="2"/>
    <s v="Cycling"/>
    <s v="Cycling"/>
    <x v="39"/>
    <x v="0"/>
    <x v="9"/>
    <s v="Li2 L Eyestay Dial A"/>
    <n v="2022"/>
    <n v="1005"/>
    <n v="2990"/>
  </r>
  <r>
    <x v="2"/>
    <s v="Cycling"/>
    <s v="Cycling"/>
    <x v="39"/>
    <x v="0"/>
    <x v="9"/>
    <s v="Li2 L Eyestay Dial A"/>
    <n v="2022"/>
    <n v="1005"/>
    <n v="2990"/>
  </r>
  <r>
    <x v="2"/>
    <s v="Cycling"/>
    <s v="Cycling"/>
    <x v="39"/>
    <x v="0"/>
    <x v="9"/>
    <s v="Li2 L Eyestay Dial A"/>
    <n v="2022"/>
    <n v="1500"/>
    <n v="4485"/>
  </r>
  <r>
    <x v="2"/>
    <s v="Cycling"/>
    <s v="Cycling"/>
    <x v="39"/>
    <x v="0"/>
    <x v="9"/>
    <s v="Li2 L Eyestay Dial A"/>
    <n v="2022"/>
    <n v="10"/>
    <n v="0"/>
  </r>
  <r>
    <x v="2"/>
    <s v="Cycling"/>
    <s v="Cycling"/>
    <x v="39"/>
    <x v="0"/>
    <x v="9"/>
    <s v="Li2 L Eyestay Dial A"/>
    <n v="2022"/>
    <n v="2010"/>
    <n v="5980"/>
  </r>
  <r>
    <x v="2"/>
    <s v="Cycling"/>
    <s v="Cycling"/>
    <x v="39"/>
    <x v="0"/>
    <x v="9"/>
    <s v="Li2 L Eyestay Dial A"/>
    <n v="2022"/>
    <n v="1005"/>
    <n v="2990"/>
  </r>
  <r>
    <x v="2"/>
    <s v="Cycling"/>
    <s v="Cycling"/>
    <x v="39"/>
    <x v="0"/>
    <x v="9"/>
    <s v="Li2 L Eyestay Dial A"/>
    <n v="2022"/>
    <n v="1005"/>
    <n v="2990"/>
  </r>
  <r>
    <x v="2"/>
    <s v="Cycling"/>
    <s v="Cycling"/>
    <x v="39"/>
    <x v="0"/>
    <x v="9"/>
    <s v="Li2 L Eyestay Dial A"/>
    <n v="2022"/>
    <n v="2010"/>
    <n v="5940"/>
  </r>
  <r>
    <x v="2"/>
    <s v="Cycling"/>
    <s v="Cycling"/>
    <x v="39"/>
    <x v="0"/>
    <x v="9"/>
    <s v="Li2 L Eyestay Dial A"/>
    <n v="2022"/>
    <n v="1005"/>
    <n v="2970"/>
  </r>
  <r>
    <x v="2"/>
    <s v="Cycling"/>
    <s v="Cycling"/>
    <x v="39"/>
    <x v="0"/>
    <x v="9"/>
    <s v="Li2 L Eyestay Dial A"/>
    <n v="2022"/>
    <n v="1500"/>
    <n v="4455"/>
  </r>
  <r>
    <x v="2"/>
    <s v="Cycling"/>
    <s v="Cycling"/>
    <x v="39"/>
    <x v="0"/>
    <x v="9"/>
    <s v="Li2 L Eyestay Dial A"/>
    <n v="2022"/>
    <n v="10"/>
    <n v="0"/>
  </r>
  <r>
    <x v="2"/>
    <s v="Cycling"/>
    <s v="Cycling"/>
    <x v="39"/>
    <x v="0"/>
    <x v="9"/>
    <s v="Li2 L Eyestay Dial A"/>
    <n v="2022"/>
    <n v="1510"/>
    <n v="4455"/>
  </r>
  <r>
    <x v="2"/>
    <s v="Cycling"/>
    <s v="Cycling"/>
    <x v="39"/>
    <x v="0"/>
    <x v="9"/>
    <s v="Li2 L Eyestay Dial A"/>
    <n v="2022"/>
    <n v="1510"/>
    <n v="4455"/>
  </r>
  <r>
    <x v="2"/>
    <s v="Cycling"/>
    <s v="Cycling"/>
    <x v="39"/>
    <x v="0"/>
    <x v="9"/>
    <s v="Li2 L Eyestay Dial A"/>
    <n v="2022"/>
    <n v="500"/>
    <n v="1485"/>
  </r>
  <r>
    <x v="2"/>
    <s v="Cycling"/>
    <s v="Cycling"/>
    <x v="39"/>
    <x v="0"/>
    <x v="9"/>
    <s v="Li2 R Eyestay Dial A"/>
    <n v="2022"/>
    <n v="1005"/>
    <n v="2990"/>
  </r>
  <r>
    <x v="2"/>
    <s v="Cycling"/>
    <s v="Cycling"/>
    <x v="39"/>
    <x v="0"/>
    <x v="9"/>
    <s v="Li2 R Eyestay Dial A"/>
    <n v="2022"/>
    <n v="1005"/>
    <n v="2990"/>
  </r>
  <r>
    <x v="2"/>
    <s v="Cycling"/>
    <s v="Cycling"/>
    <x v="39"/>
    <x v="0"/>
    <x v="9"/>
    <s v="Li2 R Eyestay Dial A"/>
    <n v="2022"/>
    <n v="1500"/>
    <n v="4485"/>
  </r>
  <r>
    <x v="2"/>
    <s v="Cycling"/>
    <s v="Cycling"/>
    <x v="39"/>
    <x v="0"/>
    <x v="9"/>
    <s v="Li2 R Eyestay Dial A"/>
    <n v="2022"/>
    <n v="10"/>
    <n v="0"/>
  </r>
  <r>
    <x v="2"/>
    <s v="Cycling"/>
    <s v="Cycling"/>
    <x v="39"/>
    <x v="0"/>
    <x v="9"/>
    <s v="Li2 R Eyestay Dial A"/>
    <n v="2022"/>
    <n v="2010"/>
    <n v="5980"/>
  </r>
  <r>
    <x v="2"/>
    <s v="Cycling"/>
    <s v="Cycling"/>
    <x v="39"/>
    <x v="0"/>
    <x v="9"/>
    <s v="Li2 R Eyestay Dial A"/>
    <n v="2022"/>
    <n v="1005"/>
    <n v="2990"/>
  </r>
  <r>
    <x v="2"/>
    <s v="Cycling"/>
    <s v="Cycling"/>
    <x v="39"/>
    <x v="0"/>
    <x v="9"/>
    <s v="Li2 R Eyestay Dial A"/>
    <n v="2022"/>
    <n v="1005"/>
    <n v="2990"/>
  </r>
  <r>
    <x v="2"/>
    <s v="Cycling"/>
    <s v="Cycling"/>
    <x v="39"/>
    <x v="0"/>
    <x v="9"/>
    <s v="Li2 R Eyestay Dial A"/>
    <n v="2022"/>
    <n v="2010"/>
    <n v="5940"/>
  </r>
  <r>
    <x v="2"/>
    <s v="Cycling"/>
    <s v="Cycling"/>
    <x v="39"/>
    <x v="0"/>
    <x v="9"/>
    <s v="Li2 R Eyestay Dial A"/>
    <n v="2022"/>
    <n v="1005"/>
    <n v="2970"/>
  </r>
  <r>
    <x v="2"/>
    <s v="Cycling"/>
    <s v="Cycling"/>
    <x v="39"/>
    <x v="0"/>
    <x v="9"/>
    <s v="Li2 R Eyestay Dial A"/>
    <n v="2022"/>
    <n v="1500"/>
    <n v="4455"/>
  </r>
  <r>
    <x v="2"/>
    <s v="Cycling"/>
    <s v="Cycling"/>
    <x v="39"/>
    <x v="0"/>
    <x v="9"/>
    <s v="Li2 R Eyestay Dial A"/>
    <n v="2022"/>
    <n v="10"/>
    <n v="0"/>
  </r>
  <r>
    <x v="2"/>
    <s v="Cycling"/>
    <s v="Cycling"/>
    <x v="39"/>
    <x v="0"/>
    <x v="9"/>
    <s v="Li2 R Eyestay Dial A"/>
    <n v="2022"/>
    <n v="1510"/>
    <n v="4455"/>
  </r>
  <r>
    <x v="2"/>
    <s v="Cycling"/>
    <s v="Cycling"/>
    <x v="39"/>
    <x v="0"/>
    <x v="9"/>
    <s v="Li2 R Eyestay Dial A"/>
    <n v="2022"/>
    <n v="1510"/>
    <n v="4455"/>
  </r>
  <r>
    <x v="2"/>
    <s v="Cycling"/>
    <s v="Cycling"/>
    <x v="39"/>
    <x v="0"/>
    <x v="9"/>
    <s v="Li2 R Eyestay Dial A"/>
    <n v="2022"/>
    <n v="500"/>
    <n v="1485"/>
  </r>
  <r>
    <x v="2"/>
    <s v="Cycling"/>
    <s v="Cycling"/>
    <x v="39"/>
    <x v="0"/>
    <x v="4"/>
    <s v="Li2 L Tongue Dial C"/>
    <n v="2022"/>
    <n v="300"/>
    <n v="816"/>
  </r>
  <r>
    <x v="2"/>
    <s v="Cycling"/>
    <s v="Cycling"/>
    <x v="39"/>
    <x v="0"/>
    <x v="4"/>
    <s v="Li2 L Tongue Dial C"/>
    <n v="2022"/>
    <n v="300"/>
    <n v="816"/>
  </r>
  <r>
    <x v="2"/>
    <s v="Cycling"/>
    <s v="Cycling"/>
    <x v="39"/>
    <x v="0"/>
    <x v="4"/>
    <s v="Li2 L Tongue Dial C"/>
    <n v="2022"/>
    <n v="200"/>
    <n v="544"/>
  </r>
  <r>
    <x v="2"/>
    <s v="Cycling"/>
    <s v="Cycling"/>
    <x v="39"/>
    <x v="0"/>
    <x v="4"/>
    <s v="Li2 L Tongue Dial C"/>
    <n v="2022"/>
    <n v="500"/>
    <n v="1360"/>
  </r>
  <r>
    <x v="2"/>
    <s v="Cycling"/>
    <s v="Cycling"/>
    <x v="39"/>
    <x v="0"/>
    <x v="4"/>
    <s v="Li2 L Tongue Dial C"/>
    <n v="2022"/>
    <n v="300"/>
    <n v="816"/>
  </r>
  <r>
    <x v="2"/>
    <s v="Cycling"/>
    <s v="Cycling"/>
    <x v="39"/>
    <x v="0"/>
    <x v="4"/>
    <s v="Li2 R Tongue Dial C"/>
    <n v="2022"/>
    <n v="300"/>
    <n v="816"/>
  </r>
  <r>
    <x v="2"/>
    <s v="Cycling"/>
    <s v="Cycling"/>
    <x v="39"/>
    <x v="0"/>
    <x v="4"/>
    <s v="Li2 R Tongue Dial C"/>
    <n v="2022"/>
    <n v="300"/>
    <n v="816"/>
  </r>
  <r>
    <x v="2"/>
    <s v="Cycling"/>
    <s v="Cycling"/>
    <x v="39"/>
    <x v="0"/>
    <x v="4"/>
    <s v="Li2 R Tongue Dial C"/>
    <n v="2022"/>
    <n v="200"/>
    <n v="544"/>
  </r>
  <r>
    <x v="2"/>
    <s v="Cycling"/>
    <s v="Cycling"/>
    <x v="39"/>
    <x v="0"/>
    <x v="4"/>
    <s v="Li2 R Tongue Dial C"/>
    <n v="2022"/>
    <n v="500"/>
    <n v="1360"/>
  </r>
  <r>
    <x v="2"/>
    <s v="Cycling"/>
    <s v="Cycling"/>
    <x v="39"/>
    <x v="0"/>
    <x v="4"/>
    <s v="Li2 R Tongue Dial C"/>
    <n v="2022"/>
    <n v="300"/>
    <n v="816"/>
  </r>
  <r>
    <x v="2"/>
    <s v="Cycling"/>
    <s v="Cycling"/>
    <x v="40"/>
    <x v="0"/>
    <x v="14"/>
    <s v="IP1 L Eyestay 20mm Dial C + Pawl Caps"/>
    <n v="2022"/>
    <n v="2005"/>
    <n v="6020"/>
  </r>
  <r>
    <x v="2"/>
    <s v="Cycling"/>
    <s v="Cycling"/>
    <x v="40"/>
    <x v="0"/>
    <x v="14"/>
    <s v="IP1 L Eyestay 20mm Dial C + Pawl Caps"/>
    <n v="2022"/>
    <n v="500"/>
    <n v="1505"/>
  </r>
  <r>
    <x v="2"/>
    <s v="Cycling"/>
    <s v="Cycling"/>
    <x v="40"/>
    <x v="0"/>
    <x v="14"/>
    <s v="IP1 L Eyestay 20mm Dial C + Pawl Caps"/>
    <n v="2022"/>
    <n v="1000"/>
    <n v="3010"/>
  </r>
  <r>
    <x v="2"/>
    <s v="Cycling"/>
    <s v="Cycling"/>
    <x v="40"/>
    <x v="0"/>
    <x v="14"/>
    <s v="IP1 R Eyestay 20mm Dial C + Pawl Caps"/>
    <n v="2022"/>
    <n v="2005"/>
    <n v="6020"/>
  </r>
  <r>
    <x v="2"/>
    <s v="Cycling"/>
    <s v="Cycling"/>
    <x v="40"/>
    <x v="0"/>
    <x v="14"/>
    <s v="IP1 R Eyestay 20mm Dial C + Pawl Caps"/>
    <n v="2022"/>
    <n v="500"/>
    <n v="1505"/>
  </r>
  <r>
    <x v="2"/>
    <s v="Cycling"/>
    <s v="Cycling"/>
    <x v="40"/>
    <x v="0"/>
    <x v="14"/>
    <s v="IP1 R Eyestay 20mm Dial C + Pawl Caps"/>
    <n v="2022"/>
    <n v="1000"/>
    <n v="3010"/>
  </r>
  <r>
    <x v="2"/>
    <s v="Cycling"/>
    <s v="Cycling"/>
    <x v="40"/>
    <x v="0"/>
    <x v="6"/>
    <s v="L6 L Eyestay 25mm Dial E"/>
    <n v="2022"/>
    <n v="1510"/>
    <n v="2055"/>
  </r>
  <r>
    <x v="2"/>
    <s v="Cycling"/>
    <s v="Cycling"/>
    <x v="40"/>
    <x v="0"/>
    <x v="9"/>
    <s v="Li2 L Eyestay Dial A"/>
    <n v="2022"/>
    <n v="1005"/>
    <n v="2970"/>
  </r>
  <r>
    <x v="2"/>
    <s v="Cycling"/>
    <s v="Cycling"/>
    <x v="40"/>
    <x v="0"/>
    <x v="9"/>
    <s v="Li2 L Eyestay Dial A"/>
    <n v="2022"/>
    <n v="50"/>
    <n v="148.5"/>
  </r>
  <r>
    <x v="2"/>
    <s v="Cycling"/>
    <s v="Cycling"/>
    <x v="40"/>
    <x v="0"/>
    <x v="9"/>
    <s v="Li2 R Eyestay Dial A"/>
    <n v="2022"/>
    <n v="2065"/>
    <n v="6129.5"/>
  </r>
  <r>
    <x v="2"/>
    <s v="Cycling"/>
    <s v="Cycling"/>
    <x v="40"/>
    <x v="0"/>
    <x v="9"/>
    <s v="Li2 R Eyestay Dial A"/>
    <n v="2022"/>
    <n v="1005"/>
    <n v="2990"/>
  </r>
  <r>
    <x v="2"/>
    <s v="Cycling"/>
    <s v="Cycling"/>
    <x v="40"/>
    <x v="0"/>
    <x v="9"/>
    <s v="Li2 R Eyestay Dial A"/>
    <n v="2022"/>
    <n v="1005"/>
    <n v="2970"/>
  </r>
  <r>
    <x v="2"/>
    <s v="Cycling"/>
    <s v="Cycling"/>
    <x v="40"/>
    <x v="0"/>
    <x v="9"/>
    <s v="Li2 R Eyestay Dial A"/>
    <n v="2022"/>
    <n v="50"/>
    <n v="148.5"/>
  </r>
  <r>
    <x v="2"/>
    <s v="Cycling"/>
    <s v="Cycling"/>
    <x v="41"/>
    <x v="0"/>
    <x v="14"/>
    <s v="IP1 R Eyestay 20mm Dial B + Pawl Caps"/>
    <n v="2022"/>
    <n v="1005"/>
    <n v="3010"/>
  </r>
  <r>
    <x v="2"/>
    <s v="Cycling"/>
    <s v="Cycling"/>
    <x v="41"/>
    <x v="0"/>
    <x v="14"/>
    <s v="IP1 R Eyestay 20mm Dial B + Pawl Caps"/>
    <n v="2022"/>
    <n v="3220"/>
    <n v="9632"/>
  </r>
  <r>
    <x v="2"/>
    <s v="Cycling"/>
    <s v="Cycling"/>
    <x v="41"/>
    <x v="0"/>
    <x v="14"/>
    <s v="IP1 R Eyestay 20mm Dial B + Pawl Caps"/>
    <n v="2022"/>
    <n v="2415"/>
    <n v="7224"/>
  </r>
  <r>
    <x v="2"/>
    <s v="Cycling"/>
    <s v="Cycling"/>
    <x v="41"/>
    <x v="0"/>
    <x v="14"/>
    <s v="IP1 R Eyestay 20mm Dial B + Pawl Caps"/>
    <n v="2022"/>
    <n v="50"/>
    <n v="150.5"/>
  </r>
  <r>
    <x v="2"/>
    <s v="Cycling"/>
    <s v="Cycling"/>
    <x v="41"/>
    <x v="0"/>
    <x v="14"/>
    <s v="IP1-S R Eyestay 20mm Dial B + Pawl Caps"/>
    <n v="2022"/>
    <n v="50"/>
    <n v="150.5"/>
  </r>
  <r>
    <x v="2"/>
    <s v="Cycling"/>
    <s v="Cycling"/>
    <x v="41"/>
    <x v="0"/>
    <x v="23"/>
    <s v="L6 L Eyestay 25mm Dial A"/>
    <n v="2022"/>
    <n v="600"/>
    <n v="1494"/>
  </r>
  <r>
    <x v="2"/>
    <s v="Cycling"/>
    <s v="Cycling"/>
    <x v="41"/>
    <x v="0"/>
    <x v="23"/>
    <s v="L6 R Eyestay 25mm Dial A"/>
    <n v="2022"/>
    <n v="600"/>
    <n v="1494"/>
  </r>
  <r>
    <x v="2"/>
    <s v="Cycling"/>
    <s v="Cycling"/>
    <x v="41"/>
    <x v="0"/>
    <x v="24"/>
    <s v="L6 L Eyestay 20mm Dial C"/>
    <n v="2022"/>
    <n v="44725"/>
    <n v="99680"/>
  </r>
  <r>
    <x v="2"/>
    <s v="Cycling"/>
    <s v="Cycling"/>
    <x v="41"/>
    <x v="0"/>
    <x v="24"/>
    <s v="L6 L Eyestay 20mm Dial C"/>
    <n v="2022"/>
    <n v="73365"/>
    <n v="163520"/>
  </r>
  <r>
    <x v="2"/>
    <s v="Cycling"/>
    <s v="Cycling"/>
    <x v="41"/>
    <x v="0"/>
    <x v="24"/>
    <s v="L6 L Eyestay 20mm Dial C"/>
    <n v="2022"/>
    <n v="55275"/>
    <n v="123200"/>
  </r>
  <r>
    <x v="2"/>
    <s v="Cycling"/>
    <s v="Cycling"/>
    <x v="41"/>
    <x v="0"/>
    <x v="24"/>
    <s v="L6 L Eyestay 20mm Dial C"/>
    <n v="2022"/>
    <n v="17085"/>
    <n v="38080"/>
  </r>
  <r>
    <x v="2"/>
    <s v="Cycling"/>
    <s v="Cycling"/>
    <x v="41"/>
    <x v="0"/>
    <x v="24"/>
    <s v="L6 L Eyestay 20mm Dial C"/>
    <n v="2022"/>
    <n v="20100"/>
    <n v="44800"/>
  </r>
  <r>
    <x v="2"/>
    <s v="Cycling"/>
    <s v="Cycling"/>
    <x v="41"/>
    <x v="0"/>
    <x v="24"/>
    <s v="L6 L Eyestay 20mm Dial C"/>
    <n v="2022"/>
    <n v="45225"/>
    <n v="100800"/>
  </r>
  <r>
    <x v="2"/>
    <s v="Cycling"/>
    <s v="Cycling"/>
    <x v="41"/>
    <x v="0"/>
    <x v="24"/>
    <s v="L6 L Eyestay 20mm Dial C"/>
    <n v="2022"/>
    <n v="12060"/>
    <n v="26880"/>
  </r>
  <r>
    <x v="2"/>
    <s v="Cycling"/>
    <s v="Cycling"/>
    <x v="41"/>
    <x v="0"/>
    <x v="24"/>
    <s v="L6 L Eyestay 20mm Dial C"/>
    <n v="2022"/>
    <n v="1005"/>
    <n v="2240"/>
  </r>
  <r>
    <x v="2"/>
    <s v="Cycling"/>
    <s v="Cycling"/>
    <x v="41"/>
    <x v="0"/>
    <x v="24"/>
    <s v="L6 L Eyestay 20mm Dial C"/>
    <n v="2022"/>
    <n v="15075"/>
    <n v="33600"/>
  </r>
  <r>
    <x v="2"/>
    <s v="Cycling"/>
    <s v="Cycling"/>
    <x v="41"/>
    <x v="0"/>
    <x v="24"/>
    <s v="L6 L Eyestay 20mm Dial C"/>
    <n v="2022"/>
    <n v="21105"/>
    <n v="47040"/>
  </r>
  <r>
    <x v="2"/>
    <s v="Cycling"/>
    <s v="Cycling"/>
    <x v="41"/>
    <x v="0"/>
    <x v="24"/>
    <s v="L6 L Eyestay 20mm Dial C"/>
    <n v="2022"/>
    <n v="4020"/>
    <n v="8960"/>
  </r>
  <r>
    <x v="2"/>
    <s v="Cycling"/>
    <s v="Cycling"/>
    <x v="41"/>
    <x v="0"/>
    <x v="24"/>
    <s v="L6 L Eyestay 20mm Dial C"/>
    <n v="2022"/>
    <n v="700"/>
    <n v="1568"/>
  </r>
  <r>
    <x v="2"/>
    <s v="Cycling"/>
    <s v="Cycling"/>
    <x v="41"/>
    <x v="0"/>
    <x v="24"/>
    <s v="L6 L Eyestay 20mm Dial C"/>
    <n v="2022"/>
    <n v="100"/>
    <n v="224"/>
  </r>
  <r>
    <x v="2"/>
    <s v="Cycling"/>
    <s v="Cycling"/>
    <x v="41"/>
    <x v="0"/>
    <x v="24"/>
    <s v="L6 L Eyestay 20mm Dial C"/>
    <n v="2022"/>
    <n v="100"/>
    <n v="224"/>
  </r>
  <r>
    <x v="2"/>
    <s v="Cycling"/>
    <s v="Cycling"/>
    <x v="41"/>
    <x v="0"/>
    <x v="24"/>
    <s v="L6 L Tongue Dial C"/>
    <n v="2022"/>
    <n v="500"/>
    <n v="1110"/>
  </r>
  <r>
    <x v="2"/>
    <s v="Cycling"/>
    <s v="Cycling"/>
    <x v="41"/>
    <x v="0"/>
    <x v="24"/>
    <s v="L6 L Tongue Dial C"/>
    <n v="2022"/>
    <n v="1005"/>
    <n v="2220"/>
  </r>
  <r>
    <x v="2"/>
    <s v="Cycling"/>
    <s v="Cycling"/>
    <x v="41"/>
    <x v="0"/>
    <x v="24"/>
    <s v="L6 L Tongue Dial C"/>
    <n v="2022"/>
    <n v="3015"/>
    <n v="6660"/>
  </r>
  <r>
    <x v="2"/>
    <s v="Cycling"/>
    <s v="Cycling"/>
    <x v="41"/>
    <x v="0"/>
    <x v="24"/>
    <s v="L6 L Tongue Dial C"/>
    <n v="2022"/>
    <n v="2010"/>
    <n v="4440"/>
  </r>
  <r>
    <x v="2"/>
    <s v="Cycling"/>
    <s v="Cycling"/>
    <x v="41"/>
    <x v="0"/>
    <x v="24"/>
    <s v="L6 R Eyestay 20mm Dial C"/>
    <n v="2022"/>
    <n v="44725"/>
    <n v="99680"/>
  </r>
  <r>
    <x v="2"/>
    <s v="Cycling"/>
    <s v="Cycling"/>
    <x v="41"/>
    <x v="0"/>
    <x v="24"/>
    <s v="L6 R Eyestay 20mm Dial C"/>
    <n v="2022"/>
    <n v="73365"/>
    <n v="163520"/>
  </r>
  <r>
    <x v="2"/>
    <s v="Cycling"/>
    <s v="Cycling"/>
    <x v="41"/>
    <x v="0"/>
    <x v="24"/>
    <s v="L6 R Eyestay 20mm Dial C"/>
    <n v="2022"/>
    <n v="55275"/>
    <n v="123200"/>
  </r>
  <r>
    <x v="2"/>
    <s v="Cycling"/>
    <s v="Cycling"/>
    <x v="41"/>
    <x v="0"/>
    <x v="24"/>
    <s v="L6 R Eyestay 20mm Dial C"/>
    <n v="2022"/>
    <n v="17085"/>
    <n v="38080"/>
  </r>
  <r>
    <x v="2"/>
    <s v="Cycling"/>
    <s v="Cycling"/>
    <x v="41"/>
    <x v="0"/>
    <x v="24"/>
    <s v="L6 R Eyestay 20mm Dial C"/>
    <n v="2022"/>
    <n v="20100"/>
    <n v="44800"/>
  </r>
  <r>
    <x v="2"/>
    <s v="Cycling"/>
    <s v="Cycling"/>
    <x v="41"/>
    <x v="0"/>
    <x v="24"/>
    <s v="L6 R Eyestay 20mm Dial C"/>
    <n v="2022"/>
    <n v="45225"/>
    <n v="100800"/>
  </r>
  <r>
    <x v="2"/>
    <s v="Cycling"/>
    <s v="Cycling"/>
    <x v="41"/>
    <x v="0"/>
    <x v="24"/>
    <s v="L6 R Eyestay 20mm Dial C"/>
    <n v="2022"/>
    <n v="12060"/>
    <n v="26880"/>
  </r>
  <r>
    <x v="2"/>
    <s v="Cycling"/>
    <s v="Cycling"/>
    <x v="41"/>
    <x v="0"/>
    <x v="24"/>
    <s v="L6 R Eyestay 20mm Dial C"/>
    <n v="2022"/>
    <n v="1005"/>
    <n v="2240"/>
  </r>
  <r>
    <x v="2"/>
    <s v="Cycling"/>
    <s v="Cycling"/>
    <x v="41"/>
    <x v="0"/>
    <x v="24"/>
    <s v="L6 R Eyestay 20mm Dial C"/>
    <n v="2022"/>
    <n v="15075"/>
    <n v="33600"/>
  </r>
  <r>
    <x v="2"/>
    <s v="Cycling"/>
    <s v="Cycling"/>
    <x v="41"/>
    <x v="0"/>
    <x v="24"/>
    <s v="L6 R Eyestay 20mm Dial C"/>
    <n v="2022"/>
    <n v="21105"/>
    <n v="47040"/>
  </r>
  <r>
    <x v="2"/>
    <s v="Cycling"/>
    <s v="Cycling"/>
    <x v="41"/>
    <x v="0"/>
    <x v="24"/>
    <s v="L6 R Eyestay 20mm Dial C"/>
    <n v="2022"/>
    <n v="4020"/>
    <n v="8960"/>
  </r>
  <r>
    <x v="2"/>
    <s v="Cycling"/>
    <s v="Cycling"/>
    <x v="41"/>
    <x v="0"/>
    <x v="24"/>
    <s v="L6 R Eyestay 20mm Dial C"/>
    <n v="2022"/>
    <n v="700"/>
    <n v="1568"/>
  </r>
  <r>
    <x v="2"/>
    <s v="Cycling"/>
    <s v="Cycling"/>
    <x v="41"/>
    <x v="0"/>
    <x v="24"/>
    <s v="L6 R Eyestay 20mm Dial C"/>
    <n v="2022"/>
    <n v="100"/>
    <n v="224"/>
  </r>
  <r>
    <x v="2"/>
    <s v="Cycling"/>
    <s v="Cycling"/>
    <x v="41"/>
    <x v="0"/>
    <x v="24"/>
    <s v="L6 R Eyestay 20mm Dial C"/>
    <n v="2022"/>
    <n v="100"/>
    <n v="224"/>
  </r>
  <r>
    <x v="2"/>
    <s v="Cycling"/>
    <s v="Cycling"/>
    <x v="41"/>
    <x v="0"/>
    <x v="24"/>
    <s v="L6 R Tongue Dial C"/>
    <n v="2022"/>
    <n v="500"/>
    <n v="1110"/>
  </r>
  <r>
    <x v="2"/>
    <s v="Cycling"/>
    <s v="Cycling"/>
    <x v="41"/>
    <x v="0"/>
    <x v="24"/>
    <s v="L6 R Tongue Dial C"/>
    <n v="2022"/>
    <n v="1005"/>
    <n v="2220"/>
  </r>
  <r>
    <x v="2"/>
    <s v="Cycling"/>
    <s v="Cycling"/>
    <x v="41"/>
    <x v="0"/>
    <x v="24"/>
    <s v="L6 R Tongue Dial C"/>
    <n v="2022"/>
    <n v="3015"/>
    <n v="6660"/>
  </r>
  <r>
    <x v="2"/>
    <s v="Cycling"/>
    <s v="Cycling"/>
    <x v="41"/>
    <x v="0"/>
    <x v="24"/>
    <s v="L6 R Tongue Dial C"/>
    <n v="2022"/>
    <n v="2010"/>
    <n v="4440"/>
  </r>
  <r>
    <x v="2"/>
    <s v="Cycling"/>
    <s v="Cycling"/>
    <x v="41"/>
    <x v="0"/>
    <x v="6"/>
    <s v="L6 L Eyestay 20mm Dial E"/>
    <n v="2022"/>
    <n v="1000"/>
    <n v="1340"/>
  </r>
  <r>
    <x v="2"/>
    <s v="Cycling"/>
    <s v="Cycling"/>
    <x v="41"/>
    <x v="0"/>
    <x v="6"/>
    <s v="L6 L Eyestay 20mm Dial E"/>
    <n v="2022"/>
    <n v="3515"/>
    <n v="4690"/>
  </r>
  <r>
    <x v="2"/>
    <s v="Cycling"/>
    <s v="Cycling"/>
    <x v="41"/>
    <x v="0"/>
    <x v="6"/>
    <s v="L6 L Eyestay 20mm Dial E"/>
    <n v="2022"/>
    <n v="3015"/>
    <n v="4020"/>
  </r>
  <r>
    <x v="2"/>
    <s v="Cycling"/>
    <s v="Cycling"/>
    <x v="41"/>
    <x v="0"/>
    <x v="6"/>
    <s v="L6 L Eyestay 20mm Dial E"/>
    <n v="2022"/>
    <n v="2515"/>
    <n v="3395"/>
  </r>
  <r>
    <x v="2"/>
    <s v="Cycling"/>
    <s v="Cycling"/>
    <x v="41"/>
    <x v="0"/>
    <x v="6"/>
    <s v="L6 L Eyestay 20mm Dial E"/>
    <n v="2022"/>
    <n v="2115"/>
    <n v="2877"/>
  </r>
  <r>
    <x v="2"/>
    <s v="Cycling"/>
    <s v="Cycling"/>
    <x v="41"/>
    <x v="0"/>
    <x v="6"/>
    <s v="L6 L Eyestay 20mm Dial E"/>
    <n v="2022"/>
    <n v="2010"/>
    <n v="2740"/>
  </r>
  <r>
    <x v="2"/>
    <s v="Cycling"/>
    <s v="Cycling"/>
    <x v="41"/>
    <x v="0"/>
    <x v="6"/>
    <s v="L6 L Eyestay 20mm Dial E"/>
    <n v="2022"/>
    <n v="4225"/>
    <n v="5754"/>
  </r>
  <r>
    <x v="2"/>
    <s v="Cycling"/>
    <s v="Cycling"/>
    <x v="41"/>
    <x v="0"/>
    <x v="6"/>
    <s v="L6 L Eyestay 20mm Dial E"/>
    <n v="2022"/>
    <n v="1410"/>
    <n v="1918"/>
  </r>
  <r>
    <x v="2"/>
    <s v="Cycling"/>
    <s v="Cycling"/>
    <x v="41"/>
    <x v="0"/>
    <x v="6"/>
    <s v="L6 L Eyestay 20mm Dial E"/>
    <n v="2022"/>
    <n v="500"/>
    <n v="685"/>
  </r>
  <r>
    <x v="2"/>
    <s v="Cycling"/>
    <s v="Cycling"/>
    <x v="41"/>
    <x v="0"/>
    <x v="6"/>
    <s v="L6 L Eyestay 20mm Dial E"/>
    <n v="2022"/>
    <n v="3270"/>
    <n v="4452.5"/>
  </r>
  <r>
    <x v="2"/>
    <s v="Cycling"/>
    <s v="Cycling"/>
    <x v="41"/>
    <x v="0"/>
    <x v="6"/>
    <s v="L6 L Eyestay 20mm Dial E"/>
    <n v="2022"/>
    <n v="1460"/>
    <n v="1986.5"/>
  </r>
  <r>
    <x v="2"/>
    <s v="Cycling"/>
    <s v="Cycling"/>
    <x v="41"/>
    <x v="0"/>
    <x v="6"/>
    <s v="L6 L Eyestay 20mm Dial E"/>
    <n v="2022"/>
    <n v="2910"/>
    <n v="3973"/>
  </r>
  <r>
    <x v="2"/>
    <s v="Cycling"/>
    <s v="Cycling"/>
    <x v="41"/>
    <x v="0"/>
    <x v="6"/>
    <s v="L6 L Eyestay 20mm Dial E"/>
    <n v="2022"/>
    <n v="3520"/>
    <n v="4620"/>
  </r>
  <r>
    <x v="2"/>
    <s v="Cycling"/>
    <s v="Cycling"/>
    <x v="41"/>
    <x v="0"/>
    <x v="6"/>
    <s v="L6 L Eyestay 20mm Dial E"/>
    <n v="2022"/>
    <n v="13170"/>
    <n v="17292"/>
  </r>
  <r>
    <x v="2"/>
    <s v="Cycling"/>
    <s v="Cycling"/>
    <x v="41"/>
    <x v="0"/>
    <x v="6"/>
    <s v="L6 L Eyestay 20mm Dial E"/>
    <n v="2022"/>
    <n v="24375"/>
    <n v="32010"/>
  </r>
  <r>
    <x v="2"/>
    <s v="Cycling"/>
    <s v="Cycling"/>
    <x v="41"/>
    <x v="0"/>
    <x v="6"/>
    <s v="L6 L Eyestay 20mm Dial E"/>
    <n v="2022"/>
    <n v="29455"/>
    <n v="39096"/>
  </r>
  <r>
    <x v="2"/>
    <s v="Cycling"/>
    <s v="Cycling"/>
    <x v="41"/>
    <x v="0"/>
    <x v="6"/>
    <s v="L6 L Eyestay 20mm Dial E"/>
    <n v="2022"/>
    <n v="22265"/>
    <n v="29902.5"/>
  </r>
  <r>
    <x v="2"/>
    <s v="Cycling"/>
    <s v="Cycling"/>
    <x v="41"/>
    <x v="0"/>
    <x v="6"/>
    <s v="L6 L Eyestay 20mm Dial E"/>
    <n v="2022"/>
    <n v="20605"/>
    <n v="27675"/>
  </r>
  <r>
    <x v="2"/>
    <s v="Cycling"/>
    <s v="Cycling"/>
    <x v="41"/>
    <x v="0"/>
    <x v="6"/>
    <s v="L6 L Eyestay 20mm Dial E"/>
    <n v="2022"/>
    <n v="24525"/>
    <n v="32940"/>
  </r>
  <r>
    <x v="2"/>
    <s v="Cycling"/>
    <s v="Cycling"/>
    <x v="41"/>
    <x v="0"/>
    <x v="6"/>
    <s v="L6 L Eyestay 20mm Dial E"/>
    <n v="2022"/>
    <n v="4270"/>
    <n v="5737.5"/>
  </r>
  <r>
    <x v="2"/>
    <s v="Cycling"/>
    <s v="Cycling"/>
    <x v="41"/>
    <x v="0"/>
    <x v="6"/>
    <s v="L6 L Eyestay 20mm Dial E"/>
    <n v="2022"/>
    <n v="12515"/>
    <n v="16807.5"/>
  </r>
  <r>
    <x v="2"/>
    <s v="Cycling"/>
    <s v="Cycling"/>
    <x v="41"/>
    <x v="0"/>
    <x v="6"/>
    <s v="L6 L Eyestay 20mm Dial E"/>
    <n v="2022"/>
    <n v="7240"/>
    <n v="9720"/>
  </r>
  <r>
    <x v="2"/>
    <s v="Cycling"/>
    <s v="Cycling"/>
    <x v="41"/>
    <x v="0"/>
    <x v="6"/>
    <s v="L6 L Eyestay 20mm Dial E"/>
    <n v="2022"/>
    <n v="11260"/>
    <n v="15120"/>
  </r>
  <r>
    <x v="2"/>
    <s v="Cycling"/>
    <s v="Cycling"/>
    <x v="41"/>
    <x v="0"/>
    <x v="6"/>
    <s v="L6 L Eyestay 20mm Dial E"/>
    <n v="2022"/>
    <n v="5780"/>
    <n v="7762.5"/>
  </r>
  <r>
    <x v="2"/>
    <s v="Cycling"/>
    <s v="Cycling"/>
    <x v="41"/>
    <x v="0"/>
    <x v="6"/>
    <s v="L6 R Eyestay 20mm Dial E"/>
    <n v="2022"/>
    <n v="1000"/>
    <n v="1340"/>
  </r>
  <r>
    <x v="2"/>
    <s v="Cycling"/>
    <s v="Cycling"/>
    <x v="41"/>
    <x v="0"/>
    <x v="6"/>
    <s v="L6 R Eyestay 20mm Dial E"/>
    <n v="2022"/>
    <n v="3515"/>
    <n v="4690"/>
  </r>
  <r>
    <x v="2"/>
    <s v="Cycling"/>
    <s v="Cycling"/>
    <x v="41"/>
    <x v="0"/>
    <x v="6"/>
    <s v="L6 R Eyestay 20mm Dial E"/>
    <n v="2022"/>
    <n v="3015"/>
    <n v="4020"/>
  </r>
  <r>
    <x v="2"/>
    <s v="Cycling"/>
    <s v="Cycling"/>
    <x v="41"/>
    <x v="0"/>
    <x v="6"/>
    <s v="L6 R Eyestay 20mm Dial E"/>
    <n v="2022"/>
    <n v="2515"/>
    <n v="3395"/>
  </r>
  <r>
    <x v="2"/>
    <s v="Cycling"/>
    <s v="Cycling"/>
    <x v="41"/>
    <x v="0"/>
    <x v="6"/>
    <s v="L6 R Eyestay 20mm Dial E"/>
    <n v="2022"/>
    <n v="2115"/>
    <n v="2877"/>
  </r>
  <r>
    <x v="2"/>
    <s v="Cycling"/>
    <s v="Cycling"/>
    <x v="41"/>
    <x v="0"/>
    <x v="6"/>
    <s v="L6 R Eyestay 20mm Dial E"/>
    <n v="2022"/>
    <n v="2010"/>
    <n v="2740"/>
  </r>
  <r>
    <x v="2"/>
    <s v="Cycling"/>
    <s v="Cycling"/>
    <x v="41"/>
    <x v="0"/>
    <x v="6"/>
    <s v="L6 R Eyestay 20mm Dial E"/>
    <n v="2022"/>
    <n v="4225"/>
    <n v="5754"/>
  </r>
  <r>
    <x v="2"/>
    <s v="Cycling"/>
    <s v="Cycling"/>
    <x v="41"/>
    <x v="0"/>
    <x v="6"/>
    <s v="L6 R Eyestay 20mm Dial E"/>
    <n v="2022"/>
    <n v="1410"/>
    <n v="1918"/>
  </r>
  <r>
    <x v="2"/>
    <s v="Cycling"/>
    <s v="Cycling"/>
    <x v="41"/>
    <x v="0"/>
    <x v="6"/>
    <s v="L6 R Eyestay 20mm Dial E"/>
    <n v="2022"/>
    <n v="500"/>
    <n v="685"/>
  </r>
  <r>
    <x v="2"/>
    <s v="Cycling"/>
    <s v="Cycling"/>
    <x v="41"/>
    <x v="0"/>
    <x v="6"/>
    <s v="L6 R Eyestay 20mm Dial E"/>
    <n v="2022"/>
    <n v="3270"/>
    <n v="4452.5"/>
  </r>
  <r>
    <x v="2"/>
    <s v="Cycling"/>
    <s v="Cycling"/>
    <x v="41"/>
    <x v="0"/>
    <x v="6"/>
    <s v="L6 R Eyestay 20mm Dial E"/>
    <n v="2022"/>
    <n v="1460"/>
    <n v="1986.5"/>
  </r>
  <r>
    <x v="2"/>
    <s v="Cycling"/>
    <s v="Cycling"/>
    <x v="41"/>
    <x v="0"/>
    <x v="6"/>
    <s v="L6 R Eyestay 20mm Dial E"/>
    <n v="2022"/>
    <n v="2910"/>
    <n v="3973"/>
  </r>
  <r>
    <x v="2"/>
    <s v="Cycling"/>
    <s v="Cycling"/>
    <x v="41"/>
    <x v="0"/>
    <x v="6"/>
    <s v="L6 R Eyestay 20mm Dial E"/>
    <n v="2022"/>
    <n v="24475"/>
    <n v="32872.5"/>
  </r>
  <r>
    <x v="2"/>
    <s v="Cycling"/>
    <s v="Cycling"/>
    <x v="41"/>
    <x v="0"/>
    <x v="6"/>
    <s v="L6 R Eyestay 20mm Dial E"/>
    <n v="2022"/>
    <n v="4320"/>
    <n v="5805"/>
  </r>
  <r>
    <x v="2"/>
    <s v="Cycling"/>
    <s v="Cycling"/>
    <x v="41"/>
    <x v="0"/>
    <x v="6"/>
    <s v="L6 R Eyestay 20mm Dial E"/>
    <n v="2022"/>
    <n v="12515"/>
    <n v="16807.5"/>
  </r>
  <r>
    <x v="2"/>
    <s v="Cycling"/>
    <s v="Cycling"/>
    <x v="41"/>
    <x v="0"/>
    <x v="6"/>
    <s v="L6 R Eyestay 20mm Dial E"/>
    <n v="2022"/>
    <n v="7240"/>
    <n v="9720"/>
  </r>
  <r>
    <x v="2"/>
    <s v="Cycling"/>
    <s v="Cycling"/>
    <x v="41"/>
    <x v="0"/>
    <x v="6"/>
    <s v="L6 R Eyestay 20mm Dial E"/>
    <n v="2022"/>
    <n v="11260"/>
    <n v="15120"/>
  </r>
  <r>
    <x v="2"/>
    <s v="Cycling"/>
    <s v="Cycling"/>
    <x v="41"/>
    <x v="0"/>
    <x v="6"/>
    <s v="L6 R Eyestay 20mm Dial E"/>
    <n v="2022"/>
    <n v="5780"/>
    <n v="7762.5"/>
  </r>
  <r>
    <x v="2"/>
    <s v="Cycling"/>
    <s v="Cycling"/>
    <x v="41"/>
    <x v="0"/>
    <x v="7"/>
    <s v="L6 L Eyestay 20mm Dial K"/>
    <n v="2022"/>
    <n v="850"/>
    <n v="1734"/>
  </r>
  <r>
    <x v="2"/>
    <s v="Cycling"/>
    <s v="Cycling"/>
    <x v="41"/>
    <x v="0"/>
    <x v="7"/>
    <s v="L6 L Eyestay 20mm Dial K"/>
    <n v="2022"/>
    <n v="75"/>
    <n v="153"/>
  </r>
  <r>
    <x v="2"/>
    <s v="Cycling"/>
    <s v="Cycling"/>
    <x v="41"/>
    <x v="0"/>
    <x v="7"/>
    <s v="L6 L Eyestay 20mm Dial K"/>
    <n v="2022"/>
    <n v="100"/>
    <n v="204"/>
  </r>
  <r>
    <x v="2"/>
    <s v="Cycling"/>
    <s v="Cycling"/>
    <x v="41"/>
    <x v="0"/>
    <x v="7"/>
    <s v="L6 L Eyestay 20mm Dial K"/>
    <n v="2022"/>
    <n v="7035"/>
    <n v="14280"/>
  </r>
  <r>
    <x v="2"/>
    <s v="Cycling"/>
    <s v="Cycling"/>
    <x v="41"/>
    <x v="0"/>
    <x v="7"/>
    <s v="L6 L Eyestay 20mm Dial K"/>
    <n v="2022"/>
    <n v="3015"/>
    <n v="6120"/>
  </r>
  <r>
    <x v="2"/>
    <s v="Cycling"/>
    <s v="Cycling"/>
    <x v="41"/>
    <x v="0"/>
    <x v="7"/>
    <s v="L6 L Eyestay 20mm Dial K"/>
    <n v="2022"/>
    <n v="1005"/>
    <n v="2040"/>
  </r>
  <r>
    <x v="2"/>
    <s v="Cycling"/>
    <s v="Cycling"/>
    <x v="41"/>
    <x v="0"/>
    <x v="7"/>
    <s v="L6 L Eyestay 20mm Dial K"/>
    <n v="2022"/>
    <n v="5025"/>
    <n v="10200"/>
  </r>
  <r>
    <x v="2"/>
    <s v="Cycling"/>
    <s v="Cycling"/>
    <x v="41"/>
    <x v="0"/>
    <x v="7"/>
    <s v="L6 L Eyestay 20mm Dial K"/>
    <n v="2022"/>
    <n v="4020"/>
    <n v="8160"/>
  </r>
  <r>
    <x v="2"/>
    <s v="Cycling"/>
    <s v="Cycling"/>
    <x v="41"/>
    <x v="0"/>
    <x v="7"/>
    <s v="L6 L Eyestay 20mm Dial K"/>
    <n v="2022"/>
    <n v="2010"/>
    <n v="4080"/>
  </r>
  <r>
    <x v="2"/>
    <s v="Cycling"/>
    <s v="Cycling"/>
    <x v="41"/>
    <x v="0"/>
    <x v="7"/>
    <s v="L6 L Eyestay 20mm Dial K"/>
    <n v="2022"/>
    <n v="1005"/>
    <n v="2040"/>
  </r>
  <r>
    <x v="2"/>
    <s v="Cycling"/>
    <s v="Cycling"/>
    <x v="41"/>
    <x v="0"/>
    <x v="7"/>
    <s v="L6 L Eyestay 20mm Dial K"/>
    <n v="2022"/>
    <n v="21610"/>
    <n v="43860"/>
  </r>
  <r>
    <x v="2"/>
    <s v="Cycling"/>
    <s v="Cycling"/>
    <x v="41"/>
    <x v="0"/>
    <x v="7"/>
    <s v="L6 L Eyestay 20mm Dial K"/>
    <n v="2022"/>
    <n v="31660"/>
    <n v="64260"/>
  </r>
  <r>
    <x v="2"/>
    <s v="Cycling"/>
    <s v="Cycling"/>
    <x v="41"/>
    <x v="0"/>
    <x v="7"/>
    <s v="L6 L Eyestay 20mm Dial K"/>
    <n v="2022"/>
    <n v="36180"/>
    <n v="73440"/>
  </r>
  <r>
    <x v="2"/>
    <s v="Cycling"/>
    <s v="Cycling"/>
    <x v="41"/>
    <x v="0"/>
    <x v="7"/>
    <s v="L6 L Eyestay 20mm Dial K"/>
    <n v="2022"/>
    <n v="33165"/>
    <n v="67320"/>
  </r>
  <r>
    <x v="2"/>
    <s v="Cycling"/>
    <s v="Cycling"/>
    <x v="41"/>
    <x v="0"/>
    <x v="7"/>
    <s v="L6 L Eyestay 20mm Dial K"/>
    <n v="2022"/>
    <n v="17085"/>
    <n v="34680"/>
  </r>
  <r>
    <x v="2"/>
    <s v="Cycling"/>
    <s v="Cycling"/>
    <x v="41"/>
    <x v="0"/>
    <x v="7"/>
    <s v="L6 L Eyestay 20mm Dial K"/>
    <n v="2022"/>
    <n v="20100"/>
    <n v="40800"/>
  </r>
  <r>
    <x v="2"/>
    <s v="Cycling"/>
    <s v="Cycling"/>
    <x v="41"/>
    <x v="0"/>
    <x v="7"/>
    <s v="L6 L Eyestay 20mm Dial K"/>
    <n v="2022"/>
    <n v="10050"/>
    <n v="20400"/>
  </r>
  <r>
    <x v="2"/>
    <s v="Cycling"/>
    <s v="Cycling"/>
    <x v="41"/>
    <x v="0"/>
    <x v="7"/>
    <s v="L6 L Eyestay 20mm Dial K"/>
    <n v="2022"/>
    <n v="13065"/>
    <n v="26520"/>
  </r>
  <r>
    <x v="2"/>
    <s v="Cycling"/>
    <s v="Cycling"/>
    <x v="41"/>
    <x v="0"/>
    <x v="7"/>
    <s v="L6 L Eyestay 20mm Dial K"/>
    <n v="2022"/>
    <n v="4020"/>
    <n v="8160"/>
  </r>
  <r>
    <x v="2"/>
    <s v="Cycling"/>
    <s v="Cycling"/>
    <x v="41"/>
    <x v="0"/>
    <x v="7"/>
    <s v="L6 L Eyestay 20mm Dial K"/>
    <n v="2022"/>
    <n v="11055"/>
    <n v="22440"/>
  </r>
  <r>
    <x v="2"/>
    <s v="Cycling"/>
    <s v="Cycling"/>
    <x v="41"/>
    <x v="0"/>
    <x v="7"/>
    <s v="L6 L Eyestay 20mm Dial K"/>
    <n v="2022"/>
    <n v="15075"/>
    <n v="30600"/>
  </r>
  <r>
    <x v="2"/>
    <s v="Cycling"/>
    <s v="Cycling"/>
    <x v="41"/>
    <x v="0"/>
    <x v="7"/>
    <s v="L6 R Eyestay 20mm Dial K"/>
    <n v="2022"/>
    <n v="850"/>
    <n v="1734"/>
  </r>
  <r>
    <x v="2"/>
    <s v="Cycling"/>
    <s v="Cycling"/>
    <x v="41"/>
    <x v="0"/>
    <x v="7"/>
    <s v="L6 R Eyestay 20mm Dial K"/>
    <n v="2022"/>
    <n v="75"/>
    <n v="153"/>
  </r>
  <r>
    <x v="2"/>
    <s v="Cycling"/>
    <s v="Cycling"/>
    <x v="41"/>
    <x v="0"/>
    <x v="7"/>
    <s v="L6 R Eyestay 20mm Dial K"/>
    <n v="2022"/>
    <n v="100"/>
    <n v="204"/>
  </r>
  <r>
    <x v="2"/>
    <s v="Cycling"/>
    <s v="Cycling"/>
    <x v="41"/>
    <x v="0"/>
    <x v="7"/>
    <s v="L6 R Eyestay 20mm Dial K"/>
    <n v="2022"/>
    <n v="7035"/>
    <n v="14280"/>
  </r>
  <r>
    <x v="2"/>
    <s v="Cycling"/>
    <s v="Cycling"/>
    <x v="41"/>
    <x v="0"/>
    <x v="7"/>
    <s v="L6 R Eyestay 20mm Dial K"/>
    <n v="2022"/>
    <n v="3015"/>
    <n v="6120"/>
  </r>
  <r>
    <x v="2"/>
    <s v="Cycling"/>
    <s v="Cycling"/>
    <x v="41"/>
    <x v="0"/>
    <x v="7"/>
    <s v="L6 R Eyestay 20mm Dial K"/>
    <n v="2022"/>
    <n v="1005"/>
    <n v="2040"/>
  </r>
  <r>
    <x v="2"/>
    <s v="Cycling"/>
    <s v="Cycling"/>
    <x v="41"/>
    <x v="0"/>
    <x v="7"/>
    <s v="L6 R Eyestay 20mm Dial K"/>
    <n v="2022"/>
    <n v="5025"/>
    <n v="10200"/>
  </r>
  <r>
    <x v="2"/>
    <s v="Cycling"/>
    <s v="Cycling"/>
    <x v="41"/>
    <x v="0"/>
    <x v="7"/>
    <s v="L6 R Eyestay 20mm Dial K"/>
    <n v="2022"/>
    <n v="4020"/>
    <n v="8160"/>
  </r>
  <r>
    <x v="2"/>
    <s v="Cycling"/>
    <s v="Cycling"/>
    <x v="41"/>
    <x v="0"/>
    <x v="7"/>
    <s v="L6 R Eyestay 20mm Dial K"/>
    <n v="2022"/>
    <n v="2010"/>
    <n v="4080"/>
  </r>
  <r>
    <x v="2"/>
    <s v="Cycling"/>
    <s v="Cycling"/>
    <x v="41"/>
    <x v="0"/>
    <x v="7"/>
    <s v="L6 R Eyestay 20mm Dial K"/>
    <n v="2022"/>
    <n v="1005"/>
    <n v="2040"/>
  </r>
  <r>
    <x v="2"/>
    <s v="Cycling"/>
    <s v="Cycling"/>
    <x v="41"/>
    <x v="0"/>
    <x v="7"/>
    <s v="L6 R Eyestay 20mm Dial K"/>
    <n v="2022"/>
    <n v="21610"/>
    <n v="43860"/>
  </r>
  <r>
    <x v="2"/>
    <s v="Cycling"/>
    <s v="Cycling"/>
    <x v="41"/>
    <x v="0"/>
    <x v="7"/>
    <s v="L6 R Eyestay 20mm Dial K"/>
    <n v="2022"/>
    <n v="31660"/>
    <n v="64260"/>
  </r>
  <r>
    <x v="2"/>
    <s v="Cycling"/>
    <s v="Cycling"/>
    <x v="41"/>
    <x v="0"/>
    <x v="7"/>
    <s v="L6 R Eyestay 20mm Dial K"/>
    <n v="2022"/>
    <n v="36180"/>
    <n v="73440"/>
  </r>
  <r>
    <x v="2"/>
    <s v="Cycling"/>
    <s v="Cycling"/>
    <x v="41"/>
    <x v="0"/>
    <x v="7"/>
    <s v="L6 R Eyestay 20mm Dial K"/>
    <n v="2022"/>
    <n v="33165"/>
    <n v="67320"/>
  </r>
  <r>
    <x v="2"/>
    <s v="Cycling"/>
    <s v="Cycling"/>
    <x v="41"/>
    <x v="0"/>
    <x v="7"/>
    <s v="L6 R Eyestay 20mm Dial K"/>
    <n v="2022"/>
    <n v="17085"/>
    <n v="34680"/>
  </r>
  <r>
    <x v="2"/>
    <s v="Cycling"/>
    <s v="Cycling"/>
    <x v="41"/>
    <x v="0"/>
    <x v="7"/>
    <s v="L6 R Eyestay 20mm Dial K"/>
    <n v="2022"/>
    <n v="20100"/>
    <n v="40800"/>
  </r>
  <r>
    <x v="2"/>
    <s v="Cycling"/>
    <s v="Cycling"/>
    <x v="41"/>
    <x v="0"/>
    <x v="7"/>
    <s v="L6 R Eyestay 20mm Dial K"/>
    <n v="2022"/>
    <n v="10050"/>
    <n v="20400"/>
  </r>
  <r>
    <x v="2"/>
    <s v="Cycling"/>
    <s v="Cycling"/>
    <x v="41"/>
    <x v="0"/>
    <x v="7"/>
    <s v="L6 R Eyestay 20mm Dial K"/>
    <n v="2022"/>
    <n v="13065"/>
    <n v="26520"/>
  </r>
  <r>
    <x v="2"/>
    <s v="Cycling"/>
    <s v="Cycling"/>
    <x v="41"/>
    <x v="0"/>
    <x v="7"/>
    <s v="L6 R Eyestay 20mm Dial K"/>
    <n v="2022"/>
    <n v="4020"/>
    <n v="8160"/>
  </r>
  <r>
    <x v="2"/>
    <s v="Cycling"/>
    <s v="Cycling"/>
    <x v="41"/>
    <x v="0"/>
    <x v="7"/>
    <s v="L6 R Eyestay 20mm Dial K"/>
    <n v="2022"/>
    <n v="11055"/>
    <n v="22440"/>
  </r>
  <r>
    <x v="2"/>
    <s v="Cycling"/>
    <s v="Cycling"/>
    <x v="41"/>
    <x v="0"/>
    <x v="7"/>
    <s v="L6 R Eyestay 20mm Dial K"/>
    <n v="2022"/>
    <n v="15075"/>
    <n v="30600"/>
  </r>
  <r>
    <x v="2"/>
    <s v="Cycling"/>
    <s v="Cycling"/>
    <x v="41"/>
    <x v="0"/>
    <x v="9"/>
    <s v="Li2 L Eyestay Dial A"/>
    <n v="2022"/>
    <n v="11055"/>
    <n v="32890"/>
  </r>
  <r>
    <x v="2"/>
    <s v="Cycling"/>
    <s v="Cycling"/>
    <x v="41"/>
    <x v="0"/>
    <x v="9"/>
    <s v="Li2 L Eyestay Dial A"/>
    <n v="2022"/>
    <n v="5530"/>
    <n v="16445"/>
  </r>
  <r>
    <x v="2"/>
    <s v="Cycling"/>
    <s v="Cycling"/>
    <x v="41"/>
    <x v="0"/>
    <x v="9"/>
    <s v="Li2 L Eyestay Dial A"/>
    <n v="2022"/>
    <n v="10050"/>
    <n v="29900"/>
  </r>
  <r>
    <x v="2"/>
    <s v="Cycling"/>
    <s v="Cycling"/>
    <x v="41"/>
    <x v="0"/>
    <x v="9"/>
    <s v="Li2 L Eyestay Dial A"/>
    <n v="2022"/>
    <n v="10050"/>
    <n v="29900"/>
  </r>
  <r>
    <x v="2"/>
    <s v="Cycling"/>
    <s v="Cycling"/>
    <x v="41"/>
    <x v="0"/>
    <x v="9"/>
    <s v="Li2 L Eyestay Dial A"/>
    <n v="2022"/>
    <n v="10050"/>
    <n v="29900"/>
  </r>
  <r>
    <x v="2"/>
    <s v="Cycling"/>
    <s v="Cycling"/>
    <x v="41"/>
    <x v="0"/>
    <x v="9"/>
    <s v="Li2 L Eyestay Dial A"/>
    <n v="2022"/>
    <n v="22110"/>
    <n v="65780"/>
  </r>
  <r>
    <x v="2"/>
    <s v="Cycling"/>
    <s v="Cycling"/>
    <x v="41"/>
    <x v="0"/>
    <x v="9"/>
    <s v="Li2 L Eyestay Dial A"/>
    <n v="2022"/>
    <n v="8040"/>
    <n v="23920"/>
  </r>
  <r>
    <x v="2"/>
    <s v="Cycling"/>
    <s v="Cycling"/>
    <x v="41"/>
    <x v="0"/>
    <x v="9"/>
    <s v="Li2 L Eyestay Dial A"/>
    <n v="2022"/>
    <n v="6030"/>
    <n v="17940"/>
  </r>
  <r>
    <x v="2"/>
    <s v="Cycling"/>
    <s v="Cycling"/>
    <x v="41"/>
    <x v="0"/>
    <x v="9"/>
    <s v="Li2 L Eyestay Dial A"/>
    <n v="2022"/>
    <n v="7035"/>
    <n v="20930"/>
  </r>
  <r>
    <x v="2"/>
    <s v="Cycling"/>
    <s v="Cycling"/>
    <x v="41"/>
    <x v="0"/>
    <x v="9"/>
    <s v="Li2 L Eyestay Dial A"/>
    <n v="2022"/>
    <n v="1005"/>
    <n v="2990"/>
  </r>
  <r>
    <x v="2"/>
    <s v="Cycling"/>
    <s v="Cycling"/>
    <x v="41"/>
    <x v="0"/>
    <x v="9"/>
    <s v="Li2 L Eyestay Dial A"/>
    <n v="2022"/>
    <n v="2010"/>
    <n v="5980"/>
  </r>
  <r>
    <x v="2"/>
    <s v="Cycling"/>
    <s v="Cycling"/>
    <x v="41"/>
    <x v="0"/>
    <x v="9"/>
    <s v="Li2 L Eyestay Dial A"/>
    <n v="2022"/>
    <n v="13570"/>
    <n v="40365"/>
  </r>
  <r>
    <x v="2"/>
    <s v="Cycling"/>
    <s v="Cycling"/>
    <x v="41"/>
    <x v="0"/>
    <x v="9"/>
    <s v="Li2 L Eyestay Dial A"/>
    <n v="2022"/>
    <n v="12060"/>
    <n v="35880"/>
  </r>
  <r>
    <x v="2"/>
    <s v="Cycling"/>
    <s v="Cycling"/>
    <x v="41"/>
    <x v="0"/>
    <x v="9"/>
    <s v="Li2 L Eyestay Dial A"/>
    <n v="2022"/>
    <n v="5025"/>
    <n v="14950"/>
  </r>
  <r>
    <x v="2"/>
    <s v="Cycling"/>
    <s v="Cycling"/>
    <x v="41"/>
    <x v="0"/>
    <x v="9"/>
    <s v="Li2 L Eyestay Dial A"/>
    <n v="2022"/>
    <n v="14070"/>
    <n v="41860"/>
  </r>
  <r>
    <x v="2"/>
    <s v="Cycling"/>
    <s v="Cycling"/>
    <x v="41"/>
    <x v="0"/>
    <x v="9"/>
    <s v="Li2 L Eyestay Dial A"/>
    <n v="2022"/>
    <n v="7035"/>
    <n v="20930"/>
  </r>
  <r>
    <x v="2"/>
    <s v="Cycling"/>
    <s v="Cycling"/>
    <x v="41"/>
    <x v="0"/>
    <x v="9"/>
    <s v="Li2 L Eyestay Dial A"/>
    <n v="2022"/>
    <n v="3015"/>
    <n v="8970"/>
  </r>
  <r>
    <x v="2"/>
    <s v="Cycling"/>
    <s v="Cycling"/>
    <x v="41"/>
    <x v="0"/>
    <x v="9"/>
    <s v="Li2 L Eyestay Dial A"/>
    <n v="2022"/>
    <n v="8040"/>
    <n v="23920"/>
  </r>
  <r>
    <x v="2"/>
    <s v="Cycling"/>
    <s v="Cycling"/>
    <x v="41"/>
    <x v="0"/>
    <x v="9"/>
    <s v="Li2 L Eyestay Dial A"/>
    <n v="2022"/>
    <n v="3015"/>
    <n v="8970"/>
  </r>
  <r>
    <x v="2"/>
    <s v="Cycling"/>
    <s v="Cycling"/>
    <x v="41"/>
    <x v="0"/>
    <x v="9"/>
    <s v="Li2 L Eyestay Dial A"/>
    <n v="2022"/>
    <n v="3015"/>
    <n v="8970"/>
  </r>
  <r>
    <x v="2"/>
    <s v="Cycling"/>
    <s v="Cycling"/>
    <x v="41"/>
    <x v="0"/>
    <x v="9"/>
    <s v="Li2 R Eyestay Dial A"/>
    <n v="2022"/>
    <n v="11055"/>
    <n v="32890"/>
  </r>
  <r>
    <x v="2"/>
    <s v="Cycling"/>
    <s v="Cycling"/>
    <x v="41"/>
    <x v="0"/>
    <x v="9"/>
    <s v="Li2 R Eyestay Dial A"/>
    <n v="2022"/>
    <n v="5530"/>
    <n v="16445"/>
  </r>
  <r>
    <x v="2"/>
    <s v="Cycling"/>
    <s v="Cycling"/>
    <x v="41"/>
    <x v="0"/>
    <x v="9"/>
    <s v="Li2 R Eyestay Dial A"/>
    <n v="2022"/>
    <n v="10050"/>
    <n v="29900"/>
  </r>
  <r>
    <x v="2"/>
    <s v="Cycling"/>
    <s v="Cycling"/>
    <x v="41"/>
    <x v="0"/>
    <x v="9"/>
    <s v="Li2 R Eyestay Dial A"/>
    <n v="2022"/>
    <n v="10050"/>
    <n v="29900"/>
  </r>
  <r>
    <x v="2"/>
    <s v="Cycling"/>
    <s v="Cycling"/>
    <x v="41"/>
    <x v="0"/>
    <x v="9"/>
    <s v="Li2 R Eyestay Dial A"/>
    <n v="2022"/>
    <n v="10050"/>
    <n v="29900"/>
  </r>
  <r>
    <x v="2"/>
    <s v="Cycling"/>
    <s v="Cycling"/>
    <x v="41"/>
    <x v="0"/>
    <x v="9"/>
    <s v="Li2 R Eyestay Dial A"/>
    <n v="2022"/>
    <n v="22110"/>
    <n v="65780"/>
  </r>
  <r>
    <x v="2"/>
    <s v="Cycling"/>
    <s v="Cycling"/>
    <x v="41"/>
    <x v="0"/>
    <x v="9"/>
    <s v="Li2 R Eyestay Dial A"/>
    <n v="2022"/>
    <n v="8040"/>
    <n v="23920"/>
  </r>
  <r>
    <x v="2"/>
    <s v="Cycling"/>
    <s v="Cycling"/>
    <x v="41"/>
    <x v="0"/>
    <x v="9"/>
    <s v="Li2 R Eyestay Dial A"/>
    <n v="2022"/>
    <n v="6030"/>
    <n v="17940"/>
  </r>
  <r>
    <x v="2"/>
    <s v="Cycling"/>
    <s v="Cycling"/>
    <x v="41"/>
    <x v="0"/>
    <x v="9"/>
    <s v="Li2 R Eyestay Dial A"/>
    <n v="2022"/>
    <n v="7035"/>
    <n v="20930"/>
  </r>
  <r>
    <x v="2"/>
    <s v="Cycling"/>
    <s v="Cycling"/>
    <x v="41"/>
    <x v="0"/>
    <x v="9"/>
    <s v="Li2 R Eyestay Dial A"/>
    <n v="2022"/>
    <n v="1005"/>
    <n v="2990"/>
  </r>
  <r>
    <x v="2"/>
    <s v="Cycling"/>
    <s v="Cycling"/>
    <x v="41"/>
    <x v="0"/>
    <x v="9"/>
    <s v="Li2 R Eyestay Dial A"/>
    <n v="2022"/>
    <n v="2010"/>
    <n v="5980"/>
  </r>
  <r>
    <x v="2"/>
    <s v="Cycling"/>
    <s v="Cycling"/>
    <x v="41"/>
    <x v="0"/>
    <x v="9"/>
    <s v="Li2 R Eyestay Dial A"/>
    <n v="2022"/>
    <n v="13570"/>
    <n v="40365"/>
  </r>
  <r>
    <x v="2"/>
    <s v="Cycling"/>
    <s v="Cycling"/>
    <x v="41"/>
    <x v="0"/>
    <x v="9"/>
    <s v="Li2 R Eyestay Dial A"/>
    <n v="2022"/>
    <n v="12060"/>
    <n v="35880"/>
  </r>
  <r>
    <x v="2"/>
    <s v="Cycling"/>
    <s v="Cycling"/>
    <x v="41"/>
    <x v="0"/>
    <x v="9"/>
    <s v="Li2 R Eyestay Dial A"/>
    <n v="2022"/>
    <n v="13065"/>
    <n v="38870"/>
  </r>
  <r>
    <x v="2"/>
    <s v="Cycling"/>
    <s v="Cycling"/>
    <x v="41"/>
    <x v="0"/>
    <x v="9"/>
    <s v="Li2 R Eyestay Dial A"/>
    <n v="2022"/>
    <n v="5525"/>
    <n v="16445"/>
  </r>
  <r>
    <x v="2"/>
    <s v="Cycling"/>
    <s v="Cycling"/>
    <x v="41"/>
    <x v="0"/>
    <x v="9"/>
    <s v="Li2 R Eyestay Dial A"/>
    <n v="2022"/>
    <n v="7035"/>
    <n v="20930"/>
  </r>
  <r>
    <x v="2"/>
    <s v="Cycling"/>
    <s v="Cycling"/>
    <x v="41"/>
    <x v="0"/>
    <x v="9"/>
    <s v="Li2 R Eyestay Dial A"/>
    <n v="2022"/>
    <n v="3015"/>
    <n v="8970"/>
  </r>
  <r>
    <x v="2"/>
    <s v="Cycling"/>
    <s v="Cycling"/>
    <x v="41"/>
    <x v="0"/>
    <x v="9"/>
    <s v="Li2 R Eyestay Dial A"/>
    <n v="2022"/>
    <n v="8545"/>
    <n v="25415"/>
  </r>
  <r>
    <x v="2"/>
    <s v="Cycling"/>
    <s v="Cycling"/>
    <x v="41"/>
    <x v="0"/>
    <x v="9"/>
    <s v="Li2 R Eyestay Dial A"/>
    <n v="2022"/>
    <n v="5025"/>
    <n v="14950"/>
  </r>
  <r>
    <x v="2"/>
    <s v="Cycling"/>
    <s v="Cycling"/>
    <x v="41"/>
    <x v="0"/>
    <x v="9"/>
    <s v="Li2 R Eyestay Dial A"/>
    <n v="2022"/>
    <n v="1005"/>
    <n v="2990"/>
  </r>
  <r>
    <x v="2"/>
    <s v="Cycling"/>
    <s v="Cycling"/>
    <x v="41"/>
    <x v="0"/>
    <x v="4"/>
    <s v="Li2 L Eyestay Dial C"/>
    <n v="2022"/>
    <n v="10050"/>
    <n v="27400"/>
  </r>
  <r>
    <x v="2"/>
    <s v="Cycling"/>
    <s v="Cycling"/>
    <x v="41"/>
    <x v="0"/>
    <x v="4"/>
    <s v="Li2 L Eyestay Dial C"/>
    <n v="2022"/>
    <n v="5025"/>
    <n v="13700"/>
  </r>
  <r>
    <x v="2"/>
    <s v="Cycling"/>
    <s v="Cycling"/>
    <x v="41"/>
    <x v="0"/>
    <x v="4"/>
    <s v="Li2 L Eyestay Dial C"/>
    <n v="2022"/>
    <n v="12060"/>
    <n v="32880"/>
  </r>
  <r>
    <x v="2"/>
    <s v="Cycling"/>
    <s v="Cycling"/>
    <x v="41"/>
    <x v="0"/>
    <x v="4"/>
    <s v="Li2 L Eyestay Dial C"/>
    <n v="2022"/>
    <n v="4020"/>
    <n v="10960"/>
  </r>
  <r>
    <x v="2"/>
    <s v="Cycling"/>
    <s v="Cycling"/>
    <x v="41"/>
    <x v="0"/>
    <x v="4"/>
    <s v="Li2 L Eyestay Dial C"/>
    <n v="2022"/>
    <n v="3015"/>
    <n v="8220"/>
  </r>
  <r>
    <x v="2"/>
    <s v="Cycling"/>
    <s v="Cycling"/>
    <x v="41"/>
    <x v="0"/>
    <x v="4"/>
    <s v="Li2 L Eyestay Dial C"/>
    <n v="2022"/>
    <n v="1000"/>
    <n v="2740"/>
  </r>
  <r>
    <x v="2"/>
    <s v="Cycling"/>
    <s v="Cycling"/>
    <x v="41"/>
    <x v="0"/>
    <x v="4"/>
    <s v="Li2 L Eyestay Dial C"/>
    <n v="2022"/>
    <n v="500"/>
    <n v="1370"/>
  </r>
  <r>
    <x v="2"/>
    <s v="Cycling"/>
    <s v="Cycling"/>
    <x v="41"/>
    <x v="0"/>
    <x v="4"/>
    <s v="Li2 L Eyestay Dial C"/>
    <n v="2022"/>
    <n v="1005"/>
    <n v="2740"/>
  </r>
  <r>
    <x v="2"/>
    <s v="Cycling"/>
    <s v="Cycling"/>
    <x v="41"/>
    <x v="0"/>
    <x v="4"/>
    <s v="Li2 R Eyestay Dial C"/>
    <n v="2022"/>
    <n v="1560"/>
    <n v="4216"/>
  </r>
  <r>
    <x v="2"/>
    <s v="Cycling"/>
    <s v="Cycling"/>
    <x v="41"/>
    <x v="0"/>
    <x v="4"/>
    <s v="Li2 R Eyestay Dial C"/>
    <n v="2022"/>
    <n v="10050"/>
    <n v="27400"/>
  </r>
  <r>
    <x v="2"/>
    <s v="Cycling"/>
    <s v="Cycling"/>
    <x v="41"/>
    <x v="0"/>
    <x v="4"/>
    <s v="Li2 R Eyestay Dial C"/>
    <n v="2022"/>
    <n v="5025"/>
    <n v="13700"/>
  </r>
  <r>
    <x v="2"/>
    <s v="Cycling"/>
    <s v="Cycling"/>
    <x v="41"/>
    <x v="0"/>
    <x v="4"/>
    <s v="Li2 R Eyestay Dial C"/>
    <n v="2022"/>
    <n v="12060"/>
    <n v="32880"/>
  </r>
  <r>
    <x v="2"/>
    <s v="Cycling"/>
    <s v="Cycling"/>
    <x v="41"/>
    <x v="0"/>
    <x v="4"/>
    <s v="Li2 R Eyestay Dial C"/>
    <n v="2022"/>
    <n v="4020"/>
    <n v="10960"/>
  </r>
  <r>
    <x v="2"/>
    <s v="Cycling"/>
    <s v="Cycling"/>
    <x v="41"/>
    <x v="0"/>
    <x v="4"/>
    <s v="Li2 R Eyestay Dial C"/>
    <n v="2022"/>
    <n v="3015"/>
    <n v="8220"/>
  </r>
  <r>
    <x v="2"/>
    <s v="Cycling"/>
    <s v="Cycling"/>
    <x v="41"/>
    <x v="0"/>
    <x v="4"/>
    <s v="Li2 R Eyestay Dial C"/>
    <n v="2022"/>
    <n v="1000"/>
    <n v="2740"/>
  </r>
  <r>
    <x v="2"/>
    <s v="Cycling"/>
    <s v="Cycling"/>
    <x v="41"/>
    <x v="0"/>
    <x v="4"/>
    <s v="Li2 R Eyestay Dial C"/>
    <n v="2022"/>
    <n v="500"/>
    <n v="1370"/>
  </r>
  <r>
    <x v="2"/>
    <s v="Cycling"/>
    <s v="Cycling"/>
    <x v="41"/>
    <x v="0"/>
    <x v="4"/>
    <s v="Li2 R Eyestay Dial C"/>
    <n v="2022"/>
    <n v="1005"/>
    <n v="2740"/>
  </r>
  <r>
    <x v="2"/>
    <s v="Cycling"/>
    <s v="Cycling"/>
    <x v="41"/>
    <x v="0"/>
    <x v="18"/>
    <s v="Li2 L Eyestay Dial D"/>
    <n v="2022"/>
    <n v="1005"/>
    <n v="4870"/>
  </r>
  <r>
    <x v="2"/>
    <s v="Cycling"/>
    <s v="Cycling"/>
    <x v="41"/>
    <x v="0"/>
    <x v="18"/>
    <s v="Li2 L Eyestay Dial D"/>
    <n v="2022"/>
    <n v="100"/>
    <n v="487"/>
  </r>
  <r>
    <x v="2"/>
    <s v="Cycling"/>
    <s v="Cycling"/>
    <x v="41"/>
    <x v="0"/>
    <x v="18"/>
    <s v="Li2 L Eyestay Dial D"/>
    <n v="2022"/>
    <n v="2515"/>
    <n v="12175"/>
  </r>
  <r>
    <x v="2"/>
    <s v="Cycling"/>
    <s v="Cycling"/>
    <x v="41"/>
    <x v="0"/>
    <x v="18"/>
    <s v="Li2 L Eyestay Dial D"/>
    <n v="2022"/>
    <n v="1510"/>
    <n v="7305"/>
  </r>
  <r>
    <x v="2"/>
    <s v="Cycling"/>
    <s v="Cycling"/>
    <x v="41"/>
    <x v="0"/>
    <x v="18"/>
    <s v="Li2 L Eyestay Dial D"/>
    <n v="2022"/>
    <n v="500"/>
    <n v="2435"/>
  </r>
  <r>
    <x v="2"/>
    <s v="Cycling"/>
    <s v="Cycling"/>
    <x v="41"/>
    <x v="0"/>
    <x v="18"/>
    <s v="Li2 R Eyestay Dial D"/>
    <n v="2022"/>
    <n v="1005"/>
    <n v="4870"/>
  </r>
  <r>
    <x v="2"/>
    <s v="Cycling"/>
    <s v="Cycling"/>
    <x v="41"/>
    <x v="0"/>
    <x v="18"/>
    <s v="Li2 R Eyestay Dial D"/>
    <n v="2022"/>
    <n v="100"/>
    <n v="487"/>
  </r>
  <r>
    <x v="2"/>
    <s v="Cycling"/>
    <s v="Cycling"/>
    <x v="41"/>
    <x v="0"/>
    <x v="18"/>
    <s v="Li2 R Eyestay Dial D"/>
    <n v="2022"/>
    <n v="2515"/>
    <n v="12175"/>
  </r>
  <r>
    <x v="2"/>
    <s v="Cycling"/>
    <s v="Cycling"/>
    <x v="41"/>
    <x v="0"/>
    <x v="18"/>
    <s v="Li2 R Eyestay Dial D"/>
    <n v="2022"/>
    <n v="1510"/>
    <n v="7305"/>
  </r>
  <r>
    <x v="2"/>
    <s v="Cycling"/>
    <s v="Cycling"/>
    <x v="41"/>
    <x v="0"/>
    <x v="18"/>
    <s v="Li2 R Eyestay Dial D"/>
    <n v="2022"/>
    <n v="500"/>
    <n v="2435"/>
  </r>
  <r>
    <x v="2"/>
    <s v="Outdoor"/>
    <s v="Hike/Mountaineering"/>
    <x v="42"/>
    <x v="0"/>
    <x v="21"/>
    <s v="L6 R Eyestay 20mm Dial B"/>
    <n v="2022"/>
    <n v="6260"/>
    <n v="15375.75"/>
  </r>
  <r>
    <x v="2"/>
    <s v="Outdoor"/>
    <s v="Hike/Mountaineering"/>
    <x v="42"/>
    <x v="0"/>
    <x v="21"/>
    <s v="L6 R Eyestay 20mm Dial B"/>
    <n v="2022"/>
    <n v="10455"/>
    <n v="25896"/>
  </r>
  <r>
    <x v="2"/>
    <s v="Outdoor"/>
    <s v="Hike/Mountaineering"/>
    <x v="42"/>
    <x v="0"/>
    <x v="21"/>
    <s v="L6 R Eyestay 20mm Dial B"/>
    <n v="2022"/>
    <n v="12520"/>
    <n v="31000.5"/>
  </r>
  <r>
    <x v="2"/>
    <s v="Outdoor"/>
    <s v="Hike/Mountaineering"/>
    <x v="42"/>
    <x v="0"/>
    <x v="21"/>
    <s v="L6 R Eyestay 20mm Dial B"/>
    <n v="2022"/>
    <n v="8270"/>
    <n v="20480.25"/>
  </r>
  <r>
    <x v="2"/>
    <s v="Outdoor"/>
    <s v="Hike/Mountaineering"/>
    <x v="42"/>
    <x v="0"/>
    <x v="21"/>
    <s v="L6 R Eyestay 20mm Dial B"/>
    <n v="2022"/>
    <n v="8270"/>
    <n v="20480.25"/>
  </r>
  <r>
    <x v="2"/>
    <s v="Outdoor"/>
    <s v="Hike/Mountaineering"/>
    <x v="42"/>
    <x v="0"/>
    <x v="16"/>
    <s v="L6 L Eyestay 20mm Dial J"/>
    <n v="2022"/>
    <n v="3120"/>
    <n v="2449"/>
  </r>
  <r>
    <x v="2"/>
    <s v="Outdoor"/>
    <s v="Hike/Mountaineering"/>
    <x v="42"/>
    <x v="0"/>
    <x v="16"/>
    <s v="L6 L Eyestay 20mm Dial J"/>
    <n v="2022"/>
    <n v="2115"/>
    <n v="1659"/>
  </r>
  <r>
    <x v="2"/>
    <s v="Outdoor"/>
    <s v="Hike/Mountaineering"/>
    <x v="42"/>
    <x v="0"/>
    <x v="16"/>
    <s v="L6 L Eyestay 20mm Dial J"/>
    <n v="2022"/>
    <n v="10305"/>
    <n v="8097.5"/>
  </r>
  <r>
    <x v="2"/>
    <s v="Outdoor"/>
    <s v="Hike/Mountaineering"/>
    <x v="42"/>
    <x v="0"/>
    <x v="16"/>
    <s v="L6 L Eyestay 20mm Dial J"/>
    <n v="2022"/>
    <n v="25755"/>
    <n v="20243.75"/>
  </r>
  <r>
    <x v="2"/>
    <s v="Outdoor"/>
    <s v="Hike/Mountaineering"/>
    <x v="42"/>
    <x v="0"/>
    <x v="16"/>
    <s v="L6 L Eyestay 20mm Dial J"/>
    <n v="2022"/>
    <n v="5230"/>
    <n v="4108"/>
  </r>
  <r>
    <x v="2"/>
    <s v="Outdoor"/>
    <s v="Hike/Mountaineering"/>
    <x v="42"/>
    <x v="0"/>
    <x v="16"/>
    <s v="L6 L Eyestay 20mm Dial J"/>
    <n v="2022"/>
    <n v="3120"/>
    <n v="2449"/>
  </r>
  <r>
    <x v="2"/>
    <s v="Outdoor"/>
    <s v="Hike/Mountaineering"/>
    <x v="42"/>
    <x v="0"/>
    <x v="16"/>
    <s v="L6 L Eyestay 20mm Dial J"/>
    <n v="2022"/>
    <n v="30960"/>
    <n v="24332"/>
  </r>
  <r>
    <x v="2"/>
    <s v="Outdoor"/>
    <s v="Hike/Mountaineering"/>
    <x v="42"/>
    <x v="0"/>
    <x v="16"/>
    <s v="L6 L Eyestay 20mm Dial J"/>
    <n v="2022"/>
    <n v="7240"/>
    <n v="5688"/>
  </r>
  <r>
    <x v="2"/>
    <s v="Outdoor"/>
    <s v="Hike/Mountaineering"/>
    <x v="42"/>
    <x v="0"/>
    <x v="16"/>
    <s v="L6 L Eyestay 20mm Dial J"/>
    <n v="2022"/>
    <n v="2115"/>
    <n v="1659"/>
  </r>
  <r>
    <x v="2"/>
    <s v="Outdoor"/>
    <s v="Hike/Mountaineering"/>
    <x v="42"/>
    <x v="0"/>
    <x v="16"/>
    <s v="L6 L Eyestay 20mm Dial J"/>
    <n v="2022"/>
    <n v="6190"/>
    <n v="4858.5"/>
  </r>
  <r>
    <x v="2"/>
    <s v="Outdoor"/>
    <s v="Hike/Mountaineering"/>
    <x v="42"/>
    <x v="0"/>
    <x v="16"/>
    <s v="L6 L Eyestay 20mm Dial J"/>
    <n v="2022"/>
    <n v="2115"/>
    <n v="1659"/>
  </r>
  <r>
    <x v="2"/>
    <s v="Outdoor"/>
    <s v="Hike/Mountaineering"/>
    <x v="42"/>
    <x v="0"/>
    <x v="16"/>
    <s v="L6 L Eyestay 20mm Dial J"/>
    <n v="2022"/>
    <n v="7240"/>
    <n v="5688"/>
  </r>
  <r>
    <x v="2"/>
    <s v="Outdoor"/>
    <s v="Hike/Mountaineering"/>
    <x v="42"/>
    <x v="0"/>
    <x v="16"/>
    <s v="L6 L Eyestay 20mm Dial J"/>
    <n v="2022"/>
    <n v="2065"/>
    <n v="1619.5"/>
  </r>
  <r>
    <x v="2"/>
    <s v="Outdoor"/>
    <s v="Hike/Mountaineering"/>
    <x v="42"/>
    <x v="0"/>
    <x v="16"/>
    <s v="L6 L Eyestay 20mm Dial J"/>
    <n v="2022"/>
    <n v="10305"/>
    <n v="8097.5"/>
  </r>
  <r>
    <x v="2"/>
    <s v="Outdoor"/>
    <s v="Hike/Mountaineering"/>
    <x v="42"/>
    <x v="0"/>
    <x v="16"/>
    <s v="L6 L Eyestay 20mm Dial J"/>
    <n v="2022"/>
    <n v="5130"/>
    <n v="4029"/>
  </r>
  <r>
    <x v="2"/>
    <s v="Outdoor"/>
    <s v="Hike/Mountaineering"/>
    <x v="42"/>
    <x v="0"/>
    <x v="16"/>
    <s v="L6 L Eyestay 20mm Dial J"/>
    <n v="2022"/>
    <n v="8245"/>
    <n v="6478"/>
  </r>
  <r>
    <x v="2"/>
    <s v="Outdoor"/>
    <s v="Hike/Mountaineering"/>
    <x v="42"/>
    <x v="0"/>
    <x v="16"/>
    <s v="L6 L Eyestay 20mm Dial J"/>
    <n v="2022"/>
    <n v="6235"/>
    <n v="4898"/>
  </r>
  <r>
    <x v="2"/>
    <s v="Outdoor"/>
    <s v="Hike/Mountaineering"/>
    <x v="42"/>
    <x v="0"/>
    <x v="16"/>
    <s v="L6 L Eyestay 20mm Dial J"/>
    <n v="2022"/>
    <n v="10355"/>
    <n v="8137"/>
  </r>
  <r>
    <x v="2"/>
    <s v="Outdoor"/>
    <s v="Hike/Mountaineering"/>
    <x v="42"/>
    <x v="0"/>
    <x v="16"/>
    <s v="L6 L Eyestay 20mm Dial J"/>
    <n v="2022"/>
    <n v="10355"/>
    <n v="8137"/>
  </r>
  <r>
    <x v="2"/>
    <s v="Outdoor"/>
    <s v="Hike/Mountaineering"/>
    <x v="42"/>
    <x v="0"/>
    <x v="16"/>
    <s v="L6 L Eyestay 20mm Dial J"/>
    <n v="2022"/>
    <n v="5180"/>
    <n v="4068.5"/>
  </r>
  <r>
    <x v="2"/>
    <s v="Outdoor"/>
    <s v="Hike/Mountaineering"/>
    <x v="42"/>
    <x v="0"/>
    <x v="16"/>
    <s v="L6 L Eyestay 20mm Dial J"/>
    <n v="2022"/>
    <n v="5180"/>
    <n v="4068.5"/>
  </r>
  <r>
    <x v="2"/>
    <s v="Outdoor"/>
    <s v="Hike/Mountaineering"/>
    <x v="42"/>
    <x v="0"/>
    <x v="16"/>
    <s v="L6 L Eyestay 20mm Dial J"/>
    <n v="2022"/>
    <n v="3120"/>
    <n v="2449"/>
  </r>
  <r>
    <x v="2"/>
    <s v="Outdoor"/>
    <s v="Hike/Mountaineering"/>
    <x v="42"/>
    <x v="0"/>
    <x v="16"/>
    <s v="L6 L Eyestay 20mm Dial J"/>
    <n v="2022"/>
    <n v="5155"/>
    <n v="4048.75"/>
  </r>
  <r>
    <x v="2"/>
    <s v="Outdoor"/>
    <s v="Hike/Mountaineering"/>
    <x v="42"/>
    <x v="0"/>
    <x v="16"/>
    <s v="L6 L Eyestay 20mm Dial J"/>
    <n v="2022"/>
    <n v="2115"/>
    <n v="1659"/>
  </r>
  <r>
    <x v="2"/>
    <s v="Outdoor"/>
    <s v="Hike/Mountaineering"/>
    <x v="42"/>
    <x v="0"/>
    <x v="16"/>
    <s v="L6 L Eyestay 20mm Dial J"/>
    <n v="2022"/>
    <n v="7240"/>
    <n v="5688"/>
  </r>
  <r>
    <x v="2"/>
    <s v="Outdoor"/>
    <s v="Hike/Mountaineering"/>
    <x v="42"/>
    <x v="0"/>
    <x v="16"/>
    <s v="L6 L Eyestay 20mm Dial J"/>
    <n v="2022"/>
    <n v="5130"/>
    <n v="4029"/>
  </r>
  <r>
    <x v="2"/>
    <s v="Outdoor"/>
    <s v="Hike/Mountaineering"/>
    <x v="42"/>
    <x v="0"/>
    <x v="16"/>
    <s v="L6 L Eyestay 20mm Dial J"/>
    <n v="2022"/>
    <n v="2065"/>
    <n v="1619.5"/>
  </r>
  <r>
    <x v="2"/>
    <s v="Outdoor"/>
    <s v="Hike/Mountaineering"/>
    <x v="42"/>
    <x v="0"/>
    <x v="16"/>
    <s v="L6 L Eyestay 20mm Dial J"/>
    <n v="2022"/>
    <n v="7240"/>
    <n v="5688"/>
  </r>
  <r>
    <x v="2"/>
    <s v="Outdoor"/>
    <s v="Hike/Mountaineering"/>
    <x v="42"/>
    <x v="0"/>
    <x v="16"/>
    <s v="L6 L Eyestay 20mm Dial J"/>
    <n v="2022"/>
    <n v="7690"/>
    <n v="6043.5"/>
  </r>
  <r>
    <x v="2"/>
    <s v="Outdoor"/>
    <s v="Hike/Mountaineering"/>
    <x v="42"/>
    <x v="0"/>
    <x v="16"/>
    <s v="L6 L Eyestay 20mm Dial J"/>
    <n v="2022"/>
    <n v="7690"/>
    <n v="6043.5"/>
  </r>
  <r>
    <x v="2"/>
    <s v="Outdoor"/>
    <s v="Hike/Mountaineering"/>
    <x v="42"/>
    <x v="0"/>
    <x v="16"/>
    <s v="L6 L Eyestay 20mm Dial J"/>
    <n v="2022"/>
    <n v="9300"/>
    <n v="7122.5"/>
  </r>
  <r>
    <x v="2"/>
    <s v="Outdoor"/>
    <s v="Hike/Mountaineering"/>
    <x v="42"/>
    <x v="0"/>
    <x v="16"/>
    <s v="L6 L Eyestay 20mm Dial J"/>
    <n v="2022"/>
    <n v="10305"/>
    <n v="7892.5"/>
  </r>
  <r>
    <x v="2"/>
    <s v="Outdoor"/>
    <s v="Hike/Mountaineering"/>
    <x v="42"/>
    <x v="0"/>
    <x v="16"/>
    <s v="L6 L Eyestay 20mm Dial J"/>
    <n v="2022"/>
    <n v="5180"/>
    <n v="3965.5"/>
  </r>
  <r>
    <x v="2"/>
    <s v="Outdoor"/>
    <s v="Hike/Mountaineering"/>
    <x v="42"/>
    <x v="0"/>
    <x v="16"/>
    <s v="L6 L Eyestay 20mm Dial J"/>
    <n v="2022"/>
    <n v="11365"/>
    <n v="8701"/>
  </r>
  <r>
    <x v="2"/>
    <s v="Outdoor"/>
    <s v="Hike/Mountaineering"/>
    <x v="42"/>
    <x v="0"/>
    <x v="16"/>
    <s v="L6 L Eyestay 20mm Dial J"/>
    <n v="2022"/>
    <n v="8245"/>
    <n v="6314"/>
  </r>
  <r>
    <x v="2"/>
    <s v="Outdoor"/>
    <s v="Hike/Mountaineering"/>
    <x v="42"/>
    <x v="0"/>
    <x v="16"/>
    <s v="L6 L Eyestay 20mm Dial J"/>
    <n v="2022"/>
    <n v="3825"/>
    <n v="2926"/>
  </r>
  <r>
    <x v="2"/>
    <s v="Outdoor"/>
    <s v="Hike/Mountaineering"/>
    <x v="42"/>
    <x v="0"/>
    <x v="16"/>
    <s v="L6 L Eyestay 20mm Dial J"/>
    <n v="2022"/>
    <n v="12365"/>
    <n v="9471"/>
  </r>
  <r>
    <x v="2"/>
    <s v="Outdoor"/>
    <s v="Hike/Mountaineering"/>
    <x v="42"/>
    <x v="0"/>
    <x v="16"/>
    <s v="L6 L Eyestay 20mm Dial J"/>
    <n v="2022"/>
    <n v="3120"/>
    <n v="2387"/>
  </r>
  <r>
    <x v="2"/>
    <s v="Outdoor"/>
    <s v="Hike/Mountaineering"/>
    <x v="42"/>
    <x v="0"/>
    <x v="16"/>
    <s v="L6 L Eyestay 20mm Dial J"/>
    <n v="2022"/>
    <n v="20605"/>
    <n v="16195"/>
  </r>
  <r>
    <x v="2"/>
    <s v="Outdoor"/>
    <s v="Hike/Mountaineering"/>
    <x v="42"/>
    <x v="0"/>
    <x v="16"/>
    <s v="L6 L Eyestay 20mm Dial J"/>
    <n v="2022"/>
    <n v="10355"/>
    <n v="8137"/>
  </r>
  <r>
    <x v="2"/>
    <s v="Outdoor"/>
    <s v="Hike/Mountaineering"/>
    <x v="42"/>
    <x v="0"/>
    <x v="16"/>
    <s v="L6 R Eyestay 20mm Dial J"/>
    <n v="2022"/>
    <n v="2090"/>
    <n v="1639.25"/>
  </r>
  <r>
    <x v="2"/>
    <s v="Outdoor"/>
    <s v="Hike/Mountaineering"/>
    <x v="42"/>
    <x v="0"/>
    <x v="16"/>
    <s v="L6 R Eyestay 20mm Dial J"/>
    <n v="2022"/>
    <n v="2065"/>
    <n v="1619.5"/>
  </r>
  <r>
    <x v="2"/>
    <s v="Outdoor"/>
    <s v="Hike/Mountaineering"/>
    <x v="42"/>
    <x v="0"/>
    <x v="16"/>
    <s v="L6 R Eyestay 20mm Dial J"/>
    <n v="2022"/>
    <n v="10305"/>
    <n v="8097.5"/>
  </r>
  <r>
    <x v="2"/>
    <s v="Outdoor"/>
    <s v="Hike/Mountaineering"/>
    <x v="42"/>
    <x v="0"/>
    <x v="16"/>
    <s v="L6 R Eyestay 20mm Dial J"/>
    <n v="2022"/>
    <n v="5130"/>
    <n v="4029"/>
  </r>
  <r>
    <x v="2"/>
    <s v="Outdoor"/>
    <s v="Hike/Mountaineering"/>
    <x v="42"/>
    <x v="0"/>
    <x v="16"/>
    <s v="L6 R Eyestay 20mm Dial J"/>
    <n v="2022"/>
    <n v="8245"/>
    <n v="6478"/>
  </r>
  <r>
    <x v="2"/>
    <s v="Outdoor"/>
    <s v="Hike/Mountaineering"/>
    <x v="42"/>
    <x v="0"/>
    <x v="16"/>
    <s v="L6 R Eyestay 20mm Dial J"/>
    <n v="2022"/>
    <n v="6235"/>
    <n v="4898"/>
  </r>
  <r>
    <x v="2"/>
    <s v="Outdoor"/>
    <s v="Hike/Mountaineering"/>
    <x v="42"/>
    <x v="0"/>
    <x v="16"/>
    <s v="L6 R Eyestay 20mm Dial J"/>
    <n v="2022"/>
    <n v="10355"/>
    <n v="8137"/>
  </r>
  <r>
    <x v="2"/>
    <s v="Outdoor"/>
    <s v="Hike/Mountaineering"/>
    <x v="42"/>
    <x v="0"/>
    <x v="16"/>
    <s v="L6 R Eyestay 20mm Dial J"/>
    <n v="2022"/>
    <n v="10355"/>
    <n v="8137"/>
  </r>
  <r>
    <x v="2"/>
    <s v="Outdoor"/>
    <s v="Hike/Mountaineering"/>
    <x v="42"/>
    <x v="0"/>
    <x v="16"/>
    <s v="L6 R Eyestay 20mm Dial J"/>
    <n v="2022"/>
    <n v="5180"/>
    <n v="4068.5"/>
  </r>
  <r>
    <x v="2"/>
    <s v="Outdoor"/>
    <s v="Hike/Mountaineering"/>
    <x v="42"/>
    <x v="0"/>
    <x v="16"/>
    <s v="L6 R Eyestay 20mm Dial J"/>
    <n v="2022"/>
    <n v="5180"/>
    <n v="4068.5"/>
  </r>
  <r>
    <x v="2"/>
    <s v="Outdoor"/>
    <s v="Hike/Mountaineering"/>
    <x v="42"/>
    <x v="0"/>
    <x v="16"/>
    <s v="L6 R Eyestay 20mm Dial J"/>
    <n v="2022"/>
    <n v="3120"/>
    <n v="2449"/>
  </r>
  <r>
    <x v="2"/>
    <s v="Outdoor"/>
    <s v="Hike/Mountaineering"/>
    <x v="42"/>
    <x v="0"/>
    <x v="16"/>
    <s v="L6 R Eyestay 20mm Dial J"/>
    <n v="2022"/>
    <n v="3095"/>
    <n v="2429.25"/>
  </r>
  <r>
    <x v="2"/>
    <s v="Outdoor"/>
    <s v="Hike/Mountaineering"/>
    <x v="42"/>
    <x v="0"/>
    <x v="16"/>
    <s v="L6 R Eyestay 20mm Dial J"/>
    <n v="2022"/>
    <n v="5155"/>
    <n v="4048.75"/>
  </r>
  <r>
    <x v="2"/>
    <s v="Outdoor"/>
    <s v="Hike/Mountaineering"/>
    <x v="42"/>
    <x v="0"/>
    <x v="16"/>
    <s v="L6 R Eyestay 20mm Dial J"/>
    <n v="2022"/>
    <n v="2115"/>
    <n v="1659"/>
  </r>
  <r>
    <x v="2"/>
    <s v="Outdoor"/>
    <s v="Hike/Mountaineering"/>
    <x v="42"/>
    <x v="0"/>
    <x v="16"/>
    <s v="L6 R Eyestay 20mm Dial J"/>
    <n v="2022"/>
    <n v="4125"/>
    <n v="3239"/>
  </r>
  <r>
    <x v="2"/>
    <s v="Outdoor"/>
    <s v="Hike/Mountaineering"/>
    <x v="42"/>
    <x v="0"/>
    <x v="16"/>
    <s v="L6 R Eyestay 20mm Dial J"/>
    <n v="2022"/>
    <n v="7240"/>
    <n v="5688"/>
  </r>
  <r>
    <x v="2"/>
    <s v="Outdoor"/>
    <s v="Hike/Mountaineering"/>
    <x v="42"/>
    <x v="0"/>
    <x v="16"/>
    <s v="L6 R Eyestay 20mm Dial J"/>
    <n v="2022"/>
    <n v="5130"/>
    <n v="4029"/>
  </r>
  <r>
    <x v="2"/>
    <s v="Outdoor"/>
    <s v="Hike/Mountaineering"/>
    <x v="42"/>
    <x v="0"/>
    <x v="16"/>
    <s v="L6 R Eyestay 20mm Dial J"/>
    <n v="2022"/>
    <n v="2065"/>
    <n v="1619.5"/>
  </r>
  <r>
    <x v="2"/>
    <s v="Outdoor"/>
    <s v="Hike/Mountaineering"/>
    <x v="42"/>
    <x v="0"/>
    <x v="16"/>
    <s v="L6 R Eyestay 20mm Dial J"/>
    <n v="2022"/>
    <n v="7240"/>
    <n v="5688"/>
  </r>
  <r>
    <x v="2"/>
    <s v="Outdoor"/>
    <s v="Hike/Mountaineering"/>
    <x v="42"/>
    <x v="0"/>
    <x v="16"/>
    <s v="L6 R Eyestay 20mm Dial J"/>
    <n v="2022"/>
    <n v="7690"/>
    <n v="6043.5"/>
  </r>
  <r>
    <x v="2"/>
    <s v="Outdoor"/>
    <s v="Hike/Mountaineering"/>
    <x v="42"/>
    <x v="0"/>
    <x v="16"/>
    <s v="L6 R Eyestay 20mm Dial J"/>
    <n v="2022"/>
    <n v="7690"/>
    <n v="6043.5"/>
  </r>
  <r>
    <x v="2"/>
    <s v="Outdoor"/>
    <s v="Hike/Mountaineering"/>
    <x v="42"/>
    <x v="0"/>
    <x v="16"/>
    <s v="L6 R Eyestay 20mm Dial J"/>
    <n v="2022"/>
    <n v="6260"/>
    <n v="4917.75"/>
  </r>
  <r>
    <x v="2"/>
    <s v="Outdoor"/>
    <s v="Hike/Mountaineering"/>
    <x v="42"/>
    <x v="0"/>
    <x v="16"/>
    <s v="L6 R Eyestay 20mm Dial J"/>
    <n v="2022"/>
    <n v="4175"/>
    <n v="3278.5"/>
  </r>
  <r>
    <x v="2"/>
    <s v="Outdoor"/>
    <s v="Hike/Mountaineering"/>
    <x v="42"/>
    <x v="0"/>
    <x v="16"/>
    <s v="L6 R Eyestay 20mm Dial J"/>
    <n v="2022"/>
    <n v="20535"/>
    <n v="15727.25"/>
  </r>
  <r>
    <x v="2"/>
    <s v="Outdoor"/>
    <s v="Hike/Mountaineering"/>
    <x v="42"/>
    <x v="0"/>
    <x v="16"/>
    <s v="L6 R Eyestay 20mm Dial J"/>
    <n v="2022"/>
    <n v="5180"/>
    <n v="3965.5"/>
  </r>
  <r>
    <x v="2"/>
    <s v="Outdoor"/>
    <s v="Hike/Mountaineering"/>
    <x v="42"/>
    <x v="0"/>
    <x v="16"/>
    <s v="L6 R Eyestay 20mm Dial J"/>
    <n v="2022"/>
    <n v="15490"/>
    <n v="11858"/>
  </r>
  <r>
    <x v="2"/>
    <s v="Outdoor"/>
    <s v="Hike/Mountaineering"/>
    <x v="42"/>
    <x v="0"/>
    <x v="16"/>
    <s v="L6 R Eyestay 20mm Dial J"/>
    <n v="2022"/>
    <n v="2010"/>
    <n v="1540"/>
  </r>
  <r>
    <x v="2"/>
    <s v="Outdoor"/>
    <s v="Hike/Mountaineering"/>
    <x v="42"/>
    <x v="0"/>
    <x v="16"/>
    <s v="L6 R Eyestay 20mm Dial J"/>
    <n v="2022"/>
    <n v="14905"/>
    <n v="11415.25"/>
  </r>
  <r>
    <x v="2"/>
    <s v="Outdoor"/>
    <s v="Hike/Mountaineering"/>
    <x v="42"/>
    <x v="0"/>
    <x v="16"/>
    <s v="L6 R Eyestay 20mm Dial J"/>
    <n v="2022"/>
    <n v="5915"/>
    <n v="4523.75"/>
  </r>
  <r>
    <x v="2"/>
    <s v="Outdoor"/>
    <s v="Hike/Mountaineering"/>
    <x v="42"/>
    <x v="0"/>
    <x v="16"/>
    <s v="L6 R Eyestay 20mm Dial J"/>
    <n v="2022"/>
    <n v="28950"/>
    <n v="22176"/>
  </r>
  <r>
    <x v="2"/>
    <s v="Outdoor"/>
    <s v="Hike/Mountaineering"/>
    <x v="42"/>
    <x v="0"/>
    <x v="16"/>
    <s v="L6 R Eyestay 20mm Dial J"/>
    <n v="2022"/>
    <n v="3120"/>
    <n v="2387"/>
  </r>
  <r>
    <x v="2"/>
    <s v="Outdoor"/>
    <s v="Hike/Mountaineering"/>
    <x v="42"/>
    <x v="0"/>
    <x v="16"/>
    <s v="L6 R Eyestay 20mm Dial J"/>
    <n v="2022"/>
    <n v="14630"/>
    <n v="11494.5"/>
  </r>
  <r>
    <x v="2"/>
    <s v="Outdoor"/>
    <s v="Hike/Mountaineering"/>
    <x v="42"/>
    <x v="0"/>
    <x v="16"/>
    <s v="L6 R Eyestay 20mm Dial J"/>
    <n v="2022"/>
    <n v="20605"/>
    <n v="16195"/>
  </r>
  <r>
    <x v="2"/>
    <s v="Outdoor"/>
    <s v="Hike/Mountaineering"/>
    <x v="42"/>
    <x v="0"/>
    <x v="16"/>
    <s v="L6 R Eyestay 20mm Dial J"/>
    <n v="2022"/>
    <n v="10355"/>
    <n v="8137"/>
  </r>
  <r>
    <x v="2"/>
    <s v="Outdoor"/>
    <s v="Hike/Mountaineering"/>
    <x v="42"/>
    <x v="0"/>
    <x v="16"/>
    <s v="L6 R Eyestay 20mm Dial J"/>
    <n v="2022"/>
    <n v="3015"/>
    <n v="2370"/>
  </r>
  <r>
    <x v="2"/>
    <s v="Outdoor"/>
    <s v="Hike/Mountaineering"/>
    <x v="42"/>
    <x v="0"/>
    <x v="16"/>
    <s v="L6 R Eyestay 20mm Dial J"/>
    <n v="2022"/>
    <n v="3120"/>
    <n v="2449"/>
  </r>
  <r>
    <x v="2"/>
    <s v="Outdoor"/>
    <s v="Hike/Mountaineering"/>
    <x v="42"/>
    <x v="0"/>
    <x v="35"/>
    <s v="L6 R Eyestay 20mm Dial W"/>
    <n v="2022"/>
    <n v="9045"/>
    <n v="8460"/>
  </r>
  <r>
    <x v="2"/>
    <s v="Outdoor"/>
    <s v="Hike/Mountaineering"/>
    <x v="42"/>
    <x v="0"/>
    <x v="13"/>
    <s v="L6 R Eyestay 20mm Dial X"/>
    <n v="2022"/>
    <n v="8320"/>
    <n v="9019.75"/>
  </r>
  <r>
    <x v="2"/>
    <s v="Outdoor"/>
    <s v="Hike/Mountaineering"/>
    <x v="42"/>
    <x v="0"/>
    <x v="13"/>
    <s v="L6 R Eyestay 20mm Dial X"/>
    <n v="2022"/>
    <n v="20805"/>
    <n v="22563"/>
  </r>
  <r>
    <x v="2"/>
    <s v="Outdoor"/>
    <s v="Hike/Mountaineering"/>
    <x v="42"/>
    <x v="0"/>
    <x v="13"/>
    <s v="L6 R Eyestay 20mm Dial X"/>
    <n v="2022"/>
    <n v="6260"/>
    <n v="6785.25"/>
  </r>
  <r>
    <x v="2"/>
    <s v="Outdoor"/>
    <s v="Hike/Mountaineering"/>
    <x v="42"/>
    <x v="0"/>
    <x v="13"/>
    <s v="L6 R Eyestay 20mm Dial X"/>
    <n v="2022"/>
    <n v="10405"/>
    <n v="11281.5"/>
  </r>
  <r>
    <x v="2"/>
    <s v="Outdoor"/>
    <s v="Hike/Mountaineering"/>
    <x v="42"/>
    <x v="0"/>
    <x v="13"/>
    <s v="L6 R Eyestay 20mm Dial X"/>
    <n v="2022"/>
    <n v="4200"/>
    <n v="4550.75"/>
  </r>
  <r>
    <x v="2"/>
    <s v="Outdoor"/>
    <s v="Hike/Mountaineering"/>
    <x v="42"/>
    <x v="0"/>
    <x v="13"/>
    <s v="L6 R Eyestay 20mm Dial X"/>
    <n v="2022"/>
    <n v="5205"/>
    <n v="5640.75"/>
  </r>
  <r>
    <x v="2"/>
    <s v="Outdoor"/>
    <s v="Hike/Mountaineering"/>
    <x v="42"/>
    <x v="0"/>
    <x v="13"/>
    <s v="L6 R Eyestay 20mm Dial X"/>
    <n v="2022"/>
    <n v="10405"/>
    <n v="11281.5"/>
  </r>
  <r>
    <x v="2"/>
    <s v="Outdoor"/>
    <s v="Hike/Mountaineering"/>
    <x v="42"/>
    <x v="0"/>
    <x v="13"/>
    <s v="L6 R Eyestay 20mm Dial X"/>
    <n v="2022"/>
    <n v="39690"/>
    <n v="43027.75"/>
  </r>
  <r>
    <x v="2"/>
    <s v="Outdoor"/>
    <s v="Hike/Mountaineering"/>
    <x v="42"/>
    <x v="0"/>
    <x v="13"/>
    <s v="L6 R Eyestay 20mm Dial X"/>
    <n v="2022"/>
    <n v="8320"/>
    <n v="9019.75"/>
  </r>
  <r>
    <x v="2"/>
    <s v="Outdoor"/>
    <s v="Hike/Mountaineering"/>
    <x v="42"/>
    <x v="0"/>
    <x v="13"/>
    <s v="L6 R Eyestay 20mm Dial X"/>
    <n v="2022"/>
    <n v="12490"/>
    <n v="13543.25"/>
  </r>
  <r>
    <x v="2"/>
    <s v="Outdoor"/>
    <s v="Hike/Mountaineering"/>
    <x v="42"/>
    <x v="0"/>
    <x v="13"/>
    <s v="L6 R Eyestay 20mm Dial X"/>
    <n v="2022"/>
    <n v="31220"/>
    <n v="33844.5"/>
  </r>
  <r>
    <x v="2"/>
    <s v="Outdoor"/>
    <s v="Hike/Mountaineering"/>
    <x v="42"/>
    <x v="0"/>
    <x v="13"/>
    <s v="L6 R Eyestay 20mm Dial X"/>
    <n v="2022"/>
    <n v="12490"/>
    <n v="13543.25"/>
  </r>
  <r>
    <x v="2"/>
    <s v="Outdoor"/>
    <s v="Hike/Mountaineering"/>
    <x v="42"/>
    <x v="0"/>
    <x v="13"/>
    <s v="L6 R Eyestay 20mm Dial X"/>
    <n v="2022"/>
    <n v="18775"/>
    <n v="20355.75"/>
  </r>
  <r>
    <x v="2"/>
    <s v="Outdoor"/>
    <s v="Hike/Mountaineering"/>
    <x v="42"/>
    <x v="0"/>
    <x v="13"/>
    <s v="L6 R Eyestay 20mm Dial X"/>
    <n v="2022"/>
    <n v="14630"/>
    <n v="15859.5"/>
  </r>
  <r>
    <x v="2"/>
    <s v="Outdoor"/>
    <s v="Hike/Mountaineering"/>
    <x v="42"/>
    <x v="0"/>
    <x v="13"/>
    <s v="L6 R Eyestay 20mm Dial X"/>
    <n v="2022"/>
    <n v="10405"/>
    <n v="11281.5"/>
  </r>
  <r>
    <x v="2"/>
    <s v="Outdoor"/>
    <s v="Hike/Mountaineering"/>
    <x v="42"/>
    <x v="0"/>
    <x v="13"/>
    <s v="L6 R Eyestay 20mm Dial X"/>
    <n v="2022"/>
    <n v="14580"/>
    <n v="15805"/>
  </r>
  <r>
    <x v="2"/>
    <s v="Outdoor"/>
    <s v="Hike/Mountaineering"/>
    <x v="42"/>
    <x v="0"/>
    <x v="13"/>
    <s v="L6 R Eyestay 20mm Dial X"/>
    <n v="2022"/>
    <n v="20805"/>
    <n v="22563"/>
  </r>
  <r>
    <x v="2"/>
    <s v="Outdoor"/>
    <s v="Hike/Mountaineering"/>
    <x v="42"/>
    <x v="0"/>
    <x v="13"/>
    <s v="L6 R Eyestay 20mm Dial X"/>
    <n v="2022"/>
    <n v="41610"/>
    <n v="45126"/>
  </r>
  <r>
    <x v="2"/>
    <s v="Outdoor"/>
    <s v="Hike/Mountaineering"/>
    <x v="43"/>
    <x v="0"/>
    <x v="16"/>
    <s v="L6 R Eyestay 20mm Dial J"/>
    <n v="2022"/>
    <n v="12365"/>
    <n v="9717"/>
  </r>
  <r>
    <x v="2"/>
    <s v="Outdoor"/>
    <s v="Hike/Mountaineering"/>
    <x v="43"/>
    <x v="0"/>
    <x v="16"/>
    <s v="L6 R Eyestay 20mm Dial J"/>
    <n v="2022"/>
    <n v="20805"/>
    <n v="16353"/>
  </r>
  <r>
    <x v="2"/>
    <s v="Outdoor"/>
    <s v="Hike/Mountaineering"/>
    <x v="43"/>
    <x v="0"/>
    <x v="16"/>
    <s v="L6 R Eyestay 20mm Dial J"/>
    <n v="2022"/>
    <n v="12670"/>
    <n v="9954"/>
  </r>
  <r>
    <x v="2"/>
    <s v="Outdoor"/>
    <s v="Hike/Mountaineering"/>
    <x v="43"/>
    <x v="0"/>
    <x v="16"/>
    <s v="L6 R Eyestay 20mm Dial J"/>
    <n v="2022"/>
    <n v="10305"/>
    <n v="8097.5"/>
  </r>
  <r>
    <x v="2"/>
    <s v="Outdoor"/>
    <s v="Hike/Mountaineering"/>
    <x v="43"/>
    <x v="0"/>
    <x v="16"/>
    <s v="L6 R Eyestay 20mm Dial J"/>
    <n v="2022"/>
    <n v="100"/>
    <n v="79"/>
  </r>
  <r>
    <x v="2"/>
    <s v="Outdoor"/>
    <s v="Hike/Mountaineering"/>
    <x v="43"/>
    <x v="0"/>
    <x v="16"/>
    <s v="L6 R Eyestay 20mm Dial J"/>
    <n v="2022"/>
    <n v="20605"/>
    <n v="16195"/>
  </r>
  <r>
    <x v="2"/>
    <s v="Outdoor"/>
    <s v="Hike/Mountaineering"/>
    <x v="43"/>
    <x v="0"/>
    <x v="16"/>
    <s v="L6 R Eyestay 20mm Dial J"/>
    <n v="2022"/>
    <n v="7265"/>
    <n v="5707.75"/>
  </r>
  <r>
    <x v="2"/>
    <s v="Outdoor"/>
    <s v="Hike/Mountaineering"/>
    <x v="43"/>
    <x v="0"/>
    <x v="16"/>
    <s v="L6 R Eyestay 20mm Dial J"/>
    <n v="2022"/>
    <n v="9550"/>
    <n v="7505"/>
  </r>
  <r>
    <x v="2"/>
    <s v="Outdoor"/>
    <s v="Hike/Mountaineering"/>
    <x v="43"/>
    <x v="0"/>
    <x v="16"/>
    <s v="L6 R Eyestay 20mm Dial J"/>
    <n v="2022"/>
    <n v="0"/>
    <n v="0"/>
  </r>
  <r>
    <x v="2"/>
    <s v="Outdoor"/>
    <s v="Hike/Mountaineering"/>
    <x v="43"/>
    <x v="0"/>
    <x v="16"/>
    <s v="L6 R Eyestay 20mm Dial J"/>
    <n v="2022"/>
    <n v="4125"/>
    <n v="3239"/>
  </r>
  <r>
    <x v="2"/>
    <s v="Outdoor"/>
    <s v="Hike/Mountaineering"/>
    <x v="43"/>
    <x v="0"/>
    <x v="16"/>
    <s v="L6 R Eyestay 20mm Dial J"/>
    <n v="2022"/>
    <n v="10455"/>
    <n v="8216"/>
  </r>
  <r>
    <x v="2"/>
    <s v="Outdoor"/>
    <s v="Hike/Mountaineering"/>
    <x v="43"/>
    <x v="0"/>
    <x v="16"/>
    <s v="L6 R Eyestay 20mm Dial J"/>
    <n v="2022"/>
    <n v="10405"/>
    <n v="8176.5"/>
  </r>
  <r>
    <x v="2"/>
    <s v="Outdoor"/>
    <s v="Hike/Mountaineering"/>
    <x v="43"/>
    <x v="0"/>
    <x v="16"/>
    <s v="L6 R Eyestay 20mm Dial J"/>
    <n v="2022"/>
    <n v="4175"/>
    <n v="3278.5"/>
  </r>
  <r>
    <x v="2"/>
    <s v="Outdoor"/>
    <s v="Hike/Mountaineering"/>
    <x v="43"/>
    <x v="0"/>
    <x v="16"/>
    <s v="L6 R Eyestay 20mm Dial J"/>
    <n v="2022"/>
    <n v="4125"/>
    <n v="3239"/>
  </r>
  <r>
    <x v="2"/>
    <s v="Outdoor"/>
    <s v="Hike/Mountaineering"/>
    <x v="43"/>
    <x v="0"/>
    <x v="16"/>
    <s v="L6 R Eyestay 20mm Dial J"/>
    <n v="2022"/>
    <n v="2010"/>
    <n v="1580"/>
  </r>
  <r>
    <x v="2"/>
    <s v="Outdoor"/>
    <s v="Hike/Mountaineering"/>
    <x v="43"/>
    <x v="0"/>
    <x v="16"/>
    <s v="L6 R Eyestay 20mm Dial J"/>
    <n v="2022"/>
    <n v="12595"/>
    <n v="9894.75"/>
  </r>
  <r>
    <x v="2"/>
    <s v="Outdoor"/>
    <s v="Hike/Mountaineering"/>
    <x v="43"/>
    <x v="0"/>
    <x v="16"/>
    <s v="L6 R Eyestay 20mm Dial J"/>
    <n v="2022"/>
    <n v="10405"/>
    <n v="8176.5"/>
  </r>
  <r>
    <x v="2"/>
    <s v="Outdoor"/>
    <s v="Hike/Mountaineering"/>
    <x v="43"/>
    <x v="0"/>
    <x v="16"/>
    <s v="L6 R Eyestay 20mm Dial J"/>
    <n v="2022"/>
    <n v="8245"/>
    <n v="6478"/>
  </r>
  <r>
    <x v="2"/>
    <s v="Outdoor"/>
    <s v="Hike/Mountaineering"/>
    <x v="43"/>
    <x v="0"/>
    <x v="16"/>
    <s v="L6 R Eyestay 20mm Dial J"/>
    <n v="2022"/>
    <n v="43680"/>
    <n v="34325.5"/>
  </r>
  <r>
    <x v="2"/>
    <s v="Outdoor"/>
    <s v="Hike/Mountaineering"/>
    <x v="43"/>
    <x v="0"/>
    <x v="16"/>
    <s v="L6 R Eyestay 20mm Dial J"/>
    <n v="2022"/>
    <n v="16690"/>
    <n v="13114"/>
  </r>
  <r>
    <x v="2"/>
    <s v="Outdoor"/>
    <s v="Hike/Mountaineering"/>
    <x v="43"/>
    <x v="0"/>
    <x v="16"/>
    <s v="L6 R Eyestay 20mm Dial J"/>
    <n v="2022"/>
    <n v="4150"/>
    <n v="3258.75"/>
  </r>
  <r>
    <x v="2"/>
    <s v="Outdoor"/>
    <s v="Hike/Mountaineering"/>
    <x v="43"/>
    <x v="0"/>
    <x v="16"/>
    <s v="L6 R Eyestay 20mm Dial J"/>
    <n v="2022"/>
    <n v="4225"/>
    <n v="3318"/>
  </r>
  <r>
    <x v="2"/>
    <s v="Outdoor"/>
    <s v="Hike/Mountaineering"/>
    <x v="43"/>
    <x v="0"/>
    <x v="16"/>
    <s v="L6 R Eyestay 20mm Dial J"/>
    <n v="2022"/>
    <n v="20810"/>
    <n v="16353"/>
  </r>
  <r>
    <x v="2"/>
    <s v="Outdoor"/>
    <s v="Hike/Mountaineering"/>
    <x v="43"/>
    <x v="0"/>
    <x v="16"/>
    <s v="L6 R Eyestay 20mm Dial J"/>
    <n v="2022"/>
    <n v="8320"/>
    <n v="6537.25"/>
  </r>
  <r>
    <x v="2"/>
    <s v="Outdoor"/>
    <s v="Hike/Mountaineering"/>
    <x v="43"/>
    <x v="0"/>
    <x v="16"/>
    <s v="L6 R Eyestay 20mm Dial J"/>
    <n v="2022"/>
    <n v="8345"/>
    <n v="6557"/>
  </r>
  <r>
    <x v="2"/>
    <s v="Outdoor"/>
    <s v="Hike/Mountaineering"/>
    <x v="43"/>
    <x v="0"/>
    <x v="16"/>
    <s v="L6 R Eyestay 20mm Dial J"/>
    <n v="2022"/>
    <n v="4225"/>
    <n v="3318"/>
  </r>
  <r>
    <x v="2"/>
    <s v="Outdoor"/>
    <s v="Hike/Mountaineering"/>
    <x v="43"/>
    <x v="0"/>
    <x v="16"/>
    <s v="L6 R Eyestay 20mm Dial J"/>
    <n v="2022"/>
    <n v="4150"/>
    <n v="3258.75"/>
  </r>
  <r>
    <x v="2"/>
    <s v="Outdoor"/>
    <s v="Hike/Mountaineering"/>
    <x v="43"/>
    <x v="0"/>
    <x v="16"/>
    <s v="L6 R Eyestay 20mm Dial J"/>
    <n v="2022"/>
    <n v="0"/>
    <n v="0"/>
  </r>
  <r>
    <x v="2"/>
    <s v="Outdoor"/>
    <s v="Hike/Mountaineering"/>
    <x v="43"/>
    <x v="0"/>
    <x v="16"/>
    <s v="L6 R Eyestay 20mm Dial J"/>
    <n v="2022"/>
    <n v="10305"/>
    <n v="8097.5"/>
  </r>
  <r>
    <x v="2"/>
    <s v="Outdoor"/>
    <s v="Hike/Mountaineering"/>
    <x v="43"/>
    <x v="0"/>
    <x v="16"/>
    <s v="L6 R Eyestay 20mm Dial J"/>
    <n v="2022"/>
    <n v="225"/>
    <n v="177.75"/>
  </r>
  <r>
    <x v="2"/>
    <s v="Outdoor"/>
    <s v="Hike/Mountaineering"/>
    <x v="43"/>
    <x v="0"/>
    <x v="16"/>
    <s v="L6 R Eyestay 20mm Dial J"/>
    <n v="2022"/>
    <n v="6260"/>
    <n v="4917.75"/>
  </r>
  <r>
    <x v="2"/>
    <s v="Outdoor"/>
    <s v="Hike/Mountaineering"/>
    <x v="43"/>
    <x v="0"/>
    <x v="16"/>
    <s v="L6 R Eyestay 20mm Dial J"/>
    <n v="2022"/>
    <n v="5180"/>
    <n v="4068.5"/>
  </r>
  <r>
    <x v="2"/>
    <s v="Outdoor"/>
    <s v="Hike/Mountaineering"/>
    <x v="43"/>
    <x v="0"/>
    <x v="16"/>
    <s v="L6 R Eyestay 20mm Dial J"/>
    <n v="2022"/>
    <n v="4200"/>
    <n v="3298.25"/>
  </r>
  <r>
    <x v="2"/>
    <s v="Outdoor"/>
    <s v="Hike/Mountaineering"/>
    <x v="43"/>
    <x v="0"/>
    <x v="16"/>
    <s v="L6 R Eyestay 20mm Dial J"/>
    <n v="2022"/>
    <n v="16585"/>
    <n v="13035"/>
  </r>
  <r>
    <x v="2"/>
    <s v="Outdoor"/>
    <s v="Hike/Mountaineering"/>
    <x v="43"/>
    <x v="0"/>
    <x v="16"/>
    <s v="L6 R Eyestay 20mm Dial J"/>
    <n v="2022"/>
    <n v="10255"/>
    <n v="8058"/>
  </r>
  <r>
    <x v="2"/>
    <s v="Outdoor"/>
    <s v="Hike/Mountaineering"/>
    <x v="43"/>
    <x v="0"/>
    <x v="16"/>
    <s v="L6 R Eyestay 20mm Dial J"/>
    <n v="2022"/>
    <n v="8370"/>
    <n v="6576.75"/>
  </r>
  <r>
    <x v="2"/>
    <s v="Outdoor"/>
    <s v="Hike/Mountaineering"/>
    <x v="43"/>
    <x v="0"/>
    <x v="16"/>
    <s v="L6 R Eyestay 20mm Dial J"/>
    <n v="2022"/>
    <n v="0"/>
    <n v="0"/>
  </r>
  <r>
    <x v="2"/>
    <s v="Outdoor"/>
    <s v="Hike/Mountaineering"/>
    <x v="43"/>
    <x v="0"/>
    <x v="16"/>
    <s v="L6 R Eyestay 20mm Dial J"/>
    <n v="2022"/>
    <n v="6185"/>
    <n v="4858.5"/>
  </r>
  <r>
    <x v="2"/>
    <s v="Outdoor"/>
    <s v="Hike/Mountaineering"/>
    <x v="43"/>
    <x v="0"/>
    <x v="16"/>
    <s v="L6 R Eyestay 20mm Dial J"/>
    <n v="2022"/>
    <n v="3095"/>
    <n v="2429.25"/>
  </r>
  <r>
    <x v="2"/>
    <s v="Outdoor"/>
    <s v="Hike/Mountaineering"/>
    <x v="43"/>
    <x v="0"/>
    <x v="16"/>
    <s v="L6 R Eyestay 20mm Dial J"/>
    <n v="2022"/>
    <n v="6185"/>
    <n v="4858.5"/>
  </r>
  <r>
    <x v="2"/>
    <s v="Outdoor"/>
    <s v="Hike/Mountaineering"/>
    <x v="43"/>
    <x v="0"/>
    <x v="16"/>
    <s v="L6 R Eyestay 20mm Dial J"/>
    <n v="2022"/>
    <n v="12365"/>
    <n v="9717"/>
  </r>
  <r>
    <x v="2"/>
    <s v="Outdoor"/>
    <s v="Hike/Mountaineering"/>
    <x v="43"/>
    <x v="0"/>
    <x v="16"/>
    <s v="L6 R Eyestay 20mm Dial J"/>
    <n v="2022"/>
    <n v="8295"/>
    <n v="6517.5"/>
  </r>
  <r>
    <x v="2"/>
    <s v="Outdoor"/>
    <s v="Hike/Mountaineering"/>
    <x v="43"/>
    <x v="0"/>
    <x v="16"/>
    <s v="L6 R Eyestay 20mm Dial J"/>
    <n v="2022"/>
    <n v="12520"/>
    <n v="9835.5"/>
  </r>
  <r>
    <x v="2"/>
    <s v="Outdoor"/>
    <s v="Hike/Mountaineering"/>
    <x v="43"/>
    <x v="0"/>
    <x v="16"/>
    <s v="L6 R Eyestay 20mm Dial J"/>
    <n v="2022"/>
    <n v="6235"/>
    <n v="4898"/>
  </r>
  <r>
    <x v="2"/>
    <s v="Outdoor"/>
    <s v="Hike/Mountaineering"/>
    <x v="43"/>
    <x v="0"/>
    <x v="13"/>
    <s v="L6 R Eyestay 20mm Dial X"/>
    <n v="2022"/>
    <n v="9405"/>
    <n v="10191.5"/>
  </r>
  <r>
    <x v="2"/>
    <s v="Outdoor"/>
    <s v="Hike/Mountaineering"/>
    <x v="43"/>
    <x v="0"/>
    <x v="18"/>
    <s v="Li2 L Eyestay Dial D"/>
    <n v="2022"/>
    <n v="1660"/>
    <n v="8035.5"/>
  </r>
  <r>
    <x v="2"/>
    <s v="Outdoor"/>
    <s v="Hike/Mountaineering"/>
    <x v="43"/>
    <x v="0"/>
    <x v="18"/>
    <s v="Li2 R Eyestay Dial D"/>
    <n v="2022"/>
    <n v="1660"/>
    <n v="8035.5"/>
  </r>
  <r>
    <x v="2"/>
    <s v="Outdoor"/>
    <s v="Hike/Mountaineering"/>
    <x v="43"/>
    <x v="0"/>
    <x v="31"/>
    <s v="M4 R Housing 25mm Dial B Lace Lock 1"/>
    <n v="2022"/>
    <n v="4150"/>
    <n v="10807.5"/>
  </r>
  <r>
    <x v="2"/>
    <s v="Outdoor"/>
    <s v="Hike/Mountaineering"/>
    <x v="44"/>
    <x v="0"/>
    <x v="20"/>
    <s v="L6 L Eyestay 20mm Dial T Habu"/>
    <n v="2022"/>
    <n v="2065"/>
    <n v="2088.5484636373999"/>
  </r>
  <r>
    <x v="2"/>
    <s v="Outdoor"/>
    <s v="Hike/Mountaineering"/>
    <x v="44"/>
    <x v="0"/>
    <x v="20"/>
    <s v="L6 R Eyestay 20mm Dial T Habu"/>
    <n v="2022"/>
    <n v="2065"/>
    <n v="2088.5484636373999"/>
  </r>
  <r>
    <x v="2"/>
    <s v="Outdoor"/>
    <s v="Hike/Mountaineering"/>
    <x v="45"/>
    <x v="0"/>
    <x v="6"/>
    <s v="L6 R Eyestay 20mm Dial E"/>
    <n v="2022"/>
    <n v="29325"/>
    <n v="38511"/>
  </r>
  <r>
    <x v="2"/>
    <s v="Outdoor"/>
    <s v="Hike/Mountaineering"/>
    <x v="45"/>
    <x v="0"/>
    <x v="6"/>
    <s v="L6 R Eyestay 20mm Dial E"/>
    <n v="2022"/>
    <n v="6030"/>
    <n v="8100"/>
  </r>
  <r>
    <x v="2"/>
    <s v="Outdoor"/>
    <s v="Hike/Mountaineering"/>
    <x v="45"/>
    <x v="0"/>
    <x v="6"/>
    <s v="L6 R Tongue Dial E"/>
    <n v="2022"/>
    <n v="10255"/>
    <n v="13464"/>
  </r>
  <r>
    <x v="2"/>
    <s v="Outdoor"/>
    <s v="Hike/Mountaineering"/>
    <x v="45"/>
    <x v="0"/>
    <x v="36"/>
    <s v="L6 R Eyestay 20mm Dial G"/>
    <n v="2022"/>
    <n v="8320"/>
    <n v="19777.25"/>
  </r>
  <r>
    <x v="2"/>
    <s v="Outdoor"/>
    <s v="Hike/Mountaineering"/>
    <x v="45"/>
    <x v="0"/>
    <x v="16"/>
    <s v="L6 R Eyestay 20mm Dial J"/>
    <n v="2022"/>
    <n v="10405"/>
    <n v="8176.5"/>
  </r>
  <r>
    <x v="2"/>
    <s v="Outdoor"/>
    <s v="Hike/Mountaineering"/>
    <x v="45"/>
    <x v="0"/>
    <x v="16"/>
    <s v="L6 R Eyestay 20mm Dial J"/>
    <n v="2022"/>
    <n v="8370"/>
    <n v="6576.75"/>
  </r>
  <r>
    <x v="2"/>
    <s v="Outdoor"/>
    <s v="Hike/Mountaineering"/>
    <x v="45"/>
    <x v="0"/>
    <x v="16"/>
    <s v="L6 R Eyestay 20mm Dial J"/>
    <n v="2022"/>
    <n v="8320"/>
    <n v="6537.25"/>
  </r>
  <r>
    <x v="2"/>
    <s v="Outdoor"/>
    <s v="Hike/Mountaineering"/>
    <x v="45"/>
    <x v="0"/>
    <x v="16"/>
    <s v="L6 R Eyestay 20mm Dial J"/>
    <n v="2022"/>
    <n v="8320"/>
    <n v="6537.25"/>
  </r>
  <r>
    <x v="2"/>
    <s v="Outdoor"/>
    <s v="Hike/Mountaineering"/>
    <x v="45"/>
    <x v="0"/>
    <x v="16"/>
    <s v="L6 R Eyestay 20mm Dial J"/>
    <n v="2022"/>
    <n v="18775"/>
    <n v="14753.25"/>
  </r>
  <r>
    <x v="2"/>
    <s v="Outdoor"/>
    <s v="Hike/Mountaineering"/>
    <x v="45"/>
    <x v="0"/>
    <x v="16"/>
    <s v="L6 R Eyestay 20mm Dial J"/>
    <n v="2022"/>
    <n v="47945"/>
    <n v="37683"/>
  </r>
  <r>
    <x v="2"/>
    <s v="Outdoor"/>
    <s v="Hike/Mountaineering"/>
    <x v="45"/>
    <x v="0"/>
    <x v="16"/>
    <s v="L6 R Eyestay 20mm Dial J"/>
    <n v="2022"/>
    <n v="20805"/>
    <n v="16353"/>
  </r>
  <r>
    <x v="2"/>
    <s v="Outdoor"/>
    <s v="Hike/Mountaineering"/>
    <x v="45"/>
    <x v="0"/>
    <x v="16"/>
    <s v="L6 R Eyestay 20mm Dial J"/>
    <n v="2022"/>
    <n v="7290"/>
    <n v="5727.5"/>
  </r>
  <r>
    <x v="2"/>
    <s v="Outdoor"/>
    <s v="Hike/Mountaineering"/>
    <x v="45"/>
    <x v="0"/>
    <x v="16"/>
    <s v="L6 R Eyestay 20mm Dial J"/>
    <n v="2022"/>
    <n v="8370"/>
    <n v="6576.75"/>
  </r>
  <r>
    <x v="2"/>
    <s v="Outdoor"/>
    <s v="Hike/Mountaineering"/>
    <x v="45"/>
    <x v="0"/>
    <x v="16"/>
    <s v="L6 R Eyestay 20mm Dial J"/>
    <n v="2022"/>
    <n v="8370"/>
    <n v="6576.75"/>
  </r>
  <r>
    <x v="2"/>
    <s v="Outdoor"/>
    <s v="Hike/Mountaineering"/>
    <x v="45"/>
    <x v="0"/>
    <x v="16"/>
    <s v="L6 R Eyestay 20mm Dial J"/>
    <n v="2022"/>
    <n v="22890"/>
    <n v="17992.25"/>
  </r>
  <r>
    <x v="2"/>
    <s v="Outdoor"/>
    <s v="Hike/Mountaineering"/>
    <x v="45"/>
    <x v="0"/>
    <x v="16"/>
    <s v="L6 R Eyestay 20mm Dial J"/>
    <n v="2022"/>
    <n v="11460"/>
    <n v="9006"/>
  </r>
  <r>
    <x v="2"/>
    <s v="Outdoor"/>
    <s v="Hike/Mountaineering"/>
    <x v="45"/>
    <x v="0"/>
    <x v="16"/>
    <s v="L6 R Eyestay 20mm Dial J"/>
    <n v="2022"/>
    <n v="12490"/>
    <n v="9815.75"/>
  </r>
  <r>
    <x v="2"/>
    <s v="Outdoor"/>
    <s v="Hike/Mountaineering"/>
    <x v="45"/>
    <x v="0"/>
    <x v="16"/>
    <s v="L6 R Eyestay 20mm Dial J"/>
    <n v="2022"/>
    <n v="12490"/>
    <n v="9815.75"/>
  </r>
  <r>
    <x v="2"/>
    <s v="Outdoor"/>
    <s v="Hike/Mountaineering"/>
    <x v="45"/>
    <x v="0"/>
    <x v="16"/>
    <s v="L6 R Eyestay 20mm Dial J"/>
    <n v="2022"/>
    <n v="12490"/>
    <n v="9815.75"/>
  </r>
  <r>
    <x v="2"/>
    <s v="Outdoor"/>
    <s v="Hike/Mountaineering"/>
    <x v="45"/>
    <x v="0"/>
    <x v="16"/>
    <s v="L6 R Eyestay 20mm Dial J"/>
    <n v="2022"/>
    <n v="20805"/>
    <n v="16353"/>
  </r>
  <r>
    <x v="2"/>
    <s v="Outdoor"/>
    <s v="Hike/Mountaineering"/>
    <x v="45"/>
    <x v="0"/>
    <x v="16"/>
    <s v="L6 R Eyestay 20mm Dial J"/>
    <n v="2022"/>
    <n v="8370"/>
    <n v="6576.75"/>
  </r>
  <r>
    <x v="2"/>
    <s v="Outdoor"/>
    <s v="Hike/Mountaineering"/>
    <x v="45"/>
    <x v="0"/>
    <x v="16"/>
    <s v="L6 R Eyestay 20mm Dial J"/>
    <n v="2022"/>
    <n v="20805"/>
    <n v="16353"/>
  </r>
  <r>
    <x v="2"/>
    <s v="Outdoor"/>
    <s v="Hike/Mountaineering"/>
    <x v="45"/>
    <x v="0"/>
    <x v="16"/>
    <s v="L6 R Eyestay 20mm Dial J"/>
    <n v="2022"/>
    <n v="39580"/>
    <n v="31106.25"/>
  </r>
  <r>
    <x v="2"/>
    <s v="Outdoor"/>
    <s v="Hike/Mountaineering"/>
    <x v="45"/>
    <x v="0"/>
    <x v="16"/>
    <s v="L6 R Eyestay 20mm Dial J"/>
    <n v="2022"/>
    <n v="8370"/>
    <n v="6576.75"/>
  </r>
  <r>
    <x v="2"/>
    <s v="Outdoor"/>
    <s v="Hike/Mountaineering"/>
    <x v="45"/>
    <x v="0"/>
    <x v="16"/>
    <s v="L6 R Eyestay 20mm Dial J"/>
    <n v="2022"/>
    <n v="24950"/>
    <n v="19611.75"/>
  </r>
  <r>
    <x v="2"/>
    <s v="Outdoor"/>
    <s v="Hike/Mountaineering"/>
    <x v="45"/>
    <x v="0"/>
    <x v="16"/>
    <s v="L6 R Eyestay 20mm Dial J"/>
    <n v="2022"/>
    <n v="8370"/>
    <n v="6576.75"/>
  </r>
  <r>
    <x v="2"/>
    <s v="Outdoor"/>
    <s v="Hike/Mountaineering"/>
    <x v="45"/>
    <x v="0"/>
    <x v="16"/>
    <s v="L6 R Eyestay 20mm Dial J"/>
    <n v="2022"/>
    <n v="8370"/>
    <n v="6576.75"/>
  </r>
  <r>
    <x v="2"/>
    <s v="Outdoor"/>
    <s v="Hike/Mountaineering"/>
    <x v="45"/>
    <x v="0"/>
    <x v="16"/>
    <s v="L6 R Eyestay 20mm Dial J"/>
    <n v="2022"/>
    <n v="8370"/>
    <n v="6576.75"/>
  </r>
  <r>
    <x v="2"/>
    <s v="Outdoor"/>
    <s v="Hike/Mountaineering"/>
    <x v="45"/>
    <x v="0"/>
    <x v="16"/>
    <s v="L6 R Eyestay 20mm Dial J"/>
    <n v="2022"/>
    <n v="8320"/>
    <n v="6537.25"/>
  </r>
  <r>
    <x v="2"/>
    <s v="Outdoor"/>
    <s v="Hike/Mountaineering"/>
    <x v="45"/>
    <x v="0"/>
    <x v="16"/>
    <s v="L6 R Eyestay 20mm Dial J"/>
    <n v="2022"/>
    <n v="10405"/>
    <n v="8176.5"/>
  </r>
  <r>
    <x v="2"/>
    <s v="Outdoor"/>
    <s v="Hike/Mountaineering"/>
    <x v="45"/>
    <x v="0"/>
    <x v="16"/>
    <s v="L6 R Eyestay 20mm Dial J"/>
    <n v="2022"/>
    <n v="4175"/>
    <n v="3278.5"/>
  </r>
  <r>
    <x v="2"/>
    <s v="Outdoor"/>
    <s v="Hike/Mountaineering"/>
    <x v="45"/>
    <x v="0"/>
    <x v="16"/>
    <s v="L6 R Eyestay 20mm Dial J"/>
    <n v="2022"/>
    <n v="4175"/>
    <n v="3278.5"/>
  </r>
  <r>
    <x v="2"/>
    <s v="Outdoor"/>
    <s v="Hike/Mountaineering"/>
    <x v="45"/>
    <x v="0"/>
    <x v="16"/>
    <s v="L6 R Eyestay 20mm Dial J"/>
    <n v="2022"/>
    <n v="16635"/>
    <n v="13074.5"/>
  </r>
  <r>
    <x v="2"/>
    <s v="Outdoor"/>
    <s v="Hike/Mountaineering"/>
    <x v="45"/>
    <x v="0"/>
    <x v="16"/>
    <s v="L6 R Eyestay 20mm Dial J"/>
    <n v="2022"/>
    <n v="8645"/>
    <n v="6794"/>
  </r>
  <r>
    <x v="2"/>
    <s v="Outdoor"/>
    <s v="Hike/Mountaineering"/>
    <x v="45"/>
    <x v="0"/>
    <x v="16"/>
    <s v="L6 R Eyestay 20mm Dial J"/>
    <n v="2022"/>
    <n v="9425"/>
    <n v="7406.25"/>
  </r>
  <r>
    <x v="2"/>
    <s v="Outdoor"/>
    <s v="Hike/Mountaineering"/>
    <x v="45"/>
    <x v="0"/>
    <x v="16"/>
    <s v="L6 R Eyestay 20mm Dial J"/>
    <n v="2022"/>
    <n v="38550"/>
    <n v="29529.5"/>
  </r>
  <r>
    <x v="2"/>
    <s v="Outdoor"/>
    <s v="Hike/Mountaineering"/>
    <x v="45"/>
    <x v="0"/>
    <x v="16"/>
    <s v="L6 R Eyestay 20mm Dial J"/>
    <n v="2022"/>
    <n v="14905"/>
    <n v="11415.25"/>
  </r>
  <r>
    <x v="2"/>
    <s v="Outdoor"/>
    <s v="Hike/Mountaineering"/>
    <x v="45"/>
    <x v="0"/>
    <x v="16"/>
    <s v="L6 R Eyestay 20mm Dial J"/>
    <n v="2022"/>
    <n v="14630"/>
    <n v="11203.5"/>
  </r>
  <r>
    <x v="2"/>
    <s v="Outdoor"/>
    <s v="Hike/Mountaineering"/>
    <x v="45"/>
    <x v="0"/>
    <x v="16"/>
    <s v="L6 R Eyestay 20mm Dial J"/>
    <n v="2022"/>
    <n v="21870"/>
    <n v="16747.5"/>
  </r>
  <r>
    <x v="2"/>
    <s v="Outdoor"/>
    <s v="Hike/Mountaineering"/>
    <x v="45"/>
    <x v="0"/>
    <x v="16"/>
    <s v="L6 R Eyestay 20mm Dial J"/>
    <n v="2022"/>
    <n v="6260"/>
    <n v="4793.25"/>
  </r>
  <r>
    <x v="2"/>
    <s v="Outdoor"/>
    <s v="Hike/Mountaineering"/>
    <x v="45"/>
    <x v="0"/>
    <x v="16"/>
    <s v="L6 R Eyestay 20mm Dial J"/>
    <n v="2022"/>
    <n v="23725"/>
    <n v="18172"/>
  </r>
  <r>
    <x v="2"/>
    <s v="Outdoor"/>
    <s v="Hike/Mountaineering"/>
    <x v="45"/>
    <x v="0"/>
    <x v="16"/>
    <s v="L6 R Eyestay 20mm Dial J"/>
    <n v="2022"/>
    <n v="16740"/>
    <n v="12820.5"/>
  </r>
  <r>
    <x v="2"/>
    <s v="Outdoor"/>
    <s v="Hike/Mountaineering"/>
    <x v="45"/>
    <x v="0"/>
    <x v="16"/>
    <s v="L6 R Eyestay 20mm Dial J"/>
    <n v="2022"/>
    <n v="25105"/>
    <n v="19230.75"/>
  </r>
  <r>
    <x v="2"/>
    <s v="Outdoor"/>
    <s v="Hike/Mountaineering"/>
    <x v="45"/>
    <x v="0"/>
    <x v="16"/>
    <s v="L6 R Eyestay 20mm Dial J"/>
    <n v="2022"/>
    <n v="8370"/>
    <n v="6576.75"/>
  </r>
  <r>
    <x v="2"/>
    <s v="Outdoor"/>
    <s v="Hike/Mountaineering"/>
    <x v="45"/>
    <x v="0"/>
    <x v="35"/>
    <s v="L6 R Eyestay 20mm Dial W"/>
    <n v="2022"/>
    <n v="3095"/>
    <n v="2890.5"/>
  </r>
  <r>
    <x v="2"/>
    <s v="Outdoor"/>
    <s v="Hike/Mountaineering"/>
    <x v="45"/>
    <x v="0"/>
    <x v="35"/>
    <s v="L6 R Eyestay 20mm Dial W"/>
    <n v="2022"/>
    <n v="16635"/>
    <n v="15226"/>
  </r>
  <r>
    <x v="2"/>
    <s v="Outdoor"/>
    <s v="Hike/Mountaineering"/>
    <x v="45"/>
    <x v="0"/>
    <x v="35"/>
    <s v="L6 R Eyestay 20mm Dial W"/>
    <n v="2022"/>
    <n v="13395"/>
    <n v="12259"/>
  </r>
  <r>
    <x v="2"/>
    <s v="Outdoor"/>
    <s v="Hike/Mountaineering"/>
    <x v="45"/>
    <x v="0"/>
    <x v="13"/>
    <s v="L6 R Eyestay 20mm Dial X"/>
    <n v="2022"/>
    <n v="5830"/>
    <n v="6322"/>
  </r>
  <r>
    <x v="2"/>
    <s v="Outdoor"/>
    <s v="Hike/Mountaineering"/>
    <x v="45"/>
    <x v="0"/>
    <x v="13"/>
    <s v="L6 R Eyestay 20mm Dial X"/>
    <n v="2022"/>
    <n v="12515"/>
    <n v="13570.5"/>
  </r>
  <r>
    <x v="2"/>
    <s v="Outdoor"/>
    <s v="Hike/Mountaineering"/>
    <x v="45"/>
    <x v="0"/>
    <x v="13"/>
    <s v="L6 R Eyestay 20mm Dial X"/>
    <n v="2022"/>
    <n v="10405"/>
    <n v="11281.5"/>
  </r>
  <r>
    <x v="2"/>
    <s v="Outdoor"/>
    <s v="Hike/Mountaineering"/>
    <x v="45"/>
    <x v="0"/>
    <x v="13"/>
    <s v="L6 R Eyestay 20mm Dial X"/>
    <n v="2022"/>
    <n v="8395"/>
    <n v="9101.5"/>
  </r>
  <r>
    <x v="2"/>
    <s v="Outdoor"/>
    <s v="Hike/Mountaineering"/>
    <x v="45"/>
    <x v="0"/>
    <x v="13"/>
    <s v="L6 R Eyestay 20mm Dial X"/>
    <n v="2022"/>
    <n v="8395"/>
    <n v="9101.5"/>
  </r>
  <r>
    <x v="2"/>
    <s v="Outdoor"/>
    <s v="Hike/Mountaineering"/>
    <x v="45"/>
    <x v="0"/>
    <x v="13"/>
    <s v="L6 R Eyestay 20mm Dial X"/>
    <n v="2022"/>
    <n v="7290"/>
    <n v="7902.5"/>
  </r>
  <r>
    <x v="2"/>
    <s v="Outdoor"/>
    <s v="Hike/Mountaineering"/>
    <x v="45"/>
    <x v="0"/>
    <x v="13"/>
    <s v="L6 R Eyestay 20mm Dial X"/>
    <n v="2022"/>
    <n v="8320"/>
    <n v="9019.75"/>
  </r>
  <r>
    <x v="2"/>
    <s v="Outdoor"/>
    <s v="Hike/Mountaineering"/>
    <x v="45"/>
    <x v="0"/>
    <x v="13"/>
    <s v="L6 R Eyestay 20mm Dial X"/>
    <n v="2022"/>
    <n v="5830"/>
    <n v="6322"/>
  </r>
  <r>
    <x v="2"/>
    <s v="Outdoor"/>
    <s v="Hike/Mountaineering"/>
    <x v="45"/>
    <x v="0"/>
    <x v="13"/>
    <s v="L6 R Eyestay 20mm Dial X"/>
    <n v="2022"/>
    <n v="7290"/>
    <n v="7902.5"/>
  </r>
  <r>
    <x v="2"/>
    <s v="Outdoor"/>
    <s v="Hike/Mountaineering"/>
    <x v="45"/>
    <x v="0"/>
    <x v="13"/>
    <s v="L6 R Eyestay 20mm Dial X"/>
    <n v="2022"/>
    <n v="8345"/>
    <n v="9047"/>
  </r>
  <r>
    <x v="2"/>
    <s v="Outdoor"/>
    <s v="Hike/Mountaineering"/>
    <x v="45"/>
    <x v="0"/>
    <x v="13"/>
    <s v="L6 R Eyestay 20mm Dial X"/>
    <n v="2022"/>
    <n v="7090"/>
    <n v="7684.5"/>
  </r>
  <r>
    <x v="2"/>
    <s v="Outdoor"/>
    <s v="Hike/Mountaineering"/>
    <x v="45"/>
    <x v="0"/>
    <x v="13"/>
    <s v="L6 R Eyestay 20mm Dial X"/>
    <n v="2022"/>
    <n v="12490"/>
    <n v="13543.25"/>
  </r>
  <r>
    <x v="2"/>
    <s v="Outdoor"/>
    <s v="Hike/Mountaineering"/>
    <x v="45"/>
    <x v="0"/>
    <x v="13"/>
    <s v="L6 R Eyestay 20mm Dial X"/>
    <n v="2022"/>
    <n v="15680"/>
    <n v="17004"/>
  </r>
  <r>
    <x v="2"/>
    <s v="Outdoor"/>
    <s v="Hike/Mountaineering"/>
    <x v="45"/>
    <x v="0"/>
    <x v="13"/>
    <s v="L6 R Eyestay 20mm Dial X"/>
    <n v="2022"/>
    <n v="8745"/>
    <n v="9483"/>
  </r>
  <r>
    <x v="2"/>
    <s v="Outdoor"/>
    <s v="Hike/Mountaineering"/>
    <x v="45"/>
    <x v="0"/>
    <x v="13"/>
    <s v="L6 R Eyestay 20mm Dial X"/>
    <n v="2022"/>
    <n v="6260"/>
    <n v="6785.25"/>
  </r>
  <r>
    <x v="2"/>
    <s v="Outdoor"/>
    <s v="Hike/Mountaineering"/>
    <x v="46"/>
    <x v="0"/>
    <x v="6"/>
    <s v="L6 R Eyestay 20mm Dial E"/>
    <n v="2022"/>
    <n v="3320"/>
    <n v="4356"/>
  </r>
  <r>
    <x v="2"/>
    <s v="Outdoor"/>
    <s v="Hike/Mountaineering"/>
    <x v="46"/>
    <x v="0"/>
    <x v="16"/>
    <s v="L6 R Eyestay 20mm Dial J"/>
    <n v="2022"/>
    <n v="9150"/>
    <n v="7189"/>
  </r>
  <r>
    <x v="2"/>
    <s v="Outdoor"/>
    <s v="Hike/Mountaineering"/>
    <x v="46"/>
    <x v="0"/>
    <x v="16"/>
    <s v="L6 R Eyestay 20mm Dial J"/>
    <n v="2022"/>
    <n v="8495"/>
    <n v="6675.5"/>
  </r>
  <r>
    <x v="2"/>
    <s v="Outdoor"/>
    <s v="Hike/Mountaineering"/>
    <x v="46"/>
    <x v="0"/>
    <x v="16"/>
    <s v="L6 R Eyestay 20mm Dial J"/>
    <n v="2022"/>
    <n v="2415"/>
    <n v="1896"/>
  </r>
  <r>
    <x v="2"/>
    <s v="Outdoor"/>
    <s v="Hike/Mountaineering"/>
    <x v="46"/>
    <x v="0"/>
    <x v="16"/>
    <s v="L6 R Eyestay 20mm Dial J"/>
    <n v="2022"/>
    <n v="3720"/>
    <n v="2923"/>
  </r>
  <r>
    <x v="2"/>
    <s v="Outdoor"/>
    <s v="Hike/Mountaineering"/>
    <x v="46"/>
    <x v="0"/>
    <x v="16"/>
    <s v="L6 R Eyestay 20mm Dial J"/>
    <n v="2022"/>
    <n v="8595"/>
    <n v="6754.5"/>
  </r>
  <r>
    <x v="2"/>
    <s v="Outdoor"/>
    <s v="Hike/Mountaineering"/>
    <x v="46"/>
    <x v="0"/>
    <x v="16"/>
    <s v="L6 R Eyestay 20mm Dial J"/>
    <n v="2022"/>
    <n v="20205"/>
    <n v="15879"/>
  </r>
  <r>
    <x v="2"/>
    <s v="Outdoor"/>
    <s v="Hike/Mountaineering"/>
    <x v="46"/>
    <x v="0"/>
    <x v="16"/>
    <s v="L6 R Eyestay 20mm Dial J"/>
    <n v="2022"/>
    <n v="6135"/>
    <n v="4819"/>
  </r>
  <r>
    <x v="2"/>
    <s v="Outdoor"/>
    <s v="Hike/Mountaineering"/>
    <x v="46"/>
    <x v="0"/>
    <x v="16"/>
    <s v="L6 R Eyestay 20mm Dial J"/>
    <n v="2022"/>
    <n v="6085"/>
    <n v="4779.5"/>
  </r>
  <r>
    <x v="2"/>
    <s v="Outdoor"/>
    <s v="Hike/Mountaineering"/>
    <x v="46"/>
    <x v="0"/>
    <x v="16"/>
    <s v="L6 R Eyestay 20mm Dial J"/>
    <n v="2022"/>
    <n v="300"/>
    <n v="237"/>
  </r>
  <r>
    <x v="2"/>
    <s v="Outdoor"/>
    <s v="Hike/Mountaineering"/>
    <x v="46"/>
    <x v="0"/>
    <x v="16"/>
    <s v="L6 R Eyestay 20mm Dial J"/>
    <n v="2022"/>
    <n v="8595"/>
    <n v="6754.5"/>
  </r>
  <r>
    <x v="2"/>
    <s v="Outdoor"/>
    <s v="Hike/Mountaineering"/>
    <x v="46"/>
    <x v="0"/>
    <x v="16"/>
    <s v="L6 R Eyestay 20mm Dial J"/>
    <n v="2022"/>
    <n v="21560"/>
    <n v="16516.5"/>
  </r>
  <r>
    <x v="2"/>
    <s v="Outdoor"/>
    <s v="Hike/Mountaineering"/>
    <x v="46"/>
    <x v="0"/>
    <x v="16"/>
    <s v="L6 R Eyestay 20mm Dial J"/>
    <n v="2022"/>
    <n v="12165"/>
    <n v="9317"/>
  </r>
  <r>
    <x v="2"/>
    <s v="Outdoor"/>
    <s v="Hike/Mountaineering"/>
    <x v="46"/>
    <x v="0"/>
    <x v="16"/>
    <s v="L6 R Eyestay 20mm Dial J"/>
    <n v="2022"/>
    <n v="39400"/>
    <n v="30184"/>
  </r>
  <r>
    <x v="2"/>
    <s v="Outdoor"/>
    <s v="Hike/Mountaineering"/>
    <x v="46"/>
    <x v="0"/>
    <x v="16"/>
    <s v="L6 R Eyestay 20mm Dial J"/>
    <n v="2022"/>
    <n v="18195"/>
    <n v="13937"/>
  </r>
  <r>
    <x v="2"/>
    <s v="Outdoor"/>
    <s v="Hike/Mountaineering"/>
    <x v="46"/>
    <x v="0"/>
    <x v="16"/>
    <s v="L6 R Eyestay 20mm Dial J"/>
    <n v="2022"/>
    <n v="50210"/>
    <n v="38461.5"/>
  </r>
  <r>
    <x v="2"/>
    <s v="Outdoor"/>
    <s v="Hike/Mountaineering"/>
    <x v="46"/>
    <x v="0"/>
    <x v="16"/>
    <s v="L6 R Eyestay 20mm Dial J"/>
    <n v="2022"/>
    <n v="12765"/>
    <n v="9779"/>
  </r>
  <r>
    <x v="2"/>
    <s v="Outdoor"/>
    <s v="Hike/Mountaineering"/>
    <x v="46"/>
    <x v="0"/>
    <x v="16"/>
    <s v="L6 R Eyestay 20mm Dial J"/>
    <n v="2022"/>
    <n v="11260"/>
    <n v="8848"/>
  </r>
  <r>
    <x v="2"/>
    <s v="Outdoor"/>
    <s v="Hike/Mountaineering"/>
    <x v="46"/>
    <x v="0"/>
    <x v="35"/>
    <s v="L6 R Tongue Dial W"/>
    <n v="2022"/>
    <n v="27440"/>
    <n v="25116"/>
  </r>
  <r>
    <x v="2"/>
    <s v="Outdoor"/>
    <s v="Hike/Mountaineering"/>
    <x v="46"/>
    <x v="0"/>
    <x v="35"/>
    <s v="L6 R Tongue Dial W"/>
    <n v="2022"/>
    <n v="14170"/>
    <n v="13254"/>
  </r>
  <r>
    <x v="2"/>
    <s v="Outdoor"/>
    <s v="Hike/Mountaineering"/>
    <x v="46"/>
    <x v="0"/>
    <x v="31"/>
    <s v="M4 R Housing 25mm Dial B"/>
    <n v="2022"/>
    <n v="1460"/>
    <n v="3799"/>
  </r>
  <r>
    <x v="2"/>
    <s v="Outdoor"/>
    <s v="Hike/Mountaineering"/>
    <x v="47"/>
    <x v="0"/>
    <x v="16"/>
    <s v="L6 R Eyestay 20mm Dial J"/>
    <n v="2022"/>
    <n v="17790"/>
    <n v="13983"/>
  </r>
  <r>
    <x v="2"/>
    <s v="Outdoor"/>
    <s v="Hike/Mountaineering"/>
    <x v="47"/>
    <x v="0"/>
    <x v="16"/>
    <s v="L6 R Eyestay 20mm Dial J"/>
    <n v="2022"/>
    <n v="3720"/>
    <n v="2923"/>
  </r>
  <r>
    <x v="2"/>
    <s v="Outdoor"/>
    <s v="Hike/Mountaineering"/>
    <x v="47"/>
    <x v="0"/>
    <x v="16"/>
    <s v="L6 R Eyestay 20mm Dial J"/>
    <n v="2022"/>
    <n v="3720"/>
    <n v="2923"/>
  </r>
  <r>
    <x v="2"/>
    <s v="Outdoor"/>
    <s v="Hike/Mountaineering"/>
    <x v="47"/>
    <x v="0"/>
    <x v="16"/>
    <s v="L6 R Eyestay 20mm Dial J"/>
    <n v="2022"/>
    <n v="4850"/>
    <n v="3811.75"/>
  </r>
  <r>
    <x v="2"/>
    <s v="Outdoor"/>
    <s v="Hike/Mountaineering"/>
    <x v="47"/>
    <x v="0"/>
    <x v="16"/>
    <s v="L6 R Eyestay 20mm Dial J"/>
    <n v="2022"/>
    <n v="2865"/>
    <n v="2251.5"/>
  </r>
  <r>
    <x v="2"/>
    <s v="Outdoor"/>
    <s v="Hike/Mountaineering"/>
    <x v="47"/>
    <x v="0"/>
    <x v="16"/>
    <s v="L6 R Eyestay 20mm Dial J"/>
    <n v="2022"/>
    <n v="15025"/>
    <n v="11810.5"/>
  </r>
  <r>
    <x v="2"/>
    <s v="Outdoor"/>
    <s v="Hike/Mountaineering"/>
    <x v="47"/>
    <x v="0"/>
    <x v="16"/>
    <s v="L6 R Eyestay 20mm Dial J"/>
    <n v="2022"/>
    <n v="12365"/>
    <n v="9717"/>
  </r>
  <r>
    <x v="2"/>
    <s v="Outdoor"/>
    <s v="Hike/Mountaineering"/>
    <x v="47"/>
    <x v="0"/>
    <x v="16"/>
    <s v="L6 R Eyestay 20mm Dial J"/>
    <n v="2022"/>
    <n v="14775"/>
    <n v="11613"/>
  </r>
  <r>
    <x v="2"/>
    <s v="Outdoor"/>
    <s v="Hike/Mountaineering"/>
    <x v="47"/>
    <x v="0"/>
    <x v="16"/>
    <s v="L6 R Eyestay 20mm Dial J"/>
    <n v="2022"/>
    <n v="4125"/>
    <n v="3239"/>
  </r>
  <r>
    <x v="2"/>
    <s v="Outdoor"/>
    <s v="Hike/Mountaineering"/>
    <x v="47"/>
    <x v="0"/>
    <x v="16"/>
    <s v="L6 R Eyestay 20mm Dial J"/>
    <n v="2022"/>
    <n v="4875"/>
    <n v="3831.5"/>
  </r>
  <r>
    <x v="2"/>
    <s v="Outdoor"/>
    <s v="Hike/Mountaineering"/>
    <x v="47"/>
    <x v="0"/>
    <x v="16"/>
    <s v="L6 R Eyestay 20mm Dial J"/>
    <n v="2022"/>
    <n v="2515"/>
    <n v="1975"/>
  </r>
  <r>
    <x v="2"/>
    <s v="Outdoor"/>
    <s v="Hike/Mountaineering"/>
    <x v="47"/>
    <x v="0"/>
    <x v="16"/>
    <s v="L6 R Eyestay 20mm Dial J"/>
    <n v="2022"/>
    <n v="7390"/>
    <n v="5806.5"/>
  </r>
  <r>
    <x v="2"/>
    <s v="Outdoor"/>
    <s v="Hike/Mountaineering"/>
    <x v="47"/>
    <x v="0"/>
    <x v="16"/>
    <s v="L6 R Eyestay 20mm Dial J"/>
    <n v="2022"/>
    <n v="4925"/>
    <n v="3871"/>
  </r>
  <r>
    <x v="2"/>
    <s v="Outdoor"/>
    <s v="Hike/Mountaineering"/>
    <x v="47"/>
    <x v="0"/>
    <x v="16"/>
    <s v="L6 R Eyestay 20mm Dial J"/>
    <n v="2022"/>
    <n v="25"/>
    <n v="19.75"/>
  </r>
  <r>
    <x v="2"/>
    <s v="Outdoor"/>
    <s v="Hike/Mountaineering"/>
    <x v="47"/>
    <x v="0"/>
    <x v="16"/>
    <s v="L6 R Eyestay 20mm Dial J"/>
    <n v="2022"/>
    <n v="22765"/>
    <n v="17893.5"/>
  </r>
  <r>
    <x v="2"/>
    <s v="Outdoor"/>
    <s v="Hike/Mountaineering"/>
    <x v="47"/>
    <x v="0"/>
    <x v="16"/>
    <s v="L6 R Eyestay 20mm Dial J"/>
    <n v="2022"/>
    <n v="13420"/>
    <n v="10279.5"/>
  </r>
  <r>
    <x v="2"/>
    <s v="Outdoor"/>
    <s v="Hike/Mountaineering"/>
    <x v="47"/>
    <x v="0"/>
    <x v="16"/>
    <s v="L6 R Eyestay 20mm Dial J"/>
    <n v="2022"/>
    <n v="49855"/>
    <n v="38192"/>
  </r>
  <r>
    <x v="2"/>
    <s v="Outdoor"/>
    <s v="Hike/Mountaineering"/>
    <x v="47"/>
    <x v="0"/>
    <x v="16"/>
    <s v="L6 R Eyestay 20mm Dial J"/>
    <n v="2022"/>
    <n v="82870"/>
    <n v="63486.5"/>
  </r>
  <r>
    <x v="2"/>
    <s v="Outdoor"/>
    <s v="Hike/Mountaineering"/>
    <x v="47"/>
    <x v="0"/>
    <x v="16"/>
    <s v="L6 R Eyestay 20mm Dial J"/>
    <n v="2022"/>
    <n v="25090"/>
    <n v="19710.5"/>
  </r>
  <r>
    <x v="2"/>
    <s v="Outdoor"/>
    <s v="Hike/Mountaineering"/>
    <x v="47"/>
    <x v="0"/>
    <x v="16"/>
    <s v="L6 R Eyestay 20mm Dial J"/>
    <n v="2022"/>
    <n v="7265"/>
    <n v="5707.75"/>
  </r>
  <r>
    <x v="2"/>
    <s v="Outdoor"/>
    <s v="Hike/Mountaineering"/>
    <x v="47"/>
    <x v="0"/>
    <x v="16"/>
    <s v="L6 R Eyestay 20mm Dial J"/>
    <n v="2022"/>
    <n v="6110"/>
    <n v="4799.25"/>
  </r>
  <r>
    <x v="2"/>
    <s v="Outdoor"/>
    <s v="Hike/Mountaineering"/>
    <x v="47"/>
    <x v="0"/>
    <x v="16"/>
    <s v="L6 R Eyestay 20mm Dial J"/>
    <n v="2022"/>
    <n v="14070"/>
    <n v="11060"/>
  </r>
  <r>
    <x v="2"/>
    <s v="Outdoor"/>
    <s v="Hike/Mountaineering"/>
    <x v="47"/>
    <x v="0"/>
    <x v="16"/>
    <s v="L6 R Eyestay 20mm Dial J"/>
    <n v="2022"/>
    <n v="15635"/>
    <n v="12284.5"/>
  </r>
  <r>
    <x v="2"/>
    <s v="Outdoor"/>
    <s v="Hike/Mountaineering"/>
    <x v="47"/>
    <x v="0"/>
    <x v="16"/>
    <s v="L6 R Eyestay 20mm Dial J"/>
    <n v="2022"/>
    <n v="33695"/>
    <n v="26484.75"/>
  </r>
  <r>
    <x v="2"/>
    <s v="Outdoor"/>
    <s v="Hike/Mountaineering"/>
    <x v="47"/>
    <x v="0"/>
    <x v="16"/>
    <s v="L6 R Eyestay 20mm Dial J"/>
    <n v="2022"/>
    <n v="26285"/>
    <n v="20658.5"/>
  </r>
  <r>
    <x v="2"/>
    <s v="Outdoor"/>
    <s v="Hike/Mountaineering"/>
    <x v="47"/>
    <x v="0"/>
    <x v="16"/>
    <s v="L6 R Eyestay 20mm Dial J"/>
    <n v="2022"/>
    <n v="19150"/>
    <n v="15049.5"/>
  </r>
  <r>
    <x v="2"/>
    <s v="Outdoor"/>
    <s v="Hike/Mountaineering"/>
    <x v="48"/>
    <x v="0"/>
    <x v="37"/>
    <s v="L6 R Eyestay 25mm Dial H"/>
    <n v="2022"/>
    <n v="2040"/>
    <n v="4839.75"/>
  </r>
  <r>
    <x v="2"/>
    <s v="Outdoor"/>
    <s v="Hike/Mountaineering"/>
    <x v="48"/>
    <x v="0"/>
    <x v="37"/>
    <s v="L6 R Eyestay 25mm Dial H"/>
    <n v="2022"/>
    <n v="3070"/>
    <n v="7289.5"/>
  </r>
  <r>
    <x v="2"/>
    <s v="Outdoor"/>
    <s v="Hike/Mountaineering"/>
    <x v="48"/>
    <x v="0"/>
    <x v="37"/>
    <s v="L6 R Eyestay 25mm Dial H"/>
    <n v="2022"/>
    <n v="8980"/>
    <n v="21330.75"/>
  </r>
  <r>
    <x v="2"/>
    <s v="Outdoor"/>
    <s v="Hike/Mountaineering"/>
    <x v="48"/>
    <x v="0"/>
    <x v="16"/>
    <s v="L6 R Eyestay 20mm Dial J"/>
    <n v="2022"/>
    <n v="2040"/>
    <n v="1599.75"/>
  </r>
  <r>
    <x v="2"/>
    <s v="Outdoor"/>
    <s v="Hike/Mountaineering"/>
    <x v="48"/>
    <x v="0"/>
    <x v="16"/>
    <s v="L6 R Eyestay 20mm Dial J"/>
    <n v="2022"/>
    <n v="4425"/>
    <n v="3476"/>
  </r>
  <r>
    <x v="2"/>
    <s v="Outdoor"/>
    <s v="Hike/Mountaineering"/>
    <x v="48"/>
    <x v="0"/>
    <x v="16"/>
    <s v="L6 R Eyestay 20mm Dial J"/>
    <n v="2022"/>
    <n v="3670"/>
    <n v="2883.5"/>
  </r>
  <r>
    <x v="2"/>
    <s v="Outdoor"/>
    <s v="Hike/Mountaineering"/>
    <x v="48"/>
    <x v="0"/>
    <x v="16"/>
    <s v="L6 R Eyestay 20mm Dial J"/>
    <n v="2022"/>
    <n v="10050"/>
    <n v="7900"/>
  </r>
  <r>
    <x v="2"/>
    <s v="Outdoor"/>
    <s v="Hike/Mountaineering"/>
    <x v="48"/>
    <x v="0"/>
    <x v="16"/>
    <s v="L6 R Eyestay 20mm Dial J"/>
    <n v="2022"/>
    <n v="2215"/>
    <n v="1738"/>
  </r>
  <r>
    <x v="2"/>
    <s v="Outdoor"/>
    <s v="Hike/Mountaineering"/>
    <x v="48"/>
    <x v="0"/>
    <x v="16"/>
    <s v="L6 R Eyestay 20mm Dial J"/>
    <n v="2022"/>
    <n v="2440"/>
    <n v="1915.75"/>
  </r>
  <r>
    <x v="2"/>
    <s v="Outdoor"/>
    <s v="Hike/Mountaineering"/>
    <x v="48"/>
    <x v="0"/>
    <x v="0"/>
    <s v="L6 R Tongue Dial S"/>
    <n v="2022"/>
    <n v="4730"/>
    <n v="5264"/>
  </r>
  <r>
    <x v="2"/>
    <s v="Outdoor"/>
    <s v="Hike/Mountaineering"/>
    <x v="48"/>
    <x v="0"/>
    <x v="0"/>
    <s v="L6 R Tongue Dial S1"/>
    <n v="2022"/>
    <n v="7645"/>
    <n v="8512"/>
  </r>
  <r>
    <x v="2"/>
    <s v="Outdoor"/>
    <s v="Hike/Mountaineering"/>
    <x v="48"/>
    <x v="0"/>
    <x v="0"/>
    <s v="L6 R Tongue Dial S1"/>
    <n v="2022"/>
    <n v="13320"/>
    <n v="14840"/>
  </r>
  <r>
    <x v="2"/>
    <s v="Outdoor"/>
    <s v="Hike/Mountaineering"/>
    <x v="48"/>
    <x v="0"/>
    <x v="0"/>
    <s v="L6 R Tongue Dial S1"/>
    <n v="2022"/>
    <n v="5955"/>
    <n v="6636"/>
  </r>
  <r>
    <x v="2"/>
    <s v="Outdoor"/>
    <s v="Hike/Mountaineering"/>
    <x v="48"/>
    <x v="0"/>
    <x v="35"/>
    <s v="L6 R Eyestay 20mm Dial W"/>
    <n v="2022"/>
    <n v="2440"/>
    <n v="2279.5"/>
  </r>
  <r>
    <x v="2"/>
    <s v="Outdoor"/>
    <s v="Hike/Mountaineering"/>
    <x v="48"/>
    <x v="0"/>
    <x v="35"/>
    <s v="L6 R Eyestay 20mm Dial W"/>
    <n v="2022"/>
    <n v="3670"/>
    <n v="3431"/>
  </r>
  <r>
    <x v="2"/>
    <s v="Outdoor"/>
    <s v="Hike/Mountaineering"/>
    <x v="48"/>
    <x v="0"/>
    <x v="26"/>
    <s v="M4 R Housing 25mm Dial A"/>
    <n v="2022"/>
    <n v="5830"/>
    <n v="11600"/>
  </r>
  <r>
    <x v="2"/>
    <s v="Outdoor"/>
    <s v="Hike/Mountaineering"/>
    <x v="48"/>
    <x v="0"/>
    <x v="26"/>
    <s v="M4 R Housing 25mm Dial A"/>
    <n v="2022"/>
    <n v="1060"/>
    <n v="2100"/>
  </r>
  <r>
    <x v="2"/>
    <s v="Outdoor"/>
    <s v="Hike/Mountaineering"/>
    <x v="48"/>
    <x v="0"/>
    <x v="31"/>
    <s v="M4 L Housing 25mm Dial B Lace Lock 1"/>
    <n v="2022"/>
    <n v="525"/>
    <n v="1365"/>
  </r>
  <r>
    <x v="2"/>
    <s v="Outdoor"/>
    <s v="Hike/Mountaineering"/>
    <x v="48"/>
    <x v="0"/>
    <x v="31"/>
    <s v="M4 R Housing 25mm Dial B"/>
    <n v="2022"/>
    <n v="525"/>
    <n v="1365"/>
  </r>
  <r>
    <x v="2"/>
    <s v="Outdoor"/>
    <s v="Trail Run"/>
    <x v="49"/>
    <x v="0"/>
    <x v="16"/>
    <s v="L6 L Eyestay 20mm Dial J"/>
    <n v="2022"/>
    <n v="5735"/>
    <n v="4561.7207276613999"/>
  </r>
  <r>
    <x v="2"/>
    <s v="Outdoor"/>
    <s v="Trail Run"/>
    <x v="49"/>
    <x v="0"/>
    <x v="16"/>
    <s v="L6 L Eyestay 20mm Dial J"/>
    <n v="2022"/>
    <n v="3570"/>
    <n v="2763.9508412682999"/>
  </r>
  <r>
    <x v="2"/>
    <s v="Outdoor"/>
    <s v="Trail Run"/>
    <x v="49"/>
    <x v="0"/>
    <x v="16"/>
    <s v="L6 R Eyestay 20mm Dial J"/>
    <n v="2022"/>
    <n v="5735"/>
    <n v="4561.7207276613999"/>
  </r>
  <r>
    <x v="2"/>
    <s v="Outdoor"/>
    <s v="Trail Run"/>
    <x v="49"/>
    <x v="0"/>
    <x v="16"/>
    <s v="L6 R Eyestay 20mm Dial J"/>
    <n v="2022"/>
    <n v="3320"/>
    <n v="2438.3108111133001"/>
  </r>
  <r>
    <x v="2"/>
    <s v="Outdoor"/>
    <s v="Trail Run"/>
    <x v="49"/>
    <x v="0"/>
    <x v="16"/>
    <s v="L6 R Eyestay 20mm Dial J"/>
    <n v="2022"/>
    <n v="5025"/>
    <n v="3582.4136059345001"/>
  </r>
  <r>
    <x v="2"/>
    <s v="Outdoor"/>
    <s v="Trail Run"/>
    <x v="49"/>
    <x v="0"/>
    <x v="16"/>
    <s v="L6 R Eyestay 20mm Dial J"/>
    <n v="2022"/>
    <n v="1260"/>
    <n v="905.55337072830002"/>
  </r>
  <r>
    <x v="2"/>
    <s v="Outdoor"/>
    <s v="Trail Run"/>
    <x v="49"/>
    <x v="0"/>
    <x v="16"/>
    <s v="L6 R Eyestay 20mm Dial J"/>
    <n v="2022"/>
    <n v="11460"/>
    <n v="8645.2459092168992"/>
  </r>
  <r>
    <x v="2"/>
    <s v="Outdoor"/>
    <s v="Trail Run"/>
    <x v="49"/>
    <x v="0"/>
    <x v="16"/>
    <s v="L6 R Eyestay 20mm Dial J"/>
    <n v="2022"/>
    <n v="2310"/>
    <n v="1891.3224634832"/>
  </r>
  <r>
    <x v="2"/>
    <s v="Outdoor"/>
    <s v="Trail Run"/>
    <x v="49"/>
    <x v="0"/>
    <x v="16"/>
    <s v="L6 R Eyestay 20mm Dial J"/>
    <n v="2022"/>
    <n v="400"/>
    <n v="293.54079971049998"/>
  </r>
  <r>
    <x v="2"/>
    <s v="Outdoor"/>
    <s v="Trail Run"/>
    <x v="49"/>
    <x v="0"/>
    <x v="16"/>
    <s v="L6 R Eyestay 20mm Dial J"/>
    <n v="2022"/>
    <n v="850"/>
    <n v="632.19699321780001"/>
  </r>
  <r>
    <x v="2"/>
    <s v="Outdoor"/>
    <s v="Trail Run"/>
    <x v="49"/>
    <x v="0"/>
    <x v="16"/>
    <s v="L6 R Eyestay 20mm Dial J"/>
    <n v="2022"/>
    <n v="3570"/>
    <n v="2763.9508412682999"/>
  </r>
  <r>
    <x v="2"/>
    <s v="Workwear"/>
    <s v="Workwear"/>
    <x v="7"/>
    <x v="0"/>
    <x v="6"/>
    <s v="L6 R Tongue Dial E"/>
    <n v="2022"/>
    <n v="38645"/>
    <n v="51523"/>
  </r>
  <r>
    <x v="2"/>
    <s v="Workwear"/>
    <s v="Workwear"/>
    <x v="31"/>
    <x v="0"/>
    <x v="24"/>
    <s v="L6 R Tongue Dial C"/>
    <n v="2022"/>
    <n v="22915"/>
    <n v="50616"/>
  </r>
  <r>
    <x v="0"/>
    <s v="Workwear"/>
    <s v="Workwear"/>
    <x v="26"/>
    <x v="0"/>
    <x v="21"/>
    <s v="L6 R Tongue Dial B"/>
    <n v="2022"/>
    <n v="20310"/>
    <n v="49894"/>
  </r>
  <r>
    <x v="2"/>
    <s v="Workwear"/>
    <s v="Workwear"/>
    <x v="7"/>
    <x v="0"/>
    <x v="6"/>
    <s v="L6 R Tongue Dial E"/>
    <n v="2022"/>
    <n v="36035"/>
    <n v="49114.5"/>
  </r>
  <r>
    <x v="2"/>
    <s v="Workwear"/>
    <s v="Workwear"/>
    <x v="34"/>
    <x v="0"/>
    <x v="6"/>
    <s v="L6 R Tongue Dial E"/>
    <n v="2022"/>
    <n v="36385"/>
    <n v="48870"/>
  </r>
  <r>
    <x v="0"/>
    <s v="Workwear"/>
    <s v="Workwear"/>
    <x v="28"/>
    <x v="0"/>
    <x v="22"/>
    <s v="L6 R Tongue Dial D"/>
    <n v="2022"/>
    <n v="21610"/>
    <n v="47730"/>
  </r>
  <r>
    <x v="0"/>
    <s v="Workwear"/>
    <s v="Workwear"/>
    <x v="28"/>
    <x v="0"/>
    <x v="31"/>
    <s v="M4 R Housing 25mm Dial B Lace Lock 1"/>
    <n v="2022"/>
    <n v="18145"/>
    <n v="46930"/>
  </r>
  <r>
    <x v="1"/>
    <s v="Workwear"/>
    <s v="Workwear"/>
    <x v="25"/>
    <x v="0"/>
    <x v="30"/>
    <s v="M2 Tongue Shield Standard Dial"/>
    <n v="2022"/>
    <n v="11710"/>
    <n v="46250.5"/>
  </r>
  <r>
    <x v="0"/>
    <s v="Workwear"/>
    <s v="Workwear"/>
    <x v="32"/>
    <x v="0"/>
    <x v="23"/>
    <s v="L6 R Tongue Dial A"/>
    <n v="2022"/>
    <n v="18700"/>
    <n v="45942"/>
  </r>
  <r>
    <x v="2"/>
    <s v="Workwear"/>
    <s v="Workwear"/>
    <x v="34"/>
    <x v="0"/>
    <x v="6"/>
    <s v="L6 R Tongue Dial E"/>
    <n v="2022"/>
    <n v="34125"/>
    <n v="45832.5"/>
  </r>
  <r>
    <x v="2"/>
    <s v="Workwear"/>
    <s v="Workwear"/>
    <x v="7"/>
    <x v="0"/>
    <x v="24"/>
    <s v="L6 R Tongue Dial C"/>
    <n v="2022"/>
    <n v="20355"/>
    <n v="44955"/>
  </r>
  <r>
    <x v="0"/>
    <s v="Workwear"/>
    <s v="Workwear"/>
    <x v="28"/>
    <x v="0"/>
    <x v="22"/>
    <s v="L6 R Tongue Dial D"/>
    <n v="2022"/>
    <n v="20100"/>
    <n v="44400"/>
  </r>
  <r>
    <x v="2"/>
    <s v="Workwear"/>
    <s v="Workwear"/>
    <x v="35"/>
    <x v="0"/>
    <x v="6"/>
    <s v="L6 R Tongue Dial E"/>
    <n v="2022"/>
    <n v="32820"/>
    <n v="44077.5"/>
  </r>
  <r>
    <x v="0"/>
    <s v="Workwear"/>
    <s v="Workwear"/>
    <x v="50"/>
    <x v="0"/>
    <x v="22"/>
    <s v="L6 R Tongue Dial D"/>
    <n v="2022"/>
    <n v="2010"/>
    <n v="44040"/>
  </r>
  <r>
    <x v="2"/>
    <s v="Workwear"/>
    <s v="Workwear"/>
    <x v="36"/>
    <x v="0"/>
    <x v="6"/>
    <s v="L6 R Eyestay 20mm Dial E"/>
    <n v="2022"/>
    <n v="32900"/>
    <n v="44022"/>
  </r>
  <r>
    <x v="1"/>
    <s v="Workwear"/>
    <s v="Workwear"/>
    <x v="51"/>
    <x v="0"/>
    <x v="32"/>
    <s v="M3 Heel Dial S"/>
    <n v="2022"/>
    <n v="15930"/>
    <n v="43587.5"/>
  </r>
  <r>
    <x v="2"/>
    <s v="Workwear"/>
    <s v="Workwear"/>
    <x v="34"/>
    <x v="0"/>
    <x v="6"/>
    <s v="L6 R Tongue Dial E"/>
    <n v="2022"/>
    <n v="32365"/>
    <n v="43470"/>
  </r>
  <r>
    <x v="0"/>
    <s v="Workwear"/>
    <s v="Workwear"/>
    <x v="32"/>
    <x v="0"/>
    <x v="31"/>
    <s v="M4 R Housing 25mm Dial B Lace Lock 1"/>
    <n v="2022"/>
    <n v="16730"/>
    <n v="43290"/>
  </r>
  <r>
    <x v="1"/>
    <s v="Workwear"/>
    <s v="Workwear"/>
    <x v="25"/>
    <x v="0"/>
    <x v="26"/>
    <s v="M4 R Housing 25mm Dial A"/>
    <n v="2022"/>
    <n v="21105"/>
    <n v="42000"/>
  </r>
  <r>
    <x v="2"/>
    <s v="Workwear"/>
    <s v="Workwear"/>
    <x v="36"/>
    <x v="0"/>
    <x v="6"/>
    <s v="L6 R Eyestay 20mm Dial E"/>
    <n v="2022"/>
    <n v="30935"/>
    <n v="41512.5"/>
  </r>
  <r>
    <x v="1"/>
    <s v="Workwear"/>
    <s v="Workwear"/>
    <x v="25"/>
    <x v="0"/>
    <x v="30"/>
    <s v="M2 Tongue Shield Standard Dial"/>
    <n v="2022"/>
    <n v="10510"/>
    <n v="41486.5"/>
  </r>
  <r>
    <x v="0"/>
    <s v="Workwear"/>
    <s v="Workwear"/>
    <x v="26"/>
    <x v="0"/>
    <x v="22"/>
    <s v="L6 R Tongue Dial D"/>
    <n v="2022"/>
    <n v="18755"/>
    <n v="41403"/>
  </r>
  <r>
    <x v="2"/>
    <s v="Workwear"/>
    <s v="Workwear"/>
    <x v="7"/>
    <x v="0"/>
    <x v="24"/>
    <s v="L6 R Eyestay 20mm Dial C"/>
    <n v="2022"/>
    <n v="18395"/>
    <n v="40626"/>
  </r>
  <r>
    <x v="2"/>
    <s v="Workwear"/>
    <s v="Workwear"/>
    <x v="36"/>
    <x v="0"/>
    <x v="6"/>
    <s v="L6 R Eyestay 20mm Dial E"/>
    <n v="2022"/>
    <n v="30170"/>
    <n v="40500"/>
  </r>
  <r>
    <x v="2"/>
    <s v="Workwear"/>
    <s v="Workwear"/>
    <x v="34"/>
    <x v="0"/>
    <x v="6"/>
    <s v="L6 R Tongue Dial E"/>
    <n v="2022"/>
    <n v="30150"/>
    <n v="39600"/>
  </r>
  <r>
    <x v="2"/>
    <s v="Workwear"/>
    <s v="Workwear"/>
    <x v="36"/>
    <x v="0"/>
    <x v="6"/>
    <s v="L6 R Eyestay 20mm Dial E"/>
    <n v="2022"/>
    <n v="28925"/>
    <n v="38812.5"/>
  </r>
  <r>
    <x v="0"/>
    <s v="Workwear"/>
    <s v="Workwear"/>
    <x v="26"/>
    <x v="0"/>
    <x v="21"/>
    <s v="L6 R Tongue Dial B"/>
    <n v="2022"/>
    <n v="15785"/>
    <n v="38779"/>
  </r>
  <r>
    <x v="1"/>
    <s v="Workwear"/>
    <s v="Workwear"/>
    <x v="25"/>
    <x v="0"/>
    <x v="26"/>
    <s v="M4 R Housing 25mm Dial A"/>
    <n v="2022"/>
    <n v="23320"/>
    <n v="38744"/>
  </r>
  <r>
    <x v="2"/>
    <s v="Workwear"/>
    <s v="Workwear"/>
    <x v="7"/>
    <x v="0"/>
    <x v="6"/>
    <s v="L6 R Tongue Dial E"/>
    <n v="2022"/>
    <n v="28645"/>
    <n v="38475"/>
  </r>
  <r>
    <x v="1"/>
    <s v="Workwear"/>
    <s v="Workwear"/>
    <x v="25"/>
    <x v="0"/>
    <x v="30"/>
    <s v="M2 Tongue Shield Standard Dial"/>
    <n v="2022"/>
    <n v="9450"/>
    <n v="37318"/>
  </r>
  <r>
    <x v="1"/>
    <s v="Workwear"/>
    <s v="Workwear"/>
    <x v="51"/>
    <x v="0"/>
    <x v="32"/>
    <s v="M3 Heel Dial S"/>
    <n v="2022"/>
    <n v="13395"/>
    <n v="36643.75"/>
  </r>
  <r>
    <x v="2"/>
    <s v="Workwear"/>
    <s v="Workwear"/>
    <x v="34"/>
    <x v="0"/>
    <x v="6"/>
    <s v="L6 R Eyestay 20mm Dial E"/>
    <n v="2022"/>
    <n v="26940"/>
    <n v="35376"/>
  </r>
  <r>
    <x v="2"/>
    <s v="Workwear"/>
    <s v="Workwear"/>
    <x v="31"/>
    <x v="0"/>
    <x v="3"/>
    <s v="M4 R Housing 25mm Dial C Lace Lock 1"/>
    <n v="2022"/>
    <n v="13670"/>
    <n v="35360"/>
  </r>
  <r>
    <x v="0"/>
    <s v="Workwear"/>
    <s v="Workwear"/>
    <x v="26"/>
    <x v="0"/>
    <x v="24"/>
    <s v="L6 R Tongue Dial C"/>
    <n v="2022"/>
    <n v="159450"/>
    <n v="351870"/>
  </r>
  <r>
    <x v="0"/>
    <s v="Workwear"/>
    <s v="Workwear"/>
    <x v="28"/>
    <x v="0"/>
    <x v="22"/>
    <s v="L6 R Tongue Dial D"/>
    <n v="2022"/>
    <n v="15075"/>
    <n v="33300"/>
  </r>
  <r>
    <x v="2"/>
    <s v="Workwear"/>
    <s v="Workwear"/>
    <x v="31"/>
    <x v="0"/>
    <x v="3"/>
    <s v="M4 R Housing 25mm Dial C Lace Lock 1"/>
    <n v="2022"/>
    <n v="12665"/>
    <n v="32760"/>
  </r>
  <r>
    <x v="2"/>
    <s v="Workwear"/>
    <s v="Workwear"/>
    <x v="36"/>
    <x v="0"/>
    <x v="6"/>
    <s v="L6 R Eyestay 20mm Dial E"/>
    <n v="2022"/>
    <n v="24800"/>
    <n v="32538"/>
  </r>
  <r>
    <x v="2"/>
    <s v="Workwear"/>
    <s v="Workwear"/>
    <x v="31"/>
    <x v="0"/>
    <x v="3"/>
    <s v="M4 R Housing 25mm Dial C Lace Lock 1"/>
    <n v="2022"/>
    <n v="12265"/>
    <n v="31720"/>
  </r>
  <r>
    <x v="2"/>
    <s v="Workwear"/>
    <s v="Workwear"/>
    <x v="7"/>
    <x v="0"/>
    <x v="24"/>
    <s v="L6 R Eyestay 20mm Dial C"/>
    <n v="2022"/>
    <n v="14020"/>
    <n v="31248"/>
  </r>
  <r>
    <x v="1"/>
    <s v="Workwear"/>
    <s v="Workwear"/>
    <x v="33"/>
    <x v="0"/>
    <x v="31"/>
    <s v="M4 R Housing 25mm Dial B Lace Lock 1"/>
    <n v="2022"/>
    <n v="12065"/>
    <n v="31200"/>
  </r>
  <r>
    <x v="0"/>
    <s v="Workwear"/>
    <s v="Workwear"/>
    <x v="32"/>
    <x v="0"/>
    <x v="23"/>
    <s v="L6 R Tongue Dial A"/>
    <n v="2022"/>
    <n v="12690"/>
    <n v="31183.75"/>
  </r>
  <r>
    <x v="0"/>
    <s v="Workwear"/>
    <s v="Workwear"/>
    <x v="50"/>
    <x v="0"/>
    <x v="22"/>
    <s v="L6 R Tongue Dial D"/>
    <n v="2022"/>
    <n v="13680"/>
    <n v="30192"/>
  </r>
  <r>
    <x v="0"/>
    <s v="Workwear"/>
    <s v="Workwear"/>
    <x v="26"/>
    <x v="0"/>
    <x v="21"/>
    <s v="L6 R Tongue Dial B"/>
    <n v="2022"/>
    <n v="12180"/>
    <n v="29887"/>
  </r>
  <r>
    <x v="0"/>
    <s v="Workwear"/>
    <s v="Workwear"/>
    <x v="26"/>
    <x v="0"/>
    <x v="21"/>
    <s v="L6 R Tongue Dial B"/>
    <n v="2022"/>
    <n v="12165"/>
    <n v="29887"/>
  </r>
  <r>
    <x v="2"/>
    <s v="Workwear"/>
    <s v="Workwear"/>
    <x v="7"/>
    <x v="0"/>
    <x v="6"/>
    <s v="L6 R Tongue Dial E"/>
    <n v="2022"/>
    <n v="20960"/>
    <n v="28564.5"/>
  </r>
  <r>
    <x v="0"/>
    <s v="Workwear"/>
    <s v="Workwear"/>
    <x v="32"/>
    <x v="0"/>
    <x v="23"/>
    <s v="L6 R Tongue Dial A"/>
    <n v="2022"/>
    <n v="11580"/>
    <n v="28466.75"/>
  </r>
  <r>
    <x v="2"/>
    <s v="Workwear"/>
    <s v="Workwear"/>
    <x v="34"/>
    <x v="0"/>
    <x v="6"/>
    <s v="L6 R Tongue Dial E"/>
    <n v="2022"/>
    <n v="20505"/>
    <n v="27540"/>
  </r>
  <r>
    <x v="2"/>
    <s v="Workwear"/>
    <s v="Workwear"/>
    <x v="34"/>
    <x v="0"/>
    <x v="6"/>
    <s v="L6 R Tongue Dial E"/>
    <n v="2022"/>
    <n v="20910"/>
    <n v="27456"/>
  </r>
  <r>
    <x v="2"/>
    <s v="Workwear"/>
    <s v="Workwear"/>
    <x v="34"/>
    <x v="0"/>
    <x v="6"/>
    <s v="L6 R Tongue Dial E"/>
    <n v="2022"/>
    <n v="20100"/>
    <n v="27000"/>
  </r>
  <r>
    <x v="2"/>
    <s v="Workwear"/>
    <s v="Workwear"/>
    <x v="7"/>
    <x v="0"/>
    <x v="6"/>
    <s v="L6 R Tongue Dial E"/>
    <n v="2022"/>
    <n v="19700"/>
    <n v="26852"/>
  </r>
  <r>
    <x v="0"/>
    <s v="Workwear"/>
    <s v="Workwear"/>
    <x v="28"/>
    <x v="0"/>
    <x v="22"/>
    <s v="L6 R Tongue Dial D"/>
    <n v="2022"/>
    <n v="12060"/>
    <n v="26640"/>
  </r>
  <r>
    <x v="2"/>
    <s v="Workwear"/>
    <s v="Workwear"/>
    <x v="7"/>
    <x v="0"/>
    <x v="6"/>
    <s v="L6 R Tongue Dial E"/>
    <n v="2022"/>
    <n v="19150"/>
    <n v="26098.5"/>
  </r>
  <r>
    <x v="2"/>
    <s v="Workwear"/>
    <s v="Workwear"/>
    <x v="7"/>
    <x v="0"/>
    <x v="24"/>
    <s v="L6 R Tongue Dial C"/>
    <n v="2022"/>
    <n v="11810"/>
    <n v="26085"/>
  </r>
  <r>
    <x v="2"/>
    <s v="Workwear"/>
    <s v="Workwear"/>
    <x v="36"/>
    <x v="0"/>
    <x v="6"/>
    <s v="L6 R Eyestay 20mm Dial E"/>
    <n v="2022"/>
    <n v="19565"/>
    <n v="25674"/>
  </r>
  <r>
    <x v="2"/>
    <s v="Workwear"/>
    <s v="Workwear"/>
    <x v="36"/>
    <x v="0"/>
    <x v="6"/>
    <s v="L6 R Eyestay 20mm Dial E"/>
    <n v="2022"/>
    <n v="18560"/>
    <n v="24907.5"/>
  </r>
  <r>
    <x v="1"/>
    <s v="Workwear"/>
    <s v="Workwear"/>
    <x v="25"/>
    <x v="0"/>
    <x v="31"/>
    <s v="M4 R Housing 25mm Dial B Lace Lock 1"/>
    <n v="2022"/>
    <n v="9555"/>
    <n v="24700"/>
  </r>
  <r>
    <x v="0"/>
    <s v="Workwear"/>
    <s v="Workwear"/>
    <x v="32"/>
    <x v="0"/>
    <x v="23"/>
    <s v="L6 R Tongue Dial A"/>
    <n v="2022"/>
    <n v="10050"/>
    <n v="24700"/>
  </r>
  <r>
    <x v="0"/>
    <s v="Workwear"/>
    <s v="Workwear"/>
    <x v="26"/>
    <x v="0"/>
    <x v="24"/>
    <s v="L6 R Tongue Dial C"/>
    <n v="2022"/>
    <n v="11060"/>
    <n v="24420"/>
  </r>
  <r>
    <x v="2"/>
    <s v="Workwear"/>
    <s v="Workwear"/>
    <x v="7"/>
    <x v="0"/>
    <x v="24"/>
    <s v="L6 R Eyestay 20mm Dial C"/>
    <n v="2022"/>
    <n v="10805"/>
    <n v="23865"/>
  </r>
  <r>
    <x v="2"/>
    <s v="Workwear"/>
    <s v="Workwear"/>
    <x v="34"/>
    <x v="0"/>
    <x v="6"/>
    <s v="L6 R Eyestay 20mm Dial E"/>
    <n v="2022"/>
    <n v="17420"/>
    <n v="23388.75"/>
  </r>
  <r>
    <x v="2"/>
    <s v="Workwear"/>
    <s v="Workwear"/>
    <x v="7"/>
    <x v="0"/>
    <x v="6"/>
    <s v="L6 R Tongue Dial E"/>
    <n v="2022"/>
    <n v="16985"/>
    <n v="23153"/>
  </r>
  <r>
    <x v="0"/>
    <s v="Workwear"/>
    <s v="Workwear"/>
    <x v="50"/>
    <x v="0"/>
    <x v="22"/>
    <s v="L6 R Tongue Dial D"/>
    <n v="2022"/>
    <n v="10255"/>
    <n v="22644"/>
  </r>
  <r>
    <x v="2"/>
    <s v="Workwear"/>
    <s v="Workwear"/>
    <x v="35"/>
    <x v="0"/>
    <x v="6"/>
    <s v="L6 R Tongue Dial E"/>
    <n v="2022"/>
    <n v="16590"/>
    <n v="22605"/>
  </r>
  <r>
    <x v="0"/>
    <s v="Workwear"/>
    <s v="Workwear"/>
    <x v="32"/>
    <x v="0"/>
    <x v="23"/>
    <s v="L6 R Tongue Dial A"/>
    <n v="2022"/>
    <n v="9045"/>
    <n v="22230"/>
  </r>
  <r>
    <x v="0"/>
    <s v="Workwear"/>
    <s v="Workwear"/>
    <x v="28"/>
    <x v="0"/>
    <x v="22"/>
    <s v="L6 R Tongue Dial D"/>
    <n v="2022"/>
    <n v="10050"/>
    <n v="22200"/>
  </r>
  <r>
    <x v="0"/>
    <s v="Workwear"/>
    <s v="Workwear"/>
    <x v="28"/>
    <x v="0"/>
    <x v="22"/>
    <s v="L6 R Tongue Dial D"/>
    <n v="2022"/>
    <n v="10050"/>
    <n v="22200"/>
  </r>
  <r>
    <x v="2"/>
    <s v="Workwear"/>
    <s v="Workwear"/>
    <x v="34"/>
    <x v="0"/>
    <x v="6"/>
    <s v="L6 R Tongue Dial E"/>
    <n v="2022"/>
    <n v="16285"/>
    <n v="21870"/>
  </r>
  <r>
    <x v="2"/>
    <s v="Workwear"/>
    <s v="Workwear"/>
    <x v="31"/>
    <x v="0"/>
    <x v="3"/>
    <s v="M4 R Housing 25mm Dial C Lace Lock 1"/>
    <n v="2022"/>
    <n v="8445"/>
    <n v="21840"/>
  </r>
  <r>
    <x v="0"/>
    <s v="Workwear"/>
    <s v="Workwear"/>
    <x v="32"/>
    <x v="0"/>
    <x v="23"/>
    <s v="L6 R Tongue Dial A"/>
    <n v="2022"/>
    <n v="8795"/>
    <n v="21612.5"/>
  </r>
  <r>
    <x v="0"/>
    <s v="Workwear"/>
    <s v="Workwear"/>
    <x v="26"/>
    <x v="0"/>
    <x v="21"/>
    <s v="L6 R Tongue Dial B"/>
    <n v="2022"/>
    <n v="8800"/>
    <n v="21612.5"/>
  </r>
  <r>
    <x v="2"/>
    <s v="Workwear"/>
    <s v="Workwear"/>
    <x v="31"/>
    <x v="0"/>
    <x v="3"/>
    <s v="M4 R Housing 25mm Dial C Lace Lock 1"/>
    <n v="2022"/>
    <n v="8140"/>
    <n v="21060"/>
  </r>
  <r>
    <x v="0"/>
    <s v="Workwear"/>
    <s v="Workwear"/>
    <x v="32"/>
    <x v="0"/>
    <x v="23"/>
    <s v="L6 R Tongue Dial A"/>
    <n v="2022"/>
    <n v="8445"/>
    <n v="20748"/>
  </r>
  <r>
    <x v="1"/>
    <s v="Workwear"/>
    <s v="Workwear"/>
    <x v="25"/>
    <x v="0"/>
    <x v="22"/>
    <s v="L6 R Tongue Dial D"/>
    <n v="2022"/>
    <n v="9250"/>
    <n v="20608"/>
  </r>
  <r>
    <x v="2"/>
    <s v="Workwear"/>
    <s v="Workwear"/>
    <x v="7"/>
    <x v="0"/>
    <x v="6"/>
    <s v="L6 R Tongue Dial E"/>
    <n v="2022"/>
    <n v="15430"/>
    <n v="20569"/>
  </r>
  <r>
    <x v="2"/>
    <s v="Workwear"/>
    <s v="Workwear"/>
    <x v="31"/>
    <x v="0"/>
    <x v="24"/>
    <s v="L6 R Tongue Dial C"/>
    <n v="2022"/>
    <n v="9250"/>
    <n v="20424"/>
  </r>
  <r>
    <x v="2"/>
    <s v="Workwear"/>
    <s v="Workwear"/>
    <x v="52"/>
    <x v="0"/>
    <x v="24"/>
    <s v="L6 R Tongue Dial C"/>
    <n v="2022"/>
    <n v="9000"/>
    <n v="19869"/>
  </r>
  <r>
    <x v="1"/>
    <s v="Workwear"/>
    <s v="Workwear"/>
    <x v="25"/>
    <x v="0"/>
    <x v="30"/>
    <s v="M2 Tongue Shield Standard Dial"/>
    <n v="2022"/>
    <n v="5025"/>
    <n v="19850"/>
  </r>
  <r>
    <x v="2"/>
    <s v="Workwear"/>
    <s v="Workwear"/>
    <x v="7"/>
    <x v="0"/>
    <x v="24"/>
    <s v="L6 R Eyestay 20mm Dial C"/>
    <n v="2022"/>
    <n v="8845"/>
    <n v="19712"/>
  </r>
  <r>
    <x v="1"/>
    <s v="Workwear"/>
    <s v="Workwear"/>
    <x v="25"/>
    <x v="0"/>
    <x v="26"/>
    <s v="M4 R Housing 25mm Dial A"/>
    <n v="2022"/>
    <n v="11860"/>
    <n v="19706"/>
  </r>
  <r>
    <x v="0"/>
    <s v="Workwear"/>
    <s v="Workwear"/>
    <x v="32"/>
    <x v="0"/>
    <x v="23"/>
    <s v="L6 R Tongue Dial A"/>
    <n v="2022"/>
    <n v="7740"/>
    <n v="19019"/>
  </r>
  <r>
    <x v="2"/>
    <s v="Workwear"/>
    <s v="Workwear"/>
    <x v="34"/>
    <x v="0"/>
    <x v="6"/>
    <s v="L6 R Eyestay 25mm Dial E"/>
    <n v="2022"/>
    <n v="14070"/>
    <n v="18900"/>
  </r>
  <r>
    <x v="2"/>
    <s v="Workwear"/>
    <s v="Workwear"/>
    <x v="31"/>
    <x v="0"/>
    <x v="3"/>
    <s v="M4 R Housing 25mm Dial C Lace Lock 1"/>
    <n v="2022"/>
    <n v="7240"/>
    <n v="18720"/>
  </r>
  <r>
    <x v="0"/>
    <s v="Workwear"/>
    <s v="Workwear"/>
    <x v="32"/>
    <x v="0"/>
    <x v="23"/>
    <s v="L6 R Tongue Dial A"/>
    <n v="2022"/>
    <n v="7445"/>
    <n v="18278"/>
  </r>
  <r>
    <x v="0"/>
    <s v="Workwear"/>
    <s v="Workwear"/>
    <x v="28"/>
    <x v="0"/>
    <x v="31"/>
    <s v="M4 R Housing 25mm Dial B Lace Lock 1"/>
    <n v="2022"/>
    <n v="7035"/>
    <n v="18200"/>
  </r>
  <r>
    <x v="2"/>
    <s v="Workwear"/>
    <s v="Workwear"/>
    <x v="31"/>
    <x v="0"/>
    <x v="24"/>
    <s v="L6 R Tongue Dial C"/>
    <n v="2022"/>
    <n v="8190"/>
    <n v="18093"/>
  </r>
  <r>
    <x v="2"/>
    <s v="Workwear"/>
    <s v="Workwear"/>
    <x v="7"/>
    <x v="0"/>
    <x v="6"/>
    <s v="L6 R Tongue Dial E"/>
    <n v="2022"/>
    <n v="12715"/>
    <n v="17330.5"/>
  </r>
  <r>
    <x v="2"/>
    <s v="Workwear"/>
    <s v="Workwear"/>
    <x v="31"/>
    <x v="0"/>
    <x v="24"/>
    <s v="L6 R Tongue Dial C"/>
    <n v="2022"/>
    <n v="7640"/>
    <n v="16872"/>
  </r>
  <r>
    <x v="1"/>
    <s v="Workwear"/>
    <s v="Workwear"/>
    <x v="51"/>
    <x v="0"/>
    <x v="32"/>
    <s v="M3 Heel Dial S"/>
    <n v="2022"/>
    <n v="6135"/>
    <n v="16775"/>
  </r>
  <r>
    <x v="1"/>
    <s v="Workwear"/>
    <s v="Workwear"/>
    <x v="33"/>
    <x v="0"/>
    <x v="31"/>
    <s v="M4 R Housing 25mm Dial B Lace Lock 1"/>
    <n v="2022"/>
    <n v="6285"/>
    <n v="16250"/>
  </r>
  <r>
    <x v="1"/>
    <s v="Workwear"/>
    <s v="Workwear"/>
    <x v="25"/>
    <x v="0"/>
    <x v="22"/>
    <s v="L6 R Tongue Dial D"/>
    <n v="2022"/>
    <n v="7290"/>
    <n v="16240"/>
  </r>
  <r>
    <x v="2"/>
    <s v="Workwear"/>
    <s v="Workwear"/>
    <x v="34"/>
    <x v="0"/>
    <x v="6"/>
    <s v="L6 R Eyestay 25mm Dial E"/>
    <n v="2022"/>
    <n v="12060"/>
    <n v="16200"/>
  </r>
  <r>
    <x v="0"/>
    <s v="Workwear"/>
    <s v="Workwear"/>
    <x v="26"/>
    <x v="0"/>
    <x v="21"/>
    <s v="L6 R Tongue Dial B"/>
    <n v="2022"/>
    <n v="6490"/>
    <n v="15931.5"/>
  </r>
  <r>
    <x v="2"/>
    <s v="Workwear"/>
    <s v="Workwear"/>
    <x v="37"/>
    <x v="0"/>
    <x v="31"/>
    <s v="M4 R Housing 25mm Dial B Lace Lock 1"/>
    <n v="2022"/>
    <n v="6030"/>
    <n v="15600"/>
  </r>
  <r>
    <x v="2"/>
    <s v="Workwear"/>
    <s v="Workwear"/>
    <x v="37"/>
    <x v="0"/>
    <x v="31"/>
    <s v="M4 R Housing 25mm Dial B Lace Lock 1"/>
    <n v="2022"/>
    <n v="6030"/>
    <n v="15600"/>
  </r>
  <r>
    <x v="2"/>
    <s v="Workwear"/>
    <s v="Workwear"/>
    <x v="7"/>
    <x v="0"/>
    <x v="24"/>
    <s v="L6 R Eyestay 20mm Dial C"/>
    <n v="2022"/>
    <n v="7035"/>
    <n v="15540"/>
  </r>
  <r>
    <x v="0"/>
    <s v="Workwear"/>
    <s v="Workwear"/>
    <x v="32"/>
    <x v="0"/>
    <x v="23"/>
    <s v="L6 R Tongue Dial A"/>
    <n v="2022"/>
    <n v="6185"/>
    <n v="15190.5"/>
  </r>
  <r>
    <x v="0"/>
    <s v="Workwear"/>
    <s v="Workwear"/>
    <x v="50"/>
    <x v="0"/>
    <x v="22"/>
    <s v="L6 R Tongue Dial D"/>
    <n v="2022"/>
    <n v="6835"/>
    <n v="15096"/>
  </r>
  <r>
    <x v="0"/>
    <s v="Workwear"/>
    <s v="Workwear"/>
    <x v="32"/>
    <x v="0"/>
    <x v="23"/>
    <s v="L6 R Tongue Dial A"/>
    <n v="2022"/>
    <n v="6110"/>
    <n v="15005.25"/>
  </r>
  <r>
    <x v="0"/>
    <s v="Workwear"/>
    <s v="Workwear"/>
    <x v="26"/>
    <x v="0"/>
    <x v="21"/>
    <s v="L6 R Tongue Dial B"/>
    <n v="2022"/>
    <n v="6115"/>
    <n v="14943.5"/>
  </r>
  <r>
    <x v="2"/>
    <s v="Workwear"/>
    <s v="Workwear"/>
    <x v="34"/>
    <x v="0"/>
    <x v="6"/>
    <s v="L6 R Eyestay 20mm Dial E"/>
    <n v="2022"/>
    <n v="11060"/>
    <n v="14850"/>
  </r>
  <r>
    <x v="2"/>
    <s v="Workwear"/>
    <s v="Workwear"/>
    <x v="7"/>
    <x v="0"/>
    <x v="24"/>
    <s v="L6 R Eyestay 20mm Dial C"/>
    <n v="2022"/>
    <n v="6685"/>
    <n v="14763"/>
  </r>
  <r>
    <x v="2"/>
    <s v="Workwear"/>
    <s v="Workwear"/>
    <x v="34"/>
    <x v="0"/>
    <x v="6"/>
    <s v="L6 R Tongue Dial E"/>
    <n v="2022"/>
    <n v="10955"/>
    <n v="14715"/>
  </r>
  <r>
    <x v="0"/>
    <s v="Workwear"/>
    <s v="Workwear"/>
    <x v="32"/>
    <x v="0"/>
    <x v="23"/>
    <s v="L6 R Tongue Dial A"/>
    <n v="2022"/>
    <n v="5980"/>
    <n v="14696.5"/>
  </r>
  <r>
    <x v="0"/>
    <s v="Workwear"/>
    <s v="Workwear"/>
    <x v="27"/>
    <x v="0"/>
    <x v="22"/>
    <s v="L6 R Tongue Dial D"/>
    <n v="2022"/>
    <n v="6510"/>
    <n v="14374.5"/>
  </r>
  <r>
    <x v="2"/>
    <s v="Workwear"/>
    <s v="Workwear"/>
    <x v="7"/>
    <x v="0"/>
    <x v="24"/>
    <s v="L6 R Eyestay 20mm Dial C"/>
    <n v="2022"/>
    <n v="6435"/>
    <n v="14336"/>
  </r>
  <r>
    <x v="2"/>
    <s v="Workwear"/>
    <s v="Workwear"/>
    <x v="7"/>
    <x v="0"/>
    <x v="24"/>
    <s v="L6 R Eyestay 20mm Dial C"/>
    <n v="2022"/>
    <n v="6485"/>
    <n v="14319"/>
  </r>
  <r>
    <x v="0"/>
    <s v="Workwear"/>
    <s v="Workwear"/>
    <x v="28"/>
    <x v="0"/>
    <x v="31"/>
    <s v="M4 R Housing 25mm Dial B Lace Lock 1"/>
    <n v="2022"/>
    <n v="5525"/>
    <n v="14300"/>
  </r>
  <r>
    <x v="1"/>
    <s v="Workwear"/>
    <s v="Workwear"/>
    <x v="25"/>
    <x v="0"/>
    <x v="26"/>
    <s v="M4 R Housing 25mm Dial A"/>
    <n v="2022"/>
    <n v="7140"/>
    <n v="14200"/>
  </r>
  <r>
    <x v="2"/>
    <s v="Workwear"/>
    <s v="Workwear"/>
    <x v="34"/>
    <x v="0"/>
    <x v="6"/>
    <s v="L6 R Tongue Dial E"/>
    <n v="2022"/>
    <n v="10355"/>
    <n v="14111"/>
  </r>
  <r>
    <x v="2"/>
    <s v="Workwear"/>
    <s v="Workwear"/>
    <x v="36"/>
    <x v="0"/>
    <x v="6"/>
    <s v="L6 R Eyestay 20mm Dial E"/>
    <n v="2022"/>
    <n v="10710"/>
    <n v="14058"/>
  </r>
  <r>
    <x v="1"/>
    <s v="Workwear"/>
    <s v="Workwear"/>
    <x v="25"/>
    <x v="0"/>
    <x v="30"/>
    <s v="M2 Tongue Shield Standard Dial"/>
    <n v="2022"/>
    <n v="3520"/>
    <n v="13895"/>
  </r>
  <r>
    <x v="0"/>
    <s v="Workwear"/>
    <s v="Workwear"/>
    <x v="28"/>
    <x v="0"/>
    <x v="22"/>
    <s v="L6 R Tongue Dial D"/>
    <n v="2022"/>
    <n v="6235"/>
    <n v="13764"/>
  </r>
  <r>
    <x v="0"/>
    <s v="Workwear"/>
    <s v="Workwear"/>
    <x v="30"/>
    <x v="0"/>
    <x v="22"/>
    <s v="L6 R Tongue Dial D"/>
    <n v="2022"/>
    <n v="6235"/>
    <n v="13764"/>
  </r>
  <r>
    <x v="2"/>
    <s v="Workwear"/>
    <s v="Workwear"/>
    <x v="34"/>
    <x v="0"/>
    <x v="6"/>
    <s v="L6 R Tongue Dial E"/>
    <n v="2022"/>
    <n v="10050"/>
    <n v="13700"/>
  </r>
  <r>
    <x v="2"/>
    <s v="Workwear"/>
    <s v="Workwear"/>
    <x v="52"/>
    <x v="0"/>
    <x v="24"/>
    <s v="L6 R Tongue Dial C"/>
    <n v="2022"/>
    <n v="6135"/>
    <n v="13542"/>
  </r>
  <r>
    <x v="0"/>
    <s v="Workwear"/>
    <s v="Workwear"/>
    <x v="26"/>
    <x v="0"/>
    <x v="24"/>
    <s v="L6 R Tongue Dial C"/>
    <n v="2022"/>
    <n v="6030"/>
    <n v="13440"/>
  </r>
  <r>
    <x v="2"/>
    <s v="Workwear"/>
    <s v="Workwear"/>
    <x v="7"/>
    <x v="0"/>
    <x v="24"/>
    <s v="L6 R Eyestay 20mm Dial C"/>
    <n v="2022"/>
    <n v="5930"/>
    <n v="13216"/>
  </r>
  <r>
    <x v="2"/>
    <s v="Workwear"/>
    <s v="Workwear"/>
    <x v="34"/>
    <x v="0"/>
    <x v="6"/>
    <s v="L6 R Tongue Dial E"/>
    <n v="2022"/>
    <n v="10050"/>
    <n v="13200"/>
  </r>
  <r>
    <x v="1"/>
    <s v="Workwear"/>
    <s v="Workwear"/>
    <x v="33"/>
    <x v="0"/>
    <x v="31"/>
    <s v="M4 R Housing 25mm Dial B Lace Lock 1"/>
    <n v="2022"/>
    <n v="5025"/>
    <n v="13000"/>
  </r>
  <r>
    <x v="2"/>
    <s v="Workwear"/>
    <s v="Workwear"/>
    <x v="7"/>
    <x v="0"/>
    <x v="24"/>
    <s v="L6 R Eyestay 20mm Dial C"/>
    <n v="2022"/>
    <n v="5880"/>
    <n v="12987"/>
  </r>
  <r>
    <x v="0"/>
    <s v="Workwear"/>
    <s v="Workwear"/>
    <x v="26"/>
    <x v="0"/>
    <x v="24"/>
    <s v="L6 R Tongue Dial C"/>
    <n v="2022"/>
    <n v="5835"/>
    <n v="12876"/>
  </r>
  <r>
    <x v="1"/>
    <s v="Workwear"/>
    <s v="Workwear"/>
    <x v="25"/>
    <x v="0"/>
    <x v="22"/>
    <s v="L6 R Tongue Dial D"/>
    <n v="2022"/>
    <n v="5685"/>
    <n v="12656"/>
  </r>
  <r>
    <x v="2"/>
    <s v="Workwear"/>
    <s v="Workwear"/>
    <x v="31"/>
    <x v="0"/>
    <x v="3"/>
    <s v="M4 R Housing 25mm Dial C Lace Lock 1"/>
    <n v="2022"/>
    <n v="4825"/>
    <n v="12480"/>
  </r>
  <r>
    <x v="0"/>
    <s v="Workwear"/>
    <s v="Workwear"/>
    <x v="26"/>
    <x v="0"/>
    <x v="24"/>
    <s v="L6 R Tongue Dial C"/>
    <n v="2022"/>
    <n v="5635"/>
    <n v="12432"/>
  </r>
  <r>
    <x v="2"/>
    <s v="Workwear"/>
    <s v="Workwear"/>
    <x v="7"/>
    <x v="0"/>
    <x v="6"/>
    <s v="L6 R Tongue Dial E"/>
    <n v="2022"/>
    <n v="9200"/>
    <n v="12352.5"/>
  </r>
  <r>
    <x v="2"/>
    <s v="Workwear"/>
    <s v="Workwear"/>
    <x v="34"/>
    <x v="0"/>
    <x v="6"/>
    <s v="L6 R Eyestay 20mm Dial E"/>
    <n v="2022"/>
    <n v="9045"/>
    <n v="12150"/>
  </r>
  <r>
    <x v="2"/>
    <s v="Workwear"/>
    <s v="Workwear"/>
    <x v="34"/>
    <x v="0"/>
    <x v="6"/>
    <s v="L6 R Eyestay 20mm Dial E"/>
    <n v="2022"/>
    <n v="8845"/>
    <n v="11880"/>
  </r>
  <r>
    <x v="1"/>
    <s v="Workwear"/>
    <s v="Workwear"/>
    <x v="25"/>
    <x v="0"/>
    <x v="26"/>
    <s v="M4 R Housing 25mm Dial A"/>
    <n v="2022"/>
    <n v="7140"/>
    <n v="11857"/>
  </r>
  <r>
    <x v="2"/>
    <s v="Workwear"/>
    <s v="Workwear"/>
    <x v="31"/>
    <x v="0"/>
    <x v="3"/>
    <s v="M4 R Housing 25mm Dial C Lace Lock 1"/>
    <n v="2022"/>
    <n v="4525"/>
    <n v="11700"/>
  </r>
  <r>
    <x v="1"/>
    <s v="Workwear"/>
    <s v="Workwear"/>
    <x v="25"/>
    <x v="0"/>
    <x v="22"/>
    <s v="L6 R Tongue Dial D"/>
    <n v="2022"/>
    <n v="5230"/>
    <n v="11648"/>
  </r>
  <r>
    <x v="1"/>
    <s v="Workwear"/>
    <s v="Workwear"/>
    <x v="33"/>
    <x v="0"/>
    <x v="31"/>
    <s v="M4 R Housing 25mm Dial B Lace Lock 1"/>
    <n v="2022"/>
    <n v="4475"/>
    <n v="11570"/>
  </r>
  <r>
    <x v="2"/>
    <s v="Workwear"/>
    <s v="Workwear"/>
    <x v="52"/>
    <x v="0"/>
    <x v="22"/>
    <s v="L6 L Eyestay 20mm Dial D"/>
    <n v="2022"/>
    <n v="5230"/>
    <n v="11544"/>
  </r>
  <r>
    <x v="2"/>
    <s v="Workwear"/>
    <s v="Workwear"/>
    <x v="52"/>
    <x v="0"/>
    <x v="22"/>
    <s v="L6 R Eyestay 20mm Dial D"/>
    <n v="2022"/>
    <n v="5230"/>
    <n v="11544"/>
  </r>
  <r>
    <x v="0"/>
    <s v="Workwear"/>
    <s v="Workwear"/>
    <x v="27"/>
    <x v="0"/>
    <x v="31"/>
    <s v="M4 R Housing 25mm Dial B"/>
    <n v="2022"/>
    <n v="4425"/>
    <n v="11440"/>
  </r>
  <r>
    <x v="2"/>
    <s v="Workwear"/>
    <s v="Workwear"/>
    <x v="52"/>
    <x v="0"/>
    <x v="22"/>
    <s v="L6 L Eyestay 20mm Dial D"/>
    <n v="2022"/>
    <n v="5055"/>
    <n v="11155.5"/>
  </r>
  <r>
    <x v="2"/>
    <s v="Workwear"/>
    <s v="Workwear"/>
    <x v="52"/>
    <x v="0"/>
    <x v="22"/>
    <s v="L6 R Eyestay 20mm Dial D"/>
    <n v="2022"/>
    <n v="5055"/>
    <n v="11155.5"/>
  </r>
  <r>
    <x v="0"/>
    <s v="Workwear"/>
    <s v="Workwear"/>
    <x v="28"/>
    <x v="0"/>
    <x v="22"/>
    <s v="L6 R Tongue Dial D"/>
    <n v="2022"/>
    <n v="5025"/>
    <n v="11100"/>
  </r>
  <r>
    <x v="2"/>
    <s v="Workwear"/>
    <s v="Workwear"/>
    <x v="35"/>
    <x v="0"/>
    <x v="6"/>
    <s v="L6 R Tongue Dial E"/>
    <n v="2022"/>
    <n v="8250"/>
    <n v="11070"/>
  </r>
  <r>
    <x v="2"/>
    <s v="Workwear"/>
    <s v="Workwear"/>
    <x v="53"/>
    <x v="0"/>
    <x v="31"/>
    <s v="M4 R Housing 25mm Dial B"/>
    <n v="2022"/>
    <n v="4275"/>
    <n v="11050"/>
  </r>
  <r>
    <x v="2"/>
    <s v="Workwear"/>
    <s v="Workwear"/>
    <x v="7"/>
    <x v="0"/>
    <x v="6"/>
    <s v="L6 R Tongue Dial E"/>
    <n v="2022"/>
    <n v="7940"/>
    <n v="10823"/>
  </r>
  <r>
    <x v="1"/>
    <s v="Workwear"/>
    <s v="Workwear"/>
    <x v="33"/>
    <x v="0"/>
    <x v="31"/>
    <s v="M4 R Housing 25mm Dial B Lace Lock 1"/>
    <n v="2022"/>
    <n v="4125"/>
    <n v="10660"/>
  </r>
  <r>
    <x v="0"/>
    <s v="Workwear"/>
    <s v="Workwear"/>
    <x v="32"/>
    <x v="0"/>
    <x v="31"/>
    <s v="M4 R Housing 25mm Dial B Lace Lock 1"/>
    <n v="2022"/>
    <n v="4020"/>
    <n v="10400"/>
  </r>
  <r>
    <x v="2"/>
    <s v="Workwear"/>
    <s v="Workwear"/>
    <x v="35"/>
    <x v="0"/>
    <x v="26"/>
    <s v="M4 R Housing 25mm Dial A"/>
    <n v="2022"/>
    <n v="5180"/>
    <n v="10300"/>
  </r>
  <r>
    <x v="1"/>
    <s v="Workwear"/>
    <s v="Workwear"/>
    <x v="33"/>
    <x v="0"/>
    <x v="31"/>
    <s v="M4 R Housing 25mm Dial B Lace Lock 1"/>
    <n v="2022"/>
    <n v="3920"/>
    <n v="10140"/>
  </r>
  <r>
    <x v="0"/>
    <s v="Workwear"/>
    <s v="Workwear"/>
    <x v="27"/>
    <x v="0"/>
    <x v="23"/>
    <s v="L6 R Tongue Dial A"/>
    <n v="2022"/>
    <n v="4020"/>
    <n v="9960"/>
  </r>
  <r>
    <x v="0"/>
    <s v="Workwear"/>
    <s v="Workwear"/>
    <x v="27"/>
    <x v="0"/>
    <x v="23"/>
    <s v="L6 R Tongue Dial A"/>
    <n v="2022"/>
    <n v="3995"/>
    <n v="9818.25"/>
  </r>
  <r>
    <x v="1"/>
    <s v="Workwear"/>
    <s v="Workwear"/>
    <x v="51"/>
    <x v="0"/>
    <x v="31"/>
    <s v="M4 R Housing 25mm Dial B"/>
    <n v="2022"/>
    <n v="3745"/>
    <n v="9685"/>
  </r>
  <r>
    <x v="1"/>
    <s v="Workwear"/>
    <s v="Workwear"/>
    <x v="51"/>
    <x v="0"/>
    <x v="31"/>
    <s v="M4 R Housing 25mm Dial B"/>
    <n v="2022"/>
    <n v="3720"/>
    <n v="9620"/>
  </r>
  <r>
    <x v="1"/>
    <s v="Workwear"/>
    <s v="Workwear"/>
    <x v="51"/>
    <x v="0"/>
    <x v="31"/>
    <s v="M4 R Housing 25mm Dial B"/>
    <n v="2022"/>
    <n v="3695"/>
    <n v="9555"/>
  </r>
  <r>
    <x v="1"/>
    <s v="Workwear"/>
    <s v="Workwear"/>
    <x v="51"/>
    <x v="0"/>
    <x v="31"/>
    <s v="M4 R Housing 25mm Dial B"/>
    <n v="2022"/>
    <n v="3645"/>
    <n v="9425"/>
  </r>
  <r>
    <x v="0"/>
    <s v="Workwear"/>
    <s v="Workwear"/>
    <x v="50"/>
    <x v="0"/>
    <x v="3"/>
    <s v="M4 R Housing 25mm Dial C Lace Lock 1"/>
    <n v="2022"/>
    <n v="3570"/>
    <n v="9230"/>
  </r>
  <r>
    <x v="0"/>
    <s v="Workwear"/>
    <s v="Workwear"/>
    <x v="30"/>
    <x v="0"/>
    <x v="24"/>
    <s v="L6 R Tongue Dial C"/>
    <n v="2022"/>
    <n v="4150"/>
    <n v="9157.5"/>
  </r>
  <r>
    <x v="0"/>
    <s v="Workwear"/>
    <s v="Workwear"/>
    <x v="50"/>
    <x v="0"/>
    <x v="22"/>
    <s v="L6 R Tongue Dial D"/>
    <n v="2022"/>
    <n v="4020"/>
    <n v="8880"/>
  </r>
  <r>
    <x v="0"/>
    <s v="Workwear"/>
    <s v="Workwear"/>
    <x v="26"/>
    <x v="0"/>
    <x v="24"/>
    <s v="L6 R Tongue Dial C"/>
    <n v="2022"/>
    <n v="4015"/>
    <n v="8880"/>
  </r>
  <r>
    <x v="1"/>
    <s v="Workwear"/>
    <s v="Workwear"/>
    <x v="25"/>
    <x v="0"/>
    <x v="30"/>
    <s v="M2 Tongue Shield Standard Dial"/>
    <n v="2022"/>
    <n v="2165"/>
    <n v="8535.5"/>
  </r>
  <r>
    <x v="0"/>
    <s v="Workwear"/>
    <s v="Workwear"/>
    <x v="27"/>
    <x v="0"/>
    <x v="31"/>
    <s v="M4 R Housing 25mm Dial B"/>
    <n v="2022"/>
    <n v="3245"/>
    <n v="8385"/>
  </r>
  <r>
    <x v="1"/>
    <s v="Athletic"/>
    <s v="Athletic Kids"/>
    <x v="38"/>
    <x v="0"/>
    <x v="0"/>
    <s v="L6 L Eyestay 20mm Dial S1"/>
    <n v="2022"/>
    <n v="900"/>
    <n v="1053"/>
  </r>
  <r>
    <x v="1"/>
    <s v="Athletic"/>
    <s v="Athletic Kids"/>
    <x v="38"/>
    <x v="0"/>
    <x v="0"/>
    <s v="L6 R Eyestay 20mm Dial S1"/>
    <n v="2022"/>
    <n v="900"/>
    <n v="1053"/>
  </r>
  <r>
    <x v="1"/>
    <s v="Athletic"/>
    <s v="Athletic Kids"/>
    <x v="38"/>
    <x v="0"/>
    <x v="0"/>
    <s v="L6 L Eyestay 20mm Dial S1"/>
    <n v="2022"/>
    <n v="850"/>
    <n v="969"/>
  </r>
  <r>
    <x v="1"/>
    <s v="Athletic"/>
    <s v="Athletic Kids"/>
    <x v="38"/>
    <x v="0"/>
    <x v="0"/>
    <s v="L6 R Eyestay 20mm Dial S1"/>
    <n v="2022"/>
    <n v="850"/>
    <n v="969"/>
  </r>
  <r>
    <x v="1"/>
    <s v="Athletic"/>
    <s v="Athletic Kids"/>
    <x v="38"/>
    <x v="3"/>
    <x v="34"/>
    <s v="TX6 Lace"/>
    <n v="2022"/>
    <n v="1910"/>
    <n v="950"/>
  </r>
  <r>
    <x v="1"/>
    <s v="Athletic"/>
    <s v="Athletic Kids"/>
    <x v="38"/>
    <x v="0"/>
    <x v="0"/>
    <s v="L6 L Eyestay 20mm Dial S1"/>
    <n v="2022"/>
    <n v="800"/>
    <n v="936"/>
  </r>
  <r>
    <x v="1"/>
    <s v="Athletic"/>
    <s v="Athletic Kids"/>
    <x v="38"/>
    <x v="0"/>
    <x v="0"/>
    <s v="L6 L Eyestay 20mm Dial S1"/>
    <n v="2022"/>
    <n v="800"/>
    <n v="936"/>
  </r>
  <r>
    <x v="1"/>
    <s v="Athletic"/>
    <s v="Athletic Kids"/>
    <x v="38"/>
    <x v="0"/>
    <x v="0"/>
    <s v="L6 R Eyestay 20mm Dial S1"/>
    <n v="2022"/>
    <n v="800"/>
    <n v="936"/>
  </r>
  <r>
    <x v="1"/>
    <s v="Athletic"/>
    <s v="Athletic Kids"/>
    <x v="38"/>
    <x v="0"/>
    <x v="0"/>
    <s v="L6 R Eyestay 20mm Dial S1"/>
    <n v="2022"/>
    <n v="800"/>
    <n v="936"/>
  </r>
  <r>
    <x v="1"/>
    <s v="Athletic"/>
    <s v="Athletic Kids"/>
    <x v="38"/>
    <x v="0"/>
    <x v="0"/>
    <s v="L6 L Eyestay 20mm Dial S1"/>
    <n v="2022"/>
    <n v="750"/>
    <n v="877.5"/>
  </r>
  <r>
    <x v="1"/>
    <s v="Athletic"/>
    <s v="Athletic Kids"/>
    <x v="38"/>
    <x v="0"/>
    <x v="0"/>
    <s v="L6 R Eyestay 20mm Dial S1"/>
    <n v="2022"/>
    <n v="750"/>
    <n v="877.5"/>
  </r>
  <r>
    <x v="1"/>
    <s v="Athletic"/>
    <s v="Athletic Kids"/>
    <x v="38"/>
    <x v="0"/>
    <x v="0"/>
    <s v="L6 L Eyestay 20mm Dial S1"/>
    <n v="2022"/>
    <n v="700"/>
    <n v="819"/>
  </r>
  <r>
    <x v="1"/>
    <s v="Athletic"/>
    <s v="Athletic Kids"/>
    <x v="38"/>
    <x v="0"/>
    <x v="0"/>
    <s v="L6 R Eyestay 20mm Dial S1"/>
    <n v="2022"/>
    <n v="700"/>
    <n v="819"/>
  </r>
  <r>
    <x v="1"/>
    <s v="Athletic"/>
    <s v="Athletic Kids"/>
    <x v="38"/>
    <x v="0"/>
    <x v="0"/>
    <s v="L6 L Eyestay 20mm Dial S1"/>
    <n v="2022"/>
    <n v="650"/>
    <n v="760.5"/>
  </r>
  <r>
    <x v="1"/>
    <s v="Athletic"/>
    <s v="Athletic Kids"/>
    <x v="38"/>
    <x v="0"/>
    <x v="0"/>
    <s v="L6 R Eyestay 20mm Dial S1"/>
    <n v="2022"/>
    <n v="650"/>
    <n v="760.5"/>
  </r>
  <r>
    <x v="1"/>
    <s v="Athletic"/>
    <s v="Athletic Kids"/>
    <x v="38"/>
    <x v="0"/>
    <x v="0"/>
    <s v="L6 L Eyestay 20mm Dial S1"/>
    <n v="2022"/>
    <n v="650"/>
    <n v="741"/>
  </r>
  <r>
    <x v="1"/>
    <s v="Athletic"/>
    <s v="Athletic Kids"/>
    <x v="38"/>
    <x v="0"/>
    <x v="0"/>
    <s v="L6 R Eyestay 20mm Dial S1"/>
    <n v="2022"/>
    <n v="650"/>
    <n v="741"/>
  </r>
  <r>
    <x v="1"/>
    <s v="Athletic"/>
    <s v="Athletic Kids"/>
    <x v="38"/>
    <x v="3"/>
    <x v="34"/>
    <s v="TX6 Lace"/>
    <n v="2022"/>
    <n v="1470"/>
    <n v="730"/>
  </r>
  <r>
    <x v="1"/>
    <s v="Athletic"/>
    <s v="Athletic Kids"/>
    <x v="38"/>
    <x v="0"/>
    <x v="0"/>
    <s v="L6 L Eyestay 20mm Dial S1"/>
    <n v="2022"/>
    <n v="550"/>
    <n v="643.5"/>
  </r>
  <r>
    <x v="1"/>
    <s v="Athletic"/>
    <s v="Athletic Kids"/>
    <x v="38"/>
    <x v="0"/>
    <x v="0"/>
    <s v="L6 R Eyestay 20mm Dial S1"/>
    <n v="2022"/>
    <n v="550"/>
    <n v="643.5"/>
  </r>
  <r>
    <x v="1"/>
    <s v="Athletic"/>
    <s v="Athletic Kids"/>
    <x v="38"/>
    <x v="1"/>
    <x v="8"/>
    <s v="L6 Bayonet Eyestay"/>
    <n v="2022"/>
    <n v="4700"/>
    <n v="611"/>
  </r>
  <r>
    <x v="1"/>
    <s v="Athletic"/>
    <s v="Athletic Kids"/>
    <x v="38"/>
    <x v="0"/>
    <x v="0"/>
    <s v="L6 L Eyestay 20mm Dial S1"/>
    <n v="2022"/>
    <n v="525"/>
    <n v="598.5"/>
  </r>
  <r>
    <x v="1"/>
    <s v="Athletic"/>
    <s v="Athletic Kids"/>
    <x v="38"/>
    <x v="0"/>
    <x v="0"/>
    <s v="L6 R Eyestay 20mm Dial S1"/>
    <n v="2022"/>
    <n v="525"/>
    <n v="598.5"/>
  </r>
  <r>
    <x v="1"/>
    <s v="Athletic"/>
    <s v="Athletic Kids"/>
    <x v="38"/>
    <x v="0"/>
    <x v="0"/>
    <s v="L6 L Eyestay 20mm Dial S1"/>
    <n v="2022"/>
    <n v="500"/>
    <n v="585"/>
  </r>
  <r>
    <x v="1"/>
    <s v="Athletic"/>
    <s v="Athletic Kids"/>
    <x v="38"/>
    <x v="0"/>
    <x v="0"/>
    <s v="L6 L Eyestay 20mm Dial S1"/>
    <n v="2022"/>
    <n v="500"/>
    <n v="585"/>
  </r>
  <r>
    <x v="1"/>
    <s v="Athletic"/>
    <s v="Athletic Kids"/>
    <x v="38"/>
    <x v="0"/>
    <x v="0"/>
    <s v="L6 R Eyestay 20mm Dial S1"/>
    <n v="2022"/>
    <n v="500"/>
    <n v="585"/>
  </r>
  <r>
    <x v="1"/>
    <s v="Athletic"/>
    <s v="Athletic Kids"/>
    <x v="38"/>
    <x v="0"/>
    <x v="0"/>
    <s v="L6 R Eyestay 20mm Dial S1"/>
    <n v="2022"/>
    <n v="500"/>
    <n v="585"/>
  </r>
  <r>
    <x v="1"/>
    <s v="Athletic"/>
    <s v="Athletic Kids"/>
    <x v="38"/>
    <x v="3"/>
    <x v="33"/>
    <s v="TX4 Lace"/>
    <n v="2022"/>
    <n v="1150"/>
    <n v="570"/>
  </r>
  <r>
    <x v="1"/>
    <s v="Athletic"/>
    <s v="Golf"/>
    <x v="38"/>
    <x v="0"/>
    <x v="1"/>
    <s v="L6 L Eyestay 20mm Dial R"/>
    <n v="2022"/>
    <n v="225"/>
    <n v="510.75"/>
  </r>
  <r>
    <x v="1"/>
    <s v="Athletic"/>
    <s v="Golf"/>
    <x v="38"/>
    <x v="0"/>
    <x v="1"/>
    <s v="L6 R Eyestay 20mm Dial R"/>
    <n v="2022"/>
    <n v="225"/>
    <n v="510.75"/>
  </r>
  <r>
    <x v="1"/>
    <s v="Athletic"/>
    <s v="Athletic Kids"/>
    <x v="38"/>
    <x v="1"/>
    <x v="8"/>
    <s v="L6 Bayonet Eyestay"/>
    <n v="2022"/>
    <n v="3750"/>
    <n v="487.5"/>
  </r>
  <r>
    <x v="1"/>
    <s v="Athletic"/>
    <s v="Athletic Kids"/>
    <x v="38"/>
    <x v="3"/>
    <x v="33"/>
    <s v="TX4 Lace"/>
    <n v="2022"/>
    <n v="780"/>
    <n v="390"/>
  </r>
  <r>
    <x v="1"/>
    <s v="Athletic"/>
    <s v="Athletic Kids"/>
    <x v="38"/>
    <x v="3"/>
    <x v="33"/>
    <s v="TX4 Lace"/>
    <n v="2022"/>
    <n v="680"/>
    <n v="340"/>
  </r>
  <r>
    <x v="1"/>
    <s v="Athletic"/>
    <s v="Athletic Kids"/>
    <x v="38"/>
    <x v="3"/>
    <x v="33"/>
    <s v="TX4 Lace"/>
    <n v="2022"/>
    <n v="460"/>
    <n v="230"/>
  </r>
  <r>
    <x v="1"/>
    <s v="Athletic"/>
    <s v="Athletic Kids"/>
    <x v="38"/>
    <x v="3"/>
    <x v="34"/>
    <s v="TX6 LaceGray"/>
    <n v="2022"/>
    <n v="420"/>
    <n v="210"/>
  </r>
  <r>
    <x v="1"/>
    <s v="Athletic"/>
    <s v="Golf"/>
    <x v="38"/>
    <x v="0"/>
    <x v="1"/>
    <s v="L6 L Eyestay 20mm Dial R"/>
    <n v="2022"/>
    <n v="50"/>
    <n v="113.5"/>
  </r>
  <r>
    <x v="1"/>
    <s v="Athletic"/>
    <s v="Golf"/>
    <x v="38"/>
    <x v="0"/>
    <x v="1"/>
    <s v="L6 R Eyestay 20mm Dial R"/>
    <n v="2022"/>
    <n v="50"/>
    <n v="113.5"/>
  </r>
  <r>
    <x v="1"/>
    <s v="Athletic"/>
    <s v="Golf"/>
    <x v="38"/>
    <x v="0"/>
    <x v="1"/>
    <s v="L6 R Eyestay 20mm Dial R"/>
    <n v="2022"/>
    <n v="50"/>
    <n v="113.5"/>
  </r>
  <r>
    <x v="1"/>
    <s v="Athletic"/>
    <s v="Golf"/>
    <x v="38"/>
    <x v="0"/>
    <x v="1"/>
    <s v="L6 L Eyestay 20mm Dial R"/>
    <n v="2022"/>
    <n v="25"/>
    <n v="56.75"/>
  </r>
  <r>
    <x v="1"/>
    <s v="Athletic"/>
    <s v="Golf"/>
    <x v="38"/>
    <x v="0"/>
    <x v="1"/>
    <s v="L6 L Eyestay 20mm Dial R"/>
    <n v="2022"/>
    <n v="25"/>
    <n v="56.75"/>
  </r>
  <r>
    <x v="1"/>
    <s v="Athletic"/>
    <s v="Golf"/>
    <x v="38"/>
    <x v="0"/>
    <x v="1"/>
    <s v="L6 R Eyestay 20mm Dial R"/>
    <n v="2022"/>
    <n v="25"/>
    <n v="56.75"/>
  </r>
  <r>
    <x v="1"/>
    <s v="Athletic"/>
    <s v="Athletic Kids"/>
    <x v="38"/>
    <x v="4"/>
    <x v="38"/>
    <s v="Hang Tag TT+QR: Large"/>
    <n v="2022"/>
    <n v="108000"/>
    <n v="0"/>
  </r>
  <r>
    <x v="1"/>
    <s v="Athletic"/>
    <s v="Athletic Kids"/>
    <x v="38"/>
    <x v="4"/>
    <x v="38"/>
    <s v="Hang Tag TT+QR: Large"/>
    <n v="2022"/>
    <n v="18000"/>
    <n v="0"/>
  </r>
  <r>
    <x v="1"/>
    <s v="Athletic"/>
    <s v="Athletic Kids"/>
    <x v="38"/>
    <x v="4"/>
    <x v="38"/>
    <s v="Hang Tag TT+QR: Large"/>
    <n v="2022"/>
    <n v="73100"/>
    <n v="0"/>
  </r>
  <r>
    <x v="1"/>
    <s v="Athletic"/>
    <s v="Athletic Kids"/>
    <x v="38"/>
    <x v="4"/>
    <x v="38"/>
    <s v="Hang Tag TT+QR: Large"/>
    <n v="2022"/>
    <n v="3300"/>
    <n v="0"/>
  </r>
  <r>
    <x v="1"/>
    <s v="Athletic"/>
    <s v="Athletic Kids"/>
    <x v="38"/>
    <x v="4"/>
    <x v="38"/>
    <s v="Hang Tag TT+QR: Large"/>
    <n v="2022"/>
    <n v="6300"/>
    <n v="0"/>
  </r>
  <r>
    <x v="1"/>
    <s v="Athletic"/>
    <s v="Athletic Kids"/>
    <x v="38"/>
    <x v="4"/>
    <x v="38"/>
    <s v="Hang Tag TT+QR: Large"/>
    <n v="2022"/>
    <n v="7100"/>
    <n v="0"/>
  </r>
  <r>
    <x v="1"/>
    <s v="Athletic"/>
    <s v="Athletic Kids"/>
    <x v="38"/>
    <x v="4"/>
    <x v="38"/>
    <s v="Hang Tag TT+QR: Large"/>
    <n v="2022"/>
    <n v="48000"/>
    <n v="0"/>
  </r>
  <r>
    <x v="1"/>
    <s v="Athletic"/>
    <s v="Athletic Kids"/>
    <x v="38"/>
    <x v="4"/>
    <x v="38"/>
    <s v="Hang Tag TT+QR: Large"/>
    <n v="2022"/>
    <n v="4000"/>
    <n v="0"/>
  </r>
  <r>
    <x v="1"/>
    <s v="Athletic"/>
    <s v="Athletic Kids"/>
    <x v="38"/>
    <x v="4"/>
    <x v="38"/>
    <s v="Hang Tag TT+QR: Large"/>
    <n v="2022"/>
    <n v="5000"/>
    <n v="0"/>
  </r>
  <r>
    <x v="1"/>
    <s v="Athletic"/>
    <s v="Athletic Kids"/>
    <x v="38"/>
    <x v="4"/>
    <x v="38"/>
    <s v="TX Lace Feeder15 CM"/>
    <n v="2022"/>
    <n v="90"/>
    <n v="0"/>
  </r>
  <r>
    <x v="1"/>
    <s v="Athletic"/>
    <s v="Athletic Kids"/>
    <x v="38"/>
    <x v="4"/>
    <x v="38"/>
    <s v="TX Lace Feeder15 CM"/>
    <n v="2022"/>
    <n v="100"/>
    <n v="0"/>
  </r>
  <r>
    <x v="1"/>
    <s v="Athletic"/>
    <s v="Athletic Kids"/>
    <x v="38"/>
    <x v="4"/>
    <x v="38"/>
    <s v="TX Lace Feeder15 CM"/>
    <n v="2022"/>
    <n v="100"/>
    <n v="0"/>
  </r>
  <r>
    <x v="1"/>
    <s v="Athletic"/>
    <s v="Athletic Kids"/>
    <x v="38"/>
    <x v="4"/>
    <x v="38"/>
    <s v="TX Lace Feeder15 CM"/>
    <n v="2022"/>
    <n v="50"/>
    <n v="0"/>
  </r>
  <r>
    <x v="1"/>
    <s v="Athletic"/>
    <s v="Athletic Kids"/>
    <x v="38"/>
    <x v="4"/>
    <x v="38"/>
    <s v="TX Lace Feeder15 CM"/>
    <n v="2022"/>
    <n v="80"/>
    <n v="0"/>
  </r>
  <r>
    <x v="1"/>
    <s v="Athletic"/>
    <s v="Golf"/>
    <x v="54"/>
    <x v="0"/>
    <x v="1"/>
    <s v="L6 R Tongue Dial R"/>
    <n v="2022"/>
    <n v="11990"/>
    <n v="27069.75"/>
  </r>
  <r>
    <x v="1"/>
    <s v="Athletic"/>
    <s v="Golf"/>
    <x v="54"/>
    <x v="0"/>
    <x v="1"/>
    <s v="L6 R Tongue Dial R"/>
    <n v="2022"/>
    <n v="11755"/>
    <n v="26559"/>
  </r>
  <r>
    <x v="1"/>
    <s v="Athletic"/>
    <s v="Golf"/>
    <x v="54"/>
    <x v="0"/>
    <x v="1"/>
    <s v="L6 R Tongue Dial R"/>
    <n v="2022"/>
    <n v="5050"/>
    <n v="11406.75"/>
  </r>
  <r>
    <x v="1"/>
    <s v="Athletic"/>
    <s v="Golf"/>
    <x v="54"/>
    <x v="0"/>
    <x v="1"/>
    <s v="L6 R Tongue Dial R"/>
    <n v="2022"/>
    <n v="4925"/>
    <n v="11123"/>
  </r>
  <r>
    <x v="1"/>
    <s v="Athletic"/>
    <s v="Golf"/>
    <x v="54"/>
    <x v="0"/>
    <x v="1"/>
    <s v="L6 R Tongue Dial R"/>
    <n v="2022"/>
    <n v="1160"/>
    <n v="2587.5"/>
  </r>
  <r>
    <x v="1"/>
    <s v="Athletic"/>
    <s v="Golf"/>
    <x v="54"/>
    <x v="0"/>
    <x v="1"/>
    <s v="L6 R Tongue Dial R"/>
    <n v="2022"/>
    <n v="650"/>
    <n v="1475.5"/>
  </r>
  <r>
    <x v="2"/>
    <s v="Athletic"/>
    <s v="Golf"/>
    <x v="7"/>
    <x v="0"/>
    <x v="6"/>
    <s v="L6 L Eyestay 20mm Dial E"/>
    <n v="2022"/>
    <n v="150"/>
    <n v="198"/>
  </r>
  <r>
    <x v="2"/>
    <s v="Athletic"/>
    <s v="Golf"/>
    <x v="7"/>
    <x v="0"/>
    <x v="6"/>
    <s v="L6 R Eyestay 20mm Dial E"/>
    <n v="2022"/>
    <n v="150"/>
    <n v="198"/>
  </r>
  <r>
    <x v="2"/>
    <s v="Athletic"/>
    <s v="Golf"/>
    <x v="7"/>
    <x v="0"/>
    <x v="4"/>
    <s v="Li2 L Eyestay Dial C"/>
    <n v="2022"/>
    <n v="50"/>
    <n v="137"/>
  </r>
  <r>
    <x v="2"/>
    <s v="Athletic"/>
    <s v="Golf"/>
    <x v="7"/>
    <x v="0"/>
    <x v="4"/>
    <s v="Li2 R Eyestay Dial C"/>
    <n v="2022"/>
    <n v="50"/>
    <n v="137"/>
  </r>
  <r>
    <x v="2"/>
    <s v="Athletic"/>
    <s v="Athletic Kids"/>
    <x v="3"/>
    <x v="0"/>
    <x v="19"/>
    <s v="L6 R Tongue Dial M Habu"/>
    <n v="2022"/>
    <n v="75"/>
    <n v="69.456455087099997"/>
  </r>
  <r>
    <x v="2"/>
    <s v="Athletic"/>
    <s v="Athletic Kids"/>
    <x v="3"/>
    <x v="0"/>
    <x v="19"/>
    <s v="L6 L Eyestay 20mm Dial M Habu"/>
    <n v="2022"/>
    <n v="25"/>
    <n v="21.964899583800001"/>
  </r>
  <r>
    <x v="2"/>
    <s v="Athletic"/>
    <s v="Athletic Kids"/>
    <x v="3"/>
    <x v="0"/>
    <x v="19"/>
    <s v="L6 L Eyestay 20mm Dial M Habu"/>
    <n v="2022"/>
    <n v="25"/>
    <n v="21.964899583800001"/>
  </r>
  <r>
    <x v="2"/>
    <s v="Athletic"/>
    <s v="Athletic Kids"/>
    <x v="3"/>
    <x v="0"/>
    <x v="19"/>
    <s v="L6 R Eyestay 20mm Dial M Habu"/>
    <n v="2022"/>
    <n v="25"/>
    <n v="21.964899583800001"/>
  </r>
  <r>
    <x v="2"/>
    <s v="Athletic"/>
    <s v="Athletic Kids"/>
    <x v="3"/>
    <x v="0"/>
    <x v="19"/>
    <s v="L6 R Eyestay 20mm Dial M Habu"/>
    <n v="2022"/>
    <n v="25"/>
    <n v="21.964899583800001"/>
  </r>
  <r>
    <x v="2"/>
    <s v="Athletic"/>
    <s v="Athletic Kids"/>
    <x v="3"/>
    <x v="0"/>
    <x v="19"/>
    <s v="L6 R Tongue Dial M Habu"/>
    <n v="2022"/>
    <n v="25"/>
    <n v="21.964899583800001"/>
  </r>
  <r>
    <x v="2"/>
    <s v="Athletic"/>
    <s v="Athletic Kids"/>
    <x v="3"/>
    <x v="0"/>
    <x v="19"/>
    <s v="L6 R Tongue Dial M"/>
    <n v="2022"/>
    <n v="0"/>
    <n v="0"/>
  </r>
  <r>
    <x v="2"/>
    <s v="Athletic"/>
    <s v="Athletic Kids"/>
    <x v="3"/>
    <x v="0"/>
    <x v="19"/>
    <s v="L6 R Tongue Dial M Habu"/>
    <n v="2022"/>
    <n v="0"/>
    <n v="0"/>
  </r>
  <r>
    <x v="0"/>
    <s v="Athletic"/>
    <s v="Athletic Kids"/>
    <x v="55"/>
    <x v="0"/>
    <x v="0"/>
    <s v="L6 R Tongue Dial S1"/>
    <n v="2022"/>
    <n v="7035"/>
    <n v="7840"/>
  </r>
  <r>
    <x v="0"/>
    <s v="Athletic"/>
    <s v="Athletic Kids"/>
    <x v="55"/>
    <x v="0"/>
    <x v="0"/>
    <s v="L6 R Tongue Dial S1"/>
    <n v="2022"/>
    <n v="6030"/>
    <n v="6840"/>
  </r>
  <r>
    <x v="0"/>
    <s v="Athletic"/>
    <s v="Athletic Kids"/>
    <x v="55"/>
    <x v="0"/>
    <x v="0"/>
    <s v="L6 R Tongue Dial S1"/>
    <n v="2022"/>
    <n v="5025"/>
    <n v="5850"/>
  </r>
  <r>
    <x v="0"/>
    <s v="Athletic"/>
    <s v="Athletic Kids"/>
    <x v="55"/>
    <x v="0"/>
    <x v="0"/>
    <s v="L6 R Tongue Dial S1"/>
    <n v="2022"/>
    <n v="5025"/>
    <n v="5850"/>
  </r>
  <r>
    <x v="0"/>
    <s v="Athletic"/>
    <s v="Athletic Kids"/>
    <x v="55"/>
    <x v="0"/>
    <x v="0"/>
    <s v="L6 R Tongue Dial S1"/>
    <n v="2022"/>
    <n v="4020"/>
    <n v="4680"/>
  </r>
  <r>
    <x v="0"/>
    <s v="Athletic"/>
    <s v="Athletic Kids"/>
    <x v="55"/>
    <x v="0"/>
    <x v="0"/>
    <s v="L6 R Tongue Dial S1"/>
    <n v="2022"/>
    <n v="4020"/>
    <n v="4560"/>
  </r>
  <r>
    <x v="0"/>
    <s v="Athletic"/>
    <s v="Athletic Kids"/>
    <x v="55"/>
    <x v="0"/>
    <x v="0"/>
    <s v="L6 R Tongue Dial S1"/>
    <n v="2022"/>
    <n v="3520"/>
    <n v="4095"/>
  </r>
  <r>
    <x v="0"/>
    <s v="Athletic"/>
    <s v="Athletic Kids"/>
    <x v="55"/>
    <x v="0"/>
    <x v="0"/>
    <s v="L6 R Tongue Dial S1"/>
    <n v="2022"/>
    <n v="3520"/>
    <n v="3990"/>
  </r>
  <r>
    <x v="0"/>
    <s v="Athletic"/>
    <s v="Athletic Kids"/>
    <x v="55"/>
    <x v="0"/>
    <x v="0"/>
    <s v="L6 R Tongue Dial S1"/>
    <n v="2022"/>
    <n v="3015"/>
    <n v="3450"/>
  </r>
  <r>
    <x v="0"/>
    <s v="Athletic"/>
    <s v="Athletic Kids"/>
    <x v="55"/>
    <x v="0"/>
    <x v="0"/>
    <s v="L6 R Tongue Dial S1"/>
    <n v="2022"/>
    <n v="3015"/>
    <n v="3450"/>
  </r>
  <r>
    <x v="0"/>
    <s v="Athletic"/>
    <s v="Athletic Kids"/>
    <x v="55"/>
    <x v="0"/>
    <x v="0"/>
    <s v="L6 R Tongue Dial S1"/>
    <n v="2022"/>
    <n v="3015"/>
    <n v="3420"/>
  </r>
  <r>
    <x v="0"/>
    <s v="Athletic"/>
    <s v="Athletic Kids"/>
    <x v="55"/>
    <x v="0"/>
    <x v="0"/>
    <s v="L6 R Tongue Dial S1"/>
    <n v="2022"/>
    <n v="2515"/>
    <n v="2925"/>
  </r>
  <r>
    <x v="0"/>
    <s v="Athletic"/>
    <s v="Athletic Kids"/>
    <x v="55"/>
    <x v="0"/>
    <x v="0"/>
    <s v="L6 R Tongue Dial S1"/>
    <n v="2022"/>
    <n v="2515"/>
    <n v="2850"/>
  </r>
  <r>
    <x v="0"/>
    <s v="Athletic"/>
    <s v="Athletic Kids"/>
    <x v="55"/>
    <x v="0"/>
    <x v="0"/>
    <s v="L6 R Tongue Dial S1"/>
    <n v="2022"/>
    <n v="2010"/>
    <n v="2340"/>
  </r>
  <r>
    <x v="0"/>
    <s v="Athletic"/>
    <s v="Athletic Kids"/>
    <x v="55"/>
    <x v="0"/>
    <x v="0"/>
    <s v="L6 R Tongue Dial S1"/>
    <n v="2022"/>
    <n v="2010"/>
    <n v="2340"/>
  </r>
  <r>
    <x v="0"/>
    <s v="Athletic"/>
    <s v="Athletic Kids"/>
    <x v="55"/>
    <x v="0"/>
    <x v="0"/>
    <s v="L6 R Tongue Dial S1"/>
    <n v="2022"/>
    <n v="2010"/>
    <n v="2340"/>
  </r>
  <r>
    <x v="0"/>
    <s v="Athletic"/>
    <s v="Athletic Kids"/>
    <x v="55"/>
    <x v="0"/>
    <x v="0"/>
    <s v="L6 R Tongue Dial S1"/>
    <n v="2022"/>
    <n v="2010"/>
    <n v="2340"/>
  </r>
  <r>
    <x v="0"/>
    <s v="Athletic"/>
    <s v="Athletic Kids"/>
    <x v="55"/>
    <x v="0"/>
    <x v="0"/>
    <s v="L6 R Tongue Dial S1"/>
    <n v="2022"/>
    <n v="2010"/>
    <n v="2340"/>
  </r>
  <r>
    <x v="0"/>
    <s v="Athletic"/>
    <s v="Athletic Kids"/>
    <x v="55"/>
    <x v="0"/>
    <x v="0"/>
    <s v="L6 R Tongue Dial S1"/>
    <n v="2022"/>
    <n v="2010"/>
    <n v="2300"/>
  </r>
  <r>
    <x v="0"/>
    <s v="Athletic"/>
    <s v="Athletic Kids"/>
    <x v="55"/>
    <x v="0"/>
    <x v="0"/>
    <s v="L6 R Tongue Dial S1"/>
    <n v="2022"/>
    <n v="2010"/>
    <n v="2240"/>
  </r>
  <r>
    <x v="0"/>
    <s v="Athletic"/>
    <s v="Athletic Kids"/>
    <x v="55"/>
    <x v="0"/>
    <x v="0"/>
    <s v="L6 R Tongue Dial S1"/>
    <n v="2022"/>
    <n v="1510"/>
    <n v="1755"/>
  </r>
  <r>
    <x v="0"/>
    <s v="Athletic"/>
    <s v="Athletic Kids"/>
    <x v="55"/>
    <x v="0"/>
    <x v="0"/>
    <s v="L6 R Tongue Dial S1"/>
    <n v="2022"/>
    <n v="1505"/>
    <n v="1710"/>
  </r>
  <r>
    <x v="0"/>
    <s v="Athletic"/>
    <s v="Athletic Kids"/>
    <x v="55"/>
    <x v="0"/>
    <x v="0"/>
    <s v="L6 R Tongue Dial S1"/>
    <n v="2022"/>
    <n v="1510"/>
    <n v="1710"/>
  </r>
  <r>
    <x v="0"/>
    <s v="Athletic"/>
    <s v="Athletic Kids"/>
    <x v="55"/>
    <x v="0"/>
    <x v="0"/>
    <s v="L6 R Tongue Dial S1"/>
    <n v="2022"/>
    <n v="1005"/>
    <n v="1170"/>
  </r>
  <r>
    <x v="0"/>
    <s v="Athletic"/>
    <s v="Athletic Kids"/>
    <x v="55"/>
    <x v="0"/>
    <x v="0"/>
    <s v="L6 R Tongue Dial S1"/>
    <n v="2022"/>
    <n v="1005"/>
    <n v="1170"/>
  </r>
  <r>
    <x v="0"/>
    <s v="Athletic"/>
    <s v="Athletic Kids"/>
    <x v="55"/>
    <x v="0"/>
    <x v="0"/>
    <s v="L6 R Tongue Dial S1"/>
    <n v="2022"/>
    <n v="1005"/>
    <n v="1140"/>
  </r>
  <r>
    <x v="0"/>
    <s v="Athletic"/>
    <s v="Athletic Kids"/>
    <x v="55"/>
    <x v="0"/>
    <x v="0"/>
    <s v="L6 R Tongue Dial S1"/>
    <n v="2022"/>
    <n v="500"/>
    <n v="585"/>
  </r>
  <r>
    <x v="0"/>
    <s v="Athletic"/>
    <s v="Athletic Kids"/>
    <x v="55"/>
    <x v="0"/>
    <x v="0"/>
    <s v="L6 R Tongue Dial S1"/>
    <n v="2022"/>
    <n v="500"/>
    <n v="585"/>
  </r>
  <r>
    <x v="0"/>
    <s v="Athletic"/>
    <s v="Athletic Kids"/>
    <x v="55"/>
    <x v="0"/>
    <x v="0"/>
    <s v="L6 R Tongue Dial S1"/>
    <n v="2022"/>
    <n v="500"/>
    <n v="585"/>
  </r>
  <r>
    <x v="0"/>
    <s v="Athletic"/>
    <s v="Athletic Kids"/>
    <x v="55"/>
    <x v="0"/>
    <x v="0"/>
    <s v="L6 R Tongue Dial S1"/>
    <n v="2022"/>
    <n v="500"/>
    <n v="570"/>
  </r>
  <r>
    <x v="0"/>
    <s v="Athletic"/>
    <s v="Athletic Kids"/>
    <x v="55"/>
    <x v="0"/>
    <x v="0"/>
    <s v="L6 R Tongue Dial S1"/>
    <n v="2022"/>
    <n v="500"/>
    <n v="570"/>
  </r>
  <r>
    <x v="1"/>
    <s v="Athletic"/>
    <s v="Athletic Kids"/>
    <x v="56"/>
    <x v="0"/>
    <x v="0"/>
    <s v="L6 L Eyestay 20mm Dial S1"/>
    <n v="2022"/>
    <n v="7965"/>
    <n v="9113.75"/>
  </r>
  <r>
    <x v="1"/>
    <s v="Athletic"/>
    <s v="Athletic Kids"/>
    <x v="56"/>
    <x v="0"/>
    <x v="0"/>
    <s v="L6 R Eyestay 20mm Dial S1"/>
    <n v="2022"/>
    <n v="7965"/>
    <n v="9113.75"/>
  </r>
  <r>
    <x v="1"/>
    <s v="Athletic"/>
    <s v="Athletic Kids"/>
    <x v="56"/>
    <x v="0"/>
    <x v="0"/>
    <s v="L6 L Eyestay 20mm Dial S1"/>
    <n v="2022"/>
    <n v="5055"/>
    <n v="5778.75"/>
  </r>
  <r>
    <x v="1"/>
    <s v="Athletic"/>
    <s v="Athletic Kids"/>
    <x v="56"/>
    <x v="0"/>
    <x v="0"/>
    <s v="L6 R Eyestay 20mm Dial S1"/>
    <n v="2022"/>
    <n v="5055"/>
    <n v="5778.75"/>
  </r>
  <r>
    <x v="1"/>
    <s v="Athletic"/>
    <s v="Athletic Kids"/>
    <x v="56"/>
    <x v="3"/>
    <x v="33"/>
    <s v="TX4 Lace"/>
    <n v="2022"/>
    <n v="8075"/>
    <n v="4015"/>
  </r>
  <r>
    <x v="1"/>
    <s v="Athletic"/>
    <s v="Athletic Kids"/>
    <x v="56"/>
    <x v="3"/>
    <x v="34"/>
    <s v="TX6 Lace"/>
    <n v="2022"/>
    <n v="5000"/>
    <n v="2485"/>
  </r>
  <r>
    <x v="1"/>
    <s v="Athletic"/>
    <s v="Athletic Kids"/>
    <x v="56"/>
    <x v="1"/>
    <x v="8"/>
    <s v="L6 Bayonet Eyestay"/>
    <n v="2022"/>
    <n v="15900"/>
    <n v="2067"/>
  </r>
  <r>
    <x v="1"/>
    <s v="Athletic"/>
    <s v="Athletic Kids"/>
    <x v="56"/>
    <x v="1"/>
    <x v="8"/>
    <s v="L6 Bayonet Eyestay"/>
    <n v="2022"/>
    <n v="10050"/>
    <n v="1306.5"/>
  </r>
  <r>
    <x v="1"/>
    <s v="Athletic"/>
    <s v="Athletic Kids"/>
    <x v="56"/>
    <x v="2"/>
    <x v="17"/>
    <s v="Lace Guide, BaseTX, 15mm"/>
    <n v="2022"/>
    <n v="2165"/>
    <n v="1082.5"/>
  </r>
  <r>
    <x v="1"/>
    <s v="Athletic"/>
    <s v="Athletic Kids"/>
    <x v="56"/>
    <x v="2"/>
    <x v="17"/>
    <s v="Lace Guide, BaseTX, 15mm"/>
    <n v="2022"/>
    <n v="1390"/>
    <n v="695"/>
  </r>
  <r>
    <x v="1"/>
    <s v="Athletic"/>
    <s v="Athletic Kids"/>
    <x v="56"/>
    <x v="0"/>
    <x v="0"/>
    <s v="L6 L Eyestay 20mm Dial S1"/>
    <n v="2022"/>
    <n v="375"/>
    <n v="431.25"/>
  </r>
  <r>
    <x v="1"/>
    <s v="Athletic"/>
    <s v="Athletic Kids"/>
    <x v="56"/>
    <x v="0"/>
    <x v="0"/>
    <s v="L6 R Eyestay 20mm Dial S1"/>
    <n v="2022"/>
    <n v="375"/>
    <n v="431.25"/>
  </r>
  <r>
    <x v="1"/>
    <s v="Athletic"/>
    <s v="Athletic Kids"/>
    <x v="56"/>
    <x v="2"/>
    <x v="17"/>
    <s v="Lace Guide, BaseTX, 20mm"/>
    <n v="2022"/>
    <n v="445"/>
    <n v="222.5"/>
  </r>
  <r>
    <x v="1"/>
    <s v="Athletic"/>
    <s v="Athletic Kids"/>
    <x v="56"/>
    <x v="2"/>
    <x v="17"/>
    <s v="Lace Guide, BaseTX, 20mm"/>
    <n v="2022"/>
    <n v="265"/>
    <n v="132.5"/>
  </r>
  <r>
    <x v="1"/>
    <s v="Athletic"/>
    <s v="Athletic Kids"/>
    <x v="56"/>
    <x v="3"/>
    <x v="33"/>
    <s v="TX4 Lace"/>
    <n v="2022"/>
    <n v="260"/>
    <n v="130"/>
  </r>
  <r>
    <x v="1"/>
    <s v="Athletic"/>
    <s v="Athletic Kids"/>
    <x v="56"/>
    <x v="1"/>
    <x v="8"/>
    <s v="L6 Bayonet Eyestay"/>
    <n v="2022"/>
    <n v="800"/>
    <n v="104"/>
  </r>
  <r>
    <x v="1"/>
    <s v="Athletic"/>
    <s v="Athletic Kids"/>
    <x v="56"/>
    <x v="2"/>
    <x v="17"/>
    <s v="Lace Guide, BaseTX, 15mm"/>
    <n v="2022"/>
    <n v="110"/>
    <n v="55"/>
  </r>
  <r>
    <x v="1"/>
    <s v="Athletic"/>
    <s v="Athletic Kids"/>
    <x v="56"/>
    <x v="2"/>
    <x v="17"/>
    <s v="Lace Guide, BaseTX, 20mm"/>
    <n v="2022"/>
    <n v="25"/>
    <n v="12.5"/>
  </r>
  <r>
    <x v="1"/>
    <s v="Athletic"/>
    <s v="Athletic Kids"/>
    <x v="56"/>
    <x v="4"/>
    <x v="38"/>
    <s v="TX Lace Feeder15 CM"/>
    <n v="2022"/>
    <n v="20"/>
    <n v="0"/>
  </r>
  <r>
    <x v="0"/>
    <s v="Athletic"/>
    <s v="Athletic Kids"/>
    <x v="57"/>
    <x v="0"/>
    <x v="0"/>
    <s v="L6 R Tongue Dial S1"/>
    <n v="2022"/>
    <n v="44220"/>
    <n v="50600"/>
  </r>
  <r>
    <x v="0"/>
    <s v="Athletic"/>
    <s v="Athletic Kids"/>
    <x v="57"/>
    <x v="0"/>
    <x v="0"/>
    <s v="L6 R Tongue Dial S1"/>
    <n v="2022"/>
    <n v="42315"/>
    <n v="48415"/>
  </r>
  <r>
    <x v="0"/>
    <s v="Athletic"/>
    <s v="Athletic Kids"/>
    <x v="57"/>
    <x v="0"/>
    <x v="0"/>
    <s v="L6 R Tongue Dial S"/>
    <n v="2022"/>
    <n v="37690"/>
    <n v="42000"/>
  </r>
  <r>
    <x v="0"/>
    <s v="Athletic"/>
    <s v="Athletic Kids"/>
    <x v="57"/>
    <x v="0"/>
    <x v="0"/>
    <s v="L6 R Tongue Dial S1"/>
    <n v="2022"/>
    <n v="33370"/>
    <n v="38180"/>
  </r>
  <r>
    <x v="0"/>
    <s v="Athletic"/>
    <s v="Athletic Kids"/>
    <x v="57"/>
    <x v="0"/>
    <x v="0"/>
    <s v="L6 R Tongue Dial S1"/>
    <n v="2022"/>
    <n v="33470"/>
    <n v="37296"/>
  </r>
  <r>
    <x v="0"/>
    <s v="Athletic"/>
    <s v="Athletic Kids"/>
    <x v="57"/>
    <x v="0"/>
    <x v="0"/>
    <s v="L6 R Tongue Dial S1"/>
    <n v="2022"/>
    <n v="28145"/>
    <n v="31360"/>
  </r>
  <r>
    <x v="0"/>
    <s v="Athletic"/>
    <s v="Athletic Kids"/>
    <x v="57"/>
    <x v="0"/>
    <x v="0"/>
    <s v="L6 R Tongue Dial S1"/>
    <n v="2022"/>
    <n v="23620"/>
    <n v="27025"/>
  </r>
  <r>
    <x v="0"/>
    <s v="Athletic"/>
    <s v="Athletic Kids"/>
    <x v="57"/>
    <x v="0"/>
    <x v="0"/>
    <s v="L6 R Tongue Dial S1"/>
    <n v="2022"/>
    <n v="12860"/>
    <n v="14720"/>
  </r>
  <r>
    <x v="0"/>
    <s v="Athletic"/>
    <s v="Athletic Kids"/>
    <x v="57"/>
    <x v="0"/>
    <x v="0"/>
    <s v="L6 R Tongue Dial S1"/>
    <n v="2022"/>
    <n v="9045"/>
    <n v="10530"/>
  </r>
  <r>
    <x v="0"/>
    <s v="Athletic"/>
    <s v="Athletic Kids"/>
    <x v="57"/>
    <x v="0"/>
    <x v="0"/>
    <s v="L6 R Tongue Dial S1"/>
    <n v="2022"/>
    <n v="8040"/>
    <n v="9200"/>
  </r>
  <r>
    <x v="0"/>
    <s v="Athletic"/>
    <s v="Athletic Kids"/>
    <x v="57"/>
    <x v="0"/>
    <x v="0"/>
    <s v="L6 R Tongue Dial S"/>
    <n v="2022"/>
    <n v="7035"/>
    <n v="7840"/>
  </r>
  <r>
    <x v="0"/>
    <s v="Athletic"/>
    <s v="Athletic Kids"/>
    <x v="57"/>
    <x v="0"/>
    <x v="0"/>
    <s v="L6 R Tongue Dial S1"/>
    <n v="2022"/>
    <n v="6535"/>
    <n v="7475"/>
  </r>
  <r>
    <x v="0"/>
    <s v="Athletic"/>
    <s v="Athletic Kids"/>
    <x v="57"/>
    <x v="0"/>
    <x v="0"/>
    <s v="L6 R Tongue Dial S1"/>
    <n v="2022"/>
    <n v="5025"/>
    <n v="5850"/>
  </r>
  <r>
    <x v="0"/>
    <s v="Athletic"/>
    <s v="Athletic Kids"/>
    <x v="57"/>
    <x v="0"/>
    <x v="0"/>
    <s v="L6 R Tongue Dial S1"/>
    <n v="2022"/>
    <n v="1310"/>
    <n v="1521"/>
  </r>
  <r>
    <x v="0"/>
    <s v="Athletic"/>
    <s v="Athletic Kids"/>
    <x v="57"/>
    <x v="0"/>
    <x v="0"/>
    <s v="L6 R Tongue Dial S1"/>
    <n v="2022"/>
    <n v="950"/>
    <n v="1092.5"/>
  </r>
  <r>
    <x v="0"/>
    <s v="Athletic"/>
    <s v="Athletic Kids"/>
    <x v="57"/>
    <x v="0"/>
    <x v="0"/>
    <s v="L6 R Tongue Dial S"/>
    <n v="2022"/>
    <n v="600"/>
    <n v="690"/>
  </r>
  <r>
    <x v="0"/>
    <s v="Athletic"/>
    <s v="Athletic Kids"/>
    <x v="57"/>
    <x v="0"/>
    <x v="0"/>
    <s v="L6 R Tongue Dial S1"/>
    <n v="2022"/>
    <n v="300"/>
    <n v="351"/>
  </r>
  <r>
    <x v="0"/>
    <s v="Athletic"/>
    <s v="Athletic Kids"/>
    <x v="57"/>
    <x v="0"/>
    <x v="0"/>
    <s v="L6 R Tongue Dial S"/>
    <n v="2022"/>
    <n v="250"/>
    <n v="287.5"/>
  </r>
  <r>
    <x v="0"/>
    <s v="Athletic"/>
    <s v="Athletic Kids"/>
    <x v="57"/>
    <x v="0"/>
    <x v="0"/>
    <s v="L6 R Tongue Dial S1"/>
    <n v="2022"/>
    <n v="200"/>
    <n v="234"/>
  </r>
  <r>
    <x v="0"/>
    <s v="Athletic"/>
    <s v="Athletic Kids"/>
    <x v="57"/>
    <x v="0"/>
    <x v="0"/>
    <s v="L6 R Tongue Dial S1"/>
    <n v="2022"/>
    <n v="200"/>
    <n v="234"/>
  </r>
  <r>
    <x v="0"/>
    <s v="Athletic"/>
    <s v="Athletic Kids"/>
    <x v="58"/>
    <x v="0"/>
    <x v="0"/>
    <s v="L6 R Tongue Dial S1"/>
    <n v="2022"/>
    <n v="28750"/>
    <n v="32838"/>
  </r>
  <r>
    <x v="0"/>
    <s v="Athletic"/>
    <s v="Athletic Kids"/>
    <x v="58"/>
    <x v="0"/>
    <x v="6"/>
    <s v="L6 R Tongue Dial E"/>
    <n v="2022"/>
    <n v="23520"/>
    <n v="31320"/>
  </r>
  <r>
    <x v="0"/>
    <s v="Athletic"/>
    <s v="Athletic Kids"/>
    <x v="58"/>
    <x v="0"/>
    <x v="0"/>
    <s v="L6 R Tongue Dial S1"/>
    <n v="2022"/>
    <n v="26590"/>
    <n v="30646.5"/>
  </r>
  <r>
    <x v="0"/>
    <s v="Athletic"/>
    <s v="Athletic Kids"/>
    <x v="58"/>
    <x v="0"/>
    <x v="0"/>
    <s v="L6 R Tongue Dial S1"/>
    <n v="2022"/>
    <n v="25125"/>
    <n v="29250"/>
  </r>
  <r>
    <x v="0"/>
    <s v="Athletic"/>
    <s v="Athletic Kids"/>
    <x v="58"/>
    <x v="0"/>
    <x v="0"/>
    <s v="L6 R Tongue Dial S1"/>
    <n v="2022"/>
    <n v="18595"/>
    <n v="21645"/>
  </r>
  <r>
    <x v="0"/>
    <s v="Athletic"/>
    <s v="Athletic Kids"/>
    <x v="58"/>
    <x v="0"/>
    <x v="0"/>
    <s v="L6 R Tongue Dial S1"/>
    <n v="2022"/>
    <n v="13065"/>
    <n v="15210"/>
  </r>
  <r>
    <x v="0"/>
    <s v="Athletic"/>
    <s v="Athletic Kids"/>
    <x v="58"/>
    <x v="0"/>
    <x v="0"/>
    <s v="L6 R Tongue Dial S1"/>
    <n v="2022"/>
    <n v="7995"/>
    <n v="9124.5"/>
  </r>
  <r>
    <x v="0"/>
    <s v="Athletic"/>
    <s v="Athletic Kids"/>
    <x v="58"/>
    <x v="0"/>
    <x v="0"/>
    <s v="L6 R Tongue Dial S1"/>
    <n v="2022"/>
    <n v="7490"/>
    <n v="8716.5"/>
  </r>
  <r>
    <x v="0"/>
    <s v="Athletic"/>
    <s v="Athletic Kids"/>
    <x v="58"/>
    <x v="0"/>
    <x v="0"/>
    <s v="L6 R Tongue Dial S1"/>
    <n v="2022"/>
    <n v="3720"/>
    <n v="4329"/>
  </r>
  <r>
    <x v="0"/>
    <s v="Athletic"/>
    <s v="Athletic Kids"/>
    <x v="58"/>
    <x v="0"/>
    <x v="0"/>
    <s v="L6 R Tongue Dial S1"/>
    <n v="2022"/>
    <n v="2515"/>
    <n v="2925"/>
  </r>
  <r>
    <x v="0"/>
    <s v="Athletic"/>
    <s v="Athletic Kids"/>
    <x v="58"/>
    <x v="0"/>
    <x v="0"/>
    <s v="L6 R Tongue Dial S1"/>
    <n v="2022"/>
    <n v="2415"/>
    <n v="2808"/>
  </r>
  <r>
    <x v="0"/>
    <s v="Athletic"/>
    <s v="Athletic Kids"/>
    <x v="58"/>
    <x v="0"/>
    <x v="0"/>
    <s v="L6 R Tongue Dial S1"/>
    <n v="2022"/>
    <n v="800"/>
    <n v="912"/>
  </r>
  <r>
    <x v="0"/>
    <s v="Athletic"/>
    <s v="Athletic Kids"/>
    <x v="58"/>
    <x v="0"/>
    <x v="0"/>
    <s v="L6 R Tongue Dial S1"/>
    <n v="2022"/>
    <n v="350"/>
    <n v="399"/>
  </r>
  <r>
    <x v="0"/>
    <s v="Athletic"/>
    <s v="Athletic Kids"/>
    <x v="58"/>
    <x v="0"/>
    <x v="0"/>
    <s v="L6 R Tongue Dial S1"/>
    <n v="2022"/>
    <n v="200"/>
    <n v="228"/>
  </r>
  <r>
    <x v="0"/>
    <s v="Cycling"/>
    <s v="Cycling"/>
    <x v="0"/>
    <x v="0"/>
    <x v="22"/>
    <s v="L6 L Eyestay 20mm Dial D"/>
    <n v="2022"/>
    <n v="25"/>
    <n v="56"/>
  </r>
  <r>
    <x v="0"/>
    <s v="Cycling"/>
    <s v="Cycling"/>
    <x v="0"/>
    <x v="0"/>
    <x v="22"/>
    <s v="L6 L Eyestay 20mm Dial D"/>
    <n v="2022"/>
    <n v="25"/>
    <n v="56"/>
  </r>
  <r>
    <x v="0"/>
    <s v="Cycling"/>
    <s v="Cycling"/>
    <x v="0"/>
    <x v="0"/>
    <x v="22"/>
    <s v="L6 L Eyestay 20mm Dial D"/>
    <n v="2022"/>
    <n v="750"/>
    <n v="1680"/>
  </r>
  <r>
    <x v="0"/>
    <s v="Cycling"/>
    <s v="Cycling"/>
    <x v="0"/>
    <x v="0"/>
    <x v="22"/>
    <s v="L6 L Eyestay 20mm Dial D"/>
    <n v="2022"/>
    <n v="50"/>
    <n v="112"/>
  </r>
  <r>
    <x v="0"/>
    <s v="Cycling"/>
    <s v="Cycling"/>
    <x v="0"/>
    <x v="0"/>
    <x v="22"/>
    <s v="L6 L Eyestay 20mm Dial D"/>
    <n v="2022"/>
    <n v="5680"/>
    <n v="12543"/>
  </r>
  <r>
    <x v="0"/>
    <s v="Cycling"/>
    <s v="Cycling"/>
    <x v="0"/>
    <x v="0"/>
    <x v="22"/>
    <s v="L6 L Eyestay 20mm Dial D"/>
    <n v="2022"/>
    <n v="125"/>
    <n v="277.5"/>
  </r>
  <r>
    <x v="0"/>
    <s v="Cycling"/>
    <s v="Cycling"/>
    <x v="0"/>
    <x v="0"/>
    <x v="22"/>
    <s v="L6 L Eyestay 20mm Dial D"/>
    <n v="2022"/>
    <n v="6185"/>
    <n v="13653"/>
  </r>
  <r>
    <x v="0"/>
    <s v="Cycling"/>
    <s v="Cycling"/>
    <x v="0"/>
    <x v="0"/>
    <x v="22"/>
    <s v="L6 L Eyestay 20mm Dial D"/>
    <n v="2022"/>
    <n v="825"/>
    <n v="1831.5"/>
  </r>
  <r>
    <x v="0"/>
    <s v="Cycling"/>
    <s v="Cycling"/>
    <x v="0"/>
    <x v="0"/>
    <x v="22"/>
    <s v="L6 L Eyestay 20mm Dial D"/>
    <n v="2022"/>
    <n v="875"/>
    <n v="1942.5"/>
  </r>
  <r>
    <x v="0"/>
    <s v="Cycling"/>
    <s v="Cycling"/>
    <x v="0"/>
    <x v="0"/>
    <x v="22"/>
    <s v="L6 L Eyestay 20mm Dial D"/>
    <n v="2022"/>
    <n v="225"/>
    <n v="499.5"/>
  </r>
  <r>
    <x v="0"/>
    <s v="Cycling"/>
    <s v="Cycling"/>
    <x v="0"/>
    <x v="0"/>
    <x v="22"/>
    <s v="L6 R Eyestay 20mm Dial D"/>
    <n v="2022"/>
    <n v="25"/>
    <n v="56"/>
  </r>
  <r>
    <x v="0"/>
    <s v="Cycling"/>
    <s v="Cycling"/>
    <x v="0"/>
    <x v="0"/>
    <x v="22"/>
    <s v="L6 R Eyestay 20mm Dial D"/>
    <n v="2022"/>
    <n v="25"/>
    <n v="56"/>
  </r>
  <r>
    <x v="0"/>
    <s v="Cycling"/>
    <s v="Cycling"/>
    <x v="0"/>
    <x v="0"/>
    <x v="22"/>
    <s v="L6 R Eyestay 20mm Dial D"/>
    <n v="2022"/>
    <n v="750"/>
    <n v="1680"/>
  </r>
  <r>
    <x v="0"/>
    <s v="Cycling"/>
    <s v="Cycling"/>
    <x v="0"/>
    <x v="0"/>
    <x v="22"/>
    <s v="L6 R Eyestay 20mm Dial D"/>
    <n v="2022"/>
    <n v="50"/>
    <n v="112"/>
  </r>
  <r>
    <x v="0"/>
    <s v="Cycling"/>
    <s v="Cycling"/>
    <x v="0"/>
    <x v="0"/>
    <x v="22"/>
    <s v="L6 R Eyestay 20mm Dial D"/>
    <n v="2022"/>
    <n v="5680"/>
    <n v="12543"/>
  </r>
  <r>
    <x v="0"/>
    <s v="Cycling"/>
    <s v="Cycling"/>
    <x v="0"/>
    <x v="0"/>
    <x v="22"/>
    <s v="L6 R Eyestay 20mm Dial D"/>
    <n v="2022"/>
    <n v="125"/>
    <n v="277.5"/>
  </r>
  <r>
    <x v="0"/>
    <s v="Cycling"/>
    <s v="Cycling"/>
    <x v="0"/>
    <x v="0"/>
    <x v="22"/>
    <s v="L6 R Eyestay 20mm Dial D"/>
    <n v="2022"/>
    <n v="6185"/>
    <n v="13653"/>
  </r>
  <r>
    <x v="0"/>
    <s v="Cycling"/>
    <s v="Cycling"/>
    <x v="0"/>
    <x v="0"/>
    <x v="22"/>
    <s v="L6 R Eyestay 20mm Dial D"/>
    <n v="2022"/>
    <n v="825"/>
    <n v="1831.5"/>
  </r>
  <r>
    <x v="0"/>
    <s v="Cycling"/>
    <s v="Cycling"/>
    <x v="0"/>
    <x v="0"/>
    <x v="22"/>
    <s v="L6 R Eyestay 20mm Dial D"/>
    <n v="2022"/>
    <n v="875"/>
    <n v="1942.5"/>
  </r>
  <r>
    <x v="0"/>
    <s v="Cycling"/>
    <s v="Cycling"/>
    <x v="0"/>
    <x v="0"/>
    <x v="22"/>
    <s v="L6 R Eyestay 20mm Dial D"/>
    <n v="2022"/>
    <n v="225"/>
    <n v="499.5"/>
  </r>
  <r>
    <x v="0"/>
    <s v="Cycling"/>
    <s v="Cycling"/>
    <x v="59"/>
    <x v="0"/>
    <x v="24"/>
    <s v="L6 L Eyestay 20mm Dial C"/>
    <n v="2022"/>
    <n v="3770"/>
    <n v="8400"/>
  </r>
  <r>
    <x v="0"/>
    <s v="Cycling"/>
    <s v="Cycling"/>
    <x v="59"/>
    <x v="0"/>
    <x v="24"/>
    <s v="L6 L Eyestay 20mm Dial C"/>
    <n v="2022"/>
    <n v="6885"/>
    <n v="15344"/>
  </r>
  <r>
    <x v="0"/>
    <s v="Cycling"/>
    <s v="Cycling"/>
    <x v="59"/>
    <x v="0"/>
    <x v="24"/>
    <s v="L6 L Eyestay 20mm Dial C"/>
    <n v="2022"/>
    <n v="2215"/>
    <n v="4928"/>
  </r>
  <r>
    <x v="0"/>
    <s v="Cycling"/>
    <s v="Cycling"/>
    <x v="59"/>
    <x v="0"/>
    <x v="24"/>
    <s v="L6 R Eyestay 20mm Dial C"/>
    <n v="2022"/>
    <n v="3770"/>
    <n v="8400"/>
  </r>
  <r>
    <x v="0"/>
    <s v="Cycling"/>
    <s v="Cycling"/>
    <x v="59"/>
    <x v="0"/>
    <x v="24"/>
    <s v="L6 R Eyestay 20mm Dial C"/>
    <n v="2022"/>
    <n v="6885"/>
    <n v="15344"/>
  </r>
  <r>
    <x v="0"/>
    <s v="Cycling"/>
    <s v="Cycling"/>
    <x v="59"/>
    <x v="0"/>
    <x v="24"/>
    <s v="L6 R Eyestay 20mm Dial C"/>
    <n v="2022"/>
    <n v="2215"/>
    <n v="4928"/>
  </r>
  <r>
    <x v="0"/>
    <s v="Cycling"/>
    <s v="Cycling"/>
    <x v="59"/>
    <x v="0"/>
    <x v="4"/>
    <s v="Li2 L Eyestay Dial C"/>
    <n v="2022"/>
    <n v="2215"/>
    <n v="6028"/>
  </r>
  <r>
    <x v="0"/>
    <s v="Cycling"/>
    <s v="Cycling"/>
    <x v="59"/>
    <x v="0"/>
    <x v="4"/>
    <s v="Li2 R Eyestay Dial C"/>
    <n v="2022"/>
    <n v="2215"/>
    <n v="6028"/>
  </r>
  <r>
    <x v="0"/>
    <s v="Cycling"/>
    <s v="Cycling"/>
    <x v="60"/>
    <x v="0"/>
    <x v="21"/>
    <s v="L6 L Eyestay 20mm Dial B"/>
    <n v="2022"/>
    <n v="5530"/>
    <n v="13585"/>
  </r>
  <r>
    <x v="0"/>
    <s v="Cycling"/>
    <s v="Cycling"/>
    <x v="60"/>
    <x v="0"/>
    <x v="21"/>
    <s v="L6 L Eyestay 20mm Dial B"/>
    <n v="2022"/>
    <n v="0"/>
    <n v="0"/>
  </r>
  <r>
    <x v="0"/>
    <s v="Cycling"/>
    <s v="Cycling"/>
    <x v="60"/>
    <x v="0"/>
    <x v="21"/>
    <s v="L6 L Eyestay 20mm Dial B"/>
    <n v="2022"/>
    <n v="3520"/>
    <n v="8645"/>
  </r>
  <r>
    <x v="0"/>
    <s v="Cycling"/>
    <s v="Cycling"/>
    <x v="60"/>
    <x v="0"/>
    <x v="21"/>
    <s v="L6 L Eyestay 20mm Dial B"/>
    <n v="2022"/>
    <n v="3520"/>
    <n v="8645"/>
  </r>
  <r>
    <x v="0"/>
    <s v="Cycling"/>
    <s v="Cycling"/>
    <x v="60"/>
    <x v="0"/>
    <x v="21"/>
    <s v="L6 L Eyestay 20mm Dial B"/>
    <n v="2022"/>
    <n v="3820"/>
    <n v="9386"/>
  </r>
  <r>
    <x v="0"/>
    <s v="Cycling"/>
    <s v="Cycling"/>
    <x v="60"/>
    <x v="0"/>
    <x v="21"/>
    <s v="L6 L Eyestay 20mm Dial B"/>
    <n v="2022"/>
    <n v="2515"/>
    <n v="6175"/>
  </r>
  <r>
    <x v="0"/>
    <s v="Cycling"/>
    <s v="Cycling"/>
    <x v="60"/>
    <x v="0"/>
    <x v="21"/>
    <s v="L6 L Eyestay 25mm Dial B"/>
    <n v="2022"/>
    <n v="3015"/>
    <n v="7410"/>
  </r>
  <r>
    <x v="0"/>
    <s v="Cycling"/>
    <s v="Cycling"/>
    <x v="60"/>
    <x v="0"/>
    <x v="21"/>
    <s v="L6 L Eyestay 25mm Dial B"/>
    <n v="2022"/>
    <n v="0"/>
    <n v="0"/>
  </r>
  <r>
    <x v="0"/>
    <s v="Cycling"/>
    <s v="Cycling"/>
    <x v="60"/>
    <x v="0"/>
    <x v="21"/>
    <s v="L6 L Eyestay 25mm Dial B"/>
    <n v="2022"/>
    <n v="2515"/>
    <n v="6175"/>
  </r>
  <r>
    <x v="0"/>
    <s v="Cycling"/>
    <s v="Cycling"/>
    <x v="60"/>
    <x v="0"/>
    <x v="21"/>
    <s v="L6 R Eyestay 20mm Dial B"/>
    <n v="2022"/>
    <n v="5530"/>
    <n v="13585"/>
  </r>
  <r>
    <x v="0"/>
    <s v="Cycling"/>
    <s v="Cycling"/>
    <x v="60"/>
    <x v="0"/>
    <x v="21"/>
    <s v="L6 R Eyestay 20mm Dial B"/>
    <n v="2022"/>
    <n v="0"/>
    <n v="0"/>
  </r>
  <r>
    <x v="0"/>
    <s v="Cycling"/>
    <s v="Cycling"/>
    <x v="60"/>
    <x v="0"/>
    <x v="21"/>
    <s v="L6 R Eyestay 20mm Dial B"/>
    <n v="2022"/>
    <n v="3520"/>
    <n v="8645"/>
  </r>
  <r>
    <x v="0"/>
    <s v="Cycling"/>
    <s v="Cycling"/>
    <x v="60"/>
    <x v="0"/>
    <x v="21"/>
    <s v="L6 R Eyestay 20mm Dial B"/>
    <n v="2022"/>
    <n v="3520"/>
    <n v="8645"/>
  </r>
  <r>
    <x v="0"/>
    <s v="Cycling"/>
    <s v="Cycling"/>
    <x v="60"/>
    <x v="0"/>
    <x v="21"/>
    <s v="L6 R Eyestay 20mm Dial B"/>
    <n v="2022"/>
    <n v="3820"/>
    <n v="9386"/>
  </r>
  <r>
    <x v="0"/>
    <s v="Cycling"/>
    <s v="Cycling"/>
    <x v="60"/>
    <x v="0"/>
    <x v="21"/>
    <s v="L6 R Eyestay 20mm Dial B"/>
    <n v="2022"/>
    <n v="2515"/>
    <n v="6175"/>
  </r>
  <r>
    <x v="0"/>
    <s v="Cycling"/>
    <s v="Cycling"/>
    <x v="60"/>
    <x v="0"/>
    <x v="21"/>
    <s v="L6 R Eyestay 25mm Dial B"/>
    <n v="2022"/>
    <n v="3015"/>
    <n v="7410"/>
  </r>
  <r>
    <x v="0"/>
    <s v="Cycling"/>
    <s v="Cycling"/>
    <x v="60"/>
    <x v="0"/>
    <x v="21"/>
    <s v="L6 R Eyestay 25mm Dial B"/>
    <n v="2022"/>
    <n v="0"/>
    <n v="0"/>
  </r>
  <r>
    <x v="0"/>
    <s v="Cycling"/>
    <s v="Cycling"/>
    <x v="60"/>
    <x v="0"/>
    <x v="21"/>
    <s v="L6 R Eyestay 25mm Dial B"/>
    <n v="2022"/>
    <n v="2515"/>
    <n v="6175"/>
  </r>
  <r>
    <x v="0"/>
    <s v="Cycling"/>
    <s v="Cycling"/>
    <x v="61"/>
    <x v="0"/>
    <x v="14"/>
    <s v="IP1 R Eyestay 20mm Dial C + Pawl Caps"/>
    <n v="2022"/>
    <n v="5530"/>
    <n v="16445"/>
  </r>
  <r>
    <x v="0"/>
    <s v="Cycling"/>
    <s v="Cycling"/>
    <x v="61"/>
    <x v="0"/>
    <x v="14"/>
    <s v="IP1 R Eyestay 20mm Dial C + Pawl Caps"/>
    <n v="2022"/>
    <n v="0"/>
    <n v="0"/>
  </r>
  <r>
    <x v="0"/>
    <s v="Cycling"/>
    <s v="Cycling"/>
    <x v="61"/>
    <x v="0"/>
    <x v="22"/>
    <s v="L6 L Eyestay 25mm Dial D"/>
    <n v="2022"/>
    <n v="16080"/>
    <n v="35520"/>
  </r>
  <r>
    <x v="0"/>
    <s v="Cycling"/>
    <s v="Cycling"/>
    <x v="61"/>
    <x v="0"/>
    <x v="22"/>
    <s v="L6 L Eyestay 25mm Dial D"/>
    <n v="2022"/>
    <n v="0"/>
    <n v="0"/>
  </r>
  <r>
    <x v="0"/>
    <s v="Cycling"/>
    <s v="Cycling"/>
    <x v="61"/>
    <x v="0"/>
    <x v="22"/>
    <s v="L6 L Eyestay 25mm Dial D"/>
    <n v="2022"/>
    <n v="500"/>
    <n v="1110"/>
  </r>
  <r>
    <x v="0"/>
    <s v="Cycling"/>
    <s v="Cycling"/>
    <x v="61"/>
    <x v="0"/>
    <x v="22"/>
    <s v="L6 R Eyestay 20mm Dial D"/>
    <n v="2022"/>
    <n v="8545"/>
    <n v="19040"/>
  </r>
  <r>
    <x v="0"/>
    <s v="Cycling"/>
    <s v="Cycling"/>
    <x v="61"/>
    <x v="0"/>
    <x v="22"/>
    <s v="L6 R Eyestay 25mm Dial D"/>
    <n v="2022"/>
    <n v="16080"/>
    <n v="35520"/>
  </r>
  <r>
    <x v="0"/>
    <s v="Cycling"/>
    <s v="Cycling"/>
    <x v="61"/>
    <x v="0"/>
    <x v="22"/>
    <s v="L6 R Eyestay 25mm Dial D"/>
    <n v="2022"/>
    <n v="0"/>
    <n v="0"/>
  </r>
  <r>
    <x v="0"/>
    <s v="Cycling"/>
    <s v="Cycling"/>
    <x v="61"/>
    <x v="0"/>
    <x v="22"/>
    <s v="L6 R Eyestay 25mm Dial D"/>
    <n v="2022"/>
    <n v="500"/>
    <n v="1110"/>
  </r>
  <r>
    <x v="0"/>
    <s v="Cycling"/>
    <s v="Cycling"/>
    <x v="61"/>
    <x v="0"/>
    <x v="27"/>
    <s v="L6 L Eyestay 20mm Dial Z"/>
    <n v="2022"/>
    <n v="20000"/>
    <n v="41400"/>
  </r>
  <r>
    <x v="0"/>
    <s v="Cycling"/>
    <s v="Cycling"/>
    <x v="61"/>
    <x v="0"/>
    <x v="27"/>
    <s v="L6 R Eyestay 20mm Dial Z"/>
    <n v="2022"/>
    <n v="20100"/>
    <n v="41400"/>
  </r>
  <r>
    <x v="0"/>
    <s v="Cycling"/>
    <s v="Cycling"/>
    <x v="61"/>
    <x v="0"/>
    <x v="9"/>
    <s v="Li2 L Eyestay Dial A"/>
    <n v="2022"/>
    <n v="12865"/>
    <n v="38016"/>
  </r>
  <r>
    <x v="0"/>
    <s v="Cycling"/>
    <s v="Cycling"/>
    <x v="61"/>
    <x v="0"/>
    <x v="9"/>
    <s v="Li2 L Eyestay Dial A"/>
    <n v="2022"/>
    <n v="12060"/>
    <n v="35640"/>
  </r>
  <r>
    <x v="0"/>
    <s v="Cycling"/>
    <s v="Cycling"/>
    <x v="61"/>
    <x v="0"/>
    <x v="9"/>
    <s v="Li2 L Eyestay Dial A"/>
    <n v="2022"/>
    <n v="10050"/>
    <n v="29700"/>
  </r>
  <r>
    <x v="0"/>
    <s v="Cycling"/>
    <s v="Cycling"/>
    <x v="61"/>
    <x v="0"/>
    <x v="9"/>
    <s v="Li2 R Eyestay Dial A"/>
    <n v="2022"/>
    <n v="12865"/>
    <n v="38016"/>
  </r>
  <r>
    <x v="0"/>
    <s v="Cycling"/>
    <s v="Cycling"/>
    <x v="61"/>
    <x v="0"/>
    <x v="9"/>
    <s v="Li2 R Eyestay Dial A"/>
    <n v="2022"/>
    <n v="12060"/>
    <n v="35640"/>
  </r>
  <r>
    <x v="0"/>
    <s v="Cycling"/>
    <s v="Cycling"/>
    <x v="61"/>
    <x v="0"/>
    <x v="9"/>
    <s v="Li2 R Eyestay Dial A"/>
    <n v="2022"/>
    <n v="10050"/>
    <n v="29700"/>
  </r>
  <r>
    <x v="0"/>
    <s v="Cycling"/>
    <s v="Cycling"/>
    <x v="61"/>
    <x v="0"/>
    <x v="39"/>
    <s v="Li2 PowerPull L Eyestay Dial B CS"/>
    <n v="2022"/>
    <n v="2515"/>
    <n v="7425"/>
  </r>
  <r>
    <x v="0"/>
    <s v="Cycling"/>
    <s v="Cycling"/>
    <x v="61"/>
    <x v="0"/>
    <x v="39"/>
    <s v="Li2 PowerPull L Eyestay Dial B CS"/>
    <n v="2022"/>
    <n v="0"/>
    <n v="0"/>
  </r>
  <r>
    <x v="0"/>
    <s v="Cycling"/>
    <s v="Cycling"/>
    <x v="61"/>
    <x v="0"/>
    <x v="39"/>
    <s v="Li2 PowerPull R Eyestay Dial B CS"/>
    <n v="2022"/>
    <n v="2515"/>
    <n v="7425"/>
  </r>
  <r>
    <x v="0"/>
    <s v="Cycling"/>
    <s v="Cycling"/>
    <x v="61"/>
    <x v="0"/>
    <x v="39"/>
    <s v="Li2 PowerPull R Eyestay Dial B CS"/>
    <n v="2022"/>
    <n v="0"/>
    <n v="0"/>
  </r>
  <r>
    <x v="0"/>
    <s v="Cycling"/>
    <s v="Cycling"/>
    <x v="61"/>
    <x v="0"/>
    <x v="18"/>
    <s v="Li2 L Eyestay Dial D"/>
    <n v="2022"/>
    <n v="5530"/>
    <n v="26895"/>
  </r>
  <r>
    <x v="0"/>
    <s v="Cycling"/>
    <s v="Cycling"/>
    <x v="61"/>
    <x v="0"/>
    <x v="18"/>
    <s v="Li2 R Eyestay Dial D"/>
    <n v="2022"/>
    <n v="5530"/>
    <n v="26895"/>
  </r>
  <r>
    <x v="0"/>
    <s v="Cycling"/>
    <s v="Cycling"/>
    <x v="62"/>
    <x v="0"/>
    <x v="9"/>
    <s v="Li2 R Eyestay Dial A"/>
    <n v="2022"/>
    <n v="25"/>
    <n v="0"/>
  </r>
  <r>
    <x v="0"/>
    <s v="Cycling"/>
    <s v="Cycling"/>
    <x v="62"/>
    <x v="0"/>
    <x v="9"/>
    <s v="Li2 R Eyestay Dial A"/>
    <n v="2022"/>
    <n v="25"/>
    <n v="0"/>
  </r>
  <r>
    <x v="0"/>
    <s v="Cycling"/>
    <s v="Cycling"/>
    <x v="63"/>
    <x v="0"/>
    <x v="14"/>
    <s v="IP1 L Eyestay 25mm Dial B + Pawl Caps"/>
    <n v="2022"/>
    <n v="1960"/>
    <n v="5830.5"/>
  </r>
  <r>
    <x v="0"/>
    <s v="Cycling"/>
    <s v="Cycling"/>
    <x v="63"/>
    <x v="0"/>
    <x v="14"/>
    <s v="IP1 L Eyestay 25mm Dial B + Pawl Caps"/>
    <n v="2022"/>
    <n v="1005"/>
    <n v="3010"/>
  </r>
  <r>
    <x v="0"/>
    <s v="Cycling"/>
    <s v="Cycling"/>
    <x v="63"/>
    <x v="0"/>
    <x v="14"/>
    <s v="IP1 R Eyestay 25mm Dial A + Pawl Caps"/>
    <n v="2022"/>
    <n v="25880"/>
    <n v="77507.5"/>
  </r>
  <r>
    <x v="0"/>
    <s v="Cycling"/>
    <s v="Cycling"/>
    <x v="63"/>
    <x v="0"/>
    <x v="14"/>
    <s v="IP1 R Eyestay 25mm Dial A + Pawl Caps"/>
    <n v="2022"/>
    <n v="14275"/>
    <n v="42742"/>
  </r>
  <r>
    <x v="0"/>
    <s v="Cycling"/>
    <s v="Cycling"/>
    <x v="63"/>
    <x v="0"/>
    <x v="14"/>
    <s v="IP1 R Eyestay 25mm Dial A + Pawl Caps"/>
    <n v="2022"/>
    <n v="6185"/>
    <n v="18511.5"/>
  </r>
  <r>
    <x v="0"/>
    <s v="Cycling"/>
    <s v="Cycling"/>
    <x v="63"/>
    <x v="0"/>
    <x v="14"/>
    <s v="IP1 R Eyestay 25mm Dial A + Pawl Caps"/>
    <n v="2022"/>
    <n v="3015"/>
    <n v="9030"/>
  </r>
  <r>
    <x v="0"/>
    <s v="Cycling"/>
    <s v="Cycling"/>
    <x v="63"/>
    <x v="0"/>
    <x v="14"/>
    <s v="IP1 R Eyestay 25mm Dial B + Pawl Caps"/>
    <n v="2022"/>
    <n v="1960"/>
    <n v="5830.5"/>
  </r>
  <r>
    <x v="0"/>
    <s v="Cycling"/>
    <s v="Cycling"/>
    <x v="63"/>
    <x v="0"/>
    <x v="22"/>
    <s v="L6 L Eyestay 20mm Dial D"/>
    <n v="2022"/>
    <n v="18345"/>
    <n v="40880"/>
  </r>
  <r>
    <x v="0"/>
    <s v="Cycling"/>
    <s v="Cycling"/>
    <x v="63"/>
    <x v="0"/>
    <x v="22"/>
    <s v="L6 L Eyestay 20mm Dial D"/>
    <n v="2022"/>
    <n v="3370"/>
    <n v="7504"/>
  </r>
  <r>
    <x v="0"/>
    <s v="Cycling"/>
    <s v="Cycling"/>
    <x v="63"/>
    <x v="0"/>
    <x v="22"/>
    <s v="L6 L Eyestay 25mm Dial D"/>
    <n v="2022"/>
    <n v="900"/>
    <n v="2016"/>
  </r>
  <r>
    <x v="0"/>
    <s v="Cycling"/>
    <s v="Cycling"/>
    <x v="63"/>
    <x v="0"/>
    <x v="22"/>
    <s v="L6 R Eyestay 20mm Dial D"/>
    <n v="2022"/>
    <n v="18345"/>
    <n v="40880"/>
  </r>
  <r>
    <x v="0"/>
    <s v="Cycling"/>
    <s v="Cycling"/>
    <x v="63"/>
    <x v="0"/>
    <x v="22"/>
    <s v="L6 R Eyestay 20mm Dial D"/>
    <n v="2022"/>
    <n v="3370"/>
    <n v="7504"/>
  </r>
  <r>
    <x v="0"/>
    <s v="Cycling"/>
    <s v="Cycling"/>
    <x v="63"/>
    <x v="0"/>
    <x v="22"/>
    <s v="L6 R Eyestay 25mm Dial D"/>
    <n v="2022"/>
    <n v="900"/>
    <n v="2016"/>
  </r>
  <r>
    <x v="0"/>
    <s v="Cycling"/>
    <s v="Cycling"/>
    <x v="63"/>
    <x v="0"/>
    <x v="7"/>
    <s v="L6 L Eyestay 20mm Dial K"/>
    <n v="2022"/>
    <n v="19250"/>
    <n v="39066"/>
  </r>
  <r>
    <x v="0"/>
    <s v="Cycling"/>
    <s v="Cycling"/>
    <x v="63"/>
    <x v="0"/>
    <x v="7"/>
    <s v="L6 L Eyestay 20mm Dial K"/>
    <n v="2022"/>
    <n v="4625"/>
    <n v="9384"/>
  </r>
  <r>
    <x v="0"/>
    <s v="Cycling"/>
    <s v="Cycling"/>
    <x v="63"/>
    <x v="0"/>
    <x v="7"/>
    <s v="L6 L Eyestay 20mm Dial K"/>
    <n v="2022"/>
    <n v="13470"/>
    <n v="27336"/>
  </r>
  <r>
    <x v="0"/>
    <s v="Cycling"/>
    <s v="Cycling"/>
    <x v="63"/>
    <x v="0"/>
    <x v="7"/>
    <s v="L6 L Eyestay 20mm Dial K"/>
    <n v="2022"/>
    <n v="7840"/>
    <n v="15912"/>
  </r>
  <r>
    <x v="0"/>
    <s v="Cycling"/>
    <s v="Cycling"/>
    <x v="63"/>
    <x v="0"/>
    <x v="7"/>
    <s v="L6 L Eyestay 20mm Dial K"/>
    <n v="2022"/>
    <n v="250"/>
    <n v="510"/>
  </r>
  <r>
    <x v="0"/>
    <s v="Cycling"/>
    <s v="Cycling"/>
    <x v="63"/>
    <x v="0"/>
    <x v="7"/>
    <s v="L6 R Eyestay 20mm Dial K"/>
    <n v="2022"/>
    <n v="19250"/>
    <n v="39066"/>
  </r>
  <r>
    <x v="0"/>
    <s v="Cycling"/>
    <s v="Cycling"/>
    <x v="63"/>
    <x v="0"/>
    <x v="7"/>
    <s v="L6 R Eyestay 20mm Dial K"/>
    <n v="2022"/>
    <n v="4625"/>
    <n v="9384"/>
  </r>
  <r>
    <x v="0"/>
    <s v="Cycling"/>
    <s v="Cycling"/>
    <x v="63"/>
    <x v="0"/>
    <x v="7"/>
    <s v="L6 R Eyestay 20mm Dial K"/>
    <n v="2022"/>
    <n v="13470"/>
    <n v="27336"/>
  </r>
  <r>
    <x v="0"/>
    <s v="Cycling"/>
    <s v="Cycling"/>
    <x v="63"/>
    <x v="0"/>
    <x v="7"/>
    <s v="L6 R Eyestay 20mm Dial K"/>
    <n v="2022"/>
    <n v="7840"/>
    <n v="15912"/>
  </r>
  <r>
    <x v="0"/>
    <s v="Cycling"/>
    <s v="Cycling"/>
    <x v="63"/>
    <x v="0"/>
    <x v="7"/>
    <s v="L6 R Eyestay 20mm Dial K"/>
    <n v="2022"/>
    <n v="250"/>
    <n v="510"/>
  </r>
  <r>
    <x v="0"/>
    <s v="Cycling"/>
    <s v="Cycling"/>
    <x v="63"/>
    <x v="0"/>
    <x v="9"/>
    <s v="Li2 L Eyestay Dial A"/>
    <n v="2022"/>
    <n v="3220"/>
    <n v="9568"/>
  </r>
  <r>
    <x v="0"/>
    <s v="Cycling"/>
    <s v="Cycling"/>
    <x v="63"/>
    <x v="0"/>
    <x v="9"/>
    <s v="Li2 L Eyestay Dial A"/>
    <n v="2022"/>
    <n v="600"/>
    <n v="1794"/>
  </r>
  <r>
    <x v="0"/>
    <s v="Cycling"/>
    <s v="Cycling"/>
    <x v="63"/>
    <x v="0"/>
    <x v="9"/>
    <s v="Li2 L Eyestay Dial A"/>
    <n v="2022"/>
    <n v="5930"/>
    <n v="17523"/>
  </r>
  <r>
    <x v="0"/>
    <s v="Cycling"/>
    <s v="Cycling"/>
    <x v="63"/>
    <x v="0"/>
    <x v="9"/>
    <s v="Li2 L Eyestay Dial A"/>
    <n v="2022"/>
    <n v="1910"/>
    <n v="5643"/>
  </r>
  <r>
    <x v="0"/>
    <s v="Cycling"/>
    <s v="Cycling"/>
    <x v="63"/>
    <x v="0"/>
    <x v="9"/>
    <s v="Li2 R Eyestay Dial A"/>
    <n v="2022"/>
    <n v="3220"/>
    <n v="9568"/>
  </r>
  <r>
    <x v="0"/>
    <s v="Cycling"/>
    <s v="Cycling"/>
    <x v="63"/>
    <x v="0"/>
    <x v="9"/>
    <s v="Li2 R Eyestay Dial A"/>
    <n v="2022"/>
    <n v="600"/>
    <n v="1794"/>
  </r>
  <r>
    <x v="0"/>
    <s v="Cycling"/>
    <s v="Cycling"/>
    <x v="63"/>
    <x v="0"/>
    <x v="9"/>
    <s v="Li2 R Eyestay Dial A"/>
    <n v="2022"/>
    <n v="5930"/>
    <n v="17523"/>
  </r>
  <r>
    <x v="0"/>
    <s v="Cycling"/>
    <s v="Cycling"/>
    <x v="63"/>
    <x v="0"/>
    <x v="9"/>
    <s v="Li2 R Eyestay Dial A"/>
    <n v="2022"/>
    <n v="1610"/>
    <n v="4752"/>
  </r>
  <r>
    <x v="0"/>
    <s v="Cycling"/>
    <s v="Cycling"/>
    <x v="63"/>
    <x v="0"/>
    <x v="39"/>
    <s v="Li2 PowerPull L Eyestay Dial B CS"/>
    <n v="2022"/>
    <n v="150"/>
    <n v="448.5"/>
  </r>
  <r>
    <x v="0"/>
    <s v="Cycling"/>
    <s v="Cycling"/>
    <x v="63"/>
    <x v="0"/>
    <x v="39"/>
    <s v="Li2 PowerPull L Eyestay Dial B CS"/>
    <n v="2022"/>
    <n v="950"/>
    <n v="2840.5"/>
  </r>
  <r>
    <x v="0"/>
    <s v="Cycling"/>
    <s v="Cycling"/>
    <x v="63"/>
    <x v="0"/>
    <x v="39"/>
    <s v="Li2 PowerPull L Eyestay Dial B CS"/>
    <n v="2022"/>
    <n v="5530"/>
    <n v="16335"/>
  </r>
  <r>
    <x v="0"/>
    <s v="Cycling"/>
    <s v="Cycling"/>
    <x v="63"/>
    <x v="0"/>
    <x v="39"/>
    <s v="Li2 PowerPull L Eyestay Dial B CS"/>
    <n v="2022"/>
    <n v="700"/>
    <n v="2079"/>
  </r>
  <r>
    <x v="0"/>
    <s v="Cycling"/>
    <s v="Cycling"/>
    <x v="63"/>
    <x v="0"/>
    <x v="39"/>
    <s v="Li2 PowerPull R Eyestay Dial B CS"/>
    <n v="2022"/>
    <n v="150"/>
    <n v="448.5"/>
  </r>
  <r>
    <x v="0"/>
    <s v="Cycling"/>
    <s v="Cycling"/>
    <x v="63"/>
    <x v="0"/>
    <x v="39"/>
    <s v="Li2 PowerPull R Eyestay Dial B CS"/>
    <n v="2022"/>
    <n v="950"/>
    <n v="2840.5"/>
  </r>
  <r>
    <x v="0"/>
    <s v="Cycling"/>
    <s v="Cycling"/>
    <x v="63"/>
    <x v="0"/>
    <x v="39"/>
    <s v="Li2 PowerPull R Eyestay Dial B CS"/>
    <n v="2022"/>
    <n v="5530"/>
    <n v="16335"/>
  </r>
  <r>
    <x v="0"/>
    <s v="Cycling"/>
    <s v="Cycling"/>
    <x v="63"/>
    <x v="0"/>
    <x v="39"/>
    <s v="Li2 PowerPull R Eyestay Dial B CS"/>
    <n v="2022"/>
    <n v="700"/>
    <n v="2079"/>
  </r>
  <r>
    <x v="0"/>
    <s v="Cycling"/>
    <s v="Cycling"/>
    <x v="63"/>
    <x v="0"/>
    <x v="4"/>
    <s v="Li2 L Eyestay Dial C"/>
    <n v="2022"/>
    <n v="32365"/>
    <n v="87584"/>
  </r>
  <r>
    <x v="0"/>
    <s v="Cycling"/>
    <s v="Cycling"/>
    <x v="63"/>
    <x v="0"/>
    <x v="4"/>
    <s v="Li2 L Eyestay Dial C"/>
    <n v="2022"/>
    <n v="11260"/>
    <n v="30464"/>
  </r>
  <r>
    <x v="0"/>
    <s v="Cycling"/>
    <s v="Cycling"/>
    <x v="63"/>
    <x v="0"/>
    <x v="4"/>
    <s v="Li2 L Eyestay Dial C"/>
    <n v="2022"/>
    <n v="350"/>
    <n v="952"/>
  </r>
  <r>
    <x v="0"/>
    <s v="Cycling"/>
    <s v="Cycling"/>
    <x v="63"/>
    <x v="0"/>
    <x v="4"/>
    <s v="Li2 L Eyestay Dial C"/>
    <n v="2022"/>
    <n v="2815"/>
    <n v="7616"/>
  </r>
  <r>
    <x v="0"/>
    <s v="Cycling"/>
    <s v="Cycling"/>
    <x v="63"/>
    <x v="0"/>
    <x v="4"/>
    <s v="Li2 R Eyestay Dial C"/>
    <n v="2022"/>
    <n v="32365"/>
    <n v="87584"/>
  </r>
  <r>
    <x v="0"/>
    <s v="Cycling"/>
    <s v="Cycling"/>
    <x v="63"/>
    <x v="0"/>
    <x v="4"/>
    <s v="Li2 R Eyestay Dial C"/>
    <n v="2022"/>
    <n v="11260"/>
    <n v="30464"/>
  </r>
  <r>
    <x v="0"/>
    <s v="Cycling"/>
    <s v="Cycling"/>
    <x v="63"/>
    <x v="0"/>
    <x v="4"/>
    <s v="Li2 R Eyestay Dial C"/>
    <n v="2022"/>
    <n v="350"/>
    <n v="952"/>
  </r>
  <r>
    <x v="0"/>
    <s v="Cycling"/>
    <s v="Cycling"/>
    <x v="63"/>
    <x v="0"/>
    <x v="4"/>
    <s v="Li2 R Eyestay Dial C"/>
    <n v="2022"/>
    <n v="2815"/>
    <n v="7616"/>
  </r>
  <r>
    <x v="0"/>
    <s v="Cycling"/>
    <s v="Cycling"/>
    <x v="64"/>
    <x v="0"/>
    <x v="14"/>
    <s v="IP1 L Eyestay 25mm Dial B + Pawl Caps"/>
    <n v="2022"/>
    <n v="500"/>
    <n v="1505"/>
  </r>
  <r>
    <x v="0"/>
    <s v="Cycling"/>
    <s v="Cycling"/>
    <x v="64"/>
    <x v="0"/>
    <x v="21"/>
    <s v="L6 L Eyestay 20mm Dial B"/>
    <n v="2022"/>
    <n v="1060"/>
    <n v="2593.5"/>
  </r>
  <r>
    <x v="0"/>
    <s v="Cycling"/>
    <s v="Cycling"/>
    <x v="64"/>
    <x v="0"/>
    <x v="21"/>
    <s v="L6 R Eyestay 20mm Dial B"/>
    <n v="2022"/>
    <n v="1060"/>
    <n v="2593.5"/>
  </r>
  <r>
    <x v="0"/>
    <s v="Cycling"/>
    <s v="Cycling"/>
    <x v="64"/>
    <x v="0"/>
    <x v="6"/>
    <s v="L6 L Eyestay 20mm Dial E"/>
    <n v="2022"/>
    <n v="1060"/>
    <n v="1386"/>
  </r>
  <r>
    <x v="0"/>
    <s v="Cycling"/>
    <s v="Cycling"/>
    <x v="64"/>
    <x v="0"/>
    <x v="6"/>
    <s v="L6 L Eyestay 25mm Dial E"/>
    <n v="2022"/>
    <n v="6390"/>
    <n v="8382"/>
  </r>
  <r>
    <x v="0"/>
    <s v="Cycling"/>
    <s v="Cycling"/>
    <x v="64"/>
    <x v="0"/>
    <x v="6"/>
    <s v="L6 L Eyestay 25mm Dial E"/>
    <n v="2022"/>
    <n v="3015"/>
    <n v="3960"/>
  </r>
  <r>
    <x v="0"/>
    <s v="Cycling"/>
    <s v="Cycling"/>
    <x v="64"/>
    <x v="0"/>
    <x v="6"/>
    <s v="L6 L Eyestay 25mm Dial E"/>
    <n v="2022"/>
    <n v="2010"/>
    <n v="2700"/>
  </r>
  <r>
    <x v="0"/>
    <s v="Cycling"/>
    <s v="Cycling"/>
    <x v="64"/>
    <x v="0"/>
    <x v="6"/>
    <s v="L6 L Eyestay 25mm Dial E"/>
    <n v="2022"/>
    <n v="3015"/>
    <n v="4050"/>
  </r>
  <r>
    <x v="0"/>
    <s v="Cycling"/>
    <s v="Cycling"/>
    <x v="64"/>
    <x v="0"/>
    <x v="6"/>
    <s v="L6 L Eyestay 25mm Dial E"/>
    <n v="2022"/>
    <n v="2010"/>
    <n v="2700"/>
  </r>
  <r>
    <x v="0"/>
    <s v="Cycling"/>
    <s v="Cycling"/>
    <x v="64"/>
    <x v="0"/>
    <x v="6"/>
    <s v="L6 R Eyestay 20mm Dial E"/>
    <n v="2022"/>
    <n v="1060"/>
    <n v="1386"/>
  </r>
  <r>
    <x v="0"/>
    <s v="Cycling"/>
    <s v="Cycling"/>
    <x v="64"/>
    <x v="0"/>
    <x v="6"/>
    <s v="L6 R Eyestay 25mm Dial E"/>
    <n v="2022"/>
    <n v="6390"/>
    <n v="8382"/>
  </r>
  <r>
    <x v="0"/>
    <s v="Cycling"/>
    <s v="Cycling"/>
    <x v="64"/>
    <x v="0"/>
    <x v="6"/>
    <s v="L6 R Eyestay 25mm Dial E"/>
    <n v="2022"/>
    <n v="3015"/>
    <n v="3960"/>
  </r>
  <r>
    <x v="0"/>
    <s v="Cycling"/>
    <s v="Cycling"/>
    <x v="64"/>
    <x v="0"/>
    <x v="6"/>
    <s v="L6 R Eyestay 25mm Dial E"/>
    <n v="2022"/>
    <n v="2010"/>
    <n v="2700"/>
  </r>
  <r>
    <x v="0"/>
    <s v="Cycling"/>
    <s v="Cycling"/>
    <x v="64"/>
    <x v="0"/>
    <x v="6"/>
    <s v="L6 R Eyestay 25mm Dial E"/>
    <n v="2022"/>
    <n v="3015"/>
    <n v="4050"/>
  </r>
  <r>
    <x v="0"/>
    <s v="Cycling"/>
    <s v="Cycling"/>
    <x v="64"/>
    <x v="0"/>
    <x v="6"/>
    <s v="L6 R Eyestay 25mm Dial E"/>
    <n v="2022"/>
    <n v="2010"/>
    <n v="2700"/>
  </r>
  <r>
    <x v="0"/>
    <s v="Cycling"/>
    <s v="Cycling"/>
    <x v="64"/>
    <x v="0"/>
    <x v="27"/>
    <s v="L6 L Eyestay 20mm Dial Z"/>
    <n v="2022"/>
    <n v="14475"/>
    <n v="29808"/>
  </r>
  <r>
    <x v="0"/>
    <s v="Cycling"/>
    <s v="Cycling"/>
    <x v="64"/>
    <x v="0"/>
    <x v="27"/>
    <s v="L6 R Eyestay 20mm Dial Z"/>
    <n v="2022"/>
    <n v="14475"/>
    <n v="29808"/>
  </r>
  <r>
    <x v="0"/>
    <s v="Cycling"/>
    <s v="Cycling"/>
    <x v="64"/>
    <x v="0"/>
    <x v="9"/>
    <s v="Li2 L Eyestay Dial A"/>
    <n v="2022"/>
    <n v="5830"/>
    <n v="17226"/>
  </r>
  <r>
    <x v="0"/>
    <s v="Cycling"/>
    <s v="Cycling"/>
    <x v="64"/>
    <x v="0"/>
    <x v="9"/>
    <s v="Li2 R Eyestay Dial A"/>
    <n v="2022"/>
    <n v="5830"/>
    <n v="17226"/>
  </r>
  <r>
    <x v="0"/>
    <s v="Cycling"/>
    <s v="Cycling"/>
    <x v="64"/>
    <x v="0"/>
    <x v="18"/>
    <s v="Li2 L Eyestay Dial D"/>
    <n v="2022"/>
    <n v="1005"/>
    <n v="4870"/>
  </r>
  <r>
    <x v="0"/>
    <s v="Cycling"/>
    <s v="Cycling"/>
    <x v="64"/>
    <x v="0"/>
    <x v="18"/>
    <s v="Li2 L Eyestay Dial D"/>
    <n v="2022"/>
    <n v="1610"/>
    <n v="7792"/>
  </r>
  <r>
    <x v="0"/>
    <s v="Cycling"/>
    <s v="Cycling"/>
    <x v="64"/>
    <x v="0"/>
    <x v="18"/>
    <s v="Li2 R Eyestay Dial D"/>
    <n v="2022"/>
    <n v="1005"/>
    <n v="4870"/>
  </r>
  <r>
    <x v="0"/>
    <s v="Cycling"/>
    <s v="Cycling"/>
    <x v="64"/>
    <x v="0"/>
    <x v="18"/>
    <s v="Li2 R Eyestay Dial D"/>
    <n v="2022"/>
    <n v="1610"/>
    <n v="7792"/>
  </r>
  <r>
    <x v="0"/>
    <s v="Cycling"/>
    <s v="Cycling"/>
    <x v="65"/>
    <x v="0"/>
    <x v="21"/>
    <s v="L6 L Eyestay 20mm Dial B"/>
    <n v="2022"/>
    <n v="0"/>
    <n v="3087.5"/>
  </r>
  <r>
    <x v="0"/>
    <s v="Cycling"/>
    <s v="Cycling"/>
    <x v="65"/>
    <x v="0"/>
    <x v="21"/>
    <s v="L6 R Eyestay 20mm Dial B"/>
    <n v="2022"/>
    <n v="0"/>
    <n v="3087.5"/>
  </r>
  <r>
    <x v="0"/>
    <s v="Cycling"/>
    <s v="Cycling"/>
    <x v="66"/>
    <x v="0"/>
    <x v="14"/>
    <s v="IP1 R Eyestay 20mm Dial A + Pawl Caps"/>
    <n v="2022"/>
    <n v="250"/>
    <n v="747.5"/>
  </r>
  <r>
    <x v="0"/>
    <s v="Cycling"/>
    <s v="Cycling"/>
    <x v="66"/>
    <x v="0"/>
    <x v="14"/>
    <s v="IP1 R Tongue Dial A + Pawl Caps"/>
    <n v="2022"/>
    <n v="400"/>
    <n v="1196"/>
  </r>
  <r>
    <x v="0"/>
    <s v="Cycling"/>
    <s v="Cycling"/>
    <x v="66"/>
    <x v="0"/>
    <x v="14"/>
    <s v="IP1 R Tongue Dial A + Pawl Caps"/>
    <n v="2022"/>
    <n v="650"/>
    <n v="1943.5"/>
  </r>
  <r>
    <x v="0"/>
    <s v="Cycling"/>
    <s v="Cycling"/>
    <x v="66"/>
    <x v="0"/>
    <x v="14"/>
    <s v="IP1 R Tongue Dial A + Pawl Caps"/>
    <n v="2022"/>
    <n v="175"/>
    <n v="523.25"/>
  </r>
  <r>
    <x v="0"/>
    <s v="Cycling"/>
    <s v="Cycling"/>
    <x v="66"/>
    <x v="0"/>
    <x v="14"/>
    <s v="IP1-S L Eyestay 20mm Dial A + Pawl Caps"/>
    <n v="2022"/>
    <n v="1510"/>
    <n v="4485"/>
  </r>
  <r>
    <x v="0"/>
    <s v="Cycling"/>
    <s v="Cycling"/>
    <x v="66"/>
    <x v="0"/>
    <x v="14"/>
    <s v="IP1-S L Eyestay 20mm Dial A + Pawl Caps"/>
    <n v="2022"/>
    <n v="4020"/>
    <n v="11960"/>
  </r>
  <r>
    <x v="0"/>
    <s v="Cycling"/>
    <s v="Cycling"/>
    <x v="66"/>
    <x v="0"/>
    <x v="14"/>
    <s v="IP1-S L Eyestay 20mm Dial B + Pawl Caps"/>
    <n v="2022"/>
    <n v="800"/>
    <n v="2408"/>
  </r>
  <r>
    <x v="0"/>
    <s v="Cycling"/>
    <s v="Cycling"/>
    <x v="66"/>
    <x v="0"/>
    <x v="14"/>
    <s v="IP1-S L Eyestay 20mm Dial B + Pawl Caps"/>
    <n v="2022"/>
    <n v="500"/>
    <n v="1505"/>
  </r>
  <r>
    <x v="0"/>
    <s v="Cycling"/>
    <s v="Cycling"/>
    <x v="66"/>
    <x v="0"/>
    <x v="14"/>
    <s v="IP1-S R Eyestay 20mm Dial A + Pawl Caps"/>
    <n v="2022"/>
    <n v="1510"/>
    <n v="4485"/>
  </r>
  <r>
    <x v="0"/>
    <s v="Cycling"/>
    <s v="Cycling"/>
    <x v="66"/>
    <x v="0"/>
    <x v="14"/>
    <s v="IP1-S R Eyestay 20mm Dial A + Pawl Caps"/>
    <n v="2022"/>
    <n v="4020"/>
    <n v="11960"/>
  </r>
  <r>
    <x v="0"/>
    <s v="Cycling"/>
    <s v="Cycling"/>
    <x v="66"/>
    <x v="0"/>
    <x v="14"/>
    <s v="IP1-S R Eyestay 20mm Dial B + Pawl Caps"/>
    <n v="2022"/>
    <n v="800"/>
    <n v="2408"/>
  </r>
  <r>
    <x v="0"/>
    <s v="Cycling"/>
    <s v="Cycling"/>
    <x v="66"/>
    <x v="0"/>
    <x v="14"/>
    <s v="IP1-S R Eyestay 20mm Dial B + Pawl Caps"/>
    <n v="2022"/>
    <n v="500"/>
    <n v="1505"/>
  </r>
  <r>
    <x v="0"/>
    <s v="Cycling"/>
    <s v="Cycling"/>
    <x v="66"/>
    <x v="0"/>
    <x v="24"/>
    <s v="L6 L Eyestay 20mm Dial C"/>
    <n v="2022"/>
    <n v="1510"/>
    <n v="3330"/>
  </r>
  <r>
    <x v="0"/>
    <s v="Cycling"/>
    <s v="Cycling"/>
    <x v="66"/>
    <x v="0"/>
    <x v="24"/>
    <s v="L6 L Eyestay 20mm Dial C"/>
    <n v="2022"/>
    <n v="4275"/>
    <n v="9435"/>
  </r>
  <r>
    <x v="0"/>
    <s v="Cycling"/>
    <s v="Cycling"/>
    <x v="66"/>
    <x v="0"/>
    <x v="24"/>
    <s v="L6 R Eyestay 20mm Dial C"/>
    <n v="2022"/>
    <n v="1510"/>
    <n v="3330"/>
  </r>
  <r>
    <x v="0"/>
    <s v="Cycling"/>
    <s v="Cycling"/>
    <x v="66"/>
    <x v="0"/>
    <x v="24"/>
    <s v="L6 R Eyestay 20mm Dial C"/>
    <n v="2022"/>
    <n v="4275"/>
    <n v="9435"/>
  </r>
  <r>
    <x v="0"/>
    <s v="Cycling"/>
    <s v="Cycling"/>
    <x v="66"/>
    <x v="0"/>
    <x v="22"/>
    <s v="L6 L Eyestay 25mm Dial D"/>
    <n v="2022"/>
    <n v="200"/>
    <n v="444"/>
  </r>
  <r>
    <x v="0"/>
    <s v="Cycling"/>
    <s v="Cycling"/>
    <x v="66"/>
    <x v="0"/>
    <x v="22"/>
    <s v="L6 L Eyestay 25mm Dial D"/>
    <n v="2022"/>
    <n v="300"/>
    <n v="666"/>
  </r>
  <r>
    <x v="0"/>
    <s v="Cycling"/>
    <s v="Cycling"/>
    <x v="66"/>
    <x v="0"/>
    <x v="22"/>
    <s v="L6 R Eyestay 25mm Dial D"/>
    <n v="2022"/>
    <n v="200"/>
    <n v="444"/>
  </r>
  <r>
    <x v="0"/>
    <s v="Cycling"/>
    <s v="Cycling"/>
    <x v="66"/>
    <x v="0"/>
    <x v="22"/>
    <s v="L6 R Eyestay 25mm Dial D"/>
    <n v="2022"/>
    <n v="300"/>
    <n v="666"/>
  </r>
  <r>
    <x v="0"/>
    <s v="Cycling"/>
    <s v="Cycling"/>
    <x v="66"/>
    <x v="0"/>
    <x v="6"/>
    <s v="L6 L Eyestay 20mm Dial E"/>
    <n v="2022"/>
    <n v="7640"/>
    <n v="10032"/>
  </r>
  <r>
    <x v="0"/>
    <s v="Cycling"/>
    <s v="Cycling"/>
    <x v="66"/>
    <x v="0"/>
    <x v="6"/>
    <s v="L6 L Eyestay 20mm Dial E"/>
    <n v="2022"/>
    <n v="3315"/>
    <n v="4356"/>
  </r>
  <r>
    <x v="0"/>
    <s v="Cycling"/>
    <s v="Cycling"/>
    <x v="66"/>
    <x v="0"/>
    <x v="6"/>
    <s v="L6 L Eyestay 20mm Dial E"/>
    <n v="2022"/>
    <n v="425"/>
    <n v="573.75"/>
  </r>
  <r>
    <x v="0"/>
    <s v="Cycling"/>
    <s v="Cycling"/>
    <x v="66"/>
    <x v="0"/>
    <x v="6"/>
    <s v="L6 L Eyestay 20mm Dial E"/>
    <n v="2022"/>
    <n v="14445"/>
    <n v="19406.25"/>
  </r>
  <r>
    <x v="0"/>
    <s v="Cycling"/>
    <s v="Cycling"/>
    <x v="66"/>
    <x v="0"/>
    <x v="6"/>
    <s v="L6 R Eyestay 20mm Dial E"/>
    <n v="2022"/>
    <n v="7640"/>
    <n v="10032"/>
  </r>
  <r>
    <x v="0"/>
    <s v="Cycling"/>
    <s v="Cycling"/>
    <x v="66"/>
    <x v="0"/>
    <x v="6"/>
    <s v="L6 R Eyestay 20mm Dial E"/>
    <n v="2022"/>
    <n v="3315"/>
    <n v="4356"/>
  </r>
  <r>
    <x v="0"/>
    <s v="Cycling"/>
    <s v="Cycling"/>
    <x v="66"/>
    <x v="0"/>
    <x v="6"/>
    <s v="L6 R Eyestay 20mm Dial E"/>
    <n v="2022"/>
    <n v="425"/>
    <n v="573.75"/>
  </r>
  <r>
    <x v="0"/>
    <s v="Cycling"/>
    <s v="Cycling"/>
    <x v="66"/>
    <x v="0"/>
    <x v="6"/>
    <s v="L6 R Eyestay 20mm Dial E"/>
    <n v="2022"/>
    <n v="14445"/>
    <n v="19406.25"/>
  </r>
  <r>
    <x v="0"/>
    <s v="Cycling"/>
    <s v="Cycling"/>
    <x v="66"/>
    <x v="0"/>
    <x v="9"/>
    <s v="Li2 L Eyestay Dial A"/>
    <n v="2022"/>
    <n v="700"/>
    <n v="2093"/>
  </r>
  <r>
    <x v="0"/>
    <s v="Cycling"/>
    <s v="Cycling"/>
    <x v="66"/>
    <x v="0"/>
    <x v="9"/>
    <s v="Li2 L Eyestay Dial A"/>
    <n v="2022"/>
    <n v="200"/>
    <n v="598"/>
  </r>
  <r>
    <x v="0"/>
    <s v="Cycling"/>
    <s v="Cycling"/>
    <x v="66"/>
    <x v="0"/>
    <x v="9"/>
    <s v="Li2 L Eyestay Dial A"/>
    <n v="2022"/>
    <n v="800"/>
    <n v="2392"/>
  </r>
  <r>
    <x v="0"/>
    <s v="Cycling"/>
    <s v="Cycling"/>
    <x v="66"/>
    <x v="0"/>
    <x v="9"/>
    <s v="Li2 L Eyestay Dial A"/>
    <n v="2022"/>
    <n v="2515"/>
    <n v="7475"/>
  </r>
  <r>
    <x v="0"/>
    <s v="Cycling"/>
    <s v="Cycling"/>
    <x v="66"/>
    <x v="0"/>
    <x v="9"/>
    <s v="Li2 L Eyestay Dial A"/>
    <n v="2022"/>
    <n v="3520"/>
    <n v="10465"/>
  </r>
  <r>
    <x v="0"/>
    <s v="Cycling"/>
    <s v="Cycling"/>
    <x v="66"/>
    <x v="0"/>
    <x v="9"/>
    <s v="Li2 L Eyestay Dial A"/>
    <n v="2022"/>
    <n v="1760"/>
    <n v="5232.5"/>
  </r>
  <r>
    <x v="0"/>
    <s v="Cycling"/>
    <s v="Cycling"/>
    <x v="66"/>
    <x v="0"/>
    <x v="9"/>
    <s v="Li2 L Eyestay Dial A"/>
    <n v="2022"/>
    <n v="500"/>
    <n v="1495"/>
  </r>
  <r>
    <x v="0"/>
    <s v="Cycling"/>
    <s v="Cycling"/>
    <x v="66"/>
    <x v="0"/>
    <x v="9"/>
    <s v="Li2 L Eyestay Dial A"/>
    <n v="2022"/>
    <n v="1335"/>
    <n v="3961.75"/>
  </r>
  <r>
    <x v="0"/>
    <s v="Cycling"/>
    <s v="Cycling"/>
    <x v="66"/>
    <x v="0"/>
    <x v="9"/>
    <s v="Li2 L Eyestay Dial A"/>
    <n v="2022"/>
    <n v="9855"/>
    <n v="29106"/>
  </r>
  <r>
    <x v="0"/>
    <s v="Cycling"/>
    <s v="Cycling"/>
    <x v="66"/>
    <x v="0"/>
    <x v="9"/>
    <s v="Li2 L Eyestay Dial A"/>
    <n v="2022"/>
    <n v="3520"/>
    <n v="10395"/>
  </r>
  <r>
    <x v="0"/>
    <s v="Cycling"/>
    <s v="Cycling"/>
    <x v="66"/>
    <x v="0"/>
    <x v="9"/>
    <s v="Li2 L Eyestay Dial A"/>
    <n v="2022"/>
    <n v="4780"/>
    <n v="14107.5"/>
  </r>
  <r>
    <x v="0"/>
    <s v="Cycling"/>
    <s v="Cycling"/>
    <x v="66"/>
    <x v="0"/>
    <x v="9"/>
    <s v="Li2 L Eyestay Dial A"/>
    <n v="2022"/>
    <n v="7615"/>
    <n v="22497.75"/>
  </r>
  <r>
    <x v="0"/>
    <s v="Cycling"/>
    <s v="Cycling"/>
    <x v="66"/>
    <x v="0"/>
    <x v="9"/>
    <s v="Li2 L Eyestay Dial A"/>
    <n v="2022"/>
    <n v="3015"/>
    <n v="8910"/>
  </r>
  <r>
    <x v="0"/>
    <s v="Cycling"/>
    <s v="Cycling"/>
    <x v="66"/>
    <x v="0"/>
    <x v="9"/>
    <s v="Li2 L Eyestay Dial A"/>
    <n v="2022"/>
    <n v="12565"/>
    <n v="37125"/>
  </r>
  <r>
    <x v="0"/>
    <s v="Cycling"/>
    <s v="Cycling"/>
    <x v="66"/>
    <x v="0"/>
    <x v="9"/>
    <s v="Li2 L Eyestay Dial A"/>
    <n v="2022"/>
    <n v="7540"/>
    <n v="22275"/>
  </r>
  <r>
    <x v="0"/>
    <s v="Cycling"/>
    <s v="Cycling"/>
    <x v="66"/>
    <x v="0"/>
    <x v="9"/>
    <s v="Li2 L Eyestay Dial A"/>
    <n v="2022"/>
    <n v="11285"/>
    <n v="33338.25"/>
  </r>
  <r>
    <x v="0"/>
    <s v="Cycling"/>
    <s v="Cycling"/>
    <x v="66"/>
    <x v="0"/>
    <x v="9"/>
    <s v="Li2 L Eyestay Dial A"/>
    <n v="2022"/>
    <n v="200"/>
    <n v="598"/>
  </r>
  <r>
    <x v="0"/>
    <s v="Cycling"/>
    <s v="Cycling"/>
    <x v="66"/>
    <x v="0"/>
    <x v="9"/>
    <s v="Li2 L Eyestay Dial A"/>
    <n v="2022"/>
    <n v="325"/>
    <n v="971.75"/>
  </r>
  <r>
    <x v="0"/>
    <s v="Cycling"/>
    <s v="Cycling"/>
    <x v="66"/>
    <x v="0"/>
    <x v="9"/>
    <s v="Li2 L Eyestay Dial A"/>
    <n v="2022"/>
    <n v="100"/>
    <n v="299"/>
  </r>
  <r>
    <x v="0"/>
    <s v="Cycling"/>
    <s v="Cycling"/>
    <x v="66"/>
    <x v="0"/>
    <x v="9"/>
    <s v="Li2 L Eyestay Dial A"/>
    <n v="2022"/>
    <n v="725"/>
    <n v="2167.75"/>
  </r>
  <r>
    <x v="0"/>
    <s v="Cycling"/>
    <s v="Cycling"/>
    <x v="66"/>
    <x v="0"/>
    <x v="9"/>
    <s v="Li2 L Eyestay Dial A"/>
    <n v="2022"/>
    <n v="350"/>
    <n v="1046.5"/>
  </r>
  <r>
    <x v="0"/>
    <s v="Cycling"/>
    <s v="Cycling"/>
    <x v="66"/>
    <x v="0"/>
    <x v="9"/>
    <s v="Li2 L Eyestay Dial A"/>
    <n v="2022"/>
    <n v="925"/>
    <n v="2765.75"/>
  </r>
  <r>
    <x v="0"/>
    <s v="Cycling"/>
    <s v="Cycling"/>
    <x v="66"/>
    <x v="0"/>
    <x v="9"/>
    <s v="Li2 L Eyestay Dial A"/>
    <n v="2022"/>
    <n v="1205"/>
    <n v="3588"/>
  </r>
  <r>
    <x v="0"/>
    <s v="Cycling"/>
    <s v="Cycling"/>
    <x v="66"/>
    <x v="0"/>
    <x v="9"/>
    <s v="Li2 L Eyestay Dial A"/>
    <n v="2022"/>
    <n v="2140"/>
    <n v="6353.75"/>
  </r>
  <r>
    <x v="0"/>
    <s v="Cycling"/>
    <s v="Cycling"/>
    <x v="66"/>
    <x v="0"/>
    <x v="9"/>
    <s v="Li2 L Eyestay Dial A"/>
    <n v="2022"/>
    <n v="800"/>
    <n v="2392"/>
  </r>
  <r>
    <x v="0"/>
    <s v="Cycling"/>
    <s v="Cycling"/>
    <x v="66"/>
    <x v="0"/>
    <x v="9"/>
    <s v="Li2 L Eyestay Dial A"/>
    <n v="2022"/>
    <n v="500"/>
    <n v="1495"/>
  </r>
  <r>
    <x v="0"/>
    <s v="Cycling"/>
    <s v="Cycling"/>
    <x v="66"/>
    <x v="0"/>
    <x v="9"/>
    <s v="Li2 L Eyestay Dial A"/>
    <n v="2022"/>
    <n v="400"/>
    <n v="1196"/>
  </r>
  <r>
    <x v="0"/>
    <s v="Cycling"/>
    <s v="Cycling"/>
    <x v="66"/>
    <x v="0"/>
    <x v="9"/>
    <s v="Li2 L Eyestay Dial A"/>
    <n v="2022"/>
    <n v="300"/>
    <n v="897"/>
  </r>
  <r>
    <x v="0"/>
    <s v="Cycling"/>
    <s v="Cycling"/>
    <x v="66"/>
    <x v="0"/>
    <x v="9"/>
    <s v="Li2 L Eyestay Dial A"/>
    <n v="2022"/>
    <n v="500"/>
    <n v="1495"/>
  </r>
  <r>
    <x v="0"/>
    <s v="Cycling"/>
    <s v="Cycling"/>
    <x v="66"/>
    <x v="0"/>
    <x v="9"/>
    <s v="Li2 R Eyestay Dial A"/>
    <n v="2022"/>
    <n v="700"/>
    <n v="2093"/>
  </r>
  <r>
    <x v="0"/>
    <s v="Cycling"/>
    <s v="Cycling"/>
    <x v="66"/>
    <x v="0"/>
    <x v="9"/>
    <s v="Li2 R Eyestay Dial A"/>
    <n v="2022"/>
    <n v="200"/>
    <n v="598"/>
  </r>
  <r>
    <x v="0"/>
    <s v="Cycling"/>
    <s v="Cycling"/>
    <x v="66"/>
    <x v="0"/>
    <x v="9"/>
    <s v="Li2 R Eyestay Dial A"/>
    <n v="2022"/>
    <n v="800"/>
    <n v="2392"/>
  </r>
  <r>
    <x v="0"/>
    <s v="Cycling"/>
    <s v="Cycling"/>
    <x v="66"/>
    <x v="0"/>
    <x v="9"/>
    <s v="Li2 R Eyestay Dial A"/>
    <n v="2022"/>
    <n v="2515"/>
    <n v="7475"/>
  </r>
  <r>
    <x v="0"/>
    <s v="Cycling"/>
    <s v="Cycling"/>
    <x v="66"/>
    <x v="0"/>
    <x v="9"/>
    <s v="Li2 R Eyestay Dial A"/>
    <n v="2022"/>
    <n v="3520"/>
    <n v="10465"/>
  </r>
  <r>
    <x v="0"/>
    <s v="Cycling"/>
    <s v="Cycling"/>
    <x v="66"/>
    <x v="0"/>
    <x v="9"/>
    <s v="Li2 R Eyestay Dial A"/>
    <n v="2022"/>
    <n v="1760"/>
    <n v="5232.5"/>
  </r>
  <r>
    <x v="0"/>
    <s v="Cycling"/>
    <s v="Cycling"/>
    <x v="66"/>
    <x v="0"/>
    <x v="9"/>
    <s v="Li2 R Eyestay Dial A"/>
    <n v="2022"/>
    <n v="500"/>
    <n v="1495"/>
  </r>
  <r>
    <x v="0"/>
    <s v="Cycling"/>
    <s v="Cycling"/>
    <x v="66"/>
    <x v="0"/>
    <x v="9"/>
    <s v="Li2 R Eyestay Dial A"/>
    <n v="2022"/>
    <n v="1335"/>
    <n v="3961.75"/>
  </r>
  <r>
    <x v="0"/>
    <s v="Cycling"/>
    <s v="Cycling"/>
    <x v="66"/>
    <x v="0"/>
    <x v="9"/>
    <s v="Li2 R Eyestay Dial A"/>
    <n v="2022"/>
    <n v="9855"/>
    <n v="29106"/>
  </r>
  <r>
    <x v="0"/>
    <s v="Cycling"/>
    <s v="Cycling"/>
    <x v="66"/>
    <x v="0"/>
    <x v="9"/>
    <s v="Li2 R Eyestay Dial A"/>
    <n v="2022"/>
    <n v="3520"/>
    <n v="10395"/>
  </r>
  <r>
    <x v="0"/>
    <s v="Cycling"/>
    <s v="Cycling"/>
    <x v="66"/>
    <x v="0"/>
    <x v="9"/>
    <s v="Li2 R Eyestay Dial A"/>
    <n v="2022"/>
    <n v="4780"/>
    <n v="14107.5"/>
  </r>
  <r>
    <x v="0"/>
    <s v="Cycling"/>
    <s v="Cycling"/>
    <x v="66"/>
    <x v="0"/>
    <x v="9"/>
    <s v="Li2 R Eyestay Dial A"/>
    <n v="2022"/>
    <n v="7615"/>
    <n v="22497.75"/>
  </r>
  <r>
    <x v="0"/>
    <s v="Cycling"/>
    <s v="Cycling"/>
    <x v="66"/>
    <x v="0"/>
    <x v="9"/>
    <s v="Li2 R Eyestay Dial A"/>
    <n v="2022"/>
    <n v="3015"/>
    <n v="8910"/>
  </r>
  <r>
    <x v="0"/>
    <s v="Cycling"/>
    <s v="Cycling"/>
    <x v="66"/>
    <x v="0"/>
    <x v="9"/>
    <s v="Li2 R Eyestay Dial A"/>
    <n v="2022"/>
    <n v="12565"/>
    <n v="37125"/>
  </r>
  <r>
    <x v="0"/>
    <s v="Cycling"/>
    <s v="Cycling"/>
    <x v="66"/>
    <x v="0"/>
    <x v="9"/>
    <s v="Li2 R Eyestay Dial A"/>
    <n v="2022"/>
    <n v="7540"/>
    <n v="22275"/>
  </r>
  <r>
    <x v="0"/>
    <s v="Cycling"/>
    <s v="Cycling"/>
    <x v="66"/>
    <x v="0"/>
    <x v="9"/>
    <s v="Li2 R Eyestay Dial A"/>
    <n v="2022"/>
    <n v="11285"/>
    <n v="33338.25"/>
  </r>
  <r>
    <x v="0"/>
    <s v="Cycling"/>
    <s v="Cycling"/>
    <x v="66"/>
    <x v="0"/>
    <x v="9"/>
    <s v="Li2 R Eyestay Dial A"/>
    <n v="2022"/>
    <n v="200"/>
    <n v="598"/>
  </r>
  <r>
    <x v="0"/>
    <s v="Cycling"/>
    <s v="Cycling"/>
    <x v="66"/>
    <x v="0"/>
    <x v="9"/>
    <s v="Li2 R Eyestay Dial A"/>
    <n v="2022"/>
    <n v="325"/>
    <n v="971.75"/>
  </r>
  <r>
    <x v="0"/>
    <s v="Cycling"/>
    <s v="Cycling"/>
    <x v="66"/>
    <x v="0"/>
    <x v="9"/>
    <s v="Li2 R Eyestay Dial A"/>
    <n v="2022"/>
    <n v="100"/>
    <n v="299"/>
  </r>
  <r>
    <x v="0"/>
    <s v="Cycling"/>
    <s v="Cycling"/>
    <x v="66"/>
    <x v="0"/>
    <x v="9"/>
    <s v="Li2 R Eyestay Dial A"/>
    <n v="2022"/>
    <n v="725"/>
    <n v="2167.75"/>
  </r>
  <r>
    <x v="0"/>
    <s v="Cycling"/>
    <s v="Cycling"/>
    <x v="66"/>
    <x v="0"/>
    <x v="9"/>
    <s v="Li2 R Eyestay Dial A"/>
    <n v="2022"/>
    <n v="350"/>
    <n v="1046.5"/>
  </r>
  <r>
    <x v="0"/>
    <s v="Cycling"/>
    <s v="Cycling"/>
    <x v="66"/>
    <x v="0"/>
    <x v="9"/>
    <s v="Li2 R Eyestay Dial A"/>
    <n v="2022"/>
    <n v="925"/>
    <n v="2765.75"/>
  </r>
  <r>
    <x v="0"/>
    <s v="Cycling"/>
    <s v="Cycling"/>
    <x v="66"/>
    <x v="0"/>
    <x v="9"/>
    <s v="Li2 R Eyestay Dial A"/>
    <n v="2022"/>
    <n v="1205"/>
    <n v="3588"/>
  </r>
  <r>
    <x v="0"/>
    <s v="Cycling"/>
    <s v="Cycling"/>
    <x v="66"/>
    <x v="0"/>
    <x v="9"/>
    <s v="Li2 R Eyestay Dial A"/>
    <n v="2022"/>
    <n v="2140"/>
    <n v="6353.75"/>
  </r>
  <r>
    <x v="0"/>
    <s v="Cycling"/>
    <s v="Cycling"/>
    <x v="66"/>
    <x v="0"/>
    <x v="9"/>
    <s v="Li2 R Eyestay Dial A"/>
    <n v="2022"/>
    <n v="800"/>
    <n v="2392"/>
  </r>
  <r>
    <x v="0"/>
    <s v="Cycling"/>
    <s v="Cycling"/>
    <x v="66"/>
    <x v="0"/>
    <x v="9"/>
    <s v="Li2 R Eyestay Dial A"/>
    <n v="2022"/>
    <n v="500"/>
    <n v="1495"/>
  </r>
  <r>
    <x v="0"/>
    <s v="Cycling"/>
    <s v="Cycling"/>
    <x v="66"/>
    <x v="0"/>
    <x v="9"/>
    <s v="Li2 R Eyestay Dial A"/>
    <n v="2022"/>
    <n v="400"/>
    <n v="1196"/>
  </r>
  <r>
    <x v="0"/>
    <s v="Cycling"/>
    <s v="Cycling"/>
    <x v="66"/>
    <x v="0"/>
    <x v="9"/>
    <s v="Li2 R Eyestay Dial A"/>
    <n v="2022"/>
    <n v="300"/>
    <n v="897"/>
  </r>
  <r>
    <x v="0"/>
    <s v="Cycling"/>
    <s v="Cycling"/>
    <x v="66"/>
    <x v="0"/>
    <x v="9"/>
    <s v="Li2 R Eyestay Dial A"/>
    <n v="2022"/>
    <n v="500"/>
    <n v="1495"/>
  </r>
  <r>
    <x v="0"/>
    <s v="Cycling"/>
    <s v="Cycling"/>
    <x v="66"/>
    <x v="0"/>
    <x v="4"/>
    <s v="Li2 L Eyestay Dial C"/>
    <n v="2022"/>
    <n v="100"/>
    <n v="272"/>
  </r>
  <r>
    <x v="0"/>
    <s v="Cycling"/>
    <s v="Cycling"/>
    <x v="66"/>
    <x v="0"/>
    <x v="4"/>
    <s v="Li2 L Eyestay Dial C"/>
    <n v="2022"/>
    <n v="500"/>
    <n v="1360"/>
  </r>
  <r>
    <x v="0"/>
    <s v="Cycling"/>
    <s v="Cycling"/>
    <x v="66"/>
    <x v="0"/>
    <x v="4"/>
    <s v="Li2 R Eyestay Dial C"/>
    <n v="2022"/>
    <n v="100"/>
    <n v="272"/>
  </r>
  <r>
    <x v="0"/>
    <s v="Cycling"/>
    <s v="Cycling"/>
    <x v="66"/>
    <x v="0"/>
    <x v="4"/>
    <s v="Li2 R Eyestay Dial C"/>
    <n v="2022"/>
    <n v="500"/>
    <n v="1360"/>
  </r>
  <r>
    <x v="0"/>
    <s v="Cycling"/>
    <s v="Cycling"/>
    <x v="66"/>
    <x v="0"/>
    <x v="18"/>
    <s v="Li2 L Eyestay Dial D"/>
    <n v="2022"/>
    <n v="700"/>
    <n v="3409"/>
  </r>
  <r>
    <x v="0"/>
    <s v="Cycling"/>
    <s v="Cycling"/>
    <x v="66"/>
    <x v="0"/>
    <x v="18"/>
    <s v="Li2 L Eyestay Dial D"/>
    <n v="2022"/>
    <n v="200"/>
    <n v="974"/>
  </r>
  <r>
    <x v="0"/>
    <s v="Cycling"/>
    <s v="Cycling"/>
    <x v="66"/>
    <x v="0"/>
    <x v="18"/>
    <s v="Li2 L Eyestay Dial D"/>
    <n v="2022"/>
    <n v="800"/>
    <n v="3896"/>
  </r>
  <r>
    <x v="0"/>
    <s v="Cycling"/>
    <s v="Cycling"/>
    <x v="66"/>
    <x v="0"/>
    <x v="18"/>
    <s v="Li2 L Eyestay Dial D"/>
    <n v="2022"/>
    <n v="1610"/>
    <n v="7792"/>
  </r>
  <r>
    <x v="0"/>
    <s v="Cycling"/>
    <s v="Cycling"/>
    <x v="66"/>
    <x v="0"/>
    <x v="18"/>
    <s v="Li2 L Eyestay Dial D"/>
    <n v="2022"/>
    <n v="3015"/>
    <n v="14610"/>
  </r>
  <r>
    <x v="0"/>
    <s v="Cycling"/>
    <s v="Cycling"/>
    <x v="66"/>
    <x v="0"/>
    <x v="18"/>
    <s v="Li2 R Eyestay Dial D"/>
    <n v="2022"/>
    <n v="700"/>
    <n v="3409"/>
  </r>
  <r>
    <x v="0"/>
    <s v="Cycling"/>
    <s v="Cycling"/>
    <x v="66"/>
    <x v="0"/>
    <x v="18"/>
    <s v="Li2 R Eyestay Dial D"/>
    <n v="2022"/>
    <n v="200"/>
    <n v="974"/>
  </r>
  <r>
    <x v="0"/>
    <s v="Cycling"/>
    <s v="Cycling"/>
    <x v="66"/>
    <x v="0"/>
    <x v="18"/>
    <s v="Li2 R Eyestay Dial D"/>
    <n v="2022"/>
    <n v="800"/>
    <n v="3896"/>
  </r>
  <r>
    <x v="0"/>
    <s v="Cycling"/>
    <s v="Cycling"/>
    <x v="66"/>
    <x v="0"/>
    <x v="18"/>
    <s v="Li2 R Eyestay Dial D"/>
    <n v="2022"/>
    <n v="1610"/>
    <n v="7792"/>
  </r>
  <r>
    <x v="0"/>
    <s v="Cycling"/>
    <s v="Cycling"/>
    <x v="66"/>
    <x v="0"/>
    <x v="18"/>
    <s v="Li2 R Eyestay Dial D"/>
    <n v="2022"/>
    <n v="3015"/>
    <n v="14610"/>
  </r>
  <r>
    <x v="0"/>
    <s v="Cycling"/>
    <s v="Cycling"/>
    <x v="66"/>
    <x v="0"/>
    <x v="31"/>
    <s v="M4 L Housing 25mm Dial B Lace Lock 1"/>
    <n v="2022"/>
    <n v="2590"/>
    <n v="6695"/>
  </r>
  <r>
    <x v="0"/>
    <s v="Cycling"/>
    <s v="Cycling"/>
    <x v="66"/>
    <x v="0"/>
    <x v="31"/>
    <s v="M4 L Housing 25mm Dial B Lace Lock 1"/>
    <n v="2022"/>
    <n v="800"/>
    <n v="2080"/>
  </r>
  <r>
    <x v="0"/>
    <s v="Cycling"/>
    <s v="Cycling"/>
    <x v="66"/>
    <x v="0"/>
    <x v="31"/>
    <s v="M4 R Housing 25mm Dial B Lace Lock 1"/>
    <n v="2022"/>
    <n v="2590"/>
    <n v="6695"/>
  </r>
  <r>
    <x v="0"/>
    <s v="Cycling"/>
    <s v="Cycling"/>
    <x v="66"/>
    <x v="0"/>
    <x v="31"/>
    <s v="M4 R Housing 25mm Dial B Lace Lock 1"/>
    <n v="2022"/>
    <n v="6885"/>
    <n v="17810"/>
  </r>
  <r>
    <x v="0"/>
    <s v="Outdoor"/>
    <s v="Hike/Mountaineering"/>
    <x v="67"/>
    <x v="0"/>
    <x v="22"/>
    <s v="L6 L Eyestay 20mm Dial D"/>
    <n v="2022"/>
    <n v="1160"/>
    <n v="2553"/>
  </r>
  <r>
    <x v="0"/>
    <s v="Outdoor"/>
    <s v="Hike/Mountaineering"/>
    <x v="67"/>
    <x v="0"/>
    <x v="22"/>
    <s v="L6 L Eyestay 20mm Dial D"/>
    <n v="2022"/>
    <n v="8070"/>
    <n v="17976"/>
  </r>
  <r>
    <x v="0"/>
    <s v="Outdoor"/>
    <s v="Hike/Mountaineering"/>
    <x v="67"/>
    <x v="0"/>
    <x v="22"/>
    <s v="L6 L Eyestay 20mm Dial D"/>
    <n v="2022"/>
    <n v="0"/>
    <n v="0"/>
  </r>
  <r>
    <x v="0"/>
    <s v="Outdoor"/>
    <s v="Hike/Mountaineering"/>
    <x v="67"/>
    <x v="0"/>
    <x v="22"/>
    <s v="L6 L Eyestay 20mm Dial D"/>
    <n v="2022"/>
    <n v="2010"/>
    <n v="4480"/>
  </r>
  <r>
    <x v="0"/>
    <s v="Outdoor"/>
    <s v="Hike/Mountaineering"/>
    <x v="67"/>
    <x v="0"/>
    <x v="22"/>
    <s v="L6 R Eyestay 20mm Dial D"/>
    <n v="2022"/>
    <n v="1160"/>
    <n v="2553"/>
  </r>
  <r>
    <x v="0"/>
    <s v="Outdoor"/>
    <s v="Hike/Mountaineering"/>
    <x v="67"/>
    <x v="0"/>
    <x v="22"/>
    <s v="L6 R Eyestay 20mm Dial D"/>
    <n v="2022"/>
    <n v="8070"/>
    <n v="17976"/>
  </r>
  <r>
    <x v="0"/>
    <s v="Outdoor"/>
    <s v="Hike/Mountaineering"/>
    <x v="67"/>
    <x v="0"/>
    <x v="22"/>
    <s v="L6 R Eyestay 20mm Dial D"/>
    <n v="2022"/>
    <n v="0"/>
    <n v="0"/>
  </r>
  <r>
    <x v="0"/>
    <s v="Outdoor"/>
    <s v="Hike/Mountaineering"/>
    <x v="67"/>
    <x v="0"/>
    <x v="22"/>
    <s v="L6 R Eyestay 20mm Dial D"/>
    <n v="2022"/>
    <n v="4450"/>
    <n v="9912"/>
  </r>
  <r>
    <x v="0"/>
    <s v="Outdoor"/>
    <s v="Hike/Mountaineering"/>
    <x v="67"/>
    <x v="0"/>
    <x v="22"/>
    <s v="L6 R Eyestay 20mm Dial D"/>
    <n v="2022"/>
    <n v="4020"/>
    <n v="8960"/>
  </r>
  <r>
    <x v="0"/>
    <s v="Outdoor"/>
    <s v="Hike/Mountaineering"/>
    <x v="67"/>
    <x v="0"/>
    <x v="22"/>
    <s v="L6 R Eyestay 20mm Dial D"/>
    <n v="2022"/>
    <n v="2640"/>
    <n v="5880"/>
  </r>
  <r>
    <x v="0"/>
    <s v="Outdoor"/>
    <s v="Hike/Mountaineering"/>
    <x v="67"/>
    <x v="0"/>
    <x v="22"/>
    <s v="L6 R Eyestay 20mm Dial D"/>
    <n v="2022"/>
    <n v="4020"/>
    <n v="8960"/>
  </r>
  <r>
    <x v="0"/>
    <s v="Outdoor"/>
    <s v="Hike/Mountaineering"/>
    <x v="67"/>
    <x v="0"/>
    <x v="22"/>
    <s v="L6 R Eyestay 20mm Dial D"/>
    <n v="2022"/>
    <n v="2340"/>
    <n v="5208"/>
  </r>
  <r>
    <x v="0"/>
    <s v="Outdoor"/>
    <s v="Hike/Mountaineering"/>
    <x v="67"/>
    <x v="0"/>
    <x v="22"/>
    <s v="L6 R Eyestay 20mm Dial D"/>
    <n v="2022"/>
    <n v="3015"/>
    <n v="6720"/>
  </r>
  <r>
    <x v="0"/>
    <s v="Outdoor"/>
    <s v="Hike/Mountaineering"/>
    <x v="67"/>
    <x v="0"/>
    <x v="22"/>
    <s v="L6 R Eyestay 20mm Dial D"/>
    <n v="2022"/>
    <n v="2640"/>
    <n v="5880"/>
  </r>
  <r>
    <x v="0"/>
    <s v="Outdoor"/>
    <s v="Hike/Mountaineering"/>
    <x v="67"/>
    <x v="0"/>
    <x v="22"/>
    <s v="L6 R Eyestay 20mm Dial D"/>
    <n v="2022"/>
    <n v="2010"/>
    <n v="4480"/>
  </r>
  <r>
    <x v="0"/>
    <s v="Outdoor"/>
    <s v="Hike/Mountaineering"/>
    <x v="67"/>
    <x v="0"/>
    <x v="22"/>
    <s v="L6 R Eyestay 20mm Dial D"/>
    <n v="2022"/>
    <n v="2010"/>
    <n v="4480"/>
  </r>
  <r>
    <x v="0"/>
    <s v="Outdoor"/>
    <s v="Hike/Mountaineering"/>
    <x v="67"/>
    <x v="0"/>
    <x v="31"/>
    <s v="M4 L Housing 25mm Dial B Lace Lock 1"/>
    <n v="2022"/>
    <n v="2415"/>
    <n v="6288"/>
  </r>
  <r>
    <x v="0"/>
    <s v="Outdoor"/>
    <s v="Hike/Mountaineering"/>
    <x v="67"/>
    <x v="0"/>
    <x v="31"/>
    <s v="M4 L Housing 25mm Dial B Lace Lock 1"/>
    <n v="2022"/>
    <n v="5580"/>
    <n v="14541"/>
  </r>
  <r>
    <x v="0"/>
    <s v="Outdoor"/>
    <s v="Hike/Mountaineering"/>
    <x v="67"/>
    <x v="0"/>
    <x v="31"/>
    <s v="M4 R Housing 25mm Dial B"/>
    <n v="2022"/>
    <n v="5580"/>
    <n v="14541"/>
  </r>
  <r>
    <x v="0"/>
    <s v="Outdoor"/>
    <s v="Hike/Mountaineering"/>
    <x v="67"/>
    <x v="0"/>
    <x v="31"/>
    <s v="M4 R Housing 25mm Dial B Lace Lock 1"/>
    <n v="2022"/>
    <n v="2415"/>
    <n v="6288"/>
  </r>
  <r>
    <x v="0"/>
    <s v="Outdoor"/>
    <s v="Hike/Mountaineering"/>
    <x v="68"/>
    <x v="0"/>
    <x v="24"/>
    <s v="L6 R Tongue Dial C"/>
    <n v="2022"/>
    <n v="10005"/>
    <n v="22288"/>
  </r>
  <r>
    <x v="0"/>
    <s v="Outdoor"/>
    <s v="Hike/Mountaineering"/>
    <x v="68"/>
    <x v="0"/>
    <x v="24"/>
    <s v="L6 R Tongue Dial C"/>
    <n v="2022"/>
    <n v="12015"/>
    <n v="26768"/>
  </r>
  <r>
    <x v="0"/>
    <s v="Outdoor"/>
    <s v="Hike/Mountaineering"/>
    <x v="68"/>
    <x v="0"/>
    <x v="13"/>
    <s v="L6 L Eyestay 20mm Dial X"/>
    <n v="2022"/>
    <n v="5230"/>
    <n v="5564"/>
  </r>
  <r>
    <x v="0"/>
    <s v="Outdoor"/>
    <s v="Hike/Mountaineering"/>
    <x v="68"/>
    <x v="0"/>
    <x v="13"/>
    <s v="L6 L Eyestay 20mm Dial X"/>
    <n v="2022"/>
    <n v="2365"/>
    <n v="2514.5"/>
  </r>
  <r>
    <x v="0"/>
    <s v="Outdoor"/>
    <s v="Hike/Mountaineering"/>
    <x v="68"/>
    <x v="0"/>
    <x v="13"/>
    <s v="L6 L Eyestay 20mm Dial X"/>
    <n v="2022"/>
    <n v="2415"/>
    <n v="2568"/>
  </r>
  <r>
    <x v="0"/>
    <s v="Outdoor"/>
    <s v="Hike/Mountaineering"/>
    <x v="68"/>
    <x v="0"/>
    <x v="13"/>
    <s v="L6 R Eyestay 20mm Dial X"/>
    <n v="2022"/>
    <n v="5230"/>
    <n v="5564"/>
  </r>
  <r>
    <x v="0"/>
    <s v="Outdoor"/>
    <s v="Hike/Mountaineering"/>
    <x v="68"/>
    <x v="0"/>
    <x v="13"/>
    <s v="L6 R Eyestay 20mm Dial X"/>
    <n v="2022"/>
    <n v="2365"/>
    <n v="2514.5"/>
  </r>
  <r>
    <x v="0"/>
    <s v="Outdoor"/>
    <s v="Hike/Mountaineering"/>
    <x v="68"/>
    <x v="0"/>
    <x v="13"/>
    <s v="L6 R Eyestay 20mm Dial X"/>
    <n v="2022"/>
    <n v="2415"/>
    <n v="2568"/>
  </r>
  <r>
    <x v="0"/>
    <s v="Outdoor"/>
    <s v="Hike/Mountaineering"/>
    <x v="68"/>
    <x v="0"/>
    <x v="13"/>
    <s v="L6 R Tongue Dial X"/>
    <n v="2022"/>
    <n v="6285"/>
    <n v="6687.5"/>
  </r>
  <r>
    <x v="0"/>
    <s v="Outdoor"/>
    <s v="Hike/Mountaineering"/>
    <x v="68"/>
    <x v="0"/>
    <x v="31"/>
    <s v="M4 R Housing 25mm Dial B Lace Lock 1"/>
    <n v="2022"/>
    <n v="4275"/>
    <n v="11050"/>
  </r>
  <r>
    <x v="0"/>
    <s v="Outdoor"/>
    <s v="Hike/Mountaineering"/>
    <x v="69"/>
    <x v="0"/>
    <x v="32"/>
    <s v="M3 Eyestay 25mm Dial S"/>
    <n v="2022"/>
    <n v="1410"/>
    <n v="3878"/>
  </r>
  <r>
    <x v="0"/>
    <s v="Outdoor"/>
    <s v="Hike/Mountaineering"/>
    <x v="69"/>
    <x v="0"/>
    <x v="32"/>
    <s v="M3 Eyestay 25mm Dial S"/>
    <n v="2022"/>
    <n v="2515"/>
    <n v="6925"/>
  </r>
  <r>
    <x v="0"/>
    <s v="Outdoor"/>
    <s v="Hike/Mountaineering"/>
    <x v="69"/>
    <x v="0"/>
    <x v="32"/>
    <s v="M3 Eyestay 25mm Dial S"/>
    <n v="2022"/>
    <n v="5025"/>
    <n v="13850"/>
  </r>
  <r>
    <x v="0"/>
    <s v="Outdoor"/>
    <s v="Hike/Mountaineering"/>
    <x v="69"/>
    <x v="0"/>
    <x v="32"/>
    <s v="M3 Remote Dial S"/>
    <n v="2022"/>
    <n v="2010"/>
    <n v="5540"/>
  </r>
  <r>
    <x v="0"/>
    <s v="Outdoor"/>
    <s v="Hike/Mountaineering"/>
    <x v="69"/>
    <x v="0"/>
    <x v="32"/>
    <s v="M3 Remote v2 Dial S"/>
    <n v="2022"/>
    <n v="8545"/>
    <n v="23545"/>
  </r>
  <r>
    <x v="0"/>
    <s v="Outdoor"/>
    <s v="Hike/Mountaineering"/>
    <x v="69"/>
    <x v="0"/>
    <x v="32"/>
    <s v="M3 Remote v2 Dial S"/>
    <n v="2022"/>
    <n v="6485"/>
    <n v="17866.5"/>
  </r>
  <r>
    <x v="0"/>
    <s v="Outdoor"/>
    <s v="Hike/Mountaineering"/>
    <x v="69"/>
    <x v="0"/>
    <x v="32"/>
    <s v="M3 Remote v2 Dial S"/>
    <n v="2022"/>
    <n v="2665"/>
    <n v="7565.75"/>
  </r>
  <r>
    <x v="0"/>
    <s v="Outdoor"/>
    <s v="Hike/Mountaineering"/>
    <x v="69"/>
    <x v="0"/>
    <x v="3"/>
    <s v="M4 PowerPull L Remote Dial C Lace Lock 1"/>
    <n v="2022"/>
    <n v="1110"/>
    <n v="2365"/>
  </r>
  <r>
    <x v="0"/>
    <s v="Outdoor"/>
    <s v="Hike/Mountaineering"/>
    <x v="69"/>
    <x v="0"/>
    <x v="3"/>
    <s v="M4 PowerPull L Remote Dial C Lace Lock 1"/>
    <n v="2022"/>
    <n v="3520"/>
    <n v="7525"/>
  </r>
  <r>
    <x v="0"/>
    <s v="Outdoor"/>
    <s v="Hike/Mountaineering"/>
    <x v="69"/>
    <x v="0"/>
    <x v="3"/>
    <s v="M4 PowerPull L Remote Dial C Lace Lock 1"/>
    <n v="2022"/>
    <n v="2515"/>
    <n v="5375"/>
  </r>
  <r>
    <x v="0"/>
    <s v="Outdoor"/>
    <s v="Hike/Mountaineering"/>
    <x v="69"/>
    <x v="0"/>
    <x v="3"/>
    <s v="M4 PowerPull R Remote Dial C Lace Lock 1"/>
    <n v="2022"/>
    <n v="1110"/>
    <n v="2365"/>
  </r>
  <r>
    <x v="0"/>
    <s v="Outdoor"/>
    <s v="Hike/Mountaineering"/>
    <x v="69"/>
    <x v="0"/>
    <x v="3"/>
    <s v="M4 PowerPull R Remote Dial C Lace Lock 1"/>
    <n v="2022"/>
    <n v="3520"/>
    <n v="7525"/>
  </r>
  <r>
    <x v="0"/>
    <s v="Outdoor"/>
    <s v="Hike/Mountaineering"/>
    <x v="69"/>
    <x v="0"/>
    <x v="3"/>
    <s v="M4 PowerPull R Remote Dial C Lace Lock 1"/>
    <n v="2022"/>
    <n v="2515"/>
    <n v="5375"/>
  </r>
  <r>
    <x v="0"/>
    <s v="Outdoor"/>
    <s v="Hike/Mountaineering"/>
    <x v="70"/>
    <x v="0"/>
    <x v="22"/>
    <s v="L6 L Eyestay 20mm Dial D"/>
    <n v="2022"/>
    <n v="3870"/>
    <n v="8624"/>
  </r>
  <r>
    <x v="0"/>
    <s v="Outdoor"/>
    <s v="Hike/Mountaineering"/>
    <x v="70"/>
    <x v="0"/>
    <x v="22"/>
    <s v="L6 L Eyestay 20mm Dial D"/>
    <n v="2022"/>
    <n v="1685"/>
    <n v="3752"/>
  </r>
  <r>
    <x v="0"/>
    <s v="Outdoor"/>
    <s v="Hike/Mountaineering"/>
    <x v="70"/>
    <x v="0"/>
    <x v="22"/>
    <s v="L6 L Eyestay 20mm Dial D"/>
    <n v="2022"/>
    <n v="550"/>
    <n v="1232"/>
  </r>
  <r>
    <x v="0"/>
    <s v="Outdoor"/>
    <s v="Hike/Mountaineering"/>
    <x v="70"/>
    <x v="0"/>
    <x v="22"/>
    <s v="L6 R Eyestay 20mm Dial D"/>
    <n v="2022"/>
    <n v="3870"/>
    <n v="8624"/>
  </r>
  <r>
    <x v="0"/>
    <s v="Outdoor"/>
    <s v="Hike/Mountaineering"/>
    <x v="70"/>
    <x v="0"/>
    <x v="22"/>
    <s v="L6 R Eyestay 20mm Dial D"/>
    <n v="2022"/>
    <n v="1685"/>
    <n v="3752"/>
  </r>
  <r>
    <x v="0"/>
    <s v="Outdoor"/>
    <s v="Hike/Mountaineering"/>
    <x v="70"/>
    <x v="0"/>
    <x v="22"/>
    <s v="L6 R Eyestay 20mm Dial D"/>
    <n v="2022"/>
    <n v="550"/>
    <n v="1232"/>
  </r>
  <r>
    <x v="0"/>
    <s v="Outdoor"/>
    <s v="Hike/Mountaineering"/>
    <x v="70"/>
    <x v="0"/>
    <x v="22"/>
    <s v="L6 R Tongue Dial D"/>
    <n v="2022"/>
    <n v="2690"/>
    <n v="5992"/>
  </r>
  <r>
    <x v="0"/>
    <s v="Outdoor"/>
    <s v="Hike/Mountaineering"/>
    <x v="70"/>
    <x v="0"/>
    <x v="13"/>
    <s v="L6 L Eyestay 20mm Dial X"/>
    <n v="2022"/>
    <n v="1860"/>
    <n v="2016.5"/>
  </r>
  <r>
    <x v="0"/>
    <s v="Outdoor"/>
    <s v="Hike/Mountaineering"/>
    <x v="70"/>
    <x v="0"/>
    <x v="13"/>
    <s v="L6 L Eyestay 20mm Dial X"/>
    <n v="2022"/>
    <n v="1260"/>
    <n v="1362.5"/>
  </r>
  <r>
    <x v="0"/>
    <s v="Outdoor"/>
    <s v="Hike/Mountaineering"/>
    <x v="70"/>
    <x v="0"/>
    <x v="13"/>
    <s v="L6 L Eyestay 20mm Dial X"/>
    <n v="2022"/>
    <n v="4925"/>
    <n v="5341"/>
  </r>
  <r>
    <x v="0"/>
    <s v="Outdoor"/>
    <s v="Hike/Mountaineering"/>
    <x v="70"/>
    <x v="0"/>
    <x v="13"/>
    <s v="L6 L Eyestay 20mm Dial X"/>
    <n v="2022"/>
    <n v="1260"/>
    <n v="1362.5"/>
  </r>
  <r>
    <x v="0"/>
    <s v="Outdoor"/>
    <s v="Hike/Mountaineering"/>
    <x v="70"/>
    <x v="0"/>
    <x v="13"/>
    <s v="L6 R Eyestay 20mm Dial X"/>
    <n v="2022"/>
    <n v="1860"/>
    <n v="2016.5"/>
  </r>
  <r>
    <x v="0"/>
    <s v="Outdoor"/>
    <s v="Hike/Mountaineering"/>
    <x v="70"/>
    <x v="0"/>
    <x v="13"/>
    <s v="L6 R Eyestay 20mm Dial X"/>
    <n v="2022"/>
    <n v="1260"/>
    <n v="1362.5"/>
  </r>
  <r>
    <x v="0"/>
    <s v="Outdoor"/>
    <s v="Hike/Mountaineering"/>
    <x v="70"/>
    <x v="0"/>
    <x v="13"/>
    <s v="L6 R Eyestay 20mm Dial X"/>
    <n v="2022"/>
    <n v="4925"/>
    <n v="5341"/>
  </r>
  <r>
    <x v="0"/>
    <s v="Outdoor"/>
    <s v="Hike/Mountaineering"/>
    <x v="70"/>
    <x v="0"/>
    <x v="13"/>
    <s v="L6 R Eyestay 20mm Dial X"/>
    <n v="2022"/>
    <n v="1260"/>
    <n v="1362.5"/>
  </r>
  <r>
    <x v="0"/>
    <s v="Outdoor"/>
    <s v="Hike/Mountaineering"/>
    <x v="70"/>
    <x v="0"/>
    <x v="32"/>
    <s v="M3 Remote v2 Dial S"/>
    <n v="2022"/>
    <n v="2065"/>
    <n v="5678.5"/>
  </r>
  <r>
    <x v="0"/>
    <s v="Outdoor"/>
    <s v="Hike/Mountaineering"/>
    <x v="70"/>
    <x v="0"/>
    <x v="32"/>
    <s v="M3 Tongue Small Flange Dial S"/>
    <n v="2022"/>
    <n v="2065"/>
    <n v="5678.5"/>
  </r>
  <r>
    <x v="0"/>
    <s v="Outdoor"/>
    <s v="Hike/Mountaineering"/>
    <x v="71"/>
    <x v="0"/>
    <x v="23"/>
    <s v="L6 L Eyestay 20mm Dial A"/>
    <n v="2022"/>
    <n v="1005"/>
    <n v="2470"/>
  </r>
  <r>
    <x v="0"/>
    <s v="Outdoor"/>
    <s v="Hike/Mountaineering"/>
    <x v="71"/>
    <x v="0"/>
    <x v="23"/>
    <s v="L6 L Eyestay 20mm Dial A"/>
    <n v="2022"/>
    <n v="1000"/>
    <n v="2470"/>
  </r>
  <r>
    <x v="0"/>
    <s v="Outdoor"/>
    <s v="Hike/Mountaineering"/>
    <x v="71"/>
    <x v="0"/>
    <x v="23"/>
    <s v="L6 L Eyestay 20mm Dial A"/>
    <n v="2022"/>
    <n v="750"/>
    <n v="1852.5"/>
  </r>
  <r>
    <x v="0"/>
    <s v="Outdoor"/>
    <s v="Hike/Mountaineering"/>
    <x v="71"/>
    <x v="0"/>
    <x v="23"/>
    <s v="L6 R Eyestay 20mm Dial A"/>
    <n v="2022"/>
    <n v="1005"/>
    <n v="2470"/>
  </r>
  <r>
    <x v="0"/>
    <s v="Outdoor"/>
    <s v="Hike/Mountaineering"/>
    <x v="71"/>
    <x v="0"/>
    <x v="23"/>
    <s v="L6 R Eyestay 20mm Dial A"/>
    <n v="2022"/>
    <n v="1000"/>
    <n v="2470"/>
  </r>
  <r>
    <x v="0"/>
    <s v="Outdoor"/>
    <s v="Hike/Mountaineering"/>
    <x v="71"/>
    <x v="0"/>
    <x v="23"/>
    <s v="L6 R Eyestay 20mm Dial A"/>
    <n v="2022"/>
    <n v="750"/>
    <n v="1852.5"/>
  </r>
  <r>
    <x v="0"/>
    <s v="Outdoor"/>
    <s v="Hike/Mountaineering"/>
    <x v="71"/>
    <x v="0"/>
    <x v="22"/>
    <s v="L6 R Tongue Dial D"/>
    <n v="2022"/>
    <n v="4125"/>
    <n v="9184"/>
  </r>
  <r>
    <x v="0"/>
    <s v="Outdoor"/>
    <s v="Hike/Mountaineering"/>
    <x v="71"/>
    <x v="0"/>
    <x v="22"/>
    <s v="L6 R Tongue Dial D"/>
    <n v="2022"/>
    <n v="14375"/>
    <n v="32032"/>
  </r>
  <r>
    <x v="0"/>
    <s v="Outdoor"/>
    <s v="Hike/Mountaineering"/>
    <x v="71"/>
    <x v="0"/>
    <x v="22"/>
    <s v="L6 R Tongue Dial D"/>
    <n v="2022"/>
    <n v="10555"/>
    <n v="23520"/>
  </r>
  <r>
    <x v="0"/>
    <s v="Outdoor"/>
    <s v="Hike/Mountaineering"/>
    <x v="71"/>
    <x v="0"/>
    <x v="22"/>
    <s v="L6 R Tongue Dial D"/>
    <n v="2022"/>
    <n v="2515"/>
    <n v="5600"/>
  </r>
  <r>
    <x v="0"/>
    <s v="Outdoor"/>
    <s v="Hike/Mountaineering"/>
    <x v="71"/>
    <x v="0"/>
    <x v="22"/>
    <s v="L6 R Tongue Dial D"/>
    <n v="2022"/>
    <n v="6030"/>
    <n v="13440"/>
  </r>
  <r>
    <x v="0"/>
    <s v="Outdoor"/>
    <s v="Hike/Mountaineering"/>
    <x v="71"/>
    <x v="0"/>
    <x v="22"/>
    <s v="L6 R Tongue Dial D"/>
    <n v="2022"/>
    <n v="1510"/>
    <n v="3360"/>
  </r>
  <r>
    <x v="0"/>
    <s v="Outdoor"/>
    <s v="Hike/Mountaineering"/>
    <x v="71"/>
    <x v="0"/>
    <x v="31"/>
    <s v="M4 R Housing 25mm Dial B"/>
    <n v="2022"/>
    <n v="700"/>
    <n v="1820"/>
  </r>
  <r>
    <x v="0"/>
    <s v="Outdoor"/>
    <s v="Hike/Mountaineering"/>
    <x v="72"/>
    <x v="0"/>
    <x v="4"/>
    <s v="Li2 R Eyestay Dial C"/>
    <n v="2022"/>
    <n v="1650"/>
    <n v="4488"/>
  </r>
  <r>
    <x v="0"/>
    <s v="Outdoor"/>
    <s v="Hike/Mountaineering"/>
    <x v="73"/>
    <x v="0"/>
    <x v="22"/>
    <s v="L6 R Tongue Dial D"/>
    <n v="2022"/>
    <n v="8400"/>
    <n v="18537"/>
  </r>
  <r>
    <x v="0"/>
    <s v="Outdoor"/>
    <s v="Hike/Mountaineering"/>
    <x v="73"/>
    <x v="0"/>
    <x v="22"/>
    <s v="L6 R Tongue Dial D"/>
    <n v="2022"/>
    <n v="5530"/>
    <n v="12210"/>
  </r>
  <r>
    <x v="0"/>
    <s v="Outdoor"/>
    <s v="Hike/Mountaineering"/>
    <x v="73"/>
    <x v="0"/>
    <x v="22"/>
    <s v="L6 R Tongue Dial D"/>
    <n v="2022"/>
    <n v="5130"/>
    <n v="11322"/>
  </r>
  <r>
    <x v="0"/>
    <s v="Outdoor"/>
    <s v="Hike/Mountaineering"/>
    <x v="73"/>
    <x v="0"/>
    <x v="22"/>
    <s v="L6 R Tongue Dial D"/>
    <n v="2022"/>
    <n v="8200"/>
    <n v="18093"/>
  </r>
  <r>
    <x v="0"/>
    <s v="Outdoor"/>
    <s v="Hike/Mountaineering"/>
    <x v="73"/>
    <x v="0"/>
    <x v="16"/>
    <s v="L6 L Eyestay 25mm Dial J"/>
    <n v="2022"/>
    <n v="3015"/>
    <n v="2310"/>
  </r>
  <r>
    <x v="0"/>
    <s v="Outdoor"/>
    <s v="Hike/Mountaineering"/>
    <x v="73"/>
    <x v="0"/>
    <x v="16"/>
    <s v="L6 R Eyestay 25mm Dial J"/>
    <n v="2022"/>
    <n v="3015"/>
    <n v="2310"/>
  </r>
  <r>
    <x v="0"/>
    <s v="Outdoor"/>
    <s v="Hike/Mountaineering"/>
    <x v="73"/>
    <x v="0"/>
    <x v="35"/>
    <s v="L6 R Tongue Dial W"/>
    <n v="2022"/>
    <n v="9240"/>
    <n v="8464"/>
  </r>
  <r>
    <x v="0"/>
    <s v="Outdoor"/>
    <s v="Hike/Mountaineering"/>
    <x v="73"/>
    <x v="0"/>
    <x v="35"/>
    <s v="L6 R Tongue Dial W"/>
    <n v="2022"/>
    <n v="3350"/>
    <n v="3059"/>
  </r>
  <r>
    <x v="0"/>
    <s v="Outdoor"/>
    <s v="Hike/Mountaineering"/>
    <x v="73"/>
    <x v="0"/>
    <x v="13"/>
    <s v="L6 L Eyestay 20mm Dial X"/>
    <n v="2022"/>
    <n v="1710"/>
    <n v="1853"/>
  </r>
  <r>
    <x v="0"/>
    <s v="Outdoor"/>
    <s v="Hike/Mountaineering"/>
    <x v="73"/>
    <x v="0"/>
    <x v="13"/>
    <s v="L6 L Eyestay 20mm Dial X"/>
    <n v="2022"/>
    <n v="2515"/>
    <n v="2725"/>
  </r>
  <r>
    <x v="0"/>
    <s v="Outdoor"/>
    <s v="Hike/Mountaineering"/>
    <x v="73"/>
    <x v="0"/>
    <x v="13"/>
    <s v="L6 L Eyestay 20mm Dial X"/>
    <n v="2022"/>
    <n v="4125"/>
    <n v="4469"/>
  </r>
  <r>
    <x v="0"/>
    <s v="Outdoor"/>
    <s v="Hike/Mountaineering"/>
    <x v="73"/>
    <x v="0"/>
    <x v="13"/>
    <s v="L6 R Eyestay 20mm Dial X"/>
    <n v="2022"/>
    <n v="1710"/>
    <n v="1853"/>
  </r>
  <r>
    <x v="0"/>
    <s v="Outdoor"/>
    <s v="Hike/Mountaineering"/>
    <x v="73"/>
    <x v="0"/>
    <x v="13"/>
    <s v="L6 R Eyestay 20mm Dial X"/>
    <n v="2022"/>
    <n v="2515"/>
    <n v="2725"/>
  </r>
  <r>
    <x v="0"/>
    <s v="Outdoor"/>
    <s v="Hike/Mountaineering"/>
    <x v="73"/>
    <x v="0"/>
    <x v="13"/>
    <s v="L6 R Eyestay 20mm Dial X"/>
    <n v="2022"/>
    <n v="4125"/>
    <n v="4469"/>
  </r>
  <r>
    <x v="0"/>
    <s v="Outdoor"/>
    <s v="Hike/Mountaineering"/>
    <x v="73"/>
    <x v="0"/>
    <x v="2"/>
    <s v="Li2 R Tongue Dial E"/>
    <n v="2022"/>
    <n v="2615"/>
    <n v="5304"/>
  </r>
  <r>
    <x v="0"/>
    <s v="Outdoor"/>
    <s v="Hike/Mountaineering"/>
    <x v="73"/>
    <x v="0"/>
    <x v="2"/>
    <s v="Li2 R Tongue Dial E"/>
    <n v="2022"/>
    <n v="14075"/>
    <n v="28280"/>
  </r>
  <r>
    <x v="0"/>
    <s v="Outdoor"/>
    <s v="Hike/Mountaineering"/>
    <x v="73"/>
    <x v="0"/>
    <x v="2"/>
    <s v="Li2 R Tongue Dial E"/>
    <n v="2022"/>
    <n v="2010"/>
    <n v="4040"/>
  </r>
  <r>
    <x v="2"/>
    <s v="Workwear"/>
    <s v="Workwear"/>
    <x v="36"/>
    <x v="0"/>
    <x v="6"/>
    <s v="L6 R Eyestay 20mm Dial E"/>
    <n v="2022"/>
    <n v="6185"/>
    <n v="8302.5"/>
  </r>
  <r>
    <x v="2"/>
    <s v="Workwear"/>
    <s v="Workwear"/>
    <x v="7"/>
    <x v="0"/>
    <x v="24"/>
    <s v="L6 R Eyestay 20mm Dial C"/>
    <n v="2022"/>
    <n v="3720"/>
    <n v="8288"/>
  </r>
  <r>
    <x v="2"/>
    <s v="Workwear"/>
    <s v="Workwear"/>
    <x v="35"/>
    <x v="0"/>
    <x v="6"/>
    <s v="L6 R Eyestay 20mm Dial E"/>
    <n v="2022"/>
    <n v="6030"/>
    <n v="8220"/>
  </r>
  <r>
    <x v="2"/>
    <s v="Workwear"/>
    <s v="Workwear"/>
    <x v="34"/>
    <x v="0"/>
    <x v="6"/>
    <s v="L6 R Eyestay 20mm Dial E"/>
    <n v="2022"/>
    <n v="6030"/>
    <n v="8100"/>
  </r>
  <r>
    <x v="2"/>
    <s v="Workwear"/>
    <s v="Workwear"/>
    <x v="34"/>
    <x v="0"/>
    <x v="6"/>
    <s v="L6 R Tongue Dial E"/>
    <n v="2022"/>
    <n v="6030"/>
    <n v="8100"/>
  </r>
  <r>
    <x v="0"/>
    <s v="Workwear"/>
    <s v="Workwear"/>
    <x v="27"/>
    <x v="0"/>
    <x v="21"/>
    <s v="L6 R Tongue Dial B"/>
    <n v="2022"/>
    <n v="3220"/>
    <n v="7968"/>
  </r>
  <r>
    <x v="2"/>
    <s v="Workwear"/>
    <s v="Workwear"/>
    <x v="53"/>
    <x v="0"/>
    <x v="31"/>
    <s v="M4 R Housing 25mm Dial B"/>
    <n v="2022"/>
    <n v="3010"/>
    <n v="7800"/>
  </r>
  <r>
    <x v="0"/>
    <s v="Workwear"/>
    <s v="Workwear"/>
    <x v="28"/>
    <x v="0"/>
    <x v="31"/>
    <s v="M4 R Housing 25mm Dial B Lace Lock 1"/>
    <n v="2022"/>
    <n v="3015"/>
    <n v="7800"/>
  </r>
  <r>
    <x v="0"/>
    <s v="Workwear"/>
    <s v="Workwear"/>
    <x v="32"/>
    <x v="0"/>
    <x v="31"/>
    <s v="M4 R Housing 25mm Dial B Lace Lock 1"/>
    <n v="2022"/>
    <n v="2965"/>
    <n v="7670"/>
  </r>
  <r>
    <x v="2"/>
    <s v="Workwear"/>
    <s v="Workwear"/>
    <x v="31"/>
    <x v="0"/>
    <x v="3"/>
    <s v="M4 R Housing 25mm Dial C Lace Lock 1"/>
    <n v="2022"/>
    <n v="2815"/>
    <n v="7280"/>
  </r>
  <r>
    <x v="0"/>
    <s v="Workwear"/>
    <s v="Workwear"/>
    <x v="50"/>
    <x v="0"/>
    <x v="3"/>
    <s v="M4 R Housing 25mm Dial C Lace Lock 1"/>
    <n v="2022"/>
    <n v="2815"/>
    <n v="7280"/>
  </r>
  <r>
    <x v="2"/>
    <s v="Workwear"/>
    <s v="Workwear"/>
    <x v="52"/>
    <x v="0"/>
    <x v="22"/>
    <s v="L6 R Tongue Dial D"/>
    <n v="2022"/>
    <n v="3270"/>
    <n v="7215"/>
  </r>
  <r>
    <x v="1"/>
    <s v="Workwear"/>
    <s v="Workwear"/>
    <x v="25"/>
    <x v="0"/>
    <x v="26"/>
    <s v="M4 R Housing 25mm Dial A"/>
    <n v="2022"/>
    <n v="4325"/>
    <n v="7181"/>
  </r>
  <r>
    <x v="0"/>
    <s v="Workwear"/>
    <s v="Workwear"/>
    <x v="50"/>
    <x v="0"/>
    <x v="22"/>
    <s v="L6 R Tongue Dial D"/>
    <n v="2022"/>
    <n v="3220"/>
    <n v="7104"/>
  </r>
  <r>
    <x v="0"/>
    <s v="Workwear"/>
    <s v="Workwear"/>
    <x v="50"/>
    <x v="0"/>
    <x v="31"/>
    <s v="M4 R Housing 25mm Dial B Lace Lock 1"/>
    <n v="2022"/>
    <n v="2520"/>
    <n v="6500"/>
  </r>
  <r>
    <x v="2"/>
    <s v="Workwear"/>
    <s v="Workwear"/>
    <x v="7"/>
    <x v="0"/>
    <x v="24"/>
    <s v="L6 R Eyestay 20mm Dial C"/>
    <n v="2022"/>
    <n v="2915"/>
    <n v="6496"/>
  </r>
  <r>
    <x v="0"/>
    <s v="Workwear"/>
    <s v="Workwear"/>
    <x v="30"/>
    <x v="0"/>
    <x v="3"/>
    <s v="M4 R Housing 25mm Dial C Lace Lock 1"/>
    <n v="2022"/>
    <n v="2415"/>
    <n v="6240"/>
  </r>
  <r>
    <x v="1"/>
    <s v="Workwear"/>
    <s v="Workwear"/>
    <x v="51"/>
    <x v="0"/>
    <x v="31"/>
    <s v="M4 R Housing 25mm Dial B"/>
    <n v="2022"/>
    <n v="2340"/>
    <n v="6045"/>
  </r>
  <r>
    <x v="0"/>
    <s v="Workwear"/>
    <s v="Workwear"/>
    <x v="50"/>
    <x v="0"/>
    <x v="3"/>
    <s v="M4 R Housing 25mm Dial C Lace Lock 1"/>
    <n v="2022"/>
    <n v="2315"/>
    <n v="5980"/>
  </r>
  <r>
    <x v="1"/>
    <s v="Workwear"/>
    <s v="Workwear"/>
    <x v="25"/>
    <x v="0"/>
    <x v="26"/>
    <s v="M4 R Housing 25mm Dial A"/>
    <n v="2022"/>
    <n v="3520"/>
    <n v="5845"/>
  </r>
  <r>
    <x v="1"/>
    <s v="Workwear"/>
    <s v="Workwear"/>
    <x v="25"/>
    <x v="0"/>
    <x v="22"/>
    <s v="L6 R Tongue Dial D"/>
    <n v="2022"/>
    <n v="2615"/>
    <n v="5824"/>
  </r>
  <r>
    <x v="1"/>
    <s v="Workwear"/>
    <s v="Workwear"/>
    <x v="25"/>
    <x v="0"/>
    <x v="30"/>
    <s v="M2 Tongue Standard Dial"/>
    <n v="2022"/>
    <n v="1460"/>
    <n v="5756.5"/>
  </r>
  <r>
    <x v="1"/>
    <s v="Workwear"/>
    <s v="Workwear"/>
    <x v="25"/>
    <x v="0"/>
    <x v="30"/>
    <s v="M2 Tongue Standard Dial"/>
    <n v="2022"/>
    <n v="1460"/>
    <n v="5756.5"/>
  </r>
  <r>
    <x v="0"/>
    <s v="Workwear"/>
    <s v="Workwear"/>
    <x v="30"/>
    <x v="0"/>
    <x v="24"/>
    <s v="L6 R Tongue Dial C"/>
    <n v="2022"/>
    <n v="2565"/>
    <n v="5712"/>
  </r>
  <r>
    <x v="0"/>
    <s v="Workwear"/>
    <s v="Workwear"/>
    <x v="27"/>
    <x v="0"/>
    <x v="23"/>
    <s v="L6 R Tongue Dial A"/>
    <n v="2022"/>
    <n v="2265"/>
    <n v="5602.5"/>
  </r>
  <r>
    <x v="0"/>
    <s v="Workwear"/>
    <s v="Workwear"/>
    <x v="30"/>
    <x v="0"/>
    <x v="22"/>
    <s v="L6 R Tongue Dial D"/>
    <n v="2022"/>
    <n v="2515"/>
    <n v="5550"/>
  </r>
  <r>
    <x v="2"/>
    <s v="Workwear"/>
    <s v="Workwear"/>
    <x v="36"/>
    <x v="0"/>
    <x v="6"/>
    <s v="L6 R Eyestay 20mm Dial E"/>
    <n v="2022"/>
    <n v="4125"/>
    <n v="5535"/>
  </r>
  <r>
    <x v="1"/>
    <s v="Workwear"/>
    <s v="Workwear"/>
    <x v="51"/>
    <x v="0"/>
    <x v="32"/>
    <s v="M3 Heel Dial S"/>
    <n v="2022"/>
    <n v="2010"/>
    <n v="5500"/>
  </r>
  <r>
    <x v="1"/>
    <s v="Workwear"/>
    <s v="Workwear"/>
    <x v="33"/>
    <x v="0"/>
    <x v="3"/>
    <s v="M4 R Housing 25mm Dial C Lace Lock 1"/>
    <n v="2022"/>
    <n v="2115"/>
    <n v="5460"/>
  </r>
  <r>
    <x v="0"/>
    <s v="Workwear"/>
    <s v="Workwear"/>
    <x v="30"/>
    <x v="0"/>
    <x v="31"/>
    <s v="M4 R Housing 25mm Dial B"/>
    <n v="2022"/>
    <n v="2115"/>
    <n v="5460"/>
  </r>
  <r>
    <x v="2"/>
    <s v="Workwear"/>
    <s v="Workwear"/>
    <x v="52"/>
    <x v="0"/>
    <x v="24"/>
    <s v="L6 R Tongue Dial C"/>
    <n v="2022"/>
    <n v="2465"/>
    <n v="5439"/>
  </r>
  <r>
    <x v="1"/>
    <s v="Workwear"/>
    <s v="Workwear"/>
    <x v="25"/>
    <x v="0"/>
    <x v="22"/>
    <s v="L6 R Tongue Dial D"/>
    <n v="2022"/>
    <n v="2415"/>
    <n v="5376"/>
  </r>
  <r>
    <x v="1"/>
    <s v="Workwear"/>
    <s v="Workwear"/>
    <x v="33"/>
    <x v="0"/>
    <x v="3"/>
    <s v="M4 R Housing 25mm Dial C Lace Lock 1"/>
    <n v="2022"/>
    <n v="2065"/>
    <n v="5330"/>
  </r>
  <r>
    <x v="0"/>
    <s v="Workwear"/>
    <s v="Workwear"/>
    <x v="28"/>
    <x v="0"/>
    <x v="31"/>
    <s v="M4 R Housing 25mm Dial B Lace Lock 1"/>
    <n v="2022"/>
    <n v="2010"/>
    <n v="5200"/>
  </r>
  <r>
    <x v="1"/>
    <s v="Workwear"/>
    <s v="Workwear"/>
    <x v="25"/>
    <x v="0"/>
    <x v="26"/>
    <s v="M4 R Housing 25mm Dial A"/>
    <n v="2022"/>
    <n v="3015"/>
    <n v="5010"/>
  </r>
  <r>
    <x v="0"/>
    <s v="Workwear"/>
    <s v="Workwear"/>
    <x v="30"/>
    <x v="0"/>
    <x v="31"/>
    <s v="M4 R Housing 25mm Dial B"/>
    <n v="2022"/>
    <n v="1935"/>
    <n v="5005"/>
  </r>
  <r>
    <x v="2"/>
    <s v="Workwear"/>
    <s v="Workwear"/>
    <x v="53"/>
    <x v="0"/>
    <x v="31"/>
    <s v="M4 R Housing 25mm Dial B"/>
    <n v="2022"/>
    <n v="1860"/>
    <n v="4810"/>
  </r>
  <r>
    <x v="0"/>
    <s v="Workwear"/>
    <s v="Workwear"/>
    <x v="32"/>
    <x v="0"/>
    <x v="31"/>
    <s v="M4 R Housing 25mm Dial B Lace Lock 1"/>
    <n v="2022"/>
    <n v="1860"/>
    <n v="4810"/>
  </r>
  <r>
    <x v="0"/>
    <s v="Workwear"/>
    <s v="Workwear"/>
    <x v="30"/>
    <x v="0"/>
    <x v="24"/>
    <s v="L6 R Tongue Dial C"/>
    <n v="2022"/>
    <n v="2115"/>
    <n v="4704"/>
  </r>
  <r>
    <x v="2"/>
    <s v="Workwear"/>
    <s v="Workwear"/>
    <x v="7"/>
    <x v="0"/>
    <x v="24"/>
    <s v="L6 R Eyestay 20mm Dial C"/>
    <n v="2022"/>
    <n v="2115"/>
    <n v="4662"/>
  </r>
  <r>
    <x v="2"/>
    <s v="Workwear"/>
    <s v="Workwear"/>
    <x v="53"/>
    <x v="0"/>
    <x v="31"/>
    <s v="M4 R Housing 25mm Dial B"/>
    <n v="2022"/>
    <n v="1755"/>
    <n v="4550"/>
  </r>
  <r>
    <x v="1"/>
    <s v="Workwear"/>
    <s v="Workwear"/>
    <x v="74"/>
    <x v="0"/>
    <x v="26"/>
    <s v="M4 R Housing 25mm Dial A"/>
    <n v="2022"/>
    <n v="2715"/>
    <n v="4509"/>
  </r>
  <r>
    <x v="0"/>
    <s v="Workwear"/>
    <s v="Workwear"/>
    <x v="32"/>
    <x v="0"/>
    <x v="21"/>
    <s v="L6 L Eyestay 20mm Dial B"/>
    <n v="2022"/>
    <n v="1810"/>
    <n v="4482"/>
  </r>
  <r>
    <x v="0"/>
    <s v="Workwear"/>
    <s v="Workwear"/>
    <x v="32"/>
    <x v="0"/>
    <x v="21"/>
    <s v="L6 L Eyestay 20mm Dial B"/>
    <n v="2022"/>
    <n v="1810"/>
    <n v="4482"/>
  </r>
  <r>
    <x v="0"/>
    <s v="Workwear"/>
    <s v="Workwear"/>
    <x v="32"/>
    <x v="0"/>
    <x v="21"/>
    <s v="L6 R Eyestay 20mm Dial B"/>
    <n v="2022"/>
    <n v="1810"/>
    <n v="4482"/>
  </r>
  <r>
    <x v="0"/>
    <s v="Workwear"/>
    <s v="Workwear"/>
    <x v="32"/>
    <x v="0"/>
    <x v="21"/>
    <s v="L6 R Eyestay 20mm Dial B"/>
    <n v="2022"/>
    <n v="1810"/>
    <n v="4482"/>
  </r>
  <r>
    <x v="0"/>
    <s v="Workwear"/>
    <s v="Workwear"/>
    <x v="27"/>
    <x v="0"/>
    <x v="23"/>
    <s v="L6 R Tongue Dial A"/>
    <n v="2022"/>
    <n v="1810"/>
    <n v="4446"/>
  </r>
  <r>
    <x v="2"/>
    <s v="Workwear"/>
    <s v="Workwear"/>
    <x v="52"/>
    <x v="0"/>
    <x v="22"/>
    <s v="L6 R Eyestay 25mm Dial D"/>
    <n v="2022"/>
    <n v="1910"/>
    <n v="4218"/>
  </r>
  <r>
    <x v="2"/>
    <s v="Workwear"/>
    <s v="Workwear"/>
    <x v="36"/>
    <x v="0"/>
    <x v="6"/>
    <s v="L6 R Tongue Dial E"/>
    <n v="2022"/>
    <n v="3120"/>
    <n v="4185"/>
  </r>
  <r>
    <x v="2"/>
    <s v="Workwear"/>
    <s v="Workwear"/>
    <x v="36"/>
    <x v="0"/>
    <x v="26"/>
    <s v="M4 R Housing 25mm Dial A"/>
    <n v="2022"/>
    <n v="2515"/>
    <n v="4175"/>
  </r>
  <r>
    <x v="0"/>
    <s v="Workwear"/>
    <s v="Workwear"/>
    <x v="30"/>
    <x v="0"/>
    <x v="24"/>
    <s v="L6 R Tongue Dial C"/>
    <n v="2022"/>
    <n v="1885"/>
    <n v="4162.5"/>
  </r>
  <r>
    <x v="2"/>
    <s v="Workwear"/>
    <s v="Workwear"/>
    <x v="53"/>
    <x v="0"/>
    <x v="31"/>
    <s v="M4 R Housing 25mm Dial B"/>
    <n v="2022"/>
    <n v="1610"/>
    <n v="4160"/>
  </r>
  <r>
    <x v="0"/>
    <s v="Workwear"/>
    <s v="Workwear"/>
    <x v="30"/>
    <x v="0"/>
    <x v="31"/>
    <s v="M4 R Housing 25mm Dial B Lace Lock 1"/>
    <n v="2022"/>
    <n v="1605"/>
    <n v="4160"/>
  </r>
  <r>
    <x v="2"/>
    <s v="Workwear"/>
    <s v="Workwear"/>
    <x v="35"/>
    <x v="0"/>
    <x v="6"/>
    <s v="L6 R Tongue Dial E"/>
    <n v="2022"/>
    <n v="3120"/>
    <n v="4092"/>
  </r>
  <r>
    <x v="0"/>
    <s v="Workwear"/>
    <s v="Workwear"/>
    <x v="30"/>
    <x v="0"/>
    <x v="24"/>
    <s v="L6 R Tongue Dial C"/>
    <n v="2022"/>
    <n v="1810"/>
    <n v="4032"/>
  </r>
  <r>
    <x v="2"/>
    <s v="Workwear"/>
    <s v="Workwear"/>
    <x v="31"/>
    <x v="0"/>
    <x v="24"/>
    <s v="L6 R Eyestay 20mm Dial C"/>
    <n v="2022"/>
    <n v="1810"/>
    <n v="3996"/>
  </r>
  <r>
    <x v="0"/>
    <s v="Workwear"/>
    <s v="Workwear"/>
    <x v="50"/>
    <x v="0"/>
    <x v="22"/>
    <s v="L6 R Tongue Dial D"/>
    <n v="2022"/>
    <n v="1810"/>
    <n v="3996"/>
  </r>
  <r>
    <x v="0"/>
    <s v="Workwear"/>
    <s v="Workwear"/>
    <x v="27"/>
    <x v="0"/>
    <x v="21"/>
    <s v="L6 R Tongue Dial B"/>
    <n v="2022"/>
    <n v="1610"/>
    <n v="3984"/>
  </r>
  <r>
    <x v="2"/>
    <s v="Workwear"/>
    <s v="Workwear"/>
    <x v="37"/>
    <x v="0"/>
    <x v="23"/>
    <s v="L6 R Tongue Dial A"/>
    <n v="2022"/>
    <n v="1610"/>
    <n v="3952"/>
  </r>
  <r>
    <x v="0"/>
    <s v="Workwear"/>
    <s v="Workwear"/>
    <x v="30"/>
    <x v="0"/>
    <x v="31"/>
    <s v="M4 R Housing 25mm Dial B Lace Lock 1"/>
    <n v="2022"/>
    <n v="1510"/>
    <n v="3930"/>
  </r>
  <r>
    <x v="0"/>
    <s v="Workwear"/>
    <s v="Workwear"/>
    <x v="30"/>
    <x v="0"/>
    <x v="24"/>
    <s v="L6 R Tongue Dial C"/>
    <n v="2022"/>
    <n v="1760"/>
    <n v="3920"/>
  </r>
  <r>
    <x v="0"/>
    <s v="Workwear"/>
    <s v="Workwear"/>
    <x v="30"/>
    <x v="0"/>
    <x v="31"/>
    <s v="M4 R Housing 25mm Dial B"/>
    <n v="2022"/>
    <n v="1510"/>
    <n v="3900"/>
  </r>
  <r>
    <x v="0"/>
    <s v="Workwear"/>
    <s v="Workwear"/>
    <x v="30"/>
    <x v="0"/>
    <x v="31"/>
    <s v="M4 R Housing 25mm Dial B"/>
    <n v="2022"/>
    <n v="1510"/>
    <n v="3900"/>
  </r>
  <r>
    <x v="0"/>
    <s v="Workwear"/>
    <s v="Workwear"/>
    <x v="30"/>
    <x v="0"/>
    <x v="31"/>
    <s v="M4 R Housing 25mm Dial B Lace Lock 1"/>
    <n v="2022"/>
    <n v="1510"/>
    <n v="3900"/>
  </r>
  <r>
    <x v="0"/>
    <s v="Workwear"/>
    <s v="Workwear"/>
    <x v="27"/>
    <x v="0"/>
    <x v="23"/>
    <s v="L6 R Tongue Dial A"/>
    <n v="2022"/>
    <n v="1585"/>
    <n v="3890.25"/>
  </r>
  <r>
    <x v="0"/>
    <s v="Workwear"/>
    <s v="Workwear"/>
    <x v="30"/>
    <x v="0"/>
    <x v="24"/>
    <s v="L6 R Tongue Dial C"/>
    <n v="2022"/>
    <n v="1735"/>
    <n v="3864"/>
  </r>
  <r>
    <x v="0"/>
    <s v="Workwear"/>
    <s v="Workwear"/>
    <x v="30"/>
    <x v="0"/>
    <x v="24"/>
    <s v="L6 R Tongue Dial C"/>
    <n v="2022"/>
    <n v="1735"/>
    <n v="3864"/>
  </r>
  <r>
    <x v="2"/>
    <s v="Workwear"/>
    <s v="Workwear"/>
    <x v="52"/>
    <x v="0"/>
    <x v="6"/>
    <s v="L6 R Tongue Dial E"/>
    <n v="2022"/>
    <n v="2740"/>
    <n v="3678.75"/>
  </r>
  <r>
    <x v="0"/>
    <s v="Workwear"/>
    <s v="Workwear"/>
    <x v="30"/>
    <x v="0"/>
    <x v="24"/>
    <s v="L6 R Tongue Dial C"/>
    <n v="2022"/>
    <n v="1660"/>
    <n v="3663"/>
  </r>
  <r>
    <x v="0"/>
    <s v="Workwear"/>
    <s v="Workwear"/>
    <x v="30"/>
    <x v="0"/>
    <x v="22"/>
    <s v="L6 R Tongue Dial D"/>
    <n v="2022"/>
    <n v="1660"/>
    <n v="3663"/>
  </r>
  <r>
    <x v="2"/>
    <s v="Workwear"/>
    <s v="Workwear"/>
    <x v="53"/>
    <x v="0"/>
    <x v="31"/>
    <s v="M4 R Housing 25mm Dial B"/>
    <n v="2022"/>
    <n v="1410"/>
    <n v="3640"/>
  </r>
  <r>
    <x v="0"/>
    <s v="Workwear"/>
    <s v="Workwear"/>
    <x v="32"/>
    <x v="0"/>
    <x v="21"/>
    <s v="L6 R Tongue Dial B"/>
    <n v="2022"/>
    <n v="1460"/>
    <n v="3610.5"/>
  </r>
  <r>
    <x v="0"/>
    <s v="Workwear"/>
    <s v="Workwear"/>
    <x v="30"/>
    <x v="0"/>
    <x v="24"/>
    <s v="L6 R Tongue Dial C"/>
    <n v="2022"/>
    <n v="1610"/>
    <n v="3584"/>
  </r>
  <r>
    <x v="0"/>
    <s v="Workwear"/>
    <s v="Workwear"/>
    <x v="50"/>
    <x v="0"/>
    <x v="24"/>
    <s v="L6 R Tongue Dial C"/>
    <n v="2022"/>
    <n v="1610"/>
    <n v="3552"/>
  </r>
  <r>
    <x v="0"/>
    <s v="Workwear"/>
    <s v="Workwear"/>
    <x v="50"/>
    <x v="0"/>
    <x v="31"/>
    <s v="M4 R Housing 25mm Dial B Lace Lock 1"/>
    <n v="2022"/>
    <n v="1360"/>
    <n v="3510"/>
  </r>
  <r>
    <x v="0"/>
    <s v="Workwear"/>
    <s v="Workwear"/>
    <x v="26"/>
    <x v="0"/>
    <x v="21"/>
    <s v="L6 R Tongue Dial B"/>
    <n v="2022"/>
    <n v="1410"/>
    <n v="3458"/>
  </r>
  <r>
    <x v="2"/>
    <s v="Workwear"/>
    <s v="Workwear"/>
    <x v="36"/>
    <x v="0"/>
    <x v="26"/>
    <s v="M4 R Housing 25mm Dial A"/>
    <n v="2022"/>
    <n v="2065"/>
    <n v="3423.5"/>
  </r>
  <r>
    <x v="2"/>
    <s v="Workwear"/>
    <s v="Workwear"/>
    <x v="75"/>
    <x v="0"/>
    <x v="26"/>
    <s v="M4 R Housing 25mm Dial A"/>
    <n v="2022"/>
    <n v="2065"/>
    <n v="3423.5"/>
  </r>
  <r>
    <x v="0"/>
    <s v="Workwear"/>
    <s v="Workwear"/>
    <x v="26"/>
    <x v="0"/>
    <x v="24"/>
    <s v="L6 R Tongue Dial C"/>
    <n v="2022"/>
    <n v="1510"/>
    <n v="3330"/>
  </r>
  <r>
    <x v="0"/>
    <s v="Workwear"/>
    <s v="Workwear"/>
    <x v="30"/>
    <x v="0"/>
    <x v="31"/>
    <s v="M4 R Housing 25mm Dial B Lace Lock 1"/>
    <n v="2022"/>
    <n v="1260"/>
    <n v="3250"/>
  </r>
  <r>
    <x v="0"/>
    <s v="Workwear"/>
    <s v="Workwear"/>
    <x v="26"/>
    <x v="0"/>
    <x v="22"/>
    <s v="L6 R Tongue Dial D"/>
    <n v="2022"/>
    <n v="1460"/>
    <n v="3248"/>
  </r>
  <r>
    <x v="0"/>
    <s v="Workwear"/>
    <s v="Workwear"/>
    <x v="26"/>
    <x v="0"/>
    <x v="22"/>
    <s v="L6 R Tongue Dial D"/>
    <n v="2022"/>
    <n v="1410"/>
    <n v="3136"/>
  </r>
  <r>
    <x v="0"/>
    <s v="Workwear"/>
    <s v="Workwear"/>
    <x v="26"/>
    <x v="0"/>
    <x v="24"/>
    <s v="L6 R Tongue Dial C"/>
    <n v="2022"/>
    <n v="1410"/>
    <n v="3108"/>
  </r>
  <r>
    <x v="0"/>
    <s v="Workwear"/>
    <s v="Workwear"/>
    <x v="30"/>
    <x v="0"/>
    <x v="31"/>
    <s v="M4 R Housing 25mm Dial B Lace Lock 1"/>
    <n v="2022"/>
    <n v="1135"/>
    <n v="2947.5"/>
  </r>
  <r>
    <x v="2"/>
    <s v="Workwear"/>
    <s v="Workwear"/>
    <x v="52"/>
    <x v="0"/>
    <x v="6"/>
    <s v="L6 R Tongue Dial E"/>
    <n v="2022"/>
    <n v="2190"/>
    <n v="2936.25"/>
  </r>
  <r>
    <x v="0"/>
    <s v="Workwear"/>
    <s v="Workwear"/>
    <x v="26"/>
    <x v="0"/>
    <x v="24"/>
    <s v="L6 R Tongue Dial C"/>
    <n v="2022"/>
    <n v="1300"/>
    <n v="2886"/>
  </r>
  <r>
    <x v="0"/>
    <s v="Workwear"/>
    <s v="Workwear"/>
    <x v="30"/>
    <x v="0"/>
    <x v="3"/>
    <s v="M4 R Housing 25mm Dial C Lace Lock 1"/>
    <n v="2022"/>
    <n v="1110"/>
    <n v="2860"/>
  </r>
  <r>
    <x v="2"/>
    <s v="Workwear"/>
    <s v="Workwear"/>
    <x v="35"/>
    <x v="0"/>
    <x v="6"/>
    <s v="L6 R Eyestay 20mm Dial E"/>
    <n v="2022"/>
    <n v="2115"/>
    <n v="2835"/>
  </r>
  <r>
    <x v="2"/>
    <s v="Workwear"/>
    <s v="Workwear"/>
    <x v="7"/>
    <x v="0"/>
    <x v="6"/>
    <s v="L6 R Tongue Dial E"/>
    <n v="2022"/>
    <n v="2010"/>
    <n v="2740"/>
  </r>
  <r>
    <x v="2"/>
    <s v="Workwear"/>
    <s v="Workwear"/>
    <x v="52"/>
    <x v="0"/>
    <x v="22"/>
    <s v="L6 R Eyestay 25mm Dial D"/>
    <n v="2022"/>
    <n v="1210"/>
    <n v="2664"/>
  </r>
  <r>
    <x v="2"/>
    <s v="Workwear"/>
    <s v="Workwear"/>
    <x v="52"/>
    <x v="0"/>
    <x v="22"/>
    <s v="L6 R Tongue Dial D"/>
    <n v="2022"/>
    <n v="1210"/>
    <n v="2664"/>
  </r>
  <r>
    <x v="0"/>
    <s v="Workwear"/>
    <s v="Workwear"/>
    <x v="30"/>
    <x v="0"/>
    <x v="24"/>
    <s v="L6 R Tongue Dial C"/>
    <n v="2022"/>
    <n v="1185"/>
    <n v="2632"/>
  </r>
  <r>
    <x v="0"/>
    <s v="Workwear"/>
    <s v="Workwear"/>
    <x v="30"/>
    <x v="0"/>
    <x v="3"/>
    <s v="M4 R Housing 25mm Dial C Lace Lock 1"/>
    <n v="2022"/>
    <n v="1005"/>
    <n v="2600"/>
  </r>
  <r>
    <x v="2"/>
    <s v="Workwear"/>
    <s v="Workwear"/>
    <x v="37"/>
    <x v="0"/>
    <x v="23"/>
    <s v="L6 R Tongue Dial A"/>
    <n v="2022"/>
    <n v="1060"/>
    <n v="2593.5"/>
  </r>
  <r>
    <x v="2"/>
    <s v="Workwear"/>
    <s v="Workwear"/>
    <x v="75"/>
    <x v="0"/>
    <x v="26"/>
    <s v="M4 R Housing 25mm Dial A"/>
    <n v="2022"/>
    <n v="1260"/>
    <n v="2500"/>
  </r>
  <r>
    <x v="0"/>
    <s v="Workwear"/>
    <s v="Workwear"/>
    <x v="32"/>
    <x v="0"/>
    <x v="21"/>
    <s v="L6 R Tongue Dial B"/>
    <n v="2022"/>
    <n v="1005"/>
    <n v="2490"/>
  </r>
  <r>
    <x v="1"/>
    <s v="Workwear"/>
    <s v="Workwear"/>
    <x v="25"/>
    <x v="0"/>
    <x v="22"/>
    <s v="L6 R Tongue Dial D"/>
    <n v="2022"/>
    <n v="1110"/>
    <n v="2464"/>
  </r>
  <r>
    <x v="2"/>
    <s v="Workwear"/>
    <s v="Workwear"/>
    <x v="52"/>
    <x v="0"/>
    <x v="24"/>
    <s v="L6 R Tongue Dial C"/>
    <n v="2022"/>
    <n v="1060"/>
    <n v="2331"/>
  </r>
  <r>
    <x v="0"/>
    <s v="Workwear"/>
    <s v="Workwear"/>
    <x v="32"/>
    <x v="0"/>
    <x v="21"/>
    <s v="L6 L Eyestay 20mm Dial B"/>
    <n v="2022"/>
    <n v="900"/>
    <n v="2241"/>
  </r>
  <r>
    <x v="0"/>
    <s v="Workwear"/>
    <s v="Workwear"/>
    <x v="32"/>
    <x v="0"/>
    <x v="21"/>
    <s v="L6 R Eyestay 20mm Dial B"/>
    <n v="2022"/>
    <n v="900"/>
    <n v="2241"/>
  </r>
  <r>
    <x v="0"/>
    <s v="Workwear"/>
    <s v="Workwear"/>
    <x v="32"/>
    <x v="0"/>
    <x v="21"/>
    <s v="L6 R Tongue Dial B"/>
    <n v="2022"/>
    <n v="900"/>
    <n v="2241"/>
  </r>
  <r>
    <x v="2"/>
    <s v="Workwear"/>
    <s v="Workwear"/>
    <x v="52"/>
    <x v="0"/>
    <x v="22"/>
    <s v="L6 R Eyestay 25mm Dial D"/>
    <n v="2022"/>
    <n v="1005"/>
    <n v="2220"/>
  </r>
  <r>
    <x v="2"/>
    <s v="Workwear"/>
    <s v="Workwear"/>
    <x v="53"/>
    <x v="0"/>
    <x v="31"/>
    <s v="M4 R Housing 25mm Dial B"/>
    <n v="2022"/>
    <n v="800"/>
    <n v="2080"/>
  </r>
  <r>
    <x v="2"/>
    <s v="Workwear"/>
    <s v="Workwear"/>
    <x v="53"/>
    <x v="0"/>
    <x v="31"/>
    <s v="M4 R Housing 25mm Dial B"/>
    <n v="2022"/>
    <n v="800"/>
    <n v="2080"/>
  </r>
  <r>
    <x v="2"/>
    <s v="Workwear"/>
    <s v="Workwear"/>
    <x v="75"/>
    <x v="0"/>
    <x v="26"/>
    <s v="M4 R Housing 25mm Dial A"/>
    <n v="2022"/>
    <n v="1200"/>
    <n v="2004"/>
  </r>
  <r>
    <x v="2"/>
    <s v="Workwear"/>
    <s v="Workwear"/>
    <x v="52"/>
    <x v="0"/>
    <x v="22"/>
    <s v="L6 L Eyestay 25mm Dial D"/>
    <n v="2022"/>
    <n v="900"/>
    <n v="1998"/>
  </r>
  <r>
    <x v="0"/>
    <s v="Workwear"/>
    <s v="Workwear"/>
    <x v="30"/>
    <x v="0"/>
    <x v="22"/>
    <s v="L6 L Eyestay 20mm Dial D"/>
    <n v="2022"/>
    <n v="850"/>
    <n v="1887"/>
  </r>
  <r>
    <x v="0"/>
    <s v="Workwear"/>
    <s v="Workwear"/>
    <x v="30"/>
    <x v="0"/>
    <x v="22"/>
    <s v="L6 L Eyestay 20mm Dial D"/>
    <n v="2022"/>
    <n v="850"/>
    <n v="1887"/>
  </r>
  <r>
    <x v="0"/>
    <s v="Workwear"/>
    <s v="Workwear"/>
    <x v="30"/>
    <x v="0"/>
    <x v="22"/>
    <s v="L6 R Eyestay 20mm Dial D"/>
    <n v="2022"/>
    <n v="850"/>
    <n v="1887"/>
  </r>
  <r>
    <x v="0"/>
    <s v="Workwear"/>
    <s v="Workwear"/>
    <x v="30"/>
    <x v="0"/>
    <x v="22"/>
    <s v="L6 R Eyestay 20mm Dial D"/>
    <n v="2022"/>
    <n v="850"/>
    <n v="1887"/>
  </r>
  <r>
    <x v="0"/>
    <s v="Workwear"/>
    <s v="Workwear"/>
    <x v="32"/>
    <x v="0"/>
    <x v="21"/>
    <s v="L6 L Eyestay 20mm Dial B"/>
    <n v="2022"/>
    <n v="750"/>
    <n v="1867.5"/>
  </r>
  <r>
    <x v="0"/>
    <s v="Workwear"/>
    <s v="Workwear"/>
    <x v="32"/>
    <x v="0"/>
    <x v="21"/>
    <s v="L6 R Eyestay 20mm Dial B"/>
    <n v="2022"/>
    <n v="750"/>
    <n v="1867.5"/>
  </r>
  <r>
    <x v="2"/>
    <s v="Workwear"/>
    <s v="Workwear"/>
    <x v="52"/>
    <x v="0"/>
    <x v="6"/>
    <s v="L6 R Tongue Dial E"/>
    <n v="2022"/>
    <n v="1390"/>
    <n v="1863"/>
  </r>
  <r>
    <x v="2"/>
    <s v="Workwear"/>
    <s v="Workwear"/>
    <x v="53"/>
    <x v="0"/>
    <x v="31"/>
    <s v="M4 R Housing 25mm Dial B"/>
    <n v="2022"/>
    <n v="700"/>
    <n v="1820"/>
  </r>
  <r>
    <x v="0"/>
    <s v="Workwear"/>
    <s v="Workwear"/>
    <x v="30"/>
    <x v="0"/>
    <x v="22"/>
    <s v="L6 L Eyestay 20mm Dial D"/>
    <n v="2022"/>
    <n v="800"/>
    <n v="1776"/>
  </r>
  <r>
    <x v="0"/>
    <s v="Workwear"/>
    <s v="Workwear"/>
    <x v="30"/>
    <x v="0"/>
    <x v="22"/>
    <s v="L6 R Eyestay 20mm Dial D"/>
    <n v="2022"/>
    <n v="800"/>
    <n v="1776"/>
  </r>
  <r>
    <x v="2"/>
    <s v="Workwear"/>
    <s v="Workwear"/>
    <x v="37"/>
    <x v="0"/>
    <x v="23"/>
    <s v="L6 L Eyestay 20mm Dial A"/>
    <n v="2022"/>
    <n v="625"/>
    <n v="1556.25"/>
  </r>
  <r>
    <x v="2"/>
    <s v="Workwear"/>
    <s v="Workwear"/>
    <x v="37"/>
    <x v="0"/>
    <x v="23"/>
    <s v="L6 R Eyestay 20mm Dial A"/>
    <n v="2022"/>
    <n v="625"/>
    <n v="1556.25"/>
  </r>
  <r>
    <x v="2"/>
    <s v="Workwear"/>
    <s v="Workwear"/>
    <x v="52"/>
    <x v="0"/>
    <x v="22"/>
    <s v="L6 L Eyestay 25mm Dial D"/>
    <n v="2022"/>
    <n v="700"/>
    <n v="1554"/>
  </r>
  <r>
    <x v="2"/>
    <s v="Workwear"/>
    <s v="Workwear"/>
    <x v="37"/>
    <x v="0"/>
    <x v="23"/>
    <s v="L6 L Eyestay 20mm Dial A"/>
    <n v="2022"/>
    <n v="600"/>
    <n v="1494"/>
  </r>
  <r>
    <x v="2"/>
    <s v="Workwear"/>
    <s v="Workwear"/>
    <x v="37"/>
    <x v="0"/>
    <x v="23"/>
    <s v="L6 R Eyestay 20mm Dial A"/>
    <n v="2022"/>
    <n v="600"/>
    <n v="1494"/>
  </r>
  <r>
    <x v="2"/>
    <s v="Workwear"/>
    <s v="Workwear"/>
    <x v="52"/>
    <x v="0"/>
    <x v="22"/>
    <s v="L6 L Eyestay 25mm Dial D"/>
    <n v="2022"/>
    <n v="600"/>
    <n v="1332"/>
  </r>
  <r>
    <x v="0"/>
    <s v="Workwear"/>
    <s v="Workwear"/>
    <x v="32"/>
    <x v="0"/>
    <x v="21"/>
    <s v="L6 L Eyestay 20mm Dial B"/>
    <n v="2022"/>
    <n v="500"/>
    <n v="1245"/>
  </r>
  <r>
    <x v="0"/>
    <s v="Workwear"/>
    <s v="Workwear"/>
    <x v="32"/>
    <x v="0"/>
    <x v="21"/>
    <s v="L6 R Eyestay 20mm Dial B"/>
    <n v="2022"/>
    <n v="500"/>
    <n v="1245"/>
  </r>
  <r>
    <x v="2"/>
    <s v="Workwear"/>
    <s v="Workwear"/>
    <x v="52"/>
    <x v="0"/>
    <x v="22"/>
    <s v="L6 L Eyestay 25mm Dial D"/>
    <n v="2022"/>
    <n v="500"/>
    <n v="1110"/>
  </r>
  <r>
    <x v="0"/>
    <s v="Workwear"/>
    <s v="Workwear"/>
    <x v="32"/>
    <x v="0"/>
    <x v="31"/>
    <s v="M4 R Housing 25mm Dial B Lace Lock 1"/>
    <n v="2022"/>
    <n v="300"/>
    <n v="780"/>
  </r>
  <r>
    <x v="0"/>
    <s v="Workwear"/>
    <s v="Workwear"/>
    <x v="32"/>
    <x v="0"/>
    <x v="24"/>
    <s v="Kit, Warranty, L6, Dial C, Tongue, Right, CS1Boa L6 Tongue Mount Right + CS1 Lace Kit"/>
    <n v="2022"/>
    <n v="200"/>
    <n v="700"/>
  </r>
  <r>
    <x v="1"/>
    <s v="Workwear"/>
    <s v="Workwear"/>
    <x v="51"/>
    <x v="0"/>
    <x v="3"/>
    <s v="M4 PowerPull R Remote Dial C Lace Lock 1"/>
    <n v="2022"/>
    <n v="250"/>
    <n v="537.5"/>
  </r>
  <r>
    <x v="2"/>
    <s v="Workwear"/>
    <s v="Workwear"/>
    <x v="31"/>
    <x v="0"/>
    <x v="3"/>
    <s v="M4 R Housing 25mm Dial C Lace Lock 1"/>
    <n v="2022"/>
    <n v="100"/>
    <n v="260"/>
  </r>
  <r>
    <x v="2"/>
    <s v="Workwear"/>
    <s v="Workwear"/>
    <x v="75"/>
    <x v="0"/>
    <x v="26"/>
    <s v="M4 R Housing 25mm Dial A"/>
    <n v="2022"/>
    <n v="10"/>
    <n v="0"/>
  </r>
  <r>
    <x v="2"/>
    <s v="Workwear"/>
    <s v="Workwear"/>
    <x v="52"/>
    <x v="0"/>
    <x v="24"/>
    <s v="L6 R Tongue Dial C"/>
    <n v="2022"/>
    <n v="0"/>
    <n v="0"/>
  </r>
  <r>
    <x v="0"/>
    <s v="Workwear"/>
    <s v="Workwear"/>
    <x v="29"/>
    <x v="0"/>
    <x v="32"/>
    <s v="M3 Eyestay Rivet 25mm Dial S"/>
    <n v="2022"/>
    <n v="30000"/>
    <n v="500000"/>
  </r>
  <r>
    <x v="0"/>
    <s v="Workwear"/>
    <s v="Workwear"/>
    <x v="29"/>
    <x v="0"/>
    <x v="32"/>
    <s v="M3 Eyestay Rivet 25mm Dial S"/>
    <n v="2022"/>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63">
  <r>
    <x v="0"/>
    <s v="Cycling"/>
    <s v="Cycling"/>
    <s v="45NRTH"/>
    <s v="Dial"/>
    <x v="0"/>
    <x v="0"/>
    <n v="2022"/>
    <n v="2010"/>
    <n v="4000"/>
  </r>
  <r>
    <x v="0"/>
    <s v="Cycling"/>
    <s v="Cycling"/>
    <s v="45NRTH"/>
    <s v="Dial"/>
    <x v="0"/>
    <x v="1"/>
    <n v="2022"/>
    <n v="2010"/>
    <n v="4000"/>
  </r>
  <r>
    <x v="0"/>
    <s v="Cycling"/>
    <s v="Cycling"/>
    <s v="45NRTH"/>
    <s v="Dial"/>
    <x v="1"/>
    <x v="2"/>
    <n v="2022"/>
    <n v="1535"/>
    <n v="3995.5"/>
  </r>
  <r>
    <x v="0"/>
    <s v="Cycling"/>
    <s v="Cycling"/>
    <s v="45NRTH"/>
    <s v="Dial"/>
    <x v="1"/>
    <x v="2"/>
    <n v="2022"/>
    <n v="4050"/>
    <n v="10545.5"/>
  </r>
  <r>
    <x v="0"/>
    <s v="Cycling"/>
    <s v="Cycling"/>
    <s v="45NRTH"/>
    <s v="Dial"/>
    <x v="1"/>
    <x v="3"/>
    <n v="2022"/>
    <n v="1535"/>
    <n v="3995.5"/>
  </r>
  <r>
    <x v="0"/>
    <s v="Cycling"/>
    <s v="Cycling"/>
    <s v="45NRTH"/>
    <s v="Dial"/>
    <x v="1"/>
    <x v="3"/>
    <n v="2022"/>
    <n v="4050"/>
    <n v="10545.5"/>
  </r>
  <r>
    <x v="1"/>
    <s v="Athletic"/>
    <s v="Athletic Kids"/>
    <s v="Adidas"/>
    <s v="Dial"/>
    <x v="2"/>
    <x v="4"/>
    <n v="2022"/>
    <n v="41910"/>
    <n v="48789"/>
  </r>
  <r>
    <x v="1"/>
    <s v="Athletic"/>
    <s v="Athletic Kids"/>
    <s v="Adidas"/>
    <s v="Dial"/>
    <x v="2"/>
    <x v="4"/>
    <n v="2022"/>
    <n v="8345"/>
    <n v="9711"/>
  </r>
  <r>
    <x v="1"/>
    <s v="Athletic"/>
    <s v="Athletic Kids"/>
    <s v="Adidas"/>
    <s v="Dial"/>
    <x v="2"/>
    <x v="4"/>
    <n v="2022"/>
    <n v="1885"/>
    <n v="2193.75"/>
  </r>
  <r>
    <x v="1"/>
    <s v="Athletic"/>
    <s v="Athletic Kids"/>
    <s v="Adidas"/>
    <s v="Dial"/>
    <x v="2"/>
    <x v="4"/>
    <n v="2022"/>
    <n v="1530"/>
    <n v="1784.25"/>
  </r>
  <r>
    <x v="1"/>
    <s v="Cycling"/>
    <s v="Cycling"/>
    <s v="Adidas"/>
    <s v="Dial"/>
    <x v="3"/>
    <x v="5"/>
    <n v="2022"/>
    <n v="25"/>
    <n v="56"/>
  </r>
  <r>
    <x v="1"/>
    <s v="Cycling"/>
    <s v="Cycling"/>
    <s v="Adidas"/>
    <s v="Dial"/>
    <x v="3"/>
    <x v="5"/>
    <n v="2022"/>
    <n v="25"/>
    <n v="56"/>
  </r>
  <r>
    <x v="1"/>
    <s v="Cycling"/>
    <s v="Cycling"/>
    <s v="Adidas"/>
    <s v="Dial"/>
    <x v="3"/>
    <x v="5"/>
    <n v="2022"/>
    <n v="750"/>
    <n v="1680"/>
  </r>
  <r>
    <x v="1"/>
    <s v="Cycling"/>
    <s v="Cycling"/>
    <s v="Adidas"/>
    <s v="Dial"/>
    <x v="3"/>
    <x v="5"/>
    <n v="2022"/>
    <n v="50"/>
    <n v="112"/>
  </r>
  <r>
    <x v="1"/>
    <s v="Cycling"/>
    <s v="Cycling"/>
    <s v="Adidas"/>
    <s v="Dial"/>
    <x v="3"/>
    <x v="5"/>
    <n v="2022"/>
    <n v="5680"/>
    <n v="12543"/>
  </r>
  <r>
    <x v="1"/>
    <s v="Cycling"/>
    <s v="Cycling"/>
    <s v="Adidas"/>
    <s v="Dial"/>
    <x v="3"/>
    <x v="5"/>
    <n v="2022"/>
    <n v="125"/>
    <n v="277.5"/>
  </r>
  <r>
    <x v="1"/>
    <s v="Cycling"/>
    <s v="Cycling"/>
    <s v="Adidas"/>
    <s v="Dial"/>
    <x v="3"/>
    <x v="5"/>
    <n v="2022"/>
    <n v="6185"/>
    <n v="13653"/>
  </r>
  <r>
    <x v="1"/>
    <s v="Cycling"/>
    <s v="Cycling"/>
    <s v="Adidas"/>
    <s v="Dial"/>
    <x v="3"/>
    <x v="5"/>
    <n v="2022"/>
    <n v="825"/>
    <n v="1831.5"/>
  </r>
  <r>
    <x v="1"/>
    <s v="Cycling"/>
    <s v="Cycling"/>
    <s v="Adidas"/>
    <s v="Dial"/>
    <x v="3"/>
    <x v="5"/>
    <n v="2022"/>
    <n v="875"/>
    <n v="1942.5"/>
  </r>
  <r>
    <x v="1"/>
    <s v="Cycling"/>
    <s v="Cycling"/>
    <s v="Adidas"/>
    <s v="Dial"/>
    <x v="3"/>
    <x v="5"/>
    <n v="2022"/>
    <n v="225"/>
    <n v="499.5"/>
  </r>
  <r>
    <x v="1"/>
    <s v="Cycling"/>
    <s v="Cycling"/>
    <s v="Adidas"/>
    <s v="Dial"/>
    <x v="3"/>
    <x v="6"/>
    <n v="2022"/>
    <n v="25"/>
    <n v="56"/>
  </r>
  <r>
    <x v="1"/>
    <s v="Cycling"/>
    <s v="Cycling"/>
    <s v="Adidas"/>
    <s v="Dial"/>
    <x v="3"/>
    <x v="6"/>
    <n v="2022"/>
    <n v="25"/>
    <n v="56"/>
  </r>
  <r>
    <x v="1"/>
    <s v="Cycling"/>
    <s v="Cycling"/>
    <s v="Adidas"/>
    <s v="Dial"/>
    <x v="3"/>
    <x v="6"/>
    <n v="2022"/>
    <n v="750"/>
    <n v="1680"/>
  </r>
  <r>
    <x v="1"/>
    <s v="Cycling"/>
    <s v="Cycling"/>
    <s v="Adidas"/>
    <s v="Dial"/>
    <x v="3"/>
    <x v="6"/>
    <n v="2022"/>
    <n v="50"/>
    <n v="112"/>
  </r>
  <r>
    <x v="1"/>
    <s v="Cycling"/>
    <s v="Cycling"/>
    <s v="Adidas"/>
    <s v="Dial"/>
    <x v="3"/>
    <x v="6"/>
    <n v="2022"/>
    <n v="5680"/>
    <n v="12543"/>
  </r>
  <r>
    <x v="1"/>
    <s v="Cycling"/>
    <s v="Cycling"/>
    <s v="Adidas"/>
    <s v="Dial"/>
    <x v="3"/>
    <x v="6"/>
    <n v="2022"/>
    <n v="125"/>
    <n v="277.5"/>
  </r>
  <r>
    <x v="1"/>
    <s v="Cycling"/>
    <s v="Cycling"/>
    <s v="Adidas"/>
    <s v="Dial"/>
    <x v="3"/>
    <x v="6"/>
    <n v="2022"/>
    <n v="6185"/>
    <n v="13653"/>
  </r>
  <r>
    <x v="1"/>
    <s v="Cycling"/>
    <s v="Cycling"/>
    <s v="Adidas"/>
    <s v="Dial"/>
    <x v="3"/>
    <x v="6"/>
    <n v="2022"/>
    <n v="825"/>
    <n v="1831.5"/>
  </r>
  <r>
    <x v="1"/>
    <s v="Cycling"/>
    <s v="Cycling"/>
    <s v="Adidas"/>
    <s v="Dial"/>
    <x v="3"/>
    <x v="6"/>
    <n v="2022"/>
    <n v="875"/>
    <n v="1942.5"/>
  </r>
  <r>
    <x v="1"/>
    <s v="Cycling"/>
    <s v="Cycling"/>
    <s v="Adidas"/>
    <s v="Dial"/>
    <x v="3"/>
    <x v="6"/>
    <n v="2022"/>
    <n v="225"/>
    <n v="499.5"/>
  </r>
  <r>
    <x v="0"/>
    <s v="Athletic"/>
    <s v="Golf"/>
    <s v="Adidas Golf"/>
    <s v="Dial"/>
    <x v="4"/>
    <x v="7"/>
    <n v="2022"/>
    <n v="136225"/>
    <n v="307585"/>
  </r>
  <r>
    <x v="0"/>
    <s v="Athletic"/>
    <s v="Golf"/>
    <s v="Adidas Golf"/>
    <s v="Dial"/>
    <x v="4"/>
    <x v="8"/>
    <n v="2022"/>
    <n v="136200"/>
    <n v="307528.25"/>
  </r>
  <r>
    <x v="0"/>
    <s v="Athletic"/>
    <s v="Golf"/>
    <s v="Adidas Golf"/>
    <s v="Dial"/>
    <x v="5"/>
    <x v="9"/>
    <n v="2022"/>
    <n v="84835"/>
    <n v="172176"/>
  </r>
  <r>
    <x v="0"/>
    <s v="Athletic"/>
    <s v="Golf"/>
    <s v="Adidas Golf"/>
    <s v="Dial"/>
    <x v="5"/>
    <x v="10"/>
    <n v="2022"/>
    <n v="84835"/>
    <n v="172176"/>
  </r>
  <r>
    <x v="0"/>
    <s v="Athletic"/>
    <s v="Golf"/>
    <s v="Adidas Golf"/>
    <s v="Dial"/>
    <x v="4"/>
    <x v="7"/>
    <n v="2022"/>
    <n v="71920"/>
    <n v="162418.5"/>
  </r>
  <r>
    <x v="0"/>
    <s v="Athletic"/>
    <s v="Golf"/>
    <s v="Adidas Golf"/>
    <s v="Dial"/>
    <x v="4"/>
    <x v="8"/>
    <n v="2022"/>
    <n v="71920"/>
    <n v="162418.5"/>
  </r>
  <r>
    <x v="0"/>
    <s v="Athletic"/>
    <s v="Golf"/>
    <s v="Adidas Golf"/>
    <s v="Dial"/>
    <x v="1"/>
    <x v="11"/>
    <n v="2022"/>
    <n v="40805"/>
    <n v="105560"/>
  </r>
  <r>
    <x v="0"/>
    <s v="Athletic"/>
    <s v="Golf"/>
    <s v="Adidas Golf"/>
    <s v="Dial"/>
    <x v="4"/>
    <x v="8"/>
    <n v="2022"/>
    <n v="41135"/>
    <n v="92899.75"/>
  </r>
  <r>
    <x v="0"/>
    <s v="Athletic"/>
    <s v="Golf"/>
    <s v="Adidas Golf"/>
    <s v="Dial"/>
    <x v="4"/>
    <x v="7"/>
    <n v="2022"/>
    <n v="41110"/>
    <n v="92843"/>
  </r>
  <r>
    <x v="0"/>
    <s v="Athletic"/>
    <s v="Golf"/>
    <s v="Adidas Golf"/>
    <s v="Dial"/>
    <x v="4"/>
    <x v="8"/>
    <n v="2022"/>
    <n v="34925"/>
    <n v="78882.5"/>
  </r>
  <r>
    <x v="0"/>
    <s v="Athletic"/>
    <s v="Golf"/>
    <s v="Adidas Golf"/>
    <s v="Dial"/>
    <x v="4"/>
    <x v="7"/>
    <n v="2022"/>
    <n v="34900"/>
    <n v="78825.75"/>
  </r>
  <r>
    <x v="0"/>
    <s v="Athletic"/>
    <s v="Golf"/>
    <s v="Adidas Golf"/>
    <s v="Dial"/>
    <x v="6"/>
    <x v="12"/>
    <n v="2022"/>
    <n v="26485"/>
    <n v="72199"/>
  </r>
  <r>
    <x v="0"/>
    <s v="Athletic"/>
    <s v="Golf"/>
    <s v="Adidas Golf"/>
    <s v="Dial"/>
    <x v="7"/>
    <x v="13"/>
    <n v="2022"/>
    <n v="68625"/>
    <n v="64178.5"/>
  </r>
  <r>
    <x v="0"/>
    <s v="Athletic"/>
    <s v="Golf"/>
    <s v="Adidas Golf"/>
    <s v="Dial"/>
    <x v="4"/>
    <x v="7"/>
    <n v="2022"/>
    <n v="27885"/>
    <n v="62992.5"/>
  </r>
  <r>
    <x v="0"/>
    <s v="Athletic"/>
    <s v="Golf"/>
    <s v="Adidas Golf"/>
    <s v="Dial"/>
    <x v="4"/>
    <x v="8"/>
    <n v="2022"/>
    <n v="27885"/>
    <n v="62992.5"/>
  </r>
  <r>
    <x v="0"/>
    <s v="Athletic"/>
    <s v="Golf"/>
    <s v="Adidas Golf"/>
    <s v="Dial"/>
    <x v="5"/>
    <x v="9"/>
    <n v="2022"/>
    <n v="26240"/>
    <n v="53244"/>
  </r>
  <r>
    <x v="0"/>
    <s v="Athletic"/>
    <s v="Golf"/>
    <s v="Adidas Golf"/>
    <s v="Dial"/>
    <x v="5"/>
    <x v="10"/>
    <n v="2022"/>
    <n v="26240"/>
    <n v="53244"/>
  </r>
  <r>
    <x v="0"/>
    <s v="Athletic"/>
    <s v="Golf"/>
    <s v="Adidas Golf"/>
    <s v="Dial"/>
    <x v="8"/>
    <x v="14"/>
    <n v="2022"/>
    <n v="39050"/>
    <n v="52059"/>
  </r>
  <r>
    <x v="0"/>
    <s v="Athletic"/>
    <s v="Golf"/>
    <s v="Adidas Golf"/>
    <s v="Dial"/>
    <x v="9"/>
    <x v="15"/>
    <n v="2022"/>
    <n v="24035"/>
    <n v="48756"/>
  </r>
  <r>
    <x v="0"/>
    <s v="Athletic"/>
    <s v="Golf"/>
    <s v="Adidas Golf"/>
    <s v="Dial"/>
    <x v="7"/>
    <x v="13"/>
    <n v="2022"/>
    <n v="52120"/>
    <n v="48739"/>
  </r>
  <r>
    <x v="0"/>
    <s v="Athletic"/>
    <s v="Golf"/>
    <s v="Adidas Golf"/>
    <s v="Dial"/>
    <x v="7"/>
    <x v="13"/>
    <n v="2022"/>
    <n v="51965"/>
    <n v="48598"/>
  </r>
  <r>
    <x v="0"/>
    <s v="Athletic"/>
    <s v="Golf"/>
    <s v="Adidas Golf"/>
    <s v="Dial"/>
    <x v="8"/>
    <x v="14"/>
    <n v="2022"/>
    <n v="35010"/>
    <n v="46665.5"/>
  </r>
  <r>
    <x v="0"/>
    <s v="Athletic"/>
    <s v="Golf"/>
    <s v="Adidas Golf"/>
    <s v="Dial"/>
    <x v="4"/>
    <x v="16"/>
    <n v="2022"/>
    <n v="20030"/>
    <n v="45229.75"/>
  </r>
  <r>
    <x v="0"/>
    <s v="Athletic"/>
    <s v="Golf"/>
    <s v="Adidas Golf"/>
    <s v="Dial"/>
    <x v="4"/>
    <x v="7"/>
    <n v="2022"/>
    <n v="19635"/>
    <n v="44321.75"/>
  </r>
  <r>
    <x v="0"/>
    <s v="Athletic"/>
    <s v="Golf"/>
    <s v="Adidas Golf"/>
    <s v="Dial"/>
    <x v="4"/>
    <x v="8"/>
    <n v="2022"/>
    <n v="19610"/>
    <n v="44265"/>
  </r>
  <r>
    <x v="0"/>
    <s v="Athletic"/>
    <s v="Golf"/>
    <s v="Adidas Golf"/>
    <s v="Bayonet"/>
    <x v="10"/>
    <x v="17"/>
    <n v="2022"/>
    <n v="340000"/>
    <n v="44200"/>
  </r>
  <r>
    <x v="0"/>
    <s v="Athletic"/>
    <s v="Golf"/>
    <s v="Adidas Golf"/>
    <s v="Dial"/>
    <x v="11"/>
    <x v="18"/>
    <n v="2022"/>
    <n v="14580"/>
    <n v="43355"/>
  </r>
  <r>
    <x v="0"/>
    <s v="Athletic"/>
    <s v="Golf"/>
    <s v="Adidas Golf"/>
    <s v="Dial"/>
    <x v="11"/>
    <x v="19"/>
    <n v="2022"/>
    <n v="14580"/>
    <n v="43355"/>
  </r>
  <r>
    <x v="0"/>
    <s v="Athletic"/>
    <s v="Golf"/>
    <s v="Adidas Golf"/>
    <s v="Dial"/>
    <x v="4"/>
    <x v="7"/>
    <n v="2022"/>
    <n v="18470"/>
    <n v="41711.25"/>
  </r>
  <r>
    <x v="0"/>
    <s v="Athletic"/>
    <s v="Golf"/>
    <s v="Adidas Golf"/>
    <s v="Dial"/>
    <x v="4"/>
    <x v="8"/>
    <n v="2022"/>
    <n v="18470"/>
    <n v="41711.25"/>
  </r>
  <r>
    <x v="0"/>
    <s v="Athletic"/>
    <s v="Golf"/>
    <s v="Adidas Golf"/>
    <s v="Dial"/>
    <x v="4"/>
    <x v="7"/>
    <n v="2022"/>
    <n v="18395"/>
    <n v="41541"/>
  </r>
  <r>
    <x v="0"/>
    <s v="Athletic"/>
    <s v="Golf"/>
    <s v="Adidas Golf"/>
    <s v="Dial"/>
    <x v="4"/>
    <x v="8"/>
    <n v="2022"/>
    <n v="18370"/>
    <n v="41484.25"/>
  </r>
  <r>
    <x v="0"/>
    <s v="Athletic"/>
    <s v="Golf"/>
    <s v="Adidas Golf"/>
    <s v="Dial"/>
    <x v="4"/>
    <x v="16"/>
    <n v="2022"/>
    <n v="18115"/>
    <n v="40916.75"/>
  </r>
  <r>
    <x v="0"/>
    <s v="Athletic"/>
    <s v="Golf"/>
    <s v="Adidas Golf"/>
    <s v="Dial"/>
    <x v="4"/>
    <x v="8"/>
    <n v="2022"/>
    <n v="18040"/>
    <n v="40746.5"/>
  </r>
  <r>
    <x v="0"/>
    <s v="Athletic"/>
    <s v="Golf"/>
    <s v="Adidas Golf"/>
    <s v="Dial"/>
    <x v="4"/>
    <x v="7"/>
    <n v="2022"/>
    <n v="18015"/>
    <n v="40689.75"/>
  </r>
  <r>
    <x v="0"/>
    <s v="Athletic"/>
    <s v="Golf"/>
    <s v="Adidas Golf"/>
    <s v="Dial"/>
    <x v="8"/>
    <x v="14"/>
    <n v="2022"/>
    <n v="30155"/>
    <n v="40200"/>
  </r>
  <r>
    <x v="0"/>
    <s v="Athletic"/>
    <s v="Golf"/>
    <s v="Adidas Golf"/>
    <s v="Guide"/>
    <x v="12"/>
    <x v="20"/>
    <n v="2022"/>
    <n v="267650"/>
    <n v="37471"/>
  </r>
  <r>
    <x v="0"/>
    <s v="Athletic"/>
    <s v="Golf"/>
    <s v="Adidas Golf"/>
    <s v="Dial"/>
    <x v="9"/>
    <x v="21"/>
    <n v="2022"/>
    <n v="18200"/>
    <n v="36924"/>
  </r>
  <r>
    <x v="0"/>
    <s v="Athletic"/>
    <s v="Golf"/>
    <s v="Adidas Golf"/>
    <s v="Dial"/>
    <x v="9"/>
    <x v="15"/>
    <n v="2022"/>
    <n v="18200"/>
    <n v="36924"/>
  </r>
  <r>
    <x v="0"/>
    <s v="Athletic"/>
    <s v="Golf"/>
    <s v="Adidas Golf"/>
    <s v="Dial"/>
    <x v="7"/>
    <x v="13"/>
    <n v="2022"/>
    <n v="38950"/>
    <n v="36425"/>
  </r>
  <r>
    <x v="0"/>
    <s v="Athletic"/>
    <s v="Golf"/>
    <s v="Adidas Golf"/>
    <s v="Dial"/>
    <x v="8"/>
    <x v="14"/>
    <n v="2022"/>
    <n v="27175"/>
    <n v="36213.5"/>
  </r>
  <r>
    <x v="0"/>
    <s v="Athletic"/>
    <s v="Golf"/>
    <s v="Adidas Golf"/>
    <s v="Dial"/>
    <x v="8"/>
    <x v="14"/>
    <n v="2022"/>
    <n v="26265"/>
    <n v="35791.25"/>
  </r>
  <r>
    <x v="0"/>
    <s v="Athletic"/>
    <s v="Golf"/>
    <s v="Adidas Golf"/>
    <s v="Dial"/>
    <x v="8"/>
    <x v="14"/>
    <n v="2022"/>
    <n v="26130"/>
    <n v="35620"/>
  </r>
  <r>
    <x v="0"/>
    <s v="Athletic"/>
    <s v="Golf"/>
    <s v="Adidas Golf"/>
    <s v="Guide"/>
    <x v="13"/>
    <x v="22"/>
    <n v="2022"/>
    <n v="253900"/>
    <n v="35546"/>
  </r>
  <r>
    <x v="0"/>
    <s v="Athletic"/>
    <s v="Golf"/>
    <s v="Adidas Golf"/>
    <s v="Dial"/>
    <x v="4"/>
    <x v="7"/>
    <n v="2022"/>
    <n v="14100"/>
    <n v="31836.75"/>
  </r>
  <r>
    <x v="0"/>
    <s v="Athletic"/>
    <s v="Golf"/>
    <s v="Adidas Golf"/>
    <s v="Dial"/>
    <x v="4"/>
    <x v="8"/>
    <n v="2022"/>
    <n v="14100"/>
    <n v="31836.75"/>
  </r>
  <r>
    <x v="0"/>
    <s v="Athletic"/>
    <s v="Golf"/>
    <s v="Adidas Golf"/>
    <s v="Dial"/>
    <x v="8"/>
    <x v="14"/>
    <n v="2022"/>
    <n v="23095"/>
    <n v="30786.5"/>
  </r>
  <r>
    <x v="0"/>
    <s v="Athletic"/>
    <s v="Golf"/>
    <s v="Adidas Golf"/>
    <s v="Guide"/>
    <x v="14"/>
    <x v="23"/>
    <n v="2022"/>
    <n v="243550"/>
    <n v="30443.75"/>
  </r>
  <r>
    <x v="0"/>
    <s v="Athletic"/>
    <s v="Golf"/>
    <s v="Adidas Golf"/>
    <s v="Dial"/>
    <x v="8"/>
    <x v="14"/>
    <n v="2022"/>
    <n v="21915"/>
    <n v="29866"/>
  </r>
  <r>
    <x v="0"/>
    <s v="Athletic"/>
    <s v="Golf"/>
    <s v="Adidas Golf"/>
    <s v="Dial"/>
    <x v="8"/>
    <x v="14"/>
    <n v="2022"/>
    <n v="20690"/>
    <n v="28187.75"/>
  </r>
  <r>
    <x v="0"/>
    <s v="Athletic"/>
    <s v="Golf"/>
    <s v="Adidas Golf"/>
    <s v="Dial"/>
    <x v="6"/>
    <x v="12"/>
    <n v="2022"/>
    <n v="10155"/>
    <n v="27674"/>
  </r>
  <r>
    <x v="0"/>
    <s v="Athletic"/>
    <s v="Golf"/>
    <s v="Adidas Golf"/>
    <s v="Dial"/>
    <x v="9"/>
    <x v="15"/>
    <n v="2022"/>
    <n v="13575"/>
    <n v="27540"/>
  </r>
  <r>
    <x v="0"/>
    <s v="Athletic"/>
    <s v="Golf"/>
    <s v="Adidas Golf"/>
    <s v="Dial"/>
    <x v="9"/>
    <x v="15"/>
    <n v="2022"/>
    <n v="13445"/>
    <n v="27285"/>
  </r>
  <r>
    <x v="0"/>
    <s v="Athletic"/>
    <s v="Golf"/>
    <s v="Adidas Golf"/>
    <s v="Guide"/>
    <x v="12"/>
    <x v="20"/>
    <n v="2022"/>
    <n v="176700"/>
    <n v="24738"/>
  </r>
  <r>
    <x v="0"/>
    <s v="Athletic"/>
    <s v="Golf"/>
    <s v="Adidas Golf"/>
    <s v="Dial"/>
    <x v="8"/>
    <x v="14"/>
    <n v="2022"/>
    <n v="18095"/>
    <n v="24660"/>
  </r>
  <r>
    <x v="0"/>
    <s v="Athletic"/>
    <s v="Golf"/>
    <s v="Adidas Golf"/>
    <s v="Dial"/>
    <x v="9"/>
    <x v="15"/>
    <n v="2022"/>
    <n v="11790"/>
    <n v="23919"/>
  </r>
  <r>
    <x v="0"/>
    <s v="Athletic"/>
    <s v="Golf"/>
    <s v="Adidas Golf"/>
    <s v="Dial"/>
    <x v="9"/>
    <x v="21"/>
    <n v="2022"/>
    <n v="11765"/>
    <n v="23868"/>
  </r>
  <r>
    <x v="0"/>
    <s v="Athletic"/>
    <s v="Golf"/>
    <s v="Adidas Golf"/>
    <s v="Dial"/>
    <x v="5"/>
    <x v="9"/>
    <n v="2022"/>
    <n v="11525"/>
    <n v="23358"/>
  </r>
  <r>
    <x v="0"/>
    <s v="Athletic"/>
    <s v="Golf"/>
    <s v="Adidas Golf"/>
    <s v="Dial"/>
    <x v="5"/>
    <x v="10"/>
    <n v="2022"/>
    <n v="11525"/>
    <n v="23358"/>
  </r>
  <r>
    <x v="0"/>
    <s v="Athletic"/>
    <s v="Golf"/>
    <s v="Adidas Golf"/>
    <s v="Guide"/>
    <x v="14"/>
    <x v="24"/>
    <n v="2022"/>
    <n v="243650"/>
    <n v="23146.75"/>
  </r>
  <r>
    <x v="0"/>
    <s v="Athletic"/>
    <s v="Golf"/>
    <s v="Adidas Golf"/>
    <s v="Dial"/>
    <x v="8"/>
    <x v="14"/>
    <n v="2022"/>
    <n v="16735"/>
    <n v="22311"/>
  </r>
  <r>
    <x v="0"/>
    <s v="Athletic"/>
    <s v="Golf"/>
    <s v="Adidas Golf"/>
    <s v="Dial"/>
    <x v="8"/>
    <x v="14"/>
    <n v="2022"/>
    <n v="16265"/>
    <n v="22159.75"/>
  </r>
  <r>
    <x v="0"/>
    <s v="Athletic"/>
    <s v="Golf"/>
    <s v="Adidas Golf"/>
    <s v="Dial"/>
    <x v="4"/>
    <x v="7"/>
    <n v="2022"/>
    <n v="9805"/>
    <n v="22132.5"/>
  </r>
  <r>
    <x v="0"/>
    <s v="Athletic"/>
    <s v="Golf"/>
    <s v="Adidas Golf"/>
    <s v="Dial"/>
    <x v="4"/>
    <x v="8"/>
    <n v="2022"/>
    <n v="9805"/>
    <n v="22132.5"/>
  </r>
  <r>
    <x v="0"/>
    <s v="Athletic"/>
    <s v="Golf"/>
    <s v="Adidas Golf"/>
    <s v="Dial"/>
    <x v="6"/>
    <x v="12"/>
    <n v="2022"/>
    <n v="7915"/>
    <n v="21577.5"/>
  </r>
  <r>
    <x v="0"/>
    <s v="Athletic"/>
    <s v="Golf"/>
    <s v="Adidas Golf"/>
    <s v="Bayonet"/>
    <x v="10"/>
    <x v="17"/>
    <n v="2022"/>
    <n v="154250"/>
    <n v="20052.5"/>
  </r>
  <r>
    <x v="0"/>
    <s v="Athletic"/>
    <s v="Golf"/>
    <s v="Adidas Golf"/>
    <s v="Guide"/>
    <x v="13"/>
    <x v="25"/>
    <n v="2022"/>
    <n v="143000"/>
    <n v="20020"/>
  </r>
  <r>
    <x v="0"/>
    <s v="Athletic"/>
    <s v="Golf"/>
    <s v="Adidas Golf"/>
    <s v="Dial"/>
    <x v="7"/>
    <x v="13"/>
    <n v="2022"/>
    <n v="21165"/>
    <n v="19787"/>
  </r>
  <r>
    <x v="0"/>
    <s v="Athletic"/>
    <s v="Golf"/>
    <s v="Adidas Golf"/>
    <s v="Dial"/>
    <x v="4"/>
    <x v="7"/>
    <n v="2022"/>
    <n v="8620"/>
    <n v="19465.25"/>
  </r>
  <r>
    <x v="0"/>
    <s v="Athletic"/>
    <s v="Golf"/>
    <s v="Adidas Golf"/>
    <s v="Dial"/>
    <x v="4"/>
    <x v="8"/>
    <n v="2022"/>
    <n v="8620"/>
    <n v="19465.25"/>
  </r>
  <r>
    <x v="0"/>
    <s v="Athletic"/>
    <s v="Golf"/>
    <s v="Adidas Golf"/>
    <s v="Dial"/>
    <x v="4"/>
    <x v="7"/>
    <n v="2022"/>
    <n v="8465"/>
    <n v="19124.75"/>
  </r>
  <r>
    <x v="0"/>
    <s v="Athletic"/>
    <s v="Golf"/>
    <s v="Adidas Golf"/>
    <s v="Dial"/>
    <x v="4"/>
    <x v="8"/>
    <n v="2022"/>
    <n v="8465"/>
    <n v="19124.75"/>
  </r>
  <r>
    <x v="0"/>
    <s v="Athletic"/>
    <s v="Golf"/>
    <s v="Adidas Golf"/>
    <s v="Dial"/>
    <x v="7"/>
    <x v="13"/>
    <n v="2022"/>
    <n v="20100"/>
    <n v="18800"/>
  </r>
  <r>
    <x v="0"/>
    <s v="Athletic"/>
    <s v="Golf"/>
    <s v="Adidas Golf"/>
    <s v="Bayonet"/>
    <x v="10"/>
    <x v="17"/>
    <n v="2022"/>
    <n v="139000"/>
    <n v="18063.5"/>
  </r>
  <r>
    <x v="0"/>
    <s v="Athletic"/>
    <s v="Golf"/>
    <s v="Adidas Golf"/>
    <s v="Bayonet"/>
    <x v="10"/>
    <x v="17"/>
    <n v="2022"/>
    <n v="137300"/>
    <n v="17842.5"/>
  </r>
  <r>
    <x v="0"/>
    <s v="Athletic"/>
    <s v="Golf"/>
    <s v="Adidas Golf"/>
    <s v="Dial"/>
    <x v="15"/>
    <x v="26"/>
    <n v="2022"/>
    <n v="15510"/>
    <n v="16813.25"/>
  </r>
  <r>
    <x v="0"/>
    <s v="Athletic"/>
    <s v="Golf"/>
    <s v="Adidas Golf"/>
    <s v="Dial"/>
    <x v="15"/>
    <x v="27"/>
    <n v="2022"/>
    <n v="15510"/>
    <n v="16813.25"/>
  </r>
  <r>
    <x v="0"/>
    <s v="Athletic"/>
    <s v="Golf"/>
    <s v="Adidas Golf"/>
    <s v="Dial"/>
    <x v="4"/>
    <x v="7"/>
    <n v="2022"/>
    <n v="7385"/>
    <n v="16684.5"/>
  </r>
  <r>
    <x v="0"/>
    <s v="Athletic"/>
    <s v="Golf"/>
    <s v="Adidas Golf"/>
    <s v="Dial"/>
    <x v="4"/>
    <x v="8"/>
    <n v="2022"/>
    <n v="7385"/>
    <n v="16684.5"/>
  </r>
  <r>
    <x v="0"/>
    <s v="Athletic"/>
    <s v="Golf"/>
    <s v="Adidas Golf"/>
    <s v="Dial"/>
    <x v="8"/>
    <x v="14"/>
    <n v="2022"/>
    <n v="11985"/>
    <n v="16337.25"/>
  </r>
  <r>
    <x v="0"/>
    <s v="Athletic"/>
    <s v="Golf"/>
    <s v="Adidas Golf"/>
    <s v="Dial"/>
    <x v="8"/>
    <x v="14"/>
    <n v="2022"/>
    <n v="11960"/>
    <n v="16303"/>
  </r>
  <r>
    <x v="0"/>
    <s v="Athletic"/>
    <s v="Golf"/>
    <s v="Adidas Golf"/>
    <s v="Dial"/>
    <x v="8"/>
    <x v="14"/>
    <n v="2022"/>
    <n v="12220"/>
    <n v="16281"/>
  </r>
  <r>
    <x v="0"/>
    <s v="Athletic"/>
    <s v="Golf"/>
    <s v="Adidas Golf"/>
    <s v="Dial"/>
    <x v="9"/>
    <x v="21"/>
    <n v="2022"/>
    <n v="8000"/>
    <n v="16218"/>
  </r>
  <r>
    <x v="0"/>
    <s v="Athletic"/>
    <s v="Golf"/>
    <s v="Adidas Golf"/>
    <s v="Dial"/>
    <x v="9"/>
    <x v="15"/>
    <n v="2022"/>
    <n v="8000"/>
    <n v="16218"/>
  </r>
  <r>
    <x v="0"/>
    <s v="Athletic"/>
    <s v="Golf"/>
    <s v="Adidas Golf"/>
    <s v="Dial"/>
    <x v="8"/>
    <x v="14"/>
    <n v="2022"/>
    <n v="11055"/>
    <n v="15070"/>
  </r>
  <r>
    <x v="0"/>
    <s v="Athletic"/>
    <s v="Golf"/>
    <s v="Adidas Golf"/>
    <s v="Dial"/>
    <x v="8"/>
    <x v="14"/>
    <n v="2022"/>
    <n v="10550"/>
    <n v="14385"/>
  </r>
  <r>
    <x v="0"/>
    <s v="Athletic"/>
    <s v="Golf"/>
    <s v="Adidas Golf"/>
    <s v="Dial"/>
    <x v="8"/>
    <x v="14"/>
    <n v="2022"/>
    <n v="10705"/>
    <n v="14271"/>
  </r>
  <r>
    <x v="0"/>
    <s v="Athletic"/>
    <s v="Golf"/>
    <s v="Adidas Golf"/>
    <s v="Dial"/>
    <x v="8"/>
    <x v="14"/>
    <n v="2022"/>
    <n v="10430"/>
    <n v="14213.75"/>
  </r>
  <r>
    <x v="0"/>
    <s v="Athletic"/>
    <s v="Golf"/>
    <s v="Adidas Golf"/>
    <s v="Guide"/>
    <x v="12"/>
    <x v="20"/>
    <n v="2022"/>
    <n v="100050"/>
    <n v="14007"/>
  </r>
  <r>
    <x v="0"/>
    <s v="Athletic"/>
    <s v="Golf"/>
    <s v="Adidas Golf"/>
    <s v="Dial"/>
    <x v="8"/>
    <x v="14"/>
    <n v="2022"/>
    <n v="10350"/>
    <n v="13802"/>
  </r>
  <r>
    <x v="0"/>
    <s v="Athletic"/>
    <s v="Golf"/>
    <s v="Adidas Golf"/>
    <s v="Dial"/>
    <x v="16"/>
    <x v="28"/>
    <n v="2022"/>
    <n v="4500"/>
    <n v="13380.25"/>
  </r>
  <r>
    <x v="0"/>
    <s v="Athletic"/>
    <s v="Golf"/>
    <s v="Adidas Golf"/>
    <s v="Dial"/>
    <x v="16"/>
    <x v="29"/>
    <n v="2022"/>
    <n v="4500"/>
    <n v="13380.25"/>
  </r>
  <r>
    <x v="0"/>
    <s v="Athletic"/>
    <s v="Golf"/>
    <s v="Adidas Golf"/>
    <s v="Dial"/>
    <x v="8"/>
    <x v="14"/>
    <n v="2022"/>
    <n v="9810"/>
    <n v="13357.5"/>
  </r>
  <r>
    <x v="0"/>
    <s v="Athletic"/>
    <s v="Golf"/>
    <s v="Adidas Golf"/>
    <s v="Guide"/>
    <x v="13"/>
    <x v="30"/>
    <n v="2022"/>
    <n v="88900"/>
    <n v="12446"/>
  </r>
  <r>
    <x v="0"/>
    <s v="Athletic"/>
    <s v="Golf"/>
    <s v="Adidas Golf"/>
    <s v="Dial"/>
    <x v="9"/>
    <x v="21"/>
    <n v="2022"/>
    <n v="5780"/>
    <n v="11730"/>
  </r>
  <r>
    <x v="0"/>
    <s v="Athletic"/>
    <s v="Golf"/>
    <s v="Adidas Golf"/>
    <s v="Dial"/>
    <x v="9"/>
    <x v="15"/>
    <n v="2022"/>
    <n v="5780"/>
    <n v="11730"/>
  </r>
  <r>
    <x v="0"/>
    <s v="Athletic"/>
    <s v="Golf"/>
    <s v="Adidas Golf"/>
    <s v="Dial"/>
    <x v="8"/>
    <x v="14"/>
    <n v="2022"/>
    <n v="8700"/>
    <n v="11591"/>
  </r>
  <r>
    <x v="0"/>
    <s v="Athletic"/>
    <s v="Golf"/>
    <s v="Adidas Golf"/>
    <s v="Dial"/>
    <x v="4"/>
    <x v="7"/>
    <n v="2022"/>
    <n v="4790"/>
    <n v="10839.25"/>
  </r>
  <r>
    <x v="0"/>
    <s v="Athletic"/>
    <s v="Golf"/>
    <s v="Adidas Golf"/>
    <s v="Dial"/>
    <x v="4"/>
    <x v="8"/>
    <n v="2022"/>
    <n v="4790"/>
    <n v="10839.25"/>
  </r>
  <r>
    <x v="0"/>
    <s v="Athletic"/>
    <s v="Golf"/>
    <s v="Adidas Golf"/>
    <s v="Dial"/>
    <x v="15"/>
    <x v="26"/>
    <n v="2022"/>
    <n v="9900"/>
    <n v="10736.5"/>
  </r>
  <r>
    <x v="0"/>
    <s v="Athletic"/>
    <s v="Golf"/>
    <s v="Adidas Golf"/>
    <s v="Dial"/>
    <x v="15"/>
    <x v="27"/>
    <n v="2022"/>
    <n v="9900"/>
    <n v="10736.5"/>
  </r>
  <r>
    <x v="0"/>
    <s v="Athletic"/>
    <s v="Golf"/>
    <s v="Adidas Golf"/>
    <s v="Bayonet"/>
    <x v="10"/>
    <x v="17"/>
    <n v="2022"/>
    <n v="79400"/>
    <n v="10322"/>
  </r>
  <r>
    <x v="0"/>
    <s v="Athletic"/>
    <s v="Golf"/>
    <s v="Adidas Golf"/>
    <s v="Guide"/>
    <x v="14"/>
    <x v="31"/>
    <n v="2022"/>
    <n v="81200"/>
    <n v="10150"/>
  </r>
  <r>
    <x v="0"/>
    <s v="Athletic"/>
    <s v="Golf"/>
    <s v="Adidas Golf"/>
    <s v="Guide"/>
    <x v="13"/>
    <x v="22"/>
    <n v="2022"/>
    <n v="72300"/>
    <n v="10122"/>
  </r>
  <r>
    <x v="0"/>
    <s v="Athletic"/>
    <s v="Golf"/>
    <s v="Adidas Golf"/>
    <s v="Dial"/>
    <x v="4"/>
    <x v="7"/>
    <n v="2022"/>
    <n v="4425"/>
    <n v="9988"/>
  </r>
  <r>
    <x v="0"/>
    <s v="Athletic"/>
    <s v="Golf"/>
    <s v="Adidas Golf"/>
    <s v="Dial"/>
    <x v="6"/>
    <x v="12"/>
    <n v="2022"/>
    <n v="3635"/>
    <n v="9932.5"/>
  </r>
  <r>
    <x v="0"/>
    <s v="Athletic"/>
    <s v="Golf"/>
    <s v="Adidas Golf"/>
    <s v="Dial"/>
    <x v="4"/>
    <x v="8"/>
    <n v="2022"/>
    <n v="4400"/>
    <n v="9931.25"/>
  </r>
  <r>
    <x v="0"/>
    <s v="Athletic"/>
    <s v="Golf"/>
    <s v="Adidas Golf"/>
    <s v="Guide"/>
    <x v="12"/>
    <x v="32"/>
    <n v="2022"/>
    <n v="70500"/>
    <n v="9870"/>
  </r>
  <r>
    <x v="0"/>
    <s v="Athletic"/>
    <s v="Golf"/>
    <s v="Adidas Golf"/>
    <s v="Dial"/>
    <x v="8"/>
    <x v="14"/>
    <n v="2022"/>
    <n v="7390"/>
    <n v="9849"/>
  </r>
  <r>
    <x v="0"/>
    <s v="Athletic"/>
    <s v="Golf"/>
    <s v="Adidas Golf"/>
    <s v="Dial"/>
    <x v="9"/>
    <x v="21"/>
    <n v="2022"/>
    <n v="4775"/>
    <n v="9690"/>
  </r>
  <r>
    <x v="0"/>
    <s v="Athletic"/>
    <s v="Golf"/>
    <s v="Adidas Golf"/>
    <s v="Dial"/>
    <x v="9"/>
    <x v="15"/>
    <n v="2022"/>
    <n v="4775"/>
    <n v="9690"/>
  </r>
  <r>
    <x v="0"/>
    <s v="Athletic"/>
    <s v="Golf"/>
    <s v="Adidas Golf"/>
    <s v="Dial"/>
    <x v="8"/>
    <x v="14"/>
    <n v="2022"/>
    <n v="7035"/>
    <n v="9590"/>
  </r>
  <r>
    <x v="0"/>
    <s v="Athletic"/>
    <s v="Golf"/>
    <s v="Adidas Golf"/>
    <s v="Dial"/>
    <x v="8"/>
    <x v="14"/>
    <n v="2022"/>
    <n v="7035"/>
    <n v="9380"/>
  </r>
  <r>
    <x v="0"/>
    <s v="Athletic"/>
    <s v="Golf"/>
    <s v="Adidas Golf"/>
    <s v="Bayonet"/>
    <x v="10"/>
    <x v="17"/>
    <n v="2022"/>
    <n v="71650"/>
    <n v="9314.5"/>
  </r>
  <r>
    <x v="0"/>
    <s v="Athletic"/>
    <s v="Golf"/>
    <s v="Adidas Golf"/>
    <s v="Dial"/>
    <x v="8"/>
    <x v="14"/>
    <n v="2022"/>
    <n v="6985"/>
    <n v="9313.75"/>
  </r>
  <r>
    <x v="0"/>
    <s v="Athletic"/>
    <s v="Golf"/>
    <s v="Adidas Golf"/>
    <s v="Dial"/>
    <x v="15"/>
    <x v="26"/>
    <n v="2022"/>
    <n v="8345"/>
    <n v="9047"/>
  </r>
  <r>
    <x v="0"/>
    <s v="Athletic"/>
    <s v="Golf"/>
    <s v="Adidas Golf"/>
    <s v="Dial"/>
    <x v="15"/>
    <x v="27"/>
    <n v="2022"/>
    <n v="8345"/>
    <n v="9047"/>
  </r>
  <r>
    <x v="0"/>
    <s v="Athletic"/>
    <s v="Golf"/>
    <s v="Adidas Golf"/>
    <s v="Lace"/>
    <x v="17"/>
    <x v="33"/>
    <n v="2022"/>
    <n v="11350"/>
    <n v="8919.1"/>
  </r>
  <r>
    <x v="0"/>
    <s v="Athletic"/>
    <s v="Golf"/>
    <s v="Adidas Golf"/>
    <s v="Guide"/>
    <x v="12"/>
    <x v="20"/>
    <n v="2022"/>
    <n v="61150"/>
    <n v="8561"/>
  </r>
  <r>
    <x v="0"/>
    <s v="Athletic"/>
    <s v="Golf"/>
    <s v="Adidas Golf"/>
    <s v="Dial"/>
    <x v="4"/>
    <x v="7"/>
    <n v="2022"/>
    <n v="3645"/>
    <n v="8228.75"/>
  </r>
  <r>
    <x v="0"/>
    <s v="Athletic"/>
    <s v="Golf"/>
    <s v="Adidas Golf"/>
    <s v="Dial"/>
    <x v="4"/>
    <x v="8"/>
    <n v="2022"/>
    <n v="3645"/>
    <n v="8228.75"/>
  </r>
  <r>
    <x v="0"/>
    <s v="Athletic"/>
    <s v="Golf"/>
    <s v="Adidas Golf"/>
    <s v="Dial"/>
    <x v="8"/>
    <x v="14"/>
    <n v="2022"/>
    <n v="5980"/>
    <n v="8151.5"/>
  </r>
  <r>
    <x v="0"/>
    <s v="Athletic"/>
    <s v="Golf"/>
    <s v="Adidas Golf"/>
    <s v="Guide"/>
    <x v="13"/>
    <x v="34"/>
    <n v="2022"/>
    <n v="56300"/>
    <n v="7882"/>
  </r>
  <r>
    <x v="0"/>
    <s v="Athletic"/>
    <s v="Golf"/>
    <s v="Adidas Golf"/>
    <s v="Dial"/>
    <x v="8"/>
    <x v="14"/>
    <n v="2022"/>
    <n v="5705"/>
    <n v="7774.75"/>
  </r>
  <r>
    <x v="0"/>
    <s v="Athletic"/>
    <s v="Golf"/>
    <s v="Adidas Golf"/>
    <s v="Dial"/>
    <x v="15"/>
    <x v="26"/>
    <n v="2022"/>
    <n v="7140"/>
    <n v="7739"/>
  </r>
  <r>
    <x v="0"/>
    <s v="Athletic"/>
    <s v="Golf"/>
    <s v="Adidas Golf"/>
    <s v="Dial"/>
    <x v="15"/>
    <x v="27"/>
    <n v="2022"/>
    <n v="7140"/>
    <n v="7739"/>
  </r>
  <r>
    <x v="0"/>
    <s v="Athletic"/>
    <s v="Golf"/>
    <s v="Adidas Golf"/>
    <s v="Dial"/>
    <x v="9"/>
    <x v="21"/>
    <n v="2022"/>
    <n v="3800"/>
    <n v="7701"/>
  </r>
  <r>
    <x v="0"/>
    <s v="Athletic"/>
    <s v="Golf"/>
    <s v="Adidas Golf"/>
    <s v="Dial"/>
    <x v="9"/>
    <x v="15"/>
    <n v="2022"/>
    <n v="3800"/>
    <n v="7701"/>
  </r>
  <r>
    <x v="0"/>
    <s v="Athletic"/>
    <s v="Golf"/>
    <s v="Adidas Golf"/>
    <s v="Dial"/>
    <x v="5"/>
    <x v="9"/>
    <n v="2022"/>
    <n v="3740"/>
    <n v="7599"/>
  </r>
  <r>
    <x v="0"/>
    <s v="Athletic"/>
    <s v="Golf"/>
    <s v="Adidas Golf"/>
    <s v="Dial"/>
    <x v="5"/>
    <x v="10"/>
    <n v="2022"/>
    <n v="3740"/>
    <n v="7599"/>
  </r>
  <r>
    <x v="0"/>
    <s v="Athletic"/>
    <s v="Golf"/>
    <s v="Adidas Golf"/>
    <s v="Guide"/>
    <x v="12"/>
    <x v="20"/>
    <n v="2022"/>
    <n v="51300"/>
    <n v="7182"/>
  </r>
  <r>
    <x v="0"/>
    <s v="Athletic"/>
    <s v="Golf"/>
    <s v="Adidas Golf"/>
    <s v="Guide"/>
    <x v="12"/>
    <x v="20"/>
    <n v="2022"/>
    <n v="47300"/>
    <n v="7095"/>
  </r>
  <r>
    <x v="0"/>
    <s v="Athletic"/>
    <s v="Golf"/>
    <s v="Adidas Golf"/>
    <s v="Dial"/>
    <x v="7"/>
    <x v="13"/>
    <n v="2022"/>
    <n v="7490"/>
    <n v="7003"/>
  </r>
  <r>
    <x v="0"/>
    <s v="Athletic"/>
    <s v="Golf"/>
    <s v="Adidas Golf"/>
    <s v="Dial"/>
    <x v="4"/>
    <x v="7"/>
    <n v="2022"/>
    <n v="2990"/>
    <n v="6753.25"/>
  </r>
  <r>
    <x v="0"/>
    <s v="Athletic"/>
    <s v="Golf"/>
    <s v="Adidas Golf"/>
    <s v="Dial"/>
    <x v="4"/>
    <x v="8"/>
    <n v="2022"/>
    <n v="2990"/>
    <n v="6753.25"/>
  </r>
  <r>
    <x v="0"/>
    <s v="Athletic"/>
    <s v="Golf"/>
    <s v="Adidas Golf"/>
    <s v="Dial"/>
    <x v="8"/>
    <x v="14"/>
    <n v="2022"/>
    <n v="4930"/>
    <n v="6713"/>
  </r>
  <r>
    <x v="0"/>
    <s v="Athletic"/>
    <s v="Golf"/>
    <s v="Adidas Golf"/>
    <s v="Bayonet"/>
    <x v="10"/>
    <x v="17"/>
    <n v="2022"/>
    <n v="50900"/>
    <n v="6617"/>
  </r>
  <r>
    <x v="0"/>
    <s v="Athletic"/>
    <s v="Golf"/>
    <s v="Adidas Golf"/>
    <s v="Dial"/>
    <x v="6"/>
    <x v="12"/>
    <n v="2022"/>
    <n v="2424"/>
    <n v="6600.66"/>
  </r>
  <r>
    <x v="0"/>
    <s v="Athletic"/>
    <s v="Golf"/>
    <s v="Adidas Golf"/>
    <s v="Dial"/>
    <x v="6"/>
    <x v="35"/>
    <n v="2022"/>
    <n v="2424"/>
    <n v="6600.66"/>
  </r>
  <r>
    <x v="0"/>
    <s v="Athletic"/>
    <s v="Golf"/>
    <s v="Adidas Golf"/>
    <s v="Dial"/>
    <x v="7"/>
    <x v="13"/>
    <n v="2022"/>
    <n v="6840"/>
    <n v="6392"/>
  </r>
  <r>
    <x v="0"/>
    <s v="Athletic"/>
    <s v="Golf"/>
    <s v="Adidas Golf"/>
    <s v="Guide"/>
    <x v="13"/>
    <x v="22"/>
    <n v="2022"/>
    <n v="34200"/>
    <n v="5814"/>
  </r>
  <r>
    <x v="0"/>
    <s v="Athletic"/>
    <s v="Golf"/>
    <s v="Adidas Golf"/>
    <s v="Guide"/>
    <x v="13"/>
    <x v="25"/>
    <n v="2022"/>
    <n v="34100"/>
    <n v="5797"/>
  </r>
  <r>
    <x v="0"/>
    <s v="Athletic"/>
    <s v="Golf"/>
    <s v="Adidas Golf"/>
    <s v="Guide"/>
    <x v="12"/>
    <x v="32"/>
    <n v="2022"/>
    <n v="37800"/>
    <n v="5670"/>
  </r>
  <r>
    <x v="0"/>
    <s v="Athletic"/>
    <s v="Golf"/>
    <s v="Adidas Golf"/>
    <s v="Dial"/>
    <x v="7"/>
    <x v="13"/>
    <n v="2022"/>
    <n v="6030"/>
    <n v="5640"/>
  </r>
  <r>
    <x v="0"/>
    <s v="Athletic"/>
    <s v="Golf"/>
    <s v="Adidas Golf"/>
    <s v="Dial"/>
    <x v="8"/>
    <x v="14"/>
    <n v="2022"/>
    <n v="4125"/>
    <n v="5617"/>
  </r>
  <r>
    <x v="0"/>
    <s v="Athletic"/>
    <s v="Golf"/>
    <s v="Adidas Golf"/>
    <s v="Dial"/>
    <x v="9"/>
    <x v="21"/>
    <n v="2022"/>
    <n v="2765"/>
    <n v="5610"/>
  </r>
  <r>
    <x v="0"/>
    <s v="Athletic"/>
    <s v="Golf"/>
    <s v="Adidas Golf"/>
    <s v="Dial"/>
    <x v="9"/>
    <x v="15"/>
    <n v="2022"/>
    <n v="2765"/>
    <n v="5610"/>
  </r>
  <r>
    <x v="0"/>
    <s v="Athletic"/>
    <s v="Golf"/>
    <s v="Adidas Golf"/>
    <s v="Dial"/>
    <x v="8"/>
    <x v="14"/>
    <n v="2022"/>
    <n v="4075"/>
    <n v="5548.5"/>
  </r>
  <r>
    <x v="0"/>
    <s v="Athletic"/>
    <s v="Golf"/>
    <s v="Adidas Golf"/>
    <s v="Dial"/>
    <x v="15"/>
    <x v="26"/>
    <n v="2022"/>
    <n v="5080"/>
    <n v="5504.5"/>
  </r>
  <r>
    <x v="0"/>
    <s v="Athletic"/>
    <s v="Golf"/>
    <s v="Adidas Golf"/>
    <s v="Dial"/>
    <x v="15"/>
    <x v="27"/>
    <n v="2022"/>
    <n v="5080"/>
    <n v="5504.5"/>
  </r>
  <r>
    <x v="0"/>
    <s v="Athletic"/>
    <s v="Golf"/>
    <s v="Adidas Golf"/>
    <s v="Dial"/>
    <x v="8"/>
    <x v="14"/>
    <n v="2022"/>
    <n v="4125"/>
    <n v="5494"/>
  </r>
  <r>
    <x v="0"/>
    <s v="Athletic"/>
    <s v="Golf"/>
    <s v="Adidas Golf"/>
    <s v="Dial"/>
    <x v="8"/>
    <x v="14"/>
    <n v="2022"/>
    <n v="4020"/>
    <n v="5480"/>
  </r>
  <r>
    <x v="0"/>
    <s v="Athletic"/>
    <s v="Golf"/>
    <s v="Adidas Golf"/>
    <s v="Guide"/>
    <x v="13"/>
    <x v="34"/>
    <n v="2022"/>
    <n v="38800"/>
    <n v="5432"/>
  </r>
  <r>
    <x v="0"/>
    <s v="Athletic"/>
    <s v="Golf"/>
    <s v="Adidas Golf"/>
    <s v="Guide"/>
    <x v="14"/>
    <x v="24"/>
    <n v="2022"/>
    <n v="56250"/>
    <n v="5343.75"/>
  </r>
  <r>
    <x v="0"/>
    <s v="Athletic"/>
    <s v="Golf"/>
    <s v="Adidas Golf"/>
    <s v="Guide"/>
    <x v="12"/>
    <x v="20"/>
    <n v="2022"/>
    <n v="34450"/>
    <n v="5167.5"/>
  </r>
  <r>
    <x v="0"/>
    <s v="Athletic"/>
    <s v="Golf"/>
    <s v="Adidas Golf"/>
    <s v="Dial"/>
    <x v="5"/>
    <x v="9"/>
    <n v="2022"/>
    <n v="2415"/>
    <n v="4896"/>
  </r>
  <r>
    <x v="0"/>
    <s v="Athletic"/>
    <s v="Golf"/>
    <s v="Adidas Golf"/>
    <s v="Dial"/>
    <x v="5"/>
    <x v="9"/>
    <n v="2022"/>
    <n v="2410"/>
    <n v="4896"/>
  </r>
  <r>
    <x v="0"/>
    <s v="Athletic"/>
    <s v="Golf"/>
    <s v="Adidas Golf"/>
    <s v="Dial"/>
    <x v="5"/>
    <x v="10"/>
    <n v="2022"/>
    <n v="2415"/>
    <n v="4896"/>
  </r>
  <r>
    <x v="0"/>
    <s v="Athletic"/>
    <s v="Golf"/>
    <s v="Adidas Golf"/>
    <s v="Dial"/>
    <x v="5"/>
    <x v="10"/>
    <n v="2022"/>
    <n v="2410"/>
    <n v="4896"/>
  </r>
  <r>
    <x v="0"/>
    <s v="Athletic"/>
    <s v="Golf"/>
    <s v="Adidas Golf"/>
    <s v="Dial"/>
    <x v="16"/>
    <x v="29"/>
    <n v="2022"/>
    <n v="1635"/>
    <n v="4858.75"/>
  </r>
  <r>
    <x v="0"/>
    <s v="Athletic"/>
    <s v="Golf"/>
    <s v="Adidas Golf"/>
    <s v="Dial"/>
    <x v="9"/>
    <x v="21"/>
    <n v="2022"/>
    <n v="2390"/>
    <n v="4845"/>
  </r>
  <r>
    <x v="0"/>
    <s v="Athletic"/>
    <s v="Golf"/>
    <s v="Adidas Golf"/>
    <s v="Dial"/>
    <x v="9"/>
    <x v="15"/>
    <n v="2022"/>
    <n v="2390"/>
    <n v="4845"/>
  </r>
  <r>
    <x v="0"/>
    <s v="Athletic"/>
    <s v="Golf"/>
    <s v="Adidas Golf"/>
    <s v="Bayonet"/>
    <x v="10"/>
    <x v="17"/>
    <n v="2022"/>
    <n v="37250"/>
    <n v="4823"/>
  </r>
  <r>
    <x v="0"/>
    <s v="Athletic"/>
    <s v="Golf"/>
    <s v="Adidas Golf"/>
    <s v="Dial"/>
    <x v="16"/>
    <x v="28"/>
    <n v="2022"/>
    <n v="1605"/>
    <n v="4784"/>
  </r>
  <r>
    <x v="0"/>
    <s v="Athletic"/>
    <s v="Golf"/>
    <s v="Adidas Golf"/>
    <s v="Bayonet"/>
    <x v="10"/>
    <x v="17"/>
    <n v="2022"/>
    <n v="36750"/>
    <n v="4777.5"/>
  </r>
  <r>
    <x v="0"/>
    <s v="Athletic"/>
    <s v="Golf"/>
    <s v="Adidas Golf"/>
    <s v="Dial"/>
    <x v="18"/>
    <x v="36"/>
    <n v="2022"/>
    <n v="5885"/>
    <n v="4621.5"/>
  </r>
  <r>
    <x v="0"/>
    <s v="Athletic"/>
    <s v="Golf"/>
    <s v="Adidas Golf"/>
    <s v="Dial"/>
    <x v="18"/>
    <x v="37"/>
    <n v="2022"/>
    <n v="5885"/>
    <n v="4621.5"/>
  </r>
  <r>
    <x v="0"/>
    <s v="Athletic"/>
    <s v="Golf"/>
    <s v="Adidas Golf"/>
    <s v="Lace"/>
    <x v="17"/>
    <x v="33"/>
    <n v="2022"/>
    <n v="5855"/>
    <n v="4605.7"/>
  </r>
  <r>
    <x v="0"/>
    <s v="Athletic"/>
    <s v="Golf"/>
    <s v="Adidas Golf"/>
    <s v="Dial"/>
    <x v="8"/>
    <x v="14"/>
    <n v="2022"/>
    <n v="3270"/>
    <n v="4452.5"/>
  </r>
  <r>
    <x v="0"/>
    <s v="Athletic"/>
    <s v="Golf"/>
    <s v="Adidas Golf"/>
    <s v="Dial"/>
    <x v="8"/>
    <x v="14"/>
    <n v="2022"/>
    <n v="3270"/>
    <n v="4452.5"/>
  </r>
  <r>
    <x v="0"/>
    <s v="Athletic"/>
    <s v="Golf"/>
    <s v="Adidas Golf"/>
    <s v="Guide"/>
    <x v="12"/>
    <x v="38"/>
    <n v="2022"/>
    <n v="29150"/>
    <n v="4372.5"/>
  </r>
  <r>
    <x v="0"/>
    <s v="Athletic"/>
    <s v="Golf"/>
    <s v="Adidas Golf"/>
    <s v="Guide"/>
    <x v="12"/>
    <x v="38"/>
    <n v="2022"/>
    <n v="28750"/>
    <n v="4312.5"/>
  </r>
  <r>
    <x v="0"/>
    <s v="Athletic"/>
    <s v="Golf"/>
    <s v="Adidas Golf"/>
    <s v="Guide"/>
    <x v="12"/>
    <x v="20"/>
    <n v="2022"/>
    <n v="28750"/>
    <n v="4290"/>
  </r>
  <r>
    <x v="0"/>
    <s v="Athletic"/>
    <s v="Golf"/>
    <s v="Adidas Golf"/>
    <s v="Dial"/>
    <x v="16"/>
    <x v="28"/>
    <n v="2022"/>
    <n v="1385"/>
    <n v="4138.75"/>
  </r>
  <r>
    <x v="0"/>
    <s v="Athletic"/>
    <s v="Golf"/>
    <s v="Adidas Golf"/>
    <s v="Dial"/>
    <x v="16"/>
    <x v="29"/>
    <n v="2022"/>
    <n v="1385"/>
    <n v="4138.75"/>
  </r>
  <r>
    <x v="0"/>
    <s v="Athletic"/>
    <s v="Golf"/>
    <s v="Adidas Golf"/>
    <s v="Guide"/>
    <x v="12"/>
    <x v="39"/>
    <n v="2022"/>
    <n v="29150"/>
    <n v="4081"/>
  </r>
  <r>
    <x v="0"/>
    <s v="Athletic"/>
    <s v="Golf"/>
    <s v="Adidas Golf"/>
    <s v="Guide"/>
    <x v="14"/>
    <x v="40"/>
    <n v="2022"/>
    <n v="30000"/>
    <n v="4050"/>
  </r>
  <r>
    <x v="0"/>
    <s v="Athletic"/>
    <s v="Golf"/>
    <s v="Adidas Golf"/>
    <s v="Dial"/>
    <x v="9"/>
    <x v="21"/>
    <n v="2022"/>
    <n v="1925"/>
    <n v="3927"/>
  </r>
  <r>
    <x v="0"/>
    <s v="Athletic"/>
    <s v="Golf"/>
    <s v="Adidas Golf"/>
    <s v="Dial"/>
    <x v="9"/>
    <x v="15"/>
    <n v="2022"/>
    <n v="1925"/>
    <n v="3927"/>
  </r>
  <r>
    <x v="0"/>
    <s v="Athletic"/>
    <s v="Golf"/>
    <s v="Adidas Golf"/>
    <s v="Guide"/>
    <x v="12"/>
    <x v="38"/>
    <n v="2022"/>
    <n v="27700"/>
    <n v="3878"/>
  </r>
  <r>
    <x v="0"/>
    <s v="Athletic"/>
    <s v="Golf"/>
    <s v="Adidas Golf"/>
    <s v="Guide"/>
    <x v="13"/>
    <x v="25"/>
    <n v="2022"/>
    <n v="26900"/>
    <n v="3766"/>
  </r>
  <r>
    <x v="0"/>
    <s v="Athletic"/>
    <s v="Golf"/>
    <s v="Adidas Golf"/>
    <s v="Guide"/>
    <x v="13"/>
    <x v="25"/>
    <n v="2022"/>
    <n v="22100"/>
    <n v="3757"/>
  </r>
  <r>
    <x v="0"/>
    <s v="Athletic"/>
    <s v="Golf"/>
    <s v="Adidas Golf"/>
    <s v="Guide"/>
    <x v="13"/>
    <x v="22"/>
    <n v="2022"/>
    <n v="22000"/>
    <n v="3740"/>
  </r>
  <r>
    <x v="0"/>
    <s v="Athletic"/>
    <s v="Golf"/>
    <s v="Adidas Golf"/>
    <s v="Dial"/>
    <x v="15"/>
    <x v="26"/>
    <n v="2022"/>
    <n v="3410"/>
    <n v="3706"/>
  </r>
  <r>
    <x v="0"/>
    <s v="Athletic"/>
    <s v="Golf"/>
    <s v="Adidas Golf"/>
    <s v="Dial"/>
    <x v="15"/>
    <x v="27"/>
    <n v="2022"/>
    <n v="3410"/>
    <n v="3706"/>
  </r>
  <r>
    <x v="0"/>
    <s v="Athletic"/>
    <s v="Golf"/>
    <s v="Adidas Golf"/>
    <s v="Dial"/>
    <x v="8"/>
    <x v="14"/>
    <n v="2022"/>
    <n v="2715"/>
    <n v="3699"/>
  </r>
  <r>
    <x v="0"/>
    <s v="Athletic"/>
    <s v="Golf"/>
    <s v="Adidas Golf"/>
    <s v="Bayonet"/>
    <x v="10"/>
    <x v="17"/>
    <n v="2022"/>
    <n v="28050"/>
    <n v="3646.5"/>
  </r>
  <r>
    <x v="0"/>
    <s v="Athletic"/>
    <s v="Golf"/>
    <s v="Adidas Golf"/>
    <s v="Dial"/>
    <x v="8"/>
    <x v="14"/>
    <n v="2022"/>
    <n v="2640"/>
    <n v="3596.25"/>
  </r>
  <r>
    <x v="0"/>
    <s v="Athletic"/>
    <s v="Golf"/>
    <s v="Adidas Golf"/>
    <s v="Dial"/>
    <x v="18"/>
    <x v="36"/>
    <n v="2022"/>
    <n v="4580"/>
    <n v="3594.5"/>
  </r>
  <r>
    <x v="0"/>
    <s v="Athletic"/>
    <s v="Golf"/>
    <s v="Adidas Golf"/>
    <s v="Dial"/>
    <x v="18"/>
    <x v="37"/>
    <n v="2022"/>
    <n v="4580"/>
    <n v="3594.5"/>
  </r>
  <r>
    <x v="0"/>
    <s v="Athletic"/>
    <s v="Golf"/>
    <s v="Adidas Golf"/>
    <s v="Bayonet"/>
    <x v="10"/>
    <x v="17"/>
    <n v="2022"/>
    <n v="27050"/>
    <n v="3516.5"/>
  </r>
  <r>
    <x v="0"/>
    <s v="Athletic"/>
    <s v="Golf"/>
    <s v="Adidas Golf"/>
    <s v="Dial"/>
    <x v="4"/>
    <x v="7"/>
    <n v="2022"/>
    <n v="1535"/>
    <n v="3461.75"/>
  </r>
  <r>
    <x v="0"/>
    <s v="Athletic"/>
    <s v="Golf"/>
    <s v="Adidas Golf"/>
    <s v="Dial"/>
    <x v="4"/>
    <x v="8"/>
    <n v="2022"/>
    <n v="1535"/>
    <n v="3461.75"/>
  </r>
  <r>
    <x v="0"/>
    <s v="Athletic"/>
    <s v="Golf"/>
    <s v="Adidas Golf"/>
    <s v="Guide"/>
    <x v="12"/>
    <x v="32"/>
    <n v="2022"/>
    <n v="24650"/>
    <n v="3451"/>
  </r>
  <r>
    <x v="0"/>
    <s v="Athletic"/>
    <s v="Golf"/>
    <s v="Adidas Golf"/>
    <s v="Lace"/>
    <x v="17"/>
    <x v="33"/>
    <n v="2022"/>
    <n v="4305"/>
    <n v="3381.2"/>
  </r>
  <r>
    <x v="0"/>
    <s v="Athletic"/>
    <s v="Golf"/>
    <s v="Adidas Golf"/>
    <s v="Dial"/>
    <x v="15"/>
    <x v="26"/>
    <n v="2022"/>
    <n v="3120"/>
    <n v="3379"/>
  </r>
  <r>
    <x v="0"/>
    <s v="Athletic"/>
    <s v="Golf"/>
    <s v="Adidas Golf"/>
    <s v="Dial"/>
    <x v="15"/>
    <x v="26"/>
    <n v="2022"/>
    <n v="3110"/>
    <n v="3379"/>
  </r>
  <r>
    <x v="0"/>
    <s v="Athletic"/>
    <s v="Golf"/>
    <s v="Adidas Golf"/>
    <s v="Dial"/>
    <x v="15"/>
    <x v="27"/>
    <n v="2022"/>
    <n v="3120"/>
    <n v="3379"/>
  </r>
  <r>
    <x v="0"/>
    <s v="Athletic"/>
    <s v="Golf"/>
    <s v="Adidas Golf"/>
    <s v="Dial"/>
    <x v="15"/>
    <x v="27"/>
    <n v="2022"/>
    <n v="3110"/>
    <n v="3379"/>
  </r>
  <r>
    <x v="0"/>
    <s v="Athletic"/>
    <s v="Golf"/>
    <s v="Adidas Golf"/>
    <s v="Dial"/>
    <x v="6"/>
    <x v="12"/>
    <n v="2022"/>
    <n v="1210"/>
    <n v="3288"/>
  </r>
  <r>
    <x v="0"/>
    <s v="Athletic"/>
    <s v="Golf"/>
    <s v="Adidas Golf"/>
    <s v="Bayonet"/>
    <x v="10"/>
    <x v="17"/>
    <n v="2022"/>
    <n v="24850"/>
    <n v="3230.5"/>
  </r>
  <r>
    <x v="0"/>
    <s v="Athletic"/>
    <s v="Golf"/>
    <s v="Adidas Golf"/>
    <s v="Dial"/>
    <x v="15"/>
    <x v="26"/>
    <n v="2022"/>
    <n v="2915"/>
    <n v="3161"/>
  </r>
  <r>
    <x v="0"/>
    <s v="Athletic"/>
    <s v="Golf"/>
    <s v="Adidas Golf"/>
    <s v="Dial"/>
    <x v="15"/>
    <x v="27"/>
    <n v="2022"/>
    <n v="2915"/>
    <n v="3161"/>
  </r>
  <r>
    <x v="0"/>
    <s v="Athletic"/>
    <s v="Golf"/>
    <s v="Adidas Golf"/>
    <s v="Guide"/>
    <x v="12"/>
    <x v="20"/>
    <n v="2022"/>
    <n v="20900"/>
    <n v="3135"/>
  </r>
  <r>
    <x v="0"/>
    <s v="Athletic"/>
    <s v="Golf"/>
    <s v="Adidas Golf"/>
    <s v="Guide"/>
    <x v="14"/>
    <x v="41"/>
    <n v="2022"/>
    <n v="10830"/>
    <n v="3060.9"/>
  </r>
  <r>
    <x v="0"/>
    <s v="Athletic"/>
    <s v="Golf"/>
    <s v="Adidas Golf"/>
    <s v="Dial"/>
    <x v="4"/>
    <x v="7"/>
    <n v="2022"/>
    <n v="1335"/>
    <n v="3007.75"/>
  </r>
  <r>
    <x v="0"/>
    <s v="Athletic"/>
    <s v="Golf"/>
    <s v="Adidas Golf"/>
    <s v="Dial"/>
    <x v="4"/>
    <x v="8"/>
    <n v="2022"/>
    <n v="1335"/>
    <n v="3007.75"/>
  </r>
  <r>
    <x v="0"/>
    <s v="Athletic"/>
    <s v="Golf"/>
    <s v="Adidas Golf"/>
    <s v="Guide"/>
    <x v="13"/>
    <x v="42"/>
    <n v="2022"/>
    <n v="21400"/>
    <n v="2996"/>
  </r>
  <r>
    <x v="0"/>
    <s v="Athletic"/>
    <s v="Golf"/>
    <s v="Adidas Golf"/>
    <s v="Bayonet"/>
    <x v="10"/>
    <x v="17"/>
    <n v="2022"/>
    <n v="22750"/>
    <n v="2957.5"/>
  </r>
  <r>
    <x v="0"/>
    <s v="Athletic"/>
    <s v="Golf"/>
    <s v="Adidas Golf"/>
    <s v="Dial"/>
    <x v="6"/>
    <x v="12"/>
    <n v="2022"/>
    <n v="1060"/>
    <n v="2877"/>
  </r>
  <r>
    <x v="0"/>
    <s v="Athletic"/>
    <s v="Golf"/>
    <s v="Adidas Golf"/>
    <s v="Dial"/>
    <x v="6"/>
    <x v="12"/>
    <n v="2022"/>
    <n v="1025"/>
    <n v="2808.5"/>
  </r>
  <r>
    <x v="0"/>
    <s v="Athletic"/>
    <s v="Golf"/>
    <s v="Adidas Golf"/>
    <s v="Dial"/>
    <x v="6"/>
    <x v="35"/>
    <n v="2022"/>
    <n v="1025"/>
    <n v="2808.5"/>
  </r>
  <r>
    <x v="0"/>
    <s v="Athletic"/>
    <s v="Golf"/>
    <s v="Adidas Golf"/>
    <s v="Dial"/>
    <x v="18"/>
    <x v="36"/>
    <n v="2022"/>
    <n v="3550"/>
    <n v="2784.75"/>
  </r>
  <r>
    <x v="0"/>
    <s v="Athletic"/>
    <s v="Golf"/>
    <s v="Adidas Golf"/>
    <s v="Dial"/>
    <x v="18"/>
    <x v="37"/>
    <n v="2022"/>
    <n v="3550"/>
    <n v="2784.75"/>
  </r>
  <r>
    <x v="0"/>
    <s v="Athletic"/>
    <s v="Golf"/>
    <s v="Adidas Golf"/>
    <s v="Dial"/>
    <x v="8"/>
    <x v="14"/>
    <n v="2022"/>
    <n v="2090"/>
    <n v="2780.5"/>
  </r>
  <r>
    <x v="0"/>
    <s v="Athletic"/>
    <s v="Golf"/>
    <s v="Adidas Golf"/>
    <s v="Dial"/>
    <x v="4"/>
    <x v="7"/>
    <n v="2022"/>
    <n v="1210"/>
    <n v="2724"/>
  </r>
  <r>
    <x v="0"/>
    <s v="Athletic"/>
    <s v="Golf"/>
    <s v="Adidas Golf"/>
    <s v="Dial"/>
    <x v="4"/>
    <x v="8"/>
    <n v="2022"/>
    <n v="1210"/>
    <n v="2724"/>
  </r>
  <r>
    <x v="0"/>
    <s v="Athletic"/>
    <s v="Golf"/>
    <s v="Adidas Golf"/>
    <s v="Guide"/>
    <x v="13"/>
    <x v="43"/>
    <n v="2022"/>
    <n v="19200"/>
    <n v="2688"/>
  </r>
  <r>
    <x v="0"/>
    <s v="Athletic"/>
    <s v="Golf"/>
    <s v="Adidas Golf"/>
    <s v="Dial"/>
    <x v="4"/>
    <x v="7"/>
    <n v="2022"/>
    <n v="1185"/>
    <n v="2667.25"/>
  </r>
  <r>
    <x v="0"/>
    <s v="Athletic"/>
    <s v="Golf"/>
    <s v="Adidas Golf"/>
    <s v="Dial"/>
    <x v="4"/>
    <x v="8"/>
    <n v="2022"/>
    <n v="1185"/>
    <n v="2667.25"/>
  </r>
  <r>
    <x v="0"/>
    <s v="Athletic"/>
    <s v="Golf"/>
    <s v="Adidas Golf"/>
    <s v="Dial"/>
    <x v="9"/>
    <x v="44"/>
    <n v="2022"/>
    <n v="1280"/>
    <n v="2601"/>
  </r>
  <r>
    <x v="0"/>
    <s v="Athletic"/>
    <s v="Golf"/>
    <s v="Adidas Golf"/>
    <s v="Dial"/>
    <x v="4"/>
    <x v="7"/>
    <n v="2022"/>
    <n v="1135"/>
    <n v="2553.75"/>
  </r>
  <r>
    <x v="0"/>
    <s v="Athletic"/>
    <s v="Golf"/>
    <s v="Adidas Golf"/>
    <s v="Dial"/>
    <x v="4"/>
    <x v="8"/>
    <n v="2022"/>
    <n v="1135"/>
    <n v="2553.75"/>
  </r>
  <r>
    <x v="0"/>
    <s v="Athletic"/>
    <s v="Golf"/>
    <s v="Adidas Golf"/>
    <s v="Dial"/>
    <x v="7"/>
    <x v="13"/>
    <n v="2022"/>
    <n v="2565"/>
    <n v="2397"/>
  </r>
  <r>
    <x v="0"/>
    <s v="Athletic"/>
    <s v="Golf"/>
    <s v="Adidas Golf"/>
    <s v="Dial"/>
    <x v="9"/>
    <x v="21"/>
    <n v="2022"/>
    <n v="1175"/>
    <n v="2397"/>
  </r>
  <r>
    <x v="0"/>
    <s v="Athletic"/>
    <s v="Golf"/>
    <s v="Adidas Golf"/>
    <s v="Dial"/>
    <x v="9"/>
    <x v="15"/>
    <n v="2022"/>
    <n v="1175"/>
    <n v="2397"/>
  </r>
  <r>
    <x v="0"/>
    <s v="Athletic"/>
    <s v="Golf"/>
    <s v="Adidas Golf"/>
    <s v="Guide"/>
    <x v="13"/>
    <x v="22"/>
    <n v="2022"/>
    <n v="13900"/>
    <n v="2363"/>
  </r>
  <r>
    <x v="0"/>
    <s v="Athletic"/>
    <s v="Golf"/>
    <s v="Adidas Golf"/>
    <s v="Guide"/>
    <x v="13"/>
    <x v="42"/>
    <n v="2022"/>
    <n v="16800"/>
    <n v="2352"/>
  </r>
  <r>
    <x v="0"/>
    <s v="Athletic"/>
    <s v="Golf"/>
    <s v="Adidas Golf"/>
    <s v="Dial"/>
    <x v="7"/>
    <x v="13"/>
    <n v="2022"/>
    <n v="2515"/>
    <n v="2350"/>
  </r>
  <r>
    <x v="0"/>
    <s v="Athletic"/>
    <s v="Golf"/>
    <s v="Adidas Golf"/>
    <s v="Dial"/>
    <x v="8"/>
    <x v="14"/>
    <n v="2022"/>
    <n v="1710"/>
    <n v="2329"/>
  </r>
  <r>
    <x v="0"/>
    <s v="Athletic"/>
    <s v="Golf"/>
    <s v="Adidas Golf"/>
    <s v="Guide"/>
    <x v="13"/>
    <x v="25"/>
    <n v="2022"/>
    <n v="13700"/>
    <n v="2329"/>
  </r>
  <r>
    <x v="0"/>
    <s v="Athletic"/>
    <s v="Golf"/>
    <s v="Adidas Golf"/>
    <s v="Bayonet"/>
    <x v="10"/>
    <x v="17"/>
    <n v="2022"/>
    <n v="17850"/>
    <n v="2320.5"/>
  </r>
  <r>
    <x v="0"/>
    <s v="Athletic"/>
    <s v="Golf"/>
    <s v="Adidas Golf"/>
    <s v="Guide"/>
    <x v="13"/>
    <x v="25"/>
    <n v="2022"/>
    <n v="12900"/>
    <n v="2193"/>
  </r>
  <r>
    <x v="0"/>
    <s v="Athletic"/>
    <s v="Golf"/>
    <s v="Adidas Golf"/>
    <s v="Guide"/>
    <x v="13"/>
    <x v="22"/>
    <n v="2022"/>
    <n v="12900"/>
    <n v="2193"/>
  </r>
  <r>
    <x v="0"/>
    <s v="Athletic"/>
    <s v="Golf"/>
    <s v="Adidas Golf"/>
    <s v="Bayonet"/>
    <x v="10"/>
    <x v="17"/>
    <n v="2022"/>
    <n v="16850"/>
    <n v="2190.5"/>
  </r>
  <r>
    <x v="0"/>
    <s v="Athletic"/>
    <s v="Golf"/>
    <s v="Adidas Golf"/>
    <s v="Dial"/>
    <x v="18"/>
    <x v="36"/>
    <n v="2022"/>
    <n v="2690"/>
    <n v="2113.25"/>
  </r>
  <r>
    <x v="0"/>
    <s v="Athletic"/>
    <s v="Golf"/>
    <s v="Adidas Golf"/>
    <s v="Dial"/>
    <x v="18"/>
    <x v="37"/>
    <n v="2022"/>
    <n v="2690"/>
    <n v="2113.25"/>
  </r>
  <r>
    <x v="0"/>
    <s v="Athletic"/>
    <s v="Golf"/>
    <s v="Adidas Golf"/>
    <s v="Guide"/>
    <x v="14"/>
    <x v="24"/>
    <n v="2022"/>
    <n v="24700"/>
    <n v="2099.5"/>
  </r>
  <r>
    <x v="0"/>
    <s v="Athletic"/>
    <s v="Golf"/>
    <s v="Adidas Golf"/>
    <s v="Dial"/>
    <x v="5"/>
    <x v="9"/>
    <n v="2022"/>
    <n v="1025"/>
    <n v="2091"/>
  </r>
  <r>
    <x v="0"/>
    <s v="Athletic"/>
    <s v="Golf"/>
    <s v="Adidas Golf"/>
    <s v="Dial"/>
    <x v="5"/>
    <x v="10"/>
    <n v="2022"/>
    <n v="1025"/>
    <n v="2091"/>
  </r>
  <r>
    <x v="0"/>
    <s v="Athletic"/>
    <s v="Golf"/>
    <s v="Adidas Golf"/>
    <s v="Dial"/>
    <x v="6"/>
    <x v="12"/>
    <n v="2022"/>
    <n v="750"/>
    <n v="2055"/>
  </r>
  <r>
    <x v="0"/>
    <s v="Athletic"/>
    <s v="Golf"/>
    <s v="Adidas Golf"/>
    <s v="Dial"/>
    <x v="6"/>
    <x v="35"/>
    <n v="2022"/>
    <n v="750"/>
    <n v="2055"/>
  </r>
  <r>
    <x v="0"/>
    <s v="Athletic"/>
    <s v="Golf"/>
    <s v="Adidas Golf"/>
    <s v="Dial"/>
    <x v="18"/>
    <x v="36"/>
    <n v="2022"/>
    <n v="2595"/>
    <n v="2034.25"/>
  </r>
  <r>
    <x v="0"/>
    <s v="Athletic"/>
    <s v="Golf"/>
    <s v="Adidas Golf"/>
    <s v="Dial"/>
    <x v="18"/>
    <x v="37"/>
    <n v="2022"/>
    <n v="2595"/>
    <n v="2034.25"/>
  </r>
  <r>
    <x v="0"/>
    <s v="Athletic"/>
    <s v="Golf"/>
    <s v="Adidas Golf"/>
    <s v="Dial"/>
    <x v="18"/>
    <x v="36"/>
    <n v="2022"/>
    <n v="2500"/>
    <n v="1975"/>
  </r>
  <r>
    <x v="0"/>
    <s v="Athletic"/>
    <s v="Golf"/>
    <s v="Adidas Golf"/>
    <s v="Dial"/>
    <x v="18"/>
    <x v="37"/>
    <n v="2022"/>
    <n v="2500"/>
    <n v="1975"/>
  </r>
  <r>
    <x v="0"/>
    <s v="Athletic"/>
    <s v="Golf"/>
    <s v="Adidas Golf"/>
    <s v="Guide"/>
    <x v="13"/>
    <x v="42"/>
    <n v="2022"/>
    <n v="11500"/>
    <n v="1955"/>
  </r>
  <r>
    <x v="0"/>
    <s v="Athletic"/>
    <s v="Golf"/>
    <s v="Adidas Golf"/>
    <s v="Lace"/>
    <x v="17"/>
    <x v="33"/>
    <n v="2022"/>
    <n v="2480"/>
    <n v="1951.3"/>
  </r>
  <r>
    <x v="0"/>
    <s v="Athletic"/>
    <s v="Golf"/>
    <s v="Adidas Golf"/>
    <s v="Bayonet"/>
    <x v="10"/>
    <x v="17"/>
    <n v="2022"/>
    <n v="14800"/>
    <n v="1924"/>
  </r>
  <r>
    <x v="0"/>
    <s v="Athletic"/>
    <s v="Golf"/>
    <s v="Adidas Golf"/>
    <s v="Dial"/>
    <x v="6"/>
    <x v="12"/>
    <n v="2022"/>
    <n v="700"/>
    <n v="1918"/>
  </r>
  <r>
    <x v="0"/>
    <s v="Athletic"/>
    <s v="Golf"/>
    <s v="Adidas Golf"/>
    <s v="Guide"/>
    <x v="14"/>
    <x v="40"/>
    <n v="2022"/>
    <n v="14100"/>
    <n v="1903.5"/>
  </r>
  <r>
    <x v="0"/>
    <s v="Athletic"/>
    <s v="Golf"/>
    <s v="Adidas Golf"/>
    <s v="Guide"/>
    <x v="12"/>
    <x v="38"/>
    <n v="2022"/>
    <n v="12650"/>
    <n v="1897.5"/>
  </r>
  <r>
    <x v="0"/>
    <s v="Athletic"/>
    <s v="Golf"/>
    <s v="Adidas Golf"/>
    <s v="Lace"/>
    <x v="17"/>
    <x v="33"/>
    <n v="2022"/>
    <n v="2375"/>
    <n v="1864.4"/>
  </r>
  <r>
    <x v="0"/>
    <s v="Athletic"/>
    <s v="Golf"/>
    <s v="Adidas Golf"/>
    <s v="Dial"/>
    <x v="8"/>
    <x v="14"/>
    <n v="2022"/>
    <n v="1310"/>
    <n v="1781"/>
  </r>
  <r>
    <x v="0"/>
    <s v="Athletic"/>
    <s v="Golf"/>
    <s v="Adidas Golf"/>
    <s v="Guide"/>
    <x v="13"/>
    <x v="45"/>
    <n v="2022"/>
    <n v="12580"/>
    <n v="1759.8"/>
  </r>
  <r>
    <x v="0"/>
    <s v="Athletic"/>
    <s v="Golf"/>
    <s v="Adidas Golf"/>
    <s v="Guide"/>
    <x v="13"/>
    <x v="46"/>
    <n v="2022"/>
    <n v="11900"/>
    <n v="1666"/>
  </r>
  <r>
    <x v="0"/>
    <s v="Athletic"/>
    <s v="Golf"/>
    <s v="Adidas Golf"/>
    <s v="Dial"/>
    <x v="15"/>
    <x v="26"/>
    <n v="2022"/>
    <n v="1535"/>
    <n v="1662.25"/>
  </r>
  <r>
    <x v="0"/>
    <s v="Athletic"/>
    <s v="Golf"/>
    <s v="Adidas Golf"/>
    <s v="Dial"/>
    <x v="15"/>
    <x v="27"/>
    <n v="2022"/>
    <n v="1535"/>
    <n v="1662.25"/>
  </r>
  <r>
    <x v="0"/>
    <s v="Athletic"/>
    <s v="Golf"/>
    <s v="Adidas Golf"/>
    <s v="Dial"/>
    <x v="8"/>
    <x v="14"/>
    <n v="2022"/>
    <n v="1235"/>
    <n v="1641.5"/>
  </r>
  <r>
    <x v="0"/>
    <s v="Athletic"/>
    <s v="Golf"/>
    <s v="Adidas Golf"/>
    <s v="Guide"/>
    <x v="13"/>
    <x v="42"/>
    <n v="2022"/>
    <n v="9600"/>
    <n v="1632"/>
  </r>
  <r>
    <x v="0"/>
    <s v="Athletic"/>
    <s v="Golf"/>
    <s v="Adidas Golf"/>
    <s v="Guide"/>
    <x v="13"/>
    <x v="34"/>
    <n v="2022"/>
    <n v="9500"/>
    <n v="1615"/>
  </r>
  <r>
    <x v="0"/>
    <s v="Athletic"/>
    <s v="Golf"/>
    <s v="Adidas Golf"/>
    <s v="Dial"/>
    <x v="4"/>
    <x v="7"/>
    <n v="2022"/>
    <n v="675"/>
    <n v="1532.25"/>
  </r>
  <r>
    <x v="0"/>
    <s v="Athletic"/>
    <s v="Golf"/>
    <s v="Adidas Golf"/>
    <s v="Dial"/>
    <x v="4"/>
    <x v="8"/>
    <n v="2022"/>
    <n v="675"/>
    <n v="1532.25"/>
  </r>
  <r>
    <x v="0"/>
    <s v="Athletic"/>
    <s v="Golf"/>
    <s v="Adidas Golf"/>
    <s v="Guide"/>
    <x v="13"/>
    <x v="30"/>
    <n v="2022"/>
    <n v="10700"/>
    <n v="1498"/>
  </r>
  <r>
    <x v="0"/>
    <s v="Athletic"/>
    <s v="Golf"/>
    <s v="Adidas Golf"/>
    <s v="Guide"/>
    <x v="12"/>
    <x v="38"/>
    <n v="2022"/>
    <n v="9750"/>
    <n v="1462.5"/>
  </r>
  <r>
    <x v="0"/>
    <s v="Athletic"/>
    <s v="Golf"/>
    <s v="Adidas Golf"/>
    <s v="Dial"/>
    <x v="5"/>
    <x v="9"/>
    <n v="2022"/>
    <n v="700"/>
    <n v="1428"/>
  </r>
  <r>
    <x v="0"/>
    <s v="Athletic"/>
    <s v="Golf"/>
    <s v="Adidas Golf"/>
    <s v="Dial"/>
    <x v="5"/>
    <x v="10"/>
    <n v="2022"/>
    <n v="700"/>
    <n v="1428"/>
  </r>
  <r>
    <x v="0"/>
    <s v="Athletic"/>
    <s v="Golf"/>
    <s v="Adidas Golf"/>
    <s v="Dial"/>
    <x v="4"/>
    <x v="7"/>
    <n v="2022"/>
    <n v="625"/>
    <n v="1418.75"/>
  </r>
  <r>
    <x v="0"/>
    <s v="Athletic"/>
    <s v="Golf"/>
    <s v="Adidas Golf"/>
    <s v="Dial"/>
    <x v="4"/>
    <x v="8"/>
    <n v="2022"/>
    <n v="625"/>
    <n v="1418.75"/>
  </r>
  <r>
    <x v="0"/>
    <s v="Athletic"/>
    <s v="Golf"/>
    <s v="Adidas Golf"/>
    <s v="Lace"/>
    <x v="17"/>
    <x v="33"/>
    <n v="2022"/>
    <n v="1780"/>
    <n v="1398.3"/>
  </r>
  <r>
    <x v="0"/>
    <s v="Athletic"/>
    <s v="Golf"/>
    <s v="Adidas Golf"/>
    <s v="Guide"/>
    <x v="13"/>
    <x v="46"/>
    <n v="2022"/>
    <n v="8100"/>
    <n v="1377"/>
  </r>
  <r>
    <x v="0"/>
    <s v="Athletic"/>
    <s v="Golf"/>
    <s v="Adidas Golf"/>
    <s v="Guide"/>
    <x v="13"/>
    <x v="30"/>
    <n v="2022"/>
    <n v="8000"/>
    <n v="1360"/>
  </r>
  <r>
    <x v="0"/>
    <s v="Athletic"/>
    <s v="Golf"/>
    <s v="Adidas Golf"/>
    <s v="Guide"/>
    <x v="13"/>
    <x v="30"/>
    <n v="2022"/>
    <n v="8000"/>
    <n v="1360"/>
  </r>
  <r>
    <x v="0"/>
    <s v="Athletic"/>
    <s v="Golf"/>
    <s v="Adidas Golf"/>
    <s v="Guide"/>
    <x v="13"/>
    <x v="46"/>
    <n v="2022"/>
    <n v="8000"/>
    <n v="1360"/>
  </r>
  <r>
    <x v="0"/>
    <s v="Athletic"/>
    <s v="Golf"/>
    <s v="Adidas Golf"/>
    <s v="Dial"/>
    <x v="7"/>
    <x v="13"/>
    <n v="2022"/>
    <n v="1410"/>
    <n v="1316"/>
  </r>
  <r>
    <x v="0"/>
    <s v="Athletic"/>
    <s v="Golf"/>
    <s v="Adidas Golf"/>
    <s v="Bayonet"/>
    <x v="10"/>
    <x v="17"/>
    <n v="2022"/>
    <n v="9650"/>
    <n v="1254.5"/>
  </r>
  <r>
    <x v="0"/>
    <s v="Athletic"/>
    <s v="Golf"/>
    <s v="Adidas Golf"/>
    <s v="Guide"/>
    <x v="19"/>
    <x v="47"/>
    <n v="2022"/>
    <n v="2500"/>
    <n v="1250"/>
  </r>
  <r>
    <x v="0"/>
    <s v="Athletic"/>
    <s v="Golf"/>
    <s v="Adidas Golf"/>
    <s v="Guide"/>
    <x v="14"/>
    <x v="40"/>
    <n v="2022"/>
    <n v="9250"/>
    <n v="1248.75"/>
  </r>
  <r>
    <x v="0"/>
    <s v="Athletic"/>
    <s v="Golf"/>
    <s v="Adidas Golf"/>
    <s v="Dial"/>
    <x v="18"/>
    <x v="36"/>
    <n v="2022"/>
    <n v="1560"/>
    <n v="1224.5"/>
  </r>
  <r>
    <x v="0"/>
    <s v="Athletic"/>
    <s v="Golf"/>
    <s v="Adidas Golf"/>
    <s v="Dial"/>
    <x v="18"/>
    <x v="37"/>
    <n v="2022"/>
    <n v="1560"/>
    <n v="1224.5"/>
  </r>
  <r>
    <x v="0"/>
    <s v="Athletic"/>
    <s v="Golf"/>
    <s v="Adidas Golf"/>
    <s v="Bayonet"/>
    <x v="10"/>
    <x v="17"/>
    <n v="2022"/>
    <n v="9200"/>
    <n v="1196"/>
  </r>
  <r>
    <x v="0"/>
    <s v="Athletic"/>
    <s v="Golf"/>
    <s v="Adidas Golf"/>
    <s v="Bayonet"/>
    <x v="10"/>
    <x v="17"/>
    <n v="2022"/>
    <n v="8850"/>
    <n v="1150.5"/>
  </r>
  <r>
    <x v="0"/>
    <s v="Athletic"/>
    <s v="Golf"/>
    <s v="Adidas Golf"/>
    <s v="Guide"/>
    <x v="19"/>
    <x v="47"/>
    <n v="2022"/>
    <n v="2290"/>
    <n v="1145"/>
  </r>
  <r>
    <x v="0"/>
    <s v="Athletic"/>
    <s v="Golf"/>
    <s v="Adidas Golf"/>
    <s v="Dial"/>
    <x v="8"/>
    <x v="14"/>
    <n v="2022"/>
    <n v="850"/>
    <n v="1139"/>
  </r>
  <r>
    <x v="0"/>
    <s v="Athletic"/>
    <s v="Golf"/>
    <s v="Adidas Golf"/>
    <s v="Guide"/>
    <x v="13"/>
    <x v="43"/>
    <n v="2022"/>
    <n v="6700"/>
    <n v="1139"/>
  </r>
  <r>
    <x v="0"/>
    <s v="Athletic"/>
    <s v="Golf"/>
    <s v="Adidas Golf"/>
    <s v="Guide"/>
    <x v="13"/>
    <x v="46"/>
    <n v="2022"/>
    <n v="6700"/>
    <n v="1139"/>
  </r>
  <r>
    <x v="0"/>
    <s v="Athletic"/>
    <s v="Golf"/>
    <s v="Adidas Golf"/>
    <s v="Dial"/>
    <x v="18"/>
    <x v="36"/>
    <n v="2022"/>
    <n v="1385"/>
    <n v="1086.25"/>
  </r>
  <r>
    <x v="0"/>
    <s v="Athletic"/>
    <s v="Golf"/>
    <s v="Adidas Golf"/>
    <s v="Dial"/>
    <x v="18"/>
    <x v="37"/>
    <n v="2022"/>
    <n v="1385"/>
    <n v="1086.25"/>
  </r>
  <r>
    <x v="0"/>
    <s v="Athletic"/>
    <s v="Golf"/>
    <s v="Adidas Golf"/>
    <s v="Dial"/>
    <x v="15"/>
    <x v="26"/>
    <n v="2022"/>
    <n v="950"/>
    <n v="1035.5"/>
  </r>
  <r>
    <x v="0"/>
    <s v="Athletic"/>
    <s v="Golf"/>
    <s v="Adidas Golf"/>
    <s v="Dial"/>
    <x v="15"/>
    <x v="27"/>
    <n v="2022"/>
    <n v="950"/>
    <n v="1035.5"/>
  </r>
  <r>
    <x v="0"/>
    <s v="Athletic"/>
    <s v="Golf"/>
    <s v="Adidas Golf"/>
    <s v="Dial"/>
    <x v="18"/>
    <x v="36"/>
    <n v="2022"/>
    <n v="1300"/>
    <n v="1027"/>
  </r>
  <r>
    <x v="0"/>
    <s v="Athletic"/>
    <s v="Golf"/>
    <s v="Adidas Golf"/>
    <s v="Dial"/>
    <x v="18"/>
    <x v="37"/>
    <n v="2022"/>
    <n v="1300"/>
    <n v="1027"/>
  </r>
  <r>
    <x v="0"/>
    <s v="Athletic"/>
    <s v="Golf"/>
    <s v="Adidas Golf"/>
    <s v="Guide"/>
    <x v="13"/>
    <x v="42"/>
    <n v="2022"/>
    <n v="5800"/>
    <n v="986"/>
  </r>
  <r>
    <x v="0"/>
    <s v="Athletic"/>
    <s v="Golf"/>
    <s v="Adidas Golf"/>
    <s v="Dial"/>
    <x v="16"/>
    <x v="28"/>
    <n v="2022"/>
    <n v="325"/>
    <n v="971.75"/>
  </r>
  <r>
    <x v="0"/>
    <s v="Athletic"/>
    <s v="Golf"/>
    <s v="Adidas Golf"/>
    <s v="Dial"/>
    <x v="9"/>
    <x v="44"/>
    <n v="2022"/>
    <n v="475"/>
    <n v="969"/>
  </r>
  <r>
    <x v="0"/>
    <s v="Athletic"/>
    <s v="Golf"/>
    <s v="Adidas Golf"/>
    <s v="Bayonet"/>
    <x v="10"/>
    <x v="17"/>
    <n v="2022"/>
    <n v="7250"/>
    <n v="942.5"/>
  </r>
  <r>
    <x v="0"/>
    <s v="Athletic"/>
    <s v="Golf"/>
    <s v="Adidas Golf"/>
    <s v="Guide"/>
    <x v="19"/>
    <x v="47"/>
    <n v="2022"/>
    <n v="1875"/>
    <n v="937.5"/>
  </r>
  <r>
    <x v="0"/>
    <s v="Athletic"/>
    <s v="Golf"/>
    <s v="Adidas Golf"/>
    <s v="Bayonet"/>
    <x v="10"/>
    <x v="17"/>
    <n v="2022"/>
    <n v="7200"/>
    <n v="936"/>
  </r>
  <r>
    <x v="0"/>
    <s v="Athletic"/>
    <s v="Golf"/>
    <s v="Adidas Golf"/>
    <s v="Guide"/>
    <x v="13"/>
    <x v="34"/>
    <n v="2022"/>
    <n v="5500"/>
    <n v="935"/>
  </r>
  <r>
    <x v="0"/>
    <s v="Athletic"/>
    <s v="Golf"/>
    <s v="Adidas Golf"/>
    <s v="Bayonet"/>
    <x v="10"/>
    <x v="17"/>
    <n v="2022"/>
    <n v="7100"/>
    <n v="923"/>
  </r>
  <r>
    <x v="0"/>
    <s v="Athletic"/>
    <s v="Golf"/>
    <s v="Adidas Golf"/>
    <s v="Bayonet"/>
    <x v="10"/>
    <x v="17"/>
    <n v="2022"/>
    <n v="7050"/>
    <n v="916.5"/>
  </r>
  <r>
    <x v="0"/>
    <s v="Athletic"/>
    <s v="Golf"/>
    <s v="Adidas Golf"/>
    <s v="Dial"/>
    <x v="16"/>
    <x v="29"/>
    <n v="2022"/>
    <n v="300"/>
    <n v="897"/>
  </r>
  <r>
    <x v="0"/>
    <s v="Athletic"/>
    <s v="Golf"/>
    <s v="Adidas Golf"/>
    <s v="Guide"/>
    <x v="19"/>
    <x v="47"/>
    <n v="2022"/>
    <n v="1770"/>
    <n v="885"/>
  </r>
  <r>
    <x v="0"/>
    <s v="Athletic"/>
    <s v="Golf"/>
    <s v="Adidas Golf"/>
    <s v="Guide"/>
    <x v="13"/>
    <x v="30"/>
    <n v="2022"/>
    <n v="5100"/>
    <n v="867"/>
  </r>
  <r>
    <x v="0"/>
    <s v="Athletic"/>
    <s v="Golf"/>
    <s v="Adidas Golf"/>
    <s v="Guide"/>
    <x v="13"/>
    <x v="25"/>
    <n v="2022"/>
    <n v="5000"/>
    <n v="850"/>
  </r>
  <r>
    <x v="0"/>
    <s v="Athletic"/>
    <s v="Golf"/>
    <s v="Adidas Golf"/>
    <s v="Guide"/>
    <x v="13"/>
    <x v="22"/>
    <n v="2022"/>
    <n v="4900"/>
    <n v="833"/>
  </r>
  <r>
    <x v="0"/>
    <s v="Athletic"/>
    <s v="Golf"/>
    <s v="Adidas Golf"/>
    <s v="Bayonet"/>
    <x v="10"/>
    <x v="17"/>
    <n v="2022"/>
    <n v="6350"/>
    <n v="825.5"/>
  </r>
  <r>
    <x v="0"/>
    <s v="Athletic"/>
    <s v="Golf"/>
    <s v="Adidas Golf"/>
    <s v="Bayonet"/>
    <x v="10"/>
    <x v="17"/>
    <n v="2022"/>
    <n v="6250"/>
    <n v="812.5"/>
  </r>
  <r>
    <x v="0"/>
    <s v="Athletic"/>
    <s v="Golf"/>
    <s v="Adidas Golf"/>
    <s v="Bayonet"/>
    <x v="10"/>
    <x v="17"/>
    <n v="2022"/>
    <n v="6200"/>
    <n v="806"/>
  </r>
  <r>
    <x v="0"/>
    <s v="Athletic"/>
    <s v="Golf"/>
    <s v="Adidas Golf"/>
    <s v="Bayonet"/>
    <x v="10"/>
    <x v="17"/>
    <n v="2022"/>
    <n v="6200"/>
    <n v="806"/>
  </r>
  <r>
    <x v="0"/>
    <s v="Athletic"/>
    <s v="Golf"/>
    <s v="Adidas Golf"/>
    <s v="Guide"/>
    <x v="19"/>
    <x v="48"/>
    <n v="2022"/>
    <n v="1750"/>
    <n v="787.5"/>
  </r>
  <r>
    <x v="0"/>
    <s v="Athletic"/>
    <s v="Golf"/>
    <s v="Adidas Golf"/>
    <s v="Dial"/>
    <x v="9"/>
    <x v="44"/>
    <n v="2022"/>
    <n v="375"/>
    <n v="765"/>
  </r>
  <r>
    <x v="0"/>
    <s v="Athletic"/>
    <s v="Golf"/>
    <s v="Adidas Golf"/>
    <s v="Guide"/>
    <x v="13"/>
    <x v="49"/>
    <n v="2022"/>
    <n v="5400"/>
    <n v="756"/>
  </r>
  <r>
    <x v="0"/>
    <s v="Athletic"/>
    <s v="Golf"/>
    <s v="Adidas Golf"/>
    <s v="Bayonet"/>
    <x v="10"/>
    <x v="17"/>
    <n v="2022"/>
    <n v="5800"/>
    <n v="754"/>
  </r>
  <r>
    <x v="0"/>
    <s v="Athletic"/>
    <s v="Golf"/>
    <s v="Adidas Golf"/>
    <s v="Dial"/>
    <x v="15"/>
    <x v="26"/>
    <n v="2022"/>
    <n v="675"/>
    <n v="735.75"/>
  </r>
  <r>
    <x v="0"/>
    <s v="Athletic"/>
    <s v="Golf"/>
    <s v="Adidas Golf"/>
    <s v="Dial"/>
    <x v="15"/>
    <x v="27"/>
    <n v="2022"/>
    <n v="675"/>
    <n v="735.75"/>
  </r>
  <r>
    <x v="0"/>
    <s v="Athletic"/>
    <s v="Golf"/>
    <s v="Adidas Golf"/>
    <s v="Guide"/>
    <x v="12"/>
    <x v="20"/>
    <n v="2022"/>
    <n v="4900"/>
    <n v="735"/>
  </r>
  <r>
    <x v="0"/>
    <s v="Athletic"/>
    <s v="Golf"/>
    <s v="Adidas Golf"/>
    <s v="Guide"/>
    <x v="13"/>
    <x v="46"/>
    <n v="2022"/>
    <n v="5300"/>
    <n v="728"/>
  </r>
  <r>
    <x v="0"/>
    <s v="Athletic"/>
    <s v="Golf"/>
    <s v="Adidas Golf"/>
    <s v="Bayonet"/>
    <x v="10"/>
    <x v="17"/>
    <n v="2022"/>
    <n v="5450"/>
    <n v="708.5"/>
  </r>
  <r>
    <x v="0"/>
    <s v="Athletic"/>
    <s v="Golf"/>
    <s v="Adidas Golf"/>
    <s v="Guide"/>
    <x v="13"/>
    <x v="34"/>
    <n v="2022"/>
    <n v="4100"/>
    <n v="697"/>
  </r>
  <r>
    <x v="0"/>
    <s v="Athletic"/>
    <s v="Golf"/>
    <s v="Adidas Golf"/>
    <s v="Guide"/>
    <x v="14"/>
    <x v="50"/>
    <n v="2022"/>
    <n v="2430"/>
    <n v="686.85"/>
  </r>
  <r>
    <x v="0"/>
    <s v="Athletic"/>
    <s v="Golf"/>
    <s v="Adidas Golf"/>
    <s v="Dial"/>
    <x v="16"/>
    <x v="28"/>
    <n v="2022"/>
    <n v="225"/>
    <n v="677.25"/>
  </r>
  <r>
    <x v="0"/>
    <s v="Athletic"/>
    <s v="Golf"/>
    <s v="Adidas Golf"/>
    <s v="Dial"/>
    <x v="16"/>
    <x v="29"/>
    <n v="2022"/>
    <n v="225"/>
    <n v="677.25"/>
  </r>
  <r>
    <x v="0"/>
    <s v="Athletic"/>
    <s v="Golf"/>
    <s v="Adidas Golf"/>
    <s v="Bayonet"/>
    <x v="10"/>
    <x v="17"/>
    <n v="2022"/>
    <n v="5100"/>
    <n v="656.5"/>
  </r>
  <r>
    <x v="0"/>
    <s v="Athletic"/>
    <s v="Golf"/>
    <s v="Adidas Golf"/>
    <s v="Dial"/>
    <x v="15"/>
    <x v="26"/>
    <n v="2022"/>
    <n v="600"/>
    <n v="654"/>
  </r>
  <r>
    <x v="0"/>
    <s v="Athletic"/>
    <s v="Golf"/>
    <s v="Adidas Golf"/>
    <s v="Dial"/>
    <x v="15"/>
    <x v="27"/>
    <n v="2022"/>
    <n v="600"/>
    <n v="654"/>
  </r>
  <r>
    <x v="0"/>
    <s v="Athletic"/>
    <s v="Golf"/>
    <s v="Adidas Golf"/>
    <s v="Guide"/>
    <x v="12"/>
    <x v="20"/>
    <n v="2022"/>
    <n v="4350"/>
    <n v="652.5"/>
  </r>
  <r>
    <x v="0"/>
    <s v="Athletic"/>
    <s v="Golf"/>
    <s v="Adidas Golf"/>
    <s v="Dial"/>
    <x v="20"/>
    <x v="51"/>
    <n v="2022"/>
    <n v="130"/>
    <n v="635.70000000000005"/>
  </r>
  <r>
    <x v="0"/>
    <s v="Athletic"/>
    <s v="Golf"/>
    <s v="Adidas Golf"/>
    <s v="Dial"/>
    <x v="20"/>
    <x v="52"/>
    <n v="2022"/>
    <n v="130"/>
    <n v="635.70000000000005"/>
  </r>
  <r>
    <x v="0"/>
    <s v="Athletic"/>
    <s v="Golf"/>
    <s v="Adidas Golf"/>
    <s v="Dial"/>
    <x v="8"/>
    <x v="14"/>
    <n v="2022"/>
    <n v="450"/>
    <n v="616.5"/>
  </r>
  <r>
    <x v="0"/>
    <s v="Athletic"/>
    <s v="Golf"/>
    <s v="Adidas Golf"/>
    <s v="Dial"/>
    <x v="6"/>
    <x v="12"/>
    <n v="2022"/>
    <n v="225"/>
    <n v="616.5"/>
  </r>
  <r>
    <x v="0"/>
    <s v="Athletic"/>
    <s v="Golf"/>
    <s v="Adidas Golf"/>
    <s v="Dial"/>
    <x v="6"/>
    <x v="35"/>
    <n v="2022"/>
    <n v="225"/>
    <n v="616.5"/>
  </r>
  <r>
    <x v="0"/>
    <s v="Athletic"/>
    <s v="Golf"/>
    <s v="Adidas Golf"/>
    <s v="Dial"/>
    <x v="9"/>
    <x v="44"/>
    <n v="2022"/>
    <n v="300"/>
    <n v="612"/>
  </r>
  <r>
    <x v="0"/>
    <s v="Athletic"/>
    <s v="Golf"/>
    <s v="Adidas Golf"/>
    <s v="Bayonet"/>
    <x v="10"/>
    <x v="17"/>
    <n v="2022"/>
    <n v="4500"/>
    <n v="585"/>
  </r>
  <r>
    <x v="0"/>
    <s v="Athletic"/>
    <s v="Golf"/>
    <s v="Adidas Golf"/>
    <s v="Guide"/>
    <x v="12"/>
    <x v="38"/>
    <n v="2022"/>
    <n v="4000"/>
    <n v="560"/>
  </r>
  <r>
    <x v="0"/>
    <s v="Athletic"/>
    <s v="Golf"/>
    <s v="Adidas Golf"/>
    <s v="Dial"/>
    <x v="6"/>
    <x v="12"/>
    <n v="2022"/>
    <n v="200"/>
    <n v="548"/>
  </r>
  <r>
    <x v="0"/>
    <s v="Athletic"/>
    <s v="Golf"/>
    <s v="Adidas Golf"/>
    <s v="Guide"/>
    <x v="19"/>
    <x v="47"/>
    <n v="2022"/>
    <n v="1000"/>
    <n v="500"/>
  </r>
  <r>
    <x v="0"/>
    <s v="Athletic"/>
    <s v="Golf"/>
    <s v="Adidas Golf"/>
    <s v="Dial"/>
    <x v="18"/>
    <x v="36"/>
    <n v="2022"/>
    <n v="625"/>
    <n v="493.75"/>
  </r>
  <r>
    <x v="0"/>
    <s v="Athletic"/>
    <s v="Golf"/>
    <s v="Adidas Golf"/>
    <s v="Dial"/>
    <x v="18"/>
    <x v="37"/>
    <n v="2022"/>
    <n v="625"/>
    <n v="493.75"/>
  </r>
  <r>
    <x v="0"/>
    <s v="Athletic"/>
    <s v="Golf"/>
    <s v="Adidas Golf"/>
    <s v="Dial"/>
    <x v="7"/>
    <x v="13"/>
    <n v="2022"/>
    <n v="500"/>
    <n v="470"/>
  </r>
  <r>
    <x v="0"/>
    <s v="Athletic"/>
    <s v="Golf"/>
    <s v="Adidas Golf"/>
    <s v="Guide"/>
    <x v="14"/>
    <x v="50"/>
    <n v="2022"/>
    <n v="1615"/>
    <n v="456"/>
  </r>
  <r>
    <x v="0"/>
    <s v="Athletic"/>
    <s v="Golf"/>
    <s v="Adidas Golf"/>
    <s v="Guide"/>
    <x v="19"/>
    <x v="53"/>
    <n v="2022"/>
    <n v="1000"/>
    <n v="450"/>
  </r>
  <r>
    <x v="0"/>
    <s v="Athletic"/>
    <s v="Golf"/>
    <s v="Adidas Golf"/>
    <s v="Guide"/>
    <x v="12"/>
    <x v="39"/>
    <n v="2022"/>
    <n v="3050"/>
    <n v="427"/>
  </r>
  <r>
    <x v="0"/>
    <s v="Athletic"/>
    <s v="Golf"/>
    <s v="Adidas Golf"/>
    <s v="Lace"/>
    <x v="17"/>
    <x v="54"/>
    <n v="2022"/>
    <n v="540"/>
    <n v="426.6"/>
  </r>
  <r>
    <x v="0"/>
    <s v="Athletic"/>
    <s v="Golf"/>
    <s v="Adidas Golf"/>
    <s v="Dial"/>
    <x v="8"/>
    <x v="14"/>
    <n v="2022"/>
    <n v="300"/>
    <n v="411"/>
  </r>
  <r>
    <x v="0"/>
    <s v="Athletic"/>
    <s v="Golf"/>
    <s v="Adidas Golf"/>
    <s v="Guide"/>
    <x v="13"/>
    <x v="42"/>
    <n v="2022"/>
    <n v="2400"/>
    <n v="408"/>
  </r>
  <r>
    <x v="0"/>
    <s v="Athletic"/>
    <s v="Golf"/>
    <s v="Adidas Golf"/>
    <s v="Dial"/>
    <x v="4"/>
    <x v="7"/>
    <n v="2022"/>
    <n v="175"/>
    <n v="397.25"/>
  </r>
  <r>
    <x v="0"/>
    <s v="Athletic"/>
    <s v="Golf"/>
    <s v="Adidas Golf"/>
    <s v="Dial"/>
    <x v="4"/>
    <x v="8"/>
    <n v="2022"/>
    <n v="175"/>
    <n v="397.25"/>
  </r>
  <r>
    <x v="0"/>
    <s v="Athletic"/>
    <s v="Golf"/>
    <s v="Adidas Golf"/>
    <s v="Guide"/>
    <x v="12"/>
    <x v="39"/>
    <n v="2022"/>
    <n v="2500"/>
    <n v="375"/>
  </r>
  <r>
    <x v="0"/>
    <s v="Athletic"/>
    <s v="Golf"/>
    <s v="Adidas Golf"/>
    <s v="Bayonet"/>
    <x v="10"/>
    <x v="17"/>
    <n v="2022"/>
    <n v="2850"/>
    <n v="370.5"/>
  </r>
  <r>
    <x v="0"/>
    <s v="Athletic"/>
    <s v="Golf"/>
    <s v="Adidas Golf"/>
    <s v="Guide"/>
    <x v="19"/>
    <x v="53"/>
    <n v="2022"/>
    <n v="1050"/>
    <n v="367.5"/>
  </r>
  <r>
    <x v="0"/>
    <s v="Athletic"/>
    <s v="Golf"/>
    <s v="Adidas Golf"/>
    <s v="Bayonet"/>
    <x v="10"/>
    <x v="17"/>
    <n v="2022"/>
    <n v="2800"/>
    <n v="364"/>
  </r>
  <r>
    <x v="0"/>
    <s v="Athletic"/>
    <s v="Golf"/>
    <s v="Adidas Golf"/>
    <s v="Bayonet"/>
    <x v="10"/>
    <x v="17"/>
    <n v="2022"/>
    <n v="2800"/>
    <n v="364"/>
  </r>
  <r>
    <x v="0"/>
    <s v="Athletic"/>
    <s v="Golf"/>
    <s v="Adidas Golf"/>
    <s v="Guide"/>
    <x v="19"/>
    <x v="53"/>
    <n v="2022"/>
    <n v="1000"/>
    <n v="350"/>
  </r>
  <r>
    <x v="0"/>
    <s v="Athletic"/>
    <s v="Golf"/>
    <s v="Adidas Golf"/>
    <s v="Bayonet"/>
    <x v="10"/>
    <x v="17"/>
    <n v="2022"/>
    <n v="2650"/>
    <n v="344.5"/>
  </r>
  <r>
    <x v="0"/>
    <s v="Athletic"/>
    <s v="Golf"/>
    <s v="Adidas Golf"/>
    <s v="Dial"/>
    <x v="6"/>
    <x v="12"/>
    <n v="2022"/>
    <n v="125"/>
    <n v="342.5"/>
  </r>
  <r>
    <x v="0"/>
    <s v="Athletic"/>
    <s v="Golf"/>
    <s v="Adidas Golf"/>
    <s v="Bayonet"/>
    <x v="10"/>
    <x v="17"/>
    <n v="2022"/>
    <n v="2400"/>
    <n v="312"/>
  </r>
  <r>
    <x v="0"/>
    <s v="Athletic"/>
    <s v="Golf"/>
    <s v="Adidas Golf"/>
    <s v="Dial"/>
    <x v="11"/>
    <x v="18"/>
    <n v="2022"/>
    <n v="100"/>
    <n v="299"/>
  </r>
  <r>
    <x v="0"/>
    <s v="Athletic"/>
    <s v="Golf"/>
    <s v="Adidas Golf"/>
    <s v="Dial"/>
    <x v="11"/>
    <x v="19"/>
    <n v="2022"/>
    <n v="100"/>
    <n v="299"/>
  </r>
  <r>
    <x v="0"/>
    <s v="Athletic"/>
    <s v="Golf"/>
    <s v="Adidas Golf"/>
    <s v="Dial"/>
    <x v="6"/>
    <x v="12"/>
    <n v="2022"/>
    <n v="100"/>
    <n v="274"/>
  </r>
  <r>
    <x v="0"/>
    <s v="Athletic"/>
    <s v="Golf"/>
    <s v="Adidas Golf"/>
    <s v="Dial"/>
    <x v="6"/>
    <x v="35"/>
    <n v="2022"/>
    <n v="100"/>
    <n v="274"/>
  </r>
  <r>
    <x v="0"/>
    <s v="Athletic"/>
    <s v="Golf"/>
    <s v="Adidas Golf"/>
    <s v="Lace"/>
    <x v="17"/>
    <x v="33"/>
    <n v="2022"/>
    <n v="330"/>
    <n v="260.7"/>
  </r>
  <r>
    <x v="0"/>
    <s v="Athletic"/>
    <s v="Golf"/>
    <s v="Adidas Golf"/>
    <s v="Bayonet"/>
    <x v="10"/>
    <x v="17"/>
    <n v="2022"/>
    <n v="1950"/>
    <n v="253.5"/>
  </r>
  <r>
    <x v="0"/>
    <s v="Athletic"/>
    <s v="Golf"/>
    <s v="Adidas Golf"/>
    <s v="Dial"/>
    <x v="7"/>
    <x v="13"/>
    <n v="2022"/>
    <n v="250"/>
    <n v="235"/>
  </r>
  <r>
    <x v="0"/>
    <s v="Athletic"/>
    <s v="Golf"/>
    <s v="Adidas Golf"/>
    <s v="Guide"/>
    <x v="19"/>
    <x v="53"/>
    <n v="2022"/>
    <n v="500"/>
    <n v="225"/>
  </r>
  <r>
    <x v="0"/>
    <s v="Athletic"/>
    <s v="Golf"/>
    <s v="Adidas Golf"/>
    <s v="Dial"/>
    <x v="15"/>
    <x v="26"/>
    <n v="2022"/>
    <n v="200"/>
    <n v="218"/>
  </r>
  <r>
    <x v="0"/>
    <s v="Athletic"/>
    <s v="Golf"/>
    <s v="Adidas Golf"/>
    <s v="Dial"/>
    <x v="15"/>
    <x v="27"/>
    <n v="2022"/>
    <n v="200"/>
    <n v="218"/>
  </r>
  <r>
    <x v="0"/>
    <s v="Athletic"/>
    <s v="Golf"/>
    <s v="Adidas Golf"/>
    <s v="Guide"/>
    <x v="13"/>
    <x v="46"/>
    <n v="2022"/>
    <n v="1300"/>
    <n v="182"/>
  </r>
  <r>
    <x v="0"/>
    <s v="Athletic"/>
    <s v="Golf"/>
    <s v="Adidas Golf"/>
    <s v="Bayonet"/>
    <x v="10"/>
    <x v="17"/>
    <n v="2022"/>
    <n v="1350"/>
    <n v="175.5"/>
  </r>
  <r>
    <x v="0"/>
    <s v="Athletic"/>
    <s v="Golf"/>
    <s v="Adidas Golf"/>
    <s v="Dial"/>
    <x v="4"/>
    <x v="7"/>
    <n v="2022"/>
    <n v="75"/>
    <n v="170.25"/>
  </r>
  <r>
    <x v="0"/>
    <s v="Athletic"/>
    <s v="Golf"/>
    <s v="Adidas Golf"/>
    <s v="Dial"/>
    <x v="4"/>
    <x v="8"/>
    <n v="2022"/>
    <n v="75"/>
    <n v="170.25"/>
  </r>
  <r>
    <x v="0"/>
    <s v="Athletic"/>
    <s v="Golf"/>
    <s v="Adidas Golf"/>
    <s v="Bayonet"/>
    <x v="10"/>
    <x v="17"/>
    <n v="2022"/>
    <n v="1200"/>
    <n v="156"/>
  </r>
  <r>
    <x v="0"/>
    <s v="Athletic"/>
    <s v="Golf"/>
    <s v="Adidas Golf"/>
    <s v="Dial"/>
    <x v="6"/>
    <x v="12"/>
    <n v="2022"/>
    <n v="50"/>
    <n v="137"/>
  </r>
  <r>
    <x v="0"/>
    <s v="Athletic"/>
    <s v="Golf"/>
    <s v="Adidas Golf"/>
    <s v="Dial"/>
    <x v="6"/>
    <x v="12"/>
    <n v="2022"/>
    <n v="50"/>
    <n v="137"/>
  </r>
  <r>
    <x v="0"/>
    <s v="Athletic"/>
    <s v="Golf"/>
    <s v="Adidas Golf"/>
    <s v="Dial"/>
    <x v="6"/>
    <x v="12"/>
    <n v="2022"/>
    <n v="50"/>
    <n v="137"/>
  </r>
  <r>
    <x v="0"/>
    <s v="Athletic"/>
    <s v="Golf"/>
    <s v="Adidas Golf"/>
    <s v="Dial"/>
    <x v="6"/>
    <x v="35"/>
    <n v="2022"/>
    <n v="50"/>
    <n v="137"/>
  </r>
  <r>
    <x v="0"/>
    <s v="Athletic"/>
    <s v="Golf"/>
    <s v="Adidas Golf"/>
    <s v="Guide"/>
    <x v="12"/>
    <x v="38"/>
    <n v="2022"/>
    <n v="900"/>
    <n v="135"/>
  </r>
  <r>
    <x v="0"/>
    <s v="Athletic"/>
    <s v="Golf"/>
    <s v="Adidas Golf"/>
    <s v="Guide"/>
    <x v="12"/>
    <x v="20"/>
    <n v="2022"/>
    <n v="850"/>
    <n v="127.5"/>
  </r>
  <r>
    <x v="0"/>
    <s v="Athletic"/>
    <s v="Golf"/>
    <s v="Adidas Golf"/>
    <s v="Dial"/>
    <x v="18"/>
    <x v="36"/>
    <n v="2022"/>
    <n v="150"/>
    <n v="118.5"/>
  </r>
  <r>
    <x v="0"/>
    <s v="Athletic"/>
    <s v="Golf"/>
    <s v="Adidas Golf"/>
    <s v="Dial"/>
    <x v="18"/>
    <x v="36"/>
    <n v="2022"/>
    <n v="150"/>
    <n v="118.5"/>
  </r>
  <r>
    <x v="0"/>
    <s v="Athletic"/>
    <s v="Golf"/>
    <s v="Adidas Golf"/>
    <s v="Dial"/>
    <x v="18"/>
    <x v="37"/>
    <n v="2022"/>
    <n v="150"/>
    <n v="118.5"/>
  </r>
  <r>
    <x v="0"/>
    <s v="Athletic"/>
    <s v="Golf"/>
    <s v="Adidas Golf"/>
    <s v="Dial"/>
    <x v="18"/>
    <x v="37"/>
    <n v="2022"/>
    <n v="150"/>
    <n v="118.5"/>
  </r>
  <r>
    <x v="0"/>
    <s v="Athletic"/>
    <s v="Golf"/>
    <s v="Adidas Golf"/>
    <s v="Dial"/>
    <x v="4"/>
    <x v="7"/>
    <n v="2022"/>
    <n v="50"/>
    <n v="113.5"/>
  </r>
  <r>
    <x v="0"/>
    <s v="Athletic"/>
    <s v="Golf"/>
    <s v="Adidas Golf"/>
    <s v="Dial"/>
    <x v="4"/>
    <x v="8"/>
    <n v="2022"/>
    <n v="50"/>
    <n v="113.5"/>
  </r>
  <r>
    <x v="0"/>
    <s v="Athletic"/>
    <s v="Golf"/>
    <s v="Adidas Golf"/>
    <s v="Dial"/>
    <x v="4"/>
    <x v="8"/>
    <n v="2022"/>
    <n v="50"/>
    <n v="113.5"/>
  </r>
  <r>
    <x v="0"/>
    <s v="Athletic"/>
    <s v="Golf"/>
    <s v="Adidas Golf"/>
    <s v="Guide"/>
    <x v="19"/>
    <x v="47"/>
    <n v="2022"/>
    <n v="200"/>
    <n v="90"/>
  </r>
  <r>
    <x v="0"/>
    <s v="Athletic"/>
    <s v="Golf"/>
    <s v="Adidas Golf"/>
    <s v="Guide"/>
    <x v="19"/>
    <x v="47"/>
    <n v="2022"/>
    <n v="200"/>
    <n v="90"/>
  </r>
  <r>
    <x v="0"/>
    <s v="Athletic"/>
    <s v="Golf"/>
    <s v="Adidas Golf"/>
    <s v="Guide"/>
    <x v="19"/>
    <x v="48"/>
    <n v="2022"/>
    <n v="200"/>
    <n v="90"/>
  </r>
  <r>
    <x v="0"/>
    <s v="Athletic"/>
    <s v="Golf"/>
    <s v="Adidas Golf"/>
    <s v="Guide"/>
    <x v="13"/>
    <x v="42"/>
    <n v="2022"/>
    <n v="600"/>
    <n v="84"/>
  </r>
  <r>
    <x v="0"/>
    <s v="Athletic"/>
    <s v="Golf"/>
    <s v="Adidas Golf"/>
    <s v="Guide"/>
    <x v="19"/>
    <x v="48"/>
    <n v="2022"/>
    <n v="175"/>
    <n v="78.75"/>
  </r>
  <r>
    <x v="0"/>
    <s v="Athletic"/>
    <s v="Golf"/>
    <s v="Adidas Golf"/>
    <s v="Guide"/>
    <x v="13"/>
    <x v="22"/>
    <n v="2022"/>
    <n v="400"/>
    <n v="68"/>
  </r>
  <r>
    <x v="0"/>
    <s v="Athletic"/>
    <s v="Golf"/>
    <s v="Adidas Golf"/>
    <s v="Dial"/>
    <x v="18"/>
    <x v="36"/>
    <n v="2022"/>
    <n v="75"/>
    <n v="59.25"/>
  </r>
  <r>
    <x v="0"/>
    <s v="Athletic"/>
    <s v="Golf"/>
    <s v="Adidas Golf"/>
    <s v="Dial"/>
    <x v="18"/>
    <x v="36"/>
    <n v="2022"/>
    <n v="75"/>
    <n v="59.25"/>
  </r>
  <r>
    <x v="0"/>
    <s v="Athletic"/>
    <s v="Golf"/>
    <s v="Adidas Golf"/>
    <s v="Dial"/>
    <x v="18"/>
    <x v="37"/>
    <n v="2022"/>
    <n v="75"/>
    <n v="59.25"/>
  </r>
  <r>
    <x v="0"/>
    <s v="Athletic"/>
    <s v="Golf"/>
    <s v="Adidas Golf"/>
    <s v="Dial"/>
    <x v="18"/>
    <x v="37"/>
    <n v="2022"/>
    <n v="75"/>
    <n v="59.25"/>
  </r>
  <r>
    <x v="0"/>
    <s v="Athletic"/>
    <s v="Golf"/>
    <s v="Adidas Golf"/>
    <s v="Dial"/>
    <x v="4"/>
    <x v="7"/>
    <n v="2022"/>
    <n v="25"/>
    <n v="56.75"/>
  </r>
  <r>
    <x v="0"/>
    <s v="Athletic"/>
    <s v="Golf"/>
    <s v="Adidas Golf"/>
    <s v="Dial"/>
    <x v="4"/>
    <x v="16"/>
    <n v="2022"/>
    <n v="25"/>
    <n v="56.75"/>
  </r>
  <r>
    <x v="0"/>
    <s v="Athletic"/>
    <s v="Golf"/>
    <s v="Adidas Golf"/>
    <s v="Dial"/>
    <x v="15"/>
    <x v="26"/>
    <n v="2022"/>
    <n v="50"/>
    <n v="54.5"/>
  </r>
  <r>
    <x v="0"/>
    <s v="Athletic"/>
    <s v="Golf"/>
    <s v="Adidas Golf"/>
    <s v="Dial"/>
    <x v="15"/>
    <x v="26"/>
    <n v="2022"/>
    <n v="50"/>
    <n v="54.5"/>
  </r>
  <r>
    <x v="0"/>
    <s v="Athletic"/>
    <s v="Golf"/>
    <s v="Adidas Golf"/>
    <s v="Dial"/>
    <x v="15"/>
    <x v="27"/>
    <n v="2022"/>
    <n v="50"/>
    <n v="54.5"/>
  </r>
  <r>
    <x v="0"/>
    <s v="Athletic"/>
    <s v="Golf"/>
    <s v="Adidas Golf"/>
    <s v="Dial"/>
    <x v="15"/>
    <x v="27"/>
    <n v="2022"/>
    <n v="50"/>
    <n v="54.5"/>
  </r>
  <r>
    <x v="0"/>
    <s v="Athletic"/>
    <s v="Golf"/>
    <s v="Adidas Golf"/>
    <s v="Bayonet"/>
    <x v="10"/>
    <x v="17"/>
    <n v="2022"/>
    <n v="400"/>
    <n v="52"/>
  </r>
  <r>
    <x v="0"/>
    <s v="Athletic"/>
    <s v="Golf"/>
    <s v="Adidas Golf"/>
    <s v="Dial"/>
    <x v="18"/>
    <x v="36"/>
    <n v="2022"/>
    <n v="50"/>
    <n v="39.5"/>
  </r>
  <r>
    <x v="0"/>
    <s v="Athletic"/>
    <s v="Golf"/>
    <s v="Adidas Golf"/>
    <s v="Dial"/>
    <x v="18"/>
    <x v="37"/>
    <n v="2022"/>
    <n v="50"/>
    <n v="39.5"/>
  </r>
  <r>
    <x v="0"/>
    <s v="Athletic"/>
    <s v="Golf"/>
    <s v="Adidas Golf"/>
    <s v="Bayonet"/>
    <x v="10"/>
    <x v="17"/>
    <n v="2022"/>
    <n v="300"/>
    <n v="39"/>
  </r>
  <r>
    <x v="0"/>
    <s v="Athletic"/>
    <s v="Golf"/>
    <s v="Adidas Golf"/>
    <s v="Bayonet"/>
    <x v="10"/>
    <x v="17"/>
    <n v="2022"/>
    <n v="300"/>
    <n v="39"/>
  </r>
  <r>
    <x v="0"/>
    <s v="Athletic"/>
    <s v="Golf"/>
    <s v="Adidas Golf"/>
    <s v="Guide"/>
    <x v="13"/>
    <x v="25"/>
    <n v="2022"/>
    <n v="200"/>
    <n v="34"/>
  </r>
  <r>
    <x v="0"/>
    <s v="Athletic"/>
    <s v="Golf"/>
    <s v="Adidas Golf"/>
    <s v="Guide"/>
    <x v="12"/>
    <x v="20"/>
    <n v="2022"/>
    <n v="200"/>
    <n v="29.5"/>
  </r>
  <r>
    <x v="0"/>
    <s v="Athletic"/>
    <s v="Golf"/>
    <s v="Adidas Golf"/>
    <s v="Dial"/>
    <x v="15"/>
    <x v="26"/>
    <n v="2022"/>
    <n v="25"/>
    <n v="27.25"/>
  </r>
  <r>
    <x v="0"/>
    <s v="Athletic"/>
    <s v="Golf"/>
    <s v="Adidas Golf"/>
    <s v="Dial"/>
    <x v="15"/>
    <x v="27"/>
    <n v="2022"/>
    <n v="25"/>
    <n v="27.25"/>
  </r>
  <r>
    <x v="0"/>
    <s v="Athletic"/>
    <s v="Golf"/>
    <s v="Adidas Golf"/>
    <s v="Guide"/>
    <x v="19"/>
    <x v="48"/>
    <n v="2022"/>
    <n v="50"/>
    <n v="22.5"/>
  </r>
  <r>
    <x v="0"/>
    <s v="Athletic"/>
    <s v="Golf"/>
    <s v="Adidas Golf"/>
    <s v="Guide"/>
    <x v="12"/>
    <x v="55"/>
    <n v="2022"/>
    <n v="150"/>
    <n v="22.5"/>
  </r>
  <r>
    <x v="0"/>
    <s v="Athletic"/>
    <s v="Golf"/>
    <s v="Adidas Golf"/>
    <s v="Dial"/>
    <x v="18"/>
    <x v="36"/>
    <n v="2022"/>
    <n v="25"/>
    <n v="19.75"/>
  </r>
  <r>
    <x v="0"/>
    <s v="Athletic"/>
    <s v="Golf"/>
    <s v="Adidas Golf"/>
    <s v="Dial"/>
    <x v="18"/>
    <x v="36"/>
    <n v="2022"/>
    <n v="25"/>
    <n v="19.75"/>
  </r>
  <r>
    <x v="0"/>
    <s v="Athletic"/>
    <s v="Golf"/>
    <s v="Adidas Golf"/>
    <s v="Dial"/>
    <x v="18"/>
    <x v="36"/>
    <n v="2022"/>
    <n v="25"/>
    <n v="19.75"/>
  </r>
  <r>
    <x v="0"/>
    <s v="Athletic"/>
    <s v="Golf"/>
    <s v="Adidas Golf"/>
    <s v="Dial"/>
    <x v="18"/>
    <x v="37"/>
    <n v="2022"/>
    <n v="25"/>
    <n v="19.75"/>
  </r>
  <r>
    <x v="0"/>
    <s v="Athletic"/>
    <s v="Golf"/>
    <s v="Adidas Golf"/>
    <s v="Dial"/>
    <x v="18"/>
    <x v="37"/>
    <n v="2022"/>
    <n v="25"/>
    <n v="19.75"/>
  </r>
  <r>
    <x v="0"/>
    <s v="Athletic"/>
    <s v="Golf"/>
    <s v="Adidas Golf"/>
    <s v="Dial"/>
    <x v="18"/>
    <x v="37"/>
    <n v="2022"/>
    <n v="25"/>
    <n v="19.75"/>
  </r>
  <r>
    <x v="0"/>
    <s v="Athletic"/>
    <s v="Golf"/>
    <s v="Adidas Golf"/>
    <s v="Bayonet"/>
    <x v="10"/>
    <x v="17"/>
    <n v="2022"/>
    <n v="150"/>
    <n v="19.5"/>
  </r>
  <r>
    <x v="0"/>
    <s v="Athletic"/>
    <s v="Golf"/>
    <s v="Adidas Golf"/>
    <s v="Guide"/>
    <x v="13"/>
    <x v="43"/>
    <n v="2022"/>
    <n v="100"/>
    <n v="17"/>
  </r>
  <r>
    <x v="0"/>
    <s v="Athletic"/>
    <s v="Golf"/>
    <s v="Adidas Golf"/>
    <s v="Guide"/>
    <x v="13"/>
    <x v="34"/>
    <n v="2022"/>
    <n v="100"/>
    <n v="17"/>
  </r>
  <r>
    <x v="0"/>
    <s v="Athletic"/>
    <s v="Golf"/>
    <s v="Adidas Golf"/>
    <s v="Guide"/>
    <x v="13"/>
    <x v="34"/>
    <n v="2022"/>
    <n v="100"/>
    <n v="17"/>
  </r>
  <r>
    <x v="0"/>
    <s v="Athletic"/>
    <s v="Golf"/>
    <s v="Adidas Golf"/>
    <s v="Guide"/>
    <x v="13"/>
    <x v="34"/>
    <n v="2022"/>
    <n v="100"/>
    <n v="17"/>
  </r>
  <r>
    <x v="0"/>
    <s v="Athletic"/>
    <s v="Golf"/>
    <s v="Adidas Golf"/>
    <s v="Guide"/>
    <x v="13"/>
    <x v="49"/>
    <n v="2022"/>
    <n v="100"/>
    <n v="17"/>
  </r>
  <r>
    <x v="0"/>
    <s v="Athletic"/>
    <s v="Golf"/>
    <s v="Adidas Golf"/>
    <s v="Guide"/>
    <x v="13"/>
    <x v="25"/>
    <n v="2022"/>
    <n v="100"/>
    <n v="17"/>
  </r>
  <r>
    <x v="0"/>
    <s v="Athletic"/>
    <s v="Golf"/>
    <s v="Adidas Golf"/>
    <s v="Guide"/>
    <x v="13"/>
    <x v="22"/>
    <n v="2022"/>
    <n v="100"/>
    <n v="17"/>
  </r>
  <r>
    <x v="0"/>
    <s v="Athletic"/>
    <s v="Golf"/>
    <s v="Adidas Golf"/>
    <s v="Guide"/>
    <x v="13"/>
    <x v="22"/>
    <n v="2022"/>
    <n v="100"/>
    <n v="17"/>
  </r>
  <r>
    <x v="0"/>
    <s v="Athletic"/>
    <s v="Golf"/>
    <s v="Adidas Golf"/>
    <s v="Guide"/>
    <x v="12"/>
    <x v="39"/>
    <n v="2022"/>
    <n v="100"/>
    <n v="15"/>
  </r>
  <r>
    <x v="0"/>
    <s v="Athletic"/>
    <s v="Golf"/>
    <s v="Adidas Golf"/>
    <s v="Guide"/>
    <x v="12"/>
    <x v="32"/>
    <n v="2022"/>
    <n v="100"/>
    <n v="15"/>
  </r>
  <r>
    <x v="0"/>
    <s v="Athletic"/>
    <s v="Golf"/>
    <s v="Adidas Golf"/>
    <s v="Guide"/>
    <x v="12"/>
    <x v="32"/>
    <n v="2022"/>
    <n v="100"/>
    <n v="15"/>
  </r>
  <r>
    <x v="0"/>
    <s v="Athletic"/>
    <s v="Golf"/>
    <s v="Adidas Golf"/>
    <s v="Guide"/>
    <x v="12"/>
    <x v="20"/>
    <n v="2022"/>
    <n v="100"/>
    <n v="15"/>
  </r>
  <r>
    <x v="0"/>
    <s v="Athletic"/>
    <s v="Golf"/>
    <s v="Adidas Golf"/>
    <s v="Bayonet"/>
    <x v="10"/>
    <x v="17"/>
    <n v="2022"/>
    <n v="100"/>
    <n v="13"/>
  </r>
  <r>
    <x v="0"/>
    <s v="Athletic"/>
    <s v="Golf"/>
    <s v="Adidas Golf"/>
    <s v="Bayonet"/>
    <x v="10"/>
    <x v="17"/>
    <n v="2022"/>
    <n v="100"/>
    <n v="13"/>
  </r>
  <r>
    <x v="0"/>
    <s v="Athletic"/>
    <s v="Golf"/>
    <s v="Adidas Golf"/>
    <s v="Bayonet"/>
    <x v="10"/>
    <x v="17"/>
    <n v="2022"/>
    <n v="100"/>
    <n v="13"/>
  </r>
  <r>
    <x v="0"/>
    <s v="Athletic"/>
    <s v="Golf"/>
    <s v="Adidas Golf"/>
    <s v="Bayonet"/>
    <x v="10"/>
    <x v="17"/>
    <n v="2022"/>
    <n v="100"/>
    <n v="13"/>
  </r>
  <r>
    <x v="0"/>
    <s v="Athletic"/>
    <s v="Golf"/>
    <s v="Adidas Golf"/>
    <s v="Lace"/>
    <x v="17"/>
    <x v="33"/>
    <n v="2022"/>
    <n v="10"/>
    <n v="7.9"/>
  </r>
  <r>
    <x v="0"/>
    <s v="Athletic"/>
    <s v="Golf"/>
    <s v="Adidas Golf"/>
    <s v="Guide"/>
    <x v="12"/>
    <x v="39"/>
    <n v="2022"/>
    <n v="50"/>
    <n v="7.5"/>
  </r>
  <r>
    <x v="0"/>
    <s v="Athletic"/>
    <s v="Golf"/>
    <s v="Adidas Golf"/>
    <s v="Guide"/>
    <x v="12"/>
    <x v="32"/>
    <n v="2022"/>
    <n v="50"/>
    <n v="7.5"/>
  </r>
  <r>
    <x v="0"/>
    <s v="Athletic"/>
    <s v="Golf"/>
    <s v="Adidas Golf"/>
    <s v="Guide"/>
    <x v="12"/>
    <x v="38"/>
    <n v="2022"/>
    <n v="50"/>
    <n v="7.5"/>
  </r>
  <r>
    <x v="0"/>
    <s v="Athletic"/>
    <s v="Golf"/>
    <s v="Adidas Golf"/>
    <s v="Bayonet"/>
    <x v="10"/>
    <x v="17"/>
    <n v="2022"/>
    <n v="50"/>
    <n v="6.5"/>
  </r>
  <r>
    <x v="0"/>
    <s v="Athletic"/>
    <s v="Golf"/>
    <s v="Adidas Golf"/>
    <s v="Bayonet"/>
    <x v="10"/>
    <x v="17"/>
    <n v="2022"/>
    <n v="50"/>
    <n v="6.5"/>
  </r>
  <r>
    <x v="0"/>
    <s v="Athletic"/>
    <s v="Golf"/>
    <s v="Adidas Golf"/>
    <s v="Bayonet"/>
    <x v="10"/>
    <x v="17"/>
    <n v="2022"/>
    <n v="50"/>
    <n v="6.5"/>
  </r>
  <r>
    <x v="0"/>
    <s v="Athletic"/>
    <s v="Golf"/>
    <s v="Adidas Golf"/>
    <s v="Bayonet"/>
    <x v="10"/>
    <x v="17"/>
    <n v="2022"/>
    <n v="50"/>
    <n v="6.5"/>
  </r>
  <r>
    <x v="0"/>
    <s v="Athletic"/>
    <s v="Golf"/>
    <s v="Adidas Golf"/>
    <s v="Bayonet"/>
    <x v="10"/>
    <x v="17"/>
    <n v="2022"/>
    <n v="50"/>
    <n v="6.5"/>
  </r>
  <r>
    <x v="0"/>
    <s v="Athletic"/>
    <s v="Golf"/>
    <s v="Adidas Golf"/>
    <s v="Guide"/>
    <x v="19"/>
    <x v="53"/>
    <n v="2022"/>
    <n v="0"/>
    <n v="0"/>
  </r>
  <r>
    <x v="0"/>
    <s v="Athletic"/>
    <s v="Golf"/>
    <s v="Adidas Golf"/>
    <s v="Guide"/>
    <x v="12"/>
    <x v="20"/>
    <n v="2022"/>
    <n v="50"/>
    <n v="0"/>
  </r>
  <r>
    <x v="0"/>
    <s v="Athletic"/>
    <s v="Golf"/>
    <s v="Adidas Golf"/>
    <s v="Guide"/>
    <x v="12"/>
    <x v="20"/>
    <n v="2022"/>
    <n v="50"/>
    <n v="0"/>
  </r>
  <r>
    <x v="1"/>
    <s v="Outdoor"/>
    <s v="Hike/Mountaineering"/>
    <s v="Alfa"/>
    <s v="Dial"/>
    <x v="3"/>
    <x v="5"/>
    <n v="2022"/>
    <n v="1160"/>
    <n v="2553"/>
  </r>
  <r>
    <x v="1"/>
    <s v="Outdoor"/>
    <s v="Hike/Mountaineering"/>
    <s v="Alfa"/>
    <s v="Dial"/>
    <x v="3"/>
    <x v="5"/>
    <n v="2022"/>
    <n v="8070"/>
    <n v="17976"/>
  </r>
  <r>
    <x v="1"/>
    <s v="Outdoor"/>
    <s v="Hike/Mountaineering"/>
    <s v="Alfa"/>
    <s v="Dial"/>
    <x v="3"/>
    <x v="5"/>
    <n v="2022"/>
    <n v="0"/>
    <n v="0"/>
  </r>
  <r>
    <x v="1"/>
    <s v="Outdoor"/>
    <s v="Hike/Mountaineering"/>
    <s v="Alfa"/>
    <s v="Dial"/>
    <x v="3"/>
    <x v="5"/>
    <n v="2022"/>
    <n v="2010"/>
    <n v="4480"/>
  </r>
  <r>
    <x v="1"/>
    <s v="Outdoor"/>
    <s v="Hike/Mountaineering"/>
    <s v="Alfa"/>
    <s v="Dial"/>
    <x v="3"/>
    <x v="6"/>
    <n v="2022"/>
    <n v="1160"/>
    <n v="2553"/>
  </r>
  <r>
    <x v="1"/>
    <s v="Outdoor"/>
    <s v="Hike/Mountaineering"/>
    <s v="Alfa"/>
    <s v="Dial"/>
    <x v="3"/>
    <x v="6"/>
    <n v="2022"/>
    <n v="8070"/>
    <n v="17976"/>
  </r>
  <r>
    <x v="1"/>
    <s v="Outdoor"/>
    <s v="Hike/Mountaineering"/>
    <s v="Alfa"/>
    <s v="Dial"/>
    <x v="3"/>
    <x v="6"/>
    <n v="2022"/>
    <n v="0"/>
    <n v="0"/>
  </r>
  <r>
    <x v="1"/>
    <s v="Outdoor"/>
    <s v="Hike/Mountaineering"/>
    <s v="Alfa"/>
    <s v="Dial"/>
    <x v="3"/>
    <x v="6"/>
    <n v="2022"/>
    <n v="4450"/>
    <n v="9912"/>
  </r>
  <r>
    <x v="1"/>
    <s v="Outdoor"/>
    <s v="Hike/Mountaineering"/>
    <s v="Alfa"/>
    <s v="Dial"/>
    <x v="3"/>
    <x v="6"/>
    <n v="2022"/>
    <n v="4020"/>
    <n v="8960"/>
  </r>
  <r>
    <x v="1"/>
    <s v="Outdoor"/>
    <s v="Hike/Mountaineering"/>
    <s v="Alfa"/>
    <s v="Dial"/>
    <x v="3"/>
    <x v="6"/>
    <n v="2022"/>
    <n v="2640"/>
    <n v="5880"/>
  </r>
  <r>
    <x v="1"/>
    <s v="Outdoor"/>
    <s v="Hike/Mountaineering"/>
    <s v="Alfa"/>
    <s v="Dial"/>
    <x v="3"/>
    <x v="6"/>
    <n v="2022"/>
    <n v="4020"/>
    <n v="8960"/>
  </r>
  <r>
    <x v="1"/>
    <s v="Outdoor"/>
    <s v="Hike/Mountaineering"/>
    <s v="Alfa"/>
    <s v="Dial"/>
    <x v="3"/>
    <x v="6"/>
    <n v="2022"/>
    <n v="2340"/>
    <n v="5208"/>
  </r>
  <r>
    <x v="1"/>
    <s v="Outdoor"/>
    <s v="Hike/Mountaineering"/>
    <s v="Alfa"/>
    <s v="Dial"/>
    <x v="3"/>
    <x v="6"/>
    <n v="2022"/>
    <n v="3015"/>
    <n v="6720"/>
  </r>
  <r>
    <x v="1"/>
    <s v="Outdoor"/>
    <s v="Hike/Mountaineering"/>
    <s v="Alfa"/>
    <s v="Dial"/>
    <x v="3"/>
    <x v="6"/>
    <n v="2022"/>
    <n v="2640"/>
    <n v="5880"/>
  </r>
  <r>
    <x v="1"/>
    <s v="Outdoor"/>
    <s v="Hike/Mountaineering"/>
    <s v="Alfa"/>
    <s v="Dial"/>
    <x v="3"/>
    <x v="6"/>
    <n v="2022"/>
    <n v="2010"/>
    <n v="4480"/>
  </r>
  <r>
    <x v="1"/>
    <s v="Outdoor"/>
    <s v="Hike/Mountaineering"/>
    <s v="Alfa"/>
    <s v="Dial"/>
    <x v="3"/>
    <x v="6"/>
    <n v="2022"/>
    <n v="2010"/>
    <n v="4480"/>
  </r>
  <r>
    <x v="1"/>
    <s v="Outdoor"/>
    <s v="Hike/Mountaineering"/>
    <s v="Alfa"/>
    <s v="Dial"/>
    <x v="21"/>
    <x v="56"/>
    <n v="2022"/>
    <n v="2415"/>
    <n v="6288"/>
  </r>
  <r>
    <x v="1"/>
    <s v="Outdoor"/>
    <s v="Hike/Mountaineering"/>
    <s v="Alfa"/>
    <s v="Dial"/>
    <x v="21"/>
    <x v="56"/>
    <n v="2022"/>
    <n v="5580"/>
    <n v="14541"/>
  </r>
  <r>
    <x v="1"/>
    <s v="Outdoor"/>
    <s v="Hike/Mountaineering"/>
    <s v="Alfa"/>
    <s v="Dial"/>
    <x v="21"/>
    <x v="57"/>
    <n v="2022"/>
    <n v="5580"/>
    <n v="14541"/>
  </r>
  <r>
    <x v="1"/>
    <s v="Outdoor"/>
    <s v="Hike/Mountaineering"/>
    <s v="Alfa"/>
    <s v="Dial"/>
    <x v="21"/>
    <x v="58"/>
    <n v="2022"/>
    <n v="2415"/>
    <n v="6288"/>
  </r>
  <r>
    <x v="0"/>
    <s v="Outdoor"/>
    <s v="Trail Run"/>
    <s v="Altra"/>
    <s v="Dial"/>
    <x v="18"/>
    <x v="36"/>
    <n v="2022"/>
    <n v="6160"/>
    <n v="4838.75"/>
  </r>
  <r>
    <x v="0"/>
    <s v="Outdoor"/>
    <s v="Trail Run"/>
    <s v="Altra"/>
    <s v="Dial"/>
    <x v="18"/>
    <x v="36"/>
    <n v="2022"/>
    <n v="3550"/>
    <n v="2784.75"/>
  </r>
  <r>
    <x v="0"/>
    <s v="Outdoor"/>
    <s v="Trail Run"/>
    <s v="Altra"/>
    <s v="Dial"/>
    <x v="18"/>
    <x v="36"/>
    <n v="2022"/>
    <n v="2090"/>
    <n v="1639.25"/>
  </r>
  <r>
    <x v="0"/>
    <s v="Outdoor"/>
    <s v="Trail Run"/>
    <s v="Altra"/>
    <s v="Dial"/>
    <x v="18"/>
    <x v="37"/>
    <n v="2022"/>
    <n v="2090"/>
    <n v="1639.25"/>
  </r>
  <r>
    <x v="0"/>
    <s v="Outdoor"/>
    <s v="Trail Run"/>
    <s v="Altra"/>
    <s v="Dial"/>
    <x v="18"/>
    <x v="37"/>
    <n v="2022"/>
    <n v="1085"/>
    <n v="849.25"/>
  </r>
  <r>
    <x v="0"/>
    <s v="Outdoor"/>
    <s v="Trail Run"/>
    <s v="Altra"/>
    <s v="Dial"/>
    <x v="18"/>
    <x v="37"/>
    <n v="2022"/>
    <n v="2115"/>
    <n v="1659"/>
  </r>
  <r>
    <x v="0"/>
    <s v="Outdoor"/>
    <s v="Trail Run"/>
    <s v="Altra"/>
    <s v="Dial"/>
    <x v="18"/>
    <x v="37"/>
    <n v="2022"/>
    <n v="1035"/>
    <n v="809.75"/>
  </r>
  <r>
    <x v="0"/>
    <s v="Outdoor"/>
    <s v="Trail Run"/>
    <s v="Altra"/>
    <s v="Dial"/>
    <x v="18"/>
    <x v="37"/>
    <n v="2022"/>
    <n v="2315"/>
    <n v="1817"/>
  </r>
  <r>
    <x v="0"/>
    <s v="Outdoor"/>
    <s v="Trail Run"/>
    <s v="Altra"/>
    <s v="Dial"/>
    <x v="18"/>
    <x v="37"/>
    <n v="2022"/>
    <n v="1210"/>
    <n v="948"/>
  </r>
  <r>
    <x v="0"/>
    <s v="Outdoor"/>
    <s v="Trail Run"/>
    <s v="Altra"/>
    <s v="Dial"/>
    <x v="18"/>
    <x v="37"/>
    <n v="2022"/>
    <n v="1185"/>
    <n v="928.25"/>
  </r>
  <r>
    <x v="0"/>
    <s v="Outdoor"/>
    <s v="Trail Run"/>
    <s v="Altra"/>
    <s v="Dial"/>
    <x v="18"/>
    <x v="37"/>
    <n v="2022"/>
    <n v="2115"/>
    <n v="1659"/>
  </r>
  <r>
    <x v="0"/>
    <s v="Outdoor"/>
    <s v="Trail Run"/>
    <s v="Altra"/>
    <s v="Dial"/>
    <x v="18"/>
    <x v="37"/>
    <n v="2022"/>
    <n v="1035"/>
    <n v="809.75"/>
  </r>
  <r>
    <x v="0"/>
    <s v="Outdoor"/>
    <s v="Trail Run"/>
    <s v="Altra"/>
    <s v="Dial"/>
    <x v="18"/>
    <x v="37"/>
    <n v="2022"/>
    <n v="2315"/>
    <n v="1817"/>
  </r>
  <r>
    <x v="0"/>
    <s v="Outdoor"/>
    <s v="Trail Run"/>
    <s v="Altra"/>
    <s v="Dial"/>
    <x v="18"/>
    <x v="37"/>
    <n v="2022"/>
    <n v="1210"/>
    <n v="948"/>
  </r>
  <r>
    <x v="0"/>
    <s v="Outdoor"/>
    <s v="Trail Run"/>
    <s v="Altra"/>
    <s v="Dial"/>
    <x v="18"/>
    <x v="37"/>
    <n v="2022"/>
    <n v="1185"/>
    <n v="928.25"/>
  </r>
  <r>
    <x v="0"/>
    <s v="Outdoor"/>
    <s v="Trail Run"/>
    <s v="Altra"/>
    <s v="Dial"/>
    <x v="18"/>
    <x v="37"/>
    <n v="2022"/>
    <n v="6160"/>
    <n v="4838.75"/>
  </r>
  <r>
    <x v="0"/>
    <s v="Outdoor"/>
    <s v="Trail Run"/>
    <s v="Altra"/>
    <s v="Dial"/>
    <x v="18"/>
    <x v="37"/>
    <n v="2022"/>
    <n v="3550"/>
    <n v="2784.75"/>
  </r>
  <r>
    <x v="0"/>
    <s v="Outdoor"/>
    <s v="Trail Run"/>
    <s v="Altra"/>
    <s v="Dial"/>
    <x v="18"/>
    <x v="37"/>
    <n v="2022"/>
    <n v="2090"/>
    <n v="1639.25"/>
  </r>
  <r>
    <x v="0"/>
    <s v="Outdoor"/>
    <s v="Trail Run"/>
    <s v="Altra"/>
    <s v="Dial"/>
    <x v="18"/>
    <x v="37"/>
    <n v="2022"/>
    <n v="1085"/>
    <n v="849.25"/>
  </r>
  <r>
    <x v="2"/>
    <s v="Athletic"/>
    <s v="Athletic Kids"/>
    <s v="Anta"/>
    <s v="Dial"/>
    <x v="22"/>
    <x v="59"/>
    <n v="2022"/>
    <n v="238995"/>
    <n v="221757.413593832"/>
  </r>
  <r>
    <x v="2"/>
    <s v="Athletic"/>
    <s v="Athletic Kids"/>
    <s v="Anta"/>
    <s v="Dial"/>
    <x v="22"/>
    <x v="59"/>
    <n v="2022"/>
    <n v="168495"/>
    <n v="155707.57283084301"/>
  </r>
  <r>
    <x v="2"/>
    <s v="Athletic"/>
    <s v="Athletic Kids"/>
    <s v="Anta"/>
    <s v="Dial"/>
    <x v="22"/>
    <x v="59"/>
    <n v="2022"/>
    <n v="165150"/>
    <n v="136054.31518002501"/>
  </r>
  <r>
    <x v="2"/>
    <s v="Athletic"/>
    <s v="Athletic Kids"/>
    <s v="Anta"/>
    <s v="Dial"/>
    <x v="22"/>
    <x v="59"/>
    <n v="2022"/>
    <n v="153205"/>
    <n v="129296.328152805"/>
  </r>
  <r>
    <x v="2"/>
    <s v="Athletic"/>
    <s v="Athletic Kids"/>
    <s v="Anta"/>
    <s v="Dial"/>
    <x v="22"/>
    <x v="59"/>
    <n v="2022"/>
    <n v="160825"/>
    <n v="127689.185645215"/>
  </r>
  <r>
    <x v="2"/>
    <s v="Athletic"/>
    <s v="Athletic Kids"/>
    <s v="Anta"/>
    <s v="Dial"/>
    <x v="22"/>
    <x v="59"/>
    <n v="2022"/>
    <n v="151100"/>
    <n v="124497.846933237"/>
  </r>
  <r>
    <x v="2"/>
    <s v="Athletic"/>
    <s v="Athletic Kids"/>
    <s v="Anta"/>
    <s v="Dial"/>
    <x v="22"/>
    <x v="59"/>
    <n v="2022"/>
    <n v="140655"/>
    <n v="119492.00738583499"/>
  </r>
  <r>
    <x v="2"/>
    <s v="Athletic"/>
    <s v="Athletic Kids"/>
    <s v="Anta"/>
    <s v="Dial"/>
    <x v="22"/>
    <x v="59"/>
    <n v="2022"/>
    <n v="128715"/>
    <n v="118951.66949185899"/>
  </r>
  <r>
    <x v="2"/>
    <s v="Athletic"/>
    <s v="Athletic Kids"/>
    <s v="Anta"/>
    <s v="Dial"/>
    <x v="22"/>
    <x v="59"/>
    <n v="2022"/>
    <n v="147485"/>
    <n v="117300.909441535"/>
  </r>
  <r>
    <x v="2"/>
    <s v="Athletic"/>
    <s v="Athletic Kids"/>
    <s v="Anta"/>
    <s v="Dial"/>
    <x v="22"/>
    <x v="59"/>
    <n v="2022"/>
    <n v="143190"/>
    <n v="114004.847653171"/>
  </r>
  <r>
    <x v="2"/>
    <s v="Athletic"/>
    <s v="Athletic Kids"/>
    <s v="Anta"/>
    <s v="Dial"/>
    <x v="22"/>
    <x v="59"/>
    <n v="2022"/>
    <n v="130685"/>
    <n v="111017.85109212701"/>
  </r>
  <r>
    <x v="2"/>
    <s v="Athletic"/>
    <s v="Athletic Kids"/>
    <s v="Anta"/>
    <s v="Dial"/>
    <x v="22"/>
    <x v="59"/>
    <n v="2022"/>
    <n v="126545"/>
    <n v="106792.723349785"/>
  </r>
  <r>
    <x v="2"/>
    <s v="Athletic"/>
    <s v="Athletic Kids"/>
    <s v="Anta"/>
    <s v="Dial"/>
    <x v="22"/>
    <x v="59"/>
    <n v="2022"/>
    <n v="109805"/>
    <n v="101467.654827137"/>
  </r>
  <r>
    <x v="2"/>
    <s v="Athletic"/>
    <s v="Athletic Kids"/>
    <s v="Anta"/>
    <s v="Dial"/>
    <x v="22"/>
    <x v="59"/>
    <n v="2022"/>
    <n v="108375"/>
    <n v="93406.157670513901"/>
  </r>
  <r>
    <x v="2"/>
    <s v="Athletic"/>
    <s v="Athletic Kids"/>
    <s v="Anta"/>
    <s v="Dial"/>
    <x v="22"/>
    <x v="59"/>
    <n v="2022"/>
    <n v="94960"/>
    <n v="87745.141325343604"/>
  </r>
  <r>
    <x v="2"/>
    <s v="Athletic"/>
    <s v="Athletic Kids"/>
    <s v="Anta"/>
    <s v="Dial"/>
    <x v="22"/>
    <x v="59"/>
    <n v="2022"/>
    <n v="94400"/>
    <n v="87234.320179760703"/>
  </r>
  <r>
    <x v="2"/>
    <s v="Athletic"/>
    <s v="Athletic Kids"/>
    <s v="Anta"/>
    <s v="Dial"/>
    <x v="22"/>
    <x v="59"/>
    <n v="2022"/>
    <n v="97915"/>
    <n v="82641.920749792305"/>
  </r>
  <r>
    <x v="2"/>
    <s v="Athletic"/>
    <s v="Athletic Kids"/>
    <s v="Anta"/>
    <s v="Dial"/>
    <x v="22"/>
    <x v="59"/>
    <n v="2022"/>
    <n v="96680"/>
    <n v="82570.623631317198"/>
  </r>
  <r>
    <x v="2"/>
    <s v="Athletic"/>
    <s v="Athletic Kids"/>
    <s v="Anta"/>
    <s v="Dial"/>
    <x v="22"/>
    <x v="59"/>
    <n v="2022"/>
    <n v="96035"/>
    <n v="82034.032627734807"/>
  </r>
  <r>
    <x v="2"/>
    <s v="Athletic"/>
    <s v="Athletic Kids"/>
    <s v="Anta"/>
    <s v="Dial"/>
    <x v="22"/>
    <x v="59"/>
    <n v="2022"/>
    <n v="87745"/>
    <n v="81081.247289785795"/>
  </r>
  <r>
    <x v="2"/>
    <s v="Athletic"/>
    <s v="Athletic Kids"/>
    <s v="Anta"/>
    <s v="Dial"/>
    <x v="22"/>
    <x v="59"/>
    <n v="2022"/>
    <n v="92220"/>
    <n v="77828.034167753998"/>
  </r>
  <r>
    <x v="2"/>
    <s v="Athletic"/>
    <s v="Athletic Kids"/>
    <s v="Anta"/>
    <s v="Dial"/>
    <x v="22"/>
    <x v="60"/>
    <n v="2022"/>
    <n v="90780"/>
    <n v="77121.225917295698"/>
  </r>
  <r>
    <x v="2"/>
    <s v="Athletic"/>
    <s v="Athletic Kids"/>
    <s v="Anta"/>
    <s v="Dial"/>
    <x v="22"/>
    <x v="61"/>
    <n v="2022"/>
    <n v="90780"/>
    <n v="77121.225917295698"/>
  </r>
  <r>
    <x v="2"/>
    <s v="Athletic"/>
    <s v="Athletic Kids"/>
    <s v="Anta"/>
    <s v="Dial"/>
    <x v="22"/>
    <x v="59"/>
    <n v="2022"/>
    <n v="78240"/>
    <n v="72304.4112429534"/>
  </r>
  <r>
    <x v="2"/>
    <s v="Athletic"/>
    <s v="Athletic Kids"/>
    <s v="Anta"/>
    <s v="Dial"/>
    <x v="22"/>
    <x v="59"/>
    <n v="2022"/>
    <n v="75535"/>
    <n v="69595.367997358204"/>
  </r>
  <r>
    <x v="2"/>
    <s v="Athletic"/>
    <s v="Athletic Kids"/>
    <s v="Anta"/>
    <s v="Dial"/>
    <x v="22"/>
    <x v="59"/>
    <n v="2022"/>
    <n v="81785"/>
    <n v="69025.082308091994"/>
  </r>
  <r>
    <x v="2"/>
    <s v="Athletic"/>
    <s v="Athletic Kids"/>
    <s v="Anta"/>
    <s v="Dial"/>
    <x v="22"/>
    <x v="59"/>
    <n v="2022"/>
    <n v="81055"/>
    <n v="68860.524442069203"/>
  </r>
  <r>
    <x v="2"/>
    <s v="Athletic"/>
    <s v="Athletic Kids"/>
    <s v="Anta"/>
    <s v="Dial"/>
    <x v="22"/>
    <x v="59"/>
    <n v="2022"/>
    <n v="80390"/>
    <n v="68662.184818451904"/>
  </r>
  <r>
    <x v="2"/>
    <s v="Athletic"/>
    <s v="Athletic Kids"/>
    <s v="Anta"/>
    <s v="Dial"/>
    <x v="22"/>
    <x v="59"/>
    <n v="2022"/>
    <n v="72775"/>
    <n v="67515.713810737507"/>
  </r>
  <r>
    <x v="2"/>
    <s v="Athletic"/>
    <s v="Athletic Kids"/>
    <s v="Anta"/>
    <s v="Dial"/>
    <x v="22"/>
    <x v="59"/>
    <n v="2022"/>
    <n v="66080"/>
    <n v="58366.148286257201"/>
  </r>
  <r>
    <x v="2"/>
    <s v="Athletic"/>
    <s v="Athletic Kids"/>
    <s v="Anta"/>
    <s v="Dial"/>
    <x v="22"/>
    <x v="59"/>
    <n v="2022"/>
    <n v="62310"/>
    <n v="57417.336205405503"/>
  </r>
  <r>
    <x v="2"/>
    <s v="Athletic"/>
    <s v="Athletic Kids"/>
    <s v="Anta"/>
    <s v="Dial"/>
    <x v="22"/>
    <x v="59"/>
    <n v="2022"/>
    <n v="61785"/>
    <n v="57327.741802694603"/>
  </r>
  <r>
    <x v="2"/>
    <s v="Athletic"/>
    <s v="Athletic Kids"/>
    <s v="Anta"/>
    <s v="Dial"/>
    <x v="22"/>
    <x v="59"/>
    <n v="2022"/>
    <n v="60305"/>
    <n v="55952.249014423302"/>
  </r>
  <r>
    <x v="2"/>
    <s v="Athletic"/>
    <s v="Athletic Kids"/>
    <s v="Anta"/>
    <s v="Dial"/>
    <x v="22"/>
    <x v="59"/>
    <n v="2022"/>
    <n v="64250"/>
    <n v="54225.145331593201"/>
  </r>
  <r>
    <x v="2"/>
    <s v="Athletic"/>
    <s v="Athletic Kids"/>
    <s v="Anta"/>
    <s v="Dial"/>
    <x v="22"/>
    <x v="59"/>
    <n v="2022"/>
    <n v="61335"/>
    <n v="52412.842360174902"/>
  </r>
  <r>
    <x v="2"/>
    <s v="Athletic"/>
    <s v="Athletic Kids"/>
    <s v="Anta"/>
    <s v="Dial"/>
    <x v="22"/>
    <x v="59"/>
    <n v="2022"/>
    <n v="65880"/>
    <n v="52398.183911772299"/>
  </r>
  <r>
    <x v="2"/>
    <s v="Athletic"/>
    <s v="Athletic Kids"/>
    <s v="Anta"/>
    <s v="Dial"/>
    <x v="22"/>
    <x v="59"/>
    <n v="2022"/>
    <n v="61635"/>
    <n v="52017.980614976797"/>
  </r>
  <r>
    <x v="2"/>
    <s v="Athletic"/>
    <s v="Athletic Kids"/>
    <s v="Anta"/>
    <s v="Dial"/>
    <x v="22"/>
    <x v="59"/>
    <n v="2022"/>
    <n v="54000"/>
    <n v="49730.821842423502"/>
  </r>
  <r>
    <x v="2"/>
    <s v="Athletic"/>
    <s v="Athletic Kids"/>
    <s v="Anta"/>
    <s v="Dial"/>
    <x v="23"/>
    <x v="62"/>
    <n v="2022"/>
    <n v="32690"/>
    <n v="49518.914093556399"/>
  </r>
  <r>
    <x v="2"/>
    <s v="Athletic"/>
    <s v="Athletic Kids"/>
    <s v="Anta"/>
    <s v="Dial"/>
    <x v="23"/>
    <x v="62"/>
    <n v="2022"/>
    <n v="30880"/>
    <n v="46778.436142183498"/>
  </r>
  <r>
    <x v="2"/>
    <s v="Athletic"/>
    <s v="Athletic Kids"/>
    <s v="Anta"/>
    <s v="Dial"/>
    <x v="22"/>
    <x v="59"/>
    <n v="2022"/>
    <n v="50235"/>
    <n v="46049.6297228029"/>
  </r>
  <r>
    <x v="2"/>
    <s v="Athletic"/>
    <s v="Athletic Kids"/>
    <s v="Anta"/>
    <s v="Dial"/>
    <x v="22"/>
    <x v="59"/>
    <n v="2022"/>
    <n v="52845"/>
    <n v="44597.372167516798"/>
  </r>
  <r>
    <x v="2"/>
    <s v="Athletic"/>
    <s v="Athletic Kids"/>
    <s v="Anta"/>
    <s v="Dial"/>
    <x v="22"/>
    <x v="59"/>
    <n v="2022"/>
    <n v="45485"/>
    <n v="41905.394569267599"/>
  </r>
  <r>
    <x v="2"/>
    <s v="Athletic"/>
    <s v="Athletic Kids"/>
    <s v="Anta"/>
    <s v="Dial"/>
    <x v="22"/>
    <x v="59"/>
    <n v="2022"/>
    <n v="48720"/>
    <n v="41617.9982378801"/>
  </r>
  <r>
    <x v="2"/>
    <s v="Athletic"/>
    <s v="Athletic Kids"/>
    <s v="Anta"/>
    <s v="Dial"/>
    <x v="22"/>
    <x v="59"/>
    <n v="2022"/>
    <n v="48495"/>
    <n v="38170.540710229703"/>
  </r>
  <r>
    <x v="2"/>
    <s v="Athletic"/>
    <s v="Athletic Kids"/>
    <s v="Anta"/>
    <s v="Dial"/>
    <x v="22"/>
    <x v="59"/>
    <n v="2022"/>
    <n v="38895"/>
    <n v="35943.233334647302"/>
  </r>
  <r>
    <x v="2"/>
    <s v="Athletic"/>
    <s v="Athletic Kids"/>
    <s v="Anta"/>
    <s v="Dial"/>
    <x v="22"/>
    <x v="59"/>
    <n v="2022"/>
    <n v="40535"/>
    <n v="35261.041563252598"/>
  </r>
  <r>
    <x v="2"/>
    <s v="Athletic"/>
    <s v="Athletic Kids"/>
    <s v="Anta"/>
    <s v="Dial"/>
    <x v="22"/>
    <x v="59"/>
    <n v="2022"/>
    <n v="37840"/>
    <n v="35110.036256550702"/>
  </r>
  <r>
    <x v="2"/>
    <s v="Athletic"/>
    <s v="Athletic Kids"/>
    <s v="Anta"/>
    <s v="Dial"/>
    <x v="22"/>
    <x v="59"/>
    <n v="2022"/>
    <n v="39905"/>
    <n v="33252.471729486097"/>
  </r>
  <r>
    <x v="2"/>
    <s v="Athletic"/>
    <s v="Athletic Kids"/>
    <s v="Anta"/>
    <s v="Dial"/>
    <x v="22"/>
    <x v="59"/>
    <n v="2022"/>
    <n v="35100"/>
    <n v="32437.1427445105"/>
  </r>
  <r>
    <x v="2"/>
    <s v="Athletic"/>
    <s v="Athletic Kids"/>
    <s v="Anta"/>
    <s v="Dial"/>
    <x v="22"/>
    <x v="59"/>
    <n v="2022"/>
    <n v="37215"/>
    <n v="32327.218300906701"/>
  </r>
  <r>
    <x v="2"/>
    <s v="Athletic"/>
    <s v="Athletic Kids"/>
    <s v="Anta"/>
    <s v="Dial"/>
    <x v="22"/>
    <x v="59"/>
    <n v="2022"/>
    <n v="34150"/>
    <n v="31682.961004417099"/>
  </r>
  <r>
    <x v="2"/>
    <s v="Athletic"/>
    <s v="Athletic Kids"/>
    <s v="Anta"/>
    <s v="Dial"/>
    <x v="22"/>
    <x v="59"/>
    <n v="2022"/>
    <n v="34500"/>
    <n v="30423.471796796399"/>
  </r>
  <r>
    <x v="2"/>
    <s v="Athletic"/>
    <s v="Athletic Kids"/>
    <s v="Anta"/>
    <s v="Dial"/>
    <x v="22"/>
    <x v="59"/>
    <n v="2022"/>
    <n v="32160"/>
    <n v="27330.225343231901"/>
  </r>
  <r>
    <x v="2"/>
    <s v="Athletic"/>
    <s v="Athletic Kids"/>
    <s v="Anta"/>
    <s v="Dial"/>
    <x v="22"/>
    <x v="59"/>
    <n v="2022"/>
    <n v="29300"/>
    <n v="25233.664660944101"/>
  </r>
  <r>
    <x v="2"/>
    <s v="Athletic"/>
    <s v="Athletic Kids"/>
    <s v="Anta"/>
    <s v="Dial"/>
    <x v="22"/>
    <x v="60"/>
    <n v="2022"/>
    <n v="28620"/>
    <n v="24312.5038250205"/>
  </r>
  <r>
    <x v="2"/>
    <s v="Athletic"/>
    <s v="Athletic Kids"/>
    <s v="Anta"/>
    <s v="Dial"/>
    <x v="22"/>
    <x v="61"/>
    <n v="2022"/>
    <n v="28620"/>
    <n v="24312.5038250205"/>
  </r>
  <r>
    <x v="2"/>
    <s v="Athletic"/>
    <s v="Athletic Kids"/>
    <s v="Anta"/>
    <s v="Dial"/>
    <x v="22"/>
    <x v="59"/>
    <n v="2022"/>
    <n v="26035"/>
    <n v="23985.629156774099"/>
  </r>
  <r>
    <x v="2"/>
    <s v="Athletic"/>
    <s v="Athletic Kids"/>
    <s v="Anta"/>
    <s v="Dial"/>
    <x v="22"/>
    <x v="59"/>
    <n v="2022"/>
    <n v="25475"/>
    <n v="23476.281819468"/>
  </r>
  <r>
    <x v="2"/>
    <s v="Athletic"/>
    <s v="Athletic Kids"/>
    <s v="Anta"/>
    <s v="Dial"/>
    <x v="22"/>
    <x v="59"/>
    <n v="2022"/>
    <n v="27435"/>
    <n v="23309.266178158501"/>
  </r>
  <r>
    <x v="2"/>
    <s v="Athletic"/>
    <s v="Athletic Kids"/>
    <s v="Anta"/>
    <s v="Dial"/>
    <x v="22"/>
    <x v="59"/>
    <n v="2022"/>
    <n v="27175"/>
    <n v="23078.734974198698"/>
  </r>
  <r>
    <x v="2"/>
    <s v="Athletic"/>
    <s v="Athletic Kids"/>
    <s v="Anta"/>
    <s v="Dial"/>
    <x v="22"/>
    <x v="59"/>
    <n v="2022"/>
    <n v="24875"/>
    <n v="22920.630178770702"/>
  </r>
  <r>
    <x v="2"/>
    <s v="Athletic"/>
    <s v="Athletic Kids"/>
    <s v="Anta"/>
    <s v="Dial"/>
    <x v="22"/>
    <x v="60"/>
    <n v="2022"/>
    <n v="26515"/>
    <n v="22519.483349777602"/>
  </r>
  <r>
    <x v="2"/>
    <s v="Athletic"/>
    <s v="Athletic Kids"/>
    <s v="Anta"/>
    <s v="Dial"/>
    <x v="22"/>
    <x v="61"/>
    <n v="2022"/>
    <n v="26515"/>
    <n v="22519.483349777602"/>
  </r>
  <r>
    <x v="2"/>
    <s v="Athletic"/>
    <s v="Athletic Kids"/>
    <s v="Anta"/>
    <s v="Dial"/>
    <x v="22"/>
    <x v="59"/>
    <n v="2022"/>
    <n v="24510"/>
    <n v="22316.219819192"/>
  </r>
  <r>
    <x v="2"/>
    <s v="Athletic"/>
    <s v="Athletic Kids"/>
    <s v="Anta"/>
    <s v="Dial"/>
    <x v="22"/>
    <x v="59"/>
    <n v="2022"/>
    <n v="23965"/>
    <n v="22236.876395243002"/>
  </r>
  <r>
    <x v="2"/>
    <s v="Athletic"/>
    <s v="Athletic Kids"/>
    <s v="Anta"/>
    <s v="Dial"/>
    <x v="22"/>
    <x v="59"/>
    <n v="2022"/>
    <n v="26340"/>
    <n v="22223.743858334899"/>
  </r>
  <r>
    <x v="2"/>
    <s v="Athletic"/>
    <s v="Athletic Kids"/>
    <s v="Anta"/>
    <s v="Dial"/>
    <x v="22"/>
    <x v="59"/>
    <n v="2022"/>
    <n v="25930"/>
    <n v="22154.612742759298"/>
  </r>
  <r>
    <x v="2"/>
    <s v="Athletic"/>
    <s v="Athletic Kids"/>
    <s v="Anta"/>
    <s v="Dial"/>
    <x v="22"/>
    <x v="59"/>
    <n v="2022"/>
    <n v="25580"/>
    <n v="21588.266698303301"/>
  </r>
  <r>
    <x v="2"/>
    <s v="Athletic"/>
    <s v="Athletic Kids"/>
    <s v="Anta"/>
    <s v="Dial"/>
    <x v="22"/>
    <x v="59"/>
    <n v="2022"/>
    <n v="26630"/>
    <n v="21250.724970793999"/>
  </r>
  <r>
    <x v="2"/>
    <s v="Athletic"/>
    <s v="Athletic Kids"/>
    <s v="Anta"/>
    <s v="Dial"/>
    <x v="22"/>
    <x v="59"/>
    <n v="2022"/>
    <n v="24850"/>
    <n v="21227.540101734601"/>
  </r>
  <r>
    <x v="2"/>
    <s v="Athletic"/>
    <s v="Athletic Kids"/>
    <s v="Anta"/>
    <s v="Dial"/>
    <x v="22"/>
    <x v="59"/>
    <n v="2022"/>
    <n v="24925"/>
    <n v="21174.717993345501"/>
  </r>
  <r>
    <x v="2"/>
    <s v="Athletic"/>
    <s v="Athletic Kids"/>
    <s v="Anta"/>
    <s v="Dial"/>
    <x v="22"/>
    <x v="59"/>
    <n v="2022"/>
    <n v="22512"/>
    <n v="20888.396320513999"/>
  </r>
  <r>
    <x v="2"/>
    <s v="Athletic"/>
    <s v="Athletic Kids"/>
    <s v="Anta"/>
    <s v="Dial"/>
    <x v="22"/>
    <x v="59"/>
    <n v="2022"/>
    <n v="25130"/>
    <n v="20702.827030938999"/>
  </r>
  <r>
    <x v="2"/>
    <s v="Athletic"/>
    <s v="Athletic Kids"/>
    <s v="Anta"/>
    <s v="Dial"/>
    <x v="22"/>
    <x v="59"/>
    <n v="2022"/>
    <n v="23955"/>
    <n v="20454.8490565752"/>
  </r>
  <r>
    <x v="2"/>
    <s v="Athletic"/>
    <s v="Athletic Kids"/>
    <s v="Anta"/>
    <s v="Dial"/>
    <x v="22"/>
    <x v="59"/>
    <n v="2022"/>
    <n v="22015"/>
    <n v="20339.969251389401"/>
  </r>
  <r>
    <x v="2"/>
    <s v="Athletic"/>
    <s v="Athletic Kids"/>
    <s v="Anta"/>
    <s v="Dial"/>
    <x v="22"/>
    <x v="59"/>
    <n v="2022"/>
    <n v="23905"/>
    <n v="20305.568821265999"/>
  </r>
  <r>
    <x v="2"/>
    <s v="Athletic"/>
    <s v="Athletic Kids"/>
    <s v="Anta"/>
    <s v="Dial"/>
    <x v="22"/>
    <x v="59"/>
    <n v="2022"/>
    <n v="20100"/>
    <n v="18521.721356582399"/>
  </r>
  <r>
    <x v="2"/>
    <s v="Athletic"/>
    <s v="Athletic Kids"/>
    <s v="Anta"/>
    <s v="Dial"/>
    <x v="22"/>
    <x v="59"/>
    <n v="2022"/>
    <n v="20310"/>
    <n v="18119.9154109271"/>
  </r>
  <r>
    <x v="2"/>
    <s v="Athletic"/>
    <s v="Athletic Kids"/>
    <s v="Anta"/>
    <s v="Dial"/>
    <x v="22"/>
    <x v="59"/>
    <n v="2022"/>
    <n v="22351"/>
    <n v="17553.77880349"/>
  </r>
  <r>
    <x v="2"/>
    <s v="Athletic"/>
    <s v="Athletic Kids"/>
    <s v="Anta"/>
    <s v="Dial"/>
    <x v="22"/>
    <x v="59"/>
    <n v="2022"/>
    <n v="20230"/>
    <n v="17433.7947889551"/>
  </r>
  <r>
    <x v="2"/>
    <s v="Athletic"/>
    <s v="Athletic Kids"/>
    <s v="Anta"/>
    <s v="Dial"/>
    <x v="22"/>
    <x v="59"/>
    <n v="2022"/>
    <n v="20100"/>
    <n v="16558.711778541699"/>
  </r>
  <r>
    <x v="2"/>
    <s v="Athletic"/>
    <s v="Athletic Kids"/>
    <s v="Anta"/>
    <s v="Dial"/>
    <x v="22"/>
    <x v="59"/>
    <n v="2022"/>
    <n v="18595"/>
    <n v="16490.4597019262"/>
  </r>
  <r>
    <x v="2"/>
    <s v="Athletic"/>
    <s v="Athletic Kids"/>
    <s v="Anta"/>
    <s v="Dial"/>
    <x v="22"/>
    <x v="59"/>
    <n v="2022"/>
    <n v="17840"/>
    <n v="16438.027703966902"/>
  </r>
  <r>
    <x v="2"/>
    <s v="Athletic"/>
    <s v="Athletic Kids"/>
    <s v="Anta"/>
    <s v="Dial"/>
    <x v="22"/>
    <x v="59"/>
    <n v="2022"/>
    <n v="19053"/>
    <n v="15876.834461394001"/>
  </r>
  <r>
    <x v="2"/>
    <s v="Athletic"/>
    <s v="Athletic Kids"/>
    <s v="Anta"/>
    <s v="Dial"/>
    <x v="22"/>
    <x v="59"/>
    <n v="2022"/>
    <n v="18542"/>
    <n v="15276.781255653999"/>
  </r>
  <r>
    <x v="2"/>
    <s v="Athletic"/>
    <s v="Athletic Kids"/>
    <s v="Anta"/>
    <s v="Dial"/>
    <x v="22"/>
    <x v="59"/>
    <n v="2022"/>
    <n v="18901"/>
    <n v="15033.673635139001"/>
  </r>
  <r>
    <x v="2"/>
    <s v="Athletic"/>
    <s v="Athletic Kids"/>
    <s v="Anta"/>
    <s v="Dial"/>
    <x v="22"/>
    <x v="59"/>
    <n v="2022"/>
    <n v="15453"/>
    <n v="14238.732928727"/>
  </r>
  <r>
    <x v="2"/>
    <s v="Athletic"/>
    <s v="Athletic Kids"/>
    <s v="Anta"/>
    <s v="Dial"/>
    <x v="22"/>
    <x v="59"/>
    <n v="2022"/>
    <n v="15240"/>
    <n v="14084.102179997"/>
  </r>
  <r>
    <x v="2"/>
    <s v="Athletic"/>
    <s v="Athletic Kids"/>
    <s v="Anta"/>
    <s v="Dial"/>
    <x v="22"/>
    <x v="59"/>
    <n v="2022"/>
    <n v="15355"/>
    <n v="12957.201328745899"/>
  </r>
  <r>
    <x v="2"/>
    <s v="Athletic"/>
    <s v="Athletic Kids"/>
    <s v="Anta"/>
    <s v="Dial"/>
    <x v="22"/>
    <x v="59"/>
    <n v="2022"/>
    <n v="15103"/>
    <n v="12046.020294002999"/>
  </r>
  <r>
    <x v="2"/>
    <s v="Athletic"/>
    <s v="Athletic Kids"/>
    <s v="Anta"/>
    <s v="Dial"/>
    <x v="22"/>
    <x v="59"/>
    <n v="2022"/>
    <n v="13370"/>
    <n v="11930.439354719299"/>
  </r>
  <r>
    <x v="2"/>
    <s v="Athletic"/>
    <s v="Athletic Kids"/>
    <s v="Anta"/>
    <s v="Dial"/>
    <x v="22"/>
    <x v="59"/>
    <n v="2022"/>
    <n v="13270"/>
    <n v="11197.057776723201"/>
  </r>
  <r>
    <x v="2"/>
    <s v="Athletic"/>
    <s v="Athletic Kids"/>
    <s v="Anta"/>
    <s v="Dial"/>
    <x v="22"/>
    <x v="59"/>
    <n v="2022"/>
    <n v="10150"/>
    <n v="8871.6902550939994"/>
  </r>
  <r>
    <x v="2"/>
    <s v="Athletic"/>
    <s v="Athletic Kids"/>
    <s v="Anta"/>
    <s v="Dial"/>
    <x v="22"/>
    <x v="59"/>
    <n v="2022"/>
    <n v="10330"/>
    <n v="8821.5560989008009"/>
  </r>
  <r>
    <x v="2"/>
    <s v="Athletic"/>
    <s v="Athletic Kids"/>
    <s v="Anta"/>
    <s v="Dial"/>
    <x v="22"/>
    <x v="60"/>
    <n v="2022"/>
    <n v="10205"/>
    <n v="8666.2656303409003"/>
  </r>
  <r>
    <x v="2"/>
    <s v="Athletic"/>
    <s v="Athletic Kids"/>
    <s v="Anta"/>
    <s v="Dial"/>
    <x v="22"/>
    <x v="61"/>
    <n v="2022"/>
    <n v="10205"/>
    <n v="8666.2656303409003"/>
  </r>
  <r>
    <x v="2"/>
    <s v="Athletic"/>
    <s v="Athletic Kids"/>
    <s v="Anta"/>
    <s v="Dial"/>
    <x v="22"/>
    <x v="59"/>
    <n v="2022"/>
    <n v="10050"/>
    <n v="8279.3558892708006"/>
  </r>
  <r>
    <x v="2"/>
    <s v="Athletic"/>
    <s v="Athletic Kids"/>
    <s v="Anta"/>
    <s v="Dial"/>
    <x v="22"/>
    <x v="59"/>
    <n v="2022"/>
    <n v="7965"/>
    <n v="6722.2583998971004"/>
  </r>
  <r>
    <x v="2"/>
    <s v="Athletic"/>
    <s v="Athletic Kids"/>
    <s v="Anta"/>
    <s v="Dial"/>
    <x v="22"/>
    <x v="59"/>
    <n v="2022"/>
    <n v="7240"/>
    <n v="6687.1131785389998"/>
  </r>
  <r>
    <x v="2"/>
    <s v="Athletic"/>
    <s v="Athletic Kids"/>
    <s v="Anta"/>
    <s v="Dial"/>
    <x v="22"/>
    <x v="59"/>
    <n v="2022"/>
    <n v="7140"/>
    <n v="6575.2110815866999"/>
  </r>
  <r>
    <x v="2"/>
    <s v="Athletic"/>
    <s v="Athletic Kids"/>
    <s v="Anta"/>
    <s v="Dial"/>
    <x v="22"/>
    <x v="59"/>
    <n v="2022"/>
    <n v="7790"/>
    <n v="6574.0301340609003"/>
  </r>
  <r>
    <x v="2"/>
    <s v="Athletic"/>
    <s v="Athletic Kids"/>
    <s v="Anta"/>
    <s v="Dial"/>
    <x v="22"/>
    <x v="59"/>
    <n v="2022"/>
    <n v="6990"/>
    <n v="5934.0439537803004"/>
  </r>
  <r>
    <x v="2"/>
    <s v="Athletic"/>
    <s v="Athletic Kids"/>
    <s v="Anta"/>
    <s v="Dial"/>
    <x v="22"/>
    <x v="59"/>
    <n v="2022"/>
    <n v="6135"/>
    <n v="5649.1250137575998"/>
  </r>
  <r>
    <x v="2"/>
    <s v="Athletic"/>
    <s v="Athletic Kids"/>
    <s v="Anta"/>
    <s v="Dial"/>
    <x v="22"/>
    <x v="59"/>
    <n v="2022"/>
    <n v="6030"/>
    <n v="5556.5164069746997"/>
  </r>
  <r>
    <x v="2"/>
    <s v="Athletic"/>
    <s v="Athletic Kids"/>
    <s v="Anta"/>
    <s v="Dial"/>
    <x v="22"/>
    <x v="59"/>
    <n v="2022"/>
    <n v="6110"/>
    <n v="5186.9520890957001"/>
  </r>
  <r>
    <x v="2"/>
    <s v="Athletic"/>
    <s v="Athletic Kids"/>
    <s v="Anta"/>
    <s v="Dial"/>
    <x v="22"/>
    <x v="60"/>
    <n v="2022"/>
    <n v="5685"/>
    <n v="4792.6800332185003"/>
  </r>
  <r>
    <x v="2"/>
    <s v="Athletic"/>
    <s v="Athletic Kids"/>
    <s v="Anta"/>
    <s v="Dial"/>
    <x v="22"/>
    <x v="61"/>
    <n v="2022"/>
    <n v="5685"/>
    <n v="4792.6800332185003"/>
  </r>
  <r>
    <x v="2"/>
    <s v="Athletic"/>
    <s v="Athletic Kids"/>
    <s v="Anta"/>
    <s v="Dial"/>
    <x v="22"/>
    <x v="59"/>
    <n v="2022"/>
    <n v="4950"/>
    <n v="4560.9738840582004"/>
  </r>
  <r>
    <x v="2"/>
    <s v="Athletic"/>
    <s v="Athletic Kids"/>
    <s v="Anta"/>
    <s v="Dial"/>
    <x v="22"/>
    <x v="60"/>
    <n v="2022"/>
    <n v="5230"/>
    <n v="4410.9621544665997"/>
  </r>
  <r>
    <x v="2"/>
    <s v="Athletic"/>
    <s v="Athletic Kids"/>
    <s v="Anta"/>
    <s v="Dial"/>
    <x v="22"/>
    <x v="61"/>
    <n v="2022"/>
    <n v="5230"/>
    <n v="4410.9621544665997"/>
  </r>
  <r>
    <x v="2"/>
    <s v="Athletic"/>
    <s v="Athletic Kids"/>
    <s v="Anta"/>
    <s v="Dial"/>
    <x v="22"/>
    <x v="59"/>
    <n v="2022"/>
    <n v="5025"/>
    <n v="4241.3097639102998"/>
  </r>
  <r>
    <x v="2"/>
    <s v="Athletic"/>
    <s v="Athletic Kids"/>
    <s v="Anta"/>
    <s v="Dial"/>
    <x v="22"/>
    <x v="59"/>
    <n v="2022"/>
    <n v="4900"/>
    <n v="4223.0931476350997"/>
  </r>
  <r>
    <x v="2"/>
    <s v="Athletic"/>
    <s v="Athletic Kids"/>
    <s v="Anta"/>
    <s v="Dial"/>
    <x v="22"/>
    <x v="59"/>
    <n v="2022"/>
    <n v="4875"/>
    <n v="4163.9461878023003"/>
  </r>
  <r>
    <x v="2"/>
    <s v="Athletic"/>
    <s v="Athletic Kids"/>
    <s v="Anta"/>
    <s v="Dial"/>
    <x v="22"/>
    <x v="59"/>
    <n v="2022"/>
    <n v="4700"/>
    <n v="4046.9084833589"/>
  </r>
  <r>
    <x v="2"/>
    <s v="Athletic"/>
    <s v="Athletic Kids"/>
    <s v="Anta"/>
    <s v="Dial"/>
    <x v="22"/>
    <x v="59"/>
    <n v="2022"/>
    <n v="4525"/>
    <n v="3817.0552428438"/>
  </r>
  <r>
    <x v="2"/>
    <s v="Athletic"/>
    <s v="Athletic Kids"/>
    <s v="Anta"/>
    <s v="Dial"/>
    <x v="22"/>
    <x v="59"/>
    <n v="2022"/>
    <n v="4425"/>
    <n v="3725.6822094070999"/>
  </r>
  <r>
    <x v="2"/>
    <s v="Athletic"/>
    <s v="Athletic Kids"/>
    <s v="Anta"/>
    <s v="Dial"/>
    <x v="22"/>
    <x v="60"/>
    <n v="2022"/>
    <n v="4405"/>
    <n v="3711.1460434214"/>
  </r>
  <r>
    <x v="2"/>
    <s v="Athletic"/>
    <s v="Athletic Kids"/>
    <s v="Anta"/>
    <s v="Dial"/>
    <x v="22"/>
    <x v="61"/>
    <n v="2022"/>
    <n v="4405"/>
    <n v="3711.1460434214"/>
  </r>
  <r>
    <x v="2"/>
    <s v="Athletic"/>
    <s v="Athletic Kids"/>
    <s v="Anta"/>
    <s v="Dial"/>
    <x v="22"/>
    <x v="59"/>
    <n v="2022"/>
    <n v="3870"/>
    <n v="3287.2042046121001"/>
  </r>
  <r>
    <x v="2"/>
    <s v="Athletic"/>
    <s v="Athletic Kids"/>
    <s v="Anta"/>
    <s v="Dial"/>
    <x v="22"/>
    <x v="59"/>
    <n v="2022"/>
    <n v="3770"/>
    <n v="3175.2973375627998"/>
  </r>
  <r>
    <x v="2"/>
    <s v="Athletic"/>
    <s v="Athletic Kids"/>
    <s v="Anta"/>
    <s v="Dial"/>
    <x v="22"/>
    <x v="59"/>
    <n v="2022"/>
    <n v="3695"/>
    <n v="3155.1551010666999"/>
  </r>
  <r>
    <x v="2"/>
    <s v="Athletic"/>
    <s v="Athletic Kids"/>
    <s v="Anta"/>
    <s v="Dial"/>
    <x v="22"/>
    <x v="59"/>
    <n v="2022"/>
    <n v="3670"/>
    <n v="3133.6914609234"/>
  </r>
  <r>
    <x v="2"/>
    <s v="Athletic"/>
    <s v="Athletic Kids"/>
    <s v="Anta"/>
    <s v="Dial"/>
    <x v="22"/>
    <x v="59"/>
    <n v="2022"/>
    <n v="3120"/>
    <n v="2629.6120536243002"/>
  </r>
  <r>
    <x v="2"/>
    <s v="Athletic"/>
    <s v="Athletic Kids"/>
    <s v="Anta"/>
    <s v="Dial"/>
    <x v="22"/>
    <x v="59"/>
    <n v="2022"/>
    <n v="2515"/>
    <n v="2196.4899583861002"/>
  </r>
  <r>
    <x v="2"/>
    <s v="Athletic"/>
    <s v="Athletic Kids"/>
    <s v="Anta"/>
    <s v="Dial"/>
    <x v="22"/>
    <x v="59"/>
    <n v="2022"/>
    <n v="2515"/>
    <n v="2146.3640143311"/>
  </r>
  <r>
    <x v="2"/>
    <s v="Athletic"/>
    <s v="Athletic Kids"/>
    <s v="Anta"/>
    <s v="Dial"/>
    <x v="22"/>
    <x v="60"/>
    <n v="2022"/>
    <n v="1585"/>
    <n v="1336.0125756317"/>
  </r>
  <r>
    <x v="2"/>
    <s v="Athletic"/>
    <s v="Athletic Kids"/>
    <s v="Anta"/>
    <s v="Dial"/>
    <x v="22"/>
    <x v="61"/>
    <n v="2022"/>
    <n v="1585"/>
    <n v="1336.0125756317"/>
  </r>
  <r>
    <x v="2"/>
    <s v="Athletic"/>
    <s v="Athletic Kids"/>
    <s v="Anta"/>
    <s v="Dial"/>
    <x v="22"/>
    <x v="59"/>
    <n v="2022"/>
    <n v="500"/>
    <n v="448.51275769620003"/>
  </r>
  <r>
    <x v="2"/>
    <s v="Athletic"/>
    <s v="Athletic Kids"/>
    <s v="Anta"/>
    <s v="Dial"/>
    <x v="22"/>
    <x v="59"/>
    <n v="2022"/>
    <n v="300"/>
    <n v="257.56368171970001"/>
  </r>
  <r>
    <x v="2"/>
    <s v="Athletic"/>
    <s v="Athletic Kids"/>
    <s v="Anta"/>
    <s v="Dial"/>
    <x v="22"/>
    <x v="59"/>
    <n v="2022"/>
    <n v="250"/>
    <n v="231.5215169571"/>
  </r>
  <r>
    <x v="2"/>
    <s v="Athletic"/>
    <s v="Athletic Kids"/>
    <s v="Anta"/>
    <s v="Dial"/>
    <x v="22"/>
    <x v="59"/>
    <n v="2022"/>
    <n v="75"/>
    <n v="69.456455087099997"/>
  </r>
  <r>
    <x v="2"/>
    <s v="Athletic"/>
    <s v="Athletic Kids"/>
    <s v="Anta"/>
    <s v="Dial"/>
    <x v="22"/>
    <x v="60"/>
    <n v="2022"/>
    <n v="25"/>
    <n v="21.964899583800001"/>
  </r>
  <r>
    <x v="2"/>
    <s v="Athletic"/>
    <s v="Athletic Kids"/>
    <s v="Anta"/>
    <s v="Dial"/>
    <x v="22"/>
    <x v="60"/>
    <n v="2022"/>
    <n v="25"/>
    <n v="21.964899583800001"/>
  </r>
  <r>
    <x v="2"/>
    <s v="Athletic"/>
    <s v="Athletic Kids"/>
    <s v="Anta"/>
    <s v="Dial"/>
    <x v="22"/>
    <x v="61"/>
    <n v="2022"/>
    <n v="25"/>
    <n v="21.964899583800001"/>
  </r>
  <r>
    <x v="2"/>
    <s v="Athletic"/>
    <s v="Athletic Kids"/>
    <s v="Anta"/>
    <s v="Dial"/>
    <x v="22"/>
    <x v="61"/>
    <n v="2022"/>
    <n v="25"/>
    <n v="21.964899583800001"/>
  </r>
  <r>
    <x v="2"/>
    <s v="Athletic"/>
    <s v="Athletic Kids"/>
    <s v="Anta"/>
    <s v="Dial"/>
    <x v="22"/>
    <x v="59"/>
    <n v="2022"/>
    <n v="25"/>
    <n v="21.964899583800001"/>
  </r>
  <r>
    <x v="2"/>
    <s v="Athletic"/>
    <s v="Athletic Kids"/>
    <s v="Anta"/>
    <s v="Dial"/>
    <x v="22"/>
    <x v="63"/>
    <n v="2022"/>
    <n v="0"/>
    <n v="0"/>
  </r>
  <r>
    <x v="2"/>
    <s v="Athletic"/>
    <s v="Athletic Kids"/>
    <s v="Anta"/>
    <s v="Dial"/>
    <x v="22"/>
    <x v="59"/>
    <n v="2022"/>
    <n v="0"/>
    <n v="0"/>
  </r>
  <r>
    <x v="1"/>
    <s v="Workwear"/>
    <s v="Workwear"/>
    <s v="Arbesko"/>
    <s v="Dial"/>
    <x v="21"/>
    <x v="58"/>
    <n v="2022"/>
    <n v="34070"/>
    <n v="306400"/>
  </r>
  <r>
    <x v="1"/>
    <s v="Workwear"/>
    <s v="Workwear"/>
    <s v="Arbesko"/>
    <s v="Dial"/>
    <x v="3"/>
    <x v="64"/>
    <n v="2022"/>
    <n v="21610"/>
    <n v="47730"/>
  </r>
  <r>
    <x v="1"/>
    <s v="Workwear"/>
    <s v="Workwear"/>
    <s v="Arbesko"/>
    <s v="Dial"/>
    <x v="21"/>
    <x v="58"/>
    <n v="2022"/>
    <n v="18145"/>
    <n v="46930"/>
  </r>
  <r>
    <x v="1"/>
    <s v="Workwear"/>
    <s v="Workwear"/>
    <s v="Arbesko"/>
    <s v="Dial"/>
    <x v="3"/>
    <x v="64"/>
    <n v="2022"/>
    <n v="20100"/>
    <n v="44400"/>
  </r>
  <r>
    <x v="1"/>
    <s v="Workwear"/>
    <s v="Workwear"/>
    <s v="Arbesko"/>
    <s v="Dial"/>
    <x v="3"/>
    <x v="64"/>
    <n v="2022"/>
    <n v="15075"/>
    <n v="33300"/>
  </r>
  <r>
    <x v="1"/>
    <s v="Workwear"/>
    <s v="Workwear"/>
    <s v="Arbesko"/>
    <s v="Dial"/>
    <x v="3"/>
    <x v="64"/>
    <n v="2022"/>
    <n v="12060"/>
    <n v="26640"/>
  </r>
  <r>
    <x v="1"/>
    <s v="Workwear"/>
    <s v="Workwear"/>
    <s v="Arbesko"/>
    <s v="Dial"/>
    <x v="3"/>
    <x v="64"/>
    <n v="2022"/>
    <n v="10050"/>
    <n v="22200"/>
  </r>
  <r>
    <x v="1"/>
    <s v="Workwear"/>
    <s v="Workwear"/>
    <s v="Arbesko"/>
    <s v="Dial"/>
    <x v="3"/>
    <x v="64"/>
    <n v="2022"/>
    <n v="10050"/>
    <n v="22200"/>
  </r>
  <r>
    <x v="1"/>
    <s v="Workwear"/>
    <s v="Workwear"/>
    <s v="Arbesko"/>
    <s v="Dial"/>
    <x v="21"/>
    <x v="58"/>
    <n v="2022"/>
    <n v="7035"/>
    <n v="18200"/>
  </r>
  <r>
    <x v="1"/>
    <s v="Workwear"/>
    <s v="Workwear"/>
    <s v="Arbesko"/>
    <s v="Dial"/>
    <x v="21"/>
    <x v="58"/>
    <n v="2022"/>
    <n v="5525"/>
    <n v="14300"/>
  </r>
  <r>
    <x v="1"/>
    <s v="Workwear"/>
    <s v="Workwear"/>
    <s v="Arbesko"/>
    <s v="Dial"/>
    <x v="3"/>
    <x v="64"/>
    <n v="2022"/>
    <n v="6235"/>
    <n v="13764"/>
  </r>
  <r>
    <x v="1"/>
    <s v="Workwear"/>
    <s v="Workwear"/>
    <s v="Arbesko"/>
    <s v="Dial"/>
    <x v="3"/>
    <x v="64"/>
    <n v="2022"/>
    <n v="5025"/>
    <n v="11100"/>
  </r>
  <r>
    <x v="1"/>
    <s v="Workwear"/>
    <s v="Workwear"/>
    <s v="Arbesko"/>
    <s v="Dial"/>
    <x v="21"/>
    <x v="58"/>
    <n v="2022"/>
    <n v="3015"/>
    <n v="7800"/>
  </r>
  <r>
    <x v="1"/>
    <s v="Workwear"/>
    <s v="Workwear"/>
    <s v="Arbesko"/>
    <s v="Dial"/>
    <x v="21"/>
    <x v="58"/>
    <n v="2022"/>
    <n v="2010"/>
    <n v="5200"/>
  </r>
  <r>
    <x v="0"/>
    <s v="Workwear"/>
    <s v="Workwear"/>
    <s v="Ariat"/>
    <s v="Dial"/>
    <x v="24"/>
    <x v="65"/>
    <n v="2022"/>
    <n v="15930"/>
    <n v="43587.5"/>
  </r>
  <r>
    <x v="0"/>
    <s v="Workwear"/>
    <s v="Workwear"/>
    <s v="Ariat"/>
    <s v="Dial"/>
    <x v="24"/>
    <x v="65"/>
    <n v="2022"/>
    <n v="13395"/>
    <n v="36643.75"/>
  </r>
  <r>
    <x v="0"/>
    <s v="Workwear"/>
    <s v="Workwear"/>
    <s v="Ariat"/>
    <s v="Dial"/>
    <x v="24"/>
    <x v="65"/>
    <n v="2022"/>
    <n v="6135"/>
    <n v="16775"/>
  </r>
  <r>
    <x v="0"/>
    <s v="Workwear"/>
    <s v="Workwear"/>
    <s v="Ariat"/>
    <s v="Dial"/>
    <x v="21"/>
    <x v="57"/>
    <n v="2022"/>
    <n v="3745"/>
    <n v="9685"/>
  </r>
  <r>
    <x v="0"/>
    <s v="Workwear"/>
    <s v="Workwear"/>
    <s v="Ariat"/>
    <s v="Dial"/>
    <x v="21"/>
    <x v="57"/>
    <n v="2022"/>
    <n v="3720"/>
    <n v="9620"/>
  </r>
  <r>
    <x v="0"/>
    <s v="Workwear"/>
    <s v="Workwear"/>
    <s v="Ariat"/>
    <s v="Dial"/>
    <x v="21"/>
    <x v="57"/>
    <n v="2022"/>
    <n v="3695"/>
    <n v="9555"/>
  </r>
  <r>
    <x v="0"/>
    <s v="Workwear"/>
    <s v="Workwear"/>
    <s v="Ariat"/>
    <s v="Dial"/>
    <x v="21"/>
    <x v="57"/>
    <n v="2022"/>
    <n v="3645"/>
    <n v="9425"/>
  </r>
  <r>
    <x v="0"/>
    <s v="Workwear"/>
    <s v="Workwear"/>
    <s v="Ariat"/>
    <s v="Dial"/>
    <x v="21"/>
    <x v="57"/>
    <n v="2022"/>
    <n v="2340"/>
    <n v="6045"/>
  </r>
  <r>
    <x v="0"/>
    <s v="Workwear"/>
    <s v="Workwear"/>
    <s v="Ariat"/>
    <s v="Dial"/>
    <x v="24"/>
    <x v="65"/>
    <n v="2022"/>
    <n v="2010"/>
    <n v="5500"/>
  </r>
  <r>
    <x v="0"/>
    <s v="Workwear"/>
    <s v="Workwear"/>
    <s v="Ariat"/>
    <s v="Dial"/>
    <x v="1"/>
    <x v="66"/>
    <n v="2022"/>
    <n v="250"/>
    <n v="537.5"/>
  </r>
  <r>
    <x v="2"/>
    <s v="Athletic"/>
    <s v="Golf"/>
    <s v="Asics"/>
    <s v="Dial"/>
    <x v="6"/>
    <x v="12"/>
    <n v="2022"/>
    <n v="2110"/>
    <n v="5754"/>
  </r>
  <r>
    <x v="2"/>
    <s v="Athletic"/>
    <s v="Golf"/>
    <s v="Asics"/>
    <s v="Dial"/>
    <x v="6"/>
    <x v="35"/>
    <n v="2022"/>
    <n v="2110"/>
    <n v="5754"/>
  </r>
  <r>
    <x v="2"/>
    <s v="Athletic"/>
    <s v="Golf"/>
    <s v="Asics"/>
    <s v="Dial"/>
    <x v="8"/>
    <x v="67"/>
    <n v="2022"/>
    <n v="4170"/>
    <n v="5561"/>
  </r>
  <r>
    <x v="2"/>
    <s v="Athletic"/>
    <s v="Golf"/>
    <s v="Asics"/>
    <s v="Dial"/>
    <x v="8"/>
    <x v="68"/>
    <n v="2022"/>
    <n v="4170"/>
    <n v="5561"/>
  </r>
  <r>
    <x v="2"/>
    <s v="Athletic"/>
    <s v="Golf"/>
    <s v="Asics"/>
    <s v="Dial"/>
    <x v="5"/>
    <x v="9"/>
    <n v="2022"/>
    <n v="2285"/>
    <n v="4595.5"/>
  </r>
  <r>
    <x v="2"/>
    <s v="Athletic"/>
    <s v="Golf"/>
    <s v="Asics"/>
    <s v="Dial"/>
    <x v="5"/>
    <x v="10"/>
    <n v="2022"/>
    <n v="2285"/>
    <n v="4595.5"/>
  </r>
  <r>
    <x v="2"/>
    <s v="Athletic"/>
    <s v="Golf"/>
    <s v="Asics"/>
    <s v="Dial"/>
    <x v="6"/>
    <x v="12"/>
    <n v="2022"/>
    <n v="1560"/>
    <n v="4247"/>
  </r>
  <r>
    <x v="2"/>
    <s v="Athletic"/>
    <s v="Golf"/>
    <s v="Asics"/>
    <s v="Dial"/>
    <x v="6"/>
    <x v="35"/>
    <n v="2022"/>
    <n v="1560"/>
    <n v="4247"/>
  </r>
  <r>
    <x v="2"/>
    <s v="Athletic"/>
    <s v="Golf"/>
    <s v="Asics"/>
    <s v="Dial"/>
    <x v="8"/>
    <x v="67"/>
    <n v="2022"/>
    <n v="2315"/>
    <n v="3151"/>
  </r>
  <r>
    <x v="2"/>
    <s v="Athletic"/>
    <s v="Golf"/>
    <s v="Asics"/>
    <s v="Dial"/>
    <x v="8"/>
    <x v="68"/>
    <n v="2022"/>
    <n v="2315"/>
    <n v="3151"/>
  </r>
  <r>
    <x v="2"/>
    <s v="Athletic"/>
    <s v="Golf"/>
    <s v="Asics"/>
    <s v="Dial"/>
    <x v="8"/>
    <x v="67"/>
    <n v="2022"/>
    <n v="2115"/>
    <n v="2877"/>
  </r>
  <r>
    <x v="2"/>
    <s v="Athletic"/>
    <s v="Golf"/>
    <s v="Asics"/>
    <s v="Dial"/>
    <x v="8"/>
    <x v="68"/>
    <n v="2022"/>
    <n v="2115"/>
    <n v="2877"/>
  </r>
  <r>
    <x v="2"/>
    <s v="Athletic"/>
    <s v="Golf"/>
    <s v="Asics"/>
    <s v="Dial"/>
    <x v="6"/>
    <x v="12"/>
    <n v="2022"/>
    <n v="1060"/>
    <n v="2877"/>
  </r>
  <r>
    <x v="2"/>
    <s v="Athletic"/>
    <s v="Golf"/>
    <s v="Asics"/>
    <s v="Dial"/>
    <x v="6"/>
    <x v="35"/>
    <n v="2022"/>
    <n v="1060"/>
    <n v="2877"/>
  </r>
  <r>
    <x v="2"/>
    <s v="Athletic"/>
    <s v="Golf"/>
    <s v="Asics"/>
    <s v="Dial"/>
    <x v="5"/>
    <x v="9"/>
    <n v="2022"/>
    <n v="1410"/>
    <n v="2856"/>
  </r>
  <r>
    <x v="2"/>
    <s v="Athletic"/>
    <s v="Golf"/>
    <s v="Asics"/>
    <s v="Dial"/>
    <x v="5"/>
    <x v="10"/>
    <n v="2022"/>
    <n v="1410"/>
    <n v="2856"/>
  </r>
  <r>
    <x v="2"/>
    <s v="Athletic"/>
    <s v="Golf"/>
    <s v="Asics"/>
    <s v="Dial"/>
    <x v="8"/>
    <x v="68"/>
    <n v="2022"/>
    <n v="1660"/>
    <n v="2211"/>
  </r>
  <r>
    <x v="2"/>
    <s v="Athletic"/>
    <s v="Golf"/>
    <s v="Asics"/>
    <s v="Dial"/>
    <x v="8"/>
    <x v="67"/>
    <n v="2022"/>
    <n v="1610"/>
    <n v="2192"/>
  </r>
  <r>
    <x v="2"/>
    <s v="Athletic"/>
    <s v="Golf"/>
    <s v="Asics"/>
    <s v="Dial"/>
    <x v="8"/>
    <x v="68"/>
    <n v="2022"/>
    <n v="1610"/>
    <n v="2192"/>
  </r>
  <r>
    <x v="2"/>
    <s v="Athletic"/>
    <s v="Golf"/>
    <s v="Asics"/>
    <s v="Dial"/>
    <x v="8"/>
    <x v="67"/>
    <n v="2022"/>
    <n v="1610"/>
    <n v="2144"/>
  </r>
  <r>
    <x v="2"/>
    <s v="Athletic"/>
    <s v="Golf"/>
    <s v="Asics"/>
    <s v="Dial"/>
    <x v="6"/>
    <x v="12"/>
    <n v="2022"/>
    <n v="775"/>
    <n v="2123.5"/>
  </r>
  <r>
    <x v="2"/>
    <s v="Athletic"/>
    <s v="Golf"/>
    <s v="Asics"/>
    <s v="Dial"/>
    <x v="6"/>
    <x v="35"/>
    <n v="2022"/>
    <n v="775"/>
    <n v="2123.5"/>
  </r>
  <r>
    <x v="2"/>
    <s v="Athletic"/>
    <s v="Golf"/>
    <s v="Asics"/>
    <s v="Dial"/>
    <x v="8"/>
    <x v="67"/>
    <n v="2022"/>
    <n v="1510"/>
    <n v="2055"/>
  </r>
  <r>
    <x v="2"/>
    <s v="Athletic"/>
    <s v="Golf"/>
    <s v="Asics"/>
    <s v="Dial"/>
    <x v="8"/>
    <x v="67"/>
    <n v="2022"/>
    <n v="1510"/>
    <n v="2055"/>
  </r>
  <r>
    <x v="2"/>
    <s v="Athletic"/>
    <s v="Golf"/>
    <s v="Asics"/>
    <s v="Dial"/>
    <x v="8"/>
    <x v="68"/>
    <n v="2022"/>
    <n v="1510"/>
    <n v="2055"/>
  </r>
  <r>
    <x v="2"/>
    <s v="Athletic"/>
    <s v="Golf"/>
    <s v="Asics"/>
    <s v="Dial"/>
    <x v="8"/>
    <x v="68"/>
    <n v="2022"/>
    <n v="1510"/>
    <n v="2055"/>
  </r>
  <r>
    <x v="2"/>
    <s v="Athletic"/>
    <s v="Golf"/>
    <s v="Asics"/>
    <s v="Dial"/>
    <x v="8"/>
    <x v="67"/>
    <n v="2022"/>
    <n v="1385"/>
    <n v="1883.75"/>
  </r>
  <r>
    <x v="2"/>
    <s v="Athletic"/>
    <s v="Golf"/>
    <s v="Asics"/>
    <s v="Dial"/>
    <x v="8"/>
    <x v="68"/>
    <n v="2022"/>
    <n v="1385"/>
    <n v="1883.75"/>
  </r>
  <r>
    <x v="2"/>
    <s v="Athletic"/>
    <s v="Golf"/>
    <s v="Asics"/>
    <s v="Dial"/>
    <x v="6"/>
    <x v="12"/>
    <n v="2022"/>
    <n v="550"/>
    <n v="1496"/>
  </r>
  <r>
    <x v="2"/>
    <s v="Athletic"/>
    <s v="Golf"/>
    <s v="Asics"/>
    <s v="Dial"/>
    <x v="6"/>
    <x v="35"/>
    <n v="2022"/>
    <n v="550"/>
    <n v="1496"/>
  </r>
  <r>
    <x v="2"/>
    <s v="Athletic"/>
    <s v="Golf"/>
    <s v="Asics"/>
    <s v="Dial"/>
    <x v="8"/>
    <x v="67"/>
    <n v="2022"/>
    <n v="1005"/>
    <n v="1370"/>
  </r>
  <r>
    <x v="2"/>
    <s v="Athletic"/>
    <s v="Golf"/>
    <s v="Asics"/>
    <s v="Dial"/>
    <x v="8"/>
    <x v="68"/>
    <n v="2022"/>
    <n v="1005"/>
    <n v="1370"/>
  </r>
  <r>
    <x v="2"/>
    <s v="Athletic"/>
    <s v="Golf"/>
    <s v="Asics"/>
    <s v="Dial"/>
    <x v="6"/>
    <x v="12"/>
    <n v="2022"/>
    <n v="500"/>
    <n v="1370"/>
  </r>
  <r>
    <x v="2"/>
    <s v="Athletic"/>
    <s v="Golf"/>
    <s v="Asics"/>
    <s v="Dial"/>
    <x v="6"/>
    <x v="12"/>
    <n v="2022"/>
    <n v="500"/>
    <n v="1370"/>
  </r>
  <r>
    <x v="2"/>
    <s v="Athletic"/>
    <s v="Golf"/>
    <s v="Asics"/>
    <s v="Dial"/>
    <x v="6"/>
    <x v="35"/>
    <n v="2022"/>
    <n v="500"/>
    <n v="1370"/>
  </r>
  <r>
    <x v="2"/>
    <s v="Athletic"/>
    <s v="Golf"/>
    <s v="Asics"/>
    <s v="Dial"/>
    <x v="6"/>
    <x v="35"/>
    <n v="2022"/>
    <n v="500"/>
    <n v="1370"/>
  </r>
  <r>
    <x v="2"/>
    <s v="Athletic"/>
    <s v="Golf"/>
    <s v="Asics"/>
    <s v="Dial"/>
    <x v="6"/>
    <x v="12"/>
    <n v="2022"/>
    <n v="500"/>
    <n v="1360"/>
  </r>
  <r>
    <x v="2"/>
    <s v="Athletic"/>
    <s v="Golf"/>
    <s v="Asics"/>
    <s v="Dial"/>
    <x v="6"/>
    <x v="35"/>
    <n v="2022"/>
    <n v="500"/>
    <n v="1360"/>
  </r>
  <r>
    <x v="2"/>
    <s v="Athletic"/>
    <s v="Golf"/>
    <s v="Asics"/>
    <s v="Dial"/>
    <x v="8"/>
    <x v="67"/>
    <n v="2022"/>
    <n v="1005"/>
    <n v="1340"/>
  </r>
  <r>
    <x v="2"/>
    <s v="Athletic"/>
    <s v="Golf"/>
    <s v="Asics"/>
    <s v="Dial"/>
    <x v="8"/>
    <x v="68"/>
    <n v="2022"/>
    <n v="1005"/>
    <n v="1340"/>
  </r>
  <r>
    <x v="2"/>
    <s v="Athletic"/>
    <s v="Golf"/>
    <s v="Asics"/>
    <s v="Dial"/>
    <x v="8"/>
    <x v="67"/>
    <n v="2022"/>
    <n v="550"/>
    <n v="753.5"/>
  </r>
  <r>
    <x v="2"/>
    <s v="Athletic"/>
    <s v="Golf"/>
    <s v="Asics"/>
    <s v="Dial"/>
    <x v="8"/>
    <x v="67"/>
    <n v="2022"/>
    <n v="550"/>
    <n v="753.5"/>
  </r>
  <r>
    <x v="2"/>
    <s v="Athletic"/>
    <s v="Golf"/>
    <s v="Asics"/>
    <s v="Dial"/>
    <x v="8"/>
    <x v="68"/>
    <n v="2022"/>
    <n v="550"/>
    <n v="753.5"/>
  </r>
  <r>
    <x v="2"/>
    <s v="Athletic"/>
    <s v="Golf"/>
    <s v="Asics"/>
    <s v="Dial"/>
    <x v="8"/>
    <x v="68"/>
    <n v="2022"/>
    <n v="550"/>
    <n v="753.5"/>
  </r>
  <r>
    <x v="2"/>
    <s v="Athletic"/>
    <s v="Golf"/>
    <s v="Asics"/>
    <s v="Dial"/>
    <x v="5"/>
    <x v="9"/>
    <n v="2022"/>
    <n v="350"/>
    <n v="714"/>
  </r>
  <r>
    <x v="2"/>
    <s v="Athletic"/>
    <s v="Golf"/>
    <s v="Asics"/>
    <s v="Dial"/>
    <x v="5"/>
    <x v="10"/>
    <n v="2022"/>
    <n v="350"/>
    <n v="714"/>
  </r>
  <r>
    <x v="2"/>
    <s v="Athletic"/>
    <s v="Golf"/>
    <s v="Asics"/>
    <s v="Dial"/>
    <x v="8"/>
    <x v="67"/>
    <n v="2022"/>
    <n v="500"/>
    <n v="685"/>
  </r>
  <r>
    <x v="2"/>
    <s v="Athletic"/>
    <s v="Golf"/>
    <s v="Asics"/>
    <s v="Dial"/>
    <x v="8"/>
    <x v="67"/>
    <n v="2022"/>
    <n v="500"/>
    <n v="685"/>
  </r>
  <r>
    <x v="2"/>
    <s v="Athletic"/>
    <s v="Golf"/>
    <s v="Asics"/>
    <s v="Dial"/>
    <x v="8"/>
    <x v="67"/>
    <n v="2022"/>
    <n v="500"/>
    <n v="685"/>
  </r>
  <r>
    <x v="2"/>
    <s v="Athletic"/>
    <s v="Golf"/>
    <s v="Asics"/>
    <s v="Dial"/>
    <x v="8"/>
    <x v="67"/>
    <n v="2022"/>
    <n v="500"/>
    <n v="685"/>
  </r>
  <r>
    <x v="2"/>
    <s v="Athletic"/>
    <s v="Golf"/>
    <s v="Asics"/>
    <s v="Dial"/>
    <x v="8"/>
    <x v="67"/>
    <n v="2022"/>
    <n v="500"/>
    <n v="685"/>
  </r>
  <r>
    <x v="2"/>
    <s v="Athletic"/>
    <s v="Golf"/>
    <s v="Asics"/>
    <s v="Dial"/>
    <x v="8"/>
    <x v="68"/>
    <n v="2022"/>
    <n v="500"/>
    <n v="685"/>
  </r>
  <r>
    <x v="2"/>
    <s v="Athletic"/>
    <s v="Golf"/>
    <s v="Asics"/>
    <s v="Dial"/>
    <x v="8"/>
    <x v="68"/>
    <n v="2022"/>
    <n v="500"/>
    <n v="685"/>
  </r>
  <r>
    <x v="2"/>
    <s v="Athletic"/>
    <s v="Golf"/>
    <s v="Asics"/>
    <s v="Dial"/>
    <x v="8"/>
    <x v="68"/>
    <n v="2022"/>
    <n v="500"/>
    <n v="685"/>
  </r>
  <r>
    <x v="2"/>
    <s v="Athletic"/>
    <s v="Golf"/>
    <s v="Asics"/>
    <s v="Dial"/>
    <x v="8"/>
    <x v="68"/>
    <n v="2022"/>
    <n v="500"/>
    <n v="685"/>
  </r>
  <r>
    <x v="2"/>
    <s v="Athletic"/>
    <s v="Golf"/>
    <s v="Asics"/>
    <s v="Dial"/>
    <x v="8"/>
    <x v="68"/>
    <n v="2022"/>
    <n v="500"/>
    <n v="685"/>
  </r>
  <r>
    <x v="2"/>
    <s v="Athletic"/>
    <s v="Golf"/>
    <s v="Asics"/>
    <s v="Dial"/>
    <x v="6"/>
    <x v="12"/>
    <n v="2022"/>
    <n v="125"/>
    <n v="340"/>
  </r>
  <r>
    <x v="2"/>
    <s v="Athletic"/>
    <s v="Golf"/>
    <s v="Asics"/>
    <s v="Dial"/>
    <x v="6"/>
    <x v="12"/>
    <n v="2022"/>
    <n v="100"/>
    <n v="274"/>
  </r>
  <r>
    <x v="2"/>
    <s v="Athletic"/>
    <s v="Golf"/>
    <s v="Asics"/>
    <s v="Dial"/>
    <x v="6"/>
    <x v="35"/>
    <n v="2022"/>
    <n v="100"/>
    <n v="274"/>
  </r>
  <r>
    <x v="2"/>
    <s v="Athletic"/>
    <s v="Golf"/>
    <s v="Asics"/>
    <s v="Dial"/>
    <x v="6"/>
    <x v="35"/>
    <n v="2022"/>
    <n v="100"/>
    <n v="272"/>
  </r>
  <r>
    <x v="2"/>
    <s v="Athletic"/>
    <s v="Golf"/>
    <s v="Asics"/>
    <s v="Dial"/>
    <x v="8"/>
    <x v="67"/>
    <n v="2022"/>
    <n v="200"/>
    <n v="270"/>
  </r>
  <r>
    <x v="2"/>
    <s v="Athletic"/>
    <s v="Golf"/>
    <s v="Asics"/>
    <s v="Dial"/>
    <x v="8"/>
    <x v="68"/>
    <n v="2022"/>
    <n v="200"/>
    <n v="270"/>
  </r>
  <r>
    <x v="2"/>
    <s v="Workwear"/>
    <s v="Workwear"/>
    <s v="Asics"/>
    <s v="Dial"/>
    <x v="25"/>
    <x v="69"/>
    <n v="2022"/>
    <n v="67135"/>
    <n v="164996"/>
  </r>
  <r>
    <x v="2"/>
    <s v="Workwear"/>
    <s v="Workwear"/>
    <s v="Asics"/>
    <s v="Dial"/>
    <x v="8"/>
    <x v="14"/>
    <n v="2022"/>
    <n v="108545"/>
    <n v="142560"/>
  </r>
  <r>
    <x v="2"/>
    <s v="Workwear"/>
    <s v="Workwear"/>
    <s v="Asics"/>
    <s v="Dial"/>
    <x v="8"/>
    <x v="14"/>
    <n v="2022"/>
    <n v="104120"/>
    <n v="139860"/>
  </r>
  <r>
    <x v="2"/>
    <s v="Workwear"/>
    <s v="Workwear"/>
    <s v="Asics"/>
    <s v="Dial"/>
    <x v="25"/>
    <x v="69"/>
    <n v="2022"/>
    <n v="55880"/>
    <n v="137332"/>
  </r>
  <r>
    <x v="2"/>
    <s v="Workwear"/>
    <s v="Workwear"/>
    <s v="Asics"/>
    <s v="Dial"/>
    <x v="8"/>
    <x v="14"/>
    <n v="2022"/>
    <n v="93070"/>
    <n v="125010"/>
  </r>
  <r>
    <x v="2"/>
    <s v="Workwear"/>
    <s v="Workwear"/>
    <s v="Asics"/>
    <s v="Dial"/>
    <x v="26"/>
    <x v="70"/>
    <n v="2022"/>
    <n v="56280"/>
    <n v="124320"/>
  </r>
  <r>
    <x v="2"/>
    <s v="Workwear"/>
    <s v="Workwear"/>
    <s v="Asics"/>
    <s v="Dial"/>
    <x v="25"/>
    <x v="69"/>
    <n v="2022"/>
    <n v="48090"/>
    <n v="118189.5"/>
  </r>
  <r>
    <x v="2"/>
    <s v="Workwear"/>
    <s v="Workwear"/>
    <s v="Asics"/>
    <s v="Dial"/>
    <x v="25"/>
    <x v="69"/>
    <n v="2022"/>
    <n v="47340"/>
    <n v="116337"/>
  </r>
  <r>
    <x v="2"/>
    <s v="Workwear"/>
    <s v="Workwear"/>
    <s v="Asics"/>
    <s v="Dial"/>
    <x v="25"/>
    <x v="69"/>
    <n v="2022"/>
    <n v="46080"/>
    <n v="113249.5"/>
  </r>
  <r>
    <x v="2"/>
    <s v="Workwear"/>
    <s v="Workwear"/>
    <s v="Asics"/>
    <s v="Dial"/>
    <x v="8"/>
    <x v="14"/>
    <n v="2022"/>
    <n v="81655"/>
    <n v="107250"/>
  </r>
  <r>
    <x v="2"/>
    <s v="Workwear"/>
    <s v="Workwear"/>
    <s v="Asics"/>
    <s v="Dial"/>
    <x v="8"/>
    <x v="14"/>
    <n v="2022"/>
    <n v="74630"/>
    <n v="100237.5"/>
  </r>
  <r>
    <x v="2"/>
    <s v="Workwear"/>
    <s v="Workwear"/>
    <s v="Asics"/>
    <s v="Dial"/>
    <x v="8"/>
    <x v="14"/>
    <n v="2022"/>
    <n v="66240"/>
    <n v="88965"/>
  </r>
  <r>
    <x v="2"/>
    <s v="Workwear"/>
    <s v="Workwear"/>
    <s v="Asics"/>
    <s v="Dial"/>
    <x v="25"/>
    <x v="69"/>
    <n v="2022"/>
    <n v="33970"/>
    <n v="83486"/>
  </r>
  <r>
    <x v="2"/>
    <s v="Workwear"/>
    <s v="Workwear"/>
    <s v="Asics"/>
    <s v="Dial"/>
    <x v="8"/>
    <x v="14"/>
    <n v="2022"/>
    <n v="57390"/>
    <n v="77085"/>
  </r>
  <r>
    <x v="2"/>
    <s v="Workwear"/>
    <s v="Workwear"/>
    <s v="Asics"/>
    <s v="Dial"/>
    <x v="8"/>
    <x v="14"/>
    <n v="2022"/>
    <n v="51665"/>
    <n v="67848"/>
  </r>
  <r>
    <x v="2"/>
    <s v="Workwear"/>
    <s v="Workwear"/>
    <s v="Asics"/>
    <s v="Dial"/>
    <x v="8"/>
    <x v="14"/>
    <n v="2022"/>
    <n v="50455"/>
    <n v="67770"/>
  </r>
  <r>
    <x v="2"/>
    <s v="Workwear"/>
    <s v="Workwear"/>
    <s v="Asics"/>
    <s v="Dial"/>
    <x v="26"/>
    <x v="70"/>
    <n v="2022"/>
    <n v="26285"/>
    <n v="58053"/>
  </r>
  <r>
    <x v="2"/>
    <s v="Workwear"/>
    <s v="Workwear"/>
    <s v="Asics"/>
    <s v="Dial"/>
    <x v="8"/>
    <x v="14"/>
    <n v="2022"/>
    <n v="42345"/>
    <n v="56868.75"/>
  </r>
  <r>
    <x v="2"/>
    <s v="Workwear"/>
    <s v="Workwear"/>
    <s v="Asics"/>
    <s v="Dial"/>
    <x v="8"/>
    <x v="14"/>
    <n v="2022"/>
    <n v="38645"/>
    <n v="51523"/>
  </r>
  <r>
    <x v="2"/>
    <s v="Workwear"/>
    <s v="Workwear"/>
    <s v="Asics"/>
    <s v="Dial"/>
    <x v="8"/>
    <x v="14"/>
    <n v="2022"/>
    <n v="36035"/>
    <n v="49114.5"/>
  </r>
  <r>
    <x v="2"/>
    <s v="Workwear"/>
    <s v="Workwear"/>
    <s v="Asics"/>
    <s v="Dial"/>
    <x v="26"/>
    <x v="70"/>
    <n v="2022"/>
    <n v="20355"/>
    <n v="44955"/>
  </r>
  <r>
    <x v="2"/>
    <s v="Workwear"/>
    <s v="Workwear"/>
    <s v="Asics"/>
    <s v="Dial"/>
    <x v="26"/>
    <x v="71"/>
    <n v="2022"/>
    <n v="18395"/>
    <n v="40626"/>
  </r>
  <r>
    <x v="2"/>
    <s v="Workwear"/>
    <s v="Workwear"/>
    <s v="Asics"/>
    <s v="Dial"/>
    <x v="8"/>
    <x v="14"/>
    <n v="2022"/>
    <n v="28645"/>
    <n v="38475"/>
  </r>
  <r>
    <x v="2"/>
    <s v="Workwear"/>
    <s v="Workwear"/>
    <s v="Asics"/>
    <s v="Dial"/>
    <x v="26"/>
    <x v="71"/>
    <n v="2022"/>
    <n v="14020"/>
    <n v="31248"/>
  </r>
  <r>
    <x v="2"/>
    <s v="Workwear"/>
    <s v="Workwear"/>
    <s v="Asics"/>
    <s v="Dial"/>
    <x v="8"/>
    <x v="14"/>
    <n v="2022"/>
    <n v="20960"/>
    <n v="28564.5"/>
  </r>
  <r>
    <x v="2"/>
    <s v="Workwear"/>
    <s v="Workwear"/>
    <s v="Asics"/>
    <s v="Dial"/>
    <x v="8"/>
    <x v="14"/>
    <n v="2022"/>
    <n v="19700"/>
    <n v="26852"/>
  </r>
  <r>
    <x v="2"/>
    <s v="Workwear"/>
    <s v="Workwear"/>
    <s v="Asics"/>
    <s v="Dial"/>
    <x v="8"/>
    <x v="14"/>
    <n v="2022"/>
    <n v="19150"/>
    <n v="26098.5"/>
  </r>
  <r>
    <x v="2"/>
    <s v="Workwear"/>
    <s v="Workwear"/>
    <s v="Asics"/>
    <s v="Dial"/>
    <x v="26"/>
    <x v="70"/>
    <n v="2022"/>
    <n v="11810"/>
    <n v="26085"/>
  </r>
  <r>
    <x v="2"/>
    <s v="Workwear"/>
    <s v="Workwear"/>
    <s v="Asics"/>
    <s v="Dial"/>
    <x v="26"/>
    <x v="71"/>
    <n v="2022"/>
    <n v="10805"/>
    <n v="23865"/>
  </r>
  <r>
    <x v="2"/>
    <s v="Workwear"/>
    <s v="Workwear"/>
    <s v="Asics"/>
    <s v="Dial"/>
    <x v="8"/>
    <x v="14"/>
    <n v="2022"/>
    <n v="16985"/>
    <n v="23153"/>
  </r>
  <r>
    <x v="2"/>
    <s v="Workwear"/>
    <s v="Workwear"/>
    <s v="Asics"/>
    <s v="Dial"/>
    <x v="8"/>
    <x v="14"/>
    <n v="2022"/>
    <n v="15430"/>
    <n v="20569"/>
  </r>
  <r>
    <x v="2"/>
    <s v="Workwear"/>
    <s v="Workwear"/>
    <s v="Asics"/>
    <s v="Dial"/>
    <x v="26"/>
    <x v="71"/>
    <n v="2022"/>
    <n v="8845"/>
    <n v="19712"/>
  </r>
  <r>
    <x v="2"/>
    <s v="Workwear"/>
    <s v="Workwear"/>
    <s v="Asics"/>
    <s v="Dial"/>
    <x v="8"/>
    <x v="14"/>
    <n v="2022"/>
    <n v="12715"/>
    <n v="17330.5"/>
  </r>
  <r>
    <x v="2"/>
    <s v="Workwear"/>
    <s v="Workwear"/>
    <s v="Asics"/>
    <s v="Dial"/>
    <x v="26"/>
    <x v="71"/>
    <n v="2022"/>
    <n v="7035"/>
    <n v="15540"/>
  </r>
  <r>
    <x v="2"/>
    <s v="Workwear"/>
    <s v="Workwear"/>
    <s v="Asics"/>
    <s v="Dial"/>
    <x v="26"/>
    <x v="71"/>
    <n v="2022"/>
    <n v="6685"/>
    <n v="14763"/>
  </r>
  <r>
    <x v="2"/>
    <s v="Workwear"/>
    <s v="Workwear"/>
    <s v="Asics"/>
    <s v="Dial"/>
    <x v="26"/>
    <x v="71"/>
    <n v="2022"/>
    <n v="6435"/>
    <n v="14336"/>
  </r>
  <r>
    <x v="2"/>
    <s v="Workwear"/>
    <s v="Workwear"/>
    <s v="Asics"/>
    <s v="Dial"/>
    <x v="26"/>
    <x v="71"/>
    <n v="2022"/>
    <n v="6485"/>
    <n v="14319"/>
  </r>
  <r>
    <x v="2"/>
    <s v="Workwear"/>
    <s v="Workwear"/>
    <s v="Asics"/>
    <s v="Dial"/>
    <x v="26"/>
    <x v="71"/>
    <n v="2022"/>
    <n v="5930"/>
    <n v="13216"/>
  </r>
  <r>
    <x v="2"/>
    <s v="Workwear"/>
    <s v="Workwear"/>
    <s v="Asics"/>
    <s v="Dial"/>
    <x v="26"/>
    <x v="71"/>
    <n v="2022"/>
    <n v="5880"/>
    <n v="12987"/>
  </r>
  <r>
    <x v="2"/>
    <s v="Workwear"/>
    <s v="Workwear"/>
    <s v="Asics"/>
    <s v="Dial"/>
    <x v="8"/>
    <x v="14"/>
    <n v="2022"/>
    <n v="9200"/>
    <n v="12352.5"/>
  </r>
  <r>
    <x v="2"/>
    <s v="Workwear"/>
    <s v="Workwear"/>
    <s v="Asics"/>
    <s v="Dial"/>
    <x v="8"/>
    <x v="14"/>
    <n v="2022"/>
    <n v="7940"/>
    <n v="10823"/>
  </r>
  <r>
    <x v="2"/>
    <s v="Athletic"/>
    <s v="Golf"/>
    <s v="Asics"/>
    <s v="Dial"/>
    <x v="8"/>
    <x v="67"/>
    <n v="2022"/>
    <n v="150"/>
    <n v="198"/>
  </r>
  <r>
    <x v="2"/>
    <s v="Athletic"/>
    <s v="Golf"/>
    <s v="Asics"/>
    <s v="Dial"/>
    <x v="8"/>
    <x v="68"/>
    <n v="2022"/>
    <n v="150"/>
    <n v="198"/>
  </r>
  <r>
    <x v="2"/>
    <s v="Athletic"/>
    <s v="Golf"/>
    <s v="Asics"/>
    <s v="Dial"/>
    <x v="6"/>
    <x v="12"/>
    <n v="2022"/>
    <n v="50"/>
    <n v="137"/>
  </r>
  <r>
    <x v="2"/>
    <s v="Athletic"/>
    <s v="Golf"/>
    <s v="Asics"/>
    <s v="Dial"/>
    <x v="6"/>
    <x v="35"/>
    <n v="2022"/>
    <n v="50"/>
    <n v="137"/>
  </r>
  <r>
    <x v="2"/>
    <s v="Workwear"/>
    <s v="Workwear"/>
    <s v="Asics"/>
    <s v="Dial"/>
    <x v="26"/>
    <x v="71"/>
    <n v="2022"/>
    <n v="3720"/>
    <n v="8288"/>
  </r>
  <r>
    <x v="2"/>
    <s v="Workwear"/>
    <s v="Workwear"/>
    <s v="Asics"/>
    <s v="Dial"/>
    <x v="26"/>
    <x v="71"/>
    <n v="2022"/>
    <n v="2915"/>
    <n v="6496"/>
  </r>
  <r>
    <x v="2"/>
    <s v="Workwear"/>
    <s v="Workwear"/>
    <s v="Asics"/>
    <s v="Dial"/>
    <x v="26"/>
    <x v="71"/>
    <n v="2022"/>
    <n v="2115"/>
    <n v="4662"/>
  </r>
  <r>
    <x v="2"/>
    <s v="Workwear"/>
    <s v="Workwear"/>
    <s v="Asics"/>
    <s v="Dial"/>
    <x v="8"/>
    <x v="14"/>
    <n v="2022"/>
    <n v="2010"/>
    <n v="2740"/>
  </r>
  <r>
    <x v="1"/>
    <s v="Workwear"/>
    <s v="Workwear"/>
    <s v="Atlas"/>
    <s v="Dial"/>
    <x v="24"/>
    <x v="72"/>
    <n v="2022"/>
    <n v="300000"/>
    <n v="2000000"/>
  </r>
  <r>
    <x v="1"/>
    <s v="Workwear"/>
    <s v="Workwear"/>
    <s v="Atlas"/>
    <s v="Dial"/>
    <x v="1"/>
    <x v="3"/>
    <n v="2022"/>
    <n v="50250"/>
    <n v="130000"/>
  </r>
  <r>
    <x v="1"/>
    <s v="Workwear"/>
    <s v="Workwear"/>
    <s v="Atlas"/>
    <s v="Dial"/>
    <x v="1"/>
    <x v="3"/>
    <n v="2022"/>
    <n v="40200"/>
    <n v="104000"/>
  </r>
  <r>
    <x v="1"/>
    <s v="Workwear"/>
    <s v="Workwear"/>
    <s v="Atlas"/>
    <s v="Dial"/>
    <x v="1"/>
    <x v="3"/>
    <n v="2022"/>
    <n v="301500"/>
    <n v="780000"/>
  </r>
  <r>
    <x v="1"/>
    <s v="Workwear"/>
    <s v="Workwear"/>
    <s v="Atlas"/>
    <s v="Dial"/>
    <x v="24"/>
    <x v="72"/>
    <n v="2022"/>
    <n v="30000"/>
    <n v="500000"/>
  </r>
  <r>
    <x v="1"/>
    <s v="Workwear"/>
    <s v="Workwear"/>
    <s v="Atlas"/>
    <s v="Dial"/>
    <x v="24"/>
    <x v="72"/>
    <n v="2022"/>
    <n v="0"/>
    <n v="0"/>
  </r>
  <r>
    <x v="1"/>
    <s v="Workwear"/>
    <s v="Workwear"/>
    <s v="Baak"/>
    <s v="Dial"/>
    <x v="3"/>
    <x v="64"/>
    <n v="2022"/>
    <n v="2010"/>
    <n v="44040"/>
  </r>
  <r>
    <x v="1"/>
    <s v="Workwear"/>
    <s v="Workwear"/>
    <s v="Baak"/>
    <s v="Dial"/>
    <x v="3"/>
    <x v="64"/>
    <n v="2022"/>
    <n v="13680"/>
    <n v="30192"/>
  </r>
  <r>
    <x v="1"/>
    <s v="Workwear"/>
    <s v="Workwear"/>
    <s v="Baak"/>
    <s v="Dial"/>
    <x v="3"/>
    <x v="64"/>
    <n v="2022"/>
    <n v="10255"/>
    <n v="22644"/>
  </r>
  <r>
    <x v="1"/>
    <s v="Workwear"/>
    <s v="Workwear"/>
    <s v="Baak"/>
    <s v="Dial"/>
    <x v="3"/>
    <x v="64"/>
    <n v="2022"/>
    <n v="6835"/>
    <n v="15096"/>
  </r>
  <r>
    <x v="1"/>
    <s v="Workwear"/>
    <s v="Workwear"/>
    <s v="Baak"/>
    <s v="Dial"/>
    <x v="1"/>
    <x v="3"/>
    <n v="2022"/>
    <n v="3570"/>
    <n v="9230"/>
  </r>
  <r>
    <x v="1"/>
    <s v="Workwear"/>
    <s v="Workwear"/>
    <s v="Baak"/>
    <s v="Dial"/>
    <x v="3"/>
    <x v="64"/>
    <n v="2022"/>
    <n v="4020"/>
    <n v="8880"/>
  </r>
  <r>
    <x v="1"/>
    <s v="Workwear"/>
    <s v="Workwear"/>
    <s v="Baak"/>
    <s v="Dial"/>
    <x v="1"/>
    <x v="3"/>
    <n v="2022"/>
    <n v="2815"/>
    <n v="7280"/>
  </r>
  <r>
    <x v="1"/>
    <s v="Workwear"/>
    <s v="Workwear"/>
    <s v="Baak"/>
    <s v="Dial"/>
    <x v="3"/>
    <x v="64"/>
    <n v="2022"/>
    <n v="3220"/>
    <n v="7104"/>
  </r>
  <r>
    <x v="1"/>
    <s v="Workwear"/>
    <s v="Workwear"/>
    <s v="Baak"/>
    <s v="Dial"/>
    <x v="21"/>
    <x v="58"/>
    <n v="2022"/>
    <n v="2520"/>
    <n v="6500"/>
  </r>
  <r>
    <x v="1"/>
    <s v="Workwear"/>
    <s v="Workwear"/>
    <s v="Baak"/>
    <s v="Dial"/>
    <x v="1"/>
    <x v="3"/>
    <n v="2022"/>
    <n v="2315"/>
    <n v="5980"/>
  </r>
  <r>
    <x v="1"/>
    <s v="Workwear"/>
    <s v="Workwear"/>
    <s v="Baak"/>
    <s v="Dial"/>
    <x v="3"/>
    <x v="64"/>
    <n v="2022"/>
    <n v="1810"/>
    <n v="3996"/>
  </r>
  <r>
    <x v="1"/>
    <s v="Workwear"/>
    <s v="Workwear"/>
    <s v="Baak"/>
    <s v="Dial"/>
    <x v="26"/>
    <x v="70"/>
    <n v="2022"/>
    <n v="1610"/>
    <n v="3552"/>
  </r>
  <r>
    <x v="1"/>
    <s v="Workwear"/>
    <s v="Workwear"/>
    <s v="Baak"/>
    <s v="Dial"/>
    <x v="21"/>
    <x v="58"/>
    <n v="2022"/>
    <n v="1360"/>
    <n v="3510"/>
  </r>
  <r>
    <x v="1"/>
    <s v="Workwear"/>
    <s v="Workwear"/>
    <s v="Base"/>
    <s v="Dial"/>
    <x v="21"/>
    <x v="58"/>
    <n v="2022"/>
    <n v="7035"/>
    <n v="108200"/>
  </r>
  <r>
    <x v="1"/>
    <s v="Workwear"/>
    <s v="Workwear"/>
    <s v="Base"/>
    <s v="Dial"/>
    <x v="25"/>
    <x v="69"/>
    <n v="2022"/>
    <n v="18700"/>
    <n v="45942"/>
  </r>
  <r>
    <x v="1"/>
    <s v="Workwear"/>
    <s v="Workwear"/>
    <s v="Base"/>
    <s v="Dial"/>
    <x v="21"/>
    <x v="58"/>
    <n v="2022"/>
    <n v="16730"/>
    <n v="43290"/>
  </r>
  <r>
    <x v="1"/>
    <s v="Workwear"/>
    <s v="Workwear"/>
    <s v="Base"/>
    <s v="Dial"/>
    <x v="25"/>
    <x v="69"/>
    <n v="2022"/>
    <n v="12690"/>
    <n v="31183.75"/>
  </r>
  <r>
    <x v="1"/>
    <s v="Workwear"/>
    <s v="Workwear"/>
    <s v="Base"/>
    <s v="Dial"/>
    <x v="25"/>
    <x v="69"/>
    <n v="2022"/>
    <n v="11580"/>
    <n v="28466.75"/>
  </r>
  <r>
    <x v="1"/>
    <s v="Workwear"/>
    <s v="Workwear"/>
    <s v="Base"/>
    <s v="Dial"/>
    <x v="25"/>
    <x v="69"/>
    <n v="2022"/>
    <n v="10050"/>
    <n v="24700"/>
  </r>
  <r>
    <x v="1"/>
    <s v="Workwear"/>
    <s v="Workwear"/>
    <s v="Base"/>
    <s v="Dial"/>
    <x v="25"/>
    <x v="69"/>
    <n v="2022"/>
    <n v="9045"/>
    <n v="22230"/>
  </r>
  <r>
    <x v="1"/>
    <s v="Workwear"/>
    <s v="Workwear"/>
    <s v="Base"/>
    <s v="Dial"/>
    <x v="25"/>
    <x v="69"/>
    <n v="2022"/>
    <n v="8795"/>
    <n v="21612.5"/>
  </r>
  <r>
    <x v="1"/>
    <s v="Workwear"/>
    <s v="Workwear"/>
    <s v="Base"/>
    <s v="Dial"/>
    <x v="25"/>
    <x v="69"/>
    <n v="2022"/>
    <n v="8445"/>
    <n v="20748"/>
  </r>
  <r>
    <x v="1"/>
    <s v="Workwear"/>
    <s v="Workwear"/>
    <s v="Base"/>
    <s v="Dial"/>
    <x v="25"/>
    <x v="69"/>
    <n v="2022"/>
    <n v="7740"/>
    <n v="19019"/>
  </r>
  <r>
    <x v="1"/>
    <s v="Workwear"/>
    <s v="Workwear"/>
    <s v="Base"/>
    <s v="Dial"/>
    <x v="25"/>
    <x v="69"/>
    <n v="2022"/>
    <n v="7445"/>
    <n v="18278"/>
  </r>
  <r>
    <x v="1"/>
    <s v="Workwear"/>
    <s v="Workwear"/>
    <s v="Base"/>
    <s v="Dial"/>
    <x v="25"/>
    <x v="69"/>
    <n v="2022"/>
    <n v="6185"/>
    <n v="15190.5"/>
  </r>
  <r>
    <x v="1"/>
    <s v="Workwear"/>
    <s v="Workwear"/>
    <s v="Base"/>
    <s v="Dial"/>
    <x v="25"/>
    <x v="69"/>
    <n v="2022"/>
    <n v="6110"/>
    <n v="15005.25"/>
  </r>
  <r>
    <x v="1"/>
    <s v="Workwear"/>
    <s v="Workwear"/>
    <s v="Base"/>
    <s v="Dial"/>
    <x v="25"/>
    <x v="69"/>
    <n v="2022"/>
    <n v="5980"/>
    <n v="14696.5"/>
  </r>
  <r>
    <x v="1"/>
    <s v="Workwear"/>
    <s v="Workwear"/>
    <s v="Base"/>
    <s v="Dial"/>
    <x v="21"/>
    <x v="58"/>
    <n v="2022"/>
    <n v="4020"/>
    <n v="10400"/>
  </r>
  <r>
    <x v="1"/>
    <s v="Workwear"/>
    <s v="Workwear"/>
    <s v="Base"/>
    <s v="Dial"/>
    <x v="21"/>
    <x v="58"/>
    <n v="2022"/>
    <n v="2965"/>
    <n v="7670"/>
  </r>
  <r>
    <x v="1"/>
    <s v="Workwear"/>
    <s v="Workwear"/>
    <s v="Base"/>
    <s v="Dial"/>
    <x v="21"/>
    <x v="58"/>
    <n v="2022"/>
    <n v="1860"/>
    <n v="4810"/>
  </r>
  <r>
    <x v="1"/>
    <s v="Workwear"/>
    <s v="Workwear"/>
    <s v="Base"/>
    <s v="Dial"/>
    <x v="27"/>
    <x v="73"/>
    <n v="2022"/>
    <n v="1810"/>
    <n v="4482"/>
  </r>
  <r>
    <x v="1"/>
    <s v="Workwear"/>
    <s v="Workwear"/>
    <s v="Base"/>
    <s v="Dial"/>
    <x v="27"/>
    <x v="73"/>
    <n v="2022"/>
    <n v="1810"/>
    <n v="4482"/>
  </r>
  <r>
    <x v="1"/>
    <s v="Workwear"/>
    <s v="Workwear"/>
    <s v="Base"/>
    <s v="Dial"/>
    <x v="27"/>
    <x v="74"/>
    <n v="2022"/>
    <n v="1810"/>
    <n v="4482"/>
  </r>
  <r>
    <x v="1"/>
    <s v="Workwear"/>
    <s v="Workwear"/>
    <s v="Base"/>
    <s v="Dial"/>
    <x v="27"/>
    <x v="74"/>
    <n v="2022"/>
    <n v="1810"/>
    <n v="4482"/>
  </r>
  <r>
    <x v="1"/>
    <s v="Workwear"/>
    <s v="Workwear"/>
    <s v="Base"/>
    <s v="Dial"/>
    <x v="27"/>
    <x v="75"/>
    <n v="2022"/>
    <n v="1460"/>
    <n v="3610.5"/>
  </r>
  <r>
    <x v="1"/>
    <s v="Workwear"/>
    <s v="Workwear"/>
    <s v="Base"/>
    <s v="Dial"/>
    <x v="27"/>
    <x v="75"/>
    <n v="2022"/>
    <n v="1005"/>
    <n v="2490"/>
  </r>
  <r>
    <x v="1"/>
    <s v="Workwear"/>
    <s v="Workwear"/>
    <s v="Base"/>
    <s v="Dial"/>
    <x v="27"/>
    <x v="73"/>
    <n v="2022"/>
    <n v="900"/>
    <n v="2241"/>
  </r>
  <r>
    <x v="1"/>
    <s v="Workwear"/>
    <s v="Workwear"/>
    <s v="Base"/>
    <s v="Dial"/>
    <x v="27"/>
    <x v="74"/>
    <n v="2022"/>
    <n v="900"/>
    <n v="2241"/>
  </r>
  <r>
    <x v="1"/>
    <s v="Workwear"/>
    <s v="Workwear"/>
    <s v="Base"/>
    <s v="Dial"/>
    <x v="27"/>
    <x v="75"/>
    <n v="2022"/>
    <n v="900"/>
    <n v="2241"/>
  </r>
  <r>
    <x v="1"/>
    <s v="Workwear"/>
    <s v="Workwear"/>
    <s v="Base"/>
    <s v="Dial"/>
    <x v="27"/>
    <x v="73"/>
    <n v="2022"/>
    <n v="750"/>
    <n v="1867.5"/>
  </r>
  <r>
    <x v="1"/>
    <s v="Workwear"/>
    <s v="Workwear"/>
    <s v="Base"/>
    <s v="Dial"/>
    <x v="27"/>
    <x v="74"/>
    <n v="2022"/>
    <n v="750"/>
    <n v="1867.5"/>
  </r>
  <r>
    <x v="1"/>
    <s v="Workwear"/>
    <s v="Workwear"/>
    <s v="Base"/>
    <s v="Dial"/>
    <x v="27"/>
    <x v="73"/>
    <n v="2022"/>
    <n v="500"/>
    <n v="1245"/>
  </r>
  <r>
    <x v="1"/>
    <s v="Workwear"/>
    <s v="Workwear"/>
    <s v="Base"/>
    <s v="Dial"/>
    <x v="27"/>
    <x v="74"/>
    <n v="2022"/>
    <n v="500"/>
    <n v="1245"/>
  </r>
  <r>
    <x v="1"/>
    <s v="Workwear"/>
    <s v="Workwear"/>
    <s v="Base"/>
    <s v="Dial"/>
    <x v="21"/>
    <x v="58"/>
    <n v="2022"/>
    <n v="300"/>
    <n v="780"/>
  </r>
  <r>
    <x v="1"/>
    <s v="Workwear"/>
    <s v="Workwear"/>
    <s v="Base"/>
    <s v="Dial"/>
    <x v="26"/>
    <x v="76"/>
    <n v="2022"/>
    <n v="200"/>
    <n v="700"/>
  </r>
  <r>
    <x v="1"/>
    <s v="Workwear"/>
    <s v="Workwear"/>
    <s v="Bata"/>
    <s v="Dial"/>
    <x v="3"/>
    <x v="64"/>
    <n v="2022"/>
    <n v="34000"/>
    <n v="173071.5"/>
  </r>
  <r>
    <x v="1"/>
    <s v="Workwear"/>
    <s v="Workwear"/>
    <s v="Bata"/>
    <s v="Dial"/>
    <x v="3"/>
    <x v="64"/>
    <n v="2022"/>
    <n v="6235"/>
    <n v="13764"/>
  </r>
  <r>
    <x v="1"/>
    <s v="Workwear"/>
    <s v="Workwear"/>
    <s v="Bata"/>
    <s v="Dial"/>
    <x v="26"/>
    <x v="70"/>
    <n v="2022"/>
    <n v="4150"/>
    <n v="9157.5"/>
  </r>
  <r>
    <x v="1"/>
    <s v="Workwear"/>
    <s v="Workwear"/>
    <s v="Bata"/>
    <s v="Dial"/>
    <x v="1"/>
    <x v="3"/>
    <n v="2022"/>
    <n v="2415"/>
    <n v="6240"/>
  </r>
  <r>
    <x v="1"/>
    <s v="Workwear"/>
    <s v="Workwear"/>
    <s v="Bata"/>
    <s v="Dial"/>
    <x v="26"/>
    <x v="70"/>
    <n v="2022"/>
    <n v="2565"/>
    <n v="5712"/>
  </r>
  <r>
    <x v="1"/>
    <s v="Workwear"/>
    <s v="Workwear"/>
    <s v="Bata"/>
    <s v="Dial"/>
    <x v="3"/>
    <x v="64"/>
    <n v="2022"/>
    <n v="2515"/>
    <n v="5550"/>
  </r>
  <r>
    <x v="1"/>
    <s v="Workwear"/>
    <s v="Workwear"/>
    <s v="Bata"/>
    <s v="Dial"/>
    <x v="21"/>
    <x v="57"/>
    <n v="2022"/>
    <n v="2115"/>
    <n v="5460"/>
  </r>
  <r>
    <x v="1"/>
    <s v="Workwear"/>
    <s v="Workwear"/>
    <s v="Bata"/>
    <s v="Dial"/>
    <x v="21"/>
    <x v="57"/>
    <n v="2022"/>
    <n v="1935"/>
    <n v="5005"/>
  </r>
  <r>
    <x v="1"/>
    <s v="Workwear"/>
    <s v="Workwear"/>
    <s v="Bata"/>
    <s v="Dial"/>
    <x v="26"/>
    <x v="70"/>
    <n v="2022"/>
    <n v="2115"/>
    <n v="4704"/>
  </r>
  <r>
    <x v="1"/>
    <s v="Workwear"/>
    <s v="Workwear"/>
    <s v="Bata"/>
    <s v="Dial"/>
    <x v="26"/>
    <x v="70"/>
    <n v="2022"/>
    <n v="1885"/>
    <n v="4162.5"/>
  </r>
  <r>
    <x v="1"/>
    <s v="Workwear"/>
    <s v="Workwear"/>
    <s v="Bata"/>
    <s v="Dial"/>
    <x v="21"/>
    <x v="58"/>
    <n v="2022"/>
    <n v="1605"/>
    <n v="4160"/>
  </r>
  <r>
    <x v="1"/>
    <s v="Workwear"/>
    <s v="Workwear"/>
    <s v="Bata"/>
    <s v="Dial"/>
    <x v="26"/>
    <x v="70"/>
    <n v="2022"/>
    <n v="1810"/>
    <n v="4032"/>
  </r>
  <r>
    <x v="1"/>
    <s v="Workwear"/>
    <s v="Workwear"/>
    <s v="Bata"/>
    <s v="Dial"/>
    <x v="21"/>
    <x v="58"/>
    <n v="2022"/>
    <n v="1510"/>
    <n v="3930"/>
  </r>
  <r>
    <x v="1"/>
    <s v="Workwear"/>
    <s v="Workwear"/>
    <s v="Bata"/>
    <s v="Dial"/>
    <x v="26"/>
    <x v="70"/>
    <n v="2022"/>
    <n v="1760"/>
    <n v="3920"/>
  </r>
  <r>
    <x v="1"/>
    <s v="Workwear"/>
    <s v="Workwear"/>
    <s v="Bata"/>
    <s v="Dial"/>
    <x v="21"/>
    <x v="57"/>
    <n v="2022"/>
    <n v="1510"/>
    <n v="3900"/>
  </r>
  <r>
    <x v="1"/>
    <s v="Workwear"/>
    <s v="Workwear"/>
    <s v="Bata"/>
    <s v="Dial"/>
    <x v="21"/>
    <x v="57"/>
    <n v="2022"/>
    <n v="1510"/>
    <n v="3900"/>
  </r>
  <r>
    <x v="1"/>
    <s v="Workwear"/>
    <s v="Workwear"/>
    <s v="Bata"/>
    <s v="Dial"/>
    <x v="21"/>
    <x v="58"/>
    <n v="2022"/>
    <n v="1510"/>
    <n v="3900"/>
  </r>
  <r>
    <x v="1"/>
    <s v="Workwear"/>
    <s v="Workwear"/>
    <s v="Bata"/>
    <s v="Dial"/>
    <x v="26"/>
    <x v="70"/>
    <n v="2022"/>
    <n v="1735"/>
    <n v="3864"/>
  </r>
  <r>
    <x v="1"/>
    <s v="Workwear"/>
    <s v="Workwear"/>
    <s v="Bata"/>
    <s v="Dial"/>
    <x v="26"/>
    <x v="70"/>
    <n v="2022"/>
    <n v="1735"/>
    <n v="3864"/>
  </r>
  <r>
    <x v="1"/>
    <s v="Workwear"/>
    <s v="Workwear"/>
    <s v="Bata"/>
    <s v="Dial"/>
    <x v="26"/>
    <x v="70"/>
    <n v="2022"/>
    <n v="1660"/>
    <n v="3663"/>
  </r>
  <r>
    <x v="1"/>
    <s v="Workwear"/>
    <s v="Workwear"/>
    <s v="Bata"/>
    <s v="Dial"/>
    <x v="3"/>
    <x v="64"/>
    <n v="2022"/>
    <n v="1660"/>
    <n v="3663"/>
  </r>
  <r>
    <x v="1"/>
    <s v="Workwear"/>
    <s v="Workwear"/>
    <s v="Bata"/>
    <s v="Dial"/>
    <x v="26"/>
    <x v="70"/>
    <n v="2022"/>
    <n v="1610"/>
    <n v="3584"/>
  </r>
  <r>
    <x v="1"/>
    <s v="Workwear"/>
    <s v="Workwear"/>
    <s v="Bata"/>
    <s v="Dial"/>
    <x v="21"/>
    <x v="58"/>
    <n v="2022"/>
    <n v="1260"/>
    <n v="3250"/>
  </r>
  <r>
    <x v="1"/>
    <s v="Workwear"/>
    <s v="Workwear"/>
    <s v="Bata"/>
    <s v="Dial"/>
    <x v="21"/>
    <x v="58"/>
    <n v="2022"/>
    <n v="1135"/>
    <n v="2947.5"/>
  </r>
  <r>
    <x v="1"/>
    <s v="Workwear"/>
    <s v="Workwear"/>
    <s v="Bata"/>
    <s v="Dial"/>
    <x v="1"/>
    <x v="3"/>
    <n v="2022"/>
    <n v="1110"/>
    <n v="2860"/>
  </r>
  <r>
    <x v="1"/>
    <s v="Workwear"/>
    <s v="Workwear"/>
    <s v="Bata"/>
    <s v="Dial"/>
    <x v="26"/>
    <x v="70"/>
    <n v="2022"/>
    <n v="1185"/>
    <n v="2632"/>
  </r>
  <r>
    <x v="1"/>
    <s v="Workwear"/>
    <s v="Workwear"/>
    <s v="Bata"/>
    <s v="Dial"/>
    <x v="1"/>
    <x v="3"/>
    <n v="2022"/>
    <n v="1005"/>
    <n v="2600"/>
  </r>
  <r>
    <x v="1"/>
    <s v="Workwear"/>
    <s v="Workwear"/>
    <s v="Bata"/>
    <s v="Dial"/>
    <x v="3"/>
    <x v="5"/>
    <n v="2022"/>
    <n v="850"/>
    <n v="1887"/>
  </r>
  <r>
    <x v="1"/>
    <s v="Workwear"/>
    <s v="Workwear"/>
    <s v="Bata"/>
    <s v="Dial"/>
    <x v="3"/>
    <x v="5"/>
    <n v="2022"/>
    <n v="850"/>
    <n v="1887"/>
  </r>
  <r>
    <x v="1"/>
    <s v="Workwear"/>
    <s v="Workwear"/>
    <s v="Bata"/>
    <s v="Dial"/>
    <x v="3"/>
    <x v="6"/>
    <n v="2022"/>
    <n v="850"/>
    <n v="1887"/>
  </r>
  <r>
    <x v="1"/>
    <s v="Workwear"/>
    <s v="Workwear"/>
    <s v="Bata"/>
    <s v="Dial"/>
    <x v="3"/>
    <x v="6"/>
    <n v="2022"/>
    <n v="850"/>
    <n v="1887"/>
  </r>
  <r>
    <x v="1"/>
    <s v="Workwear"/>
    <s v="Workwear"/>
    <s v="Bata"/>
    <s v="Dial"/>
    <x v="3"/>
    <x v="5"/>
    <n v="2022"/>
    <n v="800"/>
    <n v="1776"/>
  </r>
  <r>
    <x v="1"/>
    <s v="Workwear"/>
    <s v="Workwear"/>
    <s v="Bata"/>
    <s v="Dial"/>
    <x v="3"/>
    <x v="6"/>
    <n v="2022"/>
    <n v="800"/>
    <n v="1776"/>
  </r>
  <r>
    <x v="2"/>
    <s v="Outdoor"/>
    <s v="Hike/Mountaineering"/>
    <s v="Black Yak"/>
    <s v="Dial"/>
    <x v="27"/>
    <x v="74"/>
    <n v="2022"/>
    <n v="6260"/>
    <n v="15375.75"/>
  </r>
  <r>
    <x v="2"/>
    <s v="Outdoor"/>
    <s v="Hike/Mountaineering"/>
    <s v="Black Yak"/>
    <s v="Dial"/>
    <x v="27"/>
    <x v="74"/>
    <n v="2022"/>
    <n v="10455"/>
    <n v="25896"/>
  </r>
  <r>
    <x v="2"/>
    <s v="Outdoor"/>
    <s v="Hike/Mountaineering"/>
    <s v="Black Yak"/>
    <s v="Dial"/>
    <x v="27"/>
    <x v="74"/>
    <n v="2022"/>
    <n v="12520"/>
    <n v="31000.5"/>
  </r>
  <r>
    <x v="2"/>
    <s v="Outdoor"/>
    <s v="Hike/Mountaineering"/>
    <s v="Black Yak"/>
    <s v="Dial"/>
    <x v="27"/>
    <x v="74"/>
    <n v="2022"/>
    <n v="8270"/>
    <n v="20480.25"/>
  </r>
  <r>
    <x v="2"/>
    <s v="Outdoor"/>
    <s v="Hike/Mountaineering"/>
    <s v="Black Yak"/>
    <s v="Dial"/>
    <x v="27"/>
    <x v="74"/>
    <n v="2022"/>
    <n v="8270"/>
    <n v="20480.25"/>
  </r>
  <r>
    <x v="2"/>
    <s v="Outdoor"/>
    <s v="Hike/Mountaineering"/>
    <s v="Black Yak"/>
    <s v="Dial"/>
    <x v="18"/>
    <x v="36"/>
    <n v="2022"/>
    <n v="3120"/>
    <n v="2449"/>
  </r>
  <r>
    <x v="2"/>
    <s v="Outdoor"/>
    <s v="Hike/Mountaineering"/>
    <s v="Black Yak"/>
    <s v="Dial"/>
    <x v="18"/>
    <x v="36"/>
    <n v="2022"/>
    <n v="2115"/>
    <n v="1659"/>
  </r>
  <r>
    <x v="2"/>
    <s v="Outdoor"/>
    <s v="Hike/Mountaineering"/>
    <s v="Black Yak"/>
    <s v="Dial"/>
    <x v="18"/>
    <x v="36"/>
    <n v="2022"/>
    <n v="10305"/>
    <n v="8097.5"/>
  </r>
  <r>
    <x v="2"/>
    <s v="Outdoor"/>
    <s v="Hike/Mountaineering"/>
    <s v="Black Yak"/>
    <s v="Dial"/>
    <x v="18"/>
    <x v="36"/>
    <n v="2022"/>
    <n v="25755"/>
    <n v="20243.75"/>
  </r>
  <r>
    <x v="2"/>
    <s v="Outdoor"/>
    <s v="Hike/Mountaineering"/>
    <s v="Black Yak"/>
    <s v="Dial"/>
    <x v="18"/>
    <x v="36"/>
    <n v="2022"/>
    <n v="5230"/>
    <n v="4108"/>
  </r>
  <r>
    <x v="2"/>
    <s v="Outdoor"/>
    <s v="Hike/Mountaineering"/>
    <s v="Black Yak"/>
    <s v="Dial"/>
    <x v="18"/>
    <x v="36"/>
    <n v="2022"/>
    <n v="3120"/>
    <n v="2449"/>
  </r>
  <r>
    <x v="2"/>
    <s v="Outdoor"/>
    <s v="Hike/Mountaineering"/>
    <s v="Black Yak"/>
    <s v="Dial"/>
    <x v="18"/>
    <x v="36"/>
    <n v="2022"/>
    <n v="30960"/>
    <n v="24332"/>
  </r>
  <r>
    <x v="2"/>
    <s v="Outdoor"/>
    <s v="Hike/Mountaineering"/>
    <s v="Black Yak"/>
    <s v="Dial"/>
    <x v="18"/>
    <x v="36"/>
    <n v="2022"/>
    <n v="7240"/>
    <n v="5688"/>
  </r>
  <r>
    <x v="2"/>
    <s v="Outdoor"/>
    <s v="Hike/Mountaineering"/>
    <s v="Black Yak"/>
    <s v="Dial"/>
    <x v="18"/>
    <x v="36"/>
    <n v="2022"/>
    <n v="2115"/>
    <n v="1659"/>
  </r>
  <r>
    <x v="2"/>
    <s v="Outdoor"/>
    <s v="Hike/Mountaineering"/>
    <s v="Black Yak"/>
    <s v="Dial"/>
    <x v="18"/>
    <x v="36"/>
    <n v="2022"/>
    <n v="6190"/>
    <n v="4858.5"/>
  </r>
  <r>
    <x v="2"/>
    <s v="Outdoor"/>
    <s v="Hike/Mountaineering"/>
    <s v="Black Yak"/>
    <s v="Dial"/>
    <x v="18"/>
    <x v="36"/>
    <n v="2022"/>
    <n v="2115"/>
    <n v="1659"/>
  </r>
  <r>
    <x v="2"/>
    <s v="Outdoor"/>
    <s v="Hike/Mountaineering"/>
    <s v="Black Yak"/>
    <s v="Dial"/>
    <x v="18"/>
    <x v="36"/>
    <n v="2022"/>
    <n v="7240"/>
    <n v="5688"/>
  </r>
  <r>
    <x v="2"/>
    <s v="Outdoor"/>
    <s v="Hike/Mountaineering"/>
    <s v="Black Yak"/>
    <s v="Dial"/>
    <x v="18"/>
    <x v="36"/>
    <n v="2022"/>
    <n v="2065"/>
    <n v="1619.5"/>
  </r>
  <r>
    <x v="2"/>
    <s v="Outdoor"/>
    <s v="Hike/Mountaineering"/>
    <s v="Black Yak"/>
    <s v="Dial"/>
    <x v="18"/>
    <x v="36"/>
    <n v="2022"/>
    <n v="10305"/>
    <n v="8097.5"/>
  </r>
  <r>
    <x v="2"/>
    <s v="Outdoor"/>
    <s v="Hike/Mountaineering"/>
    <s v="Black Yak"/>
    <s v="Dial"/>
    <x v="18"/>
    <x v="36"/>
    <n v="2022"/>
    <n v="5130"/>
    <n v="4029"/>
  </r>
  <r>
    <x v="2"/>
    <s v="Outdoor"/>
    <s v="Hike/Mountaineering"/>
    <s v="Black Yak"/>
    <s v="Dial"/>
    <x v="18"/>
    <x v="36"/>
    <n v="2022"/>
    <n v="8245"/>
    <n v="6478"/>
  </r>
  <r>
    <x v="2"/>
    <s v="Outdoor"/>
    <s v="Hike/Mountaineering"/>
    <s v="Black Yak"/>
    <s v="Dial"/>
    <x v="18"/>
    <x v="36"/>
    <n v="2022"/>
    <n v="6235"/>
    <n v="4898"/>
  </r>
  <r>
    <x v="2"/>
    <s v="Outdoor"/>
    <s v="Hike/Mountaineering"/>
    <s v="Black Yak"/>
    <s v="Dial"/>
    <x v="18"/>
    <x v="36"/>
    <n v="2022"/>
    <n v="10355"/>
    <n v="8137"/>
  </r>
  <r>
    <x v="2"/>
    <s v="Outdoor"/>
    <s v="Hike/Mountaineering"/>
    <s v="Black Yak"/>
    <s v="Dial"/>
    <x v="18"/>
    <x v="36"/>
    <n v="2022"/>
    <n v="10355"/>
    <n v="8137"/>
  </r>
  <r>
    <x v="2"/>
    <s v="Outdoor"/>
    <s v="Hike/Mountaineering"/>
    <s v="Black Yak"/>
    <s v="Dial"/>
    <x v="18"/>
    <x v="36"/>
    <n v="2022"/>
    <n v="5180"/>
    <n v="4068.5"/>
  </r>
  <r>
    <x v="2"/>
    <s v="Outdoor"/>
    <s v="Hike/Mountaineering"/>
    <s v="Black Yak"/>
    <s v="Dial"/>
    <x v="18"/>
    <x v="36"/>
    <n v="2022"/>
    <n v="5180"/>
    <n v="4068.5"/>
  </r>
  <r>
    <x v="2"/>
    <s v="Outdoor"/>
    <s v="Hike/Mountaineering"/>
    <s v="Black Yak"/>
    <s v="Dial"/>
    <x v="18"/>
    <x v="36"/>
    <n v="2022"/>
    <n v="3120"/>
    <n v="2449"/>
  </r>
  <r>
    <x v="2"/>
    <s v="Outdoor"/>
    <s v="Hike/Mountaineering"/>
    <s v="Black Yak"/>
    <s v="Dial"/>
    <x v="18"/>
    <x v="36"/>
    <n v="2022"/>
    <n v="5155"/>
    <n v="4048.75"/>
  </r>
  <r>
    <x v="2"/>
    <s v="Outdoor"/>
    <s v="Hike/Mountaineering"/>
    <s v="Black Yak"/>
    <s v="Dial"/>
    <x v="18"/>
    <x v="36"/>
    <n v="2022"/>
    <n v="2115"/>
    <n v="1659"/>
  </r>
  <r>
    <x v="2"/>
    <s v="Outdoor"/>
    <s v="Hike/Mountaineering"/>
    <s v="Black Yak"/>
    <s v="Dial"/>
    <x v="18"/>
    <x v="36"/>
    <n v="2022"/>
    <n v="7240"/>
    <n v="5688"/>
  </r>
  <r>
    <x v="2"/>
    <s v="Outdoor"/>
    <s v="Hike/Mountaineering"/>
    <s v="Black Yak"/>
    <s v="Dial"/>
    <x v="18"/>
    <x v="36"/>
    <n v="2022"/>
    <n v="5130"/>
    <n v="4029"/>
  </r>
  <r>
    <x v="2"/>
    <s v="Outdoor"/>
    <s v="Hike/Mountaineering"/>
    <s v="Black Yak"/>
    <s v="Dial"/>
    <x v="18"/>
    <x v="36"/>
    <n v="2022"/>
    <n v="2065"/>
    <n v="1619.5"/>
  </r>
  <r>
    <x v="2"/>
    <s v="Outdoor"/>
    <s v="Hike/Mountaineering"/>
    <s v="Black Yak"/>
    <s v="Dial"/>
    <x v="18"/>
    <x v="36"/>
    <n v="2022"/>
    <n v="7240"/>
    <n v="5688"/>
  </r>
  <r>
    <x v="2"/>
    <s v="Outdoor"/>
    <s v="Hike/Mountaineering"/>
    <s v="Black Yak"/>
    <s v="Dial"/>
    <x v="18"/>
    <x v="36"/>
    <n v="2022"/>
    <n v="7690"/>
    <n v="6043.5"/>
  </r>
  <r>
    <x v="2"/>
    <s v="Outdoor"/>
    <s v="Hike/Mountaineering"/>
    <s v="Black Yak"/>
    <s v="Dial"/>
    <x v="18"/>
    <x v="36"/>
    <n v="2022"/>
    <n v="7690"/>
    <n v="6043.5"/>
  </r>
  <r>
    <x v="2"/>
    <s v="Outdoor"/>
    <s v="Hike/Mountaineering"/>
    <s v="Black Yak"/>
    <s v="Dial"/>
    <x v="18"/>
    <x v="36"/>
    <n v="2022"/>
    <n v="9300"/>
    <n v="7122.5"/>
  </r>
  <r>
    <x v="2"/>
    <s v="Outdoor"/>
    <s v="Hike/Mountaineering"/>
    <s v="Black Yak"/>
    <s v="Dial"/>
    <x v="18"/>
    <x v="36"/>
    <n v="2022"/>
    <n v="10305"/>
    <n v="7892.5"/>
  </r>
  <r>
    <x v="2"/>
    <s v="Outdoor"/>
    <s v="Hike/Mountaineering"/>
    <s v="Black Yak"/>
    <s v="Dial"/>
    <x v="18"/>
    <x v="36"/>
    <n v="2022"/>
    <n v="5180"/>
    <n v="3965.5"/>
  </r>
  <r>
    <x v="2"/>
    <s v="Outdoor"/>
    <s v="Hike/Mountaineering"/>
    <s v="Black Yak"/>
    <s v="Dial"/>
    <x v="18"/>
    <x v="36"/>
    <n v="2022"/>
    <n v="11365"/>
    <n v="8701"/>
  </r>
  <r>
    <x v="2"/>
    <s v="Outdoor"/>
    <s v="Hike/Mountaineering"/>
    <s v="Black Yak"/>
    <s v="Dial"/>
    <x v="18"/>
    <x v="36"/>
    <n v="2022"/>
    <n v="8245"/>
    <n v="6314"/>
  </r>
  <r>
    <x v="2"/>
    <s v="Outdoor"/>
    <s v="Hike/Mountaineering"/>
    <s v="Black Yak"/>
    <s v="Dial"/>
    <x v="18"/>
    <x v="36"/>
    <n v="2022"/>
    <n v="3825"/>
    <n v="2926"/>
  </r>
  <r>
    <x v="2"/>
    <s v="Outdoor"/>
    <s v="Hike/Mountaineering"/>
    <s v="Black Yak"/>
    <s v="Dial"/>
    <x v="18"/>
    <x v="36"/>
    <n v="2022"/>
    <n v="12365"/>
    <n v="9471"/>
  </r>
  <r>
    <x v="2"/>
    <s v="Outdoor"/>
    <s v="Hike/Mountaineering"/>
    <s v="Black Yak"/>
    <s v="Dial"/>
    <x v="18"/>
    <x v="36"/>
    <n v="2022"/>
    <n v="3120"/>
    <n v="2387"/>
  </r>
  <r>
    <x v="2"/>
    <s v="Outdoor"/>
    <s v="Hike/Mountaineering"/>
    <s v="Black Yak"/>
    <s v="Dial"/>
    <x v="18"/>
    <x v="36"/>
    <n v="2022"/>
    <n v="20605"/>
    <n v="16195"/>
  </r>
  <r>
    <x v="2"/>
    <s v="Outdoor"/>
    <s v="Hike/Mountaineering"/>
    <s v="Black Yak"/>
    <s v="Dial"/>
    <x v="18"/>
    <x v="36"/>
    <n v="2022"/>
    <n v="10355"/>
    <n v="8137"/>
  </r>
  <r>
    <x v="2"/>
    <s v="Outdoor"/>
    <s v="Hike/Mountaineering"/>
    <s v="Black Yak"/>
    <s v="Dial"/>
    <x v="18"/>
    <x v="37"/>
    <n v="2022"/>
    <n v="2090"/>
    <n v="1639.25"/>
  </r>
  <r>
    <x v="2"/>
    <s v="Outdoor"/>
    <s v="Hike/Mountaineering"/>
    <s v="Black Yak"/>
    <s v="Dial"/>
    <x v="18"/>
    <x v="37"/>
    <n v="2022"/>
    <n v="2065"/>
    <n v="1619.5"/>
  </r>
  <r>
    <x v="2"/>
    <s v="Outdoor"/>
    <s v="Hike/Mountaineering"/>
    <s v="Black Yak"/>
    <s v="Dial"/>
    <x v="18"/>
    <x v="37"/>
    <n v="2022"/>
    <n v="10305"/>
    <n v="8097.5"/>
  </r>
  <r>
    <x v="2"/>
    <s v="Outdoor"/>
    <s v="Hike/Mountaineering"/>
    <s v="Black Yak"/>
    <s v="Dial"/>
    <x v="18"/>
    <x v="37"/>
    <n v="2022"/>
    <n v="5130"/>
    <n v="4029"/>
  </r>
  <r>
    <x v="2"/>
    <s v="Outdoor"/>
    <s v="Hike/Mountaineering"/>
    <s v="Black Yak"/>
    <s v="Dial"/>
    <x v="18"/>
    <x v="37"/>
    <n v="2022"/>
    <n v="8245"/>
    <n v="6478"/>
  </r>
  <r>
    <x v="2"/>
    <s v="Outdoor"/>
    <s v="Hike/Mountaineering"/>
    <s v="Black Yak"/>
    <s v="Dial"/>
    <x v="18"/>
    <x v="37"/>
    <n v="2022"/>
    <n v="6235"/>
    <n v="4898"/>
  </r>
  <r>
    <x v="2"/>
    <s v="Outdoor"/>
    <s v="Hike/Mountaineering"/>
    <s v="Black Yak"/>
    <s v="Dial"/>
    <x v="18"/>
    <x v="37"/>
    <n v="2022"/>
    <n v="10355"/>
    <n v="8137"/>
  </r>
  <r>
    <x v="2"/>
    <s v="Outdoor"/>
    <s v="Hike/Mountaineering"/>
    <s v="Black Yak"/>
    <s v="Dial"/>
    <x v="18"/>
    <x v="37"/>
    <n v="2022"/>
    <n v="10355"/>
    <n v="8137"/>
  </r>
  <r>
    <x v="2"/>
    <s v="Outdoor"/>
    <s v="Hike/Mountaineering"/>
    <s v="Black Yak"/>
    <s v="Dial"/>
    <x v="18"/>
    <x v="37"/>
    <n v="2022"/>
    <n v="5180"/>
    <n v="4068.5"/>
  </r>
  <r>
    <x v="2"/>
    <s v="Outdoor"/>
    <s v="Hike/Mountaineering"/>
    <s v="Black Yak"/>
    <s v="Dial"/>
    <x v="18"/>
    <x v="37"/>
    <n v="2022"/>
    <n v="5180"/>
    <n v="4068.5"/>
  </r>
  <r>
    <x v="2"/>
    <s v="Outdoor"/>
    <s v="Hike/Mountaineering"/>
    <s v="Black Yak"/>
    <s v="Dial"/>
    <x v="18"/>
    <x v="37"/>
    <n v="2022"/>
    <n v="3120"/>
    <n v="2449"/>
  </r>
  <r>
    <x v="2"/>
    <s v="Outdoor"/>
    <s v="Hike/Mountaineering"/>
    <s v="Black Yak"/>
    <s v="Dial"/>
    <x v="18"/>
    <x v="37"/>
    <n v="2022"/>
    <n v="3095"/>
    <n v="2429.25"/>
  </r>
  <r>
    <x v="2"/>
    <s v="Outdoor"/>
    <s v="Hike/Mountaineering"/>
    <s v="Black Yak"/>
    <s v="Dial"/>
    <x v="18"/>
    <x v="37"/>
    <n v="2022"/>
    <n v="5155"/>
    <n v="4048.75"/>
  </r>
  <r>
    <x v="2"/>
    <s v="Outdoor"/>
    <s v="Hike/Mountaineering"/>
    <s v="Black Yak"/>
    <s v="Dial"/>
    <x v="18"/>
    <x v="37"/>
    <n v="2022"/>
    <n v="2115"/>
    <n v="1659"/>
  </r>
  <r>
    <x v="2"/>
    <s v="Outdoor"/>
    <s v="Hike/Mountaineering"/>
    <s v="Black Yak"/>
    <s v="Dial"/>
    <x v="18"/>
    <x v="37"/>
    <n v="2022"/>
    <n v="4125"/>
    <n v="3239"/>
  </r>
  <r>
    <x v="2"/>
    <s v="Outdoor"/>
    <s v="Hike/Mountaineering"/>
    <s v="Black Yak"/>
    <s v="Dial"/>
    <x v="18"/>
    <x v="37"/>
    <n v="2022"/>
    <n v="7240"/>
    <n v="5688"/>
  </r>
  <r>
    <x v="2"/>
    <s v="Outdoor"/>
    <s v="Hike/Mountaineering"/>
    <s v="Black Yak"/>
    <s v="Dial"/>
    <x v="18"/>
    <x v="37"/>
    <n v="2022"/>
    <n v="5130"/>
    <n v="4029"/>
  </r>
  <r>
    <x v="2"/>
    <s v="Outdoor"/>
    <s v="Hike/Mountaineering"/>
    <s v="Black Yak"/>
    <s v="Dial"/>
    <x v="18"/>
    <x v="37"/>
    <n v="2022"/>
    <n v="2065"/>
    <n v="1619.5"/>
  </r>
  <r>
    <x v="2"/>
    <s v="Outdoor"/>
    <s v="Hike/Mountaineering"/>
    <s v="Black Yak"/>
    <s v="Dial"/>
    <x v="18"/>
    <x v="37"/>
    <n v="2022"/>
    <n v="7240"/>
    <n v="5688"/>
  </r>
  <r>
    <x v="2"/>
    <s v="Outdoor"/>
    <s v="Hike/Mountaineering"/>
    <s v="Black Yak"/>
    <s v="Dial"/>
    <x v="18"/>
    <x v="37"/>
    <n v="2022"/>
    <n v="7690"/>
    <n v="6043.5"/>
  </r>
  <r>
    <x v="2"/>
    <s v="Outdoor"/>
    <s v="Hike/Mountaineering"/>
    <s v="Black Yak"/>
    <s v="Dial"/>
    <x v="18"/>
    <x v="37"/>
    <n v="2022"/>
    <n v="7690"/>
    <n v="6043.5"/>
  </r>
  <r>
    <x v="2"/>
    <s v="Outdoor"/>
    <s v="Hike/Mountaineering"/>
    <s v="Black Yak"/>
    <s v="Dial"/>
    <x v="18"/>
    <x v="37"/>
    <n v="2022"/>
    <n v="6260"/>
    <n v="4917.75"/>
  </r>
  <r>
    <x v="2"/>
    <s v="Outdoor"/>
    <s v="Hike/Mountaineering"/>
    <s v="Black Yak"/>
    <s v="Dial"/>
    <x v="18"/>
    <x v="37"/>
    <n v="2022"/>
    <n v="4175"/>
    <n v="3278.5"/>
  </r>
  <r>
    <x v="2"/>
    <s v="Outdoor"/>
    <s v="Hike/Mountaineering"/>
    <s v="Black Yak"/>
    <s v="Dial"/>
    <x v="18"/>
    <x v="37"/>
    <n v="2022"/>
    <n v="20535"/>
    <n v="15727.25"/>
  </r>
  <r>
    <x v="2"/>
    <s v="Outdoor"/>
    <s v="Hike/Mountaineering"/>
    <s v="Black Yak"/>
    <s v="Dial"/>
    <x v="18"/>
    <x v="37"/>
    <n v="2022"/>
    <n v="5180"/>
    <n v="3965.5"/>
  </r>
  <r>
    <x v="2"/>
    <s v="Outdoor"/>
    <s v="Hike/Mountaineering"/>
    <s v="Black Yak"/>
    <s v="Dial"/>
    <x v="18"/>
    <x v="37"/>
    <n v="2022"/>
    <n v="15490"/>
    <n v="11858"/>
  </r>
  <r>
    <x v="2"/>
    <s v="Outdoor"/>
    <s v="Hike/Mountaineering"/>
    <s v="Black Yak"/>
    <s v="Dial"/>
    <x v="18"/>
    <x v="37"/>
    <n v="2022"/>
    <n v="2010"/>
    <n v="1540"/>
  </r>
  <r>
    <x v="2"/>
    <s v="Outdoor"/>
    <s v="Hike/Mountaineering"/>
    <s v="Black Yak"/>
    <s v="Dial"/>
    <x v="18"/>
    <x v="37"/>
    <n v="2022"/>
    <n v="14905"/>
    <n v="11415.25"/>
  </r>
  <r>
    <x v="2"/>
    <s v="Outdoor"/>
    <s v="Hike/Mountaineering"/>
    <s v="Black Yak"/>
    <s v="Dial"/>
    <x v="18"/>
    <x v="37"/>
    <n v="2022"/>
    <n v="5915"/>
    <n v="4523.75"/>
  </r>
  <r>
    <x v="2"/>
    <s v="Outdoor"/>
    <s v="Hike/Mountaineering"/>
    <s v="Black Yak"/>
    <s v="Dial"/>
    <x v="18"/>
    <x v="37"/>
    <n v="2022"/>
    <n v="28950"/>
    <n v="22176"/>
  </r>
  <r>
    <x v="2"/>
    <s v="Outdoor"/>
    <s v="Hike/Mountaineering"/>
    <s v="Black Yak"/>
    <s v="Dial"/>
    <x v="18"/>
    <x v="37"/>
    <n v="2022"/>
    <n v="3120"/>
    <n v="2387"/>
  </r>
  <r>
    <x v="2"/>
    <s v="Outdoor"/>
    <s v="Hike/Mountaineering"/>
    <s v="Black Yak"/>
    <s v="Dial"/>
    <x v="18"/>
    <x v="37"/>
    <n v="2022"/>
    <n v="14630"/>
    <n v="11494.5"/>
  </r>
  <r>
    <x v="2"/>
    <s v="Outdoor"/>
    <s v="Hike/Mountaineering"/>
    <s v="Black Yak"/>
    <s v="Dial"/>
    <x v="18"/>
    <x v="37"/>
    <n v="2022"/>
    <n v="20605"/>
    <n v="16195"/>
  </r>
  <r>
    <x v="2"/>
    <s v="Outdoor"/>
    <s v="Hike/Mountaineering"/>
    <s v="Black Yak"/>
    <s v="Dial"/>
    <x v="18"/>
    <x v="37"/>
    <n v="2022"/>
    <n v="10355"/>
    <n v="8137"/>
  </r>
  <r>
    <x v="2"/>
    <s v="Outdoor"/>
    <s v="Hike/Mountaineering"/>
    <s v="Black Yak"/>
    <s v="Dial"/>
    <x v="18"/>
    <x v="37"/>
    <n v="2022"/>
    <n v="3015"/>
    <n v="2370"/>
  </r>
  <r>
    <x v="2"/>
    <s v="Outdoor"/>
    <s v="Hike/Mountaineering"/>
    <s v="Black Yak"/>
    <s v="Dial"/>
    <x v="18"/>
    <x v="37"/>
    <n v="2022"/>
    <n v="3120"/>
    <n v="2449"/>
  </r>
  <r>
    <x v="2"/>
    <s v="Outdoor"/>
    <s v="Hike/Mountaineering"/>
    <s v="Black Yak"/>
    <s v="Dial"/>
    <x v="28"/>
    <x v="77"/>
    <n v="2022"/>
    <n v="9045"/>
    <n v="8460"/>
  </r>
  <r>
    <x v="2"/>
    <s v="Outdoor"/>
    <s v="Hike/Mountaineering"/>
    <s v="Black Yak"/>
    <s v="Dial"/>
    <x v="15"/>
    <x v="27"/>
    <n v="2022"/>
    <n v="8320"/>
    <n v="9019.75"/>
  </r>
  <r>
    <x v="2"/>
    <s v="Outdoor"/>
    <s v="Hike/Mountaineering"/>
    <s v="Black Yak"/>
    <s v="Dial"/>
    <x v="15"/>
    <x v="27"/>
    <n v="2022"/>
    <n v="20805"/>
    <n v="22563"/>
  </r>
  <r>
    <x v="2"/>
    <s v="Outdoor"/>
    <s v="Hike/Mountaineering"/>
    <s v="Black Yak"/>
    <s v="Dial"/>
    <x v="15"/>
    <x v="27"/>
    <n v="2022"/>
    <n v="6260"/>
    <n v="6785.25"/>
  </r>
  <r>
    <x v="2"/>
    <s v="Outdoor"/>
    <s v="Hike/Mountaineering"/>
    <s v="Black Yak"/>
    <s v="Dial"/>
    <x v="15"/>
    <x v="27"/>
    <n v="2022"/>
    <n v="10405"/>
    <n v="11281.5"/>
  </r>
  <r>
    <x v="2"/>
    <s v="Outdoor"/>
    <s v="Hike/Mountaineering"/>
    <s v="Black Yak"/>
    <s v="Dial"/>
    <x v="15"/>
    <x v="27"/>
    <n v="2022"/>
    <n v="4200"/>
    <n v="4550.75"/>
  </r>
  <r>
    <x v="2"/>
    <s v="Outdoor"/>
    <s v="Hike/Mountaineering"/>
    <s v="Black Yak"/>
    <s v="Dial"/>
    <x v="15"/>
    <x v="27"/>
    <n v="2022"/>
    <n v="5205"/>
    <n v="5640.75"/>
  </r>
  <r>
    <x v="2"/>
    <s v="Outdoor"/>
    <s v="Hike/Mountaineering"/>
    <s v="Black Yak"/>
    <s v="Dial"/>
    <x v="15"/>
    <x v="27"/>
    <n v="2022"/>
    <n v="10405"/>
    <n v="11281.5"/>
  </r>
  <r>
    <x v="2"/>
    <s v="Outdoor"/>
    <s v="Hike/Mountaineering"/>
    <s v="Black Yak"/>
    <s v="Dial"/>
    <x v="15"/>
    <x v="27"/>
    <n v="2022"/>
    <n v="39690"/>
    <n v="43027.75"/>
  </r>
  <r>
    <x v="2"/>
    <s v="Outdoor"/>
    <s v="Hike/Mountaineering"/>
    <s v="Black Yak"/>
    <s v="Dial"/>
    <x v="15"/>
    <x v="27"/>
    <n v="2022"/>
    <n v="8320"/>
    <n v="9019.75"/>
  </r>
  <r>
    <x v="2"/>
    <s v="Outdoor"/>
    <s v="Hike/Mountaineering"/>
    <s v="Black Yak"/>
    <s v="Dial"/>
    <x v="15"/>
    <x v="27"/>
    <n v="2022"/>
    <n v="12490"/>
    <n v="13543.25"/>
  </r>
  <r>
    <x v="2"/>
    <s v="Outdoor"/>
    <s v="Hike/Mountaineering"/>
    <s v="Black Yak"/>
    <s v="Dial"/>
    <x v="15"/>
    <x v="27"/>
    <n v="2022"/>
    <n v="31220"/>
    <n v="33844.5"/>
  </r>
  <r>
    <x v="2"/>
    <s v="Outdoor"/>
    <s v="Hike/Mountaineering"/>
    <s v="Black Yak"/>
    <s v="Dial"/>
    <x v="15"/>
    <x v="27"/>
    <n v="2022"/>
    <n v="12490"/>
    <n v="13543.25"/>
  </r>
  <r>
    <x v="2"/>
    <s v="Outdoor"/>
    <s v="Hike/Mountaineering"/>
    <s v="Black Yak"/>
    <s v="Dial"/>
    <x v="15"/>
    <x v="27"/>
    <n v="2022"/>
    <n v="18775"/>
    <n v="20355.75"/>
  </r>
  <r>
    <x v="2"/>
    <s v="Outdoor"/>
    <s v="Hike/Mountaineering"/>
    <s v="Black Yak"/>
    <s v="Dial"/>
    <x v="15"/>
    <x v="27"/>
    <n v="2022"/>
    <n v="14630"/>
    <n v="15859.5"/>
  </r>
  <r>
    <x v="2"/>
    <s v="Outdoor"/>
    <s v="Hike/Mountaineering"/>
    <s v="Black Yak"/>
    <s v="Dial"/>
    <x v="15"/>
    <x v="27"/>
    <n v="2022"/>
    <n v="10405"/>
    <n v="11281.5"/>
  </r>
  <r>
    <x v="2"/>
    <s v="Outdoor"/>
    <s v="Hike/Mountaineering"/>
    <s v="Black Yak"/>
    <s v="Dial"/>
    <x v="15"/>
    <x v="27"/>
    <n v="2022"/>
    <n v="14580"/>
    <n v="15805"/>
  </r>
  <r>
    <x v="2"/>
    <s v="Outdoor"/>
    <s v="Hike/Mountaineering"/>
    <s v="Black Yak"/>
    <s v="Dial"/>
    <x v="15"/>
    <x v="27"/>
    <n v="2022"/>
    <n v="20805"/>
    <n v="22563"/>
  </r>
  <r>
    <x v="2"/>
    <s v="Outdoor"/>
    <s v="Hike/Mountaineering"/>
    <s v="Black Yak"/>
    <s v="Dial"/>
    <x v="15"/>
    <x v="27"/>
    <n v="2022"/>
    <n v="41610"/>
    <n v="45126"/>
  </r>
  <r>
    <x v="2"/>
    <s v="Workwear"/>
    <s v="Workwear"/>
    <s v="Black Yak Safety"/>
    <s v="Dial"/>
    <x v="8"/>
    <x v="68"/>
    <n v="2022"/>
    <n v="40125"/>
    <n v="53865"/>
  </r>
  <r>
    <x v="2"/>
    <s v="Workwear"/>
    <s v="Workwear"/>
    <s v="Black Yak Safety"/>
    <s v="Dial"/>
    <x v="8"/>
    <x v="68"/>
    <n v="2022"/>
    <n v="32900"/>
    <n v="44022"/>
  </r>
  <r>
    <x v="2"/>
    <s v="Workwear"/>
    <s v="Workwear"/>
    <s v="Black Yak Safety"/>
    <s v="Dial"/>
    <x v="8"/>
    <x v="68"/>
    <n v="2022"/>
    <n v="30935"/>
    <n v="41512.5"/>
  </r>
  <r>
    <x v="2"/>
    <s v="Workwear"/>
    <s v="Workwear"/>
    <s v="Black Yak Safety"/>
    <s v="Dial"/>
    <x v="8"/>
    <x v="68"/>
    <n v="2022"/>
    <n v="30170"/>
    <n v="40500"/>
  </r>
  <r>
    <x v="2"/>
    <s v="Workwear"/>
    <s v="Workwear"/>
    <s v="Black Yak Safety"/>
    <s v="Dial"/>
    <x v="8"/>
    <x v="68"/>
    <n v="2022"/>
    <n v="28925"/>
    <n v="38812.5"/>
  </r>
  <r>
    <x v="2"/>
    <s v="Workwear"/>
    <s v="Workwear"/>
    <s v="Black Yak Safety"/>
    <s v="Dial"/>
    <x v="8"/>
    <x v="68"/>
    <n v="2022"/>
    <n v="24800"/>
    <n v="32538"/>
  </r>
  <r>
    <x v="2"/>
    <s v="Workwear"/>
    <s v="Workwear"/>
    <s v="Black Yak Safety"/>
    <s v="Dial"/>
    <x v="8"/>
    <x v="68"/>
    <n v="2022"/>
    <n v="19565"/>
    <n v="25674"/>
  </r>
  <r>
    <x v="2"/>
    <s v="Workwear"/>
    <s v="Workwear"/>
    <s v="Black Yak Safety"/>
    <s v="Dial"/>
    <x v="8"/>
    <x v="68"/>
    <n v="2022"/>
    <n v="18560"/>
    <n v="24907.5"/>
  </r>
  <r>
    <x v="2"/>
    <s v="Workwear"/>
    <s v="Workwear"/>
    <s v="Black Yak Safety"/>
    <s v="Dial"/>
    <x v="8"/>
    <x v="68"/>
    <n v="2022"/>
    <n v="10710"/>
    <n v="14058"/>
  </r>
  <r>
    <x v="2"/>
    <s v="Workwear"/>
    <s v="Workwear"/>
    <s v="Black Yak Safety"/>
    <s v="Dial"/>
    <x v="8"/>
    <x v="68"/>
    <n v="2022"/>
    <n v="6185"/>
    <n v="8302.5"/>
  </r>
  <r>
    <x v="2"/>
    <s v="Workwear"/>
    <s v="Workwear"/>
    <s v="Black Yak Safety"/>
    <s v="Dial"/>
    <x v="8"/>
    <x v="68"/>
    <n v="2022"/>
    <n v="4125"/>
    <n v="5535"/>
  </r>
  <r>
    <x v="2"/>
    <s v="Workwear"/>
    <s v="Workwear"/>
    <s v="Black Yak Safety"/>
    <s v="Dial"/>
    <x v="8"/>
    <x v="14"/>
    <n v="2022"/>
    <n v="3120"/>
    <n v="4185"/>
  </r>
  <r>
    <x v="2"/>
    <s v="Workwear"/>
    <s v="Workwear"/>
    <s v="Black Yak Safety"/>
    <s v="Dial"/>
    <x v="0"/>
    <x v="1"/>
    <n v="2022"/>
    <n v="2515"/>
    <n v="4175"/>
  </r>
  <r>
    <x v="2"/>
    <s v="Workwear"/>
    <s v="Workwear"/>
    <s v="Black Yak Safety"/>
    <s v="Dial"/>
    <x v="0"/>
    <x v="1"/>
    <n v="2022"/>
    <n v="2065"/>
    <n v="3423.5"/>
  </r>
  <r>
    <x v="2"/>
    <s v="Workwear"/>
    <s v="Workwear"/>
    <s v="Blundstone"/>
    <s v="Dial"/>
    <x v="21"/>
    <x v="57"/>
    <n v="2022"/>
    <n v="4275"/>
    <n v="11050"/>
  </r>
  <r>
    <x v="2"/>
    <s v="Workwear"/>
    <s v="Workwear"/>
    <s v="Blundstone"/>
    <s v="Dial"/>
    <x v="21"/>
    <x v="57"/>
    <n v="2022"/>
    <n v="3010"/>
    <n v="7800"/>
  </r>
  <r>
    <x v="2"/>
    <s v="Workwear"/>
    <s v="Workwear"/>
    <s v="Blundstone"/>
    <s v="Dial"/>
    <x v="21"/>
    <x v="57"/>
    <n v="2022"/>
    <n v="1860"/>
    <n v="4810"/>
  </r>
  <r>
    <x v="2"/>
    <s v="Workwear"/>
    <s v="Workwear"/>
    <s v="Blundstone"/>
    <s v="Dial"/>
    <x v="21"/>
    <x v="57"/>
    <n v="2022"/>
    <n v="1755"/>
    <n v="4550"/>
  </r>
  <r>
    <x v="2"/>
    <s v="Workwear"/>
    <s v="Workwear"/>
    <s v="Blundstone"/>
    <s v="Dial"/>
    <x v="21"/>
    <x v="57"/>
    <n v="2022"/>
    <n v="1610"/>
    <n v="4160"/>
  </r>
  <r>
    <x v="2"/>
    <s v="Workwear"/>
    <s v="Workwear"/>
    <s v="Blundstone"/>
    <s v="Dial"/>
    <x v="21"/>
    <x v="57"/>
    <n v="2022"/>
    <n v="1410"/>
    <n v="3640"/>
  </r>
  <r>
    <x v="2"/>
    <s v="Workwear"/>
    <s v="Workwear"/>
    <s v="Blundstone"/>
    <s v="Dial"/>
    <x v="21"/>
    <x v="57"/>
    <n v="2022"/>
    <n v="800"/>
    <n v="2080"/>
  </r>
  <r>
    <x v="2"/>
    <s v="Workwear"/>
    <s v="Workwear"/>
    <s v="Blundstone"/>
    <s v="Dial"/>
    <x v="21"/>
    <x v="57"/>
    <n v="2022"/>
    <n v="800"/>
    <n v="2080"/>
  </r>
  <r>
    <x v="2"/>
    <s v="Workwear"/>
    <s v="Workwear"/>
    <s v="Blundstone"/>
    <s v="Dial"/>
    <x v="21"/>
    <x v="57"/>
    <n v="2022"/>
    <n v="700"/>
    <n v="1820"/>
  </r>
  <r>
    <x v="2"/>
    <s v="Cycling"/>
    <s v="Cycling"/>
    <s v="Bont"/>
    <s v="Dial"/>
    <x v="16"/>
    <x v="78"/>
    <n v="2022"/>
    <n v="500"/>
    <n v="1505"/>
  </r>
  <r>
    <x v="2"/>
    <s v="Cycling"/>
    <s v="Cycling"/>
    <s v="Bont"/>
    <s v="Dial"/>
    <x v="27"/>
    <x v="73"/>
    <n v="2022"/>
    <n v="800"/>
    <n v="1976"/>
  </r>
  <r>
    <x v="2"/>
    <s v="Cycling"/>
    <s v="Cycling"/>
    <s v="Bont"/>
    <s v="Dial"/>
    <x v="27"/>
    <x v="73"/>
    <n v="2022"/>
    <n v="900"/>
    <n v="2223"/>
  </r>
  <r>
    <x v="2"/>
    <s v="Cycling"/>
    <s v="Cycling"/>
    <s v="Bont"/>
    <s v="Dial"/>
    <x v="27"/>
    <x v="73"/>
    <n v="2022"/>
    <n v="225"/>
    <n v="555.75"/>
  </r>
  <r>
    <x v="2"/>
    <s v="Cycling"/>
    <s v="Cycling"/>
    <s v="Bont"/>
    <s v="Dial"/>
    <x v="27"/>
    <x v="74"/>
    <n v="2022"/>
    <n v="800"/>
    <n v="1976"/>
  </r>
  <r>
    <x v="2"/>
    <s v="Cycling"/>
    <s v="Cycling"/>
    <s v="Bont"/>
    <s v="Dial"/>
    <x v="27"/>
    <x v="74"/>
    <n v="2022"/>
    <n v="900"/>
    <n v="2223"/>
  </r>
  <r>
    <x v="2"/>
    <s v="Cycling"/>
    <s v="Cycling"/>
    <s v="Bont"/>
    <s v="Dial"/>
    <x v="27"/>
    <x v="74"/>
    <n v="2022"/>
    <n v="225"/>
    <n v="555.75"/>
  </r>
  <r>
    <x v="2"/>
    <s v="Cycling"/>
    <s v="Cycling"/>
    <s v="Bont"/>
    <s v="Dial"/>
    <x v="26"/>
    <x v="79"/>
    <n v="2022"/>
    <n v="700"/>
    <n v="1554"/>
  </r>
  <r>
    <x v="2"/>
    <s v="Cycling"/>
    <s v="Cycling"/>
    <s v="Bont"/>
    <s v="Dial"/>
    <x v="26"/>
    <x v="79"/>
    <n v="2022"/>
    <n v="1310"/>
    <n v="2886"/>
  </r>
  <r>
    <x v="2"/>
    <s v="Cycling"/>
    <s v="Cycling"/>
    <s v="Bont"/>
    <s v="Dial"/>
    <x v="26"/>
    <x v="79"/>
    <n v="2022"/>
    <n v="1005"/>
    <n v="2220"/>
  </r>
  <r>
    <x v="2"/>
    <s v="Cycling"/>
    <s v="Cycling"/>
    <s v="Bont"/>
    <s v="Dial"/>
    <x v="26"/>
    <x v="79"/>
    <n v="2022"/>
    <n v="1205"/>
    <n v="2664"/>
  </r>
  <r>
    <x v="2"/>
    <s v="Cycling"/>
    <s v="Cycling"/>
    <s v="Bont"/>
    <s v="Dial"/>
    <x v="26"/>
    <x v="79"/>
    <n v="2022"/>
    <n v="50"/>
    <n v="111"/>
  </r>
  <r>
    <x v="2"/>
    <s v="Cycling"/>
    <s v="Cycling"/>
    <s v="Bont"/>
    <s v="Dial"/>
    <x v="26"/>
    <x v="71"/>
    <n v="2022"/>
    <n v="700"/>
    <n v="1554"/>
  </r>
  <r>
    <x v="2"/>
    <s v="Cycling"/>
    <s v="Cycling"/>
    <s v="Bont"/>
    <s v="Dial"/>
    <x v="26"/>
    <x v="71"/>
    <n v="2022"/>
    <n v="1310"/>
    <n v="2886"/>
  </r>
  <r>
    <x v="2"/>
    <s v="Cycling"/>
    <s v="Cycling"/>
    <s v="Bont"/>
    <s v="Dial"/>
    <x v="26"/>
    <x v="71"/>
    <n v="2022"/>
    <n v="1005"/>
    <n v="2220"/>
  </r>
  <r>
    <x v="2"/>
    <s v="Cycling"/>
    <s v="Cycling"/>
    <s v="Bont"/>
    <s v="Dial"/>
    <x v="26"/>
    <x v="71"/>
    <n v="2022"/>
    <n v="1205"/>
    <n v="2664"/>
  </r>
  <r>
    <x v="2"/>
    <s v="Cycling"/>
    <s v="Cycling"/>
    <s v="Bont"/>
    <s v="Dial"/>
    <x v="26"/>
    <x v="71"/>
    <n v="2022"/>
    <n v="50"/>
    <n v="111"/>
  </r>
  <r>
    <x v="2"/>
    <s v="Cycling"/>
    <s v="Cycling"/>
    <s v="Bont"/>
    <s v="Dial"/>
    <x v="11"/>
    <x v="18"/>
    <n v="2022"/>
    <n v="1005"/>
    <n v="2990"/>
  </r>
  <r>
    <x v="2"/>
    <s v="Cycling"/>
    <s v="Cycling"/>
    <s v="Bont"/>
    <s v="Dial"/>
    <x v="11"/>
    <x v="18"/>
    <n v="2022"/>
    <n v="1005"/>
    <n v="2990"/>
  </r>
  <r>
    <x v="2"/>
    <s v="Cycling"/>
    <s v="Cycling"/>
    <s v="Bont"/>
    <s v="Dial"/>
    <x v="11"/>
    <x v="18"/>
    <n v="2022"/>
    <n v="1500"/>
    <n v="4485"/>
  </r>
  <r>
    <x v="2"/>
    <s v="Cycling"/>
    <s v="Cycling"/>
    <s v="Bont"/>
    <s v="Dial"/>
    <x v="11"/>
    <x v="18"/>
    <n v="2022"/>
    <n v="10"/>
    <n v="0"/>
  </r>
  <r>
    <x v="2"/>
    <s v="Cycling"/>
    <s v="Cycling"/>
    <s v="Bont"/>
    <s v="Dial"/>
    <x v="11"/>
    <x v="18"/>
    <n v="2022"/>
    <n v="2010"/>
    <n v="5980"/>
  </r>
  <r>
    <x v="2"/>
    <s v="Cycling"/>
    <s v="Cycling"/>
    <s v="Bont"/>
    <s v="Dial"/>
    <x v="11"/>
    <x v="18"/>
    <n v="2022"/>
    <n v="1005"/>
    <n v="2990"/>
  </r>
  <r>
    <x v="2"/>
    <s v="Cycling"/>
    <s v="Cycling"/>
    <s v="Bont"/>
    <s v="Dial"/>
    <x v="11"/>
    <x v="18"/>
    <n v="2022"/>
    <n v="1005"/>
    <n v="2990"/>
  </r>
  <r>
    <x v="2"/>
    <s v="Cycling"/>
    <s v="Cycling"/>
    <s v="Bont"/>
    <s v="Dial"/>
    <x v="11"/>
    <x v="18"/>
    <n v="2022"/>
    <n v="2010"/>
    <n v="5940"/>
  </r>
  <r>
    <x v="2"/>
    <s v="Cycling"/>
    <s v="Cycling"/>
    <s v="Bont"/>
    <s v="Dial"/>
    <x v="11"/>
    <x v="18"/>
    <n v="2022"/>
    <n v="1005"/>
    <n v="2970"/>
  </r>
  <r>
    <x v="2"/>
    <s v="Cycling"/>
    <s v="Cycling"/>
    <s v="Bont"/>
    <s v="Dial"/>
    <x v="11"/>
    <x v="18"/>
    <n v="2022"/>
    <n v="1500"/>
    <n v="4455"/>
  </r>
  <r>
    <x v="2"/>
    <s v="Cycling"/>
    <s v="Cycling"/>
    <s v="Bont"/>
    <s v="Dial"/>
    <x v="11"/>
    <x v="18"/>
    <n v="2022"/>
    <n v="10"/>
    <n v="0"/>
  </r>
  <r>
    <x v="2"/>
    <s v="Cycling"/>
    <s v="Cycling"/>
    <s v="Bont"/>
    <s v="Dial"/>
    <x v="11"/>
    <x v="18"/>
    <n v="2022"/>
    <n v="1510"/>
    <n v="4455"/>
  </r>
  <r>
    <x v="2"/>
    <s v="Cycling"/>
    <s v="Cycling"/>
    <s v="Bont"/>
    <s v="Dial"/>
    <x v="11"/>
    <x v="18"/>
    <n v="2022"/>
    <n v="1510"/>
    <n v="4455"/>
  </r>
  <r>
    <x v="2"/>
    <s v="Cycling"/>
    <s v="Cycling"/>
    <s v="Bont"/>
    <s v="Dial"/>
    <x v="11"/>
    <x v="18"/>
    <n v="2022"/>
    <n v="500"/>
    <n v="1485"/>
  </r>
  <r>
    <x v="2"/>
    <s v="Cycling"/>
    <s v="Cycling"/>
    <s v="Bont"/>
    <s v="Dial"/>
    <x v="11"/>
    <x v="19"/>
    <n v="2022"/>
    <n v="1005"/>
    <n v="2990"/>
  </r>
  <r>
    <x v="2"/>
    <s v="Cycling"/>
    <s v="Cycling"/>
    <s v="Bont"/>
    <s v="Dial"/>
    <x v="11"/>
    <x v="19"/>
    <n v="2022"/>
    <n v="1005"/>
    <n v="2990"/>
  </r>
  <r>
    <x v="2"/>
    <s v="Cycling"/>
    <s v="Cycling"/>
    <s v="Bont"/>
    <s v="Dial"/>
    <x v="11"/>
    <x v="19"/>
    <n v="2022"/>
    <n v="1500"/>
    <n v="4485"/>
  </r>
  <r>
    <x v="2"/>
    <s v="Cycling"/>
    <s v="Cycling"/>
    <s v="Bont"/>
    <s v="Dial"/>
    <x v="11"/>
    <x v="19"/>
    <n v="2022"/>
    <n v="10"/>
    <n v="0"/>
  </r>
  <r>
    <x v="2"/>
    <s v="Cycling"/>
    <s v="Cycling"/>
    <s v="Bont"/>
    <s v="Dial"/>
    <x v="11"/>
    <x v="19"/>
    <n v="2022"/>
    <n v="2010"/>
    <n v="5980"/>
  </r>
  <r>
    <x v="2"/>
    <s v="Cycling"/>
    <s v="Cycling"/>
    <s v="Bont"/>
    <s v="Dial"/>
    <x v="11"/>
    <x v="19"/>
    <n v="2022"/>
    <n v="1005"/>
    <n v="2990"/>
  </r>
  <r>
    <x v="2"/>
    <s v="Cycling"/>
    <s v="Cycling"/>
    <s v="Bont"/>
    <s v="Dial"/>
    <x v="11"/>
    <x v="19"/>
    <n v="2022"/>
    <n v="1005"/>
    <n v="2990"/>
  </r>
  <r>
    <x v="2"/>
    <s v="Cycling"/>
    <s v="Cycling"/>
    <s v="Bont"/>
    <s v="Dial"/>
    <x v="11"/>
    <x v="19"/>
    <n v="2022"/>
    <n v="2010"/>
    <n v="5940"/>
  </r>
  <r>
    <x v="2"/>
    <s v="Cycling"/>
    <s v="Cycling"/>
    <s v="Bont"/>
    <s v="Dial"/>
    <x v="11"/>
    <x v="19"/>
    <n v="2022"/>
    <n v="1005"/>
    <n v="2970"/>
  </r>
  <r>
    <x v="2"/>
    <s v="Cycling"/>
    <s v="Cycling"/>
    <s v="Bont"/>
    <s v="Dial"/>
    <x v="11"/>
    <x v="19"/>
    <n v="2022"/>
    <n v="1500"/>
    <n v="4455"/>
  </r>
  <r>
    <x v="2"/>
    <s v="Cycling"/>
    <s v="Cycling"/>
    <s v="Bont"/>
    <s v="Dial"/>
    <x v="11"/>
    <x v="19"/>
    <n v="2022"/>
    <n v="10"/>
    <n v="0"/>
  </r>
  <r>
    <x v="2"/>
    <s v="Cycling"/>
    <s v="Cycling"/>
    <s v="Bont"/>
    <s v="Dial"/>
    <x v="11"/>
    <x v="19"/>
    <n v="2022"/>
    <n v="1510"/>
    <n v="4455"/>
  </r>
  <r>
    <x v="2"/>
    <s v="Cycling"/>
    <s v="Cycling"/>
    <s v="Bont"/>
    <s v="Dial"/>
    <x v="11"/>
    <x v="19"/>
    <n v="2022"/>
    <n v="1510"/>
    <n v="4455"/>
  </r>
  <r>
    <x v="2"/>
    <s v="Cycling"/>
    <s v="Cycling"/>
    <s v="Bont"/>
    <s v="Dial"/>
    <x v="11"/>
    <x v="19"/>
    <n v="2022"/>
    <n v="500"/>
    <n v="1485"/>
  </r>
  <r>
    <x v="2"/>
    <s v="Cycling"/>
    <s v="Cycling"/>
    <s v="Bont"/>
    <s v="Dial"/>
    <x v="6"/>
    <x v="80"/>
    <n v="2022"/>
    <n v="300"/>
    <n v="816"/>
  </r>
  <r>
    <x v="2"/>
    <s v="Cycling"/>
    <s v="Cycling"/>
    <s v="Bont"/>
    <s v="Dial"/>
    <x v="6"/>
    <x v="80"/>
    <n v="2022"/>
    <n v="300"/>
    <n v="816"/>
  </r>
  <r>
    <x v="2"/>
    <s v="Cycling"/>
    <s v="Cycling"/>
    <s v="Bont"/>
    <s v="Dial"/>
    <x v="6"/>
    <x v="80"/>
    <n v="2022"/>
    <n v="200"/>
    <n v="544"/>
  </r>
  <r>
    <x v="2"/>
    <s v="Cycling"/>
    <s v="Cycling"/>
    <s v="Bont"/>
    <s v="Dial"/>
    <x v="6"/>
    <x v="80"/>
    <n v="2022"/>
    <n v="500"/>
    <n v="1360"/>
  </r>
  <r>
    <x v="2"/>
    <s v="Cycling"/>
    <s v="Cycling"/>
    <s v="Bont"/>
    <s v="Dial"/>
    <x v="6"/>
    <x v="80"/>
    <n v="2022"/>
    <n v="300"/>
    <n v="816"/>
  </r>
  <r>
    <x v="2"/>
    <s v="Cycling"/>
    <s v="Cycling"/>
    <s v="Bont"/>
    <s v="Dial"/>
    <x v="6"/>
    <x v="81"/>
    <n v="2022"/>
    <n v="300"/>
    <n v="816"/>
  </r>
  <r>
    <x v="2"/>
    <s v="Cycling"/>
    <s v="Cycling"/>
    <s v="Bont"/>
    <s v="Dial"/>
    <x v="6"/>
    <x v="81"/>
    <n v="2022"/>
    <n v="300"/>
    <n v="816"/>
  </r>
  <r>
    <x v="2"/>
    <s v="Cycling"/>
    <s v="Cycling"/>
    <s v="Bont"/>
    <s v="Dial"/>
    <x v="6"/>
    <x v="81"/>
    <n v="2022"/>
    <n v="200"/>
    <n v="544"/>
  </r>
  <r>
    <x v="2"/>
    <s v="Cycling"/>
    <s v="Cycling"/>
    <s v="Bont"/>
    <s v="Dial"/>
    <x v="6"/>
    <x v="81"/>
    <n v="2022"/>
    <n v="500"/>
    <n v="1360"/>
  </r>
  <r>
    <x v="2"/>
    <s v="Cycling"/>
    <s v="Cycling"/>
    <s v="Bont"/>
    <s v="Dial"/>
    <x v="6"/>
    <x v="81"/>
    <n v="2022"/>
    <n v="300"/>
    <n v="816"/>
  </r>
  <r>
    <x v="2"/>
    <s v="Athletic"/>
    <s v="Golf"/>
    <s v="Bridgestone Golf"/>
    <s v="Dial"/>
    <x v="8"/>
    <x v="67"/>
    <n v="2022"/>
    <n v="11940"/>
    <n v="15912.5"/>
  </r>
  <r>
    <x v="2"/>
    <s v="Athletic"/>
    <s v="Golf"/>
    <s v="Bridgestone Golf"/>
    <s v="Dial"/>
    <x v="8"/>
    <x v="68"/>
    <n v="2022"/>
    <n v="11940"/>
    <n v="15912.5"/>
  </r>
  <r>
    <x v="2"/>
    <s v="Athletic"/>
    <s v="Golf"/>
    <s v="Bridgestone Golf"/>
    <s v="Dial"/>
    <x v="8"/>
    <x v="67"/>
    <n v="2022"/>
    <n v="7770"/>
    <n v="10506"/>
  </r>
  <r>
    <x v="2"/>
    <s v="Athletic"/>
    <s v="Golf"/>
    <s v="Bridgestone Golf"/>
    <s v="Dial"/>
    <x v="8"/>
    <x v="68"/>
    <n v="2022"/>
    <n v="7770"/>
    <n v="10506"/>
  </r>
  <r>
    <x v="2"/>
    <s v="Athletic"/>
    <s v="Golf"/>
    <s v="Bridgestone Golf"/>
    <s v="Dial"/>
    <x v="8"/>
    <x v="67"/>
    <n v="2022"/>
    <n v="6185"/>
    <n v="8241"/>
  </r>
  <r>
    <x v="2"/>
    <s v="Athletic"/>
    <s v="Golf"/>
    <s v="Bridgestone Golf"/>
    <s v="Dial"/>
    <x v="8"/>
    <x v="68"/>
    <n v="2022"/>
    <n v="6185"/>
    <n v="8241"/>
  </r>
  <r>
    <x v="2"/>
    <s v="Athletic"/>
    <s v="Golf"/>
    <s v="Bridgestone Golf"/>
    <s v="Dial"/>
    <x v="9"/>
    <x v="21"/>
    <n v="2022"/>
    <n v="3495"/>
    <n v="7089"/>
  </r>
  <r>
    <x v="2"/>
    <s v="Athletic"/>
    <s v="Golf"/>
    <s v="Bridgestone Golf"/>
    <s v="Dial"/>
    <x v="9"/>
    <x v="15"/>
    <n v="2022"/>
    <n v="3495"/>
    <n v="7089"/>
  </r>
  <r>
    <x v="2"/>
    <s v="Athletic"/>
    <s v="Golf"/>
    <s v="Bridgestone Golf"/>
    <s v="Dial"/>
    <x v="3"/>
    <x v="5"/>
    <n v="2022"/>
    <n v="2665"/>
    <n v="5936"/>
  </r>
  <r>
    <x v="2"/>
    <s v="Athletic"/>
    <s v="Golf"/>
    <s v="Bridgestone Golf"/>
    <s v="Dial"/>
    <x v="3"/>
    <x v="5"/>
    <n v="2022"/>
    <n v="2665"/>
    <n v="5936"/>
  </r>
  <r>
    <x v="2"/>
    <s v="Athletic"/>
    <s v="Golf"/>
    <s v="Bridgestone Golf"/>
    <s v="Dial"/>
    <x v="3"/>
    <x v="6"/>
    <n v="2022"/>
    <n v="2665"/>
    <n v="5936"/>
  </r>
  <r>
    <x v="2"/>
    <s v="Athletic"/>
    <s v="Golf"/>
    <s v="Bridgestone Golf"/>
    <s v="Dial"/>
    <x v="3"/>
    <x v="6"/>
    <n v="2022"/>
    <n v="2665"/>
    <n v="5936"/>
  </r>
  <r>
    <x v="2"/>
    <s v="Athletic"/>
    <s v="Golf"/>
    <s v="Bridgestone Golf"/>
    <s v="Dial"/>
    <x v="8"/>
    <x v="67"/>
    <n v="2022"/>
    <n v="3925"/>
    <n v="5343"/>
  </r>
  <r>
    <x v="2"/>
    <s v="Athletic"/>
    <s v="Golf"/>
    <s v="Bridgestone Golf"/>
    <s v="Dial"/>
    <x v="8"/>
    <x v="68"/>
    <n v="2022"/>
    <n v="3925"/>
    <n v="5343"/>
  </r>
  <r>
    <x v="2"/>
    <s v="Athletic"/>
    <s v="Golf"/>
    <s v="Bridgestone Golf"/>
    <s v="Dial"/>
    <x v="8"/>
    <x v="67"/>
    <n v="2022"/>
    <n v="3620"/>
    <n v="4752"/>
  </r>
  <r>
    <x v="2"/>
    <s v="Athletic"/>
    <s v="Golf"/>
    <s v="Bridgestone Golf"/>
    <s v="Dial"/>
    <x v="8"/>
    <x v="68"/>
    <n v="2022"/>
    <n v="3620"/>
    <n v="4752"/>
  </r>
  <r>
    <x v="2"/>
    <s v="Athletic"/>
    <s v="Golf"/>
    <s v="Bridgestone Golf"/>
    <s v="Dial"/>
    <x v="3"/>
    <x v="5"/>
    <n v="2022"/>
    <n v="2115"/>
    <n v="4704"/>
  </r>
  <r>
    <x v="2"/>
    <s v="Athletic"/>
    <s v="Golf"/>
    <s v="Bridgestone Golf"/>
    <s v="Dial"/>
    <x v="3"/>
    <x v="6"/>
    <n v="2022"/>
    <n v="2115"/>
    <n v="4704"/>
  </r>
  <r>
    <x v="2"/>
    <s v="Athletic"/>
    <s v="Golf"/>
    <s v="Bridgestone Golf"/>
    <s v="Dial"/>
    <x v="8"/>
    <x v="67"/>
    <n v="2022"/>
    <n v="3365"/>
    <n v="4522.5"/>
  </r>
  <r>
    <x v="2"/>
    <s v="Athletic"/>
    <s v="Golf"/>
    <s v="Bridgestone Golf"/>
    <s v="Dial"/>
    <x v="8"/>
    <x v="68"/>
    <n v="2022"/>
    <n v="3365"/>
    <n v="4522.5"/>
  </r>
  <r>
    <x v="2"/>
    <s v="Athletic"/>
    <s v="Golf"/>
    <s v="Bridgestone Golf"/>
    <s v="Dial"/>
    <x v="8"/>
    <x v="67"/>
    <n v="2022"/>
    <n v="3220"/>
    <n v="4384"/>
  </r>
  <r>
    <x v="2"/>
    <s v="Athletic"/>
    <s v="Golf"/>
    <s v="Bridgestone Golf"/>
    <s v="Dial"/>
    <x v="8"/>
    <x v="68"/>
    <n v="2022"/>
    <n v="3220"/>
    <n v="4384"/>
  </r>
  <r>
    <x v="2"/>
    <s v="Athletic"/>
    <s v="Golf"/>
    <s v="Bridgestone Golf"/>
    <s v="Dial"/>
    <x v="3"/>
    <x v="5"/>
    <n v="2022"/>
    <n v="1660"/>
    <n v="3696"/>
  </r>
  <r>
    <x v="2"/>
    <s v="Athletic"/>
    <s v="Golf"/>
    <s v="Bridgestone Golf"/>
    <s v="Dial"/>
    <x v="3"/>
    <x v="6"/>
    <n v="2022"/>
    <n v="1660"/>
    <n v="3696"/>
  </r>
  <r>
    <x v="2"/>
    <s v="Athletic"/>
    <s v="Golf"/>
    <s v="Bridgestone Golf"/>
    <s v="Dial"/>
    <x v="8"/>
    <x v="67"/>
    <n v="2022"/>
    <n v="2685"/>
    <n v="3531"/>
  </r>
  <r>
    <x v="2"/>
    <s v="Athletic"/>
    <s v="Golf"/>
    <s v="Bridgestone Golf"/>
    <s v="Dial"/>
    <x v="8"/>
    <x v="68"/>
    <n v="2022"/>
    <n v="2685"/>
    <n v="3531"/>
  </r>
  <r>
    <x v="2"/>
    <s v="Athletic"/>
    <s v="Golf"/>
    <s v="Bridgestone Golf"/>
    <s v="Dial"/>
    <x v="8"/>
    <x v="67"/>
    <n v="2022"/>
    <n v="2565"/>
    <n v="3493.5"/>
  </r>
  <r>
    <x v="2"/>
    <s v="Athletic"/>
    <s v="Golf"/>
    <s v="Bridgestone Golf"/>
    <s v="Dial"/>
    <x v="8"/>
    <x v="68"/>
    <n v="2022"/>
    <n v="2565"/>
    <n v="3493.5"/>
  </r>
  <r>
    <x v="2"/>
    <s v="Athletic"/>
    <s v="Golf"/>
    <s v="Bridgestone Golf"/>
    <s v="Dial"/>
    <x v="8"/>
    <x v="67"/>
    <n v="2022"/>
    <n v="2340"/>
    <n v="3185.25"/>
  </r>
  <r>
    <x v="2"/>
    <s v="Athletic"/>
    <s v="Golf"/>
    <s v="Bridgestone Golf"/>
    <s v="Dial"/>
    <x v="8"/>
    <x v="68"/>
    <n v="2022"/>
    <n v="2340"/>
    <n v="3185.25"/>
  </r>
  <r>
    <x v="2"/>
    <s v="Athletic"/>
    <s v="Golf"/>
    <s v="Bridgestone Golf"/>
    <s v="Dial"/>
    <x v="9"/>
    <x v="21"/>
    <n v="2022"/>
    <n v="1325"/>
    <n v="2703"/>
  </r>
  <r>
    <x v="2"/>
    <s v="Athletic"/>
    <s v="Golf"/>
    <s v="Bridgestone Golf"/>
    <s v="Dial"/>
    <x v="9"/>
    <x v="15"/>
    <n v="2022"/>
    <n v="1325"/>
    <n v="2703"/>
  </r>
  <r>
    <x v="2"/>
    <s v="Athletic"/>
    <s v="Golf"/>
    <s v="Bridgestone Golf"/>
    <s v="Dial"/>
    <x v="9"/>
    <x v="21"/>
    <n v="2022"/>
    <n v="1235"/>
    <n v="2499"/>
  </r>
  <r>
    <x v="2"/>
    <s v="Athletic"/>
    <s v="Golf"/>
    <s v="Bridgestone Golf"/>
    <s v="Dial"/>
    <x v="9"/>
    <x v="21"/>
    <n v="2022"/>
    <n v="1235"/>
    <n v="2499"/>
  </r>
  <r>
    <x v="2"/>
    <s v="Athletic"/>
    <s v="Golf"/>
    <s v="Bridgestone Golf"/>
    <s v="Dial"/>
    <x v="9"/>
    <x v="15"/>
    <n v="2022"/>
    <n v="1235"/>
    <n v="2499"/>
  </r>
  <r>
    <x v="2"/>
    <s v="Athletic"/>
    <s v="Golf"/>
    <s v="Bridgestone Golf"/>
    <s v="Dial"/>
    <x v="9"/>
    <x v="15"/>
    <n v="2022"/>
    <n v="1235"/>
    <n v="2499"/>
  </r>
  <r>
    <x v="2"/>
    <s v="Athletic"/>
    <s v="Golf"/>
    <s v="Bridgestone Golf"/>
    <s v="Dial"/>
    <x v="9"/>
    <x v="21"/>
    <n v="2022"/>
    <n v="1225"/>
    <n v="2474.5"/>
  </r>
  <r>
    <x v="2"/>
    <s v="Athletic"/>
    <s v="Golf"/>
    <s v="Bridgestone Golf"/>
    <s v="Dial"/>
    <x v="9"/>
    <x v="15"/>
    <n v="2022"/>
    <n v="1225"/>
    <n v="2474.5"/>
  </r>
  <r>
    <x v="2"/>
    <s v="Athletic"/>
    <s v="Golf"/>
    <s v="Bridgestone Golf"/>
    <s v="Dial"/>
    <x v="8"/>
    <x v="67"/>
    <n v="2022"/>
    <n v="1550"/>
    <n v="2073.75"/>
  </r>
  <r>
    <x v="2"/>
    <s v="Athletic"/>
    <s v="Golf"/>
    <s v="Bridgestone Golf"/>
    <s v="Dial"/>
    <x v="8"/>
    <x v="68"/>
    <n v="2022"/>
    <n v="1550"/>
    <n v="2073.75"/>
  </r>
  <r>
    <x v="2"/>
    <s v="Athletic"/>
    <s v="Golf"/>
    <s v="Bridgestone Golf"/>
    <s v="Dial"/>
    <x v="3"/>
    <x v="5"/>
    <n v="2022"/>
    <n v="900"/>
    <n v="2016"/>
  </r>
  <r>
    <x v="2"/>
    <s v="Athletic"/>
    <s v="Golf"/>
    <s v="Bridgestone Golf"/>
    <s v="Dial"/>
    <x v="3"/>
    <x v="6"/>
    <n v="2022"/>
    <n v="900"/>
    <n v="2016"/>
  </r>
  <r>
    <x v="2"/>
    <s v="Athletic"/>
    <s v="Golf"/>
    <s v="Bridgestone Golf"/>
    <s v="Dial"/>
    <x v="8"/>
    <x v="67"/>
    <n v="2022"/>
    <n v="1510"/>
    <n v="2010"/>
  </r>
  <r>
    <x v="2"/>
    <s v="Athletic"/>
    <s v="Golf"/>
    <s v="Bridgestone Golf"/>
    <s v="Dial"/>
    <x v="8"/>
    <x v="68"/>
    <n v="2022"/>
    <n v="1510"/>
    <n v="2010"/>
  </r>
  <r>
    <x v="2"/>
    <s v="Athletic"/>
    <s v="Golf"/>
    <s v="Bridgestone Golf"/>
    <s v="Dial"/>
    <x v="3"/>
    <x v="5"/>
    <n v="2022"/>
    <n v="850"/>
    <n v="1904"/>
  </r>
  <r>
    <x v="2"/>
    <s v="Athletic"/>
    <s v="Golf"/>
    <s v="Bridgestone Golf"/>
    <s v="Dial"/>
    <x v="3"/>
    <x v="5"/>
    <n v="2022"/>
    <n v="850"/>
    <n v="1904"/>
  </r>
  <r>
    <x v="2"/>
    <s v="Athletic"/>
    <s v="Golf"/>
    <s v="Bridgestone Golf"/>
    <s v="Dial"/>
    <x v="3"/>
    <x v="6"/>
    <n v="2022"/>
    <n v="850"/>
    <n v="1904"/>
  </r>
  <r>
    <x v="2"/>
    <s v="Athletic"/>
    <s v="Golf"/>
    <s v="Bridgestone Golf"/>
    <s v="Dial"/>
    <x v="3"/>
    <x v="6"/>
    <n v="2022"/>
    <n v="850"/>
    <n v="1904"/>
  </r>
  <r>
    <x v="2"/>
    <s v="Athletic"/>
    <s v="Golf"/>
    <s v="Bridgestone Golf"/>
    <s v="Dial"/>
    <x v="8"/>
    <x v="67"/>
    <n v="2022"/>
    <n v="1335"/>
    <n v="1815.25"/>
  </r>
  <r>
    <x v="2"/>
    <s v="Athletic"/>
    <s v="Golf"/>
    <s v="Bridgestone Golf"/>
    <s v="Dial"/>
    <x v="8"/>
    <x v="68"/>
    <n v="2022"/>
    <n v="1335"/>
    <n v="1815.25"/>
  </r>
  <r>
    <x v="2"/>
    <s v="Athletic"/>
    <s v="Golf"/>
    <s v="Bridgestone Golf"/>
    <s v="Dial"/>
    <x v="3"/>
    <x v="5"/>
    <n v="2022"/>
    <n v="800"/>
    <n v="1792"/>
  </r>
  <r>
    <x v="2"/>
    <s v="Athletic"/>
    <s v="Golf"/>
    <s v="Bridgestone Golf"/>
    <s v="Dial"/>
    <x v="3"/>
    <x v="6"/>
    <n v="2022"/>
    <n v="800"/>
    <n v="1792"/>
  </r>
  <r>
    <x v="2"/>
    <s v="Athletic"/>
    <s v="Golf"/>
    <s v="Bridgestone Golf"/>
    <s v="Dial"/>
    <x v="8"/>
    <x v="67"/>
    <n v="2022"/>
    <n v="1285"/>
    <n v="1746.75"/>
  </r>
  <r>
    <x v="2"/>
    <s v="Athletic"/>
    <s v="Golf"/>
    <s v="Bridgestone Golf"/>
    <s v="Dial"/>
    <x v="8"/>
    <x v="68"/>
    <n v="2022"/>
    <n v="1285"/>
    <n v="1746.75"/>
  </r>
  <r>
    <x v="2"/>
    <s v="Athletic"/>
    <s v="Golf"/>
    <s v="Bridgestone Golf"/>
    <s v="Dial"/>
    <x v="8"/>
    <x v="67"/>
    <n v="2022"/>
    <n v="1060"/>
    <n v="1417.5"/>
  </r>
  <r>
    <x v="2"/>
    <s v="Athletic"/>
    <s v="Golf"/>
    <s v="Bridgestone Golf"/>
    <s v="Dial"/>
    <x v="8"/>
    <x v="68"/>
    <n v="2022"/>
    <n v="1060"/>
    <n v="1417.5"/>
  </r>
  <r>
    <x v="2"/>
    <s v="Athletic"/>
    <s v="Golf"/>
    <s v="Bridgestone Golf"/>
    <s v="Dial"/>
    <x v="8"/>
    <x v="67"/>
    <n v="2022"/>
    <n v="1005"/>
    <n v="1350"/>
  </r>
  <r>
    <x v="2"/>
    <s v="Athletic"/>
    <s v="Golf"/>
    <s v="Bridgestone Golf"/>
    <s v="Dial"/>
    <x v="8"/>
    <x v="68"/>
    <n v="2022"/>
    <n v="1005"/>
    <n v="1350"/>
  </r>
  <r>
    <x v="2"/>
    <s v="Athletic"/>
    <s v="Golf"/>
    <s v="Bridgestone Golf"/>
    <s v="Dial"/>
    <x v="9"/>
    <x v="21"/>
    <n v="2022"/>
    <n v="625"/>
    <n v="1275"/>
  </r>
  <r>
    <x v="2"/>
    <s v="Athletic"/>
    <s v="Golf"/>
    <s v="Bridgestone Golf"/>
    <s v="Dial"/>
    <x v="9"/>
    <x v="15"/>
    <n v="2022"/>
    <n v="625"/>
    <n v="1275"/>
  </r>
  <r>
    <x v="2"/>
    <s v="Athletic"/>
    <s v="Golf"/>
    <s v="Bridgestone Golf"/>
    <s v="Dial"/>
    <x v="9"/>
    <x v="21"/>
    <n v="2022"/>
    <n v="600"/>
    <n v="1212"/>
  </r>
  <r>
    <x v="2"/>
    <s v="Athletic"/>
    <s v="Golf"/>
    <s v="Bridgestone Golf"/>
    <s v="Dial"/>
    <x v="9"/>
    <x v="15"/>
    <n v="2022"/>
    <n v="600"/>
    <n v="1212"/>
  </r>
  <r>
    <x v="2"/>
    <s v="Athletic"/>
    <s v="Golf"/>
    <s v="Bridgestone Golf"/>
    <s v="Dial"/>
    <x v="8"/>
    <x v="67"/>
    <n v="2022"/>
    <n v="875"/>
    <n v="1181.25"/>
  </r>
  <r>
    <x v="2"/>
    <s v="Athletic"/>
    <s v="Golf"/>
    <s v="Bridgestone Golf"/>
    <s v="Dial"/>
    <x v="8"/>
    <x v="68"/>
    <n v="2022"/>
    <n v="875"/>
    <n v="1181.25"/>
  </r>
  <r>
    <x v="2"/>
    <s v="Athletic"/>
    <s v="Golf"/>
    <s v="Bridgestone Golf"/>
    <s v="Dial"/>
    <x v="8"/>
    <x v="67"/>
    <n v="2022"/>
    <n v="850"/>
    <n v="1164.5"/>
  </r>
  <r>
    <x v="2"/>
    <s v="Athletic"/>
    <s v="Golf"/>
    <s v="Bridgestone Golf"/>
    <s v="Dial"/>
    <x v="8"/>
    <x v="67"/>
    <n v="2022"/>
    <n v="850"/>
    <n v="1164.5"/>
  </r>
  <r>
    <x v="2"/>
    <s v="Athletic"/>
    <s v="Golf"/>
    <s v="Bridgestone Golf"/>
    <s v="Dial"/>
    <x v="8"/>
    <x v="68"/>
    <n v="2022"/>
    <n v="850"/>
    <n v="1164.5"/>
  </r>
  <r>
    <x v="2"/>
    <s v="Athletic"/>
    <s v="Golf"/>
    <s v="Bridgestone Golf"/>
    <s v="Dial"/>
    <x v="8"/>
    <x v="68"/>
    <n v="2022"/>
    <n v="850"/>
    <n v="1164.5"/>
  </r>
  <r>
    <x v="2"/>
    <s v="Athletic"/>
    <s v="Golf"/>
    <s v="Bridgestone Golf"/>
    <s v="Dial"/>
    <x v="8"/>
    <x v="67"/>
    <n v="2022"/>
    <n v="850"/>
    <n v="1122"/>
  </r>
  <r>
    <x v="2"/>
    <s v="Athletic"/>
    <s v="Golf"/>
    <s v="Bridgestone Golf"/>
    <s v="Dial"/>
    <x v="8"/>
    <x v="68"/>
    <n v="2022"/>
    <n v="850"/>
    <n v="1122"/>
  </r>
  <r>
    <x v="2"/>
    <s v="Athletic"/>
    <s v="Golf"/>
    <s v="Bridgestone Golf"/>
    <s v="Dial"/>
    <x v="8"/>
    <x v="67"/>
    <n v="2022"/>
    <n v="825"/>
    <n v="1113.75"/>
  </r>
  <r>
    <x v="2"/>
    <s v="Athletic"/>
    <s v="Golf"/>
    <s v="Bridgestone Golf"/>
    <s v="Dial"/>
    <x v="8"/>
    <x v="68"/>
    <n v="2022"/>
    <n v="825"/>
    <n v="1113.75"/>
  </r>
  <r>
    <x v="2"/>
    <s v="Athletic"/>
    <s v="Golf"/>
    <s v="Bridgestone Golf"/>
    <s v="Dial"/>
    <x v="8"/>
    <x v="67"/>
    <n v="2022"/>
    <n v="800"/>
    <n v="1096"/>
  </r>
  <r>
    <x v="2"/>
    <s v="Athletic"/>
    <s v="Golf"/>
    <s v="Bridgestone Golf"/>
    <s v="Dial"/>
    <x v="8"/>
    <x v="68"/>
    <n v="2022"/>
    <n v="800"/>
    <n v="1096"/>
  </r>
  <r>
    <x v="2"/>
    <s v="Athletic"/>
    <s v="Golf"/>
    <s v="Bridgestone Golf"/>
    <s v="Dial"/>
    <x v="9"/>
    <x v="21"/>
    <n v="2022"/>
    <n v="450"/>
    <n v="909"/>
  </r>
  <r>
    <x v="2"/>
    <s v="Athletic"/>
    <s v="Golf"/>
    <s v="Bridgestone Golf"/>
    <s v="Dial"/>
    <x v="9"/>
    <x v="15"/>
    <n v="2022"/>
    <n v="450"/>
    <n v="909"/>
  </r>
  <r>
    <x v="2"/>
    <s v="Athletic"/>
    <s v="Golf"/>
    <s v="Bridgestone Golf"/>
    <s v="Dial"/>
    <x v="8"/>
    <x v="67"/>
    <n v="2022"/>
    <n v="600"/>
    <n v="810"/>
  </r>
  <r>
    <x v="2"/>
    <s v="Athletic"/>
    <s v="Golf"/>
    <s v="Bridgestone Golf"/>
    <s v="Dial"/>
    <x v="8"/>
    <x v="68"/>
    <n v="2022"/>
    <n v="600"/>
    <n v="810"/>
  </r>
  <r>
    <x v="1"/>
    <s v="Workwear"/>
    <s v="Workwear"/>
    <s v="Brynje"/>
    <s v="Dial"/>
    <x v="25"/>
    <x v="69"/>
    <n v="2022"/>
    <n v="648250"/>
    <n v="3067027.5"/>
  </r>
  <r>
    <x v="1"/>
    <s v="Workwear"/>
    <s v="Workwear"/>
    <s v="Brynje"/>
    <s v="Dial"/>
    <x v="3"/>
    <x v="64"/>
    <n v="2022"/>
    <n v="6510"/>
    <n v="14374.5"/>
  </r>
  <r>
    <x v="1"/>
    <s v="Workwear"/>
    <s v="Workwear"/>
    <s v="Brynje"/>
    <s v="Dial"/>
    <x v="21"/>
    <x v="57"/>
    <n v="2022"/>
    <n v="4425"/>
    <n v="11440"/>
  </r>
  <r>
    <x v="1"/>
    <s v="Workwear"/>
    <s v="Workwear"/>
    <s v="Brynje"/>
    <s v="Dial"/>
    <x v="25"/>
    <x v="69"/>
    <n v="2022"/>
    <n v="4020"/>
    <n v="9960"/>
  </r>
  <r>
    <x v="1"/>
    <s v="Workwear"/>
    <s v="Workwear"/>
    <s v="Brynje"/>
    <s v="Dial"/>
    <x v="25"/>
    <x v="69"/>
    <n v="2022"/>
    <n v="3995"/>
    <n v="9818.25"/>
  </r>
  <r>
    <x v="1"/>
    <s v="Workwear"/>
    <s v="Workwear"/>
    <s v="Brynje"/>
    <s v="Dial"/>
    <x v="21"/>
    <x v="57"/>
    <n v="2022"/>
    <n v="3245"/>
    <n v="8385"/>
  </r>
  <r>
    <x v="1"/>
    <s v="Workwear"/>
    <s v="Workwear"/>
    <s v="Brynje"/>
    <s v="Dial"/>
    <x v="27"/>
    <x v="75"/>
    <n v="2022"/>
    <n v="3220"/>
    <n v="7968"/>
  </r>
  <r>
    <x v="1"/>
    <s v="Workwear"/>
    <s v="Workwear"/>
    <s v="Brynje"/>
    <s v="Dial"/>
    <x v="25"/>
    <x v="69"/>
    <n v="2022"/>
    <n v="2265"/>
    <n v="5602.5"/>
  </r>
  <r>
    <x v="1"/>
    <s v="Workwear"/>
    <s v="Workwear"/>
    <s v="Brynje"/>
    <s v="Dial"/>
    <x v="25"/>
    <x v="69"/>
    <n v="2022"/>
    <n v="1810"/>
    <n v="4446"/>
  </r>
  <r>
    <x v="1"/>
    <s v="Workwear"/>
    <s v="Workwear"/>
    <s v="Brynje"/>
    <s v="Dial"/>
    <x v="27"/>
    <x v="75"/>
    <n v="2022"/>
    <n v="1610"/>
    <n v="3984"/>
  </r>
  <r>
    <x v="1"/>
    <s v="Workwear"/>
    <s v="Workwear"/>
    <s v="Brynje"/>
    <s v="Dial"/>
    <x v="25"/>
    <x v="69"/>
    <n v="2022"/>
    <n v="1585"/>
    <n v="3890.25"/>
  </r>
  <r>
    <x v="2"/>
    <s v="Athletic"/>
    <s v="Golf"/>
    <s v="Callaway Golf Japan"/>
    <s v="Dial"/>
    <x v="8"/>
    <x v="67"/>
    <n v="2022"/>
    <n v="25470"/>
    <n v="33935.5"/>
  </r>
  <r>
    <x v="2"/>
    <s v="Athletic"/>
    <s v="Golf"/>
    <s v="Callaway Golf Japan"/>
    <s v="Dial"/>
    <x v="27"/>
    <x v="73"/>
    <n v="2022"/>
    <n v="2615"/>
    <n v="6474"/>
  </r>
  <r>
    <x v="2"/>
    <s v="Athletic"/>
    <s v="Golf"/>
    <s v="Callaway Golf Japan"/>
    <s v="Dial"/>
    <x v="27"/>
    <x v="74"/>
    <n v="2022"/>
    <n v="2615"/>
    <n v="6474"/>
  </r>
  <r>
    <x v="2"/>
    <s v="Athletic"/>
    <s v="Golf"/>
    <s v="Callaway Golf Japan"/>
    <s v="Dial"/>
    <x v="8"/>
    <x v="67"/>
    <n v="2022"/>
    <n v="2565"/>
    <n v="3366"/>
  </r>
  <r>
    <x v="2"/>
    <s v="Athletic"/>
    <s v="Golf"/>
    <s v="Callaway Golf Japan"/>
    <s v="Dial"/>
    <x v="25"/>
    <x v="82"/>
    <n v="2022"/>
    <n v="1060"/>
    <n v="2593.5"/>
  </r>
  <r>
    <x v="2"/>
    <s v="Athletic"/>
    <s v="Golf"/>
    <s v="Callaway Golf Japan"/>
    <s v="Dial"/>
    <x v="25"/>
    <x v="83"/>
    <n v="2022"/>
    <n v="1060"/>
    <n v="2593.5"/>
  </r>
  <r>
    <x v="2"/>
    <s v="Athletic"/>
    <s v="Golf"/>
    <s v="Callaway Golf Japan"/>
    <s v="Dial"/>
    <x v="25"/>
    <x v="82"/>
    <n v="2022"/>
    <n v="1005"/>
    <n v="2490"/>
  </r>
  <r>
    <x v="2"/>
    <s v="Athletic"/>
    <s v="Golf"/>
    <s v="Callaway Golf Japan"/>
    <s v="Dial"/>
    <x v="25"/>
    <x v="83"/>
    <n v="2022"/>
    <n v="1005"/>
    <n v="2490"/>
  </r>
  <r>
    <x v="2"/>
    <s v="Athletic"/>
    <s v="Golf"/>
    <s v="Callaway Golf Japan"/>
    <s v="Dial"/>
    <x v="8"/>
    <x v="67"/>
    <n v="2022"/>
    <n v="275"/>
    <n v="371.25"/>
  </r>
  <r>
    <x v="0"/>
    <s v="Outdoor"/>
    <s v="Hike/Mountaineering"/>
    <s v="Columbia"/>
    <s v="Dial"/>
    <x v="3"/>
    <x v="5"/>
    <n v="2022"/>
    <n v="3120"/>
    <n v="6944"/>
  </r>
  <r>
    <x v="0"/>
    <s v="Outdoor"/>
    <s v="Hike/Mountaineering"/>
    <s v="Columbia"/>
    <s v="Dial"/>
    <x v="3"/>
    <x v="5"/>
    <n v="2022"/>
    <n v="6910"/>
    <n v="15400"/>
  </r>
  <r>
    <x v="0"/>
    <s v="Outdoor"/>
    <s v="Hike/Mountaineering"/>
    <s v="Columbia"/>
    <s v="Dial"/>
    <x v="3"/>
    <x v="5"/>
    <n v="2022"/>
    <n v="6165"/>
    <n v="13720"/>
  </r>
  <r>
    <x v="0"/>
    <s v="Outdoor"/>
    <s v="Hike/Mountaineering"/>
    <s v="Columbia"/>
    <s v="Dial"/>
    <x v="3"/>
    <x v="5"/>
    <n v="2022"/>
    <n v="3070"/>
    <n v="6832"/>
  </r>
  <r>
    <x v="1"/>
    <s v="Cycling"/>
    <s v="Cycling"/>
    <s v="Crankbrothers"/>
    <s v="Dial"/>
    <x v="26"/>
    <x v="79"/>
    <n v="2022"/>
    <n v="3770"/>
    <n v="8400"/>
  </r>
  <r>
    <x v="1"/>
    <s v="Cycling"/>
    <s v="Cycling"/>
    <s v="Crankbrothers"/>
    <s v="Dial"/>
    <x v="26"/>
    <x v="79"/>
    <n v="2022"/>
    <n v="6885"/>
    <n v="15344"/>
  </r>
  <r>
    <x v="1"/>
    <s v="Cycling"/>
    <s v="Cycling"/>
    <s v="Crankbrothers"/>
    <s v="Dial"/>
    <x v="26"/>
    <x v="79"/>
    <n v="2022"/>
    <n v="2215"/>
    <n v="4928"/>
  </r>
  <r>
    <x v="1"/>
    <s v="Cycling"/>
    <s v="Cycling"/>
    <s v="Crankbrothers"/>
    <s v="Dial"/>
    <x v="26"/>
    <x v="71"/>
    <n v="2022"/>
    <n v="3770"/>
    <n v="8400"/>
  </r>
  <r>
    <x v="1"/>
    <s v="Cycling"/>
    <s v="Cycling"/>
    <s v="Crankbrothers"/>
    <s v="Dial"/>
    <x v="26"/>
    <x v="71"/>
    <n v="2022"/>
    <n v="6885"/>
    <n v="15344"/>
  </r>
  <r>
    <x v="1"/>
    <s v="Cycling"/>
    <s v="Cycling"/>
    <s v="Crankbrothers"/>
    <s v="Dial"/>
    <x v="26"/>
    <x v="71"/>
    <n v="2022"/>
    <n v="2215"/>
    <n v="4928"/>
  </r>
  <r>
    <x v="1"/>
    <s v="Cycling"/>
    <s v="Cycling"/>
    <s v="Crankbrothers"/>
    <s v="Dial"/>
    <x v="6"/>
    <x v="12"/>
    <n v="2022"/>
    <n v="2215"/>
    <n v="6028"/>
  </r>
  <r>
    <x v="1"/>
    <s v="Cycling"/>
    <s v="Cycling"/>
    <s v="Crankbrothers"/>
    <s v="Dial"/>
    <x v="6"/>
    <x v="35"/>
    <n v="2022"/>
    <n v="2215"/>
    <n v="6028"/>
  </r>
  <r>
    <x v="1"/>
    <s v="Cycling"/>
    <s v="Cycling"/>
    <s v="Crono"/>
    <s v="Dial"/>
    <x v="27"/>
    <x v="73"/>
    <n v="2022"/>
    <n v="5530"/>
    <n v="13585"/>
  </r>
  <r>
    <x v="1"/>
    <s v="Cycling"/>
    <s v="Cycling"/>
    <s v="Crono"/>
    <s v="Dial"/>
    <x v="27"/>
    <x v="73"/>
    <n v="2022"/>
    <n v="0"/>
    <n v="0"/>
  </r>
  <r>
    <x v="1"/>
    <s v="Cycling"/>
    <s v="Cycling"/>
    <s v="Crono"/>
    <s v="Dial"/>
    <x v="27"/>
    <x v="73"/>
    <n v="2022"/>
    <n v="3520"/>
    <n v="8645"/>
  </r>
  <r>
    <x v="1"/>
    <s v="Cycling"/>
    <s v="Cycling"/>
    <s v="Crono"/>
    <s v="Dial"/>
    <x v="27"/>
    <x v="73"/>
    <n v="2022"/>
    <n v="3520"/>
    <n v="8645"/>
  </r>
  <r>
    <x v="1"/>
    <s v="Cycling"/>
    <s v="Cycling"/>
    <s v="Crono"/>
    <s v="Dial"/>
    <x v="27"/>
    <x v="73"/>
    <n v="2022"/>
    <n v="3820"/>
    <n v="9386"/>
  </r>
  <r>
    <x v="1"/>
    <s v="Cycling"/>
    <s v="Cycling"/>
    <s v="Crono"/>
    <s v="Dial"/>
    <x v="27"/>
    <x v="73"/>
    <n v="2022"/>
    <n v="2515"/>
    <n v="6175"/>
  </r>
  <r>
    <x v="1"/>
    <s v="Cycling"/>
    <s v="Cycling"/>
    <s v="Crono"/>
    <s v="Dial"/>
    <x v="27"/>
    <x v="84"/>
    <n v="2022"/>
    <n v="3015"/>
    <n v="7410"/>
  </r>
  <r>
    <x v="1"/>
    <s v="Cycling"/>
    <s v="Cycling"/>
    <s v="Crono"/>
    <s v="Dial"/>
    <x v="27"/>
    <x v="84"/>
    <n v="2022"/>
    <n v="0"/>
    <n v="0"/>
  </r>
  <r>
    <x v="1"/>
    <s v="Cycling"/>
    <s v="Cycling"/>
    <s v="Crono"/>
    <s v="Dial"/>
    <x v="27"/>
    <x v="84"/>
    <n v="2022"/>
    <n v="2515"/>
    <n v="6175"/>
  </r>
  <r>
    <x v="1"/>
    <s v="Cycling"/>
    <s v="Cycling"/>
    <s v="Crono"/>
    <s v="Dial"/>
    <x v="27"/>
    <x v="74"/>
    <n v="2022"/>
    <n v="5530"/>
    <n v="13585"/>
  </r>
  <r>
    <x v="1"/>
    <s v="Cycling"/>
    <s v="Cycling"/>
    <s v="Crono"/>
    <s v="Dial"/>
    <x v="27"/>
    <x v="74"/>
    <n v="2022"/>
    <n v="0"/>
    <n v="0"/>
  </r>
  <r>
    <x v="1"/>
    <s v="Cycling"/>
    <s v="Cycling"/>
    <s v="Crono"/>
    <s v="Dial"/>
    <x v="27"/>
    <x v="74"/>
    <n v="2022"/>
    <n v="3520"/>
    <n v="8645"/>
  </r>
  <r>
    <x v="1"/>
    <s v="Cycling"/>
    <s v="Cycling"/>
    <s v="Crono"/>
    <s v="Dial"/>
    <x v="27"/>
    <x v="74"/>
    <n v="2022"/>
    <n v="3520"/>
    <n v="8645"/>
  </r>
  <r>
    <x v="1"/>
    <s v="Cycling"/>
    <s v="Cycling"/>
    <s v="Crono"/>
    <s v="Dial"/>
    <x v="27"/>
    <x v="74"/>
    <n v="2022"/>
    <n v="3820"/>
    <n v="9386"/>
  </r>
  <r>
    <x v="1"/>
    <s v="Cycling"/>
    <s v="Cycling"/>
    <s v="Crono"/>
    <s v="Dial"/>
    <x v="27"/>
    <x v="74"/>
    <n v="2022"/>
    <n v="2515"/>
    <n v="6175"/>
  </r>
  <r>
    <x v="1"/>
    <s v="Cycling"/>
    <s v="Cycling"/>
    <s v="Crono"/>
    <s v="Dial"/>
    <x v="27"/>
    <x v="85"/>
    <n v="2022"/>
    <n v="3015"/>
    <n v="7410"/>
  </r>
  <r>
    <x v="1"/>
    <s v="Cycling"/>
    <s v="Cycling"/>
    <s v="Crono"/>
    <s v="Dial"/>
    <x v="27"/>
    <x v="85"/>
    <n v="2022"/>
    <n v="0"/>
    <n v="0"/>
  </r>
  <r>
    <x v="1"/>
    <s v="Cycling"/>
    <s v="Cycling"/>
    <s v="Crono"/>
    <s v="Dial"/>
    <x v="27"/>
    <x v="85"/>
    <n v="2022"/>
    <n v="2515"/>
    <n v="6175"/>
  </r>
  <r>
    <x v="1"/>
    <s v="Cycling"/>
    <s v="Cycling"/>
    <s v="DMT"/>
    <s v="Dial"/>
    <x v="16"/>
    <x v="29"/>
    <n v="2022"/>
    <n v="5530"/>
    <n v="16445"/>
  </r>
  <r>
    <x v="1"/>
    <s v="Cycling"/>
    <s v="Cycling"/>
    <s v="DMT"/>
    <s v="Dial"/>
    <x v="16"/>
    <x v="29"/>
    <n v="2022"/>
    <n v="0"/>
    <n v="0"/>
  </r>
  <r>
    <x v="1"/>
    <s v="Cycling"/>
    <s v="Cycling"/>
    <s v="DMT"/>
    <s v="Dial"/>
    <x v="3"/>
    <x v="86"/>
    <n v="2022"/>
    <n v="16080"/>
    <n v="35520"/>
  </r>
  <r>
    <x v="1"/>
    <s v="Cycling"/>
    <s v="Cycling"/>
    <s v="DMT"/>
    <s v="Dial"/>
    <x v="3"/>
    <x v="86"/>
    <n v="2022"/>
    <n v="0"/>
    <n v="0"/>
  </r>
  <r>
    <x v="1"/>
    <s v="Cycling"/>
    <s v="Cycling"/>
    <s v="DMT"/>
    <s v="Dial"/>
    <x v="3"/>
    <x v="86"/>
    <n v="2022"/>
    <n v="500"/>
    <n v="1110"/>
  </r>
  <r>
    <x v="1"/>
    <s v="Cycling"/>
    <s v="Cycling"/>
    <s v="DMT"/>
    <s v="Dial"/>
    <x v="3"/>
    <x v="6"/>
    <n v="2022"/>
    <n v="8545"/>
    <n v="19040"/>
  </r>
  <r>
    <x v="1"/>
    <s v="Cycling"/>
    <s v="Cycling"/>
    <s v="DMT"/>
    <s v="Dial"/>
    <x v="3"/>
    <x v="87"/>
    <n v="2022"/>
    <n v="16080"/>
    <n v="35520"/>
  </r>
  <r>
    <x v="1"/>
    <s v="Cycling"/>
    <s v="Cycling"/>
    <s v="DMT"/>
    <s v="Dial"/>
    <x v="3"/>
    <x v="87"/>
    <n v="2022"/>
    <n v="0"/>
    <n v="0"/>
  </r>
  <r>
    <x v="1"/>
    <s v="Cycling"/>
    <s v="Cycling"/>
    <s v="DMT"/>
    <s v="Dial"/>
    <x v="3"/>
    <x v="87"/>
    <n v="2022"/>
    <n v="500"/>
    <n v="1110"/>
  </r>
  <r>
    <x v="1"/>
    <s v="Cycling"/>
    <s v="Cycling"/>
    <s v="DMT"/>
    <s v="Dial"/>
    <x v="29"/>
    <x v="88"/>
    <n v="2022"/>
    <n v="20000"/>
    <n v="41400"/>
  </r>
  <r>
    <x v="1"/>
    <s v="Cycling"/>
    <s v="Cycling"/>
    <s v="DMT"/>
    <s v="Dial"/>
    <x v="29"/>
    <x v="89"/>
    <n v="2022"/>
    <n v="20100"/>
    <n v="41400"/>
  </r>
  <r>
    <x v="1"/>
    <s v="Cycling"/>
    <s v="Cycling"/>
    <s v="DMT"/>
    <s v="Dial"/>
    <x v="11"/>
    <x v="18"/>
    <n v="2022"/>
    <n v="12865"/>
    <n v="38016"/>
  </r>
  <r>
    <x v="1"/>
    <s v="Cycling"/>
    <s v="Cycling"/>
    <s v="DMT"/>
    <s v="Dial"/>
    <x v="11"/>
    <x v="18"/>
    <n v="2022"/>
    <n v="12060"/>
    <n v="35640"/>
  </r>
  <r>
    <x v="1"/>
    <s v="Cycling"/>
    <s v="Cycling"/>
    <s v="DMT"/>
    <s v="Dial"/>
    <x v="11"/>
    <x v="18"/>
    <n v="2022"/>
    <n v="10050"/>
    <n v="29700"/>
  </r>
  <r>
    <x v="1"/>
    <s v="Cycling"/>
    <s v="Cycling"/>
    <s v="DMT"/>
    <s v="Dial"/>
    <x v="11"/>
    <x v="19"/>
    <n v="2022"/>
    <n v="12865"/>
    <n v="38016"/>
  </r>
  <r>
    <x v="1"/>
    <s v="Cycling"/>
    <s v="Cycling"/>
    <s v="DMT"/>
    <s v="Dial"/>
    <x v="11"/>
    <x v="19"/>
    <n v="2022"/>
    <n v="12060"/>
    <n v="35640"/>
  </r>
  <r>
    <x v="1"/>
    <s v="Cycling"/>
    <s v="Cycling"/>
    <s v="DMT"/>
    <s v="Dial"/>
    <x v="11"/>
    <x v="19"/>
    <n v="2022"/>
    <n v="10050"/>
    <n v="29700"/>
  </r>
  <r>
    <x v="1"/>
    <s v="Cycling"/>
    <s v="Cycling"/>
    <s v="DMT"/>
    <s v="Dial"/>
    <x v="30"/>
    <x v="90"/>
    <n v="2022"/>
    <n v="2515"/>
    <n v="7425"/>
  </r>
  <r>
    <x v="1"/>
    <s v="Cycling"/>
    <s v="Cycling"/>
    <s v="DMT"/>
    <s v="Dial"/>
    <x v="30"/>
    <x v="90"/>
    <n v="2022"/>
    <n v="0"/>
    <n v="0"/>
  </r>
  <r>
    <x v="1"/>
    <s v="Cycling"/>
    <s v="Cycling"/>
    <s v="DMT"/>
    <s v="Dial"/>
    <x v="30"/>
    <x v="91"/>
    <n v="2022"/>
    <n v="2515"/>
    <n v="7425"/>
  </r>
  <r>
    <x v="1"/>
    <s v="Cycling"/>
    <s v="Cycling"/>
    <s v="DMT"/>
    <s v="Dial"/>
    <x v="30"/>
    <x v="91"/>
    <n v="2022"/>
    <n v="0"/>
    <n v="0"/>
  </r>
  <r>
    <x v="1"/>
    <s v="Cycling"/>
    <s v="Cycling"/>
    <s v="DMT"/>
    <s v="Dial"/>
    <x v="20"/>
    <x v="51"/>
    <n v="2022"/>
    <n v="5530"/>
    <n v="26895"/>
  </r>
  <r>
    <x v="1"/>
    <s v="Cycling"/>
    <s v="Cycling"/>
    <s v="DMT"/>
    <s v="Dial"/>
    <x v="20"/>
    <x v="52"/>
    <n v="2022"/>
    <n v="5530"/>
    <n v="26895"/>
  </r>
  <r>
    <x v="1"/>
    <s v="Athletic"/>
    <s v="Golf"/>
    <s v="Ecco"/>
    <s v="Dial"/>
    <x v="9"/>
    <x v="44"/>
    <n v="2022"/>
    <n v="93950"/>
    <n v="190689"/>
  </r>
  <r>
    <x v="1"/>
    <s v="Athletic"/>
    <s v="Golf"/>
    <s v="Ecco"/>
    <s v="Dial"/>
    <x v="9"/>
    <x v="44"/>
    <n v="2022"/>
    <n v="59800"/>
    <n v="121380"/>
  </r>
  <r>
    <x v="1"/>
    <s v="Athletic"/>
    <s v="Golf"/>
    <s v="Ecco"/>
    <s v="Dial"/>
    <x v="9"/>
    <x v="44"/>
    <n v="2022"/>
    <n v="48250"/>
    <n v="97920"/>
  </r>
  <r>
    <x v="1"/>
    <s v="Athletic"/>
    <s v="Golf"/>
    <s v="Ecco"/>
    <s v="Dial"/>
    <x v="5"/>
    <x v="92"/>
    <n v="2022"/>
    <n v="44220"/>
    <n v="89760"/>
  </r>
  <r>
    <x v="1"/>
    <s v="Athletic"/>
    <s v="Golf"/>
    <s v="Ecco"/>
    <s v="Dial"/>
    <x v="3"/>
    <x v="64"/>
    <n v="2022"/>
    <n v="37920"/>
    <n v="83916"/>
  </r>
  <r>
    <x v="1"/>
    <s v="Athletic"/>
    <s v="Golf"/>
    <s v="Ecco"/>
    <s v="Dial"/>
    <x v="9"/>
    <x v="44"/>
    <n v="2022"/>
    <n v="41280"/>
    <n v="83793"/>
  </r>
  <r>
    <x v="1"/>
    <s v="Athletic"/>
    <s v="Golf"/>
    <s v="Ecco"/>
    <s v="Dial"/>
    <x v="9"/>
    <x v="44"/>
    <n v="2022"/>
    <n v="40510"/>
    <n v="82212"/>
  </r>
  <r>
    <x v="1"/>
    <s v="Athletic"/>
    <s v="Golf"/>
    <s v="Ecco"/>
    <s v="Dial"/>
    <x v="9"/>
    <x v="44"/>
    <n v="2022"/>
    <n v="38090"/>
    <n v="77316"/>
  </r>
  <r>
    <x v="1"/>
    <s v="Athletic"/>
    <s v="Golf"/>
    <s v="Ecco"/>
    <s v="Dial"/>
    <x v="9"/>
    <x v="44"/>
    <n v="2022"/>
    <n v="36985"/>
    <n v="75072"/>
  </r>
  <r>
    <x v="1"/>
    <s v="Athletic"/>
    <s v="Golf"/>
    <s v="Ecco"/>
    <s v="Dial"/>
    <x v="9"/>
    <x v="44"/>
    <n v="2022"/>
    <n v="33970"/>
    <n v="68952"/>
  </r>
  <r>
    <x v="1"/>
    <s v="Athletic"/>
    <s v="Golf"/>
    <s v="Ecco"/>
    <s v="Dial"/>
    <x v="5"/>
    <x v="92"/>
    <n v="2022"/>
    <n v="32160"/>
    <n v="65280"/>
  </r>
  <r>
    <x v="1"/>
    <s v="Athletic"/>
    <s v="Golf"/>
    <s v="Ecco"/>
    <s v="Dial"/>
    <x v="5"/>
    <x v="92"/>
    <n v="2022"/>
    <n v="31155"/>
    <n v="63240"/>
  </r>
  <r>
    <x v="1"/>
    <s v="Athletic"/>
    <s v="Golf"/>
    <s v="Ecco"/>
    <s v="Dial"/>
    <x v="9"/>
    <x v="21"/>
    <n v="2022"/>
    <n v="30635"/>
    <n v="62169"/>
  </r>
  <r>
    <x v="1"/>
    <s v="Athletic"/>
    <s v="Golf"/>
    <s v="Ecco"/>
    <s v="Dial"/>
    <x v="9"/>
    <x v="44"/>
    <n v="2022"/>
    <n v="28645"/>
    <n v="58140"/>
  </r>
  <r>
    <x v="1"/>
    <s v="Athletic"/>
    <s v="Golf"/>
    <s v="Ecco"/>
    <s v="Dial"/>
    <x v="9"/>
    <x v="44"/>
    <n v="2022"/>
    <n v="28645"/>
    <n v="58140"/>
  </r>
  <r>
    <x v="1"/>
    <s v="Athletic"/>
    <s v="Golf"/>
    <s v="Ecco"/>
    <s v="Dial"/>
    <x v="9"/>
    <x v="44"/>
    <n v="2022"/>
    <n v="27945"/>
    <n v="56712"/>
  </r>
  <r>
    <x v="1"/>
    <s v="Athletic"/>
    <s v="Golf"/>
    <s v="Ecco"/>
    <s v="Dial"/>
    <x v="5"/>
    <x v="92"/>
    <n v="2022"/>
    <n v="26635"/>
    <n v="54060"/>
  </r>
  <r>
    <x v="1"/>
    <s v="Athletic"/>
    <s v="Golf"/>
    <s v="Ecco"/>
    <s v="Dial"/>
    <x v="9"/>
    <x v="44"/>
    <n v="2022"/>
    <n v="25830"/>
    <n v="52428"/>
  </r>
  <r>
    <x v="1"/>
    <s v="Athletic"/>
    <s v="Golf"/>
    <s v="Ecco"/>
    <s v="Dial"/>
    <x v="9"/>
    <x v="15"/>
    <n v="2022"/>
    <n v="24400"/>
    <n v="49521"/>
  </r>
  <r>
    <x v="1"/>
    <s v="Athletic"/>
    <s v="Golf"/>
    <s v="Ecco"/>
    <s v="Dial"/>
    <x v="9"/>
    <x v="15"/>
    <n v="2022"/>
    <n v="21660"/>
    <n v="43962"/>
  </r>
  <r>
    <x v="1"/>
    <s v="Athletic"/>
    <s v="Golf"/>
    <s v="Ecco"/>
    <s v="Dial"/>
    <x v="9"/>
    <x v="44"/>
    <n v="2022"/>
    <n v="18495"/>
    <n v="37536"/>
  </r>
  <r>
    <x v="1"/>
    <s v="Athletic"/>
    <s v="Golf"/>
    <s v="Ecco"/>
    <s v="Dial"/>
    <x v="5"/>
    <x v="92"/>
    <n v="2022"/>
    <n v="18090"/>
    <n v="36720"/>
  </r>
  <r>
    <x v="1"/>
    <s v="Athletic"/>
    <s v="Golf"/>
    <s v="Ecco"/>
    <s v="Dial"/>
    <x v="9"/>
    <x v="44"/>
    <n v="2022"/>
    <n v="16985"/>
    <n v="34476"/>
  </r>
  <r>
    <x v="1"/>
    <s v="Athletic"/>
    <s v="Athletic Kids"/>
    <s v="Ecco"/>
    <s v="Dial"/>
    <x v="8"/>
    <x v="14"/>
    <n v="2022"/>
    <n v="20230"/>
    <n v="27168.75"/>
  </r>
  <r>
    <x v="1"/>
    <s v="Athletic"/>
    <s v="Golf"/>
    <s v="Ecco"/>
    <s v="Dial"/>
    <x v="9"/>
    <x v="44"/>
    <n v="2022"/>
    <n v="13065"/>
    <n v="26520"/>
  </r>
  <r>
    <x v="1"/>
    <s v="Athletic"/>
    <s v="Golf"/>
    <s v="Ecco"/>
    <s v="Dial"/>
    <x v="9"/>
    <x v="21"/>
    <n v="2022"/>
    <n v="13015"/>
    <n v="26418"/>
  </r>
  <r>
    <x v="1"/>
    <s v="Athletic"/>
    <s v="Golf"/>
    <s v="Ecco"/>
    <s v="Dial"/>
    <x v="3"/>
    <x v="64"/>
    <n v="2022"/>
    <n v="11515"/>
    <n v="25530"/>
  </r>
  <r>
    <x v="1"/>
    <s v="Athletic"/>
    <s v="Golf"/>
    <s v="Ecco"/>
    <s v="Dial"/>
    <x v="9"/>
    <x v="15"/>
    <n v="2022"/>
    <n v="12565"/>
    <n v="25500"/>
  </r>
  <r>
    <x v="1"/>
    <s v="Athletic"/>
    <s v="Golf"/>
    <s v="Ecco"/>
    <s v="Dial"/>
    <x v="9"/>
    <x v="21"/>
    <n v="2022"/>
    <n v="12315"/>
    <n v="24990"/>
  </r>
  <r>
    <x v="1"/>
    <s v="Athletic"/>
    <s v="Golf"/>
    <s v="Ecco"/>
    <s v="Dial"/>
    <x v="9"/>
    <x v="44"/>
    <n v="2022"/>
    <n v="11160"/>
    <n v="22644"/>
  </r>
  <r>
    <x v="1"/>
    <s v="Athletic"/>
    <s v="Golf"/>
    <s v="Ecco"/>
    <s v="Dial"/>
    <x v="9"/>
    <x v="44"/>
    <n v="2022"/>
    <n v="10475"/>
    <n v="21267"/>
  </r>
  <r>
    <x v="1"/>
    <s v="Athletic"/>
    <s v="Golf"/>
    <s v="Ecco"/>
    <s v="Dial"/>
    <x v="5"/>
    <x v="92"/>
    <n v="2022"/>
    <n v="10050"/>
    <n v="20400"/>
  </r>
  <r>
    <x v="1"/>
    <s v="Athletic"/>
    <s v="Athletic Kids"/>
    <s v="Ecco"/>
    <s v="Dial"/>
    <x v="8"/>
    <x v="14"/>
    <n v="2022"/>
    <n v="14780"/>
    <n v="19404"/>
  </r>
  <r>
    <x v="1"/>
    <s v="Athletic"/>
    <s v="Golf"/>
    <s v="Ecco"/>
    <s v="Dial"/>
    <x v="9"/>
    <x v="15"/>
    <n v="2022"/>
    <n v="9095"/>
    <n v="18533.400000000001"/>
  </r>
  <r>
    <x v="1"/>
    <s v="Athletic"/>
    <s v="Golf"/>
    <s v="Ecco"/>
    <s v="Dial"/>
    <x v="9"/>
    <x v="21"/>
    <n v="2022"/>
    <n v="8145"/>
    <n v="16524"/>
  </r>
  <r>
    <x v="1"/>
    <s v="Athletic"/>
    <s v="Golf"/>
    <s v="Ecco"/>
    <s v="Dial"/>
    <x v="9"/>
    <x v="15"/>
    <n v="2022"/>
    <n v="8145"/>
    <n v="16524"/>
  </r>
  <r>
    <x v="1"/>
    <s v="Athletic"/>
    <s v="Golf"/>
    <s v="Ecco"/>
    <s v="Dial"/>
    <x v="5"/>
    <x v="92"/>
    <n v="2022"/>
    <n v="8040"/>
    <n v="16320"/>
  </r>
  <r>
    <x v="1"/>
    <s v="Athletic"/>
    <s v="Golf"/>
    <s v="Ecco"/>
    <s v="Dial"/>
    <x v="9"/>
    <x v="21"/>
    <n v="2022"/>
    <n v="7970"/>
    <n v="16167"/>
  </r>
  <r>
    <x v="1"/>
    <s v="Athletic"/>
    <s v="Golf"/>
    <s v="Ecco"/>
    <s v="Dial"/>
    <x v="9"/>
    <x v="15"/>
    <n v="2022"/>
    <n v="7970"/>
    <n v="16167"/>
  </r>
  <r>
    <x v="1"/>
    <s v="Athletic"/>
    <s v="Golf"/>
    <s v="Ecco"/>
    <s v="Dial"/>
    <x v="5"/>
    <x v="92"/>
    <n v="2022"/>
    <n v="7640"/>
    <n v="15504"/>
  </r>
  <r>
    <x v="1"/>
    <s v="Athletic"/>
    <s v="Golf"/>
    <s v="Ecco"/>
    <s v="Dial"/>
    <x v="9"/>
    <x v="21"/>
    <n v="2022"/>
    <n v="7290"/>
    <n v="14790"/>
  </r>
  <r>
    <x v="1"/>
    <s v="Athletic"/>
    <s v="Golf"/>
    <s v="Ecco"/>
    <s v="Dial"/>
    <x v="9"/>
    <x v="15"/>
    <n v="2022"/>
    <n v="7290"/>
    <n v="14790"/>
  </r>
  <r>
    <x v="1"/>
    <s v="Athletic"/>
    <s v="Golf"/>
    <s v="Ecco"/>
    <s v="Dial"/>
    <x v="4"/>
    <x v="16"/>
    <n v="2022"/>
    <n v="6030"/>
    <n v="13620"/>
  </r>
  <r>
    <x v="1"/>
    <s v="Athletic"/>
    <s v="Golf"/>
    <s v="Ecco"/>
    <s v="Dial"/>
    <x v="8"/>
    <x v="67"/>
    <n v="2022"/>
    <n v="10050"/>
    <n v="13500"/>
  </r>
  <r>
    <x v="1"/>
    <s v="Athletic"/>
    <s v="Golf"/>
    <s v="Ecco"/>
    <s v="Dial"/>
    <x v="8"/>
    <x v="68"/>
    <n v="2022"/>
    <n v="10050"/>
    <n v="13500"/>
  </r>
  <r>
    <x v="1"/>
    <s v="Athletic"/>
    <s v="Golf"/>
    <s v="Ecco"/>
    <s v="Dial"/>
    <x v="8"/>
    <x v="14"/>
    <n v="2022"/>
    <n v="8745"/>
    <n v="11745"/>
  </r>
  <r>
    <x v="1"/>
    <s v="Athletic"/>
    <s v="Golf"/>
    <s v="Ecco"/>
    <s v="Dial"/>
    <x v="8"/>
    <x v="14"/>
    <n v="2022"/>
    <n v="8545"/>
    <n v="11475"/>
  </r>
  <r>
    <x v="1"/>
    <s v="Athletic"/>
    <s v="Golf"/>
    <s v="Ecco"/>
    <s v="Dial"/>
    <x v="9"/>
    <x v="44"/>
    <n v="2022"/>
    <n v="5630"/>
    <n v="11424"/>
  </r>
  <r>
    <x v="1"/>
    <s v="Athletic"/>
    <s v="Golf"/>
    <s v="Ecco"/>
    <s v="Dial"/>
    <x v="5"/>
    <x v="92"/>
    <n v="2022"/>
    <n v="5605"/>
    <n v="11373"/>
  </r>
  <r>
    <x v="1"/>
    <s v="Athletic"/>
    <s v="Athletic Kids"/>
    <s v="Ecco"/>
    <s v="Dial"/>
    <x v="8"/>
    <x v="14"/>
    <n v="2022"/>
    <n v="8040"/>
    <n v="10960"/>
  </r>
  <r>
    <x v="1"/>
    <s v="Athletic"/>
    <s v="Golf"/>
    <s v="Ecco"/>
    <s v="Dial"/>
    <x v="9"/>
    <x v="44"/>
    <n v="2022"/>
    <n v="5330"/>
    <n v="10812"/>
  </r>
  <r>
    <x v="1"/>
    <s v="Athletic"/>
    <s v="Athletic Kids"/>
    <s v="Ecco"/>
    <s v="Dial"/>
    <x v="8"/>
    <x v="14"/>
    <n v="2022"/>
    <n v="8045"/>
    <n v="10560"/>
  </r>
  <r>
    <x v="1"/>
    <s v="Athletic"/>
    <s v="Golf"/>
    <s v="Ecco"/>
    <s v="Dial"/>
    <x v="4"/>
    <x v="16"/>
    <n v="2022"/>
    <n v="4675"/>
    <n v="10555.5"/>
  </r>
  <r>
    <x v="1"/>
    <s v="Athletic"/>
    <s v="Golf"/>
    <s v="Ecco"/>
    <s v="Dial"/>
    <x v="9"/>
    <x v="21"/>
    <n v="2022"/>
    <n v="4980"/>
    <n v="10098"/>
  </r>
  <r>
    <x v="1"/>
    <s v="Athletic"/>
    <s v="Golf"/>
    <s v="Ecco"/>
    <s v="Dial"/>
    <x v="9"/>
    <x v="15"/>
    <n v="2022"/>
    <n v="4980"/>
    <n v="10098"/>
  </r>
  <r>
    <x v="1"/>
    <s v="Athletic"/>
    <s v="Golf"/>
    <s v="Ecco"/>
    <s v="Dial"/>
    <x v="8"/>
    <x v="14"/>
    <n v="2022"/>
    <n v="7240"/>
    <n v="9504"/>
  </r>
  <r>
    <x v="1"/>
    <s v="Athletic"/>
    <s v="Golf"/>
    <s v="Ecco"/>
    <s v="Dial"/>
    <x v="9"/>
    <x v="44"/>
    <n v="2022"/>
    <n v="4225"/>
    <n v="8568"/>
  </r>
  <r>
    <x v="1"/>
    <s v="Athletic"/>
    <s v="Golf"/>
    <s v="Ecco"/>
    <s v="Dial"/>
    <x v="9"/>
    <x v="21"/>
    <n v="2022"/>
    <n v="3445"/>
    <n v="7007.4"/>
  </r>
  <r>
    <x v="1"/>
    <s v="Athletic"/>
    <s v="Golf"/>
    <s v="Ecco"/>
    <s v="Dial"/>
    <x v="9"/>
    <x v="21"/>
    <n v="2022"/>
    <n v="3395"/>
    <n v="6885"/>
  </r>
  <r>
    <x v="1"/>
    <s v="Athletic"/>
    <s v="Golf"/>
    <s v="Ecco"/>
    <s v="Dial"/>
    <x v="9"/>
    <x v="15"/>
    <n v="2022"/>
    <n v="3395"/>
    <n v="6885"/>
  </r>
  <r>
    <x v="1"/>
    <s v="Athletic"/>
    <s v="Athletic Kids"/>
    <s v="Ecco"/>
    <s v="Dial"/>
    <x v="8"/>
    <x v="14"/>
    <n v="2022"/>
    <n v="5025"/>
    <n v="6750"/>
  </r>
  <r>
    <x v="1"/>
    <s v="Athletic"/>
    <s v="Golf"/>
    <s v="Ecco"/>
    <s v="Dial"/>
    <x v="9"/>
    <x v="21"/>
    <n v="2022"/>
    <n v="3010"/>
    <n v="6120"/>
  </r>
  <r>
    <x v="1"/>
    <s v="Athletic"/>
    <s v="Golf"/>
    <s v="Ecco"/>
    <s v="Dial"/>
    <x v="9"/>
    <x v="21"/>
    <n v="2022"/>
    <n v="2895"/>
    <n v="5865"/>
  </r>
  <r>
    <x v="1"/>
    <s v="Athletic"/>
    <s v="Golf"/>
    <s v="Ecco"/>
    <s v="Dial"/>
    <x v="9"/>
    <x v="15"/>
    <n v="2022"/>
    <n v="2895"/>
    <n v="5865"/>
  </r>
  <r>
    <x v="1"/>
    <s v="Athletic"/>
    <s v="Golf"/>
    <s v="Ecco"/>
    <s v="Dial"/>
    <x v="8"/>
    <x v="14"/>
    <n v="2022"/>
    <n v="4020"/>
    <n v="5400"/>
  </r>
  <r>
    <x v="1"/>
    <s v="Athletic"/>
    <s v="Golf"/>
    <s v="Ecco"/>
    <s v="Dial"/>
    <x v="8"/>
    <x v="14"/>
    <n v="2022"/>
    <n v="3505"/>
    <n v="4725"/>
  </r>
  <r>
    <x v="1"/>
    <s v="Athletic"/>
    <s v="Golf"/>
    <s v="Ecco"/>
    <s v="Dial"/>
    <x v="8"/>
    <x v="14"/>
    <n v="2022"/>
    <n v="3015"/>
    <n v="3960"/>
  </r>
  <r>
    <x v="1"/>
    <s v="Athletic"/>
    <s v="Golf"/>
    <s v="Ecco"/>
    <s v="Dial"/>
    <x v="9"/>
    <x v="15"/>
    <n v="2022"/>
    <n v="1735"/>
    <n v="3519"/>
  </r>
  <r>
    <x v="1"/>
    <s v="Athletic"/>
    <s v="Golf"/>
    <s v="Ecco"/>
    <s v="Dial"/>
    <x v="8"/>
    <x v="14"/>
    <n v="2022"/>
    <n v="2615"/>
    <n v="3484"/>
  </r>
  <r>
    <x v="1"/>
    <s v="Athletic"/>
    <s v="Golf"/>
    <s v="Ecco"/>
    <s v="Dial"/>
    <x v="9"/>
    <x v="15"/>
    <n v="2022"/>
    <n v="1100"/>
    <n v="2244"/>
  </r>
  <r>
    <x v="1"/>
    <s v="Athletic"/>
    <s v="Golf"/>
    <s v="Ecco"/>
    <s v="Dial"/>
    <x v="3"/>
    <x v="64"/>
    <n v="2022"/>
    <n v="1005"/>
    <n v="2220"/>
  </r>
  <r>
    <x v="1"/>
    <s v="Athletic"/>
    <s v="Golf"/>
    <s v="Ecco"/>
    <s v="Dial"/>
    <x v="9"/>
    <x v="21"/>
    <n v="2022"/>
    <n v="1075"/>
    <n v="2193"/>
  </r>
  <r>
    <x v="1"/>
    <s v="Athletic"/>
    <s v="Golf"/>
    <s v="Ecco"/>
    <s v="Dial"/>
    <x v="9"/>
    <x v="44"/>
    <n v="2022"/>
    <n v="1005"/>
    <n v="2040"/>
  </r>
  <r>
    <x v="1"/>
    <s v="Athletic"/>
    <s v="Golf"/>
    <s v="Ecco"/>
    <s v="Dial"/>
    <x v="9"/>
    <x v="44"/>
    <n v="2022"/>
    <n v="1005"/>
    <n v="2040"/>
  </r>
  <r>
    <x v="1"/>
    <s v="Athletic"/>
    <s v="Golf"/>
    <s v="Ecco"/>
    <s v="Dial"/>
    <x v="9"/>
    <x v="15"/>
    <n v="2022"/>
    <n v="900"/>
    <n v="1836"/>
  </r>
  <r>
    <x v="1"/>
    <s v="Athletic"/>
    <s v="Golf"/>
    <s v="Ecco"/>
    <s v="Dial"/>
    <x v="9"/>
    <x v="21"/>
    <n v="2022"/>
    <n v="875"/>
    <n v="1785"/>
  </r>
  <r>
    <x v="1"/>
    <s v="Athletic"/>
    <s v="Golf"/>
    <s v="Ecco"/>
    <s v="Dial"/>
    <x v="9"/>
    <x v="21"/>
    <n v="2022"/>
    <n v="650"/>
    <n v="1326"/>
  </r>
  <r>
    <x v="1"/>
    <s v="Athletic"/>
    <s v="Golf"/>
    <s v="Ecco"/>
    <s v="Dial"/>
    <x v="9"/>
    <x v="15"/>
    <n v="2022"/>
    <n v="650"/>
    <n v="1326"/>
  </r>
  <r>
    <x v="1"/>
    <s v="Athletic"/>
    <s v="Athletic Kids"/>
    <s v="Ecco"/>
    <s v="Dial"/>
    <x v="9"/>
    <x v="44"/>
    <n v="2022"/>
    <n v="400"/>
    <n v="816"/>
  </r>
  <r>
    <x v="1"/>
    <s v="Athletic"/>
    <s v="Golf"/>
    <s v="Ecco"/>
    <s v="Dial"/>
    <x v="9"/>
    <x v="15"/>
    <n v="2022"/>
    <n v="300"/>
    <n v="612"/>
  </r>
  <r>
    <x v="1"/>
    <s v="Athletic"/>
    <s v="Athletic Kids"/>
    <s v="Ecco"/>
    <s v="Dial"/>
    <x v="8"/>
    <x v="14"/>
    <n v="2022"/>
    <n v="450"/>
    <n v="603"/>
  </r>
  <r>
    <x v="1"/>
    <s v="Athletic"/>
    <s v="Golf"/>
    <s v="Ecco"/>
    <s v="Dial"/>
    <x v="5"/>
    <x v="92"/>
    <n v="2022"/>
    <n v="150"/>
    <n v="306"/>
  </r>
  <r>
    <x v="1"/>
    <s v="Athletic"/>
    <s v="Golf"/>
    <s v="Ecco"/>
    <s v="Dial"/>
    <x v="5"/>
    <x v="92"/>
    <n v="2022"/>
    <n v="100"/>
    <n v="204"/>
  </r>
  <r>
    <x v="1"/>
    <s v="Athletic"/>
    <s v="Golf"/>
    <s v="Ecco"/>
    <s v="Dial"/>
    <x v="5"/>
    <x v="92"/>
    <n v="2022"/>
    <n v="50"/>
    <n v="102"/>
  </r>
  <r>
    <x v="1"/>
    <s v="Athletic"/>
    <s v="Athletic Kids"/>
    <s v="Ecco"/>
    <s v="Dial"/>
    <x v="8"/>
    <x v="14"/>
    <n v="2022"/>
    <n v="0"/>
    <n v="0"/>
  </r>
  <r>
    <x v="1"/>
    <s v="Athletic"/>
    <s v="Athletic Kids"/>
    <s v="Ecco"/>
    <s v="Dial"/>
    <x v="8"/>
    <x v="14"/>
    <n v="2022"/>
    <n v="15"/>
    <n v="0"/>
  </r>
  <r>
    <x v="1"/>
    <s v="Athletic"/>
    <s v="Golf"/>
    <s v="Ecco"/>
    <s v="Dial"/>
    <x v="8"/>
    <x v="14"/>
    <n v="2022"/>
    <n v="0"/>
    <n v="0"/>
  </r>
  <r>
    <x v="1"/>
    <s v="Athletic"/>
    <s v="Golf"/>
    <s v="Ecco"/>
    <s v="Dial"/>
    <x v="9"/>
    <x v="21"/>
    <n v="2022"/>
    <n v="10"/>
    <n v="0"/>
  </r>
  <r>
    <x v="2"/>
    <s v="Outdoor"/>
    <s v="Hike/Mountaineering"/>
    <s v="Eider - Korea"/>
    <s v="Dial"/>
    <x v="18"/>
    <x v="37"/>
    <n v="2022"/>
    <n v="12365"/>
    <n v="9717"/>
  </r>
  <r>
    <x v="2"/>
    <s v="Outdoor"/>
    <s v="Hike/Mountaineering"/>
    <s v="Eider - Korea"/>
    <s v="Dial"/>
    <x v="18"/>
    <x v="37"/>
    <n v="2022"/>
    <n v="20805"/>
    <n v="16353"/>
  </r>
  <r>
    <x v="2"/>
    <s v="Outdoor"/>
    <s v="Hike/Mountaineering"/>
    <s v="Eider - Korea"/>
    <s v="Dial"/>
    <x v="18"/>
    <x v="37"/>
    <n v="2022"/>
    <n v="12670"/>
    <n v="9954"/>
  </r>
  <r>
    <x v="2"/>
    <s v="Outdoor"/>
    <s v="Hike/Mountaineering"/>
    <s v="Eider - Korea"/>
    <s v="Dial"/>
    <x v="18"/>
    <x v="37"/>
    <n v="2022"/>
    <n v="10305"/>
    <n v="8097.5"/>
  </r>
  <r>
    <x v="2"/>
    <s v="Outdoor"/>
    <s v="Hike/Mountaineering"/>
    <s v="Eider - Korea"/>
    <s v="Dial"/>
    <x v="18"/>
    <x v="37"/>
    <n v="2022"/>
    <n v="100"/>
    <n v="79"/>
  </r>
  <r>
    <x v="2"/>
    <s v="Outdoor"/>
    <s v="Hike/Mountaineering"/>
    <s v="Eider - Korea"/>
    <s v="Dial"/>
    <x v="18"/>
    <x v="37"/>
    <n v="2022"/>
    <n v="20605"/>
    <n v="16195"/>
  </r>
  <r>
    <x v="2"/>
    <s v="Outdoor"/>
    <s v="Hike/Mountaineering"/>
    <s v="Eider - Korea"/>
    <s v="Dial"/>
    <x v="18"/>
    <x v="37"/>
    <n v="2022"/>
    <n v="7265"/>
    <n v="5707.75"/>
  </r>
  <r>
    <x v="2"/>
    <s v="Outdoor"/>
    <s v="Hike/Mountaineering"/>
    <s v="Eider - Korea"/>
    <s v="Dial"/>
    <x v="18"/>
    <x v="37"/>
    <n v="2022"/>
    <n v="9550"/>
    <n v="7505"/>
  </r>
  <r>
    <x v="2"/>
    <s v="Outdoor"/>
    <s v="Hike/Mountaineering"/>
    <s v="Eider - Korea"/>
    <s v="Dial"/>
    <x v="18"/>
    <x v="37"/>
    <n v="2022"/>
    <n v="0"/>
    <n v="0"/>
  </r>
  <r>
    <x v="2"/>
    <s v="Outdoor"/>
    <s v="Hike/Mountaineering"/>
    <s v="Eider - Korea"/>
    <s v="Dial"/>
    <x v="18"/>
    <x v="37"/>
    <n v="2022"/>
    <n v="4125"/>
    <n v="3239"/>
  </r>
  <r>
    <x v="2"/>
    <s v="Outdoor"/>
    <s v="Hike/Mountaineering"/>
    <s v="Eider - Korea"/>
    <s v="Dial"/>
    <x v="18"/>
    <x v="37"/>
    <n v="2022"/>
    <n v="10455"/>
    <n v="8216"/>
  </r>
  <r>
    <x v="2"/>
    <s v="Outdoor"/>
    <s v="Hike/Mountaineering"/>
    <s v="Eider - Korea"/>
    <s v="Dial"/>
    <x v="18"/>
    <x v="37"/>
    <n v="2022"/>
    <n v="10405"/>
    <n v="8176.5"/>
  </r>
  <r>
    <x v="2"/>
    <s v="Outdoor"/>
    <s v="Hike/Mountaineering"/>
    <s v="Eider - Korea"/>
    <s v="Dial"/>
    <x v="18"/>
    <x v="37"/>
    <n v="2022"/>
    <n v="4175"/>
    <n v="3278.5"/>
  </r>
  <r>
    <x v="2"/>
    <s v="Outdoor"/>
    <s v="Hike/Mountaineering"/>
    <s v="Eider - Korea"/>
    <s v="Dial"/>
    <x v="18"/>
    <x v="37"/>
    <n v="2022"/>
    <n v="4125"/>
    <n v="3239"/>
  </r>
  <r>
    <x v="2"/>
    <s v="Outdoor"/>
    <s v="Hike/Mountaineering"/>
    <s v="Eider - Korea"/>
    <s v="Dial"/>
    <x v="18"/>
    <x v="37"/>
    <n v="2022"/>
    <n v="2010"/>
    <n v="1580"/>
  </r>
  <r>
    <x v="2"/>
    <s v="Outdoor"/>
    <s v="Hike/Mountaineering"/>
    <s v="Eider - Korea"/>
    <s v="Dial"/>
    <x v="18"/>
    <x v="37"/>
    <n v="2022"/>
    <n v="12595"/>
    <n v="9894.75"/>
  </r>
  <r>
    <x v="2"/>
    <s v="Outdoor"/>
    <s v="Hike/Mountaineering"/>
    <s v="Eider - Korea"/>
    <s v="Dial"/>
    <x v="18"/>
    <x v="37"/>
    <n v="2022"/>
    <n v="10405"/>
    <n v="8176.5"/>
  </r>
  <r>
    <x v="2"/>
    <s v="Outdoor"/>
    <s v="Hike/Mountaineering"/>
    <s v="Eider - Korea"/>
    <s v="Dial"/>
    <x v="18"/>
    <x v="37"/>
    <n v="2022"/>
    <n v="8245"/>
    <n v="6478"/>
  </r>
  <r>
    <x v="2"/>
    <s v="Outdoor"/>
    <s v="Hike/Mountaineering"/>
    <s v="Eider - Korea"/>
    <s v="Dial"/>
    <x v="18"/>
    <x v="37"/>
    <n v="2022"/>
    <n v="43680"/>
    <n v="34325.5"/>
  </r>
  <r>
    <x v="2"/>
    <s v="Outdoor"/>
    <s v="Hike/Mountaineering"/>
    <s v="Eider - Korea"/>
    <s v="Dial"/>
    <x v="18"/>
    <x v="37"/>
    <n v="2022"/>
    <n v="16690"/>
    <n v="13114"/>
  </r>
  <r>
    <x v="2"/>
    <s v="Outdoor"/>
    <s v="Hike/Mountaineering"/>
    <s v="Eider - Korea"/>
    <s v="Dial"/>
    <x v="18"/>
    <x v="37"/>
    <n v="2022"/>
    <n v="4150"/>
    <n v="3258.75"/>
  </r>
  <r>
    <x v="2"/>
    <s v="Outdoor"/>
    <s v="Hike/Mountaineering"/>
    <s v="Eider - Korea"/>
    <s v="Dial"/>
    <x v="18"/>
    <x v="37"/>
    <n v="2022"/>
    <n v="4225"/>
    <n v="3318"/>
  </r>
  <r>
    <x v="2"/>
    <s v="Outdoor"/>
    <s v="Hike/Mountaineering"/>
    <s v="Eider - Korea"/>
    <s v="Dial"/>
    <x v="18"/>
    <x v="37"/>
    <n v="2022"/>
    <n v="20810"/>
    <n v="16353"/>
  </r>
  <r>
    <x v="2"/>
    <s v="Outdoor"/>
    <s v="Hike/Mountaineering"/>
    <s v="Eider - Korea"/>
    <s v="Dial"/>
    <x v="18"/>
    <x v="37"/>
    <n v="2022"/>
    <n v="8320"/>
    <n v="6537.25"/>
  </r>
  <r>
    <x v="2"/>
    <s v="Outdoor"/>
    <s v="Hike/Mountaineering"/>
    <s v="Eider - Korea"/>
    <s v="Dial"/>
    <x v="18"/>
    <x v="37"/>
    <n v="2022"/>
    <n v="8345"/>
    <n v="6557"/>
  </r>
  <r>
    <x v="2"/>
    <s v="Outdoor"/>
    <s v="Hike/Mountaineering"/>
    <s v="Eider - Korea"/>
    <s v="Dial"/>
    <x v="18"/>
    <x v="37"/>
    <n v="2022"/>
    <n v="4225"/>
    <n v="3318"/>
  </r>
  <r>
    <x v="2"/>
    <s v="Outdoor"/>
    <s v="Hike/Mountaineering"/>
    <s v="Eider - Korea"/>
    <s v="Dial"/>
    <x v="18"/>
    <x v="37"/>
    <n v="2022"/>
    <n v="4150"/>
    <n v="3258.75"/>
  </r>
  <r>
    <x v="2"/>
    <s v="Outdoor"/>
    <s v="Hike/Mountaineering"/>
    <s v="Eider - Korea"/>
    <s v="Dial"/>
    <x v="18"/>
    <x v="37"/>
    <n v="2022"/>
    <n v="0"/>
    <n v="0"/>
  </r>
  <r>
    <x v="2"/>
    <s v="Outdoor"/>
    <s v="Hike/Mountaineering"/>
    <s v="Eider - Korea"/>
    <s v="Dial"/>
    <x v="18"/>
    <x v="37"/>
    <n v="2022"/>
    <n v="10305"/>
    <n v="8097.5"/>
  </r>
  <r>
    <x v="2"/>
    <s v="Outdoor"/>
    <s v="Hike/Mountaineering"/>
    <s v="Eider - Korea"/>
    <s v="Dial"/>
    <x v="18"/>
    <x v="37"/>
    <n v="2022"/>
    <n v="225"/>
    <n v="177.75"/>
  </r>
  <r>
    <x v="2"/>
    <s v="Outdoor"/>
    <s v="Hike/Mountaineering"/>
    <s v="Eider - Korea"/>
    <s v="Dial"/>
    <x v="18"/>
    <x v="37"/>
    <n v="2022"/>
    <n v="6260"/>
    <n v="4917.75"/>
  </r>
  <r>
    <x v="2"/>
    <s v="Outdoor"/>
    <s v="Hike/Mountaineering"/>
    <s v="Eider - Korea"/>
    <s v="Dial"/>
    <x v="18"/>
    <x v="37"/>
    <n v="2022"/>
    <n v="5180"/>
    <n v="4068.5"/>
  </r>
  <r>
    <x v="2"/>
    <s v="Outdoor"/>
    <s v="Hike/Mountaineering"/>
    <s v="Eider - Korea"/>
    <s v="Dial"/>
    <x v="18"/>
    <x v="37"/>
    <n v="2022"/>
    <n v="4200"/>
    <n v="3298.25"/>
  </r>
  <r>
    <x v="2"/>
    <s v="Outdoor"/>
    <s v="Hike/Mountaineering"/>
    <s v="Eider - Korea"/>
    <s v="Dial"/>
    <x v="18"/>
    <x v="37"/>
    <n v="2022"/>
    <n v="16585"/>
    <n v="13035"/>
  </r>
  <r>
    <x v="2"/>
    <s v="Outdoor"/>
    <s v="Hike/Mountaineering"/>
    <s v="Eider - Korea"/>
    <s v="Dial"/>
    <x v="18"/>
    <x v="37"/>
    <n v="2022"/>
    <n v="10255"/>
    <n v="8058"/>
  </r>
  <r>
    <x v="2"/>
    <s v="Outdoor"/>
    <s v="Hike/Mountaineering"/>
    <s v="Eider - Korea"/>
    <s v="Dial"/>
    <x v="18"/>
    <x v="37"/>
    <n v="2022"/>
    <n v="8370"/>
    <n v="6576.75"/>
  </r>
  <r>
    <x v="2"/>
    <s v="Outdoor"/>
    <s v="Hike/Mountaineering"/>
    <s v="Eider - Korea"/>
    <s v="Dial"/>
    <x v="18"/>
    <x v="37"/>
    <n v="2022"/>
    <n v="0"/>
    <n v="0"/>
  </r>
  <r>
    <x v="2"/>
    <s v="Outdoor"/>
    <s v="Hike/Mountaineering"/>
    <s v="Eider - Korea"/>
    <s v="Dial"/>
    <x v="18"/>
    <x v="37"/>
    <n v="2022"/>
    <n v="6185"/>
    <n v="4858.5"/>
  </r>
  <r>
    <x v="2"/>
    <s v="Outdoor"/>
    <s v="Hike/Mountaineering"/>
    <s v="Eider - Korea"/>
    <s v="Dial"/>
    <x v="18"/>
    <x v="37"/>
    <n v="2022"/>
    <n v="3095"/>
    <n v="2429.25"/>
  </r>
  <r>
    <x v="2"/>
    <s v="Outdoor"/>
    <s v="Hike/Mountaineering"/>
    <s v="Eider - Korea"/>
    <s v="Dial"/>
    <x v="18"/>
    <x v="37"/>
    <n v="2022"/>
    <n v="6185"/>
    <n v="4858.5"/>
  </r>
  <r>
    <x v="2"/>
    <s v="Outdoor"/>
    <s v="Hike/Mountaineering"/>
    <s v="Eider - Korea"/>
    <s v="Dial"/>
    <x v="18"/>
    <x v="37"/>
    <n v="2022"/>
    <n v="12365"/>
    <n v="9717"/>
  </r>
  <r>
    <x v="2"/>
    <s v="Outdoor"/>
    <s v="Hike/Mountaineering"/>
    <s v="Eider - Korea"/>
    <s v="Dial"/>
    <x v="18"/>
    <x v="37"/>
    <n v="2022"/>
    <n v="8295"/>
    <n v="6517.5"/>
  </r>
  <r>
    <x v="2"/>
    <s v="Outdoor"/>
    <s v="Hike/Mountaineering"/>
    <s v="Eider - Korea"/>
    <s v="Dial"/>
    <x v="18"/>
    <x v="37"/>
    <n v="2022"/>
    <n v="12520"/>
    <n v="9835.5"/>
  </r>
  <r>
    <x v="2"/>
    <s v="Outdoor"/>
    <s v="Hike/Mountaineering"/>
    <s v="Eider - Korea"/>
    <s v="Dial"/>
    <x v="18"/>
    <x v="37"/>
    <n v="2022"/>
    <n v="6235"/>
    <n v="4898"/>
  </r>
  <r>
    <x v="2"/>
    <s v="Outdoor"/>
    <s v="Hike/Mountaineering"/>
    <s v="Eider - Korea"/>
    <s v="Dial"/>
    <x v="15"/>
    <x v="27"/>
    <n v="2022"/>
    <n v="9405"/>
    <n v="10191.5"/>
  </r>
  <r>
    <x v="2"/>
    <s v="Outdoor"/>
    <s v="Hike/Mountaineering"/>
    <s v="Eider - Korea"/>
    <s v="Dial"/>
    <x v="20"/>
    <x v="51"/>
    <n v="2022"/>
    <n v="1660"/>
    <n v="8035.5"/>
  </r>
  <r>
    <x v="2"/>
    <s v="Outdoor"/>
    <s v="Hike/Mountaineering"/>
    <s v="Eider - Korea"/>
    <s v="Dial"/>
    <x v="20"/>
    <x v="52"/>
    <n v="2022"/>
    <n v="1660"/>
    <n v="8035.5"/>
  </r>
  <r>
    <x v="2"/>
    <s v="Outdoor"/>
    <s v="Hike/Mountaineering"/>
    <s v="Eider - Korea"/>
    <s v="Dial"/>
    <x v="21"/>
    <x v="58"/>
    <n v="2022"/>
    <n v="4150"/>
    <n v="10807.5"/>
  </r>
  <r>
    <x v="2"/>
    <s v="Workwear"/>
    <s v="Workwear"/>
    <s v="Eider Safety"/>
    <s v="Dial"/>
    <x v="8"/>
    <x v="68"/>
    <n v="2022"/>
    <n v="68110"/>
    <n v="89430"/>
  </r>
  <r>
    <x v="2"/>
    <s v="Workwear"/>
    <s v="Workwear"/>
    <s v="Eider Safety"/>
    <s v="Dial"/>
    <x v="8"/>
    <x v="14"/>
    <n v="2022"/>
    <n v="32820"/>
    <n v="44077.5"/>
  </r>
  <r>
    <x v="2"/>
    <s v="Workwear"/>
    <s v="Workwear"/>
    <s v="Eider Safety"/>
    <s v="Dial"/>
    <x v="8"/>
    <x v="14"/>
    <n v="2022"/>
    <n v="16590"/>
    <n v="22605"/>
  </r>
  <r>
    <x v="2"/>
    <s v="Workwear"/>
    <s v="Workwear"/>
    <s v="Eider Safety"/>
    <s v="Dial"/>
    <x v="8"/>
    <x v="14"/>
    <n v="2022"/>
    <n v="8250"/>
    <n v="11070"/>
  </r>
  <r>
    <x v="2"/>
    <s v="Workwear"/>
    <s v="Workwear"/>
    <s v="Eider Safety"/>
    <s v="Dial"/>
    <x v="0"/>
    <x v="1"/>
    <n v="2022"/>
    <n v="5180"/>
    <n v="10300"/>
  </r>
  <r>
    <x v="2"/>
    <s v="Workwear"/>
    <s v="Workwear"/>
    <s v="Eider Safety"/>
    <s v="Dial"/>
    <x v="8"/>
    <x v="68"/>
    <n v="2022"/>
    <n v="6030"/>
    <n v="8220"/>
  </r>
  <r>
    <x v="2"/>
    <s v="Workwear"/>
    <s v="Workwear"/>
    <s v="Eider Safety"/>
    <s v="Dial"/>
    <x v="8"/>
    <x v="14"/>
    <n v="2022"/>
    <n v="3120"/>
    <n v="4092"/>
  </r>
  <r>
    <x v="2"/>
    <s v="Workwear"/>
    <s v="Workwear"/>
    <s v="Eider Safety"/>
    <s v="Dial"/>
    <x v="8"/>
    <x v="68"/>
    <n v="2022"/>
    <n v="2115"/>
    <n v="2835"/>
  </r>
  <r>
    <x v="1"/>
    <s v="Workwear"/>
    <s v="Workwear"/>
    <s v="Elten"/>
    <s v="Dial"/>
    <x v="3"/>
    <x v="64"/>
    <n v="2022"/>
    <n v="460410"/>
    <n v="1002453"/>
  </r>
  <r>
    <x v="1"/>
    <s v="Workwear"/>
    <s v="Workwear"/>
    <s v="Elten"/>
    <s v="Dial"/>
    <x v="27"/>
    <x v="75"/>
    <n v="2022"/>
    <n v="15000"/>
    <n v="180895.5"/>
  </r>
  <r>
    <x v="1"/>
    <s v="Workwear"/>
    <s v="Workwear"/>
    <s v="Elten"/>
    <s v="Dial"/>
    <x v="27"/>
    <x v="75"/>
    <n v="2022"/>
    <n v="24050"/>
    <n v="59156.5"/>
  </r>
  <r>
    <x v="1"/>
    <s v="Workwear"/>
    <s v="Workwear"/>
    <s v="Elten"/>
    <s v="Dial"/>
    <x v="27"/>
    <x v="75"/>
    <n v="2022"/>
    <n v="22670"/>
    <n v="55698.5"/>
  </r>
  <r>
    <x v="1"/>
    <s v="Workwear"/>
    <s v="Workwear"/>
    <s v="Elten"/>
    <s v="Dial"/>
    <x v="27"/>
    <x v="75"/>
    <n v="2022"/>
    <n v="20310"/>
    <n v="49894"/>
  </r>
  <r>
    <x v="1"/>
    <s v="Workwear"/>
    <s v="Workwear"/>
    <s v="Elten"/>
    <s v="Dial"/>
    <x v="3"/>
    <x v="64"/>
    <n v="2022"/>
    <n v="18755"/>
    <n v="41403"/>
  </r>
  <r>
    <x v="1"/>
    <s v="Workwear"/>
    <s v="Workwear"/>
    <s v="Elten"/>
    <s v="Dial"/>
    <x v="27"/>
    <x v="75"/>
    <n v="2022"/>
    <n v="15785"/>
    <n v="38779"/>
  </r>
  <r>
    <x v="1"/>
    <s v="Workwear"/>
    <s v="Workwear"/>
    <s v="Elten"/>
    <s v="Dial"/>
    <x v="26"/>
    <x v="70"/>
    <n v="2022"/>
    <n v="159450"/>
    <n v="351870"/>
  </r>
  <r>
    <x v="1"/>
    <s v="Workwear"/>
    <s v="Workwear"/>
    <s v="Elten"/>
    <s v="Dial"/>
    <x v="27"/>
    <x v="75"/>
    <n v="2022"/>
    <n v="12180"/>
    <n v="29887"/>
  </r>
  <r>
    <x v="1"/>
    <s v="Workwear"/>
    <s v="Workwear"/>
    <s v="Elten"/>
    <s v="Dial"/>
    <x v="27"/>
    <x v="75"/>
    <n v="2022"/>
    <n v="12165"/>
    <n v="29887"/>
  </r>
  <r>
    <x v="1"/>
    <s v="Workwear"/>
    <s v="Workwear"/>
    <s v="Elten"/>
    <s v="Dial"/>
    <x v="26"/>
    <x v="70"/>
    <n v="2022"/>
    <n v="11060"/>
    <n v="24420"/>
  </r>
  <r>
    <x v="1"/>
    <s v="Workwear"/>
    <s v="Workwear"/>
    <s v="Elten"/>
    <s v="Dial"/>
    <x v="27"/>
    <x v="75"/>
    <n v="2022"/>
    <n v="8800"/>
    <n v="21612.5"/>
  </r>
  <r>
    <x v="1"/>
    <s v="Workwear"/>
    <s v="Workwear"/>
    <s v="Elten"/>
    <s v="Dial"/>
    <x v="27"/>
    <x v="75"/>
    <n v="2022"/>
    <n v="6490"/>
    <n v="15931.5"/>
  </r>
  <r>
    <x v="1"/>
    <s v="Workwear"/>
    <s v="Workwear"/>
    <s v="Elten"/>
    <s v="Dial"/>
    <x v="27"/>
    <x v="75"/>
    <n v="2022"/>
    <n v="6115"/>
    <n v="14943.5"/>
  </r>
  <r>
    <x v="1"/>
    <s v="Workwear"/>
    <s v="Workwear"/>
    <s v="Elten"/>
    <s v="Dial"/>
    <x v="26"/>
    <x v="70"/>
    <n v="2022"/>
    <n v="6030"/>
    <n v="13440"/>
  </r>
  <r>
    <x v="1"/>
    <s v="Workwear"/>
    <s v="Workwear"/>
    <s v="Elten"/>
    <s v="Dial"/>
    <x v="26"/>
    <x v="70"/>
    <n v="2022"/>
    <n v="5835"/>
    <n v="12876"/>
  </r>
  <r>
    <x v="1"/>
    <s v="Workwear"/>
    <s v="Workwear"/>
    <s v="Elten"/>
    <s v="Dial"/>
    <x v="26"/>
    <x v="70"/>
    <n v="2022"/>
    <n v="5635"/>
    <n v="12432"/>
  </r>
  <r>
    <x v="1"/>
    <s v="Workwear"/>
    <s v="Workwear"/>
    <s v="Elten"/>
    <s v="Dial"/>
    <x v="26"/>
    <x v="70"/>
    <n v="2022"/>
    <n v="4015"/>
    <n v="8880"/>
  </r>
  <r>
    <x v="1"/>
    <s v="Workwear"/>
    <s v="Workwear"/>
    <s v="Elten"/>
    <s v="Dial"/>
    <x v="27"/>
    <x v="75"/>
    <n v="2022"/>
    <n v="1410"/>
    <n v="3458"/>
  </r>
  <r>
    <x v="1"/>
    <s v="Workwear"/>
    <s v="Workwear"/>
    <s v="Elten"/>
    <s v="Dial"/>
    <x v="26"/>
    <x v="70"/>
    <n v="2022"/>
    <n v="1510"/>
    <n v="3330"/>
  </r>
  <r>
    <x v="1"/>
    <s v="Workwear"/>
    <s v="Workwear"/>
    <s v="Elten"/>
    <s v="Dial"/>
    <x v="3"/>
    <x v="64"/>
    <n v="2022"/>
    <n v="1460"/>
    <n v="3248"/>
  </r>
  <r>
    <x v="1"/>
    <s v="Workwear"/>
    <s v="Workwear"/>
    <s v="Elten"/>
    <s v="Dial"/>
    <x v="3"/>
    <x v="64"/>
    <n v="2022"/>
    <n v="1410"/>
    <n v="3136"/>
  </r>
  <r>
    <x v="1"/>
    <s v="Workwear"/>
    <s v="Workwear"/>
    <s v="Elten"/>
    <s v="Dial"/>
    <x v="26"/>
    <x v="70"/>
    <n v="2022"/>
    <n v="1410"/>
    <n v="3108"/>
  </r>
  <r>
    <x v="1"/>
    <s v="Workwear"/>
    <s v="Workwear"/>
    <s v="Elten"/>
    <s v="Dial"/>
    <x v="26"/>
    <x v="70"/>
    <n v="2022"/>
    <n v="1300"/>
    <n v="2886"/>
  </r>
  <r>
    <x v="2"/>
    <s v="Outdoor"/>
    <s v="Hike/Mountaineering"/>
    <s v="Extrek"/>
    <s v="Dial"/>
    <x v="23"/>
    <x v="93"/>
    <n v="2022"/>
    <n v="2065"/>
    <n v="2088.5484636373999"/>
  </r>
  <r>
    <x v="2"/>
    <s v="Outdoor"/>
    <s v="Hike/Mountaineering"/>
    <s v="Extrek"/>
    <s v="Dial"/>
    <x v="23"/>
    <x v="94"/>
    <n v="2022"/>
    <n v="2065"/>
    <n v="2088.5484636373999"/>
  </r>
  <r>
    <x v="2"/>
    <s v="Athletic"/>
    <s v="Athletic Kids"/>
    <s v="Fila - China"/>
    <s v="Dial"/>
    <x v="2"/>
    <x v="4"/>
    <n v="2022"/>
    <n v="51294"/>
    <n v="56610.450691414"/>
  </r>
  <r>
    <x v="2"/>
    <s v="Athletic"/>
    <s v="Athletic Kids"/>
    <s v="Fila - China"/>
    <s v="Dial"/>
    <x v="2"/>
    <x v="4"/>
    <n v="2022"/>
    <n v="44662"/>
    <n v="49475.044011259997"/>
  </r>
  <r>
    <x v="2"/>
    <s v="Athletic"/>
    <s v="Athletic Kids"/>
    <s v="Fila - China"/>
    <s v="Dial"/>
    <x v="2"/>
    <x v="4"/>
    <n v="2022"/>
    <n v="37612"/>
    <n v="42807.102522497997"/>
  </r>
  <r>
    <x v="2"/>
    <s v="Athletic"/>
    <s v="Athletic Kids"/>
    <s v="Fila - China"/>
    <s v="Dial"/>
    <x v="2"/>
    <x v="4"/>
    <n v="2022"/>
    <n v="32606"/>
    <n v="37904.270114715997"/>
  </r>
  <r>
    <x v="2"/>
    <s v="Athletic"/>
    <s v="Athletic Kids"/>
    <s v="Fila - China"/>
    <s v="Dial"/>
    <x v="2"/>
    <x v="4"/>
    <n v="2022"/>
    <n v="256780"/>
    <n v="303745.89032995497"/>
  </r>
  <r>
    <x v="2"/>
    <s v="Athletic"/>
    <s v="Athletic Kids"/>
    <s v="Fila - China"/>
    <s v="Dial"/>
    <x v="2"/>
    <x v="4"/>
    <n v="2022"/>
    <n v="214115"/>
    <n v="233972.420500723"/>
  </r>
  <r>
    <x v="2"/>
    <s v="Athletic"/>
    <s v="Athletic Kids"/>
    <s v="Fila - China"/>
    <s v="Dial"/>
    <x v="2"/>
    <x v="4"/>
    <n v="2022"/>
    <n v="208225"/>
    <n v="233888.31102165399"/>
  </r>
  <r>
    <x v="2"/>
    <s v="Athletic"/>
    <s v="Athletic Kids"/>
    <s v="Fila - China"/>
    <s v="Dial"/>
    <x v="2"/>
    <x v="4"/>
    <n v="2022"/>
    <n v="164310"/>
    <n v="193802.22009087901"/>
  </r>
  <r>
    <x v="2"/>
    <s v="Athletic"/>
    <s v="Athletic Kids"/>
    <s v="Fila - China"/>
    <s v="Dial"/>
    <x v="2"/>
    <x v="4"/>
    <n v="2022"/>
    <n v="166125"/>
    <n v="181100.59022422499"/>
  </r>
  <r>
    <x v="2"/>
    <s v="Athletic"/>
    <s v="Athletic Kids"/>
    <s v="Fila - China"/>
    <s v="Dial"/>
    <x v="2"/>
    <x v="4"/>
    <n v="2022"/>
    <n v="139330"/>
    <n v="165487.00938870499"/>
  </r>
  <r>
    <x v="2"/>
    <s v="Athletic"/>
    <s v="Athletic Kids"/>
    <s v="Fila - China"/>
    <s v="Dial"/>
    <x v="2"/>
    <x v="4"/>
    <n v="2022"/>
    <n v="142890"/>
    <n v="159563.895386241"/>
  </r>
  <r>
    <x v="2"/>
    <s v="Athletic"/>
    <s v="Athletic Kids"/>
    <s v="Fila - China"/>
    <s v="Dial"/>
    <x v="2"/>
    <x v="4"/>
    <n v="2022"/>
    <n v="137650"/>
    <n v="156271.26287879699"/>
  </r>
  <r>
    <x v="2"/>
    <s v="Athletic"/>
    <s v="Athletic Kids"/>
    <s v="Fila - China"/>
    <s v="Dial"/>
    <x v="2"/>
    <x v="4"/>
    <n v="2022"/>
    <n v="128430"/>
    <n v="149904.64843811799"/>
  </r>
  <r>
    <x v="2"/>
    <s v="Athletic"/>
    <s v="Athletic Kids"/>
    <s v="Fila - China"/>
    <s v="Dial"/>
    <x v="2"/>
    <x v="4"/>
    <n v="2022"/>
    <n v="117135"/>
    <n v="138571.687625655"/>
  </r>
  <r>
    <x v="2"/>
    <s v="Athletic"/>
    <s v="Athletic Kids"/>
    <s v="Fila - China"/>
    <s v="Dial"/>
    <x v="2"/>
    <x v="4"/>
    <n v="2022"/>
    <n v="119805"/>
    <n v="132840.73503686901"/>
  </r>
  <r>
    <x v="2"/>
    <s v="Athletic"/>
    <s v="Athletic Kids"/>
    <s v="Fila - China"/>
    <s v="Dial"/>
    <x v="2"/>
    <x v="4"/>
    <n v="2022"/>
    <n v="111540"/>
    <n v="130966.55582647699"/>
  </r>
  <r>
    <x v="2"/>
    <s v="Athletic"/>
    <s v="Athletic Kids"/>
    <s v="Fila - China"/>
    <s v="Dial"/>
    <x v="2"/>
    <x v="4"/>
    <n v="2022"/>
    <n v="99165"/>
    <n v="110008.747854959"/>
  </r>
  <r>
    <x v="2"/>
    <s v="Athletic"/>
    <s v="Athletic Kids"/>
    <s v="Fila - China"/>
    <s v="Dial"/>
    <x v="2"/>
    <x v="4"/>
    <n v="2022"/>
    <n v="97170"/>
    <n v="107811.72143789299"/>
  </r>
  <r>
    <x v="2"/>
    <s v="Athletic"/>
    <s v="Athletic Kids"/>
    <s v="Fila - China"/>
    <s v="Dial"/>
    <x v="2"/>
    <x v="4"/>
    <n v="2022"/>
    <n v="81500"/>
    <n v="92488.301633230803"/>
  </r>
  <r>
    <x v="2"/>
    <s v="Athletic"/>
    <s v="Athletic Kids"/>
    <s v="Fila - China"/>
    <s v="Dial"/>
    <x v="2"/>
    <x v="4"/>
    <n v="2022"/>
    <n v="73125"/>
    <n v="80802.511501515895"/>
  </r>
  <r>
    <x v="2"/>
    <s v="Athletic"/>
    <s v="Athletic Kids"/>
    <s v="Fila - China"/>
    <s v="Dial"/>
    <x v="2"/>
    <x v="95"/>
    <n v="2022"/>
    <n v="71365"/>
    <n v="78320.0060901791"/>
  </r>
  <r>
    <x v="2"/>
    <s v="Athletic"/>
    <s v="Athletic Kids"/>
    <s v="Fila - China"/>
    <s v="Dial"/>
    <x v="2"/>
    <x v="96"/>
    <n v="2022"/>
    <n v="71365"/>
    <n v="78320.0060901791"/>
  </r>
  <r>
    <x v="2"/>
    <s v="Athletic"/>
    <s v="Athletic Kids"/>
    <s v="Fila - China"/>
    <s v="Dial"/>
    <x v="2"/>
    <x v="4"/>
    <n v="2022"/>
    <n v="64835"/>
    <n v="75147.403342714606"/>
  </r>
  <r>
    <x v="2"/>
    <s v="Athletic"/>
    <s v="Athletic Kids"/>
    <s v="Fila - China"/>
    <s v="Dial"/>
    <x v="2"/>
    <x v="4"/>
    <n v="2022"/>
    <n v="65440"/>
    <n v="73074.988319692406"/>
  </r>
  <r>
    <x v="2"/>
    <s v="Athletic"/>
    <s v="Athletic Kids"/>
    <s v="Fila - China"/>
    <s v="Dial"/>
    <x v="2"/>
    <x v="4"/>
    <n v="2022"/>
    <n v="60610"/>
    <n v="68742.735813649197"/>
  </r>
  <r>
    <x v="2"/>
    <s v="Athletic"/>
    <s v="Athletic Kids"/>
    <s v="Fila - China"/>
    <s v="Dial"/>
    <x v="2"/>
    <x v="95"/>
    <n v="2022"/>
    <n v="56185"/>
    <n v="62336.431881319702"/>
  </r>
  <r>
    <x v="2"/>
    <s v="Athletic"/>
    <s v="Athletic Kids"/>
    <s v="Fila - China"/>
    <s v="Dial"/>
    <x v="2"/>
    <x v="96"/>
    <n v="2022"/>
    <n v="56185"/>
    <n v="62336.431881319702"/>
  </r>
  <r>
    <x v="2"/>
    <s v="Athletic"/>
    <s v="Athletic Kids"/>
    <s v="Fila - China"/>
    <s v="Dial"/>
    <x v="2"/>
    <x v="4"/>
    <n v="2022"/>
    <n v="57375"/>
    <n v="61745.6999151364"/>
  </r>
  <r>
    <x v="2"/>
    <s v="Athletic"/>
    <s v="Athletic Kids"/>
    <s v="Fila - China"/>
    <s v="Dial"/>
    <x v="2"/>
    <x v="95"/>
    <n v="2022"/>
    <n v="49245"/>
    <n v="54546.063259037001"/>
  </r>
  <r>
    <x v="2"/>
    <s v="Athletic"/>
    <s v="Athletic Kids"/>
    <s v="Fila - China"/>
    <s v="Dial"/>
    <x v="2"/>
    <x v="96"/>
    <n v="2022"/>
    <n v="49245"/>
    <n v="54546.063259037001"/>
  </r>
  <r>
    <x v="2"/>
    <s v="Athletic"/>
    <s v="Athletic Kids"/>
    <s v="Fila - China"/>
    <s v="Dial"/>
    <x v="2"/>
    <x v="4"/>
    <n v="2022"/>
    <n v="48240"/>
    <n v="53432.878294567003"/>
  </r>
  <r>
    <x v="2"/>
    <s v="Athletic"/>
    <s v="Athletic Kids"/>
    <s v="Fila - China"/>
    <s v="Dial"/>
    <x v="2"/>
    <x v="97"/>
    <n v="2022"/>
    <n v="44025"/>
    <n v="51925.598654109199"/>
  </r>
  <r>
    <x v="2"/>
    <s v="Athletic"/>
    <s v="Athletic Kids"/>
    <s v="Fila - China"/>
    <s v="Dial"/>
    <x v="2"/>
    <x v="4"/>
    <n v="2022"/>
    <n v="43395"/>
    <n v="48845.991627679199"/>
  </r>
  <r>
    <x v="2"/>
    <s v="Athletic"/>
    <s v="Athletic Kids"/>
    <s v="Fila - China"/>
    <s v="Dial"/>
    <x v="2"/>
    <x v="95"/>
    <n v="2022"/>
    <n v="42070"/>
    <n v="46083.2488150184"/>
  </r>
  <r>
    <x v="2"/>
    <s v="Athletic"/>
    <s v="Athletic Kids"/>
    <s v="Fila - China"/>
    <s v="Dial"/>
    <x v="2"/>
    <x v="96"/>
    <n v="2022"/>
    <n v="42070"/>
    <n v="46083.2488150184"/>
  </r>
  <r>
    <x v="2"/>
    <s v="Athletic"/>
    <s v="Athletic Kids"/>
    <s v="Fila - China"/>
    <s v="Dial"/>
    <x v="2"/>
    <x v="95"/>
    <n v="2022"/>
    <n v="38300"/>
    <n v="44963.512295460503"/>
  </r>
  <r>
    <x v="2"/>
    <s v="Athletic"/>
    <s v="Athletic Kids"/>
    <s v="Fila - China"/>
    <s v="Dial"/>
    <x v="2"/>
    <x v="96"/>
    <n v="2022"/>
    <n v="38300"/>
    <n v="44963.512295460503"/>
  </r>
  <r>
    <x v="2"/>
    <s v="Athletic"/>
    <s v="Athletic Kids"/>
    <s v="Fila - China"/>
    <s v="Dial"/>
    <x v="2"/>
    <x v="4"/>
    <n v="2022"/>
    <n v="38580"/>
    <n v="42793.570186862802"/>
  </r>
  <r>
    <x v="2"/>
    <s v="Athletic"/>
    <s v="Athletic Kids"/>
    <s v="Fila - China"/>
    <s v="Dial"/>
    <x v="2"/>
    <x v="4"/>
    <n v="2022"/>
    <n v="36000"/>
    <n v="40146.433889850399"/>
  </r>
  <r>
    <x v="2"/>
    <s v="Athletic"/>
    <s v="Athletic Kids"/>
    <s v="Fila - China"/>
    <s v="Dial"/>
    <x v="2"/>
    <x v="4"/>
    <n v="2022"/>
    <n v="33875"/>
    <n v="40067.489257696798"/>
  </r>
  <r>
    <x v="2"/>
    <s v="Athletic"/>
    <s v="Athletic Kids"/>
    <s v="Fila - China"/>
    <s v="Dial"/>
    <x v="2"/>
    <x v="95"/>
    <n v="2022"/>
    <n v="32545"/>
    <n v="36102.718822141498"/>
  </r>
  <r>
    <x v="2"/>
    <s v="Athletic"/>
    <s v="Athletic Kids"/>
    <s v="Fila - China"/>
    <s v="Dial"/>
    <x v="2"/>
    <x v="96"/>
    <n v="2022"/>
    <n v="32545"/>
    <n v="36102.718822141498"/>
  </r>
  <r>
    <x v="2"/>
    <s v="Athletic"/>
    <s v="Athletic Kids"/>
    <s v="Fila - China"/>
    <s v="Dial"/>
    <x v="2"/>
    <x v="4"/>
    <n v="2022"/>
    <n v="33715"/>
    <n v="35860.285869368301"/>
  </r>
  <r>
    <x v="2"/>
    <s v="Athletic"/>
    <s v="Athletic Kids"/>
    <s v="Fila - China"/>
    <s v="Dial"/>
    <x v="2"/>
    <x v="4"/>
    <n v="2022"/>
    <n v="27715"/>
    <n v="32918.335681828903"/>
  </r>
  <r>
    <x v="2"/>
    <s v="Athletic"/>
    <s v="Athletic Kids"/>
    <s v="Fila - China"/>
    <s v="Dial"/>
    <x v="2"/>
    <x v="95"/>
    <n v="2022"/>
    <n v="29145"/>
    <n v="32282.363969634102"/>
  </r>
  <r>
    <x v="2"/>
    <s v="Athletic"/>
    <s v="Athletic Kids"/>
    <s v="Fila - China"/>
    <s v="Dial"/>
    <x v="2"/>
    <x v="96"/>
    <n v="2022"/>
    <n v="29145"/>
    <n v="32282.363969634102"/>
  </r>
  <r>
    <x v="2"/>
    <s v="Athletic"/>
    <s v="Athletic Kids"/>
    <s v="Fila - China"/>
    <s v="Dial"/>
    <x v="2"/>
    <x v="4"/>
    <n v="2022"/>
    <n v="28345"/>
    <n v="31052.511746320699"/>
  </r>
  <r>
    <x v="2"/>
    <s v="Athletic"/>
    <s v="Athletic Kids"/>
    <s v="Fila - China"/>
    <s v="Dial"/>
    <x v="2"/>
    <x v="4"/>
    <n v="2022"/>
    <n v="25160"/>
    <n v="29533.1206087639"/>
  </r>
  <r>
    <x v="2"/>
    <s v="Athletic"/>
    <s v="Athletic Kids"/>
    <s v="Fila - China"/>
    <s v="Dial"/>
    <x v="2"/>
    <x v="95"/>
    <n v="2022"/>
    <n v="26310"/>
    <n v="28685.6759402063"/>
  </r>
  <r>
    <x v="2"/>
    <s v="Athletic"/>
    <s v="Athletic Kids"/>
    <s v="Fila - China"/>
    <s v="Dial"/>
    <x v="2"/>
    <x v="96"/>
    <n v="2022"/>
    <n v="26310"/>
    <n v="28685.6759402063"/>
  </r>
  <r>
    <x v="2"/>
    <s v="Athletic"/>
    <s v="Athletic Kids"/>
    <s v="Fila - China"/>
    <s v="Dial"/>
    <x v="2"/>
    <x v="95"/>
    <n v="2022"/>
    <n v="23625"/>
    <n v="26378.836029381899"/>
  </r>
  <r>
    <x v="2"/>
    <s v="Athletic"/>
    <s v="Athletic Kids"/>
    <s v="Fila - China"/>
    <s v="Dial"/>
    <x v="2"/>
    <x v="96"/>
    <n v="2022"/>
    <n v="23625"/>
    <n v="26378.836029381899"/>
  </r>
  <r>
    <x v="2"/>
    <s v="Athletic"/>
    <s v="Athletic Kids"/>
    <s v="Fila - China"/>
    <s v="Dial"/>
    <x v="2"/>
    <x v="95"/>
    <n v="2022"/>
    <n v="22515"/>
    <n v="24540.9472277963"/>
  </r>
  <r>
    <x v="2"/>
    <s v="Athletic"/>
    <s v="Athletic Kids"/>
    <s v="Fila - China"/>
    <s v="Dial"/>
    <x v="2"/>
    <x v="96"/>
    <n v="2022"/>
    <n v="22515"/>
    <n v="24540.9472277963"/>
  </r>
  <r>
    <x v="2"/>
    <s v="Athletic"/>
    <s v="Athletic Kids"/>
    <s v="Fila - China"/>
    <s v="Dial"/>
    <x v="2"/>
    <x v="4"/>
    <n v="2022"/>
    <n v="20100"/>
    <n v="23710.319020141102"/>
  </r>
  <r>
    <x v="2"/>
    <s v="Athletic"/>
    <s v="Athletic Kids"/>
    <s v="Fila - China"/>
    <s v="Dial"/>
    <x v="2"/>
    <x v="4"/>
    <n v="2022"/>
    <n v="20210"/>
    <n v="22562.323582577701"/>
  </r>
  <r>
    <x v="2"/>
    <s v="Athletic"/>
    <s v="Athletic Kids"/>
    <s v="Fila - China"/>
    <s v="Dial"/>
    <x v="2"/>
    <x v="95"/>
    <n v="2022"/>
    <n v="17790"/>
    <n v="19738.011525927599"/>
  </r>
  <r>
    <x v="2"/>
    <s v="Athletic"/>
    <s v="Athletic Kids"/>
    <s v="Fila - China"/>
    <s v="Dial"/>
    <x v="2"/>
    <x v="96"/>
    <n v="2022"/>
    <n v="17790"/>
    <n v="19738.011525927599"/>
  </r>
  <r>
    <x v="2"/>
    <s v="Athletic"/>
    <s v="Athletic Kids"/>
    <s v="Fila - China"/>
    <s v="Dial"/>
    <x v="2"/>
    <x v="4"/>
    <n v="2022"/>
    <n v="15180"/>
    <n v="16838.642601215"/>
  </r>
  <r>
    <x v="2"/>
    <s v="Athletic"/>
    <s v="Athletic Kids"/>
    <s v="Fila - China"/>
    <s v="Dial"/>
    <x v="2"/>
    <x v="95"/>
    <n v="2022"/>
    <n v="12515"/>
    <n v="13975.1705772684"/>
  </r>
  <r>
    <x v="2"/>
    <s v="Athletic"/>
    <s v="Athletic Kids"/>
    <s v="Fila - China"/>
    <s v="Dial"/>
    <x v="2"/>
    <x v="96"/>
    <n v="2022"/>
    <n v="12515"/>
    <n v="13975.1705772684"/>
  </r>
  <r>
    <x v="2"/>
    <s v="Athletic"/>
    <s v="Athletic Kids"/>
    <s v="Fila - China"/>
    <s v="Dial"/>
    <x v="2"/>
    <x v="4"/>
    <n v="2022"/>
    <n v="12290"/>
    <n v="13633.2898327202"/>
  </r>
  <r>
    <x v="2"/>
    <s v="Athletic"/>
    <s v="Athletic Kids"/>
    <s v="Fila - China"/>
    <s v="Dial"/>
    <x v="2"/>
    <x v="4"/>
    <n v="2022"/>
    <n v="11710"/>
    <n v="13513.0899278912"/>
  </r>
  <r>
    <x v="2"/>
    <s v="Athletic"/>
    <s v="Athletic Kids"/>
    <s v="Fila - China"/>
    <s v="Dial"/>
    <x v="2"/>
    <x v="4"/>
    <n v="2022"/>
    <n v="11760"/>
    <n v="13047.160161206401"/>
  </r>
  <r>
    <x v="2"/>
    <s v="Athletic"/>
    <s v="Athletic Kids"/>
    <s v="Fila - China"/>
    <s v="Dial"/>
    <x v="2"/>
    <x v="4"/>
    <n v="2022"/>
    <n v="10541"/>
    <n v="12270.090092922999"/>
  </r>
  <r>
    <x v="2"/>
    <s v="Athletic"/>
    <s v="Athletic Kids"/>
    <s v="Fila - China"/>
    <s v="Dial"/>
    <x v="2"/>
    <x v="4"/>
    <n v="2022"/>
    <n v="10050"/>
    <n v="11550.569929437201"/>
  </r>
  <r>
    <x v="2"/>
    <s v="Athletic"/>
    <s v="Athletic Kids"/>
    <s v="Fila - China"/>
    <s v="Dial"/>
    <x v="2"/>
    <x v="95"/>
    <n v="2022"/>
    <n v="10305"/>
    <n v="11430.774706370799"/>
  </r>
  <r>
    <x v="2"/>
    <s v="Athletic"/>
    <s v="Athletic Kids"/>
    <s v="Fila - China"/>
    <s v="Dial"/>
    <x v="2"/>
    <x v="96"/>
    <n v="2022"/>
    <n v="10305"/>
    <n v="11430.774706370799"/>
  </r>
  <r>
    <x v="2"/>
    <s v="Athletic"/>
    <s v="Athletic Kids"/>
    <s v="Fila - China"/>
    <s v="Dial"/>
    <x v="2"/>
    <x v="95"/>
    <n v="2022"/>
    <n v="9500"/>
    <n v="10405.894893713799"/>
  </r>
  <r>
    <x v="2"/>
    <s v="Athletic"/>
    <s v="Athletic Kids"/>
    <s v="Fila - China"/>
    <s v="Dial"/>
    <x v="2"/>
    <x v="96"/>
    <n v="2022"/>
    <n v="9500"/>
    <n v="10405.894893713799"/>
  </r>
  <r>
    <x v="2"/>
    <s v="Athletic"/>
    <s v="Athletic Kids"/>
    <s v="Fila - China"/>
    <s v="Dial"/>
    <x v="2"/>
    <x v="95"/>
    <n v="2022"/>
    <n v="8845"/>
    <n v="10207.3125635573"/>
  </r>
  <r>
    <x v="2"/>
    <s v="Athletic"/>
    <s v="Athletic Kids"/>
    <s v="Fila - China"/>
    <s v="Dial"/>
    <x v="2"/>
    <x v="96"/>
    <n v="2022"/>
    <n v="8845"/>
    <n v="10207.3125635573"/>
  </r>
  <r>
    <x v="2"/>
    <s v="Athletic"/>
    <s v="Athletic Kids"/>
    <s v="Fila - China"/>
    <s v="Dial"/>
    <x v="2"/>
    <x v="95"/>
    <n v="2022"/>
    <n v="7895"/>
    <n v="8811.6537374743002"/>
  </r>
  <r>
    <x v="2"/>
    <s v="Athletic"/>
    <s v="Athletic Kids"/>
    <s v="Fila - China"/>
    <s v="Dial"/>
    <x v="2"/>
    <x v="96"/>
    <n v="2022"/>
    <n v="7895"/>
    <n v="8811.6537374743002"/>
  </r>
  <r>
    <x v="2"/>
    <s v="Athletic"/>
    <s v="Athletic Kids"/>
    <s v="Fila - China"/>
    <s v="Dial"/>
    <x v="2"/>
    <x v="95"/>
    <n v="2022"/>
    <n v="8040"/>
    <n v="8749.2432295196995"/>
  </r>
  <r>
    <x v="2"/>
    <s v="Athletic"/>
    <s v="Athletic Kids"/>
    <s v="Fila - China"/>
    <s v="Dial"/>
    <x v="2"/>
    <x v="96"/>
    <n v="2022"/>
    <n v="8040"/>
    <n v="8749.2432295196995"/>
  </r>
  <r>
    <x v="2"/>
    <s v="Athletic"/>
    <s v="Athletic Kids"/>
    <s v="Fila - China"/>
    <s v="Dial"/>
    <x v="2"/>
    <x v="95"/>
    <n v="2022"/>
    <n v="7345"/>
    <n v="8615.0561615974002"/>
  </r>
  <r>
    <x v="2"/>
    <s v="Athletic"/>
    <s v="Athletic Kids"/>
    <s v="Fila - China"/>
    <s v="Dial"/>
    <x v="2"/>
    <x v="96"/>
    <n v="2022"/>
    <n v="7345"/>
    <n v="8615.0561615974002"/>
  </r>
  <r>
    <x v="2"/>
    <s v="Athletic"/>
    <s v="Athletic Kids"/>
    <s v="Fila - China"/>
    <s v="Dial"/>
    <x v="2"/>
    <x v="95"/>
    <n v="2022"/>
    <n v="7240"/>
    <n v="8029.4222327677999"/>
  </r>
  <r>
    <x v="2"/>
    <s v="Athletic"/>
    <s v="Athletic Kids"/>
    <s v="Fila - China"/>
    <s v="Dial"/>
    <x v="2"/>
    <x v="96"/>
    <n v="2022"/>
    <n v="7240"/>
    <n v="8029.4222327677999"/>
  </r>
  <r>
    <x v="2"/>
    <s v="Athletic"/>
    <s v="Athletic Kids"/>
    <s v="Fila - China"/>
    <s v="Dial"/>
    <x v="2"/>
    <x v="95"/>
    <n v="2022"/>
    <n v="5350"/>
    <n v="6284.2704192473002"/>
  </r>
  <r>
    <x v="2"/>
    <s v="Athletic"/>
    <s v="Athletic Kids"/>
    <s v="Fila - China"/>
    <s v="Dial"/>
    <x v="2"/>
    <x v="96"/>
    <n v="2022"/>
    <n v="5350"/>
    <n v="6284.2704192473002"/>
  </r>
  <r>
    <x v="2"/>
    <s v="Athletic"/>
    <s v="Athletic Kids"/>
    <s v="Fila - China"/>
    <s v="Dial"/>
    <x v="2"/>
    <x v="95"/>
    <n v="2022"/>
    <n v="5630"/>
    <n v="6166.4562333119002"/>
  </r>
  <r>
    <x v="2"/>
    <s v="Athletic"/>
    <s v="Athletic Kids"/>
    <s v="Fila - China"/>
    <s v="Dial"/>
    <x v="2"/>
    <x v="96"/>
    <n v="2022"/>
    <n v="5630"/>
    <n v="6166.4562333119002"/>
  </r>
  <r>
    <x v="2"/>
    <s v="Athletic"/>
    <s v="Athletic Kids"/>
    <s v="Fila - China"/>
    <s v="Dial"/>
    <x v="2"/>
    <x v="4"/>
    <n v="2022"/>
    <n v="5025"/>
    <n v="5968.8731970678"/>
  </r>
  <r>
    <x v="2"/>
    <s v="Athletic"/>
    <s v="Athletic Kids"/>
    <s v="Fila - China"/>
    <s v="Dial"/>
    <x v="2"/>
    <x v="4"/>
    <n v="2022"/>
    <n v="5230"/>
    <n v="5884.9398792931997"/>
  </r>
  <r>
    <x v="2"/>
    <s v="Athletic"/>
    <s v="Athletic Kids"/>
    <s v="Fila - China"/>
    <s v="Dial"/>
    <x v="2"/>
    <x v="95"/>
    <n v="2022"/>
    <n v="4475"/>
    <n v="4995.1412906701999"/>
  </r>
  <r>
    <x v="2"/>
    <s v="Athletic"/>
    <s v="Athletic Kids"/>
    <s v="Fila - China"/>
    <s v="Dial"/>
    <x v="2"/>
    <x v="96"/>
    <n v="2022"/>
    <n v="4475"/>
    <n v="4995.1412906701999"/>
  </r>
  <r>
    <x v="2"/>
    <s v="Athletic"/>
    <s v="Athletic Kids"/>
    <s v="Fila - China"/>
    <s v="Dial"/>
    <x v="2"/>
    <x v="95"/>
    <n v="2022"/>
    <n v="4020"/>
    <n v="4755.7850750975003"/>
  </r>
  <r>
    <x v="2"/>
    <s v="Athletic"/>
    <s v="Athletic Kids"/>
    <s v="Fila - China"/>
    <s v="Dial"/>
    <x v="2"/>
    <x v="96"/>
    <n v="2022"/>
    <n v="4020"/>
    <n v="4755.7850750975003"/>
  </r>
  <r>
    <x v="2"/>
    <s v="Athletic"/>
    <s v="Athletic Kids"/>
    <s v="Fila - China"/>
    <s v="Dial"/>
    <x v="2"/>
    <x v="95"/>
    <n v="2022"/>
    <n v="3920"/>
    <n v="4655.7210937128002"/>
  </r>
  <r>
    <x v="2"/>
    <s v="Athletic"/>
    <s v="Athletic Kids"/>
    <s v="Fila - China"/>
    <s v="Dial"/>
    <x v="2"/>
    <x v="96"/>
    <n v="2022"/>
    <n v="3920"/>
    <n v="4655.7210937128002"/>
  </r>
  <r>
    <x v="2"/>
    <s v="Athletic"/>
    <s v="Athletic Kids"/>
    <s v="Fila - China"/>
    <s v="Dial"/>
    <x v="2"/>
    <x v="95"/>
    <n v="2022"/>
    <n v="4075"/>
    <n v="4546.1398263402998"/>
  </r>
  <r>
    <x v="2"/>
    <s v="Athletic"/>
    <s v="Athletic Kids"/>
    <s v="Fila - China"/>
    <s v="Dial"/>
    <x v="2"/>
    <x v="96"/>
    <n v="2022"/>
    <n v="4075"/>
    <n v="4546.1398263402998"/>
  </r>
  <r>
    <x v="2"/>
    <s v="Athletic"/>
    <s v="Athletic Kids"/>
    <s v="Fila - China"/>
    <s v="Dial"/>
    <x v="2"/>
    <x v="95"/>
    <n v="2022"/>
    <n v="4020"/>
    <n v="4452.7398578804996"/>
  </r>
  <r>
    <x v="2"/>
    <s v="Athletic"/>
    <s v="Athletic Kids"/>
    <s v="Fila - China"/>
    <s v="Dial"/>
    <x v="2"/>
    <x v="96"/>
    <n v="2022"/>
    <n v="4020"/>
    <n v="4452.7398578804996"/>
  </r>
  <r>
    <x v="2"/>
    <s v="Athletic"/>
    <s v="Athletic Kids"/>
    <s v="Fila - China"/>
    <s v="Dial"/>
    <x v="2"/>
    <x v="95"/>
    <n v="2022"/>
    <n v="3015"/>
    <n v="3345.4256823606001"/>
  </r>
  <r>
    <x v="2"/>
    <s v="Athletic"/>
    <s v="Athletic Kids"/>
    <s v="Fila - China"/>
    <s v="Dial"/>
    <x v="2"/>
    <x v="96"/>
    <n v="2022"/>
    <n v="3015"/>
    <n v="3345.4256823606001"/>
  </r>
  <r>
    <x v="2"/>
    <s v="Athletic"/>
    <s v="Athletic Kids"/>
    <s v="Fila - China"/>
    <s v="Dial"/>
    <x v="2"/>
    <x v="95"/>
    <n v="2022"/>
    <n v="2665"/>
    <n v="3163.5027944458998"/>
  </r>
  <r>
    <x v="2"/>
    <s v="Athletic"/>
    <s v="Athletic Kids"/>
    <s v="Fila - China"/>
    <s v="Dial"/>
    <x v="2"/>
    <x v="96"/>
    <n v="2022"/>
    <n v="2665"/>
    <n v="3163.5027944458998"/>
  </r>
  <r>
    <x v="2"/>
    <s v="Athletic"/>
    <s v="Athletic Kids"/>
    <s v="Fila - China"/>
    <s v="Dial"/>
    <x v="2"/>
    <x v="95"/>
    <n v="2022"/>
    <n v="2615"/>
    <n v="3091.2602988133999"/>
  </r>
  <r>
    <x v="2"/>
    <s v="Athletic"/>
    <s v="Athletic Kids"/>
    <s v="Fila - China"/>
    <s v="Dial"/>
    <x v="2"/>
    <x v="96"/>
    <n v="2022"/>
    <n v="2615"/>
    <n v="3091.2602988133999"/>
  </r>
  <r>
    <x v="2"/>
    <s v="Athletic"/>
    <s v="Athletic Kids"/>
    <s v="Fila - China"/>
    <s v="Dial"/>
    <x v="2"/>
    <x v="95"/>
    <n v="2022"/>
    <n v="2590"/>
    <n v="3061.5366420939999"/>
  </r>
  <r>
    <x v="2"/>
    <s v="Athletic"/>
    <s v="Athletic Kids"/>
    <s v="Fila - China"/>
    <s v="Dial"/>
    <x v="2"/>
    <x v="96"/>
    <n v="2022"/>
    <n v="2590"/>
    <n v="3061.5366420939999"/>
  </r>
  <r>
    <x v="1"/>
    <s v="Cycling"/>
    <s v="Cycling"/>
    <s v="Five Ten"/>
    <s v="Dial"/>
    <x v="11"/>
    <x v="19"/>
    <n v="2022"/>
    <n v="25"/>
    <n v="0"/>
  </r>
  <r>
    <x v="1"/>
    <s v="Cycling"/>
    <s v="Cycling"/>
    <s v="Five Ten"/>
    <s v="Dial"/>
    <x v="11"/>
    <x v="19"/>
    <n v="2022"/>
    <n v="25"/>
    <n v="0"/>
  </r>
  <r>
    <x v="1"/>
    <s v="Cycling"/>
    <s v="Cycling"/>
    <s v="Fizik"/>
    <s v="Dial"/>
    <x v="16"/>
    <x v="98"/>
    <n v="2022"/>
    <n v="1960"/>
    <n v="5830.5"/>
  </r>
  <r>
    <x v="1"/>
    <s v="Cycling"/>
    <s v="Cycling"/>
    <s v="Fizik"/>
    <s v="Dial"/>
    <x v="16"/>
    <x v="98"/>
    <n v="2022"/>
    <n v="1005"/>
    <n v="3010"/>
  </r>
  <r>
    <x v="1"/>
    <s v="Cycling"/>
    <s v="Cycling"/>
    <s v="Fizik"/>
    <s v="Dial"/>
    <x v="16"/>
    <x v="99"/>
    <n v="2022"/>
    <n v="25880"/>
    <n v="77507.5"/>
  </r>
  <r>
    <x v="1"/>
    <s v="Cycling"/>
    <s v="Cycling"/>
    <s v="Fizik"/>
    <s v="Dial"/>
    <x v="16"/>
    <x v="99"/>
    <n v="2022"/>
    <n v="14275"/>
    <n v="42742"/>
  </r>
  <r>
    <x v="1"/>
    <s v="Cycling"/>
    <s v="Cycling"/>
    <s v="Fizik"/>
    <s v="Dial"/>
    <x v="16"/>
    <x v="99"/>
    <n v="2022"/>
    <n v="6185"/>
    <n v="18511.5"/>
  </r>
  <r>
    <x v="1"/>
    <s v="Cycling"/>
    <s v="Cycling"/>
    <s v="Fizik"/>
    <s v="Dial"/>
    <x v="16"/>
    <x v="99"/>
    <n v="2022"/>
    <n v="3015"/>
    <n v="9030"/>
  </r>
  <r>
    <x v="1"/>
    <s v="Cycling"/>
    <s v="Cycling"/>
    <s v="Fizik"/>
    <s v="Dial"/>
    <x v="16"/>
    <x v="100"/>
    <n v="2022"/>
    <n v="1960"/>
    <n v="5830.5"/>
  </r>
  <r>
    <x v="1"/>
    <s v="Cycling"/>
    <s v="Cycling"/>
    <s v="Fizik"/>
    <s v="Dial"/>
    <x v="3"/>
    <x v="5"/>
    <n v="2022"/>
    <n v="18345"/>
    <n v="40880"/>
  </r>
  <r>
    <x v="1"/>
    <s v="Cycling"/>
    <s v="Cycling"/>
    <s v="Fizik"/>
    <s v="Dial"/>
    <x v="3"/>
    <x v="5"/>
    <n v="2022"/>
    <n v="3370"/>
    <n v="7504"/>
  </r>
  <r>
    <x v="1"/>
    <s v="Cycling"/>
    <s v="Cycling"/>
    <s v="Fizik"/>
    <s v="Dial"/>
    <x v="3"/>
    <x v="86"/>
    <n v="2022"/>
    <n v="900"/>
    <n v="2016"/>
  </r>
  <r>
    <x v="1"/>
    <s v="Cycling"/>
    <s v="Cycling"/>
    <s v="Fizik"/>
    <s v="Dial"/>
    <x v="3"/>
    <x v="6"/>
    <n v="2022"/>
    <n v="18345"/>
    <n v="40880"/>
  </r>
  <r>
    <x v="1"/>
    <s v="Cycling"/>
    <s v="Cycling"/>
    <s v="Fizik"/>
    <s v="Dial"/>
    <x v="3"/>
    <x v="6"/>
    <n v="2022"/>
    <n v="3370"/>
    <n v="7504"/>
  </r>
  <r>
    <x v="1"/>
    <s v="Cycling"/>
    <s v="Cycling"/>
    <s v="Fizik"/>
    <s v="Dial"/>
    <x v="3"/>
    <x v="87"/>
    <n v="2022"/>
    <n v="900"/>
    <n v="2016"/>
  </r>
  <r>
    <x v="1"/>
    <s v="Cycling"/>
    <s v="Cycling"/>
    <s v="Fizik"/>
    <s v="Dial"/>
    <x v="9"/>
    <x v="21"/>
    <n v="2022"/>
    <n v="19250"/>
    <n v="39066"/>
  </r>
  <r>
    <x v="1"/>
    <s v="Cycling"/>
    <s v="Cycling"/>
    <s v="Fizik"/>
    <s v="Dial"/>
    <x v="9"/>
    <x v="21"/>
    <n v="2022"/>
    <n v="4625"/>
    <n v="9384"/>
  </r>
  <r>
    <x v="1"/>
    <s v="Cycling"/>
    <s v="Cycling"/>
    <s v="Fizik"/>
    <s v="Dial"/>
    <x v="9"/>
    <x v="21"/>
    <n v="2022"/>
    <n v="13470"/>
    <n v="27336"/>
  </r>
  <r>
    <x v="1"/>
    <s v="Cycling"/>
    <s v="Cycling"/>
    <s v="Fizik"/>
    <s v="Dial"/>
    <x v="9"/>
    <x v="21"/>
    <n v="2022"/>
    <n v="7840"/>
    <n v="15912"/>
  </r>
  <r>
    <x v="1"/>
    <s v="Cycling"/>
    <s v="Cycling"/>
    <s v="Fizik"/>
    <s v="Dial"/>
    <x v="9"/>
    <x v="21"/>
    <n v="2022"/>
    <n v="250"/>
    <n v="510"/>
  </r>
  <r>
    <x v="1"/>
    <s v="Cycling"/>
    <s v="Cycling"/>
    <s v="Fizik"/>
    <s v="Dial"/>
    <x v="9"/>
    <x v="15"/>
    <n v="2022"/>
    <n v="19250"/>
    <n v="39066"/>
  </r>
  <r>
    <x v="1"/>
    <s v="Cycling"/>
    <s v="Cycling"/>
    <s v="Fizik"/>
    <s v="Dial"/>
    <x v="9"/>
    <x v="15"/>
    <n v="2022"/>
    <n v="4625"/>
    <n v="9384"/>
  </r>
  <r>
    <x v="1"/>
    <s v="Cycling"/>
    <s v="Cycling"/>
    <s v="Fizik"/>
    <s v="Dial"/>
    <x v="9"/>
    <x v="15"/>
    <n v="2022"/>
    <n v="13470"/>
    <n v="27336"/>
  </r>
  <r>
    <x v="1"/>
    <s v="Cycling"/>
    <s v="Cycling"/>
    <s v="Fizik"/>
    <s v="Dial"/>
    <x v="9"/>
    <x v="15"/>
    <n v="2022"/>
    <n v="7840"/>
    <n v="15912"/>
  </r>
  <r>
    <x v="1"/>
    <s v="Cycling"/>
    <s v="Cycling"/>
    <s v="Fizik"/>
    <s v="Dial"/>
    <x v="9"/>
    <x v="15"/>
    <n v="2022"/>
    <n v="250"/>
    <n v="510"/>
  </r>
  <r>
    <x v="1"/>
    <s v="Cycling"/>
    <s v="Cycling"/>
    <s v="Fizik"/>
    <s v="Dial"/>
    <x v="11"/>
    <x v="18"/>
    <n v="2022"/>
    <n v="3220"/>
    <n v="9568"/>
  </r>
  <r>
    <x v="1"/>
    <s v="Cycling"/>
    <s v="Cycling"/>
    <s v="Fizik"/>
    <s v="Dial"/>
    <x v="11"/>
    <x v="18"/>
    <n v="2022"/>
    <n v="600"/>
    <n v="1794"/>
  </r>
  <r>
    <x v="1"/>
    <s v="Cycling"/>
    <s v="Cycling"/>
    <s v="Fizik"/>
    <s v="Dial"/>
    <x v="11"/>
    <x v="18"/>
    <n v="2022"/>
    <n v="5930"/>
    <n v="17523"/>
  </r>
  <r>
    <x v="1"/>
    <s v="Cycling"/>
    <s v="Cycling"/>
    <s v="Fizik"/>
    <s v="Dial"/>
    <x v="11"/>
    <x v="18"/>
    <n v="2022"/>
    <n v="1910"/>
    <n v="5643"/>
  </r>
  <r>
    <x v="1"/>
    <s v="Cycling"/>
    <s v="Cycling"/>
    <s v="Fizik"/>
    <s v="Dial"/>
    <x v="11"/>
    <x v="19"/>
    <n v="2022"/>
    <n v="3220"/>
    <n v="9568"/>
  </r>
  <r>
    <x v="1"/>
    <s v="Cycling"/>
    <s v="Cycling"/>
    <s v="Fizik"/>
    <s v="Dial"/>
    <x v="11"/>
    <x v="19"/>
    <n v="2022"/>
    <n v="600"/>
    <n v="1794"/>
  </r>
  <r>
    <x v="1"/>
    <s v="Cycling"/>
    <s v="Cycling"/>
    <s v="Fizik"/>
    <s v="Dial"/>
    <x v="11"/>
    <x v="19"/>
    <n v="2022"/>
    <n v="5930"/>
    <n v="17523"/>
  </r>
  <r>
    <x v="1"/>
    <s v="Cycling"/>
    <s v="Cycling"/>
    <s v="Fizik"/>
    <s v="Dial"/>
    <x v="11"/>
    <x v="19"/>
    <n v="2022"/>
    <n v="1610"/>
    <n v="4752"/>
  </r>
  <r>
    <x v="1"/>
    <s v="Cycling"/>
    <s v="Cycling"/>
    <s v="Fizik"/>
    <s v="Dial"/>
    <x v="30"/>
    <x v="90"/>
    <n v="2022"/>
    <n v="150"/>
    <n v="448.5"/>
  </r>
  <r>
    <x v="1"/>
    <s v="Cycling"/>
    <s v="Cycling"/>
    <s v="Fizik"/>
    <s v="Dial"/>
    <x v="30"/>
    <x v="90"/>
    <n v="2022"/>
    <n v="950"/>
    <n v="2840.5"/>
  </r>
  <r>
    <x v="1"/>
    <s v="Cycling"/>
    <s v="Cycling"/>
    <s v="Fizik"/>
    <s v="Dial"/>
    <x v="30"/>
    <x v="90"/>
    <n v="2022"/>
    <n v="5530"/>
    <n v="16335"/>
  </r>
  <r>
    <x v="1"/>
    <s v="Cycling"/>
    <s v="Cycling"/>
    <s v="Fizik"/>
    <s v="Dial"/>
    <x v="30"/>
    <x v="90"/>
    <n v="2022"/>
    <n v="700"/>
    <n v="2079"/>
  </r>
  <r>
    <x v="1"/>
    <s v="Cycling"/>
    <s v="Cycling"/>
    <s v="Fizik"/>
    <s v="Dial"/>
    <x v="30"/>
    <x v="91"/>
    <n v="2022"/>
    <n v="150"/>
    <n v="448.5"/>
  </r>
  <r>
    <x v="1"/>
    <s v="Cycling"/>
    <s v="Cycling"/>
    <s v="Fizik"/>
    <s v="Dial"/>
    <x v="30"/>
    <x v="91"/>
    <n v="2022"/>
    <n v="950"/>
    <n v="2840.5"/>
  </r>
  <r>
    <x v="1"/>
    <s v="Cycling"/>
    <s v="Cycling"/>
    <s v="Fizik"/>
    <s v="Dial"/>
    <x v="30"/>
    <x v="91"/>
    <n v="2022"/>
    <n v="5530"/>
    <n v="16335"/>
  </r>
  <r>
    <x v="1"/>
    <s v="Cycling"/>
    <s v="Cycling"/>
    <s v="Fizik"/>
    <s v="Dial"/>
    <x v="30"/>
    <x v="91"/>
    <n v="2022"/>
    <n v="700"/>
    <n v="2079"/>
  </r>
  <r>
    <x v="1"/>
    <s v="Cycling"/>
    <s v="Cycling"/>
    <s v="Fizik"/>
    <s v="Dial"/>
    <x v="6"/>
    <x v="12"/>
    <n v="2022"/>
    <n v="32365"/>
    <n v="87584"/>
  </r>
  <r>
    <x v="1"/>
    <s v="Cycling"/>
    <s v="Cycling"/>
    <s v="Fizik"/>
    <s v="Dial"/>
    <x v="6"/>
    <x v="12"/>
    <n v="2022"/>
    <n v="11260"/>
    <n v="30464"/>
  </r>
  <r>
    <x v="1"/>
    <s v="Cycling"/>
    <s v="Cycling"/>
    <s v="Fizik"/>
    <s v="Dial"/>
    <x v="6"/>
    <x v="12"/>
    <n v="2022"/>
    <n v="350"/>
    <n v="952"/>
  </r>
  <r>
    <x v="1"/>
    <s v="Cycling"/>
    <s v="Cycling"/>
    <s v="Fizik"/>
    <s v="Dial"/>
    <x v="6"/>
    <x v="12"/>
    <n v="2022"/>
    <n v="2815"/>
    <n v="7616"/>
  </r>
  <r>
    <x v="1"/>
    <s v="Cycling"/>
    <s v="Cycling"/>
    <s v="Fizik"/>
    <s v="Dial"/>
    <x v="6"/>
    <x v="35"/>
    <n v="2022"/>
    <n v="32365"/>
    <n v="87584"/>
  </r>
  <r>
    <x v="1"/>
    <s v="Cycling"/>
    <s v="Cycling"/>
    <s v="Fizik"/>
    <s v="Dial"/>
    <x v="6"/>
    <x v="35"/>
    <n v="2022"/>
    <n v="11260"/>
    <n v="30464"/>
  </r>
  <r>
    <x v="1"/>
    <s v="Cycling"/>
    <s v="Cycling"/>
    <s v="Fizik"/>
    <s v="Dial"/>
    <x v="6"/>
    <x v="35"/>
    <n v="2022"/>
    <n v="350"/>
    <n v="952"/>
  </r>
  <r>
    <x v="1"/>
    <s v="Cycling"/>
    <s v="Cycling"/>
    <s v="Fizik"/>
    <s v="Dial"/>
    <x v="6"/>
    <x v="35"/>
    <n v="2022"/>
    <n v="2815"/>
    <n v="7616"/>
  </r>
  <r>
    <x v="0"/>
    <s v="Athletic"/>
    <s v="Golf"/>
    <s v="FootJoy"/>
    <s v="Dial"/>
    <x v="26"/>
    <x v="101"/>
    <n v="2022"/>
    <n v="37690"/>
    <n v="84000"/>
  </r>
  <r>
    <x v="0"/>
    <s v="Athletic"/>
    <s v="Golf"/>
    <s v="FootJoy"/>
    <s v="Dial"/>
    <x v="6"/>
    <x v="102"/>
    <n v="2022"/>
    <n v="30655"/>
    <n v="83570"/>
  </r>
  <r>
    <x v="0"/>
    <s v="Athletic"/>
    <s v="Golf"/>
    <s v="FootJoy"/>
    <s v="Dial"/>
    <x v="6"/>
    <x v="102"/>
    <n v="2022"/>
    <n v="24625"/>
    <n v="67130"/>
  </r>
  <r>
    <x v="0"/>
    <s v="Athletic"/>
    <s v="Golf"/>
    <s v="FootJoy"/>
    <s v="Dial"/>
    <x v="15"/>
    <x v="103"/>
    <n v="2022"/>
    <n v="61310"/>
    <n v="66490"/>
  </r>
  <r>
    <x v="0"/>
    <s v="Athletic"/>
    <s v="Golf"/>
    <s v="FootJoy"/>
    <s v="Dial"/>
    <x v="6"/>
    <x v="102"/>
    <n v="2022"/>
    <n v="24120"/>
    <n v="65760"/>
  </r>
  <r>
    <x v="0"/>
    <s v="Athletic"/>
    <s v="Golf"/>
    <s v="FootJoy"/>
    <s v="Dial"/>
    <x v="15"/>
    <x v="103"/>
    <n v="2022"/>
    <n v="56785"/>
    <n v="61585"/>
  </r>
  <r>
    <x v="0"/>
    <s v="Athletic"/>
    <s v="Golf"/>
    <s v="FootJoy"/>
    <s v="Dial"/>
    <x v="5"/>
    <x v="104"/>
    <n v="2022"/>
    <n v="26635"/>
    <n v="54060"/>
  </r>
  <r>
    <x v="0"/>
    <s v="Athletic"/>
    <s v="Golf"/>
    <s v="FootJoy"/>
    <s v="Dial"/>
    <x v="15"/>
    <x v="103"/>
    <n v="2022"/>
    <n v="41205"/>
    <n v="44690"/>
  </r>
  <r>
    <x v="0"/>
    <s v="Athletic"/>
    <s v="Golf"/>
    <s v="FootJoy"/>
    <s v="Dial"/>
    <x v="6"/>
    <x v="102"/>
    <n v="2022"/>
    <n v="14580"/>
    <n v="39730"/>
  </r>
  <r>
    <x v="0"/>
    <s v="Athletic"/>
    <s v="Golf"/>
    <s v="FootJoy"/>
    <s v="Dial"/>
    <x v="26"/>
    <x v="101"/>
    <n v="2022"/>
    <n v="17085"/>
    <n v="38080"/>
  </r>
  <r>
    <x v="0"/>
    <s v="Athletic"/>
    <s v="Golf"/>
    <s v="FootJoy"/>
    <s v="Dial"/>
    <x v="6"/>
    <x v="102"/>
    <n v="2022"/>
    <n v="13065"/>
    <n v="35620"/>
  </r>
  <r>
    <x v="0"/>
    <s v="Athletic"/>
    <s v="Golf"/>
    <s v="FootJoy"/>
    <s v="Guide"/>
    <x v="12"/>
    <x v="32"/>
    <n v="2022"/>
    <n v="234500"/>
    <n v="35175"/>
  </r>
  <r>
    <x v="0"/>
    <s v="Athletic"/>
    <s v="Golf"/>
    <s v="FootJoy"/>
    <s v="Dial"/>
    <x v="26"/>
    <x v="101"/>
    <n v="2022"/>
    <n v="15580"/>
    <n v="34720"/>
  </r>
  <r>
    <x v="0"/>
    <s v="Athletic"/>
    <s v="Golf"/>
    <s v="FootJoy"/>
    <s v="Guide"/>
    <x v="12"/>
    <x v="32"/>
    <n v="2022"/>
    <n v="223500"/>
    <n v="33525"/>
  </r>
  <r>
    <x v="0"/>
    <s v="Athletic"/>
    <s v="Golf"/>
    <s v="FootJoy"/>
    <s v="Dial"/>
    <x v="15"/>
    <x v="103"/>
    <n v="2022"/>
    <n v="27135"/>
    <n v="29430"/>
  </r>
  <r>
    <x v="0"/>
    <s v="Athletic"/>
    <s v="Golf"/>
    <s v="FootJoy"/>
    <s v="Dial"/>
    <x v="6"/>
    <x v="102"/>
    <n v="2022"/>
    <n v="10555"/>
    <n v="28770"/>
  </r>
  <r>
    <x v="0"/>
    <s v="Athletic"/>
    <s v="Golf"/>
    <s v="FootJoy"/>
    <s v="Guide"/>
    <x v="12"/>
    <x v="105"/>
    <n v="2022"/>
    <n v="200500"/>
    <n v="28070"/>
  </r>
  <r>
    <x v="0"/>
    <s v="Athletic"/>
    <s v="Golf"/>
    <s v="FootJoy"/>
    <s v="Dial"/>
    <x v="5"/>
    <x v="104"/>
    <n v="2022"/>
    <n v="13570"/>
    <n v="27540"/>
  </r>
  <r>
    <x v="0"/>
    <s v="Athletic"/>
    <s v="Golf"/>
    <s v="FootJoy"/>
    <s v="Dial"/>
    <x v="6"/>
    <x v="102"/>
    <n v="2022"/>
    <n v="10050"/>
    <n v="27400"/>
  </r>
  <r>
    <x v="0"/>
    <s v="Athletic"/>
    <s v="Golf"/>
    <s v="FootJoy"/>
    <s v="Dial"/>
    <x v="6"/>
    <x v="102"/>
    <n v="2022"/>
    <n v="10050"/>
    <n v="27400"/>
  </r>
  <r>
    <x v="0"/>
    <s v="Athletic"/>
    <s v="Golf"/>
    <s v="FootJoy"/>
    <s v="Dial"/>
    <x v="15"/>
    <x v="103"/>
    <n v="2022"/>
    <n v="24120"/>
    <n v="26160"/>
  </r>
  <r>
    <x v="0"/>
    <s v="Athletic"/>
    <s v="Golf"/>
    <s v="FootJoy"/>
    <s v="Dial"/>
    <x v="6"/>
    <x v="102"/>
    <n v="2022"/>
    <n v="9550"/>
    <n v="26030"/>
  </r>
  <r>
    <x v="0"/>
    <s v="Athletic"/>
    <s v="Golf"/>
    <s v="FootJoy"/>
    <s v="Dial"/>
    <x v="26"/>
    <x v="101"/>
    <n v="2022"/>
    <n v="11560"/>
    <n v="25760"/>
  </r>
  <r>
    <x v="0"/>
    <s v="Athletic"/>
    <s v="Golf"/>
    <s v="FootJoy"/>
    <s v="Dial"/>
    <x v="15"/>
    <x v="103"/>
    <n v="2022"/>
    <n v="23120"/>
    <n v="25070"/>
  </r>
  <r>
    <x v="0"/>
    <s v="Athletic"/>
    <s v="Golf"/>
    <s v="FootJoy"/>
    <s v="Dial"/>
    <x v="15"/>
    <x v="103"/>
    <n v="2022"/>
    <n v="23115"/>
    <n v="25070"/>
  </r>
  <r>
    <x v="0"/>
    <s v="Athletic"/>
    <s v="Golf"/>
    <s v="FootJoy"/>
    <s v="Guide"/>
    <x v="12"/>
    <x v="32"/>
    <n v="2022"/>
    <n v="167000"/>
    <n v="25050"/>
  </r>
  <r>
    <x v="0"/>
    <s v="Athletic"/>
    <s v="Golf"/>
    <s v="FootJoy"/>
    <s v="Dial"/>
    <x v="26"/>
    <x v="101"/>
    <n v="2022"/>
    <n v="11055"/>
    <n v="24640"/>
  </r>
  <r>
    <x v="0"/>
    <s v="Athletic"/>
    <s v="Golf"/>
    <s v="FootJoy"/>
    <s v="Dial"/>
    <x v="26"/>
    <x v="101"/>
    <n v="2022"/>
    <n v="10555"/>
    <n v="23520"/>
  </r>
  <r>
    <x v="0"/>
    <s v="Athletic"/>
    <s v="Golf"/>
    <s v="FootJoy"/>
    <s v="Dial"/>
    <x v="26"/>
    <x v="101"/>
    <n v="2022"/>
    <n v="10555"/>
    <n v="23520"/>
  </r>
  <r>
    <x v="0"/>
    <s v="Athletic"/>
    <s v="Golf"/>
    <s v="FootJoy"/>
    <s v="Dial"/>
    <x v="15"/>
    <x v="103"/>
    <n v="2022"/>
    <n v="21105"/>
    <n v="22890"/>
  </r>
  <r>
    <x v="0"/>
    <s v="Athletic"/>
    <s v="Golf"/>
    <s v="FootJoy"/>
    <s v="Dial"/>
    <x v="26"/>
    <x v="101"/>
    <n v="2022"/>
    <n v="10055"/>
    <n v="22400"/>
  </r>
  <r>
    <x v="0"/>
    <s v="Athletic"/>
    <s v="Golf"/>
    <s v="FootJoy"/>
    <s v="Dial"/>
    <x v="26"/>
    <x v="101"/>
    <n v="2022"/>
    <n v="10050"/>
    <n v="22400"/>
  </r>
  <r>
    <x v="0"/>
    <s v="Athletic"/>
    <s v="Golf"/>
    <s v="FootJoy"/>
    <s v="Guide"/>
    <x v="12"/>
    <x v="38"/>
    <n v="2022"/>
    <n v="135500"/>
    <n v="20325"/>
  </r>
  <r>
    <x v="0"/>
    <s v="Athletic"/>
    <s v="Golf"/>
    <s v="FootJoy"/>
    <s v="Dial"/>
    <x v="26"/>
    <x v="101"/>
    <n v="2022"/>
    <n v="9050"/>
    <n v="20160"/>
  </r>
  <r>
    <x v="0"/>
    <s v="Athletic"/>
    <s v="Golf"/>
    <s v="FootJoy"/>
    <s v="Guide"/>
    <x v="12"/>
    <x v="105"/>
    <n v="2022"/>
    <n v="129000"/>
    <n v="19350"/>
  </r>
  <r>
    <x v="0"/>
    <s v="Athletic"/>
    <s v="Golf"/>
    <s v="FootJoy"/>
    <s v="Dial"/>
    <x v="15"/>
    <x v="103"/>
    <n v="2022"/>
    <n v="17590"/>
    <n v="19075"/>
  </r>
  <r>
    <x v="0"/>
    <s v="Athletic"/>
    <s v="Golf"/>
    <s v="FootJoy"/>
    <s v="Dial"/>
    <x v="26"/>
    <x v="101"/>
    <n v="2022"/>
    <n v="8045"/>
    <n v="17920"/>
  </r>
  <r>
    <x v="0"/>
    <s v="Athletic"/>
    <s v="Golf"/>
    <s v="FootJoy"/>
    <s v="Dial"/>
    <x v="5"/>
    <x v="104"/>
    <n v="2022"/>
    <n v="8545"/>
    <n v="17340"/>
  </r>
  <r>
    <x v="0"/>
    <s v="Athletic"/>
    <s v="Golf"/>
    <s v="FootJoy"/>
    <s v="Guide"/>
    <x v="12"/>
    <x v="32"/>
    <n v="2022"/>
    <n v="114500"/>
    <n v="17175"/>
  </r>
  <r>
    <x v="0"/>
    <s v="Athletic"/>
    <s v="Golf"/>
    <s v="FootJoy"/>
    <s v="Guide"/>
    <x v="12"/>
    <x v="105"/>
    <n v="2022"/>
    <n v="113500"/>
    <n v="17025"/>
  </r>
  <r>
    <x v="0"/>
    <s v="Athletic"/>
    <s v="Golf"/>
    <s v="FootJoy"/>
    <s v="Dial"/>
    <x v="26"/>
    <x v="101"/>
    <n v="2022"/>
    <n v="7540"/>
    <n v="16800"/>
  </r>
  <r>
    <x v="0"/>
    <s v="Athletic"/>
    <s v="Golf"/>
    <s v="FootJoy"/>
    <s v="Dial"/>
    <x v="15"/>
    <x v="103"/>
    <n v="2022"/>
    <n v="15075"/>
    <n v="16350"/>
  </r>
  <r>
    <x v="0"/>
    <s v="Athletic"/>
    <s v="Golf"/>
    <s v="FootJoy"/>
    <s v="Guide"/>
    <x v="12"/>
    <x v="106"/>
    <n v="2022"/>
    <n v="109000"/>
    <n v="16350"/>
  </r>
  <r>
    <x v="0"/>
    <s v="Athletic"/>
    <s v="Golf"/>
    <s v="FootJoy"/>
    <s v="Dial"/>
    <x v="5"/>
    <x v="104"/>
    <n v="2022"/>
    <n v="8040"/>
    <n v="16320"/>
  </r>
  <r>
    <x v="0"/>
    <s v="Athletic"/>
    <s v="Golf"/>
    <s v="FootJoy"/>
    <s v="Guide"/>
    <x v="12"/>
    <x v="106"/>
    <n v="2022"/>
    <n v="108000"/>
    <n v="16200"/>
  </r>
  <r>
    <x v="0"/>
    <s v="Athletic"/>
    <s v="Golf"/>
    <s v="FootJoy"/>
    <s v="Dial"/>
    <x v="31"/>
    <x v="107"/>
    <n v="2022"/>
    <n v="5025"/>
    <n v="16150"/>
  </r>
  <r>
    <x v="0"/>
    <s v="Athletic"/>
    <s v="Golf"/>
    <s v="FootJoy"/>
    <s v="Dial"/>
    <x v="31"/>
    <x v="108"/>
    <n v="2022"/>
    <n v="5025"/>
    <n v="16150"/>
  </r>
  <r>
    <x v="0"/>
    <s v="Athletic"/>
    <s v="Golf"/>
    <s v="FootJoy"/>
    <s v="Dial"/>
    <x v="26"/>
    <x v="101"/>
    <n v="2022"/>
    <n v="7035"/>
    <n v="15680"/>
  </r>
  <r>
    <x v="0"/>
    <s v="Athletic"/>
    <s v="Golf"/>
    <s v="FootJoy"/>
    <s v="Dial"/>
    <x v="5"/>
    <x v="104"/>
    <n v="2022"/>
    <n v="7540"/>
    <n v="15300"/>
  </r>
  <r>
    <x v="0"/>
    <s v="Athletic"/>
    <s v="Golf"/>
    <s v="FootJoy"/>
    <s v="Guide"/>
    <x v="12"/>
    <x v="106"/>
    <n v="2022"/>
    <n v="101500"/>
    <n v="15225"/>
  </r>
  <r>
    <x v="0"/>
    <s v="Athletic"/>
    <s v="Golf"/>
    <s v="FootJoy"/>
    <s v="Guide"/>
    <x v="12"/>
    <x v="32"/>
    <n v="2022"/>
    <n v="100500"/>
    <n v="15075"/>
  </r>
  <r>
    <x v="0"/>
    <s v="Athletic"/>
    <s v="Golf"/>
    <s v="FootJoy"/>
    <s v="Dial"/>
    <x v="6"/>
    <x v="102"/>
    <n v="2022"/>
    <n v="5530"/>
    <n v="15070"/>
  </r>
  <r>
    <x v="0"/>
    <s v="Athletic"/>
    <s v="Golf"/>
    <s v="FootJoy"/>
    <s v="Dial"/>
    <x v="6"/>
    <x v="102"/>
    <n v="2022"/>
    <n v="5530"/>
    <n v="14960"/>
  </r>
  <r>
    <x v="0"/>
    <s v="Athletic"/>
    <s v="Golf"/>
    <s v="FootJoy"/>
    <s v="Guide"/>
    <x v="12"/>
    <x v="105"/>
    <n v="2022"/>
    <n v="106500"/>
    <n v="14910"/>
  </r>
  <r>
    <x v="0"/>
    <s v="Athletic"/>
    <s v="Golf"/>
    <s v="FootJoy"/>
    <s v="Dial"/>
    <x v="15"/>
    <x v="103"/>
    <n v="2022"/>
    <n v="13570"/>
    <n v="14715"/>
  </r>
  <r>
    <x v="0"/>
    <s v="Athletic"/>
    <s v="Golf"/>
    <s v="FootJoy"/>
    <s v="Dial"/>
    <x v="26"/>
    <x v="101"/>
    <n v="2022"/>
    <n v="6535"/>
    <n v="14560"/>
  </r>
  <r>
    <x v="0"/>
    <s v="Athletic"/>
    <s v="Golf"/>
    <s v="FootJoy"/>
    <s v="Dial"/>
    <x v="26"/>
    <x v="101"/>
    <n v="2022"/>
    <n v="6535"/>
    <n v="14560"/>
  </r>
  <r>
    <x v="0"/>
    <s v="Athletic"/>
    <s v="Golf"/>
    <s v="FootJoy"/>
    <s v="Dial"/>
    <x v="26"/>
    <x v="101"/>
    <n v="2022"/>
    <n v="6530"/>
    <n v="14560"/>
  </r>
  <r>
    <x v="0"/>
    <s v="Athletic"/>
    <s v="Golf"/>
    <s v="FootJoy"/>
    <s v="Guide"/>
    <x v="12"/>
    <x v="105"/>
    <n v="2022"/>
    <n v="104000"/>
    <n v="14560"/>
  </r>
  <r>
    <x v="0"/>
    <s v="Athletic"/>
    <s v="Golf"/>
    <s v="FootJoy"/>
    <s v="Guide"/>
    <x v="12"/>
    <x v="106"/>
    <n v="2022"/>
    <n v="96000"/>
    <n v="14400"/>
  </r>
  <r>
    <x v="0"/>
    <s v="Athletic"/>
    <s v="Golf"/>
    <s v="FootJoy"/>
    <s v="Dial"/>
    <x v="5"/>
    <x v="104"/>
    <n v="2022"/>
    <n v="7035"/>
    <n v="14280"/>
  </r>
  <r>
    <x v="0"/>
    <s v="Athletic"/>
    <s v="Golf"/>
    <s v="FootJoy"/>
    <s v="Guide"/>
    <x v="12"/>
    <x v="38"/>
    <n v="2022"/>
    <n v="94000"/>
    <n v="14100"/>
  </r>
  <r>
    <x v="0"/>
    <s v="Athletic"/>
    <s v="Golf"/>
    <s v="FootJoy"/>
    <s v="Guide"/>
    <x v="12"/>
    <x v="32"/>
    <n v="2022"/>
    <n v="98000"/>
    <n v="13720"/>
  </r>
  <r>
    <x v="0"/>
    <s v="Athletic"/>
    <s v="Golf"/>
    <s v="FootJoy"/>
    <s v="Dial"/>
    <x v="15"/>
    <x v="103"/>
    <n v="2022"/>
    <n v="12565"/>
    <n v="13625"/>
  </r>
  <r>
    <x v="0"/>
    <s v="Athletic"/>
    <s v="Golf"/>
    <s v="FootJoy"/>
    <s v="Dial"/>
    <x v="26"/>
    <x v="101"/>
    <n v="2022"/>
    <n v="6030"/>
    <n v="13440"/>
  </r>
  <r>
    <x v="0"/>
    <s v="Athletic"/>
    <s v="Golf"/>
    <s v="FootJoy"/>
    <s v="Dial"/>
    <x v="31"/>
    <x v="107"/>
    <n v="2022"/>
    <n v="4025"/>
    <n v="12920"/>
  </r>
  <r>
    <x v="0"/>
    <s v="Athletic"/>
    <s v="Golf"/>
    <s v="FootJoy"/>
    <s v="Dial"/>
    <x v="31"/>
    <x v="108"/>
    <n v="2022"/>
    <n v="4025"/>
    <n v="12920"/>
  </r>
  <r>
    <x v="0"/>
    <s v="Athletic"/>
    <s v="Golf"/>
    <s v="FootJoy"/>
    <s v="Guide"/>
    <x v="12"/>
    <x v="38"/>
    <n v="2022"/>
    <n v="86000"/>
    <n v="12900"/>
  </r>
  <r>
    <x v="0"/>
    <s v="Athletic"/>
    <s v="Golf"/>
    <s v="FootJoy"/>
    <s v="Dial"/>
    <x v="26"/>
    <x v="101"/>
    <n v="2022"/>
    <n v="5530"/>
    <n v="12320"/>
  </r>
  <r>
    <x v="0"/>
    <s v="Athletic"/>
    <s v="Golf"/>
    <s v="FootJoy"/>
    <s v="Dial"/>
    <x v="5"/>
    <x v="104"/>
    <n v="2022"/>
    <n v="6030"/>
    <n v="12120"/>
  </r>
  <r>
    <x v="0"/>
    <s v="Athletic"/>
    <s v="Golf"/>
    <s v="FootJoy"/>
    <s v="Guide"/>
    <x v="12"/>
    <x v="105"/>
    <n v="2022"/>
    <n v="86000"/>
    <n v="12040"/>
  </r>
  <r>
    <x v="0"/>
    <s v="Athletic"/>
    <s v="Golf"/>
    <s v="FootJoy"/>
    <s v="Dial"/>
    <x v="15"/>
    <x v="103"/>
    <n v="2022"/>
    <n v="10555"/>
    <n v="11445"/>
  </r>
  <r>
    <x v="0"/>
    <s v="Athletic"/>
    <s v="Golf"/>
    <s v="FootJoy"/>
    <s v="Dial"/>
    <x v="26"/>
    <x v="101"/>
    <n v="2022"/>
    <n v="5025"/>
    <n v="11200"/>
  </r>
  <r>
    <x v="0"/>
    <s v="Athletic"/>
    <s v="Golf"/>
    <s v="FootJoy"/>
    <s v="Dial"/>
    <x v="26"/>
    <x v="101"/>
    <n v="2022"/>
    <n v="5025"/>
    <n v="11200"/>
  </r>
  <r>
    <x v="0"/>
    <s v="Athletic"/>
    <s v="Golf"/>
    <s v="FootJoy"/>
    <s v="Dial"/>
    <x v="5"/>
    <x v="104"/>
    <n v="2022"/>
    <n v="5530"/>
    <n v="11110"/>
  </r>
  <r>
    <x v="0"/>
    <s v="Athletic"/>
    <s v="Golf"/>
    <s v="FootJoy"/>
    <s v="Guide"/>
    <x v="12"/>
    <x v="105"/>
    <n v="2022"/>
    <n v="72000"/>
    <n v="10800"/>
  </r>
  <r>
    <x v="0"/>
    <s v="Athletic"/>
    <s v="Golf"/>
    <s v="FootJoy"/>
    <s v="Guide"/>
    <x v="12"/>
    <x v="106"/>
    <n v="2022"/>
    <n v="69500"/>
    <n v="10425"/>
  </r>
  <r>
    <x v="0"/>
    <s v="Athletic"/>
    <s v="Golf"/>
    <s v="FootJoy"/>
    <s v="Guide"/>
    <x v="12"/>
    <x v="105"/>
    <n v="2022"/>
    <n v="74000"/>
    <n v="10360"/>
  </r>
  <r>
    <x v="0"/>
    <s v="Athletic"/>
    <s v="Golf"/>
    <s v="FootJoy"/>
    <s v="Dial"/>
    <x v="15"/>
    <x v="103"/>
    <n v="2022"/>
    <n v="9550"/>
    <n v="10355"/>
  </r>
  <r>
    <x v="0"/>
    <s v="Athletic"/>
    <s v="Golf"/>
    <s v="FootJoy"/>
    <s v="Dial"/>
    <x v="15"/>
    <x v="103"/>
    <n v="2022"/>
    <n v="9550"/>
    <n v="10355"/>
  </r>
  <r>
    <x v="0"/>
    <s v="Athletic"/>
    <s v="Golf"/>
    <s v="FootJoy"/>
    <s v="Dial"/>
    <x v="15"/>
    <x v="103"/>
    <n v="2022"/>
    <n v="9545"/>
    <n v="10355"/>
  </r>
  <r>
    <x v="0"/>
    <s v="Athletic"/>
    <s v="Golf"/>
    <s v="FootJoy"/>
    <s v="Dial"/>
    <x v="5"/>
    <x v="104"/>
    <n v="2022"/>
    <n v="5025"/>
    <n v="10100"/>
  </r>
  <r>
    <x v="0"/>
    <s v="Athletic"/>
    <s v="Golf"/>
    <s v="FootJoy"/>
    <s v="Dial"/>
    <x v="26"/>
    <x v="101"/>
    <n v="2022"/>
    <n v="4525"/>
    <n v="10080"/>
  </r>
  <r>
    <x v="0"/>
    <s v="Athletic"/>
    <s v="Golf"/>
    <s v="FootJoy"/>
    <s v="Dial"/>
    <x v="26"/>
    <x v="101"/>
    <n v="2022"/>
    <n v="4525"/>
    <n v="10080"/>
  </r>
  <r>
    <x v="0"/>
    <s v="Athletic"/>
    <s v="Golf"/>
    <s v="FootJoy"/>
    <s v="Guide"/>
    <x v="12"/>
    <x v="106"/>
    <n v="2022"/>
    <n v="65500"/>
    <n v="9825"/>
  </r>
  <r>
    <x v="0"/>
    <s v="Athletic"/>
    <s v="Golf"/>
    <s v="FootJoy"/>
    <s v="Dial"/>
    <x v="15"/>
    <x v="103"/>
    <n v="2022"/>
    <n v="9045"/>
    <n v="9810"/>
  </r>
  <r>
    <x v="0"/>
    <s v="Athletic"/>
    <s v="Golf"/>
    <s v="FootJoy"/>
    <s v="Dial"/>
    <x v="20"/>
    <x v="109"/>
    <n v="2022"/>
    <n v="2010"/>
    <n v="9740"/>
  </r>
  <r>
    <x v="0"/>
    <s v="Athletic"/>
    <s v="Golf"/>
    <s v="FootJoy"/>
    <s v="Dial"/>
    <x v="20"/>
    <x v="109"/>
    <n v="2022"/>
    <n v="2010"/>
    <n v="9740"/>
  </r>
  <r>
    <x v="0"/>
    <s v="Athletic"/>
    <s v="Golf"/>
    <s v="FootJoy"/>
    <s v="Dial"/>
    <x v="31"/>
    <x v="107"/>
    <n v="2022"/>
    <n v="3015"/>
    <n v="9690"/>
  </r>
  <r>
    <x v="0"/>
    <s v="Athletic"/>
    <s v="Golf"/>
    <s v="FootJoy"/>
    <s v="Dial"/>
    <x v="31"/>
    <x v="108"/>
    <n v="2022"/>
    <n v="3015"/>
    <n v="9690"/>
  </r>
  <r>
    <x v="0"/>
    <s v="Athletic"/>
    <s v="Golf"/>
    <s v="FootJoy"/>
    <s v="Dial"/>
    <x v="6"/>
    <x v="102"/>
    <n v="2022"/>
    <n v="3520"/>
    <n v="9590"/>
  </r>
  <r>
    <x v="0"/>
    <s v="Athletic"/>
    <s v="Golf"/>
    <s v="FootJoy"/>
    <s v="Guide"/>
    <x v="12"/>
    <x v="38"/>
    <n v="2022"/>
    <n v="63500"/>
    <n v="9525"/>
  </r>
  <r>
    <x v="0"/>
    <s v="Athletic"/>
    <s v="Golf"/>
    <s v="FootJoy"/>
    <s v="Dial"/>
    <x v="15"/>
    <x v="103"/>
    <n v="2022"/>
    <n v="8545"/>
    <n v="9265"/>
  </r>
  <r>
    <x v="0"/>
    <s v="Athletic"/>
    <s v="Golf"/>
    <s v="FootJoy"/>
    <s v="Guide"/>
    <x v="12"/>
    <x v="32"/>
    <n v="2022"/>
    <n v="61000"/>
    <n v="9150"/>
  </r>
  <r>
    <x v="0"/>
    <s v="Athletic"/>
    <s v="Golf"/>
    <s v="FootJoy"/>
    <s v="Guide"/>
    <x v="12"/>
    <x v="106"/>
    <n v="2022"/>
    <n v="60500"/>
    <n v="9075"/>
  </r>
  <r>
    <x v="0"/>
    <s v="Athletic"/>
    <s v="Golf"/>
    <s v="FootJoy"/>
    <s v="Dial"/>
    <x v="26"/>
    <x v="101"/>
    <n v="2022"/>
    <n v="4020"/>
    <n v="8960"/>
  </r>
  <r>
    <x v="0"/>
    <s v="Athletic"/>
    <s v="Golf"/>
    <s v="FootJoy"/>
    <s v="Dial"/>
    <x v="26"/>
    <x v="101"/>
    <n v="2022"/>
    <n v="4020"/>
    <n v="8960"/>
  </r>
  <r>
    <x v="0"/>
    <s v="Athletic"/>
    <s v="Golf"/>
    <s v="FootJoy"/>
    <s v="Guide"/>
    <x v="12"/>
    <x v="32"/>
    <n v="2022"/>
    <n v="63500"/>
    <n v="8890"/>
  </r>
  <r>
    <x v="0"/>
    <s v="Athletic"/>
    <s v="Golf"/>
    <s v="FootJoy"/>
    <s v="Guide"/>
    <x v="12"/>
    <x v="106"/>
    <n v="2022"/>
    <n v="62500"/>
    <n v="8750"/>
  </r>
  <r>
    <x v="0"/>
    <s v="Athletic"/>
    <s v="Golf"/>
    <s v="FootJoy"/>
    <s v="Dial"/>
    <x v="15"/>
    <x v="103"/>
    <n v="2022"/>
    <n v="8040"/>
    <n v="8720"/>
  </r>
  <r>
    <x v="0"/>
    <s v="Athletic"/>
    <s v="Golf"/>
    <s v="FootJoy"/>
    <s v="Dial"/>
    <x v="15"/>
    <x v="103"/>
    <n v="2022"/>
    <n v="8040"/>
    <n v="8720"/>
  </r>
  <r>
    <x v="0"/>
    <s v="Athletic"/>
    <s v="Golf"/>
    <s v="FootJoy"/>
    <s v="Guide"/>
    <x v="12"/>
    <x v="105"/>
    <n v="2022"/>
    <n v="56500"/>
    <n v="8475"/>
  </r>
  <r>
    <x v="0"/>
    <s v="Athletic"/>
    <s v="Golf"/>
    <s v="FootJoy"/>
    <s v="Guide"/>
    <x v="12"/>
    <x v="32"/>
    <n v="2022"/>
    <n v="54500"/>
    <n v="8175"/>
  </r>
  <r>
    <x v="0"/>
    <s v="Athletic"/>
    <s v="Golf"/>
    <s v="FootJoy"/>
    <s v="Dial"/>
    <x v="6"/>
    <x v="102"/>
    <n v="2022"/>
    <n v="3015"/>
    <n v="8160"/>
  </r>
  <r>
    <x v="0"/>
    <s v="Athletic"/>
    <s v="Golf"/>
    <s v="FootJoy"/>
    <s v="Dial"/>
    <x v="5"/>
    <x v="104"/>
    <n v="2022"/>
    <n v="4020"/>
    <n v="8080"/>
  </r>
  <r>
    <x v="0"/>
    <s v="Athletic"/>
    <s v="Golf"/>
    <s v="FootJoy"/>
    <s v="Dial"/>
    <x v="26"/>
    <x v="101"/>
    <n v="2022"/>
    <n v="3520"/>
    <n v="7840"/>
  </r>
  <r>
    <x v="0"/>
    <s v="Athletic"/>
    <s v="Golf"/>
    <s v="FootJoy"/>
    <s v="Guide"/>
    <x v="12"/>
    <x v="106"/>
    <n v="2022"/>
    <n v="52000"/>
    <n v="7800"/>
  </r>
  <r>
    <x v="0"/>
    <s v="Athletic"/>
    <s v="Golf"/>
    <s v="FootJoy"/>
    <s v="Guide"/>
    <x v="12"/>
    <x v="106"/>
    <n v="2022"/>
    <n v="49000"/>
    <n v="7350"/>
  </r>
  <r>
    <x v="0"/>
    <s v="Athletic"/>
    <s v="Golf"/>
    <s v="FootJoy"/>
    <s v="Guide"/>
    <x v="12"/>
    <x v="106"/>
    <n v="2022"/>
    <n v="48500"/>
    <n v="7275"/>
  </r>
  <r>
    <x v="0"/>
    <s v="Athletic"/>
    <s v="Golf"/>
    <s v="FootJoy"/>
    <s v="Guide"/>
    <x v="12"/>
    <x v="105"/>
    <n v="2022"/>
    <n v="48500"/>
    <n v="7275"/>
  </r>
  <r>
    <x v="0"/>
    <s v="Athletic"/>
    <s v="Golf"/>
    <s v="FootJoy"/>
    <s v="Guide"/>
    <x v="12"/>
    <x v="20"/>
    <n v="2022"/>
    <n v="48000"/>
    <n v="7200"/>
  </r>
  <r>
    <x v="0"/>
    <s v="Athletic"/>
    <s v="Golf"/>
    <s v="FootJoy"/>
    <s v="Dial"/>
    <x v="5"/>
    <x v="104"/>
    <n v="2022"/>
    <n v="3520"/>
    <n v="7140"/>
  </r>
  <r>
    <x v="0"/>
    <s v="Athletic"/>
    <s v="Golf"/>
    <s v="FootJoy"/>
    <s v="Guide"/>
    <x v="12"/>
    <x v="105"/>
    <n v="2022"/>
    <n v="46500"/>
    <n v="6975"/>
  </r>
  <r>
    <x v="0"/>
    <s v="Athletic"/>
    <s v="Golf"/>
    <s v="FootJoy"/>
    <s v="Guide"/>
    <x v="12"/>
    <x v="105"/>
    <n v="2022"/>
    <n v="49500"/>
    <n v="6930"/>
  </r>
  <r>
    <x v="0"/>
    <s v="Athletic"/>
    <s v="Golf"/>
    <s v="FootJoy"/>
    <s v="Dial"/>
    <x v="6"/>
    <x v="102"/>
    <n v="2022"/>
    <n v="2515"/>
    <n v="6800"/>
  </r>
  <r>
    <x v="0"/>
    <s v="Athletic"/>
    <s v="Golf"/>
    <s v="FootJoy"/>
    <s v="Dial"/>
    <x v="26"/>
    <x v="101"/>
    <n v="2022"/>
    <n v="3020"/>
    <n v="6720"/>
  </r>
  <r>
    <x v="0"/>
    <s v="Athletic"/>
    <s v="Golf"/>
    <s v="FootJoy"/>
    <s v="Dial"/>
    <x v="26"/>
    <x v="101"/>
    <n v="2022"/>
    <n v="3015"/>
    <n v="6720"/>
  </r>
  <r>
    <x v="0"/>
    <s v="Athletic"/>
    <s v="Golf"/>
    <s v="FootJoy"/>
    <s v="Dial"/>
    <x v="26"/>
    <x v="101"/>
    <n v="2022"/>
    <n v="3015"/>
    <n v="6720"/>
  </r>
  <r>
    <x v="0"/>
    <s v="Athletic"/>
    <s v="Golf"/>
    <s v="FootJoy"/>
    <s v="Guide"/>
    <x v="12"/>
    <x v="105"/>
    <n v="2022"/>
    <n v="44500"/>
    <n v="6675"/>
  </r>
  <r>
    <x v="0"/>
    <s v="Athletic"/>
    <s v="Golf"/>
    <s v="FootJoy"/>
    <s v="Dial"/>
    <x v="15"/>
    <x v="103"/>
    <n v="2022"/>
    <n v="6030"/>
    <n v="6540"/>
  </r>
  <r>
    <x v="0"/>
    <s v="Athletic"/>
    <s v="Golf"/>
    <s v="FootJoy"/>
    <s v="Dial"/>
    <x v="15"/>
    <x v="103"/>
    <n v="2022"/>
    <n v="6030"/>
    <n v="6540"/>
  </r>
  <r>
    <x v="0"/>
    <s v="Athletic"/>
    <s v="Golf"/>
    <s v="FootJoy"/>
    <s v="Dial"/>
    <x v="31"/>
    <x v="107"/>
    <n v="2022"/>
    <n v="2010"/>
    <n v="6460"/>
  </r>
  <r>
    <x v="0"/>
    <s v="Athletic"/>
    <s v="Golf"/>
    <s v="FootJoy"/>
    <s v="Dial"/>
    <x v="31"/>
    <x v="107"/>
    <n v="2022"/>
    <n v="2010"/>
    <n v="6460"/>
  </r>
  <r>
    <x v="0"/>
    <s v="Athletic"/>
    <s v="Golf"/>
    <s v="FootJoy"/>
    <s v="Dial"/>
    <x v="31"/>
    <x v="108"/>
    <n v="2022"/>
    <n v="2010"/>
    <n v="6460"/>
  </r>
  <r>
    <x v="0"/>
    <s v="Athletic"/>
    <s v="Golf"/>
    <s v="FootJoy"/>
    <s v="Dial"/>
    <x v="31"/>
    <x v="108"/>
    <n v="2022"/>
    <n v="2010"/>
    <n v="6460"/>
  </r>
  <r>
    <x v="0"/>
    <s v="Athletic"/>
    <s v="Golf"/>
    <s v="FootJoy"/>
    <s v="Guide"/>
    <x v="12"/>
    <x v="38"/>
    <n v="2022"/>
    <n v="44000"/>
    <n v="6160"/>
  </r>
  <r>
    <x v="0"/>
    <s v="Athletic"/>
    <s v="Golf"/>
    <s v="FootJoy"/>
    <s v="Guide"/>
    <x v="12"/>
    <x v="105"/>
    <n v="2022"/>
    <n v="41000"/>
    <n v="6150"/>
  </r>
  <r>
    <x v="0"/>
    <s v="Athletic"/>
    <s v="Golf"/>
    <s v="FootJoy"/>
    <s v="Dial"/>
    <x v="5"/>
    <x v="104"/>
    <n v="2022"/>
    <n v="3015"/>
    <n v="6060"/>
  </r>
  <r>
    <x v="0"/>
    <s v="Athletic"/>
    <s v="Golf"/>
    <s v="FootJoy"/>
    <s v="Guide"/>
    <x v="12"/>
    <x v="105"/>
    <n v="2022"/>
    <n v="40000"/>
    <n v="6000"/>
  </r>
  <r>
    <x v="0"/>
    <s v="Athletic"/>
    <s v="Golf"/>
    <s v="FootJoy"/>
    <s v="Dial"/>
    <x v="15"/>
    <x v="103"/>
    <n v="2022"/>
    <n v="5530"/>
    <n v="5995"/>
  </r>
  <r>
    <x v="0"/>
    <s v="Athletic"/>
    <s v="Golf"/>
    <s v="FootJoy"/>
    <s v="Dial"/>
    <x v="15"/>
    <x v="103"/>
    <n v="2022"/>
    <n v="5530"/>
    <n v="5995"/>
  </r>
  <r>
    <x v="0"/>
    <s v="Athletic"/>
    <s v="Golf"/>
    <s v="FootJoy"/>
    <s v="Dial"/>
    <x v="15"/>
    <x v="103"/>
    <n v="2022"/>
    <n v="5530"/>
    <n v="5995"/>
  </r>
  <r>
    <x v="0"/>
    <s v="Athletic"/>
    <s v="Golf"/>
    <s v="FootJoy"/>
    <s v="Bayonet"/>
    <x v="10"/>
    <x v="110"/>
    <n v="2022"/>
    <n v="45000"/>
    <n v="5850"/>
  </r>
  <r>
    <x v="0"/>
    <s v="Athletic"/>
    <s v="Golf"/>
    <s v="FootJoy"/>
    <s v="Guide"/>
    <x v="12"/>
    <x v="38"/>
    <n v="2022"/>
    <n v="38500"/>
    <n v="5775"/>
  </r>
  <r>
    <x v="0"/>
    <s v="Athletic"/>
    <s v="Golf"/>
    <s v="FootJoy"/>
    <s v="Guide"/>
    <x v="12"/>
    <x v="106"/>
    <n v="2022"/>
    <n v="38500"/>
    <n v="5775"/>
  </r>
  <r>
    <x v="0"/>
    <s v="Athletic"/>
    <s v="Golf"/>
    <s v="FootJoy"/>
    <s v="Guide"/>
    <x v="12"/>
    <x v="105"/>
    <n v="2022"/>
    <n v="38500"/>
    <n v="5775"/>
  </r>
  <r>
    <x v="0"/>
    <s v="Athletic"/>
    <s v="Golf"/>
    <s v="FootJoy"/>
    <s v="Guide"/>
    <x v="12"/>
    <x v="105"/>
    <n v="2022"/>
    <n v="38500"/>
    <n v="5775"/>
  </r>
  <r>
    <x v="0"/>
    <s v="Athletic"/>
    <s v="Golf"/>
    <s v="FootJoy"/>
    <s v="Guide"/>
    <x v="12"/>
    <x v="105"/>
    <n v="2022"/>
    <n v="38500"/>
    <n v="5775"/>
  </r>
  <r>
    <x v="0"/>
    <s v="Athletic"/>
    <s v="Golf"/>
    <s v="FootJoy"/>
    <s v="Guide"/>
    <x v="12"/>
    <x v="105"/>
    <n v="2022"/>
    <n v="41000"/>
    <n v="5740"/>
  </r>
  <r>
    <x v="0"/>
    <s v="Athletic"/>
    <s v="Golf"/>
    <s v="FootJoy"/>
    <s v="Guide"/>
    <x v="13"/>
    <x v="34"/>
    <n v="2022"/>
    <n v="40500"/>
    <n v="5670"/>
  </r>
  <r>
    <x v="0"/>
    <s v="Athletic"/>
    <s v="Golf"/>
    <s v="FootJoy"/>
    <s v="Dial"/>
    <x v="26"/>
    <x v="101"/>
    <n v="2022"/>
    <n v="2515"/>
    <n v="5600"/>
  </r>
  <r>
    <x v="0"/>
    <s v="Athletic"/>
    <s v="Golf"/>
    <s v="FootJoy"/>
    <s v="Dial"/>
    <x v="26"/>
    <x v="101"/>
    <n v="2022"/>
    <n v="2515"/>
    <n v="5600"/>
  </r>
  <r>
    <x v="0"/>
    <s v="Athletic"/>
    <s v="Golf"/>
    <s v="FootJoy"/>
    <s v="Dial"/>
    <x v="26"/>
    <x v="101"/>
    <n v="2022"/>
    <n v="2515"/>
    <n v="5600"/>
  </r>
  <r>
    <x v="0"/>
    <s v="Athletic"/>
    <s v="Golf"/>
    <s v="FootJoy"/>
    <s v="Dial"/>
    <x v="26"/>
    <x v="101"/>
    <n v="2022"/>
    <n v="2515"/>
    <n v="5600"/>
  </r>
  <r>
    <x v="0"/>
    <s v="Athletic"/>
    <s v="Golf"/>
    <s v="FootJoy"/>
    <s v="Dial"/>
    <x v="26"/>
    <x v="101"/>
    <n v="2022"/>
    <n v="2515"/>
    <n v="5600"/>
  </r>
  <r>
    <x v="0"/>
    <s v="Athletic"/>
    <s v="Golf"/>
    <s v="FootJoy"/>
    <s v="Dial"/>
    <x v="15"/>
    <x v="103"/>
    <n v="2022"/>
    <n v="5025"/>
    <n v="5450"/>
  </r>
  <r>
    <x v="0"/>
    <s v="Athletic"/>
    <s v="Golf"/>
    <s v="FootJoy"/>
    <s v="Dial"/>
    <x v="15"/>
    <x v="103"/>
    <n v="2022"/>
    <n v="5025"/>
    <n v="5450"/>
  </r>
  <r>
    <x v="0"/>
    <s v="Athletic"/>
    <s v="Golf"/>
    <s v="FootJoy"/>
    <s v="Guide"/>
    <x v="12"/>
    <x v="20"/>
    <n v="2022"/>
    <n v="36000"/>
    <n v="5400"/>
  </r>
  <r>
    <x v="0"/>
    <s v="Athletic"/>
    <s v="Golf"/>
    <s v="FootJoy"/>
    <s v="Guide"/>
    <x v="12"/>
    <x v="106"/>
    <n v="2022"/>
    <n v="37000"/>
    <n v="5180"/>
  </r>
  <r>
    <x v="0"/>
    <s v="Athletic"/>
    <s v="Golf"/>
    <s v="FootJoy"/>
    <s v="Guide"/>
    <x v="12"/>
    <x v="38"/>
    <n v="2022"/>
    <n v="34500"/>
    <n v="5175"/>
  </r>
  <r>
    <x v="0"/>
    <s v="Athletic"/>
    <s v="Golf"/>
    <s v="FootJoy"/>
    <s v="Guide"/>
    <x v="12"/>
    <x v="105"/>
    <n v="2022"/>
    <n v="33500"/>
    <n v="5025"/>
  </r>
  <r>
    <x v="0"/>
    <s v="Athletic"/>
    <s v="Golf"/>
    <s v="FootJoy"/>
    <s v="Guide"/>
    <x v="13"/>
    <x v="34"/>
    <n v="2022"/>
    <n v="35500"/>
    <n v="4970"/>
  </r>
  <r>
    <x v="0"/>
    <s v="Athletic"/>
    <s v="Golf"/>
    <s v="FootJoy"/>
    <s v="Dial"/>
    <x v="15"/>
    <x v="103"/>
    <n v="2022"/>
    <n v="4525"/>
    <n v="4905"/>
  </r>
  <r>
    <x v="0"/>
    <s v="Athletic"/>
    <s v="Golf"/>
    <s v="FootJoy"/>
    <s v="Dial"/>
    <x v="20"/>
    <x v="109"/>
    <n v="2022"/>
    <n v="1005"/>
    <n v="4870"/>
  </r>
  <r>
    <x v="0"/>
    <s v="Athletic"/>
    <s v="Golf"/>
    <s v="FootJoy"/>
    <s v="Dial"/>
    <x v="20"/>
    <x v="109"/>
    <n v="2022"/>
    <n v="1000"/>
    <n v="4870"/>
  </r>
  <r>
    <x v="0"/>
    <s v="Athletic"/>
    <s v="Golf"/>
    <s v="FootJoy"/>
    <s v="Dial"/>
    <x v="20"/>
    <x v="109"/>
    <n v="2022"/>
    <n v="1005"/>
    <n v="4870"/>
  </r>
  <r>
    <x v="0"/>
    <s v="Athletic"/>
    <s v="Golf"/>
    <s v="FootJoy"/>
    <s v="Dial"/>
    <x v="20"/>
    <x v="109"/>
    <n v="2022"/>
    <n v="1000"/>
    <n v="4870"/>
  </r>
  <r>
    <x v="0"/>
    <s v="Athletic"/>
    <s v="Golf"/>
    <s v="FootJoy"/>
    <s v="Dial"/>
    <x v="20"/>
    <x v="109"/>
    <n v="2022"/>
    <n v="1005"/>
    <n v="4870"/>
  </r>
  <r>
    <x v="0"/>
    <s v="Athletic"/>
    <s v="Golf"/>
    <s v="FootJoy"/>
    <s v="Dial"/>
    <x v="20"/>
    <x v="109"/>
    <n v="2022"/>
    <n v="1005"/>
    <n v="4870"/>
  </r>
  <r>
    <x v="0"/>
    <s v="Athletic"/>
    <s v="Golf"/>
    <s v="FootJoy"/>
    <s v="Dial"/>
    <x v="31"/>
    <x v="107"/>
    <n v="2022"/>
    <n v="1510"/>
    <n v="4845"/>
  </r>
  <r>
    <x v="0"/>
    <s v="Athletic"/>
    <s v="Golf"/>
    <s v="FootJoy"/>
    <s v="Dial"/>
    <x v="31"/>
    <x v="107"/>
    <n v="2022"/>
    <n v="1510"/>
    <n v="4845"/>
  </r>
  <r>
    <x v="0"/>
    <s v="Athletic"/>
    <s v="Golf"/>
    <s v="FootJoy"/>
    <s v="Dial"/>
    <x v="31"/>
    <x v="108"/>
    <n v="2022"/>
    <n v="1510"/>
    <n v="4845"/>
  </r>
  <r>
    <x v="0"/>
    <s v="Athletic"/>
    <s v="Golf"/>
    <s v="FootJoy"/>
    <s v="Bayonet"/>
    <x v="10"/>
    <x v="110"/>
    <n v="2022"/>
    <n v="37000"/>
    <n v="4810"/>
  </r>
  <r>
    <x v="0"/>
    <s v="Athletic"/>
    <s v="Golf"/>
    <s v="FootJoy"/>
    <s v="Guide"/>
    <x v="12"/>
    <x v="105"/>
    <n v="2022"/>
    <n v="32000"/>
    <n v="4800"/>
  </r>
  <r>
    <x v="0"/>
    <s v="Athletic"/>
    <s v="Golf"/>
    <s v="FootJoy"/>
    <s v="Guide"/>
    <x v="13"/>
    <x v="25"/>
    <n v="2022"/>
    <n v="32500"/>
    <n v="4550"/>
  </r>
  <r>
    <x v="0"/>
    <s v="Athletic"/>
    <s v="Golf"/>
    <s v="FootJoy"/>
    <s v="Guide"/>
    <x v="12"/>
    <x v="38"/>
    <n v="2022"/>
    <n v="30000"/>
    <n v="4500"/>
  </r>
  <r>
    <x v="0"/>
    <s v="Athletic"/>
    <s v="Golf"/>
    <s v="FootJoy"/>
    <s v="Guide"/>
    <x v="12"/>
    <x v="38"/>
    <n v="2022"/>
    <n v="30000"/>
    <n v="4500"/>
  </r>
  <r>
    <x v="0"/>
    <s v="Athletic"/>
    <s v="Golf"/>
    <s v="FootJoy"/>
    <s v="Dial"/>
    <x v="26"/>
    <x v="101"/>
    <n v="2022"/>
    <n v="2010"/>
    <n v="4480"/>
  </r>
  <r>
    <x v="0"/>
    <s v="Athletic"/>
    <s v="Golf"/>
    <s v="FootJoy"/>
    <s v="Dial"/>
    <x v="26"/>
    <x v="101"/>
    <n v="2022"/>
    <n v="2010"/>
    <n v="4480"/>
  </r>
  <r>
    <x v="0"/>
    <s v="Athletic"/>
    <s v="Golf"/>
    <s v="FootJoy"/>
    <s v="Dial"/>
    <x v="26"/>
    <x v="101"/>
    <n v="2022"/>
    <n v="2010"/>
    <n v="4480"/>
  </r>
  <r>
    <x v="0"/>
    <s v="Athletic"/>
    <s v="Golf"/>
    <s v="FootJoy"/>
    <s v="Dial"/>
    <x v="26"/>
    <x v="101"/>
    <n v="2022"/>
    <n v="2010"/>
    <n v="4480"/>
  </r>
  <r>
    <x v="0"/>
    <s v="Athletic"/>
    <s v="Golf"/>
    <s v="FootJoy"/>
    <s v="Guide"/>
    <x v="12"/>
    <x v="105"/>
    <n v="2022"/>
    <n v="29500"/>
    <n v="4425"/>
  </r>
  <r>
    <x v="0"/>
    <s v="Athletic"/>
    <s v="Golf"/>
    <s v="FootJoy"/>
    <s v="Guide"/>
    <x v="12"/>
    <x v="32"/>
    <n v="2022"/>
    <n v="31000"/>
    <n v="4340"/>
  </r>
  <r>
    <x v="0"/>
    <s v="Athletic"/>
    <s v="Golf"/>
    <s v="FootJoy"/>
    <s v="Guide"/>
    <x v="12"/>
    <x v="105"/>
    <n v="2022"/>
    <n v="31000"/>
    <n v="4340"/>
  </r>
  <r>
    <x v="0"/>
    <s v="Athletic"/>
    <s v="Golf"/>
    <s v="FootJoy"/>
    <s v="Guide"/>
    <x v="12"/>
    <x v="106"/>
    <n v="2022"/>
    <n v="27500"/>
    <n v="4125"/>
  </r>
  <r>
    <x v="0"/>
    <s v="Athletic"/>
    <s v="Golf"/>
    <s v="FootJoy"/>
    <s v="Guide"/>
    <x v="12"/>
    <x v="106"/>
    <n v="2022"/>
    <n v="27500"/>
    <n v="4125"/>
  </r>
  <r>
    <x v="0"/>
    <s v="Athletic"/>
    <s v="Golf"/>
    <s v="FootJoy"/>
    <s v="Guide"/>
    <x v="12"/>
    <x v="105"/>
    <n v="2022"/>
    <n v="27500"/>
    <n v="4125"/>
  </r>
  <r>
    <x v="0"/>
    <s v="Athletic"/>
    <s v="Golf"/>
    <s v="FootJoy"/>
    <s v="Guide"/>
    <x v="12"/>
    <x v="105"/>
    <n v="2022"/>
    <n v="27500"/>
    <n v="4125"/>
  </r>
  <r>
    <x v="0"/>
    <s v="Athletic"/>
    <s v="Golf"/>
    <s v="FootJoy"/>
    <s v="Dial"/>
    <x v="6"/>
    <x v="102"/>
    <n v="2022"/>
    <n v="1510"/>
    <n v="4110"/>
  </r>
  <r>
    <x v="0"/>
    <s v="Athletic"/>
    <s v="Golf"/>
    <s v="FootJoy"/>
    <s v="Dial"/>
    <x v="6"/>
    <x v="102"/>
    <n v="2022"/>
    <n v="1510"/>
    <n v="4080"/>
  </r>
  <r>
    <x v="0"/>
    <s v="Athletic"/>
    <s v="Golf"/>
    <s v="FootJoy"/>
    <s v="Dial"/>
    <x v="6"/>
    <x v="102"/>
    <n v="2022"/>
    <n v="1510"/>
    <n v="4080"/>
  </r>
  <r>
    <x v="0"/>
    <s v="Athletic"/>
    <s v="Golf"/>
    <s v="FootJoy"/>
    <s v="Guide"/>
    <x v="12"/>
    <x v="105"/>
    <n v="2022"/>
    <n v="29000"/>
    <n v="4060"/>
  </r>
  <r>
    <x v="0"/>
    <s v="Athletic"/>
    <s v="Golf"/>
    <s v="FootJoy"/>
    <s v="Dial"/>
    <x v="5"/>
    <x v="104"/>
    <n v="2022"/>
    <n v="2010"/>
    <n v="4040"/>
  </r>
  <r>
    <x v="0"/>
    <s v="Athletic"/>
    <s v="Golf"/>
    <s v="FootJoy"/>
    <s v="Guide"/>
    <x v="12"/>
    <x v="20"/>
    <n v="2022"/>
    <n v="26500"/>
    <n v="3975"/>
  </r>
  <r>
    <x v="0"/>
    <s v="Athletic"/>
    <s v="Golf"/>
    <s v="FootJoy"/>
    <s v="Guide"/>
    <x v="12"/>
    <x v="106"/>
    <n v="2022"/>
    <n v="26500"/>
    <n v="3975"/>
  </r>
  <r>
    <x v="0"/>
    <s v="Athletic"/>
    <s v="Golf"/>
    <s v="FootJoy"/>
    <s v="Bayonet"/>
    <x v="10"/>
    <x v="110"/>
    <n v="2022"/>
    <n v="30000"/>
    <n v="3900"/>
  </r>
  <r>
    <x v="0"/>
    <s v="Athletic"/>
    <s v="Golf"/>
    <s v="FootJoy"/>
    <s v="Bayonet"/>
    <x v="10"/>
    <x v="110"/>
    <n v="2022"/>
    <n v="29500"/>
    <n v="3835"/>
  </r>
  <r>
    <x v="0"/>
    <s v="Athletic"/>
    <s v="Golf"/>
    <s v="FootJoy"/>
    <s v="Guide"/>
    <x v="12"/>
    <x v="105"/>
    <n v="2022"/>
    <n v="25500"/>
    <n v="3825"/>
  </r>
  <r>
    <x v="0"/>
    <s v="Athletic"/>
    <s v="Golf"/>
    <s v="FootJoy"/>
    <s v="Dial"/>
    <x v="15"/>
    <x v="103"/>
    <n v="2022"/>
    <n v="3520"/>
    <n v="3815"/>
  </r>
  <r>
    <x v="0"/>
    <s v="Athletic"/>
    <s v="Golf"/>
    <s v="FootJoy"/>
    <s v="Dial"/>
    <x v="15"/>
    <x v="103"/>
    <n v="2022"/>
    <n v="3520"/>
    <n v="3815"/>
  </r>
  <r>
    <x v="0"/>
    <s v="Athletic"/>
    <s v="Golf"/>
    <s v="FootJoy"/>
    <s v="Guide"/>
    <x v="13"/>
    <x v="42"/>
    <n v="2022"/>
    <n v="27000"/>
    <n v="3780"/>
  </r>
  <r>
    <x v="0"/>
    <s v="Athletic"/>
    <s v="Golf"/>
    <s v="FootJoy"/>
    <s v="Guide"/>
    <x v="12"/>
    <x v="38"/>
    <n v="2022"/>
    <n v="27000"/>
    <n v="3780"/>
  </r>
  <r>
    <x v="0"/>
    <s v="Athletic"/>
    <s v="Golf"/>
    <s v="FootJoy"/>
    <s v="Guide"/>
    <x v="12"/>
    <x v="106"/>
    <n v="2022"/>
    <n v="27000"/>
    <n v="3780"/>
  </r>
  <r>
    <x v="0"/>
    <s v="Athletic"/>
    <s v="Golf"/>
    <s v="FootJoy"/>
    <s v="Guide"/>
    <x v="12"/>
    <x v="38"/>
    <n v="2022"/>
    <n v="25000"/>
    <n v="3750"/>
  </r>
  <r>
    <x v="0"/>
    <s v="Athletic"/>
    <s v="Golf"/>
    <s v="FootJoy"/>
    <s v="Guide"/>
    <x v="12"/>
    <x v="106"/>
    <n v="2022"/>
    <n v="26500"/>
    <n v="3710"/>
  </r>
  <r>
    <x v="0"/>
    <s v="Athletic"/>
    <s v="Golf"/>
    <s v="FootJoy"/>
    <s v="Guide"/>
    <x v="12"/>
    <x v="32"/>
    <n v="2022"/>
    <n v="24500"/>
    <n v="3675"/>
  </r>
  <r>
    <x v="0"/>
    <s v="Athletic"/>
    <s v="Golf"/>
    <s v="FootJoy"/>
    <s v="Guide"/>
    <x v="12"/>
    <x v="38"/>
    <n v="2022"/>
    <n v="24500"/>
    <n v="3675"/>
  </r>
  <r>
    <x v="0"/>
    <s v="Athletic"/>
    <s v="Golf"/>
    <s v="FootJoy"/>
    <s v="Guide"/>
    <x v="12"/>
    <x v="105"/>
    <n v="2022"/>
    <n v="24500"/>
    <n v="3675"/>
  </r>
  <r>
    <x v="0"/>
    <s v="Athletic"/>
    <s v="Golf"/>
    <s v="FootJoy"/>
    <s v="Guide"/>
    <x v="12"/>
    <x v="105"/>
    <n v="2022"/>
    <n v="24500"/>
    <n v="3675"/>
  </r>
  <r>
    <x v="0"/>
    <s v="Athletic"/>
    <s v="Golf"/>
    <s v="FootJoy"/>
    <s v="Bayonet"/>
    <x v="10"/>
    <x v="110"/>
    <n v="2022"/>
    <n v="28000"/>
    <n v="3640"/>
  </r>
  <r>
    <x v="0"/>
    <s v="Athletic"/>
    <s v="Golf"/>
    <s v="FootJoy"/>
    <s v="Guide"/>
    <x v="13"/>
    <x v="34"/>
    <n v="2022"/>
    <n v="26000"/>
    <n v="3640"/>
  </r>
  <r>
    <x v="0"/>
    <s v="Athletic"/>
    <s v="Golf"/>
    <s v="FootJoy"/>
    <s v="Guide"/>
    <x v="12"/>
    <x v="38"/>
    <n v="2022"/>
    <n v="25500"/>
    <n v="3570"/>
  </r>
  <r>
    <x v="0"/>
    <s v="Athletic"/>
    <s v="Golf"/>
    <s v="FootJoy"/>
    <s v="Guide"/>
    <x v="12"/>
    <x v="38"/>
    <n v="2022"/>
    <n v="25500"/>
    <n v="3570"/>
  </r>
  <r>
    <x v="0"/>
    <s v="Athletic"/>
    <s v="Golf"/>
    <s v="FootJoy"/>
    <s v="Guide"/>
    <x v="12"/>
    <x v="105"/>
    <n v="2022"/>
    <n v="25500"/>
    <n v="3570"/>
  </r>
  <r>
    <x v="0"/>
    <s v="Athletic"/>
    <s v="Golf"/>
    <s v="FootJoy"/>
    <s v="Guide"/>
    <x v="12"/>
    <x v="105"/>
    <n v="2022"/>
    <n v="23500"/>
    <n v="3525"/>
  </r>
  <r>
    <x v="0"/>
    <s v="Athletic"/>
    <s v="Golf"/>
    <s v="FootJoy"/>
    <s v="Bayonet"/>
    <x v="10"/>
    <x v="110"/>
    <n v="2022"/>
    <n v="27000"/>
    <n v="3510"/>
  </r>
  <r>
    <x v="0"/>
    <s v="Athletic"/>
    <s v="Golf"/>
    <s v="FootJoy"/>
    <s v="Guide"/>
    <x v="12"/>
    <x v="38"/>
    <n v="2022"/>
    <n v="23000"/>
    <n v="3450"/>
  </r>
  <r>
    <x v="0"/>
    <s v="Athletic"/>
    <s v="Golf"/>
    <s v="FootJoy"/>
    <s v="Bayonet"/>
    <x v="10"/>
    <x v="110"/>
    <n v="2022"/>
    <n v="26500"/>
    <n v="3445"/>
  </r>
  <r>
    <x v="0"/>
    <s v="Athletic"/>
    <s v="Golf"/>
    <s v="FootJoy"/>
    <s v="Bayonet"/>
    <x v="10"/>
    <x v="110"/>
    <n v="2022"/>
    <n v="26500"/>
    <n v="3445"/>
  </r>
  <r>
    <x v="0"/>
    <s v="Athletic"/>
    <s v="Golf"/>
    <s v="FootJoy"/>
    <s v="Guide"/>
    <x v="13"/>
    <x v="22"/>
    <n v="2022"/>
    <n v="24500"/>
    <n v="3430"/>
  </r>
  <r>
    <x v="0"/>
    <s v="Athletic"/>
    <s v="Golf"/>
    <s v="FootJoy"/>
    <s v="Guide"/>
    <x v="12"/>
    <x v="106"/>
    <n v="2022"/>
    <n v="22500"/>
    <n v="3375"/>
  </r>
  <r>
    <x v="0"/>
    <s v="Athletic"/>
    <s v="Golf"/>
    <s v="FootJoy"/>
    <s v="Guide"/>
    <x v="12"/>
    <x v="105"/>
    <n v="2022"/>
    <n v="22500"/>
    <n v="3375"/>
  </r>
  <r>
    <x v="0"/>
    <s v="Athletic"/>
    <s v="Golf"/>
    <s v="FootJoy"/>
    <s v="Dial"/>
    <x v="26"/>
    <x v="101"/>
    <n v="2022"/>
    <n v="1510"/>
    <n v="3360"/>
  </r>
  <r>
    <x v="0"/>
    <s v="Athletic"/>
    <s v="Golf"/>
    <s v="FootJoy"/>
    <s v="Dial"/>
    <x v="26"/>
    <x v="101"/>
    <n v="2022"/>
    <n v="1510"/>
    <n v="3360"/>
  </r>
  <r>
    <x v="0"/>
    <s v="Athletic"/>
    <s v="Golf"/>
    <s v="FootJoy"/>
    <s v="Dial"/>
    <x v="26"/>
    <x v="101"/>
    <n v="2022"/>
    <n v="1510"/>
    <n v="3360"/>
  </r>
  <r>
    <x v="0"/>
    <s v="Athletic"/>
    <s v="Golf"/>
    <s v="FootJoy"/>
    <s v="Dial"/>
    <x v="26"/>
    <x v="101"/>
    <n v="2022"/>
    <n v="1510"/>
    <n v="3360"/>
  </r>
  <r>
    <x v="0"/>
    <s v="Athletic"/>
    <s v="Golf"/>
    <s v="FootJoy"/>
    <s v="Dial"/>
    <x v="26"/>
    <x v="101"/>
    <n v="2022"/>
    <n v="1510"/>
    <n v="3360"/>
  </r>
  <r>
    <x v="0"/>
    <s v="Athletic"/>
    <s v="Golf"/>
    <s v="FootJoy"/>
    <s v="Guide"/>
    <x v="12"/>
    <x v="105"/>
    <n v="2022"/>
    <n v="22000"/>
    <n v="3300"/>
  </r>
  <r>
    <x v="0"/>
    <s v="Athletic"/>
    <s v="Golf"/>
    <s v="FootJoy"/>
    <s v="Guide"/>
    <x v="12"/>
    <x v="105"/>
    <n v="2022"/>
    <n v="22000"/>
    <n v="3300"/>
  </r>
  <r>
    <x v="0"/>
    <s v="Athletic"/>
    <s v="Golf"/>
    <s v="FootJoy"/>
    <s v="Guide"/>
    <x v="13"/>
    <x v="22"/>
    <n v="2022"/>
    <n v="23500"/>
    <n v="3290"/>
  </r>
  <r>
    <x v="0"/>
    <s v="Athletic"/>
    <s v="Golf"/>
    <s v="FootJoy"/>
    <s v="Dial"/>
    <x v="15"/>
    <x v="103"/>
    <n v="2022"/>
    <n v="3015"/>
    <n v="3270"/>
  </r>
  <r>
    <x v="0"/>
    <s v="Athletic"/>
    <s v="Golf"/>
    <s v="FootJoy"/>
    <s v="Dial"/>
    <x v="15"/>
    <x v="103"/>
    <n v="2022"/>
    <n v="3015"/>
    <n v="3270"/>
  </r>
  <r>
    <x v="0"/>
    <s v="Athletic"/>
    <s v="Golf"/>
    <s v="FootJoy"/>
    <s v="Dial"/>
    <x v="15"/>
    <x v="103"/>
    <n v="2022"/>
    <n v="3015"/>
    <n v="3270"/>
  </r>
  <r>
    <x v="0"/>
    <s v="Athletic"/>
    <s v="Golf"/>
    <s v="FootJoy"/>
    <s v="Dial"/>
    <x v="15"/>
    <x v="103"/>
    <n v="2022"/>
    <n v="3015"/>
    <n v="3270"/>
  </r>
  <r>
    <x v="0"/>
    <s v="Athletic"/>
    <s v="Golf"/>
    <s v="FootJoy"/>
    <s v="Dial"/>
    <x v="31"/>
    <x v="107"/>
    <n v="2022"/>
    <n v="1005"/>
    <n v="3230"/>
  </r>
  <r>
    <x v="0"/>
    <s v="Athletic"/>
    <s v="Golf"/>
    <s v="FootJoy"/>
    <s v="Dial"/>
    <x v="31"/>
    <x v="108"/>
    <n v="2022"/>
    <n v="1005"/>
    <n v="3230"/>
  </r>
  <r>
    <x v="0"/>
    <s v="Athletic"/>
    <s v="Golf"/>
    <s v="FootJoy"/>
    <s v="Dial"/>
    <x v="31"/>
    <x v="108"/>
    <n v="2022"/>
    <n v="1005"/>
    <n v="3230"/>
  </r>
  <r>
    <x v="0"/>
    <s v="Athletic"/>
    <s v="Golf"/>
    <s v="FootJoy"/>
    <s v="Guide"/>
    <x v="13"/>
    <x v="22"/>
    <n v="2022"/>
    <n v="19000"/>
    <n v="3230"/>
  </r>
  <r>
    <x v="0"/>
    <s v="Athletic"/>
    <s v="Golf"/>
    <s v="FootJoy"/>
    <s v="Guide"/>
    <x v="12"/>
    <x v="106"/>
    <n v="2022"/>
    <n v="21500"/>
    <n v="3225"/>
  </r>
  <r>
    <x v="0"/>
    <s v="Athletic"/>
    <s v="Golf"/>
    <s v="FootJoy"/>
    <s v="Guide"/>
    <x v="12"/>
    <x v="105"/>
    <n v="2022"/>
    <n v="21500"/>
    <n v="3225"/>
  </r>
  <r>
    <x v="0"/>
    <s v="Athletic"/>
    <s v="Golf"/>
    <s v="FootJoy"/>
    <s v="Guide"/>
    <x v="13"/>
    <x v="34"/>
    <n v="2022"/>
    <n v="22500"/>
    <n v="3150"/>
  </r>
  <r>
    <x v="0"/>
    <s v="Athletic"/>
    <s v="Golf"/>
    <s v="FootJoy"/>
    <s v="Guide"/>
    <x v="12"/>
    <x v="106"/>
    <n v="2022"/>
    <n v="21000"/>
    <n v="3150"/>
  </r>
  <r>
    <x v="0"/>
    <s v="Athletic"/>
    <s v="Golf"/>
    <s v="FootJoy"/>
    <s v="Guide"/>
    <x v="12"/>
    <x v="38"/>
    <n v="2022"/>
    <n v="20500"/>
    <n v="3075"/>
  </r>
  <r>
    <x v="0"/>
    <s v="Athletic"/>
    <s v="Golf"/>
    <s v="FootJoy"/>
    <s v="Guide"/>
    <x v="12"/>
    <x v="106"/>
    <n v="2022"/>
    <n v="20500"/>
    <n v="3075"/>
  </r>
  <r>
    <x v="0"/>
    <s v="Athletic"/>
    <s v="Golf"/>
    <s v="FootJoy"/>
    <s v="Guide"/>
    <x v="12"/>
    <x v="106"/>
    <n v="2022"/>
    <n v="20500"/>
    <n v="3075"/>
  </r>
  <r>
    <x v="0"/>
    <s v="Athletic"/>
    <s v="Golf"/>
    <s v="FootJoy"/>
    <s v="Guide"/>
    <x v="12"/>
    <x v="106"/>
    <n v="2022"/>
    <n v="21500"/>
    <n v="3010"/>
  </r>
  <r>
    <x v="0"/>
    <s v="Athletic"/>
    <s v="Golf"/>
    <s v="FootJoy"/>
    <s v="Guide"/>
    <x v="12"/>
    <x v="38"/>
    <n v="2022"/>
    <n v="20500"/>
    <n v="2870"/>
  </r>
  <r>
    <x v="0"/>
    <s v="Athletic"/>
    <s v="Golf"/>
    <s v="FootJoy"/>
    <s v="Guide"/>
    <x v="12"/>
    <x v="38"/>
    <n v="2022"/>
    <n v="20500"/>
    <n v="2870"/>
  </r>
  <r>
    <x v="0"/>
    <s v="Athletic"/>
    <s v="Golf"/>
    <s v="FootJoy"/>
    <s v="Guide"/>
    <x v="12"/>
    <x v="105"/>
    <n v="2022"/>
    <n v="20500"/>
    <n v="2870"/>
  </r>
  <r>
    <x v="0"/>
    <s v="Athletic"/>
    <s v="Golf"/>
    <s v="FootJoy"/>
    <s v="Guide"/>
    <x v="12"/>
    <x v="106"/>
    <n v="2022"/>
    <n v="19000"/>
    <n v="2850"/>
  </r>
  <r>
    <x v="0"/>
    <s v="Athletic"/>
    <s v="Golf"/>
    <s v="FootJoy"/>
    <s v="Guide"/>
    <x v="12"/>
    <x v="105"/>
    <n v="2022"/>
    <n v="19000"/>
    <n v="2850"/>
  </r>
  <r>
    <x v="0"/>
    <s v="Athletic"/>
    <s v="Golf"/>
    <s v="FootJoy"/>
    <s v="Guide"/>
    <x v="12"/>
    <x v="105"/>
    <n v="2022"/>
    <n v="19000"/>
    <n v="2850"/>
  </r>
  <r>
    <x v="0"/>
    <s v="Athletic"/>
    <s v="Golf"/>
    <s v="FootJoy"/>
    <s v="Guide"/>
    <x v="12"/>
    <x v="105"/>
    <n v="2022"/>
    <n v="20000"/>
    <n v="2800"/>
  </r>
  <r>
    <x v="0"/>
    <s v="Athletic"/>
    <s v="Golf"/>
    <s v="FootJoy"/>
    <s v="Bayonet"/>
    <x v="10"/>
    <x v="110"/>
    <n v="2022"/>
    <n v="21500"/>
    <n v="2795"/>
  </r>
  <r>
    <x v="0"/>
    <s v="Athletic"/>
    <s v="Golf"/>
    <s v="FootJoy"/>
    <s v="Bayonet"/>
    <x v="10"/>
    <x v="110"/>
    <n v="2022"/>
    <n v="21500"/>
    <n v="2795"/>
  </r>
  <r>
    <x v="0"/>
    <s v="Athletic"/>
    <s v="Golf"/>
    <s v="FootJoy"/>
    <s v="Guide"/>
    <x v="12"/>
    <x v="106"/>
    <n v="2022"/>
    <n v="18500"/>
    <n v="2775"/>
  </r>
  <r>
    <x v="0"/>
    <s v="Athletic"/>
    <s v="Golf"/>
    <s v="FootJoy"/>
    <s v="Dial"/>
    <x v="6"/>
    <x v="102"/>
    <n v="2022"/>
    <n v="1005"/>
    <n v="2740"/>
  </r>
  <r>
    <x v="0"/>
    <s v="Athletic"/>
    <s v="Golf"/>
    <s v="FootJoy"/>
    <s v="Dial"/>
    <x v="15"/>
    <x v="103"/>
    <n v="2022"/>
    <n v="2515"/>
    <n v="2725"/>
  </r>
  <r>
    <x v="0"/>
    <s v="Athletic"/>
    <s v="Golf"/>
    <s v="FootJoy"/>
    <s v="Dial"/>
    <x v="15"/>
    <x v="103"/>
    <n v="2022"/>
    <n v="2515"/>
    <n v="2725"/>
  </r>
  <r>
    <x v="0"/>
    <s v="Athletic"/>
    <s v="Golf"/>
    <s v="FootJoy"/>
    <s v="Dial"/>
    <x v="15"/>
    <x v="103"/>
    <n v="2022"/>
    <n v="2515"/>
    <n v="2725"/>
  </r>
  <r>
    <x v="0"/>
    <s v="Athletic"/>
    <s v="Golf"/>
    <s v="FootJoy"/>
    <s v="Dial"/>
    <x v="15"/>
    <x v="103"/>
    <n v="2022"/>
    <n v="2510"/>
    <n v="2725"/>
  </r>
  <r>
    <x v="0"/>
    <s v="Athletic"/>
    <s v="Golf"/>
    <s v="FootJoy"/>
    <s v="Dial"/>
    <x v="6"/>
    <x v="102"/>
    <n v="2022"/>
    <n v="1005"/>
    <n v="2720"/>
  </r>
  <r>
    <x v="0"/>
    <s v="Athletic"/>
    <s v="Golf"/>
    <s v="FootJoy"/>
    <s v="Guide"/>
    <x v="12"/>
    <x v="106"/>
    <n v="2022"/>
    <n v="18000"/>
    <n v="2700"/>
  </r>
  <r>
    <x v="0"/>
    <s v="Athletic"/>
    <s v="Golf"/>
    <s v="FootJoy"/>
    <s v="Guide"/>
    <x v="12"/>
    <x v="38"/>
    <n v="2022"/>
    <n v="19000"/>
    <n v="2660"/>
  </r>
  <r>
    <x v="0"/>
    <s v="Athletic"/>
    <s v="Golf"/>
    <s v="FootJoy"/>
    <s v="Guide"/>
    <x v="12"/>
    <x v="20"/>
    <n v="2022"/>
    <n v="17000"/>
    <n v="2550"/>
  </r>
  <r>
    <x v="0"/>
    <s v="Athletic"/>
    <s v="Golf"/>
    <s v="FootJoy"/>
    <s v="Guide"/>
    <x v="12"/>
    <x v="20"/>
    <n v="2022"/>
    <n v="17000"/>
    <n v="2550"/>
  </r>
  <r>
    <x v="0"/>
    <s v="Athletic"/>
    <s v="Golf"/>
    <s v="FootJoy"/>
    <s v="Guide"/>
    <x v="12"/>
    <x v="105"/>
    <n v="2022"/>
    <n v="17000"/>
    <n v="2550"/>
  </r>
  <r>
    <x v="0"/>
    <s v="Athletic"/>
    <s v="Golf"/>
    <s v="FootJoy"/>
    <s v="Bayonet"/>
    <x v="10"/>
    <x v="110"/>
    <n v="2022"/>
    <n v="19500"/>
    <n v="2535"/>
  </r>
  <r>
    <x v="0"/>
    <s v="Athletic"/>
    <s v="Golf"/>
    <s v="FootJoy"/>
    <s v="Bayonet"/>
    <x v="10"/>
    <x v="110"/>
    <n v="2022"/>
    <n v="19500"/>
    <n v="2535"/>
  </r>
  <r>
    <x v="0"/>
    <s v="Athletic"/>
    <s v="Golf"/>
    <s v="FootJoy"/>
    <s v="Guide"/>
    <x v="12"/>
    <x v="106"/>
    <n v="2022"/>
    <n v="16500"/>
    <n v="2475"/>
  </r>
  <r>
    <x v="0"/>
    <s v="Athletic"/>
    <s v="Golf"/>
    <s v="FootJoy"/>
    <s v="Dial"/>
    <x v="20"/>
    <x v="109"/>
    <n v="2022"/>
    <n v="500"/>
    <n v="2435"/>
  </r>
  <r>
    <x v="0"/>
    <s v="Athletic"/>
    <s v="Golf"/>
    <s v="FootJoy"/>
    <s v="Dial"/>
    <x v="20"/>
    <x v="109"/>
    <n v="2022"/>
    <n v="500"/>
    <n v="2435"/>
  </r>
  <r>
    <x v="0"/>
    <s v="Athletic"/>
    <s v="Golf"/>
    <s v="FootJoy"/>
    <s v="Bayonet"/>
    <x v="10"/>
    <x v="110"/>
    <n v="2022"/>
    <n v="18000"/>
    <n v="2340"/>
  </r>
  <r>
    <x v="0"/>
    <s v="Athletic"/>
    <s v="Golf"/>
    <s v="FootJoy"/>
    <s v="Bayonet"/>
    <x v="10"/>
    <x v="110"/>
    <n v="2022"/>
    <n v="18000"/>
    <n v="2340"/>
  </r>
  <r>
    <x v="0"/>
    <s v="Athletic"/>
    <s v="Golf"/>
    <s v="FootJoy"/>
    <s v="Guide"/>
    <x v="12"/>
    <x v="105"/>
    <n v="2022"/>
    <n v="15000"/>
    <n v="2250"/>
  </r>
  <r>
    <x v="0"/>
    <s v="Athletic"/>
    <s v="Golf"/>
    <s v="FootJoy"/>
    <s v="Dial"/>
    <x v="26"/>
    <x v="101"/>
    <n v="2022"/>
    <n v="1005"/>
    <n v="2240"/>
  </r>
  <r>
    <x v="0"/>
    <s v="Athletic"/>
    <s v="Golf"/>
    <s v="FootJoy"/>
    <s v="Dial"/>
    <x v="26"/>
    <x v="101"/>
    <n v="2022"/>
    <n v="1005"/>
    <n v="2240"/>
  </r>
  <r>
    <x v="0"/>
    <s v="Athletic"/>
    <s v="Golf"/>
    <s v="FootJoy"/>
    <s v="Dial"/>
    <x v="26"/>
    <x v="101"/>
    <n v="2022"/>
    <n v="1005"/>
    <n v="2240"/>
  </r>
  <r>
    <x v="0"/>
    <s v="Athletic"/>
    <s v="Golf"/>
    <s v="FootJoy"/>
    <s v="Dial"/>
    <x v="26"/>
    <x v="101"/>
    <n v="2022"/>
    <n v="1005"/>
    <n v="2240"/>
  </r>
  <r>
    <x v="0"/>
    <s v="Athletic"/>
    <s v="Golf"/>
    <s v="FootJoy"/>
    <s v="Dial"/>
    <x v="26"/>
    <x v="101"/>
    <n v="2022"/>
    <n v="1005"/>
    <n v="2240"/>
  </r>
  <r>
    <x v="0"/>
    <s v="Athletic"/>
    <s v="Golf"/>
    <s v="FootJoy"/>
    <s v="Dial"/>
    <x v="26"/>
    <x v="101"/>
    <n v="2022"/>
    <n v="1005"/>
    <n v="2240"/>
  </r>
  <r>
    <x v="0"/>
    <s v="Athletic"/>
    <s v="Golf"/>
    <s v="FootJoy"/>
    <s v="Dial"/>
    <x v="26"/>
    <x v="101"/>
    <n v="2022"/>
    <n v="1000"/>
    <n v="2240"/>
  </r>
  <r>
    <x v="0"/>
    <s v="Athletic"/>
    <s v="Golf"/>
    <s v="FootJoy"/>
    <s v="Guide"/>
    <x v="12"/>
    <x v="106"/>
    <n v="2022"/>
    <n v="16000"/>
    <n v="2240"/>
  </r>
  <r>
    <x v="0"/>
    <s v="Athletic"/>
    <s v="Golf"/>
    <s v="FootJoy"/>
    <s v="Dial"/>
    <x v="15"/>
    <x v="103"/>
    <n v="2022"/>
    <n v="2010"/>
    <n v="2180"/>
  </r>
  <r>
    <x v="0"/>
    <s v="Athletic"/>
    <s v="Golf"/>
    <s v="FootJoy"/>
    <s v="Dial"/>
    <x v="15"/>
    <x v="103"/>
    <n v="2022"/>
    <n v="2010"/>
    <n v="2180"/>
  </r>
  <r>
    <x v="0"/>
    <s v="Athletic"/>
    <s v="Golf"/>
    <s v="FootJoy"/>
    <s v="Guide"/>
    <x v="12"/>
    <x v="38"/>
    <n v="2022"/>
    <n v="14500"/>
    <n v="2175"/>
  </r>
  <r>
    <x v="0"/>
    <s v="Athletic"/>
    <s v="Golf"/>
    <s v="FootJoy"/>
    <s v="Guide"/>
    <x v="12"/>
    <x v="106"/>
    <n v="2022"/>
    <n v="14500"/>
    <n v="2175"/>
  </r>
  <r>
    <x v="0"/>
    <s v="Athletic"/>
    <s v="Golf"/>
    <s v="FootJoy"/>
    <s v="Guide"/>
    <x v="12"/>
    <x v="38"/>
    <n v="2022"/>
    <n v="14000"/>
    <n v="2100"/>
  </r>
  <r>
    <x v="0"/>
    <s v="Athletic"/>
    <s v="Golf"/>
    <s v="FootJoy"/>
    <s v="Guide"/>
    <x v="12"/>
    <x v="105"/>
    <n v="2022"/>
    <n v="14000"/>
    <n v="2100"/>
  </r>
  <r>
    <x v="0"/>
    <s v="Athletic"/>
    <s v="Golf"/>
    <s v="FootJoy"/>
    <s v="Guide"/>
    <x v="12"/>
    <x v="106"/>
    <n v="2022"/>
    <n v="13500"/>
    <n v="2025"/>
  </r>
  <r>
    <x v="0"/>
    <s v="Athletic"/>
    <s v="Golf"/>
    <s v="FootJoy"/>
    <s v="Bayonet"/>
    <x v="10"/>
    <x v="110"/>
    <n v="2022"/>
    <n v="15500"/>
    <n v="2015"/>
  </r>
  <r>
    <x v="0"/>
    <s v="Athletic"/>
    <s v="Golf"/>
    <s v="FootJoy"/>
    <s v="Guide"/>
    <x v="12"/>
    <x v="38"/>
    <n v="2022"/>
    <n v="14000"/>
    <n v="1960"/>
  </r>
  <r>
    <x v="0"/>
    <s v="Athletic"/>
    <s v="Golf"/>
    <s v="FootJoy"/>
    <s v="Guide"/>
    <x v="12"/>
    <x v="105"/>
    <n v="2022"/>
    <n v="14000"/>
    <n v="1960"/>
  </r>
  <r>
    <x v="0"/>
    <s v="Athletic"/>
    <s v="Golf"/>
    <s v="FootJoy"/>
    <s v="Guide"/>
    <x v="12"/>
    <x v="38"/>
    <n v="2022"/>
    <n v="13000"/>
    <n v="1950"/>
  </r>
  <r>
    <x v="0"/>
    <s v="Athletic"/>
    <s v="Golf"/>
    <s v="FootJoy"/>
    <s v="Guide"/>
    <x v="12"/>
    <x v="38"/>
    <n v="2022"/>
    <n v="12500"/>
    <n v="1875"/>
  </r>
  <r>
    <x v="0"/>
    <s v="Athletic"/>
    <s v="Golf"/>
    <s v="FootJoy"/>
    <s v="Guide"/>
    <x v="13"/>
    <x v="46"/>
    <n v="2022"/>
    <n v="11000"/>
    <n v="1870"/>
  </r>
  <r>
    <x v="0"/>
    <s v="Athletic"/>
    <s v="Golf"/>
    <s v="FootJoy"/>
    <s v="Guide"/>
    <x v="13"/>
    <x v="34"/>
    <n v="2022"/>
    <n v="11000"/>
    <n v="1870"/>
  </r>
  <r>
    <x v="0"/>
    <s v="Athletic"/>
    <s v="Golf"/>
    <s v="FootJoy"/>
    <s v="Bayonet"/>
    <x v="10"/>
    <x v="110"/>
    <n v="2022"/>
    <n v="13500"/>
    <n v="1755"/>
  </r>
  <r>
    <x v="0"/>
    <s v="Athletic"/>
    <s v="Golf"/>
    <s v="FootJoy"/>
    <s v="Guide"/>
    <x v="12"/>
    <x v="106"/>
    <n v="2022"/>
    <n v="12500"/>
    <n v="1750"/>
  </r>
  <r>
    <x v="0"/>
    <s v="Athletic"/>
    <s v="Golf"/>
    <s v="FootJoy"/>
    <s v="Guide"/>
    <x v="12"/>
    <x v="105"/>
    <n v="2022"/>
    <n v="11500"/>
    <n v="1725"/>
  </r>
  <r>
    <x v="0"/>
    <s v="Athletic"/>
    <s v="Golf"/>
    <s v="FootJoy"/>
    <s v="Guide"/>
    <x v="12"/>
    <x v="105"/>
    <n v="2022"/>
    <n v="11500"/>
    <n v="1725"/>
  </r>
  <r>
    <x v="0"/>
    <s v="Athletic"/>
    <s v="Golf"/>
    <s v="FootJoy"/>
    <s v="Guide"/>
    <x v="13"/>
    <x v="42"/>
    <n v="2022"/>
    <n v="12000"/>
    <n v="1680"/>
  </r>
  <r>
    <x v="0"/>
    <s v="Athletic"/>
    <s v="Golf"/>
    <s v="FootJoy"/>
    <s v="Guide"/>
    <x v="12"/>
    <x v="38"/>
    <n v="2022"/>
    <n v="11000"/>
    <n v="1650"/>
  </r>
  <r>
    <x v="0"/>
    <s v="Athletic"/>
    <s v="Golf"/>
    <s v="FootJoy"/>
    <s v="Guide"/>
    <x v="12"/>
    <x v="38"/>
    <n v="2022"/>
    <n v="11000"/>
    <n v="1650"/>
  </r>
  <r>
    <x v="0"/>
    <s v="Athletic"/>
    <s v="Golf"/>
    <s v="FootJoy"/>
    <s v="Guide"/>
    <x v="12"/>
    <x v="106"/>
    <n v="2022"/>
    <n v="11000"/>
    <n v="1650"/>
  </r>
  <r>
    <x v="0"/>
    <s v="Athletic"/>
    <s v="Golf"/>
    <s v="FootJoy"/>
    <s v="Guide"/>
    <x v="12"/>
    <x v="105"/>
    <n v="2022"/>
    <n v="11000"/>
    <n v="1650"/>
  </r>
  <r>
    <x v="0"/>
    <s v="Athletic"/>
    <s v="Golf"/>
    <s v="FootJoy"/>
    <s v="Dial"/>
    <x v="15"/>
    <x v="103"/>
    <n v="2022"/>
    <n v="1510"/>
    <n v="1635"/>
  </r>
  <r>
    <x v="0"/>
    <s v="Athletic"/>
    <s v="Golf"/>
    <s v="FootJoy"/>
    <s v="Dial"/>
    <x v="15"/>
    <x v="103"/>
    <n v="2022"/>
    <n v="1510"/>
    <n v="1635"/>
  </r>
  <r>
    <x v="0"/>
    <s v="Athletic"/>
    <s v="Golf"/>
    <s v="FootJoy"/>
    <s v="Dial"/>
    <x v="31"/>
    <x v="107"/>
    <n v="2022"/>
    <n v="500"/>
    <n v="1615"/>
  </r>
  <r>
    <x v="0"/>
    <s v="Athletic"/>
    <s v="Golf"/>
    <s v="FootJoy"/>
    <s v="Dial"/>
    <x v="31"/>
    <x v="107"/>
    <n v="2022"/>
    <n v="500"/>
    <n v="1615"/>
  </r>
  <r>
    <x v="0"/>
    <s v="Athletic"/>
    <s v="Golf"/>
    <s v="FootJoy"/>
    <s v="Dial"/>
    <x v="31"/>
    <x v="108"/>
    <n v="2022"/>
    <n v="500"/>
    <n v="1615"/>
  </r>
  <r>
    <x v="0"/>
    <s v="Athletic"/>
    <s v="Golf"/>
    <s v="FootJoy"/>
    <s v="Dial"/>
    <x v="31"/>
    <x v="108"/>
    <n v="2022"/>
    <n v="500"/>
    <n v="1615"/>
  </r>
  <r>
    <x v="0"/>
    <s v="Athletic"/>
    <s v="Golf"/>
    <s v="FootJoy"/>
    <s v="Guide"/>
    <x v="12"/>
    <x v="32"/>
    <n v="2022"/>
    <n v="10500"/>
    <n v="1575"/>
  </r>
  <r>
    <x v="0"/>
    <s v="Athletic"/>
    <s v="Golf"/>
    <s v="FootJoy"/>
    <s v="Guide"/>
    <x v="12"/>
    <x v="106"/>
    <n v="2022"/>
    <n v="10500"/>
    <n v="1575"/>
  </r>
  <r>
    <x v="0"/>
    <s v="Athletic"/>
    <s v="Golf"/>
    <s v="FootJoy"/>
    <s v="Guide"/>
    <x v="13"/>
    <x v="42"/>
    <n v="2022"/>
    <n v="11000"/>
    <n v="1540"/>
  </r>
  <r>
    <x v="0"/>
    <s v="Athletic"/>
    <s v="Golf"/>
    <s v="FootJoy"/>
    <s v="Guide"/>
    <x v="13"/>
    <x v="34"/>
    <n v="2022"/>
    <n v="9000"/>
    <n v="1530"/>
  </r>
  <r>
    <x v="0"/>
    <s v="Athletic"/>
    <s v="Golf"/>
    <s v="FootJoy"/>
    <s v="Guide"/>
    <x v="13"/>
    <x v="22"/>
    <n v="2022"/>
    <n v="9000"/>
    <n v="1530"/>
  </r>
  <r>
    <x v="0"/>
    <s v="Athletic"/>
    <s v="Golf"/>
    <s v="FootJoy"/>
    <s v="Guide"/>
    <x v="12"/>
    <x v="20"/>
    <n v="2022"/>
    <n v="10000"/>
    <n v="1500"/>
  </r>
  <r>
    <x v="0"/>
    <s v="Athletic"/>
    <s v="Golf"/>
    <s v="FootJoy"/>
    <s v="Bayonet"/>
    <x v="10"/>
    <x v="110"/>
    <n v="2022"/>
    <n v="11500"/>
    <n v="1495"/>
  </r>
  <r>
    <x v="0"/>
    <s v="Athletic"/>
    <s v="Golf"/>
    <s v="FootJoy"/>
    <s v="Guide"/>
    <x v="13"/>
    <x v="34"/>
    <n v="2022"/>
    <n v="10500"/>
    <n v="1470"/>
  </r>
  <r>
    <x v="0"/>
    <s v="Athletic"/>
    <s v="Golf"/>
    <s v="FootJoy"/>
    <s v="Guide"/>
    <x v="13"/>
    <x v="25"/>
    <n v="2022"/>
    <n v="10500"/>
    <n v="1470"/>
  </r>
  <r>
    <x v="0"/>
    <s v="Athletic"/>
    <s v="Golf"/>
    <s v="FootJoy"/>
    <s v="Bayonet"/>
    <x v="10"/>
    <x v="110"/>
    <n v="2022"/>
    <n v="11000"/>
    <n v="1430"/>
  </r>
  <r>
    <x v="0"/>
    <s v="Athletic"/>
    <s v="Golf"/>
    <s v="FootJoy"/>
    <s v="Guide"/>
    <x v="12"/>
    <x v="106"/>
    <n v="2022"/>
    <n v="9500"/>
    <n v="1425"/>
  </r>
  <r>
    <x v="0"/>
    <s v="Athletic"/>
    <s v="Golf"/>
    <s v="FootJoy"/>
    <s v="Guide"/>
    <x v="12"/>
    <x v="105"/>
    <n v="2022"/>
    <n v="9500"/>
    <n v="1425"/>
  </r>
  <r>
    <x v="0"/>
    <s v="Athletic"/>
    <s v="Golf"/>
    <s v="FootJoy"/>
    <s v="Guide"/>
    <x v="13"/>
    <x v="22"/>
    <n v="2022"/>
    <n v="10000"/>
    <n v="1400"/>
  </r>
  <r>
    <x v="0"/>
    <s v="Athletic"/>
    <s v="Golf"/>
    <s v="FootJoy"/>
    <s v="Dial"/>
    <x v="6"/>
    <x v="102"/>
    <n v="2022"/>
    <n v="500"/>
    <n v="1370"/>
  </r>
  <r>
    <x v="0"/>
    <s v="Athletic"/>
    <s v="Golf"/>
    <s v="FootJoy"/>
    <s v="Dial"/>
    <x v="6"/>
    <x v="102"/>
    <n v="2022"/>
    <n v="500"/>
    <n v="1370"/>
  </r>
  <r>
    <x v="0"/>
    <s v="Athletic"/>
    <s v="Golf"/>
    <s v="FootJoy"/>
    <s v="Bayonet"/>
    <x v="10"/>
    <x v="110"/>
    <n v="2022"/>
    <n v="10500"/>
    <n v="1365"/>
  </r>
  <r>
    <x v="0"/>
    <s v="Athletic"/>
    <s v="Golf"/>
    <s v="FootJoy"/>
    <s v="Dial"/>
    <x v="6"/>
    <x v="102"/>
    <n v="2022"/>
    <n v="500"/>
    <n v="1360"/>
  </r>
  <r>
    <x v="0"/>
    <s v="Athletic"/>
    <s v="Golf"/>
    <s v="FootJoy"/>
    <s v="Guide"/>
    <x v="12"/>
    <x v="32"/>
    <n v="2022"/>
    <n v="9000"/>
    <n v="1350"/>
  </r>
  <r>
    <x v="0"/>
    <s v="Athletic"/>
    <s v="Golf"/>
    <s v="FootJoy"/>
    <s v="Bayonet"/>
    <x v="10"/>
    <x v="110"/>
    <n v="2022"/>
    <n v="10000"/>
    <n v="1300"/>
  </r>
  <r>
    <x v="0"/>
    <s v="Athletic"/>
    <s v="Golf"/>
    <s v="FootJoy"/>
    <s v="Bayonet"/>
    <x v="10"/>
    <x v="110"/>
    <n v="2022"/>
    <n v="10000"/>
    <n v="1300"/>
  </r>
  <r>
    <x v="0"/>
    <s v="Athletic"/>
    <s v="Golf"/>
    <s v="FootJoy"/>
    <s v="Bayonet"/>
    <x v="10"/>
    <x v="110"/>
    <n v="2022"/>
    <n v="10000"/>
    <n v="1300"/>
  </r>
  <r>
    <x v="0"/>
    <s v="Athletic"/>
    <s v="Golf"/>
    <s v="FootJoy"/>
    <s v="Bayonet"/>
    <x v="10"/>
    <x v="110"/>
    <n v="2022"/>
    <n v="10000"/>
    <n v="1300"/>
  </r>
  <r>
    <x v="0"/>
    <s v="Athletic"/>
    <s v="Golf"/>
    <s v="FootJoy"/>
    <s v="Guide"/>
    <x v="13"/>
    <x v="46"/>
    <n v="2022"/>
    <n v="7500"/>
    <n v="1275"/>
  </r>
  <r>
    <x v="0"/>
    <s v="Athletic"/>
    <s v="Golf"/>
    <s v="FootJoy"/>
    <s v="Guide"/>
    <x v="12"/>
    <x v="106"/>
    <n v="2022"/>
    <n v="8500"/>
    <n v="1275"/>
  </r>
  <r>
    <x v="0"/>
    <s v="Athletic"/>
    <s v="Golf"/>
    <s v="FootJoy"/>
    <s v="Bayonet"/>
    <x v="10"/>
    <x v="110"/>
    <n v="2022"/>
    <n v="9500"/>
    <n v="1235"/>
  </r>
  <r>
    <x v="0"/>
    <s v="Athletic"/>
    <s v="Golf"/>
    <s v="FootJoy"/>
    <s v="Guide"/>
    <x v="12"/>
    <x v="106"/>
    <n v="2022"/>
    <n v="8000"/>
    <n v="1200"/>
  </r>
  <r>
    <x v="0"/>
    <s v="Athletic"/>
    <s v="Golf"/>
    <s v="FootJoy"/>
    <s v="Guide"/>
    <x v="12"/>
    <x v="106"/>
    <n v="2022"/>
    <n v="8000"/>
    <n v="1200"/>
  </r>
  <r>
    <x v="0"/>
    <s v="Athletic"/>
    <s v="Golf"/>
    <s v="FootJoy"/>
    <s v="Guide"/>
    <x v="13"/>
    <x v="25"/>
    <n v="2022"/>
    <n v="7000"/>
    <n v="1190"/>
  </r>
  <r>
    <x v="0"/>
    <s v="Athletic"/>
    <s v="Golf"/>
    <s v="FootJoy"/>
    <s v="Guide"/>
    <x v="13"/>
    <x v="22"/>
    <n v="2022"/>
    <n v="7000"/>
    <n v="1190"/>
  </r>
  <r>
    <x v="0"/>
    <s v="Athletic"/>
    <s v="Golf"/>
    <s v="FootJoy"/>
    <s v="Guide"/>
    <x v="12"/>
    <x v="106"/>
    <n v="2022"/>
    <n v="8500"/>
    <n v="1190"/>
  </r>
  <r>
    <x v="0"/>
    <s v="Athletic"/>
    <s v="Golf"/>
    <s v="FootJoy"/>
    <s v="Guide"/>
    <x v="12"/>
    <x v="105"/>
    <n v="2022"/>
    <n v="8500"/>
    <n v="1190"/>
  </r>
  <r>
    <x v="0"/>
    <s v="Athletic"/>
    <s v="Golf"/>
    <s v="FootJoy"/>
    <s v="Bayonet"/>
    <x v="10"/>
    <x v="110"/>
    <n v="2022"/>
    <n v="9000"/>
    <n v="1170"/>
  </r>
  <r>
    <x v="0"/>
    <s v="Athletic"/>
    <s v="Golf"/>
    <s v="FootJoy"/>
    <s v="Guide"/>
    <x v="12"/>
    <x v="20"/>
    <n v="2022"/>
    <n v="7500"/>
    <n v="1125"/>
  </r>
  <r>
    <x v="0"/>
    <s v="Athletic"/>
    <s v="Golf"/>
    <s v="FootJoy"/>
    <s v="Guide"/>
    <x v="12"/>
    <x v="105"/>
    <n v="2022"/>
    <n v="7500"/>
    <n v="1125"/>
  </r>
  <r>
    <x v="0"/>
    <s v="Athletic"/>
    <s v="Golf"/>
    <s v="FootJoy"/>
    <s v="Dial"/>
    <x v="26"/>
    <x v="101"/>
    <n v="2022"/>
    <n v="500"/>
    <n v="1120"/>
  </r>
  <r>
    <x v="0"/>
    <s v="Athletic"/>
    <s v="Golf"/>
    <s v="FootJoy"/>
    <s v="Dial"/>
    <x v="26"/>
    <x v="101"/>
    <n v="2022"/>
    <n v="500"/>
    <n v="1120"/>
  </r>
  <r>
    <x v="0"/>
    <s v="Athletic"/>
    <s v="Golf"/>
    <s v="FootJoy"/>
    <s v="Dial"/>
    <x v="26"/>
    <x v="101"/>
    <n v="2022"/>
    <n v="500"/>
    <n v="1120"/>
  </r>
  <r>
    <x v="0"/>
    <s v="Athletic"/>
    <s v="Golf"/>
    <s v="FootJoy"/>
    <s v="Dial"/>
    <x v="26"/>
    <x v="101"/>
    <n v="2022"/>
    <n v="500"/>
    <n v="1120"/>
  </r>
  <r>
    <x v="0"/>
    <s v="Athletic"/>
    <s v="Golf"/>
    <s v="FootJoy"/>
    <s v="Guide"/>
    <x v="13"/>
    <x v="111"/>
    <n v="2022"/>
    <n v="8000"/>
    <n v="1120"/>
  </r>
  <r>
    <x v="0"/>
    <s v="Athletic"/>
    <s v="Golf"/>
    <s v="FootJoy"/>
    <s v="Guide"/>
    <x v="13"/>
    <x v="25"/>
    <n v="2022"/>
    <n v="8000"/>
    <n v="1120"/>
  </r>
  <r>
    <x v="0"/>
    <s v="Athletic"/>
    <s v="Golf"/>
    <s v="FootJoy"/>
    <s v="Dial"/>
    <x v="15"/>
    <x v="103"/>
    <n v="2022"/>
    <n v="1005"/>
    <n v="1090"/>
  </r>
  <r>
    <x v="0"/>
    <s v="Athletic"/>
    <s v="Golf"/>
    <s v="FootJoy"/>
    <s v="Dial"/>
    <x v="15"/>
    <x v="103"/>
    <n v="2022"/>
    <n v="1005"/>
    <n v="1090"/>
  </r>
  <r>
    <x v="0"/>
    <s v="Athletic"/>
    <s v="Golf"/>
    <s v="FootJoy"/>
    <s v="Dial"/>
    <x v="15"/>
    <x v="103"/>
    <n v="2022"/>
    <n v="1005"/>
    <n v="1090"/>
  </r>
  <r>
    <x v="0"/>
    <s v="Athletic"/>
    <s v="Golf"/>
    <s v="FootJoy"/>
    <s v="Dial"/>
    <x v="15"/>
    <x v="103"/>
    <n v="2022"/>
    <n v="1005"/>
    <n v="1090"/>
  </r>
  <r>
    <x v="0"/>
    <s v="Athletic"/>
    <s v="Golf"/>
    <s v="FootJoy"/>
    <s v="Dial"/>
    <x v="15"/>
    <x v="103"/>
    <n v="2022"/>
    <n v="1005"/>
    <n v="1090"/>
  </r>
  <r>
    <x v="0"/>
    <s v="Athletic"/>
    <s v="Golf"/>
    <s v="FootJoy"/>
    <s v="Guide"/>
    <x v="12"/>
    <x v="32"/>
    <n v="2022"/>
    <n v="7000"/>
    <n v="1050"/>
  </r>
  <r>
    <x v="0"/>
    <s v="Athletic"/>
    <s v="Golf"/>
    <s v="FootJoy"/>
    <s v="Bayonet"/>
    <x v="10"/>
    <x v="110"/>
    <n v="2022"/>
    <n v="8000"/>
    <n v="1040"/>
  </r>
  <r>
    <x v="0"/>
    <s v="Athletic"/>
    <s v="Golf"/>
    <s v="FootJoy"/>
    <s v="Bayonet"/>
    <x v="10"/>
    <x v="110"/>
    <n v="2022"/>
    <n v="8000"/>
    <n v="1040"/>
  </r>
  <r>
    <x v="0"/>
    <s v="Athletic"/>
    <s v="Golf"/>
    <s v="FootJoy"/>
    <s v="Dial"/>
    <x v="5"/>
    <x v="104"/>
    <n v="2022"/>
    <n v="500"/>
    <n v="1020"/>
  </r>
  <r>
    <x v="0"/>
    <s v="Athletic"/>
    <s v="Golf"/>
    <s v="FootJoy"/>
    <s v="Guide"/>
    <x v="13"/>
    <x v="22"/>
    <n v="2022"/>
    <n v="6000"/>
    <n v="1020"/>
  </r>
  <r>
    <x v="0"/>
    <s v="Athletic"/>
    <s v="Golf"/>
    <s v="FootJoy"/>
    <s v="Dial"/>
    <x v="5"/>
    <x v="104"/>
    <n v="2022"/>
    <n v="500"/>
    <n v="1010"/>
  </r>
  <r>
    <x v="0"/>
    <s v="Athletic"/>
    <s v="Golf"/>
    <s v="FootJoy"/>
    <s v="Guide"/>
    <x v="13"/>
    <x v="111"/>
    <n v="2022"/>
    <n v="7000"/>
    <n v="980"/>
  </r>
  <r>
    <x v="0"/>
    <s v="Athletic"/>
    <s v="Golf"/>
    <s v="FootJoy"/>
    <s v="Bayonet"/>
    <x v="10"/>
    <x v="110"/>
    <n v="2022"/>
    <n v="7500"/>
    <n v="975"/>
  </r>
  <r>
    <x v="0"/>
    <s v="Athletic"/>
    <s v="Golf"/>
    <s v="FootJoy"/>
    <s v="Bayonet"/>
    <x v="10"/>
    <x v="110"/>
    <n v="2022"/>
    <n v="7500"/>
    <n v="975"/>
  </r>
  <r>
    <x v="0"/>
    <s v="Athletic"/>
    <s v="Golf"/>
    <s v="FootJoy"/>
    <s v="Guide"/>
    <x v="13"/>
    <x v="34"/>
    <n v="2022"/>
    <n v="5500"/>
    <n v="935"/>
  </r>
  <r>
    <x v="0"/>
    <s v="Athletic"/>
    <s v="Golf"/>
    <s v="FootJoy"/>
    <s v="Guide"/>
    <x v="13"/>
    <x v="42"/>
    <n v="2022"/>
    <n v="5500"/>
    <n v="935"/>
  </r>
  <r>
    <x v="0"/>
    <s v="Athletic"/>
    <s v="Golf"/>
    <s v="FootJoy"/>
    <s v="Bayonet"/>
    <x v="10"/>
    <x v="110"/>
    <n v="2022"/>
    <n v="7000"/>
    <n v="910"/>
  </r>
  <r>
    <x v="0"/>
    <s v="Athletic"/>
    <s v="Golf"/>
    <s v="FootJoy"/>
    <s v="Bayonet"/>
    <x v="10"/>
    <x v="110"/>
    <n v="2022"/>
    <n v="7000"/>
    <n v="910"/>
  </r>
  <r>
    <x v="0"/>
    <s v="Athletic"/>
    <s v="Golf"/>
    <s v="FootJoy"/>
    <s v="Bayonet"/>
    <x v="10"/>
    <x v="110"/>
    <n v="2022"/>
    <n v="7000"/>
    <n v="910"/>
  </r>
  <r>
    <x v="0"/>
    <s v="Athletic"/>
    <s v="Golf"/>
    <s v="FootJoy"/>
    <s v="Bayonet"/>
    <x v="10"/>
    <x v="110"/>
    <n v="2022"/>
    <n v="7000"/>
    <n v="910"/>
  </r>
  <r>
    <x v="0"/>
    <s v="Athletic"/>
    <s v="Golf"/>
    <s v="FootJoy"/>
    <s v="Guide"/>
    <x v="12"/>
    <x v="106"/>
    <n v="2022"/>
    <n v="6500"/>
    <n v="910"/>
  </r>
  <r>
    <x v="0"/>
    <s v="Athletic"/>
    <s v="Golf"/>
    <s v="FootJoy"/>
    <s v="Guide"/>
    <x v="13"/>
    <x v="34"/>
    <n v="2022"/>
    <n v="5000"/>
    <n v="850"/>
  </r>
  <r>
    <x v="0"/>
    <s v="Athletic"/>
    <s v="Golf"/>
    <s v="FootJoy"/>
    <s v="Guide"/>
    <x v="13"/>
    <x v="112"/>
    <n v="2022"/>
    <n v="5000"/>
    <n v="850"/>
  </r>
  <r>
    <x v="0"/>
    <s v="Athletic"/>
    <s v="Golf"/>
    <s v="FootJoy"/>
    <s v="Guide"/>
    <x v="13"/>
    <x v="42"/>
    <n v="2022"/>
    <n v="5000"/>
    <n v="850"/>
  </r>
  <r>
    <x v="0"/>
    <s v="Athletic"/>
    <s v="Golf"/>
    <s v="FootJoy"/>
    <s v="Bayonet"/>
    <x v="10"/>
    <x v="110"/>
    <n v="2022"/>
    <n v="6500"/>
    <n v="845"/>
  </r>
  <r>
    <x v="0"/>
    <s v="Athletic"/>
    <s v="Golf"/>
    <s v="FootJoy"/>
    <s v="Guide"/>
    <x v="13"/>
    <x v="34"/>
    <n v="2022"/>
    <n v="6000"/>
    <n v="840"/>
  </r>
  <r>
    <x v="0"/>
    <s v="Athletic"/>
    <s v="Golf"/>
    <s v="FootJoy"/>
    <s v="Guide"/>
    <x v="12"/>
    <x v="105"/>
    <n v="2022"/>
    <n v="6000"/>
    <n v="840"/>
  </r>
  <r>
    <x v="0"/>
    <s v="Athletic"/>
    <s v="Golf"/>
    <s v="FootJoy"/>
    <s v="Guide"/>
    <x v="12"/>
    <x v="105"/>
    <n v="2022"/>
    <n v="5500"/>
    <n v="825"/>
  </r>
  <r>
    <x v="0"/>
    <s v="Athletic"/>
    <s v="Golf"/>
    <s v="FootJoy"/>
    <s v="Guide"/>
    <x v="12"/>
    <x v="105"/>
    <n v="2022"/>
    <n v="5500"/>
    <n v="825"/>
  </r>
  <r>
    <x v="0"/>
    <s v="Athletic"/>
    <s v="Golf"/>
    <s v="FootJoy"/>
    <s v="Bayonet"/>
    <x v="10"/>
    <x v="110"/>
    <n v="2022"/>
    <n v="6000"/>
    <n v="780"/>
  </r>
  <r>
    <x v="0"/>
    <s v="Athletic"/>
    <s v="Golf"/>
    <s v="FootJoy"/>
    <s v="Bayonet"/>
    <x v="10"/>
    <x v="110"/>
    <n v="2022"/>
    <n v="6000"/>
    <n v="780"/>
  </r>
  <r>
    <x v="0"/>
    <s v="Athletic"/>
    <s v="Golf"/>
    <s v="FootJoy"/>
    <s v="Bayonet"/>
    <x v="10"/>
    <x v="110"/>
    <n v="2022"/>
    <n v="6000"/>
    <n v="780"/>
  </r>
  <r>
    <x v="0"/>
    <s v="Athletic"/>
    <s v="Golf"/>
    <s v="FootJoy"/>
    <s v="Guide"/>
    <x v="13"/>
    <x v="112"/>
    <n v="2022"/>
    <n v="4500"/>
    <n v="765"/>
  </r>
  <r>
    <x v="0"/>
    <s v="Athletic"/>
    <s v="Golf"/>
    <s v="FootJoy"/>
    <s v="Guide"/>
    <x v="13"/>
    <x v="42"/>
    <n v="2022"/>
    <n v="4500"/>
    <n v="765"/>
  </r>
  <r>
    <x v="0"/>
    <s v="Athletic"/>
    <s v="Golf"/>
    <s v="FootJoy"/>
    <s v="Guide"/>
    <x v="12"/>
    <x v="32"/>
    <n v="2022"/>
    <n v="5000"/>
    <n v="750"/>
  </r>
  <r>
    <x v="0"/>
    <s v="Athletic"/>
    <s v="Golf"/>
    <s v="FootJoy"/>
    <s v="Guide"/>
    <x v="12"/>
    <x v="20"/>
    <n v="2022"/>
    <n v="5000"/>
    <n v="750"/>
  </r>
  <r>
    <x v="0"/>
    <s v="Athletic"/>
    <s v="Golf"/>
    <s v="FootJoy"/>
    <s v="Guide"/>
    <x v="12"/>
    <x v="20"/>
    <n v="2022"/>
    <n v="5000"/>
    <n v="750"/>
  </r>
  <r>
    <x v="0"/>
    <s v="Athletic"/>
    <s v="Golf"/>
    <s v="FootJoy"/>
    <s v="Guide"/>
    <x v="12"/>
    <x v="106"/>
    <n v="2022"/>
    <n v="5000"/>
    <n v="750"/>
  </r>
  <r>
    <x v="0"/>
    <s v="Athletic"/>
    <s v="Golf"/>
    <s v="FootJoy"/>
    <s v="Guide"/>
    <x v="12"/>
    <x v="106"/>
    <n v="2022"/>
    <n v="5000"/>
    <n v="750"/>
  </r>
  <r>
    <x v="0"/>
    <s v="Athletic"/>
    <s v="Golf"/>
    <s v="FootJoy"/>
    <s v="Guide"/>
    <x v="12"/>
    <x v="106"/>
    <n v="2022"/>
    <n v="5000"/>
    <n v="750"/>
  </r>
  <r>
    <x v="0"/>
    <s v="Athletic"/>
    <s v="Golf"/>
    <s v="FootJoy"/>
    <s v="Guide"/>
    <x v="12"/>
    <x v="105"/>
    <n v="2022"/>
    <n v="5000"/>
    <n v="750"/>
  </r>
  <r>
    <x v="0"/>
    <s v="Athletic"/>
    <s v="Golf"/>
    <s v="FootJoy"/>
    <s v="Guide"/>
    <x v="12"/>
    <x v="105"/>
    <n v="2022"/>
    <n v="5000"/>
    <n v="750"/>
  </r>
  <r>
    <x v="0"/>
    <s v="Athletic"/>
    <s v="Golf"/>
    <s v="FootJoy"/>
    <s v="Bayonet"/>
    <x v="10"/>
    <x v="110"/>
    <n v="2022"/>
    <n v="5500"/>
    <n v="715"/>
  </r>
  <r>
    <x v="0"/>
    <s v="Athletic"/>
    <s v="Golf"/>
    <s v="FootJoy"/>
    <s v="Guide"/>
    <x v="12"/>
    <x v="32"/>
    <n v="2022"/>
    <n v="5000"/>
    <n v="700"/>
  </r>
  <r>
    <x v="0"/>
    <s v="Athletic"/>
    <s v="Golf"/>
    <s v="FootJoy"/>
    <s v="Guide"/>
    <x v="13"/>
    <x v="46"/>
    <n v="2022"/>
    <n v="4000"/>
    <n v="680"/>
  </r>
  <r>
    <x v="0"/>
    <s v="Athletic"/>
    <s v="Golf"/>
    <s v="FootJoy"/>
    <s v="Guide"/>
    <x v="13"/>
    <x v="46"/>
    <n v="2022"/>
    <n v="4000"/>
    <n v="680"/>
  </r>
  <r>
    <x v="0"/>
    <s v="Athletic"/>
    <s v="Golf"/>
    <s v="FootJoy"/>
    <s v="Guide"/>
    <x v="12"/>
    <x v="105"/>
    <n v="2022"/>
    <n v="4500"/>
    <n v="675"/>
  </r>
  <r>
    <x v="0"/>
    <s v="Athletic"/>
    <s v="Golf"/>
    <s v="FootJoy"/>
    <s v="Guide"/>
    <x v="12"/>
    <x v="105"/>
    <n v="2022"/>
    <n v="4500"/>
    <n v="675"/>
  </r>
  <r>
    <x v="0"/>
    <s v="Athletic"/>
    <s v="Golf"/>
    <s v="FootJoy"/>
    <s v="Bayonet"/>
    <x v="10"/>
    <x v="110"/>
    <n v="2022"/>
    <n v="5000"/>
    <n v="650"/>
  </r>
  <r>
    <x v="0"/>
    <s v="Athletic"/>
    <s v="Golf"/>
    <s v="FootJoy"/>
    <s v="Bayonet"/>
    <x v="10"/>
    <x v="110"/>
    <n v="2022"/>
    <n v="5000"/>
    <n v="650"/>
  </r>
  <r>
    <x v="0"/>
    <s v="Athletic"/>
    <s v="Golf"/>
    <s v="FootJoy"/>
    <s v="Bayonet"/>
    <x v="10"/>
    <x v="110"/>
    <n v="2022"/>
    <n v="5000"/>
    <n v="650"/>
  </r>
  <r>
    <x v="0"/>
    <s v="Athletic"/>
    <s v="Golf"/>
    <s v="FootJoy"/>
    <s v="Guide"/>
    <x v="13"/>
    <x v="46"/>
    <n v="2022"/>
    <n v="4500"/>
    <n v="630"/>
  </r>
  <r>
    <x v="0"/>
    <s v="Athletic"/>
    <s v="Golf"/>
    <s v="FootJoy"/>
    <s v="Guide"/>
    <x v="12"/>
    <x v="20"/>
    <n v="2022"/>
    <n v="4500"/>
    <n v="630"/>
  </r>
  <r>
    <x v="0"/>
    <s v="Athletic"/>
    <s v="Golf"/>
    <s v="FootJoy"/>
    <s v="Guide"/>
    <x v="12"/>
    <x v="32"/>
    <n v="2022"/>
    <n v="4000"/>
    <n v="600"/>
  </r>
  <r>
    <x v="0"/>
    <s v="Athletic"/>
    <s v="Golf"/>
    <s v="FootJoy"/>
    <s v="Guide"/>
    <x v="12"/>
    <x v="20"/>
    <n v="2022"/>
    <n v="4000"/>
    <n v="600"/>
  </r>
  <r>
    <x v="0"/>
    <s v="Athletic"/>
    <s v="Golf"/>
    <s v="FootJoy"/>
    <s v="Guide"/>
    <x v="12"/>
    <x v="106"/>
    <n v="2022"/>
    <n v="4000"/>
    <n v="600"/>
  </r>
  <r>
    <x v="0"/>
    <s v="Athletic"/>
    <s v="Golf"/>
    <s v="FootJoy"/>
    <s v="Guide"/>
    <x v="13"/>
    <x v="46"/>
    <n v="2022"/>
    <n v="3500"/>
    <n v="595"/>
  </r>
  <r>
    <x v="0"/>
    <s v="Athletic"/>
    <s v="Golf"/>
    <s v="FootJoy"/>
    <s v="Guide"/>
    <x v="13"/>
    <x v="34"/>
    <n v="2022"/>
    <n v="3500"/>
    <n v="595"/>
  </r>
  <r>
    <x v="0"/>
    <s v="Athletic"/>
    <s v="Golf"/>
    <s v="FootJoy"/>
    <s v="Guide"/>
    <x v="13"/>
    <x v="111"/>
    <n v="2022"/>
    <n v="3500"/>
    <n v="595"/>
  </r>
  <r>
    <x v="0"/>
    <s v="Athletic"/>
    <s v="Golf"/>
    <s v="FootJoy"/>
    <s v="Bayonet"/>
    <x v="10"/>
    <x v="110"/>
    <n v="2022"/>
    <n v="4500"/>
    <n v="585"/>
  </r>
  <r>
    <x v="0"/>
    <s v="Athletic"/>
    <s v="Golf"/>
    <s v="FootJoy"/>
    <s v="Bayonet"/>
    <x v="10"/>
    <x v="110"/>
    <n v="2022"/>
    <n v="4500"/>
    <n v="585"/>
  </r>
  <r>
    <x v="0"/>
    <s v="Athletic"/>
    <s v="Golf"/>
    <s v="FootJoy"/>
    <s v="Dial"/>
    <x v="15"/>
    <x v="103"/>
    <n v="2022"/>
    <n v="500"/>
    <n v="545"/>
  </r>
  <r>
    <x v="0"/>
    <s v="Athletic"/>
    <s v="Golf"/>
    <s v="FootJoy"/>
    <s v="Dial"/>
    <x v="15"/>
    <x v="103"/>
    <n v="2022"/>
    <n v="500"/>
    <n v="545"/>
  </r>
  <r>
    <x v="0"/>
    <s v="Athletic"/>
    <s v="Golf"/>
    <s v="FootJoy"/>
    <s v="Dial"/>
    <x v="15"/>
    <x v="103"/>
    <n v="2022"/>
    <n v="500"/>
    <n v="545"/>
  </r>
  <r>
    <x v="0"/>
    <s v="Athletic"/>
    <s v="Golf"/>
    <s v="FootJoy"/>
    <s v="Bayonet"/>
    <x v="10"/>
    <x v="110"/>
    <n v="2022"/>
    <n v="4000"/>
    <n v="520"/>
  </r>
  <r>
    <x v="0"/>
    <s v="Athletic"/>
    <s v="Golf"/>
    <s v="FootJoy"/>
    <s v="Bayonet"/>
    <x v="10"/>
    <x v="110"/>
    <n v="2022"/>
    <n v="4000"/>
    <n v="520"/>
  </r>
  <r>
    <x v="0"/>
    <s v="Athletic"/>
    <s v="Golf"/>
    <s v="FootJoy"/>
    <s v="Bayonet"/>
    <x v="10"/>
    <x v="110"/>
    <n v="2022"/>
    <n v="4000"/>
    <n v="520"/>
  </r>
  <r>
    <x v="0"/>
    <s v="Athletic"/>
    <s v="Golf"/>
    <s v="FootJoy"/>
    <s v="Bayonet"/>
    <x v="10"/>
    <x v="110"/>
    <n v="2022"/>
    <n v="4000"/>
    <n v="520"/>
  </r>
  <r>
    <x v="0"/>
    <s v="Athletic"/>
    <s v="Golf"/>
    <s v="FootJoy"/>
    <s v="Guide"/>
    <x v="13"/>
    <x v="34"/>
    <n v="2022"/>
    <n v="3000"/>
    <n v="510"/>
  </r>
  <r>
    <x v="0"/>
    <s v="Athletic"/>
    <s v="Golf"/>
    <s v="FootJoy"/>
    <s v="Bayonet"/>
    <x v="10"/>
    <x v="110"/>
    <n v="2022"/>
    <n v="3500"/>
    <n v="455"/>
  </r>
  <r>
    <x v="0"/>
    <s v="Athletic"/>
    <s v="Golf"/>
    <s v="FootJoy"/>
    <s v="Guide"/>
    <x v="12"/>
    <x v="106"/>
    <n v="2022"/>
    <n v="3000"/>
    <n v="450"/>
  </r>
  <r>
    <x v="0"/>
    <s v="Athletic"/>
    <s v="Golf"/>
    <s v="FootJoy"/>
    <s v="Guide"/>
    <x v="13"/>
    <x v="22"/>
    <n v="2022"/>
    <n v="2500"/>
    <n v="425"/>
  </r>
  <r>
    <x v="0"/>
    <s v="Athletic"/>
    <s v="Golf"/>
    <s v="FootJoy"/>
    <s v="Guide"/>
    <x v="13"/>
    <x v="22"/>
    <n v="2022"/>
    <n v="2500"/>
    <n v="425"/>
  </r>
  <r>
    <x v="0"/>
    <s v="Athletic"/>
    <s v="Golf"/>
    <s v="FootJoy"/>
    <s v="Guide"/>
    <x v="13"/>
    <x v="112"/>
    <n v="2022"/>
    <n v="2500"/>
    <n v="425"/>
  </r>
  <r>
    <x v="0"/>
    <s v="Athletic"/>
    <s v="Golf"/>
    <s v="FootJoy"/>
    <s v="Guide"/>
    <x v="13"/>
    <x v="42"/>
    <n v="2022"/>
    <n v="2500"/>
    <n v="425"/>
  </r>
  <r>
    <x v="0"/>
    <s v="Athletic"/>
    <s v="Golf"/>
    <s v="FootJoy"/>
    <s v="Guide"/>
    <x v="13"/>
    <x v="42"/>
    <n v="2022"/>
    <n v="2500"/>
    <n v="425"/>
  </r>
  <r>
    <x v="0"/>
    <s v="Athletic"/>
    <s v="Golf"/>
    <s v="FootJoy"/>
    <s v="Guide"/>
    <x v="13"/>
    <x v="42"/>
    <n v="2022"/>
    <n v="2500"/>
    <n v="425"/>
  </r>
  <r>
    <x v="0"/>
    <s v="Athletic"/>
    <s v="Golf"/>
    <s v="FootJoy"/>
    <s v="Guide"/>
    <x v="13"/>
    <x v="42"/>
    <n v="2022"/>
    <n v="2500"/>
    <n v="425"/>
  </r>
  <r>
    <x v="0"/>
    <s v="Athletic"/>
    <s v="Golf"/>
    <s v="FootJoy"/>
    <s v="Guide"/>
    <x v="13"/>
    <x v="111"/>
    <n v="2022"/>
    <n v="3000"/>
    <n v="420"/>
  </r>
  <r>
    <x v="0"/>
    <s v="Athletic"/>
    <s v="Golf"/>
    <s v="FootJoy"/>
    <s v="Bayonet"/>
    <x v="10"/>
    <x v="110"/>
    <n v="2022"/>
    <n v="3000"/>
    <n v="390"/>
  </r>
  <r>
    <x v="0"/>
    <s v="Athletic"/>
    <s v="Golf"/>
    <s v="FootJoy"/>
    <s v="Bayonet"/>
    <x v="10"/>
    <x v="110"/>
    <n v="2022"/>
    <n v="3000"/>
    <n v="390"/>
  </r>
  <r>
    <x v="0"/>
    <s v="Athletic"/>
    <s v="Golf"/>
    <s v="FootJoy"/>
    <s v="Bayonet"/>
    <x v="10"/>
    <x v="110"/>
    <n v="2022"/>
    <n v="3000"/>
    <n v="390"/>
  </r>
  <r>
    <x v="0"/>
    <s v="Athletic"/>
    <s v="Golf"/>
    <s v="FootJoy"/>
    <s v="Bayonet"/>
    <x v="10"/>
    <x v="110"/>
    <n v="2022"/>
    <n v="3000"/>
    <n v="390"/>
  </r>
  <r>
    <x v="0"/>
    <s v="Athletic"/>
    <s v="Golf"/>
    <s v="FootJoy"/>
    <s v="Guide"/>
    <x v="12"/>
    <x v="106"/>
    <n v="2022"/>
    <n v="2500"/>
    <n v="375"/>
  </r>
  <r>
    <x v="0"/>
    <s v="Athletic"/>
    <s v="Golf"/>
    <s v="FootJoy"/>
    <s v="Guide"/>
    <x v="12"/>
    <x v="106"/>
    <n v="2022"/>
    <n v="2500"/>
    <n v="375"/>
  </r>
  <r>
    <x v="0"/>
    <s v="Athletic"/>
    <s v="Golf"/>
    <s v="FootJoy"/>
    <s v="Guide"/>
    <x v="12"/>
    <x v="106"/>
    <n v="2022"/>
    <n v="2500"/>
    <n v="375"/>
  </r>
  <r>
    <x v="0"/>
    <s v="Athletic"/>
    <s v="Golf"/>
    <s v="FootJoy"/>
    <s v="Guide"/>
    <x v="13"/>
    <x v="112"/>
    <n v="2022"/>
    <n v="2500"/>
    <n v="350"/>
  </r>
  <r>
    <x v="0"/>
    <s v="Athletic"/>
    <s v="Golf"/>
    <s v="FootJoy"/>
    <s v="Bayonet"/>
    <x v="10"/>
    <x v="110"/>
    <n v="2022"/>
    <n v="2500"/>
    <n v="325"/>
  </r>
  <r>
    <x v="0"/>
    <s v="Athletic"/>
    <s v="Golf"/>
    <s v="FootJoy"/>
    <s v="Bayonet"/>
    <x v="10"/>
    <x v="110"/>
    <n v="2022"/>
    <n v="2500"/>
    <n v="325"/>
  </r>
  <r>
    <x v="0"/>
    <s v="Athletic"/>
    <s v="Golf"/>
    <s v="FootJoy"/>
    <s v="Bayonet"/>
    <x v="10"/>
    <x v="110"/>
    <n v="2022"/>
    <n v="2500"/>
    <n v="325"/>
  </r>
  <r>
    <x v="0"/>
    <s v="Athletic"/>
    <s v="Golf"/>
    <s v="FootJoy"/>
    <s v="Bayonet"/>
    <x v="10"/>
    <x v="110"/>
    <n v="2022"/>
    <n v="2500"/>
    <n v="325"/>
  </r>
  <r>
    <x v="0"/>
    <s v="Athletic"/>
    <s v="Golf"/>
    <s v="FootJoy"/>
    <s v="Bayonet"/>
    <x v="10"/>
    <x v="110"/>
    <n v="2022"/>
    <n v="2500"/>
    <n v="325"/>
  </r>
  <r>
    <x v="0"/>
    <s v="Athletic"/>
    <s v="Golf"/>
    <s v="FootJoy"/>
    <s v="Guide"/>
    <x v="12"/>
    <x v="32"/>
    <n v="2022"/>
    <n v="2000"/>
    <n v="300"/>
  </r>
  <r>
    <x v="0"/>
    <s v="Athletic"/>
    <s v="Golf"/>
    <s v="FootJoy"/>
    <s v="Guide"/>
    <x v="12"/>
    <x v="20"/>
    <n v="2022"/>
    <n v="2000"/>
    <n v="300"/>
  </r>
  <r>
    <x v="0"/>
    <s v="Athletic"/>
    <s v="Golf"/>
    <s v="FootJoy"/>
    <s v="Bayonet"/>
    <x v="10"/>
    <x v="110"/>
    <n v="2022"/>
    <n v="2000"/>
    <n v="260"/>
  </r>
  <r>
    <x v="0"/>
    <s v="Athletic"/>
    <s v="Golf"/>
    <s v="FootJoy"/>
    <s v="Bayonet"/>
    <x v="10"/>
    <x v="110"/>
    <n v="2022"/>
    <n v="2000"/>
    <n v="260"/>
  </r>
  <r>
    <x v="0"/>
    <s v="Athletic"/>
    <s v="Golf"/>
    <s v="FootJoy"/>
    <s v="Bayonet"/>
    <x v="10"/>
    <x v="110"/>
    <n v="2022"/>
    <n v="2000"/>
    <n v="260"/>
  </r>
  <r>
    <x v="0"/>
    <s v="Athletic"/>
    <s v="Golf"/>
    <s v="FootJoy"/>
    <s v="Bayonet"/>
    <x v="10"/>
    <x v="110"/>
    <n v="2022"/>
    <n v="2000"/>
    <n v="260"/>
  </r>
  <r>
    <x v="0"/>
    <s v="Athletic"/>
    <s v="Golf"/>
    <s v="FootJoy"/>
    <s v="Bayonet"/>
    <x v="10"/>
    <x v="110"/>
    <n v="2022"/>
    <n v="2000"/>
    <n v="260"/>
  </r>
  <r>
    <x v="0"/>
    <s v="Athletic"/>
    <s v="Golf"/>
    <s v="FootJoy"/>
    <s v="Bayonet"/>
    <x v="10"/>
    <x v="110"/>
    <n v="2022"/>
    <n v="2000"/>
    <n v="260"/>
  </r>
  <r>
    <x v="0"/>
    <s v="Athletic"/>
    <s v="Golf"/>
    <s v="FootJoy"/>
    <s v="Guide"/>
    <x v="13"/>
    <x v="112"/>
    <n v="2022"/>
    <n v="1500"/>
    <n v="210"/>
  </r>
  <r>
    <x v="0"/>
    <s v="Athletic"/>
    <s v="Golf"/>
    <s v="FootJoy"/>
    <s v="Guide"/>
    <x v="12"/>
    <x v="106"/>
    <n v="2022"/>
    <n v="1500"/>
    <n v="210"/>
  </r>
  <r>
    <x v="0"/>
    <s v="Athletic"/>
    <s v="Golf"/>
    <s v="FootJoy"/>
    <s v="Bayonet"/>
    <x v="10"/>
    <x v="110"/>
    <n v="2022"/>
    <n v="1500"/>
    <n v="195"/>
  </r>
  <r>
    <x v="0"/>
    <s v="Athletic"/>
    <s v="Golf"/>
    <s v="FootJoy"/>
    <s v="Bayonet"/>
    <x v="10"/>
    <x v="110"/>
    <n v="2022"/>
    <n v="1500"/>
    <n v="195"/>
  </r>
  <r>
    <x v="0"/>
    <s v="Athletic"/>
    <s v="Golf"/>
    <s v="FootJoy"/>
    <s v="Bayonet"/>
    <x v="10"/>
    <x v="110"/>
    <n v="2022"/>
    <n v="1500"/>
    <n v="195"/>
  </r>
  <r>
    <x v="0"/>
    <s v="Athletic"/>
    <s v="Golf"/>
    <s v="FootJoy"/>
    <s v="Bayonet"/>
    <x v="10"/>
    <x v="110"/>
    <n v="2022"/>
    <n v="1500"/>
    <n v="195"/>
  </r>
  <r>
    <x v="0"/>
    <s v="Athletic"/>
    <s v="Golf"/>
    <s v="FootJoy"/>
    <s v="Guide"/>
    <x v="13"/>
    <x v="34"/>
    <n v="2022"/>
    <n v="1000"/>
    <n v="170"/>
  </r>
  <r>
    <x v="0"/>
    <s v="Athletic"/>
    <s v="Golf"/>
    <s v="FootJoy"/>
    <s v="Guide"/>
    <x v="13"/>
    <x v="34"/>
    <n v="2022"/>
    <n v="1000"/>
    <n v="170"/>
  </r>
  <r>
    <x v="0"/>
    <s v="Athletic"/>
    <s v="Golf"/>
    <s v="FootJoy"/>
    <s v="Guide"/>
    <x v="13"/>
    <x v="112"/>
    <n v="2022"/>
    <n v="1000"/>
    <n v="170"/>
  </r>
  <r>
    <x v="0"/>
    <s v="Athletic"/>
    <s v="Golf"/>
    <s v="FootJoy"/>
    <s v="Guide"/>
    <x v="12"/>
    <x v="32"/>
    <n v="2022"/>
    <n v="1000"/>
    <n v="150"/>
  </r>
  <r>
    <x v="0"/>
    <s v="Athletic"/>
    <s v="Golf"/>
    <s v="FootJoy"/>
    <s v="Guide"/>
    <x v="13"/>
    <x v="112"/>
    <n v="2022"/>
    <n v="1000"/>
    <n v="140"/>
  </r>
  <r>
    <x v="0"/>
    <s v="Athletic"/>
    <s v="Golf"/>
    <s v="FootJoy"/>
    <s v="Bayonet"/>
    <x v="10"/>
    <x v="110"/>
    <n v="2022"/>
    <n v="1000"/>
    <n v="130"/>
  </r>
  <r>
    <x v="0"/>
    <s v="Athletic"/>
    <s v="Golf"/>
    <s v="FootJoy"/>
    <s v="Bayonet"/>
    <x v="10"/>
    <x v="110"/>
    <n v="2022"/>
    <n v="1000"/>
    <n v="130"/>
  </r>
  <r>
    <x v="0"/>
    <s v="Athletic"/>
    <s v="Golf"/>
    <s v="FootJoy"/>
    <s v="Bayonet"/>
    <x v="10"/>
    <x v="110"/>
    <n v="2022"/>
    <n v="1000"/>
    <n v="130"/>
  </r>
  <r>
    <x v="0"/>
    <s v="Athletic"/>
    <s v="Golf"/>
    <s v="FootJoy"/>
    <s v="Bayonet"/>
    <x v="10"/>
    <x v="110"/>
    <n v="2022"/>
    <n v="1000"/>
    <n v="130"/>
  </r>
  <r>
    <x v="0"/>
    <s v="Athletic"/>
    <s v="Golf"/>
    <s v="FootJoy"/>
    <s v="Bayonet"/>
    <x v="10"/>
    <x v="110"/>
    <n v="2022"/>
    <n v="1000"/>
    <n v="130"/>
  </r>
  <r>
    <x v="0"/>
    <s v="Athletic"/>
    <s v="Golf"/>
    <s v="FootJoy"/>
    <s v="Guide"/>
    <x v="12"/>
    <x v="32"/>
    <n v="2022"/>
    <n v="500"/>
    <n v="75"/>
  </r>
  <r>
    <x v="0"/>
    <s v="Athletic"/>
    <s v="Golf"/>
    <s v="FootJoy"/>
    <s v="Guide"/>
    <x v="12"/>
    <x v="32"/>
    <n v="2022"/>
    <n v="500"/>
    <n v="75"/>
  </r>
  <r>
    <x v="0"/>
    <s v="Athletic"/>
    <s v="Golf"/>
    <s v="FootJoy"/>
    <s v="Guide"/>
    <x v="12"/>
    <x v="106"/>
    <n v="2022"/>
    <n v="500"/>
    <n v="75"/>
  </r>
  <r>
    <x v="0"/>
    <s v="Athletic"/>
    <s v="Golf"/>
    <s v="FootJoy"/>
    <s v="Guide"/>
    <x v="12"/>
    <x v="105"/>
    <n v="2022"/>
    <n v="500"/>
    <n v="75"/>
  </r>
  <r>
    <x v="0"/>
    <s v="Athletic"/>
    <s v="Golf"/>
    <s v="FootJoy"/>
    <s v="Guide"/>
    <x v="12"/>
    <x v="106"/>
    <n v="2022"/>
    <n v="500"/>
    <n v="70"/>
  </r>
  <r>
    <x v="0"/>
    <s v="Athletic"/>
    <s v="Golf"/>
    <s v="FootJoy"/>
    <s v="Bayonet"/>
    <x v="10"/>
    <x v="110"/>
    <n v="2022"/>
    <n v="500"/>
    <n v="65"/>
  </r>
  <r>
    <x v="0"/>
    <s v="Athletic"/>
    <s v="Golf"/>
    <s v="FootJoy"/>
    <s v="Bayonet"/>
    <x v="10"/>
    <x v="110"/>
    <n v="2022"/>
    <n v="500"/>
    <n v="65"/>
  </r>
  <r>
    <x v="0"/>
    <s v="Athletic"/>
    <s v="Golf"/>
    <s v="FootJoy"/>
    <s v="Bayonet"/>
    <x v="10"/>
    <x v="110"/>
    <n v="2022"/>
    <n v="500"/>
    <n v="65"/>
  </r>
  <r>
    <x v="0"/>
    <s v="Athletic"/>
    <s v="Golf"/>
    <s v="FootJoy"/>
    <s v="Bayonet"/>
    <x v="10"/>
    <x v="110"/>
    <n v="2022"/>
    <n v="500"/>
    <n v="65"/>
  </r>
  <r>
    <x v="0"/>
    <s v="Athletic"/>
    <s v="Golf"/>
    <s v="FootJoy"/>
    <s v="Bayonet"/>
    <x v="10"/>
    <x v="110"/>
    <n v="2022"/>
    <n v="0"/>
    <n v="0"/>
  </r>
  <r>
    <x v="0"/>
    <s v="Athletic"/>
    <s v="Golf"/>
    <s v="FootJoy"/>
    <s v="Dial"/>
    <x v="26"/>
    <x v="101"/>
    <n v="2022"/>
    <n v="0"/>
    <n v="0"/>
  </r>
  <r>
    <x v="0"/>
    <s v="Athletic"/>
    <s v="Golf"/>
    <s v="FootJoy"/>
    <s v="Dial"/>
    <x v="15"/>
    <x v="103"/>
    <n v="2022"/>
    <n v="0"/>
    <n v="0"/>
  </r>
  <r>
    <x v="0"/>
    <s v="Athletic"/>
    <s v="Golf"/>
    <s v="FootJoy"/>
    <s v="Guide"/>
    <x v="13"/>
    <x v="46"/>
    <n v="2022"/>
    <n v="0"/>
    <n v="0"/>
  </r>
  <r>
    <x v="0"/>
    <s v="Athletic"/>
    <s v="Golf"/>
    <s v="FootJoy"/>
    <s v="Guide"/>
    <x v="13"/>
    <x v="34"/>
    <n v="2022"/>
    <n v="0"/>
    <n v="0"/>
  </r>
  <r>
    <x v="0"/>
    <s v="Athletic"/>
    <s v="Golf"/>
    <s v="FootJoy"/>
    <s v="Guide"/>
    <x v="13"/>
    <x v="22"/>
    <n v="2022"/>
    <n v="0"/>
    <n v="0"/>
  </r>
  <r>
    <x v="0"/>
    <s v="Cycling"/>
    <s v="Cycling"/>
    <s v="FOX Racing"/>
    <s v="Dial"/>
    <x v="11"/>
    <x v="18"/>
    <n v="2022"/>
    <n v="250"/>
    <n v="747.5"/>
  </r>
  <r>
    <x v="0"/>
    <s v="Cycling"/>
    <s v="Cycling"/>
    <s v="FOX Racing"/>
    <s v="Dial"/>
    <x v="11"/>
    <x v="19"/>
    <n v="2022"/>
    <n v="5980"/>
    <n v="17790.5"/>
  </r>
  <r>
    <x v="0"/>
    <s v="Cycling"/>
    <s v="Cycling"/>
    <s v="FOX Racing"/>
    <s v="Dial"/>
    <x v="11"/>
    <x v="19"/>
    <n v="2022"/>
    <n v="1960"/>
    <n v="5830.5"/>
  </r>
  <r>
    <x v="0"/>
    <s v="Cycling"/>
    <s v="Cycling"/>
    <s v="FOX Racing"/>
    <s v="Dial"/>
    <x v="11"/>
    <x v="19"/>
    <n v="2022"/>
    <n v="425"/>
    <n v="1270.75"/>
  </r>
  <r>
    <x v="0"/>
    <s v="Cycling"/>
    <s v="Cycling"/>
    <s v="FOX Racing"/>
    <s v="Dial"/>
    <x v="11"/>
    <x v="19"/>
    <n v="2022"/>
    <n v="3595"/>
    <n v="10689.25"/>
  </r>
  <r>
    <x v="0"/>
    <s v="Cycling"/>
    <s v="Cycling"/>
    <s v="FOX Racing"/>
    <s v="Dial"/>
    <x v="11"/>
    <x v="19"/>
    <n v="2022"/>
    <n v="1560"/>
    <n v="4634.5"/>
  </r>
  <r>
    <x v="0"/>
    <s v="Cycling"/>
    <s v="Cycling"/>
    <s v="FOX Racing"/>
    <s v="Dial"/>
    <x v="11"/>
    <x v="19"/>
    <n v="2022"/>
    <n v="300"/>
    <n v="897"/>
  </r>
  <r>
    <x v="0"/>
    <s v="Cycling"/>
    <s v="Cycling"/>
    <s v="FOX Racing"/>
    <s v="Dial"/>
    <x v="11"/>
    <x v="19"/>
    <n v="2022"/>
    <n v="4200"/>
    <n v="12483.25"/>
  </r>
  <r>
    <x v="0"/>
    <s v="Cycling"/>
    <s v="Cycling"/>
    <s v="FOX Racing"/>
    <s v="Dial"/>
    <x v="11"/>
    <x v="19"/>
    <n v="2022"/>
    <n v="1160"/>
    <n v="3438.5"/>
  </r>
  <r>
    <x v="0"/>
    <s v="Cycling"/>
    <s v="Cycling"/>
    <s v="FOX Racing"/>
    <s v="Dial"/>
    <x v="11"/>
    <x v="19"/>
    <n v="2022"/>
    <n v="175"/>
    <n v="523.25"/>
  </r>
  <r>
    <x v="0"/>
    <s v="Cycling"/>
    <s v="Cycling"/>
    <s v="FOX Racing"/>
    <s v="Dial"/>
    <x v="11"/>
    <x v="19"/>
    <n v="2022"/>
    <n v="8595"/>
    <n v="25564.5"/>
  </r>
  <r>
    <x v="0"/>
    <s v="Cycling"/>
    <s v="Cycling"/>
    <s v="FOX Racing"/>
    <s v="Dial"/>
    <x v="11"/>
    <x v="19"/>
    <n v="2022"/>
    <n v="5555"/>
    <n v="16519.75"/>
  </r>
  <r>
    <x v="0"/>
    <s v="Cycling"/>
    <s v="Cycling"/>
    <s v="FOX Racing"/>
    <s v="Dial"/>
    <x v="11"/>
    <x v="19"/>
    <n v="2022"/>
    <n v="1110"/>
    <n v="3289"/>
  </r>
  <r>
    <x v="0"/>
    <s v="Cycling"/>
    <s v="Cycling"/>
    <s v="FOX Racing"/>
    <s v="Dial"/>
    <x v="11"/>
    <x v="19"/>
    <n v="2022"/>
    <n v="2465"/>
    <n v="7325.5"/>
  </r>
  <r>
    <x v="1"/>
    <s v="Cycling"/>
    <s v="Cycling"/>
    <s v="Gaerne"/>
    <s v="Dial"/>
    <x v="16"/>
    <x v="98"/>
    <n v="2022"/>
    <n v="500"/>
    <n v="1505"/>
  </r>
  <r>
    <x v="1"/>
    <s v="Cycling"/>
    <s v="Cycling"/>
    <s v="Gaerne"/>
    <s v="Dial"/>
    <x v="27"/>
    <x v="73"/>
    <n v="2022"/>
    <n v="1060"/>
    <n v="2593.5"/>
  </r>
  <r>
    <x v="1"/>
    <s v="Cycling"/>
    <s v="Cycling"/>
    <s v="Gaerne"/>
    <s v="Dial"/>
    <x v="27"/>
    <x v="74"/>
    <n v="2022"/>
    <n v="1060"/>
    <n v="2593.5"/>
  </r>
  <r>
    <x v="1"/>
    <s v="Cycling"/>
    <s v="Cycling"/>
    <s v="Gaerne"/>
    <s v="Dial"/>
    <x v="8"/>
    <x v="67"/>
    <n v="2022"/>
    <n v="1060"/>
    <n v="1386"/>
  </r>
  <r>
    <x v="1"/>
    <s v="Cycling"/>
    <s v="Cycling"/>
    <s v="Gaerne"/>
    <s v="Dial"/>
    <x v="8"/>
    <x v="113"/>
    <n v="2022"/>
    <n v="6390"/>
    <n v="8382"/>
  </r>
  <r>
    <x v="1"/>
    <s v="Cycling"/>
    <s v="Cycling"/>
    <s v="Gaerne"/>
    <s v="Dial"/>
    <x v="8"/>
    <x v="113"/>
    <n v="2022"/>
    <n v="3015"/>
    <n v="3960"/>
  </r>
  <r>
    <x v="1"/>
    <s v="Cycling"/>
    <s v="Cycling"/>
    <s v="Gaerne"/>
    <s v="Dial"/>
    <x v="8"/>
    <x v="113"/>
    <n v="2022"/>
    <n v="2010"/>
    <n v="2700"/>
  </r>
  <r>
    <x v="1"/>
    <s v="Cycling"/>
    <s v="Cycling"/>
    <s v="Gaerne"/>
    <s v="Dial"/>
    <x v="8"/>
    <x v="113"/>
    <n v="2022"/>
    <n v="3015"/>
    <n v="4050"/>
  </r>
  <r>
    <x v="1"/>
    <s v="Cycling"/>
    <s v="Cycling"/>
    <s v="Gaerne"/>
    <s v="Dial"/>
    <x v="8"/>
    <x v="113"/>
    <n v="2022"/>
    <n v="2010"/>
    <n v="2700"/>
  </r>
  <r>
    <x v="1"/>
    <s v="Cycling"/>
    <s v="Cycling"/>
    <s v="Gaerne"/>
    <s v="Dial"/>
    <x v="8"/>
    <x v="68"/>
    <n v="2022"/>
    <n v="1060"/>
    <n v="1386"/>
  </r>
  <r>
    <x v="1"/>
    <s v="Cycling"/>
    <s v="Cycling"/>
    <s v="Gaerne"/>
    <s v="Dial"/>
    <x v="8"/>
    <x v="114"/>
    <n v="2022"/>
    <n v="6390"/>
    <n v="8382"/>
  </r>
  <r>
    <x v="1"/>
    <s v="Cycling"/>
    <s v="Cycling"/>
    <s v="Gaerne"/>
    <s v="Dial"/>
    <x v="8"/>
    <x v="114"/>
    <n v="2022"/>
    <n v="3015"/>
    <n v="3960"/>
  </r>
  <r>
    <x v="1"/>
    <s v="Cycling"/>
    <s v="Cycling"/>
    <s v="Gaerne"/>
    <s v="Dial"/>
    <x v="8"/>
    <x v="114"/>
    <n v="2022"/>
    <n v="2010"/>
    <n v="2700"/>
  </r>
  <r>
    <x v="1"/>
    <s v="Cycling"/>
    <s v="Cycling"/>
    <s v="Gaerne"/>
    <s v="Dial"/>
    <x v="8"/>
    <x v="114"/>
    <n v="2022"/>
    <n v="3015"/>
    <n v="4050"/>
  </r>
  <r>
    <x v="1"/>
    <s v="Cycling"/>
    <s v="Cycling"/>
    <s v="Gaerne"/>
    <s v="Dial"/>
    <x v="8"/>
    <x v="114"/>
    <n v="2022"/>
    <n v="2010"/>
    <n v="2700"/>
  </r>
  <r>
    <x v="1"/>
    <s v="Cycling"/>
    <s v="Cycling"/>
    <s v="Gaerne"/>
    <s v="Dial"/>
    <x v="29"/>
    <x v="88"/>
    <n v="2022"/>
    <n v="14475"/>
    <n v="29808"/>
  </r>
  <r>
    <x v="1"/>
    <s v="Cycling"/>
    <s v="Cycling"/>
    <s v="Gaerne"/>
    <s v="Dial"/>
    <x v="29"/>
    <x v="89"/>
    <n v="2022"/>
    <n v="14475"/>
    <n v="29808"/>
  </r>
  <r>
    <x v="1"/>
    <s v="Cycling"/>
    <s v="Cycling"/>
    <s v="Gaerne"/>
    <s v="Dial"/>
    <x v="11"/>
    <x v="18"/>
    <n v="2022"/>
    <n v="5830"/>
    <n v="17226"/>
  </r>
  <r>
    <x v="1"/>
    <s v="Cycling"/>
    <s v="Cycling"/>
    <s v="Gaerne"/>
    <s v="Dial"/>
    <x v="11"/>
    <x v="19"/>
    <n v="2022"/>
    <n v="5830"/>
    <n v="17226"/>
  </r>
  <r>
    <x v="1"/>
    <s v="Cycling"/>
    <s v="Cycling"/>
    <s v="Gaerne"/>
    <s v="Dial"/>
    <x v="20"/>
    <x v="51"/>
    <n v="2022"/>
    <n v="1005"/>
    <n v="4870"/>
  </r>
  <r>
    <x v="1"/>
    <s v="Cycling"/>
    <s v="Cycling"/>
    <s v="Gaerne"/>
    <s v="Dial"/>
    <x v="20"/>
    <x v="51"/>
    <n v="2022"/>
    <n v="1610"/>
    <n v="7792"/>
  </r>
  <r>
    <x v="1"/>
    <s v="Cycling"/>
    <s v="Cycling"/>
    <s v="Gaerne"/>
    <s v="Dial"/>
    <x v="20"/>
    <x v="52"/>
    <n v="2022"/>
    <n v="1005"/>
    <n v="4870"/>
  </r>
  <r>
    <x v="1"/>
    <s v="Cycling"/>
    <s v="Cycling"/>
    <s v="Gaerne"/>
    <s v="Dial"/>
    <x v="20"/>
    <x v="52"/>
    <n v="2022"/>
    <n v="1610"/>
    <n v="7792"/>
  </r>
  <r>
    <x v="2"/>
    <s v="Cycling"/>
    <s v="Cycling"/>
    <s v="Giant"/>
    <s v="Dial"/>
    <x v="16"/>
    <x v="28"/>
    <n v="2022"/>
    <n v="2005"/>
    <n v="6020"/>
  </r>
  <r>
    <x v="2"/>
    <s v="Cycling"/>
    <s v="Cycling"/>
    <s v="Giant"/>
    <s v="Dial"/>
    <x v="16"/>
    <x v="28"/>
    <n v="2022"/>
    <n v="500"/>
    <n v="1505"/>
  </r>
  <r>
    <x v="2"/>
    <s v="Cycling"/>
    <s v="Cycling"/>
    <s v="Giant"/>
    <s v="Dial"/>
    <x v="16"/>
    <x v="28"/>
    <n v="2022"/>
    <n v="1000"/>
    <n v="3010"/>
  </r>
  <r>
    <x v="2"/>
    <s v="Cycling"/>
    <s v="Cycling"/>
    <s v="Giant"/>
    <s v="Dial"/>
    <x v="16"/>
    <x v="29"/>
    <n v="2022"/>
    <n v="2005"/>
    <n v="6020"/>
  </r>
  <r>
    <x v="2"/>
    <s v="Cycling"/>
    <s v="Cycling"/>
    <s v="Giant"/>
    <s v="Dial"/>
    <x v="16"/>
    <x v="29"/>
    <n v="2022"/>
    <n v="500"/>
    <n v="1505"/>
  </r>
  <r>
    <x v="2"/>
    <s v="Cycling"/>
    <s v="Cycling"/>
    <s v="Giant"/>
    <s v="Dial"/>
    <x v="16"/>
    <x v="29"/>
    <n v="2022"/>
    <n v="1000"/>
    <n v="3010"/>
  </r>
  <r>
    <x v="2"/>
    <s v="Cycling"/>
    <s v="Cycling"/>
    <s v="Giant"/>
    <s v="Dial"/>
    <x v="8"/>
    <x v="113"/>
    <n v="2022"/>
    <n v="1510"/>
    <n v="2055"/>
  </r>
  <r>
    <x v="2"/>
    <s v="Cycling"/>
    <s v="Cycling"/>
    <s v="Giant"/>
    <s v="Dial"/>
    <x v="11"/>
    <x v="18"/>
    <n v="2022"/>
    <n v="1005"/>
    <n v="2970"/>
  </r>
  <r>
    <x v="2"/>
    <s v="Cycling"/>
    <s v="Cycling"/>
    <s v="Giant"/>
    <s v="Dial"/>
    <x v="11"/>
    <x v="18"/>
    <n v="2022"/>
    <n v="50"/>
    <n v="148.5"/>
  </r>
  <r>
    <x v="2"/>
    <s v="Cycling"/>
    <s v="Cycling"/>
    <s v="Giant"/>
    <s v="Dial"/>
    <x v="11"/>
    <x v="19"/>
    <n v="2022"/>
    <n v="2065"/>
    <n v="6129.5"/>
  </r>
  <r>
    <x v="2"/>
    <s v="Cycling"/>
    <s v="Cycling"/>
    <s v="Giant"/>
    <s v="Dial"/>
    <x v="11"/>
    <x v="19"/>
    <n v="2022"/>
    <n v="1005"/>
    <n v="2990"/>
  </r>
  <r>
    <x v="2"/>
    <s v="Cycling"/>
    <s v="Cycling"/>
    <s v="Giant"/>
    <s v="Dial"/>
    <x v="11"/>
    <x v="19"/>
    <n v="2022"/>
    <n v="1005"/>
    <n v="2970"/>
  </r>
  <r>
    <x v="2"/>
    <s v="Cycling"/>
    <s v="Cycling"/>
    <s v="Giant"/>
    <s v="Dial"/>
    <x v="11"/>
    <x v="19"/>
    <n v="2022"/>
    <n v="50"/>
    <n v="148.5"/>
  </r>
  <r>
    <x v="0"/>
    <s v="Cycling"/>
    <s v="Cycling"/>
    <s v="Giro"/>
    <s v="Dial"/>
    <x v="16"/>
    <x v="115"/>
    <n v="2022"/>
    <n v="150"/>
    <n v="448.5"/>
  </r>
  <r>
    <x v="0"/>
    <s v="Cycling"/>
    <s v="Cycling"/>
    <s v="Giro"/>
    <s v="Dial"/>
    <x v="16"/>
    <x v="115"/>
    <n v="2022"/>
    <n v="4275"/>
    <n v="12707.5"/>
  </r>
  <r>
    <x v="0"/>
    <s v="Cycling"/>
    <s v="Cycling"/>
    <s v="Giro"/>
    <s v="Dial"/>
    <x v="16"/>
    <x v="115"/>
    <n v="2022"/>
    <n v="950"/>
    <n v="2840.5"/>
  </r>
  <r>
    <x v="0"/>
    <s v="Cycling"/>
    <s v="Cycling"/>
    <s v="Giro"/>
    <s v="Dial"/>
    <x v="16"/>
    <x v="116"/>
    <n v="2022"/>
    <n v="50"/>
    <n v="149.5"/>
  </r>
  <r>
    <x v="0"/>
    <s v="Cycling"/>
    <s v="Cycling"/>
    <s v="Giro"/>
    <s v="Dial"/>
    <x v="16"/>
    <x v="116"/>
    <n v="2022"/>
    <n v="4275"/>
    <n v="12707.5"/>
  </r>
  <r>
    <x v="0"/>
    <s v="Cycling"/>
    <s v="Cycling"/>
    <s v="Giro"/>
    <s v="Dial"/>
    <x v="16"/>
    <x v="116"/>
    <n v="2022"/>
    <n v="900"/>
    <n v="2691"/>
  </r>
  <r>
    <x v="0"/>
    <s v="Cycling"/>
    <s v="Cycling"/>
    <s v="Giro"/>
    <s v="Dial"/>
    <x v="16"/>
    <x v="116"/>
    <n v="2022"/>
    <n v="100"/>
    <n v="299"/>
  </r>
  <r>
    <x v="0"/>
    <s v="Cycling"/>
    <s v="Cycling"/>
    <s v="Giro"/>
    <s v="Dial"/>
    <x v="26"/>
    <x v="79"/>
    <n v="2022"/>
    <n v="10405"/>
    <n v="22977"/>
  </r>
  <r>
    <x v="0"/>
    <s v="Cycling"/>
    <s v="Cycling"/>
    <s v="Giro"/>
    <s v="Dial"/>
    <x v="26"/>
    <x v="79"/>
    <n v="2022"/>
    <n v="6935"/>
    <n v="15318"/>
  </r>
  <r>
    <x v="0"/>
    <s v="Cycling"/>
    <s v="Cycling"/>
    <s v="Giro"/>
    <s v="Dial"/>
    <x v="26"/>
    <x v="79"/>
    <n v="2022"/>
    <n v="2665"/>
    <n v="5883"/>
  </r>
  <r>
    <x v="0"/>
    <s v="Cycling"/>
    <s v="Cycling"/>
    <s v="Giro"/>
    <s v="Dial"/>
    <x v="26"/>
    <x v="79"/>
    <n v="2022"/>
    <n v="2710"/>
    <n v="5994"/>
  </r>
  <r>
    <x v="0"/>
    <s v="Cycling"/>
    <s v="Cycling"/>
    <s v="Giro"/>
    <s v="Dial"/>
    <x v="26"/>
    <x v="79"/>
    <n v="2022"/>
    <n v="2815"/>
    <n v="6216"/>
  </r>
  <r>
    <x v="0"/>
    <s v="Cycling"/>
    <s v="Cycling"/>
    <s v="Giro"/>
    <s v="Dial"/>
    <x v="8"/>
    <x v="67"/>
    <n v="2022"/>
    <n v="5180"/>
    <n v="6901"/>
  </r>
  <r>
    <x v="0"/>
    <s v="Cycling"/>
    <s v="Cycling"/>
    <s v="Giro"/>
    <s v="Dial"/>
    <x v="8"/>
    <x v="67"/>
    <n v="2022"/>
    <n v="2515"/>
    <n v="3350"/>
  </r>
  <r>
    <x v="0"/>
    <s v="Cycling"/>
    <s v="Cycling"/>
    <s v="Giro"/>
    <s v="Dial"/>
    <x v="8"/>
    <x v="68"/>
    <n v="2022"/>
    <n v="17890"/>
    <n v="23496"/>
  </r>
  <r>
    <x v="0"/>
    <s v="Cycling"/>
    <s v="Cycling"/>
    <s v="Giro"/>
    <s v="Dial"/>
    <x v="8"/>
    <x v="68"/>
    <n v="2022"/>
    <n v="4975"/>
    <n v="6534"/>
  </r>
  <r>
    <x v="0"/>
    <s v="Cycling"/>
    <s v="Cycling"/>
    <s v="Giro"/>
    <s v="Dial"/>
    <x v="8"/>
    <x v="68"/>
    <n v="2022"/>
    <n v="4320"/>
    <n v="5805"/>
  </r>
  <r>
    <x v="0"/>
    <s v="Cycling"/>
    <s v="Cycling"/>
    <s v="Giro"/>
    <s v="Dial"/>
    <x v="8"/>
    <x v="68"/>
    <n v="2022"/>
    <n v="3220"/>
    <n v="4320"/>
  </r>
  <r>
    <x v="0"/>
    <s v="Cycling"/>
    <s v="Cycling"/>
    <s v="Giro"/>
    <s v="Dial"/>
    <x v="8"/>
    <x v="68"/>
    <n v="2022"/>
    <n v="9250"/>
    <n v="12144"/>
  </r>
  <r>
    <x v="0"/>
    <s v="Cycling"/>
    <s v="Cycling"/>
    <s v="Giro"/>
    <s v="Dial"/>
    <x v="8"/>
    <x v="14"/>
    <n v="2022"/>
    <n v="5880"/>
    <n v="7722"/>
  </r>
  <r>
    <x v="0"/>
    <s v="Cycling"/>
    <s v="Cycling"/>
    <s v="Giro"/>
    <s v="Dial"/>
    <x v="8"/>
    <x v="14"/>
    <n v="2022"/>
    <n v="11910"/>
    <n v="15642"/>
  </r>
  <r>
    <x v="0"/>
    <s v="Cycling"/>
    <s v="Cycling"/>
    <s v="Giro"/>
    <s v="Dial"/>
    <x v="8"/>
    <x v="14"/>
    <n v="2022"/>
    <n v="6585"/>
    <n v="8842.5"/>
  </r>
  <r>
    <x v="0"/>
    <s v="Cycling"/>
    <s v="Cycling"/>
    <s v="Giro"/>
    <s v="Dial"/>
    <x v="8"/>
    <x v="14"/>
    <n v="2022"/>
    <n v="2100"/>
    <n v="2835"/>
  </r>
  <r>
    <x v="0"/>
    <s v="Cycling"/>
    <s v="Cycling"/>
    <s v="Giro"/>
    <s v="Dial"/>
    <x v="8"/>
    <x v="14"/>
    <n v="2022"/>
    <n v="10"/>
    <n v="0"/>
  </r>
  <r>
    <x v="0"/>
    <s v="Cycling"/>
    <s v="Cycling"/>
    <s v="Giro"/>
    <s v="Dial"/>
    <x v="8"/>
    <x v="14"/>
    <n v="2022"/>
    <n v="200"/>
    <n v="270"/>
  </r>
  <r>
    <x v="0"/>
    <s v="Cycling"/>
    <s v="Cycling"/>
    <s v="Giro"/>
    <s v="Dial"/>
    <x v="8"/>
    <x v="14"/>
    <n v="2022"/>
    <n v="350"/>
    <n v="472.5"/>
  </r>
  <r>
    <x v="0"/>
    <s v="Cycling"/>
    <s v="Cycling"/>
    <s v="Giro"/>
    <s v="Dial"/>
    <x v="29"/>
    <x v="88"/>
    <n v="2022"/>
    <n v="100"/>
    <n v="207"/>
  </r>
  <r>
    <x v="0"/>
    <s v="Cycling"/>
    <s v="Cycling"/>
    <s v="Giro"/>
    <s v="Dial"/>
    <x v="29"/>
    <x v="88"/>
    <n v="2022"/>
    <n v="350"/>
    <n v="724.5"/>
  </r>
  <r>
    <x v="0"/>
    <s v="Cycling"/>
    <s v="Cycling"/>
    <s v="Giro"/>
    <s v="Dial"/>
    <x v="29"/>
    <x v="88"/>
    <n v="2022"/>
    <n v="50"/>
    <n v="103.5"/>
  </r>
  <r>
    <x v="0"/>
    <s v="Cycling"/>
    <s v="Cycling"/>
    <s v="Giro"/>
    <s v="Dial"/>
    <x v="29"/>
    <x v="88"/>
    <n v="2022"/>
    <n v="9150"/>
    <n v="18837"/>
  </r>
  <r>
    <x v="0"/>
    <s v="Cycling"/>
    <s v="Cycling"/>
    <s v="Giro"/>
    <s v="Dial"/>
    <x v="29"/>
    <x v="89"/>
    <n v="2022"/>
    <n v="100"/>
    <n v="207"/>
  </r>
  <r>
    <x v="0"/>
    <s v="Cycling"/>
    <s v="Cycling"/>
    <s v="Giro"/>
    <s v="Dial"/>
    <x v="29"/>
    <x v="89"/>
    <n v="2022"/>
    <n v="350"/>
    <n v="724.5"/>
  </r>
  <r>
    <x v="0"/>
    <s v="Cycling"/>
    <s v="Cycling"/>
    <s v="Giro"/>
    <s v="Dial"/>
    <x v="29"/>
    <x v="89"/>
    <n v="2022"/>
    <n v="50"/>
    <n v="103.5"/>
  </r>
  <r>
    <x v="0"/>
    <s v="Cycling"/>
    <s v="Cycling"/>
    <s v="Giro"/>
    <s v="Dial"/>
    <x v="29"/>
    <x v="89"/>
    <n v="2022"/>
    <n v="9150"/>
    <n v="18837"/>
  </r>
  <r>
    <x v="1"/>
    <s v="Outdoor"/>
    <s v="Hike/Mountaineering"/>
    <s v="Icebug"/>
    <s v="Dial"/>
    <x v="26"/>
    <x v="70"/>
    <n v="2022"/>
    <n v="10005"/>
    <n v="22288"/>
  </r>
  <r>
    <x v="1"/>
    <s v="Outdoor"/>
    <s v="Hike/Mountaineering"/>
    <s v="Icebug"/>
    <s v="Dial"/>
    <x v="26"/>
    <x v="70"/>
    <n v="2022"/>
    <n v="12015"/>
    <n v="26768"/>
  </r>
  <r>
    <x v="1"/>
    <s v="Outdoor"/>
    <s v="Hike/Mountaineering"/>
    <s v="Icebug"/>
    <s v="Dial"/>
    <x v="15"/>
    <x v="26"/>
    <n v="2022"/>
    <n v="5230"/>
    <n v="5564"/>
  </r>
  <r>
    <x v="1"/>
    <s v="Outdoor"/>
    <s v="Hike/Mountaineering"/>
    <s v="Icebug"/>
    <s v="Dial"/>
    <x v="15"/>
    <x v="26"/>
    <n v="2022"/>
    <n v="2365"/>
    <n v="2514.5"/>
  </r>
  <r>
    <x v="1"/>
    <s v="Outdoor"/>
    <s v="Hike/Mountaineering"/>
    <s v="Icebug"/>
    <s v="Dial"/>
    <x v="15"/>
    <x v="26"/>
    <n v="2022"/>
    <n v="2415"/>
    <n v="2568"/>
  </r>
  <r>
    <x v="1"/>
    <s v="Outdoor"/>
    <s v="Hike/Mountaineering"/>
    <s v="Icebug"/>
    <s v="Dial"/>
    <x v="15"/>
    <x v="27"/>
    <n v="2022"/>
    <n v="5230"/>
    <n v="5564"/>
  </r>
  <r>
    <x v="1"/>
    <s v="Outdoor"/>
    <s v="Hike/Mountaineering"/>
    <s v="Icebug"/>
    <s v="Dial"/>
    <x v="15"/>
    <x v="27"/>
    <n v="2022"/>
    <n v="2365"/>
    <n v="2514.5"/>
  </r>
  <r>
    <x v="1"/>
    <s v="Outdoor"/>
    <s v="Hike/Mountaineering"/>
    <s v="Icebug"/>
    <s v="Dial"/>
    <x v="15"/>
    <x v="27"/>
    <n v="2022"/>
    <n v="2415"/>
    <n v="2568"/>
  </r>
  <r>
    <x v="1"/>
    <s v="Outdoor"/>
    <s v="Hike/Mountaineering"/>
    <s v="Icebug"/>
    <s v="Dial"/>
    <x v="15"/>
    <x v="117"/>
    <n v="2022"/>
    <n v="6285"/>
    <n v="6687.5"/>
  </r>
  <r>
    <x v="1"/>
    <s v="Outdoor"/>
    <s v="Hike/Mountaineering"/>
    <s v="Icebug"/>
    <s v="Dial"/>
    <x v="21"/>
    <x v="58"/>
    <n v="2022"/>
    <n v="4275"/>
    <n v="11050"/>
  </r>
  <r>
    <x v="1"/>
    <s v="Cycling"/>
    <s v="Cycling"/>
    <s v="ION"/>
    <s v="Dial"/>
    <x v="27"/>
    <x v="73"/>
    <n v="2022"/>
    <n v="0"/>
    <n v="3087.5"/>
  </r>
  <r>
    <x v="1"/>
    <s v="Cycling"/>
    <s v="Cycling"/>
    <s v="ION"/>
    <s v="Dial"/>
    <x v="27"/>
    <x v="74"/>
    <n v="2022"/>
    <n v="0"/>
    <n v="3087.5"/>
  </r>
  <r>
    <x v="2"/>
    <s v="Workwear"/>
    <s v="Workwear"/>
    <s v="Ironsteel"/>
    <s v="Dial"/>
    <x v="21"/>
    <x v="58"/>
    <n v="2022"/>
    <n v="20100"/>
    <n v="52000"/>
  </r>
  <r>
    <x v="2"/>
    <s v="Workwear"/>
    <s v="Workwear"/>
    <s v="Ironsteel"/>
    <s v="Dial"/>
    <x v="21"/>
    <x v="58"/>
    <n v="2022"/>
    <n v="6030"/>
    <n v="15600"/>
  </r>
  <r>
    <x v="2"/>
    <s v="Workwear"/>
    <s v="Workwear"/>
    <s v="Ironsteel"/>
    <s v="Dial"/>
    <x v="21"/>
    <x v="58"/>
    <n v="2022"/>
    <n v="6030"/>
    <n v="15600"/>
  </r>
  <r>
    <x v="2"/>
    <s v="Workwear"/>
    <s v="Workwear"/>
    <s v="Ironsteel"/>
    <s v="Dial"/>
    <x v="25"/>
    <x v="69"/>
    <n v="2022"/>
    <n v="1610"/>
    <n v="3952"/>
  </r>
  <r>
    <x v="2"/>
    <s v="Workwear"/>
    <s v="Workwear"/>
    <s v="Ironsteel"/>
    <s v="Dial"/>
    <x v="25"/>
    <x v="69"/>
    <n v="2022"/>
    <n v="1060"/>
    <n v="2593.5"/>
  </r>
  <r>
    <x v="2"/>
    <s v="Workwear"/>
    <s v="Workwear"/>
    <s v="Ironsteel"/>
    <s v="Dial"/>
    <x v="25"/>
    <x v="82"/>
    <n v="2022"/>
    <n v="625"/>
    <n v="1556.25"/>
  </r>
  <r>
    <x v="2"/>
    <s v="Workwear"/>
    <s v="Workwear"/>
    <s v="Ironsteel"/>
    <s v="Dial"/>
    <x v="25"/>
    <x v="83"/>
    <n v="2022"/>
    <n v="625"/>
    <n v="1556.25"/>
  </r>
  <r>
    <x v="2"/>
    <s v="Workwear"/>
    <s v="Workwear"/>
    <s v="Ironsteel"/>
    <s v="Dial"/>
    <x v="25"/>
    <x v="82"/>
    <n v="2022"/>
    <n v="600"/>
    <n v="1494"/>
  </r>
  <r>
    <x v="2"/>
    <s v="Workwear"/>
    <s v="Workwear"/>
    <s v="Ironsteel"/>
    <s v="Dial"/>
    <x v="25"/>
    <x v="83"/>
    <n v="2022"/>
    <n v="600"/>
    <n v="1494"/>
  </r>
  <r>
    <x v="2"/>
    <s v="Outdoor"/>
    <s v="Hike/Mountaineering"/>
    <s v="K2 Korea"/>
    <s v="Dial"/>
    <x v="8"/>
    <x v="68"/>
    <n v="2022"/>
    <n v="29325"/>
    <n v="38511"/>
  </r>
  <r>
    <x v="2"/>
    <s v="Outdoor"/>
    <s v="Hike/Mountaineering"/>
    <s v="K2 Korea"/>
    <s v="Dial"/>
    <x v="8"/>
    <x v="68"/>
    <n v="2022"/>
    <n v="6030"/>
    <n v="8100"/>
  </r>
  <r>
    <x v="2"/>
    <s v="Outdoor"/>
    <s v="Hike/Mountaineering"/>
    <s v="K2 Korea"/>
    <s v="Dial"/>
    <x v="8"/>
    <x v="14"/>
    <n v="2022"/>
    <n v="10255"/>
    <n v="13464"/>
  </r>
  <r>
    <x v="2"/>
    <s v="Outdoor"/>
    <s v="Hike/Mountaineering"/>
    <s v="K2 Korea"/>
    <s v="Dial"/>
    <x v="32"/>
    <x v="118"/>
    <n v="2022"/>
    <n v="8320"/>
    <n v="19777.25"/>
  </r>
  <r>
    <x v="2"/>
    <s v="Outdoor"/>
    <s v="Hike/Mountaineering"/>
    <s v="K2 Korea"/>
    <s v="Dial"/>
    <x v="18"/>
    <x v="37"/>
    <n v="2022"/>
    <n v="10405"/>
    <n v="8176.5"/>
  </r>
  <r>
    <x v="2"/>
    <s v="Outdoor"/>
    <s v="Hike/Mountaineering"/>
    <s v="K2 Korea"/>
    <s v="Dial"/>
    <x v="18"/>
    <x v="37"/>
    <n v="2022"/>
    <n v="8370"/>
    <n v="6576.75"/>
  </r>
  <r>
    <x v="2"/>
    <s v="Outdoor"/>
    <s v="Hike/Mountaineering"/>
    <s v="K2 Korea"/>
    <s v="Dial"/>
    <x v="18"/>
    <x v="37"/>
    <n v="2022"/>
    <n v="8320"/>
    <n v="6537.25"/>
  </r>
  <r>
    <x v="2"/>
    <s v="Outdoor"/>
    <s v="Hike/Mountaineering"/>
    <s v="K2 Korea"/>
    <s v="Dial"/>
    <x v="18"/>
    <x v="37"/>
    <n v="2022"/>
    <n v="8320"/>
    <n v="6537.25"/>
  </r>
  <r>
    <x v="2"/>
    <s v="Outdoor"/>
    <s v="Hike/Mountaineering"/>
    <s v="K2 Korea"/>
    <s v="Dial"/>
    <x v="18"/>
    <x v="37"/>
    <n v="2022"/>
    <n v="18775"/>
    <n v="14753.25"/>
  </r>
  <r>
    <x v="2"/>
    <s v="Outdoor"/>
    <s v="Hike/Mountaineering"/>
    <s v="K2 Korea"/>
    <s v="Dial"/>
    <x v="18"/>
    <x v="37"/>
    <n v="2022"/>
    <n v="47945"/>
    <n v="37683"/>
  </r>
  <r>
    <x v="2"/>
    <s v="Outdoor"/>
    <s v="Hike/Mountaineering"/>
    <s v="K2 Korea"/>
    <s v="Dial"/>
    <x v="18"/>
    <x v="37"/>
    <n v="2022"/>
    <n v="20805"/>
    <n v="16353"/>
  </r>
  <r>
    <x v="2"/>
    <s v="Outdoor"/>
    <s v="Hike/Mountaineering"/>
    <s v="K2 Korea"/>
    <s v="Dial"/>
    <x v="18"/>
    <x v="37"/>
    <n v="2022"/>
    <n v="7290"/>
    <n v="5727.5"/>
  </r>
  <r>
    <x v="2"/>
    <s v="Outdoor"/>
    <s v="Hike/Mountaineering"/>
    <s v="K2 Korea"/>
    <s v="Dial"/>
    <x v="18"/>
    <x v="37"/>
    <n v="2022"/>
    <n v="8370"/>
    <n v="6576.75"/>
  </r>
  <r>
    <x v="2"/>
    <s v="Outdoor"/>
    <s v="Hike/Mountaineering"/>
    <s v="K2 Korea"/>
    <s v="Dial"/>
    <x v="18"/>
    <x v="37"/>
    <n v="2022"/>
    <n v="8370"/>
    <n v="6576.75"/>
  </r>
  <r>
    <x v="2"/>
    <s v="Outdoor"/>
    <s v="Hike/Mountaineering"/>
    <s v="K2 Korea"/>
    <s v="Dial"/>
    <x v="18"/>
    <x v="37"/>
    <n v="2022"/>
    <n v="22890"/>
    <n v="17992.25"/>
  </r>
  <r>
    <x v="2"/>
    <s v="Outdoor"/>
    <s v="Hike/Mountaineering"/>
    <s v="K2 Korea"/>
    <s v="Dial"/>
    <x v="18"/>
    <x v="37"/>
    <n v="2022"/>
    <n v="11460"/>
    <n v="9006"/>
  </r>
  <r>
    <x v="2"/>
    <s v="Outdoor"/>
    <s v="Hike/Mountaineering"/>
    <s v="K2 Korea"/>
    <s v="Dial"/>
    <x v="18"/>
    <x v="37"/>
    <n v="2022"/>
    <n v="12490"/>
    <n v="9815.75"/>
  </r>
  <r>
    <x v="2"/>
    <s v="Outdoor"/>
    <s v="Hike/Mountaineering"/>
    <s v="K2 Korea"/>
    <s v="Dial"/>
    <x v="18"/>
    <x v="37"/>
    <n v="2022"/>
    <n v="12490"/>
    <n v="9815.75"/>
  </r>
  <r>
    <x v="2"/>
    <s v="Outdoor"/>
    <s v="Hike/Mountaineering"/>
    <s v="K2 Korea"/>
    <s v="Dial"/>
    <x v="18"/>
    <x v="37"/>
    <n v="2022"/>
    <n v="12490"/>
    <n v="9815.75"/>
  </r>
  <r>
    <x v="2"/>
    <s v="Outdoor"/>
    <s v="Hike/Mountaineering"/>
    <s v="K2 Korea"/>
    <s v="Dial"/>
    <x v="18"/>
    <x v="37"/>
    <n v="2022"/>
    <n v="20805"/>
    <n v="16353"/>
  </r>
  <r>
    <x v="2"/>
    <s v="Outdoor"/>
    <s v="Hike/Mountaineering"/>
    <s v="K2 Korea"/>
    <s v="Dial"/>
    <x v="18"/>
    <x v="37"/>
    <n v="2022"/>
    <n v="8370"/>
    <n v="6576.75"/>
  </r>
  <r>
    <x v="2"/>
    <s v="Outdoor"/>
    <s v="Hike/Mountaineering"/>
    <s v="K2 Korea"/>
    <s v="Dial"/>
    <x v="18"/>
    <x v="37"/>
    <n v="2022"/>
    <n v="20805"/>
    <n v="16353"/>
  </r>
  <r>
    <x v="2"/>
    <s v="Outdoor"/>
    <s v="Hike/Mountaineering"/>
    <s v="K2 Korea"/>
    <s v="Dial"/>
    <x v="18"/>
    <x v="37"/>
    <n v="2022"/>
    <n v="39580"/>
    <n v="31106.25"/>
  </r>
  <r>
    <x v="2"/>
    <s v="Outdoor"/>
    <s v="Hike/Mountaineering"/>
    <s v="K2 Korea"/>
    <s v="Dial"/>
    <x v="18"/>
    <x v="37"/>
    <n v="2022"/>
    <n v="8370"/>
    <n v="6576.75"/>
  </r>
  <r>
    <x v="2"/>
    <s v="Outdoor"/>
    <s v="Hike/Mountaineering"/>
    <s v="K2 Korea"/>
    <s v="Dial"/>
    <x v="18"/>
    <x v="37"/>
    <n v="2022"/>
    <n v="24950"/>
    <n v="19611.75"/>
  </r>
  <r>
    <x v="2"/>
    <s v="Outdoor"/>
    <s v="Hike/Mountaineering"/>
    <s v="K2 Korea"/>
    <s v="Dial"/>
    <x v="18"/>
    <x v="37"/>
    <n v="2022"/>
    <n v="8370"/>
    <n v="6576.75"/>
  </r>
  <r>
    <x v="2"/>
    <s v="Outdoor"/>
    <s v="Hike/Mountaineering"/>
    <s v="K2 Korea"/>
    <s v="Dial"/>
    <x v="18"/>
    <x v="37"/>
    <n v="2022"/>
    <n v="8370"/>
    <n v="6576.75"/>
  </r>
  <r>
    <x v="2"/>
    <s v="Outdoor"/>
    <s v="Hike/Mountaineering"/>
    <s v="K2 Korea"/>
    <s v="Dial"/>
    <x v="18"/>
    <x v="37"/>
    <n v="2022"/>
    <n v="8370"/>
    <n v="6576.75"/>
  </r>
  <r>
    <x v="2"/>
    <s v="Outdoor"/>
    <s v="Hike/Mountaineering"/>
    <s v="K2 Korea"/>
    <s v="Dial"/>
    <x v="18"/>
    <x v="37"/>
    <n v="2022"/>
    <n v="8320"/>
    <n v="6537.25"/>
  </r>
  <r>
    <x v="2"/>
    <s v="Outdoor"/>
    <s v="Hike/Mountaineering"/>
    <s v="K2 Korea"/>
    <s v="Dial"/>
    <x v="18"/>
    <x v="37"/>
    <n v="2022"/>
    <n v="10405"/>
    <n v="8176.5"/>
  </r>
  <r>
    <x v="2"/>
    <s v="Outdoor"/>
    <s v="Hike/Mountaineering"/>
    <s v="K2 Korea"/>
    <s v="Dial"/>
    <x v="18"/>
    <x v="37"/>
    <n v="2022"/>
    <n v="4175"/>
    <n v="3278.5"/>
  </r>
  <r>
    <x v="2"/>
    <s v="Outdoor"/>
    <s v="Hike/Mountaineering"/>
    <s v="K2 Korea"/>
    <s v="Dial"/>
    <x v="18"/>
    <x v="37"/>
    <n v="2022"/>
    <n v="4175"/>
    <n v="3278.5"/>
  </r>
  <r>
    <x v="2"/>
    <s v="Outdoor"/>
    <s v="Hike/Mountaineering"/>
    <s v="K2 Korea"/>
    <s v="Dial"/>
    <x v="18"/>
    <x v="37"/>
    <n v="2022"/>
    <n v="16635"/>
    <n v="13074.5"/>
  </r>
  <r>
    <x v="2"/>
    <s v="Outdoor"/>
    <s v="Hike/Mountaineering"/>
    <s v="K2 Korea"/>
    <s v="Dial"/>
    <x v="18"/>
    <x v="37"/>
    <n v="2022"/>
    <n v="8645"/>
    <n v="6794"/>
  </r>
  <r>
    <x v="2"/>
    <s v="Outdoor"/>
    <s v="Hike/Mountaineering"/>
    <s v="K2 Korea"/>
    <s v="Dial"/>
    <x v="18"/>
    <x v="37"/>
    <n v="2022"/>
    <n v="9425"/>
    <n v="7406.25"/>
  </r>
  <r>
    <x v="2"/>
    <s v="Outdoor"/>
    <s v="Hike/Mountaineering"/>
    <s v="K2 Korea"/>
    <s v="Dial"/>
    <x v="18"/>
    <x v="37"/>
    <n v="2022"/>
    <n v="38550"/>
    <n v="29529.5"/>
  </r>
  <r>
    <x v="2"/>
    <s v="Outdoor"/>
    <s v="Hike/Mountaineering"/>
    <s v="K2 Korea"/>
    <s v="Dial"/>
    <x v="18"/>
    <x v="37"/>
    <n v="2022"/>
    <n v="14905"/>
    <n v="11415.25"/>
  </r>
  <r>
    <x v="2"/>
    <s v="Outdoor"/>
    <s v="Hike/Mountaineering"/>
    <s v="K2 Korea"/>
    <s v="Dial"/>
    <x v="18"/>
    <x v="37"/>
    <n v="2022"/>
    <n v="14630"/>
    <n v="11203.5"/>
  </r>
  <r>
    <x v="2"/>
    <s v="Outdoor"/>
    <s v="Hike/Mountaineering"/>
    <s v="K2 Korea"/>
    <s v="Dial"/>
    <x v="18"/>
    <x v="37"/>
    <n v="2022"/>
    <n v="21870"/>
    <n v="16747.5"/>
  </r>
  <r>
    <x v="2"/>
    <s v="Outdoor"/>
    <s v="Hike/Mountaineering"/>
    <s v="K2 Korea"/>
    <s v="Dial"/>
    <x v="18"/>
    <x v="37"/>
    <n v="2022"/>
    <n v="6260"/>
    <n v="4793.25"/>
  </r>
  <r>
    <x v="2"/>
    <s v="Outdoor"/>
    <s v="Hike/Mountaineering"/>
    <s v="K2 Korea"/>
    <s v="Dial"/>
    <x v="18"/>
    <x v="37"/>
    <n v="2022"/>
    <n v="23725"/>
    <n v="18172"/>
  </r>
  <r>
    <x v="2"/>
    <s v="Outdoor"/>
    <s v="Hike/Mountaineering"/>
    <s v="K2 Korea"/>
    <s v="Dial"/>
    <x v="18"/>
    <x v="37"/>
    <n v="2022"/>
    <n v="16740"/>
    <n v="12820.5"/>
  </r>
  <r>
    <x v="2"/>
    <s v="Outdoor"/>
    <s v="Hike/Mountaineering"/>
    <s v="K2 Korea"/>
    <s v="Dial"/>
    <x v="18"/>
    <x v="37"/>
    <n v="2022"/>
    <n v="25105"/>
    <n v="19230.75"/>
  </r>
  <r>
    <x v="2"/>
    <s v="Outdoor"/>
    <s v="Hike/Mountaineering"/>
    <s v="K2 Korea"/>
    <s v="Dial"/>
    <x v="18"/>
    <x v="37"/>
    <n v="2022"/>
    <n v="8370"/>
    <n v="6576.75"/>
  </r>
  <r>
    <x v="2"/>
    <s v="Outdoor"/>
    <s v="Hike/Mountaineering"/>
    <s v="K2 Korea"/>
    <s v="Dial"/>
    <x v="28"/>
    <x v="77"/>
    <n v="2022"/>
    <n v="3095"/>
    <n v="2890.5"/>
  </r>
  <r>
    <x v="2"/>
    <s v="Outdoor"/>
    <s v="Hike/Mountaineering"/>
    <s v="K2 Korea"/>
    <s v="Dial"/>
    <x v="28"/>
    <x v="77"/>
    <n v="2022"/>
    <n v="16635"/>
    <n v="15226"/>
  </r>
  <r>
    <x v="2"/>
    <s v="Outdoor"/>
    <s v="Hike/Mountaineering"/>
    <s v="K2 Korea"/>
    <s v="Dial"/>
    <x v="28"/>
    <x v="77"/>
    <n v="2022"/>
    <n v="13395"/>
    <n v="12259"/>
  </r>
  <r>
    <x v="2"/>
    <s v="Outdoor"/>
    <s v="Hike/Mountaineering"/>
    <s v="K2 Korea"/>
    <s v="Dial"/>
    <x v="15"/>
    <x v="27"/>
    <n v="2022"/>
    <n v="5830"/>
    <n v="6322"/>
  </r>
  <r>
    <x v="2"/>
    <s v="Outdoor"/>
    <s v="Hike/Mountaineering"/>
    <s v="K2 Korea"/>
    <s v="Dial"/>
    <x v="15"/>
    <x v="27"/>
    <n v="2022"/>
    <n v="12515"/>
    <n v="13570.5"/>
  </r>
  <r>
    <x v="2"/>
    <s v="Outdoor"/>
    <s v="Hike/Mountaineering"/>
    <s v="K2 Korea"/>
    <s v="Dial"/>
    <x v="15"/>
    <x v="27"/>
    <n v="2022"/>
    <n v="10405"/>
    <n v="11281.5"/>
  </r>
  <r>
    <x v="2"/>
    <s v="Outdoor"/>
    <s v="Hike/Mountaineering"/>
    <s v="K2 Korea"/>
    <s v="Dial"/>
    <x v="15"/>
    <x v="27"/>
    <n v="2022"/>
    <n v="8395"/>
    <n v="9101.5"/>
  </r>
  <r>
    <x v="2"/>
    <s v="Outdoor"/>
    <s v="Hike/Mountaineering"/>
    <s v="K2 Korea"/>
    <s v="Dial"/>
    <x v="15"/>
    <x v="27"/>
    <n v="2022"/>
    <n v="8395"/>
    <n v="9101.5"/>
  </r>
  <r>
    <x v="2"/>
    <s v="Outdoor"/>
    <s v="Hike/Mountaineering"/>
    <s v="K2 Korea"/>
    <s v="Dial"/>
    <x v="15"/>
    <x v="27"/>
    <n v="2022"/>
    <n v="7290"/>
    <n v="7902.5"/>
  </r>
  <r>
    <x v="2"/>
    <s v="Outdoor"/>
    <s v="Hike/Mountaineering"/>
    <s v="K2 Korea"/>
    <s v="Dial"/>
    <x v="15"/>
    <x v="27"/>
    <n v="2022"/>
    <n v="8320"/>
    <n v="9019.75"/>
  </r>
  <r>
    <x v="2"/>
    <s v="Outdoor"/>
    <s v="Hike/Mountaineering"/>
    <s v="K2 Korea"/>
    <s v="Dial"/>
    <x v="15"/>
    <x v="27"/>
    <n v="2022"/>
    <n v="5830"/>
    <n v="6322"/>
  </r>
  <r>
    <x v="2"/>
    <s v="Outdoor"/>
    <s v="Hike/Mountaineering"/>
    <s v="K2 Korea"/>
    <s v="Dial"/>
    <x v="15"/>
    <x v="27"/>
    <n v="2022"/>
    <n v="7290"/>
    <n v="7902.5"/>
  </r>
  <r>
    <x v="2"/>
    <s v="Outdoor"/>
    <s v="Hike/Mountaineering"/>
    <s v="K2 Korea"/>
    <s v="Dial"/>
    <x v="15"/>
    <x v="27"/>
    <n v="2022"/>
    <n v="8345"/>
    <n v="9047"/>
  </r>
  <r>
    <x v="2"/>
    <s v="Outdoor"/>
    <s v="Hike/Mountaineering"/>
    <s v="K2 Korea"/>
    <s v="Dial"/>
    <x v="15"/>
    <x v="27"/>
    <n v="2022"/>
    <n v="7090"/>
    <n v="7684.5"/>
  </r>
  <r>
    <x v="2"/>
    <s v="Outdoor"/>
    <s v="Hike/Mountaineering"/>
    <s v="K2 Korea"/>
    <s v="Dial"/>
    <x v="15"/>
    <x v="27"/>
    <n v="2022"/>
    <n v="12490"/>
    <n v="13543.25"/>
  </r>
  <r>
    <x v="2"/>
    <s v="Outdoor"/>
    <s v="Hike/Mountaineering"/>
    <s v="K2 Korea"/>
    <s v="Dial"/>
    <x v="15"/>
    <x v="27"/>
    <n v="2022"/>
    <n v="15680"/>
    <n v="17004"/>
  </r>
  <r>
    <x v="2"/>
    <s v="Outdoor"/>
    <s v="Hike/Mountaineering"/>
    <s v="K2 Korea"/>
    <s v="Dial"/>
    <x v="15"/>
    <x v="27"/>
    <n v="2022"/>
    <n v="8745"/>
    <n v="9483"/>
  </r>
  <r>
    <x v="2"/>
    <s v="Outdoor"/>
    <s v="Hike/Mountaineering"/>
    <s v="K2 Korea"/>
    <s v="Dial"/>
    <x v="15"/>
    <x v="27"/>
    <n v="2022"/>
    <n v="6260"/>
    <n v="6785.25"/>
  </r>
  <r>
    <x v="2"/>
    <s v="Workwear"/>
    <s v="Workwear"/>
    <s v="K2 Safety"/>
    <s v="Dial"/>
    <x v="8"/>
    <x v="68"/>
    <n v="2022"/>
    <n v="71835"/>
    <n v="96491.25"/>
  </r>
  <r>
    <x v="2"/>
    <s v="Workwear"/>
    <s v="Workwear"/>
    <s v="K2 Safety"/>
    <s v="Dial"/>
    <x v="8"/>
    <x v="68"/>
    <n v="2022"/>
    <n v="70350"/>
    <n v="92400"/>
  </r>
  <r>
    <x v="2"/>
    <s v="Workwear"/>
    <s v="Workwear"/>
    <s v="K2 Safety"/>
    <s v="Dial"/>
    <x v="8"/>
    <x v="68"/>
    <n v="2022"/>
    <n v="58545"/>
    <n v="78637.5"/>
  </r>
  <r>
    <x v="2"/>
    <s v="Workwear"/>
    <s v="Workwear"/>
    <s v="K2 Safety"/>
    <s v="Dial"/>
    <x v="8"/>
    <x v="68"/>
    <n v="2022"/>
    <n v="50175"/>
    <n v="67398.75"/>
  </r>
  <r>
    <x v="2"/>
    <s v="Workwear"/>
    <s v="Workwear"/>
    <s v="K2 Safety"/>
    <s v="Dial"/>
    <x v="8"/>
    <x v="68"/>
    <n v="2022"/>
    <n v="46845"/>
    <n v="62910"/>
  </r>
  <r>
    <x v="2"/>
    <s v="Workwear"/>
    <s v="Workwear"/>
    <s v="K2 Safety"/>
    <s v="Dial"/>
    <x v="8"/>
    <x v="68"/>
    <n v="2022"/>
    <n v="44220"/>
    <n v="58080"/>
  </r>
  <r>
    <x v="2"/>
    <s v="Workwear"/>
    <s v="Workwear"/>
    <s v="K2 Safety"/>
    <s v="Dial"/>
    <x v="8"/>
    <x v="14"/>
    <n v="2022"/>
    <n v="36385"/>
    <n v="48870"/>
  </r>
  <r>
    <x v="2"/>
    <s v="Workwear"/>
    <s v="Workwear"/>
    <s v="K2 Safety"/>
    <s v="Dial"/>
    <x v="8"/>
    <x v="14"/>
    <n v="2022"/>
    <n v="34125"/>
    <n v="45832.5"/>
  </r>
  <r>
    <x v="2"/>
    <s v="Workwear"/>
    <s v="Workwear"/>
    <s v="K2 Safety"/>
    <s v="Dial"/>
    <x v="8"/>
    <x v="14"/>
    <n v="2022"/>
    <n v="32365"/>
    <n v="43470"/>
  </r>
  <r>
    <x v="2"/>
    <s v="Workwear"/>
    <s v="Workwear"/>
    <s v="K2 Safety"/>
    <s v="Dial"/>
    <x v="8"/>
    <x v="14"/>
    <n v="2022"/>
    <n v="30150"/>
    <n v="39600"/>
  </r>
  <r>
    <x v="2"/>
    <s v="Workwear"/>
    <s v="Workwear"/>
    <s v="K2 Safety"/>
    <s v="Dial"/>
    <x v="8"/>
    <x v="68"/>
    <n v="2022"/>
    <n v="26940"/>
    <n v="35376"/>
  </r>
  <r>
    <x v="2"/>
    <s v="Workwear"/>
    <s v="Workwear"/>
    <s v="K2 Safety"/>
    <s v="Dial"/>
    <x v="8"/>
    <x v="14"/>
    <n v="2022"/>
    <n v="20505"/>
    <n v="27540"/>
  </r>
  <r>
    <x v="2"/>
    <s v="Workwear"/>
    <s v="Workwear"/>
    <s v="K2 Safety"/>
    <s v="Dial"/>
    <x v="8"/>
    <x v="14"/>
    <n v="2022"/>
    <n v="20910"/>
    <n v="27456"/>
  </r>
  <r>
    <x v="2"/>
    <s v="Workwear"/>
    <s v="Workwear"/>
    <s v="K2 Safety"/>
    <s v="Dial"/>
    <x v="8"/>
    <x v="14"/>
    <n v="2022"/>
    <n v="20100"/>
    <n v="27000"/>
  </r>
  <r>
    <x v="2"/>
    <s v="Workwear"/>
    <s v="Workwear"/>
    <s v="K2 Safety"/>
    <s v="Dial"/>
    <x v="8"/>
    <x v="68"/>
    <n v="2022"/>
    <n v="17420"/>
    <n v="23388.75"/>
  </r>
  <r>
    <x v="2"/>
    <s v="Workwear"/>
    <s v="Workwear"/>
    <s v="K2 Safety"/>
    <s v="Dial"/>
    <x v="8"/>
    <x v="14"/>
    <n v="2022"/>
    <n v="16285"/>
    <n v="21870"/>
  </r>
  <r>
    <x v="2"/>
    <s v="Workwear"/>
    <s v="Workwear"/>
    <s v="K2 Safety"/>
    <s v="Dial"/>
    <x v="8"/>
    <x v="114"/>
    <n v="2022"/>
    <n v="14070"/>
    <n v="18900"/>
  </r>
  <r>
    <x v="2"/>
    <s v="Workwear"/>
    <s v="Workwear"/>
    <s v="K2 Safety"/>
    <s v="Dial"/>
    <x v="8"/>
    <x v="114"/>
    <n v="2022"/>
    <n v="12060"/>
    <n v="16200"/>
  </r>
  <r>
    <x v="2"/>
    <s v="Workwear"/>
    <s v="Workwear"/>
    <s v="K2 Safety"/>
    <s v="Dial"/>
    <x v="8"/>
    <x v="68"/>
    <n v="2022"/>
    <n v="11060"/>
    <n v="14850"/>
  </r>
  <r>
    <x v="2"/>
    <s v="Workwear"/>
    <s v="Workwear"/>
    <s v="K2 Safety"/>
    <s v="Dial"/>
    <x v="8"/>
    <x v="14"/>
    <n v="2022"/>
    <n v="10955"/>
    <n v="14715"/>
  </r>
  <r>
    <x v="2"/>
    <s v="Workwear"/>
    <s v="Workwear"/>
    <s v="K2 Safety"/>
    <s v="Dial"/>
    <x v="8"/>
    <x v="14"/>
    <n v="2022"/>
    <n v="10355"/>
    <n v="14111"/>
  </r>
  <r>
    <x v="2"/>
    <s v="Workwear"/>
    <s v="Workwear"/>
    <s v="K2 Safety"/>
    <s v="Dial"/>
    <x v="8"/>
    <x v="14"/>
    <n v="2022"/>
    <n v="10050"/>
    <n v="13700"/>
  </r>
  <r>
    <x v="2"/>
    <s v="Workwear"/>
    <s v="Workwear"/>
    <s v="K2 Safety"/>
    <s v="Dial"/>
    <x v="8"/>
    <x v="14"/>
    <n v="2022"/>
    <n v="10050"/>
    <n v="13200"/>
  </r>
  <r>
    <x v="2"/>
    <s v="Workwear"/>
    <s v="Workwear"/>
    <s v="K2 Safety"/>
    <s v="Dial"/>
    <x v="8"/>
    <x v="68"/>
    <n v="2022"/>
    <n v="9045"/>
    <n v="12150"/>
  </r>
  <r>
    <x v="2"/>
    <s v="Workwear"/>
    <s v="Workwear"/>
    <s v="K2 Safety"/>
    <s v="Dial"/>
    <x v="8"/>
    <x v="68"/>
    <n v="2022"/>
    <n v="8845"/>
    <n v="11880"/>
  </r>
  <r>
    <x v="2"/>
    <s v="Workwear"/>
    <s v="Workwear"/>
    <s v="K2 Safety"/>
    <s v="Dial"/>
    <x v="8"/>
    <x v="68"/>
    <n v="2022"/>
    <n v="6030"/>
    <n v="8100"/>
  </r>
  <r>
    <x v="2"/>
    <s v="Workwear"/>
    <s v="Workwear"/>
    <s v="K2 Safety"/>
    <s v="Dial"/>
    <x v="8"/>
    <x v="14"/>
    <n v="2022"/>
    <n v="6030"/>
    <n v="8100"/>
  </r>
  <r>
    <x v="2"/>
    <s v="Outdoor"/>
    <s v="Trail Run"/>
    <s v="Kailas"/>
    <s v="Dial"/>
    <x v="18"/>
    <x v="36"/>
    <n v="2022"/>
    <n v="5735"/>
    <n v="4561.7207276613999"/>
  </r>
  <r>
    <x v="2"/>
    <s v="Outdoor"/>
    <s v="Trail Run"/>
    <s v="Kailas"/>
    <s v="Dial"/>
    <x v="18"/>
    <x v="36"/>
    <n v="2022"/>
    <n v="3570"/>
    <n v="2763.9508412682999"/>
  </r>
  <r>
    <x v="2"/>
    <s v="Outdoor"/>
    <s v="Trail Run"/>
    <s v="Kailas"/>
    <s v="Dial"/>
    <x v="18"/>
    <x v="37"/>
    <n v="2022"/>
    <n v="5735"/>
    <n v="4561.7207276613999"/>
  </r>
  <r>
    <x v="2"/>
    <s v="Outdoor"/>
    <s v="Trail Run"/>
    <s v="Kailas"/>
    <s v="Dial"/>
    <x v="18"/>
    <x v="37"/>
    <n v="2022"/>
    <n v="3320"/>
    <n v="2438.3108111133001"/>
  </r>
  <r>
    <x v="2"/>
    <s v="Outdoor"/>
    <s v="Trail Run"/>
    <s v="Kailas"/>
    <s v="Dial"/>
    <x v="18"/>
    <x v="37"/>
    <n v="2022"/>
    <n v="5025"/>
    <n v="3582.4136059345001"/>
  </r>
  <r>
    <x v="2"/>
    <s v="Outdoor"/>
    <s v="Trail Run"/>
    <s v="Kailas"/>
    <s v="Dial"/>
    <x v="18"/>
    <x v="37"/>
    <n v="2022"/>
    <n v="1260"/>
    <n v="905.55337072830002"/>
  </r>
  <r>
    <x v="2"/>
    <s v="Outdoor"/>
    <s v="Trail Run"/>
    <s v="Kailas"/>
    <s v="Dial"/>
    <x v="18"/>
    <x v="37"/>
    <n v="2022"/>
    <n v="11460"/>
    <n v="8645.2459092168992"/>
  </r>
  <r>
    <x v="2"/>
    <s v="Outdoor"/>
    <s v="Trail Run"/>
    <s v="Kailas"/>
    <s v="Dial"/>
    <x v="18"/>
    <x v="37"/>
    <n v="2022"/>
    <n v="2310"/>
    <n v="1891.3224634832"/>
  </r>
  <r>
    <x v="2"/>
    <s v="Outdoor"/>
    <s v="Trail Run"/>
    <s v="Kailas"/>
    <s v="Dial"/>
    <x v="18"/>
    <x v="37"/>
    <n v="2022"/>
    <n v="400"/>
    <n v="293.54079971049998"/>
  </r>
  <r>
    <x v="2"/>
    <s v="Outdoor"/>
    <s v="Trail Run"/>
    <s v="Kailas"/>
    <s v="Dial"/>
    <x v="18"/>
    <x v="37"/>
    <n v="2022"/>
    <n v="850"/>
    <n v="632.19699321780001"/>
  </r>
  <r>
    <x v="2"/>
    <s v="Outdoor"/>
    <s v="Trail Run"/>
    <s v="Kailas"/>
    <s v="Dial"/>
    <x v="18"/>
    <x v="37"/>
    <n v="2022"/>
    <n v="3570"/>
    <n v="2763.9508412682999"/>
  </r>
  <r>
    <x v="2"/>
    <s v="Workwear"/>
    <s v="Workwear"/>
    <s v="King Gee"/>
    <s v="Dial"/>
    <x v="0"/>
    <x v="1"/>
    <n v="2022"/>
    <n v="2065"/>
    <n v="3423.5"/>
  </r>
  <r>
    <x v="2"/>
    <s v="Workwear"/>
    <s v="Workwear"/>
    <s v="King Gee"/>
    <s v="Dial"/>
    <x v="0"/>
    <x v="1"/>
    <n v="2022"/>
    <n v="1260"/>
    <n v="2500"/>
  </r>
  <r>
    <x v="2"/>
    <s v="Workwear"/>
    <s v="Workwear"/>
    <s v="King Gee"/>
    <s v="Dial"/>
    <x v="0"/>
    <x v="1"/>
    <n v="2022"/>
    <n v="1200"/>
    <n v="2004"/>
  </r>
  <r>
    <x v="2"/>
    <s v="Workwear"/>
    <s v="Workwear"/>
    <s v="King Gee"/>
    <s v="Dial"/>
    <x v="0"/>
    <x v="1"/>
    <n v="2022"/>
    <n v="10"/>
    <n v="0"/>
  </r>
  <r>
    <x v="2"/>
    <s v="Outdoor"/>
    <s v="Hike/Mountaineering"/>
    <s v="Kolon Sport"/>
    <s v="Dial"/>
    <x v="8"/>
    <x v="68"/>
    <n v="2022"/>
    <n v="3320"/>
    <n v="4356"/>
  </r>
  <r>
    <x v="2"/>
    <s v="Outdoor"/>
    <s v="Hike/Mountaineering"/>
    <s v="Kolon Sport"/>
    <s v="Dial"/>
    <x v="18"/>
    <x v="37"/>
    <n v="2022"/>
    <n v="9150"/>
    <n v="7189"/>
  </r>
  <r>
    <x v="2"/>
    <s v="Outdoor"/>
    <s v="Hike/Mountaineering"/>
    <s v="Kolon Sport"/>
    <s v="Dial"/>
    <x v="18"/>
    <x v="37"/>
    <n v="2022"/>
    <n v="8495"/>
    <n v="6675.5"/>
  </r>
  <r>
    <x v="2"/>
    <s v="Outdoor"/>
    <s v="Hike/Mountaineering"/>
    <s v="Kolon Sport"/>
    <s v="Dial"/>
    <x v="18"/>
    <x v="37"/>
    <n v="2022"/>
    <n v="2415"/>
    <n v="1896"/>
  </r>
  <r>
    <x v="2"/>
    <s v="Outdoor"/>
    <s v="Hike/Mountaineering"/>
    <s v="Kolon Sport"/>
    <s v="Dial"/>
    <x v="18"/>
    <x v="37"/>
    <n v="2022"/>
    <n v="3720"/>
    <n v="2923"/>
  </r>
  <r>
    <x v="2"/>
    <s v="Outdoor"/>
    <s v="Hike/Mountaineering"/>
    <s v="Kolon Sport"/>
    <s v="Dial"/>
    <x v="18"/>
    <x v="37"/>
    <n v="2022"/>
    <n v="8595"/>
    <n v="6754.5"/>
  </r>
  <r>
    <x v="2"/>
    <s v="Outdoor"/>
    <s v="Hike/Mountaineering"/>
    <s v="Kolon Sport"/>
    <s v="Dial"/>
    <x v="18"/>
    <x v="37"/>
    <n v="2022"/>
    <n v="20205"/>
    <n v="15879"/>
  </r>
  <r>
    <x v="2"/>
    <s v="Outdoor"/>
    <s v="Hike/Mountaineering"/>
    <s v="Kolon Sport"/>
    <s v="Dial"/>
    <x v="18"/>
    <x v="37"/>
    <n v="2022"/>
    <n v="6135"/>
    <n v="4819"/>
  </r>
  <r>
    <x v="2"/>
    <s v="Outdoor"/>
    <s v="Hike/Mountaineering"/>
    <s v="Kolon Sport"/>
    <s v="Dial"/>
    <x v="18"/>
    <x v="37"/>
    <n v="2022"/>
    <n v="6085"/>
    <n v="4779.5"/>
  </r>
  <r>
    <x v="2"/>
    <s v="Outdoor"/>
    <s v="Hike/Mountaineering"/>
    <s v="Kolon Sport"/>
    <s v="Dial"/>
    <x v="18"/>
    <x v="37"/>
    <n v="2022"/>
    <n v="300"/>
    <n v="237"/>
  </r>
  <r>
    <x v="2"/>
    <s v="Outdoor"/>
    <s v="Hike/Mountaineering"/>
    <s v="Kolon Sport"/>
    <s v="Dial"/>
    <x v="18"/>
    <x v="37"/>
    <n v="2022"/>
    <n v="8595"/>
    <n v="6754.5"/>
  </r>
  <r>
    <x v="2"/>
    <s v="Outdoor"/>
    <s v="Hike/Mountaineering"/>
    <s v="Kolon Sport"/>
    <s v="Dial"/>
    <x v="18"/>
    <x v="37"/>
    <n v="2022"/>
    <n v="21560"/>
    <n v="16516.5"/>
  </r>
  <r>
    <x v="2"/>
    <s v="Outdoor"/>
    <s v="Hike/Mountaineering"/>
    <s v="Kolon Sport"/>
    <s v="Dial"/>
    <x v="18"/>
    <x v="37"/>
    <n v="2022"/>
    <n v="12165"/>
    <n v="9317"/>
  </r>
  <r>
    <x v="2"/>
    <s v="Outdoor"/>
    <s v="Hike/Mountaineering"/>
    <s v="Kolon Sport"/>
    <s v="Dial"/>
    <x v="18"/>
    <x v="37"/>
    <n v="2022"/>
    <n v="39400"/>
    <n v="30184"/>
  </r>
  <r>
    <x v="2"/>
    <s v="Outdoor"/>
    <s v="Hike/Mountaineering"/>
    <s v="Kolon Sport"/>
    <s v="Dial"/>
    <x v="18"/>
    <x v="37"/>
    <n v="2022"/>
    <n v="18195"/>
    <n v="13937"/>
  </r>
  <r>
    <x v="2"/>
    <s v="Outdoor"/>
    <s v="Hike/Mountaineering"/>
    <s v="Kolon Sport"/>
    <s v="Dial"/>
    <x v="18"/>
    <x v="37"/>
    <n v="2022"/>
    <n v="50210"/>
    <n v="38461.5"/>
  </r>
  <r>
    <x v="2"/>
    <s v="Outdoor"/>
    <s v="Hike/Mountaineering"/>
    <s v="Kolon Sport"/>
    <s v="Dial"/>
    <x v="18"/>
    <x v="37"/>
    <n v="2022"/>
    <n v="12765"/>
    <n v="9779"/>
  </r>
  <r>
    <x v="2"/>
    <s v="Outdoor"/>
    <s v="Hike/Mountaineering"/>
    <s v="Kolon Sport"/>
    <s v="Dial"/>
    <x v="18"/>
    <x v="37"/>
    <n v="2022"/>
    <n v="11260"/>
    <n v="8848"/>
  </r>
  <r>
    <x v="2"/>
    <s v="Outdoor"/>
    <s v="Hike/Mountaineering"/>
    <s v="Kolon Sport"/>
    <s v="Dial"/>
    <x v="28"/>
    <x v="119"/>
    <n v="2022"/>
    <n v="27440"/>
    <n v="25116"/>
  </r>
  <r>
    <x v="2"/>
    <s v="Outdoor"/>
    <s v="Hike/Mountaineering"/>
    <s v="Kolon Sport"/>
    <s v="Dial"/>
    <x v="28"/>
    <x v="119"/>
    <n v="2022"/>
    <n v="14170"/>
    <n v="13254"/>
  </r>
  <r>
    <x v="2"/>
    <s v="Outdoor"/>
    <s v="Hike/Mountaineering"/>
    <s v="Kolon Sport"/>
    <s v="Dial"/>
    <x v="21"/>
    <x v="57"/>
    <n v="2022"/>
    <n v="1460"/>
    <n v="3799"/>
  </r>
  <r>
    <x v="0"/>
    <s v="Outdoor"/>
    <s v="Hike/Mountaineering"/>
    <s v="L. L. Bean"/>
    <s v="Dial"/>
    <x v="33"/>
    <x v="120"/>
    <n v="2022"/>
    <n v="1005"/>
    <n v="3030"/>
  </r>
  <r>
    <x v="1"/>
    <s v="Outdoor"/>
    <s v="Hike/Mountaineering"/>
    <s v="La Sportiva"/>
    <s v="Dial"/>
    <x v="24"/>
    <x v="121"/>
    <n v="2022"/>
    <n v="1410"/>
    <n v="3878"/>
  </r>
  <r>
    <x v="1"/>
    <s v="Outdoor"/>
    <s v="Hike/Mountaineering"/>
    <s v="La Sportiva"/>
    <s v="Dial"/>
    <x v="24"/>
    <x v="121"/>
    <n v="2022"/>
    <n v="2515"/>
    <n v="6925"/>
  </r>
  <r>
    <x v="1"/>
    <s v="Outdoor"/>
    <s v="Hike/Mountaineering"/>
    <s v="La Sportiva"/>
    <s v="Dial"/>
    <x v="24"/>
    <x v="121"/>
    <n v="2022"/>
    <n v="5025"/>
    <n v="13850"/>
  </r>
  <r>
    <x v="1"/>
    <s v="Outdoor"/>
    <s v="Hike/Mountaineering"/>
    <s v="La Sportiva"/>
    <s v="Dial"/>
    <x v="24"/>
    <x v="122"/>
    <n v="2022"/>
    <n v="2010"/>
    <n v="5540"/>
  </r>
  <r>
    <x v="1"/>
    <s v="Outdoor"/>
    <s v="Hike/Mountaineering"/>
    <s v="La Sportiva"/>
    <s v="Dial"/>
    <x v="24"/>
    <x v="123"/>
    <n v="2022"/>
    <n v="8545"/>
    <n v="23545"/>
  </r>
  <r>
    <x v="1"/>
    <s v="Outdoor"/>
    <s v="Hike/Mountaineering"/>
    <s v="La Sportiva"/>
    <s v="Dial"/>
    <x v="24"/>
    <x v="123"/>
    <n v="2022"/>
    <n v="6485"/>
    <n v="17866.5"/>
  </r>
  <r>
    <x v="1"/>
    <s v="Outdoor"/>
    <s v="Hike/Mountaineering"/>
    <s v="La Sportiva"/>
    <s v="Dial"/>
    <x v="24"/>
    <x v="123"/>
    <n v="2022"/>
    <n v="2665"/>
    <n v="7565.75"/>
  </r>
  <r>
    <x v="1"/>
    <s v="Outdoor"/>
    <s v="Hike/Mountaineering"/>
    <s v="La Sportiva"/>
    <s v="Dial"/>
    <x v="1"/>
    <x v="124"/>
    <n v="2022"/>
    <n v="1110"/>
    <n v="2365"/>
  </r>
  <r>
    <x v="1"/>
    <s v="Outdoor"/>
    <s v="Hike/Mountaineering"/>
    <s v="La Sportiva"/>
    <s v="Dial"/>
    <x v="1"/>
    <x v="124"/>
    <n v="2022"/>
    <n v="3520"/>
    <n v="7525"/>
  </r>
  <r>
    <x v="1"/>
    <s v="Outdoor"/>
    <s v="Hike/Mountaineering"/>
    <s v="La Sportiva"/>
    <s v="Dial"/>
    <x v="1"/>
    <x v="124"/>
    <n v="2022"/>
    <n v="2515"/>
    <n v="5375"/>
  </r>
  <r>
    <x v="1"/>
    <s v="Outdoor"/>
    <s v="Hike/Mountaineering"/>
    <s v="La Sportiva"/>
    <s v="Dial"/>
    <x v="1"/>
    <x v="66"/>
    <n v="2022"/>
    <n v="1110"/>
    <n v="2365"/>
  </r>
  <r>
    <x v="1"/>
    <s v="Outdoor"/>
    <s v="Hike/Mountaineering"/>
    <s v="La Sportiva"/>
    <s v="Dial"/>
    <x v="1"/>
    <x v="66"/>
    <n v="2022"/>
    <n v="3520"/>
    <n v="7525"/>
  </r>
  <r>
    <x v="1"/>
    <s v="Outdoor"/>
    <s v="Hike/Mountaineering"/>
    <s v="La Sportiva"/>
    <s v="Dial"/>
    <x v="1"/>
    <x v="66"/>
    <n v="2022"/>
    <n v="2515"/>
    <n v="5375"/>
  </r>
  <r>
    <x v="1"/>
    <s v="Cycling"/>
    <s v="Cycling"/>
    <s v="Lake"/>
    <s v="Dial"/>
    <x v="16"/>
    <x v="125"/>
    <n v="2022"/>
    <n v="250"/>
    <n v="747.5"/>
  </r>
  <r>
    <x v="1"/>
    <s v="Cycling"/>
    <s v="Cycling"/>
    <s v="Lake"/>
    <s v="Dial"/>
    <x v="16"/>
    <x v="126"/>
    <n v="2022"/>
    <n v="400"/>
    <n v="1196"/>
  </r>
  <r>
    <x v="1"/>
    <s v="Cycling"/>
    <s v="Cycling"/>
    <s v="Lake"/>
    <s v="Dial"/>
    <x v="16"/>
    <x v="126"/>
    <n v="2022"/>
    <n v="650"/>
    <n v="1943.5"/>
  </r>
  <r>
    <x v="1"/>
    <s v="Cycling"/>
    <s v="Cycling"/>
    <s v="Lake"/>
    <s v="Dial"/>
    <x v="16"/>
    <x v="126"/>
    <n v="2022"/>
    <n v="175"/>
    <n v="523.25"/>
  </r>
  <r>
    <x v="1"/>
    <s v="Cycling"/>
    <s v="Cycling"/>
    <s v="Lake"/>
    <s v="Dial"/>
    <x v="16"/>
    <x v="127"/>
    <n v="2022"/>
    <n v="1510"/>
    <n v="4485"/>
  </r>
  <r>
    <x v="1"/>
    <s v="Cycling"/>
    <s v="Cycling"/>
    <s v="Lake"/>
    <s v="Dial"/>
    <x v="16"/>
    <x v="127"/>
    <n v="2022"/>
    <n v="4020"/>
    <n v="11960"/>
  </r>
  <r>
    <x v="1"/>
    <s v="Cycling"/>
    <s v="Cycling"/>
    <s v="Lake"/>
    <s v="Dial"/>
    <x v="16"/>
    <x v="128"/>
    <n v="2022"/>
    <n v="800"/>
    <n v="2408"/>
  </r>
  <r>
    <x v="1"/>
    <s v="Cycling"/>
    <s v="Cycling"/>
    <s v="Lake"/>
    <s v="Dial"/>
    <x v="16"/>
    <x v="128"/>
    <n v="2022"/>
    <n v="500"/>
    <n v="1505"/>
  </r>
  <r>
    <x v="1"/>
    <s v="Cycling"/>
    <s v="Cycling"/>
    <s v="Lake"/>
    <s v="Dial"/>
    <x v="16"/>
    <x v="129"/>
    <n v="2022"/>
    <n v="1510"/>
    <n v="4485"/>
  </r>
  <r>
    <x v="1"/>
    <s v="Cycling"/>
    <s v="Cycling"/>
    <s v="Lake"/>
    <s v="Dial"/>
    <x v="16"/>
    <x v="129"/>
    <n v="2022"/>
    <n v="4020"/>
    <n v="11960"/>
  </r>
  <r>
    <x v="1"/>
    <s v="Cycling"/>
    <s v="Cycling"/>
    <s v="Lake"/>
    <s v="Dial"/>
    <x v="16"/>
    <x v="130"/>
    <n v="2022"/>
    <n v="800"/>
    <n v="2408"/>
  </r>
  <r>
    <x v="1"/>
    <s v="Cycling"/>
    <s v="Cycling"/>
    <s v="Lake"/>
    <s v="Dial"/>
    <x v="16"/>
    <x v="130"/>
    <n v="2022"/>
    <n v="500"/>
    <n v="1505"/>
  </r>
  <r>
    <x v="1"/>
    <s v="Cycling"/>
    <s v="Cycling"/>
    <s v="Lake"/>
    <s v="Dial"/>
    <x v="26"/>
    <x v="79"/>
    <n v="2022"/>
    <n v="1510"/>
    <n v="3330"/>
  </r>
  <r>
    <x v="1"/>
    <s v="Cycling"/>
    <s v="Cycling"/>
    <s v="Lake"/>
    <s v="Dial"/>
    <x v="26"/>
    <x v="79"/>
    <n v="2022"/>
    <n v="4275"/>
    <n v="9435"/>
  </r>
  <r>
    <x v="1"/>
    <s v="Cycling"/>
    <s v="Cycling"/>
    <s v="Lake"/>
    <s v="Dial"/>
    <x v="26"/>
    <x v="71"/>
    <n v="2022"/>
    <n v="1510"/>
    <n v="3330"/>
  </r>
  <r>
    <x v="1"/>
    <s v="Cycling"/>
    <s v="Cycling"/>
    <s v="Lake"/>
    <s v="Dial"/>
    <x v="26"/>
    <x v="71"/>
    <n v="2022"/>
    <n v="4275"/>
    <n v="9435"/>
  </r>
  <r>
    <x v="1"/>
    <s v="Cycling"/>
    <s v="Cycling"/>
    <s v="Lake"/>
    <s v="Dial"/>
    <x v="3"/>
    <x v="86"/>
    <n v="2022"/>
    <n v="200"/>
    <n v="444"/>
  </r>
  <r>
    <x v="1"/>
    <s v="Cycling"/>
    <s v="Cycling"/>
    <s v="Lake"/>
    <s v="Dial"/>
    <x v="3"/>
    <x v="86"/>
    <n v="2022"/>
    <n v="300"/>
    <n v="666"/>
  </r>
  <r>
    <x v="1"/>
    <s v="Cycling"/>
    <s v="Cycling"/>
    <s v="Lake"/>
    <s v="Dial"/>
    <x v="3"/>
    <x v="87"/>
    <n v="2022"/>
    <n v="200"/>
    <n v="444"/>
  </r>
  <r>
    <x v="1"/>
    <s v="Cycling"/>
    <s v="Cycling"/>
    <s v="Lake"/>
    <s v="Dial"/>
    <x v="3"/>
    <x v="87"/>
    <n v="2022"/>
    <n v="300"/>
    <n v="666"/>
  </r>
  <r>
    <x v="1"/>
    <s v="Cycling"/>
    <s v="Cycling"/>
    <s v="Lake"/>
    <s v="Dial"/>
    <x v="8"/>
    <x v="67"/>
    <n v="2022"/>
    <n v="7640"/>
    <n v="10032"/>
  </r>
  <r>
    <x v="1"/>
    <s v="Cycling"/>
    <s v="Cycling"/>
    <s v="Lake"/>
    <s v="Dial"/>
    <x v="8"/>
    <x v="67"/>
    <n v="2022"/>
    <n v="3315"/>
    <n v="4356"/>
  </r>
  <r>
    <x v="1"/>
    <s v="Cycling"/>
    <s v="Cycling"/>
    <s v="Lake"/>
    <s v="Dial"/>
    <x v="8"/>
    <x v="67"/>
    <n v="2022"/>
    <n v="425"/>
    <n v="573.75"/>
  </r>
  <r>
    <x v="1"/>
    <s v="Cycling"/>
    <s v="Cycling"/>
    <s v="Lake"/>
    <s v="Dial"/>
    <x v="8"/>
    <x v="67"/>
    <n v="2022"/>
    <n v="14445"/>
    <n v="19406.25"/>
  </r>
  <r>
    <x v="1"/>
    <s v="Cycling"/>
    <s v="Cycling"/>
    <s v="Lake"/>
    <s v="Dial"/>
    <x v="8"/>
    <x v="68"/>
    <n v="2022"/>
    <n v="7640"/>
    <n v="10032"/>
  </r>
  <r>
    <x v="1"/>
    <s v="Cycling"/>
    <s v="Cycling"/>
    <s v="Lake"/>
    <s v="Dial"/>
    <x v="8"/>
    <x v="68"/>
    <n v="2022"/>
    <n v="3315"/>
    <n v="4356"/>
  </r>
  <r>
    <x v="1"/>
    <s v="Cycling"/>
    <s v="Cycling"/>
    <s v="Lake"/>
    <s v="Dial"/>
    <x v="8"/>
    <x v="68"/>
    <n v="2022"/>
    <n v="425"/>
    <n v="573.75"/>
  </r>
  <r>
    <x v="1"/>
    <s v="Cycling"/>
    <s v="Cycling"/>
    <s v="Lake"/>
    <s v="Dial"/>
    <x v="8"/>
    <x v="68"/>
    <n v="2022"/>
    <n v="14445"/>
    <n v="19406.25"/>
  </r>
  <r>
    <x v="1"/>
    <s v="Cycling"/>
    <s v="Cycling"/>
    <s v="Lake"/>
    <s v="Dial"/>
    <x v="11"/>
    <x v="18"/>
    <n v="2022"/>
    <n v="700"/>
    <n v="2093"/>
  </r>
  <r>
    <x v="1"/>
    <s v="Cycling"/>
    <s v="Cycling"/>
    <s v="Lake"/>
    <s v="Dial"/>
    <x v="11"/>
    <x v="18"/>
    <n v="2022"/>
    <n v="200"/>
    <n v="598"/>
  </r>
  <r>
    <x v="1"/>
    <s v="Cycling"/>
    <s v="Cycling"/>
    <s v="Lake"/>
    <s v="Dial"/>
    <x v="11"/>
    <x v="18"/>
    <n v="2022"/>
    <n v="800"/>
    <n v="2392"/>
  </r>
  <r>
    <x v="1"/>
    <s v="Cycling"/>
    <s v="Cycling"/>
    <s v="Lake"/>
    <s v="Dial"/>
    <x v="11"/>
    <x v="18"/>
    <n v="2022"/>
    <n v="2515"/>
    <n v="7475"/>
  </r>
  <r>
    <x v="1"/>
    <s v="Cycling"/>
    <s v="Cycling"/>
    <s v="Lake"/>
    <s v="Dial"/>
    <x v="11"/>
    <x v="18"/>
    <n v="2022"/>
    <n v="3520"/>
    <n v="10465"/>
  </r>
  <r>
    <x v="1"/>
    <s v="Cycling"/>
    <s v="Cycling"/>
    <s v="Lake"/>
    <s v="Dial"/>
    <x v="11"/>
    <x v="18"/>
    <n v="2022"/>
    <n v="1760"/>
    <n v="5232.5"/>
  </r>
  <r>
    <x v="1"/>
    <s v="Cycling"/>
    <s v="Cycling"/>
    <s v="Lake"/>
    <s v="Dial"/>
    <x v="11"/>
    <x v="18"/>
    <n v="2022"/>
    <n v="500"/>
    <n v="1495"/>
  </r>
  <r>
    <x v="1"/>
    <s v="Cycling"/>
    <s v="Cycling"/>
    <s v="Lake"/>
    <s v="Dial"/>
    <x v="11"/>
    <x v="18"/>
    <n v="2022"/>
    <n v="1335"/>
    <n v="3961.75"/>
  </r>
  <r>
    <x v="1"/>
    <s v="Cycling"/>
    <s v="Cycling"/>
    <s v="Lake"/>
    <s v="Dial"/>
    <x v="11"/>
    <x v="18"/>
    <n v="2022"/>
    <n v="9855"/>
    <n v="29106"/>
  </r>
  <r>
    <x v="1"/>
    <s v="Cycling"/>
    <s v="Cycling"/>
    <s v="Lake"/>
    <s v="Dial"/>
    <x v="11"/>
    <x v="18"/>
    <n v="2022"/>
    <n v="3520"/>
    <n v="10395"/>
  </r>
  <r>
    <x v="1"/>
    <s v="Cycling"/>
    <s v="Cycling"/>
    <s v="Lake"/>
    <s v="Dial"/>
    <x v="11"/>
    <x v="18"/>
    <n v="2022"/>
    <n v="4780"/>
    <n v="14107.5"/>
  </r>
  <r>
    <x v="1"/>
    <s v="Cycling"/>
    <s v="Cycling"/>
    <s v="Lake"/>
    <s v="Dial"/>
    <x v="11"/>
    <x v="18"/>
    <n v="2022"/>
    <n v="7615"/>
    <n v="22497.75"/>
  </r>
  <r>
    <x v="1"/>
    <s v="Cycling"/>
    <s v="Cycling"/>
    <s v="Lake"/>
    <s v="Dial"/>
    <x v="11"/>
    <x v="18"/>
    <n v="2022"/>
    <n v="3015"/>
    <n v="8910"/>
  </r>
  <r>
    <x v="1"/>
    <s v="Cycling"/>
    <s v="Cycling"/>
    <s v="Lake"/>
    <s v="Dial"/>
    <x v="11"/>
    <x v="18"/>
    <n v="2022"/>
    <n v="12565"/>
    <n v="37125"/>
  </r>
  <r>
    <x v="1"/>
    <s v="Cycling"/>
    <s v="Cycling"/>
    <s v="Lake"/>
    <s v="Dial"/>
    <x v="11"/>
    <x v="18"/>
    <n v="2022"/>
    <n v="7540"/>
    <n v="22275"/>
  </r>
  <r>
    <x v="1"/>
    <s v="Cycling"/>
    <s v="Cycling"/>
    <s v="Lake"/>
    <s v="Dial"/>
    <x v="11"/>
    <x v="18"/>
    <n v="2022"/>
    <n v="11285"/>
    <n v="33338.25"/>
  </r>
  <r>
    <x v="1"/>
    <s v="Cycling"/>
    <s v="Cycling"/>
    <s v="Lake"/>
    <s v="Dial"/>
    <x v="11"/>
    <x v="18"/>
    <n v="2022"/>
    <n v="200"/>
    <n v="598"/>
  </r>
  <r>
    <x v="1"/>
    <s v="Cycling"/>
    <s v="Cycling"/>
    <s v="Lake"/>
    <s v="Dial"/>
    <x v="11"/>
    <x v="18"/>
    <n v="2022"/>
    <n v="325"/>
    <n v="971.75"/>
  </r>
  <r>
    <x v="1"/>
    <s v="Cycling"/>
    <s v="Cycling"/>
    <s v="Lake"/>
    <s v="Dial"/>
    <x v="11"/>
    <x v="18"/>
    <n v="2022"/>
    <n v="100"/>
    <n v="299"/>
  </r>
  <r>
    <x v="1"/>
    <s v="Cycling"/>
    <s v="Cycling"/>
    <s v="Lake"/>
    <s v="Dial"/>
    <x v="11"/>
    <x v="18"/>
    <n v="2022"/>
    <n v="725"/>
    <n v="2167.75"/>
  </r>
  <r>
    <x v="1"/>
    <s v="Cycling"/>
    <s v="Cycling"/>
    <s v="Lake"/>
    <s v="Dial"/>
    <x v="11"/>
    <x v="18"/>
    <n v="2022"/>
    <n v="350"/>
    <n v="1046.5"/>
  </r>
  <r>
    <x v="1"/>
    <s v="Cycling"/>
    <s v="Cycling"/>
    <s v="Lake"/>
    <s v="Dial"/>
    <x v="11"/>
    <x v="18"/>
    <n v="2022"/>
    <n v="925"/>
    <n v="2765.75"/>
  </r>
  <r>
    <x v="1"/>
    <s v="Cycling"/>
    <s v="Cycling"/>
    <s v="Lake"/>
    <s v="Dial"/>
    <x v="11"/>
    <x v="18"/>
    <n v="2022"/>
    <n v="1205"/>
    <n v="3588"/>
  </r>
  <r>
    <x v="1"/>
    <s v="Cycling"/>
    <s v="Cycling"/>
    <s v="Lake"/>
    <s v="Dial"/>
    <x v="11"/>
    <x v="18"/>
    <n v="2022"/>
    <n v="2140"/>
    <n v="6353.75"/>
  </r>
  <r>
    <x v="1"/>
    <s v="Cycling"/>
    <s v="Cycling"/>
    <s v="Lake"/>
    <s v="Dial"/>
    <x v="11"/>
    <x v="18"/>
    <n v="2022"/>
    <n v="800"/>
    <n v="2392"/>
  </r>
  <r>
    <x v="1"/>
    <s v="Cycling"/>
    <s v="Cycling"/>
    <s v="Lake"/>
    <s v="Dial"/>
    <x v="11"/>
    <x v="18"/>
    <n v="2022"/>
    <n v="500"/>
    <n v="1495"/>
  </r>
  <r>
    <x v="1"/>
    <s v="Cycling"/>
    <s v="Cycling"/>
    <s v="Lake"/>
    <s v="Dial"/>
    <x v="11"/>
    <x v="18"/>
    <n v="2022"/>
    <n v="400"/>
    <n v="1196"/>
  </r>
  <r>
    <x v="1"/>
    <s v="Cycling"/>
    <s v="Cycling"/>
    <s v="Lake"/>
    <s v="Dial"/>
    <x v="11"/>
    <x v="18"/>
    <n v="2022"/>
    <n v="300"/>
    <n v="897"/>
  </r>
  <r>
    <x v="1"/>
    <s v="Cycling"/>
    <s v="Cycling"/>
    <s v="Lake"/>
    <s v="Dial"/>
    <x v="11"/>
    <x v="18"/>
    <n v="2022"/>
    <n v="500"/>
    <n v="1495"/>
  </r>
  <r>
    <x v="1"/>
    <s v="Cycling"/>
    <s v="Cycling"/>
    <s v="Lake"/>
    <s v="Dial"/>
    <x v="11"/>
    <x v="19"/>
    <n v="2022"/>
    <n v="700"/>
    <n v="2093"/>
  </r>
  <r>
    <x v="1"/>
    <s v="Cycling"/>
    <s v="Cycling"/>
    <s v="Lake"/>
    <s v="Dial"/>
    <x v="11"/>
    <x v="19"/>
    <n v="2022"/>
    <n v="200"/>
    <n v="598"/>
  </r>
  <r>
    <x v="1"/>
    <s v="Cycling"/>
    <s v="Cycling"/>
    <s v="Lake"/>
    <s v="Dial"/>
    <x v="11"/>
    <x v="19"/>
    <n v="2022"/>
    <n v="800"/>
    <n v="2392"/>
  </r>
  <r>
    <x v="1"/>
    <s v="Cycling"/>
    <s v="Cycling"/>
    <s v="Lake"/>
    <s v="Dial"/>
    <x v="11"/>
    <x v="19"/>
    <n v="2022"/>
    <n v="2515"/>
    <n v="7475"/>
  </r>
  <r>
    <x v="1"/>
    <s v="Cycling"/>
    <s v="Cycling"/>
    <s v="Lake"/>
    <s v="Dial"/>
    <x v="11"/>
    <x v="19"/>
    <n v="2022"/>
    <n v="3520"/>
    <n v="10465"/>
  </r>
  <r>
    <x v="1"/>
    <s v="Cycling"/>
    <s v="Cycling"/>
    <s v="Lake"/>
    <s v="Dial"/>
    <x v="11"/>
    <x v="19"/>
    <n v="2022"/>
    <n v="1760"/>
    <n v="5232.5"/>
  </r>
  <r>
    <x v="1"/>
    <s v="Cycling"/>
    <s v="Cycling"/>
    <s v="Lake"/>
    <s v="Dial"/>
    <x v="11"/>
    <x v="19"/>
    <n v="2022"/>
    <n v="500"/>
    <n v="1495"/>
  </r>
  <r>
    <x v="1"/>
    <s v="Cycling"/>
    <s v="Cycling"/>
    <s v="Lake"/>
    <s v="Dial"/>
    <x v="11"/>
    <x v="19"/>
    <n v="2022"/>
    <n v="1335"/>
    <n v="3961.75"/>
  </r>
  <r>
    <x v="1"/>
    <s v="Cycling"/>
    <s v="Cycling"/>
    <s v="Lake"/>
    <s v="Dial"/>
    <x v="11"/>
    <x v="19"/>
    <n v="2022"/>
    <n v="9855"/>
    <n v="29106"/>
  </r>
  <r>
    <x v="1"/>
    <s v="Cycling"/>
    <s v="Cycling"/>
    <s v="Lake"/>
    <s v="Dial"/>
    <x v="11"/>
    <x v="19"/>
    <n v="2022"/>
    <n v="3520"/>
    <n v="10395"/>
  </r>
  <r>
    <x v="1"/>
    <s v="Cycling"/>
    <s v="Cycling"/>
    <s v="Lake"/>
    <s v="Dial"/>
    <x v="11"/>
    <x v="19"/>
    <n v="2022"/>
    <n v="4780"/>
    <n v="14107.5"/>
  </r>
  <r>
    <x v="1"/>
    <s v="Cycling"/>
    <s v="Cycling"/>
    <s v="Lake"/>
    <s v="Dial"/>
    <x v="11"/>
    <x v="19"/>
    <n v="2022"/>
    <n v="7615"/>
    <n v="22497.75"/>
  </r>
  <r>
    <x v="1"/>
    <s v="Cycling"/>
    <s v="Cycling"/>
    <s v="Lake"/>
    <s v="Dial"/>
    <x v="11"/>
    <x v="19"/>
    <n v="2022"/>
    <n v="3015"/>
    <n v="8910"/>
  </r>
  <r>
    <x v="1"/>
    <s v="Cycling"/>
    <s v="Cycling"/>
    <s v="Lake"/>
    <s v="Dial"/>
    <x v="11"/>
    <x v="19"/>
    <n v="2022"/>
    <n v="12565"/>
    <n v="37125"/>
  </r>
  <r>
    <x v="1"/>
    <s v="Cycling"/>
    <s v="Cycling"/>
    <s v="Lake"/>
    <s v="Dial"/>
    <x v="11"/>
    <x v="19"/>
    <n v="2022"/>
    <n v="7540"/>
    <n v="22275"/>
  </r>
  <r>
    <x v="1"/>
    <s v="Cycling"/>
    <s v="Cycling"/>
    <s v="Lake"/>
    <s v="Dial"/>
    <x v="11"/>
    <x v="19"/>
    <n v="2022"/>
    <n v="11285"/>
    <n v="33338.25"/>
  </r>
  <r>
    <x v="1"/>
    <s v="Cycling"/>
    <s v="Cycling"/>
    <s v="Lake"/>
    <s v="Dial"/>
    <x v="11"/>
    <x v="19"/>
    <n v="2022"/>
    <n v="200"/>
    <n v="598"/>
  </r>
  <r>
    <x v="1"/>
    <s v="Cycling"/>
    <s v="Cycling"/>
    <s v="Lake"/>
    <s v="Dial"/>
    <x v="11"/>
    <x v="19"/>
    <n v="2022"/>
    <n v="325"/>
    <n v="971.75"/>
  </r>
  <r>
    <x v="1"/>
    <s v="Cycling"/>
    <s v="Cycling"/>
    <s v="Lake"/>
    <s v="Dial"/>
    <x v="11"/>
    <x v="19"/>
    <n v="2022"/>
    <n v="100"/>
    <n v="299"/>
  </r>
  <r>
    <x v="1"/>
    <s v="Cycling"/>
    <s v="Cycling"/>
    <s v="Lake"/>
    <s v="Dial"/>
    <x v="11"/>
    <x v="19"/>
    <n v="2022"/>
    <n v="725"/>
    <n v="2167.75"/>
  </r>
  <r>
    <x v="1"/>
    <s v="Cycling"/>
    <s v="Cycling"/>
    <s v="Lake"/>
    <s v="Dial"/>
    <x v="11"/>
    <x v="19"/>
    <n v="2022"/>
    <n v="350"/>
    <n v="1046.5"/>
  </r>
  <r>
    <x v="1"/>
    <s v="Cycling"/>
    <s v="Cycling"/>
    <s v="Lake"/>
    <s v="Dial"/>
    <x v="11"/>
    <x v="19"/>
    <n v="2022"/>
    <n v="925"/>
    <n v="2765.75"/>
  </r>
  <r>
    <x v="1"/>
    <s v="Cycling"/>
    <s v="Cycling"/>
    <s v="Lake"/>
    <s v="Dial"/>
    <x v="11"/>
    <x v="19"/>
    <n v="2022"/>
    <n v="1205"/>
    <n v="3588"/>
  </r>
  <r>
    <x v="1"/>
    <s v="Cycling"/>
    <s v="Cycling"/>
    <s v="Lake"/>
    <s v="Dial"/>
    <x v="11"/>
    <x v="19"/>
    <n v="2022"/>
    <n v="2140"/>
    <n v="6353.75"/>
  </r>
  <r>
    <x v="1"/>
    <s v="Cycling"/>
    <s v="Cycling"/>
    <s v="Lake"/>
    <s v="Dial"/>
    <x v="11"/>
    <x v="19"/>
    <n v="2022"/>
    <n v="800"/>
    <n v="2392"/>
  </r>
  <r>
    <x v="1"/>
    <s v="Cycling"/>
    <s v="Cycling"/>
    <s v="Lake"/>
    <s v="Dial"/>
    <x v="11"/>
    <x v="19"/>
    <n v="2022"/>
    <n v="500"/>
    <n v="1495"/>
  </r>
  <r>
    <x v="1"/>
    <s v="Cycling"/>
    <s v="Cycling"/>
    <s v="Lake"/>
    <s v="Dial"/>
    <x v="11"/>
    <x v="19"/>
    <n v="2022"/>
    <n v="400"/>
    <n v="1196"/>
  </r>
  <r>
    <x v="1"/>
    <s v="Cycling"/>
    <s v="Cycling"/>
    <s v="Lake"/>
    <s v="Dial"/>
    <x v="11"/>
    <x v="19"/>
    <n v="2022"/>
    <n v="300"/>
    <n v="897"/>
  </r>
  <r>
    <x v="1"/>
    <s v="Cycling"/>
    <s v="Cycling"/>
    <s v="Lake"/>
    <s v="Dial"/>
    <x v="11"/>
    <x v="19"/>
    <n v="2022"/>
    <n v="500"/>
    <n v="1495"/>
  </r>
  <r>
    <x v="1"/>
    <s v="Cycling"/>
    <s v="Cycling"/>
    <s v="Lake"/>
    <s v="Dial"/>
    <x v="6"/>
    <x v="12"/>
    <n v="2022"/>
    <n v="100"/>
    <n v="272"/>
  </r>
  <r>
    <x v="1"/>
    <s v="Cycling"/>
    <s v="Cycling"/>
    <s v="Lake"/>
    <s v="Dial"/>
    <x v="6"/>
    <x v="12"/>
    <n v="2022"/>
    <n v="500"/>
    <n v="1360"/>
  </r>
  <r>
    <x v="1"/>
    <s v="Cycling"/>
    <s v="Cycling"/>
    <s v="Lake"/>
    <s v="Dial"/>
    <x v="6"/>
    <x v="35"/>
    <n v="2022"/>
    <n v="100"/>
    <n v="272"/>
  </r>
  <r>
    <x v="1"/>
    <s v="Cycling"/>
    <s v="Cycling"/>
    <s v="Lake"/>
    <s v="Dial"/>
    <x v="6"/>
    <x v="35"/>
    <n v="2022"/>
    <n v="500"/>
    <n v="1360"/>
  </r>
  <r>
    <x v="1"/>
    <s v="Cycling"/>
    <s v="Cycling"/>
    <s v="Lake"/>
    <s v="Dial"/>
    <x v="20"/>
    <x v="51"/>
    <n v="2022"/>
    <n v="700"/>
    <n v="3409"/>
  </r>
  <r>
    <x v="1"/>
    <s v="Cycling"/>
    <s v="Cycling"/>
    <s v="Lake"/>
    <s v="Dial"/>
    <x v="20"/>
    <x v="51"/>
    <n v="2022"/>
    <n v="200"/>
    <n v="974"/>
  </r>
  <r>
    <x v="1"/>
    <s v="Cycling"/>
    <s v="Cycling"/>
    <s v="Lake"/>
    <s v="Dial"/>
    <x v="20"/>
    <x v="51"/>
    <n v="2022"/>
    <n v="800"/>
    <n v="3896"/>
  </r>
  <r>
    <x v="1"/>
    <s v="Cycling"/>
    <s v="Cycling"/>
    <s v="Lake"/>
    <s v="Dial"/>
    <x v="20"/>
    <x v="51"/>
    <n v="2022"/>
    <n v="1610"/>
    <n v="7792"/>
  </r>
  <r>
    <x v="1"/>
    <s v="Cycling"/>
    <s v="Cycling"/>
    <s v="Lake"/>
    <s v="Dial"/>
    <x v="20"/>
    <x v="51"/>
    <n v="2022"/>
    <n v="3015"/>
    <n v="14610"/>
  </r>
  <r>
    <x v="1"/>
    <s v="Cycling"/>
    <s v="Cycling"/>
    <s v="Lake"/>
    <s v="Dial"/>
    <x v="20"/>
    <x v="52"/>
    <n v="2022"/>
    <n v="700"/>
    <n v="3409"/>
  </r>
  <r>
    <x v="1"/>
    <s v="Cycling"/>
    <s v="Cycling"/>
    <s v="Lake"/>
    <s v="Dial"/>
    <x v="20"/>
    <x v="52"/>
    <n v="2022"/>
    <n v="200"/>
    <n v="974"/>
  </r>
  <r>
    <x v="1"/>
    <s v="Cycling"/>
    <s v="Cycling"/>
    <s v="Lake"/>
    <s v="Dial"/>
    <x v="20"/>
    <x v="52"/>
    <n v="2022"/>
    <n v="800"/>
    <n v="3896"/>
  </r>
  <r>
    <x v="1"/>
    <s v="Cycling"/>
    <s v="Cycling"/>
    <s v="Lake"/>
    <s v="Dial"/>
    <x v="20"/>
    <x v="52"/>
    <n v="2022"/>
    <n v="1610"/>
    <n v="7792"/>
  </r>
  <r>
    <x v="1"/>
    <s v="Cycling"/>
    <s v="Cycling"/>
    <s v="Lake"/>
    <s v="Dial"/>
    <x v="20"/>
    <x v="52"/>
    <n v="2022"/>
    <n v="3015"/>
    <n v="14610"/>
  </r>
  <r>
    <x v="1"/>
    <s v="Cycling"/>
    <s v="Cycling"/>
    <s v="Lake"/>
    <s v="Dial"/>
    <x v="21"/>
    <x v="56"/>
    <n v="2022"/>
    <n v="2590"/>
    <n v="6695"/>
  </r>
  <r>
    <x v="1"/>
    <s v="Cycling"/>
    <s v="Cycling"/>
    <s v="Lake"/>
    <s v="Dial"/>
    <x v="21"/>
    <x v="56"/>
    <n v="2022"/>
    <n v="800"/>
    <n v="2080"/>
  </r>
  <r>
    <x v="1"/>
    <s v="Cycling"/>
    <s v="Cycling"/>
    <s v="Lake"/>
    <s v="Dial"/>
    <x v="21"/>
    <x v="58"/>
    <n v="2022"/>
    <n v="2590"/>
    <n v="6695"/>
  </r>
  <r>
    <x v="1"/>
    <s v="Cycling"/>
    <s v="Cycling"/>
    <s v="Lake"/>
    <s v="Dial"/>
    <x v="21"/>
    <x v="58"/>
    <n v="2022"/>
    <n v="6885"/>
    <n v="17810"/>
  </r>
  <r>
    <x v="2"/>
    <s v="Athletic"/>
    <s v="Athletic Kids"/>
    <s v="Lecaf"/>
    <s v="Dial"/>
    <x v="2"/>
    <x v="96"/>
    <n v="2022"/>
    <n v="4980"/>
    <n v="5544"/>
  </r>
  <r>
    <x v="0"/>
    <s v="Cycling"/>
    <s v="Cycling"/>
    <s v="Louis Garneau"/>
    <s v="Dial"/>
    <x v="26"/>
    <x v="79"/>
    <n v="2022"/>
    <n v="550"/>
    <n v="1232"/>
  </r>
  <r>
    <x v="0"/>
    <s v="Cycling"/>
    <s v="Cycling"/>
    <s v="Louis Garneau"/>
    <s v="Dial"/>
    <x v="26"/>
    <x v="71"/>
    <n v="2022"/>
    <n v="550"/>
    <n v="1232"/>
  </r>
  <r>
    <x v="0"/>
    <s v="Cycling"/>
    <s v="Cycling"/>
    <s v="Louis Garneau"/>
    <s v="Dial"/>
    <x v="6"/>
    <x v="35"/>
    <n v="2022"/>
    <n v="2515"/>
    <n v="6800"/>
  </r>
  <r>
    <x v="1"/>
    <s v="Outdoor"/>
    <s v="Hike/Mountaineering"/>
    <s v="Mammut"/>
    <s v="Dial"/>
    <x v="3"/>
    <x v="5"/>
    <n v="2022"/>
    <n v="3870"/>
    <n v="8624"/>
  </r>
  <r>
    <x v="1"/>
    <s v="Outdoor"/>
    <s v="Hike/Mountaineering"/>
    <s v="Mammut"/>
    <s v="Dial"/>
    <x v="3"/>
    <x v="5"/>
    <n v="2022"/>
    <n v="1685"/>
    <n v="3752"/>
  </r>
  <r>
    <x v="1"/>
    <s v="Outdoor"/>
    <s v="Hike/Mountaineering"/>
    <s v="Mammut"/>
    <s v="Dial"/>
    <x v="3"/>
    <x v="5"/>
    <n v="2022"/>
    <n v="550"/>
    <n v="1232"/>
  </r>
  <r>
    <x v="1"/>
    <s v="Outdoor"/>
    <s v="Hike/Mountaineering"/>
    <s v="Mammut"/>
    <s v="Dial"/>
    <x v="3"/>
    <x v="6"/>
    <n v="2022"/>
    <n v="3870"/>
    <n v="8624"/>
  </r>
  <r>
    <x v="1"/>
    <s v="Outdoor"/>
    <s v="Hike/Mountaineering"/>
    <s v="Mammut"/>
    <s v="Dial"/>
    <x v="3"/>
    <x v="6"/>
    <n v="2022"/>
    <n v="1685"/>
    <n v="3752"/>
  </r>
  <r>
    <x v="1"/>
    <s v="Outdoor"/>
    <s v="Hike/Mountaineering"/>
    <s v="Mammut"/>
    <s v="Dial"/>
    <x v="3"/>
    <x v="6"/>
    <n v="2022"/>
    <n v="550"/>
    <n v="1232"/>
  </r>
  <r>
    <x v="1"/>
    <s v="Outdoor"/>
    <s v="Hike/Mountaineering"/>
    <s v="Mammut"/>
    <s v="Dial"/>
    <x v="3"/>
    <x v="64"/>
    <n v="2022"/>
    <n v="2690"/>
    <n v="5992"/>
  </r>
  <r>
    <x v="1"/>
    <s v="Outdoor"/>
    <s v="Hike/Mountaineering"/>
    <s v="Mammut"/>
    <s v="Dial"/>
    <x v="15"/>
    <x v="26"/>
    <n v="2022"/>
    <n v="1860"/>
    <n v="2016.5"/>
  </r>
  <r>
    <x v="1"/>
    <s v="Outdoor"/>
    <s v="Hike/Mountaineering"/>
    <s v="Mammut"/>
    <s v="Dial"/>
    <x v="15"/>
    <x v="26"/>
    <n v="2022"/>
    <n v="1260"/>
    <n v="1362.5"/>
  </r>
  <r>
    <x v="1"/>
    <s v="Outdoor"/>
    <s v="Hike/Mountaineering"/>
    <s v="Mammut"/>
    <s v="Dial"/>
    <x v="15"/>
    <x v="26"/>
    <n v="2022"/>
    <n v="4925"/>
    <n v="5341"/>
  </r>
  <r>
    <x v="1"/>
    <s v="Outdoor"/>
    <s v="Hike/Mountaineering"/>
    <s v="Mammut"/>
    <s v="Dial"/>
    <x v="15"/>
    <x v="26"/>
    <n v="2022"/>
    <n v="1260"/>
    <n v="1362.5"/>
  </r>
  <r>
    <x v="1"/>
    <s v="Outdoor"/>
    <s v="Hike/Mountaineering"/>
    <s v="Mammut"/>
    <s v="Dial"/>
    <x v="15"/>
    <x v="27"/>
    <n v="2022"/>
    <n v="1860"/>
    <n v="2016.5"/>
  </r>
  <r>
    <x v="1"/>
    <s v="Outdoor"/>
    <s v="Hike/Mountaineering"/>
    <s v="Mammut"/>
    <s v="Dial"/>
    <x v="15"/>
    <x v="27"/>
    <n v="2022"/>
    <n v="1260"/>
    <n v="1362.5"/>
  </r>
  <r>
    <x v="1"/>
    <s v="Outdoor"/>
    <s v="Hike/Mountaineering"/>
    <s v="Mammut"/>
    <s v="Dial"/>
    <x v="15"/>
    <x v="27"/>
    <n v="2022"/>
    <n v="4925"/>
    <n v="5341"/>
  </r>
  <r>
    <x v="1"/>
    <s v="Outdoor"/>
    <s v="Hike/Mountaineering"/>
    <s v="Mammut"/>
    <s v="Dial"/>
    <x v="15"/>
    <x v="27"/>
    <n v="2022"/>
    <n v="1260"/>
    <n v="1362.5"/>
  </r>
  <r>
    <x v="1"/>
    <s v="Outdoor"/>
    <s v="Hike/Mountaineering"/>
    <s v="Mammut"/>
    <s v="Dial"/>
    <x v="24"/>
    <x v="123"/>
    <n v="2022"/>
    <n v="2065"/>
    <n v="5678.5"/>
  </r>
  <r>
    <x v="1"/>
    <s v="Outdoor"/>
    <s v="Hike/Mountaineering"/>
    <s v="Mammut"/>
    <s v="Dial"/>
    <x v="24"/>
    <x v="131"/>
    <n v="2022"/>
    <n v="2065"/>
    <n v="5678.5"/>
  </r>
  <r>
    <x v="1"/>
    <s v="Outdoor"/>
    <s v="Hike/Mountaineering"/>
    <s v="Meindl"/>
    <s v="Dial"/>
    <x v="25"/>
    <x v="82"/>
    <n v="2022"/>
    <n v="1005"/>
    <n v="2470"/>
  </r>
  <r>
    <x v="1"/>
    <s v="Outdoor"/>
    <s v="Hike/Mountaineering"/>
    <s v="Meindl"/>
    <s v="Dial"/>
    <x v="25"/>
    <x v="82"/>
    <n v="2022"/>
    <n v="1000"/>
    <n v="2470"/>
  </r>
  <r>
    <x v="1"/>
    <s v="Outdoor"/>
    <s v="Hike/Mountaineering"/>
    <s v="Meindl"/>
    <s v="Dial"/>
    <x v="25"/>
    <x v="82"/>
    <n v="2022"/>
    <n v="750"/>
    <n v="1852.5"/>
  </r>
  <r>
    <x v="1"/>
    <s v="Outdoor"/>
    <s v="Hike/Mountaineering"/>
    <s v="Meindl"/>
    <s v="Dial"/>
    <x v="25"/>
    <x v="83"/>
    <n v="2022"/>
    <n v="1005"/>
    <n v="2470"/>
  </r>
  <r>
    <x v="1"/>
    <s v="Outdoor"/>
    <s v="Hike/Mountaineering"/>
    <s v="Meindl"/>
    <s v="Dial"/>
    <x v="25"/>
    <x v="83"/>
    <n v="2022"/>
    <n v="1000"/>
    <n v="2470"/>
  </r>
  <r>
    <x v="1"/>
    <s v="Outdoor"/>
    <s v="Hike/Mountaineering"/>
    <s v="Meindl"/>
    <s v="Dial"/>
    <x v="25"/>
    <x v="83"/>
    <n v="2022"/>
    <n v="750"/>
    <n v="1852.5"/>
  </r>
  <r>
    <x v="1"/>
    <s v="Outdoor"/>
    <s v="Hike/Mountaineering"/>
    <s v="Meindl"/>
    <s v="Dial"/>
    <x v="3"/>
    <x v="64"/>
    <n v="2022"/>
    <n v="4125"/>
    <n v="9184"/>
  </r>
  <r>
    <x v="1"/>
    <s v="Outdoor"/>
    <s v="Hike/Mountaineering"/>
    <s v="Meindl"/>
    <s v="Dial"/>
    <x v="3"/>
    <x v="64"/>
    <n v="2022"/>
    <n v="14375"/>
    <n v="32032"/>
  </r>
  <r>
    <x v="1"/>
    <s v="Outdoor"/>
    <s v="Hike/Mountaineering"/>
    <s v="Meindl"/>
    <s v="Dial"/>
    <x v="3"/>
    <x v="64"/>
    <n v="2022"/>
    <n v="10555"/>
    <n v="23520"/>
  </r>
  <r>
    <x v="1"/>
    <s v="Outdoor"/>
    <s v="Hike/Mountaineering"/>
    <s v="Meindl"/>
    <s v="Dial"/>
    <x v="3"/>
    <x v="64"/>
    <n v="2022"/>
    <n v="2515"/>
    <n v="5600"/>
  </r>
  <r>
    <x v="1"/>
    <s v="Outdoor"/>
    <s v="Hike/Mountaineering"/>
    <s v="Meindl"/>
    <s v="Dial"/>
    <x v="3"/>
    <x v="64"/>
    <n v="2022"/>
    <n v="6030"/>
    <n v="13440"/>
  </r>
  <r>
    <x v="1"/>
    <s v="Outdoor"/>
    <s v="Hike/Mountaineering"/>
    <s v="Meindl"/>
    <s v="Dial"/>
    <x v="3"/>
    <x v="64"/>
    <n v="2022"/>
    <n v="1510"/>
    <n v="3360"/>
  </r>
  <r>
    <x v="1"/>
    <s v="Outdoor"/>
    <s v="Hike/Mountaineering"/>
    <s v="Meindl"/>
    <s v="Dial"/>
    <x v="21"/>
    <x v="57"/>
    <n v="2022"/>
    <n v="700"/>
    <n v="1820"/>
  </r>
  <r>
    <x v="0"/>
    <s v="Outdoor"/>
    <s v="Trail Run"/>
    <s v="Merrell"/>
    <s v="Dial"/>
    <x v="18"/>
    <x v="36"/>
    <n v="2022"/>
    <n v="1660"/>
    <n v="1270.5"/>
  </r>
  <r>
    <x v="0"/>
    <s v="Outdoor"/>
    <s v="Trail Run"/>
    <s v="Merrell"/>
    <s v="Dial"/>
    <x v="18"/>
    <x v="37"/>
    <n v="2022"/>
    <n v="1660"/>
    <n v="1270.5"/>
  </r>
  <r>
    <x v="2"/>
    <s v="Workwear"/>
    <s v="Workwear"/>
    <s v="Midori Anzen"/>
    <s v="Dial"/>
    <x v="26"/>
    <x v="70"/>
    <n v="2022"/>
    <n v="9000"/>
    <n v="19869"/>
  </r>
  <r>
    <x v="2"/>
    <s v="Workwear"/>
    <s v="Workwear"/>
    <s v="Midori Anzen"/>
    <s v="Dial"/>
    <x v="26"/>
    <x v="70"/>
    <n v="2022"/>
    <n v="6135"/>
    <n v="13542"/>
  </r>
  <r>
    <x v="2"/>
    <s v="Workwear"/>
    <s v="Workwear"/>
    <s v="Midori Anzen"/>
    <s v="Dial"/>
    <x v="3"/>
    <x v="5"/>
    <n v="2022"/>
    <n v="5230"/>
    <n v="11544"/>
  </r>
  <r>
    <x v="2"/>
    <s v="Workwear"/>
    <s v="Workwear"/>
    <s v="Midori Anzen"/>
    <s v="Dial"/>
    <x v="3"/>
    <x v="6"/>
    <n v="2022"/>
    <n v="5230"/>
    <n v="11544"/>
  </r>
  <r>
    <x v="2"/>
    <s v="Workwear"/>
    <s v="Workwear"/>
    <s v="Midori Anzen"/>
    <s v="Dial"/>
    <x v="3"/>
    <x v="5"/>
    <n v="2022"/>
    <n v="5055"/>
    <n v="11155.5"/>
  </r>
  <r>
    <x v="2"/>
    <s v="Workwear"/>
    <s v="Workwear"/>
    <s v="Midori Anzen"/>
    <s v="Dial"/>
    <x v="3"/>
    <x v="6"/>
    <n v="2022"/>
    <n v="5055"/>
    <n v="11155.5"/>
  </r>
  <r>
    <x v="2"/>
    <s v="Workwear"/>
    <s v="Workwear"/>
    <s v="Midori Anzen"/>
    <s v="Dial"/>
    <x v="3"/>
    <x v="64"/>
    <n v="2022"/>
    <n v="3270"/>
    <n v="7215"/>
  </r>
  <r>
    <x v="2"/>
    <s v="Workwear"/>
    <s v="Workwear"/>
    <s v="Midori Anzen"/>
    <s v="Dial"/>
    <x v="26"/>
    <x v="70"/>
    <n v="2022"/>
    <n v="2465"/>
    <n v="5439"/>
  </r>
  <r>
    <x v="2"/>
    <s v="Workwear"/>
    <s v="Workwear"/>
    <s v="Midori Anzen"/>
    <s v="Dial"/>
    <x v="3"/>
    <x v="87"/>
    <n v="2022"/>
    <n v="1910"/>
    <n v="4218"/>
  </r>
  <r>
    <x v="2"/>
    <s v="Workwear"/>
    <s v="Workwear"/>
    <s v="Midori Anzen"/>
    <s v="Dial"/>
    <x v="8"/>
    <x v="14"/>
    <n v="2022"/>
    <n v="2740"/>
    <n v="3678.75"/>
  </r>
  <r>
    <x v="2"/>
    <s v="Workwear"/>
    <s v="Workwear"/>
    <s v="Midori Anzen"/>
    <s v="Dial"/>
    <x v="8"/>
    <x v="14"/>
    <n v="2022"/>
    <n v="2190"/>
    <n v="2936.25"/>
  </r>
  <r>
    <x v="2"/>
    <s v="Workwear"/>
    <s v="Workwear"/>
    <s v="Midori Anzen"/>
    <s v="Dial"/>
    <x v="3"/>
    <x v="87"/>
    <n v="2022"/>
    <n v="1210"/>
    <n v="2664"/>
  </r>
  <r>
    <x v="2"/>
    <s v="Workwear"/>
    <s v="Workwear"/>
    <s v="Midori Anzen"/>
    <s v="Dial"/>
    <x v="3"/>
    <x v="64"/>
    <n v="2022"/>
    <n v="1210"/>
    <n v="2664"/>
  </r>
  <r>
    <x v="2"/>
    <s v="Workwear"/>
    <s v="Workwear"/>
    <s v="Midori Anzen"/>
    <s v="Dial"/>
    <x v="26"/>
    <x v="70"/>
    <n v="2022"/>
    <n v="1060"/>
    <n v="2331"/>
  </r>
  <r>
    <x v="2"/>
    <s v="Workwear"/>
    <s v="Workwear"/>
    <s v="Midori Anzen"/>
    <s v="Dial"/>
    <x v="3"/>
    <x v="87"/>
    <n v="2022"/>
    <n v="1005"/>
    <n v="2220"/>
  </r>
  <r>
    <x v="2"/>
    <s v="Workwear"/>
    <s v="Workwear"/>
    <s v="Midori Anzen"/>
    <s v="Dial"/>
    <x v="3"/>
    <x v="86"/>
    <n v="2022"/>
    <n v="900"/>
    <n v="1998"/>
  </r>
  <r>
    <x v="2"/>
    <s v="Workwear"/>
    <s v="Workwear"/>
    <s v="Midori Anzen"/>
    <s v="Dial"/>
    <x v="8"/>
    <x v="14"/>
    <n v="2022"/>
    <n v="1390"/>
    <n v="1863"/>
  </r>
  <r>
    <x v="2"/>
    <s v="Workwear"/>
    <s v="Workwear"/>
    <s v="Midori Anzen"/>
    <s v="Dial"/>
    <x v="3"/>
    <x v="86"/>
    <n v="2022"/>
    <n v="700"/>
    <n v="1554"/>
  </r>
  <r>
    <x v="2"/>
    <s v="Workwear"/>
    <s v="Workwear"/>
    <s v="Midori Anzen"/>
    <s v="Dial"/>
    <x v="3"/>
    <x v="86"/>
    <n v="2022"/>
    <n v="600"/>
    <n v="1332"/>
  </r>
  <r>
    <x v="2"/>
    <s v="Workwear"/>
    <s v="Workwear"/>
    <s v="Midori Anzen"/>
    <s v="Dial"/>
    <x v="3"/>
    <x v="86"/>
    <n v="2022"/>
    <n v="500"/>
    <n v="1110"/>
  </r>
  <r>
    <x v="2"/>
    <s v="Workwear"/>
    <s v="Workwear"/>
    <s v="Midori Anzen"/>
    <s v="Dial"/>
    <x v="26"/>
    <x v="70"/>
    <n v="2022"/>
    <n v="0"/>
    <n v="0"/>
  </r>
  <r>
    <x v="1"/>
    <s v="Outdoor"/>
    <s v="Hike/Mountaineering"/>
    <s v="MILLET"/>
    <s v="Dial"/>
    <x v="6"/>
    <x v="35"/>
    <n v="2022"/>
    <n v="1650"/>
    <n v="4488"/>
  </r>
  <r>
    <x v="2"/>
    <s v="Workwear"/>
    <s v="Workwear"/>
    <s v="Mizuno"/>
    <s v="Dial"/>
    <x v="1"/>
    <x v="3"/>
    <n v="2022"/>
    <n v="42365"/>
    <n v="109590"/>
  </r>
  <r>
    <x v="2"/>
    <s v="Workwear"/>
    <s v="Workwear"/>
    <s v="Mizuno"/>
    <s v="Dial"/>
    <x v="26"/>
    <x v="70"/>
    <n v="2022"/>
    <n v="38945"/>
    <n v="86025"/>
  </r>
  <r>
    <x v="2"/>
    <s v="Workwear"/>
    <s v="Workwear"/>
    <s v="Mizuno"/>
    <s v="Dial"/>
    <x v="26"/>
    <x v="70"/>
    <n v="2022"/>
    <n v="26685"/>
    <n v="58941"/>
  </r>
  <r>
    <x v="2"/>
    <s v="Workwear"/>
    <s v="Workwear"/>
    <s v="Mizuno"/>
    <s v="Dial"/>
    <x v="26"/>
    <x v="70"/>
    <n v="2022"/>
    <n v="24125"/>
    <n v="53280"/>
  </r>
  <r>
    <x v="2"/>
    <s v="Workwear"/>
    <s v="Workwear"/>
    <s v="Mizuno"/>
    <s v="Dial"/>
    <x v="26"/>
    <x v="70"/>
    <n v="2022"/>
    <n v="22915"/>
    <n v="50616"/>
  </r>
  <r>
    <x v="2"/>
    <s v="Workwear"/>
    <s v="Workwear"/>
    <s v="Mizuno"/>
    <s v="Dial"/>
    <x v="1"/>
    <x v="3"/>
    <n v="2022"/>
    <n v="13670"/>
    <n v="35360"/>
  </r>
  <r>
    <x v="2"/>
    <s v="Workwear"/>
    <s v="Workwear"/>
    <s v="Mizuno"/>
    <s v="Dial"/>
    <x v="1"/>
    <x v="3"/>
    <n v="2022"/>
    <n v="12665"/>
    <n v="32760"/>
  </r>
  <r>
    <x v="2"/>
    <s v="Workwear"/>
    <s v="Workwear"/>
    <s v="Mizuno"/>
    <s v="Dial"/>
    <x v="1"/>
    <x v="3"/>
    <n v="2022"/>
    <n v="12265"/>
    <n v="31720"/>
  </r>
  <r>
    <x v="2"/>
    <s v="Workwear"/>
    <s v="Workwear"/>
    <s v="Mizuno"/>
    <s v="Dial"/>
    <x v="1"/>
    <x v="3"/>
    <n v="2022"/>
    <n v="8445"/>
    <n v="21840"/>
  </r>
  <r>
    <x v="2"/>
    <s v="Workwear"/>
    <s v="Workwear"/>
    <s v="Mizuno"/>
    <s v="Dial"/>
    <x v="1"/>
    <x v="3"/>
    <n v="2022"/>
    <n v="8140"/>
    <n v="21060"/>
  </r>
  <r>
    <x v="2"/>
    <s v="Workwear"/>
    <s v="Workwear"/>
    <s v="Mizuno"/>
    <s v="Dial"/>
    <x v="26"/>
    <x v="70"/>
    <n v="2022"/>
    <n v="9250"/>
    <n v="20424"/>
  </r>
  <r>
    <x v="2"/>
    <s v="Workwear"/>
    <s v="Workwear"/>
    <s v="Mizuno"/>
    <s v="Dial"/>
    <x v="1"/>
    <x v="3"/>
    <n v="2022"/>
    <n v="7240"/>
    <n v="18720"/>
  </r>
  <r>
    <x v="2"/>
    <s v="Workwear"/>
    <s v="Workwear"/>
    <s v="Mizuno"/>
    <s v="Dial"/>
    <x v="26"/>
    <x v="70"/>
    <n v="2022"/>
    <n v="8190"/>
    <n v="18093"/>
  </r>
  <r>
    <x v="2"/>
    <s v="Workwear"/>
    <s v="Workwear"/>
    <s v="Mizuno"/>
    <s v="Dial"/>
    <x v="26"/>
    <x v="70"/>
    <n v="2022"/>
    <n v="7640"/>
    <n v="16872"/>
  </r>
  <r>
    <x v="2"/>
    <s v="Workwear"/>
    <s v="Workwear"/>
    <s v="Mizuno"/>
    <s v="Dial"/>
    <x v="1"/>
    <x v="3"/>
    <n v="2022"/>
    <n v="4825"/>
    <n v="12480"/>
  </r>
  <r>
    <x v="2"/>
    <s v="Workwear"/>
    <s v="Workwear"/>
    <s v="Mizuno"/>
    <s v="Dial"/>
    <x v="1"/>
    <x v="3"/>
    <n v="2022"/>
    <n v="4525"/>
    <n v="11700"/>
  </r>
  <r>
    <x v="2"/>
    <s v="Workwear"/>
    <s v="Workwear"/>
    <s v="Mizuno"/>
    <s v="Dial"/>
    <x v="1"/>
    <x v="3"/>
    <n v="2022"/>
    <n v="2815"/>
    <n v="7280"/>
  </r>
  <r>
    <x v="2"/>
    <s v="Workwear"/>
    <s v="Workwear"/>
    <s v="Mizuno"/>
    <s v="Dial"/>
    <x v="26"/>
    <x v="71"/>
    <n v="2022"/>
    <n v="1810"/>
    <n v="3996"/>
  </r>
  <r>
    <x v="2"/>
    <s v="Workwear"/>
    <s v="Workwear"/>
    <s v="Mizuno"/>
    <s v="Dial"/>
    <x v="1"/>
    <x v="3"/>
    <n v="2022"/>
    <n v="100"/>
    <n v="260"/>
  </r>
  <r>
    <x v="0"/>
    <s v="Athletic"/>
    <s v="Athletic Kids"/>
    <s v="New Balance"/>
    <s v="Dial"/>
    <x v="2"/>
    <x v="95"/>
    <n v="2022"/>
    <n v="26830"/>
    <n v="31239"/>
  </r>
  <r>
    <x v="0"/>
    <s v="Athletic"/>
    <s v="Athletic Kids"/>
    <s v="New Balance"/>
    <s v="Dial"/>
    <x v="2"/>
    <x v="96"/>
    <n v="2022"/>
    <n v="26830"/>
    <n v="31239"/>
  </r>
  <r>
    <x v="0"/>
    <s v="Athletic"/>
    <s v="Athletic Kids"/>
    <s v="New Balance"/>
    <s v="Dial"/>
    <x v="2"/>
    <x v="95"/>
    <n v="2022"/>
    <n v="24940"/>
    <n v="28272"/>
  </r>
  <r>
    <x v="0"/>
    <s v="Athletic"/>
    <s v="Athletic Kids"/>
    <s v="New Balance"/>
    <s v="Dial"/>
    <x v="2"/>
    <x v="96"/>
    <n v="2022"/>
    <n v="24940"/>
    <n v="28272"/>
  </r>
  <r>
    <x v="0"/>
    <s v="Athletic"/>
    <s v="Athletic Kids"/>
    <s v="New Balance"/>
    <s v="Dial"/>
    <x v="2"/>
    <x v="95"/>
    <n v="2022"/>
    <n v="19295"/>
    <n v="22464"/>
  </r>
  <r>
    <x v="0"/>
    <s v="Athletic"/>
    <s v="Athletic Kids"/>
    <s v="New Balance"/>
    <s v="Dial"/>
    <x v="2"/>
    <x v="96"/>
    <n v="2022"/>
    <n v="19295"/>
    <n v="22464"/>
  </r>
  <r>
    <x v="0"/>
    <s v="Athletic"/>
    <s v="Athletic Kids"/>
    <s v="New Balance"/>
    <s v="Dial"/>
    <x v="2"/>
    <x v="95"/>
    <n v="2022"/>
    <n v="18045"/>
    <n v="20694"/>
  </r>
  <r>
    <x v="0"/>
    <s v="Athletic"/>
    <s v="Athletic Kids"/>
    <s v="New Balance"/>
    <s v="Dial"/>
    <x v="2"/>
    <x v="96"/>
    <n v="2022"/>
    <n v="18045"/>
    <n v="20694"/>
  </r>
  <r>
    <x v="0"/>
    <s v="Athletic"/>
    <s v="Athletic Kids"/>
    <s v="New Balance"/>
    <s v="Lace"/>
    <x v="34"/>
    <x v="132"/>
    <n v="2022"/>
    <n v="40775"/>
    <n v="20282.5"/>
  </r>
  <r>
    <x v="0"/>
    <s v="Athletic"/>
    <s v="Athletic Kids"/>
    <s v="New Balance"/>
    <s v="Lace"/>
    <x v="34"/>
    <x v="132"/>
    <n v="2022"/>
    <n v="38220"/>
    <n v="19010"/>
  </r>
  <r>
    <x v="0"/>
    <s v="Athletic"/>
    <s v="Athletic Kids"/>
    <s v="New Balance"/>
    <s v="Dial"/>
    <x v="2"/>
    <x v="95"/>
    <n v="2022"/>
    <n v="16060"/>
    <n v="18211.5"/>
  </r>
  <r>
    <x v="0"/>
    <s v="Athletic"/>
    <s v="Athletic Kids"/>
    <s v="New Balance"/>
    <s v="Dial"/>
    <x v="2"/>
    <x v="96"/>
    <n v="2022"/>
    <n v="16060"/>
    <n v="18211.5"/>
  </r>
  <r>
    <x v="0"/>
    <s v="Athletic"/>
    <s v="Athletic Kids"/>
    <s v="New Balance"/>
    <s v="Dial"/>
    <x v="2"/>
    <x v="95"/>
    <n v="2022"/>
    <n v="15785"/>
    <n v="17898"/>
  </r>
  <r>
    <x v="0"/>
    <s v="Athletic"/>
    <s v="Athletic Kids"/>
    <s v="New Balance"/>
    <s v="Dial"/>
    <x v="2"/>
    <x v="96"/>
    <n v="2022"/>
    <n v="15785"/>
    <n v="17898"/>
  </r>
  <r>
    <x v="0"/>
    <s v="Athletic"/>
    <s v="Athletic Kids"/>
    <s v="New Balance"/>
    <s v="Dial"/>
    <x v="2"/>
    <x v="95"/>
    <n v="2022"/>
    <n v="14275"/>
    <n v="16188"/>
  </r>
  <r>
    <x v="0"/>
    <s v="Athletic"/>
    <s v="Athletic Kids"/>
    <s v="New Balance"/>
    <s v="Dial"/>
    <x v="2"/>
    <x v="96"/>
    <n v="2022"/>
    <n v="14275"/>
    <n v="16188"/>
  </r>
  <r>
    <x v="0"/>
    <s v="Athletic"/>
    <s v="Athletic Kids"/>
    <s v="New Balance"/>
    <s v="Dial"/>
    <x v="2"/>
    <x v="95"/>
    <n v="2022"/>
    <n v="12590"/>
    <n v="14422.8"/>
  </r>
  <r>
    <x v="0"/>
    <s v="Athletic"/>
    <s v="Athletic Kids"/>
    <s v="New Balance"/>
    <s v="Dial"/>
    <x v="2"/>
    <x v="96"/>
    <n v="2022"/>
    <n v="12590"/>
    <n v="14422.8"/>
  </r>
  <r>
    <x v="0"/>
    <s v="Athletic"/>
    <s v="Athletic Kids"/>
    <s v="New Balance"/>
    <s v="Dial"/>
    <x v="2"/>
    <x v="95"/>
    <n v="2022"/>
    <n v="12565"/>
    <n v="14250"/>
  </r>
  <r>
    <x v="0"/>
    <s v="Athletic"/>
    <s v="Athletic Kids"/>
    <s v="New Balance"/>
    <s v="Dial"/>
    <x v="2"/>
    <x v="96"/>
    <n v="2022"/>
    <n v="12565"/>
    <n v="14250"/>
  </r>
  <r>
    <x v="0"/>
    <s v="Athletic"/>
    <s v="Athletic Kids"/>
    <s v="New Balance"/>
    <s v="Dial"/>
    <x v="2"/>
    <x v="95"/>
    <n v="2022"/>
    <n v="12060"/>
    <n v="14034"/>
  </r>
  <r>
    <x v="0"/>
    <s v="Athletic"/>
    <s v="Athletic Kids"/>
    <s v="New Balance"/>
    <s v="Dial"/>
    <x v="2"/>
    <x v="96"/>
    <n v="2022"/>
    <n v="12060"/>
    <n v="14034"/>
  </r>
  <r>
    <x v="0"/>
    <s v="Athletic"/>
    <s v="Golf"/>
    <s v="New Balance"/>
    <s v="Dial"/>
    <x v="4"/>
    <x v="7"/>
    <n v="2022"/>
    <n v="4875"/>
    <n v="11009.5"/>
  </r>
  <r>
    <x v="0"/>
    <s v="Athletic"/>
    <s v="Golf"/>
    <s v="New Balance"/>
    <s v="Dial"/>
    <x v="4"/>
    <x v="8"/>
    <n v="2022"/>
    <n v="4875"/>
    <n v="11009.5"/>
  </r>
  <r>
    <x v="0"/>
    <s v="Athletic"/>
    <s v="Athletic Kids"/>
    <s v="New Balance"/>
    <s v="Lace"/>
    <x v="35"/>
    <x v="133"/>
    <n v="2022"/>
    <n v="21190"/>
    <n v="10545"/>
  </r>
  <r>
    <x v="0"/>
    <s v="Athletic"/>
    <s v="Athletic Kids"/>
    <s v="New Balance"/>
    <s v="Dial"/>
    <x v="2"/>
    <x v="95"/>
    <n v="2022"/>
    <n v="8695"/>
    <n v="9943.5"/>
  </r>
  <r>
    <x v="0"/>
    <s v="Athletic"/>
    <s v="Athletic Kids"/>
    <s v="New Balance"/>
    <s v="Dial"/>
    <x v="2"/>
    <x v="96"/>
    <n v="2022"/>
    <n v="8695"/>
    <n v="9943.5"/>
  </r>
  <r>
    <x v="0"/>
    <s v="Athletic"/>
    <s v="Athletic Kids"/>
    <s v="New Balance"/>
    <s v="Dial"/>
    <x v="2"/>
    <x v="95"/>
    <n v="2022"/>
    <n v="8345"/>
    <n v="9462"/>
  </r>
  <r>
    <x v="0"/>
    <s v="Athletic"/>
    <s v="Athletic Kids"/>
    <s v="New Balance"/>
    <s v="Dial"/>
    <x v="2"/>
    <x v="96"/>
    <n v="2022"/>
    <n v="8345"/>
    <n v="9462"/>
  </r>
  <r>
    <x v="0"/>
    <s v="Athletic"/>
    <s v="Athletic Kids"/>
    <s v="New Balance"/>
    <s v="Dial"/>
    <x v="2"/>
    <x v="95"/>
    <n v="2022"/>
    <n v="7895"/>
    <n v="9021"/>
  </r>
  <r>
    <x v="0"/>
    <s v="Athletic"/>
    <s v="Athletic Kids"/>
    <s v="New Balance"/>
    <s v="Dial"/>
    <x v="2"/>
    <x v="96"/>
    <n v="2022"/>
    <n v="7895"/>
    <n v="9021"/>
  </r>
  <r>
    <x v="0"/>
    <s v="Athletic"/>
    <s v="Athletic Kids"/>
    <s v="New Balance"/>
    <s v="Dial"/>
    <x v="2"/>
    <x v="95"/>
    <n v="2022"/>
    <n v="7795"/>
    <n v="8835"/>
  </r>
  <r>
    <x v="0"/>
    <s v="Athletic"/>
    <s v="Athletic Kids"/>
    <s v="New Balance"/>
    <s v="Dial"/>
    <x v="2"/>
    <x v="96"/>
    <n v="2022"/>
    <n v="7795"/>
    <n v="8835"/>
  </r>
  <r>
    <x v="0"/>
    <s v="Athletic"/>
    <s v="Athletic Kids"/>
    <s v="New Balance"/>
    <s v="Lace"/>
    <x v="34"/>
    <x v="134"/>
    <n v="2022"/>
    <n v="16460"/>
    <n v="8185"/>
  </r>
  <r>
    <x v="0"/>
    <s v="Athletic"/>
    <s v="Athletic Kids"/>
    <s v="New Balance"/>
    <s v="Dial"/>
    <x v="2"/>
    <x v="95"/>
    <n v="2022"/>
    <n v="6960"/>
    <n v="8102.25"/>
  </r>
  <r>
    <x v="0"/>
    <s v="Athletic"/>
    <s v="Athletic Kids"/>
    <s v="New Balance"/>
    <s v="Dial"/>
    <x v="2"/>
    <x v="96"/>
    <n v="2022"/>
    <n v="6960"/>
    <n v="8102.25"/>
  </r>
  <r>
    <x v="0"/>
    <s v="Athletic"/>
    <s v="Athletic Kids"/>
    <s v="New Balance"/>
    <s v="Dial"/>
    <x v="2"/>
    <x v="95"/>
    <n v="2022"/>
    <n v="6860"/>
    <n v="7947.3"/>
  </r>
  <r>
    <x v="0"/>
    <s v="Athletic"/>
    <s v="Athletic Kids"/>
    <s v="New Balance"/>
    <s v="Dial"/>
    <x v="2"/>
    <x v="96"/>
    <n v="2022"/>
    <n v="6860"/>
    <n v="7947.3"/>
  </r>
  <r>
    <x v="0"/>
    <s v="Athletic"/>
    <s v="Athletic Kids"/>
    <s v="New Balance"/>
    <s v="Lace"/>
    <x v="35"/>
    <x v="135"/>
    <n v="2022"/>
    <n v="15345"/>
    <n v="7635"/>
  </r>
  <r>
    <x v="0"/>
    <s v="Athletic"/>
    <s v="Athletic Kids"/>
    <s v="New Balance"/>
    <s v="Dial"/>
    <x v="2"/>
    <x v="95"/>
    <n v="2022"/>
    <n v="6235"/>
    <n v="7254"/>
  </r>
  <r>
    <x v="0"/>
    <s v="Athletic"/>
    <s v="Athletic Kids"/>
    <s v="New Balance"/>
    <s v="Dial"/>
    <x v="2"/>
    <x v="96"/>
    <n v="2022"/>
    <n v="6235"/>
    <n v="7254"/>
  </r>
  <r>
    <x v="0"/>
    <s v="Athletic"/>
    <s v="Athletic Kids"/>
    <s v="New Balance"/>
    <s v="Lace"/>
    <x v="34"/>
    <x v="134"/>
    <n v="2022"/>
    <n v="13730"/>
    <n v="6825"/>
  </r>
  <r>
    <x v="0"/>
    <s v="Athletic"/>
    <s v="Golf"/>
    <s v="New Balance"/>
    <s v="Dial"/>
    <x v="4"/>
    <x v="7"/>
    <n v="2022"/>
    <n v="2990"/>
    <n v="6753.25"/>
  </r>
  <r>
    <x v="0"/>
    <s v="Athletic"/>
    <s v="Golf"/>
    <s v="New Balance"/>
    <s v="Dial"/>
    <x v="4"/>
    <x v="8"/>
    <n v="2022"/>
    <n v="2990"/>
    <n v="6753.25"/>
  </r>
  <r>
    <x v="0"/>
    <s v="Athletic"/>
    <s v="Athletic Kids"/>
    <s v="New Balance"/>
    <s v="Lace"/>
    <x v="34"/>
    <x v="132"/>
    <n v="2022"/>
    <n v="12990"/>
    <n v="6460"/>
  </r>
  <r>
    <x v="0"/>
    <s v="Athletic"/>
    <s v="Athletic Kids"/>
    <s v="New Balance"/>
    <s v="Dial"/>
    <x v="2"/>
    <x v="95"/>
    <n v="2022"/>
    <n v="5050"/>
    <n v="5879.25"/>
  </r>
  <r>
    <x v="0"/>
    <s v="Athletic"/>
    <s v="Athletic Kids"/>
    <s v="New Balance"/>
    <s v="Dial"/>
    <x v="2"/>
    <x v="96"/>
    <n v="2022"/>
    <n v="5050"/>
    <n v="5879.25"/>
  </r>
  <r>
    <x v="0"/>
    <s v="Athletic"/>
    <s v="Athletic Kids"/>
    <s v="New Balance"/>
    <s v="Dial"/>
    <x v="2"/>
    <x v="95"/>
    <n v="2022"/>
    <n v="4870"/>
    <n v="5674.5"/>
  </r>
  <r>
    <x v="0"/>
    <s v="Athletic"/>
    <s v="Athletic Kids"/>
    <s v="New Balance"/>
    <s v="Dial"/>
    <x v="2"/>
    <x v="96"/>
    <n v="2022"/>
    <n v="4870"/>
    <n v="5674.5"/>
  </r>
  <r>
    <x v="0"/>
    <s v="Athletic"/>
    <s v="Athletic Kids"/>
    <s v="New Balance"/>
    <s v="Lace"/>
    <x v="34"/>
    <x v="134"/>
    <n v="2022"/>
    <n v="11300"/>
    <n v="5620"/>
  </r>
  <r>
    <x v="0"/>
    <s v="Athletic"/>
    <s v="Athletic Kids"/>
    <s v="New Balance"/>
    <s v="Dial"/>
    <x v="2"/>
    <x v="95"/>
    <n v="2022"/>
    <n v="4875"/>
    <n v="5577.5"/>
  </r>
  <r>
    <x v="0"/>
    <s v="Athletic"/>
    <s v="Athletic Kids"/>
    <s v="New Balance"/>
    <s v="Dial"/>
    <x v="2"/>
    <x v="96"/>
    <n v="2022"/>
    <n v="4875"/>
    <n v="5577.5"/>
  </r>
  <r>
    <x v="0"/>
    <s v="Athletic"/>
    <s v="Athletic Kids"/>
    <s v="New Balance"/>
    <s v="Lace"/>
    <x v="34"/>
    <x v="132"/>
    <n v="2022"/>
    <n v="10895"/>
    <n v="5420"/>
  </r>
  <r>
    <x v="0"/>
    <s v="Athletic"/>
    <s v="Athletic Kids"/>
    <s v="New Balance"/>
    <s v="Dial"/>
    <x v="2"/>
    <x v="95"/>
    <n v="2022"/>
    <n v="4340"/>
    <n v="5038.8"/>
  </r>
  <r>
    <x v="0"/>
    <s v="Athletic"/>
    <s v="Athletic Kids"/>
    <s v="New Balance"/>
    <s v="Dial"/>
    <x v="2"/>
    <x v="96"/>
    <n v="2022"/>
    <n v="4340"/>
    <n v="5038.8"/>
  </r>
  <r>
    <x v="0"/>
    <s v="Athletic"/>
    <s v="Athletic Kids"/>
    <s v="New Balance"/>
    <s v="Dial"/>
    <x v="2"/>
    <x v="95"/>
    <n v="2022"/>
    <n v="4175"/>
    <n v="4855.5"/>
  </r>
  <r>
    <x v="0"/>
    <s v="Athletic"/>
    <s v="Athletic Kids"/>
    <s v="New Balance"/>
    <s v="Dial"/>
    <x v="2"/>
    <x v="96"/>
    <n v="2022"/>
    <n v="4175"/>
    <n v="4855.5"/>
  </r>
  <r>
    <x v="0"/>
    <s v="Athletic"/>
    <s v="Athletic Kids"/>
    <s v="New Balance"/>
    <s v="Lace"/>
    <x v="34"/>
    <x v="132"/>
    <n v="2022"/>
    <n v="9215"/>
    <n v="4582.5"/>
  </r>
  <r>
    <x v="0"/>
    <s v="Athletic"/>
    <s v="Athletic Kids"/>
    <s v="New Balance"/>
    <s v="Dial"/>
    <x v="2"/>
    <x v="95"/>
    <n v="2022"/>
    <n v="4020"/>
    <n v="4560"/>
  </r>
  <r>
    <x v="0"/>
    <s v="Athletic"/>
    <s v="Athletic Kids"/>
    <s v="New Balance"/>
    <s v="Dial"/>
    <x v="2"/>
    <x v="96"/>
    <n v="2022"/>
    <n v="4020"/>
    <n v="4560"/>
  </r>
  <r>
    <x v="0"/>
    <s v="Athletic"/>
    <s v="Golf"/>
    <s v="New Balance"/>
    <s v="Dial"/>
    <x v="4"/>
    <x v="7"/>
    <n v="2022"/>
    <n v="1985"/>
    <n v="4483.25"/>
  </r>
  <r>
    <x v="0"/>
    <s v="Athletic"/>
    <s v="Golf"/>
    <s v="New Balance"/>
    <s v="Dial"/>
    <x v="4"/>
    <x v="8"/>
    <n v="2022"/>
    <n v="1985"/>
    <n v="4483.25"/>
  </r>
  <r>
    <x v="0"/>
    <s v="Athletic"/>
    <s v="Athletic Kids"/>
    <s v="New Balance"/>
    <s v="Dial"/>
    <x v="2"/>
    <x v="95"/>
    <n v="2022"/>
    <n v="3520"/>
    <n v="4095"/>
  </r>
  <r>
    <x v="0"/>
    <s v="Athletic"/>
    <s v="Athletic Kids"/>
    <s v="New Balance"/>
    <s v="Dial"/>
    <x v="2"/>
    <x v="96"/>
    <n v="2022"/>
    <n v="3520"/>
    <n v="4095"/>
  </r>
  <r>
    <x v="0"/>
    <s v="Athletic"/>
    <s v="Golf"/>
    <s v="New Balance"/>
    <s v="Dial"/>
    <x v="4"/>
    <x v="7"/>
    <n v="2022"/>
    <n v="1810"/>
    <n v="4086"/>
  </r>
  <r>
    <x v="0"/>
    <s v="Athletic"/>
    <s v="Golf"/>
    <s v="New Balance"/>
    <s v="Dial"/>
    <x v="4"/>
    <x v="8"/>
    <n v="2022"/>
    <n v="1810"/>
    <n v="4086"/>
  </r>
  <r>
    <x v="0"/>
    <s v="Athletic"/>
    <s v="Athletic Kids"/>
    <s v="New Balance"/>
    <s v="Dial"/>
    <x v="2"/>
    <x v="95"/>
    <n v="2022"/>
    <n v="3315"/>
    <n v="3762"/>
  </r>
  <r>
    <x v="0"/>
    <s v="Athletic"/>
    <s v="Athletic Kids"/>
    <s v="New Balance"/>
    <s v="Dial"/>
    <x v="2"/>
    <x v="96"/>
    <n v="2022"/>
    <n v="3315"/>
    <n v="3762"/>
  </r>
  <r>
    <x v="0"/>
    <s v="Athletic"/>
    <s v="Athletic Kids"/>
    <s v="New Balance"/>
    <s v="Lace"/>
    <x v="35"/>
    <x v="135"/>
    <n v="2022"/>
    <n v="5900"/>
    <n v="2935"/>
  </r>
  <r>
    <x v="0"/>
    <s v="Athletic"/>
    <s v="Athletic Kids"/>
    <s v="New Balance"/>
    <s v="Dial"/>
    <x v="2"/>
    <x v="95"/>
    <n v="2022"/>
    <n v="2465"/>
    <n v="2793"/>
  </r>
  <r>
    <x v="0"/>
    <s v="Athletic"/>
    <s v="Athletic Kids"/>
    <s v="New Balance"/>
    <s v="Dial"/>
    <x v="2"/>
    <x v="96"/>
    <n v="2022"/>
    <n v="2465"/>
    <n v="2793"/>
  </r>
  <r>
    <x v="0"/>
    <s v="Athletic"/>
    <s v="Golf"/>
    <s v="New Balance"/>
    <s v="Dial"/>
    <x v="4"/>
    <x v="7"/>
    <n v="2022"/>
    <n v="1235"/>
    <n v="2780.75"/>
  </r>
  <r>
    <x v="0"/>
    <s v="Athletic"/>
    <s v="Golf"/>
    <s v="New Balance"/>
    <s v="Dial"/>
    <x v="4"/>
    <x v="8"/>
    <n v="2022"/>
    <n v="1235"/>
    <n v="2780.75"/>
  </r>
  <r>
    <x v="0"/>
    <s v="Athletic"/>
    <s v="Athletic Kids"/>
    <s v="New Balance"/>
    <s v="Dial"/>
    <x v="2"/>
    <x v="95"/>
    <n v="2022"/>
    <n v="2365"/>
    <n v="2749.5"/>
  </r>
  <r>
    <x v="0"/>
    <s v="Athletic"/>
    <s v="Athletic Kids"/>
    <s v="New Balance"/>
    <s v="Dial"/>
    <x v="2"/>
    <x v="96"/>
    <n v="2022"/>
    <n v="2365"/>
    <n v="2749.5"/>
  </r>
  <r>
    <x v="0"/>
    <s v="Athletic"/>
    <s v="Athletic Kids"/>
    <s v="New Balance"/>
    <s v="Lace"/>
    <x v="34"/>
    <x v="132"/>
    <n v="2022"/>
    <n v="5100"/>
    <n v="2535"/>
  </r>
  <r>
    <x v="0"/>
    <s v="Athletic"/>
    <s v="Golf"/>
    <s v="New Balance"/>
    <s v="Dial"/>
    <x v="4"/>
    <x v="7"/>
    <n v="2022"/>
    <n v="1135"/>
    <n v="2531.25"/>
  </r>
  <r>
    <x v="0"/>
    <s v="Athletic"/>
    <s v="Golf"/>
    <s v="New Balance"/>
    <s v="Dial"/>
    <x v="4"/>
    <x v="8"/>
    <n v="2022"/>
    <n v="1135"/>
    <n v="2531.25"/>
  </r>
  <r>
    <x v="0"/>
    <s v="Athletic"/>
    <s v="Athletic Kids"/>
    <s v="New Balance"/>
    <s v="Lace"/>
    <x v="34"/>
    <x v="132"/>
    <n v="2022"/>
    <n v="4995"/>
    <n v="2485"/>
  </r>
  <r>
    <x v="0"/>
    <s v="Athletic"/>
    <s v="Athletic Kids"/>
    <s v="New Balance"/>
    <s v="Dial"/>
    <x v="2"/>
    <x v="95"/>
    <n v="2022"/>
    <n v="2065"/>
    <n v="2337"/>
  </r>
  <r>
    <x v="0"/>
    <s v="Athletic"/>
    <s v="Athletic Kids"/>
    <s v="New Balance"/>
    <s v="Dial"/>
    <x v="2"/>
    <x v="96"/>
    <n v="2022"/>
    <n v="2065"/>
    <n v="2337"/>
  </r>
  <r>
    <x v="0"/>
    <s v="Athletic"/>
    <s v="Athletic Kids"/>
    <s v="New Balance"/>
    <s v="Lace"/>
    <x v="34"/>
    <x v="134"/>
    <n v="2022"/>
    <n v="4620"/>
    <n v="2300"/>
  </r>
  <r>
    <x v="0"/>
    <s v="Athletic"/>
    <s v="Athletic Kids"/>
    <s v="New Balance"/>
    <s v="Lace"/>
    <x v="35"/>
    <x v="133"/>
    <n v="2022"/>
    <n v="4495"/>
    <n v="2240"/>
  </r>
  <r>
    <x v="0"/>
    <s v="Athletic"/>
    <s v="Athletic Kids"/>
    <s v="New Balance"/>
    <s v="Dial"/>
    <x v="2"/>
    <x v="95"/>
    <n v="2022"/>
    <n v="1860"/>
    <n v="2164.5"/>
  </r>
  <r>
    <x v="0"/>
    <s v="Athletic"/>
    <s v="Athletic Kids"/>
    <s v="New Balance"/>
    <s v="Dial"/>
    <x v="2"/>
    <x v="96"/>
    <n v="2022"/>
    <n v="1860"/>
    <n v="2164.5"/>
  </r>
  <r>
    <x v="0"/>
    <s v="Athletic"/>
    <s v="Athletic Kids"/>
    <s v="New Balance"/>
    <s v="Lace"/>
    <x v="34"/>
    <x v="134"/>
    <n v="2022"/>
    <n v="3400"/>
    <n v="1692.5"/>
  </r>
  <r>
    <x v="0"/>
    <s v="Athletic"/>
    <s v="Golf"/>
    <s v="New Balance"/>
    <s v="Dial"/>
    <x v="4"/>
    <x v="7"/>
    <n v="2022"/>
    <n v="750"/>
    <n v="1687.5"/>
  </r>
  <r>
    <x v="0"/>
    <s v="Athletic"/>
    <s v="Golf"/>
    <s v="New Balance"/>
    <s v="Dial"/>
    <x v="4"/>
    <x v="8"/>
    <n v="2022"/>
    <n v="750"/>
    <n v="1687.5"/>
  </r>
  <r>
    <x v="0"/>
    <s v="Athletic"/>
    <s v="Athletic Kids"/>
    <s v="New Balance"/>
    <s v="Dial"/>
    <x v="2"/>
    <x v="95"/>
    <n v="2022"/>
    <n v="1435"/>
    <n v="1667.25"/>
  </r>
  <r>
    <x v="0"/>
    <s v="Athletic"/>
    <s v="Athletic Kids"/>
    <s v="New Balance"/>
    <s v="Dial"/>
    <x v="2"/>
    <x v="96"/>
    <n v="2022"/>
    <n v="1435"/>
    <n v="1667.25"/>
  </r>
  <r>
    <x v="0"/>
    <s v="Athletic"/>
    <s v="Athletic Kids"/>
    <s v="New Balance"/>
    <s v="Dial"/>
    <x v="2"/>
    <x v="95"/>
    <n v="2022"/>
    <n v="1385"/>
    <n v="1608.75"/>
  </r>
  <r>
    <x v="0"/>
    <s v="Athletic"/>
    <s v="Athletic Kids"/>
    <s v="New Balance"/>
    <s v="Dial"/>
    <x v="2"/>
    <x v="96"/>
    <n v="2022"/>
    <n v="1385"/>
    <n v="1608.75"/>
  </r>
  <r>
    <x v="0"/>
    <s v="Athletic"/>
    <s v="Athletic Kids"/>
    <s v="New Balance"/>
    <s v="Dial"/>
    <x v="2"/>
    <x v="95"/>
    <n v="2022"/>
    <n v="1260"/>
    <n v="1462.5"/>
  </r>
  <r>
    <x v="0"/>
    <s v="Athletic"/>
    <s v="Athletic Kids"/>
    <s v="New Balance"/>
    <s v="Dial"/>
    <x v="2"/>
    <x v="95"/>
    <n v="2022"/>
    <n v="1260"/>
    <n v="1462.5"/>
  </r>
  <r>
    <x v="0"/>
    <s v="Athletic"/>
    <s v="Athletic Kids"/>
    <s v="New Balance"/>
    <s v="Dial"/>
    <x v="2"/>
    <x v="96"/>
    <n v="2022"/>
    <n v="1260"/>
    <n v="1462.5"/>
  </r>
  <r>
    <x v="0"/>
    <s v="Athletic"/>
    <s v="Athletic Kids"/>
    <s v="New Balance"/>
    <s v="Dial"/>
    <x v="2"/>
    <x v="96"/>
    <n v="2022"/>
    <n v="1260"/>
    <n v="1462.5"/>
  </r>
  <r>
    <x v="0"/>
    <s v="Athletic"/>
    <s v="Athletic Kids"/>
    <s v="New Balance"/>
    <s v="Lace"/>
    <x v="35"/>
    <x v="135"/>
    <n v="2022"/>
    <n v="2795"/>
    <n v="1390"/>
  </r>
  <r>
    <x v="0"/>
    <s v="Athletic"/>
    <s v="Athletic Kids"/>
    <s v="New Balance"/>
    <s v="Lace"/>
    <x v="34"/>
    <x v="132"/>
    <n v="2022"/>
    <n v="2725"/>
    <n v="1355"/>
  </r>
  <r>
    <x v="0"/>
    <s v="Athletic"/>
    <s v="Athletic Kids"/>
    <s v="New Balance"/>
    <s v="Lace"/>
    <x v="34"/>
    <x v="132"/>
    <n v="2022"/>
    <n v="2670"/>
    <n v="1330"/>
  </r>
  <r>
    <x v="0"/>
    <s v="Athletic"/>
    <s v="Athletic Kids"/>
    <s v="New Balance"/>
    <s v="Dial"/>
    <x v="2"/>
    <x v="95"/>
    <n v="2022"/>
    <n v="1005"/>
    <n v="1170"/>
  </r>
  <r>
    <x v="0"/>
    <s v="Athletic"/>
    <s v="Athletic Kids"/>
    <s v="New Balance"/>
    <s v="Dial"/>
    <x v="2"/>
    <x v="96"/>
    <n v="2022"/>
    <n v="1005"/>
    <n v="1170"/>
  </r>
  <r>
    <x v="0"/>
    <s v="Athletic"/>
    <s v="Athletic Kids"/>
    <s v="New Balance"/>
    <s v="Dial"/>
    <x v="2"/>
    <x v="95"/>
    <n v="2022"/>
    <n v="1005"/>
    <n v="1140"/>
  </r>
  <r>
    <x v="0"/>
    <s v="Athletic"/>
    <s v="Athletic Kids"/>
    <s v="New Balance"/>
    <s v="Dial"/>
    <x v="2"/>
    <x v="96"/>
    <n v="2022"/>
    <n v="1005"/>
    <n v="1140"/>
  </r>
  <r>
    <x v="0"/>
    <s v="Athletic"/>
    <s v="Athletic Kids"/>
    <s v="New Balance"/>
    <s v="Dial"/>
    <x v="2"/>
    <x v="95"/>
    <n v="2022"/>
    <n v="900"/>
    <n v="1053"/>
  </r>
  <r>
    <x v="0"/>
    <s v="Athletic"/>
    <s v="Athletic Kids"/>
    <s v="New Balance"/>
    <s v="Dial"/>
    <x v="2"/>
    <x v="96"/>
    <n v="2022"/>
    <n v="900"/>
    <n v="1053"/>
  </r>
  <r>
    <x v="0"/>
    <s v="Athletic"/>
    <s v="Athletic Kids"/>
    <s v="New Balance"/>
    <s v="Dial"/>
    <x v="2"/>
    <x v="95"/>
    <n v="2022"/>
    <n v="850"/>
    <n v="969"/>
  </r>
  <r>
    <x v="0"/>
    <s v="Athletic"/>
    <s v="Athletic Kids"/>
    <s v="New Balance"/>
    <s v="Dial"/>
    <x v="2"/>
    <x v="96"/>
    <n v="2022"/>
    <n v="850"/>
    <n v="969"/>
  </r>
  <r>
    <x v="0"/>
    <s v="Athletic"/>
    <s v="Athletic Kids"/>
    <s v="New Balance"/>
    <s v="Lace"/>
    <x v="35"/>
    <x v="135"/>
    <n v="2022"/>
    <n v="1910"/>
    <n v="950"/>
  </r>
  <r>
    <x v="0"/>
    <s v="Athletic"/>
    <s v="Athletic Kids"/>
    <s v="New Balance"/>
    <s v="Dial"/>
    <x v="2"/>
    <x v="95"/>
    <n v="2022"/>
    <n v="800"/>
    <n v="936"/>
  </r>
  <r>
    <x v="0"/>
    <s v="Athletic"/>
    <s v="Athletic Kids"/>
    <s v="New Balance"/>
    <s v="Dial"/>
    <x v="2"/>
    <x v="95"/>
    <n v="2022"/>
    <n v="800"/>
    <n v="936"/>
  </r>
  <r>
    <x v="0"/>
    <s v="Athletic"/>
    <s v="Athletic Kids"/>
    <s v="New Balance"/>
    <s v="Dial"/>
    <x v="2"/>
    <x v="96"/>
    <n v="2022"/>
    <n v="800"/>
    <n v="936"/>
  </r>
  <r>
    <x v="0"/>
    <s v="Athletic"/>
    <s v="Athletic Kids"/>
    <s v="New Balance"/>
    <s v="Dial"/>
    <x v="2"/>
    <x v="96"/>
    <n v="2022"/>
    <n v="800"/>
    <n v="936"/>
  </r>
  <r>
    <x v="0"/>
    <s v="Athletic"/>
    <s v="Athletic Kids"/>
    <s v="New Balance"/>
    <s v="Dial"/>
    <x v="2"/>
    <x v="95"/>
    <n v="2022"/>
    <n v="750"/>
    <n v="877.5"/>
  </r>
  <r>
    <x v="0"/>
    <s v="Athletic"/>
    <s v="Athletic Kids"/>
    <s v="New Balance"/>
    <s v="Dial"/>
    <x v="2"/>
    <x v="96"/>
    <n v="2022"/>
    <n v="750"/>
    <n v="877.5"/>
  </r>
  <r>
    <x v="0"/>
    <s v="Athletic"/>
    <s v="Athletic Kids"/>
    <s v="New Balance"/>
    <s v="Dial"/>
    <x v="2"/>
    <x v="95"/>
    <n v="2022"/>
    <n v="700"/>
    <n v="819"/>
  </r>
  <r>
    <x v="0"/>
    <s v="Athletic"/>
    <s v="Athletic Kids"/>
    <s v="New Balance"/>
    <s v="Dial"/>
    <x v="2"/>
    <x v="96"/>
    <n v="2022"/>
    <n v="700"/>
    <n v="819"/>
  </r>
  <r>
    <x v="0"/>
    <s v="Athletic"/>
    <s v="Athletic Kids"/>
    <s v="New Balance"/>
    <s v="Dial"/>
    <x v="2"/>
    <x v="95"/>
    <n v="2022"/>
    <n v="650"/>
    <n v="760.5"/>
  </r>
  <r>
    <x v="0"/>
    <s v="Athletic"/>
    <s v="Athletic Kids"/>
    <s v="New Balance"/>
    <s v="Dial"/>
    <x v="2"/>
    <x v="96"/>
    <n v="2022"/>
    <n v="650"/>
    <n v="760.5"/>
  </r>
  <r>
    <x v="0"/>
    <s v="Athletic"/>
    <s v="Athletic Kids"/>
    <s v="New Balance"/>
    <s v="Dial"/>
    <x v="2"/>
    <x v="95"/>
    <n v="2022"/>
    <n v="650"/>
    <n v="741"/>
  </r>
  <r>
    <x v="0"/>
    <s v="Athletic"/>
    <s v="Athletic Kids"/>
    <s v="New Balance"/>
    <s v="Dial"/>
    <x v="2"/>
    <x v="96"/>
    <n v="2022"/>
    <n v="650"/>
    <n v="741"/>
  </r>
  <r>
    <x v="0"/>
    <s v="Athletic"/>
    <s v="Athletic Kids"/>
    <s v="New Balance"/>
    <s v="Lace"/>
    <x v="35"/>
    <x v="135"/>
    <n v="2022"/>
    <n v="1470"/>
    <n v="730"/>
  </r>
  <r>
    <x v="0"/>
    <s v="Athletic"/>
    <s v="Athletic Kids"/>
    <s v="New Balance"/>
    <s v="Dial"/>
    <x v="2"/>
    <x v="95"/>
    <n v="2022"/>
    <n v="550"/>
    <n v="643.5"/>
  </r>
  <r>
    <x v="0"/>
    <s v="Athletic"/>
    <s v="Athletic Kids"/>
    <s v="New Balance"/>
    <s v="Dial"/>
    <x v="2"/>
    <x v="96"/>
    <n v="2022"/>
    <n v="550"/>
    <n v="643.5"/>
  </r>
  <r>
    <x v="0"/>
    <s v="Athletic"/>
    <s v="Athletic Kids"/>
    <s v="New Balance"/>
    <s v="Bayonet"/>
    <x v="10"/>
    <x v="17"/>
    <n v="2022"/>
    <n v="4700"/>
    <n v="611"/>
  </r>
  <r>
    <x v="0"/>
    <s v="Athletic"/>
    <s v="Athletic Kids"/>
    <s v="New Balance"/>
    <s v="Dial"/>
    <x v="2"/>
    <x v="95"/>
    <n v="2022"/>
    <n v="525"/>
    <n v="598.5"/>
  </r>
  <r>
    <x v="0"/>
    <s v="Athletic"/>
    <s v="Athletic Kids"/>
    <s v="New Balance"/>
    <s v="Dial"/>
    <x v="2"/>
    <x v="96"/>
    <n v="2022"/>
    <n v="525"/>
    <n v="598.5"/>
  </r>
  <r>
    <x v="0"/>
    <s v="Athletic"/>
    <s v="Athletic Kids"/>
    <s v="New Balance"/>
    <s v="Dial"/>
    <x v="2"/>
    <x v="95"/>
    <n v="2022"/>
    <n v="500"/>
    <n v="585"/>
  </r>
  <r>
    <x v="0"/>
    <s v="Athletic"/>
    <s v="Athletic Kids"/>
    <s v="New Balance"/>
    <s v="Dial"/>
    <x v="2"/>
    <x v="95"/>
    <n v="2022"/>
    <n v="500"/>
    <n v="585"/>
  </r>
  <r>
    <x v="0"/>
    <s v="Athletic"/>
    <s v="Athletic Kids"/>
    <s v="New Balance"/>
    <s v="Dial"/>
    <x v="2"/>
    <x v="96"/>
    <n v="2022"/>
    <n v="500"/>
    <n v="585"/>
  </r>
  <r>
    <x v="0"/>
    <s v="Athletic"/>
    <s v="Athletic Kids"/>
    <s v="New Balance"/>
    <s v="Dial"/>
    <x v="2"/>
    <x v="96"/>
    <n v="2022"/>
    <n v="500"/>
    <n v="585"/>
  </r>
  <r>
    <x v="0"/>
    <s v="Athletic"/>
    <s v="Athletic Kids"/>
    <s v="New Balance"/>
    <s v="Lace"/>
    <x v="34"/>
    <x v="132"/>
    <n v="2022"/>
    <n v="1150"/>
    <n v="570"/>
  </r>
  <r>
    <x v="0"/>
    <s v="Athletic"/>
    <s v="Golf"/>
    <s v="New Balance"/>
    <s v="Dial"/>
    <x v="4"/>
    <x v="7"/>
    <n v="2022"/>
    <n v="225"/>
    <n v="510.75"/>
  </r>
  <r>
    <x v="0"/>
    <s v="Athletic"/>
    <s v="Golf"/>
    <s v="New Balance"/>
    <s v="Dial"/>
    <x v="4"/>
    <x v="8"/>
    <n v="2022"/>
    <n v="225"/>
    <n v="510.75"/>
  </r>
  <r>
    <x v="0"/>
    <s v="Athletic"/>
    <s v="Athletic Kids"/>
    <s v="New Balance"/>
    <s v="Bayonet"/>
    <x v="10"/>
    <x v="17"/>
    <n v="2022"/>
    <n v="3750"/>
    <n v="487.5"/>
  </r>
  <r>
    <x v="0"/>
    <s v="Athletic"/>
    <s v="Athletic Kids"/>
    <s v="New Balance"/>
    <s v="Lace"/>
    <x v="34"/>
    <x v="132"/>
    <n v="2022"/>
    <n v="780"/>
    <n v="390"/>
  </r>
  <r>
    <x v="0"/>
    <s v="Athletic"/>
    <s v="Athletic Kids"/>
    <s v="New Balance"/>
    <s v="Lace"/>
    <x v="34"/>
    <x v="132"/>
    <n v="2022"/>
    <n v="680"/>
    <n v="340"/>
  </r>
  <r>
    <x v="0"/>
    <s v="Athletic"/>
    <s v="Athletic Kids"/>
    <s v="New Balance"/>
    <s v="Lace"/>
    <x v="34"/>
    <x v="132"/>
    <n v="2022"/>
    <n v="460"/>
    <n v="230"/>
  </r>
  <r>
    <x v="0"/>
    <s v="Athletic"/>
    <s v="Athletic Kids"/>
    <s v="New Balance"/>
    <s v="Lace"/>
    <x v="35"/>
    <x v="133"/>
    <n v="2022"/>
    <n v="420"/>
    <n v="210"/>
  </r>
  <r>
    <x v="0"/>
    <s v="Athletic"/>
    <s v="Golf"/>
    <s v="New Balance"/>
    <s v="Dial"/>
    <x v="4"/>
    <x v="7"/>
    <n v="2022"/>
    <n v="50"/>
    <n v="113.5"/>
  </r>
  <r>
    <x v="0"/>
    <s v="Athletic"/>
    <s v="Golf"/>
    <s v="New Balance"/>
    <s v="Dial"/>
    <x v="4"/>
    <x v="8"/>
    <n v="2022"/>
    <n v="50"/>
    <n v="113.5"/>
  </r>
  <r>
    <x v="0"/>
    <s v="Athletic"/>
    <s v="Golf"/>
    <s v="New Balance"/>
    <s v="Dial"/>
    <x v="4"/>
    <x v="8"/>
    <n v="2022"/>
    <n v="50"/>
    <n v="113.5"/>
  </r>
  <r>
    <x v="0"/>
    <s v="Athletic"/>
    <s v="Golf"/>
    <s v="New Balance"/>
    <s v="Dial"/>
    <x v="4"/>
    <x v="7"/>
    <n v="2022"/>
    <n v="25"/>
    <n v="56.75"/>
  </r>
  <r>
    <x v="0"/>
    <s v="Athletic"/>
    <s v="Golf"/>
    <s v="New Balance"/>
    <s v="Dial"/>
    <x v="4"/>
    <x v="7"/>
    <n v="2022"/>
    <n v="25"/>
    <n v="56.75"/>
  </r>
  <r>
    <x v="0"/>
    <s v="Athletic"/>
    <s v="Golf"/>
    <s v="New Balance"/>
    <s v="Dial"/>
    <x v="4"/>
    <x v="8"/>
    <n v="2022"/>
    <n v="25"/>
    <n v="56.75"/>
  </r>
  <r>
    <x v="0"/>
    <s v="Athletic"/>
    <s v="Athletic Kids"/>
    <s v="New Balance"/>
    <s v="Other"/>
    <x v="36"/>
    <x v="136"/>
    <n v="2022"/>
    <n v="108000"/>
    <n v="0"/>
  </r>
  <r>
    <x v="0"/>
    <s v="Athletic"/>
    <s v="Athletic Kids"/>
    <s v="New Balance"/>
    <s v="Other"/>
    <x v="36"/>
    <x v="136"/>
    <n v="2022"/>
    <n v="18000"/>
    <n v="0"/>
  </r>
  <r>
    <x v="0"/>
    <s v="Athletic"/>
    <s v="Athletic Kids"/>
    <s v="New Balance"/>
    <s v="Other"/>
    <x v="36"/>
    <x v="136"/>
    <n v="2022"/>
    <n v="73100"/>
    <n v="0"/>
  </r>
  <r>
    <x v="0"/>
    <s v="Athletic"/>
    <s v="Athletic Kids"/>
    <s v="New Balance"/>
    <s v="Other"/>
    <x v="36"/>
    <x v="136"/>
    <n v="2022"/>
    <n v="3300"/>
    <n v="0"/>
  </r>
  <r>
    <x v="0"/>
    <s v="Athletic"/>
    <s v="Athletic Kids"/>
    <s v="New Balance"/>
    <s v="Other"/>
    <x v="36"/>
    <x v="136"/>
    <n v="2022"/>
    <n v="6300"/>
    <n v="0"/>
  </r>
  <r>
    <x v="0"/>
    <s v="Athletic"/>
    <s v="Athletic Kids"/>
    <s v="New Balance"/>
    <s v="Other"/>
    <x v="36"/>
    <x v="136"/>
    <n v="2022"/>
    <n v="7100"/>
    <n v="0"/>
  </r>
  <r>
    <x v="0"/>
    <s v="Athletic"/>
    <s v="Athletic Kids"/>
    <s v="New Balance"/>
    <s v="Other"/>
    <x v="36"/>
    <x v="136"/>
    <n v="2022"/>
    <n v="48000"/>
    <n v="0"/>
  </r>
  <r>
    <x v="0"/>
    <s v="Athletic"/>
    <s v="Athletic Kids"/>
    <s v="New Balance"/>
    <s v="Other"/>
    <x v="36"/>
    <x v="136"/>
    <n v="2022"/>
    <n v="4000"/>
    <n v="0"/>
  </r>
  <r>
    <x v="0"/>
    <s v="Athletic"/>
    <s v="Athletic Kids"/>
    <s v="New Balance"/>
    <s v="Other"/>
    <x v="36"/>
    <x v="136"/>
    <n v="2022"/>
    <n v="5000"/>
    <n v="0"/>
  </r>
  <r>
    <x v="0"/>
    <s v="Athletic"/>
    <s v="Athletic Kids"/>
    <s v="New Balance"/>
    <s v="Other"/>
    <x v="36"/>
    <x v="137"/>
    <n v="2022"/>
    <n v="90"/>
    <n v="0"/>
  </r>
  <r>
    <x v="0"/>
    <s v="Athletic"/>
    <s v="Athletic Kids"/>
    <s v="New Balance"/>
    <s v="Other"/>
    <x v="36"/>
    <x v="137"/>
    <n v="2022"/>
    <n v="100"/>
    <n v="0"/>
  </r>
  <r>
    <x v="0"/>
    <s v="Athletic"/>
    <s v="Athletic Kids"/>
    <s v="New Balance"/>
    <s v="Other"/>
    <x v="36"/>
    <x v="137"/>
    <n v="2022"/>
    <n v="100"/>
    <n v="0"/>
  </r>
  <r>
    <x v="0"/>
    <s v="Athletic"/>
    <s v="Athletic Kids"/>
    <s v="New Balance"/>
    <s v="Other"/>
    <x v="36"/>
    <x v="137"/>
    <n v="2022"/>
    <n v="50"/>
    <n v="0"/>
  </r>
  <r>
    <x v="0"/>
    <s v="Athletic"/>
    <s v="Athletic Kids"/>
    <s v="New Balance"/>
    <s v="Other"/>
    <x v="36"/>
    <x v="137"/>
    <n v="2022"/>
    <n v="80"/>
    <n v="0"/>
  </r>
  <r>
    <x v="0"/>
    <s v="Athletic"/>
    <s v="Golf"/>
    <s v="Nike"/>
    <s v="Dial"/>
    <x v="4"/>
    <x v="16"/>
    <n v="2022"/>
    <n v="11990"/>
    <n v="27069.75"/>
  </r>
  <r>
    <x v="0"/>
    <s v="Athletic"/>
    <s v="Golf"/>
    <s v="Nike"/>
    <s v="Dial"/>
    <x v="4"/>
    <x v="16"/>
    <n v="2022"/>
    <n v="11755"/>
    <n v="26559"/>
  </r>
  <r>
    <x v="0"/>
    <s v="Athletic"/>
    <s v="Golf"/>
    <s v="Nike"/>
    <s v="Dial"/>
    <x v="4"/>
    <x v="16"/>
    <n v="2022"/>
    <n v="5050"/>
    <n v="11406.75"/>
  </r>
  <r>
    <x v="0"/>
    <s v="Athletic"/>
    <s v="Golf"/>
    <s v="Nike"/>
    <s v="Dial"/>
    <x v="4"/>
    <x v="16"/>
    <n v="2022"/>
    <n v="4925"/>
    <n v="11123"/>
  </r>
  <r>
    <x v="0"/>
    <s v="Athletic"/>
    <s v="Golf"/>
    <s v="Nike"/>
    <s v="Dial"/>
    <x v="4"/>
    <x v="16"/>
    <n v="2022"/>
    <n v="1160"/>
    <n v="2587.5"/>
  </r>
  <r>
    <x v="0"/>
    <s v="Athletic"/>
    <s v="Golf"/>
    <s v="Nike"/>
    <s v="Dial"/>
    <x v="4"/>
    <x v="16"/>
    <n v="2022"/>
    <n v="650"/>
    <n v="1475.5"/>
  </r>
  <r>
    <x v="0"/>
    <s v="Cycling"/>
    <s v="Cycling"/>
    <s v="Pearl Izumi"/>
    <s v="Dial"/>
    <x v="16"/>
    <x v="115"/>
    <n v="2022"/>
    <n v="500"/>
    <n v="1505"/>
  </r>
  <r>
    <x v="0"/>
    <s v="Cycling"/>
    <s v="Cycling"/>
    <s v="Pearl Izumi"/>
    <s v="Dial"/>
    <x v="26"/>
    <x v="79"/>
    <n v="2022"/>
    <n v="2915"/>
    <n v="6496"/>
  </r>
  <r>
    <x v="0"/>
    <s v="Cycling"/>
    <s v="Cycling"/>
    <s v="Pearl Izumi"/>
    <s v="Dial"/>
    <x v="26"/>
    <x v="79"/>
    <n v="2022"/>
    <n v="2010"/>
    <n v="4480"/>
  </r>
  <r>
    <x v="0"/>
    <s v="Cycling"/>
    <s v="Cycling"/>
    <s v="Pearl Izumi"/>
    <s v="Dial"/>
    <x v="26"/>
    <x v="79"/>
    <n v="2022"/>
    <n v="550"/>
    <n v="1232"/>
  </r>
  <r>
    <x v="0"/>
    <s v="Cycling"/>
    <s v="Cycling"/>
    <s v="Pearl Izumi"/>
    <s v="Dial"/>
    <x v="26"/>
    <x v="79"/>
    <n v="2022"/>
    <n v="1560"/>
    <n v="3472"/>
  </r>
  <r>
    <x v="0"/>
    <s v="Cycling"/>
    <s v="Cycling"/>
    <s v="Pearl Izumi"/>
    <s v="Dial"/>
    <x v="26"/>
    <x v="71"/>
    <n v="2022"/>
    <n v="2915"/>
    <n v="6496"/>
  </r>
  <r>
    <x v="0"/>
    <s v="Cycling"/>
    <s v="Cycling"/>
    <s v="Pearl Izumi"/>
    <s v="Dial"/>
    <x v="26"/>
    <x v="71"/>
    <n v="2022"/>
    <n v="2010"/>
    <n v="4480"/>
  </r>
  <r>
    <x v="0"/>
    <s v="Cycling"/>
    <s v="Cycling"/>
    <s v="Pearl Izumi"/>
    <s v="Dial"/>
    <x v="26"/>
    <x v="71"/>
    <n v="2022"/>
    <n v="550"/>
    <n v="1232"/>
  </r>
  <r>
    <x v="0"/>
    <s v="Cycling"/>
    <s v="Cycling"/>
    <s v="Pearl Izumi"/>
    <s v="Dial"/>
    <x v="26"/>
    <x v="71"/>
    <n v="2022"/>
    <n v="1560"/>
    <n v="3472"/>
  </r>
  <r>
    <x v="0"/>
    <s v="Cycling"/>
    <s v="Cycling"/>
    <s v="Pearl Izumi"/>
    <s v="Dial"/>
    <x v="8"/>
    <x v="67"/>
    <n v="2022"/>
    <n v="3420"/>
    <n v="4556"/>
  </r>
  <r>
    <x v="0"/>
    <s v="Cycling"/>
    <s v="Cycling"/>
    <s v="Pearl Izumi"/>
    <s v="Dial"/>
    <x v="8"/>
    <x v="67"/>
    <n v="2022"/>
    <n v="33720"/>
    <n v="44286"/>
  </r>
  <r>
    <x v="0"/>
    <s v="Cycling"/>
    <s v="Cycling"/>
    <s v="Pearl Izumi"/>
    <s v="Dial"/>
    <x v="8"/>
    <x v="67"/>
    <n v="2022"/>
    <n v="2010"/>
    <n v="2640"/>
  </r>
  <r>
    <x v="0"/>
    <s v="Cycling"/>
    <s v="Cycling"/>
    <s v="Pearl Izumi"/>
    <s v="Dial"/>
    <x v="8"/>
    <x v="68"/>
    <n v="2022"/>
    <n v="3420"/>
    <n v="4556"/>
  </r>
  <r>
    <x v="0"/>
    <s v="Cycling"/>
    <s v="Cycling"/>
    <s v="Pearl Izumi"/>
    <s v="Dial"/>
    <x v="8"/>
    <x v="68"/>
    <n v="2022"/>
    <n v="33720"/>
    <n v="44286"/>
  </r>
  <r>
    <x v="0"/>
    <s v="Cycling"/>
    <s v="Cycling"/>
    <s v="Pearl Izumi"/>
    <s v="Dial"/>
    <x v="8"/>
    <x v="68"/>
    <n v="2022"/>
    <n v="2010"/>
    <n v="2640"/>
  </r>
  <r>
    <x v="0"/>
    <s v="Cycling"/>
    <s v="Cycling"/>
    <s v="Pearl Izumi"/>
    <s v="Dial"/>
    <x v="20"/>
    <x v="51"/>
    <n v="2022"/>
    <n v="1005"/>
    <n v="4870"/>
  </r>
  <r>
    <x v="0"/>
    <s v="Cycling"/>
    <s v="Cycling"/>
    <s v="Pearl Izumi"/>
    <s v="Dial"/>
    <x v="20"/>
    <x v="51"/>
    <n v="2022"/>
    <n v="1005"/>
    <n v="4870"/>
  </r>
  <r>
    <x v="0"/>
    <s v="Cycling"/>
    <s v="Cycling"/>
    <s v="Pearl Izumi"/>
    <s v="Dial"/>
    <x v="20"/>
    <x v="52"/>
    <n v="2022"/>
    <n v="1005"/>
    <n v="4870"/>
  </r>
  <r>
    <x v="0"/>
    <s v="Cycling"/>
    <s v="Cycling"/>
    <s v="Pearl Izumi"/>
    <s v="Dial"/>
    <x v="20"/>
    <x v="52"/>
    <n v="2022"/>
    <n v="1005"/>
    <n v="4870"/>
  </r>
  <r>
    <x v="2"/>
    <s v="Athletic"/>
    <s v="Athletic Kids"/>
    <s v="Prospecs"/>
    <s v="Dial"/>
    <x v="2"/>
    <x v="96"/>
    <n v="2022"/>
    <n v="22110"/>
    <n v="25300"/>
  </r>
  <r>
    <x v="2"/>
    <s v="Athletic"/>
    <s v="Athletic Kids"/>
    <s v="Prospecs"/>
    <s v="Dial"/>
    <x v="2"/>
    <x v="96"/>
    <n v="2022"/>
    <n v="18090"/>
    <n v="20700"/>
  </r>
  <r>
    <x v="2"/>
    <s v="Athletic"/>
    <s v="Athletic Kids"/>
    <s v="Prospecs"/>
    <s v="Dial"/>
    <x v="2"/>
    <x v="96"/>
    <n v="2022"/>
    <n v="14070"/>
    <n v="16380"/>
  </r>
  <r>
    <x v="2"/>
    <s v="Athletic"/>
    <s v="Athletic Kids"/>
    <s v="Prospecs"/>
    <s v="Dial"/>
    <x v="2"/>
    <x v="96"/>
    <n v="2022"/>
    <n v="10050"/>
    <n v="11700"/>
  </r>
  <r>
    <x v="2"/>
    <s v="Athletic"/>
    <s v="Athletic Kids"/>
    <s v="Prospecs"/>
    <s v="Dial"/>
    <x v="2"/>
    <x v="96"/>
    <n v="2022"/>
    <n v="10050"/>
    <n v="11500"/>
  </r>
  <r>
    <x v="2"/>
    <s v="Athletic"/>
    <s v="Athletic Kids"/>
    <s v="Prospecs"/>
    <s v="Dial"/>
    <x v="2"/>
    <x v="96"/>
    <n v="2022"/>
    <n v="8040"/>
    <n v="9360"/>
  </r>
  <r>
    <x v="2"/>
    <s v="Athletic"/>
    <s v="Athletic Kids"/>
    <s v="Prospecs"/>
    <s v="Dial"/>
    <x v="2"/>
    <x v="96"/>
    <n v="2022"/>
    <n v="8040"/>
    <n v="8960"/>
  </r>
  <r>
    <x v="2"/>
    <s v="Athletic"/>
    <s v="Athletic Kids"/>
    <s v="Prospecs"/>
    <s v="Dial"/>
    <x v="2"/>
    <x v="96"/>
    <n v="2022"/>
    <n v="4020"/>
    <n v="4680"/>
  </r>
  <r>
    <x v="2"/>
    <s v="Athletic"/>
    <s v="Athletic Kids"/>
    <s v="Prospecs"/>
    <s v="Dial"/>
    <x v="2"/>
    <x v="96"/>
    <n v="2022"/>
    <n v="4020"/>
    <n v="4680"/>
  </r>
  <r>
    <x v="2"/>
    <s v="Athletic"/>
    <s v="Athletic Kids"/>
    <s v="Prospecs"/>
    <s v="Dial"/>
    <x v="2"/>
    <x v="96"/>
    <n v="2022"/>
    <n v="4020"/>
    <n v="4600"/>
  </r>
  <r>
    <x v="2"/>
    <s v="Athletic"/>
    <s v="Athletic Kids"/>
    <s v="Prospecs"/>
    <s v="Dial"/>
    <x v="2"/>
    <x v="96"/>
    <n v="2022"/>
    <n v="4020"/>
    <n v="4480"/>
  </r>
  <r>
    <x v="2"/>
    <s v="Athletic"/>
    <s v="Athletic Kids"/>
    <s v="Prospecs"/>
    <s v="Dial"/>
    <x v="2"/>
    <x v="96"/>
    <n v="2022"/>
    <n v="2010"/>
    <n v="2340"/>
  </r>
  <r>
    <x v="0"/>
    <s v="Workwear"/>
    <s v="Workwear"/>
    <s v="Red Wing"/>
    <s v="Dial"/>
    <x v="0"/>
    <x v="1"/>
    <n v="2022"/>
    <n v="600535"/>
    <n v="1003000"/>
  </r>
  <r>
    <x v="0"/>
    <s v="Workwear"/>
    <s v="Workwear"/>
    <s v="Red Wing"/>
    <s v="Dial"/>
    <x v="21"/>
    <x v="58"/>
    <n v="2022"/>
    <n v="69755"/>
    <n v="180440"/>
  </r>
  <r>
    <x v="0"/>
    <s v="Workwear"/>
    <s v="Workwear"/>
    <s v="Red Wing"/>
    <s v="Dial"/>
    <x v="21"/>
    <x v="58"/>
    <n v="2022"/>
    <n v="49400"/>
    <n v="127790"/>
  </r>
  <r>
    <x v="0"/>
    <s v="Workwear"/>
    <s v="Workwear"/>
    <s v="Red Wing"/>
    <s v="Dial"/>
    <x v="21"/>
    <x v="58"/>
    <n v="2022"/>
    <n v="43675"/>
    <n v="112970"/>
  </r>
  <r>
    <x v="0"/>
    <s v="Workwear"/>
    <s v="Workwear"/>
    <s v="Red Wing"/>
    <s v="Dial"/>
    <x v="21"/>
    <x v="58"/>
    <n v="2022"/>
    <n v="22720"/>
    <n v="58760"/>
  </r>
  <r>
    <x v="0"/>
    <s v="Workwear"/>
    <s v="Workwear"/>
    <s v="Red Wing"/>
    <s v="Dial"/>
    <x v="33"/>
    <x v="120"/>
    <n v="2022"/>
    <n v="11710"/>
    <n v="46250.5"/>
  </r>
  <r>
    <x v="0"/>
    <s v="Workwear"/>
    <s v="Workwear"/>
    <s v="Red Wing"/>
    <s v="Dial"/>
    <x v="0"/>
    <x v="1"/>
    <n v="2022"/>
    <n v="21105"/>
    <n v="42000"/>
  </r>
  <r>
    <x v="0"/>
    <s v="Workwear"/>
    <s v="Workwear"/>
    <s v="Red Wing"/>
    <s v="Dial"/>
    <x v="33"/>
    <x v="120"/>
    <n v="2022"/>
    <n v="10510"/>
    <n v="41486.5"/>
  </r>
  <r>
    <x v="0"/>
    <s v="Workwear"/>
    <s v="Workwear"/>
    <s v="Red Wing"/>
    <s v="Dial"/>
    <x v="0"/>
    <x v="1"/>
    <n v="2022"/>
    <n v="23320"/>
    <n v="38744"/>
  </r>
  <r>
    <x v="0"/>
    <s v="Workwear"/>
    <s v="Workwear"/>
    <s v="Red Wing"/>
    <s v="Dial"/>
    <x v="33"/>
    <x v="120"/>
    <n v="2022"/>
    <n v="9450"/>
    <n v="37318"/>
  </r>
  <r>
    <x v="0"/>
    <s v="Workwear"/>
    <s v="Workwear"/>
    <s v="Red Wing"/>
    <s v="Dial"/>
    <x v="21"/>
    <x v="58"/>
    <n v="2022"/>
    <n v="9555"/>
    <n v="24700"/>
  </r>
  <r>
    <x v="0"/>
    <s v="Workwear"/>
    <s v="Workwear"/>
    <s v="Red Wing"/>
    <s v="Dial"/>
    <x v="3"/>
    <x v="64"/>
    <n v="2022"/>
    <n v="9250"/>
    <n v="20608"/>
  </r>
  <r>
    <x v="0"/>
    <s v="Workwear"/>
    <s v="Workwear"/>
    <s v="Red Wing"/>
    <s v="Dial"/>
    <x v="33"/>
    <x v="120"/>
    <n v="2022"/>
    <n v="5025"/>
    <n v="19850"/>
  </r>
  <r>
    <x v="0"/>
    <s v="Workwear"/>
    <s v="Workwear"/>
    <s v="Red Wing"/>
    <s v="Dial"/>
    <x v="0"/>
    <x v="1"/>
    <n v="2022"/>
    <n v="11860"/>
    <n v="19706"/>
  </r>
  <r>
    <x v="0"/>
    <s v="Workwear"/>
    <s v="Workwear"/>
    <s v="Red Wing"/>
    <s v="Dial"/>
    <x v="3"/>
    <x v="64"/>
    <n v="2022"/>
    <n v="7290"/>
    <n v="16240"/>
  </r>
  <r>
    <x v="0"/>
    <s v="Workwear"/>
    <s v="Workwear"/>
    <s v="Red Wing"/>
    <s v="Dial"/>
    <x v="0"/>
    <x v="1"/>
    <n v="2022"/>
    <n v="7140"/>
    <n v="14200"/>
  </r>
  <r>
    <x v="0"/>
    <s v="Workwear"/>
    <s v="Workwear"/>
    <s v="Red Wing"/>
    <s v="Dial"/>
    <x v="33"/>
    <x v="120"/>
    <n v="2022"/>
    <n v="3520"/>
    <n v="13895"/>
  </r>
  <r>
    <x v="0"/>
    <s v="Workwear"/>
    <s v="Workwear"/>
    <s v="Red Wing"/>
    <s v="Dial"/>
    <x v="3"/>
    <x v="64"/>
    <n v="2022"/>
    <n v="5685"/>
    <n v="12656"/>
  </r>
  <r>
    <x v="0"/>
    <s v="Workwear"/>
    <s v="Workwear"/>
    <s v="Red Wing"/>
    <s v="Dial"/>
    <x v="0"/>
    <x v="1"/>
    <n v="2022"/>
    <n v="7140"/>
    <n v="11857"/>
  </r>
  <r>
    <x v="0"/>
    <s v="Workwear"/>
    <s v="Workwear"/>
    <s v="Red Wing"/>
    <s v="Dial"/>
    <x v="3"/>
    <x v="64"/>
    <n v="2022"/>
    <n v="5230"/>
    <n v="11648"/>
  </r>
  <r>
    <x v="0"/>
    <s v="Workwear"/>
    <s v="Workwear"/>
    <s v="Red Wing"/>
    <s v="Dial"/>
    <x v="33"/>
    <x v="120"/>
    <n v="2022"/>
    <n v="2165"/>
    <n v="8535.5"/>
  </r>
  <r>
    <x v="0"/>
    <s v="Workwear"/>
    <s v="Workwear"/>
    <s v="Red Wing"/>
    <s v="Dial"/>
    <x v="0"/>
    <x v="1"/>
    <n v="2022"/>
    <n v="4325"/>
    <n v="7181"/>
  </r>
  <r>
    <x v="0"/>
    <s v="Workwear"/>
    <s v="Workwear"/>
    <s v="Red Wing"/>
    <s v="Dial"/>
    <x v="0"/>
    <x v="1"/>
    <n v="2022"/>
    <n v="3520"/>
    <n v="5845"/>
  </r>
  <r>
    <x v="0"/>
    <s v="Workwear"/>
    <s v="Workwear"/>
    <s v="Red Wing"/>
    <s v="Dial"/>
    <x v="3"/>
    <x v="64"/>
    <n v="2022"/>
    <n v="2615"/>
    <n v="5824"/>
  </r>
  <r>
    <x v="0"/>
    <s v="Workwear"/>
    <s v="Workwear"/>
    <s v="Red Wing"/>
    <s v="Dial"/>
    <x v="33"/>
    <x v="138"/>
    <n v="2022"/>
    <n v="1460"/>
    <n v="5756.5"/>
  </r>
  <r>
    <x v="0"/>
    <s v="Workwear"/>
    <s v="Workwear"/>
    <s v="Red Wing"/>
    <s v="Dial"/>
    <x v="33"/>
    <x v="138"/>
    <n v="2022"/>
    <n v="1460"/>
    <n v="5756.5"/>
  </r>
  <r>
    <x v="0"/>
    <s v="Workwear"/>
    <s v="Workwear"/>
    <s v="Red Wing"/>
    <s v="Dial"/>
    <x v="3"/>
    <x v="64"/>
    <n v="2022"/>
    <n v="2415"/>
    <n v="5376"/>
  </r>
  <r>
    <x v="0"/>
    <s v="Workwear"/>
    <s v="Workwear"/>
    <s v="Red Wing"/>
    <s v="Dial"/>
    <x v="0"/>
    <x v="1"/>
    <n v="2022"/>
    <n v="3015"/>
    <n v="5010"/>
  </r>
  <r>
    <x v="0"/>
    <s v="Workwear"/>
    <s v="Workwear"/>
    <s v="Red Wing"/>
    <s v="Dial"/>
    <x v="3"/>
    <x v="64"/>
    <n v="2022"/>
    <n v="1110"/>
    <n v="2464"/>
  </r>
  <r>
    <x v="0"/>
    <s v="Workwear"/>
    <s v="Workwear"/>
    <s v="Refrigiwear"/>
    <s v="Dial"/>
    <x v="21"/>
    <x v="58"/>
    <n v="2022"/>
    <n v="4020"/>
    <n v="100400"/>
  </r>
  <r>
    <x v="0"/>
    <s v="Workwear"/>
    <s v="Workwear"/>
    <s v="Refrigiwear"/>
    <s v="Dial"/>
    <x v="21"/>
    <x v="58"/>
    <n v="2022"/>
    <n v="12065"/>
    <n v="31200"/>
  </r>
  <r>
    <x v="0"/>
    <s v="Workwear"/>
    <s v="Workwear"/>
    <s v="Refrigiwear"/>
    <s v="Dial"/>
    <x v="21"/>
    <x v="58"/>
    <n v="2022"/>
    <n v="6285"/>
    <n v="16250"/>
  </r>
  <r>
    <x v="0"/>
    <s v="Workwear"/>
    <s v="Workwear"/>
    <s v="Refrigiwear"/>
    <s v="Dial"/>
    <x v="21"/>
    <x v="58"/>
    <n v="2022"/>
    <n v="5025"/>
    <n v="13000"/>
  </r>
  <r>
    <x v="0"/>
    <s v="Workwear"/>
    <s v="Workwear"/>
    <s v="Refrigiwear"/>
    <s v="Dial"/>
    <x v="21"/>
    <x v="58"/>
    <n v="2022"/>
    <n v="4475"/>
    <n v="11570"/>
  </r>
  <r>
    <x v="0"/>
    <s v="Workwear"/>
    <s v="Workwear"/>
    <s v="Refrigiwear"/>
    <s v="Dial"/>
    <x v="21"/>
    <x v="58"/>
    <n v="2022"/>
    <n v="4125"/>
    <n v="10660"/>
  </r>
  <r>
    <x v="0"/>
    <s v="Workwear"/>
    <s v="Workwear"/>
    <s v="Refrigiwear"/>
    <s v="Dial"/>
    <x v="21"/>
    <x v="58"/>
    <n v="2022"/>
    <n v="3920"/>
    <n v="10140"/>
  </r>
  <r>
    <x v="0"/>
    <s v="Workwear"/>
    <s v="Workwear"/>
    <s v="Refrigiwear"/>
    <s v="Dial"/>
    <x v="1"/>
    <x v="3"/>
    <n v="2022"/>
    <n v="2115"/>
    <n v="5460"/>
  </r>
  <r>
    <x v="0"/>
    <s v="Workwear"/>
    <s v="Workwear"/>
    <s v="Refrigiwear"/>
    <s v="Dial"/>
    <x v="1"/>
    <x v="3"/>
    <n v="2022"/>
    <n v="2065"/>
    <n v="5330"/>
  </r>
  <r>
    <x v="1"/>
    <s v="Athletic"/>
    <s v="Athletic Kids"/>
    <s v="Ricosta"/>
    <s v="Dial"/>
    <x v="2"/>
    <x v="4"/>
    <n v="2022"/>
    <n v="7035"/>
    <n v="7840"/>
  </r>
  <r>
    <x v="1"/>
    <s v="Athletic"/>
    <s v="Athletic Kids"/>
    <s v="Ricosta"/>
    <s v="Dial"/>
    <x v="2"/>
    <x v="4"/>
    <n v="2022"/>
    <n v="6030"/>
    <n v="6840"/>
  </r>
  <r>
    <x v="1"/>
    <s v="Athletic"/>
    <s v="Athletic Kids"/>
    <s v="Ricosta"/>
    <s v="Dial"/>
    <x v="2"/>
    <x v="4"/>
    <n v="2022"/>
    <n v="5025"/>
    <n v="5850"/>
  </r>
  <r>
    <x v="1"/>
    <s v="Athletic"/>
    <s v="Athletic Kids"/>
    <s v="Ricosta"/>
    <s v="Dial"/>
    <x v="2"/>
    <x v="4"/>
    <n v="2022"/>
    <n v="5025"/>
    <n v="5850"/>
  </r>
  <r>
    <x v="1"/>
    <s v="Athletic"/>
    <s v="Athletic Kids"/>
    <s v="Ricosta"/>
    <s v="Dial"/>
    <x v="2"/>
    <x v="4"/>
    <n v="2022"/>
    <n v="4020"/>
    <n v="4680"/>
  </r>
  <r>
    <x v="1"/>
    <s v="Athletic"/>
    <s v="Athletic Kids"/>
    <s v="Ricosta"/>
    <s v="Dial"/>
    <x v="2"/>
    <x v="4"/>
    <n v="2022"/>
    <n v="4020"/>
    <n v="4560"/>
  </r>
  <r>
    <x v="1"/>
    <s v="Athletic"/>
    <s v="Athletic Kids"/>
    <s v="Ricosta"/>
    <s v="Dial"/>
    <x v="2"/>
    <x v="4"/>
    <n v="2022"/>
    <n v="3520"/>
    <n v="4095"/>
  </r>
  <r>
    <x v="1"/>
    <s v="Athletic"/>
    <s v="Athletic Kids"/>
    <s v="Ricosta"/>
    <s v="Dial"/>
    <x v="2"/>
    <x v="4"/>
    <n v="2022"/>
    <n v="3520"/>
    <n v="3990"/>
  </r>
  <r>
    <x v="1"/>
    <s v="Athletic"/>
    <s v="Athletic Kids"/>
    <s v="Ricosta"/>
    <s v="Dial"/>
    <x v="2"/>
    <x v="4"/>
    <n v="2022"/>
    <n v="3015"/>
    <n v="3450"/>
  </r>
  <r>
    <x v="1"/>
    <s v="Athletic"/>
    <s v="Athletic Kids"/>
    <s v="Ricosta"/>
    <s v="Dial"/>
    <x v="2"/>
    <x v="4"/>
    <n v="2022"/>
    <n v="3015"/>
    <n v="3450"/>
  </r>
  <r>
    <x v="1"/>
    <s v="Athletic"/>
    <s v="Athletic Kids"/>
    <s v="Ricosta"/>
    <s v="Dial"/>
    <x v="2"/>
    <x v="4"/>
    <n v="2022"/>
    <n v="3015"/>
    <n v="3420"/>
  </r>
  <r>
    <x v="1"/>
    <s v="Athletic"/>
    <s v="Athletic Kids"/>
    <s v="Ricosta"/>
    <s v="Dial"/>
    <x v="2"/>
    <x v="4"/>
    <n v="2022"/>
    <n v="2515"/>
    <n v="2925"/>
  </r>
  <r>
    <x v="1"/>
    <s v="Athletic"/>
    <s v="Athletic Kids"/>
    <s v="Ricosta"/>
    <s v="Dial"/>
    <x v="2"/>
    <x v="4"/>
    <n v="2022"/>
    <n v="2515"/>
    <n v="2850"/>
  </r>
  <r>
    <x v="1"/>
    <s v="Athletic"/>
    <s v="Athletic Kids"/>
    <s v="Ricosta"/>
    <s v="Dial"/>
    <x v="2"/>
    <x v="4"/>
    <n v="2022"/>
    <n v="2010"/>
    <n v="2340"/>
  </r>
  <r>
    <x v="1"/>
    <s v="Athletic"/>
    <s v="Athletic Kids"/>
    <s v="Ricosta"/>
    <s v="Dial"/>
    <x v="2"/>
    <x v="4"/>
    <n v="2022"/>
    <n v="2010"/>
    <n v="2340"/>
  </r>
  <r>
    <x v="1"/>
    <s v="Athletic"/>
    <s v="Athletic Kids"/>
    <s v="Ricosta"/>
    <s v="Dial"/>
    <x v="2"/>
    <x v="4"/>
    <n v="2022"/>
    <n v="2010"/>
    <n v="2340"/>
  </r>
  <r>
    <x v="1"/>
    <s v="Athletic"/>
    <s v="Athletic Kids"/>
    <s v="Ricosta"/>
    <s v="Dial"/>
    <x v="2"/>
    <x v="4"/>
    <n v="2022"/>
    <n v="2010"/>
    <n v="2340"/>
  </r>
  <r>
    <x v="1"/>
    <s v="Athletic"/>
    <s v="Athletic Kids"/>
    <s v="Ricosta"/>
    <s v="Dial"/>
    <x v="2"/>
    <x v="4"/>
    <n v="2022"/>
    <n v="2010"/>
    <n v="2340"/>
  </r>
  <r>
    <x v="1"/>
    <s v="Athletic"/>
    <s v="Athletic Kids"/>
    <s v="Ricosta"/>
    <s v="Dial"/>
    <x v="2"/>
    <x v="4"/>
    <n v="2022"/>
    <n v="2010"/>
    <n v="2300"/>
  </r>
  <r>
    <x v="1"/>
    <s v="Athletic"/>
    <s v="Athletic Kids"/>
    <s v="Ricosta"/>
    <s v="Dial"/>
    <x v="2"/>
    <x v="4"/>
    <n v="2022"/>
    <n v="2010"/>
    <n v="2240"/>
  </r>
  <r>
    <x v="1"/>
    <s v="Athletic"/>
    <s v="Athletic Kids"/>
    <s v="Ricosta"/>
    <s v="Dial"/>
    <x v="2"/>
    <x v="4"/>
    <n v="2022"/>
    <n v="1510"/>
    <n v="1755"/>
  </r>
  <r>
    <x v="1"/>
    <s v="Athletic"/>
    <s v="Athletic Kids"/>
    <s v="Ricosta"/>
    <s v="Dial"/>
    <x v="2"/>
    <x v="4"/>
    <n v="2022"/>
    <n v="1505"/>
    <n v="1710"/>
  </r>
  <r>
    <x v="1"/>
    <s v="Athletic"/>
    <s v="Athletic Kids"/>
    <s v="Ricosta"/>
    <s v="Dial"/>
    <x v="2"/>
    <x v="4"/>
    <n v="2022"/>
    <n v="1510"/>
    <n v="1710"/>
  </r>
  <r>
    <x v="1"/>
    <s v="Athletic"/>
    <s v="Athletic Kids"/>
    <s v="Ricosta"/>
    <s v="Dial"/>
    <x v="2"/>
    <x v="4"/>
    <n v="2022"/>
    <n v="1005"/>
    <n v="1170"/>
  </r>
  <r>
    <x v="1"/>
    <s v="Athletic"/>
    <s v="Athletic Kids"/>
    <s v="Ricosta"/>
    <s v="Dial"/>
    <x v="2"/>
    <x v="4"/>
    <n v="2022"/>
    <n v="1005"/>
    <n v="1170"/>
  </r>
  <r>
    <x v="1"/>
    <s v="Athletic"/>
    <s v="Athletic Kids"/>
    <s v="Ricosta"/>
    <s v="Dial"/>
    <x v="2"/>
    <x v="4"/>
    <n v="2022"/>
    <n v="1005"/>
    <n v="1140"/>
  </r>
  <r>
    <x v="1"/>
    <s v="Athletic"/>
    <s v="Athletic Kids"/>
    <s v="Ricosta"/>
    <s v="Dial"/>
    <x v="2"/>
    <x v="4"/>
    <n v="2022"/>
    <n v="500"/>
    <n v="585"/>
  </r>
  <r>
    <x v="1"/>
    <s v="Athletic"/>
    <s v="Athletic Kids"/>
    <s v="Ricosta"/>
    <s v="Dial"/>
    <x v="2"/>
    <x v="4"/>
    <n v="2022"/>
    <n v="500"/>
    <n v="585"/>
  </r>
  <r>
    <x v="1"/>
    <s v="Athletic"/>
    <s v="Athletic Kids"/>
    <s v="Ricosta"/>
    <s v="Dial"/>
    <x v="2"/>
    <x v="4"/>
    <n v="2022"/>
    <n v="500"/>
    <n v="585"/>
  </r>
  <r>
    <x v="1"/>
    <s v="Athletic"/>
    <s v="Athletic Kids"/>
    <s v="Ricosta"/>
    <s v="Dial"/>
    <x v="2"/>
    <x v="4"/>
    <n v="2022"/>
    <n v="500"/>
    <n v="570"/>
  </r>
  <r>
    <x v="1"/>
    <s v="Athletic"/>
    <s v="Athletic Kids"/>
    <s v="Ricosta"/>
    <s v="Dial"/>
    <x v="2"/>
    <x v="4"/>
    <n v="2022"/>
    <n v="500"/>
    <n v="570"/>
  </r>
  <r>
    <x v="0"/>
    <s v="Cycling"/>
    <s v="Cycling"/>
    <s v="Ride Concepts"/>
    <s v="Dial"/>
    <x v="6"/>
    <x v="12"/>
    <n v="2022"/>
    <n v="2465"/>
    <n v="6664"/>
  </r>
  <r>
    <x v="0"/>
    <s v="Cycling"/>
    <s v="Cycling"/>
    <s v="Ride Concepts"/>
    <s v="Dial"/>
    <x v="6"/>
    <x v="12"/>
    <n v="2022"/>
    <n v="2090"/>
    <n v="5644"/>
  </r>
  <r>
    <x v="0"/>
    <s v="Cycling"/>
    <s v="Cycling"/>
    <s v="Ride Concepts"/>
    <s v="Dial"/>
    <x v="6"/>
    <x v="35"/>
    <n v="2022"/>
    <n v="2465"/>
    <n v="6664"/>
  </r>
  <r>
    <x v="0"/>
    <s v="Cycling"/>
    <s v="Cycling"/>
    <s v="Ride Concepts"/>
    <s v="Dial"/>
    <x v="6"/>
    <x v="35"/>
    <n v="2022"/>
    <n v="2090"/>
    <n v="5644"/>
  </r>
  <r>
    <x v="0"/>
    <s v="Athletic"/>
    <s v="Athletic Kids"/>
    <s v="Saucony"/>
    <s v="Dial"/>
    <x v="2"/>
    <x v="95"/>
    <n v="2022"/>
    <n v="7965"/>
    <n v="9113.75"/>
  </r>
  <r>
    <x v="0"/>
    <s v="Athletic"/>
    <s v="Athletic Kids"/>
    <s v="Saucony"/>
    <s v="Dial"/>
    <x v="2"/>
    <x v="96"/>
    <n v="2022"/>
    <n v="7965"/>
    <n v="9113.75"/>
  </r>
  <r>
    <x v="0"/>
    <s v="Athletic"/>
    <s v="Athletic Kids"/>
    <s v="Saucony"/>
    <s v="Dial"/>
    <x v="2"/>
    <x v="95"/>
    <n v="2022"/>
    <n v="5055"/>
    <n v="5778.75"/>
  </r>
  <r>
    <x v="0"/>
    <s v="Athletic"/>
    <s v="Athletic Kids"/>
    <s v="Saucony"/>
    <s v="Dial"/>
    <x v="2"/>
    <x v="96"/>
    <n v="2022"/>
    <n v="5055"/>
    <n v="5778.75"/>
  </r>
  <r>
    <x v="0"/>
    <s v="Athletic"/>
    <s v="Athletic Kids"/>
    <s v="Saucony"/>
    <s v="Lace"/>
    <x v="34"/>
    <x v="132"/>
    <n v="2022"/>
    <n v="8075"/>
    <n v="4015"/>
  </r>
  <r>
    <x v="0"/>
    <s v="Athletic"/>
    <s v="Athletic Kids"/>
    <s v="Saucony"/>
    <s v="Lace"/>
    <x v="35"/>
    <x v="135"/>
    <n v="2022"/>
    <n v="5000"/>
    <n v="2485"/>
  </r>
  <r>
    <x v="0"/>
    <s v="Athletic"/>
    <s v="Athletic Kids"/>
    <s v="Saucony"/>
    <s v="Bayonet"/>
    <x v="10"/>
    <x v="17"/>
    <n v="2022"/>
    <n v="15900"/>
    <n v="2067"/>
  </r>
  <r>
    <x v="0"/>
    <s v="Athletic"/>
    <s v="Athletic Kids"/>
    <s v="Saucony"/>
    <s v="Bayonet"/>
    <x v="10"/>
    <x v="17"/>
    <n v="2022"/>
    <n v="10050"/>
    <n v="1306.5"/>
  </r>
  <r>
    <x v="0"/>
    <s v="Athletic"/>
    <s v="Athletic Kids"/>
    <s v="Saucony"/>
    <s v="Guide"/>
    <x v="19"/>
    <x v="139"/>
    <n v="2022"/>
    <n v="2165"/>
    <n v="1082.5"/>
  </r>
  <r>
    <x v="0"/>
    <s v="Athletic"/>
    <s v="Athletic Kids"/>
    <s v="Saucony"/>
    <s v="Guide"/>
    <x v="19"/>
    <x v="139"/>
    <n v="2022"/>
    <n v="1390"/>
    <n v="695"/>
  </r>
  <r>
    <x v="0"/>
    <s v="Athletic"/>
    <s v="Athletic Kids"/>
    <s v="Saucony"/>
    <s v="Dial"/>
    <x v="2"/>
    <x v="95"/>
    <n v="2022"/>
    <n v="375"/>
    <n v="431.25"/>
  </r>
  <r>
    <x v="0"/>
    <s v="Athletic"/>
    <s v="Athletic Kids"/>
    <s v="Saucony"/>
    <s v="Dial"/>
    <x v="2"/>
    <x v="96"/>
    <n v="2022"/>
    <n v="375"/>
    <n v="431.25"/>
  </r>
  <r>
    <x v="0"/>
    <s v="Athletic"/>
    <s v="Athletic Kids"/>
    <s v="Saucony"/>
    <s v="Guide"/>
    <x v="19"/>
    <x v="140"/>
    <n v="2022"/>
    <n v="445"/>
    <n v="222.5"/>
  </r>
  <r>
    <x v="0"/>
    <s v="Athletic"/>
    <s v="Athletic Kids"/>
    <s v="Saucony"/>
    <s v="Guide"/>
    <x v="19"/>
    <x v="140"/>
    <n v="2022"/>
    <n v="265"/>
    <n v="132.5"/>
  </r>
  <r>
    <x v="0"/>
    <s v="Athletic"/>
    <s v="Athletic Kids"/>
    <s v="Saucony"/>
    <s v="Lace"/>
    <x v="34"/>
    <x v="132"/>
    <n v="2022"/>
    <n v="260"/>
    <n v="130"/>
  </r>
  <r>
    <x v="0"/>
    <s v="Athletic"/>
    <s v="Athletic Kids"/>
    <s v="Saucony"/>
    <s v="Bayonet"/>
    <x v="10"/>
    <x v="17"/>
    <n v="2022"/>
    <n v="800"/>
    <n v="104"/>
  </r>
  <r>
    <x v="0"/>
    <s v="Athletic"/>
    <s v="Athletic Kids"/>
    <s v="Saucony"/>
    <s v="Guide"/>
    <x v="19"/>
    <x v="139"/>
    <n v="2022"/>
    <n v="110"/>
    <n v="55"/>
  </r>
  <r>
    <x v="0"/>
    <s v="Athletic"/>
    <s v="Athletic Kids"/>
    <s v="Saucony"/>
    <s v="Guide"/>
    <x v="19"/>
    <x v="140"/>
    <n v="2022"/>
    <n v="25"/>
    <n v="12.5"/>
  </r>
  <r>
    <x v="0"/>
    <s v="Athletic"/>
    <s v="Athletic Kids"/>
    <s v="Saucony"/>
    <s v="Other"/>
    <x v="36"/>
    <x v="137"/>
    <n v="2022"/>
    <n v="20"/>
    <n v="0"/>
  </r>
  <r>
    <x v="2"/>
    <s v="Cycling"/>
    <s v="Cycling"/>
    <s v="Shimano"/>
    <s v="Dial"/>
    <x v="16"/>
    <x v="116"/>
    <n v="2022"/>
    <n v="1005"/>
    <n v="3010"/>
  </r>
  <r>
    <x v="2"/>
    <s v="Cycling"/>
    <s v="Cycling"/>
    <s v="Shimano"/>
    <s v="Dial"/>
    <x v="16"/>
    <x v="116"/>
    <n v="2022"/>
    <n v="3220"/>
    <n v="9632"/>
  </r>
  <r>
    <x v="2"/>
    <s v="Cycling"/>
    <s v="Cycling"/>
    <s v="Shimano"/>
    <s v="Dial"/>
    <x v="16"/>
    <x v="116"/>
    <n v="2022"/>
    <n v="2415"/>
    <n v="7224"/>
  </r>
  <r>
    <x v="2"/>
    <s v="Cycling"/>
    <s v="Cycling"/>
    <s v="Shimano"/>
    <s v="Dial"/>
    <x v="16"/>
    <x v="116"/>
    <n v="2022"/>
    <n v="50"/>
    <n v="150.5"/>
  </r>
  <r>
    <x v="2"/>
    <s v="Cycling"/>
    <s v="Cycling"/>
    <s v="Shimano"/>
    <s v="Dial"/>
    <x v="16"/>
    <x v="130"/>
    <n v="2022"/>
    <n v="50"/>
    <n v="150.5"/>
  </r>
  <r>
    <x v="2"/>
    <s v="Cycling"/>
    <s v="Cycling"/>
    <s v="Shimano"/>
    <s v="Dial"/>
    <x v="25"/>
    <x v="141"/>
    <n v="2022"/>
    <n v="600"/>
    <n v="1494"/>
  </r>
  <r>
    <x v="2"/>
    <s v="Cycling"/>
    <s v="Cycling"/>
    <s v="Shimano"/>
    <s v="Dial"/>
    <x v="25"/>
    <x v="142"/>
    <n v="2022"/>
    <n v="600"/>
    <n v="1494"/>
  </r>
  <r>
    <x v="2"/>
    <s v="Cycling"/>
    <s v="Cycling"/>
    <s v="Shimano"/>
    <s v="Dial"/>
    <x v="26"/>
    <x v="79"/>
    <n v="2022"/>
    <n v="44725"/>
    <n v="99680"/>
  </r>
  <r>
    <x v="2"/>
    <s v="Cycling"/>
    <s v="Cycling"/>
    <s v="Shimano"/>
    <s v="Dial"/>
    <x v="26"/>
    <x v="79"/>
    <n v="2022"/>
    <n v="73365"/>
    <n v="163520"/>
  </r>
  <r>
    <x v="2"/>
    <s v="Cycling"/>
    <s v="Cycling"/>
    <s v="Shimano"/>
    <s v="Dial"/>
    <x v="26"/>
    <x v="79"/>
    <n v="2022"/>
    <n v="55275"/>
    <n v="123200"/>
  </r>
  <r>
    <x v="2"/>
    <s v="Cycling"/>
    <s v="Cycling"/>
    <s v="Shimano"/>
    <s v="Dial"/>
    <x v="26"/>
    <x v="79"/>
    <n v="2022"/>
    <n v="17085"/>
    <n v="38080"/>
  </r>
  <r>
    <x v="2"/>
    <s v="Cycling"/>
    <s v="Cycling"/>
    <s v="Shimano"/>
    <s v="Dial"/>
    <x v="26"/>
    <x v="79"/>
    <n v="2022"/>
    <n v="20100"/>
    <n v="44800"/>
  </r>
  <r>
    <x v="2"/>
    <s v="Cycling"/>
    <s v="Cycling"/>
    <s v="Shimano"/>
    <s v="Dial"/>
    <x v="26"/>
    <x v="79"/>
    <n v="2022"/>
    <n v="45225"/>
    <n v="100800"/>
  </r>
  <r>
    <x v="2"/>
    <s v="Cycling"/>
    <s v="Cycling"/>
    <s v="Shimano"/>
    <s v="Dial"/>
    <x v="26"/>
    <x v="79"/>
    <n v="2022"/>
    <n v="12060"/>
    <n v="26880"/>
  </r>
  <r>
    <x v="2"/>
    <s v="Cycling"/>
    <s v="Cycling"/>
    <s v="Shimano"/>
    <s v="Dial"/>
    <x v="26"/>
    <x v="79"/>
    <n v="2022"/>
    <n v="1005"/>
    <n v="2240"/>
  </r>
  <r>
    <x v="2"/>
    <s v="Cycling"/>
    <s v="Cycling"/>
    <s v="Shimano"/>
    <s v="Dial"/>
    <x v="26"/>
    <x v="79"/>
    <n v="2022"/>
    <n v="15075"/>
    <n v="33600"/>
  </r>
  <r>
    <x v="2"/>
    <s v="Cycling"/>
    <s v="Cycling"/>
    <s v="Shimano"/>
    <s v="Dial"/>
    <x v="26"/>
    <x v="79"/>
    <n v="2022"/>
    <n v="21105"/>
    <n v="47040"/>
  </r>
  <r>
    <x v="2"/>
    <s v="Cycling"/>
    <s v="Cycling"/>
    <s v="Shimano"/>
    <s v="Dial"/>
    <x v="26"/>
    <x v="79"/>
    <n v="2022"/>
    <n v="4020"/>
    <n v="8960"/>
  </r>
  <r>
    <x v="2"/>
    <s v="Cycling"/>
    <s v="Cycling"/>
    <s v="Shimano"/>
    <s v="Dial"/>
    <x v="26"/>
    <x v="79"/>
    <n v="2022"/>
    <n v="700"/>
    <n v="1568"/>
  </r>
  <r>
    <x v="2"/>
    <s v="Cycling"/>
    <s v="Cycling"/>
    <s v="Shimano"/>
    <s v="Dial"/>
    <x v="26"/>
    <x v="79"/>
    <n v="2022"/>
    <n v="100"/>
    <n v="224"/>
  </r>
  <r>
    <x v="2"/>
    <s v="Cycling"/>
    <s v="Cycling"/>
    <s v="Shimano"/>
    <s v="Dial"/>
    <x v="26"/>
    <x v="79"/>
    <n v="2022"/>
    <n v="100"/>
    <n v="224"/>
  </r>
  <r>
    <x v="2"/>
    <s v="Cycling"/>
    <s v="Cycling"/>
    <s v="Shimano"/>
    <s v="Dial"/>
    <x v="26"/>
    <x v="143"/>
    <n v="2022"/>
    <n v="500"/>
    <n v="1110"/>
  </r>
  <r>
    <x v="2"/>
    <s v="Cycling"/>
    <s v="Cycling"/>
    <s v="Shimano"/>
    <s v="Dial"/>
    <x v="26"/>
    <x v="143"/>
    <n v="2022"/>
    <n v="1005"/>
    <n v="2220"/>
  </r>
  <r>
    <x v="2"/>
    <s v="Cycling"/>
    <s v="Cycling"/>
    <s v="Shimano"/>
    <s v="Dial"/>
    <x v="26"/>
    <x v="143"/>
    <n v="2022"/>
    <n v="3015"/>
    <n v="6660"/>
  </r>
  <r>
    <x v="2"/>
    <s v="Cycling"/>
    <s v="Cycling"/>
    <s v="Shimano"/>
    <s v="Dial"/>
    <x v="26"/>
    <x v="143"/>
    <n v="2022"/>
    <n v="2010"/>
    <n v="4440"/>
  </r>
  <r>
    <x v="2"/>
    <s v="Cycling"/>
    <s v="Cycling"/>
    <s v="Shimano"/>
    <s v="Dial"/>
    <x v="26"/>
    <x v="71"/>
    <n v="2022"/>
    <n v="44725"/>
    <n v="99680"/>
  </r>
  <r>
    <x v="2"/>
    <s v="Cycling"/>
    <s v="Cycling"/>
    <s v="Shimano"/>
    <s v="Dial"/>
    <x v="26"/>
    <x v="71"/>
    <n v="2022"/>
    <n v="73365"/>
    <n v="163520"/>
  </r>
  <r>
    <x v="2"/>
    <s v="Cycling"/>
    <s v="Cycling"/>
    <s v="Shimano"/>
    <s v="Dial"/>
    <x v="26"/>
    <x v="71"/>
    <n v="2022"/>
    <n v="55275"/>
    <n v="123200"/>
  </r>
  <r>
    <x v="2"/>
    <s v="Cycling"/>
    <s v="Cycling"/>
    <s v="Shimano"/>
    <s v="Dial"/>
    <x v="26"/>
    <x v="71"/>
    <n v="2022"/>
    <n v="17085"/>
    <n v="38080"/>
  </r>
  <r>
    <x v="2"/>
    <s v="Cycling"/>
    <s v="Cycling"/>
    <s v="Shimano"/>
    <s v="Dial"/>
    <x v="26"/>
    <x v="71"/>
    <n v="2022"/>
    <n v="20100"/>
    <n v="44800"/>
  </r>
  <r>
    <x v="2"/>
    <s v="Cycling"/>
    <s v="Cycling"/>
    <s v="Shimano"/>
    <s v="Dial"/>
    <x v="26"/>
    <x v="71"/>
    <n v="2022"/>
    <n v="45225"/>
    <n v="100800"/>
  </r>
  <r>
    <x v="2"/>
    <s v="Cycling"/>
    <s v="Cycling"/>
    <s v="Shimano"/>
    <s v="Dial"/>
    <x v="26"/>
    <x v="71"/>
    <n v="2022"/>
    <n v="12060"/>
    <n v="26880"/>
  </r>
  <r>
    <x v="2"/>
    <s v="Cycling"/>
    <s v="Cycling"/>
    <s v="Shimano"/>
    <s v="Dial"/>
    <x v="26"/>
    <x v="71"/>
    <n v="2022"/>
    <n v="1005"/>
    <n v="2240"/>
  </r>
  <r>
    <x v="2"/>
    <s v="Cycling"/>
    <s v="Cycling"/>
    <s v="Shimano"/>
    <s v="Dial"/>
    <x v="26"/>
    <x v="71"/>
    <n v="2022"/>
    <n v="15075"/>
    <n v="33600"/>
  </r>
  <r>
    <x v="2"/>
    <s v="Cycling"/>
    <s v="Cycling"/>
    <s v="Shimano"/>
    <s v="Dial"/>
    <x v="26"/>
    <x v="71"/>
    <n v="2022"/>
    <n v="21105"/>
    <n v="47040"/>
  </r>
  <r>
    <x v="2"/>
    <s v="Cycling"/>
    <s v="Cycling"/>
    <s v="Shimano"/>
    <s v="Dial"/>
    <x v="26"/>
    <x v="71"/>
    <n v="2022"/>
    <n v="4020"/>
    <n v="8960"/>
  </r>
  <r>
    <x v="2"/>
    <s v="Cycling"/>
    <s v="Cycling"/>
    <s v="Shimano"/>
    <s v="Dial"/>
    <x v="26"/>
    <x v="71"/>
    <n v="2022"/>
    <n v="700"/>
    <n v="1568"/>
  </r>
  <r>
    <x v="2"/>
    <s v="Cycling"/>
    <s v="Cycling"/>
    <s v="Shimano"/>
    <s v="Dial"/>
    <x v="26"/>
    <x v="71"/>
    <n v="2022"/>
    <n v="100"/>
    <n v="224"/>
  </r>
  <r>
    <x v="2"/>
    <s v="Cycling"/>
    <s v="Cycling"/>
    <s v="Shimano"/>
    <s v="Dial"/>
    <x v="26"/>
    <x v="71"/>
    <n v="2022"/>
    <n v="100"/>
    <n v="224"/>
  </r>
  <r>
    <x v="2"/>
    <s v="Cycling"/>
    <s v="Cycling"/>
    <s v="Shimano"/>
    <s v="Dial"/>
    <x v="26"/>
    <x v="70"/>
    <n v="2022"/>
    <n v="500"/>
    <n v="1110"/>
  </r>
  <r>
    <x v="2"/>
    <s v="Cycling"/>
    <s v="Cycling"/>
    <s v="Shimano"/>
    <s v="Dial"/>
    <x v="26"/>
    <x v="70"/>
    <n v="2022"/>
    <n v="1005"/>
    <n v="2220"/>
  </r>
  <r>
    <x v="2"/>
    <s v="Cycling"/>
    <s v="Cycling"/>
    <s v="Shimano"/>
    <s v="Dial"/>
    <x v="26"/>
    <x v="70"/>
    <n v="2022"/>
    <n v="3015"/>
    <n v="6660"/>
  </r>
  <r>
    <x v="2"/>
    <s v="Cycling"/>
    <s v="Cycling"/>
    <s v="Shimano"/>
    <s v="Dial"/>
    <x v="26"/>
    <x v="70"/>
    <n v="2022"/>
    <n v="2010"/>
    <n v="4440"/>
  </r>
  <r>
    <x v="2"/>
    <s v="Cycling"/>
    <s v="Cycling"/>
    <s v="Shimano"/>
    <s v="Dial"/>
    <x v="8"/>
    <x v="67"/>
    <n v="2022"/>
    <n v="1000"/>
    <n v="1340"/>
  </r>
  <r>
    <x v="2"/>
    <s v="Cycling"/>
    <s v="Cycling"/>
    <s v="Shimano"/>
    <s v="Dial"/>
    <x v="8"/>
    <x v="67"/>
    <n v="2022"/>
    <n v="3515"/>
    <n v="4690"/>
  </r>
  <r>
    <x v="2"/>
    <s v="Cycling"/>
    <s v="Cycling"/>
    <s v="Shimano"/>
    <s v="Dial"/>
    <x v="8"/>
    <x v="67"/>
    <n v="2022"/>
    <n v="3015"/>
    <n v="4020"/>
  </r>
  <r>
    <x v="2"/>
    <s v="Cycling"/>
    <s v="Cycling"/>
    <s v="Shimano"/>
    <s v="Dial"/>
    <x v="8"/>
    <x v="67"/>
    <n v="2022"/>
    <n v="2515"/>
    <n v="3395"/>
  </r>
  <r>
    <x v="2"/>
    <s v="Cycling"/>
    <s v="Cycling"/>
    <s v="Shimano"/>
    <s v="Dial"/>
    <x v="8"/>
    <x v="67"/>
    <n v="2022"/>
    <n v="2115"/>
    <n v="2877"/>
  </r>
  <r>
    <x v="2"/>
    <s v="Cycling"/>
    <s v="Cycling"/>
    <s v="Shimano"/>
    <s v="Dial"/>
    <x v="8"/>
    <x v="67"/>
    <n v="2022"/>
    <n v="2010"/>
    <n v="2740"/>
  </r>
  <r>
    <x v="2"/>
    <s v="Cycling"/>
    <s v="Cycling"/>
    <s v="Shimano"/>
    <s v="Dial"/>
    <x v="8"/>
    <x v="67"/>
    <n v="2022"/>
    <n v="4225"/>
    <n v="5754"/>
  </r>
  <r>
    <x v="2"/>
    <s v="Cycling"/>
    <s v="Cycling"/>
    <s v="Shimano"/>
    <s v="Dial"/>
    <x v="8"/>
    <x v="67"/>
    <n v="2022"/>
    <n v="1410"/>
    <n v="1918"/>
  </r>
  <r>
    <x v="2"/>
    <s v="Cycling"/>
    <s v="Cycling"/>
    <s v="Shimano"/>
    <s v="Dial"/>
    <x v="8"/>
    <x v="67"/>
    <n v="2022"/>
    <n v="500"/>
    <n v="685"/>
  </r>
  <r>
    <x v="2"/>
    <s v="Cycling"/>
    <s v="Cycling"/>
    <s v="Shimano"/>
    <s v="Dial"/>
    <x v="8"/>
    <x v="67"/>
    <n v="2022"/>
    <n v="3270"/>
    <n v="4452.5"/>
  </r>
  <r>
    <x v="2"/>
    <s v="Cycling"/>
    <s v="Cycling"/>
    <s v="Shimano"/>
    <s v="Dial"/>
    <x v="8"/>
    <x v="67"/>
    <n v="2022"/>
    <n v="1460"/>
    <n v="1986.5"/>
  </r>
  <r>
    <x v="2"/>
    <s v="Cycling"/>
    <s v="Cycling"/>
    <s v="Shimano"/>
    <s v="Dial"/>
    <x v="8"/>
    <x v="67"/>
    <n v="2022"/>
    <n v="2910"/>
    <n v="3973"/>
  </r>
  <r>
    <x v="2"/>
    <s v="Cycling"/>
    <s v="Cycling"/>
    <s v="Shimano"/>
    <s v="Dial"/>
    <x v="8"/>
    <x v="67"/>
    <n v="2022"/>
    <n v="3520"/>
    <n v="4620"/>
  </r>
  <r>
    <x v="2"/>
    <s v="Cycling"/>
    <s v="Cycling"/>
    <s v="Shimano"/>
    <s v="Dial"/>
    <x v="8"/>
    <x v="67"/>
    <n v="2022"/>
    <n v="13170"/>
    <n v="17292"/>
  </r>
  <r>
    <x v="2"/>
    <s v="Cycling"/>
    <s v="Cycling"/>
    <s v="Shimano"/>
    <s v="Dial"/>
    <x v="8"/>
    <x v="67"/>
    <n v="2022"/>
    <n v="24375"/>
    <n v="32010"/>
  </r>
  <r>
    <x v="2"/>
    <s v="Cycling"/>
    <s v="Cycling"/>
    <s v="Shimano"/>
    <s v="Dial"/>
    <x v="8"/>
    <x v="67"/>
    <n v="2022"/>
    <n v="29455"/>
    <n v="39096"/>
  </r>
  <r>
    <x v="2"/>
    <s v="Cycling"/>
    <s v="Cycling"/>
    <s v="Shimano"/>
    <s v="Dial"/>
    <x v="8"/>
    <x v="67"/>
    <n v="2022"/>
    <n v="22265"/>
    <n v="29902.5"/>
  </r>
  <r>
    <x v="2"/>
    <s v="Cycling"/>
    <s v="Cycling"/>
    <s v="Shimano"/>
    <s v="Dial"/>
    <x v="8"/>
    <x v="67"/>
    <n v="2022"/>
    <n v="20605"/>
    <n v="27675"/>
  </r>
  <r>
    <x v="2"/>
    <s v="Cycling"/>
    <s v="Cycling"/>
    <s v="Shimano"/>
    <s v="Dial"/>
    <x v="8"/>
    <x v="67"/>
    <n v="2022"/>
    <n v="24525"/>
    <n v="32940"/>
  </r>
  <r>
    <x v="2"/>
    <s v="Cycling"/>
    <s v="Cycling"/>
    <s v="Shimano"/>
    <s v="Dial"/>
    <x v="8"/>
    <x v="67"/>
    <n v="2022"/>
    <n v="4270"/>
    <n v="5737.5"/>
  </r>
  <r>
    <x v="2"/>
    <s v="Cycling"/>
    <s v="Cycling"/>
    <s v="Shimano"/>
    <s v="Dial"/>
    <x v="8"/>
    <x v="67"/>
    <n v="2022"/>
    <n v="12515"/>
    <n v="16807.5"/>
  </r>
  <r>
    <x v="2"/>
    <s v="Cycling"/>
    <s v="Cycling"/>
    <s v="Shimano"/>
    <s v="Dial"/>
    <x v="8"/>
    <x v="67"/>
    <n v="2022"/>
    <n v="7240"/>
    <n v="9720"/>
  </r>
  <r>
    <x v="2"/>
    <s v="Cycling"/>
    <s v="Cycling"/>
    <s v="Shimano"/>
    <s v="Dial"/>
    <x v="8"/>
    <x v="67"/>
    <n v="2022"/>
    <n v="11260"/>
    <n v="15120"/>
  </r>
  <r>
    <x v="2"/>
    <s v="Cycling"/>
    <s v="Cycling"/>
    <s v="Shimano"/>
    <s v="Dial"/>
    <x v="8"/>
    <x v="67"/>
    <n v="2022"/>
    <n v="5780"/>
    <n v="7762.5"/>
  </r>
  <r>
    <x v="2"/>
    <s v="Cycling"/>
    <s v="Cycling"/>
    <s v="Shimano"/>
    <s v="Dial"/>
    <x v="8"/>
    <x v="68"/>
    <n v="2022"/>
    <n v="1000"/>
    <n v="1340"/>
  </r>
  <r>
    <x v="2"/>
    <s v="Cycling"/>
    <s v="Cycling"/>
    <s v="Shimano"/>
    <s v="Dial"/>
    <x v="8"/>
    <x v="68"/>
    <n v="2022"/>
    <n v="3515"/>
    <n v="4690"/>
  </r>
  <r>
    <x v="2"/>
    <s v="Cycling"/>
    <s v="Cycling"/>
    <s v="Shimano"/>
    <s v="Dial"/>
    <x v="8"/>
    <x v="68"/>
    <n v="2022"/>
    <n v="3015"/>
    <n v="4020"/>
  </r>
  <r>
    <x v="2"/>
    <s v="Cycling"/>
    <s v="Cycling"/>
    <s v="Shimano"/>
    <s v="Dial"/>
    <x v="8"/>
    <x v="68"/>
    <n v="2022"/>
    <n v="2515"/>
    <n v="3395"/>
  </r>
  <r>
    <x v="2"/>
    <s v="Cycling"/>
    <s v="Cycling"/>
    <s v="Shimano"/>
    <s v="Dial"/>
    <x v="8"/>
    <x v="68"/>
    <n v="2022"/>
    <n v="2115"/>
    <n v="2877"/>
  </r>
  <r>
    <x v="2"/>
    <s v="Cycling"/>
    <s v="Cycling"/>
    <s v="Shimano"/>
    <s v="Dial"/>
    <x v="8"/>
    <x v="68"/>
    <n v="2022"/>
    <n v="2010"/>
    <n v="2740"/>
  </r>
  <r>
    <x v="2"/>
    <s v="Cycling"/>
    <s v="Cycling"/>
    <s v="Shimano"/>
    <s v="Dial"/>
    <x v="8"/>
    <x v="68"/>
    <n v="2022"/>
    <n v="4225"/>
    <n v="5754"/>
  </r>
  <r>
    <x v="2"/>
    <s v="Cycling"/>
    <s v="Cycling"/>
    <s v="Shimano"/>
    <s v="Dial"/>
    <x v="8"/>
    <x v="68"/>
    <n v="2022"/>
    <n v="1410"/>
    <n v="1918"/>
  </r>
  <r>
    <x v="2"/>
    <s v="Cycling"/>
    <s v="Cycling"/>
    <s v="Shimano"/>
    <s v="Dial"/>
    <x v="8"/>
    <x v="68"/>
    <n v="2022"/>
    <n v="500"/>
    <n v="685"/>
  </r>
  <r>
    <x v="2"/>
    <s v="Cycling"/>
    <s v="Cycling"/>
    <s v="Shimano"/>
    <s v="Dial"/>
    <x v="8"/>
    <x v="68"/>
    <n v="2022"/>
    <n v="3270"/>
    <n v="4452.5"/>
  </r>
  <r>
    <x v="2"/>
    <s v="Cycling"/>
    <s v="Cycling"/>
    <s v="Shimano"/>
    <s v="Dial"/>
    <x v="8"/>
    <x v="68"/>
    <n v="2022"/>
    <n v="1460"/>
    <n v="1986.5"/>
  </r>
  <r>
    <x v="2"/>
    <s v="Cycling"/>
    <s v="Cycling"/>
    <s v="Shimano"/>
    <s v="Dial"/>
    <x v="8"/>
    <x v="68"/>
    <n v="2022"/>
    <n v="2910"/>
    <n v="3973"/>
  </r>
  <r>
    <x v="2"/>
    <s v="Cycling"/>
    <s v="Cycling"/>
    <s v="Shimano"/>
    <s v="Dial"/>
    <x v="8"/>
    <x v="68"/>
    <n v="2022"/>
    <n v="24475"/>
    <n v="32872.5"/>
  </r>
  <r>
    <x v="2"/>
    <s v="Cycling"/>
    <s v="Cycling"/>
    <s v="Shimano"/>
    <s v="Dial"/>
    <x v="8"/>
    <x v="68"/>
    <n v="2022"/>
    <n v="4320"/>
    <n v="5805"/>
  </r>
  <r>
    <x v="2"/>
    <s v="Cycling"/>
    <s v="Cycling"/>
    <s v="Shimano"/>
    <s v="Dial"/>
    <x v="8"/>
    <x v="68"/>
    <n v="2022"/>
    <n v="12515"/>
    <n v="16807.5"/>
  </r>
  <r>
    <x v="2"/>
    <s v="Cycling"/>
    <s v="Cycling"/>
    <s v="Shimano"/>
    <s v="Dial"/>
    <x v="8"/>
    <x v="68"/>
    <n v="2022"/>
    <n v="7240"/>
    <n v="9720"/>
  </r>
  <r>
    <x v="2"/>
    <s v="Cycling"/>
    <s v="Cycling"/>
    <s v="Shimano"/>
    <s v="Dial"/>
    <x v="8"/>
    <x v="68"/>
    <n v="2022"/>
    <n v="11260"/>
    <n v="15120"/>
  </r>
  <r>
    <x v="2"/>
    <s v="Cycling"/>
    <s v="Cycling"/>
    <s v="Shimano"/>
    <s v="Dial"/>
    <x v="8"/>
    <x v="68"/>
    <n v="2022"/>
    <n v="5780"/>
    <n v="7762.5"/>
  </r>
  <r>
    <x v="2"/>
    <s v="Cycling"/>
    <s v="Cycling"/>
    <s v="Shimano"/>
    <s v="Dial"/>
    <x v="9"/>
    <x v="21"/>
    <n v="2022"/>
    <n v="850"/>
    <n v="1734"/>
  </r>
  <r>
    <x v="2"/>
    <s v="Cycling"/>
    <s v="Cycling"/>
    <s v="Shimano"/>
    <s v="Dial"/>
    <x v="9"/>
    <x v="21"/>
    <n v="2022"/>
    <n v="75"/>
    <n v="153"/>
  </r>
  <r>
    <x v="2"/>
    <s v="Cycling"/>
    <s v="Cycling"/>
    <s v="Shimano"/>
    <s v="Dial"/>
    <x v="9"/>
    <x v="21"/>
    <n v="2022"/>
    <n v="100"/>
    <n v="204"/>
  </r>
  <r>
    <x v="2"/>
    <s v="Cycling"/>
    <s v="Cycling"/>
    <s v="Shimano"/>
    <s v="Dial"/>
    <x v="9"/>
    <x v="21"/>
    <n v="2022"/>
    <n v="7035"/>
    <n v="14280"/>
  </r>
  <r>
    <x v="2"/>
    <s v="Cycling"/>
    <s v="Cycling"/>
    <s v="Shimano"/>
    <s v="Dial"/>
    <x v="9"/>
    <x v="21"/>
    <n v="2022"/>
    <n v="3015"/>
    <n v="6120"/>
  </r>
  <r>
    <x v="2"/>
    <s v="Cycling"/>
    <s v="Cycling"/>
    <s v="Shimano"/>
    <s v="Dial"/>
    <x v="9"/>
    <x v="21"/>
    <n v="2022"/>
    <n v="1005"/>
    <n v="2040"/>
  </r>
  <r>
    <x v="2"/>
    <s v="Cycling"/>
    <s v="Cycling"/>
    <s v="Shimano"/>
    <s v="Dial"/>
    <x v="9"/>
    <x v="21"/>
    <n v="2022"/>
    <n v="5025"/>
    <n v="10200"/>
  </r>
  <r>
    <x v="2"/>
    <s v="Cycling"/>
    <s v="Cycling"/>
    <s v="Shimano"/>
    <s v="Dial"/>
    <x v="9"/>
    <x v="21"/>
    <n v="2022"/>
    <n v="4020"/>
    <n v="8160"/>
  </r>
  <r>
    <x v="2"/>
    <s v="Cycling"/>
    <s v="Cycling"/>
    <s v="Shimano"/>
    <s v="Dial"/>
    <x v="9"/>
    <x v="21"/>
    <n v="2022"/>
    <n v="2010"/>
    <n v="4080"/>
  </r>
  <r>
    <x v="2"/>
    <s v="Cycling"/>
    <s v="Cycling"/>
    <s v="Shimano"/>
    <s v="Dial"/>
    <x v="9"/>
    <x v="21"/>
    <n v="2022"/>
    <n v="1005"/>
    <n v="2040"/>
  </r>
  <r>
    <x v="2"/>
    <s v="Cycling"/>
    <s v="Cycling"/>
    <s v="Shimano"/>
    <s v="Dial"/>
    <x v="9"/>
    <x v="21"/>
    <n v="2022"/>
    <n v="21610"/>
    <n v="43860"/>
  </r>
  <r>
    <x v="2"/>
    <s v="Cycling"/>
    <s v="Cycling"/>
    <s v="Shimano"/>
    <s v="Dial"/>
    <x v="9"/>
    <x v="21"/>
    <n v="2022"/>
    <n v="31660"/>
    <n v="64260"/>
  </r>
  <r>
    <x v="2"/>
    <s v="Cycling"/>
    <s v="Cycling"/>
    <s v="Shimano"/>
    <s v="Dial"/>
    <x v="9"/>
    <x v="21"/>
    <n v="2022"/>
    <n v="36180"/>
    <n v="73440"/>
  </r>
  <r>
    <x v="2"/>
    <s v="Cycling"/>
    <s v="Cycling"/>
    <s v="Shimano"/>
    <s v="Dial"/>
    <x v="9"/>
    <x v="21"/>
    <n v="2022"/>
    <n v="33165"/>
    <n v="67320"/>
  </r>
  <r>
    <x v="2"/>
    <s v="Cycling"/>
    <s v="Cycling"/>
    <s v="Shimano"/>
    <s v="Dial"/>
    <x v="9"/>
    <x v="21"/>
    <n v="2022"/>
    <n v="17085"/>
    <n v="34680"/>
  </r>
  <r>
    <x v="2"/>
    <s v="Cycling"/>
    <s v="Cycling"/>
    <s v="Shimano"/>
    <s v="Dial"/>
    <x v="9"/>
    <x v="21"/>
    <n v="2022"/>
    <n v="20100"/>
    <n v="40800"/>
  </r>
  <r>
    <x v="2"/>
    <s v="Cycling"/>
    <s v="Cycling"/>
    <s v="Shimano"/>
    <s v="Dial"/>
    <x v="9"/>
    <x v="21"/>
    <n v="2022"/>
    <n v="10050"/>
    <n v="20400"/>
  </r>
  <r>
    <x v="2"/>
    <s v="Cycling"/>
    <s v="Cycling"/>
    <s v="Shimano"/>
    <s v="Dial"/>
    <x v="9"/>
    <x v="21"/>
    <n v="2022"/>
    <n v="13065"/>
    <n v="26520"/>
  </r>
  <r>
    <x v="2"/>
    <s v="Cycling"/>
    <s v="Cycling"/>
    <s v="Shimano"/>
    <s v="Dial"/>
    <x v="9"/>
    <x v="21"/>
    <n v="2022"/>
    <n v="4020"/>
    <n v="8160"/>
  </r>
  <r>
    <x v="2"/>
    <s v="Cycling"/>
    <s v="Cycling"/>
    <s v="Shimano"/>
    <s v="Dial"/>
    <x v="9"/>
    <x v="21"/>
    <n v="2022"/>
    <n v="11055"/>
    <n v="22440"/>
  </r>
  <r>
    <x v="2"/>
    <s v="Cycling"/>
    <s v="Cycling"/>
    <s v="Shimano"/>
    <s v="Dial"/>
    <x v="9"/>
    <x v="21"/>
    <n v="2022"/>
    <n v="15075"/>
    <n v="30600"/>
  </r>
  <r>
    <x v="2"/>
    <s v="Cycling"/>
    <s v="Cycling"/>
    <s v="Shimano"/>
    <s v="Dial"/>
    <x v="9"/>
    <x v="15"/>
    <n v="2022"/>
    <n v="850"/>
    <n v="1734"/>
  </r>
  <r>
    <x v="2"/>
    <s v="Cycling"/>
    <s v="Cycling"/>
    <s v="Shimano"/>
    <s v="Dial"/>
    <x v="9"/>
    <x v="15"/>
    <n v="2022"/>
    <n v="75"/>
    <n v="153"/>
  </r>
  <r>
    <x v="2"/>
    <s v="Cycling"/>
    <s v="Cycling"/>
    <s v="Shimano"/>
    <s v="Dial"/>
    <x v="9"/>
    <x v="15"/>
    <n v="2022"/>
    <n v="100"/>
    <n v="204"/>
  </r>
  <r>
    <x v="2"/>
    <s v="Cycling"/>
    <s v="Cycling"/>
    <s v="Shimano"/>
    <s v="Dial"/>
    <x v="9"/>
    <x v="15"/>
    <n v="2022"/>
    <n v="7035"/>
    <n v="14280"/>
  </r>
  <r>
    <x v="2"/>
    <s v="Cycling"/>
    <s v="Cycling"/>
    <s v="Shimano"/>
    <s v="Dial"/>
    <x v="9"/>
    <x v="15"/>
    <n v="2022"/>
    <n v="3015"/>
    <n v="6120"/>
  </r>
  <r>
    <x v="2"/>
    <s v="Cycling"/>
    <s v="Cycling"/>
    <s v="Shimano"/>
    <s v="Dial"/>
    <x v="9"/>
    <x v="15"/>
    <n v="2022"/>
    <n v="1005"/>
    <n v="2040"/>
  </r>
  <r>
    <x v="2"/>
    <s v="Cycling"/>
    <s v="Cycling"/>
    <s v="Shimano"/>
    <s v="Dial"/>
    <x v="9"/>
    <x v="15"/>
    <n v="2022"/>
    <n v="5025"/>
    <n v="10200"/>
  </r>
  <r>
    <x v="2"/>
    <s v="Cycling"/>
    <s v="Cycling"/>
    <s v="Shimano"/>
    <s v="Dial"/>
    <x v="9"/>
    <x v="15"/>
    <n v="2022"/>
    <n v="4020"/>
    <n v="8160"/>
  </r>
  <r>
    <x v="2"/>
    <s v="Cycling"/>
    <s v="Cycling"/>
    <s v="Shimano"/>
    <s v="Dial"/>
    <x v="9"/>
    <x v="15"/>
    <n v="2022"/>
    <n v="2010"/>
    <n v="4080"/>
  </r>
  <r>
    <x v="2"/>
    <s v="Cycling"/>
    <s v="Cycling"/>
    <s v="Shimano"/>
    <s v="Dial"/>
    <x v="9"/>
    <x v="15"/>
    <n v="2022"/>
    <n v="1005"/>
    <n v="2040"/>
  </r>
  <r>
    <x v="2"/>
    <s v="Cycling"/>
    <s v="Cycling"/>
    <s v="Shimano"/>
    <s v="Dial"/>
    <x v="9"/>
    <x v="15"/>
    <n v="2022"/>
    <n v="21610"/>
    <n v="43860"/>
  </r>
  <r>
    <x v="2"/>
    <s v="Cycling"/>
    <s v="Cycling"/>
    <s v="Shimano"/>
    <s v="Dial"/>
    <x v="9"/>
    <x v="15"/>
    <n v="2022"/>
    <n v="31660"/>
    <n v="64260"/>
  </r>
  <r>
    <x v="2"/>
    <s v="Cycling"/>
    <s v="Cycling"/>
    <s v="Shimano"/>
    <s v="Dial"/>
    <x v="9"/>
    <x v="15"/>
    <n v="2022"/>
    <n v="36180"/>
    <n v="73440"/>
  </r>
  <r>
    <x v="2"/>
    <s v="Cycling"/>
    <s v="Cycling"/>
    <s v="Shimano"/>
    <s v="Dial"/>
    <x v="9"/>
    <x v="15"/>
    <n v="2022"/>
    <n v="33165"/>
    <n v="67320"/>
  </r>
  <r>
    <x v="2"/>
    <s v="Cycling"/>
    <s v="Cycling"/>
    <s v="Shimano"/>
    <s v="Dial"/>
    <x v="9"/>
    <x v="15"/>
    <n v="2022"/>
    <n v="17085"/>
    <n v="34680"/>
  </r>
  <r>
    <x v="2"/>
    <s v="Cycling"/>
    <s v="Cycling"/>
    <s v="Shimano"/>
    <s v="Dial"/>
    <x v="9"/>
    <x v="15"/>
    <n v="2022"/>
    <n v="20100"/>
    <n v="40800"/>
  </r>
  <r>
    <x v="2"/>
    <s v="Cycling"/>
    <s v="Cycling"/>
    <s v="Shimano"/>
    <s v="Dial"/>
    <x v="9"/>
    <x v="15"/>
    <n v="2022"/>
    <n v="10050"/>
    <n v="20400"/>
  </r>
  <r>
    <x v="2"/>
    <s v="Cycling"/>
    <s v="Cycling"/>
    <s v="Shimano"/>
    <s v="Dial"/>
    <x v="9"/>
    <x v="15"/>
    <n v="2022"/>
    <n v="13065"/>
    <n v="26520"/>
  </r>
  <r>
    <x v="2"/>
    <s v="Cycling"/>
    <s v="Cycling"/>
    <s v="Shimano"/>
    <s v="Dial"/>
    <x v="9"/>
    <x v="15"/>
    <n v="2022"/>
    <n v="4020"/>
    <n v="8160"/>
  </r>
  <r>
    <x v="2"/>
    <s v="Cycling"/>
    <s v="Cycling"/>
    <s v="Shimano"/>
    <s v="Dial"/>
    <x v="9"/>
    <x v="15"/>
    <n v="2022"/>
    <n v="11055"/>
    <n v="22440"/>
  </r>
  <r>
    <x v="2"/>
    <s v="Cycling"/>
    <s v="Cycling"/>
    <s v="Shimano"/>
    <s v="Dial"/>
    <x v="9"/>
    <x v="15"/>
    <n v="2022"/>
    <n v="15075"/>
    <n v="30600"/>
  </r>
  <r>
    <x v="2"/>
    <s v="Cycling"/>
    <s v="Cycling"/>
    <s v="Shimano"/>
    <s v="Dial"/>
    <x v="11"/>
    <x v="18"/>
    <n v="2022"/>
    <n v="11055"/>
    <n v="32890"/>
  </r>
  <r>
    <x v="2"/>
    <s v="Cycling"/>
    <s v="Cycling"/>
    <s v="Shimano"/>
    <s v="Dial"/>
    <x v="11"/>
    <x v="18"/>
    <n v="2022"/>
    <n v="5530"/>
    <n v="16445"/>
  </r>
  <r>
    <x v="2"/>
    <s v="Cycling"/>
    <s v="Cycling"/>
    <s v="Shimano"/>
    <s v="Dial"/>
    <x v="11"/>
    <x v="18"/>
    <n v="2022"/>
    <n v="10050"/>
    <n v="29900"/>
  </r>
  <r>
    <x v="2"/>
    <s v="Cycling"/>
    <s v="Cycling"/>
    <s v="Shimano"/>
    <s v="Dial"/>
    <x v="11"/>
    <x v="18"/>
    <n v="2022"/>
    <n v="10050"/>
    <n v="29900"/>
  </r>
  <r>
    <x v="2"/>
    <s v="Cycling"/>
    <s v="Cycling"/>
    <s v="Shimano"/>
    <s v="Dial"/>
    <x v="11"/>
    <x v="18"/>
    <n v="2022"/>
    <n v="10050"/>
    <n v="29900"/>
  </r>
  <r>
    <x v="2"/>
    <s v="Cycling"/>
    <s v="Cycling"/>
    <s v="Shimano"/>
    <s v="Dial"/>
    <x v="11"/>
    <x v="18"/>
    <n v="2022"/>
    <n v="22110"/>
    <n v="65780"/>
  </r>
  <r>
    <x v="2"/>
    <s v="Cycling"/>
    <s v="Cycling"/>
    <s v="Shimano"/>
    <s v="Dial"/>
    <x v="11"/>
    <x v="18"/>
    <n v="2022"/>
    <n v="8040"/>
    <n v="23920"/>
  </r>
  <r>
    <x v="2"/>
    <s v="Cycling"/>
    <s v="Cycling"/>
    <s v="Shimano"/>
    <s v="Dial"/>
    <x v="11"/>
    <x v="18"/>
    <n v="2022"/>
    <n v="6030"/>
    <n v="17940"/>
  </r>
  <r>
    <x v="2"/>
    <s v="Cycling"/>
    <s v="Cycling"/>
    <s v="Shimano"/>
    <s v="Dial"/>
    <x v="11"/>
    <x v="18"/>
    <n v="2022"/>
    <n v="7035"/>
    <n v="20930"/>
  </r>
  <r>
    <x v="2"/>
    <s v="Cycling"/>
    <s v="Cycling"/>
    <s v="Shimano"/>
    <s v="Dial"/>
    <x v="11"/>
    <x v="18"/>
    <n v="2022"/>
    <n v="1005"/>
    <n v="2990"/>
  </r>
  <r>
    <x v="2"/>
    <s v="Cycling"/>
    <s v="Cycling"/>
    <s v="Shimano"/>
    <s v="Dial"/>
    <x v="11"/>
    <x v="18"/>
    <n v="2022"/>
    <n v="2010"/>
    <n v="5980"/>
  </r>
  <r>
    <x v="2"/>
    <s v="Cycling"/>
    <s v="Cycling"/>
    <s v="Shimano"/>
    <s v="Dial"/>
    <x v="11"/>
    <x v="18"/>
    <n v="2022"/>
    <n v="13570"/>
    <n v="40365"/>
  </r>
  <r>
    <x v="2"/>
    <s v="Cycling"/>
    <s v="Cycling"/>
    <s v="Shimano"/>
    <s v="Dial"/>
    <x v="11"/>
    <x v="18"/>
    <n v="2022"/>
    <n v="12060"/>
    <n v="35880"/>
  </r>
  <r>
    <x v="2"/>
    <s v="Cycling"/>
    <s v="Cycling"/>
    <s v="Shimano"/>
    <s v="Dial"/>
    <x v="11"/>
    <x v="18"/>
    <n v="2022"/>
    <n v="5025"/>
    <n v="14950"/>
  </r>
  <r>
    <x v="2"/>
    <s v="Cycling"/>
    <s v="Cycling"/>
    <s v="Shimano"/>
    <s v="Dial"/>
    <x v="11"/>
    <x v="18"/>
    <n v="2022"/>
    <n v="14070"/>
    <n v="41860"/>
  </r>
  <r>
    <x v="2"/>
    <s v="Cycling"/>
    <s v="Cycling"/>
    <s v="Shimano"/>
    <s v="Dial"/>
    <x v="11"/>
    <x v="18"/>
    <n v="2022"/>
    <n v="7035"/>
    <n v="20930"/>
  </r>
  <r>
    <x v="2"/>
    <s v="Cycling"/>
    <s v="Cycling"/>
    <s v="Shimano"/>
    <s v="Dial"/>
    <x v="11"/>
    <x v="18"/>
    <n v="2022"/>
    <n v="3015"/>
    <n v="8970"/>
  </r>
  <r>
    <x v="2"/>
    <s v="Cycling"/>
    <s v="Cycling"/>
    <s v="Shimano"/>
    <s v="Dial"/>
    <x v="11"/>
    <x v="18"/>
    <n v="2022"/>
    <n v="8040"/>
    <n v="23920"/>
  </r>
  <r>
    <x v="2"/>
    <s v="Cycling"/>
    <s v="Cycling"/>
    <s v="Shimano"/>
    <s v="Dial"/>
    <x v="11"/>
    <x v="18"/>
    <n v="2022"/>
    <n v="3015"/>
    <n v="8970"/>
  </r>
  <r>
    <x v="2"/>
    <s v="Cycling"/>
    <s v="Cycling"/>
    <s v="Shimano"/>
    <s v="Dial"/>
    <x v="11"/>
    <x v="18"/>
    <n v="2022"/>
    <n v="3015"/>
    <n v="8970"/>
  </r>
  <r>
    <x v="2"/>
    <s v="Cycling"/>
    <s v="Cycling"/>
    <s v="Shimano"/>
    <s v="Dial"/>
    <x v="11"/>
    <x v="19"/>
    <n v="2022"/>
    <n v="11055"/>
    <n v="32890"/>
  </r>
  <r>
    <x v="2"/>
    <s v="Cycling"/>
    <s v="Cycling"/>
    <s v="Shimano"/>
    <s v="Dial"/>
    <x v="11"/>
    <x v="19"/>
    <n v="2022"/>
    <n v="5530"/>
    <n v="16445"/>
  </r>
  <r>
    <x v="2"/>
    <s v="Cycling"/>
    <s v="Cycling"/>
    <s v="Shimano"/>
    <s v="Dial"/>
    <x v="11"/>
    <x v="19"/>
    <n v="2022"/>
    <n v="10050"/>
    <n v="29900"/>
  </r>
  <r>
    <x v="2"/>
    <s v="Cycling"/>
    <s v="Cycling"/>
    <s v="Shimano"/>
    <s v="Dial"/>
    <x v="11"/>
    <x v="19"/>
    <n v="2022"/>
    <n v="10050"/>
    <n v="29900"/>
  </r>
  <r>
    <x v="2"/>
    <s v="Cycling"/>
    <s v="Cycling"/>
    <s v="Shimano"/>
    <s v="Dial"/>
    <x v="11"/>
    <x v="19"/>
    <n v="2022"/>
    <n v="10050"/>
    <n v="29900"/>
  </r>
  <r>
    <x v="2"/>
    <s v="Cycling"/>
    <s v="Cycling"/>
    <s v="Shimano"/>
    <s v="Dial"/>
    <x v="11"/>
    <x v="19"/>
    <n v="2022"/>
    <n v="22110"/>
    <n v="65780"/>
  </r>
  <r>
    <x v="2"/>
    <s v="Cycling"/>
    <s v="Cycling"/>
    <s v="Shimano"/>
    <s v="Dial"/>
    <x v="11"/>
    <x v="19"/>
    <n v="2022"/>
    <n v="8040"/>
    <n v="23920"/>
  </r>
  <r>
    <x v="2"/>
    <s v="Cycling"/>
    <s v="Cycling"/>
    <s v="Shimano"/>
    <s v="Dial"/>
    <x v="11"/>
    <x v="19"/>
    <n v="2022"/>
    <n v="6030"/>
    <n v="17940"/>
  </r>
  <r>
    <x v="2"/>
    <s v="Cycling"/>
    <s v="Cycling"/>
    <s v="Shimano"/>
    <s v="Dial"/>
    <x v="11"/>
    <x v="19"/>
    <n v="2022"/>
    <n v="7035"/>
    <n v="20930"/>
  </r>
  <r>
    <x v="2"/>
    <s v="Cycling"/>
    <s v="Cycling"/>
    <s v="Shimano"/>
    <s v="Dial"/>
    <x v="11"/>
    <x v="19"/>
    <n v="2022"/>
    <n v="1005"/>
    <n v="2990"/>
  </r>
  <r>
    <x v="2"/>
    <s v="Cycling"/>
    <s v="Cycling"/>
    <s v="Shimano"/>
    <s v="Dial"/>
    <x v="11"/>
    <x v="19"/>
    <n v="2022"/>
    <n v="2010"/>
    <n v="5980"/>
  </r>
  <r>
    <x v="2"/>
    <s v="Cycling"/>
    <s v="Cycling"/>
    <s v="Shimano"/>
    <s v="Dial"/>
    <x v="11"/>
    <x v="19"/>
    <n v="2022"/>
    <n v="13570"/>
    <n v="40365"/>
  </r>
  <r>
    <x v="2"/>
    <s v="Cycling"/>
    <s v="Cycling"/>
    <s v="Shimano"/>
    <s v="Dial"/>
    <x v="11"/>
    <x v="19"/>
    <n v="2022"/>
    <n v="12060"/>
    <n v="35880"/>
  </r>
  <r>
    <x v="2"/>
    <s v="Cycling"/>
    <s v="Cycling"/>
    <s v="Shimano"/>
    <s v="Dial"/>
    <x v="11"/>
    <x v="19"/>
    <n v="2022"/>
    <n v="13065"/>
    <n v="38870"/>
  </r>
  <r>
    <x v="2"/>
    <s v="Cycling"/>
    <s v="Cycling"/>
    <s v="Shimano"/>
    <s v="Dial"/>
    <x v="11"/>
    <x v="19"/>
    <n v="2022"/>
    <n v="5525"/>
    <n v="16445"/>
  </r>
  <r>
    <x v="2"/>
    <s v="Cycling"/>
    <s v="Cycling"/>
    <s v="Shimano"/>
    <s v="Dial"/>
    <x v="11"/>
    <x v="19"/>
    <n v="2022"/>
    <n v="7035"/>
    <n v="20930"/>
  </r>
  <r>
    <x v="2"/>
    <s v="Cycling"/>
    <s v="Cycling"/>
    <s v="Shimano"/>
    <s v="Dial"/>
    <x v="11"/>
    <x v="19"/>
    <n v="2022"/>
    <n v="3015"/>
    <n v="8970"/>
  </r>
  <r>
    <x v="2"/>
    <s v="Cycling"/>
    <s v="Cycling"/>
    <s v="Shimano"/>
    <s v="Dial"/>
    <x v="11"/>
    <x v="19"/>
    <n v="2022"/>
    <n v="8545"/>
    <n v="25415"/>
  </r>
  <r>
    <x v="2"/>
    <s v="Cycling"/>
    <s v="Cycling"/>
    <s v="Shimano"/>
    <s v="Dial"/>
    <x v="11"/>
    <x v="19"/>
    <n v="2022"/>
    <n v="5025"/>
    <n v="14950"/>
  </r>
  <r>
    <x v="2"/>
    <s v="Cycling"/>
    <s v="Cycling"/>
    <s v="Shimano"/>
    <s v="Dial"/>
    <x v="11"/>
    <x v="19"/>
    <n v="2022"/>
    <n v="1005"/>
    <n v="2990"/>
  </r>
  <r>
    <x v="2"/>
    <s v="Cycling"/>
    <s v="Cycling"/>
    <s v="Shimano"/>
    <s v="Dial"/>
    <x v="6"/>
    <x v="12"/>
    <n v="2022"/>
    <n v="10050"/>
    <n v="27400"/>
  </r>
  <r>
    <x v="2"/>
    <s v="Cycling"/>
    <s v="Cycling"/>
    <s v="Shimano"/>
    <s v="Dial"/>
    <x v="6"/>
    <x v="12"/>
    <n v="2022"/>
    <n v="5025"/>
    <n v="13700"/>
  </r>
  <r>
    <x v="2"/>
    <s v="Cycling"/>
    <s v="Cycling"/>
    <s v="Shimano"/>
    <s v="Dial"/>
    <x v="6"/>
    <x v="12"/>
    <n v="2022"/>
    <n v="12060"/>
    <n v="32880"/>
  </r>
  <r>
    <x v="2"/>
    <s v="Cycling"/>
    <s v="Cycling"/>
    <s v="Shimano"/>
    <s v="Dial"/>
    <x v="6"/>
    <x v="12"/>
    <n v="2022"/>
    <n v="4020"/>
    <n v="10960"/>
  </r>
  <r>
    <x v="2"/>
    <s v="Cycling"/>
    <s v="Cycling"/>
    <s v="Shimano"/>
    <s v="Dial"/>
    <x v="6"/>
    <x v="12"/>
    <n v="2022"/>
    <n v="3015"/>
    <n v="8220"/>
  </r>
  <r>
    <x v="2"/>
    <s v="Cycling"/>
    <s v="Cycling"/>
    <s v="Shimano"/>
    <s v="Dial"/>
    <x v="6"/>
    <x v="12"/>
    <n v="2022"/>
    <n v="1000"/>
    <n v="2740"/>
  </r>
  <r>
    <x v="2"/>
    <s v="Cycling"/>
    <s v="Cycling"/>
    <s v="Shimano"/>
    <s v="Dial"/>
    <x v="6"/>
    <x v="12"/>
    <n v="2022"/>
    <n v="500"/>
    <n v="1370"/>
  </r>
  <r>
    <x v="2"/>
    <s v="Cycling"/>
    <s v="Cycling"/>
    <s v="Shimano"/>
    <s v="Dial"/>
    <x v="6"/>
    <x v="12"/>
    <n v="2022"/>
    <n v="1005"/>
    <n v="2740"/>
  </r>
  <r>
    <x v="2"/>
    <s v="Cycling"/>
    <s v="Cycling"/>
    <s v="Shimano"/>
    <s v="Dial"/>
    <x v="6"/>
    <x v="35"/>
    <n v="2022"/>
    <n v="1560"/>
    <n v="4216"/>
  </r>
  <r>
    <x v="2"/>
    <s v="Cycling"/>
    <s v="Cycling"/>
    <s v="Shimano"/>
    <s v="Dial"/>
    <x v="6"/>
    <x v="35"/>
    <n v="2022"/>
    <n v="10050"/>
    <n v="27400"/>
  </r>
  <r>
    <x v="2"/>
    <s v="Cycling"/>
    <s v="Cycling"/>
    <s v="Shimano"/>
    <s v="Dial"/>
    <x v="6"/>
    <x v="35"/>
    <n v="2022"/>
    <n v="5025"/>
    <n v="13700"/>
  </r>
  <r>
    <x v="2"/>
    <s v="Cycling"/>
    <s v="Cycling"/>
    <s v="Shimano"/>
    <s v="Dial"/>
    <x v="6"/>
    <x v="35"/>
    <n v="2022"/>
    <n v="12060"/>
    <n v="32880"/>
  </r>
  <r>
    <x v="2"/>
    <s v="Cycling"/>
    <s v="Cycling"/>
    <s v="Shimano"/>
    <s v="Dial"/>
    <x v="6"/>
    <x v="35"/>
    <n v="2022"/>
    <n v="4020"/>
    <n v="10960"/>
  </r>
  <r>
    <x v="2"/>
    <s v="Cycling"/>
    <s v="Cycling"/>
    <s v="Shimano"/>
    <s v="Dial"/>
    <x v="6"/>
    <x v="35"/>
    <n v="2022"/>
    <n v="3015"/>
    <n v="8220"/>
  </r>
  <r>
    <x v="2"/>
    <s v="Cycling"/>
    <s v="Cycling"/>
    <s v="Shimano"/>
    <s v="Dial"/>
    <x v="6"/>
    <x v="35"/>
    <n v="2022"/>
    <n v="1000"/>
    <n v="2740"/>
  </r>
  <r>
    <x v="2"/>
    <s v="Cycling"/>
    <s v="Cycling"/>
    <s v="Shimano"/>
    <s v="Dial"/>
    <x v="6"/>
    <x v="35"/>
    <n v="2022"/>
    <n v="500"/>
    <n v="1370"/>
  </r>
  <r>
    <x v="2"/>
    <s v="Cycling"/>
    <s v="Cycling"/>
    <s v="Shimano"/>
    <s v="Dial"/>
    <x v="6"/>
    <x v="35"/>
    <n v="2022"/>
    <n v="1005"/>
    <n v="2740"/>
  </r>
  <r>
    <x v="2"/>
    <s v="Cycling"/>
    <s v="Cycling"/>
    <s v="Shimano"/>
    <s v="Dial"/>
    <x v="20"/>
    <x v="51"/>
    <n v="2022"/>
    <n v="1005"/>
    <n v="4870"/>
  </r>
  <r>
    <x v="2"/>
    <s v="Cycling"/>
    <s v="Cycling"/>
    <s v="Shimano"/>
    <s v="Dial"/>
    <x v="20"/>
    <x v="51"/>
    <n v="2022"/>
    <n v="100"/>
    <n v="487"/>
  </r>
  <r>
    <x v="2"/>
    <s v="Cycling"/>
    <s v="Cycling"/>
    <s v="Shimano"/>
    <s v="Dial"/>
    <x v="20"/>
    <x v="51"/>
    <n v="2022"/>
    <n v="2515"/>
    <n v="12175"/>
  </r>
  <r>
    <x v="2"/>
    <s v="Cycling"/>
    <s v="Cycling"/>
    <s v="Shimano"/>
    <s v="Dial"/>
    <x v="20"/>
    <x v="51"/>
    <n v="2022"/>
    <n v="1510"/>
    <n v="7305"/>
  </r>
  <r>
    <x v="2"/>
    <s v="Cycling"/>
    <s v="Cycling"/>
    <s v="Shimano"/>
    <s v="Dial"/>
    <x v="20"/>
    <x v="51"/>
    <n v="2022"/>
    <n v="500"/>
    <n v="2435"/>
  </r>
  <r>
    <x v="2"/>
    <s v="Cycling"/>
    <s v="Cycling"/>
    <s v="Shimano"/>
    <s v="Dial"/>
    <x v="20"/>
    <x v="52"/>
    <n v="2022"/>
    <n v="1005"/>
    <n v="4870"/>
  </r>
  <r>
    <x v="2"/>
    <s v="Cycling"/>
    <s v="Cycling"/>
    <s v="Shimano"/>
    <s v="Dial"/>
    <x v="20"/>
    <x v="52"/>
    <n v="2022"/>
    <n v="100"/>
    <n v="487"/>
  </r>
  <r>
    <x v="2"/>
    <s v="Cycling"/>
    <s v="Cycling"/>
    <s v="Shimano"/>
    <s v="Dial"/>
    <x v="20"/>
    <x v="52"/>
    <n v="2022"/>
    <n v="2515"/>
    <n v="12175"/>
  </r>
  <r>
    <x v="2"/>
    <s v="Cycling"/>
    <s v="Cycling"/>
    <s v="Shimano"/>
    <s v="Dial"/>
    <x v="20"/>
    <x v="52"/>
    <n v="2022"/>
    <n v="1510"/>
    <n v="7305"/>
  </r>
  <r>
    <x v="2"/>
    <s v="Cycling"/>
    <s v="Cycling"/>
    <s v="Shimano"/>
    <s v="Dial"/>
    <x v="20"/>
    <x v="52"/>
    <n v="2022"/>
    <n v="500"/>
    <n v="2435"/>
  </r>
  <r>
    <x v="0"/>
    <s v="Cycling"/>
    <s v="Cycling"/>
    <s v="Specialized"/>
    <s v="Dial"/>
    <x v="16"/>
    <x v="144"/>
    <n v="2022"/>
    <n v="2565"/>
    <n v="8287.5"/>
  </r>
  <r>
    <x v="0"/>
    <s v="Cycling"/>
    <s v="Cycling"/>
    <s v="Specialized"/>
    <s v="Dial"/>
    <x v="16"/>
    <x v="144"/>
    <n v="2022"/>
    <n v="2865"/>
    <n v="9262.5"/>
  </r>
  <r>
    <x v="0"/>
    <s v="Cycling"/>
    <s v="Cycling"/>
    <s v="Specialized"/>
    <s v="Dial"/>
    <x v="3"/>
    <x v="5"/>
    <n v="2022"/>
    <n v="0"/>
    <n v="0"/>
  </r>
  <r>
    <x v="0"/>
    <s v="Cycling"/>
    <s v="Cycling"/>
    <s v="Specialized"/>
    <s v="Dial"/>
    <x v="3"/>
    <x v="5"/>
    <n v="2022"/>
    <n v="6235"/>
    <n v="13764"/>
  </r>
  <r>
    <x v="0"/>
    <s v="Cycling"/>
    <s v="Cycling"/>
    <s v="Specialized"/>
    <s v="Dial"/>
    <x v="3"/>
    <x v="5"/>
    <n v="2022"/>
    <n v="8045"/>
    <n v="17760"/>
  </r>
  <r>
    <x v="0"/>
    <s v="Cycling"/>
    <s v="Cycling"/>
    <s v="Specialized"/>
    <s v="Dial"/>
    <x v="3"/>
    <x v="6"/>
    <n v="2022"/>
    <n v="0"/>
    <n v="0"/>
  </r>
  <r>
    <x v="0"/>
    <s v="Cycling"/>
    <s v="Cycling"/>
    <s v="Specialized"/>
    <s v="Dial"/>
    <x v="3"/>
    <x v="6"/>
    <n v="2022"/>
    <n v="6235"/>
    <n v="13764"/>
  </r>
  <r>
    <x v="0"/>
    <s v="Cycling"/>
    <s v="Cycling"/>
    <s v="Specialized"/>
    <s v="Dial"/>
    <x v="3"/>
    <x v="6"/>
    <n v="2022"/>
    <n v="8045"/>
    <n v="17760"/>
  </r>
  <r>
    <x v="0"/>
    <s v="Cycling"/>
    <s v="Cycling"/>
    <s v="Specialized"/>
    <s v="Dial"/>
    <x v="8"/>
    <x v="67"/>
    <n v="2022"/>
    <n v="225"/>
    <n v="297"/>
  </r>
  <r>
    <x v="0"/>
    <s v="Cycling"/>
    <s v="Cycling"/>
    <s v="Specialized"/>
    <s v="Dial"/>
    <x v="8"/>
    <x v="67"/>
    <n v="2022"/>
    <n v="200"/>
    <n v="264"/>
  </r>
  <r>
    <x v="0"/>
    <s v="Cycling"/>
    <s v="Cycling"/>
    <s v="Specialized"/>
    <s v="Dial"/>
    <x v="8"/>
    <x v="67"/>
    <n v="2022"/>
    <n v="16790"/>
    <n v="22044"/>
  </r>
  <r>
    <x v="0"/>
    <s v="Cycling"/>
    <s v="Cycling"/>
    <s v="Specialized"/>
    <s v="Dial"/>
    <x v="8"/>
    <x v="67"/>
    <n v="2022"/>
    <n v="44725"/>
    <n v="60051.75"/>
  </r>
  <r>
    <x v="0"/>
    <s v="Cycling"/>
    <s v="Cycling"/>
    <s v="Specialized"/>
    <s v="Dial"/>
    <x v="8"/>
    <x v="67"/>
    <n v="2022"/>
    <n v="4345"/>
    <n v="5838.75"/>
  </r>
  <r>
    <x v="0"/>
    <s v="Cycling"/>
    <s v="Cycling"/>
    <s v="Specialized"/>
    <s v="Dial"/>
    <x v="8"/>
    <x v="67"/>
    <n v="2022"/>
    <n v="750"/>
    <n v="1012.5"/>
  </r>
  <r>
    <x v="0"/>
    <s v="Cycling"/>
    <s v="Cycling"/>
    <s v="Specialized"/>
    <s v="Dial"/>
    <x v="8"/>
    <x v="67"/>
    <n v="2022"/>
    <n v="3970"/>
    <n v="5293"/>
  </r>
  <r>
    <x v="0"/>
    <s v="Cycling"/>
    <s v="Cycling"/>
    <s v="Specialized"/>
    <s v="Dial"/>
    <x v="8"/>
    <x v="67"/>
    <n v="2022"/>
    <n v="1985"/>
    <n v="2705.75"/>
  </r>
  <r>
    <x v="0"/>
    <s v="Cycling"/>
    <s v="Cycling"/>
    <s v="Specialized"/>
    <s v="Dial"/>
    <x v="8"/>
    <x v="67"/>
    <n v="2022"/>
    <n v="50"/>
    <n v="68.5"/>
  </r>
  <r>
    <x v="0"/>
    <s v="Cycling"/>
    <s v="Cycling"/>
    <s v="Specialized"/>
    <s v="Dial"/>
    <x v="8"/>
    <x v="67"/>
    <n v="2022"/>
    <n v="100"/>
    <n v="137"/>
  </r>
  <r>
    <x v="0"/>
    <s v="Cycling"/>
    <s v="Cycling"/>
    <s v="Specialized"/>
    <s v="Dial"/>
    <x v="8"/>
    <x v="68"/>
    <n v="2022"/>
    <n v="225"/>
    <n v="297"/>
  </r>
  <r>
    <x v="0"/>
    <s v="Cycling"/>
    <s v="Cycling"/>
    <s v="Specialized"/>
    <s v="Dial"/>
    <x v="8"/>
    <x v="68"/>
    <n v="2022"/>
    <n v="200"/>
    <n v="264"/>
  </r>
  <r>
    <x v="0"/>
    <s v="Cycling"/>
    <s v="Cycling"/>
    <s v="Specialized"/>
    <s v="Dial"/>
    <x v="8"/>
    <x v="68"/>
    <n v="2022"/>
    <n v="16740"/>
    <n v="21978"/>
  </r>
  <r>
    <x v="0"/>
    <s v="Cycling"/>
    <s v="Cycling"/>
    <s v="Specialized"/>
    <s v="Dial"/>
    <x v="8"/>
    <x v="68"/>
    <n v="2022"/>
    <n v="44775"/>
    <n v="60117.75"/>
  </r>
  <r>
    <x v="0"/>
    <s v="Cycling"/>
    <s v="Cycling"/>
    <s v="Specialized"/>
    <s v="Dial"/>
    <x v="8"/>
    <x v="68"/>
    <n v="2022"/>
    <n v="4345"/>
    <n v="5838.75"/>
  </r>
  <r>
    <x v="0"/>
    <s v="Cycling"/>
    <s v="Cycling"/>
    <s v="Specialized"/>
    <s v="Dial"/>
    <x v="8"/>
    <x v="68"/>
    <n v="2022"/>
    <n v="850"/>
    <n v="1147.5"/>
  </r>
  <r>
    <x v="0"/>
    <s v="Cycling"/>
    <s v="Cycling"/>
    <s v="Specialized"/>
    <s v="Dial"/>
    <x v="8"/>
    <x v="68"/>
    <n v="2022"/>
    <n v="100"/>
    <n v="135"/>
  </r>
  <r>
    <x v="0"/>
    <s v="Cycling"/>
    <s v="Cycling"/>
    <s v="Specialized"/>
    <s v="Dial"/>
    <x v="8"/>
    <x v="68"/>
    <n v="2022"/>
    <n v="3970"/>
    <n v="5293"/>
  </r>
  <r>
    <x v="0"/>
    <s v="Cycling"/>
    <s v="Cycling"/>
    <s v="Specialized"/>
    <s v="Dial"/>
    <x v="8"/>
    <x v="68"/>
    <n v="2022"/>
    <n v="1985"/>
    <n v="2705.75"/>
  </r>
  <r>
    <x v="0"/>
    <s v="Cycling"/>
    <s v="Cycling"/>
    <s v="Specialized"/>
    <s v="Dial"/>
    <x v="8"/>
    <x v="68"/>
    <n v="2022"/>
    <n v="50"/>
    <n v="68.5"/>
  </r>
  <r>
    <x v="0"/>
    <s v="Cycling"/>
    <s v="Cycling"/>
    <s v="Specialized"/>
    <s v="Dial"/>
    <x v="8"/>
    <x v="68"/>
    <n v="2022"/>
    <n v="100"/>
    <n v="137"/>
  </r>
  <r>
    <x v="0"/>
    <s v="Cycling"/>
    <s v="Cycling"/>
    <s v="Specialized"/>
    <s v="Dial"/>
    <x v="11"/>
    <x v="18"/>
    <n v="2022"/>
    <n v="0"/>
    <n v="0"/>
  </r>
  <r>
    <x v="0"/>
    <s v="Cycling"/>
    <s v="Cycling"/>
    <s v="Specialized"/>
    <s v="Dial"/>
    <x v="11"/>
    <x v="18"/>
    <n v="2022"/>
    <n v="43420"/>
    <n v="129168"/>
  </r>
  <r>
    <x v="0"/>
    <s v="Cycling"/>
    <s v="Cycling"/>
    <s v="Specialized"/>
    <s v="Dial"/>
    <x v="11"/>
    <x v="18"/>
    <n v="2022"/>
    <n v="7590"/>
    <n v="22574.5"/>
  </r>
  <r>
    <x v="0"/>
    <s v="Cycling"/>
    <s v="Cycling"/>
    <s v="Specialized"/>
    <s v="Dial"/>
    <x v="11"/>
    <x v="18"/>
    <n v="2022"/>
    <n v="1455"/>
    <n v="4335.5"/>
  </r>
  <r>
    <x v="0"/>
    <s v="Cycling"/>
    <s v="Cycling"/>
    <s v="Specialized"/>
    <s v="Dial"/>
    <x v="11"/>
    <x v="18"/>
    <n v="2022"/>
    <n v="2840"/>
    <n v="8446.75"/>
  </r>
  <r>
    <x v="0"/>
    <s v="Cycling"/>
    <s v="Cycling"/>
    <s v="Specialized"/>
    <s v="Dial"/>
    <x v="11"/>
    <x v="18"/>
    <n v="2022"/>
    <n v="5860"/>
    <n v="17416.75"/>
  </r>
  <r>
    <x v="0"/>
    <s v="Cycling"/>
    <s v="Cycling"/>
    <s v="Specialized"/>
    <s v="Dial"/>
    <x v="11"/>
    <x v="18"/>
    <n v="2022"/>
    <n v="4125"/>
    <n v="12259"/>
  </r>
  <r>
    <x v="0"/>
    <s v="Cycling"/>
    <s v="Cycling"/>
    <s v="Specialized"/>
    <s v="Dial"/>
    <x v="11"/>
    <x v="18"/>
    <n v="2022"/>
    <n v="50"/>
    <n v="149.5"/>
  </r>
  <r>
    <x v="0"/>
    <s v="Cycling"/>
    <s v="Cycling"/>
    <s v="Specialized"/>
    <s v="Dial"/>
    <x v="11"/>
    <x v="18"/>
    <n v="2022"/>
    <n v="225"/>
    <n v="672.75"/>
  </r>
  <r>
    <x v="0"/>
    <s v="Cycling"/>
    <s v="Cycling"/>
    <s v="Specialized"/>
    <s v="Dial"/>
    <x v="11"/>
    <x v="18"/>
    <n v="2022"/>
    <n v="0"/>
    <n v="0"/>
  </r>
  <r>
    <x v="0"/>
    <s v="Cycling"/>
    <s v="Cycling"/>
    <s v="Specialized"/>
    <s v="Dial"/>
    <x v="11"/>
    <x v="18"/>
    <n v="2022"/>
    <n v="4700"/>
    <n v="13978.25"/>
  </r>
  <r>
    <x v="0"/>
    <s v="Cycling"/>
    <s v="Cycling"/>
    <s v="Specialized"/>
    <s v="Dial"/>
    <x v="11"/>
    <x v="18"/>
    <n v="2022"/>
    <n v="3015"/>
    <n v="8970"/>
  </r>
  <r>
    <x v="0"/>
    <s v="Cycling"/>
    <s v="Cycling"/>
    <s v="Specialized"/>
    <s v="Dial"/>
    <x v="11"/>
    <x v="145"/>
    <n v="2022"/>
    <n v="450"/>
    <n v="1336.5"/>
  </r>
  <r>
    <x v="0"/>
    <s v="Cycling"/>
    <s v="Cycling"/>
    <s v="Specialized"/>
    <s v="Dial"/>
    <x v="11"/>
    <x v="145"/>
    <n v="2022"/>
    <n v="7690"/>
    <n v="22720.5"/>
  </r>
  <r>
    <x v="0"/>
    <s v="Cycling"/>
    <s v="Cycling"/>
    <s v="Specialized"/>
    <s v="Dial"/>
    <x v="11"/>
    <x v="145"/>
    <n v="2022"/>
    <n v="250"/>
    <n v="742.5"/>
  </r>
  <r>
    <x v="0"/>
    <s v="Cycling"/>
    <s v="Cycling"/>
    <s v="Specialized"/>
    <s v="Dial"/>
    <x v="11"/>
    <x v="145"/>
    <n v="2022"/>
    <n v="1660"/>
    <n v="4900.5"/>
  </r>
  <r>
    <x v="0"/>
    <s v="Cycling"/>
    <s v="Cycling"/>
    <s v="Specialized"/>
    <s v="Dial"/>
    <x v="11"/>
    <x v="145"/>
    <n v="2022"/>
    <n v="50"/>
    <n v="148.5"/>
  </r>
  <r>
    <x v="0"/>
    <s v="Cycling"/>
    <s v="Cycling"/>
    <s v="Specialized"/>
    <s v="Dial"/>
    <x v="11"/>
    <x v="145"/>
    <n v="2022"/>
    <n v="100"/>
    <n v="297"/>
  </r>
  <r>
    <x v="0"/>
    <s v="Cycling"/>
    <s v="Cycling"/>
    <s v="Specialized"/>
    <s v="Dial"/>
    <x v="11"/>
    <x v="146"/>
    <n v="2022"/>
    <n v="450"/>
    <n v="1336.5"/>
  </r>
  <r>
    <x v="0"/>
    <s v="Cycling"/>
    <s v="Cycling"/>
    <s v="Specialized"/>
    <s v="Dial"/>
    <x v="11"/>
    <x v="146"/>
    <n v="2022"/>
    <n v="7690"/>
    <n v="22720.5"/>
  </r>
  <r>
    <x v="0"/>
    <s v="Cycling"/>
    <s v="Cycling"/>
    <s v="Specialized"/>
    <s v="Dial"/>
    <x v="11"/>
    <x v="146"/>
    <n v="2022"/>
    <n v="250"/>
    <n v="742.5"/>
  </r>
  <r>
    <x v="0"/>
    <s v="Cycling"/>
    <s v="Cycling"/>
    <s v="Specialized"/>
    <s v="Dial"/>
    <x v="11"/>
    <x v="146"/>
    <n v="2022"/>
    <n v="1660"/>
    <n v="4900.5"/>
  </r>
  <r>
    <x v="0"/>
    <s v="Cycling"/>
    <s v="Cycling"/>
    <s v="Specialized"/>
    <s v="Dial"/>
    <x v="11"/>
    <x v="146"/>
    <n v="2022"/>
    <n v="50"/>
    <n v="148.5"/>
  </r>
  <r>
    <x v="0"/>
    <s v="Cycling"/>
    <s v="Cycling"/>
    <s v="Specialized"/>
    <s v="Dial"/>
    <x v="11"/>
    <x v="146"/>
    <n v="2022"/>
    <n v="100"/>
    <n v="297"/>
  </r>
  <r>
    <x v="0"/>
    <s v="Cycling"/>
    <s v="Cycling"/>
    <s v="Specialized"/>
    <s v="Dial"/>
    <x v="11"/>
    <x v="19"/>
    <n v="2022"/>
    <n v="43420"/>
    <n v="129168"/>
  </r>
  <r>
    <x v="0"/>
    <s v="Cycling"/>
    <s v="Cycling"/>
    <s v="Specialized"/>
    <s v="Dial"/>
    <x v="11"/>
    <x v="19"/>
    <n v="2022"/>
    <n v="0"/>
    <n v="0"/>
  </r>
  <r>
    <x v="0"/>
    <s v="Cycling"/>
    <s v="Cycling"/>
    <s v="Specialized"/>
    <s v="Dial"/>
    <x v="11"/>
    <x v="19"/>
    <n v="2022"/>
    <n v="7590"/>
    <n v="22574.5"/>
  </r>
  <r>
    <x v="0"/>
    <s v="Cycling"/>
    <s v="Cycling"/>
    <s v="Specialized"/>
    <s v="Dial"/>
    <x v="11"/>
    <x v="19"/>
    <n v="2022"/>
    <n v="1455"/>
    <n v="4335.5"/>
  </r>
  <r>
    <x v="0"/>
    <s v="Cycling"/>
    <s v="Cycling"/>
    <s v="Specialized"/>
    <s v="Dial"/>
    <x v="11"/>
    <x v="19"/>
    <n v="2022"/>
    <n v="2840"/>
    <n v="8446.75"/>
  </r>
  <r>
    <x v="0"/>
    <s v="Cycling"/>
    <s v="Cycling"/>
    <s v="Specialized"/>
    <s v="Dial"/>
    <x v="11"/>
    <x v="19"/>
    <n v="2022"/>
    <n v="5860"/>
    <n v="17416.75"/>
  </r>
  <r>
    <x v="0"/>
    <s v="Cycling"/>
    <s v="Cycling"/>
    <s v="Specialized"/>
    <s v="Dial"/>
    <x v="11"/>
    <x v="19"/>
    <n v="2022"/>
    <n v="4125"/>
    <n v="12259"/>
  </r>
  <r>
    <x v="0"/>
    <s v="Cycling"/>
    <s v="Cycling"/>
    <s v="Specialized"/>
    <s v="Dial"/>
    <x v="11"/>
    <x v="19"/>
    <n v="2022"/>
    <n v="50"/>
    <n v="149.5"/>
  </r>
  <r>
    <x v="0"/>
    <s v="Cycling"/>
    <s v="Cycling"/>
    <s v="Specialized"/>
    <s v="Dial"/>
    <x v="11"/>
    <x v="19"/>
    <n v="2022"/>
    <n v="225"/>
    <n v="672.75"/>
  </r>
  <r>
    <x v="0"/>
    <s v="Cycling"/>
    <s v="Cycling"/>
    <s v="Specialized"/>
    <s v="Dial"/>
    <x v="11"/>
    <x v="19"/>
    <n v="2022"/>
    <n v="0"/>
    <n v="0"/>
  </r>
  <r>
    <x v="0"/>
    <s v="Cycling"/>
    <s v="Cycling"/>
    <s v="Specialized"/>
    <s v="Dial"/>
    <x v="11"/>
    <x v="19"/>
    <n v="2022"/>
    <n v="3015"/>
    <n v="8970"/>
  </r>
  <r>
    <x v="0"/>
    <s v="Cycling"/>
    <s v="Cycling"/>
    <s v="Specialized"/>
    <s v="Dial"/>
    <x v="37"/>
    <x v="147"/>
    <n v="2022"/>
    <n v="4475"/>
    <n v="13928.5"/>
  </r>
  <r>
    <x v="0"/>
    <s v="Cycling"/>
    <s v="Cycling"/>
    <s v="Specialized"/>
    <s v="Dial"/>
    <x v="37"/>
    <x v="147"/>
    <n v="2022"/>
    <n v="10555"/>
    <n v="32865"/>
  </r>
  <r>
    <x v="0"/>
    <s v="Cycling"/>
    <s v="Cycling"/>
    <s v="Specialized"/>
    <s v="Dial"/>
    <x v="37"/>
    <x v="148"/>
    <n v="2022"/>
    <n v="4475"/>
    <n v="13928.5"/>
  </r>
  <r>
    <x v="0"/>
    <s v="Cycling"/>
    <s v="Cycling"/>
    <s v="Specialized"/>
    <s v="Dial"/>
    <x v="37"/>
    <x v="148"/>
    <n v="2022"/>
    <n v="10555"/>
    <n v="32865"/>
  </r>
  <r>
    <x v="0"/>
    <s v="Cycling"/>
    <s v="Cycling"/>
    <s v="Specialized"/>
    <s v="Dial"/>
    <x v="38"/>
    <x v="149"/>
    <n v="2022"/>
    <n v="12565"/>
    <n v="80625"/>
  </r>
  <r>
    <x v="0"/>
    <s v="Cycling"/>
    <s v="Cycling"/>
    <s v="Specialized"/>
    <s v="Dial"/>
    <x v="38"/>
    <x v="149"/>
    <n v="2022"/>
    <n v="10310"/>
    <n v="66112.5"/>
  </r>
  <r>
    <x v="0"/>
    <s v="Cycling"/>
    <s v="Cycling"/>
    <s v="Specialized"/>
    <s v="Dial"/>
    <x v="38"/>
    <x v="149"/>
    <n v="2022"/>
    <n v="500"/>
    <n v="3225"/>
  </r>
  <r>
    <x v="0"/>
    <s v="Cycling"/>
    <s v="Cycling"/>
    <s v="Specialized"/>
    <s v="Dial"/>
    <x v="38"/>
    <x v="149"/>
    <n v="2022"/>
    <n v="1225"/>
    <n v="7901.25"/>
  </r>
  <r>
    <x v="0"/>
    <s v="Cycling"/>
    <s v="Cycling"/>
    <s v="Specialized"/>
    <s v="Dial"/>
    <x v="38"/>
    <x v="149"/>
    <n v="2022"/>
    <n v="500"/>
    <n v="3225"/>
  </r>
  <r>
    <x v="0"/>
    <s v="Cycling"/>
    <s v="Cycling"/>
    <s v="Specialized"/>
    <s v="Dial"/>
    <x v="38"/>
    <x v="149"/>
    <n v="2022"/>
    <n v="1060"/>
    <n v="6772.5"/>
  </r>
  <r>
    <x v="0"/>
    <s v="Cycling"/>
    <s v="Cycling"/>
    <s v="Specialized"/>
    <s v="Dial"/>
    <x v="38"/>
    <x v="149"/>
    <n v="2022"/>
    <n v="925"/>
    <n v="5966.25"/>
  </r>
  <r>
    <x v="0"/>
    <s v="Cycling"/>
    <s v="Cycling"/>
    <s v="Specialized"/>
    <s v="Dial"/>
    <x v="38"/>
    <x v="149"/>
    <n v="2022"/>
    <n v="1635"/>
    <n v="10481.25"/>
  </r>
  <r>
    <x v="0"/>
    <s v="Cycling"/>
    <s v="Cycling"/>
    <s v="Specialized"/>
    <s v="Dial"/>
    <x v="38"/>
    <x v="149"/>
    <n v="2022"/>
    <n v="2010"/>
    <n v="12900"/>
  </r>
  <r>
    <x v="0"/>
    <s v="Cycling"/>
    <s v="Cycling"/>
    <s v="Specialized"/>
    <s v="Dial"/>
    <x v="38"/>
    <x v="149"/>
    <n v="2022"/>
    <n v="300"/>
    <n v="1935"/>
  </r>
  <r>
    <x v="0"/>
    <s v="Cycling"/>
    <s v="Cycling"/>
    <s v="Specialized"/>
    <s v="Dial"/>
    <x v="38"/>
    <x v="149"/>
    <n v="2022"/>
    <n v="1210"/>
    <n v="7740"/>
  </r>
  <r>
    <x v="0"/>
    <s v="Cycling"/>
    <s v="Cycling"/>
    <s v="Specialized"/>
    <s v="Dial"/>
    <x v="38"/>
    <x v="149"/>
    <n v="2022"/>
    <n v="3365"/>
    <n v="21607.5"/>
  </r>
  <r>
    <x v="0"/>
    <s v="Cycling"/>
    <s v="Cycling"/>
    <s v="Specialized"/>
    <s v="Dial"/>
    <x v="38"/>
    <x v="149"/>
    <n v="2022"/>
    <n v="550"/>
    <n v="3547.5"/>
  </r>
  <r>
    <x v="0"/>
    <s v="Cycling"/>
    <s v="Cycling"/>
    <s v="Specialized"/>
    <s v="Dial"/>
    <x v="38"/>
    <x v="149"/>
    <n v="2022"/>
    <n v="1635"/>
    <n v="10481.25"/>
  </r>
  <r>
    <x v="0"/>
    <s v="Cycling"/>
    <s v="Cycling"/>
    <s v="Specialized"/>
    <s v="Dial"/>
    <x v="38"/>
    <x v="149"/>
    <n v="2022"/>
    <n v="3525"/>
    <n v="22575"/>
  </r>
  <r>
    <x v="0"/>
    <s v="Cycling"/>
    <s v="Cycling"/>
    <s v="Specialized"/>
    <s v="Dial"/>
    <x v="38"/>
    <x v="149"/>
    <n v="2022"/>
    <n v="1885"/>
    <n v="12093.75"/>
  </r>
  <r>
    <x v="0"/>
    <s v="Cycling"/>
    <s v="Cycling"/>
    <s v="Specialized"/>
    <s v="Dial"/>
    <x v="38"/>
    <x v="149"/>
    <n v="2022"/>
    <n v="275"/>
    <n v="1773.75"/>
  </r>
  <r>
    <x v="0"/>
    <s v="Cycling"/>
    <s v="Cycling"/>
    <s v="Specialized"/>
    <s v="Dial"/>
    <x v="38"/>
    <x v="149"/>
    <n v="2022"/>
    <n v="0"/>
    <n v="0"/>
  </r>
  <r>
    <x v="0"/>
    <s v="Cycling"/>
    <s v="Cycling"/>
    <s v="Specialized"/>
    <s v="Dial"/>
    <x v="38"/>
    <x v="149"/>
    <n v="2022"/>
    <n v="550"/>
    <n v="3547.5"/>
  </r>
  <r>
    <x v="0"/>
    <s v="Cycling"/>
    <s v="Cycling"/>
    <s v="Specialized"/>
    <s v="Dial"/>
    <x v="38"/>
    <x v="149"/>
    <n v="2022"/>
    <n v="6260"/>
    <n v="40151.25"/>
  </r>
  <r>
    <x v="0"/>
    <s v="Cycling"/>
    <s v="Cycling"/>
    <s v="Specialized"/>
    <s v="Dial"/>
    <x v="38"/>
    <x v="149"/>
    <n v="2022"/>
    <n v="1610"/>
    <n v="10320"/>
  </r>
  <r>
    <x v="0"/>
    <s v="Cycling"/>
    <s v="Cycling"/>
    <s v="Specialized"/>
    <s v="Dial"/>
    <x v="38"/>
    <x v="149"/>
    <n v="2022"/>
    <n v="3045"/>
    <n v="19511.25"/>
  </r>
  <r>
    <x v="0"/>
    <s v="Cycling"/>
    <s v="Cycling"/>
    <s v="Specialized"/>
    <s v="Dial"/>
    <x v="38"/>
    <x v="149"/>
    <n v="2022"/>
    <n v="300"/>
    <n v="1935"/>
  </r>
  <r>
    <x v="0"/>
    <s v="Cycling"/>
    <s v="Cycling"/>
    <s v="Specialized"/>
    <s v="Dial"/>
    <x v="38"/>
    <x v="149"/>
    <n v="2022"/>
    <n v="350"/>
    <n v="2257.5"/>
  </r>
  <r>
    <x v="0"/>
    <s v="Cycling"/>
    <s v="Cycling"/>
    <s v="Specialized"/>
    <s v="Dial"/>
    <x v="38"/>
    <x v="149"/>
    <n v="2022"/>
    <n v="450"/>
    <n v="2902.5"/>
  </r>
  <r>
    <x v="0"/>
    <s v="Cycling"/>
    <s v="Cycling"/>
    <s v="Specialized"/>
    <s v="Dial"/>
    <x v="38"/>
    <x v="149"/>
    <n v="2022"/>
    <n v="1235"/>
    <n v="7901.25"/>
  </r>
  <r>
    <x v="0"/>
    <s v="Cycling"/>
    <s v="Cycling"/>
    <s v="Specialized"/>
    <s v="Dial"/>
    <x v="38"/>
    <x v="149"/>
    <n v="2022"/>
    <n v="1985"/>
    <n v="12738.75"/>
  </r>
  <r>
    <x v="0"/>
    <s v="Cycling"/>
    <s v="Cycling"/>
    <s v="Specialized"/>
    <s v="Dial"/>
    <x v="38"/>
    <x v="150"/>
    <n v="2022"/>
    <n v="12565"/>
    <n v="75000"/>
  </r>
  <r>
    <x v="0"/>
    <s v="Cycling"/>
    <s v="Cycling"/>
    <s v="Specialized"/>
    <s v="Dial"/>
    <x v="38"/>
    <x v="150"/>
    <n v="2022"/>
    <n v="11920"/>
    <n v="71100"/>
  </r>
  <r>
    <x v="0"/>
    <s v="Cycling"/>
    <s v="Cycling"/>
    <s v="Specialized"/>
    <s v="Dial"/>
    <x v="38"/>
    <x v="150"/>
    <n v="2022"/>
    <n v="450"/>
    <n v="2700"/>
  </r>
  <r>
    <x v="0"/>
    <s v="Cycling"/>
    <s v="Cycling"/>
    <s v="Specialized"/>
    <s v="Dial"/>
    <x v="38"/>
    <x v="150"/>
    <n v="2022"/>
    <n v="1060"/>
    <n v="6300"/>
  </r>
  <r>
    <x v="0"/>
    <s v="Cycling"/>
    <s v="Cycling"/>
    <s v="Specialized"/>
    <s v="Dial"/>
    <x v="38"/>
    <x v="150"/>
    <n v="2022"/>
    <n v="925"/>
    <n v="5550"/>
  </r>
  <r>
    <x v="0"/>
    <s v="Cycling"/>
    <s v="Cycling"/>
    <s v="Specialized"/>
    <s v="Dial"/>
    <x v="38"/>
    <x v="150"/>
    <n v="2022"/>
    <n v="1685"/>
    <n v="10050"/>
  </r>
  <r>
    <x v="0"/>
    <s v="Cycling"/>
    <s v="Cycling"/>
    <s v="Specialized"/>
    <s v="Dial"/>
    <x v="38"/>
    <x v="150"/>
    <n v="2022"/>
    <n v="2010"/>
    <n v="12000"/>
  </r>
  <r>
    <x v="0"/>
    <s v="Cycling"/>
    <s v="Cycling"/>
    <s v="Specialized"/>
    <s v="Dial"/>
    <x v="38"/>
    <x v="150"/>
    <n v="2022"/>
    <n v="300"/>
    <n v="1800"/>
  </r>
  <r>
    <x v="0"/>
    <s v="Cycling"/>
    <s v="Cycling"/>
    <s v="Specialized"/>
    <s v="Dial"/>
    <x v="38"/>
    <x v="150"/>
    <n v="2022"/>
    <n v="2915"/>
    <n v="17400"/>
  </r>
  <r>
    <x v="0"/>
    <s v="Cycling"/>
    <s v="Cycling"/>
    <s v="Specialized"/>
    <s v="Dial"/>
    <x v="38"/>
    <x v="150"/>
    <n v="2022"/>
    <n v="50"/>
    <n v="300"/>
  </r>
  <r>
    <x v="0"/>
    <s v="Cycling"/>
    <s v="Cycling"/>
    <s v="Specialized"/>
    <s v="Dial"/>
    <x v="38"/>
    <x v="150"/>
    <n v="2022"/>
    <n v="1935"/>
    <n v="10050"/>
  </r>
  <r>
    <x v="0"/>
    <s v="Cycling"/>
    <s v="Cycling"/>
    <s v="Specialized"/>
    <s v="Dial"/>
    <x v="38"/>
    <x v="150"/>
    <n v="2022"/>
    <n v="3450"/>
    <n v="20550"/>
  </r>
  <r>
    <x v="0"/>
    <s v="Cycling"/>
    <s v="Cycling"/>
    <s v="Specialized"/>
    <s v="Dial"/>
    <x v="38"/>
    <x v="150"/>
    <n v="2022"/>
    <n v="1885"/>
    <n v="11250"/>
  </r>
  <r>
    <x v="0"/>
    <s v="Cycling"/>
    <s v="Cycling"/>
    <s v="Specialized"/>
    <s v="Dial"/>
    <x v="38"/>
    <x v="150"/>
    <n v="2022"/>
    <n v="350"/>
    <n v="2100"/>
  </r>
  <r>
    <x v="0"/>
    <s v="Cycling"/>
    <s v="Cycling"/>
    <s v="Specialized"/>
    <s v="Dial"/>
    <x v="38"/>
    <x v="151"/>
    <n v="2022"/>
    <n v="300"/>
    <n v="1800"/>
  </r>
  <r>
    <x v="0"/>
    <s v="Cycling"/>
    <s v="Cycling"/>
    <s v="Specialized"/>
    <s v="Dial"/>
    <x v="38"/>
    <x v="151"/>
    <n v="2022"/>
    <n v="175"/>
    <n v="1050"/>
  </r>
  <r>
    <x v="0"/>
    <s v="Cycling"/>
    <s v="Cycling"/>
    <s v="Specialized"/>
    <s v="Dial"/>
    <x v="38"/>
    <x v="151"/>
    <n v="2022"/>
    <n v="450"/>
    <n v="2700"/>
  </r>
  <r>
    <x v="0"/>
    <s v="Cycling"/>
    <s v="Cycling"/>
    <s v="Specialized"/>
    <s v="Dial"/>
    <x v="38"/>
    <x v="151"/>
    <n v="2022"/>
    <n v="1260"/>
    <n v="7500"/>
  </r>
  <r>
    <x v="0"/>
    <s v="Cycling"/>
    <s v="Cycling"/>
    <s v="Specialized"/>
    <s v="Dial"/>
    <x v="38"/>
    <x v="151"/>
    <n v="2022"/>
    <n v="1985"/>
    <n v="11850"/>
  </r>
  <r>
    <x v="0"/>
    <s v="Outdoor"/>
    <s v="Trail Run"/>
    <s v="Speedland"/>
    <s v="Dial"/>
    <x v="20"/>
    <x v="51"/>
    <n v="2022"/>
    <n v="2490"/>
    <n v="12053.25"/>
  </r>
  <r>
    <x v="0"/>
    <s v="Outdoor"/>
    <s v="Trail Run"/>
    <s v="Speedland"/>
    <s v="Dial"/>
    <x v="20"/>
    <x v="52"/>
    <n v="2022"/>
    <n v="2490"/>
    <n v="12053.25"/>
  </r>
  <r>
    <x v="1"/>
    <s v="Athletic"/>
    <s v="Athletic Kids"/>
    <s v="Superfit"/>
    <s v="Dial"/>
    <x v="2"/>
    <x v="4"/>
    <n v="2022"/>
    <n v="44220"/>
    <n v="50600"/>
  </r>
  <r>
    <x v="1"/>
    <s v="Athletic"/>
    <s v="Athletic Kids"/>
    <s v="Superfit"/>
    <s v="Dial"/>
    <x v="2"/>
    <x v="4"/>
    <n v="2022"/>
    <n v="42315"/>
    <n v="48415"/>
  </r>
  <r>
    <x v="1"/>
    <s v="Athletic"/>
    <s v="Athletic Kids"/>
    <s v="Superfit"/>
    <s v="Dial"/>
    <x v="2"/>
    <x v="97"/>
    <n v="2022"/>
    <n v="37690"/>
    <n v="42000"/>
  </r>
  <r>
    <x v="1"/>
    <s v="Athletic"/>
    <s v="Athletic Kids"/>
    <s v="Superfit"/>
    <s v="Dial"/>
    <x v="2"/>
    <x v="4"/>
    <n v="2022"/>
    <n v="33370"/>
    <n v="38180"/>
  </r>
  <r>
    <x v="1"/>
    <s v="Athletic"/>
    <s v="Athletic Kids"/>
    <s v="Superfit"/>
    <s v="Dial"/>
    <x v="2"/>
    <x v="4"/>
    <n v="2022"/>
    <n v="33470"/>
    <n v="37296"/>
  </r>
  <r>
    <x v="1"/>
    <s v="Athletic"/>
    <s v="Athletic Kids"/>
    <s v="Superfit"/>
    <s v="Dial"/>
    <x v="2"/>
    <x v="4"/>
    <n v="2022"/>
    <n v="28145"/>
    <n v="31360"/>
  </r>
  <r>
    <x v="1"/>
    <s v="Athletic"/>
    <s v="Athletic Kids"/>
    <s v="Superfit"/>
    <s v="Dial"/>
    <x v="2"/>
    <x v="4"/>
    <n v="2022"/>
    <n v="23620"/>
    <n v="27025"/>
  </r>
  <r>
    <x v="1"/>
    <s v="Athletic"/>
    <s v="Athletic Kids"/>
    <s v="Superfit"/>
    <s v="Dial"/>
    <x v="2"/>
    <x v="4"/>
    <n v="2022"/>
    <n v="12860"/>
    <n v="14720"/>
  </r>
  <r>
    <x v="1"/>
    <s v="Athletic"/>
    <s v="Athletic Kids"/>
    <s v="Superfit"/>
    <s v="Dial"/>
    <x v="2"/>
    <x v="4"/>
    <n v="2022"/>
    <n v="9045"/>
    <n v="10530"/>
  </r>
  <r>
    <x v="1"/>
    <s v="Athletic"/>
    <s v="Athletic Kids"/>
    <s v="Superfit"/>
    <s v="Dial"/>
    <x v="2"/>
    <x v="4"/>
    <n v="2022"/>
    <n v="8040"/>
    <n v="9200"/>
  </r>
  <r>
    <x v="1"/>
    <s v="Athletic"/>
    <s v="Athletic Kids"/>
    <s v="Superfit"/>
    <s v="Dial"/>
    <x v="2"/>
    <x v="97"/>
    <n v="2022"/>
    <n v="7035"/>
    <n v="7840"/>
  </r>
  <r>
    <x v="1"/>
    <s v="Athletic"/>
    <s v="Athletic Kids"/>
    <s v="Superfit"/>
    <s v="Dial"/>
    <x v="2"/>
    <x v="4"/>
    <n v="2022"/>
    <n v="6535"/>
    <n v="7475"/>
  </r>
  <r>
    <x v="1"/>
    <s v="Athletic"/>
    <s v="Athletic Kids"/>
    <s v="Superfit"/>
    <s v="Dial"/>
    <x v="2"/>
    <x v="4"/>
    <n v="2022"/>
    <n v="5025"/>
    <n v="5850"/>
  </r>
  <r>
    <x v="1"/>
    <s v="Athletic"/>
    <s v="Athletic Kids"/>
    <s v="Superfit"/>
    <s v="Dial"/>
    <x v="2"/>
    <x v="4"/>
    <n v="2022"/>
    <n v="1310"/>
    <n v="1521"/>
  </r>
  <r>
    <x v="1"/>
    <s v="Athletic"/>
    <s v="Athletic Kids"/>
    <s v="Superfit"/>
    <s v="Dial"/>
    <x v="2"/>
    <x v="4"/>
    <n v="2022"/>
    <n v="950"/>
    <n v="1092.5"/>
  </r>
  <r>
    <x v="1"/>
    <s v="Athletic"/>
    <s v="Athletic Kids"/>
    <s v="Superfit"/>
    <s v="Dial"/>
    <x v="2"/>
    <x v="97"/>
    <n v="2022"/>
    <n v="600"/>
    <n v="690"/>
  </r>
  <r>
    <x v="1"/>
    <s v="Athletic"/>
    <s v="Athletic Kids"/>
    <s v="Superfit"/>
    <s v="Dial"/>
    <x v="2"/>
    <x v="4"/>
    <n v="2022"/>
    <n v="300"/>
    <n v="351"/>
  </r>
  <r>
    <x v="1"/>
    <s v="Athletic"/>
    <s v="Athletic Kids"/>
    <s v="Superfit"/>
    <s v="Dial"/>
    <x v="2"/>
    <x v="97"/>
    <n v="2022"/>
    <n v="250"/>
    <n v="287.5"/>
  </r>
  <r>
    <x v="1"/>
    <s v="Athletic"/>
    <s v="Athletic Kids"/>
    <s v="Superfit"/>
    <s v="Dial"/>
    <x v="2"/>
    <x v="4"/>
    <n v="2022"/>
    <n v="200"/>
    <n v="234"/>
  </r>
  <r>
    <x v="1"/>
    <s v="Athletic"/>
    <s v="Athletic Kids"/>
    <s v="Superfit"/>
    <s v="Dial"/>
    <x v="2"/>
    <x v="4"/>
    <n v="2022"/>
    <n v="200"/>
    <n v="234"/>
  </r>
  <r>
    <x v="0"/>
    <s v="Workwear"/>
    <s v="Workwear"/>
    <s v="Tecnoboga"/>
    <s v="Dial"/>
    <x v="0"/>
    <x v="1"/>
    <n v="2022"/>
    <n v="2715"/>
    <n v="4509"/>
  </r>
  <r>
    <x v="0"/>
    <s v="Outdoor"/>
    <s v="Trail Run"/>
    <s v="The North Face"/>
    <s v="Dial"/>
    <x v="18"/>
    <x v="36"/>
    <n v="2022"/>
    <n v="6185"/>
    <n v="4735.5"/>
  </r>
  <r>
    <x v="0"/>
    <s v="Outdoor"/>
    <s v="Trail Run"/>
    <s v="The North Face"/>
    <s v="Dial"/>
    <x v="18"/>
    <x v="36"/>
    <n v="2022"/>
    <n v="1030"/>
    <n v="789.25"/>
  </r>
  <r>
    <x v="0"/>
    <s v="Outdoor"/>
    <s v="Trail Run"/>
    <s v="The North Face"/>
    <s v="Dial"/>
    <x v="18"/>
    <x v="37"/>
    <n v="2022"/>
    <n v="1030"/>
    <n v="789.25"/>
  </r>
  <r>
    <x v="0"/>
    <s v="Outdoor"/>
    <s v="Trail Run"/>
    <s v="The North Face"/>
    <s v="Dial"/>
    <x v="18"/>
    <x v="37"/>
    <n v="2022"/>
    <n v="1585"/>
    <n v="1212.75"/>
  </r>
  <r>
    <x v="0"/>
    <s v="Outdoor"/>
    <s v="Trail Run"/>
    <s v="The North Face"/>
    <s v="Dial"/>
    <x v="18"/>
    <x v="37"/>
    <n v="2022"/>
    <n v="16410"/>
    <n v="12896.75"/>
  </r>
  <r>
    <x v="2"/>
    <s v="Outdoor"/>
    <s v="Hike/Mountaineering"/>
    <s v="The North Face - Korea"/>
    <s v="Dial"/>
    <x v="18"/>
    <x v="37"/>
    <n v="2022"/>
    <n v="17790"/>
    <n v="13983"/>
  </r>
  <r>
    <x v="2"/>
    <s v="Outdoor"/>
    <s v="Hike/Mountaineering"/>
    <s v="The North Face - Korea"/>
    <s v="Dial"/>
    <x v="18"/>
    <x v="37"/>
    <n v="2022"/>
    <n v="3720"/>
    <n v="2923"/>
  </r>
  <r>
    <x v="2"/>
    <s v="Outdoor"/>
    <s v="Hike/Mountaineering"/>
    <s v="The North Face - Korea"/>
    <s v="Dial"/>
    <x v="18"/>
    <x v="37"/>
    <n v="2022"/>
    <n v="3720"/>
    <n v="2923"/>
  </r>
  <r>
    <x v="2"/>
    <s v="Outdoor"/>
    <s v="Hike/Mountaineering"/>
    <s v="The North Face - Korea"/>
    <s v="Dial"/>
    <x v="18"/>
    <x v="37"/>
    <n v="2022"/>
    <n v="4850"/>
    <n v="3811.75"/>
  </r>
  <r>
    <x v="2"/>
    <s v="Outdoor"/>
    <s v="Hike/Mountaineering"/>
    <s v="The North Face - Korea"/>
    <s v="Dial"/>
    <x v="18"/>
    <x v="37"/>
    <n v="2022"/>
    <n v="2865"/>
    <n v="2251.5"/>
  </r>
  <r>
    <x v="2"/>
    <s v="Outdoor"/>
    <s v="Hike/Mountaineering"/>
    <s v="The North Face - Korea"/>
    <s v="Dial"/>
    <x v="18"/>
    <x v="37"/>
    <n v="2022"/>
    <n v="15025"/>
    <n v="11810.5"/>
  </r>
  <r>
    <x v="2"/>
    <s v="Outdoor"/>
    <s v="Hike/Mountaineering"/>
    <s v="The North Face - Korea"/>
    <s v="Dial"/>
    <x v="18"/>
    <x v="37"/>
    <n v="2022"/>
    <n v="12365"/>
    <n v="9717"/>
  </r>
  <r>
    <x v="2"/>
    <s v="Outdoor"/>
    <s v="Hike/Mountaineering"/>
    <s v="The North Face - Korea"/>
    <s v="Dial"/>
    <x v="18"/>
    <x v="37"/>
    <n v="2022"/>
    <n v="14775"/>
    <n v="11613"/>
  </r>
  <r>
    <x v="2"/>
    <s v="Outdoor"/>
    <s v="Hike/Mountaineering"/>
    <s v="The North Face - Korea"/>
    <s v="Dial"/>
    <x v="18"/>
    <x v="37"/>
    <n v="2022"/>
    <n v="4125"/>
    <n v="3239"/>
  </r>
  <r>
    <x v="2"/>
    <s v="Outdoor"/>
    <s v="Hike/Mountaineering"/>
    <s v="The North Face - Korea"/>
    <s v="Dial"/>
    <x v="18"/>
    <x v="37"/>
    <n v="2022"/>
    <n v="4875"/>
    <n v="3831.5"/>
  </r>
  <r>
    <x v="2"/>
    <s v="Outdoor"/>
    <s v="Hike/Mountaineering"/>
    <s v="The North Face - Korea"/>
    <s v="Dial"/>
    <x v="18"/>
    <x v="37"/>
    <n v="2022"/>
    <n v="2515"/>
    <n v="1975"/>
  </r>
  <r>
    <x v="2"/>
    <s v="Outdoor"/>
    <s v="Hike/Mountaineering"/>
    <s v="The North Face - Korea"/>
    <s v="Dial"/>
    <x v="18"/>
    <x v="37"/>
    <n v="2022"/>
    <n v="7390"/>
    <n v="5806.5"/>
  </r>
  <r>
    <x v="2"/>
    <s v="Outdoor"/>
    <s v="Hike/Mountaineering"/>
    <s v="The North Face - Korea"/>
    <s v="Dial"/>
    <x v="18"/>
    <x v="37"/>
    <n v="2022"/>
    <n v="4925"/>
    <n v="3871"/>
  </r>
  <r>
    <x v="2"/>
    <s v="Outdoor"/>
    <s v="Hike/Mountaineering"/>
    <s v="The North Face - Korea"/>
    <s v="Dial"/>
    <x v="18"/>
    <x v="37"/>
    <n v="2022"/>
    <n v="25"/>
    <n v="19.75"/>
  </r>
  <r>
    <x v="2"/>
    <s v="Outdoor"/>
    <s v="Hike/Mountaineering"/>
    <s v="The North Face - Korea"/>
    <s v="Dial"/>
    <x v="18"/>
    <x v="37"/>
    <n v="2022"/>
    <n v="22765"/>
    <n v="17893.5"/>
  </r>
  <r>
    <x v="2"/>
    <s v="Outdoor"/>
    <s v="Hike/Mountaineering"/>
    <s v="The North Face - Korea"/>
    <s v="Dial"/>
    <x v="18"/>
    <x v="37"/>
    <n v="2022"/>
    <n v="13420"/>
    <n v="10279.5"/>
  </r>
  <r>
    <x v="2"/>
    <s v="Outdoor"/>
    <s v="Hike/Mountaineering"/>
    <s v="The North Face - Korea"/>
    <s v="Dial"/>
    <x v="18"/>
    <x v="37"/>
    <n v="2022"/>
    <n v="49855"/>
    <n v="38192"/>
  </r>
  <r>
    <x v="2"/>
    <s v="Outdoor"/>
    <s v="Hike/Mountaineering"/>
    <s v="The North Face - Korea"/>
    <s v="Dial"/>
    <x v="18"/>
    <x v="37"/>
    <n v="2022"/>
    <n v="82870"/>
    <n v="63486.5"/>
  </r>
  <r>
    <x v="2"/>
    <s v="Outdoor"/>
    <s v="Hike/Mountaineering"/>
    <s v="The North Face - Korea"/>
    <s v="Dial"/>
    <x v="18"/>
    <x v="37"/>
    <n v="2022"/>
    <n v="25090"/>
    <n v="19710.5"/>
  </r>
  <r>
    <x v="2"/>
    <s v="Outdoor"/>
    <s v="Hike/Mountaineering"/>
    <s v="The North Face - Korea"/>
    <s v="Dial"/>
    <x v="18"/>
    <x v="37"/>
    <n v="2022"/>
    <n v="7265"/>
    <n v="5707.75"/>
  </r>
  <r>
    <x v="2"/>
    <s v="Outdoor"/>
    <s v="Hike/Mountaineering"/>
    <s v="The North Face - Korea"/>
    <s v="Dial"/>
    <x v="18"/>
    <x v="37"/>
    <n v="2022"/>
    <n v="6110"/>
    <n v="4799.25"/>
  </r>
  <r>
    <x v="2"/>
    <s v="Outdoor"/>
    <s v="Hike/Mountaineering"/>
    <s v="The North Face - Korea"/>
    <s v="Dial"/>
    <x v="18"/>
    <x v="37"/>
    <n v="2022"/>
    <n v="14070"/>
    <n v="11060"/>
  </r>
  <r>
    <x v="2"/>
    <s v="Outdoor"/>
    <s v="Hike/Mountaineering"/>
    <s v="The North Face - Korea"/>
    <s v="Dial"/>
    <x v="18"/>
    <x v="37"/>
    <n v="2022"/>
    <n v="15635"/>
    <n v="12284.5"/>
  </r>
  <r>
    <x v="2"/>
    <s v="Outdoor"/>
    <s v="Hike/Mountaineering"/>
    <s v="The North Face - Korea"/>
    <s v="Dial"/>
    <x v="18"/>
    <x v="37"/>
    <n v="2022"/>
    <n v="33695"/>
    <n v="26484.75"/>
  </r>
  <r>
    <x v="2"/>
    <s v="Outdoor"/>
    <s v="Hike/Mountaineering"/>
    <s v="The North Face - Korea"/>
    <s v="Dial"/>
    <x v="18"/>
    <x v="37"/>
    <n v="2022"/>
    <n v="26285"/>
    <n v="20658.5"/>
  </r>
  <r>
    <x v="2"/>
    <s v="Outdoor"/>
    <s v="Hike/Mountaineering"/>
    <s v="The North Face - Korea"/>
    <s v="Dial"/>
    <x v="18"/>
    <x v="37"/>
    <n v="2022"/>
    <n v="19150"/>
    <n v="15049.5"/>
  </r>
  <r>
    <x v="0"/>
    <s v="Cycling"/>
    <s v="Cycling"/>
    <s v="Trek"/>
    <s v="Dial"/>
    <x v="16"/>
    <x v="98"/>
    <n v="2022"/>
    <n v="400"/>
    <n v="1204"/>
  </r>
  <r>
    <x v="0"/>
    <s v="Cycling"/>
    <s v="Cycling"/>
    <s v="Trek"/>
    <s v="Dial"/>
    <x v="16"/>
    <x v="98"/>
    <n v="2022"/>
    <n v="200"/>
    <n v="602"/>
  </r>
  <r>
    <x v="0"/>
    <s v="Cycling"/>
    <s v="Cycling"/>
    <s v="Trek"/>
    <s v="Dial"/>
    <x v="16"/>
    <x v="98"/>
    <n v="2022"/>
    <n v="400"/>
    <n v="1204"/>
  </r>
  <r>
    <x v="0"/>
    <s v="Cycling"/>
    <s v="Cycling"/>
    <s v="Trek"/>
    <s v="Dial"/>
    <x v="16"/>
    <x v="98"/>
    <n v="2022"/>
    <n v="200"/>
    <n v="602"/>
  </r>
  <r>
    <x v="0"/>
    <s v="Cycling"/>
    <s v="Cycling"/>
    <s v="Trek"/>
    <s v="Dial"/>
    <x v="16"/>
    <x v="98"/>
    <n v="2022"/>
    <n v="850"/>
    <n v="2541.5"/>
  </r>
  <r>
    <x v="0"/>
    <s v="Cycling"/>
    <s v="Cycling"/>
    <s v="Trek"/>
    <s v="Dial"/>
    <x v="16"/>
    <x v="98"/>
    <n v="2022"/>
    <n v="400"/>
    <n v="1196"/>
  </r>
  <r>
    <x v="0"/>
    <s v="Cycling"/>
    <s v="Cycling"/>
    <s v="Trek"/>
    <s v="Dial"/>
    <x v="16"/>
    <x v="98"/>
    <n v="2022"/>
    <n v="600"/>
    <n v="1794"/>
  </r>
  <r>
    <x v="0"/>
    <s v="Cycling"/>
    <s v="Cycling"/>
    <s v="Trek"/>
    <s v="Dial"/>
    <x v="16"/>
    <x v="98"/>
    <n v="2022"/>
    <n v="350"/>
    <n v="1046.5"/>
  </r>
  <r>
    <x v="0"/>
    <s v="Cycling"/>
    <s v="Cycling"/>
    <s v="Trek"/>
    <s v="Dial"/>
    <x v="16"/>
    <x v="116"/>
    <n v="2022"/>
    <n v="4125"/>
    <n v="12341"/>
  </r>
  <r>
    <x v="0"/>
    <s v="Cycling"/>
    <s v="Cycling"/>
    <s v="Trek"/>
    <s v="Dial"/>
    <x v="16"/>
    <x v="116"/>
    <n v="2022"/>
    <n v="1660"/>
    <n v="4966.5"/>
  </r>
  <r>
    <x v="0"/>
    <s v="Cycling"/>
    <s v="Cycling"/>
    <s v="Trek"/>
    <s v="Dial"/>
    <x v="16"/>
    <x v="116"/>
    <n v="2022"/>
    <n v="3920"/>
    <n v="11739"/>
  </r>
  <r>
    <x v="0"/>
    <s v="Cycling"/>
    <s v="Cycling"/>
    <s v="Trek"/>
    <s v="Dial"/>
    <x v="16"/>
    <x v="116"/>
    <n v="2022"/>
    <n v="1260"/>
    <n v="3762.5"/>
  </r>
  <r>
    <x v="0"/>
    <s v="Cycling"/>
    <s v="Cycling"/>
    <s v="Trek"/>
    <s v="Dial"/>
    <x v="16"/>
    <x v="100"/>
    <n v="2022"/>
    <n v="400"/>
    <n v="1204"/>
  </r>
  <r>
    <x v="0"/>
    <s v="Cycling"/>
    <s v="Cycling"/>
    <s v="Trek"/>
    <s v="Dial"/>
    <x v="16"/>
    <x v="100"/>
    <n v="2022"/>
    <n v="200"/>
    <n v="602"/>
  </r>
  <r>
    <x v="0"/>
    <s v="Cycling"/>
    <s v="Cycling"/>
    <s v="Trek"/>
    <s v="Dial"/>
    <x v="16"/>
    <x v="100"/>
    <n v="2022"/>
    <n v="400"/>
    <n v="1204"/>
  </r>
  <r>
    <x v="0"/>
    <s v="Cycling"/>
    <s v="Cycling"/>
    <s v="Trek"/>
    <s v="Dial"/>
    <x v="16"/>
    <x v="100"/>
    <n v="2022"/>
    <n v="200"/>
    <n v="602"/>
  </r>
  <r>
    <x v="0"/>
    <s v="Cycling"/>
    <s v="Cycling"/>
    <s v="Trek"/>
    <s v="Dial"/>
    <x v="16"/>
    <x v="100"/>
    <n v="2022"/>
    <n v="850"/>
    <n v="2541.5"/>
  </r>
  <r>
    <x v="0"/>
    <s v="Cycling"/>
    <s v="Cycling"/>
    <s v="Trek"/>
    <s v="Dial"/>
    <x v="16"/>
    <x v="100"/>
    <n v="2022"/>
    <n v="400"/>
    <n v="1196"/>
  </r>
  <r>
    <x v="0"/>
    <s v="Cycling"/>
    <s v="Cycling"/>
    <s v="Trek"/>
    <s v="Dial"/>
    <x v="16"/>
    <x v="100"/>
    <n v="2022"/>
    <n v="600"/>
    <n v="1794"/>
  </r>
  <r>
    <x v="0"/>
    <s v="Cycling"/>
    <s v="Cycling"/>
    <s v="Trek"/>
    <s v="Dial"/>
    <x v="16"/>
    <x v="100"/>
    <n v="2022"/>
    <n v="350"/>
    <n v="1046.5"/>
  </r>
  <r>
    <x v="0"/>
    <s v="Cycling"/>
    <s v="Cycling"/>
    <s v="Trek"/>
    <s v="Dial"/>
    <x v="8"/>
    <x v="67"/>
    <n v="2022"/>
    <n v="700"/>
    <n v="924"/>
  </r>
  <r>
    <x v="0"/>
    <s v="Cycling"/>
    <s v="Cycling"/>
    <s v="Trek"/>
    <s v="Dial"/>
    <x v="8"/>
    <x v="67"/>
    <n v="2022"/>
    <n v="14020"/>
    <n v="18414"/>
  </r>
  <r>
    <x v="0"/>
    <s v="Cycling"/>
    <s v="Cycling"/>
    <s v="Trek"/>
    <s v="Dial"/>
    <x v="8"/>
    <x v="67"/>
    <n v="2022"/>
    <n v="20705"/>
    <n v="27192"/>
  </r>
  <r>
    <x v="0"/>
    <s v="Cycling"/>
    <s v="Cycling"/>
    <s v="Trek"/>
    <s v="Dial"/>
    <x v="8"/>
    <x v="67"/>
    <n v="2022"/>
    <n v="12165"/>
    <n v="16335"/>
  </r>
  <r>
    <x v="0"/>
    <s v="Cycling"/>
    <s v="Cycling"/>
    <s v="Trek"/>
    <s v="Dial"/>
    <x v="8"/>
    <x v="67"/>
    <n v="2022"/>
    <n v="4325"/>
    <n v="5805"/>
  </r>
  <r>
    <x v="0"/>
    <s v="Cycling"/>
    <s v="Cycling"/>
    <s v="Trek"/>
    <s v="Dial"/>
    <x v="8"/>
    <x v="67"/>
    <n v="2022"/>
    <n v="400"/>
    <n v="540"/>
  </r>
  <r>
    <x v="0"/>
    <s v="Cycling"/>
    <s v="Cycling"/>
    <s v="Trek"/>
    <s v="Dial"/>
    <x v="8"/>
    <x v="68"/>
    <n v="2022"/>
    <n v="700"/>
    <n v="924"/>
  </r>
  <r>
    <x v="0"/>
    <s v="Cycling"/>
    <s v="Cycling"/>
    <s v="Trek"/>
    <s v="Dial"/>
    <x v="8"/>
    <x v="68"/>
    <n v="2022"/>
    <n v="14020"/>
    <n v="18414"/>
  </r>
  <r>
    <x v="0"/>
    <s v="Cycling"/>
    <s v="Cycling"/>
    <s v="Trek"/>
    <s v="Dial"/>
    <x v="8"/>
    <x v="68"/>
    <n v="2022"/>
    <n v="20705"/>
    <n v="27192"/>
  </r>
  <r>
    <x v="0"/>
    <s v="Cycling"/>
    <s v="Cycling"/>
    <s v="Trek"/>
    <s v="Dial"/>
    <x v="8"/>
    <x v="68"/>
    <n v="2022"/>
    <n v="12165"/>
    <n v="16335"/>
  </r>
  <r>
    <x v="0"/>
    <s v="Cycling"/>
    <s v="Cycling"/>
    <s v="Trek"/>
    <s v="Dial"/>
    <x v="8"/>
    <x v="68"/>
    <n v="2022"/>
    <n v="4325"/>
    <n v="5805"/>
  </r>
  <r>
    <x v="0"/>
    <s v="Cycling"/>
    <s v="Cycling"/>
    <s v="Trek"/>
    <s v="Dial"/>
    <x v="8"/>
    <x v="68"/>
    <n v="2022"/>
    <n v="400"/>
    <n v="540"/>
  </r>
  <r>
    <x v="0"/>
    <s v="Cycling"/>
    <s v="Cycling"/>
    <s v="Trek"/>
    <s v="Dial"/>
    <x v="9"/>
    <x v="21"/>
    <n v="2022"/>
    <n v="16335"/>
    <n v="33150"/>
  </r>
  <r>
    <x v="0"/>
    <s v="Cycling"/>
    <s v="Cycling"/>
    <s v="Trek"/>
    <s v="Dial"/>
    <x v="9"/>
    <x v="21"/>
    <n v="2022"/>
    <n v="18345"/>
    <n v="37230"/>
  </r>
  <r>
    <x v="0"/>
    <s v="Cycling"/>
    <s v="Cycling"/>
    <s v="Trek"/>
    <s v="Dial"/>
    <x v="9"/>
    <x v="21"/>
    <n v="2022"/>
    <n v="6785"/>
    <n v="13770"/>
  </r>
  <r>
    <x v="0"/>
    <s v="Cycling"/>
    <s v="Cycling"/>
    <s v="Trek"/>
    <s v="Dial"/>
    <x v="9"/>
    <x v="21"/>
    <n v="2022"/>
    <n v="3370"/>
    <n v="6834"/>
  </r>
  <r>
    <x v="0"/>
    <s v="Cycling"/>
    <s v="Cycling"/>
    <s v="Trek"/>
    <s v="Dial"/>
    <x v="9"/>
    <x v="15"/>
    <n v="2022"/>
    <n v="16335"/>
    <n v="33150"/>
  </r>
  <r>
    <x v="0"/>
    <s v="Cycling"/>
    <s v="Cycling"/>
    <s v="Trek"/>
    <s v="Dial"/>
    <x v="9"/>
    <x v="15"/>
    <n v="2022"/>
    <n v="18345"/>
    <n v="37230"/>
  </r>
  <r>
    <x v="0"/>
    <s v="Cycling"/>
    <s v="Cycling"/>
    <s v="Trek"/>
    <s v="Dial"/>
    <x v="9"/>
    <x v="15"/>
    <n v="2022"/>
    <n v="6785"/>
    <n v="13770"/>
  </r>
  <r>
    <x v="0"/>
    <s v="Cycling"/>
    <s v="Cycling"/>
    <s v="Trek"/>
    <s v="Dial"/>
    <x v="9"/>
    <x v="15"/>
    <n v="2022"/>
    <n v="3370"/>
    <n v="6834"/>
  </r>
  <r>
    <x v="2"/>
    <s v="Outdoor"/>
    <s v="Hike/Mountaineering"/>
    <s v="TrekSta"/>
    <s v="Dial"/>
    <x v="39"/>
    <x v="152"/>
    <n v="2022"/>
    <n v="2040"/>
    <n v="4839.75"/>
  </r>
  <r>
    <x v="2"/>
    <s v="Outdoor"/>
    <s v="Hike/Mountaineering"/>
    <s v="TrekSta"/>
    <s v="Dial"/>
    <x v="39"/>
    <x v="152"/>
    <n v="2022"/>
    <n v="3070"/>
    <n v="7289.5"/>
  </r>
  <r>
    <x v="2"/>
    <s v="Outdoor"/>
    <s v="Hike/Mountaineering"/>
    <s v="TrekSta"/>
    <s v="Dial"/>
    <x v="39"/>
    <x v="152"/>
    <n v="2022"/>
    <n v="8980"/>
    <n v="21330.75"/>
  </r>
  <r>
    <x v="2"/>
    <s v="Outdoor"/>
    <s v="Hike/Mountaineering"/>
    <s v="TrekSta"/>
    <s v="Dial"/>
    <x v="18"/>
    <x v="37"/>
    <n v="2022"/>
    <n v="2040"/>
    <n v="1599.75"/>
  </r>
  <r>
    <x v="2"/>
    <s v="Outdoor"/>
    <s v="Hike/Mountaineering"/>
    <s v="TrekSta"/>
    <s v="Dial"/>
    <x v="18"/>
    <x v="37"/>
    <n v="2022"/>
    <n v="4425"/>
    <n v="3476"/>
  </r>
  <r>
    <x v="2"/>
    <s v="Outdoor"/>
    <s v="Hike/Mountaineering"/>
    <s v="TrekSta"/>
    <s v="Dial"/>
    <x v="18"/>
    <x v="37"/>
    <n v="2022"/>
    <n v="3670"/>
    <n v="2883.5"/>
  </r>
  <r>
    <x v="2"/>
    <s v="Outdoor"/>
    <s v="Hike/Mountaineering"/>
    <s v="TrekSta"/>
    <s v="Dial"/>
    <x v="18"/>
    <x v="37"/>
    <n v="2022"/>
    <n v="10050"/>
    <n v="7900"/>
  </r>
  <r>
    <x v="2"/>
    <s v="Outdoor"/>
    <s v="Hike/Mountaineering"/>
    <s v="TrekSta"/>
    <s v="Dial"/>
    <x v="18"/>
    <x v="37"/>
    <n v="2022"/>
    <n v="2215"/>
    <n v="1738"/>
  </r>
  <r>
    <x v="2"/>
    <s v="Outdoor"/>
    <s v="Hike/Mountaineering"/>
    <s v="TrekSta"/>
    <s v="Dial"/>
    <x v="18"/>
    <x v="37"/>
    <n v="2022"/>
    <n v="2440"/>
    <n v="1915.75"/>
  </r>
  <r>
    <x v="2"/>
    <s v="Outdoor"/>
    <s v="Hike/Mountaineering"/>
    <s v="TrekSta"/>
    <s v="Dial"/>
    <x v="2"/>
    <x v="97"/>
    <n v="2022"/>
    <n v="4730"/>
    <n v="5264"/>
  </r>
  <r>
    <x v="2"/>
    <s v="Outdoor"/>
    <s v="Hike/Mountaineering"/>
    <s v="TrekSta"/>
    <s v="Dial"/>
    <x v="2"/>
    <x v="4"/>
    <n v="2022"/>
    <n v="7645"/>
    <n v="8512"/>
  </r>
  <r>
    <x v="2"/>
    <s v="Outdoor"/>
    <s v="Hike/Mountaineering"/>
    <s v="TrekSta"/>
    <s v="Dial"/>
    <x v="2"/>
    <x v="4"/>
    <n v="2022"/>
    <n v="13320"/>
    <n v="14840"/>
  </r>
  <r>
    <x v="2"/>
    <s v="Outdoor"/>
    <s v="Hike/Mountaineering"/>
    <s v="TrekSta"/>
    <s v="Dial"/>
    <x v="2"/>
    <x v="4"/>
    <n v="2022"/>
    <n v="5955"/>
    <n v="6636"/>
  </r>
  <r>
    <x v="2"/>
    <s v="Outdoor"/>
    <s v="Hike/Mountaineering"/>
    <s v="TrekSta"/>
    <s v="Dial"/>
    <x v="28"/>
    <x v="77"/>
    <n v="2022"/>
    <n v="2440"/>
    <n v="2279.5"/>
  </r>
  <r>
    <x v="2"/>
    <s v="Outdoor"/>
    <s v="Hike/Mountaineering"/>
    <s v="TrekSta"/>
    <s v="Dial"/>
    <x v="28"/>
    <x v="77"/>
    <n v="2022"/>
    <n v="3670"/>
    <n v="3431"/>
  </r>
  <r>
    <x v="2"/>
    <s v="Outdoor"/>
    <s v="Hike/Mountaineering"/>
    <s v="TrekSta"/>
    <s v="Dial"/>
    <x v="0"/>
    <x v="1"/>
    <n v="2022"/>
    <n v="5830"/>
    <n v="11600"/>
  </r>
  <r>
    <x v="2"/>
    <s v="Outdoor"/>
    <s v="Hike/Mountaineering"/>
    <s v="TrekSta"/>
    <s v="Dial"/>
    <x v="0"/>
    <x v="1"/>
    <n v="2022"/>
    <n v="1060"/>
    <n v="2100"/>
  </r>
  <r>
    <x v="2"/>
    <s v="Outdoor"/>
    <s v="Hike/Mountaineering"/>
    <s v="TrekSta"/>
    <s v="Dial"/>
    <x v="21"/>
    <x v="56"/>
    <n v="2022"/>
    <n v="525"/>
    <n v="1365"/>
  </r>
  <r>
    <x v="2"/>
    <s v="Outdoor"/>
    <s v="Hike/Mountaineering"/>
    <s v="TrekSta"/>
    <s v="Dial"/>
    <x v="21"/>
    <x v="57"/>
    <n v="2022"/>
    <n v="525"/>
    <n v="1365"/>
  </r>
  <r>
    <x v="1"/>
    <s v="Athletic"/>
    <s v="Athletic Kids"/>
    <s v="Vado"/>
    <s v="Dial"/>
    <x v="2"/>
    <x v="4"/>
    <n v="2022"/>
    <n v="28750"/>
    <n v="32838"/>
  </r>
  <r>
    <x v="1"/>
    <s v="Athletic"/>
    <s v="Athletic Kids"/>
    <s v="Vado"/>
    <s v="Dial"/>
    <x v="8"/>
    <x v="14"/>
    <n v="2022"/>
    <n v="23520"/>
    <n v="31320"/>
  </r>
  <r>
    <x v="1"/>
    <s v="Athletic"/>
    <s v="Athletic Kids"/>
    <s v="Vado"/>
    <s v="Dial"/>
    <x v="2"/>
    <x v="4"/>
    <n v="2022"/>
    <n v="26590"/>
    <n v="30646.5"/>
  </r>
  <r>
    <x v="1"/>
    <s v="Athletic"/>
    <s v="Athletic Kids"/>
    <s v="Vado"/>
    <s v="Dial"/>
    <x v="2"/>
    <x v="4"/>
    <n v="2022"/>
    <n v="25125"/>
    <n v="29250"/>
  </r>
  <r>
    <x v="1"/>
    <s v="Athletic"/>
    <s v="Athletic Kids"/>
    <s v="Vado"/>
    <s v="Dial"/>
    <x v="2"/>
    <x v="4"/>
    <n v="2022"/>
    <n v="18595"/>
    <n v="21645"/>
  </r>
  <r>
    <x v="1"/>
    <s v="Athletic"/>
    <s v="Athletic Kids"/>
    <s v="Vado"/>
    <s v="Dial"/>
    <x v="2"/>
    <x v="4"/>
    <n v="2022"/>
    <n v="13065"/>
    <n v="15210"/>
  </r>
  <r>
    <x v="1"/>
    <s v="Athletic"/>
    <s v="Athletic Kids"/>
    <s v="Vado"/>
    <s v="Dial"/>
    <x v="2"/>
    <x v="4"/>
    <n v="2022"/>
    <n v="7995"/>
    <n v="9124.5"/>
  </r>
  <r>
    <x v="1"/>
    <s v="Athletic"/>
    <s v="Athletic Kids"/>
    <s v="Vado"/>
    <s v="Dial"/>
    <x v="2"/>
    <x v="4"/>
    <n v="2022"/>
    <n v="7490"/>
    <n v="8716.5"/>
  </r>
  <r>
    <x v="1"/>
    <s v="Athletic"/>
    <s v="Athletic Kids"/>
    <s v="Vado"/>
    <s v="Dial"/>
    <x v="2"/>
    <x v="4"/>
    <n v="2022"/>
    <n v="3720"/>
    <n v="4329"/>
  </r>
  <r>
    <x v="1"/>
    <s v="Athletic"/>
    <s v="Athletic Kids"/>
    <s v="Vado"/>
    <s v="Dial"/>
    <x v="2"/>
    <x v="4"/>
    <n v="2022"/>
    <n v="2515"/>
    <n v="2925"/>
  </r>
  <r>
    <x v="1"/>
    <s v="Athletic"/>
    <s v="Athletic Kids"/>
    <s v="Vado"/>
    <s v="Dial"/>
    <x v="2"/>
    <x v="4"/>
    <n v="2022"/>
    <n v="2415"/>
    <n v="2808"/>
  </r>
  <r>
    <x v="1"/>
    <s v="Athletic"/>
    <s v="Athletic Kids"/>
    <s v="Vado"/>
    <s v="Dial"/>
    <x v="2"/>
    <x v="4"/>
    <n v="2022"/>
    <n v="800"/>
    <n v="912"/>
  </r>
  <r>
    <x v="1"/>
    <s v="Athletic"/>
    <s v="Athletic Kids"/>
    <s v="Vado"/>
    <s v="Dial"/>
    <x v="2"/>
    <x v="4"/>
    <n v="2022"/>
    <n v="350"/>
    <n v="399"/>
  </r>
  <r>
    <x v="1"/>
    <s v="Athletic"/>
    <s v="Athletic Kids"/>
    <s v="Vado"/>
    <s v="Dial"/>
    <x v="2"/>
    <x v="4"/>
    <n v="2022"/>
    <n v="200"/>
    <n v="228"/>
  </r>
  <r>
    <x v="1"/>
    <s v="Outdoor"/>
    <s v="Hike/Mountaineering"/>
    <s v="Viking"/>
    <s v="Dial"/>
    <x v="3"/>
    <x v="64"/>
    <n v="2022"/>
    <n v="8400"/>
    <n v="18537"/>
  </r>
  <r>
    <x v="1"/>
    <s v="Outdoor"/>
    <s v="Hike/Mountaineering"/>
    <s v="Viking"/>
    <s v="Dial"/>
    <x v="3"/>
    <x v="64"/>
    <n v="2022"/>
    <n v="5530"/>
    <n v="12210"/>
  </r>
  <r>
    <x v="1"/>
    <s v="Outdoor"/>
    <s v="Hike/Mountaineering"/>
    <s v="Viking"/>
    <s v="Dial"/>
    <x v="3"/>
    <x v="64"/>
    <n v="2022"/>
    <n v="5130"/>
    <n v="11322"/>
  </r>
  <r>
    <x v="1"/>
    <s v="Outdoor"/>
    <s v="Hike/Mountaineering"/>
    <s v="Viking"/>
    <s v="Dial"/>
    <x v="3"/>
    <x v="64"/>
    <n v="2022"/>
    <n v="8200"/>
    <n v="18093"/>
  </r>
  <r>
    <x v="1"/>
    <s v="Outdoor"/>
    <s v="Hike/Mountaineering"/>
    <s v="Viking"/>
    <s v="Dial"/>
    <x v="18"/>
    <x v="153"/>
    <n v="2022"/>
    <n v="3015"/>
    <n v="2310"/>
  </r>
  <r>
    <x v="1"/>
    <s v="Outdoor"/>
    <s v="Hike/Mountaineering"/>
    <s v="Viking"/>
    <s v="Dial"/>
    <x v="18"/>
    <x v="154"/>
    <n v="2022"/>
    <n v="3015"/>
    <n v="2310"/>
  </r>
  <r>
    <x v="1"/>
    <s v="Outdoor"/>
    <s v="Hike/Mountaineering"/>
    <s v="Viking"/>
    <s v="Dial"/>
    <x v="28"/>
    <x v="119"/>
    <n v="2022"/>
    <n v="9240"/>
    <n v="8464"/>
  </r>
  <r>
    <x v="1"/>
    <s v="Outdoor"/>
    <s v="Hike/Mountaineering"/>
    <s v="Viking"/>
    <s v="Dial"/>
    <x v="28"/>
    <x v="119"/>
    <n v="2022"/>
    <n v="3350"/>
    <n v="3059"/>
  </r>
  <r>
    <x v="1"/>
    <s v="Outdoor"/>
    <s v="Hike/Mountaineering"/>
    <s v="Viking"/>
    <s v="Dial"/>
    <x v="15"/>
    <x v="26"/>
    <n v="2022"/>
    <n v="1710"/>
    <n v="1853"/>
  </r>
  <r>
    <x v="1"/>
    <s v="Outdoor"/>
    <s v="Hike/Mountaineering"/>
    <s v="Viking"/>
    <s v="Dial"/>
    <x v="15"/>
    <x v="26"/>
    <n v="2022"/>
    <n v="2515"/>
    <n v="2725"/>
  </r>
  <r>
    <x v="1"/>
    <s v="Outdoor"/>
    <s v="Hike/Mountaineering"/>
    <s v="Viking"/>
    <s v="Dial"/>
    <x v="15"/>
    <x v="26"/>
    <n v="2022"/>
    <n v="4125"/>
    <n v="4469"/>
  </r>
  <r>
    <x v="1"/>
    <s v="Outdoor"/>
    <s v="Hike/Mountaineering"/>
    <s v="Viking"/>
    <s v="Dial"/>
    <x v="15"/>
    <x v="27"/>
    <n v="2022"/>
    <n v="1710"/>
    <n v="1853"/>
  </r>
  <r>
    <x v="1"/>
    <s v="Outdoor"/>
    <s v="Hike/Mountaineering"/>
    <s v="Viking"/>
    <s v="Dial"/>
    <x v="15"/>
    <x v="27"/>
    <n v="2022"/>
    <n v="2515"/>
    <n v="2725"/>
  </r>
  <r>
    <x v="1"/>
    <s v="Outdoor"/>
    <s v="Hike/Mountaineering"/>
    <s v="Viking"/>
    <s v="Dial"/>
    <x v="15"/>
    <x v="27"/>
    <n v="2022"/>
    <n v="4125"/>
    <n v="4469"/>
  </r>
  <r>
    <x v="1"/>
    <s v="Outdoor"/>
    <s v="Hike/Mountaineering"/>
    <s v="Viking"/>
    <s v="Dial"/>
    <x v="5"/>
    <x v="92"/>
    <n v="2022"/>
    <n v="2615"/>
    <n v="5304"/>
  </r>
  <r>
    <x v="1"/>
    <s v="Outdoor"/>
    <s v="Hike/Mountaineering"/>
    <s v="Viking"/>
    <s v="Dial"/>
    <x v="5"/>
    <x v="92"/>
    <n v="2022"/>
    <n v="14075"/>
    <n v="28280"/>
  </r>
  <r>
    <x v="1"/>
    <s v="Outdoor"/>
    <s v="Hike/Mountaineering"/>
    <s v="Viking"/>
    <s v="Dial"/>
    <x v="5"/>
    <x v="92"/>
    <n v="2022"/>
    <n v="2010"/>
    <n v="404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China"/>
    <n v="1416043270"/>
    <x v="0"/>
  </r>
  <r>
    <s v="United States"/>
    <n v="341963408"/>
    <x v="1"/>
  </r>
  <r>
    <s v="Japan"/>
    <n v="123201945"/>
    <x v="0"/>
  </r>
  <r>
    <s v="Germany"/>
    <n v="84119100"/>
    <x v="2"/>
  </r>
  <r>
    <s v="United Kingdom"/>
    <n v="68459055"/>
    <x v="2"/>
  </r>
  <r>
    <s v="France"/>
    <n v="68374591"/>
    <x v="2"/>
  </r>
  <r>
    <s v="Italy"/>
    <n v="60964931"/>
    <x v="2"/>
  </r>
  <r>
    <s v="Korea, South"/>
    <n v="52081799"/>
    <x v="0"/>
  </r>
  <r>
    <s v="Austria"/>
    <n v="8967982"/>
    <x v="2"/>
  </r>
  <r>
    <s v="Hong Kong"/>
    <n v="7297821"/>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
  <r>
    <s v="United States"/>
    <x v="0"/>
    <x v="0"/>
    <x v="0"/>
    <n v="7560000"/>
  </r>
  <r>
    <s v="China"/>
    <x v="0"/>
    <x v="0"/>
    <x v="1"/>
    <n v="12000000"/>
  </r>
  <r>
    <s v="Japan"/>
    <x v="0"/>
    <x v="0"/>
    <x v="1"/>
    <n v="2000000"/>
  </r>
  <r>
    <s v="Germany"/>
    <x v="0"/>
    <x v="0"/>
    <x v="2"/>
    <n v="1200000"/>
  </r>
  <r>
    <s v="United Kingdom"/>
    <x v="0"/>
    <x v="0"/>
    <x v="2"/>
    <n v="1000000"/>
  </r>
  <r>
    <s v="France"/>
    <x v="0"/>
    <x v="0"/>
    <x v="2"/>
    <n v="1500000"/>
  </r>
  <r>
    <s v="Italy"/>
    <x v="0"/>
    <x v="0"/>
    <x v="2"/>
    <n v="500000"/>
  </r>
  <r>
    <s v="South Korea"/>
    <x v="0"/>
    <x v="0"/>
    <x v="1"/>
    <n v="1000000"/>
  </r>
  <r>
    <s v="Spain"/>
    <x v="0"/>
    <x v="0"/>
    <x v="2"/>
    <n v="200000"/>
  </r>
  <r>
    <s v="Austria"/>
    <x v="0"/>
    <x v="0"/>
    <x v="2"/>
    <n v="700000"/>
  </r>
  <r>
    <s v="Hong Kong"/>
    <x v="0"/>
    <x v="0"/>
    <x v="1"/>
    <n v="50000"/>
  </r>
  <r>
    <s v="United States"/>
    <x v="0"/>
    <x v="1"/>
    <x v="0"/>
    <n v="9000000"/>
  </r>
  <r>
    <s v="China"/>
    <x v="0"/>
    <x v="1"/>
    <x v="1"/>
    <n v="13000000"/>
  </r>
  <r>
    <s v="Japan"/>
    <x v="0"/>
    <x v="1"/>
    <x v="1"/>
    <n v="5000000"/>
  </r>
  <r>
    <s v="Germany"/>
    <x v="0"/>
    <x v="1"/>
    <x v="2"/>
    <n v="4000000"/>
  </r>
  <r>
    <s v="United Kingdom"/>
    <x v="0"/>
    <x v="1"/>
    <x v="2"/>
    <n v="1500000"/>
  </r>
  <r>
    <s v="France"/>
    <x v="0"/>
    <x v="1"/>
    <x v="2"/>
    <n v="8000000"/>
  </r>
  <r>
    <s v="Italy"/>
    <x v="0"/>
    <x v="1"/>
    <x v="2"/>
    <n v="2000000"/>
  </r>
  <r>
    <s v="South Korea"/>
    <x v="0"/>
    <x v="1"/>
    <x v="1"/>
    <n v="1500000"/>
  </r>
  <r>
    <s v="Spain"/>
    <x v="0"/>
    <x v="1"/>
    <x v="2"/>
    <n v="1000000"/>
  </r>
  <r>
    <s v="Austria"/>
    <x v="0"/>
    <x v="1"/>
    <x v="2"/>
    <n v="4500000"/>
  </r>
  <r>
    <s v="Hong Kong"/>
    <x v="0"/>
    <x v="1"/>
    <x v="1"/>
    <n v="50000"/>
  </r>
  <r>
    <s v="United States"/>
    <x v="0"/>
    <x v="2"/>
    <x v="0"/>
    <n v="18000000"/>
  </r>
  <r>
    <s v="China"/>
    <x v="0"/>
    <x v="2"/>
    <x v="1"/>
    <n v="20000000"/>
  </r>
  <r>
    <s v="Japan"/>
    <x v="0"/>
    <x v="2"/>
    <x v="1"/>
    <n v="8000000"/>
  </r>
  <r>
    <s v="Germany"/>
    <x v="0"/>
    <x v="2"/>
    <x v="2"/>
    <n v="10000000"/>
  </r>
  <r>
    <s v="United Kingdom"/>
    <x v="0"/>
    <x v="2"/>
    <x v="2"/>
    <n v="5000000"/>
  </r>
  <r>
    <s v="France"/>
    <x v="0"/>
    <x v="2"/>
    <x v="2"/>
    <n v="3000000"/>
  </r>
  <r>
    <s v="Italy"/>
    <x v="0"/>
    <x v="2"/>
    <x v="2"/>
    <n v="2000000"/>
  </r>
  <r>
    <s v="South Korea"/>
    <x v="0"/>
    <x v="2"/>
    <x v="1"/>
    <n v="2000000"/>
  </r>
  <r>
    <s v="Spain"/>
    <x v="0"/>
    <x v="2"/>
    <x v="2"/>
    <n v="1000000"/>
  </r>
  <r>
    <s v="Austria"/>
    <x v="0"/>
    <x v="2"/>
    <x v="2"/>
    <n v="1000000"/>
  </r>
  <r>
    <s v="Hong Kong"/>
    <x v="0"/>
    <x v="2"/>
    <x v="1"/>
    <n v="100000"/>
  </r>
  <r>
    <s v="United States"/>
    <x v="0"/>
    <x v="3"/>
    <x v="0"/>
    <n v="9500000"/>
  </r>
  <r>
    <s v="China"/>
    <x v="0"/>
    <x v="3"/>
    <x v="1"/>
    <n v="5000000"/>
  </r>
  <r>
    <s v="Japan"/>
    <x v="0"/>
    <x v="3"/>
    <x v="1"/>
    <n v="3000000"/>
  </r>
  <r>
    <s v="Germany"/>
    <x v="0"/>
    <x v="3"/>
    <x v="2"/>
    <n v="4000000"/>
  </r>
  <r>
    <s v="United Kingdom"/>
    <x v="0"/>
    <x v="3"/>
    <x v="2"/>
    <n v="1000000"/>
  </r>
  <r>
    <s v="France"/>
    <x v="0"/>
    <x v="3"/>
    <x v="2"/>
    <n v="6000000"/>
  </r>
  <r>
    <s v="Italy"/>
    <x v="0"/>
    <x v="3"/>
    <x v="2"/>
    <n v="2500000"/>
  </r>
  <r>
    <s v="South Korea"/>
    <x v="0"/>
    <x v="3"/>
    <x v="1"/>
    <n v="1500000"/>
  </r>
  <r>
    <s v="Spain"/>
    <x v="0"/>
    <x v="3"/>
    <x v="2"/>
    <n v="500000"/>
  </r>
  <r>
    <s v="Austria"/>
    <x v="0"/>
    <x v="3"/>
    <x v="2"/>
    <n v="3000000"/>
  </r>
  <r>
    <s v="Hong Kong"/>
    <x v="0"/>
    <x v="3"/>
    <x v="1"/>
    <n v="100000"/>
  </r>
  <r>
    <s v="United States"/>
    <x v="1"/>
    <x v="4"/>
    <x v="0"/>
    <n v="47000000"/>
  </r>
  <r>
    <s v="China"/>
    <x v="1"/>
    <x v="4"/>
    <x v="1"/>
    <n v="50000000"/>
  </r>
  <r>
    <s v="Japan"/>
    <x v="1"/>
    <x v="4"/>
    <x v="1"/>
    <n v="7200000"/>
  </r>
  <r>
    <s v="Germany"/>
    <x v="1"/>
    <x v="4"/>
    <x v="2"/>
    <n v="62000000"/>
  </r>
  <r>
    <s v="United Kingdom"/>
    <x v="1"/>
    <x v="4"/>
    <x v="2"/>
    <n v="20000000"/>
  </r>
  <r>
    <s v="France"/>
    <x v="1"/>
    <x v="4"/>
    <x v="2"/>
    <n v="36000000"/>
  </r>
  <r>
    <s v="Italy"/>
    <x v="1"/>
    <x v="4"/>
    <x v="2"/>
    <n v="25000000"/>
  </r>
  <r>
    <s v="South Korea"/>
    <x v="1"/>
    <x v="4"/>
    <x v="1"/>
    <n v="1300000"/>
  </r>
  <r>
    <s v="Spain"/>
    <x v="1"/>
    <x v="4"/>
    <x v="2"/>
    <n v="20000000"/>
  </r>
  <r>
    <s v="Austria"/>
    <x v="1"/>
    <x v="4"/>
    <x v="2"/>
    <n v="6000000"/>
  </r>
  <r>
    <s v="Hong Kong"/>
    <x v="1"/>
    <x v="4"/>
    <x v="1"/>
    <n v="70000"/>
  </r>
  <r>
    <s v="United States"/>
    <x v="2"/>
    <x v="5"/>
    <x v="0"/>
    <n v="5000000"/>
  </r>
  <r>
    <s v="China"/>
    <x v="2"/>
    <x v="5"/>
    <x v="1"/>
    <n v="1000000"/>
  </r>
  <r>
    <s v="Japan"/>
    <x v="2"/>
    <x v="5"/>
    <x v="1"/>
    <n v="600000"/>
  </r>
  <r>
    <s v="Germany"/>
    <x v="2"/>
    <x v="5"/>
    <x v="2"/>
    <n v="1500000"/>
  </r>
  <r>
    <s v="United Kingdom"/>
    <x v="2"/>
    <x v="5"/>
    <x v="2"/>
    <n v="1200000"/>
  </r>
  <r>
    <s v="France"/>
    <x v="2"/>
    <x v="5"/>
    <x v="2"/>
    <n v="2000000"/>
  </r>
  <r>
    <s v="Italy"/>
    <x v="2"/>
    <x v="5"/>
    <x v="2"/>
    <n v="1000000"/>
  </r>
  <r>
    <s v="South Korea"/>
    <x v="2"/>
    <x v="5"/>
    <x v="1"/>
    <n v="500000"/>
  </r>
  <r>
    <s v="Spain"/>
    <x v="2"/>
    <x v="5"/>
    <x v="2"/>
    <n v="1000000"/>
  </r>
  <r>
    <s v="Austria"/>
    <x v="2"/>
    <x v="5"/>
    <x v="2"/>
    <n v="1000000"/>
  </r>
  <r>
    <s v="Hong Kong"/>
    <x v="2"/>
    <x v="5"/>
    <x v="1"/>
    <n v="100000"/>
  </r>
  <r>
    <s v="United States"/>
    <x v="2"/>
    <x v="6"/>
    <x v="0"/>
    <n v="10000000"/>
  </r>
  <r>
    <s v="China"/>
    <x v="2"/>
    <x v="6"/>
    <x v="1"/>
    <n v="3000000"/>
  </r>
  <r>
    <s v="Japan"/>
    <x v="2"/>
    <x v="6"/>
    <x v="1"/>
    <n v="1200000"/>
  </r>
  <r>
    <s v="Germany"/>
    <x v="2"/>
    <x v="6"/>
    <x v="2"/>
    <n v="2500000"/>
  </r>
  <r>
    <s v="United Kingdom"/>
    <x v="2"/>
    <x v="6"/>
    <x v="2"/>
    <n v="1800000"/>
  </r>
  <r>
    <s v="France"/>
    <x v="2"/>
    <x v="6"/>
    <x v="2"/>
    <n v="3000000"/>
  </r>
  <r>
    <s v="Italy"/>
    <x v="2"/>
    <x v="6"/>
    <x v="2"/>
    <n v="1500000"/>
  </r>
  <r>
    <s v="South Korea"/>
    <x v="2"/>
    <x v="6"/>
    <x v="1"/>
    <n v="800000"/>
  </r>
  <r>
    <s v="Spain"/>
    <x v="2"/>
    <x v="6"/>
    <x v="2"/>
    <n v="1500000"/>
  </r>
  <r>
    <s v="Austria"/>
    <x v="2"/>
    <x v="6"/>
    <x v="2"/>
    <n v="1200000"/>
  </r>
  <r>
    <s v="Hong Kong"/>
    <x v="2"/>
    <x v="6"/>
    <x v="1"/>
    <n v="200000"/>
  </r>
  <r>
    <s v="United States"/>
    <x v="2"/>
    <x v="7"/>
    <x v="0"/>
    <n v="20000000"/>
  </r>
  <r>
    <s v="China"/>
    <x v="2"/>
    <x v="7"/>
    <x v="1"/>
    <n v="100000000"/>
  </r>
  <r>
    <s v="Japan"/>
    <x v="2"/>
    <x v="7"/>
    <x v="1"/>
    <n v="15000000"/>
  </r>
  <r>
    <s v="Germany"/>
    <x v="2"/>
    <x v="7"/>
    <x v="2"/>
    <n v="10000000"/>
  </r>
  <r>
    <s v="United Kingdom"/>
    <x v="2"/>
    <x v="7"/>
    <x v="2"/>
    <n v="8000000"/>
  </r>
  <r>
    <s v="France"/>
    <x v="2"/>
    <x v="7"/>
    <x v="2"/>
    <n v="12000000"/>
  </r>
  <r>
    <s v="Italy"/>
    <x v="2"/>
    <x v="7"/>
    <x v="2"/>
    <n v="7000000"/>
  </r>
  <r>
    <s v="South Korea"/>
    <x v="2"/>
    <x v="7"/>
    <x v="1"/>
    <n v="5000000"/>
  </r>
  <r>
    <s v="Spain"/>
    <x v="2"/>
    <x v="7"/>
    <x v="2"/>
    <n v="6000000"/>
  </r>
  <r>
    <s v="Austria"/>
    <x v="2"/>
    <x v="7"/>
    <x v="2"/>
    <n v="3000000"/>
  </r>
  <r>
    <s v="Hong Kong"/>
    <x v="2"/>
    <x v="7"/>
    <x v="1"/>
    <n v="1000000"/>
  </r>
  <r>
    <s v="United States"/>
    <x v="3"/>
    <x v="8"/>
    <x v="0"/>
    <n v="24000000"/>
  </r>
  <r>
    <s v="China"/>
    <x v="3"/>
    <x v="8"/>
    <x v="1"/>
    <n v="1500000"/>
  </r>
  <r>
    <s v="Japan"/>
    <x v="3"/>
    <x v="8"/>
    <x v="1"/>
    <n v="9000000"/>
  </r>
  <r>
    <s v="Germany"/>
    <x v="3"/>
    <x v="8"/>
    <x v="2"/>
    <n v="1300000"/>
  </r>
  <r>
    <s v="United Kingdom"/>
    <x v="3"/>
    <x v="8"/>
    <x v="2"/>
    <n v="4000000"/>
  </r>
  <r>
    <s v="France"/>
    <x v="3"/>
    <x v="8"/>
    <x v="2"/>
    <n v="2500000"/>
  </r>
  <r>
    <s v="Italy"/>
    <x v="3"/>
    <x v="8"/>
    <x v="2"/>
    <n v="1100000"/>
  </r>
  <r>
    <s v="South Korea"/>
    <x v="3"/>
    <x v="8"/>
    <x v="1"/>
    <n v="3500000"/>
  </r>
  <r>
    <s v="Spain"/>
    <x v="3"/>
    <x v="8"/>
    <x v="2"/>
    <n v="1100000"/>
  </r>
  <r>
    <s v="Austria"/>
    <x v="3"/>
    <x v="8"/>
    <x v="2"/>
    <n v="400000"/>
  </r>
  <r>
    <s v="Hong Kong"/>
    <x v="3"/>
    <x v="8"/>
    <x v="1"/>
    <n v="150000"/>
  </r>
  <r>
    <s v="United States"/>
    <x v="3"/>
    <x v="9"/>
    <x v="0"/>
    <n v="17000000"/>
  </r>
  <r>
    <s v="China"/>
    <x v="3"/>
    <x v="9"/>
    <x v="1"/>
    <n v="14000000"/>
  </r>
  <r>
    <s v="Japan"/>
    <x v="3"/>
    <x v="9"/>
    <x v="1"/>
    <n v="4000000"/>
  </r>
  <r>
    <s v="Germany"/>
    <x v="3"/>
    <x v="9"/>
    <x v="2"/>
    <n v="5000000"/>
  </r>
  <r>
    <s v="United Kingdom"/>
    <x v="3"/>
    <x v="9"/>
    <x v="2"/>
    <n v="3500000"/>
  </r>
  <r>
    <s v="France"/>
    <x v="3"/>
    <x v="9"/>
    <x v="2"/>
    <n v="4000000"/>
  </r>
  <r>
    <s v="Italy"/>
    <x v="3"/>
    <x v="9"/>
    <x v="2"/>
    <n v="2800000"/>
  </r>
  <r>
    <s v="South Korea"/>
    <x v="3"/>
    <x v="9"/>
    <x v="1"/>
    <n v="1000000"/>
  </r>
  <r>
    <s v="Spain"/>
    <x v="3"/>
    <x v="9"/>
    <x v="2"/>
    <n v="3000000"/>
  </r>
  <r>
    <s v="Austria"/>
    <x v="3"/>
    <x v="9"/>
    <x v="2"/>
    <n v="700000"/>
  </r>
  <r>
    <s v="Hong Kong"/>
    <x v="3"/>
    <x v="9"/>
    <x v="1"/>
    <n v="200000"/>
  </r>
  <r>
    <s v="United States"/>
    <x v="3"/>
    <x v="10"/>
    <x v="0"/>
    <n v="15000000"/>
  </r>
  <r>
    <s v="China"/>
    <x v="3"/>
    <x v="10"/>
    <x v="1"/>
    <n v="4000000"/>
  </r>
  <r>
    <s v="Japan"/>
    <x v="3"/>
    <x v="10"/>
    <x v="1"/>
    <n v="8000000"/>
  </r>
  <r>
    <s v="Germany"/>
    <x v="3"/>
    <x v="10"/>
    <x v="2"/>
    <n v="500000"/>
  </r>
  <r>
    <s v="United Kingdom"/>
    <x v="3"/>
    <x v="10"/>
    <x v="2"/>
    <n v="100000"/>
  </r>
  <r>
    <s v="France"/>
    <x v="3"/>
    <x v="10"/>
    <x v="2"/>
    <n v="400000"/>
  </r>
  <r>
    <s v="Italy"/>
    <x v="3"/>
    <x v="10"/>
    <x v="2"/>
    <n v="150000"/>
  </r>
  <r>
    <s v="South Korea"/>
    <x v="3"/>
    <x v="10"/>
    <x v="1"/>
    <n v="1500000"/>
  </r>
  <r>
    <s v="Spain"/>
    <x v="3"/>
    <x v="10"/>
    <x v="2"/>
    <n v="100000"/>
  </r>
  <r>
    <s v="Austria"/>
    <x v="3"/>
    <x v="10"/>
    <x v="2"/>
    <n v="50000"/>
  </r>
  <r>
    <s v="Hong Kong"/>
    <x v="3"/>
    <x v="10"/>
    <x v="1"/>
    <n v="20000"/>
  </r>
  <r>
    <s v="United States"/>
    <x v="3"/>
    <x v="11"/>
    <x v="0"/>
    <n v="50000000"/>
  </r>
  <r>
    <s v="China"/>
    <x v="3"/>
    <x v="11"/>
    <x v="1"/>
    <n v="20000000"/>
  </r>
  <r>
    <s v="Japan"/>
    <x v="3"/>
    <x v="11"/>
    <x v="1"/>
    <n v="10000000"/>
  </r>
  <r>
    <s v="Germany"/>
    <x v="3"/>
    <x v="11"/>
    <x v="2"/>
    <n v="8000000"/>
  </r>
  <r>
    <s v="United Kingdom"/>
    <x v="3"/>
    <x v="11"/>
    <x v="2"/>
    <n v="6000000"/>
  </r>
  <r>
    <s v="France"/>
    <x v="3"/>
    <x v="11"/>
    <x v="2"/>
    <n v="7000000"/>
  </r>
  <r>
    <s v="Italy"/>
    <x v="3"/>
    <x v="11"/>
    <x v="2"/>
    <n v="5000000"/>
  </r>
  <r>
    <s v="South Korea"/>
    <x v="3"/>
    <x v="11"/>
    <x v="1"/>
    <n v="2000000"/>
  </r>
  <r>
    <s v="Spain"/>
    <x v="3"/>
    <x v="11"/>
    <x v="2"/>
    <n v="4000000"/>
  </r>
  <r>
    <s v="Austria"/>
    <x v="3"/>
    <x v="11"/>
    <x v="2"/>
    <n v="1000000"/>
  </r>
  <r>
    <s v="Hong Kong"/>
    <x v="3"/>
    <x v="11"/>
    <x v="1"/>
    <n v="500000"/>
  </r>
  <r>
    <s v="United States"/>
    <x v="3"/>
    <x v="12"/>
    <x v="0"/>
    <n v="20000000"/>
  </r>
  <r>
    <s v="China"/>
    <x v="3"/>
    <x v="12"/>
    <x v="1"/>
    <n v="100000000"/>
  </r>
  <r>
    <s v="Japan"/>
    <x v="3"/>
    <x v="12"/>
    <x v="1"/>
    <n v="15000000"/>
  </r>
  <r>
    <s v="Germany"/>
    <x v="3"/>
    <x v="12"/>
    <x v="2"/>
    <n v="10000000"/>
  </r>
  <r>
    <s v="United Kingdom"/>
    <x v="3"/>
    <x v="12"/>
    <x v="2"/>
    <n v="8000000"/>
  </r>
  <r>
    <s v="France"/>
    <x v="3"/>
    <x v="12"/>
    <x v="2"/>
    <n v="12000000"/>
  </r>
  <r>
    <s v="Italy"/>
    <x v="3"/>
    <x v="12"/>
    <x v="2"/>
    <n v="7000000"/>
  </r>
  <r>
    <s v="South Korea"/>
    <x v="3"/>
    <x v="12"/>
    <x v="1"/>
    <n v="5000000"/>
  </r>
  <r>
    <s v="Spain"/>
    <x v="3"/>
    <x v="12"/>
    <x v="2"/>
    <n v="6000000"/>
  </r>
  <r>
    <s v="Austria"/>
    <x v="3"/>
    <x v="12"/>
    <x v="2"/>
    <n v="3000000"/>
  </r>
  <r>
    <s v="Hong Kong"/>
    <x v="3"/>
    <x v="12"/>
    <x v="1"/>
    <n v="1000000"/>
  </r>
  <r>
    <s v="United States"/>
    <x v="4"/>
    <x v="13"/>
    <x v="0"/>
    <n v="10000000"/>
  </r>
  <r>
    <s v="China"/>
    <x v="4"/>
    <x v="13"/>
    <x v="1"/>
    <n v="50000000"/>
  </r>
  <r>
    <s v="Japan"/>
    <x v="4"/>
    <x v="13"/>
    <x v="1"/>
    <n v="8000000"/>
  </r>
  <r>
    <s v="Germany"/>
    <x v="4"/>
    <x v="13"/>
    <x v="2"/>
    <n v="5000000"/>
  </r>
  <r>
    <s v="United Kingdom"/>
    <x v="4"/>
    <x v="13"/>
    <x v="2"/>
    <n v="4000000"/>
  </r>
  <r>
    <s v="France"/>
    <x v="4"/>
    <x v="13"/>
    <x v="2"/>
    <n v="4500000"/>
  </r>
  <r>
    <s v="Italy"/>
    <x v="4"/>
    <x v="13"/>
    <x v="2"/>
    <n v="3000000"/>
  </r>
  <r>
    <s v="South Korea"/>
    <x v="4"/>
    <x v="13"/>
    <x v="1"/>
    <n v="2500000"/>
  </r>
  <r>
    <s v="Spain"/>
    <x v="4"/>
    <x v="13"/>
    <x v="2"/>
    <n v="2000000"/>
  </r>
  <r>
    <s v="Austria"/>
    <x v="4"/>
    <x v="13"/>
    <x v="2"/>
    <n v="1200000"/>
  </r>
  <r>
    <s v="Hong Kong"/>
    <x v="4"/>
    <x v="13"/>
    <x v="1"/>
    <n v="500000"/>
  </r>
  <r>
    <s v="United States"/>
    <x v="4"/>
    <x v="14"/>
    <x v="0"/>
    <n v="5000000"/>
  </r>
  <r>
    <s v="China"/>
    <x v="4"/>
    <x v="14"/>
    <x v="1"/>
    <n v="25000000"/>
  </r>
  <r>
    <s v="Japan"/>
    <x v="4"/>
    <x v="14"/>
    <x v="1"/>
    <n v="4000000"/>
  </r>
  <r>
    <s v="Germany"/>
    <x v="4"/>
    <x v="14"/>
    <x v="2"/>
    <n v="3000000"/>
  </r>
  <r>
    <s v="United Kingdom"/>
    <x v="4"/>
    <x v="14"/>
    <x v="2"/>
    <n v="2000000"/>
  </r>
  <r>
    <s v="France"/>
    <x v="4"/>
    <x v="14"/>
    <x v="2"/>
    <n v="2200000"/>
  </r>
  <r>
    <s v="Italy"/>
    <x v="4"/>
    <x v="14"/>
    <x v="2"/>
    <n v="1500000"/>
  </r>
  <r>
    <s v="South Korea"/>
    <x v="4"/>
    <x v="14"/>
    <x v="1"/>
    <n v="1200000"/>
  </r>
  <r>
    <s v="Spain"/>
    <x v="4"/>
    <x v="14"/>
    <x v="2"/>
    <n v="1000000"/>
  </r>
  <r>
    <s v="Austria"/>
    <x v="4"/>
    <x v="14"/>
    <x v="2"/>
    <n v="600000"/>
  </r>
  <r>
    <s v="Hong Kong"/>
    <x v="4"/>
    <x v="14"/>
    <x v="1"/>
    <n v="300000"/>
  </r>
  <r>
    <s v="United States"/>
    <x v="5"/>
    <x v="15"/>
    <x v="0"/>
    <n v="3000000"/>
  </r>
  <r>
    <s v="China"/>
    <x v="5"/>
    <x v="15"/>
    <x v="1"/>
    <n v="10000000"/>
  </r>
  <r>
    <s v="Japan"/>
    <x v="5"/>
    <x v="15"/>
    <x v="1"/>
    <n v="2000000"/>
  </r>
  <r>
    <s v="Germany"/>
    <x v="5"/>
    <x v="15"/>
    <x v="2"/>
    <n v="1500000"/>
  </r>
  <r>
    <s v="United Kingdom"/>
    <x v="5"/>
    <x v="15"/>
    <x v="2"/>
    <n v="1000000"/>
  </r>
  <r>
    <s v="France"/>
    <x v="5"/>
    <x v="15"/>
    <x v="2"/>
    <n v="1200000"/>
  </r>
  <r>
    <s v="Italy"/>
    <x v="5"/>
    <x v="15"/>
    <x v="2"/>
    <n v="900000"/>
  </r>
  <r>
    <s v="South Korea"/>
    <x v="5"/>
    <x v="15"/>
    <x v="1"/>
    <n v="800000"/>
  </r>
  <r>
    <s v="Spain"/>
    <x v="5"/>
    <x v="15"/>
    <x v="2"/>
    <n v="700000"/>
  </r>
  <r>
    <s v="Austria"/>
    <x v="5"/>
    <x v="15"/>
    <x v="2"/>
    <n v="400000"/>
  </r>
  <r>
    <s v="Hong Kong"/>
    <x v="5"/>
    <x v="15"/>
    <x v="1"/>
    <n v="200000"/>
  </r>
  <r>
    <s v="United States"/>
    <x v="5"/>
    <x v="15"/>
    <x v="0"/>
    <n v="3000000"/>
  </r>
  <r>
    <s v="China"/>
    <x v="5"/>
    <x v="15"/>
    <x v="1"/>
    <n v="10000000"/>
  </r>
  <r>
    <s v="Japan"/>
    <x v="5"/>
    <x v="15"/>
    <x v="1"/>
    <n v="2000000"/>
  </r>
  <r>
    <s v="Germany"/>
    <x v="5"/>
    <x v="15"/>
    <x v="2"/>
    <n v="1500000"/>
  </r>
  <r>
    <s v="United Kingdom"/>
    <x v="5"/>
    <x v="15"/>
    <x v="2"/>
    <n v="1000000"/>
  </r>
  <r>
    <s v="France"/>
    <x v="5"/>
    <x v="15"/>
    <x v="2"/>
    <n v="1200000"/>
  </r>
  <r>
    <s v="Italy"/>
    <x v="5"/>
    <x v="15"/>
    <x v="2"/>
    <n v="900000"/>
  </r>
  <r>
    <s v="South Korea"/>
    <x v="5"/>
    <x v="15"/>
    <x v="1"/>
    <n v="800000"/>
  </r>
  <r>
    <s v="Spain"/>
    <x v="5"/>
    <x v="15"/>
    <x v="2"/>
    <n v="700000"/>
  </r>
  <r>
    <s v="Austria"/>
    <x v="5"/>
    <x v="15"/>
    <x v="2"/>
    <n v="400000"/>
  </r>
  <r>
    <s v="Hong Kong"/>
    <x v="5"/>
    <x v="15"/>
    <x v="1"/>
    <n v="2000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74">
  <r>
    <x v="0"/>
    <s v="Athletic"/>
    <x v="0"/>
    <s v="New Balance"/>
    <s v="Bayonet"/>
    <x v="0"/>
    <s v="L6 Bayonet Eyestay"/>
    <x v="0"/>
    <n v="500"/>
    <n v="65"/>
    <n v="0.13"/>
    <x v="0"/>
  </r>
  <r>
    <x v="1"/>
    <s v="Athletic"/>
    <x v="0"/>
    <s v="Adidas"/>
    <s v="Dial"/>
    <x v="1"/>
    <s v="L6 R Tongue Dial S1"/>
    <x v="1"/>
    <n v="41910"/>
    <n v="48789"/>
    <n v="1.1641374373657838"/>
    <x v="1"/>
  </r>
  <r>
    <x v="1"/>
    <s v="Athletic"/>
    <x v="0"/>
    <s v="Adidas"/>
    <s v="Dial"/>
    <x v="1"/>
    <s v="L6 R Tongue Dial S1"/>
    <x v="1"/>
    <n v="8345"/>
    <n v="9711"/>
    <n v="1.1636908328340323"/>
    <x v="2"/>
  </r>
  <r>
    <x v="0"/>
    <s v="Athletic"/>
    <x v="0"/>
    <s v="New Balance"/>
    <s v="Bayonet"/>
    <x v="0"/>
    <s v="L6 Bayonet Eyestay"/>
    <x v="0"/>
    <n v="10000"/>
    <n v="1300"/>
    <n v="0.13"/>
    <x v="0"/>
  </r>
  <r>
    <x v="0"/>
    <s v="Athletic"/>
    <x v="0"/>
    <s v="New Balance"/>
    <s v="Bayonet"/>
    <x v="0"/>
    <s v="L6 Bayonet Eyestay"/>
    <x v="0"/>
    <n v="7500"/>
    <n v="975"/>
    <n v="0.13"/>
    <x v="0"/>
  </r>
  <r>
    <x v="0"/>
    <s v="Athletic"/>
    <x v="0"/>
    <s v="New Balance"/>
    <s v="Bayonet"/>
    <x v="0"/>
    <s v="L6 Bayonet Eyestay"/>
    <x v="0"/>
    <n v="8300"/>
    <n v="1079"/>
    <n v="0.13"/>
    <x v="0"/>
  </r>
  <r>
    <x v="0"/>
    <s v="Athletic"/>
    <x v="0"/>
    <s v="New Balance"/>
    <s v="Bayonet"/>
    <x v="0"/>
    <s v="L6 Bayonet Eyestay"/>
    <x v="0"/>
    <n v="1300"/>
    <n v="169"/>
    <n v="0.13"/>
    <x v="0"/>
  </r>
  <r>
    <x v="0"/>
    <s v="Athletic"/>
    <x v="0"/>
    <s v="New Balance"/>
    <s v="Dial"/>
    <x v="2"/>
    <s v="L6 L Eyestay 20mm Dial F"/>
    <x v="0"/>
    <n v="250"/>
    <n v="235"/>
    <n v="0.94"/>
    <x v="3"/>
  </r>
  <r>
    <x v="0"/>
    <s v="Athletic"/>
    <x v="0"/>
    <s v="New Balance"/>
    <s v="Dial"/>
    <x v="2"/>
    <s v="L6 L Eyestay 20mm Dial F"/>
    <x v="0"/>
    <n v="225"/>
    <n v="211.5"/>
    <n v="0.94"/>
    <x v="3"/>
  </r>
  <r>
    <x v="0"/>
    <s v="Athletic"/>
    <x v="0"/>
    <s v="New Balance"/>
    <s v="Dial"/>
    <x v="2"/>
    <s v="L6 L Eyestay 20mm Dial F"/>
    <x v="2"/>
    <n v="300"/>
    <n v="282"/>
    <n v="0.94"/>
    <x v="3"/>
  </r>
  <r>
    <x v="0"/>
    <s v="Athletic"/>
    <x v="0"/>
    <s v="New Balance"/>
    <s v="Dial"/>
    <x v="2"/>
    <s v="L6 L Eyestay 20mm Dial F"/>
    <x v="2"/>
    <n v="800"/>
    <n v="752"/>
    <n v="0.94"/>
    <x v="3"/>
  </r>
  <r>
    <x v="0"/>
    <s v="Athletic"/>
    <x v="0"/>
    <s v="New Balance"/>
    <s v="Dial"/>
    <x v="2"/>
    <s v="L6 L Eyestay 20mm Dial F"/>
    <x v="2"/>
    <n v="800"/>
    <n v="752"/>
    <n v="0.94"/>
    <x v="3"/>
  </r>
  <r>
    <x v="0"/>
    <s v="Athletic"/>
    <x v="0"/>
    <s v="New Balance"/>
    <s v="Dial"/>
    <x v="2"/>
    <s v="L6 R Eyestay 20mm Dial F"/>
    <x v="0"/>
    <n v="250"/>
    <n v="235"/>
    <n v="0.94"/>
    <x v="3"/>
  </r>
  <r>
    <x v="0"/>
    <s v="Athletic"/>
    <x v="0"/>
    <s v="New Balance"/>
    <s v="Dial"/>
    <x v="2"/>
    <s v="L6 R Eyestay 20mm Dial F"/>
    <x v="0"/>
    <n v="225"/>
    <n v="211.5"/>
    <n v="0.94"/>
    <x v="3"/>
  </r>
  <r>
    <x v="0"/>
    <s v="Athletic"/>
    <x v="0"/>
    <s v="New Balance"/>
    <s v="Dial"/>
    <x v="2"/>
    <s v="L6 R Eyestay 20mm Dial F"/>
    <x v="2"/>
    <n v="300"/>
    <n v="282"/>
    <n v="0.94"/>
    <x v="3"/>
  </r>
  <r>
    <x v="0"/>
    <s v="Athletic"/>
    <x v="0"/>
    <s v="New Balance"/>
    <s v="Dial"/>
    <x v="2"/>
    <s v="L6 R Eyestay 20mm Dial F"/>
    <x v="2"/>
    <n v="800"/>
    <n v="752"/>
    <n v="0.94"/>
    <x v="3"/>
  </r>
  <r>
    <x v="0"/>
    <s v="Athletic"/>
    <x v="0"/>
    <s v="New Balance"/>
    <s v="Dial"/>
    <x v="2"/>
    <s v="L6 R Eyestay 20mm Dial F"/>
    <x v="2"/>
    <n v="800"/>
    <n v="752"/>
    <n v="0.94"/>
    <x v="3"/>
  </r>
  <r>
    <x v="0"/>
    <s v="Athletic"/>
    <x v="0"/>
    <s v="New Balance"/>
    <s v="Dial"/>
    <x v="3"/>
    <s v="L6 L Eyestay 20mm Dial N"/>
    <x v="3"/>
    <n v="1485"/>
    <n v="1519.25"/>
    <n v="1.023063973063973"/>
    <x v="4"/>
  </r>
  <r>
    <x v="0"/>
    <s v="Athletic"/>
    <x v="0"/>
    <s v="New Balance"/>
    <s v="Dial"/>
    <x v="3"/>
    <s v="L6 L Eyestay 20mm Dial N"/>
    <x v="2"/>
    <n v="11310"/>
    <n v="11587.5"/>
    <n v="1.0245358090185677"/>
    <x v="5"/>
  </r>
  <r>
    <x v="0"/>
    <s v="Athletic"/>
    <x v="0"/>
    <s v="New Balance"/>
    <s v="Dial"/>
    <x v="3"/>
    <s v="L6 L Eyestay 20mm Dial N"/>
    <x v="3"/>
    <n v="25"/>
    <n v="25.75"/>
    <n v="1.03"/>
    <x v="6"/>
  </r>
  <r>
    <x v="0"/>
    <s v="Athletic"/>
    <x v="0"/>
    <s v="New Balance"/>
    <s v="Dial"/>
    <x v="3"/>
    <s v="L6 L Eyestay 20mm Dial N"/>
    <x v="3"/>
    <n v="4880"/>
    <n v="4995.5"/>
    <n v="1.0236680327868852"/>
    <x v="7"/>
  </r>
  <r>
    <x v="0"/>
    <s v="Athletic"/>
    <x v="0"/>
    <s v="New Balance"/>
    <s v="Dial"/>
    <x v="3"/>
    <s v="L6 L Eyestay 20mm Dial N"/>
    <x v="3"/>
    <n v="1110"/>
    <n v="1133"/>
    <n v="1.0207207207207207"/>
    <x v="8"/>
  </r>
  <r>
    <x v="0"/>
    <s v="Athletic"/>
    <x v="0"/>
    <s v="New Balance"/>
    <s v="Dial"/>
    <x v="3"/>
    <s v="L6 L Eyestay 20mm Dial N"/>
    <x v="2"/>
    <n v="11660"/>
    <n v="11948"/>
    <n v="1.0246998284734135"/>
    <x v="9"/>
  </r>
  <r>
    <x v="0"/>
    <s v="Athletic"/>
    <x v="0"/>
    <s v="New Balance"/>
    <s v="Dial"/>
    <x v="3"/>
    <s v="L6 L Eyestay 20mm Dial N"/>
    <x v="2"/>
    <n v="3015"/>
    <n v="3090"/>
    <n v="1.0248756218905473"/>
    <x v="10"/>
  </r>
  <r>
    <x v="0"/>
    <s v="Athletic"/>
    <x v="0"/>
    <s v="New Balance"/>
    <s v="Dial"/>
    <x v="3"/>
    <s v="L6 L Eyestay 20mm Dial N"/>
    <x v="2"/>
    <n v="13115"/>
    <n v="13441.5"/>
    <n v="1.0248951582157835"/>
    <x v="11"/>
  </r>
  <r>
    <x v="0"/>
    <s v="Athletic"/>
    <x v="0"/>
    <s v="New Balance"/>
    <s v="Dial"/>
    <x v="3"/>
    <s v="L6 L Eyestay 20mm Dial N"/>
    <x v="3"/>
    <n v="11935"/>
    <n v="12231.25"/>
    <n v="1.0248219522413071"/>
    <x v="12"/>
  </r>
  <r>
    <x v="0"/>
    <s v="Athletic"/>
    <x v="0"/>
    <s v="New Balance"/>
    <s v="Dial"/>
    <x v="3"/>
    <s v="L6 L Eyestay 20mm Dial N"/>
    <x v="3"/>
    <n v="16895"/>
    <n v="17304"/>
    <n v="1.0242083456643978"/>
    <x v="13"/>
  </r>
  <r>
    <x v="0"/>
    <s v="Athletic"/>
    <x v="0"/>
    <s v="New Balance"/>
    <s v="Dial"/>
    <x v="3"/>
    <s v="L6 L Eyestay 20mm Dial N"/>
    <x v="3"/>
    <n v="19545"/>
    <n v="20033.5"/>
    <n v="1.0249936045024304"/>
    <x v="14"/>
  </r>
  <r>
    <x v="0"/>
    <s v="Athletic"/>
    <x v="0"/>
    <s v="New Balance"/>
    <s v="Dial"/>
    <x v="3"/>
    <s v="L6 L Eyestay 20mm Dial N"/>
    <x v="3"/>
    <n v="4380"/>
    <n v="4959"/>
    <n v="1.1321917808219177"/>
    <x v="15"/>
  </r>
  <r>
    <x v="0"/>
    <s v="Athletic"/>
    <x v="0"/>
    <s v="New Balance"/>
    <s v="Dial"/>
    <x v="3"/>
    <s v="L6 L Eyestay 20mm Dial N"/>
    <x v="3"/>
    <n v="850"/>
    <n v="969"/>
    <n v="1.1399999999999999"/>
    <x v="16"/>
  </r>
  <r>
    <x v="0"/>
    <s v="Athletic"/>
    <x v="0"/>
    <s v="New Balance"/>
    <s v="Dial"/>
    <x v="3"/>
    <s v="L6 L Eyestay 20mm Dial N"/>
    <x v="3"/>
    <n v="1410"/>
    <n v="1596"/>
    <n v="1.1319148936170214"/>
    <x v="17"/>
  </r>
  <r>
    <x v="0"/>
    <s v="Athletic"/>
    <x v="0"/>
    <s v="New Balance"/>
    <s v="Dial"/>
    <x v="3"/>
    <s v="L6 L Eyestay 20mm Dial N"/>
    <x v="3"/>
    <n v="17945"/>
    <n v="20349"/>
    <n v="1.1339648927277792"/>
    <x v="18"/>
  </r>
  <r>
    <x v="0"/>
    <s v="Athletic"/>
    <x v="0"/>
    <s v="New Balance"/>
    <s v="Dial"/>
    <x v="3"/>
    <s v="L6 L Eyestay 20mm Dial N"/>
    <x v="3"/>
    <n v="2715"/>
    <n v="3078"/>
    <n v="1.1337016574585634"/>
    <x v="19"/>
  </r>
  <r>
    <x v="0"/>
    <s v="Athletic"/>
    <x v="0"/>
    <s v="New Balance"/>
    <s v="Dial"/>
    <x v="3"/>
    <s v="L6 L Eyestay 20mm Dial N"/>
    <x v="3"/>
    <n v="3520"/>
    <n v="3990"/>
    <n v="1.1335227272727273"/>
    <x v="20"/>
  </r>
  <r>
    <x v="0"/>
    <s v="Athletic"/>
    <x v="0"/>
    <s v="New Balance"/>
    <s v="Dial"/>
    <x v="3"/>
    <s v="L6 L Eyestay 20mm Dial N"/>
    <x v="0"/>
    <n v="5330"/>
    <n v="6042"/>
    <n v="1.1335834896810506"/>
    <x v="21"/>
  </r>
  <r>
    <x v="0"/>
    <s v="Athletic"/>
    <x v="0"/>
    <s v="New Balance"/>
    <s v="Dial"/>
    <x v="3"/>
    <s v="L6 L Eyestay 20mm Dial N"/>
    <x v="3"/>
    <n v="13075"/>
    <n v="13390"/>
    <n v="1.0240917782026768"/>
    <x v="22"/>
  </r>
  <r>
    <x v="0"/>
    <s v="Athletic"/>
    <x v="0"/>
    <s v="New Balance"/>
    <s v="Dial"/>
    <x v="3"/>
    <s v="L6 L Eyestay 20mm Dial N"/>
    <x v="3"/>
    <n v="23430"/>
    <n v="23999"/>
    <n v="1.0242851045667947"/>
    <x v="23"/>
  </r>
  <r>
    <x v="0"/>
    <s v="Athletic"/>
    <x v="0"/>
    <s v="New Balance"/>
    <s v="Dial"/>
    <x v="3"/>
    <s v="L6 L Eyestay 20mm Dial N"/>
    <x v="3"/>
    <n v="9250"/>
    <n v="10488"/>
    <n v="1.1338378378378378"/>
    <x v="24"/>
  </r>
  <r>
    <x v="0"/>
    <s v="Athletic"/>
    <x v="0"/>
    <s v="New Balance"/>
    <s v="Dial"/>
    <x v="3"/>
    <s v="L6 L Eyestay 20mm Dial N"/>
    <x v="3"/>
    <n v="1510"/>
    <n v="1710"/>
    <n v="1.1324503311258278"/>
    <x v="25"/>
  </r>
  <r>
    <x v="0"/>
    <s v="Athletic"/>
    <x v="0"/>
    <s v="New Balance"/>
    <s v="Dial"/>
    <x v="3"/>
    <s v="L6 L Eyestay 20mm Dial N"/>
    <x v="3"/>
    <n v="3520"/>
    <n v="3990"/>
    <n v="1.1335227272727273"/>
    <x v="20"/>
  </r>
  <r>
    <x v="0"/>
    <s v="Athletic"/>
    <x v="0"/>
    <s v="New Balance"/>
    <s v="Dial"/>
    <x v="3"/>
    <s v="L6 R Eyestay 20mm Dial N"/>
    <x v="3"/>
    <n v="5675"/>
    <n v="5819.5"/>
    <n v="1.0254625550660792"/>
    <x v="26"/>
  </r>
  <r>
    <x v="0"/>
    <s v="Athletic"/>
    <x v="0"/>
    <s v="New Balance"/>
    <s v="Dial"/>
    <x v="3"/>
    <s v="L6 R Eyestay 20mm Dial N"/>
    <x v="3"/>
    <n v="19405"/>
    <n v="19879"/>
    <n v="1.0244266941509921"/>
    <x v="27"/>
  </r>
  <r>
    <x v="0"/>
    <s v="Athletic"/>
    <x v="0"/>
    <s v="New Balance"/>
    <s v="Dial"/>
    <x v="3"/>
    <s v="L6 R Eyestay 20mm Dial N"/>
    <x v="3"/>
    <n v="5830"/>
    <n v="6612"/>
    <n v="1.1341337907375644"/>
    <x v="28"/>
  </r>
  <r>
    <x v="0"/>
    <s v="Athletic"/>
    <x v="0"/>
    <s v="New Balance"/>
    <s v="Dial"/>
    <x v="3"/>
    <s v="L6 R Eyestay 20mm Dial N"/>
    <x v="3"/>
    <n v="7850"/>
    <n v="8892"/>
    <n v="1.1327388535031848"/>
    <x v="29"/>
  </r>
  <r>
    <x v="0"/>
    <s v="Athletic"/>
    <x v="0"/>
    <s v="New Balance"/>
    <s v="Dial"/>
    <x v="3"/>
    <s v="L6 R Eyestay 20mm Dial N"/>
    <x v="3"/>
    <n v="2515"/>
    <n v="2850"/>
    <n v="1.1332007952286283"/>
    <x v="30"/>
  </r>
  <r>
    <x v="0"/>
    <s v="Athletic"/>
    <x v="0"/>
    <s v="New Balance"/>
    <s v="Dial"/>
    <x v="3"/>
    <s v="L6 R Eyestay 20mm Dial N"/>
    <x v="2"/>
    <n v="4275"/>
    <n v="4377.5"/>
    <n v="1.0239766081871344"/>
    <x v="31"/>
  </r>
  <r>
    <x v="0"/>
    <s v="Athletic"/>
    <x v="0"/>
    <s v="New Balance"/>
    <s v="Dial"/>
    <x v="3"/>
    <s v="L6 R Eyestay 20mm Dial N"/>
    <x v="2"/>
    <n v="6735"/>
    <n v="6901"/>
    <n v="1.0246473645137342"/>
    <x v="32"/>
  </r>
  <r>
    <x v="0"/>
    <s v="Athletic"/>
    <x v="0"/>
    <s v="New Balance"/>
    <s v="Dial"/>
    <x v="3"/>
    <s v="L6 R Eyestay 20mm Dial N"/>
    <x v="2"/>
    <n v="2115"/>
    <n v="2163"/>
    <n v="1.0226950354609929"/>
    <x v="33"/>
  </r>
  <r>
    <x v="0"/>
    <s v="Athletic"/>
    <x v="0"/>
    <s v="New Balance"/>
    <s v="Dial"/>
    <x v="3"/>
    <s v="L6 R Eyestay 20mm Dial N"/>
    <x v="3"/>
    <n v="4050"/>
    <n v="4145.75"/>
    <n v="1.0236419753086419"/>
    <x v="34"/>
  </r>
  <r>
    <x v="0"/>
    <s v="Athletic"/>
    <x v="0"/>
    <s v="New Balance"/>
    <s v="Dial"/>
    <x v="3"/>
    <s v="L6 R Eyestay 20mm Dial N"/>
    <x v="3"/>
    <n v="10865"/>
    <n v="11124"/>
    <n v="1.0238380119650252"/>
    <x v="35"/>
  </r>
  <r>
    <x v="0"/>
    <s v="Athletic"/>
    <x v="0"/>
    <s v="New Balance"/>
    <s v="Dial"/>
    <x v="3"/>
    <s v="L6 R Eyestay 20mm Dial N"/>
    <x v="3"/>
    <n v="7390"/>
    <n v="7570.5"/>
    <n v="1.0244248985115021"/>
    <x v="36"/>
  </r>
  <r>
    <x v="0"/>
    <s v="Athletic"/>
    <x v="0"/>
    <s v="New Balance"/>
    <s v="Dial"/>
    <x v="3"/>
    <s v="L6 R Eyestay 20mm Dial N"/>
    <x v="3"/>
    <n v="1260"/>
    <n v="1287.5"/>
    <n v="1.0218253968253967"/>
    <x v="37"/>
  </r>
  <r>
    <x v="0"/>
    <s v="Athletic"/>
    <x v="0"/>
    <s v="New Balance"/>
    <s v="Dial"/>
    <x v="3"/>
    <s v="L6 R Eyestay 20mm Dial N"/>
    <x v="3"/>
    <n v="7245"/>
    <n v="7416"/>
    <n v="1.0236024844720497"/>
    <x v="38"/>
  </r>
  <r>
    <x v="0"/>
    <s v="Athletic"/>
    <x v="0"/>
    <s v="New Balance"/>
    <s v="Dial"/>
    <x v="3"/>
    <s v="L6 R Eyestay 20mm Dial N"/>
    <x v="3"/>
    <n v="1910"/>
    <n v="2166"/>
    <n v="1.1340314136125655"/>
    <x v="39"/>
  </r>
  <r>
    <x v="0"/>
    <s v="Athletic"/>
    <x v="0"/>
    <s v="New Balance"/>
    <s v="Dial"/>
    <x v="3"/>
    <s v="L6 R Eyestay 20mm Dial N"/>
    <x v="3"/>
    <n v="2315"/>
    <n v="2369"/>
    <n v="1.0233261339092872"/>
    <x v="40"/>
  </r>
  <r>
    <x v="0"/>
    <s v="Athletic"/>
    <x v="0"/>
    <s v="New Balance"/>
    <s v="Dial"/>
    <x v="3"/>
    <s v="L6 R Eyestay 20mm Dial N"/>
    <x v="3"/>
    <n v="1910"/>
    <n v="2166"/>
    <n v="1.1340314136125655"/>
    <x v="39"/>
  </r>
  <r>
    <x v="0"/>
    <s v="Athletic"/>
    <x v="0"/>
    <s v="New Balance"/>
    <s v="Dial"/>
    <x v="3"/>
    <s v="L6 R Eyestay 20mm Dial N"/>
    <x v="3"/>
    <n v="15985"/>
    <n v="16377"/>
    <n v="1.0245229903034094"/>
    <x v="41"/>
  </r>
  <r>
    <x v="0"/>
    <s v="Athletic"/>
    <x v="0"/>
    <s v="New Balance"/>
    <s v="Dial"/>
    <x v="3"/>
    <s v="L6 R Eyestay 20mm Dial N"/>
    <x v="3"/>
    <n v="34025"/>
    <n v="34865.5"/>
    <n v="1.0247024246877297"/>
    <x v="42"/>
  </r>
  <r>
    <x v="0"/>
    <s v="Athletic"/>
    <x v="0"/>
    <s v="New Balance"/>
    <s v="Dial"/>
    <x v="3"/>
    <s v="L6 R Eyestay 20mm Dial N"/>
    <x v="3"/>
    <n v="2915"/>
    <n v="3306"/>
    <n v="1.1341337907375644"/>
    <x v="28"/>
  </r>
  <r>
    <x v="0"/>
    <s v="Athletic"/>
    <x v="0"/>
    <s v="New Balance"/>
    <s v="Dial"/>
    <x v="3"/>
    <s v="L6 R Eyestay 20mm Dial N"/>
    <x v="3"/>
    <n v="650"/>
    <n v="741"/>
    <n v="1.1399999999999999"/>
    <x v="16"/>
  </r>
  <r>
    <x v="0"/>
    <s v="Athletic"/>
    <x v="0"/>
    <s v="New Balance"/>
    <s v="Dial"/>
    <x v="3"/>
    <s v="L6 R Eyestay 20mm Dial N"/>
    <x v="3"/>
    <n v="1510"/>
    <n v="1710"/>
    <n v="1.1324503311258278"/>
    <x v="25"/>
  </r>
  <r>
    <x v="0"/>
    <s v="Athletic"/>
    <x v="0"/>
    <s v="New Balance"/>
    <s v="Dial"/>
    <x v="3"/>
    <s v="L6 R Eyestay 20mm Dial N"/>
    <x v="3"/>
    <n v="1210"/>
    <n v="1368"/>
    <n v="1.1305785123966943"/>
    <x v="43"/>
  </r>
  <r>
    <x v="0"/>
    <s v="Athletic"/>
    <x v="0"/>
    <s v="New Balance"/>
    <s v="Dial"/>
    <x v="3"/>
    <s v="L6 R Eyestay 20mm Dial N"/>
    <x v="3"/>
    <n v="8845"/>
    <n v="10032"/>
    <n v="1.1342001130582249"/>
    <x v="44"/>
  </r>
  <r>
    <x v="0"/>
    <s v="Athletic"/>
    <x v="0"/>
    <s v="New Balance"/>
    <s v="Dial"/>
    <x v="3"/>
    <s v="L6 R Eyestay 20mm Dial N"/>
    <x v="3"/>
    <n v="1610"/>
    <n v="1824"/>
    <n v="1.1329192546583851"/>
    <x v="45"/>
  </r>
  <r>
    <x v="0"/>
    <s v="Athletic"/>
    <x v="0"/>
    <s v="New Balance"/>
    <s v="Dial"/>
    <x v="3"/>
    <s v="L6 R Eyestay 20mm Dial N"/>
    <x v="0"/>
    <n v="1660"/>
    <n v="1881"/>
    <n v="1.133132530120482"/>
    <x v="46"/>
  </r>
  <r>
    <x v="0"/>
    <s v="Athletic"/>
    <x v="0"/>
    <s v="New Balance"/>
    <s v="Dial"/>
    <x v="3"/>
    <s v="L6 R Eyestay 20mm Dial N"/>
    <x v="3"/>
    <n v="6535"/>
    <n v="7410"/>
    <n v="1.13389441469013"/>
    <x v="47"/>
  </r>
  <r>
    <x v="0"/>
    <s v="Athletic"/>
    <x v="0"/>
    <s v="New Balance"/>
    <s v="Dial"/>
    <x v="3"/>
    <s v="L6 R Eyestay 20mm Dial N"/>
    <x v="3"/>
    <n v="9300"/>
    <n v="9527.5"/>
    <n v="1.0244623655913978"/>
    <x v="48"/>
  </r>
  <r>
    <x v="0"/>
    <s v="Athletic"/>
    <x v="0"/>
    <s v="New Balance"/>
    <s v="Dial"/>
    <x v="3"/>
    <s v="L6 R Eyestay 20mm Dial N"/>
    <x v="3"/>
    <n v="14275"/>
    <n v="14626"/>
    <n v="1.0245884413309982"/>
    <x v="49"/>
  </r>
  <r>
    <x v="0"/>
    <s v="Athletic"/>
    <x v="0"/>
    <s v="New Balance"/>
    <s v="Dial"/>
    <x v="3"/>
    <s v="L6 R Eyestay 20mm Dial N"/>
    <x v="3"/>
    <n v="2515"/>
    <n v="2850"/>
    <n v="1.1332007952286283"/>
    <x v="30"/>
  </r>
  <r>
    <x v="0"/>
    <s v="Athletic"/>
    <x v="0"/>
    <s v="New Balance"/>
    <s v="Dial"/>
    <x v="3"/>
    <s v="L6 R Eyestay 20mm Dial N"/>
    <x v="3"/>
    <n v="300"/>
    <n v="342"/>
    <n v="1.1399999999999999"/>
    <x v="16"/>
  </r>
  <r>
    <x v="0"/>
    <s v="Athletic"/>
    <x v="0"/>
    <s v="New Balance"/>
    <s v="Dial"/>
    <x v="3"/>
    <s v="L6 R Eyestay 20mm Dial N"/>
    <x v="2"/>
    <n v="1760"/>
    <n v="1802.5"/>
    <n v="1.0241477272727273"/>
    <x v="50"/>
  </r>
  <r>
    <x v="0"/>
    <s v="Athletic"/>
    <x v="0"/>
    <s v="New Balance"/>
    <s v="Dial"/>
    <x v="3"/>
    <s v="L6 R Eyestay 20mm Dial N"/>
    <x v="2"/>
    <n v="2010"/>
    <n v="2060"/>
    <n v="1.0248756218905473"/>
    <x v="10"/>
  </r>
  <r>
    <x v="0"/>
    <s v="Athletic"/>
    <x v="0"/>
    <s v="New Balance"/>
    <s v="Dial"/>
    <x v="3"/>
    <s v="L6 R Eyestay 20mm Dial N"/>
    <x v="2"/>
    <n v="12765"/>
    <n v="13081"/>
    <n v="1.0247551899725813"/>
    <x v="51"/>
  </r>
  <r>
    <x v="0"/>
    <s v="Athletic"/>
    <x v="0"/>
    <s v="New Balance"/>
    <s v="Dial"/>
    <x v="3"/>
    <s v="L6 R Eyestay 20mm Dial N"/>
    <x v="3"/>
    <n v="1485"/>
    <n v="1519.25"/>
    <n v="1.023063973063973"/>
    <x v="4"/>
  </r>
  <r>
    <x v="0"/>
    <s v="Athletic"/>
    <x v="0"/>
    <s v="New Balance"/>
    <s v="Dial"/>
    <x v="3"/>
    <s v="L6 R Eyestay 20mm Dial N"/>
    <x v="2"/>
    <n v="11310"/>
    <n v="11587.5"/>
    <n v="1.0245358090185677"/>
    <x v="5"/>
  </r>
  <r>
    <x v="0"/>
    <s v="Athletic"/>
    <x v="0"/>
    <s v="New Balance"/>
    <s v="Dial"/>
    <x v="3"/>
    <s v="L6 R Eyestay 20mm Dial N"/>
    <x v="3"/>
    <n v="25"/>
    <n v="25.75"/>
    <n v="1.03"/>
    <x v="6"/>
  </r>
  <r>
    <x v="0"/>
    <s v="Athletic"/>
    <x v="0"/>
    <s v="New Balance"/>
    <s v="Dial"/>
    <x v="3"/>
    <s v="L6 R Eyestay 20mm Dial N"/>
    <x v="3"/>
    <n v="4880"/>
    <n v="4995.5"/>
    <n v="1.0236680327868852"/>
    <x v="7"/>
  </r>
  <r>
    <x v="0"/>
    <s v="Athletic"/>
    <x v="0"/>
    <s v="New Balance"/>
    <s v="Dial"/>
    <x v="3"/>
    <s v="L6 R Eyestay 20mm Dial N"/>
    <x v="3"/>
    <n v="1110"/>
    <n v="1133"/>
    <n v="1.0207207207207207"/>
    <x v="8"/>
  </r>
  <r>
    <x v="0"/>
    <s v="Athletic"/>
    <x v="0"/>
    <s v="New Balance"/>
    <s v="Dial"/>
    <x v="3"/>
    <s v="L6 R Eyestay 20mm Dial N"/>
    <x v="2"/>
    <n v="11660"/>
    <n v="11948"/>
    <n v="1.0246998284734135"/>
    <x v="9"/>
  </r>
  <r>
    <x v="0"/>
    <s v="Athletic"/>
    <x v="0"/>
    <s v="New Balance"/>
    <s v="Dial"/>
    <x v="3"/>
    <s v="L6 R Eyestay 20mm Dial N"/>
    <x v="2"/>
    <n v="3015"/>
    <n v="3090"/>
    <n v="1.0248756218905473"/>
    <x v="10"/>
  </r>
  <r>
    <x v="0"/>
    <s v="Athletic"/>
    <x v="0"/>
    <s v="New Balance"/>
    <s v="Dial"/>
    <x v="3"/>
    <s v="L6 R Eyestay 20mm Dial N"/>
    <x v="2"/>
    <n v="13115"/>
    <n v="13441.5"/>
    <n v="1.0248951582157835"/>
    <x v="11"/>
  </r>
  <r>
    <x v="0"/>
    <s v="Athletic"/>
    <x v="0"/>
    <s v="New Balance"/>
    <s v="Dial"/>
    <x v="3"/>
    <s v="L6 R Eyestay 20mm Dial N"/>
    <x v="3"/>
    <n v="11935"/>
    <n v="12231.25"/>
    <n v="1.0248219522413071"/>
    <x v="12"/>
  </r>
  <r>
    <x v="0"/>
    <s v="Athletic"/>
    <x v="0"/>
    <s v="New Balance"/>
    <s v="Dial"/>
    <x v="3"/>
    <s v="L6 R Eyestay 20mm Dial N"/>
    <x v="3"/>
    <n v="16895"/>
    <n v="17304"/>
    <n v="1.0242083456643978"/>
    <x v="13"/>
  </r>
  <r>
    <x v="0"/>
    <s v="Athletic"/>
    <x v="0"/>
    <s v="New Balance"/>
    <s v="Dial"/>
    <x v="3"/>
    <s v="L6 R Eyestay 20mm Dial N"/>
    <x v="3"/>
    <n v="19545"/>
    <n v="20033.5"/>
    <n v="1.0249936045024304"/>
    <x v="14"/>
  </r>
  <r>
    <x v="0"/>
    <s v="Athletic"/>
    <x v="0"/>
    <s v="New Balance"/>
    <s v="Dial"/>
    <x v="3"/>
    <s v="L6 R Eyestay 20mm Dial N"/>
    <x v="3"/>
    <n v="4380"/>
    <n v="4959"/>
    <n v="1.1321917808219177"/>
    <x v="15"/>
  </r>
  <r>
    <x v="0"/>
    <s v="Athletic"/>
    <x v="0"/>
    <s v="New Balance"/>
    <s v="Dial"/>
    <x v="3"/>
    <s v="L6 R Eyestay 20mm Dial N"/>
    <x v="3"/>
    <n v="850"/>
    <n v="969"/>
    <n v="1.1399999999999999"/>
    <x v="16"/>
  </r>
  <r>
    <x v="0"/>
    <s v="Athletic"/>
    <x v="0"/>
    <s v="New Balance"/>
    <s v="Dial"/>
    <x v="3"/>
    <s v="L6 R Eyestay 20mm Dial N"/>
    <x v="3"/>
    <n v="1410"/>
    <n v="1596"/>
    <n v="1.1319148936170214"/>
    <x v="17"/>
  </r>
  <r>
    <x v="0"/>
    <s v="Athletic"/>
    <x v="0"/>
    <s v="New Balance"/>
    <s v="Dial"/>
    <x v="3"/>
    <s v="L6 R Eyestay 20mm Dial N"/>
    <x v="3"/>
    <n v="17945"/>
    <n v="20349"/>
    <n v="1.1339648927277792"/>
    <x v="18"/>
  </r>
  <r>
    <x v="0"/>
    <s v="Athletic"/>
    <x v="0"/>
    <s v="New Balance"/>
    <s v="Dial"/>
    <x v="3"/>
    <s v="L6 R Eyestay 20mm Dial N"/>
    <x v="3"/>
    <n v="2715"/>
    <n v="3078"/>
    <n v="1.1337016574585634"/>
    <x v="19"/>
  </r>
  <r>
    <x v="0"/>
    <s v="Athletic"/>
    <x v="0"/>
    <s v="New Balance"/>
    <s v="Dial"/>
    <x v="3"/>
    <s v="L6 R Eyestay 20mm Dial N"/>
    <x v="3"/>
    <n v="3520"/>
    <n v="3990"/>
    <n v="1.1335227272727273"/>
    <x v="20"/>
  </r>
  <r>
    <x v="0"/>
    <s v="Athletic"/>
    <x v="0"/>
    <s v="New Balance"/>
    <s v="Dial"/>
    <x v="3"/>
    <s v="L6 R Eyestay 20mm Dial N"/>
    <x v="0"/>
    <n v="5330"/>
    <n v="6042"/>
    <n v="1.1335834896810506"/>
    <x v="21"/>
  </r>
  <r>
    <x v="0"/>
    <s v="Athletic"/>
    <x v="0"/>
    <s v="New Balance"/>
    <s v="Dial"/>
    <x v="3"/>
    <s v="L6 R Eyestay 20mm Dial N"/>
    <x v="3"/>
    <n v="13075"/>
    <n v="13390"/>
    <n v="1.0240917782026768"/>
    <x v="22"/>
  </r>
  <r>
    <x v="0"/>
    <s v="Athletic"/>
    <x v="0"/>
    <s v="New Balance"/>
    <s v="Dial"/>
    <x v="3"/>
    <s v="L6 R Eyestay 20mm Dial N"/>
    <x v="3"/>
    <n v="23430"/>
    <n v="23999"/>
    <n v="1.0242851045667947"/>
    <x v="23"/>
  </r>
  <r>
    <x v="0"/>
    <s v="Athletic"/>
    <x v="0"/>
    <s v="New Balance"/>
    <s v="Dial"/>
    <x v="3"/>
    <s v="L6 R Eyestay 20mm Dial N"/>
    <x v="3"/>
    <n v="9250"/>
    <n v="10488"/>
    <n v="1.1338378378378378"/>
    <x v="24"/>
  </r>
  <r>
    <x v="0"/>
    <s v="Athletic"/>
    <x v="0"/>
    <s v="New Balance"/>
    <s v="Dial"/>
    <x v="3"/>
    <s v="L6 R Eyestay 20mm Dial N"/>
    <x v="3"/>
    <n v="1510"/>
    <n v="1710"/>
    <n v="1.1324503311258278"/>
    <x v="25"/>
  </r>
  <r>
    <x v="0"/>
    <s v="Athletic"/>
    <x v="0"/>
    <s v="New Balance"/>
    <s v="Dial"/>
    <x v="3"/>
    <s v="L6 R Eyestay 20mm Dial N"/>
    <x v="3"/>
    <n v="3520"/>
    <n v="3990"/>
    <n v="1.1335227272727273"/>
    <x v="20"/>
  </r>
  <r>
    <x v="0"/>
    <s v="Athletic"/>
    <x v="0"/>
    <s v="New Balance"/>
    <s v="Dial"/>
    <x v="1"/>
    <s v="L6 L Eyestay 20mm Dial S"/>
    <x v="0"/>
    <n v="1360"/>
    <n v="1539"/>
    <n v="1.1316176470588235"/>
    <x v="52"/>
  </r>
  <r>
    <x v="0"/>
    <s v="Athletic"/>
    <x v="0"/>
    <s v="New Balance"/>
    <s v="Dial"/>
    <x v="1"/>
    <s v="L6 L Eyestay 20mm Dial S"/>
    <x v="0"/>
    <n v="9150"/>
    <n v="10374"/>
    <n v="1.1337704918032787"/>
    <x v="53"/>
  </r>
  <r>
    <x v="0"/>
    <s v="Athletic"/>
    <x v="0"/>
    <s v="New Balance"/>
    <s v="Dial"/>
    <x v="1"/>
    <s v="L6 L Eyestay 20mm Dial S"/>
    <x v="0"/>
    <n v="2710"/>
    <n v="3078"/>
    <n v="1.1357933579335793"/>
    <x v="54"/>
  </r>
  <r>
    <x v="0"/>
    <s v="Athletic"/>
    <x v="0"/>
    <s v="New Balance"/>
    <s v="Dial"/>
    <x v="1"/>
    <s v="L6 L Eyestay 20mm Dial S"/>
    <x v="0"/>
    <n v="2210"/>
    <n v="2508"/>
    <n v="1.134841628959276"/>
    <x v="55"/>
  </r>
  <r>
    <x v="0"/>
    <s v="Athletic"/>
    <x v="0"/>
    <s v="New Balance"/>
    <s v="Dial"/>
    <x v="1"/>
    <s v="L6 L Eyestay 20mm Dial S"/>
    <x v="0"/>
    <n v="7490"/>
    <n v="8493"/>
    <n v="1.1339118825100134"/>
    <x v="56"/>
  </r>
  <r>
    <x v="0"/>
    <s v="Athletic"/>
    <x v="0"/>
    <s v="New Balance"/>
    <s v="Dial"/>
    <x v="1"/>
    <s v="L6 L Eyestay 20mm Dial S"/>
    <x v="0"/>
    <n v="3070"/>
    <n v="3477"/>
    <n v="1.1325732899022802"/>
    <x v="57"/>
  </r>
  <r>
    <x v="0"/>
    <s v="Athletic"/>
    <x v="0"/>
    <s v="New Balance"/>
    <s v="Dial"/>
    <x v="1"/>
    <s v="L6 L Eyestay 20mm Dial S"/>
    <x v="0"/>
    <n v="1050"/>
    <n v="1197"/>
    <n v="1.1399999999999999"/>
    <x v="16"/>
  </r>
  <r>
    <x v="0"/>
    <s v="Athletic"/>
    <x v="0"/>
    <s v="New Balance"/>
    <s v="Dial"/>
    <x v="1"/>
    <s v="L6 L Eyestay 20mm Dial S"/>
    <x v="0"/>
    <n v="8850"/>
    <n v="10032"/>
    <n v="1.1335593220338982"/>
    <x v="58"/>
  </r>
  <r>
    <x v="0"/>
    <s v="Athletic"/>
    <x v="0"/>
    <s v="New Balance"/>
    <s v="Dial"/>
    <x v="1"/>
    <s v="L6 L Eyestay 20mm Dial S"/>
    <x v="0"/>
    <n v="2365"/>
    <n v="2679"/>
    <n v="1.1327695560253699"/>
    <x v="59"/>
  </r>
  <r>
    <x v="0"/>
    <s v="Athletic"/>
    <x v="0"/>
    <s v="New Balance"/>
    <s v="Dial"/>
    <x v="1"/>
    <s v="L6 L Eyestay 20mm Dial S"/>
    <x v="0"/>
    <n v="650"/>
    <n v="741"/>
    <n v="1.1399999999999999"/>
    <x v="16"/>
  </r>
  <r>
    <x v="0"/>
    <s v="Athletic"/>
    <x v="0"/>
    <s v="New Balance"/>
    <s v="Dial"/>
    <x v="1"/>
    <s v="L6 L Eyestay 20mm Dial S"/>
    <x v="0"/>
    <n v="1060"/>
    <n v="1197"/>
    <n v="1.129245283018868"/>
    <x v="60"/>
  </r>
  <r>
    <x v="0"/>
    <s v="Athletic"/>
    <x v="0"/>
    <s v="New Balance"/>
    <s v="Dial"/>
    <x v="1"/>
    <s v="L6 L Eyestay 20mm Dial S"/>
    <x v="0"/>
    <n v="4675"/>
    <n v="5301"/>
    <n v="1.1339037433155079"/>
    <x v="61"/>
  </r>
  <r>
    <x v="0"/>
    <s v="Athletic"/>
    <x v="0"/>
    <s v="New Balance"/>
    <s v="Dial"/>
    <x v="1"/>
    <s v="L6 L Eyestay 20mm Dial S"/>
    <x v="0"/>
    <n v="650"/>
    <n v="741"/>
    <n v="1.1399999999999999"/>
    <x v="16"/>
  </r>
  <r>
    <x v="0"/>
    <s v="Athletic"/>
    <x v="0"/>
    <s v="New Balance"/>
    <s v="Dial"/>
    <x v="1"/>
    <s v="L6 L Eyestay 20mm Dial S"/>
    <x v="0"/>
    <n v="1660"/>
    <n v="1881"/>
    <n v="1.133132530120482"/>
    <x v="46"/>
  </r>
  <r>
    <x v="0"/>
    <s v="Athletic"/>
    <x v="0"/>
    <s v="New Balance"/>
    <s v="Dial"/>
    <x v="1"/>
    <s v="L6 L Eyestay 20mm Dial S"/>
    <x v="0"/>
    <n v="800"/>
    <n v="912"/>
    <n v="1.1399999999999999"/>
    <x v="16"/>
  </r>
  <r>
    <x v="0"/>
    <s v="Athletic"/>
    <x v="0"/>
    <s v="New Balance"/>
    <s v="Dial"/>
    <x v="1"/>
    <s v="L6 L Eyestay 20mm Dial S"/>
    <x v="0"/>
    <n v="800"/>
    <n v="912"/>
    <n v="1.1399999999999999"/>
    <x v="16"/>
  </r>
  <r>
    <x v="0"/>
    <s v="Athletic"/>
    <x v="0"/>
    <s v="New Balance"/>
    <s v="Dial"/>
    <x v="1"/>
    <s v="L6 L Eyestay 20mm Dial S"/>
    <x v="0"/>
    <n v="700"/>
    <n v="798"/>
    <n v="1.1399999999999999"/>
    <x v="16"/>
  </r>
  <r>
    <x v="0"/>
    <s v="Athletic"/>
    <x v="0"/>
    <s v="New Balance"/>
    <s v="Dial"/>
    <x v="1"/>
    <s v="L6 L Eyestay 20mm Dial S"/>
    <x v="0"/>
    <n v="10905"/>
    <n v="12369"/>
    <n v="1.1342503438789546"/>
    <x v="62"/>
  </r>
  <r>
    <x v="0"/>
    <s v="Athletic"/>
    <x v="0"/>
    <s v="New Balance"/>
    <s v="Dial"/>
    <x v="1"/>
    <s v="L6 L Eyestay 20mm Dial S"/>
    <x v="0"/>
    <n v="4070"/>
    <n v="4617"/>
    <n v="1.1343980343980344"/>
    <x v="63"/>
  </r>
  <r>
    <x v="0"/>
    <s v="Athletic"/>
    <x v="0"/>
    <s v="New Balance"/>
    <s v="Dial"/>
    <x v="1"/>
    <s v="L6 L Eyestay 20mm Dial S"/>
    <x v="0"/>
    <n v="1810"/>
    <n v="2052"/>
    <n v="1.1337016574585634"/>
    <x v="19"/>
  </r>
  <r>
    <x v="0"/>
    <s v="Athletic"/>
    <x v="0"/>
    <s v="New Balance"/>
    <s v="Dial"/>
    <x v="1"/>
    <s v="L6 L Eyestay 20mm Dial S"/>
    <x v="0"/>
    <n v="24575"/>
    <n v="27873"/>
    <n v="1.1342014242115972"/>
    <x v="64"/>
  </r>
  <r>
    <x v="0"/>
    <s v="Athletic"/>
    <x v="0"/>
    <s v="New Balance"/>
    <s v="Dial"/>
    <x v="1"/>
    <s v="L6 L Eyestay 20mm Dial S"/>
    <x v="0"/>
    <n v="3620"/>
    <n v="4104"/>
    <n v="1.1337016574585634"/>
    <x v="19"/>
  </r>
  <r>
    <x v="0"/>
    <s v="Athletic"/>
    <x v="0"/>
    <s v="New Balance"/>
    <s v="Dial"/>
    <x v="1"/>
    <s v="L6 L Eyestay 20mm Dial S"/>
    <x v="0"/>
    <n v="9505"/>
    <n v="10773"/>
    <n v="1.1334034718569175"/>
    <x v="65"/>
  </r>
  <r>
    <x v="0"/>
    <s v="Athletic"/>
    <x v="0"/>
    <s v="New Balance"/>
    <s v="Dial"/>
    <x v="1"/>
    <s v="L6 L Eyestay 20mm Dial S"/>
    <x v="0"/>
    <n v="3015"/>
    <n v="3420"/>
    <n v="1.1343283582089552"/>
    <x v="66"/>
  </r>
  <r>
    <x v="0"/>
    <s v="Athletic"/>
    <x v="0"/>
    <s v="New Balance"/>
    <s v="Dial"/>
    <x v="1"/>
    <s v="L6 L Eyestay 20mm Dial S"/>
    <x v="0"/>
    <n v="2465"/>
    <n v="2793"/>
    <n v="1.1330628803245437"/>
    <x v="67"/>
  </r>
  <r>
    <x v="0"/>
    <s v="Athletic"/>
    <x v="0"/>
    <s v="New Balance"/>
    <s v="Dial"/>
    <x v="1"/>
    <s v="L6 L Eyestay 20mm Dial S"/>
    <x v="0"/>
    <n v="1260"/>
    <n v="1425"/>
    <n v="1.1309523809523809"/>
    <x v="68"/>
  </r>
  <r>
    <x v="0"/>
    <s v="Athletic"/>
    <x v="0"/>
    <s v="New Balance"/>
    <s v="Dial"/>
    <x v="1"/>
    <s v="L6 L Eyestay 20mm Dial S"/>
    <x v="0"/>
    <n v="7790"/>
    <n v="8835"/>
    <n v="1.1341463414634145"/>
    <x v="69"/>
  </r>
  <r>
    <x v="0"/>
    <s v="Athletic"/>
    <x v="0"/>
    <s v="New Balance"/>
    <s v="Dial"/>
    <x v="1"/>
    <s v="L6 L Eyestay 20mm Dial S"/>
    <x v="0"/>
    <n v="3765"/>
    <n v="4275"/>
    <n v="1.1354581673306774"/>
    <x v="70"/>
  </r>
  <r>
    <x v="0"/>
    <s v="Athletic"/>
    <x v="0"/>
    <s v="New Balance"/>
    <s v="Dial"/>
    <x v="1"/>
    <s v="L6 L Eyestay 20mm Dial S"/>
    <x v="0"/>
    <n v="11465"/>
    <n v="12996"/>
    <n v="1.1335368512865243"/>
    <x v="71"/>
  </r>
  <r>
    <x v="0"/>
    <s v="Athletic"/>
    <x v="0"/>
    <s v="New Balance"/>
    <s v="Dial"/>
    <x v="1"/>
    <s v="L6 L Eyestay 20mm Dial S"/>
    <x v="0"/>
    <n v="6085"/>
    <n v="6897"/>
    <n v="1.133442892358258"/>
    <x v="72"/>
  </r>
  <r>
    <x v="0"/>
    <s v="Athletic"/>
    <x v="0"/>
    <s v="New Balance"/>
    <s v="Dial"/>
    <x v="1"/>
    <s v="L6 L Eyestay 20mm Dial S"/>
    <x v="0"/>
    <n v="550"/>
    <n v="627"/>
    <n v="1.1399999999999999"/>
    <x v="16"/>
  </r>
  <r>
    <x v="0"/>
    <s v="Athletic"/>
    <x v="0"/>
    <s v="New Balance"/>
    <s v="Dial"/>
    <x v="1"/>
    <s v="L6 L Eyestay 20mm Dial S"/>
    <x v="0"/>
    <n v="5025"/>
    <n v="5700"/>
    <n v="1.1343283582089552"/>
    <x v="66"/>
  </r>
  <r>
    <x v="0"/>
    <s v="Athletic"/>
    <x v="0"/>
    <s v="New Balance"/>
    <s v="Dial"/>
    <x v="1"/>
    <s v="L6 L Eyestay 20mm Dial S"/>
    <x v="0"/>
    <n v="3765"/>
    <n v="4275"/>
    <n v="1.1354581673306774"/>
    <x v="70"/>
  </r>
  <r>
    <x v="0"/>
    <s v="Athletic"/>
    <x v="0"/>
    <s v="New Balance"/>
    <s v="Dial"/>
    <x v="1"/>
    <s v="L6 L Eyestay 20mm Dial S"/>
    <x v="0"/>
    <n v="4175"/>
    <n v="4731"/>
    <n v="1.1331736526946108"/>
    <x v="73"/>
  </r>
  <r>
    <x v="0"/>
    <s v="Athletic"/>
    <x v="0"/>
    <s v="New Balance"/>
    <s v="Dial"/>
    <x v="1"/>
    <s v="L6 L Eyestay 20mm Dial S"/>
    <x v="0"/>
    <n v="650"/>
    <n v="741"/>
    <n v="1.1399999999999999"/>
    <x v="16"/>
  </r>
  <r>
    <x v="1"/>
    <s v="Athletic"/>
    <x v="0"/>
    <s v="Adidas"/>
    <s v="Dial"/>
    <x v="1"/>
    <s v="L6 R Tongue Dial S1"/>
    <x v="1"/>
    <n v="1885"/>
    <n v="2193.75"/>
    <n v="1.1637931034482758"/>
    <x v="74"/>
  </r>
  <r>
    <x v="0"/>
    <s v="Athletic"/>
    <x v="0"/>
    <s v="New Balance"/>
    <s v="Dial"/>
    <x v="1"/>
    <s v="L6 L Eyestay 20mm Dial S1"/>
    <x v="0"/>
    <n v="225"/>
    <n v="258.75"/>
    <n v="1.1499999999999999"/>
    <x v="75"/>
  </r>
  <r>
    <x v="1"/>
    <s v="Athletic"/>
    <x v="0"/>
    <s v="Adidas"/>
    <s v="Dial"/>
    <x v="1"/>
    <s v="L6 R Tongue Dial S1"/>
    <x v="1"/>
    <n v="1530"/>
    <n v="1784.25"/>
    <n v="1.1661764705882354"/>
    <x v="76"/>
  </r>
  <r>
    <x v="0"/>
    <s v="Athletic"/>
    <x v="1"/>
    <s v="Adidas Golf"/>
    <s v="Dial"/>
    <x v="4"/>
    <s v="L6 L Eyestay 20mm Dial R"/>
    <x v="1"/>
    <n v="136225"/>
    <n v="307585"/>
    <n v="2.2579188841989355"/>
    <x v="77"/>
  </r>
  <r>
    <x v="0"/>
    <s v="Athletic"/>
    <x v="1"/>
    <s v="Adidas Golf"/>
    <s v="Dial"/>
    <x v="4"/>
    <s v="L6 R Eyestay 20mm Dial R"/>
    <x v="1"/>
    <n v="136200"/>
    <n v="307528.25"/>
    <n v="2.2579166666666666"/>
    <x v="78"/>
  </r>
  <r>
    <x v="0"/>
    <s v="Athletic"/>
    <x v="1"/>
    <s v="Adidas Golf"/>
    <s v="Dial"/>
    <x v="5"/>
    <s v="Li2 L Eyestay Dial E"/>
    <x v="1"/>
    <n v="84835"/>
    <n v="172176"/>
    <n v="2.0295396947014792"/>
    <x v="79"/>
  </r>
  <r>
    <x v="0"/>
    <s v="Athletic"/>
    <x v="1"/>
    <s v="Adidas Golf"/>
    <s v="Dial"/>
    <x v="5"/>
    <s v="Li2 R Eyestay Dial E"/>
    <x v="1"/>
    <n v="84835"/>
    <n v="172176"/>
    <n v="2.0295396947014792"/>
    <x v="79"/>
  </r>
  <r>
    <x v="0"/>
    <s v="Athletic"/>
    <x v="1"/>
    <s v="Adidas Golf"/>
    <s v="Dial"/>
    <x v="4"/>
    <s v="L6 L Eyestay 20mm Dial R"/>
    <x v="1"/>
    <n v="71920"/>
    <n v="162418.5"/>
    <n v="2.2583217463848722"/>
    <x v="80"/>
  </r>
  <r>
    <x v="0"/>
    <s v="Athletic"/>
    <x v="1"/>
    <s v="Adidas Golf"/>
    <s v="Dial"/>
    <x v="4"/>
    <s v="L6 R Eyestay 20mm Dial R"/>
    <x v="1"/>
    <n v="71920"/>
    <n v="162418.5"/>
    <n v="2.2583217463848722"/>
    <x v="80"/>
  </r>
  <r>
    <x v="0"/>
    <s v="Athletic"/>
    <x v="1"/>
    <s v="Adidas Golf"/>
    <s v="Dial"/>
    <x v="6"/>
    <s v="M4 R Housing 25mm Dial C no Lace Lock"/>
    <x v="1"/>
    <n v="40805"/>
    <n v="105560"/>
    <n v="2.5869378752603849"/>
    <x v="81"/>
  </r>
  <r>
    <x v="0"/>
    <s v="Athletic"/>
    <x v="1"/>
    <s v="Adidas Golf"/>
    <s v="Dial"/>
    <x v="4"/>
    <s v="L6 R Eyestay 20mm Dial R"/>
    <x v="1"/>
    <n v="41135"/>
    <n v="92899.75"/>
    <n v="2.2584113285523277"/>
    <x v="82"/>
  </r>
  <r>
    <x v="0"/>
    <s v="Athletic"/>
    <x v="1"/>
    <s v="Adidas Golf"/>
    <s v="Dial"/>
    <x v="4"/>
    <s v="L6 L Eyestay 20mm Dial R"/>
    <x v="1"/>
    <n v="41110"/>
    <n v="92843"/>
    <n v="2.258404281196789"/>
    <x v="83"/>
  </r>
  <r>
    <x v="0"/>
    <s v="Athletic"/>
    <x v="1"/>
    <s v="Adidas Golf"/>
    <s v="Dial"/>
    <x v="4"/>
    <s v="L6 R Eyestay 20mm Dial R"/>
    <x v="1"/>
    <n v="34925"/>
    <n v="78882.5"/>
    <n v="2.2586256263421616"/>
    <x v="84"/>
  </r>
  <r>
    <x v="0"/>
    <s v="Athletic"/>
    <x v="1"/>
    <s v="Adidas Golf"/>
    <s v="Dial"/>
    <x v="4"/>
    <s v="L6 L Eyestay 20mm Dial R"/>
    <x v="1"/>
    <n v="34900"/>
    <n v="78825.75"/>
    <n v="2.2586174785100286"/>
    <x v="85"/>
  </r>
  <r>
    <x v="0"/>
    <s v="Athletic"/>
    <x v="1"/>
    <s v="Adidas Golf"/>
    <s v="Dial"/>
    <x v="7"/>
    <s v="Li2 L Eyestay Dial C"/>
    <x v="1"/>
    <n v="26485"/>
    <n v="72199"/>
    <n v="2.726033603926751"/>
    <x v="86"/>
  </r>
  <r>
    <x v="0"/>
    <s v="Athletic"/>
    <x v="1"/>
    <s v="Adidas Golf"/>
    <s v="Dial"/>
    <x v="2"/>
    <s v="L6 R Tongue Dial F"/>
    <x v="1"/>
    <n v="68625"/>
    <n v="64178.5"/>
    <n v="0.93520582877959924"/>
    <x v="87"/>
  </r>
  <r>
    <x v="0"/>
    <s v="Athletic"/>
    <x v="1"/>
    <s v="Adidas Golf"/>
    <s v="Dial"/>
    <x v="4"/>
    <s v="L6 L Eyestay 20mm Dial R"/>
    <x v="1"/>
    <n v="27885"/>
    <n v="62992.5"/>
    <n v="2.2590102205486819"/>
    <x v="88"/>
  </r>
  <r>
    <x v="0"/>
    <s v="Athletic"/>
    <x v="1"/>
    <s v="Adidas Golf"/>
    <s v="Dial"/>
    <x v="4"/>
    <s v="L6 R Eyestay 20mm Dial R"/>
    <x v="1"/>
    <n v="27885"/>
    <n v="62992.5"/>
    <n v="2.2590102205486819"/>
    <x v="88"/>
  </r>
  <r>
    <x v="0"/>
    <s v="Athletic"/>
    <x v="1"/>
    <s v="Adidas Golf"/>
    <s v="Dial"/>
    <x v="5"/>
    <s v="Li2 L Eyestay Dial E"/>
    <x v="1"/>
    <n v="26240"/>
    <n v="53244"/>
    <n v="2.0291158536585368"/>
    <x v="89"/>
  </r>
  <r>
    <x v="0"/>
    <s v="Athletic"/>
    <x v="1"/>
    <s v="Adidas Golf"/>
    <s v="Dial"/>
    <x v="5"/>
    <s v="Li2 R Eyestay Dial E"/>
    <x v="1"/>
    <n v="26240"/>
    <n v="53244"/>
    <n v="2.0291158536585368"/>
    <x v="89"/>
  </r>
  <r>
    <x v="0"/>
    <s v="Athletic"/>
    <x v="1"/>
    <s v="Adidas Golf"/>
    <s v="Dial"/>
    <x v="8"/>
    <s v="L6 R Tongue Dial E"/>
    <x v="1"/>
    <n v="39050"/>
    <n v="52059"/>
    <n v="1.3331370038412291"/>
    <x v="90"/>
  </r>
  <r>
    <x v="0"/>
    <s v="Athletic"/>
    <x v="1"/>
    <s v="Adidas Golf"/>
    <s v="Dial"/>
    <x v="9"/>
    <s v="L6 R Eyestay 20mm Dial K"/>
    <x v="1"/>
    <n v="24035"/>
    <n v="48756"/>
    <n v="2.0285417100062411"/>
    <x v="91"/>
  </r>
  <r>
    <x v="0"/>
    <s v="Athletic"/>
    <x v="1"/>
    <s v="Adidas Golf"/>
    <s v="Dial"/>
    <x v="2"/>
    <s v="L6 R Tongue Dial F"/>
    <x v="1"/>
    <n v="52120"/>
    <n v="48739"/>
    <n v="0.93513046815042211"/>
    <x v="92"/>
  </r>
  <r>
    <x v="0"/>
    <s v="Athletic"/>
    <x v="1"/>
    <s v="Adidas Golf"/>
    <s v="Dial"/>
    <x v="2"/>
    <s v="L6 R Tongue Dial F"/>
    <x v="1"/>
    <n v="51965"/>
    <n v="48598"/>
    <n v="0.93520638891561625"/>
    <x v="93"/>
  </r>
  <r>
    <x v="0"/>
    <s v="Athletic"/>
    <x v="1"/>
    <s v="Adidas Golf"/>
    <s v="Dial"/>
    <x v="8"/>
    <s v="L6 R Tongue Dial E"/>
    <x v="1"/>
    <n v="35010"/>
    <n v="46665.5"/>
    <n v="1.332919165952585"/>
    <x v="94"/>
  </r>
  <r>
    <x v="0"/>
    <s v="Athletic"/>
    <x v="1"/>
    <s v="Adidas Golf"/>
    <s v="Dial"/>
    <x v="4"/>
    <s v="L6 R Tongue Dial R"/>
    <x v="1"/>
    <n v="20030"/>
    <n v="45229.75"/>
    <n v="2.2581003494757863"/>
    <x v="95"/>
  </r>
  <r>
    <x v="0"/>
    <s v="Athletic"/>
    <x v="1"/>
    <s v="Adidas Golf"/>
    <s v="Dial"/>
    <x v="4"/>
    <s v="L6 L Eyestay 20mm Dial R"/>
    <x v="1"/>
    <n v="19635"/>
    <n v="44321.75"/>
    <n v="2.2572829131652661"/>
    <x v="96"/>
  </r>
  <r>
    <x v="0"/>
    <s v="Athletic"/>
    <x v="1"/>
    <s v="Adidas Golf"/>
    <s v="Dial"/>
    <x v="4"/>
    <s v="L6 R Eyestay 20mm Dial R"/>
    <x v="1"/>
    <n v="19610"/>
    <n v="44265"/>
    <n v="2.2572667006629272"/>
    <x v="97"/>
  </r>
  <r>
    <x v="0"/>
    <s v="Athletic"/>
    <x v="1"/>
    <s v="Adidas Golf"/>
    <s v="Bayonet"/>
    <x v="0"/>
    <s v="L6 Bayonet Eyestay"/>
    <x v="1"/>
    <n v="340000"/>
    <n v="44200"/>
    <n v="0.13"/>
    <x v="0"/>
  </r>
  <r>
    <x v="0"/>
    <s v="Athletic"/>
    <x v="1"/>
    <s v="Adidas Golf"/>
    <s v="Dial"/>
    <x v="10"/>
    <s v="Li2 L Eyestay Dial A"/>
    <x v="1"/>
    <n v="14580"/>
    <n v="43355"/>
    <n v="2.9735939643347051"/>
    <x v="98"/>
  </r>
  <r>
    <x v="0"/>
    <s v="Athletic"/>
    <x v="1"/>
    <s v="Adidas Golf"/>
    <s v="Dial"/>
    <x v="10"/>
    <s v="Li2 R Eyestay Dial A"/>
    <x v="1"/>
    <n v="14580"/>
    <n v="43355"/>
    <n v="2.9735939643347051"/>
    <x v="98"/>
  </r>
  <r>
    <x v="0"/>
    <s v="Athletic"/>
    <x v="1"/>
    <s v="Adidas Golf"/>
    <s v="Dial"/>
    <x v="4"/>
    <s v="L6 L Eyestay 20mm Dial R"/>
    <x v="1"/>
    <n v="18470"/>
    <n v="41711.25"/>
    <n v="2.2583243096913916"/>
    <x v="99"/>
  </r>
  <r>
    <x v="0"/>
    <s v="Athletic"/>
    <x v="1"/>
    <s v="Adidas Golf"/>
    <s v="Dial"/>
    <x v="4"/>
    <s v="L6 R Eyestay 20mm Dial R"/>
    <x v="1"/>
    <n v="18470"/>
    <n v="41711.25"/>
    <n v="2.2583243096913916"/>
    <x v="99"/>
  </r>
  <r>
    <x v="0"/>
    <s v="Athletic"/>
    <x v="1"/>
    <s v="Adidas Golf"/>
    <s v="Dial"/>
    <x v="4"/>
    <s v="L6 L Eyestay 20mm Dial R"/>
    <x v="1"/>
    <n v="18395"/>
    <n v="41541"/>
    <n v="2.2582767056265292"/>
    <x v="100"/>
  </r>
  <r>
    <x v="0"/>
    <s v="Athletic"/>
    <x v="1"/>
    <s v="Adidas Golf"/>
    <s v="Dial"/>
    <x v="4"/>
    <s v="L6 R Eyestay 20mm Dial R"/>
    <x v="1"/>
    <n v="18370"/>
    <n v="41484.25"/>
    <n v="2.2582607512248232"/>
    <x v="101"/>
  </r>
  <r>
    <x v="0"/>
    <s v="Athletic"/>
    <x v="1"/>
    <s v="Adidas Golf"/>
    <s v="Dial"/>
    <x v="4"/>
    <s v="L6 R Tongue Dial R"/>
    <x v="1"/>
    <n v="18115"/>
    <n v="40916.75"/>
    <n v="2.2587220535467845"/>
    <x v="102"/>
  </r>
  <r>
    <x v="0"/>
    <s v="Athletic"/>
    <x v="1"/>
    <s v="Adidas Golf"/>
    <s v="Dial"/>
    <x v="4"/>
    <s v="L6 R Eyestay 20mm Dial R"/>
    <x v="1"/>
    <n v="18040"/>
    <n v="40746.5"/>
    <n v="2.2586751662971176"/>
    <x v="103"/>
  </r>
  <r>
    <x v="0"/>
    <s v="Athletic"/>
    <x v="1"/>
    <s v="Adidas Golf"/>
    <s v="Dial"/>
    <x v="4"/>
    <s v="L6 L Eyestay 20mm Dial R"/>
    <x v="1"/>
    <n v="18015"/>
    <n v="40689.75"/>
    <n v="2.2586594504579516"/>
    <x v="104"/>
  </r>
  <r>
    <x v="0"/>
    <s v="Athletic"/>
    <x v="1"/>
    <s v="Adidas Golf"/>
    <s v="Dial"/>
    <x v="8"/>
    <s v="L6 R Tongue Dial E"/>
    <x v="1"/>
    <n v="30155"/>
    <n v="40200"/>
    <n v="1.333112253357652"/>
    <x v="105"/>
  </r>
  <r>
    <x v="0"/>
    <s v="Athletic"/>
    <x v="1"/>
    <s v="Adidas Golf"/>
    <s v="Guide"/>
    <x v="11"/>
    <s v="Lace Guide, FormTX 2, 15mm"/>
    <x v="1"/>
    <n v="267650"/>
    <n v="37471"/>
    <n v="0.14000000000000001"/>
    <x v="106"/>
  </r>
  <r>
    <x v="0"/>
    <s v="Athletic"/>
    <x v="1"/>
    <s v="Adidas Golf"/>
    <s v="Dial"/>
    <x v="9"/>
    <s v="L6 L Eyestay 20mm Dial K"/>
    <x v="1"/>
    <n v="18200"/>
    <n v="36924"/>
    <n v="2.0287912087912088"/>
    <x v="107"/>
  </r>
  <r>
    <x v="0"/>
    <s v="Athletic"/>
    <x v="1"/>
    <s v="Adidas Golf"/>
    <s v="Dial"/>
    <x v="9"/>
    <s v="L6 R Eyestay 20mm Dial K"/>
    <x v="1"/>
    <n v="18200"/>
    <n v="36924"/>
    <n v="2.0287912087912088"/>
    <x v="107"/>
  </r>
  <r>
    <x v="0"/>
    <s v="Athletic"/>
    <x v="1"/>
    <s v="Adidas Golf"/>
    <s v="Dial"/>
    <x v="2"/>
    <s v="L6 R Tongue Dial F"/>
    <x v="1"/>
    <n v="38950"/>
    <n v="36425"/>
    <n v="0.93517329910141211"/>
    <x v="108"/>
  </r>
  <r>
    <x v="0"/>
    <s v="Athletic"/>
    <x v="1"/>
    <s v="Adidas Golf"/>
    <s v="Dial"/>
    <x v="8"/>
    <s v="L6 R Tongue Dial E"/>
    <x v="1"/>
    <n v="27175"/>
    <n v="36213.5"/>
    <n v="1.3326034958601656"/>
    <x v="109"/>
  </r>
  <r>
    <x v="0"/>
    <s v="Athletic"/>
    <x v="1"/>
    <s v="Adidas Golf"/>
    <s v="Dial"/>
    <x v="8"/>
    <s v="L6 R Tongue Dial E"/>
    <x v="1"/>
    <n v="26265"/>
    <n v="35791.25"/>
    <n v="1.3626975061869409"/>
    <x v="110"/>
  </r>
  <r>
    <x v="0"/>
    <s v="Athletic"/>
    <x v="1"/>
    <s v="Adidas Golf"/>
    <s v="Dial"/>
    <x v="8"/>
    <s v="L6 R Tongue Dial E"/>
    <x v="1"/>
    <n v="26130"/>
    <n v="35620"/>
    <n v="1.3631840796019901"/>
    <x v="111"/>
  </r>
  <r>
    <x v="0"/>
    <s v="Athletic"/>
    <x v="1"/>
    <s v="Adidas Golf"/>
    <s v="Guide"/>
    <x v="12"/>
    <s v="Lace Guide, FormTX, Stitch, 20mm"/>
    <x v="1"/>
    <n v="253900"/>
    <n v="35546"/>
    <n v="0.14000000000000001"/>
    <x v="106"/>
  </r>
  <r>
    <x v="0"/>
    <s v="Athletic"/>
    <x v="1"/>
    <s v="Adidas Golf"/>
    <s v="Dial"/>
    <x v="4"/>
    <s v="L6 L Eyestay 20mm Dial R"/>
    <x v="1"/>
    <n v="14100"/>
    <n v="31836.75"/>
    <n v="2.2579255319148936"/>
    <x v="112"/>
  </r>
  <r>
    <x v="0"/>
    <s v="Athletic"/>
    <x v="0"/>
    <s v="New Balance"/>
    <s v="Dial"/>
    <x v="1"/>
    <s v="L6 R Eyestay 20mm Dial S"/>
    <x v="0"/>
    <n v="1360"/>
    <n v="1539"/>
    <n v="1.1316176470588235"/>
    <x v="52"/>
  </r>
  <r>
    <x v="0"/>
    <s v="Athletic"/>
    <x v="0"/>
    <s v="New Balance"/>
    <s v="Dial"/>
    <x v="1"/>
    <s v="L6 R Eyestay 20mm Dial S"/>
    <x v="0"/>
    <n v="9150"/>
    <n v="10374"/>
    <n v="1.1337704918032787"/>
    <x v="53"/>
  </r>
  <r>
    <x v="0"/>
    <s v="Athletic"/>
    <x v="0"/>
    <s v="New Balance"/>
    <s v="Dial"/>
    <x v="1"/>
    <s v="L6 R Eyestay 20mm Dial S"/>
    <x v="0"/>
    <n v="2710"/>
    <n v="3078"/>
    <n v="1.1357933579335793"/>
    <x v="54"/>
  </r>
  <r>
    <x v="0"/>
    <s v="Athletic"/>
    <x v="0"/>
    <s v="New Balance"/>
    <s v="Dial"/>
    <x v="1"/>
    <s v="L6 R Eyestay 20mm Dial S"/>
    <x v="0"/>
    <n v="2210"/>
    <n v="2508"/>
    <n v="1.134841628959276"/>
    <x v="55"/>
  </r>
  <r>
    <x v="0"/>
    <s v="Athletic"/>
    <x v="0"/>
    <s v="New Balance"/>
    <s v="Dial"/>
    <x v="1"/>
    <s v="L6 R Eyestay 20mm Dial S"/>
    <x v="0"/>
    <n v="7490"/>
    <n v="8493"/>
    <n v="1.1339118825100134"/>
    <x v="56"/>
  </r>
  <r>
    <x v="0"/>
    <s v="Athletic"/>
    <x v="0"/>
    <s v="New Balance"/>
    <s v="Dial"/>
    <x v="1"/>
    <s v="L6 R Eyestay 20mm Dial S"/>
    <x v="0"/>
    <n v="3070"/>
    <n v="3477"/>
    <n v="1.1325732899022802"/>
    <x v="57"/>
  </r>
  <r>
    <x v="0"/>
    <s v="Athletic"/>
    <x v="0"/>
    <s v="New Balance"/>
    <s v="Dial"/>
    <x v="1"/>
    <s v="L6 R Eyestay 20mm Dial S"/>
    <x v="0"/>
    <n v="1050"/>
    <n v="1197"/>
    <n v="1.1399999999999999"/>
    <x v="16"/>
  </r>
  <r>
    <x v="0"/>
    <s v="Athletic"/>
    <x v="0"/>
    <s v="New Balance"/>
    <s v="Dial"/>
    <x v="1"/>
    <s v="L6 R Eyestay 20mm Dial S"/>
    <x v="0"/>
    <n v="8850"/>
    <n v="10032"/>
    <n v="1.1335593220338982"/>
    <x v="58"/>
  </r>
  <r>
    <x v="0"/>
    <s v="Athletic"/>
    <x v="0"/>
    <s v="New Balance"/>
    <s v="Dial"/>
    <x v="1"/>
    <s v="L6 R Eyestay 20mm Dial S"/>
    <x v="0"/>
    <n v="2365"/>
    <n v="2679"/>
    <n v="1.1327695560253699"/>
    <x v="59"/>
  </r>
  <r>
    <x v="0"/>
    <s v="Athletic"/>
    <x v="0"/>
    <s v="New Balance"/>
    <s v="Dial"/>
    <x v="1"/>
    <s v="L6 R Eyestay 20mm Dial S"/>
    <x v="0"/>
    <n v="650"/>
    <n v="741"/>
    <n v="1.1399999999999999"/>
    <x v="16"/>
  </r>
  <r>
    <x v="0"/>
    <s v="Athletic"/>
    <x v="0"/>
    <s v="New Balance"/>
    <s v="Dial"/>
    <x v="1"/>
    <s v="L6 R Eyestay 20mm Dial S"/>
    <x v="0"/>
    <n v="1060"/>
    <n v="1197"/>
    <n v="1.129245283018868"/>
    <x v="60"/>
  </r>
  <r>
    <x v="0"/>
    <s v="Athletic"/>
    <x v="0"/>
    <s v="New Balance"/>
    <s v="Dial"/>
    <x v="1"/>
    <s v="L6 R Eyestay 20mm Dial S"/>
    <x v="0"/>
    <n v="4675"/>
    <n v="5301"/>
    <n v="1.1339037433155079"/>
    <x v="61"/>
  </r>
  <r>
    <x v="0"/>
    <s v="Athletic"/>
    <x v="0"/>
    <s v="New Balance"/>
    <s v="Dial"/>
    <x v="1"/>
    <s v="L6 R Eyestay 20mm Dial S"/>
    <x v="0"/>
    <n v="650"/>
    <n v="741"/>
    <n v="1.1399999999999999"/>
    <x v="16"/>
  </r>
  <r>
    <x v="0"/>
    <s v="Athletic"/>
    <x v="0"/>
    <s v="New Balance"/>
    <s v="Dial"/>
    <x v="1"/>
    <s v="L6 R Eyestay 20mm Dial S"/>
    <x v="0"/>
    <n v="1660"/>
    <n v="1881"/>
    <n v="1.133132530120482"/>
    <x v="46"/>
  </r>
  <r>
    <x v="0"/>
    <s v="Athletic"/>
    <x v="0"/>
    <s v="New Balance"/>
    <s v="Dial"/>
    <x v="1"/>
    <s v="L6 R Eyestay 20mm Dial S"/>
    <x v="0"/>
    <n v="800"/>
    <n v="912"/>
    <n v="1.1399999999999999"/>
    <x v="16"/>
  </r>
  <r>
    <x v="0"/>
    <s v="Athletic"/>
    <x v="0"/>
    <s v="New Balance"/>
    <s v="Dial"/>
    <x v="1"/>
    <s v="L6 R Eyestay 20mm Dial S"/>
    <x v="0"/>
    <n v="800"/>
    <n v="912"/>
    <n v="1.1399999999999999"/>
    <x v="16"/>
  </r>
  <r>
    <x v="0"/>
    <s v="Athletic"/>
    <x v="0"/>
    <s v="New Balance"/>
    <s v="Dial"/>
    <x v="1"/>
    <s v="L6 R Eyestay 20mm Dial S"/>
    <x v="0"/>
    <n v="700"/>
    <n v="798"/>
    <n v="1.1399999999999999"/>
    <x v="16"/>
  </r>
  <r>
    <x v="0"/>
    <s v="Athletic"/>
    <x v="0"/>
    <s v="New Balance"/>
    <s v="Dial"/>
    <x v="1"/>
    <s v="L6 R Eyestay 20mm Dial S"/>
    <x v="0"/>
    <n v="10905"/>
    <n v="12369"/>
    <n v="1.1342503438789546"/>
    <x v="62"/>
  </r>
  <r>
    <x v="0"/>
    <s v="Athletic"/>
    <x v="0"/>
    <s v="New Balance"/>
    <s v="Dial"/>
    <x v="1"/>
    <s v="L6 R Eyestay 20mm Dial S"/>
    <x v="0"/>
    <n v="4070"/>
    <n v="4617"/>
    <n v="1.1343980343980344"/>
    <x v="63"/>
  </r>
  <r>
    <x v="0"/>
    <s v="Athletic"/>
    <x v="0"/>
    <s v="New Balance"/>
    <s v="Dial"/>
    <x v="1"/>
    <s v="L6 R Eyestay 20mm Dial S"/>
    <x v="0"/>
    <n v="1810"/>
    <n v="2052"/>
    <n v="1.1337016574585634"/>
    <x v="19"/>
  </r>
  <r>
    <x v="0"/>
    <s v="Athletic"/>
    <x v="0"/>
    <s v="New Balance"/>
    <s v="Dial"/>
    <x v="1"/>
    <s v="L6 R Eyestay 20mm Dial S"/>
    <x v="0"/>
    <n v="24575"/>
    <n v="27873"/>
    <n v="1.1342014242115972"/>
    <x v="64"/>
  </r>
  <r>
    <x v="0"/>
    <s v="Athletic"/>
    <x v="0"/>
    <s v="New Balance"/>
    <s v="Dial"/>
    <x v="1"/>
    <s v="L6 R Eyestay 20mm Dial S"/>
    <x v="0"/>
    <n v="3620"/>
    <n v="4104"/>
    <n v="1.1337016574585634"/>
    <x v="19"/>
  </r>
  <r>
    <x v="0"/>
    <s v="Athletic"/>
    <x v="0"/>
    <s v="New Balance"/>
    <s v="Dial"/>
    <x v="1"/>
    <s v="L6 R Eyestay 20mm Dial S"/>
    <x v="0"/>
    <n v="9505"/>
    <n v="10773"/>
    <n v="1.1334034718569175"/>
    <x v="65"/>
  </r>
  <r>
    <x v="0"/>
    <s v="Athletic"/>
    <x v="0"/>
    <s v="New Balance"/>
    <s v="Dial"/>
    <x v="1"/>
    <s v="L6 R Eyestay 20mm Dial S"/>
    <x v="0"/>
    <n v="3015"/>
    <n v="3420"/>
    <n v="1.1343283582089552"/>
    <x v="66"/>
  </r>
  <r>
    <x v="0"/>
    <s v="Athletic"/>
    <x v="0"/>
    <s v="New Balance"/>
    <s v="Dial"/>
    <x v="1"/>
    <s v="L6 R Eyestay 20mm Dial S"/>
    <x v="0"/>
    <n v="2465"/>
    <n v="2793"/>
    <n v="1.1330628803245437"/>
    <x v="67"/>
  </r>
  <r>
    <x v="0"/>
    <s v="Athletic"/>
    <x v="0"/>
    <s v="New Balance"/>
    <s v="Dial"/>
    <x v="1"/>
    <s v="L6 R Eyestay 20mm Dial S"/>
    <x v="0"/>
    <n v="1260"/>
    <n v="1425"/>
    <n v="1.1309523809523809"/>
    <x v="68"/>
  </r>
  <r>
    <x v="0"/>
    <s v="Athletic"/>
    <x v="0"/>
    <s v="New Balance"/>
    <s v="Dial"/>
    <x v="1"/>
    <s v="L6 R Eyestay 20mm Dial S"/>
    <x v="0"/>
    <n v="7790"/>
    <n v="8835"/>
    <n v="1.1341463414634145"/>
    <x v="69"/>
  </r>
  <r>
    <x v="0"/>
    <s v="Athletic"/>
    <x v="0"/>
    <s v="New Balance"/>
    <s v="Dial"/>
    <x v="1"/>
    <s v="L6 R Eyestay 20mm Dial S"/>
    <x v="0"/>
    <n v="3765"/>
    <n v="4275"/>
    <n v="1.1354581673306774"/>
    <x v="70"/>
  </r>
  <r>
    <x v="0"/>
    <s v="Athletic"/>
    <x v="0"/>
    <s v="New Balance"/>
    <s v="Dial"/>
    <x v="1"/>
    <s v="L6 R Eyestay 20mm Dial S"/>
    <x v="0"/>
    <n v="11465"/>
    <n v="12996"/>
    <n v="1.1335368512865243"/>
    <x v="71"/>
  </r>
  <r>
    <x v="0"/>
    <s v="Athletic"/>
    <x v="0"/>
    <s v="New Balance"/>
    <s v="Dial"/>
    <x v="1"/>
    <s v="L6 R Eyestay 20mm Dial S"/>
    <x v="0"/>
    <n v="6085"/>
    <n v="6897"/>
    <n v="1.133442892358258"/>
    <x v="72"/>
  </r>
  <r>
    <x v="0"/>
    <s v="Athletic"/>
    <x v="0"/>
    <s v="New Balance"/>
    <s v="Dial"/>
    <x v="1"/>
    <s v="L6 R Eyestay 20mm Dial S"/>
    <x v="0"/>
    <n v="550"/>
    <n v="627"/>
    <n v="1.1399999999999999"/>
    <x v="16"/>
  </r>
  <r>
    <x v="0"/>
    <s v="Athletic"/>
    <x v="0"/>
    <s v="New Balance"/>
    <s v="Dial"/>
    <x v="1"/>
    <s v="L6 R Eyestay 20mm Dial S"/>
    <x v="0"/>
    <n v="5025"/>
    <n v="5700"/>
    <n v="1.1343283582089552"/>
    <x v="66"/>
  </r>
  <r>
    <x v="0"/>
    <s v="Athletic"/>
    <x v="0"/>
    <s v="New Balance"/>
    <s v="Dial"/>
    <x v="1"/>
    <s v="L6 R Eyestay 20mm Dial S"/>
    <x v="0"/>
    <n v="3765"/>
    <n v="4275"/>
    <n v="1.1354581673306774"/>
    <x v="70"/>
  </r>
  <r>
    <x v="0"/>
    <s v="Athletic"/>
    <x v="0"/>
    <s v="New Balance"/>
    <s v="Dial"/>
    <x v="1"/>
    <s v="L6 R Eyestay 20mm Dial S"/>
    <x v="0"/>
    <n v="4175"/>
    <n v="4731"/>
    <n v="1.1331736526946108"/>
    <x v="73"/>
  </r>
  <r>
    <x v="0"/>
    <s v="Athletic"/>
    <x v="0"/>
    <s v="New Balance"/>
    <s v="Dial"/>
    <x v="1"/>
    <s v="L6 R Eyestay 20mm Dial S"/>
    <x v="0"/>
    <n v="650"/>
    <n v="741"/>
    <n v="1.1399999999999999"/>
    <x v="16"/>
  </r>
  <r>
    <x v="0"/>
    <s v="Athletic"/>
    <x v="1"/>
    <s v="Adidas Golf"/>
    <s v="Dial"/>
    <x v="4"/>
    <s v="L6 R Eyestay 20mm Dial R"/>
    <x v="1"/>
    <n v="14100"/>
    <n v="31836.75"/>
    <n v="2.2579255319148936"/>
    <x v="112"/>
  </r>
  <r>
    <x v="0"/>
    <s v="Athletic"/>
    <x v="0"/>
    <s v="New Balance"/>
    <s v="Dial"/>
    <x v="1"/>
    <s v="L6 R Eyestay 20mm Dial S1"/>
    <x v="0"/>
    <n v="225"/>
    <n v="258.75"/>
    <n v="1.1499999999999999"/>
    <x v="75"/>
  </r>
  <r>
    <x v="0"/>
    <s v="Athletic"/>
    <x v="1"/>
    <s v="Adidas Golf"/>
    <s v="Dial"/>
    <x v="8"/>
    <s v="L6 R Tongue Dial E"/>
    <x v="1"/>
    <n v="23095"/>
    <n v="30786.5"/>
    <n v="1.333037453994371"/>
    <x v="113"/>
  </r>
  <r>
    <x v="0"/>
    <s v="Athletic"/>
    <x v="1"/>
    <s v="Adidas Golf"/>
    <s v="Guide"/>
    <x v="13"/>
    <s v="Lace Guide, Web 15mm, Soft Nylon"/>
    <x v="1"/>
    <n v="243550"/>
    <n v="30443.75"/>
    <n v="0.125"/>
    <x v="114"/>
  </r>
  <r>
    <x v="0"/>
    <s v="Athletic"/>
    <x v="1"/>
    <s v="Adidas Golf"/>
    <s v="Dial"/>
    <x v="8"/>
    <s v="L6 R Tongue Dial E"/>
    <x v="1"/>
    <n v="21915"/>
    <n v="29866"/>
    <n v="1.3628108601414557"/>
    <x v="115"/>
  </r>
  <r>
    <x v="0"/>
    <s v="Athletic"/>
    <x v="1"/>
    <s v="Adidas Golf"/>
    <s v="Dial"/>
    <x v="8"/>
    <s v="L6 R Tongue Dial E"/>
    <x v="1"/>
    <n v="20690"/>
    <n v="28187.75"/>
    <n v="1.3623852102464959"/>
    <x v="116"/>
  </r>
  <r>
    <x v="0"/>
    <s v="Athletic"/>
    <x v="1"/>
    <s v="Adidas Golf"/>
    <s v="Dial"/>
    <x v="7"/>
    <s v="Li2 L Eyestay Dial C"/>
    <x v="1"/>
    <n v="10155"/>
    <n v="27674"/>
    <n v="2.7251600196947319"/>
    <x v="117"/>
  </r>
  <r>
    <x v="0"/>
    <s v="Athletic"/>
    <x v="1"/>
    <s v="Adidas Golf"/>
    <s v="Dial"/>
    <x v="9"/>
    <s v="L6 R Eyestay 20mm Dial K"/>
    <x v="1"/>
    <n v="13575"/>
    <n v="27540"/>
    <n v="2.0287292817679559"/>
    <x v="118"/>
  </r>
  <r>
    <x v="0"/>
    <s v="Athletic"/>
    <x v="1"/>
    <s v="Adidas Golf"/>
    <s v="Dial"/>
    <x v="9"/>
    <s v="L6 R Eyestay 20mm Dial K"/>
    <x v="1"/>
    <n v="13445"/>
    <n v="27285"/>
    <n v="2.0293789512830047"/>
    <x v="119"/>
  </r>
  <r>
    <x v="0"/>
    <s v="Athletic"/>
    <x v="1"/>
    <s v="Adidas Golf"/>
    <s v="Guide"/>
    <x v="11"/>
    <s v="Lace Guide, FormTX 2, 15mm"/>
    <x v="1"/>
    <n v="176700"/>
    <n v="24738"/>
    <n v="0.14000000000000001"/>
    <x v="106"/>
  </r>
  <r>
    <x v="0"/>
    <s v="Athletic"/>
    <x v="1"/>
    <s v="Adidas Golf"/>
    <s v="Dial"/>
    <x v="8"/>
    <s v="L6 R Tongue Dial E"/>
    <x v="1"/>
    <n v="18095"/>
    <n v="24660"/>
    <n v="1.3628074053605967"/>
    <x v="120"/>
  </r>
  <r>
    <x v="0"/>
    <s v="Athletic"/>
    <x v="1"/>
    <s v="Adidas Golf"/>
    <s v="Dial"/>
    <x v="9"/>
    <s v="L6 R Eyestay 20mm Dial K"/>
    <x v="1"/>
    <n v="11790"/>
    <n v="23919"/>
    <n v="2.0287531806615777"/>
    <x v="121"/>
  </r>
  <r>
    <x v="0"/>
    <s v="Athletic"/>
    <x v="1"/>
    <s v="Adidas Golf"/>
    <s v="Dial"/>
    <x v="9"/>
    <s v="L6 L Eyestay 20mm Dial K"/>
    <x v="1"/>
    <n v="11765"/>
    <n v="23868"/>
    <n v="2.0287292817679559"/>
    <x v="118"/>
  </r>
  <r>
    <x v="0"/>
    <s v="Athletic"/>
    <x v="1"/>
    <s v="Adidas Golf"/>
    <s v="Dial"/>
    <x v="5"/>
    <s v="Li2 L Eyestay Dial E"/>
    <x v="1"/>
    <n v="11525"/>
    <n v="23358"/>
    <n v="2.0267245119305857"/>
    <x v="122"/>
  </r>
  <r>
    <x v="0"/>
    <s v="Athletic"/>
    <x v="1"/>
    <s v="Adidas Golf"/>
    <s v="Dial"/>
    <x v="5"/>
    <s v="Li2 R Eyestay Dial E"/>
    <x v="1"/>
    <n v="11525"/>
    <n v="23358"/>
    <n v="2.0267245119305857"/>
    <x v="122"/>
  </r>
  <r>
    <x v="0"/>
    <s v="Athletic"/>
    <x v="1"/>
    <s v="Adidas Golf"/>
    <s v="Guide"/>
    <x v="13"/>
    <s v="Tube Guide, Tube 2, Soft Nylon"/>
    <x v="1"/>
    <n v="243650"/>
    <n v="23146.75"/>
    <n v="9.5000000000000001E-2"/>
    <x v="123"/>
  </r>
  <r>
    <x v="0"/>
    <s v="Athletic"/>
    <x v="1"/>
    <s v="Adidas Golf"/>
    <s v="Dial"/>
    <x v="8"/>
    <s v="L6 R Tongue Dial E"/>
    <x v="1"/>
    <n v="16735"/>
    <n v="22311"/>
    <n v="1.3331939049895429"/>
    <x v="124"/>
  </r>
  <r>
    <x v="0"/>
    <s v="Athletic"/>
    <x v="1"/>
    <s v="Adidas Golf"/>
    <s v="Dial"/>
    <x v="8"/>
    <s v="L6 R Tongue Dial E"/>
    <x v="1"/>
    <n v="16265"/>
    <n v="22159.75"/>
    <n v="1.3624193052566862"/>
    <x v="125"/>
  </r>
  <r>
    <x v="0"/>
    <s v="Athletic"/>
    <x v="1"/>
    <s v="Adidas Golf"/>
    <s v="Dial"/>
    <x v="4"/>
    <s v="L6 L Eyestay 20mm Dial R"/>
    <x v="1"/>
    <n v="9805"/>
    <n v="22132.5"/>
    <n v="2.2572667006629272"/>
    <x v="97"/>
  </r>
  <r>
    <x v="0"/>
    <s v="Athletic"/>
    <x v="1"/>
    <s v="Adidas Golf"/>
    <s v="Dial"/>
    <x v="4"/>
    <s v="L6 R Eyestay 20mm Dial R"/>
    <x v="1"/>
    <n v="9805"/>
    <n v="22132.5"/>
    <n v="2.2572667006629272"/>
    <x v="97"/>
  </r>
  <r>
    <x v="0"/>
    <s v="Athletic"/>
    <x v="1"/>
    <s v="Adidas Golf"/>
    <s v="Dial"/>
    <x v="7"/>
    <s v="Li2 L Eyestay Dial C"/>
    <x v="1"/>
    <n v="7915"/>
    <n v="21577.5"/>
    <n v="2.726152874289324"/>
    <x v="126"/>
  </r>
  <r>
    <x v="0"/>
    <s v="Athletic"/>
    <x v="1"/>
    <s v="Adidas Golf"/>
    <s v="Bayonet"/>
    <x v="0"/>
    <s v="L6 Bayonet Eyestay"/>
    <x v="1"/>
    <n v="154250"/>
    <n v="20052.5"/>
    <n v="0.13"/>
    <x v="0"/>
  </r>
  <r>
    <x v="0"/>
    <s v="Athletic"/>
    <x v="1"/>
    <s v="Adidas Golf"/>
    <s v="Guide"/>
    <x v="12"/>
    <s v="Lace Guide, FormTX, Stitch, 15mm"/>
    <x v="1"/>
    <n v="143000"/>
    <n v="20020"/>
    <n v="0.14000000000000001"/>
    <x v="106"/>
  </r>
  <r>
    <x v="0"/>
    <s v="Athletic"/>
    <x v="1"/>
    <s v="Adidas Golf"/>
    <s v="Dial"/>
    <x v="2"/>
    <s v="L6 R Tongue Dial F"/>
    <x v="1"/>
    <n v="21165"/>
    <n v="19787"/>
    <n v="0.93489251122135597"/>
    <x v="127"/>
  </r>
  <r>
    <x v="0"/>
    <s v="Athletic"/>
    <x v="1"/>
    <s v="Adidas Golf"/>
    <s v="Dial"/>
    <x v="4"/>
    <s v="L6 L Eyestay 20mm Dial R"/>
    <x v="1"/>
    <n v="8620"/>
    <n v="19465.25"/>
    <n v="2.2581496519721576"/>
    <x v="128"/>
  </r>
  <r>
    <x v="0"/>
    <s v="Athletic"/>
    <x v="1"/>
    <s v="Adidas Golf"/>
    <s v="Dial"/>
    <x v="4"/>
    <s v="L6 R Eyestay 20mm Dial R"/>
    <x v="1"/>
    <n v="8620"/>
    <n v="19465.25"/>
    <n v="2.2581496519721576"/>
    <x v="128"/>
  </r>
  <r>
    <x v="0"/>
    <s v="Athletic"/>
    <x v="1"/>
    <s v="Adidas Golf"/>
    <s v="Dial"/>
    <x v="4"/>
    <s v="L6 L Eyestay 20mm Dial R"/>
    <x v="1"/>
    <n v="8465"/>
    <n v="19124.75"/>
    <n v="2.2592734790313052"/>
    <x v="129"/>
  </r>
  <r>
    <x v="0"/>
    <s v="Athletic"/>
    <x v="1"/>
    <s v="Adidas Golf"/>
    <s v="Dial"/>
    <x v="4"/>
    <s v="L6 R Eyestay 20mm Dial R"/>
    <x v="1"/>
    <n v="8465"/>
    <n v="19124.75"/>
    <n v="2.2592734790313052"/>
    <x v="129"/>
  </r>
  <r>
    <x v="0"/>
    <s v="Athletic"/>
    <x v="1"/>
    <s v="Adidas Golf"/>
    <s v="Dial"/>
    <x v="2"/>
    <s v="L6 R Tongue Dial F"/>
    <x v="1"/>
    <n v="20100"/>
    <n v="18800"/>
    <n v="0.93532338308457708"/>
    <x v="130"/>
  </r>
  <r>
    <x v="0"/>
    <s v="Athletic"/>
    <x v="1"/>
    <s v="Adidas Golf"/>
    <s v="Bayonet"/>
    <x v="0"/>
    <s v="L6 Bayonet Eyestay"/>
    <x v="1"/>
    <n v="139000"/>
    <n v="18063.5"/>
    <n v="0.12995323741007195"/>
    <x v="131"/>
  </r>
  <r>
    <x v="0"/>
    <s v="Athletic"/>
    <x v="1"/>
    <s v="Adidas Golf"/>
    <s v="Bayonet"/>
    <x v="0"/>
    <s v="L6 Bayonet Eyestay"/>
    <x v="1"/>
    <n v="137300"/>
    <n v="17842.5"/>
    <n v="0.12995265841223597"/>
    <x v="132"/>
  </r>
  <r>
    <x v="0"/>
    <s v="Athletic"/>
    <x v="1"/>
    <s v="Adidas Golf"/>
    <s v="Dial"/>
    <x v="14"/>
    <s v="L6 L Eyestay 20mm Dial X"/>
    <x v="1"/>
    <n v="15510"/>
    <n v="16813.25"/>
    <n v="1.0840264345583495"/>
    <x v="133"/>
  </r>
  <r>
    <x v="0"/>
    <s v="Athletic"/>
    <x v="1"/>
    <s v="Adidas Golf"/>
    <s v="Dial"/>
    <x v="14"/>
    <s v="L6 R Eyestay 20mm Dial X"/>
    <x v="1"/>
    <n v="15510"/>
    <n v="16813.25"/>
    <n v="1.0840264345583495"/>
    <x v="133"/>
  </r>
  <r>
    <x v="0"/>
    <s v="Athletic"/>
    <x v="1"/>
    <s v="Adidas Golf"/>
    <s v="Dial"/>
    <x v="4"/>
    <s v="L6 L Eyestay 20mm Dial R"/>
    <x v="1"/>
    <n v="7385"/>
    <n v="16684.5"/>
    <n v="2.2592417061611374"/>
    <x v="134"/>
  </r>
  <r>
    <x v="0"/>
    <s v="Athletic"/>
    <x v="1"/>
    <s v="Adidas Golf"/>
    <s v="Dial"/>
    <x v="4"/>
    <s v="L6 R Eyestay 20mm Dial R"/>
    <x v="1"/>
    <n v="7385"/>
    <n v="16684.5"/>
    <n v="2.2592417061611374"/>
    <x v="134"/>
  </r>
  <r>
    <x v="0"/>
    <s v="Athletic"/>
    <x v="1"/>
    <s v="Adidas Golf"/>
    <s v="Dial"/>
    <x v="8"/>
    <s v="L6 R Tongue Dial E"/>
    <x v="1"/>
    <n v="11985"/>
    <n v="16337.25"/>
    <n v="1.3631414267834794"/>
    <x v="135"/>
  </r>
  <r>
    <x v="0"/>
    <s v="Athletic"/>
    <x v="1"/>
    <s v="Adidas Golf"/>
    <s v="Dial"/>
    <x v="8"/>
    <s v="L6 R Tongue Dial E"/>
    <x v="1"/>
    <n v="11960"/>
    <n v="16303"/>
    <n v="1.3631270903010033"/>
    <x v="136"/>
  </r>
  <r>
    <x v="0"/>
    <s v="Athletic"/>
    <x v="1"/>
    <s v="Adidas Golf"/>
    <s v="Dial"/>
    <x v="8"/>
    <s v="L6 R Tongue Dial E"/>
    <x v="1"/>
    <n v="12220"/>
    <n v="16281"/>
    <n v="1.3323240589198035"/>
    <x v="137"/>
  </r>
  <r>
    <x v="0"/>
    <s v="Athletic"/>
    <x v="1"/>
    <s v="Adidas Golf"/>
    <s v="Dial"/>
    <x v="9"/>
    <s v="L6 L Eyestay 20mm Dial K"/>
    <x v="1"/>
    <n v="8000"/>
    <n v="16218"/>
    <n v="2.02725"/>
    <x v="138"/>
  </r>
  <r>
    <x v="0"/>
    <s v="Athletic"/>
    <x v="1"/>
    <s v="Adidas Golf"/>
    <s v="Dial"/>
    <x v="9"/>
    <s v="L6 R Eyestay 20mm Dial K"/>
    <x v="1"/>
    <n v="8000"/>
    <n v="16218"/>
    <n v="2.02725"/>
    <x v="138"/>
  </r>
  <r>
    <x v="0"/>
    <s v="Athletic"/>
    <x v="1"/>
    <s v="Adidas Golf"/>
    <s v="Dial"/>
    <x v="8"/>
    <s v="L6 R Tongue Dial E"/>
    <x v="1"/>
    <n v="11055"/>
    <n v="15070"/>
    <n v="1.3631840796019901"/>
    <x v="111"/>
  </r>
  <r>
    <x v="0"/>
    <s v="Athletic"/>
    <x v="1"/>
    <s v="Adidas Golf"/>
    <s v="Dial"/>
    <x v="8"/>
    <s v="L6 R Tongue Dial E"/>
    <x v="1"/>
    <n v="10550"/>
    <n v="14385"/>
    <n v="1.3635071090047393"/>
    <x v="139"/>
  </r>
  <r>
    <x v="0"/>
    <s v="Athletic"/>
    <x v="1"/>
    <s v="Adidas Golf"/>
    <s v="Dial"/>
    <x v="8"/>
    <s v="L6 R Tongue Dial E"/>
    <x v="1"/>
    <n v="10705"/>
    <n v="14271"/>
    <n v="1.3331153666510975"/>
    <x v="140"/>
  </r>
  <r>
    <x v="0"/>
    <s v="Athletic"/>
    <x v="1"/>
    <s v="Adidas Golf"/>
    <s v="Dial"/>
    <x v="8"/>
    <s v="L6 R Tongue Dial E"/>
    <x v="1"/>
    <n v="10430"/>
    <n v="14213.75"/>
    <n v="1.3627756471716204"/>
    <x v="141"/>
  </r>
  <r>
    <x v="0"/>
    <s v="Athletic"/>
    <x v="1"/>
    <s v="Adidas Golf"/>
    <s v="Guide"/>
    <x v="11"/>
    <s v="Lace Guide, FormTX 2, 15mm"/>
    <x v="1"/>
    <n v="100050"/>
    <n v="14007"/>
    <n v="0.14000000000000001"/>
    <x v="106"/>
  </r>
  <r>
    <x v="0"/>
    <s v="Athletic"/>
    <x v="1"/>
    <s v="Adidas Golf"/>
    <s v="Dial"/>
    <x v="8"/>
    <s v="L6 R Tongue Dial E"/>
    <x v="1"/>
    <n v="10350"/>
    <n v="13802"/>
    <n v="1.3335265700483092"/>
    <x v="142"/>
  </r>
  <r>
    <x v="0"/>
    <s v="Athletic"/>
    <x v="1"/>
    <s v="Adidas Golf"/>
    <s v="Dial"/>
    <x v="15"/>
    <s v="IP1 L Eyestay 20mm Dial C + Pawl Caps"/>
    <x v="1"/>
    <n v="4500"/>
    <n v="13380.25"/>
    <n v="2.9733888888888891"/>
    <x v="143"/>
  </r>
  <r>
    <x v="0"/>
    <s v="Athletic"/>
    <x v="1"/>
    <s v="Adidas Golf"/>
    <s v="Dial"/>
    <x v="15"/>
    <s v="IP1 R Eyestay 20mm Dial C + Pawl Caps"/>
    <x v="1"/>
    <n v="4500"/>
    <n v="13380.25"/>
    <n v="2.9733888888888891"/>
    <x v="143"/>
  </r>
  <r>
    <x v="0"/>
    <s v="Athletic"/>
    <x v="0"/>
    <s v="New Balance"/>
    <s v="Dial"/>
    <x v="16"/>
    <s v="S3 L Eyestay Dial A 230mm CS2 Looped"/>
    <x v="3"/>
    <n v="550"/>
    <n v="3300"/>
    <n v="6"/>
    <x v="144"/>
  </r>
  <r>
    <x v="0"/>
    <s v="Athletic"/>
    <x v="0"/>
    <s v="New Balance"/>
    <s v="Dial"/>
    <x v="16"/>
    <s v="S3 L Eyestay Dial A 230mm CS2 Looped"/>
    <x v="3"/>
    <n v="150"/>
    <n v="900"/>
    <n v="6"/>
    <x v="144"/>
  </r>
  <r>
    <x v="0"/>
    <s v="Athletic"/>
    <x v="0"/>
    <s v="New Balance"/>
    <s v="Dial"/>
    <x v="16"/>
    <s v="S3 R Eyestay Dial A 230mm CS2 Looped"/>
    <x v="3"/>
    <n v="550"/>
    <n v="3300"/>
    <n v="6"/>
    <x v="144"/>
  </r>
  <r>
    <x v="0"/>
    <s v="Athletic"/>
    <x v="0"/>
    <s v="New Balance"/>
    <s v="Dial"/>
    <x v="16"/>
    <s v="S3 R Eyestay Dial A 230mm CS2 Looped"/>
    <x v="3"/>
    <n v="150"/>
    <n v="900"/>
    <n v="6"/>
    <x v="144"/>
  </r>
  <r>
    <x v="0"/>
    <s v="Athletic"/>
    <x v="0"/>
    <s v="New Balance"/>
    <s v="Guide"/>
    <x v="12"/>
    <s v="Lace Guide,  FormTX, 15mmBlack"/>
    <x v="3"/>
    <n v="556700"/>
    <n v="77938"/>
    <n v="0.14000000000000001"/>
    <x v="106"/>
  </r>
  <r>
    <x v="0"/>
    <s v="Athletic"/>
    <x v="0"/>
    <s v="New Balance"/>
    <s v="Guide"/>
    <x v="12"/>
    <s v="Lace Guide,  FormTX, 15mmBlack"/>
    <x v="3"/>
    <n v="86900"/>
    <n v="12166"/>
    <n v="0.14000000000000001"/>
    <x v="106"/>
  </r>
  <r>
    <x v="0"/>
    <s v="Athletic"/>
    <x v="0"/>
    <s v="New Balance"/>
    <s v="Guide"/>
    <x v="12"/>
    <s v="Lace Guide,  FormTX, 15mmDark Grey"/>
    <x v="3"/>
    <n v="109700"/>
    <n v="15358"/>
    <n v="0.14000000000000001"/>
    <x v="106"/>
  </r>
  <r>
    <x v="0"/>
    <s v="Athletic"/>
    <x v="0"/>
    <s v="New Balance"/>
    <s v="Guide"/>
    <x v="12"/>
    <s v="Lace Guide,  FormTX, 15mmDark Grey"/>
    <x v="3"/>
    <n v="16500"/>
    <n v="2310"/>
    <n v="0.14000000000000001"/>
    <x v="106"/>
  </r>
  <r>
    <x v="0"/>
    <s v="Athletic"/>
    <x v="0"/>
    <s v="New Balance"/>
    <s v="Guide"/>
    <x v="12"/>
    <s v="Lace Guide,  FormTX, 15mmDark Grey"/>
    <x v="3"/>
    <n v="22200"/>
    <n v="3108"/>
    <n v="0.14000000000000001"/>
    <x v="106"/>
  </r>
  <r>
    <x v="0"/>
    <s v="Athletic"/>
    <x v="0"/>
    <s v="New Balance"/>
    <s v="Guide"/>
    <x v="12"/>
    <s v="Lace Guide,  FormTX, 15mmDark Grey"/>
    <x v="0"/>
    <n v="33900"/>
    <n v="4746"/>
    <n v="0.14000000000000001"/>
    <x v="106"/>
  </r>
  <r>
    <x v="0"/>
    <s v="Athletic"/>
    <x v="0"/>
    <s v="New Balance"/>
    <s v="Guide"/>
    <x v="12"/>
    <s v="Lace Guide,  FormTX, 20mm"/>
    <x v="2"/>
    <n v="2500"/>
    <n v="350"/>
    <n v="0.14000000000000001"/>
    <x v="106"/>
  </r>
  <r>
    <x v="0"/>
    <s v="Athletic"/>
    <x v="0"/>
    <s v="New Balance"/>
    <s v="Guide"/>
    <x v="12"/>
    <s v="Lace Guide,  FormTX, 20mm"/>
    <x v="2"/>
    <n v="2000"/>
    <n v="280"/>
    <n v="0.14000000000000001"/>
    <x v="106"/>
  </r>
  <r>
    <x v="0"/>
    <s v="Athletic"/>
    <x v="0"/>
    <s v="New Balance"/>
    <s v="Guide"/>
    <x v="12"/>
    <s v="Lace Guide,  FormTX, 20mmBlack"/>
    <x v="2"/>
    <n v="3400"/>
    <n v="476"/>
    <n v="0.14000000000000001"/>
    <x v="106"/>
  </r>
  <r>
    <x v="0"/>
    <s v="Athletic"/>
    <x v="0"/>
    <s v="New Balance"/>
    <s v="Guide"/>
    <x v="12"/>
    <s v="Lace Guide,  FormTX, 20mmBlack"/>
    <x v="2"/>
    <n v="2200"/>
    <n v="308"/>
    <n v="0.14000000000000001"/>
    <x v="106"/>
  </r>
  <r>
    <x v="0"/>
    <s v="Athletic"/>
    <x v="0"/>
    <s v="New Balance"/>
    <s v="Guide"/>
    <x v="12"/>
    <s v="Lace Guide,  FormTX, 25mm"/>
    <x v="2"/>
    <n v="2500"/>
    <n v="350"/>
    <n v="0.14000000000000001"/>
    <x v="106"/>
  </r>
  <r>
    <x v="0"/>
    <s v="Athletic"/>
    <x v="0"/>
    <s v="New Balance"/>
    <s v="Guide"/>
    <x v="12"/>
    <s v="Lace Guide,  FormTX, 25mm"/>
    <x v="2"/>
    <n v="2000"/>
    <n v="280"/>
    <n v="0.14000000000000001"/>
    <x v="106"/>
  </r>
  <r>
    <x v="0"/>
    <s v="Athletic"/>
    <x v="0"/>
    <s v="New Balance"/>
    <s v="Guide"/>
    <x v="12"/>
    <s v="Lace Guide, FormTX, Stitch, 15mm"/>
    <x v="3"/>
    <n v="40700"/>
    <n v="5698"/>
    <n v="0.14000000000000001"/>
    <x v="106"/>
  </r>
  <r>
    <x v="0"/>
    <s v="Athletic"/>
    <x v="0"/>
    <s v="New Balance"/>
    <s v="Guide"/>
    <x v="12"/>
    <s v="Lace Guide, FormTX, Stitch, 15mm"/>
    <x v="2"/>
    <n v="5000"/>
    <n v="700"/>
    <n v="0.14000000000000001"/>
    <x v="106"/>
  </r>
  <r>
    <x v="0"/>
    <s v="Athletic"/>
    <x v="0"/>
    <s v="New Balance"/>
    <s v="Guide"/>
    <x v="12"/>
    <s v="Lace Guide, FormTX, Stitch, 15mm"/>
    <x v="2"/>
    <n v="4000"/>
    <n v="560"/>
    <n v="0.14000000000000001"/>
    <x v="106"/>
  </r>
  <r>
    <x v="0"/>
    <s v="Athletic"/>
    <x v="0"/>
    <s v="New Balance"/>
    <s v="Guide"/>
    <x v="12"/>
    <s v="Lace Guide, FormTX, Stitch, 15mm"/>
    <x v="3"/>
    <n v="14200"/>
    <n v="1988"/>
    <n v="0.14000000000000001"/>
    <x v="106"/>
  </r>
  <r>
    <x v="0"/>
    <s v="Athletic"/>
    <x v="0"/>
    <s v="New Balance"/>
    <s v="Guide"/>
    <x v="12"/>
    <s v="Lace Guide, FormTX, Stitch, 25mmBlack"/>
    <x v="2"/>
    <n v="1700"/>
    <n v="238"/>
    <n v="0.14000000000000001"/>
    <x v="106"/>
  </r>
  <r>
    <x v="0"/>
    <s v="Athletic"/>
    <x v="0"/>
    <s v="New Balance"/>
    <s v="Guide"/>
    <x v="11"/>
    <s v="Lace Guide, FormTX 2, 15mm"/>
    <x v="0"/>
    <n v="450"/>
    <n v="63"/>
    <n v="0.14000000000000001"/>
    <x v="106"/>
  </r>
  <r>
    <x v="0"/>
    <s v="Athletic"/>
    <x v="0"/>
    <s v="New Balance"/>
    <s v="Guide"/>
    <x v="11"/>
    <s v="Lace Guide, FormTX 2, 15mm"/>
    <x v="0"/>
    <n v="500"/>
    <n v="70"/>
    <n v="0.14000000000000001"/>
    <x v="106"/>
  </r>
  <r>
    <x v="0"/>
    <s v="Athletic"/>
    <x v="0"/>
    <s v="New Balance"/>
    <s v="Guide"/>
    <x v="11"/>
    <s v="Lace Guide, FormTX 2, 20mm"/>
    <x v="0"/>
    <n v="450"/>
    <n v="63"/>
    <n v="0.14000000000000001"/>
    <x v="106"/>
  </r>
  <r>
    <x v="0"/>
    <s v="Athletic"/>
    <x v="0"/>
    <s v="New Balance"/>
    <s v="Guide"/>
    <x v="11"/>
    <s v="Lace Guide, FormTX 2, 20mm"/>
    <x v="0"/>
    <n v="500"/>
    <n v="70"/>
    <n v="0.14000000000000001"/>
    <x v="106"/>
  </r>
  <r>
    <x v="0"/>
    <s v="Athletic"/>
    <x v="0"/>
    <s v="New Balance"/>
    <s v="Guide"/>
    <x v="11"/>
    <s v="Lace Guide, FormTX 2, 25mm"/>
    <x v="0"/>
    <n v="1250"/>
    <n v="175"/>
    <n v="0.14000000000000001"/>
    <x v="106"/>
  </r>
  <r>
    <x v="0"/>
    <s v="Athletic"/>
    <x v="0"/>
    <s v="New Balance"/>
    <s v="Guide"/>
    <x v="11"/>
    <s v="Lace Guide, FormTX 2, 25mm"/>
    <x v="0"/>
    <n v="1450"/>
    <n v="203"/>
    <n v="0.14000000000000001"/>
    <x v="106"/>
  </r>
  <r>
    <x v="0"/>
    <s v="Athletic"/>
    <x v="0"/>
    <s v="New Balance"/>
    <s v="Guide"/>
    <x v="13"/>
    <s v="Lace Guide, SBC Fixed Small Flange 19mm,Desmopan IT 70D"/>
    <x v="3"/>
    <n v="1155"/>
    <n v="176"/>
    <n v="0.15238095238095239"/>
    <x v="145"/>
  </r>
  <r>
    <x v="0"/>
    <s v="Athletic"/>
    <x v="0"/>
    <s v="New Balance"/>
    <s v="Guide"/>
    <x v="13"/>
    <s v="Lace Guide, SBC Fixed Small Flange 19mm,Desmopan IT 70D"/>
    <x v="3"/>
    <n v="315"/>
    <n v="48"/>
    <n v="0.15238095238095239"/>
    <x v="145"/>
  </r>
  <r>
    <x v="0"/>
    <s v="Athletic"/>
    <x v="0"/>
    <s v="New Balance"/>
    <s v="Lace"/>
    <x v="17"/>
    <s v="TX4 Lace"/>
    <x v="3"/>
    <n v="6750"/>
    <n v="3360"/>
    <n v="0.49777777777777776"/>
    <x v="146"/>
  </r>
  <r>
    <x v="0"/>
    <s v="Athletic"/>
    <x v="0"/>
    <s v="New Balance"/>
    <s v="Lace"/>
    <x v="17"/>
    <s v="TX4 Lace"/>
    <x v="3"/>
    <n v="15540"/>
    <n v="7725"/>
    <n v="0.49710424710424711"/>
    <x v="147"/>
  </r>
  <r>
    <x v="0"/>
    <s v="Athletic"/>
    <x v="0"/>
    <s v="New Balance"/>
    <s v="Lace"/>
    <x v="17"/>
    <s v="TX4 Lace"/>
    <x v="3"/>
    <n v="4925"/>
    <n v="2450"/>
    <n v="0.49746192893401014"/>
    <x v="148"/>
  </r>
  <r>
    <x v="0"/>
    <s v="Athletic"/>
    <x v="0"/>
    <s v="New Balance"/>
    <s v="Lace"/>
    <x v="17"/>
    <s v="TX4 Lace"/>
    <x v="3"/>
    <n v="800"/>
    <n v="400"/>
    <n v="0.5"/>
    <x v="149"/>
  </r>
  <r>
    <x v="0"/>
    <s v="Athletic"/>
    <x v="0"/>
    <s v="New Balance"/>
    <s v="Lace"/>
    <x v="17"/>
    <s v="TX4 Lace"/>
    <x v="3"/>
    <n v="4730"/>
    <n v="2350"/>
    <n v="0.49682875264270615"/>
    <x v="150"/>
  </r>
  <r>
    <x v="0"/>
    <s v="Athletic"/>
    <x v="0"/>
    <s v="New Balance"/>
    <s v="Lace"/>
    <x v="17"/>
    <s v="TX4 Lace"/>
    <x v="3"/>
    <n v="1020"/>
    <n v="505"/>
    <n v="0.49509803921568629"/>
    <x v="151"/>
  </r>
  <r>
    <x v="0"/>
    <s v="Athletic"/>
    <x v="0"/>
    <s v="New Balance"/>
    <s v="Lace"/>
    <x v="17"/>
    <s v="TX4 Lace"/>
    <x v="3"/>
    <n v="10050"/>
    <n v="5000"/>
    <n v="0.49751243781094528"/>
    <x v="152"/>
  </r>
  <r>
    <x v="0"/>
    <s v="Athletic"/>
    <x v="0"/>
    <s v="New Balance"/>
    <s v="Lace"/>
    <x v="17"/>
    <s v="TX4 Lace"/>
    <x v="0"/>
    <n v="340"/>
    <n v="170"/>
    <n v="0.5"/>
    <x v="149"/>
  </r>
  <r>
    <x v="0"/>
    <s v="Athletic"/>
    <x v="0"/>
    <s v="New Balance"/>
    <s v="Lace"/>
    <x v="17"/>
    <s v="TX4 Lace"/>
    <x v="2"/>
    <n v="14320"/>
    <n v="7125"/>
    <n v="0.49755586592178769"/>
    <x v="153"/>
  </r>
  <r>
    <x v="0"/>
    <s v="Athletic"/>
    <x v="0"/>
    <s v="New Balance"/>
    <s v="Lace"/>
    <x v="17"/>
    <s v="TX4 Lace"/>
    <x v="2"/>
    <n v="5025"/>
    <n v="2500"/>
    <n v="0.49751243781094528"/>
    <x v="152"/>
  </r>
  <r>
    <x v="0"/>
    <s v="Athletic"/>
    <x v="0"/>
    <s v="New Balance"/>
    <s v="Lace"/>
    <x v="17"/>
    <s v="TX4 Lace"/>
    <x v="2"/>
    <n v="11525"/>
    <n v="5735"/>
    <n v="0.49761388286334057"/>
    <x v="154"/>
  </r>
  <r>
    <x v="0"/>
    <s v="Athletic"/>
    <x v="0"/>
    <s v="New Balance"/>
    <s v="Lace"/>
    <x v="17"/>
    <s v="TX4 Lace"/>
    <x v="3"/>
    <n v="13805"/>
    <n v="6865"/>
    <n v="0.49728359290112278"/>
    <x v="155"/>
  </r>
  <r>
    <x v="0"/>
    <s v="Athletic"/>
    <x v="0"/>
    <s v="New Balance"/>
    <s v="Lace"/>
    <x v="17"/>
    <s v="TX4 Lace"/>
    <x v="3"/>
    <n v="48240"/>
    <n v="23995"/>
    <n v="0.49740878938640132"/>
    <x v="156"/>
  </r>
  <r>
    <x v="0"/>
    <s v="Athletic"/>
    <x v="0"/>
    <s v="New Balance"/>
    <s v="Lace"/>
    <x v="17"/>
    <s v="TX4 Lace"/>
    <x v="3"/>
    <n v="73575"/>
    <n v="36595"/>
    <n v="0.49738362215426435"/>
    <x v="157"/>
  </r>
  <r>
    <x v="0"/>
    <s v="Athletic"/>
    <x v="0"/>
    <s v="New Balance"/>
    <s v="Lace"/>
    <x v="17"/>
    <s v="TX4 Lace"/>
    <x v="3"/>
    <n v="10515"/>
    <n v="5230"/>
    <n v="0.4973846885401807"/>
    <x v="158"/>
  </r>
  <r>
    <x v="0"/>
    <s v="Athletic"/>
    <x v="0"/>
    <s v="New Balance"/>
    <s v="Lace"/>
    <x v="17"/>
    <s v="TX4 Lace"/>
    <x v="3"/>
    <n v="8445"/>
    <n v="4200"/>
    <n v="0.49733570159857904"/>
    <x v="159"/>
  </r>
  <r>
    <x v="0"/>
    <s v="Athletic"/>
    <x v="0"/>
    <s v="New Balance"/>
    <s v="Lace"/>
    <x v="17"/>
    <s v="TX4 Lace"/>
    <x v="0"/>
    <n v="46380"/>
    <n v="23070"/>
    <n v="0.49741267787839588"/>
    <x v="160"/>
  </r>
  <r>
    <x v="0"/>
    <s v="Athletic"/>
    <x v="0"/>
    <s v="New Balance"/>
    <s v="Lace"/>
    <x v="17"/>
    <s v="TX4 Lace"/>
    <x v="0"/>
    <n v="10095"/>
    <n v="5020"/>
    <n v="0.49727587914809313"/>
    <x v="161"/>
  </r>
  <r>
    <x v="0"/>
    <s v="Athletic"/>
    <x v="0"/>
    <s v="New Balance"/>
    <s v="Lace"/>
    <x v="17"/>
    <s v="TX4 Lace"/>
    <x v="0"/>
    <n v="15295"/>
    <n v="7610"/>
    <n v="0.49754821837201701"/>
    <x v="162"/>
  </r>
  <r>
    <x v="0"/>
    <s v="Athletic"/>
    <x v="0"/>
    <s v="New Balance"/>
    <s v="Lace"/>
    <x v="17"/>
    <s v="TX4 Lace"/>
    <x v="0"/>
    <n v="9210"/>
    <n v="4580"/>
    <n v="0.49728555917480999"/>
    <x v="163"/>
  </r>
  <r>
    <x v="0"/>
    <s v="Athletic"/>
    <x v="0"/>
    <s v="New Balance"/>
    <s v="Lace"/>
    <x v="17"/>
    <s v="TX4 Lace"/>
    <x v="0"/>
    <n v="4910"/>
    <n v="2445"/>
    <n v="0.49796334012219962"/>
    <x v="164"/>
  </r>
  <r>
    <x v="0"/>
    <s v="Athletic"/>
    <x v="0"/>
    <s v="New Balance"/>
    <s v="Lace"/>
    <x v="17"/>
    <s v="TX4 Lace"/>
    <x v="0"/>
    <n v="3750"/>
    <n v="1865"/>
    <n v="0.49733333333333335"/>
    <x v="165"/>
  </r>
  <r>
    <x v="0"/>
    <s v="Athletic"/>
    <x v="1"/>
    <s v="Adidas Golf"/>
    <s v="Dial"/>
    <x v="8"/>
    <s v="L6 R Tongue Dial E"/>
    <x v="1"/>
    <n v="9810"/>
    <n v="13357.5"/>
    <n v="1.3616207951070336"/>
    <x v="166"/>
  </r>
  <r>
    <x v="0"/>
    <s v="Athletic"/>
    <x v="1"/>
    <s v="Adidas Golf"/>
    <s v="Guide"/>
    <x v="12"/>
    <s v="Lace Guide,  FormTX, 15mmBlack"/>
    <x v="1"/>
    <n v="88900"/>
    <n v="12446"/>
    <n v="0.14000000000000001"/>
    <x v="106"/>
  </r>
  <r>
    <x v="0"/>
    <s v="Athletic"/>
    <x v="1"/>
    <s v="Adidas Golf"/>
    <s v="Dial"/>
    <x v="9"/>
    <s v="L6 L Eyestay 20mm Dial K"/>
    <x v="1"/>
    <n v="5780"/>
    <n v="11730"/>
    <n v="2.0294117647058822"/>
    <x v="167"/>
  </r>
  <r>
    <x v="0"/>
    <s v="Athletic"/>
    <x v="1"/>
    <s v="Adidas Golf"/>
    <s v="Dial"/>
    <x v="9"/>
    <s v="L6 R Eyestay 20mm Dial K"/>
    <x v="1"/>
    <n v="5780"/>
    <n v="11730"/>
    <n v="2.0294117647058822"/>
    <x v="167"/>
  </r>
  <r>
    <x v="0"/>
    <s v="Athletic"/>
    <x v="1"/>
    <s v="Adidas Golf"/>
    <s v="Dial"/>
    <x v="8"/>
    <s v="L6 R Tongue Dial E"/>
    <x v="1"/>
    <n v="8700"/>
    <n v="11591"/>
    <n v="1.3322988505747126"/>
    <x v="168"/>
  </r>
  <r>
    <x v="0"/>
    <s v="Athletic"/>
    <x v="1"/>
    <s v="Adidas Golf"/>
    <s v="Dial"/>
    <x v="4"/>
    <s v="L6 L Eyestay 20mm Dial R"/>
    <x v="1"/>
    <n v="4790"/>
    <n v="10839.25"/>
    <n v="2.2628914405010438"/>
    <x v="169"/>
  </r>
  <r>
    <x v="0"/>
    <s v="Athletic"/>
    <x v="1"/>
    <s v="Adidas Golf"/>
    <s v="Dial"/>
    <x v="4"/>
    <s v="L6 R Eyestay 20mm Dial R"/>
    <x v="1"/>
    <n v="4790"/>
    <n v="10839.25"/>
    <n v="2.2628914405010438"/>
    <x v="169"/>
  </r>
  <r>
    <x v="0"/>
    <s v="Athletic"/>
    <x v="0"/>
    <s v="New Balance"/>
    <s v="Lace"/>
    <x v="17"/>
    <s v="TX4 Lace"/>
    <x v="3"/>
    <n v="9060"/>
    <n v="4505"/>
    <n v="0.49724061810154524"/>
    <x v="170"/>
  </r>
  <r>
    <x v="0"/>
    <s v="Athletic"/>
    <x v="0"/>
    <s v="New Balance"/>
    <s v="Lace"/>
    <x v="17"/>
    <s v="TX4 Lace"/>
    <x v="3"/>
    <n v="18880"/>
    <n v="9390"/>
    <n v="0.49735169491525422"/>
    <x v="171"/>
  </r>
  <r>
    <x v="0"/>
    <s v="Athletic"/>
    <x v="0"/>
    <s v="New Balance"/>
    <s v="Lace"/>
    <x v="17"/>
    <s v="TX4 Lace"/>
    <x v="3"/>
    <n v="3670"/>
    <n v="1825"/>
    <n v="0.49727520435967304"/>
    <x v="172"/>
  </r>
  <r>
    <x v="0"/>
    <s v="Athletic"/>
    <x v="0"/>
    <s v="New Balance"/>
    <s v="Lace"/>
    <x v="17"/>
    <s v="TX4 Lace"/>
    <x v="3"/>
    <n v="14350"/>
    <n v="7135"/>
    <n v="0.49721254355400696"/>
    <x v="173"/>
  </r>
  <r>
    <x v="0"/>
    <s v="Athletic"/>
    <x v="0"/>
    <s v="New Balance"/>
    <s v="Lace"/>
    <x v="17"/>
    <s v="TX4 Lace"/>
    <x v="3"/>
    <n v="2415"/>
    <n v="1200"/>
    <n v="0.49689440993788819"/>
    <x v="174"/>
  </r>
  <r>
    <x v="0"/>
    <s v="Athletic"/>
    <x v="0"/>
    <s v="New Balance"/>
    <s v="Lace"/>
    <x v="17"/>
    <s v="TX4 Lace"/>
    <x v="3"/>
    <n v="5435"/>
    <n v="2700"/>
    <n v="0.49678012879484823"/>
    <x v="175"/>
  </r>
  <r>
    <x v="0"/>
    <s v="Athletic"/>
    <x v="0"/>
    <s v="New Balance"/>
    <s v="Lace"/>
    <x v="17"/>
    <s v="TX4 Lace"/>
    <x v="0"/>
    <n v="4745"/>
    <n v="2360"/>
    <n v="0.49736564805057953"/>
    <x v="176"/>
  </r>
  <r>
    <x v="0"/>
    <s v="Athletic"/>
    <x v="0"/>
    <s v="New Balance"/>
    <s v="Lace"/>
    <x v="17"/>
    <s v="TX4 Lace"/>
    <x v="2"/>
    <n v="1210"/>
    <n v="600"/>
    <n v="0.49586776859504134"/>
    <x v="177"/>
  </r>
  <r>
    <x v="0"/>
    <s v="Athletic"/>
    <x v="1"/>
    <s v="Adidas Golf"/>
    <s v="Dial"/>
    <x v="14"/>
    <s v="L6 L Eyestay 20mm Dial X"/>
    <x v="1"/>
    <n v="9900"/>
    <n v="10736.5"/>
    <n v="1.0844949494949494"/>
    <x v="178"/>
  </r>
  <r>
    <x v="0"/>
    <s v="Athletic"/>
    <x v="0"/>
    <s v="New Balance"/>
    <s v="Lace"/>
    <x v="17"/>
    <s v="TX4 Lace"/>
    <x v="3"/>
    <n v="5930"/>
    <n v="2950"/>
    <n v="0.49747048903878582"/>
    <x v="179"/>
  </r>
  <r>
    <x v="0"/>
    <s v="Athletic"/>
    <x v="0"/>
    <s v="New Balance"/>
    <s v="Lace"/>
    <x v="17"/>
    <s v="TX4 Lace"/>
    <x v="0"/>
    <n v="11715"/>
    <n v="5825"/>
    <n v="0.49722577891591974"/>
    <x v="180"/>
  </r>
  <r>
    <x v="0"/>
    <s v="Athletic"/>
    <x v="0"/>
    <s v="New Balance"/>
    <s v="Lace"/>
    <x v="17"/>
    <s v="TX4 Lace"/>
    <x v="0"/>
    <n v="5255"/>
    <n v="2615"/>
    <n v="0.49762131303520457"/>
    <x v="181"/>
  </r>
  <r>
    <x v="0"/>
    <s v="Athletic"/>
    <x v="0"/>
    <s v="New Balance"/>
    <s v="Lace"/>
    <x v="17"/>
    <s v="TX4 Lace"/>
    <x v="0"/>
    <n v="4175"/>
    <n v="2075"/>
    <n v="0.49700598802395207"/>
    <x v="182"/>
  </r>
  <r>
    <x v="0"/>
    <s v="Athletic"/>
    <x v="0"/>
    <s v="New Balance"/>
    <s v="Lace"/>
    <x v="17"/>
    <s v="TX4 Lace"/>
    <x v="0"/>
    <n v="6805"/>
    <n v="3385"/>
    <n v="0.49742836149889785"/>
    <x v="183"/>
  </r>
  <r>
    <x v="0"/>
    <s v="Athletic"/>
    <x v="1"/>
    <s v="Adidas Golf"/>
    <s v="Dial"/>
    <x v="14"/>
    <s v="L6 R Eyestay 20mm Dial X"/>
    <x v="1"/>
    <n v="9900"/>
    <n v="10736.5"/>
    <n v="1.0844949494949494"/>
    <x v="178"/>
  </r>
  <r>
    <x v="0"/>
    <s v="Athletic"/>
    <x v="1"/>
    <s v="Adidas Golf"/>
    <s v="Bayonet"/>
    <x v="0"/>
    <s v="L6 Bayonet Eyestay"/>
    <x v="1"/>
    <n v="79400"/>
    <n v="10322"/>
    <n v="0.13"/>
    <x v="0"/>
  </r>
  <r>
    <x v="0"/>
    <s v="Athletic"/>
    <x v="1"/>
    <s v="Adidas Golf"/>
    <s v="Guide"/>
    <x v="13"/>
    <s v="Web Guide 35mm SNBlack"/>
    <x v="1"/>
    <n v="81200"/>
    <n v="10150"/>
    <n v="0.125"/>
    <x v="114"/>
  </r>
  <r>
    <x v="0"/>
    <s v="Athletic"/>
    <x v="1"/>
    <s v="Adidas Golf"/>
    <s v="Guide"/>
    <x v="12"/>
    <s v="Lace Guide, FormTX, Stitch, 20mm"/>
    <x v="1"/>
    <n v="72300"/>
    <n v="10122"/>
    <n v="0.14000000000000001"/>
    <x v="106"/>
  </r>
  <r>
    <x v="0"/>
    <s v="Athletic"/>
    <x v="1"/>
    <s v="Adidas Golf"/>
    <s v="Dial"/>
    <x v="4"/>
    <s v="L6 L Eyestay 20mm Dial R"/>
    <x v="1"/>
    <n v="4425"/>
    <n v="9988"/>
    <n v="2.2571751412429379"/>
    <x v="184"/>
  </r>
  <r>
    <x v="0"/>
    <s v="Athletic"/>
    <x v="0"/>
    <s v="New Balance"/>
    <s v="Lace"/>
    <x v="17"/>
    <s v="TX4 Lace"/>
    <x v="0"/>
    <n v="3700"/>
    <n v="1840"/>
    <n v="0.49729729729729732"/>
    <x v="185"/>
  </r>
  <r>
    <x v="0"/>
    <s v="Athletic"/>
    <x v="0"/>
    <s v="New Balance"/>
    <s v="Lace"/>
    <x v="17"/>
    <s v="TX4 Lace"/>
    <x v="0"/>
    <n v="510"/>
    <n v="255"/>
    <n v="0.5"/>
    <x v="149"/>
  </r>
  <r>
    <x v="0"/>
    <s v="Athletic"/>
    <x v="0"/>
    <s v="New Balance"/>
    <s v="Lace"/>
    <x v="17"/>
    <s v="TX4 Lace"/>
    <x v="0"/>
    <n v="1360"/>
    <n v="680"/>
    <n v="0.5"/>
    <x v="149"/>
  </r>
  <r>
    <x v="0"/>
    <s v="Athletic"/>
    <x v="0"/>
    <s v="New Balance"/>
    <s v="Lace"/>
    <x v="17"/>
    <s v="TX4 Lace"/>
    <x v="0"/>
    <n v="690"/>
    <n v="345"/>
    <n v="0.5"/>
    <x v="149"/>
  </r>
  <r>
    <x v="0"/>
    <s v="Athletic"/>
    <x v="0"/>
    <s v="New Balance"/>
    <s v="Lace"/>
    <x v="17"/>
    <s v="TX4 Lace"/>
    <x v="0"/>
    <n v="300"/>
    <n v="150"/>
    <n v="0.5"/>
    <x v="149"/>
  </r>
  <r>
    <x v="0"/>
    <s v="Athletic"/>
    <x v="0"/>
    <s v="New Balance"/>
    <s v="Lace"/>
    <x v="17"/>
    <s v="TX4 Lace"/>
    <x v="3"/>
    <n v="4275"/>
    <n v="2125"/>
    <n v="0.49707602339181284"/>
    <x v="186"/>
  </r>
  <r>
    <x v="0"/>
    <s v="Athletic"/>
    <x v="0"/>
    <s v="New Balance"/>
    <s v="Lace"/>
    <x v="17"/>
    <s v="TX4 Lace"/>
    <x v="3"/>
    <n v="970"/>
    <n v="485"/>
    <n v="0.5"/>
    <x v="149"/>
  </r>
  <r>
    <x v="0"/>
    <s v="Athletic"/>
    <x v="0"/>
    <s v="New Balance"/>
    <s v="Lace"/>
    <x v="17"/>
    <s v="TX4 LaceBlue"/>
    <x v="2"/>
    <n v="5145"/>
    <n v="2560"/>
    <n v="0.4975704567541302"/>
    <x v="187"/>
  </r>
  <r>
    <x v="0"/>
    <s v="Athletic"/>
    <x v="0"/>
    <s v="New Balance"/>
    <s v="Lace"/>
    <x v="17"/>
    <s v="TX4 LaceBlue"/>
    <x v="2"/>
    <n v="7390"/>
    <n v="3675"/>
    <n v="0.49729364005412718"/>
    <x v="188"/>
  </r>
  <r>
    <x v="0"/>
    <s v="Athletic"/>
    <x v="0"/>
    <s v="New Balance"/>
    <s v="Lace"/>
    <x v="17"/>
    <s v="TX4 LaceBlue"/>
    <x v="2"/>
    <n v="20710"/>
    <n v="10300"/>
    <n v="0.49734427812650894"/>
    <x v="189"/>
  </r>
  <r>
    <x v="0"/>
    <s v="Athletic"/>
    <x v="0"/>
    <s v="New Balance"/>
    <s v="Lace"/>
    <x v="17"/>
    <s v="TX4 LaceBlue"/>
    <x v="3"/>
    <n v="1440"/>
    <n v="715"/>
    <n v="0.49652777777777779"/>
    <x v="190"/>
  </r>
  <r>
    <x v="0"/>
    <s v="Athletic"/>
    <x v="0"/>
    <s v="New Balance"/>
    <s v="Lace"/>
    <x v="17"/>
    <s v="TX4 LaceBlue"/>
    <x v="0"/>
    <n v="850"/>
    <n v="425"/>
    <n v="0.5"/>
    <x v="149"/>
  </r>
  <r>
    <x v="0"/>
    <s v="Athletic"/>
    <x v="1"/>
    <s v="Adidas Golf"/>
    <s v="Dial"/>
    <x v="7"/>
    <s v="Li2 L Eyestay Dial C"/>
    <x v="1"/>
    <n v="3635"/>
    <n v="9932.5"/>
    <n v="2.732462173314993"/>
    <x v="191"/>
  </r>
  <r>
    <x v="0"/>
    <s v="Athletic"/>
    <x v="1"/>
    <s v="Adidas Golf"/>
    <s v="Dial"/>
    <x v="4"/>
    <s v="L6 R Eyestay 20mm Dial R"/>
    <x v="1"/>
    <n v="4400"/>
    <n v="9931.25"/>
    <n v="2.2571022727272729"/>
    <x v="192"/>
  </r>
  <r>
    <x v="0"/>
    <s v="Athletic"/>
    <x v="1"/>
    <s v="Adidas Golf"/>
    <s v="Guide"/>
    <x v="11"/>
    <s v="Lace Guide, Form TX2, 20mm"/>
    <x v="1"/>
    <n v="70500"/>
    <n v="9870"/>
    <n v="0.14000000000000001"/>
    <x v="106"/>
  </r>
  <r>
    <x v="0"/>
    <s v="Athletic"/>
    <x v="1"/>
    <s v="Adidas Golf"/>
    <s v="Dial"/>
    <x v="8"/>
    <s v="L6 R Tongue Dial E"/>
    <x v="1"/>
    <n v="7390"/>
    <n v="9849"/>
    <n v="1.3327469553450608"/>
    <x v="193"/>
  </r>
  <r>
    <x v="0"/>
    <s v="Athletic"/>
    <x v="1"/>
    <s v="Adidas Golf"/>
    <s v="Dial"/>
    <x v="9"/>
    <s v="L6 L Eyestay 20mm Dial K"/>
    <x v="1"/>
    <n v="4775"/>
    <n v="9690"/>
    <n v="2.0293193717277487"/>
    <x v="194"/>
  </r>
  <r>
    <x v="0"/>
    <s v="Athletic"/>
    <x v="1"/>
    <s v="Adidas Golf"/>
    <s v="Dial"/>
    <x v="9"/>
    <s v="L6 R Eyestay 20mm Dial K"/>
    <x v="1"/>
    <n v="4775"/>
    <n v="9690"/>
    <n v="2.0293193717277487"/>
    <x v="194"/>
  </r>
  <r>
    <x v="0"/>
    <s v="Athletic"/>
    <x v="1"/>
    <s v="Adidas Golf"/>
    <s v="Dial"/>
    <x v="8"/>
    <s v="L6 R Tongue Dial E"/>
    <x v="1"/>
    <n v="7035"/>
    <n v="9590"/>
    <n v="1.3631840796019901"/>
    <x v="111"/>
  </r>
  <r>
    <x v="0"/>
    <s v="Athletic"/>
    <x v="1"/>
    <s v="Adidas Golf"/>
    <s v="Dial"/>
    <x v="8"/>
    <s v="L6 R Tongue Dial E"/>
    <x v="1"/>
    <n v="7035"/>
    <n v="9380"/>
    <n v="1.3333333333333333"/>
    <x v="195"/>
  </r>
  <r>
    <x v="0"/>
    <s v="Athletic"/>
    <x v="1"/>
    <s v="Adidas Golf"/>
    <s v="Bayonet"/>
    <x v="0"/>
    <s v="L6 Bayonet Eyestay"/>
    <x v="1"/>
    <n v="71650"/>
    <n v="9314.5"/>
    <n v="0.13"/>
    <x v="0"/>
  </r>
  <r>
    <x v="0"/>
    <s v="Athletic"/>
    <x v="1"/>
    <s v="Adidas Golf"/>
    <s v="Dial"/>
    <x v="8"/>
    <s v="L6 R Tongue Dial E"/>
    <x v="1"/>
    <n v="6985"/>
    <n v="9313.75"/>
    <n v="1.3333929849677881"/>
    <x v="196"/>
  </r>
  <r>
    <x v="0"/>
    <s v="Athletic"/>
    <x v="1"/>
    <s v="Adidas Golf"/>
    <s v="Dial"/>
    <x v="14"/>
    <s v="L6 L Eyestay 20mm Dial X"/>
    <x v="1"/>
    <n v="8345"/>
    <n v="9047"/>
    <n v="1.0841222288795687"/>
    <x v="197"/>
  </r>
  <r>
    <x v="0"/>
    <s v="Athletic"/>
    <x v="1"/>
    <s v="Adidas Golf"/>
    <s v="Dial"/>
    <x v="14"/>
    <s v="L6 R Eyestay 20mm Dial X"/>
    <x v="1"/>
    <n v="8345"/>
    <n v="9047"/>
    <n v="1.0841222288795687"/>
    <x v="197"/>
  </r>
  <r>
    <x v="0"/>
    <s v="Athletic"/>
    <x v="1"/>
    <s v="Adidas Golf"/>
    <s v="Lace"/>
    <x v="18"/>
    <s v="CS1 Lace 3000mBlack"/>
    <x v="1"/>
    <n v="11350"/>
    <n v="8919.1"/>
    <n v="0.78582378854625556"/>
    <x v="198"/>
  </r>
  <r>
    <x v="0"/>
    <s v="Athletic"/>
    <x v="0"/>
    <s v="New Balance"/>
    <s v="Other"/>
    <x v="19"/>
    <s v="Hang Tag TT+QR: Large"/>
    <x v="3"/>
    <n v="28600"/>
    <n v="0"/>
    <n v="0"/>
    <x v="199"/>
  </r>
  <r>
    <x v="0"/>
    <s v="Athletic"/>
    <x v="0"/>
    <s v="New Balance"/>
    <s v="Other"/>
    <x v="19"/>
    <s v="Hang Tag TT+QR: Large"/>
    <x v="3"/>
    <n v="41000"/>
    <n v="0"/>
    <n v="0"/>
    <x v="199"/>
  </r>
  <r>
    <x v="0"/>
    <s v="Athletic"/>
    <x v="0"/>
    <s v="New Balance"/>
    <s v="Other"/>
    <x v="19"/>
    <s v="Hang Tag TT+QR: Large"/>
    <x v="0"/>
    <n v="7300"/>
    <n v="0"/>
    <n v="0"/>
    <x v="199"/>
  </r>
  <r>
    <x v="0"/>
    <s v="Athletic"/>
    <x v="0"/>
    <s v="New Balance"/>
    <s v="Other"/>
    <x v="19"/>
    <s v="Hang Tag TT+QR: Large"/>
    <x v="0"/>
    <n v="5100"/>
    <n v="0"/>
    <n v="0"/>
    <x v="199"/>
  </r>
  <r>
    <x v="0"/>
    <s v="Athletic"/>
    <x v="0"/>
    <s v="New Balance"/>
    <s v="Other"/>
    <x v="19"/>
    <s v="Hang Tag TT+QR: Large"/>
    <x v="0"/>
    <n v="20000"/>
    <n v="0"/>
    <n v="0"/>
    <x v="199"/>
  </r>
  <r>
    <x v="0"/>
    <s v="Athletic"/>
    <x v="0"/>
    <s v="New Balance"/>
    <s v="Other"/>
    <x v="19"/>
    <s v="Hang Tag TT+QR: Large"/>
    <x v="0"/>
    <n v="6300"/>
    <n v="0"/>
    <n v="0"/>
    <x v="199"/>
  </r>
  <r>
    <x v="0"/>
    <s v="Athletic"/>
    <x v="1"/>
    <s v="Adidas Golf"/>
    <s v="Guide"/>
    <x v="11"/>
    <s v="Lace Guide, FormTX 2, 15mm"/>
    <x v="1"/>
    <n v="61150"/>
    <n v="8561"/>
    <n v="0.14000000000000001"/>
    <x v="106"/>
  </r>
  <r>
    <x v="0"/>
    <s v="Athletic"/>
    <x v="1"/>
    <s v="Adidas Golf"/>
    <s v="Dial"/>
    <x v="4"/>
    <s v="L6 L Eyestay 20mm Dial R"/>
    <x v="1"/>
    <n v="3645"/>
    <n v="8228.75"/>
    <n v="2.2575445816186557"/>
    <x v="200"/>
  </r>
  <r>
    <x v="0"/>
    <s v="Athletic"/>
    <x v="1"/>
    <s v="Adidas Golf"/>
    <s v="Dial"/>
    <x v="4"/>
    <s v="L6 R Eyestay 20mm Dial R"/>
    <x v="1"/>
    <n v="3645"/>
    <n v="8228.75"/>
    <n v="2.2575445816186557"/>
    <x v="200"/>
  </r>
  <r>
    <x v="0"/>
    <s v="Athletic"/>
    <x v="1"/>
    <s v="Adidas Golf"/>
    <s v="Dial"/>
    <x v="8"/>
    <s v="L6 R Tongue Dial E"/>
    <x v="1"/>
    <n v="5980"/>
    <n v="8151.5"/>
    <n v="1.3631270903010033"/>
    <x v="136"/>
  </r>
  <r>
    <x v="0"/>
    <s v="Athletic"/>
    <x v="1"/>
    <s v="Adidas Golf"/>
    <s v="Guide"/>
    <x v="12"/>
    <s v="Lace Guide,  FormTX, 25mm"/>
    <x v="1"/>
    <n v="56300"/>
    <n v="7882"/>
    <n v="0.14000000000000001"/>
    <x v="106"/>
  </r>
  <r>
    <x v="0"/>
    <s v="Athletic"/>
    <x v="1"/>
    <s v="Adidas Golf"/>
    <s v="Dial"/>
    <x v="8"/>
    <s v="L6 R Tongue Dial E"/>
    <x v="1"/>
    <n v="5705"/>
    <n v="7774.75"/>
    <n v="1.3627957931638914"/>
    <x v="201"/>
  </r>
  <r>
    <x v="0"/>
    <s v="Athletic"/>
    <x v="1"/>
    <s v="Adidas Golf"/>
    <s v="Dial"/>
    <x v="14"/>
    <s v="L6 L Eyestay 20mm Dial X"/>
    <x v="1"/>
    <n v="7140"/>
    <n v="7739"/>
    <n v="1.0838935574229691"/>
    <x v="202"/>
  </r>
  <r>
    <x v="0"/>
    <s v="Athletic"/>
    <x v="1"/>
    <s v="Adidas Golf"/>
    <s v="Dial"/>
    <x v="14"/>
    <s v="L6 R Eyestay 20mm Dial X"/>
    <x v="1"/>
    <n v="7140"/>
    <n v="7739"/>
    <n v="1.0838935574229691"/>
    <x v="202"/>
  </r>
  <r>
    <x v="0"/>
    <s v="Athletic"/>
    <x v="1"/>
    <s v="Adidas Golf"/>
    <s v="Dial"/>
    <x v="9"/>
    <s v="L6 L Eyestay 20mm Dial K"/>
    <x v="1"/>
    <n v="3800"/>
    <n v="7701"/>
    <n v="2.0265789473684213"/>
    <x v="203"/>
  </r>
  <r>
    <x v="0"/>
    <s v="Athletic"/>
    <x v="0"/>
    <s v="New Balance"/>
    <s v="Other"/>
    <x v="19"/>
    <s v="Turn to Tighten + Quick Release: TT+QR-LG"/>
    <x v="3"/>
    <n v="10300"/>
    <n v="0"/>
    <n v="0"/>
    <x v="199"/>
  </r>
  <r>
    <x v="0"/>
    <s v="Athletic"/>
    <x v="0"/>
    <s v="New Balance"/>
    <s v="Other"/>
    <x v="19"/>
    <s v="TX Guide Lacing Tool 2.0Replaces B1721"/>
    <x v="2"/>
    <n v="15"/>
    <n v="0"/>
    <n v="0"/>
    <x v="199"/>
  </r>
  <r>
    <x v="0"/>
    <s v="Athletic"/>
    <x v="0"/>
    <s v="New Balance"/>
    <s v="Other"/>
    <x v="19"/>
    <s v="TX Guide Lacing Tool 2.0Replaces B1721"/>
    <x v="3"/>
    <n v="110"/>
    <n v="0"/>
    <n v="0"/>
    <x v="199"/>
  </r>
  <r>
    <x v="0"/>
    <s v="Athletic"/>
    <x v="0"/>
    <s v="New Balance"/>
    <s v="Other"/>
    <x v="19"/>
    <s v="TX Lace Feeder15 CM"/>
    <x v="2"/>
    <n v="15"/>
    <n v="0"/>
    <n v="0"/>
    <x v="199"/>
  </r>
  <r>
    <x v="0"/>
    <s v="Athletic"/>
    <x v="0"/>
    <s v="New Balance"/>
    <s v="Other"/>
    <x v="19"/>
    <s v="TX Lace Feeder15 CM"/>
    <x v="3"/>
    <n v="110"/>
    <n v="0"/>
    <n v="0"/>
    <x v="199"/>
  </r>
  <r>
    <x v="0"/>
    <s v="Athletic"/>
    <x v="1"/>
    <s v="Adidas Golf"/>
    <s v="Dial"/>
    <x v="9"/>
    <s v="L6 R Eyestay 20mm Dial K"/>
    <x v="1"/>
    <n v="3800"/>
    <n v="7701"/>
    <n v="2.0265789473684213"/>
    <x v="203"/>
  </r>
  <r>
    <x v="0"/>
    <s v="Athletic"/>
    <x v="1"/>
    <s v="Adidas Golf"/>
    <s v="Dial"/>
    <x v="5"/>
    <s v="Li2 L Eyestay Dial E"/>
    <x v="1"/>
    <n v="3740"/>
    <n v="7599"/>
    <n v="2.0318181818181817"/>
    <x v="204"/>
  </r>
  <r>
    <x v="0"/>
    <s v="Athletic"/>
    <x v="1"/>
    <s v="Adidas Golf"/>
    <s v="Dial"/>
    <x v="5"/>
    <s v="Li2 R Eyestay Dial E"/>
    <x v="1"/>
    <n v="3740"/>
    <n v="7599"/>
    <n v="2.0318181818181817"/>
    <x v="204"/>
  </r>
  <r>
    <x v="0"/>
    <s v="Athletic"/>
    <x v="1"/>
    <s v="Adidas Golf"/>
    <s v="Guide"/>
    <x v="11"/>
    <s v="Lace Guide, FormTX 2, 15mm"/>
    <x v="1"/>
    <n v="51300"/>
    <n v="7182"/>
    <n v="0.14000000000000001"/>
    <x v="106"/>
  </r>
  <r>
    <x v="0"/>
    <s v="Athletic"/>
    <x v="1"/>
    <s v="Adidas Golf"/>
    <s v="Guide"/>
    <x v="11"/>
    <s v="Lace Guide, FormTX 2, 15mm"/>
    <x v="1"/>
    <n v="47300"/>
    <n v="7095"/>
    <n v="0.15"/>
    <x v="205"/>
  </r>
  <r>
    <x v="0"/>
    <s v="Athletic"/>
    <x v="0"/>
    <s v="Saucony"/>
    <s v="Bayonet"/>
    <x v="0"/>
    <s v="L6 Bayonet Eyestay"/>
    <x v="3"/>
    <n v="17150"/>
    <n v="2229.5"/>
    <n v="0.13"/>
    <x v="0"/>
  </r>
  <r>
    <x v="0"/>
    <s v="Athletic"/>
    <x v="0"/>
    <s v="Saucony"/>
    <s v="Bayonet"/>
    <x v="0"/>
    <s v="L6 Bayonet Eyestay"/>
    <x v="3"/>
    <n v="900"/>
    <n v="117"/>
    <n v="0.13"/>
    <x v="0"/>
  </r>
  <r>
    <x v="0"/>
    <s v="Athletic"/>
    <x v="0"/>
    <s v="Saucony"/>
    <s v="Bayonet"/>
    <x v="0"/>
    <s v="L6 Bayonet Eyestay"/>
    <x v="3"/>
    <n v="2850"/>
    <n v="370.5"/>
    <n v="0.13"/>
    <x v="0"/>
  </r>
  <r>
    <x v="0"/>
    <s v="Athletic"/>
    <x v="0"/>
    <s v="Saucony"/>
    <s v="Bayonet"/>
    <x v="0"/>
    <s v="L6 Bayonet Eyestay"/>
    <x v="3"/>
    <n v="3600"/>
    <n v="468"/>
    <n v="0.13"/>
    <x v="0"/>
  </r>
  <r>
    <x v="0"/>
    <s v="Athletic"/>
    <x v="0"/>
    <s v="Saucony"/>
    <s v="Bayonet"/>
    <x v="0"/>
    <s v="L6 Bayonet Eyestay"/>
    <x v="3"/>
    <n v="1350"/>
    <n v="175.5"/>
    <n v="0.13"/>
    <x v="0"/>
  </r>
  <r>
    <x v="0"/>
    <s v="Athletic"/>
    <x v="0"/>
    <s v="Saucony"/>
    <s v="Bayonet"/>
    <x v="0"/>
    <s v="L6 Bayonet Eyestay"/>
    <x v="0"/>
    <n v="3450"/>
    <n v="448.5"/>
    <n v="0.13"/>
    <x v="0"/>
  </r>
  <r>
    <x v="0"/>
    <s v="Athletic"/>
    <x v="0"/>
    <s v="Saucony"/>
    <s v="Bayonet"/>
    <x v="0"/>
    <s v="L6 Bayonet Eyestay"/>
    <x v="0"/>
    <n v="6650"/>
    <n v="864.5"/>
    <n v="0.13"/>
    <x v="0"/>
  </r>
  <r>
    <x v="0"/>
    <s v="Athletic"/>
    <x v="0"/>
    <s v="Saucony"/>
    <s v="Bayonet"/>
    <x v="0"/>
    <s v="L6 Bayonet Eyestay"/>
    <x v="0"/>
    <n v="1400"/>
    <n v="182"/>
    <n v="0.13"/>
    <x v="0"/>
  </r>
  <r>
    <x v="0"/>
    <s v="Athletic"/>
    <x v="0"/>
    <s v="Saucony"/>
    <s v="Bayonet"/>
    <x v="0"/>
    <s v="L6 Bayonet Eyestay"/>
    <x v="0"/>
    <n v="4800"/>
    <n v="624"/>
    <n v="0.13"/>
    <x v="0"/>
  </r>
  <r>
    <x v="0"/>
    <s v="Athletic"/>
    <x v="1"/>
    <s v="Adidas Golf"/>
    <s v="Dial"/>
    <x v="2"/>
    <s v="L6 R Tongue Dial F"/>
    <x v="1"/>
    <n v="7490"/>
    <n v="7003"/>
    <n v="0.9349799732977303"/>
    <x v="206"/>
  </r>
  <r>
    <x v="0"/>
    <s v="Athletic"/>
    <x v="1"/>
    <s v="Adidas Golf"/>
    <s v="Dial"/>
    <x v="4"/>
    <s v="L6 L Eyestay 20mm Dial R"/>
    <x v="1"/>
    <n v="2990"/>
    <n v="6753.25"/>
    <n v="2.2586120401337793"/>
    <x v="207"/>
  </r>
  <r>
    <x v="0"/>
    <s v="Athletic"/>
    <x v="1"/>
    <s v="Adidas Golf"/>
    <s v="Dial"/>
    <x v="4"/>
    <s v="L6 R Eyestay 20mm Dial R"/>
    <x v="1"/>
    <n v="2990"/>
    <n v="6753.25"/>
    <n v="2.2586120401337793"/>
    <x v="207"/>
  </r>
  <r>
    <x v="0"/>
    <s v="Athletic"/>
    <x v="0"/>
    <s v="Saucony"/>
    <s v="Dial"/>
    <x v="20"/>
    <s v="L6 L Eyestay 20mm Dial J"/>
    <x v="3"/>
    <n v="1410"/>
    <n v="1078"/>
    <n v="0.76453900709219857"/>
    <x v="208"/>
  </r>
  <r>
    <x v="0"/>
    <s v="Athletic"/>
    <x v="0"/>
    <s v="Saucony"/>
    <s v="Dial"/>
    <x v="20"/>
    <s v="L6 L Eyestay 20mm Dial J"/>
    <x v="3"/>
    <n v="700"/>
    <n v="539"/>
    <n v="0.77"/>
    <x v="209"/>
  </r>
  <r>
    <x v="0"/>
    <s v="Athletic"/>
    <x v="0"/>
    <s v="Saucony"/>
    <s v="Dial"/>
    <x v="20"/>
    <s v="L6 R Eyestay 20mm Dial J"/>
    <x v="3"/>
    <n v="1410"/>
    <n v="1078"/>
    <n v="0.76453900709219857"/>
    <x v="208"/>
  </r>
  <r>
    <x v="0"/>
    <s v="Athletic"/>
    <x v="0"/>
    <s v="Saucony"/>
    <s v="Dial"/>
    <x v="20"/>
    <s v="L6 R Eyestay 20mm Dial J"/>
    <x v="3"/>
    <n v="700"/>
    <n v="539"/>
    <n v="0.77"/>
    <x v="209"/>
  </r>
  <r>
    <x v="0"/>
    <s v="Athletic"/>
    <x v="0"/>
    <s v="Saucony"/>
    <s v="Dial"/>
    <x v="1"/>
    <s v="L6 L Eyestay 20mm Dial S"/>
    <x v="3"/>
    <n v="8640"/>
    <n v="9632"/>
    <n v="1.1148148148148149"/>
    <x v="210"/>
  </r>
  <r>
    <x v="0"/>
    <s v="Athletic"/>
    <x v="0"/>
    <s v="Saucony"/>
    <s v="Dial"/>
    <x v="1"/>
    <s v="L6 L Eyestay 20mm Dial S"/>
    <x v="3"/>
    <n v="400"/>
    <n v="448"/>
    <n v="1.1200000000000001"/>
    <x v="211"/>
  </r>
  <r>
    <x v="0"/>
    <s v="Athletic"/>
    <x v="0"/>
    <s v="Saucony"/>
    <s v="Dial"/>
    <x v="1"/>
    <s v="L6 L Eyestay 20mm Dial S"/>
    <x v="3"/>
    <n v="1810"/>
    <n v="2016"/>
    <n v="1.1138121546961326"/>
    <x v="212"/>
  </r>
  <r>
    <x v="0"/>
    <s v="Athletic"/>
    <x v="0"/>
    <s v="Saucony"/>
    <s v="Dial"/>
    <x v="1"/>
    <s v="L6 L Eyestay 20mm Dial S"/>
    <x v="0"/>
    <n v="1710"/>
    <n v="1904"/>
    <n v="1.1134502923976608"/>
    <x v="213"/>
  </r>
  <r>
    <x v="0"/>
    <s v="Athletic"/>
    <x v="0"/>
    <s v="Saucony"/>
    <s v="Dial"/>
    <x v="1"/>
    <s v="L6 L Eyestay 20mm Dial S"/>
    <x v="0"/>
    <n v="3370"/>
    <n v="3752"/>
    <n v="1.1133531157270029"/>
    <x v="214"/>
  </r>
  <r>
    <x v="0"/>
    <s v="Athletic"/>
    <x v="0"/>
    <s v="Saucony"/>
    <s v="Dial"/>
    <x v="1"/>
    <s v="L6 L Eyestay 20mm Dial S"/>
    <x v="0"/>
    <n v="700"/>
    <n v="784"/>
    <n v="1.1200000000000001"/>
    <x v="211"/>
  </r>
  <r>
    <x v="0"/>
    <s v="Athletic"/>
    <x v="0"/>
    <s v="Saucony"/>
    <s v="Dial"/>
    <x v="1"/>
    <s v="L6 L Eyestay 20mm Dial S"/>
    <x v="0"/>
    <n v="2415"/>
    <n v="2688"/>
    <n v="1.1130434782608696"/>
    <x v="215"/>
  </r>
  <r>
    <x v="0"/>
    <s v="Athletic"/>
    <x v="1"/>
    <s v="Adidas Golf"/>
    <s v="Dial"/>
    <x v="8"/>
    <s v="L6 R Tongue Dial E"/>
    <x v="1"/>
    <n v="4930"/>
    <n v="6713"/>
    <n v="1.3616632860040567"/>
    <x v="216"/>
  </r>
  <r>
    <x v="0"/>
    <s v="Athletic"/>
    <x v="1"/>
    <s v="Adidas Golf"/>
    <s v="Bayonet"/>
    <x v="0"/>
    <s v="L6 Bayonet Eyestay"/>
    <x v="1"/>
    <n v="50900"/>
    <n v="6617"/>
    <n v="0.13"/>
    <x v="0"/>
  </r>
  <r>
    <x v="0"/>
    <s v="Athletic"/>
    <x v="1"/>
    <s v="Adidas Golf"/>
    <s v="Dial"/>
    <x v="7"/>
    <s v="Li2 L Eyestay Dial C"/>
    <x v="1"/>
    <n v="2424"/>
    <n v="6600.66"/>
    <n v="2.7230445544554454"/>
    <x v="217"/>
  </r>
  <r>
    <x v="0"/>
    <s v="Athletic"/>
    <x v="0"/>
    <s v="Saucony"/>
    <s v="Dial"/>
    <x v="1"/>
    <s v="L6 R Eyestay 20mm Dial S"/>
    <x v="3"/>
    <n v="8640"/>
    <n v="9632"/>
    <n v="1.1148148148148149"/>
    <x v="210"/>
  </r>
  <r>
    <x v="0"/>
    <s v="Athletic"/>
    <x v="0"/>
    <s v="Saucony"/>
    <s v="Dial"/>
    <x v="1"/>
    <s v="L6 R Eyestay 20mm Dial S"/>
    <x v="3"/>
    <n v="400"/>
    <n v="448"/>
    <n v="1.1200000000000001"/>
    <x v="211"/>
  </r>
  <r>
    <x v="0"/>
    <s v="Athletic"/>
    <x v="0"/>
    <s v="Saucony"/>
    <s v="Dial"/>
    <x v="1"/>
    <s v="L6 R Eyestay 20mm Dial S"/>
    <x v="3"/>
    <n v="1810"/>
    <n v="2016"/>
    <n v="1.1138121546961326"/>
    <x v="212"/>
  </r>
  <r>
    <x v="0"/>
    <s v="Athletic"/>
    <x v="0"/>
    <s v="Saucony"/>
    <s v="Dial"/>
    <x v="1"/>
    <s v="L6 R Eyestay 20mm Dial S"/>
    <x v="0"/>
    <n v="1710"/>
    <n v="1904"/>
    <n v="1.1134502923976608"/>
    <x v="213"/>
  </r>
  <r>
    <x v="0"/>
    <s v="Athletic"/>
    <x v="0"/>
    <s v="Saucony"/>
    <s v="Dial"/>
    <x v="1"/>
    <s v="L6 R Eyestay 20mm Dial S"/>
    <x v="0"/>
    <n v="3370"/>
    <n v="3752"/>
    <n v="1.1133531157270029"/>
    <x v="214"/>
  </r>
  <r>
    <x v="0"/>
    <s v="Athletic"/>
    <x v="0"/>
    <s v="Saucony"/>
    <s v="Dial"/>
    <x v="1"/>
    <s v="L6 R Eyestay 20mm Dial S"/>
    <x v="0"/>
    <n v="700"/>
    <n v="784"/>
    <n v="1.1200000000000001"/>
    <x v="211"/>
  </r>
  <r>
    <x v="0"/>
    <s v="Athletic"/>
    <x v="0"/>
    <s v="Saucony"/>
    <s v="Dial"/>
    <x v="1"/>
    <s v="L6 R Eyestay 20mm Dial S"/>
    <x v="0"/>
    <n v="2415"/>
    <n v="2688"/>
    <n v="1.1130434782608696"/>
    <x v="215"/>
  </r>
  <r>
    <x v="0"/>
    <s v="Athletic"/>
    <x v="1"/>
    <s v="Adidas Golf"/>
    <s v="Dial"/>
    <x v="7"/>
    <s v="Li2 R Eyestay Dial C"/>
    <x v="1"/>
    <n v="2424"/>
    <n v="6600.66"/>
    <n v="2.7230445544554454"/>
    <x v="217"/>
  </r>
  <r>
    <x v="0"/>
    <s v="Athletic"/>
    <x v="1"/>
    <s v="Adidas Golf"/>
    <s v="Dial"/>
    <x v="2"/>
    <s v="L6 R Tongue Dial F"/>
    <x v="1"/>
    <n v="6840"/>
    <n v="6392"/>
    <n v="0.93450292397660817"/>
    <x v="218"/>
  </r>
  <r>
    <x v="0"/>
    <s v="Athletic"/>
    <x v="1"/>
    <s v="Adidas Golf"/>
    <s v="Guide"/>
    <x v="12"/>
    <s v="Lace Guide, FormTX, Stitch, 20mm"/>
    <x v="1"/>
    <n v="34200"/>
    <n v="5814"/>
    <n v="0.17"/>
    <x v="219"/>
  </r>
  <r>
    <x v="0"/>
    <s v="Athletic"/>
    <x v="0"/>
    <s v="Saucony"/>
    <s v="Guide"/>
    <x v="21"/>
    <s v="Lace Guide, BaseTX, 15mm"/>
    <x v="3"/>
    <n v="1815"/>
    <n v="816.75"/>
    <n v="0.45"/>
    <x v="220"/>
  </r>
  <r>
    <x v="0"/>
    <s v="Athletic"/>
    <x v="0"/>
    <s v="Saucony"/>
    <s v="Guide"/>
    <x v="21"/>
    <s v="Lace Guide, BaseTX, 15mm"/>
    <x v="3"/>
    <n v="60"/>
    <n v="27"/>
    <n v="0.45"/>
    <x v="220"/>
  </r>
  <r>
    <x v="0"/>
    <s v="Athletic"/>
    <x v="0"/>
    <s v="Saucony"/>
    <s v="Guide"/>
    <x v="21"/>
    <s v="Lace Guide, BaseTX, 15mm"/>
    <x v="3"/>
    <n v="360"/>
    <n v="162"/>
    <n v="0.45"/>
    <x v="220"/>
  </r>
  <r>
    <x v="0"/>
    <s v="Athletic"/>
    <x v="0"/>
    <s v="Saucony"/>
    <s v="Guide"/>
    <x v="21"/>
    <s v="Lace Guide, BaseTX, 15mm"/>
    <x v="0"/>
    <n v="270"/>
    <n v="121.5"/>
    <n v="0.45"/>
    <x v="220"/>
  </r>
  <r>
    <x v="0"/>
    <s v="Athletic"/>
    <x v="0"/>
    <s v="Saucony"/>
    <s v="Guide"/>
    <x v="21"/>
    <s v="Lace Guide, BaseTX, 15mm"/>
    <x v="0"/>
    <n v="660"/>
    <n v="297"/>
    <n v="0.45"/>
    <x v="220"/>
  </r>
  <r>
    <x v="0"/>
    <s v="Athletic"/>
    <x v="0"/>
    <s v="Saucony"/>
    <s v="Guide"/>
    <x v="21"/>
    <s v="Lace Guide, BaseTX, 15mm"/>
    <x v="0"/>
    <n v="130"/>
    <n v="58.5"/>
    <n v="0.45"/>
    <x v="220"/>
  </r>
  <r>
    <x v="0"/>
    <s v="Athletic"/>
    <x v="0"/>
    <s v="Saucony"/>
    <s v="Guide"/>
    <x v="21"/>
    <s v="Lace Guide, BaseTX, 15mm"/>
    <x v="0"/>
    <n v="470"/>
    <n v="211.5"/>
    <n v="0.45"/>
    <x v="220"/>
  </r>
  <r>
    <x v="0"/>
    <s v="Athletic"/>
    <x v="1"/>
    <s v="Adidas Golf"/>
    <s v="Guide"/>
    <x v="12"/>
    <s v="Lace Guide, FormTX, Stitch, 15mm"/>
    <x v="1"/>
    <n v="34100"/>
    <n v="5797"/>
    <n v="0.17"/>
    <x v="219"/>
  </r>
  <r>
    <x v="0"/>
    <s v="Athletic"/>
    <x v="1"/>
    <s v="Adidas Golf"/>
    <s v="Guide"/>
    <x v="11"/>
    <s v="Lace Guide, Form TX2, 20mm"/>
    <x v="1"/>
    <n v="37800"/>
    <n v="5670"/>
    <n v="0.15"/>
    <x v="205"/>
  </r>
  <r>
    <x v="0"/>
    <s v="Athletic"/>
    <x v="1"/>
    <s v="Adidas Golf"/>
    <s v="Dial"/>
    <x v="2"/>
    <s v="L6 R Tongue Dial F"/>
    <x v="1"/>
    <n v="6030"/>
    <n v="5640"/>
    <n v="0.93532338308457708"/>
    <x v="130"/>
  </r>
  <r>
    <x v="0"/>
    <s v="Athletic"/>
    <x v="0"/>
    <s v="Saucony"/>
    <s v="Guide"/>
    <x v="21"/>
    <s v="Lace Guide, BaseTX, 20mm"/>
    <x v="3"/>
    <n v="1355"/>
    <n v="609.75"/>
    <n v="0.45"/>
    <x v="220"/>
  </r>
  <r>
    <x v="0"/>
    <s v="Athletic"/>
    <x v="0"/>
    <s v="Saucony"/>
    <s v="Guide"/>
    <x v="21"/>
    <s v="Lace Guide, BaseTX, 20mm"/>
    <x v="3"/>
    <n v="50"/>
    <n v="22.5"/>
    <n v="0.45"/>
    <x v="220"/>
  </r>
  <r>
    <x v="0"/>
    <s v="Athletic"/>
    <x v="0"/>
    <s v="Saucony"/>
    <s v="Guide"/>
    <x v="21"/>
    <s v="Lace Guide, BaseTX, 20mm"/>
    <x v="3"/>
    <n v="320"/>
    <n v="144"/>
    <n v="0.45"/>
    <x v="220"/>
  </r>
  <r>
    <x v="0"/>
    <s v="Athletic"/>
    <x v="0"/>
    <s v="Saucony"/>
    <s v="Guide"/>
    <x v="21"/>
    <s v="Lace Guide, BaseTX, 20mm"/>
    <x v="0"/>
    <n v="350"/>
    <n v="157.5"/>
    <n v="0.45"/>
    <x v="220"/>
  </r>
  <r>
    <x v="0"/>
    <s v="Athletic"/>
    <x v="0"/>
    <s v="Saucony"/>
    <s v="Guide"/>
    <x v="21"/>
    <s v="Lace Guide, BaseTX, 20mm"/>
    <x v="0"/>
    <n v="580"/>
    <n v="261"/>
    <n v="0.45"/>
    <x v="220"/>
  </r>
  <r>
    <x v="0"/>
    <s v="Athletic"/>
    <x v="0"/>
    <s v="Saucony"/>
    <s v="Guide"/>
    <x v="21"/>
    <s v="Lace Guide, BaseTX, 20mm"/>
    <x v="0"/>
    <n v="120"/>
    <n v="54"/>
    <n v="0.45"/>
    <x v="220"/>
  </r>
  <r>
    <x v="0"/>
    <s v="Athletic"/>
    <x v="0"/>
    <s v="Saucony"/>
    <s v="Guide"/>
    <x v="21"/>
    <s v="Lace Guide, BaseTX, 20mm"/>
    <x v="0"/>
    <n v="400"/>
    <n v="180"/>
    <n v="0.45"/>
    <x v="220"/>
  </r>
  <r>
    <x v="0"/>
    <s v="Athletic"/>
    <x v="1"/>
    <s v="Adidas Golf"/>
    <s v="Dial"/>
    <x v="8"/>
    <s v="L6 R Tongue Dial E"/>
    <x v="1"/>
    <n v="4125"/>
    <n v="5617"/>
    <n v="1.3616969696969696"/>
    <x v="221"/>
  </r>
  <r>
    <x v="0"/>
    <s v="Athletic"/>
    <x v="1"/>
    <s v="Adidas Golf"/>
    <s v="Dial"/>
    <x v="9"/>
    <s v="L6 L Eyestay 20mm Dial K"/>
    <x v="1"/>
    <n v="2765"/>
    <n v="5610"/>
    <n v="2.0289330922242317"/>
    <x v="222"/>
  </r>
  <r>
    <x v="0"/>
    <s v="Athletic"/>
    <x v="1"/>
    <s v="Adidas Golf"/>
    <s v="Dial"/>
    <x v="9"/>
    <s v="L6 R Eyestay 20mm Dial K"/>
    <x v="1"/>
    <n v="2765"/>
    <n v="5610"/>
    <n v="2.0289330922242317"/>
    <x v="222"/>
  </r>
  <r>
    <x v="0"/>
    <s v="Athletic"/>
    <x v="0"/>
    <s v="Saucony"/>
    <s v="Guide"/>
    <x v="12"/>
    <s v="Lace Guide,  FormTX, 15mmBlack"/>
    <x v="3"/>
    <n v="2800"/>
    <n v="392"/>
    <n v="0.14000000000000001"/>
    <x v="106"/>
  </r>
  <r>
    <x v="0"/>
    <s v="Athletic"/>
    <x v="0"/>
    <s v="Saucony"/>
    <s v="Guide"/>
    <x v="12"/>
    <s v="Lace Guide,  FormTX, 15mmBlack"/>
    <x v="3"/>
    <n v="1400"/>
    <n v="196"/>
    <n v="0.14000000000000001"/>
    <x v="106"/>
  </r>
  <r>
    <x v="0"/>
    <s v="Athletic"/>
    <x v="0"/>
    <s v="Saucony"/>
    <s v="Guide"/>
    <x v="12"/>
    <s v="Lace Guide,  FormTX, 20mmBlack"/>
    <x v="3"/>
    <n v="5700"/>
    <n v="798"/>
    <n v="0.14000000000000001"/>
    <x v="106"/>
  </r>
  <r>
    <x v="0"/>
    <s v="Athletic"/>
    <x v="0"/>
    <s v="Saucony"/>
    <s v="Guide"/>
    <x v="12"/>
    <s v="Lace Guide,  FormTX, 20mmBlack"/>
    <x v="3"/>
    <n v="200"/>
    <n v="28"/>
    <n v="0.14000000000000001"/>
    <x v="106"/>
  </r>
  <r>
    <x v="0"/>
    <s v="Athletic"/>
    <x v="0"/>
    <s v="Saucony"/>
    <s v="Guide"/>
    <x v="12"/>
    <s v="Lace Guide,  FormTX, 20mmBlack"/>
    <x v="3"/>
    <n v="2700"/>
    <n v="378"/>
    <n v="0.14000000000000001"/>
    <x v="106"/>
  </r>
  <r>
    <x v="0"/>
    <s v="Athletic"/>
    <x v="0"/>
    <s v="Saucony"/>
    <s v="Guide"/>
    <x v="12"/>
    <s v="Lace Guide, FormTX, Stitch, 25mmBlack"/>
    <x v="3"/>
    <n v="5700"/>
    <n v="798"/>
    <n v="0.14000000000000001"/>
    <x v="106"/>
  </r>
  <r>
    <x v="0"/>
    <s v="Athletic"/>
    <x v="0"/>
    <s v="Saucony"/>
    <s v="Guide"/>
    <x v="12"/>
    <s v="Lace Guide, FormTX, Stitch, 25mmBlack"/>
    <x v="3"/>
    <n v="200"/>
    <n v="28"/>
    <n v="0.14000000000000001"/>
    <x v="106"/>
  </r>
  <r>
    <x v="0"/>
    <s v="Athletic"/>
    <x v="0"/>
    <s v="Saucony"/>
    <s v="Guide"/>
    <x v="12"/>
    <s v="Lace Guide, FormTX, Stitch, 25mmBlack"/>
    <x v="3"/>
    <n v="2700"/>
    <n v="378"/>
    <n v="0.14000000000000001"/>
    <x v="106"/>
  </r>
  <r>
    <x v="0"/>
    <s v="Athletic"/>
    <x v="0"/>
    <s v="Saucony"/>
    <s v="Lace"/>
    <x v="17"/>
    <s v="TX4 Lace"/>
    <x v="3"/>
    <n v="7700"/>
    <n v="3830"/>
    <n v="0.4974025974025974"/>
    <x v="223"/>
  </r>
  <r>
    <x v="0"/>
    <s v="Athletic"/>
    <x v="0"/>
    <s v="Saucony"/>
    <s v="Lace"/>
    <x v="17"/>
    <s v="TX4 Lace"/>
    <x v="3"/>
    <n v="360"/>
    <n v="180"/>
    <n v="0.5"/>
    <x v="149"/>
  </r>
  <r>
    <x v="0"/>
    <s v="Athletic"/>
    <x v="0"/>
    <s v="Saucony"/>
    <s v="Lace"/>
    <x v="17"/>
    <s v="TX4 Lace"/>
    <x v="3"/>
    <n v="1560"/>
    <n v="775"/>
    <n v="0.49679487179487181"/>
    <x v="224"/>
  </r>
  <r>
    <x v="0"/>
    <s v="Athletic"/>
    <x v="0"/>
    <s v="Saucony"/>
    <s v="Lace"/>
    <x v="17"/>
    <s v="TX4 Lace"/>
    <x v="3"/>
    <n v="1650"/>
    <n v="820"/>
    <n v="0.49696969696969695"/>
    <x v="225"/>
  </r>
  <r>
    <x v="0"/>
    <s v="Athletic"/>
    <x v="0"/>
    <s v="Saucony"/>
    <s v="Lace"/>
    <x v="17"/>
    <s v="TX4 Lace"/>
    <x v="3"/>
    <n v="700"/>
    <n v="350"/>
    <n v="0.5"/>
    <x v="149"/>
  </r>
  <r>
    <x v="0"/>
    <s v="Athletic"/>
    <x v="0"/>
    <s v="Saucony"/>
    <s v="Lace"/>
    <x v="17"/>
    <s v="TX4 Lace"/>
    <x v="0"/>
    <n v="1540"/>
    <n v="765"/>
    <n v="0.49675324675324678"/>
    <x v="226"/>
  </r>
  <r>
    <x v="0"/>
    <s v="Athletic"/>
    <x v="0"/>
    <s v="Saucony"/>
    <s v="Lace"/>
    <x v="17"/>
    <s v="TX4 Lace"/>
    <x v="0"/>
    <n v="3120"/>
    <n v="1550"/>
    <n v="0.49679487179487181"/>
    <x v="224"/>
  </r>
  <r>
    <x v="0"/>
    <s v="Athletic"/>
    <x v="0"/>
    <s v="Saucony"/>
    <s v="Lace"/>
    <x v="17"/>
    <s v="TX4 Lace"/>
    <x v="0"/>
    <n v="620"/>
    <n v="310"/>
    <n v="0.5"/>
    <x v="149"/>
  </r>
  <r>
    <x v="0"/>
    <s v="Athletic"/>
    <x v="0"/>
    <s v="Saucony"/>
    <s v="Lace"/>
    <x v="17"/>
    <s v="TX4 Lace"/>
    <x v="0"/>
    <n v="2165"/>
    <n v="1075"/>
    <n v="0.49653579676674364"/>
    <x v="227"/>
  </r>
  <r>
    <x v="0"/>
    <s v="Athletic"/>
    <x v="1"/>
    <s v="Adidas Golf"/>
    <s v="Dial"/>
    <x v="8"/>
    <s v="L6 R Tongue Dial E"/>
    <x v="1"/>
    <n v="4075"/>
    <n v="5548.5"/>
    <n v="1.3615950920245399"/>
    <x v="228"/>
  </r>
  <r>
    <x v="0"/>
    <s v="Athletic"/>
    <x v="1"/>
    <s v="Adidas Golf"/>
    <s v="Dial"/>
    <x v="14"/>
    <s v="L6 L Eyestay 20mm Dial X"/>
    <x v="1"/>
    <n v="5080"/>
    <n v="5504.5"/>
    <n v="1.0835629921259842"/>
    <x v="229"/>
  </r>
  <r>
    <x v="0"/>
    <s v="Athletic"/>
    <x v="1"/>
    <s v="Adidas Golf"/>
    <s v="Dial"/>
    <x v="14"/>
    <s v="L6 R Eyestay 20mm Dial X"/>
    <x v="1"/>
    <n v="5080"/>
    <n v="5504.5"/>
    <n v="1.0835629921259842"/>
    <x v="229"/>
  </r>
  <r>
    <x v="0"/>
    <s v="Athletic"/>
    <x v="0"/>
    <s v="Saucony"/>
    <s v="Other"/>
    <x v="19"/>
    <s v="Hang Tag TT+QR: Large"/>
    <x v="3"/>
    <n v="2000"/>
    <n v="0"/>
    <n v="0"/>
    <x v="199"/>
  </r>
  <r>
    <x v="0"/>
    <s v="Athletic"/>
    <x v="0"/>
    <s v="Saucony"/>
    <s v="Other"/>
    <x v="19"/>
    <s v="Hang Tag TT+QR: Small"/>
    <x v="3"/>
    <n v="1500"/>
    <n v="0"/>
    <n v="0"/>
    <x v="199"/>
  </r>
  <r>
    <x v="0"/>
    <s v="Athletic"/>
    <x v="0"/>
    <s v="Saucony"/>
    <s v="Other"/>
    <x v="19"/>
    <s v="Hang Tag TT+QR: Small"/>
    <x v="3"/>
    <n v="700"/>
    <n v="0"/>
    <n v="0"/>
    <x v="199"/>
  </r>
  <r>
    <x v="0"/>
    <s v="Athletic"/>
    <x v="0"/>
    <s v="Saucony"/>
    <s v="Other"/>
    <x v="19"/>
    <s v="TX Guide Lacing Tool 2.0Replaces B1721"/>
    <x v="3"/>
    <n v="20"/>
    <n v="0"/>
    <n v="0"/>
    <x v="199"/>
  </r>
  <r>
    <x v="0"/>
    <s v="Athletic"/>
    <x v="0"/>
    <s v="Saucony"/>
    <s v="Other"/>
    <x v="19"/>
    <s v="TX Guide Lacing Tool 2.0Replaces B1721"/>
    <x v="3"/>
    <n v="5"/>
    <n v="0"/>
    <n v="0"/>
    <x v="199"/>
  </r>
  <r>
    <x v="0"/>
    <s v="Athletic"/>
    <x v="0"/>
    <s v="Saucony"/>
    <s v="Other"/>
    <x v="19"/>
    <s v="TX Lace Feeder15 CM"/>
    <x v="3"/>
    <n v="20"/>
    <n v="0"/>
    <n v="0"/>
    <x v="199"/>
  </r>
  <r>
    <x v="0"/>
    <s v="Athletic"/>
    <x v="0"/>
    <s v="Saucony"/>
    <s v="Other"/>
    <x v="19"/>
    <s v="TX Lace Feeder15 CM"/>
    <x v="3"/>
    <n v="10"/>
    <n v="0"/>
    <n v="0"/>
    <x v="199"/>
  </r>
  <r>
    <x v="0"/>
    <s v="Athletic"/>
    <x v="0"/>
    <s v="Saucony"/>
    <s v="Other"/>
    <x v="19"/>
    <s v="TX Lace Feeder15 CM"/>
    <x v="3"/>
    <n v="25"/>
    <n v="0"/>
    <n v="0"/>
    <x v="199"/>
  </r>
  <r>
    <x v="0"/>
    <s v="Athletic"/>
    <x v="0"/>
    <s v="Saucony"/>
    <s v="Other"/>
    <x v="19"/>
    <s v="TX Lace Feeder15 CM"/>
    <x v="3"/>
    <n v="20"/>
    <n v="0"/>
    <n v="0"/>
    <x v="199"/>
  </r>
  <r>
    <x v="0"/>
    <s v="Athletic"/>
    <x v="0"/>
    <s v="Saucony"/>
    <s v="Other"/>
    <x v="19"/>
    <s v="TX Lace Feeder15 CM"/>
    <x v="0"/>
    <n v="70"/>
    <n v="0"/>
    <n v="0"/>
    <x v="199"/>
  </r>
  <r>
    <x v="0"/>
    <s v="Athletic"/>
    <x v="0"/>
    <s v="Saucony"/>
    <s v="Other"/>
    <x v="19"/>
    <s v="TX Lace Feeder15 CM"/>
    <x v="0"/>
    <n v="10"/>
    <n v="0"/>
    <n v="0"/>
    <x v="199"/>
  </r>
  <r>
    <x v="0"/>
    <s v="Athletic"/>
    <x v="1"/>
    <s v="Adidas Golf"/>
    <s v="Dial"/>
    <x v="8"/>
    <s v="L6 R Tongue Dial E"/>
    <x v="1"/>
    <n v="4125"/>
    <n v="5494"/>
    <n v="1.3318787878787879"/>
    <x v="230"/>
  </r>
  <r>
    <x v="0"/>
    <s v="Athletic"/>
    <x v="0"/>
    <s v="Vans"/>
    <s v="Bayonet"/>
    <x v="0"/>
    <s v="L6 Bayonet Tongue"/>
    <x v="4"/>
    <n v="20250"/>
    <n v="2632.5"/>
    <n v="0.13"/>
    <x v="0"/>
  </r>
  <r>
    <x v="0"/>
    <s v="Athletic"/>
    <x v="0"/>
    <s v="Vans"/>
    <s v="Bayonet"/>
    <x v="0"/>
    <s v="L6 Bayonet Tongue"/>
    <x v="4"/>
    <n v="11150"/>
    <n v="1449.5"/>
    <n v="0.13"/>
    <x v="0"/>
  </r>
  <r>
    <x v="0"/>
    <s v="Athletic"/>
    <x v="0"/>
    <s v="Vans"/>
    <s v="Bayonet"/>
    <x v="0"/>
    <s v="L6 Bayonet Tongue Small Flange"/>
    <x v="4"/>
    <n v="2900"/>
    <n v="377"/>
    <n v="0.13"/>
    <x v="0"/>
  </r>
  <r>
    <x v="0"/>
    <s v="Athletic"/>
    <x v="0"/>
    <s v="Vans"/>
    <s v="Bayonet"/>
    <x v="0"/>
    <s v="L6 Bayonet Tongue Small Flange"/>
    <x v="4"/>
    <n v="2150"/>
    <n v="279.5"/>
    <n v="0.13"/>
    <x v="0"/>
  </r>
  <r>
    <x v="0"/>
    <s v="Athletic"/>
    <x v="0"/>
    <s v="Vans"/>
    <s v="Bayonet"/>
    <x v="0"/>
    <s v="L6 Bayonet Tongue Small Flange"/>
    <x v="4"/>
    <n v="3400"/>
    <n v="442"/>
    <n v="0.13"/>
    <x v="0"/>
  </r>
  <r>
    <x v="0"/>
    <s v="Athletic"/>
    <x v="0"/>
    <s v="Vans"/>
    <s v="Bayonet"/>
    <x v="0"/>
    <s v="L6 Bayonet Tongue Small Flange"/>
    <x v="4"/>
    <n v="2750"/>
    <n v="357.5"/>
    <n v="0.13"/>
    <x v="0"/>
  </r>
  <r>
    <x v="0"/>
    <s v="Athletic"/>
    <x v="0"/>
    <s v="Vans"/>
    <s v="Dial"/>
    <x v="8"/>
    <s v="L6 R Tongue Dial E"/>
    <x v="4"/>
    <n v="20310"/>
    <n v="24240"/>
    <n v="1.1935007385524372"/>
    <x v="231"/>
  </r>
  <r>
    <x v="0"/>
    <s v="Athletic"/>
    <x v="0"/>
    <s v="Vans"/>
    <s v="Dial"/>
    <x v="8"/>
    <s v="L6 R Tongue Dial E"/>
    <x v="4"/>
    <n v="11235"/>
    <n v="13410"/>
    <n v="1.1935914552736984"/>
    <x v="232"/>
  </r>
  <r>
    <x v="0"/>
    <s v="Athletic"/>
    <x v="0"/>
    <s v="Vans"/>
    <s v="Dial"/>
    <x v="22"/>
    <s v="L6 R Tongue Dial M"/>
    <x v="4"/>
    <n v="2915"/>
    <n v="2813"/>
    <n v="0.96500857632933101"/>
    <x v="233"/>
  </r>
  <r>
    <x v="0"/>
    <s v="Athletic"/>
    <x v="0"/>
    <s v="Vans"/>
    <s v="Dial"/>
    <x v="22"/>
    <s v="L6 R Tongue Dial M"/>
    <x v="4"/>
    <n v="2160"/>
    <n v="2085.5"/>
    <n v="0.96550925925925923"/>
    <x v="234"/>
  </r>
  <r>
    <x v="0"/>
    <s v="Athletic"/>
    <x v="0"/>
    <s v="Vans"/>
    <s v="Dial"/>
    <x v="22"/>
    <s v="L6 R Tongue Dial M"/>
    <x v="4"/>
    <n v="3395"/>
    <n v="3273.75"/>
    <n v="0.9642857142857143"/>
    <x v="235"/>
  </r>
  <r>
    <x v="0"/>
    <s v="Athletic"/>
    <x v="0"/>
    <s v="Vans"/>
    <s v="Dial"/>
    <x v="22"/>
    <s v="L6 R Tongue Dial M"/>
    <x v="4"/>
    <n v="2815"/>
    <n v="2716"/>
    <n v="0.96483126110124329"/>
    <x v="236"/>
  </r>
  <r>
    <x v="0"/>
    <s v="Athletic"/>
    <x v="0"/>
    <s v="Vans"/>
    <s v="Guide"/>
    <x v="13"/>
    <s v="Lace Guide, Modular Rivet-End Lace 15mm, POM"/>
    <x v="4"/>
    <n v="11550"/>
    <n v="1443.75"/>
    <n v="0.125"/>
    <x v="114"/>
  </r>
  <r>
    <x v="0"/>
    <s v="Athletic"/>
    <x v="0"/>
    <s v="Vans"/>
    <s v="Guide"/>
    <x v="13"/>
    <s v="Lace Guide, Modular Rivet-End Lace 15mm, POM"/>
    <x v="4"/>
    <n v="8500"/>
    <n v="1062.5"/>
    <n v="0.125"/>
    <x v="114"/>
  </r>
  <r>
    <x v="0"/>
    <s v="Athletic"/>
    <x v="0"/>
    <s v="Vans"/>
    <s v="Guide"/>
    <x v="13"/>
    <s v="Lace Guide, Modular Rivet-End Lace 15mm, POM"/>
    <x v="4"/>
    <n v="13450"/>
    <n v="1681.25"/>
    <n v="0.125"/>
    <x v="114"/>
  </r>
  <r>
    <x v="0"/>
    <s v="Athletic"/>
    <x v="0"/>
    <s v="Vans"/>
    <s v="Guide"/>
    <x v="13"/>
    <s v="Lace Guide, Modular Rivet-End Lace 15mm, POM"/>
    <x v="4"/>
    <n v="11000"/>
    <n v="1375"/>
    <n v="0.125"/>
    <x v="114"/>
  </r>
  <r>
    <x v="0"/>
    <s v="Athletic"/>
    <x v="0"/>
    <s v="Vans"/>
    <s v="Guide"/>
    <x v="13"/>
    <s v="Lace Guide, Modular Rivet-End Lace 15mm, POM"/>
    <x v="4"/>
    <n v="97650"/>
    <n v="11229.75"/>
    <n v="0.115"/>
    <x v="237"/>
  </r>
  <r>
    <x v="0"/>
    <s v="Athletic"/>
    <x v="0"/>
    <s v="Vans"/>
    <s v="Guide"/>
    <x v="13"/>
    <s v="Lace Guide, Modular Rivet-End Lace 15mm, POM"/>
    <x v="4"/>
    <n v="61300"/>
    <n v="7049.5"/>
    <n v="0.115"/>
    <x v="237"/>
  </r>
  <r>
    <x v="0"/>
    <s v="Athletic"/>
    <x v="0"/>
    <s v="Vans"/>
    <s v="Guide"/>
    <x v="13"/>
    <s v="Lace Guide, Modular Rivet-End Lace 20mm, POM"/>
    <x v="4"/>
    <n v="5800"/>
    <n v="725"/>
    <n v="0.125"/>
    <x v="114"/>
  </r>
  <r>
    <x v="0"/>
    <s v="Athletic"/>
    <x v="0"/>
    <s v="Vans"/>
    <s v="Guide"/>
    <x v="13"/>
    <s v="Lace Guide, Modular Rivet-End Lace 20mm, POM"/>
    <x v="4"/>
    <n v="4250"/>
    <n v="531.25"/>
    <n v="0.125"/>
    <x v="114"/>
  </r>
  <r>
    <x v="0"/>
    <s v="Athletic"/>
    <x v="0"/>
    <s v="Vans"/>
    <s v="Guide"/>
    <x v="13"/>
    <s v="Lace Guide, Modular Rivet-End Lace 20mm, POM"/>
    <x v="4"/>
    <n v="6750"/>
    <n v="843.75"/>
    <n v="0.125"/>
    <x v="114"/>
  </r>
  <r>
    <x v="0"/>
    <s v="Athletic"/>
    <x v="0"/>
    <s v="Vans"/>
    <s v="Guide"/>
    <x v="13"/>
    <s v="Lace Guide, Modular Rivet-End Lace 20mm, POM"/>
    <x v="4"/>
    <n v="5500"/>
    <n v="687.5"/>
    <n v="0.125"/>
    <x v="114"/>
  </r>
  <r>
    <x v="0"/>
    <s v="Athletic"/>
    <x v="0"/>
    <s v="Vans"/>
    <s v="Guide"/>
    <x v="13"/>
    <s v="Lace Guide, Modular Rivet-End Lace 20mm, POM"/>
    <x v="4"/>
    <n v="32550"/>
    <n v="3743.25"/>
    <n v="0.115"/>
    <x v="237"/>
  </r>
  <r>
    <x v="0"/>
    <s v="Athletic"/>
    <x v="0"/>
    <s v="Vans"/>
    <s v="Guide"/>
    <x v="13"/>
    <s v="Lace Guide, Modular Rivet-End Lace 20mm, POM"/>
    <x v="4"/>
    <n v="20450"/>
    <n v="2351.75"/>
    <n v="0.115"/>
    <x v="237"/>
  </r>
  <r>
    <x v="0"/>
    <s v="Athletic"/>
    <x v="0"/>
    <s v="Vans"/>
    <s v="Guide"/>
    <x v="13"/>
    <s v="Lace Guide, Rivet, Modular, 15mm"/>
    <x v="4"/>
    <n v="23450"/>
    <n v="2931.25"/>
    <n v="0.125"/>
    <x v="114"/>
  </r>
  <r>
    <x v="0"/>
    <s v="Athletic"/>
    <x v="0"/>
    <s v="Vans"/>
    <s v="Guide"/>
    <x v="13"/>
    <s v="Lace Guide, Rivet, Modular, 15mm"/>
    <x v="4"/>
    <n v="5800"/>
    <n v="725"/>
    <n v="0.125"/>
    <x v="114"/>
  </r>
  <r>
    <x v="0"/>
    <s v="Athletic"/>
    <x v="0"/>
    <s v="Vans"/>
    <s v="Guide"/>
    <x v="13"/>
    <s v="Lace Guide, Rivet, Modular, 20mm"/>
    <x v="4"/>
    <n v="7900"/>
    <n v="987.5"/>
    <n v="0.125"/>
    <x v="114"/>
  </r>
  <r>
    <x v="0"/>
    <s v="Athletic"/>
    <x v="0"/>
    <s v="Vans"/>
    <s v="Guide"/>
    <x v="13"/>
    <s v="Lace Guide, Rivet, Modular, 20mm"/>
    <x v="4"/>
    <n v="2100"/>
    <n v="262.5"/>
    <n v="0.125"/>
    <x v="114"/>
  </r>
  <r>
    <x v="0"/>
    <s v="Athletic"/>
    <x v="0"/>
    <s v="Vans"/>
    <s v="Lace"/>
    <x v="18"/>
    <s v="CS1 Lace 3000mBlack"/>
    <x v="4"/>
    <n v="13670"/>
    <n v="10744"/>
    <n v="0.78595464520848568"/>
    <x v="238"/>
  </r>
  <r>
    <x v="0"/>
    <s v="Athletic"/>
    <x v="0"/>
    <s v="Vans"/>
    <s v="Lace"/>
    <x v="18"/>
    <s v="CS1 Lace 3000mBlack"/>
    <x v="4"/>
    <n v="9620"/>
    <n v="7560.3"/>
    <n v="0.78589397089397095"/>
    <x v="239"/>
  </r>
  <r>
    <x v="0"/>
    <s v="Athletic"/>
    <x v="0"/>
    <s v="Vans"/>
    <s v="Lace"/>
    <x v="18"/>
    <s v="CS1 Lace 3000mBlack"/>
    <x v="4"/>
    <n v="1590"/>
    <n v="1248.2"/>
    <n v="0.78503144654088053"/>
    <x v="240"/>
  </r>
  <r>
    <x v="0"/>
    <s v="Athletic"/>
    <x v="0"/>
    <s v="Vans"/>
    <s v="Lace"/>
    <x v="18"/>
    <s v="CS1 Lace 3000mWhite"/>
    <x v="4"/>
    <n v="2975"/>
    <n v="2338.4"/>
    <n v="0.78601680672268914"/>
    <x v="241"/>
  </r>
  <r>
    <x v="0"/>
    <s v="Athletic"/>
    <x v="0"/>
    <s v="Vans"/>
    <s v="Lace"/>
    <x v="18"/>
    <s v="CS1 Lace 3000mWhite"/>
    <x v="4"/>
    <n v="910"/>
    <n v="718.9"/>
    <n v="0.78999999999999992"/>
    <x v="242"/>
  </r>
  <r>
    <x v="0"/>
    <s v="Athletic"/>
    <x v="0"/>
    <s v="Vans"/>
    <s v="Lace"/>
    <x v="23"/>
    <s v="F2 LaceBlack"/>
    <x v="4"/>
    <n v="2405"/>
    <n v="358.5"/>
    <n v="0.14906444906444907"/>
    <x v="243"/>
  </r>
  <r>
    <x v="0"/>
    <s v="Athletic"/>
    <x v="0"/>
    <s v="Vans"/>
    <s v="Lace"/>
    <x v="23"/>
    <s v="F2 LaceBlack"/>
    <x v="4"/>
    <n v="1990"/>
    <n v="297"/>
    <n v="0.1492462311557789"/>
    <x v="244"/>
  </r>
  <r>
    <x v="0"/>
    <s v="Athletic"/>
    <x v="0"/>
    <s v="Vans"/>
    <s v="Lace"/>
    <x v="23"/>
    <s v="F2 LaceGray"/>
    <x v="4"/>
    <n v="2065"/>
    <n v="307.5"/>
    <n v="0.14891041162227603"/>
    <x v="245"/>
  </r>
  <r>
    <x v="0"/>
    <s v="Athletic"/>
    <x v="0"/>
    <s v="Vans"/>
    <s v="Lace"/>
    <x v="23"/>
    <s v="F2 LaceGray"/>
    <x v="4"/>
    <n v="1540"/>
    <n v="229.5"/>
    <n v="0.14902597402597403"/>
    <x v="246"/>
  </r>
  <r>
    <x v="0"/>
    <s v="Athletic"/>
    <x v="0"/>
    <s v="Vans"/>
    <s v="Other"/>
    <x v="19"/>
    <s v="Dial Collar - TT + QRSmall"/>
    <x v="4"/>
    <n v="13700"/>
    <n v="0"/>
    <n v="0"/>
    <x v="199"/>
  </r>
  <r>
    <x v="0"/>
    <s v="Athletic"/>
    <x v="0"/>
    <s v="Vans"/>
    <s v="Other"/>
    <x v="19"/>
    <s v="Dial Collar - TT + QRSmall"/>
    <x v="4"/>
    <n v="8200"/>
    <n v="0"/>
    <n v="0"/>
    <x v="199"/>
  </r>
  <r>
    <x v="0"/>
    <s v="Athletic"/>
    <x v="1"/>
    <s v="Adidas Golf"/>
    <s v="Bayonet"/>
    <x v="24"/>
    <s v="IP1-S Bayonet Eyestay"/>
    <x v="4"/>
    <n v="7350"/>
    <n v="912.5"/>
    <n v="0.12414965986394558"/>
    <x v="247"/>
  </r>
  <r>
    <x v="0"/>
    <s v="Athletic"/>
    <x v="1"/>
    <s v="Adidas Golf"/>
    <s v="Bayonet"/>
    <x v="24"/>
    <s v="IP1-S Bayonet Eyestay"/>
    <x v="4"/>
    <n v="550"/>
    <n v="68.75"/>
    <n v="0.125"/>
    <x v="114"/>
  </r>
  <r>
    <x v="0"/>
    <s v="Athletic"/>
    <x v="1"/>
    <s v="Adidas Golf"/>
    <s v="Bayonet"/>
    <x v="24"/>
    <s v="IP1-S Bayonet Eyestay"/>
    <x v="4"/>
    <n v="8550"/>
    <n v="1068.75"/>
    <n v="0.125"/>
    <x v="114"/>
  </r>
  <r>
    <x v="0"/>
    <s v="Athletic"/>
    <x v="1"/>
    <s v="Adidas Golf"/>
    <s v="Bayonet"/>
    <x v="24"/>
    <s v="IP1-S Bayonet Eyestay"/>
    <x v="5"/>
    <n v="7350"/>
    <n v="915.38"/>
    <n v="0.12454149659863946"/>
    <x v="248"/>
  </r>
  <r>
    <x v="0"/>
    <s v="Athletic"/>
    <x v="1"/>
    <s v="Adidas Golf"/>
    <s v="Bayonet"/>
    <x v="24"/>
    <s v="IP1-S Bayonet Eyestay"/>
    <x v="5"/>
    <n v="150"/>
    <n v="18.75"/>
    <n v="0.125"/>
    <x v="114"/>
  </r>
  <r>
    <x v="0"/>
    <s v="Athletic"/>
    <x v="1"/>
    <s v="Adidas Golf"/>
    <s v="Bayonet"/>
    <x v="24"/>
    <s v="IP1-S Bayonet Eyestay"/>
    <x v="5"/>
    <n v="4300"/>
    <n v="537.5"/>
    <n v="0.125"/>
    <x v="114"/>
  </r>
  <r>
    <x v="0"/>
    <s v="Athletic"/>
    <x v="1"/>
    <s v="Adidas Golf"/>
    <s v="Bayonet"/>
    <x v="24"/>
    <s v="IP1-S Bayonet Eyestay"/>
    <x v="4"/>
    <n v="1050"/>
    <n v="131.25"/>
    <n v="0.125"/>
    <x v="114"/>
  </r>
  <r>
    <x v="0"/>
    <s v="Athletic"/>
    <x v="1"/>
    <s v="Adidas Golf"/>
    <s v="Bayonet"/>
    <x v="24"/>
    <s v="IP1-S Bayonet Eyestay"/>
    <x v="4"/>
    <n v="100"/>
    <n v="12.5"/>
    <n v="0.125"/>
    <x v="114"/>
  </r>
  <r>
    <x v="0"/>
    <s v="Athletic"/>
    <x v="1"/>
    <s v="Adidas Golf"/>
    <s v="Bayonet"/>
    <x v="24"/>
    <s v="IP1-S Bayonet Eyestay"/>
    <x v="4"/>
    <n v="5650"/>
    <n v="706.25"/>
    <n v="0.125"/>
    <x v="114"/>
  </r>
  <r>
    <x v="0"/>
    <s v="Athletic"/>
    <x v="1"/>
    <s v="Adidas Golf"/>
    <s v="Bayonet"/>
    <x v="24"/>
    <s v="IP1-S Bayonet Eyestay"/>
    <x v="4"/>
    <n v="4650"/>
    <n v="581.25"/>
    <n v="0.125"/>
    <x v="114"/>
  </r>
  <r>
    <x v="0"/>
    <s v="Athletic"/>
    <x v="1"/>
    <s v="Adidas Golf"/>
    <s v="Bayonet"/>
    <x v="24"/>
    <s v="IP1-S Bayonet Eyestay"/>
    <x v="4"/>
    <n v="100"/>
    <n v="12.5"/>
    <n v="0.125"/>
    <x v="114"/>
  </r>
  <r>
    <x v="0"/>
    <s v="Athletic"/>
    <x v="1"/>
    <s v="Adidas Golf"/>
    <s v="Bayonet"/>
    <x v="24"/>
    <s v="IP1-S Bayonet Eyestay"/>
    <x v="5"/>
    <n v="1000"/>
    <n v="125"/>
    <n v="0.125"/>
    <x v="114"/>
  </r>
  <r>
    <x v="0"/>
    <s v="Athletic"/>
    <x v="1"/>
    <s v="Adidas Golf"/>
    <s v="Bayonet"/>
    <x v="24"/>
    <s v="IP1-S Bayonet Eyestay"/>
    <x v="5"/>
    <n v="41400"/>
    <n v="5175"/>
    <n v="0.125"/>
    <x v="114"/>
  </r>
  <r>
    <x v="0"/>
    <s v="Athletic"/>
    <x v="1"/>
    <s v="Adidas Golf"/>
    <s v="Bayonet"/>
    <x v="24"/>
    <s v="IP1-S Bayonet Eyestay"/>
    <x v="5"/>
    <n v="18250"/>
    <n v="2281.25"/>
    <n v="0.125"/>
    <x v="114"/>
  </r>
  <r>
    <x v="0"/>
    <s v="Athletic"/>
    <x v="1"/>
    <s v="Adidas Golf"/>
    <s v="Bayonet"/>
    <x v="24"/>
    <s v="IP1-S Bayonet Eyestay"/>
    <x v="5"/>
    <n v="500"/>
    <n v="62.5"/>
    <n v="0.125"/>
    <x v="114"/>
  </r>
  <r>
    <x v="0"/>
    <s v="Athletic"/>
    <x v="1"/>
    <s v="Adidas Golf"/>
    <s v="Bayonet"/>
    <x v="24"/>
    <s v="IP1-S Bayonet Eyestay"/>
    <x v="5"/>
    <n v="13550"/>
    <n v="1693.75"/>
    <n v="0.125"/>
    <x v="114"/>
  </r>
  <r>
    <x v="0"/>
    <s v="Athletic"/>
    <x v="1"/>
    <s v="Adidas Golf"/>
    <s v="Bayonet"/>
    <x v="24"/>
    <s v="IP1-S Bayonet Eyestay"/>
    <x v="4"/>
    <n v="12000"/>
    <n v="1500"/>
    <n v="0.125"/>
    <x v="114"/>
  </r>
  <r>
    <x v="0"/>
    <s v="Athletic"/>
    <x v="1"/>
    <s v="Adidas Golf"/>
    <s v="Bayonet"/>
    <x v="24"/>
    <s v="IP1-S Bayonet Eyestay"/>
    <x v="4"/>
    <n v="500"/>
    <n v="62.5"/>
    <n v="0.125"/>
    <x v="114"/>
  </r>
  <r>
    <x v="0"/>
    <s v="Athletic"/>
    <x v="1"/>
    <s v="Adidas Golf"/>
    <s v="Bayonet"/>
    <x v="24"/>
    <s v="IP1-S Bayonet Eyestay"/>
    <x v="4"/>
    <n v="10950"/>
    <n v="1368.75"/>
    <n v="0.125"/>
    <x v="114"/>
  </r>
  <r>
    <x v="0"/>
    <s v="Athletic"/>
    <x v="1"/>
    <s v="Adidas Golf"/>
    <s v="Bayonet"/>
    <x v="24"/>
    <s v="IP1-S Bayonet Eyestay"/>
    <x v="4"/>
    <n v="2350"/>
    <n v="293.75"/>
    <n v="0.125"/>
    <x v="114"/>
  </r>
  <r>
    <x v="0"/>
    <s v="Athletic"/>
    <x v="1"/>
    <s v="Adidas Golf"/>
    <s v="Bayonet"/>
    <x v="24"/>
    <s v="IP1-S Bayonet Eyestay"/>
    <x v="4"/>
    <n v="6700"/>
    <n v="837.5"/>
    <n v="0.125"/>
    <x v="114"/>
  </r>
  <r>
    <x v="0"/>
    <s v="Athletic"/>
    <x v="1"/>
    <s v="Adidas Golf"/>
    <s v="Bayonet"/>
    <x v="24"/>
    <s v="IP1-S Bayonet Eyestay"/>
    <x v="4"/>
    <n v="3150"/>
    <n v="393.75"/>
    <n v="0.125"/>
    <x v="114"/>
  </r>
  <r>
    <x v="0"/>
    <s v="Athletic"/>
    <x v="1"/>
    <s v="Adidas Golf"/>
    <s v="Bayonet"/>
    <x v="24"/>
    <s v="IP1-S Bayonet Eyestay"/>
    <x v="4"/>
    <n v="7250"/>
    <n v="906.25"/>
    <n v="0.125"/>
    <x v="114"/>
  </r>
  <r>
    <x v="0"/>
    <s v="Athletic"/>
    <x v="1"/>
    <s v="Adidas Golf"/>
    <s v="Bayonet"/>
    <x v="24"/>
    <s v="IP1-S Bayonet Eyestay"/>
    <x v="4"/>
    <n v="9300"/>
    <n v="1162.5"/>
    <n v="0.125"/>
    <x v="114"/>
  </r>
  <r>
    <x v="0"/>
    <s v="Athletic"/>
    <x v="1"/>
    <s v="Adidas Golf"/>
    <s v="Bayonet"/>
    <x v="0"/>
    <s v="L6 Bayonet Eyestay"/>
    <x v="2"/>
    <n v="1200"/>
    <n v="156"/>
    <n v="0.13"/>
    <x v="0"/>
  </r>
  <r>
    <x v="0"/>
    <s v="Athletic"/>
    <x v="1"/>
    <s v="Adidas Golf"/>
    <s v="Bayonet"/>
    <x v="0"/>
    <s v="L6 Bayonet Eyestay"/>
    <x v="2"/>
    <n v="1950"/>
    <n v="253.5"/>
    <n v="0.13"/>
    <x v="0"/>
  </r>
  <r>
    <x v="0"/>
    <s v="Athletic"/>
    <x v="1"/>
    <s v="Adidas Golf"/>
    <s v="Bayonet"/>
    <x v="0"/>
    <s v="L6 Bayonet Eyestay"/>
    <x v="4"/>
    <n v="500"/>
    <n v="65"/>
    <n v="0.13"/>
    <x v="0"/>
  </r>
  <r>
    <x v="0"/>
    <s v="Athletic"/>
    <x v="1"/>
    <s v="Adidas Golf"/>
    <s v="Bayonet"/>
    <x v="0"/>
    <s v="L6 Bayonet Eyestay"/>
    <x v="4"/>
    <n v="26900"/>
    <n v="3497"/>
    <n v="0.13"/>
    <x v="0"/>
  </r>
  <r>
    <x v="0"/>
    <s v="Athletic"/>
    <x v="1"/>
    <s v="Adidas Golf"/>
    <s v="Bayonet"/>
    <x v="0"/>
    <s v="L6 Bayonet Eyestay"/>
    <x v="4"/>
    <n v="5750"/>
    <n v="747.5"/>
    <n v="0.13"/>
    <x v="0"/>
  </r>
  <r>
    <x v="0"/>
    <s v="Athletic"/>
    <x v="1"/>
    <s v="Adidas Golf"/>
    <s v="Bayonet"/>
    <x v="0"/>
    <s v="L6 Bayonet Eyestay"/>
    <x v="4"/>
    <n v="45100"/>
    <n v="5863"/>
    <n v="0.13"/>
    <x v="0"/>
  </r>
  <r>
    <x v="0"/>
    <s v="Athletic"/>
    <x v="1"/>
    <s v="Adidas Golf"/>
    <s v="Bayonet"/>
    <x v="0"/>
    <s v="L6 Bayonet Eyestay"/>
    <x v="4"/>
    <n v="3800"/>
    <n v="494"/>
    <n v="0.13"/>
    <x v="0"/>
  </r>
  <r>
    <x v="0"/>
    <s v="Athletic"/>
    <x v="1"/>
    <s v="Adidas Golf"/>
    <s v="Bayonet"/>
    <x v="0"/>
    <s v="L6 Bayonet Eyestay"/>
    <x v="4"/>
    <n v="6100"/>
    <n v="793"/>
    <n v="0.13"/>
    <x v="0"/>
  </r>
  <r>
    <x v="0"/>
    <s v="Athletic"/>
    <x v="1"/>
    <s v="Adidas Golf"/>
    <s v="Bayonet"/>
    <x v="0"/>
    <s v="L6 Bayonet Eyestay"/>
    <x v="2"/>
    <n v="75950"/>
    <n v="9873.5"/>
    <n v="0.13"/>
    <x v="0"/>
  </r>
  <r>
    <x v="0"/>
    <s v="Athletic"/>
    <x v="1"/>
    <s v="Adidas Golf"/>
    <s v="Bayonet"/>
    <x v="0"/>
    <s v="L6 Bayonet Eyestay"/>
    <x v="2"/>
    <n v="8800"/>
    <n v="1144"/>
    <n v="0.13"/>
    <x v="0"/>
  </r>
  <r>
    <x v="0"/>
    <s v="Athletic"/>
    <x v="1"/>
    <s v="Adidas Golf"/>
    <s v="Bayonet"/>
    <x v="0"/>
    <s v="L6 Bayonet Eyestay"/>
    <x v="2"/>
    <n v="5800"/>
    <n v="754"/>
    <n v="0.13"/>
    <x v="0"/>
  </r>
  <r>
    <x v="0"/>
    <s v="Athletic"/>
    <x v="1"/>
    <s v="Adidas Golf"/>
    <s v="Bayonet"/>
    <x v="0"/>
    <s v="L6 Bayonet Eyestay"/>
    <x v="2"/>
    <n v="46800"/>
    <n v="6084"/>
    <n v="0.13"/>
    <x v="0"/>
  </r>
  <r>
    <x v="0"/>
    <s v="Athletic"/>
    <x v="1"/>
    <s v="Adidas Golf"/>
    <s v="Bayonet"/>
    <x v="0"/>
    <s v="L6 Bayonet Eyestay"/>
    <x v="2"/>
    <n v="88850"/>
    <n v="11550.5"/>
    <n v="0.13"/>
    <x v="0"/>
  </r>
  <r>
    <x v="0"/>
    <s v="Athletic"/>
    <x v="1"/>
    <s v="Adidas Golf"/>
    <s v="Bayonet"/>
    <x v="0"/>
    <s v="L6 Bayonet Eyestay"/>
    <x v="2"/>
    <n v="10400"/>
    <n v="1352"/>
    <n v="0.13"/>
    <x v="0"/>
  </r>
  <r>
    <x v="0"/>
    <s v="Athletic"/>
    <x v="1"/>
    <s v="Adidas Golf"/>
    <s v="Bayonet"/>
    <x v="0"/>
    <s v="L6 Bayonet Eyestay"/>
    <x v="2"/>
    <n v="9450"/>
    <n v="1228.5"/>
    <n v="0.13"/>
    <x v="0"/>
  </r>
  <r>
    <x v="0"/>
    <s v="Athletic"/>
    <x v="1"/>
    <s v="Adidas Golf"/>
    <s v="Bayonet"/>
    <x v="0"/>
    <s v="L6 Bayonet Eyestay"/>
    <x v="2"/>
    <n v="6400"/>
    <n v="832"/>
    <n v="0.13"/>
    <x v="0"/>
  </r>
  <r>
    <x v="0"/>
    <s v="Athletic"/>
    <x v="1"/>
    <s v="Adidas Golf"/>
    <s v="Bayonet"/>
    <x v="0"/>
    <s v="L6 Bayonet Eyestay"/>
    <x v="3"/>
    <n v="5950"/>
    <n v="773.5"/>
    <n v="0.13"/>
    <x v="0"/>
  </r>
  <r>
    <x v="0"/>
    <s v="Athletic"/>
    <x v="1"/>
    <s v="Adidas Golf"/>
    <s v="Bayonet"/>
    <x v="0"/>
    <s v="L6 Bayonet Eyestay"/>
    <x v="3"/>
    <n v="109250"/>
    <n v="14202.5"/>
    <n v="0.13"/>
    <x v="0"/>
  </r>
  <r>
    <x v="0"/>
    <s v="Athletic"/>
    <x v="1"/>
    <s v="Adidas Golf"/>
    <s v="Bayonet"/>
    <x v="0"/>
    <s v="L6 Bayonet Eyestay"/>
    <x v="3"/>
    <n v="9550"/>
    <n v="1241.5"/>
    <n v="0.13"/>
    <x v="0"/>
  </r>
  <r>
    <x v="0"/>
    <s v="Athletic"/>
    <x v="1"/>
    <s v="Adidas Golf"/>
    <s v="Bayonet"/>
    <x v="0"/>
    <s v="L6 Bayonet Eyestay"/>
    <x v="3"/>
    <n v="100"/>
    <n v="13"/>
    <n v="0.13"/>
    <x v="0"/>
  </r>
  <r>
    <x v="0"/>
    <s v="Athletic"/>
    <x v="1"/>
    <s v="Adidas Golf"/>
    <s v="Bayonet"/>
    <x v="0"/>
    <s v="L6 Bayonet Eyestay"/>
    <x v="3"/>
    <n v="21300"/>
    <n v="2769"/>
    <n v="0.13"/>
    <x v="0"/>
  </r>
  <r>
    <x v="0"/>
    <s v="Athletic"/>
    <x v="1"/>
    <s v="Adidas Golf"/>
    <s v="Bayonet"/>
    <x v="0"/>
    <s v="L6 Bayonet Eyestay"/>
    <x v="3"/>
    <n v="92950"/>
    <n v="12083.5"/>
    <n v="0.13"/>
    <x v="0"/>
  </r>
  <r>
    <x v="0"/>
    <s v="Athletic"/>
    <x v="1"/>
    <s v="Adidas Golf"/>
    <s v="Bayonet"/>
    <x v="0"/>
    <s v="L6 Bayonet Eyestay"/>
    <x v="3"/>
    <n v="59150"/>
    <n v="7689.5"/>
    <n v="0.13"/>
    <x v="0"/>
  </r>
  <r>
    <x v="0"/>
    <s v="Athletic"/>
    <x v="1"/>
    <s v="Adidas Golf"/>
    <s v="Bayonet"/>
    <x v="0"/>
    <s v="L6 Bayonet Eyestay"/>
    <x v="3"/>
    <n v="2450"/>
    <n v="318.5"/>
    <n v="0.13"/>
    <x v="0"/>
  </r>
  <r>
    <x v="0"/>
    <s v="Athletic"/>
    <x v="1"/>
    <s v="Adidas Golf"/>
    <s v="Bayonet"/>
    <x v="0"/>
    <s v="L6 Bayonet Eyestay"/>
    <x v="3"/>
    <n v="50"/>
    <n v="6.5"/>
    <n v="0.13"/>
    <x v="0"/>
  </r>
  <r>
    <x v="0"/>
    <s v="Athletic"/>
    <x v="1"/>
    <s v="Adidas Golf"/>
    <s v="Bayonet"/>
    <x v="0"/>
    <s v="L6 Bayonet Eyestay"/>
    <x v="3"/>
    <n v="2950"/>
    <n v="383.5"/>
    <n v="0.13"/>
    <x v="0"/>
  </r>
  <r>
    <x v="0"/>
    <s v="Athletic"/>
    <x v="1"/>
    <s v="Adidas Golf"/>
    <s v="Bayonet"/>
    <x v="0"/>
    <s v="L6 Bayonet Eyestay"/>
    <x v="0"/>
    <n v="20900"/>
    <n v="2717"/>
    <n v="0.13"/>
    <x v="0"/>
  </r>
  <r>
    <x v="0"/>
    <s v="Athletic"/>
    <x v="1"/>
    <s v="Adidas Golf"/>
    <s v="Bayonet"/>
    <x v="0"/>
    <s v="L6 Bayonet Eyestay"/>
    <x v="0"/>
    <n v="69500"/>
    <n v="9035"/>
    <n v="0.13"/>
    <x v="0"/>
  </r>
  <r>
    <x v="0"/>
    <s v="Athletic"/>
    <x v="1"/>
    <s v="Adidas Golf"/>
    <s v="Bayonet"/>
    <x v="0"/>
    <s v="L6 Bayonet Eyestay"/>
    <x v="0"/>
    <n v="92450"/>
    <n v="12018.5"/>
    <n v="0.13"/>
    <x v="0"/>
  </r>
  <r>
    <x v="0"/>
    <s v="Athletic"/>
    <x v="1"/>
    <s v="Adidas Golf"/>
    <s v="Bayonet"/>
    <x v="0"/>
    <s v="L6 Bayonet Eyestay"/>
    <x v="0"/>
    <n v="20450"/>
    <n v="2658.5"/>
    <n v="0.13"/>
    <x v="0"/>
  </r>
  <r>
    <x v="0"/>
    <s v="Athletic"/>
    <x v="1"/>
    <s v="Adidas Golf"/>
    <s v="Bayonet"/>
    <x v="0"/>
    <s v="L6 Bayonet Eyestay"/>
    <x v="0"/>
    <n v="4650"/>
    <n v="604.5"/>
    <n v="0.13"/>
    <x v="0"/>
  </r>
  <r>
    <x v="0"/>
    <s v="Athletic"/>
    <x v="1"/>
    <s v="Adidas Golf"/>
    <s v="Bayonet"/>
    <x v="0"/>
    <s v="L6 Bayonet Eyestay"/>
    <x v="0"/>
    <n v="7200"/>
    <n v="936"/>
    <n v="0.13"/>
    <x v="0"/>
  </r>
  <r>
    <x v="0"/>
    <s v="Athletic"/>
    <x v="1"/>
    <s v="Adidas Golf"/>
    <s v="Bayonet"/>
    <x v="0"/>
    <s v="L6 Bayonet Eyestay"/>
    <x v="0"/>
    <n v="97950"/>
    <n v="12733.5"/>
    <n v="0.13"/>
    <x v="0"/>
  </r>
  <r>
    <x v="0"/>
    <s v="Athletic"/>
    <x v="1"/>
    <s v="Adidas Golf"/>
    <s v="Bayonet"/>
    <x v="0"/>
    <s v="L6 Bayonet Eyestay"/>
    <x v="0"/>
    <n v="5950"/>
    <n v="773.5"/>
    <n v="0.13"/>
    <x v="0"/>
  </r>
  <r>
    <x v="0"/>
    <s v="Athletic"/>
    <x v="1"/>
    <s v="Adidas Golf"/>
    <s v="Bayonet"/>
    <x v="0"/>
    <s v="L6 Bayonet Eyestay"/>
    <x v="0"/>
    <n v="35450"/>
    <n v="4608.5"/>
    <n v="0.13"/>
    <x v="0"/>
  </r>
  <r>
    <x v="0"/>
    <s v="Athletic"/>
    <x v="1"/>
    <s v="Adidas Golf"/>
    <s v="Bayonet"/>
    <x v="0"/>
    <s v="L6 Bayonet Eyestay"/>
    <x v="0"/>
    <n v="4100"/>
    <n v="533"/>
    <n v="0.13"/>
    <x v="0"/>
  </r>
  <r>
    <x v="0"/>
    <s v="Athletic"/>
    <x v="1"/>
    <s v="Adidas Golf"/>
    <s v="Bayonet"/>
    <x v="0"/>
    <s v="L6 Bayonet Eyestay"/>
    <x v="0"/>
    <n v="5900"/>
    <n v="767"/>
    <n v="0.13"/>
    <x v="0"/>
  </r>
  <r>
    <x v="0"/>
    <s v="Athletic"/>
    <x v="1"/>
    <s v="Adidas Golf"/>
    <s v="Dial"/>
    <x v="8"/>
    <s v="L6 R Tongue Dial E"/>
    <x v="1"/>
    <n v="4020"/>
    <n v="5480"/>
    <n v="1.3631840796019901"/>
    <x v="111"/>
  </r>
  <r>
    <x v="0"/>
    <s v="Athletic"/>
    <x v="1"/>
    <s v="Adidas Golf"/>
    <s v="Guide"/>
    <x v="12"/>
    <s v="Lace Guide,  FormTX, 25mm"/>
    <x v="1"/>
    <n v="38800"/>
    <n v="5432"/>
    <n v="0.14000000000000001"/>
    <x v="106"/>
  </r>
  <r>
    <x v="0"/>
    <s v="Athletic"/>
    <x v="1"/>
    <s v="Adidas Golf"/>
    <s v="Guide"/>
    <x v="13"/>
    <s v="Tube Guide, Tube 2, Soft Nylon"/>
    <x v="1"/>
    <n v="56250"/>
    <n v="5343.75"/>
    <n v="9.5000000000000001E-2"/>
    <x v="123"/>
  </r>
  <r>
    <x v="0"/>
    <s v="Athletic"/>
    <x v="1"/>
    <s v="Adidas Golf"/>
    <s v="Guide"/>
    <x v="11"/>
    <s v="Lace Guide, FormTX 2, 15mm"/>
    <x v="1"/>
    <n v="34450"/>
    <n v="5167.5"/>
    <n v="0.15"/>
    <x v="205"/>
  </r>
  <r>
    <x v="0"/>
    <s v="Athletic"/>
    <x v="1"/>
    <s v="Adidas Golf"/>
    <s v="Dial"/>
    <x v="5"/>
    <s v="Li2 L Eyestay Dial E"/>
    <x v="1"/>
    <n v="2415"/>
    <n v="4896"/>
    <n v="2.0273291925465839"/>
    <x v="249"/>
  </r>
  <r>
    <x v="0"/>
    <s v="Athletic"/>
    <x v="1"/>
    <s v="Adidas Golf"/>
    <s v="Dial"/>
    <x v="5"/>
    <s v="Li2 L Eyestay Dial E"/>
    <x v="1"/>
    <n v="2410"/>
    <n v="4896"/>
    <n v="2.0315352697095435"/>
    <x v="250"/>
  </r>
  <r>
    <x v="0"/>
    <s v="Athletic"/>
    <x v="1"/>
    <s v="Adidas Golf"/>
    <s v="Dial"/>
    <x v="5"/>
    <s v="Li2 R Eyestay Dial E"/>
    <x v="1"/>
    <n v="2415"/>
    <n v="4896"/>
    <n v="2.0273291925465839"/>
    <x v="249"/>
  </r>
  <r>
    <x v="0"/>
    <s v="Athletic"/>
    <x v="1"/>
    <s v="Adidas Golf"/>
    <s v="Dial"/>
    <x v="5"/>
    <s v="Li2 R Eyestay Dial E"/>
    <x v="1"/>
    <n v="2410"/>
    <n v="4896"/>
    <n v="2.0315352697095435"/>
    <x v="250"/>
  </r>
  <r>
    <x v="0"/>
    <s v="Athletic"/>
    <x v="1"/>
    <s v="Adidas Golf"/>
    <s v="Dial"/>
    <x v="15"/>
    <s v="IP1 R Eyestay 20mm Dial C + Pawl Caps"/>
    <x v="1"/>
    <n v="1635"/>
    <n v="4858.75"/>
    <n v="2.9717125382262997"/>
    <x v="251"/>
  </r>
  <r>
    <x v="0"/>
    <s v="Athletic"/>
    <x v="1"/>
    <s v="Adidas Golf"/>
    <s v="Dial"/>
    <x v="9"/>
    <s v="L6 L Eyestay 20mm Dial K"/>
    <x v="1"/>
    <n v="2390"/>
    <n v="4845"/>
    <n v="2.0271966527196654"/>
    <x v="252"/>
  </r>
  <r>
    <x v="0"/>
    <s v="Athletic"/>
    <x v="1"/>
    <s v="Adidas Golf"/>
    <s v="Dial"/>
    <x v="9"/>
    <s v="L6 R Eyestay 20mm Dial K"/>
    <x v="1"/>
    <n v="2390"/>
    <n v="4845"/>
    <n v="2.0271966527196654"/>
    <x v="252"/>
  </r>
  <r>
    <x v="0"/>
    <s v="Athletic"/>
    <x v="1"/>
    <s v="Adidas Golf"/>
    <s v="Bayonet"/>
    <x v="0"/>
    <s v="L6 Bayonet Eyestay"/>
    <x v="1"/>
    <n v="37250"/>
    <n v="4823"/>
    <n v="0.12947651006711408"/>
    <x v="253"/>
  </r>
  <r>
    <x v="0"/>
    <s v="Athletic"/>
    <x v="1"/>
    <s v="Adidas Golf"/>
    <s v="Dial"/>
    <x v="15"/>
    <s v="IP1 L Eyestay 20mm Dial C + Pawl Caps"/>
    <x v="1"/>
    <n v="1605"/>
    <n v="4784"/>
    <n v="2.9806853582554518"/>
    <x v="254"/>
  </r>
  <r>
    <x v="0"/>
    <s v="Athletic"/>
    <x v="1"/>
    <s v="Adidas Golf"/>
    <s v="Bayonet"/>
    <x v="0"/>
    <s v="L6 Bayonet Eyestay"/>
    <x v="1"/>
    <n v="36750"/>
    <n v="4777.5"/>
    <n v="0.13"/>
    <x v="0"/>
  </r>
  <r>
    <x v="0"/>
    <s v="Athletic"/>
    <x v="1"/>
    <s v="Adidas Golf"/>
    <s v="Bayonet"/>
    <x v="0"/>
    <s v="L6 Bayonet Eyestay"/>
    <x v="3"/>
    <n v="300"/>
    <n v="39"/>
    <n v="0.13"/>
    <x v="0"/>
  </r>
  <r>
    <x v="0"/>
    <s v="Athletic"/>
    <x v="1"/>
    <s v="Adidas Golf"/>
    <s v="Bayonet"/>
    <x v="0"/>
    <s v="L6 Bayonet Eyestay"/>
    <x v="0"/>
    <n v="350"/>
    <n v="45.5"/>
    <n v="0.13"/>
    <x v="0"/>
  </r>
  <r>
    <x v="0"/>
    <s v="Athletic"/>
    <x v="1"/>
    <s v="Adidas Golf"/>
    <s v="Bayonet"/>
    <x v="0"/>
    <s v="L6 Bayonet Eyestay"/>
    <x v="0"/>
    <n v="1900"/>
    <n v="247"/>
    <n v="0.13"/>
    <x v="0"/>
  </r>
  <r>
    <x v="0"/>
    <s v="Athletic"/>
    <x v="1"/>
    <s v="Adidas Golf"/>
    <s v="Bayonet"/>
    <x v="0"/>
    <s v="L6 Bayonet Eyestay"/>
    <x v="0"/>
    <n v="2950"/>
    <n v="383.5"/>
    <n v="0.13"/>
    <x v="0"/>
  </r>
  <r>
    <x v="0"/>
    <s v="Athletic"/>
    <x v="1"/>
    <s v="Adidas Golf"/>
    <s v="Bayonet"/>
    <x v="0"/>
    <s v="L6 Bayonet Eyestay"/>
    <x v="0"/>
    <n v="0"/>
    <n v="0"/>
    <e v="#DIV/0!"/>
    <x v="255"/>
  </r>
  <r>
    <x v="0"/>
    <s v="Athletic"/>
    <x v="1"/>
    <s v="Adidas Golf"/>
    <s v="Dial"/>
    <x v="20"/>
    <s v="L6 L Eyestay 20mm Dial J"/>
    <x v="1"/>
    <n v="5885"/>
    <n v="4621.5"/>
    <n v="0.78530161427357692"/>
    <x v="256"/>
  </r>
  <r>
    <x v="0"/>
    <s v="Athletic"/>
    <x v="1"/>
    <s v="Adidas Golf"/>
    <s v="Dial"/>
    <x v="20"/>
    <s v="L6 R Eyestay 20mm Dial J"/>
    <x v="1"/>
    <n v="5885"/>
    <n v="4621.5"/>
    <n v="0.78530161427357692"/>
    <x v="256"/>
  </r>
  <r>
    <x v="0"/>
    <s v="Athletic"/>
    <x v="1"/>
    <s v="Adidas Golf"/>
    <s v="Lace"/>
    <x v="18"/>
    <s v="CS1 Lace 3000mBlack"/>
    <x v="1"/>
    <n v="5855"/>
    <n v="4605.7"/>
    <n v="0.78662681468830054"/>
    <x v="257"/>
  </r>
  <r>
    <x v="0"/>
    <s v="Athletic"/>
    <x v="1"/>
    <s v="Adidas Golf"/>
    <s v="Dial"/>
    <x v="8"/>
    <s v="L6 R Tongue Dial E"/>
    <x v="1"/>
    <n v="3270"/>
    <n v="4452.5"/>
    <n v="1.3616207951070336"/>
    <x v="166"/>
  </r>
  <r>
    <x v="0"/>
    <s v="Athletic"/>
    <x v="1"/>
    <s v="Adidas Golf"/>
    <s v="Dial"/>
    <x v="8"/>
    <s v="L6 R Tongue Dial E"/>
    <x v="1"/>
    <n v="3270"/>
    <n v="4452.5"/>
    <n v="1.3616207951070336"/>
    <x v="166"/>
  </r>
  <r>
    <x v="0"/>
    <s v="Athletic"/>
    <x v="1"/>
    <s v="Adidas Golf"/>
    <s v="Guide"/>
    <x v="11"/>
    <s v="Lace Guide, Form TX2, 25mm"/>
    <x v="1"/>
    <n v="29150"/>
    <n v="4372.5"/>
    <n v="0.15"/>
    <x v="205"/>
  </r>
  <r>
    <x v="0"/>
    <s v="Athletic"/>
    <x v="1"/>
    <s v="Adidas Golf"/>
    <s v="Guide"/>
    <x v="11"/>
    <s v="Lace Guide, Form TX2, 25mm"/>
    <x v="1"/>
    <n v="28750"/>
    <n v="4312.5"/>
    <n v="0.15"/>
    <x v="205"/>
  </r>
  <r>
    <x v="0"/>
    <s v="Athletic"/>
    <x v="1"/>
    <s v="Adidas Golf"/>
    <s v="Bayonet"/>
    <x v="0"/>
    <s v="L6 Bayonet Eyestay"/>
    <x v="4"/>
    <n v="1750"/>
    <n v="227.5"/>
    <n v="0.13"/>
    <x v="0"/>
  </r>
  <r>
    <x v="0"/>
    <s v="Athletic"/>
    <x v="1"/>
    <s v="Adidas Golf"/>
    <s v="Bayonet"/>
    <x v="0"/>
    <s v="L6 Bayonet Eyestay"/>
    <x v="4"/>
    <n v="5300"/>
    <n v="689"/>
    <n v="0.13"/>
    <x v="0"/>
  </r>
  <r>
    <x v="0"/>
    <s v="Athletic"/>
    <x v="1"/>
    <s v="Adidas Golf"/>
    <s v="Bayonet"/>
    <x v="0"/>
    <s v="L6 Bayonet Eyestay"/>
    <x v="4"/>
    <n v="4650"/>
    <n v="604.5"/>
    <n v="0.13"/>
    <x v="0"/>
  </r>
  <r>
    <x v="0"/>
    <s v="Athletic"/>
    <x v="1"/>
    <s v="Adidas Golf"/>
    <s v="Bayonet"/>
    <x v="0"/>
    <s v="L6 Bayonet Eyestay"/>
    <x v="4"/>
    <n v="2000"/>
    <n v="260"/>
    <n v="0.13"/>
    <x v="0"/>
  </r>
  <r>
    <x v="0"/>
    <s v="Athletic"/>
    <x v="1"/>
    <s v="Adidas Golf"/>
    <s v="Bayonet"/>
    <x v="0"/>
    <s v="L6 Bayonet Eyestay"/>
    <x v="4"/>
    <n v="20000"/>
    <n v="2600"/>
    <n v="0.13"/>
    <x v="0"/>
  </r>
  <r>
    <x v="0"/>
    <s v="Athletic"/>
    <x v="1"/>
    <s v="Adidas Golf"/>
    <s v="Bayonet"/>
    <x v="0"/>
    <s v="L6 Bayonet Eyestay"/>
    <x v="4"/>
    <n v="21250"/>
    <n v="2762.5"/>
    <n v="0.13"/>
    <x v="0"/>
  </r>
  <r>
    <x v="0"/>
    <s v="Athletic"/>
    <x v="1"/>
    <s v="Adidas Golf"/>
    <s v="Bayonet"/>
    <x v="0"/>
    <s v="L6 Bayonet Eyestay"/>
    <x v="4"/>
    <n v="14350"/>
    <n v="1865.5"/>
    <n v="0.13"/>
    <x v="0"/>
  </r>
  <r>
    <x v="0"/>
    <s v="Athletic"/>
    <x v="1"/>
    <s v="Adidas Golf"/>
    <s v="Bayonet"/>
    <x v="0"/>
    <s v="L6 Bayonet Eyestay"/>
    <x v="2"/>
    <n v="3950"/>
    <n v="513.5"/>
    <n v="0.13"/>
    <x v="0"/>
  </r>
  <r>
    <x v="0"/>
    <s v="Athletic"/>
    <x v="1"/>
    <s v="Adidas Golf"/>
    <s v="Bayonet"/>
    <x v="0"/>
    <s v="L6 Bayonet Eyestay"/>
    <x v="3"/>
    <n v="1500"/>
    <n v="195"/>
    <n v="0.13"/>
    <x v="0"/>
  </r>
  <r>
    <x v="0"/>
    <s v="Athletic"/>
    <x v="1"/>
    <s v="Adidas Golf"/>
    <s v="Bayonet"/>
    <x v="0"/>
    <s v="L6 Bayonet Eyestay"/>
    <x v="3"/>
    <n v="250"/>
    <n v="32.5"/>
    <n v="0.13"/>
    <x v="0"/>
  </r>
  <r>
    <x v="0"/>
    <s v="Athletic"/>
    <x v="1"/>
    <s v="Adidas Golf"/>
    <s v="Bayonet"/>
    <x v="0"/>
    <s v="L6 Bayonet Eyestay"/>
    <x v="0"/>
    <n v="4050"/>
    <n v="526.5"/>
    <n v="0.13"/>
    <x v="0"/>
  </r>
  <r>
    <x v="0"/>
    <s v="Athletic"/>
    <x v="1"/>
    <s v="Adidas Golf"/>
    <s v="Bayonet"/>
    <x v="0"/>
    <s v="L6 Bayonet Eyestay"/>
    <x v="0"/>
    <n v="12100"/>
    <n v="1573"/>
    <n v="0.13"/>
    <x v="0"/>
  </r>
  <r>
    <x v="0"/>
    <s v="Athletic"/>
    <x v="1"/>
    <s v="Adidas Golf"/>
    <s v="Bayonet"/>
    <x v="0"/>
    <s v="L6 Bayonet Eyestay"/>
    <x v="0"/>
    <n v="400"/>
    <n v="52"/>
    <n v="0.13"/>
    <x v="0"/>
  </r>
  <r>
    <x v="0"/>
    <s v="Athletic"/>
    <x v="1"/>
    <s v="Adidas Golf"/>
    <s v="Bayonet"/>
    <x v="0"/>
    <s v="L6 Bayonet Eyestay"/>
    <x v="0"/>
    <n v="1150"/>
    <n v="149.5"/>
    <n v="0.13"/>
    <x v="0"/>
  </r>
  <r>
    <x v="0"/>
    <s v="Athletic"/>
    <x v="1"/>
    <s v="Adidas Golf"/>
    <s v="Bayonet"/>
    <x v="0"/>
    <s v="L6 Bayonet Eyestay"/>
    <x v="0"/>
    <n v="50"/>
    <n v="6.5"/>
    <n v="0.13"/>
    <x v="0"/>
  </r>
  <r>
    <x v="0"/>
    <s v="Athletic"/>
    <x v="1"/>
    <s v="Adidas Golf"/>
    <s v="Bayonet"/>
    <x v="0"/>
    <s v="L6 Bayonet Eyestay"/>
    <x v="0"/>
    <n v="50"/>
    <n v="6.5"/>
    <n v="0.13"/>
    <x v="0"/>
  </r>
  <r>
    <x v="0"/>
    <s v="Athletic"/>
    <x v="1"/>
    <s v="Adidas Golf"/>
    <s v="Bayonet"/>
    <x v="0"/>
    <s v="L6 Bayonet Eyestay"/>
    <x v="3"/>
    <n v="2900"/>
    <n v="377"/>
    <n v="0.13"/>
    <x v="0"/>
  </r>
  <r>
    <x v="0"/>
    <s v="Athletic"/>
    <x v="1"/>
    <s v="Adidas Golf"/>
    <s v="Bayonet"/>
    <x v="0"/>
    <s v="L6 Bayonet Eyestay"/>
    <x v="0"/>
    <n v="4200"/>
    <n v="546"/>
    <n v="0.13"/>
    <x v="0"/>
  </r>
  <r>
    <x v="0"/>
    <s v="Athletic"/>
    <x v="1"/>
    <s v="Adidas Golf"/>
    <s v="Guide"/>
    <x v="11"/>
    <s v="Lace Guide, FormTX 2, 15mm"/>
    <x v="1"/>
    <n v="28750"/>
    <n v="4290"/>
    <n v="0.14921739130434783"/>
    <x v="258"/>
  </r>
  <r>
    <x v="0"/>
    <s v="Athletic"/>
    <x v="1"/>
    <s v="Adidas Golf"/>
    <s v="Bayonet"/>
    <x v="0"/>
    <s v="L6 Bayonet Eyestay"/>
    <x v="0"/>
    <n v="3200"/>
    <n v="416"/>
    <n v="0.13"/>
    <x v="0"/>
  </r>
  <r>
    <x v="0"/>
    <s v="Athletic"/>
    <x v="1"/>
    <s v="Adidas Golf"/>
    <s v="Dial"/>
    <x v="15"/>
    <s v="IP1 L Eyestay 20mm Dial C + Pawl Caps"/>
    <x v="1"/>
    <n v="1385"/>
    <n v="4138.75"/>
    <n v="2.9882671480144403"/>
    <x v="259"/>
  </r>
  <r>
    <x v="0"/>
    <s v="Athletic"/>
    <x v="1"/>
    <s v="Adidas Golf"/>
    <s v="Dial"/>
    <x v="15"/>
    <s v="IP1 R Eyestay 20mm Dial C + Pawl Caps"/>
    <x v="1"/>
    <n v="1385"/>
    <n v="4138.75"/>
    <n v="2.9882671480144403"/>
    <x v="259"/>
  </r>
  <r>
    <x v="0"/>
    <s v="Athletic"/>
    <x v="1"/>
    <s v="Adidas Golf"/>
    <s v="Bayonet"/>
    <x v="0"/>
    <s v="L6 Bayonet Eyestay"/>
    <x v="0"/>
    <n v="21150"/>
    <n v="2749.5"/>
    <n v="0.13"/>
    <x v="0"/>
  </r>
  <r>
    <x v="0"/>
    <s v="Athletic"/>
    <x v="1"/>
    <s v="Adidas Golf"/>
    <s v="Bayonet"/>
    <x v="0"/>
    <s v="L6 Bayonet Eyestay"/>
    <x v="0"/>
    <n v="2550"/>
    <n v="331.5"/>
    <n v="0.13"/>
    <x v="0"/>
  </r>
  <r>
    <x v="0"/>
    <s v="Athletic"/>
    <x v="1"/>
    <s v="Adidas Golf"/>
    <s v="Bayonet"/>
    <x v="0"/>
    <s v="L6 Bayonet Eyestay"/>
    <x v="0"/>
    <n v="50"/>
    <n v="6.5"/>
    <n v="0.13"/>
    <x v="0"/>
  </r>
  <r>
    <x v="0"/>
    <s v="Athletic"/>
    <x v="1"/>
    <s v="Adidas Golf"/>
    <s v="Bayonet"/>
    <x v="0"/>
    <s v="L6 Bayonet Eyestay"/>
    <x v="0"/>
    <n v="3300"/>
    <n v="429"/>
    <n v="0.13"/>
    <x v="0"/>
  </r>
  <r>
    <x v="0"/>
    <s v="Athletic"/>
    <x v="1"/>
    <s v="Adidas Golf"/>
    <s v="Guide"/>
    <x v="11"/>
    <s v="Lace Guide, Form TX2, 15mm"/>
    <x v="1"/>
    <n v="29150"/>
    <n v="4081"/>
    <n v="0.14000000000000001"/>
    <x v="106"/>
  </r>
  <r>
    <x v="0"/>
    <s v="Athletic"/>
    <x v="1"/>
    <s v="Adidas Golf"/>
    <s v="Guide"/>
    <x v="13"/>
    <s v="Lace Guide, Tongue Underlay 4, Soft Nylon"/>
    <x v="1"/>
    <n v="30000"/>
    <n v="4050"/>
    <n v="0.13500000000000001"/>
    <x v="260"/>
  </r>
  <r>
    <x v="0"/>
    <s v="Athletic"/>
    <x v="1"/>
    <s v="Adidas Golf"/>
    <s v="Dial"/>
    <x v="9"/>
    <s v="L6 L Eyestay 20mm Dial K"/>
    <x v="1"/>
    <n v="1925"/>
    <n v="3927"/>
    <n v="2.04"/>
    <x v="261"/>
  </r>
  <r>
    <x v="0"/>
    <s v="Athletic"/>
    <x v="1"/>
    <s v="Adidas Golf"/>
    <s v="Dial"/>
    <x v="9"/>
    <s v="L6 R Eyestay 20mm Dial K"/>
    <x v="1"/>
    <n v="1925"/>
    <n v="3927"/>
    <n v="2.04"/>
    <x v="261"/>
  </r>
  <r>
    <x v="0"/>
    <s v="Athletic"/>
    <x v="1"/>
    <s v="Adidas Golf"/>
    <s v="Bayonet"/>
    <x v="0"/>
    <s v="L6 Bayonet Eyestay"/>
    <x v="3"/>
    <n v="1050"/>
    <n v="136.5"/>
    <n v="0.13"/>
    <x v="0"/>
  </r>
  <r>
    <x v="0"/>
    <s v="Athletic"/>
    <x v="1"/>
    <s v="Adidas Golf"/>
    <s v="Bayonet"/>
    <x v="0"/>
    <s v="L6 Bayonet Eyestay"/>
    <x v="0"/>
    <n v="350"/>
    <n v="45.5"/>
    <n v="0.13"/>
    <x v="0"/>
  </r>
  <r>
    <x v="0"/>
    <s v="Athletic"/>
    <x v="1"/>
    <s v="Adidas Golf"/>
    <s v="Bayonet"/>
    <x v="0"/>
    <s v="L6 Bayonet Eyestay"/>
    <x v="0"/>
    <n v="6750"/>
    <n v="877.5"/>
    <n v="0.13"/>
    <x v="0"/>
  </r>
  <r>
    <x v="0"/>
    <s v="Athletic"/>
    <x v="1"/>
    <s v="Adidas Golf"/>
    <s v="Bayonet"/>
    <x v="0"/>
    <s v="L6 Bayonet Eyestay"/>
    <x v="3"/>
    <n v="1900"/>
    <n v="247"/>
    <n v="0.13"/>
    <x v="0"/>
  </r>
  <r>
    <x v="0"/>
    <s v="Athletic"/>
    <x v="1"/>
    <s v="Adidas Golf"/>
    <s v="Bayonet"/>
    <x v="0"/>
    <s v="L6 Bayonet Eyestay"/>
    <x v="3"/>
    <n v="1100"/>
    <n v="143"/>
    <n v="0.13"/>
    <x v="0"/>
  </r>
  <r>
    <x v="0"/>
    <s v="Athletic"/>
    <x v="1"/>
    <s v="Adidas Golf"/>
    <s v="Bayonet"/>
    <x v="0"/>
    <s v="L6 Bayonet Eyestay"/>
    <x v="0"/>
    <n v="5900"/>
    <n v="767"/>
    <n v="0.13"/>
    <x v="0"/>
  </r>
  <r>
    <x v="0"/>
    <s v="Athletic"/>
    <x v="1"/>
    <s v="Adidas Golf"/>
    <s v="Bayonet"/>
    <x v="0"/>
    <s v="L6 Bayonet Eyestay"/>
    <x v="0"/>
    <n v="3050"/>
    <n v="396.5"/>
    <n v="0.13"/>
    <x v="0"/>
  </r>
  <r>
    <x v="0"/>
    <s v="Athletic"/>
    <x v="1"/>
    <s v="Adidas Golf"/>
    <s v="Bayonet"/>
    <x v="0"/>
    <s v="L6 Bayonet Eyestay"/>
    <x v="4"/>
    <n v="6750"/>
    <n v="877.5"/>
    <n v="0.13"/>
    <x v="0"/>
  </r>
  <r>
    <x v="0"/>
    <s v="Athletic"/>
    <x v="1"/>
    <s v="Adidas Golf"/>
    <s v="Guide"/>
    <x v="11"/>
    <s v="Lace Guide, Form TX2, 25mm"/>
    <x v="1"/>
    <n v="27700"/>
    <n v="3878"/>
    <n v="0.14000000000000001"/>
    <x v="106"/>
  </r>
  <r>
    <x v="0"/>
    <s v="Athletic"/>
    <x v="1"/>
    <s v="Adidas Golf"/>
    <s v="Guide"/>
    <x v="12"/>
    <s v="Lace Guide, FormTX, Stitch, 15mm"/>
    <x v="1"/>
    <n v="26900"/>
    <n v="3766"/>
    <n v="0.14000000000000001"/>
    <x v="106"/>
  </r>
  <r>
    <x v="0"/>
    <s v="Athletic"/>
    <x v="1"/>
    <s v="Adidas Golf"/>
    <s v="Guide"/>
    <x v="12"/>
    <s v="Lace Guide, FormTX, Stitch, 15mm"/>
    <x v="1"/>
    <n v="22100"/>
    <n v="3757"/>
    <n v="0.17"/>
    <x v="219"/>
  </r>
  <r>
    <x v="0"/>
    <s v="Athletic"/>
    <x v="1"/>
    <s v="Adidas Golf"/>
    <s v="Bayonet"/>
    <x v="0"/>
    <s v="L6 Bayonet Eyestay"/>
    <x v="0"/>
    <n v="10900"/>
    <n v="1417"/>
    <n v="0.13"/>
    <x v="0"/>
  </r>
  <r>
    <x v="0"/>
    <s v="Athletic"/>
    <x v="1"/>
    <s v="Adidas Golf"/>
    <s v="Bayonet"/>
    <x v="0"/>
    <s v="L6 Bayonet Eyestay"/>
    <x v="0"/>
    <n v="0"/>
    <n v="0"/>
    <e v="#DIV/0!"/>
    <x v="255"/>
  </r>
  <r>
    <x v="0"/>
    <s v="Athletic"/>
    <x v="1"/>
    <s v="Adidas Golf"/>
    <s v="Guide"/>
    <x v="12"/>
    <s v="Lace Guide, FormTX, Stitch, 20mm"/>
    <x v="1"/>
    <n v="22000"/>
    <n v="3740"/>
    <n v="0.17"/>
    <x v="219"/>
  </r>
  <r>
    <x v="0"/>
    <s v="Athletic"/>
    <x v="1"/>
    <s v="Adidas Golf"/>
    <s v="Dial"/>
    <x v="14"/>
    <s v="L6 L Eyestay 20mm Dial X"/>
    <x v="1"/>
    <n v="3410"/>
    <n v="3706"/>
    <n v="1.0868035190615837"/>
    <x v="262"/>
  </r>
  <r>
    <x v="0"/>
    <s v="Athletic"/>
    <x v="1"/>
    <s v="Adidas Golf"/>
    <s v="Dial"/>
    <x v="14"/>
    <s v="L6 R Eyestay 20mm Dial X"/>
    <x v="1"/>
    <n v="3410"/>
    <n v="3706"/>
    <n v="1.0868035190615837"/>
    <x v="262"/>
  </r>
  <r>
    <x v="0"/>
    <s v="Athletic"/>
    <x v="1"/>
    <s v="Adidas Golf"/>
    <s v="Bayonet"/>
    <x v="0"/>
    <s v="L6 Bayonet Eyestay"/>
    <x v="0"/>
    <n v="50"/>
    <n v="6.5"/>
    <n v="0.13"/>
    <x v="0"/>
  </r>
  <r>
    <x v="0"/>
    <s v="Athletic"/>
    <x v="1"/>
    <s v="Adidas Golf"/>
    <s v="Bayonet"/>
    <x v="0"/>
    <s v="L6 Bayonet Eyestay"/>
    <x v="0"/>
    <n v="6850"/>
    <n v="890.5"/>
    <n v="0.13"/>
    <x v="0"/>
  </r>
  <r>
    <x v="0"/>
    <s v="Athletic"/>
    <x v="1"/>
    <s v="Adidas Golf"/>
    <s v="Bayonet"/>
    <x v="0"/>
    <s v="L6 Bayonet Eyestay"/>
    <x v="0"/>
    <n v="6850"/>
    <n v="890.5"/>
    <n v="0.13"/>
    <x v="0"/>
  </r>
  <r>
    <x v="0"/>
    <s v="Athletic"/>
    <x v="1"/>
    <s v="Adidas Golf"/>
    <s v="Bayonet"/>
    <x v="0"/>
    <s v="L6 Bayonet Eyestay"/>
    <x v="0"/>
    <n v="5450"/>
    <n v="708.5"/>
    <n v="0.13"/>
    <x v="0"/>
  </r>
  <r>
    <x v="0"/>
    <s v="Athletic"/>
    <x v="1"/>
    <s v="Adidas Golf"/>
    <s v="Dial"/>
    <x v="8"/>
    <s v="L6 R Tongue Dial E"/>
    <x v="1"/>
    <n v="2715"/>
    <n v="3699"/>
    <n v="1.3624309392265193"/>
    <x v="263"/>
  </r>
  <r>
    <x v="0"/>
    <s v="Athletic"/>
    <x v="1"/>
    <s v="Adidas Golf"/>
    <s v="Bayonet"/>
    <x v="0"/>
    <s v="L6 Bayonet Eyestay"/>
    <x v="1"/>
    <n v="28050"/>
    <n v="3646.5"/>
    <n v="0.13"/>
    <x v="0"/>
  </r>
  <r>
    <x v="0"/>
    <s v="Athletic"/>
    <x v="1"/>
    <s v="Adidas Golf"/>
    <s v="Bayonet"/>
    <x v="0"/>
    <s v="L6 Bayonet Eyestay"/>
    <x v="4"/>
    <n v="500"/>
    <n v="65"/>
    <n v="0.13"/>
    <x v="0"/>
  </r>
  <r>
    <x v="0"/>
    <s v="Athletic"/>
    <x v="1"/>
    <s v="Adidas Golf"/>
    <s v="Bayonet"/>
    <x v="0"/>
    <s v="L6 Bayonet Eyestay"/>
    <x v="4"/>
    <n v="10200"/>
    <n v="1326"/>
    <n v="0.13"/>
    <x v="0"/>
  </r>
  <r>
    <x v="0"/>
    <s v="Athletic"/>
    <x v="1"/>
    <s v="Adidas Golf"/>
    <s v="Bayonet"/>
    <x v="0"/>
    <s v="L6 Bayonet Eyestay"/>
    <x v="2"/>
    <n v="1050"/>
    <n v="136.5"/>
    <n v="0.13"/>
    <x v="0"/>
  </r>
  <r>
    <x v="0"/>
    <s v="Athletic"/>
    <x v="1"/>
    <s v="Adidas Golf"/>
    <s v="Dial"/>
    <x v="8"/>
    <s v="L6 R Tongue Dial E"/>
    <x v="1"/>
    <n v="2640"/>
    <n v="3596.25"/>
    <n v="1.3622159090909092"/>
    <x v="264"/>
  </r>
  <r>
    <x v="0"/>
    <s v="Athletic"/>
    <x v="1"/>
    <s v="Adidas Golf"/>
    <s v="Dial"/>
    <x v="20"/>
    <s v="L6 L Eyestay 20mm Dial J"/>
    <x v="1"/>
    <n v="4580"/>
    <n v="3594.5"/>
    <n v="0.78482532751091705"/>
    <x v="265"/>
  </r>
  <r>
    <x v="0"/>
    <s v="Athletic"/>
    <x v="1"/>
    <s v="Adidas Golf"/>
    <s v="Bayonet"/>
    <x v="0"/>
    <s v="L6 Bayonet Eyestay"/>
    <x v="3"/>
    <n v="7500"/>
    <n v="975"/>
    <n v="0.13"/>
    <x v="0"/>
  </r>
  <r>
    <x v="0"/>
    <s v="Athletic"/>
    <x v="1"/>
    <s v="Adidas Golf"/>
    <s v="Bayonet"/>
    <x v="0"/>
    <s v="L6 Bayonet Eyestay"/>
    <x v="3"/>
    <n v="500"/>
    <n v="65"/>
    <n v="0.13"/>
    <x v="0"/>
  </r>
  <r>
    <x v="0"/>
    <s v="Athletic"/>
    <x v="1"/>
    <s v="Adidas Golf"/>
    <s v="Bayonet"/>
    <x v="0"/>
    <s v="L6 Bayonet Eyestay"/>
    <x v="3"/>
    <n v="2700"/>
    <n v="351"/>
    <n v="0.13"/>
    <x v="0"/>
  </r>
  <r>
    <x v="0"/>
    <s v="Athletic"/>
    <x v="1"/>
    <s v="Adidas Golf"/>
    <s v="Bayonet"/>
    <x v="0"/>
    <s v="L6 Bayonet Eyestay"/>
    <x v="4"/>
    <n v="500"/>
    <n v="65"/>
    <n v="0.13"/>
    <x v="0"/>
  </r>
  <r>
    <x v="0"/>
    <s v="Athletic"/>
    <x v="1"/>
    <s v="Adidas Golf"/>
    <s v="Bayonet"/>
    <x v="0"/>
    <s v="L6 Bayonet Eyestay"/>
    <x v="4"/>
    <n v="6350"/>
    <n v="825.5"/>
    <n v="0.13"/>
    <x v="0"/>
  </r>
  <r>
    <x v="0"/>
    <s v="Athletic"/>
    <x v="1"/>
    <s v="Adidas Golf"/>
    <s v="Bayonet"/>
    <x v="0"/>
    <s v="L6 Bayonet Eyestay"/>
    <x v="4"/>
    <n v="500"/>
    <n v="65"/>
    <n v="0.13"/>
    <x v="0"/>
  </r>
  <r>
    <x v="0"/>
    <s v="Athletic"/>
    <x v="1"/>
    <s v="Adidas Golf"/>
    <s v="Bayonet"/>
    <x v="0"/>
    <s v="L6 Bayonet Eyestay"/>
    <x v="3"/>
    <n v="100"/>
    <n v="13"/>
    <n v="0.13"/>
    <x v="0"/>
  </r>
  <r>
    <x v="0"/>
    <s v="Athletic"/>
    <x v="1"/>
    <s v="Adidas Golf"/>
    <s v="Bayonet"/>
    <x v="0"/>
    <s v="L6 Bayonet Eyestay"/>
    <x v="0"/>
    <n v="14700"/>
    <n v="1911"/>
    <n v="0.13"/>
    <x v="0"/>
  </r>
  <r>
    <x v="0"/>
    <s v="Athletic"/>
    <x v="1"/>
    <s v="Adidas Golf"/>
    <s v="Bayonet"/>
    <x v="0"/>
    <s v="L6 Bayonet Eyestay"/>
    <x v="0"/>
    <n v="600"/>
    <n v="78"/>
    <n v="0.13"/>
    <x v="0"/>
  </r>
  <r>
    <x v="0"/>
    <s v="Athletic"/>
    <x v="1"/>
    <s v="Adidas Golf"/>
    <s v="Bayonet"/>
    <x v="0"/>
    <s v="L6 Bayonet Eyestay"/>
    <x v="0"/>
    <n v="50"/>
    <n v="6.5"/>
    <n v="0.13"/>
    <x v="0"/>
  </r>
  <r>
    <x v="0"/>
    <s v="Athletic"/>
    <x v="1"/>
    <s v="Adidas Golf"/>
    <s v="Bayonet"/>
    <x v="0"/>
    <s v="L6 Bayonet Eyestay"/>
    <x v="0"/>
    <n v="2450"/>
    <n v="318.5"/>
    <n v="0.13"/>
    <x v="0"/>
  </r>
  <r>
    <x v="0"/>
    <s v="Athletic"/>
    <x v="1"/>
    <s v="Adidas Golf"/>
    <s v="Bayonet"/>
    <x v="0"/>
    <s v="L6 Bayonet Eyestay"/>
    <x v="5"/>
    <n v="1250"/>
    <n v="125"/>
    <n v="0.1"/>
    <x v="266"/>
  </r>
  <r>
    <x v="0"/>
    <s v="Athletic"/>
    <x v="1"/>
    <s v="Adidas Golf"/>
    <s v="Bayonet"/>
    <x v="0"/>
    <s v="L6 Bayonet Eyestay"/>
    <x v="5"/>
    <n v="13250"/>
    <n v="1325"/>
    <n v="0.1"/>
    <x v="266"/>
  </r>
  <r>
    <x v="0"/>
    <s v="Athletic"/>
    <x v="1"/>
    <s v="Adidas Golf"/>
    <s v="Bayonet"/>
    <x v="0"/>
    <s v="L6 Bayonet Eyestay"/>
    <x v="5"/>
    <n v="12300"/>
    <n v="1230"/>
    <n v="0.1"/>
    <x v="266"/>
  </r>
  <r>
    <x v="0"/>
    <s v="Athletic"/>
    <x v="1"/>
    <s v="Adidas Golf"/>
    <s v="Bayonet"/>
    <x v="0"/>
    <s v="L6 Bayonet Eyestay"/>
    <x v="5"/>
    <n v="3700"/>
    <n v="481"/>
    <n v="0.13"/>
    <x v="0"/>
  </r>
  <r>
    <x v="0"/>
    <s v="Athletic"/>
    <x v="1"/>
    <s v="Adidas Golf"/>
    <s v="Bayonet"/>
    <x v="0"/>
    <s v="L6 Bayonet Eyestay"/>
    <x v="5"/>
    <n v="6800"/>
    <n v="884"/>
    <n v="0.13"/>
    <x v="0"/>
  </r>
  <r>
    <x v="0"/>
    <s v="Athletic"/>
    <x v="1"/>
    <s v="Adidas Golf"/>
    <s v="Bayonet"/>
    <x v="0"/>
    <s v="L6 Bayonet Eyestay"/>
    <x v="5"/>
    <n v="6300"/>
    <n v="819"/>
    <n v="0.13"/>
    <x v="0"/>
  </r>
  <r>
    <x v="0"/>
    <s v="Athletic"/>
    <x v="1"/>
    <s v="Adidas Golf"/>
    <s v="Bayonet"/>
    <x v="0"/>
    <s v="L6 Bayonet Eyestay"/>
    <x v="5"/>
    <n v="25250"/>
    <n v="3282.5"/>
    <n v="0.13"/>
    <x v="0"/>
  </r>
  <r>
    <x v="0"/>
    <s v="Athletic"/>
    <x v="1"/>
    <s v="Adidas Golf"/>
    <s v="Bayonet"/>
    <x v="0"/>
    <s v="L6 Bayonet Eyestay"/>
    <x v="5"/>
    <n v="10350"/>
    <n v="1345.5"/>
    <n v="0.13"/>
    <x v="0"/>
  </r>
  <r>
    <x v="0"/>
    <s v="Athletic"/>
    <x v="1"/>
    <s v="Adidas Golf"/>
    <s v="Bayonet"/>
    <x v="0"/>
    <s v="L6 Bayonet Eyestay"/>
    <x v="5"/>
    <n v="9950"/>
    <n v="1293.5"/>
    <n v="0.13"/>
    <x v="0"/>
  </r>
  <r>
    <x v="0"/>
    <s v="Athletic"/>
    <x v="1"/>
    <s v="Adidas Golf"/>
    <s v="Bayonet"/>
    <x v="0"/>
    <s v="L6 Bayonet Eyestay"/>
    <x v="5"/>
    <n v="5100"/>
    <n v="663"/>
    <n v="0.13"/>
    <x v="0"/>
  </r>
  <r>
    <x v="0"/>
    <s v="Athletic"/>
    <x v="1"/>
    <s v="Adidas Golf"/>
    <s v="Bayonet"/>
    <x v="0"/>
    <s v="L6 Bayonet Eyestay"/>
    <x v="4"/>
    <n v="500"/>
    <n v="65"/>
    <n v="0.13"/>
    <x v="0"/>
  </r>
  <r>
    <x v="0"/>
    <s v="Athletic"/>
    <x v="1"/>
    <s v="Adidas Golf"/>
    <s v="Bayonet"/>
    <x v="0"/>
    <s v="L6 Bayonet Eyestay"/>
    <x v="4"/>
    <n v="9300"/>
    <n v="1209"/>
    <n v="0.13"/>
    <x v="0"/>
  </r>
  <r>
    <x v="0"/>
    <s v="Athletic"/>
    <x v="1"/>
    <s v="Adidas Golf"/>
    <s v="Bayonet"/>
    <x v="0"/>
    <s v="L6 Bayonet Eyestay"/>
    <x v="4"/>
    <n v="12600"/>
    <n v="1638"/>
    <n v="0.13"/>
    <x v="0"/>
  </r>
  <r>
    <x v="0"/>
    <s v="Athletic"/>
    <x v="1"/>
    <s v="Adidas Golf"/>
    <s v="Bayonet"/>
    <x v="0"/>
    <s v="L6 Bayonet Eyestay"/>
    <x v="4"/>
    <n v="7750"/>
    <n v="1007.5"/>
    <n v="0.13"/>
    <x v="0"/>
  </r>
  <r>
    <x v="0"/>
    <s v="Athletic"/>
    <x v="1"/>
    <s v="Adidas Golf"/>
    <s v="Bayonet"/>
    <x v="0"/>
    <s v="L6 Bayonet Eyestay"/>
    <x v="4"/>
    <n v="10450"/>
    <n v="1358.5"/>
    <n v="0.13"/>
    <x v="0"/>
  </r>
  <r>
    <x v="0"/>
    <s v="Athletic"/>
    <x v="1"/>
    <s v="Adidas Golf"/>
    <s v="Bayonet"/>
    <x v="0"/>
    <s v="L6 Bayonet Eyestay"/>
    <x v="4"/>
    <n v="12250"/>
    <n v="1592.5"/>
    <n v="0.13"/>
    <x v="0"/>
  </r>
  <r>
    <x v="0"/>
    <s v="Athletic"/>
    <x v="1"/>
    <s v="Adidas Golf"/>
    <s v="Bayonet"/>
    <x v="0"/>
    <s v="L6 Bayonet Eyestay"/>
    <x v="4"/>
    <n v="22850"/>
    <n v="2970.5"/>
    <n v="0.13"/>
    <x v="0"/>
  </r>
  <r>
    <x v="0"/>
    <s v="Athletic"/>
    <x v="1"/>
    <s v="Adidas Golf"/>
    <s v="Bayonet"/>
    <x v="0"/>
    <s v="L6 Bayonet Eyestay"/>
    <x v="4"/>
    <n v="33800"/>
    <n v="4394"/>
    <n v="0.13"/>
    <x v="0"/>
  </r>
  <r>
    <x v="0"/>
    <s v="Athletic"/>
    <x v="1"/>
    <s v="Adidas Golf"/>
    <s v="Bayonet"/>
    <x v="0"/>
    <s v="L6 Bayonet Eyestay"/>
    <x v="4"/>
    <n v="15150"/>
    <n v="1969.5"/>
    <n v="0.13"/>
    <x v="0"/>
  </r>
  <r>
    <x v="0"/>
    <s v="Athletic"/>
    <x v="1"/>
    <s v="Adidas Golf"/>
    <s v="Bayonet"/>
    <x v="0"/>
    <s v="L6 Bayonet Eyestay"/>
    <x v="2"/>
    <n v="6500"/>
    <n v="845"/>
    <n v="0.13"/>
    <x v="0"/>
  </r>
  <r>
    <x v="0"/>
    <s v="Athletic"/>
    <x v="1"/>
    <s v="Adidas Golf"/>
    <s v="Bayonet"/>
    <x v="0"/>
    <s v="L6 Bayonet Eyestay"/>
    <x v="2"/>
    <n v="20400"/>
    <n v="2652"/>
    <n v="0.13"/>
    <x v="0"/>
  </r>
  <r>
    <x v="0"/>
    <s v="Athletic"/>
    <x v="1"/>
    <s v="Adidas Golf"/>
    <s v="Bayonet"/>
    <x v="0"/>
    <s v="L6 Bayonet Eyestay"/>
    <x v="2"/>
    <n v="4450"/>
    <n v="578.5"/>
    <n v="0.13"/>
    <x v="0"/>
  </r>
  <r>
    <x v="0"/>
    <s v="Athletic"/>
    <x v="1"/>
    <s v="Adidas Golf"/>
    <s v="Bayonet"/>
    <x v="0"/>
    <s v="L6 Bayonet Eyestay"/>
    <x v="2"/>
    <n v="20050"/>
    <n v="2606.5"/>
    <n v="0.13"/>
    <x v="0"/>
  </r>
  <r>
    <x v="0"/>
    <s v="Athletic"/>
    <x v="1"/>
    <s v="Adidas Golf"/>
    <s v="Bayonet"/>
    <x v="0"/>
    <s v="L6 Bayonet Eyestay"/>
    <x v="2"/>
    <n v="35800"/>
    <n v="4654"/>
    <n v="0.13"/>
    <x v="0"/>
  </r>
  <r>
    <x v="0"/>
    <s v="Athletic"/>
    <x v="1"/>
    <s v="Adidas Golf"/>
    <s v="Bayonet"/>
    <x v="0"/>
    <s v="L6 Bayonet Eyestay"/>
    <x v="2"/>
    <n v="16650"/>
    <n v="2164.5"/>
    <n v="0.13"/>
    <x v="0"/>
  </r>
  <r>
    <x v="0"/>
    <s v="Athletic"/>
    <x v="1"/>
    <s v="Adidas Golf"/>
    <s v="Bayonet"/>
    <x v="0"/>
    <s v="L6 Bayonet Eyestay"/>
    <x v="2"/>
    <n v="9550"/>
    <n v="1241.5"/>
    <n v="0.13"/>
    <x v="0"/>
  </r>
  <r>
    <x v="0"/>
    <s v="Athletic"/>
    <x v="1"/>
    <s v="Adidas Golf"/>
    <s v="Bayonet"/>
    <x v="0"/>
    <s v="L6 Bayonet Eyestay"/>
    <x v="2"/>
    <n v="50"/>
    <n v="6.5"/>
    <n v="0.13"/>
    <x v="0"/>
  </r>
  <r>
    <x v="0"/>
    <s v="Athletic"/>
    <x v="1"/>
    <s v="Adidas Golf"/>
    <s v="Bayonet"/>
    <x v="0"/>
    <s v="L6 Bayonet Eyestay"/>
    <x v="3"/>
    <n v="11100"/>
    <n v="1443"/>
    <n v="0.13"/>
    <x v="0"/>
  </r>
  <r>
    <x v="0"/>
    <s v="Athletic"/>
    <x v="1"/>
    <s v="Adidas Golf"/>
    <s v="Bayonet"/>
    <x v="0"/>
    <s v="L6 Bayonet Eyestay"/>
    <x v="3"/>
    <n v="35150"/>
    <n v="4569.5"/>
    <n v="0.13"/>
    <x v="0"/>
  </r>
  <r>
    <x v="0"/>
    <s v="Athletic"/>
    <x v="1"/>
    <s v="Adidas Golf"/>
    <s v="Bayonet"/>
    <x v="0"/>
    <s v="L6 Bayonet Eyestay"/>
    <x v="3"/>
    <n v="1100"/>
    <n v="143"/>
    <n v="0.13"/>
    <x v="0"/>
  </r>
  <r>
    <x v="0"/>
    <s v="Athletic"/>
    <x v="1"/>
    <s v="Adidas Golf"/>
    <s v="Bayonet"/>
    <x v="0"/>
    <s v="L6 Bayonet Eyestay"/>
    <x v="3"/>
    <n v="1750"/>
    <n v="227.5"/>
    <n v="0.13"/>
    <x v="0"/>
  </r>
  <r>
    <x v="0"/>
    <s v="Athletic"/>
    <x v="1"/>
    <s v="Adidas Golf"/>
    <s v="Bayonet"/>
    <x v="0"/>
    <s v="L6 Bayonet Eyestay"/>
    <x v="3"/>
    <n v="1650"/>
    <n v="214.5"/>
    <n v="0.13"/>
    <x v="0"/>
  </r>
  <r>
    <x v="0"/>
    <s v="Athletic"/>
    <x v="1"/>
    <s v="Adidas Golf"/>
    <s v="Bayonet"/>
    <x v="0"/>
    <s v="L6 Bayonet Eyestay"/>
    <x v="3"/>
    <n v="21300"/>
    <n v="2769"/>
    <n v="0.13"/>
    <x v="0"/>
  </r>
  <r>
    <x v="0"/>
    <s v="Athletic"/>
    <x v="1"/>
    <s v="Adidas Golf"/>
    <s v="Bayonet"/>
    <x v="0"/>
    <s v="L6 Bayonet Eyestay"/>
    <x v="3"/>
    <n v="20400"/>
    <n v="2652"/>
    <n v="0.13"/>
    <x v="0"/>
  </r>
  <r>
    <x v="0"/>
    <s v="Athletic"/>
    <x v="1"/>
    <s v="Adidas Golf"/>
    <s v="Bayonet"/>
    <x v="0"/>
    <s v="L6 Bayonet Eyestay"/>
    <x v="3"/>
    <n v="350"/>
    <n v="45.5"/>
    <n v="0.13"/>
    <x v="0"/>
  </r>
  <r>
    <x v="0"/>
    <s v="Athletic"/>
    <x v="1"/>
    <s v="Adidas Golf"/>
    <s v="Bayonet"/>
    <x v="0"/>
    <s v="L6 Bayonet Eyestay"/>
    <x v="0"/>
    <n v="5750"/>
    <n v="747.5"/>
    <n v="0.13"/>
    <x v="0"/>
  </r>
  <r>
    <x v="0"/>
    <s v="Athletic"/>
    <x v="1"/>
    <s v="Adidas Golf"/>
    <s v="Bayonet"/>
    <x v="0"/>
    <s v="L6 Bayonet Eyestay"/>
    <x v="0"/>
    <n v="22950"/>
    <n v="2983.5"/>
    <n v="0.13"/>
    <x v="0"/>
  </r>
  <r>
    <x v="0"/>
    <s v="Athletic"/>
    <x v="1"/>
    <s v="Adidas Golf"/>
    <s v="Bayonet"/>
    <x v="0"/>
    <s v="L6 Bayonet Eyestay"/>
    <x v="0"/>
    <n v="94600"/>
    <n v="12298"/>
    <n v="0.13"/>
    <x v="0"/>
  </r>
  <r>
    <x v="0"/>
    <s v="Athletic"/>
    <x v="1"/>
    <s v="Adidas Golf"/>
    <s v="Bayonet"/>
    <x v="0"/>
    <s v="L6 Bayonet Eyestay"/>
    <x v="0"/>
    <n v="6300"/>
    <n v="819"/>
    <n v="0.13"/>
    <x v="0"/>
  </r>
  <r>
    <x v="0"/>
    <s v="Athletic"/>
    <x v="1"/>
    <s v="Adidas Golf"/>
    <s v="Bayonet"/>
    <x v="0"/>
    <s v="L6 Bayonet Eyestay"/>
    <x v="0"/>
    <n v="7000"/>
    <n v="910"/>
    <n v="0.13"/>
    <x v="0"/>
  </r>
  <r>
    <x v="0"/>
    <s v="Athletic"/>
    <x v="1"/>
    <s v="Adidas Golf"/>
    <s v="Bayonet"/>
    <x v="0"/>
    <s v="L6 Bayonet Eyestay"/>
    <x v="0"/>
    <n v="100"/>
    <n v="13"/>
    <n v="0.13"/>
    <x v="0"/>
  </r>
  <r>
    <x v="0"/>
    <s v="Athletic"/>
    <x v="1"/>
    <s v="Adidas Golf"/>
    <s v="Bayonet"/>
    <x v="0"/>
    <s v="L6 Bayonet Eyestay"/>
    <x v="0"/>
    <n v="5600"/>
    <n v="728"/>
    <n v="0.13"/>
    <x v="0"/>
  </r>
  <r>
    <x v="0"/>
    <s v="Athletic"/>
    <x v="1"/>
    <s v="Adidas Golf"/>
    <s v="Bayonet"/>
    <x v="0"/>
    <s v="L6 Bayonet Eyestay"/>
    <x v="0"/>
    <n v="31950"/>
    <n v="4153.5"/>
    <n v="0.13"/>
    <x v="0"/>
  </r>
  <r>
    <x v="0"/>
    <s v="Athletic"/>
    <x v="1"/>
    <s v="Adidas Golf"/>
    <s v="Bayonet"/>
    <x v="0"/>
    <s v="L6 Bayonet Eyestay"/>
    <x v="0"/>
    <n v="2150"/>
    <n v="279.5"/>
    <n v="0.13"/>
    <x v="0"/>
  </r>
  <r>
    <x v="0"/>
    <s v="Athletic"/>
    <x v="1"/>
    <s v="Adidas Golf"/>
    <s v="Bayonet"/>
    <x v="0"/>
    <s v="L6 Bayonet Eyestay"/>
    <x v="0"/>
    <n v="2800"/>
    <n v="364"/>
    <n v="0.13"/>
    <x v="0"/>
  </r>
  <r>
    <x v="0"/>
    <s v="Athletic"/>
    <x v="1"/>
    <s v="Adidas Golf"/>
    <s v="Bayonet"/>
    <x v="0"/>
    <s v="L6 Bayonet Eyestay"/>
    <x v="0"/>
    <n v="6500"/>
    <n v="845"/>
    <n v="0.13"/>
    <x v="0"/>
  </r>
  <r>
    <x v="0"/>
    <s v="Athletic"/>
    <x v="1"/>
    <s v="Adidas Golf"/>
    <s v="Bayonet"/>
    <x v="0"/>
    <s v="L6 Bayonet Eyestay"/>
    <x v="0"/>
    <n v="0"/>
    <n v="0"/>
    <e v="#DIV/0!"/>
    <x v="255"/>
  </r>
  <r>
    <x v="0"/>
    <s v="Athletic"/>
    <x v="1"/>
    <s v="Adidas Golf"/>
    <s v="Dial"/>
    <x v="20"/>
    <s v="L6 R Eyestay 20mm Dial J"/>
    <x v="1"/>
    <n v="4580"/>
    <n v="3594.5"/>
    <n v="0.78482532751091705"/>
    <x v="265"/>
  </r>
  <r>
    <x v="0"/>
    <s v="Athletic"/>
    <x v="1"/>
    <s v="Adidas Golf"/>
    <s v="Bayonet"/>
    <x v="0"/>
    <s v="L6 Bayonet Eyestay"/>
    <x v="1"/>
    <n v="27050"/>
    <n v="3516.5"/>
    <n v="0.13"/>
    <x v="0"/>
  </r>
  <r>
    <x v="0"/>
    <s v="Athletic"/>
    <x v="1"/>
    <s v="Adidas Golf"/>
    <s v="Dial"/>
    <x v="4"/>
    <s v="L6 L Eyestay 20mm Dial R"/>
    <x v="1"/>
    <n v="1535"/>
    <n v="3461.75"/>
    <n v="2.2552117263843647"/>
    <x v="267"/>
  </r>
  <r>
    <x v="0"/>
    <s v="Athletic"/>
    <x v="1"/>
    <s v="Adidas Golf"/>
    <s v="Dial"/>
    <x v="4"/>
    <s v="L6 R Eyestay 20mm Dial R"/>
    <x v="1"/>
    <n v="1535"/>
    <n v="3461.75"/>
    <n v="2.2552117263843647"/>
    <x v="267"/>
  </r>
  <r>
    <x v="0"/>
    <s v="Athletic"/>
    <x v="1"/>
    <s v="Adidas Golf"/>
    <s v="Guide"/>
    <x v="11"/>
    <s v="Lace Guide, Form TX2, 20mm"/>
    <x v="1"/>
    <n v="24650"/>
    <n v="3451"/>
    <n v="0.14000000000000001"/>
    <x v="106"/>
  </r>
  <r>
    <x v="0"/>
    <s v="Athletic"/>
    <x v="1"/>
    <s v="Adidas Golf"/>
    <s v="Lace"/>
    <x v="18"/>
    <s v="CS1 Lace 3000mBlack"/>
    <x v="1"/>
    <n v="4305"/>
    <n v="3381.2"/>
    <n v="0.78541231126596978"/>
    <x v="268"/>
  </r>
  <r>
    <x v="0"/>
    <s v="Athletic"/>
    <x v="1"/>
    <s v="Adidas Golf"/>
    <s v="Dial"/>
    <x v="14"/>
    <s v="L6 L Eyestay 20mm Dial X"/>
    <x v="1"/>
    <n v="3120"/>
    <n v="3379"/>
    <n v="1.0830128205128204"/>
    <x v="269"/>
  </r>
  <r>
    <x v="0"/>
    <s v="Athletic"/>
    <x v="1"/>
    <s v="Adidas Golf"/>
    <s v="Dial"/>
    <x v="14"/>
    <s v="L6 L Eyestay 20mm Dial X"/>
    <x v="1"/>
    <n v="3110"/>
    <n v="3379"/>
    <n v="1.0864951768488746"/>
    <x v="270"/>
  </r>
  <r>
    <x v="0"/>
    <s v="Athletic"/>
    <x v="1"/>
    <s v="Adidas Golf"/>
    <s v="Dial"/>
    <x v="14"/>
    <s v="L6 R Eyestay 20mm Dial X"/>
    <x v="1"/>
    <n v="3120"/>
    <n v="3379"/>
    <n v="1.0830128205128204"/>
    <x v="269"/>
  </r>
  <r>
    <x v="0"/>
    <s v="Athletic"/>
    <x v="1"/>
    <s v="Adidas Golf"/>
    <s v="Dial"/>
    <x v="14"/>
    <s v="L6 R Eyestay 20mm Dial X"/>
    <x v="1"/>
    <n v="3110"/>
    <n v="3379"/>
    <n v="1.0864951768488746"/>
    <x v="270"/>
  </r>
  <r>
    <x v="0"/>
    <s v="Athletic"/>
    <x v="1"/>
    <s v="Adidas Golf"/>
    <s v="Dial"/>
    <x v="7"/>
    <s v="Li2 L Eyestay Dial C"/>
    <x v="1"/>
    <n v="1210"/>
    <n v="3288"/>
    <n v="2.7173553719008265"/>
    <x v="271"/>
  </r>
  <r>
    <x v="0"/>
    <s v="Athletic"/>
    <x v="1"/>
    <s v="Adidas Golf"/>
    <s v="Bayonet"/>
    <x v="0"/>
    <s v="L6 Bayonet Eyestay"/>
    <x v="0"/>
    <n v="4750"/>
    <n v="617.5"/>
    <n v="0.13"/>
    <x v="0"/>
  </r>
  <r>
    <x v="0"/>
    <s v="Athletic"/>
    <x v="1"/>
    <s v="Adidas Golf"/>
    <s v="Bayonet"/>
    <x v="0"/>
    <s v="L6 Bayonet Eyestay"/>
    <x v="1"/>
    <n v="24850"/>
    <n v="3230.5"/>
    <n v="0.13"/>
    <x v="0"/>
  </r>
  <r>
    <x v="0"/>
    <s v="Athletic"/>
    <x v="1"/>
    <s v="Adidas Golf"/>
    <s v="Dial"/>
    <x v="14"/>
    <s v="L6 L Eyestay 20mm Dial X"/>
    <x v="1"/>
    <n v="2915"/>
    <n v="3161"/>
    <n v="1.0843910806174957"/>
    <x v="272"/>
  </r>
  <r>
    <x v="0"/>
    <s v="Athletic"/>
    <x v="1"/>
    <s v="Adidas Golf"/>
    <s v="Dial"/>
    <x v="14"/>
    <s v="L6 R Eyestay 20mm Dial X"/>
    <x v="1"/>
    <n v="2915"/>
    <n v="3161"/>
    <n v="1.0843910806174957"/>
    <x v="272"/>
  </r>
  <r>
    <x v="0"/>
    <s v="Athletic"/>
    <x v="1"/>
    <s v="Adidas Golf"/>
    <s v="Bayonet"/>
    <x v="0"/>
    <s v="L6 Bayonet Eyestay"/>
    <x v="5"/>
    <n v="500"/>
    <n v="65"/>
    <n v="0.13"/>
    <x v="0"/>
  </r>
  <r>
    <x v="0"/>
    <s v="Athletic"/>
    <x v="1"/>
    <s v="Adidas Golf"/>
    <s v="Bayonet"/>
    <x v="0"/>
    <s v="L6 Bayonet Eyestay"/>
    <x v="5"/>
    <n v="7550"/>
    <n v="981.5"/>
    <n v="0.13"/>
    <x v="0"/>
  </r>
  <r>
    <x v="0"/>
    <s v="Athletic"/>
    <x v="1"/>
    <s v="Adidas Golf"/>
    <s v="Bayonet"/>
    <x v="0"/>
    <s v="L6 Bayonet Eyestay"/>
    <x v="5"/>
    <n v="12150"/>
    <n v="1579.5"/>
    <n v="0.13"/>
    <x v="0"/>
  </r>
  <r>
    <x v="0"/>
    <s v="Athletic"/>
    <x v="1"/>
    <s v="Adidas Golf"/>
    <s v="Bayonet"/>
    <x v="0"/>
    <s v="L6 Bayonet Eyestay"/>
    <x v="5"/>
    <n v="2400"/>
    <n v="312"/>
    <n v="0.13"/>
    <x v="0"/>
  </r>
  <r>
    <x v="0"/>
    <s v="Athletic"/>
    <x v="1"/>
    <s v="Adidas Golf"/>
    <s v="Bayonet"/>
    <x v="0"/>
    <s v="L6 Bayonet Eyestay"/>
    <x v="4"/>
    <n v="2850"/>
    <n v="370.5"/>
    <n v="0.13"/>
    <x v="0"/>
  </r>
  <r>
    <x v="0"/>
    <s v="Athletic"/>
    <x v="1"/>
    <s v="Adidas Golf"/>
    <s v="Bayonet"/>
    <x v="0"/>
    <s v="L6 Bayonet Eyestay"/>
    <x v="4"/>
    <n v="1000"/>
    <n v="130"/>
    <n v="0.13"/>
    <x v="0"/>
  </r>
  <r>
    <x v="0"/>
    <s v="Athletic"/>
    <x v="1"/>
    <s v="Adidas Golf"/>
    <s v="Bayonet"/>
    <x v="0"/>
    <s v="L6 Bayonet Eyestay"/>
    <x v="4"/>
    <n v="2400"/>
    <n v="312"/>
    <n v="0.13"/>
    <x v="0"/>
  </r>
  <r>
    <x v="0"/>
    <s v="Athletic"/>
    <x v="1"/>
    <s v="Adidas Golf"/>
    <s v="Bayonet"/>
    <x v="0"/>
    <s v="L6 Bayonet Eyestay"/>
    <x v="4"/>
    <n v="2600"/>
    <n v="338"/>
    <n v="0.13"/>
    <x v="0"/>
  </r>
  <r>
    <x v="0"/>
    <s v="Athletic"/>
    <x v="1"/>
    <s v="Adidas Golf"/>
    <s v="Bayonet"/>
    <x v="0"/>
    <s v="L6 Bayonet Eyestay"/>
    <x v="2"/>
    <n v="1600"/>
    <n v="208"/>
    <n v="0.13"/>
    <x v="0"/>
  </r>
  <r>
    <x v="0"/>
    <s v="Athletic"/>
    <x v="1"/>
    <s v="Adidas Golf"/>
    <s v="Bayonet"/>
    <x v="0"/>
    <s v="L6 Bayonet Eyestay"/>
    <x v="5"/>
    <n v="2650"/>
    <n v="265"/>
    <n v="0.1"/>
    <x v="266"/>
  </r>
  <r>
    <x v="0"/>
    <s v="Athletic"/>
    <x v="1"/>
    <s v="Adidas Golf"/>
    <s v="Dial"/>
    <x v="25"/>
    <s v="IP1 R Tongue Dial AClear/Blk"/>
    <x v="5"/>
    <n v="2260"/>
    <n v="6232.5"/>
    <n v="2.7577433628318584"/>
    <x v="273"/>
  </r>
  <r>
    <x v="0"/>
    <s v="Athletic"/>
    <x v="1"/>
    <s v="Adidas Golf"/>
    <s v="Dial"/>
    <x v="25"/>
    <s v="IP1 R Tongue Dial AClear/Blk"/>
    <x v="5"/>
    <n v="1030"/>
    <n v="2839.25"/>
    <n v="2.7565533980582524"/>
    <x v="274"/>
  </r>
  <r>
    <x v="0"/>
    <s v="Athletic"/>
    <x v="1"/>
    <s v="Adidas Golf"/>
    <s v="Dial"/>
    <x v="25"/>
    <s v="IP1 R Tongue Dial AStk Wht/Clr"/>
    <x v="5"/>
    <n v="7135"/>
    <n v="19667"/>
    <n v="2.7564120532585843"/>
    <x v="275"/>
  </r>
  <r>
    <x v="0"/>
    <s v="Athletic"/>
    <x v="1"/>
    <s v="Adidas Golf"/>
    <s v="Dial"/>
    <x v="25"/>
    <s v="IP1 R Tongue Dial AStk Wht/Clr"/>
    <x v="5"/>
    <n v="8865"/>
    <n v="24445.25"/>
    <n v="2.757501410039481"/>
    <x v="276"/>
  </r>
  <r>
    <x v="0"/>
    <s v="Athletic"/>
    <x v="1"/>
    <s v="Adidas Golf"/>
    <s v="Dial"/>
    <x v="25"/>
    <s v="IP1 R Tongue Dial AStk Wht/Clr"/>
    <x v="5"/>
    <n v="0"/>
    <n v="0"/>
    <e v="#DIV/0!"/>
    <x v="255"/>
  </r>
  <r>
    <x v="0"/>
    <s v="Athletic"/>
    <x v="1"/>
    <s v="Adidas Golf"/>
    <s v="Dial"/>
    <x v="25"/>
    <s v="IP1-S L Eyestay 20mm Dial B"/>
    <x v="4"/>
    <n v="3670"/>
    <n v="10110.5"/>
    <n v="2.7549046321525887"/>
    <x v="277"/>
  </r>
  <r>
    <x v="0"/>
    <s v="Athletic"/>
    <x v="1"/>
    <s v="Adidas Golf"/>
    <s v="Dial"/>
    <x v="25"/>
    <s v="IP1-S L Eyestay 20mm Dial B"/>
    <x v="4"/>
    <n v="500"/>
    <n v="1385"/>
    <n v="2.77"/>
    <x v="278"/>
  </r>
  <r>
    <x v="0"/>
    <s v="Athletic"/>
    <x v="1"/>
    <s v="Adidas Golf"/>
    <s v="Dial"/>
    <x v="25"/>
    <s v="IP1-S L Eyestay 20mm Dial B"/>
    <x v="4"/>
    <n v="4325"/>
    <n v="11911"/>
    <n v="2.7539884393063585"/>
    <x v="279"/>
  </r>
  <r>
    <x v="0"/>
    <s v="Athletic"/>
    <x v="1"/>
    <s v="Adidas Golf"/>
    <s v="Dial"/>
    <x v="25"/>
    <s v="IP1-S L Eyestay 20mm Dial B"/>
    <x v="5"/>
    <n v="4090"/>
    <n v="11206.25"/>
    <n v="2.7399144254278727"/>
    <x v="280"/>
  </r>
  <r>
    <x v="0"/>
    <s v="Athletic"/>
    <x v="1"/>
    <s v="Adidas Golf"/>
    <s v="Dial"/>
    <x v="25"/>
    <s v="IP1-S L Eyestay 20mm Dial B"/>
    <x v="5"/>
    <n v="500"/>
    <n v="1375"/>
    <n v="2.75"/>
    <x v="281"/>
  </r>
  <r>
    <x v="0"/>
    <s v="Athletic"/>
    <x v="1"/>
    <s v="Adidas Golf"/>
    <s v="Dial"/>
    <x v="25"/>
    <s v="IP1-S L Eyestay 20mm Dial B"/>
    <x v="5"/>
    <n v="1710"/>
    <n v="4675"/>
    <n v="2.7339181286549707"/>
    <x v="282"/>
  </r>
  <r>
    <x v="0"/>
    <s v="Athletic"/>
    <x v="1"/>
    <s v="Adidas Golf"/>
    <s v="Dial"/>
    <x v="25"/>
    <s v="IP1-S L Eyestay 20mm Dial B"/>
    <x v="4"/>
    <n v="500"/>
    <n v="1375"/>
    <n v="2.75"/>
    <x v="281"/>
  </r>
  <r>
    <x v="0"/>
    <s v="Athletic"/>
    <x v="1"/>
    <s v="Adidas Golf"/>
    <s v="Dial"/>
    <x v="25"/>
    <s v="IP1-S L Eyestay 20mm Dial B"/>
    <x v="4"/>
    <n v="2735"/>
    <n v="7493.75"/>
    <n v="2.7399451553930532"/>
    <x v="283"/>
  </r>
  <r>
    <x v="0"/>
    <s v="Athletic"/>
    <x v="1"/>
    <s v="Adidas Golf"/>
    <s v="Dial"/>
    <x v="25"/>
    <s v="IP1-S L Eyestay 20mm Dial B"/>
    <x v="4"/>
    <n v="2035"/>
    <n v="5568.75"/>
    <n v="2.7364864864864864"/>
    <x v="284"/>
  </r>
  <r>
    <x v="0"/>
    <s v="Athletic"/>
    <x v="1"/>
    <s v="Adidas Golf"/>
    <s v="Dial"/>
    <x v="25"/>
    <s v="IP1-S L Eyestay 20mm Dial B"/>
    <x v="4"/>
    <n v="1710"/>
    <n v="4675"/>
    <n v="2.7339181286549707"/>
    <x v="282"/>
  </r>
  <r>
    <x v="0"/>
    <s v="Athletic"/>
    <x v="1"/>
    <s v="Adidas Golf"/>
    <s v="Dial"/>
    <x v="25"/>
    <s v="IP1-S L Eyestay 20mm Dial B"/>
    <x v="5"/>
    <n v="500"/>
    <n v="1385"/>
    <n v="2.77"/>
    <x v="278"/>
  </r>
  <r>
    <x v="0"/>
    <s v="Athletic"/>
    <x v="1"/>
    <s v="Adidas Golf"/>
    <s v="Dial"/>
    <x v="25"/>
    <s v="IP1-S L Eyestay 20mm Dial B"/>
    <x v="5"/>
    <n v="20810"/>
    <n v="57339"/>
    <n v="2.7553580009610763"/>
    <x v="285"/>
  </r>
  <r>
    <x v="0"/>
    <s v="Athletic"/>
    <x v="1"/>
    <s v="Adidas Golf"/>
    <s v="Dial"/>
    <x v="25"/>
    <s v="IP1-S L Eyestay 20mm Dial B"/>
    <x v="5"/>
    <n v="9025"/>
    <n v="24860.75"/>
    <n v="2.7546537396121882"/>
    <x v="286"/>
  </r>
  <r>
    <x v="0"/>
    <s v="Athletic"/>
    <x v="1"/>
    <s v="Adidas Golf"/>
    <s v="Dial"/>
    <x v="25"/>
    <s v="IP1-S L Eyestay 20mm Dial B"/>
    <x v="5"/>
    <n v="500"/>
    <n v="1385"/>
    <n v="2.77"/>
    <x v="278"/>
  </r>
  <r>
    <x v="0"/>
    <s v="Athletic"/>
    <x v="1"/>
    <s v="Adidas Golf"/>
    <s v="Dial"/>
    <x v="25"/>
    <s v="IP1-S L Eyestay 20mm Dial B"/>
    <x v="5"/>
    <n v="6910"/>
    <n v="19043.75"/>
    <n v="2.755969609261939"/>
    <x v="287"/>
  </r>
  <r>
    <x v="0"/>
    <s v="Athletic"/>
    <x v="1"/>
    <s v="Adidas Golf"/>
    <s v="Dial"/>
    <x v="25"/>
    <s v="IP1-S L Eyestay 20mm Dial B"/>
    <x v="4"/>
    <n v="5580"/>
    <n v="15373.5"/>
    <n v="2.7551075268817202"/>
    <x v="288"/>
  </r>
  <r>
    <x v="0"/>
    <s v="Athletic"/>
    <x v="1"/>
    <s v="Adidas Golf"/>
    <s v="Dial"/>
    <x v="25"/>
    <s v="IP1-S L Eyestay 20mm Dial B"/>
    <x v="4"/>
    <n v="5905"/>
    <n v="16273.75"/>
    <n v="2.7559271803556307"/>
    <x v="289"/>
  </r>
  <r>
    <x v="0"/>
    <s v="Athletic"/>
    <x v="1"/>
    <s v="Adidas Golf"/>
    <s v="Dial"/>
    <x v="25"/>
    <s v="IP1-S L Eyestay 20mm Dial B"/>
    <x v="4"/>
    <n v="925"/>
    <n v="2562.25"/>
    <n v="2.77"/>
    <x v="278"/>
  </r>
  <r>
    <x v="0"/>
    <s v="Athletic"/>
    <x v="1"/>
    <s v="Adidas Golf"/>
    <s v="Dial"/>
    <x v="25"/>
    <s v="IP1-S L Eyestay 20mm Dial B"/>
    <x v="4"/>
    <n v="3320"/>
    <n v="9141"/>
    <n v="2.7533132530120481"/>
    <x v="290"/>
  </r>
  <r>
    <x v="0"/>
    <s v="Athletic"/>
    <x v="1"/>
    <s v="Adidas Golf"/>
    <s v="Dial"/>
    <x v="25"/>
    <s v="IP1-S L Eyestay 20mm Dial B"/>
    <x v="4"/>
    <n v="1585"/>
    <n v="4362.75"/>
    <n v="2.7525236593059939"/>
    <x v="291"/>
  </r>
  <r>
    <x v="0"/>
    <s v="Athletic"/>
    <x v="1"/>
    <s v="Adidas Golf"/>
    <s v="Dial"/>
    <x v="25"/>
    <s v="IP1-S L Eyestay 20mm Dial B"/>
    <x v="4"/>
    <n v="3670"/>
    <n v="10110.5"/>
    <n v="2.7549046321525887"/>
    <x v="277"/>
  </r>
  <r>
    <x v="0"/>
    <s v="Athletic"/>
    <x v="1"/>
    <s v="Adidas Golf"/>
    <s v="Dial"/>
    <x v="25"/>
    <s v="IP1-S L Eyestay 20mm Dial B"/>
    <x v="4"/>
    <n v="4675"/>
    <n v="12880.5"/>
    <n v="2.7551871657754012"/>
    <x v="292"/>
  </r>
  <r>
    <x v="0"/>
    <s v="Athletic"/>
    <x v="1"/>
    <s v="Adidas Golf"/>
    <s v="Dial"/>
    <x v="25"/>
    <s v="IP1-S L Eyestay 20mm Dial B"/>
    <x v="4"/>
    <n v="500"/>
    <n v="1385"/>
    <n v="2.77"/>
    <x v="278"/>
  </r>
  <r>
    <x v="0"/>
    <s v="Athletic"/>
    <x v="1"/>
    <s v="Adidas Golf"/>
    <s v="Dial"/>
    <x v="25"/>
    <s v="IP1-S L Eyestay 20mm Dial B"/>
    <x v="5"/>
    <n v="500"/>
    <n v="1385"/>
    <n v="2.77"/>
    <x v="278"/>
  </r>
  <r>
    <x v="0"/>
    <s v="Athletic"/>
    <x v="1"/>
    <s v="Adidas Golf"/>
    <s v="Dial"/>
    <x v="25"/>
    <s v="IP1-S R Eyestay 20mm Dial B"/>
    <x v="4"/>
    <n v="3670"/>
    <n v="10110.5"/>
    <n v="2.7549046321525887"/>
    <x v="277"/>
  </r>
  <r>
    <x v="0"/>
    <s v="Athletic"/>
    <x v="1"/>
    <s v="Adidas Golf"/>
    <s v="Dial"/>
    <x v="25"/>
    <s v="IP1-S R Eyestay 20mm Dial B"/>
    <x v="4"/>
    <n v="500"/>
    <n v="1385"/>
    <n v="2.77"/>
    <x v="278"/>
  </r>
  <r>
    <x v="0"/>
    <s v="Athletic"/>
    <x v="1"/>
    <s v="Adidas Golf"/>
    <s v="Dial"/>
    <x v="25"/>
    <s v="IP1-S R Eyestay 20mm Dial B"/>
    <x v="4"/>
    <n v="4325"/>
    <n v="11911"/>
    <n v="2.7539884393063585"/>
    <x v="279"/>
  </r>
  <r>
    <x v="0"/>
    <s v="Athletic"/>
    <x v="1"/>
    <s v="Adidas Golf"/>
    <s v="Dial"/>
    <x v="25"/>
    <s v="IP1-S R Eyestay 20mm Dial B"/>
    <x v="5"/>
    <n v="4090"/>
    <n v="11206.25"/>
    <n v="2.7399144254278727"/>
    <x v="280"/>
  </r>
  <r>
    <x v="0"/>
    <s v="Athletic"/>
    <x v="1"/>
    <s v="Adidas Golf"/>
    <s v="Dial"/>
    <x v="25"/>
    <s v="IP1-S R Eyestay 20mm Dial B"/>
    <x v="5"/>
    <n v="500"/>
    <n v="1375"/>
    <n v="2.75"/>
    <x v="281"/>
  </r>
  <r>
    <x v="0"/>
    <s v="Athletic"/>
    <x v="1"/>
    <s v="Adidas Golf"/>
    <s v="Dial"/>
    <x v="25"/>
    <s v="IP1-S R Eyestay 20mm Dial B"/>
    <x v="5"/>
    <n v="1710"/>
    <n v="4675"/>
    <n v="2.7339181286549707"/>
    <x v="282"/>
  </r>
  <r>
    <x v="0"/>
    <s v="Athletic"/>
    <x v="1"/>
    <s v="Adidas Golf"/>
    <s v="Dial"/>
    <x v="25"/>
    <s v="IP1-S R Eyestay 20mm Dial B"/>
    <x v="4"/>
    <n v="500"/>
    <n v="1375"/>
    <n v="2.75"/>
    <x v="281"/>
  </r>
  <r>
    <x v="0"/>
    <s v="Athletic"/>
    <x v="1"/>
    <s v="Adidas Golf"/>
    <s v="Dial"/>
    <x v="25"/>
    <s v="IP1-S R Eyestay 20mm Dial B"/>
    <x v="4"/>
    <n v="500"/>
    <n v="1375"/>
    <n v="2.75"/>
    <x v="281"/>
  </r>
  <r>
    <x v="0"/>
    <s v="Athletic"/>
    <x v="1"/>
    <s v="Adidas Golf"/>
    <s v="Dial"/>
    <x v="25"/>
    <s v="IP1-S R Eyestay 20mm Dial B"/>
    <x v="4"/>
    <n v="2735"/>
    <n v="7493.75"/>
    <n v="2.7399451553930532"/>
    <x v="283"/>
  </r>
  <r>
    <x v="0"/>
    <s v="Athletic"/>
    <x v="1"/>
    <s v="Adidas Golf"/>
    <s v="Dial"/>
    <x v="25"/>
    <s v="IP1-S R Eyestay 20mm Dial B"/>
    <x v="4"/>
    <n v="1560"/>
    <n v="4262.5"/>
    <n v="2.7323717948717947"/>
    <x v="293"/>
  </r>
  <r>
    <x v="0"/>
    <s v="Athletic"/>
    <x v="1"/>
    <s v="Adidas Golf"/>
    <s v="Dial"/>
    <x v="25"/>
    <s v="IP1-S R Eyestay 20mm Dial B"/>
    <x v="4"/>
    <n v="1535"/>
    <n v="4193.75"/>
    <n v="2.7320846905537461"/>
    <x v="294"/>
  </r>
  <r>
    <x v="0"/>
    <s v="Athletic"/>
    <x v="1"/>
    <s v="Adidas Golf"/>
    <s v="Dial"/>
    <x v="25"/>
    <s v="IP1-S R Eyestay 20mm Dial B"/>
    <x v="5"/>
    <n v="500"/>
    <n v="1385"/>
    <n v="2.77"/>
    <x v="278"/>
  </r>
  <r>
    <x v="0"/>
    <s v="Athletic"/>
    <x v="1"/>
    <s v="Adidas Golf"/>
    <s v="Dial"/>
    <x v="25"/>
    <s v="IP1-S R Eyestay 20mm Dial B"/>
    <x v="5"/>
    <n v="20810"/>
    <n v="57339"/>
    <n v="2.7553580009610763"/>
    <x v="285"/>
  </r>
  <r>
    <x v="0"/>
    <s v="Athletic"/>
    <x v="1"/>
    <s v="Adidas Golf"/>
    <s v="Dial"/>
    <x v="25"/>
    <s v="IP1-S R Eyestay 20mm Dial B"/>
    <x v="5"/>
    <n v="9025"/>
    <n v="24860.75"/>
    <n v="2.7546537396121882"/>
    <x v="286"/>
  </r>
  <r>
    <x v="0"/>
    <s v="Athletic"/>
    <x v="1"/>
    <s v="Adidas Golf"/>
    <s v="Dial"/>
    <x v="25"/>
    <s v="IP1-S R Eyestay 20mm Dial B"/>
    <x v="5"/>
    <n v="500"/>
    <n v="1385"/>
    <n v="2.77"/>
    <x v="278"/>
  </r>
  <r>
    <x v="0"/>
    <s v="Athletic"/>
    <x v="1"/>
    <s v="Adidas Golf"/>
    <s v="Dial"/>
    <x v="25"/>
    <s v="IP1-S R Eyestay 20mm Dial B"/>
    <x v="5"/>
    <n v="6910"/>
    <n v="19043.75"/>
    <n v="2.755969609261939"/>
    <x v="287"/>
  </r>
  <r>
    <x v="0"/>
    <s v="Athletic"/>
    <x v="1"/>
    <s v="Adidas Golf"/>
    <s v="Dial"/>
    <x v="25"/>
    <s v="IP1-S R Eyestay 20mm Dial B"/>
    <x v="4"/>
    <n v="5580"/>
    <n v="15373.5"/>
    <n v="2.7551075268817202"/>
    <x v="288"/>
  </r>
  <r>
    <x v="0"/>
    <s v="Athletic"/>
    <x v="1"/>
    <s v="Adidas Golf"/>
    <s v="Dial"/>
    <x v="25"/>
    <s v="IP1-S R Eyestay 20mm Dial B"/>
    <x v="4"/>
    <n v="5905"/>
    <n v="16273.75"/>
    <n v="2.7559271803556307"/>
    <x v="289"/>
  </r>
  <r>
    <x v="0"/>
    <s v="Athletic"/>
    <x v="1"/>
    <s v="Adidas Golf"/>
    <s v="Dial"/>
    <x v="25"/>
    <s v="IP1-S R Eyestay 20mm Dial B"/>
    <x v="4"/>
    <n v="925"/>
    <n v="2562.25"/>
    <n v="2.77"/>
    <x v="278"/>
  </r>
  <r>
    <x v="0"/>
    <s v="Athletic"/>
    <x v="1"/>
    <s v="Adidas Golf"/>
    <s v="Dial"/>
    <x v="25"/>
    <s v="IP1-S R Eyestay 20mm Dial B"/>
    <x v="4"/>
    <n v="3320"/>
    <n v="9141"/>
    <n v="2.7533132530120481"/>
    <x v="290"/>
  </r>
  <r>
    <x v="0"/>
    <s v="Athletic"/>
    <x v="1"/>
    <s v="Adidas Golf"/>
    <s v="Dial"/>
    <x v="25"/>
    <s v="IP1-S R Eyestay 20mm Dial B"/>
    <x v="4"/>
    <n v="2085"/>
    <n v="5747.75"/>
    <n v="2.7567146282973622"/>
    <x v="295"/>
  </r>
  <r>
    <x v="0"/>
    <s v="Athletic"/>
    <x v="1"/>
    <s v="Adidas Golf"/>
    <s v="Dial"/>
    <x v="25"/>
    <s v="IP1-S R Eyestay 20mm Dial B"/>
    <x v="4"/>
    <n v="3670"/>
    <n v="10110.5"/>
    <n v="2.7549046321525887"/>
    <x v="277"/>
  </r>
  <r>
    <x v="0"/>
    <s v="Athletic"/>
    <x v="1"/>
    <s v="Adidas Golf"/>
    <s v="Dial"/>
    <x v="25"/>
    <s v="IP1-S R Eyestay 20mm Dial B"/>
    <x v="4"/>
    <n v="4200"/>
    <n v="11564.75"/>
    <n v="2.7535119047619045"/>
    <x v="296"/>
  </r>
  <r>
    <x v="0"/>
    <s v="Athletic"/>
    <x v="1"/>
    <s v="Adidas Golf"/>
    <s v="Dial"/>
    <x v="25"/>
    <s v="IP1-S R Eyestay 20mm Dial B"/>
    <x v="4"/>
    <n v="500"/>
    <n v="1385"/>
    <n v="2.77"/>
    <x v="278"/>
  </r>
  <r>
    <x v="0"/>
    <s v="Athletic"/>
    <x v="1"/>
    <s v="Adidas Golf"/>
    <s v="Dial"/>
    <x v="25"/>
    <s v="IP1-S R Eyestay 20mm Dial B"/>
    <x v="5"/>
    <n v="500"/>
    <n v="1385"/>
    <n v="2.77"/>
    <x v="278"/>
  </r>
  <r>
    <x v="0"/>
    <s v="Athletic"/>
    <x v="1"/>
    <s v="Adidas Golf"/>
    <s v="Dial"/>
    <x v="15"/>
    <s v="IP1 L Eyestay 20mm Dial C + Pawl Caps"/>
    <x v="2"/>
    <n v="100"/>
    <n v="299"/>
    <n v="2.99"/>
    <x v="297"/>
  </r>
  <r>
    <x v="0"/>
    <s v="Athletic"/>
    <x v="1"/>
    <s v="Adidas Golf"/>
    <s v="Dial"/>
    <x v="15"/>
    <s v="IP1 L Eyestay 20mm Dial C + Pawl Caps"/>
    <x v="2"/>
    <n v="100"/>
    <n v="299"/>
    <n v="2.99"/>
    <x v="297"/>
  </r>
  <r>
    <x v="0"/>
    <s v="Athletic"/>
    <x v="1"/>
    <s v="Adidas Golf"/>
    <s v="Dial"/>
    <x v="15"/>
    <s v="IP1 L Eyestay 20mm Dial C + Pawl Caps"/>
    <x v="3"/>
    <n v="1660"/>
    <n v="4933.5"/>
    <n v="2.971987951807229"/>
    <x v="298"/>
  </r>
  <r>
    <x v="0"/>
    <s v="Athletic"/>
    <x v="1"/>
    <s v="Adidas Golf"/>
    <s v="Dial"/>
    <x v="15"/>
    <s v="IP1 L Eyestay 20mm Dial C + Pawl Caps"/>
    <x v="3"/>
    <n v="2265"/>
    <n v="6727.5"/>
    <n v="2.9701986754966887"/>
    <x v="299"/>
  </r>
  <r>
    <x v="0"/>
    <s v="Athletic"/>
    <x v="1"/>
    <s v="Adidas Golf"/>
    <s v="Dial"/>
    <x v="15"/>
    <s v="IP1 L Eyestay 20mm Dial C + Pawl Caps"/>
    <x v="3"/>
    <n v="950"/>
    <n v="2840.5"/>
    <n v="2.99"/>
    <x v="297"/>
  </r>
  <r>
    <x v="0"/>
    <s v="Athletic"/>
    <x v="1"/>
    <s v="Adidas Golf"/>
    <s v="Dial"/>
    <x v="15"/>
    <s v="IP1 L Eyestay 20mm Dial C + Pawl Caps"/>
    <x v="3"/>
    <n v="3215"/>
    <n v="9568"/>
    <n v="2.9760497667185071"/>
    <x v="300"/>
  </r>
  <r>
    <x v="0"/>
    <s v="Athletic"/>
    <x v="1"/>
    <s v="Adidas Golf"/>
    <s v="Dial"/>
    <x v="15"/>
    <s v="IP1 L Eyestay 20mm Dial C + Pawl Caps"/>
    <x v="0"/>
    <n v="9140"/>
    <n v="27209"/>
    <n v="2.9769146608315098"/>
    <x v="301"/>
  </r>
  <r>
    <x v="0"/>
    <s v="Athletic"/>
    <x v="1"/>
    <s v="Adidas Golf"/>
    <s v="Dial"/>
    <x v="15"/>
    <s v="IP1 L Eyestay 20mm Dial C + Pawl Caps"/>
    <x v="0"/>
    <n v="1150"/>
    <n v="3438.5"/>
    <n v="2.99"/>
    <x v="297"/>
  </r>
  <r>
    <x v="0"/>
    <s v="Athletic"/>
    <x v="1"/>
    <s v="Adidas Golf"/>
    <s v="Dial"/>
    <x v="15"/>
    <s v="IP1 L Eyestay 20mm Dial C + Pawl Caps"/>
    <x v="0"/>
    <n v="1310"/>
    <n v="3887"/>
    <n v="2.9671755725190838"/>
    <x v="302"/>
  </r>
  <r>
    <x v="0"/>
    <s v="Athletic"/>
    <x v="1"/>
    <s v="Adidas Golf"/>
    <s v="Dial"/>
    <x v="15"/>
    <s v="IP1 L Eyestay 20mm Dial C + Pawl Caps"/>
    <x v="0"/>
    <n v="3115"/>
    <n v="9269"/>
    <n v="2.9756019261637241"/>
    <x v="303"/>
  </r>
  <r>
    <x v="0"/>
    <s v="Athletic"/>
    <x v="1"/>
    <s v="Adidas Golf"/>
    <s v="Dial"/>
    <x v="15"/>
    <s v="IP1 L Eyestay 20mm Dial C + Pawl Caps"/>
    <x v="0"/>
    <n v="100"/>
    <n v="299"/>
    <n v="2.99"/>
    <x v="297"/>
  </r>
  <r>
    <x v="0"/>
    <s v="Athletic"/>
    <x v="1"/>
    <s v="Adidas Golf"/>
    <s v="Dial"/>
    <x v="15"/>
    <s v="IP1 L Eyestay 20mm Dial C + Pawl Caps"/>
    <x v="0"/>
    <n v="0"/>
    <n v="0"/>
    <e v="#DIV/0!"/>
    <x v="255"/>
  </r>
  <r>
    <x v="0"/>
    <s v="Athletic"/>
    <x v="1"/>
    <s v="Adidas Golf"/>
    <s v="Guide"/>
    <x v="11"/>
    <s v="Lace Guide, FormTX 2, 15mm"/>
    <x v="1"/>
    <n v="20900"/>
    <n v="3135"/>
    <n v="0.15"/>
    <x v="205"/>
  </r>
  <r>
    <x v="0"/>
    <s v="Athletic"/>
    <x v="1"/>
    <s v="Adidas Golf"/>
    <s v="Guide"/>
    <x v="13"/>
    <s v="Tubing TX"/>
    <x v="1"/>
    <n v="10830"/>
    <n v="3060.9"/>
    <n v="0.28263157894736846"/>
    <x v="304"/>
  </r>
  <r>
    <x v="0"/>
    <s v="Athletic"/>
    <x v="1"/>
    <s v="Adidas Golf"/>
    <s v="Dial"/>
    <x v="4"/>
    <s v="L6 L Eyestay 20mm Dial R"/>
    <x v="1"/>
    <n v="1335"/>
    <n v="3007.75"/>
    <n v="2.2529962546816478"/>
    <x v="305"/>
  </r>
  <r>
    <x v="0"/>
    <s v="Athletic"/>
    <x v="1"/>
    <s v="Adidas Golf"/>
    <s v="Dial"/>
    <x v="15"/>
    <s v="IP1 L Eyestay 20mm Dial C + Pawl Caps"/>
    <x v="0"/>
    <n v="975"/>
    <n v="2934.75"/>
    <n v="3.01"/>
    <x v="306"/>
  </r>
  <r>
    <x v="0"/>
    <s v="Athletic"/>
    <x v="1"/>
    <s v="Adidas Golf"/>
    <s v="Dial"/>
    <x v="15"/>
    <s v="IP1 L Eyestay 20mm Dial C + Pawl Caps"/>
    <x v="0"/>
    <n v="900"/>
    <n v="2709"/>
    <n v="3.01"/>
    <x v="306"/>
  </r>
  <r>
    <x v="0"/>
    <s v="Athletic"/>
    <x v="1"/>
    <s v="Adidas Golf"/>
    <s v="Dial"/>
    <x v="4"/>
    <s v="L6 R Eyestay 20mm Dial R"/>
    <x v="1"/>
    <n v="1335"/>
    <n v="3007.75"/>
    <n v="2.2529962546816478"/>
    <x v="305"/>
  </r>
  <r>
    <x v="0"/>
    <s v="Athletic"/>
    <x v="1"/>
    <s v="Adidas Golf"/>
    <s v="Guide"/>
    <x v="12"/>
    <s v="Lace Guide, FormTX, Stitch, 25mmBlack"/>
    <x v="1"/>
    <n v="21400"/>
    <n v="2996"/>
    <n v="0.14000000000000001"/>
    <x v="106"/>
  </r>
  <r>
    <x v="0"/>
    <s v="Athletic"/>
    <x v="1"/>
    <s v="Adidas Golf"/>
    <s v="Dial"/>
    <x v="15"/>
    <s v="IP1 R Eyestay 20mm Dial C + Pawl Caps"/>
    <x v="2"/>
    <n v="100"/>
    <n v="299"/>
    <n v="2.99"/>
    <x v="297"/>
  </r>
  <r>
    <x v="0"/>
    <s v="Athletic"/>
    <x v="1"/>
    <s v="Adidas Golf"/>
    <s v="Dial"/>
    <x v="15"/>
    <s v="IP1 R Eyestay 20mm Dial C + Pawl Caps"/>
    <x v="2"/>
    <n v="100"/>
    <n v="299"/>
    <n v="2.99"/>
    <x v="297"/>
  </r>
  <r>
    <x v="0"/>
    <s v="Athletic"/>
    <x v="1"/>
    <s v="Adidas Golf"/>
    <s v="Dial"/>
    <x v="15"/>
    <s v="IP1 R Eyestay 20mm Dial C + Pawl Caps"/>
    <x v="3"/>
    <n v="1660"/>
    <n v="4933.5"/>
    <n v="2.971987951807229"/>
    <x v="298"/>
  </r>
  <r>
    <x v="0"/>
    <s v="Athletic"/>
    <x v="1"/>
    <s v="Adidas Golf"/>
    <s v="Dial"/>
    <x v="15"/>
    <s v="IP1 R Eyestay 20mm Dial C + Pawl Caps"/>
    <x v="3"/>
    <n v="2265"/>
    <n v="6727.5"/>
    <n v="2.9701986754966887"/>
    <x v="299"/>
  </r>
  <r>
    <x v="0"/>
    <s v="Athletic"/>
    <x v="1"/>
    <s v="Adidas Golf"/>
    <s v="Dial"/>
    <x v="15"/>
    <s v="IP1 R Eyestay 20mm Dial C + Pawl Caps"/>
    <x v="3"/>
    <n v="950"/>
    <n v="2840.5"/>
    <n v="2.99"/>
    <x v="297"/>
  </r>
  <r>
    <x v="0"/>
    <s v="Athletic"/>
    <x v="1"/>
    <s v="Adidas Golf"/>
    <s v="Dial"/>
    <x v="15"/>
    <s v="IP1 R Eyestay 20mm Dial C + Pawl Caps"/>
    <x v="3"/>
    <n v="3215"/>
    <n v="9568"/>
    <n v="2.9760497667185071"/>
    <x v="300"/>
  </r>
  <r>
    <x v="0"/>
    <s v="Athletic"/>
    <x v="1"/>
    <s v="Adidas Golf"/>
    <s v="Dial"/>
    <x v="15"/>
    <s v="IP1 R Eyestay 20mm Dial C + Pawl Caps"/>
    <x v="0"/>
    <n v="9140"/>
    <n v="27209"/>
    <n v="2.9769146608315098"/>
    <x v="301"/>
  </r>
  <r>
    <x v="0"/>
    <s v="Athletic"/>
    <x v="1"/>
    <s v="Adidas Golf"/>
    <s v="Dial"/>
    <x v="15"/>
    <s v="IP1 R Eyestay 20mm Dial C + Pawl Caps"/>
    <x v="0"/>
    <n v="1150"/>
    <n v="3438.5"/>
    <n v="2.99"/>
    <x v="297"/>
  </r>
  <r>
    <x v="0"/>
    <s v="Athletic"/>
    <x v="1"/>
    <s v="Adidas Golf"/>
    <s v="Dial"/>
    <x v="15"/>
    <s v="IP1 R Eyestay 20mm Dial C + Pawl Caps"/>
    <x v="0"/>
    <n v="1310"/>
    <n v="3887"/>
    <n v="2.9671755725190838"/>
    <x v="302"/>
  </r>
  <r>
    <x v="0"/>
    <s v="Athletic"/>
    <x v="1"/>
    <s v="Adidas Golf"/>
    <s v="Dial"/>
    <x v="15"/>
    <s v="IP1 R Eyestay 20mm Dial C + Pawl Caps"/>
    <x v="0"/>
    <n v="3115"/>
    <n v="9269"/>
    <n v="2.9756019261637241"/>
    <x v="303"/>
  </r>
  <r>
    <x v="0"/>
    <s v="Athletic"/>
    <x v="1"/>
    <s v="Adidas Golf"/>
    <s v="Dial"/>
    <x v="15"/>
    <s v="IP1 R Eyestay 20mm Dial C + Pawl Caps"/>
    <x v="0"/>
    <n v="100"/>
    <n v="299"/>
    <n v="2.99"/>
    <x v="297"/>
  </r>
  <r>
    <x v="0"/>
    <s v="Athletic"/>
    <x v="1"/>
    <s v="Adidas Golf"/>
    <s v="Dial"/>
    <x v="15"/>
    <s v="IP1 R Eyestay 20mm Dial C + Pawl Caps"/>
    <x v="0"/>
    <n v="0"/>
    <n v="0"/>
    <e v="#DIV/0!"/>
    <x v="255"/>
  </r>
  <r>
    <x v="0"/>
    <s v="Athletic"/>
    <x v="1"/>
    <s v="Adidas Golf"/>
    <s v="Bayonet"/>
    <x v="0"/>
    <s v="L6 Bayonet Eyestay"/>
    <x v="1"/>
    <n v="22750"/>
    <n v="2957.5"/>
    <n v="0.13"/>
    <x v="0"/>
  </r>
  <r>
    <x v="0"/>
    <s v="Athletic"/>
    <x v="1"/>
    <s v="Adidas Golf"/>
    <s v="Dial"/>
    <x v="7"/>
    <s v="Li2 L Eyestay Dial C"/>
    <x v="1"/>
    <n v="1060"/>
    <n v="2877"/>
    <n v="2.7141509433962265"/>
    <x v="307"/>
  </r>
  <r>
    <x v="0"/>
    <s v="Athletic"/>
    <x v="1"/>
    <s v="Adidas Golf"/>
    <s v="Dial"/>
    <x v="7"/>
    <s v="Li2 L Eyestay Dial C"/>
    <x v="1"/>
    <n v="1025"/>
    <n v="2808.5"/>
    <n v="2.74"/>
    <x v="308"/>
  </r>
  <r>
    <x v="0"/>
    <s v="Athletic"/>
    <x v="1"/>
    <s v="Adidas Golf"/>
    <s v="Dial"/>
    <x v="15"/>
    <s v="IP1 R Eyestay 20mm Dial C + Pawl Caps"/>
    <x v="0"/>
    <n v="975"/>
    <n v="2934.75"/>
    <n v="3.01"/>
    <x v="306"/>
  </r>
  <r>
    <x v="0"/>
    <s v="Athletic"/>
    <x v="1"/>
    <s v="Adidas Golf"/>
    <s v="Dial"/>
    <x v="15"/>
    <s v="IP1 R Eyestay 20mm Dial C + Pawl Caps"/>
    <x v="0"/>
    <n v="900"/>
    <n v="2709"/>
    <n v="3.01"/>
    <x v="306"/>
  </r>
  <r>
    <x v="0"/>
    <s v="Athletic"/>
    <x v="1"/>
    <s v="Adidas Golf"/>
    <s v="Dial"/>
    <x v="7"/>
    <s v="Li2 R Eyestay Dial C"/>
    <x v="1"/>
    <n v="1025"/>
    <n v="2808.5"/>
    <n v="2.74"/>
    <x v="308"/>
  </r>
  <r>
    <x v="0"/>
    <s v="Athletic"/>
    <x v="1"/>
    <s v="Adidas Golf"/>
    <s v="Dial"/>
    <x v="20"/>
    <s v="L6 L Eyestay 20mm Dial J"/>
    <x v="1"/>
    <n v="3550"/>
    <n v="2784.75"/>
    <n v="0.78443661971830991"/>
    <x v="309"/>
  </r>
  <r>
    <x v="0"/>
    <s v="Athletic"/>
    <x v="1"/>
    <s v="Adidas Golf"/>
    <s v="Dial"/>
    <x v="26"/>
    <s v="DNR L4 Tongue Dial F"/>
    <x v="5"/>
    <n v="1755"/>
    <n v="4340"/>
    <n v="2.4729344729344729"/>
    <x v="310"/>
  </r>
  <r>
    <x v="0"/>
    <s v="Athletic"/>
    <x v="1"/>
    <s v="Adidas Golf"/>
    <s v="Dial"/>
    <x v="26"/>
    <s v="DNR L4 Tongue Dial F"/>
    <x v="5"/>
    <n v="5630"/>
    <n v="13888"/>
    <n v="2.4667850799289521"/>
    <x v="311"/>
  </r>
  <r>
    <x v="0"/>
    <s v="Athletic"/>
    <x v="1"/>
    <s v="Adidas Golf"/>
    <s v="Dial"/>
    <x v="26"/>
    <s v="DNR L4 Tongue Dial F"/>
    <x v="5"/>
    <n v="950"/>
    <n v="2422.5"/>
    <n v="2.5499999999999998"/>
    <x v="312"/>
  </r>
  <r>
    <x v="0"/>
    <s v="Athletic"/>
    <x v="1"/>
    <s v="Adidas Golf"/>
    <s v="Dial"/>
    <x v="26"/>
    <s v="DNR L4 Tongue Dial F"/>
    <x v="5"/>
    <n v="500"/>
    <n v="1275"/>
    <n v="2.5499999999999998"/>
    <x v="312"/>
  </r>
  <r>
    <x v="0"/>
    <s v="Athletic"/>
    <x v="1"/>
    <s v="Adidas Golf"/>
    <s v="Dial"/>
    <x v="26"/>
    <s v="L4 Tongue Dial F14-4203 TPX/Ptd. 877 C"/>
    <x v="5"/>
    <n v="14570"/>
    <n v="37410"/>
    <n v="2.5676046671242281"/>
    <x v="313"/>
  </r>
  <r>
    <x v="0"/>
    <s v="Athletic"/>
    <x v="1"/>
    <s v="Adidas Golf"/>
    <s v="Dial"/>
    <x v="26"/>
    <s v="L4 Tongue Dial F14-4203 TPX/Ptd. 877 C"/>
    <x v="5"/>
    <n v="12015"/>
    <n v="31259.75"/>
    <n v="2.6017270079067831"/>
    <x v="314"/>
  </r>
  <r>
    <x v="0"/>
    <s v="Athletic"/>
    <x v="1"/>
    <s v="Adidas Golf"/>
    <s v="Dial"/>
    <x v="26"/>
    <s v="L4 Tongue Dial F14-4203 TPX/Ptd. 877 C"/>
    <x v="5"/>
    <n v="12665"/>
    <n v="33390"/>
    <n v="2.6363995262534545"/>
    <x v="315"/>
  </r>
  <r>
    <x v="0"/>
    <s v="Athletic"/>
    <x v="1"/>
    <s v="Adidas Golf"/>
    <s v="Dial"/>
    <x v="26"/>
    <s v="L4 Tongue Dial F14-4203 TPX/Ptd. 877 C"/>
    <x v="5"/>
    <n v="1835"/>
    <n v="4836.25"/>
    <n v="2.6355585831062669"/>
    <x v="316"/>
  </r>
  <r>
    <x v="0"/>
    <s v="Athletic"/>
    <x v="1"/>
    <s v="Adidas Golf"/>
    <s v="Dial"/>
    <x v="26"/>
    <s v="L4 Tongue Dial F14-4203 TPX/Ptd. 877 C"/>
    <x v="5"/>
    <n v="4250"/>
    <n v="11196.25"/>
    <n v="2.6344117647058822"/>
    <x v="317"/>
  </r>
  <r>
    <x v="0"/>
    <s v="Athletic"/>
    <x v="1"/>
    <s v="Adidas Golf"/>
    <s v="Dial"/>
    <x v="26"/>
    <s v="L4 Tongue Dial F14-4203 TPX/Ptd. 877 C"/>
    <x v="5"/>
    <n v="4575"/>
    <n v="12057.5"/>
    <n v="2.6355191256830599"/>
    <x v="318"/>
  </r>
  <r>
    <x v="0"/>
    <s v="Athletic"/>
    <x v="1"/>
    <s v="Adidas Golf"/>
    <s v="Dial"/>
    <x v="26"/>
    <s v="L4 Tongue Dial F14-4203 TPX/Ptd. 877 C"/>
    <x v="4"/>
    <n v="12715"/>
    <n v="31998.75"/>
    <n v="2.5166142351553282"/>
    <x v="319"/>
  </r>
  <r>
    <x v="0"/>
    <s v="Athletic"/>
    <x v="1"/>
    <s v="Adidas Golf"/>
    <s v="Dial"/>
    <x v="26"/>
    <s v="L4 Tongue Dial F14-4203 TPX/Ptd. 877 C"/>
    <x v="4"/>
    <n v="7740"/>
    <n v="20405"/>
    <n v="2.6363049095607236"/>
    <x v="320"/>
  </r>
  <r>
    <x v="0"/>
    <s v="Athletic"/>
    <x v="1"/>
    <s v="Adidas Golf"/>
    <s v="Dial"/>
    <x v="26"/>
    <s v="L4 Tongue Dial F14-4203 TPX/Ptd. 877 C"/>
    <x v="4"/>
    <n v="500"/>
    <n v="1325"/>
    <n v="2.65"/>
    <x v="321"/>
  </r>
  <r>
    <x v="0"/>
    <s v="Athletic"/>
    <x v="1"/>
    <s v="Adidas Golf"/>
    <s v="Dial"/>
    <x v="26"/>
    <s v="L4 Tongue Dial F-4 White"/>
    <x v="5"/>
    <n v="950"/>
    <n v="2375"/>
    <n v="2.5"/>
    <x v="322"/>
  </r>
  <r>
    <x v="0"/>
    <s v="Athletic"/>
    <x v="1"/>
    <s v="Adidas Golf"/>
    <s v="Dial"/>
    <x v="26"/>
    <s v="L4 Tongue Dial F-4 White"/>
    <x v="5"/>
    <n v="8245"/>
    <n v="20643.5"/>
    <n v="2.5037598544572468"/>
    <x v="323"/>
  </r>
  <r>
    <x v="0"/>
    <s v="Athletic"/>
    <x v="1"/>
    <s v="Adidas Golf"/>
    <s v="Dial"/>
    <x v="26"/>
    <s v="L4 Tongue Dial F-4 White"/>
    <x v="5"/>
    <n v="9455"/>
    <n v="24158"/>
    <n v="2.5550502379693283"/>
    <x v="324"/>
  </r>
  <r>
    <x v="0"/>
    <s v="Athletic"/>
    <x v="1"/>
    <s v="Adidas Golf"/>
    <s v="Dial"/>
    <x v="26"/>
    <s v="L4 Tongue Dial F-4 White"/>
    <x v="5"/>
    <n v="500"/>
    <n v="1285"/>
    <n v="2.57"/>
    <x v="325"/>
  </r>
  <r>
    <x v="0"/>
    <s v="Athletic"/>
    <x v="1"/>
    <s v="Adidas Golf"/>
    <s v="Dial"/>
    <x v="26"/>
    <s v="L4 Tongue Dial F-4 White"/>
    <x v="5"/>
    <n v="7765"/>
    <n v="19853.25"/>
    <n v="2.5567611075338057"/>
    <x v="326"/>
  </r>
  <r>
    <x v="0"/>
    <s v="Athletic"/>
    <x v="1"/>
    <s v="Adidas Golf"/>
    <s v="Dial"/>
    <x v="26"/>
    <s v="L4 Tongue Dial F-4 White"/>
    <x v="5"/>
    <n v="500"/>
    <n v="1285"/>
    <n v="2.57"/>
    <x v="325"/>
  </r>
  <r>
    <x v="0"/>
    <s v="Athletic"/>
    <x v="1"/>
    <s v="Adidas Golf"/>
    <s v="Dial"/>
    <x v="26"/>
    <s v="L4 Tongue Dial F-4 White"/>
    <x v="4"/>
    <n v="3070"/>
    <n v="7838.5"/>
    <n v="2.5532573289902278"/>
    <x v="327"/>
  </r>
  <r>
    <x v="0"/>
    <s v="Athletic"/>
    <x v="1"/>
    <s v="Adidas Golf"/>
    <s v="Dial"/>
    <x v="26"/>
    <s v="L4 Tongue Dial F-4 White"/>
    <x v="4"/>
    <n v="6005"/>
    <n v="15355.75"/>
    <n v="2.5571606994171523"/>
    <x v="328"/>
  </r>
  <r>
    <x v="0"/>
    <s v="Athletic"/>
    <x v="1"/>
    <s v="Adidas Golf"/>
    <s v="Dial"/>
    <x v="27"/>
    <s v="L5 20mm EyestayDial B-14-4203 TPX/877 C"/>
    <x v="5"/>
    <n v="500"/>
    <n v="1250"/>
    <n v="2.5"/>
    <x v="322"/>
  </r>
  <r>
    <x v="0"/>
    <s v="Athletic"/>
    <x v="1"/>
    <s v="Adidas Golf"/>
    <s v="Dial"/>
    <x v="27"/>
    <s v="L5 20mm EyestayDial B-14-4203 TPX/877 C"/>
    <x v="5"/>
    <n v="500"/>
    <n v="1250"/>
    <n v="2.5"/>
    <x v="322"/>
  </r>
  <r>
    <x v="0"/>
    <s v="Athletic"/>
    <x v="1"/>
    <s v="Adidas Golf"/>
    <s v="Dial"/>
    <x v="27"/>
    <s v="L5 Tongue Dial DFoil Gray/#1011/C27"/>
    <x v="5"/>
    <n v="1780"/>
    <n v="4437.5"/>
    <n v="2.4929775280898876"/>
    <x v="329"/>
  </r>
  <r>
    <x v="0"/>
    <s v="Athletic"/>
    <x v="1"/>
    <s v="Adidas Golf"/>
    <s v="Dial"/>
    <x v="27"/>
    <s v="L5 Tongue Dial DQ610-2-3/Art#1011/C27"/>
    <x v="5"/>
    <n v="2235"/>
    <n v="5607"/>
    <n v="2.5087248322147651"/>
    <x v="330"/>
  </r>
  <r>
    <x v="0"/>
    <s v="Athletic"/>
    <x v="1"/>
    <s v="Adidas Golf"/>
    <s v="Dial"/>
    <x v="27"/>
    <s v="L5 Tongue Dial DQ610-2-3/Art#1011/C27"/>
    <x v="5"/>
    <n v="2460"/>
    <n v="6174"/>
    <n v="2.5097560975609756"/>
    <x v="331"/>
  </r>
  <r>
    <x v="0"/>
    <s v="Athletic"/>
    <x v="1"/>
    <s v="Adidas Golf"/>
    <s v="Dial"/>
    <x v="27"/>
    <s v="L5 Tongue Dial DQ610-2-3/Art#1011/C27"/>
    <x v="5"/>
    <n v="2160"/>
    <n v="5525.5"/>
    <n v="2.5581018518518519"/>
    <x v="332"/>
  </r>
  <r>
    <x v="0"/>
    <s v="Athletic"/>
    <x v="1"/>
    <s v="Adidas Golf"/>
    <s v="Dial"/>
    <x v="27"/>
    <s v="L5 Tongue Dial DQ610-2-3/Art#1011/C27"/>
    <x v="5"/>
    <n v="500"/>
    <n v="1285"/>
    <n v="2.57"/>
    <x v="325"/>
  </r>
  <r>
    <x v="0"/>
    <s v="Athletic"/>
    <x v="1"/>
    <s v="Adidas Golf"/>
    <s v="Dial"/>
    <x v="27"/>
    <s v="L5 Tongue Dial DQ610-2-3/Art#1011/C27"/>
    <x v="5"/>
    <n v="1635"/>
    <n v="4176.25"/>
    <n v="2.5542813455657494"/>
    <x v="333"/>
  </r>
  <r>
    <x v="0"/>
    <s v="Athletic"/>
    <x v="1"/>
    <s v="Adidas Golf"/>
    <s v="Dial"/>
    <x v="27"/>
    <s v="L5 Tongue Dial DQ610-2-3/Art#1011/C27"/>
    <x v="5"/>
    <n v="6490"/>
    <n v="16576.5"/>
    <n v="2.5541602465331277"/>
    <x v="334"/>
  </r>
  <r>
    <x v="0"/>
    <s v="Athletic"/>
    <x v="1"/>
    <s v="Adidas Golf"/>
    <s v="Dial"/>
    <x v="27"/>
    <s v="L5 Tongue Dial DQ610-2-3/Art#1011/C43"/>
    <x v="5"/>
    <n v="1960"/>
    <n v="4914"/>
    <n v="2.5071428571428571"/>
    <x v="335"/>
  </r>
  <r>
    <x v="0"/>
    <s v="Athletic"/>
    <x v="1"/>
    <s v="Adidas Golf"/>
    <s v="Dial"/>
    <x v="27"/>
    <s v="L5 Tongue Dial DQ610-2-3/Art#1085/C44"/>
    <x v="5"/>
    <n v="1610"/>
    <n v="4000"/>
    <n v="2.4844720496894408"/>
    <x v="336"/>
  </r>
  <r>
    <x v="0"/>
    <s v="Athletic"/>
    <x v="1"/>
    <s v="Adidas Golf"/>
    <s v="Dial"/>
    <x v="27"/>
    <s v="L5 Tongue Dial DQ610-2-3/Art#1085/C44"/>
    <x v="5"/>
    <n v="500"/>
    <n v="1285"/>
    <n v="2.57"/>
    <x v="325"/>
  </r>
  <r>
    <x v="0"/>
    <s v="Athletic"/>
    <x v="1"/>
    <s v="Adidas Golf"/>
    <s v="Dial"/>
    <x v="27"/>
    <s v="L5 Tongue Dial DQ610-2-3/Artwrk#1089/C41"/>
    <x v="5"/>
    <n v="3172"/>
    <n v="7812.5"/>
    <n v="2.4629571248423709"/>
    <x v="337"/>
  </r>
  <r>
    <x v="0"/>
    <s v="Athletic"/>
    <x v="1"/>
    <s v="Adidas Golf"/>
    <s v="Dial"/>
    <x v="27"/>
    <s v="L5 Tongue Dial DQ610-2-3/Artwrk#1089/C41"/>
    <x v="5"/>
    <n v="1560"/>
    <n v="3875"/>
    <n v="2.483974358974359"/>
    <x v="338"/>
  </r>
  <r>
    <x v="0"/>
    <s v="Athletic"/>
    <x v="1"/>
    <s v="Adidas Golf"/>
    <s v="Dial"/>
    <x v="27"/>
    <s v="L5 Tongue Dial DWht/C20"/>
    <x v="5"/>
    <n v="1205"/>
    <n v="3000"/>
    <n v="2.4896265560165975"/>
    <x v="339"/>
  </r>
  <r>
    <x v="0"/>
    <s v="Athletic"/>
    <x v="1"/>
    <s v="Adidas Golf"/>
    <s v="Dial"/>
    <x v="27"/>
    <s v="L5 Tongue Dial DWht/C20"/>
    <x v="5"/>
    <n v="500"/>
    <n v="1250"/>
    <n v="2.5"/>
    <x v="322"/>
  </r>
  <r>
    <x v="0"/>
    <s v="Athletic"/>
    <x v="1"/>
    <s v="Adidas Golf"/>
    <s v="Dial"/>
    <x v="27"/>
    <s v="L5 Tongue Dial DWht/C20"/>
    <x v="5"/>
    <n v="500"/>
    <n v="1285"/>
    <n v="2.57"/>
    <x v="325"/>
  </r>
  <r>
    <x v="0"/>
    <s v="Athletic"/>
    <x v="1"/>
    <s v="Adidas Golf"/>
    <s v="Dial"/>
    <x v="27"/>
    <s v="L5 Tongue Dial DWht/C20"/>
    <x v="5"/>
    <n v="575"/>
    <n v="1477.75"/>
    <n v="2.57"/>
    <x v="325"/>
  </r>
  <r>
    <x v="0"/>
    <s v="Athletic"/>
    <x v="1"/>
    <s v="Adidas Golf"/>
    <s v="Dial"/>
    <x v="27"/>
    <s v="L5 Tongue Dial DWht/C20"/>
    <x v="5"/>
    <n v="4045"/>
    <n v="10344.25"/>
    <n v="2.5572929542645242"/>
    <x v="340"/>
  </r>
  <r>
    <x v="0"/>
    <s v="Athletic"/>
    <x v="1"/>
    <s v="Adidas Golf"/>
    <s v="Dial"/>
    <x v="27"/>
    <s v="L5 Tongue Dial DWht/C20"/>
    <x v="5"/>
    <n v="1210"/>
    <n v="3084"/>
    <n v="2.5487603305785123"/>
    <x v="341"/>
  </r>
  <r>
    <x v="0"/>
    <s v="Athletic"/>
    <x v="1"/>
    <s v="Adidas Golf"/>
    <s v="Dial"/>
    <x v="27"/>
    <s v="L5 Tongue Dial DWht/C20"/>
    <x v="5"/>
    <n v="500"/>
    <n v="1285"/>
    <n v="2.57"/>
    <x v="325"/>
  </r>
  <r>
    <x v="0"/>
    <s v="Athletic"/>
    <x v="1"/>
    <s v="Adidas Golf"/>
    <s v="Dial"/>
    <x v="27"/>
    <s v="L5 Tongue Dial DWht/C20"/>
    <x v="5"/>
    <n v="2410"/>
    <n v="6168"/>
    <n v="2.559336099585062"/>
    <x v="342"/>
  </r>
  <r>
    <x v="0"/>
    <s v="Athletic"/>
    <x v="1"/>
    <s v="Adidas Golf"/>
    <s v="Dial"/>
    <x v="27"/>
    <s v="L5 Tongue Dial DWht/C20"/>
    <x v="5"/>
    <n v="6465"/>
    <n v="16512.25"/>
    <n v="2.5540989945862336"/>
    <x v="343"/>
  </r>
  <r>
    <x v="0"/>
    <s v="Athletic"/>
    <x v="1"/>
    <s v="Adidas Golf"/>
    <s v="Dial"/>
    <x v="27"/>
    <s v="L5 Tongue Dial DWht/C4"/>
    <x v="5"/>
    <n v="2590"/>
    <n v="6437.5"/>
    <n v="2.4855212355212357"/>
    <x v="344"/>
  </r>
  <r>
    <x v="0"/>
    <s v="Athletic"/>
    <x v="1"/>
    <s v="Adidas Golf"/>
    <s v="Dial"/>
    <x v="27"/>
    <s v="L5 Tongue Dial DWht/C4"/>
    <x v="5"/>
    <n v="2560"/>
    <n v="6375"/>
    <n v="2.490234375"/>
    <x v="345"/>
  </r>
  <r>
    <x v="0"/>
    <s v="Athletic"/>
    <x v="1"/>
    <s v="Adidas Golf"/>
    <s v="Dial"/>
    <x v="27"/>
    <s v="L5 Tongue Dial DWht/C4"/>
    <x v="5"/>
    <n v="0"/>
    <n v="0"/>
    <e v="#DIV/0!"/>
    <x v="255"/>
  </r>
  <r>
    <x v="0"/>
    <s v="Athletic"/>
    <x v="1"/>
    <s v="Adidas Golf"/>
    <s v="Dial"/>
    <x v="28"/>
    <s v="L5 Tongue Small FlangeDial F- 4 White"/>
    <x v="5"/>
    <n v="7790"/>
    <n v="10385"/>
    <n v="1.3331193838254172"/>
    <x v="346"/>
  </r>
  <r>
    <x v="0"/>
    <s v="Athletic"/>
    <x v="1"/>
    <s v="Adidas Golf"/>
    <s v="Dial"/>
    <x v="28"/>
    <s v="L5 Tongue Small FlangeDial F- 4 White"/>
    <x v="5"/>
    <n v="1760"/>
    <n v="2345"/>
    <n v="1.3323863636363635"/>
    <x v="347"/>
  </r>
  <r>
    <x v="0"/>
    <s v="Athletic"/>
    <x v="1"/>
    <s v="Adidas Golf"/>
    <s v="Dial"/>
    <x v="28"/>
    <s v="L5 Tongue Small FlangeDial F- 4 White"/>
    <x v="5"/>
    <n v="6030"/>
    <n v="8280"/>
    <n v="1.3731343283582089"/>
    <x v="348"/>
  </r>
  <r>
    <x v="0"/>
    <s v="Athletic"/>
    <x v="1"/>
    <s v="Adidas Golf"/>
    <s v="Dial"/>
    <x v="29"/>
    <s v="L6 L Eyestay 25mm Dial A"/>
    <x v="5"/>
    <n v="1325"/>
    <n v="3299.25"/>
    <n v="2.4900000000000002"/>
    <x v="349"/>
  </r>
  <r>
    <x v="0"/>
    <s v="Athletic"/>
    <x v="1"/>
    <s v="Adidas Golf"/>
    <s v="Dial"/>
    <x v="29"/>
    <s v="L6 L Eyestay 25mm Dial A"/>
    <x v="5"/>
    <n v="4320"/>
    <n v="10707"/>
    <n v="2.4784722222222224"/>
    <x v="350"/>
  </r>
  <r>
    <x v="0"/>
    <s v="Athletic"/>
    <x v="1"/>
    <s v="Adidas Golf"/>
    <s v="Dial"/>
    <x v="29"/>
    <s v="L6 L Eyestay 25mm Dial AClear/Q776-3-5/877 C"/>
    <x v="5"/>
    <n v="500"/>
    <n v="1245"/>
    <n v="2.4900000000000002"/>
    <x v="349"/>
  </r>
  <r>
    <x v="0"/>
    <s v="Athletic"/>
    <x v="1"/>
    <s v="Adidas Golf"/>
    <s v="Dial"/>
    <x v="29"/>
    <s v="L6 R Eyestay 25mm Dial A"/>
    <x v="5"/>
    <n v="1325"/>
    <n v="3299.25"/>
    <n v="2.4900000000000002"/>
    <x v="349"/>
  </r>
  <r>
    <x v="0"/>
    <s v="Athletic"/>
    <x v="1"/>
    <s v="Adidas Golf"/>
    <s v="Dial"/>
    <x v="30"/>
    <s v="DNR L6 R Tongue Dial C"/>
    <x v="4"/>
    <n v="5280"/>
    <n v="11707.5"/>
    <n v="2.2173295454545454"/>
    <x v="351"/>
  </r>
  <r>
    <x v="0"/>
    <s v="Athletic"/>
    <x v="1"/>
    <s v="Adidas Golf"/>
    <s v="Dial"/>
    <x v="30"/>
    <s v="DNR L6 R Tongue Dial C"/>
    <x v="5"/>
    <n v="1705"/>
    <n v="3689"/>
    <n v="2.1636363636363636"/>
    <x v="352"/>
  </r>
  <r>
    <x v="0"/>
    <s v="Athletic"/>
    <x v="1"/>
    <s v="Adidas Golf"/>
    <s v="Dial"/>
    <x v="30"/>
    <s v="DNR L6 R Tongue Dial C"/>
    <x v="5"/>
    <n v="14920"/>
    <n v="32224.5"/>
    <n v="2.1598190348525468"/>
    <x v="353"/>
  </r>
  <r>
    <x v="0"/>
    <s v="Athletic"/>
    <x v="1"/>
    <s v="Adidas Golf"/>
    <s v="Dial"/>
    <x v="30"/>
    <s v="DNR L6 R Tongue Dial C"/>
    <x v="5"/>
    <n v="3340"/>
    <n v="7414.75"/>
    <n v="2.2199850299401196"/>
    <x v="354"/>
  </r>
  <r>
    <x v="0"/>
    <s v="Athletic"/>
    <x v="1"/>
    <s v="Adidas Golf"/>
    <s v="Dial"/>
    <x v="30"/>
    <s v="DNR L6 R Tongue Dial C"/>
    <x v="5"/>
    <n v="14535"/>
    <n v="32223.5"/>
    <n v="2.2169590643274852"/>
    <x v="355"/>
  </r>
  <r>
    <x v="0"/>
    <s v="Athletic"/>
    <x v="1"/>
    <s v="Adidas Golf"/>
    <s v="Dial"/>
    <x v="30"/>
    <s v="DNR L6 R Tongue Dial C"/>
    <x v="5"/>
    <n v="1925"/>
    <n v="4292.75"/>
    <n v="2.23"/>
    <x v="356"/>
  </r>
  <r>
    <x v="0"/>
    <s v="Athletic"/>
    <x v="1"/>
    <s v="Adidas Golf"/>
    <s v="Dial"/>
    <x v="30"/>
    <s v="DNR L6 R Tongue Dial C"/>
    <x v="5"/>
    <n v="3495"/>
    <n v="7749.25"/>
    <n v="2.217238912732475"/>
    <x v="357"/>
  </r>
  <r>
    <x v="0"/>
    <s v="Athletic"/>
    <x v="1"/>
    <s v="Adidas Golf"/>
    <s v="Dial"/>
    <x v="30"/>
    <s v="DNR L6 R Tongue Dial C"/>
    <x v="5"/>
    <n v="500"/>
    <n v="1115"/>
    <n v="2.23"/>
    <x v="356"/>
  </r>
  <r>
    <x v="0"/>
    <s v="Athletic"/>
    <x v="1"/>
    <s v="Adidas Golf"/>
    <s v="Dial"/>
    <x v="30"/>
    <s v="DNR L6 R Tongue Dial C"/>
    <x v="4"/>
    <n v="2540"/>
    <n v="5630.75"/>
    <n v="2.2168307086614174"/>
    <x v="358"/>
  </r>
  <r>
    <x v="0"/>
    <s v="Athletic"/>
    <x v="1"/>
    <s v="Adidas Golf"/>
    <s v="Dial"/>
    <x v="30"/>
    <s v="DNR L6 R Tongue Dial C"/>
    <x v="5"/>
    <n v="11280"/>
    <n v="25020.6"/>
    <n v="2.2181382978723403"/>
    <x v="359"/>
  </r>
  <r>
    <x v="0"/>
    <s v="Athletic"/>
    <x v="1"/>
    <s v="Adidas Golf"/>
    <s v="Dial"/>
    <x v="30"/>
    <s v="DNR L6 R Tongue Dial C"/>
    <x v="5"/>
    <n v="0"/>
    <n v="0"/>
    <e v="#DIV/0!"/>
    <x v="255"/>
  </r>
  <r>
    <x v="0"/>
    <s v="Athletic"/>
    <x v="1"/>
    <s v="Adidas Golf"/>
    <s v="Dial"/>
    <x v="30"/>
    <s v="DNR L6 R Tongue Dial C"/>
    <x v="5"/>
    <n v="12935"/>
    <n v="28711.25"/>
    <n v="2.2196559721685349"/>
    <x v="360"/>
  </r>
  <r>
    <x v="0"/>
    <s v="Athletic"/>
    <x v="1"/>
    <s v="Adidas Golf"/>
    <s v="Dial"/>
    <x v="30"/>
    <s v="DNR L6 R Tongue Dial C"/>
    <x v="5"/>
    <n v="2415"/>
    <n v="5352"/>
    <n v="2.2161490683229812"/>
    <x v="361"/>
  </r>
  <r>
    <x v="0"/>
    <s v="Athletic"/>
    <x v="1"/>
    <s v="Adidas Golf"/>
    <s v="Dial"/>
    <x v="30"/>
    <s v="DNR L6 R Tongue Dial C"/>
    <x v="5"/>
    <n v="14420"/>
    <n v="32000.5"/>
    <n v="2.2191747572815532"/>
    <x v="362"/>
  </r>
  <r>
    <x v="0"/>
    <s v="Athletic"/>
    <x v="1"/>
    <s v="Adidas Golf"/>
    <s v="Dial"/>
    <x v="30"/>
    <s v="L6 L Eyestay 20mm Dial C"/>
    <x v="2"/>
    <n v="650"/>
    <n v="1449.5"/>
    <n v="2.23"/>
    <x v="356"/>
  </r>
  <r>
    <x v="0"/>
    <s v="Athletic"/>
    <x v="1"/>
    <s v="Adidas Golf"/>
    <s v="Dial"/>
    <x v="30"/>
    <s v="L6 L Eyestay 20mm Dial C"/>
    <x v="2"/>
    <n v="650"/>
    <n v="1449.5"/>
    <n v="2.23"/>
    <x v="356"/>
  </r>
  <r>
    <x v="0"/>
    <s v="Athletic"/>
    <x v="1"/>
    <s v="Adidas Golf"/>
    <s v="Dial"/>
    <x v="30"/>
    <s v="L6 L Eyestay 20mm Dial C"/>
    <x v="2"/>
    <n v="3370"/>
    <n v="7470.5"/>
    <n v="2.2167655786350147"/>
    <x v="363"/>
  </r>
  <r>
    <x v="0"/>
    <s v="Athletic"/>
    <x v="1"/>
    <s v="Adidas Golf"/>
    <s v="Dial"/>
    <x v="30"/>
    <s v="L6 L Eyestay 20mm Dial C"/>
    <x v="2"/>
    <n v="1560"/>
    <n v="3456.5"/>
    <n v="2.2157051282051281"/>
    <x v="364"/>
  </r>
  <r>
    <x v="0"/>
    <s v="Athletic"/>
    <x v="1"/>
    <s v="Adidas Golf"/>
    <s v="Dial"/>
    <x v="30"/>
    <s v="L6 L Eyestay 20mm Dial C"/>
    <x v="2"/>
    <n v="3720"/>
    <n v="8251"/>
    <n v="2.2180107526881718"/>
    <x v="365"/>
  </r>
  <r>
    <x v="0"/>
    <s v="Athletic"/>
    <x v="1"/>
    <s v="Adidas Golf"/>
    <s v="Dial"/>
    <x v="30"/>
    <s v="L6 L Eyestay 20mm Dial C"/>
    <x v="3"/>
    <n v="2265"/>
    <n v="5017.5"/>
    <n v="2.2152317880794703"/>
    <x v="366"/>
  </r>
  <r>
    <x v="0"/>
    <s v="Athletic"/>
    <x v="1"/>
    <s v="Adidas Golf"/>
    <s v="Dial"/>
    <x v="30"/>
    <s v="L6 L Eyestay 20mm Dial C"/>
    <x v="3"/>
    <n v="1860"/>
    <n v="4144"/>
    <n v="2.2279569892473119"/>
    <x v="367"/>
  </r>
  <r>
    <x v="0"/>
    <s v="Athletic"/>
    <x v="1"/>
    <s v="Adidas Golf"/>
    <s v="Dial"/>
    <x v="30"/>
    <s v="L6 L Eyestay 20mm Dial C"/>
    <x v="4"/>
    <n v="10125"/>
    <n v="22467.25"/>
    <n v="2.2189876543209874"/>
    <x v="368"/>
  </r>
  <r>
    <x v="0"/>
    <s v="Athletic"/>
    <x v="1"/>
    <s v="Adidas Golf"/>
    <s v="Dial"/>
    <x v="30"/>
    <s v="L6 L Eyestay 20mm Dial C"/>
    <x v="4"/>
    <n v="5385"/>
    <n v="11930.5"/>
    <n v="2.2155060352831941"/>
    <x v="369"/>
  </r>
  <r>
    <x v="0"/>
    <s v="Athletic"/>
    <x v="1"/>
    <s v="Adidas Golf"/>
    <s v="Dial"/>
    <x v="30"/>
    <s v="L6 L Eyestay 20mm Dial C"/>
    <x v="4"/>
    <n v="4625"/>
    <n v="10258"/>
    <n v="2.2179459459459459"/>
    <x v="370"/>
  </r>
  <r>
    <x v="0"/>
    <s v="Athletic"/>
    <x v="1"/>
    <s v="Adidas Golf"/>
    <s v="Dial"/>
    <x v="30"/>
    <s v="L6 L Eyestay 20mm Dial C"/>
    <x v="2"/>
    <n v="1710"/>
    <n v="3791"/>
    <n v="2.2169590643274852"/>
    <x v="355"/>
  </r>
  <r>
    <x v="0"/>
    <s v="Athletic"/>
    <x v="1"/>
    <s v="Adidas Golf"/>
    <s v="Dial"/>
    <x v="30"/>
    <s v="L6 L Eyestay 20mm Dial C"/>
    <x v="4"/>
    <n v="1000"/>
    <n v="2230"/>
    <n v="2.23"/>
    <x v="356"/>
  </r>
  <r>
    <x v="0"/>
    <s v="Athletic"/>
    <x v="1"/>
    <s v="Adidas Golf"/>
    <s v="Dial"/>
    <x v="30"/>
    <s v="L6 L Eyestay 20mm Dial C"/>
    <x v="4"/>
    <n v="4425"/>
    <n v="9812"/>
    <n v="2.2174011299435028"/>
    <x v="371"/>
  </r>
  <r>
    <x v="0"/>
    <s v="Athletic"/>
    <x v="1"/>
    <s v="Adidas Golf"/>
    <s v="Dial"/>
    <x v="30"/>
    <s v="L6 L Eyestay 20mm Dial C"/>
    <x v="2"/>
    <n v="550"/>
    <n v="1226.5"/>
    <n v="2.23"/>
    <x v="356"/>
  </r>
  <r>
    <x v="0"/>
    <s v="Athletic"/>
    <x v="1"/>
    <s v="Adidas Golf"/>
    <s v="Dial"/>
    <x v="30"/>
    <s v="L6 L Eyestay 20mm Dial C"/>
    <x v="4"/>
    <n v="2090"/>
    <n v="4627.25"/>
    <n v="2.2139952153110047"/>
    <x v="372"/>
  </r>
  <r>
    <x v="0"/>
    <s v="Athletic"/>
    <x v="1"/>
    <s v="Adidas Golf"/>
    <s v="Dial"/>
    <x v="30"/>
    <s v="L6 L Eyestay 20mm Dial C"/>
    <x v="4"/>
    <n v="11810"/>
    <n v="26202.5"/>
    <n v="2.2186706181202371"/>
    <x v="373"/>
  </r>
  <r>
    <x v="0"/>
    <s v="Athletic"/>
    <x v="1"/>
    <s v="Adidas Golf"/>
    <s v="Dial"/>
    <x v="30"/>
    <s v="L6 L Eyestay 20mm Dial C"/>
    <x v="4"/>
    <n v="7070"/>
    <n v="15665.75"/>
    <n v="2.2158062234794906"/>
    <x v="374"/>
  </r>
  <r>
    <x v="0"/>
    <s v="Athletic"/>
    <x v="1"/>
    <s v="Adidas Golf"/>
    <s v="Dial"/>
    <x v="30"/>
    <s v="L6 L Eyestay 20mm Dial C"/>
    <x v="4"/>
    <n v="7545"/>
    <n v="16725"/>
    <n v="2.2166998011928429"/>
    <x v="375"/>
  </r>
  <r>
    <x v="0"/>
    <s v="Athletic"/>
    <x v="1"/>
    <s v="Adidas Golf"/>
    <s v="Dial"/>
    <x v="30"/>
    <s v="L6 L Eyestay 20mm Dial C"/>
    <x v="2"/>
    <n v="1410"/>
    <n v="3122"/>
    <n v="2.2141843971631205"/>
    <x v="376"/>
  </r>
  <r>
    <x v="0"/>
    <s v="Athletic"/>
    <x v="1"/>
    <s v="Adidas Golf"/>
    <s v="Dial"/>
    <x v="30"/>
    <s v="L6 L Eyestay 20mm Dial C"/>
    <x v="2"/>
    <n v="2465"/>
    <n v="5463.5"/>
    <n v="2.2164300202839757"/>
    <x v="377"/>
  </r>
  <r>
    <x v="0"/>
    <s v="Athletic"/>
    <x v="1"/>
    <s v="Adidas Golf"/>
    <s v="Dial"/>
    <x v="30"/>
    <s v="L6 L Eyestay 20mm Dial C"/>
    <x v="2"/>
    <n v="5080"/>
    <n v="11261.5"/>
    <n v="2.2168307086614174"/>
    <x v="358"/>
  </r>
  <r>
    <x v="0"/>
    <s v="Athletic"/>
    <x v="1"/>
    <s v="Adidas Golf"/>
    <s v="Dial"/>
    <x v="30"/>
    <s v="L6 L Eyestay 20mm Dial C"/>
    <x v="3"/>
    <n v="4325"/>
    <n v="9589"/>
    <n v="2.2171098265895952"/>
    <x v="378"/>
  </r>
  <r>
    <x v="0"/>
    <s v="Athletic"/>
    <x v="1"/>
    <s v="Adidas Golf"/>
    <s v="Dial"/>
    <x v="30"/>
    <s v="L6 L Eyestay 20mm Dial C"/>
    <x v="3"/>
    <n v="4125"/>
    <n v="9143"/>
    <n v="2.2164848484848485"/>
    <x v="379"/>
  </r>
  <r>
    <x v="0"/>
    <s v="Athletic"/>
    <x v="1"/>
    <s v="Adidas Golf"/>
    <s v="Dial"/>
    <x v="30"/>
    <s v="L6 L Eyestay 20mm Dial C"/>
    <x v="3"/>
    <n v="1210"/>
    <n v="2688"/>
    <n v="2.2214876033057851"/>
    <x v="380"/>
  </r>
  <r>
    <x v="0"/>
    <s v="Athletic"/>
    <x v="1"/>
    <s v="Adidas Golf"/>
    <s v="Dial"/>
    <x v="30"/>
    <s v="L6 L Eyestay 20mm Dial C"/>
    <x v="2"/>
    <n v="2465"/>
    <n v="5463.5"/>
    <n v="2.2164300202839757"/>
    <x v="377"/>
  </r>
  <r>
    <x v="0"/>
    <s v="Athletic"/>
    <x v="1"/>
    <s v="Adidas Golf"/>
    <s v="Dial"/>
    <x v="30"/>
    <s v="L6 L Eyestay 25mm Dial C"/>
    <x v="4"/>
    <n v="5280"/>
    <n v="11707.5"/>
    <n v="2.2173295454545454"/>
    <x v="351"/>
  </r>
  <r>
    <x v="0"/>
    <s v="Athletic"/>
    <x v="1"/>
    <s v="Adidas Golf"/>
    <s v="Dial"/>
    <x v="30"/>
    <s v="L6 L Eyestay 25mm Dial C"/>
    <x v="4"/>
    <n v="7360"/>
    <n v="16334.75"/>
    <n v="2.2193953804347828"/>
    <x v="381"/>
  </r>
  <r>
    <x v="0"/>
    <s v="Athletic"/>
    <x v="1"/>
    <s v="Adidas Golf"/>
    <s v="Dial"/>
    <x v="30"/>
    <s v="L6 L Eyestay 25mm Dial C"/>
    <x v="4"/>
    <n v="500"/>
    <n v="1115"/>
    <n v="2.23"/>
    <x v="356"/>
  </r>
  <r>
    <x v="0"/>
    <s v="Athletic"/>
    <x v="1"/>
    <s v="Adidas Golf"/>
    <s v="Dial"/>
    <x v="30"/>
    <s v="L6 L Eyestay 25mm Dial C"/>
    <x v="4"/>
    <n v="6385"/>
    <n v="14160.5"/>
    <n v="2.2177760375880973"/>
    <x v="382"/>
  </r>
  <r>
    <x v="0"/>
    <s v="Athletic"/>
    <x v="1"/>
    <s v="Adidas Golf"/>
    <s v="Dial"/>
    <x v="30"/>
    <s v="L6 L Eyestay 25mm Dial C"/>
    <x v="4"/>
    <n v="11305"/>
    <n v="25087.5"/>
    <n v="2.2191508182220256"/>
    <x v="383"/>
  </r>
  <r>
    <x v="0"/>
    <s v="Athletic"/>
    <x v="1"/>
    <s v="Adidas Golf"/>
    <s v="Dial"/>
    <x v="30"/>
    <s v="L6 L Eyestay 25mm Dial C"/>
    <x v="4"/>
    <n v="2090"/>
    <n v="4627.25"/>
    <n v="2.2139952153110047"/>
    <x v="372"/>
  </r>
  <r>
    <x v="0"/>
    <s v="Athletic"/>
    <x v="1"/>
    <s v="Adidas Golf"/>
    <s v="Dial"/>
    <x v="30"/>
    <s v="L6 L Eyestay 25mm Dial C"/>
    <x v="4"/>
    <n v="3095"/>
    <n v="6857.25"/>
    <n v="2.215589660743134"/>
    <x v="384"/>
  </r>
  <r>
    <x v="0"/>
    <s v="Athletic"/>
    <x v="1"/>
    <s v="Adidas Golf"/>
    <s v="Dial"/>
    <x v="30"/>
    <s v="L6 L Eyestay 25mm Dial C"/>
    <x v="4"/>
    <n v="1685"/>
    <n v="3735.25"/>
    <n v="2.2167655786350147"/>
    <x v="363"/>
  </r>
  <r>
    <x v="0"/>
    <s v="Athletic"/>
    <x v="1"/>
    <s v="Adidas Golf"/>
    <s v="Dial"/>
    <x v="30"/>
    <s v="L6 R Eyestay 20mm Dial C"/>
    <x v="2"/>
    <n v="650"/>
    <n v="1449.5"/>
    <n v="2.23"/>
    <x v="356"/>
  </r>
  <r>
    <x v="0"/>
    <s v="Athletic"/>
    <x v="1"/>
    <s v="Adidas Golf"/>
    <s v="Dial"/>
    <x v="30"/>
    <s v="L6 R Eyestay 20mm Dial C"/>
    <x v="2"/>
    <n v="650"/>
    <n v="1449.5"/>
    <n v="2.23"/>
    <x v="356"/>
  </r>
  <r>
    <x v="0"/>
    <s v="Athletic"/>
    <x v="1"/>
    <s v="Adidas Golf"/>
    <s v="Dial"/>
    <x v="30"/>
    <s v="L6 R Eyestay 20mm Dial C"/>
    <x v="2"/>
    <n v="3370"/>
    <n v="7470.5"/>
    <n v="2.2167655786350147"/>
    <x v="363"/>
  </r>
  <r>
    <x v="0"/>
    <s v="Athletic"/>
    <x v="1"/>
    <s v="Adidas Golf"/>
    <s v="Dial"/>
    <x v="30"/>
    <s v="L6 R Eyestay 20mm Dial C"/>
    <x v="2"/>
    <n v="1560"/>
    <n v="3456.5"/>
    <n v="2.2157051282051281"/>
    <x v="364"/>
  </r>
  <r>
    <x v="0"/>
    <s v="Athletic"/>
    <x v="1"/>
    <s v="Adidas Golf"/>
    <s v="Dial"/>
    <x v="30"/>
    <s v="L6 R Eyestay 20mm Dial C"/>
    <x v="2"/>
    <n v="3720"/>
    <n v="8251"/>
    <n v="2.2180107526881718"/>
    <x v="365"/>
  </r>
  <r>
    <x v="0"/>
    <s v="Athletic"/>
    <x v="1"/>
    <s v="Adidas Golf"/>
    <s v="Dial"/>
    <x v="30"/>
    <s v="L6 R Eyestay 20mm Dial C"/>
    <x v="3"/>
    <n v="2265"/>
    <n v="5017.5"/>
    <n v="2.2152317880794703"/>
    <x v="366"/>
  </r>
  <r>
    <x v="0"/>
    <s v="Athletic"/>
    <x v="1"/>
    <s v="Adidas Golf"/>
    <s v="Dial"/>
    <x v="30"/>
    <s v="L6 R Eyestay 20mm Dial C"/>
    <x v="3"/>
    <n v="1860"/>
    <n v="4144"/>
    <n v="2.2279569892473119"/>
    <x v="367"/>
  </r>
  <r>
    <x v="0"/>
    <s v="Athletic"/>
    <x v="1"/>
    <s v="Adidas Golf"/>
    <s v="Dial"/>
    <x v="30"/>
    <s v="L6 R Eyestay 20mm Dial C"/>
    <x v="4"/>
    <n v="10125"/>
    <n v="22467.25"/>
    <n v="2.2189876543209874"/>
    <x v="368"/>
  </r>
  <r>
    <x v="0"/>
    <s v="Athletic"/>
    <x v="1"/>
    <s v="Adidas Golf"/>
    <s v="Dial"/>
    <x v="30"/>
    <s v="L6 R Eyestay 20mm Dial C"/>
    <x v="4"/>
    <n v="5385"/>
    <n v="11930.5"/>
    <n v="2.2155060352831941"/>
    <x v="369"/>
  </r>
  <r>
    <x v="0"/>
    <s v="Athletic"/>
    <x v="1"/>
    <s v="Adidas Golf"/>
    <s v="Dial"/>
    <x v="30"/>
    <s v="L6 R Eyestay 20mm Dial C"/>
    <x v="4"/>
    <n v="4625"/>
    <n v="10258"/>
    <n v="2.2179459459459459"/>
    <x v="370"/>
  </r>
  <r>
    <x v="0"/>
    <s v="Athletic"/>
    <x v="1"/>
    <s v="Adidas Golf"/>
    <s v="Dial"/>
    <x v="30"/>
    <s v="L6 R Eyestay 20mm Dial C"/>
    <x v="2"/>
    <n v="1710"/>
    <n v="3791"/>
    <n v="2.2169590643274852"/>
    <x v="355"/>
  </r>
  <r>
    <x v="0"/>
    <s v="Athletic"/>
    <x v="1"/>
    <s v="Adidas Golf"/>
    <s v="Dial"/>
    <x v="30"/>
    <s v="L6 R Eyestay 20mm Dial C"/>
    <x v="4"/>
    <n v="1000"/>
    <n v="2230"/>
    <n v="2.23"/>
    <x v="356"/>
  </r>
  <r>
    <x v="0"/>
    <s v="Athletic"/>
    <x v="1"/>
    <s v="Adidas Golf"/>
    <s v="Dial"/>
    <x v="30"/>
    <s v="L6 R Eyestay 20mm Dial C"/>
    <x v="4"/>
    <n v="4425"/>
    <n v="9812"/>
    <n v="2.2174011299435028"/>
    <x v="371"/>
  </r>
  <r>
    <x v="0"/>
    <s v="Athletic"/>
    <x v="1"/>
    <s v="Adidas Golf"/>
    <s v="Dial"/>
    <x v="30"/>
    <s v="L6 R Eyestay 20mm Dial C"/>
    <x v="2"/>
    <n v="550"/>
    <n v="1226.5"/>
    <n v="2.23"/>
    <x v="356"/>
  </r>
  <r>
    <x v="0"/>
    <s v="Athletic"/>
    <x v="1"/>
    <s v="Adidas Golf"/>
    <s v="Dial"/>
    <x v="30"/>
    <s v="L6 R Eyestay 20mm Dial C"/>
    <x v="4"/>
    <n v="2090"/>
    <n v="4627.25"/>
    <n v="2.2139952153110047"/>
    <x v="372"/>
  </r>
  <r>
    <x v="0"/>
    <s v="Athletic"/>
    <x v="1"/>
    <s v="Adidas Golf"/>
    <s v="Dial"/>
    <x v="30"/>
    <s v="L6 R Eyestay 20mm Dial C"/>
    <x v="4"/>
    <n v="11810"/>
    <n v="26202.5"/>
    <n v="2.2186706181202371"/>
    <x v="373"/>
  </r>
  <r>
    <x v="0"/>
    <s v="Athletic"/>
    <x v="1"/>
    <s v="Adidas Golf"/>
    <s v="Dial"/>
    <x v="30"/>
    <s v="L6 R Eyestay 20mm Dial C"/>
    <x v="4"/>
    <n v="7070"/>
    <n v="15665.75"/>
    <n v="2.2158062234794906"/>
    <x v="374"/>
  </r>
  <r>
    <x v="0"/>
    <s v="Athletic"/>
    <x v="1"/>
    <s v="Adidas Golf"/>
    <s v="Dial"/>
    <x v="30"/>
    <s v="L6 R Eyestay 20mm Dial C"/>
    <x v="4"/>
    <n v="7545"/>
    <n v="16725"/>
    <n v="2.2166998011928429"/>
    <x v="375"/>
  </r>
  <r>
    <x v="0"/>
    <s v="Athletic"/>
    <x v="1"/>
    <s v="Adidas Golf"/>
    <s v="Dial"/>
    <x v="30"/>
    <s v="L6 R Eyestay 20mm Dial C"/>
    <x v="2"/>
    <n v="1410"/>
    <n v="3122"/>
    <n v="2.2141843971631205"/>
    <x v="376"/>
  </r>
  <r>
    <x v="0"/>
    <s v="Athletic"/>
    <x v="1"/>
    <s v="Adidas Golf"/>
    <s v="Dial"/>
    <x v="30"/>
    <s v="L6 R Eyestay 20mm Dial C"/>
    <x v="2"/>
    <n v="2465"/>
    <n v="5463.5"/>
    <n v="2.2164300202839757"/>
    <x v="377"/>
  </r>
  <r>
    <x v="0"/>
    <s v="Athletic"/>
    <x v="1"/>
    <s v="Adidas Golf"/>
    <s v="Dial"/>
    <x v="30"/>
    <s v="L6 R Eyestay 20mm Dial C"/>
    <x v="2"/>
    <n v="5080"/>
    <n v="11261.5"/>
    <n v="2.2168307086614174"/>
    <x v="358"/>
  </r>
  <r>
    <x v="0"/>
    <s v="Athletic"/>
    <x v="1"/>
    <s v="Adidas Golf"/>
    <s v="Dial"/>
    <x v="30"/>
    <s v="L6 R Eyestay 20mm Dial C"/>
    <x v="3"/>
    <n v="4325"/>
    <n v="9589"/>
    <n v="2.2171098265895952"/>
    <x v="378"/>
  </r>
  <r>
    <x v="0"/>
    <s v="Athletic"/>
    <x v="1"/>
    <s v="Adidas Golf"/>
    <s v="Dial"/>
    <x v="30"/>
    <s v="L6 R Eyestay 20mm Dial C"/>
    <x v="3"/>
    <n v="4125"/>
    <n v="9143"/>
    <n v="2.2164848484848485"/>
    <x v="379"/>
  </r>
  <r>
    <x v="0"/>
    <s v="Athletic"/>
    <x v="1"/>
    <s v="Adidas Golf"/>
    <s v="Dial"/>
    <x v="30"/>
    <s v="L6 R Eyestay 20mm Dial C"/>
    <x v="3"/>
    <n v="1210"/>
    <n v="2688"/>
    <n v="2.2214876033057851"/>
    <x v="380"/>
  </r>
  <r>
    <x v="0"/>
    <s v="Athletic"/>
    <x v="1"/>
    <s v="Adidas Golf"/>
    <s v="Dial"/>
    <x v="30"/>
    <s v="L6 R Eyestay 20mm Dial C"/>
    <x v="2"/>
    <n v="2465"/>
    <n v="5463.5"/>
    <n v="2.2164300202839757"/>
    <x v="377"/>
  </r>
  <r>
    <x v="0"/>
    <s v="Athletic"/>
    <x v="1"/>
    <s v="Adidas Golf"/>
    <s v="Dial"/>
    <x v="30"/>
    <s v="L6 R Eyestay 25mm Dial C"/>
    <x v="4"/>
    <n v="5280"/>
    <n v="11707.5"/>
    <n v="2.2173295454545454"/>
    <x v="351"/>
  </r>
  <r>
    <x v="0"/>
    <s v="Athletic"/>
    <x v="1"/>
    <s v="Adidas Golf"/>
    <s v="Dial"/>
    <x v="30"/>
    <s v="L6 R Eyestay 25mm Dial C"/>
    <x v="4"/>
    <n v="7360"/>
    <n v="16334.75"/>
    <n v="2.2193953804347828"/>
    <x v="381"/>
  </r>
  <r>
    <x v="0"/>
    <s v="Athletic"/>
    <x v="1"/>
    <s v="Adidas Golf"/>
    <s v="Dial"/>
    <x v="30"/>
    <s v="L6 R Eyestay 25mm Dial C"/>
    <x v="4"/>
    <n v="500"/>
    <n v="1115"/>
    <n v="2.23"/>
    <x v="356"/>
  </r>
  <r>
    <x v="0"/>
    <s v="Athletic"/>
    <x v="1"/>
    <s v="Adidas Golf"/>
    <s v="Dial"/>
    <x v="30"/>
    <s v="L6 R Eyestay 25mm Dial C"/>
    <x v="4"/>
    <n v="6385"/>
    <n v="14160.5"/>
    <n v="2.2177760375880973"/>
    <x v="382"/>
  </r>
  <r>
    <x v="0"/>
    <s v="Athletic"/>
    <x v="1"/>
    <s v="Adidas Golf"/>
    <s v="Dial"/>
    <x v="30"/>
    <s v="L6 R Eyestay 25mm Dial C"/>
    <x v="4"/>
    <n v="11305"/>
    <n v="25087.5"/>
    <n v="2.2191508182220256"/>
    <x v="383"/>
  </r>
  <r>
    <x v="0"/>
    <s v="Athletic"/>
    <x v="1"/>
    <s v="Adidas Golf"/>
    <s v="Dial"/>
    <x v="30"/>
    <s v="L6 R Eyestay 25mm Dial C"/>
    <x v="4"/>
    <n v="2090"/>
    <n v="4627.25"/>
    <n v="2.2139952153110047"/>
    <x v="372"/>
  </r>
  <r>
    <x v="0"/>
    <s v="Athletic"/>
    <x v="1"/>
    <s v="Adidas Golf"/>
    <s v="Dial"/>
    <x v="30"/>
    <s v="L6 R Eyestay 25mm Dial C"/>
    <x v="4"/>
    <n v="3095"/>
    <n v="6857.25"/>
    <n v="2.215589660743134"/>
    <x v="384"/>
  </r>
  <r>
    <x v="0"/>
    <s v="Athletic"/>
    <x v="1"/>
    <s v="Adidas Golf"/>
    <s v="Dial"/>
    <x v="30"/>
    <s v="L6 R Eyestay 25mm Dial C"/>
    <x v="4"/>
    <n v="1685"/>
    <n v="3735.25"/>
    <n v="2.2167655786350147"/>
    <x v="363"/>
  </r>
  <r>
    <x v="0"/>
    <s v="Athletic"/>
    <x v="1"/>
    <s v="Adidas Golf"/>
    <s v="Dial"/>
    <x v="30"/>
    <s v="L6 R Tongue Dial C"/>
    <x v="4"/>
    <n v="11390"/>
    <n v="25254.75"/>
    <n v="2.2172739244951711"/>
    <x v="385"/>
  </r>
  <r>
    <x v="0"/>
    <s v="Athletic"/>
    <x v="1"/>
    <s v="Adidas Golf"/>
    <s v="Dial"/>
    <x v="30"/>
    <s v="L6 R Tongue Dial C"/>
    <x v="4"/>
    <n v="4125"/>
    <n v="9143"/>
    <n v="2.2164848484848485"/>
    <x v="379"/>
  </r>
  <r>
    <x v="0"/>
    <s v="Athletic"/>
    <x v="1"/>
    <s v="Adidas Golf"/>
    <s v="Dial"/>
    <x v="30"/>
    <s v="L6 R Tongue Dial C"/>
    <x v="2"/>
    <n v="2005"/>
    <n v="4460"/>
    <n v="2.2244389027431422"/>
    <x v="386"/>
  </r>
  <r>
    <x v="0"/>
    <s v="Athletic"/>
    <x v="1"/>
    <s v="Adidas Golf"/>
    <s v="Dial"/>
    <x v="30"/>
    <s v="L6 R Tongue Dial C"/>
    <x v="2"/>
    <n v="2065"/>
    <n v="4571.5"/>
    <n v="2.2138014527845038"/>
    <x v="387"/>
  </r>
  <r>
    <x v="0"/>
    <s v="Athletic"/>
    <x v="1"/>
    <s v="Adidas Golf"/>
    <s v="Dial"/>
    <x v="30"/>
    <s v="L6 R Tongue Dial C"/>
    <x v="2"/>
    <n v="6590"/>
    <n v="14606.5"/>
    <n v="2.2164643399089528"/>
    <x v="388"/>
  </r>
  <r>
    <x v="0"/>
    <s v="Athletic"/>
    <x v="1"/>
    <s v="Adidas Golf"/>
    <s v="Dial"/>
    <x v="30"/>
    <s v="L6 R Tongue Dial C"/>
    <x v="3"/>
    <n v="3920"/>
    <n v="8697"/>
    <n v="2.218622448979592"/>
    <x v="389"/>
  </r>
  <r>
    <x v="0"/>
    <s v="Athletic"/>
    <x v="1"/>
    <s v="Adidas Golf"/>
    <s v="Dial"/>
    <x v="30"/>
    <s v="L6 R Tongue Dial C"/>
    <x v="3"/>
    <n v="2465"/>
    <n v="5488"/>
    <n v="2.2263691683569982"/>
    <x v="390"/>
  </r>
  <r>
    <x v="0"/>
    <s v="Athletic"/>
    <x v="1"/>
    <s v="Adidas Golf"/>
    <s v="Dial"/>
    <x v="30"/>
    <s v="L6 R Tongue Dial C"/>
    <x v="4"/>
    <n v="500"/>
    <n v="1115"/>
    <n v="2.23"/>
    <x v="356"/>
  </r>
  <r>
    <x v="0"/>
    <s v="Athletic"/>
    <x v="1"/>
    <s v="Adidas Golf"/>
    <s v="Dial"/>
    <x v="30"/>
    <s v="L6 R Tongue Dial C"/>
    <x v="4"/>
    <n v="500"/>
    <n v="1115"/>
    <n v="2.23"/>
    <x v="356"/>
  </r>
  <r>
    <x v="0"/>
    <s v="Athletic"/>
    <x v="1"/>
    <s v="Adidas Golf"/>
    <s v="Dial"/>
    <x v="30"/>
    <s v="L6 R Tongue Dial C"/>
    <x v="4"/>
    <n v="48975"/>
    <n v="108656.75"/>
    <n v="2.2186166411434405"/>
    <x v="391"/>
  </r>
  <r>
    <x v="0"/>
    <s v="Athletic"/>
    <x v="1"/>
    <s v="Adidas Golf"/>
    <s v="Dial"/>
    <x v="30"/>
    <s v="L6 R Tongue Dial C"/>
    <x v="4"/>
    <n v="1235"/>
    <n v="2731.75"/>
    <n v="2.2119433198380567"/>
    <x v="392"/>
  </r>
  <r>
    <x v="0"/>
    <s v="Athletic"/>
    <x v="1"/>
    <s v="Adidas Golf"/>
    <s v="Dial"/>
    <x v="30"/>
    <s v="L6 R Tongue Dial C"/>
    <x v="4"/>
    <n v="9725"/>
    <n v="21575.25"/>
    <n v="2.21853470437018"/>
    <x v="393"/>
  </r>
  <r>
    <x v="0"/>
    <s v="Athletic"/>
    <x v="1"/>
    <s v="Adidas Golf"/>
    <s v="Dial"/>
    <x v="30"/>
    <s v="L6 R Tongue Dial C"/>
    <x v="4"/>
    <n v="3970"/>
    <n v="8808.5"/>
    <n v="2.2187657430730479"/>
    <x v="394"/>
  </r>
  <r>
    <x v="0"/>
    <s v="Athletic"/>
    <x v="1"/>
    <s v="Adidas Golf"/>
    <s v="Dial"/>
    <x v="30"/>
    <s v="L6 R Tongue Dial C"/>
    <x v="2"/>
    <n v="8795"/>
    <n v="19512.5"/>
    <n v="2.2185901080159183"/>
    <x v="395"/>
  </r>
  <r>
    <x v="0"/>
    <s v="Athletic"/>
    <x v="1"/>
    <s v="Adidas Golf"/>
    <s v="Dial"/>
    <x v="30"/>
    <s v="L6 R Tongue Dial C"/>
    <x v="2"/>
    <n v="2465"/>
    <n v="5463.5"/>
    <n v="2.2164300202839757"/>
    <x v="377"/>
  </r>
  <r>
    <x v="0"/>
    <s v="Athletic"/>
    <x v="1"/>
    <s v="Adidas Golf"/>
    <s v="Dial"/>
    <x v="30"/>
    <s v="L6 R Tongue Dial C"/>
    <x v="2"/>
    <n v="2465"/>
    <n v="5463.5"/>
    <n v="2.2164300202839757"/>
    <x v="377"/>
  </r>
  <r>
    <x v="0"/>
    <s v="Athletic"/>
    <x v="1"/>
    <s v="Adidas Golf"/>
    <s v="Dial"/>
    <x v="30"/>
    <s v="L6 R Tongue Dial C"/>
    <x v="2"/>
    <n v="13970"/>
    <n v="30997"/>
    <n v="2.2188260558339299"/>
    <x v="396"/>
  </r>
  <r>
    <x v="0"/>
    <s v="Athletic"/>
    <x v="1"/>
    <s v="Adidas Golf"/>
    <s v="Dial"/>
    <x v="30"/>
    <s v="L6 R Tongue Dial C"/>
    <x v="3"/>
    <n v="11210"/>
    <n v="24864.5"/>
    <n v="2.2180642283675289"/>
    <x v="397"/>
  </r>
  <r>
    <x v="0"/>
    <s v="Athletic"/>
    <x v="1"/>
    <s v="Adidas Golf"/>
    <s v="Dial"/>
    <x v="30"/>
    <s v="L6 R Tongue Dial CBlack C"/>
    <x v="5"/>
    <n v="500"/>
    <n v="1115"/>
    <n v="2.23"/>
    <x v="356"/>
  </r>
  <r>
    <x v="0"/>
    <s v="Athletic"/>
    <x v="1"/>
    <s v="Adidas Golf"/>
    <s v="Dial"/>
    <x v="30"/>
    <s v="L6 R Tongue Dial CBlack C"/>
    <x v="5"/>
    <n v="8375"/>
    <n v="18564.75"/>
    <n v="2.2166865671641789"/>
    <x v="398"/>
  </r>
  <r>
    <x v="0"/>
    <s v="Athletic"/>
    <x v="1"/>
    <s v="Adidas Golf"/>
    <s v="Dial"/>
    <x v="30"/>
    <s v="L6 R Tongue Dial CBlack C"/>
    <x v="4"/>
    <n v="2240"/>
    <n v="4961.75"/>
    <n v="2.2150669642857141"/>
    <x v="399"/>
  </r>
  <r>
    <x v="0"/>
    <s v="Athletic"/>
    <x v="1"/>
    <s v="Adidas Golf"/>
    <s v="Dial"/>
    <x v="30"/>
    <s v="L6 R Tongue Dial CBlack C"/>
    <x v="4"/>
    <n v="0"/>
    <n v="0"/>
    <e v="#DIV/0!"/>
    <x v="255"/>
  </r>
  <r>
    <x v="0"/>
    <s v="Athletic"/>
    <x v="1"/>
    <s v="Adidas Golf"/>
    <s v="Dial"/>
    <x v="30"/>
    <s v="L6 R Tongue Dial CBlack C"/>
    <x v="4"/>
    <n v="2415"/>
    <n v="5352"/>
    <n v="2.2161490683229812"/>
    <x v="361"/>
  </r>
  <r>
    <x v="0"/>
    <s v="Athletic"/>
    <x v="1"/>
    <s v="Adidas Golf"/>
    <s v="Dial"/>
    <x v="30"/>
    <s v="L6 R Tongue Dial CBlack C/19-1763 TPX"/>
    <x v="5"/>
    <n v="14195"/>
    <n v="31498.75"/>
    <n v="2.2190031701303274"/>
    <x v="400"/>
  </r>
  <r>
    <x v="0"/>
    <s v="Athletic"/>
    <x v="1"/>
    <s v="Adidas Golf"/>
    <s v="Dial"/>
    <x v="30"/>
    <s v="L6 R Tongue Dial CBlack C/19-1763 TPX"/>
    <x v="5"/>
    <n v="2165"/>
    <n v="4794.5"/>
    <n v="2.2145496535796765"/>
    <x v="401"/>
  </r>
  <r>
    <x v="0"/>
    <s v="Athletic"/>
    <x v="1"/>
    <s v="Adidas Golf"/>
    <s v="Dial"/>
    <x v="30"/>
    <s v="L6 R Tongue Dial CBlack C/19-1763 TPX"/>
    <x v="5"/>
    <n v="3545"/>
    <n v="7860.75"/>
    <n v="2.2174188998589561"/>
    <x v="402"/>
  </r>
  <r>
    <x v="0"/>
    <s v="Athletic"/>
    <x v="1"/>
    <s v="Adidas Golf"/>
    <s v="Dial"/>
    <x v="30"/>
    <s v="L6 R Tongue Dial CBlack C/19-1763 TPX"/>
    <x v="4"/>
    <n v="1910"/>
    <n v="4237"/>
    <n v="2.2183246073298428"/>
    <x v="403"/>
  </r>
  <r>
    <x v="0"/>
    <s v="Athletic"/>
    <x v="1"/>
    <s v="Adidas Golf"/>
    <s v="Dial"/>
    <x v="30"/>
    <s v="L6 R Tongue Dial CBlack C/19-1763 TPX"/>
    <x v="4"/>
    <n v="2415"/>
    <n v="5352"/>
    <n v="2.2161490683229812"/>
    <x v="361"/>
  </r>
  <r>
    <x v="0"/>
    <s v="Athletic"/>
    <x v="1"/>
    <s v="Adidas Golf"/>
    <s v="Dial"/>
    <x v="30"/>
    <s v="L6 R Tongue Dial CBlack C/19-1763 TPX"/>
    <x v="4"/>
    <n v="2440"/>
    <n v="5407.75"/>
    <n v="2.2162909836065574"/>
    <x v="404"/>
  </r>
  <r>
    <x v="0"/>
    <s v="Athletic"/>
    <x v="1"/>
    <s v="Adidas Golf"/>
    <s v="Dial"/>
    <x v="30"/>
    <s v="L6 R Tongue Dial CBlack C/7405 C"/>
    <x v="5"/>
    <n v="1100"/>
    <n v="2453"/>
    <n v="2.23"/>
    <x v="356"/>
  </r>
  <r>
    <x v="0"/>
    <s v="Athletic"/>
    <x v="1"/>
    <s v="Adidas Golf"/>
    <s v="Dial"/>
    <x v="30"/>
    <s v="L6 R Tongue Dial CBlack C/7405 C"/>
    <x v="5"/>
    <n v="4845"/>
    <n v="10759.75"/>
    <n v="2.2207946336429307"/>
    <x v="405"/>
  </r>
  <r>
    <x v="0"/>
    <s v="Athletic"/>
    <x v="1"/>
    <s v="Adidas Golf"/>
    <s v="Dial"/>
    <x v="30"/>
    <s v="L6 R Tongue Dial CQ776-3-5/18-1763 TPX"/>
    <x v="5"/>
    <n v="2360"/>
    <n v="5099.5"/>
    <n v="2.1608050847457627"/>
    <x v="406"/>
  </r>
  <r>
    <x v="0"/>
    <s v="Athletic"/>
    <x v="1"/>
    <s v="Adidas Golf"/>
    <s v="Dial"/>
    <x v="31"/>
    <s v="L6 R Tongue Dial D"/>
    <x v="2"/>
    <n v="15035"/>
    <n v="33338.5"/>
    <n v="2.217392750249418"/>
    <x v="407"/>
  </r>
  <r>
    <x v="0"/>
    <s v="Athletic"/>
    <x v="1"/>
    <s v="Adidas Golf"/>
    <s v="Dial"/>
    <x v="31"/>
    <s v="L6 R Tongue Dial D"/>
    <x v="2"/>
    <n v="1260"/>
    <n v="2787.5"/>
    <n v="2.2123015873015874"/>
    <x v="408"/>
  </r>
  <r>
    <x v="0"/>
    <s v="Athletic"/>
    <x v="1"/>
    <s v="Adidas Golf"/>
    <s v="Dial"/>
    <x v="31"/>
    <s v="L6 R Tongue Dial D"/>
    <x v="4"/>
    <n v="500"/>
    <n v="1115"/>
    <n v="2.23"/>
    <x v="356"/>
  </r>
  <r>
    <x v="0"/>
    <s v="Athletic"/>
    <x v="1"/>
    <s v="Adidas Golf"/>
    <s v="Dial"/>
    <x v="31"/>
    <s v="L6 R Tongue Dial D"/>
    <x v="4"/>
    <n v="6185"/>
    <n v="13714.5"/>
    <n v="2.2173807599029911"/>
    <x v="409"/>
  </r>
  <r>
    <x v="0"/>
    <s v="Athletic"/>
    <x v="1"/>
    <s v="Adidas Golf"/>
    <s v="Dial"/>
    <x v="31"/>
    <s v="L6 R Tongue Dial D"/>
    <x v="4"/>
    <n v="6135"/>
    <n v="13603"/>
    <n v="2.2172779136104319"/>
    <x v="410"/>
  </r>
  <r>
    <x v="0"/>
    <s v="Athletic"/>
    <x v="1"/>
    <s v="Adidas Golf"/>
    <s v="Dial"/>
    <x v="31"/>
    <s v="L6 R Tongue Dial D"/>
    <x v="2"/>
    <n v="500"/>
    <n v="1115"/>
    <n v="2.23"/>
    <x v="356"/>
  </r>
  <r>
    <x v="0"/>
    <s v="Athletic"/>
    <x v="1"/>
    <s v="Adidas Golf"/>
    <s v="Dial"/>
    <x v="31"/>
    <s v="L6 R Tongue Dial D"/>
    <x v="2"/>
    <n v="18290"/>
    <n v="40586"/>
    <n v="2.219026790595954"/>
    <x v="411"/>
  </r>
  <r>
    <x v="0"/>
    <s v="Athletic"/>
    <x v="1"/>
    <s v="Adidas Golf"/>
    <s v="Dial"/>
    <x v="31"/>
    <s v="L6 R Tongue Dial D"/>
    <x v="2"/>
    <n v="30850"/>
    <n v="68461"/>
    <n v="2.2191572123176662"/>
    <x v="412"/>
  </r>
  <r>
    <x v="0"/>
    <s v="Athletic"/>
    <x v="1"/>
    <s v="Adidas Golf"/>
    <s v="Dial"/>
    <x v="31"/>
    <s v="L6 R Tongue Dial D"/>
    <x v="2"/>
    <n v="3420"/>
    <n v="7582"/>
    <n v="2.2169590643274852"/>
    <x v="355"/>
  </r>
  <r>
    <x v="0"/>
    <s v="Athletic"/>
    <x v="1"/>
    <s v="Adidas Golf"/>
    <s v="Dial"/>
    <x v="31"/>
    <s v="L6 R Tongue Dial D"/>
    <x v="2"/>
    <n v="3370"/>
    <n v="7470.5"/>
    <n v="2.2167655786350147"/>
    <x v="363"/>
  </r>
  <r>
    <x v="0"/>
    <s v="Athletic"/>
    <x v="1"/>
    <s v="Adidas Golf"/>
    <s v="Dial"/>
    <x v="31"/>
    <s v="L6 R Tongue Dial D"/>
    <x v="2"/>
    <n v="19200"/>
    <n v="42593"/>
    <n v="2.2183854166666666"/>
    <x v="413"/>
  </r>
  <r>
    <x v="0"/>
    <s v="Athletic"/>
    <x v="1"/>
    <s v="Adidas Golf"/>
    <s v="Dial"/>
    <x v="31"/>
    <s v="L6 R Tongue Dial D"/>
    <x v="2"/>
    <n v="8540"/>
    <n v="18955"/>
    <n v="2.2195550351288058"/>
    <x v="414"/>
  </r>
  <r>
    <x v="0"/>
    <s v="Athletic"/>
    <x v="1"/>
    <s v="Adidas Golf"/>
    <s v="Dial"/>
    <x v="31"/>
    <s v="L6 R Tongue Dial D"/>
    <x v="3"/>
    <n v="3420"/>
    <n v="7582"/>
    <n v="2.2169590643274852"/>
    <x v="355"/>
  </r>
  <r>
    <x v="0"/>
    <s v="Athletic"/>
    <x v="1"/>
    <s v="Adidas Golf"/>
    <s v="Dial"/>
    <x v="31"/>
    <s v="L6 R Tongue Dial D"/>
    <x v="4"/>
    <n v="2815"/>
    <n v="6244"/>
    <n v="2.2181172291296627"/>
    <x v="415"/>
  </r>
  <r>
    <x v="0"/>
    <s v="Athletic"/>
    <x v="1"/>
    <s v="Adidas Golf"/>
    <s v="Dial"/>
    <x v="31"/>
    <s v="L6 R Tongue Dial D"/>
    <x v="4"/>
    <n v="8895"/>
    <n v="19735.5"/>
    <n v="2.2187183811129847"/>
    <x v="416"/>
  </r>
  <r>
    <x v="0"/>
    <s v="Athletic"/>
    <x v="1"/>
    <s v="Adidas Golf"/>
    <s v="Dial"/>
    <x v="31"/>
    <s v="L6 R Tongue Dial D"/>
    <x v="2"/>
    <n v="4120"/>
    <n v="9143"/>
    <n v="2.2191747572815532"/>
    <x v="362"/>
  </r>
  <r>
    <x v="0"/>
    <s v="Athletic"/>
    <x v="1"/>
    <s v="Adidas Golf"/>
    <s v="Dial"/>
    <x v="31"/>
    <s v="L6 R Tongue Dial D"/>
    <x v="2"/>
    <n v="2465"/>
    <n v="5463.5"/>
    <n v="2.2164300202839757"/>
    <x v="377"/>
  </r>
  <r>
    <x v="0"/>
    <s v="Athletic"/>
    <x v="1"/>
    <s v="Adidas Golf"/>
    <s v="Dial"/>
    <x v="31"/>
    <s v="L6 R Tongue Dial D"/>
    <x v="3"/>
    <n v="2415"/>
    <n v="5352"/>
    <n v="2.2161490683229812"/>
    <x v="361"/>
  </r>
  <r>
    <x v="0"/>
    <s v="Athletic"/>
    <x v="1"/>
    <s v="Adidas Golf"/>
    <s v="Dial"/>
    <x v="31"/>
    <s v="L6 R Tongue Dial D"/>
    <x v="3"/>
    <n v="2415"/>
    <n v="5376"/>
    <n v="2.2260869565217392"/>
    <x v="417"/>
  </r>
  <r>
    <x v="0"/>
    <s v="Athletic"/>
    <x v="1"/>
    <s v="Adidas Golf"/>
    <s v="Dial"/>
    <x v="31"/>
    <s v="L6 R Tongue Dial D"/>
    <x v="0"/>
    <n v="5125"/>
    <n v="11424"/>
    <n v="2.2290731707317075"/>
    <x v="418"/>
  </r>
  <r>
    <x v="0"/>
    <s v="Athletic"/>
    <x v="1"/>
    <s v="Adidas Golf"/>
    <s v="Dial"/>
    <x v="31"/>
    <s v="L6 R Tongue Dial D"/>
    <x v="2"/>
    <n v="13360"/>
    <n v="29659"/>
    <n v="2.2199850299401196"/>
    <x v="354"/>
  </r>
  <r>
    <x v="0"/>
    <s v="Athletic"/>
    <x v="1"/>
    <s v="Adidas Golf"/>
    <s v="Dial"/>
    <x v="31"/>
    <s v="L6 R Tongue Dial D"/>
    <x v="2"/>
    <n v="13165"/>
    <n v="29213"/>
    <n v="2.2189897455374097"/>
    <x v="419"/>
  </r>
  <r>
    <x v="0"/>
    <s v="Athletic"/>
    <x v="1"/>
    <s v="Adidas Golf"/>
    <s v="Dial"/>
    <x v="31"/>
    <s v="L6 R Tongue Dial D"/>
    <x v="2"/>
    <n v="3670"/>
    <n v="8139.5"/>
    <n v="2.2178474114441418"/>
    <x v="420"/>
  </r>
  <r>
    <x v="0"/>
    <s v="Athletic"/>
    <x v="1"/>
    <s v="Adidas Golf"/>
    <s v="Dial"/>
    <x v="31"/>
    <s v="L6 R Tongue Dial D"/>
    <x v="2"/>
    <n v="7445"/>
    <n v="16502"/>
    <n v="2.2165211551376762"/>
    <x v="421"/>
  </r>
  <r>
    <x v="0"/>
    <s v="Athletic"/>
    <x v="1"/>
    <s v="Adidas Golf"/>
    <s v="Dial"/>
    <x v="31"/>
    <s v="L6 R Tongue Dial D"/>
    <x v="2"/>
    <n v="12220"/>
    <n v="27094.5"/>
    <n v="2.2172258592471357"/>
    <x v="422"/>
  </r>
  <r>
    <x v="0"/>
    <s v="Athletic"/>
    <x v="1"/>
    <s v="Adidas Golf"/>
    <s v="Dial"/>
    <x v="31"/>
    <s v="L6 R Tongue Dial D"/>
    <x v="3"/>
    <n v="3015"/>
    <n v="6690"/>
    <n v="2.2189054726368158"/>
    <x v="423"/>
  </r>
  <r>
    <x v="0"/>
    <s v="Athletic"/>
    <x v="1"/>
    <s v="Adidas Golf"/>
    <s v="Dial"/>
    <x v="31"/>
    <s v="L6 R Tongue Dial D"/>
    <x v="3"/>
    <n v="2465"/>
    <n v="5488"/>
    <n v="2.2263691683569982"/>
    <x v="390"/>
  </r>
  <r>
    <x v="0"/>
    <s v="Athletic"/>
    <x v="1"/>
    <s v="Adidas Golf"/>
    <s v="Dial"/>
    <x v="31"/>
    <s v="L6 R Tongue Dial D"/>
    <x v="0"/>
    <n v="2415"/>
    <n v="5376"/>
    <n v="2.2260869565217392"/>
    <x v="417"/>
  </r>
  <r>
    <x v="0"/>
    <s v="Athletic"/>
    <x v="1"/>
    <s v="Adidas Golf"/>
    <s v="Dial"/>
    <x v="31"/>
    <s v="L6 R Tongue Dial D"/>
    <x v="4"/>
    <n v="5305"/>
    <n v="11763.25"/>
    <n v="2.2173892554194157"/>
    <x v="424"/>
  </r>
  <r>
    <x v="0"/>
    <s v="Athletic"/>
    <x v="1"/>
    <s v="Adidas Golf"/>
    <s v="Dial"/>
    <x v="31"/>
    <s v="L6 R Tongue Dial D"/>
    <x v="4"/>
    <n v="3545"/>
    <n v="7860.75"/>
    <n v="2.2174188998589561"/>
    <x v="402"/>
  </r>
  <r>
    <x v="0"/>
    <s v="Athletic"/>
    <x v="1"/>
    <s v="Adidas Golf"/>
    <s v="Dial"/>
    <x v="31"/>
    <s v="L6 R Tongue Dial D"/>
    <x v="4"/>
    <n v="500"/>
    <n v="1115"/>
    <n v="2.23"/>
    <x v="356"/>
  </r>
  <r>
    <x v="0"/>
    <s v="Athletic"/>
    <x v="1"/>
    <s v="Adidas Golf"/>
    <s v="Dial"/>
    <x v="31"/>
    <s v="L6 R Tongue Dial D"/>
    <x v="2"/>
    <n v="8695"/>
    <n v="19289.5"/>
    <n v="2.2184588844163313"/>
    <x v="425"/>
  </r>
  <r>
    <x v="0"/>
    <s v="Athletic"/>
    <x v="1"/>
    <s v="Adidas Golf"/>
    <s v="Dial"/>
    <x v="31"/>
    <s v="L6 R Tongue Dial D"/>
    <x v="2"/>
    <n v="50"/>
    <n v="111.5"/>
    <n v="2.23"/>
    <x v="356"/>
  </r>
  <r>
    <x v="0"/>
    <s v="Athletic"/>
    <x v="1"/>
    <s v="Adidas Golf"/>
    <s v="Dial"/>
    <x v="31"/>
    <s v="L6 R Tongue Dial D"/>
    <x v="0"/>
    <n v="4115"/>
    <n v="9184"/>
    <n v="2.2318347509112999"/>
    <x v="426"/>
  </r>
  <r>
    <x v="0"/>
    <s v="Athletic"/>
    <x v="1"/>
    <s v="Adidas Golf"/>
    <s v="Dial"/>
    <x v="31"/>
    <s v="L6 R Tongue Dial D"/>
    <x v="5"/>
    <n v="9"/>
    <n v="20.069999999999901"/>
    <n v="2.2299999999999889"/>
    <x v="427"/>
  </r>
  <r>
    <x v="0"/>
    <s v="Athletic"/>
    <x v="1"/>
    <s v="Adidas Golf"/>
    <s v="Dial"/>
    <x v="31"/>
    <s v="L6 R Tongue Dial D"/>
    <x v="5"/>
    <n v="2490"/>
    <n v="5519.25"/>
    <n v="2.2165662650602411"/>
    <x v="428"/>
  </r>
  <r>
    <x v="0"/>
    <s v="Athletic"/>
    <x v="1"/>
    <s v="Adidas Golf"/>
    <s v="Dial"/>
    <x v="31"/>
    <s v="L6 R Tongue Dial D"/>
    <x v="5"/>
    <n v="900"/>
    <n v="2007"/>
    <n v="2.23"/>
    <x v="356"/>
  </r>
  <r>
    <x v="0"/>
    <s v="Athletic"/>
    <x v="1"/>
    <s v="Adidas Golf"/>
    <s v="Dial"/>
    <x v="31"/>
    <s v="L6 R Tongue Dial D"/>
    <x v="5"/>
    <n v="11660"/>
    <n v="25868"/>
    <n v="2.21852487135506"/>
    <x v="429"/>
  </r>
  <r>
    <x v="0"/>
    <s v="Athletic"/>
    <x v="1"/>
    <s v="Adidas Golf"/>
    <s v="Dial"/>
    <x v="31"/>
    <s v="L6 R Tongue Dial D"/>
    <x v="5"/>
    <n v="1935"/>
    <n v="4292.75"/>
    <n v="2.2184754521963823"/>
    <x v="430"/>
  </r>
  <r>
    <x v="0"/>
    <s v="Athletic"/>
    <x v="1"/>
    <s v="Adidas Golf"/>
    <s v="Dial"/>
    <x v="31"/>
    <s v="L6 R Tongue Dial D"/>
    <x v="4"/>
    <n v="500"/>
    <n v="1115"/>
    <n v="2.23"/>
    <x v="356"/>
  </r>
  <r>
    <x v="0"/>
    <s v="Athletic"/>
    <x v="1"/>
    <s v="Adidas Golf"/>
    <s v="Dial"/>
    <x v="31"/>
    <s v="L6 R Tongue Dial D"/>
    <x v="4"/>
    <n v="2815"/>
    <n v="6244"/>
    <n v="2.2181172291296627"/>
    <x v="415"/>
  </r>
  <r>
    <x v="0"/>
    <s v="Athletic"/>
    <x v="1"/>
    <s v="Adidas Golf"/>
    <s v="Dial"/>
    <x v="31"/>
    <s v="L6 R Tongue Dial D"/>
    <x v="5"/>
    <n v="6805"/>
    <n v="15108.25"/>
    <n v="2.2201689933872153"/>
    <x v="431"/>
  </r>
  <r>
    <x v="0"/>
    <s v="Athletic"/>
    <x v="1"/>
    <s v="Adidas Golf"/>
    <s v="Dial"/>
    <x v="31"/>
    <s v="L6 R Tongue Dial D"/>
    <x v="4"/>
    <n v="1000"/>
    <n v="2230"/>
    <n v="2.23"/>
    <x v="356"/>
  </r>
  <r>
    <x v="0"/>
    <s v="Athletic"/>
    <x v="1"/>
    <s v="Adidas Golf"/>
    <s v="Dial"/>
    <x v="31"/>
    <s v="L6 R Tongue Dial D"/>
    <x v="5"/>
    <n v="11005"/>
    <n v="24418.5"/>
    <n v="2.2188550658791457"/>
    <x v="432"/>
  </r>
  <r>
    <x v="0"/>
    <s v="Athletic"/>
    <x v="1"/>
    <s v="Adidas Golf"/>
    <s v="Dial"/>
    <x v="31"/>
    <s v="L6 R Tongue Dial D"/>
    <x v="4"/>
    <n v="3135"/>
    <n v="6968.75"/>
    <n v="2.2228867623604467"/>
    <x v="433"/>
  </r>
  <r>
    <x v="0"/>
    <s v="Athletic"/>
    <x v="1"/>
    <s v="Adidas Golf"/>
    <s v="Dial"/>
    <x v="31"/>
    <s v="L6 R Tongue Dial D"/>
    <x v="4"/>
    <n v="500"/>
    <n v="1115"/>
    <n v="2.23"/>
    <x v="356"/>
  </r>
  <r>
    <x v="0"/>
    <s v="Athletic"/>
    <x v="1"/>
    <s v="Adidas Golf"/>
    <s v="Dial"/>
    <x v="31"/>
    <s v="L6 R Tongue Dial D- 18-1762 TPX"/>
    <x v="5"/>
    <n v="7865"/>
    <n v="17449.75"/>
    <n v="2.2186586141131595"/>
    <x v="434"/>
  </r>
  <r>
    <x v="0"/>
    <s v="Athletic"/>
    <x v="1"/>
    <s v="Adidas Golf"/>
    <s v="Dial"/>
    <x v="31"/>
    <s v="L6 R Tongue Dial D- Q776-3-5/18-1763 TPX"/>
    <x v="5"/>
    <n v="1660"/>
    <n v="3580.5"/>
    <n v="2.1569277108433735"/>
    <x v="435"/>
  </r>
  <r>
    <x v="0"/>
    <s v="Athletic"/>
    <x v="1"/>
    <s v="Adidas Golf"/>
    <s v="Dial"/>
    <x v="31"/>
    <s v="L6 R Tongue Dial DBlack C"/>
    <x v="5"/>
    <n v="600"/>
    <n v="1290"/>
    <n v="2.15"/>
    <x v="436"/>
  </r>
  <r>
    <x v="0"/>
    <s v="Athletic"/>
    <x v="1"/>
    <s v="Adidas Golf"/>
    <s v="Dial"/>
    <x v="31"/>
    <s v="L6 R Tongue Dial DBlack C"/>
    <x v="5"/>
    <n v="500"/>
    <n v="1075"/>
    <n v="2.15"/>
    <x v="436"/>
  </r>
  <r>
    <x v="0"/>
    <s v="Athletic"/>
    <x v="1"/>
    <s v="Adidas Golf"/>
    <s v="Dial"/>
    <x v="31"/>
    <s v="L6 R Tongue Dial DBlack C"/>
    <x v="5"/>
    <n v="10350"/>
    <n v="22351"/>
    <n v="2.1595169082125603"/>
    <x v="437"/>
  </r>
  <r>
    <x v="0"/>
    <s v="Athletic"/>
    <x v="1"/>
    <s v="Adidas Golf"/>
    <s v="Dial"/>
    <x v="31"/>
    <s v="L6 R Tongue Dial DCoolGray9 C/CoolGray11 C"/>
    <x v="5"/>
    <n v="1160"/>
    <n v="2564.5"/>
    <n v="2.2107758620689655"/>
    <x v="438"/>
  </r>
  <r>
    <x v="0"/>
    <s v="Athletic"/>
    <x v="1"/>
    <s v="Adidas Golf"/>
    <s v="Dial"/>
    <x v="31"/>
    <s v="L6 R Tongue Dial DCoolGray9 C/CoolGray11 C"/>
    <x v="5"/>
    <n v="1410"/>
    <n v="3122"/>
    <n v="2.2141843971631205"/>
    <x v="376"/>
  </r>
  <r>
    <x v="0"/>
    <s v="Athletic"/>
    <x v="1"/>
    <s v="Adidas Golf"/>
    <s v="Dial"/>
    <x v="31"/>
    <s v="L6 R Tongue Dial DQ610-2-3/16-4834 TPX"/>
    <x v="5"/>
    <n v="2235"/>
    <n v="4828.25"/>
    <n v="2.160290827740492"/>
    <x v="439"/>
  </r>
  <r>
    <x v="0"/>
    <s v="Athletic"/>
    <x v="1"/>
    <s v="Adidas Golf"/>
    <s v="Dial"/>
    <x v="31"/>
    <s v="L6 R Tongue Dial DQ610-2-3/16-4834 TPX"/>
    <x v="5"/>
    <n v="500"/>
    <n v="1085"/>
    <n v="2.17"/>
    <x v="440"/>
  </r>
  <r>
    <x v="0"/>
    <s v="Athletic"/>
    <x v="1"/>
    <s v="Adidas Golf"/>
    <s v="Dial"/>
    <x v="31"/>
    <s v="L6 R Tongue Dial DQ610-2-3/16-4834 TPX"/>
    <x v="5"/>
    <n v="700"/>
    <n v="1561"/>
    <n v="2.23"/>
    <x v="356"/>
  </r>
  <r>
    <x v="0"/>
    <s v="Athletic"/>
    <x v="1"/>
    <s v="Adidas Golf"/>
    <s v="Dial"/>
    <x v="31"/>
    <s v="L6 R Tongue Dial DQ610-2-3/2635 C"/>
    <x v="5"/>
    <n v="2740"/>
    <n v="6076.75"/>
    <n v="2.2177919708029199"/>
    <x v="441"/>
  </r>
  <r>
    <x v="0"/>
    <s v="Athletic"/>
    <x v="1"/>
    <s v="Adidas Golf"/>
    <s v="Dial"/>
    <x v="31"/>
    <s v="L6 R Tongue Dial DQ610-2-3/7543 C"/>
    <x v="5"/>
    <n v="1525"/>
    <n v="3309.25"/>
    <n v="2.17"/>
    <x v="440"/>
  </r>
  <r>
    <x v="0"/>
    <s v="Athletic"/>
    <x v="1"/>
    <s v="Adidas Golf"/>
    <s v="Dial"/>
    <x v="31"/>
    <s v="L6 R Tongue Dial DQ610-2-3/7543 C"/>
    <x v="5"/>
    <n v="0"/>
    <n v="0"/>
    <e v="#DIV/0!"/>
    <x v="255"/>
  </r>
  <r>
    <x v="0"/>
    <s v="Athletic"/>
    <x v="1"/>
    <s v="Adidas Golf"/>
    <s v="Dial"/>
    <x v="31"/>
    <s v="L6 R Tongue Dial DQ610-2-3/7543 C"/>
    <x v="5"/>
    <n v="2085"/>
    <n v="4627.25"/>
    <n v="2.2193045563549161"/>
    <x v="442"/>
  </r>
  <r>
    <x v="0"/>
    <s v="Athletic"/>
    <x v="1"/>
    <s v="Adidas Golf"/>
    <s v="Dial"/>
    <x v="31"/>
    <s v="L6 R Tongue Dial DQ610-2-3/7543 C"/>
    <x v="5"/>
    <n v="1075"/>
    <n v="2397.25"/>
    <n v="2.23"/>
    <x v="356"/>
  </r>
  <r>
    <x v="0"/>
    <s v="Athletic"/>
    <x v="1"/>
    <s v="Adidas Golf"/>
    <s v="Dial"/>
    <x v="31"/>
    <s v="L6 R Tongue Dial DQ610-2-3/7543 C"/>
    <x v="5"/>
    <n v="500"/>
    <n v="1115"/>
    <n v="2.23"/>
    <x v="356"/>
  </r>
  <r>
    <x v="0"/>
    <s v="Athletic"/>
    <x v="1"/>
    <s v="Adidas Golf"/>
    <s v="Dial"/>
    <x v="31"/>
    <s v="L6 R Tongue Dial DQ610-2-3/7543 C"/>
    <x v="5"/>
    <n v="6560"/>
    <n v="14550.75"/>
    <n v="2.2181021341463416"/>
    <x v="443"/>
  </r>
  <r>
    <x v="0"/>
    <s v="Athletic"/>
    <x v="1"/>
    <s v="Adidas Golf"/>
    <s v="Dial"/>
    <x v="31"/>
    <s v="L6 R Tongue Dial DQ610-2-3/7543 C"/>
    <x v="5"/>
    <n v="1935"/>
    <n v="4292.75"/>
    <n v="2.2184754521963823"/>
    <x v="430"/>
  </r>
  <r>
    <x v="0"/>
    <s v="Athletic"/>
    <x v="1"/>
    <s v="Adidas Golf"/>
    <s v="Dial"/>
    <x v="31"/>
    <s v="L6 R Tongue Dial DQ610-2-3/7543 C"/>
    <x v="4"/>
    <n v="1360"/>
    <n v="3010.5"/>
    <n v="2.2136029411764704"/>
    <x v="444"/>
  </r>
  <r>
    <x v="0"/>
    <s v="Athletic"/>
    <x v="1"/>
    <s v="Adidas Golf"/>
    <s v="Dial"/>
    <x v="31"/>
    <s v="L6 R Tongue Dial D-Q776-3-5"/>
    <x v="5"/>
    <n v="16905"/>
    <n v="36510.25"/>
    <n v="2.1597308488612836"/>
    <x v="445"/>
  </r>
  <r>
    <x v="0"/>
    <s v="Athletic"/>
    <x v="1"/>
    <s v="Adidas Golf"/>
    <s v="Dial"/>
    <x v="31"/>
    <s v="L6 R Tongue Dial DQ776-3-5"/>
    <x v="5"/>
    <n v="6105"/>
    <n v="13547.25"/>
    <n v="2.2190417690417692"/>
    <x v="446"/>
  </r>
  <r>
    <x v="0"/>
    <s v="Athletic"/>
    <x v="1"/>
    <s v="Adidas Golf"/>
    <s v="Dial"/>
    <x v="31"/>
    <s v="L6 R Tongue Dial DQ776-3-5"/>
    <x v="5"/>
    <n v="500"/>
    <n v="1115"/>
    <n v="2.23"/>
    <x v="356"/>
  </r>
  <r>
    <x v="0"/>
    <s v="Athletic"/>
    <x v="1"/>
    <s v="Adidas Golf"/>
    <s v="Dial"/>
    <x v="31"/>
    <s v="L6 R Tongue Dial DQ776-3-5"/>
    <x v="4"/>
    <n v="1885"/>
    <n v="4181.25"/>
    <n v="2.2181697612732094"/>
    <x v="447"/>
  </r>
  <r>
    <x v="0"/>
    <s v="Athletic"/>
    <x v="1"/>
    <s v="Adidas Golf"/>
    <s v="Dial"/>
    <x v="31"/>
    <s v="L6 R Tongue Dial DQ776-3-5/12-1010 TPX"/>
    <x v="5"/>
    <n v="8640"/>
    <n v="19178"/>
    <n v="2.2196759259259258"/>
    <x v="448"/>
  </r>
  <r>
    <x v="0"/>
    <s v="Athletic"/>
    <x v="1"/>
    <s v="Adidas Golf"/>
    <s v="Dial"/>
    <x v="31"/>
    <s v="L6 R Tongue Dial DQ776-3-5/12-1010 TPX"/>
    <x v="4"/>
    <n v="2190"/>
    <n v="4850.25"/>
    <n v="2.2147260273972602"/>
    <x v="449"/>
  </r>
  <r>
    <x v="0"/>
    <s v="Athletic"/>
    <x v="1"/>
    <s v="Adidas Golf"/>
    <s v="Dial"/>
    <x v="31"/>
    <s v="L6 R Tongue Dial DQ776-3-5/16-6240 TPX"/>
    <x v="5"/>
    <n v="2790"/>
    <n v="6188.25"/>
    <n v="2.2180107526881718"/>
    <x v="365"/>
  </r>
  <r>
    <x v="0"/>
    <s v="Athletic"/>
    <x v="1"/>
    <s v="Adidas Golf"/>
    <s v="Dial"/>
    <x v="31"/>
    <s v="L6 R Tongue Dial DQ776-3-5/17-1464 TPX"/>
    <x v="5"/>
    <n v="16910"/>
    <n v="36510.25"/>
    <n v="2.1590922531046717"/>
    <x v="450"/>
  </r>
  <r>
    <x v="0"/>
    <s v="Athletic"/>
    <x v="1"/>
    <s v="Adidas Golf"/>
    <s v="Dial"/>
    <x v="31"/>
    <s v="L6 R Tongue Dial DQ776-3-5/17-1464 TPX"/>
    <x v="5"/>
    <n v="500"/>
    <n v="1115"/>
    <n v="2.23"/>
    <x v="356"/>
  </r>
  <r>
    <x v="0"/>
    <s v="Athletic"/>
    <x v="1"/>
    <s v="Adidas Golf"/>
    <s v="Dial"/>
    <x v="31"/>
    <s v="L6 R Tongue Dial DQ776-3-5/19-3921 TPX"/>
    <x v="5"/>
    <n v="32615"/>
    <n v="70416.5"/>
    <n v="2.1590219224283307"/>
    <x v="451"/>
  </r>
  <r>
    <x v="0"/>
    <s v="Athletic"/>
    <x v="1"/>
    <s v="Adidas Golf"/>
    <s v="Dial"/>
    <x v="31"/>
    <s v="L6 R Tongue Dial DQ776-3-5/Black C"/>
    <x v="5"/>
    <n v="500"/>
    <n v="1115"/>
    <n v="2.23"/>
    <x v="356"/>
  </r>
  <r>
    <x v="0"/>
    <s v="Athletic"/>
    <x v="1"/>
    <s v="Adidas Golf"/>
    <s v="Dial"/>
    <x v="31"/>
    <s v="L6 R Tongue Dial DQ776-3-5/Black C"/>
    <x v="5"/>
    <n v="11585"/>
    <n v="25700.75"/>
    <n v="2.2184505826499783"/>
    <x v="452"/>
  </r>
  <r>
    <x v="0"/>
    <s v="Athletic"/>
    <x v="1"/>
    <s v="Adidas Golf"/>
    <s v="Dial"/>
    <x v="31"/>
    <s v="L6 R Tongue Dial DQ776-3-5/Black C"/>
    <x v="5"/>
    <n v="3270"/>
    <n v="7247.5"/>
    <n v="2.2163608562691133"/>
    <x v="453"/>
  </r>
  <r>
    <x v="0"/>
    <s v="Athletic"/>
    <x v="1"/>
    <s v="Adidas Golf"/>
    <s v="Dial"/>
    <x v="31"/>
    <s v="L6 R Tongue Dial DQ776-3-5/Black C"/>
    <x v="4"/>
    <n v="2915"/>
    <n v="6467"/>
    <n v="2.21852487135506"/>
    <x v="429"/>
  </r>
  <r>
    <x v="0"/>
    <s v="Athletic"/>
    <x v="1"/>
    <s v="Adidas Golf"/>
    <s v="Dial"/>
    <x v="8"/>
    <s v="DNR L6 L Eyestay 25mm Dial E"/>
    <x v="5"/>
    <n v="525"/>
    <n v="630"/>
    <n v="1.2"/>
    <x v="454"/>
  </r>
  <r>
    <x v="0"/>
    <s v="Athletic"/>
    <x v="1"/>
    <s v="Adidas Golf"/>
    <s v="Dial"/>
    <x v="8"/>
    <s v="DNR L6 L Eyestay 25mm Dial E"/>
    <x v="5"/>
    <n v="6405"/>
    <n v="7650"/>
    <n v="1.1943793911007026"/>
    <x v="455"/>
  </r>
  <r>
    <x v="0"/>
    <s v="Athletic"/>
    <x v="1"/>
    <s v="Adidas Golf"/>
    <s v="Dial"/>
    <x v="8"/>
    <s v="DNR L6 L Eyestay 25mm Dial E"/>
    <x v="5"/>
    <n v="6360"/>
    <n v="7590"/>
    <n v="1.1933962264150944"/>
    <x v="456"/>
  </r>
  <r>
    <x v="0"/>
    <s v="Athletic"/>
    <x v="1"/>
    <s v="Adidas Golf"/>
    <s v="Dial"/>
    <x v="8"/>
    <s v="DNR L6 L Eyestay 25mm Dial E"/>
    <x v="5"/>
    <n v="1635"/>
    <n v="1950"/>
    <n v="1.1926605504587156"/>
    <x v="457"/>
  </r>
  <r>
    <x v="0"/>
    <s v="Athletic"/>
    <x v="1"/>
    <s v="Adidas Golf"/>
    <s v="Dial"/>
    <x v="8"/>
    <s v="DNR L6 L Eyestay 25mm Dial E"/>
    <x v="5"/>
    <n v="3615"/>
    <n v="4320"/>
    <n v="1.1950207468879668"/>
    <x v="458"/>
  </r>
  <r>
    <x v="0"/>
    <s v="Athletic"/>
    <x v="1"/>
    <s v="Adidas Golf"/>
    <s v="Dial"/>
    <x v="8"/>
    <s v="DNR L6 L Eyestay 25mm Dial E"/>
    <x v="5"/>
    <n v="3295"/>
    <n v="3930"/>
    <n v="1.1927162367223065"/>
    <x v="459"/>
  </r>
  <r>
    <x v="0"/>
    <s v="Athletic"/>
    <x v="1"/>
    <s v="Adidas Golf"/>
    <s v="Dial"/>
    <x v="8"/>
    <s v="DNR L6 L Eyestay 25mm Dial E"/>
    <x v="5"/>
    <n v="6230"/>
    <n v="7440"/>
    <n v="1.1942215088282504"/>
    <x v="460"/>
  </r>
  <r>
    <x v="0"/>
    <s v="Athletic"/>
    <x v="1"/>
    <s v="Adidas Golf"/>
    <s v="Dial"/>
    <x v="8"/>
    <s v="DNR L6 L Eyestay 25mm Dial E"/>
    <x v="5"/>
    <n v="2370"/>
    <n v="2820"/>
    <n v="1.1898734177215189"/>
    <x v="461"/>
  </r>
  <r>
    <x v="0"/>
    <s v="Athletic"/>
    <x v="1"/>
    <s v="Adidas Golf"/>
    <s v="Dial"/>
    <x v="8"/>
    <s v="DNR L6 L Eyestay 25mm Dial E"/>
    <x v="5"/>
    <n v="2615"/>
    <n v="3120"/>
    <n v="1.1931166347992352"/>
    <x v="462"/>
  </r>
  <r>
    <x v="0"/>
    <s v="Athletic"/>
    <x v="1"/>
    <s v="Adidas Golf"/>
    <s v="Dial"/>
    <x v="8"/>
    <s v="DNR L6 L Eyestay 25mm Dial E"/>
    <x v="4"/>
    <n v="4825"/>
    <n v="5760"/>
    <n v="1.193782383419689"/>
    <x v="463"/>
  </r>
  <r>
    <x v="0"/>
    <s v="Athletic"/>
    <x v="1"/>
    <s v="Adidas Golf"/>
    <s v="Dial"/>
    <x v="8"/>
    <s v="DNR L6 L Eyestay 25mm Dial E"/>
    <x v="4"/>
    <n v="0"/>
    <n v="0"/>
    <e v="#DIV/0!"/>
    <x v="255"/>
  </r>
  <r>
    <x v="0"/>
    <s v="Athletic"/>
    <x v="1"/>
    <s v="Adidas Golf"/>
    <s v="Dial"/>
    <x v="8"/>
    <s v="DNR L6 L Eyestay 25mm Dial E"/>
    <x v="5"/>
    <n v="1310"/>
    <n v="1525"/>
    <n v="1.1641221374045803"/>
    <x v="464"/>
  </r>
  <r>
    <x v="0"/>
    <s v="Athletic"/>
    <x v="1"/>
    <s v="Adidas Golf"/>
    <s v="Dial"/>
    <x v="8"/>
    <s v="DNR L6 L Eyestay 25mm Dial E"/>
    <x v="5"/>
    <n v="2410"/>
    <n v="2928"/>
    <n v="1.2149377593360995"/>
    <x v="465"/>
  </r>
  <r>
    <x v="0"/>
    <s v="Athletic"/>
    <x v="1"/>
    <s v="Adidas Golf"/>
    <s v="Dial"/>
    <x v="8"/>
    <s v="DNR L6 L Eyestay 25mm Dial E"/>
    <x v="5"/>
    <n v="6180"/>
    <n v="7503"/>
    <n v="1.2140776699029125"/>
    <x v="466"/>
  </r>
  <r>
    <x v="0"/>
    <s v="Athletic"/>
    <x v="1"/>
    <s v="Adidas Golf"/>
    <s v="Dial"/>
    <x v="8"/>
    <s v="DNR L6 L Eyestay 25mm Dial E"/>
    <x v="5"/>
    <n v="900"/>
    <n v="1098"/>
    <n v="1.22"/>
    <x v="467"/>
  </r>
  <r>
    <x v="0"/>
    <s v="Athletic"/>
    <x v="1"/>
    <s v="Adidas Golf"/>
    <s v="Dial"/>
    <x v="8"/>
    <s v="DNR L6 L Eyestay 25mm Dial E"/>
    <x v="5"/>
    <n v="1125"/>
    <n v="1372.5"/>
    <n v="1.22"/>
    <x v="467"/>
  </r>
  <r>
    <x v="0"/>
    <s v="Athletic"/>
    <x v="1"/>
    <s v="Adidas Golf"/>
    <s v="Dial"/>
    <x v="8"/>
    <s v="DNR L6 L Eyestay 25mm Dial E"/>
    <x v="4"/>
    <n v="3345"/>
    <n v="4056.5"/>
    <n v="1.2127055306427503"/>
    <x v="468"/>
  </r>
  <r>
    <x v="0"/>
    <s v="Athletic"/>
    <x v="1"/>
    <s v="Adidas Golf"/>
    <s v="Dial"/>
    <x v="8"/>
    <s v="DNR L6 L Eyestay 25mm Dial E"/>
    <x v="4"/>
    <n v="2715"/>
    <n v="3294"/>
    <n v="1.2132596685082873"/>
    <x v="469"/>
  </r>
  <r>
    <x v="0"/>
    <s v="Athletic"/>
    <x v="1"/>
    <s v="Adidas Golf"/>
    <s v="Dial"/>
    <x v="8"/>
    <s v="DNR L6 R Eyestay 25mm Dial E"/>
    <x v="5"/>
    <n v="525"/>
    <n v="630"/>
    <n v="1.2"/>
    <x v="454"/>
  </r>
  <r>
    <x v="0"/>
    <s v="Athletic"/>
    <x v="1"/>
    <s v="Adidas Golf"/>
    <s v="Dial"/>
    <x v="8"/>
    <s v="DNR L6 R Eyestay 25mm Dial E"/>
    <x v="5"/>
    <n v="6405"/>
    <n v="7650"/>
    <n v="1.1943793911007026"/>
    <x v="455"/>
  </r>
  <r>
    <x v="0"/>
    <s v="Athletic"/>
    <x v="1"/>
    <s v="Adidas Golf"/>
    <s v="Dial"/>
    <x v="8"/>
    <s v="DNR L6 R Eyestay 25mm Dial E"/>
    <x v="5"/>
    <n v="6360"/>
    <n v="7590"/>
    <n v="1.1933962264150944"/>
    <x v="456"/>
  </r>
  <r>
    <x v="0"/>
    <s v="Athletic"/>
    <x v="1"/>
    <s v="Adidas Golf"/>
    <s v="Dial"/>
    <x v="8"/>
    <s v="DNR L6 R Eyestay 25mm Dial E"/>
    <x v="5"/>
    <n v="1660"/>
    <n v="1980"/>
    <n v="1.1927710843373494"/>
    <x v="470"/>
  </r>
  <r>
    <x v="0"/>
    <s v="Athletic"/>
    <x v="1"/>
    <s v="Adidas Golf"/>
    <s v="Dial"/>
    <x v="8"/>
    <s v="DNR L6 R Eyestay 25mm Dial E"/>
    <x v="5"/>
    <n v="3590"/>
    <n v="4290"/>
    <n v="1.1949860724233983"/>
    <x v="471"/>
  </r>
  <r>
    <x v="0"/>
    <s v="Athletic"/>
    <x v="1"/>
    <s v="Adidas Golf"/>
    <s v="Dial"/>
    <x v="8"/>
    <s v="DNR L6 R Eyestay 25mm Dial E"/>
    <x v="5"/>
    <n v="3310"/>
    <n v="3960"/>
    <n v="1.1963746223564955"/>
    <x v="472"/>
  </r>
  <r>
    <x v="0"/>
    <s v="Athletic"/>
    <x v="1"/>
    <s v="Adidas Golf"/>
    <s v="Dial"/>
    <x v="8"/>
    <s v="DNR L6 R Eyestay 25mm Dial E"/>
    <x v="5"/>
    <n v="6705"/>
    <n v="8010"/>
    <n v="1.1946308724832215"/>
    <x v="473"/>
  </r>
  <r>
    <x v="0"/>
    <s v="Athletic"/>
    <x v="1"/>
    <s v="Adidas Golf"/>
    <s v="Dial"/>
    <x v="8"/>
    <s v="DNR L6 R Eyestay 25mm Dial E"/>
    <x v="5"/>
    <n v="1860"/>
    <n v="2220"/>
    <n v="1.1935483870967742"/>
    <x v="474"/>
  </r>
  <r>
    <x v="0"/>
    <s v="Athletic"/>
    <x v="1"/>
    <s v="Adidas Golf"/>
    <s v="Dial"/>
    <x v="8"/>
    <s v="DNR L6 R Eyestay 25mm Dial E"/>
    <x v="5"/>
    <n v="2640"/>
    <n v="3150"/>
    <n v="1.1931818181818181"/>
    <x v="475"/>
  </r>
  <r>
    <x v="0"/>
    <s v="Athletic"/>
    <x v="1"/>
    <s v="Adidas Golf"/>
    <s v="Dial"/>
    <x v="8"/>
    <s v="DNR L6 R Eyestay 25mm Dial E"/>
    <x v="4"/>
    <n v="4850"/>
    <n v="5790"/>
    <n v="1.1938144329896907"/>
    <x v="476"/>
  </r>
  <r>
    <x v="0"/>
    <s v="Athletic"/>
    <x v="1"/>
    <s v="Adidas Golf"/>
    <s v="Dial"/>
    <x v="8"/>
    <s v="DNR L6 R Eyestay 25mm Dial E"/>
    <x v="4"/>
    <n v="0"/>
    <n v="0"/>
    <e v="#DIV/0!"/>
    <x v="255"/>
  </r>
  <r>
    <x v="0"/>
    <s v="Athletic"/>
    <x v="1"/>
    <s v="Adidas Golf"/>
    <s v="Dial"/>
    <x v="8"/>
    <s v="DNR L6 R Eyestay 25mm Dial E"/>
    <x v="5"/>
    <n v="1460"/>
    <n v="1708"/>
    <n v="1.1698630136986301"/>
    <x v="477"/>
  </r>
  <r>
    <x v="0"/>
    <s v="Athletic"/>
    <x v="1"/>
    <s v="Adidas Golf"/>
    <s v="Dial"/>
    <x v="8"/>
    <s v="DNR L6 R Eyestay 25mm Dial E"/>
    <x v="5"/>
    <n v="2240"/>
    <n v="2714.5"/>
    <n v="1.2118303571428573"/>
    <x v="478"/>
  </r>
  <r>
    <x v="0"/>
    <s v="Athletic"/>
    <x v="1"/>
    <s v="Adidas Golf"/>
    <s v="Dial"/>
    <x v="8"/>
    <s v="DNR L6 R Eyestay 25mm Dial E"/>
    <x v="5"/>
    <n v="6205"/>
    <n v="7533.5"/>
    <n v="1.2141015310233683"/>
    <x v="479"/>
  </r>
  <r>
    <x v="0"/>
    <s v="Athletic"/>
    <x v="1"/>
    <s v="Adidas Golf"/>
    <s v="Dial"/>
    <x v="8"/>
    <s v="DNR L6 R Eyestay 25mm Dial E"/>
    <x v="5"/>
    <n v="900"/>
    <n v="1098"/>
    <n v="1.22"/>
    <x v="467"/>
  </r>
  <r>
    <x v="0"/>
    <s v="Athletic"/>
    <x v="1"/>
    <s v="Adidas Golf"/>
    <s v="Dial"/>
    <x v="8"/>
    <s v="DNR L6 R Eyestay 25mm Dial E"/>
    <x v="5"/>
    <n v="1125"/>
    <n v="1372.5"/>
    <n v="1.22"/>
    <x v="467"/>
  </r>
  <r>
    <x v="0"/>
    <s v="Athletic"/>
    <x v="1"/>
    <s v="Adidas Golf"/>
    <s v="Dial"/>
    <x v="8"/>
    <s v="DNR L6 R Eyestay 25mm Dial E"/>
    <x v="4"/>
    <n v="3345"/>
    <n v="4056.5"/>
    <n v="1.2127055306427503"/>
    <x v="468"/>
  </r>
  <r>
    <x v="0"/>
    <s v="Athletic"/>
    <x v="1"/>
    <s v="Adidas Golf"/>
    <s v="Dial"/>
    <x v="8"/>
    <s v="DNR L6 R Eyestay 25mm Dial E"/>
    <x v="4"/>
    <n v="2715"/>
    <n v="3294"/>
    <n v="1.2132596685082873"/>
    <x v="469"/>
  </r>
  <r>
    <x v="0"/>
    <s v="Athletic"/>
    <x v="1"/>
    <s v="Adidas Golf"/>
    <s v="Dial"/>
    <x v="8"/>
    <s v="L6 L Eyestay 25mm Dial E"/>
    <x v="4"/>
    <n v="1660"/>
    <n v="2013"/>
    <n v="1.2126506024096386"/>
    <x v="480"/>
  </r>
  <r>
    <x v="0"/>
    <s v="Athletic"/>
    <x v="1"/>
    <s v="Adidas Golf"/>
    <s v="Dial"/>
    <x v="8"/>
    <s v="L6 L Eyestay 25mm Dial E"/>
    <x v="4"/>
    <n v="1810"/>
    <n v="2196"/>
    <n v="1.2132596685082873"/>
    <x v="469"/>
  </r>
  <r>
    <x v="0"/>
    <s v="Athletic"/>
    <x v="1"/>
    <s v="Adidas Golf"/>
    <s v="Dial"/>
    <x v="8"/>
    <s v="L6 L Eyestay 25mm Dial E"/>
    <x v="4"/>
    <n v="1660"/>
    <n v="2013"/>
    <n v="1.2126506024096386"/>
    <x v="480"/>
  </r>
  <r>
    <x v="0"/>
    <s v="Athletic"/>
    <x v="1"/>
    <s v="Adidas Golf"/>
    <s v="Dial"/>
    <x v="8"/>
    <s v="L6 L Eyestay 25mm Dial E"/>
    <x v="4"/>
    <n v="1660"/>
    <n v="2013"/>
    <n v="1.2126506024096386"/>
    <x v="480"/>
  </r>
  <r>
    <x v="0"/>
    <s v="Athletic"/>
    <x v="1"/>
    <s v="Adidas Golf"/>
    <s v="Dial"/>
    <x v="8"/>
    <s v="L6 L Eyestay 25mm Dial E"/>
    <x v="4"/>
    <n v="2920"/>
    <n v="3538"/>
    <n v="1.2116438356164383"/>
    <x v="481"/>
  </r>
  <r>
    <x v="0"/>
    <s v="Athletic"/>
    <x v="1"/>
    <s v="Adidas Golf"/>
    <s v="Dial"/>
    <x v="8"/>
    <s v="L6 L Eyestay 25mm Dial E"/>
    <x v="4"/>
    <n v="2815"/>
    <n v="3416"/>
    <n v="1.2134991119005329"/>
    <x v="482"/>
  </r>
  <r>
    <x v="0"/>
    <s v="Athletic"/>
    <x v="1"/>
    <s v="Adidas Golf"/>
    <s v="Dial"/>
    <x v="8"/>
    <s v="L6 L Eyestay 25mm Dial E"/>
    <x v="4"/>
    <n v="1410"/>
    <n v="1708"/>
    <n v="1.2113475177304964"/>
    <x v="483"/>
  </r>
  <r>
    <x v="0"/>
    <s v="Athletic"/>
    <x v="1"/>
    <s v="Adidas Golf"/>
    <s v="Dial"/>
    <x v="8"/>
    <s v="L6 L Eyestay 25mm Dial E"/>
    <x v="5"/>
    <n v="1210"/>
    <n v="1440"/>
    <n v="1.1900826446280992"/>
    <x v="484"/>
  </r>
  <r>
    <x v="0"/>
    <s v="Athletic"/>
    <x v="1"/>
    <s v="Adidas Golf"/>
    <s v="Dial"/>
    <x v="8"/>
    <s v="L6 L Eyestay 25mm Dial E"/>
    <x v="4"/>
    <n v="4125"/>
    <n v="4920"/>
    <n v="1.1927272727272726"/>
    <x v="485"/>
  </r>
  <r>
    <x v="0"/>
    <s v="Athletic"/>
    <x v="1"/>
    <s v="Adidas Golf"/>
    <s v="Dial"/>
    <x v="8"/>
    <s v="L6 L Eyestay 25mm Dial E"/>
    <x v="2"/>
    <n v="2615"/>
    <n v="3120"/>
    <n v="1.1931166347992352"/>
    <x v="462"/>
  </r>
  <r>
    <x v="0"/>
    <s v="Athletic"/>
    <x v="1"/>
    <s v="Adidas Golf"/>
    <s v="Dial"/>
    <x v="8"/>
    <s v="L6 L Eyestay 25mm Dial E"/>
    <x v="5"/>
    <n v="500"/>
    <n v="610"/>
    <n v="1.22"/>
    <x v="467"/>
  </r>
  <r>
    <x v="0"/>
    <s v="Athletic"/>
    <x v="1"/>
    <s v="Adidas Golf"/>
    <s v="Dial"/>
    <x v="8"/>
    <s v="L6 L Eyestay 25mm Dial E"/>
    <x v="5"/>
    <n v="3570"/>
    <n v="4331"/>
    <n v="1.2131652661064425"/>
    <x v="486"/>
  </r>
  <r>
    <x v="0"/>
    <s v="Athletic"/>
    <x v="1"/>
    <s v="Adidas Golf"/>
    <s v="Dial"/>
    <x v="8"/>
    <s v="L6 L Eyestay 25mm Dial E"/>
    <x v="5"/>
    <n v="6135"/>
    <n v="7442"/>
    <n v="1.213039934800326"/>
    <x v="487"/>
  </r>
  <r>
    <x v="0"/>
    <s v="Athletic"/>
    <x v="1"/>
    <s v="Adidas Golf"/>
    <s v="Dial"/>
    <x v="8"/>
    <s v="L6 L Eyestay 25mm Dial E"/>
    <x v="5"/>
    <n v="1210"/>
    <n v="1464"/>
    <n v="1.2099173553719009"/>
    <x v="488"/>
  </r>
  <r>
    <x v="0"/>
    <s v="Athletic"/>
    <x v="1"/>
    <s v="Adidas Golf"/>
    <s v="Dial"/>
    <x v="8"/>
    <s v="L6 L Eyestay 25mm Dial E"/>
    <x v="4"/>
    <n v="1410"/>
    <n v="1708"/>
    <n v="1.2113475177304964"/>
    <x v="483"/>
  </r>
  <r>
    <x v="0"/>
    <s v="Athletic"/>
    <x v="1"/>
    <s v="Adidas Golf"/>
    <s v="Dial"/>
    <x v="8"/>
    <s v="L6 L Eyestay 25mm Dial E"/>
    <x v="4"/>
    <n v="500"/>
    <n v="610"/>
    <n v="1.22"/>
    <x v="467"/>
  </r>
  <r>
    <x v="0"/>
    <s v="Athletic"/>
    <x v="1"/>
    <s v="Adidas Golf"/>
    <s v="Dial"/>
    <x v="8"/>
    <s v="L6 L Eyestay 25mm Dial E"/>
    <x v="4"/>
    <n v="1210"/>
    <n v="1464"/>
    <n v="1.2099173553719009"/>
    <x v="488"/>
  </r>
  <r>
    <x v="0"/>
    <s v="Athletic"/>
    <x v="1"/>
    <s v="Adidas Golf"/>
    <s v="Dial"/>
    <x v="8"/>
    <s v="L6 L Eyestay 25mm Dial E"/>
    <x v="4"/>
    <n v="1360"/>
    <n v="1647"/>
    <n v="1.2110294117647058"/>
    <x v="489"/>
  </r>
  <r>
    <x v="0"/>
    <s v="Athletic"/>
    <x v="1"/>
    <s v="Adidas Golf"/>
    <s v="Dial"/>
    <x v="8"/>
    <s v="L6 L Eyestay 25mm Dial E"/>
    <x v="2"/>
    <n v="750"/>
    <n v="915"/>
    <n v="1.22"/>
    <x v="467"/>
  </r>
  <r>
    <x v="0"/>
    <s v="Athletic"/>
    <x v="1"/>
    <s v="Adidas Golf"/>
    <s v="Dial"/>
    <x v="8"/>
    <s v="L6 L Eyestay 25mm Dial E"/>
    <x v="2"/>
    <n v="650"/>
    <n v="793"/>
    <n v="1.22"/>
    <x v="467"/>
  </r>
  <r>
    <x v="0"/>
    <s v="Athletic"/>
    <x v="1"/>
    <s v="Adidas Golf"/>
    <s v="Dial"/>
    <x v="8"/>
    <s v="L6 R Eyestay 25mm Dial E"/>
    <x v="4"/>
    <n v="1660"/>
    <n v="2013"/>
    <n v="1.2126506024096386"/>
    <x v="480"/>
  </r>
  <r>
    <x v="0"/>
    <s v="Athletic"/>
    <x v="1"/>
    <s v="Adidas Golf"/>
    <s v="Dial"/>
    <x v="8"/>
    <s v="L6 R Eyestay 25mm Dial E"/>
    <x v="4"/>
    <n v="1810"/>
    <n v="2196"/>
    <n v="1.2132596685082873"/>
    <x v="469"/>
  </r>
  <r>
    <x v="0"/>
    <s v="Athletic"/>
    <x v="1"/>
    <s v="Adidas Golf"/>
    <s v="Dial"/>
    <x v="8"/>
    <s v="L6 R Eyestay 25mm Dial E"/>
    <x v="4"/>
    <n v="1660"/>
    <n v="2013"/>
    <n v="1.2126506024096386"/>
    <x v="480"/>
  </r>
  <r>
    <x v="0"/>
    <s v="Athletic"/>
    <x v="1"/>
    <s v="Adidas Golf"/>
    <s v="Dial"/>
    <x v="8"/>
    <s v="L6 R Eyestay 25mm Dial E"/>
    <x v="4"/>
    <n v="1660"/>
    <n v="2013"/>
    <n v="1.2126506024096386"/>
    <x v="480"/>
  </r>
  <r>
    <x v="0"/>
    <s v="Athletic"/>
    <x v="1"/>
    <s v="Adidas Golf"/>
    <s v="Dial"/>
    <x v="8"/>
    <s v="L6 R Eyestay 25mm Dial E"/>
    <x v="3"/>
    <n v="10050"/>
    <n v="12200"/>
    <n v="1.2139303482587065"/>
    <x v="490"/>
  </r>
  <r>
    <x v="0"/>
    <s v="Athletic"/>
    <x v="1"/>
    <s v="Adidas Golf"/>
    <s v="Dial"/>
    <x v="8"/>
    <s v="L6 R Eyestay 25mm Dial E"/>
    <x v="4"/>
    <n v="2920"/>
    <n v="3538"/>
    <n v="1.2116438356164383"/>
    <x v="481"/>
  </r>
  <r>
    <x v="0"/>
    <s v="Athletic"/>
    <x v="1"/>
    <s v="Adidas Golf"/>
    <s v="Dial"/>
    <x v="8"/>
    <s v="L6 R Eyestay 25mm Dial E"/>
    <x v="4"/>
    <n v="2815"/>
    <n v="3416"/>
    <n v="1.2134991119005329"/>
    <x v="482"/>
  </r>
  <r>
    <x v="0"/>
    <s v="Athletic"/>
    <x v="1"/>
    <s v="Adidas Golf"/>
    <s v="Dial"/>
    <x v="8"/>
    <s v="L6 R Eyestay 25mm Dial E"/>
    <x v="4"/>
    <n v="1410"/>
    <n v="1708"/>
    <n v="1.2113475177304964"/>
    <x v="483"/>
  </r>
  <r>
    <x v="0"/>
    <s v="Athletic"/>
    <x v="1"/>
    <s v="Adidas Golf"/>
    <s v="Dial"/>
    <x v="8"/>
    <s v="L6 R Eyestay 25mm Dial E"/>
    <x v="5"/>
    <n v="1210"/>
    <n v="1440"/>
    <n v="1.1900826446280992"/>
    <x v="484"/>
  </r>
  <r>
    <x v="0"/>
    <s v="Athletic"/>
    <x v="1"/>
    <s v="Adidas Golf"/>
    <s v="Dial"/>
    <x v="8"/>
    <s v="L6 R Eyestay 25mm Dial E"/>
    <x v="4"/>
    <n v="4125"/>
    <n v="4920"/>
    <n v="1.1927272727272726"/>
    <x v="485"/>
  </r>
  <r>
    <x v="0"/>
    <s v="Athletic"/>
    <x v="1"/>
    <s v="Adidas Golf"/>
    <s v="Dial"/>
    <x v="8"/>
    <s v="L6 R Eyestay 25mm Dial E"/>
    <x v="2"/>
    <n v="2615"/>
    <n v="3120"/>
    <n v="1.1931166347992352"/>
    <x v="462"/>
  </r>
  <r>
    <x v="0"/>
    <s v="Athletic"/>
    <x v="1"/>
    <s v="Adidas Golf"/>
    <s v="Dial"/>
    <x v="8"/>
    <s v="L6 R Eyestay 25mm Dial E"/>
    <x v="5"/>
    <n v="500"/>
    <n v="610"/>
    <n v="1.22"/>
    <x v="467"/>
  </r>
  <r>
    <x v="0"/>
    <s v="Athletic"/>
    <x v="1"/>
    <s v="Adidas Golf"/>
    <s v="Dial"/>
    <x v="8"/>
    <s v="L6 R Eyestay 25mm Dial E"/>
    <x v="5"/>
    <n v="3570"/>
    <n v="4331"/>
    <n v="1.2131652661064425"/>
    <x v="486"/>
  </r>
  <r>
    <x v="0"/>
    <s v="Athletic"/>
    <x v="1"/>
    <s v="Adidas Golf"/>
    <s v="Dial"/>
    <x v="8"/>
    <s v="L6 R Eyestay 25mm Dial E"/>
    <x v="5"/>
    <n v="6135"/>
    <n v="7442"/>
    <n v="1.213039934800326"/>
    <x v="487"/>
  </r>
  <r>
    <x v="0"/>
    <s v="Athletic"/>
    <x v="1"/>
    <s v="Adidas Golf"/>
    <s v="Dial"/>
    <x v="8"/>
    <s v="L6 R Eyestay 25mm Dial E"/>
    <x v="5"/>
    <n v="1210"/>
    <n v="1464"/>
    <n v="1.2099173553719009"/>
    <x v="488"/>
  </r>
  <r>
    <x v="0"/>
    <s v="Athletic"/>
    <x v="1"/>
    <s v="Adidas Golf"/>
    <s v="Dial"/>
    <x v="8"/>
    <s v="L6 R Eyestay 25mm Dial E"/>
    <x v="4"/>
    <n v="1410"/>
    <n v="1708"/>
    <n v="1.2113475177304964"/>
    <x v="483"/>
  </r>
  <r>
    <x v="0"/>
    <s v="Athletic"/>
    <x v="1"/>
    <s v="Adidas Golf"/>
    <s v="Dial"/>
    <x v="8"/>
    <s v="L6 R Eyestay 25mm Dial E"/>
    <x v="4"/>
    <n v="500"/>
    <n v="610"/>
    <n v="1.22"/>
    <x v="467"/>
  </r>
  <r>
    <x v="0"/>
    <s v="Athletic"/>
    <x v="1"/>
    <s v="Adidas Golf"/>
    <s v="Dial"/>
    <x v="8"/>
    <s v="L6 R Eyestay 25mm Dial E"/>
    <x v="4"/>
    <n v="1210"/>
    <n v="1464"/>
    <n v="1.2099173553719009"/>
    <x v="488"/>
  </r>
  <r>
    <x v="0"/>
    <s v="Athletic"/>
    <x v="1"/>
    <s v="Adidas Golf"/>
    <s v="Dial"/>
    <x v="8"/>
    <s v="L6 R Eyestay 25mm Dial E"/>
    <x v="4"/>
    <n v="1360"/>
    <n v="1647"/>
    <n v="1.2110294117647058"/>
    <x v="489"/>
  </r>
  <r>
    <x v="0"/>
    <s v="Athletic"/>
    <x v="1"/>
    <s v="Adidas Golf"/>
    <s v="Dial"/>
    <x v="8"/>
    <s v="L6 R Eyestay 25mm Dial E"/>
    <x v="2"/>
    <n v="750"/>
    <n v="915"/>
    <n v="1.22"/>
    <x v="467"/>
  </r>
  <r>
    <x v="0"/>
    <s v="Athletic"/>
    <x v="1"/>
    <s v="Adidas Golf"/>
    <s v="Dial"/>
    <x v="8"/>
    <s v="L6 R Eyestay 25mm Dial E"/>
    <x v="2"/>
    <n v="650"/>
    <n v="793"/>
    <n v="1.22"/>
    <x v="467"/>
  </r>
  <r>
    <x v="0"/>
    <s v="Athletic"/>
    <x v="1"/>
    <s v="Adidas Golf"/>
    <s v="Dial"/>
    <x v="8"/>
    <s v="L6 R Tongue Dial E"/>
    <x v="4"/>
    <n v="500"/>
    <n v="610"/>
    <n v="1.22"/>
    <x v="467"/>
  </r>
  <r>
    <x v="0"/>
    <s v="Athletic"/>
    <x v="1"/>
    <s v="Adidas Golf"/>
    <s v="Dial"/>
    <x v="8"/>
    <s v="L6 R Tongue Dial E"/>
    <x v="4"/>
    <n v="500"/>
    <n v="610"/>
    <n v="1.22"/>
    <x v="467"/>
  </r>
  <r>
    <x v="0"/>
    <s v="Athletic"/>
    <x v="1"/>
    <s v="Adidas Golf"/>
    <s v="Dial"/>
    <x v="8"/>
    <s v="L6 R Tongue Dial E"/>
    <x v="4"/>
    <n v="81965"/>
    <n v="99491"/>
    <n v="1.213822973220277"/>
    <x v="491"/>
  </r>
  <r>
    <x v="0"/>
    <s v="Athletic"/>
    <x v="1"/>
    <s v="Adidas Golf"/>
    <s v="Dial"/>
    <x v="8"/>
    <s v="L6 R Tongue Dial E"/>
    <x v="4"/>
    <n v="2140"/>
    <n v="2592.5"/>
    <n v="1.2114485981308412"/>
    <x v="492"/>
  </r>
  <r>
    <x v="0"/>
    <s v="Athletic"/>
    <x v="1"/>
    <s v="Adidas Golf"/>
    <s v="Dial"/>
    <x v="8"/>
    <s v="L6 R Tongue Dial E"/>
    <x v="4"/>
    <n v="9750"/>
    <n v="11834"/>
    <n v="1.2137435897435898"/>
    <x v="493"/>
  </r>
  <r>
    <x v="0"/>
    <s v="Athletic"/>
    <x v="1"/>
    <s v="Adidas Golf"/>
    <s v="Dial"/>
    <x v="8"/>
    <s v="L6 R Tongue Dial E"/>
    <x v="2"/>
    <n v="5330"/>
    <n v="6466"/>
    <n v="1.2131332082551596"/>
    <x v="494"/>
  </r>
  <r>
    <x v="0"/>
    <s v="Athletic"/>
    <x v="1"/>
    <s v="Adidas Golf"/>
    <s v="Dial"/>
    <x v="8"/>
    <s v="L6 R Tongue Dial E"/>
    <x v="2"/>
    <n v="9295"/>
    <n v="11285"/>
    <n v="1.2140935987089834"/>
    <x v="495"/>
  </r>
  <r>
    <x v="0"/>
    <s v="Athletic"/>
    <x v="1"/>
    <s v="Adidas Golf"/>
    <s v="Dial"/>
    <x v="8"/>
    <s v="L6 R Tongue Dial E"/>
    <x v="2"/>
    <n v="5025"/>
    <n v="6100"/>
    <n v="1.2139303482587065"/>
    <x v="490"/>
  </r>
  <r>
    <x v="0"/>
    <s v="Athletic"/>
    <x v="1"/>
    <s v="Adidas Golf"/>
    <s v="Dial"/>
    <x v="8"/>
    <s v="L6 R Tongue Dial E"/>
    <x v="2"/>
    <n v="8545"/>
    <n v="10370"/>
    <n v="1.2135751901696898"/>
    <x v="496"/>
  </r>
  <r>
    <x v="0"/>
    <s v="Athletic"/>
    <x v="1"/>
    <s v="Adidas Golf"/>
    <s v="Dial"/>
    <x v="8"/>
    <s v="L6 R Tongue Dial E"/>
    <x v="2"/>
    <n v="1610"/>
    <n v="1952"/>
    <n v="1.2124223602484472"/>
    <x v="497"/>
  </r>
  <r>
    <x v="0"/>
    <s v="Athletic"/>
    <x v="1"/>
    <s v="Adidas Golf"/>
    <s v="Dial"/>
    <x v="8"/>
    <s v="L6 R Tongue Dial E"/>
    <x v="2"/>
    <n v="26340"/>
    <n v="31964"/>
    <n v="1.2135155656795749"/>
    <x v="498"/>
  </r>
  <r>
    <x v="0"/>
    <s v="Athletic"/>
    <x v="1"/>
    <s v="Adidas Golf"/>
    <s v="Dial"/>
    <x v="8"/>
    <s v="L6 R Tongue Dial E"/>
    <x v="2"/>
    <n v="50460"/>
    <n v="61244"/>
    <n v="1.2137138327388031"/>
    <x v="499"/>
  </r>
  <r>
    <x v="0"/>
    <s v="Athletic"/>
    <x v="1"/>
    <s v="Adidas Golf"/>
    <s v="Dial"/>
    <x v="8"/>
    <s v="L6 R Tongue Dial E"/>
    <x v="2"/>
    <n v="22410"/>
    <n v="27206"/>
    <n v="1.2140116019634093"/>
    <x v="500"/>
  </r>
  <r>
    <x v="0"/>
    <s v="Athletic"/>
    <x v="1"/>
    <s v="Adidas Golf"/>
    <s v="Dial"/>
    <x v="8"/>
    <s v="L6 R Tongue Dial E"/>
    <x v="2"/>
    <n v="25285"/>
    <n v="30683"/>
    <n v="1.2134862566739173"/>
    <x v="501"/>
  </r>
  <r>
    <x v="0"/>
    <s v="Athletic"/>
    <x v="1"/>
    <s v="Adidas Golf"/>
    <s v="Dial"/>
    <x v="8"/>
    <s v="L6 R Tongue Dial E"/>
    <x v="3"/>
    <n v="8245"/>
    <n v="10004"/>
    <n v="1.2133414190418434"/>
    <x v="502"/>
  </r>
  <r>
    <x v="0"/>
    <s v="Athletic"/>
    <x v="1"/>
    <s v="Adidas Golf"/>
    <s v="Dial"/>
    <x v="8"/>
    <s v="L6 R Tongue Dial E"/>
    <x v="3"/>
    <n v="27705"/>
    <n v="33611"/>
    <n v="1.213174517235156"/>
    <x v="503"/>
  </r>
  <r>
    <x v="0"/>
    <s v="Athletic"/>
    <x v="1"/>
    <s v="Adidas Golf"/>
    <s v="Dial"/>
    <x v="8"/>
    <s v="L6 R Tongue Dial E"/>
    <x v="3"/>
    <n v="900"/>
    <n v="1206"/>
    <n v="1.34"/>
    <x v="504"/>
  </r>
  <r>
    <x v="0"/>
    <s v="Athletic"/>
    <x v="1"/>
    <s v="Adidas Golf"/>
    <s v="Dial"/>
    <x v="8"/>
    <s v="L6 R Tongue Dial E"/>
    <x v="3"/>
    <n v="10050"/>
    <n v="13400"/>
    <n v="1.3333333333333333"/>
    <x v="195"/>
  </r>
  <r>
    <x v="0"/>
    <s v="Athletic"/>
    <x v="1"/>
    <s v="Adidas Golf"/>
    <s v="Dial"/>
    <x v="8"/>
    <s v="L6 R Tongue Dial E"/>
    <x v="3"/>
    <n v="18040"/>
    <n v="24053"/>
    <n v="1.3333148558758314"/>
    <x v="505"/>
  </r>
  <r>
    <x v="0"/>
    <s v="Athletic"/>
    <x v="1"/>
    <s v="Adidas Golf"/>
    <s v="Dial"/>
    <x v="8"/>
    <s v="L6 R Tongue Dial E"/>
    <x v="0"/>
    <n v="33320"/>
    <n v="44421"/>
    <n v="1.3331632653061225"/>
    <x v="506"/>
  </r>
  <r>
    <x v="0"/>
    <s v="Athletic"/>
    <x v="1"/>
    <s v="Adidas Golf"/>
    <s v="Dial"/>
    <x v="8"/>
    <s v="L6 R Tongue Dial E"/>
    <x v="0"/>
    <n v="7440"/>
    <n v="9916"/>
    <n v="1.3327956989247312"/>
    <x v="507"/>
  </r>
  <r>
    <x v="0"/>
    <s v="Athletic"/>
    <x v="1"/>
    <s v="Adidas Golf"/>
    <s v="Dial"/>
    <x v="8"/>
    <s v="L6 R Tongue Dial E"/>
    <x v="0"/>
    <n v="2365"/>
    <n v="3149"/>
    <n v="1.3315010570824524"/>
    <x v="508"/>
  </r>
  <r>
    <x v="0"/>
    <s v="Athletic"/>
    <x v="1"/>
    <s v="Adidas Golf"/>
    <s v="Dial"/>
    <x v="8"/>
    <s v="L6 R Tongue Dial E"/>
    <x v="0"/>
    <n v="2060"/>
    <n v="2747"/>
    <n v="1.333495145631068"/>
    <x v="509"/>
  </r>
  <r>
    <x v="0"/>
    <s v="Athletic"/>
    <x v="1"/>
    <s v="Adidas Golf"/>
    <s v="Dial"/>
    <x v="8"/>
    <s v="L6 R Tongue Dial E"/>
    <x v="0"/>
    <n v="12570"/>
    <n v="16750"/>
    <n v="1.3325377883850438"/>
    <x v="510"/>
  </r>
  <r>
    <x v="0"/>
    <s v="Athletic"/>
    <x v="1"/>
    <s v="Adidas Golf"/>
    <s v="Dial"/>
    <x v="8"/>
    <s v="L6 R Tongue Dial E"/>
    <x v="0"/>
    <n v="8345"/>
    <n v="11122"/>
    <n v="1.3327741162372677"/>
    <x v="511"/>
  </r>
  <r>
    <x v="0"/>
    <s v="Athletic"/>
    <x v="1"/>
    <s v="Adidas Golf"/>
    <s v="Dial"/>
    <x v="8"/>
    <s v="L6 R Tongue Dial E"/>
    <x v="0"/>
    <n v="16085"/>
    <n v="21440"/>
    <n v="1.3329188685110351"/>
    <x v="512"/>
  </r>
  <r>
    <x v="0"/>
    <s v="Athletic"/>
    <x v="1"/>
    <s v="Adidas Golf"/>
    <s v="Dial"/>
    <x v="20"/>
    <s v="L6 R Eyestay 20mm Dial J"/>
    <x v="1"/>
    <n v="3550"/>
    <n v="2784.75"/>
    <n v="0.78443661971830991"/>
    <x v="309"/>
  </r>
  <r>
    <x v="0"/>
    <s v="Athletic"/>
    <x v="1"/>
    <s v="Adidas Golf"/>
    <s v="Dial"/>
    <x v="8"/>
    <s v="L6 R Tongue Dial E"/>
    <x v="1"/>
    <n v="2090"/>
    <n v="2780.5"/>
    <n v="1.3303827751196173"/>
    <x v="513"/>
  </r>
  <r>
    <x v="0"/>
    <s v="Athletic"/>
    <x v="1"/>
    <s v="Adidas Golf"/>
    <s v="Dial"/>
    <x v="4"/>
    <s v="L6 L Eyestay 20mm Dial R"/>
    <x v="1"/>
    <n v="1210"/>
    <n v="2724"/>
    <n v="2.2512396694214876"/>
    <x v="514"/>
  </r>
  <r>
    <x v="0"/>
    <s v="Athletic"/>
    <x v="1"/>
    <s v="Adidas Golf"/>
    <s v="Dial"/>
    <x v="4"/>
    <s v="L6 R Eyestay 20mm Dial R"/>
    <x v="1"/>
    <n v="1210"/>
    <n v="2724"/>
    <n v="2.2512396694214876"/>
    <x v="514"/>
  </r>
  <r>
    <x v="0"/>
    <s v="Athletic"/>
    <x v="1"/>
    <s v="Adidas Golf"/>
    <s v="Guide"/>
    <x v="12"/>
    <s v="Lace Guide,  FormTX, 10mm"/>
    <x v="1"/>
    <n v="19200"/>
    <n v="2688"/>
    <n v="0.14000000000000001"/>
    <x v="106"/>
  </r>
  <r>
    <x v="0"/>
    <s v="Athletic"/>
    <x v="1"/>
    <s v="Adidas Golf"/>
    <s v="Dial"/>
    <x v="4"/>
    <s v="L6 L Eyestay 20mm Dial R"/>
    <x v="1"/>
    <n v="1185"/>
    <n v="2667.25"/>
    <n v="2.2508438818565399"/>
    <x v="515"/>
  </r>
  <r>
    <x v="0"/>
    <s v="Athletic"/>
    <x v="1"/>
    <s v="Adidas Golf"/>
    <s v="Dial"/>
    <x v="4"/>
    <s v="L6 R Eyestay 20mm Dial R"/>
    <x v="1"/>
    <n v="1185"/>
    <n v="2667.25"/>
    <n v="2.2508438818565399"/>
    <x v="515"/>
  </r>
  <r>
    <x v="0"/>
    <s v="Athletic"/>
    <x v="1"/>
    <s v="Adidas Golf"/>
    <s v="Dial"/>
    <x v="9"/>
    <s v="L6 R Tongue Dial K"/>
    <x v="1"/>
    <n v="1280"/>
    <n v="2601"/>
    <n v="2.0320312500000002"/>
    <x v="516"/>
  </r>
  <r>
    <x v="0"/>
    <s v="Athletic"/>
    <x v="1"/>
    <s v="Adidas Golf"/>
    <s v="Dial"/>
    <x v="4"/>
    <s v="L6 L Eyestay 20mm Dial R"/>
    <x v="1"/>
    <n v="1135"/>
    <n v="2553.75"/>
    <n v="2.25"/>
    <x v="517"/>
  </r>
  <r>
    <x v="0"/>
    <s v="Athletic"/>
    <x v="1"/>
    <s v="Adidas Golf"/>
    <s v="Dial"/>
    <x v="8"/>
    <s v="L6 R Tongue Dial E"/>
    <x v="4"/>
    <n v="4730"/>
    <n v="5734"/>
    <n v="1.212262156448203"/>
    <x v="518"/>
  </r>
  <r>
    <x v="0"/>
    <s v="Athletic"/>
    <x v="1"/>
    <s v="Adidas Golf"/>
    <s v="Dial"/>
    <x v="8"/>
    <s v="L6 R Tongue Dial E"/>
    <x v="4"/>
    <n v="2010"/>
    <n v="2440"/>
    <n v="1.2139303482587065"/>
    <x v="490"/>
  </r>
  <r>
    <x v="0"/>
    <s v="Athletic"/>
    <x v="1"/>
    <s v="Adidas Golf"/>
    <s v="Dial"/>
    <x v="8"/>
    <s v="L6 R Tongue Dial E"/>
    <x v="2"/>
    <n v="10050"/>
    <n v="12200"/>
    <n v="1.2139303482587065"/>
    <x v="490"/>
  </r>
  <r>
    <x v="0"/>
    <s v="Athletic"/>
    <x v="1"/>
    <s v="Adidas Golf"/>
    <s v="Dial"/>
    <x v="8"/>
    <s v="L6 R Tongue Dial E"/>
    <x v="2"/>
    <n v="3070"/>
    <n v="3721"/>
    <n v="1.2120521172638437"/>
    <x v="519"/>
  </r>
  <r>
    <x v="0"/>
    <s v="Athletic"/>
    <x v="1"/>
    <s v="Adidas Golf"/>
    <s v="Dial"/>
    <x v="8"/>
    <s v="L6 R Tongue Dial E"/>
    <x v="2"/>
    <n v="10705"/>
    <n v="12993"/>
    <n v="1.21373190098085"/>
    <x v="520"/>
  </r>
  <r>
    <x v="0"/>
    <s v="Athletic"/>
    <x v="1"/>
    <s v="Adidas Golf"/>
    <s v="Dial"/>
    <x v="8"/>
    <s v="L6 R Tongue Dial E"/>
    <x v="2"/>
    <n v="5230"/>
    <n v="6344"/>
    <n v="1.213001912045889"/>
    <x v="521"/>
  </r>
  <r>
    <x v="0"/>
    <s v="Athletic"/>
    <x v="1"/>
    <s v="Adidas Golf"/>
    <s v="Dial"/>
    <x v="8"/>
    <s v="L6 R Tongue Dial E"/>
    <x v="3"/>
    <n v="20905"/>
    <n v="25376"/>
    <n v="1.2138722793590051"/>
    <x v="522"/>
  </r>
  <r>
    <x v="0"/>
    <s v="Athletic"/>
    <x v="1"/>
    <s v="Adidas Golf"/>
    <s v="Dial"/>
    <x v="8"/>
    <s v="L6 R Tongue Dial E"/>
    <x v="3"/>
    <n v="3425"/>
    <n v="4556"/>
    <n v="1.3302189781021898"/>
    <x v="523"/>
  </r>
  <r>
    <x v="0"/>
    <s v="Athletic"/>
    <x v="1"/>
    <s v="Adidas Golf"/>
    <s v="Dial"/>
    <x v="8"/>
    <s v="L6 R Tongue Dial E"/>
    <x v="3"/>
    <n v="2665"/>
    <n v="3551"/>
    <n v="1.3324577861163227"/>
    <x v="524"/>
  </r>
  <r>
    <x v="0"/>
    <s v="Athletic"/>
    <x v="1"/>
    <s v="Adidas Golf"/>
    <s v="Dial"/>
    <x v="8"/>
    <s v="L6 R Tongue Dial E"/>
    <x v="3"/>
    <n v="5230"/>
    <n v="6968"/>
    <n v="1.3323135755258126"/>
    <x v="525"/>
  </r>
  <r>
    <x v="0"/>
    <s v="Athletic"/>
    <x v="1"/>
    <s v="Adidas Golf"/>
    <s v="Dial"/>
    <x v="8"/>
    <s v="L6 R Tongue Dial E"/>
    <x v="0"/>
    <n v="20155"/>
    <n v="26867"/>
    <n v="1.3330191019598114"/>
    <x v="526"/>
  </r>
  <r>
    <x v="0"/>
    <s v="Athletic"/>
    <x v="1"/>
    <s v="Adidas Golf"/>
    <s v="Dial"/>
    <x v="8"/>
    <s v="L6 R Tongue Dial E"/>
    <x v="0"/>
    <n v="500"/>
    <n v="670"/>
    <n v="1.34"/>
    <x v="504"/>
  </r>
  <r>
    <x v="0"/>
    <s v="Athletic"/>
    <x v="1"/>
    <s v="Adidas Golf"/>
    <s v="Dial"/>
    <x v="8"/>
    <s v="L6 R Tongue Dial E"/>
    <x v="0"/>
    <n v="14320"/>
    <n v="19095"/>
    <n v="1.333449720670391"/>
    <x v="527"/>
  </r>
  <r>
    <x v="0"/>
    <s v="Athletic"/>
    <x v="1"/>
    <s v="Adidas Golf"/>
    <s v="Dial"/>
    <x v="8"/>
    <s v="L6 R Tongue Dial E"/>
    <x v="0"/>
    <n v="6385"/>
    <n v="8509"/>
    <n v="1.3326546593578701"/>
    <x v="528"/>
  </r>
  <r>
    <x v="0"/>
    <s v="Athletic"/>
    <x v="1"/>
    <s v="Adidas Golf"/>
    <s v="Dial"/>
    <x v="8"/>
    <s v="L6 R Tongue Dial E"/>
    <x v="0"/>
    <n v="550"/>
    <n v="737"/>
    <n v="1.34"/>
    <x v="504"/>
  </r>
  <r>
    <x v="0"/>
    <s v="Athletic"/>
    <x v="1"/>
    <s v="Adidas Golf"/>
    <s v="Dial"/>
    <x v="8"/>
    <s v="L6 R Tongue Dial E"/>
    <x v="0"/>
    <n v="4200"/>
    <n v="5594.5"/>
    <n v="1.3320238095238095"/>
    <x v="529"/>
  </r>
  <r>
    <x v="0"/>
    <s v="Athletic"/>
    <x v="1"/>
    <s v="Adidas Golf"/>
    <s v="Dial"/>
    <x v="8"/>
    <s v="L6 R Tongue Dial E"/>
    <x v="0"/>
    <n v="0"/>
    <n v="0"/>
    <e v="#DIV/0!"/>
    <x v="255"/>
  </r>
  <r>
    <x v="0"/>
    <s v="Athletic"/>
    <x v="1"/>
    <s v="Adidas Golf"/>
    <s v="Dial"/>
    <x v="4"/>
    <s v="L6 R Eyestay 20mm Dial R"/>
    <x v="1"/>
    <n v="1135"/>
    <n v="2553.75"/>
    <n v="2.25"/>
    <x v="517"/>
  </r>
  <r>
    <x v="0"/>
    <s v="Athletic"/>
    <x v="1"/>
    <s v="Adidas Golf"/>
    <s v="Dial"/>
    <x v="2"/>
    <s v="L6 R Tongue Dial F"/>
    <x v="1"/>
    <n v="2565"/>
    <n v="2397"/>
    <n v="0.93450292397660817"/>
    <x v="218"/>
  </r>
  <r>
    <x v="0"/>
    <s v="Athletic"/>
    <x v="1"/>
    <s v="Adidas Golf"/>
    <s v="Dial"/>
    <x v="9"/>
    <s v="L6 L Eyestay 20mm Dial K"/>
    <x v="1"/>
    <n v="1175"/>
    <n v="2397"/>
    <n v="2.04"/>
    <x v="261"/>
  </r>
  <r>
    <x v="0"/>
    <s v="Athletic"/>
    <x v="1"/>
    <s v="Adidas Golf"/>
    <s v="Dial"/>
    <x v="9"/>
    <s v="L6 R Eyestay 20mm Dial K"/>
    <x v="1"/>
    <n v="1175"/>
    <n v="2397"/>
    <n v="2.04"/>
    <x v="261"/>
  </r>
  <r>
    <x v="0"/>
    <s v="Athletic"/>
    <x v="1"/>
    <s v="Adidas Golf"/>
    <s v="Guide"/>
    <x v="12"/>
    <s v="Lace Guide, FormTX, Stitch, 20mm"/>
    <x v="1"/>
    <n v="13900"/>
    <n v="2363"/>
    <n v="0.17"/>
    <x v="219"/>
  </r>
  <r>
    <x v="0"/>
    <s v="Athletic"/>
    <x v="1"/>
    <s v="Adidas Golf"/>
    <s v="Guide"/>
    <x v="12"/>
    <s v="Lace Guide, FormTX, Stitch, 25mmBlack"/>
    <x v="1"/>
    <n v="16800"/>
    <n v="2352"/>
    <n v="0.14000000000000001"/>
    <x v="106"/>
  </r>
  <r>
    <x v="0"/>
    <s v="Athletic"/>
    <x v="1"/>
    <s v="Adidas Golf"/>
    <s v="Dial"/>
    <x v="2"/>
    <s v="L6 R Tongue Dial F"/>
    <x v="1"/>
    <n v="2515"/>
    <n v="2350"/>
    <n v="0.93439363817097421"/>
    <x v="530"/>
  </r>
  <r>
    <x v="0"/>
    <s v="Athletic"/>
    <x v="1"/>
    <s v="Adidas Golf"/>
    <s v="Dial"/>
    <x v="8"/>
    <s v="L6 R Tongue Dial E"/>
    <x v="4"/>
    <n v="500"/>
    <n v="610"/>
    <n v="1.22"/>
    <x v="467"/>
  </r>
  <r>
    <x v="0"/>
    <s v="Athletic"/>
    <x v="1"/>
    <s v="Adidas Golf"/>
    <s v="Dial"/>
    <x v="8"/>
    <s v="L6 R Tongue Dial E"/>
    <x v="4"/>
    <n v="8040"/>
    <n v="9760"/>
    <n v="1.2139303482587065"/>
    <x v="490"/>
  </r>
  <r>
    <x v="0"/>
    <s v="Athletic"/>
    <x v="1"/>
    <s v="Adidas Golf"/>
    <s v="Dial"/>
    <x v="8"/>
    <s v="L6 R Tongue Dial E"/>
    <x v="4"/>
    <n v="10050"/>
    <n v="12200"/>
    <n v="1.2139303482587065"/>
    <x v="490"/>
  </r>
  <r>
    <x v="0"/>
    <s v="Athletic"/>
    <x v="1"/>
    <s v="Adidas Golf"/>
    <s v="Dial"/>
    <x v="8"/>
    <s v="L6 R Tongue Dial E"/>
    <x v="2"/>
    <n v="5025"/>
    <n v="6100"/>
    <n v="1.2139303482587065"/>
    <x v="490"/>
  </r>
  <r>
    <x v="0"/>
    <s v="Athletic"/>
    <x v="1"/>
    <s v="Adidas Golf"/>
    <s v="Dial"/>
    <x v="8"/>
    <s v="L6 R Tongue Dial E"/>
    <x v="3"/>
    <n v="10050"/>
    <n v="12200"/>
    <n v="1.2139303482587065"/>
    <x v="490"/>
  </r>
  <r>
    <x v="0"/>
    <s v="Athletic"/>
    <x v="1"/>
    <s v="Adidas Golf"/>
    <s v="Dial"/>
    <x v="8"/>
    <s v="L6 R Tongue Dial E"/>
    <x v="3"/>
    <n v="100"/>
    <n v="134"/>
    <n v="1.34"/>
    <x v="504"/>
  </r>
  <r>
    <x v="0"/>
    <s v="Athletic"/>
    <x v="1"/>
    <s v="Adidas Golf"/>
    <s v="Dial"/>
    <x v="8"/>
    <s v="L6 R Tongue Dial E"/>
    <x v="3"/>
    <n v="16085"/>
    <n v="21440"/>
    <n v="1.3329188685110351"/>
    <x v="512"/>
  </r>
  <r>
    <x v="0"/>
    <s v="Athletic"/>
    <x v="1"/>
    <s v="Adidas Golf"/>
    <s v="Dial"/>
    <x v="8"/>
    <s v="L6 R Tongue Dial E"/>
    <x v="3"/>
    <n v="4825"/>
    <n v="6432"/>
    <n v="1.3330569948186528"/>
    <x v="531"/>
  </r>
  <r>
    <x v="0"/>
    <s v="Athletic"/>
    <x v="1"/>
    <s v="Adidas Golf"/>
    <s v="Dial"/>
    <x v="8"/>
    <s v="L6 R Tongue Dial E"/>
    <x v="0"/>
    <n v="3220"/>
    <n v="4288"/>
    <n v="1.3316770186335403"/>
    <x v="532"/>
  </r>
  <r>
    <x v="0"/>
    <s v="Athletic"/>
    <x v="1"/>
    <s v="Adidas Golf"/>
    <s v="Dial"/>
    <x v="8"/>
    <s v="L6 R Tongue Dial E"/>
    <x v="0"/>
    <n v="100"/>
    <n v="134"/>
    <n v="1.34"/>
    <x v="504"/>
  </r>
  <r>
    <x v="0"/>
    <s v="Athletic"/>
    <x v="1"/>
    <s v="Adidas Golf"/>
    <s v="Dial"/>
    <x v="8"/>
    <s v="L6 R Tongue Dial E"/>
    <x v="0"/>
    <n v="28040"/>
    <n v="37386"/>
    <n v="1.3333095577746077"/>
    <x v="533"/>
  </r>
  <r>
    <x v="0"/>
    <s v="Athletic"/>
    <x v="1"/>
    <s v="Adidas Golf"/>
    <s v="Dial"/>
    <x v="8"/>
    <s v="L6 R Tongue Dial E"/>
    <x v="0"/>
    <n v="24025"/>
    <n v="32026"/>
    <n v="1.3330280957336109"/>
    <x v="534"/>
  </r>
  <r>
    <x v="0"/>
    <s v="Athletic"/>
    <x v="1"/>
    <s v="Adidas Golf"/>
    <s v="Dial"/>
    <x v="8"/>
    <s v="L6 R Tongue Dial E"/>
    <x v="0"/>
    <n v="3490"/>
    <n v="4656.5"/>
    <n v="1.3342406876790831"/>
    <x v="535"/>
  </r>
  <r>
    <x v="0"/>
    <s v="Athletic"/>
    <x v="1"/>
    <s v="Adidas Golf"/>
    <s v="Dial"/>
    <x v="8"/>
    <s v="L6 R Tongue Dial E"/>
    <x v="0"/>
    <n v="13620"/>
    <n v="18157"/>
    <n v="1.3331130690161528"/>
    <x v="536"/>
  </r>
  <r>
    <x v="0"/>
    <s v="Athletic"/>
    <x v="1"/>
    <s v="Adidas Golf"/>
    <s v="Dial"/>
    <x v="8"/>
    <s v="L6 R Tongue Dial E"/>
    <x v="0"/>
    <n v="54530"/>
    <n v="72695"/>
    <n v="1.3331193838254172"/>
    <x v="346"/>
  </r>
  <r>
    <x v="0"/>
    <s v="Athletic"/>
    <x v="1"/>
    <s v="Adidas Golf"/>
    <s v="Dial"/>
    <x v="8"/>
    <s v="L6 R Tongue Dial E"/>
    <x v="1"/>
    <n v="1710"/>
    <n v="2329"/>
    <n v="1.3619883040935672"/>
    <x v="537"/>
  </r>
  <r>
    <x v="0"/>
    <s v="Athletic"/>
    <x v="1"/>
    <s v="Adidas Golf"/>
    <s v="Guide"/>
    <x v="12"/>
    <s v="Lace Guide, FormTX, Stitch, 15mm"/>
    <x v="1"/>
    <n v="13700"/>
    <n v="2329"/>
    <n v="0.17"/>
    <x v="219"/>
  </r>
  <r>
    <x v="0"/>
    <s v="Athletic"/>
    <x v="1"/>
    <s v="Adidas Golf"/>
    <s v="Bayonet"/>
    <x v="0"/>
    <s v="L6 Bayonet Eyestay"/>
    <x v="1"/>
    <n v="17850"/>
    <n v="2320.5"/>
    <n v="0.13"/>
    <x v="0"/>
  </r>
  <r>
    <x v="0"/>
    <s v="Athletic"/>
    <x v="1"/>
    <s v="Adidas Golf"/>
    <s v="Guide"/>
    <x v="12"/>
    <s v="Lace Guide, FormTX, Stitch, 15mm"/>
    <x v="1"/>
    <n v="12900"/>
    <n v="2193"/>
    <n v="0.17"/>
    <x v="219"/>
  </r>
  <r>
    <x v="0"/>
    <s v="Athletic"/>
    <x v="1"/>
    <s v="Adidas Golf"/>
    <s v="Guide"/>
    <x v="12"/>
    <s v="Lace Guide, FormTX, Stitch, 20mm"/>
    <x v="1"/>
    <n v="12900"/>
    <n v="2193"/>
    <n v="0.17"/>
    <x v="219"/>
  </r>
  <r>
    <x v="0"/>
    <s v="Athletic"/>
    <x v="1"/>
    <s v="Adidas Golf"/>
    <s v="Bayonet"/>
    <x v="0"/>
    <s v="L6 Bayonet Eyestay"/>
    <x v="1"/>
    <n v="16850"/>
    <n v="2190.5"/>
    <n v="0.13"/>
    <x v="0"/>
  </r>
  <r>
    <x v="0"/>
    <s v="Athletic"/>
    <x v="1"/>
    <s v="Adidas Golf"/>
    <s v="Dial"/>
    <x v="20"/>
    <s v="L6 L Eyestay 20mm Dial J"/>
    <x v="1"/>
    <n v="2690"/>
    <n v="2113.25"/>
    <n v="0.78559479553903344"/>
    <x v="538"/>
  </r>
  <r>
    <x v="0"/>
    <s v="Athletic"/>
    <x v="1"/>
    <s v="Adidas Golf"/>
    <s v="Dial"/>
    <x v="20"/>
    <s v="L6 R Eyestay 20mm Dial J"/>
    <x v="1"/>
    <n v="2690"/>
    <n v="2113.25"/>
    <n v="0.78559479553903344"/>
    <x v="538"/>
  </r>
  <r>
    <x v="0"/>
    <s v="Athletic"/>
    <x v="1"/>
    <s v="Adidas Golf"/>
    <s v="Dial"/>
    <x v="8"/>
    <s v="L6 R Tongue Dial E"/>
    <x v="0"/>
    <n v="19250"/>
    <n v="25661"/>
    <n v="1.333038961038961"/>
    <x v="539"/>
  </r>
  <r>
    <x v="0"/>
    <s v="Athletic"/>
    <x v="1"/>
    <s v="Adidas Golf"/>
    <s v="Dial"/>
    <x v="8"/>
    <s v="L6 R Tongue Dial E"/>
    <x v="0"/>
    <n v="7620"/>
    <n v="10150.5"/>
    <n v="1.3320866141732284"/>
    <x v="540"/>
  </r>
  <r>
    <x v="0"/>
    <s v="Athletic"/>
    <x v="1"/>
    <s v="Adidas Golf"/>
    <s v="Dial"/>
    <x v="8"/>
    <s v="L6 R Tongue Dial E"/>
    <x v="0"/>
    <n v="4675"/>
    <n v="6231"/>
    <n v="1.3328342245989304"/>
    <x v="541"/>
  </r>
  <r>
    <x v="0"/>
    <s v="Athletic"/>
    <x v="1"/>
    <s v="Adidas Golf"/>
    <s v="Dial"/>
    <x v="8"/>
    <s v="L6 R Tongue Dial E"/>
    <x v="0"/>
    <n v="2460"/>
    <n v="3283"/>
    <n v="1.3345528455284552"/>
    <x v="542"/>
  </r>
  <r>
    <x v="0"/>
    <s v="Athletic"/>
    <x v="1"/>
    <s v="Adidas Golf"/>
    <s v="Dial"/>
    <x v="8"/>
    <s v="L6 R Tongue Dial E"/>
    <x v="0"/>
    <n v="2515"/>
    <n v="3350"/>
    <n v="1.3320079522862822"/>
    <x v="543"/>
  </r>
  <r>
    <x v="0"/>
    <s v="Athletic"/>
    <x v="1"/>
    <s v="Adidas Golf"/>
    <s v="Dial"/>
    <x v="8"/>
    <s v="L6 R Tongue Dial E"/>
    <x v="0"/>
    <n v="2515"/>
    <n v="3350"/>
    <n v="1.3320079522862822"/>
    <x v="543"/>
  </r>
  <r>
    <x v="0"/>
    <s v="Athletic"/>
    <x v="1"/>
    <s v="Adidas Golf"/>
    <s v="Guide"/>
    <x v="13"/>
    <s v="Tube Guide, Tube 2, Soft Nylon"/>
    <x v="1"/>
    <n v="24700"/>
    <n v="2099.5"/>
    <n v="8.5000000000000006E-2"/>
    <x v="544"/>
  </r>
  <r>
    <x v="0"/>
    <s v="Athletic"/>
    <x v="1"/>
    <s v="Adidas Golf"/>
    <s v="Dial"/>
    <x v="8"/>
    <s v="L6 R Tongue Dial E"/>
    <x v="3"/>
    <n v="3920"/>
    <n v="5226"/>
    <n v="1.3331632653061225"/>
    <x v="506"/>
  </r>
  <r>
    <x v="0"/>
    <s v="Athletic"/>
    <x v="1"/>
    <s v="Adidas Golf"/>
    <s v="Dial"/>
    <x v="8"/>
    <s v="L6 R Tongue Dial E"/>
    <x v="3"/>
    <n v="2065"/>
    <n v="2747"/>
    <n v="1.3302663438256659"/>
    <x v="545"/>
  </r>
  <r>
    <x v="0"/>
    <s v="Athletic"/>
    <x v="1"/>
    <s v="Adidas Golf"/>
    <s v="Dial"/>
    <x v="8"/>
    <s v="L6 R Tongue Dial E"/>
    <x v="0"/>
    <n v="46415"/>
    <n v="61874.5"/>
    <n v="1.3330712054292793"/>
    <x v="546"/>
  </r>
  <r>
    <x v="0"/>
    <s v="Athletic"/>
    <x v="1"/>
    <s v="Adidas Golf"/>
    <s v="Dial"/>
    <x v="8"/>
    <s v="L6 R Tongue Dial E"/>
    <x v="0"/>
    <n v="22420"/>
    <n v="29882"/>
    <n v="1.3328278322925959"/>
    <x v="547"/>
  </r>
  <r>
    <x v="0"/>
    <s v="Athletic"/>
    <x v="1"/>
    <s v="Adidas Golf"/>
    <s v="Dial"/>
    <x v="8"/>
    <s v="L6 R Tongue Dial E"/>
    <x v="0"/>
    <n v="18275"/>
    <n v="24354.5"/>
    <n v="1.3326675786593707"/>
    <x v="548"/>
  </r>
  <r>
    <x v="0"/>
    <s v="Athletic"/>
    <x v="1"/>
    <s v="Adidas Golf"/>
    <s v="Dial"/>
    <x v="8"/>
    <s v="L6 R Tongue Dial E"/>
    <x v="0"/>
    <n v="9170"/>
    <n v="12227.5"/>
    <n v="1.3334242093784079"/>
    <x v="549"/>
  </r>
  <r>
    <x v="0"/>
    <s v="Athletic"/>
    <x v="1"/>
    <s v="Adidas Golf"/>
    <s v="Dial"/>
    <x v="8"/>
    <s v="L6 R Tongue Dial E"/>
    <x v="0"/>
    <n v="5410"/>
    <n v="7202.5"/>
    <n v="1.3313308687615526"/>
    <x v="550"/>
  </r>
  <r>
    <x v="0"/>
    <s v="Athletic"/>
    <x v="1"/>
    <s v="Adidas Golf"/>
    <s v="Dial"/>
    <x v="5"/>
    <s v="Li2 L Eyestay Dial E"/>
    <x v="1"/>
    <n v="1025"/>
    <n v="2091"/>
    <n v="2.04"/>
    <x v="261"/>
  </r>
  <r>
    <x v="0"/>
    <s v="Athletic"/>
    <x v="1"/>
    <s v="Adidas Golf"/>
    <s v="Dial"/>
    <x v="5"/>
    <s v="Li2 R Eyestay Dial E"/>
    <x v="1"/>
    <n v="1025"/>
    <n v="2091"/>
    <n v="2.04"/>
    <x v="261"/>
  </r>
  <r>
    <x v="0"/>
    <s v="Athletic"/>
    <x v="1"/>
    <s v="Adidas Golf"/>
    <s v="Dial"/>
    <x v="7"/>
    <s v="Li2 L Eyestay Dial C"/>
    <x v="1"/>
    <n v="750"/>
    <n v="2055"/>
    <n v="2.74"/>
    <x v="308"/>
  </r>
  <r>
    <x v="0"/>
    <s v="Athletic"/>
    <x v="1"/>
    <s v="Adidas Golf"/>
    <s v="Dial"/>
    <x v="7"/>
    <s v="Li2 R Eyestay Dial C"/>
    <x v="1"/>
    <n v="750"/>
    <n v="2055"/>
    <n v="2.74"/>
    <x v="308"/>
  </r>
  <r>
    <x v="0"/>
    <s v="Athletic"/>
    <x v="1"/>
    <s v="Adidas Golf"/>
    <s v="Dial"/>
    <x v="20"/>
    <s v="L6 L Eyestay 20mm Dial J"/>
    <x v="1"/>
    <n v="2595"/>
    <n v="2034.25"/>
    <n v="0.78391136801541428"/>
    <x v="551"/>
  </r>
  <r>
    <x v="0"/>
    <s v="Athletic"/>
    <x v="1"/>
    <s v="Adidas Golf"/>
    <s v="Dial"/>
    <x v="20"/>
    <s v="L6 R Eyestay 20mm Dial J"/>
    <x v="1"/>
    <n v="2595"/>
    <n v="2034.25"/>
    <n v="0.78391136801541428"/>
    <x v="551"/>
  </r>
  <r>
    <x v="0"/>
    <s v="Athletic"/>
    <x v="1"/>
    <s v="Adidas Golf"/>
    <s v="Dial"/>
    <x v="20"/>
    <s v="L6 L Eyestay 20mm Dial J"/>
    <x v="1"/>
    <n v="2500"/>
    <n v="1975"/>
    <n v="0.79"/>
    <x v="552"/>
  </r>
  <r>
    <x v="0"/>
    <s v="Athletic"/>
    <x v="1"/>
    <s v="Adidas Golf"/>
    <s v="Dial"/>
    <x v="20"/>
    <s v="L6 R Eyestay 20mm Dial J"/>
    <x v="1"/>
    <n v="2500"/>
    <n v="1975"/>
    <n v="0.79"/>
    <x v="552"/>
  </r>
  <r>
    <x v="0"/>
    <s v="Athletic"/>
    <x v="1"/>
    <s v="Adidas Golf"/>
    <s v="Guide"/>
    <x v="12"/>
    <s v="Lace Guide, FormTX, Stitch, 25mmBlack"/>
    <x v="1"/>
    <n v="11500"/>
    <n v="1955"/>
    <n v="0.17"/>
    <x v="219"/>
  </r>
  <r>
    <x v="0"/>
    <s v="Athletic"/>
    <x v="1"/>
    <s v="Adidas Golf"/>
    <s v="Lace"/>
    <x v="18"/>
    <s v="CS1 Lace 3000mBlack"/>
    <x v="1"/>
    <n v="2480"/>
    <n v="1951.3"/>
    <n v="0.78681451612903219"/>
    <x v="553"/>
  </r>
  <r>
    <x v="0"/>
    <s v="Athletic"/>
    <x v="1"/>
    <s v="Adidas Golf"/>
    <s v="Dial"/>
    <x v="8"/>
    <s v="L6 R Tongue Dial E"/>
    <x v="0"/>
    <n v="2245"/>
    <n v="2981.5"/>
    <n v="1.3280623608017816"/>
    <x v="554"/>
  </r>
  <r>
    <x v="0"/>
    <s v="Athletic"/>
    <x v="1"/>
    <s v="Adidas Golf"/>
    <s v="Dial"/>
    <x v="8"/>
    <s v="L6 R Tongue Dial E"/>
    <x v="0"/>
    <n v="6080"/>
    <n v="8107"/>
    <n v="1.3333881578947369"/>
    <x v="555"/>
  </r>
  <r>
    <x v="0"/>
    <s v="Athletic"/>
    <x v="1"/>
    <s v="Adidas Golf"/>
    <s v="Dial"/>
    <x v="8"/>
    <s v="L6 R Tongue Dial E"/>
    <x v="0"/>
    <n v="950"/>
    <n v="1273"/>
    <n v="1.34"/>
    <x v="504"/>
  </r>
  <r>
    <x v="0"/>
    <s v="Athletic"/>
    <x v="1"/>
    <s v="Adidas Golf"/>
    <s v="Dial"/>
    <x v="8"/>
    <s v="L6 R Tongue Dial E"/>
    <x v="4"/>
    <n v="3670"/>
    <n v="4453"/>
    <n v="1.2133514986376022"/>
    <x v="556"/>
  </r>
  <r>
    <x v="0"/>
    <s v="Athletic"/>
    <x v="1"/>
    <s v="Adidas Golf"/>
    <s v="Dial"/>
    <x v="8"/>
    <s v="L6 R Tongue Dial E"/>
    <x v="4"/>
    <n v="36490"/>
    <n v="44286"/>
    <n v="1.213647574677994"/>
    <x v="557"/>
  </r>
  <r>
    <x v="0"/>
    <s v="Athletic"/>
    <x v="1"/>
    <s v="Adidas Golf"/>
    <s v="Dial"/>
    <x v="8"/>
    <s v="L6 R Tongue Dial E"/>
    <x v="4"/>
    <n v="500"/>
    <n v="610"/>
    <n v="1.22"/>
    <x v="467"/>
  </r>
  <r>
    <x v="0"/>
    <s v="Athletic"/>
    <x v="1"/>
    <s v="Adidas Golf"/>
    <s v="Dial"/>
    <x v="8"/>
    <s v="L6 R Tongue Dial E"/>
    <x v="4"/>
    <n v="4120"/>
    <n v="5002"/>
    <n v="1.2140776699029125"/>
    <x v="466"/>
  </r>
  <r>
    <x v="0"/>
    <s v="Athletic"/>
    <x v="1"/>
    <s v="Adidas Golf"/>
    <s v="Dial"/>
    <x v="8"/>
    <s v="L6 R Tongue Dial E"/>
    <x v="4"/>
    <n v="4475"/>
    <n v="5429"/>
    <n v="1.2131843575418995"/>
    <x v="558"/>
  </r>
  <r>
    <x v="0"/>
    <s v="Athletic"/>
    <x v="1"/>
    <s v="Adidas Golf"/>
    <s v="Dial"/>
    <x v="8"/>
    <s v="L6 R Tongue Dial E"/>
    <x v="2"/>
    <n v="1110"/>
    <n v="1342"/>
    <n v="1.2090090090090091"/>
    <x v="559"/>
  </r>
  <r>
    <x v="0"/>
    <s v="Athletic"/>
    <x v="1"/>
    <s v="Adidas Golf"/>
    <s v="Dial"/>
    <x v="8"/>
    <s v="L6 R Tongue Dial E"/>
    <x v="2"/>
    <n v="3270"/>
    <n v="3965"/>
    <n v="1.2125382262996942"/>
    <x v="560"/>
  </r>
  <r>
    <x v="0"/>
    <s v="Athletic"/>
    <x v="1"/>
    <s v="Adidas Golf"/>
    <s v="Dial"/>
    <x v="8"/>
    <s v="L6 R Tongue Dial E"/>
    <x v="2"/>
    <n v="4475"/>
    <n v="5429"/>
    <n v="1.2131843575418995"/>
    <x v="558"/>
  </r>
  <r>
    <x v="0"/>
    <s v="Athletic"/>
    <x v="1"/>
    <s v="Adidas Golf"/>
    <s v="Dial"/>
    <x v="8"/>
    <s v="L6 R Tongue Dial E"/>
    <x v="2"/>
    <n v="9550"/>
    <n v="11590"/>
    <n v="1.2136125654450263"/>
    <x v="561"/>
  </r>
  <r>
    <x v="0"/>
    <s v="Athletic"/>
    <x v="1"/>
    <s v="Adidas Golf"/>
    <s v="Dial"/>
    <x v="8"/>
    <s v="L6 R Tongue Dial E"/>
    <x v="2"/>
    <n v="500"/>
    <n v="610"/>
    <n v="1.22"/>
    <x v="467"/>
  </r>
  <r>
    <x v="0"/>
    <s v="Athletic"/>
    <x v="1"/>
    <s v="Adidas Golf"/>
    <s v="Dial"/>
    <x v="8"/>
    <s v="L6 R Tongue Dial E"/>
    <x v="2"/>
    <n v="50"/>
    <n v="61"/>
    <n v="1.22"/>
    <x v="467"/>
  </r>
  <r>
    <x v="0"/>
    <s v="Athletic"/>
    <x v="1"/>
    <s v="Adidas Golf"/>
    <s v="Dial"/>
    <x v="8"/>
    <s v="L6 R Tongue Dial E"/>
    <x v="3"/>
    <n v="2715"/>
    <n v="3294"/>
    <n v="1.2132596685082873"/>
    <x v="469"/>
  </r>
  <r>
    <x v="0"/>
    <s v="Athletic"/>
    <x v="1"/>
    <s v="Adidas Golf"/>
    <s v="Dial"/>
    <x v="8"/>
    <s v="L6 R Tongue Dial E"/>
    <x v="3"/>
    <n v="1000"/>
    <n v="1340"/>
    <n v="1.34"/>
    <x v="504"/>
  </r>
  <r>
    <x v="0"/>
    <s v="Athletic"/>
    <x v="1"/>
    <s v="Adidas Golf"/>
    <s v="Dial"/>
    <x v="8"/>
    <s v="L6 R Tongue Dial E"/>
    <x v="3"/>
    <n v="2565"/>
    <n v="3417"/>
    <n v="1.3321637426900585"/>
    <x v="562"/>
  </r>
  <r>
    <x v="0"/>
    <s v="Athletic"/>
    <x v="1"/>
    <s v="Adidas Golf"/>
    <s v="Dial"/>
    <x v="8"/>
    <s v="L6 R Tongue Dial E"/>
    <x v="0"/>
    <n v="2965"/>
    <n v="3953"/>
    <n v="1.3332209106239461"/>
    <x v="563"/>
  </r>
  <r>
    <x v="0"/>
    <s v="Athletic"/>
    <x v="1"/>
    <s v="Adidas Golf"/>
    <s v="Dial"/>
    <x v="8"/>
    <s v="L6 R Tongue Dial E"/>
    <x v="0"/>
    <n v="100"/>
    <n v="134"/>
    <n v="1.34"/>
    <x v="504"/>
  </r>
  <r>
    <x v="0"/>
    <s v="Athletic"/>
    <x v="1"/>
    <s v="Adidas Golf"/>
    <s v="Dial"/>
    <x v="8"/>
    <s v="L6 R Tongue Dial E"/>
    <x v="0"/>
    <n v="30400"/>
    <n v="40535"/>
    <n v="1.3333881578947369"/>
    <x v="555"/>
  </r>
  <r>
    <x v="0"/>
    <s v="Athletic"/>
    <x v="1"/>
    <s v="Adidas Golf"/>
    <s v="Dial"/>
    <x v="8"/>
    <s v="L6 R Tongue Dial E"/>
    <x v="0"/>
    <n v="23735"/>
    <n v="31624"/>
    <n v="1.3323783442174004"/>
    <x v="564"/>
  </r>
  <r>
    <x v="0"/>
    <s v="Athletic"/>
    <x v="1"/>
    <s v="Adidas Golf"/>
    <s v="Dial"/>
    <x v="8"/>
    <s v="L6 R Tongue Dial E"/>
    <x v="0"/>
    <n v="8300"/>
    <n v="11055"/>
    <n v="1.3319277108433736"/>
    <x v="565"/>
  </r>
  <r>
    <x v="0"/>
    <s v="Athletic"/>
    <x v="1"/>
    <s v="Adidas Golf"/>
    <s v="Dial"/>
    <x v="8"/>
    <s v="L6 R Tongue Dial E"/>
    <x v="0"/>
    <n v="11665"/>
    <n v="15544"/>
    <n v="1.3325332190312902"/>
    <x v="566"/>
  </r>
  <r>
    <x v="0"/>
    <s v="Athletic"/>
    <x v="1"/>
    <s v="Adidas Golf"/>
    <s v="Dial"/>
    <x v="8"/>
    <s v="L6 R Tongue Dial E"/>
    <x v="0"/>
    <n v="4650"/>
    <n v="6197.5"/>
    <n v="1.3327956989247312"/>
    <x v="507"/>
  </r>
  <r>
    <x v="0"/>
    <s v="Athletic"/>
    <x v="1"/>
    <s v="Adidas Golf"/>
    <s v="Bayonet"/>
    <x v="0"/>
    <s v="L6 Bayonet Eyestay"/>
    <x v="1"/>
    <n v="14800"/>
    <n v="1924"/>
    <n v="0.13"/>
    <x v="0"/>
  </r>
  <r>
    <x v="0"/>
    <s v="Athletic"/>
    <x v="1"/>
    <s v="Adidas Golf"/>
    <s v="Dial"/>
    <x v="7"/>
    <s v="Li2 L Eyestay Dial C"/>
    <x v="1"/>
    <n v="700"/>
    <n v="1918"/>
    <n v="2.74"/>
    <x v="308"/>
  </r>
  <r>
    <x v="0"/>
    <s v="Athletic"/>
    <x v="1"/>
    <s v="Adidas Golf"/>
    <s v="Guide"/>
    <x v="13"/>
    <s v="Lace Guide, Tongue Underlay 4, Soft Nylon"/>
    <x v="1"/>
    <n v="14100"/>
    <n v="1903.5"/>
    <n v="0.13500000000000001"/>
    <x v="260"/>
  </r>
  <r>
    <x v="0"/>
    <s v="Athletic"/>
    <x v="1"/>
    <s v="Adidas Golf"/>
    <s v="Guide"/>
    <x v="11"/>
    <s v="Lace Guide, Form TX2, 25mm"/>
    <x v="1"/>
    <n v="12650"/>
    <n v="1897.5"/>
    <n v="0.15"/>
    <x v="205"/>
  </r>
  <r>
    <x v="0"/>
    <s v="Athletic"/>
    <x v="1"/>
    <s v="Adidas Golf"/>
    <s v="Lace"/>
    <x v="18"/>
    <s v="CS1 Lace 3000mBlack"/>
    <x v="1"/>
    <n v="2375"/>
    <n v="1864.4"/>
    <n v="0.78501052631578949"/>
    <x v="567"/>
  </r>
  <r>
    <x v="0"/>
    <s v="Athletic"/>
    <x v="1"/>
    <s v="Adidas Golf"/>
    <s v="Dial"/>
    <x v="8"/>
    <s v="L6 R Tongue Dial E"/>
    <x v="1"/>
    <n v="1310"/>
    <n v="1781"/>
    <n v="1.3595419847328245"/>
    <x v="568"/>
  </r>
  <r>
    <x v="0"/>
    <s v="Athletic"/>
    <x v="1"/>
    <s v="Adidas Golf"/>
    <s v="Guide"/>
    <x v="12"/>
    <s v="Lace Guide,  FormTX, 15mm"/>
    <x v="1"/>
    <n v="12580"/>
    <n v="1759.8"/>
    <n v="0.13988871224165342"/>
    <x v="569"/>
  </r>
  <r>
    <x v="0"/>
    <s v="Athletic"/>
    <x v="1"/>
    <s v="Adidas Golf"/>
    <s v="Guide"/>
    <x v="12"/>
    <s v="Lace Guide,  FormTX, 20mmBlack"/>
    <x v="1"/>
    <n v="11900"/>
    <n v="1666"/>
    <n v="0.14000000000000001"/>
    <x v="106"/>
  </r>
  <r>
    <x v="0"/>
    <s v="Athletic"/>
    <x v="1"/>
    <s v="Adidas Golf"/>
    <s v="Dial"/>
    <x v="14"/>
    <s v="L6 L Eyestay 20mm Dial X"/>
    <x v="1"/>
    <n v="1535"/>
    <n v="1662.25"/>
    <n v="1.0828990228013029"/>
    <x v="570"/>
  </r>
  <r>
    <x v="0"/>
    <s v="Athletic"/>
    <x v="1"/>
    <s v="Adidas Golf"/>
    <s v="Dial"/>
    <x v="8"/>
    <s v="L6 R Tongue Dial E"/>
    <x v="4"/>
    <n v="5685"/>
    <n v="6893"/>
    <n v="1.2124890061565523"/>
    <x v="571"/>
  </r>
  <r>
    <x v="0"/>
    <s v="Athletic"/>
    <x v="1"/>
    <s v="Adidas Golf"/>
    <s v="Dial"/>
    <x v="8"/>
    <s v="L6 R Tongue Dial E"/>
    <x v="4"/>
    <n v="1635"/>
    <n v="1982.5"/>
    <n v="1.2125382262996942"/>
    <x v="560"/>
  </r>
  <r>
    <x v="0"/>
    <s v="Athletic"/>
    <x v="1"/>
    <s v="Adidas Golf"/>
    <s v="Dial"/>
    <x v="8"/>
    <s v="L6 R Tongue Dial E"/>
    <x v="4"/>
    <n v="3595"/>
    <n v="4361.5"/>
    <n v="1.2132127955493741"/>
    <x v="572"/>
  </r>
  <r>
    <x v="0"/>
    <s v="Athletic"/>
    <x v="1"/>
    <s v="Adidas Golf"/>
    <s v="Dial"/>
    <x v="8"/>
    <s v="L6 R Tongue Dial E"/>
    <x v="4"/>
    <n v="500"/>
    <n v="610"/>
    <n v="1.22"/>
    <x v="467"/>
  </r>
  <r>
    <x v="0"/>
    <s v="Athletic"/>
    <x v="1"/>
    <s v="Adidas Golf"/>
    <s v="Dial"/>
    <x v="8"/>
    <s v="L6 R Tongue Dial E"/>
    <x v="2"/>
    <n v="4175"/>
    <n v="5063"/>
    <n v="1.2126946107784431"/>
    <x v="573"/>
  </r>
  <r>
    <x v="0"/>
    <s v="Athletic"/>
    <x v="1"/>
    <s v="Adidas Golf"/>
    <s v="Dial"/>
    <x v="8"/>
    <s v="L6 R Tongue Dial E14-4203TPX/11-0601TPX Lo"/>
    <x v="5"/>
    <n v="2515"/>
    <n v="3050"/>
    <n v="1.2127236580516898"/>
    <x v="574"/>
  </r>
  <r>
    <x v="0"/>
    <s v="Athletic"/>
    <x v="1"/>
    <s v="Adidas Golf"/>
    <s v="Dial"/>
    <x v="8"/>
    <s v="L6 R Tongue Dial E14-4203TPX/11-0601TPX Lo"/>
    <x v="5"/>
    <n v="1060"/>
    <n v="1281"/>
    <n v="1.2084905660377359"/>
    <x v="575"/>
  </r>
  <r>
    <x v="0"/>
    <s v="Athletic"/>
    <x v="1"/>
    <s v="Adidas Golf"/>
    <s v="Dial"/>
    <x v="8"/>
    <s v="L6 R Tongue Dial E14-4203TPX/11-0601TPX Lo"/>
    <x v="4"/>
    <n v="2415"/>
    <n v="2928"/>
    <n v="1.2124223602484472"/>
    <x v="497"/>
  </r>
  <r>
    <x v="0"/>
    <s v="Athletic"/>
    <x v="1"/>
    <s v="Adidas Golf"/>
    <s v="Dial"/>
    <x v="8"/>
    <s v="L6 R Tongue Dial E18-2120 TPX"/>
    <x v="5"/>
    <n v="6235"/>
    <n v="7564"/>
    <n v="1.2131515637530073"/>
    <x v="576"/>
  </r>
  <r>
    <x v="0"/>
    <s v="Athletic"/>
    <x v="1"/>
    <s v="Adidas Golf"/>
    <s v="Dial"/>
    <x v="8"/>
    <s v="L6 R Tongue Dial E18-2120 TPX"/>
    <x v="5"/>
    <n v="2265"/>
    <n v="2745"/>
    <n v="1.2119205298013245"/>
    <x v="577"/>
  </r>
  <r>
    <x v="0"/>
    <s v="Athletic"/>
    <x v="1"/>
    <s v="Adidas Golf"/>
    <s v="Dial"/>
    <x v="8"/>
    <s v="L6 R Tongue Dial E18-2120 TPX"/>
    <x v="5"/>
    <n v="500"/>
    <n v="610"/>
    <n v="1.22"/>
    <x v="467"/>
  </r>
  <r>
    <x v="0"/>
    <s v="Athletic"/>
    <x v="1"/>
    <s v="Adidas Golf"/>
    <s v="Dial"/>
    <x v="8"/>
    <s v="L6 R Tongue Dial E428 C"/>
    <x v="5"/>
    <n v="1005"/>
    <n v="1220"/>
    <n v="1.2139303482587065"/>
    <x v="490"/>
  </r>
  <r>
    <x v="0"/>
    <s v="Athletic"/>
    <x v="1"/>
    <s v="Adidas Golf"/>
    <s v="Dial"/>
    <x v="8"/>
    <s v="L6 R Tongue Dial EBlack C"/>
    <x v="5"/>
    <n v="3915"/>
    <n v="4680"/>
    <n v="1.1954022988505748"/>
    <x v="578"/>
  </r>
  <r>
    <x v="0"/>
    <s v="Athletic"/>
    <x v="1"/>
    <s v="Adidas Golf"/>
    <s v="Dial"/>
    <x v="8"/>
    <s v="L6 R Tongue Dial EBlack C"/>
    <x v="5"/>
    <n v="6380"/>
    <n v="7620"/>
    <n v="1.1943573667711598"/>
    <x v="579"/>
  </r>
  <r>
    <x v="0"/>
    <s v="Athletic"/>
    <x v="1"/>
    <s v="Adidas Golf"/>
    <s v="Dial"/>
    <x v="8"/>
    <s v="L6 R Tongue Dial EBlack C"/>
    <x v="5"/>
    <n v="3250"/>
    <n v="3870"/>
    <n v="1.1907692307692308"/>
    <x v="580"/>
  </r>
  <r>
    <x v="0"/>
    <s v="Athletic"/>
    <x v="1"/>
    <s v="Adidas Golf"/>
    <s v="Dial"/>
    <x v="8"/>
    <s v="L6 R Tongue Dial EBlack C"/>
    <x v="5"/>
    <n v="4100"/>
    <n v="4890"/>
    <n v="1.1926829268292682"/>
    <x v="581"/>
  </r>
  <r>
    <x v="0"/>
    <s v="Athletic"/>
    <x v="1"/>
    <s v="Adidas Golf"/>
    <s v="Dial"/>
    <x v="8"/>
    <s v="L6 R Tongue Dial EBlack C"/>
    <x v="4"/>
    <n v="2965"/>
    <n v="3540"/>
    <n v="1.1939291736930859"/>
    <x v="582"/>
  </r>
  <r>
    <x v="0"/>
    <s v="Athletic"/>
    <x v="1"/>
    <s v="Adidas Golf"/>
    <s v="Dial"/>
    <x v="8"/>
    <s v="L6 R Tongue Dial EBlack C /White Logo"/>
    <x v="5"/>
    <n v="6260"/>
    <n v="7594.5"/>
    <n v="1.2131789137380191"/>
    <x v="583"/>
  </r>
  <r>
    <x v="0"/>
    <s v="Athletic"/>
    <x v="1"/>
    <s v="Adidas Golf"/>
    <s v="Dial"/>
    <x v="8"/>
    <s v="L6 R Tongue Dial EBlack C /White Logo"/>
    <x v="5"/>
    <n v="5505"/>
    <n v="6679.5"/>
    <n v="1.2133514986376022"/>
    <x v="556"/>
  </r>
  <r>
    <x v="0"/>
    <s v="Athletic"/>
    <x v="1"/>
    <s v="Adidas Golf"/>
    <s v="Dial"/>
    <x v="8"/>
    <s v="L6 R Tongue Dial EBlack C /White Logo"/>
    <x v="4"/>
    <n v="2165"/>
    <n v="2623"/>
    <n v="1.2115473441108544"/>
    <x v="584"/>
  </r>
  <r>
    <x v="0"/>
    <s v="Athletic"/>
    <x v="1"/>
    <s v="Adidas Golf"/>
    <s v="Dial"/>
    <x v="8"/>
    <s v="L6 R Tongue Dial EBlack C /White Logo"/>
    <x v="4"/>
    <n v="500"/>
    <n v="610"/>
    <n v="1.22"/>
    <x v="467"/>
  </r>
  <r>
    <x v="0"/>
    <s v="Athletic"/>
    <x v="1"/>
    <s v="Adidas Golf"/>
    <s v="Dial"/>
    <x v="14"/>
    <s v="L6 R Eyestay 20mm Dial X"/>
    <x v="1"/>
    <n v="1535"/>
    <n v="1662.25"/>
    <n v="1.0828990228013029"/>
    <x v="570"/>
  </r>
  <r>
    <x v="0"/>
    <s v="Athletic"/>
    <x v="1"/>
    <s v="Adidas Golf"/>
    <s v="Dial"/>
    <x v="8"/>
    <s v="L6 R Tongue Dial E"/>
    <x v="1"/>
    <n v="1235"/>
    <n v="1641.5"/>
    <n v="1.3291497975708502"/>
    <x v="585"/>
  </r>
  <r>
    <x v="0"/>
    <s v="Athletic"/>
    <x v="1"/>
    <s v="Adidas Golf"/>
    <s v="Guide"/>
    <x v="12"/>
    <s v="Lace Guide, FormTX, Stitch, 25mmBlack"/>
    <x v="1"/>
    <n v="9600"/>
    <n v="1632"/>
    <n v="0.17"/>
    <x v="219"/>
  </r>
  <r>
    <x v="0"/>
    <s v="Athletic"/>
    <x v="1"/>
    <s v="Adidas Golf"/>
    <s v="Guide"/>
    <x v="12"/>
    <s v="Lace Guide,  FormTX, 25mm"/>
    <x v="1"/>
    <n v="9500"/>
    <n v="1615"/>
    <n v="0.17"/>
    <x v="219"/>
  </r>
  <r>
    <x v="0"/>
    <s v="Athletic"/>
    <x v="1"/>
    <s v="Adidas Golf"/>
    <s v="Dial"/>
    <x v="4"/>
    <s v="L6 L Eyestay 20mm Dial R"/>
    <x v="1"/>
    <n v="675"/>
    <n v="1532.25"/>
    <n v="2.27"/>
    <x v="586"/>
  </r>
  <r>
    <x v="0"/>
    <s v="Athletic"/>
    <x v="1"/>
    <s v="Adidas Golf"/>
    <s v="Dial"/>
    <x v="4"/>
    <s v="L6 R Eyestay 20mm Dial R"/>
    <x v="1"/>
    <n v="675"/>
    <n v="1532.25"/>
    <n v="2.27"/>
    <x v="586"/>
  </r>
  <r>
    <x v="0"/>
    <s v="Athletic"/>
    <x v="1"/>
    <s v="Adidas Golf"/>
    <s v="Guide"/>
    <x v="12"/>
    <s v="Lace Guide,  FormTX, 15mmBlack"/>
    <x v="1"/>
    <n v="10700"/>
    <n v="1498"/>
    <n v="0.14000000000000001"/>
    <x v="106"/>
  </r>
  <r>
    <x v="0"/>
    <s v="Athletic"/>
    <x v="1"/>
    <s v="Adidas Golf"/>
    <s v="Guide"/>
    <x v="11"/>
    <s v="Lace Guide, Form TX2, 25mm"/>
    <x v="1"/>
    <n v="9750"/>
    <n v="1462.5"/>
    <n v="0.15"/>
    <x v="205"/>
  </r>
  <r>
    <x v="0"/>
    <s v="Athletic"/>
    <x v="1"/>
    <s v="Adidas Golf"/>
    <s v="Dial"/>
    <x v="5"/>
    <s v="Li2 L Eyestay Dial E"/>
    <x v="1"/>
    <n v="700"/>
    <n v="1428"/>
    <n v="2.04"/>
    <x v="261"/>
  </r>
  <r>
    <x v="0"/>
    <s v="Athletic"/>
    <x v="1"/>
    <s v="Adidas Golf"/>
    <s v="Dial"/>
    <x v="5"/>
    <s v="Li2 R Eyestay Dial E"/>
    <x v="1"/>
    <n v="700"/>
    <n v="1428"/>
    <n v="2.04"/>
    <x v="261"/>
  </r>
  <r>
    <x v="0"/>
    <s v="Athletic"/>
    <x v="1"/>
    <s v="Adidas Golf"/>
    <s v="Dial"/>
    <x v="4"/>
    <s v="L6 L Eyestay 20mm Dial R"/>
    <x v="1"/>
    <n v="625"/>
    <n v="1418.75"/>
    <n v="2.27"/>
    <x v="586"/>
  </r>
  <r>
    <x v="0"/>
    <s v="Athletic"/>
    <x v="1"/>
    <s v="Adidas Golf"/>
    <s v="Dial"/>
    <x v="4"/>
    <s v="L6 R Eyestay 20mm Dial R"/>
    <x v="1"/>
    <n v="625"/>
    <n v="1418.75"/>
    <n v="2.27"/>
    <x v="586"/>
  </r>
  <r>
    <x v="0"/>
    <s v="Athletic"/>
    <x v="1"/>
    <s v="Adidas Golf"/>
    <s v="Lace"/>
    <x v="18"/>
    <s v="CS1 Lace 3000mBlack"/>
    <x v="1"/>
    <n v="1780"/>
    <n v="1398.3"/>
    <n v="0.78556179775280899"/>
    <x v="587"/>
  </r>
  <r>
    <x v="0"/>
    <s v="Athletic"/>
    <x v="1"/>
    <s v="Adidas Golf"/>
    <s v="Guide"/>
    <x v="12"/>
    <s v="Lace Guide,  FormTX, 20mmBlack"/>
    <x v="1"/>
    <n v="8100"/>
    <n v="1377"/>
    <n v="0.17"/>
    <x v="219"/>
  </r>
  <r>
    <x v="0"/>
    <s v="Athletic"/>
    <x v="1"/>
    <s v="Adidas Golf"/>
    <s v="Dial"/>
    <x v="20"/>
    <s v="L6 L Eyestay 20mm Dial J"/>
    <x v="3"/>
    <n v="350"/>
    <n v="276.5"/>
    <n v="0.79"/>
    <x v="552"/>
  </r>
  <r>
    <x v="0"/>
    <s v="Athletic"/>
    <x v="1"/>
    <s v="Adidas Golf"/>
    <s v="Dial"/>
    <x v="20"/>
    <s v="L6 L Eyestay 20mm Dial J"/>
    <x v="0"/>
    <n v="2365"/>
    <n v="1856.5"/>
    <n v="0.78498942917547565"/>
    <x v="588"/>
  </r>
  <r>
    <x v="0"/>
    <s v="Athletic"/>
    <x v="1"/>
    <s v="Adidas Golf"/>
    <s v="Dial"/>
    <x v="20"/>
    <s v="L6 L Eyestay 20mm Dial J"/>
    <x v="0"/>
    <n v="1350"/>
    <n v="1066.5"/>
    <n v="0.79"/>
    <x v="552"/>
  </r>
  <r>
    <x v="0"/>
    <s v="Athletic"/>
    <x v="1"/>
    <s v="Adidas Golf"/>
    <s v="Dial"/>
    <x v="20"/>
    <s v="L6 L Eyestay 20mm Dial J"/>
    <x v="0"/>
    <n v="100"/>
    <n v="79"/>
    <n v="0.79"/>
    <x v="552"/>
  </r>
  <r>
    <x v="0"/>
    <s v="Athletic"/>
    <x v="1"/>
    <s v="Adidas Golf"/>
    <s v="Guide"/>
    <x v="12"/>
    <s v="Lace Guide,  FormTX, 15mmBlack"/>
    <x v="1"/>
    <n v="8000"/>
    <n v="1360"/>
    <n v="0.17"/>
    <x v="219"/>
  </r>
  <r>
    <x v="0"/>
    <s v="Athletic"/>
    <x v="1"/>
    <s v="Adidas Golf"/>
    <s v="Guide"/>
    <x v="12"/>
    <s v="Lace Guide,  FormTX, 15mmBlack"/>
    <x v="1"/>
    <n v="8000"/>
    <n v="1360"/>
    <n v="0.17"/>
    <x v="219"/>
  </r>
  <r>
    <x v="0"/>
    <s v="Athletic"/>
    <x v="1"/>
    <s v="Adidas Golf"/>
    <s v="Guide"/>
    <x v="12"/>
    <s v="Lace Guide,  FormTX, 20mmBlack"/>
    <x v="1"/>
    <n v="8000"/>
    <n v="1360"/>
    <n v="0.17"/>
    <x v="219"/>
  </r>
  <r>
    <x v="0"/>
    <s v="Athletic"/>
    <x v="1"/>
    <s v="Adidas Golf"/>
    <s v="Dial"/>
    <x v="2"/>
    <s v="L6 R Tongue Dial F"/>
    <x v="1"/>
    <n v="1410"/>
    <n v="1316"/>
    <n v="0.93333333333333335"/>
    <x v="589"/>
  </r>
  <r>
    <x v="0"/>
    <s v="Athletic"/>
    <x v="1"/>
    <s v="Adidas Golf"/>
    <s v="Bayonet"/>
    <x v="0"/>
    <s v="L6 Bayonet Eyestay"/>
    <x v="1"/>
    <n v="9650"/>
    <n v="1254.5"/>
    <n v="0.13"/>
    <x v="0"/>
  </r>
  <r>
    <x v="0"/>
    <s v="Athletic"/>
    <x v="1"/>
    <s v="Adidas Golf"/>
    <s v="Guide"/>
    <x v="21"/>
    <s v="Lace Guide, BaseTX, 25mm"/>
    <x v="1"/>
    <n v="2500"/>
    <n v="1250"/>
    <n v="0.5"/>
    <x v="149"/>
  </r>
  <r>
    <x v="0"/>
    <s v="Athletic"/>
    <x v="1"/>
    <s v="Adidas Golf"/>
    <s v="Guide"/>
    <x v="13"/>
    <s v="Lace Guide, Tongue Underlay 4, Soft Nylon"/>
    <x v="1"/>
    <n v="9250"/>
    <n v="1248.75"/>
    <n v="0.13500000000000001"/>
    <x v="260"/>
  </r>
  <r>
    <x v="0"/>
    <s v="Athletic"/>
    <x v="1"/>
    <s v="Adidas Golf"/>
    <s v="Dial"/>
    <x v="20"/>
    <s v="L6 L Eyestay 20mm Dial J"/>
    <x v="2"/>
    <n v="3220"/>
    <n v="2464"/>
    <n v="0.76521739130434785"/>
    <x v="590"/>
  </r>
  <r>
    <x v="0"/>
    <s v="Athletic"/>
    <x v="1"/>
    <s v="Adidas Golf"/>
    <s v="Dial"/>
    <x v="20"/>
    <s v="L6 L Eyestay 20mm Dial J"/>
    <x v="1"/>
    <n v="1560"/>
    <n v="1224.5"/>
    <n v="0.78493589743589742"/>
    <x v="591"/>
  </r>
  <r>
    <x v="0"/>
    <s v="Athletic"/>
    <x v="1"/>
    <s v="Adidas Golf"/>
    <s v="Dial"/>
    <x v="20"/>
    <s v="L6 R Eyestay 20mm Dial J"/>
    <x v="1"/>
    <n v="1560"/>
    <n v="1224.5"/>
    <n v="0.78493589743589742"/>
    <x v="591"/>
  </r>
  <r>
    <x v="0"/>
    <s v="Athletic"/>
    <x v="1"/>
    <s v="Adidas Golf"/>
    <s v="Dial"/>
    <x v="20"/>
    <s v="L6 L Eyestay 20mm Dial J"/>
    <x v="3"/>
    <n v="50"/>
    <n v="39.5"/>
    <n v="0.79"/>
    <x v="552"/>
  </r>
  <r>
    <x v="0"/>
    <s v="Athletic"/>
    <x v="1"/>
    <s v="Adidas Golf"/>
    <s v="Dial"/>
    <x v="20"/>
    <s v="L6 L Eyestay 20mm Dial J"/>
    <x v="3"/>
    <n v="650"/>
    <n v="513.5"/>
    <n v="0.79"/>
    <x v="552"/>
  </r>
  <r>
    <x v="0"/>
    <s v="Athletic"/>
    <x v="1"/>
    <s v="Adidas Golf"/>
    <s v="Dial"/>
    <x v="20"/>
    <s v="L6 L Eyestay 20mm Dial J"/>
    <x v="0"/>
    <n v="2915"/>
    <n v="2291"/>
    <n v="0.78593481989708402"/>
    <x v="592"/>
  </r>
  <r>
    <x v="0"/>
    <s v="Athletic"/>
    <x v="1"/>
    <s v="Adidas Golf"/>
    <s v="Dial"/>
    <x v="20"/>
    <s v="L6 L Eyestay 20mm Dial J"/>
    <x v="0"/>
    <n v="700"/>
    <n v="553"/>
    <n v="0.79"/>
    <x v="552"/>
  </r>
  <r>
    <x v="0"/>
    <s v="Athletic"/>
    <x v="1"/>
    <s v="Adidas Golf"/>
    <s v="Dial"/>
    <x v="20"/>
    <s v="L6 L Eyestay 20mm Dial J"/>
    <x v="3"/>
    <n v="150"/>
    <n v="118.5"/>
    <n v="0.79"/>
    <x v="552"/>
  </r>
  <r>
    <x v="0"/>
    <s v="Athletic"/>
    <x v="1"/>
    <s v="Adidas Golf"/>
    <s v="Dial"/>
    <x v="20"/>
    <s v="L6 L Eyestay 20mm Dial J"/>
    <x v="0"/>
    <n v="1260"/>
    <n v="987.5"/>
    <n v="0.78373015873015872"/>
    <x v="593"/>
  </r>
  <r>
    <x v="0"/>
    <s v="Athletic"/>
    <x v="1"/>
    <s v="Adidas Golf"/>
    <s v="Dial"/>
    <x v="20"/>
    <s v="L6 L Eyestay 20mm Dial J"/>
    <x v="0"/>
    <n v="4045"/>
    <n v="3179.75"/>
    <n v="0.78609394313967862"/>
    <x v="594"/>
  </r>
  <r>
    <x v="0"/>
    <s v="Athletic"/>
    <x v="1"/>
    <s v="Adidas Golf"/>
    <s v="Bayonet"/>
    <x v="0"/>
    <s v="L6 Bayonet Eyestay"/>
    <x v="1"/>
    <n v="9200"/>
    <n v="1196"/>
    <n v="0.13"/>
    <x v="0"/>
  </r>
  <r>
    <x v="0"/>
    <s v="Athletic"/>
    <x v="1"/>
    <s v="Adidas Golf"/>
    <s v="Bayonet"/>
    <x v="0"/>
    <s v="L6 Bayonet Eyestay"/>
    <x v="1"/>
    <n v="8850"/>
    <n v="1150.5"/>
    <n v="0.13"/>
    <x v="0"/>
  </r>
  <r>
    <x v="0"/>
    <s v="Athletic"/>
    <x v="1"/>
    <s v="Adidas Golf"/>
    <s v="Dial"/>
    <x v="20"/>
    <s v="L6 L Eyestay 20mm Dial J"/>
    <x v="0"/>
    <n v="1735"/>
    <n v="1362.75"/>
    <n v="0.78544668587896249"/>
    <x v="595"/>
  </r>
  <r>
    <x v="0"/>
    <s v="Athletic"/>
    <x v="1"/>
    <s v="Adidas Golf"/>
    <s v="Dial"/>
    <x v="20"/>
    <s v="L6 L Eyestay 20mm Dial J"/>
    <x v="0"/>
    <n v="0"/>
    <n v="0"/>
    <e v="#DIV/0!"/>
    <x v="255"/>
  </r>
  <r>
    <x v="0"/>
    <s v="Athletic"/>
    <x v="1"/>
    <s v="Adidas Golf"/>
    <s v="Guide"/>
    <x v="21"/>
    <s v="Lace Guide, BaseTX, 25mm"/>
    <x v="1"/>
    <n v="2290"/>
    <n v="1145"/>
    <n v="0.5"/>
    <x v="149"/>
  </r>
  <r>
    <x v="0"/>
    <s v="Athletic"/>
    <x v="1"/>
    <s v="Adidas Golf"/>
    <s v="Dial"/>
    <x v="8"/>
    <s v="L6 R Tongue Dial E"/>
    <x v="1"/>
    <n v="850"/>
    <n v="1139"/>
    <n v="1.34"/>
    <x v="504"/>
  </r>
  <r>
    <x v="0"/>
    <s v="Athletic"/>
    <x v="1"/>
    <s v="Adidas Golf"/>
    <s v="Guide"/>
    <x v="12"/>
    <s v="Lace Guide,  FormTX, 10mm"/>
    <x v="1"/>
    <n v="6700"/>
    <n v="1139"/>
    <n v="0.17"/>
    <x v="219"/>
  </r>
  <r>
    <x v="0"/>
    <s v="Athletic"/>
    <x v="1"/>
    <s v="Adidas Golf"/>
    <s v="Dial"/>
    <x v="20"/>
    <s v="L6 L Eyestay 20mm Dial J"/>
    <x v="3"/>
    <n v="3070"/>
    <n v="2409.5"/>
    <n v="0.78485342019543969"/>
    <x v="596"/>
  </r>
  <r>
    <x v="0"/>
    <s v="Athletic"/>
    <x v="1"/>
    <s v="Adidas Golf"/>
    <s v="Dial"/>
    <x v="20"/>
    <s v="L6 L Eyestay 20mm Dial J"/>
    <x v="3"/>
    <n v="600"/>
    <n v="474"/>
    <n v="0.79"/>
    <x v="552"/>
  </r>
  <r>
    <x v="0"/>
    <s v="Athletic"/>
    <x v="1"/>
    <s v="Adidas Golf"/>
    <s v="Dial"/>
    <x v="20"/>
    <s v="L6 L Eyestay 20mm Dial J"/>
    <x v="0"/>
    <n v="3165"/>
    <n v="2488.5"/>
    <n v="0.78625592417061607"/>
    <x v="597"/>
  </r>
  <r>
    <x v="0"/>
    <s v="Athletic"/>
    <x v="1"/>
    <s v="Adidas Golf"/>
    <s v="Dial"/>
    <x v="20"/>
    <s v="L6 L Eyestay 20mm Dial J"/>
    <x v="0"/>
    <n v="3720"/>
    <n v="2923"/>
    <n v="0.78575268817204302"/>
    <x v="598"/>
  </r>
  <r>
    <x v="0"/>
    <s v="Athletic"/>
    <x v="1"/>
    <s v="Adidas Golf"/>
    <s v="Dial"/>
    <x v="20"/>
    <s v="L6 L Eyestay 20mm Dial J"/>
    <x v="0"/>
    <n v="3370"/>
    <n v="2646.5"/>
    <n v="0.78531157270029672"/>
    <x v="599"/>
  </r>
  <r>
    <x v="0"/>
    <s v="Athletic"/>
    <x v="1"/>
    <s v="Adidas Golf"/>
    <s v="Dial"/>
    <x v="20"/>
    <s v="L6 L Eyestay 20mm Dial J"/>
    <x v="0"/>
    <n v="50"/>
    <n v="39.5"/>
    <n v="0.79"/>
    <x v="552"/>
  </r>
  <r>
    <x v="0"/>
    <s v="Athletic"/>
    <x v="1"/>
    <s v="Adidas Golf"/>
    <s v="Dial"/>
    <x v="20"/>
    <s v="L6 L Eyestay 20mm Dial J"/>
    <x v="0"/>
    <n v="150"/>
    <n v="118.5"/>
    <n v="0.79"/>
    <x v="552"/>
  </r>
  <r>
    <x v="0"/>
    <s v="Athletic"/>
    <x v="1"/>
    <s v="Adidas Golf"/>
    <s v="Dial"/>
    <x v="20"/>
    <s v="L6 L Eyestay 20mm Dial J"/>
    <x v="0"/>
    <n v="4525"/>
    <n v="3555"/>
    <n v="0.78563535911602211"/>
    <x v="600"/>
  </r>
  <r>
    <x v="0"/>
    <s v="Athletic"/>
    <x v="1"/>
    <s v="Adidas Golf"/>
    <s v="Dial"/>
    <x v="20"/>
    <s v="L6 L Eyestay 20mm Dial J"/>
    <x v="0"/>
    <n v="1485"/>
    <n v="1165.25"/>
    <n v="0.78468013468013464"/>
    <x v="601"/>
  </r>
  <r>
    <x v="0"/>
    <s v="Athletic"/>
    <x v="1"/>
    <s v="Adidas Golf"/>
    <s v="Dial"/>
    <x v="20"/>
    <s v="L6 L Eyestay 20mm Dial J"/>
    <x v="0"/>
    <n v="0"/>
    <n v="0"/>
    <e v="#DIV/0!"/>
    <x v="255"/>
  </r>
  <r>
    <x v="0"/>
    <s v="Athletic"/>
    <x v="1"/>
    <s v="Adidas Golf"/>
    <s v="Guide"/>
    <x v="12"/>
    <s v="Lace Guide,  FormTX, 20mmBlack"/>
    <x v="1"/>
    <n v="6700"/>
    <n v="1139"/>
    <n v="0.17"/>
    <x v="219"/>
  </r>
  <r>
    <x v="0"/>
    <s v="Athletic"/>
    <x v="1"/>
    <s v="Adidas Golf"/>
    <s v="Dial"/>
    <x v="20"/>
    <s v="L6 L Eyestay 20mm Dial J"/>
    <x v="0"/>
    <n v="3390"/>
    <n v="2666.25"/>
    <n v="0.78650442477876104"/>
    <x v="602"/>
  </r>
  <r>
    <x v="0"/>
    <s v="Athletic"/>
    <x v="1"/>
    <s v="Adidas Golf"/>
    <s v="Dial"/>
    <x v="20"/>
    <s v="L6 L Eyestay 20mm Dial J"/>
    <x v="0"/>
    <n v="2710"/>
    <n v="2133"/>
    <n v="0.78708487084870848"/>
    <x v="603"/>
  </r>
  <r>
    <x v="0"/>
    <s v="Athletic"/>
    <x v="1"/>
    <s v="Adidas Golf"/>
    <s v="Dial"/>
    <x v="20"/>
    <s v="L6 L Eyestay 20mm Dial J"/>
    <x v="1"/>
    <n v="1385"/>
    <n v="1086.25"/>
    <n v="0.78429602888086647"/>
    <x v="604"/>
  </r>
  <r>
    <x v="0"/>
    <s v="Athletic"/>
    <x v="1"/>
    <s v="Adidas Golf"/>
    <s v="Dial"/>
    <x v="20"/>
    <s v="L6 R Eyestay 20mm Dial J"/>
    <x v="1"/>
    <n v="1385"/>
    <n v="1086.25"/>
    <n v="0.78429602888086647"/>
    <x v="604"/>
  </r>
  <r>
    <x v="0"/>
    <s v="Athletic"/>
    <x v="1"/>
    <s v="Adidas Golf"/>
    <s v="Dial"/>
    <x v="20"/>
    <s v="L6 L Eyestay 20mm Dial J"/>
    <x v="0"/>
    <n v="3745"/>
    <n v="2942.75"/>
    <n v="0.78578104138851801"/>
    <x v="605"/>
  </r>
  <r>
    <x v="0"/>
    <s v="Athletic"/>
    <x v="1"/>
    <s v="Adidas Golf"/>
    <s v="Dial"/>
    <x v="20"/>
    <s v="L6 L Eyestay 20mm Dial J"/>
    <x v="0"/>
    <n v="50"/>
    <n v="39.5"/>
    <n v="0.79"/>
    <x v="552"/>
  </r>
  <r>
    <x v="0"/>
    <s v="Athletic"/>
    <x v="1"/>
    <s v="Adidas Golf"/>
    <s v="Dial"/>
    <x v="14"/>
    <s v="L6 L Eyestay 20mm Dial X"/>
    <x v="1"/>
    <n v="950"/>
    <n v="1035.5"/>
    <n v="1.0900000000000001"/>
    <x v="606"/>
  </r>
  <r>
    <x v="0"/>
    <s v="Athletic"/>
    <x v="1"/>
    <s v="Adidas Golf"/>
    <s v="Dial"/>
    <x v="20"/>
    <s v="L6 L Eyestay 20mm Dial J"/>
    <x v="3"/>
    <n v="350"/>
    <n v="276.5"/>
    <n v="0.79"/>
    <x v="552"/>
  </r>
  <r>
    <x v="0"/>
    <s v="Athletic"/>
    <x v="1"/>
    <s v="Adidas Golf"/>
    <s v="Dial"/>
    <x v="20"/>
    <s v="L6 L Eyestay 20mm Dial J"/>
    <x v="3"/>
    <n v="150"/>
    <n v="118.5"/>
    <n v="0.79"/>
    <x v="552"/>
  </r>
  <r>
    <x v="0"/>
    <s v="Athletic"/>
    <x v="1"/>
    <s v="Adidas Golf"/>
    <s v="Dial"/>
    <x v="20"/>
    <s v="L6 R Eyestay 20mm Dial J"/>
    <x v="3"/>
    <n v="350"/>
    <n v="276.5"/>
    <n v="0.79"/>
    <x v="552"/>
  </r>
  <r>
    <x v="0"/>
    <s v="Athletic"/>
    <x v="1"/>
    <s v="Adidas Golf"/>
    <s v="Dial"/>
    <x v="20"/>
    <s v="L6 R Eyestay 20mm Dial J"/>
    <x v="0"/>
    <n v="2365"/>
    <n v="1856.5"/>
    <n v="0.78498942917547565"/>
    <x v="588"/>
  </r>
  <r>
    <x v="0"/>
    <s v="Athletic"/>
    <x v="1"/>
    <s v="Adidas Golf"/>
    <s v="Dial"/>
    <x v="20"/>
    <s v="L6 R Eyestay 20mm Dial J"/>
    <x v="0"/>
    <n v="1350"/>
    <n v="1066.5"/>
    <n v="0.79"/>
    <x v="552"/>
  </r>
  <r>
    <x v="0"/>
    <s v="Athletic"/>
    <x v="1"/>
    <s v="Adidas Golf"/>
    <s v="Dial"/>
    <x v="20"/>
    <s v="L6 R Eyestay 20mm Dial J"/>
    <x v="0"/>
    <n v="100"/>
    <n v="79"/>
    <n v="0.79"/>
    <x v="552"/>
  </r>
  <r>
    <x v="0"/>
    <s v="Athletic"/>
    <x v="1"/>
    <s v="Adidas Golf"/>
    <s v="Dial"/>
    <x v="14"/>
    <s v="L6 R Eyestay 20mm Dial X"/>
    <x v="1"/>
    <n v="950"/>
    <n v="1035.5"/>
    <n v="1.0900000000000001"/>
    <x v="606"/>
  </r>
  <r>
    <x v="0"/>
    <s v="Athletic"/>
    <x v="1"/>
    <s v="Adidas Golf"/>
    <s v="Dial"/>
    <x v="20"/>
    <s v="L6 L Eyestay 20mm Dial J"/>
    <x v="1"/>
    <n v="1300"/>
    <n v="1027"/>
    <n v="0.79"/>
    <x v="552"/>
  </r>
  <r>
    <x v="0"/>
    <s v="Athletic"/>
    <x v="1"/>
    <s v="Adidas Golf"/>
    <s v="Dial"/>
    <x v="20"/>
    <s v="L6 R Eyestay 20mm Dial J"/>
    <x v="1"/>
    <n v="1300"/>
    <n v="1027"/>
    <n v="0.79"/>
    <x v="552"/>
  </r>
  <r>
    <x v="0"/>
    <s v="Athletic"/>
    <x v="1"/>
    <s v="Adidas Golf"/>
    <s v="Guide"/>
    <x v="12"/>
    <s v="Lace Guide, FormTX, Stitch, 25mmBlack"/>
    <x v="1"/>
    <n v="5800"/>
    <n v="986"/>
    <n v="0.17"/>
    <x v="219"/>
  </r>
  <r>
    <x v="0"/>
    <s v="Athletic"/>
    <x v="1"/>
    <s v="Adidas Golf"/>
    <s v="Dial"/>
    <x v="15"/>
    <s v="IP1 L Eyestay 20mm Dial C + Pawl Caps"/>
    <x v="1"/>
    <n v="325"/>
    <n v="971.75"/>
    <n v="2.99"/>
    <x v="297"/>
  </r>
  <r>
    <x v="0"/>
    <s v="Athletic"/>
    <x v="1"/>
    <s v="Adidas Golf"/>
    <s v="Dial"/>
    <x v="9"/>
    <s v="L6 R Tongue Dial K"/>
    <x v="1"/>
    <n v="475"/>
    <n v="969"/>
    <n v="2.04"/>
    <x v="261"/>
  </r>
  <r>
    <x v="0"/>
    <s v="Athletic"/>
    <x v="1"/>
    <s v="Adidas Golf"/>
    <s v="Bayonet"/>
    <x v="0"/>
    <s v="L6 Bayonet Eyestay"/>
    <x v="1"/>
    <n v="7250"/>
    <n v="942.5"/>
    <n v="0.13"/>
    <x v="0"/>
  </r>
  <r>
    <x v="0"/>
    <s v="Athletic"/>
    <x v="1"/>
    <s v="Adidas Golf"/>
    <s v="Dial"/>
    <x v="20"/>
    <s v="L6 R Eyestay 20mm Dial J"/>
    <x v="2"/>
    <n v="3220"/>
    <n v="2464"/>
    <n v="0.76521739130434785"/>
    <x v="590"/>
  </r>
  <r>
    <x v="0"/>
    <s v="Athletic"/>
    <x v="1"/>
    <s v="Adidas Golf"/>
    <s v="Guide"/>
    <x v="21"/>
    <s v="Lace Guide, BaseTX, 25mm"/>
    <x v="1"/>
    <n v="1875"/>
    <n v="937.5"/>
    <n v="0.5"/>
    <x v="149"/>
  </r>
  <r>
    <x v="0"/>
    <s v="Athletic"/>
    <x v="1"/>
    <s v="Adidas Golf"/>
    <s v="Bayonet"/>
    <x v="0"/>
    <s v="L6 Bayonet Eyestay"/>
    <x v="1"/>
    <n v="7200"/>
    <n v="936"/>
    <n v="0.13"/>
    <x v="0"/>
  </r>
  <r>
    <x v="0"/>
    <s v="Athletic"/>
    <x v="1"/>
    <s v="Adidas Golf"/>
    <s v="Dial"/>
    <x v="20"/>
    <s v="L6 R Eyestay 20mm Dial J"/>
    <x v="3"/>
    <n v="50"/>
    <n v="39.5"/>
    <n v="0.79"/>
    <x v="552"/>
  </r>
  <r>
    <x v="0"/>
    <s v="Athletic"/>
    <x v="1"/>
    <s v="Adidas Golf"/>
    <s v="Dial"/>
    <x v="20"/>
    <s v="L6 R Eyestay 20mm Dial J"/>
    <x v="3"/>
    <n v="650"/>
    <n v="513.5"/>
    <n v="0.79"/>
    <x v="552"/>
  </r>
  <r>
    <x v="0"/>
    <s v="Athletic"/>
    <x v="1"/>
    <s v="Adidas Golf"/>
    <s v="Dial"/>
    <x v="20"/>
    <s v="L6 R Eyestay 20mm Dial J"/>
    <x v="0"/>
    <n v="2915"/>
    <n v="2291"/>
    <n v="0.78593481989708402"/>
    <x v="592"/>
  </r>
  <r>
    <x v="0"/>
    <s v="Athletic"/>
    <x v="1"/>
    <s v="Adidas Golf"/>
    <s v="Dial"/>
    <x v="20"/>
    <s v="L6 R Eyestay 20mm Dial J"/>
    <x v="0"/>
    <n v="700"/>
    <n v="553"/>
    <n v="0.79"/>
    <x v="552"/>
  </r>
  <r>
    <x v="0"/>
    <s v="Athletic"/>
    <x v="1"/>
    <s v="Adidas Golf"/>
    <s v="Dial"/>
    <x v="20"/>
    <s v="L6 R Eyestay 20mm Dial J"/>
    <x v="3"/>
    <n v="150"/>
    <n v="118.5"/>
    <n v="0.79"/>
    <x v="552"/>
  </r>
  <r>
    <x v="0"/>
    <s v="Athletic"/>
    <x v="1"/>
    <s v="Adidas Golf"/>
    <s v="Dial"/>
    <x v="20"/>
    <s v="L6 R Eyestay 20mm Dial J"/>
    <x v="0"/>
    <n v="1260"/>
    <n v="987.5"/>
    <n v="0.78373015873015872"/>
    <x v="593"/>
  </r>
  <r>
    <x v="0"/>
    <s v="Athletic"/>
    <x v="1"/>
    <s v="Adidas Golf"/>
    <s v="Dial"/>
    <x v="20"/>
    <s v="L6 R Eyestay 20mm Dial J"/>
    <x v="0"/>
    <n v="4045"/>
    <n v="3179.75"/>
    <n v="0.78609394313967862"/>
    <x v="594"/>
  </r>
  <r>
    <x v="0"/>
    <s v="Athletic"/>
    <x v="1"/>
    <s v="Adidas Golf"/>
    <s v="Guide"/>
    <x v="12"/>
    <s v="Lace Guide,  FormTX, 25mm"/>
    <x v="1"/>
    <n v="5500"/>
    <n v="935"/>
    <n v="0.17"/>
    <x v="219"/>
  </r>
  <r>
    <x v="0"/>
    <s v="Athletic"/>
    <x v="1"/>
    <s v="Adidas Golf"/>
    <s v="Bayonet"/>
    <x v="0"/>
    <s v="L6 Bayonet Eyestay"/>
    <x v="1"/>
    <n v="7100"/>
    <n v="923"/>
    <n v="0.13"/>
    <x v="0"/>
  </r>
  <r>
    <x v="0"/>
    <s v="Athletic"/>
    <x v="1"/>
    <s v="Adidas Golf"/>
    <s v="Dial"/>
    <x v="20"/>
    <s v="L6 R Eyestay 20mm Dial J"/>
    <x v="0"/>
    <n v="1735"/>
    <n v="1362.75"/>
    <n v="0.78544668587896249"/>
    <x v="595"/>
  </r>
  <r>
    <x v="0"/>
    <s v="Athletic"/>
    <x v="1"/>
    <s v="Adidas Golf"/>
    <s v="Dial"/>
    <x v="20"/>
    <s v="L6 R Eyestay 20mm Dial J"/>
    <x v="0"/>
    <n v="0"/>
    <n v="0"/>
    <e v="#DIV/0!"/>
    <x v="255"/>
  </r>
  <r>
    <x v="0"/>
    <s v="Athletic"/>
    <x v="1"/>
    <s v="Adidas Golf"/>
    <s v="Bayonet"/>
    <x v="0"/>
    <s v="L6 Bayonet Eyestay"/>
    <x v="1"/>
    <n v="7050"/>
    <n v="916.5"/>
    <n v="0.13"/>
    <x v="0"/>
  </r>
  <r>
    <x v="0"/>
    <s v="Athletic"/>
    <x v="1"/>
    <s v="Adidas Golf"/>
    <s v="Dial"/>
    <x v="15"/>
    <s v="IP1 R Eyestay 20mm Dial C + Pawl Caps"/>
    <x v="1"/>
    <n v="300"/>
    <n v="897"/>
    <n v="2.99"/>
    <x v="297"/>
  </r>
  <r>
    <x v="0"/>
    <s v="Athletic"/>
    <x v="1"/>
    <s v="Adidas Golf"/>
    <s v="Guide"/>
    <x v="21"/>
    <s v="Lace Guide, BaseTX, 25mm"/>
    <x v="1"/>
    <n v="1770"/>
    <n v="885"/>
    <n v="0.5"/>
    <x v="149"/>
  </r>
  <r>
    <x v="0"/>
    <s v="Athletic"/>
    <x v="1"/>
    <s v="Adidas Golf"/>
    <s v="Dial"/>
    <x v="20"/>
    <s v="L6 R Eyestay 20mm Dial J"/>
    <x v="3"/>
    <n v="3070"/>
    <n v="2409.5"/>
    <n v="0.78485342019543969"/>
    <x v="596"/>
  </r>
  <r>
    <x v="0"/>
    <s v="Athletic"/>
    <x v="1"/>
    <s v="Adidas Golf"/>
    <s v="Dial"/>
    <x v="20"/>
    <s v="L6 R Eyestay 20mm Dial J"/>
    <x v="3"/>
    <n v="600"/>
    <n v="474"/>
    <n v="0.79"/>
    <x v="552"/>
  </r>
  <r>
    <x v="0"/>
    <s v="Athletic"/>
    <x v="1"/>
    <s v="Adidas Golf"/>
    <s v="Dial"/>
    <x v="20"/>
    <s v="L6 R Eyestay 20mm Dial J"/>
    <x v="0"/>
    <n v="3165"/>
    <n v="2488.5"/>
    <n v="0.78625592417061607"/>
    <x v="597"/>
  </r>
  <r>
    <x v="0"/>
    <s v="Athletic"/>
    <x v="1"/>
    <s v="Adidas Golf"/>
    <s v="Dial"/>
    <x v="20"/>
    <s v="L6 R Eyestay 20mm Dial J"/>
    <x v="0"/>
    <n v="3720"/>
    <n v="2923"/>
    <n v="0.78575268817204302"/>
    <x v="598"/>
  </r>
  <r>
    <x v="0"/>
    <s v="Athletic"/>
    <x v="1"/>
    <s v="Adidas Golf"/>
    <s v="Dial"/>
    <x v="20"/>
    <s v="L6 R Eyestay 20mm Dial J"/>
    <x v="0"/>
    <n v="3370"/>
    <n v="2646.5"/>
    <n v="0.78531157270029672"/>
    <x v="599"/>
  </r>
  <r>
    <x v="0"/>
    <s v="Athletic"/>
    <x v="1"/>
    <s v="Adidas Golf"/>
    <s v="Dial"/>
    <x v="20"/>
    <s v="L6 R Eyestay 20mm Dial J"/>
    <x v="0"/>
    <n v="50"/>
    <n v="39.5"/>
    <n v="0.79"/>
    <x v="552"/>
  </r>
  <r>
    <x v="0"/>
    <s v="Athletic"/>
    <x v="1"/>
    <s v="Adidas Golf"/>
    <s v="Dial"/>
    <x v="20"/>
    <s v="L6 R Eyestay 20mm Dial J"/>
    <x v="0"/>
    <n v="150"/>
    <n v="118.5"/>
    <n v="0.79"/>
    <x v="552"/>
  </r>
  <r>
    <x v="0"/>
    <s v="Athletic"/>
    <x v="1"/>
    <s v="Adidas Golf"/>
    <s v="Dial"/>
    <x v="20"/>
    <s v="L6 R Eyestay 20mm Dial J"/>
    <x v="0"/>
    <n v="4525"/>
    <n v="3555"/>
    <n v="0.78563535911602211"/>
    <x v="600"/>
  </r>
  <r>
    <x v="0"/>
    <s v="Athletic"/>
    <x v="1"/>
    <s v="Adidas Golf"/>
    <s v="Dial"/>
    <x v="20"/>
    <s v="L6 R Eyestay 20mm Dial J"/>
    <x v="0"/>
    <n v="1485"/>
    <n v="1165.25"/>
    <n v="0.78468013468013464"/>
    <x v="601"/>
  </r>
  <r>
    <x v="0"/>
    <s v="Athletic"/>
    <x v="1"/>
    <s v="Adidas Golf"/>
    <s v="Dial"/>
    <x v="20"/>
    <s v="L6 R Eyestay 20mm Dial J"/>
    <x v="0"/>
    <n v="0"/>
    <n v="0"/>
    <e v="#DIV/0!"/>
    <x v="255"/>
  </r>
  <r>
    <x v="0"/>
    <s v="Athletic"/>
    <x v="1"/>
    <s v="Adidas Golf"/>
    <s v="Guide"/>
    <x v="12"/>
    <s v="Lace Guide,  FormTX, 15mmBlack"/>
    <x v="1"/>
    <n v="5100"/>
    <n v="867"/>
    <n v="0.17"/>
    <x v="219"/>
  </r>
  <r>
    <x v="0"/>
    <s v="Athletic"/>
    <x v="1"/>
    <s v="Adidas Golf"/>
    <s v="Dial"/>
    <x v="20"/>
    <s v="L6 R Eyestay 20mm Dial J"/>
    <x v="0"/>
    <n v="3390"/>
    <n v="2666.25"/>
    <n v="0.78650442477876104"/>
    <x v="602"/>
  </r>
  <r>
    <x v="0"/>
    <s v="Athletic"/>
    <x v="1"/>
    <s v="Adidas Golf"/>
    <s v="Dial"/>
    <x v="20"/>
    <s v="L6 R Eyestay 20mm Dial J"/>
    <x v="0"/>
    <n v="2710"/>
    <n v="2133"/>
    <n v="0.78708487084870848"/>
    <x v="603"/>
  </r>
  <r>
    <x v="0"/>
    <s v="Athletic"/>
    <x v="1"/>
    <s v="Adidas Golf"/>
    <s v="Guide"/>
    <x v="12"/>
    <s v="Lace Guide, FormTX, Stitch, 15mm"/>
    <x v="1"/>
    <n v="5000"/>
    <n v="850"/>
    <n v="0.17"/>
    <x v="219"/>
  </r>
  <r>
    <x v="0"/>
    <s v="Athletic"/>
    <x v="1"/>
    <s v="Adidas Golf"/>
    <s v="Guide"/>
    <x v="12"/>
    <s v="Lace Guide, FormTX, Stitch, 20mm"/>
    <x v="1"/>
    <n v="4900"/>
    <n v="833"/>
    <n v="0.17"/>
    <x v="219"/>
  </r>
  <r>
    <x v="0"/>
    <s v="Athletic"/>
    <x v="1"/>
    <s v="Adidas Golf"/>
    <s v="Dial"/>
    <x v="20"/>
    <s v="L6 R Eyestay 20mm Dial J"/>
    <x v="0"/>
    <n v="3745"/>
    <n v="2942.75"/>
    <n v="0.78578104138851801"/>
    <x v="605"/>
  </r>
  <r>
    <x v="0"/>
    <s v="Athletic"/>
    <x v="1"/>
    <s v="Adidas Golf"/>
    <s v="Dial"/>
    <x v="20"/>
    <s v="L6 R Eyestay 20mm Dial J"/>
    <x v="0"/>
    <n v="50"/>
    <n v="39.5"/>
    <n v="0.79"/>
    <x v="552"/>
  </r>
  <r>
    <x v="0"/>
    <s v="Athletic"/>
    <x v="1"/>
    <s v="Adidas Golf"/>
    <s v="Bayonet"/>
    <x v="0"/>
    <s v="L6 Bayonet Eyestay"/>
    <x v="1"/>
    <n v="6350"/>
    <n v="825.5"/>
    <n v="0.13"/>
    <x v="0"/>
  </r>
  <r>
    <x v="0"/>
    <s v="Athletic"/>
    <x v="1"/>
    <s v="Adidas Golf"/>
    <s v="Dial"/>
    <x v="20"/>
    <s v="L6 R Eyestay 20mm Dial J"/>
    <x v="3"/>
    <n v="350"/>
    <n v="276.5"/>
    <n v="0.79"/>
    <x v="552"/>
  </r>
  <r>
    <x v="0"/>
    <s v="Athletic"/>
    <x v="1"/>
    <s v="Adidas Golf"/>
    <s v="Dial"/>
    <x v="20"/>
    <s v="L6 R Eyestay 20mm Dial J"/>
    <x v="3"/>
    <n v="150"/>
    <n v="118.5"/>
    <n v="0.79"/>
    <x v="552"/>
  </r>
  <r>
    <x v="0"/>
    <s v="Athletic"/>
    <x v="1"/>
    <s v="Adidas Golf"/>
    <s v="Dial"/>
    <x v="9"/>
    <s v="L6 L Eyestay 20mm Dial K"/>
    <x v="2"/>
    <n v="650"/>
    <n v="1248"/>
    <n v="1.92"/>
    <x v="607"/>
  </r>
  <r>
    <x v="0"/>
    <s v="Athletic"/>
    <x v="1"/>
    <s v="Adidas Golf"/>
    <s v="Dial"/>
    <x v="9"/>
    <s v="L6 L Eyestay 20mm Dial K"/>
    <x v="2"/>
    <n v="950"/>
    <n v="1824"/>
    <n v="1.92"/>
    <x v="607"/>
  </r>
  <r>
    <x v="0"/>
    <s v="Athletic"/>
    <x v="1"/>
    <s v="Adidas Golf"/>
    <s v="Dial"/>
    <x v="9"/>
    <s v="L6 L Eyestay 20mm Dial K"/>
    <x v="2"/>
    <n v="500"/>
    <n v="960"/>
    <n v="1.92"/>
    <x v="607"/>
  </r>
  <r>
    <x v="0"/>
    <s v="Athletic"/>
    <x v="1"/>
    <s v="Adidas Golf"/>
    <s v="Dial"/>
    <x v="9"/>
    <s v="L6 L Eyestay 20mm Dial K"/>
    <x v="2"/>
    <n v="1000"/>
    <n v="1920"/>
    <n v="1.92"/>
    <x v="607"/>
  </r>
  <r>
    <x v="0"/>
    <s v="Athletic"/>
    <x v="1"/>
    <s v="Adidas Golf"/>
    <s v="Dial"/>
    <x v="9"/>
    <s v="L6 L Eyestay 20mm Dial K"/>
    <x v="2"/>
    <n v="37540"/>
    <n v="71712"/>
    <n v="1.9102823654768246"/>
    <x v="608"/>
  </r>
  <r>
    <x v="0"/>
    <s v="Athletic"/>
    <x v="1"/>
    <s v="Adidas Golf"/>
    <s v="Dial"/>
    <x v="9"/>
    <s v="L6 L Eyestay 20mm Dial K"/>
    <x v="2"/>
    <n v="950"/>
    <n v="1824"/>
    <n v="1.92"/>
    <x v="607"/>
  </r>
  <r>
    <x v="0"/>
    <s v="Athletic"/>
    <x v="1"/>
    <s v="Adidas Golf"/>
    <s v="Dial"/>
    <x v="9"/>
    <s v="L6 L Eyestay 20mm Dial K"/>
    <x v="2"/>
    <n v="2765"/>
    <n v="5280"/>
    <n v="1.9095840867992766"/>
    <x v="609"/>
  </r>
  <r>
    <x v="0"/>
    <s v="Athletic"/>
    <x v="1"/>
    <s v="Adidas Golf"/>
    <s v="Dial"/>
    <x v="9"/>
    <s v="L6 L Eyestay 20mm Dial K"/>
    <x v="0"/>
    <n v="6125"/>
    <n v="12444"/>
    <n v="2.0316734693877549"/>
    <x v="610"/>
  </r>
  <r>
    <x v="0"/>
    <s v="Athletic"/>
    <x v="1"/>
    <s v="Adidas Golf"/>
    <s v="Dial"/>
    <x v="9"/>
    <s v="L6 L Eyestay 20mm Dial K"/>
    <x v="0"/>
    <n v="650"/>
    <n v="1326"/>
    <n v="2.04"/>
    <x v="261"/>
  </r>
  <r>
    <x v="0"/>
    <s v="Athletic"/>
    <x v="1"/>
    <s v="Adidas Golf"/>
    <s v="Dial"/>
    <x v="9"/>
    <s v="L6 L Eyestay 20mm Dial K"/>
    <x v="0"/>
    <n v="4865"/>
    <n v="9894"/>
    <n v="2.0337101747173691"/>
    <x v="611"/>
  </r>
  <r>
    <x v="0"/>
    <s v="Athletic"/>
    <x v="1"/>
    <s v="Adidas Golf"/>
    <s v="Dial"/>
    <x v="9"/>
    <s v="L6 L Eyestay 20mm Dial K"/>
    <x v="0"/>
    <n v="1560"/>
    <n v="3162"/>
    <n v="2.0269230769230768"/>
    <x v="612"/>
  </r>
  <r>
    <x v="0"/>
    <s v="Athletic"/>
    <x v="1"/>
    <s v="Adidas Golf"/>
    <s v="Dial"/>
    <x v="9"/>
    <s v="L6 L Eyestay 20mm Dial K"/>
    <x v="0"/>
    <n v="2490"/>
    <n v="5049"/>
    <n v="2.0277108433734941"/>
    <x v="613"/>
  </r>
  <r>
    <x v="0"/>
    <s v="Athletic"/>
    <x v="1"/>
    <s v="Adidas Golf"/>
    <s v="Dial"/>
    <x v="9"/>
    <s v="L6 L Eyestay 20mm Dial K"/>
    <x v="0"/>
    <n v="2010"/>
    <n v="4080"/>
    <n v="2.0298507462686568"/>
    <x v="614"/>
  </r>
  <r>
    <x v="0"/>
    <s v="Athletic"/>
    <x v="1"/>
    <s v="Adidas Golf"/>
    <s v="Dial"/>
    <x v="9"/>
    <s v="L6 L Eyestay 20mm Dial K"/>
    <x v="0"/>
    <n v="2915"/>
    <n v="5916"/>
    <n v="2.0295025728987994"/>
    <x v="615"/>
  </r>
  <r>
    <x v="0"/>
    <s v="Athletic"/>
    <x v="1"/>
    <s v="Adidas Golf"/>
    <s v="Bayonet"/>
    <x v="0"/>
    <s v="L6 Bayonet Eyestay"/>
    <x v="1"/>
    <n v="6250"/>
    <n v="812.5"/>
    <n v="0.13"/>
    <x v="0"/>
  </r>
  <r>
    <x v="0"/>
    <s v="Athletic"/>
    <x v="1"/>
    <s v="Adidas Golf"/>
    <s v="Bayonet"/>
    <x v="0"/>
    <s v="L6 Bayonet Eyestay"/>
    <x v="1"/>
    <n v="6200"/>
    <n v="806"/>
    <n v="0.13"/>
    <x v="0"/>
  </r>
  <r>
    <x v="0"/>
    <s v="Athletic"/>
    <x v="1"/>
    <s v="Adidas Golf"/>
    <s v="Bayonet"/>
    <x v="0"/>
    <s v="L6 Bayonet Eyestay"/>
    <x v="1"/>
    <n v="6200"/>
    <n v="806"/>
    <n v="0.13"/>
    <x v="0"/>
  </r>
  <r>
    <x v="0"/>
    <s v="Athletic"/>
    <x v="1"/>
    <s v="Adidas Golf"/>
    <s v="Guide"/>
    <x v="21"/>
    <s v="Lace Guide, BaseTX, 30mm"/>
    <x v="1"/>
    <n v="1750"/>
    <n v="787.5"/>
    <n v="0.45"/>
    <x v="220"/>
  </r>
  <r>
    <x v="0"/>
    <s v="Athletic"/>
    <x v="1"/>
    <s v="Adidas Golf"/>
    <s v="Dial"/>
    <x v="9"/>
    <s v="L6 R Tongue Dial K"/>
    <x v="1"/>
    <n v="375"/>
    <n v="765"/>
    <n v="2.04"/>
    <x v="261"/>
  </r>
  <r>
    <x v="0"/>
    <s v="Athletic"/>
    <x v="1"/>
    <s v="Adidas Golf"/>
    <s v="Dial"/>
    <x v="9"/>
    <s v="L6 L Eyestay 20mm Dial K"/>
    <x v="4"/>
    <n v="1150"/>
    <n v="2208"/>
    <n v="1.92"/>
    <x v="607"/>
  </r>
  <r>
    <x v="0"/>
    <s v="Athletic"/>
    <x v="1"/>
    <s v="Adidas Golf"/>
    <s v="Dial"/>
    <x v="9"/>
    <s v="L6 L Eyestay 20mm Dial K"/>
    <x v="4"/>
    <n v="2910"/>
    <n v="5568"/>
    <n v="1.9134020618556702"/>
    <x v="616"/>
  </r>
  <r>
    <x v="0"/>
    <s v="Athletic"/>
    <x v="1"/>
    <s v="Adidas Golf"/>
    <s v="Dial"/>
    <x v="9"/>
    <s v="L6 L Eyestay 20mm Dial K"/>
    <x v="5"/>
    <n v="3685"/>
    <n v="7056"/>
    <n v="1.9147896879240163"/>
    <x v="617"/>
  </r>
  <r>
    <x v="0"/>
    <s v="Athletic"/>
    <x v="1"/>
    <s v="Adidas Golf"/>
    <s v="Dial"/>
    <x v="9"/>
    <s v="L6 L Eyestay 20mm Dial K"/>
    <x v="5"/>
    <n v="4650"/>
    <n v="8880"/>
    <n v="1.9096774193548387"/>
    <x v="618"/>
  </r>
  <r>
    <x v="0"/>
    <s v="Athletic"/>
    <x v="1"/>
    <s v="Adidas Golf"/>
    <s v="Dial"/>
    <x v="9"/>
    <s v="L6 L Eyestay 20mm Dial K"/>
    <x v="4"/>
    <n v="1285"/>
    <n v="2448"/>
    <n v="1.9050583657587548"/>
    <x v="619"/>
  </r>
  <r>
    <x v="0"/>
    <s v="Athletic"/>
    <x v="1"/>
    <s v="Adidas Golf"/>
    <s v="Dial"/>
    <x v="9"/>
    <s v="L6 L Eyestay 20mm Dial K"/>
    <x v="4"/>
    <n v="1460"/>
    <n v="2784"/>
    <n v="1.9068493150684931"/>
    <x v="620"/>
  </r>
  <r>
    <x v="0"/>
    <s v="Athletic"/>
    <x v="1"/>
    <s v="Adidas Golf"/>
    <s v="Dial"/>
    <x v="9"/>
    <s v="L6 L Eyestay 20mm Dial K"/>
    <x v="4"/>
    <n v="1035"/>
    <n v="1968"/>
    <n v="1.9014492753623189"/>
    <x v="621"/>
  </r>
  <r>
    <x v="0"/>
    <s v="Athletic"/>
    <x v="1"/>
    <s v="Adidas Golf"/>
    <s v="Dial"/>
    <x v="9"/>
    <s v="L6 L Eyestay 20mm Dial K"/>
    <x v="4"/>
    <n v="5330"/>
    <n v="10176"/>
    <n v="1.9091932457786116"/>
    <x v="622"/>
  </r>
  <r>
    <x v="0"/>
    <s v="Athletic"/>
    <x v="1"/>
    <s v="Adidas Golf"/>
    <s v="Dial"/>
    <x v="9"/>
    <s v="L6 L Eyestay 20mm Dial K"/>
    <x v="4"/>
    <n v="2565"/>
    <n v="4896"/>
    <n v="1.9087719298245613"/>
    <x v="623"/>
  </r>
  <r>
    <x v="0"/>
    <s v="Athletic"/>
    <x v="1"/>
    <s v="Adidas Golf"/>
    <s v="Dial"/>
    <x v="9"/>
    <s v="L6 L Eyestay 20mm Dial K"/>
    <x v="0"/>
    <n v="2210"/>
    <n v="4488"/>
    <n v="2.0307692307692307"/>
    <x v="624"/>
  </r>
  <r>
    <x v="0"/>
    <s v="Athletic"/>
    <x v="1"/>
    <s v="Adidas Golf"/>
    <s v="Dial"/>
    <x v="9"/>
    <s v="L6 L Eyestay 20mm Dial K"/>
    <x v="0"/>
    <n v="300"/>
    <n v="612"/>
    <n v="2.04"/>
    <x v="261"/>
  </r>
  <r>
    <x v="0"/>
    <s v="Athletic"/>
    <x v="1"/>
    <s v="Adidas Golf"/>
    <s v="Dial"/>
    <x v="9"/>
    <s v="L6 L Eyestay 20mm Dial K"/>
    <x v="0"/>
    <n v="150"/>
    <n v="306"/>
    <n v="2.04"/>
    <x v="261"/>
  </r>
  <r>
    <x v="0"/>
    <s v="Athletic"/>
    <x v="1"/>
    <s v="Adidas Golf"/>
    <s v="Dial"/>
    <x v="9"/>
    <s v="L6 L Eyestay 20mm Dial K"/>
    <x v="0"/>
    <n v="200"/>
    <n v="408"/>
    <n v="2.04"/>
    <x v="261"/>
  </r>
  <r>
    <x v="0"/>
    <s v="Athletic"/>
    <x v="1"/>
    <s v="Adidas Golf"/>
    <s v="Dial"/>
    <x v="9"/>
    <s v="L6 L Eyestay 20mm Dial K"/>
    <x v="4"/>
    <n v="3395"/>
    <n v="6480"/>
    <n v="1.9086892488954346"/>
    <x v="625"/>
  </r>
  <r>
    <x v="0"/>
    <s v="Athletic"/>
    <x v="1"/>
    <s v="Adidas Golf"/>
    <s v="Dial"/>
    <x v="9"/>
    <s v="L6 L Eyestay 20mm Dial K"/>
    <x v="4"/>
    <n v="1000"/>
    <n v="1920"/>
    <n v="1.92"/>
    <x v="607"/>
  </r>
  <r>
    <x v="0"/>
    <s v="Athletic"/>
    <x v="1"/>
    <s v="Adidas Golf"/>
    <s v="Dial"/>
    <x v="9"/>
    <s v="L6 L Eyestay 20mm Dial K"/>
    <x v="4"/>
    <n v="2940"/>
    <n v="5616"/>
    <n v="1.9102040816326531"/>
    <x v="626"/>
  </r>
  <r>
    <x v="0"/>
    <s v="Athletic"/>
    <x v="1"/>
    <s v="Adidas Golf"/>
    <s v="Dial"/>
    <x v="9"/>
    <s v="L6 L Eyestay 20mm Dial K"/>
    <x v="5"/>
    <n v="5375"/>
    <n v="10272"/>
    <n v="1.9110697674418604"/>
    <x v="627"/>
  </r>
  <r>
    <x v="0"/>
    <s v="Athletic"/>
    <x v="1"/>
    <s v="Adidas Golf"/>
    <s v="Dial"/>
    <x v="9"/>
    <s v="L6 L Eyestay 20mm Dial K"/>
    <x v="5"/>
    <n v="3670"/>
    <n v="7008"/>
    <n v="1.9095367847411444"/>
    <x v="628"/>
  </r>
  <r>
    <x v="0"/>
    <s v="Athletic"/>
    <x v="1"/>
    <s v="Adidas Golf"/>
    <s v="Dial"/>
    <x v="9"/>
    <s v="L6 L Eyestay 20mm Dial K"/>
    <x v="5"/>
    <n v="2790"/>
    <n v="5328"/>
    <n v="1.9096774193548387"/>
    <x v="618"/>
  </r>
  <r>
    <x v="0"/>
    <s v="Athletic"/>
    <x v="1"/>
    <s v="Adidas Golf"/>
    <s v="Dial"/>
    <x v="9"/>
    <s v="L6 L Eyestay 20mm Dial K"/>
    <x v="4"/>
    <n v="4775"/>
    <n v="9120"/>
    <n v="1.9099476439790577"/>
    <x v="629"/>
  </r>
  <r>
    <x v="0"/>
    <s v="Athletic"/>
    <x v="1"/>
    <s v="Adidas Golf"/>
    <s v="Dial"/>
    <x v="9"/>
    <s v="L6 L Eyestay 20mm Dial K"/>
    <x v="4"/>
    <n v="1185"/>
    <n v="2256"/>
    <n v="1.9037974683544303"/>
    <x v="630"/>
  </r>
  <r>
    <x v="0"/>
    <s v="Athletic"/>
    <x v="1"/>
    <s v="Adidas Golf"/>
    <s v="Dial"/>
    <x v="9"/>
    <s v="L6 L Eyestay 20mm Dial K"/>
    <x v="4"/>
    <n v="3720"/>
    <n v="7104"/>
    <n v="1.9096774193548387"/>
    <x v="618"/>
  </r>
  <r>
    <x v="0"/>
    <s v="Athletic"/>
    <x v="1"/>
    <s v="Adidas Golf"/>
    <s v="Dial"/>
    <x v="9"/>
    <s v="L6 L Eyestay 20mm Dial K"/>
    <x v="4"/>
    <n v="2335"/>
    <n v="4464"/>
    <n v="1.9117773019271949"/>
    <x v="631"/>
  </r>
  <r>
    <x v="0"/>
    <s v="Athletic"/>
    <x v="1"/>
    <s v="Adidas Golf"/>
    <s v="Dial"/>
    <x v="9"/>
    <s v="L6 L Eyestay 20mm Dial K"/>
    <x v="4"/>
    <n v="2775"/>
    <n v="5328"/>
    <n v="1.92"/>
    <x v="607"/>
  </r>
  <r>
    <x v="0"/>
    <s v="Athletic"/>
    <x v="1"/>
    <s v="Adidas Golf"/>
    <s v="Dial"/>
    <x v="9"/>
    <s v="L6 L Eyestay 20mm Dial K"/>
    <x v="4"/>
    <n v="5200"/>
    <n v="9936"/>
    <n v="1.9107692307692308"/>
    <x v="632"/>
  </r>
  <r>
    <x v="0"/>
    <s v="Athletic"/>
    <x v="1"/>
    <s v="Adidas Golf"/>
    <s v="Dial"/>
    <x v="9"/>
    <s v="L6 L Eyestay 20mm Dial K"/>
    <x v="2"/>
    <n v="1810"/>
    <n v="3456"/>
    <n v="1.9093922651933701"/>
    <x v="633"/>
  </r>
  <r>
    <x v="0"/>
    <s v="Athletic"/>
    <x v="1"/>
    <s v="Adidas Golf"/>
    <s v="Dial"/>
    <x v="9"/>
    <s v="L6 L Eyestay 20mm Dial K"/>
    <x v="2"/>
    <n v="12320"/>
    <n v="23520"/>
    <n v="1.9090909090909092"/>
    <x v="634"/>
  </r>
  <r>
    <x v="0"/>
    <s v="Athletic"/>
    <x v="1"/>
    <s v="Adidas Golf"/>
    <s v="Dial"/>
    <x v="9"/>
    <s v="L6 L Eyestay 20mm Dial K"/>
    <x v="2"/>
    <n v="900"/>
    <n v="1728"/>
    <n v="1.92"/>
    <x v="607"/>
  </r>
  <r>
    <x v="0"/>
    <s v="Athletic"/>
    <x v="1"/>
    <s v="Adidas Golf"/>
    <s v="Dial"/>
    <x v="9"/>
    <s v="L6 L Eyestay 20mm Dial K"/>
    <x v="3"/>
    <n v="50"/>
    <n v="102"/>
    <n v="2.04"/>
    <x v="261"/>
  </r>
  <r>
    <x v="0"/>
    <s v="Athletic"/>
    <x v="1"/>
    <s v="Adidas Golf"/>
    <s v="Dial"/>
    <x v="9"/>
    <s v="L6 L Eyestay 20mm Dial K"/>
    <x v="0"/>
    <n v="5435"/>
    <n v="11016"/>
    <n v="2.0268629254829809"/>
    <x v="635"/>
  </r>
  <r>
    <x v="0"/>
    <s v="Athletic"/>
    <x v="1"/>
    <s v="Adidas Golf"/>
    <s v="Dial"/>
    <x v="9"/>
    <s v="L6 L Eyestay 20mm Dial K"/>
    <x v="0"/>
    <n v="11415"/>
    <n v="23154"/>
    <n v="2.0283837056504601"/>
    <x v="636"/>
  </r>
  <r>
    <x v="0"/>
    <s v="Athletic"/>
    <x v="1"/>
    <s v="Adidas Golf"/>
    <s v="Dial"/>
    <x v="9"/>
    <s v="L6 L Eyestay 20mm Dial K"/>
    <x v="0"/>
    <n v="2215"/>
    <n v="4488"/>
    <n v="2.0261851015801353"/>
    <x v="637"/>
  </r>
  <r>
    <x v="0"/>
    <s v="Athletic"/>
    <x v="1"/>
    <s v="Adidas Golf"/>
    <s v="Dial"/>
    <x v="9"/>
    <s v="L6 L Eyestay 20mm Dial K"/>
    <x v="0"/>
    <n v="700"/>
    <n v="1428"/>
    <n v="2.04"/>
    <x v="261"/>
  </r>
  <r>
    <x v="0"/>
    <s v="Athletic"/>
    <x v="1"/>
    <s v="Adidas Golf"/>
    <s v="Dial"/>
    <x v="9"/>
    <s v="L6 L Eyestay 20mm Dial K"/>
    <x v="0"/>
    <n v="5330"/>
    <n v="10812"/>
    <n v="2.028517823639775"/>
    <x v="638"/>
  </r>
  <r>
    <x v="0"/>
    <s v="Athletic"/>
    <x v="1"/>
    <s v="Adidas Golf"/>
    <s v="Dial"/>
    <x v="9"/>
    <s v="L6 L Eyestay 20mm Dial K"/>
    <x v="0"/>
    <n v="550"/>
    <n v="1122"/>
    <n v="2.04"/>
    <x v="261"/>
  </r>
  <r>
    <x v="0"/>
    <s v="Athletic"/>
    <x v="1"/>
    <s v="Adidas Golf"/>
    <s v="Dial"/>
    <x v="9"/>
    <s v="L6 L Eyestay 20mm Dial K"/>
    <x v="0"/>
    <n v="1360"/>
    <n v="2754"/>
    <n v="2.0249999999999999"/>
    <x v="639"/>
  </r>
  <r>
    <x v="0"/>
    <s v="Athletic"/>
    <x v="1"/>
    <s v="Adidas Golf"/>
    <s v="Dial"/>
    <x v="9"/>
    <s v="L6 L Eyestay 20mm Dial K"/>
    <x v="0"/>
    <n v="3220"/>
    <n v="6528"/>
    <n v="2.0273291925465839"/>
    <x v="249"/>
  </r>
  <r>
    <x v="0"/>
    <s v="Athletic"/>
    <x v="1"/>
    <s v="Adidas Golf"/>
    <s v="Dial"/>
    <x v="9"/>
    <s v="L6 L Eyestay 20mm Dial K"/>
    <x v="0"/>
    <n v="0"/>
    <n v="0"/>
    <e v="#DIV/0!"/>
    <x v="255"/>
  </r>
  <r>
    <x v="0"/>
    <s v="Athletic"/>
    <x v="1"/>
    <s v="Adidas Golf"/>
    <s v="Guide"/>
    <x v="12"/>
    <s v="Lace Guide,  FormTX, 30mm"/>
    <x v="1"/>
    <n v="5400"/>
    <n v="756"/>
    <n v="0.14000000000000001"/>
    <x v="106"/>
  </r>
  <r>
    <x v="0"/>
    <s v="Athletic"/>
    <x v="1"/>
    <s v="Adidas Golf"/>
    <s v="Bayonet"/>
    <x v="0"/>
    <s v="L6 Bayonet Eyestay"/>
    <x v="1"/>
    <n v="5800"/>
    <n v="754"/>
    <n v="0.13"/>
    <x v="0"/>
  </r>
  <r>
    <x v="0"/>
    <s v="Athletic"/>
    <x v="1"/>
    <s v="Adidas Golf"/>
    <s v="Dial"/>
    <x v="14"/>
    <s v="L6 L Eyestay 20mm Dial X"/>
    <x v="1"/>
    <n v="675"/>
    <n v="735.75"/>
    <n v="1.0900000000000001"/>
    <x v="606"/>
  </r>
  <r>
    <x v="0"/>
    <s v="Athletic"/>
    <x v="1"/>
    <s v="Adidas Golf"/>
    <s v="Dial"/>
    <x v="14"/>
    <s v="L6 R Eyestay 20mm Dial X"/>
    <x v="1"/>
    <n v="675"/>
    <n v="735.75"/>
    <n v="1.0900000000000001"/>
    <x v="606"/>
  </r>
  <r>
    <x v="0"/>
    <s v="Athletic"/>
    <x v="1"/>
    <s v="Adidas Golf"/>
    <s v="Guide"/>
    <x v="11"/>
    <s v="Lace Guide, FormTX 2, 15mm"/>
    <x v="1"/>
    <n v="4900"/>
    <n v="735"/>
    <n v="0.15"/>
    <x v="205"/>
  </r>
  <r>
    <x v="0"/>
    <s v="Athletic"/>
    <x v="1"/>
    <s v="Adidas Golf"/>
    <s v="Dial"/>
    <x v="9"/>
    <s v="L6 L Eyestay 20mm Dial K"/>
    <x v="2"/>
    <n v="3620"/>
    <n v="6912"/>
    <n v="1.9093922651933701"/>
    <x v="633"/>
  </r>
  <r>
    <x v="0"/>
    <s v="Athletic"/>
    <x v="1"/>
    <s v="Adidas Golf"/>
    <s v="Dial"/>
    <x v="9"/>
    <s v="L6 L Eyestay 20mm Dial K"/>
    <x v="2"/>
    <n v="3770"/>
    <n v="7200"/>
    <n v="1.909814323607427"/>
    <x v="640"/>
  </r>
  <r>
    <x v="0"/>
    <s v="Athletic"/>
    <x v="1"/>
    <s v="Adidas Golf"/>
    <s v="Dial"/>
    <x v="9"/>
    <s v="L6 L Eyestay 20mm Dial K"/>
    <x v="2"/>
    <n v="350"/>
    <n v="672"/>
    <n v="1.92"/>
    <x v="607"/>
  </r>
  <r>
    <x v="0"/>
    <s v="Athletic"/>
    <x v="1"/>
    <s v="Adidas Golf"/>
    <s v="Dial"/>
    <x v="9"/>
    <s v="L6 L Eyestay 20mm Dial K"/>
    <x v="3"/>
    <n v="1060"/>
    <n v="2142"/>
    <n v="2.020754716981132"/>
    <x v="641"/>
  </r>
  <r>
    <x v="0"/>
    <s v="Athletic"/>
    <x v="1"/>
    <s v="Adidas Golf"/>
    <s v="Dial"/>
    <x v="9"/>
    <s v="L6 L Eyestay 20mm Dial K"/>
    <x v="3"/>
    <n v="1210"/>
    <n v="2448"/>
    <n v="2.0231404958677688"/>
    <x v="642"/>
  </r>
  <r>
    <x v="0"/>
    <s v="Athletic"/>
    <x v="1"/>
    <s v="Adidas Golf"/>
    <s v="Dial"/>
    <x v="9"/>
    <s v="L6 L Eyestay 20mm Dial K"/>
    <x v="3"/>
    <n v="1300"/>
    <n v="2652"/>
    <n v="2.04"/>
    <x v="261"/>
  </r>
  <r>
    <x v="0"/>
    <s v="Athletic"/>
    <x v="1"/>
    <s v="Adidas Golf"/>
    <s v="Dial"/>
    <x v="9"/>
    <s v="L6 L Eyestay 20mm Dial K"/>
    <x v="3"/>
    <n v="4475"/>
    <n v="9078"/>
    <n v="2.0286033519553071"/>
    <x v="643"/>
  </r>
  <r>
    <x v="0"/>
    <s v="Athletic"/>
    <x v="1"/>
    <s v="Adidas Golf"/>
    <s v="Dial"/>
    <x v="9"/>
    <s v="L6 L Eyestay 20mm Dial K"/>
    <x v="0"/>
    <n v="350"/>
    <n v="714"/>
    <n v="2.04"/>
    <x v="261"/>
  </r>
  <r>
    <x v="0"/>
    <s v="Athletic"/>
    <x v="1"/>
    <s v="Adidas Golf"/>
    <s v="Dial"/>
    <x v="9"/>
    <s v="L6 L Eyestay 20mm Dial K"/>
    <x v="4"/>
    <n v="500"/>
    <n v="960"/>
    <n v="1.92"/>
    <x v="607"/>
  </r>
  <r>
    <x v="0"/>
    <s v="Athletic"/>
    <x v="1"/>
    <s v="Adidas Golf"/>
    <s v="Dial"/>
    <x v="9"/>
    <s v="L6 L Eyestay 20mm Dial K"/>
    <x v="4"/>
    <n v="1000"/>
    <n v="1920"/>
    <n v="1.92"/>
    <x v="607"/>
  </r>
  <r>
    <x v="0"/>
    <s v="Athletic"/>
    <x v="1"/>
    <s v="Adidas Golf"/>
    <s v="Dial"/>
    <x v="9"/>
    <s v="L6 L Eyestay 20mm Dial K14-4203 TPX/Artwork#1154"/>
    <x v="5"/>
    <n v="500"/>
    <n v="960"/>
    <n v="1.92"/>
    <x v="607"/>
  </r>
  <r>
    <x v="0"/>
    <s v="Athletic"/>
    <x v="1"/>
    <s v="Adidas Golf"/>
    <s v="Dial"/>
    <x v="9"/>
    <s v="L6 L Eyestay 20mm Dial KBlack C/Artwork # 1151"/>
    <x v="5"/>
    <n v="500"/>
    <n v="960"/>
    <n v="1.92"/>
    <x v="607"/>
  </r>
  <r>
    <x v="0"/>
    <s v="Athletic"/>
    <x v="1"/>
    <s v="Adidas Golf"/>
    <s v="Dial"/>
    <x v="9"/>
    <s v="L6 R Eyestay 20mm Dial K"/>
    <x v="2"/>
    <n v="650"/>
    <n v="1248"/>
    <n v="1.92"/>
    <x v="607"/>
  </r>
  <r>
    <x v="0"/>
    <s v="Athletic"/>
    <x v="1"/>
    <s v="Adidas Golf"/>
    <s v="Dial"/>
    <x v="9"/>
    <s v="L6 R Eyestay 20mm Dial K"/>
    <x v="2"/>
    <n v="950"/>
    <n v="1824"/>
    <n v="1.92"/>
    <x v="607"/>
  </r>
  <r>
    <x v="0"/>
    <s v="Athletic"/>
    <x v="1"/>
    <s v="Adidas Golf"/>
    <s v="Dial"/>
    <x v="9"/>
    <s v="L6 R Eyestay 20mm Dial K"/>
    <x v="2"/>
    <n v="500"/>
    <n v="960"/>
    <n v="1.92"/>
    <x v="607"/>
  </r>
  <r>
    <x v="0"/>
    <s v="Athletic"/>
    <x v="1"/>
    <s v="Adidas Golf"/>
    <s v="Dial"/>
    <x v="9"/>
    <s v="L6 R Eyestay 20mm Dial K"/>
    <x v="2"/>
    <n v="1000"/>
    <n v="1920"/>
    <n v="1.92"/>
    <x v="607"/>
  </r>
  <r>
    <x v="0"/>
    <s v="Athletic"/>
    <x v="1"/>
    <s v="Adidas Golf"/>
    <s v="Dial"/>
    <x v="9"/>
    <s v="L6 R Eyestay 20mm Dial K"/>
    <x v="2"/>
    <n v="37540"/>
    <n v="71712"/>
    <n v="1.9102823654768246"/>
    <x v="608"/>
  </r>
  <r>
    <x v="0"/>
    <s v="Athletic"/>
    <x v="1"/>
    <s v="Adidas Golf"/>
    <s v="Dial"/>
    <x v="9"/>
    <s v="L6 R Eyestay 20mm Dial K"/>
    <x v="2"/>
    <n v="950"/>
    <n v="1824"/>
    <n v="1.92"/>
    <x v="607"/>
  </r>
  <r>
    <x v="0"/>
    <s v="Athletic"/>
    <x v="1"/>
    <s v="Adidas Golf"/>
    <s v="Dial"/>
    <x v="9"/>
    <s v="L6 R Eyestay 20mm Dial K"/>
    <x v="2"/>
    <n v="2765"/>
    <n v="5280"/>
    <n v="1.9095840867992766"/>
    <x v="609"/>
  </r>
  <r>
    <x v="0"/>
    <s v="Athletic"/>
    <x v="1"/>
    <s v="Adidas Golf"/>
    <s v="Dial"/>
    <x v="9"/>
    <s v="L6 R Eyestay 20mm Dial K"/>
    <x v="2"/>
    <n v="5520"/>
    <n v="10560"/>
    <n v="1.9130434782608696"/>
    <x v="644"/>
  </r>
  <r>
    <x v="0"/>
    <s v="Athletic"/>
    <x v="1"/>
    <s v="Adidas Golf"/>
    <s v="Dial"/>
    <x v="9"/>
    <s v="L6 R Eyestay 20mm Dial K"/>
    <x v="2"/>
    <n v="28905"/>
    <n v="55200"/>
    <n v="1.9097042034250129"/>
    <x v="645"/>
  </r>
  <r>
    <x v="0"/>
    <s v="Athletic"/>
    <x v="1"/>
    <s v="Adidas Golf"/>
    <s v="Dial"/>
    <x v="9"/>
    <s v="L6 R Eyestay 20mm Dial K"/>
    <x v="3"/>
    <n v="10800"/>
    <n v="20640"/>
    <n v="1.9111111111111112"/>
    <x v="646"/>
  </r>
  <r>
    <x v="0"/>
    <s v="Athletic"/>
    <x v="1"/>
    <s v="Adidas Golf"/>
    <s v="Dial"/>
    <x v="9"/>
    <s v="L6 R Eyestay 20mm Dial K"/>
    <x v="3"/>
    <n v="2215"/>
    <n v="4488"/>
    <n v="2.0261851015801353"/>
    <x v="637"/>
  </r>
  <r>
    <x v="0"/>
    <s v="Athletic"/>
    <x v="1"/>
    <s v="Adidas Golf"/>
    <s v="Dial"/>
    <x v="9"/>
    <s v="L6 R Eyestay 20mm Dial K"/>
    <x v="3"/>
    <n v="9045"/>
    <n v="18360"/>
    <n v="2.0298507462686568"/>
    <x v="614"/>
  </r>
  <r>
    <x v="0"/>
    <s v="Athletic"/>
    <x v="1"/>
    <s v="Adidas Golf"/>
    <s v="Dial"/>
    <x v="9"/>
    <s v="L6 R Eyestay 20mm Dial K"/>
    <x v="3"/>
    <n v="7845"/>
    <n v="15912"/>
    <n v="2.0282982791586996"/>
    <x v="647"/>
  </r>
  <r>
    <x v="0"/>
    <s v="Athletic"/>
    <x v="1"/>
    <s v="Adidas Golf"/>
    <s v="Dial"/>
    <x v="9"/>
    <s v="L6 R Eyestay 20mm Dial K"/>
    <x v="0"/>
    <n v="3820"/>
    <n v="7752"/>
    <n v="2.0293193717277487"/>
    <x v="194"/>
  </r>
  <r>
    <x v="0"/>
    <s v="Athletic"/>
    <x v="1"/>
    <s v="Adidas Golf"/>
    <s v="Dial"/>
    <x v="9"/>
    <s v="L6 R Eyestay 20mm Dial K"/>
    <x v="0"/>
    <n v="2870"/>
    <n v="5814"/>
    <n v="2.0257839721254354"/>
    <x v="648"/>
  </r>
  <r>
    <x v="0"/>
    <s v="Athletic"/>
    <x v="1"/>
    <s v="Adidas Golf"/>
    <s v="Dial"/>
    <x v="9"/>
    <s v="L6 R Eyestay 20mm Dial K"/>
    <x v="0"/>
    <n v="2960"/>
    <n v="6018"/>
    <n v="2.0331081081081082"/>
    <x v="649"/>
  </r>
  <r>
    <x v="0"/>
    <s v="Athletic"/>
    <x v="1"/>
    <s v="Adidas Golf"/>
    <s v="Dial"/>
    <x v="9"/>
    <s v="L6 R Eyestay 20mm Dial K"/>
    <x v="0"/>
    <n v="1460"/>
    <n v="2958"/>
    <n v="2.026027397260274"/>
    <x v="650"/>
  </r>
  <r>
    <x v="0"/>
    <s v="Athletic"/>
    <x v="1"/>
    <s v="Adidas Golf"/>
    <s v="Dial"/>
    <x v="9"/>
    <s v="L6 R Eyestay 20mm Dial K"/>
    <x v="0"/>
    <n v="7940"/>
    <n v="16116"/>
    <n v="2.0297229219143578"/>
    <x v="651"/>
  </r>
  <r>
    <x v="0"/>
    <s v="Athletic"/>
    <x v="1"/>
    <s v="Adidas Golf"/>
    <s v="Dial"/>
    <x v="9"/>
    <s v="L6 R Eyestay 20mm Dial K"/>
    <x v="0"/>
    <n v="3145"/>
    <n v="6375"/>
    <n v="2.0270270270270272"/>
    <x v="652"/>
  </r>
  <r>
    <x v="0"/>
    <s v="Athletic"/>
    <x v="1"/>
    <s v="Adidas Golf"/>
    <s v="Guide"/>
    <x v="12"/>
    <s v="Lace Guide,  FormTX, 20mmBlack"/>
    <x v="1"/>
    <n v="5300"/>
    <n v="728"/>
    <n v="0.13735849056603774"/>
    <x v="653"/>
  </r>
  <r>
    <x v="0"/>
    <s v="Athletic"/>
    <x v="1"/>
    <s v="Adidas Golf"/>
    <s v="Bayonet"/>
    <x v="0"/>
    <s v="L6 Bayonet Eyestay"/>
    <x v="1"/>
    <n v="5450"/>
    <n v="708.5"/>
    <n v="0.13"/>
    <x v="0"/>
  </r>
  <r>
    <x v="0"/>
    <s v="Athletic"/>
    <x v="1"/>
    <s v="Adidas Golf"/>
    <s v="Guide"/>
    <x v="12"/>
    <s v="Lace Guide,  FormTX, 25mm"/>
    <x v="1"/>
    <n v="4100"/>
    <n v="697"/>
    <n v="0.17"/>
    <x v="219"/>
  </r>
  <r>
    <x v="0"/>
    <s v="Athletic"/>
    <x v="1"/>
    <s v="Adidas Golf"/>
    <s v="Dial"/>
    <x v="9"/>
    <s v="L6 R Eyestay 20mm Dial K"/>
    <x v="2"/>
    <n v="100"/>
    <n v="192"/>
    <n v="1.92"/>
    <x v="607"/>
  </r>
  <r>
    <x v="0"/>
    <s v="Athletic"/>
    <x v="1"/>
    <s v="Adidas Golf"/>
    <s v="Dial"/>
    <x v="9"/>
    <s v="L6 R Eyestay 20mm Dial K"/>
    <x v="2"/>
    <n v="7890"/>
    <n v="15072"/>
    <n v="1.9102661596958175"/>
    <x v="654"/>
  </r>
  <r>
    <x v="0"/>
    <s v="Athletic"/>
    <x v="1"/>
    <s v="Adidas Golf"/>
    <s v="Dial"/>
    <x v="9"/>
    <s v="L6 R Eyestay 20mm Dial K"/>
    <x v="2"/>
    <n v="7140"/>
    <n v="13632"/>
    <n v="1.9092436974789917"/>
    <x v="655"/>
  </r>
  <r>
    <x v="0"/>
    <s v="Athletic"/>
    <x v="1"/>
    <s v="Adidas Golf"/>
    <s v="Dial"/>
    <x v="9"/>
    <s v="L6 R Eyestay 20mm Dial K"/>
    <x v="2"/>
    <n v="2660"/>
    <n v="5088"/>
    <n v="1.912781954887218"/>
    <x v="656"/>
  </r>
  <r>
    <x v="0"/>
    <s v="Athletic"/>
    <x v="1"/>
    <s v="Adidas Golf"/>
    <s v="Dial"/>
    <x v="9"/>
    <s v="L6 R Eyestay 20mm Dial K"/>
    <x v="3"/>
    <n v="10650"/>
    <n v="20352"/>
    <n v="1.9109859154929578"/>
    <x v="657"/>
  </r>
  <r>
    <x v="0"/>
    <s v="Athletic"/>
    <x v="1"/>
    <s v="Adidas Golf"/>
    <s v="Dial"/>
    <x v="9"/>
    <s v="L6 R Eyestay 20mm Dial K"/>
    <x v="3"/>
    <n v="2415"/>
    <n v="4896"/>
    <n v="2.0273291925465839"/>
    <x v="249"/>
  </r>
  <r>
    <x v="0"/>
    <s v="Athletic"/>
    <x v="1"/>
    <s v="Adidas Golf"/>
    <s v="Dial"/>
    <x v="9"/>
    <s v="L6 R Eyestay 20mm Dial K"/>
    <x v="3"/>
    <n v="1310"/>
    <n v="2652"/>
    <n v="2.0244274809160308"/>
    <x v="658"/>
  </r>
  <r>
    <x v="0"/>
    <s v="Athletic"/>
    <x v="1"/>
    <s v="Adidas Golf"/>
    <s v="Dial"/>
    <x v="9"/>
    <s v="L6 R Eyestay 20mm Dial K"/>
    <x v="3"/>
    <n v="1410"/>
    <n v="2856"/>
    <n v="2.0255319148936168"/>
    <x v="659"/>
  </r>
  <r>
    <x v="0"/>
    <s v="Athletic"/>
    <x v="1"/>
    <s v="Adidas Golf"/>
    <s v="Dial"/>
    <x v="9"/>
    <s v="L6 R Eyestay 20mm Dial K"/>
    <x v="3"/>
    <n v="11105"/>
    <n v="22542"/>
    <n v="2.0298964430436741"/>
    <x v="660"/>
  </r>
  <r>
    <x v="0"/>
    <s v="Athletic"/>
    <x v="1"/>
    <s v="Adidas Golf"/>
    <s v="Dial"/>
    <x v="9"/>
    <s v="L6 R Eyestay 20mm Dial K"/>
    <x v="3"/>
    <n v="5575"/>
    <n v="11322"/>
    <n v="2.0308520179372196"/>
    <x v="661"/>
  </r>
  <r>
    <x v="0"/>
    <s v="Athletic"/>
    <x v="1"/>
    <s v="Adidas Golf"/>
    <s v="Dial"/>
    <x v="9"/>
    <s v="L6 R Eyestay 20mm Dial K"/>
    <x v="3"/>
    <n v="1160"/>
    <n v="2346"/>
    <n v="2.0224137931034485"/>
    <x v="662"/>
  </r>
  <r>
    <x v="0"/>
    <s v="Athletic"/>
    <x v="1"/>
    <s v="Adidas Golf"/>
    <s v="Dial"/>
    <x v="9"/>
    <s v="L6 R Eyestay 20mm Dial K"/>
    <x v="0"/>
    <n v="7090"/>
    <n v="14382"/>
    <n v="2.0284908321579689"/>
    <x v="663"/>
  </r>
  <r>
    <x v="0"/>
    <s v="Athletic"/>
    <x v="1"/>
    <s v="Adidas Golf"/>
    <s v="Dial"/>
    <x v="9"/>
    <s v="L6 R Eyestay 20mm Dial K"/>
    <x v="0"/>
    <n v="6125"/>
    <n v="12444"/>
    <n v="2.0316734693877549"/>
    <x v="610"/>
  </r>
  <r>
    <x v="0"/>
    <s v="Athletic"/>
    <x v="1"/>
    <s v="Adidas Golf"/>
    <s v="Dial"/>
    <x v="9"/>
    <s v="L6 R Eyestay 20mm Dial K"/>
    <x v="0"/>
    <n v="650"/>
    <n v="1326"/>
    <n v="2.04"/>
    <x v="261"/>
  </r>
  <r>
    <x v="0"/>
    <s v="Athletic"/>
    <x v="1"/>
    <s v="Adidas Golf"/>
    <s v="Dial"/>
    <x v="9"/>
    <s v="L6 R Eyestay 20mm Dial K"/>
    <x v="0"/>
    <n v="4865"/>
    <n v="9894"/>
    <n v="2.0337101747173691"/>
    <x v="611"/>
  </r>
  <r>
    <x v="0"/>
    <s v="Athletic"/>
    <x v="1"/>
    <s v="Adidas Golf"/>
    <s v="Dial"/>
    <x v="9"/>
    <s v="L6 R Eyestay 20mm Dial K"/>
    <x v="0"/>
    <n v="1560"/>
    <n v="3162"/>
    <n v="2.0269230769230768"/>
    <x v="612"/>
  </r>
  <r>
    <x v="0"/>
    <s v="Athletic"/>
    <x v="1"/>
    <s v="Adidas Golf"/>
    <s v="Dial"/>
    <x v="9"/>
    <s v="L6 R Eyestay 20mm Dial K"/>
    <x v="0"/>
    <n v="2490"/>
    <n v="5049"/>
    <n v="2.0277108433734941"/>
    <x v="613"/>
  </r>
  <r>
    <x v="0"/>
    <s v="Athletic"/>
    <x v="1"/>
    <s v="Adidas Golf"/>
    <s v="Dial"/>
    <x v="9"/>
    <s v="L6 R Eyestay 20mm Dial K"/>
    <x v="0"/>
    <n v="2010"/>
    <n v="4080"/>
    <n v="2.0298507462686568"/>
    <x v="614"/>
  </r>
  <r>
    <x v="0"/>
    <s v="Athletic"/>
    <x v="1"/>
    <s v="Adidas Golf"/>
    <s v="Dial"/>
    <x v="9"/>
    <s v="L6 R Eyestay 20mm Dial K"/>
    <x v="0"/>
    <n v="2915"/>
    <n v="5916"/>
    <n v="2.0295025728987994"/>
    <x v="615"/>
  </r>
  <r>
    <x v="0"/>
    <s v="Athletic"/>
    <x v="1"/>
    <s v="Adidas Golf"/>
    <s v="Guide"/>
    <x v="13"/>
    <s v="TubingBlack"/>
    <x v="1"/>
    <n v="2430"/>
    <n v="686.85"/>
    <n v="0.28265432098765431"/>
    <x v="664"/>
  </r>
  <r>
    <x v="0"/>
    <s v="Athletic"/>
    <x v="1"/>
    <s v="Adidas Golf"/>
    <s v="Dial"/>
    <x v="15"/>
    <s v="IP1 L Eyestay 20mm Dial C + Pawl Caps"/>
    <x v="1"/>
    <n v="225"/>
    <n v="677.25"/>
    <n v="3.01"/>
    <x v="306"/>
  </r>
  <r>
    <x v="0"/>
    <s v="Athletic"/>
    <x v="1"/>
    <s v="Adidas Golf"/>
    <s v="Dial"/>
    <x v="15"/>
    <s v="IP1 R Eyestay 20mm Dial C + Pawl Caps"/>
    <x v="1"/>
    <n v="225"/>
    <n v="677.25"/>
    <n v="3.01"/>
    <x v="306"/>
  </r>
  <r>
    <x v="0"/>
    <s v="Athletic"/>
    <x v="1"/>
    <s v="Adidas Golf"/>
    <s v="Bayonet"/>
    <x v="0"/>
    <s v="L6 Bayonet Eyestay"/>
    <x v="1"/>
    <n v="5100"/>
    <n v="656.5"/>
    <n v="0.12872549019607843"/>
    <x v="665"/>
  </r>
  <r>
    <x v="0"/>
    <s v="Athletic"/>
    <x v="1"/>
    <s v="Adidas Golf"/>
    <s v="Dial"/>
    <x v="14"/>
    <s v="L6 L Eyestay 20mm Dial X"/>
    <x v="1"/>
    <n v="600"/>
    <n v="654"/>
    <n v="1.0900000000000001"/>
    <x v="606"/>
  </r>
  <r>
    <x v="0"/>
    <s v="Athletic"/>
    <x v="1"/>
    <s v="Adidas Golf"/>
    <s v="Dial"/>
    <x v="9"/>
    <s v="L6 R Eyestay 20mm Dial K"/>
    <x v="4"/>
    <n v="1150"/>
    <n v="2208"/>
    <n v="1.92"/>
    <x v="607"/>
  </r>
  <r>
    <x v="0"/>
    <s v="Athletic"/>
    <x v="1"/>
    <s v="Adidas Golf"/>
    <s v="Dial"/>
    <x v="9"/>
    <s v="L6 R Eyestay 20mm Dial K"/>
    <x v="4"/>
    <n v="2910"/>
    <n v="5568"/>
    <n v="1.9134020618556702"/>
    <x v="616"/>
  </r>
  <r>
    <x v="0"/>
    <s v="Athletic"/>
    <x v="1"/>
    <s v="Adidas Golf"/>
    <s v="Dial"/>
    <x v="9"/>
    <s v="L6 R Eyestay 20mm Dial K"/>
    <x v="5"/>
    <n v="3685"/>
    <n v="7056"/>
    <n v="1.9147896879240163"/>
    <x v="617"/>
  </r>
  <r>
    <x v="0"/>
    <s v="Athletic"/>
    <x v="1"/>
    <s v="Adidas Golf"/>
    <s v="Dial"/>
    <x v="9"/>
    <s v="L6 R Eyestay 20mm Dial K"/>
    <x v="5"/>
    <n v="4650"/>
    <n v="8880"/>
    <n v="1.9096774193548387"/>
    <x v="618"/>
  </r>
  <r>
    <x v="0"/>
    <s v="Athletic"/>
    <x v="1"/>
    <s v="Adidas Golf"/>
    <s v="Dial"/>
    <x v="9"/>
    <s v="L6 R Eyestay 20mm Dial K"/>
    <x v="4"/>
    <n v="1285"/>
    <n v="2448"/>
    <n v="1.9050583657587548"/>
    <x v="619"/>
  </r>
  <r>
    <x v="0"/>
    <s v="Athletic"/>
    <x v="1"/>
    <s v="Adidas Golf"/>
    <s v="Dial"/>
    <x v="9"/>
    <s v="L6 R Eyestay 20mm Dial K"/>
    <x v="4"/>
    <n v="1460"/>
    <n v="2784"/>
    <n v="1.9068493150684931"/>
    <x v="620"/>
  </r>
  <r>
    <x v="0"/>
    <s v="Athletic"/>
    <x v="1"/>
    <s v="Adidas Golf"/>
    <s v="Dial"/>
    <x v="9"/>
    <s v="L6 R Eyestay 20mm Dial K"/>
    <x v="4"/>
    <n v="1060"/>
    <n v="2016"/>
    <n v="1.9018867924528302"/>
    <x v="666"/>
  </r>
  <r>
    <x v="0"/>
    <s v="Athletic"/>
    <x v="1"/>
    <s v="Adidas Golf"/>
    <s v="Dial"/>
    <x v="9"/>
    <s v="L6 R Eyestay 20mm Dial K"/>
    <x v="4"/>
    <n v="5330"/>
    <n v="10176"/>
    <n v="1.9091932457786116"/>
    <x v="622"/>
  </r>
  <r>
    <x v="0"/>
    <s v="Athletic"/>
    <x v="1"/>
    <s v="Adidas Golf"/>
    <s v="Dial"/>
    <x v="9"/>
    <s v="L6 R Eyestay 20mm Dial K"/>
    <x v="4"/>
    <n v="2565"/>
    <n v="4896"/>
    <n v="1.9087719298245613"/>
    <x v="623"/>
  </r>
  <r>
    <x v="0"/>
    <s v="Athletic"/>
    <x v="1"/>
    <s v="Adidas Golf"/>
    <s v="Dial"/>
    <x v="9"/>
    <s v="L6 R Eyestay 20mm Dial K"/>
    <x v="0"/>
    <n v="2210"/>
    <n v="4488"/>
    <n v="2.0307692307692307"/>
    <x v="624"/>
  </r>
  <r>
    <x v="0"/>
    <s v="Athletic"/>
    <x v="1"/>
    <s v="Adidas Golf"/>
    <s v="Dial"/>
    <x v="9"/>
    <s v="L6 R Eyestay 20mm Dial K"/>
    <x v="0"/>
    <n v="300"/>
    <n v="612"/>
    <n v="2.04"/>
    <x v="261"/>
  </r>
  <r>
    <x v="0"/>
    <s v="Athletic"/>
    <x v="1"/>
    <s v="Adidas Golf"/>
    <s v="Dial"/>
    <x v="9"/>
    <s v="L6 R Eyestay 20mm Dial K"/>
    <x v="0"/>
    <n v="150"/>
    <n v="306"/>
    <n v="2.04"/>
    <x v="261"/>
  </r>
  <r>
    <x v="0"/>
    <s v="Athletic"/>
    <x v="1"/>
    <s v="Adidas Golf"/>
    <s v="Dial"/>
    <x v="9"/>
    <s v="L6 R Eyestay 20mm Dial K"/>
    <x v="0"/>
    <n v="200"/>
    <n v="408"/>
    <n v="2.04"/>
    <x v="261"/>
  </r>
  <r>
    <x v="0"/>
    <s v="Athletic"/>
    <x v="1"/>
    <s v="Adidas Golf"/>
    <s v="Dial"/>
    <x v="9"/>
    <s v="L6 R Eyestay 20mm Dial K"/>
    <x v="4"/>
    <n v="3395"/>
    <n v="6480"/>
    <n v="1.9086892488954346"/>
    <x v="625"/>
  </r>
  <r>
    <x v="0"/>
    <s v="Athletic"/>
    <x v="1"/>
    <s v="Adidas Golf"/>
    <s v="Dial"/>
    <x v="9"/>
    <s v="L6 R Eyestay 20mm Dial K"/>
    <x v="4"/>
    <n v="1000"/>
    <n v="1920"/>
    <n v="1.92"/>
    <x v="607"/>
  </r>
  <r>
    <x v="0"/>
    <s v="Athletic"/>
    <x v="1"/>
    <s v="Adidas Golf"/>
    <s v="Dial"/>
    <x v="9"/>
    <s v="L6 R Eyestay 20mm Dial K"/>
    <x v="4"/>
    <n v="2940"/>
    <n v="5616"/>
    <n v="1.9102040816326531"/>
    <x v="626"/>
  </r>
  <r>
    <x v="0"/>
    <s v="Athletic"/>
    <x v="1"/>
    <s v="Adidas Golf"/>
    <s v="Dial"/>
    <x v="9"/>
    <s v="L6 R Eyestay 20mm Dial K"/>
    <x v="5"/>
    <n v="5375"/>
    <n v="10272"/>
    <n v="1.9110697674418604"/>
    <x v="627"/>
  </r>
  <r>
    <x v="0"/>
    <s v="Athletic"/>
    <x v="1"/>
    <s v="Adidas Golf"/>
    <s v="Dial"/>
    <x v="9"/>
    <s v="L6 R Eyestay 20mm Dial K"/>
    <x v="5"/>
    <n v="3670"/>
    <n v="7008"/>
    <n v="1.9095367847411444"/>
    <x v="628"/>
  </r>
  <r>
    <x v="0"/>
    <s v="Athletic"/>
    <x v="1"/>
    <s v="Adidas Golf"/>
    <s v="Dial"/>
    <x v="9"/>
    <s v="L6 R Eyestay 20mm Dial K"/>
    <x v="5"/>
    <n v="2790"/>
    <n v="5328"/>
    <n v="1.9096774193548387"/>
    <x v="618"/>
  </r>
  <r>
    <x v="0"/>
    <s v="Athletic"/>
    <x v="1"/>
    <s v="Adidas Golf"/>
    <s v="Dial"/>
    <x v="9"/>
    <s v="L6 R Eyestay 20mm Dial K"/>
    <x v="4"/>
    <n v="4775"/>
    <n v="9120"/>
    <n v="1.9099476439790577"/>
    <x v="629"/>
  </r>
  <r>
    <x v="0"/>
    <s v="Athletic"/>
    <x v="1"/>
    <s v="Adidas Golf"/>
    <s v="Dial"/>
    <x v="9"/>
    <s v="L6 R Eyestay 20mm Dial K"/>
    <x v="4"/>
    <n v="1185"/>
    <n v="2256"/>
    <n v="1.9037974683544303"/>
    <x v="630"/>
  </r>
  <r>
    <x v="0"/>
    <s v="Athletic"/>
    <x v="1"/>
    <s v="Adidas Golf"/>
    <s v="Dial"/>
    <x v="9"/>
    <s v="L6 R Eyestay 20mm Dial K"/>
    <x v="4"/>
    <n v="3720"/>
    <n v="7104"/>
    <n v="1.9096774193548387"/>
    <x v="618"/>
  </r>
  <r>
    <x v="0"/>
    <s v="Athletic"/>
    <x v="1"/>
    <s v="Adidas Golf"/>
    <s v="Dial"/>
    <x v="9"/>
    <s v="L6 R Eyestay 20mm Dial K"/>
    <x v="4"/>
    <n v="2335"/>
    <n v="4464"/>
    <n v="1.9117773019271949"/>
    <x v="631"/>
  </r>
  <r>
    <x v="0"/>
    <s v="Athletic"/>
    <x v="1"/>
    <s v="Adidas Golf"/>
    <s v="Dial"/>
    <x v="9"/>
    <s v="L6 R Eyestay 20mm Dial K"/>
    <x v="4"/>
    <n v="2775"/>
    <n v="5328"/>
    <n v="1.92"/>
    <x v="607"/>
  </r>
  <r>
    <x v="0"/>
    <s v="Athletic"/>
    <x v="1"/>
    <s v="Adidas Golf"/>
    <s v="Dial"/>
    <x v="9"/>
    <s v="L6 R Eyestay 20mm Dial K"/>
    <x v="4"/>
    <n v="5200"/>
    <n v="9936"/>
    <n v="1.9107692307692308"/>
    <x v="632"/>
  </r>
  <r>
    <x v="0"/>
    <s v="Athletic"/>
    <x v="1"/>
    <s v="Adidas Golf"/>
    <s v="Dial"/>
    <x v="9"/>
    <s v="L6 R Eyestay 20mm Dial K"/>
    <x v="2"/>
    <n v="1810"/>
    <n v="3456"/>
    <n v="1.9093922651933701"/>
    <x v="633"/>
  </r>
  <r>
    <x v="0"/>
    <s v="Athletic"/>
    <x v="1"/>
    <s v="Adidas Golf"/>
    <s v="Dial"/>
    <x v="9"/>
    <s v="L6 R Eyestay 20mm Dial K"/>
    <x v="2"/>
    <n v="12320"/>
    <n v="23520"/>
    <n v="1.9090909090909092"/>
    <x v="634"/>
  </r>
  <r>
    <x v="0"/>
    <s v="Athletic"/>
    <x v="1"/>
    <s v="Adidas Golf"/>
    <s v="Dial"/>
    <x v="9"/>
    <s v="L6 R Eyestay 20mm Dial K"/>
    <x v="2"/>
    <n v="900"/>
    <n v="1728"/>
    <n v="1.92"/>
    <x v="607"/>
  </r>
  <r>
    <x v="0"/>
    <s v="Athletic"/>
    <x v="1"/>
    <s v="Adidas Golf"/>
    <s v="Dial"/>
    <x v="9"/>
    <s v="L6 R Eyestay 20mm Dial K"/>
    <x v="3"/>
    <n v="50"/>
    <n v="102"/>
    <n v="2.04"/>
    <x v="261"/>
  </r>
  <r>
    <x v="0"/>
    <s v="Athletic"/>
    <x v="1"/>
    <s v="Adidas Golf"/>
    <s v="Dial"/>
    <x v="9"/>
    <s v="L6 R Eyestay 20mm Dial K"/>
    <x v="0"/>
    <n v="5435"/>
    <n v="11016"/>
    <n v="2.0268629254829809"/>
    <x v="635"/>
  </r>
  <r>
    <x v="0"/>
    <s v="Athletic"/>
    <x v="1"/>
    <s v="Adidas Golf"/>
    <s v="Dial"/>
    <x v="9"/>
    <s v="L6 R Eyestay 20mm Dial K"/>
    <x v="0"/>
    <n v="11415"/>
    <n v="23154"/>
    <n v="2.0283837056504601"/>
    <x v="636"/>
  </r>
  <r>
    <x v="0"/>
    <s v="Athletic"/>
    <x v="1"/>
    <s v="Adidas Golf"/>
    <s v="Dial"/>
    <x v="9"/>
    <s v="L6 R Eyestay 20mm Dial K"/>
    <x v="0"/>
    <n v="2215"/>
    <n v="4488"/>
    <n v="2.0261851015801353"/>
    <x v="637"/>
  </r>
  <r>
    <x v="0"/>
    <s v="Athletic"/>
    <x v="1"/>
    <s v="Adidas Golf"/>
    <s v="Dial"/>
    <x v="9"/>
    <s v="L6 R Eyestay 20mm Dial K"/>
    <x v="0"/>
    <n v="700"/>
    <n v="1428"/>
    <n v="2.04"/>
    <x v="261"/>
  </r>
  <r>
    <x v="0"/>
    <s v="Athletic"/>
    <x v="1"/>
    <s v="Adidas Golf"/>
    <s v="Dial"/>
    <x v="9"/>
    <s v="L6 R Eyestay 20mm Dial K"/>
    <x v="0"/>
    <n v="5330"/>
    <n v="10812"/>
    <n v="2.028517823639775"/>
    <x v="638"/>
  </r>
  <r>
    <x v="0"/>
    <s v="Athletic"/>
    <x v="1"/>
    <s v="Adidas Golf"/>
    <s v="Dial"/>
    <x v="9"/>
    <s v="L6 R Eyestay 20mm Dial K"/>
    <x v="0"/>
    <n v="550"/>
    <n v="1122"/>
    <n v="2.04"/>
    <x v="261"/>
  </r>
  <r>
    <x v="0"/>
    <s v="Athletic"/>
    <x v="1"/>
    <s v="Adidas Golf"/>
    <s v="Dial"/>
    <x v="9"/>
    <s v="L6 R Eyestay 20mm Dial K"/>
    <x v="0"/>
    <n v="1360"/>
    <n v="2754"/>
    <n v="2.0249999999999999"/>
    <x v="639"/>
  </r>
  <r>
    <x v="0"/>
    <s v="Athletic"/>
    <x v="1"/>
    <s v="Adidas Golf"/>
    <s v="Dial"/>
    <x v="9"/>
    <s v="L6 R Eyestay 20mm Dial K"/>
    <x v="0"/>
    <n v="3220"/>
    <n v="6528"/>
    <n v="2.0273291925465839"/>
    <x v="249"/>
  </r>
  <r>
    <x v="0"/>
    <s v="Athletic"/>
    <x v="1"/>
    <s v="Adidas Golf"/>
    <s v="Dial"/>
    <x v="9"/>
    <s v="L6 R Eyestay 20mm Dial K"/>
    <x v="0"/>
    <n v="0"/>
    <n v="0"/>
    <e v="#DIV/0!"/>
    <x v="255"/>
  </r>
  <r>
    <x v="0"/>
    <s v="Athletic"/>
    <x v="1"/>
    <s v="Adidas Golf"/>
    <s v="Dial"/>
    <x v="14"/>
    <s v="L6 R Eyestay 20mm Dial X"/>
    <x v="1"/>
    <n v="600"/>
    <n v="654"/>
    <n v="1.0900000000000001"/>
    <x v="606"/>
  </r>
  <r>
    <x v="0"/>
    <s v="Athletic"/>
    <x v="1"/>
    <s v="Adidas Golf"/>
    <s v="Guide"/>
    <x v="11"/>
    <s v="Lace Guide, FormTX 2, 15mm"/>
    <x v="1"/>
    <n v="4350"/>
    <n v="652.5"/>
    <n v="0.15"/>
    <x v="205"/>
  </r>
  <r>
    <x v="0"/>
    <s v="Athletic"/>
    <x v="1"/>
    <s v="Adidas Golf"/>
    <s v="Dial"/>
    <x v="32"/>
    <s v="Li2 L Eyestay Dial D"/>
    <x v="1"/>
    <n v="130"/>
    <n v="635.70000000000005"/>
    <n v="4.8900000000000006"/>
    <x v="667"/>
  </r>
  <r>
    <x v="0"/>
    <s v="Athletic"/>
    <x v="1"/>
    <s v="Adidas Golf"/>
    <s v="Dial"/>
    <x v="32"/>
    <s v="Li2 R Eyestay Dial D"/>
    <x v="1"/>
    <n v="130"/>
    <n v="635.70000000000005"/>
    <n v="4.8900000000000006"/>
    <x v="667"/>
  </r>
  <r>
    <x v="0"/>
    <s v="Athletic"/>
    <x v="1"/>
    <s v="Adidas Golf"/>
    <s v="Dial"/>
    <x v="8"/>
    <s v="L6 R Tongue Dial E"/>
    <x v="1"/>
    <n v="450"/>
    <n v="616.5"/>
    <n v="1.37"/>
    <x v="668"/>
  </r>
  <r>
    <x v="0"/>
    <s v="Athletic"/>
    <x v="1"/>
    <s v="Adidas Golf"/>
    <s v="Dial"/>
    <x v="9"/>
    <s v="L6 R Eyestay 20mm Dial K"/>
    <x v="2"/>
    <n v="3620"/>
    <n v="6912"/>
    <n v="1.9093922651933701"/>
    <x v="633"/>
  </r>
  <r>
    <x v="0"/>
    <s v="Athletic"/>
    <x v="1"/>
    <s v="Adidas Golf"/>
    <s v="Dial"/>
    <x v="9"/>
    <s v="L6 R Eyestay 20mm Dial K"/>
    <x v="2"/>
    <n v="3770"/>
    <n v="7200"/>
    <n v="1.909814323607427"/>
    <x v="640"/>
  </r>
  <r>
    <x v="0"/>
    <s v="Athletic"/>
    <x v="1"/>
    <s v="Adidas Golf"/>
    <s v="Dial"/>
    <x v="9"/>
    <s v="L6 R Eyestay 20mm Dial K"/>
    <x v="2"/>
    <n v="350"/>
    <n v="672"/>
    <n v="1.92"/>
    <x v="607"/>
  </r>
  <r>
    <x v="0"/>
    <s v="Athletic"/>
    <x v="1"/>
    <s v="Adidas Golf"/>
    <s v="Dial"/>
    <x v="9"/>
    <s v="L6 R Eyestay 20mm Dial K"/>
    <x v="3"/>
    <n v="1060"/>
    <n v="2142"/>
    <n v="2.020754716981132"/>
    <x v="641"/>
  </r>
  <r>
    <x v="0"/>
    <s v="Athletic"/>
    <x v="1"/>
    <s v="Adidas Golf"/>
    <s v="Dial"/>
    <x v="9"/>
    <s v="L6 R Eyestay 20mm Dial K"/>
    <x v="3"/>
    <n v="1210"/>
    <n v="2448"/>
    <n v="2.0231404958677688"/>
    <x v="642"/>
  </r>
  <r>
    <x v="0"/>
    <s v="Athletic"/>
    <x v="1"/>
    <s v="Adidas Golf"/>
    <s v="Dial"/>
    <x v="9"/>
    <s v="L6 R Eyestay 20mm Dial K"/>
    <x v="3"/>
    <n v="1300"/>
    <n v="2652"/>
    <n v="2.04"/>
    <x v="261"/>
  </r>
  <r>
    <x v="0"/>
    <s v="Athletic"/>
    <x v="1"/>
    <s v="Adidas Golf"/>
    <s v="Dial"/>
    <x v="9"/>
    <s v="L6 R Eyestay 20mm Dial K"/>
    <x v="3"/>
    <n v="4475"/>
    <n v="9078"/>
    <n v="2.0286033519553071"/>
    <x v="643"/>
  </r>
  <r>
    <x v="0"/>
    <s v="Athletic"/>
    <x v="1"/>
    <s v="Adidas Golf"/>
    <s v="Dial"/>
    <x v="9"/>
    <s v="L6 R Eyestay 20mm Dial K"/>
    <x v="0"/>
    <n v="350"/>
    <n v="714"/>
    <n v="2.04"/>
    <x v="261"/>
  </r>
  <r>
    <x v="0"/>
    <s v="Athletic"/>
    <x v="1"/>
    <s v="Adidas Golf"/>
    <s v="Dial"/>
    <x v="9"/>
    <s v="L6 R Eyestay 20mm Dial K"/>
    <x v="4"/>
    <n v="500"/>
    <n v="960"/>
    <n v="1.92"/>
    <x v="607"/>
  </r>
  <r>
    <x v="0"/>
    <s v="Athletic"/>
    <x v="1"/>
    <s v="Adidas Golf"/>
    <s v="Dial"/>
    <x v="9"/>
    <s v="L6 R Eyestay 20mm Dial K"/>
    <x v="4"/>
    <n v="1000"/>
    <n v="1920"/>
    <n v="1.92"/>
    <x v="607"/>
  </r>
  <r>
    <x v="0"/>
    <s v="Athletic"/>
    <x v="1"/>
    <s v="Adidas Golf"/>
    <s v="Dial"/>
    <x v="9"/>
    <s v="L6 R Eyestay 20mm Dial K14-4203 TPX/Artwork#1154"/>
    <x v="5"/>
    <n v="500"/>
    <n v="960"/>
    <n v="1.92"/>
    <x v="607"/>
  </r>
  <r>
    <x v="0"/>
    <s v="Athletic"/>
    <x v="1"/>
    <s v="Adidas Golf"/>
    <s v="Dial"/>
    <x v="9"/>
    <s v="L6 R Eyestay 20mm Dial KBlack C/Artwork # 1151"/>
    <x v="5"/>
    <n v="500"/>
    <n v="960"/>
    <n v="1.92"/>
    <x v="607"/>
  </r>
  <r>
    <x v="0"/>
    <s v="Athletic"/>
    <x v="1"/>
    <s v="Adidas Golf"/>
    <s v="Dial"/>
    <x v="9"/>
    <s v="L6 R Tongue Dial K"/>
    <x v="4"/>
    <n v="14375"/>
    <n v="27456"/>
    <n v="1.9099826086956522"/>
    <x v="669"/>
  </r>
  <r>
    <x v="0"/>
    <s v="Athletic"/>
    <x v="1"/>
    <s v="Adidas Golf"/>
    <s v="Dial"/>
    <x v="9"/>
    <s v="L6 R Tongue Dial K"/>
    <x v="4"/>
    <n v="500"/>
    <n v="960"/>
    <n v="1.92"/>
    <x v="607"/>
  </r>
  <r>
    <x v="0"/>
    <s v="Athletic"/>
    <x v="1"/>
    <s v="Adidas Golf"/>
    <s v="Dial"/>
    <x v="9"/>
    <s v="L6 R Tongue Dial K"/>
    <x v="4"/>
    <n v="14020"/>
    <n v="26784"/>
    <n v="1.910413694721826"/>
    <x v="670"/>
  </r>
  <r>
    <x v="0"/>
    <s v="Athletic"/>
    <x v="1"/>
    <s v="Adidas Golf"/>
    <s v="Dial"/>
    <x v="9"/>
    <s v="L6 R Tongue Dial K"/>
    <x v="4"/>
    <n v="5025"/>
    <n v="9600"/>
    <n v="1.9104477611940298"/>
    <x v="671"/>
  </r>
  <r>
    <x v="0"/>
    <s v="Athletic"/>
    <x v="1"/>
    <s v="Adidas Golf"/>
    <s v="Dial"/>
    <x v="9"/>
    <s v="L6 R Tongue Dial K"/>
    <x v="2"/>
    <n v="8440"/>
    <n v="16128"/>
    <n v="1.9109004739336493"/>
    <x v="672"/>
  </r>
  <r>
    <x v="0"/>
    <s v="Athletic"/>
    <x v="1"/>
    <s v="Adidas Golf"/>
    <s v="Dial"/>
    <x v="9"/>
    <s v="L6 R Tongue Dial K"/>
    <x v="2"/>
    <n v="350"/>
    <n v="672"/>
    <n v="1.92"/>
    <x v="607"/>
  </r>
  <r>
    <x v="0"/>
    <s v="Athletic"/>
    <x v="1"/>
    <s v="Adidas Golf"/>
    <s v="Dial"/>
    <x v="9"/>
    <s v="L6 R Tongue Dial K"/>
    <x v="2"/>
    <n v="3620"/>
    <n v="6912"/>
    <n v="1.9093922651933701"/>
    <x v="633"/>
  </r>
  <r>
    <x v="0"/>
    <s v="Athletic"/>
    <x v="1"/>
    <s v="Adidas Golf"/>
    <s v="Dial"/>
    <x v="9"/>
    <s v="L6 R Tongue Dial K"/>
    <x v="2"/>
    <n v="1460"/>
    <n v="2784"/>
    <n v="1.9068493150684931"/>
    <x v="620"/>
  </r>
  <r>
    <x v="0"/>
    <s v="Athletic"/>
    <x v="1"/>
    <s v="Adidas Golf"/>
    <s v="Dial"/>
    <x v="9"/>
    <s v="L6 R Tongue Dial K"/>
    <x v="3"/>
    <n v="14935"/>
    <n v="30294"/>
    <n v="2.0283896886508201"/>
    <x v="673"/>
  </r>
  <r>
    <x v="0"/>
    <s v="Athletic"/>
    <x v="1"/>
    <s v="Adidas Golf"/>
    <s v="Dial"/>
    <x v="9"/>
    <s v="L6 R Tongue Dial K"/>
    <x v="0"/>
    <n v="50"/>
    <n v="102"/>
    <n v="2.04"/>
    <x v="261"/>
  </r>
  <r>
    <x v="0"/>
    <s v="Athletic"/>
    <x v="1"/>
    <s v="Adidas Golf"/>
    <s v="Dial"/>
    <x v="9"/>
    <s v="L6 R Tongue Dial K"/>
    <x v="2"/>
    <n v="150"/>
    <n v="288"/>
    <n v="1.92"/>
    <x v="607"/>
  </r>
  <r>
    <x v="0"/>
    <s v="Athletic"/>
    <x v="1"/>
    <s v="Adidas Golf"/>
    <s v="Dial"/>
    <x v="9"/>
    <s v="L6 R Tongue Dial K"/>
    <x v="2"/>
    <n v="850"/>
    <n v="1632"/>
    <n v="1.92"/>
    <x v="607"/>
  </r>
  <r>
    <x v="0"/>
    <s v="Athletic"/>
    <x v="1"/>
    <s v="Adidas Golf"/>
    <s v="Dial"/>
    <x v="9"/>
    <s v="L6 R Tongue Dial K"/>
    <x v="2"/>
    <n v="18995"/>
    <n v="36288"/>
    <n v="1.9103974730192155"/>
    <x v="674"/>
  </r>
  <r>
    <x v="0"/>
    <s v="Athletic"/>
    <x v="1"/>
    <s v="Adidas Golf"/>
    <s v="Dial"/>
    <x v="9"/>
    <s v="L6 R Tongue Dial K"/>
    <x v="3"/>
    <n v="3270"/>
    <n v="6240"/>
    <n v="1.9082568807339451"/>
    <x v="675"/>
  </r>
  <r>
    <x v="0"/>
    <s v="Athletic"/>
    <x v="1"/>
    <s v="Adidas Golf"/>
    <s v="Dial"/>
    <x v="9"/>
    <s v="L6 R Tongue Dial K"/>
    <x v="3"/>
    <n v="50"/>
    <n v="102"/>
    <n v="2.04"/>
    <x v="261"/>
  </r>
  <r>
    <x v="0"/>
    <s v="Athletic"/>
    <x v="1"/>
    <s v="Adidas Golf"/>
    <s v="Dial"/>
    <x v="9"/>
    <s v="L6 R Tongue Dial K"/>
    <x v="3"/>
    <n v="25830"/>
    <n v="52428"/>
    <n v="2.0297328687572591"/>
    <x v="676"/>
  </r>
  <r>
    <x v="0"/>
    <s v="Athletic"/>
    <x v="1"/>
    <s v="Adidas Golf"/>
    <s v="Dial"/>
    <x v="9"/>
    <s v="L6 R Tongue Dial K"/>
    <x v="3"/>
    <n v="7440"/>
    <n v="15096"/>
    <n v="2.0290322580645159"/>
    <x v="677"/>
  </r>
  <r>
    <x v="0"/>
    <s v="Athletic"/>
    <x v="1"/>
    <s v="Adidas Golf"/>
    <s v="Dial"/>
    <x v="9"/>
    <s v="L6 R Tongue Dial K"/>
    <x v="0"/>
    <n v="2265"/>
    <n v="4590"/>
    <n v="2.0264900662251657"/>
    <x v="678"/>
  </r>
  <r>
    <x v="0"/>
    <s v="Athletic"/>
    <x v="1"/>
    <s v="Adidas Golf"/>
    <s v="Dial"/>
    <x v="9"/>
    <s v="L6 R Tongue Dial K"/>
    <x v="3"/>
    <n v="24425"/>
    <n v="49572"/>
    <n v="2.0295598771750254"/>
    <x v="679"/>
  </r>
  <r>
    <x v="0"/>
    <s v="Athletic"/>
    <x v="1"/>
    <s v="Adidas Golf"/>
    <s v="Dial"/>
    <x v="9"/>
    <s v="L6 R Tongue Dial K"/>
    <x v="3"/>
    <n v="9400"/>
    <n v="19074"/>
    <n v="2.0291489361702126"/>
    <x v="680"/>
  </r>
  <r>
    <x v="0"/>
    <s v="Athletic"/>
    <x v="1"/>
    <s v="Adidas Golf"/>
    <s v="Dial"/>
    <x v="9"/>
    <s v="L6 R Tongue Dial K"/>
    <x v="3"/>
    <n v="23325"/>
    <n v="47328"/>
    <n v="2.0290675241157556"/>
    <x v="681"/>
  </r>
  <r>
    <x v="0"/>
    <s v="Athletic"/>
    <x v="1"/>
    <s v="Adidas Golf"/>
    <s v="Dial"/>
    <x v="9"/>
    <s v="L6 R Tongue Dial K"/>
    <x v="0"/>
    <n v="2515"/>
    <n v="5100"/>
    <n v="2.0278330019880717"/>
    <x v="682"/>
  </r>
  <r>
    <x v="0"/>
    <s v="Athletic"/>
    <x v="1"/>
    <s v="Adidas Golf"/>
    <s v="Dial"/>
    <x v="9"/>
    <s v="L6 R Tongue Dial K"/>
    <x v="0"/>
    <n v="37295"/>
    <n v="75684"/>
    <n v="2.0293336908432766"/>
    <x v="683"/>
  </r>
  <r>
    <x v="0"/>
    <s v="Athletic"/>
    <x v="1"/>
    <s v="Adidas Golf"/>
    <s v="Dial"/>
    <x v="9"/>
    <s v="L6 R Tongue Dial K"/>
    <x v="0"/>
    <n v="1810"/>
    <n v="3672"/>
    <n v="2.0287292817679559"/>
    <x v="118"/>
  </r>
  <r>
    <x v="0"/>
    <s v="Athletic"/>
    <x v="1"/>
    <s v="Adidas Golf"/>
    <s v="Dial"/>
    <x v="9"/>
    <s v="L6 R Tongue Dial K"/>
    <x v="0"/>
    <n v="1055"/>
    <n v="2142"/>
    <n v="2.0303317535545022"/>
    <x v="684"/>
  </r>
  <r>
    <x v="0"/>
    <s v="Athletic"/>
    <x v="1"/>
    <s v="Adidas Golf"/>
    <s v="Dial"/>
    <x v="9"/>
    <s v="L6 R Tongue Dial K"/>
    <x v="0"/>
    <n v="3595"/>
    <n v="7293"/>
    <n v="2.0286509040333796"/>
    <x v="685"/>
  </r>
  <r>
    <x v="0"/>
    <s v="Athletic"/>
    <x v="1"/>
    <s v="Adidas Golf"/>
    <s v="Dial"/>
    <x v="9"/>
    <s v="L6 R Tongue Dial K"/>
    <x v="0"/>
    <n v="0"/>
    <n v="0"/>
    <e v="#DIV/0!"/>
    <x v="255"/>
  </r>
  <r>
    <x v="0"/>
    <s v="Athletic"/>
    <x v="1"/>
    <s v="Adidas Golf"/>
    <s v="Dial"/>
    <x v="7"/>
    <s v="Li2 L Eyestay Dial C"/>
    <x v="1"/>
    <n v="225"/>
    <n v="616.5"/>
    <n v="2.74"/>
    <x v="308"/>
  </r>
  <r>
    <x v="0"/>
    <s v="Athletic"/>
    <x v="1"/>
    <s v="Adidas Golf"/>
    <s v="Dial"/>
    <x v="7"/>
    <s v="Li2 R Eyestay Dial C"/>
    <x v="1"/>
    <n v="225"/>
    <n v="616.5"/>
    <n v="2.74"/>
    <x v="308"/>
  </r>
  <r>
    <x v="0"/>
    <s v="Athletic"/>
    <x v="1"/>
    <s v="Adidas Golf"/>
    <s v="Dial"/>
    <x v="9"/>
    <s v="L6 R Tongue Dial K"/>
    <x v="1"/>
    <n v="300"/>
    <n v="612"/>
    <n v="2.04"/>
    <x v="261"/>
  </r>
  <r>
    <x v="0"/>
    <s v="Athletic"/>
    <x v="1"/>
    <s v="Adidas Golf"/>
    <s v="Bayonet"/>
    <x v="0"/>
    <s v="L6 Bayonet Eyestay"/>
    <x v="1"/>
    <n v="4500"/>
    <n v="585"/>
    <n v="0.13"/>
    <x v="0"/>
  </r>
  <r>
    <x v="0"/>
    <s v="Athletic"/>
    <x v="1"/>
    <s v="Adidas Golf"/>
    <s v="Dial"/>
    <x v="33"/>
    <s v="L6 R Tongue Dial L"/>
    <x v="5"/>
    <n v="3095"/>
    <n v="7441.5"/>
    <n v="2.404361873990307"/>
    <x v="686"/>
  </r>
  <r>
    <x v="0"/>
    <s v="Athletic"/>
    <x v="1"/>
    <s v="Adidas Golf"/>
    <s v="Dial"/>
    <x v="33"/>
    <s v="L6 R Tongue Dial L"/>
    <x v="5"/>
    <n v="4325"/>
    <n v="10406"/>
    <n v="2.4060115606936416"/>
    <x v="687"/>
  </r>
  <r>
    <x v="0"/>
    <s v="Athletic"/>
    <x v="1"/>
    <s v="Adidas Golf"/>
    <s v="Dial"/>
    <x v="33"/>
    <s v="L6 R Tongue Dial L"/>
    <x v="4"/>
    <n v="2065"/>
    <n v="4961"/>
    <n v="2.4024213075060534"/>
    <x v="688"/>
  </r>
  <r>
    <x v="0"/>
    <s v="Athletic"/>
    <x v="1"/>
    <s v="Adidas Golf"/>
    <s v="Dial"/>
    <x v="33"/>
    <s v="L6 R Tongue Dial L"/>
    <x v="5"/>
    <n v="2690"/>
    <n v="6473.5"/>
    <n v="2.4065055762081786"/>
    <x v="689"/>
  </r>
  <r>
    <x v="0"/>
    <s v="Athletic"/>
    <x v="1"/>
    <s v="Adidas Golf"/>
    <s v="Dial"/>
    <x v="33"/>
    <s v="L6 R Tongue Dial L"/>
    <x v="5"/>
    <n v="23035"/>
    <n v="55478.5"/>
    <n v="2.4084436726720209"/>
    <x v="690"/>
  </r>
  <r>
    <x v="0"/>
    <s v="Athletic"/>
    <x v="1"/>
    <s v="Adidas Golf"/>
    <s v="Dial"/>
    <x v="33"/>
    <s v="L6 R Tongue Dial L"/>
    <x v="5"/>
    <n v="20250"/>
    <n v="48763"/>
    <n v="2.4080493827160492"/>
    <x v="691"/>
  </r>
  <r>
    <x v="0"/>
    <s v="Athletic"/>
    <x v="1"/>
    <s v="Adidas Golf"/>
    <s v="Dial"/>
    <x v="33"/>
    <s v="L6 R Tongue Dial L"/>
    <x v="4"/>
    <n v="1580"/>
    <n v="3811.5"/>
    <n v="2.4123417721518989"/>
    <x v="692"/>
  </r>
  <r>
    <x v="0"/>
    <s v="Athletic"/>
    <x v="1"/>
    <s v="Adidas Golf"/>
    <s v="Dial"/>
    <x v="33"/>
    <s v="L6 R Tongue Dial L"/>
    <x v="4"/>
    <n v="3520"/>
    <n v="8470"/>
    <n v="2.40625"/>
    <x v="693"/>
  </r>
  <r>
    <x v="0"/>
    <s v="Athletic"/>
    <x v="1"/>
    <s v="Adidas Golf"/>
    <s v="Dial"/>
    <x v="33"/>
    <s v="L6 R Tongue Dial L"/>
    <x v="4"/>
    <n v="4125"/>
    <n v="9922"/>
    <n v="2.4053333333333335"/>
    <x v="694"/>
  </r>
  <r>
    <x v="0"/>
    <s v="Athletic"/>
    <x v="1"/>
    <s v="Adidas Golf"/>
    <s v="Dial"/>
    <x v="33"/>
    <s v="L6 R Tongue Dial L"/>
    <x v="4"/>
    <n v="500"/>
    <n v="1210"/>
    <n v="2.42"/>
    <x v="695"/>
  </r>
  <r>
    <x v="0"/>
    <s v="Athletic"/>
    <x v="1"/>
    <s v="Adidas Golf"/>
    <s v="Dial"/>
    <x v="33"/>
    <s v="L6 R Tongue Dial L"/>
    <x v="4"/>
    <n v="8415"/>
    <n v="20267.5"/>
    <n v="2.4084967320261437"/>
    <x v="696"/>
  </r>
  <r>
    <x v="0"/>
    <s v="Athletic"/>
    <x v="1"/>
    <s v="Adidas Golf"/>
    <s v="Dial"/>
    <x v="33"/>
    <s v="L6 R Tongue Dial L"/>
    <x v="4"/>
    <n v="15425"/>
    <n v="37147"/>
    <n v="2.4082333873581847"/>
    <x v="697"/>
  </r>
  <r>
    <x v="0"/>
    <s v="Athletic"/>
    <x v="1"/>
    <s v="Adidas Golf"/>
    <s v="Dial"/>
    <x v="33"/>
    <s v="L6 R Tongue Dial L"/>
    <x v="4"/>
    <n v="2815"/>
    <n v="6776"/>
    <n v="2.4071047957371228"/>
    <x v="698"/>
  </r>
  <r>
    <x v="0"/>
    <s v="Athletic"/>
    <x v="1"/>
    <s v="Adidas Golf"/>
    <s v="Dial"/>
    <x v="33"/>
    <s v="L6 R Tongue Dial L"/>
    <x v="2"/>
    <n v="4065"/>
    <n v="9801"/>
    <n v="2.411070110701107"/>
    <x v="699"/>
  </r>
  <r>
    <x v="0"/>
    <s v="Athletic"/>
    <x v="1"/>
    <s v="Adidas Golf"/>
    <s v="Dial"/>
    <x v="33"/>
    <s v="L6 R Tongue Dial LQ610-2-3/Artwork # 1148"/>
    <x v="5"/>
    <n v="500"/>
    <n v="1210"/>
    <n v="2.42"/>
    <x v="695"/>
  </r>
  <r>
    <x v="0"/>
    <s v="Athletic"/>
    <x v="1"/>
    <s v="Adidas Golf"/>
    <s v="Dial"/>
    <x v="4"/>
    <s v="L6 L Eyestay 20mm Dial R"/>
    <x v="2"/>
    <n v="10505"/>
    <n v="23721.5"/>
    <n v="2.2581151832460731"/>
    <x v="700"/>
  </r>
  <r>
    <x v="0"/>
    <s v="Athletic"/>
    <x v="1"/>
    <s v="Adidas Golf"/>
    <s v="Dial"/>
    <x v="4"/>
    <s v="L6 L Eyestay 20mm Dial R"/>
    <x v="2"/>
    <n v="7990"/>
    <n v="18046.5"/>
    <n v="2.2586357947434292"/>
    <x v="701"/>
  </r>
  <r>
    <x v="0"/>
    <s v="Athletic"/>
    <x v="1"/>
    <s v="Adidas Golf"/>
    <s v="Dial"/>
    <x v="4"/>
    <s v="L6 L Eyestay 20mm Dial R"/>
    <x v="2"/>
    <n v="1510"/>
    <n v="3405"/>
    <n v="2.2549668874172184"/>
    <x v="702"/>
  </r>
  <r>
    <x v="0"/>
    <s v="Athletic"/>
    <x v="1"/>
    <s v="Adidas Golf"/>
    <s v="Dial"/>
    <x v="4"/>
    <s v="L6 L Eyestay 20mm Dial R"/>
    <x v="2"/>
    <n v="2065"/>
    <n v="4653.5"/>
    <n v="2.2535108958837773"/>
    <x v="703"/>
  </r>
  <r>
    <x v="0"/>
    <s v="Athletic"/>
    <x v="1"/>
    <s v="Adidas Golf"/>
    <s v="Dial"/>
    <x v="4"/>
    <s v="L6 L Eyestay 20mm Dial R"/>
    <x v="2"/>
    <n v="3210"/>
    <n v="7264"/>
    <n v="2.2629283489096572"/>
    <x v="704"/>
  </r>
  <r>
    <x v="0"/>
    <s v="Athletic"/>
    <x v="1"/>
    <s v="Adidas Golf"/>
    <s v="Dial"/>
    <x v="4"/>
    <s v="L6 L Eyestay 20mm Dial R"/>
    <x v="3"/>
    <n v="600"/>
    <n v="1362"/>
    <n v="2.27"/>
    <x v="586"/>
  </r>
  <r>
    <x v="0"/>
    <s v="Athletic"/>
    <x v="1"/>
    <s v="Adidas Golf"/>
    <s v="Dial"/>
    <x v="4"/>
    <s v="L6 L Eyestay 20mm Dial R"/>
    <x v="3"/>
    <n v="28225"/>
    <n v="63787"/>
    <n v="2.2599468556244462"/>
    <x v="705"/>
  </r>
  <r>
    <x v="0"/>
    <s v="Athletic"/>
    <x v="1"/>
    <s v="Adidas Golf"/>
    <s v="Dial"/>
    <x v="4"/>
    <s v="L6 L Eyestay 20mm Dial R"/>
    <x v="3"/>
    <n v="400"/>
    <n v="908"/>
    <n v="2.27"/>
    <x v="586"/>
  </r>
  <r>
    <x v="0"/>
    <s v="Athletic"/>
    <x v="1"/>
    <s v="Adidas Golf"/>
    <s v="Dial"/>
    <x v="4"/>
    <s v="L6 L Eyestay 20mm Dial R"/>
    <x v="3"/>
    <n v="1910"/>
    <n v="4313"/>
    <n v="2.2581151832460731"/>
    <x v="700"/>
  </r>
  <r>
    <x v="0"/>
    <s v="Athletic"/>
    <x v="1"/>
    <s v="Adidas Golf"/>
    <s v="Dial"/>
    <x v="4"/>
    <s v="L6 L Eyestay 20mm Dial R"/>
    <x v="3"/>
    <n v="50"/>
    <n v="113.5"/>
    <n v="2.27"/>
    <x v="586"/>
  </r>
  <r>
    <x v="0"/>
    <s v="Athletic"/>
    <x v="1"/>
    <s v="Adidas Golf"/>
    <s v="Dial"/>
    <x v="4"/>
    <s v="L6 L Eyestay 20mm Dial R"/>
    <x v="3"/>
    <n v="6685"/>
    <n v="15095.5"/>
    <n v="2.2581151832460731"/>
    <x v="700"/>
  </r>
  <r>
    <x v="0"/>
    <s v="Athletic"/>
    <x v="1"/>
    <s v="Adidas Golf"/>
    <s v="Dial"/>
    <x v="4"/>
    <s v="L6 L Eyestay 20mm Dial R"/>
    <x v="3"/>
    <n v="26735"/>
    <n v="60382"/>
    <n v="2.2585374976622403"/>
    <x v="706"/>
  </r>
  <r>
    <x v="0"/>
    <s v="Athletic"/>
    <x v="1"/>
    <s v="Adidas Golf"/>
    <s v="Dial"/>
    <x v="4"/>
    <s v="L6 L Eyestay 20mm Dial R"/>
    <x v="3"/>
    <n v="23515"/>
    <n v="53118"/>
    <n v="2.2588985753774184"/>
    <x v="707"/>
  </r>
  <r>
    <x v="0"/>
    <s v="Athletic"/>
    <x v="1"/>
    <s v="Adidas Golf"/>
    <s v="Dial"/>
    <x v="4"/>
    <s v="L6 L Eyestay 20mm Dial R"/>
    <x v="3"/>
    <n v="1510"/>
    <n v="3405"/>
    <n v="2.2549668874172184"/>
    <x v="702"/>
  </r>
  <r>
    <x v="0"/>
    <s v="Athletic"/>
    <x v="1"/>
    <s v="Adidas Golf"/>
    <s v="Dial"/>
    <x v="4"/>
    <s v="L6 L Eyestay 20mm Dial R"/>
    <x v="0"/>
    <n v="6735"/>
    <n v="15209"/>
    <n v="2.258203414996288"/>
    <x v="708"/>
  </r>
  <r>
    <x v="0"/>
    <s v="Athletic"/>
    <x v="1"/>
    <s v="Adidas Golf"/>
    <s v="Dial"/>
    <x v="4"/>
    <s v="L6 L Eyestay 20mm Dial R"/>
    <x v="0"/>
    <n v="22765"/>
    <n v="51415.5"/>
    <n v="2.2585328354930816"/>
    <x v="709"/>
  </r>
  <r>
    <x v="0"/>
    <s v="Athletic"/>
    <x v="1"/>
    <s v="Adidas Golf"/>
    <s v="Dial"/>
    <x v="4"/>
    <s v="L6 L Eyestay 20mm Dial R"/>
    <x v="0"/>
    <n v="43715"/>
    <n v="98745"/>
    <n v="2.2588356399405241"/>
    <x v="710"/>
  </r>
  <r>
    <x v="0"/>
    <s v="Athletic"/>
    <x v="1"/>
    <s v="Adidas Golf"/>
    <s v="Dial"/>
    <x v="4"/>
    <s v="L6 L Eyestay 20mm Dial R"/>
    <x v="0"/>
    <n v="2415"/>
    <n v="5448"/>
    <n v="2.2559006211180126"/>
    <x v="711"/>
  </r>
  <r>
    <x v="0"/>
    <s v="Athletic"/>
    <x v="1"/>
    <s v="Adidas Golf"/>
    <s v="Dial"/>
    <x v="4"/>
    <s v="L6 L Eyestay 20mm Dial R"/>
    <x v="0"/>
    <n v="1560"/>
    <n v="3518.5"/>
    <n v="2.2554487179487182"/>
    <x v="712"/>
  </r>
  <r>
    <x v="0"/>
    <s v="Athletic"/>
    <x v="1"/>
    <s v="Adidas Golf"/>
    <s v="Dial"/>
    <x v="4"/>
    <s v="L6 L Eyestay 20mm Dial R"/>
    <x v="0"/>
    <n v="3625"/>
    <n v="8172"/>
    <n v="2.2543448275862068"/>
    <x v="713"/>
  </r>
  <r>
    <x v="0"/>
    <s v="Athletic"/>
    <x v="1"/>
    <s v="Adidas Golf"/>
    <s v="Dial"/>
    <x v="4"/>
    <s v="L6 L Eyestay 20mm Dial R"/>
    <x v="0"/>
    <n v="35735"/>
    <n v="80698.5"/>
    <n v="2.2582482160346999"/>
    <x v="714"/>
  </r>
  <r>
    <x v="0"/>
    <s v="Athletic"/>
    <x v="1"/>
    <s v="Adidas Golf"/>
    <s v="Dial"/>
    <x v="4"/>
    <s v="L6 L Eyestay 20mm Dial R"/>
    <x v="0"/>
    <n v="1410"/>
    <n v="3178"/>
    <n v="2.2539007092198582"/>
    <x v="715"/>
  </r>
  <r>
    <x v="0"/>
    <s v="Athletic"/>
    <x v="1"/>
    <s v="Adidas Golf"/>
    <s v="Dial"/>
    <x v="4"/>
    <s v="L6 L Eyestay 20mm Dial R"/>
    <x v="0"/>
    <n v="11805"/>
    <n v="26672.5"/>
    <n v="2.2594239728928418"/>
    <x v="716"/>
  </r>
  <r>
    <x v="0"/>
    <s v="Athletic"/>
    <x v="1"/>
    <s v="Adidas Golf"/>
    <s v="Dial"/>
    <x v="4"/>
    <s v="L6 L Eyestay 20mm Dial R"/>
    <x v="0"/>
    <n v="25"/>
    <n v="56.75"/>
    <n v="2.27"/>
    <x v="586"/>
  </r>
  <r>
    <x v="0"/>
    <s v="Athletic"/>
    <x v="1"/>
    <s v="Adidas Golf"/>
    <s v="Dial"/>
    <x v="4"/>
    <s v="L6 L Eyestay 20mm Dial R"/>
    <x v="0"/>
    <n v="25"/>
    <n v="56.75"/>
    <n v="2.27"/>
    <x v="586"/>
  </r>
  <r>
    <x v="0"/>
    <s v="Athletic"/>
    <x v="1"/>
    <s v="Adidas Golf"/>
    <s v="Guide"/>
    <x v="11"/>
    <s v="Lace Guide, Form TX2, 25mm"/>
    <x v="1"/>
    <n v="4000"/>
    <n v="560"/>
    <n v="0.14000000000000001"/>
    <x v="106"/>
  </r>
  <r>
    <x v="0"/>
    <s v="Athletic"/>
    <x v="1"/>
    <s v="Adidas Golf"/>
    <s v="Dial"/>
    <x v="7"/>
    <s v="Li2 L Eyestay Dial C"/>
    <x v="1"/>
    <n v="200"/>
    <n v="548"/>
    <n v="2.74"/>
    <x v="308"/>
  </r>
  <r>
    <x v="0"/>
    <s v="Athletic"/>
    <x v="1"/>
    <s v="Adidas Golf"/>
    <s v="Guide"/>
    <x v="21"/>
    <s v="Lace Guide, BaseTX, 25mm"/>
    <x v="1"/>
    <n v="1000"/>
    <n v="500"/>
    <n v="0.5"/>
    <x v="149"/>
  </r>
  <r>
    <x v="0"/>
    <s v="Athletic"/>
    <x v="1"/>
    <s v="Adidas Golf"/>
    <s v="Dial"/>
    <x v="20"/>
    <s v="L6 L Eyestay 20mm Dial J"/>
    <x v="1"/>
    <n v="625"/>
    <n v="493.75"/>
    <n v="0.79"/>
    <x v="552"/>
  </r>
  <r>
    <x v="0"/>
    <s v="Athletic"/>
    <x v="1"/>
    <s v="Adidas Golf"/>
    <s v="Dial"/>
    <x v="20"/>
    <s v="L6 R Eyestay 20mm Dial J"/>
    <x v="1"/>
    <n v="625"/>
    <n v="493.75"/>
    <n v="0.79"/>
    <x v="552"/>
  </r>
  <r>
    <x v="0"/>
    <s v="Athletic"/>
    <x v="1"/>
    <s v="Adidas Golf"/>
    <s v="Dial"/>
    <x v="2"/>
    <s v="L6 R Tongue Dial F"/>
    <x v="1"/>
    <n v="500"/>
    <n v="470"/>
    <n v="0.94"/>
    <x v="3"/>
  </r>
  <r>
    <x v="0"/>
    <s v="Athletic"/>
    <x v="1"/>
    <s v="Adidas Golf"/>
    <s v="Guide"/>
    <x v="13"/>
    <s v="TubingBlack"/>
    <x v="1"/>
    <n v="1615"/>
    <n v="456"/>
    <n v="0.28235294117647058"/>
    <x v="717"/>
  </r>
  <r>
    <x v="0"/>
    <s v="Athletic"/>
    <x v="1"/>
    <s v="Adidas Golf"/>
    <s v="Guide"/>
    <x v="21"/>
    <s v="Lace Guide, BaseTX, 8mm"/>
    <x v="1"/>
    <n v="1000"/>
    <n v="450"/>
    <n v="0.45"/>
    <x v="220"/>
  </r>
  <r>
    <x v="0"/>
    <s v="Athletic"/>
    <x v="1"/>
    <s v="Adidas Golf"/>
    <s v="Guide"/>
    <x v="11"/>
    <s v="Lace Guide, Form TX2, 15mm"/>
    <x v="1"/>
    <n v="3050"/>
    <n v="427"/>
    <n v="0.14000000000000001"/>
    <x v="106"/>
  </r>
  <r>
    <x v="0"/>
    <s v="Athletic"/>
    <x v="1"/>
    <s v="Adidas Golf"/>
    <s v="Lace"/>
    <x v="18"/>
    <s v="CS1 Lace 3000mNatural"/>
    <x v="1"/>
    <n v="540"/>
    <n v="426.6"/>
    <n v="0.79"/>
    <x v="718"/>
  </r>
  <r>
    <x v="0"/>
    <s v="Athletic"/>
    <x v="1"/>
    <s v="Adidas Golf"/>
    <s v="Dial"/>
    <x v="8"/>
    <s v="L6 R Tongue Dial E"/>
    <x v="1"/>
    <n v="300"/>
    <n v="411"/>
    <n v="1.37"/>
    <x v="668"/>
  </r>
  <r>
    <x v="0"/>
    <s v="Athletic"/>
    <x v="1"/>
    <s v="Adidas Golf"/>
    <s v="Guide"/>
    <x v="12"/>
    <s v="Lace Guide, FormTX, Stitch, 25mmBlack"/>
    <x v="1"/>
    <n v="2400"/>
    <n v="408"/>
    <n v="0.17"/>
    <x v="219"/>
  </r>
  <r>
    <x v="0"/>
    <s v="Athletic"/>
    <x v="1"/>
    <s v="Adidas Golf"/>
    <s v="Dial"/>
    <x v="4"/>
    <s v="L6 L Eyestay 20mm Dial R"/>
    <x v="3"/>
    <n v="1250"/>
    <n v="2837.5"/>
    <n v="2.27"/>
    <x v="586"/>
  </r>
  <r>
    <x v="0"/>
    <s v="Athletic"/>
    <x v="1"/>
    <s v="Adidas Golf"/>
    <s v="Dial"/>
    <x v="4"/>
    <s v="L6 L Eyestay 20mm Dial R"/>
    <x v="0"/>
    <n v="5930"/>
    <n v="13393"/>
    <n v="2.2585160202360877"/>
    <x v="719"/>
  </r>
  <r>
    <x v="0"/>
    <s v="Athletic"/>
    <x v="1"/>
    <s v="Adidas Golf"/>
    <s v="Dial"/>
    <x v="4"/>
    <s v="L6 L Eyestay 20mm Dial R"/>
    <x v="0"/>
    <n v="350"/>
    <n v="794.5"/>
    <n v="2.27"/>
    <x v="586"/>
  </r>
  <r>
    <x v="0"/>
    <s v="Athletic"/>
    <x v="1"/>
    <s v="Adidas Golf"/>
    <s v="Dial"/>
    <x v="4"/>
    <s v="L6 L Eyestay 20mm Dial R"/>
    <x v="0"/>
    <n v="50"/>
    <n v="113.5"/>
    <n v="2.27"/>
    <x v="586"/>
  </r>
  <r>
    <x v="0"/>
    <s v="Athletic"/>
    <x v="1"/>
    <s v="Adidas Golf"/>
    <s v="Dial"/>
    <x v="4"/>
    <s v="L6 L Eyestay 20mm Dial R"/>
    <x v="1"/>
    <n v="175"/>
    <n v="397.25"/>
    <n v="2.27"/>
    <x v="586"/>
  </r>
  <r>
    <x v="0"/>
    <s v="Athletic"/>
    <x v="1"/>
    <s v="Adidas Golf"/>
    <s v="Dial"/>
    <x v="4"/>
    <s v="L6 R Eyestay 20mm Dial R"/>
    <x v="1"/>
    <n v="175"/>
    <n v="397.25"/>
    <n v="2.27"/>
    <x v="586"/>
  </r>
  <r>
    <x v="0"/>
    <s v="Athletic"/>
    <x v="1"/>
    <s v="Adidas Golf"/>
    <s v="Guide"/>
    <x v="11"/>
    <s v="Lace Guide, Form TX2, 15mm"/>
    <x v="1"/>
    <n v="2500"/>
    <n v="375"/>
    <n v="0.15"/>
    <x v="205"/>
  </r>
  <r>
    <x v="0"/>
    <s v="Athletic"/>
    <x v="1"/>
    <s v="Adidas Golf"/>
    <s v="Dial"/>
    <x v="4"/>
    <s v="L6 L Eyestay 20mm Dial R"/>
    <x v="0"/>
    <n v="10719"/>
    <n v="24218.63"/>
    <n v="2.2594113256833661"/>
    <x v="720"/>
  </r>
  <r>
    <x v="0"/>
    <s v="Athletic"/>
    <x v="1"/>
    <s v="Adidas Golf"/>
    <s v="Dial"/>
    <x v="4"/>
    <s v="L6 L Eyestay 20mm Dial R"/>
    <x v="0"/>
    <n v="1260"/>
    <n v="2837.5"/>
    <n v="2.251984126984127"/>
    <x v="721"/>
  </r>
  <r>
    <x v="0"/>
    <s v="Athletic"/>
    <x v="1"/>
    <s v="Adidas Golf"/>
    <s v="Dial"/>
    <x v="4"/>
    <s v="L6 L Eyestay 20mm Dial R"/>
    <x v="0"/>
    <n v="1610"/>
    <n v="3632"/>
    <n v="2.2559006211180126"/>
    <x v="711"/>
  </r>
  <r>
    <x v="0"/>
    <s v="Athletic"/>
    <x v="1"/>
    <s v="Adidas Golf"/>
    <s v="Bayonet"/>
    <x v="0"/>
    <s v="L6 Bayonet Eyestay"/>
    <x v="1"/>
    <n v="2850"/>
    <n v="370.5"/>
    <n v="0.13"/>
    <x v="0"/>
  </r>
  <r>
    <x v="0"/>
    <s v="Athletic"/>
    <x v="1"/>
    <s v="Adidas Golf"/>
    <s v="Guide"/>
    <x v="21"/>
    <s v="Lace Guide, BaseTX, 8mm"/>
    <x v="1"/>
    <n v="1050"/>
    <n v="367.5"/>
    <n v="0.35"/>
    <x v="722"/>
  </r>
  <r>
    <x v="0"/>
    <s v="Athletic"/>
    <x v="1"/>
    <s v="Adidas Golf"/>
    <s v="Bayonet"/>
    <x v="0"/>
    <s v="L6 Bayonet Eyestay"/>
    <x v="1"/>
    <n v="2800"/>
    <n v="364"/>
    <n v="0.13"/>
    <x v="0"/>
  </r>
  <r>
    <x v="0"/>
    <s v="Athletic"/>
    <x v="1"/>
    <s v="Adidas Golf"/>
    <s v="Bayonet"/>
    <x v="0"/>
    <s v="L6 Bayonet Eyestay"/>
    <x v="1"/>
    <n v="2800"/>
    <n v="364"/>
    <n v="0.13"/>
    <x v="0"/>
  </r>
  <r>
    <x v="0"/>
    <s v="Athletic"/>
    <x v="1"/>
    <s v="Adidas Golf"/>
    <s v="Dial"/>
    <x v="4"/>
    <s v="L6 L Eyestay 20mm Dial R"/>
    <x v="3"/>
    <n v="4020"/>
    <n v="9080"/>
    <n v="2.2587064676616917"/>
    <x v="723"/>
  </r>
  <r>
    <x v="0"/>
    <s v="Athletic"/>
    <x v="1"/>
    <s v="Adidas Golf"/>
    <s v="Dial"/>
    <x v="4"/>
    <s v="L6 L Eyestay 20mm Dial R"/>
    <x v="3"/>
    <n v="250"/>
    <n v="567.5"/>
    <n v="2.27"/>
    <x v="586"/>
  </r>
  <r>
    <x v="0"/>
    <s v="Athletic"/>
    <x v="1"/>
    <s v="Adidas Golf"/>
    <s v="Dial"/>
    <x v="4"/>
    <s v="L6 L Eyestay 20mm Dial R"/>
    <x v="3"/>
    <n v="50"/>
    <n v="113.5"/>
    <n v="2.27"/>
    <x v="586"/>
  </r>
  <r>
    <x v="0"/>
    <s v="Athletic"/>
    <x v="1"/>
    <s v="Adidas Golf"/>
    <s v="Dial"/>
    <x v="4"/>
    <s v="L6 L Eyestay 20mm Dial R"/>
    <x v="0"/>
    <n v="7440"/>
    <n v="16798"/>
    <n v="2.2577956989247312"/>
    <x v="724"/>
  </r>
  <r>
    <x v="0"/>
    <s v="Athletic"/>
    <x v="1"/>
    <s v="Adidas Golf"/>
    <s v="Dial"/>
    <x v="4"/>
    <s v="L6 L Eyestay 20mm Dial R"/>
    <x v="0"/>
    <n v="250"/>
    <n v="567.5"/>
    <n v="2.27"/>
    <x v="586"/>
  </r>
  <r>
    <x v="0"/>
    <s v="Athletic"/>
    <x v="1"/>
    <s v="Adidas Golf"/>
    <s v="Dial"/>
    <x v="4"/>
    <s v="L6 L Eyestay 20mm Dial R"/>
    <x v="0"/>
    <n v="1260"/>
    <n v="2837.5"/>
    <n v="2.251984126984127"/>
    <x v="721"/>
  </r>
  <r>
    <x v="0"/>
    <s v="Athletic"/>
    <x v="1"/>
    <s v="Adidas Golf"/>
    <s v="Dial"/>
    <x v="4"/>
    <s v="L6 L Eyestay 20mm Dial R"/>
    <x v="2"/>
    <n v="100"/>
    <n v="227"/>
    <n v="2.27"/>
    <x v="586"/>
  </r>
  <r>
    <x v="0"/>
    <s v="Athletic"/>
    <x v="1"/>
    <s v="Adidas Golf"/>
    <s v="Dial"/>
    <x v="4"/>
    <s v="L6 L Eyestay 20mm Dial R"/>
    <x v="2"/>
    <n v="9855"/>
    <n v="22246"/>
    <n v="2.2573313039066463"/>
    <x v="725"/>
  </r>
  <r>
    <x v="0"/>
    <s v="Athletic"/>
    <x v="1"/>
    <s v="Adidas Golf"/>
    <s v="Dial"/>
    <x v="4"/>
    <s v="L6 L Eyestay 20mm Dial R"/>
    <x v="2"/>
    <n v="9290"/>
    <n v="20997.5"/>
    <n v="2.2602260495156083"/>
    <x v="726"/>
  </r>
  <r>
    <x v="0"/>
    <s v="Athletic"/>
    <x v="1"/>
    <s v="Adidas Golf"/>
    <s v="Dial"/>
    <x v="4"/>
    <s v="L6 L Eyestay 20mm Dial R"/>
    <x v="2"/>
    <n v="100"/>
    <n v="227"/>
    <n v="2.27"/>
    <x v="586"/>
  </r>
  <r>
    <x v="0"/>
    <s v="Athletic"/>
    <x v="1"/>
    <s v="Adidas Golf"/>
    <s v="Dial"/>
    <x v="4"/>
    <s v="L6 L Eyestay 20mm Dial R"/>
    <x v="2"/>
    <n v="4470"/>
    <n v="10101.5"/>
    <n v="2.2598434004474273"/>
    <x v="727"/>
  </r>
  <r>
    <x v="0"/>
    <s v="Athletic"/>
    <x v="1"/>
    <s v="Adidas Golf"/>
    <s v="Dial"/>
    <x v="4"/>
    <s v="L6 L Eyestay 20mm Dial R"/>
    <x v="3"/>
    <n v="1210"/>
    <n v="2724"/>
    <n v="2.2512396694214876"/>
    <x v="514"/>
  </r>
  <r>
    <x v="0"/>
    <s v="Athletic"/>
    <x v="1"/>
    <s v="Adidas Golf"/>
    <s v="Dial"/>
    <x v="4"/>
    <s v="L6 L Eyestay 20mm Dial R"/>
    <x v="3"/>
    <n v="10855"/>
    <n v="24516"/>
    <n v="2.2584983878397051"/>
    <x v="728"/>
  </r>
  <r>
    <x v="0"/>
    <s v="Athletic"/>
    <x v="1"/>
    <s v="Adidas Golf"/>
    <s v="Dial"/>
    <x v="4"/>
    <s v="L6 L Eyestay 20mm Dial R"/>
    <x v="3"/>
    <n v="200"/>
    <n v="454"/>
    <n v="2.27"/>
    <x v="586"/>
  </r>
  <r>
    <x v="0"/>
    <s v="Athletic"/>
    <x v="1"/>
    <s v="Adidas Golf"/>
    <s v="Dial"/>
    <x v="4"/>
    <s v="L6 L Eyestay 20mm Dial R"/>
    <x v="3"/>
    <n v="9395"/>
    <n v="21224.5"/>
    <n v="2.2591271953166578"/>
    <x v="729"/>
  </r>
  <r>
    <x v="0"/>
    <s v="Athletic"/>
    <x v="1"/>
    <s v="Adidas Golf"/>
    <s v="Dial"/>
    <x v="4"/>
    <s v="L6 L Eyestay 20mm Dial R"/>
    <x v="3"/>
    <n v="7940"/>
    <n v="17933"/>
    <n v="2.2585642317380352"/>
    <x v="730"/>
  </r>
  <r>
    <x v="0"/>
    <s v="Athletic"/>
    <x v="1"/>
    <s v="Adidas Golf"/>
    <s v="Dial"/>
    <x v="4"/>
    <s v="L6 L Eyestay 20mm Dial R"/>
    <x v="3"/>
    <n v="50"/>
    <n v="113.5"/>
    <n v="2.27"/>
    <x v="586"/>
  </r>
  <r>
    <x v="0"/>
    <s v="Athletic"/>
    <x v="1"/>
    <s v="Adidas Golf"/>
    <s v="Dial"/>
    <x v="4"/>
    <s v="L6 L Eyestay 20mm Dial R"/>
    <x v="0"/>
    <n v="3870"/>
    <n v="8739.5"/>
    <n v="2.2582687338501293"/>
    <x v="731"/>
  </r>
  <r>
    <x v="0"/>
    <s v="Athletic"/>
    <x v="1"/>
    <s v="Adidas Golf"/>
    <s v="Dial"/>
    <x v="4"/>
    <s v="L6 L Eyestay 20mm Dial R"/>
    <x v="0"/>
    <n v="36295"/>
    <n v="81947"/>
    <n v="2.257804105248657"/>
    <x v="732"/>
  </r>
  <r>
    <x v="0"/>
    <s v="Athletic"/>
    <x v="1"/>
    <s v="Adidas Golf"/>
    <s v="Dial"/>
    <x v="4"/>
    <s v="L6 L Eyestay 20mm Dial R"/>
    <x v="0"/>
    <n v="900"/>
    <n v="2043"/>
    <n v="2.27"/>
    <x v="586"/>
  </r>
  <r>
    <x v="0"/>
    <s v="Athletic"/>
    <x v="1"/>
    <s v="Adidas Golf"/>
    <s v="Dial"/>
    <x v="4"/>
    <s v="L6 L Eyestay 20mm Dial R"/>
    <x v="0"/>
    <n v="2565"/>
    <n v="5788.5"/>
    <n v="2.2567251461988302"/>
    <x v="733"/>
  </r>
  <r>
    <x v="0"/>
    <s v="Athletic"/>
    <x v="1"/>
    <s v="Adidas Golf"/>
    <s v="Dial"/>
    <x v="4"/>
    <s v="L6 L Eyestay 20mm Dial R"/>
    <x v="0"/>
    <n v="2815"/>
    <n v="6356"/>
    <n v="2.2579040852575489"/>
    <x v="734"/>
  </r>
  <r>
    <x v="0"/>
    <s v="Athletic"/>
    <x v="1"/>
    <s v="Adidas Golf"/>
    <s v="Dial"/>
    <x v="4"/>
    <s v="L6 L Eyestay 20mm Dial R"/>
    <x v="0"/>
    <n v="10805"/>
    <n v="24402.5"/>
    <n v="2.2584451642757983"/>
    <x v="735"/>
  </r>
  <r>
    <x v="0"/>
    <s v="Athletic"/>
    <x v="1"/>
    <s v="Adidas Golf"/>
    <s v="Dial"/>
    <x v="4"/>
    <s v="L6 L Eyestay 20mm Dial R"/>
    <x v="0"/>
    <n v="500"/>
    <n v="1135"/>
    <n v="2.27"/>
    <x v="586"/>
  </r>
  <r>
    <x v="0"/>
    <s v="Athletic"/>
    <x v="1"/>
    <s v="Adidas Golf"/>
    <s v="Dial"/>
    <x v="4"/>
    <s v="L6 L Eyestay 20mm Dial R"/>
    <x v="0"/>
    <n v="25"/>
    <n v="56.75"/>
    <n v="2.27"/>
    <x v="586"/>
  </r>
  <r>
    <x v="0"/>
    <s v="Athletic"/>
    <x v="1"/>
    <s v="Adidas Golf"/>
    <s v="Guide"/>
    <x v="21"/>
    <s v="Lace Guide, BaseTX, 8mm"/>
    <x v="1"/>
    <n v="1000"/>
    <n v="350"/>
    <n v="0.35"/>
    <x v="722"/>
  </r>
  <r>
    <x v="0"/>
    <s v="Athletic"/>
    <x v="1"/>
    <s v="Adidas Golf"/>
    <s v="Bayonet"/>
    <x v="0"/>
    <s v="L6 Bayonet Eyestay"/>
    <x v="1"/>
    <n v="2650"/>
    <n v="344.5"/>
    <n v="0.13"/>
    <x v="0"/>
  </r>
  <r>
    <x v="0"/>
    <s v="Athletic"/>
    <x v="1"/>
    <s v="Adidas Golf"/>
    <s v="Dial"/>
    <x v="7"/>
    <s v="Li2 L Eyestay Dial C"/>
    <x v="1"/>
    <n v="125"/>
    <n v="342.5"/>
    <n v="2.74"/>
    <x v="308"/>
  </r>
  <r>
    <x v="0"/>
    <s v="Athletic"/>
    <x v="1"/>
    <s v="Adidas Golf"/>
    <s v="Bayonet"/>
    <x v="0"/>
    <s v="L6 Bayonet Eyestay"/>
    <x v="1"/>
    <n v="2400"/>
    <n v="312"/>
    <n v="0.13"/>
    <x v="0"/>
  </r>
  <r>
    <x v="0"/>
    <s v="Athletic"/>
    <x v="1"/>
    <s v="Adidas Golf"/>
    <s v="Dial"/>
    <x v="10"/>
    <s v="Li2 L Eyestay Dial A"/>
    <x v="1"/>
    <n v="100"/>
    <n v="299"/>
    <n v="2.99"/>
    <x v="297"/>
  </r>
  <r>
    <x v="0"/>
    <s v="Athletic"/>
    <x v="1"/>
    <s v="Adidas Golf"/>
    <s v="Dial"/>
    <x v="10"/>
    <s v="Li2 R Eyestay Dial A"/>
    <x v="1"/>
    <n v="100"/>
    <n v="299"/>
    <n v="2.99"/>
    <x v="297"/>
  </r>
  <r>
    <x v="0"/>
    <s v="Athletic"/>
    <x v="1"/>
    <s v="Adidas Golf"/>
    <s v="Dial"/>
    <x v="7"/>
    <s v="Li2 L Eyestay Dial C"/>
    <x v="1"/>
    <n v="100"/>
    <n v="274"/>
    <n v="2.74"/>
    <x v="308"/>
  </r>
  <r>
    <x v="0"/>
    <s v="Athletic"/>
    <x v="1"/>
    <s v="Adidas Golf"/>
    <s v="Dial"/>
    <x v="7"/>
    <s v="Li2 R Eyestay Dial C"/>
    <x v="1"/>
    <n v="100"/>
    <n v="274"/>
    <n v="2.74"/>
    <x v="308"/>
  </r>
  <r>
    <x v="0"/>
    <s v="Athletic"/>
    <x v="1"/>
    <s v="Adidas Golf"/>
    <s v="Lace"/>
    <x v="18"/>
    <s v="CS1 Lace 3000mBlack"/>
    <x v="1"/>
    <n v="330"/>
    <n v="260.7"/>
    <n v="0.78999999999999992"/>
    <x v="242"/>
  </r>
  <r>
    <x v="0"/>
    <s v="Athletic"/>
    <x v="1"/>
    <s v="Adidas Golf"/>
    <s v="Bayonet"/>
    <x v="0"/>
    <s v="L6 Bayonet Eyestay"/>
    <x v="1"/>
    <n v="1950"/>
    <n v="253.5"/>
    <n v="0.13"/>
    <x v="0"/>
  </r>
  <r>
    <x v="0"/>
    <s v="Athletic"/>
    <x v="1"/>
    <s v="Adidas Golf"/>
    <s v="Dial"/>
    <x v="4"/>
    <s v="L6 R Eyestay 20mm Dial R"/>
    <x v="2"/>
    <n v="10505"/>
    <n v="23721.5"/>
    <n v="2.2581151832460731"/>
    <x v="700"/>
  </r>
  <r>
    <x v="0"/>
    <s v="Athletic"/>
    <x v="1"/>
    <s v="Adidas Golf"/>
    <s v="Dial"/>
    <x v="4"/>
    <s v="L6 R Eyestay 20mm Dial R"/>
    <x v="2"/>
    <n v="7990"/>
    <n v="18046.5"/>
    <n v="2.2586357947434292"/>
    <x v="701"/>
  </r>
  <r>
    <x v="0"/>
    <s v="Athletic"/>
    <x v="1"/>
    <s v="Adidas Golf"/>
    <s v="Dial"/>
    <x v="4"/>
    <s v="L6 R Eyestay 20mm Dial R"/>
    <x v="2"/>
    <n v="1510"/>
    <n v="3405"/>
    <n v="2.2549668874172184"/>
    <x v="702"/>
  </r>
  <r>
    <x v="0"/>
    <s v="Athletic"/>
    <x v="1"/>
    <s v="Adidas Golf"/>
    <s v="Dial"/>
    <x v="4"/>
    <s v="L6 R Eyestay 20mm Dial R"/>
    <x v="2"/>
    <n v="2065"/>
    <n v="4653.5"/>
    <n v="2.2535108958837773"/>
    <x v="703"/>
  </r>
  <r>
    <x v="0"/>
    <s v="Athletic"/>
    <x v="1"/>
    <s v="Adidas Golf"/>
    <s v="Dial"/>
    <x v="4"/>
    <s v="L6 R Eyestay 20mm Dial R"/>
    <x v="2"/>
    <n v="3210"/>
    <n v="7264"/>
    <n v="2.2629283489096572"/>
    <x v="704"/>
  </r>
  <r>
    <x v="0"/>
    <s v="Athletic"/>
    <x v="1"/>
    <s v="Adidas Golf"/>
    <s v="Dial"/>
    <x v="4"/>
    <s v="L6 R Eyestay 20mm Dial R"/>
    <x v="3"/>
    <n v="600"/>
    <n v="1362"/>
    <n v="2.27"/>
    <x v="586"/>
  </r>
  <r>
    <x v="0"/>
    <s v="Athletic"/>
    <x v="1"/>
    <s v="Adidas Golf"/>
    <s v="Dial"/>
    <x v="4"/>
    <s v="L6 R Eyestay 20mm Dial R"/>
    <x v="3"/>
    <n v="28225"/>
    <n v="63787"/>
    <n v="2.2599468556244462"/>
    <x v="705"/>
  </r>
  <r>
    <x v="0"/>
    <s v="Athletic"/>
    <x v="1"/>
    <s v="Adidas Golf"/>
    <s v="Dial"/>
    <x v="4"/>
    <s v="L6 R Eyestay 20mm Dial R"/>
    <x v="3"/>
    <n v="400"/>
    <n v="908"/>
    <n v="2.27"/>
    <x v="586"/>
  </r>
  <r>
    <x v="0"/>
    <s v="Athletic"/>
    <x v="1"/>
    <s v="Adidas Golf"/>
    <s v="Dial"/>
    <x v="4"/>
    <s v="L6 R Eyestay 20mm Dial R"/>
    <x v="3"/>
    <n v="1910"/>
    <n v="4313"/>
    <n v="2.2581151832460731"/>
    <x v="700"/>
  </r>
  <r>
    <x v="0"/>
    <s v="Athletic"/>
    <x v="1"/>
    <s v="Adidas Golf"/>
    <s v="Dial"/>
    <x v="4"/>
    <s v="L6 R Eyestay 20mm Dial R"/>
    <x v="3"/>
    <n v="50"/>
    <n v="113.5"/>
    <n v="2.27"/>
    <x v="586"/>
  </r>
  <r>
    <x v="0"/>
    <s v="Athletic"/>
    <x v="1"/>
    <s v="Adidas Golf"/>
    <s v="Dial"/>
    <x v="4"/>
    <s v="L6 R Eyestay 20mm Dial R"/>
    <x v="3"/>
    <n v="6685"/>
    <n v="15095.5"/>
    <n v="2.2581151832460731"/>
    <x v="700"/>
  </r>
  <r>
    <x v="0"/>
    <s v="Athletic"/>
    <x v="1"/>
    <s v="Adidas Golf"/>
    <s v="Dial"/>
    <x v="4"/>
    <s v="L6 R Eyestay 20mm Dial R"/>
    <x v="3"/>
    <n v="26735"/>
    <n v="60382"/>
    <n v="2.2585374976622403"/>
    <x v="706"/>
  </r>
  <r>
    <x v="0"/>
    <s v="Athletic"/>
    <x v="1"/>
    <s v="Adidas Golf"/>
    <s v="Dial"/>
    <x v="4"/>
    <s v="L6 R Eyestay 20mm Dial R"/>
    <x v="3"/>
    <n v="23565"/>
    <n v="53231.5"/>
    <n v="2.2589221302779547"/>
    <x v="736"/>
  </r>
  <r>
    <x v="0"/>
    <s v="Athletic"/>
    <x v="1"/>
    <s v="Adidas Golf"/>
    <s v="Dial"/>
    <x v="4"/>
    <s v="L6 R Eyestay 20mm Dial R"/>
    <x v="3"/>
    <n v="1460"/>
    <n v="3291.5"/>
    <n v="2.2544520547945206"/>
    <x v="737"/>
  </r>
  <r>
    <x v="0"/>
    <s v="Athletic"/>
    <x v="1"/>
    <s v="Adidas Golf"/>
    <s v="Dial"/>
    <x v="4"/>
    <s v="L6 R Eyestay 20mm Dial R"/>
    <x v="0"/>
    <n v="6735"/>
    <n v="15209"/>
    <n v="2.258203414996288"/>
    <x v="708"/>
  </r>
  <r>
    <x v="0"/>
    <s v="Athletic"/>
    <x v="1"/>
    <s v="Adidas Golf"/>
    <s v="Dial"/>
    <x v="4"/>
    <s v="L6 R Eyestay 20mm Dial R"/>
    <x v="0"/>
    <n v="22765"/>
    <n v="51415.5"/>
    <n v="2.2585328354930816"/>
    <x v="709"/>
  </r>
  <r>
    <x v="0"/>
    <s v="Athletic"/>
    <x v="1"/>
    <s v="Adidas Golf"/>
    <s v="Dial"/>
    <x v="4"/>
    <s v="L6 R Eyestay 20mm Dial R"/>
    <x v="0"/>
    <n v="43715"/>
    <n v="98745"/>
    <n v="2.2588356399405241"/>
    <x v="710"/>
  </r>
  <r>
    <x v="0"/>
    <s v="Athletic"/>
    <x v="1"/>
    <s v="Adidas Golf"/>
    <s v="Dial"/>
    <x v="4"/>
    <s v="L6 R Eyestay 20mm Dial R"/>
    <x v="0"/>
    <n v="2415"/>
    <n v="5448"/>
    <n v="2.2559006211180126"/>
    <x v="711"/>
  </r>
  <r>
    <x v="0"/>
    <s v="Athletic"/>
    <x v="1"/>
    <s v="Adidas Golf"/>
    <s v="Dial"/>
    <x v="4"/>
    <s v="L6 R Eyestay 20mm Dial R"/>
    <x v="0"/>
    <n v="1560"/>
    <n v="3518.5"/>
    <n v="2.2554487179487182"/>
    <x v="712"/>
  </r>
  <r>
    <x v="0"/>
    <s v="Athletic"/>
    <x v="1"/>
    <s v="Adidas Golf"/>
    <s v="Dial"/>
    <x v="4"/>
    <s v="L6 R Eyestay 20mm Dial R"/>
    <x v="0"/>
    <n v="3625"/>
    <n v="8172"/>
    <n v="2.2543448275862068"/>
    <x v="713"/>
  </r>
  <r>
    <x v="0"/>
    <s v="Athletic"/>
    <x v="1"/>
    <s v="Adidas Golf"/>
    <s v="Dial"/>
    <x v="4"/>
    <s v="L6 R Eyestay 20mm Dial R"/>
    <x v="0"/>
    <n v="35735"/>
    <n v="80698.5"/>
    <n v="2.2582482160346999"/>
    <x v="714"/>
  </r>
  <r>
    <x v="0"/>
    <s v="Athletic"/>
    <x v="1"/>
    <s v="Adidas Golf"/>
    <s v="Dial"/>
    <x v="4"/>
    <s v="L6 R Eyestay 20mm Dial R"/>
    <x v="0"/>
    <n v="1410"/>
    <n v="3178"/>
    <n v="2.2539007092198582"/>
    <x v="715"/>
  </r>
  <r>
    <x v="0"/>
    <s v="Athletic"/>
    <x v="1"/>
    <s v="Adidas Golf"/>
    <s v="Dial"/>
    <x v="4"/>
    <s v="L6 R Eyestay 20mm Dial R"/>
    <x v="0"/>
    <n v="11805"/>
    <n v="26672.5"/>
    <n v="2.2594239728928418"/>
    <x v="716"/>
  </r>
  <r>
    <x v="0"/>
    <s v="Athletic"/>
    <x v="1"/>
    <s v="Adidas Golf"/>
    <s v="Dial"/>
    <x v="4"/>
    <s v="L6 R Eyestay 20mm Dial R"/>
    <x v="0"/>
    <n v="25"/>
    <n v="56.75"/>
    <n v="2.27"/>
    <x v="586"/>
  </r>
  <r>
    <x v="0"/>
    <s v="Athletic"/>
    <x v="1"/>
    <s v="Adidas Golf"/>
    <s v="Dial"/>
    <x v="4"/>
    <s v="L6 R Eyestay 20mm Dial R"/>
    <x v="0"/>
    <n v="25"/>
    <n v="56.75"/>
    <n v="2.27"/>
    <x v="586"/>
  </r>
  <r>
    <x v="0"/>
    <s v="Athletic"/>
    <x v="1"/>
    <s v="Adidas Golf"/>
    <s v="Dial"/>
    <x v="2"/>
    <s v="L6 R Tongue Dial F"/>
    <x v="1"/>
    <n v="250"/>
    <n v="235"/>
    <n v="0.94"/>
    <x v="3"/>
  </r>
  <r>
    <x v="0"/>
    <s v="Athletic"/>
    <x v="1"/>
    <s v="Adidas Golf"/>
    <s v="Guide"/>
    <x v="21"/>
    <s v="Lace Guide, BaseTX, 8mm"/>
    <x v="1"/>
    <n v="500"/>
    <n v="225"/>
    <n v="0.45"/>
    <x v="220"/>
  </r>
  <r>
    <x v="0"/>
    <s v="Athletic"/>
    <x v="1"/>
    <s v="Adidas Golf"/>
    <s v="Dial"/>
    <x v="14"/>
    <s v="L6 L Eyestay 20mm Dial X"/>
    <x v="1"/>
    <n v="200"/>
    <n v="218"/>
    <n v="1.0900000000000001"/>
    <x v="606"/>
  </r>
  <r>
    <x v="0"/>
    <s v="Athletic"/>
    <x v="1"/>
    <s v="Adidas Golf"/>
    <s v="Dial"/>
    <x v="14"/>
    <s v="L6 R Eyestay 20mm Dial X"/>
    <x v="1"/>
    <n v="200"/>
    <n v="218"/>
    <n v="1.0900000000000001"/>
    <x v="606"/>
  </r>
  <r>
    <x v="0"/>
    <s v="Athletic"/>
    <x v="1"/>
    <s v="Adidas Golf"/>
    <s v="Guide"/>
    <x v="12"/>
    <s v="Lace Guide,  FormTX, 20mmBlack"/>
    <x v="1"/>
    <n v="1300"/>
    <n v="182"/>
    <n v="0.14000000000000001"/>
    <x v="106"/>
  </r>
  <r>
    <x v="0"/>
    <s v="Athletic"/>
    <x v="1"/>
    <s v="Adidas Golf"/>
    <s v="Bayonet"/>
    <x v="0"/>
    <s v="L6 Bayonet Eyestay"/>
    <x v="1"/>
    <n v="1350"/>
    <n v="175.5"/>
    <n v="0.13"/>
    <x v="0"/>
  </r>
  <r>
    <x v="0"/>
    <s v="Athletic"/>
    <x v="1"/>
    <s v="Adidas Golf"/>
    <s v="Dial"/>
    <x v="4"/>
    <s v="L6 L Eyestay 20mm Dial R"/>
    <x v="1"/>
    <n v="75"/>
    <n v="170.25"/>
    <n v="2.27"/>
    <x v="586"/>
  </r>
  <r>
    <x v="0"/>
    <s v="Athletic"/>
    <x v="1"/>
    <s v="Adidas Golf"/>
    <s v="Dial"/>
    <x v="4"/>
    <s v="L6 R Eyestay 20mm Dial R"/>
    <x v="1"/>
    <n v="75"/>
    <n v="170.25"/>
    <n v="2.27"/>
    <x v="586"/>
  </r>
  <r>
    <x v="0"/>
    <s v="Athletic"/>
    <x v="1"/>
    <s v="Adidas Golf"/>
    <s v="Bayonet"/>
    <x v="0"/>
    <s v="L6 Bayonet Eyestay"/>
    <x v="1"/>
    <n v="1200"/>
    <n v="156"/>
    <n v="0.13"/>
    <x v="0"/>
  </r>
  <r>
    <x v="0"/>
    <s v="Athletic"/>
    <x v="1"/>
    <s v="Adidas Golf"/>
    <s v="Dial"/>
    <x v="7"/>
    <s v="Li2 L Eyestay Dial C"/>
    <x v="1"/>
    <n v="50"/>
    <n v="137"/>
    <n v="2.74"/>
    <x v="308"/>
  </r>
  <r>
    <x v="0"/>
    <s v="Athletic"/>
    <x v="1"/>
    <s v="Adidas Golf"/>
    <s v="Dial"/>
    <x v="7"/>
    <s v="Li2 L Eyestay Dial C"/>
    <x v="1"/>
    <n v="50"/>
    <n v="137"/>
    <n v="2.74"/>
    <x v="308"/>
  </r>
  <r>
    <x v="0"/>
    <s v="Athletic"/>
    <x v="1"/>
    <s v="Adidas Golf"/>
    <s v="Dial"/>
    <x v="7"/>
    <s v="Li2 L Eyestay Dial C"/>
    <x v="1"/>
    <n v="50"/>
    <n v="137"/>
    <n v="2.74"/>
    <x v="308"/>
  </r>
  <r>
    <x v="0"/>
    <s v="Athletic"/>
    <x v="1"/>
    <s v="Adidas Golf"/>
    <s v="Dial"/>
    <x v="4"/>
    <s v="L6 R Eyestay 20mm Dial R"/>
    <x v="3"/>
    <n v="1250"/>
    <n v="2837.5"/>
    <n v="2.27"/>
    <x v="586"/>
  </r>
  <r>
    <x v="0"/>
    <s v="Athletic"/>
    <x v="1"/>
    <s v="Adidas Golf"/>
    <s v="Dial"/>
    <x v="4"/>
    <s v="L6 R Eyestay 20mm Dial R"/>
    <x v="0"/>
    <n v="5925"/>
    <n v="13381.65"/>
    <n v="2.2585063291139238"/>
    <x v="738"/>
  </r>
  <r>
    <x v="0"/>
    <s v="Athletic"/>
    <x v="1"/>
    <s v="Adidas Golf"/>
    <s v="Dial"/>
    <x v="4"/>
    <s v="L6 R Eyestay 20mm Dial R"/>
    <x v="0"/>
    <n v="350"/>
    <n v="794.5"/>
    <n v="2.27"/>
    <x v="586"/>
  </r>
  <r>
    <x v="0"/>
    <s v="Athletic"/>
    <x v="1"/>
    <s v="Adidas Golf"/>
    <s v="Dial"/>
    <x v="4"/>
    <s v="L6 R Eyestay 20mm Dial R"/>
    <x v="0"/>
    <n v="50"/>
    <n v="113.5"/>
    <n v="2.27"/>
    <x v="586"/>
  </r>
  <r>
    <x v="0"/>
    <s v="Athletic"/>
    <x v="1"/>
    <s v="Adidas Golf"/>
    <s v="Dial"/>
    <x v="7"/>
    <s v="Li2 R Eyestay Dial C"/>
    <x v="1"/>
    <n v="50"/>
    <n v="137"/>
    <n v="2.74"/>
    <x v="308"/>
  </r>
  <r>
    <x v="0"/>
    <s v="Athletic"/>
    <x v="1"/>
    <s v="Adidas Golf"/>
    <s v="Guide"/>
    <x v="11"/>
    <s v="Lace Guide, Form TX2, 25mm"/>
    <x v="1"/>
    <n v="900"/>
    <n v="135"/>
    <n v="0.15"/>
    <x v="205"/>
  </r>
  <r>
    <x v="0"/>
    <s v="Athletic"/>
    <x v="1"/>
    <s v="Adidas Golf"/>
    <s v="Guide"/>
    <x v="11"/>
    <s v="Lace Guide, FormTX 2, 15mm"/>
    <x v="1"/>
    <n v="850"/>
    <n v="127.5"/>
    <n v="0.15"/>
    <x v="205"/>
  </r>
  <r>
    <x v="0"/>
    <s v="Athletic"/>
    <x v="1"/>
    <s v="Adidas Golf"/>
    <s v="Dial"/>
    <x v="4"/>
    <s v="L6 R Eyestay 20mm Dial R"/>
    <x v="0"/>
    <n v="10719"/>
    <n v="24218.63"/>
    <n v="2.2594113256833661"/>
    <x v="720"/>
  </r>
  <r>
    <x v="0"/>
    <s v="Athletic"/>
    <x v="1"/>
    <s v="Adidas Golf"/>
    <s v="Dial"/>
    <x v="4"/>
    <s v="L6 R Eyestay 20mm Dial R"/>
    <x v="0"/>
    <n v="1260"/>
    <n v="2837.5"/>
    <n v="2.251984126984127"/>
    <x v="721"/>
  </r>
  <r>
    <x v="0"/>
    <s v="Athletic"/>
    <x v="1"/>
    <s v="Adidas Golf"/>
    <s v="Dial"/>
    <x v="4"/>
    <s v="L6 R Eyestay 20mm Dial R"/>
    <x v="0"/>
    <n v="1610"/>
    <n v="3632"/>
    <n v="2.2559006211180126"/>
    <x v="711"/>
  </r>
  <r>
    <x v="0"/>
    <s v="Athletic"/>
    <x v="1"/>
    <s v="Adidas Golf"/>
    <s v="Dial"/>
    <x v="20"/>
    <s v="L6 L Eyestay 20mm Dial J"/>
    <x v="1"/>
    <n v="150"/>
    <n v="118.5"/>
    <n v="0.79"/>
    <x v="552"/>
  </r>
  <r>
    <x v="0"/>
    <s v="Athletic"/>
    <x v="1"/>
    <s v="Adidas Golf"/>
    <s v="Dial"/>
    <x v="20"/>
    <s v="L6 L Eyestay 20mm Dial J"/>
    <x v="1"/>
    <n v="150"/>
    <n v="118.5"/>
    <n v="0.79"/>
    <x v="552"/>
  </r>
  <r>
    <x v="0"/>
    <s v="Athletic"/>
    <x v="1"/>
    <s v="Adidas Golf"/>
    <s v="Dial"/>
    <x v="20"/>
    <s v="L6 R Eyestay 20mm Dial J"/>
    <x v="1"/>
    <n v="150"/>
    <n v="118.5"/>
    <n v="0.79"/>
    <x v="552"/>
  </r>
  <r>
    <x v="0"/>
    <s v="Athletic"/>
    <x v="1"/>
    <s v="Adidas Golf"/>
    <s v="Dial"/>
    <x v="20"/>
    <s v="L6 R Eyestay 20mm Dial J"/>
    <x v="1"/>
    <n v="150"/>
    <n v="118.5"/>
    <n v="0.79"/>
    <x v="552"/>
  </r>
  <r>
    <x v="0"/>
    <s v="Athletic"/>
    <x v="1"/>
    <s v="Adidas Golf"/>
    <s v="Dial"/>
    <x v="4"/>
    <s v="L6 R Eyestay 20mm Dial R"/>
    <x v="3"/>
    <n v="4020"/>
    <n v="9080"/>
    <n v="2.2587064676616917"/>
    <x v="723"/>
  </r>
  <r>
    <x v="0"/>
    <s v="Athletic"/>
    <x v="1"/>
    <s v="Adidas Golf"/>
    <s v="Dial"/>
    <x v="4"/>
    <s v="L6 R Eyestay 20mm Dial R"/>
    <x v="3"/>
    <n v="250"/>
    <n v="567.5"/>
    <n v="2.27"/>
    <x v="586"/>
  </r>
  <r>
    <x v="0"/>
    <s v="Athletic"/>
    <x v="1"/>
    <s v="Adidas Golf"/>
    <s v="Dial"/>
    <x v="4"/>
    <s v="L6 R Eyestay 20mm Dial R"/>
    <x v="3"/>
    <n v="50"/>
    <n v="113.5"/>
    <n v="2.27"/>
    <x v="586"/>
  </r>
  <r>
    <x v="0"/>
    <s v="Athletic"/>
    <x v="1"/>
    <s v="Adidas Golf"/>
    <s v="Dial"/>
    <x v="4"/>
    <s v="L6 R Eyestay 20mm Dial R"/>
    <x v="0"/>
    <n v="7440"/>
    <n v="16798"/>
    <n v="2.2577956989247312"/>
    <x v="724"/>
  </r>
  <r>
    <x v="0"/>
    <s v="Athletic"/>
    <x v="1"/>
    <s v="Adidas Golf"/>
    <s v="Dial"/>
    <x v="4"/>
    <s v="L6 R Eyestay 20mm Dial R"/>
    <x v="0"/>
    <n v="250"/>
    <n v="567.5"/>
    <n v="2.27"/>
    <x v="586"/>
  </r>
  <r>
    <x v="0"/>
    <s v="Athletic"/>
    <x v="1"/>
    <s v="Adidas Golf"/>
    <s v="Dial"/>
    <x v="4"/>
    <s v="L6 R Eyestay 20mm Dial R"/>
    <x v="0"/>
    <n v="1260"/>
    <n v="2837.5"/>
    <n v="2.251984126984127"/>
    <x v="721"/>
  </r>
  <r>
    <x v="0"/>
    <s v="Athletic"/>
    <x v="1"/>
    <s v="Adidas Golf"/>
    <s v="Dial"/>
    <x v="4"/>
    <s v="L6 R Eyestay 20mm Dial R"/>
    <x v="2"/>
    <n v="100"/>
    <n v="227"/>
    <n v="2.27"/>
    <x v="586"/>
  </r>
  <r>
    <x v="0"/>
    <s v="Athletic"/>
    <x v="1"/>
    <s v="Adidas Golf"/>
    <s v="Dial"/>
    <x v="4"/>
    <s v="L6 R Eyestay 20mm Dial R"/>
    <x v="2"/>
    <n v="9855"/>
    <n v="22246"/>
    <n v="2.2573313039066463"/>
    <x v="725"/>
  </r>
  <r>
    <x v="0"/>
    <s v="Athletic"/>
    <x v="1"/>
    <s v="Adidas Golf"/>
    <s v="Dial"/>
    <x v="4"/>
    <s v="L6 R Eyestay 20mm Dial R"/>
    <x v="2"/>
    <n v="9290"/>
    <n v="20997.5"/>
    <n v="2.2602260495156083"/>
    <x v="726"/>
  </r>
  <r>
    <x v="0"/>
    <s v="Athletic"/>
    <x v="1"/>
    <s v="Adidas Golf"/>
    <s v="Dial"/>
    <x v="4"/>
    <s v="L6 R Eyestay 20mm Dial R"/>
    <x v="2"/>
    <n v="100"/>
    <n v="227"/>
    <n v="2.27"/>
    <x v="586"/>
  </r>
  <r>
    <x v="0"/>
    <s v="Athletic"/>
    <x v="1"/>
    <s v="Adidas Golf"/>
    <s v="Dial"/>
    <x v="4"/>
    <s v="L6 R Eyestay 20mm Dial R"/>
    <x v="2"/>
    <n v="4470"/>
    <n v="10101.5"/>
    <n v="2.2598434004474273"/>
    <x v="727"/>
  </r>
  <r>
    <x v="0"/>
    <s v="Athletic"/>
    <x v="1"/>
    <s v="Adidas Golf"/>
    <s v="Dial"/>
    <x v="4"/>
    <s v="L6 R Eyestay 20mm Dial R"/>
    <x v="3"/>
    <n v="1210"/>
    <n v="2724"/>
    <n v="2.2512396694214876"/>
    <x v="514"/>
  </r>
  <r>
    <x v="0"/>
    <s v="Athletic"/>
    <x v="1"/>
    <s v="Adidas Golf"/>
    <s v="Dial"/>
    <x v="4"/>
    <s v="L6 R Eyestay 20mm Dial R"/>
    <x v="3"/>
    <n v="10855"/>
    <n v="24516"/>
    <n v="2.2584983878397051"/>
    <x v="728"/>
  </r>
  <r>
    <x v="0"/>
    <s v="Athletic"/>
    <x v="1"/>
    <s v="Adidas Golf"/>
    <s v="Dial"/>
    <x v="4"/>
    <s v="L6 R Eyestay 20mm Dial R"/>
    <x v="3"/>
    <n v="200"/>
    <n v="454"/>
    <n v="2.27"/>
    <x v="586"/>
  </r>
  <r>
    <x v="0"/>
    <s v="Athletic"/>
    <x v="1"/>
    <s v="Adidas Golf"/>
    <s v="Dial"/>
    <x v="4"/>
    <s v="L6 R Eyestay 20mm Dial R"/>
    <x v="3"/>
    <n v="9395"/>
    <n v="21224.5"/>
    <n v="2.2591271953166578"/>
    <x v="729"/>
  </r>
  <r>
    <x v="0"/>
    <s v="Athletic"/>
    <x v="1"/>
    <s v="Adidas Golf"/>
    <s v="Dial"/>
    <x v="4"/>
    <s v="L6 R Eyestay 20mm Dial R"/>
    <x v="3"/>
    <n v="7940"/>
    <n v="17933"/>
    <n v="2.2585642317380352"/>
    <x v="730"/>
  </r>
  <r>
    <x v="0"/>
    <s v="Athletic"/>
    <x v="1"/>
    <s v="Adidas Golf"/>
    <s v="Dial"/>
    <x v="4"/>
    <s v="L6 R Eyestay 20mm Dial R"/>
    <x v="3"/>
    <n v="50"/>
    <n v="113.5"/>
    <n v="2.27"/>
    <x v="586"/>
  </r>
  <r>
    <x v="0"/>
    <s v="Athletic"/>
    <x v="1"/>
    <s v="Adidas Golf"/>
    <s v="Dial"/>
    <x v="4"/>
    <s v="L6 R Eyestay 20mm Dial R"/>
    <x v="0"/>
    <n v="3870"/>
    <n v="8739.5"/>
    <n v="2.2582687338501293"/>
    <x v="731"/>
  </r>
  <r>
    <x v="0"/>
    <s v="Athletic"/>
    <x v="1"/>
    <s v="Adidas Golf"/>
    <s v="Dial"/>
    <x v="4"/>
    <s v="L6 R Eyestay 20mm Dial R"/>
    <x v="0"/>
    <n v="36295"/>
    <n v="81947"/>
    <n v="2.257804105248657"/>
    <x v="732"/>
  </r>
  <r>
    <x v="0"/>
    <s v="Athletic"/>
    <x v="1"/>
    <s v="Adidas Golf"/>
    <s v="Dial"/>
    <x v="4"/>
    <s v="L6 R Eyestay 20mm Dial R"/>
    <x v="0"/>
    <n v="900"/>
    <n v="2043"/>
    <n v="2.27"/>
    <x v="586"/>
  </r>
  <r>
    <x v="0"/>
    <s v="Athletic"/>
    <x v="1"/>
    <s v="Adidas Golf"/>
    <s v="Dial"/>
    <x v="4"/>
    <s v="L6 R Eyestay 20mm Dial R"/>
    <x v="0"/>
    <n v="2565"/>
    <n v="5788.5"/>
    <n v="2.2567251461988302"/>
    <x v="733"/>
  </r>
  <r>
    <x v="0"/>
    <s v="Athletic"/>
    <x v="1"/>
    <s v="Adidas Golf"/>
    <s v="Dial"/>
    <x v="4"/>
    <s v="L6 R Eyestay 20mm Dial R"/>
    <x v="0"/>
    <n v="2815"/>
    <n v="6356"/>
    <n v="2.2579040852575489"/>
    <x v="734"/>
  </r>
  <r>
    <x v="0"/>
    <s v="Athletic"/>
    <x v="1"/>
    <s v="Adidas Golf"/>
    <s v="Dial"/>
    <x v="4"/>
    <s v="L6 R Eyestay 20mm Dial R"/>
    <x v="0"/>
    <n v="10805"/>
    <n v="24402.5"/>
    <n v="2.2584451642757983"/>
    <x v="735"/>
  </r>
  <r>
    <x v="0"/>
    <s v="Athletic"/>
    <x v="1"/>
    <s v="Adidas Golf"/>
    <s v="Dial"/>
    <x v="4"/>
    <s v="L6 R Eyestay 20mm Dial R"/>
    <x v="0"/>
    <n v="500"/>
    <n v="1135"/>
    <n v="2.27"/>
    <x v="586"/>
  </r>
  <r>
    <x v="0"/>
    <s v="Athletic"/>
    <x v="1"/>
    <s v="Adidas Golf"/>
    <s v="Dial"/>
    <x v="4"/>
    <s v="L6 R Eyestay 20mm Dial R"/>
    <x v="0"/>
    <n v="25"/>
    <n v="56.75"/>
    <n v="2.27"/>
    <x v="586"/>
  </r>
  <r>
    <x v="0"/>
    <s v="Athletic"/>
    <x v="1"/>
    <s v="Adidas Golf"/>
    <s v="Dial"/>
    <x v="4"/>
    <s v="L6 L Eyestay 20mm Dial R"/>
    <x v="1"/>
    <n v="50"/>
    <n v="113.5"/>
    <n v="2.27"/>
    <x v="586"/>
  </r>
  <r>
    <x v="0"/>
    <s v="Athletic"/>
    <x v="1"/>
    <s v="Adidas Golf"/>
    <s v="Dial"/>
    <x v="4"/>
    <s v="L6 R Eyestay 20mm Dial R"/>
    <x v="1"/>
    <n v="50"/>
    <n v="113.5"/>
    <n v="2.27"/>
    <x v="586"/>
  </r>
  <r>
    <x v="0"/>
    <s v="Athletic"/>
    <x v="1"/>
    <s v="Adidas Golf"/>
    <s v="Dial"/>
    <x v="4"/>
    <s v="L6 R Eyestay 20mm Dial R"/>
    <x v="1"/>
    <n v="50"/>
    <n v="113.5"/>
    <n v="2.27"/>
    <x v="586"/>
  </r>
  <r>
    <x v="0"/>
    <s v="Athletic"/>
    <x v="1"/>
    <s v="Adidas Golf"/>
    <s v="Guide"/>
    <x v="21"/>
    <s v="Lace Guide, BaseTX, 25mm"/>
    <x v="1"/>
    <n v="200"/>
    <n v="90"/>
    <n v="0.45"/>
    <x v="220"/>
  </r>
  <r>
    <x v="0"/>
    <s v="Athletic"/>
    <x v="1"/>
    <s v="Adidas Golf"/>
    <s v="Guide"/>
    <x v="21"/>
    <s v="Lace Guide, BaseTX, 25mm"/>
    <x v="1"/>
    <n v="200"/>
    <n v="90"/>
    <n v="0.45"/>
    <x v="220"/>
  </r>
  <r>
    <x v="0"/>
    <s v="Athletic"/>
    <x v="1"/>
    <s v="Adidas Golf"/>
    <s v="Guide"/>
    <x v="21"/>
    <s v="Lace Guide, BaseTX, 30mm"/>
    <x v="1"/>
    <n v="200"/>
    <n v="90"/>
    <n v="0.45"/>
    <x v="220"/>
  </r>
  <r>
    <x v="0"/>
    <s v="Athletic"/>
    <x v="1"/>
    <s v="Adidas Golf"/>
    <s v="Guide"/>
    <x v="12"/>
    <s v="Lace Guide, FormTX, Stitch, 25mmBlack"/>
    <x v="1"/>
    <n v="600"/>
    <n v="84"/>
    <n v="0.14000000000000001"/>
    <x v="106"/>
  </r>
  <r>
    <x v="0"/>
    <s v="Athletic"/>
    <x v="1"/>
    <s v="Adidas Golf"/>
    <s v="Guide"/>
    <x v="21"/>
    <s v="Lace Guide, BaseTX, 30mm"/>
    <x v="1"/>
    <n v="175"/>
    <n v="78.75"/>
    <n v="0.45"/>
    <x v="220"/>
  </r>
  <r>
    <x v="0"/>
    <s v="Athletic"/>
    <x v="1"/>
    <s v="Adidas Golf"/>
    <s v="Guide"/>
    <x v="12"/>
    <s v="Lace Guide, FormTX, Stitch, 20mm"/>
    <x v="1"/>
    <n v="400"/>
    <n v="68"/>
    <n v="0.17"/>
    <x v="219"/>
  </r>
  <r>
    <x v="0"/>
    <s v="Athletic"/>
    <x v="1"/>
    <s v="Adidas Golf"/>
    <s v="Dial"/>
    <x v="20"/>
    <s v="L6 L Eyestay 20mm Dial J"/>
    <x v="1"/>
    <n v="75"/>
    <n v="59.25"/>
    <n v="0.79"/>
    <x v="552"/>
  </r>
  <r>
    <x v="0"/>
    <s v="Athletic"/>
    <x v="1"/>
    <s v="Adidas Golf"/>
    <s v="Dial"/>
    <x v="4"/>
    <s v="L6 R Tongue Dial R"/>
    <x v="2"/>
    <n v="84940"/>
    <n v="191815"/>
    <n v="2.2582411113727336"/>
    <x v="739"/>
  </r>
  <r>
    <x v="0"/>
    <s v="Athletic"/>
    <x v="1"/>
    <s v="Adidas Golf"/>
    <s v="Dial"/>
    <x v="4"/>
    <s v="L6 R Tongue Dial R"/>
    <x v="3"/>
    <n v="87585"/>
    <n v="197830.5"/>
    <n v="2.2587258092139066"/>
    <x v="740"/>
  </r>
  <r>
    <x v="0"/>
    <s v="Athletic"/>
    <x v="1"/>
    <s v="Adidas Golf"/>
    <s v="Dial"/>
    <x v="4"/>
    <s v="L6 R Tongue Dial R"/>
    <x v="3"/>
    <n v="3265"/>
    <n v="7377.5"/>
    <n v="2.2595712098009186"/>
    <x v="741"/>
  </r>
  <r>
    <x v="0"/>
    <s v="Athletic"/>
    <x v="1"/>
    <s v="Adidas Golf"/>
    <s v="Dial"/>
    <x v="4"/>
    <s v="L6 R Tongue Dial R"/>
    <x v="3"/>
    <n v="7440"/>
    <n v="16798"/>
    <n v="2.2577956989247312"/>
    <x v="724"/>
  </r>
  <r>
    <x v="0"/>
    <s v="Athletic"/>
    <x v="1"/>
    <s v="Adidas Golf"/>
    <s v="Dial"/>
    <x v="4"/>
    <s v="L6 R Tongue Dial R"/>
    <x v="3"/>
    <n v="34665"/>
    <n v="78315"/>
    <n v="2.2591951536131543"/>
    <x v="742"/>
  </r>
  <r>
    <x v="0"/>
    <s v="Athletic"/>
    <x v="1"/>
    <s v="Adidas Golf"/>
    <s v="Dial"/>
    <x v="4"/>
    <s v="L6 R Tongue Dial R"/>
    <x v="3"/>
    <n v="58140"/>
    <n v="131319.5"/>
    <n v="2.2586773305813552"/>
    <x v="743"/>
  </r>
  <r>
    <x v="0"/>
    <s v="Athletic"/>
    <x v="1"/>
    <s v="Adidas Golf"/>
    <s v="Dial"/>
    <x v="4"/>
    <s v="L6 R Tongue Dial R"/>
    <x v="3"/>
    <n v="550"/>
    <n v="1248.5"/>
    <n v="2.27"/>
    <x v="586"/>
  </r>
  <r>
    <x v="0"/>
    <s v="Athletic"/>
    <x v="1"/>
    <s v="Adidas Golf"/>
    <s v="Dial"/>
    <x v="4"/>
    <s v="L6 R Tongue Dial R"/>
    <x v="0"/>
    <n v="62470"/>
    <n v="141080.5"/>
    <n v="2.2583720185689131"/>
    <x v="744"/>
  </r>
  <r>
    <x v="0"/>
    <s v="Athletic"/>
    <x v="1"/>
    <s v="Adidas Golf"/>
    <s v="Dial"/>
    <x v="4"/>
    <s v="L6 R Tongue Dial R"/>
    <x v="0"/>
    <n v="5430"/>
    <n v="12258"/>
    <n v="2.2574585635359115"/>
    <x v="745"/>
  </r>
  <r>
    <x v="0"/>
    <s v="Athletic"/>
    <x v="1"/>
    <s v="Adidas Golf"/>
    <s v="Dial"/>
    <x v="4"/>
    <s v="L6 R Tongue Dial R"/>
    <x v="0"/>
    <n v="8395"/>
    <n v="18954.5"/>
    <n v="2.2578320428826681"/>
    <x v="746"/>
  </r>
  <r>
    <x v="0"/>
    <s v="Athletic"/>
    <x v="1"/>
    <s v="Adidas Golf"/>
    <s v="Dial"/>
    <x v="4"/>
    <s v="L6 R Tongue Dial R"/>
    <x v="0"/>
    <n v="8875"/>
    <n v="20032.75"/>
    <n v="2.257211267605634"/>
    <x v="747"/>
  </r>
  <r>
    <x v="0"/>
    <s v="Athletic"/>
    <x v="1"/>
    <s v="Adidas Golf"/>
    <s v="Dial"/>
    <x v="4"/>
    <s v="L6 R Tongue Dial R"/>
    <x v="0"/>
    <n v="7115"/>
    <n v="16060.25"/>
    <n v="2.2572382290934647"/>
    <x v="748"/>
  </r>
  <r>
    <x v="0"/>
    <s v="Athletic"/>
    <x v="1"/>
    <s v="Adidas Golf"/>
    <s v="Dial"/>
    <x v="20"/>
    <s v="L6 L Eyestay 20mm Dial J"/>
    <x v="1"/>
    <n v="75"/>
    <n v="59.25"/>
    <n v="0.79"/>
    <x v="552"/>
  </r>
  <r>
    <x v="0"/>
    <s v="Athletic"/>
    <x v="1"/>
    <s v="Adidas Golf"/>
    <s v="Dial"/>
    <x v="20"/>
    <s v="L6 R Eyestay 20mm Dial J"/>
    <x v="1"/>
    <n v="75"/>
    <n v="59.25"/>
    <n v="0.79"/>
    <x v="552"/>
  </r>
  <r>
    <x v="0"/>
    <s v="Athletic"/>
    <x v="1"/>
    <s v="Adidas Golf"/>
    <s v="Dial"/>
    <x v="20"/>
    <s v="L6 R Eyestay 20mm Dial J"/>
    <x v="1"/>
    <n v="75"/>
    <n v="59.25"/>
    <n v="0.79"/>
    <x v="552"/>
  </r>
  <r>
    <x v="0"/>
    <s v="Athletic"/>
    <x v="1"/>
    <s v="Adidas Golf"/>
    <s v="Dial"/>
    <x v="4"/>
    <s v="L6 R Tongue Dial R"/>
    <x v="2"/>
    <n v="100"/>
    <n v="227"/>
    <n v="2.27"/>
    <x v="586"/>
  </r>
  <r>
    <x v="0"/>
    <s v="Athletic"/>
    <x v="1"/>
    <s v="Adidas Golf"/>
    <s v="Dial"/>
    <x v="4"/>
    <s v="L6 R Tongue Dial R"/>
    <x v="2"/>
    <n v="34370"/>
    <n v="77634"/>
    <n v="2.2587721850450975"/>
    <x v="749"/>
  </r>
  <r>
    <x v="0"/>
    <s v="Athletic"/>
    <x v="1"/>
    <s v="Adidas Golf"/>
    <s v="Dial"/>
    <x v="4"/>
    <s v="L6 R Tongue Dial R"/>
    <x v="3"/>
    <n v="22465"/>
    <n v="50734.5"/>
    <n v="2.2583797017582907"/>
    <x v="750"/>
  </r>
  <r>
    <x v="0"/>
    <s v="Athletic"/>
    <x v="1"/>
    <s v="Adidas Golf"/>
    <s v="Dial"/>
    <x v="4"/>
    <s v="L6 R Tongue Dial R"/>
    <x v="3"/>
    <n v="350"/>
    <n v="794.5"/>
    <n v="2.27"/>
    <x v="586"/>
  </r>
  <r>
    <x v="0"/>
    <s v="Athletic"/>
    <x v="1"/>
    <s v="Adidas Golf"/>
    <s v="Dial"/>
    <x v="4"/>
    <s v="L6 R Tongue Dial R"/>
    <x v="3"/>
    <n v="3465"/>
    <n v="7831.5"/>
    <n v="2.2601731601731601"/>
    <x v="751"/>
  </r>
  <r>
    <x v="0"/>
    <s v="Athletic"/>
    <x v="1"/>
    <s v="Adidas Golf"/>
    <s v="Dial"/>
    <x v="4"/>
    <s v="L6 R Tongue Dial R"/>
    <x v="3"/>
    <n v="9250"/>
    <n v="20884"/>
    <n v="2.2577297297297299"/>
    <x v="752"/>
  </r>
  <r>
    <x v="0"/>
    <s v="Athletic"/>
    <x v="1"/>
    <s v="Adidas Golf"/>
    <s v="Dial"/>
    <x v="4"/>
    <s v="L6 R Tongue Dial R"/>
    <x v="0"/>
    <n v="26485"/>
    <n v="59814.5"/>
    <n v="2.2584292996035491"/>
    <x v="753"/>
  </r>
  <r>
    <x v="0"/>
    <s v="Athletic"/>
    <x v="1"/>
    <s v="Adidas Golf"/>
    <s v="Dial"/>
    <x v="4"/>
    <s v="L6 R Tongue Dial R"/>
    <x v="0"/>
    <n v="1360"/>
    <n v="3064.5"/>
    <n v="2.2533088235294119"/>
    <x v="754"/>
  </r>
  <r>
    <x v="0"/>
    <s v="Athletic"/>
    <x v="1"/>
    <s v="Adidas Golf"/>
    <s v="Dial"/>
    <x v="4"/>
    <s v="L6 R Tongue Dial R"/>
    <x v="0"/>
    <n v="1635"/>
    <n v="3688.75"/>
    <n v="2.2561162079510702"/>
    <x v="755"/>
  </r>
  <r>
    <x v="0"/>
    <s v="Athletic"/>
    <x v="1"/>
    <s v="Adidas Golf"/>
    <s v="Dial"/>
    <x v="4"/>
    <s v="L6 R Tongue Dial R"/>
    <x v="0"/>
    <n v="3925"/>
    <n v="8853"/>
    <n v="2.2555414012738852"/>
    <x v="756"/>
  </r>
  <r>
    <x v="0"/>
    <s v="Athletic"/>
    <x v="1"/>
    <s v="Adidas Golf"/>
    <s v="Dial"/>
    <x v="4"/>
    <s v="L6 R Tongue Dial R"/>
    <x v="0"/>
    <n v="25"/>
    <n v="56.75"/>
    <n v="2.27"/>
    <x v="586"/>
  </r>
  <r>
    <x v="0"/>
    <s v="Athletic"/>
    <x v="1"/>
    <s v="Adidas Golf"/>
    <s v="Dial"/>
    <x v="4"/>
    <s v="L6 L Eyestay 20mm Dial R"/>
    <x v="1"/>
    <n v="25"/>
    <n v="56.75"/>
    <n v="2.27"/>
    <x v="586"/>
  </r>
  <r>
    <x v="0"/>
    <s v="Athletic"/>
    <x v="1"/>
    <s v="Adidas Golf"/>
    <s v="Dial"/>
    <x v="4"/>
    <s v="L6 R Tongue Dial R"/>
    <x v="1"/>
    <n v="25"/>
    <n v="56.75"/>
    <n v="2.27"/>
    <x v="586"/>
  </r>
  <r>
    <x v="0"/>
    <s v="Athletic"/>
    <x v="1"/>
    <s v="Adidas Golf"/>
    <s v="Dial"/>
    <x v="14"/>
    <s v="L6 L Eyestay 20mm Dial X"/>
    <x v="1"/>
    <n v="50"/>
    <n v="54.5"/>
    <n v="1.0900000000000001"/>
    <x v="606"/>
  </r>
  <r>
    <x v="0"/>
    <s v="Athletic"/>
    <x v="1"/>
    <s v="Adidas Golf"/>
    <s v="Dial"/>
    <x v="14"/>
    <s v="L6 L Eyestay 20mm Dial X"/>
    <x v="1"/>
    <n v="50"/>
    <n v="54.5"/>
    <n v="1.0900000000000001"/>
    <x v="606"/>
  </r>
  <r>
    <x v="0"/>
    <s v="Athletic"/>
    <x v="1"/>
    <s v="Adidas Golf"/>
    <s v="Dial"/>
    <x v="14"/>
    <s v="L6 R Eyestay 20mm Dial X"/>
    <x v="1"/>
    <n v="50"/>
    <n v="54.5"/>
    <n v="1.0900000000000001"/>
    <x v="606"/>
  </r>
  <r>
    <x v="0"/>
    <s v="Athletic"/>
    <x v="1"/>
    <s v="Adidas Golf"/>
    <s v="Dial"/>
    <x v="14"/>
    <s v="L6 R Eyestay 20mm Dial X"/>
    <x v="1"/>
    <n v="50"/>
    <n v="54.5"/>
    <n v="1.0900000000000001"/>
    <x v="606"/>
  </r>
  <r>
    <x v="0"/>
    <s v="Athletic"/>
    <x v="1"/>
    <s v="Adidas Golf"/>
    <s v="Bayonet"/>
    <x v="0"/>
    <s v="L6 Bayonet Eyestay"/>
    <x v="1"/>
    <n v="400"/>
    <n v="52"/>
    <n v="0.13"/>
    <x v="0"/>
  </r>
  <r>
    <x v="0"/>
    <s v="Athletic"/>
    <x v="1"/>
    <s v="Adidas Golf"/>
    <s v="Dial"/>
    <x v="20"/>
    <s v="L6 L Eyestay 20mm Dial J"/>
    <x v="1"/>
    <n v="50"/>
    <n v="39.5"/>
    <n v="0.79"/>
    <x v="552"/>
  </r>
  <r>
    <x v="0"/>
    <s v="Athletic"/>
    <x v="1"/>
    <s v="Adidas Golf"/>
    <s v="Dial"/>
    <x v="20"/>
    <s v="L6 R Eyestay 20mm Dial J"/>
    <x v="1"/>
    <n v="50"/>
    <n v="39.5"/>
    <n v="0.79"/>
    <x v="552"/>
  </r>
  <r>
    <x v="0"/>
    <s v="Athletic"/>
    <x v="1"/>
    <s v="Adidas Golf"/>
    <s v="Bayonet"/>
    <x v="0"/>
    <s v="L6 Bayonet Eyestay"/>
    <x v="1"/>
    <n v="300"/>
    <n v="39"/>
    <n v="0.13"/>
    <x v="0"/>
  </r>
  <r>
    <x v="0"/>
    <s v="Athletic"/>
    <x v="1"/>
    <s v="Adidas Golf"/>
    <s v="Bayonet"/>
    <x v="0"/>
    <s v="L6 Bayonet Eyestay"/>
    <x v="1"/>
    <n v="300"/>
    <n v="39"/>
    <n v="0.13"/>
    <x v="0"/>
  </r>
  <r>
    <x v="0"/>
    <s v="Athletic"/>
    <x v="1"/>
    <s v="Adidas Golf"/>
    <s v="Guide"/>
    <x v="12"/>
    <s v="Lace Guide, FormTX, Stitch, 15mm"/>
    <x v="1"/>
    <n v="200"/>
    <n v="34"/>
    <n v="0.17"/>
    <x v="219"/>
  </r>
  <r>
    <x v="0"/>
    <s v="Athletic"/>
    <x v="1"/>
    <s v="Adidas Golf"/>
    <s v="Guide"/>
    <x v="11"/>
    <s v="Lace Guide, FormTX 2, 15mm"/>
    <x v="1"/>
    <n v="200"/>
    <n v="29.5"/>
    <n v="0.14749999999999999"/>
    <x v="757"/>
  </r>
  <r>
    <x v="0"/>
    <s v="Athletic"/>
    <x v="1"/>
    <s v="Adidas Golf"/>
    <s v="Dial"/>
    <x v="14"/>
    <s v="L6 L Eyestay 20mm Dial X"/>
    <x v="1"/>
    <n v="25"/>
    <n v="27.25"/>
    <n v="1.0900000000000001"/>
    <x v="606"/>
  </r>
  <r>
    <x v="0"/>
    <s v="Athletic"/>
    <x v="1"/>
    <s v="Adidas Golf"/>
    <s v="Dial"/>
    <x v="14"/>
    <s v="L6 R Eyestay 20mm Dial X"/>
    <x v="1"/>
    <n v="25"/>
    <n v="27.25"/>
    <n v="1.0900000000000001"/>
    <x v="606"/>
  </r>
  <r>
    <x v="0"/>
    <s v="Athletic"/>
    <x v="1"/>
    <s v="Adidas Golf"/>
    <s v="Guide"/>
    <x v="21"/>
    <s v="Lace Guide, BaseTX, 30mm"/>
    <x v="1"/>
    <n v="50"/>
    <n v="22.5"/>
    <n v="0.45"/>
    <x v="220"/>
  </r>
  <r>
    <x v="0"/>
    <s v="Athletic"/>
    <x v="1"/>
    <s v="Adidas Golf"/>
    <s v="Guide"/>
    <x v="11"/>
    <s v="Lace Guide, Form TX2, 10mm"/>
    <x v="1"/>
    <n v="150"/>
    <n v="22.5"/>
    <n v="0.15"/>
    <x v="205"/>
  </r>
  <r>
    <x v="0"/>
    <s v="Athletic"/>
    <x v="1"/>
    <s v="Adidas Golf"/>
    <s v="Dial"/>
    <x v="20"/>
    <s v="L6 L Eyestay 20mm Dial J"/>
    <x v="1"/>
    <n v="25"/>
    <n v="19.75"/>
    <n v="0.79"/>
    <x v="552"/>
  </r>
  <r>
    <x v="0"/>
    <s v="Athletic"/>
    <x v="1"/>
    <s v="Adidas Golf"/>
    <s v="Dial"/>
    <x v="20"/>
    <s v="L6 L Eyestay 20mm Dial J"/>
    <x v="1"/>
    <n v="25"/>
    <n v="19.75"/>
    <n v="0.79"/>
    <x v="552"/>
  </r>
  <r>
    <x v="0"/>
    <s v="Athletic"/>
    <x v="1"/>
    <s v="Adidas Golf"/>
    <s v="Dial"/>
    <x v="20"/>
    <s v="L6 L Eyestay 20mm Dial J"/>
    <x v="1"/>
    <n v="25"/>
    <n v="19.75"/>
    <n v="0.79"/>
    <x v="552"/>
  </r>
  <r>
    <x v="0"/>
    <s v="Athletic"/>
    <x v="1"/>
    <s v="Adidas Golf"/>
    <s v="Dial"/>
    <x v="20"/>
    <s v="L6 R Eyestay 20mm Dial J"/>
    <x v="1"/>
    <n v="25"/>
    <n v="19.75"/>
    <n v="0.79"/>
    <x v="552"/>
  </r>
  <r>
    <x v="0"/>
    <s v="Athletic"/>
    <x v="1"/>
    <s v="Adidas Golf"/>
    <s v="Dial"/>
    <x v="20"/>
    <s v="L6 R Eyestay 20mm Dial J"/>
    <x v="1"/>
    <n v="25"/>
    <n v="19.75"/>
    <n v="0.79"/>
    <x v="552"/>
  </r>
  <r>
    <x v="0"/>
    <s v="Athletic"/>
    <x v="1"/>
    <s v="Adidas Golf"/>
    <s v="Dial"/>
    <x v="20"/>
    <s v="L6 R Eyestay 20mm Dial J"/>
    <x v="1"/>
    <n v="25"/>
    <n v="19.75"/>
    <n v="0.79"/>
    <x v="552"/>
  </r>
  <r>
    <x v="0"/>
    <s v="Athletic"/>
    <x v="1"/>
    <s v="Adidas Golf"/>
    <s v="Bayonet"/>
    <x v="0"/>
    <s v="L6 Bayonet Eyestay"/>
    <x v="1"/>
    <n v="150"/>
    <n v="19.5"/>
    <n v="0.13"/>
    <x v="0"/>
  </r>
  <r>
    <x v="0"/>
    <s v="Athletic"/>
    <x v="1"/>
    <s v="Adidas Golf"/>
    <s v="Guide"/>
    <x v="12"/>
    <s v="Lace Guide,  FormTX, 10mm"/>
    <x v="1"/>
    <n v="100"/>
    <n v="17"/>
    <n v="0.17"/>
    <x v="219"/>
  </r>
  <r>
    <x v="0"/>
    <s v="Athletic"/>
    <x v="1"/>
    <s v="Adidas Golf"/>
    <s v="Guide"/>
    <x v="12"/>
    <s v="Lace Guide,  FormTX, 25mm"/>
    <x v="1"/>
    <n v="100"/>
    <n v="17"/>
    <n v="0.17"/>
    <x v="219"/>
  </r>
  <r>
    <x v="0"/>
    <s v="Athletic"/>
    <x v="1"/>
    <s v="Adidas Golf"/>
    <s v="Guide"/>
    <x v="12"/>
    <s v="Lace Guide,  FormTX, 25mm"/>
    <x v="1"/>
    <n v="100"/>
    <n v="17"/>
    <n v="0.17"/>
    <x v="219"/>
  </r>
  <r>
    <x v="0"/>
    <s v="Athletic"/>
    <x v="1"/>
    <s v="Adidas Golf"/>
    <s v="Guide"/>
    <x v="12"/>
    <s v="Lace Guide,  FormTX, 25mm"/>
    <x v="1"/>
    <n v="100"/>
    <n v="17"/>
    <n v="0.17"/>
    <x v="219"/>
  </r>
  <r>
    <x v="0"/>
    <s v="Athletic"/>
    <x v="1"/>
    <s v="Adidas Golf"/>
    <s v="Guide"/>
    <x v="12"/>
    <s v="Lace Guide,  FormTX, 30mm"/>
    <x v="1"/>
    <n v="100"/>
    <n v="17"/>
    <n v="0.17"/>
    <x v="219"/>
  </r>
  <r>
    <x v="0"/>
    <s v="Athletic"/>
    <x v="1"/>
    <s v="Adidas Golf"/>
    <s v="Guide"/>
    <x v="12"/>
    <s v="Lace Guide, FormTX, Stitch, 15mm"/>
    <x v="1"/>
    <n v="100"/>
    <n v="17"/>
    <n v="0.17"/>
    <x v="219"/>
  </r>
  <r>
    <x v="0"/>
    <s v="Athletic"/>
    <x v="1"/>
    <s v="Adidas Golf"/>
    <s v="Guide"/>
    <x v="12"/>
    <s v="Lace Guide, FormTX, Stitch, 20mm"/>
    <x v="1"/>
    <n v="100"/>
    <n v="17"/>
    <n v="0.17"/>
    <x v="219"/>
  </r>
  <r>
    <x v="0"/>
    <s v="Athletic"/>
    <x v="1"/>
    <s v="Adidas Golf"/>
    <s v="Guide"/>
    <x v="12"/>
    <s v="Lace Guide, FormTX, Stitch, 20mm"/>
    <x v="1"/>
    <n v="100"/>
    <n v="17"/>
    <n v="0.17"/>
    <x v="219"/>
  </r>
  <r>
    <x v="0"/>
    <s v="Athletic"/>
    <x v="1"/>
    <s v="Adidas Golf"/>
    <s v="Guide"/>
    <x v="11"/>
    <s v="Lace Guide, Form TX2, 15mm"/>
    <x v="1"/>
    <n v="100"/>
    <n v="15"/>
    <n v="0.15"/>
    <x v="205"/>
  </r>
  <r>
    <x v="0"/>
    <s v="Athletic"/>
    <x v="1"/>
    <s v="Adidas Golf"/>
    <s v="Guide"/>
    <x v="11"/>
    <s v="Lace Guide, Form TX2, 20mm"/>
    <x v="1"/>
    <n v="100"/>
    <n v="15"/>
    <n v="0.15"/>
    <x v="205"/>
  </r>
  <r>
    <x v="0"/>
    <s v="Athletic"/>
    <x v="1"/>
    <s v="Adidas Golf"/>
    <s v="Guide"/>
    <x v="11"/>
    <s v="Lace Guide, Form TX2, 20mm"/>
    <x v="1"/>
    <n v="100"/>
    <n v="15"/>
    <n v="0.15"/>
    <x v="205"/>
  </r>
  <r>
    <x v="0"/>
    <s v="Athletic"/>
    <x v="1"/>
    <s v="Adidas Golf"/>
    <s v="Guide"/>
    <x v="11"/>
    <s v="Lace Guide, FormTX 2, 15mm"/>
    <x v="1"/>
    <n v="100"/>
    <n v="15"/>
    <n v="0.15"/>
    <x v="205"/>
  </r>
  <r>
    <x v="0"/>
    <s v="Athletic"/>
    <x v="1"/>
    <s v="Adidas Golf"/>
    <s v="Bayonet"/>
    <x v="0"/>
    <s v="L6 Bayonet Eyestay"/>
    <x v="1"/>
    <n v="100"/>
    <n v="13"/>
    <n v="0.13"/>
    <x v="0"/>
  </r>
  <r>
    <x v="0"/>
    <s v="Athletic"/>
    <x v="1"/>
    <s v="Adidas Golf"/>
    <s v="Bayonet"/>
    <x v="0"/>
    <s v="L6 Bayonet Eyestay"/>
    <x v="1"/>
    <n v="100"/>
    <n v="13"/>
    <n v="0.13"/>
    <x v="0"/>
  </r>
  <r>
    <x v="0"/>
    <s v="Athletic"/>
    <x v="1"/>
    <s v="Adidas Golf"/>
    <s v="Dial"/>
    <x v="7"/>
    <s v="Li2 L Eyestay Dial C"/>
    <x v="3"/>
    <n v="24175"/>
    <n v="65897"/>
    <n v="2.7258324715615303"/>
    <x v="758"/>
  </r>
  <r>
    <x v="0"/>
    <s v="Athletic"/>
    <x v="1"/>
    <s v="Adidas Golf"/>
    <s v="Dial"/>
    <x v="7"/>
    <s v="Li2 L Eyestay Dial C"/>
    <x v="3"/>
    <n v="14425"/>
    <n v="39319"/>
    <n v="2.7257538994800692"/>
    <x v="759"/>
  </r>
  <r>
    <x v="0"/>
    <s v="Athletic"/>
    <x v="1"/>
    <s v="Adidas Golf"/>
    <s v="Dial"/>
    <x v="7"/>
    <s v="Li2 L Eyestay Dial C"/>
    <x v="3"/>
    <n v="1210"/>
    <n v="3288"/>
    <n v="2.7173553719008265"/>
    <x v="271"/>
  </r>
  <r>
    <x v="0"/>
    <s v="Athletic"/>
    <x v="1"/>
    <s v="Adidas Golf"/>
    <s v="Dial"/>
    <x v="7"/>
    <s v="Li2 L Eyestay Dial C"/>
    <x v="3"/>
    <n v="2410"/>
    <n v="6576"/>
    <n v="2.7286307053941909"/>
    <x v="760"/>
  </r>
  <r>
    <x v="0"/>
    <s v="Athletic"/>
    <x v="1"/>
    <s v="Adidas Golf"/>
    <s v="Dial"/>
    <x v="7"/>
    <s v="Li2 L Eyestay Dial C"/>
    <x v="0"/>
    <n v="2965"/>
    <n v="8083"/>
    <n v="2.7261382799325462"/>
    <x v="761"/>
  </r>
  <r>
    <x v="0"/>
    <s v="Athletic"/>
    <x v="1"/>
    <s v="Adidas Golf"/>
    <s v="Dial"/>
    <x v="7"/>
    <s v="Li2 L Eyestay Dial C"/>
    <x v="0"/>
    <n v="11460"/>
    <n v="31236"/>
    <n v="2.7256544502617803"/>
    <x v="762"/>
  </r>
  <r>
    <x v="0"/>
    <s v="Athletic"/>
    <x v="1"/>
    <s v="Adidas Golf"/>
    <s v="Dial"/>
    <x v="7"/>
    <s v="Li2 L Eyestay Dial C"/>
    <x v="0"/>
    <n v="13975"/>
    <n v="38086"/>
    <n v="2.7252951699463326"/>
    <x v="763"/>
  </r>
  <r>
    <x v="0"/>
    <s v="Athletic"/>
    <x v="1"/>
    <s v="Adidas Golf"/>
    <s v="Dial"/>
    <x v="7"/>
    <s v="Li2 L Eyestay Dial C"/>
    <x v="0"/>
    <n v="950"/>
    <n v="2603"/>
    <n v="2.74"/>
    <x v="308"/>
  </r>
  <r>
    <x v="0"/>
    <s v="Athletic"/>
    <x v="1"/>
    <s v="Adidas Golf"/>
    <s v="Dial"/>
    <x v="7"/>
    <s v="Li2 L Eyestay Dial C"/>
    <x v="0"/>
    <n v="8590"/>
    <n v="23427"/>
    <n v="2.7272409778812574"/>
    <x v="764"/>
  </r>
  <r>
    <x v="0"/>
    <s v="Athletic"/>
    <x v="1"/>
    <s v="Adidas Golf"/>
    <s v="Dial"/>
    <x v="7"/>
    <s v="Li2 L Eyestay Dial C"/>
    <x v="0"/>
    <n v="650"/>
    <n v="1781"/>
    <n v="2.74"/>
    <x v="308"/>
  </r>
  <r>
    <x v="0"/>
    <s v="Athletic"/>
    <x v="1"/>
    <s v="Adidas Golf"/>
    <s v="Dial"/>
    <x v="7"/>
    <s v="Li2 L Eyestay Dial C"/>
    <x v="0"/>
    <n v="18045"/>
    <n v="49183"/>
    <n v="2.7255749515101138"/>
    <x v="765"/>
  </r>
  <r>
    <x v="0"/>
    <s v="Athletic"/>
    <x v="1"/>
    <s v="Adidas Golf"/>
    <s v="Dial"/>
    <x v="7"/>
    <s v="Li2 L Eyestay Dial C"/>
    <x v="0"/>
    <n v="25"/>
    <n v="68.5"/>
    <n v="2.74"/>
    <x v="308"/>
  </r>
  <r>
    <x v="0"/>
    <s v="Athletic"/>
    <x v="1"/>
    <s v="Adidas Golf"/>
    <s v="Dial"/>
    <x v="7"/>
    <s v="Li2 L Eyestay Dial C"/>
    <x v="0"/>
    <n v="9200"/>
    <n v="25071"/>
    <n v="2.7251086956521737"/>
    <x v="766"/>
  </r>
  <r>
    <x v="0"/>
    <s v="Athletic"/>
    <x v="1"/>
    <s v="Adidas Golf"/>
    <s v="Dial"/>
    <x v="7"/>
    <s v="Li2 L Eyestay Dial C"/>
    <x v="0"/>
    <n v="19930"/>
    <n v="54320.5"/>
    <n v="2.725564475664827"/>
    <x v="767"/>
  </r>
  <r>
    <x v="0"/>
    <s v="Athletic"/>
    <x v="1"/>
    <s v="Adidas Golf"/>
    <s v="Dial"/>
    <x v="7"/>
    <s v="Li2 L Eyestay Dial C"/>
    <x v="0"/>
    <n v="0"/>
    <n v="0"/>
    <e v="#DIV/0!"/>
    <x v="255"/>
  </r>
  <r>
    <x v="0"/>
    <s v="Athletic"/>
    <x v="1"/>
    <s v="Adidas Golf"/>
    <s v="Bayonet"/>
    <x v="0"/>
    <s v="L6 Bayonet Eyestay"/>
    <x v="1"/>
    <n v="100"/>
    <n v="13"/>
    <n v="0.13"/>
    <x v="0"/>
  </r>
  <r>
    <x v="0"/>
    <s v="Athletic"/>
    <x v="1"/>
    <s v="Adidas Golf"/>
    <s v="Bayonet"/>
    <x v="0"/>
    <s v="L6 Bayonet Eyestay"/>
    <x v="1"/>
    <n v="100"/>
    <n v="13"/>
    <n v="0.13"/>
    <x v="0"/>
  </r>
  <r>
    <x v="0"/>
    <s v="Athletic"/>
    <x v="1"/>
    <s v="Adidas Golf"/>
    <s v="Lace"/>
    <x v="18"/>
    <s v="CS1 Lace 3000mBlack"/>
    <x v="1"/>
    <n v="10"/>
    <n v="7.9"/>
    <n v="0.79"/>
    <x v="718"/>
  </r>
  <r>
    <x v="0"/>
    <s v="Athletic"/>
    <x v="1"/>
    <s v="Adidas Golf"/>
    <s v="Dial"/>
    <x v="7"/>
    <s v="Li2 L Eyestay Dial C"/>
    <x v="3"/>
    <n v="2060"/>
    <n v="5617"/>
    <n v="2.7266990291262134"/>
    <x v="768"/>
  </r>
  <r>
    <x v="0"/>
    <s v="Athletic"/>
    <x v="1"/>
    <s v="Adidas Golf"/>
    <s v="Dial"/>
    <x v="7"/>
    <s v="Li2 L Eyestay Dial C"/>
    <x v="3"/>
    <n v="50"/>
    <n v="137"/>
    <n v="2.74"/>
    <x v="308"/>
  </r>
  <r>
    <x v="0"/>
    <s v="Athletic"/>
    <x v="1"/>
    <s v="Adidas Golf"/>
    <s v="Dial"/>
    <x v="7"/>
    <s v="Li2 L Eyestay Dial C"/>
    <x v="3"/>
    <n v="8550"/>
    <n v="23290"/>
    <n v="2.7239766081871344"/>
    <x v="769"/>
  </r>
  <r>
    <x v="0"/>
    <s v="Athletic"/>
    <x v="1"/>
    <s v="Adidas Golf"/>
    <s v="Dial"/>
    <x v="7"/>
    <s v="Li2 L Eyestay Dial C"/>
    <x v="3"/>
    <n v="5080"/>
    <n v="13837"/>
    <n v="2.7238188976377953"/>
    <x v="770"/>
  </r>
  <r>
    <x v="0"/>
    <s v="Athletic"/>
    <x v="1"/>
    <s v="Adidas Golf"/>
    <s v="Dial"/>
    <x v="7"/>
    <s v="Li2 L Eyestay Dial C"/>
    <x v="0"/>
    <n v="4220"/>
    <n v="11508"/>
    <n v="2.7270142180094785"/>
    <x v="771"/>
  </r>
  <r>
    <x v="0"/>
    <s v="Athletic"/>
    <x v="1"/>
    <s v="Adidas Golf"/>
    <s v="Dial"/>
    <x v="7"/>
    <s v="Li2 L Eyestay Dial C"/>
    <x v="0"/>
    <n v="3020"/>
    <n v="8220"/>
    <n v="2.7218543046357615"/>
    <x v="772"/>
  </r>
  <r>
    <x v="0"/>
    <s v="Athletic"/>
    <x v="1"/>
    <s v="Adidas Golf"/>
    <s v="Dial"/>
    <x v="7"/>
    <s v="Li2 L Eyestay Dial C"/>
    <x v="0"/>
    <n v="3270"/>
    <n v="8905"/>
    <n v="2.7232415902140672"/>
    <x v="773"/>
  </r>
  <r>
    <x v="0"/>
    <s v="Athletic"/>
    <x v="1"/>
    <s v="Adidas Golf"/>
    <s v="Dial"/>
    <x v="7"/>
    <s v="Li2 L Eyestay Dial C"/>
    <x v="0"/>
    <n v="10230"/>
    <n v="27879.5"/>
    <n v="2.7252688172043009"/>
    <x v="774"/>
  </r>
  <r>
    <x v="0"/>
    <s v="Athletic"/>
    <x v="1"/>
    <s v="Adidas Golf"/>
    <s v="Dial"/>
    <x v="7"/>
    <s v="Li2 L Eyestay Dial C"/>
    <x v="0"/>
    <n v="6660"/>
    <n v="18152.5"/>
    <n v="2.7256006006006004"/>
    <x v="775"/>
  </r>
  <r>
    <x v="0"/>
    <s v="Athletic"/>
    <x v="1"/>
    <s v="Adidas Golf"/>
    <s v="Dial"/>
    <x v="7"/>
    <s v="Li2 L Eyestay Dial C"/>
    <x v="0"/>
    <n v="1285"/>
    <n v="3493.5"/>
    <n v="2.7186770428015565"/>
    <x v="776"/>
  </r>
  <r>
    <x v="0"/>
    <s v="Athletic"/>
    <x v="1"/>
    <s v="Adidas Golf"/>
    <s v="Guide"/>
    <x v="11"/>
    <s v="Lace Guide, Form TX2, 15mm"/>
    <x v="1"/>
    <n v="50"/>
    <n v="7.5"/>
    <n v="0.15"/>
    <x v="205"/>
  </r>
  <r>
    <x v="0"/>
    <s v="Athletic"/>
    <x v="1"/>
    <s v="Adidas Golf"/>
    <s v="Guide"/>
    <x v="11"/>
    <s v="Lace Guide, Form TX2, 20mm"/>
    <x v="1"/>
    <n v="50"/>
    <n v="7.5"/>
    <n v="0.15"/>
    <x v="205"/>
  </r>
  <r>
    <x v="0"/>
    <s v="Athletic"/>
    <x v="1"/>
    <s v="Adidas Golf"/>
    <s v="Guide"/>
    <x v="11"/>
    <s v="Lace Guide, Form TX2, 25mm"/>
    <x v="1"/>
    <n v="50"/>
    <n v="7.5"/>
    <n v="0.15"/>
    <x v="205"/>
  </r>
  <r>
    <x v="0"/>
    <s v="Athletic"/>
    <x v="1"/>
    <s v="Adidas Golf"/>
    <s v="Bayonet"/>
    <x v="0"/>
    <s v="L6 Bayonet Eyestay"/>
    <x v="1"/>
    <n v="50"/>
    <n v="6.5"/>
    <n v="0.13"/>
    <x v="0"/>
  </r>
  <r>
    <x v="0"/>
    <s v="Athletic"/>
    <x v="1"/>
    <s v="Adidas Golf"/>
    <s v="Bayonet"/>
    <x v="0"/>
    <s v="L6 Bayonet Eyestay"/>
    <x v="1"/>
    <n v="50"/>
    <n v="6.5"/>
    <n v="0.13"/>
    <x v="0"/>
  </r>
  <r>
    <x v="0"/>
    <s v="Athletic"/>
    <x v="1"/>
    <s v="Adidas Golf"/>
    <s v="Bayonet"/>
    <x v="0"/>
    <s v="L6 Bayonet Eyestay"/>
    <x v="1"/>
    <n v="50"/>
    <n v="6.5"/>
    <n v="0.13"/>
    <x v="0"/>
  </r>
  <r>
    <x v="0"/>
    <s v="Athletic"/>
    <x v="1"/>
    <s v="Adidas Golf"/>
    <s v="Dial"/>
    <x v="7"/>
    <s v="Li2 L Eyestay Dial C"/>
    <x v="0"/>
    <n v="50"/>
    <n v="137"/>
    <n v="2.74"/>
    <x v="308"/>
  </r>
  <r>
    <x v="0"/>
    <s v="Athletic"/>
    <x v="1"/>
    <s v="Adidas Golf"/>
    <s v="Dial"/>
    <x v="7"/>
    <s v="Li2 L Eyestay Dial C"/>
    <x v="0"/>
    <n v="27770"/>
    <n v="75692.5"/>
    <n v="2.7256931940943465"/>
    <x v="777"/>
  </r>
  <r>
    <x v="0"/>
    <s v="Athletic"/>
    <x v="1"/>
    <s v="Adidas Golf"/>
    <s v="Dial"/>
    <x v="7"/>
    <s v="Li2 L Eyestay Dial C"/>
    <x v="0"/>
    <n v="55920"/>
    <n v="152412.5"/>
    <n v="2.7255454220314737"/>
    <x v="778"/>
  </r>
  <r>
    <x v="0"/>
    <s v="Athletic"/>
    <x v="1"/>
    <s v="Adidas Golf"/>
    <s v="Dial"/>
    <x v="7"/>
    <s v="Li2 L Eyestay Dial C"/>
    <x v="0"/>
    <n v="1060"/>
    <n v="2877"/>
    <n v="2.7141509433962265"/>
    <x v="307"/>
  </r>
  <r>
    <x v="0"/>
    <s v="Athletic"/>
    <x v="1"/>
    <s v="Adidas Golf"/>
    <s v="Bayonet"/>
    <x v="0"/>
    <s v="L6 Bayonet Eyestay"/>
    <x v="1"/>
    <n v="50"/>
    <n v="6.5"/>
    <n v="0.13"/>
    <x v="0"/>
  </r>
  <r>
    <x v="0"/>
    <s v="Athletic"/>
    <x v="1"/>
    <s v="Adidas Golf"/>
    <s v="Dial"/>
    <x v="7"/>
    <s v="Li2 L Eyestay Dial C"/>
    <x v="0"/>
    <n v="1860"/>
    <n v="5069"/>
    <n v="2.7252688172043009"/>
    <x v="774"/>
  </r>
  <r>
    <x v="0"/>
    <s v="Athletic"/>
    <x v="1"/>
    <s v="Adidas Golf"/>
    <s v="Dial"/>
    <x v="7"/>
    <s v="Li2 L Eyestay Dial C"/>
    <x v="0"/>
    <n v="3620"/>
    <n v="9864"/>
    <n v="2.7248618784530385"/>
    <x v="779"/>
  </r>
  <r>
    <x v="0"/>
    <s v="Athletic"/>
    <x v="1"/>
    <s v="Adidas Golf"/>
    <s v="Dial"/>
    <x v="7"/>
    <s v="Li2 L Eyestay Dial C"/>
    <x v="0"/>
    <n v="0"/>
    <n v="0"/>
    <e v="#DIV/0!"/>
    <x v="255"/>
  </r>
  <r>
    <x v="0"/>
    <s v="Athletic"/>
    <x v="1"/>
    <s v="Adidas Golf"/>
    <s v="Bayonet"/>
    <x v="0"/>
    <s v="L6 Bayonet Eyestay"/>
    <x v="1"/>
    <n v="50"/>
    <n v="6.5"/>
    <n v="0.13"/>
    <x v="0"/>
  </r>
  <r>
    <x v="0"/>
    <s v="Athletic"/>
    <x v="1"/>
    <s v="Adidas Golf"/>
    <s v="Guide"/>
    <x v="21"/>
    <s v="Lace Guide, BaseTX, 8mm"/>
    <x v="1"/>
    <n v="0"/>
    <n v="0"/>
    <e v="#DIV/0!"/>
    <x v="255"/>
  </r>
  <r>
    <x v="0"/>
    <s v="Athletic"/>
    <x v="1"/>
    <s v="Adidas Golf"/>
    <s v="Guide"/>
    <x v="11"/>
    <s v="Lace Guide, FormTX 2, 15mm"/>
    <x v="1"/>
    <n v="50"/>
    <n v="0"/>
    <n v="0"/>
    <x v="199"/>
  </r>
  <r>
    <x v="0"/>
    <s v="Athletic"/>
    <x v="1"/>
    <s v="Adidas Golf"/>
    <s v="Guide"/>
    <x v="11"/>
    <s v="Lace Guide, FormTX 2, 15mm"/>
    <x v="1"/>
    <n v="50"/>
    <n v="0"/>
    <n v="0"/>
    <x v="199"/>
  </r>
  <r>
    <x v="2"/>
    <s v="Athletic"/>
    <x v="0"/>
    <s v="Fila - China"/>
    <s v="Dial"/>
    <x v="1"/>
    <s v="L6 R Tongue Dial S1"/>
    <x v="1"/>
    <n v="51294"/>
    <n v="56610.450691414"/>
    <n v="1.1036466388157289"/>
    <x v="780"/>
  </r>
  <r>
    <x v="2"/>
    <s v="Athletic"/>
    <x v="0"/>
    <s v="Fila - China"/>
    <s v="Dial"/>
    <x v="1"/>
    <s v="L6 R Tongue Dial S1"/>
    <x v="1"/>
    <n v="44662"/>
    <n v="49475.044011259997"/>
    <n v="1.1077659758018001"/>
    <x v="781"/>
  </r>
  <r>
    <x v="2"/>
    <s v="Athletic"/>
    <x v="0"/>
    <s v="Fila - China"/>
    <s v="Dial"/>
    <x v="1"/>
    <s v="L6 R Tongue Dial S1"/>
    <x v="1"/>
    <n v="37612"/>
    <n v="42807.102522497997"/>
    <n v="1.1381235382988939"/>
    <x v="782"/>
  </r>
  <r>
    <x v="2"/>
    <s v="Athletic"/>
    <x v="0"/>
    <s v="Fila - China"/>
    <s v="Dial"/>
    <x v="1"/>
    <s v="L6 R Tongue Dial S1"/>
    <x v="1"/>
    <n v="32606"/>
    <n v="37904.270114715997"/>
    <n v="1.1624937163318407"/>
    <x v="783"/>
  </r>
  <r>
    <x v="2"/>
    <s v="Athletic"/>
    <x v="0"/>
    <s v="Fila - China"/>
    <s v="Dial"/>
    <x v="1"/>
    <s v="L6 R Tongue Dial S1"/>
    <x v="1"/>
    <n v="256780"/>
    <n v="303745.89032995497"/>
    <n v="1.1829032258351702"/>
    <x v="784"/>
  </r>
  <r>
    <x v="2"/>
    <s v="Athletic"/>
    <x v="0"/>
    <s v="Fila - China"/>
    <s v="Dial"/>
    <x v="1"/>
    <s v="L6 R Tongue Dial S1"/>
    <x v="1"/>
    <n v="214115"/>
    <n v="233972.420500723"/>
    <n v="1.092741846674558"/>
    <x v="785"/>
  </r>
  <r>
    <x v="2"/>
    <s v="Athletic"/>
    <x v="0"/>
    <s v="Fila - China"/>
    <s v="Dial"/>
    <x v="1"/>
    <s v="L6 R Tongue Dial S1"/>
    <x v="1"/>
    <n v="208225"/>
    <n v="233888.31102165399"/>
    <n v="1.1232479818545036"/>
    <x v="786"/>
  </r>
  <r>
    <x v="2"/>
    <s v="Athletic"/>
    <x v="0"/>
    <s v="Anta"/>
    <s v="Dial"/>
    <x v="34"/>
    <s v="L6 R Tongue Dial M Habu"/>
    <x v="1"/>
    <n v="238995"/>
    <n v="221757.413593832"/>
    <n v="0.92787469860805449"/>
    <x v="787"/>
  </r>
  <r>
    <x v="2"/>
    <s v="Athletic"/>
    <x v="0"/>
    <s v="Fila - China"/>
    <s v="Dial"/>
    <x v="1"/>
    <s v="L6 R Tongue Dial S1"/>
    <x v="1"/>
    <n v="164310"/>
    <n v="193802.22009087901"/>
    <n v="1.1794913279220924"/>
    <x v="788"/>
  </r>
  <r>
    <x v="2"/>
    <s v="Athletic"/>
    <x v="0"/>
    <s v="Fila - China"/>
    <s v="Dial"/>
    <x v="1"/>
    <s v="L6 R Tongue Dial S1"/>
    <x v="1"/>
    <n v="166125"/>
    <n v="181100.59022422499"/>
    <n v="1.0901465175273137"/>
    <x v="789"/>
  </r>
  <r>
    <x v="2"/>
    <s v="Athletic"/>
    <x v="0"/>
    <s v="Fila - China"/>
    <s v="Dial"/>
    <x v="1"/>
    <s v="L6 R Tongue Dial S1"/>
    <x v="1"/>
    <n v="139330"/>
    <n v="165487.00938870499"/>
    <n v="1.1877342237041915"/>
    <x v="790"/>
  </r>
  <r>
    <x v="2"/>
    <s v="Athletic"/>
    <x v="0"/>
    <s v="Fila - China"/>
    <s v="Dial"/>
    <x v="1"/>
    <s v="L6 R Tongue Dial S1"/>
    <x v="1"/>
    <n v="142890"/>
    <n v="159563.895386241"/>
    <n v="1.1166904289050388"/>
    <x v="791"/>
  </r>
  <r>
    <x v="2"/>
    <s v="Athletic"/>
    <x v="0"/>
    <s v="Fila - China"/>
    <s v="Dial"/>
    <x v="1"/>
    <s v="L6 R Tongue Dial S1"/>
    <x v="1"/>
    <n v="137650"/>
    <n v="156271.26287879699"/>
    <n v="1.135279788440225"/>
    <x v="792"/>
  </r>
  <r>
    <x v="0"/>
    <s v="Athletic"/>
    <x v="1"/>
    <s v="Adidas Golf"/>
    <s v="Dial"/>
    <x v="35"/>
    <s v="M4 R Housing 25mm Dial B"/>
    <x v="4"/>
    <n v="2910"/>
    <n v="7540"/>
    <n v="2.5910652920962201"/>
    <x v="793"/>
  </r>
  <r>
    <x v="0"/>
    <s v="Athletic"/>
    <x v="1"/>
    <s v="Adidas Golf"/>
    <s v="Dial"/>
    <x v="35"/>
    <s v="M4 R Housing 25mm Dial B"/>
    <x v="4"/>
    <n v="4675"/>
    <n v="12090"/>
    <n v="2.5860962566844918"/>
    <x v="794"/>
  </r>
  <r>
    <x v="0"/>
    <s v="Athletic"/>
    <x v="1"/>
    <s v="Adidas Golf"/>
    <s v="Dial"/>
    <x v="35"/>
    <s v="M4 R Housing 25mm Dial B"/>
    <x v="4"/>
    <n v="975"/>
    <n v="2535"/>
    <n v="2.6"/>
    <x v="795"/>
  </r>
  <r>
    <x v="0"/>
    <s v="Athletic"/>
    <x v="1"/>
    <s v="Adidas Golf"/>
    <s v="Dial"/>
    <x v="35"/>
    <s v="M4 R Housing 25mm Dial B"/>
    <x v="2"/>
    <n v="750"/>
    <n v="1950"/>
    <n v="2.6"/>
    <x v="795"/>
  </r>
  <r>
    <x v="0"/>
    <s v="Athletic"/>
    <x v="1"/>
    <s v="Adidas Golf"/>
    <s v="Dial"/>
    <x v="35"/>
    <s v="M4 R Housing 25mm Dial B"/>
    <x v="0"/>
    <n v="8950"/>
    <n v="23318"/>
    <n v="2.6053631284916201"/>
    <x v="796"/>
  </r>
  <r>
    <x v="0"/>
    <s v="Athletic"/>
    <x v="1"/>
    <s v="Adidas Golf"/>
    <s v="Dial"/>
    <x v="6"/>
    <s v="M4 R Housing 25mm Dial C no Lace Lock"/>
    <x v="0"/>
    <n v="125"/>
    <n v="325"/>
    <n v="2.6"/>
    <x v="795"/>
  </r>
  <r>
    <x v="2"/>
    <s v="Athletic"/>
    <x v="0"/>
    <s v="Anta"/>
    <s v="Dial"/>
    <x v="34"/>
    <s v="L6 R Tongue Dial M Habu"/>
    <x v="1"/>
    <n v="168495"/>
    <n v="155707.57283084301"/>
    <n v="0.92410797252644294"/>
    <x v="797"/>
  </r>
  <r>
    <x v="2"/>
    <s v="Athletic"/>
    <x v="0"/>
    <s v="Fila - China"/>
    <s v="Dial"/>
    <x v="1"/>
    <s v="L6 R Tongue Dial S1"/>
    <x v="1"/>
    <n v="128430"/>
    <n v="149904.64843811799"/>
    <n v="1.1672089732781903"/>
    <x v="798"/>
  </r>
  <r>
    <x v="2"/>
    <s v="Athletic"/>
    <x v="0"/>
    <s v="Fila - China"/>
    <s v="Dial"/>
    <x v="1"/>
    <s v="L6 R Tongue Dial S1"/>
    <x v="1"/>
    <n v="117135"/>
    <n v="138571.687625655"/>
    <n v="1.1830083888304521"/>
    <x v="799"/>
  </r>
  <r>
    <x v="2"/>
    <s v="Athletic"/>
    <x v="0"/>
    <s v="Anta"/>
    <s v="Dial"/>
    <x v="34"/>
    <s v="L6 R Tongue Dial M Habu"/>
    <x v="1"/>
    <n v="165150"/>
    <n v="136054.31518002501"/>
    <n v="0.82382267744489857"/>
    <x v="800"/>
  </r>
  <r>
    <x v="2"/>
    <s v="Athletic"/>
    <x v="0"/>
    <s v="Fila - China"/>
    <s v="Dial"/>
    <x v="1"/>
    <s v="L6 R Tongue Dial S1"/>
    <x v="1"/>
    <n v="119805"/>
    <n v="132840.73503686901"/>
    <n v="1.1088079382068279"/>
    <x v="801"/>
  </r>
  <r>
    <x v="2"/>
    <s v="Athletic"/>
    <x v="0"/>
    <s v="Fila - China"/>
    <s v="Dial"/>
    <x v="1"/>
    <s v="L6 R Tongue Dial S1"/>
    <x v="1"/>
    <n v="111540"/>
    <n v="130966.55582647699"/>
    <n v="1.174166718903326"/>
    <x v="802"/>
  </r>
  <r>
    <x v="0"/>
    <s v="Athletic"/>
    <x v="1"/>
    <s v="Adidas Golf"/>
    <s v="Guide"/>
    <x v="21"/>
    <s v="Lace Guide, BaseTX, 25mm"/>
    <x v="3"/>
    <n v="345"/>
    <n v="155.25"/>
    <n v="0.45"/>
    <x v="220"/>
  </r>
  <r>
    <x v="0"/>
    <s v="Athletic"/>
    <x v="1"/>
    <s v="Adidas Golf"/>
    <s v="Guide"/>
    <x v="21"/>
    <s v="Lace Guide, BaseTX, 25mm"/>
    <x v="3"/>
    <n v="100"/>
    <n v="45"/>
    <n v="0.45"/>
    <x v="220"/>
  </r>
  <r>
    <x v="0"/>
    <s v="Athletic"/>
    <x v="1"/>
    <s v="Adidas Golf"/>
    <s v="Guide"/>
    <x v="21"/>
    <s v="Lace Guide, BaseTX, 25mm"/>
    <x v="0"/>
    <n v="510"/>
    <n v="229.5"/>
    <n v="0.45"/>
    <x v="220"/>
  </r>
  <r>
    <x v="0"/>
    <s v="Athletic"/>
    <x v="1"/>
    <s v="Adidas Golf"/>
    <s v="Guide"/>
    <x v="21"/>
    <s v="Lace Guide, BaseTX, 25mm"/>
    <x v="0"/>
    <n v="675"/>
    <n v="303.75"/>
    <n v="0.45"/>
    <x v="220"/>
  </r>
  <r>
    <x v="0"/>
    <s v="Athletic"/>
    <x v="1"/>
    <s v="Adidas Golf"/>
    <s v="Guide"/>
    <x v="21"/>
    <s v="Lace Guide, BaseTX, 25mm"/>
    <x v="0"/>
    <n v="300"/>
    <n v="135"/>
    <n v="0.45"/>
    <x v="220"/>
  </r>
  <r>
    <x v="0"/>
    <s v="Athletic"/>
    <x v="1"/>
    <s v="Adidas Golf"/>
    <s v="Guide"/>
    <x v="21"/>
    <s v="Lace Guide, BaseTX, 25mm"/>
    <x v="0"/>
    <n v="25"/>
    <n v="11.25"/>
    <n v="0.45"/>
    <x v="220"/>
  </r>
  <r>
    <x v="0"/>
    <s v="Athletic"/>
    <x v="1"/>
    <s v="Adidas Golf"/>
    <s v="Guide"/>
    <x v="21"/>
    <s v="Lace Guide, BaseTX, 25mm"/>
    <x v="0"/>
    <n v="275"/>
    <n v="123.75"/>
    <n v="0.45"/>
    <x v="220"/>
  </r>
  <r>
    <x v="0"/>
    <s v="Athletic"/>
    <x v="1"/>
    <s v="Adidas Golf"/>
    <s v="Guide"/>
    <x v="21"/>
    <s v="Lace Guide, BaseTX, 25mm"/>
    <x v="0"/>
    <n v="2275"/>
    <n v="1023.75"/>
    <n v="0.45"/>
    <x v="220"/>
  </r>
  <r>
    <x v="2"/>
    <s v="Athletic"/>
    <x v="0"/>
    <s v="Anta"/>
    <s v="Dial"/>
    <x v="34"/>
    <s v="L6 R Tongue Dial M Habu"/>
    <x v="1"/>
    <n v="153205"/>
    <n v="129296.328152805"/>
    <n v="0.84394326655660712"/>
    <x v="803"/>
  </r>
  <r>
    <x v="0"/>
    <s v="Athletic"/>
    <x v="1"/>
    <s v="Adidas Golf"/>
    <s v="Guide"/>
    <x v="21"/>
    <s v="Lace Guide, BaseTX, 25mm"/>
    <x v="3"/>
    <n v="470"/>
    <n v="211.5"/>
    <n v="0.45"/>
    <x v="220"/>
  </r>
  <r>
    <x v="0"/>
    <s v="Athletic"/>
    <x v="1"/>
    <s v="Adidas Golf"/>
    <s v="Guide"/>
    <x v="21"/>
    <s v="Lace Guide, BaseTX, 25mm"/>
    <x v="0"/>
    <n v="2500"/>
    <n v="1125"/>
    <n v="0.45"/>
    <x v="220"/>
  </r>
  <r>
    <x v="0"/>
    <s v="Athletic"/>
    <x v="1"/>
    <s v="Adidas Golf"/>
    <s v="Guide"/>
    <x v="21"/>
    <s v="Lace Guide, BaseTX, 25mm"/>
    <x v="0"/>
    <n v="300"/>
    <n v="135"/>
    <n v="0.45"/>
    <x v="220"/>
  </r>
  <r>
    <x v="0"/>
    <s v="Athletic"/>
    <x v="1"/>
    <s v="Adidas Golf"/>
    <s v="Guide"/>
    <x v="21"/>
    <s v="Lace Guide, BaseTX, 25mm"/>
    <x v="0"/>
    <n v="400"/>
    <n v="180"/>
    <n v="0.45"/>
    <x v="220"/>
  </r>
  <r>
    <x v="0"/>
    <s v="Athletic"/>
    <x v="1"/>
    <s v="Adidas Golf"/>
    <s v="Guide"/>
    <x v="21"/>
    <s v="Lace Guide, BaseTX, 25mm"/>
    <x v="0"/>
    <n v="150"/>
    <n v="67.5"/>
    <n v="0.45"/>
    <x v="220"/>
  </r>
  <r>
    <x v="0"/>
    <s v="Athletic"/>
    <x v="1"/>
    <s v="Adidas Golf"/>
    <s v="Guide"/>
    <x v="21"/>
    <s v="Lace Guide, BaseTX, 25mm"/>
    <x v="0"/>
    <n v="425"/>
    <n v="191.25"/>
    <n v="0.45"/>
    <x v="220"/>
  </r>
  <r>
    <x v="0"/>
    <s v="Athletic"/>
    <x v="1"/>
    <s v="Adidas Golf"/>
    <s v="Guide"/>
    <x v="21"/>
    <s v="Lace Guide, BaseTX, 25mm"/>
    <x v="0"/>
    <n v="75"/>
    <n v="33.75"/>
    <n v="0.45"/>
    <x v="220"/>
  </r>
  <r>
    <x v="0"/>
    <s v="Athletic"/>
    <x v="1"/>
    <s v="Adidas Golf"/>
    <s v="Guide"/>
    <x v="21"/>
    <s v="Lace Guide, BaseTX, 25mm"/>
    <x v="3"/>
    <n v="25"/>
    <n v="11.25"/>
    <n v="0.45"/>
    <x v="220"/>
  </r>
  <r>
    <x v="0"/>
    <s v="Athletic"/>
    <x v="1"/>
    <s v="Adidas Golf"/>
    <s v="Guide"/>
    <x v="21"/>
    <s v="Lace Guide, BaseTX, 25mm"/>
    <x v="0"/>
    <n v="1450"/>
    <n v="652.5"/>
    <n v="0.45"/>
    <x v="220"/>
  </r>
  <r>
    <x v="0"/>
    <s v="Athletic"/>
    <x v="1"/>
    <s v="Adidas Golf"/>
    <s v="Guide"/>
    <x v="21"/>
    <s v="Lace Guide, BaseTX, 25mm"/>
    <x v="0"/>
    <n v="75"/>
    <n v="33.75"/>
    <n v="0.45"/>
    <x v="220"/>
  </r>
  <r>
    <x v="0"/>
    <s v="Athletic"/>
    <x v="1"/>
    <s v="Adidas Golf"/>
    <s v="Guide"/>
    <x v="21"/>
    <s v="Lace Guide, BaseTX, 25mm"/>
    <x v="0"/>
    <n v="300"/>
    <n v="135"/>
    <n v="0.45"/>
    <x v="220"/>
  </r>
  <r>
    <x v="0"/>
    <s v="Athletic"/>
    <x v="1"/>
    <s v="Adidas Golf"/>
    <s v="Guide"/>
    <x v="21"/>
    <s v="Lace Guide, BaseTX, 25mm"/>
    <x v="2"/>
    <n v="270"/>
    <n v="121.5"/>
    <n v="0.45"/>
    <x v="220"/>
  </r>
  <r>
    <x v="0"/>
    <s v="Athletic"/>
    <x v="1"/>
    <s v="Adidas Golf"/>
    <s v="Guide"/>
    <x v="21"/>
    <s v="Lace Guide, BaseTX, 25mm"/>
    <x v="2"/>
    <n v="370"/>
    <n v="166.5"/>
    <n v="0.45"/>
    <x v="220"/>
  </r>
  <r>
    <x v="0"/>
    <s v="Athletic"/>
    <x v="1"/>
    <s v="Adidas Golf"/>
    <s v="Guide"/>
    <x v="21"/>
    <s v="Lace Guide, BaseTX, 25mm"/>
    <x v="2"/>
    <n v="1030"/>
    <n v="463.5"/>
    <n v="0.45"/>
    <x v="220"/>
  </r>
  <r>
    <x v="0"/>
    <s v="Athletic"/>
    <x v="1"/>
    <s v="Adidas Golf"/>
    <s v="Guide"/>
    <x v="21"/>
    <s v="Lace Guide, BaseTX, 25mm"/>
    <x v="2"/>
    <n v="10"/>
    <n v="4.5"/>
    <n v="0.45"/>
    <x v="220"/>
  </r>
  <r>
    <x v="0"/>
    <s v="Athletic"/>
    <x v="1"/>
    <s v="Adidas Golf"/>
    <s v="Guide"/>
    <x v="21"/>
    <s v="Lace Guide, BaseTX, 25mm"/>
    <x v="2"/>
    <n v="15"/>
    <n v="6.75"/>
    <n v="0.45"/>
    <x v="220"/>
  </r>
  <r>
    <x v="0"/>
    <s v="Athletic"/>
    <x v="1"/>
    <s v="Adidas Golf"/>
    <s v="Guide"/>
    <x v="21"/>
    <s v="Lace Guide, BaseTX, 25mm"/>
    <x v="3"/>
    <n v="295"/>
    <n v="132.75"/>
    <n v="0.45"/>
    <x v="220"/>
  </r>
  <r>
    <x v="0"/>
    <s v="Athletic"/>
    <x v="1"/>
    <s v="Adidas Golf"/>
    <s v="Guide"/>
    <x v="21"/>
    <s v="Lace Guide, BaseTX, 25mm"/>
    <x v="3"/>
    <n v="10"/>
    <n v="4.5"/>
    <n v="0.45"/>
    <x v="220"/>
  </r>
  <r>
    <x v="0"/>
    <s v="Athletic"/>
    <x v="1"/>
    <s v="Adidas Golf"/>
    <s v="Guide"/>
    <x v="21"/>
    <s v="Lace Guide, BaseTX, 25mm"/>
    <x v="3"/>
    <n v="2170"/>
    <n v="976.5"/>
    <n v="0.45"/>
    <x v="220"/>
  </r>
  <r>
    <x v="0"/>
    <s v="Athletic"/>
    <x v="1"/>
    <s v="Adidas Golf"/>
    <s v="Guide"/>
    <x v="21"/>
    <s v="Lace Guide, BaseTX, 25mm"/>
    <x v="3"/>
    <n v="975"/>
    <n v="438.75"/>
    <n v="0.45"/>
    <x v="220"/>
  </r>
  <r>
    <x v="0"/>
    <s v="Athletic"/>
    <x v="1"/>
    <s v="Adidas Golf"/>
    <s v="Guide"/>
    <x v="21"/>
    <s v="Lace Guide, BaseTX, 25mm"/>
    <x v="0"/>
    <n v="50"/>
    <n v="22.5"/>
    <n v="0.45"/>
    <x v="220"/>
  </r>
  <r>
    <x v="0"/>
    <s v="Athletic"/>
    <x v="1"/>
    <s v="Adidas Golf"/>
    <s v="Guide"/>
    <x v="21"/>
    <s v="Lace Guide, BaseTX, 25mm"/>
    <x v="0"/>
    <n v="4985"/>
    <n v="2243.25"/>
    <n v="0.45"/>
    <x v="220"/>
  </r>
  <r>
    <x v="0"/>
    <s v="Athletic"/>
    <x v="1"/>
    <s v="Adidas Golf"/>
    <s v="Guide"/>
    <x v="21"/>
    <s v="Lace Guide, BaseTX, 25mm"/>
    <x v="0"/>
    <n v="1180"/>
    <n v="531"/>
    <n v="0.45"/>
    <x v="220"/>
  </r>
  <r>
    <x v="0"/>
    <s v="Athletic"/>
    <x v="1"/>
    <s v="Adidas Golf"/>
    <s v="Guide"/>
    <x v="21"/>
    <s v="Lace Guide, BaseTX, 25mm"/>
    <x v="0"/>
    <n v="10"/>
    <n v="4.5"/>
    <n v="0.45"/>
    <x v="220"/>
  </r>
  <r>
    <x v="0"/>
    <s v="Athletic"/>
    <x v="1"/>
    <s v="Adidas Golf"/>
    <s v="Guide"/>
    <x v="21"/>
    <s v="Lace Guide, BaseTX, 25mm"/>
    <x v="0"/>
    <n v="1365"/>
    <n v="614.25"/>
    <n v="0.45"/>
    <x v="220"/>
  </r>
  <r>
    <x v="0"/>
    <s v="Athletic"/>
    <x v="1"/>
    <s v="Adidas Golf"/>
    <s v="Guide"/>
    <x v="21"/>
    <s v="Lace Guide, BaseTX, 25mm"/>
    <x v="0"/>
    <n v="5"/>
    <n v="2.25"/>
    <n v="0.45"/>
    <x v="220"/>
  </r>
  <r>
    <x v="0"/>
    <s v="Athletic"/>
    <x v="1"/>
    <s v="Adidas Golf"/>
    <s v="Guide"/>
    <x v="21"/>
    <s v="Lace Guide, BaseTX, 25mm"/>
    <x v="0"/>
    <n v="750"/>
    <n v="337.5"/>
    <n v="0.45"/>
    <x v="220"/>
  </r>
  <r>
    <x v="0"/>
    <s v="Athletic"/>
    <x v="1"/>
    <s v="Adidas Golf"/>
    <s v="Guide"/>
    <x v="21"/>
    <s v="Lace Guide, BaseTX, 25mm"/>
    <x v="0"/>
    <n v="425"/>
    <n v="191.25"/>
    <n v="0.45"/>
    <x v="220"/>
  </r>
  <r>
    <x v="0"/>
    <s v="Athletic"/>
    <x v="1"/>
    <s v="Adidas Golf"/>
    <s v="Guide"/>
    <x v="21"/>
    <s v="Lace Guide, BaseTX, 25mm"/>
    <x v="0"/>
    <n v="150"/>
    <n v="67.5"/>
    <n v="0.45"/>
    <x v="220"/>
  </r>
  <r>
    <x v="2"/>
    <s v="Athletic"/>
    <x v="0"/>
    <s v="Anta"/>
    <s v="Dial"/>
    <x v="34"/>
    <s v="L6 R Tongue Dial M Habu"/>
    <x v="1"/>
    <n v="160825"/>
    <n v="127689.185645215"/>
    <n v="0.79396353580111922"/>
    <x v="804"/>
  </r>
  <r>
    <x v="0"/>
    <s v="Athletic"/>
    <x v="1"/>
    <s v="Adidas Golf"/>
    <s v="Guide"/>
    <x v="21"/>
    <s v="Lace Guide, BaseTX, 25mm, DWR"/>
    <x v="4"/>
    <n v="3060"/>
    <n v="1836"/>
    <n v="0.6"/>
    <x v="805"/>
  </r>
  <r>
    <x v="0"/>
    <s v="Athletic"/>
    <x v="1"/>
    <s v="Adidas Golf"/>
    <s v="Guide"/>
    <x v="21"/>
    <s v="Lace Guide, BaseTX, 25mm, DWR"/>
    <x v="4"/>
    <n v="370"/>
    <n v="222"/>
    <n v="0.6"/>
    <x v="805"/>
  </r>
  <r>
    <x v="0"/>
    <s v="Athletic"/>
    <x v="1"/>
    <s v="Adidas Golf"/>
    <s v="Guide"/>
    <x v="21"/>
    <s v="Lace Guide, BaseTX, 25mm, DWR"/>
    <x v="4"/>
    <n v="370"/>
    <n v="222"/>
    <n v="0.6"/>
    <x v="805"/>
  </r>
  <r>
    <x v="0"/>
    <s v="Athletic"/>
    <x v="1"/>
    <s v="Adidas Golf"/>
    <s v="Guide"/>
    <x v="21"/>
    <s v="Lace Guide, BaseTX, 25mm, DWR"/>
    <x v="2"/>
    <n v="100"/>
    <n v="60"/>
    <n v="0.6"/>
    <x v="805"/>
  </r>
  <r>
    <x v="0"/>
    <s v="Athletic"/>
    <x v="1"/>
    <s v="Adidas Golf"/>
    <s v="Guide"/>
    <x v="21"/>
    <s v="Lace Guide, BaseTX, 30mm"/>
    <x v="3"/>
    <n v="1920"/>
    <n v="864"/>
    <n v="0.45"/>
    <x v="220"/>
  </r>
  <r>
    <x v="0"/>
    <s v="Athletic"/>
    <x v="1"/>
    <s v="Adidas Golf"/>
    <s v="Guide"/>
    <x v="21"/>
    <s v="Lace Guide, BaseTX, 30mm"/>
    <x v="3"/>
    <n v="1050"/>
    <n v="472.5"/>
    <n v="0.45"/>
    <x v="220"/>
  </r>
  <r>
    <x v="0"/>
    <s v="Athletic"/>
    <x v="1"/>
    <s v="Adidas Golf"/>
    <s v="Guide"/>
    <x v="21"/>
    <s v="Lace Guide, BaseTX, 30mm"/>
    <x v="0"/>
    <n v="100"/>
    <n v="45"/>
    <n v="0.45"/>
    <x v="220"/>
  </r>
  <r>
    <x v="0"/>
    <s v="Athletic"/>
    <x v="1"/>
    <s v="Adidas Golf"/>
    <s v="Guide"/>
    <x v="21"/>
    <s v="Lace Guide, BaseTX, 30mm"/>
    <x v="0"/>
    <n v="475"/>
    <n v="213.75"/>
    <n v="0.45"/>
    <x v="220"/>
  </r>
  <r>
    <x v="0"/>
    <s v="Athletic"/>
    <x v="1"/>
    <s v="Adidas Golf"/>
    <s v="Guide"/>
    <x v="21"/>
    <s v="Lace Guide, BaseTX, 30mm"/>
    <x v="0"/>
    <n v="1350"/>
    <n v="607.5"/>
    <n v="0.45"/>
    <x v="220"/>
  </r>
  <r>
    <x v="0"/>
    <s v="Athletic"/>
    <x v="1"/>
    <s v="Adidas Golf"/>
    <s v="Guide"/>
    <x v="21"/>
    <s v="Lace Guide, BaseTX, 30mm"/>
    <x v="0"/>
    <n v="75"/>
    <n v="33.75"/>
    <n v="0.45"/>
    <x v="220"/>
  </r>
  <r>
    <x v="0"/>
    <s v="Athletic"/>
    <x v="1"/>
    <s v="Adidas Golf"/>
    <s v="Guide"/>
    <x v="21"/>
    <s v="Lace Guide, BaseTX, 30mm"/>
    <x v="0"/>
    <n v="600"/>
    <n v="270"/>
    <n v="0.45"/>
    <x v="220"/>
  </r>
  <r>
    <x v="0"/>
    <s v="Athletic"/>
    <x v="1"/>
    <s v="Adidas Golf"/>
    <s v="Guide"/>
    <x v="21"/>
    <s v="Lace Guide, BaseTX, 30mm"/>
    <x v="0"/>
    <n v="50"/>
    <n v="22.5"/>
    <n v="0.45"/>
    <x v="220"/>
  </r>
  <r>
    <x v="0"/>
    <s v="Athletic"/>
    <x v="1"/>
    <s v="Adidas Golf"/>
    <s v="Guide"/>
    <x v="21"/>
    <s v="Lace Guide, BaseTX, 30mm"/>
    <x v="0"/>
    <n v="1275"/>
    <n v="573.75"/>
    <n v="0.45"/>
    <x v="220"/>
  </r>
  <r>
    <x v="0"/>
    <s v="Athletic"/>
    <x v="1"/>
    <s v="Adidas Golf"/>
    <s v="Guide"/>
    <x v="21"/>
    <s v="Lace Guide, BaseTX, 30mm"/>
    <x v="0"/>
    <n v="2650"/>
    <n v="1192.5"/>
    <n v="0.45"/>
    <x v="220"/>
  </r>
  <r>
    <x v="0"/>
    <s v="Athletic"/>
    <x v="1"/>
    <s v="Adidas Golf"/>
    <s v="Guide"/>
    <x v="21"/>
    <s v="Lace Guide, BaseTX, 30mm"/>
    <x v="0"/>
    <n v="5425"/>
    <n v="2441.25"/>
    <n v="0.45"/>
    <x v="220"/>
  </r>
  <r>
    <x v="0"/>
    <s v="Athletic"/>
    <x v="1"/>
    <s v="Adidas Golf"/>
    <s v="Guide"/>
    <x v="21"/>
    <s v="Lace Guide, BaseTX, 30mm"/>
    <x v="0"/>
    <n v="100"/>
    <n v="45"/>
    <n v="0.45"/>
    <x v="220"/>
  </r>
  <r>
    <x v="2"/>
    <s v="Athletic"/>
    <x v="0"/>
    <s v="Anta"/>
    <s v="Dial"/>
    <x v="34"/>
    <s v="L6 R Tongue Dial M Habu"/>
    <x v="1"/>
    <n v="151100"/>
    <n v="124497.846933237"/>
    <n v="0.82394339466073463"/>
    <x v="806"/>
  </r>
  <r>
    <x v="2"/>
    <s v="Athletic"/>
    <x v="0"/>
    <s v="Anta"/>
    <s v="Dial"/>
    <x v="34"/>
    <s v="L6 R Tongue Dial M Habu"/>
    <x v="1"/>
    <n v="140655"/>
    <n v="119492.00738583499"/>
    <n v="0.84953970627304387"/>
    <x v="807"/>
  </r>
  <r>
    <x v="0"/>
    <s v="Athletic"/>
    <x v="1"/>
    <s v="Adidas Golf"/>
    <s v="Guide"/>
    <x v="21"/>
    <s v="Lace Guide, BaseTX, 30mm"/>
    <x v="0"/>
    <n v="725"/>
    <n v="326.25"/>
    <n v="0.45"/>
    <x v="220"/>
  </r>
  <r>
    <x v="0"/>
    <s v="Athletic"/>
    <x v="1"/>
    <s v="Adidas Golf"/>
    <s v="Guide"/>
    <x v="21"/>
    <s v="Lace Guide, BaseTX, 30mm"/>
    <x v="0"/>
    <n v="275"/>
    <n v="123.75"/>
    <n v="0.45"/>
    <x v="220"/>
  </r>
  <r>
    <x v="0"/>
    <s v="Athletic"/>
    <x v="1"/>
    <s v="Adidas Golf"/>
    <s v="Guide"/>
    <x v="21"/>
    <s v="Lace Guide, BaseTX, 30mm"/>
    <x v="0"/>
    <n v="0"/>
    <n v="0"/>
    <e v="#DIV/0!"/>
    <x v="255"/>
  </r>
  <r>
    <x v="2"/>
    <s v="Athletic"/>
    <x v="0"/>
    <s v="Anta"/>
    <s v="Dial"/>
    <x v="34"/>
    <s v="L6 R Tongue Dial M Habu"/>
    <x v="1"/>
    <n v="128715"/>
    <n v="118951.66949185899"/>
    <n v="0.92414768668654779"/>
    <x v="808"/>
  </r>
  <r>
    <x v="0"/>
    <s v="Athletic"/>
    <x v="1"/>
    <s v="Adidas Golf"/>
    <s v="Guide"/>
    <x v="21"/>
    <s v="Lace Guide, BaseTX, 30mm"/>
    <x v="3"/>
    <n v="160"/>
    <n v="72"/>
    <n v="0.45"/>
    <x v="220"/>
  </r>
  <r>
    <x v="0"/>
    <s v="Athletic"/>
    <x v="1"/>
    <s v="Adidas Golf"/>
    <s v="Guide"/>
    <x v="21"/>
    <s v="Lace Guide, BaseTX, 30mm"/>
    <x v="0"/>
    <n v="725"/>
    <n v="326.25"/>
    <n v="0.45"/>
    <x v="220"/>
  </r>
  <r>
    <x v="0"/>
    <s v="Athletic"/>
    <x v="1"/>
    <s v="Adidas Golf"/>
    <s v="Guide"/>
    <x v="21"/>
    <s v="Lace Guide, BaseTX, 30mm"/>
    <x v="0"/>
    <n v="100"/>
    <n v="45"/>
    <n v="0.45"/>
    <x v="220"/>
  </r>
  <r>
    <x v="0"/>
    <s v="Athletic"/>
    <x v="1"/>
    <s v="Adidas Golf"/>
    <s v="Guide"/>
    <x v="21"/>
    <s v="Lace Guide, BaseTX, 30mm"/>
    <x v="0"/>
    <n v="125"/>
    <n v="56.25"/>
    <n v="0.45"/>
    <x v="220"/>
  </r>
  <r>
    <x v="0"/>
    <s v="Athletic"/>
    <x v="1"/>
    <s v="Adidas Golf"/>
    <s v="Guide"/>
    <x v="21"/>
    <s v="Lace Guide, BaseTX, 30mm"/>
    <x v="0"/>
    <n v="400"/>
    <n v="180"/>
    <n v="0.45"/>
    <x v="220"/>
  </r>
  <r>
    <x v="0"/>
    <s v="Athletic"/>
    <x v="1"/>
    <s v="Adidas Golf"/>
    <s v="Guide"/>
    <x v="21"/>
    <s v="Lace Guide, BaseTX, 30mm"/>
    <x v="0"/>
    <n v="25"/>
    <n v="11.25"/>
    <n v="0.45"/>
    <x v="220"/>
  </r>
  <r>
    <x v="0"/>
    <s v="Athletic"/>
    <x v="1"/>
    <s v="Adidas Golf"/>
    <s v="Guide"/>
    <x v="21"/>
    <s v="Lace Guide, BaseTX, 30mm"/>
    <x v="0"/>
    <n v="100"/>
    <n v="45"/>
    <n v="0.45"/>
    <x v="220"/>
  </r>
  <r>
    <x v="0"/>
    <s v="Athletic"/>
    <x v="1"/>
    <s v="Adidas Golf"/>
    <s v="Guide"/>
    <x v="21"/>
    <s v="Lace Guide, BaseTX, 30mm"/>
    <x v="3"/>
    <n v="680"/>
    <n v="306"/>
    <n v="0.45"/>
    <x v="220"/>
  </r>
  <r>
    <x v="0"/>
    <s v="Athletic"/>
    <x v="1"/>
    <s v="Adidas Golf"/>
    <s v="Guide"/>
    <x v="21"/>
    <s v="Lace Guide, BaseTX, 30mm"/>
    <x v="3"/>
    <n v="300"/>
    <n v="135"/>
    <n v="0.45"/>
    <x v="220"/>
  </r>
  <r>
    <x v="0"/>
    <s v="Athletic"/>
    <x v="1"/>
    <s v="Adidas Golf"/>
    <s v="Guide"/>
    <x v="21"/>
    <s v="Lace Guide, BaseTX, 30mm"/>
    <x v="0"/>
    <n v="1330"/>
    <n v="598.5"/>
    <n v="0.45"/>
    <x v="220"/>
  </r>
  <r>
    <x v="0"/>
    <s v="Athletic"/>
    <x v="1"/>
    <s v="Adidas Golf"/>
    <s v="Guide"/>
    <x v="21"/>
    <s v="Lace Guide, BaseTX, 30mm"/>
    <x v="0"/>
    <n v="375"/>
    <n v="168.75"/>
    <n v="0.45"/>
    <x v="220"/>
  </r>
  <r>
    <x v="0"/>
    <s v="Athletic"/>
    <x v="1"/>
    <s v="Adidas Golf"/>
    <s v="Guide"/>
    <x v="21"/>
    <s v="Lace Guide, BaseTX, 30mm"/>
    <x v="0"/>
    <n v="425"/>
    <n v="191.25"/>
    <n v="0.45"/>
    <x v="220"/>
  </r>
  <r>
    <x v="0"/>
    <s v="Athletic"/>
    <x v="1"/>
    <s v="Adidas Golf"/>
    <s v="Guide"/>
    <x v="21"/>
    <s v="Lace Guide, BaseTX, 30mm"/>
    <x v="0"/>
    <n v="725"/>
    <n v="326.25"/>
    <n v="0.45"/>
    <x v="220"/>
  </r>
  <r>
    <x v="0"/>
    <s v="Athletic"/>
    <x v="1"/>
    <s v="Adidas Golf"/>
    <s v="Guide"/>
    <x v="21"/>
    <s v="Lace Guide, BaseTX, 30mm"/>
    <x v="0"/>
    <n v="475"/>
    <n v="213.75"/>
    <n v="0.45"/>
    <x v="220"/>
  </r>
  <r>
    <x v="0"/>
    <s v="Athletic"/>
    <x v="1"/>
    <s v="Adidas Golf"/>
    <s v="Guide"/>
    <x v="21"/>
    <s v="Lace Guide, BaseTX, 30mm"/>
    <x v="0"/>
    <n v="100"/>
    <n v="45"/>
    <n v="0.45"/>
    <x v="220"/>
  </r>
  <r>
    <x v="2"/>
    <s v="Athletic"/>
    <x v="0"/>
    <s v="Anta"/>
    <s v="Dial"/>
    <x v="34"/>
    <s v="L6 R Tongue Dial M Habu"/>
    <x v="1"/>
    <n v="147485"/>
    <n v="117300.909441535"/>
    <n v="0.79534128515804992"/>
    <x v="809"/>
  </r>
  <r>
    <x v="0"/>
    <s v="Athletic"/>
    <x v="1"/>
    <s v="Adidas Golf"/>
    <s v="Guide"/>
    <x v="21"/>
    <s v="Lace Guide, BaseTX, 6mm"/>
    <x v="4"/>
    <n v="850"/>
    <n v="297.5"/>
    <n v="0.35"/>
    <x v="722"/>
  </r>
  <r>
    <x v="0"/>
    <s v="Athletic"/>
    <x v="1"/>
    <s v="Adidas Golf"/>
    <s v="Guide"/>
    <x v="21"/>
    <s v="Lace Guide, BaseTX, 6mm"/>
    <x v="4"/>
    <n v="5240"/>
    <n v="1834"/>
    <n v="0.35"/>
    <x v="722"/>
  </r>
  <r>
    <x v="0"/>
    <s v="Athletic"/>
    <x v="1"/>
    <s v="Adidas Golf"/>
    <s v="Guide"/>
    <x v="21"/>
    <s v="Lace Guide, BaseTX, 6mm"/>
    <x v="4"/>
    <n v="1100"/>
    <n v="385"/>
    <n v="0.35"/>
    <x v="722"/>
  </r>
  <r>
    <x v="0"/>
    <s v="Athletic"/>
    <x v="1"/>
    <s v="Adidas Golf"/>
    <s v="Guide"/>
    <x v="21"/>
    <s v="Lace Guide, BaseTX, 6mm"/>
    <x v="4"/>
    <n v="1170"/>
    <n v="409.5"/>
    <n v="0.35"/>
    <x v="722"/>
  </r>
  <r>
    <x v="0"/>
    <s v="Athletic"/>
    <x v="1"/>
    <s v="Adidas Golf"/>
    <s v="Guide"/>
    <x v="21"/>
    <s v="Lace Guide, BaseTX, 6mm"/>
    <x v="4"/>
    <n v="2800"/>
    <n v="980"/>
    <n v="0.35"/>
    <x v="722"/>
  </r>
  <r>
    <x v="0"/>
    <s v="Athletic"/>
    <x v="1"/>
    <s v="Adidas Golf"/>
    <s v="Guide"/>
    <x v="21"/>
    <s v="Lace Guide, BaseTX, 6mm"/>
    <x v="4"/>
    <n v="10190"/>
    <n v="3566.5"/>
    <n v="0.35"/>
    <x v="722"/>
  </r>
  <r>
    <x v="0"/>
    <s v="Athletic"/>
    <x v="1"/>
    <s v="Adidas Golf"/>
    <s v="Guide"/>
    <x v="21"/>
    <s v="Lace Guide, BaseTX, 6mm"/>
    <x v="4"/>
    <n v="1750"/>
    <n v="612.5"/>
    <n v="0.35"/>
    <x v="722"/>
  </r>
  <r>
    <x v="0"/>
    <s v="Athletic"/>
    <x v="1"/>
    <s v="Adidas Golf"/>
    <s v="Guide"/>
    <x v="21"/>
    <s v="Lace Guide, BaseTX, 6mm"/>
    <x v="4"/>
    <n v="700"/>
    <n v="245"/>
    <n v="0.35"/>
    <x v="722"/>
  </r>
  <r>
    <x v="0"/>
    <s v="Athletic"/>
    <x v="1"/>
    <s v="Adidas Golf"/>
    <s v="Guide"/>
    <x v="21"/>
    <s v="Lace Guide, BaseTX, 6mm"/>
    <x v="2"/>
    <n v="4630"/>
    <n v="1620.5"/>
    <n v="0.35"/>
    <x v="722"/>
  </r>
  <r>
    <x v="0"/>
    <s v="Athletic"/>
    <x v="1"/>
    <s v="Adidas Golf"/>
    <s v="Guide"/>
    <x v="21"/>
    <s v="Lace Guide, BaseTX, 6mm"/>
    <x v="2"/>
    <n v="5"/>
    <n v="1.75"/>
    <n v="0.35"/>
    <x v="722"/>
  </r>
  <r>
    <x v="0"/>
    <s v="Athletic"/>
    <x v="1"/>
    <s v="Adidas Golf"/>
    <s v="Guide"/>
    <x v="21"/>
    <s v="Lace Guide, BaseTX, 6mm"/>
    <x v="2"/>
    <n v="25"/>
    <n v="8.75"/>
    <n v="0.35"/>
    <x v="722"/>
  </r>
  <r>
    <x v="0"/>
    <s v="Athletic"/>
    <x v="1"/>
    <s v="Adidas Golf"/>
    <s v="Guide"/>
    <x v="21"/>
    <s v="Lace Guide, BaseTX, 6mm"/>
    <x v="2"/>
    <n v="100"/>
    <n v="35"/>
    <n v="0.35"/>
    <x v="722"/>
  </r>
  <r>
    <x v="0"/>
    <s v="Athletic"/>
    <x v="1"/>
    <s v="Adidas Golf"/>
    <s v="Guide"/>
    <x v="21"/>
    <s v="Lace Guide, BaseTX, 6mm"/>
    <x v="2"/>
    <n v="1805"/>
    <n v="631.75"/>
    <n v="0.35"/>
    <x v="722"/>
  </r>
  <r>
    <x v="0"/>
    <s v="Athletic"/>
    <x v="1"/>
    <s v="Adidas Golf"/>
    <s v="Guide"/>
    <x v="21"/>
    <s v="Lace Guide, BaseTX, 6mm"/>
    <x v="2"/>
    <n v="5855"/>
    <n v="2049.25"/>
    <n v="0.35"/>
    <x v="722"/>
  </r>
  <r>
    <x v="0"/>
    <s v="Athletic"/>
    <x v="1"/>
    <s v="Adidas Golf"/>
    <s v="Guide"/>
    <x v="21"/>
    <s v="Lace Guide, BaseTX, 6mm"/>
    <x v="2"/>
    <n v="175"/>
    <n v="61.25"/>
    <n v="0.35"/>
    <x v="722"/>
  </r>
  <r>
    <x v="0"/>
    <s v="Athletic"/>
    <x v="1"/>
    <s v="Adidas Golf"/>
    <s v="Guide"/>
    <x v="21"/>
    <s v="Lace Guide, BaseTX, 6mm"/>
    <x v="3"/>
    <n v="175"/>
    <n v="61.25"/>
    <n v="0.35"/>
    <x v="722"/>
  </r>
  <r>
    <x v="0"/>
    <s v="Athletic"/>
    <x v="1"/>
    <s v="Adidas Golf"/>
    <s v="Guide"/>
    <x v="21"/>
    <s v="Lace Guide, BaseTX, 6mm"/>
    <x v="3"/>
    <n v="940"/>
    <n v="329"/>
    <n v="0.35"/>
    <x v="722"/>
  </r>
  <r>
    <x v="0"/>
    <s v="Athletic"/>
    <x v="1"/>
    <s v="Adidas Golf"/>
    <s v="Guide"/>
    <x v="21"/>
    <s v="Lace Guide, BaseTX, 6mm"/>
    <x v="3"/>
    <n v="155"/>
    <n v="54.25"/>
    <n v="0.35"/>
    <x v="722"/>
  </r>
  <r>
    <x v="0"/>
    <s v="Athletic"/>
    <x v="1"/>
    <s v="Adidas Golf"/>
    <s v="Guide"/>
    <x v="21"/>
    <s v="Lace Guide, BaseTX, 6mm"/>
    <x v="0"/>
    <n v="330"/>
    <n v="115.5"/>
    <n v="0.35"/>
    <x v="722"/>
  </r>
  <r>
    <x v="0"/>
    <s v="Athletic"/>
    <x v="1"/>
    <s v="Adidas Golf"/>
    <s v="Guide"/>
    <x v="21"/>
    <s v="Lace Guide, BaseTX, 6mm"/>
    <x v="4"/>
    <n v="170"/>
    <n v="59.5"/>
    <n v="0.35"/>
    <x v="722"/>
  </r>
  <r>
    <x v="0"/>
    <s v="Athletic"/>
    <x v="1"/>
    <s v="Adidas Golf"/>
    <s v="Guide"/>
    <x v="21"/>
    <s v="Lace Guide, BaseTX, 6mm"/>
    <x v="4"/>
    <n v="700"/>
    <n v="245"/>
    <n v="0.35"/>
    <x v="722"/>
  </r>
  <r>
    <x v="0"/>
    <s v="Athletic"/>
    <x v="1"/>
    <s v="Adidas Golf"/>
    <s v="Guide"/>
    <x v="21"/>
    <s v="Lace Guide, BaseTX, 6mm"/>
    <x v="4"/>
    <n v="115"/>
    <n v="40.25"/>
    <n v="0.35"/>
    <x v="722"/>
  </r>
  <r>
    <x v="0"/>
    <s v="Athletic"/>
    <x v="1"/>
    <s v="Adidas Golf"/>
    <s v="Guide"/>
    <x v="21"/>
    <s v="Lace Guide, BaseTX, 6mm"/>
    <x v="0"/>
    <n v="135"/>
    <n v="47.25"/>
    <n v="0.35"/>
    <x v="722"/>
  </r>
  <r>
    <x v="0"/>
    <s v="Athletic"/>
    <x v="1"/>
    <s v="Adidas Golf"/>
    <s v="Guide"/>
    <x v="21"/>
    <s v="Lace Guide, BaseTX, 8mm"/>
    <x v="4"/>
    <n v="310"/>
    <n v="108.5"/>
    <n v="0.35"/>
    <x v="722"/>
  </r>
  <r>
    <x v="0"/>
    <s v="Athletic"/>
    <x v="1"/>
    <s v="Adidas Golf"/>
    <s v="Guide"/>
    <x v="21"/>
    <s v="Lace Guide, BaseTX, 8mm"/>
    <x v="4"/>
    <n v="440"/>
    <n v="154"/>
    <n v="0.35"/>
    <x v="722"/>
  </r>
  <r>
    <x v="0"/>
    <s v="Athletic"/>
    <x v="1"/>
    <s v="Adidas Golf"/>
    <s v="Guide"/>
    <x v="21"/>
    <s v="Lace Guide, BaseTX, 8mm"/>
    <x v="4"/>
    <n v="150"/>
    <n v="52.5"/>
    <n v="0.35"/>
    <x v="722"/>
  </r>
  <r>
    <x v="0"/>
    <s v="Athletic"/>
    <x v="1"/>
    <s v="Adidas Golf"/>
    <s v="Guide"/>
    <x v="21"/>
    <s v="Lace Guide, BaseTX, 8mm"/>
    <x v="4"/>
    <n v="50"/>
    <n v="17.5"/>
    <n v="0.35"/>
    <x v="722"/>
  </r>
  <r>
    <x v="0"/>
    <s v="Athletic"/>
    <x v="1"/>
    <s v="Adidas Golf"/>
    <s v="Guide"/>
    <x v="21"/>
    <s v="Lace Guide, BaseTX, 8mm"/>
    <x v="2"/>
    <n v="300"/>
    <n v="105"/>
    <n v="0.35"/>
    <x v="722"/>
  </r>
  <r>
    <x v="0"/>
    <s v="Athletic"/>
    <x v="1"/>
    <s v="Adidas Golf"/>
    <s v="Guide"/>
    <x v="21"/>
    <s v="Lace Guide, BaseTX, 8mm"/>
    <x v="2"/>
    <n v="50"/>
    <n v="17.5"/>
    <n v="0.35"/>
    <x v="722"/>
  </r>
  <r>
    <x v="0"/>
    <s v="Athletic"/>
    <x v="1"/>
    <s v="Adidas Golf"/>
    <s v="Guide"/>
    <x v="21"/>
    <s v="Lace Guide, BaseTX, 8mm"/>
    <x v="2"/>
    <n v="320"/>
    <n v="112"/>
    <n v="0.35"/>
    <x v="722"/>
  </r>
  <r>
    <x v="0"/>
    <s v="Athletic"/>
    <x v="1"/>
    <s v="Adidas Golf"/>
    <s v="Guide"/>
    <x v="21"/>
    <s v="Lace Guide, BaseTX, 8mm"/>
    <x v="2"/>
    <n v="2735"/>
    <n v="957.25"/>
    <n v="0.35"/>
    <x v="722"/>
  </r>
  <r>
    <x v="0"/>
    <s v="Athletic"/>
    <x v="1"/>
    <s v="Adidas Golf"/>
    <s v="Guide"/>
    <x v="21"/>
    <s v="Lace Guide, BaseTX, 8mm"/>
    <x v="3"/>
    <n v="5"/>
    <n v="1.75"/>
    <n v="0.35"/>
    <x v="722"/>
  </r>
  <r>
    <x v="0"/>
    <s v="Athletic"/>
    <x v="1"/>
    <s v="Adidas Golf"/>
    <s v="Guide"/>
    <x v="21"/>
    <s v="Lace Guide, BaseTX, 8mm"/>
    <x v="3"/>
    <n v="1350"/>
    <n v="472.5"/>
    <n v="0.35"/>
    <x v="722"/>
  </r>
  <r>
    <x v="0"/>
    <s v="Athletic"/>
    <x v="1"/>
    <s v="Adidas Golf"/>
    <s v="Guide"/>
    <x v="21"/>
    <s v="Lace Guide, BaseTX, 8mm"/>
    <x v="3"/>
    <n v="15"/>
    <n v="5.25"/>
    <n v="0.35"/>
    <x v="722"/>
  </r>
  <r>
    <x v="0"/>
    <s v="Athletic"/>
    <x v="1"/>
    <s v="Adidas Golf"/>
    <s v="Guide"/>
    <x v="21"/>
    <s v="Lace Guide, BaseTX, 8mm"/>
    <x v="3"/>
    <n v="1385"/>
    <n v="484.75"/>
    <n v="0.35"/>
    <x v="722"/>
  </r>
  <r>
    <x v="0"/>
    <s v="Athletic"/>
    <x v="1"/>
    <s v="Adidas Golf"/>
    <s v="Guide"/>
    <x v="21"/>
    <s v="Lace Guide, BaseTX, 8mm"/>
    <x v="3"/>
    <n v="1510"/>
    <n v="528.5"/>
    <n v="0.35"/>
    <x v="722"/>
  </r>
  <r>
    <x v="0"/>
    <s v="Athletic"/>
    <x v="1"/>
    <s v="Adidas Golf"/>
    <s v="Guide"/>
    <x v="21"/>
    <s v="Lace Guide, BaseTX, 8mm"/>
    <x v="3"/>
    <n v="500"/>
    <n v="175"/>
    <n v="0.35"/>
    <x v="722"/>
  </r>
  <r>
    <x v="0"/>
    <s v="Athletic"/>
    <x v="1"/>
    <s v="Adidas Golf"/>
    <s v="Guide"/>
    <x v="21"/>
    <s v="Lace Guide, BaseTX, 8mm"/>
    <x v="3"/>
    <n v="25"/>
    <n v="8.75"/>
    <n v="0.35"/>
    <x v="722"/>
  </r>
  <r>
    <x v="0"/>
    <s v="Athletic"/>
    <x v="1"/>
    <s v="Adidas Golf"/>
    <s v="Guide"/>
    <x v="21"/>
    <s v="Lace Guide, BaseTX, 8mm"/>
    <x v="0"/>
    <n v="500"/>
    <n v="175"/>
    <n v="0.35"/>
    <x v="722"/>
  </r>
  <r>
    <x v="0"/>
    <s v="Athletic"/>
    <x v="1"/>
    <s v="Adidas Golf"/>
    <s v="Guide"/>
    <x v="21"/>
    <s v="Lace Guide, BaseTX, 8mm"/>
    <x v="0"/>
    <n v="1645"/>
    <n v="575.75"/>
    <n v="0.35"/>
    <x v="722"/>
  </r>
  <r>
    <x v="0"/>
    <s v="Athletic"/>
    <x v="1"/>
    <s v="Adidas Golf"/>
    <s v="Guide"/>
    <x v="21"/>
    <s v="Lace Guide, BaseTX, 8mm"/>
    <x v="0"/>
    <n v="140"/>
    <n v="49"/>
    <n v="0.35"/>
    <x v="722"/>
  </r>
  <r>
    <x v="0"/>
    <s v="Athletic"/>
    <x v="1"/>
    <s v="Adidas Golf"/>
    <s v="Guide"/>
    <x v="21"/>
    <s v="Lace Guide, BaseTX, 8mm"/>
    <x v="0"/>
    <n v="250"/>
    <n v="87.5"/>
    <n v="0.35"/>
    <x v="722"/>
  </r>
  <r>
    <x v="0"/>
    <s v="Athletic"/>
    <x v="1"/>
    <s v="Adidas Golf"/>
    <s v="Guide"/>
    <x v="21"/>
    <s v="Lace Guide, BaseTX, 8mm"/>
    <x v="0"/>
    <n v="225"/>
    <n v="78.75"/>
    <n v="0.35"/>
    <x v="722"/>
  </r>
  <r>
    <x v="0"/>
    <s v="Athletic"/>
    <x v="1"/>
    <s v="Adidas Golf"/>
    <s v="Guide"/>
    <x v="21"/>
    <s v="Lace Guide, BaseTX, 8mm"/>
    <x v="0"/>
    <n v="200"/>
    <n v="70"/>
    <n v="0.35"/>
    <x v="722"/>
  </r>
  <r>
    <x v="2"/>
    <s v="Athletic"/>
    <x v="0"/>
    <s v="Anta"/>
    <s v="Dial"/>
    <x v="34"/>
    <s v="L6 R Tongue Dial M Habu"/>
    <x v="1"/>
    <n v="143190"/>
    <n v="114004.847653171"/>
    <n v="0.79617883688226132"/>
    <x v="810"/>
  </r>
  <r>
    <x v="2"/>
    <s v="Athletic"/>
    <x v="0"/>
    <s v="Anta"/>
    <s v="Dial"/>
    <x v="34"/>
    <s v="L6 R Tongue Dial M Habu"/>
    <x v="1"/>
    <n v="130685"/>
    <n v="111017.85109212701"/>
    <n v="0.84950722035525883"/>
    <x v="811"/>
  </r>
  <r>
    <x v="2"/>
    <s v="Athletic"/>
    <x v="0"/>
    <s v="Fila - China"/>
    <s v="Dial"/>
    <x v="1"/>
    <s v="L6 R Tongue Dial S1"/>
    <x v="1"/>
    <n v="99165"/>
    <n v="110008.747854959"/>
    <n v="1.1093505556895982"/>
    <x v="812"/>
  </r>
  <r>
    <x v="2"/>
    <s v="Athletic"/>
    <x v="0"/>
    <s v="Fila - China"/>
    <s v="Dial"/>
    <x v="1"/>
    <s v="L6 R Tongue Dial S1"/>
    <x v="1"/>
    <n v="97170"/>
    <n v="107811.72143789299"/>
    <n v="1.1095165322413605"/>
    <x v="813"/>
  </r>
  <r>
    <x v="2"/>
    <s v="Athletic"/>
    <x v="0"/>
    <s v="Anta"/>
    <s v="Dial"/>
    <x v="34"/>
    <s v="L6 R Tongue Dial M Habu"/>
    <x v="1"/>
    <n v="126545"/>
    <n v="106792.723349785"/>
    <n v="0.84391104626642688"/>
    <x v="814"/>
  </r>
  <r>
    <x v="0"/>
    <s v="Athletic"/>
    <x v="1"/>
    <s v="Adidas Golf"/>
    <s v="Guide"/>
    <x v="21"/>
    <s v="Lace Guide, BaseTX, 8mm"/>
    <x v="4"/>
    <n v="740"/>
    <n v="259"/>
    <n v="0.35"/>
    <x v="722"/>
  </r>
  <r>
    <x v="0"/>
    <s v="Athletic"/>
    <x v="1"/>
    <s v="Adidas Golf"/>
    <s v="Guide"/>
    <x v="21"/>
    <s v="Lace Guide, BaseTX, 8mm"/>
    <x v="4"/>
    <n v="100"/>
    <n v="35"/>
    <n v="0.35"/>
    <x v="722"/>
  </r>
  <r>
    <x v="0"/>
    <s v="Athletic"/>
    <x v="1"/>
    <s v="Adidas Golf"/>
    <s v="Guide"/>
    <x v="21"/>
    <s v="Lace Guide, BaseTX, 8mm"/>
    <x v="4"/>
    <n v="200"/>
    <n v="70"/>
    <n v="0.35"/>
    <x v="722"/>
  </r>
  <r>
    <x v="0"/>
    <s v="Athletic"/>
    <x v="1"/>
    <s v="Adidas Golf"/>
    <s v="Guide"/>
    <x v="21"/>
    <s v="Lace Guide, BaseTX, 8mm"/>
    <x v="4"/>
    <n v="300"/>
    <n v="105"/>
    <n v="0.35"/>
    <x v="722"/>
  </r>
  <r>
    <x v="0"/>
    <s v="Athletic"/>
    <x v="1"/>
    <s v="Adidas Golf"/>
    <s v="Guide"/>
    <x v="21"/>
    <s v="Lace Guide, BaseTX, 8mm"/>
    <x v="2"/>
    <n v="150"/>
    <n v="52.5"/>
    <n v="0.35"/>
    <x v="722"/>
  </r>
  <r>
    <x v="0"/>
    <s v="Athletic"/>
    <x v="1"/>
    <s v="Adidas Golf"/>
    <s v="Guide"/>
    <x v="21"/>
    <s v="Lace Guide, BaseTX, 8mm"/>
    <x v="2"/>
    <n v="5"/>
    <n v="1.75"/>
    <n v="0.35"/>
    <x v="722"/>
  </r>
  <r>
    <x v="0"/>
    <s v="Athletic"/>
    <x v="1"/>
    <s v="Adidas Golf"/>
    <s v="Guide"/>
    <x v="21"/>
    <s v="Lace Guide, BaseTX, 8mm"/>
    <x v="2"/>
    <n v="905"/>
    <n v="316.75"/>
    <n v="0.35"/>
    <x v="722"/>
  </r>
  <r>
    <x v="0"/>
    <s v="Athletic"/>
    <x v="1"/>
    <s v="Adidas Golf"/>
    <s v="Guide"/>
    <x v="21"/>
    <s v="Lace Guide, BaseTX, 8mm"/>
    <x v="3"/>
    <n v="5"/>
    <n v="1.75"/>
    <n v="0.35"/>
    <x v="722"/>
  </r>
  <r>
    <x v="0"/>
    <s v="Athletic"/>
    <x v="1"/>
    <s v="Adidas Golf"/>
    <s v="Guide"/>
    <x v="21"/>
    <s v="Lace Guide, BaseTX, 8mm"/>
    <x v="3"/>
    <n v="415"/>
    <n v="145.25"/>
    <n v="0.35"/>
    <x v="722"/>
  </r>
  <r>
    <x v="0"/>
    <s v="Athletic"/>
    <x v="1"/>
    <s v="Adidas Golf"/>
    <s v="Guide"/>
    <x v="21"/>
    <s v="Lace Guide, BaseTX, 8mm"/>
    <x v="3"/>
    <n v="10"/>
    <n v="3.5"/>
    <n v="0.35"/>
    <x v="722"/>
  </r>
  <r>
    <x v="0"/>
    <s v="Athletic"/>
    <x v="1"/>
    <s v="Adidas Golf"/>
    <s v="Guide"/>
    <x v="21"/>
    <s v="Lace Guide, BaseTX, 8mm"/>
    <x v="3"/>
    <n v="605"/>
    <n v="211.75"/>
    <n v="0.35"/>
    <x v="722"/>
  </r>
  <r>
    <x v="0"/>
    <s v="Athletic"/>
    <x v="1"/>
    <s v="Adidas Golf"/>
    <s v="Guide"/>
    <x v="21"/>
    <s v="Lace Guide, BaseTX, 8mm"/>
    <x v="3"/>
    <n v="245"/>
    <n v="85.75"/>
    <n v="0.35"/>
    <x v="722"/>
  </r>
  <r>
    <x v="0"/>
    <s v="Athletic"/>
    <x v="1"/>
    <s v="Adidas Golf"/>
    <s v="Guide"/>
    <x v="21"/>
    <s v="Lace Guide, BaseTX, 8mm"/>
    <x v="3"/>
    <n v="5"/>
    <n v="1.75"/>
    <n v="0.35"/>
    <x v="722"/>
  </r>
  <r>
    <x v="0"/>
    <s v="Athletic"/>
    <x v="1"/>
    <s v="Adidas Golf"/>
    <s v="Guide"/>
    <x v="21"/>
    <s v="Lace Guide, BaseTX, 8mm"/>
    <x v="0"/>
    <n v="695"/>
    <n v="243.25"/>
    <n v="0.35"/>
    <x v="722"/>
  </r>
  <r>
    <x v="0"/>
    <s v="Athletic"/>
    <x v="1"/>
    <s v="Adidas Golf"/>
    <s v="Guide"/>
    <x v="21"/>
    <s v="Lace Guide, BaseTX, 8mm"/>
    <x v="0"/>
    <n v="40"/>
    <n v="14"/>
    <n v="0.35"/>
    <x v="722"/>
  </r>
  <r>
    <x v="0"/>
    <s v="Athletic"/>
    <x v="1"/>
    <s v="Adidas Golf"/>
    <s v="Guide"/>
    <x v="21"/>
    <s v="Lace Guide, BaseTX, 8mm"/>
    <x v="0"/>
    <n v="50"/>
    <n v="17.5"/>
    <n v="0.35"/>
    <x v="722"/>
  </r>
  <r>
    <x v="0"/>
    <s v="Athletic"/>
    <x v="1"/>
    <s v="Adidas Golf"/>
    <s v="Guide"/>
    <x v="21"/>
    <s v="Lace Guide, BaseTX, 8mm"/>
    <x v="0"/>
    <n v="100"/>
    <n v="35"/>
    <n v="0.35"/>
    <x v="722"/>
  </r>
  <r>
    <x v="0"/>
    <s v="Athletic"/>
    <x v="1"/>
    <s v="Adidas Golf"/>
    <s v="Guide"/>
    <x v="21"/>
    <s v="Lace Guide, BaseTX, 8mm"/>
    <x v="0"/>
    <n v="25"/>
    <n v="8.75"/>
    <n v="0.35"/>
    <x v="722"/>
  </r>
  <r>
    <x v="0"/>
    <s v="Athletic"/>
    <x v="1"/>
    <s v="Adidas Golf"/>
    <s v="Guide"/>
    <x v="21"/>
    <s v="Lace Guide, Webbing, Polyester, 6mm"/>
    <x v="5"/>
    <n v="770"/>
    <n v="273.35000000000002"/>
    <n v="0.35500000000000004"/>
    <x v="815"/>
  </r>
  <r>
    <x v="0"/>
    <s v="Athletic"/>
    <x v="1"/>
    <s v="Adidas Golf"/>
    <s v="Guide"/>
    <x v="21"/>
    <s v="Lace Guide, Webbing, Polyester, 6mm"/>
    <x v="5"/>
    <n v="30"/>
    <n v="10.65"/>
    <n v="0.35500000000000004"/>
    <x v="815"/>
  </r>
  <r>
    <x v="0"/>
    <s v="Athletic"/>
    <x v="1"/>
    <s v="Adidas Golf"/>
    <s v="Guide"/>
    <x v="21"/>
    <s v="Lace Guide, Webbing, Polyester, 8mm"/>
    <x v="5"/>
    <n v="510"/>
    <n v="181.05"/>
    <n v="0.35500000000000004"/>
    <x v="815"/>
  </r>
  <r>
    <x v="0"/>
    <s v="Athletic"/>
    <x v="1"/>
    <s v="Adidas Golf"/>
    <s v="Guide"/>
    <x v="21"/>
    <s v="Webbing 6mm- 15-1119 TPX"/>
    <x v="5"/>
    <n v="1220"/>
    <n v="433.11"/>
    <n v="0.35500819672131151"/>
    <x v="816"/>
  </r>
  <r>
    <x v="0"/>
    <s v="Athletic"/>
    <x v="1"/>
    <s v="Adidas Golf"/>
    <s v="Guide"/>
    <x v="21"/>
    <s v="Webbing 6mm- 19-0808 TPX"/>
    <x v="5"/>
    <n v="20"/>
    <n v="7.1"/>
    <n v="0.35499999999999998"/>
    <x v="817"/>
  </r>
  <r>
    <x v="0"/>
    <s v="Athletic"/>
    <x v="1"/>
    <s v="Adidas Golf"/>
    <s v="Guide"/>
    <x v="21"/>
    <s v="Webbing 6mm- 19-0808 TPX"/>
    <x v="5"/>
    <n v="460"/>
    <n v="163.30000000000001"/>
    <n v="0.35500000000000004"/>
    <x v="815"/>
  </r>
  <r>
    <x v="0"/>
    <s v="Athletic"/>
    <x v="1"/>
    <s v="Adidas Golf"/>
    <s v="Guide"/>
    <x v="21"/>
    <s v="Webbing 8mm- 12-0741 TPX"/>
    <x v="5"/>
    <n v="760"/>
    <n v="269.8"/>
    <n v="0.35500000000000004"/>
    <x v="815"/>
  </r>
  <r>
    <x v="0"/>
    <s v="Athletic"/>
    <x v="1"/>
    <s v="Adidas Golf"/>
    <s v="Guide"/>
    <x v="12"/>
    <s v="Lace Guide,  FormTX, 10mm"/>
    <x v="3"/>
    <n v="24200"/>
    <n v="3388"/>
    <n v="0.14000000000000001"/>
    <x v="106"/>
  </r>
  <r>
    <x v="0"/>
    <s v="Athletic"/>
    <x v="1"/>
    <s v="Adidas Golf"/>
    <s v="Guide"/>
    <x v="12"/>
    <s v="Lace Guide,  FormTX, 10mm"/>
    <x v="3"/>
    <n v="5200"/>
    <n v="728"/>
    <n v="0.14000000000000001"/>
    <x v="106"/>
  </r>
  <r>
    <x v="0"/>
    <s v="Athletic"/>
    <x v="1"/>
    <s v="Adidas Golf"/>
    <s v="Guide"/>
    <x v="12"/>
    <s v="Lace Guide,  FormTX, 10mm"/>
    <x v="3"/>
    <n v="400"/>
    <n v="56"/>
    <n v="0.14000000000000001"/>
    <x v="106"/>
  </r>
  <r>
    <x v="0"/>
    <s v="Athletic"/>
    <x v="1"/>
    <s v="Adidas Golf"/>
    <s v="Guide"/>
    <x v="12"/>
    <s v="Lace Guide,  FormTX, 10mm"/>
    <x v="0"/>
    <n v="26400"/>
    <n v="3696"/>
    <n v="0.14000000000000001"/>
    <x v="106"/>
  </r>
  <r>
    <x v="0"/>
    <s v="Athletic"/>
    <x v="1"/>
    <s v="Adidas Golf"/>
    <s v="Guide"/>
    <x v="12"/>
    <s v="Lace Guide,  FormTX, 10mm"/>
    <x v="0"/>
    <n v="89900"/>
    <n v="12586"/>
    <n v="0.14000000000000001"/>
    <x v="106"/>
  </r>
  <r>
    <x v="0"/>
    <s v="Athletic"/>
    <x v="1"/>
    <s v="Adidas Golf"/>
    <s v="Guide"/>
    <x v="12"/>
    <s v="Lace Guide,  FormTX, 10mm"/>
    <x v="0"/>
    <n v="91400"/>
    <n v="12796"/>
    <n v="0.14000000000000001"/>
    <x v="106"/>
  </r>
  <r>
    <x v="0"/>
    <s v="Athletic"/>
    <x v="1"/>
    <s v="Adidas Golf"/>
    <s v="Guide"/>
    <x v="12"/>
    <s v="Lace Guide,  FormTX, 10mm"/>
    <x v="0"/>
    <n v="10300"/>
    <n v="1442"/>
    <n v="0.14000000000000001"/>
    <x v="106"/>
  </r>
  <r>
    <x v="0"/>
    <s v="Athletic"/>
    <x v="1"/>
    <s v="Adidas Golf"/>
    <s v="Guide"/>
    <x v="12"/>
    <s v="Lace Guide,  FormTX, 10mm"/>
    <x v="0"/>
    <n v="6500"/>
    <n v="910"/>
    <n v="0.14000000000000001"/>
    <x v="106"/>
  </r>
  <r>
    <x v="0"/>
    <s v="Athletic"/>
    <x v="1"/>
    <s v="Adidas Golf"/>
    <s v="Guide"/>
    <x v="12"/>
    <s v="Lace Guide,  FormTX, 10mm"/>
    <x v="0"/>
    <n v="141800"/>
    <n v="19852"/>
    <n v="0.14000000000000001"/>
    <x v="106"/>
  </r>
  <r>
    <x v="0"/>
    <s v="Athletic"/>
    <x v="1"/>
    <s v="Adidas Golf"/>
    <s v="Guide"/>
    <x v="12"/>
    <s v="Lace Guide,  FormTX, 10mm"/>
    <x v="0"/>
    <n v="5600"/>
    <n v="784"/>
    <n v="0.14000000000000001"/>
    <x v="106"/>
  </r>
  <r>
    <x v="0"/>
    <s v="Athletic"/>
    <x v="1"/>
    <s v="Adidas Golf"/>
    <s v="Guide"/>
    <x v="12"/>
    <s v="Lace Guide,  FormTX, 10mm"/>
    <x v="0"/>
    <n v="100"/>
    <n v="14"/>
    <n v="0.14000000000000001"/>
    <x v="106"/>
  </r>
  <r>
    <x v="0"/>
    <s v="Athletic"/>
    <x v="1"/>
    <s v="Adidas Golf"/>
    <s v="Guide"/>
    <x v="12"/>
    <s v="Lace Guide,  FormTX, 10mm"/>
    <x v="0"/>
    <n v="200"/>
    <n v="28"/>
    <n v="0.14000000000000001"/>
    <x v="106"/>
  </r>
  <r>
    <x v="2"/>
    <s v="Athletic"/>
    <x v="0"/>
    <s v="Anta"/>
    <s v="Dial"/>
    <x v="34"/>
    <s v="L6 R Tongue Dial M Habu"/>
    <x v="1"/>
    <n v="109805"/>
    <n v="101467.654827137"/>
    <n v="0.92407135218921721"/>
    <x v="818"/>
  </r>
  <r>
    <x v="2"/>
    <s v="Athletic"/>
    <x v="0"/>
    <s v="Anta"/>
    <s v="Dial"/>
    <x v="34"/>
    <s v="L6 R Tongue Dial M Habu"/>
    <x v="1"/>
    <n v="108375"/>
    <n v="93406.157670513901"/>
    <n v="0.86187919419159309"/>
    <x v="819"/>
  </r>
  <r>
    <x v="2"/>
    <s v="Athletic"/>
    <x v="0"/>
    <s v="Fila - China"/>
    <s v="Dial"/>
    <x v="1"/>
    <s v="L6 R Tongue Dial S1"/>
    <x v="1"/>
    <n v="81500"/>
    <n v="92488.301633230803"/>
    <n v="1.1348257869108074"/>
    <x v="820"/>
  </r>
  <r>
    <x v="0"/>
    <s v="Athletic"/>
    <x v="1"/>
    <s v="Adidas Golf"/>
    <s v="Guide"/>
    <x v="12"/>
    <s v="Lace Guide,  FormTX, 10mmBlack"/>
    <x v="3"/>
    <n v="4500"/>
    <n v="630"/>
    <n v="0.14000000000000001"/>
    <x v="106"/>
  </r>
  <r>
    <x v="0"/>
    <s v="Athletic"/>
    <x v="1"/>
    <s v="Adidas Golf"/>
    <s v="Guide"/>
    <x v="12"/>
    <s v="Lace Guide,  FormTX, 10mmBlack"/>
    <x v="0"/>
    <n v="15000"/>
    <n v="2100"/>
    <n v="0.14000000000000001"/>
    <x v="106"/>
  </r>
  <r>
    <x v="0"/>
    <s v="Athletic"/>
    <x v="1"/>
    <s v="Adidas Golf"/>
    <s v="Guide"/>
    <x v="12"/>
    <s v="Lace Guide,  FormTX, 10mmBlack"/>
    <x v="0"/>
    <n v="56500"/>
    <n v="7910"/>
    <n v="0.14000000000000001"/>
    <x v="106"/>
  </r>
  <r>
    <x v="0"/>
    <s v="Athletic"/>
    <x v="1"/>
    <s v="Adidas Golf"/>
    <s v="Guide"/>
    <x v="12"/>
    <s v="Lace Guide,  FormTX, 10mmBlack"/>
    <x v="0"/>
    <n v="3700"/>
    <n v="518"/>
    <n v="0.14000000000000001"/>
    <x v="106"/>
  </r>
  <r>
    <x v="0"/>
    <s v="Athletic"/>
    <x v="1"/>
    <s v="Adidas Golf"/>
    <s v="Guide"/>
    <x v="12"/>
    <s v="Lace Guide,  FormTX, 10mmBlack"/>
    <x v="0"/>
    <n v="42800"/>
    <n v="5992"/>
    <n v="0.14000000000000001"/>
    <x v="106"/>
  </r>
  <r>
    <x v="0"/>
    <s v="Athletic"/>
    <x v="1"/>
    <s v="Adidas Golf"/>
    <s v="Guide"/>
    <x v="12"/>
    <s v="Lace Guide,  FormTX, 10mmBlack"/>
    <x v="0"/>
    <n v="2100"/>
    <n v="294"/>
    <n v="0.14000000000000001"/>
    <x v="106"/>
  </r>
  <r>
    <x v="0"/>
    <s v="Athletic"/>
    <x v="1"/>
    <s v="Adidas Golf"/>
    <s v="Guide"/>
    <x v="12"/>
    <s v="Lace Guide,  FormTX, 10mmBlack"/>
    <x v="0"/>
    <n v="100"/>
    <n v="14"/>
    <n v="0.14000000000000001"/>
    <x v="106"/>
  </r>
  <r>
    <x v="0"/>
    <s v="Athletic"/>
    <x v="1"/>
    <s v="Adidas Golf"/>
    <s v="Guide"/>
    <x v="12"/>
    <s v="Lace Guide,  FormTX, 15mm"/>
    <x v="4"/>
    <n v="200"/>
    <n v="28"/>
    <n v="0.14000000000000001"/>
    <x v="106"/>
  </r>
  <r>
    <x v="0"/>
    <s v="Athletic"/>
    <x v="1"/>
    <s v="Adidas Golf"/>
    <s v="Guide"/>
    <x v="12"/>
    <s v="Lace Guide,  FormTX, 15mm"/>
    <x v="4"/>
    <n v="21100"/>
    <n v="2954"/>
    <n v="0.14000000000000001"/>
    <x v="106"/>
  </r>
  <r>
    <x v="0"/>
    <s v="Athletic"/>
    <x v="1"/>
    <s v="Adidas Golf"/>
    <s v="Guide"/>
    <x v="12"/>
    <s v="Lace Guide,  FormTX, 15mm"/>
    <x v="2"/>
    <n v="2100"/>
    <n v="294"/>
    <n v="0.14000000000000001"/>
    <x v="106"/>
  </r>
  <r>
    <x v="0"/>
    <s v="Athletic"/>
    <x v="1"/>
    <s v="Adidas Golf"/>
    <s v="Guide"/>
    <x v="12"/>
    <s v="Lace Guide,  FormTX, 15mm"/>
    <x v="3"/>
    <n v="10700"/>
    <n v="1486.8"/>
    <n v="0.13895327102803737"/>
    <x v="821"/>
  </r>
  <r>
    <x v="0"/>
    <s v="Athletic"/>
    <x v="1"/>
    <s v="Adidas Golf"/>
    <s v="Guide"/>
    <x v="12"/>
    <s v="Lace Guide,  FormTX, 15mm"/>
    <x v="0"/>
    <n v="550"/>
    <n v="75.599999999999994"/>
    <n v="0.13745454545454544"/>
    <x v="822"/>
  </r>
  <r>
    <x v="0"/>
    <s v="Athletic"/>
    <x v="1"/>
    <s v="Adidas Golf"/>
    <s v="Guide"/>
    <x v="12"/>
    <s v="Lace Guide,  FormTX, 15mm"/>
    <x v="0"/>
    <n v="3700"/>
    <n v="518"/>
    <n v="0.14000000000000001"/>
    <x v="106"/>
  </r>
  <r>
    <x v="0"/>
    <s v="Athletic"/>
    <x v="1"/>
    <s v="Adidas Golf"/>
    <s v="Guide"/>
    <x v="12"/>
    <s v="Lace Guide,  FormTX, 15mm"/>
    <x v="0"/>
    <n v="5950"/>
    <n v="833"/>
    <n v="0.14000000000000001"/>
    <x v="106"/>
  </r>
  <r>
    <x v="0"/>
    <s v="Athletic"/>
    <x v="1"/>
    <s v="Adidas Golf"/>
    <s v="Guide"/>
    <x v="12"/>
    <s v="Lace Guide,  FormTX, 15mm"/>
    <x v="0"/>
    <n v="0"/>
    <n v="0"/>
    <e v="#DIV/0!"/>
    <x v="255"/>
  </r>
  <r>
    <x v="2"/>
    <s v="Athletic"/>
    <x v="0"/>
    <s v="Anta"/>
    <s v="Dial"/>
    <x v="34"/>
    <s v="L6 R Tongue Dial M Habu"/>
    <x v="1"/>
    <n v="94960"/>
    <n v="87745.141325343604"/>
    <n v="0.92402212853141963"/>
    <x v="823"/>
  </r>
  <r>
    <x v="0"/>
    <s v="Athletic"/>
    <x v="1"/>
    <s v="Adidas Golf"/>
    <s v="Guide"/>
    <x v="12"/>
    <s v="Lace Guide,  FormTX, 15mmBlack"/>
    <x v="4"/>
    <n v="8200"/>
    <n v="1148"/>
    <n v="0.14000000000000001"/>
    <x v="106"/>
  </r>
  <r>
    <x v="0"/>
    <s v="Athletic"/>
    <x v="1"/>
    <s v="Adidas Golf"/>
    <s v="Guide"/>
    <x v="12"/>
    <s v="Lace Guide,  FormTX, 15mmBlack"/>
    <x v="4"/>
    <n v="46700"/>
    <n v="6538"/>
    <n v="0.14000000000000001"/>
    <x v="106"/>
  </r>
  <r>
    <x v="0"/>
    <s v="Athletic"/>
    <x v="1"/>
    <s v="Adidas Golf"/>
    <s v="Guide"/>
    <x v="12"/>
    <s v="Lace Guide,  FormTX, 15mmBlack"/>
    <x v="4"/>
    <n v="73200"/>
    <n v="10248"/>
    <n v="0.14000000000000001"/>
    <x v="106"/>
  </r>
  <r>
    <x v="0"/>
    <s v="Athletic"/>
    <x v="1"/>
    <s v="Adidas Golf"/>
    <s v="Guide"/>
    <x v="12"/>
    <s v="Lace Guide,  FormTX, 15mmBlack"/>
    <x v="4"/>
    <n v="30300"/>
    <n v="4242"/>
    <n v="0.14000000000000001"/>
    <x v="106"/>
  </r>
  <r>
    <x v="0"/>
    <s v="Athletic"/>
    <x v="1"/>
    <s v="Adidas Golf"/>
    <s v="Guide"/>
    <x v="12"/>
    <s v="Lace Guide,  FormTX, 15mmBlack"/>
    <x v="2"/>
    <n v="20200"/>
    <n v="2828"/>
    <n v="0.14000000000000001"/>
    <x v="106"/>
  </r>
  <r>
    <x v="0"/>
    <s v="Athletic"/>
    <x v="1"/>
    <s v="Adidas Golf"/>
    <s v="Guide"/>
    <x v="12"/>
    <s v="Lace Guide,  FormTX, 15mmBlack"/>
    <x v="2"/>
    <n v="9100"/>
    <n v="1274"/>
    <n v="0.14000000000000001"/>
    <x v="106"/>
  </r>
  <r>
    <x v="0"/>
    <s v="Athletic"/>
    <x v="1"/>
    <s v="Adidas Golf"/>
    <s v="Guide"/>
    <x v="12"/>
    <s v="Lace Guide,  FormTX, 15mmBlack"/>
    <x v="2"/>
    <n v="200"/>
    <n v="28"/>
    <n v="0.14000000000000001"/>
    <x v="106"/>
  </r>
  <r>
    <x v="0"/>
    <s v="Athletic"/>
    <x v="1"/>
    <s v="Adidas Golf"/>
    <s v="Guide"/>
    <x v="12"/>
    <s v="Lace Guide,  FormTX, 15mmBlack"/>
    <x v="2"/>
    <n v="91400"/>
    <n v="12796"/>
    <n v="0.14000000000000001"/>
    <x v="106"/>
  </r>
  <r>
    <x v="0"/>
    <s v="Athletic"/>
    <x v="1"/>
    <s v="Adidas Golf"/>
    <s v="Guide"/>
    <x v="12"/>
    <s v="Lace Guide,  FormTX, 15mmBlack"/>
    <x v="2"/>
    <n v="108150"/>
    <n v="15141"/>
    <n v="0.14000000000000001"/>
    <x v="106"/>
  </r>
  <r>
    <x v="0"/>
    <s v="Athletic"/>
    <x v="1"/>
    <s v="Adidas Golf"/>
    <s v="Guide"/>
    <x v="12"/>
    <s v="Lace Guide,  FormTX, 15mmBlack"/>
    <x v="2"/>
    <n v="24100"/>
    <n v="3374"/>
    <n v="0.14000000000000001"/>
    <x v="106"/>
  </r>
  <r>
    <x v="0"/>
    <s v="Athletic"/>
    <x v="1"/>
    <s v="Adidas Golf"/>
    <s v="Guide"/>
    <x v="12"/>
    <s v="Lace Guide,  FormTX, 15mmBlack"/>
    <x v="2"/>
    <n v="36900"/>
    <n v="5166"/>
    <n v="0.14000000000000001"/>
    <x v="106"/>
  </r>
  <r>
    <x v="0"/>
    <s v="Athletic"/>
    <x v="1"/>
    <s v="Adidas Golf"/>
    <s v="Guide"/>
    <x v="12"/>
    <s v="Lace Guide,  FormTX, 15mmBlack"/>
    <x v="2"/>
    <n v="600"/>
    <n v="84"/>
    <n v="0.14000000000000001"/>
    <x v="106"/>
  </r>
  <r>
    <x v="0"/>
    <s v="Athletic"/>
    <x v="1"/>
    <s v="Adidas Golf"/>
    <s v="Guide"/>
    <x v="12"/>
    <s v="Lace Guide,  FormTX, 15mmBlack"/>
    <x v="3"/>
    <n v="27100"/>
    <n v="3794"/>
    <n v="0.14000000000000001"/>
    <x v="106"/>
  </r>
  <r>
    <x v="0"/>
    <s v="Athletic"/>
    <x v="1"/>
    <s v="Adidas Golf"/>
    <s v="Guide"/>
    <x v="12"/>
    <s v="Lace Guide,  FormTX, 15mmBlack"/>
    <x v="3"/>
    <n v="71000"/>
    <n v="9940"/>
    <n v="0.14000000000000001"/>
    <x v="106"/>
  </r>
  <r>
    <x v="0"/>
    <s v="Athletic"/>
    <x v="1"/>
    <s v="Adidas Golf"/>
    <s v="Guide"/>
    <x v="12"/>
    <s v="Lace Guide,  FormTX, 15mmBlack"/>
    <x v="3"/>
    <n v="300"/>
    <n v="42"/>
    <n v="0.14000000000000001"/>
    <x v="106"/>
  </r>
  <r>
    <x v="0"/>
    <s v="Athletic"/>
    <x v="1"/>
    <s v="Adidas Golf"/>
    <s v="Guide"/>
    <x v="12"/>
    <s v="Lace Guide,  FormTX, 15mmBlack"/>
    <x v="3"/>
    <n v="1900"/>
    <n v="266"/>
    <n v="0.14000000000000001"/>
    <x v="106"/>
  </r>
  <r>
    <x v="0"/>
    <s v="Athletic"/>
    <x v="1"/>
    <s v="Adidas Golf"/>
    <s v="Guide"/>
    <x v="12"/>
    <s v="Lace Guide,  FormTX, 15mmBlack"/>
    <x v="3"/>
    <n v="5000"/>
    <n v="700"/>
    <n v="0.14000000000000001"/>
    <x v="106"/>
  </r>
  <r>
    <x v="0"/>
    <s v="Athletic"/>
    <x v="1"/>
    <s v="Adidas Golf"/>
    <s v="Guide"/>
    <x v="12"/>
    <s v="Lace Guide,  FormTX, 15mmBlack"/>
    <x v="3"/>
    <n v="77600"/>
    <n v="10864"/>
    <n v="0.14000000000000001"/>
    <x v="106"/>
  </r>
  <r>
    <x v="0"/>
    <s v="Athletic"/>
    <x v="1"/>
    <s v="Adidas Golf"/>
    <s v="Guide"/>
    <x v="12"/>
    <s v="Lace Guide,  FormTX, 15mmBlack"/>
    <x v="3"/>
    <n v="66700"/>
    <n v="9338"/>
    <n v="0.14000000000000001"/>
    <x v="106"/>
  </r>
  <r>
    <x v="0"/>
    <s v="Athletic"/>
    <x v="1"/>
    <s v="Adidas Golf"/>
    <s v="Guide"/>
    <x v="12"/>
    <s v="Lace Guide,  FormTX, 15mmBlack"/>
    <x v="3"/>
    <n v="100"/>
    <n v="14"/>
    <n v="0.14000000000000001"/>
    <x v="106"/>
  </r>
  <r>
    <x v="0"/>
    <s v="Athletic"/>
    <x v="1"/>
    <s v="Adidas Golf"/>
    <s v="Guide"/>
    <x v="12"/>
    <s v="Lace Guide,  FormTX, 15mmBlack"/>
    <x v="3"/>
    <n v="500"/>
    <n v="70"/>
    <n v="0.14000000000000001"/>
    <x v="106"/>
  </r>
  <r>
    <x v="0"/>
    <s v="Athletic"/>
    <x v="1"/>
    <s v="Adidas Golf"/>
    <s v="Guide"/>
    <x v="12"/>
    <s v="Lace Guide,  FormTX, 15mmBlack"/>
    <x v="0"/>
    <n v="200"/>
    <n v="28"/>
    <n v="0.14000000000000001"/>
    <x v="106"/>
  </r>
  <r>
    <x v="0"/>
    <s v="Athletic"/>
    <x v="1"/>
    <s v="Adidas Golf"/>
    <s v="Guide"/>
    <x v="12"/>
    <s v="Lace Guide,  FormTX, 15mmBlack"/>
    <x v="0"/>
    <n v="27900"/>
    <n v="3906"/>
    <n v="0.14000000000000001"/>
    <x v="106"/>
  </r>
  <r>
    <x v="0"/>
    <s v="Athletic"/>
    <x v="1"/>
    <s v="Adidas Golf"/>
    <s v="Guide"/>
    <x v="12"/>
    <s v="Lace Guide,  FormTX, 15mmBlack"/>
    <x v="0"/>
    <n v="48800"/>
    <n v="6832"/>
    <n v="0.14000000000000001"/>
    <x v="106"/>
  </r>
  <r>
    <x v="0"/>
    <s v="Athletic"/>
    <x v="1"/>
    <s v="Adidas Golf"/>
    <s v="Guide"/>
    <x v="12"/>
    <s v="Lace Guide,  FormTX, 15mmBlack"/>
    <x v="0"/>
    <n v="5700"/>
    <n v="798"/>
    <n v="0.14000000000000001"/>
    <x v="106"/>
  </r>
  <r>
    <x v="0"/>
    <s v="Athletic"/>
    <x v="1"/>
    <s v="Adidas Golf"/>
    <s v="Guide"/>
    <x v="12"/>
    <s v="Lace Guide,  FormTX, 15mmBlack"/>
    <x v="0"/>
    <n v="1400"/>
    <n v="196"/>
    <n v="0.14000000000000001"/>
    <x v="106"/>
  </r>
  <r>
    <x v="0"/>
    <s v="Athletic"/>
    <x v="1"/>
    <s v="Adidas Golf"/>
    <s v="Guide"/>
    <x v="12"/>
    <s v="Lace Guide,  FormTX, 15mmBlack"/>
    <x v="0"/>
    <n v="200"/>
    <n v="28"/>
    <n v="0.14000000000000001"/>
    <x v="106"/>
  </r>
  <r>
    <x v="0"/>
    <s v="Athletic"/>
    <x v="1"/>
    <s v="Adidas Golf"/>
    <s v="Guide"/>
    <x v="12"/>
    <s v="Lace Guide,  FormTX, 15mmBlack"/>
    <x v="0"/>
    <n v="27900"/>
    <n v="3906"/>
    <n v="0.14000000000000001"/>
    <x v="106"/>
  </r>
  <r>
    <x v="0"/>
    <s v="Athletic"/>
    <x v="1"/>
    <s v="Adidas Golf"/>
    <s v="Guide"/>
    <x v="12"/>
    <s v="Lace Guide,  FormTX, 15mmBlack"/>
    <x v="0"/>
    <n v="35700"/>
    <n v="4998"/>
    <n v="0.14000000000000001"/>
    <x v="106"/>
  </r>
  <r>
    <x v="0"/>
    <s v="Athletic"/>
    <x v="1"/>
    <s v="Adidas Golf"/>
    <s v="Guide"/>
    <x v="12"/>
    <s v="Lace Guide,  FormTX, 15mmBlack"/>
    <x v="0"/>
    <n v="16700"/>
    <n v="2338"/>
    <n v="0.14000000000000001"/>
    <x v="106"/>
  </r>
  <r>
    <x v="0"/>
    <s v="Athletic"/>
    <x v="1"/>
    <s v="Adidas Golf"/>
    <s v="Guide"/>
    <x v="12"/>
    <s v="Lace Guide,  FormTX, 15mmBlack"/>
    <x v="0"/>
    <n v="100"/>
    <n v="14"/>
    <n v="0.14000000000000001"/>
    <x v="106"/>
  </r>
  <r>
    <x v="2"/>
    <s v="Athletic"/>
    <x v="0"/>
    <s v="Anta"/>
    <s v="Dial"/>
    <x v="34"/>
    <s v="L6 R Tongue Dial M Habu"/>
    <x v="1"/>
    <n v="94400"/>
    <n v="87234.320179760703"/>
    <n v="0.92409237478560069"/>
    <x v="824"/>
  </r>
  <r>
    <x v="2"/>
    <s v="Athletic"/>
    <x v="0"/>
    <s v="Anta"/>
    <s v="Dial"/>
    <x v="34"/>
    <s v="L6 R Tongue Dial M Habu"/>
    <x v="1"/>
    <n v="97915"/>
    <n v="82641.920749792305"/>
    <n v="0.84401696113764291"/>
    <x v="825"/>
  </r>
  <r>
    <x v="2"/>
    <s v="Athletic"/>
    <x v="0"/>
    <s v="Anta"/>
    <s v="Dial"/>
    <x v="34"/>
    <s v="L6 R Tongue Dial M Habu"/>
    <x v="1"/>
    <n v="96680"/>
    <n v="82570.623631317198"/>
    <n v="0.85406106362553991"/>
    <x v="826"/>
  </r>
  <r>
    <x v="2"/>
    <s v="Athletic"/>
    <x v="0"/>
    <s v="Anta"/>
    <s v="Dial"/>
    <x v="34"/>
    <s v="L6 R Tongue Dial M Habu"/>
    <x v="1"/>
    <n v="96035"/>
    <n v="82034.032627734807"/>
    <n v="0.85420974257025883"/>
    <x v="827"/>
  </r>
  <r>
    <x v="2"/>
    <s v="Athletic"/>
    <x v="0"/>
    <s v="Anta"/>
    <s v="Dial"/>
    <x v="34"/>
    <s v="L6 R Tongue Dial M Habu"/>
    <x v="1"/>
    <n v="87745"/>
    <n v="81081.247289785795"/>
    <n v="0.9240554708505988"/>
    <x v="828"/>
  </r>
  <r>
    <x v="0"/>
    <s v="Athletic"/>
    <x v="1"/>
    <s v="Adidas Golf"/>
    <s v="Guide"/>
    <x v="12"/>
    <s v="Lace Guide,  FormTX, 15mmDark Grey"/>
    <x v="4"/>
    <n v="300"/>
    <n v="42"/>
    <n v="0.14000000000000001"/>
    <x v="106"/>
  </r>
  <r>
    <x v="0"/>
    <s v="Athletic"/>
    <x v="1"/>
    <s v="Adidas Golf"/>
    <s v="Guide"/>
    <x v="12"/>
    <s v="Lace Guide,  FormTX, 15mmDark Grey"/>
    <x v="4"/>
    <n v="40000"/>
    <n v="5600"/>
    <n v="0.14000000000000001"/>
    <x v="106"/>
  </r>
  <r>
    <x v="0"/>
    <s v="Athletic"/>
    <x v="1"/>
    <s v="Adidas Golf"/>
    <s v="Guide"/>
    <x v="12"/>
    <s v="Lace Guide,  FormTX, 15mmDark Grey"/>
    <x v="4"/>
    <n v="90500"/>
    <n v="12670"/>
    <n v="0.14000000000000001"/>
    <x v="106"/>
  </r>
  <r>
    <x v="0"/>
    <s v="Athletic"/>
    <x v="1"/>
    <s v="Adidas Golf"/>
    <s v="Guide"/>
    <x v="12"/>
    <s v="Lace Guide,  FormTX, 15mmDark Grey"/>
    <x v="4"/>
    <n v="38700"/>
    <n v="5418"/>
    <n v="0.14000000000000001"/>
    <x v="106"/>
  </r>
  <r>
    <x v="0"/>
    <s v="Athletic"/>
    <x v="1"/>
    <s v="Adidas Golf"/>
    <s v="Guide"/>
    <x v="12"/>
    <s v="Lace Guide,  FormTX, 15mmDark Grey"/>
    <x v="2"/>
    <n v="7400"/>
    <n v="1036"/>
    <n v="0.14000000000000001"/>
    <x v="106"/>
  </r>
  <r>
    <x v="0"/>
    <s v="Athletic"/>
    <x v="1"/>
    <s v="Adidas Golf"/>
    <s v="Guide"/>
    <x v="12"/>
    <s v="Lace Guide,  FormTX, 15mmDark Grey"/>
    <x v="3"/>
    <n v="9500"/>
    <n v="1330"/>
    <n v="0.14000000000000001"/>
    <x v="106"/>
  </r>
  <r>
    <x v="0"/>
    <s v="Athletic"/>
    <x v="1"/>
    <s v="Adidas Golf"/>
    <s v="Guide"/>
    <x v="12"/>
    <s v="Lace Guide,  FormTX, 15mmDark Grey"/>
    <x v="3"/>
    <n v="900"/>
    <n v="126"/>
    <n v="0.14000000000000001"/>
    <x v="106"/>
  </r>
  <r>
    <x v="0"/>
    <s v="Athletic"/>
    <x v="1"/>
    <s v="Adidas Golf"/>
    <s v="Guide"/>
    <x v="12"/>
    <s v="Lace Guide,  FormTX, 15mmDark Grey"/>
    <x v="3"/>
    <n v="4000"/>
    <n v="560"/>
    <n v="0.14000000000000001"/>
    <x v="106"/>
  </r>
  <r>
    <x v="0"/>
    <s v="Athletic"/>
    <x v="1"/>
    <s v="Adidas Golf"/>
    <s v="Guide"/>
    <x v="12"/>
    <s v="Lace Guide,  FormTX, 20mm"/>
    <x v="4"/>
    <n v="200"/>
    <n v="28"/>
    <n v="0.14000000000000001"/>
    <x v="106"/>
  </r>
  <r>
    <x v="0"/>
    <s v="Athletic"/>
    <x v="1"/>
    <s v="Adidas Golf"/>
    <s v="Guide"/>
    <x v="12"/>
    <s v="Lace Guide,  FormTX, 20mm"/>
    <x v="4"/>
    <n v="21100"/>
    <n v="2954"/>
    <n v="0.14000000000000001"/>
    <x v="106"/>
  </r>
  <r>
    <x v="0"/>
    <s v="Athletic"/>
    <x v="1"/>
    <s v="Adidas Golf"/>
    <s v="Guide"/>
    <x v="12"/>
    <s v="Lace Guide,  FormTX, 20mm"/>
    <x v="2"/>
    <n v="2100"/>
    <n v="294"/>
    <n v="0.14000000000000001"/>
    <x v="106"/>
  </r>
  <r>
    <x v="0"/>
    <s v="Athletic"/>
    <x v="1"/>
    <s v="Adidas Golf"/>
    <s v="Guide"/>
    <x v="12"/>
    <s v="Lace Guide,  FormTX, 20mmBlack"/>
    <x v="4"/>
    <n v="8200"/>
    <n v="1148"/>
    <n v="0.14000000000000001"/>
    <x v="106"/>
  </r>
  <r>
    <x v="0"/>
    <s v="Athletic"/>
    <x v="1"/>
    <s v="Adidas Golf"/>
    <s v="Guide"/>
    <x v="12"/>
    <s v="Lace Guide,  FormTX, 20mmBlack"/>
    <x v="4"/>
    <n v="46700"/>
    <n v="6538"/>
    <n v="0.14000000000000001"/>
    <x v="106"/>
  </r>
  <r>
    <x v="0"/>
    <s v="Athletic"/>
    <x v="1"/>
    <s v="Adidas Golf"/>
    <s v="Guide"/>
    <x v="12"/>
    <s v="Lace Guide,  FormTX, 20mmBlack"/>
    <x v="4"/>
    <n v="28000"/>
    <n v="3920"/>
    <n v="0.14000000000000001"/>
    <x v="106"/>
  </r>
  <r>
    <x v="0"/>
    <s v="Athletic"/>
    <x v="1"/>
    <s v="Adidas Golf"/>
    <s v="Guide"/>
    <x v="12"/>
    <s v="Lace Guide,  FormTX, 20mmBlack"/>
    <x v="4"/>
    <n v="30400"/>
    <n v="4256"/>
    <n v="0.14000000000000001"/>
    <x v="106"/>
  </r>
  <r>
    <x v="0"/>
    <s v="Athletic"/>
    <x v="1"/>
    <s v="Adidas Golf"/>
    <s v="Guide"/>
    <x v="12"/>
    <s v="Lace Guide,  FormTX, 20mmBlack"/>
    <x v="2"/>
    <n v="6200"/>
    <n v="868"/>
    <n v="0.14000000000000001"/>
    <x v="106"/>
  </r>
  <r>
    <x v="0"/>
    <s v="Athletic"/>
    <x v="1"/>
    <s v="Adidas Golf"/>
    <s v="Guide"/>
    <x v="12"/>
    <s v="Lace Guide,  FormTX, 20mmBlack"/>
    <x v="2"/>
    <n v="200"/>
    <n v="28"/>
    <n v="0.14000000000000001"/>
    <x v="106"/>
  </r>
  <r>
    <x v="0"/>
    <s v="Athletic"/>
    <x v="1"/>
    <s v="Adidas Golf"/>
    <s v="Guide"/>
    <x v="12"/>
    <s v="Lace Guide,  FormTX, 20mmBlack"/>
    <x v="2"/>
    <n v="21100"/>
    <n v="2954"/>
    <n v="0.14000000000000001"/>
    <x v="106"/>
  </r>
  <r>
    <x v="0"/>
    <s v="Athletic"/>
    <x v="1"/>
    <s v="Adidas Golf"/>
    <s v="Guide"/>
    <x v="12"/>
    <s v="Lace Guide,  FormTX, 20mmBlack"/>
    <x v="2"/>
    <n v="42600"/>
    <n v="5964"/>
    <n v="0.14000000000000001"/>
    <x v="106"/>
  </r>
  <r>
    <x v="0"/>
    <s v="Athletic"/>
    <x v="1"/>
    <s v="Adidas Golf"/>
    <s v="Guide"/>
    <x v="12"/>
    <s v="Lace Guide,  FormTX, 20mmBlack"/>
    <x v="2"/>
    <n v="31600"/>
    <n v="4424"/>
    <n v="0.14000000000000001"/>
    <x v="106"/>
  </r>
  <r>
    <x v="0"/>
    <s v="Athletic"/>
    <x v="1"/>
    <s v="Adidas Golf"/>
    <s v="Guide"/>
    <x v="12"/>
    <s v="Lace Guide,  FormTX, 20mmBlack"/>
    <x v="2"/>
    <n v="138700"/>
    <n v="19418"/>
    <n v="0.14000000000000001"/>
    <x v="106"/>
  </r>
  <r>
    <x v="0"/>
    <s v="Athletic"/>
    <x v="1"/>
    <s v="Adidas Golf"/>
    <s v="Guide"/>
    <x v="12"/>
    <s v="Lace Guide,  FormTX, 20mmBlack"/>
    <x v="2"/>
    <n v="100"/>
    <n v="14"/>
    <n v="0.14000000000000001"/>
    <x v="106"/>
  </r>
  <r>
    <x v="0"/>
    <s v="Athletic"/>
    <x v="1"/>
    <s v="Adidas Golf"/>
    <s v="Guide"/>
    <x v="12"/>
    <s v="Lace Guide,  FormTX, 20mmBlack"/>
    <x v="3"/>
    <n v="17800"/>
    <n v="2492"/>
    <n v="0.14000000000000001"/>
    <x v="106"/>
  </r>
  <r>
    <x v="0"/>
    <s v="Athletic"/>
    <x v="1"/>
    <s v="Adidas Golf"/>
    <s v="Guide"/>
    <x v="12"/>
    <s v="Lace Guide,  FormTX, 20mmBlack"/>
    <x v="3"/>
    <n v="127900"/>
    <n v="17906"/>
    <n v="0.14000000000000001"/>
    <x v="106"/>
  </r>
  <r>
    <x v="0"/>
    <s v="Athletic"/>
    <x v="1"/>
    <s v="Adidas Golf"/>
    <s v="Guide"/>
    <x v="12"/>
    <s v="Lace Guide,  FormTX, 20mmBlack"/>
    <x v="3"/>
    <n v="7100"/>
    <n v="994"/>
    <n v="0.14000000000000001"/>
    <x v="106"/>
  </r>
  <r>
    <x v="0"/>
    <s v="Athletic"/>
    <x v="1"/>
    <s v="Adidas Golf"/>
    <s v="Guide"/>
    <x v="12"/>
    <s v="Lace Guide,  FormTX, 20mmBlack"/>
    <x v="3"/>
    <n v="2300"/>
    <n v="322"/>
    <n v="0.14000000000000001"/>
    <x v="106"/>
  </r>
  <r>
    <x v="0"/>
    <s v="Athletic"/>
    <x v="1"/>
    <s v="Adidas Golf"/>
    <s v="Guide"/>
    <x v="12"/>
    <s v="Lace Guide,  FormTX, 20mmBlack"/>
    <x v="3"/>
    <n v="7400"/>
    <n v="1036"/>
    <n v="0.14000000000000001"/>
    <x v="106"/>
  </r>
  <r>
    <x v="0"/>
    <s v="Athletic"/>
    <x v="1"/>
    <s v="Adidas Golf"/>
    <s v="Guide"/>
    <x v="12"/>
    <s v="Lace Guide,  FormTX, 20mmBlack"/>
    <x v="3"/>
    <n v="118700"/>
    <n v="16618"/>
    <n v="0.14000000000000001"/>
    <x v="106"/>
  </r>
  <r>
    <x v="0"/>
    <s v="Athletic"/>
    <x v="1"/>
    <s v="Adidas Golf"/>
    <s v="Guide"/>
    <x v="12"/>
    <s v="Lace Guide,  FormTX, 20mmBlack"/>
    <x v="3"/>
    <n v="71700"/>
    <n v="10038"/>
    <n v="0.14000000000000001"/>
    <x v="106"/>
  </r>
  <r>
    <x v="0"/>
    <s v="Athletic"/>
    <x v="1"/>
    <s v="Adidas Golf"/>
    <s v="Guide"/>
    <x v="12"/>
    <s v="Lace Guide,  FormTX, 20mmBlack"/>
    <x v="3"/>
    <n v="38100"/>
    <n v="5334"/>
    <n v="0.14000000000000001"/>
    <x v="106"/>
  </r>
  <r>
    <x v="0"/>
    <s v="Athletic"/>
    <x v="1"/>
    <s v="Adidas Golf"/>
    <s v="Guide"/>
    <x v="12"/>
    <s v="Lace Guide,  FormTX, 20mmBlack"/>
    <x v="3"/>
    <n v="93900"/>
    <n v="13146"/>
    <n v="0.14000000000000001"/>
    <x v="106"/>
  </r>
  <r>
    <x v="0"/>
    <s v="Athletic"/>
    <x v="1"/>
    <s v="Adidas Golf"/>
    <s v="Guide"/>
    <x v="12"/>
    <s v="Lace Guide,  FormTX, 20mmBlack"/>
    <x v="0"/>
    <n v="19600"/>
    <n v="2744"/>
    <n v="0.14000000000000001"/>
    <x v="106"/>
  </r>
  <r>
    <x v="0"/>
    <s v="Athletic"/>
    <x v="1"/>
    <s v="Adidas Golf"/>
    <s v="Guide"/>
    <x v="12"/>
    <s v="Lace Guide,  FormTX, 20mmBlack"/>
    <x v="0"/>
    <n v="44300"/>
    <n v="6202"/>
    <n v="0.14000000000000001"/>
    <x v="106"/>
  </r>
  <r>
    <x v="0"/>
    <s v="Athletic"/>
    <x v="1"/>
    <s v="Adidas Golf"/>
    <s v="Guide"/>
    <x v="12"/>
    <s v="Lace Guide,  FormTX, 20mmBlack"/>
    <x v="0"/>
    <n v="86900"/>
    <n v="12166"/>
    <n v="0.14000000000000001"/>
    <x v="106"/>
  </r>
  <r>
    <x v="0"/>
    <s v="Athletic"/>
    <x v="1"/>
    <s v="Adidas Golf"/>
    <s v="Guide"/>
    <x v="12"/>
    <s v="Lace Guide,  FormTX, 20mmBlack"/>
    <x v="0"/>
    <n v="7600"/>
    <n v="1064"/>
    <n v="0.14000000000000001"/>
    <x v="106"/>
  </r>
  <r>
    <x v="0"/>
    <s v="Athletic"/>
    <x v="1"/>
    <s v="Adidas Golf"/>
    <s v="Guide"/>
    <x v="12"/>
    <s v="Lace Guide,  FormTX, 20mmBlack"/>
    <x v="0"/>
    <n v="1400"/>
    <n v="196"/>
    <n v="0.14000000000000001"/>
    <x v="106"/>
  </r>
  <r>
    <x v="0"/>
    <s v="Athletic"/>
    <x v="1"/>
    <s v="Adidas Golf"/>
    <s v="Guide"/>
    <x v="12"/>
    <s v="Lace Guide,  FormTX, 20mmBlack"/>
    <x v="0"/>
    <n v="100"/>
    <n v="14"/>
    <n v="0.14000000000000001"/>
    <x v="106"/>
  </r>
  <r>
    <x v="0"/>
    <s v="Athletic"/>
    <x v="1"/>
    <s v="Adidas Golf"/>
    <s v="Guide"/>
    <x v="12"/>
    <s v="Lace Guide,  FormTX, 20mmBlack"/>
    <x v="0"/>
    <n v="301100"/>
    <n v="42154"/>
    <n v="0.14000000000000001"/>
    <x v="106"/>
  </r>
  <r>
    <x v="0"/>
    <s v="Athletic"/>
    <x v="1"/>
    <s v="Adidas Golf"/>
    <s v="Guide"/>
    <x v="12"/>
    <s v="Lace Guide,  FormTX, 20mmBlack"/>
    <x v="0"/>
    <n v="14900"/>
    <n v="2086"/>
    <n v="0.14000000000000001"/>
    <x v="106"/>
  </r>
  <r>
    <x v="0"/>
    <s v="Athletic"/>
    <x v="1"/>
    <s v="Adidas Golf"/>
    <s v="Guide"/>
    <x v="12"/>
    <s v="Lace Guide,  FormTX, 20mmBlack"/>
    <x v="0"/>
    <n v="11900"/>
    <n v="1666"/>
    <n v="0.14000000000000001"/>
    <x v="106"/>
  </r>
  <r>
    <x v="0"/>
    <s v="Athletic"/>
    <x v="1"/>
    <s v="Adidas Golf"/>
    <s v="Guide"/>
    <x v="12"/>
    <s v="Lace Guide,  FormTX, 20mmBlack"/>
    <x v="0"/>
    <n v="34700"/>
    <n v="4844"/>
    <n v="0.13959654178674352"/>
    <x v="829"/>
  </r>
  <r>
    <x v="0"/>
    <s v="Athletic"/>
    <x v="1"/>
    <s v="Adidas Golf"/>
    <s v="Guide"/>
    <x v="12"/>
    <s v="Lace Guide,  FormTX, 20mmBlack"/>
    <x v="0"/>
    <n v="400"/>
    <n v="56"/>
    <n v="0.14000000000000001"/>
    <x v="106"/>
  </r>
  <r>
    <x v="2"/>
    <s v="Athletic"/>
    <x v="0"/>
    <s v="Fila - China"/>
    <s v="Dial"/>
    <x v="1"/>
    <s v="L6 R Tongue Dial S1"/>
    <x v="1"/>
    <n v="73125"/>
    <n v="80802.511501515895"/>
    <n v="1.1049916102771404"/>
    <x v="830"/>
  </r>
  <r>
    <x v="2"/>
    <s v="Athletic"/>
    <x v="0"/>
    <s v="Fila - China"/>
    <s v="Dial"/>
    <x v="1"/>
    <s v="L6 L Eyestay 20mm Dial S1"/>
    <x v="1"/>
    <n v="71365"/>
    <n v="78320.0060901791"/>
    <n v="1.0974568218339396"/>
    <x v="831"/>
  </r>
  <r>
    <x v="2"/>
    <s v="Athletic"/>
    <x v="0"/>
    <s v="Fila - China"/>
    <s v="Dial"/>
    <x v="1"/>
    <s v="L6 R Eyestay 20mm Dial S1"/>
    <x v="1"/>
    <n v="71365"/>
    <n v="78320.0060901791"/>
    <n v="1.0974568218339396"/>
    <x v="831"/>
  </r>
  <r>
    <x v="2"/>
    <s v="Athletic"/>
    <x v="0"/>
    <s v="Anta"/>
    <s v="Dial"/>
    <x v="34"/>
    <s v="L6 R Tongue Dial M Habu"/>
    <x v="1"/>
    <n v="92220"/>
    <n v="77828.034167753998"/>
    <n v="0.84393877865705924"/>
    <x v="832"/>
  </r>
  <r>
    <x v="2"/>
    <s v="Athletic"/>
    <x v="0"/>
    <s v="Anta"/>
    <s v="Dial"/>
    <x v="34"/>
    <s v="L6 L Eyestay 20mm Dial M Habu"/>
    <x v="1"/>
    <n v="90780"/>
    <n v="77121.225917295698"/>
    <n v="0.8495398316511974"/>
    <x v="833"/>
  </r>
  <r>
    <x v="2"/>
    <s v="Athletic"/>
    <x v="0"/>
    <s v="Anta"/>
    <s v="Dial"/>
    <x v="34"/>
    <s v="L6 R Eyestay 20mm Dial M Habu"/>
    <x v="1"/>
    <n v="90780"/>
    <n v="77121.225917295698"/>
    <n v="0.8495398316511974"/>
    <x v="833"/>
  </r>
  <r>
    <x v="0"/>
    <s v="Athletic"/>
    <x v="1"/>
    <s v="Adidas Golf"/>
    <s v="Guide"/>
    <x v="12"/>
    <s v="Lace Guide,  FormTX, 25mm"/>
    <x v="4"/>
    <n v="100"/>
    <n v="14"/>
    <n v="0.14000000000000001"/>
    <x v="106"/>
  </r>
  <r>
    <x v="0"/>
    <s v="Athletic"/>
    <x v="1"/>
    <s v="Adidas Golf"/>
    <s v="Guide"/>
    <x v="12"/>
    <s v="Lace Guide,  FormTX, 25mm"/>
    <x v="4"/>
    <n v="10600"/>
    <n v="1484"/>
    <n v="0.14000000000000001"/>
    <x v="106"/>
  </r>
  <r>
    <x v="0"/>
    <s v="Athletic"/>
    <x v="1"/>
    <s v="Adidas Golf"/>
    <s v="Guide"/>
    <x v="12"/>
    <s v="Lace Guide,  FormTX, 25mm"/>
    <x v="2"/>
    <n v="1100"/>
    <n v="154"/>
    <n v="0.14000000000000001"/>
    <x v="106"/>
  </r>
  <r>
    <x v="0"/>
    <s v="Athletic"/>
    <x v="1"/>
    <s v="Adidas Golf"/>
    <s v="Guide"/>
    <x v="12"/>
    <s v="Lace Guide,  FormTX, 25mm"/>
    <x v="2"/>
    <n v="2500"/>
    <n v="350"/>
    <n v="0.14000000000000001"/>
    <x v="106"/>
  </r>
  <r>
    <x v="0"/>
    <s v="Athletic"/>
    <x v="1"/>
    <s v="Adidas Golf"/>
    <s v="Guide"/>
    <x v="12"/>
    <s v="Lace Guide,  FormTX, 25mm"/>
    <x v="2"/>
    <n v="2100"/>
    <n v="294"/>
    <n v="0.14000000000000001"/>
    <x v="106"/>
  </r>
  <r>
    <x v="0"/>
    <s v="Athletic"/>
    <x v="1"/>
    <s v="Adidas Golf"/>
    <s v="Guide"/>
    <x v="12"/>
    <s v="Lace Guide,  FormTX, 25mm"/>
    <x v="2"/>
    <n v="2200"/>
    <n v="308"/>
    <n v="0.14000000000000001"/>
    <x v="106"/>
  </r>
  <r>
    <x v="0"/>
    <s v="Athletic"/>
    <x v="1"/>
    <s v="Adidas Golf"/>
    <s v="Guide"/>
    <x v="12"/>
    <s v="Lace Guide,  FormTX, 25mm"/>
    <x v="2"/>
    <n v="300"/>
    <n v="42"/>
    <n v="0.14000000000000001"/>
    <x v="106"/>
  </r>
  <r>
    <x v="0"/>
    <s v="Athletic"/>
    <x v="1"/>
    <s v="Adidas Golf"/>
    <s v="Guide"/>
    <x v="12"/>
    <s v="Lace Guide,  FormTX, 25mm"/>
    <x v="2"/>
    <n v="53200"/>
    <n v="7448"/>
    <n v="0.14000000000000001"/>
    <x v="106"/>
  </r>
  <r>
    <x v="0"/>
    <s v="Athletic"/>
    <x v="1"/>
    <s v="Adidas Golf"/>
    <s v="Guide"/>
    <x v="12"/>
    <s v="Lace Guide,  FormTX, 25mm"/>
    <x v="2"/>
    <n v="66550"/>
    <n v="9317"/>
    <n v="0.14000000000000001"/>
    <x v="106"/>
  </r>
  <r>
    <x v="0"/>
    <s v="Athletic"/>
    <x v="1"/>
    <s v="Adidas Golf"/>
    <s v="Guide"/>
    <x v="12"/>
    <s v="Lace Guide,  FormTX, 25mm"/>
    <x v="2"/>
    <n v="10400"/>
    <n v="1456"/>
    <n v="0.14000000000000001"/>
    <x v="106"/>
  </r>
  <r>
    <x v="0"/>
    <s v="Athletic"/>
    <x v="1"/>
    <s v="Adidas Golf"/>
    <s v="Guide"/>
    <x v="12"/>
    <s v="Lace Guide,  FormTX, 25mm"/>
    <x v="2"/>
    <n v="173000"/>
    <n v="24220"/>
    <n v="0.14000000000000001"/>
    <x v="106"/>
  </r>
  <r>
    <x v="0"/>
    <s v="Athletic"/>
    <x v="1"/>
    <s v="Adidas Golf"/>
    <s v="Guide"/>
    <x v="12"/>
    <s v="Lace Guide,  FormTX, 25mm"/>
    <x v="2"/>
    <n v="6400"/>
    <n v="896"/>
    <n v="0.14000000000000001"/>
    <x v="106"/>
  </r>
  <r>
    <x v="0"/>
    <s v="Athletic"/>
    <x v="1"/>
    <s v="Adidas Golf"/>
    <s v="Guide"/>
    <x v="12"/>
    <s v="Lace Guide,  FormTX, 25mm"/>
    <x v="3"/>
    <n v="6300"/>
    <n v="882"/>
    <n v="0.14000000000000001"/>
    <x v="106"/>
  </r>
  <r>
    <x v="0"/>
    <s v="Athletic"/>
    <x v="1"/>
    <s v="Adidas Golf"/>
    <s v="Guide"/>
    <x v="12"/>
    <s v="Lace Guide,  FormTX, 25mm"/>
    <x v="3"/>
    <n v="126100"/>
    <n v="17654"/>
    <n v="0.14000000000000001"/>
    <x v="106"/>
  </r>
  <r>
    <x v="0"/>
    <s v="Athletic"/>
    <x v="1"/>
    <s v="Adidas Golf"/>
    <s v="Guide"/>
    <x v="12"/>
    <s v="Lace Guide,  FormTX, 25mm"/>
    <x v="3"/>
    <n v="5200"/>
    <n v="728"/>
    <n v="0.14000000000000001"/>
    <x v="106"/>
  </r>
  <r>
    <x v="0"/>
    <s v="Athletic"/>
    <x v="1"/>
    <s v="Adidas Golf"/>
    <s v="Guide"/>
    <x v="12"/>
    <s v="Lace Guide,  FormTX, 25mm"/>
    <x v="3"/>
    <n v="4900"/>
    <n v="686"/>
    <n v="0.14000000000000001"/>
    <x v="106"/>
  </r>
  <r>
    <x v="0"/>
    <s v="Athletic"/>
    <x v="1"/>
    <s v="Adidas Golf"/>
    <s v="Guide"/>
    <x v="12"/>
    <s v="Lace Guide,  FormTX, 25mm"/>
    <x v="3"/>
    <n v="5600"/>
    <n v="784"/>
    <n v="0.14000000000000001"/>
    <x v="106"/>
  </r>
  <r>
    <x v="0"/>
    <s v="Athletic"/>
    <x v="1"/>
    <s v="Adidas Golf"/>
    <s v="Guide"/>
    <x v="12"/>
    <s v="Lace Guide,  FormTX, 25mm"/>
    <x v="3"/>
    <n v="115700"/>
    <n v="16198"/>
    <n v="0.14000000000000001"/>
    <x v="106"/>
  </r>
  <r>
    <x v="0"/>
    <s v="Athletic"/>
    <x v="1"/>
    <s v="Adidas Golf"/>
    <s v="Guide"/>
    <x v="12"/>
    <s v="Lace Guide,  FormTX, 25mm"/>
    <x v="3"/>
    <n v="145100"/>
    <n v="20314"/>
    <n v="0.14000000000000001"/>
    <x v="106"/>
  </r>
  <r>
    <x v="0"/>
    <s v="Athletic"/>
    <x v="1"/>
    <s v="Adidas Golf"/>
    <s v="Guide"/>
    <x v="12"/>
    <s v="Lace Guide,  FormTX, 25mm"/>
    <x v="3"/>
    <n v="200"/>
    <n v="28"/>
    <n v="0.14000000000000001"/>
    <x v="106"/>
  </r>
  <r>
    <x v="0"/>
    <s v="Athletic"/>
    <x v="1"/>
    <s v="Adidas Golf"/>
    <s v="Guide"/>
    <x v="12"/>
    <s v="Lace Guide,  FormTX, 25mm"/>
    <x v="3"/>
    <n v="300"/>
    <n v="42"/>
    <n v="0.14000000000000001"/>
    <x v="106"/>
  </r>
  <r>
    <x v="0"/>
    <s v="Athletic"/>
    <x v="1"/>
    <s v="Adidas Golf"/>
    <s v="Guide"/>
    <x v="12"/>
    <s v="Lace Guide,  FormTX, 25mm"/>
    <x v="3"/>
    <n v="100"/>
    <n v="14"/>
    <n v="0.14000000000000001"/>
    <x v="106"/>
  </r>
  <r>
    <x v="0"/>
    <s v="Athletic"/>
    <x v="1"/>
    <s v="Adidas Golf"/>
    <s v="Guide"/>
    <x v="12"/>
    <s v="Lace Guide,  FormTX, 25mm"/>
    <x v="0"/>
    <n v="13900"/>
    <n v="1946"/>
    <n v="0.14000000000000001"/>
    <x v="106"/>
  </r>
  <r>
    <x v="0"/>
    <s v="Athletic"/>
    <x v="1"/>
    <s v="Adidas Golf"/>
    <s v="Guide"/>
    <x v="12"/>
    <s v="Lace Guide,  FormTX, 25mm"/>
    <x v="0"/>
    <n v="63400"/>
    <n v="8876"/>
    <n v="0.14000000000000001"/>
    <x v="106"/>
  </r>
  <r>
    <x v="0"/>
    <s v="Athletic"/>
    <x v="1"/>
    <s v="Adidas Golf"/>
    <s v="Guide"/>
    <x v="12"/>
    <s v="Lace Guide,  FormTX, 25mm"/>
    <x v="0"/>
    <n v="46300"/>
    <n v="6482"/>
    <n v="0.14000000000000001"/>
    <x v="106"/>
  </r>
  <r>
    <x v="0"/>
    <s v="Athletic"/>
    <x v="1"/>
    <s v="Adidas Golf"/>
    <s v="Guide"/>
    <x v="12"/>
    <s v="Lace Guide,  FormTX, 25mm"/>
    <x v="0"/>
    <n v="17800"/>
    <n v="2492"/>
    <n v="0.14000000000000001"/>
    <x v="106"/>
  </r>
  <r>
    <x v="0"/>
    <s v="Athletic"/>
    <x v="1"/>
    <s v="Adidas Golf"/>
    <s v="Guide"/>
    <x v="12"/>
    <s v="Lace Guide,  FormTX, 25mm"/>
    <x v="0"/>
    <n v="18400"/>
    <n v="2576"/>
    <n v="0.14000000000000001"/>
    <x v="106"/>
  </r>
  <r>
    <x v="0"/>
    <s v="Athletic"/>
    <x v="1"/>
    <s v="Adidas Golf"/>
    <s v="Guide"/>
    <x v="12"/>
    <s v="Lace Guide,  FormTX, 25mm"/>
    <x v="0"/>
    <n v="200400"/>
    <n v="28056"/>
    <n v="0.14000000000000001"/>
    <x v="106"/>
  </r>
  <r>
    <x v="0"/>
    <s v="Athletic"/>
    <x v="1"/>
    <s v="Adidas Golf"/>
    <s v="Guide"/>
    <x v="12"/>
    <s v="Lace Guide,  FormTX, 25mm"/>
    <x v="0"/>
    <n v="24600"/>
    <n v="3444"/>
    <n v="0.14000000000000001"/>
    <x v="106"/>
  </r>
  <r>
    <x v="0"/>
    <s v="Athletic"/>
    <x v="1"/>
    <s v="Adidas Golf"/>
    <s v="Guide"/>
    <x v="12"/>
    <s v="Lace Guide,  FormTX, 25mm"/>
    <x v="0"/>
    <n v="20500"/>
    <n v="2870"/>
    <n v="0.14000000000000001"/>
    <x v="106"/>
  </r>
  <r>
    <x v="0"/>
    <s v="Athletic"/>
    <x v="1"/>
    <s v="Adidas Golf"/>
    <s v="Guide"/>
    <x v="12"/>
    <s v="Lace Guide,  FormTX, 25mm"/>
    <x v="0"/>
    <n v="17800"/>
    <n v="2492"/>
    <n v="0.14000000000000001"/>
    <x v="106"/>
  </r>
  <r>
    <x v="0"/>
    <s v="Athletic"/>
    <x v="1"/>
    <s v="Adidas Golf"/>
    <s v="Guide"/>
    <x v="12"/>
    <s v="Lace Guide,  FormTX, 25mm"/>
    <x v="0"/>
    <n v="14400"/>
    <n v="2016"/>
    <n v="0.14000000000000001"/>
    <x v="106"/>
  </r>
  <r>
    <x v="2"/>
    <s v="Athletic"/>
    <x v="0"/>
    <s v="Fila - China"/>
    <s v="Dial"/>
    <x v="1"/>
    <s v="L6 R Tongue Dial S1"/>
    <x v="1"/>
    <n v="64835"/>
    <n v="75147.403342714606"/>
    <n v="1.159056116954031"/>
    <x v="834"/>
  </r>
  <r>
    <x v="2"/>
    <s v="Athletic"/>
    <x v="0"/>
    <s v="Fila - China"/>
    <s v="Dial"/>
    <x v="1"/>
    <s v="L6 R Tongue Dial S1"/>
    <x v="1"/>
    <n v="65440"/>
    <n v="73074.988319692406"/>
    <n v="1.11667158190239"/>
    <x v="835"/>
  </r>
  <r>
    <x v="2"/>
    <s v="Athletic"/>
    <x v="0"/>
    <s v="Anta"/>
    <s v="Dial"/>
    <x v="34"/>
    <s v="L6 R Tongue Dial M Habu"/>
    <x v="1"/>
    <n v="78240"/>
    <n v="72304.4112429534"/>
    <n v="0.92413613551832052"/>
    <x v="836"/>
  </r>
  <r>
    <x v="2"/>
    <s v="Athletic"/>
    <x v="0"/>
    <s v="Anta"/>
    <s v="Dial"/>
    <x v="34"/>
    <s v="L6 R Tongue Dial M Habu"/>
    <x v="1"/>
    <n v="75535"/>
    <n v="69595.367997358204"/>
    <n v="0.92136583037476938"/>
    <x v="837"/>
  </r>
  <r>
    <x v="2"/>
    <s v="Athletic"/>
    <x v="0"/>
    <s v="Anta"/>
    <s v="Dial"/>
    <x v="34"/>
    <s v="L6 R Tongue Dial M Habu"/>
    <x v="1"/>
    <n v="81785"/>
    <n v="69025.082308091994"/>
    <n v="0.84398217653716445"/>
    <x v="838"/>
  </r>
  <r>
    <x v="2"/>
    <s v="Athletic"/>
    <x v="0"/>
    <s v="Anta"/>
    <s v="Dial"/>
    <x v="34"/>
    <s v="L6 R Tongue Dial M Habu"/>
    <x v="1"/>
    <n v="81055"/>
    <n v="68860.524442069203"/>
    <n v="0.84955307435777194"/>
    <x v="839"/>
  </r>
  <r>
    <x v="2"/>
    <s v="Athletic"/>
    <x v="0"/>
    <s v="Fila - China"/>
    <s v="Dial"/>
    <x v="1"/>
    <s v="L6 R Tongue Dial S1"/>
    <x v="1"/>
    <n v="60610"/>
    <n v="68742.735813649197"/>
    <n v="1.134181419132968"/>
    <x v="840"/>
  </r>
  <r>
    <x v="2"/>
    <s v="Athletic"/>
    <x v="0"/>
    <s v="Anta"/>
    <s v="Dial"/>
    <x v="34"/>
    <s v="L6 R Tongue Dial M Habu"/>
    <x v="1"/>
    <n v="80390"/>
    <n v="68662.184818451904"/>
    <n v="0.85411350688458643"/>
    <x v="841"/>
  </r>
  <r>
    <x v="0"/>
    <s v="Athletic"/>
    <x v="1"/>
    <s v="Adidas Golf"/>
    <s v="Guide"/>
    <x v="12"/>
    <s v="Lace Guide,  FormTX, 25mmDark Grey"/>
    <x v="4"/>
    <n v="100"/>
    <n v="14"/>
    <n v="0.14000000000000001"/>
    <x v="106"/>
  </r>
  <r>
    <x v="0"/>
    <s v="Athletic"/>
    <x v="1"/>
    <s v="Adidas Golf"/>
    <s v="Guide"/>
    <x v="12"/>
    <s v="Lace Guide,  FormTX, 25mmDark Grey"/>
    <x v="4"/>
    <n v="20000"/>
    <n v="2800"/>
    <n v="0.14000000000000001"/>
    <x v="106"/>
  </r>
  <r>
    <x v="0"/>
    <s v="Athletic"/>
    <x v="1"/>
    <s v="Adidas Golf"/>
    <s v="Guide"/>
    <x v="12"/>
    <s v="Lace Guide,  FormTX, 25mmDark Grey"/>
    <x v="4"/>
    <n v="28000"/>
    <n v="3913"/>
    <n v="0.13975000000000001"/>
    <x v="842"/>
  </r>
  <r>
    <x v="0"/>
    <s v="Athletic"/>
    <x v="1"/>
    <s v="Adidas Golf"/>
    <s v="Guide"/>
    <x v="12"/>
    <s v="Lace Guide,  FormTX, 25mmDark Grey"/>
    <x v="4"/>
    <n v="14400"/>
    <n v="2016"/>
    <n v="0.14000000000000001"/>
    <x v="106"/>
  </r>
  <r>
    <x v="0"/>
    <s v="Athletic"/>
    <x v="1"/>
    <s v="Adidas Golf"/>
    <s v="Guide"/>
    <x v="12"/>
    <s v="Lace Guide,  FormTX, 25mmDark Grey"/>
    <x v="2"/>
    <n v="3900"/>
    <n v="546"/>
    <n v="0.14000000000000001"/>
    <x v="106"/>
  </r>
  <r>
    <x v="0"/>
    <s v="Athletic"/>
    <x v="1"/>
    <s v="Adidas Golf"/>
    <s v="Guide"/>
    <x v="12"/>
    <s v="Lace Guide,  FormTX, 25mmDark Grey"/>
    <x v="3"/>
    <n v="9300"/>
    <n v="1302"/>
    <n v="0.14000000000000001"/>
    <x v="106"/>
  </r>
  <r>
    <x v="0"/>
    <s v="Athletic"/>
    <x v="1"/>
    <s v="Adidas Golf"/>
    <s v="Guide"/>
    <x v="12"/>
    <s v="Lace Guide,  FormTX, 25mmDark Grey"/>
    <x v="3"/>
    <n v="900"/>
    <n v="126"/>
    <n v="0.14000000000000001"/>
    <x v="106"/>
  </r>
  <r>
    <x v="0"/>
    <s v="Athletic"/>
    <x v="1"/>
    <s v="Adidas Golf"/>
    <s v="Guide"/>
    <x v="12"/>
    <s v="Lace Guide,  FormTX, 25mmDark Grey"/>
    <x v="3"/>
    <n v="100"/>
    <n v="14"/>
    <n v="0.14000000000000001"/>
    <x v="106"/>
  </r>
  <r>
    <x v="0"/>
    <s v="Athletic"/>
    <x v="1"/>
    <s v="Adidas Golf"/>
    <s v="Guide"/>
    <x v="12"/>
    <s v="Lace Guide,  FormTX, 25mmDark Grey"/>
    <x v="3"/>
    <n v="4000"/>
    <n v="560"/>
    <n v="0.14000000000000001"/>
    <x v="106"/>
  </r>
  <r>
    <x v="0"/>
    <s v="Athletic"/>
    <x v="1"/>
    <s v="Adidas Golf"/>
    <s v="Guide"/>
    <x v="12"/>
    <s v="Lace Guide,  FormTX, 25mmDark Grey"/>
    <x v="3"/>
    <n v="51100"/>
    <n v="7154"/>
    <n v="0.14000000000000001"/>
    <x v="106"/>
  </r>
  <r>
    <x v="0"/>
    <s v="Athletic"/>
    <x v="1"/>
    <s v="Adidas Golf"/>
    <s v="Guide"/>
    <x v="12"/>
    <s v="Lace Guide,  FormTX, 25mmDark Grey"/>
    <x v="3"/>
    <n v="100"/>
    <n v="14"/>
    <n v="0.14000000000000001"/>
    <x v="106"/>
  </r>
  <r>
    <x v="0"/>
    <s v="Athletic"/>
    <x v="1"/>
    <s v="Adidas Golf"/>
    <s v="Guide"/>
    <x v="12"/>
    <s v="Lace Guide,  FormTX, 25mmDark Grey"/>
    <x v="3"/>
    <n v="15000"/>
    <n v="2100"/>
    <n v="0.14000000000000001"/>
    <x v="106"/>
  </r>
  <r>
    <x v="0"/>
    <s v="Athletic"/>
    <x v="1"/>
    <s v="Adidas Golf"/>
    <s v="Guide"/>
    <x v="12"/>
    <s v="Lace Guide,  FormTX, 25mmDark Grey"/>
    <x v="0"/>
    <n v="4500"/>
    <n v="630"/>
    <n v="0.14000000000000001"/>
    <x v="106"/>
  </r>
  <r>
    <x v="0"/>
    <s v="Athletic"/>
    <x v="1"/>
    <s v="Adidas Golf"/>
    <s v="Guide"/>
    <x v="12"/>
    <s v="Lace Guide,  FormTX, 30mm"/>
    <x v="4"/>
    <n v="200"/>
    <n v="28"/>
    <n v="0.14000000000000001"/>
    <x v="106"/>
  </r>
  <r>
    <x v="0"/>
    <s v="Athletic"/>
    <x v="1"/>
    <s v="Adidas Golf"/>
    <s v="Guide"/>
    <x v="12"/>
    <s v="Lace Guide,  FormTX, 30mm"/>
    <x v="4"/>
    <n v="4900"/>
    <n v="686"/>
    <n v="0.14000000000000001"/>
    <x v="106"/>
  </r>
  <r>
    <x v="0"/>
    <s v="Athletic"/>
    <x v="1"/>
    <s v="Adidas Golf"/>
    <s v="Guide"/>
    <x v="12"/>
    <s v="Lace Guide,  FormTX, 30mm"/>
    <x v="4"/>
    <n v="100"/>
    <n v="14"/>
    <n v="0.14000000000000001"/>
    <x v="106"/>
  </r>
  <r>
    <x v="0"/>
    <s v="Athletic"/>
    <x v="1"/>
    <s v="Adidas Golf"/>
    <s v="Guide"/>
    <x v="12"/>
    <s v="Lace Guide,  FormTX, 30mm"/>
    <x v="3"/>
    <n v="64300"/>
    <n v="9002"/>
    <n v="0.14000000000000001"/>
    <x v="106"/>
  </r>
  <r>
    <x v="0"/>
    <s v="Athletic"/>
    <x v="1"/>
    <s v="Adidas Golf"/>
    <s v="Guide"/>
    <x v="12"/>
    <s v="Lace Guide,  FormTX, 30mm"/>
    <x v="3"/>
    <n v="6200"/>
    <n v="868"/>
    <n v="0.14000000000000001"/>
    <x v="106"/>
  </r>
  <r>
    <x v="0"/>
    <s v="Athletic"/>
    <x v="1"/>
    <s v="Adidas Golf"/>
    <s v="Guide"/>
    <x v="12"/>
    <s v="Lace Guide,  FormTX, 30mm"/>
    <x v="3"/>
    <n v="14400"/>
    <n v="2016"/>
    <n v="0.14000000000000001"/>
    <x v="106"/>
  </r>
  <r>
    <x v="0"/>
    <s v="Athletic"/>
    <x v="1"/>
    <s v="Adidas Golf"/>
    <s v="Guide"/>
    <x v="12"/>
    <s v="Lace Guide,  FormTX, 30mm"/>
    <x v="3"/>
    <n v="4700"/>
    <n v="658"/>
    <n v="0.14000000000000001"/>
    <x v="106"/>
  </r>
  <r>
    <x v="0"/>
    <s v="Athletic"/>
    <x v="1"/>
    <s v="Adidas Golf"/>
    <s v="Guide"/>
    <x v="12"/>
    <s v="Lace Guide,  FormTX, 30mm"/>
    <x v="3"/>
    <n v="2400"/>
    <n v="336"/>
    <n v="0.14000000000000001"/>
    <x v="106"/>
  </r>
  <r>
    <x v="0"/>
    <s v="Athletic"/>
    <x v="1"/>
    <s v="Adidas Golf"/>
    <s v="Guide"/>
    <x v="12"/>
    <s v="Lace Guide,  FormTX, 30mm"/>
    <x v="3"/>
    <n v="1200"/>
    <n v="168"/>
    <n v="0.14000000000000001"/>
    <x v="106"/>
  </r>
  <r>
    <x v="0"/>
    <s v="Athletic"/>
    <x v="1"/>
    <s v="Adidas Golf"/>
    <s v="Guide"/>
    <x v="12"/>
    <s v="Lace Guide,  FormTX, 30mm"/>
    <x v="0"/>
    <n v="500"/>
    <n v="70"/>
    <n v="0.14000000000000001"/>
    <x v="106"/>
  </r>
  <r>
    <x v="0"/>
    <s v="Athletic"/>
    <x v="1"/>
    <s v="Adidas Golf"/>
    <s v="Guide"/>
    <x v="12"/>
    <s v="Lace Guide,  FormTX, 30mm"/>
    <x v="0"/>
    <n v="6300"/>
    <n v="882"/>
    <n v="0.14000000000000001"/>
    <x v="106"/>
  </r>
  <r>
    <x v="0"/>
    <s v="Athletic"/>
    <x v="1"/>
    <s v="Adidas Golf"/>
    <s v="Guide"/>
    <x v="12"/>
    <s v="Lace Guide,  FormTX, 30mm"/>
    <x v="0"/>
    <n v="9400"/>
    <n v="1316"/>
    <n v="0.14000000000000001"/>
    <x v="106"/>
  </r>
  <r>
    <x v="0"/>
    <s v="Athletic"/>
    <x v="1"/>
    <s v="Adidas Golf"/>
    <s v="Guide"/>
    <x v="12"/>
    <s v="Lace Guide,  FormTX, 30mm"/>
    <x v="0"/>
    <n v="2700"/>
    <n v="378"/>
    <n v="0.14000000000000001"/>
    <x v="106"/>
  </r>
  <r>
    <x v="0"/>
    <s v="Athletic"/>
    <x v="1"/>
    <s v="Adidas Golf"/>
    <s v="Guide"/>
    <x v="12"/>
    <s v="Lace Guide,  FormTX, 30mm"/>
    <x v="0"/>
    <n v="100"/>
    <n v="14"/>
    <n v="0.14000000000000001"/>
    <x v="106"/>
  </r>
  <r>
    <x v="2"/>
    <s v="Athletic"/>
    <x v="0"/>
    <s v="Anta"/>
    <s v="Dial"/>
    <x v="34"/>
    <s v="L6 R Tongue Dial M Habu"/>
    <x v="1"/>
    <n v="72775"/>
    <n v="67515.713810737507"/>
    <n v="0.92773224061473725"/>
    <x v="843"/>
  </r>
  <r>
    <x v="2"/>
    <s v="Athletic"/>
    <x v="0"/>
    <s v="Fila - China"/>
    <s v="Dial"/>
    <x v="1"/>
    <s v="L6 L Eyestay 20mm Dial S1"/>
    <x v="1"/>
    <n v="56185"/>
    <n v="62336.431881319702"/>
    <n v="1.1094853053540927"/>
    <x v="844"/>
  </r>
  <r>
    <x v="0"/>
    <s v="Athletic"/>
    <x v="1"/>
    <s v="Adidas Golf"/>
    <s v="Guide"/>
    <x v="12"/>
    <s v="Lace Guide,  FormTX, 30mmBlack"/>
    <x v="4"/>
    <n v="400"/>
    <n v="56"/>
    <n v="0.14000000000000001"/>
    <x v="106"/>
  </r>
  <r>
    <x v="0"/>
    <s v="Athletic"/>
    <x v="1"/>
    <s v="Adidas Golf"/>
    <s v="Guide"/>
    <x v="12"/>
    <s v="Lace Guide,  FormTX, 30mmBlack"/>
    <x v="2"/>
    <n v="6000"/>
    <n v="840"/>
    <n v="0.14000000000000001"/>
    <x v="106"/>
  </r>
  <r>
    <x v="0"/>
    <s v="Athletic"/>
    <x v="1"/>
    <s v="Adidas Golf"/>
    <s v="Guide"/>
    <x v="12"/>
    <s v="Lace Guide,  FormTX, 30mmBlack"/>
    <x v="3"/>
    <n v="8700"/>
    <n v="1218"/>
    <n v="0.14000000000000001"/>
    <x v="106"/>
  </r>
  <r>
    <x v="0"/>
    <s v="Athletic"/>
    <x v="1"/>
    <s v="Adidas Golf"/>
    <s v="Guide"/>
    <x v="12"/>
    <s v="Lace Guide,  FormTX, 30mmBlack"/>
    <x v="3"/>
    <n v="200"/>
    <n v="28"/>
    <n v="0.14000000000000001"/>
    <x v="106"/>
  </r>
  <r>
    <x v="0"/>
    <s v="Athletic"/>
    <x v="1"/>
    <s v="Adidas Golf"/>
    <s v="Guide"/>
    <x v="12"/>
    <s v="Lace Guide,  FormTX, 30mmBlack"/>
    <x v="3"/>
    <n v="6400"/>
    <n v="896"/>
    <n v="0.14000000000000001"/>
    <x v="106"/>
  </r>
  <r>
    <x v="0"/>
    <s v="Athletic"/>
    <x v="1"/>
    <s v="Adidas Golf"/>
    <s v="Guide"/>
    <x v="12"/>
    <s v="Lace Guide,  FormTX, 30mmBlack"/>
    <x v="3"/>
    <n v="300"/>
    <n v="42"/>
    <n v="0.14000000000000001"/>
    <x v="106"/>
  </r>
  <r>
    <x v="0"/>
    <s v="Athletic"/>
    <x v="1"/>
    <s v="Adidas Golf"/>
    <s v="Guide"/>
    <x v="12"/>
    <s v="Lace Guide,  FormTX, 30mmBlack"/>
    <x v="0"/>
    <n v="15200"/>
    <n v="2128"/>
    <n v="0.14000000000000001"/>
    <x v="106"/>
  </r>
  <r>
    <x v="0"/>
    <s v="Athletic"/>
    <x v="1"/>
    <s v="Adidas Golf"/>
    <s v="Guide"/>
    <x v="12"/>
    <s v="Lace Guide,  FormTX, 30mmBlack"/>
    <x v="0"/>
    <n v="4100"/>
    <n v="574"/>
    <n v="0.14000000000000001"/>
    <x v="106"/>
  </r>
  <r>
    <x v="0"/>
    <s v="Athletic"/>
    <x v="1"/>
    <s v="Adidas Golf"/>
    <s v="Guide"/>
    <x v="12"/>
    <s v="Lace Guide, FormTX, Stitch, 15mm"/>
    <x v="4"/>
    <n v="200"/>
    <n v="28"/>
    <n v="0.14000000000000001"/>
    <x v="106"/>
  </r>
  <r>
    <x v="0"/>
    <s v="Athletic"/>
    <x v="1"/>
    <s v="Adidas Golf"/>
    <s v="Guide"/>
    <x v="12"/>
    <s v="Lace Guide, FormTX, Stitch, 15mm"/>
    <x v="4"/>
    <n v="4900"/>
    <n v="686"/>
    <n v="0.14000000000000001"/>
    <x v="106"/>
  </r>
  <r>
    <x v="0"/>
    <s v="Athletic"/>
    <x v="1"/>
    <s v="Adidas Golf"/>
    <s v="Guide"/>
    <x v="12"/>
    <s v="Lace Guide, FormTX, Stitch, 15mm"/>
    <x v="4"/>
    <n v="100"/>
    <n v="14"/>
    <n v="0.14000000000000001"/>
    <x v="106"/>
  </r>
  <r>
    <x v="0"/>
    <s v="Athletic"/>
    <x v="1"/>
    <s v="Adidas Golf"/>
    <s v="Guide"/>
    <x v="12"/>
    <s v="Lace Guide, FormTX, Stitch, 15mm"/>
    <x v="2"/>
    <n v="7200"/>
    <n v="1008"/>
    <n v="0.14000000000000001"/>
    <x v="106"/>
  </r>
  <r>
    <x v="0"/>
    <s v="Athletic"/>
    <x v="1"/>
    <s v="Adidas Golf"/>
    <s v="Guide"/>
    <x v="12"/>
    <s v="Lace Guide, FormTX, Stitch, 15mm"/>
    <x v="2"/>
    <n v="9700"/>
    <n v="1358"/>
    <n v="0.14000000000000001"/>
    <x v="106"/>
  </r>
  <r>
    <x v="0"/>
    <s v="Athletic"/>
    <x v="1"/>
    <s v="Adidas Golf"/>
    <s v="Guide"/>
    <x v="12"/>
    <s v="Lace Guide, FormTX, Stitch, 15mm"/>
    <x v="2"/>
    <n v="13500"/>
    <n v="1890"/>
    <n v="0.14000000000000001"/>
    <x v="106"/>
  </r>
  <r>
    <x v="0"/>
    <s v="Athletic"/>
    <x v="1"/>
    <s v="Adidas Golf"/>
    <s v="Guide"/>
    <x v="12"/>
    <s v="Lace Guide, FormTX, Stitch, 15mm"/>
    <x v="2"/>
    <n v="300"/>
    <n v="42"/>
    <n v="0.14000000000000001"/>
    <x v="106"/>
  </r>
  <r>
    <x v="0"/>
    <s v="Athletic"/>
    <x v="1"/>
    <s v="Adidas Golf"/>
    <s v="Guide"/>
    <x v="12"/>
    <s v="Lace Guide, FormTX, Stitch, 15mm"/>
    <x v="2"/>
    <n v="200"/>
    <n v="28"/>
    <n v="0.14000000000000001"/>
    <x v="106"/>
  </r>
  <r>
    <x v="0"/>
    <s v="Athletic"/>
    <x v="1"/>
    <s v="Adidas Golf"/>
    <s v="Guide"/>
    <x v="12"/>
    <s v="Lace Guide, FormTX, Stitch, 15mm"/>
    <x v="2"/>
    <n v="146200"/>
    <n v="20468"/>
    <n v="0.14000000000000001"/>
    <x v="106"/>
  </r>
  <r>
    <x v="0"/>
    <s v="Athletic"/>
    <x v="1"/>
    <s v="Adidas Golf"/>
    <s v="Guide"/>
    <x v="12"/>
    <s v="Lace Guide, FormTX, Stitch, 15mm"/>
    <x v="2"/>
    <n v="145150"/>
    <n v="20321"/>
    <n v="0.14000000000000001"/>
    <x v="106"/>
  </r>
  <r>
    <x v="0"/>
    <s v="Athletic"/>
    <x v="1"/>
    <s v="Adidas Golf"/>
    <s v="Guide"/>
    <x v="12"/>
    <s v="Lace Guide, FormTX, Stitch, 15mm"/>
    <x v="2"/>
    <n v="27100"/>
    <n v="3794"/>
    <n v="0.14000000000000001"/>
    <x v="106"/>
  </r>
  <r>
    <x v="0"/>
    <s v="Athletic"/>
    <x v="1"/>
    <s v="Adidas Golf"/>
    <s v="Guide"/>
    <x v="12"/>
    <s v="Lace Guide, FormTX, Stitch, 15mm"/>
    <x v="2"/>
    <n v="27000"/>
    <n v="3780"/>
    <n v="0.14000000000000001"/>
    <x v="106"/>
  </r>
  <r>
    <x v="0"/>
    <s v="Athletic"/>
    <x v="1"/>
    <s v="Adidas Golf"/>
    <s v="Guide"/>
    <x v="12"/>
    <s v="Lace Guide, FormTX, Stitch, 15mm"/>
    <x v="2"/>
    <n v="25700"/>
    <n v="3598"/>
    <n v="0.14000000000000001"/>
    <x v="106"/>
  </r>
  <r>
    <x v="0"/>
    <s v="Athletic"/>
    <x v="1"/>
    <s v="Adidas Golf"/>
    <s v="Guide"/>
    <x v="12"/>
    <s v="Lace Guide, FormTX, Stitch, 15mm"/>
    <x v="3"/>
    <n v="14500"/>
    <n v="2030"/>
    <n v="0.14000000000000001"/>
    <x v="106"/>
  </r>
  <r>
    <x v="0"/>
    <s v="Athletic"/>
    <x v="1"/>
    <s v="Adidas Golf"/>
    <s v="Guide"/>
    <x v="12"/>
    <s v="Lace Guide, FormTX, Stitch, 15mm"/>
    <x v="3"/>
    <n v="265000"/>
    <n v="37100"/>
    <n v="0.14000000000000001"/>
    <x v="106"/>
  </r>
  <r>
    <x v="0"/>
    <s v="Athletic"/>
    <x v="1"/>
    <s v="Adidas Golf"/>
    <s v="Guide"/>
    <x v="12"/>
    <s v="Lace Guide, FormTX, Stitch, 15mm"/>
    <x v="3"/>
    <n v="24000"/>
    <n v="3360"/>
    <n v="0.14000000000000001"/>
    <x v="106"/>
  </r>
  <r>
    <x v="0"/>
    <s v="Athletic"/>
    <x v="1"/>
    <s v="Adidas Golf"/>
    <s v="Guide"/>
    <x v="12"/>
    <s v="Lace Guide, FormTX, Stitch, 15mm"/>
    <x v="3"/>
    <n v="17700"/>
    <n v="2478"/>
    <n v="0.14000000000000001"/>
    <x v="106"/>
  </r>
  <r>
    <x v="0"/>
    <s v="Athletic"/>
    <x v="1"/>
    <s v="Adidas Golf"/>
    <s v="Guide"/>
    <x v="12"/>
    <s v="Lace Guide, FormTX, Stitch, 15mm"/>
    <x v="3"/>
    <n v="42500"/>
    <n v="5950"/>
    <n v="0.14000000000000001"/>
    <x v="106"/>
  </r>
  <r>
    <x v="0"/>
    <s v="Athletic"/>
    <x v="1"/>
    <s v="Adidas Golf"/>
    <s v="Guide"/>
    <x v="12"/>
    <s v="Lace Guide, FormTX, Stitch, 15mm"/>
    <x v="3"/>
    <n v="78800"/>
    <n v="11032"/>
    <n v="0.14000000000000001"/>
    <x v="106"/>
  </r>
  <r>
    <x v="0"/>
    <s v="Athletic"/>
    <x v="1"/>
    <s v="Adidas Golf"/>
    <s v="Guide"/>
    <x v="12"/>
    <s v="Lace Guide, FormTX, Stitch, 15mm"/>
    <x v="3"/>
    <n v="128200"/>
    <n v="17948"/>
    <n v="0.14000000000000001"/>
    <x v="106"/>
  </r>
  <r>
    <x v="0"/>
    <s v="Athletic"/>
    <x v="1"/>
    <s v="Adidas Golf"/>
    <s v="Guide"/>
    <x v="12"/>
    <s v="Lace Guide, FormTX, Stitch, 15mm"/>
    <x v="3"/>
    <n v="6300"/>
    <n v="882"/>
    <n v="0.14000000000000001"/>
    <x v="106"/>
  </r>
  <r>
    <x v="0"/>
    <s v="Athletic"/>
    <x v="1"/>
    <s v="Adidas Golf"/>
    <s v="Guide"/>
    <x v="12"/>
    <s v="Lace Guide, FormTX, Stitch, 15mm"/>
    <x v="3"/>
    <n v="200"/>
    <n v="28"/>
    <n v="0.14000000000000001"/>
    <x v="106"/>
  </r>
  <r>
    <x v="0"/>
    <s v="Athletic"/>
    <x v="1"/>
    <s v="Adidas Golf"/>
    <s v="Guide"/>
    <x v="12"/>
    <s v="Lace Guide, FormTX, Stitch, 15mm"/>
    <x v="0"/>
    <n v="13000"/>
    <n v="1820"/>
    <n v="0.14000000000000001"/>
    <x v="106"/>
  </r>
  <r>
    <x v="0"/>
    <s v="Athletic"/>
    <x v="1"/>
    <s v="Adidas Golf"/>
    <s v="Guide"/>
    <x v="12"/>
    <s v="Lace Guide, FormTX, Stitch, 15mm"/>
    <x v="0"/>
    <n v="96000"/>
    <n v="13440"/>
    <n v="0.14000000000000001"/>
    <x v="106"/>
  </r>
  <r>
    <x v="0"/>
    <s v="Athletic"/>
    <x v="1"/>
    <s v="Adidas Golf"/>
    <s v="Guide"/>
    <x v="12"/>
    <s v="Lace Guide, FormTX, Stitch, 15mm"/>
    <x v="0"/>
    <n v="71600"/>
    <n v="10024"/>
    <n v="0.14000000000000001"/>
    <x v="106"/>
  </r>
  <r>
    <x v="0"/>
    <s v="Athletic"/>
    <x v="1"/>
    <s v="Adidas Golf"/>
    <s v="Guide"/>
    <x v="12"/>
    <s v="Lace Guide, FormTX, Stitch, 15mm"/>
    <x v="0"/>
    <n v="35600"/>
    <n v="4984"/>
    <n v="0.14000000000000001"/>
    <x v="106"/>
  </r>
  <r>
    <x v="0"/>
    <s v="Athletic"/>
    <x v="1"/>
    <s v="Adidas Golf"/>
    <s v="Guide"/>
    <x v="12"/>
    <s v="Lace Guide, FormTX, Stitch, 15mm"/>
    <x v="0"/>
    <n v="8200"/>
    <n v="1148"/>
    <n v="0.14000000000000001"/>
    <x v="106"/>
  </r>
  <r>
    <x v="0"/>
    <s v="Athletic"/>
    <x v="1"/>
    <s v="Adidas Golf"/>
    <s v="Guide"/>
    <x v="12"/>
    <s v="Lace Guide, FormTX, Stitch, 15mm"/>
    <x v="0"/>
    <n v="100"/>
    <n v="14"/>
    <n v="0.14000000000000001"/>
    <x v="106"/>
  </r>
  <r>
    <x v="0"/>
    <s v="Athletic"/>
    <x v="1"/>
    <s v="Adidas Golf"/>
    <s v="Guide"/>
    <x v="12"/>
    <s v="Lace Guide, FormTX, Stitch, 15mm"/>
    <x v="0"/>
    <n v="100"/>
    <n v="14"/>
    <n v="0.14000000000000001"/>
    <x v="106"/>
  </r>
  <r>
    <x v="0"/>
    <s v="Athletic"/>
    <x v="1"/>
    <s v="Adidas Golf"/>
    <s v="Guide"/>
    <x v="12"/>
    <s v="Lace Guide, FormTX, Stitch, 15mm"/>
    <x v="0"/>
    <n v="103000"/>
    <n v="14420"/>
    <n v="0.14000000000000001"/>
    <x v="106"/>
  </r>
  <r>
    <x v="0"/>
    <s v="Athletic"/>
    <x v="1"/>
    <s v="Adidas Golf"/>
    <s v="Guide"/>
    <x v="12"/>
    <s v="Lace Guide, FormTX, Stitch, 15mm"/>
    <x v="0"/>
    <n v="71000"/>
    <n v="9940"/>
    <n v="0.14000000000000001"/>
    <x v="106"/>
  </r>
  <r>
    <x v="0"/>
    <s v="Athletic"/>
    <x v="1"/>
    <s v="Adidas Golf"/>
    <s v="Guide"/>
    <x v="12"/>
    <s v="Lace Guide, FormTX, Stitch, 15mm"/>
    <x v="0"/>
    <n v="12300"/>
    <n v="1722"/>
    <n v="0.14000000000000001"/>
    <x v="106"/>
  </r>
  <r>
    <x v="0"/>
    <s v="Athletic"/>
    <x v="1"/>
    <s v="Adidas Golf"/>
    <s v="Guide"/>
    <x v="12"/>
    <s v="Lace Guide, FormTX, Stitch, 15mm"/>
    <x v="0"/>
    <n v="8000"/>
    <n v="1120"/>
    <n v="0.14000000000000001"/>
    <x v="106"/>
  </r>
  <r>
    <x v="0"/>
    <s v="Athletic"/>
    <x v="1"/>
    <s v="Adidas Golf"/>
    <s v="Guide"/>
    <x v="12"/>
    <s v="Lace Guide, FormTX, Stitch, 15mm"/>
    <x v="0"/>
    <n v="11800"/>
    <n v="1652"/>
    <n v="0.14000000000000001"/>
    <x v="106"/>
  </r>
  <r>
    <x v="2"/>
    <s v="Athletic"/>
    <x v="0"/>
    <s v="Fila - China"/>
    <s v="Dial"/>
    <x v="1"/>
    <s v="L6 R Eyestay 20mm Dial S1"/>
    <x v="1"/>
    <n v="56185"/>
    <n v="62336.431881319702"/>
    <n v="1.1094853053540927"/>
    <x v="844"/>
  </r>
  <r>
    <x v="2"/>
    <s v="Athletic"/>
    <x v="0"/>
    <s v="Fila - China"/>
    <s v="Dial"/>
    <x v="1"/>
    <s v="L6 R Tongue Dial S1"/>
    <x v="1"/>
    <n v="57375"/>
    <n v="61745.6999151364"/>
    <n v="1.0761777762986737"/>
    <x v="845"/>
  </r>
  <r>
    <x v="2"/>
    <s v="Athletic"/>
    <x v="0"/>
    <s v="Anta"/>
    <s v="Dial"/>
    <x v="34"/>
    <s v="L6 R Tongue Dial M Habu"/>
    <x v="1"/>
    <n v="66080"/>
    <n v="58366.148286257201"/>
    <n v="0.88326495590582932"/>
    <x v="846"/>
  </r>
  <r>
    <x v="2"/>
    <s v="Athletic"/>
    <x v="0"/>
    <s v="Anta"/>
    <s v="Dial"/>
    <x v="34"/>
    <s v="L6 R Tongue Dial M Habu"/>
    <x v="1"/>
    <n v="62310"/>
    <n v="57417.336205405503"/>
    <n v="0.92147867445683684"/>
    <x v="847"/>
  </r>
  <r>
    <x v="2"/>
    <s v="Athletic"/>
    <x v="0"/>
    <s v="Anta"/>
    <s v="Dial"/>
    <x v="34"/>
    <s v="L6 R Tongue Dial M Habu"/>
    <x v="1"/>
    <n v="61785"/>
    <n v="57327.741802694603"/>
    <n v="0.9278585708941427"/>
    <x v="848"/>
  </r>
  <r>
    <x v="2"/>
    <s v="Athletic"/>
    <x v="0"/>
    <s v="Anta"/>
    <s v="Dial"/>
    <x v="34"/>
    <s v="L6 R Tongue Dial M Habu"/>
    <x v="1"/>
    <n v="60305"/>
    <n v="55952.249014423302"/>
    <n v="0.92782105985280328"/>
    <x v="849"/>
  </r>
  <r>
    <x v="2"/>
    <s v="Athletic"/>
    <x v="0"/>
    <s v="Fila - China"/>
    <s v="Dial"/>
    <x v="1"/>
    <s v="L6 L Eyestay 20mm Dial S1"/>
    <x v="1"/>
    <n v="49245"/>
    <n v="54546.063259037001"/>
    <n v="1.1076467308160625"/>
    <x v="850"/>
  </r>
  <r>
    <x v="2"/>
    <s v="Athletic"/>
    <x v="0"/>
    <s v="Fila - China"/>
    <s v="Dial"/>
    <x v="1"/>
    <s v="L6 R Eyestay 20mm Dial S1"/>
    <x v="1"/>
    <n v="49245"/>
    <n v="54546.063259037001"/>
    <n v="1.1076467308160625"/>
    <x v="850"/>
  </r>
  <r>
    <x v="2"/>
    <s v="Athletic"/>
    <x v="0"/>
    <s v="Anta"/>
    <s v="Dial"/>
    <x v="34"/>
    <s v="L6 R Tongue Dial M Habu"/>
    <x v="1"/>
    <n v="64250"/>
    <n v="54225.145331593201"/>
    <n v="0.8439711335656529"/>
    <x v="851"/>
  </r>
  <r>
    <x v="0"/>
    <s v="Athletic"/>
    <x v="1"/>
    <s v="Adidas Golf"/>
    <s v="Guide"/>
    <x v="12"/>
    <s v="Lace Guide, FormTX, Stitch, 20mm"/>
    <x v="2"/>
    <n v="2600"/>
    <n v="364"/>
    <n v="0.14000000000000001"/>
    <x v="106"/>
  </r>
  <r>
    <x v="0"/>
    <s v="Athletic"/>
    <x v="1"/>
    <s v="Adidas Golf"/>
    <s v="Guide"/>
    <x v="12"/>
    <s v="Lace Guide, FormTX, Stitch, 20mm"/>
    <x v="2"/>
    <n v="2300"/>
    <n v="322"/>
    <n v="0.14000000000000001"/>
    <x v="106"/>
  </r>
  <r>
    <x v="0"/>
    <s v="Athletic"/>
    <x v="1"/>
    <s v="Adidas Golf"/>
    <s v="Guide"/>
    <x v="12"/>
    <s v="Lace Guide, FormTX, Stitch, 20mm"/>
    <x v="2"/>
    <n v="9600"/>
    <n v="1344"/>
    <n v="0.14000000000000001"/>
    <x v="106"/>
  </r>
  <r>
    <x v="0"/>
    <s v="Athletic"/>
    <x v="1"/>
    <s v="Adidas Golf"/>
    <s v="Guide"/>
    <x v="12"/>
    <s v="Lace Guide, FormTX, Stitch, 20mm"/>
    <x v="2"/>
    <n v="300"/>
    <n v="42"/>
    <n v="0.14000000000000001"/>
    <x v="106"/>
  </r>
  <r>
    <x v="0"/>
    <s v="Athletic"/>
    <x v="1"/>
    <s v="Adidas Golf"/>
    <s v="Guide"/>
    <x v="12"/>
    <s v="Lace Guide, FormTX, Stitch, 20mm"/>
    <x v="2"/>
    <n v="46700"/>
    <n v="6538"/>
    <n v="0.14000000000000001"/>
    <x v="106"/>
  </r>
  <r>
    <x v="0"/>
    <s v="Athletic"/>
    <x v="1"/>
    <s v="Adidas Golf"/>
    <s v="Guide"/>
    <x v="12"/>
    <s v="Lace Guide, FormTX, Stitch, 20mm"/>
    <x v="2"/>
    <n v="48700"/>
    <n v="6818"/>
    <n v="0.14000000000000001"/>
    <x v="106"/>
  </r>
  <r>
    <x v="0"/>
    <s v="Athletic"/>
    <x v="1"/>
    <s v="Adidas Golf"/>
    <s v="Guide"/>
    <x v="12"/>
    <s v="Lace Guide, FormTX, Stitch, 20mm"/>
    <x v="2"/>
    <n v="14800"/>
    <n v="2072"/>
    <n v="0.14000000000000001"/>
    <x v="106"/>
  </r>
  <r>
    <x v="0"/>
    <s v="Athletic"/>
    <x v="1"/>
    <s v="Adidas Golf"/>
    <s v="Guide"/>
    <x v="12"/>
    <s v="Lace Guide, FormTX, Stitch, 20mm"/>
    <x v="2"/>
    <n v="353300"/>
    <n v="49462"/>
    <n v="0.14000000000000001"/>
    <x v="106"/>
  </r>
  <r>
    <x v="0"/>
    <s v="Athletic"/>
    <x v="1"/>
    <s v="Adidas Golf"/>
    <s v="Guide"/>
    <x v="12"/>
    <s v="Lace Guide, FormTX, Stitch, 20mm"/>
    <x v="2"/>
    <n v="200"/>
    <n v="28"/>
    <n v="0.14000000000000001"/>
    <x v="106"/>
  </r>
  <r>
    <x v="0"/>
    <s v="Athletic"/>
    <x v="1"/>
    <s v="Adidas Golf"/>
    <s v="Guide"/>
    <x v="12"/>
    <s v="Lace Guide, FormTX, Stitch, 20mm"/>
    <x v="3"/>
    <n v="9800"/>
    <n v="1372"/>
    <n v="0.14000000000000001"/>
    <x v="106"/>
  </r>
  <r>
    <x v="0"/>
    <s v="Athletic"/>
    <x v="1"/>
    <s v="Adidas Golf"/>
    <s v="Guide"/>
    <x v="12"/>
    <s v="Lace Guide, FormTX, Stitch, 20mm"/>
    <x v="3"/>
    <n v="365100"/>
    <n v="51114"/>
    <n v="0.14000000000000001"/>
    <x v="106"/>
  </r>
  <r>
    <x v="0"/>
    <s v="Athletic"/>
    <x v="1"/>
    <s v="Adidas Golf"/>
    <s v="Guide"/>
    <x v="12"/>
    <s v="Lace Guide, FormTX, Stitch, 20mm"/>
    <x v="3"/>
    <n v="31800"/>
    <n v="4452"/>
    <n v="0.14000000000000001"/>
    <x v="106"/>
  </r>
  <r>
    <x v="0"/>
    <s v="Athletic"/>
    <x v="1"/>
    <s v="Adidas Golf"/>
    <s v="Guide"/>
    <x v="12"/>
    <s v="Lace Guide, FormTX, Stitch, 20mm"/>
    <x v="3"/>
    <n v="55700"/>
    <n v="7798"/>
    <n v="0.14000000000000001"/>
    <x v="106"/>
  </r>
  <r>
    <x v="0"/>
    <s v="Athletic"/>
    <x v="1"/>
    <s v="Adidas Golf"/>
    <s v="Guide"/>
    <x v="12"/>
    <s v="Lace Guide, FormTX, Stitch, 20mm"/>
    <x v="3"/>
    <n v="237100"/>
    <n v="33194"/>
    <n v="0.14000000000000001"/>
    <x v="106"/>
  </r>
  <r>
    <x v="0"/>
    <s v="Athletic"/>
    <x v="1"/>
    <s v="Adidas Golf"/>
    <s v="Guide"/>
    <x v="12"/>
    <s v="Lace Guide, FormTX, Stitch, 20mm"/>
    <x v="3"/>
    <n v="271700"/>
    <n v="38038"/>
    <n v="0.14000000000000001"/>
    <x v="106"/>
  </r>
  <r>
    <x v="0"/>
    <s v="Athletic"/>
    <x v="1"/>
    <s v="Adidas Golf"/>
    <s v="Guide"/>
    <x v="12"/>
    <s v="Lace Guide, FormTX, Stitch, 20mm"/>
    <x v="3"/>
    <n v="8900"/>
    <n v="1246"/>
    <n v="0.14000000000000001"/>
    <x v="106"/>
  </r>
  <r>
    <x v="0"/>
    <s v="Athletic"/>
    <x v="1"/>
    <s v="Adidas Golf"/>
    <s v="Guide"/>
    <x v="12"/>
    <s v="Lace Guide, FormTX, Stitch, 20mm"/>
    <x v="3"/>
    <n v="500"/>
    <n v="70"/>
    <n v="0.14000000000000001"/>
    <x v="106"/>
  </r>
  <r>
    <x v="0"/>
    <s v="Athletic"/>
    <x v="1"/>
    <s v="Adidas Golf"/>
    <s v="Guide"/>
    <x v="12"/>
    <s v="Lace Guide, FormTX, Stitch, 20mm"/>
    <x v="3"/>
    <n v="300"/>
    <n v="42"/>
    <n v="0.14000000000000001"/>
    <x v="106"/>
  </r>
  <r>
    <x v="0"/>
    <s v="Athletic"/>
    <x v="1"/>
    <s v="Adidas Golf"/>
    <s v="Guide"/>
    <x v="12"/>
    <s v="Lace Guide, FormTX, Stitch, 20mm"/>
    <x v="0"/>
    <n v="27000"/>
    <n v="3780"/>
    <n v="0.14000000000000001"/>
    <x v="106"/>
  </r>
  <r>
    <x v="0"/>
    <s v="Athletic"/>
    <x v="1"/>
    <s v="Adidas Golf"/>
    <s v="Guide"/>
    <x v="12"/>
    <s v="Lace Guide, FormTX, Stitch, 20mm"/>
    <x v="0"/>
    <n v="153300"/>
    <n v="21462"/>
    <n v="0.14000000000000001"/>
    <x v="106"/>
  </r>
  <r>
    <x v="0"/>
    <s v="Athletic"/>
    <x v="1"/>
    <s v="Adidas Golf"/>
    <s v="Guide"/>
    <x v="12"/>
    <s v="Lace Guide, FormTX, Stitch, 20mm"/>
    <x v="0"/>
    <n v="117200"/>
    <n v="16408"/>
    <n v="0.14000000000000001"/>
    <x v="106"/>
  </r>
  <r>
    <x v="0"/>
    <s v="Athletic"/>
    <x v="1"/>
    <s v="Adidas Golf"/>
    <s v="Guide"/>
    <x v="12"/>
    <s v="Lace Guide, FormTX, Stitch, 20mm"/>
    <x v="0"/>
    <n v="40700"/>
    <n v="5698"/>
    <n v="0.14000000000000001"/>
    <x v="106"/>
  </r>
  <r>
    <x v="0"/>
    <s v="Athletic"/>
    <x v="1"/>
    <s v="Adidas Golf"/>
    <s v="Guide"/>
    <x v="12"/>
    <s v="Lace Guide, FormTX, Stitch, 20mm"/>
    <x v="0"/>
    <n v="22200"/>
    <n v="3108"/>
    <n v="0.14000000000000001"/>
    <x v="106"/>
  </r>
  <r>
    <x v="0"/>
    <s v="Athletic"/>
    <x v="1"/>
    <s v="Adidas Golf"/>
    <s v="Guide"/>
    <x v="12"/>
    <s v="Lace Guide, FormTX, Stitch, 20mm"/>
    <x v="0"/>
    <n v="100"/>
    <n v="14"/>
    <n v="0.14000000000000001"/>
    <x v="106"/>
  </r>
  <r>
    <x v="0"/>
    <s v="Athletic"/>
    <x v="1"/>
    <s v="Adidas Golf"/>
    <s v="Guide"/>
    <x v="12"/>
    <s v="Lace Guide, FormTX, Stitch, 20mm"/>
    <x v="0"/>
    <n v="427200"/>
    <n v="59808"/>
    <n v="0.14000000000000001"/>
    <x v="106"/>
  </r>
  <r>
    <x v="0"/>
    <s v="Athletic"/>
    <x v="1"/>
    <s v="Adidas Golf"/>
    <s v="Guide"/>
    <x v="12"/>
    <s v="Lace Guide, FormTX, Stitch, 20mm"/>
    <x v="0"/>
    <n v="35700"/>
    <n v="4998"/>
    <n v="0.14000000000000001"/>
    <x v="106"/>
  </r>
  <r>
    <x v="0"/>
    <s v="Athletic"/>
    <x v="1"/>
    <s v="Adidas Golf"/>
    <s v="Guide"/>
    <x v="12"/>
    <s v="Lace Guide, FormTX, Stitch, 20mm"/>
    <x v="0"/>
    <n v="47200"/>
    <n v="6608"/>
    <n v="0.14000000000000001"/>
    <x v="106"/>
  </r>
  <r>
    <x v="0"/>
    <s v="Athletic"/>
    <x v="1"/>
    <s v="Adidas Golf"/>
    <s v="Guide"/>
    <x v="12"/>
    <s v="Lace Guide, FormTX, Stitch, 20mm"/>
    <x v="0"/>
    <n v="43700"/>
    <n v="6118"/>
    <n v="0.14000000000000001"/>
    <x v="106"/>
  </r>
  <r>
    <x v="0"/>
    <s v="Athletic"/>
    <x v="1"/>
    <s v="Adidas Golf"/>
    <s v="Guide"/>
    <x v="12"/>
    <s v="Lace Guide, FormTX, Stitch, 20mm"/>
    <x v="0"/>
    <n v="46300"/>
    <n v="6482"/>
    <n v="0.14000000000000001"/>
    <x v="106"/>
  </r>
  <r>
    <x v="2"/>
    <s v="Athletic"/>
    <x v="0"/>
    <s v="Fila - China"/>
    <s v="Dial"/>
    <x v="1"/>
    <s v="L6 R Tongue Dial S1"/>
    <x v="1"/>
    <n v="48240"/>
    <n v="53432.878294567003"/>
    <n v="1.1076467308160656"/>
    <x v="852"/>
  </r>
  <r>
    <x v="2"/>
    <s v="Athletic"/>
    <x v="0"/>
    <s v="Anta"/>
    <s v="Dial"/>
    <x v="34"/>
    <s v="L6 R Tongue Dial M Habu"/>
    <x v="1"/>
    <n v="61335"/>
    <n v="52412.842360174902"/>
    <n v="0.8545339913617821"/>
    <x v="853"/>
  </r>
  <r>
    <x v="2"/>
    <s v="Athletic"/>
    <x v="0"/>
    <s v="Anta"/>
    <s v="Dial"/>
    <x v="34"/>
    <s v="L6 R Tongue Dial M Habu"/>
    <x v="1"/>
    <n v="65880"/>
    <n v="52398.183911772299"/>
    <n v="0.79535798287450366"/>
    <x v="854"/>
  </r>
  <r>
    <x v="2"/>
    <s v="Athletic"/>
    <x v="0"/>
    <s v="Anta"/>
    <s v="Dial"/>
    <x v="34"/>
    <s v="L6 R Tongue Dial M Habu"/>
    <x v="1"/>
    <n v="61635"/>
    <n v="52017.980614976797"/>
    <n v="0.84396820986414856"/>
    <x v="855"/>
  </r>
  <r>
    <x v="2"/>
    <s v="Athletic"/>
    <x v="0"/>
    <s v="Fila - China"/>
    <s v="Dial"/>
    <x v="1"/>
    <s v="L6 R Tongue Dial S"/>
    <x v="1"/>
    <n v="44025"/>
    <n v="51925.598654109199"/>
    <n v="1.1794570960615378"/>
    <x v="856"/>
  </r>
  <r>
    <x v="2"/>
    <s v="Athletic"/>
    <x v="0"/>
    <s v="Anta"/>
    <s v="Dial"/>
    <x v="34"/>
    <s v="L6 R Tongue Dial M Habu"/>
    <x v="1"/>
    <n v="54000"/>
    <n v="49730.821842423502"/>
    <n v="0.92094114523006487"/>
    <x v="857"/>
  </r>
  <r>
    <x v="2"/>
    <s v="Athletic"/>
    <x v="0"/>
    <s v="Anta"/>
    <s v="Dial"/>
    <x v="36"/>
    <s v="L6 R Tongue Dial T Habu"/>
    <x v="1"/>
    <n v="32690"/>
    <n v="49518.914093556399"/>
    <n v="1.5148031230821779"/>
    <x v="858"/>
  </r>
  <r>
    <x v="2"/>
    <s v="Athletic"/>
    <x v="0"/>
    <s v="Fila - China"/>
    <s v="Dial"/>
    <x v="1"/>
    <s v="L6 R Tongue Dial S1"/>
    <x v="1"/>
    <n v="43395"/>
    <n v="48845.991627679199"/>
    <n v="1.125613357015306"/>
    <x v="859"/>
  </r>
  <r>
    <x v="2"/>
    <s v="Athletic"/>
    <x v="0"/>
    <s v="Anta"/>
    <s v="Dial"/>
    <x v="36"/>
    <s v="L6 R Tongue Dial T Habu"/>
    <x v="1"/>
    <n v="30880"/>
    <n v="46778.436142183498"/>
    <n v="1.5148457299929889"/>
    <x v="860"/>
  </r>
  <r>
    <x v="2"/>
    <s v="Athletic"/>
    <x v="0"/>
    <s v="Fila - China"/>
    <s v="Dial"/>
    <x v="1"/>
    <s v="L6 L Eyestay 20mm Dial S1"/>
    <x v="1"/>
    <n v="42070"/>
    <n v="46083.2488150184"/>
    <n v="1.0953945522942334"/>
    <x v="861"/>
  </r>
  <r>
    <x v="0"/>
    <s v="Athletic"/>
    <x v="1"/>
    <s v="Adidas Golf"/>
    <s v="Guide"/>
    <x v="12"/>
    <s v="Lace Guide, FormTX, Stitch, 20mmDark Grey"/>
    <x v="4"/>
    <n v="40000"/>
    <n v="5600"/>
    <n v="0.14000000000000001"/>
    <x v="106"/>
  </r>
  <r>
    <x v="0"/>
    <s v="Athletic"/>
    <x v="1"/>
    <s v="Adidas Golf"/>
    <s v="Guide"/>
    <x v="12"/>
    <s v="Lace Guide, FormTX, Stitch, 20mmDark Grey"/>
    <x v="4"/>
    <n v="21300"/>
    <n v="2982"/>
    <n v="0.14000000000000001"/>
    <x v="106"/>
  </r>
  <r>
    <x v="0"/>
    <s v="Athletic"/>
    <x v="1"/>
    <s v="Adidas Golf"/>
    <s v="Guide"/>
    <x v="12"/>
    <s v="Lace Guide, FormTX, Stitch, 20mmDark Grey"/>
    <x v="4"/>
    <n v="18500"/>
    <n v="2590"/>
    <n v="0.14000000000000001"/>
    <x v="106"/>
  </r>
  <r>
    <x v="0"/>
    <s v="Athletic"/>
    <x v="1"/>
    <s v="Adidas Golf"/>
    <s v="Guide"/>
    <x v="12"/>
    <s v="Lace Guide, FormTX, Stitch, 20mmDark Grey"/>
    <x v="2"/>
    <n v="6900"/>
    <n v="966"/>
    <n v="0.14000000000000001"/>
    <x v="106"/>
  </r>
  <r>
    <x v="0"/>
    <s v="Athletic"/>
    <x v="1"/>
    <s v="Adidas Golf"/>
    <s v="Guide"/>
    <x v="12"/>
    <s v="Lace Guide, FormTX, Stitch, 20mmDark Grey"/>
    <x v="3"/>
    <n v="29200"/>
    <n v="4088"/>
    <n v="0.14000000000000001"/>
    <x v="106"/>
  </r>
  <r>
    <x v="0"/>
    <s v="Athletic"/>
    <x v="1"/>
    <s v="Adidas Golf"/>
    <s v="Guide"/>
    <x v="12"/>
    <s v="Lace Guide, FormTX, Stitch, 20mmDark Grey"/>
    <x v="3"/>
    <n v="2900"/>
    <n v="406"/>
    <n v="0.14000000000000001"/>
    <x v="106"/>
  </r>
  <r>
    <x v="0"/>
    <s v="Athletic"/>
    <x v="1"/>
    <s v="Adidas Golf"/>
    <s v="Guide"/>
    <x v="12"/>
    <s v="Lace Guide, FormTX, Stitch, 20mmDark Grey"/>
    <x v="3"/>
    <n v="300"/>
    <n v="42"/>
    <n v="0.14000000000000001"/>
    <x v="106"/>
  </r>
  <r>
    <x v="0"/>
    <s v="Athletic"/>
    <x v="1"/>
    <s v="Adidas Golf"/>
    <s v="Guide"/>
    <x v="12"/>
    <s v="Lace Guide, FormTX, Stitch, 20mmDark Grey"/>
    <x v="3"/>
    <n v="12000"/>
    <n v="1680"/>
    <n v="0.14000000000000001"/>
    <x v="106"/>
  </r>
  <r>
    <x v="0"/>
    <s v="Athletic"/>
    <x v="1"/>
    <s v="Adidas Golf"/>
    <s v="Guide"/>
    <x v="12"/>
    <s v="Lace Guide, FormTX, Stitch, 20mmDark Grey"/>
    <x v="3"/>
    <n v="102100"/>
    <n v="14294"/>
    <n v="0.14000000000000001"/>
    <x v="106"/>
  </r>
  <r>
    <x v="0"/>
    <s v="Athletic"/>
    <x v="1"/>
    <s v="Adidas Golf"/>
    <s v="Guide"/>
    <x v="12"/>
    <s v="Lace Guide, FormTX, Stitch, 20mmDark Grey"/>
    <x v="3"/>
    <n v="200"/>
    <n v="28"/>
    <n v="0.14000000000000001"/>
    <x v="106"/>
  </r>
  <r>
    <x v="0"/>
    <s v="Athletic"/>
    <x v="1"/>
    <s v="Adidas Golf"/>
    <s v="Guide"/>
    <x v="12"/>
    <s v="Lace Guide, FormTX, Stitch, 20mmDark Grey"/>
    <x v="3"/>
    <n v="29900"/>
    <n v="4186"/>
    <n v="0.14000000000000001"/>
    <x v="106"/>
  </r>
  <r>
    <x v="0"/>
    <s v="Athletic"/>
    <x v="1"/>
    <s v="Adidas Golf"/>
    <s v="Guide"/>
    <x v="12"/>
    <s v="Lace Guide, FormTX, Stitch, 20mmDark Grey"/>
    <x v="0"/>
    <n v="9000"/>
    <n v="1260"/>
    <n v="0.14000000000000001"/>
    <x v="106"/>
  </r>
  <r>
    <x v="0"/>
    <s v="Athletic"/>
    <x v="1"/>
    <s v="Adidas Golf"/>
    <s v="Guide"/>
    <x v="12"/>
    <s v="Lace Guide, FormTX, Stitch, 25mmBlack"/>
    <x v="4"/>
    <n v="4200"/>
    <n v="588"/>
    <n v="0.14000000000000001"/>
    <x v="106"/>
  </r>
  <r>
    <x v="0"/>
    <s v="Athletic"/>
    <x v="1"/>
    <s v="Adidas Golf"/>
    <s v="Guide"/>
    <x v="12"/>
    <s v="Lace Guide, FormTX, Stitch, 25mmBlack"/>
    <x v="4"/>
    <n v="23300"/>
    <n v="3262"/>
    <n v="0.14000000000000001"/>
    <x v="106"/>
  </r>
  <r>
    <x v="0"/>
    <s v="Athletic"/>
    <x v="1"/>
    <s v="Adidas Golf"/>
    <s v="Guide"/>
    <x v="12"/>
    <s v="Lace Guide, FormTX, Stitch, 25mmBlack"/>
    <x v="4"/>
    <n v="25600"/>
    <n v="3584"/>
    <n v="0.14000000000000001"/>
    <x v="106"/>
  </r>
  <r>
    <x v="0"/>
    <s v="Athletic"/>
    <x v="1"/>
    <s v="Adidas Golf"/>
    <s v="Guide"/>
    <x v="12"/>
    <s v="Lace Guide, FormTX, Stitch, 25mmBlack"/>
    <x v="4"/>
    <n v="15200"/>
    <n v="2128"/>
    <n v="0.14000000000000001"/>
    <x v="106"/>
  </r>
  <r>
    <x v="0"/>
    <s v="Athletic"/>
    <x v="1"/>
    <s v="Adidas Golf"/>
    <s v="Guide"/>
    <x v="12"/>
    <s v="Lace Guide, FormTX, Stitch, 25mmBlack"/>
    <x v="2"/>
    <n v="6500"/>
    <n v="910"/>
    <n v="0.14000000000000001"/>
    <x v="106"/>
  </r>
  <r>
    <x v="0"/>
    <s v="Athletic"/>
    <x v="1"/>
    <s v="Adidas Golf"/>
    <s v="Guide"/>
    <x v="12"/>
    <s v="Lace Guide, FormTX, Stitch, 25mmBlack"/>
    <x v="2"/>
    <n v="500"/>
    <n v="70"/>
    <n v="0.14000000000000001"/>
    <x v="106"/>
  </r>
  <r>
    <x v="0"/>
    <s v="Athletic"/>
    <x v="1"/>
    <s v="Adidas Golf"/>
    <s v="Guide"/>
    <x v="12"/>
    <s v="Lace Guide, FormTX, Stitch, 25mmBlack"/>
    <x v="2"/>
    <n v="8900"/>
    <n v="1246"/>
    <n v="0.14000000000000001"/>
    <x v="106"/>
  </r>
  <r>
    <x v="0"/>
    <s v="Athletic"/>
    <x v="1"/>
    <s v="Adidas Golf"/>
    <s v="Guide"/>
    <x v="12"/>
    <s v="Lace Guide, FormTX, Stitch, 25mmBlack"/>
    <x v="2"/>
    <n v="28400"/>
    <n v="3976"/>
    <n v="0.14000000000000001"/>
    <x v="106"/>
  </r>
  <r>
    <x v="0"/>
    <s v="Athletic"/>
    <x v="1"/>
    <s v="Adidas Golf"/>
    <s v="Guide"/>
    <x v="12"/>
    <s v="Lace Guide, FormTX, Stitch, 25mmBlack"/>
    <x v="2"/>
    <n v="21300"/>
    <n v="2982"/>
    <n v="0.14000000000000001"/>
    <x v="106"/>
  </r>
  <r>
    <x v="0"/>
    <s v="Athletic"/>
    <x v="1"/>
    <s v="Adidas Golf"/>
    <s v="Guide"/>
    <x v="12"/>
    <s v="Lace Guide, FormTX, Stitch, 25mmBlack"/>
    <x v="2"/>
    <n v="77300"/>
    <n v="10822"/>
    <n v="0.14000000000000001"/>
    <x v="106"/>
  </r>
  <r>
    <x v="0"/>
    <s v="Athletic"/>
    <x v="1"/>
    <s v="Adidas Golf"/>
    <s v="Guide"/>
    <x v="12"/>
    <s v="Lace Guide, FormTX, Stitch, 25mmBlack"/>
    <x v="2"/>
    <n v="300"/>
    <n v="42"/>
    <n v="0.14000000000000001"/>
    <x v="106"/>
  </r>
  <r>
    <x v="0"/>
    <s v="Athletic"/>
    <x v="1"/>
    <s v="Adidas Golf"/>
    <s v="Guide"/>
    <x v="12"/>
    <s v="Lace Guide, FormTX, Stitch, 25mmBlack"/>
    <x v="3"/>
    <n v="11300"/>
    <n v="1582"/>
    <n v="0.14000000000000001"/>
    <x v="106"/>
  </r>
  <r>
    <x v="0"/>
    <s v="Athletic"/>
    <x v="1"/>
    <s v="Adidas Golf"/>
    <s v="Guide"/>
    <x v="12"/>
    <s v="Lace Guide, FormTX, Stitch, 25mmBlack"/>
    <x v="3"/>
    <n v="51700"/>
    <n v="7238"/>
    <n v="0.14000000000000001"/>
    <x v="106"/>
  </r>
  <r>
    <x v="0"/>
    <s v="Athletic"/>
    <x v="1"/>
    <s v="Adidas Golf"/>
    <s v="Guide"/>
    <x v="12"/>
    <s v="Lace Guide, FormTX, Stitch, 25mmBlack"/>
    <x v="3"/>
    <n v="2400"/>
    <n v="336"/>
    <n v="0.14000000000000001"/>
    <x v="106"/>
  </r>
  <r>
    <x v="0"/>
    <s v="Athletic"/>
    <x v="1"/>
    <s v="Adidas Golf"/>
    <s v="Guide"/>
    <x v="12"/>
    <s v="Lace Guide, FormTX, Stitch, 25mmBlack"/>
    <x v="3"/>
    <n v="79500"/>
    <n v="11130"/>
    <n v="0.14000000000000001"/>
    <x v="106"/>
  </r>
  <r>
    <x v="0"/>
    <s v="Athletic"/>
    <x v="1"/>
    <s v="Adidas Golf"/>
    <s v="Guide"/>
    <x v="12"/>
    <s v="Lace Guide, FormTX, Stitch, 25mmBlack"/>
    <x v="3"/>
    <n v="37900"/>
    <n v="5306"/>
    <n v="0.14000000000000001"/>
    <x v="106"/>
  </r>
  <r>
    <x v="0"/>
    <s v="Athletic"/>
    <x v="1"/>
    <s v="Adidas Golf"/>
    <s v="Guide"/>
    <x v="12"/>
    <s v="Lace Guide, FormTX, Stitch, 25mmBlack"/>
    <x v="3"/>
    <n v="18900"/>
    <n v="2646"/>
    <n v="0.14000000000000001"/>
    <x v="106"/>
  </r>
  <r>
    <x v="0"/>
    <s v="Athletic"/>
    <x v="1"/>
    <s v="Adidas Golf"/>
    <s v="Guide"/>
    <x v="12"/>
    <s v="Lace Guide, FormTX, Stitch, 25mmBlack"/>
    <x v="3"/>
    <n v="46600"/>
    <n v="6524"/>
    <n v="0.14000000000000001"/>
    <x v="106"/>
  </r>
  <r>
    <x v="0"/>
    <s v="Athletic"/>
    <x v="1"/>
    <s v="Adidas Golf"/>
    <s v="Guide"/>
    <x v="12"/>
    <s v="Lace Guide, FormTX, Stitch, 25mmBlack"/>
    <x v="0"/>
    <n v="23100"/>
    <n v="3234"/>
    <n v="0.14000000000000001"/>
    <x v="106"/>
  </r>
  <r>
    <x v="0"/>
    <s v="Athletic"/>
    <x v="1"/>
    <s v="Adidas Golf"/>
    <s v="Guide"/>
    <x v="12"/>
    <s v="Lace Guide, FormTX, Stitch, 25mmBlack"/>
    <x v="0"/>
    <n v="24600"/>
    <n v="3444"/>
    <n v="0.14000000000000001"/>
    <x v="106"/>
  </r>
  <r>
    <x v="0"/>
    <s v="Athletic"/>
    <x v="1"/>
    <s v="Adidas Golf"/>
    <s v="Guide"/>
    <x v="12"/>
    <s v="Lace Guide, FormTX, Stitch, 25mmBlack"/>
    <x v="0"/>
    <n v="55900"/>
    <n v="7826"/>
    <n v="0.14000000000000001"/>
    <x v="106"/>
  </r>
  <r>
    <x v="0"/>
    <s v="Athletic"/>
    <x v="1"/>
    <s v="Adidas Golf"/>
    <s v="Guide"/>
    <x v="12"/>
    <s v="Lace Guide, FormTX, Stitch, 25mmBlack"/>
    <x v="0"/>
    <n v="6400"/>
    <n v="896"/>
    <n v="0.14000000000000001"/>
    <x v="106"/>
  </r>
  <r>
    <x v="0"/>
    <s v="Athletic"/>
    <x v="1"/>
    <s v="Adidas Golf"/>
    <s v="Guide"/>
    <x v="12"/>
    <s v="Lace Guide, FormTX, Stitch, 25mmBlack"/>
    <x v="0"/>
    <n v="1500"/>
    <n v="210"/>
    <n v="0.14000000000000001"/>
    <x v="106"/>
  </r>
  <r>
    <x v="0"/>
    <s v="Athletic"/>
    <x v="1"/>
    <s v="Adidas Golf"/>
    <s v="Guide"/>
    <x v="12"/>
    <s v="Lace Guide, FormTX, Stitch, 25mmBlack"/>
    <x v="0"/>
    <n v="159100"/>
    <n v="22274"/>
    <n v="0.14000000000000001"/>
    <x v="106"/>
  </r>
  <r>
    <x v="0"/>
    <s v="Athletic"/>
    <x v="1"/>
    <s v="Adidas Golf"/>
    <s v="Guide"/>
    <x v="12"/>
    <s v="Lace Guide, FormTX, Stitch, 25mmBlack"/>
    <x v="0"/>
    <n v="17300"/>
    <n v="2422"/>
    <n v="0.14000000000000001"/>
    <x v="106"/>
  </r>
  <r>
    <x v="0"/>
    <s v="Athletic"/>
    <x v="1"/>
    <s v="Adidas Golf"/>
    <s v="Guide"/>
    <x v="12"/>
    <s v="Lace Guide, FormTX, Stitch, 25mmBlack"/>
    <x v="0"/>
    <n v="8700"/>
    <n v="1218"/>
    <n v="0.14000000000000001"/>
    <x v="106"/>
  </r>
  <r>
    <x v="0"/>
    <s v="Athletic"/>
    <x v="1"/>
    <s v="Adidas Golf"/>
    <s v="Guide"/>
    <x v="12"/>
    <s v="Lace Guide, FormTX, Stitch, 25mmBlack"/>
    <x v="0"/>
    <n v="24400"/>
    <n v="3416"/>
    <n v="0.14000000000000001"/>
    <x v="106"/>
  </r>
  <r>
    <x v="0"/>
    <s v="Athletic"/>
    <x v="1"/>
    <s v="Adidas Golf"/>
    <s v="Guide"/>
    <x v="12"/>
    <s v="Lace Guide, FormTX, Stitch, 25mmBlack"/>
    <x v="0"/>
    <n v="200"/>
    <n v="28"/>
    <n v="0.14000000000000001"/>
    <x v="106"/>
  </r>
  <r>
    <x v="2"/>
    <s v="Athletic"/>
    <x v="0"/>
    <s v="Fila - China"/>
    <s v="Dial"/>
    <x v="1"/>
    <s v="L6 R Eyestay 20mm Dial S1"/>
    <x v="1"/>
    <n v="42070"/>
    <n v="46083.2488150184"/>
    <n v="1.0953945522942334"/>
    <x v="861"/>
  </r>
  <r>
    <x v="2"/>
    <s v="Athletic"/>
    <x v="0"/>
    <s v="Anta"/>
    <s v="Dial"/>
    <x v="34"/>
    <s v="L6 R Tongue Dial M Habu"/>
    <x v="1"/>
    <n v="50235"/>
    <n v="46049.6297228029"/>
    <n v="0.91668417881562458"/>
    <x v="862"/>
  </r>
  <r>
    <x v="2"/>
    <s v="Athletic"/>
    <x v="0"/>
    <s v="Fila - China"/>
    <s v="Dial"/>
    <x v="1"/>
    <s v="L6 L Eyestay 20mm Dial S1"/>
    <x v="1"/>
    <n v="38300"/>
    <n v="44963.512295460503"/>
    <n v="1.1739820442678983"/>
    <x v="863"/>
  </r>
  <r>
    <x v="2"/>
    <s v="Athletic"/>
    <x v="0"/>
    <s v="Fila - China"/>
    <s v="Dial"/>
    <x v="1"/>
    <s v="L6 R Eyestay 20mm Dial S1"/>
    <x v="1"/>
    <n v="38300"/>
    <n v="44963.512295460503"/>
    <n v="1.1739820442678983"/>
    <x v="863"/>
  </r>
  <r>
    <x v="2"/>
    <s v="Athletic"/>
    <x v="0"/>
    <s v="Anta"/>
    <s v="Dial"/>
    <x v="34"/>
    <s v="L6 R Tongue Dial M Habu"/>
    <x v="1"/>
    <n v="52845"/>
    <n v="44597.372167516798"/>
    <n v="0.84392794337244392"/>
    <x v="864"/>
  </r>
  <r>
    <x v="2"/>
    <s v="Athletic"/>
    <x v="0"/>
    <s v="Fila - China"/>
    <s v="Dial"/>
    <x v="1"/>
    <s v="L6 R Tongue Dial S1"/>
    <x v="1"/>
    <n v="38580"/>
    <n v="42793.570186862802"/>
    <n v="1.1092164382286884"/>
    <x v="865"/>
  </r>
  <r>
    <x v="2"/>
    <s v="Athletic"/>
    <x v="0"/>
    <s v="Anta"/>
    <s v="Dial"/>
    <x v="34"/>
    <s v="L6 R Tongue Dial M Habu"/>
    <x v="1"/>
    <n v="45485"/>
    <n v="41905.394569267599"/>
    <n v="0.92130140858013854"/>
    <x v="866"/>
  </r>
  <r>
    <x v="2"/>
    <s v="Athletic"/>
    <x v="0"/>
    <s v="Anta"/>
    <s v="Dial"/>
    <x v="34"/>
    <s v="L6 R Tongue Dial M Habu"/>
    <x v="1"/>
    <n v="48720"/>
    <n v="41617.9982378801"/>
    <n v="0.8542282068530398"/>
    <x v="867"/>
  </r>
  <r>
    <x v="2"/>
    <s v="Athletic"/>
    <x v="0"/>
    <s v="Fila - China"/>
    <s v="Dial"/>
    <x v="1"/>
    <s v="L6 R Tongue Dial S1"/>
    <x v="1"/>
    <n v="36000"/>
    <n v="40146.433889850399"/>
    <n v="1.1151787191625111"/>
    <x v="868"/>
  </r>
  <r>
    <x v="2"/>
    <s v="Athletic"/>
    <x v="0"/>
    <s v="Fila - China"/>
    <s v="Dial"/>
    <x v="1"/>
    <s v="L6 R Tongue Dial S1"/>
    <x v="1"/>
    <n v="33875"/>
    <n v="40067.489257696798"/>
    <n v="1.1828041109283187"/>
    <x v="869"/>
  </r>
  <r>
    <x v="2"/>
    <s v="Athletic"/>
    <x v="0"/>
    <s v="Anta"/>
    <s v="Dial"/>
    <x v="34"/>
    <s v="L6 R Tongue Dial M Habu"/>
    <x v="1"/>
    <n v="48495"/>
    <n v="38170.540710229703"/>
    <n v="0.78710260254108055"/>
    <x v="870"/>
  </r>
  <r>
    <x v="2"/>
    <s v="Athletic"/>
    <x v="0"/>
    <s v="Fila - China"/>
    <s v="Dial"/>
    <x v="1"/>
    <s v="L6 L Eyestay 20mm Dial S1"/>
    <x v="1"/>
    <n v="32545"/>
    <n v="36102.718822141498"/>
    <n v="1.1093169095757105"/>
    <x v="871"/>
  </r>
  <r>
    <x v="2"/>
    <s v="Athletic"/>
    <x v="0"/>
    <s v="Fila - China"/>
    <s v="Dial"/>
    <x v="1"/>
    <s v="L6 R Eyestay 20mm Dial S1"/>
    <x v="1"/>
    <n v="32545"/>
    <n v="36102.718822141498"/>
    <n v="1.1093169095757105"/>
    <x v="871"/>
  </r>
  <r>
    <x v="2"/>
    <s v="Athletic"/>
    <x v="0"/>
    <s v="Anta"/>
    <s v="Dial"/>
    <x v="34"/>
    <s v="L6 R Tongue Dial M Habu"/>
    <x v="1"/>
    <n v="38895"/>
    <n v="35943.233334647302"/>
    <n v="0.92410935427811547"/>
    <x v="872"/>
  </r>
  <r>
    <x v="2"/>
    <s v="Athletic"/>
    <x v="0"/>
    <s v="Fila - China"/>
    <s v="Dial"/>
    <x v="1"/>
    <s v="L6 R Tongue Dial S1"/>
    <x v="1"/>
    <n v="33715"/>
    <n v="35860.285869368301"/>
    <n v="1.0636300124386266"/>
    <x v="873"/>
  </r>
  <r>
    <x v="2"/>
    <s v="Athletic"/>
    <x v="0"/>
    <s v="Anta"/>
    <s v="Dial"/>
    <x v="34"/>
    <s v="L6 R Tongue Dial M Habu"/>
    <x v="1"/>
    <n v="40535"/>
    <n v="35261.041563252598"/>
    <n v="0.86989124369686932"/>
    <x v="874"/>
  </r>
  <r>
    <x v="2"/>
    <s v="Athletic"/>
    <x v="0"/>
    <s v="Anta"/>
    <s v="Dial"/>
    <x v="34"/>
    <s v="L6 R Tongue Dial M Habu"/>
    <x v="1"/>
    <n v="37840"/>
    <n v="35110.036256550702"/>
    <n v="0.92785508077565282"/>
    <x v="875"/>
  </r>
  <r>
    <x v="2"/>
    <s v="Athletic"/>
    <x v="1"/>
    <s v="Callaway Golf Japan"/>
    <s v="Dial"/>
    <x v="8"/>
    <s v="L6 L Eyestay 20mm Dial E"/>
    <x v="1"/>
    <n v="25470"/>
    <n v="33935.5"/>
    <n v="1.3323714173537495"/>
    <x v="876"/>
  </r>
  <r>
    <x v="2"/>
    <s v="Athletic"/>
    <x v="0"/>
    <s v="Anta"/>
    <s v="Dial"/>
    <x v="34"/>
    <s v="L6 R Tongue Dial M Habu"/>
    <x v="1"/>
    <n v="39905"/>
    <n v="33252.471729486097"/>
    <n v="0.83329085902734235"/>
    <x v="877"/>
  </r>
  <r>
    <x v="2"/>
    <s v="Athletic"/>
    <x v="0"/>
    <s v="Fila - China"/>
    <s v="Dial"/>
    <x v="1"/>
    <s v="L6 R Tongue Dial S1"/>
    <x v="1"/>
    <n v="27715"/>
    <n v="32918.335681828903"/>
    <n v="1.1877443868601445"/>
    <x v="878"/>
  </r>
  <r>
    <x v="2"/>
    <s v="Athletic"/>
    <x v="0"/>
    <s v="Anta"/>
    <s v="Dial"/>
    <x v="34"/>
    <s v="L6 R Tongue Dial M Habu"/>
    <x v="1"/>
    <n v="35100"/>
    <n v="32437.1427445105"/>
    <n v="0.92413512092622507"/>
    <x v="879"/>
  </r>
  <r>
    <x v="2"/>
    <s v="Athletic"/>
    <x v="0"/>
    <s v="Anta"/>
    <s v="Dial"/>
    <x v="34"/>
    <s v="L6 R Tongue Dial M Habu"/>
    <x v="1"/>
    <n v="37215"/>
    <n v="32327.218300906701"/>
    <n v="0.86866097812459231"/>
    <x v="880"/>
  </r>
  <r>
    <x v="2"/>
    <s v="Athletic"/>
    <x v="0"/>
    <s v="Fila - China"/>
    <s v="Dial"/>
    <x v="1"/>
    <s v="L6 L Eyestay 20mm Dial S1"/>
    <x v="1"/>
    <n v="29145"/>
    <n v="32282.363969634102"/>
    <n v="1.1076467308160611"/>
    <x v="881"/>
  </r>
  <r>
    <x v="2"/>
    <s v="Athletic"/>
    <x v="0"/>
    <s v="Fila - China"/>
    <s v="Dial"/>
    <x v="1"/>
    <s v="L6 R Eyestay 20mm Dial S1"/>
    <x v="1"/>
    <n v="29145"/>
    <n v="32282.363969634102"/>
    <n v="1.1076467308160611"/>
    <x v="881"/>
  </r>
  <r>
    <x v="2"/>
    <s v="Athletic"/>
    <x v="0"/>
    <s v="Anta"/>
    <s v="Dial"/>
    <x v="34"/>
    <s v="L6 R Tongue Dial M Habu"/>
    <x v="1"/>
    <n v="34150"/>
    <n v="31682.961004417099"/>
    <n v="0.92775874097853872"/>
    <x v="882"/>
  </r>
  <r>
    <x v="2"/>
    <s v="Athletic"/>
    <x v="0"/>
    <s v="Fila - China"/>
    <s v="Dial"/>
    <x v="1"/>
    <s v="L6 R Tongue Dial S1"/>
    <x v="1"/>
    <n v="28345"/>
    <n v="31052.511746320699"/>
    <n v="1.0955199063792802"/>
    <x v="883"/>
  </r>
  <r>
    <x v="2"/>
    <s v="Athletic"/>
    <x v="0"/>
    <s v="Anta"/>
    <s v="Dial"/>
    <x v="34"/>
    <s v="L6 R Tongue Dial M Habu"/>
    <x v="1"/>
    <n v="34500"/>
    <n v="30423.471796796399"/>
    <n v="0.88183976222598259"/>
    <x v="884"/>
  </r>
  <r>
    <x v="0"/>
    <s v="Athletic"/>
    <x v="1"/>
    <s v="Adidas Golf"/>
    <s v="Guide"/>
    <x v="11"/>
    <s v="Lace Guide, FormTX 2, 15mm"/>
    <x v="0"/>
    <n v="5700"/>
    <n v="798"/>
    <n v="0.14000000000000001"/>
    <x v="106"/>
  </r>
  <r>
    <x v="0"/>
    <s v="Athletic"/>
    <x v="1"/>
    <s v="Adidas Golf"/>
    <s v="Guide"/>
    <x v="11"/>
    <s v="Lace Guide, FormTX 2, 15mm"/>
    <x v="0"/>
    <n v="1450"/>
    <n v="203"/>
    <n v="0.14000000000000001"/>
    <x v="106"/>
  </r>
  <r>
    <x v="2"/>
    <s v="Athletic"/>
    <x v="0"/>
    <s v="Fila - China"/>
    <s v="Dial"/>
    <x v="1"/>
    <s v="L6 R Tongue Dial S1"/>
    <x v="1"/>
    <n v="25160"/>
    <n v="29533.1206087639"/>
    <n v="1.1738124248316335"/>
    <x v="885"/>
  </r>
  <r>
    <x v="2"/>
    <s v="Athletic"/>
    <x v="0"/>
    <s v="Fila - China"/>
    <s v="Dial"/>
    <x v="1"/>
    <s v="L6 L Eyestay 20mm Dial S1"/>
    <x v="1"/>
    <n v="26310"/>
    <n v="28685.6759402063"/>
    <n v="1.0902955507490042"/>
    <x v="886"/>
  </r>
  <r>
    <x v="2"/>
    <s v="Athletic"/>
    <x v="0"/>
    <s v="Fila - China"/>
    <s v="Dial"/>
    <x v="1"/>
    <s v="L6 R Eyestay 20mm Dial S1"/>
    <x v="1"/>
    <n v="26310"/>
    <n v="28685.6759402063"/>
    <n v="1.0902955507490042"/>
    <x v="886"/>
  </r>
  <r>
    <x v="2"/>
    <s v="Athletic"/>
    <x v="0"/>
    <s v="Anta"/>
    <s v="Dial"/>
    <x v="34"/>
    <s v="L6 R Tongue Dial M Habu"/>
    <x v="1"/>
    <n v="32160"/>
    <n v="27330.225343231901"/>
    <n v="0.8498204397771113"/>
    <x v="887"/>
  </r>
  <r>
    <x v="2"/>
    <s v="Athletic"/>
    <x v="0"/>
    <s v="Fila - China"/>
    <s v="Dial"/>
    <x v="1"/>
    <s v="L6 L Eyestay 20mm Dial S1"/>
    <x v="1"/>
    <n v="23625"/>
    <n v="26378.836029381899"/>
    <n v="1.1165644880161649"/>
    <x v="888"/>
  </r>
  <r>
    <x v="2"/>
    <s v="Athletic"/>
    <x v="0"/>
    <s v="Fila - China"/>
    <s v="Dial"/>
    <x v="1"/>
    <s v="L6 R Eyestay 20mm Dial S1"/>
    <x v="1"/>
    <n v="23625"/>
    <n v="26378.836029381899"/>
    <n v="1.1165644880161649"/>
    <x v="888"/>
  </r>
  <r>
    <x v="2"/>
    <s v="Athletic"/>
    <x v="0"/>
    <s v="Prospecs"/>
    <s v="Dial"/>
    <x v="1"/>
    <s v="L6 R Eyestay 20mm Dial S1"/>
    <x v="1"/>
    <n v="22110"/>
    <n v="25300"/>
    <n v="1.144278606965174"/>
    <x v="889"/>
  </r>
  <r>
    <x v="2"/>
    <s v="Athletic"/>
    <x v="0"/>
    <s v="Anta"/>
    <s v="Dial"/>
    <x v="34"/>
    <s v="L6 R Tongue Dial M Habu"/>
    <x v="1"/>
    <n v="29300"/>
    <n v="25233.664660944101"/>
    <n v="0.86121722392300692"/>
    <x v="890"/>
  </r>
  <r>
    <x v="2"/>
    <s v="Athletic"/>
    <x v="0"/>
    <s v="Fila - China"/>
    <s v="Dial"/>
    <x v="1"/>
    <s v="L6 L Eyestay 20mm Dial S1"/>
    <x v="1"/>
    <n v="22515"/>
    <n v="24540.9472277963"/>
    <n v="1.0899821109392094"/>
    <x v="891"/>
  </r>
  <r>
    <x v="2"/>
    <s v="Athletic"/>
    <x v="0"/>
    <s v="Fila - China"/>
    <s v="Dial"/>
    <x v="1"/>
    <s v="L6 R Eyestay 20mm Dial S1"/>
    <x v="1"/>
    <n v="22515"/>
    <n v="24540.9472277963"/>
    <n v="1.0899821109392094"/>
    <x v="891"/>
  </r>
  <r>
    <x v="2"/>
    <s v="Athletic"/>
    <x v="0"/>
    <s v="Anta"/>
    <s v="Dial"/>
    <x v="34"/>
    <s v="L6 L Eyestay 20mm Dial M Habu"/>
    <x v="1"/>
    <n v="28620"/>
    <n v="24312.5038250205"/>
    <n v="0.84949349493432913"/>
    <x v="892"/>
  </r>
  <r>
    <x v="2"/>
    <s v="Athletic"/>
    <x v="0"/>
    <s v="Anta"/>
    <s v="Dial"/>
    <x v="34"/>
    <s v="L6 R Eyestay 20mm Dial M Habu"/>
    <x v="1"/>
    <n v="28620"/>
    <n v="24312.5038250205"/>
    <n v="0.84949349493432913"/>
    <x v="892"/>
  </r>
  <r>
    <x v="2"/>
    <s v="Athletic"/>
    <x v="0"/>
    <s v="Anta"/>
    <s v="Dial"/>
    <x v="34"/>
    <s v="L6 R Tongue Dial M Habu"/>
    <x v="1"/>
    <n v="26035"/>
    <n v="23985.629156774099"/>
    <n v="0.9212840083262569"/>
    <x v="893"/>
  </r>
  <r>
    <x v="2"/>
    <s v="Athletic"/>
    <x v="0"/>
    <s v="Fila - China"/>
    <s v="Dial"/>
    <x v="1"/>
    <s v="L6 R Tongue Dial S1"/>
    <x v="1"/>
    <n v="20100"/>
    <n v="23710.319020141102"/>
    <n v="1.1796178616985622"/>
    <x v="894"/>
  </r>
  <r>
    <x v="0"/>
    <s v="Athletic"/>
    <x v="1"/>
    <s v="Adidas Golf"/>
    <s v="Guide"/>
    <x v="11"/>
    <s v="Lace Guide, FormTX 2, 15mm"/>
    <x v="0"/>
    <n v="1200"/>
    <n v="168"/>
    <n v="0.14000000000000001"/>
    <x v="106"/>
  </r>
  <r>
    <x v="0"/>
    <s v="Athletic"/>
    <x v="1"/>
    <s v="Adidas Golf"/>
    <s v="Guide"/>
    <x v="11"/>
    <s v="Lace Guide, FormTX 2, 15mm"/>
    <x v="0"/>
    <n v="0"/>
    <n v="0"/>
    <e v="#DIV/0!"/>
    <x v="255"/>
  </r>
  <r>
    <x v="2"/>
    <s v="Athletic"/>
    <x v="0"/>
    <s v="Anta"/>
    <s v="Dial"/>
    <x v="34"/>
    <s v="L6 R Tongue Dial M Habu"/>
    <x v="1"/>
    <n v="25475"/>
    <n v="23476.281819468"/>
    <n v="0.92154197524898918"/>
    <x v="895"/>
  </r>
  <r>
    <x v="2"/>
    <s v="Athletic"/>
    <x v="0"/>
    <s v="Anta"/>
    <s v="Dial"/>
    <x v="34"/>
    <s v="L6 R Tongue Dial M Habu"/>
    <x v="1"/>
    <n v="27435"/>
    <n v="23309.266178158501"/>
    <n v="0.84961786689114271"/>
    <x v="896"/>
  </r>
  <r>
    <x v="0"/>
    <s v="Athletic"/>
    <x v="1"/>
    <s v="Adidas Golf"/>
    <s v="Guide"/>
    <x v="13"/>
    <s v="Lace Guide, Slipstream 20mm, Soft Nylon"/>
    <x v="4"/>
    <n v="26600"/>
    <n v="3325"/>
    <n v="0.125"/>
    <x v="114"/>
  </r>
  <r>
    <x v="0"/>
    <s v="Athletic"/>
    <x v="1"/>
    <s v="Adidas Golf"/>
    <s v="Guide"/>
    <x v="13"/>
    <s v="Lace Guide, Slipstream 20mm, Soft Nylon"/>
    <x v="4"/>
    <n v="25100"/>
    <n v="1568.75"/>
    <n v="6.25E-2"/>
    <x v="897"/>
  </r>
  <r>
    <x v="0"/>
    <s v="Athletic"/>
    <x v="1"/>
    <s v="Adidas Golf"/>
    <s v="Guide"/>
    <x v="13"/>
    <s v="Lace Guide, Slipstream 20mm, Soft Nylon"/>
    <x v="4"/>
    <n v="28900"/>
    <n v="3612.5"/>
    <n v="0.125"/>
    <x v="114"/>
  </r>
  <r>
    <x v="0"/>
    <s v="Athletic"/>
    <x v="1"/>
    <s v="Adidas Golf"/>
    <s v="Guide"/>
    <x v="13"/>
    <s v="Lace Guide, Slipstream 20mm, Soft Nylon"/>
    <x v="4"/>
    <n v="37100"/>
    <n v="4637.5"/>
    <n v="0.125"/>
    <x v="114"/>
  </r>
  <r>
    <x v="0"/>
    <s v="Athletic"/>
    <x v="1"/>
    <s v="Adidas Golf"/>
    <s v="Guide"/>
    <x v="13"/>
    <s v="Lace Guide, Slipstream 25mm, Soft Nylon"/>
    <x v="3"/>
    <n v="20000"/>
    <n v="2500"/>
    <n v="0.125"/>
    <x v="114"/>
  </r>
  <r>
    <x v="0"/>
    <s v="Athletic"/>
    <x v="1"/>
    <s v="Adidas Golf"/>
    <s v="Guide"/>
    <x v="13"/>
    <s v="Lace Guide, Slipstream 25mm, Soft Nylon"/>
    <x v="3"/>
    <n v="100"/>
    <n v="12.5"/>
    <n v="0.125"/>
    <x v="114"/>
  </r>
  <r>
    <x v="0"/>
    <s v="Athletic"/>
    <x v="1"/>
    <s v="Adidas Golf"/>
    <s v="Guide"/>
    <x v="13"/>
    <s v="Lace Guide, Tongue Underlay 4, Soft Nylon"/>
    <x v="4"/>
    <n v="14300"/>
    <n v="1930.5"/>
    <n v="0.13500000000000001"/>
    <x v="260"/>
  </r>
  <r>
    <x v="0"/>
    <s v="Athletic"/>
    <x v="1"/>
    <s v="Adidas Golf"/>
    <s v="Guide"/>
    <x v="13"/>
    <s v="Lace Guide, Tongue Underlay 4, Soft Nylon"/>
    <x v="4"/>
    <n v="500"/>
    <n v="67.5"/>
    <n v="0.13500000000000001"/>
    <x v="260"/>
  </r>
  <r>
    <x v="0"/>
    <s v="Athletic"/>
    <x v="1"/>
    <s v="Adidas Golf"/>
    <s v="Guide"/>
    <x v="13"/>
    <s v="Lace Guide, Tongue Underlay 4, Soft Nylon"/>
    <x v="4"/>
    <n v="58300"/>
    <n v="7870.5"/>
    <n v="0.13500000000000001"/>
    <x v="260"/>
  </r>
  <r>
    <x v="0"/>
    <s v="Athletic"/>
    <x v="1"/>
    <s v="Adidas Golf"/>
    <s v="Guide"/>
    <x v="13"/>
    <s v="Lace Guide, Tongue Underlay 4, Soft Nylon"/>
    <x v="4"/>
    <n v="6400"/>
    <n v="864"/>
    <n v="0.13500000000000001"/>
    <x v="260"/>
  </r>
  <r>
    <x v="0"/>
    <s v="Athletic"/>
    <x v="1"/>
    <s v="Adidas Golf"/>
    <s v="Guide"/>
    <x v="13"/>
    <s v="Lace Guide, Tongue Underlay 4, Soft Nylon"/>
    <x v="4"/>
    <n v="146050"/>
    <n v="19716.75"/>
    <n v="0.13500000000000001"/>
    <x v="260"/>
  </r>
  <r>
    <x v="0"/>
    <s v="Athletic"/>
    <x v="1"/>
    <s v="Adidas Golf"/>
    <s v="Guide"/>
    <x v="13"/>
    <s v="Lace Guide, Tongue Underlay 4, Soft Nylon"/>
    <x v="4"/>
    <n v="3850"/>
    <n v="519.75"/>
    <n v="0.13500000000000001"/>
    <x v="260"/>
  </r>
  <r>
    <x v="0"/>
    <s v="Athletic"/>
    <x v="1"/>
    <s v="Adidas Golf"/>
    <s v="Guide"/>
    <x v="13"/>
    <s v="Lace Guide, Tongue Underlay 4, Soft Nylon"/>
    <x v="4"/>
    <n v="4950"/>
    <n v="668.25"/>
    <n v="0.13500000000000001"/>
    <x v="260"/>
  </r>
  <r>
    <x v="0"/>
    <s v="Athletic"/>
    <x v="1"/>
    <s v="Adidas Golf"/>
    <s v="Guide"/>
    <x v="13"/>
    <s v="Lace Guide, Tongue Underlay 4, Soft Nylon"/>
    <x v="4"/>
    <n v="6150"/>
    <n v="830.25"/>
    <n v="0.13500000000000001"/>
    <x v="260"/>
  </r>
  <r>
    <x v="0"/>
    <s v="Athletic"/>
    <x v="1"/>
    <s v="Adidas Golf"/>
    <s v="Guide"/>
    <x v="13"/>
    <s v="Lace Guide, Tongue Underlay 4, Soft Nylon"/>
    <x v="2"/>
    <n v="66050"/>
    <n v="8916.75"/>
    <n v="0.13500000000000001"/>
    <x v="260"/>
  </r>
  <r>
    <x v="0"/>
    <s v="Athletic"/>
    <x v="1"/>
    <s v="Adidas Golf"/>
    <s v="Guide"/>
    <x v="13"/>
    <s v="Lace Guide, Tongue Underlay 4, Soft Nylon"/>
    <x v="2"/>
    <n v="44950"/>
    <n v="6068.25"/>
    <n v="0.13500000000000001"/>
    <x v="260"/>
  </r>
  <r>
    <x v="0"/>
    <s v="Athletic"/>
    <x v="1"/>
    <s v="Adidas Golf"/>
    <s v="Guide"/>
    <x v="13"/>
    <s v="Lace Guide, Tongue Underlay 4, Soft Nylon"/>
    <x v="2"/>
    <n v="7100"/>
    <n v="958.5"/>
    <n v="0.13500000000000001"/>
    <x v="260"/>
  </r>
  <r>
    <x v="0"/>
    <s v="Athletic"/>
    <x v="1"/>
    <s v="Adidas Golf"/>
    <s v="Guide"/>
    <x v="13"/>
    <s v="Lace Guide, Tongue Underlay 4, Soft Nylon"/>
    <x v="2"/>
    <n v="6400"/>
    <n v="864"/>
    <n v="0.13500000000000001"/>
    <x v="260"/>
  </r>
  <r>
    <x v="0"/>
    <s v="Athletic"/>
    <x v="1"/>
    <s v="Adidas Golf"/>
    <s v="Guide"/>
    <x v="13"/>
    <s v="Lace Guide, Tongue Underlay 4, Soft Nylon"/>
    <x v="2"/>
    <n v="350"/>
    <n v="47.25"/>
    <n v="0.13500000000000001"/>
    <x v="260"/>
  </r>
  <r>
    <x v="0"/>
    <s v="Athletic"/>
    <x v="1"/>
    <s v="Adidas Golf"/>
    <s v="Guide"/>
    <x v="13"/>
    <s v="Lace Guide, Tongue Underlay 4, Soft Nylon"/>
    <x v="2"/>
    <n v="58650"/>
    <n v="7917.75"/>
    <n v="0.13500000000000001"/>
    <x v="260"/>
  </r>
  <r>
    <x v="0"/>
    <s v="Athletic"/>
    <x v="1"/>
    <s v="Adidas Golf"/>
    <s v="Guide"/>
    <x v="13"/>
    <s v="Lace Guide, Tongue Underlay 4, Soft Nylon"/>
    <x v="2"/>
    <n v="1500"/>
    <n v="202.5"/>
    <n v="0.13500000000000001"/>
    <x v="260"/>
  </r>
  <r>
    <x v="0"/>
    <s v="Athletic"/>
    <x v="1"/>
    <s v="Adidas Golf"/>
    <s v="Guide"/>
    <x v="13"/>
    <s v="Lace Guide, Tongue Underlay 4, Soft Nylon"/>
    <x v="2"/>
    <n v="16600"/>
    <n v="2241"/>
    <n v="0.13500000000000001"/>
    <x v="260"/>
  </r>
  <r>
    <x v="0"/>
    <s v="Athletic"/>
    <x v="1"/>
    <s v="Adidas Golf"/>
    <s v="Guide"/>
    <x v="13"/>
    <s v="Lace Guide, Tongue Underlay 4, Soft Nylon"/>
    <x v="3"/>
    <n v="31050"/>
    <n v="4191.75"/>
    <n v="0.13500000000000001"/>
    <x v="260"/>
  </r>
  <r>
    <x v="0"/>
    <s v="Athletic"/>
    <x v="1"/>
    <s v="Adidas Golf"/>
    <s v="Guide"/>
    <x v="13"/>
    <s v="Lace Guide, Tongue Underlay 4, Soft Nylon"/>
    <x v="3"/>
    <n v="100"/>
    <n v="13.5"/>
    <n v="0.13500000000000001"/>
    <x v="260"/>
  </r>
  <r>
    <x v="0"/>
    <s v="Athletic"/>
    <x v="1"/>
    <s v="Adidas Golf"/>
    <s v="Guide"/>
    <x v="13"/>
    <s v="Lace Guide, Tongue Underlay 4, Soft Nylon"/>
    <x v="3"/>
    <n v="1000"/>
    <n v="135"/>
    <n v="0.13500000000000001"/>
    <x v="260"/>
  </r>
  <r>
    <x v="0"/>
    <s v="Athletic"/>
    <x v="1"/>
    <s v="Adidas Golf"/>
    <s v="Guide"/>
    <x v="13"/>
    <s v="Lace Guide, Tongue Underlay 4, Soft Nylon"/>
    <x v="3"/>
    <n v="9950"/>
    <n v="1343.25"/>
    <n v="0.13500000000000001"/>
    <x v="260"/>
  </r>
  <r>
    <x v="0"/>
    <s v="Athletic"/>
    <x v="1"/>
    <s v="Adidas Golf"/>
    <s v="Guide"/>
    <x v="13"/>
    <s v="Lace Guide, Tongue Underlay 4, Soft Nylon"/>
    <x v="0"/>
    <n v="9200"/>
    <n v="1242"/>
    <n v="0.13500000000000001"/>
    <x v="260"/>
  </r>
  <r>
    <x v="0"/>
    <s v="Athletic"/>
    <x v="1"/>
    <s v="Adidas Golf"/>
    <s v="Guide"/>
    <x v="13"/>
    <s v="Lace Guide, Tongue Underlay 4, Soft Nylon"/>
    <x v="0"/>
    <n v="7250"/>
    <n v="978.75"/>
    <n v="0.13500000000000001"/>
    <x v="260"/>
  </r>
  <r>
    <x v="0"/>
    <s v="Athletic"/>
    <x v="1"/>
    <s v="Adidas Golf"/>
    <s v="Guide"/>
    <x v="13"/>
    <s v="Lace Guide, Tongue Underlay 4, Soft Nylon"/>
    <x v="0"/>
    <n v="16000"/>
    <n v="2160"/>
    <n v="0.13500000000000001"/>
    <x v="260"/>
  </r>
  <r>
    <x v="2"/>
    <s v="Athletic"/>
    <x v="0"/>
    <s v="Anta"/>
    <s v="Dial"/>
    <x v="34"/>
    <s v="L6 R Tongue Dial M Habu"/>
    <x v="1"/>
    <n v="27175"/>
    <n v="23078.734974198698"/>
    <n v="0.84926347651145162"/>
    <x v="898"/>
  </r>
  <r>
    <x v="2"/>
    <s v="Athletic"/>
    <x v="0"/>
    <s v="Anta"/>
    <s v="Dial"/>
    <x v="34"/>
    <s v="L6 R Tongue Dial M Habu"/>
    <x v="1"/>
    <n v="24875"/>
    <n v="22920.630178770702"/>
    <n v="0.92143236899580705"/>
    <x v="899"/>
  </r>
  <r>
    <x v="2"/>
    <s v="Athletic"/>
    <x v="0"/>
    <s v="Fila - China"/>
    <s v="Dial"/>
    <x v="1"/>
    <s v="L6 R Tongue Dial S1"/>
    <x v="1"/>
    <n v="20210"/>
    <n v="22562.323582577701"/>
    <n v="1.1163940416911282"/>
    <x v="900"/>
  </r>
  <r>
    <x v="0"/>
    <s v="Athletic"/>
    <x v="1"/>
    <s v="Adidas Golf"/>
    <s v="Guide"/>
    <x v="13"/>
    <s v="Lace Guide, Tongue Underlay 4, Soft Nylon"/>
    <x v="4"/>
    <n v="7950"/>
    <n v="1391.25"/>
    <n v="0.17499999999999999"/>
    <x v="901"/>
  </r>
  <r>
    <x v="0"/>
    <s v="Athletic"/>
    <x v="1"/>
    <s v="Adidas Golf"/>
    <s v="Guide"/>
    <x v="13"/>
    <s v="Lace Guide, Tongue Underlay 4, Soft Nylon"/>
    <x v="4"/>
    <n v="7000"/>
    <n v="1225"/>
    <n v="0.17499999999999999"/>
    <x v="901"/>
  </r>
  <r>
    <x v="0"/>
    <s v="Athletic"/>
    <x v="1"/>
    <s v="Adidas Golf"/>
    <s v="Guide"/>
    <x v="13"/>
    <s v="Lace Guide, Tongue Underlay 4, Soft Nylon"/>
    <x v="5"/>
    <n v="1000"/>
    <n v="120"/>
    <n v="0.12"/>
    <x v="902"/>
  </r>
  <r>
    <x v="0"/>
    <s v="Athletic"/>
    <x v="1"/>
    <s v="Adidas Golf"/>
    <s v="Guide"/>
    <x v="13"/>
    <s v="Lace Guide, Tongue Underlay 4, Soft Nylon"/>
    <x v="5"/>
    <n v="26250"/>
    <n v="3150"/>
    <n v="0.12"/>
    <x v="902"/>
  </r>
  <r>
    <x v="0"/>
    <s v="Athletic"/>
    <x v="1"/>
    <s v="Adidas Golf"/>
    <s v="Guide"/>
    <x v="13"/>
    <s v="Lace Guide, Tongue Underlay 4, Soft Nylon"/>
    <x v="5"/>
    <n v="7750"/>
    <n v="930"/>
    <n v="0.12"/>
    <x v="902"/>
  </r>
  <r>
    <x v="0"/>
    <s v="Athletic"/>
    <x v="1"/>
    <s v="Adidas Golf"/>
    <s v="Guide"/>
    <x v="13"/>
    <s v="Lace Guide, Tongue Underlay 4, Soft Nylon"/>
    <x v="5"/>
    <n v="43300"/>
    <n v="5412.5"/>
    <n v="0.125"/>
    <x v="114"/>
  </r>
  <r>
    <x v="0"/>
    <s v="Athletic"/>
    <x v="1"/>
    <s v="Adidas Golf"/>
    <s v="Guide"/>
    <x v="13"/>
    <s v="Lace Guide, Tongue Underlay 4, Soft Nylon"/>
    <x v="5"/>
    <n v="4300"/>
    <n v="537.5"/>
    <n v="0.125"/>
    <x v="114"/>
  </r>
  <r>
    <x v="0"/>
    <s v="Athletic"/>
    <x v="1"/>
    <s v="Adidas Golf"/>
    <s v="Guide"/>
    <x v="13"/>
    <s v="Lace Guide, Tongue Underlay 4, Soft Nylon"/>
    <x v="5"/>
    <n v="9700"/>
    <n v="1212.5"/>
    <n v="0.125"/>
    <x v="114"/>
  </r>
  <r>
    <x v="0"/>
    <s v="Athletic"/>
    <x v="1"/>
    <s v="Adidas Golf"/>
    <s v="Guide"/>
    <x v="13"/>
    <s v="Lace Guide, Tongue Underlay 4, Soft Nylon"/>
    <x v="5"/>
    <n v="6850"/>
    <n v="856.25"/>
    <n v="0.125"/>
    <x v="114"/>
  </r>
  <r>
    <x v="0"/>
    <s v="Athletic"/>
    <x v="1"/>
    <s v="Adidas Golf"/>
    <s v="Guide"/>
    <x v="13"/>
    <s v="Lace Guide, Tongue Underlay 4, Soft Nylon"/>
    <x v="5"/>
    <n v="2550"/>
    <n v="318.75"/>
    <n v="0.125"/>
    <x v="114"/>
  </r>
  <r>
    <x v="0"/>
    <s v="Athletic"/>
    <x v="1"/>
    <s v="Adidas Golf"/>
    <s v="Guide"/>
    <x v="13"/>
    <s v="Lace Guide, Tongue Underlay 4, Soft Nylon"/>
    <x v="5"/>
    <n v="26200"/>
    <n v="3275"/>
    <n v="0.125"/>
    <x v="114"/>
  </r>
  <r>
    <x v="0"/>
    <s v="Athletic"/>
    <x v="1"/>
    <s v="Adidas Golf"/>
    <s v="Guide"/>
    <x v="13"/>
    <s v="Lace Guide, Tongue Underlay 4, Soft Nylon"/>
    <x v="5"/>
    <n v="20550"/>
    <n v="2568.75"/>
    <n v="0.125"/>
    <x v="114"/>
  </r>
  <r>
    <x v="0"/>
    <s v="Athletic"/>
    <x v="1"/>
    <s v="Adidas Golf"/>
    <s v="Guide"/>
    <x v="13"/>
    <s v="Lace Guide, Tongue Underlay 4, Soft Nylon"/>
    <x v="5"/>
    <n v="11000"/>
    <n v="1375"/>
    <n v="0.125"/>
    <x v="114"/>
  </r>
  <r>
    <x v="0"/>
    <s v="Athletic"/>
    <x v="1"/>
    <s v="Adidas Golf"/>
    <s v="Guide"/>
    <x v="13"/>
    <s v="Lace Guide, Tongue Underlay 4, Soft Nylon"/>
    <x v="5"/>
    <n v="3450"/>
    <n v="431.25"/>
    <n v="0.125"/>
    <x v="114"/>
  </r>
  <r>
    <x v="0"/>
    <s v="Athletic"/>
    <x v="1"/>
    <s v="Adidas Golf"/>
    <s v="Guide"/>
    <x v="13"/>
    <s v="Lace Guide, Tongue Underlay 4, Soft Nylon"/>
    <x v="4"/>
    <n v="7350"/>
    <n v="918.75"/>
    <n v="0.125"/>
    <x v="114"/>
  </r>
  <r>
    <x v="0"/>
    <s v="Athletic"/>
    <x v="1"/>
    <s v="Adidas Golf"/>
    <s v="Guide"/>
    <x v="13"/>
    <s v="Lace Guide, Tongue Underlay 4, Soft Nylon"/>
    <x v="4"/>
    <n v="500"/>
    <n v="62.5"/>
    <n v="0.125"/>
    <x v="114"/>
  </r>
  <r>
    <x v="0"/>
    <s v="Athletic"/>
    <x v="1"/>
    <s v="Adidas Golf"/>
    <s v="Guide"/>
    <x v="13"/>
    <s v="Lace Guide, Tongue Underlay 4, Soft Nylon"/>
    <x v="4"/>
    <n v="10200"/>
    <n v="1275"/>
    <n v="0.125"/>
    <x v="114"/>
  </r>
  <r>
    <x v="0"/>
    <s v="Athletic"/>
    <x v="1"/>
    <s v="Adidas Golf"/>
    <s v="Guide"/>
    <x v="13"/>
    <s v="Lace Guide, Tongue Underlay 4, Soft Nylon"/>
    <x v="4"/>
    <n v="2500"/>
    <n v="312.5"/>
    <n v="0.125"/>
    <x v="114"/>
  </r>
  <r>
    <x v="0"/>
    <s v="Athletic"/>
    <x v="1"/>
    <s v="Adidas Golf"/>
    <s v="Guide"/>
    <x v="13"/>
    <s v="Lace Guide, Tongue Underlay 4, Soft Nylon"/>
    <x v="4"/>
    <n v="2100"/>
    <n v="262.5"/>
    <n v="0.125"/>
    <x v="114"/>
  </r>
  <r>
    <x v="0"/>
    <s v="Athletic"/>
    <x v="1"/>
    <s v="Adidas Golf"/>
    <s v="Guide"/>
    <x v="13"/>
    <s v="Lace Guide, Tongue Underlay 4, Soft Nylon"/>
    <x v="4"/>
    <n v="33100"/>
    <n v="4137.5"/>
    <n v="0.125"/>
    <x v="114"/>
  </r>
  <r>
    <x v="0"/>
    <s v="Athletic"/>
    <x v="1"/>
    <s v="Adidas Golf"/>
    <s v="Guide"/>
    <x v="13"/>
    <s v="Lace Guide, Tongue Underlay 4, Soft Nylon"/>
    <x v="4"/>
    <n v="500"/>
    <n v="62.5"/>
    <n v="0.125"/>
    <x v="114"/>
  </r>
  <r>
    <x v="0"/>
    <s v="Athletic"/>
    <x v="1"/>
    <s v="Adidas Golf"/>
    <s v="Guide"/>
    <x v="13"/>
    <s v="Lace Guide, Tongue Underlay 4, Soft Nylon"/>
    <x v="4"/>
    <n v="6100"/>
    <n v="762.5"/>
    <n v="0.125"/>
    <x v="114"/>
  </r>
  <r>
    <x v="0"/>
    <s v="Athletic"/>
    <x v="1"/>
    <s v="Adidas Golf"/>
    <s v="Guide"/>
    <x v="13"/>
    <s v="Lace Guide, Tongue Underlay 4, Soft Nylon"/>
    <x v="2"/>
    <n v="2450"/>
    <n v="306.25"/>
    <n v="0.125"/>
    <x v="114"/>
  </r>
  <r>
    <x v="0"/>
    <s v="Athletic"/>
    <x v="1"/>
    <s v="Adidas Golf"/>
    <s v="Guide"/>
    <x v="13"/>
    <s v="Lace Guide, Tongue Underlay 4, Soft Nylon"/>
    <x v="2"/>
    <n v="10950"/>
    <n v="1368.75"/>
    <n v="0.125"/>
    <x v="114"/>
  </r>
  <r>
    <x v="0"/>
    <s v="Athletic"/>
    <x v="1"/>
    <s v="Adidas Golf"/>
    <s v="Guide"/>
    <x v="13"/>
    <s v="Lace Guide, Tongue Underlay 4, Soft Nylon"/>
    <x v="2"/>
    <n v="9100"/>
    <n v="1137.5"/>
    <n v="0.125"/>
    <x v="114"/>
  </r>
  <r>
    <x v="0"/>
    <s v="Athletic"/>
    <x v="1"/>
    <s v="Adidas Golf"/>
    <s v="Guide"/>
    <x v="13"/>
    <s v="Lace Guide, Tongue Underlay 4, Soft Nylon"/>
    <x v="2"/>
    <n v="3450"/>
    <n v="431.25"/>
    <n v="0.125"/>
    <x v="114"/>
  </r>
  <r>
    <x v="0"/>
    <s v="Athletic"/>
    <x v="1"/>
    <s v="Adidas Golf"/>
    <s v="Guide"/>
    <x v="13"/>
    <s v="Lace Guide, Tongue Underlay 4, Soft Nylon"/>
    <x v="2"/>
    <n v="50"/>
    <n v="6.25"/>
    <n v="0.125"/>
    <x v="114"/>
  </r>
  <r>
    <x v="0"/>
    <s v="Athletic"/>
    <x v="1"/>
    <s v="Adidas Golf"/>
    <s v="Guide"/>
    <x v="13"/>
    <s v="Lace Guide, Tongue Underlay 4, Soft Nylon"/>
    <x v="5"/>
    <n v="2800"/>
    <n v="364"/>
    <n v="0.13"/>
    <x v="0"/>
  </r>
  <r>
    <x v="0"/>
    <s v="Athletic"/>
    <x v="1"/>
    <s v="Adidas Golf"/>
    <s v="Guide"/>
    <x v="13"/>
    <s v="Lace Guide, Tongue Underlay 4, Soft Nylon"/>
    <x v="5"/>
    <n v="1150"/>
    <n v="155.25"/>
    <n v="0.13500000000000001"/>
    <x v="260"/>
  </r>
  <r>
    <x v="0"/>
    <s v="Athletic"/>
    <x v="1"/>
    <s v="Adidas Golf"/>
    <s v="Guide"/>
    <x v="13"/>
    <s v="Lace Guide, Tongue Underlay 4, Soft Nylon"/>
    <x v="5"/>
    <n v="650"/>
    <n v="87.75"/>
    <n v="0.13500000000000001"/>
    <x v="260"/>
  </r>
  <r>
    <x v="0"/>
    <s v="Athletic"/>
    <x v="1"/>
    <s v="Adidas Golf"/>
    <s v="Guide"/>
    <x v="13"/>
    <s v="Lace Guide, Tongue Underlay 4, Soft Nylon"/>
    <x v="5"/>
    <n v="1050"/>
    <n v="141.75"/>
    <n v="0.13500000000000001"/>
    <x v="260"/>
  </r>
  <r>
    <x v="0"/>
    <s v="Athletic"/>
    <x v="1"/>
    <s v="Adidas Golf"/>
    <s v="Guide"/>
    <x v="13"/>
    <s v="Lace Guide, Tongue Underlay 4, Soft Nylon"/>
    <x v="5"/>
    <n v="5250"/>
    <n v="708.75"/>
    <n v="0.13500000000000001"/>
    <x v="260"/>
  </r>
  <r>
    <x v="0"/>
    <s v="Athletic"/>
    <x v="1"/>
    <s v="Adidas Golf"/>
    <s v="Guide"/>
    <x v="13"/>
    <s v="Lace Guide, Tongue Underlay 4, Soft Nylon"/>
    <x v="5"/>
    <n v="2200"/>
    <n v="297"/>
    <n v="0.13500000000000001"/>
    <x v="260"/>
  </r>
  <r>
    <x v="0"/>
    <s v="Athletic"/>
    <x v="1"/>
    <s v="Adidas Golf"/>
    <s v="Guide"/>
    <x v="13"/>
    <s v="Lace Guide, Tongue Underlay 4, Soft Nylon"/>
    <x v="5"/>
    <n v="500"/>
    <n v="67.5"/>
    <n v="0.13500000000000001"/>
    <x v="260"/>
  </r>
  <r>
    <x v="0"/>
    <s v="Athletic"/>
    <x v="1"/>
    <s v="Adidas Golf"/>
    <s v="Guide"/>
    <x v="13"/>
    <s v="Lace Guide, Tongue Underlay 4, Soft Nylon"/>
    <x v="5"/>
    <n v="39050"/>
    <n v="5271.75"/>
    <n v="0.13500000000000001"/>
    <x v="260"/>
  </r>
  <r>
    <x v="0"/>
    <s v="Athletic"/>
    <x v="1"/>
    <s v="Adidas Golf"/>
    <s v="Guide"/>
    <x v="13"/>
    <s v="Lace Guide, Tongue Underlay 4, Soft Nylon"/>
    <x v="5"/>
    <n v="12150"/>
    <n v="1640.25"/>
    <n v="0.13500000000000001"/>
    <x v="260"/>
  </r>
  <r>
    <x v="0"/>
    <s v="Athletic"/>
    <x v="1"/>
    <s v="Adidas Golf"/>
    <s v="Guide"/>
    <x v="13"/>
    <s v="Lace Guide, Tongue Underlay 4, Soft Nylon"/>
    <x v="5"/>
    <n v="2400"/>
    <n v="324"/>
    <n v="0.13500000000000001"/>
    <x v="260"/>
  </r>
  <r>
    <x v="0"/>
    <s v="Athletic"/>
    <x v="1"/>
    <s v="Adidas Golf"/>
    <s v="Guide"/>
    <x v="13"/>
    <s v="Lace Guide, Tongue Underlay 4, Soft Nylon"/>
    <x v="4"/>
    <n v="7150"/>
    <n v="965.25"/>
    <n v="0.13500000000000001"/>
    <x v="260"/>
  </r>
  <r>
    <x v="0"/>
    <s v="Athletic"/>
    <x v="1"/>
    <s v="Adidas Golf"/>
    <s v="Guide"/>
    <x v="13"/>
    <s v="Lace Guide, Tongue Underlay 4, Soft Nylon"/>
    <x v="4"/>
    <n v="6550"/>
    <n v="884.25"/>
    <n v="0.13500000000000001"/>
    <x v="260"/>
  </r>
  <r>
    <x v="0"/>
    <s v="Athletic"/>
    <x v="1"/>
    <s v="Adidas Golf"/>
    <s v="Guide"/>
    <x v="13"/>
    <s v="Lace Guide, Tongue Underlay 4, Soft Nylon"/>
    <x v="4"/>
    <n v="12600"/>
    <n v="1701"/>
    <n v="0.13500000000000001"/>
    <x v="260"/>
  </r>
  <r>
    <x v="0"/>
    <s v="Athletic"/>
    <x v="1"/>
    <s v="Adidas Golf"/>
    <s v="Guide"/>
    <x v="13"/>
    <s v="Lace Guide, Tongue Underlay 4, Soft Nylon"/>
    <x v="4"/>
    <n v="2050"/>
    <n v="276.75"/>
    <n v="0.13500000000000001"/>
    <x v="260"/>
  </r>
  <r>
    <x v="0"/>
    <s v="Athletic"/>
    <x v="1"/>
    <s v="Adidas Golf"/>
    <s v="Guide"/>
    <x v="13"/>
    <s v="Lace Guide, Tongue Underlay 4, Soft Nylon"/>
    <x v="4"/>
    <n v="7950"/>
    <n v="1073.25"/>
    <n v="0.13500000000000001"/>
    <x v="260"/>
  </r>
  <r>
    <x v="0"/>
    <s v="Athletic"/>
    <x v="1"/>
    <s v="Adidas Golf"/>
    <s v="Guide"/>
    <x v="13"/>
    <s v="Lace Guide, Tongue Underlay 4, Soft Nylon"/>
    <x v="4"/>
    <n v="1650"/>
    <n v="222.75"/>
    <n v="0.13500000000000001"/>
    <x v="260"/>
  </r>
  <r>
    <x v="0"/>
    <s v="Athletic"/>
    <x v="1"/>
    <s v="Adidas Golf"/>
    <s v="Guide"/>
    <x v="13"/>
    <s v="Lace Guide, Tongue Underlay 4, Soft Nylon"/>
    <x v="4"/>
    <n v="3600"/>
    <n v="486"/>
    <n v="0.13500000000000001"/>
    <x v="260"/>
  </r>
  <r>
    <x v="0"/>
    <s v="Athletic"/>
    <x v="1"/>
    <s v="Adidas Golf"/>
    <s v="Guide"/>
    <x v="13"/>
    <s v="Lace Guide, Tongue Underlay 4, Soft Nylon"/>
    <x v="4"/>
    <n v="4250"/>
    <n v="573.75"/>
    <n v="0.13500000000000001"/>
    <x v="260"/>
  </r>
  <r>
    <x v="0"/>
    <s v="Athletic"/>
    <x v="1"/>
    <s v="Adidas Golf"/>
    <s v="Guide"/>
    <x v="13"/>
    <s v="Lace Guide, Tongue Underlay 4, Soft Nylon"/>
    <x v="2"/>
    <n v="1600"/>
    <n v="216"/>
    <n v="0.13500000000000001"/>
    <x v="260"/>
  </r>
  <r>
    <x v="0"/>
    <s v="Athletic"/>
    <x v="1"/>
    <s v="Adidas Golf"/>
    <s v="Guide"/>
    <x v="13"/>
    <s v="Lace Guide, Tongue Underlay 4, Soft Nylon"/>
    <x v="2"/>
    <n v="4500"/>
    <n v="607.5"/>
    <n v="0.13500000000000001"/>
    <x v="260"/>
  </r>
  <r>
    <x v="0"/>
    <s v="Athletic"/>
    <x v="1"/>
    <s v="Adidas Golf"/>
    <s v="Guide"/>
    <x v="13"/>
    <s v="Lace Guide, Tongue, Underlay, 4, Soft Nylon18-2120 TPX"/>
    <x v="5"/>
    <n v="6200"/>
    <n v="837"/>
    <n v="0.13500000000000001"/>
    <x v="260"/>
  </r>
  <r>
    <x v="0"/>
    <s v="Athletic"/>
    <x v="1"/>
    <s v="Adidas Golf"/>
    <s v="Guide"/>
    <x v="13"/>
    <s v="Lace Guide, Tongue, Underlay, 4, Soft Nylon18-2120 TPX"/>
    <x v="5"/>
    <n v="2250"/>
    <n v="303.75"/>
    <n v="0.13500000000000001"/>
    <x v="260"/>
  </r>
  <r>
    <x v="0"/>
    <s v="Athletic"/>
    <x v="1"/>
    <s v="Adidas Golf"/>
    <s v="Guide"/>
    <x v="13"/>
    <s v="Lace Guide, Tongue, Underlay, 4, Soft Nylon18-2120 TPX"/>
    <x v="5"/>
    <n v="500"/>
    <n v="67.5"/>
    <n v="0.13500000000000001"/>
    <x v="260"/>
  </r>
  <r>
    <x v="0"/>
    <s v="Athletic"/>
    <x v="1"/>
    <s v="Adidas Golf"/>
    <s v="Guide"/>
    <x v="13"/>
    <s v="Lace Guide, Tongue, Underlay, 4, Soft NylonSN - Cool Gray 11 C"/>
    <x v="5"/>
    <n v="13350"/>
    <n v="1735.5"/>
    <n v="0.13"/>
    <x v="0"/>
  </r>
  <r>
    <x v="0"/>
    <s v="Athletic"/>
    <x v="1"/>
    <s v="Adidas Golf"/>
    <s v="Guide"/>
    <x v="13"/>
    <s v="Lace Guide, Tongue, Underlay, 4, Soft NylonSN - Cool Gray 11 C"/>
    <x v="5"/>
    <n v="700"/>
    <n v="94.5"/>
    <n v="0.13500000000000001"/>
    <x v="260"/>
  </r>
  <r>
    <x v="0"/>
    <s v="Athletic"/>
    <x v="1"/>
    <s v="Adidas Golf"/>
    <s v="Guide"/>
    <x v="13"/>
    <s v="Lace Guide, Tongue, Underlay, 4, Soft NylonSN - Cool Gray 11 C"/>
    <x v="5"/>
    <n v="1250"/>
    <n v="168.75"/>
    <n v="0.13500000000000001"/>
    <x v="260"/>
  </r>
  <r>
    <x v="0"/>
    <s v="Athletic"/>
    <x v="1"/>
    <s v="Adidas Golf"/>
    <s v="Guide"/>
    <x v="13"/>
    <s v="Lace Guide, Tongue, Underlay, 4, Soft NylonSN - Cool Gray 11 C"/>
    <x v="5"/>
    <n v="2150"/>
    <n v="290.25"/>
    <n v="0.13500000000000001"/>
    <x v="260"/>
  </r>
  <r>
    <x v="0"/>
    <s v="Athletic"/>
    <x v="1"/>
    <s v="Adidas Golf"/>
    <s v="Guide"/>
    <x v="13"/>
    <s v="Lace Guide, Tongue, Underlay, 4, Soft NylonSN - Cool Gray 11 C"/>
    <x v="5"/>
    <n v="1750"/>
    <n v="236.25"/>
    <n v="0.13500000000000001"/>
    <x v="260"/>
  </r>
  <r>
    <x v="0"/>
    <s v="Athletic"/>
    <x v="1"/>
    <s v="Adidas Golf"/>
    <s v="Guide"/>
    <x v="13"/>
    <s v="Lace Guide, Tongue, Underlay, 4, Soft NylonSN - Cool Gray 11 C"/>
    <x v="5"/>
    <n v="1000"/>
    <n v="135"/>
    <n v="0.13500000000000001"/>
    <x v="260"/>
  </r>
  <r>
    <x v="0"/>
    <s v="Athletic"/>
    <x v="1"/>
    <s v="Adidas Golf"/>
    <s v="Guide"/>
    <x v="13"/>
    <s v="Lace Guide, Tongue, Underlay, 4, Soft NylonSN - Cool Gray 11 C"/>
    <x v="5"/>
    <n v="0"/>
    <n v="0"/>
    <e v="#DIV/0!"/>
    <x v="255"/>
  </r>
  <r>
    <x v="0"/>
    <s v="Athletic"/>
    <x v="1"/>
    <s v="Adidas Golf"/>
    <s v="Guide"/>
    <x v="13"/>
    <s v="Lace Guide, Tongue, Underlay, 4, Soft NylonSN - Cool Gray 11 C"/>
    <x v="5"/>
    <n v="7200"/>
    <n v="972"/>
    <n v="0.13500000000000001"/>
    <x v="260"/>
  </r>
  <r>
    <x v="0"/>
    <s v="Athletic"/>
    <x v="1"/>
    <s v="Adidas Golf"/>
    <s v="Guide"/>
    <x v="13"/>
    <s v="Lace Guide, Tongue, Underlay, 4, Soft NylonSN - Cool Gray 11 C"/>
    <x v="4"/>
    <n v="2300"/>
    <n v="310.5"/>
    <n v="0.13500000000000001"/>
    <x v="260"/>
  </r>
  <r>
    <x v="0"/>
    <s v="Athletic"/>
    <x v="1"/>
    <s v="Adidas Golf"/>
    <s v="Guide"/>
    <x v="13"/>
    <s v="Lace Guide, Tongue, Underlay, 4, Soft NylonSN - Cool Gray 11 C"/>
    <x v="4"/>
    <n v="0"/>
    <n v="0"/>
    <e v="#DIV/0!"/>
    <x v="255"/>
  </r>
  <r>
    <x v="0"/>
    <s v="Athletic"/>
    <x v="1"/>
    <s v="Adidas Golf"/>
    <s v="Guide"/>
    <x v="13"/>
    <s v="Lace Guide, Tongue, Underlay, 4, Soft NylonSN - Cool Gray 11 C"/>
    <x v="4"/>
    <n v="2400"/>
    <n v="324"/>
    <n v="0.13500000000000001"/>
    <x v="260"/>
  </r>
  <r>
    <x v="0"/>
    <s v="Athletic"/>
    <x v="1"/>
    <s v="Adidas Golf"/>
    <s v="Guide"/>
    <x v="13"/>
    <s v="Lace Guide, Web 10mm, Soft Nylon"/>
    <x v="5"/>
    <n v="2000"/>
    <n v="240"/>
    <n v="0.12"/>
    <x v="902"/>
  </r>
  <r>
    <x v="0"/>
    <s v="Athletic"/>
    <x v="1"/>
    <s v="Adidas Golf"/>
    <s v="Guide"/>
    <x v="13"/>
    <s v="Lace Guide, Web 15mm, Soft Nylon"/>
    <x v="4"/>
    <n v="12400"/>
    <n v="1550"/>
    <n v="0.125"/>
    <x v="114"/>
  </r>
  <r>
    <x v="0"/>
    <s v="Athletic"/>
    <x v="1"/>
    <s v="Adidas Golf"/>
    <s v="Guide"/>
    <x v="13"/>
    <s v="Lace Guide, Web 15mm, Soft Nylon"/>
    <x v="4"/>
    <n v="32000"/>
    <n v="4000"/>
    <n v="0.125"/>
    <x v="114"/>
  </r>
  <r>
    <x v="0"/>
    <s v="Athletic"/>
    <x v="1"/>
    <s v="Adidas Golf"/>
    <s v="Guide"/>
    <x v="13"/>
    <s v="Lace Guide, Web 15mm, Soft Nylon"/>
    <x v="4"/>
    <n v="5750"/>
    <n v="718.75"/>
    <n v="0.125"/>
    <x v="114"/>
  </r>
  <r>
    <x v="0"/>
    <s v="Athletic"/>
    <x v="1"/>
    <s v="Adidas Golf"/>
    <s v="Guide"/>
    <x v="13"/>
    <s v="Lace Guide, Web 15mm, Soft Nylon"/>
    <x v="2"/>
    <n v="4200"/>
    <n v="525"/>
    <n v="0.125"/>
    <x v="114"/>
  </r>
  <r>
    <x v="0"/>
    <s v="Athletic"/>
    <x v="1"/>
    <s v="Adidas Golf"/>
    <s v="Guide"/>
    <x v="13"/>
    <s v="Lace Guide, Web 15mm, Soft Nylon"/>
    <x v="0"/>
    <n v="52800"/>
    <n v="6600"/>
    <n v="0.125"/>
    <x v="114"/>
  </r>
  <r>
    <x v="0"/>
    <s v="Athletic"/>
    <x v="1"/>
    <s v="Adidas Golf"/>
    <s v="Guide"/>
    <x v="13"/>
    <s v="Lace Guide, Web 15mm, Soft Nylon"/>
    <x v="0"/>
    <n v="600"/>
    <n v="75"/>
    <n v="0.125"/>
    <x v="114"/>
  </r>
  <r>
    <x v="2"/>
    <s v="Athletic"/>
    <x v="0"/>
    <s v="Anta"/>
    <s v="Dial"/>
    <x v="34"/>
    <s v="L6 L Eyestay 20mm Dial M Habu"/>
    <x v="1"/>
    <n v="26515"/>
    <n v="22519.483349777602"/>
    <n v="0.84931108239779751"/>
    <x v="903"/>
  </r>
  <r>
    <x v="0"/>
    <s v="Athletic"/>
    <x v="1"/>
    <s v="Adidas Golf"/>
    <s v="Guide"/>
    <x v="13"/>
    <s v="Lace Guide, Web 8mm, Soft Nylon"/>
    <x v="5"/>
    <n v="6050"/>
    <n v="726"/>
    <n v="0.12"/>
    <x v="902"/>
  </r>
  <r>
    <x v="0"/>
    <s v="Athletic"/>
    <x v="1"/>
    <s v="Adidas Golf"/>
    <s v="Guide"/>
    <x v="13"/>
    <s v="Lace Guide, Web 8mm, Soft Nylon"/>
    <x v="5"/>
    <n v="14800"/>
    <n v="1924"/>
    <n v="0.13"/>
    <x v="0"/>
  </r>
  <r>
    <x v="0"/>
    <s v="Athletic"/>
    <x v="1"/>
    <s v="Adidas Golf"/>
    <s v="Guide"/>
    <x v="13"/>
    <s v="Lace Guide, Web 8mm, Soft Nylon"/>
    <x v="5"/>
    <n v="600"/>
    <n v="0"/>
    <n v="0"/>
    <x v="199"/>
  </r>
  <r>
    <x v="0"/>
    <s v="Athletic"/>
    <x v="1"/>
    <s v="Adidas Golf"/>
    <s v="Guide"/>
    <x v="13"/>
    <s v="Lace Guide, Web 8mm, Soft Nylon"/>
    <x v="5"/>
    <n v="33200"/>
    <n v="4482"/>
    <n v="0.13500000000000001"/>
    <x v="260"/>
  </r>
  <r>
    <x v="0"/>
    <s v="Athletic"/>
    <x v="1"/>
    <s v="Adidas Golf"/>
    <s v="Guide"/>
    <x v="13"/>
    <s v="Lace Guide, Web 8mm, Soft Nylon"/>
    <x v="5"/>
    <n v="6850"/>
    <n v="924.75"/>
    <n v="0.13500000000000001"/>
    <x v="260"/>
  </r>
  <r>
    <x v="0"/>
    <s v="Athletic"/>
    <x v="1"/>
    <s v="Adidas Golf"/>
    <s v="Guide"/>
    <x v="13"/>
    <s v="Lace Guide, Web 8mm, Soft Nylon"/>
    <x v="5"/>
    <n v="5100"/>
    <n v="688.5"/>
    <n v="0.13500000000000001"/>
    <x v="260"/>
  </r>
  <r>
    <x v="0"/>
    <s v="Athletic"/>
    <x v="1"/>
    <s v="Adidas Golf"/>
    <s v="Guide"/>
    <x v="13"/>
    <s v="Lace Guide, Web 8mm, Soft Nylon"/>
    <x v="5"/>
    <n v="71050"/>
    <n v="9591.75"/>
    <n v="0.13500000000000001"/>
    <x v="260"/>
  </r>
  <r>
    <x v="0"/>
    <s v="Athletic"/>
    <x v="1"/>
    <s v="Adidas Golf"/>
    <s v="Guide"/>
    <x v="13"/>
    <s v="Lace Guide, Web 8mm, Soft Nylon"/>
    <x v="5"/>
    <n v="11350"/>
    <n v="1532.25"/>
    <n v="0.13500000000000001"/>
    <x v="260"/>
  </r>
  <r>
    <x v="0"/>
    <s v="Athletic"/>
    <x v="1"/>
    <s v="Adidas Golf"/>
    <s v="Guide"/>
    <x v="13"/>
    <s v="Lace Guide, Web 8mm, Soft Nylon"/>
    <x v="4"/>
    <n v="8200"/>
    <n v="1107"/>
    <n v="0.13500000000000001"/>
    <x v="260"/>
  </r>
  <r>
    <x v="0"/>
    <s v="Athletic"/>
    <x v="1"/>
    <s v="Adidas Golf"/>
    <s v="Guide"/>
    <x v="13"/>
    <s v="Lace Guide, Web 8mm, Soft Nylon"/>
    <x v="5"/>
    <n v="9800"/>
    <n v="1274"/>
    <n v="0.13"/>
    <x v="0"/>
  </r>
  <r>
    <x v="0"/>
    <s v="Athletic"/>
    <x v="1"/>
    <s v="Adidas Golf"/>
    <s v="Guide"/>
    <x v="13"/>
    <s v="Lace Guide, Web 8mm, Soft Nylon"/>
    <x v="5"/>
    <n v="36150"/>
    <n v="4880.25"/>
    <n v="0.13500000000000001"/>
    <x v="260"/>
  </r>
  <r>
    <x v="0"/>
    <s v="Athletic"/>
    <x v="1"/>
    <s v="Adidas Golf"/>
    <s v="Guide"/>
    <x v="13"/>
    <s v="Lace Guide, Web 8mm, Soft Nylon"/>
    <x v="5"/>
    <n v="500"/>
    <n v="67.5"/>
    <n v="0.13500000000000001"/>
    <x v="260"/>
  </r>
  <r>
    <x v="0"/>
    <s v="Athletic"/>
    <x v="1"/>
    <s v="Adidas Golf"/>
    <s v="Guide"/>
    <x v="13"/>
    <s v="Lace Guide, Web 8mm, Soft Nylon"/>
    <x v="5"/>
    <n v="138400"/>
    <n v="18684"/>
    <n v="0.13500000000000001"/>
    <x v="260"/>
  </r>
  <r>
    <x v="0"/>
    <s v="Athletic"/>
    <x v="1"/>
    <s v="Adidas Golf"/>
    <s v="Guide"/>
    <x v="13"/>
    <s v="Lace Guide, Web 8mm, Soft Nylon"/>
    <x v="5"/>
    <n v="18350"/>
    <n v="2477.25"/>
    <n v="0.13500000000000001"/>
    <x v="260"/>
  </r>
  <r>
    <x v="0"/>
    <s v="Athletic"/>
    <x v="1"/>
    <s v="Adidas Golf"/>
    <s v="Guide"/>
    <x v="13"/>
    <s v="Lace Guide, Web 8mm, Soft Nylon"/>
    <x v="4"/>
    <n v="32350"/>
    <n v="4367.25"/>
    <n v="0.13500000000000001"/>
    <x v="260"/>
  </r>
  <r>
    <x v="0"/>
    <s v="Athletic"/>
    <x v="1"/>
    <s v="Adidas Golf"/>
    <s v="Guide"/>
    <x v="13"/>
    <s v="Lace Guide, Web, 8mm, Soft Nylon18-1762 TPX"/>
    <x v="5"/>
    <n v="45550"/>
    <n v="6149.25"/>
    <n v="0.13500000000000001"/>
    <x v="260"/>
  </r>
  <r>
    <x v="0"/>
    <s v="Athletic"/>
    <x v="1"/>
    <s v="Adidas Golf"/>
    <s v="Guide"/>
    <x v="13"/>
    <s v="LP Tube GuideQ776-3-5"/>
    <x v="5"/>
    <n v="500"/>
    <n v="47.5"/>
    <n v="9.5000000000000001E-2"/>
    <x v="123"/>
  </r>
  <r>
    <x v="0"/>
    <s v="Athletic"/>
    <x v="1"/>
    <s v="Adidas Golf"/>
    <s v="Guide"/>
    <x v="13"/>
    <s v="LP Tube GuideQ776-3-5"/>
    <x v="5"/>
    <n v="105150"/>
    <n v="9989.25"/>
    <n v="9.5000000000000001E-2"/>
    <x v="123"/>
  </r>
  <r>
    <x v="0"/>
    <s v="Athletic"/>
    <x v="1"/>
    <s v="Adidas Golf"/>
    <s v="Guide"/>
    <x v="13"/>
    <s v="LP Tube GuideQ776-3-5"/>
    <x v="5"/>
    <n v="33600"/>
    <n v="3192"/>
    <n v="9.5000000000000001E-2"/>
    <x v="123"/>
  </r>
  <r>
    <x v="0"/>
    <s v="Athletic"/>
    <x v="1"/>
    <s v="Adidas Golf"/>
    <s v="Guide"/>
    <x v="13"/>
    <s v="LP Tube GuideQ776-3-5"/>
    <x v="5"/>
    <n v="42400"/>
    <n v="4028"/>
    <n v="9.5000000000000001E-2"/>
    <x v="123"/>
  </r>
  <r>
    <x v="0"/>
    <s v="Athletic"/>
    <x v="1"/>
    <s v="Adidas Golf"/>
    <s v="Guide"/>
    <x v="13"/>
    <s v="LP Tube GuideQ776-3-5"/>
    <x v="4"/>
    <n v="29150"/>
    <n v="2769.25"/>
    <n v="9.5000000000000001E-2"/>
    <x v="123"/>
  </r>
  <r>
    <x v="0"/>
    <s v="Athletic"/>
    <x v="1"/>
    <s v="Adidas Golf"/>
    <s v="Guide"/>
    <x v="13"/>
    <s v="LP Tube GuideQ776-3-5"/>
    <x v="4"/>
    <n v="19600"/>
    <n v="1862"/>
    <n v="9.5000000000000001E-2"/>
    <x v="123"/>
  </r>
  <r>
    <x v="0"/>
    <s v="Athletic"/>
    <x v="1"/>
    <s v="Adidas Golf"/>
    <s v="Guide"/>
    <x v="13"/>
    <s v="LP Tube GuideQ776-3-5"/>
    <x v="4"/>
    <n v="11650"/>
    <n v="1106.75"/>
    <n v="9.5000000000000001E-2"/>
    <x v="123"/>
  </r>
  <r>
    <x v="0"/>
    <s v="Athletic"/>
    <x v="1"/>
    <s v="Adidas Golf"/>
    <s v="Guide"/>
    <x v="13"/>
    <s v="LP Tube GuideQ776-3-5"/>
    <x v="4"/>
    <n v="12550"/>
    <n v="1192.25"/>
    <n v="9.5000000000000001E-2"/>
    <x v="123"/>
  </r>
  <r>
    <x v="0"/>
    <s v="Athletic"/>
    <x v="1"/>
    <s v="Adidas Golf"/>
    <s v="Guide"/>
    <x v="13"/>
    <s v="LP Tube GuideQ776-3-5"/>
    <x v="4"/>
    <n v="19850"/>
    <n v="1885.75"/>
    <n v="9.5000000000000001E-2"/>
    <x v="123"/>
  </r>
  <r>
    <x v="0"/>
    <s v="Athletic"/>
    <x v="1"/>
    <s v="Adidas Golf"/>
    <s v="Guide"/>
    <x v="13"/>
    <s v="Pull Tab, L4, Eyestay, 25mm, Soft Nylon"/>
    <x v="4"/>
    <n v="500"/>
    <n v="77.5"/>
    <n v="0.155"/>
    <x v="904"/>
  </r>
  <r>
    <x v="0"/>
    <s v="Athletic"/>
    <x v="1"/>
    <s v="Adidas Golf"/>
    <s v="Guide"/>
    <x v="13"/>
    <s v="Pull Tab, L4, Eyestay, 25mm, Soft Nylon"/>
    <x v="4"/>
    <n v="-500"/>
    <n v="-77.5"/>
    <n v="0.155"/>
    <x v="904"/>
  </r>
  <r>
    <x v="0"/>
    <s v="Athletic"/>
    <x v="1"/>
    <s v="Adidas Golf"/>
    <s v="Guide"/>
    <x v="13"/>
    <s v="Pull Tab, L4, Eyestay, 25mm, Soft Nylon"/>
    <x v="4"/>
    <n v="23650"/>
    <n v="0"/>
    <n v="0"/>
    <x v="199"/>
  </r>
  <r>
    <x v="0"/>
    <s v="Athletic"/>
    <x v="1"/>
    <s v="Adidas Golf"/>
    <s v="Guide"/>
    <x v="13"/>
    <s v="Pull Tab, L4, Eyestay, 25mm, Soft Nylon"/>
    <x v="4"/>
    <n v="35850"/>
    <n v="0"/>
    <n v="0"/>
    <x v="199"/>
  </r>
  <r>
    <x v="0"/>
    <s v="Athletic"/>
    <x v="1"/>
    <s v="Adidas Golf"/>
    <s v="Guide"/>
    <x v="13"/>
    <s v="Pull Tab, L4, Eyestay, 25mm, Soft Nylon"/>
    <x v="4"/>
    <n v="10250"/>
    <n v="0"/>
    <n v="0"/>
    <x v="199"/>
  </r>
  <r>
    <x v="0"/>
    <s v="Athletic"/>
    <x v="1"/>
    <s v="Adidas Golf"/>
    <s v="Guide"/>
    <x v="13"/>
    <s v="Pull Tab, L4, Eyestay, 25mm, Soft Nylon"/>
    <x v="4"/>
    <n v="3300"/>
    <n v="0"/>
    <n v="0"/>
    <x v="199"/>
  </r>
  <r>
    <x v="0"/>
    <s v="Athletic"/>
    <x v="1"/>
    <s v="Adidas Golf"/>
    <s v="Guide"/>
    <x v="13"/>
    <s v="Slipstream Guide 13mmSN 15-4307 TPX"/>
    <x v="5"/>
    <n v="500"/>
    <n v="60"/>
    <n v="0.12"/>
    <x v="902"/>
  </r>
  <r>
    <x v="0"/>
    <s v="Athletic"/>
    <x v="1"/>
    <s v="Adidas Golf"/>
    <s v="Guide"/>
    <x v="13"/>
    <s v="Slipstream Guide 13mmSN 15-4307 TPX"/>
    <x v="5"/>
    <n v="3100"/>
    <n v="372"/>
    <n v="0.12"/>
    <x v="902"/>
  </r>
  <r>
    <x v="0"/>
    <s v="Athletic"/>
    <x v="1"/>
    <s v="Adidas Golf"/>
    <s v="Guide"/>
    <x v="13"/>
    <s v="Slipstream Guide 25mmWht"/>
    <x v="5"/>
    <n v="15500"/>
    <n v="1860"/>
    <n v="0.12"/>
    <x v="902"/>
  </r>
  <r>
    <x v="0"/>
    <s v="Athletic"/>
    <x v="1"/>
    <s v="Adidas Golf"/>
    <s v="Guide"/>
    <x v="13"/>
    <s v="Slipstream Guide 25mmWht"/>
    <x v="5"/>
    <n v="3500"/>
    <n v="420"/>
    <n v="0.12"/>
    <x v="902"/>
  </r>
  <r>
    <x v="0"/>
    <s v="Athletic"/>
    <x v="1"/>
    <s v="Adidas Golf"/>
    <s v="Guide"/>
    <x v="13"/>
    <s v="Slipstream Guide 25mmWht"/>
    <x v="5"/>
    <n v="12000"/>
    <n v="1500"/>
    <n v="0.125"/>
    <x v="114"/>
  </r>
  <r>
    <x v="0"/>
    <s v="Athletic"/>
    <x v="1"/>
    <s v="Adidas Golf"/>
    <s v="Guide"/>
    <x v="13"/>
    <s v="Slipstream Guide SN 10mm14-4203 TPX/Ptd. 877 C"/>
    <x v="5"/>
    <n v="69550"/>
    <n v="11128"/>
    <n v="0.16"/>
    <x v="905"/>
  </r>
  <r>
    <x v="0"/>
    <s v="Athletic"/>
    <x v="1"/>
    <s v="Adidas Golf"/>
    <s v="Guide"/>
    <x v="13"/>
    <s v="Slipstream Guide SN 10mm14-4203 TPX/Ptd. 877 C"/>
    <x v="5"/>
    <n v="128150"/>
    <n v="18528.25"/>
    <n v="0.14458252048380804"/>
    <x v="906"/>
  </r>
  <r>
    <x v="0"/>
    <s v="Athletic"/>
    <x v="1"/>
    <s v="Adidas Golf"/>
    <s v="Guide"/>
    <x v="13"/>
    <s v="Slipstream Guide SN 10mm14-4203 TPX/Ptd. 877 C"/>
    <x v="5"/>
    <n v="248550"/>
    <n v="41010.75"/>
    <n v="0.16500000000000001"/>
    <x v="907"/>
  </r>
  <r>
    <x v="0"/>
    <s v="Athletic"/>
    <x v="1"/>
    <s v="Adidas Golf"/>
    <s v="Guide"/>
    <x v="13"/>
    <s v="Slipstream Guide SN 10mm14-4203 TPX/Ptd. 877 C"/>
    <x v="5"/>
    <n v="7100"/>
    <n v="1171.5"/>
    <n v="0.16500000000000001"/>
    <x v="907"/>
  </r>
  <r>
    <x v="0"/>
    <s v="Athletic"/>
    <x v="1"/>
    <s v="Adidas Golf"/>
    <s v="Guide"/>
    <x v="13"/>
    <s v="Slipstream Guide SN 10mm14-4203 TPX/Ptd. 877 C"/>
    <x v="5"/>
    <n v="4000"/>
    <n v="660"/>
    <n v="0.16500000000000001"/>
    <x v="907"/>
  </r>
  <r>
    <x v="0"/>
    <s v="Athletic"/>
    <x v="1"/>
    <s v="Adidas Golf"/>
    <s v="Guide"/>
    <x v="13"/>
    <s v="Slipstream Guide SN 10mm14-4203 TPX/Ptd. 877 C"/>
    <x v="5"/>
    <n v="140550"/>
    <n v="23190.75"/>
    <n v="0.16500000000000001"/>
    <x v="907"/>
  </r>
  <r>
    <x v="0"/>
    <s v="Athletic"/>
    <x v="1"/>
    <s v="Adidas Golf"/>
    <s v="Guide"/>
    <x v="13"/>
    <s v="Slipstream Guide SN 10mm14-4203 TPX/Ptd. 877 C"/>
    <x v="5"/>
    <n v="29500"/>
    <n v="4867.5"/>
    <n v="0.16500000000000001"/>
    <x v="907"/>
  </r>
  <r>
    <x v="0"/>
    <s v="Athletic"/>
    <x v="1"/>
    <s v="Adidas Golf"/>
    <s v="Guide"/>
    <x v="13"/>
    <s v="Slipstream Guide SN 10mm14-4203 TPX/Ptd. 877 C"/>
    <x v="5"/>
    <n v="36250"/>
    <n v="5981.25"/>
    <n v="0.16500000000000001"/>
    <x v="907"/>
  </r>
  <r>
    <x v="0"/>
    <s v="Athletic"/>
    <x v="1"/>
    <s v="Adidas Golf"/>
    <s v="Guide"/>
    <x v="13"/>
    <s v="Slipstream Guide SN 10mm14-4203 TPX/Ptd. 877 C"/>
    <x v="4"/>
    <n v="50450"/>
    <n v="8324.25"/>
    <n v="0.16500000000000001"/>
    <x v="907"/>
  </r>
  <r>
    <x v="0"/>
    <s v="Athletic"/>
    <x v="1"/>
    <s v="Adidas Golf"/>
    <s v="Guide"/>
    <x v="13"/>
    <s v="Slipstream Guide SN 10mm14-4203 TPX/Ptd. 877 C"/>
    <x v="4"/>
    <n v="30550"/>
    <n v="5040.75"/>
    <n v="0.16500000000000001"/>
    <x v="907"/>
  </r>
  <r>
    <x v="0"/>
    <s v="Athletic"/>
    <x v="1"/>
    <s v="Adidas Golf"/>
    <s v="Guide"/>
    <x v="13"/>
    <s v="Slipstream Guide SN 10mm14-4203 TPX/Ptd. 877 C"/>
    <x v="4"/>
    <n v="23650"/>
    <n v="3902.25"/>
    <n v="0.16500000000000001"/>
    <x v="907"/>
  </r>
  <r>
    <x v="0"/>
    <s v="Athletic"/>
    <x v="1"/>
    <s v="Adidas Golf"/>
    <s v="Guide"/>
    <x v="13"/>
    <s v="Slipstream Guide SN 10mm14-4203 TPX/Ptd. 877 C"/>
    <x v="4"/>
    <n v="30600"/>
    <n v="5049"/>
    <n v="0.16500000000000001"/>
    <x v="907"/>
  </r>
  <r>
    <x v="0"/>
    <s v="Athletic"/>
    <x v="1"/>
    <s v="Adidas Golf"/>
    <s v="Guide"/>
    <x v="13"/>
    <s v="Slipstream Guide SN 16mm14-4203 TPX/Ptd. 877 C"/>
    <x v="5"/>
    <n v="700"/>
    <n v="112"/>
    <n v="0.16"/>
    <x v="905"/>
  </r>
  <r>
    <x v="0"/>
    <s v="Athletic"/>
    <x v="1"/>
    <s v="Adidas Golf"/>
    <s v="Guide"/>
    <x v="13"/>
    <s v="Slipstream Guide SN 16mm14-4203 TPX/Ptd. 877 C"/>
    <x v="5"/>
    <n v="950"/>
    <n v="152"/>
    <n v="0.16"/>
    <x v="905"/>
  </r>
  <r>
    <x v="0"/>
    <s v="Athletic"/>
    <x v="1"/>
    <s v="Adidas Golf"/>
    <s v="Guide"/>
    <x v="13"/>
    <s v="Tongue Underlay 4 SN- 13-3802 TPX"/>
    <x v="5"/>
    <n v="500"/>
    <n v="67.5"/>
    <n v="0.13500000000000001"/>
    <x v="260"/>
  </r>
  <r>
    <x v="0"/>
    <s v="Athletic"/>
    <x v="1"/>
    <s v="Adidas Golf"/>
    <s v="Guide"/>
    <x v="13"/>
    <s v="Tongue Underlay 4 SN 15-4307 TPX"/>
    <x v="5"/>
    <n v="1000"/>
    <n v="130"/>
    <n v="0.13"/>
    <x v="0"/>
  </r>
  <r>
    <x v="0"/>
    <s v="Athletic"/>
    <x v="1"/>
    <s v="Adidas Golf"/>
    <s v="Guide"/>
    <x v="13"/>
    <s v="Tongue Underlay 4 SN14-4203 TPX/Ptd. 877 C"/>
    <x v="5"/>
    <n v="15750"/>
    <n v="2677.5"/>
    <n v="0.17"/>
    <x v="219"/>
  </r>
  <r>
    <x v="0"/>
    <s v="Athletic"/>
    <x v="1"/>
    <s v="Adidas Golf"/>
    <s v="Guide"/>
    <x v="13"/>
    <s v="Tongue Underlay 4 SN14-4203 TPX/Ptd. 877 C"/>
    <x v="5"/>
    <n v="19750"/>
    <n v="3425"/>
    <n v="0.17341772151898735"/>
    <x v="908"/>
  </r>
  <r>
    <x v="0"/>
    <s v="Athletic"/>
    <x v="1"/>
    <s v="Adidas Golf"/>
    <s v="Guide"/>
    <x v="13"/>
    <s v="Tongue Underlay 4 SN14-4203 TPX/Ptd. 877 C"/>
    <x v="5"/>
    <n v="30800"/>
    <n v="5390"/>
    <n v="0.17499999999999999"/>
    <x v="901"/>
  </r>
  <r>
    <x v="0"/>
    <s v="Athletic"/>
    <x v="1"/>
    <s v="Adidas Golf"/>
    <s v="Guide"/>
    <x v="13"/>
    <s v="Tongue Underlay 4 SN14-4203 TPX/Ptd. 877 C"/>
    <x v="5"/>
    <n v="2950"/>
    <n v="516.25"/>
    <n v="0.17499999999999999"/>
    <x v="901"/>
  </r>
  <r>
    <x v="0"/>
    <s v="Athletic"/>
    <x v="1"/>
    <s v="Adidas Golf"/>
    <s v="Guide"/>
    <x v="13"/>
    <s v="Tongue Underlay 4 SN14-4203 TPX/Ptd. 877 C"/>
    <x v="5"/>
    <n v="24150"/>
    <n v="4226.25"/>
    <n v="0.17499999999999999"/>
    <x v="901"/>
  </r>
  <r>
    <x v="0"/>
    <s v="Athletic"/>
    <x v="1"/>
    <s v="Adidas Golf"/>
    <s v="Guide"/>
    <x v="13"/>
    <s v="Tongue Underlay 4 SN14-4203 TPX/Ptd. 877 C"/>
    <x v="5"/>
    <n v="4250"/>
    <n v="743.75"/>
    <n v="0.17499999999999999"/>
    <x v="901"/>
  </r>
  <r>
    <x v="0"/>
    <s v="Athletic"/>
    <x v="1"/>
    <s v="Adidas Golf"/>
    <s v="Guide"/>
    <x v="13"/>
    <s v="Tongue Underlay 4 SN14-4203 TPX/Ptd. 877 C"/>
    <x v="5"/>
    <n v="3550"/>
    <n v="621.25"/>
    <n v="0.17499999999999999"/>
    <x v="901"/>
  </r>
  <r>
    <x v="0"/>
    <s v="Athletic"/>
    <x v="1"/>
    <s v="Adidas Golf"/>
    <s v="Guide"/>
    <x v="13"/>
    <s v="Tongue Underlay 4 SN14-4203 TPX/Ptd. 877 C"/>
    <x v="4"/>
    <n v="12300"/>
    <n v="2152.5"/>
    <n v="0.17499999999999999"/>
    <x v="901"/>
  </r>
  <r>
    <x v="0"/>
    <s v="Athletic"/>
    <x v="1"/>
    <s v="Adidas Golf"/>
    <s v="Guide"/>
    <x v="13"/>
    <s v="Tongue Underlay 4 SN14-4203 TPX/Ptd. 877 C"/>
    <x v="4"/>
    <n v="6250"/>
    <n v="1093.75"/>
    <n v="0.17499999999999999"/>
    <x v="901"/>
  </r>
  <r>
    <x v="0"/>
    <s v="Athletic"/>
    <x v="1"/>
    <s v="Adidas Golf"/>
    <s v="Guide"/>
    <x v="13"/>
    <s v="Tongue Underlay 4 SN14-4203 TPX/Ptd. 877 C"/>
    <x v="4"/>
    <n v="2600"/>
    <n v="455"/>
    <n v="0.17499999999999999"/>
    <x v="901"/>
  </r>
  <r>
    <x v="0"/>
    <s v="Athletic"/>
    <x v="1"/>
    <s v="Adidas Golf"/>
    <s v="Guide"/>
    <x v="13"/>
    <s v="Tongue Underlay 4 SN14-4203 TPX/Ptd. 877 C"/>
    <x v="4"/>
    <n v="4800"/>
    <n v="840"/>
    <n v="0.17499999999999999"/>
    <x v="901"/>
  </r>
  <r>
    <x v="0"/>
    <s v="Athletic"/>
    <x v="1"/>
    <s v="Adidas Golf"/>
    <s v="Guide"/>
    <x v="13"/>
    <s v="Tongue Underlay 414-4203 TPX/Ptd. 877 C"/>
    <x v="5"/>
    <n v="2200"/>
    <n v="385"/>
    <n v="0.17499999999999999"/>
    <x v="901"/>
  </r>
  <r>
    <x v="0"/>
    <s v="Athletic"/>
    <x v="1"/>
    <s v="Adidas Golf"/>
    <s v="Guide"/>
    <x v="13"/>
    <s v="Tongue Underlay 414-4203 TPX/Ptd. 877 C"/>
    <x v="4"/>
    <n v="500"/>
    <n v="87.5"/>
    <n v="0.17499999999999999"/>
    <x v="901"/>
  </r>
  <r>
    <x v="0"/>
    <s v="Athletic"/>
    <x v="1"/>
    <s v="Adidas Golf"/>
    <s v="Guide"/>
    <x v="13"/>
    <s v="Tongue Underlay 414-4203 TPX/Ptd. 877 C"/>
    <x v="4"/>
    <n v="2000"/>
    <n v="350"/>
    <n v="0.17499999999999999"/>
    <x v="901"/>
  </r>
  <r>
    <x v="0"/>
    <s v="Athletic"/>
    <x v="1"/>
    <s v="Adidas Golf"/>
    <s v="Guide"/>
    <x v="13"/>
    <s v="Tongue Underlay 414-4203TPX"/>
    <x v="5"/>
    <n v="1000"/>
    <n v="130"/>
    <n v="0.13"/>
    <x v="0"/>
  </r>
  <r>
    <x v="0"/>
    <s v="Athletic"/>
    <x v="1"/>
    <s v="Adidas Golf"/>
    <s v="Guide"/>
    <x v="13"/>
    <s v="Tongue Underlay 414-4203TPX"/>
    <x v="5"/>
    <n v="2500"/>
    <n v="337.5"/>
    <n v="0.13500000000000001"/>
    <x v="260"/>
  </r>
  <r>
    <x v="0"/>
    <s v="Athletic"/>
    <x v="1"/>
    <s v="Adidas Golf"/>
    <s v="Guide"/>
    <x v="13"/>
    <s v="Tongue Underlay 414-4203TPX"/>
    <x v="5"/>
    <n v="1050"/>
    <n v="141.75"/>
    <n v="0.13500000000000001"/>
    <x v="260"/>
  </r>
  <r>
    <x v="0"/>
    <s v="Athletic"/>
    <x v="1"/>
    <s v="Adidas Golf"/>
    <s v="Guide"/>
    <x v="13"/>
    <s v="Tongue Underlay 414-4203TPX"/>
    <x v="4"/>
    <n v="2400"/>
    <n v="324"/>
    <n v="0.13500000000000001"/>
    <x v="260"/>
  </r>
  <r>
    <x v="0"/>
    <s v="Athletic"/>
    <x v="1"/>
    <s v="Adidas Golf"/>
    <s v="Guide"/>
    <x v="13"/>
    <s v="Tongue Underlay 4Q776-3-5"/>
    <x v="5"/>
    <n v="1650"/>
    <n v="214.5"/>
    <n v="0.13"/>
    <x v="0"/>
  </r>
  <r>
    <x v="0"/>
    <s v="Athletic"/>
    <x v="1"/>
    <s v="Adidas Golf"/>
    <s v="Guide"/>
    <x v="13"/>
    <s v="Tongue Underlay 4Q776-3-5"/>
    <x v="5"/>
    <n v="98750"/>
    <n v="12837.5"/>
    <n v="0.13"/>
    <x v="0"/>
  </r>
  <r>
    <x v="0"/>
    <s v="Athletic"/>
    <x v="1"/>
    <s v="Adidas Golf"/>
    <s v="Guide"/>
    <x v="13"/>
    <s v="Tongue Underlay 4Q776-3-5"/>
    <x v="5"/>
    <n v="5450"/>
    <n v="735.75"/>
    <n v="0.13500000000000001"/>
    <x v="260"/>
  </r>
  <r>
    <x v="0"/>
    <s v="Athletic"/>
    <x v="1"/>
    <s v="Adidas Golf"/>
    <s v="Guide"/>
    <x v="13"/>
    <s v="Tongue Underlay 4Q776-3-5"/>
    <x v="5"/>
    <n v="85450"/>
    <n v="11535.75"/>
    <n v="0.13500000000000001"/>
    <x v="260"/>
  </r>
  <r>
    <x v="0"/>
    <s v="Athletic"/>
    <x v="1"/>
    <s v="Adidas Golf"/>
    <s v="Guide"/>
    <x v="13"/>
    <s v="Tongue Underlay 4Q776-3-5"/>
    <x v="5"/>
    <n v="5450"/>
    <n v="735.75"/>
    <n v="0.13500000000000001"/>
    <x v="260"/>
  </r>
  <r>
    <x v="0"/>
    <s v="Athletic"/>
    <x v="1"/>
    <s v="Adidas Golf"/>
    <s v="Guide"/>
    <x v="13"/>
    <s v="Tongue Underlay 4Q776-3-5"/>
    <x v="5"/>
    <n v="1500"/>
    <n v="202.5"/>
    <n v="0.13500000000000001"/>
    <x v="260"/>
  </r>
  <r>
    <x v="0"/>
    <s v="Athletic"/>
    <x v="1"/>
    <s v="Adidas Golf"/>
    <s v="Guide"/>
    <x v="13"/>
    <s v="Tongue Underlay 4Q776-3-5"/>
    <x v="5"/>
    <n v="17450"/>
    <n v="2355.75"/>
    <n v="0.13500000000000001"/>
    <x v="260"/>
  </r>
  <r>
    <x v="0"/>
    <s v="Athletic"/>
    <x v="1"/>
    <s v="Adidas Golf"/>
    <s v="Guide"/>
    <x v="13"/>
    <s v="Tongue Underlay 4Q776-3-5"/>
    <x v="5"/>
    <n v="0"/>
    <n v="0"/>
    <e v="#DIV/0!"/>
    <x v="255"/>
  </r>
  <r>
    <x v="0"/>
    <s v="Athletic"/>
    <x v="1"/>
    <s v="Adidas Golf"/>
    <s v="Guide"/>
    <x v="13"/>
    <s v="Tongue Underlay 4Q776-3-5"/>
    <x v="5"/>
    <n v="104550"/>
    <n v="14114.25"/>
    <n v="0.13500000000000001"/>
    <x v="260"/>
  </r>
  <r>
    <x v="0"/>
    <s v="Athletic"/>
    <x v="1"/>
    <s v="Adidas Golf"/>
    <s v="Guide"/>
    <x v="13"/>
    <s v="Tongue Underlay 4Q776-3-5"/>
    <x v="5"/>
    <n v="27450"/>
    <n v="3705.75"/>
    <n v="0.13500000000000001"/>
    <x v="260"/>
  </r>
  <r>
    <x v="0"/>
    <s v="Athletic"/>
    <x v="1"/>
    <s v="Adidas Golf"/>
    <s v="Guide"/>
    <x v="13"/>
    <s v="Tongue Underlay 4Q776-3-5"/>
    <x v="5"/>
    <n v="49100"/>
    <n v="6628.5"/>
    <n v="0.13500000000000001"/>
    <x v="260"/>
  </r>
  <r>
    <x v="0"/>
    <s v="Athletic"/>
    <x v="1"/>
    <s v="Adidas Golf"/>
    <s v="Guide"/>
    <x v="13"/>
    <s v="Tongue Underlay 4Q776-3-5"/>
    <x v="5"/>
    <n v="19350"/>
    <n v="2612.25"/>
    <n v="0.13500000000000001"/>
    <x v="260"/>
  </r>
  <r>
    <x v="0"/>
    <s v="Athletic"/>
    <x v="1"/>
    <s v="Adidas Golf"/>
    <s v="Guide"/>
    <x v="13"/>
    <s v="Tongue Underlay 4Q776-3-5"/>
    <x v="4"/>
    <n v="11300"/>
    <n v="1525.5"/>
    <n v="0.13500000000000001"/>
    <x v="260"/>
  </r>
  <r>
    <x v="0"/>
    <s v="Athletic"/>
    <x v="1"/>
    <s v="Adidas Golf"/>
    <s v="Guide"/>
    <x v="13"/>
    <s v="Tongue Underlay 4Q776-3-5"/>
    <x v="4"/>
    <n v="500"/>
    <n v="67.5"/>
    <n v="0.13500000000000001"/>
    <x v="260"/>
  </r>
  <r>
    <x v="0"/>
    <s v="Athletic"/>
    <x v="1"/>
    <s v="Adidas Golf"/>
    <s v="Guide"/>
    <x v="13"/>
    <s v="Tongue Underlay 4Q776-3-5"/>
    <x v="4"/>
    <n v="27950"/>
    <n v="3773.25"/>
    <n v="0.13500000000000001"/>
    <x v="260"/>
  </r>
  <r>
    <x v="0"/>
    <s v="Athletic"/>
    <x v="1"/>
    <s v="Adidas Golf"/>
    <s v="Guide"/>
    <x v="13"/>
    <s v="Tongue Underlay 4Q776-3-5"/>
    <x v="4"/>
    <n v="4750"/>
    <n v="641.25"/>
    <n v="0.13500000000000001"/>
    <x v="260"/>
  </r>
  <r>
    <x v="0"/>
    <s v="Athletic"/>
    <x v="1"/>
    <s v="Adidas Golf"/>
    <s v="Guide"/>
    <x v="13"/>
    <s v="Tongue Underlay 4Q776-3-5"/>
    <x v="4"/>
    <n v="14700"/>
    <n v="1984.5"/>
    <n v="0.13500000000000001"/>
    <x v="260"/>
  </r>
  <r>
    <x v="0"/>
    <s v="Athletic"/>
    <x v="1"/>
    <s v="Adidas Golf"/>
    <s v="Guide"/>
    <x v="13"/>
    <s v="Tongue Underlay 4Q776-3-5"/>
    <x v="4"/>
    <n v="11150"/>
    <n v="1505.25"/>
    <n v="0.13500000000000001"/>
    <x v="260"/>
  </r>
  <r>
    <x v="0"/>
    <s v="Athletic"/>
    <x v="1"/>
    <s v="Adidas Golf"/>
    <s v="Guide"/>
    <x v="13"/>
    <s v="Tongue Underlay 4Q776-3-5"/>
    <x v="4"/>
    <n v="14950"/>
    <n v="2018.25"/>
    <n v="0.13500000000000001"/>
    <x v="260"/>
  </r>
  <r>
    <x v="0"/>
    <s v="Athletic"/>
    <x v="1"/>
    <s v="Adidas Golf"/>
    <s v="Guide"/>
    <x v="13"/>
    <s v="Tongue Underlay 4Q776-3-5"/>
    <x v="4"/>
    <n v="24450"/>
    <n v="3300.75"/>
    <n v="0.13500000000000001"/>
    <x v="260"/>
  </r>
  <r>
    <x v="0"/>
    <s v="Athletic"/>
    <x v="1"/>
    <s v="Adidas Golf"/>
    <s v="Guide"/>
    <x v="13"/>
    <s v="Tongue Underlay 4Q776-3-5"/>
    <x v="4"/>
    <n v="10500"/>
    <n v="1417.5"/>
    <n v="0.13500000000000001"/>
    <x v="260"/>
  </r>
  <r>
    <x v="0"/>
    <s v="Athletic"/>
    <x v="1"/>
    <s v="Adidas Golf"/>
    <s v="Guide"/>
    <x v="13"/>
    <s v="Tongue Underlay 4Q776-3-5"/>
    <x v="4"/>
    <n v="1950"/>
    <n v="263.25"/>
    <n v="0.13500000000000001"/>
    <x v="260"/>
  </r>
  <r>
    <x v="0"/>
    <s v="Athletic"/>
    <x v="1"/>
    <s v="Adidas Golf"/>
    <s v="Guide"/>
    <x v="13"/>
    <s v="Tongue Underlay 4Q776-3-5"/>
    <x v="2"/>
    <n v="9650"/>
    <n v="1302.75"/>
    <n v="0.13500000000000001"/>
    <x v="260"/>
  </r>
  <r>
    <x v="0"/>
    <s v="Athletic"/>
    <x v="1"/>
    <s v="Adidas Golf"/>
    <s v="Guide"/>
    <x v="13"/>
    <s v="Tongue Underlay 4Q776-3-5"/>
    <x v="0"/>
    <n v="6300"/>
    <n v="850.5"/>
    <n v="0.13500000000000001"/>
    <x v="260"/>
  </r>
  <r>
    <x v="0"/>
    <s v="Athletic"/>
    <x v="1"/>
    <s v="Adidas Golf"/>
    <s v="Guide"/>
    <x v="13"/>
    <s v="Tongue Underlay 4Q776-3-5"/>
    <x v="0"/>
    <n v="8350"/>
    <n v="1127.25"/>
    <n v="0.13500000000000001"/>
    <x v="260"/>
  </r>
  <r>
    <x v="0"/>
    <s v="Athletic"/>
    <x v="1"/>
    <s v="Adidas Golf"/>
    <s v="Guide"/>
    <x v="13"/>
    <s v="Tongue Underlay 4Q776-3-5"/>
    <x v="0"/>
    <n v="50"/>
    <n v="6.75"/>
    <n v="0.13500000000000001"/>
    <x v="260"/>
  </r>
  <r>
    <x v="0"/>
    <s v="Athletic"/>
    <x v="1"/>
    <s v="Adidas Golf"/>
    <s v="Guide"/>
    <x v="13"/>
    <s v="Tongue Underlay 4Wht"/>
    <x v="5"/>
    <n v="7750"/>
    <n v="1007.5"/>
    <n v="0.13"/>
    <x v="0"/>
  </r>
  <r>
    <x v="0"/>
    <s v="Athletic"/>
    <x v="1"/>
    <s v="Adidas Golf"/>
    <s v="Guide"/>
    <x v="13"/>
    <s v="Tongue Underlay 4Wht"/>
    <x v="5"/>
    <n v="2750"/>
    <n v="357.5"/>
    <n v="0.13"/>
    <x v="0"/>
  </r>
  <r>
    <x v="0"/>
    <s v="Athletic"/>
    <x v="1"/>
    <s v="Adidas Golf"/>
    <s v="Guide"/>
    <x v="13"/>
    <s v="Tongue Underlay 4Wht"/>
    <x v="5"/>
    <n v="8150"/>
    <n v="1069.75"/>
    <n v="0.13125766871165645"/>
    <x v="909"/>
  </r>
  <r>
    <x v="0"/>
    <s v="Athletic"/>
    <x v="1"/>
    <s v="Adidas Golf"/>
    <s v="Guide"/>
    <x v="13"/>
    <s v="Tongue Underlay 4Wht"/>
    <x v="5"/>
    <n v="9400"/>
    <n v="1269"/>
    <n v="0.13500000000000001"/>
    <x v="260"/>
  </r>
  <r>
    <x v="0"/>
    <s v="Athletic"/>
    <x v="1"/>
    <s v="Adidas Golf"/>
    <s v="Guide"/>
    <x v="13"/>
    <s v="Tongue Underlay 4Wht"/>
    <x v="5"/>
    <n v="6000"/>
    <n v="810"/>
    <n v="0.13500000000000001"/>
    <x v="260"/>
  </r>
  <r>
    <x v="0"/>
    <s v="Athletic"/>
    <x v="1"/>
    <s v="Adidas Golf"/>
    <s v="Guide"/>
    <x v="13"/>
    <s v="Tongue Underlay 4Wht"/>
    <x v="5"/>
    <n v="8150"/>
    <n v="1100.25"/>
    <n v="0.13500000000000001"/>
    <x v="260"/>
  </r>
  <r>
    <x v="0"/>
    <s v="Athletic"/>
    <x v="1"/>
    <s v="Adidas Golf"/>
    <s v="Guide"/>
    <x v="13"/>
    <s v="Tongue Underlay 4Wht"/>
    <x v="5"/>
    <n v="500"/>
    <n v="67.5"/>
    <n v="0.13500000000000001"/>
    <x v="260"/>
  </r>
  <r>
    <x v="0"/>
    <s v="Athletic"/>
    <x v="1"/>
    <s v="Adidas Golf"/>
    <s v="Guide"/>
    <x v="13"/>
    <s v="Tongue Underlay 4Wht"/>
    <x v="4"/>
    <n v="3050"/>
    <n v="411.75"/>
    <n v="0.13500000000000001"/>
    <x v="260"/>
  </r>
  <r>
    <x v="0"/>
    <s v="Athletic"/>
    <x v="1"/>
    <s v="Adidas Golf"/>
    <s v="Guide"/>
    <x v="13"/>
    <s v="Tongue Underlay 4Wht"/>
    <x v="4"/>
    <n v="6000"/>
    <n v="810"/>
    <n v="0.13500000000000001"/>
    <x v="260"/>
  </r>
  <r>
    <x v="0"/>
    <s v="Athletic"/>
    <x v="1"/>
    <s v="Adidas Golf"/>
    <s v="Guide"/>
    <x v="13"/>
    <s v="Tube Guide, Tube 2, Soft Nylon"/>
    <x v="4"/>
    <n v="11800"/>
    <n v="1121"/>
    <n v="9.5000000000000001E-2"/>
    <x v="123"/>
  </r>
  <r>
    <x v="0"/>
    <s v="Athletic"/>
    <x v="1"/>
    <s v="Adidas Golf"/>
    <s v="Guide"/>
    <x v="13"/>
    <s v="Tube Guide, Tube 2, Soft Nylon"/>
    <x v="4"/>
    <n v="2050"/>
    <n v="194.75"/>
    <n v="9.5000000000000001E-2"/>
    <x v="123"/>
  </r>
  <r>
    <x v="0"/>
    <s v="Athletic"/>
    <x v="1"/>
    <s v="Adidas Golf"/>
    <s v="Guide"/>
    <x v="13"/>
    <s v="Tube Guide, Tube 2, Soft Nylon"/>
    <x v="4"/>
    <n v="20550"/>
    <n v="1952.25"/>
    <n v="9.5000000000000001E-2"/>
    <x v="123"/>
  </r>
  <r>
    <x v="0"/>
    <s v="Athletic"/>
    <x v="1"/>
    <s v="Adidas Golf"/>
    <s v="Guide"/>
    <x v="13"/>
    <s v="Tube Guide, Tube 2, Soft Nylon"/>
    <x v="2"/>
    <n v="500"/>
    <n v="47.5"/>
    <n v="9.5000000000000001E-2"/>
    <x v="123"/>
  </r>
  <r>
    <x v="0"/>
    <s v="Athletic"/>
    <x v="1"/>
    <s v="Adidas Golf"/>
    <s v="Guide"/>
    <x v="13"/>
    <s v="Tube Guide, Tube 2, Soft Nylon"/>
    <x v="2"/>
    <n v="152100"/>
    <n v="14449.5"/>
    <n v="9.5000000000000001E-2"/>
    <x v="123"/>
  </r>
  <r>
    <x v="0"/>
    <s v="Athletic"/>
    <x v="1"/>
    <s v="Adidas Golf"/>
    <s v="Guide"/>
    <x v="13"/>
    <s v="Tube Guide, Tube 2, Soft Nylon"/>
    <x v="2"/>
    <n v="4100"/>
    <n v="389.5"/>
    <n v="9.5000000000000001E-2"/>
    <x v="123"/>
  </r>
  <r>
    <x v="0"/>
    <s v="Athletic"/>
    <x v="1"/>
    <s v="Adidas Golf"/>
    <s v="Guide"/>
    <x v="13"/>
    <s v="Tube Guide, Tube 2, Soft Nylon"/>
    <x v="2"/>
    <n v="11350"/>
    <n v="1078.25"/>
    <n v="9.5000000000000001E-2"/>
    <x v="123"/>
  </r>
  <r>
    <x v="0"/>
    <s v="Athletic"/>
    <x v="1"/>
    <s v="Adidas Golf"/>
    <s v="Guide"/>
    <x v="13"/>
    <s v="Tube Guide, Tube 2, Soft Nylon"/>
    <x v="2"/>
    <n v="78750"/>
    <n v="7481.25"/>
    <n v="9.5000000000000001E-2"/>
    <x v="123"/>
  </r>
  <r>
    <x v="0"/>
    <s v="Athletic"/>
    <x v="1"/>
    <s v="Adidas Golf"/>
    <s v="Guide"/>
    <x v="13"/>
    <s v="Tube Guide, Tube 2, Soft Nylon"/>
    <x v="3"/>
    <n v="30500"/>
    <n v="2897.5"/>
    <n v="9.5000000000000001E-2"/>
    <x v="123"/>
  </r>
  <r>
    <x v="0"/>
    <s v="Athletic"/>
    <x v="1"/>
    <s v="Adidas Golf"/>
    <s v="Guide"/>
    <x v="13"/>
    <s v="Tube Guide, Tube 2, Soft Nylon"/>
    <x v="3"/>
    <n v="10400"/>
    <n v="988"/>
    <n v="9.5000000000000001E-2"/>
    <x v="123"/>
  </r>
  <r>
    <x v="0"/>
    <s v="Athletic"/>
    <x v="1"/>
    <s v="Adidas Golf"/>
    <s v="Guide"/>
    <x v="13"/>
    <s v="Tube Guide, Tube 2, Soft Nylon"/>
    <x v="3"/>
    <n v="14350"/>
    <n v="1363.25"/>
    <n v="9.5000000000000001E-2"/>
    <x v="123"/>
  </r>
  <r>
    <x v="0"/>
    <s v="Athletic"/>
    <x v="1"/>
    <s v="Adidas Golf"/>
    <s v="Guide"/>
    <x v="13"/>
    <s v="Tube Guide, Tube 2, Soft Nylon"/>
    <x v="0"/>
    <n v="250"/>
    <n v="23.75"/>
    <n v="9.5000000000000001E-2"/>
    <x v="123"/>
  </r>
  <r>
    <x v="0"/>
    <s v="Athletic"/>
    <x v="1"/>
    <s v="Adidas Golf"/>
    <s v="Guide"/>
    <x v="13"/>
    <s v="Tube Guide, Tube 2, Soft Nylon"/>
    <x v="0"/>
    <n v="221050"/>
    <n v="20999.75"/>
    <n v="9.5000000000000001E-2"/>
    <x v="123"/>
  </r>
  <r>
    <x v="0"/>
    <s v="Athletic"/>
    <x v="1"/>
    <s v="Adidas Golf"/>
    <s v="Guide"/>
    <x v="13"/>
    <s v="Tube Guide, Tube 2, Soft Nylon"/>
    <x v="0"/>
    <n v="444950"/>
    <n v="42270.25"/>
    <n v="9.5000000000000001E-2"/>
    <x v="123"/>
  </r>
  <r>
    <x v="0"/>
    <s v="Athletic"/>
    <x v="1"/>
    <s v="Adidas Golf"/>
    <s v="Guide"/>
    <x v="13"/>
    <s v="Tube Guide, Tube 2, Soft Nylon"/>
    <x v="0"/>
    <n v="9600"/>
    <n v="912"/>
    <n v="9.5000000000000001E-2"/>
    <x v="123"/>
  </r>
  <r>
    <x v="2"/>
    <s v="Athletic"/>
    <x v="0"/>
    <s v="Anta"/>
    <s v="Dial"/>
    <x v="34"/>
    <s v="L6 R Eyestay 20mm Dial M Habu"/>
    <x v="1"/>
    <n v="26515"/>
    <n v="22519.483349777602"/>
    <n v="0.84931108239779751"/>
    <x v="903"/>
  </r>
  <r>
    <x v="2"/>
    <s v="Athletic"/>
    <x v="0"/>
    <s v="Anta"/>
    <s v="Dial"/>
    <x v="34"/>
    <s v="L6 R Tongue Dial M Habu"/>
    <x v="1"/>
    <n v="24510"/>
    <n v="22316.219819192"/>
    <n v="0.91049448466715621"/>
    <x v="910"/>
  </r>
  <r>
    <x v="0"/>
    <s v="Athletic"/>
    <x v="1"/>
    <s v="Adidas Golf"/>
    <s v="Guide"/>
    <x v="13"/>
    <s v="Tube Guide, Tube 2, Soft Nylon"/>
    <x v="4"/>
    <n v="17450"/>
    <n v="1657.75"/>
    <n v="9.5000000000000001E-2"/>
    <x v="123"/>
  </r>
  <r>
    <x v="0"/>
    <s v="Athletic"/>
    <x v="1"/>
    <s v="Adidas Golf"/>
    <s v="Guide"/>
    <x v="13"/>
    <s v="Tube Guide, Tube 2, Soft Nylon"/>
    <x v="4"/>
    <n v="13750"/>
    <n v="1306.25"/>
    <n v="9.5000000000000001E-2"/>
    <x v="123"/>
  </r>
  <r>
    <x v="0"/>
    <s v="Athletic"/>
    <x v="1"/>
    <s v="Adidas Golf"/>
    <s v="Guide"/>
    <x v="13"/>
    <s v="Tube Guide, Tube 2, Soft Nylon"/>
    <x v="5"/>
    <n v="63800"/>
    <n v="5423"/>
    <n v="8.5000000000000006E-2"/>
    <x v="544"/>
  </r>
  <r>
    <x v="0"/>
    <s v="Athletic"/>
    <x v="1"/>
    <s v="Adidas Golf"/>
    <s v="Guide"/>
    <x v="13"/>
    <s v="Tube Guide, Tube 2, Soft Nylon"/>
    <x v="5"/>
    <n v="71150"/>
    <n v="6047.75"/>
    <n v="8.5000000000000006E-2"/>
    <x v="544"/>
  </r>
  <r>
    <x v="0"/>
    <s v="Athletic"/>
    <x v="1"/>
    <s v="Adidas Golf"/>
    <s v="Guide"/>
    <x v="13"/>
    <s v="Tube Guide, Tube 2, Soft Nylon"/>
    <x v="5"/>
    <n v="500"/>
    <n v="42.5"/>
    <n v="8.5000000000000006E-2"/>
    <x v="544"/>
  </r>
  <r>
    <x v="0"/>
    <s v="Athletic"/>
    <x v="1"/>
    <s v="Adidas Golf"/>
    <s v="Guide"/>
    <x v="13"/>
    <s v="Tube Guide, Tube 2, Soft Nylon"/>
    <x v="5"/>
    <n v="26800"/>
    <n v="2278"/>
    <n v="8.5000000000000006E-2"/>
    <x v="544"/>
  </r>
  <r>
    <x v="0"/>
    <s v="Athletic"/>
    <x v="1"/>
    <s v="Adidas Golf"/>
    <s v="Guide"/>
    <x v="13"/>
    <s v="Tube Guide, Tube 2, Soft Nylon"/>
    <x v="4"/>
    <n v="23100"/>
    <n v="1963.5"/>
    <n v="8.5000000000000006E-2"/>
    <x v="544"/>
  </r>
  <r>
    <x v="0"/>
    <s v="Athletic"/>
    <x v="1"/>
    <s v="Adidas Golf"/>
    <s v="Guide"/>
    <x v="13"/>
    <s v="Tube Guide, Tube 2, Soft Nylon"/>
    <x v="4"/>
    <n v="500"/>
    <n v="42.5"/>
    <n v="8.5000000000000006E-2"/>
    <x v="544"/>
  </r>
  <r>
    <x v="0"/>
    <s v="Athletic"/>
    <x v="1"/>
    <s v="Adidas Golf"/>
    <s v="Guide"/>
    <x v="13"/>
    <s v="Tube Guide, Tube 2, Soft Nylon"/>
    <x v="4"/>
    <n v="47950"/>
    <n v="4075.75"/>
    <n v="8.5000000000000006E-2"/>
    <x v="544"/>
  </r>
  <r>
    <x v="0"/>
    <s v="Athletic"/>
    <x v="1"/>
    <s v="Adidas Golf"/>
    <s v="Guide"/>
    <x v="13"/>
    <s v="Tube Guide, Tube 2, Soft Nylon"/>
    <x v="4"/>
    <n v="9900"/>
    <n v="841.5"/>
    <n v="8.5000000000000006E-2"/>
    <x v="544"/>
  </r>
  <r>
    <x v="0"/>
    <s v="Athletic"/>
    <x v="1"/>
    <s v="Adidas Golf"/>
    <s v="Guide"/>
    <x v="13"/>
    <s v="Tube Guide, Tube 2, Soft Nylon"/>
    <x v="4"/>
    <n v="13850"/>
    <n v="1177.25"/>
    <n v="8.5000000000000006E-2"/>
    <x v="544"/>
  </r>
  <r>
    <x v="0"/>
    <s v="Athletic"/>
    <x v="1"/>
    <s v="Adidas Golf"/>
    <s v="Guide"/>
    <x v="13"/>
    <s v="Tube Guide, Tube 2, Soft Nylon"/>
    <x v="4"/>
    <n v="47850"/>
    <n v="4067.25"/>
    <n v="8.5000000000000006E-2"/>
    <x v="544"/>
  </r>
  <r>
    <x v="0"/>
    <s v="Athletic"/>
    <x v="1"/>
    <s v="Adidas Golf"/>
    <s v="Guide"/>
    <x v="13"/>
    <s v="Tube Guide, Tube 2, Soft Nylon"/>
    <x v="4"/>
    <n v="500"/>
    <n v="42.5"/>
    <n v="8.5000000000000006E-2"/>
    <x v="544"/>
  </r>
  <r>
    <x v="0"/>
    <s v="Athletic"/>
    <x v="1"/>
    <s v="Adidas Golf"/>
    <s v="Guide"/>
    <x v="13"/>
    <s v="Tube Guide, Tube 2, Soft Nylon"/>
    <x v="4"/>
    <n v="17200"/>
    <n v="1462"/>
    <n v="8.5000000000000006E-2"/>
    <x v="544"/>
  </r>
  <r>
    <x v="0"/>
    <s v="Athletic"/>
    <x v="1"/>
    <s v="Adidas Golf"/>
    <s v="Guide"/>
    <x v="13"/>
    <s v="Tube Guide, Tube 2, Soft Nylon"/>
    <x v="2"/>
    <n v="43600"/>
    <n v="3706"/>
    <n v="8.5000000000000006E-2"/>
    <x v="544"/>
  </r>
  <r>
    <x v="0"/>
    <s v="Athletic"/>
    <x v="1"/>
    <s v="Adidas Golf"/>
    <s v="Guide"/>
    <x v="13"/>
    <s v="Tube Guide, Tube 2, Soft Nylon"/>
    <x v="2"/>
    <n v="4100"/>
    <n v="348.5"/>
    <n v="8.5000000000000006E-2"/>
    <x v="544"/>
  </r>
  <r>
    <x v="0"/>
    <s v="Athletic"/>
    <x v="1"/>
    <s v="Adidas Golf"/>
    <s v="Guide"/>
    <x v="13"/>
    <s v="Tube Guide, Tube 2, Soft Nylon"/>
    <x v="0"/>
    <n v="81400"/>
    <n v="6919"/>
    <n v="8.5000000000000006E-2"/>
    <x v="544"/>
  </r>
  <r>
    <x v="0"/>
    <s v="Athletic"/>
    <x v="1"/>
    <s v="Adidas Golf"/>
    <s v="Guide"/>
    <x v="13"/>
    <s v="Tube Guide, Tube 2, Soft Nylon"/>
    <x v="0"/>
    <n v="53100"/>
    <n v="4513.5"/>
    <n v="8.5000000000000006E-2"/>
    <x v="544"/>
  </r>
  <r>
    <x v="0"/>
    <s v="Athletic"/>
    <x v="1"/>
    <s v="Adidas Golf"/>
    <s v="Guide"/>
    <x v="13"/>
    <s v="Tube Guide, Tube 2, Soft Nylon"/>
    <x v="0"/>
    <n v="10450"/>
    <n v="888.25"/>
    <n v="8.5000000000000006E-2"/>
    <x v="544"/>
  </r>
  <r>
    <x v="2"/>
    <s v="Athletic"/>
    <x v="0"/>
    <s v="Anta"/>
    <s v="Dial"/>
    <x v="34"/>
    <s v="L6 R Tongue Dial M Habu"/>
    <x v="1"/>
    <n v="23965"/>
    <n v="22236.876395243002"/>
    <n v="0.92788968893148349"/>
    <x v="911"/>
  </r>
  <r>
    <x v="0"/>
    <s v="Athletic"/>
    <x v="1"/>
    <s v="Adidas Golf"/>
    <s v="Guide"/>
    <x v="13"/>
    <s v="Tubing TX"/>
    <x v="0"/>
    <n v="20"/>
    <n v="5.7"/>
    <n v="0.28500000000000003"/>
    <x v="912"/>
  </r>
  <r>
    <x v="0"/>
    <s v="Athletic"/>
    <x v="1"/>
    <s v="Adidas Golf"/>
    <s v="Guide"/>
    <x v="13"/>
    <s v="Tubing TX"/>
    <x v="0"/>
    <n v="14590"/>
    <n v="4115.3999999999996"/>
    <n v="0.28206991089787525"/>
    <x v="913"/>
  </r>
  <r>
    <x v="0"/>
    <s v="Athletic"/>
    <x v="1"/>
    <s v="Adidas Golf"/>
    <s v="Guide"/>
    <x v="13"/>
    <s v="Tubing TX"/>
    <x v="0"/>
    <n v="23935"/>
    <n v="6757.35"/>
    <n v="0.28232086902026321"/>
    <x v="914"/>
  </r>
  <r>
    <x v="0"/>
    <s v="Athletic"/>
    <x v="1"/>
    <s v="Adidas Golf"/>
    <s v="Guide"/>
    <x v="13"/>
    <s v="Tubing TX"/>
    <x v="0"/>
    <n v="860"/>
    <n v="245.1"/>
    <n v="0.28499999999999998"/>
    <x v="915"/>
  </r>
  <r>
    <x v="2"/>
    <s v="Athletic"/>
    <x v="0"/>
    <s v="Anta"/>
    <s v="Dial"/>
    <x v="34"/>
    <s v="L6 R Tongue Dial M Habu"/>
    <x v="1"/>
    <n v="26340"/>
    <n v="22223.743858334899"/>
    <n v="0.84372603866115792"/>
    <x v="916"/>
  </r>
  <r>
    <x v="0"/>
    <s v="Athletic"/>
    <x v="1"/>
    <s v="Adidas Golf"/>
    <s v="Guide"/>
    <x v="13"/>
    <s v="TubingBlack"/>
    <x v="5"/>
    <n v="20"/>
    <n v="5.7"/>
    <n v="0.28500000000000003"/>
    <x v="912"/>
  </r>
  <r>
    <x v="0"/>
    <s v="Athletic"/>
    <x v="1"/>
    <s v="Adidas Golf"/>
    <s v="Guide"/>
    <x v="13"/>
    <s v="TubingBlack"/>
    <x v="5"/>
    <n v="7470"/>
    <n v="2111.85"/>
    <n v="0.28271084337349395"/>
    <x v="917"/>
  </r>
  <r>
    <x v="0"/>
    <s v="Athletic"/>
    <x v="1"/>
    <s v="Adidas Golf"/>
    <s v="Guide"/>
    <x v="13"/>
    <s v="TubingBlack"/>
    <x v="5"/>
    <n v="4645"/>
    <n v="1313.85"/>
    <n v="0.28285252960172225"/>
    <x v="918"/>
  </r>
  <r>
    <x v="0"/>
    <s v="Athletic"/>
    <x v="1"/>
    <s v="Adidas Golf"/>
    <s v="Guide"/>
    <x v="13"/>
    <s v="TubingBlack"/>
    <x v="5"/>
    <n v="290"/>
    <n v="82.65"/>
    <n v="0.28500000000000003"/>
    <x v="912"/>
  </r>
  <r>
    <x v="0"/>
    <s v="Athletic"/>
    <x v="1"/>
    <s v="Adidas Golf"/>
    <s v="Guide"/>
    <x v="13"/>
    <s v="TubingBlack"/>
    <x v="5"/>
    <n v="3345"/>
    <n v="943.35"/>
    <n v="0.28201793721973095"/>
    <x v="919"/>
  </r>
  <r>
    <x v="0"/>
    <s v="Athletic"/>
    <x v="1"/>
    <s v="Adidas Golf"/>
    <s v="Guide"/>
    <x v="13"/>
    <s v="TubingBlack"/>
    <x v="4"/>
    <n v="2135"/>
    <n v="601.35"/>
    <n v="0.28166276346604219"/>
    <x v="920"/>
  </r>
  <r>
    <x v="0"/>
    <s v="Athletic"/>
    <x v="1"/>
    <s v="Adidas Golf"/>
    <s v="Guide"/>
    <x v="13"/>
    <s v="TubingBlack"/>
    <x v="4"/>
    <n v="210"/>
    <n v="59.85"/>
    <n v="0.28500000000000003"/>
    <x v="912"/>
  </r>
  <r>
    <x v="0"/>
    <s v="Athletic"/>
    <x v="1"/>
    <s v="Adidas Golf"/>
    <s v="Guide"/>
    <x v="13"/>
    <s v="TubingBlack"/>
    <x v="4"/>
    <n v="3050"/>
    <n v="860.7"/>
    <n v="0.28219672131147544"/>
    <x v="921"/>
  </r>
  <r>
    <x v="0"/>
    <s v="Athletic"/>
    <x v="1"/>
    <s v="Adidas Golf"/>
    <s v="Guide"/>
    <x v="13"/>
    <s v="TubingBlack"/>
    <x v="4"/>
    <n v="460"/>
    <n v="131.1"/>
    <n v="0.28499999999999998"/>
    <x v="915"/>
  </r>
  <r>
    <x v="0"/>
    <s v="Athletic"/>
    <x v="1"/>
    <s v="Adidas Golf"/>
    <s v="Guide"/>
    <x v="13"/>
    <s v="TubingBlack"/>
    <x v="4"/>
    <n v="1215"/>
    <n v="342"/>
    <n v="0.2814814814814815"/>
    <x v="922"/>
  </r>
  <r>
    <x v="0"/>
    <s v="Athletic"/>
    <x v="1"/>
    <s v="Adidas Golf"/>
    <s v="Guide"/>
    <x v="13"/>
    <s v="TubingBlack"/>
    <x v="4"/>
    <n v="560"/>
    <n v="159.6"/>
    <n v="0.28499999999999998"/>
    <x v="915"/>
  </r>
  <r>
    <x v="0"/>
    <s v="Athletic"/>
    <x v="1"/>
    <s v="Adidas Golf"/>
    <s v="Guide"/>
    <x v="13"/>
    <s v="TubingBlack"/>
    <x v="4"/>
    <n v="3540"/>
    <n v="1000.35"/>
    <n v="0.28258474576271186"/>
    <x v="923"/>
  </r>
  <r>
    <x v="0"/>
    <s v="Athletic"/>
    <x v="1"/>
    <s v="Adidas Golf"/>
    <s v="Guide"/>
    <x v="13"/>
    <s v="TubingBlack"/>
    <x v="4"/>
    <n v="90"/>
    <n v="25.65"/>
    <n v="0.28499999999999998"/>
    <x v="915"/>
  </r>
  <r>
    <x v="0"/>
    <s v="Athletic"/>
    <x v="1"/>
    <s v="Adidas Golf"/>
    <s v="Guide"/>
    <x v="13"/>
    <s v="TubingBlack"/>
    <x v="4"/>
    <n v="3265"/>
    <n v="920.55"/>
    <n v="0.28194486983154671"/>
    <x v="924"/>
  </r>
  <r>
    <x v="0"/>
    <s v="Athletic"/>
    <x v="1"/>
    <s v="Adidas Golf"/>
    <s v="Guide"/>
    <x v="13"/>
    <s v="TubingBlack"/>
    <x v="2"/>
    <n v="37965"/>
    <n v="10716"/>
    <n v="0.28225997629395494"/>
    <x v="925"/>
  </r>
  <r>
    <x v="2"/>
    <s v="Athletic"/>
    <x v="0"/>
    <s v="Anta"/>
    <s v="Dial"/>
    <x v="34"/>
    <s v="L6 R Tongue Dial M Habu"/>
    <x v="1"/>
    <n v="25930"/>
    <n v="22154.612742759298"/>
    <n v="0.8544007999521519"/>
    <x v="926"/>
  </r>
  <r>
    <x v="2"/>
    <s v="Athletic"/>
    <x v="0"/>
    <s v="Anta"/>
    <s v="Dial"/>
    <x v="34"/>
    <s v="L6 R Tongue Dial M Habu"/>
    <x v="1"/>
    <n v="25580"/>
    <n v="21588.266698303301"/>
    <n v="0.84395100462483585"/>
    <x v="927"/>
  </r>
  <r>
    <x v="0"/>
    <s v="Athletic"/>
    <x v="1"/>
    <s v="Adidas Golf"/>
    <s v="Guide"/>
    <x v="13"/>
    <s v="Web Guide 10mm SNWhite #11385"/>
    <x v="5"/>
    <n v="2000"/>
    <n v="260"/>
    <n v="0.13"/>
    <x v="0"/>
  </r>
  <r>
    <x v="0"/>
    <s v="Athletic"/>
    <x v="1"/>
    <s v="Adidas Golf"/>
    <s v="Guide"/>
    <x v="13"/>
    <s v="Web Guide 10mm SNWhite #11385"/>
    <x v="5"/>
    <n v="3050"/>
    <n v="411.75"/>
    <n v="0.13500000000000001"/>
    <x v="260"/>
  </r>
  <r>
    <x v="0"/>
    <s v="Athletic"/>
    <x v="1"/>
    <s v="Adidas Golf"/>
    <s v="Guide"/>
    <x v="13"/>
    <s v="Web Guide 35mm SNBlack"/>
    <x v="4"/>
    <n v="4350"/>
    <n v="543.75"/>
    <n v="0.125"/>
    <x v="114"/>
  </r>
  <r>
    <x v="0"/>
    <s v="Athletic"/>
    <x v="1"/>
    <s v="Adidas Golf"/>
    <s v="Guide"/>
    <x v="13"/>
    <s v="Web Guide 35mm SNBlack"/>
    <x v="4"/>
    <n v="10400"/>
    <n v="1300"/>
    <n v="0.125"/>
    <x v="114"/>
  </r>
  <r>
    <x v="0"/>
    <s v="Athletic"/>
    <x v="1"/>
    <s v="Adidas Golf"/>
    <s v="Guide"/>
    <x v="13"/>
    <s v="Web Guide 35mm SNBlack"/>
    <x v="4"/>
    <n v="1900"/>
    <n v="237.5"/>
    <n v="0.125"/>
    <x v="114"/>
  </r>
  <r>
    <x v="0"/>
    <s v="Athletic"/>
    <x v="1"/>
    <s v="Adidas Golf"/>
    <s v="Guide"/>
    <x v="13"/>
    <s v="Web Guide 35mm SNBlack"/>
    <x v="2"/>
    <n v="1400"/>
    <n v="175"/>
    <n v="0.125"/>
    <x v="114"/>
  </r>
  <r>
    <x v="0"/>
    <s v="Athletic"/>
    <x v="1"/>
    <s v="Adidas Golf"/>
    <s v="Guide"/>
    <x v="13"/>
    <s v="Web Guide 35mm SNBlack"/>
    <x v="0"/>
    <n v="17650"/>
    <n v="2206.25"/>
    <n v="0.125"/>
    <x v="114"/>
  </r>
  <r>
    <x v="0"/>
    <s v="Athletic"/>
    <x v="1"/>
    <s v="Adidas Golf"/>
    <s v="Guide"/>
    <x v="13"/>
    <s v="Web Guide 35mm SNBlack"/>
    <x v="0"/>
    <n v="250"/>
    <n v="31.25"/>
    <n v="0.125"/>
    <x v="114"/>
  </r>
  <r>
    <x v="2"/>
    <s v="Athletic"/>
    <x v="0"/>
    <s v="Anta"/>
    <s v="Dial"/>
    <x v="34"/>
    <s v="L6 R Tongue Dial M Habu"/>
    <x v="1"/>
    <n v="26630"/>
    <n v="21250.724970793999"/>
    <n v="0.79799943562876452"/>
    <x v="928"/>
  </r>
  <r>
    <x v="0"/>
    <s v="Athletic"/>
    <x v="1"/>
    <s v="Adidas Golf"/>
    <s v="Guide"/>
    <x v="13"/>
    <s v="Web Guide 8mm SN428 C"/>
    <x v="5"/>
    <n v="550"/>
    <n v="0"/>
    <n v="0"/>
    <x v="199"/>
  </r>
  <r>
    <x v="0"/>
    <s v="Athletic"/>
    <x v="1"/>
    <s v="Adidas Golf"/>
    <s v="Guide"/>
    <x v="13"/>
    <s v="Web Guide 8mm SNCool Gray 9 C"/>
    <x v="5"/>
    <n v="6800"/>
    <n v="918"/>
    <n v="0.13500000000000001"/>
    <x v="260"/>
  </r>
  <r>
    <x v="0"/>
    <s v="Athletic"/>
    <x v="1"/>
    <s v="Adidas Golf"/>
    <s v="Guide"/>
    <x v="13"/>
    <s v="Web Guide 8mm SNCool Gray 9 C"/>
    <x v="5"/>
    <n v="8500"/>
    <n v="1147.5"/>
    <n v="0.13500000000000001"/>
    <x v="260"/>
  </r>
  <r>
    <x v="0"/>
    <s v="Athletic"/>
    <x v="1"/>
    <s v="Adidas Golf"/>
    <s v="Lace"/>
    <x v="18"/>
    <s v="CS1 Lace 3000mBlack"/>
    <x v="5"/>
    <n v="3315"/>
    <n v="2475"/>
    <n v="0.74660633484162897"/>
    <x v="929"/>
  </r>
  <r>
    <x v="0"/>
    <s v="Athletic"/>
    <x v="1"/>
    <s v="Adidas Golf"/>
    <s v="Lace"/>
    <x v="18"/>
    <s v="CS1 Lace 3000mBlack"/>
    <x v="5"/>
    <n v="27120"/>
    <n v="20242.5"/>
    <n v="0.74640486725663713"/>
    <x v="930"/>
  </r>
  <r>
    <x v="0"/>
    <s v="Athletic"/>
    <x v="1"/>
    <s v="Adidas Golf"/>
    <s v="Lace"/>
    <x v="18"/>
    <s v="CS1 Lace 3000mBlack"/>
    <x v="5"/>
    <n v="14190"/>
    <n v="10802"/>
    <n v="0.76124031007751936"/>
    <x v="931"/>
  </r>
  <r>
    <x v="0"/>
    <s v="Athletic"/>
    <x v="1"/>
    <s v="Adidas Golf"/>
    <s v="Lace"/>
    <x v="18"/>
    <s v="CS1 Lace 3000mBlack"/>
    <x v="5"/>
    <n v="24135"/>
    <n v="18967.900000000001"/>
    <n v="0.78590843173813973"/>
    <x v="932"/>
  </r>
  <r>
    <x v="0"/>
    <s v="Athletic"/>
    <x v="1"/>
    <s v="Adidas Golf"/>
    <s v="Lace"/>
    <x v="18"/>
    <s v="CS1 Lace 3000mBlack"/>
    <x v="5"/>
    <n v="5900"/>
    <n v="4637.3"/>
    <n v="0.78598305084745768"/>
    <x v="933"/>
  </r>
  <r>
    <x v="0"/>
    <s v="Athletic"/>
    <x v="1"/>
    <s v="Adidas Golf"/>
    <s v="Lace"/>
    <x v="18"/>
    <s v="CS1 Lace 3000mBlack"/>
    <x v="5"/>
    <n v="11135"/>
    <n v="8761.1"/>
    <n v="0.78680736416704089"/>
    <x v="934"/>
  </r>
  <r>
    <x v="0"/>
    <s v="Athletic"/>
    <x v="1"/>
    <s v="Adidas Golf"/>
    <s v="Lace"/>
    <x v="18"/>
    <s v="CS1 Lace 3000mBlack"/>
    <x v="5"/>
    <n v="8560"/>
    <n v="6730.8"/>
    <n v="0.78630841121495332"/>
    <x v="935"/>
  </r>
  <r>
    <x v="0"/>
    <s v="Athletic"/>
    <x v="1"/>
    <s v="Adidas Golf"/>
    <s v="Lace"/>
    <x v="18"/>
    <s v="CS1 Lace 3000mBlack"/>
    <x v="5"/>
    <n v="4705"/>
    <n v="3697.2"/>
    <n v="0.7858023379383634"/>
    <x v="936"/>
  </r>
  <r>
    <x v="0"/>
    <s v="Athletic"/>
    <x v="1"/>
    <s v="Adidas Golf"/>
    <s v="Lace"/>
    <x v="18"/>
    <s v="CS1 Lace 3000mBlack"/>
    <x v="5"/>
    <n v="29120"/>
    <n v="22886.3"/>
    <n v="0.78593063186813183"/>
    <x v="937"/>
  </r>
  <r>
    <x v="0"/>
    <s v="Athletic"/>
    <x v="1"/>
    <s v="Adidas Golf"/>
    <s v="Lace"/>
    <x v="18"/>
    <s v="CS1 Lace 3000mBlack"/>
    <x v="5"/>
    <n v="15930"/>
    <n v="12521.5"/>
    <n v="0.78603264281230378"/>
    <x v="938"/>
  </r>
  <r>
    <x v="0"/>
    <s v="Athletic"/>
    <x v="1"/>
    <s v="Adidas Golf"/>
    <s v="Lace"/>
    <x v="18"/>
    <s v="CS1 Lace 3000mBlack"/>
    <x v="5"/>
    <n v="7635"/>
    <n v="5996.1"/>
    <n v="0.78534381139489196"/>
    <x v="939"/>
  </r>
  <r>
    <x v="0"/>
    <s v="Athletic"/>
    <x v="1"/>
    <s v="Adidas Golf"/>
    <s v="Lace"/>
    <x v="18"/>
    <s v="CS1 Lace 3000mBlack"/>
    <x v="5"/>
    <n v="5770"/>
    <n v="4534.6000000000004"/>
    <n v="0.78589254766031202"/>
    <x v="940"/>
  </r>
  <r>
    <x v="0"/>
    <s v="Athletic"/>
    <x v="1"/>
    <s v="Adidas Golf"/>
    <s v="Lace"/>
    <x v="18"/>
    <s v="CS1 Lace 3000mBlack"/>
    <x v="4"/>
    <n v="4785"/>
    <n v="3760.4"/>
    <n v="0.78587251828631144"/>
    <x v="941"/>
  </r>
  <r>
    <x v="0"/>
    <s v="Athletic"/>
    <x v="1"/>
    <s v="Adidas Golf"/>
    <s v="Lace"/>
    <x v="18"/>
    <s v="CS1 Lace 3000mBlack"/>
    <x v="4"/>
    <n v="380"/>
    <n v="300.2"/>
    <n v="0.78999999999999992"/>
    <x v="242"/>
  </r>
  <r>
    <x v="0"/>
    <s v="Athletic"/>
    <x v="1"/>
    <s v="Adidas Golf"/>
    <s v="Lace"/>
    <x v="18"/>
    <s v="CS1 Lace 3000mBlack"/>
    <x v="4"/>
    <n v="11090"/>
    <n v="8721.6"/>
    <n v="0.78643823264201984"/>
    <x v="942"/>
  </r>
  <r>
    <x v="0"/>
    <s v="Athletic"/>
    <x v="1"/>
    <s v="Adidas Golf"/>
    <s v="Lace"/>
    <x v="18"/>
    <s v="CS1 Lace 3000mBlack"/>
    <x v="4"/>
    <n v="7500"/>
    <n v="5893.4"/>
    <n v="0.78578666666666663"/>
    <x v="943"/>
  </r>
  <r>
    <x v="0"/>
    <s v="Athletic"/>
    <x v="1"/>
    <s v="Adidas Golf"/>
    <s v="Lace"/>
    <x v="18"/>
    <s v="CS1 Lace 3000mBlack"/>
    <x v="4"/>
    <n v="2275"/>
    <n v="1785.4"/>
    <n v="0.78479120879120878"/>
    <x v="944"/>
  </r>
  <r>
    <x v="0"/>
    <s v="Athletic"/>
    <x v="1"/>
    <s v="Adidas Golf"/>
    <s v="Lace"/>
    <x v="18"/>
    <s v="CS1 Lace 3000mBlack"/>
    <x v="4"/>
    <n v="17565"/>
    <n v="13801.3"/>
    <n v="0.78572729860518076"/>
    <x v="945"/>
  </r>
  <r>
    <x v="0"/>
    <s v="Athletic"/>
    <x v="1"/>
    <s v="Adidas Golf"/>
    <s v="Lace"/>
    <x v="18"/>
    <s v="CS1 Lace 3000mBlack"/>
    <x v="4"/>
    <n v="4640"/>
    <n v="3641.9"/>
    <n v="0.78489224137931035"/>
    <x v="946"/>
  </r>
  <r>
    <x v="0"/>
    <s v="Athletic"/>
    <x v="1"/>
    <s v="Adidas Golf"/>
    <s v="Lace"/>
    <x v="18"/>
    <s v="CS1 Lace 3000mBlack"/>
    <x v="4"/>
    <n v="39890"/>
    <n v="31355.1"/>
    <n v="0.78603910754575079"/>
    <x v="947"/>
  </r>
  <r>
    <x v="0"/>
    <s v="Athletic"/>
    <x v="1"/>
    <s v="Adidas Golf"/>
    <s v="Lace"/>
    <x v="18"/>
    <s v="CS1 Lace 3000mBlack"/>
    <x v="4"/>
    <n v="7785"/>
    <n v="6114.6"/>
    <n v="0.78543352601156069"/>
    <x v="948"/>
  </r>
  <r>
    <x v="0"/>
    <s v="Athletic"/>
    <x v="1"/>
    <s v="Adidas Golf"/>
    <s v="Lace"/>
    <x v="18"/>
    <s v="CS1 Lace 3000mBlack"/>
    <x v="4"/>
    <n v="5480"/>
    <n v="4305.5"/>
    <n v="0.78567518248175183"/>
    <x v="949"/>
  </r>
  <r>
    <x v="0"/>
    <s v="Athletic"/>
    <x v="1"/>
    <s v="Adidas Golf"/>
    <s v="Lace"/>
    <x v="18"/>
    <s v="CS1 Lace 3000mBlack"/>
    <x v="2"/>
    <n v="2450"/>
    <n v="1927.6"/>
    <n v="0.78677551020408154"/>
    <x v="950"/>
  </r>
  <r>
    <x v="0"/>
    <s v="Athletic"/>
    <x v="1"/>
    <s v="Adidas Golf"/>
    <s v="Lace"/>
    <x v="18"/>
    <s v="CS1 Lace 3000mBlack"/>
    <x v="2"/>
    <n v="11990"/>
    <n v="9424.7000000000007"/>
    <n v="0.78604670558799006"/>
    <x v="951"/>
  </r>
  <r>
    <x v="0"/>
    <s v="Athletic"/>
    <x v="1"/>
    <s v="Adidas Golf"/>
    <s v="Lace"/>
    <x v="18"/>
    <s v="CS1 Lace 3000mBlack"/>
    <x v="2"/>
    <n v="10450"/>
    <n v="8208.1"/>
    <n v="0.78546411483253586"/>
    <x v="952"/>
  </r>
  <r>
    <x v="0"/>
    <s v="Athletic"/>
    <x v="1"/>
    <s v="Adidas Golf"/>
    <s v="Lace"/>
    <x v="18"/>
    <s v="CS1 Lace 3000mBlack"/>
    <x v="2"/>
    <n v="4410"/>
    <n v="3468.1"/>
    <n v="0.78641723356009063"/>
    <x v="953"/>
  </r>
  <r>
    <x v="0"/>
    <s v="Athletic"/>
    <x v="1"/>
    <s v="Adidas Golf"/>
    <s v="Lace"/>
    <x v="18"/>
    <s v="CS1 Lace 3000mBlack"/>
    <x v="2"/>
    <n v="5130"/>
    <n v="4029"/>
    <n v="0.78538011695906429"/>
    <x v="954"/>
  </r>
  <r>
    <x v="0"/>
    <s v="Athletic"/>
    <x v="1"/>
    <s v="Adidas Golf"/>
    <s v="Lace"/>
    <x v="18"/>
    <s v="CS1 Lace 3000mBlack"/>
    <x v="2"/>
    <n v="5655"/>
    <n v="4447.7"/>
    <n v="0.78650751547303266"/>
    <x v="955"/>
  </r>
  <r>
    <x v="0"/>
    <s v="Athletic"/>
    <x v="1"/>
    <s v="Adidas Golf"/>
    <s v="Lace"/>
    <x v="18"/>
    <s v="CS1 Lace 3000mBlack"/>
    <x v="2"/>
    <n v="90"/>
    <n v="71.099999999999994"/>
    <n v="0.78999999999999992"/>
    <x v="242"/>
  </r>
  <r>
    <x v="0"/>
    <s v="Athletic"/>
    <x v="1"/>
    <s v="Adidas Golf"/>
    <s v="Lace"/>
    <x v="18"/>
    <s v="CS1 Lace 3000mBlack"/>
    <x v="2"/>
    <n v="250"/>
    <n v="197.5"/>
    <n v="0.79"/>
    <x v="718"/>
  </r>
  <r>
    <x v="0"/>
    <s v="Athletic"/>
    <x v="1"/>
    <s v="Adidas Golf"/>
    <s v="Lace"/>
    <x v="18"/>
    <s v="CS1 Lace 3000mBlack"/>
    <x v="2"/>
    <n v="30"/>
    <n v="23.7"/>
    <n v="0.78999999999999992"/>
    <x v="242"/>
  </r>
  <r>
    <x v="0"/>
    <s v="Athletic"/>
    <x v="1"/>
    <s v="Adidas Golf"/>
    <s v="Lace"/>
    <x v="18"/>
    <s v="CS1 Lace 3000mBlack"/>
    <x v="3"/>
    <n v="3310"/>
    <n v="2599.1"/>
    <n v="0.785226586102719"/>
    <x v="956"/>
  </r>
  <r>
    <x v="0"/>
    <s v="Athletic"/>
    <x v="1"/>
    <s v="Adidas Golf"/>
    <s v="Lace"/>
    <x v="18"/>
    <s v="CS1 Lace 3000mBlack"/>
    <x v="3"/>
    <n v="40"/>
    <n v="31.6"/>
    <n v="0.79"/>
    <x v="718"/>
  </r>
  <r>
    <x v="0"/>
    <s v="Athletic"/>
    <x v="1"/>
    <s v="Adidas Golf"/>
    <s v="Lace"/>
    <x v="18"/>
    <s v="CS1 Lace 3000mBlack"/>
    <x v="3"/>
    <n v="720"/>
    <n v="568.79999999999995"/>
    <n v="0.78999999999999992"/>
    <x v="242"/>
  </r>
  <r>
    <x v="0"/>
    <s v="Athletic"/>
    <x v="1"/>
    <s v="Adidas Golf"/>
    <s v="Lace"/>
    <x v="18"/>
    <s v="CS1 Lace 3000mBlack"/>
    <x v="3"/>
    <n v="14175"/>
    <n v="11139"/>
    <n v="0.78582010582010586"/>
    <x v="957"/>
  </r>
  <r>
    <x v="0"/>
    <s v="Athletic"/>
    <x v="1"/>
    <s v="Adidas Golf"/>
    <s v="Lace"/>
    <x v="18"/>
    <s v="CS1 Lace 3000mBlack"/>
    <x v="3"/>
    <n v="7105"/>
    <n v="5585.3"/>
    <n v="0.78610837438423653"/>
    <x v="958"/>
  </r>
  <r>
    <x v="0"/>
    <s v="Athletic"/>
    <x v="1"/>
    <s v="Adidas Golf"/>
    <s v="Lace"/>
    <x v="18"/>
    <s v="CS1 Lace 3000mBlack"/>
    <x v="3"/>
    <n v="3585"/>
    <n v="2820.3"/>
    <n v="0.78669456066945609"/>
    <x v="959"/>
  </r>
  <r>
    <x v="0"/>
    <s v="Athletic"/>
    <x v="1"/>
    <s v="Adidas Golf"/>
    <s v="Lace"/>
    <x v="18"/>
    <s v="CS1 Lace 3000mBlack"/>
    <x v="0"/>
    <n v="13395"/>
    <n v="10522.8"/>
    <n v="0.78557670772676369"/>
    <x v="960"/>
  </r>
  <r>
    <x v="0"/>
    <s v="Athletic"/>
    <x v="1"/>
    <s v="Adidas Golf"/>
    <s v="Lace"/>
    <x v="18"/>
    <s v="CS1 Lace 3000mBlack"/>
    <x v="0"/>
    <n v="29250"/>
    <n v="22989"/>
    <n v="0.7859487179487179"/>
    <x v="961"/>
  </r>
  <r>
    <x v="0"/>
    <s v="Athletic"/>
    <x v="1"/>
    <s v="Adidas Golf"/>
    <s v="Lace"/>
    <x v="18"/>
    <s v="CS1 Lace 3000mBlack"/>
    <x v="0"/>
    <n v="3690"/>
    <n v="2899.3"/>
    <n v="0.7857181571815719"/>
    <x v="962"/>
  </r>
  <r>
    <x v="0"/>
    <s v="Athletic"/>
    <x v="1"/>
    <s v="Adidas Golf"/>
    <s v="Lace"/>
    <x v="18"/>
    <s v="CS1 Lace 3000mBlack"/>
    <x v="0"/>
    <n v="8645"/>
    <n v="6794"/>
    <n v="0.78588779641411222"/>
    <x v="963"/>
  </r>
  <r>
    <x v="0"/>
    <s v="Athletic"/>
    <x v="1"/>
    <s v="Adidas Golf"/>
    <s v="Lace"/>
    <x v="18"/>
    <s v="CS1 Lace 3000mBlack"/>
    <x v="0"/>
    <n v="2290"/>
    <n v="1801.2"/>
    <n v="0.78655021834061134"/>
    <x v="964"/>
  </r>
  <r>
    <x v="0"/>
    <s v="Athletic"/>
    <x v="1"/>
    <s v="Adidas Golf"/>
    <s v="Lace"/>
    <x v="18"/>
    <s v="CS1 Lace 3000mBlack"/>
    <x v="0"/>
    <n v="16560"/>
    <n v="13011.3"/>
    <n v="0.78570652173913036"/>
    <x v="965"/>
  </r>
  <r>
    <x v="0"/>
    <s v="Athletic"/>
    <x v="1"/>
    <s v="Adidas Golf"/>
    <s v="Lace"/>
    <x v="18"/>
    <s v="CS1 Lace 3000mBlack"/>
    <x v="0"/>
    <n v="18420"/>
    <n v="14472.8"/>
    <n v="0.78571118349619973"/>
    <x v="966"/>
  </r>
  <r>
    <x v="0"/>
    <s v="Athletic"/>
    <x v="1"/>
    <s v="Adidas Golf"/>
    <s v="Lace"/>
    <x v="18"/>
    <s v="CS1 Lace 3000mBlack"/>
    <x v="0"/>
    <n v="2505"/>
    <n v="1967.1"/>
    <n v="0.78526946107784423"/>
    <x v="967"/>
  </r>
  <r>
    <x v="2"/>
    <s v="Athletic"/>
    <x v="0"/>
    <s v="Anta"/>
    <s v="Dial"/>
    <x v="34"/>
    <s v="L6 R Tongue Dial M Habu"/>
    <x v="1"/>
    <n v="24850"/>
    <n v="21227.540101734601"/>
    <n v="0.85422696586457147"/>
    <x v="968"/>
  </r>
  <r>
    <x v="2"/>
    <s v="Athletic"/>
    <x v="0"/>
    <s v="Anta"/>
    <s v="Dial"/>
    <x v="34"/>
    <s v="L6 R Tongue Dial M Habu"/>
    <x v="1"/>
    <n v="24925"/>
    <n v="21174.717993345501"/>
    <n v="0.84953733172900703"/>
    <x v="969"/>
  </r>
  <r>
    <x v="2"/>
    <s v="Athletic"/>
    <x v="0"/>
    <s v="Anta"/>
    <s v="Dial"/>
    <x v="34"/>
    <s v="L6 R Tongue Dial M Habu"/>
    <x v="1"/>
    <n v="22512"/>
    <n v="20888.396320513999"/>
    <n v="0.92787830137322314"/>
    <x v="970"/>
  </r>
  <r>
    <x v="2"/>
    <s v="Athletic"/>
    <x v="0"/>
    <s v="Anta"/>
    <s v="Dial"/>
    <x v="34"/>
    <s v="L6 R Tongue Dial M Habu"/>
    <x v="1"/>
    <n v="25130"/>
    <n v="20702.827030938999"/>
    <n v="0.82382916955586949"/>
    <x v="971"/>
  </r>
  <r>
    <x v="2"/>
    <s v="Athletic"/>
    <x v="0"/>
    <s v="Prospecs"/>
    <s v="Dial"/>
    <x v="1"/>
    <s v="L6 R Eyestay 20mm Dial S1"/>
    <x v="1"/>
    <n v="18090"/>
    <n v="20700"/>
    <n v="1.144278606965174"/>
    <x v="889"/>
  </r>
  <r>
    <x v="2"/>
    <s v="Athletic"/>
    <x v="0"/>
    <s v="Anta"/>
    <s v="Dial"/>
    <x v="34"/>
    <s v="L6 R Tongue Dial M Habu"/>
    <x v="1"/>
    <n v="23955"/>
    <n v="20454.8490565752"/>
    <n v="0.85388641438427049"/>
    <x v="972"/>
  </r>
  <r>
    <x v="2"/>
    <s v="Athletic"/>
    <x v="0"/>
    <s v="Anta"/>
    <s v="Dial"/>
    <x v="34"/>
    <s v="L6 R Tongue Dial M Habu"/>
    <x v="1"/>
    <n v="22015"/>
    <n v="20339.969251389401"/>
    <n v="0.9239141154389916"/>
    <x v="973"/>
  </r>
  <r>
    <x v="2"/>
    <s v="Athletic"/>
    <x v="0"/>
    <s v="Anta"/>
    <s v="Dial"/>
    <x v="34"/>
    <s v="L6 R Tongue Dial M Habu"/>
    <x v="1"/>
    <n v="23905"/>
    <n v="20305.568821265999"/>
    <n v="0.84942768547441949"/>
    <x v="974"/>
  </r>
  <r>
    <x v="0"/>
    <s v="Athletic"/>
    <x v="1"/>
    <s v="Adidas Golf"/>
    <s v="Lace"/>
    <x v="18"/>
    <s v="CS1 Lace 3000mNatural"/>
    <x v="5"/>
    <n v="9005"/>
    <n v="6720"/>
    <n v="0.74625208217656858"/>
    <x v="975"/>
  </r>
  <r>
    <x v="0"/>
    <s v="Athletic"/>
    <x v="1"/>
    <s v="Adidas Golf"/>
    <s v="Lace"/>
    <x v="18"/>
    <s v="CS1 Lace 3000mNatural"/>
    <x v="5"/>
    <n v="32895"/>
    <n v="24547.5"/>
    <n v="0.74623803009575929"/>
    <x v="976"/>
  </r>
  <r>
    <x v="0"/>
    <s v="Athletic"/>
    <x v="1"/>
    <s v="Adidas Golf"/>
    <s v="Lace"/>
    <x v="18"/>
    <s v="CS1 Lace 3000mNatural"/>
    <x v="5"/>
    <n v="21905"/>
    <n v="16782.5"/>
    <n v="0.76614928098607626"/>
    <x v="977"/>
  </r>
  <r>
    <x v="0"/>
    <s v="Athletic"/>
    <x v="1"/>
    <s v="Adidas Golf"/>
    <s v="Lace"/>
    <x v="18"/>
    <s v="CS1 Lace 3000mNatural"/>
    <x v="5"/>
    <n v="45295"/>
    <n v="35597.4"/>
    <n v="0.78590131361077387"/>
    <x v="978"/>
  </r>
  <r>
    <x v="0"/>
    <s v="Athletic"/>
    <x v="1"/>
    <s v="Adidas Golf"/>
    <s v="Lace"/>
    <x v="18"/>
    <s v="CS1 Lace 3000mNatural"/>
    <x v="5"/>
    <n v="5720"/>
    <n v="4495.1000000000004"/>
    <n v="0.7858566433566434"/>
    <x v="979"/>
  </r>
  <r>
    <x v="0"/>
    <s v="Athletic"/>
    <x v="1"/>
    <s v="Adidas Golf"/>
    <s v="Lace"/>
    <x v="18"/>
    <s v="CS1 Lace 3000mNatural"/>
    <x v="5"/>
    <n v="2925"/>
    <n v="2298.9"/>
    <n v="0.78594871794871801"/>
    <x v="980"/>
  </r>
  <r>
    <x v="0"/>
    <s v="Athletic"/>
    <x v="1"/>
    <s v="Adidas Golf"/>
    <s v="Lace"/>
    <x v="18"/>
    <s v="CS1 Lace 3000mNatural"/>
    <x v="5"/>
    <n v="3920"/>
    <n v="3081"/>
    <n v="0.78596938775510206"/>
    <x v="981"/>
  </r>
  <r>
    <x v="0"/>
    <s v="Athletic"/>
    <x v="1"/>
    <s v="Adidas Golf"/>
    <s v="Lace"/>
    <x v="18"/>
    <s v="CS1 Lace 3000mNatural"/>
    <x v="5"/>
    <n v="2245"/>
    <n v="1761.7"/>
    <n v="0.78472160356347442"/>
    <x v="982"/>
  </r>
  <r>
    <x v="0"/>
    <s v="Athletic"/>
    <x v="1"/>
    <s v="Adidas Golf"/>
    <s v="Lace"/>
    <x v="18"/>
    <s v="CS1 Lace 3000mNatural"/>
    <x v="5"/>
    <n v="34425"/>
    <n v="27041.7"/>
    <n v="0.785525054466231"/>
    <x v="983"/>
  </r>
  <r>
    <x v="0"/>
    <s v="Athletic"/>
    <x v="1"/>
    <s v="Adidas Golf"/>
    <s v="Lace"/>
    <x v="18"/>
    <s v="CS1 Lace 3000mNatural"/>
    <x v="5"/>
    <n v="8335"/>
    <n v="6549.1"/>
    <n v="0.78573485302939416"/>
    <x v="984"/>
  </r>
  <r>
    <x v="0"/>
    <s v="Athletic"/>
    <x v="1"/>
    <s v="Adidas Golf"/>
    <s v="Lace"/>
    <x v="18"/>
    <s v="CS1 Lace 3000mNatural"/>
    <x v="5"/>
    <n v="7840"/>
    <n v="6162"/>
    <n v="0.78596938775510206"/>
    <x v="981"/>
  </r>
  <r>
    <x v="0"/>
    <s v="Athletic"/>
    <x v="1"/>
    <s v="Adidas Golf"/>
    <s v="Lace"/>
    <x v="18"/>
    <s v="CS1 Lace 3000mNatural"/>
    <x v="5"/>
    <n v="1430"/>
    <n v="1129.7"/>
    <n v="0.79"/>
    <x v="718"/>
  </r>
  <r>
    <x v="0"/>
    <s v="Athletic"/>
    <x v="1"/>
    <s v="Adidas Golf"/>
    <s v="Lace"/>
    <x v="18"/>
    <s v="CS1 Lace 3000mNatural"/>
    <x v="4"/>
    <n v="10325"/>
    <n v="8113.3"/>
    <n v="0.78579176755447944"/>
    <x v="985"/>
  </r>
  <r>
    <x v="0"/>
    <s v="Athletic"/>
    <x v="1"/>
    <s v="Adidas Golf"/>
    <s v="Lace"/>
    <x v="18"/>
    <s v="CS1 Lace 3000mNatural"/>
    <x v="4"/>
    <n v="5800"/>
    <n v="4558.3"/>
    <n v="0.78591379310344833"/>
    <x v="986"/>
  </r>
  <r>
    <x v="0"/>
    <s v="Athletic"/>
    <x v="1"/>
    <s v="Adidas Golf"/>
    <s v="Lace"/>
    <x v="18"/>
    <s v="CS1 Lace 3000mNatural"/>
    <x v="4"/>
    <n v="1710"/>
    <n v="1343"/>
    <n v="0.78538011695906429"/>
    <x v="954"/>
  </r>
  <r>
    <x v="0"/>
    <s v="Athletic"/>
    <x v="1"/>
    <s v="Adidas Golf"/>
    <s v="Lace"/>
    <x v="18"/>
    <s v="CS1 Lace 3000mNatural"/>
    <x v="4"/>
    <n v="3770"/>
    <n v="2962.5"/>
    <n v="0.78580901856763929"/>
    <x v="987"/>
  </r>
  <r>
    <x v="0"/>
    <s v="Athletic"/>
    <x v="1"/>
    <s v="Adidas Golf"/>
    <s v="Lace"/>
    <x v="18"/>
    <s v="CS1 Lace 3000mNatural"/>
    <x v="4"/>
    <n v="4535"/>
    <n v="3562.9"/>
    <n v="0.78564498346196254"/>
    <x v="988"/>
  </r>
  <r>
    <x v="0"/>
    <s v="Athletic"/>
    <x v="1"/>
    <s v="Adidas Golf"/>
    <s v="Lace"/>
    <x v="18"/>
    <s v="CS1 Lace 3000mNatural"/>
    <x v="4"/>
    <n v="9945"/>
    <n v="7813.1"/>
    <n v="0.7856309703368527"/>
    <x v="989"/>
  </r>
  <r>
    <x v="0"/>
    <s v="Athletic"/>
    <x v="1"/>
    <s v="Adidas Golf"/>
    <s v="Lace"/>
    <x v="18"/>
    <s v="CS1 Lace 3000mNatural"/>
    <x v="4"/>
    <n v="3510"/>
    <n v="2757.1"/>
    <n v="0.78549857549857549"/>
    <x v="990"/>
  </r>
  <r>
    <x v="0"/>
    <s v="Athletic"/>
    <x v="1"/>
    <s v="Adidas Golf"/>
    <s v="Lace"/>
    <x v="18"/>
    <s v="CS1 Lace 3000mNatural"/>
    <x v="4"/>
    <n v="34435"/>
    <n v="27065.4"/>
    <n v="0.78598518948744012"/>
    <x v="991"/>
  </r>
  <r>
    <x v="0"/>
    <s v="Athletic"/>
    <x v="1"/>
    <s v="Adidas Golf"/>
    <s v="Lace"/>
    <x v="18"/>
    <s v="CS1 Lace 3000mNatural"/>
    <x v="3"/>
    <n v="3505"/>
    <n v="2749.2"/>
    <n v="0.78436519258202564"/>
    <x v="992"/>
  </r>
  <r>
    <x v="0"/>
    <s v="Athletic"/>
    <x v="1"/>
    <s v="Adidas Golf"/>
    <s v="Lace"/>
    <x v="18"/>
    <s v="CS1 Lace 3000mNatural"/>
    <x v="0"/>
    <n v="8230"/>
    <n v="6470.1"/>
    <n v="0.78616038882138517"/>
    <x v="993"/>
  </r>
  <r>
    <x v="0"/>
    <s v="Athletic"/>
    <x v="1"/>
    <s v="Adidas Golf"/>
    <s v="Lace"/>
    <x v="18"/>
    <s v="CS1 Lace 3000mNatural"/>
    <x v="0"/>
    <n v="18525"/>
    <n v="14559.7"/>
    <n v="0.78594871794871801"/>
    <x v="980"/>
  </r>
  <r>
    <x v="0"/>
    <s v="Athletic"/>
    <x v="1"/>
    <s v="Adidas Golf"/>
    <s v="Lace"/>
    <x v="18"/>
    <s v="CS1 Lace 3000mNatural"/>
    <x v="0"/>
    <n v="1740"/>
    <n v="1366.7"/>
    <n v="0.7854597701149425"/>
    <x v="994"/>
  </r>
  <r>
    <x v="0"/>
    <s v="Athletic"/>
    <x v="1"/>
    <s v="Adidas Golf"/>
    <s v="Lace"/>
    <x v="18"/>
    <s v="CS1 Lace 3000mNatural"/>
    <x v="0"/>
    <n v="1380"/>
    <n v="1090.2"/>
    <n v="0.79"/>
    <x v="718"/>
  </r>
  <r>
    <x v="0"/>
    <s v="Athletic"/>
    <x v="1"/>
    <s v="Adidas Golf"/>
    <s v="Lace"/>
    <x v="18"/>
    <s v="CS1 Lace 3000mNatural"/>
    <x v="0"/>
    <n v="3780"/>
    <n v="2970.4"/>
    <n v="0.78582010582010586"/>
    <x v="957"/>
  </r>
  <r>
    <x v="0"/>
    <s v="Athletic"/>
    <x v="1"/>
    <s v="Adidas Golf"/>
    <s v="Lace"/>
    <x v="18"/>
    <s v="CS1 Lace 3000mNatural"/>
    <x v="0"/>
    <n v="1500"/>
    <n v="1185"/>
    <n v="0.79"/>
    <x v="718"/>
  </r>
  <r>
    <x v="0"/>
    <s v="Athletic"/>
    <x v="1"/>
    <s v="Adidas Golf"/>
    <s v="Lace"/>
    <x v="18"/>
    <s v="CS1 Lace 3000mNatural"/>
    <x v="0"/>
    <n v="1600"/>
    <n v="1256.0999999999999"/>
    <n v="0.7850625"/>
    <x v="995"/>
  </r>
  <r>
    <x v="0"/>
    <s v="Athletic"/>
    <x v="1"/>
    <s v="Adidas Golf"/>
    <s v="Lace"/>
    <x v="18"/>
    <s v="CS1 Lace 3000mNatural"/>
    <x v="0"/>
    <n v="0"/>
    <n v="0"/>
    <e v="#DIV/0!"/>
    <x v="255"/>
  </r>
  <r>
    <x v="2"/>
    <s v="Athletic"/>
    <x v="0"/>
    <s v="Fila - China"/>
    <s v="Dial"/>
    <x v="1"/>
    <s v="L6 L Eyestay 20mm Dial S1"/>
    <x v="1"/>
    <n v="17790"/>
    <n v="19738.011525927599"/>
    <n v="1.1095003668312309"/>
    <x v="996"/>
  </r>
  <r>
    <x v="0"/>
    <s v="Athletic"/>
    <x v="1"/>
    <s v="Adidas Golf"/>
    <s v="Lace"/>
    <x v="18"/>
    <s v="CS1 Lace 3000mRed"/>
    <x v="5"/>
    <n v="1095"/>
    <n v="861.1"/>
    <n v="0.78639269406392698"/>
    <x v="997"/>
  </r>
  <r>
    <x v="0"/>
    <s v="Athletic"/>
    <x v="1"/>
    <s v="Adidas Golf"/>
    <s v="Lace"/>
    <x v="18"/>
    <s v="CS1 Lace 3000mRed"/>
    <x v="5"/>
    <n v="60"/>
    <n v="47.4"/>
    <n v="0.78999999999999992"/>
    <x v="242"/>
  </r>
  <r>
    <x v="0"/>
    <s v="Athletic"/>
    <x v="1"/>
    <s v="Adidas Golf"/>
    <s v="Lace"/>
    <x v="18"/>
    <s v="CS1 Lace 3000mRed"/>
    <x v="5"/>
    <n v="1440"/>
    <n v="1129.7"/>
    <n v="0.78451388888888896"/>
    <x v="998"/>
  </r>
  <r>
    <x v="0"/>
    <s v="Athletic"/>
    <x v="1"/>
    <s v="Adidas Golf"/>
    <s v="Lace"/>
    <x v="18"/>
    <s v="CS1 Lace 3000mRed"/>
    <x v="5"/>
    <n v="2580"/>
    <n v="2038.2"/>
    <n v="0.79"/>
    <x v="718"/>
  </r>
  <r>
    <x v="0"/>
    <s v="Athletic"/>
    <x v="1"/>
    <s v="Adidas Golf"/>
    <s v="Lace"/>
    <x v="18"/>
    <s v="CS1 Lace 3000mRed"/>
    <x v="5"/>
    <n v="9750"/>
    <n v="7663"/>
    <n v="0.7859487179487179"/>
    <x v="961"/>
  </r>
  <r>
    <x v="0"/>
    <s v="Athletic"/>
    <x v="1"/>
    <s v="Adidas Golf"/>
    <s v="Lace"/>
    <x v="18"/>
    <s v="CS1 Lace 3000mRed"/>
    <x v="4"/>
    <n v="2275"/>
    <n v="1785.4"/>
    <n v="0.78479120879120878"/>
    <x v="944"/>
  </r>
  <r>
    <x v="0"/>
    <s v="Athletic"/>
    <x v="1"/>
    <s v="Adidas Golf"/>
    <s v="Lace"/>
    <x v="18"/>
    <s v="CS1 Lace 3000mRed"/>
    <x v="4"/>
    <n v="4375"/>
    <n v="3436.5"/>
    <n v="0.78548571428571423"/>
    <x v="999"/>
  </r>
  <r>
    <x v="0"/>
    <s v="Athletic"/>
    <x v="1"/>
    <s v="Adidas Golf"/>
    <s v="Lace"/>
    <x v="18"/>
    <s v="CS1 Lace 3000mRed"/>
    <x v="2"/>
    <n v="1730"/>
    <n v="1358.8"/>
    <n v="0.78543352601156069"/>
    <x v="948"/>
  </r>
  <r>
    <x v="0"/>
    <s v="Athletic"/>
    <x v="1"/>
    <s v="Adidas Golf"/>
    <s v="Lace"/>
    <x v="18"/>
    <s v="CS1 Lace 3000mWhite"/>
    <x v="5"/>
    <n v="83935"/>
    <n v="62640"/>
    <n v="0.74629177339608033"/>
    <x v="1000"/>
  </r>
  <r>
    <x v="0"/>
    <s v="Athletic"/>
    <x v="1"/>
    <s v="Adidas Golf"/>
    <s v="Lace"/>
    <x v="18"/>
    <s v="CS1 Lace 3000mWhite"/>
    <x v="5"/>
    <n v="1440"/>
    <n v="1129.7"/>
    <n v="0.78451388888888896"/>
    <x v="998"/>
  </r>
  <r>
    <x v="0"/>
    <s v="Athletic"/>
    <x v="1"/>
    <s v="Adidas Golf"/>
    <s v="Lace"/>
    <x v="18"/>
    <s v="CS1 Lace 3000mWhite"/>
    <x v="5"/>
    <n v="44675"/>
    <n v="35123.4"/>
    <n v="0.78619809736989366"/>
    <x v="1001"/>
  </r>
  <r>
    <x v="0"/>
    <s v="Athletic"/>
    <x v="1"/>
    <s v="Adidas Golf"/>
    <s v="Lace"/>
    <x v="18"/>
    <s v="CS1 Lace 3000mWhite"/>
    <x v="5"/>
    <n v="5615"/>
    <n v="4408.2"/>
    <n v="0.78507569011576128"/>
    <x v="1002"/>
  </r>
  <r>
    <x v="0"/>
    <s v="Athletic"/>
    <x v="1"/>
    <s v="Adidas Golf"/>
    <s v="Lace"/>
    <x v="18"/>
    <s v="CS1 Lace 3000mWhite"/>
    <x v="5"/>
    <n v="6390"/>
    <n v="5024.3999999999996"/>
    <n v="0.78629107981220647"/>
    <x v="1003"/>
  </r>
  <r>
    <x v="0"/>
    <s v="Athletic"/>
    <x v="1"/>
    <s v="Adidas Golf"/>
    <s v="Lace"/>
    <x v="18"/>
    <s v="CS1 Lace 3000mWhite"/>
    <x v="5"/>
    <n v="12330"/>
    <n v="9693.2999999999993"/>
    <n v="0.78615571776155713"/>
    <x v="1004"/>
  </r>
  <r>
    <x v="0"/>
    <s v="Athletic"/>
    <x v="1"/>
    <s v="Adidas Golf"/>
    <s v="Lace"/>
    <x v="18"/>
    <s v="CS1 Lace 3000mWhite"/>
    <x v="5"/>
    <n v="3250"/>
    <n v="2551.6999999999998"/>
    <n v="0.78513846153846145"/>
    <x v="1005"/>
  </r>
  <r>
    <x v="0"/>
    <s v="Athletic"/>
    <x v="1"/>
    <s v="Adidas Golf"/>
    <s v="Lace"/>
    <x v="18"/>
    <s v="CS1 Lace 3000mWhite"/>
    <x v="5"/>
    <n v="165045"/>
    <n v="129710.1"/>
    <n v="0.78590747977824238"/>
    <x v="1006"/>
  </r>
  <r>
    <x v="0"/>
    <s v="Athletic"/>
    <x v="1"/>
    <s v="Adidas Golf"/>
    <s v="Lace"/>
    <x v="18"/>
    <s v="CS1 Lace 3000mWhite"/>
    <x v="5"/>
    <n v="27275"/>
    <n v="21432.7"/>
    <n v="0.7858001833180569"/>
    <x v="1007"/>
  </r>
  <r>
    <x v="0"/>
    <s v="Athletic"/>
    <x v="1"/>
    <s v="Adidas Golf"/>
    <s v="Lace"/>
    <x v="18"/>
    <s v="CS1 Lace 3000mWhite"/>
    <x v="5"/>
    <n v="43615"/>
    <n v="34278.1"/>
    <n v="0.78592456723604265"/>
    <x v="1008"/>
  </r>
  <r>
    <x v="0"/>
    <s v="Athletic"/>
    <x v="1"/>
    <s v="Adidas Golf"/>
    <s v="Lace"/>
    <x v="18"/>
    <s v="CS1 Lace 3000mWhite"/>
    <x v="5"/>
    <n v="19240"/>
    <n v="15120.6"/>
    <n v="0.78589397089397095"/>
    <x v="239"/>
  </r>
  <r>
    <x v="0"/>
    <s v="Athletic"/>
    <x v="1"/>
    <s v="Adidas Golf"/>
    <s v="Lace"/>
    <x v="18"/>
    <s v="CS1 Lace 3000mWhite"/>
    <x v="4"/>
    <n v="12715"/>
    <n v="9993.5"/>
    <n v="0.78596146283916635"/>
    <x v="1009"/>
  </r>
  <r>
    <x v="0"/>
    <s v="Athletic"/>
    <x v="1"/>
    <s v="Adidas Golf"/>
    <s v="Lace"/>
    <x v="18"/>
    <s v="CS1 Lace 3000mWhite"/>
    <x v="4"/>
    <n v="4185"/>
    <n v="3286.4"/>
    <n v="0.78528076463560337"/>
    <x v="1010"/>
  </r>
  <r>
    <x v="0"/>
    <s v="Athletic"/>
    <x v="1"/>
    <s v="Adidas Golf"/>
    <s v="Lace"/>
    <x v="18"/>
    <s v="CS1 Lace 3000mWhite"/>
    <x v="4"/>
    <n v="31530"/>
    <n v="24782.3"/>
    <n v="0.78599111956866474"/>
    <x v="1011"/>
  </r>
  <r>
    <x v="0"/>
    <s v="Athletic"/>
    <x v="1"/>
    <s v="Adidas Golf"/>
    <s v="Lace"/>
    <x v="18"/>
    <s v="CS1 Lace 3000mWhite"/>
    <x v="4"/>
    <n v="21510"/>
    <n v="16898.099999999999"/>
    <n v="0.78559274755927466"/>
    <x v="1012"/>
  </r>
  <r>
    <x v="0"/>
    <s v="Athletic"/>
    <x v="1"/>
    <s v="Adidas Golf"/>
    <s v="Lace"/>
    <x v="18"/>
    <s v="CS1 Lace 3000mWhite"/>
    <x v="4"/>
    <n v="17390"/>
    <n v="13667"/>
    <n v="0.78591144335825192"/>
    <x v="1013"/>
  </r>
  <r>
    <x v="0"/>
    <s v="Athletic"/>
    <x v="1"/>
    <s v="Adidas Golf"/>
    <s v="Lace"/>
    <x v="18"/>
    <s v="CS1 Lace 3000mWhite"/>
    <x v="4"/>
    <n v="6160"/>
    <n v="4842.7"/>
    <n v="0.78615259740259735"/>
    <x v="1014"/>
  </r>
  <r>
    <x v="0"/>
    <s v="Athletic"/>
    <x v="1"/>
    <s v="Adidas Golf"/>
    <s v="Lace"/>
    <x v="18"/>
    <s v="CS1 Lace 3000mWhite"/>
    <x v="4"/>
    <n v="43560"/>
    <n v="34238.6"/>
    <n v="0.78601010101010094"/>
    <x v="1015"/>
  </r>
  <r>
    <x v="0"/>
    <s v="Athletic"/>
    <x v="1"/>
    <s v="Adidas Golf"/>
    <s v="Lace"/>
    <x v="18"/>
    <s v="CS1 Lace 3000mWhite"/>
    <x v="4"/>
    <n v="16155"/>
    <n v="12695.3"/>
    <n v="0.78584339213865673"/>
    <x v="1016"/>
  </r>
  <r>
    <x v="0"/>
    <s v="Athletic"/>
    <x v="1"/>
    <s v="Adidas Golf"/>
    <s v="Lace"/>
    <x v="18"/>
    <s v="CS1 Lace 3000mWhite"/>
    <x v="4"/>
    <n v="189095"/>
    <n v="148622.70000000001"/>
    <n v="0.78596842856765126"/>
    <x v="1017"/>
  </r>
  <r>
    <x v="0"/>
    <s v="Athletic"/>
    <x v="1"/>
    <s v="Adidas Golf"/>
    <s v="Lace"/>
    <x v="18"/>
    <s v="CS1 Lace 3000mWhite"/>
    <x v="4"/>
    <n v="10360"/>
    <n v="8144.9"/>
    <n v="0.78618725868725869"/>
    <x v="1018"/>
  </r>
  <r>
    <x v="0"/>
    <s v="Athletic"/>
    <x v="1"/>
    <s v="Adidas Golf"/>
    <s v="Lace"/>
    <x v="18"/>
    <s v="CS1 Lace 3000mWhite"/>
    <x v="4"/>
    <n v="26085"/>
    <n v="20500.5"/>
    <n v="0.78591144335825192"/>
    <x v="1013"/>
  </r>
  <r>
    <x v="0"/>
    <s v="Athletic"/>
    <x v="1"/>
    <s v="Adidas Golf"/>
    <s v="Lace"/>
    <x v="18"/>
    <s v="CS1 Lace 3000mWhite"/>
    <x v="4"/>
    <n v="15275"/>
    <n v="12000.1"/>
    <n v="0.7856039279869067"/>
    <x v="1019"/>
  </r>
  <r>
    <x v="0"/>
    <s v="Athletic"/>
    <x v="1"/>
    <s v="Adidas Golf"/>
    <s v="Lace"/>
    <x v="18"/>
    <s v="CS1 Lace 3000mWhite"/>
    <x v="2"/>
    <n v="16180"/>
    <n v="12719"/>
    <n v="0.78609394313967862"/>
    <x v="1020"/>
  </r>
  <r>
    <x v="0"/>
    <s v="Athletic"/>
    <x v="1"/>
    <s v="Adidas Golf"/>
    <s v="Lace"/>
    <x v="18"/>
    <s v="CS1 Lace 3000mWhite"/>
    <x v="2"/>
    <n v="88620"/>
    <n v="69654.3"/>
    <n v="0.78598849018280303"/>
    <x v="1021"/>
  </r>
  <r>
    <x v="0"/>
    <s v="Athletic"/>
    <x v="1"/>
    <s v="Adidas Golf"/>
    <s v="Lace"/>
    <x v="18"/>
    <s v="CS1 Lace 3000mWhite"/>
    <x v="2"/>
    <n v="43005"/>
    <n v="33804.1"/>
    <n v="0.78605045924892447"/>
    <x v="1022"/>
  </r>
  <r>
    <x v="0"/>
    <s v="Athletic"/>
    <x v="1"/>
    <s v="Adidas Golf"/>
    <s v="Lace"/>
    <x v="18"/>
    <s v="CS1 Lace 3000mWhite"/>
    <x v="2"/>
    <n v="8015"/>
    <n v="6296.3"/>
    <n v="0.78556456643792894"/>
    <x v="1023"/>
  </r>
  <r>
    <x v="0"/>
    <s v="Athletic"/>
    <x v="1"/>
    <s v="Adidas Golf"/>
    <s v="Lace"/>
    <x v="18"/>
    <s v="CS1 Lace 3000mWhite"/>
    <x v="2"/>
    <n v="6780"/>
    <n v="5324.6"/>
    <n v="0.78533923303834818"/>
    <x v="1024"/>
  </r>
  <r>
    <x v="0"/>
    <s v="Athletic"/>
    <x v="1"/>
    <s v="Adidas Golf"/>
    <s v="Lace"/>
    <x v="18"/>
    <s v="CS1 Lace 3000mWhite"/>
    <x v="2"/>
    <n v="24810"/>
    <n v="19497.2"/>
    <n v="0.78586054010479645"/>
    <x v="1025"/>
  </r>
  <r>
    <x v="0"/>
    <s v="Athletic"/>
    <x v="1"/>
    <s v="Adidas Golf"/>
    <s v="Lace"/>
    <x v="18"/>
    <s v="CS1 Lace 3000mWhite"/>
    <x v="2"/>
    <n v="2365"/>
    <n v="1856.5"/>
    <n v="0.78498942917547565"/>
    <x v="1026"/>
  </r>
  <r>
    <x v="0"/>
    <s v="Athletic"/>
    <x v="1"/>
    <s v="Adidas Golf"/>
    <s v="Lace"/>
    <x v="18"/>
    <s v="CS1 Lace 3000mWhite"/>
    <x v="2"/>
    <n v="112000"/>
    <n v="88021.8"/>
    <n v="0.78590892857142858"/>
    <x v="1027"/>
  </r>
  <r>
    <x v="0"/>
    <s v="Athletic"/>
    <x v="1"/>
    <s v="Adidas Golf"/>
    <s v="Lace"/>
    <x v="18"/>
    <s v="CS1 Lace 3000mWhite"/>
    <x v="2"/>
    <n v="23685"/>
    <n v="18612.400000000001"/>
    <n v="0.78583069453240451"/>
    <x v="1028"/>
  </r>
  <r>
    <x v="0"/>
    <s v="Athletic"/>
    <x v="1"/>
    <s v="Adidas Golf"/>
    <s v="Lace"/>
    <x v="18"/>
    <s v="CS1 Lace 3000mWhite"/>
    <x v="2"/>
    <n v="43175"/>
    <n v="33922.6"/>
    <n v="0.78570005790387953"/>
    <x v="1029"/>
  </r>
  <r>
    <x v="0"/>
    <s v="Athletic"/>
    <x v="1"/>
    <s v="Adidas Golf"/>
    <s v="Lace"/>
    <x v="18"/>
    <s v="CS1 Lace 3000mWhite"/>
    <x v="2"/>
    <n v="6975"/>
    <n v="5482.6"/>
    <n v="0.78603584229390688"/>
    <x v="1030"/>
  </r>
  <r>
    <x v="0"/>
    <s v="Athletic"/>
    <x v="1"/>
    <s v="Adidas Golf"/>
    <s v="Lace"/>
    <x v="18"/>
    <s v="CS1 Lace 3000mWhite"/>
    <x v="3"/>
    <n v="19115"/>
    <n v="15017.9"/>
    <n v="0.78566047606591682"/>
    <x v="1031"/>
  </r>
  <r>
    <x v="0"/>
    <s v="Athletic"/>
    <x v="1"/>
    <s v="Adidas Golf"/>
    <s v="Lace"/>
    <x v="18"/>
    <s v="CS1 Lace 3000mWhite"/>
    <x v="3"/>
    <n v="59130"/>
    <n v="46475.7"/>
    <n v="0.78599188229325212"/>
    <x v="1032"/>
  </r>
  <r>
    <x v="0"/>
    <s v="Athletic"/>
    <x v="1"/>
    <s v="Adidas Golf"/>
    <s v="Lace"/>
    <x v="18"/>
    <s v="CS1 Lace 3000mWhite"/>
    <x v="3"/>
    <n v="9810"/>
    <n v="7710.4"/>
    <n v="0.78597349643221204"/>
    <x v="1033"/>
  </r>
  <r>
    <x v="0"/>
    <s v="Athletic"/>
    <x v="1"/>
    <s v="Adidas Golf"/>
    <s v="Lace"/>
    <x v="18"/>
    <s v="CS1 Lace 3000mWhite"/>
    <x v="3"/>
    <n v="79075"/>
    <n v="62141.4"/>
    <n v="0.78585393613657917"/>
    <x v="1034"/>
  </r>
  <r>
    <x v="0"/>
    <s v="Athletic"/>
    <x v="1"/>
    <s v="Adidas Golf"/>
    <s v="Lace"/>
    <x v="18"/>
    <s v="CS1 Lace 3000mWhite"/>
    <x v="3"/>
    <n v="54730"/>
    <n v="43007.6"/>
    <n v="0.78581399598026669"/>
    <x v="1035"/>
  </r>
  <r>
    <x v="0"/>
    <s v="Athletic"/>
    <x v="1"/>
    <s v="Adidas Golf"/>
    <s v="Lace"/>
    <x v="18"/>
    <s v="CS1 Lace 3000mWhite"/>
    <x v="3"/>
    <n v="4870"/>
    <n v="3823.6"/>
    <n v="0.78513347022587265"/>
    <x v="1036"/>
  </r>
  <r>
    <x v="0"/>
    <s v="Athletic"/>
    <x v="1"/>
    <s v="Adidas Golf"/>
    <s v="Lace"/>
    <x v="18"/>
    <s v="CS1 Lace 3000mWhite"/>
    <x v="3"/>
    <n v="4100"/>
    <n v="3223.2"/>
    <n v="0.78614634146341456"/>
    <x v="1037"/>
  </r>
  <r>
    <x v="0"/>
    <s v="Athletic"/>
    <x v="1"/>
    <s v="Callaway Golf Europe"/>
    <s v="Dial"/>
    <x v="37"/>
    <s v="L6 R Tongue Dial B"/>
    <x v="4"/>
    <n v="1285"/>
    <n v="3174.75"/>
    <n v="2.4706225680933853"/>
    <x v="1038"/>
  </r>
  <r>
    <x v="0"/>
    <s v="Athletic"/>
    <x v="1"/>
    <s v="Callaway Golf Europe"/>
    <s v="Dial"/>
    <x v="37"/>
    <s v="L6 R Tongue Dial B"/>
    <x v="4"/>
    <n v="1385"/>
    <n v="3423.75"/>
    <n v="2.4720216606498195"/>
    <x v="1039"/>
  </r>
  <r>
    <x v="0"/>
    <s v="Athletic"/>
    <x v="1"/>
    <s v="Callaway Golf Europe"/>
    <s v="Dial"/>
    <x v="37"/>
    <s v="L6 R Tongue Dial BClr/Black C/426 C/17-000TP"/>
    <x v="5"/>
    <n v="4375"/>
    <n v="10744.5"/>
    <n v="2.4558857142857144"/>
    <x v="1040"/>
  </r>
  <r>
    <x v="0"/>
    <s v="Athletic"/>
    <x v="1"/>
    <s v="Callaway Golf Europe"/>
    <s v="Dial"/>
    <x v="31"/>
    <s v="L6 R Tongue Dial DBlack C"/>
    <x v="5"/>
    <n v="2515"/>
    <n v="5525"/>
    <n v="2.1968190854870775"/>
    <x v="1041"/>
  </r>
  <r>
    <x v="0"/>
    <s v="Athletic"/>
    <x v="1"/>
    <s v="Callaway Golf Global"/>
    <s v="Dial"/>
    <x v="37"/>
    <s v="L6 R Tongue Dial B"/>
    <x v="0"/>
    <n v="2865"/>
    <n v="7096.5"/>
    <n v="2.4769633507853404"/>
    <x v="1042"/>
  </r>
  <r>
    <x v="0"/>
    <s v="Athletic"/>
    <x v="1"/>
    <s v="Callaway Golf Global"/>
    <s v="Dial"/>
    <x v="37"/>
    <s v="L6 R Tongue Dial B"/>
    <x v="0"/>
    <n v="1585"/>
    <n v="3921.75"/>
    <n v="2.4742902208201891"/>
    <x v="1043"/>
  </r>
  <r>
    <x v="0"/>
    <s v="Athletic"/>
    <x v="1"/>
    <s v="Callaway Golf Global"/>
    <s v="Dial"/>
    <x v="37"/>
    <s v="L6 R Tongue Dial B"/>
    <x v="0"/>
    <n v="1410"/>
    <n v="3486"/>
    <n v="2.472340425531915"/>
    <x v="1044"/>
  </r>
  <r>
    <x v="0"/>
    <s v="Athletic"/>
    <x v="1"/>
    <s v="Callaway Golf Global"/>
    <s v="Dial"/>
    <x v="37"/>
    <s v="L6 R Tongue Dial B"/>
    <x v="0"/>
    <n v="11710"/>
    <n v="29008.5"/>
    <n v="2.4772416737830913"/>
    <x v="1045"/>
  </r>
  <r>
    <x v="0"/>
    <s v="Athletic"/>
    <x v="1"/>
    <s v="Callaway Golf Global"/>
    <s v="Dial"/>
    <x v="37"/>
    <s v="L6 R Tongue Dial B"/>
    <x v="0"/>
    <n v="4850"/>
    <n v="12014.25"/>
    <n v="2.4771649484536082"/>
    <x v="1046"/>
  </r>
  <r>
    <x v="0"/>
    <s v="Athletic"/>
    <x v="1"/>
    <s v="Callaway Golf Global"/>
    <s v="Dial"/>
    <x v="37"/>
    <s v="L6 R Tongue Dial B"/>
    <x v="0"/>
    <n v="7090"/>
    <n v="17554.5"/>
    <n v="2.4759520451339916"/>
    <x v="1047"/>
  </r>
  <r>
    <x v="2"/>
    <s v="Athletic"/>
    <x v="0"/>
    <s v="Fila - China"/>
    <s v="Dial"/>
    <x v="1"/>
    <s v="L6 R Eyestay 20mm Dial S1"/>
    <x v="1"/>
    <n v="17790"/>
    <n v="19738.011525927599"/>
    <n v="1.1095003668312309"/>
    <x v="996"/>
  </r>
  <r>
    <x v="2"/>
    <s v="Athletic"/>
    <x v="0"/>
    <s v="Anta"/>
    <s v="Dial"/>
    <x v="34"/>
    <s v="L6 R Tongue Dial M Habu"/>
    <x v="1"/>
    <n v="20100"/>
    <n v="18521.721356582399"/>
    <n v="0.92147867445683573"/>
    <x v="1048"/>
  </r>
  <r>
    <x v="0"/>
    <s v="Athletic"/>
    <x v="1"/>
    <s v="FootJoy"/>
    <s v="Bayonet"/>
    <x v="0"/>
    <s v="L6 Bayonet Heel"/>
    <x v="4"/>
    <n v="40000"/>
    <n v="5200"/>
    <n v="0.13"/>
    <x v="0"/>
  </r>
  <r>
    <x v="0"/>
    <s v="Athletic"/>
    <x v="1"/>
    <s v="FootJoy"/>
    <s v="Bayonet"/>
    <x v="0"/>
    <s v="L6 Bayonet Heel"/>
    <x v="4"/>
    <n v="21000"/>
    <n v="2730"/>
    <n v="0.13"/>
    <x v="0"/>
  </r>
  <r>
    <x v="0"/>
    <s v="Athletic"/>
    <x v="1"/>
    <s v="FootJoy"/>
    <s v="Bayonet"/>
    <x v="0"/>
    <s v="L6 Bayonet Heel"/>
    <x v="4"/>
    <n v="31500"/>
    <n v="4095"/>
    <n v="0.13"/>
    <x v="0"/>
  </r>
  <r>
    <x v="0"/>
    <s v="Athletic"/>
    <x v="1"/>
    <s v="FootJoy"/>
    <s v="Bayonet"/>
    <x v="0"/>
    <s v="L6 Bayonet Heel"/>
    <x v="4"/>
    <n v="15000"/>
    <n v="1950"/>
    <n v="0.13"/>
    <x v="0"/>
  </r>
  <r>
    <x v="0"/>
    <s v="Athletic"/>
    <x v="1"/>
    <s v="FootJoy"/>
    <s v="Bayonet"/>
    <x v="0"/>
    <s v="L6 Bayonet Heel"/>
    <x v="4"/>
    <n v="19500"/>
    <n v="2535"/>
    <n v="0.13"/>
    <x v="0"/>
  </r>
  <r>
    <x v="0"/>
    <s v="Athletic"/>
    <x v="1"/>
    <s v="FootJoy"/>
    <s v="Bayonet"/>
    <x v="0"/>
    <s v="L6 Bayonet Heel"/>
    <x v="4"/>
    <n v="23500"/>
    <n v="3055"/>
    <n v="0.13"/>
    <x v="0"/>
  </r>
  <r>
    <x v="0"/>
    <s v="Athletic"/>
    <x v="1"/>
    <s v="FootJoy"/>
    <s v="Bayonet"/>
    <x v="0"/>
    <s v="L6 Bayonet Heel"/>
    <x v="2"/>
    <n v="11500"/>
    <n v="1495"/>
    <n v="0.13"/>
    <x v="0"/>
  </r>
  <r>
    <x v="0"/>
    <s v="Athletic"/>
    <x v="1"/>
    <s v="FootJoy"/>
    <s v="Bayonet"/>
    <x v="0"/>
    <s v="L6 Bayonet Heel"/>
    <x v="2"/>
    <n v="22500"/>
    <n v="2925"/>
    <n v="0.13"/>
    <x v="0"/>
  </r>
  <r>
    <x v="0"/>
    <s v="Athletic"/>
    <x v="1"/>
    <s v="FootJoy"/>
    <s v="Bayonet"/>
    <x v="0"/>
    <s v="L6 Bayonet Heel"/>
    <x v="2"/>
    <n v="16000"/>
    <n v="2080"/>
    <n v="0.13"/>
    <x v="0"/>
  </r>
  <r>
    <x v="0"/>
    <s v="Athletic"/>
    <x v="1"/>
    <s v="FootJoy"/>
    <s v="Bayonet"/>
    <x v="0"/>
    <s v="L6 Bayonet Heel"/>
    <x v="2"/>
    <n v="3500"/>
    <n v="455"/>
    <n v="0.13"/>
    <x v="0"/>
  </r>
  <r>
    <x v="0"/>
    <s v="Athletic"/>
    <x v="1"/>
    <s v="FootJoy"/>
    <s v="Bayonet"/>
    <x v="0"/>
    <s v="L6 Bayonet Heel"/>
    <x v="2"/>
    <n v="31500"/>
    <n v="4095"/>
    <n v="0.13"/>
    <x v="0"/>
  </r>
  <r>
    <x v="0"/>
    <s v="Athletic"/>
    <x v="1"/>
    <s v="FootJoy"/>
    <s v="Bayonet"/>
    <x v="0"/>
    <s v="L6 Bayonet Heel"/>
    <x v="2"/>
    <n v="24000"/>
    <n v="3120"/>
    <n v="0.13"/>
    <x v="0"/>
  </r>
  <r>
    <x v="0"/>
    <s v="Athletic"/>
    <x v="1"/>
    <s v="FootJoy"/>
    <s v="Bayonet"/>
    <x v="0"/>
    <s v="L6 Bayonet Heel"/>
    <x v="2"/>
    <n v="17000"/>
    <n v="2210"/>
    <n v="0.13"/>
    <x v="0"/>
  </r>
  <r>
    <x v="0"/>
    <s v="Athletic"/>
    <x v="1"/>
    <s v="FootJoy"/>
    <s v="Bayonet"/>
    <x v="0"/>
    <s v="L6 Bayonet Heel"/>
    <x v="2"/>
    <n v="16500"/>
    <n v="2145"/>
    <n v="0.13"/>
    <x v="0"/>
  </r>
  <r>
    <x v="0"/>
    <s v="Athletic"/>
    <x v="1"/>
    <s v="FootJoy"/>
    <s v="Bayonet"/>
    <x v="0"/>
    <s v="L6 Bayonet Heel"/>
    <x v="2"/>
    <n v="20500"/>
    <n v="2665"/>
    <n v="0.13"/>
    <x v="0"/>
  </r>
  <r>
    <x v="0"/>
    <s v="Athletic"/>
    <x v="1"/>
    <s v="FootJoy"/>
    <s v="Bayonet"/>
    <x v="0"/>
    <s v="L6 Bayonet Heel"/>
    <x v="2"/>
    <n v="125500"/>
    <n v="16315"/>
    <n v="0.13"/>
    <x v="0"/>
  </r>
  <r>
    <x v="0"/>
    <s v="Athletic"/>
    <x v="1"/>
    <s v="FootJoy"/>
    <s v="Bayonet"/>
    <x v="0"/>
    <s v="L6 Bayonet Heel"/>
    <x v="2"/>
    <n v="35500"/>
    <n v="4615"/>
    <n v="0.13"/>
    <x v="0"/>
  </r>
  <r>
    <x v="0"/>
    <s v="Athletic"/>
    <x v="1"/>
    <s v="FootJoy"/>
    <s v="Bayonet"/>
    <x v="0"/>
    <s v="L6 Bayonet Heel"/>
    <x v="2"/>
    <n v="23500"/>
    <n v="3055"/>
    <n v="0.13"/>
    <x v="0"/>
  </r>
  <r>
    <x v="0"/>
    <s v="Athletic"/>
    <x v="1"/>
    <s v="FootJoy"/>
    <s v="Bayonet"/>
    <x v="0"/>
    <s v="L6 Bayonet Heel"/>
    <x v="3"/>
    <n v="34000"/>
    <n v="4420"/>
    <n v="0.13"/>
    <x v="0"/>
  </r>
  <r>
    <x v="0"/>
    <s v="Athletic"/>
    <x v="1"/>
    <s v="FootJoy"/>
    <s v="Bayonet"/>
    <x v="0"/>
    <s v="L6 Bayonet Heel"/>
    <x v="3"/>
    <n v="11000"/>
    <n v="1430"/>
    <n v="0.13"/>
    <x v="0"/>
  </r>
  <r>
    <x v="0"/>
    <s v="Athletic"/>
    <x v="1"/>
    <s v="FootJoy"/>
    <s v="Bayonet"/>
    <x v="0"/>
    <s v="L6 Bayonet Heel"/>
    <x v="3"/>
    <n v="19500"/>
    <n v="2535"/>
    <n v="0.13"/>
    <x v="0"/>
  </r>
  <r>
    <x v="0"/>
    <s v="Athletic"/>
    <x v="1"/>
    <s v="FootJoy"/>
    <s v="Bayonet"/>
    <x v="0"/>
    <s v="L6 Bayonet Heel"/>
    <x v="3"/>
    <n v="12500"/>
    <n v="1625"/>
    <n v="0.13"/>
    <x v="0"/>
  </r>
  <r>
    <x v="0"/>
    <s v="Athletic"/>
    <x v="1"/>
    <s v="FootJoy"/>
    <s v="Bayonet"/>
    <x v="0"/>
    <s v="L6 Bayonet Heel"/>
    <x v="3"/>
    <n v="4000"/>
    <n v="520"/>
    <n v="0.13"/>
    <x v="0"/>
  </r>
  <r>
    <x v="0"/>
    <s v="Athletic"/>
    <x v="1"/>
    <s v="FootJoy"/>
    <s v="Bayonet"/>
    <x v="0"/>
    <s v="L6 Bayonet Heel"/>
    <x v="3"/>
    <n v="7500"/>
    <n v="975"/>
    <n v="0.13"/>
    <x v="0"/>
  </r>
  <r>
    <x v="0"/>
    <s v="Athletic"/>
    <x v="1"/>
    <s v="FootJoy"/>
    <s v="Bayonet"/>
    <x v="0"/>
    <s v="L6 Bayonet Heel"/>
    <x v="3"/>
    <n v="9500"/>
    <n v="1235"/>
    <n v="0.13"/>
    <x v="0"/>
  </r>
  <r>
    <x v="0"/>
    <s v="Athletic"/>
    <x v="1"/>
    <s v="FootJoy"/>
    <s v="Bayonet"/>
    <x v="0"/>
    <s v="L6 Bayonet Heel"/>
    <x v="3"/>
    <n v="5500"/>
    <n v="715"/>
    <n v="0.13"/>
    <x v="0"/>
  </r>
  <r>
    <x v="0"/>
    <s v="Athletic"/>
    <x v="1"/>
    <s v="FootJoy"/>
    <s v="Bayonet"/>
    <x v="0"/>
    <s v="L6 Bayonet Heel"/>
    <x v="3"/>
    <n v="4500"/>
    <n v="585"/>
    <n v="0.13"/>
    <x v="0"/>
  </r>
  <r>
    <x v="0"/>
    <s v="Athletic"/>
    <x v="1"/>
    <s v="FootJoy"/>
    <s v="Bayonet"/>
    <x v="0"/>
    <s v="L6 Bayonet Heel"/>
    <x v="3"/>
    <n v="27000"/>
    <n v="3510"/>
    <n v="0.13"/>
    <x v="0"/>
  </r>
  <r>
    <x v="0"/>
    <s v="Athletic"/>
    <x v="1"/>
    <s v="FootJoy"/>
    <s v="Bayonet"/>
    <x v="0"/>
    <s v="L6 Bayonet Heel"/>
    <x v="3"/>
    <n v="37000"/>
    <n v="4810"/>
    <n v="0.13"/>
    <x v="0"/>
  </r>
  <r>
    <x v="0"/>
    <s v="Athletic"/>
    <x v="1"/>
    <s v="FootJoy"/>
    <s v="Bayonet"/>
    <x v="0"/>
    <s v="L6 Bayonet Heel"/>
    <x v="3"/>
    <n v="33500"/>
    <n v="4355"/>
    <n v="0.13"/>
    <x v="0"/>
  </r>
  <r>
    <x v="0"/>
    <s v="Athletic"/>
    <x v="1"/>
    <s v="FootJoy"/>
    <s v="Bayonet"/>
    <x v="0"/>
    <s v="L6 Bayonet Heel"/>
    <x v="0"/>
    <n v="16000"/>
    <n v="2080"/>
    <n v="0.13"/>
    <x v="0"/>
  </r>
  <r>
    <x v="0"/>
    <s v="Athletic"/>
    <x v="1"/>
    <s v="FootJoy"/>
    <s v="Bayonet"/>
    <x v="0"/>
    <s v="L6 Bayonet Heel"/>
    <x v="0"/>
    <n v="12500"/>
    <n v="1625"/>
    <n v="0.13"/>
    <x v="0"/>
  </r>
  <r>
    <x v="0"/>
    <s v="Athletic"/>
    <x v="1"/>
    <s v="FootJoy"/>
    <s v="Bayonet"/>
    <x v="0"/>
    <s v="L6 Bayonet Heel"/>
    <x v="0"/>
    <n v="20500"/>
    <n v="2665"/>
    <n v="0.13"/>
    <x v="0"/>
  </r>
  <r>
    <x v="0"/>
    <s v="Athletic"/>
    <x v="1"/>
    <s v="FootJoy"/>
    <s v="Bayonet"/>
    <x v="0"/>
    <s v="L6 Bayonet Heel"/>
    <x v="0"/>
    <n v="9500"/>
    <n v="1235"/>
    <n v="0.13"/>
    <x v="0"/>
  </r>
  <r>
    <x v="0"/>
    <s v="Athletic"/>
    <x v="1"/>
    <s v="FootJoy"/>
    <s v="Bayonet"/>
    <x v="0"/>
    <s v="L6 Bayonet Heel"/>
    <x v="0"/>
    <n v="15500"/>
    <n v="2015"/>
    <n v="0.13"/>
    <x v="0"/>
  </r>
  <r>
    <x v="0"/>
    <s v="Athletic"/>
    <x v="1"/>
    <s v="FootJoy"/>
    <s v="Bayonet"/>
    <x v="0"/>
    <s v="L6 Bayonet Heel"/>
    <x v="0"/>
    <n v="4000"/>
    <n v="520"/>
    <n v="0.13"/>
    <x v="0"/>
  </r>
  <r>
    <x v="0"/>
    <s v="Athletic"/>
    <x v="1"/>
    <s v="FootJoy"/>
    <s v="Bayonet"/>
    <x v="0"/>
    <s v="L6 Bayonet Heel"/>
    <x v="0"/>
    <n v="10500"/>
    <n v="1365"/>
    <n v="0.13"/>
    <x v="0"/>
  </r>
  <r>
    <x v="0"/>
    <s v="Athletic"/>
    <x v="1"/>
    <s v="FootJoy"/>
    <s v="Bayonet"/>
    <x v="0"/>
    <s v="L6 Bayonet Heel"/>
    <x v="0"/>
    <n v="8000"/>
    <n v="1040"/>
    <n v="0.13"/>
    <x v="0"/>
  </r>
  <r>
    <x v="0"/>
    <s v="Athletic"/>
    <x v="1"/>
    <s v="FootJoy"/>
    <s v="Bayonet"/>
    <x v="0"/>
    <s v="L6 Bayonet Heel"/>
    <x v="0"/>
    <n v="5000"/>
    <n v="650"/>
    <n v="0.13"/>
    <x v="0"/>
  </r>
  <r>
    <x v="0"/>
    <s v="Athletic"/>
    <x v="1"/>
    <s v="FootJoy"/>
    <s v="Bayonet"/>
    <x v="0"/>
    <s v="L6 Bayonet Heel"/>
    <x v="0"/>
    <n v="4000"/>
    <n v="520"/>
    <n v="0.13"/>
    <x v="0"/>
  </r>
  <r>
    <x v="0"/>
    <s v="Athletic"/>
    <x v="1"/>
    <s v="FootJoy"/>
    <s v="Bayonet"/>
    <x v="0"/>
    <s v="L6 Bayonet Heel"/>
    <x v="0"/>
    <n v="3500"/>
    <n v="455"/>
    <n v="0.13"/>
    <x v="0"/>
  </r>
  <r>
    <x v="0"/>
    <s v="Athletic"/>
    <x v="1"/>
    <s v="FootJoy"/>
    <s v="Bayonet"/>
    <x v="0"/>
    <s v="L6 Bayonet Heel"/>
    <x v="0"/>
    <n v="5500"/>
    <n v="715"/>
    <n v="0.13"/>
    <x v="0"/>
  </r>
  <r>
    <x v="2"/>
    <s v="Athletic"/>
    <x v="0"/>
    <s v="Anta"/>
    <s v="Dial"/>
    <x v="34"/>
    <s v="L6 R Tongue Dial M Habu"/>
    <x v="1"/>
    <n v="20310"/>
    <n v="18119.9154109271"/>
    <n v="0.89216717926770561"/>
    <x v="1049"/>
  </r>
  <r>
    <x v="2"/>
    <s v="Athletic"/>
    <x v="0"/>
    <s v="Anta"/>
    <s v="Dial"/>
    <x v="34"/>
    <s v="L6 R Tongue Dial M Habu"/>
    <x v="1"/>
    <n v="22351"/>
    <n v="17553.77880349"/>
    <n v="0.78536883376537969"/>
    <x v="1050"/>
  </r>
  <r>
    <x v="2"/>
    <s v="Athletic"/>
    <x v="0"/>
    <s v="Anta"/>
    <s v="Dial"/>
    <x v="34"/>
    <s v="L6 R Tongue Dial M Habu"/>
    <x v="1"/>
    <n v="20230"/>
    <n v="17433.7947889551"/>
    <n v="0.86177927775358876"/>
    <x v="1051"/>
  </r>
  <r>
    <x v="2"/>
    <s v="Athletic"/>
    <x v="0"/>
    <s v="Fila - China"/>
    <s v="Dial"/>
    <x v="1"/>
    <s v="L6 R Tongue Dial S1"/>
    <x v="1"/>
    <n v="15180"/>
    <n v="16838.642601215"/>
    <n v="1.1092649934924244"/>
    <x v="1052"/>
  </r>
  <r>
    <x v="2"/>
    <s v="Athletic"/>
    <x v="0"/>
    <s v="Anta"/>
    <s v="Dial"/>
    <x v="34"/>
    <s v="L6 R Tongue Dial M Habu"/>
    <x v="1"/>
    <n v="20100"/>
    <n v="16558.711778541699"/>
    <n v="0.82381650639510939"/>
    <x v="1053"/>
  </r>
  <r>
    <x v="0"/>
    <s v="Athletic"/>
    <x v="1"/>
    <s v="FootJoy"/>
    <s v="Bayonet"/>
    <x v="0"/>
    <s v="L6 Bayonet Heel"/>
    <x v="0"/>
    <n v="500"/>
    <n v="65"/>
    <n v="0.13"/>
    <x v="0"/>
  </r>
  <r>
    <x v="0"/>
    <s v="Athletic"/>
    <x v="1"/>
    <s v="FootJoy"/>
    <s v="Bayonet"/>
    <x v="0"/>
    <s v="L6 Bayonet Heel"/>
    <x v="0"/>
    <n v="2500"/>
    <n v="325"/>
    <n v="0.13"/>
    <x v="0"/>
  </r>
  <r>
    <x v="0"/>
    <s v="Athletic"/>
    <x v="1"/>
    <s v="FootJoy"/>
    <s v="Bayonet"/>
    <x v="0"/>
    <s v="L6 Bayonet Heel"/>
    <x v="0"/>
    <n v="11000"/>
    <n v="1430"/>
    <n v="0.13"/>
    <x v="0"/>
  </r>
  <r>
    <x v="0"/>
    <s v="Athletic"/>
    <x v="1"/>
    <s v="FootJoy"/>
    <s v="Bayonet"/>
    <x v="0"/>
    <s v="L6 Bayonet Heel"/>
    <x v="0"/>
    <n v="4000"/>
    <n v="520"/>
    <n v="0.13"/>
    <x v="0"/>
  </r>
  <r>
    <x v="0"/>
    <s v="Athletic"/>
    <x v="1"/>
    <s v="FootJoy"/>
    <s v="Bayonet"/>
    <x v="0"/>
    <s v="L6 Bayonet Heel"/>
    <x v="0"/>
    <n v="25500"/>
    <n v="3315"/>
    <n v="0.13"/>
    <x v="0"/>
  </r>
  <r>
    <x v="0"/>
    <s v="Athletic"/>
    <x v="1"/>
    <s v="FootJoy"/>
    <s v="Bayonet"/>
    <x v="0"/>
    <s v="L6 Bayonet Heel"/>
    <x v="0"/>
    <n v="4000"/>
    <n v="520"/>
    <n v="0.13"/>
    <x v="0"/>
  </r>
  <r>
    <x v="2"/>
    <s v="Athletic"/>
    <x v="0"/>
    <s v="Anta"/>
    <s v="Dial"/>
    <x v="34"/>
    <s v="L6 R Tongue Dial M Habu"/>
    <x v="1"/>
    <n v="18595"/>
    <n v="16490.4597019262"/>
    <n v="0.88682224801969345"/>
    <x v="1054"/>
  </r>
  <r>
    <x v="2"/>
    <s v="Athletic"/>
    <x v="0"/>
    <s v="Anta"/>
    <s v="Dial"/>
    <x v="34"/>
    <s v="L6 R Tongue Dial M Habu"/>
    <x v="1"/>
    <n v="17840"/>
    <n v="16438.027703966902"/>
    <n v="0.92141410896675457"/>
    <x v="1055"/>
  </r>
  <r>
    <x v="2"/>
    <s v="Athletic"/>
    <x v="0"/>
    <s v="Prospecs"/>
    <s v="Dial"/>
    <x v="1"/>
    <s v="L6 R Eyestay 20mm Dial S1"/>
    <x v="1"/>
    <n v="14070"/>
    <n v="16380"/>
    <n v="1.164179104477612"/>
    <x v="1056"/>
  </r>
  <r>
    <x v="2"/>
    <s v="Athletic"/>
    <x v="1"/>
    <s v="Bridgestone Golf"/>
    <s v="Dial"/>
    <x v="8"/>
    <s v="L6 L Eyestay 20mm Dial E"/>
    <x v="1"/>
    <n v="11940"/>
    <n v="15912.5"/>
    <n v="1.3327051926298157"/>
    <x v="1057"/>
  </r>
  <r>
    <x v="2"/>
    <s v="Athletic"/>
    <x v="1"/>
    <s v="Bridgestone Golf"/>
    <s v="Dial"/>
    <x v="8"/>
    <s v="L6 R Eyestay 20mm Dial E"/>
    <x v="1"/>
    <n v="11940"/>
    <n v="15912.5"/>
    <n v="1.3327051926298157"/>
    <x v="1057"/>
  </r>
  <r>
    <x v="2"/>
    <s v="Athletic"/>
    <x v="0"/>
    <s v="Anta"/>
    <s v="Dial"/>
    <x v="34"/>
    <s v="L6 R Tongue Dial M Habu"/>
    <x v="1"/>
    <n v="19053"/>
    <n v="15876.834461394001"/>
    <n v="0.83329840242450015"/>
    <x v="1058"/>
  </r>
  <r>
    <x v="2"/>
    <s v="Athletic"/>
    <x v="0"/>
    <s v="Anta"/>
    <s v="Dial"/>
    <x v="34"/>
    <s v="L6 R Tongue Dial M Habu"/>
    <x v="1"/>
    <n v="18542"/>
    <n v="15276.781255653999"/>
    <n v="0.82390148072775315"/>
    <x v="1059"/>
  </r>
  <r>
    <x v="2"/>
    <s v="Athletic"/>
    <x v="0"/>
    <s v="Anta"/>
    <s v="Dial"/>
    <x v="34"/>
    <s v="L6 R Tongue Dial M Habu"/>
    <x v="1"/>
    <n v="18901"/>
    <n v="15033.673635139001"/>
    <n v="0.79539038332040635"/>
    <x v="1060"/>
  </r>
  <r>
    <x v="2"/>
    <s v="Athletic"/>
    <x v="0"/>
    <s v="Anta"/>
    <s v="Dial"/>
    <x v="34"/>
    <s v="L6 R Tongue Dial M Habu"/>
    <x v="1"/>
    <n v="15453"/>
    <n v="14238.732928727"/>
    <n v="0.92142191993315214"/>
    <x v="1061"/>
  </r>
  <r>
    <x v="2"/>
    <s v="Athletic"/>
    <x v="0"/>
    <s v="Anta"/>
    <s v="Dial"/>
    <x v="34"/>
    <s v="L6 R Tongue Dial M Habu"/>
    <x v="1"/>
    <n v="15240"/>
    <n v="14084.102179997"/>
    <n v="0.92415368635150918"/>
    <x v="1062"/>
  </r>
  <r>
    <x v="2"/>
    <s v="Athletic"/>
    <x v="0"/>
    <s v="Fila - China"/>
    <s v="Dial"/>
    <x v="1"/>
    <s v="L6 L Eyestay 20mm Dial S1"/>
    <x v="1"/>
    <n v="12515"/>
    <n v="13975.1705772684"/>
    <n v="1.1166736378160926"/>
    <x v="1063"/>
  </r>
  <r>
    <x v="2"/>
    <s v="Athletic"/>
    <x v="0"/>
    <s v="Fila - China"/>
    <s v="Dial"/>
    <x v="1"/>
    <s v="L6 R Eyestay 20mm Dial S1"/>
    <x v="1"/>
    <n v="12515"/>
    <n v="13975.1705772684"/>
    <n v="1.1166736378160926"/>
    <x v="1063"/>
  </r>
  <r>
    <x v="2"/>
    <s v="Athletic"/>
    <x v="0"/>
    <s v="Fila - China"/>
    <s v="Dial"/>
    <x v="1"/>
    <s v="L6 R Tongue Dial S1"/>
    <x v="1"/>
    <n v="12290"/>
    <n v="13633.2898327202"/>
    <n v="1.1092994168201953"/>
    <x v="1064"/>
  </r>
  <r>
    <x v="2"/>
    <s v="Athletic"/>
    <x v="0"/>
    <s v="Fila - China"/>
    <s v="Dial"/>
    <x v="1"/>
    <s v="L6 R Tongue Dial S1"/>
    <x v="1"/>
    <n v="11710"/>
    <n v="13513.0899278912"/>
    <n v="1.1539786445679932"/>
    <x v="1065"/>
  </r>
  <r>
    <x v="0"/>
    <s v="Athletic"/>
    <x v="1"/>
    <s v="FootJoy"/>
    <s v="Bayonet"/>
    <x v="0"/>
    <s v="L6 Bayonet Heel"/>
    <x v="0"/>
    <n v="2000"/>
    <n v="260"/>
    <n v="0.13"/>
    <x v="0"/>
  </r>
  <r>
    <x v="0"/>
    <s v="Athletic"/>
    <x v="1"/>
    <s v="FootJoy"/>
    <s v="Bayonet"/>
    <x v="0"/>
    <s v="L6 Bayonet Heel"/>
    <x v="0"/>
    <n v="3500"/>
    <n v="455"/>
    <n v="0.13"/>
    <x v="0"/>
  </r>
  <r>
    <x v="0"/>
    <s v="Athletic"/>
    <x v="1"/>
    <s v="FootJoy"/>
    <s v="Bayonet"/>
    <x v="0"/>
    <s v="L6 Bayonet Heel"/>
    <x v="0"/>
    <n v="1000"/>
    <n v="130"/>
    <n v="0.13"/>
    <x v="0"/>
  </r>
  <r>
    <x v="2"/>
    <s v="Athletic"/>
    <x v="0"/>
    <s v="Fila - China"/>
    <s v="Dial"/>
    <x v="1"/>
    <s v="L6 R Tongue Dial S1"/>
    <x v="1"/>
    <n v="11760"/>
    <n v="13047.160161206401"/>
    <n v="1.1094523946604082"/>
    <x v="1066"/>
  </r>
  <r>
    <x v="2"/>
    <s v="Athletic"/>
    <x v="0"/>
    <s v="Anta"/>
    <s v="Dial"/>
    <x v="34"/>
    <s v="L6 R Tongue Dial M Habu"/>
    <x v="1"/>
    <n v="15355"/>
    <n v="12957.201328745899"/>
    <n v="0.84384248314854438"/>
    <x v="1067"/>
  </r>
  <r>
    <x v="2"/>
    <s v="Athletic"/>
    <x v="0"/>
    <s v="Fila - China"/>
    <s v="Dial"/>
    <x v="1"/>
    <s v="L6 R Tongue Dial S1"/>
    <x v="1"/>
    <n v="10541"/>
    <n v="12270.090092922999"/>
    <n v="1.1640347303788066"/>
    <x v="1068"/>
  </r>
  <r>
    <x v="2"/>
    <s v="Athletic"/>
    <x v="0"/>
    <s v="Anta"/>
    <s v="Dial"/>
    <x v="34"/>
    <s v="L6 R Tongue Dial M Habu"/>
    <x v="1"/>
    <n v="15103"/>
    <n v="12046.020294002999"/>
    <n v="0.79759122651148773"/>
    <x v="1069"/>
  </r>
  <r>
    <x v="2"/>
    <s v="Athletic"/>
    <x v="0"/>
    <s v="Anta"/>
    <s v="Dial"/>
    <x v="34"/>
    <s v="L6 R Tongue Dial M Habu"/>
    <x v="1"/>
    <n v="13370"/>
    <n v="11930.439354719299"/>
    <n v="0.89232904672545243"/>
    <x v="1070"/>
  </r>
  <r>
    <x v="2"/>
    <s v="Athletic"/>
    <x v="0"/>
    <s v="Prospecs"/>
    <s v="Dial"/>
    <x v="1"/>
    <s v="L6 R Eyestay 20mm Dial S1"/>
    <x v="1"/>
    <n v="10050"/>
    <n v="11700"/>
    <n v="1.164179104477612"/>
    <x v="1056"/>
  </r>
  <r>
    <x v="2"/>
    <s v="Athletic"/>
    <x v="0"/>
    <s v="Fila - China"/>
    <s v="Dial"/>
    <x v="1"/>
    <s v="L6 R Tongue Dial S1"/>
    <x v="1"/>
    <n v="10050"/>
    <n v="11550.569929437201"/>
    <n v="1.1493104407400199"/>
    <x v="1071"/>
  </r>
  <r>
    <x v="2"/>
    <s v="Athletic"/>
    <x v="0"/>
    <s v="Prospecs"/>
    <s v="Dial"/>
    <x v="1"/>
    <s v="L6 R Eyestay 20mm Dial S1"/>
    <x v="1"/>
    <n v="10050"/>
    <n v="11500"/>
    <n v="1.144278606965174"/>
    <x v="889"/>
  </r>
  <r>
    <x v="2"/>
    <s v="Athletic"/>
    <x v="0"/>
    <s v="Fila - China"/>
    <s v="Dial"/>
    <x v="1"/>
    <s v="L6 L Eyestay 20mm Dial S1"/>
    <x v="1"/>
    <n v="10305"/>
    <n v="11430.774706370799"/>
    <n v="1.1092454833935759"/>
    <x v="1072"/>
  </r>
  <r>
    <x v="2"/>
    <s v="Athletic"/>
    <x v="0"/>
    <s v="Fila - China"/>
    <s v="Dial"/>
    <x v="1"/>
    <s v="L6 R Eyestay 20mm Dial S1"/>
    <x v="1"/>
    <n v="10305"/>
    <n v="11430.774706370799"/>
    <n v="1.1092454833935759"/>
    <x v="1072"/>
  </r>
  <r>
    <x v="0"/>
    <s v="Athletic"/>
    <x v="1"/>
    <s v="FootJoy"/>
    <s v="Bayonet"/>
    <x v="0"/>
    <s v="L6 Bayonet Heel"/>
    <x v="0"/>
    <n v="1500"/>
    <n v="195"/>
    <n v="0.13"/>
    <x v="0"/>
  </r>
  <r>
    <x v="0"/>
    <s v="Athletic"/>
    <x v="1"/>
    <s v="FootJoy"/>
    <s v="Bayonet"/>
    <x v="0"/>
    <s v="L6 Bayonet Heel"/>
    <x v="0"/>
    <n v="1000"/>
    <n v="130"/>
    <n v="0.13"/>
    <x v="0"/>
  </r>
  <r>
    <x v="2"/>
    <s v="Athletic"/>
    <x v="0"/>
    <s v="Anta"/>
    <s v="Dial"/>
    <x v="34"/>
    <s v="L6 R Tongue Dial M Habu"/>
    <x v="1"/>
    <n v="13270"/>
    <n v="11197.057776723201"/>
    <n v="0.84378732303867376"/>
    <x v="1073"/>
  </r>
  <r>
    <x v="2"/>
    <s v="Athletic"/>
    <x v="1"/>
    <s v="Bridgestone Golf"/>
    <s v="Dial"/>
    <x v="8"/>
    <s v="L6 L Eyestay 20mm Dial E"/>
    <x v="1"/>
    <n v="7770"/>
    <n v="10506"/>
    <n v="1.3521235521235522"/>
    <x v="1074"/>
  </r>
  <r>
    <x v="2"/>
    <s v="Athletic"/>
    <x v="1"/>
    <s v="Bridgestone Golf"/>
    <s v="Dial"/>
    <x v="8"/>
    <s v="L6 R Eyestay 20mm Dial E"/>
    <x v="1"/>
    <n v="7770"/>
    <n v="10506"/>
    <n v="1.3521235521235522"/>
    <x v="1074"/>
  </r>
  <r>
    <x v="2"/>
    <s v="Athletic"/>
    <x v="0"/>
    <s v="Fila - China"/>
    <s v="Dial"/>
    <x v="1"/>
    <s v="L6 L Eyestay 20mm Dial S1"/>
    <x v="1"/>
    <n v="9500"/>
    <n v="10405.894893713799"/>
    <n v="1.0953573572330315"/>
    <x v="1075"/>
  </r>
  <r>
    <x v="2"/>
    <s v="Athletic"/>
    <x v="0"/>
    <s v="Fila - China"/>
    <s v="Dial"/>
    <x v="1"/>
    <s v="L6 R Eyestay 20mm Dial S1"/>
    <x v="1"/>
    <n v="9500"/>
    <n v="10405.894893713799"/>
    <n v="1.0953573572330315"/>
    <x v="1075"/>
  </r>
  <r>
    <x v="2"/>
    <s v="Athletic"/>
    <x v="0"/>
    <s v="Fila - China"/>
    <s v="Dial"/>
    <x v="1"/>
    <s v="L6 L Eyestay 20mm Dial S1"/>
    <x v="1"/>
    <n v="8845"/>
    <n v="10207.3125635573"/>
    <n v="1.1540206403117355"/>
    <x v="1076"/>
  </r>
  <r>
    <x v="2"/>
    <s v="Athletic"/>
    <x v="0"/>
    <s v="Fila - China"/>
    <s v="Dial"/>
    <x v="1"/>
    <s v="L6 R Eyestay 20mm Dial S1"/>
    <x v="1"/>
    <n v="8845"/>
    <n v="10207.3125635573"/>
    <n v="1.1540206403117355"/>
    <x v="1076"/>
  </r>
  <r>
    <x v="2"/>
    <s v="Athletic"/>
    <x v="0"/>
    <s v="Prospecs"/>
    <s v="Dial"/>
    <x v="1"/>
    <s v="L6 R Eyestay 20mm Dial S1"/>
    <x v="1"/>
    <n v="8040"/>
    <n v="9360"/>
    <n v="1.164179104477612"/>
    <x v="1056"/>
  </r>
  <r>
    <x v="0"/>
    <s v="Athletic"/>
    <x v="1"/>
    <s v="FootJoy"/>
    <s v="Bayonet"/>
    <x v="0"/>
    <s v="L6 Bayonet Heel"/>
    <x v="0"/>
    <n v="2000"/>
    <n v="260"/>
    <n v="0.13"/>
    <x v="0"/>
  </r>
  <r>
    <x v="0"/>
    <s v="Athletic"/>
    <x v="1"/>
    <s v="FootJoy"/>
    <s v="Bayonet"/>
    <x v="0"/>
    <s v="L6 Bayonet Heel"/>
    <x v="0"/>
    <n v="1500"/>
    <n v="195"/>
    <n v="0.13"/>
    <x v="0"/>
  </r>
  <r>
    <x v="2"/>
    <s v="Athletic"/>
    <x v="0"/>
    <s v="Prospecs"/>
    <s v="Dial"/>
    <x v="1"/>
    <s v="L6 R Eyestay 20mm Dial S1"/>
    <x v="1"/>
    <n v="8040"/>
    <n v="8960"/>
    <n v="1.1144278606965174"/>
    <x v="1077"/>
  </r>
  <r>
    <x v="2"/>
    <s v="Athletic"/>
    <x v="0"/>
    <s v="Anta"/>
    <s v="Dial"/>
    <x v="34"/>
    <s v="L6 R Tongue Dial M Habu"/>
    <x v="1"/>
    <n v="10150"/>
    <n v="8871.6902550939994"/>
    <n v="0.87405815321123148"/>
    <x v="1078"/>
  </r>
  <r>
    <x v="2"/>
    <s v="Athletic"/>
    <x v="0"/>
    <s v="Anta"/>
    <s v="Dial"/>
    <x v="34"/>
    <s v="L6 R Tongue Dial M Habu"/>
    <x v="1"/>
    <n v="10330"/>
    <n v="8821.5560989008009"/>
    <n v="0.85397445294296237"/>
    <x v="1079"/>
  </r>
  <r>
    <x v="0"/>
    <s v="Athletic"/>
    <x v="1"/>
    <s v="FootJoy"/>
    <s v="Bayonet"/>
    <x v="0"/>
    <s v="L6 Bayonet Heel"/>
    <x v="0"/>
    <n v="1000"/>
    <n v="130"/>
    <n v="0.13"/>
    <x v="0"/>
  </r>
  <r>
    <x v="0"/>
    <s v="Athletic"/>
    <x v="1"/>
    <s v="FootJoy"/>
    <s v="Bayonet"/>
    <x v="0"/>
    <s v="L6 Bayonet Heel"/>
    <x v="0"/>
    <n v="12000"/>
    <n v="1560"/>
    <n v="0.13"/>
    <x v="0"/>
  </r>
  <r>
    <x v="0"/>
    <s v="Athletic"/>
    <x v="1"/>
    <s v="FootJoy"/>
    <s v="Bayonet"/>
    <x v="0"/>
    <s v="L6 Bayonet Heel"/>
    <x v="0"/>
    <n v="32500"/>
    <n v="4225"/>
    <n v="0.13"/>
    <x v="0"/>
  </r>
  <r>
    <x v="0"/>
    <s v="Athletic"/>
    <x v="1"/>
    <s v="FootJoy"/>
    <s v="Bayonet"/>
    <x v="0"/>
    <s v="L6 Bayonet Heel"/>
    <x v="0"/>
    <n v="6500"/>
    <n v="845"/>
    <n v="0.13"/>
    <x v="0"/>
  </r>
  <r>
    <x v="0"/>
    <s v="Athletic"/>
    <x v="1"/>
    <s v="FootJoy"/>
    <s v="Bayonet"/>
    <x v="0"/>
    <s v="L6 Bayonet Heel"/>
    <x v="0"/>
    <n v="3000"/>
    <n v="390"/>
    <n v="0.13"/>
    <x v="0"/>
  </r>
  <r>
    <x v="0"/>
    <s v="Athletic"/>
    <x v="1"/>
    <s v="FootJoy"/>
    <s v="Bayonet"/>
    <x v="0"/>
    <s v="L6 Bayonet Heel"/>
    <x v="0"/>
    <n v="13000"/>
    <n v="1690"/>
    <n v="0.13"/>
    <x v="0"/>
  </r>
  <r>
    <x v="2"/>
    <s v="Athletic"/>
    <x v="0"/>
    <s v="Fila - China"/>
    <s v="Dial"/>
    <x v="1"/>
    <s v="L6 L Eyestay 20mm Dial S1"/>
    <x v="1"/>
    <n v="7895"/>
    <n v="8811.6537374743002"/>
    <n v="1.1161056032266372"/>
    <x v="1080"/>
  </r>
  <r>
    <x v="2"/>
    <s v="Athletic"/>
    <x v="0"/>
    <s v="Fila - China"/>
    <s v="Dial"/>
    <x v="1"/>
    <s v="L6 R Eyestay 20mm Dial S1"/>
    <x v="1"/>
    <n v="7895"/>
    <n v="8811.6537374743002"/>
    <n v="1.1161056032266372"/>
    <x v="1080"/>
  </r>
  <r>
    <x v="2"/>
    <s v="Athletic"/>
    <x v="0"/>
    <s v="Fila - China"/>
    <s v="Dial"/>
    <x v="1"/>
    <s v="L6 L Eyestay 20mm Dial S1"/>
    <x v="1"/>
    <n v="8040"/>
    <n v="8749.2432295196995"/>
    <n v="1.0882143320298134"/>
    <x v="1081"/>
  </r>
  <r>
    <x v="2"/>
    <s v="Athletic"/>
    <x v="0"/>
    <s v="Fila - China"/>
    <s v="Dial"/>
    <x v="1"/>
    <s v="L6 R Eyestay 20mm Dial S1"/>
    <x v="1"/>
    <n v="8040"/>
    <n v="8749.2432295196995"/>
    <n v="1.0882143320298134"/>
    <x v="1081"/>
  </r>
  <r>
    <x v="2"/>
    <s v="Athletic"/>
    <x v="0"/>
    <s v="Anta"/>
    <s v="Dial"/>
    <x v="34"/>
    <s v="L6 L Eyestay 20mm Dial M Habu"/>
    <x v="1"/>
    <n v="10205"/>
    <n v="8666.2656303409003"/>
    <n v="0.84921760218921116"/>
    <x v="1082"/>
  </r>
  <r>
    <x v="2"/>
    <s v="Athletic"/>
    <x v="0"/>
    <s v="Anta"/>
    <s v="Dial"/>
    <x v="34"/>
    <s v="L6 R Eyestay 20mm Dial M Habu"/>
    <x v="1"/>
    <n v="10205"/>
    <n v="8666.2656303409003"/>
    <n v="0.84921760218921116"/>
    <x v="1082"/>
  </r>
  <r>
    <x v="2"/>
    <s v="Athletic"/>
    <x v="0"/>
    <s v="Fila - China"/>
    <s v="Dial"/>
    <x v="1"/>
    <s v="L6 L Eyestay 20mm Dial S1"/>
    <x v="1"/>
    <n v="7345"/>
    <n v="8615.0561615974002"/>
    <n v="1.1729143855136011"/>
    <x v="1083"/>
  </r>
  <r>
    <x v="2"/>
    <s v="Athletic"/>
    <x v="0"/>
    <s v="Fila - China"/>
    <s v="Dial"/>
    <x v="1"/>
    <s v="L6 R Eyestay 20mm Dial S1"/>
    <x v="1"/>
    <n v="7345"/>
    <n v="8615.0561615974002"/>
    <n v="1.1729143855136011"/>
    <x v="1083"/>
  </r>
  <r>
    <x v="2"/>
    <s v="Athletic"/>
    <x v="0"/>
    <s v="Anta"/>
    <s v="Dial"/>
    <x v="34"/>
    <s v="L6 R Tongue Dial M Habu"/>
    <x v="1"/>
    <n v="10050"/>
    <n v="8279.3558892708006"/>
    <n v="0.82381650639510451"/>
    <x v="1084"/>
  </r>
  <r>
    <x v="2"/>
    <s v="Athletic"/>
    <x v="1"/>
    <s v="Bridgestone Golf"/>
    <s v="Dial"/>
    <x v="8"/>
    <s v="L6 L Eyestay 20mm Dial E"/>
    <x v="1"/>
    <n v="6185"/>
    <n v="8241"/>
    <n v="1.3324171382376717"/>
    <x v="1085"/>
  </r>
  <r>
    <x v="2"/>
    <s v="Athletic"/>
    <x v="1"/>
    <s v="Bridgestone Golf"/>
    <s v="Dial"/>
    <x v="8"/>
    <s v="L6 R Eyestay 20mm Dial E"/>
    <x v="1"/>
    <n v="6185"/>
    <n v="8241"/>
    <n v="1.3324171382376717"/>
    <x v="1085"/>
  </r>
  <r>
    <x v="2"/>
    <s v="Athletic"/>
    <x v="0"/>
    <s v="Fila - China"/>
    <s v="Dial"/>
    <x v="1"/>
    <s v="L6 L Eyestay 20mm Dial S1"/>
    <x v="1"/>
    <n v="7240"/>
    <n v="8029.4222327677999"/>
    <n v="1.1090362199955526"/>
    <x v="1086"/>
  </r>
  <r>
    <x v="0"/>
    <s v="Athletic"/>
    <x v="1"/>
    <s v="FootJoy"/>
    <s v="Bayonet"/>
    <x v="0"/>
    <s v="L6 Bayonet Heel"/>
    <x v="3"/>
    <n v="5000"/>
    <n v="650"/>
    <n v="0.13"/>
    <x v="0"/>
  </r>
  <r>
    <x v="0"/>
    <s v="Athletic"/>
    <x v="1"/>
    <s v="FootJoy"/>
    <s v="Bayonet"/>
    <x v="0"/>
    <s v="L6 Bayonet Heel"/>
    <x v="3"/>
    <n v="1500"/>
    <n v="195"/>
    <n v="0.13"/>
    <x v="0"/>
  </r>
  <r>
    <x v="0"/>
    <s v="Athletic"/>
    <x v="1"/>
    <s v="FootJoy"/>
    <s v="Bayonet"/>
    <x v="0"/>
    <s v="L6 Bayonet Heel"/>
    <x v="0"/>
    <n v="500"/>
    <n v="65"/>
    <n v="0.13"/>
    <x v="0"/>
  </r>
  <r>
    <x v="0"/>
    <s v="Athletic"/>
    <x v="1"/>
    <s v="FootJoy"/>
    <s v="Bayonet"/>
    <x v="0"/>
    <s v="L6 Bayonet Heel"/>
    <x v="0"/>
    <n v="2000"/>
    <n v="260"/>
    <n v="0.13"/>
    <x v="0"/>
  </r>
  <r>
    <x v="0"/>
    <s v="Athletic"/>
    <x v="1"/>
    <s v="FootJoy"/>
    <s v="Bayonet"/>
    <x v="0"/>
    <s v="L6 Bayonet Heel"/>
    <x v="0"/>
    <n v="1000"/>
    <n v="130"/>
    <n v="0.13"/>
    <x v="0"/>
  </r>
  <r>
    <x v="0"/>
    <s v="Athletic"/>
    <x v="1"/>
    <s v="FootJoy"/>
    <s v="Bayonet"/>
    <x v="0"/>
    <s v="L6 Bayonet Heel"/>
    <x v="0"/>
    <n v="1000"/>
    <n v="130"/>
    <n v="0.13"/>
    <x v="0"/>
  </r>
  <r>
    <x v="0"/>
    <s v="Athletic"/>
    <x v="1"/>
    <s v="FootJoy"/>
    <s v="Bayonet"/>
    <x v="0"/>
    <s v="L6 Bayonet Heel"/>
    <x v="0"/>
    <n v="500"/>
    <n v="65"/>
    <n v="0.13"/>
    <x v="0"/>
  </r>
  <r>
    <x v="0"/>
    <s v="Athletic"/>
    <x v="1"/>
    <s v="FootJoy"/>
    <s v="Bayonet"/>
    <x v="0"/>
    <s v="L6 Bayonet Heel"/>
    <x v="0"/>
    <n v="500"/>
    <n v="65"/>
    <n v="0.13"/>
    <x v="0"/>
  </r>
  <r>
    <x v="2"/>
    <s v="Athletic"/>
    <x v="0"/>
    <s v="Fila - China"/>
    <s v="Dial"/>
    <x v="1"/>
    <s v="L6 R Eyestay 20mm Dial S1"/>
    <x v="1"/>
    <n v="7240"/>
    <n v="8029.4222327677999"/>
    <n v="1.1090362199955526"/>
    <x v="1086"/>
  </r>
  <r>
    <x v="0"/>
    <s v="Athletic"/>
    <x v="1"/>
    <s v="FootJoy"/>
    <s v="Bayonet"/>
    <x v="0"/>
    <s v="L6 Bayonet Heel"/>
    <x v="0"/>
    <n v="500"/>
    <n v="65"/>
    <n v="0.13"/>
    <x v="0"/>
  </r>
  <r>
    <x v="0"/>
    <s v="Athletic"/>
    <x v="1"/>
    <s v="FootJoy"/>
    <s v="Bayonet"/>
    <x v="0"/>
    <s v="L6 Bayonet Heel"/>
    <x v="0"/>
    <n v="5000"/>
    <n v="650"/>
    <n v="0.13"/>
    <x v="0"/>
  </r>
  <r>
    <x v="0"/>
    <s v="Athletic"/>
    <x v="1"/>
    <s v="FootJoy"/>
    <s v="Bayonet"/>
    <x v="0"/>
    <s v="L6 Bayonet Heel"/>
    <x v="0"/>
    <n v="1500"/>
    <n v="195"/>
    <n v="0.13"/>
    <x v="0"/>
  </r>
  <r>
    <x v="0"/>
    <s v="Athletic"/>
    <x v="1"/>
    <s v="FootJoy"/>
    <s v="Bayonet"/>
    <x v="0"/>
    <s v="L6 Bayonet Heel"/>
    <x v="0"/>
    <n v="1500"/>
    <n v="195"/>
    <n v="0.13"/>
    <x v="0"/>
  </r>
  <r>
    <x v="0"/>
    <s v="Athletic"/>
    <x v="1"/>
    <s v="FootJoy"/>
    <s v="Bayonet"/>
    <x v="0"/>
    <s v="L6 Bayonet Heel"/>
    <x v="0"/>
    <n v="10500"/>
    <n v="1365"/>
    <n v="0.13"/>
    <x v="0"/>
  </r>
  <r>
    <x v="0"/>
    <s v="Athletic"/>
    <x v="1"/>
    <s v="FootJoy"/>
    <s v="Bayonet"/>
    <x v="0"/>
    <s v="L6 Bayonet Heel"/>
    <x v="0"/>
    <n v="22500"/>
    <n v="2925"/>
    <n v="0.13"/>
    <x v="0"/>
  </r>
  <r>
    <x v="0"/>
    <s v="Athletic"/>
    <x v="1"/>
    <s v="FootJoy"/>
    <s v="Bayonet"/>
    <x v="0"/>
    <s v="L6 Bayonet Heel"/>
    <x v="0"/>
    <n v="14000"/>
    <n v="1820"/>
    <n v="0.13"/>
    <x v="0"/>
  </r>
  <r>
    <x v="0"/>
    <s v="Athletic"/>
    <x v="1"/>
    <s v="FootJoy"/>
    <s v="Bayonet"/>
    <x v="0"/>
    <s v="L6 Bayonet Heel"/>
    <x v="0"/>
    <n v="16000"/>
    <n v="2080"/>
    <n v="0.13"/>
    <x v="0"/>
  </r>
  <r>
    <x v="0"/>
    <s v="Athletic"/>
    <x v="1"/>
    <s v="FootJoy"/>
    <s v="Bayonet"/>
    <x v="0"/>
    <s v="L6 Bayonet Heel"/>
    <x v="0"/>
    <n v="26000"/>
    <n v="3380"/>
    <n v="0.13"/>
    <x v="0"/>
  </r>
  <r>
    <x v="2"/>
    <s v="Athletic"/>
    <x v="1"/>
    <s v="Bridgestone Golf"/>
    <s v="Dial"/>
    <x v="9"/>
    <s v="L6 L Eyestay 20mm Dial K"/>
    <x v="1"/>
    <n v="3495"/>
    <n v="7089"/>
    <n v="2.0283261802575105"/>
    <x v="1087"/>
  </r>
  <r>
    <x v="2"/>
    <s v="Athletic"/>
    <x v="1"/>
    <s v="Bridgestone Golf"/>
    <s v="Dial"/>
    <x v="9"/>
    <s v="L6 R Eyestay 20mm Dial K"/>
    <x v="1"/>
    <n v="3495"/>
    <n v="7089"/>
    <n v="2.0283261802575105"/>
    <x v="1087"/>
  </r>
  <r>
    <x v="2"/>
    <s v="Athletic"/>
    <x v="0"/>
    <s v="Anta"/>
    <s v="Dial"/>
    <x v="34"/>
    <s v="L6 R Tongue Dial M Habu"/>
    <x v="1"/>
    <n v="7965"/>
    <n v="6722.2583998971004"/>
    <n v="0.84397468925261776"/>
    <x v="1088"/>
  </r>
  <r>
    <x v="2"/>
    <s v="Athletic"/>
    <x v="0"/>
    <s v="Anta"/>
    <s v="Dial"/>
    <x v="34"/>
    <s v="L6 R Tongue Dial M Habu"/>
    <x v="1"/>
    <n v="7240"/>
    <n v="6687.1131785389998"/>
    <n v="0.92363441692527626"/>
    <x v="1089"/>
  </r>
  <r>
    <x v="2"/>
    <s v="Athletic"/>
    <x v="0"/>
    <s v="Anta"/>
    <s v="Dial"/>
    <x v="34"/>
    <s v="L6 R Tongue Dial M Habu"/>
    <x v="1"/>
    <n v="7140"/>
    <n v="6575.2110815866999"/>
    <n v="0.92089791058637249"/>
    <x v="1090"/>
  </r>
  <r>
    <x v="2"/>
    <s v="Athletic"/>
    <x v="0"/>
    <s v="Anta"/>
    <s v="Dial"/>
    <x v="34"/>
    <s v="L6 R Tongue Dial M Habu"/>
    <x v="1"/>
    <n v="7790"/>
    <n v="6574.0301340609003"/>
    <n v="0.84390630732489091"/>
    <x v="1091"/>
  </r>
  <r>
    <x v="2"/>
    <s v="Athletic"/>
    <x v="1"/>
    <s v="Callaway Golf Japan"/>
    <s v="Dial"/>
    <x v="37"/>
    <s v="L6 L Eyestay 20mm Dial B"/>
    <x v="1"/>
    <n v="2615"/>
    <n v="6474"/>
    <n v="2.4757170172084129"/>
    <x v="1092"/>
  </r>
  <r>
    <x v="2"/>
    <s v="Athletic"/>
    <x v="1"/>
    <s v="Callaway Golf Japan"/>
    <s v="Dial"/>
    <x v="37"/>
    <s v="L6 R Eyestay 20mm Dial B"/>
    <x v="1"/>
    <n v="2615"/>
    <n v="6474"/>
    <n v="2.4757170172084129"/>
    <x v="1092"/>
  </r>
  <r>
    <x v="2"/>
    <s v="Athletic"/>
    <x v="0"/>
    <s v="Fila - China"/>
    <s v="Dial"/>
    <x v="1"/>
    <s v="L6 L Eyestay 20mm Dial S1"/>
    <x v="1"/>
    <n v="5350"/>
    <n v="6284.2704192473002"/>
    <n v="1.1746299849060373"/>
    <x v="1093"/>
  </r>
  <r>
    <x v="2"/>
    <s v="Athletic"/>
    <x v="0"/>
    <s v="Fila - China"/>
    <s v="Dial"/>
    <x v="1"/>
    <s v="L6 R Eyestay 20mm Dial S1"/>
    <x v="1"/>
    <n v="5350"/>
    <n v="6284.2704192473002"/>
    <n v="1.1746299849060373"/>
    <x v="1093"/>
  </r>
  <r>
    <x v="2"/>
    <s v="Athletic"/>
    <x v="0"/>
    <s v="Fila - China"/>
    <s v="Dial"/>
    <x v="1"/>
    <s v="L6 L Eyestay 20mm Dial S1"/>
    <x v="1"/>
    <n v="5630"/>
    <n v="6166.4562333119002"/>
    <n v="1.0952852989896804"/>
    <x v="1094"/>
  </r>
  <r>
    <x v="2"/>
    <s v="Athletic"/>
    <x v="0"/>
    <s v="Fila - China"/>
    <s v="Dial"/>
    <x v="1"/>
    <s v="L6 R Eyestay 20mm Dial S1"/>
    <x v="1"/>
    <n v="5630"/>
    <n v="6166.4562333119002"/>
    <n v="1.0952852989896804"/>
    <x v="1094"/>
  </r>
  <r>
    <x v="0"/>
    <s v="Athletic"/>
    <x v="1"/>
    <s v="FootJoy"/>
    <s v="Bayonet"/>
    <x v="0"/>
    <s v="L6 Bayonet Heel"/>
    <x v="5"/>
    <n v="0"/>
    <n v="0"/>
    <e v="#DIV/0!"/>
    <x v="255"/>
  </r>
  <r>
    <x v="0"/>
    <s v="Athletic"/>
    <x v="1"/>
    <s v="FootJoy"/>
    <s v="Bayonet"/>
    <x v="0"/>
    <s v="L6 Bayonet Heel"/>
    <x v="5"/>
    <n v="10200"/>
    <n v="1326"/>
    <n v="0.13"/>
    <x v="0"/>
  </r>
  <r>
    <x v="0"/>
    <s v="Athletic"/>
    <x v="1"/>
    <s v="FootJoy"/>
    <s v="Bayonet"/>
    <x v="0"/>
    <s v="L6 Bayonet Heel"/>
    <x v="5"/>
    <n v="10300"/>
    <n v="1339"/>
    <n v="0.13"/>
    <x v="0"/>
  </r>
  <r>
    <x v="0"/>
    <s v="Athletic"/>
    <x v="1"/>
    <s v="FootJoy"/>
    <s v="Bayonet"/>
    <x v="0"/>
    <s v="L6 Bayonet Heel"/>
    <x v="5"/>
    <n v="6700"/>
    <n v="871"/>
    <n v="0.13"/>
    <x v="0"/>
  </r>
  <r>
    <x v="0"/>
    <s v="Athletic"/>
    <x v="1"/>
    <s v="FootJoy"/>
    <s v="Bayonet"/>
    <x v="0"/>
    <s v="L6 Bayonet Heel"/>
    <x v="5"/>
    <n v="25200"/>
    <n v="3276"/>
    <n v="0.13"/>
    <x v="0"/>
  </r>
  <r>
    <x v="0"/>
    <s v="Athletic"/>
    <x v="1"/>
    <s v="FootJoy"/>
    <s v="Bayonet"/>
    <x v="0"/>
    <s v="L6 Bayonet Heel"/>
    <x v="5"/>
    <n v="15700"/>
    <n v="2041"/>
    <n v="0.13"/>
    <x v="0"/>
  </r>
  <r>
    <x v="0"/>
    <s v="Athletic"/>
    <x v="1"/>
    <s v="FootJoy"/>
    <s v="Bayonet"/>
    <x v="0"/>
    <s v="L6 Bayonet Heel"/>
    <x v="5"/>
    <n v="6800"/>
    <n v="884"/>
    <n v="0.13"/>
    <x v="0"/>
  </r>
  <r>
    <x v="0"/>
    <s v="Athletic"/>
    <x v="1"/>
    <s v="FootJoy"/>
    <s v="Bayonet"/>
    <x v="0"/>
    <s v="L6 Bayonet Heel"/>
    <x v="5"/>
    <n v="10300"/>
    <n v="1339"/>
    <n v="0.13"/>
    <x v="0"/>
  </r>
  <r>
    <x v="0"/>
    <s v="Athletic"/>
    <x v="1"/>
    <s v="FootJoy"/>
    <s v="Bayonet"/>
    <x v="0"/>
    <s v="L6 Bayonet Heel"/>
    <x v="5"/>
    <n v="10000"/>
    <n v="1300"/>
    <n v="0.13"/>
    <x v="0"/>
  </r>
  <r>
    <x v="0"/>
    <s v="Athletic"/>
    <x v="1"/>
    <s v="FootJoy"/>
    <s v="Bayonet"/>
    <x v="0"/>
    <s v="L6 Bayonet Heel"/>
    <x v="5"/>
    <n v="14400"/>
    <n v="1872"/>
    <n v="0.13"/>
    <x v="0"/>
  </r>
  <r>
    <x v="0"/>
    <s v="Athletic"/>
    <x v="1"/>
    <s v="FootJoy"/>
    <s v="Bayonet"/>
    <x v="0"/>
    <s v="L6 Bayonet Heel"/>
    <x v="5"/>
    <n v="5700"/>
    <n v="741"/>
    <n v="0.13"/>
    <x v="0"/>
  </r>
  <r>
    <x v="0"/>
    <s v="Athletic"/>
    <x v="1"/>
    <s v="FootJoy"/>
    <s v="Bayonet"/>
    <x v="0"/>
    <s v="L6 Bayonet Heel"/>
    <x v="5"/>
    <n v="11000"/>
    <n v="1430"/>
    <n v="0.13"/>
    <x v="0"/>
  </r>
  <r>
    <x v="0"/>
    <s v="Athletic"/>
    <x v="1"/>
    <s v="FootJoy"/>
    <s v="Bayonet"/>
    <x v="0"/>
    <s v="L6 Bayonet Heel"/>
    <x v="4"/>
    <n v="12000"/>
    <n v="1560"/>
    <n v="0.13"/>
    <x v="0"/>
  </r>
  <r>
    <x v="0"/>
    <s v="Athletic"/>
    <x v="1"/>
    <s v="FootJoy"/>
    <s v="Bayonet"/>
    <x v="0"/>
    <s v="L6 Bayonet Heel"/>
    <x v="4"/>
    <n v="11000"/>
    <n v="1430"/>
    <n v="0.13"/>
    <x v="0"/>
  </r>
  <r>
    <x v="0"/>
    <s v="Athletic"/>
    <x v="1"/>
    <s v="FootJoy"/>
    <s v="Bayonet"/>
    <x v="0"/>
    <s v="L6 Bayonet Heel"/>
    <x v="4"/>
    <n v="6000"/>
    <n v="780"/>
    <n v="0.13"/>
    <x v="0"/>
  </r>
  <r>
    <x v="0"/>
    <s v="Athletic"/>
    <x v="1"/>
    <s v="FootJoy"/>
    <s v="Bayonet"/>
    <x v="0"/>
    <s v="L6 Bayonet Heel"/>
    <x v="4"/>
    <n v="22500"/>
    <n v="2925"/>
    <n v="0.13"/>
    <x v="0"/>
  </r>
  <r>
    <x v="0"/>
    <s v="Athletic"/>
    <x v="1"/>
    <s v="FootJoy"/>
    <s v="Bayonet"/>
    <x v="0"/>
    <s v="L6 Bayonet Heel"/>
    <x v="4"/>
    <n v="5700"/>
    <n v="715"/>
    <n v="0.12543859649122807"/>
    <x v="1095"/>
  </r>
  <r>
    <x v="0"/>
    <s v="Athletic"/>
    <x v="1"/>
    <s v="FootJoy"/>
    <s v="Bayonet"/>
    <x v="0"/>
    <s v="L6 Bayonet Heel"/>
    <x v="4"/>
    <n v="10500"/>
    <n v="1365"/>
    <n v="0.13"/>
    <x v="0"/>
  </r>
  <r>
    <x v="0"/>
    <s v="Athletic"/>
    <x v="1"/>
    <s v="FootJoy"/>
    <s v="Bayonet"/>
    <x v="0"/>
    <s v="L6 Bayonet Heel"/>
    <x v="4"/>
    <n v="13500"/>
    <n v="1755"/>
    <n v="0.13"/>
    <x v="0"/>
  </r>
  <r>
    <x v="0"/>
    <s v="Athletic"/>
    <x v="1"/>
    <s v="FootJoy"/>
    <s v="Bayonet"/>
    <x v="0"/>
    <s v="L6 Bayonet Heel"/>
    <x v="4"/>
    <n v="15500"/>
    <n v="2015"/>
    <n v="0.13"/>
    <x v="0"/>
  </r>
  <r>
    <x v="0"/>
    <s v="Athletic"/>
    <x v="1"/>
    <s v="FootJoy"/>
    <s v="Bayonet"/>
    <x v="0"/>
    <s v="L6 Bayonet Heel"/>
    <x v="4"/>
    <n v="13500"/>
    <n v="1755"/>
    <n v="0.13"/>
    <x v="0"/>
  </r>
  <r>
    <x v="0"/>
    <s v="Athletic"/>
    <x v="1"/>
    <s v="FootJoy"/>
    <s v="Bayonet"/>
    <x v="0"/>
    <s v="L6 Bayonet Heel"/>
    <x v="4"/>
    <n v="19000"/>
    <n v="2470"/>
    <n v="0.13"/>
    <x v="0"/>
  </r>
  <r>
    <x v="0"/>
    <s v="Athletic"/>
    <x v="1"/>
    <s v="FootJoy"/>
    <s v="Bayonet"/>
    <x v="0"/>
    <s v="L6 Bayonet Heel"/>
    <x v="4"/>
    <n v="27000"/>
    <n v="3510"/>
    <n v="0.13"/>
    <x v="0"/>
  </r>
  <r>
    <x v="0"/>
    <s v="Athletic"/>
    <x v="1"/>
    <s v="FootJoy"/>
    <s v="Bayonet"/>
    <x v="0"/>
    <s v="L6 Bayonet Heel"/>
    <x v="4"/>
    <n v="26500"/>
    <n v="3445"/>
    <n v="0.13"/>
    <x v="0"/>
  </r>
  <r>
    <x v="0"/>
    <s v="Athletic"/>
    <x v="1"/>
    <s v="FootJoy"/>
    <s v="Bayonet"/>
    <x v="0"/>
    <s v="L6 Bayonet Heel"/>
    <x v="2"/>
    <n v="14500"/>
    <n v="1885"/>
    <n v="0.13"/>
    <x v="0"/>
  </r>
  <r>
    <x v="0"/>
    <s v="Athletic"/>
    <x v="1"/>
    <s v="FootJoy"/>
    <s v="Bayonet"/>
    <x v="0"/>
    <s v="L6 Bayonet Heel"/>
    <x v="2"/>
    <n v="9000"/>
    <n v="1170"/>
    <n v="0.13"/>
    <x v="0"/>
  </r>
  <r>
    <x v="0"/>
    <s v="Athletic"/>
    <x v="1"/>
    <s v="FootJoy"/>
    <s v="Bayonet"/>
    <x v="0"/>
    <s v="L6 Bayonet Heel"/>
    <x v="2"/>
    <n v="7500"/>
    <n v="975"/>
    <n v="0.13"/>
    <x v="0"/>
  </r>
  <r>
    <x v="0"/>
    <s v="Athletic"/>
    <x v="1"/>
    <s v="FootJoy"/>
    <s v="Bayonet"/>
    <x v="0"/>
    <s v="L6 Bayonet Heel"/>
    <x v="2"/>
    <n v="2000"/>
    <n v="260"/>
    <n v="0.13"/>
    <x v="0"/>
  </r>
  <r>
    <x v="0"/>
    <s v="Athletic"/>
    <x v="1"/>
    <s v="FootJoy"/>
    <s v="Bayonet"/>
    <x v="0"/>
    <s v="L6 Bayonet Heel"/>
    <x v="2"/>
    <n v="17000"/>
    <n v="2210"/>
    <n v="0.13"/>
    <x v="0"/>
  </r>
  <r>
    <x v="0"/>
    <s v="Athletic"/>
    <x v="1"/>
    <s v="FootJoy"/>
    <s v="Bayonet"/>
    <x v="0"/>
    <s v="L6 Bayonet Heel"/>
    <x v="2"/>
    <n v="6000"/>
    <n v="780"/>
    <n v="0.13"/>
    <x v="0"/>
  </r>
  <r>
    <x v="0"/>
    <s v="Athletic"/>
    <x v="1"/>
    <s v="FootJoy"/>
    <s v="Bayonet"/>
    <x v="0"/>
    <s v="L6 Bayonet Heel"/>
    <x v="2"/>
    <n v="9500"/>
    <n v="1235"/>
    <n v="0.13"/>
    <x v="0"/>
  </r>
  <r>
    <x v="0"/>
    <s v="Athletic"/>
    <x v="1"/>
    <s v="FootJoy"/>
    <s v="Bayonet"/>
    <x v="0"/>
    <s v="L6 Bayonet Heel"/>
    <x v="2"/>
    <n v="18000"/>
    <n v="2340"/>
    <n v="0.13"/>
    <x v="0"/>
  </r>
  <r>
    <x v="0"/>
    <s v="Athletic"/>
    <x v="1"/>
    <s v="FootJoy"/>
    <s v="Bayonet"/>
    <x v="0"/>
    <s v="L6 Bayonet Heel"/>
    <x v="2"/>
    <n v="10500"/>
    <n v="1365"/>
    <n v="0.13"/>
    <x v="0"/>
  </r>
  <r>
    <x v="0"/>
    <s v="Athletic"/>
    <x v="1"/>
    <s v="FootJoy"/>
    <s v="Bayonet"/>
    <x v="0"/>
    <s v="L6 Bayonet Heel"/>
    <x v="2"/>
    <n v="12500"/>
    <n v="1625"/>
    <n v="0.13"/>
    <x v="0"/>
  </r>
  <r>
    <x v="0"/>
    <s v="Athletic"/>
    <x v="1"/>
    <s v="FootJoy"/>
    <s v="Bayonet"/>
    <x v="0"/>
    <s v="L6 Bayonet Heel"/>
    <x v="2"/>
    <n v="14000"/>
    <n v="1820"/>
    <n v="0.13"/>
    <x v="0"/>
  </r>
  <r>
    <x v="0"/>
    <s v="Athletic"/>
    <x v="1"/>
    <s v="FootJoy"/>
    <s v="Bayonet"/>
    <x v="0"/>
    <s v="L6 Bayonet Heel"/>
    <x v="2"/>
    <n v="9000"/>
    <n v="1170"/>
    <n v="0.13"/>
    <x v="0"/>
  </r>
  <r>
    <x v="0"/>
    <s v="Athletic"/>
    <x v="1"/>
    <s v="FootJoy"/>
    <s v="Bayonet"/>
    <x v="0"/>
    <s v="L6 Bayonet Heel"/>
    <x v="3"/>
    <n v="4500"/>
    <n v="585"/>
    <n v="0.13"/>
    <x v="0"/>
  </r>
  <r>
    <x v="0"/>
    <s v="Athletic"/>
    <x v="1"/>
    <s v="FootJoy"/>
    <s v="Bayonet"/>
    <x v="0"/>
    <s v="L6 Bayonet Heel"/>
    <x v="3"/>
    <n v="1000"/>
    <n v="130"/>
    <n v="0.13"/>
    <x v="0"/>
  </r>
  <r>
    <x v="0"/>
    <s v="Athletic"/>
    <x v="1"/>
    <s v="FootJoy"/>
    <s v="Bayonet"/>
    <x v="0"/>
    <s v="L6 Bayonet Heel"/>
    <x v="3"/>
    <n v="8500"/>
    <n v="1105"/>
    <n v="0.13"/>
    <x v="0"/>
  </r>
  <r>
    <x v="0"/>
    <s v="Athletic"/>
    <x v="1"/>
    <s v="FootJoy"/>
    <s v="Bayonet"/>
    <x v="0"/>
    <s v="L6 Bayonet Heel"/>
    <x v="3"/>
    <n v="7000"/>
    <n v="910"/>
    <n v="0.13"/>
    <x v="0"/>
  </r>
  <r>
    <x v="0"/>
    <s v="Athletic"/>
    <x v="1"/>
    <s v="FootJoy"/>
    <s v="Bayonet"/>
    <x v="0"/>
    <s v="L6 Bayonet Heel"/>
    <x v="3"/>
    <n v="8500"/>
    <n v="1105"/>
    <n v="0.13"/>
    <x v="0"/>
  </r>
  <r>
    <x v="0"/>
    <s v="Athletic"/>
    <x v="1"/>
    <s v="FootJoy"/>
    <s v="Bayonet"/>
    <x v="0"/>
    <s v="L6 Bayonet Heel"/>
    <x v="3"/>
    <n v="14500"/>
    <n v="1885"/>
    <n v="0.13"/>
    <x v="0"/>
  </r>
  <r>
    <x v="0"/>
    <s v="Athletic"/>
    <x v="1"/>
    <s v="FootJoy"/>
    <s v="Bayonet"/>
    <x v="0"/>
    <s v="L6 Bayonet Heel"/>
    <x v="3"/>
    <n v="21000"/>
    <n v="2730"/>
    <n v="0.13"/>
    <x v="0"/>
  </r>
  <r>
    <x v="0"/>
    <s v="Athletic"/>
    <x v="1"/>
    <s v="FootJoy"/>
    <s v="Bayonet"/>
    <x v="0"/>
    <s v="L6 Bayonet Heel"/>
    <x v="3"/>
    <n v="15000"/>
    <n v="1950"/>
    <n v="0.13"/>
    <x v="0"/>
  </r>
  <r>
    <x v="0"/>
    <s v="Athletic"/>
    <x v="1"/>
    <s v="FootJoy"/>
    <s v="Bayonet"/>
    <x v="0"/>
    <s v="L6 Bayonet Heel"/>
    <x v="3"/>
    <n v="25000"/>
    <n v="3250"/>
    <n v="0.13"/>
    <x v="0"/>
  </r>
  <r>
    <x v="0"/>
    <s v="Athletic"/>
    <x v="1"/>
    <s v="FootJoy"/>
    <s v="Bayonet"/>
    <x v="0"/>
    <s v="L6 Bayonet Heel"/>
    <x v="3"/>
    <n v="44000"/>
    <n v="5720"/>
    <n v="0.13"/>
    <x v="0"/>
  </r>
  <r>
    <x v="0"/>
    <s v="Athletic"/>
    <x v="1"/>
    <s v="FootJoy"/>
    <s v="Bayonet"/>
    <x v="0"/>
    <s v="L6 Bayonet Heel"/>
    <x v="3"/>
    <n v="55500"/>
    <n v="7215"/>
    <n v="0.13"/>
    <x v="0"/>
  </r>
  <r>
    <x v="0"/>
    <s v="Athletic"/>
    <x v="1"/>
    <s v="FootJoy"/>
    <s v="Bayonet"/>
    <x v="0"/>
    <s v="L6 Bayonet Heel"/>
    <x v="3"/>
    <n v="18500"/>
    <n v="2405"/>
    <n v="0.13"/>
    <x v="0"/>
  </r>
  <r>
    <x v="0"/>
    <s v="Athletic"/>
    <x v="1"/>
    <s v="FootJoy"/>
    <s v="Bayonet"/>
    <x v="0"/>
    <s v="L6 Bayonet Heel"/>
    <x v="0"/>
    <n v="22500"/>
    <n v="2925"/>
    <n v="0.13"/>
    <x v="0"/>
  </r>
  <r>
    <x v="0"/>
    <s v="Athletic"/>
    <x v="1"/>
    <s v="FootJoy"/>
    <s v="Bayonet"/>
    <x v="0"/>
    <s v="L6 Bayonet Heel"/>
    <x v="0"/>
    <n v="11500"/>
    <n v="1495"/>
    <n v="0.13"/>
    <x v="0"/>
  </r>
  <r>
    <x v="0"/>
    <s v="Athletic"/>
    <x v="1"/>
    <s v="FootJoy"/>
    <s v="Bayonet"/>
    <x v="0"/>
    <s v="L6 Bayonet Heel"/>
    <x v="0"/>
    <n v="25500"/>
    <n v="3315"/>
    <n v="0.13"/>
    <x v="0"/>
  </r>
  <r>
    <x v="0"/>
    <s v="Athletic"/>
    <x v="1"/>
    <s v="FootJoy"/>
    <s v="Bayonet"/>
    <x v="0"/>
    <s v="L6 Bayonet Heel"/>
    <x v="0"/>
    <n v="27500"/>
    <n v="3575"/>
    <n v="0.13"/>
    <x v="0"/>
  </r>
  <r>
    <x v="0"/>
    <s v="Athletic"/>
    <x v="1"/>
    <s v="FootJoy"/>
    <s v="Bayonet"/>
    <x v="0"/>
    <s v="L6 Bayonet Heel"/>
    <x v="0"/>
    <n v="61000"/>
    <n v="7930"/>
    <n v="0.13"/>
    <x v="0"/>
  </r>
  <r>
    <x v="0"/>
    <s v="Athletic"/>
    <x v="1"/>
    <s v="FootJoy"/>
    <s v="Bayonet"/>
    <x v="0"/>
    <s v="L6 Bayonet Heel"/>
    <x v="0"/>
    <n v="65500"/>
    <n v="8515"/>
    <n v="0.13"/>
    <x v="0"/>
  </r>
  <r>
    <x v="0"/>
    <s v="Athletic"/>
    <x v="1"/>
    <s v="FootJoy"/>
    <s v="Bayonet"/>
    <x v="0"/>
    <s v="L6 Bayonet Heel"/>
    <x v="0"/>
    <n v="25500"/>
    <n v="3315"/>
    <n v="0.13"/>
    <x v="0"/>
  </r>
  <r>
    <x v="0"/>
    <s v="Athletic"/>
    <x v="1"/>
    <s v="FootJoy"/>
    <s v="Bayonet"/>
    <x v="0"/>
    <s v="L6 Bayonet Heel"/>
    <x v="0"/>
    <n v="59500"/>
    <n v="7735"/>
    <n v="0.13"/>
    <x v="0"/>
  </r>
  <r>
    <x v="0"/>
    <s v="Athletic"/>
    <x v="1"/>
    <s v="FootJoy"/>
    <s v="Bayonet"/>
    <x v="0"/>
    <s v="L6 Bayonet Heel"/>
    <x v="0"/>
    <n v="53500"/>
    <n v="6955"/>
    <n v="0.13"/>
    <x v="0"/>
  </r>
  <r>
    <x v="0"/>
    <s v="Athletic"/>
    <x v="1"/>
    <s v="FootJoy"/>
    <s v="Bayonet"/>
    <x v="0"/>
    <s v="L6 Bayonet Heel"/>
    <x v="0"/>
    <n v="40500"/>
    <n v="5265"/>
    <n v="0.13"/>
    <x v="0"/>
  </r>
  <r>
    <x v="0"/>
    <s v="Athletic"/>
    <x v="1"/>
    <s v="FootJoy"/>
    <s v="Bayonet"/>
    <x v="0"/>
    <s v="L6 Bayonet Heel"/>
    <x v="0"/>
    <n v="26000"/>
    <n v="3380"/>
    <n v="0.13"/>
    <x v="0"/>
  </r>
  <r>
    <x v="0"/>
    <s v="Athletic"/>
    <x v="1"/>
    <s v="FootJoy"/>
    <s v="Bayonet"/>
    <x v="0"/>
    <s v="L6 Bayonet Heel"/>
    <x v="0"/>
    <n v="14500"/>
    <n v="1885"/>
    <n v="0.13"/>
    <x v="0"/>
  </r>
  <r>
    <x v="2"/>
    <s v="Athletic"/>
    <x v="0"/>
    <s v="Fila - China"/>
    <s v="Dial"/>
    <x v="1"/>
    <s v="L6 R Tongue Dial S1"/>
    <x v="1"/>
    <n v="5025"/>
    <n v="5968.8731970678"/>
    <n v="1.1878354621030447"/>
    <x v="1096"/>
  </r>
  <r>
    <x v="2"/>
    <s v="Athletic"/>
    <x v="1"/>
    <s v="Bridgestone Golf"/>
    <s v="Dial"/>
    <x v="31"/>
    <s v="L6 L Eyestay 20mm Dial D"/>
    <x v="1"/>
    <n v="2665"/>
    <n v="5936"/>
    <n v="2.2273921200750468"/>
    <x v="1097"/>
  </r>
  <r>
    <x v="2"/>
    <s v="Athletic"/>
    <x v="1"/>
    <s v="Bridgestone Golf"/>
    <s v="Dial"/>
    <x v="31"/>
    <s v="L6 L Eyestay 20mm Dial D"/>
    <x v="1"/>
    <n v="2665"/>
    <n v="5936"/>
    <n v="2.2273921200750468"/>
    <x v="1097"/>
  </r>
  <r>
    <x v="2"/>
    <s v="Athletic"/>
    <x v="1"/>
    <s v="Bridgestone Golf"/>
    <s v="Dial"/>
    <x v="31"/>
    <s v="L6 R Eyestay 20mm Dial D"/>
    <x v="1"/>
    <n v="2665"/>
    <n v="5936"/>
    <n v="2.2273921200750468"/>
    <x v="1097"/>
  </r>
  <r>
    <x v="2"/>
    <s v="Athletic"/>
    <x v="1"/>
    <s v="Bridgestone Golf"/>
    <s v="Dial"/>
    <x v="31"/>
    <s v="L6 R Eyestay 20mm Dial D"/>
    <x v="1"/>
    <n v="2665"/>
    <n v="5936"/>
    <n v="2.2273921200750468"/>
    <x v="1097"/>
  </r>
  <r>
    <x v="2"/>
    <s v="Athletic"/>
    <x v="0"/>
    <s v="Anta"/>
    <s v="Dial"/>
    <x v="34"/>
    <s v="L6 R Tongue Dial M Habu"/>
    <x v="1"/>
    <n v="6990"/>
    <n v="5934.0439537803004"/>
    <n v="0.84893332672107302"/>
    <x v="1098"/>
  </r>
  <r>
    <x v="2"/>
    <s v="Athletic"/>
    <x v="0"/>
    <s v="Fila - China"/>
    <s v="Dial"/>
    <x v="1"/>
    <s v="L6 R Tongue Dial S1"/>
    <x v="1"/>
    <n v="5230"/>
    <n v="5884.9398792931997"/>
    <n v="1.1252275103811089"/>
    <x v="1099"/>
  </r>
  <r>
    <x v="2"/>
    <s v="Athletic"/>
    <x v="1"/>
    <s v="Asics"/>
    <s v="Dial"/>
    <x v="7"/>
    <s v="Li2 L Eyestay Dial C"/>
    <x v="1"/>
    <n v="2110"/>
    <n v="5754"/>
    <n v="2.7270142180094785"/>
    <x v="1100"/>
  </r>
  <r>
    <x v="2"/>
    <s v="Athletic"/>
    <x v="1"/>
    <s v="Asics"/>
    <s v="Dial"/>
    <x v="7"/>
    <s v="Li2 R Eyestay Dial C"/>
    <x v="1"/>
    <n v="2110"/>
    <n v="5754"/>
    <n v="2.7270142180094785"/>
    <x v="1100"/>
  </r>
  <r>
    <x v="2"/>
    <s v="Athletic"/>
    <x v="0"/>
    <s v="Anta"/>
    <s v="Dial"/>
    <x v="34"/>
    <s v="L6 R Tongue Dial M Habu"/>
    <x v="1"/>
    <n v="6135"/>
    <n v="5649.1250137575998"/>
    <n v="0.92080277322862258"/>
    <x v="1101"/>
  </r>
  <r>
    <x v="0"/>
    <s v="Athletic"/>
    <x v="1"/>
    <s v="FootJoy"/>
    <s v="Dial"/>
    <x v="25"/>
    <s v="IP1 Heel Dial B T065-1-116-3915 TPX/ptd. 877 C"/>
    <x v="5"/>
    <n v="500"/>
    <n v="1385"/>
    <n v="2.77"/>
    <x v="278"/>
  </r>
  <r>
    <x v="0"/>
    <s v="Athletic"/>
    <x v="1"/>
    <s v="FootJoy"/>
    <s v="Dial"/>
    <x v="25"/>
    <s v="IP1 Heel Dial B T065-1-116-3915 TPX/ptd. 877 C"/>
    <x v="5"/>
    <n v="14980"/>
    <n v="41273"/>
    <n v="2.75520694259012"/>
    <x v="1102"/>
  </r>
  <r>
    <x v="0"/>
    <s v="Athletic"/>
    <x v="1"/>
    <s v="FootJoy"/>
    <s v="Dial"/>
    <x v="25"/>
    <s v="IP1 Heel Dial B T065-1-116-3915 TPX/ptd. 877 C"/>
    <x v="5"/>
    <n v="1610"/>
    <n v="4432"/>
    <n v="2.7527950310559008"/>
    <x v="1103"/>
  </r>
  <r>
    <x v="0"/>
    <s v="Athletic"/>
    <x v="1"/>
    <s v="FootJoy"/>
    <s v="Dial"/>
    <x v="25"/>
    <s v="IP1 Heel Dial B T065-1-116-3915 TPX/ptd. 877 C"/>
    <x v="5"/>
    <n v="12565"/>
    <n v="34625"/>
    <n v="2.7556705133306805"/>
    <x v="1104"/>
  </r>
  <r>
    <x v="0"/>
    <s v="Athletic"/>
    <x v="1"/>
    <s v="FootJoy"/>
    <s v="Dial"/>
    <x v="25"/>
    <s v="IP1 Heel Dial B T065-1-116-3915 TPX/ptd. 877 C"/>
    <x v="5"/>
    <n v="9550"/>
    <n v="26315"/>
    <n v="2.755497382198953"/>
    <x v="1105"/>
  </r>
  <r>
    <x v="0"/>
    <s v="Athletic"/>
    <x v="1"/>
    <s v="FootJoy"/>
    <s v="Dial"/>
    <x v="25"/>
    <s v="IP1 Heel Dial B T065-1-116-3915 TPX/ptd. 877 C"/>
    <x v="5"/>
    <n v="3015"/>
    <n v="8310"/>
    <n v="2.7562189054726369"/>
    <x v="1106"/>
  </r>
  <r>
    <x v="0"/>
    <s v="Athletic"/>
    <x v="1"/>
    <s v="FootJoy"/>
    <s v="Dial"/>
    <x v="25"/>
    <s v="IP1 Heel Dial BBlk C/T925-7-3/426 C"/>
    <x v="5"/>
    <n v="0"/>
    <n v="0"/>
    <e v="#DIV/0!"/>
    <x v="255"/>
  </r>
  <r>
    <x v="0"/>
    <s v="Athletic"/>
    <x v="1"/>
    <s v="FootJoy"/>
    <s v="Dial"/>
    <x v="25"/>
    <s v="IP1 Heel Dial BBlk C/T925-7-3/426 C"/>
    <x v="5"/>
    <n v="600"/>
    <n v="1662"/>
    <n v="2.77"/>
    <x v="278"/>
  </r>
  <r>
    <x v="0"/>
    <s v="Athletic"/>
    <x v="1"/>
    <s v="FootJoy"/>
    <s v="Dial"/>
    <x v="25"/>
    <s v="IP1 Heel Dial BBlk C/T925-7-3/426 C"/>
    <x v="5"/>
    <n v="10150"/>
    <n v="27977"/>
    <n v="2.7563546798029557"/>
    <x v="1107"/>
  </r>
  <r>
    <x v="0"/>
    <s v="Athletic"/>
    <x v="1"/>
    <s v="FootJoy"/>
    <s v="Dial"/>
    <x v="25"/>
    <s v="IP1 Heel Dial BBlk C/T925-7-3/426 C"/>
    <x v="5"/>
    <n v="2610"/>
    <n v="7202"/>
    <n v="2.7593869731800766"/>
    <x v="1108"/>
  </r>
  <r>
    <x v="0"/>
    <s v="Athletic"/>
    <x v="1"/>
    <s v="FootJoy"/>
    <s v="Dial"/>
    <x v="25"/>
    <s v="IP1 Heel Dial BBlk C/T925-7-3/426 C"/>
    <x v="5"/>
    <n v="6835"/>
    <n v="18836"/>
    <n v="2.7558156547183614"/>
    <x v="1109"/>
  </r>
  <r>
    <x v="0"/>
    <s v="Athletic"/>
    <x v="1"/>
    <s v="FootJoy"/>
    <s v="Dial"/>
    <x v="25"/>
    <s v="IP1 Heel Dial BBlk C/T925-7-3/426 C"/>
    <x v="5"/>
    <n v="5325"/>
    <n v="14681"/>
    <n v="2.7569953051643195"/>
    <x v="1110"/>
  </r>
  <r>
    <x v="0"/>
    <s v="Athletic"/>
    <x v="1"/>
    <s v="FootJoy"/>
    <s v="Dial"/>
    <x v="25"/>
    <s v="IP1 Heel Dial BBlk C/T925-7-3/426 C"/>
    <x v="5"/>
    <n v="5530"/>
    <n v="15235"/>
    <n v="2.7549728752260396"/>
    <x v="1111"/>
  </r>
  <r>
    <x v="0"/>
    <s v="Athletic"/>
    <x v="1"/>
    <s v="FootJoy"/>
    <s v="Dial"/>
    <x v="25"/>
    <s v="IP1 Heel Dial BBlk C/T925-7-3/426 C"/>
    <x v="5"/>
    <n v="6030"/>
    <n v="16620"/>
    <n v="2.7562189054726369"/>
    <x v="1106"/>
  </r>
  <r>
    <x v="0"/>
    <s v="Athletic"/>
    <x v="1"/>
    <s v="FootJoy"/>
    <s v="Dial"/>
    <x v="25"/>
    <s v="IP1 Heel Dial B-CLR/16-3915 TPX/painted 877C"/>
    <x v="5"/>
    <n v="1810"/>
    <n v="4986"/>
    <n v="2.7546961325966852"/>
    <x v="1112"/>
  </r>
  <r>
    <x v="0"/>
    <s v="Athletic"/>
    <x v="1"/>
    <s v="FootJoy"/>
    <s v="Dial"/>
    <x v="25"/>
    <s v="IP1 Heel Dial B-CLR/16-3915 TPX/painted 877C"/>
    <x v="5"/>
    <n v="2010"/>
    <n v="5540"/>
    <n v="2.7562189054726369"/>
    <x v="1106"/>
  </r>
  <r>
    <x v="0"/>
    <s v="Athletic"/>
    <x v="1"/>
    <s v="FootJoy"/>
    <s v="Dial"/>
    <x v="25"/>
    <s v="IP1 Heel Dial B-CLR/16-3915 TPX/painted 877C"/>
    <x v="5"/>
    <n v="2515"/>
    <n v="6925"/>
    <n v="2.7534791252485089"/>
    <x v="1113"/>
  </r>
  <r>
    <x v="0"/>
    <s v="Athletic"/>
    <x v="1"/>
    <s v="FootJoy"/>
    <s v="Dial"/>
    <x v="25"/>
    <s v="IP1 Heel Dial B-CLR/16-3915 TPX/painted 877C"/>
    <x v="5"/>
    <n v="1510"/>
    <n v="4155"/>
    <n v="2.7516556291390728"/>
    <x v="1114"/>
  </r>
  <r>
    <x v="0"/>
    <s v="Athletic"/>
    <x v="1"/>
    <s v="FootJoy"/>
    <s v="Dial"/>
    <x v="25"/>
    <s v="IP1 Heel Dial B-CLR/16-3915 TPX/painted 877C"/>
    <x v="5"/>
    <n v="1510"/>
    <n v="4155"/>
    <n v="2.7516556291390728"/>
    <x v="1114"/>
  </r>
  <r>
    <x v="0"/>
    <s v="Athletic"/>
    <x v="1"/>
    <s v="FootJoy"/>
    <s v="Dial"/>
    <x v="25"/>
    <s v="IP1 Heel Dial BFoil Gray #21848/877 C"/>
    <x v="5"/>
    <n v="0"/>
    <n v="0"/>
    <e v="#DIV/0!"/>
    <x v="255"/>
  </r>
  <r>
    <x v="0"/>
    <s v="Athletic"/>
    <x v="1"/>
    <s v="FootJoy"/>
    <s v="Dial"/>
    <x v="25"/>
    <s v="IP1 Heel Dial BFoil Gray #21848/877 C"/>
    <x v="5"/>
    <n v="5425"/>
    <n v="14958"/>
    <n v="2.7572350230414746"/>
    <x v="1115"/>
  </r>
  <r>
    <x v="0"/>
    <s v="Athletic"/>
    <x v="1"/>
    <s v="FootJoy"/>
    <s v="Dial"/>
    <x v="25"/>
    <s v="IP1 Heel Dial BFoil Gray #21848/877 C"/>
    <x v="5"/>
    <n v="1205"/>
    <n v="3324"/>
    <n v="2.75850622406639"/>
    <x v="1116"/>
  </r>
  <r>
    <x v="0"/>
    <s v="Athletic"/>
    <x v="1"/>
    <s v="FootJoy"/>
    <s v="Dial"/>
    <x v="25"/>
    <s v="IP1 Heel Dial BFoil Gray #21848/877 C"/>
    <x v="5"/>
    <n v="500"/>
    <n v="1385"/>
    <n v="2.77"/>
    <x v="278"/>
  </r>
  <r>
    <x v="0"/>
    <s v="Athletic"/>
    <x v="1"/>
    <s v="FootJoy"/>
    <s v="Dial"/>
    <x v="25"/>
    <s v="IP1 Heel Dial BPtd. 877 C/Clr/Black C"/>
    <x v="5"/>
    <n v="0"/>
    <n v="0"/>
    <e v="#DIV/0!"/>
    <x v="255"/>
  </r>
  <r>
    <x v="0"/>
    <s v="Athletic"/>
    <x v="1"/>
    <s v="FootJoy"/>
    <s v="Dial"/>
    <x v="25"/>
    <s v="IP1 Heel Dial BPtd. 877 C/Clr/Black C"/>
    <x v="5"/>
    <n v="2410"/>
    <n v="6648"/>
    <n v="2.75850622406639"/>
    <x v="1116"/>
  </r>
  <r>
    <x v="0"/>
    <s v="Athletic"/>
    <x v="1"/>
    <s v="FootJoy"/>
    <s v="Dial"/>
    <x v="25"/>
    <s v="IP1 Heel Dial BPtd. 877 C/Clr/Black C"/>
    <x v="5"/>
    <n v="600"/>
    <n v="1662"/>
    <n v="2.77"/>
    <x v="278"/>
  </r>
  <r>
    <x v="0"/>
    <s v="Athletic"/>
    <x v="1"/>
    <s v="FootJoy"/>
    <s v="Dial"/>
    <x v="25"/>
    <s v="IP1 Heel Dial BPtd. 877 C/Clr/Black C"/>
    <x v="5"/>
    <n v="600"/>
    <n v="1662"/>
    <n v="2.77"/>
    <x v="278"/>
  </r>
  <r>
    <x v="0"/>
    <s v="Athletic"/>
    <x v="1"/>
    <s v="FootJoy"/>
    <s v="Dial"/>
    <x v="25"/>
    <s v="IP1 Heel Dial BPtd. 877 C/Clr/Black C"/>
    <x v="5"/>
    <n v="12860"/>
    <n v="35456"/>
    <n v="2.757076205287714"/>
    <x v="1117"/>
  </r>
  <r>
    <x v="0"/>
    <s v="Athletic"/>
    <x v="1"/>
    <s v="FootJoy"/>
    <s v="Dial"/>
    <x v="25"/>
    <s v="IP1 Heel Dial BPtd. 877 C/Clr/Black C"/>
    <x v="5"/>
    <n v="600"/>
    <n v="1662"/>
    <n v="2.77"/>
    <x v="278"/>
  </r>
  <r>
    <x v="0"/>
    <s v="Athletic"/>
    <x v="1"/>
    <s v="FootJoy"/>
    <s v="Dial"/>
    <x v="25"/>
    <s v="IP1 Heel Dial BPtd. 877 C/Clr/Black C"/>
    <x v="5"/>
    <n v="10555"/>
    <n v="29085"/>
    <n v="2.7555660824253909"/>
    <x v="1118"/>
  </r>
  <r>
    <x v="0"/>
    <s v="Athletic"/>
    <x v="1"/>
    <s v="FootJoy"/>
    <s v="Dial"/>
    <x v="25"/>
    <s v="IP1 Heel Dial BPtd. 877 C/T085-1-1"/>
    <x v="5"/>
    <n v="0"/>
    <n v="0"/>
    <e v="#DIV/0!"/>
    <x v="255"/>
  </r>
  <r>
    <x v="0"/>
    <s v="Athletic"/>
    <x v="1"/>
    <s v="FootJoy"/>
    <s v="Dial"/>
    <x v="25"/>
    <s v="IP1 Heel Dial BPtd. 877 C/T085-1-1"/>
    <x v="5"/>
    <n v="1610"/>
    <n v="4432"/>
    <n v="2.7527950310559008"/>
    <x v="1103"/>
  </r>
  <r>
    <x v="0"/>
    <s v="Athletic"/>
    <x v="1"/>
    <s v="FootJoy"/>
    <s v="Dial"/>
    <x v="25"/>
    <s v="IP1 Heel Dial BPtd. 877 C/T085-1-1"/>
    <x v="5"/>
    <n v="1205"/>
    <n v="3324"/>
    <n v="2.75850622406639"/>
    <x v="1116"/>
  </r>
  <r>
    <x v="0"/>
    <s v="Athletic"/>
    <x v="1"/>
    <s v="FootJoy"/>
    <s v="Dial"/>
    <x v="25"/>
    <s v="IP1 Heel Dial BPtd. 877 C/T085-1-1"/>
    <x v="5"/>
    <n v="3215"/>
    <n v="8864"/>
    <n v="2.757076205287714"/>
    <x v="1117"/>
  </r>
  <r>
    <x v="0"/>
    <s v="Athletic"/>
    <x v="1"/>
    <s v="FootJoy"/>
    <s v="Dial"/>
    <x v="25"/>
    <s v="IP1 Heel Dial BPtd. 877 C/T085-1-1"/>
    <x v="5"/>
    <n v="12360"/>
    <n v="34071"/>
    <n v="2.7565533980582524"/>
    <x v="274"/>
  </r>
  <r>
    <x v="0"/>
    <s v="Athletic"/>
    <x v="1"/>
    <s v="FootJoy"/>
    <s v="Dial"/>
    <x v="25"/>
    <s v="IP1 Heel Dial BPtd. 877 C/T085-1-1"/>
    <x v="5"/>
    <n v="0"/>
    <n v="0"/>
    <e v="#DIV/0!"/>
    <x v="255"/>
  </r>
  <r>
    <x v="0"/>
    <s v="Athletic"/>
    <x v="1"/>
    <s v="FootJoy"/>
    <s v="Dial"/>
    <x v="25"/>
    <s v="IP1 Heel Dial BPtd. 877 C/T085-1-1"/>
    <x v="5"/>
    <n v="9550"/>
    <n v="26315"/>
    <n v="2.755497382198953"/>
    <x v="1105"/>
  </r>
  <r>
    <x v="0"/>
    <s v="Athletic"/>
    <x v="1"/>
    <s v="FootJoy"/>
    <s v="Dial"/>
    <x v="25"/>
    <s v="IP1 Heel Dial BPtd. 877 C/T085-1-1"/>
    <x v="5"/>
    <n v="500"/>
    <n v="1385"/>
    <n v="2.77"/>
    <x v="278"/>
  </r>
  <r>
    <x v="0"/>
    <s v="Athletic"/>
    <x v="1"/>
    <s v="FootJoy"/>
    <s v="Dial"/>
    <x v="25"/>
    <s v="IP1 R Heel Dial B"/>
    <x v="4"/>
    <n v="18595"/>
    <n v="51245"/>
    <n v="2.7558483463296586"/>
    <x v="1119"/>
  </r>
  <r>
    <x v="0"/>
    <s v="Athletic"/>
    <x v="1"/>
    <s v="FootJoy"/>
    <s v="Dial"/>
    <x v="25"/>
    <s v="IP1 R Heel Dial B"/>
    <x v="4"/>
    <n v="15080"/>
    <n v="41550"/>
    <n v="2.7553050397877983"/>
    <x v="1120"/>
  </r>
  <r>
    <x v="0"/>
    <s v="Athletic"/>
    <x v="1"/>
    <s v="FootJoy"/>
    <s v="Dial"/>
    <x v="25"/>
    <s v="IP1 R Heel Dial B"/>
    <x v="4"/>
    <n v="3520"/>
    <n v="9695"/>
    <n v="2.7542613636363638"/>
    <x v="1121"/>
  </r>
  <r>
    <x v="0"/>
    <s v="Athletic"/>
    <x v="1"/>
    <s v="FootJoy"/>
    <s v="Dial"/>
    <x v="25"/>
    <s v="IP1 R Heel Dial B"/>
    <x v="4"/>
    <n v="23620"/>
    <n v="65095"/>
    <n v="2.7559271803556307"/>
    <x v="289"/>
  </r>
  <r>
    <x v="0"/>
    <s v="Athletic"/>
    <x v="1"/>
    <s v="FootJoy"/>
    <s v="Dial"/>
    <x v="25"/>
    <s v="IP1 R Heel Dial B"/>
    <x v="4"/>
    <n v="5025"/>
    <n v="13850"/>
    <n v="2.7562189054726369"/>
    <x v="1106"/>
  </r>
  <r>
    <x v="0"/>
    <s v="Athletic"/>
    <x v="1"/>
    <s v="FootJoy"/>
    <s v="Dial"/>
    <x v="25"/>
    <s v="IP1 R Heel Dial B"/>
    <x v="4"/>
    <n v="4525"/>
    <n v="12465"/>
    <n v="2.7546961325966852"/>
    <x v="1112"/>
  </r>
  <r>
    <x v="0"/>
    <s v="Athletic"/>
    <x v="1"/>
    <s v="FootJoy"/>
    <s v="Dial"/>
    <x v="25"/>
    <s v="IP1 R Heel Dial B"/>
    <x v="2"/>
    <n v="500"/>
    <n v="1385"/>
    <n v="2.77"/>
    <x v="278"/>
  </r>
  <r>
    <x v="0"/>
    <s v="Athletic"/>
    <x v="1"/>
    <s v="FootJoy"/>
    <s v="Dial"/>
    <x v="25"/>
    <s v="IP1 R Heel Dial B"/>
    <x v="2"/>
    <n v="2010"/>
    <n v="5540"/>
    <n v="2.7562189054726369"/>
    <x v="1106"/>
  </r>
  <r>
    <x v="0"/>
    <s v="Athletic"/>
    <x v="1"/>
    <s v="FootJoy"/>
    <s v="Dial"/>
    <x v="25"/>
    <s v="IP1 R Heel Dial B"/>
    <x v="2"/>
    <n v="20605"/>
    <n v="56785"/>
    <n v="2.755884494054841"/>
    <x v="1122"/>
  </r>
  <r>
    <x v="0"/>
    <s v="Athletic"/>
    <x v="1"/>
    <s v="FootJoy"/>
    <s v="Dial"/>
    <x v="25"/>
    <s v="IP1 R Heel Dial B"/>
    <x v="2"/>
    <n v="1510"/>
    <n v="4155"/>
    <n v="2.7516556291390728"/>
    <x v="1114"/>
  </r>
  <r>
    <x v="0"/>
    <s v="Athletic"/>
    <x v="1"/>
    <s v="FootJoy"/>
    <s v="Dial"/>
    <x v="25"/>
    <s v="IP1 R Heel Dial B"/>
    <x v="2"/>
    <n v="3015"/>
    <n v="8310"/>
    <n v="2.7562189054726369"/>
    <x v="1106"/>
  </r>
  <r>
    <x v="0"/>
    <s v="Athletic"/>
    <x v="1"/>
    <s v="FootJoy"/>
    <s v="Dial"/>
    <x v="25"/>
    <s v="IP1 R Heel Dial B"/>
    <x v="2"/>
    <n v="9045"/>
    <n v="24930"/>
    <n v="2.7562189054726369"/>
    <x v="1106"/>
  </r>
  <r>
    <x v="0"/>
    <s v="Athletic"/>
    <x v="1"/>
    <s v="FootJoy"/>
    <s v="Dial"/>
    <x v="25"/>
    <s v="IP1 R Heel Dial B"/>
    <x v="2"/>
    <n v="5025"/>
    <n v="13850"/>
    <n v="2.7562189054726369"/>
    <x v="1106"/>
  </r>
  <r>
    <x v="0"/>
    <s v="Athletic"/>
    <x v="1"/>
    <s v="FootJoy"/>
    <s v="Dial"/>
    <x v="25"/>
    <s v="IP1 R Heel Dial B"/>
    <x v="2"/>
    <n v="32665"/>
    <n v="90025"/>
    <n v="2.7560079595897751"/>
    <x v="1123"/>
  </r>
  <r>
    <x v="0"/>
    <s v="Athletic"/>
    <x v="1"/>
    <s v="FootJoy"/>
    <s v="Dial"/>
    <x v="25"/>
    <s v="IP1 R Heel Dial B"/>
    <x v="2"/>
    <n v="19100"/>
    <n v="52630"/>
    <n v="2.755497382198953"/>
    <x v="1105"/>
  </r>
  <r>
    <x v="0"/>
    <s v="Athletic"/>
    <x v="1"/>
    <s v="FootJoy"/>
    <s v="Dial"/>
    <x v="25"/>
    <s v="IP1 R Heel Dial B"/>
    <x v="2"/>
    <n v="8040"/>
    <n v="22160"/>
    <n v="2.7562189054726369"/>
    <x v="1106"/>
  </r>
  <r>
    <x v="0"/>
    <s v="Athletic"/>
    <x v="1"/>
    <s v="FootJoy"/>
    <s v="Dial"/>
    <x v="25"/>
    <s v="IP1 R Heel Dial B"/>
    <x v="3"/>
    <n v="8545"/>
    <n v="23545"/>
    <n v="2.7554125219426564"/>
    <x v="1124"/>
  </r>
  <r>
    <x v="0"/>
    <s v="Athletic"/>
    <x v="1"/>
    <s v="FootJoy"/>
    <s v="Dial"/>
    <x v="25"/>
    <s v="IP1 R Heel Dial B"/>
    <x v="3"/>
    <n v="6535"/>
    <n v="18005"/>
    <n v="2.7551644988523334"/>
    <x v="1125"/>
  </r>
  <r>
    <x v="0"/>
    <s v="Athletic"/>
    <x v="1"/>
    <s v="FootJoy"/>
    <s v="Dial"/>
    <x v="25"/>
    <s v="IP1 R Heel Dial B"/>
    <x v="3"/>
    <n v="5530"/>
    <n v="15235"/>
    <n v="2.7549728752260396"/>
    <x v="1111"/>
  </r>
  <r>
    <x v="0"/>
    <s v="Athletic"/>
    <x v="1"/>
    <s v="FootJoy"/>
    <s v="Dial"/>
    <x v="25"/>
    <s v="IP1 R Heel Dial B"/>
    <x v="3"/>
    <n v="4020"/>
    <n v="11080"/>
    <n v="2.7562189054726369"/>
    <x v="1106"/>
  </r>
  <r>
    <x v="0"/>
    <s v="Athletic"/>
    <x v="1"/>
    <s v="FootJoy"/>
    <s v="Dial"/>
    <x v="25"/>
    <s v="IP1 R Heel Dial B"/>
    <x v="3"/>
    <n v="3520"/>
    <n v="9695"/>
    <n v="2.7542613636363638"/>
    <x v="1121"/>
  </r>
  <r>
    <x v="0"/>
    <s v="Athletic"/>
    <x v="1"/>
    <s v="FootJoy"/>
    <s v="Dial"/>
    <x v="25"/>
    <s v="IP1 R Heel Dial B"/>
    <x v="3"/>
    <n v="1005"/>
    <n v="2770"/>
    <n v="2.7562189054726369"/>
    <x v="1106"/>
  </r>
  <r>
    <x v="0"/>
    <s v="Athletic"/>
    <x v="1"/>
    <s v="FootJoy"/>
    <s v="Dial"/>
    <x v="25"/>
    <s v="IP1 R Heel Dial B"/>
    <x v="3"/>
    <n v="2510"/>
    <n v="6925"/>
    <n v="2.758964143426295"/>
    <x v="1126"/>
  </r>
  <r>
    <x v="0"/>
    <s v="Athletic"/>
    <x v="1"/>
    <s v="FootJoy"/>
    <s v="Dial"/>
    <x v="25"/>
    <s v="IP1 R Heel Dial B"/>
    <x v="3"/>
    <n v="5025"/>
    <n v="13850"/>
    <n v="2.7562189054726369"/>
    <x v="1106"/>
  </r>
  <r>
    <x v="0"/>
    <s v="Athletic"/>
    <x v="1"/>
    <s v="FootJoy"/>
    <s v="Dial"/>
    <x v="25"/>
    <s v="IP1 R Heel Dial B"/>
    <x v="3"/>
    <n v="6030"/>
    <n v="16620"/>
    <n v="2.7562189054726369"/>
    <x v="1106"/>
  </r>
  <r>
    <x v="0"/>
    <s v="Athletic"/>
    <x v="1"/>
    <s v="FootJoy"/>
    <s v="Dial"/>
    <x v="25"/>
    <s v="IP1 R Heel Dial B"/>
    <x v="3"/>
    <n v="4525"/>
    <n v="12465"/>
    <n v="2.7546961325966852"/>
    <x v="1112"/>
  </r>
  <r>
    <x v="0"/>
    <s v="Athletic"/>
    <x v="1"/>
    <s v="FootJoy"/>
    <s v="Dial"/>
    <x v="25"/>
    <s v="IP1 R Heel Dial B"/>
    <x v="3"/>
    <n v="2515"/>
    <n v="6925"/>
    <n v="2.7534791252485089"/>
    <x v="1113"/>
  </r>
  <r>
    <x v="0"/>
    <s v="Athletic"/>
    <x v="1"/>
    <s v="FootJoy"/>
    <s v="Dial"/>
    <x v="25"/>
    <s v="IP1 R Heel Dial B"/>
    <x v="3"/>
    <n v="7035"/>
    <n v="19390"/>
    <n v="2.7562189054726369"/>
    <x v="1106"/>
  </r>
  <r>
    <x v="0"/>
    <s v="Athletic"/>
    <x v="1"/>
    <s v="FootJoy"/>
    <s v="Dial"/>
    <x v="25"/>
    <s v="IP1 R Heel Dial B"/>
    <x v="0"/>
    <n v="5025"/>
    <n v="13850"/>
    <n v="2.7562189054726369"/>
    <x v="1106"/>
  </r>
  <r>
    <x v="0"/>
    <s v="Athletic"/>
    <x v="1"/>
    <s v="FootJoy"/>
    <s v="Dial"/>
    <x v="25"/>
    <s v="IP1 R Heel Dial B"/>
    <x v="0"/>
    <n v="2515"/>
    <n v="6925"/>
    <n v="2.7534791252485089"/>
    <x v="1113"/>
  </r>
  <r>
    <x v="0"/>
    <s v="Athletic"/>
    <x v="1"/>
    <s v="FootJoy"/>
    <s v="Dial"/>
    <x v="25"/>
    <s v="IP1 R Heel Dial B"/>
    <x v="0"/>
    <n v="4525"/>
    <n v="12465"/>
    <n v="2.7546961325966852"/>
    <x v="1112"/>
  </r>
  <r>
    <x v="0"/>
    <s v="Athletic"/>
    <x v="1"/>
    <s v="FootJoy"/>
    <s v="Dial"/>
    <x v="25"/>
    <s v="IP1 R Heel Dial B"/>
    <x v="0"/>
    <n v="2515"/>
    <n v="6925"/>
    <n v="2.7534791252485089"/>
    <x v="1113"/>
  </r>
  <r>
    <x v="0"/>
    <s v="Athletic"/>
    <x v="1"/>
    <s v="FootJoy"/>
    <s v="Dial"/>
    <x v="25"/>
    <s v="IP1 R Heel Dial B"/>
    <x v="0"/>
    <n v="4020"/>
    <n v="11080"/>
    <n v="2.7562189054726369"/>
    <x v="1106"/>
  </r>
  <r>
    <x v="0"/>
    <s v="Athletic"/>
    <x v="1"/>
    <s v="FootJoy"/>
    <s v="Dial"/>
    <x v="25"/>
    <s v="IP1 R Heel Dial B"/>
    <x v="0"/>
    <n v="1005"/>
    <n v="2770"/>
    <n v="2.7562189054726369"/>
    <x v="1106"/>
  </r>
  <r>
    <x v="0"/>
    <s v="Athletic"/>
    <x v="1"/>
    <s v="FootJoy"/>
    <s v="Dial"/>
    <x v="25"/>
    <s v="IP1 R Heel Dial B"/>
    <x v="4"/>
    <n v="4020"/>
    <n v="11080"/>
    <n v="2.7562189054726369"/>
    <x v="1106"/>
  </r>
  <r>
    <x v="0"/>
    <s v="Athletic"/>
    <x v="1"/>
    <s v="FootJoy"/>
    <s v="Dial"/>
    <x v="25"/>
    <s v="IP1 R Heel Dial B"/>
    <x v="4"/>
    <n v="3520"/>
    <n v="9695"/>
    <n v="2.7542613636363638"/>
    <x v="1121"/>
  </r>
  <r>
    <x v="0"/>
    <s v="Athletic"/>
    <x v="1"/>
    <s v="FootJoy"/>
    <s v="Dial"/>
    <x v="25"/>
    <s v="IP1 R Heel Dial B"/>
    <x v="4"/>
    <n v="6535"/>
    <n v="18005"/>
    <n v="2.7551644988523334"/>
    <x v="1125"/>
  </r>
  <r>
    <x v="0"/>
    <s v="Athletic"/>
    <x v="1"/>
    <s v="FootJoy"/>
    <s v="Dial"/>
    <x v="25"/>
    <s v="IP1 R Heel Dial B"/>
    <x v="4"/>
    <n v="3015"/>
    <n v="8310"/>
    <n v="2.7562189054726369"/>
    <x v="1106"/>
  </r>
  <r>
    <x v="0"/>
    <s v="Athletic"/>
    <x v="1"/>
    <s v="FootJoy"/>
    <s v="Dial"/>
    <x v="25"/>
    <s v="IP1 R Heel Dial B"/>
    <x v="4"/>
    <n v="21610"/>
    <n v="59555"/>
    <n v="2.7559000462748728"/>
    <x v="1127"/>
  </r>
  <r>
    <x v="0"/>
    <s v="Athletic"/>
    <x v="1"/>
    <s v="FootJoy"/>
    <s v="Dial"/>
    <x v="25"/>
    <s v="IP1 R Heel Dial B"/>
    <x v="4"/>
    <n v="18090"/>
    <n v="49860"/>
    <n v="2.7562189054726369"/>
    <x v="1106"/>
  </r>
  <r>
    <x v="0"/>
    <s v="Athletic"/>
    <x v="1"/>
    <s v="FootJoy"/>
    <s v="Dial"/>
    <x v="25"/>
    <s v="IP1 R Heel Dial B"/>
    <x v="4"/>
    <n v="91455"/>
    <n v="252070"/>
    <n v="2.7562189054726369"/>
    <x v="1106"/>
  </r>
  <r>
    <x v="0"/>
    <s v="Athletic"/>
    <x v="1"/>
    <s v="FootJoy"/>
    <s v="Dial"/>
    <x v="25"/>
    <s v="IP1 R Heel Dial B"/>
    <x v="4"/>
    <n v="33170"/>
    <n v="91410"/>
    <n v="2.7558034368405186"/>
    <x v="1128"/>
  </r>
  <r>
    <x v="0"/>
    <s v="Athletic"/>
    <x v="1"/>
    <s v="FootJoy"/>
    <s v="Dial"/>
    <x v="25"/>
    <s v="IP1 R Heel Dial B"/>
    <x v="4"/>
    <n v="22110"/>
    <n v="60940"/>
    <n v="2.7562189054726369"/>
    <x v="1106"/>
  </r>
  <r>
    <x v="0"/>
    <s v="Athletic"/>
    <x v="1"/>
    <s v="FootJoy"/>
    <s v="Dial"/>
    <x v="25"/>
    <s v="IP1 R Heel Dial B"/>
    <x v="2"/>
    <n v="21105"/>
    <n v="58170"/>
    <n v="2.7562189054726369"/>
    <x v="1106"/>
  </r>
  <r>
    <x v="0"/>
    <s v="Athletic"/>
    <x v="1"/>
    <s v="FootJoy"/>
    <s v="Dial"/>
    <x v="25"/>
    <s v="IP1 R Heel Dial B"/>
    <x v="2"/>
    <n v="18090"/>
    <n v="49860"/>
    <n v="2.7562189054726369"/>
    <x v="1106"/>
  </r>
  <r>
    <x v="0"/>
    <s v="Athletic"/>
    <x v="1"/>
    <s v="FootJoy"/>
    <s v="Dial"/>
    <x v="25"/>
    <s v="IP1 R Heel Dial B"/>
    <x v="2"/>
    <n v="14075"/>
    <n v="38780"/>
    <n v="2.7552397868561278"/>
    <x v="1129"/>
  </r>
  <r>
    <x v="0"/>
    <s v="Athletic"/>
    <x v="1"/>
    <s v="FootJoy"/>
    <s v="Dial"/>
    <x v="25"/>
    <s v="IP1 R Heel Dial B"/>
    <x v="2"/>
    <n v="7540"/>
    <n v="20775"/>
    <n v="2.7553050397877983"/>
    <x v="1120"/>
  </r>
  <r>
    <x v="0"/>
    <s v="Athletic"/>
    <x v="1"/>
    <s v="FootJoy"/>
    <s v="Dial"/>
    <x v="25"/>
    <s v="IP1 R Heel Dial B"/>
    <x v="2"/>
    <n v="18595"/>
    <n v="51245"/>
    <n v="2.7558483463296586"/>
    <x v="1119"/>
  </r>
  <r>
    <x v="0"/>
    <s v="Athletic"/>
    <x v="1"/>
    <s v="FootJoy"/>
    <s v="Dial"/>
    <x v="25"/>
    <s v="IP1 R Heel Dial B"/>
    <x v="2"/>
    <n v="4525"/>
    <n v="12465"/>
    <n v="2.7546961325966852"/>
    <x v="1112"/>
  </r>
  <r>
    <x v="0"/>
    <s v="Athletic"/>
    <x v="1"/>
    <s v="FootJoy"/>
    <s v="Dial"/>
    <x v="25"/>
    <s v="IP1 R Heel Dial B"/>
    <x v="2"/>
    <n v="7035"/>
    <n v="19390"/>
    <n v="2.7562189054726369"/>
    <x v="1106"/>
  </r>
  <r>
    <x v="0"/>
    <s v="Athletic"/>
    <x v="1"/>
    <s v="FootJoy"/>
    <s v="Dial"/>
    <x v="25"/>
    <s v="IP1 R Heel Dial B"/>
    <x v="2"/>
    <n v="4525"/>
    <n v="12465"/>
    <n v="2.7546961325966852"/>
    <x v="1112"/>
  </r>
  <r>
    <x v="0"/>
    <s v="Athletic"/>
    <x v="1"/>
    <s v="FootJoy"/>
    <s v="Dial"/>
    <x v="25"/>
    <s v="IP1 R Heel Dial B"/>
    <x v="2"/>
    <n v="3015"/>
    <n v="8310"/>
    <n v="2.7562189054726369"/>
    <x v="1106"/>
  </r>
  <r>
    <x v="0"/>
    <s v="Athletic"/>
    <x v="1"/>
    <s v="FootJoy"/>
    <s v="Dial"/>
    <x v="25"/>
    <s v="IP1 R Heel Dial B"/>
    <x v="2"/>
    <n v="1005"/>
    <n v="2770"/>
    <n v="2.7562189054726369"/>
    <x v="1106"/>
  </r>
  <r>
    <x v="0"/>
    <s v="Athletic"/>
    <x v="1"/>
    <s v="FootJoy"/>
    <s v="Dial"/>
    <x v="25"/>
    <s v="IP1 R Heel Dial B"/>
    <x v="3"/>
    <n v="500"/>
    <n v="1385"/>
    <n v="2.77"/>
    <x v="278"/>
  </r>
  <r>
    <x v="0"/>
    <s v="Athletic"/>
    <x v="1"/>
    <s v="FootJoy"/>
    <s v="Dial"/>
    <x v="25"/>
    <s v="IP1 R Heel Dial B"/>
    <x v="3"/>
    <n v="2010"/>
    <n v="5540"/>
    <n v="2.7562189054726369"/>
    <x v="1106"/>
  </r>
  <r>
    <x v="0"/>
    <s v="Athletic"/>
    <x v="1"/>
    <s v="FootJoy"/>
    <s v="Dial"/>
    <x v="25"/>
    <s v="IP1 R Heel Dial B"/>
    <x v="3"/>
    <n v="1005"/>
    <n v="2770"/>
    <n v="2.7562189054726369"/>
    <x v="1106"/>
  </r>
  <r>
    <x v="0"/>
    <s v="Athletic"/>
    <x v="1"/>
    <s v="FootJoy"/>
    <s v="Dial"/>
    <x v="25"/>
    <s v="IP1 R Heel Dial B"/>
    <x v="3"/>
    <n v="1510"/>
    <n v="4155"/>
    <n v="2.7516556291390728"/>
    <x v="1114"/>
  </r>
  <r>
    <x v="0"/>
    <s v="Athletic"/>
    <x v="1"/>
    <s v="FootJoy"/>
    <s v="Dial"/>
    <x v="25"/>
    <s v="IP1 R Heel Dial B"/>
    <x v="3"/>
    <n v="500"/>
    <n v="1385"/>
    <n v="2.77"/>
    <x v="278"/>
  </r>
  <r>
    <x v="0"/>
    <s v="Athletic"/>
    <x v="1"/>
    <s v="FootJoy"/>
    <s v="Dial"/>
    <x v="25"/>
    <s v="IP1 R Heel Dial B"/>
    <x v="0"/>
    <n v="2010"/>
    <n v="5540"/>
    <n v="2.7562189054726369"/>
    <x v="1106"/>
  </r>
  <r>
    <x v="0"/>
    <s v="Athletic"/>
    <x v="1"/>
    <s v="FootJoy"/>
    <s v="Dial"/>
    <x v="25"/>
    <s v="IP1 R Heel Dial B"/>
    <x v="0"/>
    <n v="1510"/>
    <n v="4155"/>
    <n v="2.7516556291390728"/>
    <x v="1114"/>
  </r>
  <r>
    <x v="0"/>
    <s v="Athletic"/>
    <x v="1"/>
    <s v="FootJoy"/>
    <s v="Dial"/>
    <x v="25"/>
    <s v="IP1 R Heel Dial B"/>
    <x v="4"/>
    <n v="1510"/>
    <n v="4155"/>
    <n v="2.7516556291390728"/>
    <x v="1114"/>
  </r>
  <r>
    <x v="0"/>
    <s v="Athletic"/>
    <x v="1"/>
    <s v="FootJoy"/>
    <s v="Dial"/>
    <x v="25"/>
    <s v="IP1 R Heel Dial B"/>
    <x v="4"/>
    <n v="2010"/>
    <n v="5540"/>
    <n v="2.7562189054726369"/>
    <x v="1106"/>
  </r>
  <r>
    <x v="0"/>
    <s v="Athletic"/>
    <x v="1"/>
    <s v="FootJoy"/>
    <s v="Dial"/>
    <x v="25"/>
    <s v="IP1 R Heel Dial B"/>
    <x v="4"/>
    <n v="500"/>
    <n v="1385"/>
    <n v="2.77"/>
    <x v="278"/>
  </r>
  <r>
    <x v="0"/>
    <s v="Athletic"/>
    <x v="1"/>
    <s v="FootJoy"/>
    <s v="Dial"/>
    <x v="25"/>
    <s v="IP1 R Heel Dial B"/>
    <x v="2"/>
    <n v="1510"/>
    <n v="4155"/>
    <n v="2.7516556291390728"/>
    <x v="1114"/>
  </r>
  <r>
    <x v="0"/>
    <s v="Athletic"/>
    <x v="1"/>
    <s v="FootJoy"/>
    <s v="Dial"/>
    <x v="25"/>
    <s v="IP1 R Heel Dial B"/>
    <x v="2"/>
    <n v="500"/>
    <n v="1385"/>
    <n v="2.77"/>
    <x v="278"/>
  </r>
  <r>
    <x v="0"/>
    <s v="Athletic"/>
    <x v="1"/>
    <s v="FootJoy"/>
    <s v="Dial"/>
    <x v="25"/>
    <s v="IP1 R Heel Dial B"/>
    <x v="2"/>
    <n v="1005"/>
    <n v="2770"/>
    <n v="2.7562189054726369"/>
    <x v="1106"/>
  </r>
  <r>
    <x v="0"/>
    <s v="Athletic"/>
    <x v="1"/>
    <s v="FootJoy"/>
    <s v="Dial"/>
    <x v="25"/>
    <s v="IP1 R Heel Dial B"/>
    <x v="4"/>
    <n v="2515"/>
    <n v="6925"/>
    <n v="2.7534791252485089"/>
    <x v="1113"/>
  </r>
  <r>
    <x v="0"/>
    <s v="Athletic"/>
    <x v="1"/>
    <s v="FootJoy"/>
    <s v="Dial"/>
    <x v="25"/>
    <s v="IP1 R Heel Dial B"/>
    <x v="4"/>
    <n v="2515"/>
    <n v="6925"/>
    <n v="2.7534791252485089"/>
    <x v="1113"/>
  </r>
  <r>
    <x v="0"/>
    <s v="Athletic"/>
    <x v="1"/>
    <s v="FootJoy"/>
    <s v="Dial"/>
    <x v="25"/>
    <s v="IP1 R Heel Dial B"/>
    <x v="4"/>
    <n v="1005"/>
    <n v="2770"/>
    <n v="2.7562189054726369"/>
    <x v="1106"/>
  </r>
  <r>
    <x v="0"/>
    <s v="Athletic"/>
    <x v="1"/>
    <s v="FootJoy"/>
    <s v="Dial"/>
    <x v="25"/>
    <s v="IP1 R Heel Dial B"/>
    <x v="2"/>
    <n v="1510"/>
    <n v="4155"/>
    <n v="2.7516556291390728"/>
    <x v="1114"/>
  </r>
  <r>
    <x v="0"/>
    <s v="Athletic"/>
    <x v="1"/>
    <s v="FootJoy"/>
    <s v="Dial"/>
    <x v="25"/>
    <s v="IP1 R Heel Dial B"/>
    <x v="2"/>
    <n v="500"/>
    <n v="1385"/>
    <n v="2.77"/>
    <x v="278"/>
  </r>
  <r>
    <x v="0"/>
    <s v="Athletic"/>
    <x v="1"/>
    <s v="FootJoy"/>
    <s v="Dial"/>
    <x v="25"/>
    <s v="IP1 R Heel Dial B"/>
    <x v="2"/>
    <n v="500"/>
    <n v="1385"/>
    <n v="2.77"/>
    <x v="278"/>
  </r>
  <r>
    <x v="0"/>
    <s v="Athletic"/>
    <x v="1"/>
    <s v="FootJoy"/>
    <s v="Dial"/>
    <x v="25"/>
    <s v="IP1 R Heel Dial B"/>
    <x v="2"/>
    <n v="1510"/>
    <n v="4155"/>
    <n v="2.7516556291390728"/>
    <x v="1114"/>
  </r>
  <r>
    <x v="0"/>
    <s v="Athletic"/>
    <x v="1"/>
    <s v="FootJoy"/>
    <s v="Dial"/>
    <x v="25"/>
    <s v="IP1 R Heel Dial B"/>
    <x v="5"/>
    <n v="17085"/>
    <n v="47090"/>
    <n v="2.7562189054726369"/>
    <x v="1106"/>
  </r>
  <r>
    <x v="0"/>
    <s v="Athletic"/>
    <x v="1"/>
    <s v="FootJoy"/>
    <s v="Dial"/>
    <x v="25"/>
    <s v="IP1 R Heel Dial B"/>
    <x v="5"/>
    <n v="12565"/>
    <n v="34625"/>
    <n v="2.7556705133306805"/>
    <x v="1104"/>
  </r>
  <r>
    <x v="0"/>
    <s v="Athletic"/>
    <x v="1"/>
    <s v="FootJoy"/>
    <s v="Dial"/>
    <x v="25"/>
    <s v="IP1 R Heel Dial B"/>
    <x v="5"/>
    <n v="12060"/>
    <n v="33240"/>
    <n v="2.7562189054726369"/>
    <x v="1106"/>
  </r>
  <r>
    <x v="0"/>
    <s v="Athletic"/>
    <x v="1"/>
    <s v="FootJoy"/>
    <s v="Dial"/>
    <x v="25"/>
    <s v="IP1 R Heel Dial B"/>
    <x v="5"/>
    <n v="7540"/>
    <n v="20775"/>
    <n v="2.7553050397877983"/>
    <x v="1120"/>
  </r>
  <r>
    <x v="0"/>
    <s v="Athletic"/>
    <x v="1"/>
    <s v="FootJoy"/>
    <s v="Dial"/>
    <x v="25"/>
    <s v="IP1 R Heel Dial B"/>
    <x v="4"/>
    <n v="3515"/>
    <n v="9695"/>
    <n v="2.7581792318634424"/>
    <x v="1130"/>
  </r>
  <r>
    <x v="0"/>
    <s v="Athletic"/>
    <x v="1"/>
    <s v="FootJoy"/>
    <s v="Dial"/>
    <x v="25"/>
    <s v="IP1 R Heel Dial B"/>
    <x v="4"/>
    <n v="6030"/>
    <n v="16620"/>
    <n v="2.7562189054726369"/>
    <x v="1106"/>
  </r>
  <r>
    <x v="0"/>
    <s v="Athletic"/>
    <x v="1"/>
    <s v="FootJoy"/>
    <s v="Dial"/>
    <x v="25"/>
    <s v="IP1 R Heel Dial B"/>
    <x v="4"/>
    <n v="1005"/>
    <n v="2770"/>
    <n v="2.7562189054726369"/>
    <x v="1106"/>
  </r>
  <r>
    <x v="0"/>
    <s v="Athletic"/>
    <x v="1"/>
    <s v="FootJoy"/>
    <s v="Dial"/>
    <x v="25"/>
    <s v="IP1 R Heel Dial B"/>
    <x v="4"/>
    <n v="3015"/>
    <n v="8310"/>
    <n v="2.7562189054726369"/>
    <x v="1106"/>
  </r>
  <r>
    <x v="0"/>
    <s v="Athletic"/>
    <x v="1"/>
    <s v="FootJoy"/>
    <s v="Dial"/>
    <x v="25"/>
    <s v="IP1 R Heel Dial B"/>
    <x v="4"/>
    <n v="1005"/>
    <n v="2770"/>
    <n v="2.7562189054726369"/>
    <x v="1106"/>
  </r>
  <r>
    <x v="0"/>
    <s v="Athletic"/>
    <x v="1"/>
    <s v="FootJoy"/>
    <s v="Dial"/>
    <x v="25"/>
    <s v="IP1 R Heel Dial B"/>
    <x v="4"/>
    <n v="5025"/>
    <n v="13850"/>
    <n v="2.7562189054726369"/>
    <x v="1106"/>
  </r>
  <r>
    <x v="0"/>
    <s v="Athletic"/>
    <x v="1"/>
    <s v="FootJoy"/>
    <s v="Dial"/>
    <x v="25"/>
    <s v="IP1 R Heel Dial B"/>
    <x v="4"/>
    <n v="500"/>
    <n v="1385"/>
    <n v="2.77"/>
    <x v="278"/>
  </r>
  <r>
    <x v="0"/>
    <s v="Athletic"/>
    <x v="1"/>
    <s v="FootJoy"/>
    <s v="Dial"/>
    <x v="25"/>
    <s v="IP1 R Heel Dial B"/>
    <x v="4"/>
    <n v="1510"/>
    <n v="4155"/>
    <n v="2.7516556291390728"/>
    <x v="1114"/>
  </r>
  <r>
    <x v="0"/>
    <s v="Athletic"/>
    <x v="1"/>
    <s v="FootJoy"/>
    <s v="Dial"/>
    <x v="25"/>
    <s v="IP1 R Heel Dial B"/>
    <x v="2"/>
    <n v="1005"/>
    <n v="2770"/>
    <n v="2.7562189054726369"/>
    <x v="1106"/>
  </r>
  <r>
    <x v="0"/>
    <s v="Athletic"/>
    <x v="1"/>
    <s v="FootJoy"/>
    <s v="Dial"/>
    <x v="25"/>
    <s v="IP1 R Heel Dial B"/>
    <x v="5"/>
    <n v="14070"/>
    <n v="38780"/>
    <n v="2.7562189054726369"/>
    <x v="1106"/>
  </r>
  <r>
    <x v="0"/>
    <s v="Athletic"/>
    <x v="1"/>
    <s v="FootJoy"/>
    <s v="Dial"/>
    <x v="25"/>
    <s v="IP1 R Heel Dial B"/>
    <x v="5"/>
    <n v="4525"/>
    <n v="12465"/>
    <n v="2.7546961325966852"/>
    <x v="1112"/>
  </r>
  <r>
    <x v="0"/>
    <s v="Athletic"/>
    <x v="1"/>
    <s v="FootJoy"/>
    <s v="Dial"/>
    <x v="25"/>
    <s v="IP1 R Heel Dial B"/>
    <x v="5"/>
    <n v="5530"/>
    <n v="15235"/>
    <n v="2.7549728752260396"/>
    <x v="1111"/>
  </r>
  <r>
    <x v="0"/>
    <s v="Athletic"/>
    <x v="1"/>
    <s v="FootJoy"/>
    <s v="Dial"/>
    <x v="25"/>
    <s v="IP1 R Heel Dial B"/>
    <x v="5"/>
    <n v="1510"/>
    <n v="4155"/>
    <n v="2.7516556291390728"/>
    <x v="1114"/>
  </r>
  <r>
    <x v="0"/>
    <s v="Athletic"/>
    <x v="1"/>
    <s v="FootJoy"/>
    <s v="Dial"/>
    <x v="25"/>
    <s v="IP1 R Heel Dial B"/>
    <x v="4"/>
    <n v="2010"/>
    <n v="5540"/>
    <n v="2.7562189054726369"/>
    <x v="1106"/>
  </r>
  <r>
    <x v="0"/>
    <s v="Athletic"/>
    <x v="1"/>
    <s v="FootJoy"/>
    <s v="Dial"/>
    <x v="25"/>
    <s v="IP1 R Heel Dial B"/>
    <x v="4"/>
    <n v="1005"/>
    <n v="2770"/>
    <n v="2.7562189054726369"/>
    <x v="1106"/>
  </r>
  <r>
    <x v="0"/>
    <s v="Athletic"/>
    <x v="1"/>
    <s v="FootJoy"/>
    <s v="Dial"/>
    <x v="25"/>
    <s v="IP1 R Heel Dial B"/>
    <x v="4"/>
    <n v="2010"/>
    <n v="5540"/>
    <n v="2.7562189054726369"/>
    <x v="1106"/>
  </r>
  <r>
    <x v="0"/>
    <s v="Athletic"/>
    <x v="1"/>
    <s v="FootJoy"/>
    <s v="Dial"/>
    <x v="25"/>
    <s v="IP1 R Heel Dial B"/>
    <x v="4"/>
    <n v="500"/>
    <n v="1385"/>
    <n v="2.77"/>
    <x v="278"/>
  </r>
  <r>
    <x v="0"/>
    <s v="Athletic"/>
    <x v="1"/>
    <s v="FootJoy"/>
    <s v="Dial"/>
    <x v="25"/>
    <s v="IP1 R Heel Dial B"/>
    <x v="4"/>
    <n v="3015"/>
    <n v="8310"/>
    <n v="2.7562189054726369"/>
    <x v="1106"/>
  </r>
  <r>
    <x v="0"/>
    <s v="Athletic"/>
    <x v="1"/>
    <s v="FootJoy"/>
    <s v="Dial"/>
    <x v="25"/>
    <s v="IP1 R Heel Dial B"/>
    <x v="4"/>
    <n v="9045"/>
    <n v="24930"/>
    <n v="2.7562189054726369"/>
    <x v="1106"/>
  </r>
  <r>
    <x v="0"/>
    <s v="Athletic"/>
    <x v="1"/>
    <s v="FootJoy"/>
    <s v="Dial"/>
    <x v="25"/>
    <s v="IP1 R Heel Dial B"/>
    <x v="4"/>
    <n v="1510"/>
    <n v="4155"/>
    <n v="2.7516556291390728"/>
    <x v="1114"/>
  </r>
  <r>
    <x v="0"/>
    <s v="Athletic"/>
    <x v="1"/>
    <s v="FootJoy"/>
    <s v="Dial"/>
    <x v="25"/>
    <s v="IP1 R Heel Dial B"/>
    <x v="4"/>
    <n v="2010"/>
    <n v="5540"/>
    <n v="2.7562189054726369"/>
    <x v="1106"/>
  </r>
  <r>
    <x v="0"/>
    <s v="Athletic"/>
    <x v="1"/>
    <s v="FootJoy"/>
    <s v="Dial"/>
    <x v="25"/>
    <s v="IP1 R Heel Dial B"/>
    <x v="2"/>
    <n v="500"/>
    <n v="1385"/>
    <n v="2.77"/>
    <x v="278"/>
  </r>
  <r>
    <x v="0"/>
    <s v="Athletic"/>
    <x v="1"/>
    <s v="FootJoy"/>
    <s v="Dial"/>
    <x v="25"/>
    <s v="IP1 R Heel Dial B"/>
    <x v="5"/>
    <n v="2515"/>
    <n v="6925"/>
    <n v="2.7534791252485089"/>
    <x v="1113"/>
  </r>
  <r>
    <x v="0"/>
    <s v="Athletic"/>
    <x v="1"/>
    <s v="FootJoy"/>
    <s v="Dial"/>
    <x v="25"/>
    <s v="IP1 R Heel Dial B"/>
    <x v="5"/>
    <n v="500"/>
    <n v="1385"/>
    <n v="2.77"/>
    <x v="278"/>
  </r>
  <r>
    <x v="0"/>
    <s v="Athletic"/>
    <x v="1"/>
    <s v="FootJoy"/>
    <s v="Dial"/>
    <x v="25"/>
    <s v="IP1 R Heel Dial B"/>
    <x v="5"/>
    <n v="19600"/>
    <n v="54015"/>
    <n v="2.7558673469387753"/>
    <x v="1131"/>
  </r>
  <r>
    <x v="0"/>
    <s v="Athletic"/>
    <x v="1"/>
    <s v="FootJoy"/>
    <s v="Dial"/>
    <x v="25"/>
    <s v="IP1 R Heel Dial B"/>
    <x v="5"/>
    <n v="13065"/>
    <n v="36010"/>
    <n v="2.7562189054726369"/>
    <x v="1106"/>
  </r>
  <r>
    <x v="0"/>
    <s v="Athletic"/>
    <x v="1"/>
    <s v="FootJoy"/>
    <s v="Dial"/>
    <x v="25"/>
    <s v="IP1 R Heel Dial B"/>
    <x v="4"/>
    <n v="5525"/>
    <n v="15235"/>
    <n v="2.7574660633484163"/>
    <x v="1132"/>
  </r>
  <r>
    <x v="0"/>
    <s v="Athletic"/>
    <x v="1"/>
    <s v="FootJoy"/>
    <s v="Dial"/>
    <x v="25"/>
    <s v="IP1 R Heel Dial B"/>
    <x v="4"/>
    <n v="2010"/>
    <n v="5540"/>
    <n v="2.7562189054726369"/>
    <x v="1106"/>
  </r>
  <r>
    <x v="0"/>
    <s v="Athletic"/>
    <x v="1"/>
    <s v="FootJoy"/>
    <s v="Dial"/>
    <x v="25"/>
    <s v="IP1 R Heel Dial B"/>
    <x v="4"/>
    <n v="3515"/>
    <n v="9695"/>
    <n v="2.7581792318634424"/>
    <x v="1130"/>
  </r>
  <r>
    <x v="0"/>
    <s v="Athletic"/>
    <x v="1"/>
    <s v="FootJoy"/>
    <s v="Dial"/>
    <x v="25"/>
    <s v="IP1 R Heel Dial B"/>
    <x v="4"/>
    <n v="2010"/>
    <n v="5540"/>
    <n v="2.7562189054726369"/>
    <x v="1106"/>
  </r>
  <r>
    <x v="0"/>
    <s v="Athletic"/>
    <x v="1"/>
    <s v="FootJoy"/>
    <s v="Dial"/>
    <x v="25"/>
    <s v="IP1 R Heel Dial B"/>
    <x v="2"/>
    <n v="1005"/>
    <n v="2770"/>
    <n v="2.7562189054726369"/>
    <x v="1106"/>
  </r>
  <r>
    <x v="0"/>
    <s v="Athletic"/>
    <x v="1"/>
    <s v="FootJoy"/>
    <s v="Dial"/>
    <x v="25"/>
    <s v="IP1 R Heel Dial B"/>
    <x v="5"/>
    <n v="1510"/>
    <n v="4155"/>
    <n v="2.7516556291390728"/>
    <x v="1114"/>
  </r>
  <r>
    <x v="0"/>
    <s v="Athletic"/>
    <x v="1"/>
    <s v="FootJoy"/>
    <s v="Dial"/>
    <x v="25"/>
    <s v="IP1 R Heel Dial B"/>
    <x v="5"/>
    <n v="1005"/>
    <n v="2770"/>
    <n v="2.7562189054726369"/>
    <x v="1106"/>
  </r>
  <r>
    <x v="0"/>
    <s v="Athletic"/>
    <x v="1"/>
    <s v="FootJoy"/>
    <s v="Dial"/>
    <x v="25"/>
    <s v="IP1 R Heel Dial B"/>
    <x v="5"/>
    <n v="1510"/>
    <n v="4155"/>
    <n v="2.7516556291390728"/>
    <x v="1114"/>
  </r>
  <r>
    <x v="0"/>
    <s v="Athletic"/>
    <x v="1"/>
    <s v="FootJoy"/>
    <s v="Dial"/>
    <x v="25"/>
    <s v="IP1 R Heel Dial B"/>
    <x v="4"/>
    <n v="9045"/>
    <n v="24930"/>
    <n v="2.7562189054726369"/>
    <x v="1106"/>
  </r>
  <r>
    <x v="0"/>
    <s v="Athletic"/>
    <x v="1"/>
    <s v="FootJoy"/>
    <s v="Dial"/>
    <x v="25"/>
    <s v="IP1 R Heel Dial B"/>
    <x v="4"/>
    <n v="500"/>
    <n v="1385"/>
    <n v="2.77"/>
    <x v="278"/>
  </r>
  <r>
    <x v="0"/>
    <s v="Athletic"/>
    <x v="1"/>
    <s v="FootJoy"/>
    <s v="Dial"/>
    <x v="25"/>
    <s v="IP1 R Heel Dial B"/>
    <x v="4"/>
    <n v="4525"/>
    <n v="12465"/>
    <n v="2.7546961325966852"/>
    <x v="1112"/>
  </r>
  <r>
    <x v="0"/>
    <s v="Athletic"/>
    <x v="1"/>
    <s v="FootJoy"/>
    <s v="Dial"/>
    <x v="25"/>
    <s v="IP1 R Heel Dial B"/>
    <x v="2"/>
    <n v="5530"/>
    <n v="15235"/>
    <n v="2.7549728752260396"/>
    <x v="1111"/>
  </r>
  <r>
    <x v="0"/>
    <s v="Athletic"/>
    <x v="1"/>
    <s v="FootJoy"/>
    <s v="Dial"/>
    <x v="25"/>
    <s v="IP1 R Heel Dial B"/>
    <x v="2"/>
    <n v="1005"/>
    <n v="2770"/>
    <n v="2.7562189054726369"/>
    <x v="1106"/>
  </r>
  <r>
    <x v="0"/>
    <s v="Athletic"/>
    <x v="1"/>
    <s v="FootJoy"/>
    <s v="Dial"/>
    <x v="25"/>
    <s v="IP1 R Heel Dial B"/>
    <x v="5"/>
    <n v="7740"/>
    <n v="21329"/>
    <n v="2.755684754521964"/>
    <x v="1133"/>
  </r>
  <r>
    <x v="0"/>
    <s v="Athletic"/>
    <x v="1"/>
    <s v="FootJoy"/>
    <s v="Dial"/>
    <x v="25"/>
    <s v="IP1 R Heel Dial B"/>
    <x v="5"/>
    <n v="0"/>
    <n v="0"/>
    <e v="#DIV/0!"/>
    <x v="255"/>
  </r>
  <r>
    <x v="0"/>
    <s v="Athletic"/>
    <x v="1"/>
    <s v="FootJoy"/>
    <s v="Dial"/>
    <x v="25"/>
    <s v="IP1 R Heel Dial B"/>
    <x v="5"/>
    <n v="5530"/>
    <n v="15235"/>
    <n v="2.7549728752260396"/>
    <x v="1111"/>
  </r>
  <r>
    <x v="0"/>
    <s v="Athletic"/>
    <x v="1"/>
    <s v="FootJoy"/>
    <s v="Dial"/>
    <x v="25"/>
    <s v="IP1 R Heel Dial B"/>
    <x v="5"/>
    <n v="1005"/>
    <n v="2770"/>
    <n v="2.7562189054726369"/>
    <x v="1106"/>
  </r>
  <r>
    <x v="0"/>
    <s v="Athletic"/>
    <x v="1"/>
    <s v="FootJoy"/>
    <s v="Dial"/>
    <x v="25"/>
    <s v="IP1 R Heel Dial B"/>
    <x v="5"/>
    <n v="25630"/>
    <n v="70635"/>
    <n v="2.7559500585251659"/>
    <x v="1134"/>
  </r>
  <r>
    <x v="0"/>
    <s v="Athletic"/>
    <x v="1"/>
    <s v="FootJoy"/>
    <s v="Dial"/>
    <x v="25"/>
    <s v="IP1 R Heel Dial B"/>
    <x v="5"/>
    <n v="4020"/>
    <n v="11080"/>
    <n v="2.7562189054726369"/>
    <x v="1106"/>
  </r>
  <r>
    <x v="0"/>
    <s v="Athletic"/>
    <x v="1"/>
    <s v="FootJoy"/>
    <s v="Dial"/>
    <x v="25"/>
    <s v="IP1 R Heel Dial B"/>
    <x v="5"/>
    <n v="3015"/>
    <n v="8310"/>
    <n v="2.7562189054726369"/>
    <x v="1106"/>
  </r>
  <r>
    <x v="0"/>
    <s v="Athletic"/>
    <x v="1"/>
    <s v="FootJoy"/>
    <s v="Dial"/>
    <x v="25"/>
    <s v="IP1 R Heel Dial B"/>
    <x v="4"/>
    <n v="1510"/>
    <n v="4155"/>
    <n v="2.7516556291390728"/>
    <x v="1114"/>
  </r>
  <r>
    <x v="0"/>
    <s v="Athletic"/>
    <x v="1"/>
    <s v="FootJoy"/>
    <s v="Dial"/>
    <x v="25"/>
    <s v="IP1 R Heel Dial B"/>
    <x v="4"/>
    <n v="3520"/>
    <n v="9695"/>
    <n v="2.7542613636363638"/>
    <x v="1121"/>
  </r>
  <r>
    <x v="0"/>
    <s v="Athletic"/>
    <x v="1"/>
    <s v="FootJoy"/>
    <s v="Dial"/>
    <x v="25"/>
    <s v="IP1 R Heel Dial B"/>
    <x v="4"/>
    <n v="1510"/>
    <n v="4155"/>
    <n v="2.7516556291390728"/>
    <x v="1114"/>
  </r>
  <r>
    <x v="0"/>
    <s v="Athletic"/>
    <x v="1"/>
    <s v="FootJoy"/>
    <s v="Dial"/>
    <x v="25"/>
    <s v="IP1 R Heel Dial B"/>
    <x v="4"/>
    <n v="500"/>
    <n v="1385"/>
    <n v="2.77"/>
    <x v="278"/>
  </r>
  <r>
    <x v="0"/>
    <s v="Athletic"/>
    <x v="1"/>
    <s v="FootJoy"/>
    <s v="Dial"/>
    <x v="25"/>
    <s v="IP1 R Heel Dial B"/>
    <x v="4"/>
    <n v="500"/>
    <n v="1385"/>
    <n v="2.77"/>
    <x v="278"/>
  </r>
  <r>
    <x v="0"/>
    <s v="Athletic"/>
    <x v="1"/>
    <s v="FootJoy"/>
    <s v="Dial"/>
    <x v="25"/>
    <s v="IP1 R Heel Dial B"/>
    <x v="4"/>
    <n v="1005"/>
    <n v="2770"/>
    <n v="2.7562189054726369"/>
    <x v="1106"/>
  </r>
  <r>
    <x v="0"/>
    <s v="Athletic"/>
    <x v="1"/>
    <s v="FootJoy"/>
    <s v="Dial"/>
    <x v="25"/>
    <s v="IP1 R Heel Dial B"/>
    <x v="4"/>
    <n v="500"/>
    <n v="1385"/>
    <n v="2.77"/>
    <x v="278"/>
  </r>
  <r>
    <x v="0"/>
    <s v="Athletic"/>
    <x v="1"/>
    <s v="FootJoy"/>
    <s v="Dial"/>
    <x v="26"/>
    <s v="L4 Heel - 2 Piece Dial F-16-3915 TPX/painted877C"/>
    <x v="5"/>
    <n v="900"/>
    <n v="2385"/>
    <n v="2.65"/>
    <x v="321"/>
  </r>
  <r>
    <x v="0"/>
    <s v="Athletic"/>
    <x v="1"/>
    <s v="FootJoy"/>
    <s v="Dial"/>
    <x v="26"/>
    <s v="L4 Heel - 2 Piece Dial F-16-3915 TPX/painted877C"/>
    <x v="5"/>
    <n v="2615"/>
    <n v="6890"/>
    <n v="2.6347992351816445"/>
    <x v="1135"/>
  </r>
  <r>
    <x v="0"/>
    <s v="Athletic"/>
    <x v="1"/>
    <s v="FootJoy"/>
    <s v="Dial"/>
    <x v="26"/>
    <s v="L4 Heel - 2 Piece Dial F-16-3915 TPX/painted877C"/>
    <x v="5"/>
    <n v="1510"/>
    <n v="3975"/>
    <n v="2.6324503311258276"/>
    <x v="1136"/>
  </r>
  <r>
    <x v="0"/>
    <s v="Athletic"/>
    <x v="1"/>
    <s v="FootJoy"/>
    <s v="Dial"/>
    <x v="26"/>
    <s v="L4 Heel - 2 Piece Dial F-16-3915 TPX/painted877C"/>
    <x v="5"/>
    <n v="0"/>
    <n v="0"/>
    <e v="#DIV/0!"/>
    <x v="255"/>
  </r>
  <r>
    <x v="0"/>
    <s v="Athletic"/>
    <x v="1"/>
    <s v="FootJoy"/>
    <s v="Dial"/>
    <x v="26"/>
    <s v="L4 Heel 2 Piece Dial F114-4203 TPX/Ptd. 877 C"/>
    <x v="5"/>
    <n v="0"/>
    <n v="0"/>
    <e v="#DIV/0!"/>
    <x v="255"/>
  </r>
  <r>
    <x v="0"/>
    <s v="Athletic"/>
    <x v="1"/>
    <s v="FootJoy"/>
    <s v="Dial"/>
    <x v="26"/>
    <s v="L4 Heel 2 Piece Dial F114-4203 TPX/Ptd. 877 C"/>
    <x v="5"/>
    <n v="14270"/>
    <n v="37630"/>
    <n v="2.637000700770848"/>
    <x v="1137"/>
  </r>
  <r>
    <x v="0"/>
    <s v="Athletic"/>
    <x v="1"/>
    <s v="FootJoy"/>
    <s v="Dial"/>
    <x v="26"/>
    <s v="L4 Heel 2 Piece Dial F114-4203 TPX/Ptd. 877 C"/>
    <x v="5"/>
    <n v="11360"/>
    <n v="29945"/>
    <n v="2.6360035211267605"/>
    <x v="1138"/>
  </r>
  <r>
    <x v="0"/>
    <s v="Athletic"/>
    <x v="1"/>
    <s v="FootJoy"/>
    <s v="Dial"/>
    <x v="26"/>
    <s v="L4 Heel 2 Piece Dial F114-4203 TPX/Ptd. 877 C"/>
    <x v="5"/>
    <n v="7235"/>
    <n v="19080"/>
    <n v="2.637180373185902"/>
    <x v="1139"/>
  </r>
  <r>
    <x v="0"/>
    <s v="Athletic"/>
    <x v="1"/>
    <s v="FootJoy"/>
    <s v="Dial"/>
    <x v="26"/>
    <s v="L4 Heel 2 Piece Dial F114-4203 TPX/Ptd. 877 C"/>
    <x v="5"/>
    <n v="1005"/>
    <n v="2650"/>
    <n v="2.6368159203980102"/>
    <x v="1140"/>
  </r>
  <r>
    <x v="0"/>
    <s v="Athletic"/>
    <x v="1"/>
    <s v="FootJoy"/>
    <s v="Dial"/>
    <x v="26"/>
    <s v="L4 Heel 2 Piece Dial F114-4203 TPX/Ptd. 877 C"/>
    <x v="5"/>
    <n v="0"/>
    <n v="0"/>
    <e v="#DIV/0!"/>
    <x v="255"/>
  </r>
  <r>
    <x v="0"/>
    <s v="Athletic"/>
    <x v="1"/>
    <s v="FootJoy"/>
    <s v="Dial"/>
    <x v="26"/>
    <s v="L4 Heel 2 Piece Dial F14-4203 TPX/Ptd. 877 C"/>
    <x v="5"/>
    <n v="0"/>
    <n v="0"/>
    <e v="#DIV/0!"/>
    <x v="255"/>
  </r>
  <r>
    <x v="0"/>
    <s v="Athletic"/>
    <x v="1"/>
    <s v="FootJoy"/>
    <s v="Dial"/>
    <x v="26"/>
    <s v="L4 Heel 2 Piece Dial F14-4203 TPX/Ptd. 877 C"/>
    <x v="5"/>
    <n v="5430"/>
    <n v="14310"/>
    <n v="2.6353591160220993"/>
    <x v="1141"/>
  </r>
  <r>
    <x v="0"/>
    <s v="Athletic"/>
    <x v="1"/>
    <s v="FootJoy"/>
    <s v="Dial"/>
    <x v="26"/>
    <s v="L4 Heel 2 Piece Dial F14-4203 TPX/Ptd. 877 C"/>
    <x v="5"/>
    <n v="8645"/>
    <n v="22790"/>
    <n v="2.636205899363794"/>
    <x v="1142"/>
  </r>
  <r>
    <x v="0"/>
    <s v="Athletic"/>
    <x v="1"/>
    <s v="FootJoy"/>
    <s v="Dial"/>
    <x v="26"/>
    <s v="L4 Heel 2 Piece Dial F14-4203 TPX/Ptd. 877 C"/>
    <x v="5"/>
    <n v="2815"/>
    <n v="7420"/>
    <n v="2.6358792184724691"/>
    <x v="1143"/>
  </r>
  <r>
    <x v="0"/>
    <s v="Athletic"/>
    <x v="1"/>
    <s v="FootJoy"/>
    <s v="Dial"/>
    <x v="26"/>
    <s v="L4 Heel 2 Piece Dial F14-4203 TPX/Ptd. 877 C"/>
    <x v="5"/>
    <n v="1005"/>
    <n v="2650"/>
    <n v="2.6368159203980102"/>
    <x v="1140"/>
  </r>
  <r>
    <x v="0"/>
    <s v="Athletic"/>
    <x v="1"/>
    <s v="FootJoy"/>
    <s v="Dial"/>
    <x v="26"/>
    <s v="L4 Heel 2 Piece Dial F14-4203 TPX/Ptd. 877 C"/>
    <x v="5"/>
    <n v="2615"/>
    <n v="6890"/>
    <n v="2.6347992351816445"/>
    <x v="1135"/>
  </r>
  <r>
    <x v="0"/>
    <s v="Athletic"/>
    <x v="1"/>
    <s v="FootJoy"/>
    <s v="Dial"/>
    <x v="26"/>
    <s v="L4 Heel 2 Piece Dial F14-4203 TPX/Ptd. 877 C"/>
    <x v="5"/>
    <n v="600"/>
    <n v="1590"/>
    <n v="2.65"/>
    <x v="321"/>
  </r>
  <r>
    <x v="0"/>
    <s v="Athletic"/>
    <x v="1"/>
    <s v="FootJoy"/>
    <s v="Dial"/>
    <x v="26"/>
    <s v="L4 Heel v3 - 2 PieceDial A Black"/>
    <x v="5"/>
    <n v="2010"/>
    <n v="5100"/>
    <n v="2.5373134328358211"/>
    <x v="1144"/>
  </r>
  <r>
    <x v="0"/>
    <s v="Athletic"/>
    <x v="1"/>
    <s v="FootJoy"/>
    <s v="Dial"/>
    <x v="26"/>
    <s v="L4 Heel v3 - 2 PieceDial A Black"/>
    <x v="5"/>
    <n v="1405"/>
    <n v="3570"/>
    <n v="2.5409252669039146"/>
    <x v="1145"/>
  </r>
  <r>
    <x v="0"/>
    <s v="Athletic"/>
    <x v="1"/>
    <s v="FootJoy"/>
    <s v="Dial"/>
    <x v="26"/>
    <s v="L4 Heel v3 - 2 PieceDial A1 HOF"/>
    <x v="5"/>
    <n v="0"/>
    <n v="0"/>
    <e v="#DIV/0!"/>
    <x v="255"/>
  </r>
  <r>
    <x v="0"/>
    <s v="Athletic"/>
    <x v="1"/>
    <s v="FootJoy"/>
    <s v="Dial"/>
    <x v="26"/>
    <s v="L4 Heel v3 - 2 PieceDial A1 HOF"/>
    <x v="5"/>
    <n v="3215"/>
    <n v="8160"/>
    <n v="2.5381026438569205"/>
    <x v="1146"/>
  </r>
  <r>
    <x v="0"/>
    <s v="Athletic"/>
    <x v="1"/>
    <s v="FootJoy"/>
    <s v="Dial"/>
    <x v="26"/>
    <s v="L4 Heel v3 - 2 PieceDial A1 HOF"/>
    <x v="5"/>
    <n v="3215"/>
    <n v="8160"/>
    <n v="2.5381026438569205"/>
    <x v="1146"/>
  </r>
  <r>
    <x v="0"/>
    <s v="Athletic"/>
    <x v="1"/>
    <s v="FootJoy"/>
    <s v="Dial"/>
    <x v="26"/>
    <s v="L4 Heel v3 - 2 PieceDial A1 HOF"/>
    <x v="5"/>
    <n v="1205"/>
    <n v="3060"/>
    <n v="2.5394190871369293"/>
    <x v="1147"/>
  </r>
  <r>
    <x v="0"/>
    <s v="Athletic"/>
    <x v="1"/>
    <s v="FootJoy"/>
    <s v="Dial"/>
    <x v="26"/>
    <s v="L4 Heel v3 - 2 PieceDial A1 HOF"/>
    <x v="5"/>
    <n v="0"/>
    <n v="0"/>
    <e v="#DIV/0!"/>
    <x v="255"/>
  </r>
  <r>
    <x v="0"/>
    <s v="Athletic"/>
    <x v="1"/>
    <s v="FootJoy"/>
    <s v="Dial"/>
    <x v="26"/>
    <s v="L4 Heel v3 - 2 PieceDial A1 HOF"/>
    <x v="5"/>
    <n v="500"/>
    <n v="1275"/>
    <n v="2.5499999999999998"/>
    <x v="312"/>
  </r>
  <r>
    <x v="0"/>
    <s v="Athletic"/>
    <x v="1"/>
    <s v="FootJoy"/>
    <s v="Dial"/>
    <x v="26"/>
    <s v="L4 Heel v3 - 2 PieceDial A1 HOF"/>
    <x v="5"/>
    <n v="0"/>
    <n v="0"/>
    <e v="#DIV/0!"/>
    <x v="255"/>
  </r>
  <r>
    <x v="0"/>
    <s v="Athletic"/>
    <x v="1"/>
    <s v="FootJoy"/>
    <s v="Dial"/>
    <x v="26"/>
    <s v="L4 Heel v3 - 2 PieceDial A1 HOF"/>
    <x v="4"/>
    <n v="2010"/>
    <n v="5100"/>
    <n v="2.5373134328358211"/>
    <x v="1144"/>
  </r>
  <r>
    <x v="0"/>
    <s v="Athletic"/>
    <x v="1"/>
    <s v="FootJoy"/>
    <s v="Dial"/>
    <x v="26"/>
    <s v="L4 Heel v3 - 2 PieceDial A1 HOF"/>
    <x v="4"/>
    <n v="2010"/>
    <n v="5100"/>
    <n v="2.5373134328358211"/>
    <x v="1144"/>
  </r>
  <r>
    <x v="0"/>
    <s v="Athletic"/>
    <x v="1"/>
    <s v="FootJoy"/>
    <s v="Dial"/>
    <x v="26"/>
    <s v="L4 Heel v3 - 2 PieceDial A-Q610-2-3"/>
    <x v="5"/>
    <n v="0"/>
    <n v="0"/>
    <e v="#DIV/0!"/>
    <x v="255"/>
  </r>
  <r>
    <x v="0"/>
    <s v="Athletic"/>
    <x v="1"/>
    <s v="FootJoy"/>
    <s v="Dial"/>
    <x v="26"/>
    <s v="L4 Heel v3 - 2 PieceDial A-Q610-2-3"/>
    <x v="5"/>
    <n v="600"/>
    <n v="1542"/>
    <n v="2.57"/>
    <x v="325"/>
  </r>
  <r>
    <x v="0"/>
    <s v="Athletic"/>
    <x v="1"/>
    <s v="FootJoy"/>
    <s v="Dial"/>
    <x v="26"/>
    <s v="L4 Heel v3 - 2 PieceDial A-Q610-2-3"/>
    <x v="5"/>
    <n v="600"/>
    <n v="1542"/>
    <n v="2.57"/>
    <x v="325"/>
  </r>
  <r>
    <x v="0"/>
    <s v="Athletic"/>
    <x v="1"/>
    <s v="FootJoy"/>
    <s v="Dial"/>
    <x v="26"/>
    <s v="L4 Heel v3 - 2 PieceDial A-Q610-2-3"/>
    <x v="5"/>
    <n v="3520"/>
    <n v="8995"/>
    <n v="2.5553977272727271"/>
    <x v="1148"/>
  </r>
  <r>
    <x v="0"/>
    <s v="Athletic"/>
    <x v="1"/>
    <s v="FootJoy"/>
    <s v="Dial"/>
    <x v="26"/>
    <s v="L4 Heel v3 - 2 PieceDial A-Q610-2-3"/>
    <x v="5"/>
    <n v="1305"/>
    <n v="3341"/>
    <n v="2.560153256704981"/>
    <x v="1149"/>
  </r>
  <r>
    <x v="0"/>
    <s v="Athletic"/>
    <x v="1"/>
    <s v="FootJoy"/>
    <s v="Dial"/>
    <x v="26"/>
    <s v="L4 Heel v3 - 2 PieceDial A-Q610-2-3"/>
    <x v="5"/>
    <n v="1810"/>
    <n v="4626"/>
    <n v="2.5558011049723759"/>
    <x v="1150"/>
  </r>
  <r>
    <x v="0"/>
    <s v="Athletic"/>
    <x v="1"/>
    <s v="FootJoy"/>
    <s v="Dial"/>
    <x v="26"/>
    <s v="L4 Heel v3 - 2 PieceDial A-Q610-2-3"/>
    <x v="5"/>
    <n v="1810"/>
    <n v="4626"/>
    <n v="2.5558011049723759"/>
    <x v="1150"/>
  </r>
  <r>
    <x v="0"/>
    <s v="Athletic"/>
    <x v="1"/>
    <s v="FootJoy"/>
    <s v="Dial"/>
    <x v="26"/>
    <s v="L4 Heel v3 - 2 PieceDial A-Q610-2-3"/>
    <x v="5"/>
    <n v="600"/>
    <n v="1542"/>
    <n v="2.57"/>
    <x v="325"/>
  </r>
  <r>
    <x v="0"/>
    <s v="Athletic"/>
    <x v="1"/>
    <s v="FootJoy"/>
    <s v="Dial"/>
    <x v="26"/>
    <s v="L4 Heel v3 - 2 PieceDial A-Q610-2-3"/>
    <x v="5"/>
    <n v="7840"/>
    <n v="20046"/>
    <n v="2.556887755102041"/>
    <x v="1151"/>
  </r>
  <r>
    <x v="0"/>
    <s v="Athletic"/>
    <x v="1"/>
    <s v="FootJoy"/>
    <s v="Dial"/>
    <x v="26"/>
    <s v="L4 Heel v3 - 2 PieceDial A-Q610-2-3"/>
    <x v="5"/>
    <n v="2815"/>
    <n v="7196"/>
    <n v="2.5563055062166962"/>
    <x v="1152"/>
  </r>
  <r>
    <x v="0"/>
    <s v="Athletic"/>
    <x v="1"/>
    <s v="FootJoy"/>
    <s v="Dial"/>
    <x v="26"/>
    <s v="L4 Heel v3 - 2 PieceDial A-Q610-2-3"/>
    <x v="5"/>
    <n v="1510"/>
    <n v="3855"/>
    <n v="2.552980132450331"/>
    <x v="1153"/>
  </r>
  <r>
    <x v="0"/>
    <s v="Athletic"/>
    <x v="1"/>
    <s v="FootJoy"/>
    <s v="Dial"/>
    <x v="26"/>
    <s v="L4 Heel v3 - 2 PieceDial A-Q610-2-3"/>
    <x v="4"/>
    <n v="2515"/>
    <n v="6425"/>
    <n v="2.554671968190855"/>
    <x v="1154"/>
  </r>
  <r>
    <x v="0"/>
    <s v="Athletic"/>
    <x v="1"/>
    <s v="FootJoy"/>
    <s v="Dial"/>
    <x v="26"/>
    <s v="L4 Heel v3 - 2 PieceDial A-Q610-2-3"/>
    <x v="4"/>
    <n v="500"/>
    <n v="1285"/>
    <n v="2.57"/>
    <x v="325"/>
  </r>
  <r>
    <x v="0"/>
    <s v="Athletic"/>
    <x v="1"/>
    <s v="FootJoy"/>
    <s v="Dial"/>
    <x v="26"/>
    <s v="L4 Heel v3 - 2 PieceDial A-Q610-2-3"/>
    <x v="4"/>
    <n v="500"/>
    <n v="1285"/>
    <n v="2.57"/>
    <x v="325"/>
  </r>
  <r>
    <x v="0"/>
    <s v="Athletic"/>
    <x v="1"/>
    <s v="FootJoy"/>
    <s v="Dial"/>
    <x v="26"/>
    <s v="L4 Heel v3 - 2 PieceDial A-Q610-2-3"/>
    <x v="4"/>
    <n v="1005"/>
    <n v="2570"/>
    <n v="2.5572139303482588"/>
    <x v="1155"/>
  </r>
  <r>
    <x v="0"/>
    <s v="Athletic"/>
    <x v="1"/>
    <s v="FootJoy"/>
    <s v="Dial"/>
    <x v="26"/>
    <s v="L4 Heel v3 - 2 PieceDialA1 HOF-Q610-2-3/877C"/>
    <x v="5"/>
    <n v="0"/>
    <n v="0"/>
    <e v="#DIV/0!"/>
    <x v="255"/>
  </r>
  <r>
    <x v="0"/>
    <s v="Athletic"/>
    <x v="1"/>
    <s v="FootJoy"/>
    <s v="Dial"/>
    <x v="26"/>
    <s v="L4 Heel v3 - 2 PieceDialA1 HOF-Q610-2-3/877C"/>
    <x v="5"/>
    <n v="14675"/>
    <n v="37522"/>
    <n v="2.5568654173764904"/>
    <x v="1156"/>
  </r>
  <r>
    <x v="0"/>
    <s v="Athletic"/>
    <x v="1"/>
    <s v="FootJoy"/>
    <s v="Dial"/>
    <x v="26"/>
    <s v="L4 Heel v3 - 2 PieceDialA1 HOF-Q610-2-3/877C"/>
    <x v="5"/>
    <n v="4120"/>
    <n v="10537"/>
    <n v="2.55752427184466"/>
    <x v="1157"/>
  </r>
  <r>
    <x v="0"/>
    <s v="Athletic"/>
    <x v="1"/>
    <s v="FootJoy"/>
    <s v="Dial"/>
    <x v="26"/>
    <s v="L4 Heel v3 - 2 PieceDialA1 HOF-Q610-2-3/877C"/>
    <x v="5"/>
    <n v="11760"/>
    <n v="30069"/>
    <n v="2.556887755102041"/>
    <x v="1151"/>
  </r>
  <r>
    <x v="0"/>
    <s v="Athletic"/>
    <x v="1"/>
    <s v="FootJoy"/>
    <s v="Dial"/>
    <x v="26"/>
    <s v="L4 Heel v3 - 2 PieceDialA1 HOF-Q610-2-3/877C"/>
    <x v="5"/>
    <n v="1705"/>
    <n v="4369"/>
    <n v="2.5624633431085044"/>
    <x v="1158"/>
  </r>
  <r>
    <x v="0"/>
    <s v="Athletic"/>
    <x v="1"/>
    <s v="FootJoy"/>
    <s v="Dial"/>
    <x v="26"/>
    <s v="L4 Heel v3 - 2 PieceDialA1 HOF-Q610-2-3/877C"/>
    <x v="5"/>
    <n v="8040"/>
    <n v="20560"/>
    <n v="2.5572139303482588"/>
    <x v="1155"/>
  </r>
  <r>
    <x v="0"/>
    <s v="Athletic"/>
    <x v="1"/>
    <s v="FootJoy"/>
    <s v="Dial"/>
    <x v="26"/>
    <s v="L4 Heel v3 - 2 PieceDialA1 HOF-Q610-2-3/877C"/>
    <x v="5"/>
    <n v="2515"/>
    <n v="6425"/>
    <n v="2.554671968190855"/>
    <x v="1154"/>
  </r>
  <r>
    <x v="0"/>
    <s v="Athletic"/>
    <x v="1"/>
    <s v="FootJoy"/>
    <s v="Dial"/>
    <x v="26"/>
    <s v="L4 Heel v3 - 2 PieceDialA1 HOF-Q610-2-3/877C"/>
    <x v="5"/>
    <n v="9950"/>
    <n v="25443"/>
    <n v="2.5570854271356782"/>
    <x v="1159"/>
  </r>
  <r>
    <x v="0"/>
    <s v="Athletic"/>
    <x v="1"/>
    <s v="FootJoy"/>
    <s v="Dial"/>
    <x v="26"/>
    <s v="L4 Heel v3 - 2 PieceDialA1 HOF-Q610-2-3/877C"/>
    <x v="5"/>
    <n v="1205"/>
    <n v="3084"/>
    <n v="2.559336099585062"/>
    <x v="342"/>
  </r>
  <r>
    <x v="0"/>
    <s v="Athletic"/>
    <x v="1"/>
    <s v="FootJoy"/>
    <s v="Dial"/>
    <x v="26"/>
    <s v="L4 Heel v3 - 2 PieceDialA1 HOF-Q610-2-3/877C"/>
    <x v="5"/>
    <n v="8340"/>
    <n v="21331"/>
    <n v="2.557673860911271"/>
    <x v="1160"/>
  </r>
  <r>
    <x v="0"/>
    <s v="Athletic"/>
    <x v="1"/>
    <s v="FootJoy"/>
    <s v="Dial"/>
    <x v="26"/>
    <s v="L4 Heel v3 - 2 PieceDialA1 HOF-Q610-2-3/877C"/>
    <x v="5"/>
    <n v="4325"/>
    <n v="11051"/>
    <n v="2.5551445086705202"/>
    <x v="1161"/>
  </r>
  <r>
    <x v="0"/>
    <s v="Athletic"/>
    <x v="1"/>
    <s v="FootJoy"/>
    <s v="Dial"/>
    <x v="26"/>
    <s v="L4 Heel v3 - 2 PieceDialA1 HOF-Q610-2-3/877C"/>
    <x v="5"/>
    <n v="1510"/>
    <n v="3855"/>
    <n v="2.552980132450331"/>
    <x v="1153"/>
  </r>
  <r>
    <x v="0"/>
    <s v="Athletic"/>
    <x v="1"/>
    <s v="FootJoy"/>
    <s v="Dial"/>
    <x v="26"/>
    <s v="L4 Heel v3 - 2 PieceDialA1 HOF-Q610-2-3/877C"/>
    <x v="4"/>
    <n v="500"/>
    <n v="1285"/>
    <n v="2.57"/>
    <x v="325"/>
  </r>
  <r>
    <x v="0"/>
    <s v="Athletic"/>
    <x v="1"/>
    <s v="FootJoy"/>
    <s v="Dial"/>
    <x v="26"/>
    <s v="L4 Heel v3 - 2 PieceDialA1 HOF-Q610-2-3/877C"/>
    <x v="4"/>
    <n v="25630"/>
    <n v="65535"/>
    <n v="2.556964494732735"/>
    <x v="1162"/>
  </r>
  <r>
    <x v="0"/>
    <s v="Athletic"/>
    <x v="1"/>
    <s v="FootJoy"/>
    <s v="Dial"/>
    <x v="26"/>
    <s v="L4 Heel v3 - 2 PieceDialA1 HOF-Q610-2-3/877C"/>
    <x v="4"/>
    <n v="6030"/>
    <n v="15420"/>
    <n v="2.5572139303482588"/>
    <x v="1155"/>
  </r>
  <r>
    <x v="0"/>
    <s v="Athletic"/>
    <x v="1"/>
    <s v="FootJoy"/>
    <s v="Dial"/>
    <x v="26"/>
    <s v="L4 Heel v3 - 2 PieceDialA1 HOF-Q610-2-3/877C"/>
    <x v="4"/>
    <n v="1510"/>
    <n v="3855"/>
    <n v="2.552980132450331"/>
    <x v="1153"/>
  </r>
  <r>
    <x v="0"/>
    <s v="Athletic"/>
    <x v="1"/>
    <s v="FootJoy"/>
    <s v="Dial"/>
    <x v="26"/>
    <s v="L4 Heel v3 - 2 PieceDialA1 HOF-Q610-2-3/877C"/>
    <x v="4"/>
    <n v="9045"/>
    <n v="23130"/>
    <n v="2.5572139303482588"/>
    <x v="1155"/>
  </r>
  <r>
    <x v="0"/>
    <s v="Athletic"/>
    <x v="1"/>
    <s v="FootJoy"/>
    <s v="Dial"/>
    <x v="26"/>
    <s v="L4 Heel v3 - 2 PieceDialA1 HOF-Q610-2-3/877C"/>
    <x v="4"/>
    <n v="4020"/>
    <n v="10280"/>
    <n v="2.5572139303482588"/>
    <x v="1155"/>
  </r>
  <r>
    <x v="0"/>
    <s v="Athletic"/>
    <x v="1"/>
    <s v="FootJoy"/>
    <s v="Dial"/>
    <x v="26"/>
    <s v="L4 Heel v3 - 2 PieceDialA1 HOF-Q610-2-3/877C"/>
    <x v="4"/>
    <n v="7540"/>
    <n v="19275"/>
    <n v="2.556366047745358"/>
    <x v="1163"/>
  </r>
  <r>
    <x v="0"/>
    <s v="Athletic"/>
    <x v="1"/>
    <s v="FootJoy"/>
    <s v="Dial"/>
    <x v="26"/>
    <s v="L4 Heel v3 - 2 PieceDialA1 HOF-Q610-2-3/877C"/>
    <x v="4"/>
    <n v="1510"/>
    <n v="3855"/>
    <n v="2.552980132450331"/>
    <x v="1153"/>
  </r>
  <r>
    <x v="0"/>
    <s v="Athletic"/>
    <x v="1"/>
    <s v="FootJoy"/>
    <s v="Dial"/>
    <x v="38"/>
    <s v="L4 Heel v3 - 2 Piece- T925-3-1/Q610-2-3"/>
    <x v="5"/>
    <n v="3620"/>
    <n v="7488"/>
    <n v="2.0685082872928175"/>
    <x v="1164"/>
  </r>
  <r>
    <x v="0"/>
    <s v="Athletic"/>
    <x v="1"/>
    <s v="FootJoy"/>
    <s v="Dial"/>
    <x v="38"/>
    <s v="L4 Heel v3 - 2 Piece- T925-3-1/Q610-2-3"/>
    <x v="5"/>
    <n v="1205"/>
    <n v="2496"/>
    <n v="2.0713692946058093"/>
    <x v="1165"/>
  </r>
  <r>
    <x v="0"/>
    <s v="Athletic"/>
    <x v="1"/>
    <s v="FootJoy"/>
    <s v="Dial"/>
    <x v="38"/>
    <s v="L4 Heel v3 - 2 Piece- T925-3-1/Q610-2-3"/>
    <x v="5"/>
    <n v="0"/>
    <n v="0"/>
    <e v="#DIV/0!"/>
    <x v="255"/>
  </r>
  <r>
    <x v="0"/>
    <s v="Athletic"/>
    <x v="1"/>
    <s v="FootJoy"/>
    <s v="Dial"/>
    <x v="38"/>
    <s v="L4 Heel v3 - 2 PieceDial H- Clear/Q610-2-3"/>
    <x v="5"/>
    <n v="0"/>
    <n v="0"/>
    <e v="#DIV/0!"/>
    <x v="255"/>
  </r>
  <r>
    <x v="0"/>
    <s v="Athletic"/>
    <x v="1"/>
    <s v="FootJoy"/>
    <s v="Dial"/>
    <x v="38"/>
    <s v="L4 Heel v3 - 2 PieceDial H- Clear/Q610-2-3"/>
    <x v="5"/>
    <n v="9850"/>
    <n v="20384"/>
    <n v="2.0694416243654823"/>
    <x v="1166"/>
  </r>
  <r>
    <x v="0"/>
    <s v="Athletic"/>
    <x v="1"/>
    <s v="FootJoy"/>
    <s v="Dial"/>
    <x v="38"/>
    <s v="L4 Heel v3 - 2 PieceDial H- Clear/Q610-2-3"/>
    <x v="5"/>
    <n v="18695"/>
    <n v="38688"/>
    <n v="2.0694303289649638"/>
    <x v="1167"/>
  </r>
  <r>
    <x v="0"/>
    <s v="Athletic"/>
    <x v="1"/>
    <s v="FootJoy"/>
    <s v="Dial"/>
    <x v="38"/>
    <s v="L4 Heel v3 - 2 PieceDial H- Clear/Q610-2-3"/>
    <x v="5"/>
    <n v="2410"/>
    <n v="4992"/>
    <n v="2.0713692946058093"/>
    <x v="1165"/>
  </r>
  <r>
    <x v="0"/>
    <s v="Athletic"/>
    <x v="1"/>
    <s v="FootJoy"/>
    <s v="Dial"/>
    <x v="38"/>
    <s v="L4 Heel v3 - 2 PieceDial H- Clear/Q610-2-3"/>
    <x v="5"/>
    <n v="5930"/>
    <n v="12272"/>
    <n v="2.069477234401349"/>
    <x v="1168"/>
  </r>
  <r>
    <x v="0"/>
    <s v="Athletic"/>
    <x v="1"/>
    <s v="FootJoy"/>
    <s v="Dial"/>
    <x v="38"/>
    <s v="L4 Heel v3 - 2 PieceDial H- Clear/Q610-2-3"/>
    <x v="5"/>
    <n v="4925"/>
    <n v="10192"/>
    <n v="2.0694416243654823"/>
    <x v="1166"/>
  </r>
  <r>
    <x v="0"/>
    <s v="Athletic"/>
    <x v="1"/>
    <s v="FootJoy"/>
    <s v="Dial"/>
    <x v="38"/>
    <s v="L4 Heel v3 - 2 PieceDial H- Clear/Q610-2-3"/>
    <x v="5"/>
    <n v="8545"/>
    <n v="17680"/>
    <n v="2.0690462258630777"/>
    <x v="1169"/>
  </r>
  <r>
    <x v="0"/>
    <s v="Athletic"/>
    <x v="1"/>
    <s v="FootJoy"/>
    <s v="Dial"/>
    <x v="38"/>
    <s v="L4 Heel v3 - 2 PieceDial H- Clear/Q610-2-3"/>
    <x v="5"/>
    <n v="9750"/>
    <n v="20176"/>
    <n v="2.0693333333333332"/>
    <x v="1170"/>
  </r>
  <r>
    <x v="0"/>
    <s v="Athletic"/>
    <x v="1"/>
    <s v="FootJoy"/>
    <s v="Dial"/>
    <x v="38"/>
    <s v="L4 Heel v3 - 2 PieceDial H- Clear/Q610-2-3"/>
    <x v="5"/>
    <n v="8140"/>
    <n v="16848"/>
    <n v="2.0697788697788697"/>
    <x v="1171"/>
  </r>
  <r>
    <x v="0"/>
    <s v="Athletic"/>
    <x v="1"/>
    <s v="FootJoy"/>
    <s v="Dial"/>
    <x v="38"/>
    <s v="L4 Heel v3 - 2 PieceDial H- Clear/Q610-2-3"/>
    <x v="5"/>
    <n v="8440"/>
    <n v="17472"/>
    <n v="2.0701421800947868"/>
    <x v="1172"/>
  </r>
  <r>
    <x v="0"/>
    <s v="Athletic"/>
    <x v="1"/>
    <s v="FootJoy"/>
    <s v="Dial"/>
    <x v="38"/>
    <s v="L4 Heel v3 - 2 PieceDial H- Clear/Q610-2-3"/>
    <x v="5"/>
    <n v="33670"/>
    <n v="69680"/>
    <n v="2.0694980694980694"/>
    <x v="1173"/>
  </r>
  <r>
    <x v="0"/>
    <s v="Athletic"/>
    <x v="1"/>
    <s v="FootJoy"/>
    <s v="Dial"/>
    <x v="38"/>
    <s v="L4 Heel v3 - 2 PieceDial H- Clear/Q610-2-3"/>
    <x v="5"/>
    <n v="24625"/>
    <n v="50960"/>
    <n v="2.0694416243654823"/>
    <x v="1166"/>
  </r>
  <r>
    <x v="0"/>
    <s v="Athletic"/>
    <x v="1"/>
    <s v="FootJoy"/>
    <s v="Dial"/>
    <x v="38"/>
    <s v="L4 Heel v3 - 2 PieceDial H- Clear/Q610-2-3"/>
    <x v="4"/>
    <n v="5025"/>
    <n v="10400"/>
    <n v="2.0696517412935322"/>
    <x v="1174"/>
  </r>
  <r>
    <x v="0"/>
    <s v="Athletic"/>
    <x v="1"/>
    <s v="FootJoy"/>
    <s v="Dial"/>
    <x v="38"/>
    <s v="L4 Heel v3 - 2 PieceDial H- Clear/Q610-2-3"/>
    <x v="4"/>
    <n v="15580"/>
    <n v="32240"/>
    <n v="2.0693196405648266"/>
    <x v="1175"/>
  </r>
  <r>
    <x v="0"/>
    <s v="Athletic"/>
    <x v="1"/>
    <s v="FootJoy"/>
    <s v="Dial"/>
    <x v="38"/>
    <s v="L4 Heel v3 - 2 PieceDial H- Clear/Q610-2-3"/>
    <x v="4"/>
    <n v="2010"/>
    <n v="4160"/>
    <n v="2.0696517412935322"/>
    <x v="1174"/>
  </r>
  <r>
    <x v="0"/>
    <s v="Athletic"/>
    <x v="1"/>
    <s v="FootJoy"/>
    <s v="Dial"/>
    <x v="38"/>
    <s v="L4 Heel v3 - 2 PieceDial H- Clear/Q610-2-3"/>
    <x v="4"/>
    <n v="2010"/>
    <n v="4160"/>
    <n v="2.0696517412935322"/>
    <x v="1174"/>
  </r>
  <r>
    <x v="0"/>
    <s v="Athletic"/>
    <x v="1"/>
    <s v="FootJoy"/>
    <s v="Dial"/>
    <x v="38"/>
    <s v="L4 Heel v3 - 2 PieceDial H- Clear/Q610-2-3"/>
    <x v="4"/>
    <n v="21105"/>
    <n v="43680"/>
    <n v="2.0696517412935322"/>
    <x v="1174"/>
  </r>
  <r>
    <x v="0"/>
    <s v="Athletic"/>
    <x v="1"/>
    <s v="FootJoy"/>
    <s v="Dial"/>
    <x v="38"/>
    <s v="L4 Heel v3 - 2 PieceDial H- Clear/Q610-2-3"/>
    <x v="4"/>
    <n v="21105"/>
    <n v="43680"/>
    <n v="2.0696517412935322"/>
    <x v="1174"/>
  </r>
  <r>
    <x v="0"/>
    <s v="Athletic"/>
    <x v="1"/>
    <s v="FootJoy"/>
    <s v="Dial"/>
    <x v="38"/>
    <s v="L4 Heel v3 - 2 PieceDial H- Clear/Q610-2-3"/>
    <x v="4"/>
    <n v="17085"/>
    <n v="35360"/>
    <n v="2.0696517412935322"/>
    <x v="1174"/>
  </r>
  <r>
    <x v="0"/>
    <s v="Athletic"/>
    <x v="1"/>
    <s v="FootJoy"/>
    <s v="Dial"/>
    <x v="38"/>
    <s v="L4 Heel v3 - 2 PieceDial H T095-1-1/429C/877"/>
    <x v="5"/>
    <n v="500"/>
    <n v="1040"/>
    <n v="2.08"/>
    <x v="1176"/>
  </r>
  <r>
    <x v="0"/>
    <s v="Athletic"/>
    <x v="1"/>
    <s v="FootJoy"/>
    <s v="Dial"/>
    <x v="38"/>
    <s v="L4 Heel v3 - 2 PieceDial H T225-1-4/429C/877"/>
    <x v="5"/>
    <n v="0"/>
    <n v="0"/>
    <e v="#DIV/0!"/>
    <x v="255"/>
  </r>
  <r>
    <x v="0"/>
    <s v="Athletic"/>
    <x v="1"/>
    <s v="FootJoy"/>
    <s v="Dial"/>
    <x v="38"/>
    <s v="L4 Heel v3 - 2 PieceDial H T225-1-4/429C/877"/>
    <x v="5"/>
    <n v="1810"/>
    <n v="3744"/>
    <n v="2.0685082872928175"/>
    <x v="1164"/>
  </r>
  <r>
    <x v="0"/>
    <s v="Athletic"/>
    <x v="1"/>
    <s v="FootJoy"/>
    <s v="Dial"/>
    <x v="38"/>
    <s v="L4 Heel v3 - 2 PieceDial H T225-1-4/429C/877"/>
    <x v="5"/>
    <n v="3720"/>
    <n v="7696"/>
    <n v="2.0688172043010753"/>
    <x v="1177"/>
  </r>
  <r>
    <x v="0"/>
    <s v="Athletic"/>
    <x v="1"/>
    <s v="FootJoy"/>
    <s v="Dial"/>
    <x v="38"/>
    <s v="L4 Heel v3 - 2 PieceDial H T225-1-4/429C/877"/>
    <x v="5"/>
    <n v="1610"/>
    <n v="3328"/>
    <n v="2.0670807453416149"/>
    <x v="1178"/>
  </r>
  <r>
    <x v="0"/>
    <s v="Athletic"/>
    <x v="1"/>
    <s v="FootJoy"/>
    <s v="Dial"/>
    <x v="38"/>
    <s v="L4 Heel v3 - 2 PieceDial H T225-1-4/429C/877"/>
    <x v="5"/>
    <n v="1205"/>
    <n v="2496"/>
    <n v="2.0713692946058093"/>
    <x v="1165"/>
  </r>
  <r>
    <x v="0"/>
    <s v="Athletic"/>
    <x v="1"/>
    <s v="FootJoy"/>
    <s v="Dial"/>
    <x v="38"/>
    <s v="L4 Heel v3 - 2 PieceDial H T225-1-4/429C/877"/>
    <x v="5"/>
    <n v="0"/>
    <n v="0"/>
    <e v="#DIV/0!"/>
    <x v="255"/>
  </r>
  <r>
    <x v="0"/>
    <s v="Athletic"/>
    <x v="1"/>
    <s v="FootJoy"/>
    <s v="Dial"/>
    <x v="38"/>
    <s v="L4 Heel v3 - 2 PieceDial H T225-1-4/429C/877"/>
    <x v="5"/>
    <n v="3015"/>
    <n v="6240"/>
    <n v="2.0696517412935322"/>
    <x v="1174"/>
  </r>
  <r>
    <x v="0"/>
    <s v="Athletic"/>
    <x v="1"/>
    <s v="FootJoy"/>
    <s v="Dial"/>
    <x v="38"/>
    <s v="L4 Heel v3 - 2 PieceDial H T225-1-4/429C/877"/>
    <x v="4"/>
    <n v="3520"/>
    <n v="7280"/>
    <n v="2.0681818181818183"/>
    <x v="1179"/>
  </r>
  <r>
    <x v="0"/>
    <s v="Athletic"/>
    <x v="1"/>
    <s v="FootJoy"/>
    <s v="Dial"/>
    <x v="38"/>
    <s v="L4 Heel v3 - 2 PieceDial H T225-1-4/Black C"/>
    <x v="5"/>
    <n v="0"/>
    <n v="0"/>
    <e v="#DIV/0!"/>
    <x v="255"/>
  </r>
  <r>
    <x v="0"/>
    <s v="Athletic"/>
    <x v="1"/>
    <s v="FootJoy"/>
    <s v="Dial"/>
    <x v="38"/>
    <s v="L4 Heel v3 - 2 PieceDial H T225-1-4/Black C"/>
    <x v="5"/>
    <n v="700"/>
    <n v="1456"/>
    <n v="2.08"/>
    <x v="1176"/>
  </r>
  <r>
    <x v="0"/>
    <s v="Athletic"/>
    <x v="1"/>
    <s v="FootJoy"/>
    <s v="Dial"/>
    <x v="38"/>
    <s v="L4 Heel v3 - 2 PieceDial H T225-1-4/Black C"/>
    <x v="5"/>
    <n v="1810"/>
    <n v="3744"/>
    <n v="2.0685082872928175"/>
    <x v="1164"/>
  </r>
  <r>
    <x v="0"/>
    <s v="Athletic"/>
    <x v="1"/>
    <s v="FootJoy"/>
    <s v="Dial"/>
    <x v="38"/>
    <s v="L4 Heel v3 - 2 PieceDial H T925-7-3/429C/877"/>
    <x v="5"/>
    <n v="500"/>
    <n v="1040"/>
    <n v="2.08"/>
    <x v="1176"/>
  </r>
  <r>
    <x v="0"/>
    <s v="Athletic"/>
    <x v="1"/>
    <s v="FootJoy"/>
    <s v="Dial"/>
    <x v="38"/>
    <s v="L4 Heel v3 - 2 PieceDial H T925-7-3/429C/877"/>
    <x v="4"/>
    <n v="2010"/>
    <n v="4160"/>
    <n v="2.0696517412935322"/>
    <x v="1174"/>
  </r>
  <r>
    <x v="0"/>
    <s v="Athletic"/>
    <x v="1"/>
    <s v="FootJoy"/>
    <s v="Dial"/>
    <x v="38"/>
    <s v="L4 Heel v3 - 2 PieceDial H T925-7-3/Black C"/>
    <x v="5"/>
    <n v="0"/>
    <n v="0"/>
    <e v="#DIV/0!"/>
    <x v="255"/>
  </r>
  <r>
    <x v="0"/>
    <s v="Athletic"/>
    <x v="1"/>
    <s v="FootJoy"/>
    <s v="Dial"/>
    <x v="38"/>
    <s v="L4 Heel v3 - 2 PieceDial H T925-7-3/Black C"/>
    <x v="5"/>
    <n v="1205"/>
    <n v="2496"/>
    <n v="2.0713692946058093"/>
    <x v="1165"/>
  </r>
  <r>
    <x v="0"/>
    <s v="Athletic"/>
    <x v="1"/>
    <s v="FootJoy"/>
    <s v="Dial"/>
    <x v="38"/>
    <s v="L4 Heel v3 - 2 PieceDial H T925-7-3/Black C"/>
    <x v="5"/>
    <n v="1205"/>
    <n v="2496"/>
    <n v="2.0713692946058093"/>
    <x v="1165"/>
  </r>
  <r>
    <x v="0"/>
    <s v="Athletic"/>
    <x v="1"/>
    <s v="FootJoy"/>
    <s v="Dial"/>
    <x v="38"/>
    <s v="L4 Heel v3 - 2 PieceDial H T925-7-3/Black C"/>
    <x v="5"/>
    <n v="600"/>
    <n v="1248"/>
    <n v="2.08"/>
    <x v="1176"/>
  </r>
  <r>
    <x v="0"/>
    <s v="Athletic"/>
    <x v="1"/>
    <s v="FootJoy"/>
    <s v="Dial"/>
    <x v="38"/>
    <s v="L4 Heel v3 - 2 PieceDial H T925-7-3/Black C"/>
    <x v="5"/>
    <n v="0"/>
    <n v="0"/>
    <e v="#DIV/0!"/>
    <x v="255"/>
  </r>
  <r>
    <x v="0"/>
    <s v="Athletic"/>
    <x v="1"/>
    <s v="FootJoy"/>
    <s v="Dial"/>
    <x v="38"/>
    <s v="L4 Heel v3 - 2 PieceDial H-Blk/Clr/8423 C"/>
    <x v="5"/>
    <n v="1710"/>
    <n v="3536"/>
    <n v="2.0678362573099416"/>
    <x v="1180"/>
  </r>
  <r>
    <x v="0"/>
    <s v="Athletic"/>
    <x v="1"/>
    <s v="FootJoy"/>
    <s v="Dial"/>
    <x v="38"/>
    <s v="L4 Heel v3 - 2 PieceDial H-Blk/Clr/8423 C"/>
    <x v="5"/>
    <n v="1810"/>
    <n v="3744"/>
    <n v="2.0685082872928175"/>
    <x v="1164"/>
  </r>
  <r>
    <x v="0"/>
    <s v="Athletic"/>
    <x v="1"/>
    <s v="FootJoy"/>
    <s v="Dial"/>
    <x v="38"/>
    <s v="L4 Heel v3 - 2 PieceDial H-Blk/Clr/8423 C"/>
    <x v="5"/>
    <n v="2210"/>
    <n v="4576"/>
    <n v="2.0705882352941178"/>
    <x v="1181"/>
  </r>
  <r>
    <x v="0"/>
    <s v="Athletic"/>
    <x v="1"/>
    <s v="FootJoy"/>
    <s v="Dial"/>
    <x v="38"/>
    <s v="L4 Heel v3 - 2 PieceDial H-Blk/Clr/8423 C"/>
    <x v="5"/>
    <n v="3115"/>
    <n v="6448"/>
    <n v="2.0699839486356342"/>
    <x v="1182"/>
  </r>
  <r>
    <x v="0"/>
    <s v="Athletic"/>
    <x v="1"/>
    <s v="FootJoy"/>
    <s v="Dial"/>
    <x v="38"/>
    <s v="L4 Heel v3 - 2 PieceDial H-Blk/Clr/8423 C"/>
    <x v="5"/>
    <n v="600"/>
    <n v="1248"/>
    <n v="2.08"/>
    <x v="1176"/>
  </r>
  <r>
    <x v="0"/>
    <s v="Athletic"/>
    <x v="1"/>
    <s v="FootJoy"/>
    <s v="Dial"/>
    <x v="38"/>
    <s v="L4 Heel v3 - 2 PieceDial H-Blk/Clr/8423 C"/>
    <x v="5"/>
    <n v="600"/>
    <n v="1248"/>
    <n v="2.08"/>
    <x v="1176"/>
  </r>
  <r>
    <x v="0"/>
    <s v="Athletic"/>
    <x v="1"/>
    <s v="FootJoy"/>
    <s v="Dial"/>
    <x v="38"/>
    <s v="L4 Heel v3 - 2 PieceDial H-Blk/Clr/8423 C"/>
    <x v="5"/>
    <n v="1005"/>
    <n v="2080"/>
    <n v="2.0696517412935322"/>
    <x v="1174"/>
  </r>
  <r>
    <x v="0"/>
    <s v="Athletic"/>
    <x v="1"/>
    <s v="FootJoy"/>
    <s v="Dial"/>
    <x v="38"/>
    <s v="L4 Heel v3 - 2 PieceDial H-Blk/Clr/8423 C"/>
    <x v="4"/>
    <n v="500"/>
    <n v="1040"/>
    <n v="2.08"/>
    <x v="1176"/>
  </r>
  <r>
    <x v="0"/>
    <s v="Athletic"/>
    <x v="1"/>
    <s v="FootJoy"/>
    <s v="Dial"/>
    <x v="38"/>
    <s v="L4 Heel v3 - 2 PieceDial H-Blk/Clr/8423 C"/>
    <x v="4"/>
    <n v="500"/>
    <n v="0"/>
    <n v="0"/>
    <x v="255"/>
  </r>
  <r>
    <x v="0"/>
    <s v="Athletic"/>
    <x v="1"/>
    <s v="FootJoy"/>
    <s v="Dial"/>
    <x v="38"/>
    <s v="L4 Heel v3 - 2 PieceDial H-Blk/Clr/8423 C"/>
    <x v="4"/>
    <n v="500"/>
    <n v="1040"/>
    <n v="2.08"/>
    <x v="1176"/>
  </r>
  <r>
    <x v="0"/>
    <s v="Athletic"/>
    <x v="1"/>
    <s v="FootJoy"/>
    <s v="Dial"/>
    <x v="38"/>
    <s v="L4 Heel v3 - 2 PieceDial H-Ptd. Silver/Clr"/>
    <x v="5"/>
    <n v="0"/>
    <n v="0"/>
    <e v="#DIV/0!"/>
    <x v="255"/>
  </r>
  <r>
    <x v="0"/>
    <s v="Athletic"/>
    <x v="1"/>
    <s v="FootJoy"/>
    <s v="Dial"/>
    <x v="38"/>
    <s v="L4 Heel v3 - 2 PieceDial H-Ptd. Silver/Clr"/>
    <x v="5"/>
    <n v="8340"/>
    <n v="17264"/>
    <n v="2.0700239808153476"/>
    <x v="1183"/>
  </r>
  <r>
    <x v="0"/>
    <s v="Athletic"/>
    <x v="1"/>
    <s v="FootJoy"/>
    <s v="Dial"/>
    <x v="38"/>
    <s v="L4 Heel v3 - 2 PieceDial H-Ptd. Silver/Clr"/>
    <x v="5"/>
    <n v="12465"/>
    <n v="25792"/>
    <n v="2.0691536301644606"/>
    <x v="1184"/>
  </r>
  <r>
    <x v="0"/>
    <s v="Athletic"/>
    <x v="1"/>
    <s v="FootJoy"/>
    <s v="Dial"/>
    <x v="38"/>
    <s v="L4 Heel v3 - 2 PieceDial H-Ptd. Silver/Clr"/>
    <x v="5"/>
    <n v="3920"/>
    <n v="8112"/>
    <n v="2.0693877551020408"/>
    <x v="1185"/>
  </r>
  <r>
    <x v="0"/>
    <s v="Athletic"/>
    <x v="1"/>
    <s v="FootJoy"/>
    <s v="Dial"/>
    <x v="38"/>
    <s v="L4 Heel v3 - 2 PieceDial H-Ptd. Silver/Clr"/>
    <x v="5"/>
    <n v="5225"/>
    <n v="10816"/>
    <n v="2.0700478468899521"/>
    <x v="1186"/>
  </r>
  <r>
    <x v="0"/>
    <s v="Athletic"/>
    <x v="1"/>
    <s v="FootJoy"/>
    <s v="Dial"/>
    <x v="38"/>
    <s v="L4 Heel v3 - 2 PieceDial H-Ptd. Silver/Clr"/>
    <x v="5"/>
    <n v="2515"/>
    <n v="5200"/>
    <n v="2.0675944333996026"/>
    <x v="1187"/>
  </r>
  <r>
    <x v="0"/>
    <s v="Athletic"/>
    <x v="1"/>
    <s v="FootJoy"/>
    <s v="Dial"/>
    <x v="38"/>
    <s v="L4 Heel v3 - 2 PieceDial H-Ptd. Silver/Clr"/>
    <x v="5"/>
    <n v="4320"/>
    <n v="8944"/>
    <n v="2.0703703703703704"/>
    <x v="1188"/>
  </r>
  <r>
    <x v="0"/>
    <s v="Athletic"/>
    <x v="1"/>
    <s v="FootJoy"/>
    <s v="Dial"/>
    <x v="38"/>
    <s v="L4 Heel v3 - 2 PieceDial H-Ptd. Silver/Clr"/>
    <x v="5"/>
    <n v="8540"/>
    <n v="17680"/>
    <n v="2.0702576112412179"/>
    <x v="1189"/>
  </r>
  <r>
    <x v="0"/>
    <s v="Athletic"/>
    <x v="1"/>
    <s v="FootJoy"/>
    <s v="Dial"/>
    <x v="38"/>
    <s v="L4 Heel v3 - 2 PieceDial H-Ptd. Silver/Clr"/>
    <x v="5"/>
    <n v="4120"/>
    <n v="8528"/>
    <n v="2.0699029126213593"/>
    <x v="1190"/>
  </r>
  <r>
    <x v="0"/>
    <s v="Athletic"/>
    <x v="1"/>
    <s v="FootJoy"/>
    <s v="Dial"/>
    <x v="38"/>
    <s v="L4 Heel v3 - 2 PieceDial H-Ptd. Silver/Clr"/>
    <x v="5"/>
    <n v="4925"/>
    <n v="10192"/>
    <n v="2.0694416243654823"/>
    <x v="1166"/>
  </r>
  <r>
    <x v="0"/>
    <s v="Athletic"/>
    <x v="1"/>
    <s v="FootJoy"/>
    <s v="Dial"/>
    <x v="38"/>
    <s v="L4 Heel v3 - 2 PieceDial H-Ptd. Silver/Clr"/>
    <x v="5"/>
    <n v="2410"/>
    <n v="4992"/>
    <n v="2.0713692946058093"/>
    <x v="1165"/>
  </r>
  <r>
    <x v="0"/>
    <s v="Athletic"/>
    <x v="1"/>
    <s v="FootJoy"/>
    <s v="Dial"/>
    <x v="38"/>
    <s v="L4 Heel v3 - 2 PieceDial H-Ptd. Silver/Clr"/>
    <x v="5"/>
    <n v="2515"/>
    <n v="5200"/>
    <n v="2.0675944333996026"/>
    <x v="1187"/>
  </r>
  <r>
    <x v="0"/>
    <s v="Athletic"/>
    <x v="1"/>
    <s v="FootJoy"/>
    <s v="Dial"/>
    <x v="38"/>
    <s v="L4 Heel v3 - 2 PieceDial H-Ptd. Silver/Clr"/>
    <x v="4"/>
    <n v="2515"/>
    <n v="5200"/>
    <n v="2.0675944333996026"/>
    <x v="1187"/>
  </r>
  <r>
    <x v="0"/>
    <s v="Athletic"/>
    <x v="1"/>
    <s v="FootJoy"/>
    <s v="Dial"/>
    <x v="38"/>
    <s v="L4 Heel v3 - 2 PieceDial H-Ptd. Silver/Clr"/>
    <x v="4"/>
    <n v="2010"/>
    <n v="4160"/>
    <n v="2.0696517412935322"/>
    <x v="1174"/>
  </r>
  <r>
    <x v="0"/>
    <s v="Athletic"/>
    <x v="1"/>
    <s v="FootJoy"/>
    <s v="Dial"/>
    <x v="38"/>
    <s v="L4 Heel v3 - 2 PieceDial H-Ptd. Silver/Clr"/>
    <x v="4"/>
    <n v="4525"/>
    <n v="0"/>
    <n v="0"/>
    <x v="255"/>
  </r>
  <r>
    <x v="0"/>
    <s v="Athletic"/>
    <x v="1"/>
    <s v="FootJoy"/>
    <s v="Dial"/>
    <x v="38"/>
    <s v="L4 Heel v3 - 2 PieceDial H-Ptd. Silver/Clr"/>
    <x v="4"/>
    <n v="1510"/>
    <n v="3120"/>
    <n v="2.0662251655629138"/>
    <x v="1191"/>
  </r>
  <r>
    <x v="0"/>
    <s v="Athletic"/>
    <x v="1"/>
    <s v="FootJoy"/>
    <s v="Dial"/>
    <x v="38"/>
    <s v="L4 Heel v3 - 2 PieceDial H-Ptd. Silver/Clr"/>
    <x v="4"/>
    <n v="1510"/>
    <n v="3120"/>
    <n v="2.0662251655629138"/>
    <x v="1191"/>
  </r>
  <r>
    <x v="0"/>
    <s v="Athletic"/>
    <x v="1"/>
    <s v="FootJoy"/>
    <s v="Dial"/>
    <x v="38"/>
    <s v="L4 Heel v3 - 2 PieceDial H-Ptd. Silver/Clr"/>
    <x v="4"/>
    <n v="9045"/>
    <n v="18720"/>
    <n v="2.0696517412935322"/>
    <x v="1174"/>
  </r>
  <r>
    <x v="0"/>
    <s v="Athletic"/>
    <x v="1"/>
    <s v="FootJoy"/>
    <s v="Dial"/>
    <x v="38"/>
    <s v="L4 Heel v3 - 2 PieceDial H-Ptd. Silver/Clr"/>
    <x v="4"/>
    <n v="4020"/>
    <n v="8320"/>
    <n v="2.0696517412935322"/>
    <x v="1174"/>
  </r>
  <r>
    <x v="0"/>
    <s v="Athletic"/>
    <x v="1"/>
    <s v="FootJoy"/>
    <s v="Dial"/>
    <x v="38"/>
    <s v="L4 Heel v3 - 2 PieceDial H-Ptd. Silver/Clr"/>
    <x v="4"/>
    <n v="4525"/>
    <n v="9360"/>
    <n v="2.0685082872928175"/>
    <x v="1164"/>
  </r>
  <r>
    <x v="0"/>
    <s v="Athletic"/>
    <x v="1"/>
    <s v="FootJoy"/>
    <s v="Dial"/>
    <x v="30"/>
    <s v="DNR L6 R Heel Dial C"/>
    <x v="5"/>
    <n v="0"/>
    <n v="0"/>
    <e v="#DIV/0!"/>
    <x v="255"/>
  </r>
  <r>
    <x v="0"/>
    <s v="Athletic"/>
    <x v="1"/>
    <s v="FootJoy"/>
    <s v="Dial"/>
    <x v="30"/>
    <s v="DNR L6 R Heel Dial C"/>
    <x v="5"/>
    <n v="7740"/>
    <n v="17017"/>
    <n v="2.1985788113695088"/>
    <x v="1192"/>
  </r>
  <r>
    <x v="0"/>
    <s v="Athletic"/>
    <x v="1"/>
    <s v="FootJoy"/>
    <s v="Dial"/>
    <x v="30"/>
    <s v="DNR L6 R Heel Dial C"/>
    <x v="5"/>
    <n v="8440"/>
    <n v="18564"/>
    <n v="2.1995260663507108"/>
    <x v="1193"/>
  </r>
  <r>
    <x v="0"/>
    <s v="Athletic"/>
    <x v="1"/>
    <s v="FootJoy"/>
    <s v="Dial"/>
    <x v="30"/>
    <s v="DNR L6 R Heel Dial C"/>
    <x v="5"/>
    <n v="4420"/>
    <n v="9724"/>
    <n v="2.2000000000000002"/>
    <x v="1194"/>
  </r>
  <r>
    <x v="0"/>
    <s v="Athletic"/>
    <x v="1"/>
    <s v="FootJoy"/>
    <s v="Dial"/>
    <x v="30"/>
    <s v="DNR L6 R Heel Dial C"/>
    <x v="5"/>
    <n v="25325"/>
    <n v="55692"/>
    <n v="2.1990918065153009"/>
    <x v="1195"/>
  </r>
  <r>
    <x v="0"/>
    <s v="Athletic"/>
    <x v="1"/>
    <s v="FootJoy"/>
    <s v="Dial"/>
    <x v="30"/>
    <s v="DNR L6 R Heel Dial C"/>
    <x v="5"/>
    <n v="11860"/>
    <n v="26078"/>
    <n v="2.1988195615514332"/>
    <x v="1196"/>
  </r>
  <r>
    <x v="0"/>
    <s v="Athletic"/>
    <x v="1"/>
    <s v="FootJoy"/>
    <s v="Dial"/>
    <x v="30"/>
    <s v="DNR L6 R Heel Dial C"/>
    <x v="5"/>
    <n v="6735"/>
    <n v="14807"/>
    <n v="2.1985152190051966"/>
    <x v="1197"/>
  </r>
  <r>
    <x v="0"/>
    <s v="Athletic"/>
    <x v="1"/>
    <s v="FootJoy"/>
    <s v="Dial"/>
    <x v="30"/>
    <s v="DNR L6 R Heel Dial C"/>
    <x v="5"/>
    <n v="9145"/>
    <n v="20111"/>
    <n v="2.1991252050300711"/>
    <x v="1198"/>
  </r>
  <r>
    <x v="0"/>
    <s v="Athletic"/>
    <x v="1"/>
    <s v="FootJoy"/>
    <s v="Dial"/>
    <x v="30"/>
    <s v="DNR L6 R Heel Dial C"/>
    <x v="5"/>
    <n v="5530"/>
    <n v="12155"/>
    <n v="2.1980108499095841"/>
    <x v="1199"/>
  </r>
  <r>
    <x v="0"/>
    <s v="Athletic"/>
    <x v="1"/>
    <s v="FootJoy"/>
    <s v="Dial"/>
    <x v="30"/>
    <s v="L6 R Heel Dial C"/>
    <x v="0"/>
    <n v="3520"/>
    <n v="7840"/>
    <n v="2.2272727272727271"/>
    <x v="1200"/>
  </r>
  <r>
    <x v="0"/>
    <s v="Athletic"/>
    <x v="1"/>
    <s v="FootJoy"/>
    <s v="Dial"/>
    <x v="30"/>
    <s v="L6 R Heel Dial C"/>
    <x v="0"/>
    <n v="3015"/>
    <n v="6720"/>
    <n v="2.2288557213930349"/>
    <x v="1201"/>
  </r>
  <r>
    <x v="2"/>
    <s v="Athletic"/>
    <x v="1"/>
    <s v="Asics"/>
    <s v="Dial"/>
    <x v="8"/>
    <s v="L6 L Eyestay 20mm Dial E"/>
    <x v="1"/>
    <n v="4170"/>
    <n v="5561"/>
    <n v="1.3335731414868106"/>
    <x v="1202"/>
  </r>
  <r>
    <x v="2"/>
    <s v="Athletic"/>
    <x v="1"/>
    <s v="Asics"/>
    <s v="Dial"/>
    <x v="8"/>
    <s v="L6 R Eyestay 20mm Dial E"/>
    <x v="1"/>
    <n v="4170"/>
    <n v="5561"/>
    <n v="1.3335731414868106"/>
    <x v="1202"/>
  </r>
  <r>
    <x v="2"/>
    <s v="Athletic"/>
    <x v="0"/>
    <s v="Anta"/>
    <s v="Dial"/>
    <x v="34"/>
    <s v="L6 R Tongue Dial M Habu"/>
    <x v="1"/>
    <n v="6030"/>
    <n v="5556.5164069746997"/>
    <n v="0.92147867445683251"/>
    <x v="1203"/>
  </r>
  <r>
    <x v="0"/>
    <s v="Athletic"/>
    <x v="1"/>
    <s v="FootJoy"/>
    <s v="Dial"/>
    <x v="30"/>
    <s v="L6 R Heel Dial C"/>
    <x v="0"/>
    <n v="500"/>
    <n v="1120"/>
    <n v="2.2400000000000002"/>
    <x v="1204"/>
  </r>
  <r>
    <x v="0"/>
    <s v="Athletic"/>
    <x v="1"/>
    <s v="FootJoy"/>
    <s v="Dial"/>
    <x v="30"/>
    <s v="L6 R Heel Dial C"/>
    <x v="0"/>
    <n v="2515"/>
    <n v="5600"/>
    <n v="2.2266401590457257"/>
    <x v="1205"/>
  </r>
  <r>
    <x v="0"/>
    <s v="Athletic"/>
    <x v="1"/>
    <s v="FootJoy"/>
    <s v="Dial"/>
    <x v="30"/>
    <s v="L6 R Heel Dial C"/>
    <x v="0"/>
    <n v="11055"/>
    <n v="24640"/>
    <n v="2.2288557213930349"/>
    <x v="1201"/>
  </r>
  <r>
    <x v="0"/>
    <s v="Athletic"/>
    <x v="1"/>
    <s v="FootJoy"/>
    <s v="Dial"/>
    <x v="30"/>
    <s v="L6 R Heel Dial C"/>
    <x v="0"/>
    <n v="4020"/>
    <n v="8960"/>
    <n v="2.2288557213930349"/>
    <x v="1201"/>
  </r>
  <r>
    <x v="0"/>
    <s v="Athletic"/>
    <x v="1"/>
    <s v="FootJoy"/>
    <s v="Dial"/>
    <x v="30"/>
    <s v="L6 R Heel Dial C"/>
    <x v="0"/>
    <n v="25630"/>
    <n v="57120"/>
    <n v="2.2286383144752242"/>
    <x v="1206"/>
  </r>
  <r>
    <x v="0"/>
    <s v="Athletic"/>
    <x v="1"/>
    <s v="FootJoy"/>
    <s v="Dial"/>
    <x v="30"/>
    <s v="L6 R Heel Dial C"/>
    <x v="0"/>
    <n v="4020"/>
    <n v="8960"/>
    <n v="2.2288557213930349"/>
    <x v="1201"/>
  </r>
  <r>
    <x v="2"/>
    <s v="Athletic"/>
    <x v="0"/>
    <s v="Lecaf"/>
    <s v="Dial"/>
    <x v="1"/>
    <s v="L6 R Eyestay 20mm Dial S1"/>
    <x v="1"/>
    <n v="4980"/>
    <n v="5544"/>
    <n v="1.1132530120481927"/>
    <x v="1207"/>
  </r>
  <r>
    <x v="2"/>
    <s v="Athletic"/>
    <x v="1"/>
    <s v="Bridgestone Golf"/>
    <s v="Dial"/>
    <x v="8"/>
    <s v="L6 L Eyestay 20mm Dial E"/>
    <x v="1"/>
    <n v="3925"/>
    <n v="5343"/>
    <n v="1.3612738853503186"/>
    <x v="1208"/>
  </r>
  <r>
    <x v="2"/>
    <s v="Athletic"/>
    <x v="1"/>
    <s v="Bridgestone Golf"/>
    <s v="Dial"/>
    <x v="8"/>
    <s v="L6 R Eyestay 20mm Dial E"/>
    <x v="1"/>
    <n v="3925"/>
    <n v="5343"/>
    <n v="1.3612738853503186"/>
    <x v="1208"/>
  </r>
  <r>
    <x v="2"/>
    <s v="Athletic"/>
    <x v="0"/>
    <s v="Anta"/>
    <s v="Dial"/>
    <x v="34"/>
    <s v="L6 R Tongue Dial M Habu"/>
    <x v="1"/>
    <n v="6110"/>
    <n v="5186.9520890957001"/>
    <n v="0.84892832882090019"/>
    <x v="1209"/>
  </r>
  <r>
    <x v="2"/>
    <s v="Athletic"/>
    <x v="0"/>
    <s v="Fila - China"/>
    <s v="Dial"/>
    <x v="1"/>
    <s v="L6 L Eyestay 20mm Dial S1"/>
    <x v="1"/>
    <n v="4475"/>
    <n v="4995.1412906701999"/>
    <n v="1.1162326906525586"/>
    <x v="1210"/>
  </r>
  <r>
    <x v="2"/>
    <s v="Athletic"/>
    <x v="0"/>
    <s v="Fila - China"/>
    <s v="Dial"/>
    <x v="1"/>
    <s v="L6 R Eyestay 20mm Dial S1"/>
    <x v="1"/>
    <n v="4475"/>
    <n v="4995.1412906701999"/>
    <n v="1.1162326906525586"/>
    <x v="1210"/>
  </r>
  <r>
    <x v="2"/>
    <s v="Athletic"/>
    <x v="0"/>
    <s v="Anta"/>
    <s v="Dial"/>
    <x v="34"/>
    <s v="L6 L Eyestay 20mm Dial M Habu"/>
    <x v="1"/>
    <n v="5685"/>
    <n v="4792.6800332185003"/>
    <n v="0.84303958367959553"/>
    <x v="1211"/>
  </r>
  <r>
    <x v="2"/>
    <s v="Athletic"/>
    <x v="0"/>
    <s v="Anta"/>
    <s v="Dial"/>
    <x v="34"/>
    <s v="L6 R Eyestay 20mm Dial M Habu"/>
    <x v="1"/>
    <n v="5685"/>
    <n v="4792.6800332185003"/>
    <n v="0.84303958367959553"/>
    <x v="1211"/>
  </r>
  <r>
    <x v="2"/>
    <s v="Athletic"/>
    <x v="0"/>
    <s v="Fila - China"/>
    <s v="Dial"/>
    <x v="1"/>
    <s v="L6 L Eyestay 20mm Dial S1"/>
    <x v="1"/>
    <n v="4020"/>
    <n v="4755.7850750975003"/>
    <n v="1.1830311132083333"/>
    <x v="1212"/>
  </r>
  <r>
    <x v="2"/>
    <s v="Athletic"/>
    <x v="0"/>
    <s v="Fila - China"/>
    <s v="Dial"/>
    <x v="1"/>
    <s v="L6 R Eyestay 20mm Dial S1"/>
    <x v="1"/>
    <n v="4020"/>
    <n v="4755.7850750975003"/>
    <n v="1.1830311132083333"/>
    <x v="1212"/>
  </r>
  <r>
    <x v="2"/>
    <s v="Athletic"/>
    <x v="1"/>
    <s v="Bridgestone Golf"/>
    <s v="Dial"/>
    <x v="8"/>
    <s v="L6 L Eyestay 20mm Dial E"/>
    <x v="1"/>
    <n v="3620"/>
    <n v="4752"/>
    <n v="1.3127071823204419"/>
    <x v="1213"/>
  </r>
  <r>
    <x v="0"/>
    <s v="Athletic"/>
    <x v="1"/>
    <s v="FootJoy"/>
    <s v="Dial"/>
    <x v="30"/>
    <s v="L6 R Heel Dial C"/>
    <x v="3"/>
    <n v="10555"/>
    <n v="23520"/>
    <n v="2.2283278067266696"/>
    <x v="1214"/>
  </r>
  <r>
    <x v="0"/>
    <s v="Athletic"/>
    <x v="1"/>
    <s v="FootJoy"/>
    <s v="Dial"/>
    <x v="30"/>
    <s v="L6 R Heel Dial C"/>
    <x v="3"/>
    <n v="4020"/>
    <n v="8960"/>
    <n v="2.2288557213930349"/>
    <x v="1201"/>
  </r>
  <r>
    <x v="0"/>
    <s v="Athletic"/>
    <x v="1"/>
    <s v="FootJoy"/>
    <s v="Dial"/>
    <x v="30"/>
    <s v="L6 R Heel Dial C"/>
    <x v="0"/>
    <n v="1005"/>
    <n v="2240"/>
    <n v="2.2288557213930349"/>
    <x v="1201"/>
  </r>
  <r>
    <x v="0"/>
    <s v="Athletic"/>
    <x v="1"/>
    <s v="FootJoy"/>
    <s v="Dial"/>
    <x v="30"/>
    <s v="L6 R Heel Dial C"/>
    <x v="0"/>
    <n v="1510"/>
    <n v="3360"/>
    <n v="2.2251655629139071"/>
    <x v="1215"/>
  </r>
  <r>
    <x v="0"/>
    <s v="Athletic"/>
    <x v="1"/>
    <s v="FootJoy"/>
    <s v="Dial"/>
    <x v="30"/>
    <s v="L6 R Heel Dial C"/>
    <x v="0"/>
    <n v="2010"/>
    <n v="4480"/>
    <n v="2.2288557213930349"/>
    <x v="1201"/>
  </r>
  <r>
    <x v="0"/>
    <s v="Athletic"/>
    <x v="1"/>
    <s v="FootJoy"/>
    <s v="Dial"/>
    <x v="30"/>
    <s v="L6 R Heel Dial C"/>
    <x v="0"/>
    <n v="0"/>
    <n v="0"/>
    <e v="#DIV/0!"/>
    <x v="255"/>
  </r>
  <r>
    <x v="0"/>
    <s v="Athletic"/>
    <x v="1"/>
    <s v="FootJoy"/>
    <s v="Dial"/>
    <x v="30"/>
    <s v="L6 R Heel Dial C"/>
    <x v="0"/>
    <n v="3015"/>
    <n v="6720"/>
    <n v="2.2288557213930349"/>
    <x v="1201"/>
  </r>
  <r>
    <x v="0"/>
    <s v="Athletic"/>
    <x v="1"/>
    <s v="FootJoy"/>
    <s v="Dial"/>
    <x v="30"/>
    <s v="L6 R Heel Dial C"/>
    <x v="0"/>
    <n v="5025"/>
    <n v="11200"/>
    <n v="2.2288557213930349"/>
    <x v="1201"/>
  </r>
  <r>
    <x v="0"/>
    <s v="Athletic"/>
    <x v="1"/>
    <s v="FootJoy"/>
    <s v="Dial"/>
    <x v="30"/>
    <s v="L6 R Heel Dial C"/>
    <x v="0"/>
    <n v="1005"/>
    <n v="2240"/>
    <n v="2.2288557213930349"/>
    <x v="1201"/>
  </r>
  <r>
    <x v="2"/>
    <s v="Athletic"/>
    <x v="1"/>
    <s v="Bridgestone Golf"/>
    <s v="Dial"/>
    <x v="8"/>
    <s v="L6 R Eyestay 20mm Dial E"/>
    <x v="1"/>
    <n v="3620"/>
    <n v="4752"/>
    <n v="1.3127071823204419"/>
    <x v="1213"/>
  </r>
  <r>
    <x v="2"/>
    <s v="Athletic"/>
    <x v="1"/>
    <s v="Bridgestone Golf"/>
    <s v="Dial"/>
    <x v="31"/>
    <s v="L6 L Eyestay 20mm Dial D"/>
    <x v="1"/>
    <n v="2115"/>
    <n v="4704"/>
    <n v="2.2241134751773051"/>
    <x v="1216"/>
  </r>
  <r>
    <x v="2"/>
    <s v="Athletic"/>
    <x v="1"/>
    <s v="Bridgestone Golf"/>
    <s v="Dial"/>
    <x v="31"/>
    <s v="L6 R Eyestay 20mm Dial D"/>
    <x v="1"/>
    <n v="2115"/>
    <n v="4704"/>
    <n v="2.2241134751773051"/>
    <x v="1216"/>
  </r>
  <r>
    <x v="2"/>
    <s v="Athletic"/>
    <x v="0"/>
    <s v="Prospecs"/>
    <s v="Dial"/>
    <x v="1"/>
    <s v="L6 R Eyestay 20mm Dial S1"/>
    <x v="1"/>
    <n v="4020"/>
    <n v="4680"/>
    <n v="1.164179104477612"/>
    <x v="1056"/>
  </r>
  <r>
    <x v="2"/>
    <s v="Athletic"/>
    <x v="0"/>
    <s v="Prospecs"/>
    <s v="Dial"/>
    <x v="1"/>
    <s v="L6 R Eyestay 20mm Dial S1"/>
    <x v="1"/>
    <n v="4020"/>
    <n v="4680"/>
    <n v="1.164179104477612"/>
    <x v="1056"/>
  </r>
  <r>
    <x v="2"/>
    <s v="Athletic"/>
    <x v="0"/>
    <s v="Fila - China"/>
    <s v="Dial"/>
    <x v="1"/>
    <s v="L6 L Eyestay 20mm Dial S1"/>
    <x v="1"/>
    <n v="3920"/>
    <n v="4655.7210937128002"/>
    <n v="1.1876839524777552"/>
    <x v="1217"/>
  </r>
  <r>
    <x v="0"/>
    <s v="Athletic"/>
    <x v="1"/>
    <s v="FootJoy"/>
    <s v="Dial"/>
    <x v="30"/>
    <s v="L6 R Heel Dial C"/>
    <x v="0"/>
    <n v="1510"/>
    <n v="3360"/>
    <n v="2.2251655629139071"/>
    <x v="1215"/>
  </r>
  <r>
    <x v="0"/>
    <s v="Athletic"/>
    <x v="1"/>
    <s v="FootJoy"/>
    <s v="Dial"/>
    <x v="30"/>
    <s v="L6 R Heel Dial C"/>
    <x v="0"/>
    <n v="1005"/>
    <n v="2240"/>
    <n v="2.2288557213930349"/>
    <x v="1201"/>
  </r>
  <r>
    <x v="2"/>
    <s v="Athletic"/>
    <x v="0"/>
    <s v="Fila - China"/>
    <s v="Dial"/>
    <x v="1"/>
    <s v="L6 R Eyestay 20mm Dial S1"/>
    <x v="1"/>
    <n v="3920"/>
    <n v="4655.7210937128002"/>
    <n v="1.1876839524777552"/>
    <x v="1217"/>
  </r>
  <r>
    <x v="2"/>
    <s v="Athletic"/>
    <x v="0"/>
    <s v="Prospecs"/>
    <s v="Dial"/>
    <x v="1"/>
    <s v="L6 R Eyestay 20mm Dial S1"/>
    <x v="1"/>
    <n v="4020"/>
    <n v="4600"/>
    <n v="1.144278606965174"/>
    <x v="889"/>
  </r>
  <r>
    <x v="2"/>
    <s v="Athletic"/>
    <x v="1"/>
    <s v="Asics"/>
    <s v="Dial"/>
    <x v="5"/>
    <s v="Li2 L Eyestay Dial E"/>
    <x v="1"/>
    <n v="2285"/>
    <n v="4595.5"/>
    <n v="2.0111597374179433"/>
    <x v="1218"/>
  </r>
  <r>
    <x v="2"/>
    <s v="Athletic"/>
    <x v="1"/>
    <s v="Asics"/>
    <s v="Dial"/>
    <x v="5"/>
    <s v="Li2 R Eyestay Dial E"/>
    <x v="1"/>
    <n v="2285"/>
    <n v="4595.5"/>
    <n v="2.0111597374179433"/>
    <x v="1218"/>
  </r>
  <r>
    <x v="2"/>
    <s v="Athletic"/>
    <x v="0"/>
    <s v="Anta"/>
    <s v="Dial"/>
    <x v="34"/>
    <s v="L6 R Tongue Dial M Habu"/>
    <x v="1"/>
    <n v="4950"/>
    <n v="4560.9738840582004"/>
    <n v="0.92140886546630307"/>
    <x v="1219"/>
  </r>
  <r>
    <x v="2"/>
    <s v="Athletic"/>
    <x v="0"/>
    <s v="Fila - China"/>
    <s v="Dial"/>
    <x v="1"/>
    <s v="L6 L Eyestay 20mm Dial S1"/>
    <x v="1"/>
    <n v="4075"/>
    <n v="4546.1398263402998"/>
    <n v="1.1156171352982331"/>
    <x v="1220"/>
  </r>
  <r>
    <x v="2"/>
    <s v="Athletic"/>
    <x v="0"/>
    <s v="Fila - China"/>
    <s v="Dial"/>
    <x v="1"/>
    <s v="L6 R Eyestay 20mm Dial S1"/>
    <x v="1"/>
    <n v="4075"/>
    <n v="4546.1398263402998"/>
    <n v="1.1156171352982331"/>
    <x v="1220"/>
  </r>
  <r>
    <x v="2"/>
    <s v="Athletic"/>
    <x v="1"/>
    <s v="Bridgestone Golf"/>
    <s v="Dial"/>
    <x v="8"/>
    <s v="L6 L Eyestay 20mm Dial E"/>
    <x v="1"/>
    <n v="3365"/>
    <n v="4522.5"/>
    <n v="1.3439821693907876"/>
    <x v="1221"/>
  </r>
  <r>
    <x v="0"/>
    <s v="Athletic"/>
    <x v="1"/>
    <s v="FootJoy"/>
    <s v="Dial"/>
    <x v="30"/>
    <s v="L6 R Heel Dial C"/>
    <x v="0"/>
    <n v="2010"/>
    <n v="4480"/>
    <n v="2.2288557213930349"/>
    <x v="1201"/>
  </r>
  <r>
    <x v="0"/>
    <s v="Athletic"/>
    <x v="1"/>
    <s v="FootJoy"/>
    <s v="Dial"/>
    <x v="30"/>
    <s v="L6 R Heel Dial C"/>
    <x v="0"/>
    <n v="1510"/>
    <n v="3360"/>
    <n v="2.2251655629139071"/>
    <x v="1215"/>
  </r>
  <r>
    <x v="2"/>
    <s v="Athletic"/>
    <x v="1"/>
    <s v="Bridgestone Golf"/>
    <s v="Dial"/>
    <x v="8"/>
    <s v="L6 R Eyestay 20mm Dial E"/>
    <x v="1"/>
    <n v="3365"/>
    <n v="4522.5"/>
    <n v="1.3439821693907876"/>
    <x v="1221"/>
  </r>
  <r>
    <x v="2"/>
    <s v="Athletic"/>
    <x v="0"/>
    <s v="Prospecs"/>
    <s v="Dial"/>
    <x v="1"/>
    <s v="L6 R Eyestay 20mm Dial S1"/>
    <x v="1"/>
    <n v="4020"/>
    <n v="4480"/>
    <n v="1.1144278606965174"/>
    <x v="1077"/>
  </r>
  <r>
    <x v="2"/>
    <s v="Athletic"/>
    <x v="0"/>
    <s v="Fila - China"/>
    <s v="Dial"/>
    <x v="1"/>
    <s v="L6 L Eyestay 20mm Dial S1"/>
    <x v="1"/>
    <n v="4020"/>
    <n v="4452.7398578804996"/>
    <n v="1.1076467308160447"/>
    <x v="1222"/>
  </r>
  <r>
    <x v="0"/>
    <s v="Athletic"/>
    <x v="1"/>
    <s v="FootJoy"/>
    <s v="Dial"/>
    <x v="30"/>
    <s v="L6 R Heel Dial C"/>
    <x v="0"/>
    <n v="1005"/>
    <n v="2240"/>
    <n v="2.2288557213930349"/>
    <x v="1201"/>
  </r>
  <r>
    <x v="0"/>
    <s v="Athletic"/>
    <x v="1"/>
    <s v="FootJoy"/>
    <s v="Dial"/>
    <x v="30"/>
    <s v="L6 R Heel Dial C"/>
    <x v="0"/>
    <n v="12060"/>
    <n v="26880"/>
    <n v="2.2288557213930349"/>
    <x v="1201"/>
  </r>
  <r>
    <x v="0"/>
    <s v="Athletic"/>
    <x v="1"/>
    <s v="FootJoy"/>
    <s v="Dial"/>
    <x v="30"/>
    <s v="L6 R Heel Dial C"/>
    <x v="0"/>
    <n v="32160"/>
    <n v="71680"/>
    <n v="2.2288557213930349"/>
    <x v="1201"/>
  </r>
  <r>
    <x v="0"/>
    <s v="Athletic"/>
    <x v="1"/>
    <s v="FootJoy"/>
    <s v="Dial"/>
    <x v="30"/>
    <s v="L6 R Heel Dial C"/>
    <x v="0"/>
    <n v="7035"/>
    <n v="15680"/>
    <n v="2.2288557213930349"/>
    <x v="1201"/>
  </r>
  <r>
    <x v="0"/>
    <s v="Athletic"/>
    <x v="1"/>
    <s v="FootJoy"/>
    <s v="Dial"/>
    <x v="30"/>
    <s v="L6 R Heel Dial C"/>
    <x v="0"/>
    <n v="3015"/>
    <n v="6720"/>
    <n v="2.2288557213930349"/>
    <x v="1201"/>
  </r>
  <r>
    <x v="0"/>
    <s v="Athletic"/>
    <x v="1"/>
    <s v="FootJoy"/>
    <s v="Dial"/>
    <x v="30"/>
    <s v="L6 R Heel Dial C"/>
    <x v="0"/>
    <n v="13070"/>
    <n v="29120"/>
    <n v="2.2280030604437644"/>
    <x v="1223"/>
  </r>
  <r>
    <x v="2"/>
    <s v="Athletic"/>
    <x v="0"/>
    <s v="Fila - China"/>
    <s v="Dial"/>
    <x v="1"/>
    <s v="L6 R Eyestay 20mm Dial S1"/>
    <x v="1"/>
    <n v="4020"/>
    <n v="4452.7398578804996"/>
    <n v="1.1076467308160447"/>
    <x v="1222"/>
  </r>
  <r>
    <x v="2"/>
    <s v="Athletic"/>
    <x v="0"/>
    <s v="Anta"/>
    <s v="Dial"/>
    <x v="34"/>
    <s v="L6 L Eyestay 20mm Dial M Habu"/>
    <x v="1"/>
    <n v="5230"/>
    <n v="4410.9621544665997"/>
    <n v="0.84339620544294447"/>
    <x v="1224"/>
  </r>
  <r>
    <x v="2"/>
    <s v="Athletic"/>
    <x v="0"/>
    <s v="Anta"/>
    <s v="Dial"/>
    <x v="34"/>
    <s v="L6 R Eyestay 20mm Dial M Habu"/>
    <x v="1"/>
    <n v="5230"/>
    <n v="4410.9621544665997"/>
    <n v="0.84339620544294447"/>
    <x v="1224"/>
  </r>
  <r>
    <x v="2"/>
    <s v="Athletic"/>
    <x v="1"/>
    <s v="Bridgestone Golf"/>
    <s v="Dial"/>
    <x v="8"/>
    <s v="L6 L Eyestay 20mm Dial E"/>
    <x v="1"/>
    <n v="3220"/>
    <n v="4384"/>
    <n v="1.3614906832298137"/>
    <x v="1225"/>
  </r>
  <r>
    <x v="2"/>
    <s v="Athletic"/>
    <x v="1"/>
    <s v="Bridgestone Golf"/>
    <s v="Dial"/>
    <x v="8"/>
    <s v="L6 R Eyestay 20mm Dial E"/>
    <x v="1"/>
    <n v="3220"/>
    <n v="4384"/>
    <n v="1.3614906832298137"/>
    <x v="1225"/>
  </r>
  <r>
    <x v="2"/>
    <s v="Athletic"/>
    <x v="1"/>
    <s v="Asics"/>
    <s v="Dial"/>
    <x v="7"/>
    <s v="Li2 L Eyestay Dial C"/>
    <x v="1"/>
    <n v="1560"/>
    <n v="4247"/>
    <n v="2.7224358974358975"/>
    <x v="1226"/>
  </r>
  <r>
    <x v="2"/>
    <s v="Athletic"/>
    <x v="1"/>
    <s v="Asics"/>
    <s v="Dial"/>
    <x v="7"/>
    <s v="Li2 R Eyestay Dial C"/>
    <x v="1"/>
    <n v="1560"/>
    <n v="4247"/>
    <n v="2.7224358974358975"/>
    <x v="1226"/>
  </r>
  <r>
    <x v="2"/>
    <s v="Athletic"/>
    <x v="0"/>
    <s v="Anta"/>
    <s v="Dial"/>
    <x v="34"/>
    <s v="L6 R Tongue Dial M Habu"/>
    <x v="1"/>
    <n v="5025"/>
    <n v="4241.3097639102998"/>
    <n v="0.84404174406175125"/>
    <x v="1227"/>
  </r>
  <r>
    <x v="2"/>
    <s v="Athletic"/>
    <x v="0"/>
    <s v="Anta"/>
    <s v="Dial"/>
    <x v="34"/>
    <s v="L6 R Tongue Dial M Habu"/>
    <x v="1"/>
    <n v="4900"/>
    <n v="4223.0931476350997"/>
    <n v="0.86185574441532653"/>
    <x v="1228"/>
  </r>
  <r>
    <x v="2"/>
    <s v="Athletic"/>
    <x v="0"/>
    <s v="Anta"/>
    <s v="Dial"/>
    <x v="34"/>
    <s v="L6 R Tongue Dial M Habu"/>
    <x v="1"/>
    <n v="4875"/>
    <n v="4163.9461878023003"/>
    <n v="0.85414280775431806"/>
    <x v="1229"/>
  </r>
  <r>
    <x v="0"/>
    <s v="Athletic"/>
    <x v="1"/>
    <s v="FootJoy"/>
    <s v="Dial"/>
    <x v="30"/>
    <s v="L6 R Heel Dial C"/>
    <x v="3"/>
    <n v="5025"/>
    <n v="11200"/>
    <n v="2.2288557213930349"/>
    <x v="1201"/>
  </r>
  <r>
    <x v="0"/>
    <s v="Athletic"/>
    <x v="1"/>
    <s v="FootJoy"/>
    <s v="Dial"/>
    <x v="30"/>
    <s v="L6 R Heel Dial C"/>
    <x v="3"/>
    <n v="1510"/>
    <n v="3360"/>
    <n v="2.2251655629139071"/>
    <x v="1215"/>
  </r>
  <r>
    <x v="0"/>
    <s v="Athletic"/>
    <x v="1"/>
    <s v="FootJoy"/>
    <s v="Dial"/>
    <x v="30"/>
    <s v="L6 R Heel Dial C"/>
    <x v="0"/>
    <n v="500"/>
    <n v="1120"/>
    <n v="2.2400000000000002"/>
    <x v="1204"/>
  </r>
  <r>
    <x v="0"/>
    <s v="Athletic"/>
    <x v="1"/>
    <s v="FootJoy"/>
    <s v="Dial"/>
    <x v="30"/>
    <s v="L6 R Heel Dial C"/>
    <x v="0"/>
    <n v="2010"/>
    <n v="4480"/>
    <n v="2.2288557213930349"/>
    <x v="1201"/>
  </r>
  <r>
    <x v="0"/>
    <s v="Athletic"/>
    <x v="1"/>
    <s v="FootJoy"/>
    <s v="Dial"/>
    <x v="30"/>
    <s v="L6 R Heel Dial C"/>
    <x v="0"/>
    <n v="1005"/>
    <n v="2240"/>
    <n v="2.2288557213930349"/>
    <x v="1201"/>
  </r>
  <r>
    <x v="0"/>
    <s v="Athletic"/>
    <x v="1"/>
    <s v="FootJoy"/>
    <s v="Dial"/>
    <x v="30"/>
    <s v="L6 R Heel Dial C"/>
    <x v="0"/>
    <n v="1005"/>
    <n v="2240"/>
    <n v="2.2288557213930349"/>
    <x v="1201"/>
  </r>
  <r>
    <x v="0"/>
    <s v="Athletic"/>
    <x v="1"/>
    <s v="FootJoy"/>
    <s v="Dial"/>
    <x v="30"/>
    <s v="L6 R Heel Dial C"/>
    <x v="0"/>
    <n v="500"/>
    <n v="1120"/>
    <n v="2.2400000000000002"/>
    <x v="1204"/>
  </r>
  <r>
    <x v="0"/>
    <s v="Athletic"/>
    <x v="1"/>
    <s v="FootJoy"/>
    <s v="Dial"/>
    <x v="30"/>
    <s v="L6 R Heel Dial C"/>
    <x v="0"/>
    <n v="500"/>
    <n v="1120"/>
    <n v="2.2400000000000002"/>
    <x v="1204"/>
  </r>
  <r>
    <x v="2"/>
    <s v="Athletic"/>
    <x v="0"/>
    <s v="Anta"/>
    <s v="Dial"/>
    <x v="34"/>
    <s v="L6 R Tongue Dial M Habu"/>
    <x v="1"/>
    <n v="4700"/>
    <n v="4046.9084833589"/>
    <n v="0.86104435816146807"/>
    <x v="1230"/>
  </r>
  <r>
    <x v="0"/>
    <s v="Athletic"/>
    <x v="1"/>
    <s v="FootJoy"/>
    <s v="Dial"/>
    <x v="30"/>
    <s v="L6 R Heel Dial C"/>
    <x v="0"/>
    <n v="500"/>
    <n v="1120"/>
    <n v="2.2400000000000002"/>
    <x v="1204"/>
  </r>
  <r>
    <x v="0"/>
    <s v="Athletic"/>
    <x v="1"/>
    <s v="FootJoy"/>
    <s v="Dial"/>
    <x v="30"/>
    <s v="L6 R Heel Dial C"/>
    <x v="0"/>
    <n v="5025"/>
    <n v="11200"/>
    <n v="2.2288557213930349"/>
    <x v="1201"/>
  </r>
  <r>
    <x v="0"/>
    <s v="Athletic"/>
    <x v="1"/>
    <s v="FootJoy"/>
    <s v="Dial"/>
    <x v="30"/>
    <s v="L6 R Heel Dial C"/>
    <x v="0"/>
    <n v="1510"/>
    <n v="3360"/>
    <n v="2.2251655629139071"/>
    <x v="1215"/>
  </r>
  <r>
    <x v="0"/>
    <s v="Athletic"/>
    <x v="1"/>
    <s v="FootJoy"/>
    <s v="Dial"/>
    <x v="30"/>
    <s v="L6 R Heel Dial C"/>
    <x v="0"/>
    <n v="1510"/>
    <n v="3360"/>
    <n v="2.2251655629139071"/>
    <x v="1215"/>
  </r>
  <r>
    <x v="0"/>
    <s v="Athletic"/>
    <x v="1"/>
    <s v="FootJoy"/>
    <s v="Dial"/>
    <x v="30"/>
    <s v="L6 R Heel Dial C"/>
    <x v="0"/>
    <n v="10555"/>
    <n v="23520"/>
    <n v="2.2283278067266696"/>
    <x v="1214"/>
  </r>
  <r>
    <x v="0"/>
    <s v="Athletic"/>
    <x v="1"/>
    <s v="FootJoy"/>
    <s v="Dial"/>
    <x v="30"/>
    <s v="L6 R Heel Dial C"/>
    <x v="0"/>
    <n v="22615"/>
    <n v="50400"/>
    <n v="2.2286093300906478"/>
    <x v="1231"/>
  </r>
  <r>
    <x v="0"/>
    <s v="Athletic"/>
    <x v="1"/>
    <s v="FootJoy"/>
    <s v="Dial"/>
    <x v="30"/>
    <s v="L6 R Heel Dial C"/>
    <x v="0"/>
    <n v="14070"/>
    <n v="31360"/>
    <n v="2.2288557213930349"/>
    <x v="1201"/>
  </r>
  <r>
    <x v="0"/>
    <s v="Athletic"/>
    <x v="1"/>
    <s v="FootJoy"/>
    <s v="Dial"/>
    <x v="30"/>
    <s v="L6 R Heel Dial C"/>
    <x v="0"/>
    <n v="16080"/>
    <n v="35840"/>
    <n v="2.2288557213930349"/>
    <x v="1201"/>
  </r>
  <r>
    <x v="0"/>
    <s v="Athletic"/>
    <x v="1"/>
    <s v="FootJoy"/>
    <s v="Dial"/>
    <x v="30"/>
    <s v="L6 R Heel Dial C"/>
    <x v="0"/>
    <n v="26135"/>
    <n v="58240"/>
    <n v="2.2284293093552705"/>
    <x v="1232"/>
  </r>
  <r>
    <x v="2"/>
    <s v="Athletic"/>
    <x v="0"/>
    <s v="Anta"/>
    <s v="Dial"/>
    <x v="34"/>
    <s v="L6 R Tongue Dial M Habu"/>
    <x v="1"/>
    <n v="4525"/>
    <n v="3817.0552428438"/>
    <n v="0.84354811996548063"/>
    <x v="1233"/>
  </r>
  <r>
    <x v="2"/>
    <s v="Athletic"/>
    <x v="0"/>
    <s v="Anta"/>
    <s v="Dial"/>
    <x v="34"/>
    <s v="L6 R Tongue Dial M Habu"/>
    <x v="1"/>
    <n v="4425"/>
    <n v="3725.6822094070999"/>
    <n v="0.84196208122194349"/>
    <x v="1234"/>
  </r>
  <r>
    <x v="2"/>
    <s v="Athletic"/>
    <x v="0"/>
    <s v="Anta"/>
    <s v="Dial"/>
    <x v="34"/>
    <s v="L6 L Eyestay 20mm Dial M Habu"/>
    <x v="1"/>
    <n v="4405"/>
    <n v="3711.1460434214"/>
    <n v="0.84248491337602727"/>
    <x v="1235"/>
  </r>
  <r>
    <x v="2"/>
    <s v="Athletic"/>
    <x v="0"/>
    <s v="Anta"/>
    <s v="Dial"/>
    <x v="34"/>
    <s v="L6 R Eyestay 20mm Dial M Habu"/>
    <x v="1"/>
    <n v="4405"/>
    <n v="3711.1460434214"/>
    <n v="0.84248491337602727"/>
    <x v="1235"/>
  </r>
  <r>
    <x v="2"/>
    <s v="Athletic"/>
    <x v="1"/>
    <s v="Bridgestone Golf"/>
    <s v="Dial"/>
    <x v="31"/>
    <s v="L6 L Eyestay 20mm Dial D"/>
    <x v="1"/>
    <n v="1660"/>
    <n v="3696"/>
    <n v="2.2265060240963854"/>
    <x v="1236"/>
  </r>
  <r>
    <x v="2"/>
    <s v="Athletic"/>
    <x v="1"/>
    <s v="Bridgestone Golf"/>
    <s v="Dial"/>
    <x v="31"/>
    <s v="L6 R Eyestay 20mm Dial D"/>
    <x v="1"/>
    <n v="1660"/>
    <n v="3696"/>
    <n v="2.2265060240963854"/>
    <x v="1236"/>
  </r>
  <r>
    <x v="2"/>
    <s v="Athletic"/>
    <x v="1"/>
    <s v="Bridgestone Golf"/>
    <s v="Dial"/>
    <x v="8"/>
    <s v="L6 L Eyestay 20mm Dial E"/>
    <x v="1"/>
    <n v="2685"/>
    <n v="3531"/>
    <n v="1.3150837988826816"/>
    <x v="1237"/>
  </r>
  <r>
    <x v="2"/>
    <s v="Athletic"/>
    <x v="1"/>
    <s v="Bridgestone Golf"/>
    <s v="Dial"/>
    <x v="8"/>
    <s v="L6 R Eyestay 20mm Dial E"/>
    <x v="1"/>
    <n v="2685"/>
    <n v="3531"/>
    <n v="1.3150837988826816"/>
    <x v="1237"/>
  </r>
  <r>
    <x v="2"/>
    <s v="Athletic"/>
    <x v="1"/>
    <s v="Bridgestone Golf"/>
    <s v="Dial"/>
    <x v="8"/>
    <s v="L6 L Eyestay 20mm Dial E"/>
    <x v="1"/>
    <n v="2565"/>
    <n v="3493.5"/>
    <n v="1.3619883040935672"/>
    <x v="1238"/>
  </r>
  <r>
    <x v="2"/>
    <s v="Athletic"/>
    <x v="1"/>
    <s v="Bridgestone Golf"/>
    <s v="Dial"/>
    <x v="8"/>
    <s v="L6 R Eyestay 20mm Dial E"/>
    <x v="1"/>
    <n v="2565"/>
    <n v="3493.5"/>
    <n v="1.3619883040935672"/>
    <x v="1238"/>
  </r>
  <r>
    <x v="2"/>
    <s v="Athletic"/>
    <x v="1"/>
    <s v="Callaway Golf Japan"/>
    <s v="Dial"/>
    <x v="8"/>
    <s v="L6 L Eyestay 20mm Dial E"/>
    <x v="1"/>
    <n v="2565"/>
    <n v="3366"/>
    <n v="1.312280701754386"/>
    <x v="1239"/>
  </r>
  <r>
    <x v="2"/>
    <s v="Athletic"/>
    <x v="0"/>
    <s v="Fila - China"/>
    <s v="Dial"/>
    <x v="1"/>
    <s v="L6 L Eyestay 20mm Dial S1"/>
    <x v="1"/>
    <n v="3015"/>
    <n v="3345.4256823606001"/>
    <n v="1.1095939244977115"/>
    <x v="1240"/>
  </r>
  <r>
    <x v="0"/>
    <s v="Athletic"/>
    <x v="1"/>
    <s v="FootJoy"/>
    <s v="Dial"/>
    <x v="30"/>
    <s v="L6 R Heel Dial C"/>
    <x v="5"/>
    <n v="6535"/>
    <n v="14365"/>
    <n v="2.1981637337413926"/>
    <x v="1241"/>
  </r>
  <r>
    <x v="0"/>
    <s v="Athletic"/>
    <x v="1"/>
    <s v="FootJoy"/>
    <s v="Dial"/>
    <x v="30"/>
    <s v="L6 R Heel Dial C"/>
    <x v="5"/>
    <n v="15075"/>
    <n v="33150"/>
    <n v="2.1990049751243781"/>
    <x v="1242"/>
  </r>
  <r>
    <x v="0"/>
    <s v="Athletic"/>
    <x v="1"/>
    <s v="FootJoy"/>
    <s v="Dial"/>
    <x v="30"/>
    <s v="L6 R Heel Dial C"/>
    <x v="5"/>
    <n v="4020"/>
    <n v="8840"/>
    <n v="2.1990049751243781"/>
    <x v="1242"/>
  </r>
  <r>
    <x v="0"/>
    <s v="Athletic"/>
    <x v="1"/>
    <s v="FootJoy"/>
    <s v="Dial"/>
    <x v="30"/>
    <s v="L6 R Heel Dial C"/>
    <x v="4"/>
    <n v="5025"/>
    <n v="11050"/>
    <n v="2.1990049751243781"/>
    <x v="1242"/>
  </r>
  <r>
    <x v="0"/>
    <s v="Athletic"/>
    <x v="1"/>
    <s v="FootJoy"/>
    <s v="Dial"/>
    <x v="30"/>
    <s v="L6 R Heel Dial C"/>
    <x v="4"/>
    <n v="6030"/>
    <n v="13260"/>
    <n v="2.1990049751243781"/>
    <x v="1242"/>
  </r>
  <r>
    <x v="0"/>
    <s v="Athletic"/>
    <x v="1"/>
    <s v="FootJoy"/>
    <s v="Dial"/>
    <x v="30"/>
    <s v="L6 R Heel Dial C"/>
    <x v="4"/>
    <n v="5030"/>
    <n v="11050"/>
    <n v="2.1968190854870775"/>
    <x v="1041"/>
  </r>
  <r>
    <x v="0"/>
    <s v="Athletic"/>
    <x v="1"/>
    <s v="FootJoy"/>
    <s v="Dial"/>
    <x v="30"/>
    <s v="L6 R Heel Dial C"/>
    <x v="4"/>
    <n v="3015"/>
    <n v="6630"/>
    <n v="2.1990049751243781"/>
    <x v="1242"/>
  </r>
  <r>
    <x v="0"/>
    <s v="Athletic"/>
    <x v="1"/>
    <s v="FootJoy"/>
    <s v="Dial"/>
    <x v="30"/>
    <s v="L6 R Heel Dial C"/>
    <x v="4"/>
    <n v="6030"/>
    <n v="13260"/>
    <n v="2.1990049751243781"/>
    <x v="1242"/>
  </r>
  <r>
    <x v="0"/>
    <s v="Athletic"/>
    <x v="1"/>
    <s v="FootJoy"/>
    <s v="Dial"/>
    <x v="30"/>
    <s v="L6 R Heel Dial C"/>
    <x v="4"/>
    <n v="7540"/>
    <n v="16575"/>
    <n v="2.1982758620689653"/>
    <x v="1243"/>
  </r>
  <r>
    <x v="0"/>
    <s v="Athletic"/>
    <x v="1"/>
    <s v="FootJoy"/>
    <s v="Dial"/>
    <x v="30"/>
    <s v="L6 R Heel Dial C"/>
    <x v="4"/>
    <n v="8545"/>
    <n v="18785"/>
    <n v="2.19836161497952"/>
    <x v="1244"/>
  </r>
  <r>
    <x v="0"/>
    <s v="Athletic"/>
    <x v="1"/>
    <s v="FootJoy"/>
    <s v="Dial"/>
    <x v="30"/>
    <s v="L6 R Heel Dial C"/>
    <x v="4"/>
    <n v="8545"/>
    <n v="18785"/>
    <n v="2.19836161497952"/>
    <x v="1244"/>
  </r>
  <r>
    <x v="0"/>
    <s v="Athletic"/>
    <x v="1"/>
    <s v="FootJoy"/>
    <s v="Dial"/>
    <x v="30"/>
    <s v="L6 R Heel Dial C"/>
    <x v="4"/>
    <n v="11560"/>
    <n v="25415"/>
    <n v="2.1985294117647061"/>
    <x v="1245"/>
  </r>
  <r>
    <x v="0"/>
    <s v="Athletic"/>
    <x v="1"/>
    <s v="FootJoy"/>
    <s v="Dial"/>
    <x v="30"/>
    <s v="L6 R Heel Dial C"/>
    <x v="4"/>
    <n v="21610"/>
    <n v="47515"/>
    <n v="2.1987505784359094"/>
    <x v="1246"/>
  </r>
  <r>
    <x v="0"/>
    <s v="Athletic"/>
    <x v="1"/>
    <s v="FootJoy"/>
    <s v="Dial"/>
    <x v="30"/>
    <s v="L6 R Heel Dial C"/>
    <x v="4"/>
    <n v="19600"/>
    <n v="43095"/>
    <n v="2.1987244897959184"/>
    <x v="1247"/>
  </r>
  <r>
    <x v="0"/>
    <s v="Athletic"/>
    <x v="1"/>
    <s v="FootJoy"/>
    <s v="Dial"/>
    <x v="30"/>
    <s v="L6 R Heel Dial C"/>
    <x v="2"/>
    <n v="12060"/>
    <n v="26520"/>
    <n v="2.1990049751243781"/>
    <x v="1242"/>
  </r>
  <r>
    <x v="0"/>
    <s v="Athletic"/>
    <x v="1"/>
    <s v="FootJoy"/>
    <s v="Dial"/>
    <x v="30"/>
    <s v="L6 R Heel Dial C"/>
    <x v="2"/>
    <n v="7035"/>
    <n v="15470"/>
    <n v="2.1990049751243781"/>
    <x v="1242"/>
  </r>
  <r>
    <x v="0"/>
    <s v="Athletic"/>
    <x v="1"/>
    <s v="FootJoy"/>
    <s v="Dial"/>
    <x v="30"/>
    <s v="L6 R Heel Dial C"/>
    <x v="2"/>
    <n v="4525"/>
    <n v="9945"/>
    <n v="2.1977900552486189"/>
    <x v="1248"/>
  </r>
  <r>
    <x v="0"/>
    <s v="Athletic"/>
    <x v="1"/>
    <s v="FootJoy"/>
    <s v="Dial"/>
    <x v="30"/>
    <s v="L6 R Heel Dial C"/>
    <x v="2"/>
    <n v="1510"/>
    <n v="3315"/>
    <n v="2.1953642384105962"/>
    <x v="1249"/>
  </r>
  <r>
    <x v="0"/>
    <s v="Athletic"/>
    <x v="1"/>
    <s v="FootJoy"/>
    <s v="Dial"/>
    <x v="30"/>
    <s v="L6 R Heel Dial C"/>
    <x v="2"/>
    <n v="16080"/>
    <n v="35360"/>
    <n v="2.1990049751243781"/>
    <x v="1242"/>
  </r>
  <r>
    <x v="0"/>
    <s v="Athletic"/>
    <x v="1"/>
    <s v="FootJoy"/>
    <s v="Dial"/>
    <x v="30"/>
    <s v="L6 R Heel Dial C"/>
    <x v="2"/>
    <n v="6030"/>
    <n v="13260"/>
    <n v="2.1990049751243781"/>
    <x v="1242"/>
  </r>
  <r>
    <x v="0"/>
    <s v="Athletic"/>
    <x v="1"/>
    <s v="FootJoy"/>
    <s v="Dial"/>
    <x v="30"/>
    <s v="L6 R Heel Dial C"/>
    <x v="2"/>
    <n v="10050"/>
    <n v="22100"/>
    <n v="2.1990049751243781"/>
    <x v="1242"/>
  </r>
  <r>
    <x v="0"/>
    <s v="Athletic"/>
    <x v="1"/>
    <s v="FootJoy"/>
    <s v="Dial"/>
    <x v="30"/>
    <s v="L6 R Heel Dial C"/>
    <x v="2"/>
    <n v="8545"/>
    <n v="18785"/>
    <n v="2.19836161497952"/>
    <x v="1244"/>
  </r>
  <r>
    <x v="0"/>
    <s v="Athletic"/>
    <x v="1"/>
    <s v="FootJoy"/>
    <s v="Dial"/>
    <x v="30"/>
    <s v="L6 R Heel Dial C"/>
    <x v="2"/>
    <n v="10555"/>
    <n v="23205"/>
    <n v="2.1984841307437235"/>
    <x v="1250"/>
  </r>
  <r>
    <x v="0"/>
    <s v="Athletic"/>
    <x v="1"/>
    <s v="FootJoy"/>
    <s v="Dial"/>
    <x v="30"/>
    <s v="L6 R Heel Dial C"/>
    <x v="2"/>
    <n v="6030"/>
    <n v="13260"/>
    <n v="2.1990049751243781"/>
    <x v="1242"/>
  </r>
  <r>
    <x v="0"/>
    <s v="Athletic"/>
    <x v="1"/>
    <s v="FootJoy"/>
    <s v="Dial"/>
    <x v="30"/>
    <s v="L6 R Heel Dial C"/>
    <x v="2"/>
    <n v="11560"/>
    <n v="25415"/>
    <n v="2.1985294117647061"/>
    <x v="1245"/>
  </r>
  <r>
    <x v="0"/>
    <s v="Athletic"/>
    <x v="1"/>
    <s v="FootJoy"/>
    <s v="Dial"/>
    <x v="30"/>
    <s v="L6 R Heel Dial C"/>
    <x v="2"/>
    <n v="11055"/>
    <n v="24310"/>
    <n v="2.1990049751243781"/>
    <x v="1242"/>
  </r>
  <r>
    <x v="0"/>
    <s v="Athletic"/>
    <x v="1"/>
    <s v="FootJoy"/>
    <s v="Dial"/>
    <x v="30"/>
    <s v="L6 R Heel Dial C"/>
    <x v="3"/>
    <n v="1005"/>
    <n v="2210"/>
    <n v="2.1990049751243781"/>
    <x v="1242"/>
  </r>
  <r>
    <x v="0"/>
    <s v="Athletic"/>
    <x v="1"/>
    <s v="FootJoy"/>
    <s v="Dial"/>
    <x v="30"/>
    <s v="L6 R Heel Dial C"/>
    <x v="3"/>
    <n v="1510"/>
    <n v="3315"/>
    <n v="2.1953642384105962"/>
    <x v="1249"/>
  </r>
  <r>
    <x v="0"/>
    <s v="Athletic"/>
    <x v="1"/>
    <s v="FootJoy"/>
    <s v="Dial"/>
    <x v="30"/>
    <s v="L6 R Heel Dial C"/>
    <x v="3"/>
    <n v="4020"/>
    <n v="8840"/>
    <n v="2.1990049751243781"/>
    <x v="1242"/>
  </r>
  <r>
    <x v="0"/>
    <s v="Athletic"/>
    <x v="1"/>
    <s v="FootJoy"/>
    <s v="Dial"/>
    <x v="30"/>
    <s v="L6 R Heel Dial C"/>
    <x v="3"/>
    <n v="5525"/>
    <n v="12210"/>
    <n v="2.2099547511312219"/>
    <x v="1251"/>
  </r>
  <r>
    <x v="0"/>
    <s v="Athletic"/>
    <x v="1"/>
    <s v="FootJoy"/>
    <s v="Dial"/>
    <x v="30"/>
    <s v="L6 R Heel Dial C"/>
    <x v="3"/>
    <n v="13065"/>
    <n v="28860"/>
    <n v="2.2089552238805972"/>
    <x v="1252"/>
  </r>
  <r>
    <x v="0"/>
    <s v="Athletic"/>
    <x v="1"/>
    <s v="FootJoy"/>
    <s v="Dial"/>
    <x v="30"/>
    <s v="L6 R Heel Dial C"/>
    <x v="3"/>
    <n v="20605"/>
    <n v="45510"/>
    <n v="2.2086872118417862"/>
    <x v="1253"/>
  </r>
  <r>
    <x v="0"/>
    <s v="Athletic"/>
    <x v="1"/>
    <s v="FootJoy"/>
    <s v="Dial"/>
    <x v="30"/>
    <s v="L6 R Heel Dial C"/>
    <x v="3"/>
    <n v="21105"/>
    <n v="46620"/>
    <n v="2.2089552238805972"/>
    <x v="1252"/>
  </r>
  <r>
    <x v="0"/>
    <s v="Athletic"/>
    <x v="1"/>
    <s v="FootJoy"/>
    <s v="Dial"/>
    <x v="30"/>
    <s v="L6 R Heel Dial C"/>
    <x v="3"/>
    <n v="16585"/>
    <n v="36630"/>
    <n v="2.2086222490201988"/>
    <x v="1254"/>
  </r>
  <r>
    <x v="0"/>
    <s v="Athletic"/>
    <x v="1"/>
    <s v="FootJoy"/>
    <s v="Dial"/>
    <x v="30"/>
    <s v="L6 R Heel Dial C"/>
    <x v="3"/>
    <n v="41710"/>
    <n v="92130"/>
    <n v="2.2088228242627665"/>
    <x v="1255"/>
  </r>
  <r>
    <x v="0"/>
    <s v="Athletic"/>
    <x v="1"/>
    <s v="FootJoy"/>
    <s v="Dial"/>
    <x v="30"/>
    <s v="L6 R Heel Dial C"/>
    <x v="3"/>
    <n v="51760"/>
    <n v="114330"/>
    <n v="2.2088485316846986"/>
    <x v="1256"/>
  </r>
  <r>
    <x v="0"/>
    <s v="Athletic"/>
    <x v="1"/>
    <s v="FootJoy"/>
    <s v="Dial"/>
    <x v="30"/>
    <s v="L6 R Heel Dial C"/>
    <x v="3"/>
    <n v="14070"/>
    <n v="31080"/>
    <n v="2.2089552238805972"/>
    <x v="1252"/>
  </r>
  <r>
    <x v="0"/>
    <s v="Athletic"/>
    <x v="1"/>
    <s v="FootJoy"/>
    <s v="Dial"/>
    <x v="30"/>
    <s v="L6 R Heel Dial C"/>
    <x v="0"/>
    <n v="19600"/>
    <n v="43290"/>
    <n v="2.208673469387755"/>
    <x v="1257"/>
  </r>
  <r>
    <x v="0"/>
    <s v="Athletic"/>
    <x v="1"/>
    <s v="FootJoy"/>
    <s v="Dial"/>
    <x v="30"/>
    <s v="L6 R Heel Dial C"/>
    <x v="0"/>
    <n v="7540"/>
    <n v="16650"/>
    <n v="2.2082228116710874"/>
    <x v="1258"/>
  </r>
  <r>
    <x v="0"/>
    <s v="Athletic"/>
    <x v="1"/>
    <s v="FootJoy"/>
    <s v="Dial"/>
    <x v="30"/>
    <s v="L6 R Heel Dial C"/>
    <x v="0"/>
    <n v="25630"/>
    <n v="56610"/>
    <n v="2.2087397580959811"/>
    <x v="1259"/>
  </r>
  <r>
    <x v="0"/>
    <s v="Athletic"/>
    <x v="1"/>
    <s v="FootJoy"/>
    <s v="Dial"/>
    <x v="30"/>
    <s v="L6 R Heel Dial C"/>
    <x v="0"/>
    <n v="24625"/>
    <n v="54390"/>
    <n v="2.208730964467005"/>
    <x v="1260"/>
  </r>
  <r>
    <x v="0"/>
    <s v="Athletic"/>
    <x v="1"/>
    <s v="FootJoy"/>
    <s v="Dial"/>
    <x v="30"/>
    <s v="L6 R Heel Dial C"/>
    <x v="0"/>
    <n v="57790"/>
    <n v="127650"/>
    <n v="2.2088596643017824"/>
    <x v="1261"/>
  </r>
  <r>
    <x v="0"/>
    <s v="Athletic"/>
    <x v="1"/>
    <s v="FootJoy"/>
    <s v="Dial"/>
    <x v="30"/>
    <s v="L6 R Heel Dial C"/>
    <x v="0"/>
    <n v="57285"/>
    <n v="126540"/>
    <n v="2.2089552238805972"/>
    <x v="1252"/>
  </r>
  <r>
    <x v="0"/>
    <s v="Athletic"/>
    <x v="1"/>
    <s v="FootJoy"/>
    <s v="Dial"/>
    <x v="39"/>
    <s v="L6 R Heel Dial I- T085-1-1/Black C"/>
    <x v="5"/>
    <n v="900"/>
    <n v="1782"/>
    <n v="1.98"/>
    <x v="1262"/>
  </r>
  <r>
    <x v="0"/>
    <s v="Athletic"/>
    <x v="1"/>
    <s v="FootJoy"/>
    <s v="Dial"/>
    <x v="39"/>
    <s v="L6 R Heel Dial I- T085-1-1/Black C"/>
    <x v="5"/>
    <n v="0"/>
    <n v="0"/>
    <e v="#DIV/0!"/>
    <x v="255"/>
  </r>
  <r>
    <x v="0"/>
    <s v="Athletic"/>
    <x v="1"/>
    <s v="FootJoy"/>
    <s v="Dial"/>
    <x v="39"/>
    <s v="L6 R Heel Dial I- T085-1-1/Black C"/>
    <x v="5"/>
    <n v="1305"/>
    <n v="2574"/>
    <n v="1.9724137931034482"/>
    <x v="1263"/>
  </r>
  <r>
    <x v="0"/>
    <s v="Athletic"/>
    <x v="1"/>
    <s v="FootJoy"/>
    <s v="Dial"/>
    <x v="39"/>
    <s v="L6 R Heel Dial I- T085-1-1/Black C"/>
    <x v="5"/>
    <n v="16480"/>
    <n v="32472"/>
    <n v="1.9703883495145631"/>
    <x v="1264"/>
  </r>
  <r>
    <x v="0"/>
    <s v="Athletic"/>
    <x v="1"/>
    <s v="FootJoy"/>
    <s v="Dial"/>
    <x v="39"/>
    <s v="L6 R Heel Dial I- T085-1-1/Black C"/>
    <x v="5"/>
    <n v="600"/>
    <n v="1188"/>
    <n v="1.98"/>
    <x v="1262"/>
  </r>
  <r>
    <x v="0"/>
    <s v="Athletic"/>
    <x v="1"/>
    <s v="FootJoy"/>
    <s v="Dial"/>
    <x v="39"/>
    <s v="L6 R Heel Dial I- T225-1-4/Black C"/>
    <x v="5"/>
    <n v="0"/>
    <n v="0"/>
    <e v="#DIV/0!"/>
    <x v="255"/>
  </r>
  <r>
    <x v="0"/>
    <s v="Athletic"/>
    <x v="1"/>
    <s v="FootJoy"/>
    <s v="Dial"/>
    <x v="39"/>
    <s v="L6 R Heel Dial I- T225-1-4/Black C"/>
    <x v="5"/>
    <n v="500"/>
    <n v="980"/>
    <n v="1.96"/>
    <x v="1265"/>
  </r>
  <r>
    <x v="0"/>
    <s v="Athletic"/>
    <x v="1"/>
    <s v="FootJoy"/>
    <s v="Dial"/>
    <x v="39"/>
    <s v="L6 R Heel Dial I- T225-1-4/Black C"/>
    <x v="5"/>
    <n v="2815"/>
    <n v="5544"/>
    <n v="1.969449378330373"/>
    <x v="1266"/>
  </r>
  <r>
    <x v="0"/>
    <s v="Athletic"/>
    <x v="1"/>
    <s v="FootJoy"/>
    <s v="Dial"/>
    <x v="39"/>
    <s v="L6 R Heel Dial I- T225-1-4/Black C"/>
    <x v="5"/>
    <n v="2410"/>
    <n v="4752"/>
    <n v="1.9717842323651453"/>
    <x v="1267"/>
  </r>
  <r>
    <x v="0"/>
    <s v="Athletic"/>
    <x v="1"/>
    <s v="FootJoy"/>
    <s v="Dial"/>
    <x v="39"/>
    <s v="L6 R Heel Dial I- T225-1-4/Black C"/>
    <x v="5"/>
    <n v="5125"/>
    <n v="10098"/>
    <n v="1.9703414634146341"/>
    <x v="1268"/>
  </r>
  <r>
    <x v="0"/>
    <s v="Athletic"/>
    <x v="1"/>
    <s v="FootJoy"/>
    <s v="Dial"/>
    <x v="39"/>
    <s v="L6 R Heel Dial I- T225-1-4/Black C"/>
    <x v="5"/>
    <n v="1710"/>
    <n v="3366"/>
    <n v="1.9684210526315788"/>
    <x v="1269"/>
  </r>
  <r>
    <x v="0"/>
    <s v="Athletic"/>
    <x v="1"/>
    <s v="FootJoy"/>
    <s v="Dial"/>
    <x v="39"/>
    <s v="L6 R Heel Dial I- T225-1-4/Black C"/>
    <x v="5"/>
    <n v="4625"/>
    <n v="9108"/>
    <n v="1.9692972972972973"/>
    <x v="1270"/>
  </r>
  <r>
    <x v="0"/>
    <s v="Athletic"/>
    <x v="1"/>
    <s v="FootJoy"/>
    <s v="Dial"/>
    <x v="39"/>
    <s v="L6 R Heel Dial I- T225-1-4/Black C"/>
    <x v="5"/>
    <n v="6030"/>
    <n v="11880"/>
    <n v="1.9701492537313432"/>
    <x v="1271"/>
  </r>
  <r>
    <x v="0"/>
    <s v="Athletic"/>
    <x v="1"/>
    <s v="FootJoy"/>
    <s v="Dial"/>
    <x v="39"/>
    <s v="L6 R Heel Dial I- T225-1-4/Black C"/>
    <x v="5"/>
    <n v="2515"/>
    <n v="4950"/>
    <n v="1.9681908548707754"/>
    <x v="1272"/>
  </r>
  <r>
    <x v="0"/>
    <s v="Athletic"/>
    <x v="1"/>
    <s v="FootJoy"/>
    <s v="Dial"/>
    <x v="39"/>
    <s v="L6 R Heel Dial IClear/Black C"/>
    <x v="5"/>
    <n v="0"/>
    <n v="0"/>
    <e v="#DIV/0!"/>
    <x v="255"/>
  </r>
  <r>
    <x v="0"/>
    <s v="Athletic"/>
    <x v="1"/>
    <s v="FootJoy"/>
    <s v="Dial"/>
    <x v="39"/>
    <s v="L6 R Heel Dial IClear/Black C"/>
    <x v="5"/>
    <n v="8745"/>
    <n v="17052"/>
    <n v="1.9499142367066895"/>
    <x v="1273"/>
  </r>
  <r>
    <x v="0"/>
    <s v="Athletic"/>
    <x v="1"/>
    <s v="FootJoy"/>
    <s v="Dial"/>
    <x v="39"/>
    <s v="L6 R Heel Dial IClear/Black C"/>
    <x v="5"/>
    <n v="13165"/>
    <n v="25938"/>
    <n v="1.9702240789973415"/>
    <x v="1274"/>
  </r>
  <r>
    <x v="0"/>
    <s v="Athletic"/>
    <x v="1"/>
    <s v="FootJoy"/>
    <s v="Dial"/>
    <x v="39"/>
    <s v="L6 R Heel Dial IClear/Black C"/>
    <x v="5"/>
    <n v="7535"/>
    <n v="14850"/>
    <n v="1.9708029197080292"/>
    <x v="1275"/>
  </r>
  <r>
    <x v="0"/>
    <s v="Athletic"/>
    <x v="1"/>
    <s v="FootJoy"/>
    <s v="Dial"/>
    <x v="39"/>
    <s v="L6 R Heel Dial IClear/Black C"/>
    <x v="5"/>
    <n v="2110"/>
    <n v="4158"/>
    <n v="1.9706161137440759"/>
    <x v="1276"/>
  </r>
  <r>
    <x v="0"/>
    <s v="Athletic"/>
    <x v="1"/>
    <s v="FootJoy"/>
    <s v="Dial"/>
    <x v="39"/>
    <s v="L6 R Heel Dial IClear/Black C"/>
    <x v="5"/>
    <n v="8040"/>
    <n v="15840"/>
    <n v="1.9701492537313432"/>
    <x v="1271"/>
  </r>
  <r>
    <x v="0"/>
    <s v="Athletic"/>
    <x v="1"/>
    <s v="FootJoy"/>
    <s v="Dial"/>
    <x v="39"/>
    <s v="L6 R Heel Dial IClear/Black C"/>
    <x v="5"/>
    <n v="7740"/>
    <n v="15246"/>
    <n v="1.9697674418604652"/>
    <x v="1277"/>
  </r>
  <r>
    <x v="0"/>
    <s v="Athletic"/>
    <x v="1"/>
    <s v="FootJoy"/>
    <s v="Dial"/>
    <x v="39"/>
    <s v="L6 R Heel Dial IClear/Black C"/>
    <x v="5"/>
    <n v="13275"/>
    <n v="26136"/>
    <n v="1.9688135593220339"/>
    <x v="1278"/>
  </r>
  <r>
    <x v="0"/>
    <s v="Athletic"/>
    <x v="1"/>
    <s v="FootJoy"/>
    <s v="Dial"/>
    <x v="39"/>
    <s v="L6 R Heel Dial IClear/Black C"/>
    <x v="5"/>
    <n v="25630"/>
    <n v="50490"/>
    <n v="1.9699570815450644"/>
    <x v="1279"/>
  </r>
  <r>
    <x v="0"/>
    <s v="Athletic"/>
    <x v="1"/>
    <s v="FootJoy"/>
    <s v="Dial"/>
    <x v="39"/>
    <s v="L6 R Heel Dial IClear/Black C"/>
    <x v="5"/>
    <n v="1305"/>
    <n v="2574"/>
    <n v="1.9724137931034482"/>
    <x v="1263"/>
  </r>
  <r>
    <x v="0"/>
    <s v="Athletic"/>
    <x v="1"/>
    <s v="FootJoy"/>
    <s v="Dial"/>
    <x v="39"/>
    <s v="L6 R Heel Dial IT095-1-1/Black C"/>
    <x v="5"/>
    <n v="500"/>
    <n v="990"/>
    <n v="1.98"/>
    <x v="1262"/>
  </r>
  <r>
    <x v="0"/>
    <s v="Athletic"/>
    <x v="1"/>
    <s v="FootJoy"/>
    <s v="Dial"/>
    <x v="39"/>
    <s v="L6 R Heel Dial IT095-1-1/Black C"/>
    <x v="5"/>
    <n v="1305"/>
    <n v="2574"/>
    <n v="1.9724137931034482"/>
    <x v="1263"/>
  </r>
  <r>
    <x v="0"/>
    <s v="Athletic"/>
    <x v="1"/>
    <s v="FootJoy"/>
    <s v="Dial"/>
    <x v="39"/>
    <s v="L6 R Heel Dial IT095-1-1/Black C"/>
    <x v="5"/>
    <n v="600"/>
    <n v="1188"/>
    <n v="1.98"/>
    <x v="1262"/>
  </r>
  <r>
    <x v="0"/>
    <s v="Athletic"/>
    <x v="1"/>
    <s v="FootJoy"/>
    <s v="Dial"/>
    <x v="39"/>
    <s v="L6 R Heel Dial IT705-1-4/Black C"/>
    <x v="5"/>
    <n v="4620"/>
    <n v="9108"/>
    <n v="1.9714285714285715"/>
    <x v="1280"/>
  </r>
  <r>
    <x v="0"/>
    <s v="Athletic"/>
    <x v="1"/>
    <s v="FootJoy"/>
    <s v="Dial"/>
    <x v="39"/>
    <s v="L6 R Heel Dial IT705-1-4/Black C"/>
    <x v="5"/>
    <n v="4020"/>
    <n v="7920"/>
    <n v="1.9701492537313432"/>
    <x v="1271"/>
  </r>
  <r>
    <x v="0"/>
    <s v="Athletic"/>
    <x v="1"/>
    <s v="FootJoy"/>
    <s v="Dial"/>
    <x v="39"/>
    <s v="L6 R Heel Dial IT705-1-4/Black C"/>
    <x v="5"/>
    <n v="1105"/>
    <n v="2178"/>
    <n v="1.9710407239819006"/>
    <x v="1281"/>
  </r>
  <r>
    <x v="0"/>
    <s v="Athletic"/>
    <x v="1"/>
    <s v="FootJoy"/>
    <s v="Dial"/>
    <x v="39"/>
    <s v="L6 R Heel Dial IT705-1-4/Black C"/>
    <x v="5"/>
    <n v="4320"/>
    <n v="8514"/>
    <n v="1.9708333333333334"/>
    <x v="1282"/>
  </r>
  <r>
    <x v="0"/>
    <s v="Athletic"/>
    <x v="1"/>
    <s v="FootJoy"/>
    <s v="Dial"/>
    <x v="39"/>
    <s v="L6 R Heel Dial IT705-1-4/Black C"/>
    <x v="5"/>
    <n v="6735"/>
    <n v="13266"/>
    <n v="1.9697104677060133"/>
    <x v="1283"/>
  </r>
  <r>
    <x v="0"/>
    <s v="Athletic"/>
    <x v="1"/>
    <s v="FootJoy"/>
    <s v="Dial"/>
    <x v="39"/>
    <s v="L6 R Heel Dial IT705-1-4/Black C"/>
    <x v="5"/>
    <n v="1610"/>
    <n v="3168"/>
    <n v="1.9677018633540373"/>
    <x v="1284"/>
  </r>
  <r>
    <x v="0"/>
    <s v="Athletic"/>
    <x v="1"/>
    <s v="FootJoy"/>
    <s v="Dial"/>
    <x v="39"/>
    <s v="L6 R Heel Dial IT705-1-4/Black C"/>
    <x v="5"/>
    <n v="3520"/>
    <n v="6930"/>
    <n v="1.96875"/>
    <x v="1285"/>
  </r>
  <r>
    <x v="0"/>
    <s v="Athletic"/>
    <x v="1"/>
    <s v="FootJoy"/>
    <s v="Dial"/>
    <x v="39"/>
    <s v="L6 R Heel Dial IT925-3-1/Black C"/>
    <x v="5"/>
    <n v="1105"/>
    <n v="2178"/>
    <n v="1.9710407239819006"/>
    <x v="1281"/>
  </r>
  <r>
    <x v="0"/>
    <s v="Athletic"/>
    <x v="1"/>
    <s v="FootJoy"/>
    <s v="Dial"/>
    <x v="33"/>
    <s v="L6 R Heel Dial L"/>
    <x v="2"/>
    <n v="500"/>
    <n v="1245"/>
    <n v="2.4900000000000002"/>
    <x v="349"/>
  </r>
  <r>
    <x v="0"/>
    <s v="Athletic"/>
    <x v="1"/>
    <s v="FootJoy"/>
    <s v="Dial"/>
    <x v="33"/>
    <s v="L6 R Heel Dial L"/>
    <x v="2"/>
    <n v="500"/>
    <n v="1245"/>
    <n v="2.4900000000000002"/>
    <x v="349"/>
  </r>
  <r>
    <x v="0"/>
    <s v="Athletic"/>
    <x v="1"/>
    <s v="FootJoy"/>
    <s v="Dial"/>
    <x v="33"/>
    <s v="L6 R Heel Dial L"/>
    <x v="2"/>
    <n v="8545"/>
    <n v="21165"/>
    <n v="2.4768870684610884"/>
    <x v="1286"/>
  </r>
  <r>
    <x v="0"/>
    <s v="Athletic"/>
    <x v="1"/>
    <s v="FootJoy"/>
    <s v="Dial"/>
    <x v="33"/>
    <s v="L6 R Heel Dial L"/>
    <x v="2"/>
    <n v="7035"/>
    <n v="17430"/>
    <n v="2.4776119402985075"/>
    <x v="1287"/>
  </r>
  <r>
    <x v="0"/>
    <s v="Athletic"/>
    <x v="1"/>
    <s v="FootJoy"/>
    <s v="Dial"/>
    <x v="33"/>
    <s v="L6 R Heel Dial L"/>
    <x v="2"/>
    <n v="17085"/>
    <n v="42330"/>
    <n v="2.4776119402985075"/>
    <x v="1287"/>
  </r>
  <r>
    <x v="0"/>
    <s v="Athletic"/>
    <x v="1"/>
    <s v="FootJoy"/>
    <s v="Dial"/>
    <x v="33"/>
    <s v="L6 R Heel Dial L"/>
    <x v="2"/>
    <n v="120600"/>
    <n v="298800"/>
    <n v="2.4776119402985075"/>
    <x v="1287"/>
  </r>
  <r>
    <x v="0"/>
    <s v="Athletic"/>
    <x v="1"/>
    <s v="FootJoy"/>
    <s v="Dial"/>
    <x v="33"/>
    <s v="L6 R Heel Dial L"/>
    <x v="2"/>
    <n v="30655"/>
    <n v="75945"/>
    <n v="2.4774098841950742"/>
    <x v="1288"/>
  </r>
  <r>
    <x v="0"/>
    <s v="Athletic"/>
    <x v="1"/>
    <s v="FootJoy"/>
    <s v="Dial"/>
    <x v="33"/>
    <s v="L6 R Heel Dial L"/>
    <x v="2"/>
    <n v="22615"/>
    <n v="56025"/>
    <n v="2.477338049966836"/>
    <x v="1289"/>
  </r>
  <r>
    <x v="0"/>
    <s v="Athletic"/>
    <x v="1"/>
    <s v="FootJoy"/>
    <s v="Dial"/>
    <x v="33"/>
    <s v="L6 R Heel Dial L"/>
    <x v="3"/>
    <n v="19600"/>
    <n v="48555"/>
    <n v="2.4772959183673469"/>
    <x v="1290"/>
  </r>
  <r>
    <x v="0"/>
    <s v="Athletic"/>
    <x v="1"/>
    <s v="FootJoy"/>
    <s v="Dial"/>
    <x v="33"/>
    <s v="L6 R Heel Dial L"/>
    <x v="3"/>
    <n v="11055"/>
    <n v="27390"/>
    <n v="2.4776119402985075"/>
    <x v="1287"/>
  </r>
  <r>
    <x v="0"/>
    <s v="Athletic"/>
    <x v="1"/>
    <s v="FootJoy"/>
    <s v="Dial"/>
    <x v="33"/>
    <s v="L6 R Heel Dial L"/>
    <x v="3"/>
    <n v="17590"/>
    <n v="43575"/>
    <n v="2.4772598067083571"/>
    <x v="1291"/>
  </r>
  <r>
    <x v="0"/>
    <s v="Athletic"/>
    <x v="1"/>
    <s v="FootJoy"/>
    <s v="Dial"/>
    <x v="33"/>
    <s v="L6 R Heel Dial L"/>
    <x v="3"/>
    <n v="13065"/>
    <n v="32370"/>
    <n v="2.4776119402985075"/>
    <x v="1287"/>
  </r>
  <r>
    <x v="0"/>
    <s v="Athletic"/>
    <x v="1"/>
    <s v="FootJoy"/>
    <s v="Dial"/>
    <x v="33"/>
    <s v="L6 R Heel Dial L"/>
    <x v="3"/>
    <n v="4020"/>
    <n v="9960"/>
    <n v="2.4776119402985075"/>
    <x v="1287"/>
  </r>
  <r>
    <x v="0"/>
    <s v="Athletic"/>
    <x v="1"/>
    <s v="FootJoy"/>
    <s v="Dial"/>
    <x v="33"/>
    <s v="L6 R Heel Dial L"/>
    <x v="3"/>
    <n v="7035"/>
    <n v="17430"/>
    <n v="2.4776119402985075"/>
    <x v="1287"/>
  </r>
  <r>
    <x v="0"/>
    <s v="Athletic"/>
    <x v="1"/>
    <s v="FootJoy"/>
    <s v="Dial"/>
    <x v="33"/>
    <s v="L6 R Heel Dial L"/>
    <x v="3"/>
    <n v="9045"/>
    <n v="22410"/>
    <n v="2.4776119402985075"/>
    <x v="1287"/>
  </r>
  <r>
    <x v="0"/>
    <s v="Athletic"/>
    <x v="1"/>
    <s v="FootJoy"/>
    <s v="Dial"/>
    <x v="33"/>
    <s v="L6 R Heel Dial L"/>
    <x v="3"/>
    <n v="11055"/>
    <n v="27390"/>
    <n v="2.4776119402985075"/>
    <x v="1287"/>
  </r>
  <r>
    <x v="0"/>
    <s v="Athletic"/>
    <x v="1"/>
    <s v="FootJoy"/>
    <s v="Dial"/>
    <x v="33"/>
    <s v="L6 R Heel Dial L"/>
    <x v="3"/>
    <n v="8040"/>
    <n v="19920"/>
    <n v="2.4776119402985075"/>
    <x v="1287"/>
  </r>
  <r>
    <x v="0"/>
    <s v="Athletic"/>
    <x v="1"/>
    <s v="FootJoy"/>
    <s v="Dial"/>
    <x v="33"/>
    <s v="L6 R Heel Dial L"/>
    <x v="3"/>
    <n v="11560"/>
    <n v="28635"/>
    <n v="2.4770761245674739"/>
    <x v="1292"/>
  </r>
  <r>
    <x v="0"/>
    <s v="Athletic"/>
    <x v="1"/>
    <s v="FootJoy"/>
    <s v="Dial"/>
    <x v="33"/>
    <s v="L6 R Heel Dial L"/>
    <x v="3"/>
    <n v="16080"/>
    <n v="39840"/>
    <n v="2.4776119402985075"/>
    <x v="1287"/>
  </r>
  <r>
    <x v="0"/>
    <s v="Athletic"/>
    <x v="1"/>
    <s v="FootJoy"/>
    <s v="Dial"/>
    <x v="33"/>
    <s v="L6 R Heel Dial L"/>
    <x v="3"/>
    <n v="8040"/>
    <n v="19920"/>
    <n v="2.4776119402985075"/>
    <x v="1287"/>
  </r>
  <r>
    <x v="0"/>
    <s v="Athletic"/>
    <x v="1"/>
    <s v="FootJoy"/>
    <s v="Dial"/>
    <x v="33"/>
    <s v="L6 R Heel Dial L"/>
    <x v="0"/>
    <n v="17085"/>
    <n v="42330"/>
    <n v="2.4776119402985075"/>
    <x v="1287"/>
  </r>
  <r>
    <x v="0"/>
    <s v="Athletic"/>
    <x v="1"/>
    <s v="FootJoy"/>
    <s v="Dial"/>
    <x v="33"/>
    <s v="L6 R Heel Dial L"/>
    <x v="0"/>
    <n v="8545"/>
    <n v="21165"/>
    <n v="2.4768870684610884"/>
    <x v="1286"/>
  </r>
  <r>
    <x v="0"/>
    <s v="Athletic"/>
    <x v="1"/>
    <s v="FootJoy"/>
    <s v="Dial"/>
    <x v="33"/>
    <s v="L6 R Heel Dial L"/>
    <x v="0"/>
    <n v="11560"/>
    <n v="28635"/>
    <n v="2.4770761245674739"/>
    <x v="1292"/>
  </r>
  <r>
    <x v="0"/>
    <s v="Athletic"/>
    <x v="1"/>
    <s v="FootJoy"/>
    <s v="Dial"/>
    <x v="33"/>
    <s v="L6 R Heel Dial L"/>
    <x v="0"/>
    <n v="6535"/>
    <n v="16185"/>
    <n v="2.4766641162968632"/>
    <x v="1293"/>
  </r>
  <r>
    <x v="0"/>
    <s v="Athletic"/>
    <x v="1"/>
    <s v="FootJoy"/>
    <s v="Dial"/>
    <x v="33"/>
    <s v="L6 R Heel Dial L"/>
    <x v="0"/>
    <n v="17085"/>
    <n v="42330"/>
    <n v="2.4776119402985075"/>
    <x v="1287"/>
  </r>
  <r>
    <x v="0"/>
    <s v="Athletic"/>
    <x v="1"/>
    <s v="FootJoy"/>
    <s v="Dial"/>
    <x v="33"/>
    <s v="L6 R Heel Dial L"/>
    <x v="0"/>
    <n v="3015"/>
    <n v="7470"/>
    <n v="2.4776119402985075"/>
    <x v="1287"/>
  </r>
  <r>
    <x v="0"/>
    <s v="Athletic"/>
    <x v="1"/>
    <s v="FootJoy"/>
    <s v="Dial"/>
    <x v="33"/>
    <s v="L6 R Heel Dial L"/>
    <x v="0"/>
    <n v="2515"/>
    <n v="6225"/>
    <n v="2.4751491053677932"/>
    <x v="1294"/>
  </r>
  <r>
    <x v="0"/>
    <s v="Athletic"/>
    <x v="1"/>
    <s v="FootJoy"/>
    <s v="Dial"/>
    <x v="33"/>
    <s v="L6 R Heel Dial L"/>
    <x v="0"/>
    <n v="11055"/>
    <n v="27390"/>
    <n v="2.4776119402985075"/>
    <x v="1287"/>
  </r>
  <r>
    <x v="0"/>
    <s v="Athletic"/>
    <x v="1"/>
    <s v="FootJoy"/>
    <s v="Dial"/>
    <x v="33"/>
    <s v="L6 R Heel Dial L"/>
    <x v="2"/>
    <n v="500"/>
    <n v="1235"/>
    <n v="2.4700000000000002"/>
    <x v="1295"/>
  </r>
  <r>
    <x v="0"/>
    <s v="Athletic"/>
    <x v="1"/>
    <s v="FootJoy"/>
    <s v="Dial"/>
    <x v="33"/>
    <s v="L6 R Heel Dial L"/>
    <x v="2"/>
    <n v="8040"/>
    <n v="19760"/>
    <n v="2.4577114427860698"/>
    <x v="1296"/>
  </r>
  <r>
    <x v="0"/>
    <s v="Athletic"/>
    <x v="1"/>
    <s v="FootJoy"/>
    <s v="Dial"/>
    <x v="33"/>
    <s v="L6 R Heel Dial L"/>
    <x v="2"/>
    <n v="5530"/>
    <n v="13585"/>
    <n v="2.4566003616636527"/>
    <x v="1297"/>
  </r>
  <r>
    <x v="0"/>
    <s v="Athletic"/>
    <x v="1"/>
    <s v="FootJoy"/>
    <s v="Dial"/>
    <x v="33"/>
    <s v="L6 R Heel Dial L"/>
    <x v="3"/>
    <n v="4020"/>
    <n v="9880"/>
    <n v="2.4577114427860698"/>
    <x v="1296"/>
  </r>
  <r>
    <x v="0"/>
    <s v="Athletic"/>
    <x v="1"/>
    <s v="FootJoy"/>
    <s v="Dial"/>
    <x v="33"/>
    <s v="L6 R Heel Dial L"/>
    <x v="3"/>
    <n v="1005"/>
    <n v="2470"/>
    <n v="2.4577114427860698"/>
    <x v="1296"/>
  </r>
  <r>
    <x v="0"/>
    <s v="Athletic"/>
    <x v="1"/>
    <s v="FootJoy"/>
    <s v="Dial"/>
    <x v="33"/>
    <s v="L6 R Heel Dial L"/>
    <x v="3"/>
    <n v="8040"/>
    <n v="19760"/>
    <n v="2.4577114427860698"/>
    <x v="1296"/>
  </r>
  <r>
    <x v="0"/>
    <s v="Athletic"/>
    <x v="1"/>
    <s v="FootJoy"/>
    <s v="Dial"/>
    <x v="33"/>
    <s v="L6 R Heel Dial L"/>
    <x v="3"/>
    <n v="5025"/>
    <n v="12350"/>
    <n v="2.4577114427860698"/>
    <x v="1296"/>
  </r>
  <r>
    <x v="0"/>
    <s v="Athletic"/>
    <x v="1"/>
    <s v="FootJoy"/>
    <s v="Dial"/>
    <x v="33"/>
    <s v="L6 R Heel Dial L"/>
    <x v="3"/>
    <n v="1005"/>
    <n v="2470"/>
    <n v="2.4577114427860698"/>
    <x v="1296"/>
  </r>
  <r>
    <x v="0"/>
    <s v="Athletic"/>
    <x v="1"/>
    <s v="FootJoy"/>
    <s v="Dial"/>
    <x v="33"/>
    <s v="L6 R Heel Dial L"/>
    <x v="3"/>
    <n v="1505"/>
    <n v="3705"/>
    <n v="2.4617940199335546"/>
    <x v="1298"/>
  </r>
  <r>
    <x v="0"/>
    <s v="Athletic"/>
    <x v="1"/>
    <s v="FootJoy"/>
    <s v="Dial"/>
    <x v="33"/>
    <s v="L6 R Heel Dial L"/>
    <x v="3"/>
    <n v="2010"/>
    <n v="4940"/>
    <n v="2.4577114427860698"/>
    <x v="1296"/>
  </r>
  <r>
    <x v="0"/>
    <s v="Athletic"/>
    <x v="1"/>
    <s v="FootJoy"/>
    <s v="Dial"/>
    <x v="33"/>
    <s v="L6 R Heel Dial L"/>
    <x v="3"/>
    <n v="6030"/>
    <n v="14820"/>
    <n v="2.4577114427860698"/>
    <x v="1296"/>
  </r>
  <r>
    <x v="0"/>
    <s v="Athletic"/>
    <x v="1"/>
    <s v="FootJoy"/>
    <s v="Dial"/>
    <x v="33"/>
    <s v="L6 R Heel Dial L"/>
    <x v="3"/>
    <n v="1005"/>
    <n v="2470"/>
    <n v="2.4577114427860698"/>
    <x v="1296"/>
  </r>
  <r>
    <x v="0"/>
    <s v="Athletic"/>
    <x v="1"/>
    <s v="FootJoy"/>
    <s v="Dial"/>
    <x v="33"/>
    <s v="L6 R Heel Dial L"/>
    <x v="0"/>
    <n v="2515"/>
    <n v="6175"/>
    <n v="2.4552683896620278"/>
    <x v="1299"/>
  </r>
  <r>
    <x v="0"/>
    <s v="Athletic"/>
    <x v="1"/>
    <s v="FootJoy"/>
    <s v="Dial"/>
    <x v="33"/>
    <s v="L6 R Heel Dial L"/>
    <x v="0"/>
    <n v="2010"/>
    <n v="4940"/>
    <n v="2.4577114427860698"/>
    <x v="1296"/>
  </r>
  <r>
    <x v="0"/>
    <s v="Athletic"/>
    <x v="1"/>
    <s v="FootJoy"/>
    <s v="Dial"/>
    <x v="33"/>
    <s v="L6 R Heel Dial L"/>
    <x v="0"/>
    <n v="1005"/>
    <n v="2470"/>
    <n v="2.4577114427860698"/>
    <x v="1296"/>
  </r>
  <r>
    <x v="0"/>
    <s v="Athletic"/>
    <x v="1"/>
    <s v="FootJoy"/>
    <s v="Dial"/>
    <x v="33"/>
    <s v="L6 R Heel Dial L"/>
    <x v="0"/>
    <n v="500"/>
    <n v="1235"/>
    <n v="2.4700000000000002"/>
    <x v="1295"/>
  </r>
  <r>
    <x v="0"/>
    <s v="Athletic"/>
    <x v="1"/>
    <s v="FootJoy"/>
    <s v="Dial"/>
    <x v="33"/>
    <s v="L6 R Heel Dial L"/>
    <x v="0"/>
    <n v="5025"/>
    <n v="12350"/>
    <n v="2.4577114427860698"/>
    <x v="1296"/>
  </r>
  <r>
    <x v="2"/>
    <s v="Athletic"/>
    <x v="0"/>
    <s v="Fila - China"/>
    <s v="Dial"/>
    <x v="1"/>
    <s v="L6 R Eyestay 20mm Dial S1"/>
    <x v="1"/>
    <n v="3015"/>
    <n v="3345.4256823606001"/>
    <n v="1.1095939244977115"/>
    <x v="1240"/>
  </r>
  <r>
    <x v="2"/>
    <s v="Athletic"/>
    <x v="0"/>
    <s v="Anta"/>
    <s v="Dial"/>
    <x v="34"/>
    <s v="L6 R Tongue Dial M Habu"/>
    <x v="1"/>
    <n v="3870"/>
    <n v="3287.2042046121001"/>
    <n v="0.84940677121759689"/>
    <x v="1300"/>
  </r>
  <r>
    <x v="2"/>
    <s v="Athletic"/>
    <x v="1"/>
    <s v="Bridgestone Golf"/>
    <s v="Dial"/>
    <x v="8"/>
    <s v="L6 L Eyestay 20mm Dial E"/>
    <x v="1"/>
    <n v="2340"/>
    <n v="3185.25"/>
    <n v="1.3612179487179488"/>
    <x v="1301"/>
  </r>
  <r>
    <x v="2"/>
    <s v="Athletic"/>
    <x v="1"/>
    <s v="Bridgestone Golf"/>
    <s v="Dial"/>
    <x v="8"/>
    <s v="L6 R Eyestay 20mm Dial E"/>
    <x v="1"/>
    <n v="2340"/>
    <n v="3185.25"/>
    <n v="1.3612179487179488"/>
    <x v="1301"/>
  </r>
  <r>
    <x v="2"/>
    <s v="Athletic"/>
    <x v="0"/>
    <s v="Anta"/>
    <s v="Dial"/>
    <x v="34"/>
    <s v="L6 R Tongue Dial M Habu"/>
    <x v="1"/>
    <n v="3770"/>
    <n v="3175.2973375627998"/>
    <n v="0.8422539356930504"/>
    <x v="1302"/>
  </r>
  <r>
    <x v="2"/>
    <s v="Athletic"/>
    <x v="0"/>
    <s v="Fila - China"/>
    <s v="Dial"/>
    <x v="1"/>
    <s v="L6 L Eyestay 20mm Dial S1"/>
    <x v="1"/>
    <n v="2665"/>
    <n v="3163.5027944458998"/>
    <n v="1.1870554575781989"/>
    <x v="1303"/>
  </r>
  <r>
    <x v="2"/>
    <s v="Athletic"/>
    <x v="0"/>
    <s v="Fila - China"/>
    <s v="Dial"/>
    <x v="1"/>
    <s v="L6 R Eyestay 20mm Dial S1"/>
    <x v="1"/>
    <n v="2665"/>
    <n v="3163.5027944458998"/>
    <n v="1.1870554575781989"/>
    <x v="1303"/>
  </r>
  <r>
    <x v="2"/>
    <s v="Athletic"/>
    <x v="0"/>
    <s v="Anta"/>
    <s v="Dial"/>
    <x v="34"/>
    <s v="L6 R Tongue Dial M Habu"/>
    <x v="1"/>
    <n v="3695"/>
    <n v="3155.1551010666999"/>
    <n v="0.85389853885431666"/>
    <x v="1304"/>
  </r>
  <r>
    <x v="2"/>
    <s v="Athletic"/>
    <x v="1"/>
    <s v="Asics"/>
    <s v="Dial"/>
    <x v="8"/>
    <s v="L6 L Eyestay 20mm Dial E"/>
    <x v="1"/>
    <n v="2315"/>
    <n v="3151"/>
    <n v="1.3611231101511878"/>
    <x v="1305"/>
  </r>
  <r>
    <x v="2"/>
    <s v="Athletic"/>
    <x v="1"/>
    <s v="Asics"/>
    <s v="Dial"/>
    <x v="8"/>
    <s v="L6 R Eyestay 20mm Dial E"/>
    <x v="1"/>
    <n v="2315"/>
    <n v="3151"/>
    <n v="1.3611231101511878"/>
    <x v="1305"/>
  </r>
  <r>
    <x v="2"/>
    <s v="Athletic"/>
    <x v="0"/>
    <s v="Anta"/>
    <s v="Dial"/>
    <x v="34"/>
    <s v="L6 R Tongue Dial M Habu"/>
    <x v="1"/>
    <n v="3670"/>
    <n v="3133.6914609234"/>
    <n v="0.85386688308539505"/>
    <x v="1306"/>
  </r>
  <r>
    <x v="2"/>
    <s v="Athletic"/>
    <x v="0"/>
    <s v="Fila - China"/>
    <s v="Dial"/>
    <x v="1"/>
    <s v="L6 L Eyestay 20mm Dial S1"/>
    <x v="1"/>
    <n v="2615"/>
    <n v="3091.2602988133999"/>
    <n v="1.1821263092976673"/>
    <x v="1307"/>
  </r>
  <r>
    <x v="2"/>
    <s v="Athletic"/>
    <x v="0"/>
    <s v="Fila - China"/>
    <s v="Dial"/>
    <x v="1"/>
    <s v="L6 R Eyestay 20mm Dial S1"/>
    <x v="1"/>
    <n v="2615"/>
    <n v="3091.2602988133999"/>
    <n v="1.1821263092976673"/>
    <x v="1307"/>
  </r>
  <r>
    <x v="2"/>
    <s v="Athletic"/>
    <x v="0"/>
    <s v="Fila - China"/>
    <s v="Dial"/>
    <x v="1"/>
    <s v="L6 L Eyestay 20mm Dial S1"/>
    <x v="1"/>
    <n v="2590"/>
    <n v="3061.5366420939999"/>
    <n v="1.182060479572973"/>
    <x v="1308"/>
  </r>
  <r>
    <x v="2"/>
    <s v="Athletic"/>
    <x v="0"/>
    <s v="Fila - China"/>
    <s v="Dial"/>
    <x v="1"/>
    <s v="L6 R Eyestay 20mm Dial S1"/>
    <x v="1"/>
    <n v="2590"/>
    <n v="3061.5366420939999"/>
    <n v="1.182060479572973"/>
    <x v="1308"/>
  </r>
  <r>
    <x v="2"/>
    <s v="Athletic"/>
    <x v="1"/>
    <s v="Asics"/>
    <s v="Dial"/>
    <x v="8"/>
    <s v="L6 L Eyestay 20mm Dial E"/>
    <x v="1"/>
    <n v="2115"/>
    <n v="2877"/>
    <n v="1.3602836879432625"/>
    <x v="1309"/>
  </r>
  <r>
    <x v="2"/>
    <s v="Athletic"/>
    <x v="1"/>
    <s v="Asics"/>
    <s v="Dial"/>
    <x v="8"/>
    <s v="L6 R Eyestay 20mm Dial E"/>
    <x v="1"/>
    <n v="2115"/>
    <n v="2877"/>
    <n v="1.3602836879432625"/>
    <x v="1309"/>
  </r>
  <r>
    <x v="2"/>
    <s v="Athletic"/>
    <x v="1"/>
    <s v="Asics"/>
    <s v="Dial"/>
    <x v="7"/>
    <s v="Li2 L Eyestay Dial C"/>
    <x v="1"/>
    <n v="1060"/>
    <n v="2877"/>
    <n v="2.7141509433962265"/>
    <x v="1310"/>
  </r>
  <r>
    <x v="2"/>
    <s v="Athletic"/>
    <x v="1"/>
    <s v="Asics"/>
    <s v="Dial"/>
    <x v="7"/>
    <s v="Li2 R Eyestay Dial C"/>
    <x v="1"/>
    <n v="1060"/>
    <n v="2877"/>
    <n v="2.7141509433962265"/>
    <x v="1310"/>
  </r>
  <r>
    <x v="2"/>
    <s v="Athletic"/>
    <x v="1"/>
    <s v="Asics"/>
    <s v="Dial"/>
    <x v="5"/>
    <s v="Li2 L Eyestay Dial E"/>
    <x v="1"/>
    <n v="1410"/>
    <n v="2856"/>
    <n v="2.0255319148936168"/>
    <x v="1311"/>
  </r>
  <r>
    <x v="2"/>
    <s v="Athletic"/>
    <x v="1"/>
    <s v="Asics"/>
    <s v="Dial"/>
    <x v="5"/>
    <s v="Li2 R Eyestay Dial E"/>
    <x v="1"/>
    <n v="1410"/>
    <n v="2856"/>
    <n v="2.0255319148936168"/>
    <x v="1311"/>
  </r>
  <r>
    <x v="2"/>
    <s v="Athletic"/>
    <x v="1"/>
    <s v="Bridgestone Golf"/>
    <s v="Dial"/>
    <x v="9"/>
    <s v="L6 L Eyestay 20mm Dial K"/>
    <x v="1"/>
    <n v="1325"/>
    <n v="2703"/>
    <n v="2.04"/>
    <x v="1312"/>
  </r>
  <r>
    <x v="2"/>
    <s v="Athletic"/>
    <x v="1"/>
    <s v="Bridgestone Golf"/>
    <s v="Dial"/>
    <x v="9"/>
    <s v="L6 R Eyestay 20mm Dial K"/>
    <x v="1"/>
    <n v="1325"/>
    <n v="2703"/>
    <n v="2.04"/>
    <x v="1312"/>
  </r>
  <r>
    <x v="2"/>
    <s v="Athletic"/>
    <x v="0"/>
    <s v="Anta"/>
    <s v="Dial"/>
    <x v="34"/>
    <s v="L6 R Tongue Dial M Habu"/>
    <x v="1"/>
    <n v="3120"/>
    <n v="2629.6120536243002"/>
    <n v="0.84282437616163464"/>
    <x v="1313"/>
  </r>
  <r>
    <x v="1"/>
    <s v="Athletic"/>
    <x v="1"/>
    <s v="Ecco"/>
    <s v="Dial"/>
    <x v="9"/>
    <s v="L6 R Tongue Dial K"/>
    <x v="1"/>
    <n v="93950"/>
    <n v="190689"/>
    <n v="2.0296860031931878"/>
    <x v="1314"/>
  </r>
  <r>
    <x v="1"/>
    <s v="Athletic"/>
    <x v="1"/>
    <s v="Ecco"/>
    <s v="Dial"/>
    <x v="9"/>
    <s v="L6 R Tongue Dial K"/>
    <x v="1"/>
    <n v="59800"/>
    <n v="121380"/>
    <n v="2.0297658862876253"/>
    <x v="1315"/>
  </r>
  <r>
    <x v="1"/>
    <s v="Athletic"/>
    <x v="1"/>
    <s v="Ecco"/>
    <s v="Dial"/>
    <x v="9"/>
    <s v="L6 R Tongue Dial K"/>
    <x v="1"/>
    <n v="48250"/>
    <n v="97920"/>
    <n v="2.0294300518134714"/>
    <x v="1316"/>
  </r>
  <r>
    <x v="1"/>
    <s v="Athletic"/>
    <x v="1"/>
    <s v="Ecco"/>
    <s v="Dial"/>
    <x v="5"/>
    <s v="Li2 R Tongue Dial E"/>
    <x v="1"/>
    <n v="44220"/>
    <n v="89760"/>
    <n v="2.0298507462686568"/>
    <x v="1317"/>
  </r>
  <r>
    <x v="1"/>
    <s v="Athletic"/>
    <x v="1"/>
    <s v="Ecco"/>
    <s v="Dial"/>
    <x v="31"/>
    <s v="L6 R Tongue Dial D"/>
    <x v="1"/>
    <n v="37920"/>
    <n v="83916"/>
    <n v="2.2129746835443038"/>
    <x v="1318"/>
  </r>
  <r>
    <x v="1"/>
    <s v="Athletic"/>
    <x v="1"/>
    <s v="Ecco"/>
    <s v="Dial"/>
    <x v="9"/>
    <s v="L6 R Tongue Dial K"/>
    <x v="1"/>
    <n v="41280"/>
    <n v="83793"/>
    <n v="2.0298691860465117"/>
    <x v="1319"/>
  </r>
  <r>
    <x v="1"/>
    <s v="Athletic"/>
    <x v="1"/>
    <s v="Ecco"/>
    <s v="Dial"/>
    <x v="9"/>
    <s v="L6 R Tongue Dial K"/>
    <x v="1"/>
    <n v="40510"/>
    <n v="82212"/>
    <n v="2.0294248333744753"/>
    <x v="1320"/>
  </r>
  <r>
    <x v="1"/>
    <s v="Athletic"/>
    <x v="1"/>
    <s v="Ecco"/>
    <s v="Dial"/>
    <x v="9"/>
    <s v="L6 R Tongue Dial K"/>
    <x v="1"/>
    <n v="38090"/>
    <n v="77316"/>
    <n v="2.0298241008138618"/>
    <x v="1321"/>
  </r>
  <r>
    <x v="1"/>
    <s v="Athletic"/>
    <x v="1"/>
    <s v="Ecco"/>
    <s v="Dial"/>
    <x v="9"/>
    <s v="L6 R Tongue Dial K"/>
    <x v="1"/>
    <n v="36985"/>
    <n v="75072"/>
    <n v="2.029795863187779"/>
    <x v="1322"/>
  </r>
  <r>
    <x v="1"/>
    <s v="Athletic"/>
    <x v="1"/>
    <s v="Ecco"/>
    <s v="Dial"/>
    <x v="9"/>
    <s v="L6 R Tongue Dial K"/>
    <x v="1"/>
    <n v="33970"/>
    <n v="68952"/>
    <n v="2.0297909920518102"/>
    <x v="1323"/>
  </r>
  <r>
    <x v="1"/>
    <s v="Athletic"/>
    <x v="1"/>
    <s v="Ecco"/>
    <s v="Dial"/>
    <x v="5"/>
    <s v="Li2 R Tongue Dial E"/>
    <x v="1"/>
    <n v="32160"/>
    <n v="65280"/>
    <n v="2.0298507462686568"/>
    <x v="1317"/>
  </r>
  <r>
    <x v="1"/>
    <s v="Athletic"/>
    <x v="1"/>
    <s v="Ecco"/>
    <s v="Dial"/>
    <x v="5"/>
    <s v="Li2 R Tongue Dial E"/>
    <x v="1"/>
    <n v="31155"/>
    <n v="63240"/>
    <n v="2.0298507462686568"/>
    <x v="1317"/>
  </r>
  <r>
    <x v="1"/>
    <s v="Athletic"/>
    <x v="1"/>
    <s v="Ecco"/>
    <s v="Dial"/>
    <x v="9"/>
    <s v="L6 L Eyestay 20mm Dial K"/>
    <x v="1"/>
    <n v="30635"/>
    <n v="62169"/>
    <n v="2.0293455198302595"/>
    <x v="1324"/>
  </r>
  <r>
    <x v="1"/>
    <s v="Athletic"/>
    <x v="1"/>
    <s v="Ecco"/>
    <s v="Dial"/>
    <x v="9"/>
    <s v="L6 R Tongue Dial K"/>
    <x v="1"/>
    <n v="28645"/>
    <n v="58140"/>
    <n v="2.029673590504451"/>
    <x v="1325"/>
  </r>
  <r>
    <x v="1"/>
    <s v="Athletic"/>
    <x v="1"/>
    <s v="Ecco"/>
    <s v="Dial"/>
    <x v="9"/>
    <s v="L6 R Tongue Dial K"/>
    <x v="1"/>
    <n v="28645"/>
    <n v="58140"/>
    <n v="2.029673590504451"/>
    <x v="1325"/>
  </r>
  <r>
    <x v="1"/>
    <s v="Athletic"/>
    <x v="1"/>
    <s v="Ecco"/>
    <s v="Dial"/>
    <x v="9"/>
    <s v="L6 R Tongue Dial K"/>
    <x v="1"/>
    <n v="27945"/>
    <n v="56712"/>
    <n v="2.0294149221685456"/>
    <x v="1326"/>
  </r>
  <r>
    <x v="1"/>
    <s v="Athletic"/>
    <x v="1"/>
    <s v="Ecco"/>
    <s v="Dial"/>
    <x v="5"/>
    <s v="Li2 R Tongue Dial E"/>
    <x v="1"/>
    <n v="26635"/>
    <n v="54060"/>
    <n v="2.0296602215130468"/>
    <x v="1327"/>
  </r>
  <r>
    <x v="1"/>
    <s v="Athletic"/>
    <x v="1"/>
    <s v="Ecco"/>
    <s v="Dial"/>
    <x v="9"/>
    <s v="L6 R Tongue Dial K"/>
    <x v="1"/>
    <n v="25830"/>
    <n v="52428"/>
    <n v="2.0297328687572591"/>
    <x v="1328"/>
  </r>
  <r>
    <x v="1"/>
    <s v="Athletic"/>
    <x v="1"/>
    <s v="Ecco"/>
    <s v="Dial"/>
    <x v="9"/>
    <s v="L6 R Eyestay 20mm Dial K"/>
    <x v="1"/>
    <n v="24400"/>
    <n v="49521"/>
    <n v="2.0295491803278689"/>
    <x v="1329"/>
  </r>
  <r>
    <x v="1"/>
    <s v="Athletic"/>
    <x v="1"/>
    <s v="Ecco"/>
    <s v="Dial"/>
    <x v="9"/>
    <s v="L6 R Eyestay 20mm Dial K"/>
    <x v="1"/>
    <n v="21660"/>
    <n v="43962"/>
    <n v="2.0296398891966758"/>
    <x v="1330"/>
  </r>
  <r>
    <x v="1"/>
    <s v="Athletic"/>
    <x v="1"/>
    <s v="Ecco"/>
    <s v="Dial"/>
    <x v="9"/>
    <s v="L6 R Tongue Dial K"/>
    <x v="1"/>
    <n v="18495"/>
    <n v="37536"/>
    <n v="2.0295214922952147"/>
    <x v="1331"/>
  </r>
  <r>
    <x v="1"/>
    <s v="Athletic"/>
    <x v="1"/>
    <s v="Ecco"/>
    <s v="Dial"/>
    <x v="5"/>
    <s v="Li2 R Tongue Dial E"/>
    <x v="1"/>
    <n v="18090"/>
    <n v="36720"/>
    <n v="2.0298507462686568"/>
    <x v="1317"/>
  </r>
  <r>
    <x v="1"/>
    <s v="Athletic"/>
    <x v="1"/>
    <s v="Ecco"/>
    <s v="Dial"/>
    <x v="9"/>
    <s v="L6 R Tongue Dial K"/>
    <x v="1"/>
    <n v="16985"/>
    <n v="34476"/>
    <n v="2.0297909920518102"/>
    <x v="1323"/>
  </r>
  <r>
    <x v="1"/>
    <s v="Athletic"/>
    <x v="0"/>
    <s v="Ecco"/>
    <s v="Dial"/>
    <x v="8"/>
    <s v="L6 R Tongue Dial E"/>
    <x v="1"/>
    <n v="20230"/>
    <n v="27168.75"/>
    <n v="1.3429930795847751"/>
    <x v="1332"/>
  </r>
  <r>
    <x v="1"/>
    <s v="Athletic"/>
    <x v="1"/>
    <s v="Ecco"/>
    <s v="Dial"/>
    <x v="9"/>
    <s v="L6 R Tongue Dial K"/>
    <x v="1"/>
    <n v="13065"/>
    <n v="26520"/>
    <n v="2.0298507462686568"/>
    <x v="1317"/>
  </r>
  <r>
    <x v="1"/>
    <s v="Athletic"/>
    <x v="1"/>
    <s v="Ecco"/>
    <s v="Dial"/>
    <x v="9"/>
    <s v="L6 L Eyestay 20mm Dial K"/>
    <x v="1"/>
    <n v="13015"/>
    <n v="26418"/>
    <n v="2.0298117556665387"/>
    <x v="1333"/>
  </r>
  <r>
    <x v="1"/>
    <s v="Athletic"/>
    <x v="1"/>
    <s v="Ecco"/>
    <s v="Dial"/>
    <x v="31"/>
    <s v="L6 R Tongue Dial D"/>
    <x v="1"/>
    <n v="11515"/>
    <n v="25530"/>
    <n v="2.2171081198436822"/>
    <x v="1334"/>
  </r>
  <r>
    <x v="1"/>
    <s v="Athletic"/>
    <x v="1"/>
    <s v="Ecco"/>
    <s v="Dial"/>
    <x v="9"/>
    <s v="L6 R Eyestay 20mm Dial K"/>
    <x v="1"/>
    <n v="12565"/>
    <n v="25500"/>
    <n v="2.0294468762435338"/>
    <x v="1335"/>
  </r>
  <r>
    <x v="1"/>
    <s v="Athletic"/>
    <x v="1"/>
    <s v="Ecco"/>
    <s v="Dial"/>
    <x v="9"/>
    <s v="L6 L Eyestay 20mm Dial K"/>
    <x v="1"/>
    <n v="12315"/>
    <n v="24990"/>
    <n v="2.0292326431181484"/>
    <x v="1336"/>
  </r>
  <r>
    <x v="0"/>
    <s v="Athletic"/>
    <x v="1"/>
    <s v="FootJoy"/>
    <s v="Dial"/>
    <x v="7"/>
    <s v="Li2 R Heel Dial C"/>
    <x v="3"/>
    <n v="2010"/>
    <n v="5440"/>
    <n v="2.7064676616915424"/>
    <x v="1337"/>
  </r>
  <r>
    <x v="0"/>
    <s v="Athletic"/>
    <x v="1"/>
    <s v="FootJoy"/>
    <s v="Dial"/>
    <x v="7"/>
    <s v="Li2 R Heel Dial C"/>
    <x v="3"/>
    <n v="2515"/>
    <n v="6800"/>
    <n v="2.7037773359840953"/>
    <x v="1338"/>
  </r>
  <r>
    <x v="0"/>
    <s v="Athletic"/>
    <x v="1"/>
    <s v="FootJoy"/>
    <s v="Dial"/>
    <x v="7"/>
    <s v="Li2 R Heel Dial C"/>
    <x v="3"/>
    <n v="8040"/>
    <n v="21760"/>
    <n v="2.7064676616915424"/>
    <x v="1337"/>
  </r>
  <r>
    <x v="0"/>
    <s v="Athletic"/>
    <x v="1"/>
    <s v="FootJoy"/>
    <s v="Dial"/>
    <x v="7"/>
    <s v="Li2 R Heel Dial C"/>
    <x v="3"/>
    <n v="3015"/>
    <n v="8160"/>
    <n v="2.7064676616915424"/>
    <x v="1337"/>
  </r>
  <r>
    <x v="0"/>
    <s v="Athletic"/>
    <x v="1"/>
    <s v="FootJoy"/>
    <s v="Dial"/>
    <x v="7"/>
    <s v="Li2 R Heel Dial C"/>
    <x v="3"/>
    <n v="52260"/>
    <n v="141440"/>
    <n v="2.7064676616915424"/>
    <x v="1337"/>
  </r>
  <r>
    <x v="1"/>
    <s v="Athletic"/>
    <x v="1"/>
    <s v="Ecco"/>
    <s v="Dial"/>
    <x v="9"/>
    <s v="L6 R Tongue Dial K"/>
    <x v="1"/>
    <n v="11160"/>
    <n v="22644"/>
    <n v="2.0290322580645159"/>
    <x v="1339"/>
  </r>
  <r>
    <x v="1"/>
    <s v="Athletic"/>
    <x v="1"/>
    <s v="Ecco"/>
    <s v="Dial"/>
    <x v="9"/>
    <s v="L6 R Tongue Dial K"/>
    <x v="1"/>
    <n v="10475"/>
    <n v="21267"/>
    <n v="2.0302625298329358"/>
    <x v="1340"/>
  </r>
  <r>
    <x v="1"/>
    <s v="Athletic"/>
    <x v="1"/>
    <s v="Ecco"/>
    <s v="Dial"/>
    <x v="5"/>
    <s v="Li2 R Tongue Dial E"/>
    <x v="1"/>
    <n v="10050"/>
    <n v="20400"/>
    <n v="2.0298507462686568"/>
    <x v="1317"/>
  </r>
  <r>
    <x v="1"/>
    <s v="Athletic"/>
    <x v="0"/>
    <s v="Ecco"/>
    <s v="Dial"/>
    <x v="8"/>
    <s v="L6 R Tongue Dial E"/>
    <x v="1"/>
    <n v="14780"/>
    <n v="19404"/>
    <n v="1.3128552097428958"/>
    <x v="1341"/>
  </r>
  <r>
    <x v="1"/>
    <s v="Athletic"/>
    <x v="1"/>
    <s v="Ecco"/>
    <s v="Dial"/>
    <x v="9"/>
    <s v="L6 R Eyestay 20mm Dial K"/>
    <x v="1"/>
    <n v="9095"/>
    <n v="18533.400000000001"/>
    <n v="2.0377570093457944"/>
    <x v="1342"/>
  </r>
  <r>
    <x v="1"/>
    <s v="Athletic"/>
    <x v="1"/>
    <s v="Ecco"/>
    <s v="Dial"/>
    <x v="9"/>
    <s v="L6 L Eyestay 20mm Dial K"/>
    <x v="1"/>
    <n v="8145"/>
    <n v="16524"/>
    <n v="2.0287292817679559"/>
    <x v="1343"/>
  </r>
  <r>
    <x v="1"/>
    <s v="Athletic"/>
    <x v="1"/>
    <s v="Ecco"/>
    <s v="Dial"/>
    <x v="9"/>
    <s v="L6 R Eyestay 20mm Dial K"/>
    <x v="1"/>
    <n v="8145"/>
    <n v="16524"/>
    <n v="2.0287292817679559"/>
    <x v="1343"/>
  </r>
  <r>
    <x v="0"/>
    <s v="Athletic"/>
    <x v="1"/>
    <s v="FootJoy"/>
    <s v="Dial"/>
    <x v="7"/>
    <s v="Li2 R Heel Dial C"/>
    <x v="3"/>
    <n v="5025"/>
    <n v="13700"/>
    <n v="2.7263681592039801"/>
    <x v="1344"/>
  </r>
  <r>
    <x v="0"/>
    <s v="Athletic"/>
    <x v="1"/>
    <s v="FootJoy"/>
    <s v="Dial"/>
    <x v="7"/>
    <s v="Li2 R Heel Dial C"/>
    <x v="3"/>
    <n v="7540"/>
    <n v="20550"/>
    <n v="2.7254641909814326"/>
    <x v="1345"/>
  </r>
  <r>
    <x v="0"/>
    <s v="Athletic"/>
    <x v="1"/>
    <s v="FootJoy"/>
    <s v="Dial"/>
    <x v="7"/>
    <s v="Li2 R Heel Dial C"/>
    <x v="3"/>
    <n v="6535"/>
    <n v="17810"/>
    <n v="2.7253251721499616"/>
    <x v="1346"/>
  </r>
  <r>
    <x v="0"/>
    <s v="Athletic"/>
    <x v="1"/>
    <s v="FootJoy"/>
    <s v="Dial"/>
    <x v="7"/>
    <s v="Li2 R Heel Dial C"/>
    <x v="3"/>
    <n v="54270"/>
    <n v="147960"/>
    <n v="2.7263681592039801"/>
    <x v="1344"/>
  </r>
  <r>
    <x v="0"/>
    <s v="Athletic"/>
    <x v="1"/>
    <s v="FootJoy"/>
    <s v="Dial"/>
    <x v="7"/>
    <s v="Li2 R Heel Dial C"/>
    <x v="0"/>
    <n v="1005"/>
    <n v="2740"/>
    <n v="2.7263681592039801"/>
    <x v="1344"/>
  </r>
  <r>
    <x v="0"/>
    <s v="Athletic"/>
    <x v="1"/>
    <s v="FootJoy"/>
    <s v="Dial"/>
    <x v="7"/>
    <s v="Li2 R Heel Dial C"/>
    <x v="0"/>
    <n v="600"/>
    <n v="1644"/>
    <n v="2.74"/>
    <x v="308"/>
  </r>
  <r>
    <x v="0"/>
    <s v="Athletic"/>
    <x v="1"/>
    <s v="FootJoy"/>
    <s v="Dial"/>
    <x v="7"/>
    <s v="Li2 R Heel Dial C"/>
    <x v="0"/>
    <n v="4020"/>
    <n v="10960"/>
    <n v="2.7263681592039801"/>
    <x v="1344"/>
  </r>
  <r>
    <x v="0"/>
    <s v="Athletic"/>
    <x v="1"/>
    <s v="FootJoy"/>
    <s v="Dial"/>
    <x v="7"/>
    <s v="Li2 R Heel Dial C"/>
    <x v="0"/>
    <n v="3015"/>
    <n v="8220"/>
    <n v="2.7263681592039801"/>
    <x v="1344"/>
  </r>
  <r>
    <x v="0"/>
    <s v="Athletic"/>
    <x v="1"/>
    <s v="FootJoy"/>
    <s v="Dial"/>
    <x v="7"/>
    <s v="Li2 R Heel Dial C"/>
    <x v="0"/>
    <n v="2010"/>
    <n v="5480"/>
    <n v="2.7263681592039801"/>
    <x v="1344"/>
  </r>
  <r>
    <x v="0"/>
    <s v="Athletic"/>
    <x v="1"/>
    <s v="FootJoy"/>
    <s v="Dial"/>
    <x v="7"/>
    <s v="Li2 R Heel Dial C"/>
    <x v="0"/>
    <n v="500"/>
    <n v="1370"/>
    <n v="2.74"/>
    <x v="308"/>
  </r>
  <r>
    <x v="1"/>
    <s v="Athletic"/>
    <x v="1"/>
    <s v="Ecco"/>
    <s v="Dial"/>
    <x v="5"/>
    <s v="Li2 R Tongue Dial E"/>
    <x v="1"/>
    <n v="8040"/>
    <n v="16320"/>
    <n v="2.0298507462686568"/>
    <x v="1317"/>
  </r>
  <r>
    <x v="0"/>
    <s v="Athletic"/>
    <x v="1"/>
    <s v="FootJoy"/>
    <s v="Dial"/>
    <x v="7"/>
    <s v="Li2 R Heel Dial C"/>
    <x v="3"/>
    <n v="2010"/>
    <n v="5480"/>
    <n v="2.7263681592039801"/>
    <x v="1344"/>
  </r>
  <r>
    <x v="0"/>
    <s v="Athletic"/>
    <x v="1"/>
    <s v="FootJoy"/>
    <s v="Dial"/>
    <x v="7"/>
    <s v="Li2 R Heel Dial C"/>
    <x v="3"/>
    <n v="3015"/>
    <n v="8220"/>
    <n v="2.7263681592039801"/>
    <x v="1344"/>
  </r>
  <r>
    <x v="0"/>
    <s v="Athletic"/>
    <x v="1"/>
    <s v="FootJoy"/>
    <s v="Dial"/>
    <x v="7"/>
    <s v="Li2 R Heel Dial C"/>
    <x v="3"/>
    <n v="12565"/>
    <n v="34250"/>
    <n v="2.725825706327099"/>
    <x v="1347"/>
  </r>
  <r>
    <x v="0"/>
    <s v="Athletic"/>
    <x v="1"/>
    <s v="FootJoy"/>
    <s v="Dial"/>
    <x v="7"/>
    <s v="Li2 R Heel Dial C"/>
    <x v="3"/>
    <n v="16585"/>
    <n v="45210"/>
    <n v="2.7259571902321373"/>
    <x v="1348"/>
  </r>
  <r>
    <x v="0"/>
    <s v="Athletic"/>
    <x v="1"/>
    <s v="FootJoy"/>
    <s v="Dial"/>
    <x v="7"/>
    <s v="Li2 R Heel Dial C"/>
    <x v="3"/>
    <n v="10050"/>
    <n v="27400"/>
    <n v="2.7263681592039801"/>
    <x v="1344"/>
  </r>
  <r>
    <x v="0"/>
    <s v="Athletic"/>
    <x v="1"/>
    <s v="FootJoy"/>
    <s v="Dial"/>
    <x v="7"/>
    <s v="Li2 R Heel Dial C"/>
    <x v="3"/>
    <n v="55780"/>
    <n v="152070"/>
    <n v="2.7262459662961636"/>
    <x v="1349"/>
  </r>
  <r>
    <x v="0"/>
    <s v="Athletic"/>
    <x v="1"/>
    <s v="FootJoy"/>
    <s v="Dial"/>
    <x v="7"/>
    <s v="Li2 R Heel Dial C"/>
    <x v="0"/>
    <n v="9045"/>
    <n v="24660"/>
    <n v="2.7263681592039801"/>
    <x v="1344"/>
  </r>
  <r>
    <x v="0"/>
    <s v="Athletic"/>
    <x v="1"/>
    <s v="FootJoy"/>
    <s v="Dial"/>
    <x v="7"/>
    <s v="Li2 R Heel Dial C"/>
    <x v="0"/>
    <n v="11055"/>
    <n v="30140"/>
    <n v="2.7263681592039801"/>
    <x v="1344"/>
  </r>
  <r>
    <x v="0"/>
    <s v="Athletic"/>
    <x v="1"/>
    <s v="FootJoy"/>
    <s v="Dial"/>
    <x v="7"/>
    <s v="Li2 R Heel Dial C"/>
    <x v="0"/>
    <n v="11055"/>
    <n v="30140"/>
    <n v="2.7263681592039801"/>
    <x v="1344"/>
  </r>
  <r>
    <x v="0"/>
    <s v="Athletic"/>
    <x v="1"/>
    <s v="FootJoy"/>
    <s v="Dial"/>
    <x v="7"/>
    <s v="Li2 R Heel Dial C"/>
    <x v="0"/>
    <n v="18595"/>
    <n v="50690"/>
    <n v="2.7260016133369187"/>
    <x v="1350"/>
  </r>
  <r>
    <x v="0"/>
    <s v="Athletic"/>
    <x v="1"/>
    <s v="FootJoy"/>
    <s v="Dial"/>
    <x v="7"/>
    <s v="Li2 R Heel Dial C"/>
    <x v="0"/>
    <n v="29145"/>
    <n v="79460"/>
    <n v="2.7263681592039801"/>
    <x v="1344"/>
  </r>
  <r>
    <x v="0"/>
    <s v="Athletic"/>
    <x v="1"/>
    <s v="FootJoy"/>
    <s v="Dial"/>
    <x v="7"/>
    <s v="Li2 R Heel Dial C"/>
    <x v="0"/>
    <n v="14070"/>
    <n v="38360"/>
    <n v="2.7263681592039801"/>
    <x v="1344"/>
  </r>
  <r>
    <x v="0"/>
    <s v="Athletic"/>
    <x v="1"/>
    <s v="FootJoy"/>
    <s v="Dial"/>
    <x v="7"/>
    <s v="Li2 R Heel Dial C"/>
    <x v="0"/>
    <n v="8040"/>
    <n v="21920"/>
    <n v="2.7263681592039801"/>
    <x v="1344"/>
  </r>
  <r>
    <x v="0"/>
    <s v="Athletic"/>
    <x v="1"/>
    <s v="FootJoy"/>
    <s v="Dial"/>
    <x v="7"/>
    <s v="Li2 R Heel Dial C"/>
    <x v="0"/>
    <n v="4020"/>
    <n v="10960"/>
    <n v="2.7263681592039801"/>
    <x v="1344"/>
  </r>
  <r>
    <x v="1"/>
    <s v="Athletic"/>
    <x v="1"/>
    <s v="Ecco"/>
    <s v="Dial"/>
    <x v="9"/>
    <s v="L6 L Eyestay 20mm Dial K"/>
    <x v="1"/>
    <n v="7970"/>
    <n v="16167"/>
    <n v="2.0284818067754076"/>
    <x v="1351"/>
  </r>
  <r>
    <x v="1"/>
    <s v="Athletic"/>
    <x v="1"/>
    <s v="Ecco"/>
    <s v="Dial"/>
    <x v="9"/>
    <s v="L6 R Eyestay 20mm Dial K"/>
    <x v="1"/>
    <n v="7970"/>
    <n v="16167"/>
    <n v="2.0284818067754076"/>
    <x v="1351"/>
  </r>
  <r>
    <x v="1"/>
    <s v="Athletic"/>
    <x v="1"/>
    <s v="Ecco"/>
    <s v="Dial"/>
    <x v="5"/>
    <s v="Li2 R Tongue Dial E"/>
    <x v="1"/>
    <n v="7640"/>
    <n v="15504"/>
    <n v="2.0293193717277487"/>
    <x v="1352"/>
  </r>
  <r>
    <x v="1"/>
    <s v="Athletic"/>
    <x v="1"/>
    <s v="Ecco"/>
    <s v="Dial"/>
    <x v="9"/>
    <s v="L6 L Eyestay 20mm Dial K"/>
    <x v="1"/>
    <n v="7290"/>
    <n v="14790"/>
    <n v="2.0288065843621399"/>
    <x v="1353"/>
  </r>
  <r>
    <x v="1"/>
    <s v="Athletic"/>
    <x v="1"/>
    <s v="Ecco"/>
    <s v="Dial"/>
    <x v="9"/>
    <s v="L6 R Eyestay 20mm Dial K"/>
    <x v="1"/>
    <n v="7290"/>
    <n v="14790"/>
    <n v="2.0288065843621399"/>
    <x v="1353"/>
  </r>
  <r>
    <x v="1"/>
    <s v="Athletic"/>
    <x v="1"/>
    <s v="Ecco"/>
    <s v="Dial"/>
    <x v="4"/>
    <s v="L6 R Tongue Dial R"/>
    <x v="1"/>
    <n v="6030"/>
    <n v="13620"/>
    <n v="2.2587064676616917"/>
    <x v="1354"/>
  </r>
  <r>
    <x v="1"/>
    <s v="Athletic"/>
    <x v="1"/>
    <s v="Ecco"/>
    <s v="Dial"/>
    <x v="8"/>
    <s v="L6 L Eyestay 20mm Dial E"/>
    <x v="1"/>
    <n v="10050"/>
    <n v="13500"/>
    <n v="1.3432835820895523"/>
    <x v="1355"/>
  </r>
  <r>
    <x v="1"/>
    <s v="Athletic"/>
    <x v="1"/>
    <s v="Ecco"/>
    <s v="Dial"/>
    <x v="8"/>
    <s v="L6 R Eyestay 20mm Dial E"/>
    <x v="1"/>
    <n v="10050"/>
    <n v="13500"/>
    <n v="1.3432835820895523"/>
    <x v="1355"/>
  </r>
  <r>
    <x v="1"/>
    <s v="Athletic"/>
    <x v="1"/>
    <s v="Ecco"/>
    <s v="Dial"/>
    <x v="8"/>
    <s v="L6 R Tongue Dial E"/>
    <x v="1"/>
    <n v="8745"/>
    <n v="11745"/>
    <n v="1.3430531732418525"/>
    <x v="1356"/>
  </r>
  <r>
    <x v="1"/>
    <s v="Athletic"/>
    <x v="1"/>
    <s v="Ecco"/>
    <s v="Dial"/>
    <x v="8"/>
    <s v="L6 R Tongue Dial E"/>
    <x v="1"/>
    <n v="8545"/>
    <n v="11475"/>
    <n v="1.3428905792861323"/>
    <x v="1357"/>
  </r>
  <r>
    <x v="1"/>
    <s v="Athletic"/>
    <x v="1"/>
    <s v="Ecco"/>
    <s v="Dial"/>
    <x v="9"/>
    <s v="L6 R Tongue Dial K"/>
    <x v="1"/>
    <n v="5630"/>
    <n v="11424"/>
    <n v="2.0291296625222026"/>
    <x v="1358"/>
  </r>
  <r>
    <x v="1"/>
    <s v="Athletic"/>
    <x v="1"/>
    <s v="Ecco"/>
    <s v="Dial"/>
    <x v="5"/>
    <s v="Li2 R Tongue Dial E"/>
    <x v="1"/>
    <n v="5605"/>
    <n v="11373"/>
    <n v="2.0290811775200712"/>
    <x v="1359"/>
  </r>
  <r>
    <x v="0"/>
    <s v="Athletic"/>
    <x v="1"/>
    <s v="FootJoy"/>
    <s v="Dial"/>
    <x v="32"/>
    <s v="Li2 R Heel Dial D"/>
    <x v="0"/>
    <n v="1510"/>
    <n v="7305"/>
    <n v="4.8377483443708611"/>
    <x v="1360"/>
  </r>
  <r>
    <x v="0"/>
    <s v="Athletic"/>
    <x v="1"/>
    <s v="FootJoy"/>
    <s v="Dial"/>
    <x v="32"/>
    <s v="Li2 R Heel Dial D"/>
    <x v="0"/>
    <n v="1005"/>
    <n v="4870"/>
    <n v="4.8457711442786069"/>
    <x v="1361"/>
  </r>
  <r>
    <x v="1"/>
    <s v="Athletic"/>
    <x v="0"/>
    <s v="Ecco"/>
    <s v="Dial"/>
    <x v="8"/>
    <s v="L6 R Tongue Dial E"/>
    <x v="1"/>
    <n v="8040"/>
    <n v="10960"/>
    <n v="1.3631840796019901"/>
    <x v="1362"/>
  </r>
  <r>
    <x v="1"/>
    <s v="Athletic"/>
    <x v="1"/>
    <s v="Ecco"/>
    <s v="Dial"/>
    <x v="9"/>
    <s v="L6 R Tongue Dial K"/>
    <x v="1"/>
    <n v="5330"/>
    <n v="10812"/>
    <n v="2.028517823639775"/>
    <x v="1363"/>
  </r>
  <r>
    <x v="1"/>
    <s v="Athletic"/>
    <x v="0"/>
    <s v="Ecco"/>
    <s v="Dial"/>
    <x v="8"/>
    <s v="L6 R Tongue Dial E"/>
    <x v="1"/>
    <n v="8045"/>
    <n v="10560"/>
    <n v="1.3126165320074581"/>
    <x v="1364"/>
  </r>
  <r>
    <x v="1"/>
    <s v="Athletic"/>
    <x v="1"/>
    <s v="Ecco"/>
    <s v="Dial"/>
    <x v="4"/>
    <s v="L6 R Tongue Dial R"/>
    <x v="1"/>
    <n v="4675"/>
    <n v="10555.5"/>
    <n v="2.2578609625668449"/>
    <x v="1365"/>
  </r>
  <r>
    <x v="0"/>
    <s v="Athletic"/>
    <x v="1"/>
    <s v="FootJoy"/>
    <s v="Dial"/>
    <x v="32"/>
    <s v="Li2 R Heel Dial D"/>
    <x v="0"/>
    <n v="1510"/>
    <n v="7305"/>
    <n v="4.8377483443708611"/>
    <x v="1360"/>
  </r>
  <r>
    <x v="0"/>
    <s v="Athletic"/>
    <x v="1"/>
    <s v="FootJoy"/>
    <s v="Dial"/>
    <x v="32"/>
    <s v="Li2 R Heel Dial D"/>
    <x v="0"/>
    <n v="1005"/>
    <n v="4870"/>
    <n v="4.8457711442786069"/>
    <x v="1361"/>
  </r>
  <r>
    <x v="1"/>
    <s v="Athletic"/>
    <x v="1"/>
    <s v="Ecco"/>
    <s v="Dial"/>
    <x v="9"/>
    <s v="L6 L Eyestay 20mm Dial K"/>
    <x v="1"/>
    <n v="4980"/>
    <n v="10098"/>
    <n v="2.0277108433734941"/>
    <x v="1366"/>
  </r>
  <r>
    <x v="1"/>
    <s v="Athletic"/>
    <x v="1"/>
    <s v="Ecco"/>
    <s v="Dial"/>
    <x v="9"/>
    <s v="L6 R Eyestay 20mm Dial K"/>
    <x v="1"/>
    <n v="4980"/>
    <n v="10098"/>
    <n v="2.0277108433734941"/>
    <x v="1366"/>
  </r>
  <r>
    <x v="1"/>
    <s v="Athletic"/>
    <x v="1"/>
    <s v="Ecco"/>
    <s v="Dial"/>
    <x v="8"/>
    <s v="L6 R Tongue Dial E"/>
    <x v="1"/>
    <n v="7240"/>
    <n v="9504"/>
    <n v="1.3127071823204419"/>
    <x v="1213"/>
  </r>
  <r>
    <x v="1"/>
    <s v="Athletic"/>
    <x v="1"/>
    <s v="Ecco"/>
    <s v="Dial"/>
    <x v="9"/>
    <s v="L6 R Tongue Dial K"/>
    <x v="1"/>
    <n v="4225"/>
    <n v="8568"/>
    <n v="2.0279289940828402"/>
    <x v="1367"/>
  </r>
  <r>
    <x v="1"/>
    <s v="Athletic"/>
    <x v="1"/>
    <s v="Ecco"/>
    <s v="Dial"/>
    <x v="9"/>
    <s v="L6 L Eyestay 20mm Dial K"/>
    <x v="1"/>
    <n v="3445"/>
    <n v="7007.4"/>
    <n v="2.0340783744557327"/>
    <x v="1368"/>
  </r>
  <r>
    <x v="1"/>
    <s v="Athletic"/>
    <x v="1"/>
    <s v="Ecco"/>
    <s v="Dial"/>
    <x v="9"/>
    <s v="L6 L Eyestay 20mm Dial K"/>
    <x v="1"/>
    <n v="3395"/>
    <n v="6885"/>
    <n v="2.027982326951399"/>
    <x v="1369"/>
  </r>
  <r>
    <x v="1"/>
    <s v="Athletic"/>
    <x v="1"/>
    <s v="Ecco"/>
    <s v="Dial"/>
    <x v="9"/>
    <s v="L6 R Eyestay 20mm Dial K"/>
    <x v="1"/>
    <n v="3395"/>
    <n v="6885"/>
    <n v="2.027982326951399"/>
    <x v="1369"/>
  </r>
  <r>
    <x v="1"/>
    <s v="Athletic"/>
    <x v="0"/>
    <s v="Ecco"/>
    <s v="Dial"/>
    <x v="8"/>
    <s v="L6 R Tongue Dial E"/>
    <x v="1"/>
    <n v="5025"/>
    <n v="6750"/>
    <n v="1.3432835820895523"/>
    <x v="1355"/>
  </r>
  <r>
    <x v="1"/>
    <s v="Athletic"/>
    <x v="1"/>
    <s v="Ecco"/>
    <s v="Dial"/>
    <x v="9"/>
    <s v="L6 L Eyestay 20mm Dial K"/>
    <x v="1"/>
    <n v="3010"/>
    <n v="6120"/>
    <n v="2.0332225913621262"/>
    <x v="1370"/>
  </r>
  <r>
    <x v="1"/>
    <s v="Athletic"/>
    <x v="1"/>
    <s v="Ecco"/>
    <s v="Dial"/>
    <x v="9"/>
    <s v="L6 L Eyestay 20mm Dial K"/>
    <x v="1"/>
    <n v="2895"/>
    <n v="5865"/>
    <n v="2.0259067357512954"/>
    <x v="1371"/>
  </r>
  <r>
    <x v="1"/>
    <s v="Athletic"/>
    <x v="1"/>
    <s v="Ecco"/>
    <s v="Dial"/>
    <x v="9"/>
    <s v="L6 R Eyestay 20mm Dial K"/>
    <x v="1"/>
    <n v="2895"/>
    <n v="5865"/>
    <n v="2.0259067357512954"/>
    <x v="1371"/>
  </r>
  <r>
    <x v="1"/>
    <s v="Athletic"/>
    <x v="1"/>
    <s v="Ecco"/>
    <s v="Dial"/>
    <x v="8"/>
    <s v="L6 R Tongue Dial E"/>
    <x v="1"/>
    <n v="4020"/>
    <n v="5400"/>
    <n v="1.3432835820895523"/>
    <x v="1355"/>
  </r>
  <r>
    <x v="1"/>
    <s v="Athletic"/>
    <x v="1"/>
    <s v="Ecco"/>
    <s v="Dial"/>
    <x v="8"/>
    <s v="L6 R Tongue Dial E"/>
    <x v="1"/>
    <n v="3505"/>
    <n v="4725"/>
    <n v="1.3480741797432239"/>
    <x v="1372"/>
  </r>
  <r>
    <x v="1"/>
    <s v="Athletic"/>
    <x v="1"/>
    <s v="Ecco"/>
    <s v="Dial"/>
    <x v="8"/>
    <s v="L6 R Tongue Dial E"/>
    <x v="1"/>
    <n v="3015"/>
    <n v="3960"/>
    <n v="1.3134328358208955"/>
    <x v="1373"/>
  </r>
  <r>
    <x v="1"/>
    <s v="Athletic"/>
    <x v="1"/>
    <s v="Ecco"/>
    <s v="Dial"/>
    <x v="9"/>
    <s v="L6 R Eyestay 20mm Dial K"/>
    <x v="1"/>
    <n v="1735"/>
    <n v="3519"/>
    <n v="2.0282420749279537"/>
    <x v="1374"/>
  </r>
  <r>
    <x v="1"/>
    <s v="Athletic"/>
    <x v="1"/>
    <s v="Ecco"/>
    <s v="Dial"/>
    <x v="8"/>
    <s v="L6 R Tongue Dial E"/>
    <x v="1"/>
    <n v="2615"/>
    <n v="3484"/>
    <n v="1.3323135755258126"/>
    <x v="1375"/>
  </r>
  <r>
    <x v="1"/>
    <s v="Athletic"/>
    <x v="1"/>
    <s v="Ecco"/>
    <s v="Dial"/>
    <x v="9"/>
    <s v="L6 R Eyestay 20mm Dial K"/>
    <x v="1"/>
    <n v="1100"/>
    <n v="2244"/>
    <n v="2.04"/>
    <x v="1312"/>
  </r>
  <r>
    <x v="1"/>
    <s v="Athletic"/>
    <x v="1"/>
    <s v="Ecco"/>
    <s v="Dial"/>
    <x v="31"/>
    <s v="L6 R Tongue Dial D"/>
    <x v="1"/>
    <n v="1005"/>
    <n v="2220"/>
    <n v="2.2089552238805972"/>
    <x v="1376"/>
  </r>
  <r>
    <x v="1"/>
    <s v="Athletic"/>
    <x v="1"/>
    <s v="Ecco"/>
    <s v="Dial"/>
    <x v="9"/>
    <s v="L6 L Eyestay 20mm Dial K"/>
    <x v="1"/>
    <n v="1075"/>
    <n v="2193"/>
    <n v="2.04"/>
    <x v="1312"/>
  </r>
  <r>
    <x v="1"/>
    <s v="Athletic"/>
    <x v="1"/>
    <s v="Ecco"/>
    <s v="Dial"/>
    <x v="9"/>
    <s v="L6 R Tongue Dial K"/>
    <x v="1"/>
    <n v="1005"/>
    <n v="2040"/>
    <n v="2.0298507462686568"/>
    <x v="1317"/>
  </r>
  <r>
    <x v="1"/>
    <s v="Athletic"/>
    <x v="1"/>
    <s v="Ecco"/>
    <s v="Dial"/>
    <x v="9"/>
    <s v="L6 R Tongue Dial K"/>
    <x v="1"/>
    <n v="1005"/>
    <n v="2040"/>
    <n v="2.0298507462686568"/>
    <x v="1317"/>
  </r>
  <r>
    <x v="0"/>
    <s v="Athletic"/>
    <x v="1"/>
    <s v="FootJoy"/>
    <s v="Dial"/>
    <x v="40"/>
    <s v="S2 L Eyestay S2-S Housing Dial A +220mm CS2 Lace"/>
    <x v="0"/>
    <n v="500"/>
    <n v="1615"/>
    <n v="3.23"/>
    <x v="1377"/>
  </r>
  <r>
    <x v="0"/>
    <s v="Athletic"/>
    <x v="1"/>
    <s v="FootJoy"/>
    <s v="Dial"/>
    <x v="40"/>
    <s v="S2 L Eyestay S2-S Housing Dial A +220mm CS2 Lace"/>
    <x v="0"/>
    <n v="500"/>
    <n v="1615"/>
    <n v="3.23"/>
    <x v="1377"/>
  </r>
  <r>
    <x v="0"/>
    <s v="Athletic"/>
    <x v="1"/>
    <s v="FootJoy"/>
    <s v="Dial"/>
    <x v="40"/>
    <s v="S2 L Eyestay S2-S Housing Dial A +220mm CS2 Lace"/>
    <x v="0"/>
    <n v="500"/>
    <n v="1615"/>
    <n v="3.23"/>
    <x v="1377"/>
  </r>
  <r>
    <x v="1"/>
    <s v="Athletic"/>
    <x v="1"/>
    <s v="Ecco"/>
    <s v="Dial"/>
    <x v="9"/>
    <s v="L6 R Eyestay 20mm Dial K"/>
    <x v="1"/>
    <n v="900"/>
    <n v="1836"/>
    <n v="2.04"/>
    <x v="1312"/>
  </r>
  <r>
    <x v="0"/>
    <s v="Athletic"/>
    <x v="1"/>
    <s v="FootJoy"/>
    <s v="Dial"/>
    <x v="40"/>
    <s v="S2 L Eyestay S2-S Housing Dial A +220mm CS2 Lace"/>
    <x v="4"/>
    <n v="4525"/>
    <n v="14535"/>
    <n v="3.2121546961325969"/>
    <x v="1378"/>
  </r>
  <r>
    <x v="0"/>
    <s v="Athletic"/>
    <x v="1"/>
    <s v="FootJoy"/>
    <s v="Dial"/>
    <x v="40"/>
    <s v="S2 L Eyestay S2-S Housing Dial A +220mm CS2 Lace"/>
    <x v="4"/>
    <n v="2010"/>
    <n v="6460"/>
    <n v="3.2139303482587063"/>
    <x v="1379"/>
  </r>
  <r>
    <x v="0"/>
    <s v="Athletic"/>
    <x v="1"/>
    <s v="FootJoy"/>
    <s v="Dial"/>
    <x v="40"/>
    <s v="S2 L Eyestay S2-S Housing Dial A +220mm CS2 Lace"/>
    <x v="4"/>
    <n v="6030"/>
    <n v="19380"/>
    <n v="3.2139303482587063"/>
    <x v="1379"/>
  </r>
  <r>
    <x v="0"/>
    <s v="Athletic"/>
    <x v="1"/>
    <s v="FootJoy"/>
    <s v="Dial"/>
    <x v="40"/>
    <s v="S2 L Eyestay S2-S Housing Dial A +220mm CS2 Lace"/>
    <x v="4"/>
    <n v="500"/>
    <n v="1615"/>
    <n v="3.23"/>
    <x v="1377"/>
  </r>
  <r>
    <x v="0"/>
    <s v="Athletic"/>
    <x v="1"/>
    <s v="FootJoy"/>
    <s v="Dial"/>
    <x v="40"/>
    <s v="S2 L Eyestay S2-S Housing Dial A +220mm CS2 Lace"/>
    <x v="2"/>
    <n v="500"/>
    <n v="1615"/>
    <n v="3.23"/>
    <x v="1377"/>
  </r>
  <r>
    <x v="0"/>
    <s v="Athletic"/>
    <x v="1"/>
    <s v="FootJoy"/>
    <s v="Dial"/>
    <x v="40"/>
    <s v="S2 L Eyestay S2-S Housing Dial A +220mm CS2 Lace"/>
    <x v="2"/>
    <n v="1505"/>
    <n v="4845"/>
    <n v="3.2192691029900331"/>
    <x v="1380"/>
  </r>
  <r>
    <x v="0"/>
    <s v="Athletic"/>
    <x v="1"/>
    <s v="FootJoy"/>
    <s v="Dial"/>
    <x v="40"/>
    <s v="S2 L Eyestay S2-S Housing Dial A +220mm CS2 Lace"/>
    <x v="2"/>
    <n v="3015"/>
    <n v="9690"/>
    <n v="3.2139303482587063"/>
    <x v="1379"/>
  </r>
  <r>
    <x v="0"/>
    <s v="Athletic"/>
    <x v="1"/>
    <s v="FootJoy"/>
    <s v="Dial"/>
    <x v="40"/>
    <s v="S2 L Eyestay S2-S Housing Dial A +220mm CS2 Lace"/>
    <x v="2"/>
    <n v="500"/>
    <n v="1615"/>
    <n v="3.23"/>
    <x v="1377"/>
  </r>
  <r>
    <x v="0"/>
    <s v="Athletic"/>
    <x v="1"/>
    <s v="FootJoy"/>
    <s v="Dial"/>
    <x v="40"/>
    <s v="S2 L Eyestay S2-S Housing Dial A +220mm CS2 Lace"/>
    <x v="3"/>
    <n v="1510"/>
    <n v="4845"/>
    <n v="3.2086092715231787"/>
    <x v="1381"/>
  </r>
  <r>
    <x v="0"/>
    <s v="Athletic"/>
    <x v="1"/>
    <s v="FootJoy"/>
    <s v="Dial"/>
    <x v="40"/>
    <s v="S2 L Eyestay S2-S Housing Dial A +220mm CS2 Lace"/>
    <x v="3"/>
    <n v="1510"/>
    <n v="4845"/>
    <n v="3.2086092715231787"/>
    <x v="1381"/>
  </r>
  <r>
    <x v="0"/>
    <s v="Athletic"/>
    <x v="1"/>
    <s v="FootJoy"/>
    <s v="Dial"/>
    <x v="40"/>
    <s v="S2 L Eyestay S2-S Housing Dial A +220mm CS2 Lace"/>
    <x v="3"/>
    <n v="500"/>
    <n v="1615"/>
    <n v="3.23"/>
    <x v="1377"/>
  </r>
  <r>
    <x v="0"/>
    <s v="Athletic"/>
    <x v="1"/>
    <s v="FootJoy"/>
    <s v="Dial"/>
    <x v="40"/>
    <s v="S2 L Eyestay S2-S Housing Dial A +220mm CS2 Lace"/>
    <x v="3"/>
    <n v="500"/>
    <n v="1615"/>
    <n v="3.23"/>
    <x v="1377"/>
  </r>
  <r>
    <x v="0"/>
    <s v="Athletic"/>
    <x v="1"/>
    <s v="FootJoy"/>
    <s v="Dial"/>
    <x v="40"/>
    <s v="S2 L Eyestay S2-S Housing Dial A +220mm CS2 Lace"/>
    <x v="3"/>
    <n v="1005"/>
    <n v="3230"/>
    <n v="3.2139303482587063"/>
    <x v="1379"/>
  </r>
  <r>
    <x v="0"/>
    <s v="Athletic"/>
    <x v="1"/>
    <s v="FootJoy"/>
    <s v="Dial"/>
    <x v="40"/>
    <s v="S2 L Eyestay S2-S Housing Dial A +220mm CS2 Lace"/>
    <x v="0"/>
    <n v="500"/>
    <n v="1615"/>
    <n v="3.23"/>
    <x v="1377"/>
  </r>
  <r>
    <x v="0"/>
    <s v="Athletic"/>
    <x v="1"/>
    <s v="FootJoy"/>
    <s v="Dial"/>
    <x v="40"/>
    <s v="S2 L Eyestay S2-S Housing Dial A +220mm CS2 Lace"/>
    <x v="0"/>
    <n v="500"/>
    <n v="1615"/>
    <n v="3.23"/>
    <x v="1377"/>
  </r>
  <r>
    <x v="0"/>
    <s v="Athletic"/>
    <x v="1"/>
    <s v="FootJoy"/>
    <s v="Dial"/>
    <x v="40"/>
    <s v="S2 L Eyestay S2-S Housing Dial A +220mm CS2 Lace"/>
    <x v="0"/>
    <n v="5025"/>
    <n v="16150"/>
    <n v="3.2139303482587063"/>
    <x v="1379"/>
  </r>
  <r>
    <x v="0"/>
    <s v="Athletic"/>
    <x v="1"/>
    <s v="FootJoy"/>
    <s v="Dial"/>
    <x v="40"/>
    <s v="S2 L Eyestay S2-S Housing Dial A +220mm CS2 Lace"/>
    <x v="0"/>
    <n v="6535"/>
    <n v="20995"/>
    <n v="3.2127008416220351"/>
    <x v="1382"/>
  </r>
  <r>
    <x v="0"/>
    <s v="Athletic"/>
    <x v="1"/>
    <s v="FootJoy"/>
    <s v="Dial"/>
    <x v="40"/>
    <s v="S2 L Eyestay S2-S Housing Dial A +220mm CS2 Lace"/>
    <x v="0"/>
    <n v="3015"/>
    <n v="9690"/>
    <n v="3.2139303482587063"/>
    <x v="1379"/>
  </r>
  <r>
    <x v="0"/>
    <s v="Athletic"/>
    <x v="1"/>
    <s v="FootJoy"/>
    <s v="Dial"/>
    <x v="40"/>
    <s v="S2 L Eyestay S2-S Housing Dial A +220mm CS2 Lace"/>
    <x v="0"/>
    <n v="2515"/>
    <n v="8075"/>
    <n v="3.2107355864811131"/>
    <x v="1383"/>
  </r>
  <r>
    <x v="0"/>
    <s v="Athletic"/>
    <x v="1"/>
    <s v="FootJoy"/>
    <s v="Dial"/>
    <x v="40"/>
    <s v="S2 L Eyestay S2-S Housing Dial A +220mm CS2 Lace"/>
    <x v="0"/>
    <n v="7540"/>
    <n v="24225"/>
    <n v="3.2128647214854111"/>
    <x v="1384"/>
  </r>
  <r>
    <x v="1"/>
    <s v="Athletic"/>
    <x v="1"/>
    <s v="Ecco"/>
    <s v="Dial"/>
    <x v="9"/>
    <s v="L6 L Eyestay 20mm Dial K"/>
    <x v="1"/>
    <n v="875"/>
    <n v="1785"/>
    <n v="2.04"/>
    <x v="1312"/>
  </r>
  <r>
    <x v="1"/>
    <s v="Athletic"/>
    <x v="1"/>
    <s v="Ecco"/>
    <s v="Dial"/>
    <x v="9"/>
    <s v="L6 L Eyestay 20mm Dial K"/>
    <x v="1"/>
    <n v="650"/>
    <n v="1326"/>
    <n v="2.04"/>
    <x v="1312"/>
  </r>
  <r>
    <x v="1"/>
    <s v="Athletic"/>
    <x v="1"/>
    <s v="Ecco"/>
    <s v="Dial"/>
    <x v="9"/>
    <s v="L6 R Eyestay 20mm Dial K"/>
    <x v="1"/>
    <n v="650"/>
    <n v="1326"/>
    <n v="2.04"/>
    <x v="1312"/>
  </r>
  <r>
    <x v="1"/>
    <s v="Athletic"/>
    <x v="0"/>
    <s v="Ecco"/>
    <s v="Dial"/>
    <x v="9"/>
    <s v="L6 R Tongue Dial K"/>
    <x v="1"/>
    <n v="400"/>
    <n v="816"/>
    <n v="2.04"/>
    <x v="1312"/>
  </r>
  <r>
    <x v="1"/>
    <s v="Athletic"/>
    <x v="1"/>
    <s v="Ecco"/>
    <s v="Dial"/>
    <x v="9"/>
    <s v="L6 R Eyestay 20mm Dial K"/>
    <x v="1"/>
    <n v="300"/>
    <n v="612"/>
    <n v="2.04"/>
    <x v="1312"/>
  </r>
  <r>
    <x v="1"/>
    <s v="Athletic"/>
    <x v="0"/>
    <s v="Ecco"/>
    <s v="Dial"/>
    <x v="8"/>
    <s v="L6 R Tongue Dial E"/>
    <x v="1"/>
    <n v="450"/>
    <n v="603"/>
    <n v="1.34"/>
    <x v="1385"/>
  </r>
  <r>
    <x v="1"/>
    <s v="Athletic"/>
    <x v="1"/>
    <s v="Ecco"/>
    <s v="Dial"/>
    <x v="5"/>
    <s v="Li2 R Tongue Dial E"/>
    <x v="1"/>
    <n v="150"/>
    <n v="306"/>
    <n v="2.04"/>
    <x v="1312"/>
  </r>
  <r>
    <x v="1"/>
    <s v="Athletic"/>
    <x v="1"/>
    <s v="Ecco"/>
    <s v="Dial"/>
    <x v="5"/>
    <s v="Li2 R Tongue Dial E"/>
    <x v="1"/>
    <n v="100"/>
    <n v="204"/>
    <n v="2.04"/>
    <x v="1312"/>
  </r>
  <r>
    <x v="1"/>
    <s v="Athletic"/>
    <x v="1"/>
    <s v="Ecco"/>
    <s v="Dial"/>
    <x v="5"/>
    <s v="Li2 R Tongue Dial E"/>
    <x v="1"/>
    <n v="50"/>
    <n v="102"/>
    <n v="2.04"/>
    <x v="1312"/>
  </r>
  <r>
    <x v="0"/>
    <s v="Athletic"/>
    <x v="1"/>
    <s v="FootJoy"/>
    <s v="Dial"/>
    <x v="40"/>
    <s v="S2 L Eyestay S2-S Housing Dial A +220mm CS2 LaceLooped"/>
    <x v="4"/>
    <n v="1510"/>
    <n v="3915"/>
    <n v="2.5927152317880795"/>
    <x v="1386"/>
  </r>
  <r>
    <x v="0"/>
    <s v="Athletic"/>
    <x v="1"/>
    <s v="FootJoy"/>
    <s v="Dial"/>
    <x v="40"/>
    <s v="S2 L Eyestay S2-S Housing Dial A +220mm CS2 LaceLooped"/>
    <x v="4"/>
    <n v="500"/>
    <n v="1305"/>
    <n v="2.61"/>
    <x v="1387"/>
  </r>
  <r>
    <x v="0"/>
    <s v="Athletic"/>
    <x v="1"/>
    <s v="FootJoy"/>
    <s v="Dial"/>
    <x v="40"/>
    <s v="S2 R Eyestay S2-S Housing Dial A +220mm CS2 Lace"/>
    <x v="0"/>
    <n v="500"/>
    <n v="1615"/>
    <n v="3.23"/>
    <x v="1377"/>
  </r>
  <r>
    <x v="0"/>
    <s v="Athletic"/>
    <x v="1"/>
    <s v="FootJoy"/>
    <s v="Dial"/>
    <x v="40"/>
    <s v="S2 R Eyestay S2-S Housing Dial A +220mm CS2 Lace"/>
    <x v="0"/>
    <n v="500"/>
    <n v="1615"/>
    <n v="3.23"/>
    <x v="1377"/>
  </r>
  <r>
    <x v="0"/>
    <s v="Athletic"/>
    <x v="1"/>
    <s v="FootJoy"/>
    <s v="Dial"/>
    <x v="40"/>
    <s v="S2 R Eyestay S2-S Housing Dial A +220mm CS2 Lace"/>
    <x v="0"/>
    <n v="500"/>
    <n v="1615"/>
    <n v="3.23"/>
    <x v="1377"/>
  </r>
  <r>
    <x v="1"/>
    <s v="Athletic"/>
    <x v="0"/>
    <s v="Ecco"/>
    <s v="Dial"/>
    <x v="8"/>
    <s v="L6 R Tongue Dial E"/>
    <x v="1"/>
    <n v="0"/>
    <n v="0"/>
    <e v="#DIV/0!"/>
    <x v="255"/>
  </r>
  <r>
    <x v="0"/>
    <s v="Athletic"/>
    <x v="1"/>
    <s v="FootJoy"/>
    <s v="Dial"/>
    <x v="40"/>
    <s v="S2 R Eyestay S2-S Housing Dial A +220mm CS2 Lace"/>
    <x v="4"/>
    <n v="4525"/>
    <n v="14535"/>
    <n v="3.2121546961325969"/>
    <x v="1378"/>
  </r>
  <r>
    <x v="0"/>
    <s v="Athletic"/>
    <x v="1"/>
    <s v="FootJoy"/>
    <s v="Dial"/>
    <x v="40"/>
    <s v="S2 R Eyestay S2-S Housing Dial A +220mm CS2 Lace"/>
    <x v="4"/>
    <n v="2010"/>
    <n v="6460"/>
    <n v="3.2139303482587063"/>
    <x v="1379"/>
  </r>
  <r>
    <x v="0"/>
    <s v="Athletic"/>
    <x v="1"/>
    <s v="FootJoy"/>
    <s v="Dial"/>
    <x v="40"/>
    <s v="S2 R Eyestay S2-S Housing Dial A +220mm CS2 Lace"/>
    <x v="4"/>
    <n v="6030"/>
    <n v="19380"/>
    <n v="3.2139303482587063"/>
    <x v="1379"/>
  </r>
  <r>
    <x v="0"/>
    <s v="Athletic"/>
    <x v="1"/>
    <s v="FootJoy"/>
    <s v="Dial"/>
    <x v="40"/>
    <s v="S2 R Eyestay S2-S Housing Dial A +220mm CS2 Lace"/>
    <x v="4"/>
    <n v="500"/>
    <n v="1615"/>
    <n v="3.23"/>
    <x v="1377"/>
  </r>
  <r>
    <x v="0"/>
    <s v="Athletic"/>
    <x v="1"/>
    <s v="FootJoy"/>
    <s v="Dial"/>
    <x v="40"/>
    <s v="S2 R Eyestay S2-S Housing Dial A +220mm CS2 Lace"/>
    <x v="2"/>
    <n v="500"/>
    <n v="1615"/>
    <n v="3.23"/>
    <x v="1377"/>
  </r>
  <r>
    <x v="0"/>
    <s v="Athletic"/>
    <x v="1"/>
    <s v="FootJoy"/>
    <s v="Dial"/>
    <x v="40"/>
    <s v="S2 R Eyestay S2-S Housing Dial A +220mm CS2 Lace"/>
    <x v="2"/>
    <n v="1505"/>
    <n v="4845"/>
    <n v="3.2192691029900331"/>
    <x v="1380"/>
  </r>
  <r>
    <x v="0"/>
    <s v="Athletic"/>
    <x v="1"/>
    <s v="FootJoy"/>
    <s v="Dial"/>
    <x v="40"/>
    <s v="S2 R Eyestay S2-S Housing Dial A +220mm CS2 Lace"/>
    <x v="2"/>
    <n v="3015"/>
    <n v="9690"/>
    <n v="3.2139303482587063"/>
    <x v="1379"/>
  </r>
  <r>
    <x v="0"/>
    <s v="Athletic"/>
    <x v="1"/>
    <s v="FootJoy"/>
    <s v="Dial"/>
    <x v="40"/>
    <s v="S2 R Eyestay S2-S Housing Dial A +220mm CS2 Lace"/>
    <x v="2"/>
    <n v="500"/>
    <n v="1615"/>
    <n v="3.23"/>
    <x v="1377"/>
  </r>
  <r>
    <x v="0"/>
    <s v="Athletic"/>
    <x v="1"/>
    <s v="FootJoy"/>
    <s v="Dial"/>
    <x v="40"/>
    <s v="S2 R Eyestay S2-S Housing Dial A +220mm CS2 Lace"/>
    <x v="3"/>
    <n v="1510"/>
    <n v="4845"/>
    <n v="3.2086092715231787"/>
    <x v="1381"/>
  </r>
  <r>
    <x v="0"/>
    <s v="Athletic"/>
    <x v="1"/>
    <s v="FootJoy"/>
    <s v="Dial"/>
    <x v="40"/>
    <s v="S2 R Eyestay S2-S Housing Dial A +220mm CS2 Lace"/>
    <x v="3"/>
    <n v="1510"/>
    <n v="4845"/>
    <n v="3.2086092715231787"/>
    <x v="1381"/>
  </r>
  <r>
    <x v="0"/>
    <s v="Athletic"/>
    <x v="1"/>
    <s v="FootJoy"/>
    <s v="Dial"/>
    <x v="40"/>
    <s v="S2 R Eyestay S2-S Housing Dial A +220mm CS2 Lace"/>
    <x v="3"/>
    <n v="500"/>
    <n v="1615"/>
    <n v="3.23"/>
    <x v="1377"/>
  </r>
  <r>
    <x v="0"/>
    <s v="Athletic"/>
    <x v="1"/>
    <s v="FootJoy"/>
    <s v="Dial"/>
    <x v="40"/>
    <s v="S2 R Eyestay S2-S Housing Dial A +220mm CS2 Lace"/>
    <x v="3"/>
    <n v="500"/>
    <n v="1615"/>
    <n v="3.23"/>
    <x v="1377"/>
  </r>
  <r>
    <x v="0"/>
    <s v="Athletic"/>
    <x v="1"/>
    <s v="FootJoy"/>
    <s v="Dial"/>
    <x v="40"/>
    <s v="S2 R Eyestay S2-S Housing Dial A +220mm CS2 Lace"/>
    <x v="3"/>
    <n v="1005"/>
    <n v="3230"/>
    <n v="3.2139303482587063"/>
    <x v="1379"/>
  </r>
  <r>
    <x v="0"/>
    <s v="Athletic"/>
    <x v="1"/>
    <s v="FootJoy"/>
    <s v="Dial"/>
    <x v="40"/>
    <s v="S2 R Eyestay S2-S Housing Dial A +220mm CS2 Lace"/>
    <x v="0"/>
    <n v="500"/>
    <n v="1615"/>
    <n v="3.23"/>
    <x v="1377"/>
  </r>
  <r>
    <x v="0"/>
    <s v="Athletic"/>
    <x v="1"/>
    <s v="FootJoy"/>
    <s v="Dial"/>
    <x v="40"/>
    <s v="S2 R Eyestay S2-S Housing Dial A +220mm CS2 Lace"/>
    <x v="0"/>
    <n v="500"/>
    <n v="1615"/>
    <n v="3.23"/>
    <x v="1377"/>
  </r>
  <r>
    <x v="0"/>
    <s v="Athletic"/>
    <x v="1"/>
    <s v="FootJoy"/>
    <s v="Dial"/>
    <x v="40"/>
    <s v="S2 R Eyestay S2-S Housing Dial A +220mm CS2 Lace"/>
    <x v="0"/>
    <n v="5025"/>
    <n v="16150"/>
    <n v="3.2139303482587063"/>
    <x v="1379"/>
  </r>
  <r>
    <x v="0"/>
    <s v="Athletic"/>
    <x v="1"/>
    <s v="FootJoy"/>
    <s v="Dial"/>
    <x v="40"/>
    <s v="S2 R Eyestay S2-S Housing Dial A +220mm CS2 Lace"/>
    <x v="0"/>
    <n v="6535"/>
    <n v="20995"/>
    <n v="3.2127008416220351"/>
    <x v="1382"/>
  </r>
  <r>
    <x v="0"/>
    <s v="Athletic"/>
    <x v="1"/>
    <s v="FootJoy"/>
    <s v="Dial"/>
    <x v="40"/>
    <s v="S2 R Eyestay S2-S Housing Dial A +220mm CS2 Lace"/>
    <x v="0"/>
    <n v="3015"/>
    <n v="9690"/>
    <n v="3.2139303482587063"/>
    <x v="1379"/>
  </r>
  <r>
    <x v="0"/>
    <s v="Athletic"/>
    <x v="1"/>
    <s v="FootJoy"/>
    <s v="Dial"/>
    <x v="40"/>
    <s v="S2 R Eyestay S2-S Housing Dial A +220mm CS2 Lace"/>
    <x v="0"/>
    <n v="2515"/>
    <n v="8075"/>
    <n v="3.2107355864811131"/>
    <x v="1383"/>
  </r>
  <r>
    <x v="0"/>
    <s v="Athletic"/>
    <x v="1"/>
    <s v="FootJoy"/>
    <s v="Dial"/>
    <x v="40"/>
    <s v="S2 R Eyestay S2-S Housing Dial A +220mm CS2 Lace"/>
    <x v="0"/>
    <n v="8040"/>
    <n v="25840"/>
    <n v="3.2139303482587063"/>
    <x v="1379"/>
  </r>
  <r>
    <x v="1"/>
    <s v="Athletic"/>
    <x v="0"/>
    <s v="Ecco"/>
    <s v="Dial"/>
    <x v="8"/>
    <s v="L6 R Tongue Dial E"/>
    <x v="1"/>
    <n v="15"/>
    <n v="0"/>
    <n v="0"/>
    <x v="199"/>
  </r>
  <r>
    <x v="1"/>
    <s v="Athletic"/>
    <x v="1"/>
    <s v="Ecco"/>
    <s v="Dial"/>
    <x v="8"/>
    <s v="L6 R Tongue Dial E"/>
    <x v="1"/>
    <n v="0"/>
    <n v="0"/>
    <e v="#DIV/0!"/>
    <x v="255"/>
  </r>
  <r>
    <x v="1"/>
    <s v="Athletic"/>
    <x v="1"/>
    <s v="Ecco"/>
    <s v="Dial"/>
    <x v="9"/>
    <s v="L6 L Eyestay 20mm Dial K"/>
    <x v="1"/>
    <n v="10"/>
    <n v="0"/>
    <n v="0"/>
    <x v="199"/>
  </r>
  <r>
    <x v="2"/>
    <s v="Athletic"/>
    <x v="1"/>
    <s v="Callaway Golf Japan"/>
    <s v="Dial"/>
    <x v="29"/>
    <s v="L6 L Eyestay 20mm Dial A"/>
    <x v="1"/>
    <n v="1060"/>
    <n v="2593.5"/>
    <n v="2.4466981132075474"/>
    <x v="1388"/>
  </r>
  <r>
    <x v="2"/>
    <s v="Athletic"/>
    <x v="1"/>
    <s v="Callaway Golf Japan"/>
    <s v="Dial"/>
    <x v="29"/>
    <s v="L6 R Eyestay 20mm Dial A"/>
    <x v="1"/>
    <n v="1060"/>
    <n v="2593.5"/>
    <n v="2.4466981132075474"/>
    <x v="1388"/>
  </r>
  <r>
    <x v="2"/>
    <s v="Athletic"/>
    <x v="1"/>
    <s v="Bridgestone Golf"/>
    <s v="Dial"/>
    <x v="9"/>
    <s v="L6 L Eyestay 20mm Dial K"/>
    <x v="1"/>
    <n v="1235"/>
    <n v="2499"/>
    <n v="2.023481781376518"/>
    <x v="1389"/>
  </r>
  <r>
    <x v="2"/>
    <s v="Athletic"/>
    <x v="1"/>
    <s v="Bridgestone Golf"/>
    <s v="Dial"/>
    <x v="9"/>
    <s v="L6 L Eyestay 20mm Dial K"/>
    <x v="1"/>
    <n v="1235"/>
    <n v="2499"/>
    <n v="2.023481781376518"/>
    <x v="1389"/>
  </r>
  <r>
    <x v="2"/>
    <s v="Athletic"/>
    <x v="1"/>
    <s v="Bridgestone Golf"/>
    <s v="Dial"/>
    <x v="9"/>
    <s v="L6 R Eyestay 20mm Dial K"/>
    <x v="1"/>
    <n v="1235"/>
    <n v="2499"/>
    <n v="2.023481781376518"/>
    <x v="1389"/>
  </r>
  <r>
    <x v="2"/>
    <s v="Athletic"/>
    <x v="1"/>
    <s v="Bridgestone Golf"/>
    <s v="Dial"/>
    <x v="9"/>
    <s v="L6 R Eyestay 20mm Dial K"/>
    <x v="1"/>
    <n v="1235"/>
    <n v="2499"/>
    <n v="2.023481781376518"/>
    <x v="1389"/>
  </r>
  <r>
    <x v="0"/>
    <s v="Athletic"/>
    <x v="1"/>
    <s v="FootJoy"/>
    <s v="Dial"/>
    <x v="40"/>
    <s v="S2 R Eyestay S2-S Housing Dial A +220mm CS2 LaceLooped"/>
    <x v="4"/>
    <n v="1510"/>
    <n v="3915"/>
    <n v="2.5927152317880795"/>
    <x v="1386"/>
  </r>
  <r>
    <x v="0"/>
    <s v="Athletic"/>
    <x v="1"/>
    <s v="FootJoy"/>
    <s v="Dial"/>
    <x v="40"/>
    <s v="S2 R Eyestay S2-S Housing Dial A +220mm CS2 LaceLooped"/>
    <x v="4"/>
    <n v="500"/>
    <n v="1305"/>
    <n v="2.61"/>
    <x v="1387"/>
  </r>
  <r>
    <x v="0"/>
    <s v="Athletic"/>
    <x v="1"/>
    <s v="FootJoy"/>
    <s v="Guide"/>
    <x v="12"/>
    <s v="Lace Guide,  FormTX, 20mmBlack"/>
    <x v="4"/>
    <n v="3600"/>
    <n v="490"/>
    <n v="0.1361111111111111"/>
    <x v="1390"/>
  </r>
  <r>
    <x v="0"/>
    <s v="Athletic"/>
    <x v="1"/>
    <s v="FootJoy"/>
    <s v="Guide"/>
    <x v="12"/>
    <s v="Lace Guide,  FormTX, 20mmBlack"/>
    <x v="4"/>
    <n v="10000"/>
    <n v="1400"/>
    <n v="0.14000000000000001"/>
    <x v="106"/>
  </r>
  <r>
    <x v="0"/>
    <s v="Athletic"/>
    <x v="1"/>
    <s v="FootJoy"/>
    <s v="Guide"/>
    <x v="12"/>
    <s v="Lace Guide,  FormTX, 20mmBlack"/>
    <x v="4"/>
    <n v="2500"/>
    <n v="350"/>
    <n v="0.14000000000000001"/>
    <x v="106"/>
  </r>
  <r>
    <x v="0"/>
    <s v="Athletic"/>
    <x v="1"/>
    <s v="FootJoy"/>
    <s v="Guide"/>
    <x v="12"/>
    <s v="Lace Guide,  FormTX, 20mmBlack"/>
    <x v="4"/>
    <n v="5500"/>
    <n v="770"/>
    <n v="0.14000000000000001"/>
    <x v="106"/>
  </r>
  <r>
    <x v="0"/>
    <s v="Athletic"/>
    <x v="1"/>
    <s v="FootJoy"/>
    <s v="Guide"/>
    <x v="12"/>
    <s v="Lace Guide,  FormTX, 20mmBlack"/>
    <x v="4"/>
    <n v="2500"/>
    <n v="350"/>
    <n v="0.14000000000000001"/>
    <x v="106"/>
  </r>
  <r>
    <x v="0"/>
    <s v="Athletic"/>
    <x v="1"/>
    <s v="FootJoy"/>
    <s v="Guide"/>
    <x v="12"/>
    <s v="Lace Guide,  FormTX, 20mmBlack"/>
    <x v="4"/>
    <n v="32500"/>
    <n v="4550"/>
    <n v="0.14000000000000001"/>
    <x v="106"/>
  </r>
  <r>
    <x v="0"/>
    <s v="Athletic"/>
    <x v="1"/>
    <s v="FootJoy"/>
    <s v="Guide"/>
    <x v="12"/>
    <s v="Lace Guide,  FormTX, 20mmBlack"/>
    <x v="4"/>
    <n v="38500"/>
    <n v="5390"/>
    <n v="0.14000000000000001"/>
    <x v="106"/>
  </r>
  <r>
    <x v="0"/>
    <s v="Athletic"/>
    <x v="1"/>
    <s v="FootJoy"/>
    <s v="Guide"/>
    <x v="12"/>
    <s v="Lace Guide,  FormTX, 20mmBlack"/>
    <x v="2"/>
    <n v="10000"/>
    <n v="1400"/>
    <n v="0.14000000000000001"/>
    <x v="106"/>
  </r>
  <r>
    <x v="0"/>
    <s v="Athletic"/>
    <x v="1"/>
    <s v="FootJoy"/>
    <s v="Guide"/>
    <x v="12"/>
    <s v="Lace Guide,  FormTX, 20mmBlack"/>
    <x v="2"/>
    <n v="5500"/>
    <n v="770"/>
    <n v="0.14000000000000001"/>
    <x v="106"/>
  </r>
  <r>
    <x v="0"/>
    <s v="Athletic"/>
    <x v="1"/>
    <s v="FootJoy"/>
    <s v="Guide"/>
    <x v="12"/>
    <s v="Lace Guide,  FormTX, 20mmBlack"/>
    <x v="2"/>
    <n v="1000"/>
    <n v="140"/>
    <n v="0.14000000000000001"/>
    <x v="106"/>
  </r>
  <r>
    <x v="0"/>
    <s v="Athletic"/>
    <x v="1"/>
    <s v="FootJoy"/>
    <s v="Guide"/>
    <x v="12"/>
    <s v="Lace Guide,  FormTX, 20mmBlack"/>
    <x v="2"/>
    <n v="35000"/>
    <n v="4900"/>
    <n v="0.14000000000000001"/>
    <x v="106"/>
  </r>
  <r>
    <x v="0"/>
    <s v="Athletic"/>
    <x v="1"/>
    <s v="FootJoy"/>
    <s v="Guide"/>
    <x v="12"/>
    <s v="Lace Guide,  FormTX, 20mmBlack"/>
    <x v="2"/>
    <n v="8500"/>
    <n v="1190"/>
    <n v="0.14000000000000001"/>
    <x v="106"/>
  </r>
  <r>
    <x v="0"/>
    <s v="Athletic"/>
    <x v="1"/>
    <s v="FootJoy"/>
    <s v="Guide"/>
    <x v="12"/>
    <s v="Lace Guide,  FormTX, 20mmBlack"/>
    <x v="2"/>
    <n v="17500"/>
    <n v="2450"/>
    <n v="0.14000000000000001"/>
    <x v="106"/>
  </r>
  <r>
    <x v="0"/>
    <s v="Athletic"/>
    <x v="1"/>
    <s v="FootJoy"/>
    <s v="Guide"/>
    <x v="12"/>
    <s v="Lace Guide,  FormTX, 20mmBlack"/>
    <x v="2"/>
    <n v="29500"/>
    <n v="4130"/>
    <n v="0.14000000000000001"/>
    <x v="106"/>
  </r>
  <r>
    <x v="0"/>
    <s v="Athletic"/>
    <x v="1"/>
    <s v="FootJoy"/>
    <s v="Guide"/>
    <x v="12"/>
    <s v="Lace Guide,  FormTX, 20mmBlack"/>
    <x v="2"/>
    <n v="28000"/>
    <n v="3920"/>
    <n v="0.14000000000000001"/>
    <x v="106"/>
  </r>
  <r>
    <x v="0"/>
    <s v="Athletic"/>
    <x v="1"/>
    <s v="FootJoy"/>
    <s v="Guide"/>
    <x v="12"/>
    <s v="Lace Guide,  FormTX, 20mmBlack"/>
    <x v="2"/>
    <n v="17000"/>
    <n v="2380"/>
    <n v="0.14000000000000001"/>
    <x v="106"/>
  </r>
  <r>
    <x v="0"/>
    <s v="Athletic"/>
    <x v="1"/>
    <s v="FootJoy"/>
    <s v="Guide"/>
    <x v="12"/>
    <s v="Lace Guide,  FormTX, 20mmBlack"/>
    <x v="2"/>
    <n v="25000"/>
    <n v="3500"/>
    <n v="0.14000000000000001"/>
    <x v="106"/>
  </r>
  <r>
    <x v="0"/>
    <s v="Athletic"/>
    <x v="1"/>
    <s v="FootJoy"/>
    <s v="Guide"/>
    <x v="12"/>
    <s v="Lace Guide,  FormTX, 20mmBlack"/>
    <x v="2"/>
    <n v="17000"/>
    <n v="2380"/>
    <n v="0.14000000000000001"/>
    <x v="106"/>
  </r>
  <r>
    <x v="0"/>
    <s v="Athletic"/>
    <x v="1"/>
    <s v="FootJoy"/>
    <s v="Guide"/>
    <x v="12"/>
    <s v="Lace Guide,  FormTX, 20mmBlack"/>
    <x v="3"/>
    <n v="2500"/>
    <n v="350"/>
    <n v="0.14000000000000001"/>
    <x v="106"/>
  </r>
  <r>
    <x v="0"/>
    <s v="Athletic"/>
    <x v="1"/>
    <s v="FootJoy"/>
    <s v="Guide"/>
    <x v="12"/>
    <s v="Lace Guide,  FormTX, 20mmBlack"/>
    <x v="3"/>
    <n v="2000"/>
    <n v="280"/>
    <n v="0.14000000000000001"/>
    <x v="106"/>
  </r>
  <r>
    <x v="0"/>
    <s v="Athletic"/>
    <x v="1"/>
    <s v="FootJoy"/>
    <s v="Guide"/>
    <x v="12"/>
    <s v="Lace Guide,  FormTX, 20mmBlack"/>
    <x v="3"/>
    <n v="1000"/>
    <n v="140"/>
    <n v="0.14000000000000001"/>
    <x v="106"/>
  </r>
  <r>
    <x v="0"/>
    <s v="Athletic"/>
    <x v="1"/>
    <s v="FootJoy"/>
    <s v="Guide"/>
    <x v="12"/>
    <s v="Lace Guide,  FormTX, 20mmBlack"/>
    <x v="3"/>
    <n v="3000"/>
    <n v="420"/>
    <n v="0.14000000000000001"/>
    <x v="106"/>
  </r>
  <r>
    <x v="0"/>
    <s v="Athletic"/>
    <x v="1"/>
    <s v="FootJoy"/>
    <s v="Guide"/>
    <x v="12"/>
    <s v="Lace Guide,  FormTX, 20mmBlack"/>
    <x v="3"/>
    <n v="12000"/>
    <n v="1680"/>
    <n v="0.14000000000000001"/>
    <x v="106"/>
  </r>
  <r>
    <x v="0"/>
    <s v="Athletic"/>
    <x v="1"/>
    <s v="FootJoy"/>
    <s v="Guide"/>
    <x v="12"/>
    <s v="Lace Guide,  FormTX, 20mmBlack"/>
    <x v="3"/>
    <n v="31000"/>
    <n v="4340"/>
    <n v="0.14000000000000001"/>
    <x v="106"/>
  </r>
  <r>
    <x v="0"/>
    <s v="Athletic"/>
    <x v="1"/>
    <s v="FootJoy"/>
    <s v="Guide"/>
    <x v="12"/>
    <s v="Lace Guide,  FormTX, 20mmBlack"/>
    <x v="3"/>
    <n v="38000"/>
    <n v="5320"/>
    <n v="0.14000000000000001"/>
    <x v="106"/>
  </r>
  <r>
    <x v="0"/>
    <s v="Athletic"/>
    <x v="1"/>
    <s v="FootJoy"/>
    <s v="Guide"/>
    <x v="12"/>
    <s v="Lace Guide,  FormTX, 20mmBlack"/>
    <x v="3"/>
    <n v="19000"/>
    <n v="2660"/>
    <n v="0.14000000000000001"/>
    <x v="106"/>
  </r>
  <r>
    <x v="0"/>
    <s v="Athletic"/>
    <x v="1"/>
    <s v="FootJoy"/>
    <s v="Guide"/>
    <x v="12"/>
    <s v="Lace Guide,  FormTX, 20mmBlack"/>
    <x v="0"/>
    <n v="6500"/>
    <n v="910"/>
    <n v="0.14000000000000001"/>
    <x v="106"/>
  </r>
  <r>
    <x v="0"/>
    <s v="Athletic"/>
    <x v="1"/>
    <s v="FootJoy"/>
    <s v="Guide"/>
    <x v="12"/>
    <s v="Lace Guide,  FormTX, 20mmBlack"/>
    <x v="0"/>
    <n v="9000"/>
    <n v="1260"/>
    <n v="0.14000000000000001"/>
    <x v="106"/>
  </r>
  <r>
    <x v="0"/>
    <s v="Athletic"/>
    <x v="1"/>
    <s v="FootJoy"/>
    <s v="Guide"/>
    <x v="12"/>
    <s v="Lace Guide,  FormTX, 20mmBlack"/>
    <x v="0"/>
    <n v="8000"/>
    <n v="1120"/>
    <n v="0.14000000000000001"/>
    <x v="106"/>
  </r>
  <r>
    <x v="0"/>
    <s v="Athletic"/>
    <x v="1"/>
    <s v="FootJoy"/>
    <s v="Guide"/>
    <x v="12"/>
    <s v="Lace Guide,  FormTX, 20mmBlack"/>
    <x v="0"/>
    <n v="12500"/>
    <n v="1750"/>
    <n v="0.14000000000000001"/>
    <x v="106"/>
  </r>
  <r>
    <x v="0"/>
    <s v="Athletic"/>
    <x v="1"/>
    <s v="FootJoy"/>
    <s v="Guide"/>
    <x v="12"/>
    <s v="Lace Guide,  FormTX, 20mmBlack"/>
    <x v="0"/>
    <n v="18500"/>
    <n v="2590"/>
    <n v="0.14000000000000001"/>
    <x v="106"/>
  </r>
  <r>
    <x v="0"/>
    <s v="Athletic"/>
    <x v="1"/>
    <s v="FootJoy"/>
    <s v="Guide"/>
    <x v="12"/>
    <s v="Lace Guide,  FormTX, 20mmBlack"/>
    <x v="0"/>
    <n v="11500"/>
    <n v="1610"/>
    <n v="0.14000000000000001"/>
    <x v="106"/>
  </r>
  <r>
    <x v="0"/>
    <s v="Athletic"/>
    <x v="1"/>
    <s v="FootJoy"/>
    <s v="Guide"/>
    <x v="12"/>
    <s v="Lace Guide,  FormTX, 20mmBlack"/>
    <x v="0"/>
    <n v="5500"/>
    <n v="770"/>
    <n v="0.14000000000000001"/>
    <x v="106"/>
  </r>
  <r>
    <x v="0"/>
    <s v="Athletic"/>
    <x v="1"/>
    <s v="FootJoy"/>
    <s v="Guide"/>
    <x v="12"/>
    <s v="Lace Guide,  FormTX, 20mmBlack"/>
    <x v="0"/>
    <n v="12000"/>
    <n v="1680"/>
    <n v="0.14000000000000001"/>
    <x v="106"/>
  </r>
  <r>
    <x v="0"/>
    <s v="Athletic"/>
    <x v="1"/>
    <s v="FootJoy"/>
    <s v="Guide"/>
    <x v="12"/>
    <s v="Lace Guide,  FormTX, 20mmBlack"/>
    <x v="0"/>
    <n v="1000"/>
    <n v="140"/>
    <n v="0.14000000000000001"/>
    <x v="106"/>
  </r>
  <r>
    <x v="0"/>
    <s v="Athletic"/>
    <x v="1"/>
    <s v="FootJoy"/>
    <s v="Guide"/>
    <x v="12"/>
    <s v="Lace Guide,  FormTX, 20mmBlack"/>
    <x v="0"/>
    <n v="9500"/>
    <n v="1330"/>
    <n v="0.14000000000000001"/>
    <x v="106"/>
  </r>
  <r>
    <x v="0"/>
    <s v="Athletic"/>
    <x v="1"/>
    <s v="FootJoy"/>
    <s v="Guide"/>
    <x v="12"/>
    <s v="Lace Guide,  FormTX, 20mmBlack"/>
    <x v="0"/>
    <n v="3500"/>
    <n v="490"/>
    <n v="0.14000000000000001"/>
    <x v="106"/>
  </r>
  <r>
    <x v="0"/>
    <s v="Athletic"/>
    <x v="1"/>
    <s v="FootJoy"/>
    <s v="Guide"/>
    <x v="12"/>
    <s v="Lace Guide,  FormTX, 20mmBlack"/>
    <x v="0"/>
    <n v="8500"/>
    <n v="1190"/>
    <n v="0.14000000000000001"/>
    <x v="106"/>
  </r>
  <r>
    <x v="2"/>
    <s v="Athletic"/>
    <x v="1"/>
    <s v="Callaway Golf Japan"/>
    <s v="Dial"/>
    <x v="29"/>
    <s v="L6 L Eyestay 20mm Dial A"/>
    <x v="1"/>
    <n v="1005"/>
    <n v="2490"/>
    <n v="2.4776119402985075"/>
    <x v="1391"/>
  </r>
  <r>
    <x v="2"/>
    <s v="Athletic"/>
    <x v="1"/>
    <s v="Callaway Golf Japan"/>
    <s v="Dial"/>
    <x v="29"/>
    <s v="L6 R Eyestay 20mm Dial A"/>
    <x v="1"/>
    <n v="1005"/>
    <n v="2490"/>
    <n v="2.4776119402985075"/>
    <x v="1391"/>
  </r>
  <r>
    <x v="2"/>
    <s v="Athletic"/>
    <x v="1"/>
    <s v="Bridgestone Golf"/>
    <s v="Dial"/>
    <x v="9"/>
    <s v="L6 L Eyestay 20mm Dial K"/>
    <x v="1"/>
    <n v="1225"/>
    <n v="2474.5"/>
    <n v="2.02"/>
    <x v="1392"/>
  </r>
  <r>
    <x v="2"/>
    <s v="Athletic"/>
    <x v="1"/>
    <s v="Bridgestone Golf"/>
    <s v="Dial"/>
    <x v="9"/>
    <s v="L6 R Eyestay 20mm Dial K"/>
    <x v="1"/>
    <n v="1225"/>
    <n v="2474.5"/>
    <n v="2.02"/>
    <x v="1392"/>
  </r>
  <r>
    <x v="2"/>
    <s v="Athletic"/>
    <x v="0"/>
    <s v="Prospecs"/>
    <s v="Dial"/>
    <x v="1"/>
    <s v="L6 R Eyestay 20mm Dial S1"/>
    <x v="1"/>
    <n v="2010"/>
    <n v="2340"/>
    <n v="1.164179104477612"/>
    <x v="1056"/>
  </r>
  <r>
    <x v="2"/>
    <s v="Athletic"/>
    <x v="1"/>
    <s v="Asics"/>
    <s v="Dial"/>
    <x v="8"/>
    <s v="L6 R Eyestay 20mm Dial E"/>
    <x v="1"/>
    <n v="1660"/>
    <n v="2211"/>
    <n v="1.3319277108433736"/>
    <x v="1393"/>
  </r>
  <r>
    <x v="2"/>
    <s v="Athletic"/>
    <x v="0"/>
    <s v="Anta"/>
    <s v="Dial"/>
    <x v="34"/>
    <s v="L6 R Tongue Dial M Habu"/>
    <x v="1"/>
    <n v="2515"/>
    <n v="2196.4899583861002"/>
    <n v="0.87335584826485091"/>
    <x v="1394"/>
  </r>
  <r>
    <x v="0"/>
    <s v="Athletic"/>
    <x v="1"/>
    <s v="FootJoy"/>
    <s v="Guide"/>
    <x v="12"/>
    <s v="Lace Guide,  FormTX, 25mm"/>
    <x v="3"/>
    <n v="1000"/>
    <n v="140"/>
    <n v="0.14000000000000001"/>
    <x v="106"/>
  </r>
  <r>
    <x v="0"/>
    <s v="Athletic"/>
    <x v="1"/>
    <s v="FootJoy"/>
    <s v="Guide"/>
    <x v="12"/>
    <s v="Lace Guide,  FormTX, 25mm"/>
    <x v="3"/>
    <n v="14000"/>
    <n v="1960"/>
    <n v="0.14000000000000001"/>
    <x v="106"/>
  </r>
  <r>
    <x v="0"/>
    <s v="Athletic"/>
    <x v="1"/>
    <s v="FootJoy"/>
    <s v="Guide"/>
    <x v="12"/>
    <s v="Lace Guide,  FormTX, 25mm"/>
    <x v="3"/>
    <n v="19500"/>
    <n v="2730"/>
    <n v="0.14000000000000001"/>
    <x v="106"/>
  </r>
  <r>
    <x v="0"/>
    <s v="Athletic"/>
    <x v="1"/>
    <s v="FootJoy"/>
    <s v="Guide"/>
    <x v="12"/>
    <s v="Lace Guide,  FormTX, 25mm"/>
    <x v="3"/>
    <n v="19500"/>
    <n v="2730"/>
    <n v="0.14000000000000001"/>
    <x v="106"/>
  </r>
  <r>
    <x v="0"/>
    <s v="Athletic"/>
    <x v="1"/>
    <s v="FootJoy"/>
    <s v="Guide"/>
    <x v="12"/>
    <s v="Lace Guide,  FormTX, 25mm"/>
    <x v="3"/>
    <n v="23000"/>
    <n v="3220"/>
    <n v="0.14000000000000001"/>
    <x v="106"/>
  </r>
  <r>
    <x v="0"/>
    <s v="Athletic"/>
    <x v="1"/>
    <s v="FootJoy"/>
    <s v="Guide"/>
    <x v="12"/>
    <s v="Lace Guide,  FormTX, 25mm"/>
    <x v="3"/>
    <n v="55500"/>
    <n v="7770"/>
    <n v="0.14000000000000001"/>
    <x v="106"/>
  </r>
  <r>
    <x v="0"/>
    <s v="Athletic"/>
    <x v="1"/>
    <s v="FootJoy"/>
    <s v="Guide"/>
    <x v="12"/>
    <s v="Lace Guide,  FormTX, 25mm"/>
    <x v="3"/>
    <n v="23500"/>
    <n v="3290"/>
    <n v="0.14000000000000001"/>
    <x v="106"/>
  </r>
  <r>
    <x v="0"/>
    <s v="Athletic"/>
    <x v="1"/>
    <s v="FootJoy"/>
    <s v="Guide"/>
    <x v="12"/>
    <s v="Lace Guide,  FormTX, 25mm"/>
    <x v="3"/>
    <n v="11000"/>
    <n v="1540"/>
    <n v="0.14000000000000001"/>
    <x v="106"/>
  </r>
  <r>
    <x v="0"/>
    <s v="Athletic"/>
    <x v="1"/>
    <s v="FootJoy"/>
    <s v="Guide"/>
    <x v="12"/>
    <s v="Lace Guide,  FormTX, 25mm"/>
    <x v="0"/>
    <n v="12000"/>
    <n v="1680"/>
    <n v="0.14000000000000001"/>
    <x v="106"/>
  </r>
  <r>
    <x v="0"/>
    <s v="Athletic"/>
    <x v="1"/>
    <s v="FootJoy"/>
    <s v="Guide"/>
    <x v="12"/>
    <s v="Lace Guide,  FormTX, 25mm"/>
    <x v="0"/>
    <n v="8000"/>
    <n v="1120"/>
    <n v="0.14000000000000001"/>
    <x v="106"/>
  </r>
  <r>
    <x v="0"/>
    <s v="Athletic"/>
    <x v="1"/>
    <s v="FootJoy"/>
    <s v="Guide"/>
    <x v="12"/>
    <s v="Lace Guide,  FormTX, 25mm"/>
    <x v="0"/>
    <n v="18500"/>
    <n v="2590"/>
    <n v="0.14000000000000001"/>
    <x v="106"/>
  </r>
  <r>
    <x v="0"/>
    <s v="Athletic"/>
    <x v="1"/>
    <s v="FootJoy"/>
    <s v="Guide"/>
    <x v="12"/>
    <s v="Lace Guide,  FormTX, 25mm"/>
    <x v="0"/>
    <n v="14500"/>
    <n v="2030"/>
    <n v="0.14000000000000001"/>
    <x v="106"/>
  </r>
  <r>
    <x v="0"/>
    <s v="Athletic"/>
    <x v="1"/>
    <s v="FootJoy"/>
    <s v="Guide"/>
    <x v="12"/>
    <s v="Lace Guide,  FormTX, 25mm"/>
    <x v="0"/>
    <n v="45000"/>
    <n v="6300"/>
    <n v="0.14000000000000001"/>
    <x v="106"/>
  </r>
  <r>
    <x v="0"/>
    <s v="Athletic"/>
    <x v="1"/>
    <s v="FootJoy"/>
    <s v="Guide"/>
    <x v="12"/>
    <s v="Lace Guide,  FormTX, 25mm"/>
    <x v="0"/>
    <n v="49500"/>
    <n v="6930"/>
    <n v="0.14000000000000001"/>
    <x v="106"/>
  </r>
  <r>
    <x v="0"/>
    <s v="Athletic"/>
    <x v="1"/>
    <s v="FootJoy"/>
    <s v="Guide"/>
    <x v="12"/>
    <s v="Lace Guide,  FormTX, 25mm"/>
    <x v="0"/>
    <n v="17000"/>
    <n v="2380"/>
    <n v="0.14000000000000001"/>
    <x v="106"/>
  </r>
  <r>
    <x v="0"/>
    <s v="Athletic"/>
    <x v="1"/>
    <s v="FootJoy"/>
    <s v="Guide"/>
    <x v="12"/>
    <s v="Lace Guide,  FormTX, 25mm"/>
    <x v="0"/>
    <n v="40500"/>
    <n v="5670"/>
    <n v="0.14000000000000001"/>
    <x v="106"/>
  </r>
  <r>
    <x v="0"/>
    <s v="Athletic"/>
    <x v="1"/>
    <s v="FootJoy"/>
    <s v="Guide"/>
    <x v="12"/>
    <s v="Lace Guide,  FormTX, 25mm"/>
    <x v="0"/>
    <n v="20000"/>
    <n v="2800"/>
    <n v="0.14000000000000001"/>
    <x v="106"/>
  </r>
  <r>
    <x v="0"/>
    <s v="Athletic"/>
    <x v="1"/>
    <s v="FootJoy"/>
    <s v="Guide"/>
    <x v="12"/>
    <s v="Lace Guide,  FormTX, 25mm"/>
    <x v="0"/>
    <n v="4000"/>
    <n v="560"/>
    <n v="0.14000000000000001"/>
    <x v="106"/>
  </r>
  <r>
    <x v="0"/>
    <s v="Athletic"/>
    <x v="1"/>
    <s v="FootJoy"/>
    <s v="Guide"/>
    <x v="12"/>
    <s v="Lace Guide,  FormTX, 25mm"/>
    <x v="0"/>
    <n v="2000"/>
    <n v="280"/>
    <n v="0.14000000000000001"/>
    <x v="106"/>
  </r>
  <r>
    <x v="0"/>
    <s v="Athletic"/>
    <x v="1"/>
    <s v="FootJoy"/>
    <s v="Guide"/>
    <x v="12"/>
    <s v="Lace Guide,  FormTX, 25mm"/>
    <x v="0"/>
    <n v="4500"/>
    <n v="630"/>
    <n v="0.14000000000000001"/>
    <x v="106"/>
  </r>
  <r>
    <x v="2"/>
    <s v="Athletic"/>
    <x v="1"/>
    <s v="Asics"/>
    <s v="Dial"/>
    <x v="8"/>
    <s v="L6 L Eyestay 20mm Dial E"/>
    <x v="1"/>
    <n v="1610"/>
    <n v="2192"/>
    <n v="1.3614906832298137"/>
    <x v="1225"/>
  </r>
  <r>
    <x v="2"/>
    <s v="Athletic"/>
    <x v="1"/>
    <s v="Asics"/>
    <s v="Dial"/>
    <x v="8"/>
    <s v="L6 R Eyestay 20mm Dial E"/>
    <x v="1"/>
    <n v="1610"/>
    <n v="2192"/>
    <n v="1.3614906832298137"/>
    <x v="1225"/>
  </r>
  <r>
    <x v="2"/>
    <s v="Athletic"/>
    <x v="0"/>
    <s v="Anta"/>
    <s v="Dial"/>
    <x v="34"/>
    <s v="L6 R Tongue Dial M Habu"/>
    <x v="1"/>
    <n v="2515"/>
    <n v="2146.3640143311"/>
    <n v="0.85342505540003977"/>
    <x v="1395"/>
  </r>
  <r>
    <x v="2"/>
    <s v="Athletic"/>
    <x v="1"/>
    <s v="Asics"/>
    <s v="Dial"/>
    <x v="8"/>
    <s v="L6 L Eyestay 20mm Dial E"/>
    <x v="1"/>
    <n v="1610"/>
    <n v="2144"/>
    <n v="1.3316770186335403"/>
    <x v="1396"/>
  </r>
  <r>
    <x v="2"/>
    <s v="Athletic"/>
    <x v="1"/>
    <s v="Asics"/>
    <s v="Dial"/>
    <x v="7"/>
    <s v="Li2 L Eyestay Dial C"/>
    <x v="1"/>
    <n v="775"/>
    <n v="2123.5"/>
    <n v="2.74"/>
    <x v="1397"/>
  </r>
  <r>
    <x v="0"/>
    <s v="Athletic"/>
    <x v="1"/>
    <s v="FootJoy"/>
    <s v="Guide"/>
    <x v="12"/>
    <s v="Lace Guide,  FormTX, 25mm"/>
    <x v="3"/>
    <n v="1000"/>
    <n v="140"/>
    <n v="0.14000000000000001"/>
    <x v="106"/>
  </r>
  <r>
    <x v="0"/>
    <s v="Athletic"/>
    <x v="1"/>
    <s v="FootJoy"/>
    <s v="Guide"/>
    <x v="12"/>
    <s v="Lace Guide,  FormTX, 25mm"/>
    <x v="3"/>
    <n v="23500"/>
    <n v="3290"/>
    <n v="0.14000000000000001"/>
    <x v="106"/>
  </r>
  <r>
    <x v="0"/>
    <s v="Athletic"/>
    <x v="1"/>
    <s v="FootJoy"/>
    <s v="Guide"/>
    <x v="12"/>
    <s v="Lace Guide,  FormTX, 25mm"/>
    <x v="3"/>
    <n v="39500"/>
    <n v="5530"/>
    <n v="0.14000000000000001"/>
    <x v="106"/>
  </r>
  <r>
    <x v="0"/>
    <s v="Athletic"/>
    <x v="1"/>
    <s v="FootJoy"/>
    <s v="Guide"/>
    <x v="12"/>
    <s v="Lace Guide,  FormTX, 25mm"/>
    <x v="3"/>
    <n v="27500"/>
    <n v="3850"/>
    <n v="0.14000000000000001"/>
    <x v="106"/>
  </r>
  <r>
    <x v="0"/>
    <s v="Athletic"/>
    <x v="1"/>
    <s v="FootJoy"/>
    <s v="Guide"/>
    <x v="12"/>
    <s v="Lace Guide,  FormTX, 25mm"/>
    <x v="3"/>
    <n v="42000"/>
    <n v="5880"/>
    <n v="0.14000000000000001"/>
    <x v="106"/>
  </r>
  <r>
    <x v="0"/>
    <s v="Athletic"/>
    <x v="1"/>
    <s v="FootJoy"/>
    <s v="Guide"/>
    <x v="12"/>
    <s v="Lace Guide,  FormTX, 25mm"/>
    <x v="3"/>
    <n v="24000"/>
    <n v="3360"/>
    <n v="0.14000000000000001"/>
    <x v="106"/>
  </r>
  <r>
    <x v="0"/>
    <s v="Athletic"/>
    <x v="1"/>
    <s v="FootJoy"/>
    <s v="Guide"/>
    <x v="12"/>
    <s v="Lace Guide,  FormTX, 25mm"/>
    <x v="3"/>
    <n v="12500"/>
    <n v="1750"/>
    <n v="0.14000000000000001"/>
    <x v="106"/>
  </r>
  <r>
    <x v="0"/>
    <s v="Athletic"/>
    <x v="1"/>
    <s v="FootJoy"/>
    <s v="Guide"/>
    <x v="12"/>
    <s v="Lace Guide,  FormTX, 25mm"/>
    <x v="0"/>
    <n v="11500"/>
    <n v="1610"/>
    <n v="0.14000000000000001"/>
    <x v="106"/>
  </r>
  <r>
    <x v="0"/>
    <s v="Athletic"/>
    <x v="1"/>
    <s v="FootJoy"/>
    <s v="Guide"/>
    <x v="12"/>
    <s v="Lace Guide,  FormTX, 25mm"/>
    <x v="0"/>
    <n v="8500"/>
    <n v="1190"/>
    <n v="0.14000000000000001"/>
    <x v="106"/>
  </r>
  <r>
    <x v="0"/>
    <s v="Athletic"/>
    <x v="1"/>
    <s v="FootJoy"/>
    <s v="Guide"/>
    <x v="12"/>
    <s v="Lace Guide,  FormTX, 25mm"/>
    <x v="0"/>
    <n v="35500"/>
    <n v="4970"/>
    <n v="0.14000000000000001"/>
    <x v="106"/>
  </r>
  <r>
    <x v="0"/>
    <s v="Athletic"/>
    <x v="1"/>
    <s v="FootJoy"/>
    <s v="Guide"/>
    <x v="12"/>
    <s v="Lace Guide,  FormTX, 25mm"/>
    <x v="0"/>
    <n v="27500"/>
    <n v="3850"/>
    <n v="0.14000000000000001"/>
    <x v="106"/>
  </r>
  <r>
    <x v="0"/>
    <s v="Athletic"/>
    <x v="1"/>
    <s v="FootJoy"/>
    <s v="Guide"/>
    <x v="12"/>
    <s v="Lace Guide,  FormTX, 25mm"/>
    <x v="0"/>
    <n v="82500"/>
    <n v="11550"/>
    <n v="0.14000000000000001"/>
    <x v="106"/>
  </r>
  <r>
    <x v="0"/>
    <s v="Athletic"/>
    <x v="1"/>
    <s v="FootJoy"/>
    <s v="Guide"/>
    <x v="12"/>
    <s v="Lace Guide,  FormTX, 25mm"/>
    <x v="0"/>
    <n v="58000"/>
    <n v="8120"/>
    <n v="0.14000000000000001"/>
    <x v="106"/>
  </r>
  <r>
    <x v="0"/>
    <s v="Athletic"/>
    <x v="1"/>
    <s v="FootJoy"/>
    <s v="Guide"/>
    <x v="12"/>
    <s v="Lace Guide,  FormTX, 25mm"/>
    <x v="0"/>
    <n v="34000"/>
    <n v="4760"/>
    <n v="0.14000000000000001"/>
    <x v="106"/>
  </r>
  <r>
    <x v="0"/>
    <s v="Athletic"/>
    <x v="1"/>
    <s v="FootJoy"/>
    <s v="Guide"/>
    <x v="12"/>
    <s v="Lace Guide,  FormTX, 25mm"/>
    <x v="0"/>
    <n v="57000"/>
    <n v="7980"/>
    <n v="0.14000000000000001"/>
    <x v="106"/>
  </r>
  <r>
    <x v="0"/>
    <s v="Athletic"/>
    <x v="1"/>
    <s v="FootJoy"/>
    <s v="Guide"/>
    <x v="12"/>
    <s v="Lace Guide,  FormTX, 25mm"/>
    <x v="0"/>
    <n v="43500"/>
    <n v="6090"/>
    <n v="0.14000000000000001"/>
    <x v="106"/>
  </r>
  <r>
    <x v="0"/>
    <s v="Athletic"/>
    <x v="1"/>
    <s v="FootJoy"/>
    <s v="Guide"/>
    <x v="12"/>
    <s v="Lace Guide,  FormTX, 25mm"/>
    <x v="0"/>
    <n v="12000"/>
    <n v="1680"/>
    <n v="0.14000000000000001"/>
    <x v="106"/>
  </r>
  <r>
    <x v="0"/>
    <s v="Athletic"/>
    <x v="1"/>
    <s v="FootJoy"/>
    <s v="Guide"/>
    <x v="12"/>
    <s v="Lace Guide,  FormTX, 25mm"/>
    <x v="0"/>
    <n v="8500"/>
    <n v="1190"/>
    <n v="0.14000000000000001"/>
    <x v="106"/>
  </r>
  <r>
    <x v="0"/>
    <s v="Athletic"/>
    <x v="1"/>
    <s v="FootJoy"/>
    <s v="Guide"/>
    <x v="12"/>
    <s v="Lace Guide,  FormTX, 25mm"/>
    <x v="0"/>
    <n v="14000"/>
    <n v="1960"/>
    <n v="0.14000000000000001"/>
    <x v="106"/>
  </r>
  <r>
    <x v="2"/>
    <s v="Athletic"/>
    <x v="1"/>
    <s v="Asics"/>
    <s v="Dial"/>
    <x v="7"/>
    <s v="Li2 R Eyestay Dial C"/>
    <x v="1"/>
    <n v="775"/>
    <n v="2123.5"/>
    <n v="2.74"/>
    <x v="1397"/>
  </r>
  <r>
    <x v="2"/>
    <s v="Athletic"/>
    <x v="1"/>
    <s v="Bridgestone Golf"/>
    <s v="Dial"/>
    <x v="8"/>
    <s v="L6 L Eyestay 20mm Dial E"/>
    <x v="1"/>
    <n v="1550"/>
    <n v="2073.75"/>
    <n v="1.3379032258064516"/>
    <x v="1398"/>
  </r>
  <r>
    <x v="2"/>
    <s v="Athletic"/>
    <x v="1"/>
    <s v="Bridgestone Golf"/>
    <s v="Dial"/>
    <x v="8"/>
    <s v="L6 R Eyestay 20mm Dial E"/>
    <x v="1"/>
    <n v="1550"/>
    <n v="2073.75"/>
    <n v="1.3379032258064516"/>
    <x v="1398"/>
  </r>
  <r>
    <x v="2"/>
    <s v="Athletic"/>
    <x v="1"/>
    <s v="Asics"/>
    <s v="Dial"/>
    <x v="8"/>
    <s v="L6 L Eyestay 20mm Dial E"/>
    <x v="1"/>
    <n v="1510"/>
    <n v="2055"/>
    <n v="1.3609271523178808"/>
    <x v="1399"/>
  </r>
  <r>
    <x v="2"/>
    <s v="Athletic"/>
    <x v="1"/>
    <s v="Asics"/>
    <s v="Dial"/>
    <x v="8"/>
    <s v="L6 L Eyestay 20mm Dial E"/>
    <x v="1"/>
    <n v="1510"/>
    <n v="2055"/>
    <n v="1.3609271523178808"/>
    <x v="1399"/>
  </r>
  <r>
    <x v="2"/>
    <s v="Athletic"/>
    <x v="1"/>
    <s v="Asics"/>
    <s v="Dial"/>
    <x v="8"/>
    <s v="L6 R Eyestay 20mm Dial E"/>
    <x v="1"/>
    <n v="1510"/>
    <n v="2055"/>
    <n v="1.3609271523178808"/>
    <x v="1399"/>
  </r>
  <r>
    <x v="2"/>
    <s v="Athletic"/>
    <x v="1"/>
    <s v="Asics"/>
    <s v="Dial"/>
    <x v="8"/>
    <s v="L6 R Eyestay 20mm Dial E"/>
    <x v="1"/>
    <n v="1510"/>
    <n v="2055"/>
    <n v="1.3609271523178808"/>
    <x v="1399"/>
  </r>
  <r>
    <x v="2"/>
    <s v="Athletic"/>
    <x v="1"/>
    <s v="Bridgestone Golf"/>
    <s v="Dial"/>
    <x v="31"/>
    <s v="L6 L Eyestay 20mm Dial D"/>
    <x v="1"/>
    <n v="900"/>
    <n v="2016"/>
    <n v="2.2400000000000002"/>
    <x v="1400"/>
  </r>
  <r>
    <x v="2"/>
    <s v="Athletic"/>
    <x v="1"/>
    <s v="Bridgestone Golf"/>
    <s v="Dial"/>
    <x v="31"/>
    <s v="L6 R Eyestay 20mm Dial D"/>
    <x v="1"/>
    <n v="900"/>
    <n v="2016"/>
    <n v="2.2400000000000002"/>
    <x v="1400"/>
  </r>
  <r>
    <x v="2"/>
    <s v="Athletic"/>
    <x v="1"/>
    <s v="Bridgestone Golf"/>
    <s v="Dial"/>
    <x v="8"/>
    <s v="L6 L Eyestay 20mm Dial E"/>
    <x v="1"/>
    <n v="1510"/>
    <n v="2010"/>
    <n v="1.3311258278145695"/>
    <x v="1401"/>
  </r>
  <r>
    <x v="0"/>
    <s v="Athletic"/>
    <x v="1"/>
    <s v="FootJoy"/>
    <s v="Guide"/>
    <x v="12"/>
    <s v="Lace Guide,  FormTX, 25mmDark Grey"/>
    <x v="3"/>
    <n v="2500"/>
    <n v="350"/>
    <n v="0.14000000000000001"/>
    <x v="106"/>
  </r>
  <r>
    <x v="0"/>
    <s v="Athletic"/>
    <x v="1"/>
    <s v="FootJoy"/>
    <s v="Guide"/>
    <x v="12"/>
    <s v="Lace Guide,  FormTX, 25mmDark Grey"/>
    <x v="3"/>
    <n v="16500"/>
    <n v="2310"/>
    <n v="0.14000000000000001"/>
    <x v="106"/>
  </r>
  <r>
    <x v="0"/>
    <s v="Athletic"/>
    <x v="1"/>
    <s v="FootJoy"/>
    <s v="Guide"/>
    <x v="12"/>
    <s v="Lace Guide,  FormTX, 25mmDark Grey"/>
    <x v="3"/>
    <n v="27000"/>
    <n v="3780"/>
    <n v="0.14000000000000001"/>
    <x v="106"/>
  </r>
  <r>
    <x v="0"/>
    <s v="Athletic"/>
    <x v="1"/>
    <s v="FootJoy"/>
    <s v="Guide"/>
    <x v="12"/>
    <s v="Lace Guide,  FormTX, 25mmDark Grey"/>
    <x v="3"/>
    <n v="17000"/>
    <n v="2380"/>
    <n v="0.14000000000000001"/>
    <x v="106"/>
  </r>
  <r>
    <x v="0"/>
    <s v="Athletic"/>
    <x v="1"/>
    <s v="FootJoy"/>
    <s v="Guide"/>
    <x v="12"/>
    <s v="Lace Guide,  FormTX, 25mmDark Grey"/>
    <x v="3"/>
    <n v="71000"/>
    <n v="9940"/>
    <n v="0.14000000000000001"/>
    <x v="106"/>
  </r>
  <r>
    <x v="0"/>
    <s v="Athletic"/>
    <x v="1"/>
    <s v="FootJoy"/>
    <s v="Guide"/>
    <x v="12"/>
    <s v="Lace Guide,  FormTX, 25mmDark Grey"/>
    <x v="3"/>
    <n v="17500"/>
    <n v="2450"/>
    <n v="0.14000000000000001"/>
    <x v="106"/>
  </r>
  <r>
    <x v="0"/>
    <s v="Athletic"/>
    <x v="1"/>
    <s v="FootJoy"/>
    <s v="Guide"/>
    <x v="12"/>
    <s v="Lace Guide,  FormTX, 25mmDark Grey"/>
    <x v="0"/>
    <n v="25000"/>
    <n v="3500"/>
    <n v="0.14000000000000001"/>
    <x v="106"/>
  </r>
  <r>
    <x v="0"/>
    <s v="Athletic"/>
    <x v="1"/>
    <s v="FootJoy"/>
    <s v="Guide"/>
    <x v="12"/>
    <s v="Lace Guide,  FormTX, 25mmDark Grey"/>
    <x v="0"/>
    <n v="7500"/>
    <n v="1050"/>
    <n v="0.14000000000000001"/>
    <x v="106"/>
  </r>
  <r>
    <x v="0"/>
    <s v="Athletic"/>
    <x v="1"/>
    <s v="FootJoy"/>
    <s v="Guide"/>
    <x v="12"/>
    <s v="Lace Guide,  FormTX, 25mmDark Grey"/>
    <x v="0"/>
    <n v="23500"/>
    <n v="3290"/>
    <n v="0.14000000000000001"/>
    <x v="106"/>
  </r>
  <r>
    <x v="0"/>
    <s v="Athletic"/>
    <x v="1"/>
    <s v="FootJoy"/>
    <s v="Guide"/>
    <x v="12"/>
    <s v="Lace Guide,  FormTX, 25mmDark Grey"/>
    <x v="0"/>
    <n v="19500"/>
    <n v="2730"/>
    <n v="0.14000000000000001"/>
    <x v="106"/>
  </r>
  <r>
    <x v="0"/>
    <s v="Athletic"/>
    <x v="1"/>
    <s v="FootJoy"/>
    <s v="Guide"/>
    <x v="12"/>
    <s v="Lace Guide,  FormTX, 25mmDark Grey"/>
    <x v="0"/>
    <n v="45500"/>
    <n v="6370"/>
    <n v="0.14000000000000001"/>
    <x v="106"/>
  </r>
  <r>
    <x v="0"/>
    <s v="Athletic"/>
    <x v="1"/>
    <s v="FootJoy"/>
    <s v="Guide"/>
    <x v="12"/>
    <s v="Lace Guide,  FormTX, 25mmDark Grey"/>
    <x v="0"/>
    <n v="34000"/>
    <n v="4760"/>
    <n v="0.14000000000000001"/>
    <x v="106"/>
  </r>
  <r>
    <x v="0"/>
    <s v="Athletic"/>
    <x v="1"/>
    <s v="FootJoy"/>
    <s v="Guide"/>
    <x v="12"/>
    <s v="Lace Guide,  FormTX, 25mmDark Grey"/>
    <x v="0"/>
    <n v="21500"/>
    <n v="3010"/>
    <n v="0.14000000000000001"/>
    <x v="106"/>
  </r>
  <r>
    <x v="0"/>
    <s v="Athletic"/>
    <x v="1"/>
    <s v="FootJoy"/>
    <s v="Guide"/>
    <x v="12"/>
    <s v="Lace Guide,  FormTX, 25mmDark Grey"/>
    <x v="0"/>
    <n v="24500"/>
    <n v="3430"/>
    <n v="0.14000000000000001"/>
    <x v="106"/>
  </r>
  <r>
    <x v="0"/>
    <s v="Athletic"/>
    <x v="1"/>
    <s v="FootJoy"/>
    <s v="Guide"/>
    <x v="12"/>
    <s v="Lace Guide,  FormTX, 25mmDark Grey"/>
    <x v="0"/>
    <n v="14000"/>
    <n v="1960"/>
    <n v="0.14000000000000001"/>
    <x v="106"/>
  </r>
  <r>
    <x v="0"/>
    <s v="Athletic"/>
    <x v="1"/>
    <s v="FootJoy"/>
    <s v="Guide"/>
    <x v="12"/>
    <s v="Lace Guide,  FormTX, 25mmDark Grey"/>
    <x v="0"/>
    <n v="1500"/>
    <n v="210"/>
    <n v="0.14000000000000001"/>
    <x v="106"/>
  </r>
  <r>
    <x v="0"/>
    <s v="Athletic"/>
    <x v="1"/>
    <s v="FootJoy"/>
    <s v="Guide"/>
    <x v="12"/>
    <s v="Lace Guide,  FormTX, 25mmDark Grey"/>
    <x v="0"/>
    <n v="9000"/>
    <n v="1260"/>
    <n v="0.14000000000000001"/>
    <x v="106"/>
  </r>
  <r>
    <x v="0"/>
    <s v="Athletic"/>
    <x v="1"/>
    <s v="FootJoy"/>
    <s v="Guide"/>
    <x v="12"/>
    <s v="Lace Guide,  FormTX, 25mmDark Grey"/>
    <x v="0"/>
    <n v="1500"/>
    <n v="210"/>
    <n v="0.14000000000000001"/>
    <x v="106"/>
  </r>
  <r>
    <x v="2"/>
    <s v="Athletic"/>
    <x v="1"/>
    <s v="Bridgestone Golf"/>
    <s v="Dial"/>
    <x v="8"/>
    <s v="L6 R Eyestay 20mm Dial E"/>
    <x v="1"/>
    <n v="1510"/>
    <n v="2010"/>
    <n v="1.3311258278145695"/>
    <x v="1401"/>
  </r>
  <r>
    <x v="2"/>
    <s v="Athletic"/>
    <x v="1"/>
    <s v="Bridgestone Golf"/>
    <s v="Dial"/>
    <x v="31"/>
    <s v="L6 L Eyestay 20mm Dial D"/>
    <x v="1"/>
    <n v="850"/>
    <n v="1904"/>
    <n v="2.2400000000000002"/>
    <x v="1400"/>
  </r>
  <r>
    <x v="2"/>
    <s v="Athletic"/>
    <x v="1"/>
    <s v="Bridgestone Golf"/>
    <s v="Dial"/>
    <x v="31"/>
    <s v="L6 L Eyestay 20mm Dial D"/>
    <x v="1"/>
    <n v="850"/>
    <n v="1904"/>
    <n v="2.2400000000000002"/>
    <x v="1400"/>
  </r>
  <r>
    <x v="2"/>
    <s v="Athletic"/>
    <x v="1"/>
    <s v="Bridgestone Golf"/>
    <s v="Dial"/>
    <x v="31"/>
    <s v="L6 R Eyestay 20mm Dial D"/>
    <x v="1"/>
    <n v="850"/>
    <n v="1904"/>
    <n v="2.2400000000000002"/>
    <x v="1400"/>
  </r>
  <r>
    <x v="0"/>
    <s v="Athletic"/>
    <x v="1"/>
    <s v="FootJoy"/>
    <s v="Guide"/>
    <x v="12"/>
    <s v="Lace Guide, FormTX, Stitch, 15mm"/>
    <x v="5"/>
    <n v="0"/>
    <n v="0"/>
    <e v="#DIV/0!"/>
    <x v="255"/>
  </r>
  <r>
    <x v="0"/>
    <s v="Athletic"/>
    <x v="1"/>
    <s v="FootJoy"/>
    <s v="Guide"/>
    <x v="12"/>
    <s v="Lace Guide, FormTX, Stitch, 15mm"/>
    <x v="5"/>
    <n v="7000"/>
    <n v="980"/>
    <n v="0.14000000000000001"/>
    <x v="106"/>
  </r>
  <r>
    <x v="0"/>
    <s v="Athletic"/>
    <x v="1"/>
    <s v="FootJoy"/>
    <s v="Guide"/>
    <x v="12"/>
    <s v="Lace Guide, FormTX, Stitch, 15mm"/>
    <x v="5"/>
    <n v="2500"/>
    <n v="350"/>
    <n v="0.14000000000000001"/>
    <x v="106"/>
  </r>
  <r>
    <x v="0"/>
    <s v="Athletic"/>
    <x v="1"/>
    <s v="FootJoy"/>
    <s v="Guide"/>
    <x v="12"/>
    <s v="Lace Guide, FormTX, Stitch, 15mm"/>
    <x v="4"/>
    <n v="2700"/>
    <n v="350"/>
    <n v="0.12962962962962962"/>
    <x v="1402"/>
  </r>
  <r>
    <x v="0"/>
    <s v="Athletic"/>
    <x v="1"/>
    <s v="FootJoy"/>
    <s v="Guide"/>
    <x v="12"/>
    <s v="Lace Guide, FormTX, Stitch, 15mm"/>
    <x v="4"/>
    <n v="2500"/>
    <n v="350"/>
    <n v="0.14000000000000001"/>
    <x v="106"/>
  </r>
  <r>
    <x v="0"/>
    <s v="Athletic"/>
    <x v="1"/>
    <s v="FootJoy"/>
    <s v="Guide"/>
    <x v="12"/>
    <s v="Lace Guide, FormTX, Stitch, 15mm"/>
    <x v="5"/>
    <n v="1000"/>
    <n v="140"/>
    <n v="0.14000000000000001"/>
    <x v="106"/>
  </r>
  <r>
    <x v="0"/>
    <s v="Athletic"/>
    <x v="1"/>
    <s v="FootJoy"/>
    <s v="Guide"/>
    <x v="12"/>
    <s v="Lace Guide, FormTX, Stitch, 15mm"/>
    <x v="5"/>
    <n v="10500"/>
    <n v="1470"/>
    <n v="0.14000000000000001"/>
    <x v="106"/>
  </r>
  <r>
    <x v="0"/>
    <s v="Athletic"/>
    <x v="1"/>
    <s v="FootJoy"/>
    <s v="Guide"/>
    <x v="12"/>
    <s v="Lace Guide, FormTX, Stitch, 15mm"/>
    <x v="5"/>
    <n v="7400"/>
    <n v="1036"/>
    <n v="0.14000000000000001"/>
    <x v="106"/>
  </r>
  <r>
    <x v="0"/>
    <s v="Athletic"/>
    <x v="1"/>
    <s v="FootJoy"/>
    <s v="Guide"/>
    <x v="12"/>
    <s v="Lace Guide, FormTX, Stitch, 15mm"/>
    <x v="5"/>
    <n v="90800"/>
    <n v="12712"/>
    <n v="0.14000000000000001"/>
    <x v="106"/>
  </r>
  <r>
    <x v="0"/>
    <s v="Athletic"/>
    <x v="1"/>
    <s v="FootJoy"/>
    <s v="Guide"/>
    <x v="12"/>
    <s v="Lace Guide, FormTX, Stitch, 15mm"/>
    <x v="5"/>
    <n v="27300"/>
    <n v="3822"/>
    <n v="0.14000000000000001"/>
    <x v="106"/>
  </r>
  <r>
    <x v="0"/>
    <s v="Athletic"/>
    <x v="1"/>
    <s v="FootJoy"/>
    <s v="Guide"/>
    <x v="12"/>
    <s v="Lace Guide, FormTX, Stitch, 15mm"/>
    <x v="5"/>
    <n v="30900"/>
    <n v="4326"/>
    <n v="0.14000000000000001"/>
    <x v="106"/>
  </r>
  <r>
    <x v="0"/>
    <s v="Athletic"/>
    <x v="1"/>
    <s v="FootJoy"/>
    <s v="Guide"/>
    <x v="12"/>
    <s v="Lace Guide, FormTX, Stitch, 15mm"/>
    <x v="5"/>
    <n v="79500"/>
    <n v="11130"/>
    <n v="0.14000000000000001"/>
    <x v="106"/>
  </r>
  <r>
    <x v="0"/>
    <s v="Athletic"/>
    <x v="1"/>
    <s v="FootJoy"/>
    <s v="Guide"/>
    <x v="12"/>
    <s v="Lace Guide, FormTX, Stitch, 15mm"/>
    <x v="4"/>
    <n v="42000"/>
    <n v="5600"/>
    <n v="0.13333333333333333"/>
    <x v="1403"/>
  </r>
  <r>
    <x v="0"/>
    <s v="Athletic"/>
    <x v="1"/>
    <s v="FootJoy"/>
    <s v="Guide"/>
    <x v="12"/>
    <s v="Lace Guide, FormTX, Stitch, 15mm"/>
    <x v="4"/>
    <n v="23500"/>
    <n v="3220"/>
    <n v="0.13702127659574467"/>
    <x v="1404"/>
  </r>
  <r>
    <x v="0"/>
    <s v="Athletic"/>
    <x v="1"/>
    <s v="FootJoy"/>
    <s v="Guide"/>
    <x v="12"/>
    <s v="Lace Guide, FormTX, Stitch, 15mm"/>
    <x v="4"/>
    <n v="66000"/>
    <n v="9240"/>
    <n v="0.14000000000000001"/>
    <x v="106"/>
  </r>
  <r>
    <x v="0"/>
    <s v="Athletic"/>
    <x v="1"/>
    <s v="FootJoy"/>
    <s v="Guide"/>
    <x v="12"/>
    <s v="Lace Guide, FormTX, Stitch, 15mm"/>
    <x v="4"/>
    <n v="35000"/>
    <n v="4900"/>
    <n v="0.14000000000000001"/>
    <x v="106"/>
  </r>
  <r>
    <x v="0"/>
    <s v="Athletic"/>
    <x v="1"/>
    <s v="FootJoy"/>
    <s v="Guide"/>
    <x v="12"/>
    <s v="Lace Guide, FormTX, Stitch, 15mm"/>
    <x v="4"/>
    <n v="21000"/>
    <n v="2940"/>
    <n v="0.14000000000000001"/>
    <x v="106"/>
  </r>
  <r>
    <x v="0"/>
    <s v="Athletic"/>
    <x v="1"/>
    <s v="FootJoy"/>
    <s v="Guide"/>
    <x v="12"/>
    <s v="Lace Guide, FormTX, Stitch, 15mm"/>
    <x v="4"/>
    <n v="56000"/>
    <n v="7840"/>
    <n v="0.14000000000000001"/>
    <x v="106"/>
  </r>
  <r>
    <x v="0"/>
    <s v="Athletic"/>
    <x v="1"/>
    <s v="FootJoy"/>
    <s v="Guide"/>
    <x v="12"/>
    <s v="Lace Guide, FormTX, Stitch, 15mm"/>
    <x v="4"/>
    <n v="40500"/>
    <n v="5670"/>
    <n v="0.14000000000000001"/>
    <x v="106"/>
  </r>
  <r>
    <x v="0"/>
    <s v="Athletic"/>
    <x v="1"/>
    <s v="FootJoy"/>
    <s v="Guide"/>
    <x v="12"/>
    <s v="Lace Guide, FormTX, Stitch, 15mm"/>
    <x v="4"/>
    <n v="127500"/>
    <n v="17850"/>
    <n v="0.14000000000000001"/>
    <x v="106"/>
  </r>
  <r>
    <x v="0"/>
    <s v="Athletic"/>
    <x v="1"/>
    <s v="FootJoy"/>
    <s v="Guide"/>
    <x v="12"/>
    <s v="Lace Guide, FormTX, Stitch, 15mm"/>
    <x v="4"/>
    <n v="66000"/>
    <n v="9240"/>
    <n v="0.14000000000000001"/>
    <x v="106"/>
  </r>
  <r>
    <x v="0"/>
    <s v="Athletic"/>
    <x v="1"/>
    <s v="FootJoy"/>
    <s v="Guide"/>
    <x v="12"/>
    <s v="Lace Guide, FormTX, Stitch, 15mm"/>
    <x v="4"/>
    <n v="141000"/>
    <n v="19740"/>
    <n v="0.14000000000000001"/>
    <x v="106"/>
  </r>
  <r>
    <x v="0"/>
    <s v="Athletic"/>
    <x v="1"/>
    <s v="FootJoy"/>
    <s v="Guide"/>
    <x v="12"/>
    <s v="Lace Guide, FormTX, Stitch, 15mm"/>
    <x v="4"/>
    <n v="106000"/>
    <n v="14490"/>
    <n v="0.13669811320754716"/>
    <x v="1405"/>
  </r>
  <r>
    <x v="0"/>
    <s v="Athletic"/>
    <x v="1"/>
    <s v="FootJoy"/>
    <s v="Guide"/>
    <x v="12"/>
    <s v="Lace Guide, FormTX, Stitch, 15mm"/>
    <x v="4"/>
    <n v="72000"/>
    <n v="10080"/>
    <n v="0.14000000000000001"/>
    <x v="106"/>
  </r>
  <r>
    <x v="0"/>
    <s v="Athletic"/>
    <x v="1"/>
    <s v="FootJoy"/>
    <s v="Guide"/>
    <x v="12"/>
    <s v="Lace Guide, FormTX, Stitch, 15mm"/>
    <x v="2"/>
    <n v="49000"/>
    <n v="6860"/>
    <n v="0.14000000000000001"/>
    <x v="106"/>
  </r>
  <r>
    <x v="0"/>
    <s v="Athletic"/>
    <x v="1"/>
    <s v="FootJoy"/>
    <s v="Guide"/>
    <x v="12"/>
    <s v="Lace Guide, FormTX, Stitch, 15mm"/>
    <x v="2"/>
    <n v="56500"/>
    <n v="7910"/>
    <n v="0.14000000000000001"/>
    <x v="106"/>
  </r>
  <r>
    <x v="0"/>
    <s v="Athletic"/>
    <x v="1"/>
    <s v="FootJoy"/>
    <s v="Guide"/>
    <x v="12"/>
    <s v="Lace Guide, FormTX, Stitch, 15mm"/>
    <x v="2"/>
    <n v="39500"/>
    <n v="5530"/>
    <n v="0.14000000000000001"/>
    <x v="106"/>
  </r>
  <r>
    <x v="0"/>
    <s v="Athletic"/>
    <x v="1"/>
    <s v="FootJoy"/>
    <s v="Guide"/>
    <x v="12"/>
    <s v="Lace Guide, FormTX, Stitch, 15mm"/>
    <x v="2"/>
    <n v="9000"/>
    <n v="1260"/>
    <n v="0.14000000000000001"/>
    <x v="106"/>
  </r>
  <r>
    <x v="0"/>
    <s v="Athletic"/>
    <x v="1"/>
    <s v="FootJoy"/>
    <s v="Guide"/>
    <x v="12"/>
    <s v="Lace Guide, FormTX, Stitch, 15mm"/>
    <x v="2"/>
    <n v="82500"/>
    <n v="11550"/>
    <n v="0.14000000000000001"/>
    <x v="106"/>
  </r>
  <r>
    <x v="0"/>
    <s v="Athletic"/>
    <x v="1"/>
    <s v="FootJoy"/>
    <s v="Guide"/>
    <x v="12"/>
    <s v="Lace Guide, FormTX, Stitch, 15mm"/>
    <x v="2"/>
    <n v="26500"/>
    <n v="3710"/>
    <n v="0.14000000000000001"/>
    <x v="106"/>
  </r>
  <r>
    <x v="0"/>
    <s v="Athletic"/>
    <x v="1"/>
    <s v="FootJoy"/>
    <s v="Guide"/>
    <x v="12"/>
    <s v="Lace Guide, FormTX, Stitch, 15mm"/>
    <x v="2"/>
    <n v="36500"/>
    <n v="5110"/>
    <n v="0.14000000000000001"/>
    <x v="106"/>
  </r>
  <r>
    <x v="0"/>
    <s v="Athletic"/>
    <x v="1"/>
    <s v="FootJoy"/>
    <s v="Guide"/>
    <x v="12"/>
    <s v="Lace Guide, FormTX, Stitch, 15mm"/>
    <x v="2"/>
    <n v="31000"/>
    <n v="4340"/>
    <n v="0.14000000000000001"/>
    <x v="106"/>
  </r>
  <r>
    <x v="0"/>
    <s v="Athletic"/>
    <x v="1"/>
    <s v="FootJoy"/>
    <s v="Guide"/>
    <x v="12"/>
    <s v="Lace Guide, FormTX, Stitch, 15mm"/>
    <x v="2"/>
    <n v="47500"/>
    <n v="6650"/>
    <n v="0.14000000000000001"/>
    <x v="106"/>
  </r>
  <r>
    <x v="0"/>
    <s v="Athletic"/>
    <x v="1"/>
    <s v="FootJoy"/>
    <s v="Guide"/>
    <x v="12"/>
    <s v="Lace Guide, FormTX, Stitch, 15mm"/>
    <x v="2"/>
    <n v="208500"/>
    <n v="29190"/>
    <n v="0.14000000000000001"/>
    <x v="106"/>
  </r>
  <r>
    <x v="0"/>
    <s v="Athletic"/>
    <x v="1"/>
    <s v="FootJoy"/>
    <s v="Guide"/>
    <x v="12"/>
    <s v="Lace Guide, FormTX, Stitch, 15mm"/>
    <x v="2"/>
    <n v="85000"/>
    <n v="11900"/>
    <n v="0.14000000000000001"/>
    <x v="106"/>
  </r>
  <r>
    <x v="0"/>
    <s v="Athletic"/>
    <x v="1"/>
    <s v="FootJoy"/>
    <s v="Guide"/>
    <x v="12"/>
    <s v="Lace Guide, FormTX, Stitch, 15mm"/>
    <x v="2"/>
    <n v="70000"/>
    <n v="9800"/>
    <n v="0.14000000000000001"/>
    <x v="106"/>
  </r>
  <r>
    <x v="0"/>
    <s v="Athletic"/>
    <x v="1"/>
    <s v="FootJoy"/>
    <s v="Guide"/>
    <x v="12"/>
    <s v="Lace Guide, FormTX, Stitch, 15mm"/>
    <x v="3"/>
    <n v="43500"/>
    <n v="6090"/>
    <n v="0.14000000000000001"/>
    <x v="106"/>
  </r>
  <r>
    <x v="0"/>
    <s v="Athletic"/>
    <x v="1"/>
    <s v="FootJoy"/>
    <s v="Guide"/>
    <x v="12"/>
    <s v="Lace Guide, FormTX, Stitch, 15mm"/>
    <x v="3"/>
    <n v="34500"/>
    <n v="4830"/>
    <n v="0.14000000000000001"/>
    <x v="106"/>
  </r>
  <r>
    <x v="0"/>
    <s v="Athletic"/>
    <x v="1"/>
    <s v="FootJoy"/>
    <s v="Guide"/>
    <x v="12"/>
    <s v="Lace Guide, FormTX, Stitch, 15mm"/>
    <x v="3"/>
    <n v="32000"/>
    <n v="4480"/>
    <n v="0.14000000000000001"/>
    <x v="106"/>
  </r>
  <r>
    <x v="0"/>
    <s v="Athletic"/>
    <x v="1"/>
    <s v="FootJoy"/>
    <s v="Guide"/>
    <x v="12"/>
    <s v="Lace Guide, FormTX, Stitch, 15mm"/>
    <x v="3"/>
    <n v="32000"/>
    <n v="4480"/>
    <n v="0.14000000000000001"/>
    <x v="106"/>
  </r>
  <r>
    <x v="0"/>
    <s v="Athletic"/>
    <x v="1"/>
    <s v="FootJoy"/>
    <s v="Guide"/>
    <x v="12"/>
    <s v="Lace Guide, FormTX, Stitch, 15mm"/>
    <x v="3"/>
    <n v="12000"/>
    <n v="1680"/>
    <n v="0.14000000000000001"/>
    <x v="106"/>
  </r>
  <r>
    <x v="0"/>
    <s v="Athletic"/>
    <x v="1"/>
    <s v="FootJoy"/>
    <s v="Guide"/>
    <x v="12"/>
    <s v="Lace Guide, FormTX, Stitch, 15mm"/>
    <x v="3"/>
    <n v="7000"/>
    <n v="980"/>
    <n v="0.14000000000000001"/>
    <x v="106"/>
  </r>
  <r>
    <x v="0"/>
    <s v="Athletic"/>
    <x v="1"/>
    <s v="FootJoy"/>
    <s v="Guide"/>
    <x v="12"/>
    <s v="Lace Guide, FormTX, Stitch, 15mm"/>
    <x v="3"/>
    <n v="24500"/>
    <n v="3430"/>
    <n v="0.14000000000000001"/>
    <x v="106"/>
  </r>
  <r>
    <x v="0"/>
    <s v="Athletic"/>
    <x v="1"/>
    <s v="FootJoy"/>
    <s v="Guide"/>
    <x v="12"/>
    <s v="Lace Guide, FormTX, Stitch, 15mm"/>
    <x v="3"/>
    <n v="45000"/>
    <n v="6300"/>
    <n v="0.14000000000000001"/>
    <x v="106"/>
  </r>
  <r>
    <x v="0"/>
    <s v="Athletic"/>
    <x v="1"/>
    <s v="FootJoy"/>
    <s v="Guide"/>
    <x v="12"/>
    <s v="Lace Guide, FormTX, Stitch, 15mm"/>
    <x v="3"/>
    <n v="42500"/>
    <n v="5950"/>
    <n v="0.14000000000000001"/>
    <x v="106"/>
  </r>
  <r>
    <x v="0"/>
    <s v="Athletic"/>
    <x v="1"/>
    <s v="FootJoy"/>
    <s v="Guide"/>
    <x v="12"/>
    <s v="Lace Guide, FormTX, Stitch, 15mm"/>
    <x v="3"/>
    <n v="85000"/>
    <n v="11900"/>
    <n v="0.14000000000000001"/>
    <x v="106"/>
  </r>
  <r>
    <x v="0"/>
    <s v="Athletic"/>
    <x v="1"/>
    <s v="FootJoy"/>
    <s v="Guide"/>
    <x v="12"/>
    <s v="Lace Guide, FormTX, Stitch, 15mm"/>
    <x v="3"/>
    <n v="59000"/>
    <n v="8260"/>
    <n v="0.14000000000000001"/>
    <x v="106"/>
  </r>
  <r>
    <x v="0"/>
    <s v="Athletic"/>
    <x v="1"/>
    <s v="FootJoy"/>
    <s v="Guide"/>
    <x v="12"/>
    <s v="Lace Guide, FormTX, Stitch, 15mm"/>
    <x v="3"/>
    <n v="50500"/>
    <n v="7070"/>
    <n v="0.14000000000000001"/>
    <x v="106"/>
  </r>
  <r>
    <x v="0"/>
    <s v="Athletic"/>
    <x v="1"/>
    <s v="FootJoy"/>
    <s v="Guide"/>
    <x v="12"/>
    <s v="Lace Guide, FormTX, Stitch, 15mm"/>
    <x v="0"/>
    <n v="60500"/>
    <n v="8470"/>
    <n v="0.14000000000000001"/>
    <x v="106"/>
  </r>
  <r>
    <x v="0"/>
    <s v="Athletic"/>
    <x v="1"/>
    <s v="FootJoy"/>
    <s v="Guide"/>
    <x v="12"/>
    <s v="Lace Guide, FormTX, Stitch, 15mm"/>
    <x v="0"/>
    <n v="19500"/>
    <n v="2730"/>
    <n v="0.14000000000000001"/>
    <x v="106"/>
  </r>
  <r>
    <x v="0"/>
    <s v="Athletic"/>
    <x v="1"/>
    <s v="FootJoy"/>
    <s v="Guide"/>
    <x v="12"/>
    <s v="Lace Guide, FormTX, Stitch, 15mm"/>
    <x v="0"/>
    <n v="47000"/>
    <n v="6580"/>
    <n v="0.14000000000000001"/>
    <x v="106"/>
  </r>
  <r>
    <x v="0"/>
    <s v="Athletic"/>
    <x v="1"/>
    <s v="FootJoy"/>
    <s v="Guide"/>
    <x v="12"/>
    <s v="Lace Guide, FormTX, Stitch, 15mm"/>
    <x v="0"/>
    <n v="36000"/>
    <n v="5040"/>
    <n v="0.14000000000000001"/>
    <x v="106"/>
  </r>
  <r>
    <x v="0"/>
    <s v="Athletic"/>
    <x v="1"/>
    <s v="FootJoy"/>
    <s v="Guide"/>
    <x v="12"/>
    <s v="Lace Guide, FormTX, Stitch, 15mm"/>
    <x v="0"/>
    <n v="41500"/>
    <n v="5810"/>
    <n v="0.14000000000000001"/>
    <x v="106"/>
  </r>
  <r>
    <x v="0"/>
    <s v="Athletic"/>
    <x v="1"/>
    <s v="FootJoy"/>
    <s v="Guide"/>
    <x v="12"/>
    <s v="Lace Guide, FormTX, Stitch, 15mm"/>
    <x v="0"/>
    <n v="33000"/>
    <n v="4620"/>
    <n v="0.14000000000000001"/>
    <x v="106"/>
  </r>
  <r>
    <x v="0"/>
    <s v="Athletic"/>
    <x v="1"/>
    <s v="FootJoy"/>
    <s v="Guide"/>
    <x v="12"/>
    <s v="Lace Guide, FormTX, Stitch, 15mm"/>
    <x v="0"/>
    <n v="36500"/>
    <n v="5110"/>
    <n v="0.14000000000000001"/>
    <x v="106"/>
  </r>
  <r>
    <x v="0"/>
    <s v="Athletic"/>
    <x v="1"/>
    <s v="FootJoy"/>
    <s v="Guide"/>
    <x v="12"/>
    <s v="Lace Guide, FormTX, Stitch, 15mm"/>
    <x v="0"/>
    <n v="56000"/>
    <n v="7840"/>
    <n v="0.14000000000000001"/>
    <x v="106"/>
  </r>
  <r>
    <x v="0"/>
    <s v="Athletic"/>
    <x v="1"/>
    <s v="FootJoy"/>
    <s v="Guide"/>
    <x v="12"/>
    <s v="Lace Guide, FormTX, Stitch, 15mm"/>
    <x v="0"/>
    <n v="27000"/>
    <n v="3780"/>
    <n v="0.14000000000000001"/>
    <x v="106"/>
  </r>
  <r>
    <x v="0"/>
    <s v="Athletic"/>
    <x v="1"/>
    <s v="FootJoy"/>
    <s v="Guide"/>
    <x v="12"/>
    <s v="Lace Guide, FormTX, Stitch, 15mm"/>
    <x v="0"/>
    <n v="14000"/>
    <n v="1960"/>
    <n v="0.14000000000000001"/>
    <x v="106"/>
  </r>
  <r>
    <x v="0"/>
    <s v="Athletic"/>
    <x v="1"/>
    <s v="FootJoy"/>
    <s v="Guide"/>
    <x v="12"/>
    <s v="Lace Guide, FormTX, Stitch, 15mm"/>
    <x v="0"/>
    <n v="13500"/>
    <n v="1890"/>
    <n v="0.14000000000000001"/>
    <x v="106"/>
  </r>
  <r>
    <x v="0"/>
    <s v="Athletic"/>
    <x v="1"/>
    <s v="FootJoy"/>
    <s v="Guide"/>
    <x v="12"/>
    <s v="Lace Guide, FormTX, Stitch, 15mm"/>
    <x v="0"/>
    <n v="13500"/>
    <n v="1890"/>
    <n v="0.14000000000000001"/>
    <x v="106"/>
  </r>
  <r>
    <x v="2"/>
    <s v="Athletic"/>
    <x v="1"/>
    <s v="Bridgestone Golf"/>
    <s v="Dial"/>
    <x v="31"/>
    <s v="L6 R Eyestay 20mm Dial D"/>
    <x v="1"/>
    <n v="850"/>
    <n v="1904"/>
    <n v="2.2400000000000002"/>
    <x v="1400"/>
  </r>
  <r>
    <x v="2"/>
    <s v="Athletic"/>
    <x v="1"/>
    <s v="Asics"/>
    <s v="Dial"/>
    <x v="8"/>
    <s v="L6 L Eyestay 20mm Dial E"/>
    <x v="1"/>
    <n v="1385"/>
    <n v="1883.75"/>
    <n v="1.3601083032490975"/>
    <x v="1406"/>
  </r>
  <r>
    <x v="2"/>
    <s v="Athletic"/>
    <x v="1"/>
    <s v="Asics"/>
    <s v="Dial"/>
    <x v="8"/>
    <s v="L6 R Eyestay 20mm Dial E"/>
    <x v="1"/>
    <n v="1385"/>
    <n v="1883.75"/>
    <n v="1.3601083032490975"/>
    <x v="1406"/>
  </r>
  <r>
    <x v="2"/>
    <s v="Athletic"/>
    <x v="1"/>
    <s v="Bridgestone Golf"/>
    <s v="Dial"/>
    <x v="8"/>
    <s v="L6 L Eyestay 20mm Dial E"/>
    <x v="1"/>
    <n v="1335"/>
    <n v="1815.25"/>
    <n v="1.3597378277153558"/>
    <x v="1407"/>
  </r>
  <r>
    <x v="0"/>
    <s v="Athletic"/>
    <x v="1"/>
    <s v="FootJoy"/>
    <s v="Guide"/>
    <x v="12"/>
    <s v="Lace Guide, FormTX, Stitch, 20mm"/>
    <x v="3"/>
    <n v="10000"/>
    <n v="1400"/>
    <n v="0.14000000000000001"/>
    <x v="106"/>
  </r>
  <r>
    <x v="0"/>
    <s v="Athletic"/>
    <x v="1"/>
    <s v="FootJoy"/>
    <s v="Guide"/>
    <x v="12"/>
    <s v="Lace Guide, FormTX, Stitch, 20mm"/>
    <x v="3"/>
    <n v="4500"/>
    <n v="630"/>
    <n v="0.14000000000000001"/>
    <x v="106"/>
  </r>
  <r>
    <x v="0"/>
    <s v="Athletic"/>
    <x v="1"/>
    <s v="FootJoy"/>
    <s v="Guide"/>
    <x v="12"/>
    <s v="Lace Guide, FormTX, Stitch, 20mm"/>
    <x v="0"/>
    <n v="2500"/>
    <n v="350"/>
    <n v="0.14000000000000001"/>
    <x v="106"/>
  </r>
  <r>
    <x v="0"/>
    <s v="Athletic"/>
    <x v="1"/>
    <s v="FootJoy"/>
    <s v="Guide"/>
    <x v="12"/>
    <s v="Lace Guide, FormTX, Stitch, 20mm"/>
    <x v="0"/>
    <n v="3000"/>
    <n v="420"/>
    <n v="0.14000000000000001"/>
    <x v="106"/>
  </r>
  <r>
    <x v="0"/>
    <s v="Athletic"/>
    <x v="1"/>
    <s v="FootJoy"/>
    <s v="Guide"/>
    <x v="12"/>
    <s v="Lace Guide, FormTX, Stitch, 20mm"/>
    <x v="0"/>
    <n v="2500"/>
    <n v="350"/>
    <n v="0.14000000000000001"/>
    <x v="106"/>
  </r>
  <r>
    <x v="0"/>
    <s v="Athletic"/>
    <x v="1"/>
    <s v="FootJoy"/>
    <s v="Guide"/>
    <x v="12"/>
    <s v="Lace Guide, FormTX, Stitch, 20mm"/>
    <x v="5"/>
    <n v="18200"/>
    <n v="2548"/>
    <n v="0.14000000000000001"/>
    <x v="106"/>
  </r>
  <r>
    <x v="0"/>
    <s v="Athletic"/>
    <x v="1"/>
    <s v="FootJoy"/>
    <s v="Guide"/>
    <x v="12"/>
    <s v="Lace Guide, FormTX, Stitch, 20mm"/>
    <x v="5"/>
    <n v="15900"/>
    <n v="2226"/>
    <n v="0.14000000000000001"/>
    <x v="106"/>
  </r>
  <r>
    <x v="0"/>
    <s v="Athletic"/>
    <x v="1"/>
    <s v="FootJoy"/>
    <s v="Guide"/>
    <x v="12"/>
    <s v="Lace Guide, FormTX, Stitch, 20mm"/>
    <x v="5"/>
    <n v="4700"/>
    <n v="658"/>
    <n v="0.14000000000000001"/>
    <x v="106"/>
  </r>
  <r>
    <x v="0"/>
    <s v="Athletic"/>
    <x v="1"/>
    <s v="FootJoy"/>
    <s v="Guide"/>
    <x v="12"/>
    <s v="Lace Guide, FormTX, Stitch, 20mm"/>
    <x v="5"/>
    <n v="12900"/>
    <n v="1806"/>
    <n v="0.14000000000000001"/>
    <x v="106"/>
  </r>
  <r>
    <x v="0"/>
    <s v="Athletic"/>
    <x v="1"/>
    <s v="FootJoy"/>
    <s v="Guide"/>
    <x v="12"/>
    <s v="Lace Guide, FormTX, Stitch, 20mm"/>
    <x v="5"/>
    <n v="19100"/>
    <n v="2604"/>
    <n v="0.1363350785340314"/>
    <x v="1408"/>
  </r>
  <r>
    <x v="0"/>
    <s v="Athletic"/>
    <x v="1"/>
    <s v="FootJoy"/>
    <s v="Guide"/>
    <x v="12"/>
    <s v="Lace Guide, FormTX, Stitch, 20mm"/>
    <x v="5"/>
    <n v="13800"/>
    <n v="1638"/>
    <n v="0.11869565217391305"/>
    <x v="1409"/>
  </r>
  <r>
    <x v="0"/>
    <s v="Athletic"/>
    <x v="1"/>
    <s v="FootJoy"/>
    <s v="Guide"/>
    <x v="12"/>
    <s v="Lace Guide, FormTX, Stitch, 20mm"/>
    <x v="5"/>
    <n v="16700"/>
    <n v="2338"/>
    <n v="0.14000000000000001"/>
    <x v="106"/>
  </r>
  <r>
    <x v="0"/>
    <s v="Athletic"/>
    <x v="1"/>
    <s v="FootJoy"/>
    <s v="Guide"/>
    <x v="12"/>
    <s v="Lace Guide, FormTX, Stitch, 20mm"/>
    <x v="5"/>
    <n v="32600"/>
    <n v="4564"/>
    <n v="0.14000000000000001"/>
    <x v="106"/>
  </r>
  <r>
    <x v="0"/>
    <s v="Athletic"/>
    <x v="1"/>
    <s v="FootJoy"/>
    <s v="Guide"/>
    <x v="12"/>
    <s v="Lace Guide, FormTX, Stitch, 20mm"/>
    <x v="5"/>
    <n v="40100"/>
    <n v="5614"/>
    <n v="0.14000000000000001"/>
    <x v="106"/>
  </r>
  <r>
    <x v="0"/>
    <s v="Athletic"/>
    <x v="1"/>
    <s v="FootJoy"/>
    <s v="Guide"/>
    <x v="12"/>
    <s v="Lace Guide, FormTX, Stitch, 20mm"/>
    <x v="5"/>
    <n v="15000"/>
    <n v="2100"/>
    <n v="0.14000000000000001"/>
    <x v="106"/>
  </r>
  <r>
    <x v="0"/>
    <s v="Athletic"/>
    <x v="1"/>
    <s v="FootJoy"/>
    <s v="Guide"/>
    <x v="12"/>
    <s v="Lace Guide, FormTX, Stitch, 20mm"/>
    <x v="4"/>
    <n v="7400"/>
    <n v="980"/>
    <n v="0.13243243243243244"/>
    <x v="1410"/>
  </r>
  <r>
    <x v="0"/>
    <s v="Athletic"/>
    <x v="1"/>
    <s v="FootJoy"/>
    <s v="Guide"/>
    <x v="12"/>
    <s v="Lace Guide, FormTX, Stitch, 20mm"/>
    <x v="4"/>
    <n v="118900"/>
    <n v="16310"/>
    <n v="0.13717409587888982"/>
    <x v="1411"/>
  </r>
  <r>
    <x v="0"/>
    <s v="Athletic"/>
    <x v="1"/>
    <s v="FootJoy"/>
    <s v="Guide"/>
    <x v="12"/>
    <s v="Lace Guide, FormTX, Stitch, 20mm"/>
    <x v="4"/>
    <n v="73000"/>
    <n v="10220"/>
    <n v="0.14000000000000001"/>
    <x v="106"/>
  </r>
  <r>
    <x v="0"/>
    <s v="Athletic"/>
    <x v="1"/>
    <s v="FootJoy"/>
    <s v="Guide"/>
    <x v="12"/>
    <s v="Lace Guide, FormTX, Stitch, 20mm"/>
    <x v="4"/>
    <n v="0"/>
    <n v="-7014"/>
    <e v="#DIV/0!"/>
    <x v="255"/>
  </r>
  <r>
    <x v="0"/>
    <s v="Athletic"/>
    <x v="1"/>
    <s v="FootJoy"/>
    <s v="Guide"/>
    <x v="12"/>
    <s v="Lace Guide, FormTX, Stitch, 20mm"/>
    <x v="4"/>
    <n v="4400"/>
    <n v="616"/>
    <n v="0.14000000000000001"/>
    <x v="106"/>
  </r>
  <r>
    <x v="0"/>
    <s v="Athletic"/>
    <x v="1"/>
    <s v="FootJoy"/>
    <s v="Guide"/>
    <x v="12"/>
    <s v="Lace Guide, FormTX, Stitch, 20mm"/>
    <x v="4"/>
    <n v="24500"/>
    <n v="3430"/>
    <n v="0.14000000000000001"/>
    <x v="106"/>
  </r>
  <r>
    <x v="0"/>
    <s v="Athletic"/>
    <x v="1"/>
    <s v="FootJoy"/>
    <s v="Guide"/>
    <x v="12"/>
    <s v="Lace Guide, FormTX, Stitch, 20mm"/>
    <x v="4"/>
    <n v="7500"/>
    <n v="1050"/>
    <n v="0.14000000000000001"/>
    <x v="106"/>
  </r>
  <r>
    <x v="0"/>
    <s v="Athletic"/>
    <x v="1"/>
    <s v="FootJoy"/>
    <s v="Guide"/>
    <x v="12"/>
    <s v="Lace Guide, FormTX, Stitch, 20mm"/>
    <x v="4"/>
    <n v="13000"/>
    <n v="1820"/>
    <n v="0.14000000000000001"/>
    <x v="106"/>
  </r>
  <r>
    <x v="0"/>
    <s v="Athletic"/>
    <x v="1"/>
    <s v="FootJoy"/>
    <s v="Guide"/>
    <x v="12"/>
    <s v="Lace Guide, FormTX, Stitch, 20mm"/>
    <x v="4"/>
    <n v="62500"/>
    <n v="8750"/>
    <n v="0.14000000000000001"/>
    <x v="106"/>
  </r>
  <r>
    <x v="0"/>
    <s v="Athletic"/>
    <x v="1"/>
    <s v="FootJoy"/>
    <s v="Guide"/>
    <x v="12"/>
    <s v="Lace Guide, FormTX, Stitch, 20mm"/>
    <x v="4"/>
    <n v="42500"/>
    <n v="5950"/>
    <n v="0.14000000000000001"/>
    <x v="106"/>
  </r>
  <r>
    <x v="0"/>
    <s v="Athletic"/>
    <x v="1"/>
    <s v="FootJoy"/>
    <s v="Guide"/>
    <x v="12"/>
    <s v="Lace Guide, FormTX, Stitch, 20mm"/>
    <x v="2"/>
    <n v="10500"/>
    <n v="1470"/>
    <n v="0.14000000000000001"/>
    <x v="106"/>
  </r>
  <r>
    <x v="0"/>
    <s v="Athletic"/>
    <x v="1"/>
    <s v="FootJoy"/>
    <s v="Guide"/>
    <x v="12"/>
    <s v="Lace Guide, FormTX, Stitch, 20mm"/>
    <x v="2"/>
    <n v="5500"/>
    <n v="770"/>
    <n v="0.14000000000000001"/>
    <x v="106"/>
  </r>
  <r>
    <x v="0"/>
    <s v="Athletic"/>
    <x v="1"/>
    <s v="FootJoy"/>
    <s v="Guide"/>
    <x v="12"/>
    <s v="Lace Guide, FormTX, Stitch, 20mm"/>
    <x v="2"/>
    <n v="4500"/>
    <n v="630"/>
    <n v="0.14000000000000001"/>
    <x v="106"/>
  </r>
  <r>
    <x v="0"/>
    <s v="Athletic"/>
    <x v="1"/>
    <s v="FootJoy"/>
    <s v="Guide"/>
    <x v="12"/>
    <s v="Lace Guide, FormTX, Stitch, 20mm"/>
    <x v="2"/>
    <n v="12000"/>
    <n v="1680"/>
    <n v="0.14000000000000001"/>
    <x v="106"/>
  </r>
  <r>
    <x v="0"/>
    <s v="Athletic"/>
    <x v="1"/>
    <s v="FootJoy"/>
    <s v="Guide"/>
    <x v="12"/>
    <s v="Lace Guide, FormTX, Stitch, 20mm"/>
    <x v="2"/>
    <n v="67500"/>
    <n v="9450"/>
    <n v="0.14000000000000001"/>
    <x v="106"/>
  </r>
  <r>
    <x v="0"/>
    <s v="Athletic"/>
    <x v="1"/>
    <s v="FootJoy"/>
    <s v="Guide"/>
    <x v="12"/>
    <s v="Lace Guide, FormTX, Stitch, 20mm"/>
    <x v="2"/>
    <n v="32000"/>
    <n v="4480"/>
    <n v="0.14000000000000001"/>
    <x v="106"/>
  </r>
  <r>
    <x v="0"/>
    <s v="Athletic"/>
    <x v="1"/>
    <s v="FootJoy"/>
    <s v="Guide"/>
    <x v="12"/>
    <s v="Lace Guide, FormTX, Stitch, 20mm"/>
    <x v="2"/>
    <n v="7500"/>
    <n v="1050"/>
    <n v="0.14000000000000001"/>
    <x v="106"/>
  </r>
  <r>
    <x v="0"/>
    <s v="Athletic"/>
    <x v="1"/>
    <s v="FootJoy"/>
    <s v="Guide"/>
    <x v="12"/>
    <s v="Lace Guide, FormTX, Stitch, 20mm"/>
    <x v="3"/>
    <n v="2500"/>
    <n v="350"/>
    <n v="0.14000000000000001"/>
    <x v="106"/>
  </r>
  <r>
    <x v="0"/>
    <s v="Athletic"/>
    <x v="1"/>
    <s v="FootJoy"/>
    <s v="Guide"/>
    <x v="12"/>
    <s v="Lace Guide, FormTX, Stitch, 20mm"/>
    <x v="3"/>
    <n v="2500"/>
    <n v="350"/>
    <n v="0.14000000000000001"/>
    <x v="106"/>
  </r>
  <r>
    <x v="0"/>
    <s v="Athletic"/>
    <x v="1"/>
    <s v="FootJoy"/>
    <s v="Guide"/>
    <x v="12"/>
    <s v="Lace Guide, FormTX, Stitch, 20mm"/>
    <x v="3"/>
    <n v="2000"/>
    <n v="280"/>
    <n v="0.14000000000000001"/>
    <x v="106"/>
  </r>
  <r>
    <x v="0"/>
    <s v="Athletic"/>
    <x v="1"/>
    <s v="FootJoy"/>
    <s v="Guide"/>
    <x v="12"/>
    <s v="Lace Guide, FormTX, Stitch, 20mm"/>
    <x v="3"/>
    <n v="1000"/>
    <n v="140"/>
    <n v="0.14000000000000001"/>
    <x v="106"/>
  </r>
  <r>
    <x v="0"/>
    <s v="Athletic"/>
    <x v="1"/>
    <s v="FootJoy"/>
    <s v="Guide"/>
    <x v="12"/>
    <s v="Lace Guide, FormTX, Stitch, 20mm"/>
    <x v="3"/>
    <n v="5000"/>
    <n v="700"/>
    <n v="0.14000000000000001"/>
    <x v="106"/>
  </r>
  <r>
    <x v="0"/>
    <s v="Athletic"/>
    <x v="1"/>
    <s v="FootJoy"/>
    <s v="Guide"/>
    <x v="12"/>
    <s v="Lace Guide, FormTX, Stitch, 20mm"/>
    <x v="3"/>
    <n v="34000"/>
    <n v="4760"/>
    <n v="0.14000000000000001"/>
    <x v="106"/>
  </r>
  <r>
    <x v="0"/>
    <s v="Athletic"/>
    <x v="1"/>
    <s v="FootJoy"/>
    <s v="Guide"/>
    <x v="12"/>
    <s v="Lace Guide, FormTX, Stitch, 20mm"/>
    <x v="3"/>
    <n v="43000"/>
    <n v="6020"/>
    <n v="0.14000000000000001"/>
    <x v="106"/>
  </r>
  <r>
    <x v="0"/>
    <s v="Athletic"/>
    <x v="1"/>
    <s v="FootJoy"/>
    <s v="Guide"/>
    <x v="12"/>
    <s v="Lace Guide, FormTX, Stitch, 20mm"/>
    <x v="3"/>
    <n v="34500"/>
    <n v="4830"/>
    <n v="0.14000000000000001"/>
    <x v="106"/>
  </r>
  <r>
    <x v="0"/>
    <s v="Athletic"/>
    <x v="1"/>
    <s v="FootJoy"/>
    <s v="Guide"/>
    <x v="12"/>
    <s v="Lace Guide, FormTX, Stitch, 20mm"/>
    <x v="3"/>
    <n v="42500"/>
    <n v="5950"/>
    <n v="0.14000000000000001"/>
    <x v="106"/>
  </r>
  <r>
    <x v="0"/>
    <s v="Athletic"/>
    <x v="1"/>
    <s v="FootJoy"/>
    <s v="Guide"/>
    <x v="12"/>
    <s v="Lace Guide, FormTX, Stitch, 20mm"/>
    <x v="0"/>
    <n v="26500"/>
    <n v="3710"/>
    <n v="0.14000000000000001"/>
    <x v="106"/>
  </r>
  <r>
    <x v="0"/>
    <s v="Athletic"/>
    <x v="1"/>
    <s v="FootJoy"/>
    <s v="Guide"/>
    <x v="12"/>
    <s v="Lace Guide, FormTX, Stitch, 20mm"/>
    <x v="0"/>
    <n v="11500"/>
    <n v="1610"/>
    <n v="0.14000000000000001"/>
    <x v="106"/>
  </r>
  <r>
    <x v="0"/>
    <s v="Athletic"/>
    <x v="1"/>
    <s v="FootJoy"/>
    <s v="Guide"/>
    <x v="12"/>
    <s v="Lace Guide, FormTX, Stitch, 20mm"/>
    <x v="0"/>
    <n v="15500"/>
    <n v="2170"/>
    <n v="0.14000000000000001"/>
    <x v="106"/>
  </r>
  <r>
    <x v="0"/>
    <s v="Athletic"/>
    <x v="1"/>
    <s v="FootJoy"/>
    <s v="Guide"/>
    <x v="12"/>
    <s v="Lace Guide, FormTX, Stitch, 20mm"/>
    <x v="0"/>
    <n v="12500"/>
    <n v="1750"/>
    <n v="0.14000000000000001"/>
    <x v="106"/>
  </r>
  <r>
    <x v="0"/>
    <s v="Athletic"/>
    <x v="1"/>
    <s v="FootJoy"/>
    <s v="Guide"/>
    <x v="12"/>
    <s v="Lace Guide, FormTX, Stitch, 20mm"/>
    <x v="0"/>
    <n v="32500"/>
    <n v="4550"/>
    <n v="0.14000000000000001"/>
    <x v="106"/>
  </r>
  <r>
    <x v="0"/>
    <s v="Athletic"/>
    <x v="1"/>
    <s v="FootJoy"/>
    <s v="Guide"/>
    <x v="12"/>
    <s v="Lace Guide, FormTX, Stitch, 20mm"/>
    <x v="0"/>
    <n v="17500"/>
    <n v="2450"/>
    <n v="0.14000000000000001"/>
    <x v="106"/>
  </r>
  <r>
    <x v="0"/>
    <s v="Athletic"/>
    <x v="1"/>
    <s v="FootJoy"/>
    <s v="Guide"/>
    <x v="12"/>
    <s v="Lace Guide, FormTX, Stitch, 20mm"/>
    <x v="0"/>
    <n v="14000"/>
    <n v="1960"/>
    <n v="0.14000000000000001"/>
    <x v="106"/>
  </r>
  <r>
    <x v="0"/>
    <s v="Athletic"/>
    <x v="1"/>
    <s v="FootJoy"/>
    <s v="Guide"/>
    <x v="12"/>
    <s v="Lace Guide, FormTX, Stitch, 20mm"/>
    <x v="0"/>
    <n v="27000"/>
    <n v="3780"/>
    <n v="0.14000000000000001"/>
    <x v="106"/>
  </r>
  <r>
    <x v="0"/>
    <s v="Athletic"/>
    <x v="1"/>
    <s v="FootJoy"/>
    <s v="Guide"/>
    <x v="12"/>
    <s v="Lace Guide, FormTX, Stitch, 20mm"/>
    <x v="0"/>
    <n v="5500"/>
    <n v="770"/>
    <n v="0.14000000000000001"/>
    <x v="106"/>
  </r>
  <r>
    <x v="0"/>
    <s v="Athletic"/>
    <x v="1"/>
    <s v="FootJoy"/>
    <s v="Guide"/>
    <x v="12"/>
    <s v="Lace Guide, FormTX, Stitch, 20mm"/>
    <x v="0"/>
    <n v="22000"/>
    <n v="3080"/>
    <n v="0.14000000000000001"/>
    <x v="106"/>
  </r>
  <r>
    <x v="0"/>
    <s v="Athletic"/>
    <x v="1"/>
    <s v="FootJoy"/>
    <s v="Guide"/>
    <x v="12"/>
    <s v="Lace Guide, FormTX, Stitch, 20mm"/>
    <x v="0"/>
    <n v="8000"/>
    <n v="1120"/>
    <n v="0.14000000000000001"/>
    <x v="106"/>
  </r>
  <r>
    <x v="0"/>
    <s v="Athletic"/>
    <x v="1"/>
    <s v="FootJoy"/>
    <s v="Guide"/>
    <x v="12"/>
    <s v="Lace Guide, FormTX, Stitch, 20mm"/>
    <x v="0"/>
    <n v="13000"/>
    <n v="1820"/>
    <n v="0.14000000000000001"/>
    <x v="106"/>
  </r>
  <r>
    <x v="2"/>
    <s v="Athletic"/>
    <x v="1"/>
    <s v="Bridgestone Golf"/>
    <s v="Dial"/>
    <x v="8"/>
    <s v="L6 R Eyestay 20mm Dial E"/>
    <x v="1"/>
    <n v="1335"/>
    <n v="1815.25"/>
    <n v="1.3597378277153558"/>
    <x v="1407"/>
  </r>
  <r>
    <x v="2"/>
    <s v="Athletic"/>
    <x v="1"/>
    <s v="Bridgestone Golf"/>
    <s v="Dial"/>
    <x v="31"/>
    <s v="L6 L Eyestay 20mm Dial D"/>
    <x v="1"/>
    <n v="800"/>
    <n v="1792"/>
    <n v="2.2400000000000002"/>
    <x v="1400"/>
  </r>
  <r>
    <x v="2"/>
    <s v="Athletic"/>
    <x v="1"/>
    <s v="Bridgestone Golf"/>
    <s v="Dial"/>
    <x v="31"/>
    <s v="L6 R Eyestay 20mm Dial D"/>
    <x v="1"/>
    <n v="800"/>
    <n v="1792"/>
    <n v="2.2400000000000002"/>
    <x v="1400"/>
  </r>
  <r>
    <x v="2"/>
    <s v="Athletic"/>
    <x v="1"/>
    <s v="Bridgestone Golf"/>
    <s v="Dial"/>
    <x v="8"/>
    <s v="L6 L Eyestay 20mm Dial E"/>
    <x v="1"/>
    <n v="1285"/>
    <n v="1746.75"/>
    <n v="1.3593385214007783"/>
    <x v="1412"/>
  </r>
  <r>
    <x v="2"/>
    <s v="Athletic"/>
    <x v="1"/>
    <s v="Bridgestone Golf"/>
    <s v="Dial"/>
    <x v="8"/>
    <s v="L6 R Eyestay 20mm Dial E"/>
    <x v="1"/>
    <n v="1285"/>
    <n v="1746.75"/>
    <n v="1.3593385214007783"/>
    <x v="1412"/>
  </r>
  <r>
    <x v="2"/>
    <s v="Athletic"/>
    <x v="1"/>
    <s v="Asics"/>
    <s v="Dial"/>
    <x v="7"/>
    <s v="Li2 L Eyestay Dial C"/>
    <x v="1"/>
    <n v="550"/>
    <n v="1496"/>
    <n v="2.72"/>
    <x v="1413"/>
  </r>
  <r>
    <x v="2"/>
    <s v="Athletic"/>
    <x v="1"/>
    <s v="Asics"/>
    <s v="Dial"/>
    <x v="7"/>
    <s v="Li2 R Eyestay Dial C"/>
    <x v="1"/>
    <n v="550"/>
    <n v="1496"/>
    <n v="2.72"/>
    <x v="1413"/>
  </r>
  <r>
    <x v="2"/>
    <s v="Athletic"/>
    <x v="1"/>
    <s v="Bridgestone Golf"/>
    <s v="Dial"/>
    <x v="8"/>
    <s v="L6 L Eyestay 20mm Dial E"/>
    <x v="1"/>
    <n v="1060"/>
    <n v="1417.5"/>
    <n v="1.3372641509433962"/>
    <x v="1414"/>
  </r>
  <r>
    <x v="2"/>
    <s v="Athletic"/>
    <x v="1"/>
    <s v="Bridgestone Golf"/>
    <s v="Dial"/>
    <x v="8"/>
    <s v="L6 R Eyestay 20mm Dial E"/>
    <x v="1"/>
    <n v="1060"/>
    <n v="1417.5"/>
    <n v="1.3372641509433962"/>
    <x v="1414"/>
  </r>
  <r>
    <x v="2"/>
    <s v="Athletic"/>
    <x v="1"/>
    <s v="Asics"/>
    <s v="Dial"/>
    <x v="8"/>
    <s v="L6 L Eyestay 20mm Dial E"/>
    <x v="1"/>
    <n v="1005"/>
    <n v="1370"/>
    <n v="1.3631840796019901"/>
    <x v="1362"/>
  </r>
  <r>
    <x v="0"/>
    <s v="Athletic"/>
    <x v="1"/>
    <s v="FootJoy"/>
    <s v="Guide"/>
    <x v="12"/>
    <s v="Lace Guide, FormTX, Stitch, 20mmDark Grey"/>
    <x v="5"/>
    <n v="1000"/>
    <n v="140"/>
    <n v="0.14000000000000001"/>
    <x v="106"/>
  </r>
  <r>
    <x v="0"/>
    <s v="Athletic"/>
    <x v="1"/>
    <s v="FootJoy"/>
    <s v="Guide"/>
    <x v="12"/>
    <s v="Lace Guide, FormTX, Stitch, 20mmDark Grey"/>
    <x v="5"/>
    <n v="5500"/>
    <n v="770"/>
    <n v="0.14000000000000001"/>
    <x v="106"/>
  </r>
  <r>
    <x v="0"/>
    <s v="Athletic"/>
    <x v="1"/>
    <s v="FootJoy"/>
    <s v="Guide"/>
    <x v="12"/>
    <s v="Lace Guide, FormTX, Stitch, 20mmDark Grey"/>
    <x v="5"/>
    <n v="1700"/>
    <n v="238"/>
    <n v="0.14000000000000001"/>
    <x v="106"/>
  </r>
  <r>
    <x v="0"/>
    <s v="Athletic"/>
    <x v="1"/>
    <s v="FootJoy"/>
    <s v="Guide"/>
    <x v="12"/>
    <s v="Lace Guide, FormTX, Stitch, 20mmDark Grey"/>
    <x v="5"/>
    <n v="13900"/>
    <n v="1932"/>
    <n v="0.13899280575539569"/>
    <x v="1415"/>
  </r>
  <r>
    <x v="0"/>
    <s v="Athletic"/>
    <x v="1"/>
    <s v="FootJoy"/>
    <s v="Guide"/>
    <x v="12"/>
    <s v="Lace Guide, FormTX, Stitch, 20mmDark Grey"/>
    <x v="5"/>
    <n v="4000"/>
    <n v="560"/>
    <n v="0.14000000000000001"/>
    <x v="106"/>
  </r>
  <r>
    <x v="0"/>
    <s v="Athletic"/>
    <x v="1"/>
    <s v="FootJoy"/>
    <s v="Guide"/>
    <x v="12"/>
    <s v="Lace Guide, FormTX, Stitch, 20mmDark Grey"/>
    <x v="5"/>
    <n v="53600"/>
    <n v="7504"/>
    <n v="0.14000000000000001"/>
    <x v="106"/>
  </r>
  <r>
    <x v="0"/>
    <s v="Athletic"/>
    <x v="1"/>
    <s v="FootJoy"/>
    <s v="Guide"/>
    <x v="12"/>
    <s v="Lace Guide, FormTX, Stitch, 20mmDark Grey"/>
    <x v="5"/>
    <n v="75700"/>
    <n v="10598"/>
    <n v="0.14000000000000001"/>
    <x v="106"/>
  </r>
  <r>
    <x v="0"/>
    <s v="Athletic"/>
    <x v="1"/>
    <s v="FootJoy"/>
    <s v="Guide"/>
    <x v="12"/>
    <s v="Lace Guide, FormTX, Stitch, 20mmDark Grey"/>
    <x v="5"/>
    <n v="19500"/>
    <n v="2730"/>
    <n v="0.14000000000000001"/>
    <x v="106"/>
  </r>
  <r>
    <x v="0"/>
    <s v="Athletic"/>
    <x v="1"/>
    <s v="FootJoy"/>
    <s v="Guide"/>
    <x v="12"/>
    <s v="Lace Guide, FormTX, Stitch, 20mmDark Grey"/>
    <x v="4"/>
    <n v="15800"/>
    <n v="2100"/>
    <n v="0.13291139240506328"/>
    <x v="1416"/>
  </r>
  <r>
    <x v="0"/>
    <s v="Athletic"/>
    <x v="1"/>
    <s v="FootJoy"/>
    <s v="Guide"/>
    <x v="12"/>
    <s v="Lace Guide, FormTX, Stitch, 20mmDark Grey"/>
    <x v="4"/>
    <n v="7700"/>
    <n v="1050"/>
    <n v="0.13636363636363635"/>
    <x v="1417"/>
  </r>
  <r>
    <x v="0"/>
    <s v="Athletic"/>
    <x v="1"/>
    <s v="FootJoy"/>
    <s v="Guide"/>
    <x v="12"/>
    <s v="Lace Guide, FormTX, Stitch, 20mmDark Grey"/>
    <x v="4"/>
    <n v="9500"/>
    <n v="1330"/>
    <n v="0.14000000000000001"/>
    <x v="106"/>
  </r>
  <r>
    <x v="0"/>
    <s v="Athletic"/>
    <x v="1"/>
    <s v="FootJoy"/>
    <s v="Guide"/>
    <x v="12"/>
    <s v="Lace Guide, FormTX, Stitch, 20mmDark Grey"/>
    <x v="4"/>
    <n v="19000"/>
    <n v="2660"/>
    <n v="0.14000000000000001"/>
    <x v="106"/>
  </r>
  <r>
    <x v="0"/>
    <s v="Athletic"/>
    <x v="1"/>
    <s v="FootJoy"/>
    <s v="Guide"/>
    <x v="12"/>
    <s v="Lace Guide, FormTX, Stitch, 20mmDark Grey"/>
    <x v="4"/>
    <n v="12500"/>
    <n v="1750"/>
    <n v="0.14000000000000001"/>
    <x v="106"/>
  </r>
  <r>
    <x v="0"/>
    <s v="Athletic"/>
    <x v="1"/>
    <s v="FootJoy"/>
    <s v="Guide"/>
    <x v="12"/>
    <s v="Lace Guide, FormTX, Stitch, 20mmDark Grey"/>
    <x v="4"/>
    <n v="28500"/>
    <n v="3990"/>
    <n v="0.14000000000000001"/>
    <x v="106"/>
  </r>
  <r>
    <x v="0"/>
    <s v="Athletic"/>
    <x v="1"/>
    <s v="FootJoy"/>
    <s v="Guide"/>
    <x v="12"/>
    <s v="Lace Guide, FormTX, Stitch, 20mmDark Grey"/>
    <x v="4"/>
    <n v="5500"/>
    <n v="770"/>
    <n v="0.14000000000000001"/>
    <x v="106"/>
  </r>
  <r>
    <x v="0"/>
    <s v="Athletic"/>
    <x v="1"/>
    <s v="FootJoy"/>
    <s v="Guide"/>
    <x v="12"/>
    <s v="Lace Guide, FormTX, Stitch, 20mmDark Grey"/>
    <x v="2"/>
    <n v="6000"/>
    <n v="840"/>
    <n v="0.14000000000000001"/>
    <x v="106"/>
  </r>
  <r>
    <x v="0"/>
    <s v="Athletic"/>
    <x v="1"/>
    <s v="FootJoy"/>
    <s v="Guide"/>
    <x v="12"/>
    <s v="Lace Guide, FormTX, Stitch, 20mmDark Grey"/>
    <x v="2"/>
    <n v="33000"/>
    <n v="4620"/>
    <n v="0.14000000000000001"/>
    <x v="106"/>
  </r>
  <r>
    <x v="0"/>
    <s v="Athletic"/>
    <x v="1"/>
    <s v="FootJoy"/>
    <s v="Guide"/>
    <x v="12"/>
    <s v="Lace Guide, FormTX, Stitch, 20mmDark Grey"/>
    <x v="2"/>
    <n v="74000"/>
    <n v="10360"/>
    <n v="0.14000000000000001"/>
    <x v="106"/>
  </r>
  <r>
    <x v="0"/>
    <s v="Athletic"/>
    <x v="1"/>
    <s v="FootJoy"/>
    <s v="Guide"/>
    <x v="12"/>
    <s v="Lace Guide, FormTX, Stitch, 20mmDark Grey"/>
    <x v="2"/>
    <n v="25000"/>
    <n v="3500"/>
    <n v="0.14000000000000001"/>
    <x v="106"/>
  </r>
  <r>
    <x v="0"/>
    <s v="Athletic"/>
    <x v="1"/>
    <s v="FootJoy"/>
    <s v="Guide"/>
    <x v="12"/>
    <s v="Lace Guide, FormTX, Stitch, 20mmDark Grey"/>
    <x v="2"/>
    <n v="19000"/>
    <n v="2660"/>
    <n v="0.14000000000000001"/>
    <x v="106"/>
  </r>
  <r>
    <x v="0"/>
    <s v="Athletic"/>
    <x v="1"/>
    <s v="FootJoy"/>
    <s v="Guide"/>
    <x v="12"/>
    <s v="Lace Guide, FormTX, Stitch, 20mmDark Grey"/>
    <x v="2"/>
    <n v="12000"/>
    <n v="1680"/>
    <n v="0.14000000000000001"/>
    <x v="106"/>
  </r>
  <r>
    <x v="0"/>
    <s v="Athletic"/>
    <x v="1"/>
    <s v="FootJoy"/>
    <s v="Guide"/>
    <x v="12"/>
    <s v="Lace Guide, FormTX, Stitch, 20mmDark Grey"/>
    <x v="2"/>
    <n v="5000"/>
    <n v="700"/>
    <n v="0.14000000000000001"/>
    <x v="106"/>
  </r>
  <r>
    <x v="0"/>
    <s v="Athletic"/>
    <x v="1"/>
    <s v="FootJoy"/>
    <s v="Guide"/>
    <x v="12"/>
    <s v="Lace Guide, FormTX, Stitch, 20mmDark Grey"/>
    <x v="3"/>
    <n v="5000"/>
    <n v="700"/>
    <n v="0.14000000000000001"/>
    <x v="106"/>
  </r>
  <r>
    <x v="0"/>
    <s v="Athletic"/>
    <x v="1"/>
    <s v="FootJoy"/>
    <s v="Guide"/>
    <x v="12"/>
    <s v="Lace Guide, FormTX, Stitch, 20mmDark Grey"/>
    <x v="3"/>
    <n v="5000"/>
    <n v="700"/>
    <n v="0.14000000000000001"/>
    <x v="106"/>
  </r>
  <r>
    <x v="0"/>
    <s v="Athletic"/>
    <x v="1"/>
    <s v="FootJoy"/>
    <s v="Guide"/>
    <x v="12"/>
    <s v="Lace Guide, FormTX, Stitch, 20mmDark Grey"/>
    <x v="3"/>
    <n v="14000"/>
    <n v="1960"/>
    <n v="0.14000000000000001"/>
    <x v="106"/>
  </r>
  <r>
    <x v="0"/>
    <s v="Athletic"/>
    <x v="1"/>
    <s v="FootJoy"/>
    <s v="Guide"/>
    <x v="12"/>
    <s v="Lace Guide, FormTX, Stitch, 20mmDark Grey"/>
    <x v="3"/>
    <n v="14000"/>
    <n v="1960"/>
    <n v="0.14000000000000001"/>
    <x v="106"/>
  </r>
  <r>
    <x v="0"/>
    <s v="Athletic"/>
    <x v="1"/>
    <s v="FootJoy"/>
    <s v="Guide"/>
    <x v="12"/>
    <s v="Lace Guide, FormTX, Stitch, 20mmDark Grey"/>
    <x v="3"/>
    <n v="44000"/>
    <n v="6160"/>
    <n v="0.14000000000000001"/>
    <x v="106"/>
  </r>
  <r>
    <x v="0"/>
    <s v="Athletic"/>
    <x v="1"/>
    <s v="FootJoy"/>
    <s v="Guide"/>
    <x v="12"/>
    <s v="Lace Guide, FormTX, Stitch, 20mmDark Grey"/>
    <x v="3"/>
    <n v="24000"/>
    <n v="3360"/>
    <n v="0.14000000000000001"/>
    <x v="106"/>
  </r>
  <r>
    <x v="0"/>
    <s v="Athletic"/>
    <x v="1"/>
    <s v="FootJoy"/>
    <s v="Guide"/>
    <x v="12"/>
    <s v="Lace Guide, FormTX, Stitch, 20mmDark Grey"/>
    <x v="0"/>
    <n v="15500"/>
    <n v="2170"/>
    <n v="0.14000000000000001"/>
    <x v="106"/>
  </r>
  <r>
    <x v="0"/>
    <s v="Athletic"/>
    <x v="1"/>
    <s v="FootJoy"/>
    <s v="Guide"/>
    <x v="12"/>
    <s v="Lace Guide, FormTX, Stitch, 20mmDark Grey"/>
    <x v="0"/>
    <n v="3500"/>
    <n v="490"/>
    <n v="0.14000000000000001"/>
    <x v="106"/>
  </r>
  <r>
    <x v="0"/>
    <s v="Athletic"/>
    <x v="1"/>
    <s v="FootJoy"/>
    <s v="Guide"/>
    <x v="12"/>
    <s v="Lace Guide, FormTX, Stitch, 20mmDark Grey"/>
    <x v="0"/>
    <n v="7000"/>
    <n v="980"/>
    <n v="0.14000000000000001"/>
    <x v="106"/>
  </r>
  <r>
    <x v="0"/>
    <s v="Athletic"/>
    <x v="1"/>
    <s v="FootJoy"/>
    <s v="Guide"/>
    <x v="12"/>
    <s v="Lace Guide, FormTX, Stitch, 20mmDark Grey"/>
    <x v="0"/>
    <n v="4500"/>
    <n v="630"/>
    <n v="0.14000000000000001"/>
    <x v="106"/>
  </r>
  <r>
    <x v="0"/>
    <s v="Athletic"/>
    <x v="1"/>
    <s v="FootJoy"/>
    <s v="Guide"/>
    <x v="12"/>
    <s v="Lace Guide, FormTX, Stitch, 20mmDark Grey"/>
    <x v="0"/>
    <n v="18500"/>
    <n v="2590"/>
    <n v="0.14000000000000001"/>
    <x v="106"/>
  </r>
  <r>
    <x v="0"/>
    <s v="Athletic"/>
    <x v="1"/>
    <s v="FootJoy"/>
    <s v="Guide"/>
    <x v="12"/>
    <s v="Lace Guide, FormTX, Stitch, 20mmDark Grey"/>
    <x v="0"/>
    <n v="12500"/>
    <n v="1750"/>
    <n v="0.14000000000000001"/>
    <x v="106"/>
  </r>
  <r>
    <x v="0"/>
    <s v="Athletic"/>
    <x v="1"/>
    <s v="FootJoy"/>
    <s v="Guide"/>
    <x v="12"/>
    <s v="Lace Guide, FormTX, Stitch, 20mmDark Grey"/>
    <x v="0"/>
    <n v="7500"/>
    <n v="1050"/>
    <n v="0.14000000000000001"/>
    <x v="106"/>
  </r>
  <r>
    <x v="0"/>
    <s v="Athletic"/>
    <x v="1"/>
    <s v="FootJoy"/>
    <s v="Guide"/>
    <x v="12"/>
    <s v="Lace Guide, FormTX, Stitch, 20mmDark Grey"/>
    <x v="0"/>
    <n v="3000"/>
    <n v="420"/>
    <n v="0.14000000000000001"/>
    <x v="106"/>
  </r>
  <r>
    <x v="0"/>
    <s v="Athletic"/>
    <x v="1"/>
    <s v="FootJoy"/>
    <s v="Guide"/>
    <x v="12"/>
    <s v="Lace Guide, FormTX, Stitch, 20mmDark Grey"/>
    <x v="0"/>
    <n v="6500"/>
    <n v="910"/>
    <n v="0.14000000000000001"/>
    <x v="106"/>
  </r>
  <r>
    <x v="0"/>
    <s v="Athletic"/>
    <x v="1"/>
    <s v="FootJoy"/>
    <s v="Guide"/>
    <x v="12"/>
    <s v="Lace Guide, FormTX, Stitch, 20mmDark Grey"/>
    <x v="0"/>
    <n v="9500"/>
    <n v="1330"/>
    <n v="0.14000000000000001"/>
    <x v="106"/>
  </r>
  <r>
    <x v="0"/>
    <s v="Athletic"/>
    <x v="1"/>
    <s v="FootJoy"/>
    <s v="Guide"/>
    <x v="12"/>
    <s v="Lace Guide, FormTX, Stitch, 20mmDark Grey"/>
    <x v="0"/>
    <n v="8000"/>
    <n v="1120"/>
    <n v="0.14000000000000001"/>
    <x v="106"/>
  </r>
  <r>
    <x v="2"/>
    <s v="Athletic"/>
    <x v="1"/>
    <s v="Asics"/>
    <s v="Dial"/>
    <x v="8"/>
    <s v="L6 R Eyestay 20mm Dial E"/>
    <x v="1"/>
    <n v="1005"/>
    <n v="1370"/>
    <n v="1.3631840796019901"/>
    <x v="1362"/>
  </r>
  <r>
    <x v="2"/>
    <s v="Athletic"/>
    <x v="1"/>
    <s v="Asics"/>
    <s v="Dial"/>
    <x v="7"/>
    <s v="Li2 L Eyestay Dial C"/>
    <x v="1"/>
    <n v="500"/>
    <n v="1370"/>
    <n v="2.74"/>
    <x v="1397"/>
  </r>
  <r>
    <x v="2"/>
    <s v="Athletic"/>
    <x v="1"/>
    <s v="Asics"/>
    <s v="Dial"/>
    <x v="7"/>
    <s v="Li2 L Eyestay Dial C"/>
    <x v="1"/>
    <n v="500"/>
    <n v="1370"/>
    <n v="2.74"/>
    <x v="1397"/>
  </r>
  <r>
    <x v="2"/>
    <s v="Athletic"/>
    <x v="1"/>
    <s v="Asics"/>
    <s v="Dial"/>
    <x v="7"/>
    <s v="Li2 R Eyestay Dial C"/>
    <x v="1"/>
    <n v="500"/>
    <n v="1370"/>
    <n v="2.74"/>
    <x v="1397"/>
  </r>
  <r>
    <x v="2"/>
    <s v="Athletic"/>
    <x v="1"/>
    <s v="Asics"/>
    <s v="Dial"/>
    <x v="7"/>
    <s v="Li2 R Eyestay Dial C"/>
    <x v="1"/>
    <n v="500"/>
    <n v="1370"/>
    <n v="2.74"/>
    <x v="1397"/>
  </r>
  <r>
    <x v="2"/>
    <s v="Athletic"/>
    <x v="1"/>
    <s v="Asics"/>
    <s v="Dial"/>
    <x v="7"/>
    <s v="Li2 L Eyestay Dial C"/>
    <x v="1"/>
    <n v="500"/>
    <n v="1360"/>
    <n v="2.72"/>
    <x v="1413"/>
  </r>
  <r>
    <x v="2"/>
    <s v="Athletic"/>
    <x v="1"/>
    <s v="Asics"/>
    <s v="Dial"/>
    <x v="7"/>
    <s v="Li2 R Eyestay Dial C"/>
    <x v="1"/>
    <n v="500"/>
    <n v="1360"/>
    <n v="2.72"/>
    <x v="1413"/>
  </r>
  <r>
    <x v="0"/>
    <s v="Athletic"/>
    <x v="1"/>
    <s v="FootJoy"/>
    <s v="Guide"/>
    <x v="12"/>
    <s v="Lace Guide, FormTX, Stitch, 25mmBlack"/>
    <x v="3"/>
    <n v="2000"/>
    <n v="280"/>
    <n v="0.14000000000000001"/>
    <x v="106"/>
  </r>
  <r>
    <x v="0"/>
    <s v="Athletic"/>
    <x v="1"/>
    <s v="FootJoy"/>
    <s v="Guide"/>
    <x v="12"/>
    <s v="Lace Guide, FormTX, Stitch, 25mmBlack"/>
    <x v="3"/>
    <n v="7500"/>
    <n v="1050"/>
    <n v="0.14000000000000001"/>
    <x v="106"/>
  </r>
  <r>
    <x v="0"/>
    <s v="Athletic"/>
    <x v="1"/>
    <s v="FootJoy"/>
    <s v="Guide"/>
    <x v="12"/>
    <s v="Lace Guide, FormTX, Stitch, 25mmBlack"/>
    <x v="3"/>
    <n v="7000"/>
    <n v="980"/>
    <n v="0.14000000000000001"/>
    <x v="106"/>
  </r>
  <r>
    <x v="0"/>
    <s v="Athletic"/>
    <x v="1"/>
    <s v="FootJoy"/>
    <s v="Guide"/>
    <x v="12"/>
    <s v="Lace Guide, FormTX, Stitch, 25mmBlack"/>
    <x v="3"/>
    <n v="9000"/>
    <n v="1260"/>
    <n v="0.14000000000000001"/>
    <x v="106"/>
  </r>
  <r>
    <x v="0"/>
    <s v="Athletic"/>
    <x v="1"/>
    <s v="FootJoy"/>
    <s v="Guide"/>
    <x v="12"/>
    <s v="Lace Guide, FormTX, Stitch, 25mmBlack"/>
    <x v="3"/>
    <n v="6500"/>
    <n v="910"/>
    <n v="0.14000000000000001"/>
    <x v="106"/>
  </r>
  <r>
    <x v="0"/>
    <s v="Athletic"/>
    <x v="1"/>
    <s v="FootJoy"/>
    <s v="Guide"/>
    <x v="12"/>
    <s v="Lace Guide, FormTX, Stitch, 25mmBlack"/>
    <x v="3"/>
    <n v="17000"/>
    <n v="2380"/>
    <n v="0.14000000000000001"/>
    <x v="106"/>
  </r>
  <r>
    <x v="0"/>
    <s v="Athletic"/>
    <x v="1"/>
    <s v="FootJoy"/>
    <s v="Guide"/>
    <x v="12"/>
    <s v="Lace Guide, FormTX, Stitch, 25mmBlack"/>
    <x v="3"/>
    <n v="83500"/>
    <n v="11690"/>
    <n v="0.14000000000000001"/>
    <x v="106"/>
  </r>
  <r>
    <x v="0"/>
    <s v="Athletic"/>
    <x v="1"/>
    <s v="FootJoy"/>
    <s v="Guide"/>
    <x v="12"/>
    <s v="Lace Guide, FormTX, Stitch, 25mmBlack"/>
    <x v="3"/>
    <n v="18000"/>
    <n v="2520"/>
    <n v="0.14000000000000001"/>
    <x v="106"/>
  </r>
  <r>
    <x v="0"/>
    <s v="Athletic"/>
    <x v="1"/>
    <s v="FootJoy"/>
    <s v="Guide"/>
    <x v="12"/>
    <s v="Lace Guide, FormTX, Stitch, 25mmBlack"/>
    <x v="0"/>
    <n v="25000"/>
    <n v="3500"/>
    <n v="0.14000000000000001"/>
    <x v="106"/>
  </r>
  <r>
    <x v="0"/>
    <s v="Athletic"/>
    <x v="1"/>
    <s v="FootJoy"/>
    <s v="Guide"/>
    <x v="12"/>
    <s v="Lace Guide, FormTX, Stitch, 25mmBlack"/>
    <x v="0"/>
    <n v="7500"/>
    <n v="1050"/>
    <n v="0.14000000000000001"/>
    <x v="106"/>
  </r>
  <r>
    <x v="0"/>
    <s v="Athletic"/>
    <x v="1"/>
    <s v="FootJoy"/>
    <s v="Guide"/>
    <x v="12"/>
    <s v="Lace Guide, FormTX, Stitch, 25mmBlack"/>
    <x v="0"/>
    <n v="32500"/>
    <n v="4550"/>
    <n v="0.14000000000000001"/>
    <x v="106"/>
  </r>
  <r>
    <x v="0"/>
    <s v="Athletic"/>
    <x v="1"/>
    <s v="FootJoy"/>
    <s v="Guide"/>
    <x v="12"/>
    <s v="Lace Guide, FormTX, Stitch, 25mmBlack"/>
    <x v="0"/>
    <n v="26500"/>
    <n v="3710"/>
    <n v="0.14000000000000001"/>
    <x v="106"/>
  </r>
  <r>
    <x v="0"/>
    <s v="Athletic"/>
    <x v="1"/>
    <s v="FootJoy"/>
    <s v="Guide"/>
    <x v="12"/>
    <s v="Lace Guide, FormTX, Stitch, 25mmBlack"/>
    <x v="0"/>
    <n v="71000"/>
    <n v="9940"/>
    <n v="0.14000000000000001"/>
    <x v="106"/>
  </r>
  <r>
    <x v="0"/>
    <s v="Athletic"/>
    <x v="1"/>
    <s v="FootJoy"/>
    <s v="Guide"/>
    <x v="12"/>
    <s v="Lace Guide, FormTX, Stitch, 25mmBlack"/>
    <x v="0"/>
    <n v="71500"/>
    <n v="10010"/>
    <n v="0.14000000000000001"/>
    <x v="106"/>
  </r>
  <r>
    <x v="0"/>
    <s v="Athletic"/>
    <x v="1"/>
    <s v="FootJoy"/>
    <s v="Guide"/>
    <x v="12"/>
    <s v="Lace Guide, FormTX, Stitch, 25mmBlack"/>
    <x v="0"/>
    <n v="29500"/>
    <n v="4130"/>
    <n v="0.14000000000000001"/>
    <x v="106"/>
  </r>
  <r>
    <x v="0"/>
    <s v="Athletic"/>
    <x v="1"/>
    <s v="FootJoy"/>
    <s v="Guide"/>
    <x v="12"/>
    <s v="Lace Guide, FormTX, Stitch, 25mmBlack"/>
    <x v="0"/>
    <n v="40500"/>
    <n v="5670"/>
    <n v="0.14000000000000001"/>
    <x v="106"/>
  </r>
  <r>
    <x v="0"/>
    <s v="Athletic"/>
    <x v="1"/>
    <s v="FootJoy"/>
    <s v="Guide"/>
    <x v="12"/>
    <s v="Lace Guide, FormTX, Stitch, 25mmBlack"/>
    <x v="0"/>
    <n v="39500"/>
    <n v="5530"/>
    <n v="0.14000000000000001"/>
    <x v="106"/>
  </r>
  <r>
    <x v="0"/>
    <s v="Athletic"/>
    <x v="1"/>
    <s v="FootJoy"/>
    <s v="Guide"/>
    <x v="12"/>
    <s v="Lace Guide, FormTX, Stitch, 25mmBlack"/>
    <x v="0"/>
    <n v="4000"/>
    <n v="560"/>
    <n v="0.14000000000000001"/>
    <x v="106"/>
  </r>
  <r>
    <x v="0"/>
    <s v="Athletic"/>
    <x v="1"/>
    <s v="FootJoy"/>
    <s v="Guide"/>
    <x v="12"/>
    <s v="Lace Guide, FormTX, Stitch, 25mmBlack"/>
    <x v="0"/>
    <n v="9500"/>
    <n v="1330"/>
    <n v="0.14000000000000001"/>
    <x v="106"/>
  </r>
  <r>
    <x v="0"/>
    <s v="Athletic"/>
    <x v="1"/>
    <s v="FootJoy"/>
    <s v="Guide"/>
    <x v="12"/>
    <s v="Lace Guide, FormTX, Stitch, 25mmBlack"/>
    <x v="0"/>
    <n v="3500"/>
    <n v="490"/>
    <n v="0.14000000000000001"/>
    <x v="106"/>
  </r>
  <r>
    <x v="2"/>
    <s v="Athletic"/>
    <x v="1"/>
    <s v="Bridgestone Golf"/>
    <s v="Dial"/>
    <x v="8"/>
    <s v="L6 L Eyestay 20mm Dial E"/>
    <x v="1"/>
    <n v="1005"/>
    <n v="1350"/>
    <n v="1.3432835820895523"/>
    <x v="1355"/>
  </r>
  <r>
    <x v="2"/>
    <s v="Athletic"/>
    <x v="1"/>
    <s v="Bridgestone Golf"/>
    <s v="Dial"/>
    <x v="8"/>
    <s v="L6 R Eyestay 20mm Dial E"/>
    <x v="1"/>
    <n v="1005"/>
    <n v="1350"/>
    <n v="1.3432835820895523"/>
    <x v="1355"/>
  </r>
  <r>
    <x v="2"/>
    <s v="Athletic"/>
    <x v="1"/>
    <s v="Asics"/>
    <s v="Dial"/>
    <x v="8"/>
    <s v="L6 L Eyestay 20mm Dial E"/>
    <x v="1"/>
    <n v="1005"/>
    <n v="1340"/>
    <n v="1.3333333333333333"/>
    <x v="1418"/>
  </r>
  <r>
    <x v="2"/>
    <s v="Athletic"/>
    <x v="1"/>
    <s v="Asics"/>
    <s v="Dial"/>
    <x v="8"/>
    <s v="L6 R Eyestay 20mm Dial E"/>
    <x v="1"/>
    <n v="1005"/>
    <n v="1340"/>
    <n v="1.3333333333333333"/>
    <x v="1418"/>
  </r>
  <r>
    <x v="2"/>
    <s v="Athletic"/>
    <x v="0"/>
    <s v="Anta"/>
    <s v="Dial"/>
    <x v="34"/>
    <s v="L6 L Eyestay 20mm Dial M Habu"/>
    <x v="1"/>
    <n v="1585"/>
    <n v="1336.0125756317"/>
    <n v="0.84291014235438488"/>
    <x v="1419"/>
  </r>
  <r>
    <x v="2"/>
    <s v="Athletic"/>
    <x v="0"/>
    <s v="Anta"/>
    <s v="Dial"/>
    <x v="34"/>
    <s v="L6 R Eyestay 20mm Dial M Habu"/>
    <x v="1"/>
    <n v="1585"/>
    <n v="1336.0125756317"/>
    <n v="0.84291014235438488"/>
    <x v="1419"/>
  </r>
  <r>
    <x v="2"/>
    <s v="Athletic"/>
    <x v="1"/>
    <s v="Bridgestone Golf"/>
    <s v="Dial"/>
    <x v="9"/>
    <s v="L6 L Eyestay 20mm Dial K"/>
    <x v="1"/>
    <n v="625"/>
    <n v="1275"/>
    <n v="2.04"/>
    <x v="1312"/>
  </r>
  <r>
    <x v="2"/>
    <s v="Athletic"/>
    <x v="1"/>
    <s v="Bridgestone Golf"/>
    <s v="Dial"/>
    <x v="9"/>
    <s v="L6 R Eyestay 20mm Dial K"/>
    <x v="1"/>
    <n v="625"/>
    <n v="1275"/>
    <n v="2.04"/>
    <x v="1312"/>
  </r>
  <r>
    <x v="2"/>
    <s v="Athletic"/>
    <x v="1"/>
    <s v="Bridgestone Golf"/>
    <s v="Dial"/>
    <x v="9"/>
    <s v="L6 L Eyestay 20mm Dial K"/>
    <x v="1"/>
    <n v="600"/>
    <n v="1212"/>
    <n v="2.02"/>
    <x v="1392"/>
  </r>
  <r>
    <x v="2"/>
    <s v="Athletic"/>
    <x v="1"/>
    <s v="Bridgestone Golf"/>
    <s v="Dial"/>
    <x v="9"/>
    <s v="L6 R Eyestay 20mm Dial K"/>
    <x v="1"/>
    <n v="600"/>
    <n v="1212"/>
    <n v="2.02"/>
    <x v="1392"/>
  </r>
  <r>
    <x v="0"/>
    <s v="Athletic"/>
    <x v="1"/>
    <s v="FootJoy"/>
    <s v="Guide"/>
    <x v="11"/>
    <s v="Lace Guide, Form TX2, 20mm"/>
    <x v="0"/>
    <n v="1000"/>
    <n v="140"/>
    <n v="0.14000000000000001"/>
    <x v="106"/>
  </r>
  <r>
    <x v="0"/>
    <s v="Athletic"/>
    <x v="1"/>
    <s v="FootJoy"/>
    <s v="Guide"/>
    <x v="11"/>
    <s v="Lace Guide, Form TX2, 20mm"/>
    <x v="0"/>
    <n v="7500"/>
    <n v="1050"/>
    <n v="0.14000000000000001"/>
    <x v="106"/>
  </r>
  <r>
    <x v="0"/>
    <s v="Athletic"/>
    <x v="1"/>
    <s v="FootJoy"/>
    <s v="Guide"/>
    <x v="11"/>
    <s v="Lace Guide, Form TX2, 20mm"/>
    <x v="0"/>
    <n v="23500"/>
    <n v="3290"/>
    <n v="0.14000000000000001"/>
    <x v="106"/>
  </r>
  <r>
    <x v="0"/>
    <s v="Athletic"/>
    <x v="1"/>
    <s v="FootJoy"/>
    <s v="Guide"/>
    <x v="11"/>
    <s v="Lace Guide, Form TX2, 20mm"/>
    <x v="0"/>
    <n v="1500"/>
    <n v="210"/>
    <n v="0.14000000000000001"/>
    <x v="106"/>
  </r>
  <r>
    <x v="0"/>
    <s v="Athletic"/>
    <x v="1"/>
    <s v="FootJoy"/>
    <s v="Guide"/>
    <x v="11"/>
    <s v="Lace Guide, Form TX2, 20mm"/>
    <x v="0"/>
    <n v="1000"/>
    <n v="140"/>
    <n v="0.14000000000000001"/>
    <x v="106"/>
  </r>
  <r>
    <x v="0"/>
    <s v="Athletic"/>
    <x v="1"/>
    <s v="FootJoy"/>
    <s v="Guide"/>
    <x v="11"/>
    <s v="Lace Guide, Form TX2, 20mm"/>
    <x v="0"/>
    <n v="16000"/>
    <n v="2240"/>
    <n v="0.14000000000000001"/>
    <x v="106"/>
  </r>
  <r>
    <x v="2"/>
    <s v="Athletic"/>
    <x v="1"/>
    <s v="Bridgestone Golf"/>
    <s v="Dial"/>
    <x v="8"/>
    <s v="L6 L Eyestay 20mm Dial E"/>
    <x v="1"/>
    <n v="875"/>
    <n v="1181.25"/>
    <n v="1.35"/>
    <x v="1420"/>
  </r>
  <r>
    <x v="2"/>
    <s v="Athletic"/>
    <x v="1"/>
    <s v="Bridgestone Golf"/>
    <s v="Dial"/>
    <x v="8"/>
    <s v="L6 R Eyestay 20mm Dial E"/>
    <x v="1"/>
    <n v="875"/>
    <n v="1181.25"/>
    <n v="1.35"/>
    <x v="1420"/>
  </r>
  <r>
    <x v="2"/>
    <s v="Athletic"/>
    <x v="1"/>
    <s v="Bridgestone Golf"/>
    <s v="Dial"/>
    <x v="8"/>
    <s v="L6 L Eyestay 20mm Dial E"/>
    <x v="1"/>
    <n v="850"/>
    <n v="1164.5"/>
    <n v="1.37"/>
    <x v="1421"/>
  </r>
  <r>
    <x v="2"/>
    <s v="Athletic"/>
    <x v="1"/>
    <s v="Bridgestone Golf"/>
    <s v="Dial"/>
    <x v="8"/>
    <s v="L6 L Eyestay 20mm Dial E"/>
    <x v="1"/>
    <n v="850"/>
    <n v="1164.5"/>
    <n v="1.37"/>
    <x v="1421"/>
  </r>
  <r>
    <x v="2"/>
    <s v="Athletic"/>
    <x v="1"/>
    <s v="Bridgestone Golf"/>
    <s v="Dial"/>
    <x v="8"/>
    <s v="L6 R Eyestay 20mm Dial E"/>
    <x v="1"/>
    <n v="850"/>
    <n v="1164.5"/>
    <n v="1.37"/>
    <x v="1421"/>
  </r>
  <r>
    <x v="2"/>
    <s v="Athletic"/>
    <x v="1"/>
    <s v="Bridgestone Golf"/>
    <s v="Dial"/>
    <x v="8"/>
    <s v="L6 R Eyestay 20mm Dial E"/>
    <x v="1"/>
    <n v="850"/>
    <n v="1164.5"/>
    <n v="1.37"/>
    <x v="1421"/>
  </r>
  <r>
    <x v="2"/>
    <s v="Athletic"/>
    <x v="1"/>
    <s v="Bridgestone Golf"/>
    <s v="Dial"/>
    <x v="8"/>
    <s v="L6 L Eyestay 20mm Dial E"/>
    <x v="1"/>
    <n v="850"/>
    <n v="1122"/>
    <n v="1.32"/>
    <x v="1422"/>
  </r>
  <r>
    <x v="2"/>
    <s v="Athletic"/>
    <x v="1"/>
    <s v="Bridgestone Golf"/>
    <s v="Dial"/>
    <x v="8"/>
    <s v="L6 R Eyestay 20mm Dial E"/>
    <x v="1"/>
    <n v="850"/>
    <n v="1122"/>
    <n v="1.32"/>
    <x v="1422"/>
  </r>
  <r>
    <x v="2"/>
    <s v="Athletic"/>
    <x v="1"/>
    <s v="Bridgestone Golf"/>
    <s v="Dial"/>
    <x v="8"/>
    <s v="L6 L Eyestay 20mm Dial E"/>
    <x v="1"/>
    <n v="825"/>
    <n v="1113.75"/>
    <n v="1.35"/>
    <x v="1420"/>
  </r>
  <r>
    <x v="2"/>
    <s v="Athletic"/>
    <x v="1"/>
    <s v="Bridgestone Golf"/>
    <s v="Dial"/>
    <x v="8"/>
    <s v="L6 R Eyestay 20mm Dial E"/>
    <x v="1"/>
    <n v="825"/>
    <n v="1113.75"/>
    <n v="1.35"/>
    <x v="1420"/>
  </r>
  <r>
    <x v="0"/>
    <s v="Athletic"/>
    <x v="1"/>
    <s v="FootJoy"/>
    <s v="Guide"/>
    <x v="11"/>
    <s v="Lace Guide, Form TX2, 20mm"/>
    <x v="0"/>
    <n v="1000"/>
    <n v="140"/>
    <n v="0.14000000000000001"/>
    <x v="106"/>
  </r>
  <r>
    <x v="0"/>
    <s v="Athletic"/>
    <x v="1"/>
    <s v="FootJoy"/>
    <s v="Guide"/>
    <x v="11"/>
    <s v="Lace Guide, Form TX2, 20mm"/>
    <x v="0"/>
    <n v="17500"/>
    <n v="2450"/>
    <n v="0.14000000000000001"/>
    <x v="106"/>
  </r>
  <r>
    <x v="0"/>
    <s v="Athletic"/>
    <x v="1"/>
    <s v="FootJoy"/>
    <s v="Guide"/>
    <x v="11"/>
    <s v="Lace Guide, Form TX2, 20mm"/>
    <x v="0"/>
    <n v="5000"/>
    <n v="700"/>
    <n v="0.14000000000000001"/>
    <x v="106"/>
  </r>
  <r>
    <x v="0"/>
    <s v="Athletic"/>
    <x v="1"/>
    <s v="FootJoy"/>
    <s v="Guide"/>
    <x v="11"/>
    <s v="Lace Guide, Form TX2, 20mm"/>
    <x v="0"/>
    <n v="52500"/>
    <n v="7350"/>
    <n v="0.14000000000000001"/>
    <x v="106"/>
  </r>
  <r>
    <x v="0"/>
    <s v="Athletic"/>
    <x v="1"/>
    <s v="FootJoy"/>
    <s v="Guide"/>
    <x v="11"/>
    <s v="Lace Guide, Form TX2, 20mm"/>
    <x v="0"/>
    <n v="98000"/>
    <n v="13720"/>
    <n v="0.14000000000000001"/>
    <x v="106"/>
  </r>
  <r>
    <x v="0"/>
    <s v="Athletic"/>
    <x v="1"/>
    <s v="FootJoy"/>
    <s v="Guide"/>
    <x v="11"/>
    <s v="Lace Guide, Form TX2, 20mm"/>
    <x v="0"/>
    <n v="17500"/>
    <n v="2450"/>
    <n v="0.14000000000000001"/>
    <x v="106"/>
  </r>
  <r>
    <x v="0"/>
    <s v="Athletic"/>
    <x v="1"/>
    <s v="FootJoy"/>
    <s v="Guide"/>
    <x v="11"/>
    <s v="Lace Guide, Form TX2, 20mm"/>
    <x v="0"/>
    <n v="111500"/>
    <n v="15610"/>
    <n v="0.14000000000000001"/>
    <x v="106"/>
  </r>
  <r>
    <x v="0"/>
    <s v="Athletic"/>
    <x v="1"/>
    <s v="FootJoy"/>
    <s v="Guide"/>
    <x v="11"/>
    <s v="Lace Guide, Form TX2, 20mm"/>
    <x v="0"/>
    <n v="26500"/>
    <n v="3710"/>
    <n v="0.14000000000000001"/>
    <x v="106"/>
  </r>
  <r>
    <x v="2"/>
    <s v="Athletic"/>
    <x v="1"/>
    <s v="Bridgestone Golf"/>
    <s v="Dial"/>
    <x v="8"/>
    <s v="L6 L Eyestay 20mm Dial E"/>
    <x v="1"/>
    <n v="800"/>
    <n v="1096"/>
    <n v="1.37"/>
    <x v="1421"/>
  </r>
  <r>
    <x v="2"/>
    <s v="Athletic"/>
    <x v="1"/>
    <s v="Bridgestone Golf"/>
    <s v="Dial"/>
    <x v="8"/>
    <s v="L6 R Eyestay 20mm Dial E"/>
    <x v="1"/>
    <n v="800"/>
    <n v="1096"/>
    <n v="1.37"/>
    <x v="1421"/>
  </r>
  <r>
    <x v="2"/>
    <s v="Athletic"/>
    <x v="1"/>
    <s v="Bridgestone Golf"/>
    <s v="Dial"/>
    <x v="9"/>
    <s v="L6 L Eyestay 20mm Dial K"/>
    <x v="1"/>
    <n v="450"/>
    <n v="909"/>
    <n v="2.02"/>
    <x v="1392"/>
  </r>
  <r>
    <x v="2"/>
    <s v="Athletic"/>
    <x v="1"/>
    <s v="Bridgestone Golf"/>
    <s v="Dial"/>
    <x v="9"/>
    <s v="L6 R Eyestay 20mm Dial K"/>
    <x v="1"/>
    <n v="450"/>
    <n v="909"/>
    <n v="2.02"/>
    <x v="1392"/>
  </r>
  <r>
    <x v="2"/>
    <s v="Athletic"/>
    <x v="1"/>
    <s v="Bridgestone Golf"/>
    <s v="Dial"/>
    <x v="8"/>
    <s v="L6 L Eyestay 20mm Dial E"/>
    <x v="1"/>
    <n v="600"/>
    <n v="810"/>
    <n v="1.35"/>
    <x v="1420"/>
  </r>
  <r>
    <x v="2"/>
    <s v="Athletic"/>
    <x v="1"/>
    <s v="Bridgestone Golf"/>
    <s v="Dial"/>
    <x v="8"/>
    <s v="L6 R Eyestay 20mm Dial E"/>
    <x v="1"/>
    <n v="600"/>
    <n v="810"/>
    <n v="1.35"/>
    <x v="1420"/>
  </r>
  <r>
    <x v="2"/>
    <s v="Athletic"/>
    <x v="1"/>
    <s v="Asics"/>
    <s v="Dial"/>
    <x v="8"/>
    <s v="L6 L Eyestay 20mm Dial E"/>
    <x v="1"/>
    <n v="550"/>
    <n v="753.5"/>
    <n v="1.37"/>
    <x v="1421"/>
  </r>
  <r>
    <x v="2"/>
    <s v="Athletic"/>
    <x v="1"/>
    <s v="Asics"/>
    <s v="Dial"/>
    <x v="8"/>
    <s v="L6 L Eyestay 20mm Dial E"/>
    <x v="1"/>
    <n v="550"/>
    <n v="753.5"/>
    <n v="1.37"/>
    <x v="1421"/>
  </r>
  <r>
    <x v="2"/>
    <s v="Athletic"/>
    <x v="1"/>
    <s v="Asics"/>
    <s v="Dial"/>
    <x v="8"/>
    <s v="L6 R Eyestay 20mm Dial E"/>
    <x v="1"/>
    <n v="550"/>
    <n v="753.5"/>
    <n v="1.37"/>
    <x v="1421"/>
  </r>
  <r>
    <x v="2"/>
    <s v="Athletic"/>
    <x v="1"/>
    <s v="Asics"/>
    <s v="Dial"/>
    <x v="8"/>
    <s v="L6 R Eyestay 20mm Dial E"/>
    <x v="1"/>
    <n v="550"/>
    <n v="753.5"/>
    <n v="1.37"/>
    <x v="1421"/>
  </r>
  <r>
    <x v="2"/>
    <s v="Athletic"/>
    <x v="1"/>
    <s v="Asics"/>
    <s v="Dial"/>
    <x v="5"/>
    <s v="Li2 L Eyestay Dial E"/>
    <x v="1"/>
    <n v="350"/>
    <n v="714"/>
    <n v="2.04"/>
    <x v="1312"/>
  </r>
  <r>
    <x v="0"/>
    <s v="Athletic"/>
    <x v="1"/>
    <s v="FootJoy"/>
    <s v="Guide"/>
    <x v="11"/>
    <s v="Lace Guide, Form TX2, 25mm"/>
    <x v="0"/>
    <n v="6000"/>
    <n v="840"/>
    <n v="0.14000000000000001"/>
    <x v="106"/>
  </r>
  <r>
    <x v="0"/>
    <s v="Athletic"/>
    <x v="1"/>
    <s v="FootJoy"/>
    <s v="Guide"/>
    <x v="11"/>
    <s v="Lace Guide, Form TX2, 25mm"/>
    <x v="0"/>
    <n v="10000"/>
    <n v="1400"/>
    <n v="0.14000000000000001"/>
    <x v="106"/>
  </r>
  <r>
    <x v="0"/>
    <s v="Athletic"/>
    <x v="1"/>
    <s v="FootJoy"/>
    <s v="Guide"/>
    <x v="11"/>
    <s v="Lace Guide, Form TX2, 25mm"/>
    <x v="0"/>
    <n v="40000"/>
    <n v="5600"/>
    <n v="0.14000000000000001"/>
    <x v="106"/>
  </r>
  <r>
    <x v="0"/>
    <s v="Athletic"/>
    <x v="1"/>
    <s v="FootJoy"/>
    <s v="Guide"/>
    <x v="11"/>
    <s v="Lace Guide, Form TX2, 25mm"/>
    <x v="0"/>
    <n v="23500"/>
    <n v="3290"/>
    <n v="0.14000000000000001"/>
    <x v="106"/>
  </r>
  <r>
    <x v="0"/>
    <s v="Athletic"/>
    <x v="1"/>
    <s v="FootJoy"/>
    <s v="Guide"/>
    <x v="11"/>
    <s v="Lace Guide, Form TX2, 25mm"/>
    <x v="0"/>
    <n v="9500"/>
    <n v="1330"/>
    <n v="0.14000000000000001"/>
    <x v="106"/>
  </r>
  <r>
    <x v="0"/>
    <s v="Athletic"/>
    <x v="1"/>
    <s v="FootJoy"/>
    <s v="Guide"/>
    <x v="11"/>
    <s v="Lace Guide, Form TX2, 25mm"/>
    <x v="0"/>
    <n v="15500"/>
    <n v="2170"/>
    <n v="0.14000000000000001"/>
    <x v="106"/>
  </r>
  <r>
    <x v="0"/>
    <s v="Athletic"/>
    <x v="1"/>
    <s v="FootJoy"/>
    <s v="Guide"/>
    <x v="11"/>
    <s v="Lace Guide, Form TX2, 25mm"/>
    <x v="0"/>
    <n v="11000"/>
    <n v="1540"/>
    <n v="0.14000000000000001"/>
    <x v="106"/>
  </r>
  <r>
    <x v="2"/>
    <s v="Athletic"/>
    <x v="1"/>
    <s v="Asics"/>
    <s v="Dial"/>
    <x v="5"/>
    <s v="Li2 R Eyestay Dial E"/>
    <x v="1"/>
    <n v="350"/>
    <n v="714"/>
    <n v="2.04"/>
    <x v="1312"/>
  </r>
  <r>
    <x v="2"/>
    <s v="Athletic"/>
    <x v="1"/>
    <s v="Asics"/>
    <s v="Dial"/>
    <x v="8"/>
    <s v="L6 L Eyestay 20mm Dial E"/>
    <x v="1"/>
    <n v="500"/>
    <n v="685"/>
    <n v="1.37"/>
    <x v="1421"/>
  </r>
  <r>
    <x v="2"/>
    <s v="Athletic"/>
    <x v="1"/>
    <s v="Asics"/>
    <s v="Dial"/>
    <x v="8"/>
    <s v="L6 L Eyestay 20mm Dial E"/>
    <x v="1"/>
    <n v="500"/>
    <n v="685"/>
    <n v="1.37"/>
    <x v="1421"/>
  </r>
  <r>
    <x v="2"/>
    <s v="Athletic"/>
    <x v="1"/>
    <s v="Asics"/>
    <s v="Dial"/>
    <x v="8"/>
    <s v="L6 L Eyestay 20mm Dial E"/>
    <x v="1"/>
    <n v="500"/>
    <n v="685"/>
    <n v="1.37"/>
    <x v="1421"/>
  </r>
  <r>
    <x v="2"/>
    <s v="Athletic"/>
    <x v="1"/>
    <s v="Asics"/>
    <s v="Dial"/>
    <x v="8"/>
    <s v="L6 L Eyestay 20mm Dial E"/>
    <x v="1"/>
    <n v="500"/>
    <n v="685"/>
    <n v="1.37"/>
    <x v="1421"/>
  </r>
  <r>
    <x v="2"/>
    <s v="Athletic"/>
    <x v="1"/>
    <s v="Asics"/>
    <s v="Dial"/>
    <x v="8"/>
    <s v="L6 L Eyestay 20mm Dial E"/>
    <x v="1"/>
    <n v="500"/>
    <n v="685"/>
    <n v="1.37"/>
    <x v="1421"/>
  </r>
  <r>
    <x v="2"/>
    <s v="Athletic"/>
    <x v="1"/>
    <s v="Asics"/>
    <s v="Dial"/>
    <x v="8"/>
    <s v="L6 R Eyestay 20mm Dial E"/>
    <x v="1"/>
    <n v="500"/>
    <n v="685"/>
    <n v="1.37"/>
    <x v="1421"/>
  </r>
  <r>
    <x v="2"/>
    <s v="Athletic"/>
    <x v="1"/>
    <s v="Asics"/>
    <s v="Dial"/>
    <x v="8"/>
    <s v="L6 R Eyestay 20mm Dial E"/>
    <x v="1"/>
    <n v="500"/>
    <n v="685"/>
    <n v="1.37"/>
    <x v="1421"/>
  </r>
  <r>
    <x v="2"/>
    <s v="Athletic"/>
    <x v="1"/>
    <s v="Asics"/>
    <s v="Dial"/>
    <x v="8"/>
    <s v="L6 R Eyestay 20mm Dial E"/>
    <x v="1"/>
    <n v="500"/>
    <n v="685"/>
    <n v="1.37"/>
    <x v="1421"/>
  </r>
  <r>
    <x v="2"/>
    <s v="Athletic"/>
    <x v="1"/>
    <s v="Asics"/>
    <s v="Dial"/>
    <x v="8"/>
    <s v="L6 R Eyestay 20mm Dial E"/>
    <x v="1"/>
    <n v="500"/>
    <n v="685"/>
    <n v="1.37"/>
    <x v="1421"/>
  </r>
  <r>
    <x v="2"/>
    <s v="Athletic"/>
    <x v="1"/>
    <s v="Asics"/>
    <s v="Dial"/>
    <x v="8"/>
    <s v="L6 R Eyestay 20mm Dial E"/>
    <x v="1"/>
    <n v="500"/>
    <n v="685"/>
    <n v="1.37"/>
    <x v="1421"/>
  </r>
  <r>
    <x v="0"/>
    <s v="Athletic"/>
    <x v="1"/>
    <s v="FootJoy"/>
    <s v="Guide"/>
    <x v="11"/>
    <s v="Lace Guide, Form TX2, 25mm"/>
    <x v="0"/>
    <n v="500"/>
    <n v="70"/>
    <n v="0.14000000000000001"/>
    <x v="106"/>
  </r>
  <r>
    <x v="0"/>
    <s v="Athletic"/>
    <x v="1"/>
    <s v="FootJoy"/>
    <s v="Guide"/>
    <x v="11"/>
    <s v="Lace Guide, Form TX2, 25mm"/>
    <x v="0"/>
    <n v="8000"/>
    <n v="1120"/>
    <n v="0.14000000000000001"/>
    <x v="106"/>
  </r>
  <r>
    <x v="0"/>
    <s v="Athletic"/>
    <x v="1"/>
    <s v="FootJoy"/>
    <s v="Guide"/>
    <x v="11"/>
    <s v="Lace Guide, Form TX2, 25mm"/>
    <x v="0"/>
    <n v="2500"/>
    <n v="350"/>
    <n v="0.14000000000000001"/>
    <x v="106"/>
  </r>
  <r>
    <x v="0"/>
    <s v="Athletic"/>
    <x v="1"/>
    <s v="FootJoy"/>
    <s v="Guide"/>
    <x v="11"/>
    <s v="Lace Guide, Form TX2, 25mm"/>
    <x v="0"/>
    <n v="0"/>
    <n v="0"/>
    <e v="#DIV/0!"/>
    <x v="255"/>
  </r>
  <r>
    <x v="0"/>
    <s v="Athletic"/>
    <x v="1"/>
    <s v="FootJoy"/>
    <s v="Guide"/>
    <x v="11"/>
    <s v="Lace Guide, Form TX2, 25mm"/>
    <x v="0"/>
    <n v="2500"/>
    <n v="350"/>
    <n v="0.14000000000000001"/>
    <x v="106"/>
  </r>
  <r>
    <x v="0"/>
    <s v="Athletic"/>
    <x v="1"/>
    <s v="FootJoy"/>
    <s v="Guide"/>
    <x v="11"/>
    <s v="Lace Guide, Form TX2, 25mm"/>
    <x v="0"/>
    <n v="2500"/>
    <n v="350"/>
    <n v="0.14000000000000001"/>
    <x v="106"/>
  </r>
  <r>
    <x v="0"/>
    <s v="Athletic"/>
    <x v="1"/>
    <s v="FootJoy"/>
    <s v="Guide"/>
    <x v="11"/>
    <s v="Lace Guide, Form TX2, 25mm"/>
    <x v="0"/>
    <n v="37000"/>
    <n v="5180"/>
    <n v="0.14000000000000001"/>
    <x v="106"/>
  </r>
  <r>
    <x v="0"/>
    <s v="Athletic"/>
    <x v="1"/>
    <s v="FootJoy"/>
    <s v="Guide"/>
    <x v="11"/>
    <s v="Lace Guide, Form TX2, 25mm"/>
    <x v="0"/>
    <n v="11500"/>
    <n v="1610"/>
    <n v="0.14000000000000001"/>
    <x v="106"/>
  </r>
  <r>
    <x v="0"/>
    <s v="Athletic"/>
    <x v="1"/>
    <s v="FootJoy"/>
    <s v="Guide"/>
    <x v="11"/>
    <s v="Lace Guide, Form TX2, 25mm"/>
    <x v="0"/>
    <n v="18000"/>
    <n v="2520"/>
    <n v="0.14000000000000001"/>
    <x v="106"/>
  </r>
  <r>
    <x v="2"/>
    <s v="Athletic"/>
    <x v="0"/>
    <s v="Anta"/>
    <s v="Dial"/>
    <x v="34"/>
    <s v="L6 R Tongue Dial M Habu"/>
    <x v="1"/>
    <n v="500"/>
    <n v="448.51275769620003"/>
    <n v="0.89702551539240005"/>
    <x v="1423"/>
  </r>
  <r>
    <x v="2"/>
    <s v="Athletic"/>
    <x v="1"/>
    <s v="Callaway Golf Japan"/>
    <s v="Dial"/>
    <x v="8"/>
    <s v="L6 L Eyestay 20mm Dial E"/>
    <x v="1"/>
    <n v="275"/>
    <n v="371.25"/>
    <n v="1.35"/>
    <x v="1420"/>
  </r>
  <r>
    <x v="2"/>
    <s v="Athletic"/>
    <x v="1"/>
    <s v="Asics"/>
    <s v="Dial"/>
    <x v="7"/>
    <s v="Li2 L Eyestay Dial C"/>
    <x v="1"/>
    <n v="125"/>
    <n v="340"/>
    <n v="2.72"/>
    <x v="1413"/>
  </r>
  <r>
    <x v="0"/>
    <s v="Athletic"/>
    <x v="1"/>
    <s v="FootJoy"/>
    <s v="Guide"/>
    <x v="11"/>
    <s v="Lace Guide, Form TX2, 25mm"/>
    <x v="0"/>
    <n v="42500"/>
    <n v="5950"/>
    <n v="0.14000000000000001"/>
    <x v="106"/>
  </r>
  <r>
    <x v="0"/>
    <s v="Athletic"/>
    <x v="1"/>
    <s v="FootJoy"/>
    <s v="Guide"/>
    <x v="11"/>
    <s v="Lace Guide, Form TX2, 25mm"/>
    <x v="0"/>
    <n v="5000"/>
    <n v="700"/>
    <n v="0.14000000000000001"/>
    <x v="106"/>
  </r>
  <r>
    <x v="0"/>
    <s v="Athletic"/>
    <x v="1"/>
    <s v="FootJoy"/>
    <s v="Guide"/>
    <x v="11"/>
    <s v="Lace Guide, Form TX2, 25mm"/>
    <x v="0"/>
    <n v="31500"/>
    <n v="4410"/>
    <n v="0.14000000000000001"/>
    <x v="106"/>
  </r>
  <r>
    <x v="0"/>
    <s v="Athletic"/>
    <x v="1"/>
    <s v="FootJoy"/>
    <s v="Guide"/>
    <x v="11"/>
    <s v="Lace Guide, Form TX2, 25mm"/>
    <x v="0"/>
    <n v="34500"/>
    <n v="4830"/>
    <n v="0.14000000000000001"/>
    <x v="106"/>
  </r>
  <r>
    <x v="0"/>
    <s v="Athletic"/>
    <x v="1"/>
    <s v="FootJoy"/>
    <s v="Guide"/>
    <x v="11"/>
    <s v="Lace Guide, Form TX2, 25mm"/>
    <x v="0"/>
    <n v="11000"/>
    <n v="1540"/>
    <n v="0.14000000000000001"/>
    <x v="106"/>
  </r>
  <r>
    <x v="0"/>
    <s v="Athletic"/>
    <x v="1"/>
    <s v="FootJoy"/>
    <s v="Guide"/>
    <x v="11"/>
    <s v="Lace Guide, Form TX2, 25mm"/>
    <x v="0"/>
    <n v="25500"/>
    <n v="3570"/>
    <n v="0.14000000000000001"/>
    <x v="106"/>
  </r>
  <r>
    <x v="0"/>
    <s v="Athletic"/>
    <x v="1"/>
    <s v="FootJoy"/>
    <s v="Guide"/>
    <x v="11"/>
    <s v="Lace Guide, Form TX2, 25mm"/>
    <x v="0"/>
    <n v="2500"/>
    <n v="350"/>
    <n v="0.14000000000000001"/>
    <x v="106"/>
  </r>
  <r>
    <x v="2"/>
    <s v="Athletic"/>
    <x v="1"/>
    <s v="Asics"/>
    <s v="Dial"/>
    <x v="7"/>
    <s v="Li2 L Eyestay Dial C"/>
    <x v="1"/>
    <n v="100"/>
    <n v="274"/>
    <n v="2.74"/>
    <x v="1397"/>
  </r>
  <r>
    <x v="2"/>
    <s v="Athletic"/>
    <x v="1"/>
    <s v="Asics"/>
    <s v="Dial"/>
    <x v="7"/>
    <s v="Li2 R Eyestay Dial C"/>
    <x v="1"/>
    <n v="100"/>
    <n v="274"/>
    <n v="2.74"/>
    <x v="1397"/>
  </r>
  <r>
    <x v="2"/>
    <s v="Athletic"/>
    <x v="1"/>
    <s v="Asics"/>
    <s v="Dial"/>
    <x v="7"/>
    <s v="Li2 R Eyestay Dial C"/>
    <x v="1"/>
    <n v="100"/>
    <n v="272"/>
    <n v="2.72"/>
    <x v="1413"/>
  </r>
  <r>
    <x v="2"/>
    <s v="Athletic"/>
    <x v="1"/>
    <s v="Asics"/>
    <s v="Dial"/>
    <x v="8"/>
    <s v="L6 L Eyestay 20mm Dial E"/>
    <x v="1"/>
    <n v="200"/>
    <n v="270"/>
    <n v="1.35"/>
    <x v="1420"/>
  </r>
  <r>
    <x v="2"/>
    <s v="Athletic"/>
    <x v="1"/>
    <s v="Asics"/>
    <s v="Dial"/>
    <x v="8"/>
    <s v="L6 R Eyestay 20mm Dial E"/>
    <x v="1"/>
    <n v="200"/>
    <n v="270"/>
    <n v="1.35"/>
    <x v="1420"/>
  </r>
  <r>
    <x v="2"/>
    <s v="Athletic"/>
    <x v="0"/>
    <s v="Anta"/>
    <s v="Dial"/>
    <x v="34"/>
    <s v="L6 R Tongue Dial M Habu"/>
    <x v="1"/>
    <n v="300"/>
    <n v="257.56368171970001"/>
    <n v="0.85854560573233341"/>
    <x v="1424"/>
  </r>
  <r>
    <x v="0"/>
    <s v="Athletic"/>
    <x v="1"/>
    <s v="FootJoy"/>
    <s v="Dial"/>
    <x v="30"/>
    <s v="L6 R Heel Dial C"/>
    <x v="1"/>
    <n v="37690"/>
    <n v="84000"/>
    <n v="2.2287078800742903"/>
    <x v="1425"/>
  </r>
  <r>
    <x v="0"/>
    <s v="Athletic"/>
    <x v="1"/>
    <s v="FootJoy"/>
    <s v="Dial"/>
    <x v="7"/>
    <s v="Li2 R Heel Dial C"/>
    <x v="1"/>
    <n v="30655"/>
    <n v="83570"/>
    <n v="2.7261458163431742"/>
    <x v="1426"/>
  </r>
  <r>
    <x v="0"/>
    <s v="Athletic"/>
    <x v="1"/>
    <s v="FootJoy"/>
    <s v="Dial"/>
    <x v="7"/>
    <s v="Li2 R Heel Dial C"/>
    <x v="1"/>
    <n v="24625"/>
    <n v="67130"/>
    <n v="2.7260913705583758"/>
    <x v="1427"/>
  </r>
  <r>
    <x v="0"/>
    <s v="Athletic"/>
    <x v="1"/>
    <s v="FootJoy"/>
    <s v="Dial"/>
    <x v="14"/>
    <s v="L6 R Heel Dial X"/>
    <x v="1"/>
    <n v="61310"/>
    <n v="66490"/>
    <n v="1.0844886641657152"/>
    <x v="1428"/>
  </r>
  <r>
    <x v="0"/>
    <s v="Athletic"/>
    <x v="1"/>
    <s v="FootJoy"/>
    <s v="Dial"/>
    <x v="7"/>
    <s v="Li2 R Heel Dial C"/>
    <x v="1"/>
    <n v="24120"/>
    <n v="65760"/>
    <n v="2.7263681592039801"/>
    <x v="1344"/>
  </r>
  <r>
    <x v="0"/>
    <s v="Athletic"/>
    <x v="1"/>
    <s v="FootJoy"/>
    <s v="Dial"/>
    <x v="14"/>
    <s v="L6 R Heel Dial X"/>
    <x v="1"/>
    <n v="56785"/>
    <n v="61585"/>
    <n v="1.0845293651492471"/>
    <x v="1429"/>
  </r>
  <r>
    <x v="0"/>
    <s v="Athletic"/>
    <x v="1"/>
    <s v="FootJoy"/>
    <s v="Dial"/>
    <x v="5"/>
    <s v="Li2 R Heel Dial E"/>
    <x v="1"/>
    <n v="26635"/>
    <n v="54060"/>
    <n v="2.0296602215130468"/>
    <x v="1430"/>
  </r>
  <r>
    <x v="0"/>
    <s v="Athletic"/>
    <x v="1"/>
    <s v="FootJoy"/>
    <s v="Dial"/>
    <x v="14"/>
    <s v="L6 R Heel Dial X"/>
    <x v="1"/>
    <n v="41205"/>
    <n v="44690"/>
    <n v="1.0845771144278606"/>
    <x v="1431"/>
  </r>
  <r>
    <x v="0"/>
    <s v="Athletic"/>
    <x v="1"/>
    <s v="FootJoy"/>
    <s v="Dial"/>
    <x v="7"/>
    <s v="Li2 R Heel Dial C"/>
    <x v="1"/>
    <n v="14580"/>
    <n v="39730"/>
    <n v="2.7249657064471879"/>
    <x v="1432"/>
  </r>
  <r>
    <x v="0"/>
    <s v="Athletic"/>
    <x v="1"/>
    <s v="FootJoy"/>
    <s v="Dial"/>
    <x v="30"/>
    <s v="L6 R Heel Dial C"/>
    <x v="1"/>
    <n v="17085"/>
    <n v="38080"/>
    <n v="2.2288557213930349"/>
    <x v="1201"/>
  </r>
  <r>
    <x v="0"/>
    <s v="Athletic"/>
    <x v="1"/>
    <s v="FootJoy"/>
    <s v="Dial"/>
    <x v="7"/>
    <s v="Li2 R Heel Dial C"/>
    <x v="1"/>
    <n v="13065"/>
    <n v="35620"/>
    <n v="2.7263681592039801"/>
    <x v="1344"/>
  </r>
  <r>
    <x v="0"/>
    <s v="Athletic"/>
    <x v="1"/>
    <s v="FootJoy"/>
    <s v="Guide"/>
    <x v="11"/>
    <s v="Lace Guide, FormTX 2, 15mm"/>
    <x v="0"/>
    <n v="2500"/>
    <n v="350"/>
    <n v="0.14000000000000001"/>
    <x v="106"/>
  </r>
  <r>
    <x v="0"/>
    <s v="Athletic"/>
    <x v="1"/>
    <s v="FootJoy"/>
    <s v="Guide"/>
    <x v="11"/>
    <s v="Lace Guide, FormTX 2, 15mm"/>
    <x v="0"/>
    <n v="5000"/>
    <n v="700"/>
    <n v="0.14000000000000001"/>
    <x v="106"/>
  </r>
  <r>
    <x v="0"/>
    <s v="Athletic"/>
    <x v="1"/>
    <s v="FootJoy"/>
    <s v="Guide"/>
    <x v="11"/>
    <s v="Lace Guide, FormTX 2, 15mm"/>
    <x v="0"/>
    <n v="6000"/>
    <n v="840"/>
    <n v="0.14000000000000001"/>
    <x v="106"/>
  </r>
  <r>
    <x v="0"/>
    <s v="Athletic"/>
    <x v="1"/>
    <s v="FootJoy"/>
    <s v="Guide"/>
    <x v="11"/>
    <s v="Lace Guide, FormTX 2, 15mm"/>
    <x v="0"/>
    <n v="3000"/>
    <n v="420"/>
    <n v="0.14000000000000001"/>
    <x v="106"/>
  </r>
  <r>
    <x v="0"/>
    <s v="Athletic"/>
    <x v="1"/>
    <s v="FootJoy"/>
    <s v="Guide"/>
    <x v="11"/>
    <s v="Lace Guide, FormTX 2, 15mm"/>
    <x v="0"/>
    <n v="3500"/>
    <n v="490"/>
    <n v="0.14000000000000001"/>
    <x v="106"/>
  </r>
  <r>
    <x v="0"/>
    <s v="Athletic"/>
    <x v="1"/>
    <s v="FootJoy"/>
    <s v="Guide"/>
    <x v="11"/>
    <s v="Lace Guide, Form TX2, 20mm"/>
    <x v="1"/>
    <n v="234500"/>
    <n v="35175"/>
    <n v="0.15"/>
    <x v="205"/>
  </r>
  <r>
    <x v="0"/>
    <s v="Athletic"/>
    <x v="1"/>
    <s v="FootJoy"/>
    <s v="Dial"/>
    <x v="30"/>
    <s v="L6 R Heel Dial C"/>
    <x v="1"/>
    <n v="15580"/>
    <n v="34720"/>
    <n v="2.2284980744544289"/>
    <x v="1433"/>
  </r>
  <r>
    <x v="0"/>
    <s v="Athletic"/>
    <x v="1"/>
    <s v="FootJoy"/>
    <s v="Guide"/>
    <x v="11"/>
    <s v="Lace Guide, Form TX2, 20mm"/>
    <x v="1"/>
    <n v="223500"/>
    <n v="33525"/>
    <n v="0.15"/>
    <x v="205"/>
  </r>
  <r>
    <x v="0"/>
    <s v="Athletic"/>
    <x v="1"/>
    <s v="FootJoy"/>
    <s v="Dial"/>
    <x v="14"/>
    <s v="L6 R Heel Dial X"/>
    <x v="1"/>
    <n v="27135"/>
    <n v="29430"/>
    <n v="1.0845771144278606"/>
    <x v="1431"/>
  </r>
  <r>
    <x v="0"/>
    <s v="Athletic"/>
    <x v="1"/>
    <s v="FootJoy"/>
    <s v="Dial"/>
    <x v="7"/>
    <s v="Li2 R Heel Dial C"/>
    <x v="1"/>
    <n v="10555"/>
    <n v="28770"/>
    <n v="2.7257224064424443"/>
    <x v="1434"/>
  </r>
  <r>
    <x v="0"/>
    <s v="Athletic"/>
    <x v="1"/>
    <s v="FootJoy"/>
    <s v="Guide"/>
    <x v="11"/>
    <s v="Lace Guide, FormTX 2, 25mm"/>
    <x v="1"/>
    <n v="200500"/>
    <n v="28070"/>
    <n v="0.14000000000000001"/>
    <x v="106"/>
  </r>
  <r>
    <x v="0"/>
    <s v="Athletic"/>
    <x v="1"/>
    <s v="FootJoy"/>
    <s v="Dial"/>
    <x v="5"/>
    <s v="Li2 R Heel Dial E"/>
    <x v="1"/>
    <n v="13570"/>
    <n v="27540"/>
    <n v="2.0294767870302137"/>
    <x v="1435"/>
  </r>
  <r>
    <x v="0"/>
    <s v="Athletic"/>
    <x v="1"/>
    <s v="FootJoy"/>
    <s v="Guide"/>
    <x v="11"/>
    <s v="Lace Guide, FormTX 2, 20mm"/>
    <x v="0"/>
    <n v="1500"/>
    <n v="210"/>
    <n v="0.14000000000000001"/>
    <x v="106"/>
  </r>
  <r>
    <x v="0"/>
    <s v="Athletic"/>
    <x v="1"/>
    <s v="FootJoy"/>
    <s v="Guide"/>
    <x v="11"/>
    <s v="Lace Guide, FormTX 2, 20mm"/>
    <x v="0"/>
    <n v="12500"/>
    <n v="1750"/>
    <n v="0.14000000000000001"/>
    <x v="106"/>
  </r>
  <r>
    <x v="0"/>
    <s v="Athletic"/>
    <x v="1"/>
    <s v="FootJoy"/>
    <s v="Guide"/>
    <x v="11"/>
    <s v="Lace Guide, FormTX 2, 20mm"/>
    <x v="0"/>
    <n v="23500"/>
    <n v="3290"/>
    <n v="0.14000000000000001"/>
    <x v="106"/>
  </r>
  <r>
    <x v="0"/>
    <s v="Athletic"/>
    <x v="1"/>
    <s v="FootJoy"/>
    <s v="Guide"/>
    <x v="11"/>
    <s v="Lace Guide, FormTX 2, 20mm"/>
    <x v="0"/>
    <n v="12500"/>
    <n v="1750"/>
    <n v="0.14000000000000001"/>
    <x v="106"/>
  </r>
  <r>
    <x v="0"/>
    <s v="Athletic"/>
    <x v="1"/>
    <s v="FootJoy"/>
    <s v="Guide"/>
    <x v="11"/>
    <s v="Lace Guide, FormTX 2, 20mm"/>
    <x v="0"/>
    <n v="1000"/>
    <n v="140"/>
    <n v="0.14000000000000001"/>
    <x v="106"/>
  </r>
  <r>
    <x v="0"/>
    <s v="Athletic"/>
    <x v="1"/>
    <s v="FootJoy"/>
    <s v="Guide"/>
    <x v="11"/>
    <s v="Lace Guide, FormTX 2, 20mm"/>
    <x v="0"/>
    <n v="10500"/>
    <n v="1470"/>
    <n v="0.14000000000000001"/>
    <x v="106"/>
  </r>
  <r>
    <x v="0"/>
    <s v="Athletic"/>
    <x v="1"/>
    <s v="FootJoy"/>
    <s v="Dial"/>
    <x v="7"/>
    <s v="Li2 R Heel Dial C"/>
    <x v="1"/>
    <n v="10050"/>
    <n v="27400"/>
    <n v="2.7263681592039801"/>
    <x v="1344"/>
  </r>
  <r>
    <x v="0"/>
    <s v="Athletic"/>
    <x v="1"/>
    <s v="FootJoy"/>
    <s v="Dial"/>
    <x v="7"/>
    <s v="Li2 R Heel Dial C"/>
    <x v="1"/>
    <n v="10050"/>
    <n v="27400"/>
    <n v="2.7263681592039801"/>
    <x v="1344"/>
  </r>
  <r>
    <x v="0"/>
    <s v="Athletic"/>
    <x v="1"/>
    <s v="FootJoy"/>
    <s v="Dial"/>
    <x v="14"/>
    <s v="L6 R Heel Dial X"/>
    <x v="1"/>
    <n v="24120"/>
    <n v="26160"/>
    <n v="1.0845771144278606"/>
    <x v="1431"/>
  </r>
  <r>
    <x v="0"/>
    <s v="Athletic"/>
    <x v="1"/>
    <s v="FootJoy"/>
    <s v="Dial"/>
    <x v="7"/>
    <s v="Li2 R Heel Dial C"/>
    <x v="1"/>
    <n v="9550"/>
    <n v="26030"/>
    <n v="2.7256544502617803"/>
    <x v="762"/>
  </r>
  <r>
    <x v="0"/>
    <s v="Athletic"/>
    <x v="1"/>
    <s v="FootJoy"/>
    <s v="Dial"/>
    <x v="30"/>
    <s v="L6 R Heel Dial C"/>
    <x v="1"/>
    <n v="11560"/>
    <n v="25760"/>
    <n v="2.2283737024221453"/>
    <x v="1436"/>
  </r>
  <r>
    <x v="0"/>
    <s v="Athletic"/>
    <x v="1"/>
    <s v="FootJoy"/>
    <s v="Dial"/>
    <x v="14"/>
    <s v="L6 R Heel Dial X"/>
    <x v="1"/>
    <n v="23120"/>
    <n v="25070"/>
    <n v="1.0843425605536332"/>
    <x v="1437"/>
  </r>
  <r>
    <x v="0"/>
    <s v="Athletic"/>
    <x v="1"/>
    <s v="FootJoy"/>
    <s v="Dial"/>
    <x v="14"/>
    <s v="L6 R Heel Dial X"/>
    <x v="1"/>
    <n v="23115"/>
    <n v="25070"/>
    <n v="1.0845771144278606"/>
    <x v="1431"/>
  </r>
  <r>
    <x v="0"/>
    <s v="Athletic"/>
    <x v="1"/>
    <s v="FootJoy"/>
    <s v="Guide"/>
    <x v="11"/>
    <s v="Lace Guide, Form TX2, 20mm"/>
    <x v="1"/>
    <n v="167000"/>
    <n v="25050"/>
    <n v="0.15"/>
    <x v="205"/>
  </r>
  <r>
    <x v="0"/>
    <s v="Athletic"/>
    <x v="1"/>
    <s v="FootJoy"/>
    <s v="Dial"/>
    <x v="30"/>
    <s v="L6 R Heel Dial C"/>
    <x v="1"/>
    <n v="11055"/>
    <n v="24640"/>
    <n v="2.2288557213930349"/>
    <x v="1201"/>
  </r>
  <r>
    <x v="0"/>
    <s v="Athletic"/>
    <x v="1"/>
    <s v="FootJoy"/>
    <s v="Dial"/>
    <x v="30"/>
    <s v="L6 R Heel Dial C"/>
    <x v="1"/>
    <n v="10555"/>
    <n v="23520"/>
    <n v="2.2283278067266696"/>
    <x v="1214"/>
  </r>
  <r>
    <x v="0"/>
    <s v="Athletic"/>
    <x v="1"/>
    <s v="FootJoy"/>
    <s v="Dial"/>
    <x v="30"/>
    <s v="L6 R Heel Dial C"/>
    <x v="1"/>
    <n v="10555"/>
    <n v="23520"/>
    <n v="2.2283278067266696"/>
    <x v="1214"/>
  </r>
  <r>
    <x v="0"/>
    <s v="Athletic"/>
    <x v="1"/>
    <s v="FootJoy"/>
    <s v="Dial"/>
    <x v="14"/>
    <s v="L6 R Heel Dial X"/>
    <x v="1"/>
    <n v="21105"/>
    <n v="22890"/>
    <n v="1.0845771144278606"/>
    <x v="1431"/>
  </r>
  <r>
    <x v="0"/>
    <s v="Athletic"/>
    <x v="1"/>
    <s v="FootJoy"/>
    <s v="Guide"/>
    <x v="11"/>
    <s v="Lace Guide, FormTX 2, 20mm"/>
    <x v="0"/>
    <n v="1500"/>
    <n v="210"/>
    <n v="0.14000000000000001"/>
    <x v="106"/>
  </r>
  <r>
    <x v="0"/>
    <s v="Athletic"/>
    <x v="1"/>
    <s v="FootJoy"/>
    <s v="Guide"/>
    <x v="11"/>
    <s v="Lace Guide, FormTX 2, 20mm"/>
    <x v="0"/>
    <n v="21500"/>
    <n v="3010"/>
    <n v="0.14000000000000001"/>
    <x v="106"/>
  </r>
  <r>
    <x v="0"/>
    <s v="Athletic"/>
    <x v="1"/>
    <s v="FootJoy"/>
    <s v="Guide"/>
    <x v="11"/>
    <s v="Lace Guide, FormTX 2, 20mm"/>
    <x v="0"/>
    <n v="67500"/>
    <n v="9450"/>
    <n v="0.14000000000000001"/>
    <x v="106"/>
  </r>
  <r>
    <x v="0"/>
    <s v="Athletic"/>
    <x v="1"/>
    <s v="FootJoy"/>
    <s v="Guide"/>
    <x v="11"/>
    <s v="Lace Guide, FormTX 2, 20mm"/>
    <x v="0"/>
    <n v="18500"/>
    <n v="2590"/>
    <n v="0.14000000000000001"/>
    <x v="106"/>
  </r>
  <r>
    <x v="0"/>
    <s v="Athletic"/>
    <x v="1"/>
    <s v="FootJoy"/>
    <s v="Guide"/>
    <x v="11"/>
    <s v="Lace Guide, FormTX 2, 20mm"/>
    <x v="0"/>
    <n v="41000"/>
    <n v="5740"/>
    <n v="0.14000000000000001"/>
    <x v="106"/>
  </r>
  <r>
    <x v="0"/>
    <s v="Athletic"/>
    <x v="1"/>
    <s v="FootJoy"/>
    <s v="Guide"/>
    <x v="11"/>
    <s v="Lace Guide, FormTX 2, 20mm"/>
    <x v="0"/>
    <n v="28000"/>
    <n v="3920"/>
    <n v="0.14000000000000001"/>
    <x v="106"/>
  </r>
  <r>
    <x v="0"/>
    <s v="Athletic"/>
    <x v="1"/>
    <s v="FootJoy"/>
    <s v="Dial"/>
    <x v="30"/>
    <s v="L6 R Heel Dial C"/>
    <x v="1"/>
    <n v="10055"/>
    <n v="22400"/>
    <n v="2.227747389358528"/>
    <x v="1438"/>
  </r>
  <r>
    <x v="0"/>
    <s v="Athletic"/>
    <x v="1"/>
    <s v="FootJoy"/>
    <s v="Dial"/>
    <x v="30"/>
    <s v="L6 R Heel Dial C"/>
    <x v="1"/>
    <n v="10050"/>
    <n v="22400"/>
    <n v="2.2288557213930349"/>
    <x v="1201"/>
  </r>
  <r>
    <x v="0"/>
    <s v="Athletic"/>
    <x v="1"/>
    <s v="FootJoy"/>
    <s v="Guide"/>
    <x v="11"/>
    <s v="Lace Guide, Form TX2, 25mm"/>
    <x v="1"/>
    <n v="135500"/>
    <n v="20325"/>
    <n v="0.15"/>
    <x v="205"/>
  </r>
  <r>
    <x v="0"/>
    <s v="Athletic"/>
    <x v="1"/>
    <s v="FootJoy"/>
    <s v="Dial"/>
    <x v="30"/>
    <s v="L6 R Heel Dial C"/>
    <x v="1"/>
    <n v="9050"/>
    <n v="20160"/>
    <n v="2.2276243093922652"/>
    <x v="1439"/>
  </r>
  <r>
    <x v="0"/>
    <s v="Athletic"/>
    <x v="1"/>
    <s v="FootJoy"/>
    <s v="Guide"/>
    <x v="11"/>
    <s v="Lace Guide, FormTX 2, 25mm"/>
    <x v="1"/>
    <n v="129000"/>
    <n v="19350"/>
    <n v="0.15"/>
    <x v="205"/>
  </r>
  <r>
    <x v="0"/>
    <s v="Athletic"/>
    <x v="1"/>
    <s v="FootJoy"/>
    <s v="Dial"/>
    <x v="14"/>
    <s v="L6 R Heel Dial X"/>
    <x v="1"/>
    <n v="17590"/>
    <n v="19075"/>
    <n v="1.0844229675952246"/>
    <x v="1440"/>
  </r>
  <r>
    <x v="0"/>
    <s v="Athletic"/>
    <x v="1"/>
    <s v="FootJoy"/>
    <s v="Dial"/>
    <x v="30"/>
    <s v="L6 R Heel Dial C"/>
    <x v="1"/>
    <n v="8045"/>
    <n v="17920"/>
    <n v="2.2274704785581108"/>
    <x v="1441"/>
  </r>
  <r>
    <x v="0"/>
    <s v="Athletic"/>
    <x v="1"/>
    <s v="FootJoy"/>
    <s v="Dial"/>
    <x v="5"/>
    <s v="Li2 R Heel Dial E"/>
    <x v="1"/>
    <n v="8545"/>
    <n v="17340"/>
    <n v="2.0292568753657108"/>
    <x v="1442"/>
  </r>
  <r>
    <x v="0"/>
    <s v="Athletic"/>
    <x v="1"/>
    <s v="FootJoy"/>
    <s v="Guide"/>
    <x v="11"/>
    <s v="Lace Guide, Form TX2, 20mm"/>
    <x v="1"/>
    <n v="114500"/>
    <n v="17175"/>
    <n v="0.15"/>
    <x v="205"/>
  </r>
  <r>
    <x v="0"/>
    <s v="Athletic"/>
    <x v="1"/>
    <s v="FootJoy"/>
    <s v="Guide"/>
    <x v="11"/>
    <s v="Lace Guide, FormTX 2, 25mm"/>
    <x v="1"/>
    <n v="113500"/>
    <n v="17025"/>
    <n v="0.15"/>
    <x v="205"/>
  </r>
  <r>
    <x v="0"/>
    <s v="Athletic"/>
    <x v="1"/>
    <s v="FootJoy"/>
    <s v="Dial"/>
    <x v="30"/>
    <s v="L6 R Heel Dial C"/>
    <x v="1"/>
    <n v="7540"/>
    <n v="16800"/>
    <n v="2.2281167108753315"/>
    <x v="1443"/>
  </r>
  <r>
    <x v="0"/>
    <s v="Athletic"/>
    <x v="1"/>
    <s v="FootJoy"/>
    <s v="Dial"/>
    <x v="14"/>
    <s v="L6 R Heel Dial X"/>
    <x v="1"/>
    <n v="15075"/>
    <n v="16350"/>
    <n v="1.0845771144278606"/>
    <x v="1431"/>
  </r>
  <r>
    <x v="0"/>
    <s v="Athletic"/>
    <x v="1"/>
    <s v="FootJoy"/>
    <s v="Guide"/>
    <x v="11"/>
    <s v="Lace Guide, FormTX 2, 20mm"/>
    <x v="1"/>
    <n v="109000"/>
    <n v="16350"/>
    <n v="0.15"/>
    <x v="205"/>
  </r>
  <r>
    <x v="0"/>
    <s v="Athletic"/>
    <x v="1"/>
    <s v="FootJoy"/>
    <s v="Dial"/>
    <x v="5"/>
    <s v="Li2 R Heel Dial E"/>
    <x v="1"/>
    <n v="8040"/>
    <n v="16320"/>
    <n v="2.0298507462686568"/>
    <x v="614"/>
  </r>
  <r>
    <x v="0"/>
    <s v="Athletic"/>
    <x v="1"/>
    <s v="FootJoy"/>
    <s v="Guide"/>
    <x v="11"/>
    <s v="Lace Guide, FormTX 2, 20mm"/>
    <x v="1"/>
    <n v="108000"/>
    <n v="16200"/>
    <n v="0.15"/>
    <x v="205"/>
  </r>
  <r>
    <x v="0"/>
    <s v="Athletic"/>
    <x v="1"/>
    <s v="FootJoy"/>
    <s v="Dial"/>
    <x v="40"/>
    <s v="S2 L Eyestay S2-S Housing Dial A +220mm CS2 Lace"/>
    <x v="1"/>
    <n v="5025"/>
    <n v="16150"/>
    <n v="3.2139303482587063"/>
    <x v="1379"/>
  </r>
  <r>
    <x v="0"/>
    <s v="Athletic"/>
    <x v="1"/>
    <s v="FootJoy"/>
    <s v="Dial"/>
    <x v="40"/>
    <s v="S2 R Eyestay S2-S Housing Dial A +220mm CS2 Lace"/>
    <x v="1"/>
    <n v="5025"/>
    <n v="16150"/>
    <n v="3.2139303482587063"/>
    <x v="1379"/>
  </r>
  <r>
    <x v="0"/>
    <s v="Athletic"/>
    <x v="1"/>
    <s v="FootJoy"/>
    <s v="Dial"/>
    <x v="30"/>
    <s v="L6 R Heel Dial C"/>
    <x v="1"/>
    <n v="7035"/>
    <n v="15680"/>
    <n v="2.2288557213930349"/>
    <x v="1201"/>
  </r>
  <r>
    <x v="0"/>
    <s v="Athletic"/>
    <x v="1"/>
    <s v="FootJoy"/>
    <s v="Dial"/>
    <x v="5"/>
    <s v="Li2 R Heel Dial E"/>
    <x v="1"/>
    <n v="7540"/>
    <n v="15300"/>
    <n v="2.0291777188328912"/>
    <x v="1444"/>
  </r>
  <r>
    <x v="0"/>
    <s v="Athletic"/>
    <x v="1"/>
    <s v="FootJoy"/>
    <s v="Guide"/>
    <x v="11"/>
    <s v="Lace Guide, FormTX 2, 20mm"/>
    <x v="1"/>
    <n v="101500"/>
    <n v="15225"/>
    <n v="0.15"/>
    <x v="205"/>
  </r>
  <r>
    <x v="0"/>
    <s v="Athletic"/>
    <x v="1"/>
    <s v="FootJoy"/>
    <s v="Guide"/>
    <x v="11"/>
    <s v="Lace Guide, Form TX2, 20mm"/>
    <x v="1"/>
    <n v="100500"/>
    <n v="15075"/>
    <n v="0.15"/>
    <x v="205"/>
  </r>
  <r>
    <x v="0"/>
    <s v="Athletic"/>
    <x v="1"/>
    <s v="FootJoy"/>
    <s v="Dial"/>
    <x v="7"/>
    <s v="Li2 R Heel Dial C"/>
    <x v="1"/>
    <n v="5530"/>
    <n v="15070"/>
    <n v="2.725135623869801"/>
    <x v="1445"/>
  </r>
  <r>
    <x v="0"/>
    <s v="Athletic"/>
    <x v="1"/>
    <s v="FootJoy"/>
    <s v="Dial"/>
    <x v="7"/>
    <s v="Li2 R Heel Dial C"/>
    <x v="1"/>
    <n v="5530"/>
    <n v="14960"/>
    <n v="2.7052441229656421"/>
    <x v="1446"/>
  </r>
  <r>
    <x v="0"/>
    <s v="Athletic"/>
    <x v="1"/>
    <s v="FootJoy"/>
    <s v="Guide"/>
    <x v="11"/>
    <s v="Lace Guide, FormTX 2, 25mm"/>
    <x v="1"/>
    <n v="106500"/>
    <n v="14910"/>
    <n v="0.14000000000000001"/>
    <x v="106"/>
  </r>
  <r>
    <x v="0"/>
    <s v="Athletic"/>
    <x v="1"/>
    <s v="FootJoy"/>
    <s v="Dial"/>
    <x v="14"/>
    <s v="L6 R Heel Dial X"/>
    <x v="1"/>
    <n v="13570"/>
    <n v="14715"/>
    <n v="1.0843773028739867"/>
    <x v="1447"/>
  </r>
  <r>
    <x v="0"/>
    <s v="Athletic"/>
    <x v="1"/>
    <s v="FootJoy"/>
    <s v="Dial"/>
    <x v="30"/>
    <s v="L6 R Heel Dial C"/>
    <x v="1"/>
    <n v="6535"/>
    <n v="14560"/>
    <n v="2.2280030604437644"/>
    <x v="1223"/>
  </r>
  <r>
    <x v="0"/>
    <s v="Athletic"/>
    <x v="1"/>
    <s v="FootJoy"/>
    <s v="Dial"/>
    <x v="30"/>
    <s v="L6 R Heel Dial C"/>
    <x v="1"/>
    <n v="6535"/>
    <n v="14560"/>
    <n v="2.2280030604437644"/>
    <x v="1223"/>
  </r>
  <r>
    <x v="0"/>
    <s v="Athletic"/>
    <x v="1"/>
    <s v="FootJoy"/>
    <s v="Guide"/>
    <x v="11"/>
    <s v="Lace Guide, FormTX 2, 20mm"/>
    <x v="0"/>
    <n v="3000"/>
    <n v="420"/>
    <n v="0.14000000000000001"/>
    <x v="106"/>
  </r>
  <r>
    <x v="0"/>
    <s v="Athletic"/>
    <x v="1"/>
    <s v="FootJoy"/>
    <s v="Guide"/>
    <x v="11"/>
    <s v="Lace Guide, FormTX 2, 20mm"/>
    <x v="0"/>
    <n v="20000"/>
    <n v="2800"/>
    <n v="0.14000000000000001"/>
    <x v="106"/>
  </r>
  <r>
    <x v="0"/>
    <s v="Athletic"/>
    <x v="1"/>
    <s v="FootJoy"/>
    <s v="Guide"/>
    <x v="11"/>
    <s v="Lace Guide, FormTX 2, 20mm"/>
    <x v="0"/>
    <n v="71500"/>
    <n v="10010"/>
    <n v="0.14000000000000001"/>
    <x v="106"/>
  </r>
  <r>
    <x v="0"/>
    <s v="Athletic"/>
    <x v="1"/>
    <s v="FootJoy"/>
    <s v="Guide"/>
    <x v="11"/>
    <s v="Lace Guide, FormTX 2, 20mm"/>
    <x v="0"/>
    <n v="72000"/>
    <n v="10080"/>
    <n v="0.14000000000000001"/>
    <x v="106"/>
  </r>
  <r>
    <x v="0"/>
    <s v="Athletic"/>
    <x v="1"/>
    <s v="FootJoy"/>
    <s v="Guide"/>
    <x v="11"/>
    <s v="Lace Guide, FormTX 2, 20mm"/>
    <x v="0"/>
    <n v="52000"/>
    <n v="7280"/>
    <n v="0.14000000000000001"/>
    <x v="106"/>
  </r>
  <r>
    <x v="0"/>
    <s v="Athletic"/>
    <x v="1"/>
    <s v="FootJoy"/>
    <s v="Guide"/>
    <x v="11"/>
    <s v="Lace Guide, FormTX 2, 20mm"/>
    <x v="0"/>
    <n v="48500"/>
    <n v="6790"/>
    <n v="0.14000000000000001"/>
    <x v="106"/>
  </r>
  <r>
    <x v="0"/>
    <s v="Athletic"/>
    <x v="1"/>
    <s v="FootJoy"/>
    <s v="Dial"/>
    <x v="30"/>
    <s v="L6 R Heel Dial C"/>
    <x v="1"/>
    <n v="6530"/>
    <n v="14560"/>
    <n v="2.2297090352220521"/>
    <x v="1448"/>
  </r>
  <r>
    <x v="0"/>
    <s v="Athletic"/>
    <x v="1"/>
    <s v="FootJoy"/>
    <s v="Guide"/>
    <x v="11"/>
    <s v="Lace Guide, FormTX 2, 25mm"/>
    <x v="1"/>
    <n v="104000"/>
    <n v="14560"/>
    <n v="0.14000000000000001"/>
    <x v="106"/>
  </r>
  <r>
    <x v="0"/>
    <s v="Athletic"/>
    <x v="1"/>
    <s v="FootJoy"/>
    <s v="Guide"/>
    <x v="11"/>
    <s v="Lace Guide, FormTX 2, 20mm"/>
    <x v="1"/>
    <n v="96000"/>
    <n v="14400"/>
    <n v="0.15"/>
    <x v="205"/>
  </r>
  <r>
    <x v="0"/>
    <s v="Athletic"/>
    <x v="1"/>
    <s v="FootJoy"/>
    <s v="Dial"/>
    <x v="5"/>
    <s v="Li2 R Heel Dial E"/>
    <x v="1"/>
    <n v="7035"/>
    <n v="14280"/>
    <n v="2.0298507462686568"/>
    <x v="614"/>
  </r>
  <r>
    <x v="0"/>
    <s v="Athletic"/>
    <x v="1"/>
    <s v="FootJoy"/>
    <s v="Guide"/>
    <x v="11"/>
    <s v="Lace Guide, Form TX2, 25mm"/>
    <x v="1"/>
    <n v="94000"/>
    <n v="14100"/>
    <n v="0.15"/>
    <x v="205"/>
  </r>
  <r>
    <x v="0"/>
    <s v="Athletic"/>
    <x v="1"/>
    <s v="FootJoy"/>
    <s v="Guide"/>
    <x v="11"/>
    <s v="Lace Guide, Form TX2, 20mm"/>
    <x v="1"/>
    <n v="98000"/>
    <n v="13720"/>
    <n v="0.14000000000000001"/>
    <x v="106"/>
  </r>
  <r>
    <x v="0"/>
    <s v="Athletic"/>
    <x v="1"/>
    <s v="FootJoy"/>
    <s v="Dial"/>
    <x v="14"/>
    <s v="L6 R Heel Dial X"/>
    <x v="1"/>
    <n v="12565"/>
    <n v="13625"/>
    <n v="1.0843613211301233"/>
    <x v="1449"/>
  </r>
  <r>
    <x v="0"/>
    <s v="Athletic"/>
    <x v="1"/>
    <s v="FootJoy"/>
    <s v="Dial"/>
    <x v="30"/>
    <s v="L6 R Heel Dial C"/>
    <x v="1"/>
    <n v="6030"/>
    <n v="13440"/>
    <n v="2.2288557213930349"/>
    <x v="1201"/>
  </r>
  <r>
    <x v="0"/>
    <s v="Athletic"/>
    <x v="1"/>
    <s v="FootJoy"/>
    <s v="Dial"/>
    <x v="40"/>
    <s v="S2 L Eyestay S2-S Housing Dial A +220mm CS2 Lace"/>
    <x v="1"/>
    <n v="4025"/>
    <n v="12920"/>
    <n v="3.2099378881987577"/>
    <x v="1450"/>
  </r>
  <r>
    <x v="0"/>
    <s v="Athletic"/>
    <x v="1"/>
    <s v="FootJoy"/>
    <s v="Dial"/>
    <x v="40"/>
    <s v="S2 R Eyestay S2-S Housing Dial A +220mm CS2 Lace"/>
    <x v="1"/>
    <n v="4025"/>
    <n v="12920"/>
    <n v="3.2099378881987577"/>
    <x v="1450"/>
  </r>
  <r>
    <x v="0"/>
    <s v="Athletic"/>
    <x v="1"/>
    <s v="FootJoy"/>
    <s v="Guide"/>
    <x v="11"/>
    <s v="Lace Guide, Form TX2, 25mm"/>
    <x v="1"/>
    <n v="86000"/>
    <n v="12900"/>
    <n v="0.15"/>
    <x v="205"/>
  </r>
  <r>
    <x v="0"/>
    <s v="Athletic"/>
    <x v="1"/>
    <s v="FootJoy"/>
    <s v="Dial"/>
    <x v="30"/>
    <s v="L6 R Heel Dial C"/>
    <x v="1"/>
    <n v="5530"/>
    <n v="12320"/>
    <n v="2.2278481012658227"/>
    <x v="1451"/>
  </r>
  <r>
    <x v="0"/>
    <s v="Athletic"/>
    <x v="1"/>
    <s v="FootJoy"/>
    <s v="Guide"/>
    <x v="11"/>
    <s v="Lace Guide, FormTX 2, 25mm"/>
    <x v="3"/>
    <n v="3500"/>
    <n v="490"/>
    <n v="0.14000000000000001"/>
    <x v="106"/>
  </r>
  <r>
    <x v="0"/>
    <s v="Athletic"/>
    <x v="1"/>
    <s v="FootJoy"/>
    <s v="Guide"/>
    <x v="11"/>
    <s v="Lace Guide, FormTX 2, 25mm"/>
    <x v="0"/>
    <n v="3500"/>
    <n v="490"/>
    <n v="0.14000000000000001"/>
    <x v="106"/>
  </r>
  <r>
    <x v="0"/>
    <s v="Athletic"/>
    <x v="1"/>
    <s v="FootJoy"/>
    <s v="Guide"/>
    <x v="11"/>
    <s v="Lace Guide, FormTX 2, 25mm"/>
    <x v="0"/>
    <n v="13000"/>
    <n v="1820"/>
    <n v="0.14000000000000001"/>
    <x v="106"/>
  </r>
  <r>
    <x v="0"/>
    <s v="Athletic"/>
    <x v="1"/>
    <s v="FootJoy"/>
    <s v="Guide"/>
    <x v="11"/>
    <s v="Lace Guide, FormTX 2, 25mm"/>
    <x v="0"/>
    <n v="11000"/>
    <n v="1540"/>
    <n v="0.14000000000000001"/>
    <x v="106"/>
  </r>
  <r>
    <x v="0"/>
    <s v="Athletic"/>
    <x v="1"/>
    <s v="FootJoy"/>
    <s v="Guide"/>
    <x v="11"/>
    <s v="Lace Guide, FormTX 2, 25mm"/>
    <x v="0"/>
    <n v="10000"/>
    <n v="1400"/>
    <n v="0.14000000000000001"/>
    <x v="106"/>
  </r>
  <r>
    <x v="0"/>
    <s v="Athletic"/>
    <x v="1"/>
    <s v="FootJoy"/>
    <s v="Guide"/>
    <x v="11"/>
    <s v="Lace Guide, FormTX 2, 25mm"/>
    <x v="0"/>
    <n v="2500"/>
    <n v="350"/>
    <n v="0.14000000000000001"/>
    <x v="106"/>
  </r>
  <r>
    <x v="0"/>
    <s v="Athletic"/>
    <x v="1"/>
    <s v="FootJoy"/>
    <s v="Guide"/>
    <x v="11"/>
    <s v="Lace Guide, FormTX 2, 25mm"/>
    <x v="0"/>
    <n v="4000"/>
    <n v="560"/>
    <n v="0.14000000000000001"/>
    <x v="106"/>
  </r>
  <r>
    <x v="0"/>
    <s v="Athletic"/>
    <x v="1"/>
    <s v="FootJoy"/>
    <s v="Guide"/>
    <x v="11"/>
    <s v="Lace Guide, FormTX 2, 25mm"/>
    <x v="0"/>
    <n v="29500"/>
    <n v="4130"/>
    <n v="0.14000000000000001"/>
    <x v="106"/>
  </r>
  <r>
    <x v="0"/>
    <s v="Athletic"/>
    <x v="1"/>
    <s v="FootJoy"/>
    <s v="Guide"/>
    <x v="11"/>
    <s v="Lace Guide, FormTX 2, 25mm"/>
    <x v="0"/>
    <n v="26500"/>
    <n v="3710"/>
    <n v="0.14000000000000001"/>
    <x v="106"/>
  </r>
  <r>
    <x v="0"/>
    <s v="Athletic"/>
    <x v="1"/>
    <s v="FootJoy"/>
    <s v="Guide"/>
    <x v="11"/>
    <s v="Lace Guide, FormTX 2, 25mm"/>
    <x v="0"/>
    <n v="17000"/>
    <n v="2380"/>
    <n v="0.14000000000000001"/>
    <x v="106"/>
  </r>
  <r>
    <x v="0"/>
    <s v="Athletic"/>
    <x v="1"/>
    <s v="FootJoy"/>
    <s v="Guide"/>
    <x v="11"/>
    <s v="Lace Guide, FormTX 2, 25mm"/>
    <x v="0"/>
    <n v="9500"/>
    <n v="1330"/>
    <n v="0.14000000000000001"/>
    <x v="106"/>
  </r>
  <r>
    <x v="0"/>
    <s v="Athletic"/>
    <x v="1"/>
    <s v="FootJoy"/>
    <s v="Dial"/>
    <x v="5"/>
    <s v="Li2 R Heel Dial E"/>
    <x v="1"/>
    <n v="6030"/>
    <n v="12120"/>
    <n v="2.0099502487562191"/>
    <x v="1452"/>
  </r>
  <r>
    <x v="0"/>
    <s v="Athletic"/>
    <x v="1"/>
    <s v="FootJoy"/>
    <s v="Guide"/>
    <x v="11"/>
    <s v="Lace Guide, FormTX 2, 25mm"/>
    <x v="1"/>
    <n v="86000"/>
    <n v="12040"/>
    <n v="0.14000000000000001"/>
    <x v="106"/>
  </r>
  <r>
    <x v="0"/>
    <s v="Athletic"/>
    <x v="1"/>
    <s v="FootJoy"/>
    <s v="Dial"/>
    <x v="14"/>
    <s v="L6 R Heel Dial X"/>
    <x v="1"/>
    <n v="10555"/>
    <n v="11445"/>
    <n v="1.0843202273803885"/>
    <x v="1453"/>
  </r>
  <r>
    <x v="0"/>
    <s v="Athletic"/>
    <x v="1"/>
    <s v="FootJoy"/>
    <s v="Dial"/>
    <x v="30"/>
    <s v="L6 R Heel Dial C"/>
    <x v="1"/>
    <n v="5025"/>
    <n v="11200"/>
    <n v="2.2288557213930349"/>
    <x v="1201"/>
  </r>
  <r>
    <x v="0"/>
    <s v="Athletic"/>
    <x v="1"/>
    <s v="FootJoy"/>
    <s v="Dial"/>
    <x v="30"/>
    <s v="L6 R Heel Dial C"/>
    <x v="1"/>
    <n v="5025"/>
    <n v="11200"/>
    <n v="2.2288557213930349"/>
    <x v="1201"/>
  </r>
  <r>
    <x v="0"/>
    <s v="Athletic"/>
    <x v="1"/>
    <s v="FootJoy"/>
    <s v="Dial"/>
    <x v="5"/>
    <s v="Li2 R Heel Dial E"/>
    <x v="1"/>
    <n v="5530"/>
    <n v="11110"/>
    <n v="2.0090415913200723"/>
    <x v="1454"/>
  </r>
  <r>
    <x v="0"/>
    <s v="Athletic"/>
    <x v="1"/>
    <s v="FootJoy"/>
    <s v="Guide"/>
    <x v="11"/>
    <s v="Lace Guide, FormTX 2, 25mm"/>
    <x v="1"/>
    <n v="72000"/>
    <n v="10800"/>
    <n v="0.15"/>
    <x v="205"/>
  </r>
  <r>
    <x v="0"/>
    <s v="Athletic"/>
    <x v="1"/>
    <s v="FootJoy"/>
    <s v="Guide"/>
    <x v="11"/>
    <s v="Lace Guide, FormTX 2, 20mm"/>
    <x v="1"/>
    <n v="69500"/>
    <n v="10425"/>
    <n v="0.15"/>
    <x v="205"/>
  </r>
  <r>
    <x v="0"/>
    <s v="Athletic"/>
    <x v="1"/>
    <s v="FootJoy"/>
    <s v="Guide"/>
    <x v="11"/>
    <s v="Lace Guide, FormTX 2, 25mm"/>
    <x v="1"/>
    <n v="74000"/>
    <n v="10360"/>
    <n v="0.14000000000000001"/>
    <x v="106"/>
  </r>
  <r>
    <x v="0"/>
    <s v="Athletic"/>
    <x v="1"/>
    <s v="FootJoy"/>
    <s v="Dial"/>
    <x v="14"/>
    <s v="L6 R Heel Dial X"/>
    <x v="1"/>
    <n v="9550"/>
    <n v="10355"/>
    <n v="1.0842931937172775"/>
    <x v="1455"/>
  </r>
  <r>
    <x v="0"/>
    <s v="Athletic"/>
    <x v="1"/>
    <s v="FootJoy"/>
    <s v="Dial"/>
    <x v="14"/>
    <s v="L6 R Heel Dial X"/>
    <x v="1"/>
    <n v="9550"/>
    <n v="10355"/>
    <n v="1.0842931937172775"/>
    <x v="1455"/>
  </r>
  <r>
    <x v="0"/>
    <s v="Athletic"/>
    <x v="1"/>
    <s v="FootJoy"/>
    <s v="Dial"/>
    <x v="14"/>
    <s v="L6 R Heel Dial X"/>
    <x v="1"/>
    <n v="9545"/>
    <n v="10355"/>
    <n v="1.0848611838658984"/>
    <x v="1456"/>
  </r>
  <r>
    <x v="0"/>
    <s v="Athletic"/>
    <x v="1"/>
    <s v="FootJoy"/>
    <s v="Guide"/>
    <x v="11"/>
    <s v="Lace Guide, FormTX 2, 25mm"/>
    <x v="0"/>
    <n v="500"/>
    <n v="70"/>
    <n v="0.14000000000000001"/>
    <x v="106"/>
  </r>
  <r>
    <x v="0"/>
    <s v="Athletic"/>
    <x v="1"/>
    <s v="FootJoy"/>
    <s v="Guide"/>
    <x v="11"/>
    <s v="Lace Guide, FormTX 2, 25mm"/>
    <x v="0"/>
    <n v="11000"/>
    <n v="1540"/>
    <n v="0.14000000000000001"/>
    <x v="106"/>
  </r>
  <r>
    <x v="0"/>
    <s v="Athletic"/>
    <x v="1"/>
    <s v="FootJoy"/>
    <s v="Guide"/>
    <x v="11"/>
    <s v="Lace Guide, FormTX 2, 25mm"/>
    <x v="0"/>
    <n v="2500"/>
    <n v="350"/>
    <n v="0.14000000000000001"/>
    <x v="106"/>
  </r>
  <r>
    <x v="0"/>
    <s v="Athletic"/>
    <x v="1"/>
    <s v="FootJoy"/>
    <s v="Guide"/>
    <x v="11"/>
    <s v="Lace Guide, FormTX 2, 25mm"/>
    <x v="0"/>
    <n v="2500"/>
    <n v="350"/>
    <n v="0.14000000000000001"/>
    <x v="106"/>
  </r>
  <r>
    <x v="0"/>
    <s v="Athletic"/>
    <x v="1"/>
    <s v="FootJoy"/>
    <s v="Guide"/>
    <x v="11"/>
    <s v="Lace Guide, FormTX 2, 25mm"/>
    <x v="0"/>
    <n v="19500"/>
    <n v="2730"/>
    <n v="0.14000000000000001"/>
    <x v="106"/>
  </r>
  <r>
    <x v="0"/>
    <s v="Athletic"/>
    <x v="1"/>
    <s v="FootJoy"/>
    <s v="Guide"/>
    <x v="11"/>
    <s v="Lace Guide, FormTX 2, 25mm"/>
    <x v="0"/>
    <n v="26500"/>
    <n v="3710"/>
    <n v="0.14000000000000001"/>
    <x v="106"/>
  </r>
  <r>
    <x v="0"/>
    <s v="Athletic"/>
    <x v="1"/>
    <s v="FootJoy"/>
    <s v="Guide"/>
    <x v="11"/>
    <s v="Lace Guide, FormTX 2, 25mm"/>
    <x v="0"/>
    <n v="65500"/>
    <n v="9170"/>
    <n v="0.14000000000000001"/>
    <x v="106"/>
  </r>
  <r>
    <x v="0"/>
    <s v="Athletic"/>
    <x v="1"/>
    <s v="FootJoy"/>
    <s v="Guide"/>
    <x v="11"/>
    <s v="Lace Guide, FormTX 2, 25mm"/>
    <x v="0"/>
    <n v="60000"/>
    <n v="8400"/>
    <n v="0.14000000000000001"/>
    <x v="106"/>
  </r>
  <r>
    <x v="0"/>
    <s v="Athletic"/>
    <x v="1"/>
    <s v="FootJoy"/>
    <s v="Guide"/>
    <x v="11"/>
    <s v="Lace Guide, FormTX 2, 25mm"/>
    <x v="0"/>
    <n v="18000"/>
    <n v="2520"/>
    <n v="0.14000000000000001"/>
    <x v="106"/>
  </r>
  <r>
    <x v="0"/>
    <s v="Athletic"/>
    <x v="1"/>
    <s v="FootJoy"/>
    <s v="Dial"/>
    <x v="5"/>
    <s v="Li2 R Heel Dial E"/>
    <x v="1"/>
    <n v="5025"/>
    <n v="10100"/>
    <n v="2.0099502487562191"/>
    <x v="1452"/>
  </r>
  <r>
    <x v="0"/>
    <s v="Athletic"/>
    <x v="1"/>
    <s v="FootJoy"/>
    <s v="Dial"/>
    <x v="30"/>
    <s v="L6 R Heel Dial C"/>
    <x v="1"/>
    <n v="4525"/>
    <n v="10080"/>
    <n v="2.2276243093922652"/>
    <x v="1439"/>
  </r>
  <r>
    <x v="0"/>
    <s v="Athletic"/>
    <x v="1"/>
    <s v="FootJoy"/>
    <s v="Dial"/>
    <x v="30"/>
    <s v="L6 R Heel Dial C"/>
    <x v="1"/>
    <n v="4525"/>
    <n v="10080"/>
    <n v="2.2276243093922652"/>
    <x v="1439"/>
  </r>
  <r>
    <x v="0"/>
    <s v="Athletic"/>
    <x v="1"/>
    <s v="FootJoy"/>
    <s v="Guide"/>
    <x v="11"/>
    <s v="Lace Guide, FormTX 2, 20mm"/>
    <x v="1"/>
    <n v="65500"/>
    <n v="9825"/>
    <n v="0.15"/>
    <x v="205"/>
  </r>
  <r>
    <x v="0"/>
    <s v="Athletic"/>
    <x v="1"/>
    <s v="FootJoy"/>
    <s v="Dial"/>
    <x v="14"/>
    <s v="L6 R Heel Dial X"/>
    <x v="1"/>
    <n v="9045"/>
    <n v="9810"/>
    <n v="1.0845771144278606"/>
    <x v="1431"/>
  </r>
  <r>
    <x v="0"/>
    <s v="Athletic"/>
    <x v="1"/>
    <s v="FootJoy"/>
    <s v="Dial"/>
    <x v="32"/>
    <s v="Li2 R Heel Dial D"/>
    <x v="1"/>
    <n v="2010"/>
    <n v="9740"/>
    <n v="4.8457711442786069"/>
    <x v="1361"/>
  </r>
  <r>
    <x v="0"/>
    <s v="Athletic"/>
    <x v="1"/>
    <s v="FootJoy"/>
    <s v="Dial"/>
    <x v="32"/>
    <s v="Li2 R Heel Dial D"/>
    <x v="1"/>
    <n v="2010"/>
    <n v="9740"/>
    <n v="4.8457711442786069"/>
    <x v="1361"/>
  </r>
  <r>
    <x v="0"/>
    <s v="Athletic"/>
    <x v="1"/>
    <s v="FootJoy"/>
    <s v="Dial"/>
    <x v="40"/>
    <s v="S2 L Eyestay S2-S Housing Dial A +220mm CS2 Lace"/>
    <x v="1"/>
    <n v="3015"/>
    <n v="9690"/>
    <n v="3.2139303482587063"/>
    <x v="1379"/>
  </r>
  <r>
    <x v="0"/>
    <s v="Athletic"/>
    <x v="1"/>
    <s v="FootJoy"/>
    <s v="Dial"/>
    <x v="40"/>
    <s v="S2 R Eyestay S2-S Housing Dial A +220mm CS2 Lace"/>
    <x v="1"/>
    <n v="3015"/>
    <n v="9690"/>
    <n v="3.2139303482587063"/>
    <x v="1379"/>
  </r>
  <r>
    <x v="0"/>
    <s v="Athletic"/>
    <x v="1"/>
    <s v="FootJoy"/>
    <s v="Dial"/>
    <x v="7"/>
    <s v="Li2 R Heel Dial C"/>
    <x v="1"/>
    <n v="3520"/>
    <n v="9590"/>
    <n v="2.7244318181818183"/>
    <x v="1457"/>
  </r>
  <r>
    <x v="0"/>
    <s v="Athletic"/>
    <x v="1"/>
    <s v="FootJoy"/>
    <s v="Guide"/>
    <x v="11"/>
    <s v="Lace Guide, Form TX2, 25mm"/>
    <x v="1"/>
    <n v="63500"/>
    <n v="9525"/>
    <n v="0.15"/>
    <x v="205"/>
  </r>
  <r>
    <x v="0"/>
    <s v="Athletic"/>
    <x v="1"/>
    <s v="FootJoy"/>
    <s v="Guide"/>
    <x v="11"/>
    <s v="Lace Guide, FormTX 2, 25mm"/>
    <x v="0"/>
    <n v="500"/>
    <n v="70"/>
    <n v="0.14000000000000001"/>
    <x v="106"/>
  </r>
  <r>
    <x v="0"/>
    <s v="Athletic"/>
    <x v="1"/>
    <s v="FootJoy"/>
    <s v="Guide"/>
    <x v="11"/>
    <s v="Lace Guide, FormTX 2, 25mm"/>
    <x v="0"/>
    <n v="41500"/>
    <n v="5810"/>
    <n v="0.14000000000000001"/>
    <x v="106"/>
  </r>
  <r>
    <x v="0"/>
    <s v="Athletic"/>
    <x v="1"/>
    <s v="FootJoy"/>
    <s v="Guide"/>
    <x v="11"/>
    <s v="Lace Guide, FormTX 2, 25mm"/>
    <x v="0"/>
    <n v="6500"/>
    <n v="910"/>
    <n v="0.14000000000000001"/>
    <x v="106"/>
  </r>
  <r>
    <x v="0"/>
    <s v="Athletic"/>
    <x v="1"/>
    <s v="FootJoy"/>
    <s v="Guide"/>
    <x v="11"/>
    <s v="Lace Guide, FormTX 2, 25mm"/>
    <x v="0"/>
    <n v="12500"/>
    <n v="1750"/>
    <n v="0.14000000000000001"/>
    <x v="106"/>
  </r>
  <r>
    <x v="0"/>
    <s v="Athletic"/>
    <x v="1"/>
    <s v="FootJoy"/>
    <s v="Guide"/>
    <x v="11"/>
    <s v="Lace Guide, FormTX 2, 25mm"/>
    <x v="0"/>
    <n v="5000"/>
    <n v="700"/>
    <n v="0.14000000000000001"/>
    <x v="106"/>
  </r>
  <r>
    <x v="0"/>
    <s v="Athletic"/>
    <x v="1"/>
    <s v="FootJoy"/>
    <s v="Guide"/>
    <x v="11"/>
    <s v="Lace Guide, FormTX 2, 25mm"/>
    <x v="0"/>
    <n v="5000"/>
    <n v="700"/>
    <n v="0.14000000000000001"/>
    <x v="106"/>
  </r>
  <r>
    <x v="0"/>
    <s v="Athletic"/>
    <x v="1"/>
    <s v="FootJoy"/>
    <s v="Guide"/>
    <x v="11"/>
    <s v="Lace Guide, FormTX 2, 25mm"/>
    <x v="0"/>
    <n v="22500"/>
    <n v="3150"/>
    <n v="0.14000000000000001"/>
    <x v="106"/>
  </r>
  <r>
    <x v="0"/>
    <s v="Athletic"/>
    <x v="1"/>
    <s v="FootJoy"/>
    <s v="Guide"/>
    <x v="11"/>
    <s v="Lace Guide, FormTX 2, 25mm"/>
    <x v="0"/>
    <n v="22500"/>
    <n v="3150"/>
    <n v="0.14000000000000001"/>
    <x v="106"/>
  </r>
  <r>
    <x v="0"/>
    <s v="Athletic"/>
    <x v="1"/>
    <s v="FootJoy"/>
    <s v="Guide"/>
    <x v="11"/>
    <s v="Lace Guide, FormTX 2, 25mm"/>
    <x v="0"/>
    <n v="16000"/>
    <n v="2240"/>
    <n v="0.14000000000000001"/>
    <x v="106"/>
  </r>
  <r>
    <x v="0"/>
    <s v="Athletic"/>
    <x v="1"/>
    <s v="FootJoy"/>
    <s v="Guide"/>
    <x v="11"/>
    <s v="Lace Guide, FormTX 2, 25mm"/>
    <x v="0"/>
    <n v="19000"/>
    <n v="2660"/>
    <n v="0.14000000000000001"/>
    <x v="106"/>
  </r>
  <r>
    <x v="0"/>
    <s v="Athletic"/>
    <x v="1"/>
    <s v="FootJoy"/>
    <s v="Dial"/>
    <x v="14"/>
    <s v="L6 R Heel Dial X"/>
    <x v="1"/>
    <n v="8545"/>
    <n v="9265"/>
    <n v="1.0842598010532476"/>
    <x v="1458"/>
  </r>
  <r>
    <x v="0"/>
    <s v="Athletic"/>
    <x v="1"/>
    <s v="FootJoy"/>
    <s v="Guide"/>
    <x v="11"/>
    <s v="Lace Guide, Form TX2, 20mm"/>
    <x v="1"/>
    <n v="61000"/>
    <n v="9150"/>
    <n v="0.15"/>
    <x v="205"/>
  </r>
  <r>
    <x v="0"/>
    <s v="Athletic"/>
    <x v="1"/>
    <s v="FootJoy"/>
    <s v="Guide"/>
    <x v="11"/>
    <s v="Lace Guide, FormTX 2, 20mm"/>
    <x v="1"/>
    <n v="60500"/>
    <n v="9075"/>
    <n v="0.15"/>
    <x v="205"/>
  </r>
  <r>
    <x v="0"/>
    <s v="Athletic"/>
    <x v="1"/>
    <s v="FootJoy"/>
    <s v="Dial"/>
    <x v="30"/>
    <s v="L6 R Heel Dial C"/>
    <x v="1"/>
    <n v="4020"/>
    <n v="8960"/>
    <n v="2.2288557213930349"/>
    <x v="1201"/>
  </r>
  <r>
    <x v="0"/>
    <s v="Athletic"/>
    <x v="1"/>
    <s v="FootJoy"/>
    <s v="Dial"/>
    <x v="30"/>
    <s v="L6 R Heel Dial C"/>
    <x v="1"/>
    <n v="4020"/>
    <n v="8960"/>
    <n v="2.2288557213930349"/>
    <x v="1201"/>
  </r>
  <r>
    <x v="0"/>
    <s v="Athletic"/>
    <x v="1"/>
    <s v="FootJoy"/>
    <s v="Guide"/>
    <x v="11"/>
    <s v="Lace Guide, Form TX2, 20mm"/>
    <x v="1"/>
    <n v="63500"/>
    <n v="8890"/>
    <n v="0.14000000000000001"/>
    <x v="106"/>
  </r>
  <r>
    <x v="0"/>
    <s v="Athletic"/>
    <x v="1"/>
    <s v="FootJoy"/>
    <s v="Guide"/>
    <x v="11"/>
    <s v="Lace Guide, FormTX 2, 20mm"/>
    <x v="1"/>
    <n v="62500"/>
    <n v="8750"/>
    <n v="0.14000000000000001"/>
    <x v="106"/>
  </r>
  <r>
    <x v="0"/>
    <s v="Athletic"/>
    <x v="1"/>
    <s v="FootJoy"/>
    <s v="Dial"/>
    <x v="14"/>
    <s v="L6 R Heel Dial X"/>
    <x v="1"/>
    <n v="8040"/>
    <n v="8720"/>
    <n v="1.0845771144278606"/>
    <x v="1431"/>
  </r>
  <r>
    <x v="0"/>
    <s v="Athletic"/>
    <x v="1"/>
    <s v="FootJoy"/>
    <s v="Dial"/>
    <x v="14"/>
    <s v="L6 R Heel Dial X"/>
    <x v="1"/>
    <n v="8040"/>
    <n v="8720"/>
    <n v="1.0845771144278606"/>
    <x v="1431"/>
  </r>
  <r>
    <x v="0"/>
    <s v="Athletic"/>
    <x v="1"/>
    <s v="FootJoy"/>
    <s v="Guide"/>
    <x v="11"/>
    <s v="Lace Guide, FormTX 2, 25mm"/>
    <x v="1"/>
    <n v="56500"/>
    <n v="8475"/>
    <n v="0.15"/>
    <x v="205"/>
  </r>
  <r>
    <x v="0"/>
    <s v="Athletic"/>
    <x v="1"/>
    <s v="FootJoy"/>
    <s v="Guide"/>
    <x v="11"/>
    <s v="Lace Guide, FormTX 2, 25mm"/>
    <x v="0"/>
    <n v="500"/>
    <n v="70"/>
    <n v="0.14000000000000001"/>
    <x v="106"/>
  </r>
  <r>
    <x v="0"/>
    <s v="Athletic"/>
    <x v="1"/>
    <s v="FootJoy"/>
    <s v="Guide"/>
    <x v="11"/>
    <s v="Lace Guide, FormTX 2, 25mm"/>
    <x v="0"/>
    <n v="10500"/>
    <n v="1470"/>
    <n v="0.14000000000000001"/>
    <x v="106"/>
  </r>
  <r>
    <x v="0"/>
    <s v="Athletic"/>
    <x v="1"/>
    <s v="FootJoy"/>
    <s v="Guide"/>
    <x v="11"/>
    <s v="Lace Guide, FormTX 2, 25mm"/>
    <x v="0"/>
    <n v="2500"/>
    <n v="350"/>
    <n v="0.14000000000000001"/>
    <x v="106"/>
  </r>
  <r>
    <x v="0"/>
    <s v="Athletic"/>
    <x v="1"/>
    <s v="FootJoy"/>
    <s v="Guide"/>
    <x v="11"/>
    <s v="Lace Guide, FormTX 2, 25mm"/>
    <x v="0"/>
    <n v="2500"/>
    <n v="350"/>
    <n v="0.14000000000000001"/>
    <x v="106"/>
  </r>
  <r>
    <x v="0"/>
    <s v="Athletic"/>
    <x v="1"/>
    <s v="FootJoy"/>
    <s v="Guide"/>
    <x v="11"/>
    <s v="Lace Guide, FormTX 2, 25mm"/>
    <x v="0"/>
    <n v="500"/>
    <n v="70"/>
    <n v="0.14000000000000001"/>
    <x v="106"/>
  </r>
  <r>
    <x v="0"/>
    <s v="Athletic"/>
    <x v="1"/>
    <s v="FootJoy"/>
    <s v="Guide"/>
    <x v="11"/>
    <s v="Lace Guide, FormTX 2, 25mm"/>
    <x v="0"/>
    <n v="5500"/>
    <n v="770"/>
    <n v="0.14000000000000001"/>
    <x v="106"/>
  </r>
  <r>
    <x v="0"/>
    <s v="Athletic"/>
    <x v="1"/>
    <s v="FootJoy"/>
    <s v="Guide"/>
    <x v="11"/>
    <s v="Lace Guide, FormTX 2, 25mm"/>
    <x v="0"/>
    <n v="26500"/>
    <n v="3710"/>
    <n v="0.14000000000000001"/>
    <x v="106"/>
  </r>
  <r>
    <x v="0"/>
    <s v="Athletic"/>
    <x v="1"/>
    <s v="FootJoy"/>
    <s v="Guide"/>
    <x v="11"/>
    <s v="Lace Guide, FormTX 2, 25mm"/>
    <x v="0"/>
    <n v="20000"/>
    <n v="2800"/>
    <n v="0.14000000000000001"/>
    <x v="106"/>
  </r>
  <r>
    <x v="0"/>
    <s v="Athletic"/>
    <x v="1"/>
    <s v="FootJoy"/>
    <s v="Guide"/>
    <x v="11"/>
    <s v="Lace Guide, FormTX 2, 25mm"/>
    <x v="0"/>
    <n v="4500"/>
    <n v="630"/>
    <n v="0.14000000000000001"/>
    <x v="106"/>
  </r>
  <r>
    <x v="0"/>
    <s v="Athletic"/>
    <x v="1"/>
    <s v="FootJoy"/>
    <s v="Guide"/>
    <x v="11"/>
    <s v="Lace Guide, Form TX2, 20mm"/>
    <x v="1"/>
    <n v="54500"/>
    <n v="8175"/>
    <n v="0.15"/>
    <x v="205"/>
  </r>
  <r>
    <x v="0"/>
    <s v="Athletic"/>
    <x v="1"/>
    <s v="FootJoy"/>
    <s v="Dial"/>
    <x v="7"/>
    <s v="Li2 R Heel Dial C"/>
    <x v="1"/>
    <n v="3015"/>
    <n v="8160"/>
    <n v="2.7064676616915424"/>
    <x v="1337"/>
  </r>
  <r>
    <x v="0"/>
    <s v="Athletic"/>
    <x v="1"/>
    <s v="FootJoy"/>
    <s v="Dial"/>
    <x v="5"/>
    <s v="Li2 R Heel Dial E"/>
    <x v="1"/>
    <n v="4020"/>
    <n v="8080"/>
    <n v="2.0099502487562191"/>
    <x v="1452"/>
  </r>
  <r>
    <x v="0"/>
    <s v="Athletic"/>
    <x v="1"/>
    <s v="FootJoy"/>
    <s v="Dial"/>
    <x v="30"/>
    <s v="L6 R Heel Dial C"/>
    <x v="1"/>
    <n v="3520"/>
    <n v="7840"/>
    <n v="2.2272727272727271"/>
    <x v="1200"/>
  </r>
  <r>
    <x v="0"/>
    <s v="Athletic"/>
    <x v="1"/>
    <s v="FootJoy"/>
    <s v="Guide"/>
    <x v="11"/>
    <s v="Lace Guide, FormTX 2, 20mm"/>
    <x v="1"/>
    <n v="52000"/>
    <n v="7800"/>
    <n v="0.15"/>
    <x v="205"/>
  </r>
  <r>
    <x v="0"/>
    <s v="Athletic"/>
    <x v="1"/>
    <s v="FootJoy"/>
    <s v="Guide"/>
    <x v="11"/>
    <s v="Lace Guide, FormTX 2, 20mm"/>
    <x v="1"/>
    <n v="49000"/>
    <n v="7350"/>
    <n v="0.15"/>
    <x v="205"/>
  </r>
  <r>
    <x v="0"/>
    <s v="Athletic"/>
    <x v="1"/>
    <s v="FootJoy"/>
    <s v="Guide"/>
    <x v="11"/>
    <s v="Lace Guide, FormTX 2, 20mm"/>
    <x v="1"/>
    <n v="48500"/>
    <n v="7275"/>
    <n v="0.15"/>
    <x v="205"/>
  </r>
  <r>
    <x v="0"/>
    <s v="Athletic"/>
    <x v="1"/>
    <s v="FootJoy"/>
    <s v="Guide"/>
    <x v="11"/>
    <s v="Lace Guide, FormTX 2, 25mm"/>
    <x v="1"/>
    <n v="48500"/>
    <n v="7275"/>
    <n v="0.15"/>
    <x v="205"/>
  </r>
  <r>
    <x v="0"/>
    <s v="Athletic"/>
    <x v="1"/>
    <s v="FootJoy"/>
    <s v="Guide"/>
    <x v="11"/>
    <s v="Lace Guide, FormTX 2, 15mm"/>
    <x v="1"/>
    <n v="48000"/>
    <n v="7200"/>
    <n v="0.15"/>
    <x v="205"/>
  </r>
  <r>
    <x v="0"/>
    <s v="Athletic"/>
    <x v="1"/>
    <s v="FootJoy"/>
    <s v="Dial"/>
    <x v="5"/>
    <s v="Li2 R Heel Dial E"/>
    <x v="1"/>
    <n v="3520"/>
    <n v="7140"/>
    <n v="2.0284090909090908"/>
    <x v="1459"/>
  </r>
  <r>
    <x v="0"/>
    <s v="Athletic"/>
    <x v="1"/>
    <s v="FootJoy"/>
    <s v="Guide"/>
    <x v="11"/>
    <s v="Lace Guide, FormTX 2, 25mm"/>
    <x v="1"/>
    <n v="46500"/>
    <n v="6975"/>
    <n v="0.15"/>
    <x v="205"/>
  </r>
  <r>
    <x v="0"/>
    <s v="Athletic"/>
    <x v="1"/>
    <s v="FootJoy"/>
    <s v="Guide"/>
    <x v="11"/>
    <s v="Lace Guide, FormTX 2, 25mm"/>
    <x v="1"/>
    <n v="49500"/>
    <n v="6930"/>
    <n v="0.14000000000000001"/>
    <x v="106"/>
  </r>
  <r>
    <x v="0"/>
    <s v="Athletic"/>
    <x v="1"/>
    <s v="FootJoy"/>
    <s v="Guide"/>
    <x v="11"/>
    <s v="Lace Guide, FormTX 2, 25mm"/>
    <x v="3"/>
    <n v="26500"/>
    <n v="3710"/>
    <n v="0.14000000000000001"/>
    <x v="106"/>
  </r>
  <r>
    <x v="0"/>
    <s v="Athletic"/>
    <x v="1"/>
    <s v="FootJoy"/>
    <s v="Guide"/>
    <x v="11"/>
    <s v="Lace Guide, FormTX 2, 25mm"/>
    <x v="0"/>
    <n v="26500"/>
    <n v="3710"/>
    <n v="0.14000000000000001"/>
    <x v="106"/>
  </r>
  <r>
    <x v="0"/>
    <s v="Athletic"/>
    <x v="1"/>
    <s v="FootJoy"/>
    <s v="Guide"/>
    <x v="11"/>
    <s v="Lace Guide, FormTX 2, 25mm"/>
    <x v="0"/>
    <n v="53000"/>
    <n v="7420"/>
    <n v="0.14000000000000001"/>
    <x v="106"/>
  </r>
  <r>
    <x v="0"/>
    <s v="Athletic"/>
    <x v="1"/>
    <s v="FootJoy"/>
    <s v="Guide"/>
    <x v="11"/>
    <s v="Lace Guide, FormTX 2, 25mm"/>
    <x v="0"/>
    <n v="40000"/>
    <n v="5600"/>
    <n v="0.14000000000000001"/>
    <x v="106"/>
  </r>
  <r>
    <x v="0"/>
    <s v="Athletic"/>
    <x v="1"/>
    <s v="FootJoy"/>
    <s v="Guide"/>
    <x v="11"/>
    <s v="Lace Guide, FormTX 2, 25mm"/>
    <x v="0"/>
    <n v="10500"/>
    <n v="1470"/>
    <n v="0.14000000000000001"/>
    <x v="106"/>
  </r>
  <r>
    <x v="0"/>
    <s v="Athletic"/>
    <x v="1"/>
    <s v="FootJoy"/>
    <s v="Guide"/>
    <x v="11"/>
    <s v="Lace Guide, FormTX 2, 25mm"/>
    <x v="0"/>
    <n v="9000"/>
    <n v="1260"/>
    <n v="0.14000000000000001"/>
    <x v="106"/>
  </r>
  <r>
    <x v="0"/>
    <s v="Athletic"/>
    <x v="1"/>
    <s v="FootJoy"/>
    <s v="Guide"/>
    <x v="11"/>
    <s v="Lace Guide, FormTX 2, 25mm"/>
    <x v="0"/>
    <n v="24500"/>
    <n v="3430"/>
    <n v="0.14000000000000001"/>
    <x v="106"/>
  </r>
  <r>
    <x v="0"/>
    <s v="Athletic"/>
    <x v="1"/>
    <s v="FootJoy"/>
    <s v="Guide"/>
    <x v="11"/>
    <s v="Lace Guide, FormTX 2, 25mm"/>
    <x v="0"/>
    <n v="81000"/>
    <n v="11340"/>
    <n v="0.14000000000000001"/>
    <x v="106"/>
  </r>
  <r>
    <x v="0"/>
    <s v="Athletic"/>
    <x v="1"/>
    <s v="FootJoy"/>
    <s v="Guide"/>
    <x v="11"/>
    <s v="Lace Guide, FormTX 2, 25mm"/>
    <x v="0"/>
    <n v="237500"/>
    <n v="33250"/>
    <n v="0.14000000000000001"/>
    <x v="106"/>
  </r>
  <r>
    <x v="0"/>
    <s v="Athletic"/>
    <x v="1"/>
    <s v="FootJoy"/>
    <s v="Guide"/>
    <x v="11"/>
    <s v="Lace Guide, FormTX 2, 25mm"/>
    <x v="0"/>
    <n v="136500"/>
    <n v="19110"/>
    <n v="0.14000000000000001"/>
    <x v="106"/>
  </r>
  <r>
    <x v="0"/>
    <s v="Athletic"/>
    <x v="1"/>
    <s v="FootJoy"/>
    <s v="Guide"/>
    <x v="11"/>
    <s v="Lace Guide, FormTX 2, 25mm"/>
    <x v="0"/>
    <n v="73500"/>
    <n v="10290"/>
    <n v="0.14000000000000001"/>
    <x v="106"/>
  </r>
  <r>
    <x v="0"/>
    <s v="Athletic"/>
    <x v="1"/>
    <s v="FootJoy"/>
    <s v="Guide"/>
    <x v="11"/>
    <s v="Lace Guide, FormTX 2, 25mm"/>
    <x v="0"/>
    <n v="90000"/>
    <n v="12600"/>
    <n v="0.14000000000000001"/>
    <x v="106"/>
  </r>
  <r>
    <x v="0"/>
    <s v="Athletic"/>
    <x v="1"/>
    <s v="FootJoy"/>
    <s v="Dial"/>
    <x v="7"/>
    <s v="Li2 R Heel Dial C"/>
    <x v="1"/>
    <n v="2515"/>
    <n v="6800"/>
    <n v="2.7037773359840953"/>
    <x v="1338"/>
  </r>
  <r>
    <x v="0"/>
    <s v="Athletic"/>
    <x v="1"/>
    <s v="FootJoy"/>
    <s v="Dial"/>
    <x v="30"/>
    <s v="L6 R Heel Dial C"/>
    <x v="1"/>
    <n v="3020"/>
    <n v="6720"/>
    <n v="2.2251655629139071"/>
    <x v="1215"/>
  </r>
  <r>
    <x v="0"/>
    <s v="Athletic"/>
    <x v="1"/>
    <s v="FootJoy"/>
    <s v="Dial"/>
    <x v="30"/>
    <s v="L6 R Heel Dial C"/>
    <x v="1"/>
    <n v="3015"/>
    <n v="6720"/>
    <n v="2.2288557213930349"/>
    <x v="1201"/>
  </r>
  <r>
    <x v="0"/>
    <s v="Athletic"/>
    <x v="1"/>
    <s v="FootJoy"/>
    <s v="Dial"/>
    <x v="30"/>
    <s v="L6 R Heel Dial C"/>
    <x v="1"/>
    <n v="3015"/>
    <n v="6720"/>
    <n v="2.2288557213930349"/>
    <x v="1201"/>
  </r>
  <r>
    <x v="0"/>
    <s v="Athletic"/>
    <x v="1"/>
    <s v="FootJoy"/>
    <s v="Guide"/>
    <x v="11"/>
    <s v="Lace Guide, FormTX 2, 25mm"/>
    <x v="1"/>
    <n v="44500"/>
    <n v="6675"/>
    <n v="0.15"/>
    <x v="205"/>
  </r>
  <r>
    <x v="0"/>
    <s v="Athletic"/>
    <x v="1"/>
    <s v="FootJoy"/>
    <s v="Dial"/>
    <x v="14"/>
    <s v="L6 R Heel Dial X"/>
    <x v="1"/>
    <n v="6030"/>
    <n v="6540"/>
    <n v="1.0845771144278606"/>
    <x v="1431"/>
  </r>
  <r>
    <x v="0"/>
    <s v="Athletic"/>
    <x v="1"/>
    <s v="FootJoy"/>
    <s v="Dial"/>
    <x v="14"/>
    <s v="L6 R Heel Dial X"/>
    <x v="1"/>
    <n v="6030"/>
    <n v="6540"/>
    <n v="1.0845771144278606"/>
    <x v="1431"/>
  </r>
  <r>
    <x v="0"/>
    <s v="Athletic"/>
    <x v="1"/>
    <s v="FootJoy"/>
    <s v="Dial"/>
    <x v="40"/>
    <s v="S2 L Eyestay S2-S Housing Dial A +220mm CS2 Lace"/>
    <x v="1"/>
    <n v="2010"/>
    <n v="6460"/>
    <n v="3.2139303482587063"/>
    <x v="1379"/>
  </r>
  <r>
    <x v="0"/>
    <s v="Athletic"/>
    <x v="1"/>
    <s v="FootJoy"/>
    <s v="Dial"/>
    <x v="40"/>
    <s v="S2 L Eyestay S2-S Housing Dial A +220mm CS2 Lace"/>
    <x v="1"/>
    <n v="2010"/>
    <n v="6460"/>
    <n v="3.2139303482587063"/>
    <x v="1379"/>
  </r>
  <r>
    <x v="0"/>
    <s v="Athletic"/>
    <x v="1"/>
    <s v="FootJoy"/>
    <s v="Dial"/>
    <x v="40"/>
    <s v="S2 R Eyestay S2-S Housing Dial A +220mm CS2 Lace"/>
    <x v="1"/>
    <n v="2010"/>
    <n v="6460"/>
    <n v="3.2139303482587063"/>
    <x v="1379"/>
  </r>
  <r>
    <x v="0"/>
    <s v="Athletic"/>
    <x v="1"/>
    <s v="FootJoy"/>
    <s v="Dial"/>
    <x v="40"/>
    <s v="S2 R Eyestay S2-S Housing Dial A +220mm CS2 Lace"/>
    <x v="1"/>
    <n v="2010"/>
    <n v="6460"/>
    <n v="3.2139303482587063"/>
    <x v="1379"/>
  </r>
  <r>
    <x v="0"/>
    <s v="Athletic"/>
    <x v="1"/>
    <s v="FootJoy"/>
    <s v="Guide"/>
    <x v="11"/>
    <s v="Lace Guide, Form TX2, 25mm"/>
    <x v="1"/>
    <n v="44000"/>
    <n v="6160"/>
    <n v="0.14000000000000001"/>
    <x v="106"/>
  </r>
  <r>
    <x v="0"/>
    <s v="Athletic"/>
    <x v="1"/>
    <s v="FootJoy"/>
    <s v="Guide"/>
    <x v="13"/>
    <s v="Inconspicuous Guide 13mm13mm - Q610-2-3"/>
    <x v="5"/>
    <n v="0"/>
    <n v="0"/>
    <e v="#DIV/0!"/>
    <x v="255"/>
  </r>
  <r>
    <x v="0"/>
    <s v="Athletic"/>
    <x v="1"/>
    <s v="FootJoy"/>
    <s v="Guide"/>
    <x v="13"/>
    <s v="Inconspicuous Guide 13mm13mm - Q610-2-3"/>
    <x v="5"/>
    <n v="16000"/>
    <n v="2320"/>
    <n v="0.14499999999999999"/>
    <x v="1460"/>
  </r>
  <r>
    <x v="0"/>
    <s v="Athletic"/>
    <x v="1"/>
    <s v="FootJoy"/>
    <s v="Guide"/>
    <x v="13"/>
    <s v="Inconspicuous Guide 13mm13mm - Q610-2-3"/>
    <x v="5"/>
    <n v="46000"/>
    <n v="6670"/>
    <n v="0.14499999999999999"/>
    <x v="1460"/>
  </r>
  <r>
    <x v="0"/>
    <s v="Athletic"/>
    <x v="1"/>
    <s v="FootJoy"/>
    <s v="Guide"/>
    <x v="13"/>
    <s v="Inconspicuous Guide 13mm13mm - Q610-2-3"/>
    <x v="5"/>
    <n v="0"/>
    <n v="0"/>
    <e v="#DIV/0!"/>
    <x v="255"/>
  </r>
  <r>
    <x v="0"/>
    <s v="Athletic"/>
    <x v="1"/>
    <s v="FootJoy"/>
    <s v="Guide"/>
    <x v="13"/>
    <s v="Inconspicuous Guide 13mm13mm - Q610-2-3"/>
    <x v="5"/>
    <n v="15400"/>
    <n v="2233"/>
    <n v="0.14499999999999999"/>
    <x v="1460"/>
  </r>
  <r>
    <x v="0"/>
    <s v="Athletic"/>
    <x v="1"/>
    <s v="FootJoy"/>
    <s v="Guide"/>
    <x v="13"/>
    <s v="Inconspicuous Guide 13mm13mm - Q610-2-3"/>
    <x v="5"/>
    <n v="29300"/>
    <n v="4248.5"/>
    <n v="0.14499999999999999"/>
    <x v="1460"/>
  </r>
  <r>
    <x v="0"/>
    <s v="Athletic"/>
    <x v="1"/>
    <s v="FootJoy"/>
    <s v="Guide"/>
    <x v="13"/>
    <s v="Inconspicuous Guide 13mm13mm - Q610-2-3"/>
    <x v="5"/>
    <n v="27500"/>
    <n v="3987.5"/>
    <n v="0.14499999999999999"/>
    <x v="1460"/>
  </r>
  <r>
    <x v="0"/>
    <s v="Athletic"/>
    <x v="1"/>
    <s v="FootJoy"/>
    <s v="Guide"/>
    <x v="13"/>
    <s v="Inconspicuous Guide 13mm13mm - Q610-2-3"/>
    <x v="5"/>
    <n v="12300"/>
    <n v="1783.5"/>
    <n v="0.14499999999999999"/>
    <x v="1460"/>
  </r>
  <r>
    <x v="0"/>
    <s v="Athletic"/>
    <x v="1"/>
    <s v="FootJoy"/>
    <s v="Guide"/>
    <x v="13"/>
    <s v="Inconspicuous Guide 13mm13mm - Q610-2-3"/>
    <x v="5"/>
    <n v="19000"/>
    <n v="2755"/>
    <n v="0.14499999999999999"/>
    <x v="1460"/>
  </r>
  <r>
    <x v="0"/>
    <s v="Athletic"/>
    <x v="1"/>
    <s v="FootJoy"/>
    <s v="Guide"/>
    <x v="13"/>
    <s v="Inconspicuous Guide 13mm13mm - Q610-2-3"/>
    <x v="5"/>
    <n v="21800"/>
    <n v="3161"/>
    <n v="0.14499999999999999"/>
    <x v="1460"/>
  </r>
  <r>
    <x v="0"/>
    <s v="Athletic"/>
    <x v="1"/>
    <s v="FootJoy"/>
    <s v="Guide"/>
    <x v="13"/>
    <s v="Inconspicuous Guide 13mm13mm - Q610-2-3"/>
    <x v="5"/>
    <n v="5000"/>
    <n v="725"/>
    <n v="0.14499999999999999"/>
    <x v="1460"/>
  </r>
  <r>
    <x v="0"/>
    <s v="Athletic"/>
    <x v="1"/>
    <s v="FootJoy"/>
    <s v="Guide"/>
    <x v="13"/>
    <s v="Inconspicuous Guide 13mm13mm - Q610-2-3"/>
    <x v="4"/>
    <n v="5500"/>
    <n v="797.5"/>
    <n v="0.14499999999999999"/>
    <x v="1460"/>
  </r>
  <r>
    <x v="0"/>
    <s v="Athletic"/>
    <x v="1"/>
    <s v="FootJoy"/>
    <s v="Guide"/>
    <x v="13"/>
    <s v="Inconspicuous Guide 13mm13mm - Q610-2-3"/>
    <x v="4"/>
    <n v="179000"/>
    <n v="25955"/>
    <n v="0.14499999999999999"/>
    <x v="1460"/>
  </r>
  <r>
    <x v="0"/>
    <s v="Athletic"/>
    <x v="1"/>
    <s v="FootJoy"/>
    <s v="Guide"/>
    <x v="13"/>
    <s v="Inconspicuous Guide 13mm13mm - Q610-2-3"/>
    <x v="4"/>
    <n v="31500"/>
    <n v="4567.5"/>
    <n v="0.14499999999999999"/>
    <x v="1460"/>
  </r>
  <r>
    <x v="0"/>
    <s v="Athletic"/>
    <x v="1"/>
    <s v="FootJoy"/>
    <s v="Guide"/>
    <x v="13"/>
    <s v="Inconspicuous Guide 13mm13mm - Q610-2-3"/>
    <x v="4"/>
    <n v="12000"/>
    <n v="1740"/>
    <n v="0.14499999999999999"/>
    <x v="1460"/>
  </r>
  <r>
    <x v="0"/>
    <s v="Athletic"/>
    <x v="1"/>
    <s v="FootJoy"/>
    <s v="Guide"/>
    <x v="13"/>
    <s v="Inconspicuous Guide 13mm13mm - Q610-2-3"/>
    <x v="4"/>
    <n v="42000"/>
    <n v="6090"/>
    <n v="0.14499999999999999"/>
    <x v="1460"/>
  </r>
  <r>
    <x v="0"/>
    <s v="Athletic"/>
    <x v="1"/>
    <s v="FootJoy"/>
    <s v="Guide"/>
    <x v="13"/>
    <s v="Inconspicuous Guide 13mm13mm - Q610-2-3"/>
    <x v="4"/>
    <n v="37000"/>
    <n v="5365"/>
    <n v="0.14499999999999999"/>
    <x v="1460"/>
  </r>
  <r>
    <x v="0"/>
    <s v="Athletic"/>
    <x v="1"/>
    <s v="FootJoy"/>
    <s v="Guide"/>
    <x v="13"/>
    <s v="Inconspicuous Guide SN13mm 14-4203TPX/Ptd.877C"/>
    <x v="5"/>
    <n v="0"/>
    <n v="0"/>
    <e v="#DIV/0!"/>
    <x v="255"/>
  </r>
  <r>
    <x v="0"/>
    <s v="Athletic"/>
    <x v="1"/>
    <s v="FootJoy"/>
    <s v="Guide"/>
    <x v="13"/>
    <s v="Inconspicuous Guide SN13mm 14-4203TPX/Ptd.877C"/>
    <x v="5"/>
    <n v="11500"/>
    <n v="2127.5"/>
    <n v="0.185"/>
    <x v="1461"/>
  </r>
  <r>
    <x v="0"/>
    <s v="Athletic"/>
    <x v="1"/>
    <s v="FootJoy"/>
    <s v="Guide"/>
    <x v="13"/>
    <s v="Inconspicuous Guide SN13mm 14-4203TPX/Ptd.877C"/>
    <x v="5"/>
    <n v="2400"/>
    <n v="444"/>
    <n v="0.185"/>
    <x v="1461"/>
  </r>
  <r>
    <x v="0"/>
    <s v="Athletic"/>
    <x v="1"/>
    <s v="FootJoy"/>
    <s v="Guide"/>
    <x v="13"/>
    <s v="Inconspicuous Guide SN13mm 14-4203TPX/Ptd.877C"/>
    <x v="5"/>
    <n v="2800"/>
    <n v="518"/>
    <n v="0.185"/>
    <x v="1461"/>
  </r>
  <r>
    <x v="0"/>
    <s v="Athletic"/>
    <x v="1"/>
    <s v="FootJoy"/>
    <s v="Guide"/>
    <x v="13"/>
    <s v="Inconspicuous Guide SN13mm 14-4203TPX/Ptd.877C"/>
    <x v="4"/>
    <n v="10000"/>
    <n v="1850"/>
    <n v="0.185"/>
    <x v="1461"/>
  </r>
  <r>
    <x v="0"/>
    <s v="Athletic"/>
    <x v="1"/>
    <s v="FootJoy"/>
    <s v="Guide"/>
    <x v="13"/>
    <s v="Lace Guide, Compact Eyestay 15mm, Soft Nylon"/>
    <x v="2"/>
    <n v="3000"/>
    <n v="405"/>
    <n v="0.13500000000000001"/>
    <x v="260"/>
  </r>
  <r>
    <x v="0"/>
    <s v="Athletic"/>
    <x v="1"/>
    <s v="FootJoy"/>
    <s v="Guide"/>
    <x v="13"/>
    <s v="Lace Guide, Compact Eyestay 15mm, Soft Nylon"/>
    <x v="3"/>
    <n v="2000"/>
    <n v="270"/>
    <n v="0.13500000000000001"/>
    <x v="260"/>
  </r>
  <r>
    <x v="0"/>
    <s v="Athletic"/>
    <x v="1"/>
    <s v="FootJoy"/>
    <s v="Guide"/>
    <x v="13"/>
    <s v="Lace Guide, Compact Eyestay 15mm, Soft Nylon"/>
    <x v="3"/>
    <n v="3000"/>
    <n v="405"/>
    <n v="0.13500000000000001"/>
    <x v="260"/>
  </r>
  <r>
    <x v="0"/>
    <s v="Athletic"/>
    <x v="1"/>
    <s v="FootJoy"/>
    <s v="Guide"/>
    <x v="13"/>
    <s v="Lace Guide, Contour 20mm, Polycarbonate"/>
    <x v="5"/>
    <n v="1000"/>
    <n v="130"/>
    <n v="0.13"/>
    <x v="0"/>
  </r>
  <r>
    <x v="0"/>
    <s v="Athletic"/>
    <x v="1"/>
    <s v="FootJoy"/>
    <s v="Guide"/>
    <x v="13"/>
    <s v="Lace Guide, Contour 20mm, Polycarbonate"/>
    <x v="5"/>
    <n v="1000"/>
    <n v="130"/>
    <n v="0.13"/>
    <x v="0"/>
  </r>
  <r>
    <x v="0"/>
    <s v="Athletic"/>
    <x v="1"/>
    <s v="FootJoy"/>
    <s v="Guide"/>
    <x v="13"/>
    <s v="Lace Guide, Contour 20mm, Polycarbonate"/>
    <x v="5"/>
    <n v="18800"/>
    <n v="2444"/>
    <n v="0.13"/>
    <x v="0"/>
  </r>
  <r>
    <x v="0"/>
    <s v="Athletic"/>
    <x v="1"/>
    <s v="FootJoy"/>
    <s v="Guide"/>
    <x v="13"/>
    <s v="Lace Guide, Contour 20mm, Polycarbonate"/>
    <x v="5"/>
    <n v="19500"/>
    <n v="2535"/>
    <n v="0.13"/>
    <x v="0"/>
  </r>
  <r>
    <x v="0"/>
    <s v="Athletic"/>
    <x v="1"/>
    <s v="FootJoy"/>
    <s v="Guide"/>
    <x v="13"/>
    <s v="Lace Guide, Contour 20mm, Polycarbonate"/>
    <x v="5"/>
    <n v="169400"/>
    <n v="22022"/>
    <n v="0.13"/>
    <x v="0"/>
  </r>
  <r>
    <x v="0"/>
    <s v="Athletic"/>
    <x v="1"/>
    <s v="FootJoy"/>
    <s v="Guide"/>
    <x v="13"/>
    <s v="Lace Guide, Contour 20mm, Polycarbonate"/>
    <x v="5"/>
    <n v="158500"/>
    <n v="20605"/>
    <n v="0.13"/>
    <x v="0"/>
  </r>
  <r>
    <x v="0"/>
    <s v="Athletic"/>
    <x v="1"/>
    <s v="FootJoy"/>
    <s v="Guide"/>
    <x v="13"/>
    <s v="Lace Guide, Contour 20mm, Polycarbonate"/>
    <x v="4"/>
    <n v="39500"/>
    <n v="5135"/>
    <n v="0.13"/>
    <x v="0"/>
  </r>
  <r>
    <x v="0"/>
    <s v="Athletic"/>
    <x v="1"/>
    <s v="FootJoy"/>
    <s v="Guide"/>
    <x v="13"/>
    <s v="Lace Guide, Contour 20mm, Polycarbonate"/>
    <x v="4"/>
    <n v="48500"/>
    <n v="6305"/>
    <n v="0.13"/>
    <x v="0"/>
  </r>
  <r>
    <x v="0"/>
    <s v="Athletic"/>
    <x v="1"/>
    <s v="FootJoy"/>
    <s v="Guide"/>
    <x v="13"/>
    <s v="Lace Guide, Contour 20mm, Polycarbonate"/>
    <x v="4"/>
    <n v="58500"/>
    <n v="7605"/>
    <n v="0.13"/>
    <x v="0"/>
  </r>
  <r>
    <x v="0"/>
    <s v="Athletic"/>
    <x v="1"/>
    <s v="FootJoy"/>
    <s v="Guide"/>
    <x v="13"/>
    <s v="Lace Guide, Contour 20mm, Polycarbonate"/>
    <x v="4"/>
    <n v="5500"/>
    <n v="715"/>
    <n v="0.13"/>
    <x v="0"/>
  </r>
  <r>
    <x v="0"/>
    <s v="Athletic"/>
    <x v="1"/>
    <s v="FootJoy"/>
    <s v="Guide"/>
    <x v="13"/>
    <s v="Lace Guide, Contour 20mm, Polycarbonate"/>
    <x v="4"/>
    <n v="83000"/>
    <n v="10790"/>
    <n v="0.13"/>
    <x v="0"/>
  </r>
  <r>
    <x v="0"/>
    <s v="Athletic"/>
    <x v="1"/>
    <s v="FootJoy"/>
    <s v="Guide"/>
    <x v="13"/>
    <s v="Lace Guide, Contour 20mm, Polycarbonate"/>
    <x v="4"/>
    <n v="10500"/>
    <n v="1365"/>
    <n v="0.13"/>
    <x v="0"/>
  </r>
  <r>
    <x v="0"/>
    <s v="Athletic"/>
    <x v="1"/>
    <s v="FootJoy"/>
    <s v="Guide"/>
    <x v="13"/>
    <s v="Lace Guide, Contour 20mm, Polycarbonate"/>
    <x v="4"/>
    <n v="45000"/>
    <n v="5850"/>
    <n v="0.13"/>
    <x v="0"/>
  </r>
  <r>
    <x v="0"/>
    <s v="Athletic"/>
    <x v="1"/>
    <s v="FootJoy"/>
    <s v="Guide"/>
    <x v="13"/>
    <s v="Lace Guide, Contour 20mm, Polycarbonate"/>
    <x v="2"/>
    <n v="27000"/>
    <n v="3510"/>
    <n v="0.13"/>
    <x v="0"/>
  </r>
  <r>
    <x v="0"/>
    <s v="Athletic"/>
    <x v="1"/>
    <s v="FootJoy"/>
    <s v="Guide"/>
    <x v="13"/>
    <s v="Lace Guide, Contour 20mm, Polycarbonate"/>
    <x v="2"/>
    <n v="5000"/>
    <n v="650"/>
    <n v="0.13"/>
    <x v="0"/>
  </r>
  <r>
    <x v="0"/>
    <s v="Athletic"/>
    <x v="1"/>
    <s v="FootJoy"/>
    <s v="Guide"/>
    <x v="13"/>
    <s v="Lace Guide, Eyestay, Slipstream, 20mm, PolypropyleQ610-2-3"/>
    <x v="5"/>
    <n v="13800"/>
    <n v="1311"/>
    <n v="9.5000000000000001E-2"/>
    <x v="123"/>
  </r>
  <r>
    <x v="0"/>
    <s v="Athletic"/>
    <x v="1"/>
    <s v="FootJoy"/>
    <s v="Guide"/>
    <x v="13"/>
    <s v="Lace Guide, Eyestay, Slipstream, 20mm, PolypropyleQ610-2-3"/>
    <x v="5"/>
    <n v="4800"/>
    <n v="456"/>
    <n v="9.5000000000000001E-2"/>
    <x v="123"/>
  </r>
  <r>
    <x v="0"/>
    <s v="Athletic"/>
    <x v="1"/>
    <s v="FootJoy"/>
    <s v="Guide"/>
    <x v="13"/>
    <s v="Lace Guide, Eyestay, Slipstream, 20mm, PolypropyleQ610-2-3"/>
    <x v="5"/>
    <n v="0"/>
    <n v="0"/>
    <e v="#DIV/0!"/>
    <x v="255"/>
  </r>
  <r>
    <x v="0"/>
    <s v="Athletic"/>
    <x v="1"/>
    <s v="FootJoy"/>
    <s v="Guide"/>
    <x v="13"/>
    <s v="Lace Guide, Eyestay, Slipstream, 20mm, PolypropyleQ610-2-3"/>
    <x v="5"/>
    <n v="55400"/>
    <n v="5263"/>
    <n v="9.5000000000000001E-2"/>
    <x v="123"/>
  </r>
  <r>
    <x v="0"/>
    <s v="Athletic"/>
    <x v="1"/>
    <s v="FootJoy"/>
    <s v="Guide"/>
    <x v="13"/>
    <s v="Lace Guide, Eyestay, Slipstream, 20mm, PolypropyleQ610-2-3"/>
    <x v="5"/>
    <n v="2400"/>
    <n v="228"/>
    <n v="9.5000000000000001E-2"/>
    <x v="123"/>
  </r>
  <r>
    <x v="0"/>
    <s v="Athletic"/>
    <x v="1"/>
    <s v="FootJoy"/>
    <s v="Guide"/>
    <x v="13"/>
    <s v="Lace Guide, Eyestay, Slipstream, 20mm, PolypropyleQ610-2-3"/>
    <x v="5"/>
    <n v="3500"/>
    <n v="332.5"/>
    <n v="9.5000000000000001E-2"/>
    <x v="123"/>
  </r>
  <r>
    <x v="0"/>
    <s v="Athletic"/>
    <x v="1"/>
    <s v="FootJoy"/>
    <s v="Guide"/>
    <x v="13"/>
    <s v="Lace Guide, Eyestay, Slipstream, 20mm, PolypropyleQ610-2-3"/>
    <x v="4"/>
    <n v="3500"/>
    <n v="332.5"/>
    <n v="9.5000000000000001E-2"/>
    <x v="123"/>
  </r>
  <r>
    <x v="0"/>
    <s v="Athletic"/>
    <x v="1"/>
    <s v="FootJoy"/>
    <s v="Guide"/>
    <x v="13"/>
    <s v="Lace Guide, Eyestay, Slipstream, 20mm, PolypropyleQ610-2-3"/>
    <x v="4"/>
    <n v="9500"/>
    <n v="902.5"/>
    <n v="9.5000000000000001E-2"/>
    <x v="123"/>
  </r>
  <r>
    <x v="0"/>
    <s v="Athletic"/>
    <x v="1"/>
    <s v="FootJoy"/>
    <s v="Guide"/>
    <x v="13"/>
    <s v="Lace Guide, Inconspicuous 13mm, Nylon"/>
    <x v="5"/>
    <n v="0"/>
    <n v="0"/>
    <e v="#DIV/0!"/>
    <x v="255"/>
  </r>
  <r>
    <x v="0"/>
    <s v="Athletic"/>
    <x v="1"/>
    <s v="FootJoy"/>
    <s v="Guide"/>
    <x v="13"/>
    <s v="Lace Guide, Inconspicuous 13mm, Nylon"/>
    <x v="5"/>
    <n v="41800"/>
    <n v="5643"/>
    <n v="0.13500000000000001"/>
    <x v="260"/>
  </r>
  <r>
    <x v="0"/>
    <s v="Athletic"/>
    <x v="1"/>
    <s v="FootJoy"/>
    <s v="Guide"/>
    <x v="13"/>
    <s v="Lace Guide, Inconspicuous 13mm, Nylon"/>
    <x v="5"/>
    <n v="42900"/>
    <n v="5791.5"/>
    <n v="0.13500000000000001"/>
    <x v="260"/>
  </r>
  <r>
    <x v="0"/>
    <s v="Athletic"/>
    <x v="1"/>
    <s v="FootJoy"/>
    <s v="Guide"/>
    <x v="13"/>
    <s v="Lace Guide, Inconspicuous 13mm, Nylon"/>
    <x v="5"/>
    <n v="26300"/>
    <n v="3550.5"/>
    <n v="0.13500000000000001"/>
    <x v="260"/>
  </r>
  <r>
    <x v="0"/>
    <s v="Athletic"/>
    <x v="1"/>
    <s v="FootJoy"/>
    <s v="Guide"/>
    <x v="13"/>
    <s v="Lace Guide, Inconspicuous 13mm, Nylon"/>
    <x v="5"/>
    <n v="59650"/>
    <n v="8052.75"/>
    <n v="0.13500000000000001"/>
    <x v="260"/>
  </r>
  <r>
    <x v="0"/>
    <s v="Athletic"/>
    <x v="1"/>
    <s v="FootJoy"/>
    <s v="Guide"/>
    <x v="13"/>
    <s v="Lace Guide, Inconspicuous 13mm, Nylon"/>
    <x v="5"/>
    <n v="67750"/>
    <n v="9146.25"/>
    <n v="0.13500000000000001"/>
    <x v="260"/>
  </r>
  <r>
    <x v="0"/>
    <s v="Athletic"/>
    <x v="1"/>
    <s v="FootJoy"/>
    <s v="Guide"/>
    <x v="13"/>
    <s v="Lace Guide, Inconspicuous 13mm, Nylon"/>
    <x v="5"/>
    <n v="15500"/>
    <n v="2092.5"/>
    <n v="0.13500000000000001"/>
    <x v="260"/>
  </r>
  <r>
    <x v="0"/>
    <s v="Athletic"/>
    <x v="1"/>
    <s v="FootJoy"/>
    <s v="Guide"/>
    <x v="13"/>
    <s v="Lace Guide, Inconspicuous 13mm, Nylon"/>
    <x v="5"/>
    <n v="29100"/>
    <n v="3928.5"/>
    <n v="0.13500000000000001"/>
    <x v="260"/>
  </r>
  <r>
    <x v="0"/>
    <s v="Athletic"/>
    <x v="1"/>
    <s v="FootJoy"/>
    <s v="Guide"/>
    <x v="13"/>
    <s v="Lace Guide, Inconspicuous 13mm, Nylon"/>
    <x v="5"/>
    <n v="38000"/>
    <n v="5130"/>
    <n v="0.13500000000000001"/>
    <x v="260"/>
  </r>
  <r>
    <x v="0"/>
    <s v="Athletic"/>
    <x v="1"/>
    <s v="FootJoy"/>
    <s v="Guide"/>
    <x v="13"/>
    <s v="Lace Guide, Inconspicuous 13mm, Nylon"/>
    <x v="5"/>
    <n v="36600"/>
    <n v="4941"/>
    <n v="0.13500000000000001"/>
    <x v="260"/>
  </r>
  <r>
    <x v="0"/>
    <s v="Athletic"/>
    <x v="1"/>
    <s v="FootJoy"/>
    <s v="Guide"/>
    <x v="13"/>
    <s v="Lace Guide, Inconspicuous 13mm, Nylon"/>
    <x v="5"/>
    <n v="0"/>
    <n v="0"/>
    <e v="#DIV/0!"/>
    <x v="255"/>
  </r>
  <r>
    <x v="0"/>
    <s v="Athletic"/>
    <x v="1"/>
    <s v="FootJoy"/>
    <s v="Guide"/>
    <x v="13"/>
    <s v="Lace Guide, Inconspicuous 13mm, Nylon"/>
    <x v="5"/>
    <n v="18500"/>
    <n v="2497.5"/>
    <n v="0.13500000000000001"/>
    <x v="260"/>
  </r>
  <r>
    <x v="0"/>
    <s v="Athletic"/>
    <x v="1"/>
    <s v="FootJoy"/>
    <s v="Guide"/>
    <x v="13"/>
    <s v="Lace Guide, Inconspicuous 13mm, Nylon"/>
    <x v="4"/>
    <n v="18500"/>
    <n v="2497.5"/>
    <n v="0.13500000000000001"/>
    <x v="260"/>
  </r>
  <r>
    <x v="0"/>
    <s v="Athletic"/>
    <x v="1"/>
    <s v="FootJoy"/>
    <s v="Guide"/>
    <x v="13"/>
    <s v="Lace Guide, Inconspicuous 13mm, Nylon"/>
    <x v="4"/>
    <n v="31500"/>
    <n v="4252.5"/>
    <n v="0.13500000000000001"/>
    <x v="260"/>
  </r>
  <r>
    <x v="0"/>
    <s v="Athletic"/>
    <x v="1"/>
    <s v="FootJoy"/>
    <s v="Guide"/>
    <x v="13"/>
    <s v="Lace Guide, Inconspicuous 13mm, Nylon"/>
    <x v="4"/>
    <n v="19500"/>
    <n v="2632.5"/>
    <n v="0.13500000000000001"/>
    <x v="260"/>
  </r>
  <r>
    <x v="0"/>
    <s v="Athletic"/>
    <x v="1"/>
    <s v="FootJoy"/>
    <s v="Guide"/>
    <x v="13"/>
    <s v="Lace Guide, Inconspicuous 13mm, Nylon"/>
    <x v="4"/>
    <n v="68500"/>
    <n v="9247.5"/>
    <n v="0.13500000000000001"/>
    <x v="260"/>
  </r>
  <r>
    <x v="0"/>
    <s v="Athletic"/>
    <x v="1"/>
    <s v="FootJoy"/>
    <s v="Guide"/>
    <x v="13"/>
    <s v="Lace Guide, Inconspicuous 13mm, Nylon"/>
    <x v="4"/>
    <n v="20000"/>
    <n v="2700"/>
    <n v="0.13500000000000001"/>
    <x v="260"/>
  </r>
  <r>
    <x v="0"/>
    <s v="Athletic"/>
    <x v="1"/>
    <s v="FootJoy"/>
    <s v="Guide"/>
    <x v="11"/>
    <s v="Lace Guide, FormTX 2, 25mm"/>
    <x v="1"/>
    <n v="41000"/>
    <n v="6150"/>
    <n v="0.15"/>
    <x v="205"/>
  </r>
  <r>
    <x v="0"/>
    <s v="Athletic"/>
    <x v="1"/>
    <s v="FootJoy"/>
    <s v="Dial"/>
    <x v="5"/>
    <s v="Li2 R Heel Dial E"/>
    <x v="1"/>
    <n v="3015"/>
    <n v="6060"/>
    <n v="2.0099502487562191"/>
    <x v="1452"/>
  </r>
  <r>
    <x v="0"/>
    <s v="Athletic"/>
    <x v="1"/>
    <s v="New Balance"/>
    <s v="Dial"/>
    <x v="4"/>
    <s v="L6 L Eyestay 20mm Dial R"/>
    <x v="0"/>
    <n v="2390"/>
    <n v="5391.25"/>
    <n v="2.2557531380753137"/>
    <x v="1462"/>
  </r>
  <r>
    <x v="0"/>
    <s v="Athletic"/>
    <x v="1"/>
    <s v="New Balance"/>
    <s v="Dial"/>
    <x v="4"/>
    <s v="L6 L Eyestay 20mm Dial R"/>
    <x v="3"/>
    <n v="1510"/>
    <n v="3405"/>
    <n v="2.2549668874172184"/>
    <x v="702"/>
  </r>
  <r>
    <x v="0"/>
    <s v="Athletic"/>
    <x v="1"/>
    <s v="New Balance"/>
    <s v="Dial"/>
    <x v="4"/>
    <s v="L6 L Eyestay 20mm Dial R"/>
    <x v="0"/>
    <n v="2315"/>
    <n v="5221"/>
    <n v="2.2552915766738661"/>
    <x v="1463"/>
  </r>
  <r>
    <x v="0"/>
    <s v="Athletic"/>
    <x v="1"/>
    <s v="New Balance"/>
    <s v="Dial"/>
    <x v="4"/>
    <s v="L6 L Eyestay 20mm Dial R"/>
    <x v="0"/>
    <n v="1660"/>
    <n v="3745.5"/>
    <n v="2.2563253012048192"/>
    <x v="1464"/>
  </r>
  <r>
    <x v="0"/>
    <s v="Athletic"/>
    <x v="1"/>
    <s v="New Balance"/>
    <s v="Dial"/>
    <x v="4"/>
    <s v="L6 L Eyestay 20mm Dial R"/>
    <x v="0"/>
    <n v="2715"/>
    <n v="6129"/>
    <n v="2.2574585635359115"/>
    <x v="745"/>
  </r>
  <r>
    <x v="0"/>
    <s v="Athletic"/>
    <x v="1"/>
    <s v="FootJoy"/>
    <s v="Guide"/>
    <x v="11"/>
    <s v="Lace Guide, FormTX 2, 25mm"/>
    <x v="1"/>
    <n v="40000"/>
    <n v="6000"/>
    <n v="0.15"/>
    <x v="205"/>
  </r>
  <r>
    <x v="0"/>
    <s v="Athletic"/>
    <x v="1"/>
    <s v="FootJoy"/>
    <s v="Dial"/>
    <x v="14"/>
    <s v="L6 R Heel Dial X"/>
    <x v="1"/>
    <n v="5530"/>
    <n v="5995"/>
    <n v="1.0840867992766727"/>
    <x v="1465"/>
  </r>
  <r>
    <x v="0"/>
    <s v="Athletic"/>
    <x v="1"/>
    <s v="FootJoy"/>
    <s v="Dial"/>
    <x v="14"/>
    <s v="L6 R Heel Dial X"/>
    <x v="1"/>
    <n v="5530"/>
    <n v="5995"/>
    <n v="1.0840867992766727"/>
    <x v="1465"/>
  </r>
  <r>
    <x v="0"/>
    <s v="Athletic"/>
    <x v="1"/>
    <s v="FootJoy"/>
    <s v="Dial"/>
    <x v="14"/>
    <s v="L6 R Heel Dial X"/>
    <x v="1"/>
    <n v="5530"/>
    <n v="5995"/>
    <n v="1.0840867992766727"/>
    <x v="1465"/>
  </r>
  <r>
    <x v="0"/>
    <s v="Athletic"/>
    <x v="1"/>
    <s v="New Balance"/>
    <s v="Dial"/>
    <x v="4"/>
    <s v="L6 L Eyestay 20mm Dial R"/>
    <x v="3"/>
    <n v="1510"/>
    <n v="3375"/>
    <n v="2.2350993377483444"/>
    <x v="1466"/>
  </r>
  <r>
    <x v="0"/>
    <s v="Athletic"/>
    <x v="1"/>
    <s v="New Balance"/>
    <s v="Dial"/>
    <x v="4"/>
    <s v="L6 L Eyestay 20mm Dial R"/>
    <x v="0"/>
    <n v="8345"/>
    <n v="18675"/>
    <n v="2.2378669862192928"/>
    <x v="1467"/>
  </r>
  <r>
    <x v="0"/>
    <s v="Athletic"/>
    <x v="1"/>
    <s v="New Balance"/>
    <s v="Dial"/>
    <x v="4"/>
    <s v="L6 L Eyestay 20mm Dial R"/>
    <x v="0"/>
    <n v="200"/>
    <n v="450"/>
    <n v="2.25"/>
    <x v="517"/>
  </r>
  <r>
    <x v="0"/>
    <s v="Athletic"/>
    <x v="1"/>
    <s v="New Balance"/>
    <s v="Dial"/>
    <x v="4"/>
    <s v="L6 L Eyestay 20mm Dial R"/>
    <x v="0"/>
    <n v="1260"/>
    <n v="2812.5"/>
    <n v="2.2321428571428572"/>
    <x v="1468"/>
  </r>
  <r>
    <x v="0"/>
    <s v="Athletic"/>
    <x v="1"/>
    <s v="New Balance"/>
    <s v="Dial"/>
    <x v="4"/>
    <s v="L6 L Eyestay 20mm Dial R"/>
    <x v="0"/>
    <n v="2140"/>
    <n v="4781.25"/>
    <n v="2.2342289719626169"/>
    <x v="1469"/>
  </r>
  <r>
    <x v="0"/>
    <s v="Athletic"/>
    <x v="1"/>
    <s v="New Balance"/>
    <s v="Dial"/>
    <x v="4"/>
    <s v="L6 L Eyestay 20mm Dial R"/>
    <x v="0"/>
    <n v="1535"/>
    <n v="3431.25"/>
    <n v="2.2353420195439742"/>
    <x v="1470"/>
  </r>
  <r>
    <x v="0"/>
    <s v="Athletic"/>
    <x v="1"/>
    <s v="New Balance"/>
    <s v="Dial"/>
    <x v="4"/>
    <s v="L6 L Eyestay 20mm Dial R"/>
    <x v="0"/>
    <n v="1765"/>
    <n v="3948.75"/>
    <n v="2.2372521246458925"/>
    <x v="1471"/>
  </r>
  <r>
    <x v="0"/>
    <s v="Athletic"/>
    <x v="1"/>
    <s v="New Balance"/>
    <s v="Dial"/>
    <x v="4"/>
    <s v="L6 L Eyestay 20mm Dial R"/>
    <x v="0"/>
    <n v="10"/>
    <n v="22.5"/>
    <n v="2.25"/>
    <x v="517"/>
  </r>
  <r>
    <x v="0"/>
    <s v="Athletic"/>
    <x v="1"/>
    <s v="FootJoy"/>
    <s v="Bayonet"/>
    <x v="0"/>
    <s v="L6 Bayonet Heel"/>
    <x v="1"/>
    <n v="45000"/>
    <n v="5850"/>
    <n v="0.13"/>
    <x v="0"/>
  </r>
  <r>
    <x v="0"/>
    <s v="Athletic"/>
    <x v="1"/>
    <s v="FootJoy"/>
    <s v="Guide"/>
    <x v="11"/>
    <s v="Lace Guide, Form TX2, 25mm"/>
    <x v="1"/>
    <n v="38500"/>
    <n v="5775"/>
    <n v="0.15"/>
    <x v="205"/>
  </r>
  <r>
    <x v="0"/>
    <s v="Athletic"/>
    <x v="1"/>
    <s v="FootJoy"/>
    <s v="Guide"/>
    <x v="11"/>
    <s v="Lace Guide, FormTX 2, 20mm"/>
    <x v="1"/>
    <n v="38500"/>
    <n v="5775"/>
    <n v="0.15"/>
    <x v="205"/>
  </r>
  <r>
    <x v="0"/>
    <s v="Athletic"/>
    <x v="1"/>
    <s v="FootJoy"/>
    <s v="Guide"/>
    <x v="11"/>
    <s v="Lace Guide, FormTX 2, 25mm"/>
    <x v="1"/>
    <n v="38500"/>
    <n v="5775"/>
    <n v="0.15"/>
    <x v="205"/>
  </r>
  <r>
    <x v="0"/>
    <s v="Athletic"/>
    <x v="1"/>
    <s v="FootJoy"/>
    <s v="Guide"/>
    <x v="11"/>
    <s v="Lace Guide, FormTX 2, 25mm"/>
    <x v="1"/>
    <n v="38500"/>
    <n v="5775"/>
    <n v="0.15"/>
    <x v="205"/>
  </r>
  <r>
    <x v="0"/>
    <s v="Athletic"/>
    <x v="1"/>
    <s v="FootJoy"/>
    <s v="Guide"/>
    <x v="11"/>
    <s v="Lace Guide, FormTX 2, 25mm"/>
    <x v="1"/>
    <n v="38500"/>
    <n v="5775"/>
    <n v="0.15"/>
    <x v="205"/>
  </r>
  <r>
    <x v="0"/>
    <s v="Athletic"/>
    <x v="1"/>
    <s v="FootJoy"/>
    <s v="Guide"/>
    <x v="11"/>
    <s v="Lace Guide, FormTX 2, 25mm"/>
    <x v="1"/>
    <n v="41000"/>
    <n v="5740"/>
    <n v="0.14000000000000001"/>
    <x v="106"/>
  </r>
  <r>
    <x v="0"/>
    <s v="Athletic"/>
    <x v="1"/>
    <s v="New Balance"/>
    <s v="Dial"/>
    <x v="4"/>
    <s v="L6 R Eyestay 20mm Dial R"/>
    <x v="0"/>
    <n v="2390"/>
    <n v="5391.25"/>
    <n v="2.2557531380753137"/>
    <x v="1462"/>
  </r>
  <r>
    <x v="0"/>
    <s v="Athletic"/>
    <x v="1"/>
    <s v="New Balance"/>
    <s v="Dial"/>
    <x v="4"/>
    <s v="L6 R Eyestay 20mm Dial R"/>
    <x v="3"/>
    <n v="1510"/>
    <n v="3405"/>
    <n v="2.2549668874172184"/>
    <x v="702"/>
  </r>
  <r>
    <x v="0"/>
    <s v="Athletic"/>
    <x v="1"/>
    <s v="New Balance"/>
    <s v="Dial"/>
    <x v="4"/>
    <s v="L6 R Eyestay 20mm Dial R"/>
    <x v="0"/>
    <n v="2315"/>
    <n v="5221"/>
    <n v="2.2552915766738661"/>
    <x v="1463"/>
  </r>
  <r>
    <x v="0"/>
    <s v="Athletic"/>
    <x v="1"/>
    <s v="New Balance"/>
    <s v="Dial"/>
    <x v="4"/>
    <s v="L6 R Eyestay 20mm Dial R"/>
    <x v="0"/>
    <n v="1660"/>
    <n v="3745.5"/>
    <n v="2.2563253012048192"/>
    <x v="1464"/>
  </r>
  <r>
    <x v="0"/>
    <s v="Athletic"/>
    <x v="1"/>
    <s v="New Balance"/>
    <s v="Dial"/>
    <x v="4"/>
    <s v="L6 R Eyestay 20mm Dial R"/>
    <x v="0"/>
    <n v="2715"/>
    <n v="6129"/>
    <n v="2.2574585635359115"/>
    <x v="745"/>
  </r>
  <r>
    <x v="0"/>
    <s v="Athletic"/>
    <x v="1"/>
    <s v="FootJoy"/>
    <s v="Guide"/>
    <x v="12"/>
    <s v="Lace Guide,  FormTX, 25mm"/>
    <x v="1"/>
    <n v="40500"/>
    <n v="5670"/>
    <n v="0.14000000000000001"/>
    <x v="106"/>
  </r>
  <r>
    <x v="0"/>
    <s v="Athletic"/>
    <x v="1"/>
    <s v="FootJoy"/>
    <s v="Dial"/>
    <x v="30"/>
    <s v="L6 R Heel Dial C"/>
    <x v="1"/>
    <n v="2515"/>
    <n v="5600"/>
    <n v="2.2266401590457257"/>
    <x v="1205"/>
  </r>
  <r>
    <x v="0"/>
    <s v="Athletic"/>
    <x v="1"/>
    <s v="FootJoy"/>
    <s v="Dial"/>
    <x v="30"/>
    <s v="L6 R Heel Dial C"/>
    <x v="1"/>
    <n v="2515"/>
    <n v="5600"/>
    <n v="2.2266401590457257"/>
    <x v="1205"/>
  </r>
  <r>
    <x v="0"/>
    <s v="Athletic"/>
    <x v="1"/>
    <s v="FootJoy"/>
    <s v="Dial"/>
    <x v="30"/>
    <s v="L6 R Heel Dial C"/>
    <x v="1"/>
    <n v="2515"/>
    <n v="5600"/>
    <n v="2.2266401590457257"/>
    <x v="1205"/>
  </r>
  <r>
    <x v="0"/>
    <s v="Athletic"/>
    <x v="1"/>
    <s v="New Balance"/>
    <s v="Dial"/>
    <x v="4"/>
    <s v="L6 R Eyestay 20mm Dial R"/>
    <x v="3"/>
    <n v="1510"/>
    <n v="3375"/>
    <n v="2.2350993377483444"/>
    <x v="1466"/>
  </r>
  <r>
    <x v="0"/>
    <s v="Athletic"/>
    <x v="1"/>
    <s v="New Balance"/>
    <s v="Dial"/>
    <x v="4"/>
    <s v="L6 R Eyestay 20mm Dial R"/>
    <x v="0"/>
    <n v="8345"/>
    <n v="18675"/>
    <n v="2.2378669862192928"/>
    <x v="1467"/>
  </r>
  <r>
    <x v="0"/>
    <s v="Athletic"/>
    <x v="1"/>
    <s v="New Balance"/>
    <s v="Dial"/>
    <x v="4"/>
    <s v="L6 R Eyestay 20mm Dial R"/>
    <x v="0"/>
    <n v="200"/>
    <n v="450"/>
    <n v="2.25"/>
    <x v="517"/>
  </r>
  <r>
    <x v="0"/>
    <s v="Athletic"/>
    <x v="1"/>
    <s v="New Balance"/>
    <s v="Dial"/>
    <x v="4"/>
    <s v="L6 R Eyestay 20mm Dial R"/>
    <x v="0"/>
    <n v="1260"/>
    <n v="2812.5"/>
    <n v="2.2321428571428572"/>
    <x v="1468"/>
  </r>
  <r>
    <x v="0"/>
    <s v="Athletic"/>
    <x v="1"/>
    <s v="New Balance"/>
    <s v="Dial"/>
    <x v="4"/>
    <s v="L6 R Eyestay 20mm Dial R"/>
    <x v="0"/>
    <n v="2140"/>
    <n v="4781.25"/>
    <n v="2.2342289719626169"/>
    <x v="1469"/>
  </r>
  <r>
    <x v="0"/>
    <s v="Athletic"/>
    <x v="1"/>
    <s v="New Balance"/>
    <s v="Dial"/>
    <x v="4"/>
    <s v="L6 R Eyestay 20mm Dial R"/>
    <x v="0"/>
    <n v="1535"/>
    <n v="3431.25"/>
    <n v="2.2353420195439742"/>
    <x v="1470"/>
  </r>
  <r>
    <x v="0"/>
    <s v="Athletic"/>
    <x v="1"/>
    <s v="New Balance"/>
    <s v="Dial"/>
    <x v="4"/>
    <s v="L6 R Eyestay 20mm Dial R"/>
    <x v="0"/>
    <n v="1950"/>
    <n v="4365"/>
    <n v="2.2384615384615385"/>
    <x v="1472"/>
  </r>
  <r>
    <x v="0"/>
    <s v="Athletic"/>
    <x v="1"/>
    <s v="New Balance"/>
    <s v="Dial"/>
    <x v="4"/>
    <s v="L6 R Eyestay 20mm Dial R"/>
    <x v="0"/>
    <n v="155"/>
    <n v="348.75"/>
    <n v="2.25"/>
    <x v="517"/>
  </r>
  <r>
    <x v="0"/>
    <s v="Athletic"/>
    <x v="1"/>
    <s v="FootJoy"/>
    <s v="Dial"/>
    <x v="30"/>
    <s v="L6 R Heel Dial C"/>
    <x v="1"/>
    <n v="2515"/>
    <n v="5600"/>
    <n v="2.2266401590457257"/>
    <x v="1205"/>
  </r>
  <r>
    <x v="0"/>
    <s v="Athletic"/>
    <x v="1"/>
    <s v="FootJoy"/>
    <s v="Dial"/>
    <x v="30"/>
    <s v="L6 R Heel Dial C"/>
    <x v="1"/>
    <n v="2515"/>
    <n v="5600"/>
    <n v="2.2266401590457257"/>
    <x v="1205"/>
  </r>
  <r>
    <x v="0"/>
    <s v="Athletic"/>
    <x v="1"/>
    <s v="FootJoy"/>
    <s v="Dial"/>
    <x v="14"/>
    <s v="L6 R Heel Dial X"/>
    <x v="1"/>
    <n v="5025"/>
    <n v="5450"/>
    <n v="1.0845771144278606"/>
    <x v="1431"/>
  </r>
  <r>
    <x v="0"/>
    <s v="Athletic"/>
    <x v="1"/>
    <s v="FootJoy"/>
    <s v="Dial"/>
    <x v="14"/>
    <s v="L6 R Heel Dial X"/>
    <x v="1"/>
    <n v="5025"/>
    <n v="5450"/>
    <n v="1.0845771144278606"/>
    <x v="1431"/>
  </r>
  <r>
    <x v="0"/>
    <s v="Athletic"/>
    <x v="1"/>
    <s v="FootJoy"/>
    <s v="Guide"/>
    <x v="11"/>
    <s v="Lace Guide, FormTX 2, 15mm"/>
    <x v="1"/>
    <n v="36000"/>
    <n v="5400"/>
    <n v="0.15"/>
    <x v="205"/>
  </r>
  <r>
    <x v="0"/>
    <s v="Athletic"/>
    <x v="1"/>
    <s v="Nike"/>
    <s v="Dial"/>
    <x v="25"/>
    <s v="IP1 R Tongue Dial A"/>
    <x v="5"/>
    <n v="1650"/>
    <n v="4570.5"/>
    <n v="2.77"/>
    <x v="278"/>
  </r>
  <r>
    <x v="0"/>
    <s v="Athletic"/>
    <x v="1"/>
    <s v="Nike"/>
    <s v="Dial"/>
    <x v="25"/>
    <s v="IP1 R Tongue Dial A"/>
    <x v="5"/>
    <n v="550"/>
    <n v="1523.5"/>
    <n v="2.77"/>
    <x v="278"/>
  </r>
  <r>
    <x v="0"/>
    <s v="Athletic"/>
    <x v="1"/>
    <s v="Nike"/>
    <s v="Dial"/>
    <x v="25"/>
    <s v="IP1 R Tongue Dial A"/>
    <x v="5"/>
    <n v="2210"/>
    <n v="6094"/>
    <n v="2.7574660633484163"/>
    <x v="1132"/>
  </r>
  <r>
    <x v="0"/>
    <s v="Athletic"/>
    <x v="1"/>
    <s v="Nike"/>
    <s v="Dial"/>
    <x v="25"/>
    <s v="IP1 R Tongue Dial A"/>
    <x v="4"/>
    <n v="750"/>
    <n v="2077.5"/>
    <n v="2.77"/>
    <x v="278"/>
  </r>
  <r>
    <x v="0"/>
    <s v="Athletic"/>
    <x v="1"/>
    <s v="Nike"/>
    <s v="Dial"/>
    <x v="29"/>
    <s v="L6 R Tongue Dial A"/>
    <x v="5"/>
    <n v="650"/>
    <n v="1605.5"/>
    <n v="2.4700000000000002"/>
    <x v="1295"/>
  </r>
  <r>
    <x v="0"/>
    <s v="Athletic"/>
    <x v="1"/>
    <s v="Nike"/>
    <s v="Dial"/>
    <x v="29"/>
    <s v="L6 R Tongue Dial A"/>
    <x v="5"/>
    <n v="5455"/>
    <n v="13399.75"/>
    <n v="2.456416131989001"/>
    <x v="1473"/>
  </r>
  <r>
    <x v="0"/>
    <s v="Athletic"/>
    <x v="1"/>
    <s v="Nike"/>
    <s v="Dial"/>
    <x v="29"/>
    <s v="L6 R Tongue Dial A"/>
    <x v="5"/>
    <n v="1000"/>
    <n v="2470"/>
    <n v="2.4700000000000002"/>
    <x v="1295"/>
  </r>
  <r>
    <x v="0"/>
    <s v="Athletic"/>
    <x v="1"/>
    <s v="Nike"/>
    <s v="Dial"/>
    <x v="29"/>
    <s v="L6 R Tongue Dial A"/>
    <x v="5"/>
    <n v="1585"/>
    <n v="3890.25"/>
    <n v="2.4544164037854888"/>
    <x v="1474"/>
  </r>
  <r>
    <x v="0"/>
    <s v="Athletic"/>
    <x v="1"/>
    <s v="Nike"/>
    <s v="Dial"/>
    <x v="29"/>
    <s v="L6 R Tongue Dial A"/>
    <x v="4"/>
    <n v="1060"/>
    <n v="2593.5"/>
    <n v="2.4466981132075474"/>
    <x v="1475"/>
  </r>
  <r>
    <x v="0"/>
    <s v="Athletic"/>
    <x v="1"/>
    <s v="Nike"/>
    <s v="Dial"/>
    <x v="29"/>
    <s v="L6 R Tongue Dial A"/>
    <x v="4"/>
    <n v="31405"/>
    <n v="77187.5"/>
    <n v="2.4578092660404396"/>
    <x v="1476"/>
  </r>
  <r>
    <x v="0"/>
    <s v="Athletic"/>
    <x v="1"/>
    <s v="Nike"/>
    <s v="Dial"/>
    <x v="29"/>
    <s v="L6 R Tongue Dial A"/>
    <x v="4"/>
    <n v="5385"/>
    <n v="13214.5"/>
    <n v="2.4539461467038071"/>
    <x v="1477"/>
  </r>
  <r>
    <x v="0"/>
    <s v="Athletic"/>
    <x v="1"/>
    <s v="Nike"/>
    <s v="Dial"/>
    <x v="29"/>
    <s v="L6 R Tongue Dial AClr/Black C/426 C/MagGra"/>
    <x v="4"/>
    <n v="800"/>
    <n v="1976"/>
    <n v="2.4700000000000002"/>
    <x v="1295"/>
  </r>
  <r>
    <x v="0"/>
    <s v="Athletic"/>
    <x v="1"/>
    <s v="Nike"/>
    <s v="Dial"/>
    <x v="29"/>
    <s v="L6 R Tongue Dial AClr/Black C/426 C/MagGra"/>
    <x v="4"/>
    <n v="18830"/>
    <n v="46250.75"/>
    <n v="2.4562267657992565"/>
    <x v="1478"/>
  </r>
  <r>
    <x v="0"/>
    <s v="Athletic"/>
    <x v="1"/>
    <s v="Nike"/>
    <s v="Dial"/>
    <x v="30"/>
    <s v="DNR L6 R Tongue Dial C"/>
    <x v="5"/>
    <n v="1385"/>
    <n v="3038.75"/>
    <n v="2.1940433212996391"/>
    <x v="1479"/>
  </r>
  <r>
    <x v="0"/>
    <s v="Athletic"/>
    <x v="1"/>
    <s v="Nike"/>
    <s v="Dial"/>
    <x v="30"/>
    <s v="DNR L6 R Tongue Dial C"/>
    <x v="5"/>
    <n v="5430"/>
    <n v="11934"/>
    <n v="2.1977900552486189"/>
    <x v="1248"/>
  </r>
  <r>
    <x v="0"/>
    <s v="Athletic"/>
    <x v="1"/>
    <s v="Nike"/>
    <s v="Dial"/>
    <x v="30"/>
    <s v="DNR L6 R Tongue Dial C"/>
    <x v="5"/>
    <n v="4525"/>
    <n v="9945"/>
    <n v="2.1977900552486189"/>
    <x v="1248"/>
  </r>
  <r>
    <x v="0"/>
    <s v="Athletic"/>
    <x v="1"/>
    <s v="Nike"/>
    <s v="Dial"/>
    <x v="30"/>
    <s v="DNR L6 R Tongue Dial C"/>
    <x v="5"/>
    <n v="125"/>
    <n v="276.25"/>
    <n v="2.21"/>
    <x v="1480"/>
  </r>
  <r>
    <x v="0"/>
    <s v="Athletic"/>
    <x v="1"/>
    <s v="Nike"/>
    <s v="Dial"/>
    <x v="30"/>
    <s v="L6 R Tongue Dial C"/>
    <x v="4"/>
    <n v="8720"/>
    <n v="19171.75"/>
    <n v="2.1985951834862387"/>
    <x v="1481"/>
  </r>
  <r>
    <x v="0"/>
    <s v="Athletic"/>
    <x v="1"/>
    <s v="Nike"/>
    <s v="Dial"/>
    <x v="30"/>
    <s v="L6 R Tongue Dial C"/>
    <x v="4"/>
    <n v="5355"/>
    <n v="11768.25"/>
    <n v="2.1976190476190478"/>
    <x v="1482"/>
  </r>
  <r>
    <x v="0"/>
    <s v="Athletic"/>
    <x v="1"/>
    <s v="Nike"/>
    <s v="Dial"/>
    <x v="30"/>
    <s v="L6 R Tongue Dial C"/>
    <x v="4"/>
    <n v="750"/>
    <n v="1657.5"/>
    <n v="2.21"/>
    <x v="1480"/>
  </r>
  <r>
    <x v="0"/>
    <s v="Athletic"/>
    <x v="1"/>
    <s v="Nike"/>
    <s v="Dial"/>
    <x v="30"/>
    <s v="L6 R Tongue Dial C13-0630 TN/16-3850 TPX"/>
    <x v="5"/>
    <n v="1235"/>
    <n v="2731.75"/>
    <n v="2.2119433198380567"/>
    <x v="392"/>
  </r>
  <r>
    <x v="0"/>
    <s v="Athletic"/>
    <x v="1"/>
    <s v="Nike"/>
    <s v="Dial"/>
    <x v="30"/>
    <s v="L6 R Tongue Dial C13-0630 TN/16-3850 TPX"/>
    <x v="5"/>
    <n v="1185"/>
    <n v="2620.25"/>
    <n v="2.2111814345991561"/>
    <x v="1483"/>
  </r>
  <r>
    <x v="0"/>
    <s v="Athletic"/>
    <x v="1"/>
    <s v="Nike"/>
    <s v="Dial"/>
    <x v="30"/>
    <s v="L6 R Tongue Dial C13-0630 TN/16-3850 TPX"/>
    <x v="5"/>
    <n v="50"/>
    <n v="111.5"/>
    <n v="2.23"/>
    <x v="356"/>
  </r>
  <r>
    <x v="0"/>
    <s v="Athletic"/>
    <x v="1"/>
    <s v="Nike"/>
    <s v="Dial"/>
    <x v="30"/>
    <s v="L6 R Tongue Dial CBlack C"/>
    <x v="5"/>
    <n v="4395"/>
    <n v="9756.25"/>
    <n v="2.2198521046643913"/>
    <x v="1484"/>
  </r>
  <r>
    <x v="0"/>
    <s v="Athletic"/>
    <x v="1"/>
    <s v="Nike"/>
    <s v="Dial"/>
    <x v="30"/>
    <s v="L6 R Tongue Dial CBlack C"/>
    <x v="5"/>
    <n v="5880"/>
    <n v="13045.5"/>
    <n v="2.218622448979592"/>
    <x v="389"/>
  </r>
  <r>
    <x v="0"/>
    <s v="Athletic"/>
    <x v="1"/>
    <s v="Nike"/>
    <s v="Dial"/>
    <x v="30"/>
    <s v="L6 R Tongue Dial CQ610-2-3"/>
    <x v="5"/>
    <n v="4150"/>
    <n v="9198.75"/>
    <n v="2.2165662650602411"/>
    <x v="428"/>
  </r>
  <r>
    <x v="0"/>
    <s v="Athletic"/>
    <x v="1"/>
    <s v="Nike"/>
    <s v="Dial"/>
    <x v="30"/>
    <s v="L6 R Tongue Dial CQ610-2-3"/>
    <x v="4"/>
    <n v="500"/>
    <n v="1115"/>
    <n v="2.23"/>
    <x v="356"/>
  </r>
  <r>
    <x v="0"/>
    <s v="Athletic"/>
    <x v="1"/>
    <s v="FootJoy"/>
    <s v="Guide"/>
    <x v="11"/>
    <s v="Lace Guide, FormTX 2, 20mm"/>
    <x v="1"/>
    <n v="37000"/>
    <n v="5180"/>
    <n v="0.14000000000000001"/>
    <x v="106"/>
  </r>
  <r>
    <x v="0"/>
    <s v="Athletic"/>
    <x v="1"/>
    <s v="FootJoy"/>
    <s v="Guide"/>
    <x v="11"/>
    <s v="Lace Guide, Form TX2, 25mm"/>
    <x v="1"/>
    <n v="34500"/>
    <n v="5175"/>
    <n v="0.15"/>
    <x v="205"/>
  </r>
  <r>
    <x v="0"/>
    <s v="Athletic"/>
    <x v="1"/>
    <s v="FootJoy"/>
    <s v="Guide"/>
    <x v="11"/>
    <s v="Lace Guide, FormTX 2, 25mm"/>
    <x v="1"/>
    <n v="33500"/>
    <n v="5025"/>
    <n v="0.15"/>
    <x v="205"/>
  </r>
  <r>
    <x v="0"/>
    <s v="Athletic"/>
    <x v="1"/>
    <s v="FootJoy"/>
    <s v="Guide"/>
    <x v="12"/>
    <s v="Lace Guide,  FormTX, 25mm"/>
    <x v="1"/>
    <n v="35500"/>
    <n v="4970"/>
    <n v="0.14000000000000001"/>
    <x v="106"/>
  </r>
  <r>
    <x v="0"/>
    <s v="Athletic"/>
    <x v="1"/>
    <s v="Nike"/>
    <s v="Dial"/>
    <x v="4"/>
    <s v="L6 R Tongue Dial R"/>
    <x v="3"/>
    <n v="3465"/>
    <n v="7762.5"/>
    <n v="2.2402597402597402"/>
    <x v="1485"/>
  </r>
  <r>
    <x v="0"/>
    <s v="Athletic"/>
    <x v="1"/>
    <s v="Nike"/>
    <s v="Dial"/>
    <x v="4"/>
    <s v="L6 R Tongue Dial R"/>
    <x v="3"/>
    <n v="2415"/>
    <n v="5400"/>
    <n v="2.2360248447204967"/>
    <x v="1486"/>
  </r>
  <r>
    <x v="0"/>
    <s v="Athletic"/>
    <x v="1"/>
    <s v="Nike"/>
    <s v="Dial"/>
    <x v="4"/>
    <s v="L6 R Tongue Dial R"/>
    <x v="3"/>
    <n v="450"/>
    <n v="1012.5"/>
    <n v="2.25"/>
    <x v="517"/>
  </r>
  <r>
    <x v="0"/>
    <s v="Athletic"/>
    <x v="1"/>
    <s v="Nike"/>
    <s v="Dial"/>
    <x v="4"/>
    <s v="L6 R Tongue Dial R"/>
    <x v="3"/>
    <n v="450"/>
    <n v="1012.5"/>
    <n v="2.25"/>
    <x v="517"/>
  </r>
  <r>
    <x v="0"/>
    <s v="Athletic"/>
    <x v="1"/>
    <s v="Nike"/>
    <s v="Dial"/>
    <x v="4"/>
    <s v="L6 R Tongue Dial R"/>
    <x v="3"/>
    <n v="1960"/>
    <n v="4387.5"/>
    <n v="2.2385204081632653"/>
    <x v="1487"/>
  </r>
  <r>
    <x v="0"/>
    <s v="Athletic"/>
    <x v="1"/>
    <s v="Nike"/>
    <s v="Dial"/>
    <x v="4"/>
    <s v="L6 R Tongue Dial R"/>
    <x v="3"/>
    <n v="3620"/>
    <n v="8100"/>
    <n v="2.2375690607734806"/>
    <x v="1488"/>
  </r>
  <r>
    <x v="0"/>
    <s v="Athletic"/>
    <x v="1"/>
    <s v="Nike"/>
    <s v="Dial"/>
    <x v="4"/>
    <s v="L6 R Tongue Dial R"/>
    <x v="3"/>
    <n v="1260"/>
    <n v="2812.5"/>
    <n v="2.2321428571428572"/>
    <x v="1468"/>
  </r>
  <r>
    <x v="0"/>
    <s v="Athletic"/>
    <x v="1"/>
    <s v="Nike"/>
    <s v="Dial"/>
    <x v="4"/>
    <s v="L6 R Tongue Dial R"/>
    <x v="3"/>
    <n v="9650"/>
    <n v="21600"/>
    <n v="2.2383419689119171"/>
    <x v="1489"/>
  </r>
  <r>
    <x v="0"/>
    <s v="Athletic"/>
    <x v="1"/>
    <s v="Nike"/>
    <s v="Dial"/>
    <x v="4"/>
    <s v="L6 R Tongue Dial R"/>
    <x v="0"/>
    <n v="4425"/>
    <n v="9900"/>
    <n v="2.2372881355932202"/>
    <x v="1490"/>
  </r>
  <r>
    <x v="0"/>
    <s v="Athletic"/>
    <x v="1"/>
    <s v="Nike"/>
    <s v="Dial"/>
    <x v="4"/>
    <s v="L6 R Tongue Dial R"/>
    <x v="0"/>
    <n v="3620"/>
    <n v="8100"/>
    <n v="2.2375690607734806"/>
    <x v="1488"/>
  </r>
  <r>
    <x v="0"/>
    <s v="Athletic"/>
    <x v="1"/>
    <s v="Nike"/>
    <s v="Dial"/>
    <x v="4"/>
    <s v="L6 R Tongue Dial R"/>
    <x v="0"/>
    <n v="1910"/>
    <n v="4275"/>
    <n v="2.238219895287958"/>
    <x v="1491"/>
  </r>
  <r>
    <x v="0"/>
    <s v="Athletic"/>
    <x v="1"/>
    <s v="Nike"/>
    <s v="Dial"/>
    <x v="4"/>
    <s v="L6 R Tongue Dial R"/>
    <x v="0"/>
    <n v="1960"/>
    <n v="4387.5"/>
    <n v="2.2385204081632653"/>
    <x v="1487"/>
  </r>
  <r>
    <x v="0"/>
    <s v="Athletic"/>
    <x v="1"/>
    <s v="Nike"/>
    <s v="Dial"/>
    <x v="4"/>
    <s v="L6 R Tongue Dial R"/>
    <x v="0"/>
    <n v="1810"/>
    <n v="4050"/>
    <n v="2.2375690607734806"/>
    <x v="1488"/>
  </r>
  <r>
    <x v="0"/>
    <s v="Athletic"/>
    <x v="1"/>
    <s v="Nike"/>
    <s v="Dial"/>
    <x v="4"/>
    <s v="L6 R Tongue Dial R"/>
    <x v="0"/>
    <n v="400"/>
    <n v="900"/>
    <n v="2.25"/>
    <x v="517"/>
  </r>
  <r>
    <x v="0"/>
    <s v="Athletic"/>
    <x v="1"/>
    <s v="Nike"/>
    <s v="Dial"/>
    <x v="4"/>
    <s v="L6 R Tongue Dial R"/>
    <x v="0"/>
    <n v="8995"/>
    <n v="20137.5"/>
    <n v="2.2387437465258477"/>
    <x v="1492"/>
  </r>
  <r>
    <x v="0"/>
    <s v="Athletic"/>
    <x v="1"/>
    <s v="FootJoy"/>
    <s v="Dial"/>
    <x v="14"/>
    <s v="L6 R Heel Dial X"/>
    <x v="1"/>
    <n v="4525"/>
    <n v="4905"/>
    <n v="1.0839779005524861"/>
    <x v="1493"/>
  </r>
  <r>
    <x v="0"/>
    <s v="Athletic"/>
    <x v="1"/>
    <s v="FootJoy"/>
    <s v="Dial"/>
    <x v="32"/>
    <s v="Li2 R Heel Dial D"/>
    <x v="1"/>
    <n v="1005"/>
    <n v="4870"/>
    <n v="4.8457711442786069"/>
    <x v="1361"/>
  </r>
  <r>
    <x v="0"/>
    <s v="Athletic"/>
    <x v="1"/>
    <s v="Under Armour"/>
    <s v="Dial"/>
    <x v="25"/>
    <s v="IP1 R Tongue Dial B"/>
    <x v="5"/>
    <n v="4575"/>
    <n v="12512.5"/>
    <n v="2.7349726775956285"/>
    <x v="1494"/>
  </r>
  <r>
    <x v="0"/>
    <s v="Athletic"/>
    <x v="1"/>
    <s v="Under Armour"/>
    <s v="Dial"/>
    <x v="25"/>
    <s v="IP1 R Tongue Dial B"/>
    <x v="5"/>
    <n v="1835"/>
    <n v="5018.75"/>
    <n v="2.7350136239782015"/>
    <x v="1495"/>
  </r>
  <r>
    <x v="0"/>
    <s v="Athletic"/>
    <x v="1"/>
    <s v="Under Armour"/>
    <s v="Dial"/>
    <x v="25"/>
    <s v="IP1 R Tongue Dial B"/>
    <x v="5"/>
    <n v="1160"/>
    <n v="3162.5"/>
    <n v="2.7262931034482758"/>
    <x v="1496"/>
  </r>
  <r>
    <x v="0"/>
    <s v="Athletic"/>
    <x v="1"/>
    <s v="Under Armour"/>
    <s v="Dial"/>
    <x v="25"/>
    <s v="IP1 R Tongue Dial B"/>
    <x v="4"/>
    <n v="2415"/>
    <n v="6600"/>
    <n v="2.7329192546583849"/>
    <x v="1497"/>
  </r>
  <r>
    <x v="0"/>
    <s v="Athletic"/>
    <x v="1"/>
    <s v="Under Armour"/>
    <s v="Dial"/>
    <x v="25"/>
    <s v="IP1 R Tongue Dial B"/>
    <x v="5"/>
    <n v="12695"/>
    <n v="34971.25"/>
    <n v="2.7547262701851123"/>
    <x v="1498"/>
  </r>
  <r>
    <x v="0"/>
    <s v="Athletic"/>
    <x v="1"/>
    <s v="Under Armour"/>
    <s v="Dial"/>
    <x v="25"/>
    <s v="IP1 R Tongue Dial B"/>
    <x v="5"/>
    <n v="7665"/>
    <n v="21121.25"/>
    <n v="2.7555446836268755"/>
    <x v="1499"/>
  </r>
  <r>
    <x v="0"/>
    <s v="Athletic"/>
    <x v="1"/>
    <s v="Under Armour"/>
    <s v="Dial"/>
    <x v="25"/>
    <s v="IP1 R Tongue Dial B"/>
    <x v="4"/>
    <n v="2890"/>
    <n v="7963.75"/>
    <n v="2.7556228373702423"/>
    <x v="1500"/>
  </r>
  <r>
    <x v="0"/>
    <s v="Athletic"/>
    <x v="1"/>
    <s v="Under Armour"/>
    <s v="Dial"/>
    <x v="25"/>
    <s v="IP1 R Tongue-Dial B- T705-5-4/Black C"/>
    <x v="5"/>
    <n v="3945"/>
    <n v="10872.25"/>
    <n v="2.7559569074778199"/>
    <x v="1501"/>
  </r>
  <r>
    <x v="0"/>
    <s v="Athletic"/>
    <x v="1"/>
    <s v="Under Armour"/>
    <s v="Dial"/>
    <x v="29"/>
    <s v="DNR L6 L Eyestay 20mm Dial A"/>
    <x v="5"/>
    <n v="4525"/>
    <n v="11115"/>
    <n v="2.4563535911602208"/>
    <x v="1502"/>
  </r>
  <r>
    <x v="0"/>
    <s v="Athletic"/>
    <x v="1"/>
    <s v="Under Armour"/>
    <s v="Dial"/>
    <x v="29"/>
    <s v="DNR L6 L Eyestay 20mm Dial A"/>
    <x v="4"/>
    <n v="1210"/>
    <n v="2964"/>
    <n v="2.4495867768595043"/>
    <x v="1503"/>
  </r>
  <r>
    <x v="0"/>
    <s v="Athletic"/>
    <x v="1"/>
    <s v="Under Armour"/>
    <s v="Dial"/>
    <x v="29"/>
    <s v="L6 L Eyestay 20mm Dial A"/>
    <x v="5"/>
    <n v="2165"/>
    <n v="5353.5"/>
    <n v="2.4727482678983832"/>
    <x v="1504"/>
  </r>
  <r>
    <x v="0"/>
    <s v="Athletic"/>
    <x v="1"/>
    <s v="Under Armour"/>
    <s v="Dial"/>
    <x v="29"/>
    <s v="L6 L Eyestay 20mm Dial A"/>
    <x v="4"/>
    <n v="1210"/>
    <n v="2988"/>
    <n v="2.4694214876033058"/>
    <x v="1505"/>
  </r>
  <r>
    <x v="0"/>
    <s v="Athletic"/>
    <x v="1"/>
    <s v="Under Armour"/>
    <s v="Dial"/>
    <x v="29"/>
    <s v="L6 R Eyestay 20mm Dial A"/>
    <x v="5"/>
    <n v="2165"/>
    <n v="5353.5"/>
    <n v="2.4727482678983832"/>
    <x v="1504"/>
  </r>
  <r>
    <x v="0"/>
    <s v="Athletic"/>
    <x v="1"/>
    <s v="Under Armour"/>
    <s v="Dial"/>
    <x v="29"/>
    <s v="L6 R Eyestay 20mm Dial A"/>
    <x v="4"/>
    <n v="1210"/>
    <n v="2988"/>
    <n v="2.4694214876033058"/>
    <x v="1505"/>
  </r>
  <r>
    <x v="0"/>
    <s v="Athletic"/>
    <x v="1"/>
    <s v="Under Armour"/>
    <s v="Dial"/>
    <x v="29"/>
    <s v="L6 R Eyestay 20mm Dial AClr/Black C/426 C/MagGray"/>
    <x v="5"/>
    <n v="4525"/>
    <n v="11115"/>
    <n v="2.4563535911602208"/>
    <x v="1502"/>
  </r>
  <r>
    <x v="0"/>
    <s v="Athletic"/>
    <x v="1"/>
    <s v="Under Armour"/>
    <s v="Dial"/>
    <x v="29"/>
    <s v="L6 R Eyestay 20mm Dial AClr/Black C/426 C/MagGray"/>
    <x v="4"/>
    <n v="1210"/>
    <n v="2964"/>
    <n v="2.4495867768595043"/>
    <x v="1503"/>
  </r>
  <r>
    <x v="0"/>
    <s v="Athletic"/>
    <x v="1"/>
    <s v="Under Armour"/>
    <s v="Dial"/>
    <x v="29"/>
    <s v="L6 R Tongue Dial A"/>
    <x v="5"/>
    <n v="2540"/>
    <n v="6236.75"/>
    <n v="2.4554133858267715"/>
    <x v="1506"/>
  </r>
  <r>
    <x v="0"/>
    <s v="Athletic"/>
    <x v="1"/>
    <s v="Under Armour"/>
    <s v="Dial"/>
    <x v="8"/>
    <s v="L6 L Eyestay 20mm Dial E- CSI 035 Steel"/>
    <x v="5"/>
    <n v="1260"/>
    <n v="1525"/>
    <n v="1.2103174603174602"/>
    <x v="1507"/>
  </r>
  <r>
    <x v="0"/>
    <s v="Athletic"/>
    <x v="1"/>
    <s v="Under Armour"/>
    <s v="Dial"/>
    <x v="8"/>
    <s v="L6 R Eyestay 20mm Dial E- CSI 035 Steel"/>
    <x v="5"/>
    <n v="1260"/>
    <n v="1525"/>
    <n v="1.2103174603174602"/>
    <x v="1507"/>
  </r>
  <r>
    <x v="0"/>
    <s v="Athletic"/>
    <x v="1"/>
    <s v="Under Armour"/>
    <s v="Dial"/>
    <x v="8"/>
    <s v="L6 R Tongue Dial E"/>
    <x v="5"/>
    <n v="2540"/>
    <n v="3080.5"/>
    <n v="1.2127952755905511"/>
    <x v="1508"/>
  </r>
  <r>
    <x v="0"/>
    <s v="Athletic"/>
    <x v="1"/>
    <s v="Under Armour"/>
    <s v="Dial"/>
    <x v="8"/>
    <s v="L6 R Tongue Dial E"/>
    <x v="4"/>
    <n v="2440"/>
    <n v="2910"/>
    <n v="1.1926229508196722"/>
    <x v="1509"/>
  </r>
  <r>
    <x v="0"/>
    <s v="Athletic"/>
    <x v="1"/>
    <s v="Under Armour"/>
    <s v="Dial"/>
    <x v="8"/>
    <s v="L6 R Tongue Dial E"/>
    <x v="4"/>
    <n v="2435"/>
    <n v="2910"/>
    <n v="1.1950718685831623"/>
    <x v="1510"/>
  </r>
  <r>
    <x v="0"/>
    <s v="Athletic"/>
    <x v="1"/>
    <s v="Under Armour"/>
    <s v="Dial"/>
    <x v="8"/>
    <s v="L6 R Tongue Dial EBlack C"/>
    <x v="5"/>
    <n v="4705"/>
    <n v="5610"/>
    <n v="1.1923485653560042"/>
    <x v="1511"/>
  </r>
  <r>
    <x v="0"/>
    <s v="Athletic"/>
    <x v="1"/>
    <s v="Under Armour"/>
    <s v="Dial"/>
    <x v="8"/>
    <s v="L6 R Tongue Dial EQ776-3-5"/>
    <x v="5"/>
    <n v="950"/>
    <n v="1159"/>
    <n v="1.22"/>
    <x v="467"/>
  </r>
  <r>
    <x v="0"/>
    <s v="Athletic"/>
    <x v="1"/>
    <s v="Under Armour"/>
    <s v="Dial"/>
    <x v="8"/>
    <s v="L6 R Tongue Dial EQ776-3-5"/>
    <x v="5"/>
    <n v="2840"/>
    <n v="3446.5"/>
    <n v="1.2135563380281691"/>
    <x v="1512"/>
  </r>
  <r>
    <x v="0"/>
    <s v="Athletic"/>
    <x v="1"/>
    <s v="Under Armour"/>
    <s v="Dial"/>
    <x v="9"/>
    <s v="L6 R Tongue Dial K"/>
    <x v="4"/>
    <n v="6060"/>
    <n v="11568"/>
    <n v="1.9089108910891088"/>
    <x v="1513"/>
  </r>
  <r>
    <x v="0"/>
    <s v="Athletic"/>
    <x v="1"/>
    <s v="Under Armour"/>
    <s v="Dial"/>
    <x v="9"/>
    <s v="L6 R Tongue Dial K"/>
    <x v="4"/>
    <n v="6060"/>
    <n v="11568"/>
    <n v="1.9089108910891088"/>
    <x v="1513"/>
  </r>
  <r>
    <x v="0"/>
    <s v="Athletic"/>
    <x v="2"/>
    <s v="New Balance"/>
    <s v="Dial"/>
    <x v="2"/>
    <s v="DNR L6 R Eyestay 20mm Dial F"/>
    <x v="5"/>
    <n v="175"/>
    <n v="271.25"/>
    <n v="1.55"/>
    <x v="1514"/>
  </r>
  <r>
    <x v="0"/>
    <s v="Athletic"/>
    <x v="2"/>
    <s v="New Balance"/>
    <s v="Dial"/>
    <x v="2"/>
    <s v="DNR L6 R Eyestay 20mm Dial F"/>
    <x v="5"/>
    <n v="2040"/>
    <n v="3138.75"/>
    <n v="1.5386029411764706"/>
    <x v="1515"/>
  </r>
  <r>
    <x v="0"/>
    <s v="Athletic"/>
    <x v="2"/>
    <s v="New Balance"/>
    <s v="Dial"/>
    <x v="2"/>
    <s v="DNR L6 R Eyestay 20mm Dial F"/>
    <x v="5"/>
    <n v="4380"/>
    <n v="6742.5"/>
    <n v="1.5393835616438356"/>
    <x v="1516"/>
  </r>
  <r>
    <x v="0"/>
    <s v="Athletic"/>
    <x v="2"/>
    <s v="New Balance"/>
    <s v="Dial"/>
    <x v="2"/>
    <s v="DNR L6 R Eyestay 20mm Dial F"/>
    <x v="5"/>
    <n v="375"/>
    <n v="581.25"/>
    <n v="1.55"/>
    <x v="1514"/>
  </r>
  <r>
    <x v="0"/>
    <s v="Athletic"/>
    <x v="2"/>
    <s v="New Balance"/>
    <s v="Dial"/>
    <x v="2"/>
    <s v="L6 L Eyestay 20mm Dial F"/>
    <x v="4"/>
    <n v="4880"/>
    <n v="7614.5"/>
    <n v="1.5603483606557378"/>
    <x v="1517"/>
  </r>
  <r>
    <x v="0"/>
    <s v="Athletic"/>
    <x v="2"/>
    <s v="New Balance"/>
    <s v="Dial"/>
    <x v="2"/>
    <s v="L6 L Eyestay 20mm Dial F"/>
    <x v="2"/>
    <n v="1510"/>
    <n v="2355"/>
    <n v="1.5596026490066226"/>
    <x v="1518"/>
  </r>
  <r>
    <x v="0"/>
    <s v="Athletic"/>
    <x v="2"/>
    <s v="New Balance"/>
    <s v="Dial"/>
    <x v="2"/>
    <s v="L6 L Eyestay 20mm Dial F"/>
    <x v="2"/>
    <n v="5030"/>
    <n v="7850"/>
    <n v="1.5606361829025845"/>
    <x v="1519"/>
  </r>
  <r>
    <x v="0"/>
    <s v="Athletic"/>
    <x v="2"/>
    <s v="New Balance"/>
    <s v="Dial"/>
    <x v="2"/>
    <s v="L6 L Eyestay 20mm Dial F"/>
    <x v="2"/>
    <n v="750"/>
    <n v="1177.5"/>
    <n v="1.57"/>
    <x v="1520"/>
  </r>
  <r>
    <x v="0"/>
    <s v="Athletic"/>
    <x v="2"/>
    <s v="New Balance"/>
    <s v="Dial"/>
    <x v="2"/>
    <s v="L6 L Eyestay 20mm Dial F"/>
    <x v="2"/>
    <n v="53735"/>
    <n v="83916.5"/>
    <n v="1.5616730250302411"/>
    <x v="1521"/>
  </r>
  <r>
    <x v="0"/>
    <s v="Athletic"/>
    <x v="2"/>
    <s v="New Balance"/>
    <s v="Dial"/>
    <x v="2"/>
    <s v="L6 L Eyestay 20mm Dial F"/>
    <x v="2"/>
    <n v="900"/>
    <n v="846"/>
    <n v="0.94"/>
    <x v="3"/>
  </r>
  <r>
    <x v="0"/>
    <s v="Athletic"/>
    <x v="2"/>
    <s v="New Balance"/>
    <s v="Dial"/>
    <x v="2"/>
    <s v="L6 L Eyestay 20mm Dial F"/>
    <x v="2"/>
    <n v="6025"/>
    <n v="5640"/>
    <n v="0.93609958506224067"/>
    <x v="1522"/>
  </r>
  <r>
    <x v="0"/>
    <s v="Athletic"/>
    <x v="2"/>
    <s v="New Balance"/>
    <s v="Dial"/>
    <x v="2"/>
    <s v="L6 L Eyestay 20mm Dial F"/>
    <x v="2"/>
    <n v="2715"/>
    <n v="2538"/>
    <n v="0.93480662983425411"/>
    <x v="1523"/>
  </r>
  <r>
    <x v="0"/>
    <s v="Athletic"/>
    <x v="2"/>
    <s v="New Balance"/>
    <s v="Dial"/>
    <x v="2"/>
    <s v="L6 L Eyestay 20mm Dial F"/>
    <x v="2"/>
    <n v="2160"/>
    <n v="2021"/>
    <n v="0.93564814814814812"/>
    <x v="1524"/>
  </r>
  <r>
    <x v="0"/>
    <s v="Athletic"/>
    <x v="2"/>
    <s v="New Balance"/>
    <s v="Dial"/>
    <x v="2"/>
    <s v="L6 L Eyestay 20mm Dial F"/>
    <x v="2"/>
    <n v="3820"/>
    <n v="3572"/>
    <n v="0.93507853403141361"/>
    <x v="1525"/>
  </r>
  <r>
    <x v="0"/>
    <s v="Athletic"/>
    <x v="2"/>
    <s v="New Balance"/>
    <s v="Dial"/>
    <x v="2"/>
    <s v="L6 L Eyestay 20mm Dial F"/>
    <x v="2"/>
    <n v="1910"/>
    <n v="1786"/>
    <n v="0.93507853403141361"/>
    <x v="1525"/>
  </r>
  <r>
    <x v="0"/>
    <s v="Athletic"/>
    <x v="2"/>
    <s v="New Balance"/>
    <s v="Dial"/>
    <x v="2"/>
    <s v="L6 L Eyestay 20mm Dial F"/>
    <x v="2"/>
    <n v="500"/>
    <n v="470"/>
    <n v="0.94"/>
    <x v="3"/>
  </r>
  <r>
    <x v="0"/>
    <s v="Athletic"/>
    <x v="2"/>
    <s v="New Balance"/>
    <s v="Dial"/>
    <x v="2"/>
    <s v="L6 L Eyestay 20mm Dial F"/>
    <x v="2"/>
    <n v="1060"/>
    <n v="987"/>
    <n v="0.93113207547169807"/>
    <x v="1526"/>
  </r>
  <r>
    <x v="0"/>
    <s v="Athletic"/>
    <x v="2"/>
    <s v="New Balance"/>
    <s v="Dial"/>
    <x v="2"/>
    <s v="L6 L Eyestay 20mm Dial F"/>
    <x v="5"/>
    <n v="14880"/>
    <n v="23236"/>
    <n v="1.5615591397849462"/>
    <x v="1527"/>
  </r>
  <r>
    <x v="0"/>
    <s v="Athletic"/>
    <x v="2"/>
    <s v="New Balance"/>
    <s v="Dial"/>
    <x v="2"/>
    <s v="L6 L Eyestay 20mm Dial F"/>
    <x v="5"/>
    <n v="1410"/>
    <n v="2198"/>
    <n v="1.5588652482269503"/>
    <x v="1528"/>
  </r>
  <r>
    <x v="0"/>
    <s v="Athletic"/>
    <x v="2"/>
    <s v="New Balance"/>
    <s v="Dial"/>
    <x v="2"/>
    <s v="L6 L Eyestay 20mm Dial F"/>
    <x v="5"/>
    <n v="3120"/>
    <n v="4867"/>
    <n v="1.5599358974358974"/>
    <x v="1529"/>
  </r>
  <r>
    <x v="0"/>
    <s v="Athletic"/>
    <x v="2"/>
    <s v="New Balance"/>
    <s v="Dial"/>
    <x v="2"/>
    <s v="L6 L Eyestay 20mm Dial F"/>
    <x v="5"/>
    <n v="600"/>
    <n v="942"/>
    <n v="1.57"/>
    <x v="1520"/>
  </r>
  <r>
    <x v="0"/>
    <s v="Athletic"/>
    <x v="2"/>
    <s v="New Balance"/>
    <s v="Dial"/>
    <x v="2"/>
    <s v="L6 L Eyestay 20mm Dial F"/>
    <x v="4"/>
    <n v="1160"/>
    <n v="1805.5"/>
    <n v="1.5564655172413793"/>
    <x v="1530"/>
  </r>
  <r>
    <x v="0"/>
    <s v="Athletic"/>
    <x v="2"/>
    <s v="New Balance"/>
    <s v="Dial"/>
    <x v="2"/>
    <s v="L6 L Eyestay 20mm Dial F"/>
    <x v="4"/>
    <n v="1260"/>
    <n v="1962.5"/>
    <n v="1.5575396825396826"/>
    <x v="1531"/>
  </r>
  <r>
    <x v="0"/>
    <s v="Athletic"/>
    <x v="2"/>
    <s v="New Balance"/>
    <s v="Dial"/>
    <x v="2"/>
    <s v="L6 L Eyestay 20mm Dial F"/>
    <x v="4"/>
    <n v="3740"/>
    <n v="5848.25"/>
    <n v="1.5637032085561497"/>
    <x v="1532"/>
  </r>
  <r>
    <x v="0"/>
    <s v="Athletic"/>
    <x v="2"/>
    <s v="New Balance"/>
    <s v="Dial"/>
    <x v="2"/>
    <s v="L6 L Eyestay 20mm Dial F"/>
    <x v="4"/>
    <n v="1660"/>
    <n v="2590.5"/>
    <n v="1.5605421686746987"/>
    <x v="1533"/>
  </r>
  <r>
    <x v="0"/>
    <s v="Athletic"/>
    <x v="2"/>
    <s v="New Balance"/>
    <s v="Dial"/>
    <x v="2"/>
    <s v="L6 L Eyestay 20mm Dial F- 19-4006 TPX/806 C"/>
    <x v="5"/>
    <n v="12060"/>
    <n v="18840"/>
    <n v="1.5621890547263682"/>
    <x v="1534"/>
  </r>
  <r>
    <x v="0"/>
    <s v="Athletic"/>
    <x v="2"/>
    <s v="New Balance"/>
    <s v="Dial"/>
    <x v="2"/>
    <s v="L6 L Eyestay 20mm Dial F- 19-4006 TPX/806 C"/>
    <x v="5"/>
    <n v="10080"/>
    <n v="15739.25"/>
    <n v="1.5614335317460317"/>
    <x v="1535"/>
  </r>
  <r>
    <x v="0"/>
    <s v="Athletic"/>
    <x v="2"/>
    <s v="New Balance"/>
    <s v="Dial"/>
    <x v="2"/>
    <s v="L6 L Eyestay 20mm Dial F- 19-4006 TPX/806 C"/>
    <x v="5"/>
    <n v="1260"/>
    <n v="1962.5"/>
    <n v="1.5575396825396826"/>
    <x v="1531"/>
  </r>
  <r>
    <x v="0"/>
    <s v="Athletic"/>
    <x v="2"/>
    <s v="New Balance"/>
    <s v="Dial"/>
    <x v="2"/>
    <s v="L6 L Eyestay 20mm Dial F- 19-4006 TPX/806 C"/>
    <x v="5"/>
    <n v="500"/>
    <n v="785"/>
    <n v="1.57"/>
    <x v="1520"/>
  </r>
  <r>
    <x v="0"/>
    <s v="Athletic"/>
    <x v="2"/>
    <s v="New Balance"/>
    <s v="Dial"/>
    <x v="2"/>
    <s v="L6 L Eyestay 20mm Dial F11-0601TPX/TrueGold Foil"/>
    <x v="5"/>
    <n v="1035"/>
    <n v="1609.25"/>
    <n v="1.5548309178743962"/>
    <x v="1536"/>
  </r>
  <r>
    <x v="0"/>
    <s v="Athletic"/>
    <x v="2"/>
    <s v="New Balance"/>
    <s v="Dial"/>
    <x v="2"/>
    <s v="L6 L Eyestay 20mm Dial F11-0601TPX/TrueGold Foil"/>
    <x v="5"/>
    <n v="8500"/>
    <n v="13266.5"/>
    <n v="1.5607647058823528"/>
    <x v="1537"/>
  </r>
  <r>
    <x v="0"/>
    <s v="Athletic"/>
    <x v="2"/>
    <s v="New Balance"/>
    <s v="Dial"/>
    <x v="2"/>
    <s v="L6 L Eyestay 20mm Dial F18-4735 TPX/19-3920 TPX"/>
    <x v="5"/>
    <n v="4165"/>
    <n v="6515.5"/>
    <n v="1.5643457382953181"/>
    <x v="1538"/>
  </r>
  <r>
    <x v="0"/>
    <s v="Athletic"/>
    <x v="2"/>
    <s v="New Balance"/>
    <s v="Dial"/>
    <x v="2"/>
    <s v="L6 L Eyestay 20mm Dial F18-4735 TPX/19-3920 TPX"/>
    <x v="5"/>
    <n v="1510"/>
    <n v="2355"/>
    <n v="1.5596026490066226"/>
    <x v="1518"/>
  </r>
  <r>
    <x v="0"/>
    <s v="Athletic"/>
    <x v="2"/>
    <s v="New Balance"/>
    <s v="Dial"/>
    <x v="2"/>
    <s v="L6 L Eyestay 20mm Dial F19-0303 TPX"/>
    <x v="5"/>
    <n v="500"/>
    <n v="785"/>
    <n v="1.57"/>
    <x v="1520"/>
  </r>
  <r>
    <x v="0"/>
    <s v="Athletic"/>
    <x v="2"/>
    <s v="New Balance"/>
    <s v="Dial"/>
    <x v="2"/>
    <s v="L6 L Eyestay 20mm Dial F19-0303 TPX"/>
    <x v="5"/>
    <n v="0"/>
    <n v="0"/>
    <e v="#DIV/0!"/>
    <x v="255"/>
  </r>
  <r>
    <x v="0"/>
    <s v="Athletic"/>
    <x v="2"/>
    <s v="New Balance"/>
    <s v="Dial"/>
    <x v="2"/>
    <s v="L6 L Eyestay 20mm Dial F19-0303 TPX"/>
    <x v="5"/>
    <n v="6660"/>
    <n v="10401.25"/>
    <n v="1.5617492492492493"/>
    <x v="1539"/>
  </r>
  <r>
    <x v="0"/>
    <s v="Athletic"/>
    <x v="2"/>
    <s v="New Balance"/>
    <s v="Dial"/>
    <x v="2"/>
    <s v="L6 L Eyestay 20mm Dial F19-0303 TPX"/>
    <x v="5"/>
    <n v="6310"/>
    <n v="9851.75"/>
    <n v="1.5612916006339144"/>
    <x v="1540"/>
  </r>
  <r>
    <x v="0"/>
    <s v="Athletic"/>
    <x v="2"/>
    <s v="New Balance"/>
    <s v="Dial"/>
    <x v="2"/>
    <s v="L6 L Eyestay 20mm Dial F19-0303 TPX"/>
    <x v="5"/>
    <n v="4575"/>
    <n v="7143.5"/>
    <n v="1.5614207650273224"/>
    <x v="1541"/>
  </r>
  <r>
    <x v="0"/>
    <s v="Athletic"/>
    <x v="2"/>
    <s v="New Balance"/>
    <s v="Dial"/>
    <x v="2"/>
    <s v="L6 L Eyestay 20mm Dial F19-3920 TPX"/>
    <x v="5"/>
    <n v="500"/>
    <n v="785"/>
    <n v="1.57"/>
    <x v="1520"/>
  </r>
  <r>
    <x v="0"/>
    <s v="Athletic"/>
    <x v="2"/>
    <s v="New Balance"/>
    <s v="Dial"/>
    <x v="2"/>
    <s v="L6 L Eyestay 20mm Dial F19-3920 TPX"/>
    <x v="5"/>
    <n v="0"/>
    <n v="0"/>
    <e v="#DIV/0!"/>
    <x v="255"/>
  </r>
  <r>
    <x v="0"/>
    <s v="Athletic"/>
    <x v="2"/>
    <s v="New Balance"/>
    <s v="Dial"/>
    <x v="2"/>
    <s v="L6 L Eyestay 20mm Dial F19-3920 TPX"/>
    <x v="5"/>
    <n v="7735"/>
    <n v="12089"/>
    <n v="1.56289592760181"/>
    <x v="1542"/>
  </r>
  <r>
    <x v="0"/>
    <s v="Athletic"/>
    <x v="2"/>
    <s v="New Balance"/>
    <s v="Dial"/>
    <x v="2"/>
    <s v="L6 L Eyestay 20mm Dial F19-3920 TPX"/>
    <x v="5"/>
    <n v="2290"/>
    <n v="3571.75"/>
    <n v="1.5597161572052403"/>
    <x v="1543"/>
  </r>
  <r>
    <x v="0"/>
    <s v="Athletic"/>
    <x v="2"/>
    <s v="New Balance"/>
    <s v="Dial"/>
    <x v="2"/>
    <s v="L6 L Eyestay 20mm Dial F19-3920 TPX"/>
    <x v="5"/>
    <n v="4525"/>
    <n v="7065"/>
    <n v="1.5613259668508288"/>
    <x v="1544"/>
  </r>
  <r>
    <x v="0"/>
    <s v="Athletic"/>
    <x v="2"/>
    <s v="New Balance"/>
    <s v="Dial"/>
    <x v="2"/>
    <s v="L6 L Eyestay 20mm Dial F19-3920 TPX"/>
    <x v="5"/>
    <n v="2490"/>
    <n v="3885.75"/>
    <n v="1.5605421686746987"/>
    <x v="1533"/>
  </r>
  <r>
    <x v="0"/>
    <s v="Athletic"/>
    <x v="2"/>
    <s v="New Balance"/>
    <s v="Dial"/>
    <x v="2"/>
    <s v="L6 L Eyestay 20mm Dial F19-3920 TPX/19-4019 TPX"/>
    <x v="5"/>
    <n v="6085"/>
    <n v="9498.5"/>
    <n v="1.5609695973705835"/>
    <x v="1545"/>
  </r>
  <r>
    <x v="0"/>
    <s v="Athletic"/>
    <x v="2"/>
    <s v="New Balance"/>
    <s v="Dial"/>
    <x v="2"/>
    <s v="L6 L Eyestay 20mm Dial F19-3920 TPX/19-4019 TPX"/>
    <x v="5"/>
    <n v="500"/>
    <n v="785"/>
    <n v="1.57"/>
    <x v="1520"/>
  </r>
  <r>
    <x v="0"/>
    <s v="Athletic"/>
    <x v="2"/>
    <s v="New Balance"/>
    <s v="Dial"/>
    <x v="2"/>
    <s v="L6 L Eyestay 20mm Dial F19-4006 TPX/1086 Clear"/>
    <x v="5"/>
    <n v="1860"/>
    <n v="2904.5"/>
    <n v="1.5615591397849462"/>
    <x v="1527"/>
  </r>
  <r>
    <x v="0"/>
    <s v="Athletic"/>
    <x v="2"/>
    <s v="New Balance"/>
    <s v="Dial"/>
    <x v="2"/>
    <s v="L6 L Eyestay 20mm Dial F19-4006 TPX/1086 Clear"/>
    <x v="5"/>
    <n v="750"/>
    <n v="1177.5"/>
    <n v="1.57"/>
    <x v="1520"/>
  </r>
  <r>
    <x v="0"/>
    <s v="Athletic"/>
    <x v="2"/>
    <s v="New Balance"/>
    <s v="Dial"/>
    <x v="2"/>
    <s v="L6 L Eyestay 20mm Dial F-19-4006 TPX/19-4019 TPX"/>
    <x v="5"/>
    <n v="7285"/>
    <n v="11382.5"/>
    <n v="1.5624571036376116"/>
    <x v="1546"/>
  </r>
  <r>
    <x v="0"/>
    <s v="Athletic"/>
    <x v="2"/>
    <s v="New Balance"/>
    <s v="Dial"/>
    <x v="2"/>
    <s v="L6 L Eyestay 20mm Dial F-19-4006 TPX/19-4019 TPX"/>
    <x v="5"/>
    <n v="1485"/>
    <n v="2315.75"/>
    <n v="1.5594276094276094"/>
    <x v="1547"/>
  </r>
  <r>
    <x v="0"/>
    <s v="Athletic"/>
    <x v="2"/>
    <s v="New Balance"/>
    <s v="Dial"/>
    <x v="2"/>
    <s v="L6 L Eyestay 20mm Dial F-19-4006 TPX/19-4019 TPX"/>
    <x v="5"/>
    <n v="6955"/>
    <n v="10872.25"/>
    <n v="1.5632278936017254"/>
    <x v="1548"/>
  </r>
  <r>
    <x v="0"/>
    <s v="Athletic"/>
    <x v="2"/>
    <s v="New Balance"/>
    <s v="Dial"/>
    <x v="2"/>
    <s v="L6 L Eyestay 20mm Dial F-19-4006 TPX/19-4019 TPX"/>
    <x v="5"/>
    <n v="1035"/>
    <n v="1609.25"/>
    <n v="1.5548309178743962"/>
    <x v="1536"/>
  </r>
  <r>
    <x v="0"/>
    <s v="Athletic"/>
    <x v="2"/>
    <s v="New Balance"/>
    <s v="Dial"/>
    <x v="2"/>
    <s v="L6 L Eyestay 20mm Dial F-19-4006 TPX/19-4019 TPX"/>
    <x v="5"/>
    <n v="14375"/>
    <n v="22451"/>
    <n v="1.561808695652174"/>
    <x v="1549"/>
  </r>
  <r>
    <x v="0"/>
    <s v="Athletic"/>
    <x v="2"/>
    <s v="New Balance"/>
    <s v="Dial"/>
    <x v="2"/>
    <s v="L6 L Eyestay 20mm Dial F19-4006 TPX/19-4019 TPX"/>
    <x v="5"/>
    <n v="8040"/>
    <n v="12560"/>
    <n v="1.5621890547263682"/>
    <x v="1534"/>
  </r>
  <r>
    <x v="0"/>
    <s v="Athletic"/>
    <x v="2"/>
    <s v="New Balance"/>
    <s v="Dial"/>
    <x v="2"/>
    <s v="L6 L Eyestay 20mm Dial F19-4006 TPX/19-4019 TPX"/>
    <x v="5"/>
    <n v="13395"/>
    <n v="20920.25"/>
    <n v="1.5617954460619634"/>
    <x v="1550"/>
  </r>
  <r>
    <x v="0"/>
    <s v="Athletic"/>
    <x v="2"/>
    <s v="New Balance"/>
    <s v="Dial"/>
    <x v="2"/>
    <s v="L6 L Eyestay 20mm Dial F19-4006 TPX/19-4019 TPX"/>
    <x v="5"/>
    <n v="2615"/>
    <n v="4082"/>
    <n v="1.5609942638623326"/>
    <x v="1551"/>
  </r>
  <r>
    <x v="0"/>
    <s v="Athletic"/>
    <x v="2"/>
    <s v="New Balance"/>
    <s v="Dial"/>
    <x v="2"/>
    <s v="L6 L Eyestay 20mm Dial F19-4006 TPX/19-4019 TPX"/>
    <x v="5"/>
    <n v="500"/>
    <n v="785"/>
    <n v="1.57"/>
    <x v="1520"/>
  </r>
  <r>
    <x v="0"/>
    <s v="Athletic"/>
    <x v="2"/>
    <s v="New Balance"/>
    <s v="Dial"/>
    <x v="2"/>
    <s v="L6 L Eyestay 20mm Dial F19-4006 TPX/19-4019 TPX"/>
    <x v="5"/>
    <n v="725"/>
    <n v="1138.25"/>
    <n v="1.57"/>
    <x v="1520"/>
  </r>
  <r>
    <x v="0"/>
    <s v="Athletic"/>
    <x v="2"/>
    <s v="New Balance"/>
    <s v="Dial"/>
    <x v="2"/>
    <s v="L6 L Eyestay 20mm Dial F19-4006 TPX/19-4150 TPX"/>
    <x v="5"/>
    <n v="15075"/>
    <n v="23550"/>
    <n v="1.5621890547263682"/>
    <x v="1534"/>
  </r>
  <r>
    <x v="0"/>
    <s v="Athletic"/>
    <x v="2"/>
    <s v="New Balance"/>
    <s v="Dial"/>
    <x v="2"/>
    <s v="L6 L Eyestay 20mm Dial F19-4006 TPX/19-4150 TPX"/>
    <x v="5"/>
    <n v="13045"/>
    <n v="20370.75"/>
    <n v="1.5615753162131085"/>
    <x v="1552"/>
  </r>
  <r>
    <x v="0"/>
    <s v="Athletic"/>
    <x v="2"/>
    <s v="New Balance"/>
    <s v="Dial"/>
    <x v="2"/>
    <s v="L6 L Eyestay 20mm Dial F19-4006 TPX/19-4150 TPX"/>
    <x v="5"/>
    <n v="6540"/>
    <n v="10205"/>
    <n v="1.5603975535168195"/>
    <x v="1553"/>
  </r>
  <r>
    <x v="0"/>
    <s v="Athletic"/>
    <x v="2"/>
    <s v="New Balance"/>
    <s v="Dial"/>
    <x v="2"/>
    <s v="L6 R Eyestay 20mm Dial F"/>
    <x v="4"/>
    <n v="11895"/>
    <n v="18580.95"/>
    <n v="1.5620807061790669"/>
    <x v="1554"/>
  </r>
  <r>
    <x v="0"/>
    <s v="Athletic"/>
    <x v="2"/>
    <s v="New Balance"/>
    <s v="Dial"/>
    <x v="2"/>
    <s v="L6 R Eyestay 20mm Dial F"/>
    <x v="4"/>
    <n v="1210"/>
    <n v="1884"/>
    <n v="1.5570247933884298"/>
    <x v="1555"/>
  </r>
  <r>
    <x v="0"/>
    <s v="Athletic"/>
    <x v="2"/>
    <s v="New Balance"/>
    <s v="Dial"/>
    <x v="2"/>
    <s v="L6 R Eyestay 20mm Dial F"/>
    <x v="5"/>
    <n v="500"/>
    <n v="785"/>
    <n v="1.57"/>
    <x v="1520"/>
  </r>
  <r>
    <x v="0"/>
    <s v="Athletic"/>
    <x v="2"/>
    <s v="New Balance"/>
    <s v="Dial"/>
    <x v="2"/>
    <s v="L6 R Eyestay 20mm Dial F"/>
    <x v="5"/>
    <n v="0"/>
    <n v="0"/>
    <e v="#DIV/0!"/>
    <x v="255"/>
  </r>
  <r>
    <x v="0"/>
    <s v="Athletic"/>
    <x v="2"/>
    <s v="New Balance"/>
    <s v="Dial"/>
    <x v="2"/>
    <s v="L6 R Eyestay 20mm Dial F"/>
    <x v="5"/>
    <n v="1585"/>
    <n v="2472.75"/>
    <n v="1.5600946372239748"/>
    <x v="1556"/>
  </r>
  <r>
    <x v="0"/>
    <s v="Athletic"/>
    <x v="2"/>
    <s v="New Balance"/>
    <s v="Dial"/>
    <x v="2"/>
    <s v="L6 R Eyestay 20mm Dial F"/>
    <x v="4"/>
    <n v="1135"/>
    <n v="1766.25"/>
    <n v="1.5561674008810573"/>
    <x v="1557"/>
  </r>
  <r>
    <x v="0"/>
    <s v="Athletic"/>
    <x v="2"/>
    <s v="New Balance"/>
    <s v="Dial"/>
    <x v="2"/>
    <s v="L6 R Eyestay 20mm Dial F"/>
    <x v="4"/>
    <n v="2890"/>
    <n v="4513.75"/>
    <n v="1.5618512110726643"/>
    <x v="1558"/>
  </r>
  <r>
    <x v="0"/>
    <s v="Athletic"/>
    <x v="2"/>
    <s v="New Balance"/>
    <s v="Dial"/>
    <x v="2"/>
    <s v="L6 R Eyestay 20mm Dial F"/>
    <x v="4"/>
    <n v="525"/>
    <n v="824.25"/>
    <n v="1.57"/>
    <x v="1520"/>
  </r>
  <r>
    <x v="0"/>
    <s v="Athletic"/>
    <x v="2"/>
    <s v="New Balance"/>
    <s v="Dial"/>
    <x v="2"/>
    <s v="L6 R Eyestay 20mm Dial F"/>
    <x v="4"/>
    <n v="500"/>
    <n v="785"/>
    <n v="1.57"/>
    <x v="1520"/>
  </r>
  <r>
    <x v="0"/>
    <s v="Athletic"/>
    <x v="2"/>
    <s v="New Balance"/>
    <s v="Dial"/>
    <x v="2"/>
    <s v="L6 R Eyestay 20mm Dial F"/>
    <x v="5"/>
    <n v="13645"/>
    <n v="21312.75"/>
    <n v="1.5619457676804691"/>
    <x v="1559"/>
  </r>
  <r>
    <x v="0"/>
    <s v="Athletic"/>
    <x v="2"/>
    <s v="New Balance"/>
    <s v="Dial"/>
    <x v="2"/>
    <s v="L6 R Eyestay 20mm Dial F"/>
    <x v="4"/>
    <n v="1635"/>
    <n v="2551.25"/>
    <n v="1.5603975535168195"/>
    <x v="1553"/>
  </r>
  <r>
    <x v="0"/>
    <s v="Athletic"/>
    <x v="2"/>
    <s v="New Balance"/>
    <s v="Dial"/>
    <x v="2"/>
    <s v="L6 R Eyestay 20mm Dial F"/>
    <x v="4"/>
    <n v="6810"/>
    <n v="10636.75"/>
    <n v="1.5619309838472835"/>
    <x v="1560"/>
  </r>
  <r>
    <x v="0"/>
    <s v="Athletic"/>
    <x v="2"/>
    <s v="New Balance"/>
    <s v="Dial"/>
    <x v="2"/>
    <s v="L6 R Eyestay 20mm Dial F"/>
    <x v="4"/>
    <n v="34780"/>
    <n v="54322"/>
    <n v="1.5618746405980448"/>
    <x v="1561"/>
  </r>
  <r>
    <x v="0"/>
    <s v="Athletic"/>
    <x v="2"/>
    <s v="New Balance"/>
    <s v="Dial"/>
    <x v="2"/>
    <s v="L6 R Eyestay 20mm Dial F"/>
    <x v="4"/>
    <n v="3445"/>
    <n v="5377.25"/>
    <n v="1.5608853410740202"/>
    <x v="1562"/>
  </r>
  <r>
    <x v="0"/>
    <s v="Athletic"/>
    <x v="2"/>
    <s v="New Balance"/>
    <s v="Dial"/>
    <x v="2"/>
    <s v="L6 R Eyestay 20mm Dial F"/>
    <x v="4"/>
    <n v="1060"/>
    <n v="1648.5"/>
    <n v="1.5551886792452829"/>
    <x v="1563"/>
  </r>
  <r>
    <x v="0"/>
    <s v="Athletic"/>
    <x v="2"/>
    <s v="New Balance"/>
    <s v="Dial"/>
    <x v="2"/>
    <s v="L6 R Eyestay 20mm Dial F"/>
    <x v="4"/>
    <n v="17160"/>
    <n v="26807.75"/>
    <n v="1.5622231934731934"/>
    <x v="1564"/>
  </r>
  <r>
    <x v="0"/>
    <s v="Athletic"/>
    <x v="2"/>
    <s v="New Balance"/>
    <s v="Dial"/>
    <x v="2"/>
    <s v="L6 R Eyestay 20mm Dial F"/>
    <x v="4"/>
    <n v="17690"/>
    <n v="27632"/>
    <n v="1.5620124364047485"/>
    <x v="1565"/>
  </r>
  <r>
    <x v="0"/>
    <s v="Athletic"/>
    <x v="2"/>
    <s v="New Balance"/>
    <s v="Dial"/>
    <x v="2"/>
    <s v="L6 R Eyestay 20mm Dial F"/>
    <x v="4"/>
    <n v="9700"/>
    <n v="15150.5"/>
    <n v="1.5619072164948453"/>
    <x v="1566"/>
  </r>
  <r>
    <x v="0"/>
    <s v="Athletic"/>
    <x v="2"/>
    <s v="New Balance"/>
    <s v="Dial"/>
    <x v="2"/>
    <s v="L6 R Eyestay 20mm Dial F"/>
    <x v="4"/>
    <n v="1600"/>
    <n v="2512"/>
    <n v="1.57"/>
    <x v="1520"/>
  </r>
  <r>
    <x v="0"/>
    <s v="Athletic"/>
    <x v="2"/>
    <s v="New Balance"/>
    <s v="Dial"/>
    <x v="2"/>
    <s v="L6 R Eyestay 20mm Dial F"/>
    <x v="4"/>
    <n v="7840"/>
    <n v="12246"/>
    <n v="1.5619897959183673"/>
    <x v="1567"/>
  </r>
  <r>
    <x v="0"/>
    <s v="Athletic"/>
    <x v="2"/>
    <s v="New Balance"/>
    <s v="Dial"/>
    <x v="2"/>
    <s v="L6 R Eyestay 20mm Dial F"/>
    <x v="4"/>
    <n v="200"/>
    <n v="314"/>
    <n v="1.57"/>
    <x v="1520"/>
  </r>
  <r>
    <x v="0"/>
    <s v="Athletic"/>
    <x v="2"/>
    <s v="New Balance"/>
    <s v="Dial"/>
    <x v="2"/>
    <s v="L6 R Eyestay 20mm Dial F"/>
    <x v="2"/>
    <n v="500"/>
    <n v="785"/>
    <n v="1.57"/>
    <x v="1520"/>
  </r>
  <r>
    <x v="0"/>
    <s v="Athletic"/>
    <x v="2"/>
    <s v="New Balance"/>
    <s v="Dial"/>
    <x v="2"/>
    <s v="L6 R Eyestay 20mm Dial F"/>
    <x v="2"/>
    <n v="15390"/>
    <n v="24021"/>
    <n v="1.5608187134502924"/>
    <x v="1568"/>
  </r>
  <r>
    <x v="0"/>
    <s v="Athletic"/>
    <x v="2"/>
    <s v="New Balance"/>
    <s v="Dial"/>
    <x v="2"/>
    <s v="L6 R Eyestay 20mm Dial F"/>
    <x v="2"/>
    <n v="1710"/>
    <n v="1598"/>
    <n v="0.93450292397660817"/>
    <x v="218"/>
  </r>
  <r>
    <x v="0"/>
    <s v="Athletic"/>
    <x v="2"/>
    <s v="New Balance"/>
    <s v="Dial"/>
    <x v="2"/>
    <s v="L6 R Eyestay 20mm Dial F"/>
    <x v="2"/>
    <n v="4065"/>
    <n v="3807"/>
    <n v="0.93653136531365311"/>
    <x v="1569"/>
  </r>
  <r>
    <x v="0"/>
    <s v="Athletic"/>
    <x v="2"/>
    <s v="New Balance"/>
    <s v="Dial"/>
    <x v="2"/>
    <s v="L6 R Eyestay 20mm Dial F"/>
    <x v="3"/>
    <n v="12010"/>
    <n v="11233"/>
    <n v="0.93530391340549546"/>
    <x v="1570"/>
  </r>
  <r>
    <x v="0"/>
    <s v="Athletic"/>
    <x v="2"/>
    <s v="New Balance"/>
    <s v="Dial"/>
    <x v="2"/>
    <s v="L6 R Eyestay 20mm Dial F"/>
    <x v="3"/>
    <n v="4275"/>
    <n v="3995"/>
    <n v="0.93450292397660817"/>
    <x v="218"/>
  </r>
  <r>
    <x v="0"/>
    <s v="Athletic"/>
    <x v="2"/>
    <s v="New Balance"/>
    <s v="Dial"/>
    <x v="2"/>
    <s v="L6 R Eyestay 20mm Dial F"/>
    <x v="3"/>
    <n v="1200"/>
    <n v="1128"/>
    <n v="0.94"/>
    <x v="3"/>
  </r>
  <r>
    <x v="0"/>
    <s v="Athletic"/>
    <x v="2"/>
    <s v="New Balance"/>
    <s v="Dial"/>
    <x v="2"/>
    <s v="L6 R Eyestay 20mm Dial F"/>
    <x v="4"/>
    <n v="5510"/>
    <n v="8595.75"/>
    <n v="1.5600272232304899"/>
    <x v="1571"/>
  </r>
  <r>
    <x v="0"/>
    <s v="Athletic"/>
    <x v="2"/>
    <s v="New Balance"/>
    <s v="Dial"/>
    <x v="2"/>
    <s v="L6 R Eyestay 20mm Dial F"/>
    <x v="4"/>
    <n v="4880"/>
    <n v="7614.5"/>
    <n v="1.5603483606557378"/>
    <x v="1517"/>
  </r>
  <r>
    <x v="0"/>
    <s v="Athletic"/>
    <x v="2"/>
    <s v="New Balance"/>
    <s v="Dial"/>
    <x v="2"/>
    <s v="L6 R Eyestay 20mm Dial F"/>
    <x v="2"/>
    <n v="1510"/>
    <n v="2355"/>
    <n v="1.5596026490066226"/>
    <x v="1518"/>
  </r>
  <r>
    <x v="0"/>
    <s v="Athletic"/>
    <x v="2"/>
    <s v="New Balance"/>
    <s v="Dial"/>
    <x v="2"/>
    <s v="L6 R Eyestay 20mm Dial F"/>
    <x v="4"/>
    <n v="4350"/>
    <n v="6790.25"/>
    <n v="1.5609770114942529"/>
    <x v="1572"/>
  </r>
  <r>
    <x v="0"/>
    <s v="Athletic"/>
    <x v="2"/>
    <s v="New Balance"/>
    <s v="Dial"/>
    <x v="2"/>
    <s v="L6 R Eyestay 20mm Dial F"/>
    <x v="4"/>
    <n v="700"/>
    <n v="1099"/>
    <n v="1.57"/>
    <x v="1520"/>
  </r>
  <r>
    <x v="0"/>
    <s v="Athletic"/>
    <x v="2"/>
    <s v="New Balance"/>
    <s v="Dial"/>
    <x v="2"/>
    <s v="L6 R Eyestay 20mm Dial F"/>
    <x v="4"/>
    <n v="1810"/>
    <n v="2826"/>
    <n v="1.5613259668508288"/>
    <x v="1544"/>
  </r>
  <r>
    <x v="0"/>
    <s v="Athletic"/>
    <x v="2"/>
    <s v="New Balance"/>
    <s v="Dial"/>
    <x v="2"/>
    <s v="L6 R Eyestay 20mm Dial F"/>
    <x v="5"/>
    <n v="9875"/>
    <n v="15425.25"/>
    <n v="1.5620506329113923"/>
    <x v="1573"/>
  </r>
  <r>
    <x v="0"/>
    <s v="Athletic"/>
    <x v="2"/>
    <s v="New Balance"/>
    <s v="Dial"/>
    <x v="2"/>
    <s v="L6 R Eyestay 20mm Dial F"/>
    <x v="4"/>
    <n v="1885"/>
    <n v="2943.75"/>
    <n v="1.5616710875331565"/>
    <x v="1574"/>
  </r>
  <r>
    <x v="0"/>
    <s v="Athletic"/>
    <x v="2"/>
    <s v="New Balance"/>
    <s v="Dial"/>
    <x v="2"/>
    <s v="L6 R Eyestay 20mm Dial F"/>
    <x v="4"/>
    <n v="8895"/>
    <n v="13894.5"/>
    <n v="1.5620573355817875"/>
    <x v="1575"/>
  </r>
  <r>
    <x v="0"/>
    <s v="Athletic"/>
    <x v="2"/>
    <s v="New Balance"/>
    <s v="Dial"/>
    <x v="2"/>
    <s v="L6 R Eyestay 20mm Dial F"/>
    <x v="4"/>
    <n v="2390"/>
    <n v="3728.75"/>
    <n v="1.5601464435146444"/>
    <x v="1576"/>
  </r>
  <r>
    <x v="0"/>
    <s v="Athletic"/>
    <x v="2"/>
    <s v="New Balance"/>
    <s v="Dial"/>
    <x v="2"/>
    <s v="L6 R Eyestay 20mm Dial F"/>
    <x v="4"/>
    <n v="1035"/>
    <n v="1609.25"/>
    <n v="1.5548309178743962"/>
    <x v="1536"/>
  </r>
  <r>
    <x v="0"/>
    <s v="Athletic"/>
    <x v="2"/>
    <s v="New Balance"/>
    <s v="Dial"/>
    <x v="2"/>
    <s v="L6 R Eyestay 20mm Dial F"/>
    <x v="4"/>
    <n v="1110"/>
    <n v="1727"/>
    <n v="1.555855855855856"/>
    <x v="1577"/>
  </r>
  <r>
    <x v="0"/>
    <s v="Athletic"/>
    <x v="2"/>
    <s v="New Balance"/>
    <s v="Dial"/>
    <x v="2"/>
    <s v="L6 R Eyestay 20mm Dial F"/>
    <x v="4"/>
    <n v="150"/>
    <n v="235.5"/>
    <n v="1.57"/>
    <x v="1520"/>
  </r>
  <r>
    <x v="0"/>
    <s v="Athletic"/>
    <x v="2"/>
    <s v="New Balance"/>
    <s v="Dial"/>
    <x v="2"/>
    <s v="L6 R Eyestay 20mm Dial F"/>
    <x v="4"/>
    <n v="600"/>
    <n v="930"/>
    <n v="1.55"/>
    <x v="1514"/>
  </r>
  <r>
    <x v="0"/>
    <s v="Athletic"/>
    <x v="2"/>
    <s v="New Balance"/>
    <s v="Dial"/>
    <x v="2"/>
    <s v="L6 R Eyestay 20mm Dial F"/>
    <x v="4"/>
    <n v="2340"/>
    <n v="3603.75"/>
    <n v="1.5400641025641026"/>
    <x v="1578"/>
  </r>
  <r>
    <x v="0"/>
    <s v="Athletic"/>
    <x v="2"/>
    <s v="New Balance"/>
    <s v="Dial"/>
    <x v="2"/>
    <s v="L6 R Eyestay 20mm Dial F"/>
    <x v="2"/>
    <n v="3015"/>
    <n v="2760"/>
    <n v="0.91542288557213936"/>
    <x v="1579"/>
  </r>
  <r>
    <x v="0"/>
    <s v="Athletic"/>
    <x v="2"/>
    <s v="New Balance"/>
    <s v="Dial"/>
    <x v="2"/>
    <s v="L6 R Eyestay 20mm Dial F"/>
    <x v="4"/>
    <n v="8795"/>
    <n v="13737.5"/>
    <n v="1.5619670267197272"/>
    <x v="1580"/>
  </r>
  <r>
    <x v="0"/>
    <s v="Athletic"/>
    <x v="2"/>
    <s v="New Balance"/>
    <s v="Dial"/>
    <x v="2"/>
    <s v="L6 R Eyestay 20mm Dial F"/>
    <x v="2"/>
    <n v="5030"/>
    <n v="7850"/>
    <n v="1.5606361829025845"/>
    <x v="1519"/>
  </r>
  <r>
    <x v="0"/>
    <s v="Athletic"/>
    <x v="2"/>
    <s v="New Balance"/>
    <s v="Dial"/>
    <x v="2"/>
    <s v="L6 R Eyestay 20mm Dial F"/>
    <x v="2"/>
    <n v="750"/>
    <n v="1177.5"/>
    <n v="1.57"/>
    <x v="1520"/>
  </r>
  <r>
    <x v="0"/>
    <s v="Athletic"/>
    <x v="2"/>
    <s v="New Balance"/>
    <s v="Dial"/>
    <x v="2"/>
    <s v="L6 R Eyestay 20mm Dial F"/>
    <x v="2"/>
    <n v="53735"/>
    <n v="83916.5"/>
    <n v="1.5616730250302411"/>
    <x v="1521"/>
  </r>
  <r>
    <x v="0"/>
    <s v="Athletic"/>
    <x v="2"/>
    <s v="New Balance"/>
    <s v="Dial"/>
    <x v="2"/>
    <s v="L6 R Eyestay 20mm Dial F"/>
    <x v="2"/>
    <n v="900"/>
    <n v="846"/>
    <n v="0.94"/>
    <x v="3"/>
  </r>
  <r>
    <x v="0"/>
    <s v="Athletic"/>
    <x v="2"/>
    <s v="New Balance"/>
    <s v="Dial"/>
    <x v="2"/>
    <s v="L6 R Eyestay 20mm Dial F"/>
    <x v="2"/>
    <n v="6025"/>
    <n v="5640"/>
    <n v="0.93609958506224067"/>
    <x v="1522"/>
  </r>
  <r>
    <x v="0"/>
    <s v="Athletic"/>
    <x v="2"/>
    <s v="New Balance"/>
    <s v="Dial"/>
    <x v="2"/>
    <s v="L6 R Eyestay 20mm Dial F"/>
    <x v="2"/>
    <n v="2715"/>
    <n v="2538"/>
    <n v="0.93480662983425411"/>
    <x v="1523"/>
  </r>
  <r>
    <x v="0"/>
    <s v="Athletic"/>
    <x v="2"/>
    <s v="New Balance"/>
    <s v="Dial"/>
    <x v="2"/>
    <s v="L6 R Eyestay 20mm Dial F"/>
    <x v="2"/>
    <n v="2160"/>
    <n v="2021"/>
    <n v="0.93564814814814812"/>
    <x v="1524"/>
  </r>
  <r>
    <x v="0"/>
    <s v="Athletic"/>
    <x v="2"/>
    <s v="New Balance"/>
    <s v="Dial"/>
    <x v="2"/>
    <s v="L6 R Eyestay 20mm Dial F"/>
    <x v="2"/>
    <n v="3820"/>
    <n v="3572"/>
    <n v="0.93507853403141361"/>
    <x v="1525"/>
  </r>
  <r>
    <x v="0"/>
    <s v="Athletic"/>
    <x v="2"/>
    <s v="New Balance"/>
    <s v="Dial"/>
    <x v="2"/>
    <s v="L6 R Eyestay 20mm Dial F"/>
    <x v="2"/>
    <n v="1910"/>
    <n v="1786"/>
    <n v="0.93507853403141361"/>
    <x v="1525"/>
  </r>
  <r>
    <x v="0"/>
    <s v="Athletic"/>
    <x v="2"/>
    <s v="New Balance"/>
    <s v="Dial"/>
    <x v="2"/>
    <s v="L6 R Eyestay 20mm Dial F"/>
    <x v="2"/>
    <n v="500"/>
    <n v="470"/>
    <n v="0.94"/>
    <x v="3"/>
  </r>
  <r>
    <x v="0"/>
    <s v="Athletic"/>
    <x v="2"/>
    <s v="New Balance"/>
    <s v="Dial"/>
    <x v="2"/>
    <s v="L6 R Eyestay 20mm Dial F"/>
    <x v="2"/>
    <n v="1060"/>
    <n v="987"/>
    <n v="0.93113207547169807"/>
    <x v="1526"/>
  </r>
  <r>
    <x v="0"/>
    <s v="Athletic"/>
    <x v="2"/>
    <s v="New Balance"/>
    <s v="Dial"/>
    <x v="2"/>
    <s v="L6 R Eyestay 20mm Dial F"/>
    <x v="5"/>
    <n v="14880"/>
    <n v="23236"/>
    <n v="1.5615591397849462"/>
    <x v="1527"/>
  </r>
  <r>
    <x v="0"/>
    <s v="Athletic"/>
    <x v="2"/>
    <s v="New Balance"/>
    <s v="Dial"/>
    <x v="2"/>
    <s v="L6 R Eyestay 20mm Dial F"/>
    <x v="5"/>
    <n v="1410"/>
    <n v="2198"/>
    <n v="1.5588652482269503"/>
    <x v="1528"/>
  </r>
  <r>
    <x v="0"/>
    <s v="Athletic"/>
    <x v="2"/>
    <s v="New Balance"/>
    <s v="Dial"/>
    <x v="2"/>
    <s v="L6 R Eyestay 20mm Dial F"/>
    <x v="5"/>
    <n v="3120"/>
    <n v="4867"/>
    <n v="1.5599358974358974"/>
    <x v="1529"/>
  </r>
  <r>
    <x v="0"/>
    <s v="Athletic"/>
    <x v="2"/>
    <s v="New Balance"/>
    <s v="Dial"/>
    <x v="2"/>
    <s v="L6 R Eyestay 20mm Dial F"/>
    <x v="5"/>
    <n v="600"/>
    <n v="942"/>
    <n v="1.57"/>
    <x v="1520"/>
  </r>
  <r>
    <x v="0"/>
    <s v="Athletic"/>
    <x v="2"/>
    <s v="New Balance"/>
    <s v="Dial"/>
    <x v="2"/>
    <s v="L6 R Eyestay 20mm Dial F"/>
    <x v="4"/>
    <n v="1160"/>
    <n v="1805.5"/>
    <n v="1.5564655172413793"/>
    <x v="1530"/>
  </r>
  <r>
    <x v="0"/>
    <s v="Athletic"/>
    <x v="2"/>
    <s v="New Balance"/>
    <s v="Dial"/>
    <x v="2"/>
    <s v="L6 R Eyestay 20mm Dial F"/>
    <x v="4"/>
    <n v="1260"/>
    <n v="1962.5"/>
    <n v="1.5575396825396826"/>
    <x v="1531"/>
  </r>
  <r>
    <x v="0"/>
    <s v="Athletic"/>
    <x v="2"/>
    <s v="New Balance"/>
    <s v="Dial"/>
    <x v="2"/>
    <s v="L6 R Eyestay 20mm Dial F"/>
    <x v="4"/>
    <n v="3740"/>
    <n v="5848.25"/>
    <n v="1.5637032085561497"/>
    <x v="1532"/>
  </r>
  <r>
    <x v="0"/>
    <s v="Athletic"/>
    <x v="2"/>
    <s v="New Balance"/>
    <s v="Dial"/>
    <x v="2"/>
    <s v="L6 R Eyestay 20mm Dial F"/>
    <x v="4"/>
    <n v="1660"/>
    <n v="2590.5"/>
    <n v="1.5605421686746987"/>
    <x v="1533"/>
  </r>
  <r>
    <x v="0"/>
    <s v="Athletic"/>
    <x v="2"/>
    <s v="New Balance"/>
    <s v="Dial"/>
    <x v="2"/>
    <s v="L6 R Eyestay 20mm Dial F- 19-4006 TPX/806 C"/>
    <x v="5"/>
    <n v="12060"/>
    <n v="18840"/>
    <n v="1.5621890547263682"/>
    <x v="1534"/>
  </r>
  <r>
    <x v="0"/>
    <s v="Athletic"/>
    <x v="2"/>
    <s v="New Balance"/>
    <s v="Dial"/>
    <x v="2"/>
    <s v="L6 R Eyestay 20mm Dial F- 19-4006 TPX/806 C"/>
    <x v="5"/>
    <n v="10080"/>
    <n v="15739.25"/>
    <n v="1.5614335317460317"/>
    <x v="1535"/>
  </r>
  <r>
    <x v="0"/>
    <s v="Athletic"/>
    <x v="2"/>
    <s v="New Balance"/>
    <s v="Dial"/>
    <x v="2"/>
    <s v="L6 R Eyestay 20mm Dial F- 19-4006 TPX/806 C"/>
    <x v="5"/>
    <n v="1260"/>
    <n v="1962.5"/>
    <n v="1.5575396825396826"/>
    <x v="1531"/>
  </r>
  <r>
    <x v="0"/>
    <s v="Athletic"/>
    <x v="2"/>
    <s v="New Balance"/>
    <s v="Dial"/>
    <x v="2"/>
    <s v="L6 R Eyestay 20mm Dial F- 19-4006 TPX/806 C"/>
    <x v="5"/>
    <n v="500"/>
    <n v="785"/>
    <n v="1.57"/>
    <x v="1520"/>
  </r>
  <r>
    <x v="0"/>
    <s v="Athletic"/>
    <x v="2"/>
    <s v="New Balance"/>
    <s v="Dial"/>
    <x v="2"/>
    <s v="L6 R Eyestay 20mm Dial F18-4735 TPX/19-3920 TPX"/>
    <x v="5"/>
    <n v="4165"/>
    <n v="6515.5"/>
    <n v="1.5643457382953181"/>
    <x v="1538"/>
  </r>
  <r>
    <x v="0"/>
    <s v="Athletic"/>
    <x v="2"/>
    <s v="New Balance"/>
    <s v="Dial"/>
    <x v="2"/>
    <s v="L6 R Eyestay 20mm Dial F18-4735 TPX/19-3920 TPX"/>
    <x v="5"/>
    <n v="1510"/>
    <n v="2355"/>
    <n v="1.5596026490066226"/>
    <x v="1518"/>
  </r>
  <r>
    <x v="0"/>
    <s v="Athletic"/>
    <x v="2"/>
    <s v="New Balance"/>
    <s v="Dial"/>
    <x v="2"/>
    <s v="L6 R Eyestay 20mm Dial F19-4006 TPX/19-4150 TPX"/>
    <x v="5"/>
    <n v="500"/>
    <n v="785"/>
    <n v="1.57"/>
    <x v="1520"/>
  </r>
  <r>
    <x v="0"/>
    <s v="Athletic"/>
    <x v="2"/>
    <s v="New Balance"/>
    <s v="Dial"/>
    <x v="2"/>
    <s v="L6 R Eyestay 20mm Dial F314 C/11-0601 TPX/ Gold"/>
    <x v="5"/>
    <n v="3870"/>
    <n v="6044.5"/>
    <n v="1.5618863049095608"/>
    <x v="1581"/>
  </r>
  <r>
    <x v="0"/>
    <s v="Athletic"/>
    <x v="2"/>
    <s v="New Balance"/>
    <s v="Dial"/>
    <x v="2"/>
    <s v="L6 R Eyestay 20mm Dial FBlack C/True Gold logo"/>
    <x v="5"/>
    <n v="525"/>
    <n v="824.25"/>
    <n v="1.57"/>
    <x v="1520"/>
  </r>
  <r>
    <x v="0"/>
    <s v="Athletic"/>
    <x v="2"/>
    <s v="New Balance"/>
    <s v="Dial"/>
    <x v="2"/>
    <s v="L6 R Eyestay 20mm DialF-11-0601TPX/TrueGold Foil"/>
    <x v="5"/>
    <n v="1035"/>
    <n v="1609.25"/>
    <n v="1.5548309178743962"/>
    <x v="1536"/>
  </r>
  <r>
    <x v="0"/>
    <s v="Athletic"/>
    <x v="2"/>
    <s v="New Balance"/>
    <s v="Dial"/>
    <x v="2"/>
    <s v="L6 R Eyestay 20mm DialF-11-0601TPX/TrueGold Foil"/>
    <x v="5"/>
    <n v="8500"/>
    <n v="13266.5"/>
    <n v="1.5607647058823528"/>
    <x v="1537"/>
  </r>
  <r>
    <x v="0"/>
    <s v="Athletic"/>
    <x v="2"/>
    <s v="New Balance"/>
    <s v="Dial"/>
    <x v="2"/>
    <s v="L6 R Eyestay20mmDialF-19-4006TPX/19-4019/GldLogo"/>
    <x v="5"/>
    <n v="14070"/>
    <n v="21980"/>
    <n v="1.5621890547263682"/>
    <x v="1534"/>
  </r>
  <r>
    <x v="0"/>
    <s v="Athletic"/>
    <x v="2"/>
    <s v="New Balance"/>
    <s v="Dial"/>
    <x v="2"/>
    <s v="L6 R Eyestay20mmDialF-19-4006TPX/19-4019/GldLogo"/>
    <x v="5"/>
    <n v="20710"/>
    <n v="32342"/>
    <n v="1.561661033317238"/>
    <x v="1582"/>
  </r>
  <r>
    <x v="0"/>
    <s v="Athletic"/>
    <x v="2"/>
    <s v="New Balance"/>
    <s v="Dial"/>
    <x v="2"/>
    <s v="L6 R Eyestay20mmDialF-19-4006TPX/19-4019/GldLogo"/>
    <x v="5"/>
    <n v="6515"/>
    <n v="10165.75"/>
    <n v="1.5603607060629316"/>
    <x v="1583"/>
  </r>
  <r>
    <x v="0"/>
    <s v="Athletic"/>
    <x v="2"/>
    <s v="New Balance"/>
    <s v="Dial"/>
    <x v="2"/>
    <s v="L6 R Eyestay20mmDialF-19-4006TPX/19-4019/GldLogo"/>
    <x v="5"/>
    <n v="500"/>
    <n v="785"/>
    <n v="1.57"/>
    <x v="1520"/>
  </r>
  <r>
    <x v="0"/>
    <s v="Athletic"/>
    <x v="2"/>
    <s v="New Balance"/>
    <s v="Dial"/>
    <x v="20"/>
    <s v="L6 L Eyestay 20mm Dial J"/>
    <x v="2"/>
    <n v="2065"/>
    <n v="1619.5"/>
    <n v="0.78426150121065374"/>
    <x v="1584"/>
  </r>
  <r>
    <x v="0"/>
    <s v="Athletic"/>
    <x v="2"/>
    <s v="New Balance"/>
    <s v="Dial"/>
    <x v="20"/>
    <s v="L6 L Eyestay 20mm Dial J"/>
    <x v="2"/>
    <n v="1760"/>
    <n v="1382.5"/>
    <n v="0.78551136363636365"/>
    <x v="1585"/>
  </r>
  <r>
    <x v="0"/>
    <s v="Athletic"/>
    <x v="2"/>
    <s v="New Balance"/>
    <s v="Dial"/>
    <x v="20"/>
    <s v="L6 L Eyestay 20mm Dial J"/>
    <x v="2"/>
    <n v="5685"/>
    <n v="6893"/>
    <n v="1.2124890061565523"/>
    <x v="571"/>
  </r>
  <r>
    <x v="0"/>
    <s v="Athletic"/>
    <x v="2"/>
    <s v="New Balance"/>
    <s v="Dial"/>
    <x v="20"/>
    <s v="L6 L Eyestay 20mm Dial J"/>
    <x v="2"/>
    <n v="2010"/>
    <n v="1580"/>
    <n v="0.78606965174129351"/>
    <x v="1586"/>
  </r>
  <r>
    <x v="0"/>
    <s v="Athletic"/>
    <x v="2"/>
    <s v="New Balance"/>
    <s v="Dial"/>
    <x v="20"/>
    <s v="L6 R Eyestay 20mm Dial J"/>
    <x v="2"/>
    <n v="2065"/>
    <n v="1619.5"/>
    <n v="0.78426150121065374"/>
    <x v="1584"/>
  </r>
  <r>
    <x v="0"/>
    <s v="Athletic"/>
    <x v="2"/>
    <s v="New Balance"/>
    <s v="Dial"/>
    <x v="20"/>
    <s v="L6 R Eyestay 20mm Dial J"/>
    <x v="2"/>
    <n v="1760"/>
    <n v="1382.5"/>
    <n v="0.78551136363636365"/>
    <x v="1585"/>
  </r>
  <r>
    <x v="0"/>
    <s v="Athletic"/>
    <x v="2"/>
    <s v="New Balance"/>
    <s v="Dial"/>
    <x v="20"/>
    <s v="L6 R Eyestay 20mm Dial J"/>
    <x v="2"/>
    <n v="5685"/>
    <n v="6893"/>
    <n v="1.2124890061565523"/>
    <x v="571"/>
  </r>
  <r>
    <x v="0"/>
    <s v="Athletic"/>
    <x v="2"/>
    <s v="New Balance"/>
    <s v="Dial"/>
    <x v="20"/>
    <s v="L6 R Eyestay 20mm Dial J"/>
    <x v="2"/>
    <n v="2010"/>
    <n v="1580"/>
    <n v="0.78606965174129351"/>
    <x v="1586"/>
  </r>
  <r>
    <x v="0"/>
    <s v="Athletic"/>
    <x v="2"/>
    <s v="New Balance"/>
    <s v="Dial"/>
    <x v="3"/>
    <s v="L6 L Eyestay 20mm Dial N"/>
    <x v="2"/>
    <n v="27090"/>
    <n v="27758.5"/>
    <n v="1.0246770025839793"/>
    <x v="1587"/>
  </r>
  <r>
    <x v="0"/>
    <s v="Athletic"/>
    <x v="2"/>
    <s v="New Balance"/>
    <s v="Dial"/>
    <x v="3"/>
    <s v="L6 L Eyestay 20mm Dial N"/>
    <x v="2"/>
    <n v="11155"/>
    <n v="11433"/>
    <n v="1.0249215598386374"/>
    <x v="1588"/>
  </r>
  <r>
    <x v="0"/>
    <s v="Athletic"/>
    <x v="2"/>
    <s v="New Balance"/>
    <s v="Dial"/>
    <x v="3"/>
    <s v="L6 L Eyestay 20mm Dial N"/>
    <x v="2"/>
    <n v="3720"/>
    <n v="3811"/>
    <n v="1.0244623655913978"/>
    <x v="48"/>
  </r>
  <r>
    <x v="0"/>
    <s v="Athletic"/>
    <x v="2"/>
    <s v="New Balance"/>
    <s v="Dial"/>
    <x v="3"/>
    <s v="L6 L Eyestay 20mm Dial N"/>
    <x v="2"/>
    <n v="4275"/>
    <n v="4377.5"/>
    <n v="1.0239766081871344"/>
    <x v="31"/>
  </r>
  <r>
    <x v="0"/>
    <s v="Athletic"/>
    <x v="2"/>
    <s v="New Balance"/>
    <s v="Dial"/>
    <x v="3"/>
    <s v="L6 L Eyestay 20mm Dial N"/>
    <x v="2"/>
    <n v="2815"/>
    <n v="2884"/>
    <n v="1.0245115452930729"/>
    <x v="1589"/>
  </r>
  <r>
    <x v="0"/>
    <s v="Athletic"/>
    <x v="2"/>
    <s v="New Balance"/>
    <s v="Dial"/>
    <x v="3"/>
    <s v="L6 L Eyestay 20mm Dial N"/>
    <x v="2"/>
    <n v="2915"/>
    <n v="2987"/>
    <n v="1.0246998284734135"/>
    <x v="9"/>
  </r>
  <r>
    <x v="0"/>
    <s v="Athletic"/>
    <x v="2"/>
    <s v="New Balance"/>
    <s v="Dial"/>
    <x v="3"/>
    <s v="L6 L Eyestay 20mm Dial N"/>
    <x v="3"/>
    <n v="900"/>
    <n v="1026"/>
    <n v="1.1399999999999999"/>
    <x v="16"/>
  </r>
  <r>
    <x v="0"/>
    <s v="Athletic"/>
    <x v="2"/>
    <s v="New Balance"/>
    <s v="Dial"/>
    <x v="3"/>
    <s v="L6 L Eyestay 20mm Dial N"/>
    <x v="2"/>
    <n v="1110"/>
    <n v="1133"/>
    <n v="1.0207207207207207"/>
    <x v="8"/>
  </r>
  <r>
    <x v="0"/>
    <s v="Athletic"/>
    <x v="2"/>
    <s v="New Balance"/>
    <s v="Dial"/>
    <x v="3"/>
    <s v="L6 L Eyestay 20mm Dial N"/>
    <x v="2"/>
    <n v="24375"/>
    <n v="24977.5"/>
    <n v="1.0247179487179487"/>
    <x v="1590"/>
  </r>
  <r>
    <x v="0"/>
    <s v="Athletic"/>
    <x v="2"/>
    <s v="New Balance"/>
    <s v="Dial"/>
    <x v="3"/>
    <s v="L6 L Eyestay 20mm Dial N"/>
    <x v="2"/>
    <n v="13320"/>
    <n v="13647.5"/>
    <n v="1.024587087087087"/>
    <x v="1591"/>
  </r>
  <r>
    <x v="0"/>
    <s v="Athletic"/>
    <x v="2"/>
    <s v="New Balance"/>
    <s v="Dial"/>
    <x v="3"/>
    <s v="L6 R Eyestay 20mm Dial N"/>
    <x v="2"/>
    <n v="27090"/>
    <n v="27758.5"/>
    <n v="1.0246770025839793"/>
    <x v="1587"/>
  </r>
  <r>
    <x v="0"/>
    <s v="Athletic"/>
    <x v="2"/>
    <s v="New Balance"/>
    <s v="Dial"/>
    <x v="3"/>
    <s v="L6 R Eyestay 20mm Dial N"/>
    <x v="2"/>
    <n v="11155"/>
    <n v="11433"/>
    <n v="1.0249215598386374"/>
    <x v="1588"/>
  </r>
  <r>
    <x v="0"/>
    <s v="Athletic"/>
    <x v="2"/>
    <s v="New Balance"/>
    <s v="Dial"/>
    <x v="3"/>
    <s v="L6 R Eyestay 20mm Dial N"/>
    <x v="2"/>
    <n v="3720"/>
    <n v="3811"/>
    <n v="1.0244623655913978"/>
    <x v="48"/>
  </r>
  <r>
    <x v="0"/>
    <s v="Athletic"/>
    <x v="2"/>
    <s v="New Balance"/>
    <s v="Dial"/>
    <x v="3"/>
    <s v="L6 R Eyestay 20mm Dial N"/>
    <x v="2"/>
    <n v="4275"/>
    <n v="4377.5"/>
    <n v="1.0239766081871344"/>
    <x v="31"/>
  </r>
  <r>
    <x v="0"/>
    <s v="Athletic"/>
    <x v="2"/>
    <s v="New Balance"/>
    <s v="Dial"/>
    <x v="3"/>
    <s v="L6 R Eyestay 20mm Dial N"/>
    <x v="2"/>
    <n v="24375"/>
    <n v="24977.5"/>
    <n v="1.0247179487179487"/>
    <x v="1590"/>
  </r>
  <r>
    <x v="0"/>
    <s v="Athletic"/>
    <x v="2"/>
    <s v="New Balance"/>
    <s v="Dial"/>
    <x v="3"/>
    <s v="L6 R Eyestay 20mm Dial N"/>
    <x v="2"/>
    <n v="13320"/>
    <n v="13647.5"/>
    <n v="1.024587087087087"/>
    <x v="1591"/>
  </r>
  <r>
    <x v="0"/>
    <s v="Athletic"/>
    <x v="2"/>
    <s v="New Balance"/>
    <s v="Dial"/>
    <x v="4"/>
    <s v="L6 L Eyestay 20mm Dial R"/>
    <x v="3"/>
    <n v="100"/>
    <n v="227"/>
    <n v="2.27"/>
    <x v="586"/>
  </r>
  <r>
    <x v="0"/>
    <s v="Athletic"/>
    <x v="2"/>
    <s v="New Balance"/>
    <s v="Dial"/>
    <x v="4"/>
    <s v="L6 L Eyestay 20mm Dial R"/>
    <x v="3"/>
    <n v="800"/>
    <n v="1800"/>
    <n v="2.25"/>
    <x v="517"/>
  </r>
  <r>
    <x v="0"/>
    <s v="Athletic"/>
    <x v="2"/>
    <s v="New Balance"/>
    <s v="Dial"/>
    <x v="4"/>
    <s v="L6 R Eyestay 20mm Dial R"/>
    <x v="3"/>
    <n v="100"/>
    <n v="227"/>
    <n v="2.27"/>
    <x v="586"/>
  </r>
  <r>
    <x v="0"/>
    <s v="Athletic"/>
    <x v="2"/>
    <s v="New Balance"/>
    <s v="Dial"/>
    <x v="4"/>
    <s v="L6 R Eyestay 20mm Dial R"/>
    <x v="3"/>
    <n v="800"/>
    <n v="1800"/>
    <n v="2.25"/>
    <x v="517"/>
  </r>
  <r>
    <x v="0"/>
    <s v="Athletic"/>
    <x v="2"/>
    <s v="Saucony"/>
    <s v="Dial"/>
    <x v="20"/>
    <s v="L6 L Eyestay 20mm Dial J"/>
    <x v="4"/>
    <n v="17920"/>
    <n v="21390"/>
    <n v="1.1936383928571428"/>
    <x v="1592"/>
  </r>
  <r>
    <x v="0"/>
    <s v="Athletic"/>
    <x v="2"/>
    <s v="Saucony"/>
    <s v="Dial"/>
    <x v="20"/>
    <s v="L6 L Eyestay 20mm Dial J"/>
    <x v="4"/>
    <n v="1200"/>
    <n v="1440"/>
    <n v="1.2"/>
    <x v="454"/>
  </r>
  <r>
    <x v="0"/>
    <s v="Athletic"/>
    <x v="2"/>
    <s v="Saucony"/>
    <s v="Dial"/>
    <x v="20"/>
    <s v="L6 L Eyestay 20mm Dial J"/>
    <x v="2"/>
    <n v="950"/>
    <n v="1140"/>
    <n v="1.2"/>
    <x v="454"/>
  </r>
  <r>
    <x v="0"/>
    <s v="Athletic"/>
    <x v="2"/>
    <s v="Saucony"/>
    <s v="Dial"/>
    <x v="20"/>
    <s v="L6 L Eyestay 20mm Dial J"/>
    <x v="2"/>
    <n v="3320"/>
    <n v="3960"/>
    <n v="1.1927710843373494"/>
    <x v="470"/>
  </r>
  <r>
    <x v="0"/>
    <s v="Athletic"/>
    <x v="2"/>
    <s v="Saucony"/>
    <s v="Dial"/>
    <x v="20"/>
    <s v="L6 L Eyestay 20mm Dial J"/>
    <x v="2"/>
    <n v="1310"/>
    <n v="1001"/>
    <n v="0.76412213740458013"/>
    <x v="1593"/>
  </r>
  <r>
    <x v="0"/>
    <s v="Athletic"/>
    <x v="2"/>
    <s v="Saucony"/>
    <s v="Dial"/>
    <x v="20"/>
    <s v="L6 L Eyestay 20mm Dial J"/>
    <x v="2"/>
    <n v="700"/>
    <n v="539"/>
    <n v="0.77"/>
    <x v="209"/>
  </r>
  <r>
    <x v="0"/>
    <s v="Athletic"/>
    <x v="2"/>
    <s v="Saucony"/>
    <s v="Dial"/>
    <x v="20"/>
    <s v="L6 L Eyestay 20mm Dial J"/>
    <x v="2"/>
    <n v="1960"/>
    <n v="1501.5"/>
    <n v="0.76607142857142863"/>
    <x v="1594"/>
  </r>
  <r>
    <x v="0"/>
    <s v="Athletic"/>
    <x v="2"/>
    <s v="Saucony"/>
    <s v="Dial"/>
    <x v="20"/>
    <s v="L6 R Eyestay 20mm Dial J"/>
    <x v="2"/>
    <n v="1960"/>
    <n v="1501.5"/>
    <n v="0.76607142857142863"/>
    <x v="1594"/>
  </r>
  <r>
    <x v="0"/>
    <s v="Athletic"/>
    <x v="2"/>
    <s v="Saucony"/>
    <s v="Dial"/>
    <x v="20"/>
    <s v="L6 R Eyestay 20mm Dial J"/>
    <x v="2"/>
    <n v="700"/>
    <n v="539"/>
    <n v="0.77"/>
    <x v="209"/>
  </r>
  <r>
    <x v="0"/>
    <s v="Athletic"/>
    <x v="2"/>
    <s v="Saucony"/>
    <s v="Dial"/>
    <x v="20"/>
    <s v="L6 R Eyestay 20mm Dial J"/>
    <x v="2"/>
    <n v="1310"/>
    <n v="1001"/>
    <n v="0.76412213740458013"/>
    <x v="1593"/>
  </r>
  <r>
    <x v="0"/>
    <s v="Athletic"/>
    <x v="2"/>
    <s v="Saucony"/>
    <s v="Dial"/>
    <x v="20"/>
    <s v="L6 R Eyestay 20mm Dial J"/>
    <x v="2"/>
    <n v="550"/>
    <n v="423.5"/>
    <n v="0.77"/>
    <x v="209"/>
  </r>
  <r>
    <x v="0"/>
    <s v="Athletic"/>
    <x v="2"/>
    <s v="Saucony"/>
    <s v="Dial"/>
    <x v="20"/>
    <s v="L6 R Eyestay 20mm Dial J"/>
    <x v="2"/>
    <n v="550"/>
    <n v="423.5"/>
    <n v="0.77"/>
    <x v="209"/>
  </r>
  <r>
    <x v="0"/>
    <s v="Athletic"/>
    <x v="2"/>
    <s v="Saucony"/>
    <s v="Dial"/>
    <x v="20"/>
    <s v="L6 R Eyestay 20mm Dial J"/>
    <x v="3"/>
    <n v="13425"/>
    <n v="10279.5"/>
    <n v="0.76569832402234639"/>
    <x v="1595"/>
  </r>
  <r>
    <x v="0"/>
    <s v="Athletic"/>
    <x v="2"/>
    <s v="Saucony"/>
    <s v="Dial"/>
    <x v="20"/>
    <s v="L6 R Eyestay 20mm Dial J"/>
    <x v="3"/>
    <n v="950"/>
    <n v="731.5"/>
    <n v="0.77"/>
    <x v="209"/>
  </r>
  <r>
    <x v="0"/>
    <s v="Athletic"/>
    <x v="2"/>
    <s v="Saucony"/>
    <s v="Dial"/>
    <x v="20"/>
    <s v="L6 R Eyestay 20mm Dial J"/>
    <x v="3"/>
    <n v="400"/>
    <n v="308"/>
    <n v="0.77"/>
    <x v="209"/>
  </r>
  <r>
    <x v="0"/>
    <s v="Athletic"/>
    <x v="2"/>
    <s v="Saucony"/>
    <s v="Dial"/>
    <x v="20"/>
    <s v="L6 R Eyestay 20mm Dial J"/>
    <x v="3"/>
    <n v="700"/>
    <n v="539"/>
    <n v="0.77"/>
    <x v="209"/>
  </r>
  <r>
    <x v="0"/>
    <s v="Athletic"/>
    <x v="2"/>
    <s v="Saucony"/>
    <s v="Dial"/>
    <x v="20"/>
    <s v="L6 R Eyestay 20mm Dial J"/>
    <x v="3"/>
    <n v="1860"/>
    <n v="1424.5"/>
    <n v="0.76586021505376345"/>
    <x v="1596"/>
  </r>
  <r>
    <x v="0"/>
    <s v="Athletic"/>
    <x v="2"/>
    <s v="Saucony"/>
    <s v="Dial"/>
    <x v="20"/>
    <s v="L6 R Eyestay 20mm Dial J"/>
    <x v="3"/>
    <n v="5285"/>
    <n v="4042.5"/>
    <n v="0.76490066225165565"/>
    <x v="1597"/>
  </r>
  <r>
    <x v="0"/>
    <s v="Athletic"/>
    <x v="2"/>
    <s v="Saucony"/>
    <s v="Dial"/>
    <x v="20"/>
    <s v="L6 R Eyestay 20mm Dial J"/>
    <x v="2"/>
    <n v="5380"/>
    <n v="6420"/>
    <n v="1.1933085501858736"/>
    <x v="1598"/>
  </r>
  <r>
    <x v="0"/>
    <s v="Athletic"/>
    <x v="2"/>
    <s v="Saucony"/>
    <s v="Dial"/>
    <x v="20"/>
    <s v="L6 R Eyestay 20mm Dial J"/>
    <x v="2"/>
    <n v="3970"/>
    <n v="4568"/>
    <n v="1.1506297229219145"/>
    <x v="1599"/>
  </r>
  <r>
    <x v="0"/>
    <s v="Athletic"/>
    <x v="2"/>
    <s v="Saucony"/>
    <s v="Dial"/>
    <x v="20"/>
    <s v="L6 R Eyestay 20mm Dial J"/>
    <x v="2"/>
    <n v="5275"/>
    <n v="4042.5"/>
    <n v="0.76635071090047391"/>
    <x v="1600"/>
  </r>
  <r>
    <x v="0"/>
    <s v="Athletic"/>
    <x v="2"/>
    <s v="Saucony"/>
    <s v="Dial"/>
    <x v="20"/>
    <s v="L6 R Eyestay 20mm Dial J"/>
    <x v="2"/>
    <n v="2565"/>
    <n v="1963.5"/>
    <n v="0.76549707602339179"/>
    <x v="1601"/>
  </r>
  <r>
    <x v="0"/>
    <s v="Athletic"/>
    <x v="2"/>
    <s v="Saucony"/>
    <s v="Dial"/>
    <x v="20"/>
    <s v="L6 R Eyestay 20mm Dial J"/>
    <x v="2"/>
    <n v="2315"/>
    <n v="1771"/>
    <n v="0.76501079913606906"/>
    <x v="1602"/>
  </r>
  <r>
    <x v="0"/>
    <s v="Athletic"/>
    <x v="2"/>
    <s v="Saucony"/>
    <s v="Dial"/>
    <x v="20"/>
    <s v="L6 R Eyestay 20mm Dial J"/>
    <x v="2"/>
    <n v="1210"/>
    <n v="924"/>
    <n v="0.76363636363636367"/>
    <x v="1603"/>
  </r>
  <r>
    <x v="0"/>
    <s v="Athletic"/>
    <x v="2"/>
    <s v="Under Armour"/>
    <s v="Dial"/>
    <x v="37"/>
    <s v="L6 L Eyestay 20mm Dial B"/>
    <x v="2"/>
    <n v="2265"/>
    <n v="5557.5"/>
    <n v="2.4536423841059603"/>
    <x v="1604"/>
  </r>
  <r>
    <x v="0"/>
    <s v="Athletic"/>
    <x v="2"/>
    <s v="Under Armour"/>
    <s v="Dial"/>
    <x v="37"/>
    <s v="L6 R Eyestay 20mm Dial B"/>
    <x v="2"/>
    <n v="2265"/>
    <n v="5557.5"/>
    <n v="2.4536423841059603"/>
    <x v="1604"/>
  </r>
  <r>
    <x v="0"/>
    <s v="Athletic"/>
    <x v="2"/>
    <s v="Under Armour"/>
    <s v="Dial"/>
    <x v="37"/>
    <s v="L6 R Tongue Dial B"/>
    <x v="2"/>
    <n v="4525"/>
    <n v="11115"/>
    <n v="2.4563535911602208"/>
    <x v="1502"/>
  </r>
  <r>
    <x v="0"/>
    <s v="Athletic"/>
    <x v="2"/>
    <s v="Under Armour"/>
    <s v="Dial"/>
    <x v="37"/>
    <s v="L6 R Tongue Dial B1"/>
    <x v="2"/>
    <n v="2415"/>
    <n v="5976"/>
    <n v="2.4745341614906833"/>
    <x v="1605"/>
  </r>
  <r>
    <x v="0"/>
    <s v="Athletic"/>
    <x v="2"/>
    <s v="Under Armour"/>
    <s v="Dial"/>
    <x v="37"/>
    <s v="L6 R Tongue Dial B1"/>
    <x v="2"/>
    <n v="2415"/>
    <n v="5976"/>
    <n v="2.4745341614906833"/>
    <x v="1605"/>
  </r>
  <r>
    <x v="0"/>
    <s v="Athletic"/>
    <x v="2"/>
    <s v="Under Armour"/>
    <s v="Dial"/>
    <x v="2"/>
    <s v="DNR L6 R Eyestay 20mm Dial F"/>
    <x v="5"/>
    <n v="-1569"/>
    <n v="-2431.9499999999998"/>
    <n v="1.5499999999999998"/>
    <x v="1606"/>
  </r>
  <r>
    <x v="0"/>
    <s v="Athletic"/>
    <x v="2"/>
    <s v="Under Armour"/>
    <s v="Dial"/>
    <x v="2"/>
    <s v="L6 L Eyestay 20mm Dial FBlack C/CSI 076 RhinoGry"/>
    <x v="5"/>
    <n v="1850"/>
    <n v="2904.5"/>
    <n v="1.57"/>
    <x v="1520"/>
  </r>
  <r>
    <x v="0"/>
    <s v="Athletic"/>
    <x v="2"/>
    <s v="Under Armour"/>
    <s v="Dial"/>
    <x v="2"/>
    <s v="L6 L Eyestay 20mm Dial FBlack C/CSI 076 RhinoGry"/>
    <x v="5"/>
    <n v="4925"/>
    <n v="7693"/>
    <n v="1.5620304568527918"/>
    <x v="1607"/>
  </r>
  <r>
    <x v="0"/>
    <s v="Athletic"/>
    <x v="2"/>
    <s v="Under Armour"/>
    <s v="Dial"/>
    <x v="2"/>
    <s v="L6 L Eyestay 20mm Dial FBlk C/CSI 076 Rhino Grey"/>
    <x v="5"/>
    <n v="4220"/>
    <n v="6594"/>
    <n v="1.5625592417061611"/>
    <x v="1608"/>
  </r>
  <r>
    <x v="0"/>
    <s v="Athletic"/>
    <x v="2"/>
    <s v="Under Armour"/>
    <s v="Dial"/>
    <x v="2"/>
    <s v="L6 L Eyestay 20mm Dial FBlk C/CSI 076 Rhino Grey"/>
    <x v="5"/>
    <n v="4525"/>
    <n v="7065"/>
    <n v="1.5613259668508288"/>
    <x v="1544"/>
  </r>
  <r>
    <x v="0"/>
    <s v="Athletic"/>
    <x v="2"/>
    <s v="Under Armour"/>
    <s v="Dial"/>
    <x v="2"/>
    <s v="L6 L Eyestay 20mm Dial FBlkC/CSI 917 PremierPurp"/>
    <x v="5"/>
    <n v="2010"/>
    <n v="3140"/>
    <n v="1.5621890547263682"/>
    <x v="1534"/>
  </r>
  <r>
    <x v="0"/>
    <s v="Athletic"/>
    <x v="2"/>
    <s v="Under Armour"/>
    <s v="Dial"/>
    <x v="2"/>
    <s v="L6 L Eyestay 20mm Dial FBlkC/CSI 917 PremierPurp"/>
    <x v="5"/>
    <n v="2715"/>
    <n v="4239"/>
    <n v="1.5613259668508288"/>
    <x v="1544"/>
  </r>
  <r>
    <x v="0"/>
    <s v="Athletic"/>
    <x v="2"/>
    <s v="Under Armour"/>
    <s v="Dial"/>
    <x v="2"/>
    <s v="L6 L Eyestay 20mm Dial F-BlkC/CSI 953 Bayou Blue"/>
    <x v="5"/>
    <n v="2810"/>
    <n v="4396"/>
    <n v="1.5644128113879003"/>
    <x v="1609"/>
  </r>
  <r>
    <x v="0"/>
    <s v="Athletic"/>
    <x v="2"/>
    <s v="Under Armour"/>
    <s v="Dial"/>
    <x v="2"/>
    <s v="L6 R Eyestay 20mm Dial FBlack C/CSI 076 RhinoGry"/>
    <x v="5"/>
    <n v="1850"/>
    <n v="2904.5"/>
    <n v="1.57"/>
    <x v="1520"/>
  </r>
  <r>
    <x v="0"/>
    <s v="Athletic"/>
    <x v="2"/>
    <s v="Under Armour"/>
    <s v="Dial"/>
    <x v="2"/>
    <s v="L6 R Eyestay 20mm Dial FBlack C/CSI 076 RhinoGry"/>
    <x v="5"/>
    <n v="6735"/>
    <n v="10519"/>
    <n v="1.561841128433556"/>
    <x v="1610"/>
  </r>
  <r>
    <x v="0"/>
    <s v="Athletic"/>
    <x v="2"/>
    <s v="Under Armour"/>
    <s v="Dial"/>
    <x v="2"/>
    <s v="L6 R Eyestay 20mm Dial FBlack C/CSI 076 RhinoGry"/>
    <x v="5"/>
    <n v="4925"/>
    <n v="7693"/>
    <n v="1.5620304568527918"/>
    <x v="1607"/>
  </r>
  <r>
    <x v="0"/>
    <s v="Athletic"/>
    <x v="2"/>
    <s v="Under Armour"/>
    <s v="Dial"/>
    <x v="2"/>
    <s v="L6 R Eyestay 20mm Dial FBlk C/CSI 076 Rhino Gray"/>
    <x v="5"/>
    <n v="4220"/>
    <n v="6594"/>
    <n v="1.5625592417061611"/>
    <x v="1608"/>
  </r>
  <r>
    <x v="0"/>
    <s v="Athletic"/>
    <x v="2"/>
    <s v="Under Armour"/>
    <s v="Dial"/>
    <x v="2"/>
    <s v="L6 R Eyestay 20mm Dial FBlk C/CSI 076 Rhino Gray"/>
    <x v="5"/>
    <n v="4525"/>
    <n v="7065"/>
    <n v="1.5613259668508288"/>
    <x v="1544"/>
  </r>
  <r>
    <x v="0"/>
    <s v="Athletic"/>
    <x v="2"/>
    <s v="Under Armour"/>
    <s v="Dial"/>
    <x v="2"/>
    <s v="L6 R Eyestay 20mm Dial FBlkC/CSI 917 PremierPurp"/>
    <x v="5"/>
    <n v="2010"/>
    <n v="3140"/>
    <n v="1.5621890547263682"/>
    <x v="1534"/>
  </r>
  <r>
    <x v="0"/>
    <s v="Athletic"/>
    <x v="2"/>
    <s v="Under Armour"/>
    <s v="Dial"/>
    <x v="2"/>
    <s v="L6 R Eyestay 20mm Dial FBlkC/CSI 917 PremierPurp"/>
    <x v="5"/>
    <n v="2715"/>
    <n v="4239"/>
    <n v="1.5613259668508288"/>
    <x v="1544"/>
  </r>
  <r>
    <x v="0"/>
    <s v="Athletic"/>
    <x v="2"/>
    <s v="Under Armour"/>
    <s v="Dial"/>
    <x v="2"/>
    <s v="L6 R Eyestay 20mm Dial F-BlkC/CSI 953 Bayou Blue"/>
    <x v="5"/>
    <n v="2810"/>
    <n v="4396"/>
    <n v="1.5644128113879003"/>
    <x v="1609"/>
  </r>
  <r>
    <x v="0"/>
    <s v="Athletic"/>
    <x v="2"/>
    <s v="Under Armour"/>
    <s v="Dial"/>
    <x v="20"/>
    <s v="L6 L Eyestay 20mm Dial J"/>
    <x v="4"/>
    <n v="1560"/>
    <n v="1891"/>
    <n v="1.2121794871794871"/>
    <x v="1611"/>
  </r>
  <r>
    <x v="0"/>
    <s v="Athletic"/>
    <x v="2"/>
    <s v="Under Armour"/>
    <s v="Dial"/>
    <x v="20"/>
    <s v="L6 L Eyestay 20mm Dial J"/>
    <x v="3"/>
    <n v="1110"/>
    <n v="847"/>
    <n v="0.76306306306306304"/>
    <x v="1612"/>
  </r>
  <r>
    <x v="0"/>
    <s v="Athletic"/>
    <x v="2"/>
    <s v="Under Armour"/>
    <s v="Dial"/>
    <x v="20"/>
    <s v="L6 L Eyestay 20mm Dial J"/>
    <x v="3"/>
    <n v="200"/>
    <n v="154"/>
    <n v="0.77"/>
    <x v="209"/>
  </r>
  <r>
    <x v="0"/>
    <s v="Athletic"/>
    <x v="2"/>
    <s v="Under Armour"/>
    <s v="Dial"/>
    <x v="20"/>
    <s v="L6 L Eyestay 20mm Dial J"/>
    <x v="0"/>
    <n v="1310"/>
    <n v="1001"/>
    <n v="0.76412213740458013"/>
    <x v="1593"/>
  </r>
  <r>
    <x v="0"/>
    <s v="Athletic"/>
    <x v="2"/>
    <s v="Under Armour"/>
    <s v="Dial"/>
    <x v="20"/>
    <s v="L6 L Eyestay 20mm Dial J"/>
    <x v="0"/>
    <n v="1210"/>
    <n v="924"/>
    <n v="0.76363636363636367"/>
    <x v="1603"/>
  </r>
  <r>
    <x v="0"/>
    <s v="Athletic"/>
    <x v="2"/>
    <s v="Under Armour"/>
    <s v="Dial"/>
    <x v="20"/>
    <s v="L6 L Eyestay 20mm Dial J"/>
    <x v="0"/>
    <n v="3920"/>
    <n v="3003"/>
    <n v="0.76607142857142863"/>
    <x v="1594"/>
  </r>
  <r>
    <x v="0"/>
    <s v="Athletic"/>
    <x v="2"/>
    <s v="Under Armour"/>
    <s v="Dial"/>
    <x v="20"/>
    <s v="L6 L Eyestay 20mm Dial J"/>
    <x v="4"/>
    <n v="4975"/>
    <n v="5940"/>
    <n v="1.1939698492462312"/>
    <x v="1613"/>
  </r>
  <r>
    <x v="0"/>
    <s v="Athletic"/>
    <x v="2"/>
    <s v="Under Armour"/>
    <s v="Dial"/>
    <x v="20"/>
    <s v="L6 L Eyestay 20mm Dial J"/>
    <x v="4"/>
    <n v="2365"/>
    <n v="2820"/>
    <n v="1.1923890063424947"/>
    <x v="1614"/>
  </r>
  <r>
    <x v="0"/>
    <s v="Athletic"/>
    <x v="2"/>
    <s v="Under Armour"/>
    <s v="Dial"/>
    <x v="20"/>
    <s v="L6 R Eyestay 20mm Dial J"/>
    <x v="0"/>
    <n v="3920"/>
    <n v="3003"/>
    <n v="0.76607142857142863"/>
    <x v="1594"/>
  </r>
  <r>
    <x v="0"/>
    <s v="Athletic"/>
    <x v="2"/>
    <s v="Under Armour"/>
    <s v="Dial"/>
    <x v="20"/>
    <s v="L6 R Eyestay 20mm Dial J"/>
    <x v="4"/>
    <n v="4975"/>
    <n v="5940"/>
    <n v="1.1939698492462312"/>
    <x v="1613"/>
  </r>
  <r>
    <x v="0"/>
    <s v="Athletic"/>
    <x v="2"/>
    <s v="Under Armour"/>
    <s v="Dial"/>
    <x v="20"/>
    <s v="L6 R Eyestay 20mm Dial J"/>
    <x v="4"/>
    <n v="2365"/>
    <n v="2820"/>
    <n v="1.1923890063424947"/>
    <x v="1614"/>
  </r>
  <r>
    <x v="0"/>
    <s v="Athletic"/>
    <x v="2"/>
    <s v="Under Armour"/>
    <s v="Dial"/>
    <x v="20"/>
    <s v="L6 R Eyestay 20mm Dial J"/>
    <x v="2"/>
    <n v="1210"/>
    <n v="924"/>
    <n v="0.76363636363636367"/>
    <x v="1603"/>
  </r>
  <r>
    <x v="0"/>
    <s v="Athletic"/>
    <x v="2"/>
    <s v="Under Armour"/>
    <s v="Dial"/>
    <x v="20"/>
    <s v="L6 R Eyestay 20mm Dial J"/>
    <x v="2"/>
    <n v="1310"/>
    <n v="1001"/>
    <n v="0.76412213740458013"/>
    <x v="1593"/>
  </r>
  <r>
    <x v="0"/>
    <s v="Athletic"/>
    <x v="2"/>
    <s v="Under Armour"/>
    <s v="Dial"/>
    <x v="20"/>
    <s v="L6 R Eyestay 20mm Dial J"/>
    <x v="2"/>
    <n v="5180"/>
    <n v="3965.5"/>
    <n v="0.76554054054054055"/>
    <x v="1615"/>
  </r>
  <r>
    <x v="0"/>
    <s v="Athletic"/>
    <x v="2"/>
    <s v="Under Armour"/>
    <s v="Dial"/>
    <x v="20"/>
    <s v="L6 R Eyestay 20mm Dial J"/>
    <x v="2"/>
    <n v="1760"/>
    <n v="1347.5"/>
    <n v="0.765625"/>
    <x v="1616"/>
  </r>
  <r>
    <x v="0"/>
    <s v="Athletic"/>
    <x v="2"/>
    <s v="Under Armour"/>
    <s v="Dial"/>
    <x v="20"/>
    <s v="L6 R Eyestay 20mm Dial J"/>
    <x v="4"/>
    <n v="4325"/>
    <n v="5246"/>
    <n v="1.2129479768786127"/>
    <x v="1617"/>
  </r>
  <r>
    <x v="0"/>
    <s v="Cycling"/>
    <x v="3"/>
    <s v="45NRTH"/>
    <s v="Dial"/>
    <x v="15"/>
    <s v="IP1-S L Eyestay 20mm Dial A + Pawl Caps"/>
    <x v="4"/>
    <n v="5055"/>
    <n v="15024.75"/>
    <n v="2.9722551928783383"/>
    <x v="1618"/>
  </r>
  <r>
    <x v="0"/>
    <s v="Cycling"/>
    <x v="3"/>
    <s v="45NRTH"/>
    <s v="Dial"/>
    <x v="15"/>
    <s v="IP1-S L Eyestay 20mm Dial A + Pawl Caps"/>
    <x v="2"/>
    <n v="4275"/>
    <n v="12707.5"/>
    <n v="2.9725146198830408"/>
    <x v="1619"/>
  </r>
  <r>
    <x v="0"/>
    <s v="Cycling"/>
    <x v="3"/>
    <s v="45NRTH"/>
    <s v="Dial"/>
    <x v="15"/>
    <s v="IP1-S L Eyestay 20mm Dial A + Pawl Caps"/>
    <x v="3"/>
    <n v="2010"/>
    <n v="5980"/>
    <n v="2.9751243781094527"/>
    <x v="1620"/>
  </r>
  <r>
    <x v="0"/>
    <s v="Cycling"/>
    <x v="3"/>
    <s v="45NRTH"/>
    <s v="Dial"/>
    <x v="15"/>
    <s v="IP1-S L Eyestay 20mm Dial A + Pawl Caps"/>
    <x v="0"/>
    <n v="3015"/>
    <n v="8970"/>
    <n v="2.9751243781094527"/>
    <x v="1620"/>
  </r>
  <r>
    <x v="0"/>
    <s v="Cycling"/>
    <x v="3"/>
    <s v="45NRTH"/>
    <s v="Dial"/>
    <x v="15"/>
    <s v="IP1-S R Eyestay 20mm Dial A + Pawl Caps"/>
    <x v="4"/>
    <n v="5055"/>
    <n v="15024.75"/>
    <n v="2.9722551928783383"/>
    <x v="1618"/>
  </r>
  <r>
    <x v="0"/>
    <s v="Cycling"/>
    <x v="3"/>
    <s v="45NRTH"/>
    <s v="Dial"/>
    <x v="15"/>
    <s v="IP1-S R Eyestay 20mm Dial A + Pawl Caps"/>
    <x v="2"/>
    <n v="4275"/>
    <n v="12707.5"/>
    <n v="2.9725146198830408"/>
    <x v="1619"/>
  </r>
  <r>
    <x v="0"/>
    <s v="Cycling"/>
    <x v="3"/>
    <s v="45NRTH"/>
    <s v="Dial"/>
    <x v="41"/>
    <s v="M4 L Housing 25mm Dial A"/>
    <x v="1"/>
    <n v="2010"/>
    <n v="4000"/>
    <n v="1.9900497512437811"/>
    <x v="1621"/>
  </r>
  <r>
    <x v="0"/>
    <s v="Cycling"/>
    <x v="3"/>
    <s v="45NRTH"/>
    <s v="Dial"/>
    <x v="41"/>
    <s v="M4 R Housing 25mm Dial A"/>
    <x v="3"/>
    <n v="50"/>
    <n v="100"/>
    <n v="2"/>
    <x v="149"/>
  </r>
  <r>
    <x v="0"/>
    <s v="Cycling"/>
    <x v="3"/>
    <s v="45NRTH"/>
    <s v="Dial"/>
    <x v="41"/>
    <s v="M4 R Housing 25mm Dial A"/>
    <x v="0"/>
    <n v="2915"/>
    <n v="5800"/>
    <n v="1.9897084048027445"/>
    <x v="1622"/>
  </r>
  <r>
    <x v="0"/>
    <s v="Cycling"/>
    <x v="3"/>
    <s v="45NRTH"/>
    <s v="Dial"/>
    <x v="41"/>
    <s v="M4 R Housing 25mm Dial A"/>
    <x v="1"/>
    <n v="2010"/>
    <n v="4000"/>
    <n v="1.9900497512437811"/>
    <x v="1621"/>
  </r>
  <r>
    <x v="0"/>
    <s v="Cycling"/>
    <x v="3"/>
    <s v="45NRTH"/>
    <s v="Dial"/>
    <x v="6"/>
    <s v="M4 L Housing 25mm Dial C Lace Lock 1"/>
    <x v="1"/>
    <n v="1535"/>
    <n v="3995.5"/>
    <n v="2.6029315960912052"/>
    <x v="1623"/>
  </r>
  <r>
    <x v="0"/>
    <s v="Cycling"/>
    <x v="3"/>
    <s v="45NRTH"/>
    <s v="Dial"/>
    <x v="6"/>
    <s v="M4 L Housing 25mm Dial C Lace Lock 1"/>
    <x v="1"/>
    <n v="4050"/>
    <n v="10545.5"/>
    <n v="2.603827160493827"/>
    <x v="1624"/>
  </r>
  <r>
    <x v="0"/>
    <s v="Cycling"/>
    <x v="3"/>
    <s v="45NRTH"/>
    <s v="Dial"/>
    <x v="6"/>
    <s v="M4 R Housing 25mm Dial C Lace Lock 1"/>
    <x v="1"/>
    <n v="1535"/>
    <n v="3995.5"/>
    <n v="2.6029315960912052"/>
    <x v="1623"/>
  </r>
  <r>
    <x v="0"/>
    <s v="Cycling"/>
    <x v="3"/>
    <s v="45NRTH"/>
    <s v="Dial"/>
    <x v="6"/>
    <s v="M4 R Housing 25mm Dial C Lace Lock 1"/>
    <x v="1"/>
    <n v="4050"/>
    <n v="10545.5"/>
    <n v="2.603827160493827"/>
    <x v="1624"/>
  </r>
  <r>
    <x v="0"/>
    <s v="Cycling"/>
    <x v="3"/>
    <s v="FOX Racing"/>
    <s v="Dial"/>
    <x v="10"/>
    <s v="Li2 L Eyestay Dial A"/>
    <x v="1"/>
    <n v="250"/>
    <n v="747.5"/>
    <n v="2.99"/>
    <x v="297"/>
  </r>
  <r>
    <x v="0"/>
    <s v="Cycling"/>
    <x v="3"/>
    <s v="FOX Racing"/>
    <s v="Dial"/>
    <x v="10"/>
    <s v="Li2 R Eyestay Dial A"/>
    <x v="1"/>
    <n v="5980"/>
    <n v="17790.5"/>
    <n v="2.9750000000000001"/>
    <x v="1625"/>
  </r>
  <r>
    <x v="0"/>
    <s v="Cycling"/>
    <x v="3"/>
    <s v="FOX Racing"/>
    <s v="Dial"/>
    <x v="10"/>
    <s v="Li2 R Eyestay Dial A"/>
    <x v="1"/>
    <n v="1960"/>
    <n v="5830.5"/>
    <n v="2.9747448979591837"/>
    <x v="1626"/>
  </r>
  <r>
    <x v="0"/>
    <s v="Cycling"/>
    <x v="3"/>
    <s v="FOX Racing"/>
    <s v="Dial"/>
    <x v="10"/>
    <s v="Li2 R Eyestay Dial A"/>
    <x v="1"/>
    <n v="425"/>
    <n v="1270.75"/>
    <n v="2.99"/>
    <x v="297"/>
  </r>
  <r>
    <x v="0"/>
    <s v="Cycling"/>
    <x v="3"/>
    <s v="FOX Racing"/>
    <s v="Dial"/>
    <x v="10"/>
    <s v="Li2 R Eyestay Dial A"/>
    <x v="1"/>
    <n v="3595"/>
    <n v="10689.25"/>
    <n v="2.97336578581363"/>
    <x v="1627"/>
  </r>
  <r>
    <x v="0"/>
    <s v="Cycling"/>
    <x v="3"/>
    <s v="FOX Racing"/>
    <s v="Dial"/>
    <x v="10"/>
    <s v="Li2 R Eyestay Dial A"/>
    <x v="1"/>
    <n v="1560"/>
    <n v="4634.5"/>
    <n v="2.9708333333333332"/>
    <x v="1628"/>
  </r>
  <r>
    <x v="0"/>
    <s v="Cycling"/>
    <x v="3"/>
    <s v="FOX Racing"/>
    <s v="Dial"/>
    <x v="10"/>
    <s v="Li2 R Eyestay Dial A"/>
    <x v="1"/>
    <n v="300"/>
    <n v="897"/>
    <n v="2.99"/>
    <x v="297"/>
  </r>
  <r>
    <x v="0"/>
    <s v="Cycling"/>
    <x v="3"/>
    <s v="FOX Racing"/>
    <s v="Dial"/>
    <x v="10"/>
    <s v="Li2 R Eyestay Dial A"/>
    <x v="1"/>
    <n v="4200"/>
    <n v="12483.25"/>
    <n v="2.972202380952381"/>
    <x v="1629"/>
  </r>
  <r>
    <x v="0"/>
    <s v="Cycling"/>
    <x v="3"/>
    <s v="FOX Racing"/>
    <s v="Dial"/>
    <x v="10"/>
    <s v="Li2 R Eyestay Dial A"/>
    <x v="1"/>
    <n v="1160"/>
    <n v="3438.5"/>
    <n v="2.9642241379310343"/>
    <x v="1630"/>
  </r>
  <r>
    <x v="0"/>
    <s v="Cycling"/>
    <x v="3"/>
    <s v="FOX Racing"/>
    <s v="Dial"/>
    <x v="10"/>
    <s v="Li2 R Eyestay Dial A"/>
    <x v="1"/>
    <n v="175"/>
    <n v="523.25"/>
    <n v="2.99"/>
    <x v="297"/>
  </r>
  <r>
    <x v="0"/>
    <s v="Cycling"/>
    <x v="3"/>
    <s v="FOX Racing"/>
    <s v="Dial"/>
    <x v="10"/>
    <s v="Li2 R Eyestay Dial A"/>
    <x v="1"/>
    <n v="8595"/>
    <n v="25564.5"/>
    <n v="2.9743455497382199"/>
    <x v="1631"/>
  </r>
  <r>
    <x v="0"/>
    <s v="Cycling"/>
    <x v="3"/>
    <s v="FOX Racing"/>
    <s v="Dial"/>
    <x v="10"/>
    <s v="Li2 R Eyestay Dial A"/>
    <x v="1"/>
    <n v="5555"/>
    <n v="16519.75"/>
    <n v="2.9738523852385237"/>
    <x v="1632"/>
  </r>
  <r>
    <x v="0"/>
    <s v="Cycling"/>
    <x v="3"/>
    <s v="FOX Racing"/>
    <s v="Dial"/>
    <x v="10"/>
    <s v="Li2 R Eyestay Dial A"/>
    <x v="1"/>
    <n v="1110"/>
    <n v="3289"/>
    <n v="2.9630630630630632"/>
    <x v="1633"/>
  </r>
  <r>
    <x v="0"/>
    <s v="Cycling"/>
    <x v="3"/>
    <s v="FOX Racing"/>
    <s v="Dial"/>
    <x v="10"/>
    <s v="Li2 R Eyestay Dial A"/>
    <x v="1"/>
    <n v="2465"/>
    <n v="7325.5"/>
    <n v="2.9718052738336715"/>
    <x v="1634"/>
  </r>
  <r>
    <x v="0"/>
    <s v="Cycling"/>
    <x v="3"/>
    <s v="Giro"/>
    <s v="Dial"/>
    <x v="15"/>
    <s v="IP1 L Eyestay 20mm Dial B + Pawl Caps"/>
    <x v="2"/>
    <n v="1460"/>
    <n v="4364.5"/>
    <n v="2.9893835616438356"/>
    <x v="1635"/>
  </r>
  <r>
    <x v="0"/>
    <s v="Cycling"/>
    <x v="3"/>
    <s v="Giro"/>
    <s v="Dial"/>
    <x v="15"/>
    <s v="IP1 L Eyestay 20mm Dial B + Pawl Caps"/>
    <x v="3"/>
    <n v="600"/>
    <n v="1794"/>
    <n v="2.99"/>
    <x v="297"/>
  </r>
  <r>
    <x v="0"/>
    <s v="Cycling"/>
    <x v="3"/>
    <s v="Giro"/>
    <s v="Dial"/>
    <x v="15"/>
    <s v="IP1 L Eyestay 20mm Dial B + Pawl Caps"/>
    <x v="3"/>
    <n v="300"/>
    <n v="897"/>
    <n v="2.99"/>
    <x v="297"/>
  </r>
  <r>
    <x v="0"/>
    <s v="Cycling"/>
    <x v="3"/>
    <s v="Giro"/>
    <s v="Dial"/>
    <x v="15"/>
    <s v="IP1 L Eyestay 20mm Dial B + Pawl Caps"/>
    <x v="3"/>
    <n v="550"/>
    <n v="1644.5"/>
    <n v="2.99"/>
    <x v="297"/>
  </r>
  <r>
    <x v="0"/>
    <s v="Cycling"/>
    <x v="3"/>
    <s v="Giro"/>
    <s v="Dial"/>
    <x v="15"/>
    <s v="IP1 L Eyestay 20mm Dial B + Pawl Caps"/>
    <x v="3"/>
    <n v="1100"/>
    <n v="3289"/>
    <n v="2.99"/>
    <x v="297"/>
  </r>
  <r>
    <x v="0"/>
    <s v="Cycling"/>
    <x v="3"/>
    <s v="Giro"/>
    <s v="Dial"/>
    <x v="15"/>
    <s v="IP1 L Eyestay 20mm Dial B + Pawl Caps"/>
    <x v="0"/>
    <n v="950"/>
    <n v="2840.5"/>
    <n v="2.99"/>
    <x v="297"/>
  </r>
  <r>
    <x v="0"/>
    <s v="Cycling"/>
    <x v="3"/>
    <s v="Giro"/>
    <s v="Dial"/>
    <x v="15"/>
    <s v="IP1 L Eyestay 20mm Dial B + Pawl Caps"/>
    <x v="0"/>
    <n v="1610"/>
    <n v="4784"/>
    <n v="2.9714285714285715"/>
    <x v="1636"/>
  </r>
  <r>
    <x v="0"/>
    <s v="Cycling"/>
    <x v="3"/>
    <s v="Giro"/>
    <s v="Dial"/>
    <x v="15"/>
    <s v="IP1 L Eyestay 20mm Dial B + Pawl Caps"/>
    <x v="0"/>
    <n v="600"/>
    <n v="1794"/>
    <n v="2.99"/>
    <x v="297"/>
  </r>
  <r>
    <x v="0"/>
    <s v="Cycling"/>
    <x v="3"/>
    <s v="Giro"/>
    <s v="Dial"/>
    <x v="15"/>
    <s v="IP1 L Eyestay 20mm Dial B + Pawl Caps"/>
    <x v="0"/>
    <n v="950"/>
    <n v="2840.5"/>
    <n v="2.99"/>
    <x v="297"/>
  </r>
  <r>
    <x v="0"/>
    <s v="Cycling"/>
    <x v="3"/>
    <s v="Giro"/>
    <s v="Dial"/>
    <x v="15"/>
    <s v="IP1 L Eyestay 20mm Dial B + Pawl Caps"/>
    <x v="0"/>
    <n v="100"/>
    <n v="299"/>
    <n v="2.99"/>
    <x v="297"/>
  </r>
  <r>
    <x v="0"/>
    <s v="Cycling"/>
    <x v="3"/>
    <s v="Giro"/>
    <s v="Dial"/>
    <x v="15"/>
    <s v="IP1 L Eyestay 20mm Dial B + Pawl Caps"/>
    <x v="0"/>
    <n v="1610"/>
    <n v="4784"/>
    <n v="2.9714285714285715"/>
    <x v="1636"/>
  </r>
  <r>
    <x v="0"/>
    <s v="Cycling"/>
    <x v="3"/>
    <s v="Giro"/>
    <s v="Dial"/>
    <x v="15"/>
    <s v="IP1 L Eyestay 20mm Dial B + Pawl Caps"/>
    <x v="1"/>
    <n v="150"/>
    <n v="448.5"/>
    <n v="2.99"/>
    <x v="297"/>
  </r>
  <r>
    <x v="0"/>
    <s v="Cycling"/>
    <x v="3"/>
    <s v="Giro"/>
    <s v="Dial"/>
    <x v="15"/>
    <s v="IP1 L Eyestay 20mm Dial B + Pawl Caps"/>
    <x v="1"/>
    <n v="4275"/>
    <n v="12707.5"/>
    <n v="2.9725146198830408"/>
    <x v="1619"/>
  </r>
  <r>
    <x v="0"/>
    <s v="Cycling"/>
    <x v="3"/>
    <s v="Giro"/>
    <s v="Dial"/>
    <x v="15"/>
    <s v="IP1 L Eyestay 20mm Dial B + Pawl Caps"/>
    <x v="1"/>
    <n v="950"/>
    <n v="2840.5"/>
    <n v="2.99"/>
    <x v="297"/>
  </r>
  <r>
    <x v="0"/>
    <s v="Cycling"/>
    <x v="3"/>
    <s v="Giro"/>
    <s v="Dial"/>
    <x v="15"/>
    <s v="IP1 L Eyestay 20mm13-0630 TN/426 C"/>
    <x v="5"/>
    <n v="500"/>
    <n v="1505"/>
    <n v="3.01"/>
    <x v="306"/>
  </r>
  <r>
    <x v="0"/>
    <s v="Cycling"/>
    <x v="3"/>
    <s v="Giro"/>
    <s v="Dial"/>
    <x v="15"/>
    <s v="IP1 L Eyestay 20mm13-0630 TN/426 C"/>
    <x v="5"/>
    <n v="500"/>
    <n v="1505"/>
    <n v="3.01"/>
    <x v="306"/>
  </r>
  <r>
    <x v="0"/>
    <s v="Cycling"/>
    <x v="3"/>
    <s v="Giro"/>
    <s v="Dial"/>
    <x v="15"/>
    <s v="IP1 L Eyestay 20mm13-0630 TN/426 C"/>
    <x v="5"/>
    <n v="500"/>
    <n v="1505"/>
    <n v="3.01"/>
    <x v="306"/>
  </r>
  <r>
    <x v="0"/>
    <s v="Cycling"/>
    <x v="3"/>
    <s v="Giro"/>
    <s v="Dial"/>
    <x v="15"/>
    <s v="IP1 L Eyestay 20mmDial B PC Q610-2-3/426 C"/>
    <x v="5"/>
    <n v="675"/>
    <n v="2031.75"/>
    <n v="3.01"/>
    <x v="306"/>
  </r>
  <r>
    <x v="0"/>
    <s v="Cycling"/>
    <x v="3"/>
    <s v="Giro"/>
    <s v="Dial"/>
    <x v="15"/>
    <s v="IP1 L Eyestay 20mmDial B PC Q610-2-3/426 C"/>
    <x v="5"/>
    <n v="1100"/>
    <n v="3311"/>
    <n v="3.01"/>
    <x v="306"/>
  </r>
  <r>
    <x v="0"/>
    <s v="Cycling"/>
    <x v="3"/>
    <s v="Giro"/>
    <s v="Dial"/>
    <x v="15"/>
    <s v="IP1 L Eyestay 20mmDial B PC Q610-2-3/426 C"/>
    <x v="5"/>
    <n v="675"/>
    <n v="2031.75"/>
    <n v="3.01"/>
    <x v="306"/>
  </r>
  <r>
    <x v="0"/>
    <s v="Cycling"/>
    <x v="3"/>
    <s v="Giro"/>
    <s v="Dial"/>
    <x v="15"/>
    <s v="IP1 L Eyestay 20mmDial B PC Q610-2-3/426 C"/>
    <x v="5"/>
    <n v="1805"/>
    <n v="5418"/>
    <n v="3.0016620498614959"/>
    <x v="1637"/>
  </r>
  <r>
    <x v="0"/>
    <s v="Cycling"/>
    <x v="3"/>
    <s v="Giro"/>
    <s v="Dial"/>
    <x v="15"/>
    <s v="IP1 L Eyestay 20mmDial B PC Q610-2-3/426 C"/>
    <x v="5"/>
    <n v="950"/>
    <n v="2859.5"/>
    <n v="3.01"/>
    <x v="306"/>
  </r>
  <r>
    <x v="0"/>
    <s v="Cycling"/>
    <x v="3"/>
    <s v="Giro"/>
    <s v="Dial"/>
    <x v="15"/>
    <s v="IP1 L Eyestay 20mmDial B PC Q610-2-3/426 C"/>
    <x v="5"/>
    <n v="1300"/>
    <n v="3913"/>
    <n v="3.01"/>
    <x v="306"/>
  </r>
  <r>
    <x v="0"/>
    <s v="Cycling"/>
    <x v="3"/>
    <s v="Giro"/>
    <s v="Dial"/>
    <x v="15"/>
    <s v="IP1 L Eyestay 20mmDial B-w/PC-Black/426 C"/>
    <x v="5"/>
    <n v="300"/>
    <n v="897"/>
    <n v="2.99"/>
    <x v="297"/>
  </r>
  <r>
    <x v="0"/>
    <s v="Cycling"/>
    <x v="3"/>
    <s v="Giro"/>
    <s v="Dial"/>
    <x v="15"/>
    <s v="IP1 L Eyestay 20mmDial B-w/PC-Black/426 C"/>
    <x v="5"/>
    <n v="500"/>
    <n v="1495"/>
    <n v="2.99"/>
    <x v="297"/>
  </r>
  <r>
    <x v="0"/>
    <s v="Cycling"/>
    <x v="3"/>
    <s v="Giro"/>
    <s v="Dial"/>
    <x v="15"/>
    <s v="IP1 L Eyestay 20mmDial B-w/PC-Black/426 C"/>
    <x v="5"/>
    <n v="600"/>
    <n v="1794"/>
    <n v="2.99"/>
    <x v="297"/>
  </r>
  <r>
    <x v="0"/>
    <s v="Cycling"/>
    <x v="3"/>
    <s v="Giro"/>
    <s v="Dial"/>
    <x v="15"/>
    <s v="IP1 L Eyestay 20mmDial B-w/PC-Black/426 C"/>
    <x v="5"/>
    <n v="1000"/>
    <n v="2990"/>
    <n v="2.99"/>
    <x v="297"/>
  </r>
  <r>
    <x v="0"/>
    <s v="Cycling"/>
    <x v="3"/>
    <s v="Giro"/>
    <s v="Dial"/>
    <x v="15"/>
    <s v="IP1 L Eyestay 20mmDial B-w/PC-Black/426 C"/>
    <x v="5"/>
    <n v="850"/>
    <n v="2541.5"/>
    <n v="2.99"/>
    <x v="297"/>
  </r>
  <r>
    <x v="0"/>
    <s v="Cycling"/>
    <x v="3"/>
    <s v="Giro"/>
    <s v="Dial"/>
    <x v="15"/>
    <s v="IP1 L Eyestay 20mmDial B-w/PC-Black/426 C"/>
    <x v="5"/>
    <n v="750"/>
    <n v="2242.5"/>
    <n v="2.99"/>
    <x v="297"/>
  </r>
  <r>
    <x v="0"/>
    <s v="Cycling"/>
    <x v="3"/>
    <s v="Giro"/>
    <s v="Dial"/>
    <x v="15"/>
    <s v="IP1 L Eyestay 20mmVermillion/Black C"/>
    <x v="5"/>
    <n v="500"/>
    <n v="1505"/>
    <n v="3.01"/>
    <x v="306"/>
  </r>
  <r>
    <x v="0"/>
    <s v="Cycling"/>
    <x v="3"/>
    <s v="Giro"/>
    <s v="Dial"/>
    <x v="15"/>
    <s v="IP1 L Eyestay 20mmVermillion/Black C"/>
    <x v="5"/>
    <n v="500"/>
    <n v="1505"/>
    <n v="3.01"/>
    <x v="306"/>
  </r>
  <r>
    <x v="0"/>
    <s v="Cycling"/>
    <x v="3"/>
    <s v="Giro"/>
    <s v="Dial"/>
    <x v="15"/>
    <s v="IP1 R Eyestay 20mm Dial B + Pawl Caps"/>
    <x v="2"/>
    <n v="1460"/>
    <n v="4364.5"/>
    <n v="2.9893835616438356"/>
    <x v="1635"/>
  </r>
  <r>
    <x v="0"/>
    <s v="Cycling"/>
    <x v="3"/>
    <s v="Giro"/>
    <s v="Dial"/>
    <x v="15"/>
    <s v="IP1 R Eyestay 20mm Dial B + Pawl Caps"/>
    <x v="2"/>
    <n v="2010"/>
    <n v="6020"/>
    <n v="2.9950248756218905"/>
    <x v="1638"/>
  </r>
  <r>
    <x v="0"/>
    <s v="Cycling"/>
    <x v="3"/>
    <s v="Giro"/>
    <s v="Dial"/>
    <x v="15"/>
    <s v="IP1 R Eyestay 20mm Dial B + Pawl Caps"/>
    <x v="2"/>
    <n v="750"/>
    <n v="2257.5"/>
    <n v="3.01"/>
    <x v="306"/>
  </r>
  <r>
    <x v="0"/>
    <s v="Cycling"/>
    <x v="3"/>
    <s v="Giro"/>
    <s v="Dial"/>
    <x v="15"/>
    <s v="IP1 R Eyestay 20mm Dial B + Pawl Caps"/>
    <x v="2"/>
    <n v="750"/>
    <n v="2257.5"/>
    <n v="3.01"/>
    <x v="306"/>
  </r>
  <r>
    <x v="0"/>
    <s v="Cycling"/>
    <x v="3"/>
    <s v="Giro"/>
    <s v="Dial"/>
    <x v="15"/>
    <s v="IP1 R Eyestay 20mm Dial B + Pawl Caps"/>
    <x v="2"/>
    <n v="2065"/>
    <n v="6170.5"/>
    <n v="2.9881355932203388"/>
    <x v="1639"/>
  </r>
  <r>
    <x v="0"/>
    <s v="Cycling"/>
    <x v="3"/>
    <s v="Giro"/>
    <s v="Dial"/>
    <x v="15"/>
    <s v="IP1 R Eyestay 20mm Dial B + Pawl Caps"/>
    <x v="2"/>
    <n v="400"/>
    <n v="1204"/>
    <n v="3.01"/>
    <x v="306"/>
  </r>
  <r>
    <x v="0"/>
    <s v="Cycling"/>
    <x v="3"/>
    <s v="Giro"/>
    <s v="Dial"/>
    <x v="15"/>
    <s v="IP1 R Eyestay 20mm Dial B + Pawl Caps"/>
    <x v="2"/>
    <n v="950"/>
    <n v="2859.5"/>
    <n v="3.01"/>
    <x v="306"/>
  </r>
  <r>
    <x v="0"/>
    <s v="Cycling"/>
    <x v="3"/>
    <s v="Giro"/>
    <s v="Dial"/>
    <x v="15"/>
    <s v="IP1 R Eyestay 20mm Dial B + Pawl Caps"/>
    <x v="2"/>
    <n v="250"/>
    <n v="747.5"/>
    <n v="2.99"/>
    <x v="297"/>
  </r>
  <r>
    <x v="0"/>
    <s v="Cycling"/>
    <x v="3"/>
    <s v="Giro"/>
    <s v="Dial"/>
    <x v="15"/>
    <s v="IP1 R Eyestay 20mm Dial B + Pawl Caps"/>
    <x v="2"/>
    <n v="1210"/>
    <n v="3588"/>
    <n v="2.9652892561983473"/>
    <x v="1640"/>
  </r>
  <r>
    <x v="0"/>
    <s v="Cycling"/>
    <x v="3"/>
    <s v="Giro"/>
    <s v="Dial"/>
    <x v="15"/>
    <s v="IP1 R Eyestay 20mm Dial B + Pawl Caps"/>
    <x v="3"/>
    <n v="600"/>
    <n v="1794"/>
    <n v="2.99"/>
    <x v="297"/>
  </r>
  <r>
    <x v="0"/>
    <s v="Cycling"/>
    <x v="3"/>
    <s v="Giro"/>
    <s v="Dial"/>
    <x v="15"/>
    <s v="IP1 R Eyestay 20mm Dial B + Pawl Caps"/>
    <x v="3"/>
    <n v="600"/>
    <n v="1794"/>
    <n v="2.99"/>
    <x v="297"/>
  </r>
  <r>
    <x v="0"/>
    <s v="Cycling"/>
    <x v="3"/>
    <s v="Giro"/>
    <s v="Dial"/>
    <x v="15"/>
    <s v="IP1 R Eyestay 20mm Dial B + Pawl Caps"/>
    <x v="3"/>
    <n v="300"/>
    <n v="897"/>
    <n v="2.99"/>
    <x v="297"/>
  </r>
  <r>
    <x v="0"/>
    <s v="Cycling"/>
    <x v="3"/>
    <s v="Giro"/>
    <s v="Dial"/>
    <x v="15"/>
    <s v="IP1 R Eyestay 20mm Dial B + Pawl Caps"/>
    <x v="3"/>
    <n v="550"/>
    <n v="1644.5"/>
    <n v="2.99"/>
    <x v="297"/>
  </r>
  <r>
    <x v="0"/>
    <s v="Cycling"/>
    <x v="3"/>
    <s v="Giro"/>
    <s v="Dial"/>
    <x v="15"/>
    <s v="IP1 R Eyestay 20mm Dial B + Pawl Caps"/>
    <x v="3"/>
    <n v="1100"/>
    <n v="3289"/>
    <n v="2.99"/>
    <x v="297"/>
  </r>
  <r>
    <x v="0"/>
    <s v="Cycling"/>
    <x v="3"/>
    <s v="Giro"/>
    <s v="Dial"/>
    <x v="15"/>
    <s v="IP1 R Eyestay 20mm Dial B + Pawl Caps"/>
    <x v="0"/>
    <n v="950"/>
    <n v="2840.5"/>
    <n v="2.99"/>
    <x v="297"/>
  </r>
  <r>
    <x v="0"/>
    <s v="Cycling"/>
    <x v="3"/>
    <s v="Giro"/>
    <s v="Dial"/>
    <x v="15"/>
    <s v="IP1 R Eyestay 20mm Dial B + Pawl Caps"/>
    <x v="0"/>
    <n v="1610"/>
    <n v="4784"/>
    <n v="2.9714285714285715"/>
    <x v="1636"/>
  </r>
  <r>
    <x v="0"/>
    <s v="Cycling"/>
    <x v="3"/>
    <s v="Giro"/>
    <s v="Dial"/>
    <x v="15"/>
    <s v="IP1 R Eyestay 20mm Dial B + Pawl Caps"/>
    <x v="0"/>
    <n v="600"/>
    <n v="1794"/>
    <n v="2.99"/>
    <x v="297"/>
  </r>
  <r>
    <x v="0"/>
    <s v="Cycling"/>
    <x v="3"/>
    <s v="Giro"/>
    <s v="Dial"/>
    <x v="15"/>
    <s v="IP1 R Eyestay 20mm Dial B + Pawl Caps"/>
    <x v="0"/>
    <n v="950"/>
    <n v="2840.5"/>
    <n v="2.99"/>
    <x v="297"/>
  </r>
  <r>
    <x v="0"/>
    <s v="Cycling"/>
    <x v="3"/>
    <s v="Giro"/>
    <s v="Dial"/>
    <x v="15"/>
    <s v="IP1 R Eyestay 20mm Dial B + Pawl Caps"/>
    <x v="0"/>
    <n v="200"/>
    <n v="598"/>
    <n v="2.99"/>
    <x v="297"/>
  </r>
  <r>
    <x v="0"/>
    <s v="Cycling"/>
    <x v="3"/>
    <s v="Giro"/>
    <s v="Dial"/>
    <x v="15"/>
    <s v="IP1 R Eyestay 20mm Dial B + Pawl Caps"/>
    <x v="0"/>
    <n v="1610"/>
    <n v="4784"/>
    <n v="2.9714285714285715"/>
    <x v="1636"/>
  </r>
  <r>
    <x v="0"/>
    <s v="Cycling"/>
    <x v="3"/>
    <s v="Giro"/>
    <s v="Dial"/>
    <x v="15"/>
    <s v="IP1 R Eyestay 20mm Dial B + Pawl Caps"/>
    <x v="1"/>
    <n v="50"/>
    <n v="149.5"/>
    <n v="2.99"/>
    <x v="297"/>
  </r>
  <r>
    <x v="0"/>
    <s v="Cycling"/>
    <x v="3"/>
    <s v="Giro"/>
    <s v="Dial"/>
    <x v="15"/>
    <s v="IP1 R Eyestay 20mm Dial B + Pawl Caps"/>
    <x v="1"/>
    <n v="4275"/>
    <n v="12707.5"/>
    <n v="2.9725146198830408"/>
    <x v="1619"/>
  </r>
  <r>
    <x v="0"/>
    <s v="Cycling"/>
    <x v="3"/>
    <s v="Giro"/>
    <s v="Dial"/>
    <x v="15"/>
    <s v="IP1 R Eyestay 20mm Dial B + Pawl Caps"/>
    <x v="1"/>
    <n v="900"/>
    <n v="2691"/>
    <n v="2.99"/>
    <x v="297"/>
  </r>
  <r>
    <x v="0"/>
    <s v="Cycling"/>
    <x v="3"/>
    <s v="Giro"/>
    <s v="Dial"/>
    <x v="15"/>
    <s v="IP1 R Eyestay 20mm Dial B + Pawl Caps"/>
    <x v="1"/>
    <n v="100"/>
    <n v="299"/>
    <n v="2.99"/>
    <x v="297"/>
  </r>
  <r>
    <x v="0"/>
    <s v="Cycling"/>
    <x v="3"/>
    <s v="Giro"/>
    <s v="Dial"/>
    <x v="15"/>
    <s v="IP1 R Eyestay 20mm13-0630 TN/426 C"/>
    <x v="5"/>
    <n v="500"/>
    <n v="1505"/>
    <n v="3.01"/>
    <x v="306"/>
  </r>
  <r>
    <x v="0"/>
    <s v="Cycling"/>
    <x v="3"/>
    <s v="Giro"/>
    <s v="Dial"/>
    <x v="15"/>
    <s v="IP1 R Eyestay 20mm13-0630 TN/426 C"/>
    <x v="5"/>
    <n v="500"/>
    <n v="1505"/>
    <n v="3.01"/>
    <x v="306"/>
  </r>
  <r>
    <x v="0"/>
    <s v="Cycling"/>
    <x v="3"/>
    <s v="Giro"/>
    <s v="Dial"/>
    <x v="15"/>
    <s v="IP1 R Eyestay 20mm13-0630 TN/426 C"/>
    <x v="5"/>
    <n v="500"/>
    <n v="1505"/>
    <n v="3.01"/>
    <x v="306"/>
  </r>
  <r>
    <x v="0"/>
    <s v="Cycling"/>
    <x v="3"/>
    <s v="Giro"/>
    <s v="Dial"/>
    <x v="15"/>
    <s v="IP1 R Eyestay 20mmDial B PC Q610-2-3/426 C"/>
    <x v="5"/>
    <n v="675"/>
    <n v="2031.75"/>
    <n v="3.01"/>
    <x v="306"/>
  </r>
  <r>
    <x v="0"/>
    <s v="Cycling"/>
    <x v="3"/>
    <s v="Giro"/>
    <s v="Dial"/>
    <x v="15"/>
    <s v="IP1 R Eyestay 20mmDial B PC Q610-2-3/426 C"/>
    <x v="5"/>
    <n v="1100"/>
    <n v="3311"/>
    <n v="3.01"/>
    <x v="306"/>
  </r>
  <r>
    <x v="0"/>
    <s v="Cycling"/>
    <x v="3"/>
    <s v="Giro"/>
    <s v="Dial"/>
    <x v="15"/>
    <s v="IP1 R Eyestay 20mmDial B PC Q610-2-3/426 C"/>
    <x v="5"/>
    <n v="675"/>
    <n v="2031.75"/>
    <n v="3.01"/>
    <x v="306"/>
  </r>
  <r>
    <x v="0"/>
    <s v="Cycling"/>
    <x v="3"/>
    <s v="Giro"/>
    <s v="Dial"/>
    <x v="15"/>
    <s v="IP1 R Eyestay 20mmDial B PC Q610-2-3/426 C"/>
    <x v="5"/>
    <n v="1805"/>
    <n v="5418"/>
    <n v="3.0016620498614959"/>
    <x v="1637"/>
  </r>
  <r>
    <x v="0"/>
    <s v="Cycling"/>
    <x v="3"/>
    <s v="Giro"/>
    <s v="Dial"/>
    <x v="15"/>
    <s v="IP1 R Eyestay 20mmDial B PC Q610-2-3/426 C"/>
    <x v="5"/>
    <n v="950"/>
    <n v="2859.5"/>
    <n v="3.01"/>
    <x v="306"/>
  </r>
  <r>
    <x v="0"/>
    <s v="Cycling"/>
    <x v="3"/>
    <s v="Giro"/>
    <s v="Dial"/>
    <x v="15"/>
    <s v="IP1 R Eyestay 20mmDial B PC Q610-2-3/426 C"/>
    <x v="5"/>
    <n v="1300"/>
    <n v="3913"/>
    <n v="3.01"/>
    <x v="306"/>
  </r>
  <r>
    <x v="0"/>
    <s v="Cycling"/>
    <x v="3"/>
    <s v="Giro"/>
    <s v="Dial"/>
    <x v="15"/>
    <s v="IP1 R Eyestay 20mmDial B-w/PC-Black/426 C"/>
    <x v="5"/>
    <n v="300"/>
    <n v="897"/>
    <n v="2.99"/>
    <x v="297"/>
  </r>
  <r>
    <x v="0"/>
    <s v="Cycling"/>
    <x v="3"/>
    <s v="Giro"/>
    <s v="Dial"/>
    <x v="15"/>
    <s v="IP1 R Eyestay 20mmDial B-w/PC-Black/426 C"/>
    <x v="5"/>
    <n v="500"/>
    <n v="1495"/>
    <n v="2.99"/>
    <x v="297"/>
  </r>
  <r>
    <x v="0"/>
    <s v="Cycling"/>
    <x v="3"/>
    <s v="Giro"/>
    <s v="Dial"/>
    <x v="15"/>
    <s v="IP1 R Eyestay 20mmDial B-w/PC-Black/426 C"/>
    <x v="5"/>
    <n v="600"/>
    <n v="1794"/>
    <n v="2.99"/>
    <x v="297"/>
  </r>
  <r>
    <x v="0"/>
    <s v="Cycling"/>
    <x v="3"/>
    <s v="Giro"/>
    <s v="Dial"/>
    <x v="15"/>
    <s v="IP1 R Eyestay 20mmDial B-w/PC-Black/426 C"/>
    <x v="5"/>
    <n v="1000"/>
    <n v="2990"/>
    <n v="2.99"/>
    <x v="297"/>
  </r>
  <r>
    <x v="0"/>
    <s v="Cycling"/>
    <x v="3"/>
    <s v="Giro"/>
    <s v="Dial"/>
    <x v="15"/>
    <s v="IP1 R Eyestay 20mmDial B-w/PC-Black/426 C"/>
    <x v="5"/>
    <n v="850"/>
    <n v="2541.5"/>
    <n v="2.99"/>
    <x v="297"/>
  </r>
  <r>
    <x v="0"/>
    <s v="Cycling"/>
    <x v="3"/>
    <s v="Giro"/>
    <s v="Dial"/>
    <x v="15"/>
    <s v="IP1 R Eyestay 20mmDial B-w/PC-Black/426 C"/>
    <x v="5"/>
    <n v="750"/>
    <n v="2242.5"/>
    <n v="2.99"/>
    <x v="297"/>
  </r>
  <r>
    <x v="0"/>
    <s v="Cycling"/>
    <x v="3"/>
    <s v="Giro"/>
    <s v="Dial"/>
    <x v="15"/>
    <s v="IP1 R Eyestay 20mmVermillion/Black C"/>
    <x v="5"/>
    <n v="500"/>
    <n v="1505"/>
    <n v="3.01"/>
    <x v="306"/>
  </r>
  <r>
    <x v="0"/>
    <s v="Cycling"/>
    <x v="3"/>
    <s v="Giro"/>
    <s v="Dial"/>
    <x v="15"/>
    <s v="IP1 R Eyestay 20mmVermillion/Black C"/>
    <x v="5"/>
    <n v="500"/>
    <n v="1505"/>
    <n v="3.01"/>
    <x v="306"/>
  </r>
  <r>
    <x v="0"/>
    <s v="Cycling"/>
    <x v="3"/>
    <s v="Giro"/>
    <s v="Dial"/>
    <x v="29"/>
    <s v="DNR L6 L Eyestay 20mm Dial A"/>
    <x v="5"/>
    <n v="1585"/>
    <n v="3890.25"/>
    <n v="2.4544164037854888"/>
    <x v="1474"/>
  </r>
  <r>
    <x v="0"/>
    <s v="Cycling"/>
    <x v="3"/>
    <s v="Giro"/>
    <s v="Dial"/>
    <x v="29"/>
    <s v="DNR L6 L Eyestay 20mm Dial A"/>
    <x v="5"/>
    <n v="325"/>
    <n v="802.75"/>
    <n v="2.4700000000000002"/>
    <x v="1295"/>
  </r>
  <r>
    <x v="0"/>
    <s v="Cycling"/>
    <x v="3"/>
    <s v="Giro"/>
    <s v="Dial"/>
    <x v="29"/>
    <s v="L6 L Eyestay 20mm Dial A"/>
    <x v="4"/>
    <n v="575"/>
    <n v="1420.25"/>
    <n v="2.4700000000000002"/>
    <x v="1295"/>
  </r>
  <r>
    <x v="0"/>
    <s v="Cycling"/>
    <x v="3"/>
    <s v="Giro"/>
    <s v="Dial"/>
    <x v="29"/>
    <s v="L6 L Eyestay 20mm Dial A"/>
    <x v="4"/>
    <n v="325"/>
    <n v="802.75"/>
    <n v="2.4700000000000002"/>
    <x v="1295"/>
  </r>
  <r>
    <x v="0"/>
    <s v="Cycling"/>
    <x v="3"/>
    <s v="Giro"/>
    <s v="Dial"/>
    <x v="29"/>
    <s v="L6 L Eyestay 20mm Dial A"/>
    <x v="4"/>
    <n v="850"/>
    <n v="2099.5"/>
    <n v="2.4700000000000002"/>
    <x v="1295"/>
  </r>
  <r>
    <x v="0"/>
    <s v="Cycling"/>
    <x v="3"/>
    <s v="Giro"/>
    <s v="Dial"/>
    <x v="29"/>
    <s v="L6 R Eyestay 20mm Dial A"/>
    <x v="4"/>
    <n v="575"/>
    <n v="1420.25"/>
    <n v="2.4700000000000002"/>
    <x v="1295"/>
  </r>
  <r>
    <x v="0"/>
    <s v="Cycling"/>
    <x v="3"/>
    <s v="Giro"/>
    <s v="Dial"/>
    <x v="29"/>
    <s v="L6 R Eyestay 20mm Dial A"/>
    <x v="4"/>
    <n v="325"/>
    <n v="802.75"/>
    <n v="2.4700000000000002"/>
    <x v="1295"/>
  </r>
  <r>
    <x v="0"/>
    <s v="Cycling"/>
    <x v="3"/>
    <s v="Giro"/>
    <s v="Dial"/>
    <x v="29"/>
    <s v="L6 R Eyestay 20mm Dial A"/>
    <x v="4"/>
    <n v="850"/>
    <n v="2099.5"/>
    <n v="2.4700000000000002"/>
    <x v="1295"/>
  </r>
  <r>
    <x v="0"/>
    <s v="Cycling"/>
    <x v="3"/>
    <s v="Giro"/>
    <s v="Dial"/>
    <x v="29"/>
    <s v="L6 R Eyestay 20mm Dial AClr/Black C/426 C/MagGray"/>
    <x v="5"/>
    <n v="1585"/>
    <n v="3890.25"/>
    <n v="2.4544164037854888"/>
    <x v="1474"/>
  </r>
  <r>
    <x v="0"/>
    <s v="Cycling"/>
    <x v="3"/>
    <s v="Giro"/>
    <s v="Dial"/>
    <x v="29"/>
    <s v="L6 R Eyestay 20mm Dial AClr/Black C/426 C/MagGray"/>
    <x v="5"/>
    <n v="325"/>
    <n v="802.75"/>
    <n v="2.4700000000000002"/>
    <x v="1295"/>
  </r>
  <r>
    <x v="0"/>
    <s v="Cycling"/>
    <x v="3"/>
    <s v="Giro"/>
    <s v="Dial"/>
    <x v="37"/>
    <s v="DNR L6 L Eyestay 20mm Dial B"/>
    <x v="5"/>
    <n v="1860"/>
    <n v="4569.5"/>
    <n v="2.4567204301075267"/>
    <x v="1641"/>
  </r>
  <r>
    <x v="0"/>
    <s v="Cycling"/>
    <x v="3"/>
    <s v="Giro"/>
    <s v="Dial"/>
    <x v="37"/>
    <s v="DNR L6 L Eyestay 20mm Dial B"/>
    <x v="5"/>
    <n v="350"/>
    <n v="864.5"/>
    <n v="2.4700000000000002"/>
    <x v="1295"/>
  </r>
  <r>
    <x v="0"/>
    <s v="Cycling"/>
    <x v="3"/>
    <s v="Giro"/>
    <s v="Dial"/>
    <x v="37"/>
    <s v="DNR L6 L Eyestay 20mm Dial B"/>
    <x v="5"/>
    <n v="300"/>
    <n v="741"/>
    <n v="2.4700000000000002"/>
    <x v="1295"/>
  </r>
  <r>
    <x v="0"/>
    <s v="Cycling"/>
    <x v="3"/>
    <s v="Giro"/>
    <s v="Dial"/>
    <x v="37"/>
    <s v="DNR L6 L Eyestay 20mm Dial B"/>
    <x v="5"/>
    <n v="325"/>
    <n v="802.75"/>
    <n v="2.4700000000000002"/>
    <x v="1295"/>
  </r>
  <r>
    <x v="0"/>
    <s v="Cycling"/>
    <x v="3"/>
    <s v="Giro"/>
    <s v="Dial"/>
    <x v="37"/>
    <s v="DNR L6 L Eyestay 20mm Dial B"/>
    <x v="5"/>
    <n v="300"/>
    <n v="741"/>
    <n v="2.4700000000000002"/>
    <x v="1295"/>
  </r>
  <r>
    <x v="0"/>
    <s v="Cycling"/>
    <x v="3"/>
    <s v="Giro"/>
    <s v="Dial"/>
    <x v="37"/>
    <s v="DNR L6 L Eyestay 20mm Dial B"/>
    <x v="5"/>
    <n v="1200"/>
    <n v="2964"/>
    <n v="2.4700000000000002"/>
    <x v="1295"/>
  </r>
  <r>
    <x v="0"/>
    <s v="Cycling"/>
    <x v="3"/>
    <s v="Giro"/>
    <s v="Dial"/>
    <x v="37"/>
    <s v="DNR L6 L Eyestay 20mm Dial B"/>
    <x v="4"/>
    <n v="600"/>
    <n v="1482"/>
    <n v="2.4700000000000002"/>
    <x v="1295"/>
  </r>
  <r>
    <x v="0"/>
    <s v="Cycling"/>
    <x v="3"/>
    <s v="Giro"/>
    <s v="Dial"/>
    <x v="37"/>
    <s v="DNR L6 L Eyestay 20mm Dial B"/>
    <x v="4"/>
    <n v="75"/>
    <n v="185.25"/>
    <n v="2.4700000000000002"/>
    <x v="1295"/>
  </r>
  <r>
    <x v="0"/>
    <s v="Cycling"/>
    <x v="3"/>
    <s v="Giro"/>
    <s v="Dial"/>
    <x v="37"/>
    <s v="DNR L6 R Eyestay 20mm Dial B"/>
    <x v="5"/>
    <n v="1860"/>
    <n v="4569.5"/>
    <n v="2.4567204301075267"/>
    <x v="1641"/>
  </r>
  <r>
    <x v="0"/>
    <s v="Cycling"/>
    <x v="3"/>
    <s v="Giro"/>
    <s v="Dial"/>
    <x v="37"/>
    <s v="DNR L6 R Eyestay 20mm Dial B"/>
    <x v="5"/>
    <n v="350"/>
    <n v="864.5"/>
    <n v="2.4700000000000002"/>
    <x v="1295"/>
  </r>
  <r>
    <x v="0"/>
    <s v="Cycling"/>
    <x v="3"/>
    <s v="Giro"/>
    <s v="Dial"/>
    <x v="30"/>
    <s v="L6 L Eyestay 20mm Dial C"/>
    <x v="3"/>
    <n v="950"/>
    <n v="2109"/>
    <n v="2.2200000000000002"/>
    <x v="1642"/>
  </r>
  <r>
    <x v="0"/>
    <s v="Cycling"/>
    <x v="3"/>
    <s v="Giro"/>
    <s v="Dial"/>
    <x v="30"/>
    <s v="L6 L Eyestay 20mm Dial C"/>
    <x v="3"/>
    <n v="5330"/>
    <n v="11766"/>
    <n v="2.2075046904315196"/>
    <x v="1643"/>
  </r>
  <r>
    <x v="0"/>
    <s v="Cycling"/>
    <x v="3"/>
    <s v="Giro"/>
    <s v="Dial"/>
    <x v="30"/>
    <s v="L6 L Eyestay 20mm Dial C"/>
    <x v="3"/>
    <n v="3270"/>
    <n v="7215"/>
    <n v="2.2064220183486238"/>
    <x v="1644"/>
  </r>
  <r>
    <x v="0"/>
    <s v="Cycling"/>
    <x v="3"/>
    <s v="Giro"/>
    <s v="Dial"/>
    <x v="30"/>
    <s v="L6 L Eyestay 20mm Dial C"/>
    <x v="3"/>
    <n v="4075"/>
    <n v="8991"/>
    <n v="2.2063803680981593"/>
    <x v="1645"/>
  </r>
  <r>
    <x v="0"/>
    <s v="Cycling"/>
    <x v="3"/>
    <s v="Giro"/>
    <s v="Dial"/>
    <x v="30"/>
    <s v="L6 L Eyestay 20mm Dial C"/>
    <x v="3"/>
    <n v="3720"/>
    <n v="8214"/>
    <n v="2.2080645161290322"/>
    <x v="1646"/>
  </r>
  <r>
    <x v="0"/>
    <s v="Cycling"/>
    <x v="3"/>
    <s v="Giro"/>
    <s v="Dial"/>
    <x v="30"/>
    <s v="L6 L Eyestay 20mm Dial C"/>
    <x v="3"/>
    <n v="14780"/>
    <n v="32634"/>
    <n v="2.2079837618403246"/>
    <x v="1647"/>
  </r>
  <r>
    <x v="0"/>
    <s v="Cycling"/>
    <x v="3"/>
    <s v="Giro"/>
    <s v="Dial"/>
    <x v="30"/>
    <s v="L6 L Eyestay 20mm Dial C"/>
    <x v="0"/>
    <n v="2165"/>
    <n v="4773"/>
    <n v="2.2046189376443417"/>
    <x v="1648"/>
  </r>
  <r>
    <x v="0"/>
    <s v="Cycling"/>
    <x v="3"/>
    <s v="Giro"/>
    <s v="Dial"/>
    <x v="30"/>
    <s v="L6 L Eyestay 20mm Dial C"/>
    <x v="0"/>
    <n v="7140"/>
    <n v="15762"/>
    <n v="2.2075630252100842"/>
    <x v="1649"/>
  </r>
  <r>
    <x v="0"/>
    <s v="Cycling"/>
    <x v="3"/>
    <s v="Giro"/>
    <s v="Dial"/>
    <x v="30"/>
    <s v="L6 L Eyestay 20mm Dial C"/>
    <x v="0"/>
    <n v="8095"/>
    <n v="17871"/>
    <n v="2.207659048795553"/>
    <x v="1650"/>
  </r>
  <r>
    <x v="0"/>
    <s v="Cycling"/>
    <x v="3"/>
    <s v="Giro"/>
    <s v="Dial"/>
    <x v="30"/>
    <s v="L6 L Eyestay 20mm Dial C"/>
    <x v="0"/>
    <n v="100"/>
    <n v="222"/>
    <n v="2.2200000000000002"/>
    <x v="1642"/>
  </r>
  <r>
    <x v="0"/>
    <s v="Cycling"/>
    <x v="3"/>
    <s v="Giro"/>
    <s v="Dial"/>
    <x v="30"/>
    <s v="L6 L Eyestay 20mm Dial C"/>
    <x v="0"/>
    <n v="50"/>
    <n v="111"/>
    <n v="2.2200000000000002"/>
    <x v="1642"/>
  </r>
  <r>
    <x v="0"/>
    <s v="Cycling"/>
    <x v="3"/>
    <s v="Giro"/>
    <s v="Dial"/>
    <x v="30"/>
    <s v="L6 L Eyestay 20mm Dial C"/>
    <x v="0"/>
    <n v="6550"/>
    <n v="14541"/>
    <n v="2.2200000000000002"/>
    <x v="1642"/>
  </r>
  <r>
    <x v="0"/>
    <s v="Cycling"/>
    <x v="3"/>
    <s v="Giro"/>
    <s v="Dial"/>
    <x v="30"/>
    <s v="L6 L Eyestay 20mm Dial C"/>
    <x v="0"/>
    <n v="5365"/>
    <n v="11766"/>
    <n v="2.193103448275862"/>
    <x v="1651"/>
  </r>
  <r>
    <x v="0"/>
    <s v="Cycling"/>
    <x v="3"/>
    <s v="Giro"/>
    <s v="Dial"/>
    <x v="30"/>
    <s v="L6 L Eyestay 20mm Dial C"/>
    <x v="0"/>
    <n v="14280"/>
    <n v="31524"/>
    <n v="2.2075630252100842"/>
    <x v="1649"/>
  </r>
  <r>
    <x v="0"/>
    <s v="Cycling"/>
    <x v="3"/>
    <s v="Giro"/>
    <s v="Dial"/>
    <x v="30"/>
    <s v="L6 L Eyestay 20mm Dial C"/>
    <x v="0"/>
    <n v="5130"/>
    <n v="11322"/>
    <n v="2.2070175438596493"/>
    <x v="1652"/>
  </r>
  <r>
    <x v="0"/>
    <s v="Cycling"/>
    <x v="3"/>
    <s v="Giro"/>
    <s v="Dial"/>
    <x v="30"/>
    <s v="L6 L Eyestay 20mm Dial C"/>
    <x v="0"/>
    <n v="5180"/>
    <n v="11433"/>
    <n v="2.2071428571428573"/>
    <x v="1653"/>
  </r>
  <r>
    <x v="0"/>
    <s v="Cycling"/>
    <x v="3"/>
    <s v="Giro"/>
    <s v="Dial"/>
    <x v="30"/>
    <s v="L6 L Eyestay 20mm Dial C"/>
    <x v="1"/>
    <n v="10405"/>
    <n v="22977"/>
    <n v="2.2082652570879384"/>
    <x v="1654"/>
  </r>
  <r>
    <x v="0"/>
    <s v="Cycling"/>
    <x v="3"/>
    <s v="Giro"/>
    <s v="Dial"/>
    <x v="30"/>
    <s v="L6 L Eyestay 20mm Dial C"/>
    <x v="1"/>
    <n v="6935"/>
    <n v="15318"/>
    <n v="2.2087959625090123"/>
    <x v="1655"/>
  </r>
  <r>
    <x v="0"/>
    <s v="Cycling"/>
    <x v="3"/>
    <s v="Giro"/>
    <s v="Dial"/>
    <x v="30"/>
    <s v="L6 L Eyestay 20mm Dial C"/>
    <x v="1"/>
    <n v="2665"/>
    <n v="5883"/>
    <n v="2.2075046904315196"/>
    <x v="1643"/>
  </r>
  <r>
    <x v="0"/>
    <s v="Cycling"/>
    <x v="3"/>
    <s v="Giro"/>
    <s v="Dial"/>
    <x v="30"/>
    <s v="L6 L Eyestay 20mm Dial C"/>
    <x v="1"/>
    <n v="2710"/>
    <n v="5994"/>
    <n v="2.2118081180811808"/>
    <x v="1656"/>
  </r>
  <r>
    <x v="0"/>
    <s v="Cycling"/>
    <x v="3"/>
    <s v="Giro"/>
    <s v="Dial"/>
    <x v="30"/>
    <s v="L6 L Eyestay 20mm Dial C"/>
    <x v="1"/>
    <n v="2815"/>
    <n v="6216"/>
    <n v="2.2081705150976911"/>
    <x v="1657"/>
  </r>
  <r>
    <x v="0"/>
    <s v="Cycling"/>
    <x v="3"/>
    <s v="Giro"/>
    <s v="Dial"/>
    <x v="30"/>
    <s v="L6 L Eyestay 20mm Dial C11-4201 TPX/Black C"/>
    <x v="5"/>
    <n v="500"/>
    <n v="1115"/>
    <n v="2.23"/>
    <x v="356"/>
  </r>
  <r>
    <x v="0"/>
    <s v="Cycling"/>
    <x v="3"/>
    <s v="Giro"/>
    <s v="Dial"/>
    <x v="30"/>
    <s v="L6 R Eyestay 20mm Dial C"/>
    <x v="2"/>
    <n v="1060"/>
    <n v="2320.5"/>
    <n v="2.1891509433962266"/>
    <x v="1658"/>
  </r>
  <r>
    <x v="0"/>
    <s v="Cycling"/>
    <x v="3"/>
    <s v="Giro"/>
    <s v="Dial"/>
    <x v="30"/>
    <s v="L6 R Eyestay 20mm Dial C"/>
    <x v="2"/>
    <n v="400"/>
    <n v="884"/>
    <n v="2.21"/>
    <x v="1480"/>
  </r>
  <r>
    <x v="0"/>
    <s v="Cycling"/>
    <x v="3"/>
    <s v="Giro"/>
    <s v="Dial"/>
    <x v="30"/>
    <s v="L6 R Eyestay 20mm Dial C"/>
    <x v="2"/>
    <n v="1160"/>
    <n v="2541.5"/>
    <n v="2.1909482758620689"/>
    <x v="1659"/>
  </r>
  <r>
    <x v="0"/>
    <s v="Cycling"/>
    <x v="3"/>
    <s v="Giro"/>
    <s v="Dial"/>
    <x v="30"/>
    <s v="L6 R Eyestay 20mm Dial C"/>
    <x v="3"/>
    <n v="7440"/>
    <n v="16354"/>
    <n v="2.1981182795698926"/>
    <x v="1660"/>
  </r>
  <r>
    <x v="0"/>
    <s v="Cycling"/>
    <x v="3"/>
    <s v="Giro"/>
    <s v="Dial"/>
    <x v="30"/>
    <s v="L6 R Eyestay 20mm Dial C"/>
    <x v="3"/>
    <n v="1460"/>
    <n v="3204.5"/>
    <n v="2.19486301369863"/>
    <x v="1661"/>
  </r>
  <r>
    <x v="0"/>
    <s v="Cycling"/>
    <x v="3"/>
    <s v="Giro"/>
    <s v="Dial"/>
    <x v="30"/>
    <s v="L6 R Eyestay 20mm Dial C"/>
    <x v="3"/>
    <n v="1300"/>
    <n v="2873"/>
    <n v="2.21"/>
    <x v="1480"/>
  </r>
  <r>
    <x v="0"/>
    <s v="Cycling"/>
    <x v="3"/>
    <s v="Giro"/>
    <s v="Dial"/>
    <x v="30"/>
    <s v="L6 R Eyestay 20mm Dial C"/>
    <x v="3"/>
    <n v="2560"/>
    <n v="5661"/>
    <n v="2.2113281250000001"/>
    <x v="1662"/>
  </r>
  <r>
    <x v="0"/>
    <s v="Cycling"/>
    <x v="3"/>
    <s v="Giro"/>
    <s v="Dial"/>
    <x v="30"/>
    <s v="L6 R Eyestay 20mm Dial C"/>
    <x v="3"/>
    <n v="4020"/>
    <n v="8880"/>
    <n v="2.2089552238805972"/>
    <x v="1252"/>
  </r>
  <r>
    <x v="0"/>
    <s v="Cycling"/>
    <x v="3"/>
    <s v="Giro"/>
    <s v="Dial"/>
    <x v="30"/>
    <s v="L6 R Eyestay 20mm Dial C"/>
    <x v="3"/>
    <n v="900"/>
    <n v="1998"/>
    <n v="2.2200000000000002"/>
    <x v="1642"/>
  </r>
  <r>
    <x v="0"/>
    <s v="Cycling"/>
    <x v="3"/>
    <s v="Giro"/>
    <s v="Dial"/>
    <x v="30"/>
    <s v="L6 R Eyestay 20mm Dial C"/>
    <x v="3"/>
    <n v="5380"/>
    <n v="11877"/>
    <n v="2.2076208178438663"/>
    <x v="1663"/>
  </r>
  <r>
    <x v="0"/>
    <s v="Cycling"/>
    <x v="3"/>
    <s v="Giro"/>
    <s v="Dial"/>
    <x v="30"/>
    <s v="L6 R Eyestay 20mm Dial C"/>
    <x v="3"/>
    <n v="3220"/>
    <n v="7104"/>
    <n v="2.2062111801242237"/>
    <x v="1664"/>
  </r>
  <r>
    <x v="0"/>
    <s v="Cycling"/>
    <x v="3"/>
    <s v="Giro"/>
    <s v="Dial"/>
    <x v="30"/>
    <s v="L6 R Eyestay 20mm Dial C"/>
    <x v="3"/>
    <n v="4125"/>
    <n v="9102"/>
    <n v="2.2065454545454544"/>
    <x v="1665"/>
  </r>
  <r>
    <x v="0"/>
    <s v="Cycling"/>
    <x v="3"/>
    <s v="Giro"/>
    <s v="Dial"/>
    <x v="30"/>
    <s v="L6 R Eyestay 20mm Dial C"/>
    <x v="3"/>
    <n v="3665"/>
    <n v="8103"/>
    <n v="2.2109140518417463"/>
    <x v="1666"/>
  </r>
  <r>
    <x v="0"/>
    <s v="Cycling"/>
    <x v="3"/>
    <s v="Giro"/>
    <s v="Dial"/>
    <x v="30"/>
    <s v="L6 R Eyestay 20mm Dial C"/>
    <x v="3"/>
    <n v="14780"/>
    <n v="32634"/>
    <n v="2.2079837618403246"/>
    <x v="1647"/>
  </r>
  <r>
    <x v="0"/>
    <s v="Cycling"/>
    <x v="3"/>
    <s v="Giro"/>
    <s v="Dial"/>
    <x v="30"/>
    <s v="L6 R Eyestay 20mm Dial C"/>
    <x v="0"/>
    <n v="2165"/>
    <n v="4773"/>
    <n v="2.2046189376443417"/>
    <x v="1648"/>
  </r>
  <r>
    <x v="0"/>
    <s v="Cycling"/>
    <x v="3"/>
    <s v="Giro"/>
    <s v="Dial"/>
    <x v="30"/>
    <s v="L6 R Eyestay 20mm Dial C"/>
    <x v="0"/>
    <n v="7140"/>
    <n v="15762"/>
    <n v="2.2075630252100842"/>
    <x v="1649"/>
  </r>
  <r>
    <x v="0"/>
    <s v="Cycling"/>
    <x v="3"/>
    <s v="Giro"/>
    <s v="Dial"/>
    <x v="30"/>
    <s v="L6 R Eyestay 20mm Dial C"/>
    <x v="0"/>
    <n v="8095"/>
    <n v="17871"/>
    <n v="2.207659048795553"/>
    <x v="1650"/>
  </r>
  <r>
    <x v="0"/>
    <s v="Cycling"/>
    <x v="3"/>
    <s v="Giro"/>
    <s v="Dial"/>
    <x v="30"/>
    <s v="L6 R Eyestay 20mm Dial C"/>
    <x v="0"/>
    <n v="100"/>
    <n v="222"/>
    <n v="2.2200000000000002"/>
    <x v="1642"/>
  </r>
  <r>
    <x v="0"/>
    <s v="Cycling"/>
    <x v="3"/>
    <s v="Giro"/>
    <s v="Dial"/>
    <x v="30"/>
    <s v="L6 R Eyestay 20mm Dial C"/>
    <x v="0"/>
    <n v="50"/>
    <n v="111"/>
    <n v="2.2200000000000002"/>
    <x v="1642"/>
  </r>
  <r>
    <x v="0"/>
    <s v="Cycling"/>
    <x v="3"/>
    <s v="Giro"/>
    <s v="Dial"/>
    <x v="30"/>
    <s v="L6 R Eyestay 20mm Dial C"/>
    <x v="0"/>
    <n v="6550"/>
    <n v="14541"/>
    <n v="2.2200000000000002"/>
    <x v="1642"/>
  </r>
  <r>
    <x v="0"/>
    <s v="Cycling"/>
    <x v="3"/>
    <s v="Giro"/>
    <s v="Dial"/>
    <x v="30"/>
    <s v="L6 R Eyestay 20mm Dial C"/>
    <x v="0"/>
    <n v="5365"/>
    <n v="11766"/>
    <n v="2.193103448275862"/>
    <x v="1651"/>
  </r>
  <r>
    <x v="0"/>
    <s v="Cycling"/>
    <x v="3"/>
    <s v="Giro"/>
    <s v="Dial"/>
    <x v="30"/>
    <s v="L6 R Eyestay 20mm Dial C"/>
    <x v="0"/>
    <n v="14280"/>
    <n v="31524"/>
    <n v="2.2075630252100842"/>
    <x v="1649"/>
  </r>
  <r>
    <x v="0"/>
    <s v="Cycling"/>
    <x v="3"/>
    <s v="Giro"/>
    <s v="Dial"/>
    <x v="31"/>
    <s v="DNR L6 L Eyestay 20mm Dial D"/>
    <x v="5"/>
    <n v="600"/>
    <n v="1326"/>
    <n v="2.21"/>
    <x v="1480"/>
  </r>
  <r>
    <x v="0"/>
    <s v="Cycling"/>
    <x v="3"/>
    <s v="Giro"/>
    <s v="Dial"/>
    <x v="31"/>
    <s v="DNR L6 L Eyestay 20mm Dial D"/>
    <x v="5"/>
    <n v="50"/>
    <n v="110.5"/>
    <n v="2.21"/>
    <x v="1480"/>
  </r>
  <r>
    <x v="0"/>
    <s v="Cycling"/>
    <x v="3"/>
    <s v="Giro"/>
    <s v="Dial"/>
    <x v="31"/>
    <s v="DNR L6 L Eyestay 20mm Dial D"/>
    <x v="5"/>
    <n v="1105"/>
    <n v="2431"/>
    <n v="2.2000000000000002"/>
    <x v="1194"/>
  </r>
  <r>
    <x v="0"/>
    <s v="Cycling"/>
    <x v="3"/>
    <s v="Giro"/>
    <s v="Dial"/>
    <x v="31"/>
    <s v="DNR L6 R Eyestay 20mm Dial D"/>
    <x v="5"/>
    <n v="2135"/>
    <n v="4696.25"/>
    <n v="2.199648711943794"/>
    <x v="1667"/>
  </r>
  <r>
    <x v="0"/>
    <s v="Cycling"/>
    <x v="3"/>
    <s v="Giro"/>
    <s v="Dial"/>
    <x v="31"/>
    <s v="DNR L6 R Eyestay 20mm Dial D"/>
    <x v="5"/>
    <n v="550"/>
    <n v="1215.5"/>
    <n v="2.21"/>
    <x v="1480"/>
  </r>
  <r>
    <x v="0"/>
    <s v="Cycling"/>
    <x v="3"/>
    <s v="Giro"/>
    <s v="Dial"/>
    <x v="31"/>
    <s v="DNR L6 R Eyestay 20mm Dial D"/>
    <x v="5"/>
    <n v="1155"/>
    <n v="2541.5"/>
    <n v="2.2004329004329004"/>
    <x v="1668"/>
  </r>
  <r>
    <x v="0"/>
    <s v="Cycling"/>
    <x v="3"/>
    <s v="Giro"/>
    <s v="Dial"/>
    <x v="31"/>
    <s v="DNR L6 R Eyestay 20mm Dial D"/>
    <x v="5"/>
    <n v="600"/>
    <n v="1326"/>
    <n v="2.21"/>
    <x v="1480"/>
  </r>
  <r>
    <x v="0"/>
    <s v="Cycling"/>
    <x v="3"/>
    <s v="Giro"/>
    <s v="Dial"/>
    <x v="31"/>
    <s v="DNR L6 R Eyestay 20mm Dial D"/>
    <x v="5"/>
    <n v="50"/>
    <n v="110.5"/>
    <n v="2.21"/>
    <x v="1480"/>
  </r>
  <r>
    <x v="0"/>
    <s v="Cycling"/>
    <x v="3"/>
    <s v="Giro"/>
    <s v="Dial"/>
    <x v="31"/>
    <s v="DNR L6 R Eyestay 20mm Dial D"/>
    <x v="5"/>
    <n v="1105"/>
    <n v="2431"/>
    <n v="2.2000000000000002"/>
    <x v="1194"/>
  </r>
  <r>
    <x v="0"/>
    <s v="Cycling"/>
    <x v="3"/>
    <s v="Giro"/>
    <s v="Dial"/>
    <x v="31"/>
    <s v="L6 L Eyestay 20mm Dial D"/>
    <x v="4"/>
    <n v="500"/>
    <n v="1105"/>
    <n v="2.21"/>
    <x v="1480"/>
  </r>
  <r>
    <x v="0"/>
    <s v="Cycling"/>
    <x v="3"/>
    <s v="Giro"/>
    <s v="Dial"/>
    <x v="31"/>
    <s v="L6 L Eyestay 20mm Dial D"/>
    <x v="4"/>
    <n v="325"/>
    <n v="718.25"/>
    <n v="2.21"/>
    <x v="1480"/>
  </r>
  <r>
    <x v="0"/>
    <s v="Cycling"/>
    <x v="3"/>
    <s v="Giro"/>
    <s v="Dial"/>
    <x v="31"/>
    <s v="L6 L Eyestay 20mm Dial D"/>
    <x v="4"/>
    <n v="200"/>
    <n v="442"/>
    <n v="2.21"/>
    <x v="1480"/>
  </r>
  <r>
    <x v="0"/>
    <s v="Cycling"/>
    <x v="3"/>
    <s v="Giro"/>
    <s v="Dial"/>
    <x v="31"/>
    <s v="L6 L Eyestay 20mm Dial D"/>
    <x v="2"/>
    <n v="300"/>
    <n v="663"/>
    <n v="2.21"/>
    <x v="1480"/>
  </r>
  <r>
    <x v="0"/>
    <s v="Cycling"/>
    <x v="3"/>
    <s v="Giro"/>
    <s v="Dial"/>
    <x v="31"/>
    <s v="L6 L Eyestay 20mm Dial D"/>
    <x v="2"/>
    <n v="650"/>
    <n v="1436.5"/>
    <n v="2.21"/>
    <x v="1480"/>
  </r>
  <r>
    <x v="0"/>
    <s v="Cycling"/>
    <x v="3"/>
    <s v="Giro"/>
    <s v="Dial"/>
    <x v="31"/>
    <s v="L6 L Eyestay 20mm Dial D"/>
    <x v="2"/>
    <n v="300"/>
    <n v="663"/>
    <n v="2.21"/>
    <x v="1480"/>
  </r>
  <r>
    <x v="0"/>
    <s v="Cycling"/>
    <x v="3"/>
    <s v="Giro"/>
    <s v="Dial"/>
    <x v="31"/>
    <s v="L6 L Eyestay 20mm Dial D"/>
    <x v="3"/>
    <n v="300"/>
    <n v="663"/>
    <n v="2.21"/>
    <x v="1480"/>
  </r>
  <r>
    <x v="0"/>
    <s v="Cycling"/>
    <x v="3"/>
    <s v="Giro"/>
    <s v="Dial"/>
    <x v="31"/>
    <s v="L6 R Eyestay 20mm Dial D"/>
    <x v="4"/>
    <n v="500"/>
    <n v="1105"/>
    <n v="2.21"/>
    <x v="1480"/>
  </r>
  <r>
    <x v="0"/>
    <s v="Cycling"/>
    <x v="3"/>
    <s v="Giro"/>
    <s v="Dial"/>
    <x v="31"/>
    <s v="L6 R Eyestay 20mm Dial D"/>
    <x v="4"/>
    <n v="325"/>
    <n v="718.25"/>
    <n v="2.21"/>
    <x v="1480"/>
  </r>
  <r>
    <x v="0"/>
    <s v="Cycling"/>
    <x v="3"/>
    <s v="Giro"/>
    <s v="Dial"/>
    <x v="31"/>
    <s v="L6 R Eyestay 20mm Dial D"/>
    <x v="4"/>
    <n v="200"/>
    <n v="442"/>
    <n v="2.21"/>
    <x v="1480"/>
  </r>
  <r>
    <x v="0"/>
    <s v="Cycling"/>
    <x v="3"/>
    <s v="Giro"/>
    <s v="Dial"/>
    <x v="31"/>
    <s v="L6 R Eyestay 20mm Dial D"/>
    <x v="2"/>
    <n v="300"/>
    <n v="663"/>
    <n v="2.21"/>
    <x v="1480"/>
  </r>
  <r>
    <x v="0"/>
    <s v="Cycling"/>
    <x v="3"/>
    <s v="Giro"/>
    <s v="Dial"/>
    <x v="31"/>
    <s v="L6 R Eyestay 20mm Dial D"/>
    <x v="2"/>
    <n v="650"/>
    <n v="1436.5"/>
    <n v="2.21"/>
    <x v="1480"/>
  </r>
  <r>
    <x v="0"/>
    <s v="Cycling"/>
    <x v="3"/>
    <s v="Giro"/>
    <s v="Dial"/>
    <x v="31"/>
    <s v="L6 R Eyestay 20mm Dial D"/>
    <x v="2"/>
    <n v="300"/>
    <n v="663"/>
    <n v="2.21"/>
    <x v="1480"/>
  </r>
  <r>
    <x v="0"/>
    <s v="Cycling"/>
    <x v="3"/>
    <s v="Giro"/>
    <s v="Dial"/>
    <x v="31"/>
    <s v="L6 R Eyestay 20mm Dial D"/>
    <x v="3"/>
    <n v="300"/>
    <n v="663"/>
    <n v="2.21"/>
    <x v="1480"/>
  </r>
  <r>
    <x v="0"/>
    <s v="Cycling"/>
    <x v="3"/>
    <s v="Giro"/>
    <s v="Dial"/>
    <x v="8"/>
    <s v="DNR L6 L Eyestay 20mm Dial E"/>
    <x v="5"/>
    <n v="3920"/>
    <n v="4680"/>
    <n v="1.1938775510204083"/>
    <x v="1669"/>
  </r>
  <r>
    <x v="0"/>
    <s v="Cycling"/>
    <x v="3"/>
    <s v="Giro"/>
    <s v="Dial"/>
    <x v="8"/>
    <s v="DNR L6 L Eyestay 20mm Dial E"/>
    <x v="5"/>
    <n v="3520"/>
    <n v="4200"/>
    <n v="1.1931818181818181"/>
    <x v="475"/>
  </r>
  <r>
    <x v="0"/>
    <s v="Cycling"/>
    <x v="3"/>
    <s v="Giro"/>
    <s v="Dial"/>
    <x v="8"/>
    <s v="DNR L6 L Eyestay 20mm Dial E"/>
    <x v="5"/>
    <n v="1380"/>
    <n v="1650"/>
    <n v="1.1956521739130435"/>
    <x v="1670"/>
  </r>
  <r>
    <x v="0"/>
    <s v="Cycling"/>
    <x v="3"/>
    <s v="Giro"/>
    <s v="Dial"/>
    <x v="8"/>
    <s v="DNR L6 L Eyestay 20mm Dial E"/>
    <x v="5"/>
    <n v="13745"/>
    <n v="16410"/>
    <n v="1.1938886867951983"/>
    <x v="1671"/>
  </r>
  <r>
    <x v="0"/>
    <s v="Cycling"/>
    <x v="3"/>
    <s v="Giro"/>
    <s v="Dial"/>
    <x v="8"/>
    <s v="DNR L6 L Eyestay 20mm Dial E"/>
    <x v="5"/>
    <n v="6735"/>
    <n v="8040"/>
    <n v="1.1937639198218264"/>
    <x v="1672"/>
  </r>
  <r>
    <x v="0"/>
    <s v="Cycling"/>
    <x v="3"/>
    <s v="Giro"/>
    <s v="Dial"/>
    <x v="8"/>
    <s v="DNR L6 L Eyestay 20mm Dial E"/>
    <x v="5"/>
    <n v="12110"/>
    <n v="14460"/>
    <n v="1.194054500412882"/>
    <x v="1673"/>
  </r>
  <r>
    <x v="0"/>
    <s v="Cycling"/>
    <x v="3"/>
    <s v="Giro"/>
    <s v="Dial"/>
    <x v="8"/>
    <s v="DNR L6 L Eyestay 20mm Dial E"/>
    <x v="5"/>
    <n v="2510"/>
    <n v="3000"/>
    <n v="1.1952191235059761"/>
    <x v="1674"/>
  </r>
  <r>
    <x v="0"/>
    <s v="Cycling"/>
    <x v="3"/>
    <s v="Giro"/>
    <s v="Dial"/>
    <x v="8"/>
    <s v="DNR L6 L Eyestay 20mm Dial E"/>
    <x v="5"/>
    <n v="5980"/>
    <n v="7140"/>
    <n v="1.193979933110368"/>
    <x v="1675"/>
  </r>
  <r>
    <x v="0"/>
    <s v="Cycling"/>
    <x v="3"/>
    <s v="Giro"/>
    <s v="Dial"/>
    <x v="8"/>
    <s v="DNR L6 L Eyestay 20mm Dial E"/>
    <x v="5"/>
    <n v="7160"/>
    <n v="8550"/>
    <n v="1.1941340782122905"/>
    <x v="1676"/>
  </r>
  <r>
    <x v="0"/>
    <s v="Cycling"/>
    <x v="3"/>
    <s v="Giro"/>
    <s v="Dial"/>
    <x v="8"/>
    <s v="DNR L6 L Eyestay 20mm Dial E"/>
    <x v="5"/>
    <n v="7185"/>
    <n v="8580"/>
    <n v="1.1941544885177453"/>
    <x v="1677"/>
  </r>
  <r>
    <x v="0"/>
    <s v="Cycling"/>
    <x v="3"/>
    <s v="Giro"/>
    <s v="Dial"/>
    <x v="8"/>
    <s v="DNR L6 L Eyestay 20mm Dial E"/>
    <x v="4"/>
    <n v="3820"/>
    <n v="4560"/>
    <n v="1.1937172774869109"/>
    <x v="1678"/>
  </r>
  <r>
    <x v="0"/>
    <s v="Cycling"/>
    <x v="3"/>
    <s v="Giro"/>
    <s v="Dial"/>
    <x v="8"/>
    <s v="DNR L6 R Eyestay 20mm Dial E"/>
    <x v="5"/>
    <n v="3920"/>
    <n v="4680"/>
    <n v="1.1938775510204083"/>
    <x v="1669"/>
  </r>
  <r>
    <x v="0"/>
    <s v="Cycling"/>
    <x v="3"/>
    <s v="Giro"/>
    <s v="Dial"/>
    <x v="8"/>
    <s v="DNR L6 R Eyestay 20mm Dial E"/>
    <x v="5"/>
    <n v="3520"/>
    <n v="4200"/>
    <n v="1.1931818181818181"/>
    <x v="475"/>
  </r>
  <r>
    <x v="0"/>
    <s v="Cycling"/>
    <x v="3"/>
    <s v="Giro"/>
    <s v="Dial"/>
    <x v="8"/>
    <s v="DNR L6 R Eyestay 20mm Dial E"/>
    <x v="5"/>
    <n v="1380"/>
    <n v="1650"/>
    <n v="1.1956521739130435"/>
    <x v="1670"/>
  </r>
  <r>
    <x v="0"/>
    <s v="Cycling"/>
    <x v="3"/>
    <s v="Giro"/>
    <s v="Dial"/>
    <x v="8"/>
    <s v="DNR L6 R Eyestay 20mm Dial E"/>
    <x v="5"/>
    <n v="13745"/>
    <n v="16410"/>
    <n v="1.1938886867951983"/>
    <x v="1671"/>
  </r>
  <r>
    <x v="0"/>
    <s v="Cycling"/>
    <x v="3"/>
    <s v="Giro"/>
    <s v="Dial"/>
    <x v="8"/>
    <s v="DNR L6 R Eyestay 20mm Dial E"/>
    <x v="5"/>
    <n v="6735"/>
    <n v="8040"/>
    <n v="1.1937639198218264"/>
    <x v="1672"/>
  </r>
  <r>
    <x v="0"/>
    <s v="Cycling"/>
    <x v="3"/>
    <s v="Giro"/>
    <s v="Dial"/>
    <x v="8"/>
    <s v="DNR L6 R Eyestay 20mm Dial E"/>
    <x v="5"/>
    <n v="12110"/>
    <n v="14460"/>
    <n v="1.194054500412882"/>
    <x v="1673"/>
  </r>
  <r>
    <x v="0"/>
    <s v="Cycling"/>
    <x v="3"/>
    <s v="Giro"/>
    <s v="Dial"/>
    <x v="8"/>
    <s v="DNR L6 R Eyestay 20mm Dial E"/>
    <x v="5"/>
    <n v="2410"/>
    <n v="2880"/>
    <n v="1.1950207468879668"/>
    <x v="458"/>
  </r>
  <r>
    <x v="0"/>
    <s v="Cycling"/>
    <x v="3"/>
    <s v="Giro"/>
    <s v="Dial"/>
    <x v="8"/>
    <s v="DNR L6 R Eyestay 20mm Dial E"/>
    <x v="5"/>
    <n v="6080"/>
    <n v="7260"/>
    <n v="1.194078947368421"/>
    <x v="1679"/>
  </r>
  <r>
    <x v="0"/>
    <s v="Cycling"/>
    <x v="3"/>
    <s v="Giro"/>
    <s v="Dial"/>
    <x v="8"/>
    <s v="DNR L6 R Eyestay 20mm Dial E"/>
    <x v="5"/>
    <n v="7160"/>
    <n v="8550"/>
    <n v="1.1941340782122905"/>
    <x v="1676"/>
  </r>
  <r>
    <x v="0"/>
    <s v="Cycling"/>
    <x v="3"/>
    <s v="Giro"/>
    <s v="Dial"/>
    <x v="8"/>
    <s v="DNR L6 R Eyestay 20mm Dial E"/>
    <x v="5"/>
    <n v="7185"/>
    <n v="8580"/>
    <n v="1.1941544885177453"/>
    <x v="1677"/>
  </r>
  <r>
    <x v="0"/>
    <s v="Cycling"/>
    <x v="3"/>
    <s v="Giro"/>
    <s v="Dial"/>
    <x v="8"/>
    <s v="DNR L6 R Eyestay 20mm Dial E"/>
    <x v="4"/>
    <n v="3820"/>
    <n v="4560"/>
    <n v="1.1937172774869109"/>
    <x v="1678"/>
  </r>
  <r>
    <x v="0"/>
    <s v="Cycling"/>
    <x v="3"/>
    <s v="Giro"/>
    <s v="Dial"/>
    <x v="8"/>
    <s v="L6 L Eyestay 20mm Dial E"/>
    <x v="3"/>
    <n v="50"/>
    <n v="61"/>
    <n v="1.22"/>
    <x v="467"/>
  </r>
  <r>
    <x v="0"/>
    <s v="Cycling"/>
    <x v="3"/>
    <s v="Giro"/>
    <s v="Dial"/>
    <x v="8"/>
    <s v="L6 L Eyestay 20mm Dial E"/>
    <x v="3"/>
    <n v="2715"/>
    <n v="3618"/>
    <n v="1.332596685082873"/>
    <x v="1680"/>
  </r>
  <r>
    <x v="0"/>
    <s v="Cycling"/>
    <x v="3"/>
    <s v="Giro"/>
    <s v="Dial"/>
    <x v="8"/>
    <s v="L6 L Eyestay 20mm Dial E"/>
    <x v="3"/>
    <n v="250"/>
    <n v="335"/>
    <n v="1.34"/>
    <x v="504"/>
  </r>
  <r>
    <x v="0"/>
    <s v="Cycling"/>
    <x v="3"/>
    <s v="Giro"/>
    <s v="Dial"/>
    <x v="8"/>
    <s v="L6 L Eyestay 20mm Dial E"/>
    <x v="3"/>
    <n v="550"/>
    <n v="737"/>
    <n v="1.34"/>
    <x v="504"/>
  </r>
  <r>
    <x v="0"/>
    <s v="Cycling"/>
    <x v="3"/>
    <s v="Giro"/>
    <s v="Dial"/>
    <x v="8"/>
    <s v="L6 L Eyestay 20mm Dial E"/>
    <x v="3"/>
    <n v="800"/>
    <n v="1072"/>
    <n v="1.34"/>
    <x v="504"/>
  </r>
  <r>
    <x v="0"/>
    <s v="Cycling"/>
    <x v="3"/>
    <s v="Giro"/>
    <s v="Dial"/>
    <x v="8"/>
    <s v="L6 L Eyestay 20mm Dial E"/>
    <x v="3"/>
    <n v="650"/>
    <n v="871"/>
    <n v="1.34"/>
    <x v="504"/>
  </r>
  <r>
    <x v="0"/>
    <s v="Cycling"/>
    <x v="3"/>
    <s v="Giro"/>
    <s v="Dial"/>
    <x v="8"/>
    <s v="L6 L Eyestay 20mm Dial E"/>
    <x v="3"/>
    <n v="3570"/>
    <n v="4757"/>
    <n v="1.3324929971988795"/>
    <x v="1681"/>
  </r>
  <r>
    <x v="0"/>
    <s v="Cycling"/>
    <x v="3"/>
    <s v="Giro"/>
    <s v="Dial"/>
    <x v="8"/>
    <s v="L6 L Eyestay 20mm Dial E"/>
    <x v="3"/>
    <n v="5180"/>
    <n v="6901"/>
    <n v="1.3322393822393823"/>
    <x v="1682"/>
  </r>
  <r>
    <x v="0"/>
    <s v="Cycling"/>
    <x v="3"/>
    <s v="Giro"/>
    <s v="Dial"/>
    <x v="8"/>
    <s v="L6 L Eyestay 20mm Dial E"/>
    <x v="0"/>
    <n v="3320"/>
    <n v="4422"/>
    <n v="1.3319277108433736"/>
    <x v="565"/>
  </r>
  <r>
    <x v="0"/>
    <s v="Cycling"/>
    <x v="3"/>
    <s v="Giro"/>
    <s v="Dial"/>
    <x v="8"/>
    <s v="L6 L Eyestay 20mm Dial E"/>
    <x v="0"/>
    <n v="4075"/>
    <n v="5427"/>
    <n v="1.3317791411042945"/>
    <x v="1683"/>
  </r>
  <r>
    <x v="0"/>
    <s v="Cycling"/>
    <x v="3"/>
    <s v="Giro"/>
    <s v="Dial"/>
    <x v="8"/>
    <s v="L6 L Eyestay 20mm Dial E"/>
    <x v="0"/>
    <n v="5380"/>
    <n v="7169"/>
    <n v="1.3325278810408923"/>
    <x v="1684"/>
  </r>
  <r>
    <x v="0"/>
    <s v="Cycling"/>
    <x v="3"/>
    <s v="Giro"/>
    <s v="Dial"/>
    <x v="8"/>
    <s v="L6 L Eyestay 20mm Dial E"/>
    <x v="0"/>
    <n v="300"/>
    <n v="402"/>
    <n v="1.34"/>
    <x v="504"/>
  </r>
  <r>
    <x v="0"/>
    <s v="Cycling"/>
    <x v="3"/>
    <s v="Giro"/>
    <s v="Dial"/>
    <x v="8"/>
    <s v="L6 L Eyestay 20mm Dial E"/>
    <x v="0"/>
    <n v="4520"/>
    <n v="6030"/>
    <n v="1.334070796460177"/>
    <x v="1685"/>
  </r>
  <r>
    <x v="0"/>
    <s v="Cycling"/>
    <x v="3"/>
    <s v="Giro"/>
    <s v="Dial"/>
    <x v="8"/>
    <s v="L6 L Eyestay 20mm Dial E"/>
    <x v="0"/>
    <n v="3120"/>
    <n v="4154"/>
    <n v="1.3314102564102563"/>
    <x v="1686"/>
  </r>
  <r>
    <x v="0"/>
    <s v="Cycling"/>
    <x v="3"/>
    <s v="Giro"/>
    <s v="Dial"/>
    <x v="8"/>
    <s v="L6 L Eyestay 20mm Dial E"/>
    <x v="0"/>
    <n v="6285"/>
    <n v="8375"/>
    <n v="1.3325377883850438"/>
    <x v="510"/>
  </r>
  <r>
    <x v="0"/>
    <s v="Cycling"/>
    <x v="3"/>
    <s v="Giro"/>
    <s v="Dial"/>
    <x v="8"/>
    <s v="L6 L Eyestay 20mm Dial E"/>
    <x v="1"/>
    <n v="5180"/>
    <n v="6901"/>
    <n v="1.3322393822393823"/>
    <x v="1682"/>
  </r>
  <r>
    <x v="0"/>
    <s v="Cycling"/>
    <x v="3"/>
    <s v="Giro"/>
    <s v="Dial"/>
    <x v="8"/>
    <s v="L6 L Eyestay 20mm Dial E"/>
    <x v="1"/>
    <n v="2515"/>
    <n v="3350"/>
    <n v="1.3320079522862822"/>
    <x v="543"/>
  </r>
  <r>
    <x v="0"/>
    <s v="Cycling"/>
    <x v="3"/>
    <s v="Giro"/>
    <s v="Dial"/>
    <x v="8"/>
    <s v="L6 L Eyestay 20mm Dial E"/>
    <x v="4"/>
    <n v="4800"/>
    <n v="5760"/>
    <n v="1.2"/>
    <x v="454"/>
  </r>
  <r>
    <x v="0"/>
    <s v="Cycling"/>
    <x v="3"/>
    <s v="Giro"/>
    <s v="Dial"/>
    <x v="8"/>
    <s v="L6 L Eyestay 20mm Dial E"/>
    <x v="4"/>
    <n v="500"/>
    <n v="600"/>
    <n v="1.2"/>
    <x v="454"/>
  </r>
  <r>
    <x v="0"/>
    <s v="Cycling"/>
    <x v="3"/>
    <s v="Giro"/>
    <s v="Dial"/>
    <x v="8"/>
    <s v="L6 L Eyestay 20mm Dial E"/>
    <x v="4"/>
    <n v="12860"/>
    <n v="15360"/>
    <n v="1.1944012441679628"/>
    <x v="1687"/>
  </r>
  <r>
    <x v="0"/>
    <s v="Cycling"/>
    <x v="3"/>
    <s v="Giro"/>
    <s v="Dial"/>
    <x v="8"/>
    <s v="L6 L Eyestay 20mm Dial E"/>
    <x v="4"/>
    <n v="5600"/>
    <n v="6720"/>
    <n v="1.2"/>
    <x v="454"/>
  </r>
  <r>
    <x v="0"/>
    <s v="Cycling"/>
    <x v="3"/>
    <s v="Giro"/>
    <s v="Dial"/>
    <x v="8"/>
    <s v="L6 L Eyestay 20mm Dial E"/>
    <x v="4"/>
    <n v="13525"/>
    <n v="16140"/>
    <n v="1.1933456561922366"/>
    <x v="1688"/>
  </r>
  <r>
    <x v="0"/>
    <s v="Cycling"/>
    <x v="3"/>
    <s v="Giro"/>
    <s v="Dial"/>
    <x v="8"/>
    <s v="L6 L Eyestay 20mm Dial E"/>
    <x v="4"/>
    <n v="3995"/>
    <n v="4770"/>
    <n v="1.1939924906132666"/>
    <x v="1689"/>
  </r>
  <r>
    <x v="0"/>
    <s v="Cycling"/>
    <x v="3"/>
    <s v="Giro"/>
    <s v="Dial"/>
    <x v="8"/>
    <s v="L6 L Eyestay 20mm Dial E"/>
    <x v="4"/>
    <n v="11860"/>
    <n v="14160"/>
    <n v="1.1939291736930859"/>
    <x v="582"/>
  </r>
  <r>
    <x v="0"/>
    <s v="Cycling"/>
    <x v="3"/>
    <s v="Giro"/>
    <s v="Dial"/>
    <x v="8"/>
    <s v="L6 R Eyestay 20mm Dial E"/>
    <x v="0"/>
    <n v="38095"/>
    <n v="50028"/>
    <n v="1.3132432077700487"/>
    <x v="1690"/>
  </r>
  <r>
    <x v="0"/>
    <s v="Cycling"/>
    <x v="3"/>
    <s v="Giro"/>
    <s v="Dial"/>
    <x v="8"/>
    <s v="L6 R Eyestay 20mm Dial E"/>
    <x v="0"/>
    <n v="17065"/>
    <n v="22506"/>
    <n v="1.318839730442426"/>
    <x v="1691"/>
  </r>
  <r>
    <x v="0"/>
    <s v="Cycling"/>
    <x v="3"/>
    <s v="Giro"/>
    <s v="Dial"/>
    <x v="8"/>
    <s v="L6 R Eyestay 20mm Dial E"/>
    <x v="0"/>
    <n v="9875"/>
    <n v="12870"/>
    <n v="1.3032911392405064"/>
    <x v="1692"/>
  </r>
  <r>
    <x v="0"/>
    <s v="Cycling"/>
    <x v="3"/>
    <s v="Giro"/>
    <s v="Dial"/>
    <x v="8"/>
    <s v="L6 R Eyestay 20mm Dial E"/>
    <x v="0"/>
    <n v="20660"/>
    <n v="27126"/>
    <n v="1.3129719264278799"/>
    <x v="1693"/>
  </r>
  <r>
    <x v="0"/>
    <s v="Cycling"/>
    <x v="3"/>
    <s v="Giro"/>
    <s v="Dial"/>
    <x v="8"/>
    <s v="L6 R Eyestay 20mm Dial E"/>
    <x v="0"/>
    <n v="16490"/>
    <n v="21648"/>
    <n v="1.3127956337174045"/>
    <x v="1694"/>
  </r>
  <r>
    <x v="0"/>
    <s v="Cycling"/>
    <x v="3"/>
    <s v="Giro"/>
    <s v="Dial"/>
    <x v="8"/>
    <s v="L6 R Eyestay 20mm Dial E"/>
    <x v="0"/>
    <n v="19095"/>
    <n v="25080"/>
    <n v="1.3134328358208955"/>
    <x v="1695"/>
  </r>
  <r>
    <x v="0"/>
    <s v="Cycling"/>
    <x v="3"/>
    <s v="Giro"/>
    <s v="Dial"/>
    <x v="8"/>
    <s v="L6 R Eyestay 20mm Dial E"/>
    <x v="1"/>
    <n v="17890"/>
    <n v="23496"/>
    <n v="1.3133594186696478"/>
    <x v="1696"/>
  </r>
  <r>
    <x v="0"/>
    <s v="Cycling"/>
    <x v="3"/>
    <s v="Giro"/>
    <s v="Dial"/>
    <x v="8"/>
    <s v="L6 R Eyestay 20mm Dial E"/>
    <x v="1"/>
    <n v="4975"/>
    <n v="6534"/>
    <n v="1.3133668341708542"/>
    <x v="1697"/>
  </r>
  <r>
    <x v="0"/>
    <s v="Cycling"/>
    <x v="3"/>
    <s v="Giro"/>
    <s v="Dial"/>
    <x v="8"/>
    <s v="L6 R Eyestay 20mm Dial E"/>
    <x v="1"/>
    <n v="4320"/>
    <n v="5805"/>
    <n v="1.34375"/>
    <x v="1698"/>
  </r>
  <r>
    <x v="0"/>
    <s v="Cycling"/>
    <x v="3"/>
    <s v="Giro"/>
    <s v="Dial"/>
    <x v="8"/>
    <s v="L6 R Eyestay 20mm Dial E"/>
    <x v="1"/>
    <n v="3220"/>
    <n v="4320"/>
    <n v="1.3416149068322982"/>
    <x v="1699"/>
  </r>
  <r>
    <x v="0"/>
    <s v="Cycling"/>
    <x v="3"/>
    <s v="Giro"/>
    <s v="Dial"/>
    <x v="8"/>
    <s v="L6 R Eyestay 20mm Dial E"/>
    <x v="1"/>
    <n v="9250"/>
    <n v="12144"/>
    <n v="1.3128648648648649"/>
    <x v="1700"/>
  </r>
  <r>
    <x v="0"/>
    <s v="Cycling"/>
    <x v="3"/>
    <s v="Giro"/>
    <s v="Dial"/>
    <x v="8"/>
    <s v="L6 R Tongue Dial E"/>
    <x v="3"/>
    <n v="4925"/>
    <n v="6468"/>
    <n v="1.3132994923857868"/>
    <x v="1701"/>
  </r>
  <r>
    <x v="0"/>
    <s v="Cycling"/>
    <x v="3"/>
    <s v="Giro"/>
    <s v="Dial"/>
    <x v="8"/>
    <s v="L6 R Tongue Dial E"/>
    <x v="3"/>
    <n v="1610"/>
    <n v="2112"/>
    <n v="1.3118012422360248"/>
    <x v="1702"/>
  </r>
  <r>
    <x v="0"/>
    <s v="Cycling"/>
    <x v="3"/>
    <s v="Giro"/>
    <s v="Dial"/>
    <x v="8"/>
    <s v="L6 R Tongue Dial E"/>
    <x v="0"/>
    <n v="5930"/>
    <n v="7788"/>
    <n v="1.3133220910623946"/>
    <x v="1703"/>
  </r>
  <r>
    <x v="0"/>
    <s v="Cycling"/>
    <x v="3"/>
    <s v="Giro"/>
    <s v="Dial"/>
    <x v="8"/>
    <s v="L6 R Tongue Dial E"/>
    <x v="0"/>
    <n v="7090"/>
    <n v="9306"/>
    <n v="1.3125528913963329"/>
    <x v="1704"/>
  </r>
  <r>
    <x v="0"/>
    <s v="Cycling"/>
    <x v="3"/>
    <s v="Giro"/>
    <s v="Dial"/>
    <x v="8"/>
    <s v="L6 R Tongue Dial E"/>
    <x v="0"/>
    <n v="2000"/>
    <n v="2640"/>
    <n v="1.32"/>
    <x v="1705"/>
  </r>
  <r>
    <x v="0"/>
    <s v="Cycling"/>
    <x v="3"/>
    <s v="Giro"/>
    <s v="Dial"/>
    <x v="8"/>
    <s v="L6 R Tongue Dial E"/>
    <x v="0"/>
    <n v="12115"/>
    <n v="15906"/>
    <n v="1.3129178704085844"/>
    <x v="1706"/>
  </r>
  <r>
    <x v="0"/>
    <s v="Cycling"/>
    <x v="3"/>
    <s v="Giro"/>
    <s v="Dial"/>
    <x v="8"/>
    <s v="L6 R Tongue Dial E"/>
    <x v="0"/>
    <n v="8805"/>
    <n v="11550"/>
    <n v="1.31175468483816"/>
    <x v="1707"/>
  </r>
  <r>
    <x v="0"/>
    <s v="Cycling"/>
    <x v="3"/>
    <s v="Giro"/>
    <s v="Dial"/>
    <x v="8"/>
    <s v="L6 R Tongue Dial E"/>
    <x v="0"/>
    <n v="7640"/>
    <n v="10032"/>
    <n v="1.3130890052356021"/>
    <x v="1708"/>
  </r>
  <r>
    <x v="0"/>
    <s v="Cycling"/>
    <x v="3"/>
    <s v="Giro"/>
    <s v="Dial"/>
    <x v="8"/>
    <s v="L6 R Tongue Dial E"/>
    <x v="0"/>
    <n v="1710"/>
    <n v="2244"/>
    <n v="1.312280701754386"/>
    <x v="1709"/>
  </r>
  <r>
    <x v="0"/>
    <s v="Cycling"/>
    <x v="3"/>
    <s v="Giro"/>
    <s v="Dial"/>
    <x v="8"/>
    <s v="L6 R Tongue Dial E"/>
    <x v="1"/>
    <n v="5880"/>
    <n v="7722"/>
    <n v="1.3132653061224491"/>
    <x v="1710"/>
  </r>
  <r>
    <x v="0"/>
    <s v="Cycling"/>
    <x v="3"/>
    <s v="Giro"/>
    <s v="Dial"/>
    <x v="8"/>
    <s v="L6 R Tongue Dial E"/>
    <x v="1"/>
    <n v="11910"/>
    <n v="15642"/>
    <n v="1.3133501259445843"/>
    <x v="1711"/>
  </r>
  <r>
    <x v="0"/>
    <s v="Cycling"/>
    <x v="3"/>
    <s v="Giro"/>
    <s v="Dial"/>
    <x v="8"/>
    <s v="L6 R Tongue Dial E"/>
    <x v="1"/>
    <n v="6585"/>
    <n v="8842.5"/>
    <n v="1.3428246013667426"/>
    <x v="1712"/>
  </r>
  <r>
    <x v="0"/>
    <s v="Cycling"/>
    <x v="3"/>
    <s v="Giro"/>
    <s v="Dial"/>
    <x v="8"/>
    <s v="L6 R Tongue Dial E"/>
    <x v="1"/>
    <n v="2100"/>
    <n v="2835"/>
    <n v="1.35"/>
    <x v="1713"/>
  </r>
  <r>
    <x v="0"/>
    <s v="Cycling"/>
    <x v="3"/>
    <s v="Giro"/>
    <s v="Dial"/>
    <x v="8"/>
    <s v="L6 R Tongue Dial E"/>
    <x v="1"/>
    <n v="10"/>
    <n v="0"/>
    <n v="0"/>
    <x v="255"/>
  </r>
  <r>
    <x v="0"/>
    <s v="Cycling"/>
    <x v="3"/>
    <s v="Giro"/>
    <s v="Dial"/>
    <x v="8"/>
    <s v="L6 R Tongue Dial E"/>
    <x v="1"/>
    <n v="200"/>
    <n v="270"/>
    <n v="1.35"/>
    <x v="1713"/>
  </r>
  <r>
    <x v="0"/>
    <s v="Cycling"/>
    <x v="3"/>
    <s v="Giro"/>
    <s v="Dial"/>
    <x v="8"/>
    <s v="L6 R Tongue Dial E"/>
    <x v="1"/>
    <n v="350"/>
    <n v="472.5"/>
    <n v="1.35"/>
    <x v="1713"/>
  </r>
  <r>
    <x v="0"/>
    <s v="Cycling"/>
    <x v="3"/>
    <s v="Giro"/>
    <s v="Dial"/>
    <x v="42"/>
    <s v="L6 L Eyestay 20mm Dial Z"/>
    <x v="1"/>
    <n v="100"/>
    <n v="207"/>
    <n v="2.0699999999999998"/>
    <x v="1714"/>
  </r>
  <r>
    <x v="0"/>
    <s v="Cycling"/>
    <x v="3"/>
    <s v="Giro"/>
    <s v="Dial"/>
    <x v="42"/>
    <s v="L6 L Eyestay 20mm Dial Z"/>
    <x v="1"/>
    <n v="350"/>
    <n v="724.5"/>
    <n v="2.0699999999999998"/>
    <x v="1714"/>
  </r>
  <r>
    <x v="0"/>
    <s v="Cycling"/>
    <x v="3"/>
    <s v="Giro"/>
    <s v="Dial"/>
    <x v="42"/>
    <s v="L6 L Eyestay 20mm Dial Z"/>
    <x v="1"/>
    <n v="50"/>
    <n v="103.5"/>
    <n v="2.0699999999999998"/>
    <x v="1714"/>
  </r>
  <r>
    <x v="0"/>
    <s v="Cycling"/>
    <x v="3"/>
    <s v="Giro"/>
    <s v="Dial"/>
    <x v="42"/>
    <s v="L6 L Eyestay 20mm Dial Z"/>
    <x v="1"/>
    <n v="9150"/>
    <n v="18837"/>
    <n v="2.0586885245901638"/>
    <x v="1715"/>
  </r>
  <r>
    <x v="0"/>
    <s v="Cycling"/>
    <x v="3"/>
    <s v="Giro"/>
    <s v="Dial"/>
    <x v="42"/>
    <s v="L6 R Eyestay 20mm Dial Z"/>
    <x v="1"/>
    <n v="100"/>
    <n v="207"/>
    <n v="2.0699999999999998"/>
    <x v="1714"/>
  </r>
  <r>
    <x v="0"/>
    <s v="Cycling"/>
    <x v="3"/>
    <s v="Giro"/>
    <s v="Dial"/>
    <x v="42"/>
    <s v="L6 R Eyestay 20mm Dial Z"/>
    <x v="1"/>
    <n v="350"/>
    <n v="724.5"/>
    <n v="2.0699999999999998"/>
    <x v="1714"/>
  </r>
  <r>
    <x v="0"/>
    <s v="Cycling"/>
    <x v="3"/>
    <s v="Giro"/>
    <s v="Dial"/>
    <x v="42"/>
    <s v="L6 R Eyestay 20mm Dial Z"/>
    <x v="1"/>
    <n v="50"/>
    <n v="103.5"/>
    <n v="2.0699999999999998"/>
    <x v="1714"/>
  </r>
  <r>
    <x v="0"/>
    <s v="Cycling"/>
    <x v="3"/>
    <s v="Giro"/>
    <s v="Dial"/>
    <x v="42"/>
    <s v="L6 R Eyestay 20mm Dial Z"/>
    <x v="1"/>
    <n v="9150"/>
    <n v="18837"/>
    <n v="2.0586885245901638"/>
    <x v="1715"/>
  </r>
  <r>
    <x v="0"/>
    <s v="Cycling"/>
    <x v="3"/>
    <s v="Louis Garneau"/>
    <s v="Dial"/>
    <x v="15"/>
    <s v="IP1 L Eyestay 20mm Dial A + Pawl Caps"/>
    <x v="4"/>
    <n v="450"/>
    <n v="1354.5"/>
    <n v="3.01"/>
    <x v="306"/>
  </r>
  <r>
    <x v="0"/>
    <s v="Cycling"/>
    <x v="3"/>
    <s v="Louis Garneau"/>
    <s v="Dial"/>
    <x v="15"/>
    <s v="IP1 L Eyestay 20mm Dial A + Pawl Caps"/>
    <x v="4"/>
    <n v="625"/>
    <n v="1881.25"/>
    <n v="3.01"/>
    <x v="306"/>
  </r>
  <r>
    <x v="0"/>
    <s v="Cycling"/>
    <x v="3"/>
    <s v="Louis Garneau"/>
    <s v="Dial"/>
    <x v="15"/>
    <s v="IP1 L Eyestay 20mm Dial A + Pawl Caps"/>
    <x v="4"/>
    <n v="1535"/>
    <n v="4590.25"/>
    <n v="2.9903908794788272"/>
    <x v="1716"/>
  </r>
  <r>
    <x v="0"/>
    <s v="Cycling"/>
    <x v="3"/>
    <s v="Louis Garneau"/>
    <s v="Dial"/>
    <x v="15"/>
    <s v="IP1 L Eyestay 20mm Dial A + Pawl Caps"/>
    <x v="5"/>
    <n v="500"/>
    <n v="1505"/>
    <n v="3.01"/>
    <x v="306"/>
  </r>
  <r>
    <x v="0"/>
    <s v="Cycling"/>
    <x v="3"/>
    <s v="Louis Garneau"/>
    <s v="Dial"/>
    <x v="15"/>
    <s v="IP1 L Eyestay 20mm Dial A + Pawl Caps"/>
    <x v="5"/>
    <n v="0"/>
    <n v="0"/>
    <e v="#DIV/0!"/>
    <x v="255"/>
  </r>
  <r>
    <x v="0"/>
    <s v="Cycling"/>
    <x v="3"/>
    <s v="Louis Garneau"/>
    <s v="Dial"/>
    <x v="15"/>
    <s v="IP1 L Eyestay 20mm Dial B + Pawl Caps"/>
    <x v="5"/>
    <n v="500"/>
    <n v="1505"/>
    <n v="3.01"/>
    <x v="306"/>
  </r>
  <r>
    <x v="0"/>
    <s v="Cycling"/>
    <x v="3"/>
    <s v="Louis Garneau"/>
    <s v="Dial"/>
    <x v="15"/>
    <s v="IP1 L Eyestay 20mm Dial B + Pawl Caps"/>
    <x v="5"/>
    <n v="0"/>
    <n v="0"/>
    <e v="#DIV/0!"/>
    <x v="255"/>
  </r>
  <r>
    <x v="0"/>
    <s v="Cycling"/>
    <x v="3"/>
    <s v="Louis Garneau"/>
    <s v="Dial"/>
    <x v="15"/>
    <s v="IP1 L Eyestay 20mmDial A-Clear/Blk-w/P Cap"/>
    <x v="5"/>
    <n v="1685"/>
    <n v="5041.75"/>
    <n v="2.9921364985163206"/>
    <x v="1717"/>
  </r>
  <r>
    <x v="0"/>
    <s v="Cycling"/>
    <x v="3"/>
    <s v="Louis Garneau"/>
    <s v="Dial"/>
    <x v="15"/>
    <s v="IP1 L Eyestay 20mmDial A-Clear/Blk-w/P Cap"/>
    <x v="5"/>
    <n v="500"/>
    <n v="1505"/>
    <n v="3.01"/>
    <x v="306"/>
  </r>
  <r>
    <x v="0"/>
    <s v="Cycling"/>
    <x v="3"/>
    <s v="Louis Garneau"/>
    <s v="Dial"/>
    <x v="15"/>
    <s v="IP1 R Eyestay 20mm Dial A + Pawl Caps"/>
    <x v="4"/>
    <n v="450"/>
    <n v="1354.5"/>
    <n v="3.01"/>
    <x v="306"/>
  </r>
  <r>
    <x v="0"/>
    <s v="Cycling"/>
    <x v="3"/>
    <s v="Louis Garneau"/>
    <s v="Dial"/>
    <x v="15"/>
    <s v="IP1 R Eyestay 20mm Dial A + Pawl Caps"/>
    <x v="4"/>
    <n v="625"/>
    <n v="1881.25"/>
    <n v="3.01"/>
    <x v="306"/>
  </r>
  <r>
    <x v="0"/>
    <s v="Cycling"/>
    <x v="3"/>
    <s v="Louis Garneau"/>
    <s v="Dial"/>
    <x v="15"/>
    <s v="IP1 R Eyestay 20mm Dial A + Pawl Caps"/>
    <x v="4"/>
    <n v="1535"/>
    <n v="4590.25"/>
    <n v="2.9903908794788272"/>
    <x v="1716"/>
  </r>
  <r>
    <x v="0"/>
    <s v="Cycling"/>
    <x v="3"/>
    <s v="Louis Garneau"/>
    <s v="Dial"/>
    <x v="15"/>
    <s v="IP1 R Eyestay 20mm Dial A + Pawl Caps"/>
    <x v="5"/>
    <n v="500"/>
    <n v="1505"/>
    <n v="3.01"/>
    <x v="306"/>
  </r>
  <r>
    <x v="0"/>
    <s v="Cycling"/>
    <x v="3"/>
    <s v="Louis Garneau"/>
    <s v="Dial"/>
    <x v="15"/>
    <s v="IP1 R Eyestay 20mm Dial A + Pawl Caps"/>
    <x v="5"/>
    <n v="0"/>
    <n v="0"/>
    <e v="#DIV/0!"/>
    <x v="255"/>
  </r>
  <r>
    <x v="0"/>
    <s v="Cycling"/>
    <x v="3"/>
    <s v="Louis Garneau"/>
    <s v="Dial"/>
    <x v="15"/>
    <s v="IP1 R Eyestay 20mm Dial A + Pawl CapsDial A-Clear/Blk-w/P Cap"/>
    <x v="5"/>
    <n v="1685"/>
    <n v="5041.75"/>
    <n v="2.9921364985163206"/>
    <x v="1717"/>
  </r>
  <r>
    <x v="0"/>
    <s v="Cycling"/>
    <x v="3"/>
    <s v="Louis Garneau"/>
    <s v="Dial"/>
    <x v="15"/>
    <s v="IP1 R Eyestay 20mm Dial A + Pawl CapsDial A-Clear/Blk-w/P Cap"/>
    <x v="5"/>
    <n v="500"/>
    <n v="1505"/>
    <n v="3.01"/>
    <x v="306"/>
  </r>
  <r>
    <x v="0"/>
    <s v="Cycling"/>
    <x v="3"/>
    <s v="Louis Garneau"/>
    <s v="Dial"/>
    <x v="15"/>
    <s v="IP1 R Eyestay 20mm Dial B + Pawl Caps"/>
    <x v="5"/>
    <n v="500"/>
    <n v="1505"/>
    <n v="3.01"/>
    <x v="306"/>
  </r>
  <r>
    <x v="0"/>
    <s v="Cycling"/>
    <x v="3"/>
    <s v="Louis Garneau"/>
    <s v="Dial"/>
    <x v="15"/>
    <s v="IP1 R Eyestay 20mm Dial B + Pawl Caps"/>
    <x v="5"/>
    <n v="0"/>
    <n v="0"/>
    <e v="#DIV/0!"/>
    <x v="255"/>
  </r>
  <r>
    <x v="0"/>
    <s v="Cycling"/>
    <x v="3"/>
    <s v="Louis Garneau"/>
    <s v="Dial"/>
    <x v="15"/>
    <s v="IP1-S L Eyestay 20mm Dial B + Pawl Caps"/>
    <x v="5"/>
    <n v="8925"/>
    <n v="26536.25"/>
    <n v="2.9732492997198881"/>
    <x v="1718"/>
  </r>
  <r>
    <x v="0"/>
    <s v="Cycling"/>
    <x v="3"/>
    <s v="Louis Garneau"/>
    <s v="Dial"/>
    <x v="15"/>
    <s v="IP1-S L Eyestay 20mm Dial B + Pawl Caps"/>
    <x v="5"/>
    <n v="0"/>
    <n v="0"/>
    <e v="#DIV/0!"/>
    <x v="255"/>
  </r>
  <r>
    <x v="0"/>
    <s v="Cycling"/>
    <x v="3"/>
    <s v="Louis Garneau"/>
    <s v="Dial"/>
    <x v="15"/>
    <s v="IP1-S L Eyestay 20mm Dial B + Pawl Caps"/>
    <x v="5"/>
    <n v="4550"/>
    <n v="13529.75"/>
    <n v="2.9735714285714288"/>
    <x v="1719"/>
  </r>
  <r>
    <x v="0"/>
    <s v="Cycling"/>
    <x v="3"/>
    <s v="Louis Garneau"/>
    <s v="Dial"/>
    <x v="15"/>
    <s v="IP1-S L Eyestay 20mm Dial B + Pawl Caps"/>
    <x v="4"/>
    <n v="1230"/>
    <n v="3677.7"/>
    <n v="2.9899999999999998"/>
    <x v="297"/>
  </r>
  <r>
    <x v="0"/>
    <s v="Cycling"/>
    <x v="3"/>
    <s v="Louis Garneau"/>
    <s v="Dial"/>
    <x v="15"/>
    <s v="IP1-S L Eyestay 20mm Dial B + Pawl Caps"/>
    <x v="4"/>
    <n v="750"/>
    <n v="2242.5"/>
    <n v="2.99"/>
    <x v="297"/>
  </r>
  <r>
    <x v="0"/>
    <s v="Cycling"/>
    <x v="3"/>
    <s v="Louis Garneau"/>
    <s v="Dial"/>
    <x v="15"/>
    <s v="IP1-S L Eyestay 20mm Dial B + Pawl Caps"/>
    <x v="4"/>
    <n v="675"/>
    <n v="2018.25"/>
    <n v="2.99"/>
    <x v="297"/>
  </r>
  <r>
    <x v="0"/>
    <s v="Cycling"/>
    <x v="3"/>
    <s v="Louis Garneau"/>
    <s v="Dial"/>
    <x v="15"/>
    <s v="IP1-S L Eyestay 20mm Dial B + Pawl Caps"/>
    <x v="4"/>
    <n v="1110"/>
    <n v="3289"/>
    <n v="2.9630630630630632"/>
    <x v="1633"/>
  </r>
  <r>
    <x v="0"/>
    <s v="Cycling"/>
    <x v="3"/>
    <s v="Louis Garneau"/>
    <s v="Dial"/>
    <x v="15"/>
    <s v="IP1-S L Eyestay 20mm Dial B + Pawl Caps"/>
    <x v="4"/>
    <n v="550"/>
    <n v="1644.5"/>
    <n v="2.99"/>
    <x v="297"/>
  </r>
  <r>
    <x v="0"/>
    <s v="Cycling"/>
    <x v="3"/>
    <s v="Louis Garneau"/>
    <s v="Dial"/>
    <x v="15"/>
    <s v="IP1-S L Eyestay 20mm Dial B + Pawl Caps"/>
    <x v="4"/>
    <n v="2465"/>
    <n v="7325.5"/>
    <n v="2.9718052738336715"/>
    <x v="1634"/>
  </r>
  <r>
    <x v="0"/>
    <s v="Cycling"/>
    <x v="3"/>
    <s v="Louis Garneau"/>
    <s v="Dial"/>
    <x v="15"/>
    <s v="IP1-S L Eyestay 20mm Dial B + Pawl Caps"/>
    <x v="2"/>
    <n v="950"/>
    <n v="2840.5"/>
    <n v="2.99"/>
    <x v="297"/>
  </r>
  <r>
    <x v="0"/>
    <s v="Cycling"/>
    <x v="3"/>
    <s v="Louis Garneau"/>
    <s v="Dial"/>
    <x v="15"/>
    <s v="IP1-S L Eyestay 20mm Dial B + Pawl Caps"/>
    <x v="2"/>
    <n v="2510"/>
    <n v="7475"/>
    <n v="2.9780876494023905"/>
    <x v="1720"/>
  </r>
  <r>
    <x v="0"/>
    <s v="Cycling"/>
    <x v="3"/>
    <s v="Louis Garneau"/>
    <s v="Dial"/>
    <x v="15"/>
    <s v="IP1-S L Eyestay 20mm Dial B + Pawl Caps"/>
    <x v="2"/>
    <n v="200"/>
    <n v="598"/>
    <n v="2.99"/>
    <x v="297"/>
  </r>
  <r>
    <x v="0"/>
    <s v="Cycling"/>
    <x v="3"/>
    <s v="Louis Garneau"/>
    <s v="Dial"/>
    <x v="15"/>
    <s v="IP1-S L Eyestay 20mm Dial B + Pawl Caps"/>
    <x v="2"/>
    <n v="2715"/>
    <n v="8073"/>
    <n v="2.9734806629834254"/>
    <x v="1721"/>
  </r>
  <r>
    <x v="0"/>
    <s v="Cycling"/>
    <x v="3"/>
    <s v="Louis Garneau"/>
    <s v="Dial"/>
    <x v="15"/>
    <s v="IP1-S L Eyestay 20mm Dial B + Pawl Caps"/>
    <x v="0"/>
    <n v="650"/>
    <n v="1943.5"/>
    <n v="2.99"/>
    <x v="297"/>
  </r>
  <r>
    <x v="0"/>
    <s v="Cycling"/>
    <x v="3"/>
    <s v="Louis Garneau"/>
    <s v="Dial"/>
    <x v="15"/>
    <s v="IP1-S L Eyestay 20mm Dial B + Pawl Caps"/>
    <x v="0"/>
    <n v="250"/>
    <n v="747.5"/>
    <n v="2.99"/>
    <x v="297"/>
  </r>
  <r>
    <x v="0"/>
    <s v="Cycling"/>
    <x v="3"/>
    <s v="Louis Garneau"/>
    <s v="Dial"/>
    <x v="15"/>
    <s v="IP1-S L Eyestay 20mm Dial B + Pawl Caps"/>
    <x v="5"/>
    <n v="2340"/>
    <n v="6998.25"/>
    <n v="2.990705128205128"/>
    <x v="1722"/>
  </r>
  <r>
    <x v="0"/>
    <s v="Cycling"/>
    <x v="3"/>
    <s v="Louis Garneau"/>
    <s v="Dial"/>
    <x v="15"/>
    <s v="IP1-S L Eyestay 20mm Dial B + Pawl Caps"/>
    <x v="5"/>
    <n v="0"/>
    <n v="0"/>
    <e v="#DIV/0!"/>
    <x v="255"/>
  </r>
  <r>
    <x v="0"/>
    <s v="Cycling"/>
    <x v="3"/>
    <s v="Louis Garneau"/>
    <s v="Dial"/>
    <x v="15"/>
    <s v="IP1-S L Eyestay 20mm Dial B + Pawl Caps"/>
    <x v="5"/>
    <n v="1535"/>
    <n v="4590.25"/>
    <n v="2.9903908794788272"/>
    <x v="1716"/>
  </r>
  <r>
    <x v="0"/>
    <s v="Cycling"/>
    <x v="3"/>
    <s v="Louis Garneau"/>
    <s v="Dial"/>
    <x v="15"/>
    <s v="IP1-S L Eyestay 20mm Dial B + Pawl Caps"/>
    <x v="4"/>
    <n v="500"/>
    <n v="1505"/>
    <n v="3.01"/>
    <x v="306"/>
  </r>
  <r>
    <x v="0"/>
    <s v="Cycling"/>
    <x v="3"/>
    <s v="Louis Garneau"/>
    <s v="Dial"/>
    <x v="15"/>
    <s v="IP1-S L Eyestay 20mm Dial B + Pawl Caps"/>
    <x v="4"/>
    <n v="625"/>
    <n v="1881.25"/>
    <n v="3.01"/>
    <x v="306"/>
  </r>
  <r>
    <x v="0"/>
    <s v="Cycling"/>
    <x v="3"/>
    <s v="Louis Garneau"/>
    <s v="Dial"/>
    <x v="15"/>
    <s v="IP1-S L Eyestay 20mm Dial B + Pawl Caps"/>
    <x v="4"/>
    <n v="500"/>
    <n v="1505"/>
    <n v="3.01"/>
    <x v="306"/>
  </r>
  <r>
    <x v="0"/>
    <s v="Cycling"/>
    <x v="3"/>
    <s v="Louis Garneau"/>
    <s v="Dial"/>
    <x v="15"/>
    <s v="IP1-S L Eyestay 20mm Dial B + Pawl Caps"/>
    <x v="4"/>
    <n v="500"/>
    <n v="1505"/>
    <n v="3.01"/>
    <x v="306"/>
  </r>
  <r>
    <x v="0"/>
    <s v="Cycling"/>
    <x v="3"/>
    <s v="Louis Garneau"/>
    <s v="Dial"/>
    <x v="15"/>
    <s v="IP1-S L Eyestay 20mm Dial B + Pawl Caps"/>
    <x v="2"/>
    <n v="500"/>
    <n v="1505"/>
    <n v="3.01"/>
    <x v="306"/>
  </r>
  <r>
    <x v="0"/>
    <s v="Cycling"/>
    <x v="3"/>
    <s v="Louis Garneau"/>
    <s v="Dial"/>
    <x v="15"/>
    <s v="IP1-S L Eyestay 20mm Dial B + Pawl Caps"/>
    <x v="2"/>
    <n v="500"/>
    <n v="1505"/>
    <n v="3.01"/>
    <x v="306"/>
  </r>
  <r>
    <x v="0"/>
    <s v="Cycling"/>
    <x v="3"/>
    <s v="Louis Garneau"/>
    <s v="Dial"/>
    <x v="15"/>
    <s v="IP1-S L Eyestay 20mm Dial B + Pawl Caps"/>
    <x v="2"/>
    <n v="200"/>
    <n v="602"/>
    <n v="3.01"/>
    <x v="306"/>
  </r>
  <r>
    <x v="0"/>
    <s v="Cycling"/>
    <x v="3"/>
    <s v="Louis Garneau"/>
    <s v="Dial"/>
    <x v="15"/>
    <s v="IP1-S L Eyestay 20mm Dial B + Pawl Caps"/>
    <x v="4"/>
    <n v="500"/>
    <n v="1505"/>
    <n v="3.01"/>
    <x v="306"/>
  </r>
  <r>
    <x v="0"/>
    <s v="Cycling"/>
    <x v="3"/>
    <s v="Louis Garneau"/>
    <s v="Dial"/>
    <x v="15"/>
    <s v="IP1-S L Eyestay 20mm Dial B + Pawl Caps"/>
    <x v="4"/>
    <n v="500"/>
    <n v="1505"/>
    <n v="3.01"/>
    <x v="306"/>
  </r>
  <r>
    <x v="0"/>
    <s v="Cycling"/>
    <x v="3"/>
    <s v="Louis Garneau"/>
    <s v="Dial"/>
    <x v="15"/>
    <s v="IP1-S L Eyestay 20mm Dial B + Pawl Caps"/>
    <x v="4"/>
    <n v="500"/>
    <n v="1505"/>
    <n v="3.01"/>
    <x v="306"/>
  </r>
  <r>
    <x v="0"/>
    <s v="Cycling"/>
    <x v="3"/>
    <s v="Louis Garneau"/>
    <s v="Dial"/>
    <x v="15"/>
    <s v="IP1-S L Eyestay 20mm Dial B + Pawl Caps"/>
    <x v="4"/>
    <n v="500"/>
    <n v="1505"/>
    <n v="3.01"/>
    <x v="306"/>
  </r>
  <r>
    <x v="0"/>
    <s v="Cycling"/>
    <x v="3"/>
    <s v="Louis Garneau"/>
    <s v="Dial"/>
    <x v="15"/>
    <s v="IP1-S L Eyestay 20mm Dial B + Pawl Caps"/>
    <x v="2"/>
    <n v="500"/>
    <n v="1505"/>
    <n v="3.01"/>
    <x v="306"/>
  </r>
  <r>
    <x v="0"/>
    <s v="Cycling"/>
    <x v="3"/>
    <s v="Louis Garneau"/>
    <s v="Dial"/>
    <x v="15"/>
    <s v="IP1-S L Eyestay 20mm Dial B + Pawl Caps"/>
    <x v="4"/>
    <n v="500"/>
    <n v="1505"/>
    <n v="3.01"/>
    <x v="306"/>
  </r>
  <r>
    <x v="0"/>
    <s v="Cycling"/>
    <x v="3"/>
    <s v="Louis Garneau"/>
    <s v="Dial"/>
    <x v="15"/>
    <s v="IP1-S L Eyestay 20mm Dial B + Pawl Caps"/>
    <x v="4"/>
    <n v="500"/>
    <n v="1505"/>
    <n v="3.01"/>
    <x v="306"/>
  </r>
  <r>
    <x v="0"/>
    <s v="Cycling"/>
    <x v="3"/>
    <s v="Louis Garneau"/>
    <s v="Dial"/>
    <x v="15"/>
    <s v="IP1-S L Eyestay 20mm Dial B + Pawl Caps"/>
    <x v="5"/>
    <n v="500"/>
    <n v="1505"/>
    <n v="3.01"/>
    <x v="306"/>
  </r>
  <r>
    <x v="0"/>
    <s v="Cycling"/>
    <x v="3"/>
    <s v="Louis Garneau"/>
    <s v="Dial"/>
    <x v="15"/>
    <s v="IP1-S L Eyestay 20mm Dial B + Pawl Caps"/>
    <x v="5"/>
    <n v="0"/>
    <n v="0"/>
    <e v="#DIV/0!"/>
    <x v="255"/>
  </r>
  <r>
    <x v="0"/>
    <s v="Cycling"/>
    <x v="3"/>
    <s v="Louis Garneau"/>
    <s v="Dial"/>
    <x v="15"/>
    <s v="IP1-S L Eyestay 20mm Dial B + Pawl Caps"/>
    <x v="5"/>
    <n v="500"/>
    <n v="1505"/>
    <n v="3.01"/>
    <x v="306"/>
  </r>
  <r>
    <x v="0"/>
    <s v="Cycling"/>
    <x v="3"/>
    <s v="Louis Garneau"/>
    <s v="Dial"/>
    <x v="15"/>
    <s v="IP1-S L Eyestay 20mm Dial B + Pawl Caps"/>
    <x v="4"/>
    <n v="625"/>
    <n v="1881.25"/>
    <n v="3.01"/>
    <x v="306"/>
  </r>
  <r>
    <x v="0"/>
    <s v="Cycling"/>
    <x v="3"/>
    <s v="Louis Garneau"/>
    <s v="Dial"/>
    <x v="15"/>
    <s v="IP1-S L Eyestay 20mm Dial B + Pawl Caps"/>
    <x v="4"/>
    <n v="500"/>
    <n v="1505"/>
    <n v="3.01"/>
    <x v="306"/>
  </r>
  <r>
    <x v="0"/>
    <s v="Cycling"/>
    <x v="3"/>
    <s v="Louis Garneau"/>
    <s v="Dial"/>
    <x v="15"/>
    <s v="IP1-S L-20mm EyestayDial B-PC-Black/426 C"/>
    <x v="5"/>
    <n v="400"/>
    <n v="1196"/>
    <n v="2.99"/>
    <x v="297"/>
  </r>
  <r>
    <x v="0"/>
    <s v="Cycling"/>
    <x v="3"/>
    <s v="Louis Garneau"/>
    <s v="Dial"/>
    <x v="15"/>
    <s v="IP1-S R Eyestay 20mm Dial B + Pawl Caps"/>
    <x v="5"/>
    <n v="8925"/>
    <n v="26536.25"/>
    <n v="2.9732492997198881"/>
    <x v="1718"/>
  </r>
  <r>
    <x v="0"/>
    <s v="Cycling"/>
    <x v="3"/>
    <s v="Louis Garneau"/>
    <s v="Dial"/>
    <x v="15"/>
    <s v="IP1-S R Eyestay 20mm Dial B + Pawl Caps"/>
    <x v="5"/>
    <n v="0"/>
    <n v="0"/>
    <e v="#DIV/0!"/>
    <x v="255"/>
  </r>
  <r>
    <x v="0"/>
    <s v="Cycling"/>
    <x v="3"/>
    <s v="Louis Garneau"/>
    <s v="Dial"/>
    <x v="15"/>
    <s v="IP1-S R Eyestay 20mm Dial B + Pawl Caps"/>
    <x v="5"/>
    <n v="4550"/>
    <n v="13529.75"/>
    <n v="2.9735714285714288"/>
    <x v="1719"/>
  </r>
  <r>
    <x v="0"/>
    <s v="Cycling"/>
    <x v="3"/>
    <s v="Louis Garneau"/>
    <s v="Dial"/>
    <x v="15"/>
    <s v="IP1-S R Eyestay 20mm Dial B + Pawl Caps"/>
    <x v="4"/>
    <n v="1230"/>
    <n v="3677.7"/>
    <n v="2.9899999999999998"/>
    <x v="297"/>
  </r>
  <r>
    <x v="0"/>
    <s v="Cycling"/>
    <x v="3"/>
    <s v="Louis Garneau"/>
    <s v="Dial"/>
    <x v="15"/>
    <s v="IP1-S R Eyestay 20mm Dial B + Pawl Caps"/>
    <x v="4"/>
    <n v="750"/>
    <n v="2242.5"/>
    <n v="2.99"/>
    <x v="297"/>
  </r>
  <r>
    <x v="0"/>
    <s v="Cycling"/>
    <x v="3"/>
    <s v="Louis Garneau"/>
    <s v="Dial"/>
    <x v="15"/>
    <s v="IP1-S R Eyestay 20mm Dial B + Pawl Caps"/>
    <x v="4"/>
    <n v="675"/>
    <n v="2018.25"/>
    <n v="2.99"/>
    <x v="297"/>
  </r>
  <r>
    <x v="0"/>
    <s v="Cycling"/>
    <x v="3"/>
    <s v="Louis Garneau"/>
    <s v="Dial"/>
    <x v="15"/>
    <s v="IP1-S R Eyestay 20mm Dial B + Pawl Caps"/>
    <x v="4"/>
    <n v="1110"/>
    <n v="3289"/>
    <n v="2.9630630630630632"/>
    <x v="1633"/>
  </r>
  <r>
    <x v="0"/>
    <s v="Cycling"/>
    <x v="3"/>
    <s v="Louis Garneau"/>
    <s v="Dial"/>
    <x v="15"/>
    <s v="IP1-S R Eyestay 20mm Dial B + Pawl Caps"/>
    <x v="4"/>
    <n v="550"/>
    <n v="1644.5"/>
    <n v="2.99"/>
    <x v="297"/>
  </r>
  <r>
    <x v="0"/>
    <s v="Cycling"/>
    <x v="3"/>
    <s v="Louis Garneau"/>
    <s v="Dial"/>
    <x v="15"/>
    <s v="IP1-S R Eyestay 20mm Dial B + Pawl Caps"/>
    <x v="4"/>
    <n v="2465"/>
    <n v="7325.5"/>
    <n v="2.9718052738336715"/>
    <x v="1634"/>
  </r>
  <r>
    <x v="0"/>
    <s v="Cycling"/>
    <x v="3"/>
    <s v="Louis Garneau"/>
    <s v="Dial"/>
    <x v="15"/>
    <s v="IP1-S R Eyestay 20mm Dial B + Pawl Caps"/>
    <x v="2"/>
    <n v="950"/>
    <n v="2840.5"/>
    <n v="2.99"/>
    <x v="297"/>
  </r>
  <r>
    <x v="0"/>
    <s v="Cycling"/>
    <x v="3"/>
    <s v="Louis Garneau"/>
    <s v="Dial"/>
    <x v="15"/>
    <s v="IP1-S R Eyestay 20mm Dial B + Pawl Caps"/>
    <x v="2"/>
    <n v="2510"/>
    <n v="7475"/>
    <n v="2.9780876494023905"/>
    <x v="1720"/>
  </r>
  <r>
    <x v="0"/>
    <s v="Cycling"/>
    <x v="3"/>
    <s v="Louis Garneau"/>
    <s v="Dial"/>
    <x v="15"/>
    <s v="IP1-S R Eyestay 20mm Dial B + Pawl Caps"/>
    <x v="2"/>
    <n v="200"/>
    <n v="598"/>
    <n v="2.99"/>
    <x v="297"/>
  </r>
  <r>
    <x v="0"/>
    <s v="Cycling"/>
    <x v="3"/>
    <s v="Louis Garneau"/>
    <s v="Dial"/>
    <x v="15"/>
    <s v="IP1-S R Eyestay 20mm Dial B + Pawl Caps"/>
    <x v="2"/>
    <n v="2715"/>
    <n v="8073"/>
    <n v="2.9734806629834254"/>
    <x v="1721"/>
  </r>
  <r>
    <x v="0"/>
    <s v="Cycling"/>
    <x v="3"/>
    <s v="Louis Garneau"/>
    <s v="Dial"/>
    <x v="15"/>
    <s v="IP1-S R Eyestay 20mm Dial B + Pawl Caps"/>
    <x v="0"/>
    <n v="650"/>
    <n v="1943.5"/>
    <n v="2.99"/>
    <x v="297"/>
  </r>
  <r>
    <x v="0"/>
    <s v="Cycling"/>
    <x v="3"/>
    <s v="Louis Garneau"/>
    <s v="Dial"/>
    <x v="15"/>
    <s v="IP1-S R Eyestay 20mm Dial B + Pawl Caps"/>
    <x v="0"/>
    <n v="250"/>
    <n v="747.5"/>
    <n v="2.99"/>
    <x v="297"/>
  </r>
  <r>
    <x v="0"/>
    <s v="Cycling"/>
    <x v="3"/>
    <s v="Louis Garneau"/>
    <s v="Dial"/>
    <x v="15"/>
    <s v="IP1-S R Eyestay 20mm Dial B + Pawl Caps"/>
    <x v="5"/>
    <n v="2340"/>
    <n v="6998.25"/>
    <n v="2.990705128205128"/>
    <x v="1722"/>
  </r>
  <r>
    <x v="0"/>
    <s v="Cycling"/>
    <x v="3"/>
    <s v="Louis Garneau"/>
    <s v="Dial"/>
    <x v="15"/>
    <s v="IP1-S R Eyestay 20mm Dial B + Pawl Caps"/>
    <x v="5"/>
    <n v="0"/>
    <n v="0"/>
    <e v="#DIV/0!"/>
    <x v="255"/>
  </r>
  <r>
    <x v="0"/>
    <s v="Cycling"/>
    <x v="3"/>
    <s v="Louis Garneau"/>
    <s v="Dial"/>
    <x v="15"/>
    <s v="IP1-S R Eyestay 20mm Dial B + Pawl Caps"/>
    <x v="5"/>
    <n v="1535"/>
    <n v="4590.25"/>
    <n v="2.9903908794788272"/>
    <x v="1716"/>
  </r>
  <r>
    <x v="0"/>
    <s v="Cycling"/>
    <x v="3"/>
    <s v="Louis Garneau"/>
    <s v="Dial"/>
    <x v="15"/>
    <s v="IP1-S R Eyestay 20mm Dial B + Pawl Caps"/>
    <x v="4"/>
    <n v="500"/>
    <n v="1505"/>
    <n v="3.01"/>
    <x v="306"/>
  </r>
  <r>
    <x v="0"/>
    <s v="Cycling"/>
    <x v="3"/>
    <s v="Louis Garneau"/>
    <s v="Dial"/>
    <x v="15"/>
    <s v="IP1-S R Eyestay 20mm Dial B + Pawl Caps"/>
    <x v="4"/>
    <n v="625"/>
    <n v="1881.25"/>
    <n v="3.01"/>
    <x v="306"/>
  </r>
  <r>
    <x v="0"/>
    <s v="Cycling"/>
    <x v="3"/>
    <s v="Louis Garneau"/>
    <s v="Dial"/>
    <x v="15"/>
    <s v="IP1-S R Eyestay 20mm Dial B + Pawl Caps"/>
    <x v="4"/>
    <n v="500"/>
    <n v="1505"/>
    <n v="3.01"/>
    <x v="306"/>
  </r>
  <r>
    <x v="0"/>
    <s v="Cycling"/>
    <x v="3"/>
    <s v="Louis Garneau"/>
    <s v="Dial"/>
    <x v="15"/>
    <s v="IP1-S R Eyestay 20mm Dial B + Pawl Caps"/>
    <x v="4"/>
    <n v="500"/>
    <n v="1505"/>
    <n v="3.01"/>
    <x v="306"/>
  </r>
  <r>
    <x v="0"/>
    <s v="Cycling"/>
    <x v="3"/>
    <s v="Louis Garneau"/>
    <s v="Dial"/>
    <x v="15"/>
    <s v="IP1-S R Eyestay 20mm Dial B + Pawl Caps"/>
    <x v="2"/>
    <n v="500"/>
    <n v="1505"/>
    <n v="3.01"/>
    <x v="306"/>
  </r>
  <r>
    <x v="0"/>
    <s v="Cycling"/>
    <x v="3"/>
    <s v="Louis Garneau"/>
    <s v="Dial"/>
    <x v="15"/>
    <s v="IP1-S R Eyestay 20mm Dial B + Pawl Caps"/>
    <x v="2"/>
    <n v="500"/>
    <n v="1505"/>
    <n v="3.01"/>
    <x v="306"/>
  </r>
  <r>
    <x v="0"/>
    <s v="Cycling"/>
    <x v="3"/>
    <s v="Louis Garneau"/>
    <s v="Dial"/>
    <x v="15"/>
    <s v="IP1-S R Eyestay 20mm Dial B + Pawl Caps"/>
    <x v="2"/>
    <n v="200"/>
    <n v="602"/>
    <n v="3.01"/>
    <x v="306"/>
  </r>
  <r>
    <x v="0"/>
    <s v="Cycling"/>
    <x v="3"/>
    <s v="Louis Garneau"/>
    <s v="Dial"/>
    <x v="15"/>
    <s v="IP1-S R Eyestay 20mm Dial B + Pawl Caps"/>
    <x v="4"/>
    <n v="500"/>
    <n v="1505"/>
    <n v="3.01"/>
    <x v="306"/>
  </r>
  <r>
    <x v="0"/>
    <s v="Cycling"/>
    <x v="3"/>
    <s v="Louis Garneau"/>
    <s v="Dial"/>
    <x v="15"/>
    <s v="IP1-S R Eyestay 20mm Dial B + Pawl Caps"/>
    <x v="4"/>
    <n v="500"/>
    <n v="1505"/>
    <n v="3.01"/>
    <x v="306"/>
  </r>
  <r>
    <x v="0"/>
    <s v="Cycling"/>
    <x v="3"/>
    <s v="Louis Garneau"/>
    <s v="Dial"/>
    <x v="15"/>
    <s v="IP1-S R Eyestay 20mm Dial B + Pawl Caps"/>
    <x v="4"/>
    <n v="500"/>
    <n v="1505"/>
    <n v="3.01"/>
    <x v="306"/>
  </r>
  <r>
    <x v="0"/>
    <s v="Cycling"/>
    <x v="3"/>
    <s v="Louis Garneau"/>
    <s v="Dial"/>
    <x v="15"/>
    <s v="IP1-S R Eyestay 20mm Dial B + Pawl Caps"/>
    <x v="4"/>
    <n v="500"/>
    <n v="1505"/>
    <n v="3.01"/>
    <x v="306"/>
  </r>
  <r>
    <x v="0"/>
    <s v="Cycling"/>
    <x v="3"/>
    <s v="Louis Garneau"/>
    <s v="Dial"/>
    <x v="15"/>
    <s v="IP1-S R Eyestay 20mm Dial B + Pawl Caps"/>
    <x v="2"/>
    <n v="500"/>
    <n v="1505"/>
    <n v="3.01"/>
    <x v="306"/>
  </r>
  <r>
    <x v="0"/>
    <s v="Cycling"/>
    <x v="3"/>
    <s v="Louis Garneau"/>
    <s v="Dial"/>
    <x v="15"/>
    <s v="IP1-S R Eyestay 20mm Dial B + Pawl Caps"/>
    <x v="4"/>
    <n v="500"/>
    <n v="1505"/>
    <n v="3.01"/>
    <x v="306"/>
  </r>
  <r>
    <x v="0"/>
    <s v="Cycling"/>
    <x v="3"/>
    <s v="Louis Garneau"/>
    <s v="Dial"/>
    <x v="15"/>
    <s v="IP1-S R Eyestay 20mm Dial B + Pawl Caps"/>
    <x v="4"/>
    <n v="500"/>
    <n v="1505"/>
    <n v="3.01"/>
    <x v="306"/>
  </r>
  <r>
    <x v="0"/>
    <s v="Cycling"/>
    <x v="3"/>
    <s v="Louis Garneau"/>
    <s v="Dial"/>
    <x v="15"/>
    <s v="IP1-S R Eyestay 20mm Dial B + Pawl Caps"/>
    <x v="5"/>
    <n v="500"/>
    <n v="1505"/>
    <n v="3.01"/>
    <x v="306"/>
  </r>
  <r>
    <x v="0"/>
    <s v="Cycling"/>
    <x v="3"/>
    <s v="Louis Garneau"/>
    <s v="Dial"/>
    <x v="15"/>
    <s v="IP1-S R Eyestay 20mm Dial B + Pawl Caps"/>
    <x v="5"/>
    <n v="0"/>
    <n v="0"/>
    <e v="#DIV/0!"/>
    <x v="255"/>
  </r>
  <r>
    <x v="0"/>
    <s v="Cycling"/>
    <x v="3"/>
    <s v="Louis Garneau"/>
    <s v="Dial"/>
    <x v="15"/>
    <s v="IP1-S R Eyestay 20mm Dial B + Pawl Caps"/>
    <x v="5"/>
    <n v="500"/>
    <n v="1505"/>
    <n v="3.01"/>
    <x v="306"/>
  </r>
  <r>
    <x v="0"/>
    <s v="Cycling"/>
    <x v="3"/>
    <s v="Louis Garneau"/>
    <s v="Dial"/>
    <x v="15"/>
    <s v="IP1-S R Eyestay 20mm Dial B + Pawl Caps"/>
    <x v="4"/>
    <n v="625"/>
    <n v="1881.25"/>
    <n v="3.01"/>
    <x v="306"/>
  </r>
  <r>
    <x v="0"/>
    <s v="Cycling"/>
    <x v="3"/>
    <s v="Louis Garneau"/>
    <s v="Dial"/>
    <x v="15"/>
    <s v="IP1-S R Eyestay 20mm Dial B + Pawl Caps"/>
    <x v="4"/>
    <n v="500"/>
    <n v="1505"/>
    <n v="3.01"/>
    <x v="306"/>
  </r>
  <r>
    <x v="0"/>
    <s v="Cycling"/>
    <x v="3"/>
    <s v="Louis Garneau"/>
    <s v="Dial"/>
    <x v="15"/>
    <s v="IP1-S R-20mm EyestayDial B-PC-Black/426 C"/>
    <x v="5"/>
    <n v="400"/>
    <n v="1196"/>
    <n v="2.99"/>
    <x v="297"/>
  </r>
  <r>
    <x v="0"/>
    <s v="Cycling"/>
    <x v="3"/>
    <s v="Louis Garneau"/>
    <s v="Dial"/>
    <x v="26"/>
    <s v="L4 Eyestay 30mmDial A-Blk/186C"/>
    <x v="5"/>
    <n v="500"/>
    <n v="1285"/>
    <n v="2.57"/>
    <x v="325"/>
  </r>
  <r>
    <x v="0"/>
    <s v="Cycling"/>
    <x v="3"/>
    <s v="Louis Garneau"/>
    <s v="Dial"/>
    <x v="26"/>
    <s v="L4 Eyestay20mm-Knob-Blk/Wht/Red"/>
    <x v="5"/>
    <n v="600"/>
    <n v="1542"/>
    <n v="2.57"/>
    <x v="325"/>
  </r>
  <r>
    <x v="0"/>
    <s v="Cycling"/>
    <x v="3"/>
    <s v="Louis Garneau"/>
    <s v="Dial"/>
    <x v="26"/>
    <s v="L4 Eyestay25mm-Knob-Blk/Wht/Red"/>
    <x v="5"/>
    <n v="800"/>
    <n v="2056"/>
    <n v="2.57"/>
    <x v="325"/>
  </r>
  <r>
    <x v="0"/>
    <s v="Cycling"/>
    <x v="3"/>
    <s v="Louis Garneau"/>
    <s v="Dial"/>
    <x v="29"/>
    <s v="L6 L Eyestay 20mm Dial A"/>
    <x v="4"/>
    <n v="500"/>
    <n v="1245"/>
    <n v="2.4900000000000002"/>
    <x v="349"/>
  </r>
  <r>
    <x v="0"/>
    <s v="Cycling"/>
    <x v="3"/>
    <s v="Louis Garneau"/>
    <s v="Dial"/>
    <x v="29"/>
    <s v="L6 L Eyestay 20mm Dial A"/>
    <x v="4"/>
    <n v="500"/>
    <n v="1245"/>
    <n v="2.4900000000000002"/>
    <x v="349"/>
  </r>
  <r>
    <x v="0"/>
    <s v="Cycling"/>
    <x v="3"/>
    <s v="Louis Garneau"/>
    <s v="Dial"/>
    <x v="29"/>
    <s v="L6 L Eyestay 20mm Dial A"/>
    <x v="2"/>
    <n v="250"/>
    <n v="622.5"/>
    <n v="2.4900000000000002"/>
    <x v="349"/>
  </r>
  <r>
    <x v="0"/>
    <s v="Cycling"/>
    <x v="3"/>
    <s v="Louis Garneau"/>
    <s v="Dial"/>
    <x v="29"/>
    <s v="L6 L Eyestay 20mm Dial A"/>
    <x v="2"/>
    <n v="200"/>
    <n v="498"/>
    <n v="2.4900000000000002"/>
    <x v="349"/>
  </r>
  <r>
    <x v="0"/>
    <s v="Cycling"/>
    <x v="3"/>
    <s v="Louis Garneau"/>
    <s v="Dial"/>
    <x v="29"/>
    <s v="L6 L Eyestay 20mm Dial A"/>
    <x v="0"/>
    <n v="250"/>
    <n v="622.5"/>
    <n v="2.4900000000000002"/>
    <x v="349"/>
  </r>
  <r>
    <x v="0"/>
    <s v="Cycling"/>
    <x v="3"/>
    <s v="Louis Garneau"/>
    <s v="Dial"/>
    <x v="29"/>
    <s v="L6 R Eyestay 20mm Dial A"/>
    <x v="4"/>
    <n v="500"/>
    <n v="1245"/>
    <n v="2.4900000000000002"/>
    <x v="349"/>
  </r>
  <r>
    <x v="0"/>
    <s v="Cycling"/>
    <x v="3"/>
    <s v="Louis Garneau"/>
    <s v="Dial"/>
    <x v="29"/>
    <s v="L6 R Eyestay 20mm Dial A"/>
    <x v="4"/>
    <n v="500"/>
    <n v="1245"/>
    <n v="2.4900000000000002"/>
    <x v="349"/>
  </r>
  <r>
    <x v="0"/>
    <s v="Cycling"/>
    <x v="3"/>
    <s v="Louis Garneau"/>
    <s v="Dial"/>
    <x v="29"/>
    <s v="L6 R Eyestay 20mm Dial A"/>
    <x v="2"/>
    <n v="250"/>
    <n v="622.5"/>
    <n v="2.4900000000000002"/>
    <x v="349"/>
  </r>
  <r>
    <x v="0"/>
    <s v="Cycling"/>
    <x v="3"/>
    <s v="Louis Garneau"/>
    <s v="Dial"/>
    <x v="29"/>
    <s v="L6 R Eyestay 20mm Dial A"/>
    <x v="2"/>
    <n v="200"/>
    <n v="498"/>
    <n v="2.4900000000000002"/>
    <x v="349"/>
  </r>
  <r>
    <x v="0"/>
    <s v="Cycling"/>
    <x v="3"/>
    <s v="Louis Garneau"/>
    <s v="Dial"/>
    <x v="29"/>
    <s v="L6 R Eyestay 20mm Dial A"/>
    <x v="0"/>
    <n v="250"/>
    <n v="622.5"/>
    <n v="2.4900000000000002"/>
    <x v="349"/>
  </r>
  <r>
    <x v="0"/>
    <s v="Cycling"/>
    <x v="3"/>
    <s v="Louis Garneau"/>
    <s v="Dial"/>
    <x v="30"/>
    <s v="L6 L Eyestay 20mm Dial C"/>
    <x v="2"/>
    <n v="25"/>
    <n v="55.25"/>
    <n v="2.21"/>
    <x v="1480"/>
  </r>
  <r>
    <x v="0"/>
    <s v="Cycling"/>
    <x v="3"/>
    <s v="Louis Garneau"/>
    <s v="Dial"/>
    <x v="30"/>
    <s v="L6 L Eyestay 20mm Dial C"/>
    <x v="4"/>
    <n v="925"/>
    <n v="2062.75"/>
    <n v="2.23"/>
    <x v="356"/>
  </r>
  <r>
    <x v="0"/>
    <s v="Cycling"/>
    <x v="3"/>
    <s v="Louis Garneau"/>
    <s v="Dial"/>
    <x v="30"/>
    <s v="L6 L Eyestay 20mm Dial C"/>
    <x v="4"/>
    <n v="500"/>
    <n v="1115"/>
    <n v="2.23"/>
    <x v="356"/>
  </r>
  <r>
    <x v="0"/>
    <s v="Cycling"/>
    <x v="3"/>
    <s v="Louis Garneau"/>
    <s v="Dial"/>
    <x v="30"/>
    <s v="L6 L Eyestay 20mm Dial C"/>
    <x v="2"/>
    <n v="800"/>
    <n v="1784"/>
    <n v="2.23"/>
    <x v="356"/>
  </r>
  <r>
    <x v="0"/>
    <s v="Cycling"/>
    <x v="3"/>
    <s v="Louis Garneau"/>
    <s v="Dial"/>
    <x v="30"/>
    <s v="L6 L Eyestay 20mm Dial C"/>
    <x v="0"/>
    <n v="850"/>
    <n v="1904"/>
    <n v="2.2400000000000002"/>
    <x v="1204"/>
  </r>
  <r>
    <x v="0"/>
    <s v="Cycling"/>
    <x v="3"/>
    <s v="Louis Garneau"/>
    <s v="Dial"/>
    <x v="30"/>
    <s v="L6 L Eyestay 20mm Dial C"/>
    <x v="0"/>
    <n v="450"/>
    <n v="1008"/>
    <n v="2.2400000000000002"/>
    <x v="1204"/>
  </r>
  <r>
    <x v="0"/>
    <s v="Cycling"/>
    <x v="3"/>
    <s v="Louis Garneau"/>
    <s v="Dial"/>
    <x v="30"/>
    <s v="L6 L Eyestay 20mm Dial C"/>
    <x v="0"/>
    <n v="475"/>
    <n v="1064"/>
    <n v="2.2400000000000002"/>
    <x v="1204"/>
  </r>
  <r>
    <x v="0"/>
    <s v="Cycling"/>
    <x v="3"/>
    <s v="Louis Garneau"/>
    <s v="Dial"/>
    <x v="30"/>
    <s v="L6 L Eyestay 20mm Dial C"/>
    <x v="1"/>
    <n v="550"/>
    <n v="1232"/>
    <n v="2.2400000000000002"/>
    <x v="1204"/>
  </r>
  <r>
    <x v="0"/>
    <s v="Cycling"/>
    <x v="3"/>
    <s v="Louis Garneau"/>
    <s v="Dial"/>
    <x v="30"/>
    <s v="L6 R Eyestay 20mm Dial C"/>
    <x v="2"/>
    <n v="25"/>
    <n v="55.25"/>
    <n v="2.21"/>
    <x v="1480"/>
  </r>
  <r>
    <x v="0"/>
    <s v="Cycling"/>
    <x v="3"/>
    <s v="Louis Garneau"/>
    <s v="Dial"/>
    <x v="30"/>
    <s v="L6 R Eyestay 20mm Dial C"/>
    <x v="4"/>
    <n v="925"/>
    <n v="2062.75"/>
    <n v="2.23"/>
    <x v="356"/>
  </r>
  <r>
    <x v="0"/>
    <s v="Cycling"/>
    <x v="3"/>
    <s v="Louis Garneau"/>
    <s v="Dial"/>
    <x v="30"/>
    <s v="L6 R Eyestay 20mm Dial C"/>
    <x v="4"/>
    <n v="500"/>
    <n v="1115"/>
    <n v="2.23"/>
    <x v="356"/>
  </r>
  <r>
    <x v="0"/>
    <s v="Cycling"/>
    <x v="3"/>
    <s v="Louis Garneau"/>
    <s v="Dial"/>
    <x v="30"/>
    <s v="L6 R Eyestay 20mm Dial C"/>
    <x v="2"/>
    <n v="800"/>
    <n v="1784"/>
    <n v="2.23"/>
    <x v="356"/>
  </r>
  <r>
    <x v="0"/>
    <s v="Cycling"/>
    <x v="3"/>
    <s v="Louis Garneau"/>
    <s v="Dial"/>
    <x v="30"/>
    <s v="L6 R Eyestay 20mm Dial C"/>
    <x v="0"/>
    <n v="850"/>
    <n v="1904"/>
    <n v="2.2400000000000002"/>
    <x v="1204"/>
  </r>
  <r>
    <x v="0"/>
    <s v="Cycling"/>
    <x v="3"/>
    <s v="Louis Garneau"/>
    <s v="Dial"/>
    <x v="30"/>
    <s v="L6 R Eyestay 20mm Dial C"/>
    <x v="0"/>
    <n v="450"/>
    <n v="1008"/>
    <n v="2.2400000000000002"/>
    <x v="1204"/>
  </r>
  <r>
    <x v="0"/>
    <s v="Cycling"/>
    <x v="3"/>
    <s v="Louis Garneau"/>
    <s v="Dial"/>
    <x v="30"/>
    <s v="L6 R Eyestay 20mm Dial C"/>
    <x v="0"/>
    <n v="475"/>
    <n v="1064"/>
    <n v="2.2400000000000002"/>
    <x v="1204"/>
  </r>
  <r>
    <x v="0"/>
    <s v="Cycling"/>
    <x v="3"/>
    <s v="Louis Garneau"/>
    <s v="Dial"/>
    <x v="30"/>
    <s v="L6 R Eyestay 20mm Dial C"/>
    <x v="1"/>
    <n v="550"/>
    <n v="1232"/>
    <n v="2.2400000000000002"/>
    <x v="1204"/>
  </r>
  <r>
    <x v="0"/>
    <s v="Cycling"/>
    <x v="3"/>
    <s v="Louis Garneau"/>
    <s v="Dial"/>
    <x v="7"/>
    <s v="Li2 R Eyestay Dial C"/>
    <x v="0"/>
    <n v="2215"/>
    <n v="5984"/>
    <n v="2.7015801354401807"/>
    <x v="1723"/>
  </r>
  <r>
    <x v="0"/>
    <s v="Cycling"/>
    <x v="3"/>
    <s v="Louis Garneau"/>
    <s v="Dial"/>
    <x v="7"/>
    <s v="Li2 R Eyestay Dial C"/>
    <x v="1"/>
    <n v="2515"/>
    <n v="6800"/>
    <n v="2.7037773359840953"/>
    <x v="1338"/>
  </r>
  <r>
    <x v="0"/>
    <s v="Cycling"/>
    <x v="3"/>
    <s v="Pearl Izumi"/>
    <s v="Dial"/>
    <x v="15"/>
    <s v="IP1 L Eyestay 20mm Dial B + Pawl Caps"/>
    <x v="1"/>
    <n v="500"/>
    <n v="1505"/>
    <n v="3.01"/>
    <x v="306"/>
  </r>
  <r>
    <x v="0"/>
    <s v="Cycling"/>
    <x v="3"/>
    <s v="Pearl Izumi"/>
    <s v="Dial"/>
    <x v="15"/>
    <s v="IP1 L Tongue Dial A + Pawl Caps"/>
    <x v="4"/>
    <n v="4020"/>
    <n v="12040"/>
    <n v="2.9950248756218905"/>
    <x v="1638"/>
  </r>
  <r>
    <x v="0"/>
    <s v="Cycling"/>
    <x v="3"/>
    <s v="Pearl Izumi"/>
    <s v="Dial"/>
    <x v="15"/>
    <s v="IP1 L Tongue Dial A + Pawl Caps"/>
    <x v="2"/>
    <n v="1005"/>
    <n v="3010"/>
    <n v="2.9950248756218905"/>
    <x v="1638"/>
  </r>
  <r>
    <x v="0"/>
    <s v="Cycling"/>
    <x v="3"/>
    <s v="Pearl Izumi"/>
    <s v="Dial"/>
    <x v="30"/>
    <s v="L6 L Eyestay 20mm Dial C"/>
    <x v="3"/>
    <n v="1810"/>
    <n v="4032"/>
    <n v="2.2276243093922652"/>
    <x v="1439"/>
  </r>
  <r>
    <x v="0"/>
    <s v="Cycling"/>
    <x v="3"/>
    <s v="Pearl Izumi"/>
    <s v="Dial"/>
    <x v="30"/>
    <s v="L6 L Eyestay 20mm Dial C"/>
    <x v="3"/>
    <n v="2365"/>
    <n v="5264"/>
    <n v="2.2257928118393235"/>
    <x v="1724"/>
  </r>
  <r>
    <x v="0"/>
    <s v="Cycling"/>
    <x v="3"/>
    <s v="Pearl Izumi"/>
    <s v="Dial"/>
    <x v="30"/>
    <s v="L6 L Eyestay 20mm Dial C"/>
    <x v="3"/>
    <n v="2115"/>
    <n v="4704"/>
    <n v="2.2241134751773051"/>
    <x v="1725"/>
  </r>
  <r>
    <x v="0"/>
    <s v="Cycling"/>
    <x v="3"/>
    <s v="Pearl Izumi"/>
    <s v="Dial"/>
    <x v="30"/>
    <s v="L6 L Eyestay 20mm Dial C"/>
    <x v="0"/>
    <n v="1360"/>
    <n v="3024"/>
    <n v="2.223529411764706"/>
    <x v="1726"/>
  </r>
  <r>
    <x v="0"/>
    <s v="Cycling"/>
    <x v="3"/>
    <s v="Pearl Izumi"/>
    <s v="Dial"/>
    <x v="30"/>
    <s v="L6 L Eyestay 20mm Dial C"/>
    <x v="0"/>
    <n v="1005"/>
    <n v="2240"/>
    <n v="2.2288557213930349"/>
    <x v="1201"/>
  </r>
  <r>
    <x v="0"/>
    <s v="Cycling"/>
    <x v="3"/>
    <s v="Pearl Izumi"/>
    <s v="Dial"/>
    <x v="30"/>
    <s v="L6 L Eyestay 20mm Dial C"/>
    <x v="0"/>
    <n v="550"/>
    <n v="1232"/>
    <n v="2.2400000000000002"/>
    <x v="1204"/>
  </r>
  <r>
    <x v="0"/>
    <s v="Cycling"/>
    <x v="3"/>
    <s v="Pearl Izumi"/>
    <s v="Dial"/>
    <x v="30"/>
    <s v="L6 L Eyestay 20mm Dial C"/>
    <x v="0"/>
    <n v="2665"/>
    <n v="5936"/>
    <n v="2.2273921200750468"/>
    <x v="1727"/>
  </r>
  <r>
    <x v="0"/>
    <s v="Cycling"/>
    <x v="3"/>
    <s v="Pearl Izumi"/>
    <s v="Dial"/>
    <x v="30"/>
    <s v="L6 L Eyestay 20mm Dial C"/>
    <x v="0"/>
    <n v="2065"/>
    <n v="4592"/>
    <n v="2.2237288135593221"/>
    <x v="1728"/>
  </r>
  <r>
    <x v="0"/>
    <s v="Cycling"/>
    <x v="3"/>
    <s v="Pearl Izumi"/>
    <s v="Dial"/>
    <x v="30"/>
    <s v="L6 L Eyestay 20mm Dial C"/>
    <x v="0"/>
    <n v="3370"/>
    <n v="7504"/>
    <n v="2.2267062314540058"/>
    <x v="1729"/>
  </r>
  <r>
    <x v="0"/>
    <s v="Cycling"/>
    <x v="3"/>
    <s v="Pearl Izumi"/>
    <s v="Dial"/>
    <x v="30"/>
    <s v="L6 L Eyestay 20mm Dial C"/>
    <x v="0"/>
    <n v="2265"/>
    <n v="5040"/>
    <n v="2.2251655629139071"/>
    <x v="1215"/>
  </r>
  <r>
    <x v="0"/>
    <s v="Cycling"/>
    <x v="3"/>
    <s v="Pearl Izumi"/>
    <s v="Dial"/>
    <x v="30"/>
    <s v="L6 L Eyestay 20mm Dial C"/>
    <x v="0"/>
    <n v="800"/>
    <n v="1792"/>
    <n v="2.2400000000000002"/>
    <x v="1204"/>
  </r>
  <r>
    <x v="0"/>
    <s v="Cycling"/>
    <x v="3"/>
    <s v="Pearl Izumi"/>
    <s v="Dial"/>
    <x v="30"/>
    <s v="L6 L Eyestay 20mm Dial C"/>
    <x v="0"/>
    <n v="1560"/>
    <n v="3472"/>
    <n v="2.2256410256410257"/>
    <x v="1730"/>
  </r>
  <r>
    <x v="0"/>
    <s v="Cycling"/>
    <x v="3"/>
    <s v="Pearl Izumi"/>
    <s v="Dial"/>
    <x v="30"/>
    <s v="L6 L Eyestay 20mm Dial C"/>
    <x v="1"/>
    <n v="2915"/>
    <n v="6496"/>
    <n v="2.2284734133790738"/>
    <x v="1731"/>
  </r>
  <r>
    <x v="0"/>
    <s v="Cycling"/>
    <x v="3"/>
    <s v="Pearl Izumi"/>
    <s v="Dial"/>
    <x v="30"/>
    <s v="L6 L Eyestay 20mm Dial C"/>
    <x v="1"/>
    <n v="2010"/>
    <n v="4480"/>
    <n v="2.2288557213930349"/>
    <x v="1201"/>
  </r>
  <r>
    <x v="0"/>
    <s v="Cycling"/>
    <x v="3"/>
    <s v="Pearl Izumi"/>
    <s v="Dial"/>
    <x v="30"/>
    <s v="L6 L Eyestay 20mm Dial C"/>
    <x v="1"/>
    <n v="550"/>
    <n v="1232"/>
    <n v="2.2400000000000002"/>
    <x v="1204"/>
  </r>
  <r>
    <x v="0"/>
    <s v="Cycling"/>
    <x v="3"/>
    <s v="Pearl Izumi"/>
    <s v="Dial"/>
    <x v="30"/>
    <s v="L6 L Eyestay 20mm Dial C"/>
    <x v="1"/>
    <n v="1560"/>
    <n v="3472"/>
    <n v="2.2256410256410257"/>
    <x v="1730"/>
  </r>
  <r>
    <x v="0"/>
    <s v="Cycling"/>
    <x v="3"/>
    <s v="Pearl Izumi"/>
    <s v="Dial"/>
    <x v="30"/>
    <s v="L6 R Eyestay 20mm Dial C"/>
    <x v="3"/>
    <n v="750"/>
    <n v="1680"/>
    <n v="2.2400000000000002"/>
    <x v="1204"/>
  </r>
  <r>
    <x v="0"/>
    <s v="Cycling"/>
    <x v="3"/>
    <s v="Pearl Izumi"/>
    <s v="Dial"/>
    <x v="30"/>
    <s v="L6 R Eyestay 20mm Dial C"/>
    <x v="3"/>
    <n v="400"/>
    <n v="896"/>
    <n v="2.2400000000000002"/>
    <x v="1204"/>
  </r>
  <r>
    <x v="0"/>
    <s v="Cycling"/>
    <x v="3"/>
    <s v="Pearl Izumi"/>
    <s v="Dial"/>
    <x v="30"/>
    <s v="L6 R Eyestay 20mm Dial C"/>
    <x v="3"/>
    <n v="450"/>
    <n v="1008"/>
    <n v="2.2400000000000002"/>
    <x v="1204"/>
  </r>
  <r>
    <x v="0"/>
    <s v="Cycling"/>
    <x v="3"/>
    <s v="Pearl Izumi"/>
    <s v="Dial"/>
    <x v="30"/>
    <s v="L6 R Eyestay 20mm Dial C"/>
    <x v="0"/>
    <n v="500"/>
    <n v="1120"/>
    <n v="2.2400000000000002"/>
    <x v="1204"/>
  </r>
  <r>
    <x v="0"/>
    <s v="Cycling"/>
    <x v="3"/>
    <s v="Pearl Izumi"/>
    <s v="Dial"/>
    <x v="30"/>
    <s v="L6 R Eyestay 20mm Dial C"/>
    <x v="0"/>
    <n v="550"/>
    <n v="1232"/>
    <n v="2.2400000000000002"/>
    <x v="1204"/>
  </r>
  <r>
    <x v="0"/>
    <s v="Cycling"/>
    <x v="3"/>
    <s v="Pearl Izumi"/>
    <s v="Dial"/>
    <x v="30"/>
    <s v="L6 R Eyestay 20mm Dial C"/>
    <x v="0"/>
    <n v="500"/>
    <n v="1120"/>
    <n v="2.2400000000000002"/>
    <x v="1204"/>
  </r>
  <r>
    <x v="0"/>
    <s v="Cycling"/>
    <x v="3"/>
    <s v="Pearl Izumi"/>
    <s v="Dial"/>
    <x v="30"/>
    <s v="L6 R Eyestay 20mm Dial C"/>
    <x v="0"/>
    <n v="600"/>
    <n v="1344"/>
    <n v="2.2400000000000002"/>
    <x v="1204"/>
  </r>
  <r>
    <x v="0"/>
    <s v="Cycling"/>
    <x v="3"/>
    <s v="Pearl Izumi"/>
    <s v="Dial"/>
    <x v="30"/>
    <s v="L6 R Eyestay 20mm Dial C"/>
    <x v="0"/>
    <n v="500"/>
    <n v="1120"/>
    <n v="2.2400000000000002"/>
    <x v="1204"/>
  </r>
  <r>
    <x v="0"/>
    <s v="Cycling"/>
    <x v="3"/>
    <s v="Pearl Izumi"/>
    <s v="Dial"/>
    <x v="30"/>
    <s v="L6 R Eyestay 20mm Dial C"/>
    <x v="2"/>
    <n v="3015"/>
    <n v="6690"/>
    <n v="2.2189054726368158"/>
    <x v="423"/>
  </r>
  <r>
    <x v="0"/>
    <s v="Cycling"/>
    <x v="3"/>
    <s v="Pearl Izumi"/>
    <s v="Dial"/>
    <x v="30"/>
    <s v="L6 R Eyestay 20mm Dial C"/>
    <x v="3"/>
    <n v="1810"/>
    <n v="4032"/>
    <n v="2.2276243093922652"/>
    <x v="1439"/>
  </r>
  <r>
    <x v="0"/>
    <s v="Cycling"/>
    <x v="3"/>
    <s v="Pearl Izumi"/>
    <s v="Dial"/>
    <x v="30"/>
    <s v="L6 R Eyestay 20mm Dial C"/>
    <x v="3"/>
    <n v="2365"/>
    <n v="5264"/>
    <n v="2.2257928118393235"/>
    <x v="1724"/>
  </r>
  <r>
    <x v="0"/>
    <s v="Cycling"/>
    <x v="3"/>
    <s v="Pearl Izumi"/>
    <s v="Dial"/>
    <x v="30"/>
    <s v="L6 R Eyestay 20mm Dial C"/>
    <x v="3"/>
    <n v="2115"/>
    <n v="4704"/>
    <n v="2.2241134751773051"/>
    <x v="1725"/>
  </r>
  <r>
    <x v="0"/>
    <s v="Cycling"/>
    <x v="3"/>
    <s v="Pearl Izumi"/>
    <s v="Dial"/>
    <x v="30"/>
    <s v="L6 R Eyestay 20mm Dial C"/>
    <x v="0"/>
    <n v="1360"/>
    <n v="3024"/>
    <n v="2.223529411764706"/>
    <x v="1726"/>
  </r>
  <r>
    <x v="0"/>
    <s v="Cycling"/>
    <x v="3"/>
    <s v="Pearl Izumi"/>
    <s v="Dial"/>
    <x v="30"/>
    <s v="L6 R Eyestay 20mm Dial C"/>
    <x v="0"/>
    <n v="1005"/>
    <n v="2240"/>
    <n v="2.2288557213930349"/>
    <x v="1201"/>
  </r>
  <r>
    <x v="0"/>
    <s v="Cycling"/>
    <x v="3"/>
    <s v="Pearl Izumi"/>
    <s v="Dial"/>
    <x v="30"/>
    <s v="L6 R Eyestay 20mm Dial C"/>
    <x v="0"/>
    <n v="550"/>
    <n v="1232"/>
    <n v="2.2400000000000002"/>
    <x v="1204"/>
  </r>
  <r>
    <x v="0"/>
    <s v="Cycling"/>
    <x v="3"/>
    <s v="Pearl Izumi"/>
    <s v="Dial"/>
    <x v="30"/>
    <s v="L6 R Eyestay 20mm Dial C"/>
    <x v="0"/>
    <n v="2665"/>
    <n v="5936"/>
    <n v="2.2273921200750468"/>
    <x v="1727"/>
  </r>
  <r>
    <x v="0"/>
    <s v="Cycling"/>
    <x v="3"/>
    <s v="Pearl Izumi"/>
    <s v="Dial"/>
    <x v="30"/>
    <s v="L6 R Eyestay 20mm Dial C"/>
    <x v="0"/>
    <n v="2065"/>
    <n v="4592"/>
    <n v="2.2237288135593221"/>
    <x v="1728"/>
  </r>
  <r>
    <x v="0"/>
    <s v="Cycling"/>
    <x v="3"/>
    <s v="Pearl Izumi"/>
    <s v="Dial"/>
    <x v="30"/>
    <s v="L6 R Eyestay 20mm Dial C"/>
    <x v="0"/>
    <n v="3370"/>
    <n v="7504"/>
    <n v="2.2267062314540058"/>
    <x v="1729"/>
  </r>
  <r>
    <x v="0"/>
    <s v="Cycling"/>
    <x v="3"/>
    <s v="Pearl Izumi"/>
    <s v="Dial"/>
    <x v="30"/>
    <s v="L6 R Eyestay 20mm Dial C"/>
    <x v="0"/>
    <n v="2265"/>
    <n v="5040"/>
    <n v="2.2251655629139071"/>
    <x v="1215"/>
  </r>
  <r>
    <x v="0"/>
    <s v="Cycling"/>
    <x v="3"/>
    <s v="Pearl Izumi"/>
    <s v="Dial"/>
    <x v="30"/>
    <s v="L6 R Eyestay 20mm Dial C"/>
    <x v="0"/>
    <n v="800"/>
    <n v="1792"/>
    <n v="2.2400000000000002"/>
    <x v="1204"/>
  </r>
  <r>
    <x v="0"/>
    <s v="Cycling"/>
    <x v="3"/>
    <s v="Pearl Izumi"/>
    <s v="Dial"/>
    <x v="30"/>
    <s v="L6 R Eyestay 20mm Dial C"/>
    <x v="0"/>
    <n v="1560"/>
    <n v="3472"/>
    <n v="2.2256410256410257"/>
    <x v="1730"/>
  </r>
  <r>
    <x v="0"/>
    <s v="Cycling"/>
    <x v="3"/>
    <s v="Pearl Izumi"/>
    <s v="Dial"/>
    <x v="30"/>
    <s v="L6 R Eyestay 20mm Dial C"/>
    <x v="1"/>
    <n v="2915"/>
    <n v="6496"/>
    <n v="2.2284734133790738"/>
    <x v="1731"/>
  </r>
  <r>
    <x v="0"/>
    <s v="Cycling"/>
    <x v="3"/>
    <s v="Pearl Izumi"/>
    <s v="Dial"/>
    <x v="30"/>
    <s v="L6 R Eyestay 20mm Dial C"/>
    <x v="1"/>
    <n v="2010"/>
    <n v="4480"/>
    <n v="2.2288557213930349"/>
    <x v="1201"/>
  </r>
  <r>
    <x v="0"/>
    <s v="Cycling"/>
    <x v="3"/>
    <s v="Pearl Izumi"/>
    <s v="Dial"/>
    <x v="30"/>
    <s v="L6 R Eyestay 20mm Dial C"/>
    <x v="1"/>
    <n v="550"/>
    <n v="1232"/>
    <n v="2.2400000000000002"/>
    <x v="1204"/>
  </r>
  <r>
    <x v="0"/>
    <s v="Cycling"/>
    <x v="3"/>
    <s v="Pearl Izumi"/>
    <s v="Dial"/>
    <x v="30"/>
    <s v="L6 R Eyestay 20mm Dial C"/>
    <x v="1"/>
    <n v="1560"/>
    <n v="3472"/>
    <n v="2.2256410256410257"/>
    <x v="1730"/>
  </r>
  <r>
    <x v="0"/>
    <s v="Cycling"/>
    <x v="3"/>
    <s v="Pearl Izumi"/>
    <s v="Dial"/>
    <x v="31"/>
    <s v="L6 L Tongue Dial D"/>
    <x v="4"/>
    <n v="1510"/>
    <n v="3345"/>
    <n v="2.2152317880794703"/>
    <x v="366"/>
  </r>
  <r>
    <x v="0"/>
    <s v="Cycling"/>
    <x v="3"/>
    <s v="Pearl Izumi"/>
    <s v="Dial"/>
    <x v="31"/>
    <s v="L6 L Tongue Dial D"/>
    <x v="2"/>
    <n v="500"/>
    <n v="1115"/>
    <n v="2.23"/>
    <x v="356"/>
  </r>
  <r>
    <x v="0"/>
    <s v="Cycling"/>
    <x v="3"/>
    <s v="Pearl Izumi"/>
    <s v="Dial"/>
    <x v="31"/>
    <s v="L6 L Tongue Dial D"/>
    <x v="2"/>
    <n v="1510"/>
    <n v="3345"/>
    <n v="2.2152317880794703"/>
    <x v="366"/>
  </r>
  <r>
    <x v="0"/>
    <s v="Cycling"/>
    <x v="3"/>
    <s v="Pearl Izumi"/>
    <s v="Dial"/>
    <x v="31"/>
    <s v="L6 L Tongue Dial DBlack C"/>
    <x v="5"/>
    <n v="500"/>
    <n v="1115"/>
    <n v="2.23"/>
    <x v="356"/>
  </r>
  <r>
    <x v="0"/>
    <s v="Cycling"/>
    <x v="3"/>
    <s v="Pearl Izumi"/>
    <s v="Dial"/>
    <x v="31"/>
    <s v="L6 L Tongue Dial DBlack C"/>
    <x v="5"/>
    <n v="1510"/>
    <n v="3345"/>
    <n v="2.2152317880794703"/>
    <x v="366"/>
  </r>
  <r>
    <x v="0"/>
    <s v="Cycling"/>
    <x v="3"/>
    <s v="Pearl Izumi"/>
    <s v="Dial"/>
    <x v="31"/>
    <s v="L6 L Tongue Dial DBlack C"/>
    <x v="5"/>
    <n v="4520"/>
    <n v="10035"/>
    <n v="2.2201327433628317"/>
    <x v="1732"/>
  </r>
  <r>
    <x v="0"/>
    <s v="Cycling"/>
    <x v="3"/>
    <s v="Pearl Izumi"/>
    <s v="Dial"/>
    <x v="31"/>
    <s v="L6 L Tongue Dial DBlack C"/>
    <x v="5"/>
    <n v="1505"/>
    <n v="3345"/>
    <n v="2.2225913621262459"/>
    <x v="1733"/>
  </r>
  <r>
    <x v="0"/>
    <s v="Cycling"/>
    <x v="3"/>
    <s v="Pearl Izumi"/>
    <s v="Dial"/>
    <x v="31"/>
    <s v="L6 L Tongue Dial DBlack C"/>
    <x v="5"/>
    <n v="2010"/>
    <n v="4460"/>
    <n v="2.2189054726368158"/>
    <x v="423"/>
  </r>
  <r>
    <x v="0"/>
    <s v="Cycling"/>
    <x v="3"/>
    <s v="Pearl Izumi"/>
    <s v="Dial"/>
    <x v="31"/>
    <s v="L6 L Tongue Dial DBlack C"/>
    <x v="5"/>
    <n v="700"/>
    <n v="1561"/>
    <n v="2.23"/>
    <x v="356"/>
  </r>
  <r>
    <x v="0"/>
    <s v="Cycling"/>
    <x v="3"/>
    <s v="Pearl Izumi"/>
    <s v="Dial"/>
    <x v="31"/>
    <s v="L6 R Tongue Dial D"/>
    <x v="4"/>
    <n v="1510"/>
    <n v="3345"/>
    <n v="2.2152317880794703"/>
    <x v="366"/>
  </r>
  <r>
    <x v="0"/>
    <s v="Cycling"/>
    <x v="3"/>
    <s v="Pearl Izumi"/>
    <s v="Dial"/>
    <x v="31"/>
    <s v="L6 R Tongue Dial D"/>
    <x v="2"/>
    <n v="500"/>
    <n v="1115"/>
    <n v="2.23"/>
    <x v="356"/>
  </r>
  <r>
    <x v="0"/>
    <s v="Cycling"/>
    <x v="3"/>
    <s v="Pearl Izumi"/>
    <s v="Dial"/>
    <x v="31"/>
    <s v="L6 R Tongue Dial D"/>
    <x v="2"/>
    <n v="1510"/>
    <n v="3345"/>
    <n v="2.2152317880794703"/>
    <x v="366"/>
  </r>
  <r>
    <x v="0"/>
    <s v="Cycling"/>
    <x v="3"/>
    <s v="Pearl Izumi"/>
    <s v="Dial"/>
    <x v="31"/>
    <s v="L6 R Tongue Dial DBlack C"/>
    <x v="5"/>
    <n v="500"/>
    <n v="1115"/>
    <n v="2.23"/>
    <x v="356"/>
  </r>
  <r>
    <x v="0"/>
    <s v="Cycling"/>
    <x v="3"/>
    <s v="Pearl Izumi"/>
    <s v="Dial"/>
    <x v="31"/>
    <s v="L6 R Tongue Dial DBlack C"/>
    <x v="5"/>
    <n v="1510"/>
    <n v="3345"/>
    <n v="2.2152317880794703"/>
    <x v="366"/>
  </r>
  <r>
    <x v="0"/>
    <s v="Cycling"/>
    <x v="3"/>
    <s v="Pearl Izumi"/>
    <s v="Dial"/>
    <x v="31"/>
    <s v="L6 R Tongue Dial DBlack C"/>
    <x v="5"/>
    <n v="4520"/>
    <n v="10035"/>
    <n v="2.2201327433628317"/>
    <x v="1732"/>
  </r>
  <r>
    <x v="0"/>
    <s v="Cycling"/>
    <x v="3"/>
    <s v="Pearl Izumi"/>
    <s v="Dial"/>
    <x v="31"/>
    <s v="L6 R Tongue Dial DBlack C"/>
    <x v="5"/>
    <n v="1505"/>
    <n v="3345"/>
    <n v="2.2225913621262459"/>
    <x v="1733"/>
  </r>
  <r>
    <x v="0"/>
    <s v="Cycling"/>
    <x v="3"/>
    <s v="Pearl Izumi"/>
    <s v="Dial"/>
    <x v="31"/>
    <s v="L6 R Tongue Dial DBlack C"/>
    <x v="5"/>
    <n v="2010"/>
    <n v="4460"/>
    <n v="2.2189054726368158"/>
    <x v="423"/>
  </r>
  <r>
    <x v="0"/>
    <s v="Cycling"/>
    <x v="3"/>
    <s v="Pearl Izumi"/>
    <s v="Dial"/>
    <x v="31"/>
    <s v="L6 R Tongue Dial DBlack C"/>
    <x v="5"/>
    <n v="700"/>
    <n v="1561"/>
    <n v="2.23"/>
    <x v="356"/>
  </r>
  <r>
    <x v="0"/>
    <s v="Cycling"/>
    <x v="3"/>
    <s v="Pearl Izumi"/>
    <s v="Dial"/>
    <x v="8"/>
    <s v="L6 L Eyestay 20mm Dial E"/>
    <x v="1"/>
    <n v="3420"/>
    <n v="4556"/>
    <n v="1.3321637426900585"/>
    <x v="562"/>
  </r>
  <r>
    <x v="0"/>
    <s v="Cycling"/>
    <x v="3"/>
    <s v="Pearl Izumi"/>
    <s v="Dial"/>
    <x v="8"/>
    <s v="L6 L Eyestay 20mm Dial E"/>
    <x v="2"/>
    <n v="5130"/>
    <n v="6120"/>
    <n v="1.1929824561403508"/>
    <x v="1734"/>
  </r>
  <r>
    <x v="0"/>
    <s v="Cycling"/>
    <x v="3"/>
    <s v="Pearl Izumi"/>
    <s v="Dial"/>
    <x v="8"/>
    <s v="L6 L Eyestay 20mm Dial E"/>
    <x v="2"/>
    <n v="5025"/>
    <n v="6000"/>
    <n v="1.1940298507462686"/>
    <x v="1735"/>
  </r>
  <r>
    <x v="0"/>
    <s v="Cycling"/>
    <x v="3"/>
    <s v="Pearl Izumi"/>
    <s v="Dial"/>
    <x v="8"/>
    <s v="L6 L Eyestay 20mm Dial E"/>
    <x v="3"/>
    <n v="1510"/>
    <n v="1980"/>
    <n v="1.3112582781456954"/>
    <x v="1736"/>
  </r>
  <r>
    <x v="0"/>
    <s v="Cycling"/>
    <x v="3"/>
    <s v="Pearl Izumi"/>
    <s v="Dial"/>
    <x v="8"/>
    <s v="L6 L Eyestay 20mm Dial E"/>
    <x v="0"/>
    <n v="2010"/>
    <n v="2640"/>
    <n v="1.3134328358208955"/>
    <x v="1695"/>
  </r>
  <r>
    <x v="0"/>
    <s v="Cycling"/>
    <x v="3"/>
    <s v="Pearl Izumi"/>
    <s v="Dial"/>
    <x v="8"/>
    <s v="L6 L Eyestay 20mm Dial E"/>
    <x v="0"/>
    <n v="1005"/>
    <n v="1320"/>
    <n v="1.3134328358208955"/>
    <x v="1695"/>
  </r>
  <r>
    <x v="0"/>
    <s v="Cycling"/>
    <x v="3"/>
    <s v="Pearl Izumi"/>
    <s v="Dial"/>
    <x v="8"/>
    <s v="L6 L Eyestay 20mm Dial E"/>
    <x v="0"/>
    <n v="28090"/>
    <n v="36894"/>
    <n v="1.3134211463154148"/>
    <x v="1737"/>
  </r>
  <r>
    <x v="0"/>
    <s v="Cycling"/>
    <x v="3"/>
    <s v="Pearl Izumi"/>
    <s v="Dial"/>
    <x v="8"/>
    <s v="L6 L Eyestay 20mm Dial E"/>
    <x v="1"/>
    <n v="33720"/>
    <n v="44286"/>
    <n v="1.3133451957295375"/>
    <x v="1738"/>
  </r>
  <r>
    <x v="0"/>
    <s v="Cycling"/>
    <x v="3"/>
    <s v="Pearl Izumi"/>
    <s v="Dial"/>
    <x v="8"/>
    <s v="L6 L Eyestay 20mm Dial E"/>
    <x v="1"/>
    <n v="2010"/>
    <n v="2640"/>
    <n v="1.3134328358208955"/>
    <x v="1695"/>
  </r>
  <r>
    <x v="0"/>
    <s v="Cycling"/>
    <x v="3"/>
    <s v="Pearl Izumi"/>
    <s v="Dial"/>
    <x v="8"/>
    <s v="L6 R Eyestay 20mm Dial E"/>
    <x v="1"/>
    <n v="3420"/>
    <n v="4556"/>
    <n v="1.3321637426900585"/>
    <x v="562"/>
  </r>
  <r>
    <x v="0"/>
    <s v="Cycling"/>
    <x v="3"/>
    <s v="Pearl Izumi"/>
    <s v="Dial"/>
    <x v="8"/>
    <s v="L6 R Eyestay 20mm Dial E"/>
    <x v="2"/>
    <n v="5130"/>
    <n v="6120"/>
    <n v="1.1929824561403508"/>
    <x v="1734"/>
  </r>
  <r>
    <x v="0"/>
    <s v="Cycling"/>
    <x v="3"/>
    <s v="Pearl Izumi"/>
    <s v="Dial"/>
    <x v="8"/>
    <s v="L6 R Eyestay 20mm Dial E"/>
    <x v="2"/>
    <n v="5025"/>
    <n v="6000"/>
    <n v="1.1940298507462686"/>
    <x v="1735"/>
  </r>
  <r>
    <x v="0"/>
    <s v="Cycling"/>
    <x v="3"/>
    <s v="Pearl Izumi"/>
    <s v="Dial"/>
    <x v="8"/>
    <s v="L6 R Eyestay 20mm Dial E"/>
    <x v="3"/>
    <n v="1510"/>
    <n v="1980"/>
    <n v="1.3112582781456954"/>
    <x v="1736"/>
  </r>
  <r>
    <x v="0"/>
    <s v="Cycling"/>
    <x v="3"/>
    <s v="Pearl Izumi"/>
    <s v="Dial"/>
    <x v="8"/>
    <s v="L6 R Eyestay 20mm Dial E"/>
    <x v="0"/>
    <n v="2010"/>
    <n v="2640"/>
    <n v="1.3134328358208955"/>
    <x v="1695"/>
  </r>
  <r>
    <x v="0"/>
    <s v="Cycling"/>
    <x v="3"/>
    <s v="Pearl Izumi"/>
    <s v="Dial"/>
    <x v="8"/>
    <s v="L6 R Eyestay 20mm Dial E"/>
    <x v="0"/>
    <n v="1005"/>
    <n v="1320"/>
    <n v="1.3134328358208955"/>
    <x v="1695"/>
  </r>
  <r>
    <x v="0"/>
    <s v="Cycling"/>
    <x v="3"/>
    <s v="Pearl Izumi"/>
    <s v="Dial"/>
    <x v="8"/>
    <s v="L6 R Eyestay 20mm Dial E"/>
    <x v="0"/>
    <n v="28090"/>
    <n v="36894"/>
    <n v="1.3134211463154148"/>
    <x v="1737"/>
  </r>
  <r>
    <x v="0"/>
    <s v="Cycling"/>
    <x v="3"/>
    <s v="Pearl Izumi"/>
    <s v="Dial"/>
    <x v="8"/>
    <s v="L6 R Eyestay 20mm Dial E"/>
    <x v="1"/>
    <n v="33720"/>
    <n v="44286"/>
    <n v="1.3133451957295375"/>
    <x v="1738"/>
  </r>
  <r>
    <x v="0"/>
    <s v="Cycling"/>
    <x v="3"/>
    <s v="Pearl Izumi"/>
    <s v="Dial"/>
    <x v="8"/>
    <s v="L6 R Eyestay 20mm Dial E"/>
    <x v="1"/>
    <n v="2010"/>
    <n v="2640"/>
    <n v="1.3134328358208955"/>
    <x v="1695"/>
  </r>
  <r>
    <x v="0"/>
    <s v="Cycling"/>
    <x v="3"/>
    <s v="Pearl Izumi"/>
    <s v="Dial"/>
    <x v="8"/>
    <s v="L6 R Eyestay 25mm Dial E"/>
    <x v="2"/>
    <n v="3820"/>
    <n v="4636"/>
    <n v="1.2136125654450263"/>
    <x v="561"/>
  </r>
  <r>
    <x v="0"/>
    <s v="Cycling"/>
    <x v="3"/>
    <s v="Pearl Izumi"/>
    <s v="Dial"/>
    <x v="8"/>
    <s v="L6 R Eyestay 25mm Dial E"/>
    <x v="2"/>
    <n v="1610"/>
    <n v="1952"/>
    <n v="1.2124223602484472"/>
    <x v="497"/>
  </r>
  <r>
    <x v="0"/>
    <s v="Cycling"/>
    <x v="3"/>
    <s v="Pearl Izumi"/>
    <s v="Dial"/>
    <x v="8"/>
    <s v="L6 R Eyestay 25mm Dial E"/>
    <x v="2"/>
    <n v="2065"/>
    <n v="2501"/>
    <n v="1.211138014527845"/>
    <x v="1739"/>
  </r>
  <r>
    <x v="0"/>
    <s v="Cycling"/>
    <x v="3"/>
    <s v="Pearl Izumi"/>
    <s v="Dial"/>
    <x v="9"/>
    <s v="L6 L Eyestay 20mm Dial K"/>
    <x v="3"/>
    <n v="150"/>
    <n v="306"/>
    <n v="2.04"/>
    <x v="261"/>
  </r>
  <r>
    <x v="0"/>
    <s v="Cycling"/>
    <x v="3"/>
    <s v="Pearl Izumi"/>
    <s v="Dial"/>
    <x v="9"/>
    <s v="L6 L Eyestay 20mm Dial K"/>
    <x v="3"/>
    <n v="450"/>
    <n v="918"/>
    <n v="2.04"/>
    <x v="261"/>
  </r>
  <r>
    <x v="0"/>
    <s v="Cycling"/>
    <x v="3"/>
    <s v="Pearl Izumi"/>
    <s v="Dial"/>
    <x v="9"/>
    <s v="L6 L Eyestay 20mm Dial K"/>
    <x v="0"/>
    <n v="1210"/>
    <n v="2448"/>
    <n v="2.0231404958677688"/>
    <x v="642"/>
  </r>
  <r>
    <x v="0"/>
    <s v="Cycling"/>
    <x v="3"/>
    <s v="Pearl Izumi"/>
    <s v="Dial"/>
    <x v="9"/>
    <s v="L6 L Eyestay 20mm Dial K"/>
    <x v="0"/>
    <n v="1660"/>
    <n v="3366"/>
    <n v="2.0277108433734941"/>
    <x v="613"/>
  </r>
  <r>
    <x v="0"/>
    <s v="Cycling"/>
    <x v="3"/>
    <s v="Pearl Izumi"/>
    <s v="Dial"/>
    <x v="9"/>
    <s v="L6 L Eyestay 20mm Dial K"/>
    <x v="0"/>
    <n v="2065"/>
    <n v="4182"/>
    <n v="2.0251815980629542"/>
    <x v="1740"/>
  </r>
  <r>
    <x v="0"/>
    <s v="Cycling"/>
    <x v="3"/>
    <s v="Pearl Izumi"/>
    <s v="Dial"/>
    <x v="9"/>
    <s v="L6 R Eyestay 20mm Dial K"/>
    <x v="0"/>
    <n v="450"/>
    <n v="918"/>
    <n v="2.04"/>
    <x v="261"/>
  </r>
  <r>
    <x v="0"/>
    <s v="Cycling"/>
    <x v="3"/>
    <s v="Pearl Izumi"/>
    <s v="Dial"/>
    <x v="9"/>
    <s v="L6 R Eyestay 20mm Dial K"/>
    <x v="0"/>
    <n v="500"/>
    <n v="1020"/>
    <n v="2.04"/>
    <x v="261"/>
  </r>
  <r>
    <x v="0"/>
    <s v="Cycling"/>
    <x v="3"/>
    <s v="Pearl Izumi"/>
    <s v="Dial"/>
    <x v="9"/>
    <s v="L6 R Eyestay 20mm Dial K"/>
    <x v="0"/>
    <n v="500"/>
    <n v="1020"/>
    <n v="2.04"/>
    <x v="261"/>
  </r>
  <r>
    <x v="0"/>
    <s v="Cycling"/>
    <x v="3"/>
    <s v="Pearl Izumi"/>
    <s v="Dial"/>
    <x v="9"/>
    <s v="L6 R Eyestay 20mm Dial K"/>
    <x v="0"/>
    <n v="500"/>
    <n v="1020"/>
    <n v="2.04"/>
    <x v="261"/>
  </r>
  <r>
    <x v="0"/>
    <s v="Cycling"/>
    <x v="3"/>
    <s v="Pearl Izumi"/>
    <s v="Dial"/>
    <x v="32"/>
    <s v="Li2 L Eyestay Dial D"/>
    <x v="1"/>
    <n v="1005"/>
    <n v="4870"/>
    <n v="4.8457711442786069"/>
    <x v="1361"/>
  </r>
  <r>
    <x v="0"/>
    <s v="Cycling"/>
    <x v="3"/>
    <s v="Pearl Izumi"/>
    <s v="Dial"/>
    <x v="32"/>
    <s v="Li2 L Eyestay Dial D"/>
    <x v="1"/>
    <n v="1005"/>
    <n v="4870"/>
    <n v="4.8457711442786069"/>
    <x v="1361"/>
  </r>
  <r>
    <x v="0"/>
    <s v="Cycling"/>
    <x v="3"/>
    <s v="Pearl Izumi"/>
    <s v="Dial"/>
    <x v="32"/>
    <s v="Li2 R Eyestay Dial D"/>
    <x v="1"/>
    <n v="1005"/>
    <n v="4870"/>
    <n v="4.8457711442786069"/>
    <x v="1361"/>
  </r>
  <r>
    <x v="0"/>
    <s v="Cycling"/>
    <x v="3"/>
    <s v="Pearl Izumi"/>
    <s v="Dial"/>
    <x v="32"/>
    <s v="Li2 R Eyestay Dial D"/>
    <x v="1"/>
    <n v="1005"/>
    <n v="4870"/>
    <n v="4.8457711442786069"/>
    <x v="1361"/>
  </r>
  <r>
    <x v="0"/>
    <s v="Cycling"/>
    <x v="3"/>
    <s v="Ride Concepts"/>
    <s v="Dial"/>
    <x v="7"/>
    <s v="Li2 L Eyestay Dial C"/>
    <x v="0"/>
    <n v="4725"/>
    <n v="12784"/>
    <n v="2.7056084656084658"/>
    <x v="1741"/>
  </r>
  <r>
    <x v="0"/>
    <s v="Cycling"/>
    <x v="3"/>
    <s v="Ride Concepts"/>
    <s v="Dial"/>
    <x v="7"/>
    <s v="Li2 L Eyestay Dial C"/>
    <x v="1"/>
    <n v="2465"/>
    <n v="6664"/>
    <n v="2.703448275862069"/>
    <x v="1742"/>
  </r>
  <r>
    <x v="0"/>
    <s v="Cycling"/>
    <x v="3"/>
    <s v="Ride Concepts"/>
    <s v="Dial"/>
    <x v="7"/>
    <s v="Li2 L Eyestay Dial C"/>
    <x v="1"/>
    <n v="2090"/>
    <n v="5644"/>
    <n v="2.7004784688995214"/>
    <x v="1743"/>
  </r>
  <r>
    <x v="0"/>
    <s v="Cycling"/>
    <x v="3"/>
    <s v="Ride Concepts"/>
    <s v="Dial"/>
    <x v="7"/>
    <s v="Li2 R Eyestay Dial C"/>
    <x v="0"/>
    <n v="4725"/>
    <n v="12784"/>
    <n v="2.7056084656084658"/>
    <x v="1741"/>
  </r>
  <r>
    <x v="0"/>
    <s v="Cycling"/>
    <x v="3"/>
    <s v="Ride Concepts"/>
    <s v="Dial"/>
    <x v="7"/>
    <s v="Li2 R Eyestay Dial C"/>
    <x v="1"/>
    <n v="2465"/>
    <n v="6664"/>
    <n v="2.703448275862069"/>
    <x v="1742"/>
  </r>
  <r>
    <x v="0"/>
    <s v="Cycling"/>
    <x v="3"/>
    <s v="Ride Concepts"/>
    <s v="Dial"/>
    <x v="7"/>
    <s v="Li2 R Eyestay Dial C"/>
    <x v="1"/>
    <n v="2090"/>
    <n v="5644"/>
    <n v="2.7004784688995214"/>
    <x v="1743"/>
  </r>
  <r>
    <x v="0"/>
    <s v="Cycling"/>
    <x v="3"/>
    <s v="Riivo Cycling"/>
    <s v="Dial"/>
    <x v="10"/>
    <s v="Li2 L Eyestay Dial A"/>
    <x v="0"/>
    <n v="50"/>
    <n v="149.5"/>
    <n v="2.99"/>
    <x v="297"/>
  </r>
  <r>
    <x v="0"/>
    <s v="Cycling"/>
    <x v="3"/>
    <s v="Riivo Cycling"/>
    <s v="Dial"/>
    <x v="10"/>
    <s v="Li2 L Eyestay Dial A"/>
    <x v="0"/>
    <n v="100"/>
    <n v="299"/>
    <n v="2.99"/>
    <x v="297"/>
  </r>
  <r>
    <x v="0"/>
    <s v="Cycling"/>
    <x v="3"/>
    <s v="Riivo Cycling"/>
    <s v="Dial"/>
    <x v="10"/>
    <s v="Li2 L Eyestay Dial A"/>
    <x v="0"/>
    <n v="200"/>
    <n v="598"/>
    <n v="2.99"/>
    <x v="297"/>
  </r>
  <r>
    <x v="0"/>
    <s v="Cycling"/>
    <x v="3"/>
    <s v="Riivo Cycling"/>
    <s v="Dial"/>
    <x v="10"/>
    <s v="Li2 R Eyestay Dial A"/>
    <x v="0"/>
    <n v="50"/>
    <n v="149.5"/>
    <n v="2.99"/>
    <x v="297"/>
  </r>
  <r>
    <x v="0"/>
    <s v="Cycling"/>
    <x v="3"/>
    <s v="Riivo Cycling"/>
    <s v="Dial"/>
    <x v="10"/>
    <s v="Li2 R Eyestay Dial A"/>
    <x v="0"/>
    <n v="100"/>
    <n v="299"/>
    <n v="2.99"/>
    <x v="297"/>
  </r>
  <r>
    <x v="0"/>
    <s v="Cycling"/>
    <x v="3"/>
    <s v="Riivo Cycling"/>
    <s v="Dial"/>
    <x v="10"/>
    <s v="Li2 R Eyestay Dial A"/>
    <x v="0"/>
    <n v="200"/>
    <n v="598"/>
    <n v="2.99"/>
    <x v="297"/>
  </r>
  <r>
    <x v="0"/>
    <s v="Cycling"/>
    <x v="3"/>
    <s v="Specialized"/>
    <s v="Dial"/>
    <x v="25"/>
    <s v="DNR IP1-S L Eyestay 20mm Dial A + 520mm CS1 Lace"/>
    <x v="5"/>
    <n v="6330"/>
    <n v="20601"/>
    <n v="3.2545023696682462"/>
    <x v="1744"/>
  </r>
  <r>
    <x v="0"/>
    <s v="Cycling"/>
    <x v="3"/>
    <s v="Specialized"/>
    <s v="Dial"/>
    <x v="25"/>
    <s v="DNR IP1-S L Eyestay 20mm Dial A + 520mm CS1 Lace"/>
    <x v="5"/>
    <n v="500"/>
    <n v="1635"/>
    <n v="3.27"/>
    <x v="1745"/>
  </r>
  <r>
    <x v="0"/>
    <s v="Cycling"/>
    <x v="3"/>
    <s v="Specialized"/>
    <s v="Dial"/>
    <x v="15"/>
    <s v="IP1 L Tongue Dial B + Pawl Caps"/>
    <x v="2"/>
    <n v="3420"/>
    <n v="10166"/>
    <n v="2.9725146198830408"/>
    <x v="1619"/>
  </r>
  <r>
    <x v="0"/>
    <s v="Cycling"/>
    <x v="3"/>
    <s v="Specialized"/>
    <s v="Dial"/>
    <x v="15"/>
    <s v="IP1 L Tongue Dial B + Pawl Caps"/>
    <x v="2"/>
    <n v="2010"/>
    <n v="5980"/>
    <n v="2.9751243781094527"/>
    <x v="1620"/>
  </r>
  <r>
    <x v="0"/>
    <s v="Cycling"/>
    <x v="3"/>
    <s v="Specialized"/>
    <s v="Dial"/>
    <x v="15"/>
    <s v="IP1 L Tongue Dial B + Pawl Caps"/>
    <x v="2"/>
    <n v="500"/>
    <n v="1495"/>
    <n v="2.99"/>
    <x v="297"/>
  </r>
  <r>
    <x v="0"/>
    <s v="Cycling"/>
    <x v="3"/>
    <s v="Specialized"/>
    <s v="Dial"/>
    <x v="15"/>
    <s v="IP1 L Tongue Dial B + Pawl Caps"/>
    <x v="2"/>
    <n v="3120"/>
    <n v="9269"/>
    <n v="2.9708333333333332"/>
    <x v="1628"/>
  </r>
  <r>
    <x v="0"/>
    <s v="Cycling"/>
    <x v="3"/>
    <s v="Specialized"/>
    <s v="Dial"/>
    <x v="15"/>
    <s v="IP1 L Tongue Dial B + Pawl Caps"/>
    <x v="2"/>
    <n v="4520"/>
    <n v="13455"/>
    <n v="2.9767699115044248"/>
    <x v="1746"/>
  </r>
  <r>
    <x v="0"/>
    <s v="Cycling"/>
    <x v="3"/>
    <s v="Specialized"/>
    <s v="Dial"/>
    <x v="15"/>
    <s v="IP1 R Tongue Dial B + Pawl Caps"/>
    <x v="4"/>
    <n v="6830"/>
    <n v="20332"/>
    <n v="2.9768667642752562"/>
    <x v="1747"/>
  </r>
  <r>
    <x v="0"/>
    <s v="Cycling"/>
    <x v="3"/>
    <s v="Specialized"/>
    <s v="Dial"/>
    <x v="15"/>
    <s v="IP1 R Tongue Dial B + Pawl Caps"/>
    <x v="4"/>
    <n v="500"/>
    <n v="1495"/>
    <n v="2.99"/>
    <x v="297"/>
  </r>
  <r>
    <x v="0"/>
    <s v="Cycling"/>
    <x v="3"/>
    <s v="Specialized"/>
    <s v="Dial"/>
    <x v="15"/>
    <s v="IP1 R Tongue Dial B + Pawl Caps"/>
    <x v="4"/>
    <n v="2565"/>
    <n v="7624.5"/>
    <n v="2.9725146198830408"/>
    <x v="1619"/>
  </r>
  <r>
    <x v="0"/>
    <s v="Cycling"/>
    <x v="3"/>
    <s v="Specialized"/>
    <s v="Dial"/>
    <x v="15"/>
    <s v="IP1 R Tongue Dial B + Pawl Caps"/>
    <x v="4"/>
    <n v="2165"/>
    <n v="6428.5"/>
    <n v="2.9692840646651271"/>
    <x v="1748"/>
  </r>
  <r>
    <x v="0"/>
    <s v="Cycling"/>
    <x v="3"/>
    <s v="Specialized"/>
    <s v="Dial"/>
    <x v="15"/>
    <s v="IP1 R Tongue Dial B + Pawl Caps"/>
    <x v="2"/>
    <n v="1005"/>
    <n v="2990"/>
    <n v="2.9751243781094527"/>
    <x v="1620"/>
  </r>
  <r>
    <x v="0"/>
    <s v="Cycling"/>
    <x v="3"/>
    <s v="Specialized"/>
    <s v="Dial"/>
    <x v="15"/>
    <s v="IP1 R Tongue Dial B + Pawl Caps"/>
    <x v="2"/>
    <n v="3420"/>
    <n v="10166"/>
    <n v="2.9725146198830408"/>
    <x v="1619"/>
  </r>
  <r>
    <x v="0"/>
    <s v="Cycling"/>
    <x v="3"/>
    <s v="Specialized"/>
    <s v="Dial"/>
    <x v="15"/>
    <s v="IP1 R Tongue Dial B + Pawl Caps"/>
    <x v="2"/>
    <n v="2010"/>
    <n v="5980"/>
    <n v="2.9751243781094527"/>
    <x v="1620"/>
  </r>
  <r>
    <x v="0"/>
    <s v="Cycling"/>
    <x v="3"/>
    <s v="Specialized"/>
    <s v="Dial"/>
    <x v="15"/>
    <s v="IP1 R Tongue Dial B + Pawl Caps"/>
    <x v="2"/>
    <n v="500"/>
    <n v="1495"/>
    <n v="2.99"/>
    <x v="297"/>
  </r>
  <r>
    <x v="0"/>
    <s v="Cycling"/>
    <x v="3"/>
    <s v="Specialized"/>
    <s v="Dial"/>
    <x v="15"/>
    <s v="IP1 R Tongue Dial B + Pawl Caps"/>
    <x v="2"/>
    <n v="3120"/>
    <n v="9269"/>
    <n v="2.9708333333333332"/>
    <x v="1628"/>
  </r>
  <r>
    <x v="0"/>
    <s v="Cycling"/>
    <x v="3"/>
    <s v="Specialized"/>
    <s v="Dial"/>
    <x v="15"/>
    <s v="IP1 R Tongue Dial B + Pawl Caps"/>
    <x v="2"/>
    <n v="4520"/>
    <n v="13455"/>
    <n v="2.9767699115044248"/>
    <x v="1746"/>
  </r>
  <r>
    <x v="0"/>
    <s v="Cycling"/>
    <x v="3"/>
    <s v="Specialized"/>
    <s v="Dial"/>
    <x v="15"/>
    <s v="IP1-S L Eyestay 20mm Dial A + 520mm CS1 Lace + Pawl Caps"/>
    <x v="4"/>
    <n v="9900"/>
    <n v="32012.5"/>
    <n v="3.2335858585858586"/>
    <x v="1749"/>
  </r>
  <r>
    <x v="0"/>
    <s v="Cycling"/>
    <x v="3"/>
    <s v="Specialized"/>
    <s v="Dial"/>
    <x v="15"/>
    <s v="IP1-S L Eyestay 20mm Dial A + 520mm CS1 Lace + Pawl Caps"/>
    <x v="4"/>
    <n v="1160"/>
    <n v="3737.5"/>
    <n v="3.2219827586206895"/>
    <x v="1750"/>
  </r>
  <r>
    <x v="0"/>
    <s v="Cycling"/>
    <x v="3"/>
    <s v="Specialized"/>
    <s v="Dial"/>
    <x v="15"/>
    <s v="IP1-S L Eyestay 20mm Dial A + 520mm CS1 Lace + Pawl Caps"/>
    <x v="4"/>
    <n v="6535"/>
    <n v="21125"/>
    <n v="3.2325937260902831"/>
    <x v="1751"/>
  </r>
  <r>
    <x v="0"/>
    <s v="Cycling"/>
    <x v="3"/>
    <s v="Specialized"/>
    <s v="Dial"/>
    <x v="15"/>
    <s v="IP1-S L Eyestay 20mm Dial A + 520mm CS1 Lace + Pawl Caps"/>
    <x v="4"/>
    <n v="12720"/>
    <n v="41112.5"/>
    <n v="3.2321147798742138"/>
    <x v="1752"/>
  </r>
  <r>
    <x v="0"/>
    <s v="Cycling"/>
    <x v="3"/>
    <s v="Specialized"/>
    <s v="Dial"/>
    <x v="15"/>
    <s v="IP1-S L Eyestay 20mm Dial A + 520mm CS1 Lace + Pawl Caps"/>
    <x v="4"/>
    <n v="2010"/>
    <n v="6500"/>
    <n v="3.2338308457711444"/>
    <x v="1753"/>
  </r>
  <r>
    <x v="0"/>
    <s v="Cycling"/>
    <x v="3"/>
    <s v="Specialized"/>
    <s v="Dial"/>
    <x v="15"/>
    <s v="IP1-S L Eyestay 20mm Dial A + 520mm CS1 Lace + Pawl Caps"/>
    <x v="2"/>
    <n v="2665"/>
    <n v="8612.5"/>
    <n v="3.2317073170731709"/>
    <x v="1754"/>
  </r>
  <r>
    <x v="0"/>
    <s v="Cycling"/>
    <x v="3"/>
    <s v="Specialized"/>
    <s v="Dial"/>
    <x v="15"/>
    <s v="IP1-S L Eyestay 20mm Dial A + 520mm CS1 Lace + Pawl Caps"/>
    <x v="2"/>
    <n v="4020"/>
    <n v="13000"/>
    <n v="3.2338308457711444"/>
    <x v="1753"/>
  </r>
  <r>
    <x v="0"/>
    <s v="Cycling"/>
    <x v="3"/>
    <s v="Specialized"/>
    <s v="Dial"/>
    <x v="15"/>
    <s v="IP1-S L Eyestay 20mm Dial A + 520mm CS1 Lace + Pawl Caps"/>
    <x v="2"/>
    <n v="11360"/>
    <n v="36725"/>
    <n v="3.2328345070422535"/>
    <x v="1755"/>
  </r>
  <r>
    <x v="0"/>
    <s v="Cycling"/>
    <x v="3"/>
    <s v="Specialized"/>
    <s v="Dial"/>
    <x v="15"/>
    <s v="IP1-S L Eyestay 20mm Dial A + 520mm CS1 Lace + Pawl Caps"/>
    <x v="2"/>
    <n v="6535"/>
    <n v="21125"/>
    <n v="3.2325937260902831"/>
    <x v="1751"/>
  </r>
  <r>
    <x v="0"/>
    <s v="Cycling"/>
    <x v="3"/>
    <s v="Specialized"/>
    <s v="Dial"/>
    <x v="15"/>
    <s v="IP1-S L Eyestay 20mm Dial A + 520mm CS1 Lace + Pawl Caps"/>
    <x v="2"/>
    <n v="10050"/>
    <n v="32500"/>
    <n v="3.2338308457711444"/>
    <x v="1753"/>
  </r>
  <r>
    <x v="0"/>
    <s v="Cycling"/>
    <x v="3"/>
    <s v="Specialized"/>
    <s v="Dial"/>
    <x v="15"/>
    <s v="IP1-S L Eyestay 20mm Dial A + 520mm CS1 Lace + Pawl Caps"/>
    <x v="2"/>
    <n v="2910"/>
    <n v="9425"/>
    <n v="3.238831615120275"/>
    <x v="1756"/>
  </r>
  <r>
    <x v="0"/>
    <s v="Cycling"/>
    <x v="3"/>
    <s v="Specialized"/>
    <s v="Dial"/>
    <x v="15"/>
    <s v="IP1-S L Eyestay 20mm Dial A + 520mm CS1 Lace + Pawl Caps"/>
    <x v="2"/>
    <n v="3015"/>
    <n v="9750"/>
    <n v="3.2338308457711444"/>
    <x v="1753"/>
  </r>
  <r>
    <x v="0"/>
    <s v="Cycling"/>
    <x v="3"/>
    <s v="Specialized"/>
    <s v="Dial"/>
    <x v="15"/>
    <s v="IP1-S L Eyestay 20mm Dial A + 520mm CS1 Lace + Pawl Caps"/>
    <x v="2"/>
    <n v="6435"/>
    <n v="20800"/>
    <n v="3.2323232323232323"/>
    <x v="1757"/>
  </r>
  <r>
    <x v="0"/>
    <s v="Cycling"/>
    <x v="3"/>
    <s v="Specialized"/>
    <s v="Dial"/>
    <x v="15"/>
    <s v="IP1-S L Eyestay 20mm Dial A + 520mm CS1 Lace + Pawl Caps"/>
    <x v="2"/>
    <n v="6335"/>
    <n v="20475"/>
    <n v="3.2320441988950277"/>
    <x v="1758"/>
  </r>
  <r>
    <x v="0"/>
    <s v="Cycling"/>
    <x v="3"/>
    <s v="Specialized"/>
    <s v="Dial"/>
    <x v="15"/>
    <s v="IP1-S L Eyestay 20mm Dial A + 520mm CS1 Lace + Pawl Caps"/>
    <x v="3"/>
    <n v="5025"/>
    <n v="16250"/>
    <n v="3.2338308457711444"/>
    <x v="1753"/>
  </r>
  <r>
    <x v="0"/>
    <s v="Cycling"/>
    <x v="3"/>
    <s v="Specialized"/>
    <s v="Dial"/>
    <x v="15"/>
    <s v="IP1-S L Eyestay 20mm Dial A + 520mm CS1 Lace + Pawl Caps"/>
    <x v="3"/>
    <n v="6130"/>
    <n v="19825"/>
    <n v="3.2340946166394779"/>
    <x v="1759"/>
  </r>
  <r>
    <x v="0"/>
    <s v="Cycling"/>
    <x v="3"/>
    <s v="Specialized"/>
    <s v="Dial"/>
    <x v="15"/>
    <s v="IP1-S L Eyestay 20mm Dial A + 520mm CS1 Lace + Pawl Caps"/>
    <x v="3"/>
    <n v="3720"/>
    <n v="12025"/>
    <n v="3.23252688172043"/>
    <x v="1760"/>
  </r>
  <r>
    <x v="0"/>
    <s v="Cycling"/>
    <x v="3"/>
    <s v="Specialized"/>
    <s v="Dial"/>
    <x v="15"/>
    <s v="IP1-S L Eyestay 20mm Dial A + 520mm CS1 Lace + Pawl Caps"/>
    <x v="3"/>
    <n v="1760"/>
    <n v="5687.5"/>
    <n v="3.2315340909090908"/>
    <x v="1761"/>
  </r>
  <r>
    <x v="0"/>
    <s v="Cycling"/>
    <x v="3"/>
    <s v="Specialized"/>
    <s v="Dial"/>
    <x v="15"/>
    <s v="IP1-S L Eyestay 20mm Dial A + 520mm CS1 Lace + Pawl Caps"/>
    <x v="3"/>
    <n v="3520"/>
    <n v="11375"/>
    <n v="3.2315340909090908"/>
    <x v="1761"/>
  </r>
  <r>
    <x v="0"/>
    <s v="Cycling"/>
    <x v="3"/>
    <s v="Specialized"/>
    <s v="Dial"/>
    <x v="15"/>
    <s v="IP1-S L Eyestay 20mm Dial A + 520mm CS1 Lace + Pawl Caps"/>
    <x v="3"/>
    <n v="5025"/>
    <n v="16250"/>
    <n v="3.2338308457711444"/>
    <x v="1753"/>
  </r>
  <r>
    <x v="0"/>
    <s v="Cycling"/>
    <x v="3"/>
    <s v="Specialized"/>
    <s v="Dial"/>
    <x v="15"/>
    <s v="IP1-S L Eyestay 20mm Dial A + 520mm CS1 Lace + Pawl Caps"/>
    <x v="3"/>
    <n v="5325"/>
    <n v="17225"/>
    <n v="3.2347417840375585"/>
    <x v="1762"/>
  </r>
  <r>
    <x v="0"/>
    <s v="Cycling"/>
    <x v="3"/>
    <s v="Specialized"/>
    <s v="Dial"/>
    <x v="15"/>
    <s v="IP1-S L Eyestay 20mm Dial A + 520mm CS1 Lace + Pawl Caps"/>
    <x v="3"/>
    <n v="11560"/>
    <n v="37375"/>
    <n v="3.2331314878892732"/>
    <x v="1763"/>
  </r>
  <r>
    <x v="0"/>
    <s v="Cycling"/>
    <x v="3"/>
    <s v="Specialized"/>
    <s v="Dial"/>
    <x v="15"/>
    <s v="IP1-S L Eyestay 20mm Dial A + 520mm CS1 Lace + Pawl Caps"/>
    <x v="3"/>
    <n v="5530"/>
    <n v="17875"/>
    <n v="3.232368896925859"/>
    <x v="1764"/>
  </r>
  <r>
    <x v="0"/>
    <s v="Cycling"/>
    <x v="3"/>
    <s v="Specialized"/>
    <s v="Dial"/>
    <x v="15"/>
    <s v="IP1-S L Eyestay 20mm Dial A + 520mm CS1 Lace + Pawl Caps"/>
    <x v="3"/>
    <n v="3015"/>
    <n v="9750"/>
    <n v="3.2338308457711444"/>
    <x v="1753"/>
  </r>
  <r>
    <x v="0"/>
    <s v="Cycling"/>
    <x v="3"/>
    <s v="Specialized"/>
    <s v="Dial"/>
    <x v="15"/>
    <s v="IP1-S L Eyestay 20mm Dial A + 520mm CS1 Lace + Pawl Caps"/>
    <x v="0"/>
    <n v="5730"/>
    <n v="18525"/>
    <n v="3.2329842931937174"/>
    <x v="1765"/>
  </r>
  <r>
    <x v="0"/>
    <s v="Cycling"/>
    <x v="3"/>
    <s v="Specialized"/>
    <s v="Dial"/>
    <x v="15"/>
    <s v="IP1-S L Eyestay 20mm Dial A + 520mm CS1 Lace + Pawl Caps"/>
    <x v="0"/>
    <n v="7845"/>
    <n v="25350"/>
    <n v="3.2313575525812621"/>
    <x v="1766"/>
  </r>
  <r>
    <x v="0"/>
    <s v="Cycling"/>
    <x v="3"/>
    <s v="Specialized"/>
    <s v="Dial"/>
    <x v="15"/>
    <s v="IP1-S L Eyestay 20mm Dial A + 520mm CS1 Lace + Pawl Caps"/>
    <x v="0"/>
    <n v="8545"/>
    <n v="27625"/>
    <n v="3.2328847279110593"/>
    <x v="1767"/>
  </r>
  <r>
    <x v="0"/>
    <s v="Cycling"/>
    <x v="3"/>
    <s v="Specialized"/>
    <s v="Dial"/>
    <x v="15"/>
    <s v="IP1-S L Eyestay 20mm Dial A + 520mm CS1 Lace + Pawl Caps"/>
    <x v="0"/>
    <n v="14880"/>
    <n v="48100"/>
    <n v="3.23252688172043"/>
    <x v="1760"/>
  </r>
  <r>
    <x v="0"/>
    <s v="Cycling"/>
    <x v="3"/>
    <s v="Specialized"/>
    <s v="Dial"/>
    <x v="15"/>
    <s v="IP1-S L Eyestay 20mm Dial A + 520mm CS1 Lace + Pawl Caps"/>
    <x v="0"/>
    <n v="6030"/>
    <n v="19500"/>
    <n v="3.2338308457711444"/>
    <x v="1753"/>
  </r>
  <r>
    <x v="0"/>
    <s v="Cycling"/>
    <x v="3"/>
    <s v="Specialized"/>
    <s v="Dial"/>
    <x v="15"/>
    <s v="IP1-S L Eyestay 20mm Dial A + 520mm CS1 Lace + Pawl Caps"/>
    <x v="0"/>
    <n v="12140"/>
    <n v="39243.75"/>
    <n v="3.2325988467874796"/>
    <x v="1768"/>
  </r>
  <r>
    <x v="0"/>
    <s v="Cycling"/>
    <x v="3"/>
    <s v="Specialized"/>
    <s v="Dial"/>
    <x v="15"/>
    <s v="IP1-S L Eyestay 20mm Dial A + 520mm CS1 Lace + Pawl Caps"/>
    <x v="0"/>
    <n v="16835"/>
    <n v="54437.5"/>
    <n v="3.2335907335907335"/>
    <x v="1769"/>
  </r>
  <r>
    <x v="0"/>
    <s v="Cycling"/>
    <x v="3"/>
    <s v="Specialized"/>
    <s v="Dial"/>
    <x v="15"/>
    <s v="IP1-S L Eyestay 20mm Dial A + 520mm CS1 Lace + Pawl Caps"/>
    <x v="1"/>
    <n v="2565"/>
    <n v="8287.5"/>
    <n v="3.2309941520467835"/>
    <x v="1770"/>
  </r>
  <r>
    <x v="0"/>
    <s v="Cycling"/>
    <x v="3"/>
    <s v="Specialized"/>
    <s v="Dial"/>
    <x v="15"/>
    <s v="IP1-S L Eyestay 20mm Dial A + 520mm CS1 Lace + Pawl Caps"/>
    <x v="1"/>
    <n v="2865"/>
    <n v="9262.5"/>
    <n v="3.2329842931937174"/>
    <x v="1765"/>
  </r>
  <r>
    <x v="0"/>
    <s v="Cycling"/>
    <x v="3"/>
    <s v="Specialized"/>
    <s v="Dial"/>
    <x v="15"/>
    <s v="IP1-S L-20mm EyestayBlk C"/>
    <x v="5"/>
    <n v="2710"/>
    <n v="10287"/>
    <n v="3.7959409594095943"/>
    <x v="1771"/>
  </r>
  <r>
    <x v="0"/>
    <s v="Cycling"/>
    <x v="3"/>
    <s v="Specialized"/>
    <s v="Dial"/>
    <x v="15"/>
    <s v="IP1-S L-20mm EyestayBlk C"/>
    <x v="5"/>
    <n v="1705"/>
    <n v="6477"/>
    <n v="3.7988269794721408"/>
    <x v="1772"/>
  </r>
  <r>
    <x v="0"/>
    <s v="Cycling"/>
    <x v="3"/>
    <s v="Specialized"/>
    <s v="Dial"/>
    <x v="15"/>
    <s v="IP1-S L-20mm EyestayBlk C"/>
    <x v="5"/>
    <n v="2010"/>
    <n v="7620"/>
    <n v="3.7910447761194028"/>
    <x v="1773"/>
  </r>
  <r>
    <x v="0"/>
    <s v="Cycling"/>
    <x v="3"/>
    <s v="Specialized"/>
    <s v="Dial"/>
    <x v="15"/>
    <s v="IP1-S L-20mm EyestayBlk C"/>
    <x v="5"/>
    <n v="1110"/>
    <n v="4191"/>
    <n v="3.7756756756756755"/>
    <x v="1774"/>
  </r>
  <r>
    <x v="0"/>
    <s v="Cycling"/>
    <x v="3"/>
    <s v="Specialized"/>
    <s v="Dial"/>
    <x v="15"/>
    <s v="IP1-S L-20mm EyestayBlk C"/>
    <x v="5"/>
    <n v="500"/>
    <n v="1905"/>
    <n v="3.81"/>
    <x v="1775"/>
  </r>
  <r>
    <x v="0"/>
    <s v="Cycling"/>
    <x v="3"/>
    <s v="Specialized"/>
    <s v="Dial"/>
    <x v="15"/>
    <s v="IP1-S L-20mm EyestayBlk C"/>
    <x v="5"/>
    <n v="600"/>
    <n v="2286"/>
    <n v="3.81"/>
    <x v="1775"/>
  </r>
  <r>
    <x v="0"/>
    <s v="Cycling"/>
    <x v="3"/>
    <s v="Specialized"/>
    <s v="Dial"/>
    <x v="15"/>
    <s v="IP1-S L-20mm EyestayBlk C"/>
    <x v="5"/>
    <n v="2715"/>
    <n v="10287"/>
    <n v="3.788950276243094"/>
    <x v="1776"/>
  </r>
  <r>
    <x v="0"/>
    <s v="Cycling"/>
    <x v="3"/>
    <s v="Specialized"/>
    <s v="Dial"/>
    <x v="15"/>
    <s v="IP1-S L-20mm EyestayBlk C"/>
    <x v="5"/>
    <n v="800"/>
    <n v="3048"/>
    <n v="3.81"/>
    <x v="1775"/>
  </r>
  <r>
    <x v="0"/>
    <s v="Cycling"/>
    <x v="3"/>
    <s v="Specialized"/>
    <s v="Dial"/>
    <x v="15"/>
    <s v="IP1-S L-20mm EyestayBlk C"/>
    <x v="5"/>
    <n v="500"/>
    <n v="1905"/>
    <n v="3.81"/>
    <x v="1775"/>
  </r>
  <r>
    <x v="0"/>
    <s v="Cycling"/>
    <x v="3"/>
    <s v="Specialized"/>
    <s v="Dial"/>
    <x v="15"/>
    <s v="IP1-S L-20mm EyestayBlk C"/>
    <x v="4"/>
    <n v="1205"/>
    <n v="4572"/>
    <n v="3.7941908713692944"/>
    <x v="1777"/>
  </r>
  <r>
    <x v="0"/>
    <s v="Cycling"/>
    <x v="3"/>
    <s v="Specialized"/>
    <s v="Dial"/>
    <x v="15"/>
    <s v="IP1-S L-20mm EyestayBlk C"/>
    <x v="4"/>
    <n v="1960"/>
    <n v="7429.5"/>
    <n v="3.7905612244897959"/>
    <x v="1778"/>
  </r>
  <r>
    <x v="0"/>
    <s v="Cycling"/>
    <x v="3"/>
    <s v="Specialized"/>
    <s v="Dial"/>
    <x v="15"/>
    <s v="IP1-S L-20mm EyestayBlk C"/>
    <x v="4"/>
    <n v="500"/>
    <n v="1905"/>
    <n v="3.81"/>
    <x v="1775"/>
  </r>
  <r>
    <x v="0"/>
    <s v="Cycling"/>
    <x v="3"/>
    <s v="Specialized"/>
    <s v="Dial"/>
    <x v="15"/>
    <s v="IP1-S L-20mm EyestayBlk C"/>
    <x v="4"/>
    <n v="1560"/>
    <n v="5905.5"/>
    <n v="3.7855769230769232"/>
    <x v="1779"/>
  </r>
  <r>
    <x v="0"/>
    <s v="Cycling"/>
    <x v="3"/>
    <s v="Specialized"/>
    <s v="Dial"/>
    <x v="15"/>
    <s v="IP1-S L-20mm EyestayBlk C"/>
    <x v="4"/>
    <n v="500"/>
    <n v="1905"/>
    <n v="3.81"/>
    <x v="1775"/>
  </r>
  <r>
    <x v="0"/>
    <s v="Cycling"/>
    <x v="3"/>
    <s v="Specialized"/>
    <s v="Dial"/>
    <x v="15"/>
    <s v="IP1-S L-20mm EyestayBlk C"/>
    <x v="4"/>
    <n v="1160"/>
    <n v="4381.5"/>
    <n v="3.7771551724137931"/>
    <x v="1780"/>
  </r>
  <r>
    <x v="0"/>
    <s v="Cycling"/>
    <x v="3"/>
    <s v="Specialized"/>
    <s v="Dial"/>
    <x v="15"/>
    <s v="IP1-S R Eyestay 20mm Dial A + 520mm CS1 Lace + Pawl Caps"/>
    <x v="4"/>
    <n v="9900"/>
    <n v="32012.5"/>
    <n v="3.2335858585858586"/>
    <x v="1749"/>
  </r>
  <r>
    <x v="0"/>
    <s v="Cycling"/>
    <x v="3"/>
    <s v="Specialized"/>
    <s v="Dial"/>
    <x v="15"/>
    <s v="IP1-S R Eyestay 20mm Dial A + 520mm CS1 Lace + Pawl Caps"/>
    <x v="4"/>
    <n v="1160"/>
    <n v="3737.5"/>
    <n v="3.2219827586206895"/>
    <x v="1750"/>
  </r>
  <r>
    <x v="0"/>
    <s v="Cycling"/>
    <x v="3"/>
    <s v="Specialized"/>
    <s v="Dial"/>
    <x v="15"/>
    <s v="IP1-S R Eyestay 20mm Dial A + 520mm CS1 Lace + Pawl Caps"/>
    <x v="4"/>
    <n v="6535"/>
    <n v="21125"/>
    <n v="3.2325937260902831"/>
    <x v="1751"/>
  </r>
  <r>
    <x v="0"/>
    <s v="Cycling"/>
    <x v="3"/>
    <s v="Specialized"/>
    <s v="Dial"/>
    <x v="15"/>
    <s v="IP1-S R Eyestay 20mm Dial A + 520mm CS1 Lace + Pawl Caps"/>
    <x v="4"/>
    <n v="12720"/>
    <n v="41112.5"/>
    <n v="3.2321147798742138"/>
    <x v="1752"/>
  </r>
  <r>
    <x v="0"/>
    <s v="Cycling"/>
    <x v="3"/>
    <s v="Specialized"/>
    <s v="Dial"/>
    <x v="15"/>
    <s v="IP1-S R Eyestay 20mm Dial A + 520mm CS1 Lace + Pawl Caps"/>
    <x v="4"/>
    <n v="2010"/>
    <n v="6500"/>
    <n v="3.2338308457711444"/>
    <x v="1753"/>
  </r>
  <r>
    <x v="0"/>
    <s v="Cycling"/>
    <x v="3"/>
    <s v="Specialized"/>
    <s v="Dial"/>
    <x v="15"/>
    <s v="IP1-S R Eyestay 20mm Dial A + 520mm CS1 Lace + Pawl Caps"/>
    <x v="2"/>
    <n v="2665"/>
    <n v="8612.5"/>
    <n v="3.2317073170731709"/>
    <x v="1754"/>
  </r>
  <r>
    <x v="0"/>
    <s v="Cycling"/>
    <x v="3"/>
    <s v="Specialized"/>
    <s v="Dial"/>
    <x v="15"/>
    <s v="IP1-S R Eyestay 20mm Dial A + 520mm CS1 Lace + Pawl Caps"/>
    <x v="2"/>
    <n v="4020"/>
    <n v="13000"/>
    <n v="3.2338308457711444"/>
    <x v="1753"/>
  </r>
  <r>
    <x v="0"/>
    <s v="Cycling"/>
    <x v="3"/>
    <s v="Specialized"/>
    <s v="Dial"/>
    <x v="15"/>
    <s v="IP1-S R Eyestay 20mm Dial A + 520mm CS1 Lace + Pawl Caps"/>
    <x v="2"/>
    <n v="11360"/>
    <n v="36725"/>
    <n v="3.2328345070422535"/>
    <x v="1755"/>
  </r>
  <r>
    <x v="0"/>
    <s v="Cycling"/>
    <x v="3"/>
    <s v="Specialized"/>
    <s v="Dial"/>
    <x v="15"/>
    <s v="IP1-S R Eyestay 20mm Dial A + 520mm CS1 Lace + Pawl Caps"/>
    <x v="2"/>
    <n v="6535"/>
    <n v="21125"/>
    <n v="3.2325937260902831"/>
    <x v="1751"/>
  </r>
  <r>
    <x v="0"/>
    <s v="Cycling"/>
    <x v="3"/>
    <s v="Specialized"/>
    <s v="Dial"/>
    <x v="15"/>
    <s v="IP1-S R Eyestay 20mm Dial A + 520mm CS1 Lace + Pawl Caps"/>
    <x v="2"/>
    <n v="10050"/>
    <n v="32500"/>
    <n v="3.2338308457711444"/>
    <x v="1753"/>
  </r>
  <r>
    <x v="0"/>
    <s v="Cycling"/>
    <x v="3"/>
    <s v="Specialized"/>
    <s v="Dial"/>
    <x v="15"/>
    <s v="IP1-S R Eyestay 20mm Dial A + 520mm CS1 Lace + Pawl Caps"/>
    <x v="2"/>
    <n v="2910"/>
    <n v="9425"/>
    <n v="3.238831615120275"/>
    <x v="1756"/>
  </r>
  <r>
    <x v="0"/>
    <s v="Cycling"/>
    <x v="3"/>
    <s v="Specialized"/>
    <s v="Dial"/>
    <x v="15"/>
    <s v="IP1-S R Eyestay 20mm Dial A + 520mm CS1 Lace + Pawl Caps"/>
    <x v="2"/>
    <n v="3015"/>
    <n v="9750"/>
    <n v="3.2338308457711444"/>
    <x v="1753"/>
  </r>
  <r>
    <x v="0"/>
    <s v="Cycling"/>
    <x v="3"/>
    <s v="Specialized"/>
    <s v="Dial"/>
    <x v="15"/>
    <s v="IP1-S R Eyestay 20mm Dial A + 520mm CS1 Lace + Pawl Caps"/>
    <x v="2"/>
    <n v="6435"/>
    <n v="20800"/>
    <n v="3.2323232323232323"/>
    <x v="1757"/>
  </r>
  <r>
    <x v="0"/>
    <s v="Cycling"/>
    <x v="3"/>
    <s v="Specialized"/>
    <s v="Dial"/>
    <x v="15"/>
    <s v="IP1-S R Eyestay 20mm Dial A + 520mm CS1 Lace + Pawl Caps"/>
    <x v="2"/>
    <n v="6335"/>
    <n v="20475"/>
    <n v="3.2320441988950277"/>
    <x v="1758"/>
  </r>
  <r>
    <x v="0"/>
    <s v="Cycling"/>
    <x v="3"/>
    <s v="Specialized"/>
    <s v="Dial"/>
    <x v="15"/>
    <s v="IP1-S R Eyestay 20mm Dial A + 520mm CS1 Lace + Pawl Caps"/>
    <x v="3"/>
    <n v="5025"/>
    <n v="16250"/>
    <n v="3.2338308457711444"/>
    <x v="1753"/>
  </r>
  <r>
    <x v="0"/>
    <s v="Cycling"/>
    <x v="3"/>
    <s v="Specialized"/>
    <s v="Dial"/>
    <x v="15"/>
    <s v="IP1-S R Eyestay 20mm Dial A + 520mm CS1 Lace + Pawl Caps"/>
    <x v="3"/>
    <n v="6130"/>
    <n v="19825"/>
    <n v="3.2340946166394779"/>
    <x v="1759"/>
  </r>
  <r>
    <x v="0"/>
    <s v="Cycling"/>
    <x v="3"/>
    <s v="Specialized"/>
    <s v="Dial"/>
    <x v="26"/>
    <s v="L4 Eyestay 25mm Dial A"/>
    <x v="3"/>
    <n v="600"/>
    <n v="1530"/>
    <n v="2.5499999999999998"/>
    <x v="312"/>
  </r>
  <r>
    <x v="0"/>
    <s v="Cycling"/>
    <x v="3"/>
    <s v="Specialized"/>
    <s v="Dial"/>
    <x v="26"/>
    <s v="L4 Eyestay25mm-Dial A-Black Custom"/>
    <x v="5"/>
    <n v="11460"/>
    <n v="29298"/>
    <n v="2.5565445026178009"/>
    <x v="1781"/>
  </r>
  <r>
    <x v="0"/>
    <s v="Cycling"/>
    <x v="3"/>
    <s v="Specialized"/>
    <s v="Dial"/>
    <x v="26"/>
    <s v="L4 Eyestay25mm-Dial A-Black Custom"/>
    <x v="5"/>
    <n v="11560"/>
    <n v="29555"/>
    <n v="2.5566608996539792"/>
    <x v="1782"/>
  </r>
  <r>
    <x v="0"/>
    <s v="Cycling"/>
    <x v="3"/>
    <s v="Specialized"/>
    <s v="Dial"/>
    <x v="26"/>
    <s v="L4 Eyestay25mm-Dial A-Black Custom"/>
    <x v="5"/>
    <n v="1305"/>
    <n v="3341"/>
    <n v="2.560153256704981"/>
    <x v="1149"/>
  </r>
  <r>
    <x v="0"/>
    <s v="Cycling"/>
    <x v="3"/>
    <s v="Specialized"/>
    <s v="Dial"/>
    <x v="26"/>
    <s v="L4 Eyestay25mm-Dial A-Black Custom"/>
    <x v="4"/>
    <n v="500"/>
    <n v="1285"/>
    <n v="2.57"/>
    <x v="325"/>
  </r>
  <r>
    <x v="0"/>
    <s v="Cycling"/>
    <x v="3"/>
    <s v="Specialized"/>
    <s v="Dial"/>
    <x v="26"/>
    <s v="L4 Eyestay25mm-Dial A-Black Custom"/>
    <x v="4"/>
    <n v="4275"/>
    <n v="10922.5"/>
    <n v="2.554970760233918"/>
    <x v="1783"/>
  </r>
  <r>
    <x v="0"/>
    <s v="Cycling"/>
    <x v="3"/>
    <s v="Specialized"/>
    <s v="Dial"/>
    <x v="26"/>
    <s v="L4 Eyestay25mm-Dial A-Black Custom"/>
    <x v="4"/>
    <n v="6535"/>
    <n v="16705"/>
    <n v="2.5562356541698548"/>
    <x v="1784"/>
  </r>
  <r>
    <x v="0"/>
    <s v="Cycling"/>
    <x v="3"/>
    <s v="Specialized"/>
    <s v="Dial"/>
    <x v="26"/>
    <s v="L4 Eyestay25mm-Dial A-Black Custom"/>
    <x v="4"/>
    <n v="1310"/>
    <n v="3341"/>
    <n v="2.550381679389313"/>
    <x v="1785"/>
  </r>
  <r>
    <x v="0"/>
    <s v="Cycling"/>
    <x v="3"/>
    <s v="Specialized"/>
    <s v="Dial"/>
    <x v="26"/>
    <s v="L4 Eyestay25mm-Dial A-Black Custom"/>
    <x v="4"/>
    <n v="650"/>
    <n v="1670.5"/>
    <n v="2.57"/>
    <x v="325"/>
  </r>
  <r>
    <x v="0"/>
    <s v="Cycling"/>
    <x v="3"/>
    <s v="Specialized"/>
    <s v="Dial"/>
    <x v="31"/>
    <s v="L6 L Eyestay 20mm Dial D"/>
    <x v="2"/>
    <n v="24020"/>
    <n v="52819"/>
    <n v="2.1989592006661116"/>
    <x v="1786"/>
  </r>
  <r>
    <x v="0"/>
    <s v="Cycling"/>
    <x v="3"/>
    <s v="Specialized"/>
    <s v="Dial"/>
    <x v="31"/>
    <s v="L6 L Eyestay 20mm Dial D"/>
    <x v="3"/>
    <n v="4225"/>
    <n v="9324"/>
    <n v="2.2068639053254437"/>
    <x v="1787"/>
  </r>
  <r>
    <x v="0"/>
    <s v="Cycling"/>
    <x v="3"/>
    <s v="Specialized"/>
    <s v="Dial"/>
    <x v="31"/>
    <s v="L6 L Eyestay 20mm Dial D"/>
    <x v="3"/>
    <n v="5480"/>
    <n v="12099"/>
    <n v="2.2078467153284671"/>
    <x v="1788"/>
  </r>
  <r>
    <x v="0"/>
    <s v="Cycling"/>
    <x v="3"/>
    <s v="Specialized"/>
    <s v="Dial"/>
    <x v="31"/>
    <s v="L6 L Eyestay 20mm Dial D"/>
    <x v="3"/>
    <n v="5230"/>
    <n v="11544"/>
    <n v="2.2072657743785853"/>
    <x v="1789"/>
  </r>
  <r>
    <x v="0"/>
    <s v="Cycling"/>
    <x v="3"/>
    <s v="Specialized"/>
    <s v="Dial"/>
    <x v="31"/>
    <s v="L6 L Eyestay 20mm Dial D"/>
    <x v="3"/>
    <n v="5530"/>
    <n v="12210"/>
    <n v="2.2079566003616637"/>
    <x v="1790"/>
  </r>
  <r>
    <x v="0"/>
    <s v="Cycling"/>
    <x v="3"/>
    <s v="Specialized"/>
    <s v="Dial"/>
    <x v="31"/>
    <s v="L6 L Eyestay 20mm Dial D"/>
    <x v="3"/>
    <n v="1810"/>
    <n v="3996"/>
    <n v="2.2077348066298343"/>
    <x v="1791"/>
  </r>
  <r>
    <x v="0"/>
    <s v="Cycling"/>
    <x v="3"/>
    <s v="Specialized"/>
    <s v="Dial"/>
    <x v="31"/>
    <s v="L6 L Eyestay 20mm Dial D"/>
    <x v="3"/>
    <n v="11055"/>
    <n v="24420"/>
    <n v="2.2089552238805972"/>
    <x v="1252"/>
  </r>
  <r>
    <x v="0"/>
    <s v="Cycling"/>
    <x v="3"/>
    <s v="Specialized"/>
    <s v="Dial"/>
    <x v="31"/>
    <s v="L6 L Eyestay 20mm Dial D"/>
    <x v="3"/>
    <n v="4020"/>
    <n v="8880"/>
    <n v="2.2089552238805972"/>
    <x v="1252"/>
  </r>
  <r>
    <x v="0"/>
    <s v="Cycling"/>
    <x v="3"/>
    <s v="Specialized"/>
    <s v="Dial"/>
    <x v="31"/>
    <s v="L6 L Eyestay 20mm Dial D"/>
    <x v="3"/>
    <n v="1210"/>
    <n v="2664"/>
    <n v="2.2016528925619836"/>
    <x v="1792"/>
  </r>
  <r>
    <x v="0"/>
    <s v="Cycling"/>
    <x v="3"/>
    <s v="Specialized"/>
    <s v="Dial"/>
    <x v="31"/>
    <s v="L6 L Eyestay 20mm Dial D"/>
    <x v="0"/>
    <n v="5830"/>
    <n v="12876"/>
    <n v="2.2085763293310463"/>
    <x v="1793"/>
  </r>
  <r>
    <x v="0"/>
    <s v="Cycling"/>
    <x v="3"/>
    <s v="Specialized"/>
    <s v="Dial"/>
    <x v="31"/>
    <s v="L6 L Eyestay 20mm Dial D"/>
    <x v="0"/>
    <n v="4725"/>
    <n v="10434"/>
    <n v="2.2082539682539681"/>
    <x v="1794"/>
  </r>
  <r>
    <x v="0"/>
    <s v="Cycling"/>
    <x v="3"/>
    <s v="Specialized"/>
    <s v="Dial"/>
    <x v="31"/>
    <s v="L6 L Eyestay 20mm Dial D"/>
    <x v="0"/>
    <n v="13170"/>
    <n v="29082"/>
    <n v="2.2082004555808656"/>
    <x v="1795"/>
  </r>
  <r>
    <x v="0"/>
    <s v="Cycling"/>
    <x v="3"/>
    <s v="Specialized"/>
    <s v="Dial"/>
    <x v="31"/>
    <s v="L6 L Eyestay 20mm Dial D"/>
    <x v="0"/>
    <n v="9650"/>
    <n v="21312"/>
    <n v="2.2084974093264247"/>
    <x v="1796"/>
  </r>
  <r>
    <x v="0"/>
    <s v="Cycling"/>
    <x v="3"/>
    <s v="Specialized"/>
    <s v="Dial"/>
    <x v="31"/>
    <s v="L6 L Eyestay 20mm Dial D"/>
    <x v="0"/>
    <n v="6585"/>
    <n v="14541"/>
    <n v="2.2082004555808656"/>
    <x v="1795"/>
  </r>
  <r>
    <x v="0"/>
    <s v="Cycling"/>
    <x v="3"/>
    <s v="Specialized"/>
    <s v="Dial"/>
    <x v="31"/>
    <s v="L6 L Eyestay 20mm Dial D"/>
    <x v="0"/>
    <n v="9275"/>
    <n v="20479.5"/>
    <n v="2.2080323450134771"/>
    <x v="1797"/>
  </r>
  <r>
    <x v="0"/>
    <s v="Cycling"/>
    <x v="3"/>
    <s v="Specialized"/>
    <s v="Dial"/>
    <x v="31"/>
    <s v="L6 L Eyestay 20mm Dial D"/>
    <x v="0"/>
    <n v="19175"/>
    <n v="42346.5"/>
    <n v="2.2084224250325946"/>
    <x v="1798"/>
  </r>
  <r>
    <x v="0"/>
    <s v="Cycling"/>
    <x v="3"/>
    <s v="Specialized"/>
    <s v="Dial"/>
    <x v="31"/>
    <s v="L6 L Eyestay 20mm Dial D"/>
    <x v="0"/>
    <n v="14070"/>
    <n v="31080"/>
    <n v="2.2089552238805972"/>
    <x v="1252"/>
  </r>
  <r>
    <x v="0"/>
    <s v="Cycling"/>
    <x v="3"/>
    <s v="Specialized"/>
    <s v="Dial"/>
    <x v="31"/>
    <s v="L6 L Eyestay 20mm Dial D"/>
    <x v="1"/>
    <n v="0"/>
    <n v="0"/>
    <e v="#DIV/0!"/>
    <x v="255"/>
  </r>
  <r>
    <x v="0"/>
    <s v="Cycling"/>
    <x v="3"/>
    <s v="Specialized"/>
    <s v="Dial"/>
    <x v="31"/>
    <s v="L6 L Eyestay 20mm Dial D"/>
    <x v="1"/>
    <n v="6235"/>
    <n v="13764"/>
    <n v="2.2075380914194067"/>
    <x v="1799"/>
  </r>
  <r>
    <x v="0"/>
    <s v="Cycling"/>
    <x v="3"/>
    <s v="Specialized"/>
    <s v="Dial"/>
    <x v="31"/>
    <s v="L6 L Eyestay 20mm Dial D"/>
    <x v="1"/>
    <n v="8045"/>
    <n v="17760"/>
    <n v="2.2075823492852704"/>
    <x v="1800"/>
  </r>
  <r>
    <x v="0"/>
    <s v="Cycling"/>
    <x v="3"/>
    <s v="Specialized"/>
    <s v="Dial"/>
    <x v="31"/>
    <s v="L6 R Eyestay 20mm Dial D"/>
    <x v="2"/>
    <n v="24020"/>
    <n v="52819"/>
    <n v="2.1989592006661116"/>
    <x v="1786"/>
  </r>
  <r>
    <x v="0"/>
    <s v="Cycling"/>
    <x v="3"/>
    <s v="Specialized"/>
    <s v="Dial"/>
    <x v="31"/>
    <s v="L6 R Eyestay 20mm Dial D"/>
    <x v="3"/>
    <n v="4225"/>
    <n v="9324"/>
    <n v="2.2068639053254437"/>
    <x v="1787"/>
  </r>
  <r>
    <x v="0"/>
    <s v="Cycling"/>
    <x v="3"/>
    <s v="Specialized"/>
    <s v="Dial"/>
    <x v="31"/>
    <s v="L6 R Eyestay 20mm Dial D"/>
    <x v="3"/>
    <n v="5480"/>
    <n v="12099"/>
    <n v="2.2078467153284671"/>
    <x v="1788"/>
  </r>
  <r>
    <x v="0"/>
    <s v="Cycling"/>
    <x v="3"/>
    <s v="Specialized"/>
    <s v="Dial"/>
    <x v="31"/>
    <s v="L6 R Eyestay 20mm Dial D"/>
    <x v="3"/>
    <n v="5230"/>
    <n v="11544"/>
    <n v="2.2072657743785853"/>
    <x v="1789"/>
  </r>
  <r>
    <x v="0"/>
    <s v="Cycling"/>
    <x v="3"/>
    <s v="Specialized"/>
    <s v="Dial"/>
    <x v="31"/>
    <s v="L6 R Eyestay 20mm Dial D"/>
    <x v="3"/>
    <n v="5530"/>
    <n v="12210"/>
    <n v="2.2079566003616637"/>
    <x v="1790"/>
  </r>
  <r>
    <x v="0"/>
    <s v="Cycling"/>
    <x v="3"/>
    <s v="Specialized"/>
    <s v="Dial"/>
    <x v="31"/>
    <s v="L6 R Eyestay 20mm Dial D"/>
    <x v="3"/>
    <n v="1810"/>
    <n v="3996"/>
    <n v="2.2077348066298343"/>
    <x v="1791"/>
  </r>
  <r>
    <x v="0"/>
    <s v="Cycling"/>
    <x v="3"/>
    <s v="Specialized"/>
    <s v="Dial"/>
    <x v="31"/>
    <s v="L6 R Eyestay 20mm Dial D"/>
    <x v="3"/>
    <n v="11055"/>
    <n v="24420"/>
    <n v="2.2089552238805972"/>
    <x v="1252"/>
  </r>
  <r>
    <x v="0"/>
    <s v="Cycling"/>
    <x v="3"/>
    <s v="Specialized"/>
    <s v="Dial"/>
    <x v="31"/>
    <s v="L6 R Eyestay 20mm Dial D"/>
    <x v="3"/>
    <n v="4020"/>
    <n v="8880"/>
    <n v="2.2089552238805972"/>
    <x v="1252"/>
  </r>
  <r>
    <x v="0"/>
    <s v="Cycling"/>
    <x v="3"/>
    <s v="Specialized"/>
    <s v="Dial"/>
    <x v="31"/>
    <s v="L6 R Eyestay 20mm Dial D"/>
    <x v="3"/>
    <n v="1210"/>
    <n v="2664"/>
    <n v="2.2016528925619836"/>
    <x v="1792"/>
  </r>
  <r>
    <x v="0"/>
    <s v="Cycling"/>
    <x v="3"/>
    <s v="Specialized"/>
    <s v="Dial"/>
    <x v="31"/>
    <s v="L6 R Eyestay 20mm Dial D"/>
    <x v="0"/>
    <n v="5830"/>
    <n v="12876"/>
    <n v="2.2085763293310463"/>
    <x v="1793"/>
  </r>
  <r>
    <x v="0"/>
    <s v="Cycling"/>
    <x v="3"/>
    <s v="Specialized"/>
    <s v="Dial"/>
    <x v="31"/>
    <s v="L6 R Eyestay 20mm Dial D"/>
    <x v="0"/>
    <n v="4725"/>
    <n v="10434"/>
    <n v="2.2082539682539681"/>
    <x v="1794"/>
  </r>
  <r>
    <x v="0"/>
    <s v="Cycling"/>
    <x v="3"/>
    <s v="Specialized"/>
    <s v="Dial"/>
    <x v="31"/>
    <s v="L6 R Eyestay 20mm Dial D"/>
    <x v="0"/>
    <n v="13170"/>
    <n v="29082"/>
    <n v="2.2082004555808656"/>
    <x v="1795"/>
  </r>
  <r>
    <x v="0"/>
    <s v="Cycling"/>
    <x v="3"/>
    <s v="Specialized"/>
    <s v="Dial"/>
    <x v="31"/>
    <s v="L6 R Eyestay 20mm Dial D"/>
    <x v="0"/>
    <n v="9650"/>
    <n v="21312"/>
    <n v="2.2084974093264247"/>
    <x v="1796"/>
  </r>
  <r>
    <x v="0"/>
    <s v="Cycling"/>
    <x v="3"/>
    <s v="Specialized"/>
    <s v="Dial"/>
    <x v="31"/>
    <s v="L6 R Eyestay 20mm Dial D"/>
    <x v="0"/>
    <n v="6585"/>
    <n v="14541"/>
    <n v="2.2082004555808656"/>
    <x v="1795"/>
  </r>
  <r>
    <x v="0"/>
    <s v="Cycling"/>
    <x v="3"/>
    <s v="Specialized"/>
    <s v="Dial"/>
    <x v="31"/>
    <s v="L6 R Eyestay 20mm Dial D"/>
    <x v="0"/>
    <n v="9275"/>
    <n v="20479.5"/>
    <n v="2.2080323450134771"/>
    <x v="1797"/>
  </r>
  <r>
    <x v="0"/>
    <s v="Cycling"/>
    <x v="3"/>
    <s v="Specialized"/>
    <s v="Dial"/>
    <x v="31"/>
    <s v="L6 R Eyestay 20mm Dial D"/>
    <x v="0"/>
    <n v="19175"/>
    <n v="42346.5"/>
    <n v="2.2084224250325946"/>
    <x v="1798"/>
  </r>
  <r>
    <x v="0"/>
    <s v="Cycling"/>
    <x v="3"/>
    <s v="Specialized"/>
    <s v="Dial"/>
    <x v="31"/>
    <s v="L6 R Eyestay 20mm Dial D"/>
    <x v="0"/>
    <n v="14070"/>
    <n v="31080"/>
    <n v="2.2089552238805972"/>
    <x v="1252"/>
  </r>
  <r>
    <x v="0"/>
    <s v="Cycling"/>
    <x v="3"/>
    <s v="Specialized"/>
    <s v="Dial"/>
    <x v="31"/>
    <s v="L6 R Eyestay 20mm Dial D"/>
    <x v="1"/>
    <n v="0"/>
    <n v="0"/>
    <e v="#DIV/0!"/>
    <x v="255"/>
  </r>
  <r>
    <x v="0"/>
    <s v="Cycling"/>
    <x v="3"/>
    <s v="Specialized"/>
    <s v="Dial"/>
    <x v="31"/>
    <s v="L6 R Eyestay 20mm Dial D"/>
    <x v="1"/>
    <n v="6235"/>
    <n v="13764"/>
    <n v="2.2075380914194067"/>
    <x v="1799"/>
  </r>
  <r>
    <x v="0"/>
    <s v="Cycling"/>
    <x v="3"/>
    <s v="Specialized"/>
    <s v="Dial"/>
    <x v="31"/>
    <s v="L6 R Eyestay 20mm Dial D"/>
    <x v="1"/>
    <n v="8045"/>
    <n v="17760"/>
    <n v="2.2075823492852704"/>
    <x v="1800"/>
  </r>
  <r>
    <x v="0"/>
    <s v="Cycling"/>
    <x v="3"/>
    <s v="Specialized"/>
    <s v="Dial"/>
    <x v="8"/>
    <s v="L6 L Eyestay 20mm Dial E"/>
    <x v="2"/>
    <n v="20100"/>
    <n v="24000"/>
    <n v="1.1940298507462686"/>
    <x v="1735"/>
  </r>
  <r>
    <x v="0"/>
    <s v="Cycling"/>
    <x v="3"/>
    <s v="Specialized"/>
    <s v="Dial"/>
    <x v="8"/>
    <s v="L6 L Eyestay 20mm Dial E"/>
    <x v="2"/>
    <n v="16635"/>
    <n v="19860"/>
    <n v="1.1938683498647431"/>
    <x v="1801"/>
  </r>
  <r>
    <x v="0"/>
    <s v="Cycling"/>
    <x v="3"/>
    <s v="Specialized"/>
    <s v="Dial"/>
    <x v="8"/>
    <s v="L6 L Eyestay 20mm Dial E"/>
    <x v="2"/>
    <n v="16380"/>
    <n v="19560"/>
    <n v="1.1941391941391941"/>
    <x v="1802"/>
  </r>
  <r>
    <x v="0"/>
    <s v="Cycling"/>
    <x v="3"/>
    <s v="Specialized"/>
    <s v="Dial"/>
    <x v="8"/>
    <s v="L6 L Eyestay 20mm Dial E"/>
    <x v="2"/>
    <n v="4320"/>
    <n v="5160"/>
    <n v="1.1944444444444444"/>
    <x v="1803"/>
  </r>
  <r>
    <x v="0"/>
    <s v="Cycling"/>
    <x v="3"/>
    <s v="Specialized"/>
    <s v="Dial"/>
    <x v="8"/>
    <s v="L6 L Eyestay 20mm Dial E"/>
    <x v="2"/>
    <n v="25330"/>
    <n v="30240"/>
    <n v="1.1938412949072246"/>
    <x v="1804"/>
  </r>
  <r>
    <x v="0"/>
    <s v="Cycling"/>
    <x v="3"/>
    <s v="Specialized"/>
    <s v="Dial"/>
    <x v="8"/>
    <s v="L6 L Eyestay 20mm Dial E"/>
    <x v="2"/>
    <n v="28845"/>
    <n v="34440"/>
    <n v="1.1939677587103483"/>
    <x v="1805"/>
  </r>
  <r>
    <x v="0"/>
    <s v="Cycling"/>
    <x v="3"/>
    <s v="Specialized"/>
    <s v="Dial"/>
    <x v="8"/>
    <s v="L6 L Eyestay 20mm Dial E"/>
    <x v="2"/>
    <n v="16090"/>
    <n v="19200"/>
    <n v="1.1932877563704165"/>
    <x v="1806"/>
  </r>
  <r>
    <x v="0"/>
    <s v="Cycling"/>
    <x v="3"/>
    <s v="Specialized"/>
    <s v="Dial"/>
    <x v="8"/>
    <s v="L6 L Eyestay 20mm Dial E"/>
    <x v="2"/>
    <n v="12965"/>
    <n v="15480"/>
    <n v="1.1939838025453142"/>
    <x v="1807"/>
  </r>
  <r>
    <x v="0"/>
    <s v="Cycling"/>
    <x v="3"/>
    <s v="Specialized"/>
    <s v="Dial"/>
    <x v="8"/>
    <s v="L6 L Eyestay 20mm Dial E"/>
    <x v="3"/>
    <n v="16385"/>
    <n v="19560"/>
    <n v="1.1937747940189198"/>
    <x v="1808"/>
  </r>
  <r>
    <x v="0"/>
    <s v="Cycling"/>
    <x v="3"/>
    <s v="Specialized"/>
    <s v="Dial"/>
    <x v="8"/>
    <s v="L6 L Eyestay 20mm Dial E"/>
    <x v="3"/>
    <n v="3015"/>
    <n v="3600"/>
    <n v="1.1940298507462686"/>
    <x v="1735"/>
  </r>
  <r>
    <x v="0"/>
    <s v="Cycling"/>
    <x v="3"/>
    <s v="Specialized"/>
    <s v="Dial"/>
    <x v="8"/>
    <s v="L6 L Eyestay 20mm Dial E"/>
    <x v="3"/>
    <n v="18295"/>
    <n v="21840"/>
    <n v="1.1937687892866904"/>
    <x v="1809"/>
  </r>
  <r>
    <x v="0"/>
    <s v="Cycling"/>
    <x v="3"/>
    <s v="Specialized"/>
    <s v="Dial"/>
    <x v="8"/>
    <s v="L6 L Eyestay 20mm Dial E"/>
    <x v="3"/>
    <n v="14875"/>
    <n v="18360"/>
    <n v="1.2342857142857142"/>
    <x v="1810"/>
  </r>
  <r>
    <x v="0"/>
    <s v="Cycling"/>
    <x v="3"/>
    <s v="Specialized"/>
    <s v="Dial"/>
    <x v="8"/>
    <s v="L6 L Eyestay 20mm Dial E"/>
    <x v="3"/>
    <n v="400"/>
    <n v="528"/>
    <n v="1.32"/>
    <x v="1705"/>
  </r>
  <r>
    <x v="0"/>
    <s v="Cycling"/>
    <x v="3"/>
    <s v="Specialized"/>
    <s v="Dial"/>
    <x v="8"/>
    <s v="L6 L Eyestay 20mm Dial E"/>
    <x v="3"/>
    <n v="9400"/>
    <n v="12342"/>
    <n v="1.3129787234042554"/>
    <x v="1811"/>
  </r>
  <r>
    <x v="0"/>
    <s v="Cycling"/>
    <x v="3"/>
    <s v="Specialized"/>
    <s v="Dial"/>
    <x v="8"/>
    <s v="L6 L Eyestay 20mm Dial E"/>
    <x v="3"/>
    <n v="8095"/>
    <n v="10626"/>
    <n v="1.31266213712168"/>
    <x v="1812"/>
  </r>
  <r>
    <x v="0"/>
    <s v="Cycling"/>
    <x v="3"/>
    <s v="Specialized"/>
    <s v="Dial"/>
    <x v="8"/>
    <s v="L6 L Eyestay 20mm Dial E"/>
    <x v="3"/>
    <n v="16130"/>
    <n v="21186"/>
    <n v="1.3134531928084314"/>
    <x v="1813"/>
  </r>
  <r>
    <x v="0"/>
    <s v="Cycling"/>
    <x v="3"/>
    <s v="Specialized"/>
    <s v="Dial"/>
    <x v="8"/>
    <s v="L6 L Eyestay 20mm Dial E"/>
    <x v="3"/>
    <n v="23370"/>
    <n v="30690"/>
    <n v="1.3132220795892169"/>
    <x v="1814"/>
  </r>
  <r>
    <x v="0"/>
    <s v="Cycling"/>
    <x v="3"/>
    <s v="Specialized"/>
    <s v="Dial"/>
    <x v="8"/>
    <s v="L6 L Eyestay 20mm Dial E"/>
    <x v="3"/>
    <n v="52765"/>
    <n v="69300"/>
    <n v="1.3133706055150194"/>
    <x v="1815"/>
  </r>
  <r>
    <x v="0"/>
    <s v="Cycling"/>
    <x v="3"/>
    <s v="Specialized"/>
    <s v="Dial"/>
    <x v="8"/>
    <s v="L6 L Eyestay 20mm Dial E"/>
    <x v="3"/>
    <n v="19500"/>
    <n v="25608"/>
    <n v="1.3132307692307692"/>
    <x v="1816"/>
  </r>
  <r>
    <x v="0"/>
    <s v="Cycling"/>
    <x v="3"/>
    <s v="Specialized"/>
    <s v="Dial"/>
    <x v="8"/>
    <s v="L6 L Eyestay 20mm Dial E"/>
    <x v="3"/>
    <n v="39550"/>
    <n v="51942"/>
    <n v="1.3133249051833122"/>
    <x v="1817"/>
  </r>
  <r>
    <x v="0"/>
    <s v="Cycling"/>
    <x v="3"/>
    <s v="Specialized"/>
    <s v="Dial"/>
    <x v="8"/>
    <s v="L6 L Eyestay 20mm Dial E"/>
    <x v="0"/>
    <n v="10555"/>
    <n v="13860"/>
    <n v="1.3131217432496447"/>
    <x v="1818"/>
  </r>
  <r>
    <x v="0"/>
    <s v="Cycling"/>
    <x v="3"/>
    <s v="Specialized"/>
    <s v="Dial"/>
    <x v="8"/>
    <s v="L6 L Eyestay 20mm Dial E"/>
    <x v="0"/>
    <n v="7645"/>
    <n v="10032"/>
    <n v="1.3122302158273382"/>
    <x v="1819"/>
  </r>
  <r>
    <x v="0"/>
    <s v="Cycling"/>
    <x v="3"/>
    <s v="Specialized"/>
    <s v="Dial"/>
    <x v="8"/>
    <s v="L6 L Eyestay 20mm Dial E"/>
    <x v="0"/>
    <n v="34080"/>
    <n v="44748"/>
    <n v="1.3130281690140846"/>
    <x v="1820"/>
  </r>
  <r>
    <x v="0"/>
    <s v="Cycling"/>
    <x v="3"/>
    <s v="Specialized"/>
    <s v="Dial"/>
    <x v="8"/>
    <s v="L6 L Eyestay 20mm Dial E"/>
    <x v="0"/>
    <n v="4870"/>
    <n v="6402"/>
    <n v="1.3145790554414785"/>
    <x v="1821"/>
  </r>
  <r>
    <x v="0"/>
    <s v="Cycling"/>
    <x v="3"/>
    <s v="Specialized"/>
    <s v="Dial"/>
    <x v="8"/>
    <s v="L6 L Eyestay 20mm Dial E"/>
    <x v="0"/>
    <n v="64530"/>
    <n v="84744"/>
    <n v="1.3132496513249652"/>
    <x v="1822"/>
  </r>
  <r>
    <x v="0"/>
    <s v="Cycling"/>
    <x v="3"/>
    <s v="Specialized"/>
    <s v="Dial"/>
    <x v="8"/>
    <s v="L6 L Eyestay 20mm Dial E"/>
    <x v="0"/>
    <n v="1450"/>
    <n v="1914"/>
    <n v="1.32"/>
    <x v="1705"/>
  </r>
  <r>
    <x v="0"/>
    <s v="Cycling"/>
    <x v="3"/>
    <s v="Specialized"/>
    <s v="Dial"/>
    <x v="8"/>
    <s v="L6 L Eyestay 20mm Dial E"/>
    <x v="0"/>
    <n v="88670"/>
    <n v="116457"/>
    <n v="1.3133754370136461"/>
    <x v="1823"/>
  </r>
  <r>
    <x v="0"/>
    <s v="Cycling"/>
    <x v="3"/>
    <s v="Specialized"/>
    <s v="Dial"/>
    <x v="8"/>
    <s v="L6 L Eyestay 20mm Dial E"/>
    <x v="0"/>
    <n v="2915"/>
    <n v="3828"/>
    <n v="1.3132075471698113"/>
    <x v="1824"/>
  </r>
  <r>
    <x v="0"/>
    <s v="Cycling"/>
    <x v="3"/>
    <s v="Specialized"/>
    <s v="Dial"/>
    <x v="8"/>
    <s v="L6 L Eyestay 20mm Dial E"/>
    <x v="0"/>
    <n v="63465"/>
    <n v="83358"/>
    <n v="1.3134483573623257"/>
    <x v="1825"/>
  </r>
  <r>
    <x v="0"/>
    <s v="Cycling"/>
    <x v="3"/>
    <s v="Specialized"/>
    <s v="Dial"/>
    <x v="8"/>
    <s v="L6 L Eyestay 20mm Dial E"/>
    <x v="0"/>
    <n v="3265"/>
    <n v="4290"/>
    <n v="1.3139356814701377"/>
    <x v="1826"/>
  </r>
  <r>
    <x v="0"/>
    <s v="Cycling"/>
    <x v="3"/>
    <s v="Specialized"/>
    <s v="Dial"/>
    <x v="8"/>
    <s v="L6 L Eyestay 20mm Dial E"/>
    <x v="1"/>
    <n v="225"/>
    <n v="297"/>
    <n v="1.32"/>
    <x v="1705"/>
  </r>
  <r>
    <x v="0"/>
    <s v="Cycling"/>
    <x v="3"/>
    <s v="Specialized"/>
    <s v="Dial"/>
    <x v="8"/>
    <s v="L6 L Eyestay 20mm Dial E"/>
    <x v="1"/>
    <n v="200"/>
    <n v="264"/>
    <n v="1.32"/>
    <x v="1705"/>
  </r>
  <r>
    <x v="0"/>
    <s v="Cycling"/>
    <x v="3"/>
    <s v="Specialized"/>
    <s v="Dial"/>
    <x v="8"/>
    <s v="L6 L Eyestay 20mm Dial E"/>
    <x v="1"/>
    <n v="16790"/>
    <n v="22044"/>
    <n v="1.3129243597379392"/>
    <x v="1827"/>
  </r>
  <r>
    <x v="0"/>
    <s v="Cycling"/>
    <x v="3"/>
    <s v="Specialized"/>
    <s v="Dial"/>
    <x v="8"/>
    <s v="L6 L Eyestay 20mm Dial E"/>
    <x v="1"/>
    <n v="44725"/>
    <n v="60051.75"/>
    <n v="1.3426886528787032"/>
    <x v="1828"/>
  </r>
  <r>
    <x v="0"/>
    <s v="Cycling"/>
    <x v="3"/>
    <s v="Specialized"/>
    <s v="Dial"/>
    <x v="8"/>
    <s v="L6 L Eyestay 20mm Dial E"/>
    <x v="1"/>
    <n v="4345"/>
    <n v="5838.75"/>
    <n v="1.3437859608745684"/>
    <x v="1829"/>
  </r>
  <r>
    <x v="0"/>
    <s v="Cycling"/>
    <x v="3"/>
    <s v="Specialized"/>
    <s v="Dial"/>
    <x v="8"/>
    <s v="L6 L Eyestay 20mm Dial E"/>
    <x v="1"/>
    <n v="750"/>
    <n v="1012.5"/>
    <n v="1.35"/>
    <x v="1713"/>
  </r>
  <r>
    <x v="0"/>
    <s v="Cycling"/>
    <x v="3"/>
    <s v="Specialized"/>
    <s v="Dial"/>
    <x v="8"/>
    <s v="L6 L Eyestay 20mm Dial E"/>
    <x v="1"/>
    <n v="3970"/>
    <n v="5293"/>
    <n v="1.333249370277078"/>
    <x v="1830"/>
  </r>
  <r>
    <x v="0"/>
    <s v="Cycling"/>
    <x v="3"/>
    <s v="Specialized"/>
    <s v="Dial"/>
    <x v="8"/>
    <s v="L6 L Eyestay 20mm Dial E"/>
    <x v="1"/>
    <n v="1985"/>
    <n v="2705.75"/>
    <n v="1.3630982367758187"/>
    <x v="1831"/>
  </r>
  <r>
    <x v="0"/>
    <s v="Cycling"/>
    <x v="3"/>
    <s v="Specialized"/>
    <s v="Dial"/>
    <x v="8"/>
    <s v="L6 L Eyestay 20mm Dial E"/>
    <x v="1"/>
    <n v="50"/>
    <n v="68.5"/>
    <n v="1.37"/>
    <x v="668"/>
  </r>
  <r>
    <x v="0"/>
    <s v="Cycling"/>
    <x v="3"/>
    <s v="Specialized"/>
    <s v="Dial"/>
    <x v="8"/>
    <s v="L6 L Eyestay 20mm Dial E"/>
    <x v="1"/>
    <n v="100"/>
    <n v="137"/>
    <n v="1.37"/>
    <x v="668"/>
  </r>
  <r>
    <x v="0"/>
    <s v="Cycling"/>
    <x v="3"/>
    <s v="Specialized"/>
    <s v="Dial"/>
    <x v="8"/>
    <s v="L6 R Eyestay 20mm Dial E"/>
    <x v="2"/>
    <n v="20100"/>
    <n v="24000"/>
    <n v="1.1940298507462686"/>
    <x v="1735"/>
  </r>
  <r>
    <x v="0"/>
    <s v="Cycling"/>
    <x v="3"/>
    <s v="Specialized"/>
    <s v="Dial"/>
    <x v="8"/>
    <s v="L6 R Eyestay 20mm Dial E"/>
    <x v="2"/>
    <n v="16635"/>
    <n v="19860"/>
    <n v="1.1938683498647431"/>
    <x v="1801"/>
  </r>
  <r>
    <x v="0"/>
    <s v="Cycling"/>
    <x v="3"/>
    <s v="Specialized"/>
    <s v="Dial"/>
    <x v="8"/>
    <s v="L6 R Eyestay 20mm Dial E"/>
    <x v="2"/>
    <n v="16380"/>
    <n v="19560"/>
    <n v="1.1941391941391941"/>
    <x v="1802"/>
  </r>
  <r>
    <x v="0"/>
    <s v="Cycling"/>
    <x v="3"/>
    <s v="Specialized"/>
    <s v="Dial"/>
    <x v="8"/>
    <s v="L6 R Eyestay 20mm Dial E"/>
    <x v="2"/>
    <n v="4320"/>
    <n v="5160"/>
    <n v="1.1944444444444444"/>
    <x v="1803"/>
  </r>
  <r>
    <x v="0"/>
    <s v="Cycling"/>
    <x v="3"/>
    <s v="Specialized"/>
    <s v="Dial"/>
    <x v="8"/>
    <s v="L6 R Eyestay 20mm Dial E"/>
    <x v="2"/>
    <n v="25330"/>
    <n v="30240"/>
    <n v="1.1938412949072246"/>
    <x v="1804"/>
  </r>
  <r>
    <x v="0"/>
    <s v="Cycling"/>
    <x v="3"/>
    <s v="Specialized"/>
    <s v="Dial"/>
    <x v="8"/>
    <s v="L6 R Eyestay 20mm Dial E"/>
    <x v="2"/>
    <n v="28845"/>
    <n v="34440"/>
    <n v="1.1939677587103483"/>
    <x v="1805"/>
  </r>
  <r>
    <x v="0"/>
    <s v="Cycling"/>
    <x v="3"/>
    <s v="Specialized"/>
    <s v="Dial"/>
    <x v="8"/>
    <s v="L6 R Eyestay 20mm Dial E"/>
    <x v="2"/>
    <n v="16090"/>
    <n v="19200"/>
    <n v="1.1932877563704165"/>
    <x v="1806"/>
  </r>
  <r>
    <x v="0"/>
    <s v="Cycling"/>
    <x v="3"/>
    <s v="Specialized"/>
    <s v="Dial"/>
    <x v="8"/>
    <s v="L6 R Eyestay 20mm Dial E"/>
    <x v="2"/>
    <n v="12965"/>
    <n v="15480"/>
    <n v="1.1939838025453142"/>
    <x v="1807"/>
  </r>
  <r>
    <x v="0"/>
    <s v="Cycling"/>
    <x v="3"/>
    <s v="Specialized"/>
    <s v="Dial"/>
    <x v="8"/>
    <s v="L6 R Eyestay 20mm Dial E"/>
    <x v="3"/>
    <n v="16885"/>
    <n v="20160"/>
    <n v="1.1939591353272134"/>
    <x v="1832"/>
  </r>
  <r>
    <x v="0"/>
    <s v="Cycling"/>
    <x v="3"/>
    <s v="Specialized"/>
    <s v="Dial"/>
    <x v="8"/>
    <s v="L6 R Eyestay 20mm Dial E"/>
    <x v="3"/>
    <n v="3015"/>
    <n v="3600"/>
    <n v="1.1940298507462686"/>
    <x v="1735"/>
  </r>
  <r>
    <x v="0"/>
    <s v="Cycling"/>
    <x v="3"/>
    <s v="Specialized"/>
    <s v="Dial"/>
    <x v="8"/>
    <s v="L6 R Eyestay 20mm Dial E"/>
    <x v="3"/>
    <n v="18295"/>
    <n v="21840"/>
    <n v="1.1937687892866904"/>
    <x v="1809"/>
  </r>
  <r>
    <x v="0"/>
    <s v="Cycling"/>
    <x v="3"/>
    <s v="Specialized"/>
    <s v="Dial"/>
    <x v="8"/>
    <s v="L6 R Eyestay 20mm Dial E"/>
    <x v="3"/>
    <n v="14980"/>
    <n v="18492"/>
    <n v="1.2344459279038718"/>
    <x v="1833"/>
  </r>
  <r>
    <x v="0"/>
    <s v="Cycling"/>
    <x v="3"/>
    <s v="Specialized"/>
    <s v="Dial"/>
    <x v="8"/>
    <s v="L6 R Eyestay 20mm Dial E"/>
    <x v="3"/>
    <n v="400"/>
    <n v="528"/>
    <n v="1.32"/>
    <x v="1705"/>
  </r>
  <r>
    <x v="0"/>
    <s v="Cycling"/>
    <x v="3"/>
    <s v="Specialized"/>
    <s v="Dial"/>
    <x v="8"/>
    <s v="L6 R Eyestay 20mm Dial E"/>
    <x v="3"/>
    <n v="8895"/>
    <n v="11682"/>
    <n v="1.3133220910623946"/>
    <x v="1703"/>
  </r>
  <r>
    <x v="0"/>
    <s v="Cycling"/>
    <x v="3"/>
    <s v="Specialized"/>
    <s v="Dial"/>
    <x v="8"/>
    <s v="L6 R Eyestay 20mm Dial E"/>
    <x v="3"/>
    <n v="8095"/>
    <n v="10626"/>
    <n v="1.31266213712168"/>
    <x v="1812"/>
  </r>
  <r>
    <x v="0"/>
    <s v="Cycling"/>
    <x v="3"/>
    <s v="Specialized"/>
    <s v="Dial"/>
    <x v="8"/>
    <s v="L6 R Eyestay 20mm Dial E"/>
    <x v="3"/>
    <n v="16130"/>
    <n v="21186"/>
    <n v="1.3134531928084314"/>
    <x v="1813"/>
  </r>
  <r>
    <x v="0"/>
    <s v="Cycling"/>
    <x v="3"/>
    <s v="Specialized"/>
    <s v="Dial"/>
    <x v="8"/>
    <s v="L6 R Eyestay 20mm Dial E"/>
    <x v="3"/>
    <n v="23370"/>
    <n v="30690"/>
    <n v="1.3132220795892169"/>
    <x v="1814"/>
  </r>
  <r>
    <x v="0"/>
    <s v="Cycling"/>
    <x v="3"/>
    <s v="Specialized"/>
    <s v="Dial"/>
    <x v="8"/>
    <s v="L6 R Eyestay 20mm Dial E"/>
    <x v="3"/>
    <n v="52765"/>
    <n v="69300"/>
    <n v="1.3133706055150194"/>
    <x v="1815"/>
  </r>
  <r>
    <x v="0"/>
    <s v="Cycling"/>
    <x v="3"/>
    <s v="Specialized"/>
    <s v="Dial"/>
    <x v="8"/>
    <s v="L6 R Eyestay 20mm Dial E"/>
    <x v="3"/>
    <n v="19500"/>
    <n v="25608"/>
    <n v="1.3132307692307692"/>
    <x v="1816"/>
  </r>
  <r>
    <x v="0"/>
    <s v="Cycling"/>
    <x v="3"/>
    <s v="Specialized"/>
    <s v="Dial"/>
    <x v="8"/>
    <s v="L6 R Eyestay 20mm Dial E"/>
    <x v="3"/>
    <n v="39550"/>
    <n v="51942"/>
    <n v="1.3133249051833122"/>
    <x v="1817"/>
  </r>
  <r>
    <x v="0"/>
    <s v="Cycling"/>
    <x v="3"/>
    <s v="Specialized"/>
    <s v="Dial"/>
    <x v="8"/>
    <s v="L6 R Eyestay 20mm Dial E"/>
    <x v="0"/>
    <n v="10555"/>
    <n v="13860"/>
    <n v="1.3131217432496447"/>
    <x v="1818"/>
  </r>
  <r>
    <x v="0"/>
    <s v="Cycling"/>
    <x v="3"/>
    <s v="Specialized"/>
    <s v="Dial"/>
    <x v="8"/>
    <s v="L6 R Eyestay 20mm Dial E"/>
    <x v="0"/>
    <n v="7645"/>
    <n v="10032"/>
    <n v="1.3122302158273382"/>
    <x v="1819"/>
  </r>
  <r>
    <x v="0"/>
    <s v="Cycling"/>
    <x v="3"/>
    <s v="Specialized"/>
    <s v="Dial"/>
    <x v="8"/>
    <s v="L6 R Eyestay 20mm Dial E"/>
    <x v="0"/>
    <n v="34080"/>
    <n v="44748"/>
    <n v="1.3130281690140846"/>
    <x v="1820"/>
  </r>
  <r>
    <x v="0"/>
    <s v="Cycling"/>
    <x v="3"/>
    <s v="Specialized"/>
    <s v="Dial"/>
    <x v="8"/>
    <s v="L6 R Eyestay 20mm Dial E"/>
    <x v="0"/>
    <n v="4870"/>
    <n v="6402"/>
    <n v="1.3145790554414785"/>
    <x v="1821"/>
  </r>
  <r>
    <x v="0"/>
    <s v="Cycling"/>
    <x v="3"/>
    <s v="Specialized"/>
    <s v="Dial"/>
    <x v="8"/>
    <s v="L6 R Eyestay 20mm Dial E"/>
    <x v="0"/>
    <n v="64530"/>
    <n v="84744"/>
    <n v="1.3132496513249652"/>
    <x v="1822"/>
  </r>
  <r>
    <x v="0"/>
    <s v="Cycling"/>
    <x v="3"/>
    <s v="Specialized"/>
    <s v="Dial"/>
    <x v="8"/>
    <s v="L6 R Eyestay 20mm Dial E"/>
    <x v="0"/>
    <n v="1450"/>
    <n v="1914"/>
    <n v="1.32"/>
    <x v="1705"/>
  </r>
  <r>
    <x v="0"/>
    <s v="Cycling"/>
    <x v="3"/>
    <s v="Specialized"/>
    <s v="Dial"/>
    <x v="8"/>
    <s v="L6 R Eyestay 20mm Dial E"/>
    <x v="0"/>
    <n v="88620"/>
    <n v="116391"/>
    <n v="1.3133716993906568"/>
    <x v="1834"/>
  </r>
  <r>
    <x v="0"/>
    <s v="Cycling"/>
    <x v="3"/>
    <s v="Specialized"/>
    <s v="Dial"/>
    <x v="8"/>
    <s v="L6 R Eyestay 20mm Dial E"/>
    <x v="0"/>
    <n v="2915"/>
    <n v="3828"/>
    <n v="1.3132075471698113"/>
    <x v="1824"/>
  </r>
  <r>
    <x v="0"/>
    <s v="Cycling"/>
    <x v="3"/>
    <s v="Specialized"/>
    <s v="Dial"/>
    <x v="8"/>
    <s v="L6 R Eyestay 20mm Dial E"/>
    <x v="0"/>
    <n v="63515"/>
    <n v="83424"/>
    <n v="1.313453514917736"/>
    <x v="1835"/>
  </r>
  <r>
    <x v="0"/>
    <s v="Cycling"/>
    <x v="3"/>
    <s v="Specialized"/>
    <s v="Dial"/>
    <x v="8"/>
    <s v="L6 R Eyestay 20mm Dial E"/>
    <x v="0"/>
    <n v="3290"/>
    <n v="4323"/>
    <n v="1.3139817629179331"/>
    <x v="1836"/>
  </r>
  <r>
    <x v="0"/>
    <s v="Cycling"/>
    <x v="3"/>
    <s v="Specialized"/>
    <s v="Dial"/>
    <x v="8"/>
    <s v="L6 R Eyestay 20mm Dial E"/>
    <x v="1"/>
    <n v="225"/>
    <n v="297"/>
    <n v="1.32"/>
    <x v="1705"/>
  </r>
  <r>
    <x v="0"/>
    <s v="Cycling"/>
    <x v="3"/>
    <s v="Specialized"/>
    <s v="Dial"/>
    <x v="8"/>
    <s v="L6 R Eyestay 20mm Dial E"/>
    <x v="1"/>
    <n v="200"/>
    <n v="264"/>
    <n v="1.32"/>
    <x v="1705"/>
  </r>
  <r>
    <x v="0"/>
    <s v="Cycling"/>
    <x v="3"/>
    <s v="Specialized"/>
    <s v="Dial"/>
    <x v="8"/>
    <s v="L6 R Eyestay 20mm Dial E"/>
    <x v="1"/>
    <n v="16740"/>
    <n v="21978"/>
    <n v="1.3129032258064517"/>
    <x v="1837"/>
  </r>
  <r>
    <x v="0"/>
    <s v="Cycling"/>
    <x v="3"/>
    <s v="Specialized"/>
    <s v="Dial"/>
    <x v="8"/>
    <s v="L6 R Eyestay 20mm Dial E"/>
    <x v="1"/>
    <n v="44775"/>
    <n v="60117.75"/>
    <n v="1.3426633165829145"/>
    <x v="1838"/>
  </r>
  <r>
    <x v="0"/>
    <s v="Cycling"/>
    <x v="3"/>
    <s v="Specialized"/>
    <s v="Dial"/>
    <x v="8"/>
    <s v="L6 R Eyestay 20mm Dial E"/>
    <x v="1"/>
    <n v="4345"/>
    <n v="5838.75"/>
    <n v="1.3437859608745684"/>
    <x v="1829"/>
  </r>
  <r>
    <x v="0"/>
    <s v="Cycling"/>
    <x v="3"/>
    <s v="Specialized"/>
    <s v="Dial"/>
    <x v="8"/>
    <s v="L6 R Eyestay 20mm Dial E"/>
    <x v="1"/>
    <n v="850"/>
    <n v="1147.5"/>
    <n v="1.35"/>
    <x v="1713"/>
  </r>
  <r>
    <x v="0"/>
    <s v="Cycling"/>
    <x v="3"/>
    <s v="Specialized"/>
    <s v="Dial"/>
    <x v="8"/>
    <s v="L6 R Eyestay 20mm Dial E"/>
    <x v="1"/>
    <n v="100"/>
    <n v="135"/>
    <n v="1.35"/>
    <x v="1713"/>
  </r>
  <r>
    <x v="0"/>
    <s v="Cycling"/>
    <x v="3"/>
    <s v="Specialized"/>
    <s v="Dial"/>
    <x v="8"/>
    <s v="L6 R Eyestay 20mm Dial E"/>
    <x v="1"/>
    <n v="3970"/>
    <n v="5293"/>
    <n v="1.333249370277078"/>
    <x v="1830"/>
  </r>
  <r>
    <x v="0"/>
    <s v="Cycling"/>
    <x v="3"/>
    <s v="Specialized"/>
    <s v="Dial"/>
    <x v="8"/>
    <s v="L6 R Eyestay 20mm Dial E"/>
    <x v="1"/>
    <n v="1985"/>
    <n v="2705.75"/>
    <n v="1.3630982367758187"/>
    <x v="1831"/>
  </r>
  <r>
    <x v="0"/>
    <s v="Cycling"/>
    <x v="3"/>
    <s v="Specialized"/>
    <s v="Dial"/>
    <x v="8"/>
    <s v="L6 R Eyestay 20mm Dial E"/>
    <x v="1"/>
    <n v="50"/>
    <n v="68.5"/>
    <n v="1.37"/>
    <x v="668"/>
  </r>
  <r>
    <x v="0"/>
    <s v="Cycling"/>
    <x v="3"/>
    <s v="Specialized"/>
    <s v="Dial"/>
    <x v="8"/>
    <s v="L6 R Eyestay 20mm Dial E"/>
    <x v="1"/>
    <n v="100"/>
    <n v="137"/>
    <n v="1.37"/>
    <x v="668"/>
  </r>
  <r>
    <x v="0"/>
    <s v="Cycling"/>
    <x v="3"/>
    <s v="Specialized"/>
    <s v="Dial"/>
    <x v="10"/>
    <s v="Li2 L Eyestay Dial A"/>
    <x v="1"/>
    <n v="0"/>
    <n v="0"/>
    <e v="#DIV/0!"/>
    <x v="255"/>
  </r>
  <r>
    <x v="0"/>
    <s v="Cycling"/>
    <x v="3"/>
    <s v="Specialized"/>
    <s v="Dial"/>
    <x v="10"/>
    <s v="Li2 L Eyestay Dial A"/>
    <x v="1"/>
    <n v="43420"/>
    <n v="129168"/>
    <n v="2.9748502994011976"/>
    <x v="1839"/>
  </r>
  <r>
    <x v="0"/>
    <s v="Cycling"/>
    <x v="3"/>
    <s v="Specialized"/>
    <s v="Dial"/>
    <x v="10"/>
    <s v="Li2 L Eyestay Dial A"/>
    <x v="1"/>
    <n v="7590"/>
    <n v="22574.5"/>
    <n v="2.9742424242424241"/>
    <x v="1840"/>
  </r>
  <r>
    <x v="0"/>
    <s v="Cycling"/>
    <x v="3"/>
    <s v="Specialized"/>
    <s v="Dial"/>
    <x v="10"/>
    <s v="Li2 L Eyestay Dial A"/>
    <x v="1"/>
    <n v="1455"/>
    <n v="4335.5"/>
    <n v="2.979725085910653"/>
    <x v="1841"/>
  </r>
  <r>
    <x v="0"/>
    <s v="Cycling"/>
    <x v="3"/>
    <s v="Specialized"/>
    <s v="Dial"/>
    <x v="10"/>
    <s v="Li2 L Eyestay Dial A"/>
    <x v="1"/>
    <n v="2840"/>
    <n v="8446.75"/>
    <n v="2.9742077464788732"/>
    <x v="1842"/>
  </r>
  <r>
    <x v="0"/>
    <s v="Cycling"/>
    <x v="3"/>
    <s v="Specialized"/>
    <s v="Dial"/>
    <x v="10"/>
    <s v="Li2 L Eyestay Dial A"/>
    <x v="3"/>
    <n v="16785"/>
    <n v="49933"/>
    <n v="2.9748585046172176"/>
    <x v="1843"/>
  </r>
  <r>
    <x v="0"/>
    <s v="Cycling"/>
    <x v="3"/>
    <s v="Specialized"/>
    <s v="Dial"/>
    <x v="10"/>
    <s v="Li2 L Eyestay Dial A"/>
    <x v="3"/>
    <n v="2820"/>
    <n v="8372"/>
    <n v="2.9687943262411349"/>
    <x v="1844"/>
  </r>
  <r>
    <x v="0"/>
    <s v="Cycling"/>
    <x v="3"/>
    <s v="Specialized"/>
    <s v="Dial"/>
    <x v="10"/>
    <s v="Li2 L Eyestay Dial A"/>
    <x v="3"/>
    <n v="3015"/>
    <n v="8970"/>
    <n v="2.9751243781094527"/>
    <x v="1620"/>
  </r>
  <r>
    <x v="0"/>
    <s v="Cycling"/>
    <x v="3"/>
    <s v="Specialized"/>
    <s v="Dial"/>
    <x v="10"/>
    <s v="Li2 L Eyestay Dial A"/>
    <x v="3"/>
    <n v="7540"/>
    <n v="22425"/>
    <n v="2.9741379310344827"/>
    <x v="1845"/>
  </r>
  <r>
    <x v="0"/>
    <s v="Cycling"/>
    <x v="3"/>
    <s v="Specialized"/>
    <s v="Dial"/>
    <x v="10"/>
    <s v="Li2 L Eyestay Dial A"/>
    <x v="0"/>
    <n v="2715"/>
    <n v="8073"/>
    <n v="2.9734806629834254"/>
    <x v="1721"/>
  </r>
  <r>
    <x v="0"/>
    <s v="Cycling"/>
    <x v="3"/>
    <s v="Specialized"/>
    <s v="Dial"/>
    <x v="10"/>
    <s v="Li2 L Eyestay Dial A"/>
    <x v="0"/>
    <n v="5130"/>
    <n v="15249"/>
    <n v="2.9725146198830408"/>
    <x v="1619"/>
  </r>
  <r>
    <x v="0"/>
    <s v="Cycling"/>
    <x v="3"/>
    <s v="Specialized"/>
    <s v="Dial"/>
    <x v="10"/>
    <s v="Li2 L Eyestay Dial A"/>
    <x v="0"/>
    <n v="7640"/>
    <n v="22724"/>
    <n v="2.9743455497382199"/>
    <x v="1631"/>
  </r>
  <r>
    <x v="0"/>
    <s v="Cycling"/>
    <x v="3"/>
    <s v="Specialized"/>
    <s v="Dial"/>
    <x v="10"/>
    <s v="Li2 L Eyestay Dial A"/>
    <x v="0"/>
    <n v="4625"/>
    <n v="13754"/>
    <n v="2.9738378378378378"/>
    <x v="1846"/>
  </r>
  <r>
    <x v="0"/>
    <s v="Cycling"/>
    <x v="3"/>
    <s v="Specialized"/>
    <s v="Dial"/>
    <x v="10"/>
    <s v="Li2 L Eyestay Dial A"/>
    <x v="0"/>
    <n v="6130"/>
    <n v="18239"/>
    <n v="2.9753670473083198"/>
    <x v="1847"/>
  </r>
  <r>
    <x v="0"/>
    <s v="Cycling"/>
    <x v="3"/>
    <s v="Specialized"/>
    <s v="Dial"/>
    <x v="10"/>
    <s v="Li2 L Eyestay Dial A"/>
    <x v="0"/>
    <n v="5505"/>
    <n v="16370.25"/>
    <n v="2.9737057220708447"/>
    <x v="1848"/>
  </r>
  <r>
    <x v="0"/>
    <s v="Cycling"/>
    <x v="3"/>
    <s v="Specialized"/>
    <s v="Dial"/>
    <x v="10"/>
    <s v="Li2 L Eyestay Dial A"/>
    <x v="1"/>
    <n v="5860"/>
    <n v="17416.75"/>
    <n v="2.9721416382252559"/>
    <x v="1849"/>
  </r>
  <r>
    <x v="0"/>
    <s v="Cycling"/>
    <x v="3"/>
    <s v="Specialized"/>
    <s v="Dial"/>
    <x v="10"/>
    <s v="Li2 L Eyestay Dial A"/>
    <x v="1"/>
    <n v="4125"/>
    <n v="12259"/>
    <n v="2.9718787878787878"/>
    <x v="1850"/>
  </r>
  <r>
    <x v="0"/>
    <s v="Cycling"/>
    <x v="3"/>
    <s v="Specialized"/>
    <s v="Dial"/>
    <x v="10"/>
    <s v="Li2 L Eyestay Dial A"/>
    <x v="1"/>
    <n v="50"/>
    <n v="149.5"/>
    <n v="2.99"/>
    <x v="297"/>
  </r>
  <r>
    <x v="0"/>
    <s v="Cycling"/>
    <x v="3"/>
    <s v="Specialized"/>
    <s v="Dial"/>
    <x v="10"/>
    <s v="Li2 L Eyestay Dial A"/>
    <x v="1"/>
    <n v="225"/>
    <n v="672.75"/>
    <n v="2.99"/>
    <x v="297"/>
  </r>
  <r>
    <x v="0"/>
    <s v="Cycling"/>
    <x v="3"/>
    <s v="Specialized"/>
    <s v="Dial"/>
    <x v="10"/>
    <s v="Li2 L Eyestay Dial A"/>
    <x v="3"/>
    <n v="22860"/>
    <n v="68022.5"/>
    <n v="2.9756124234470693"/>
    <x v="1851"/>
  </r>
  <r>
    <x v="0"/>
    <s v="Cycling"/>
    <x v="3"/>
    <s v="Specialized"/>
    <s v="Dial"/>
    <x v="10"/>
    <s v="Li2 L Eyestay Dial A"/>
    <x v="3"/>
    <n v="1510"/>
    <n v="4485"/>
    <n v="2.9701986754966887"/>
    <x v="299"/>
  </r>
  <r>
    <x v="0"/>
    <s v="Cycling"/>
    <x v="3"/>
    <s v="Specialized"/>
    <s v="Dial"/>
    <x v="10"/>
    <s v="Li2 L Eyestay Dial A"/>
    <x v="3"/>
    <n v="1510"/>
    <n v="4485"/>
    <n v="2.9701986754966887"/>
    <x v="299"/>
  </r>
  <r>
    <x v="0"/>
    <s v="Cycling"/>
    <x v="3"/>
    <s v="Specialized"/>
    <s v="Dial"/>
    <x v="10"/>
    <s v="Li2 L Eyestay Dial A"/>
    <x v="3"/>
    <n v="3820"/>
    <n v="11362"/>
    <n v="2.9743455497382199"/>
    <x v="1631"/>
  </r>
  <r>
    <x v="0"/>
    <s v="Cycling"/>
    <x v="3"/>
    <s v="Specialized"/>
    <s v="Dial"/>
    <x v="10"/>
    <s v="Li2 L Eyestay Dial A"/>
    <x v="0"/>
    <n v="2565"/>
    <n v="7624.5"/>
    <n v="2.9725146198830408"/>
    <x v="1619"/>
  </r>
  <r>
    <x v="0"/>
    <s v="Cycling"/>
    <x v="3"/>
    <s v="Specialized"/>
    <s v="Dial"/>
    <x v="10"/>
    <s v="Li2 L Eyestay Dial A"/>
    <x v="0"/>
    <n v="3975"/>
    <n v="11810.5"/>
    <n v="2.9711949685534593"/>
    <x v="1852"/>
  </r>
  <r>
    <x v="0"/>
    <s v="Cycling"/>
    <x v="3"/>
    <s v="Specialized"/>
    <s v="Dial"/>
    <x v="10"/>
    <s v="Li2 L Eyestay Dial A"/>
    <x v="0"/>
    <n v="1005"/>
    <n v="2990"/>
    <n v="2.9751243781094527"/>
    <x v="1620"/>
  </r>
  <r>
    <x v="0"/>
    <s v="Cycling"/>
    <x v="3"/>
    <s v="Specialized"/>
    <s v="Dial"/>
    <x v="10"/>
    <s v="Li2 L Eyestay Dial A"/>
    <x v="0"/>
    <n v="2515"/>
    <n v="7475"/>
    <n v="2.9721669980119283"/>
    <x v="1853"/>
  </r>
  <r>
    <x v="0"/>
    <s v="Cycling"/>
    <x v="3"/>
    <s v="Specialized"/>
    <s v="Dial"/>
    <x v="10"/>
    <s v="Li2 L Eyestay Dial A"/>
    <x v="0"/>
    <n v="12565"/>
    <n v="37375"/>
    <n v="2.9745324313569439"/>
    <x v="1854"/>
  </r>
  <r>
    <x v="0"/>
    <s v="Cycling"/>
    <x v="3"/>
    <s v="Specialized"/>
    <s v="Dial"/>
    <x v="10"/>
    <s v="Li2 L Eyestay Dial A"/>
    <x v="0"/>
    <n v="4475"/>
    <n v="13305.5"/>
    <n v="2.973296089385475"/>
    <x v="1855"/>
  </r>
  <r>
    <x v="0"/>
    <s v="Cycling"/>
    <x v="3"/>
    <s v="Specialized"/>
    <s v="Dial"/>
    <x v="10"/>
    <s v="Li2 L Eyestay Dial A"/>
    <x v="0"/>
    <n v="5880"/>
    <n v="17491.5"/>
    <n v="2.9747448979591837"/>
    <x v="1626"/>
  </r>
  <r>
    <x v="0"/>
    <s v="Cycling"/>
    <x v="3"/>
    <s v="Specialized"/>
    <s v="Dial"/>
    <x v="10"/>
    <s v="Li2 L Eyestay Dial A"/>
    <x v="0"/>
    <n v="4925"/>
    <n v="14651"/>
    <n v="2.9748223350253808"/>
    <x v="1856"/>
  </r>
  <r>
    <x v="0"/>
    <s v="Cycling"/>
    <x v="3"/>
    <s v="Specialized"/>
    <s v="Dial"/>
    <x v="10"/>
    <s v="Li2 L Eyestay Dial A"/>
    <x v="0"/>
    <n v="10050"/>
    <n v="29900"/>
    <n v="2.9751243781094527"/>
    <x v="1620"/>
  </r>
  <r>
    <x v="0"/>
    <s v="Cycling"/>
    <x v="3"/>
    <s v="Specialized"/>
    <s v="Dial"/>
    <x v="10"/>
    <s v="Li2 L Eyestay Dial A"/>
    <x v="1"/>
    <n v="0"/>
    <n v="0"/>
    <e v="#DIV/0!"/>
    <x v="255"/>
  </r>
  <r>
    <x v="0"/>
    <s v="Cycling"/>
    <x v="3"/>
    <s v="Specialized"/>
    <s v="Dial"/>
    <x v="10"/>
    <s v="Li2 L Eyestay Dial A"/>
    <x v="1"/>
    <n v="4700"/>
    <n v="13978.25"/>
    <n v="2.9740957446808509"/>
    <x v="1857"/>
  </r>
  <r>
    <x v="0"/>
    <s v="Cycling"/>
    <x v="3"/>
    <s v="Specialized"/>
    <s v="Dial"/>
    <x v="10"/>
    <s v="Li2 L Eyestay Dial A"/>
    <x v="1"/>
    <n v="3015"/>
    <n v="8970"/>
    <n v="2.9751243781094527"/>
    <x v="1620"/>
  </r>
  <r>
    <x v="0"/>
    <s v="Cycling"/>
    <x v="3"/>
    <s v="Specialized"/>
    <s v="Dial"/>
    <x v="10"/>
    <s v="Li2 L Tongue Dial A"/>
    <x v="3"/>
    <n v="3015"/>
    <n v="8910"/>
    <n v="2.955223880597015"/>
    <x v="1858"/>
  </r>
  <r>
    <x v="0"/>
    <s v="Cycling"/>
    <x v="3"/>
    <s v="Specialized"/>
    <s v="Dial"/>
    <x v="10"/>
    <s v="Li2 PowerPull L Eyestay Dial A CS"/>
    <x v="0"/>
    <n v="12865"/>
    <n v="38016"/>
    <n v="2.9549941702293041"/>
    <x v="1859"/>
  </r>
  <r>
    <x v="0"/>
    <s v="Cycling"/>
    <x v="3"/>
    <s v="Specialized"/>
    <s v="Dial"/>
    <x v="10"/>
    <s v="Li2 PowerPull L Eyestay Dial A CS"/>
    <x v="0"/>
    <n v="10155"/>
    <n v="29997"/>
    <n v="2.9539143279172819"/>
    <x v="1860"/>
  </r>
  <r>
    <x v="0"/>
    <s v="Cycling"/>
    <x v="3"/>
    <s v="Specialized"/>
    <s v="Dial"/>
    <x v="10"/>
    <s v="Li2 PowerPull L Eyestay Dial A CS"/>
    <x v="0"/>
    <n v="4525"/>
    <n v="13365"/>
    <n v="2.9535911602209945"/>
    <x v="1861"/>
  </r>
  <r>
    <x v="0"/>
    <s v="Cycling"/>
    <x v="3"/>
    <s v="Specialized"/>
    <s v="Dial"/>
    <x v="10"/>
    <s v="Li2 PowerPull L Eyestay Dial A CS"/>
    <x v="0"/>
    <n v="4400"/>
    <n v="12993.75"/>
    <n v="2.953125"/>
    <x v="1862"/>
  </r>
  <r>
    <x v="0"/>
    <s v="Cycling"/>
    <x v="3"/>
    <s v="Specialized"/>
    <s v="Dial"/>
    <x v="10"/>
    <s v="Li2 PowerPull L Eyestay Dial A CS"/>
    <x v="0"/>
    <n v="2040"/>
    <n v="6014.25"/>
    <n v="2.9481617647058824"/>
    <x v="1863"/>
  </r>
  <r>
    <x v="0"/>
    <s v="Cycling"/>
    <x v="3"/>
    <s v="Specialized"/>
    <s v="Dial"/>
    <x v="10"/>
    <s v="Li2 PowerPull L Eyestay Dial A CS"/>
    <x v="0"/>
    <n v="16080"/>
    <n v="47520"/>
    <n v="2.955223880597015"/>
    <x v="1858"/>
  </r>
  <r>
    <x v="0"/>
    <s v="Cycling"/>
    <x v="3"/>
    <s v="Specialized"/>
    <s v="Dial"/>
    <x v="10"/>
    <s v="Li2 PowerPull L Eyestay Dial A CS"/>
    <x v="1"/>
    <n v="450"/>
    <n v="1336.5"/>
    <n v="2.97"/>
    <x v="1864"/>
  </r>
  <r>
    <x v="0"/>
    <s v="Cycling"/>
    <x v="3"/>
    <s v="Specialized"/>
    <s v="Dial"/>
    <x v="10"/>
    <s v="Li2 PowerPull L Eyestay Dial A CS"/>
    <x v="1"/>
    <n v="7690"/>
    <n v="22720.5"/>
    <n v="2.9545513654096229"/>
    <x v="1865"/>
  </r>
  <r>
    <x v="0"/>
    <s v="Cycling"/>
    <x v="3"/>
    <s v="Specialized"/>
    <s v="Dial"/>
    <x v="10"/>
    <s v="Li2 PowerPull L Eyestay Dial A CS"/>
    <x v="1"/>
    <n v="250"/>
    <n v="742.5"/>
    <n v="2.97"/>
    <x v="1864"/>
  </r>
  <r>
    <x v="0"/>
    <s v="Cycling"/>
    <x v="3"/>
    <s v="Specialized"/>
    <s v="Dial"/>
    <x v="10"/>
    <s v="Li2 PowerPull L Eyestay Dial A CS"/>
    <x v="1"/>
    <n v="1660"/>
    <n v="4900.5"/>
    <n v="2.9521084337349399"/>
    <x v="1866"/>
  </r>
  <r>
    <x v="0"/>
    <s v="Cycling"/>
    <x v="3"/>
    <s v="Specialized"/>
    <s v="Dial"/>
    <x v="10"/>
    <s v="Li2 PowerPull L Eyestay Dial A CS"/>
    <x v="1"/>
    <n v="50"/>
    <n v="148.5"/>
    <n v="2.97"/>
    <x v="1864"/>
  </r>
  <r>
    <x v="0"/>
    <s v="Cycling"/>
    <x v="3"/>
    <s v="Specialized"/>
    <s v="Dial"/>
    <x v="10"/>
    <s v="Li2 PowerPull L Eyestay Dial A CS"/>
    <x v="1"/>
    <n v="100"/>
    <n v="297"/>
    <n v="2.97"/>
    <x v="1864"/>
  </r>
  <r>
    <x v="0"/>
    <s v="Cycling"/>
    <x v="3"/>
    <s v="Specialized"/>
    <s v="Dial"/>
    <x v="10"/>
    <s v="Li2 PowerPull R Eyestay Dial A CS"/>
    <x v="0"/>
    <n v="12865"/>
    <n v="38016"/>
    <n v="2.9549941702293041"/>
    <x v="1859"/>
  </r>
  <r>
    <x v="0"/>
    <s v="Cycling"/>
    <x v="3"/>
    <s v="Specialized"/>
    <s v="Dial"/>
    <x v="10"/>
    <s v="Li2 PowerPull R Eyestay Dial A CS"/>
    <x v="0"/>
    <n v="10155"/>
    <n v="29997"/>
    <n v="2.9539143279172819"/>
    <x v="1860"/>
  </r>
  <r>
    <x v="0"/>
    <s v="Cycling"/>
    <x v="3"/>
    <s v="Specialized"/>
    <s v="Dial"/>
    <x v="10"/>
    <s v="Li2 PowerPull R Eyestay Dial A CS"/>
    <x v="0"/>
    <n v="4525"/>
    <n v="13365"/>
    <n v="2.9535911602209945"/>
    <x v="1861"/>
  </r>
  <r>
    <x v="0"/>
    <s v="Cycling"/>
    <x v="3"/>
    <s v="Specialized"/>
    <s v="Dial"/>
    <x v="10"/>
    <s v="Li2 PowerPull R Eyestay Dial A CS"/>
    <x v="0"/>
    <n v="4400"/>
    <n v="12993.75"/>
    <n v="2.953125"/>
    <x v="1862"/>
  </r>
  <r>
    <x v="0"/>
    <s v="Cycling"/>
    <x v="3"/>
    <s v="Specialized"/>
    <s v="Dial"/>
    <x v="10"/>
    <s v="Li2 PowerPull R Eyestay Dial A CS"/>
    <x v="0"/>
    <n v="2040"/>
    <n v="6014.25"/>
    <n v="2.9481617647058824"/>
    <x v="1863"/>
  </r>
  <r>
    <x v="0"/>
    <s v="Cycling"/>
    <x v="3"/>
    <s v="Specialized"/>
    <s v="Dial"/>
    <x v="10"/>
    <s v="Li2 PowerPull R Eyestay Dial A CS"/>
    <x v="0"/>
    <n v="16080"/>
    <n v="47520"/>
    <n v="2.955223880597015"/>
    <x v="1858"/>
  </r>
  <r>
    <x v="0"/>
    <s v="Cycling"/>
    <x v="3"/>
    <s v="Specialized"/>
    <s v="Dial"/>
    <x v="10"/>
    <s v="Li2 PowerPull R Eyestay Dial A CS"/>
    <x v="1"/>
    <n v="450"/>
    <n v="1336.5"/>
    <n v="2.97"/>
    <x v="1864"/>
  </r>
  <r>
    <x v="0"/>
    <s v="Cycling"/>
    <x v="3"/>
    <s v="Specialized"/>
    <s v="Dial"/>
    <x v="10"/>
    <s v="Li2 PowerPull R Eyestay Dial A CS"/>
    <x v="1"/>
    <n v="7690"/>
    <n v="22720.5"/>
    <n v="2.9545513654096229"/>
    <x v="1865"/>
  </r>
  <r>
    <x v="0"/>
    <s v="Cycling"/>
    <x v="3"/>
    <s v="Specialized"/>
    <s v="Dial"/>
    <x v="10"/>
    <s v="Li2 PowerPull R Eyestay Dial A CS"/>
    <x v="1"/>
    <n v="250"/>
    <n v="742.5"/>
    <n v="2.97"/>
    <x v="1864"/>
  </r>
  <r>
    <x v="0"/>
    <s v="Cycling"/>
    <x v="3"/>
    <s v="Specialized"/>
    <s v="Dial"/>
    <x v="10"/>
    <s v="Li2 PowerPull R Eyestay Dial A CS"/>
    <x v="1"/>
    <n v="1660"/>
    <n v="4900.5"/>
    <n v="2.9521084337349399"/>
    <x v="1866"/>
  </r>
  <r>
    <x v="0"/>
    <s v="Cycling"/>
    <x v="3"/>
    <s v="Specialized"/>
    <s v="Dial"/>
    <x v="10"/>
    <s v="Li2 PowerPull R Eyestay Dial A CS"/>
    <x v="1"/>
    <n v="50"/>
    <n v="148.5"/>
    <n v="2.97"/>
    <x v="1864"/>
  </r>
  <r>
    <x v="0"/>
    <s v="Cycling"/>
    <x v="3"/>
    <s v="Specialized"/>
    <s v="Dial"/>
    <x v="10"/>
    <s v="Li2 PowerPull R Eyestay Dial A CS"/>
    <x v="1"/>
    <n v="100"/>
    <n v="297"/>
    <n v="2.97"/>
    <x v="1864"/>
  </r>
  <r>
    <x v="0"/>
    <s v="Cycling"/>
    <x v="3"/>
    <s v="Specialized"/>
    <s v="Dial"/>
    <x v="10"/>
    <s v="Li2 R Eyestay Dial A"/>
    <x v="1"/>
    <n v="43420"/>
    <n v="129168"/>
    <n v="2.9748502994011976"/>
    <x v="1839"/>
  </r>
  <r>
    <x v="0"/>
    <s v="Cycling"/>
    <x v="3"/>
    <s v="Specialized"/>
    <s v="Dial"/>
    <x v="10"/>
    <s v="Li2 R Eyestay Dial A"/>
    <x v="1"/>
    <n v="0"/>
    <n v="0"/>
    <e v="#DIV/0!"/>
    <x v="255"/>
  </r>
  <r>
    <x v="0"/>
    <s v="Cycling"/>
    <x v="3"/>
    <s v="Specialized"/>
    <s v="Dial"/>
    <x v="10"/>
    <s v="Li2 R Eyestay Dial A"/>
    <x v="1"/>
    <n v="7590"/>
    <n v="22574.5"/>
    <n v="2.9742424242424241"/>
    <x v="1840"/>
  </r>
  <r>
    <x v="0"/>
    <s v="Cycling"/>
    <x v="3"/>
    <s v="Specialized"/>
    <s v="Dial"/>
    <x v="10"/>
    <s v="Li2 R Eyestay Dial A"/>
    <x v="1"/>
    <n v="1455"/>
    <n v="4335.5"/>
    <n v="2.979725085910653"/>
    <x v="1841"/>
  </r>
  <r>
    <x v="0"/>
    <s v="Cycling"/>
    <x v="3"/>
    <s v="Specialized"/>
    <s v="Dial"/>
    <x v="10"/>
    <s v="Li2 R Eyestay Dial A"/>
    <x v="1"/>
    <n v="2840"/>
    <n v="8446.75"/>
    <n v="2.9742077464788732"/>
    <x v="1842"/>
  </r>
  <r>
    <x v="0"/>
    <s v="Cycling"/>
    <x v="3"/>
    <s v="Specialized"/>
    <s v="Dial"/>
    <x v="10"/>
    <s v="Li2 R Eyestay Dial A"/>
    <x v="3"/>
    <n v="16785"/>
    <n v="49933"/>
    <n v="2.9748585046172176"/>
    <x v="1843"/>
  </r>
  <r>
    <x v="0"/>
    <s v="Cycling"/>
    <x v="3"/>
    <s v="Specialized"/>
    <s v="Dial"/>
    <x v="10"/>
    <s v="Li2 R Eyestay Dial A"/>
    <x v="3"/>
    <n v="2820"/>
    <n v="8372"/>
    <n v="2.9687943262411349"/>
    <x v="1844"/>
  </r>
  <r>
    <x v="0"/>
    <s v="Cycling"/>
    <x v="3"/>
    <s v="Specialized"/>
    <s v="Dial"/>
    <x v="10"/>
    <s v="Li2 R Eyestay Dial A"/>
    <x v="3"/>
    <n v="3015"/>
    <n v="8970"/>
    <n v="2.9751243781094527"/>
    <x v="1620"/>
  </r>
  <r>
    <x v="0"/>
    <s v="Cycling"/>
    <x v="3"/>
    <s v="Specialized"/>
    <s v="Dial"/>
    <x v="10"/>
    <s v="Li2 R Eyestay Dial A"/>
    <x v="3"/>
    <n v="7540"/>
    <n v="22425"/>
    <n v="2.9741379310344827"/>
    <x v="1845"/>
  </r>
  <r>
    <x v="0"/>
    <s v="Cycling"/>
    <x v="3"/>
    <s v="Specialized"/>
    <s v="Dial"/>
    <x v="10"/>
    <s v="Li2 R Eyestay Dial A"/>
    <x v="0"/>
    <n v="2715"/>
    <n v="8073"/>
    <n v="2.9734806629834254"/>
    <x v="1721"/>
  </r>
  <r>
    <x v="0"/>
    <s v="Cycling"/>
    <x v="3"/>
    <s v="Specialized"/>
    <s v="Dial"/>
    <x v="10"/>
    <s v="Li2 R Eyestay Dial A"/>
    <x v="0"/>
    <n v="5130"/>
    <n v="15249"/>
    <n v="2.9725146198830408"/>
    <x v="1619"/>
  </r>
  <r>
    <x v="0"/>
    <s v="Cycling"/>
    <x v="3"/>
    <s v="Specialized"/>
    <s v="Dial"/>
    <x v="10"/>
    <s v="Li2 R Eyestay Dial A"/>
    <x v="0"/>
    <n v="7640"/>
    <n v="22724"/>
    <n v="2.9743455497382199"/>
    <x v="1631"/>
  </r>
  <r>
    <x v="0"/>
    <s v="Cycling"/>
    <x v="3"/>
    <s v="Specialized"/>
    <s v="Dial"/>
    <x v="10"/>
    <s v="Li2 R Eyestay Dial A"/>
    <x v="0"/>
    <n v="4625"/>
    <n v="13754"/>
    <n v="2.9738378378378378"/>
    <x v="1846"/>
  </r>
  <r>
    <x v="0"/>
    <s v="Cycling"/>
    <x v="3"/>
    <s v="Specialized"/>
    <s v="Dial"/>
    <x v="10"/>
    <s v="Li2 R Eyestay Dial A"/>
    <x v="0"/>
    <n v="6130"/>
    <n v="18239"/>
    <n v="2.9753670473083198"/>
    <x v="1847"/>
  </r>
  <r>
    <x v="0"/>
    <s v="Cycling"/>
    <x v="3"/>
    <s v="Specialized"/>
    <s v="Dial"/>
    <x v="10"/>
    <s v="Li2 R Eyestay Dial A"/>
    <x v="0"/>
    <n v="5505"/>
    <n v="16370.25"/>
    <n v="2.9737057220708447"/>
    <x v="1848"/>
  </r>
  <r>
    <x v="0"/>
    <s v="Cycling"/>
    <x v="3"/>
    <s v="Specialized"/>
    <s v="Dial"/>
    <x v="10"/>
    <s v="Li2 R Eyestay Dial A"/>
    <x v="1"/>
    <n v="5860"/>
    <n v="17416.75"/>
    <n v="2.9721416382252559"/>
    <x v="1849"/>
  </r>
  <r>
    <x v="0"/>
    <s v="Cycling"/>
    <x v="3"/>
    <s v="Specialized"/>
    <s v="Dial"/>
    <x v="10"/>
    <s v="Li2 R Eyestay Dial A"/>
    <x v="1"/>
    <n v="4125"/>
    <n v="12259"/>
    <n v="2.9718787878787878"/>
    <x v="1850"/>
  </r>
  <r>
    <x v="0"/>
    <s v="Cycling"/>
    <x v="3"/>
    <s v="Specialized"/>
    <s v="Dial"/>
    <x v="10"/>
    <s v="Li2 R Eyestay Dial A"/>
    <x v="1"/>
    <n v="50"/>
    <n v="149.5"/>
    <n v="2.99"/>
    <x v="297"/>
  </r>
  <r>
    <x v="0"/>
    <s v="Cycling"/>
    <x v="3"/>
    <s v="Specialized"/>
    <s v="Dial"/>
    <x v="10"/>
    <s v="Li2 R Eyestay Dial A"/>
    <x v="1"/>
    <n v="225"/>
    <n v="672.75"/>
    <n v="2.99"/>
    <x v="297"/>
  </r>
  <r>
    <x v="0"/>
    <s v="Cycling"/>
    <x v="3"/>
    <s v="Specialized"/>
    <s v="Dial"/>
    <x v="10"/>
    <s v="Li2 R Eyestay Dial A"/>
    <x v="3"/>
    <n v="22860"/>
    <n v="68022.5"/>
    <n v="2.9756124234470693"/>
    <x v="1851"/>
  </r>
  <r>
    <x v="0"/>
    <s v="Cycling"/>
    <x v="3"/>
    <s v="Specialized"/>
    <s v="Dial"/>
    <x v="10"/>
    <s v="Li2 R Eyestay Dial A"/>
    <x v="3"/>
    <n v="1510"/>
    <n v="4485"/>
    <n v="2.9701986754966887"/>
    <x v="299"/>
  </r>
  <r>
    <x v="0"/>
    <s v="Cycling"/>
    <x v="3"/>
    <s v="Specialized"/>
    <s v="Dial"/>
    <x v="10"/>
    <s v="Li2 R Eyestay Dial A"/>
    <x v="3"/>
    <n v="1510"/>
    <n v="4485"/>
    <n v="2.9701986754966887"/>
    <x v="299"/>
  </r>
  <r>
    <x v="0"/>
    <s v="Cycling"/>
    <x v="3"/>
    <s v="Specialized"/>
    <s v="Dial"/>
    <x v="10"/>
    <s v="Li2 R Eyestay Dial A"/>
    <x v="3"/>
    <n v="3820"/>
    <n v="11362"/>
    <n v="2.9743455497382199"/>
    <x v="1631"/>
  </r>
  <r>
    <x v="0"/>
    <s v="Cycling"/>
    <x v="3"/>
    <s v="Specialized"/>
    <s v="Dial"/>
    <x v="10"/>
    <s v="Li2 R Eyestay Dial A"/>
    <x v="0"/>
    <n v="2565"/>
    <n v="7624.5"/>
    <n v="2.9725146198830408"/>
    <x v="1619"/>
  </r>
  <r>
    <x v="0"/>
    <s v="Cycling"/>
    <x v="3"/>
    <s v="Specialized"/>
    <s v="Dial"/>
    <x v="10"/>
    <s v="Li2 R Eyestay Dial A"/>
    <x v="0"/>
    <n v="3975"/>
    <n v="11810.5"/>
    <n v="2.9711949685534593"/>
    <x v="1852"/>
  </r>
  <r>
    <x v="0"/>
    <s v="Cycling"/>
    <x v="3"/>
    <s v="Specialized"/>
    <s v="Dial"/>
    <x v="10"/>
    <s v="Li2 R Eyestay Dial A"/>
    <x v="0"/>
    <n v="1005"/>
    <n v="2990"/>
    <n v="2.9751243781094527"/>
    <x v="1620"/>
  </r>
  <r>
    <x v="0"/>
    <s v="Cycling"/>
    <x v="3"/>
    <s v="Specialized"/>
    <s v="Dial"/>
    <x v="10"/>
    <s v="Li2 R Eyestay Dial A"/>
    <x v="0"/>
    <n v="2515"/>
    <n v="7475"/>
    <n v="2.9721669980119283"/>
    <x v="1853"/>
  </r>
  <r>
    <x v="0"/>
    <s v="Cycling"/>
    <x v="3"/>
    <s v="Specialized"/>
    <s v="Dial"/>
    <x v="10"/>
    <s v="Li2 R Eyestay Dial A"/>
    <x v="0"/>
    <n v="12565"/>
    <n v="37375"/>
    <n v="2.9745324313569439"/>
    <x v="1854"/>
  </r>
  <r>
    <x v="0"/>
    <s v="Cycling"/>
    <x v="3"/>
    <s v="Specialized"/>
    <s v="Dial"/>
    <x v="10"/>
    <s v="Li2 R Eyestay Dial A"/>
    <x v="0"/>
    <n v="4475"/>
    <n v="13305.5"/>
    <n v="2.973296089385475"/>
    <x v="1855"/>
  </r>
  <r>
    <x v="0"/>
    <s v="Cycling"/>
    <x v="3"/>
    <s v="Specialized"/>
    <s v="Dial"/>
    <x v="10"/>
    <s v="Li2 R Eyestay Dial A"/>
    <x v="0"/>
    <n v="5880"/>
    <n v="17491.5"/>
    <n v="2.9747448979591837"/>
    <x v="1626"/>
  </r>
  <r>
    <x v="0"/>
    <s v="Cycling"/>
    <x v="3"/>
    <s v="Specialized"/>
    <s v="Dial"/>
    <x v="10"/>
    <s v="Li2 R Eyestay Dial A"/>
    <x v="0"/>
    <n v="4925"/>
    <n v="14651"/>
    <n v="2.9748223350253808"/>
    <x v="1856"/>
  </r>
  <r>
    <x v="0"/>
    <s v="Cycling"/>
    <x v="3"/>
    <s v="Specialized"/>
    <s v="Dial"/>
    <x v="10"/>
    <s v="Li2 R Eyestay Dial A"/>
    <x v="0"/>
    <n v="10050"/>
    <n v="29900"/>
    <n v="2.9751243781094527"/>
    <x v="1620"/>
  </r>
  <r>
    <x v="0"/>
    <s v="Cycling"/>
    <x v="3"/>
    <s v="Specialized"/>
    <s v="Dial"/>
    <x v="10"/>
    <s v="Li2 R Eyestay Dial A"/>
    <x v="1"/>
    <n v="0"/>
    <n v="0"/>
    <e v="#DIV/0!"/>
    <x v="255"/>
  </r>
  <r>
    <x v="0"/>
    <s v="Cycling"/>
    <x v="3"/>
    <s v="Specialized"/>
    <s v="Dial"/>
    <x v="10"/>
    <s v="Li2 R Eyestay Dial A"/>
    <x v="1"/>
    <n v="3015"/>
    <n v="8970"/>
    <n v="2.9751243781094527"/>
    <x v="1620"/>
  </r>
  <r>
    <x v="0"/>
    <s v="Cycling"/>
    <x v="3"/>
    <s v="Specialized"/>
    <s v="Dial"/>
    <x v="10"/>
    <s v="Li2 R Tongue Dial A"/>
    <x v="3"/>
    <n v="3015"/>
    <n v="8910"/>
    <n v="2.955223880597015"/>
    <x v="1858"/>
  </r>
  <r>
    <x v="0"/>
    <s v="Cycling"/>
    <x v="3"/>
    <s v="Specialized"/>
    <s v="Dial"/>
    <x v="40"/>
    <s v="S2-S LeftClr/10A Wht"/>
    <x v="5"/>
    <n v="2210"/>
    <n v="5720"/>
    <n v="2.5882352941176472"/>
    <x v="1867"/>
  </r>
  <r>
    <x v="0"/>
    <s v="Cycling"/>
    <x v="3"/>
    <s v="Specialized"/>
    <s v="Dial"/>
    <x v="40"/>
    <s v="S2-S LeftClr/10A Wht"/>
    <x v="5"/>
    <n v="925"/>
    <n v="2432.75"/>
    <n v="2.63"/>
    <x v="1868"/>
  </r>
  <r>
    <x v="0"/>
    <s v="Cycling"/>
    <x v="3"/>
    <s v="Specialized"/>
    <s v="Dial"/>
    <x v="40"/>
    <s v="S2-S LeftClr/10A Wht"/>
    <x v="5"/>
    <n v="1630"/>
    <n v="4273.75"/>
    <n v="2.6219325153374231"/>
    <x v="1869"/>
  </r>
  <r>
    <x v="0"/>
    <s v="Cycling"/>
    <x v="3"/>
    <s v="Specialized"/>
    <s v="Dial"/>
    <x v="40"/>
    <s v="S2-S LeftClr/10A Wht"/>
    <x v="5"/>
    <n v="2110"/>
    <n v="5523"/>
    <n v="2.6175355450236966"/>
    <x v="1870"/>
  </r>
  <r>
    <x v="0"/>
    <s v="Cycling"/>
    <x v="3"/>
    <s v="Specialized"/>
    <s v="Dial"/>
    <x v="40"/>
    <s v="S2-S LeftClr/10A Wht"/>
    <x v="5"/>
    <n v="850"/>
    <n v="2235.5"/>
    <n v="2.63"/>
    <x v="1868"/>
  </r>
  <r>
    <x v="0"/>
    <s v="Cycling"/>
    <x v="3"/>
    <s v="Specialized"/>
    <s v="Dial"/>
    <x v="40"/>
    <s v="S2-S LeftClr/10A Wht"/>
    <x v="5"/>
    <n v="1255"/>
    <n v="3287.5"/>
    <n v="2.6195219123505975"/>
    <x v="1871"/>
  </r>
  <r>
    <x v="0"/>
    <s v="Cycling"/>
    <x v="3"/>
    <s v="Specialized"/>
    <s v="Dial"/>
    <x v="40"/>
    <s v="S2-S LeftT705-1-3/Blk C"/>
    <x v="5"/>
    <n v="4070"/>
    <n v="10530"/>
    <n v="2.5872235872235874"/>
    <x v="1872"/>
  </r>
  <r>
    <x v="0"/>
    <s v="Cycling"/>
    <x v="3"/>
    <s v="Specialized"/>
    <s v="Dial"/>
    <x v="40"/>
    <s v="S2-S LeftT705-1-3/Blk C"/>
    <x v="5"/>
    <n v="900"/>
    <n v="2340"/>
    <n v="2.6"/>
    <x v="795"/>
  </r>
  <r>
    <x v="0"/>
    <s v="Cycling"/>
    <x v="3"/>
    <s v="Specialized"/>
    <s v="Dial"/>
    <x v="40"/>
    <s v="S2-S LeftT705-1-3/Blk C"/>
    <x v="5"/>
    <n v="5080"/>
    <n v="13208"/>
    <n v="2.6"/>
    <x v="795"/>
  </r>
  <r>
    <x v="0"/>
    <s v="Cycling"/>
    <x v="3"/>
    <s v="Specialized"/>
    <s v="Dial"/>
    <x v="40"/>
    <s v="S2-S LeftT705-1-3/Blk C"/>
    <x v="5"/>
    <n v="7510"/>
    <n v="19357"/>
    <n v="2.5774966711051932"/>
    <x v="1873"/>
  </r>
  <r>
    <x v="0"/>
    <s v="Cycling"/>
    <x v="3"/>
    <s v="Specialized"/>
    <s v="Dial"/>
    <x v="40"/>
    <s v="S2-S LeftT705-1-3/Blk C"/>
    <x v="5"/>
    <n v="2815"/>
    <n v="7280"/>
    <n v="2.5861456483126108"/>
    <x v="1874"/>
  </r>
  <r>
    <x v="0"/>
    <s v="Cycling"/>
    <x v="3"/>
    <s v="Specialized"/>
    <s v="Dial"/>
    <x v="40"/>
    <s v="S2-S LeftT705-1-3/Blk C"/>
    <x v="5"/>
    <n v="1130"/>
    <n v="2925"/>
    <n v="2.5884955752212391"/>
    <x v="1875"/>
  </r>
  <r>
    <x v="0"/>
    <s v="Cycling"/>
    <x v="3"/>
    <s v="Specialized"/>
    <s v="Dial"/>
    <x v="40"/>
    <s v="S2-S LeftT705-1-3/Blk C"/>
    <x v="5"/>
    <n v="650"/>
    <n v="1690"/>
    <n v="2.6"/>
    <x v="795"/>
  </r>
  <r>
    <x v="0"/>
    <s v="Cycling"/>
    <x v="3"/>
    <s v="Specialized"/>
    <s v="Dial"/>
    <x v="40"/>
    <s v="S2-S RightClr/10A Wht"/>
    <x v="5"/>
    <n v="2210"/>
    <n v="5720"/>
    <n v="2.5882352941176472"/>
    <x v="1867"/>
  </r>
  <r>
    <x v="0"/>
    <s v="Cycling"/>
    <x v="3"/>
    <s v="Specialized"/>
    <s v="Dial"/>
    <x v="40"/>
    <s v="S2-S RightClr/10A Wht"/>
    <x v="5"/>
    <n v="925"/>
    <n v="2432.75"/>
    <n v="2.63"/>
    <x v="1868"/>
  </r>
  <r>
    <x v="0"/>
    <s v="Cycling"/>
    <x v="3"/>
    <s v="Specialized"/>
    <s v="Dial"/>
    <x v="40"/>
    <s v="S2-S RightClr/10A Wht"/>
    <x v="5"/>
    <n v="1630"/>
    <n v="4273.75"/>
    <n v="2.6219325153374231"/>
    <x v="1869"/>
  </r>
  <r>
    <x v="0"/>
    <s v="Cycling"/>
    <x v="3"/>
    <s v="Specialized"/>
    <s v="Dial"/>
    <x v="40"/>
    <s v="S2-S RightClr/10A Wht"/>
    <x v="5"/>
    <n v="2110"/>
    <n v="5523"/>
    <n v="2.6175355450236966"/>
    <x v="1870"/>
  </r>
  <r>
    <x v="0"/>
    <s v="Cycling"/>
    <x v="3"/>
    <s v="Specialized"/>
    <s v="Dial"/>
    <x v="40"/>
    <s v="S2-S RightClr/10A Wht"/>
    <x v="5"/>
    <n v="775"/>
    <n v="2038.25"/>
    <n v="2.63"/>
    <x v="1868"/>
  </r>
  <r>
    <x v="0"/>
    <s v="Cycling"/>
    <x v="3"/>
    <s v="Specialized"/>
    <s v="Dial"/>
    <x v="40"/>
    <s v="S2-S RightClr/10A Wht"/>
    <x v="5"/>
    <n v="1255"/>
    <n v="3287.5"/>
    <n v="2.6195219123505975"/>
    <x v="1871"/>
  </r>
  <r>
    <x v="0"/>
    <s v="Cycling"/>
    <x v="3"/>
    <s v="Specialized"/>
    <s v="Dial"/>
    <x v="40"/>
    <s v="S2-S RightT705-1-3/Blk C"/>
    <x v="5"/>
    <n v="4070"/>
    <n v="10530"/>
    <n v="2.5872235872235874"/>
    <x v="1872"/>
  </r>
  <r>
    <x v="0"/>
    <s v="Cycling"/>
    <x v="3"/>
    <s v="Specialized"/>
    <s v="Dial"/>
    <x v="40"/>
    <s v="S2-S RightT705-1-3/Blk C"/>
    <x v="5"/>
    <n v="900"/>
    <n v="2340"/>
    <n v="2.6"/>
    <x v="795"/>
  </r>
  <r>
    <x v="0"/>
    <s v="Cycling"/>
    <x v="3"/>
    <s v="Specialized"/>
    <s v="Dial"/>
    <x v="40"/>
    <s v="S2-S RightT705-1-3/Blk C"/>
    <x v="5"/>
    <n v="5080"/>
    <n v="13208"/>
    <n v="2.6"/>
    <x v="795"/>
  </r>
  <r>
    <x v="0"/>
    <s v="Cycling"/>
    <x v="3"/>
    <s v="Specialized"/>
    <s v="Dial"/>
    <x v="40"/>
    <s v="S2-S RightT705-1-3/Blk C"/>
    <x v="5"/>
    <n v="7510"/>
    <n v="19357"/>
    <n v="2.5774966711051932"/>
    <x v="1873"/>
  </r>
  <r>
    <x v="0"/>
    <s v="Cycling"/>
    <x v="3"/>
    <s v="Specialized"/>
    <s v="Dial"/>
    <x v="40"/>
    <s v="S2-S RightT705-1-3/Blk C"/>
    <x v="5"/>
    <n v="3065"/>
    <n v="7930"/>
    <n v="2.5872756933115824"/>
    <x v="1876"/>
  </r>
  <r>
    <x v="0"/>
    <s v="Cycling"/>
    <x v="3"/>
    <s v="Specialized"/>
    <s v="Dial"/>
    <x v="40"/>
    <s v="S2-S RightT705-1-3/Blk C"/>
    <x v="5"/>
    <n v="1130"/>
    <n v="2925"/>
    <n v="2.5884955752212391"/>
    <x v="1875"/>
  </r>
  <r>
    <x v="0"/>
    <s v="Cycling"/>
    <x v="3"/>
    <s v="Specialized"/>
    <s v="Dial"/>
    <x v="40"/>
    <s v="S2-S RightT705-1-3/Blk C"/>
    <x v="5"/>
    <n v="650"/>
    <n v="1690"/>
    <n v="2.6"/>
    <x v="795"/>
  </r>
  <r>
    <x v="0"/>
    <s v="Cycling"/>
    <x v="3"/>
    <s v="Specialized"/>
    <s v="Dial"/>
    <x v="43"/>
    <s v="S2 L Eyestay S2-S Housing Dial A +220mm CS2 Lace LLooped + Pawl Caps"/>
    <x v="4"/>
    <n v="500"/>
    <n v="1615"/>
    <n v="3.23"/>
    <x v="1377"/>
  </r>
  <r>
    <x v="0"/>
    <s v="Cycling"/>
    <x v="3"/>
    <s v="Specialized"/>
    <s v="Dial"/>
    <x v="43"/>
    <s v="S2 L Eyestay S2-S Housing Dial A +220mm CS2 Lace LLooped + Pawl Caps"/>
    <x v="4"/>
    <n v="1350"/>
    <n v="4360.5"/>
    <n v="3.23"/>
    <x v="1377"/>
  </r>
  <r>
    <x v="0"/>
    <s v="Cycling"/>
    <x v="3"/>
    <s v="Specialized"/>
    <s v="Dial"/>
    <x v="43"/>
    <s v="S2 L Eyestay S2-S Housing Dial A +220mm CS2 Lace LLooped + Pawl Caps"/>
    <x v="4"/>
    <n v="0"/>
    <n v="0"/>
    <e v="#DIV/0!"/>
    <x v="255"/>
  </r>
  <r>
    <x v="0"/>
    <s v="Cycling"/>
    <x v="3"/>
    <s v="Specialized"/>
    <s v="Dial"/>
    <x v="43"/>
    <s v="S2 L Eyestay S2-S Housing Dial A +220mm CS2 Lace LLooped + Pawl Caps"/>
    <x v="4"/>
    <n v="1460"/>
    <n v="4683.5"/>
    <n v="3.2078767123287673"/>
    <x v="1877"/>
  </r>
  <r>
    <x v="0"/>
    <s v="Cycling"/>
    <x v="3"/>
    <s v="Specialized"/>
    <s v="Dial"/>
    <x v="43"/>
    <s v="S2 L Eyestay S2-S Housing Dial A +220mm CS2 Lace LLooped + Pawl Caps"/>
    <x v="4"/>
    <n v="3720"/>
    <n v="11951"/>
    <n v="3.2126344086021503"/>
    <x v="1878"/>
  </r>
  <r>
    <x v="0"/>
    <s v="Cycling"/>
    <x v="3"/>
    <s v="Specialized"/>
    <s v="Dial"/>
    <x v="43"/>
    <s v="S2 L Eyestay S2-S Housing Dial A +220mm CS2 Lace LLooped + Pawl Caps"/>
    <x v="4"/>
    <n v="950"/>
    <n v="3068.5"/>
    <n v="3.23"/>
    <x v="1377"/>
  </r>
  <r>
    <x v="0"/>
    <s v="Cycling"/>
    <x v="3"/>
    <s v="Specialized"/>
    <s v="Dial"/>
    <x v="43"/>
    <s v="S2 L Eyestay S2-S Housing Dial A +220mm CS2 Lace LLooped + Pawl Caps"/>
    <x v="2"/>
    <n v="1310"/>
    <n v="4199"/>
    <n v="3.2053435114503817"/>
    <x v="1879"/>
  </r>
  <r>
    <x v="0"/>
    <s v="Cycling"/>
    <x v="3"/>
    <s v="Specialized"/>
    <s v="Dial"/>
    <x v="43"/>
    <s v="S2 L Eyestay S2-S Housing Dial A +220mm CS2 Lace LLooped + Pawl Caps"/>
    <x v="2"/>
    <n v="3070"/>
    <n v="9851.5"/>
    <n v="3.2089576547231271"/>
    <x v="1880"/>
  </r>
  <r>
    <x v="0"/>
    <s v="Cycling"/>
    <x v="3"/>
    <s v="Specialized"/>
    <s v="Dial"/>
    <x v="43"/>
    <s v="S2 L Eyestay S2-S Housing Dial A +220mm CS2 Lace LLooped + Pawl Caps"/>
    <x v="2"/>
    <n v="3015"/>
    <n v="9690"/>
    <n v="3.2139303482587063"/>
    <x v="1379"/>
  </r>
  <r>
    <x v="0"/>
    <s v="Cycling"/>
    <x v="3"/>
    <s v="Specialized"/>
    <s v="Dial"/>
    <x v="43"/>
    <s v="S2 L Eyestay S2-S Housing Dial A +220mm CS2 Lace LLooped + Pawl Caps"/>
    <x v="2"/>
    <n v="4720"/>
    <n v="15181"/>
    <n v="3.216313559322034"/>
    <x v="1881"/>
  </r>
  <r>
    <x v="0"/>
    <s v="Cycling"/>
    <x v="3"/>
    <s v="Specialized"/>
    <s v="Dial"/>
    <x v="43"/>
    <s v="S2 L Eyestay S2-S Housing Dial A +220mm CS2 Lace LLooped + Pawl Caps"/>
    <x v="2"/>
    <n v="850"/>
    <n v="2745.5"/>
    <n v="3.23"/>
    <x v="1377"/>
  </r>
  <r>
    <x v="0"/>
    <s v="Cycling"/>
    <x v="3"/>
    <s v="Specialized"/>
    <s v="Dial"/>
    <x v="43"/>
    <s v="S2 L Eyestay S2-S Housing Dial A +220mm CS2 Lace LLooped + Pawl Caps"/>
    <x v="2"/>
    <n v="2415"/>
    <n v="7752"/>
    <n v="3.2099378881987577"/>
    <x v="1450"/>
  </r>
  <r>
    <x v="0"/>
    <s v="Cycling"/>
    <x v="3"/>
    <s v="Specialized"/>
    <s v="Dial"/>
    <x v="43"/>
    <s v="S2 L Eyestay S2-S Housing Dial A +220mm CS2 Lace LLooped + Pawl Caps"/>
    <x v="2"/>
    <n v="2215"/>
    <n v="7106"/>
    <n v="3.2081264108352143"/>
    <x v="1882"/>
  </r>
  <r>
    <x v="0"/>
    <s v="Cycling"/>
    <x v="3"/>
    <s v="Specialized"/>
    <s v="Dial"/>
    <x v="43"/>
    <s v="S2 L Eyestay S2-S Housing Dial A +220mm CS2 Lace LLooped + Pawl Caps"/>
    <x v="2"/>
    <n v="1210"/>
    <n v="3876"/>
    <n v="3.203305785123967"/>
    <x v="1883"/>
  </r>
  <r>
    <x v="0"/>
    <s v="Cycling"/>
    <x v="3"/>
    <s v="Specialized"/>
    <s v="Dial"/>
    <x v="43"/>
    <s v="S2 L Eyestay S2-S Housing Dial A +220mm CS2 Lace LLooped + Pawl Caps"/>
    <x v="3"/>
    <n v="900"/>
    <n v="2907"/>
    <n v="3.23"/>
    <x v="1377"/>
  </r>
  <r>
    <x v="0"/>
    <s v="Cycling"/>
    <x v="3"/>
    <s v="Specialized"/>
    <s v="Dial"/>
    <x v="43"/>
    <s v="S2 R Eyestay S2-S Housing Dial A +220mm CS2 Lace LLooped + Pawl Caps"/>
    <x v="4"/>
    <n v="500"/>
    <n v="1615"/>
    <n v="3.23"/>
    <x v="1377"/>
  </r>
  <r>
    <x v="0"/>
    <s v="Cycling"/>
    <x v="3"/>
    <s v="Specialized"/>
    <s v="Dial"/>
    <x v="43"/>
    <s v="S2 R Eyestay S2-S Housing Dial A +220mm CS2 Lace LLooped + Pawl Caps"/>
    <x v="4"/>
    <n v="1350"/>
    <n v="4360.5"/>
    <n v="3.23"/>
    <x v="1377"/>
  </r>
  <r>
    <x v="0"/>
    <s v="Cycling"/>
    <x v="3"/>
    <s v="Specialized"/>
    <s v="Dial"/>
    <x v="43"/>
    <s v="S2 R Eyestay S2-S Housing Dial A +220mm CS2 Lace LLooped + Pawl Caps"/>
    <x v="4"/>
    <n v="0"/>
    <n v="0"/>
    <e v="#DIV/0!"/>
    <x v="255"/>
  </r>
  <r>
    <x v="0"/>
    <s v="Cycling"/>
    <x v="3"/>
    <s v="Specialized"/>
    <s v="Dial"/>
    <x v="43"/>
    <s v="S2 R Eyestay S2-S Housing Dial A +220mm CS2 Lace LLooped + Pawl Caps"/>
    <x v="4"/>
    <n v="1460"/>
    <n v="4683.5"/>
    <n v="3.2078767123287673"/>
    <x v="1877"/>
  </r>
  <r>
    <x v="0"/>
    <s v="Cycling"/>
    <x v="3"/>
    <s v="Specialized"/>
    <s v="Dial"/>
    <x v="43"/>
    <s v="S2 R Eyestay S2-S Housing Dial A +220mm CS2 Lace LLooped + Pawl Caps"/>
    <x v="4"/>
    <n v="3720"/>
    <n v="11951"/>
    <n v="3.2126344086021503"/>
    <x v="1878"/>
  </r>
  <r>
    <x v="0"/>
    <s v="Cycling"/>
    <x v="3"/>
    <s v="Specialized"/>
    <s v="Dial"/>
    <x v="43"/>
    <s v="S2 R Eyestay S2-S Housing Dial A +220mm CS2 Lace LLooped + Pawl Caps"/>
    <x v="4"/>
    <n v="950"/>
    <n v="3068.5"/>
    <n v="3.23"/>
    <x v="1377"/>
  </r>
  <r>
    <x v="0"/>
    <s v="Cycling"/>
    <x v="3"/>
    <s v="Specialized"/>
    <s v="Dial"/>
    <x v="43"/>
    <s v="S2 R Eyestay S2-S Housing Dial A +220mm CS2 Lace LLooped + Pawl Caps"/>
    <x v="2"/>
    <n v="1310"/>
    <n v="4199"/>
    <n v="3.2053435114503817"/>
    <x v="1879"/>
  </r>
  <r>
    <x v="0"/>
    <s v="Cycling"/>
    <x v="3"/>
    <s v="Specialized"/>
    <s v="Dial"/>
    <x v="43"/>
    <s v="S2 R Eyestay S2-S Housing Dial A +220mm CS2 Lace LLooped + Pawl Caps"/>
    <x v="2"/>
    <n v="3070"/>
    <n v="9851.5"/>
    <n v="3.2089576547231271"/>
    <x v="1880"/>
  </r>
  <r>
    <x v="0"/>
    <s v="Cycling"/>
    <x v="3"/>
    <s v="Specialized"/>
    <s v="Dial"/>
    <x v="43"/>
    <s v="S2 R Eyestay S2-S Housing Dial A +220mm CS2 Lace LLooped + Pawl Caps"/>
    <x v="2"/>
    <n v="3015"/>
    <n v="9690"/>
    <n v="3.2139303482587063"/>
    <x v="1379"/>
  </r>
  <r>
    <x v="0"/>
    <s v="Cycling"/>
    <x v="3"/>
    <s v="Specialized"/>
    <s v="Dial"/>
    <x v="43"/>
    <s v="S2 R Eyestay S2-S Housing Dial A +220mm CS2 Lace LLooped + Pawl Caps"/>
    <x v="2"/>
    <n v="4720"/>
    <n v="15181"/>
    <n v="3.216313559322034"/>
    <x v="1881"/>
  </r>
  <r>
    <x v="0"/>
    <s v="Cycling"/>
    <x v="3"/>
    <s v="Specialized"/>
    <s v="Dial"/>
    <x v="43"/>
    <s v="S2 R Eyestay S2-S Housing Dial A +220mm CS2 Lace LLooped + Pawl Caps"/>
    <x v="2"/>
    <n v="850"/>
    <n v="2745.5"/>
    <n v="3.23"/>
    <x v="1377"/>
  </r>
  <r>
    <x v="0"/>
    <s v="Cycling"/>
    <x v="3"/>
    <s v="Specialized"/>
    <s v="Dial"/>
    <x v="43"/>
    <s v="S2 R Eyestay S2-S Housing Dial A +220mm CS2 Lace LLooped + Pawl Caps"/>
    <x v="2"/>
    <n v="2415"/>
    <n v="7752"/>
    <n v="3.2099378881987577"/>
    <x v="1450"/>
  </r>
  <r>
    <x v="0"/>
    <s v="Cycling"/>
    <x v="3"/>
    <s v="Specialized"/>
    <s v="Dial"/>
    <x v="43"/>
    <s v="S2 R Eyestay S2-S Housing Dial A +220mm CS2 Lace LLooped + Pawl Caps"/>
    <x v="2"/>
    <n v="2215"/>
    <n v="7106"/>
    <n v="3.2081264108352143"/>
    <x v="1882"/>
  </r>
  <r>
    <x v="0"/>
    <s v="Cycling"/>
    <x v="3"/>
    <s v="Specialized"/>
    <s v="Dial"/>
    <x v="43"/>
    <s v="S2 R Eyestay S2-S Housing Dial A +220mm CS2 Lace LLooped + Pawl Caps"/>
    <x v="2"/>
    <n v="1210"/>
    <n v="3876"/>
    <n v="3.203305785123967"/>
    <x v="1883"/>
  </r>
  <r>
    <x v="0"/>
    <s v="Cycling"/>
    <x v="3"/>
    <s v="Specialized"/>
    <s v="Dial"/>
    <x v="43"/>
    <s v="S2 R Eyestay S2-S Housing Dial A +220mm CS2 Lace LLooped + Pawl Caps"/>
    <x v="3"/>
    <n v="900"/>
    <n v="2907"/>
    <n v="3.23"/>
    <x v="1377"/>
  </r>
  <r>
    <x v="0"/>
    <s v="Cycling"/>
    <x v="3"/>
    <s v="Specialized"/>
    <s v="Dial"/>
    <x v="43"/>
    <s v="S2-S Left-w/Pawl CapsBlack C/ 432 U"/>
    <x v="5"/>
    <n v="6030"/>
    <n v="19380"/>
    <n v="3.2139303482587063"/>
    <x v="1379"/>
  </r>
  <r>
    <x v="0"/>
    <s v="Cycling"/>
    <x v="3"/>
    <s v="Specialized"/>
    <s v="Dial"/>
    <x v="43"/>
    <s v="S2-S Left-w/Pawl CapsBlack C/ 432 U"/>
    <x v="5"/>
    <n v="2215"/>
    <n v="7106"/>
    <n v="3.2081264108352143"/>
    <x v="1882"/>
  </r>
  <r>
    <x v="0"/>
    <s v="Cycling"/>
    <x v="3"/>
    <s v="Specialized"/>
    <s v="Dial"/>
    <x v="43"/>
    <s v="S2-S Left-w/Pawl CapsBlack C/ 432 U"/>
    <x v="5"/>
    <n v="800"/>
    <n v="2584"/>
    <n v="3.23"/>
    <x v="1377"/>
  </r>
  <r>
    <x v="0"/>
    <s v="Cycling"/>
    <x v="3"/>
    <s v="Specialized"/>
    <s v="Dial"/>
    <x v="43"/>
    <s v="S2-S Left-w/Pawl CapsBlack C/ 432 U"/>
    <x v="5"/>
    <n v="2510"/>
    <n v="8075"/>
    <n v="3.2171314741035855"/>
    <x v="1884"/>
  </r>
  <r>
    <x v="0"/>
    <s v="Cycling"/>
    <x v="3"/>
    <s v="Specialized"/>
    <s v="Dial"/>
    <x v="43"/>
    <s v="S2-S Left-w/Pawl CapsBlack C/ 432 U"/>
    <x v="5"/>
    <n v="1305"/>
    <n v="4199"/>
    <n v="3.2176245210727967"/>
    <x v="1885"/>
  </r>
  <r>
    <x v="0"/>
    <s v="Cycling"/>
    <x v="3"/>
    <s v="Specialized"/>
    <s v="Dial"/>
    <x v="43"/>
    <s v="S2-S Left-w/Pawl CapsBlack C/ 432 U"/>
    <x v="4"/>
    <n v="1005"/>
    <n v="3230"/>
    <n v="3.2139303482587063"/>
    <x v="1379"/>
  </r>
  <r>
    <x v="0"/>
    <s v="Cycling"/>
    <x v="3"/>
    <s v="Specialized"/>
    <s v="Dial"/>
    <x v="43"/>
    <s v="S2-S Left-w/Pawl CapsBlack C/ 432 U"/>
    <x v="4"/>
    <n v="900"/>
    <n v="2907"/>
    <n v="3.23"/>
    <x v="1377"/>
  </r>
  <r>
    <x v="0"/>
    <s v="Cycling"/>
    <x v="3"/>
    <s v="Specialized"/>
    <s v="Dial"/>
    <x v="43"/>
    <s v="S2-S Left-w/Pawl CapsBlack C/ 432 U"/>
    <x v="4"/>
    <n v="800"/>
    <n v="2584"/>
    <n v="3.23"/>
    <x v="1377"/>
  </r>
  <r>
    <x v="0"/>
    <s v="Cycling"/>
    <x v="3"/>
    <s v="Specialized"/>
    <s v="Dial"/>
    <x v="43"/>
    <s v="S2-S Left-w/Pawl CapsBlack C/ 432 U"/>
    <x v="4"/>
    <n v="2560"/>
    <n v="8236.5"/>
    <n v="3.2173828124999999"/>
    <x v="1886"/>
  </r>
  <r>
    <x v="0"/>
    <s v="Cycling"/>
    <x v="3"/>
    <s v="Specialized"/>
    <s v="Dial"/>
    <x v="43"/>
    <s v="S2-S Left-w/Pawl CapsBlack C/ 432 U"/>
    <x v="4"/>
    <n v="1360"/>
    <n v="4360.5"/>
    <n v="3.2062499999999998"/>
    <x v="1887"/>
  </r>
  <r>
    <x v="0"/>
    <s v="Cycling"/>
    <x v="3"/>
    <s v="Specialized"/>
    <s v="Dial"/>
    <x v="43"/>
    <s v="S2-S Left-w/Pawl CapsBlack C/ 432 U"/>
    <x v="4"/>
    <n v="850"/>
    <n v="2745.5"/>
    <n v="3.23"/>
    <x v="1377"/>
  </r>
  <r>
    <x v="0"/>
    <s v="Cycling"/>
    <x v="3"/>
    <s v="Specialized"/>
    <s v="Dial"/>
    <x v="43"/>
    <s v="S2-S Left-w/Pawl CapsT705-1-3"/>
    <x v="5"/>
    <n v="4920"/>
    <n v="15827"/>
    <n v="3.2168699186991869"/>
    <x v="1888"/>
  </r>
  <r>
    <x v="0"/>
    <s v="Cycling"/>
    <x v="3"/>
    <s v="Specialized"/>
    <s v="Dial"/>
    <x v="43"/>
    <s v="S2-S Left-w/Pawl CapsT705-1-3"/>
    <x v="5"/>
    <n v="1835"/>
    <n v="5894.75"/>
    <n v="3.212397820163488"/>
    <x v="1889"/>
  </r>
  <r>
    <x v="0"/>
    <s v="Cycling"/>
    <x v="3"/>
    <s v="Specialized"/>
    <s v="Dial"/>
    <x v="43"/>
    <s v="S2-S Left-w/Pawl CapsT705-1-3"/>
    <x v="5"/>
    <n v="875"/>
    <n v="2826.25"/>
    <n v="3.23"/>
    <x v="1377"/>
  </r>
  <r>
    <x v="0"/>
    <s v="Cycling"/>
    <x v="3"/>
    <s v="Specialized"/>
    <s v="Dial"/>
    <x v="43"/>
    <s v="S2-S Left-w/Pawl CapsT705-1-3"/>
    <x v="5"/>
    <n v="6380"/>
    <n v="20510.5"/>
    <n v="3.2148119122257053"/>
    <x v="1890"/>
  </r>
  <r>
    <x v="0"/>
    <s v="Cycling"/>
    <x v="3"/>
    <s v="Specialized"/>
    <s v="Dial"/>
    <x v="43"/>
    <s v="S2-S Left-w/Pawl CapsT705-1-3"/>
    <x v="5"/>
    <n v="2990"/>
    <n v="9609.25"/>
    <n v="3.2137959866220736"/>
    <x v="1891"/>
  </r>
  <r>
    <x v="0"/>
    <s v="Cycling"/>
    <x v="3"/>
    <s v="Specialized"/>
    <s v="Dial"/>
    <x v="43"/>
    <s v="S2-S Left-w/Pawl CapsT705-1-3"/>
    <x v="5"/>
    <n v="2185"/>
    <n v="7025.25"/>
    <n v="3.215217391304348"/>
    <x v="1892"/>
  </r>
  <r>
    <x v="0"/>
    <s v="Cycling"/>
    <x v="3"/>
    <s v="Specialized"/>
    <s v="Dial"/>
    <x v="43"/>
    <s v="S2-S Left-w/Pawl CapsT705-1-3"/>
    <x v="5"/>
    <n v="1005"/>
    <n v="3230"/>
    <n v="3.2139303482587063"/>
    <x v="1379"/>
  </r>
  <r>
    <x v="0"/>
    <s v="Cycling"/>
    <x v="3"/>
    <s v="Specialized"/>
    <s v="Dial"/>
    <x v="43"/>
    <s v="S2-S Left-w/Pawl CapsT705-1-3"/>
    <x v="5"/>
    <n v="4400"/>
    <n v="14131.25"/>
    <n v="3.2116477272727271"/>
    <x v="1893"/>
  </r>
  <r>
    <x v="0"/>
    <s v="Cycling"/>
    <x v="3"/>
    <s v="Specialized"/>
    <s v="Dial"/>
    <x v="43"/>
    <s v="S2-S Left-w/Pawl CapsT705-1-3"/>
    <x v="5"/>
    <n v="1860"/>
    <n v="5975.5"/>
    <n v="3.2126344086021503"/>
    <x v="1878"/>
  </r>
  <r>
    <x v="0"/>
    <s v="Cycling"/>
    <x v="3"/>
    <s v="Specialized"/>
    <s v="Dial"/>
    <x v="43"/>
    <s v="S2-S Right-w/Pawl CapsBlack C/ 432 U"/>
    <x v="5"/>
    <n v="6030"/>
    <n v="19380"/>
    <n v="3.2139303482587063"/>
    <x v="1379"/>
  </r>
  <r>
    <x v="0"/>
    <s v="Cycling"/>
    <x v="3"/>
    <s v="Specialized"/>
    <s v="Dial"/>
    <x v="43"/>
    <s v="S2-S Right-w/Pawl CapsBlack C/ 432 U"/>
    <x v="5"/>
    <n v="2315"/>
    <n v="7429"/>
    <n v="3.2090712742980561"/>
    <x v="1894"/>
  </r>
  <r>
    <x v="0"/>
    <s v="Cycling"/>
    <x v="3"/>
    <s v="Specialized"/>
    <s v="Dial"/>
    <x v="43"/>
    <s v="S2-S Right-w/Pawl CapsBlack C/ 432 U"/>
    <x v="5"/>
    <n v="800"/>
    <n v="2584"/>
    <n v="3.23"/>
    <x v="1377"/>
  </r>
  <r>
    <x v="0"/>
    <s v="Cycling"/>
    <x v="3"/>
    <s v="Specialized"/>
    <s v="Dial"/>
    <x v="43"/>
    <s v="S2-S Right-w/Pawl CapsBlack C/ 432 U"/>
    <x v="5"/>
    <n v="2510"/>
    <n v="8075"/>
    <n v="3.2171314741035855"/>
    <x v="1884"/>
  </r>
  <r>
    <x v="0"/>
    <s v="Cycling"/>
    <x v="3"/>
    <s v="Specialized"/>
    <s v="Dial"/>
    <x v="43"/>
    <s v="S2-S Right-w/Pawl CapsBlack C/ 432 U"/>
    <x v="5"/>
    <n v="1305"/>
    <n v="4199"/>
    <n v="3.2176245210727967"/>
    <x v="1885"/>
  </r>
  <r>
    <x v="0"/>
    <s v="Cycling"/>
    <x v="3"/>
    <s v="Specialized"/>
    <s v="Dial"/>
    <x v="43"/>
    <s v="S2-S Right-w/Pawl CapsBlack C/ 432 U"/>
    <x v="4"/>
    <n v="1005"/>
    <n v="3230"/>
    <n v="3.2139303482587063"/>
    <x v="1379"/>
  </r>
  <r>
    <x v="0"/>
    <s v="Cycling"/>
    <x v="3"/>
    <s v="Specialized"/>
    <s v="Dial"/>
    <x v="43"/>
    <s v="S2-S Right-w/Pawl CapsBlack C/ 432 U"/>
    <x v="4"/>
    <n v="900"/>
    <n v="2907"/>
    <n v="3.23"/>
    <x v="1377"/>
  </r>
  <r>
    <x v="0"/>
    <s v="Cycling"/>
    <x v="3"/>
    <s v="Specialized"/>
    <s v="Dial"/>
    <x v="43"/>
    <s v="S2-S Right-w/Pawl CapsBlack C/ 432 U"/>
    <x v="4"/>
    <n v="800"/>
    <n v="2584"/>
    <n v="3.23"/>
    <x v="1377"/>
  </r>
  <r>
    <x v="0"/>
    <s v="Cycling"/>
    <x v="3"/>
    <s v="Specialized"/>
    <s v="Dial"/>
    <x v="43"/>
    <s v="S2-S Right-w/Pawl CapsBlack C/ 432 U"/>
    <x v="4"/>
    <n v="2560"/>
    <n v="8236.5"/>
    <n v="3.2173828124999999"/>
    <x v="1886"/>
  </r>
  <r>
    <x v="0"/>
    <s v="Cycling"/>
    <x v="3"/>
    <s v="Specialized"/>
    <s v="Dial"/>
    <x v="43"/>
    <s v="S2-S Right-w/Pawl CapsBlack C/ 432 U"/>
    <x v="4"/>
    <n v="1360"/>
    <n v="4360.5"/>
    <n v="3.2062499999999998"/>
    <x v="1887"/>
  </r>
  <r>
    <x v="0"/>
    <s v="Cycling"/>
    <x v="3"/>
    <s v="Specialized"/>
    <s v="Dial"/>
    <x v="43"/>
    <s v="S2-S Right-w/Pawl CapsBlack C/ 432 U"/>
    <x v="4"/>
    <n v="850"/>
    <n v="2745.5"/>
    <n v="3.23"/>
    <x v="1377"/>
  </r>
  <r>
    <x v="0"/>
    <s v="Cycling"/>
    <x v="3"/>
    <s v="Specialized"/>
    <s v="Dial"/>
    <x v="43"/>
    <s v="S2-S Right-w/Pawl CapsT705-1-3"/>
    <x v="5"/>
    <n v="4920"/>
    <n v="15827"/>
    <n v="3.2168699186991869"/>
    <x v="1888"/>
  </r>
  <r>
    <x v="0"/>
    <s v="Cycling"/>
    <x v="3"/>
    <s v="Specialized"/>
    <s v="Dial"/>
    <x v="43"/>
    <s v="S2-S Right-w/Pawl CapsT705-1-3"/>
    <x v="5"/>
    <n v="1835"/>
    <n v="5894.75"/>
    <n v="3.212397820163488"/>
    <x v="1889"/>
  </r>
  <r>
    <x v="0"/>
    <s v="Cycling"/>
    <x v="3"/>
    <s v="Specialized"/>
    <s v="Dial"/>
    <x v="43"/>
    <s v="S2-S Right-w/Pawl CapsT705-1-3"/>
    <x v="5"/>
    <n v="875"/>
    <n v="2826.25"/>
    <n v="3.23"/>
    <x v="1377"/>
  </r>
  <r>
    <x v="0"/>
    <s v="Cycling"/>
    <x v="3"/>
    <s v="Specialized"/>
    <s v="Dial"/>
    <x v="43"/>
    <s v="S2-S Right-w/Pawl CapsT705-1-3"/>
    <x v="5"/>
    <n v="6380"/>
    <n v="20510.5"/>
    <n v="3.2148119122257053"/>
    <x v="1890"/>
  </r>
  <r>
    <x v="0"/>
    <s v="Cycling"/>
    <x v="3"/>
    <s v="Specialized"/>
    <s v="Dial"/>
    <x v="43"/>
    <s v="S2-S Right-w/Pawl CapsT705-1-3"/>
    <x v="5"/>
    <n v="2990"/>
    <n v="9609.25"/>
    <n v="3.2137959866220736"/>
    <x v="1891"/>
  </r>
  <r>
    <x v="0"/>
    <s v="Cycling"/>
    <x v="3"/>
    <s v="Specialized"/>
    <s v="Dial"/>
    <x v="43"/>
    <s v="S2-S Right-w/Pawl CapsT705-1-3"/>
    <x v="5"/>
    <n v="2260"/>
    <n v="7267.5"/>
    <n v="3.2157079646017701"/>
    <x v="1895"/>
  </r>
  <r>
    <x v="0"/>
    <s v="Cycling"/>
    <x v="3"/>
    <s v="Specialized"/>
    <s v="Dial"/>
    <x v="43"/>
    <s v="S2-S Right-w/Pawl CapsT705-1-3"/>
    <x v="5"/>
    <n v="1005"/>
    <n v="3230"/>
    <n v="3.2139303482587063"/>
    <x v="1379"/>
  </r>
  <r>
    <x v="0"/>
    <s v="Cycling"/>
    <x v="3"/>
    <s v="Specialized"/>
    <s v="Dial"/>
    <x v="43"/>
    <s v="S2-S Right-w/Pawl CapsT705-1-3"/>
    <x v="5"/>
    <n v="4400"/>
    <n v="14131.25"/>
    <n v="3.2116477272727271"/>
    <x v="1893"/>
  </r>
  <r>
    <x v="0"/>
    <s v="Cycling"/>
    <x v="3"/>
    <s v="Specialized"/>
    <s v="Dial"/>
    <x v="43"/>
    <s v="S2-S Right-w/Pawl CapsT705-1-3"/>
    <x v="5"/>
    <n v="1860"/>
    <n v="5975.5"/>
    <n v="3.2126344086021503"/>
    <x v="1878"/>
  </r>
  <r>
    <x v="0"/>
    <s v="Cycling"/>
    <x v="3"/>
    <s v="Specialized"/>
    <s v="Dial"/>
    <x v="44"/>
    <s v="S2 L Eyestay S2-SV Housing Dial D + 220mm CS2 LaceLooped + Pawl Caps"/>
    <x v="4"/>
    <n v="7490"/>
    <n v="22257.5"/>
    <n v="2.9716288384512684"/>
    <x v="1896"/>
  </r>
  <r>
    <x v="0"/>
    <s v="Cycling"/>
    <x v="3"/>
    <s v="Specialized"/>
    <s v="Dial"/>
    <x v="44"/>
    <s v="S2 L Eyestay S2-SV Housing Dial D + 220mm CS2 LaceLooped + Pawl Caps"/>
    <x v="4"/>
    <n v="3520"/>
    <n v="10325"/>
    <n v="2.9332386363636362"/>
    <x v="1897"/>
  </r>
  <r>
    <x v="0"/>
    <s v="Cycling"/>
    <x v="3"/>
    <s v="Specialized"/>
    <s v="Dial"/>
    <x v="44"/>
    <s v="S2 L Eyestay S2-SV Housing Dial D + 220mm CS2 LaceLooped + Pawl Caps"/>
    <x v="2"/>
    <n v="1710"/>
    <n v="5015"/>
    <n v="2.9327485380116958"/>
    <x v="1898"/>
  </r>
  <r>
    <x v="0"/>
    <s v="Cycling"/>
    <x v="3"/>
    <s v="Specialized"/>
    <s v="Dial"/>
    <x v="44"/>
    <s v="S2 L Eyestay S2-SV Housing Dial D + 220mm CS2 LaceLooped + Pawl Caps"/>
    <x v="2"/>
    <n v="8140"/>
    <n v="23895"/>
    <n v="2.9355036855036856"/>
    <x v="1899"/>
  </r>
  <r>
    <x v="0"/>
    <s v="Cycling"/>
    <x v="3"/>
    <s v="Specialized"/>
    <s v="Dial"/>
    <x v="44"/>
    <s v="S2 L Eyestay S2-SV Housing Dial D + 220mm CS2 LaceLooped + Pawl Caps"/>
    <x v="2"/>
    <n v="3320"/>
    <n v="9735"/>
    <n v="2.9322289156626504"/>
    <x v="1900"/>
  </r>
  <r>
    <x v="0"/>
    <s v="Cycling"/>
    <x v="3"/>
    <s v="Specialized"/>
    <s v="Dial"/>
    <x v="44"/>
    <s v="S2 L Eyestay S2-SV Housing Dial D + 220mm CS2 LaceLooped + Pawl Caps"/>
    <x v="2"/>
    <n v="2010"/>
    <n v="5900"/>
    <n v="2.9353233830845773"/>
    <x v="1901"/>
  </r>
  <r>
    <x v="0"/>
    <s v="Cycling"/>
    <x v="3"/>
    <s v="Specialized"/>
    <s v="Dial"/>
    <x v="44"/>
    <s v="S2 L Eyestay S2-SV Housing Dial D + 275mm CS2 LaceLooped + Pawl Caps"/>
    <x v="4"/>
    <n v="500"/>
    <n v="1500"/>
    <n v="3"/>
    <x v="1902"/>
  </r>
  <r>
    <x v="0"/>
    <s v="Cycling"/>
    <x v="3"/>
    <s v="Specialized"/>
    <s v="Dial"/>
    <x v="44"/>
    <s v="S2 L Eyestay S2-SV Housing Dial D + 275mm CS2 LaceLooped + Pawl Caps"/>
    <x v="4"/>
    <n v="11360"/>
    <n v="33900"/>
    <n v="2.984154929577465"/>
    <x v="1903"/>
  </r>
  <r>
    <x v="0"/>
    <s v="Cycling"/>
    <x v="3"/>
    <s v="Specialized"/>
    <s v="Dial"/>
    <x v="44"/>
    <s v="S2 L Eyestay S2-SV Housing Dial D + 275mm CS2 LaceLooped + Pawl Caps"/>
    <x v="4"/>
    <n v="1210"/>
    <n v="3600"/>
    <n v="2.9752066115702478"/>
    <x v="1904"/>
  </r>
  <r>
    <x v="0"/>
    <s v="Cycling"/>
    <x v="3"/>
    <s v="Specialized"/>
    <s v="Dial"/>
    <x v="44"/>
    <s v="S2 L Eyestay S2-SV Housing Dial D + 275mm CS2 LaceLooped + Pawl Caps"/>
    <x v="4"/>
    <n v="8095"/>
    <n v="24150"/>
    <n v="2.9833230389129093"/>
    <x v="1905"/>
  </r>
  <r>
    <x v="0"/>
    <s v="Cycling"/>
    <x v="3"/>
    <s v="Specialized"/>
    <s v="Dial"/>
    <x v="44"/>
    <s v="S2 L Eyestay S2-SV Housing Dial D + 275mm CS2 LaceLooped + Pawl Caps"/>
    <x v="4"/>
    <n v="6990"/>
    <n v="20850"/>
    <n v="2.9828326180257512"/>
    <x v="1906"/>
  </r>
  <r>
    <x v="0"/>
    <s v="Cycling"/>
    <x v="3"/>
    <s v="Specialized"/>
    <s v="Dial"/>
    <x v="44"/>
    <s v="S2 L Eyestay S2-SV Housing Dial D + 275mm CS2 LaceLooped + Pawl Caps"/>
    <x v="4"/>
    <n v="5025"/>
    <n v="15000"/>
    <n v="2.9850746268656718"/>
    <x v="1907"/>
  </r>
  <r>
    <x v="0"/>
    <s v="Cycling"/>
    <x v="3"/>
    <s v="Specialized"/>
    <s v="Dial"/>
    <x v="44"/>
    <s v="S2 L Eyestay S2-SV Housing Dial D + 275mm CS2 LaceLooped + Pawl Caps"/>
    <x v="2"/>
    <n v="4725"/>
    <n v="14100"/>
    <n v="2.9841269841269842"/>
    <x v="1908"/>
  </r>
  <r>
    <x v="0"/>
    <s v="Cycling"/>
    <x v="3"/>
    <s v="Specialized"/>
    <s v="Dial"/>
    <x v="44"/>
    <s v="S2 L Eyestay S2-SV Housing Dial D + 275mm CS2 LaceLooped + Pawl Caps"/>
    <x v="2"/>
    <n v="13065"/>
    <n v="39000"/>
    <n v="2.9850746268656718"/>
    <x v="1907"/>
  </r>
  <r>
    <x v="0"/>
    <s v="Cycling"/>
    <x v="3"/>
    <s v="Specialized"/>
    <s v="Dial"/>
    <x v="44"/>
    <s v="S2 L Eyestay S2-SV Housing Dial D + 275mm CS2 LaceLooped + Pawl Caps"/>
    <x v="2"/>
    <n v="8040"/>
    <n v="24000"/>
    <n v="2.9850746268656718"/>
    <x v="1907"/>
  </r>
  <r>
    <x v="0"/>
    <s v="Cycling"/>
    <x v="3"/>
    <s v="Specialized"/>
    <s v="Dial"/>
    <x v="44"/>
    <s v="S2 L Eyestay S2-SV Housing Dial D + 275mm CS2 LaceLooped + Pawl Caps"/>
    <x v="2"/>
    <n v="4020"/>
    <n v="12000"/>
    <n v="2.9850746268656718"/>
    <x v="1907"/>
  </r>
  <r>
    <x v="0"/>
    <s v="Cycling"/>
    <x v="3"/>
    <s v="Specialized"/>
    <s v="Dial"/>
    <x v="44"/>
    <s v="S2 L Eyestay S2-SV Housing Dial D + 275mm CS2 LaceLooped + Pawl Caps"/>
    <x v="2"/>
    <n v="300"/>
    <n v="900"/>
    <n v="3"/>
    <x v="1902"/>
  </r>
  <r>
    <x v="0"/>
    <s v="Cycling"/>
    <x v="3"/>
    <s v="Specialized"/>
    <s v="Dial"/>
    <x v="44"/>
    <s v="S2 L Eyestay S2-SV Housing Dial D + 275mm CS2 LaceLooped + Pawl Caps"/>
    <x v="2"/>
    <n v="10050"/>
    <n v="30000"/>
    <n v="2.9850746268656718"/>
    <x v="1907"/>
  </r>
  <r>
    <x v="0"/>
    <s v="Cycling"/>
    <x v="3"/>
    <s v="Specialized"/>
    <s v="Dial"/>
    <x v="44"/>
    <s v="S2 L Eyestay S2-SV Housing Dial D + 275mm CS2 LaceLooped + Pawl Caps"/>
    <x v="2"/>
    <n v="2615"/>
    <n v="7800"/>
    <n v="2.9827915869980881"/>
    <x v="1909"/>
  </r>
  <r>
    <x v="0"/>
    <s v="Cycling"/>
    <x v="3"/>
    <s v="Specialized"/>
    <s v="Dial"/>
    <x v="44"/>
    <s v="S2 L Eyestay S2-SV Housing Dial D + 275mm CS2 LaceLooped + Pawl Caps"/>
    <x v="2"/>
    <n v="8445"/>
    <n v="25200"/>
    <n v="2.9840142095914741"/>
    <x v="1910"/>
  </r>
  <r>
    <x v="0"/>
    <s v="Cycling"/>
    <x v="3"/>
    <s v="Specialized"/>
    <s v="Dial"/>
    <x v="44"/>
    <s v="S2 L Eyestay S2-SV Housing Dial D + 275mm CS2 LaceLooped + Pawl Caps"/>
    <x v="3"/>
    <n v="3015"/>
    <n v="9000"/>
    <n v="2.9850746268656718"/>
    <x v="1907"/>
  </r>
  <r>
    <x v="0"/>
    <s v="Cycling"/>
    <x v="3"/>
    <s v="Specialized"/>
    <s v="Dial"/>
    <x v="44"/>
    <s v="S2 L Eyestay S2-SV Housing Dial D + 275mm CS2 LaceLooped + Pawl Caps"/>
    <x v="3"/>
    <n v="4020"/>
    <n v="12000"/>
    <n v="2.9850746268656718"/>
    <x v="1907"/>
  </r>
  <r>
    <x v="0"/>
    <s v="Cycling"/>
    <x v="3"/>
    <s v="Specialized"/>
    <s v="Dial"/>
    <x v="44"/>
    <s v="S2 L Eyestay S2-SV Housing Dial D + 275mm CS2 LaceLooped + Pawl Caps"/>
    <x v="3"/>
    <n v="3320"/>
    <n v="10329"/>
    <n v="3.1111445783132532"/>
    <x v="1911"/>
  </r>
  <r>
    <x v="0"/>
    <s v="Cycling"/>
    <x v="3"/>
    <s v="Specialized"/>
    <s v="Dial"/>
    <x v="44"/>
    <s v="S2 L Eyestay S2-SV Housing Dial D + 275mm CS2 LaceLooped + Pawl Caps"/>
    <x v="3"/>
    <n v="3320"/>
    <n v="10329"/>
    <n v="3.1111445783132532"/>
    <x v="1911"/>
  </r>
  <r>
    <x v="0"/>
    <s v="Cycling"/>
    <x v="3"/>
    <s v="Specialized"/>
    <s v="Dial"/>
    <x v="44"/>
    <s v="S2 L Eyestay S2-SV Housing Dial D + 275mm CS2 LaceLooped + Pawl Caps"/>
    <x v="3"/>
    <n v="6735"/>
    <n v="20971"/>
    <n v="3.1137342242019304"/>
    <x v="1912"/>
  </r>
  <r>
    <x v="0"/>
    <s v="Cycling"/>
    <x v="3"/>
    <s v="Specialized"/>
    <s v="Dial"/>
    <x v="44"/>
    <s v="S2 L Eyestay S2-SV Housing Dial D + 275mm CS2 LaceLooped + Pawl Caps"/>
    <x v="3"/>
    <n v="9645"/>
    <n v="30048"/>
    <n v="3.1153965785381028"/>
    <x v="1913"/>
  </r>
  <r>
    <x v="0"/>
    <s v="Cycling"/>
    <x v="3"/>
    <s v="Specialized"/>
    <s v="Dial"/>
    <x v="44"/>
    <s v="S2 L Eyestay S2-SV Housing Dial D + 275mm CS2 LaceLooped + Pawl Caps"/>
    <x v="3"/>
    <n v="10050"/>
    <n v="31300"/>
    <n v="3.1144278606965172"/>
    <x v="1914"/>
  </r>
  <r>
    <x v="0"/>
    <s v="Cycling"/>
    <x v="3"/>
    <s v="Specialized"/>
    <s v="Dial"/>
    <x v="44"/>
    <s v="S2 L Eyestay S2-SV Housing Dial D + 275mm CS2 LaceLooped + Pawl Caps"/>
    <x v="3"/>
    <n v="3520"/>
    <n v="10955"/>
    <n v="3.1122159090909092"/>
    <x v="1915"/>
  </r>
  <r>
    <x v="0"/>
    <s v="Cycling"/>
    <x v="3"/>
    <s v="Specialized"/>
    <s v="Dial"/>
    <x v="44"/>
    <s v="S2 L Eyestay S2-SV Housing Dial D + 275mm CS2 LaceLooped + Pawl Caps"/>
    <x v="3"/>
    <n v="12865"/>
    <n v="40064"/>
    <n v="3.1141857753595024"/>
    <x v="1916"/>
  </r>
  <r>
    <x v="0"/>
    <s v="Cycling"/>
    <x v="3"/>
    <s v="Specialized"/>
    <s v="Dial"/>
    <x v="44"/>
    <s v="S2 L Eyestay S2-SV Housing Dial D + 275mm CS2 LaceLooped + Pawl Caps"/>
    <x v="0"/>
    <n v="5830"/>
    <n v="18154"/>
    <n v="3.1138936535162949"/>
    <x v="1917"/>
  </r>
  <r>
    <x v="0"/>
    <s v="Cycling"/>
    <x v="3"/>
    <s v="Specialized"/>
    <s v="Dial"/>
    <x v="44"/>
    <s v="S2 L Eyestay S2-SV Housing Dial D + 275mm CS2 LaceLooped + Pawl Caps"/>
    <x v="0"/>
    <n v="11960"/>
    <n v="37247"/>
    <n v="3.1142976588628764"/>
    <x v="1918"/>
  </r>
  <r>
    <x v="0"/>
    <s v="Cycling"/>
    <x v="3"/>
    <s v="Specialized"/>
    <s v="Dial"/>
    <x v="44"/>
    <s v="S2 L Eyestay S2-SV Housing Dial D + 275mm CS2 LaceLooped + Pawl Caps"/>
    <x v="0"/>
    <n v="5025"/>
    <n v="15650"/>
    <n v="3.1144278606965172"/>
    <x v="1914"/>
  </r>
  <r>
    <x v="0"/>
    <s v="Cycling"/>
    <x v="3"/>
    <s v="Specialized"/>
    <s v="Dial"/>
    <x v="44"/>
    <s v="S2 L Eyestay S2-SV Housing Dial D + 275mm CS2 LaceLooped + Pawl Caps"/>
    <x v="0"/>
    <n v="14070"/>
    <n v="43820"/>
    <n v="3.1144278606965172"/>
    <x v="1914"/>
  </r>
  <r>
    <x v="0"/>
    <s v="Cycling"/>
    <x v="3"/>
    <s v="Specialized"/>
    <s v="Dial"/>
    <x v="44"/>
    <s v="S2 L Eyestay S2-SV Housing Dial D + 275mm CS2 LaceLooped + Pawl Caps"/>
    <x v="0"/>
    <n v="7445"/>
    <n v="23162"/>
    <n v="3.1110812625923439"/>
    <x v="1919"/>
  </r>
  <r>
    <x v="0"/>
    <s v="Cycling"/>
    <x v="3"/>
    <s v="Specialized"/>
    <s v="Dial"/>
    <x v="44"/>
    <s v="S2 L Eyestay S2-SV Housing Dial D + 275mm CS2 LaceLooped + Pawl Caps"/>
    <x v="0"/>
    <n v="14830"/>
    <n v="46167.5"/>
    <n v="3.1131153068105193"/>
    <x v="1920"/>
  </r>
  <r>
    <x v="0"/>
    <s v="Cycling"/>
    <x v="3"/>
    <s v="Specialized"/>
    <s v="Dial"/>
    <x v="44"/>
    <s v="S2 L Eyestay S2-SV Housing Dial D + 275mm CS2 LaceLooped + Pawl Caps"/>
    <x v="0"/>
    <n v="13520"/>
    <n v="42098.5"/>
    <n v="3.1137943786982247"/>
    <x v="1921"/>
  </r>
  <r>
    <x v="0"/>
    <s v="Cycling"/>
    <x v="3"/>
    <s v="Specialized"/>
    <s v="Dial"/>
    <x v="44"/>
    <s v="S2 L Eyestay S2-SV Housing Dial D + 275mm CS2 LaceLooped + Pawl Caps"/>
    <x v="1"/>
    <n v="4475"/>
    <n v="13928.5"/>
    <n v="3.1125139664804471"/>
    <x v="1922"/>
  </r>
  <r>
    <x v="0"/>
    <s v="Cycling"/>
    <x v="3"/>
    <s v="Specialized"/>
    <s v="Dial"/>
    <x v="44"/>
    <s v="S2 L Eyestay S2-SV Housing Dial D + 275mm CS2 LaceLooped + Pawl Caps"/>
    <x v="1"/>
    <n v="10555"/>
    <n v="32865"/>
    <n v="3.1136901942207484"/>
    <x v="1923"/>
  </r>
  <r>
    <x v="0"/>
    <s v="Cycling"/>
    <x v="3"/>
    <s v="Specialized"/>
    <s v="Dial"/>
    <x v="44"/>
    <s v="S2 R Eyestay S2-SV Housing Dial D + 220mm CS2 LaceLooped + Pawl Caps"/>
    <x v="4"/>
    <n v="7490"/>
    <n v="22257.5"/>
    <n v="2.9716288384512684"/>
    <x v="1896"/>
  </r>
  <r>
    <x v="0"/>
    <s v="Cycling"/>
    <x v="3"/>
    <s v="Specialized"/>
    <s v="Dial"/>
    <x v="44"/>
    <s v="S2 R Eyestay S2-SV Housing Dial D + 220mm CS2 LaceLooped + Pawl Caps"/>
    <x v="4"/>
    <n v="3520"/>
    <n v="10325"/>
    <n v="2.9332386363636362"/>
    <x v="1897"/>
  </r>
  <r>
    <x v="0"/>
    <s v="Cycling"/>
    <x v="3"/>
    <s v="Specialized"/>
    <s v="Dial"/>
    <x v="44"/>
    <s v="S2 R Eyestay S2-SV Housing Dial D + 220mm CS2 LaceLooped + Pawl Caps"/>
    <x v="2"/>
    <n v="1710"/>
    <n v="5015"/>
    <n v="2.9327485380116958"/>
    <x v="1898"/>
  </r>
  <r>
    <x v="0"/>
    <s v="Cycling"/>
    <x v="3"/>
    <s v="Specialized"/>
    <s v="Dial"/>
    <x v="44"/>
    <s v="S2 R Eyestay S2-SV Housing Dial D + 220mm CS2 LaceLooped + Pawl Caps"/>
    <x v="2"/>
    <n v="8140"/>
    <n v="23895"/>
    <n v="2.9355036855036856"/>
    <x v="1899"/>
  </r>
  <r>
    <x v="0"/>
    <s v="Cycling"/>
    <x v="3"/>
    <s v="Specialized"/>
    <s v="Dial"/>
    <x v="44"/>
    <s v="S2 R Eyestay S2-SV Housing Dial D + 220mm CS2 LaceLooped + Pawl Caps"/>
    <x v="2"/>
    <n v="3320"/>
    <n v="9735"/>
    <n v="2.9322289156626504"/>
    <x v="1900"/>
  </r>
  <r>
    <x v="0"/>
    <s v="Cycling"/>
    <x v="3"/>
    <s v="Specialized"/>
    <s v="Dial"/>
    <x v="44"/>
    <s v="S2 R Eyestay S2-SV Housing Dial D + 220mm CS2 LaceLooped + Pawl Caps"/>
    <x v="2"/>
    <n v="2010"/>
    <n v="5900"/>
    <n v="2.9353233830845773"/>
    <x v="1901"/>
  </r>
  <r>
    <x v="0"/>
    <s v="Cycling"/>
    <x v="3"/>
    <s v="Specialized"/>
    <s v="Dial"/>
    <x v="44"/>
    <s v="S2 R Eyestay S2-SV Housing Dial D + 275mm CS2 LaceLooped + Pawl Caps"/>
    <x v="4"/>
    <n v="500"/>
    <n v="1500"/>
    <n v="3"/>
    <x v="1902"/>
  </r>
  <r>
    <x v="0"/>
    <s v="Cycling"/>
    <x v="3"/>
    <s v="Specialized"/>
    <s v="Dial"/>
    <x v="44"/>
    <s v="S2 R Eyestay S2-SV Housing Dial D + 275mm CS2 LaceLooped + Pawl Caps"/>
    <x v="4"/>
    <n v="11360"/>
    <n v="33900"/>
    <n v="2.984154929577465"/>
    <x v="1903"/>
  </r>
  <r>
    <x v="0"/>
    <s v="Cycling"/>
    <x v="3"/>
    <s v="Specialized"/>
    <s v="Dial"/>
    <x v="44"/>
    <s v="S2 R Eyestay S2-SV Housing Dial D + 275mm CS2 LaceLooped + Pawl Caps"/>
    <x v="4"/>
    <n v="1210"/>
    <n v="3600"/>
    <n v="2.9752066115702478"/>
    <x v="1904"/>
  </r>
  <r>
    <x v="0"/>
    <s v="Cycling"/>
    <x v="3"/>
    <s v="Specialized"/>
    <s v="Dial"/>
    <x v="44"/>
    <s v="S2 R Eyestay S2-SV Housing Dial D + 275mm CS2 LaceLooped + Pawl Caps"/>
    <x v="4"/>
    <n v="8095"/>
    <n v="24150"/>
    <n v="2.9833230389129093"/>
    <x v="1905"/>
  </r>
  <r>
    <x v="0"/>
    <s v="Cycling"/>
    <x v="3"/>
    <s v="Specialized"/>
    <s v="Dial"/>
    <x v="44"/>
    <s v="S2 R Eyestay S2-SV Housing Dial D + 275mm CS2 LaceLooped + Pawl Caps"/>
    <x v="4"/>
    <n v="6990"/>
    <n v="20850"/>
    <n v="2.9828326180257512"/>
    <x v="1906"/>
  </r>
  <r>
    <x v="0"/>
    <s v="Cycling"/>
    <x v="3"/>
    <s v="Specialized"/>
    <s v="Dial"/>
    <x v="44"/>
    <s v="S2 R Eyestay S2-SV Housing Dial D + 275mm CS2 LaceLooped + Pawl Caps"/>
    <x v="4"/>
    <n v="5025"/>
    <n v="15000"/>
    <n v="2.9850746268656718"/>
    <x v="1907"/>
  </r>
  <r>
    <x v="0"/>
    <s v="Cycling"/>
    <x v="3"/>
    <s v="Specialized"/>
    <s v="Dial"/>
    <x v="44"/>
    <s v="S2 R Eyestay S2-SV Housing Dial D + 275mm CS2 LaceLooped + Pawl Caps"/>
    <x v="2"/>
    <n v="4725"/>
    <n v="14100"/>
    <n v="2.9841269841269842"/>
    <x v="1908"/>
  </r>
  <r>
    <x v="0"/>
    <s v="Cycling"/>
    <x v="3"/>
    <s v="Specialized"/>
    <s v="Dial"/>
    <x v="44"/>
    <s v="S2 R Eyestay S2-SV Housing Dial D + 275mm CS2 LaceLooped + Pawl Caps"/>
    <x v="2"/>
    <n v="13065"/>
    <n v="39000"/>
    <n v="2.9850746268656718"/>
    <x v="1907"/>
  </r>
  <r>
    <x v="0"/>
    <s v="Cycling"/>
    <x v="3"/>
    <s v="Specialized"/>
    <s v="Dial"/>
    <x v="44"/>
    <s v="S2 R Eyestay S2-SV Housing Dial D + 275mm CS2 LaceLooped + Pawl Caps"/>
    <x v="2"/>
    <n v="8040"/>
    <n v="24000"/>
    <n v="2.9850746268656718"/>
    <x v="1907"/>
  </r>
  <r>
    <x v="0"/>
    <s v="Cycling"/>
    <x v="3"/>
    <s v="Specialized"/>
    <s v="Dial"/>
    <x v="44"/>
    <s v="S2 R Eyestay S2-SV Housing Dial D + 275mm CS2 LaceLooped + Pawl Caps"/>
    <x v="2"/>
    <n v="4020"/>
    <n v="12000"/>
    <n v="2.9850746268656718"/>
    <x v="1907"/>
  </r>
  <r>
    <x v="0"/>
    <s v="Cycling"/>
    <x v="3"/>
    <s v="Specialized"/>
    <s v="Dial"/>
    <x v="44"/>
    <s v="S2 R Eyestay S2-SV Housing Dial D + 275mm CS2 LaceLooped + Pawl Caps"/>
    <x v="2"/>
    <n v="300"/>
    <n v="900"/>
    <n v="3"/>
    <x v="1902"/>
  </r>
  <r>
    <x v="0"/>
    <s v="Cycling"/>
    <x v="3"/>
    <s v="Specialized"/>
    <s v="Dial"/>
    <x v="44"/>
    <s v="S2 R Eyestay S2-SV Housing Dial D + 275mm CS2 LaceLooped + Pawl Caps"/>
    <x v="2"/>
    <n v="10050"/>
    <n v="30000"/>
    <n v="2.9850746268656718"/>
    <x v="1907"/>
  </r>
  <r>
    <x v="0"/>
    <s v="Cycling"/>
    <x v="3"/>
    <s v="Specialized"/>
    <s v="Dial"/>
    <x v="44"/>
    <s v="S2 R Eyestay S2-SV Housing Dial D + 275mm CS2 LaceLooped + Pawl Caps"/>
    <x v="2"/>
    <n v="2615"/>
    <n v="7800"/>
    <n v="2.9827915869980881"/>
    <x v="1909"/>
  </r>
  <r>
    <x v="0"/>
    <s v="Cycling"/>
    <x v="3"/>
    <s v="Specialized"/>
    <s v="Dial"/>
    <x v="44"/>
    <s v="S2 R Eyestay S2-SV Housing Dial D + 275mm CS2 LaceLooped + Pawl Caps"/>
    <x v="2"/>
    <n v="8445"/>
    <n v="25200"/>
    <n v="2.9840142095914741"/>
    <x v="1910"/>
  </r>
  <r>
    <x v="0"/>
    <s v="Cycling"/>
    <x v="3"/>
    <s v="Specialized"/>
    <s v="Dial"/>
    <x v="44"/>
    <s v="S2 R Eyestay S2-SV Housing Dial D + 275mm CS2 LaceLooped + Pawl Caps"/>
    <x v="3"/>
    <n v="3015"/>
    <n v="9000"/>
    <n v="2.9850746268656718"/>
    <x v="1907"/>
  </r>
  <r>
    <x v="0"/>
    <s v="Cycling"/>
    <x v="3"/>
    <s v="Specialized"/>
    <s v="Dial"/>
    <x v="44"/>
    <s v="S2 R Eyestay S2-SV Housing Dial D + 275mm CS2 LaceLooped + Pawl Caps"/>
    <x v="3"/>
    <n v="4020"/>
    <n v="12000"/>
    <n v="2.9850746268656718"/>
    <x v="1907"/>
  </r>
  <r>
    <x v="0"/>
    <s v="Cycling"/>
    <x v="3"/>
    <s v="Specialized"/>
    <s v="Dial"/>
    <x v="44"/>
    <s v="S2 R Eyestay S2-SV Housing Dial D + 275mm CS2 LaceLooped + Pawl Caps"/>
    <x v="3"/>
    <n v="3320"/>
    <n v="10329"/>
    <n v="3.1111445783132532"/>
    <x v="1911"/>
  </r>
  <r>
    <x v="0"/>
    <s v="Cycling"/>
    <x v="3"/>
    <s v="Specialized"/>
    <s v="Dial"/>
    <x v="44"/>
    <s v="S2 R Eyestay S2-SV Housing Dial D + 275mm CS2 LaceLooped + Pawl Caps"/>
    <x v="3"/>
    <n v="3320"/>
    <n v="10329"/>
    <n v="3.1111445783132532"/>
    <x v="1911"/>
  </r>
  <r>
    <x v="0"/>
    <s v="Cycling"/>
    <x v="3"/>
    <s v="Specialized"/>
    <s v="Dial"/>
    <x v="44"/>
    <s v="S2 R Eyestay S2-SV Housing Dial D + 275mm CS2 LaceLooped + Pawl Caps"/>
    <x v="3"/>
    <n v="6735"/>
    <n v="20971"/>
    <n v="3.1137342242019304"/>
    <x v="1912"/>
  </r>
  <r>
    <x v="0"/>
    <s v="Cycling"/>
    <x v="3"/>
    <s v="Specialized"/>
    <s v="Dial"/>
    <x v="44"/>
    <s v="S2 R Eyestay S2-SV Housing Dial D + 275mm CS2 LaceLooped + Pawl Caps"/>
    <x v="3"/>
    <n v="9645"/>
    <n v="30048"/>
    <n v="3.1153965785381028"/>
    <x v="1913"/>
  </r>
  <r>
    <x v="0"/>
    <s v="Cycling"/>
    <x v="3"/>
    <s v="Specialized"/>
    <s v="Dial"/>
    <x v="44"/>
    <s v="S2 R Eyestay S2-SV Housing Dial D + 275mm CS2 LaceLooped + Pawl Caps"/>
    <x v="3"/>
    <n v="10050"/>
    <n v="31300"/>
    <n v="3.1144278606965172"/>
    <x v="1914"/>
  </r>
  <r>
    <x v="0"/>
    <s v="Cycling"/>
    <x v="3"/>
    <s v="Specialized"/>
    <s v="Dial"/>
    <x v="44"/>
    <s v="S2 R Eyestay S2-SV Housing Dial D + 275mm CS2 LaceLooped + Pawl Caps"/>
    <x v="3"/>
    <n v="3520"/>
    <n v="10955"/>
    <n v="3.1122159090909092"/>
    <x v="1915"/>
  </r>
  <r>
    <x v="0"/>
    <s v="Cycling"/>
    <x v="3"/>
    <s v="Specialized"/>
    <s v="Dial"/>
    <x v="44"/>
    <s v="S2 R Eyestay S2-SV Housing Dial D + 275mm CS2 LaceLooped + Pawl Caps"/>
    <x v="3"/>
    <n v="12865"/>
    <n v="40064"/>
    <n v="3.1141857753595024"/>
    <x v="1916"/>
  </r>
  <r>
    <x v="0"/>
    <s v="Cycling"/>
    <x v="3"/>
    <s v="Specialized"/>
    <s v="Dial"/>
    <x v="44"/>
    <s v="S2 R Eyestay S2-SV Housing Dial D + 275mm CS2 LaceLooped + Pawl Caps"/>
    <x v="0"/>
    <n v="5930"/>
    <n v="18467"/>
    <n v="3.1141652613827993"/>
    <x v="1924"/>
  </r>
  <r>
    <x v="0"/>
    <s v="Cycling"/>
    <x v="3"/>
    <s v="Specialized"/>
    <s v="Dial"/>
    <x v="44"/>
    <s v="S2 R Eyestay S2-SV Housing Dial D + 275mm CS2 LaceLooped + Pawl Caps"/>
    <x v="0"/>
    <n v="11960"/>
    <n v="37247"/>
    <n v="3.1142976588628764"/>
    <x v="1918"/>
  </r>
  <r>
    <x v="0"/>
    <s v="Cycling"/>
    <x v="3"/>
    <s v="Specialized"/>
    <s v="Dial"/>
    <x v="44"/>
    <s v="S2 R Eyestay S2-SV Housing Dial D + 275mm CS2 LaceLooped + Pawl Caps"/>
    <x v="0"/>
    <n v="5025"/>
    <n v="15650"/>
    <n v="3.1144278606965172"/>
    <x v="1914"/>
  </r>
  <r>
    <x v="0"/>
    <s v="Cycling"/>
    <x v="3"/>
    <s v="Specialized"/>
    <s v="Dial"/>
    <x v="44"/>
    <s v="S2 R Eyestay S2-SV Housing Dial D + 275mm CS2 LaceLooped + Pawl Caps"/>
    <x v="0"/>
    <n v="14070"/>
    <n v="43820"/>
    <n v="3.1144278606965172"/>
    <x v="1914"/>
  </r>
  <r>
    <x v="0"/>
    <s v="Cycling"/>
    <x v="3"/>
    <s v="Specialized"/>
    <s v="Dial"/>
    <x v="44"/>
    <s v="S2 R Eyestay S2-SV Housing Dial D + 275mm CS2 LaceLooped + Pawl Caps"/>
    <x v="0"/>
    <n v="7445"/>
    <n v="23162"/>
    <n v="3.1110812625923439"/>
    <x v="1919"/>
  </r>
  <r>
    <x v="0"/>
    <s v="Cycling"/>
    <x v="3"/>
    <s v="Specialized"/>
    <s v="Dial"/>
    <x v="44"/>
    <s v="S2 R Eyestay S2-SV Housing Dial D + 275mm CS2 LaceLooped + Pawl Caps"/>
    <x v="0"/>
    <n v="14830"/>
    <n v="46167.5"/>
    <n v="3.1131153068105193"/>
    <x v="1920"/>
  </r>
  <r>
    <x v="0"/>
    <s v="Cycling"/>
    <x v="3"/>
    <s v="Specialized"/>
    <s v="Dial"/>
    <x v="44"/>
    <s v="S2 R Eyestay S2-SV Housing Dial D + 275mm CS2 LaceLooped + Pawl Caps"/>
    <x v="0"/>
    <n v="13520"/>
    <n v="42098.5"/>
    <n v="3.1137943786982247"/>
    <x v="1921"/>
  </r>
  <r>
    <x v="0"/>
    <s v="Cycling"/>
    <x v="3"/>
    <s v="Specialized"/>
    <s v="Dial"/>
    <x v="44"/>
    <s v="S2 R Eyestay S2-SV Housing Dial D + 275mm CS2 LaceLooped + Pawl Caps"/>
    <x v="1"/>
    <n v="4475"/>
    <n v="13928.5"/>
    <n v="3.1125139664804471"/>
    <x v="1922"/>
  </r>
  <r>
    <x v="0"/>
    <s v="Cycling"/>
    <x v="3"/>
    <s v="Specialized"/>
    <s v="Dial"/>
    <x v="44"/>
    <s v="S2 R Eyestay S2-SV Housing Dial D + 275mm CS2 LaceLooped + Pawl Caps"/>
    <x v="1"/>
    <n v="10555"/>
    <n v="32865"/>
    <n v="3.1136901942207484"/>
    <x v="1923"/>
  </r>
  <r>
    <x v="0"/>
    <s v="Cycling"/>
    <x v="3"/>
    <s v="Specialized"/>
    <s v="Dial"/>
    <x v="44"/>
    <s v="S2-SV Left424 C/877 C"/>
    <x v="5"/>
    <n v="4825"/>
    <n v="9744"/>
    <n v="2.0194818652849742"/>
    <x v="1925"/>
  </r>
  <r>
    <x v="0"/>
    <s v="Cycling"/>
    <x v="3"/>
    <s v="Specialized"/>
    <s v="Dial"/>
    <x v="44"/>
    <s v="S2-SV Left424 C/877 C"/>
    <x v="5"/>
    <n v="6430"/>
    <n v="12992"/>
    <n v="2.0205287713841367"/>
    <x v="1926"/>
  </r>
  <r>
    <x v="0"/>
    <s v="Cycling"/>
    <x v="3"/>
    <s v="Specialized"/>
    <s v="Dial"/>
    <x v="44"/>
    <s v="S2-SV Left424 C/877 C"/>
    <x v="5"/>
    <n v="3120"/>
    <n v="6293"/>
    <n v="2.0169871794871796"/>
    <x v="1927"/>
  </r>
  <r>
    <x v="0"/>
    <s v="Cycling"/>
    <x v="3"/>
    <s v="Specialized"/>
    <s v="Dial"/>
    <x v="44"/>
    <s v="S2-SV Left424 C/877 C"/>
    <x v="5"/>
    <n v="5025"/>
    <n v="10150"/>
    <n v="2.0199004975124377"/>
    <x v="1928"/>
  </r>
  <r>
    <x v="0"/>
    <s v="Cycling"/>
    <x v="3"/>
    <s v="Specialized"/>
    <s v="Dial"/>
    <x v="44"/>
    <s v="S2-SV Left424 C/877 C"/>
    <x v="5"/>
    <n v="1610"/>
    <n v="3248"/>
    <n v="2.017391304347826"/>
    <x v="1929"/>
  </r>
  <r>
    <x v="0"/>
    <s v="Cycling"/>
    <x v="3"/>
    <s v="Specialized"/>
    <s v="Dial"/>
    <x v="44"/>
    <s v="S2-SV Left424 C/877 C"/>
    <x v="5"/>
    <n v="1205"/>
    <n v="2436"/>
    <n v="2.0215767634854771"/>
    <x v="1930"/>
  </r>
  <r>
    <x v="0"/>
    <s v="Cycling"/>
    <x v="3"/>
    <s v="Specialized"/>
    <s v="Dial"/>
    <x v="44"/>
    <s v="S2-SV Left424 C/877 C"/>
    <x v="4"/>
    <n v="2310"/>
    <n v="4669"/>
    <n v="2.021212121212121"/>
    <x v="1931"/>
  </r>
  <r>
    <x v="0"/>
    <s v="Cycling"/>
    <x v="3"/>
    <s v="Specialized"/>
    <s v="Dial"/>
    <x v="44"/>
    <s v="S2-SV Left424 C/877 C"/>
    <x v="4"/>
    <n v="6035"/>
    <n v="12180"/>
    <n v="2.0182270091135046"/>
    <x v="1932"/>
  </r>
  <r>
    <x v="0"/>
    <s v="Cycling"/>
    <x v="3"/>
    <s v="Specialized"/>
    <s v="Dial"/>
    <x v="44"/>
    <s v="S2-SV Left424 C/877 C"/>
    <x v="4"/>
    <n v="750"/>
    <n v="1522.5"/>
    <n v="2.0299999999999998"/>
    <x v="1933"/>
  </r>
  <r>
    <x v="0"/>
    <s v="Cycling"/>
    <x v="3"/>
    <s v="Specialized"/>
    <s v="Dial"/>
    <x v="44"/>
    <s v="S2-SV Left8403 C/877 C"/>
    <x v="5"/>
    <n v="9045"/>
    <n v="18270"/>
    <n v="2.0199004975124377"/>
    <x v="1928"/>
  </r>
  <r>
    <x v="0"/>
    <s v="Cycling"/>
    <x v="3"/>
    <s v="Specialized"/>
    <s v="Dial"/>
    <x v="44"/>
    <s v="S2-SV Left8403 C/877 C"/>
    <x v="5"/>
    <n v="2305"/>
    <n v="4669"/>
    <n v="2.0255965292841647"/>
    <x v="1934"/>
  </r>
  <r>
    <x v="0"/>
    <s v="Cycling"/>
    <x v="3"/>
    <s v="Specialized"/>
    <s v="Dial"/>
    <x v="44"/>
    <s v="S2-SV Left8403 C/877 C"/>
    <x v="5"/>
    <n v="4320"/>
    <n v="8729"/>
    <n v="2.0206018518518518"/>
    <x v="1935"/>
  </r>
  <r>
    <x v="0"/>
    <s v="Cycling"/>
    <x v="3"/>
    <s v="Specialized"/>
    <s v="Dial"/>
    <x v="44"/>
    <s v="S2-SV Left8403 C/877 C"/>
    <x v="5"/>
    <n v="500"/>
    <n v="1015"/>
    <n v="2.0299999999999998"/>
    <x v="1933"/>
  </r>
  <r>
    <x v="0"/>
    <s v="Cycling"/>
    <x v="3"/>
    <s v="Specialized"/>
    <s v="Dial"/>
    <x v="44"/>
    <s v="S2-SV Left8403 C/877 C"/>
    <x v="5"/>
    <n v="600"/>
    <n v="1218"/>
    <n v="2.0299999999999998"/>
    <x v="1933"/>
  </r>
  <r>
    <x v="0"/>
    <s v="Cycling"/>
    <x v="3"/>
    <s v="Specialized"/>
    <s v="Dial"/>
    <x v="44"/>
    <s v="S2-SV Left8403 C/877 C"/>
    <x v="4"/>
    <n v="650"/>
    <n v="1319.5"/>
    <n v="2.0299999999999998"/>
    <x v="1933"/>
  </r>
  <r>
    <x v="0"/>
    <s v="Cycling"/>
    <x v="3"/>
    <s v="Specialized"/>
    <s v="Dial"/>
    <x v="44"/>
    <s v="S2-SV Left8403 C/877 C"/>
    <x v="4"/>
    <n v="1250"/>
    <n v="2537.5"/>
    <n v="2.0299999999999998"/>
    <x v="1933"/>
  </r>
  <r>
    <x v="0"/>
    <s v="Cycling"/>
    <x v="3"/>
    <s v="Specialized"/>
    <s v="Dial"/>
    <x v="44"/>
    <s v="S2-SV Left8403 C/877 C"/>
    <x v="4"/>
    <n v="1005"/>
    <n v="2030"/>
    <n v="2.0199004975124377"/>
    <x v="1928"/>
  </r>
  <r>
    <x v="0"/>
    <s v="Cycling"/>
    <x v="3"/>
    <s v="Specialized"/>
    <s v="Dial"/>
    <x v="44"/>
    <s v="S2-SV Left8403 C/877 C"/>
    <x v="4"/>
    <n v="2715"/>
    <n v="5481"/>
    <n v="2.0187845303867404"/>
    <x v="1936"/>
  </r>
  <r>
    <x v="0"/>
    <s v="Cycling"/>
    <x v="3"/>
    <s v="Specialized"/>
    <s v="Dial"/>
    <x v="44"/>
    <s v="S2-SV LeftBlack C/8423 C"/>
    <x v="5"/>
    <n v="15930"/>
    <n v="32651"/>
    <n v="2.049654739485248"/>
    <x v="1937"/>
  </r>
  <r>
    <x v="0"/>
    <s v="Cycling"/>
    <x v="3"/>
    <s v="Specialized"/>
    <s v="Dial"/>
    <x v="44"/>
    <s v="S2-SV LeftBlack C/8423 C"/>
    <x v="5"/>
    <n v="7185"/>
    <n v="14514.5"/>
    <n v="2.0201113430758526"/>
    <x v="1938"/>
  </r>
  <r>
    <x v="0"/>
    <s v="Cycling"/>
    <x v="3"/>
    <s v="Specialized"/>
    <s v="Dial"/>
    <x v="44"/>
    <s v="S2-SV LeftBlack C/8423 C"/>
    <x v="5"/>
    <n v="6480"/>
    <n v="13093.5"/>
    <n v="2.0206018518518518"/>
    <x v="1935"/>
  </r>
  <r>
    <x v="0"/>
    <s v="Cycling"/>
    <x v="3"/>
    <s v="Specialized"/>
    <s v="Dial"/>
    <x v="44"/>
    <s v="S2-SV LeftBlack C/8423 C"/>
    <x v="5"/>
    <n v="2260"/>
    <n v="4567.5"/>
    <n v="2.0210176991150441"/>
    <x v="1939"/>
  </r>
  <r>
    <x v="0"/>
    <s v="Cycling"/>
    <x v="3"/>
    <s v="Specialized"/>
    <s v="Dial"/>
    <x v="44"/>
    <s v="S2-SV LeftBlack C/8423 C"/>
    <x v="5"/>
    <n v="6735"/>
    <n v="13601"/>
    <n v="2.0194506310319227"/>
    <x v="1940"/>
  </r>
  <r>
    <x v="0"/>
    <s v="Cycling"/>
    <x v="3"/>
    <s v="Specialized"/>
    <s v="Dial"/>
    <x v="44"/>
    <s v="S2-SV LeftBlack C/8423 C"/>
    <x v="5"/>
    <n v="4470"/>
    <n v="9033.5"/>
    <n v="2.0209172259507828"/>
    <x v="1941"/>
  </r>
  <r>
    <x v="0"/>
    <s v="Cycling"/>
    <x v="3"/>
    <s v="Specialized"/>
    <s v="Dial"/>
    <x v="44"/>
    <s v="S2-SV LeftBlack C/8423 C"/>
    <x v="5"/>
    <n v="4625"/>
    <n v="9338"/>
    <n v="2.0190270270270272"/>
    <x v="1942"/>
  </r>
  <r>
    <x v="0"/>
    <s v="Cycling"/>
    <x v="3"/>
    <s v="Specialized"/>
    <s v="Dial"/>
    <x v="44"/>
    <s v="S2-SV LeftBlack C/8423 C"/>
    <x v="5"/>
    <n v="10255"/>
    <n v="20706"/>
    <n v="2.0191126279863481"/>
    <x v="1943"/>
  </r>
  <r>
    <x v="0"/>
    <s v="Cycling"/>
    <x v="3"/>
    <s v="Specialized"/>
    <s v="Dial"/>
    <x v="44"/>
    <s v="S2-SV LeftBlack C/8423 C"/>
    <x v="4"/>
    <n v="3115"/>
    <n v="6293"/>
    <n v="2.0202247191011238"/>
    <x v="1944"/>
  </r>
  <r>
    <x v="0"/>
    <s v="Cycling"/>
    <x v="3"/>
    <s v="Specialized"/>
    <s v="Dial"/>
    <x v="44"/>
    <s v="S2-SV LeftBlack C/8423 C"/>
    <x v="4"/>
    <n v="5025"/>
    <n v="10150"/>
    <n v="2.0199004975124377"/>
    <x v="1928"/>
  </r>
  <r>
    <x v="0"/>
    <s v="Cycling"/>
    <x v="3"/>
    <s v="Specialized"/>
    <s v="Dial"/>
    <x v="44"/>
    <s v="S2-SV LeftBlack C/8423 C"/>
    <x v="4"/>
    <n v="3465"/>
    <n v="7003.5"/>
    <n v="2.021212121212121"/>
    <x v="1931"/>
  </r>
  <r>
    <x v="0"/>
    <s v="Cycling"/>
    <x v="3"/>
    <s v="Specialized"/>
    <s v="Dial"/>
    <x v="44"/>
    <s v="S2-SV LeftBlack C/8423 C"/>
    <x v="4"/>
    <n v="7590"/>
    <n v="15326.5"/>
    <n v="2.0193017127799737"/>
    <x v="1945"/>
  </r>
  <r>
    <x v="0"/>
    <s v="Cycling"/>
    <x v="3"/>
    <s v="Specialized"/>
    <s v="Dial"/>
    <x v="44"/>
    <s v="S2-SV LeftBlack C/8423 C"/>
    <x v="4"/>
    <n v="3320"/>
    <n v="6699"/>
    <n v="2.0177710843373493"/>
    <x v="1946"/>
  </r>
  <r>
    <x v="0"/>
    <s v="Cycling"/>
    <x v="3"/>
    <s v="Specialized"/>
    <s v="Dial"/>
    <x v="44"/>
    <s v="S2-SV LeftBlack C/8423 C"/>
    <x v="4"/>
    <n v="4825"/>
    <n v="9744"/>
    <n v="2.0194818652849742"/>
    <x v="1925"/>
  </r>
  <r>
    <x v="0"/>
    <s v="Cycling"/>
    <x v="3"/>
    <s v="Specialized"/>
    <s v="Dial"/>
    <x v="44"/>
    <s v="S2-SV LeftBlack C/Cool Gray 5 C"/>
    <x v="5"/>
    <n v="2010"/>
    <n v="4060"/>
    <n v="2.0199004975124377"/>
    <x v="1928"/>
  </r>
  <r>
    <x v="0"/>
    <s v="Cycling"/>
    <x v="3"/>
    <s v="Specialized"/>
    <s v="Dial"/>
    <x v="44"/>
    <s v="S2-SV LeftBlack C/Cool Gray 5 C"/>
    <x v="5"/>
    <n v="1705"/>
    <n v="3451"/>
    <n v="2.0240469208211143"/>
    <x v="1947"/>
  </r>
  <r>
    <x v="0"/>
    <s v="Cycling"/>
    <x v="3"/>
    <s v="Specialized"/>
    <s v="Dial"/>
    <x v="44"/>
    <s v="S2-SV LeftBlack C/Cool Gray 5 C"/>
    <x v="5"/>
    <n v="0"/>
    <n v="0"/>
    <e v="#DIV/0!"/>
    <x v="255"/>
  </r>
  <r>
    <x v="0"/>
    <s v="Cycling"/>
    <x v="3"/>
    <s v="Specialized"/>
    <s v="Dial"/>
    <x v="44"/>
    <s v="S2-SV LeftBlack C/Cool Gray 5 C"/>
    <x v="5"/>
    <n v="1260"/>
    <n v="2537.5"/>
    <n v="2.0138888888888888"/>
    <x v="1948"/>
  </r>
  <r>
    <x v="0"/>
    <s v="Cycling"/>
    <x v="3"/>
    <s v="Specialized"/>
    <s v="Dial"/>
    <x v="44"/>
    <s v="S2-SV LeftQ610-2-3"/>
    <x v="5"/>
    <n v="2515"/>
    <n v="5075"/>
    <n v="2.017892644135189"/>
    <x v="1949"/>
  </r>
  <r>
    <x v="0"/>
    <s v="Cycling"/>
    <x v="3"/>
    <s v="Specialized"/>
    <s v="Dial"/>
    <x v="44"/>
    <s v="S2-SV LeftQ610-2-3"/>
    <x v="5"/>
    <n v="1705"/>
    <n v="3451"/>
    <n v="2.0240469208211143"/>
    <x v="1947"/>
  </r>
  <r>
    <x v="0"/>
    <s v="Cycling"/>
    <x v="3"/>
    <s v="Specialized"/>
    <s v="Dial"/>
    <x v="44"/>
    <s v="S2-SV LeftQ610-2-3"/>
    <x v="5"/>
    <n v="650"/>
    <n v="1319.5"/>
    <n v="2.0299999999999998"/>
    <x v="1933"/>
  </r>
  <r>
    <x v="0"/>
    <s v="Cycling"/>
    <x v="3"/>
    <s v="Specialized"/>
    <s v="Dial"/>
    <x v="44"/>
    <s v="S2-SV LeftQ610-2-3"/>
    <x v="5"/>
    <n v="650"/>
    <n v="1319.5"/>
    <n v="2.0299999999999998"/>
    <x v="1933"/>
  </r>
  <r>
    <x v="0"/>
    <s v="Cycling"/>
    <x v="3"/>
    <s v="Specialized"/>
    <s v="Dial"/>
    <x v="44"/>
    <s v="S2-SV LeftQ610-2-3"/>
    <x v="5"/>
    <n v="950"/>
    <n v="1928.5"/>
    <n v="2.0299999999999998"/>
    <x v="1933"/>
  </r>
  <r>
    <x v="0"/>
    <s v="Cycling"/>
    <x v="3"/>
    <s v="Specialized"/>
    <s v="Dial"/>
    <x v="44"/>
    <s v="S2-SV LeftQ610-2-3"/>
    <x v="5"/>
    <n v="800"/>
    <n v="1624"/>
    <n v="2.0299999999999998"/>
    <x v="1933"/>
  </r>
  <r>
    <x v="0"/>
    <s v="Cycling"/>
    <x v="3"/>
    <s v="Specialized"/>
    <s v="Dial"/>
    <x v="44"/>
    <s v="S2-SV Right424 C/877 C"/>
    <x v="5"/>
    <n v="4925"/>
    <n v="9947"/>
    <n v="2.0196954314720812"/>
    <x v="1950"/>
  </r>
  <r>
    <x v="0"/>
    <s v="Cycling"/>
    <x v="3"/>
    <s v="Specialized"/>
    <s v="Dial"/>
    <x v="44"/>
    <s v="S2-SV Right424 C/877 C"/>
    <x v="5"/>
    <n v="6430"/>
    <n v="12992"/>
    <n v="2.0205287713841367"/>
    <x v="1926"/>
  </r>
  <r>
    <x v="0"/>
    <s v="Cycling"/>
    <x v="3"/>
    <s v="Specialized"/>
    <s v="Dial"/>
    <x v="44"/>
    <s v="S2-SV Right424 C/877 C"/>
    <x v="5"/>
    <n v="3015"/>
    <n v="6090"/>
    <n v="2.0199004975124377"/>
    <x v="1928"/>
  </r>
  <r>
    <x v="0"/>
    <s v="Cycling"/>
    <x v="3"/>
    <s v="Specialized"/>
    <s v="Dial"/>
    <x v="44"/>
    <s v="S2-SV Right424 C/877 C"/>
    <x v="5"/>
    <n v="5025"/>
    <n v="10150"/>
    <n v="2.0199004975124377"/>
    <x v="1928"/>
  </r>
  <r>
    <x v="0"/>
    <s v="Cycling"/>
    <x v="3"/>
    <s v="Specialized"/>
    <s v="Dial"/>
    <x v="44"/>
    <s v="S2-SV Right424 C/877 C"/>
    <x v="5"/>
    <n v="1610"/>
    <n v="3248"/>
    <n v="2.017391304347826"/>
    <x v="1929"/>
  </r>
  <r>
    <x v="0"/>
    <s v="Cycling"/>
    <x v="3"/>
    <s v="Specialized"/>
    <s v="Dial"/>
    <x v="44"/>
    <s v="S2-SV Right424 C/877 C"/>
    <x v="5"/>
    <n v="1205"/>
    <n v="2436"/>
    <n v="2.0215767634854771"/>
    <x v="1930"/>
  </r>
  <r>
    <x v="0"/>
    <s v="Cycling"/>
    <x v="3"/>
    <s v="Specialized"/>
    <s v="Dial"/>
    <x v="44"/>
    <s v="S2-SV Right424 C/877 C"/>
    <x v="4"/>
    <n v="2310"/>
    <n v="4669"/>
    <n v="2.021212121212121"/>
    <x v="1931"/>
  </r>
  <r>
    <x v="0"/>
    <s v="Cycling"/>
    <x v="3"/>
    <s v="Specialized"/>
    <s v="Dial"/>
    <x v="44"/>
    <s v="S2-SV Right424 C/877 C"/>
    <x v="4"/>
    <n v="6035"/>
    <n v="12180"/>
    <n v="2.0182270091135046"/>
    <x v="1932"/>
  </r>
  <r>
    <x v="0"/>
    <s v="Cycling"/>
    <x v="3"/>
    <s v="Specialized"/>
    <s v="Dial"/>
    <x v="44"/>
    <s v="S2-SV Right424 C/877 C"/>
    <x v="4"/>
    <n v="750"/>
    <n v="1522.5"/>
    <n v="2.0299999999999998"/>
    <x v="1933"/>
  </r>
  <r>
    <x v="0"/>
    <s v="Cycling"/>
    <x v="3"/>
    <s v="Specialized"/>
    <s v="Dial"/>
    <x v="44"/>
    <s v="S2-SV Right8403 C/877 C"/>
    <x v="5"/>
    <n v="9045"/>
    <n v="18270"/>
    <n v="2.0199004975124377"/>
    <x v="1928"/>
  </r>
  <r>
    <x v="0"/>
    <s v="Cycling"/>
    <x v="3"/>
    <s v="Specialized"/>
    <s v="Dial"/>
    <x v="44"/>
    <s v="S2-SV Right8403 C/877 C"/>
    <x v="5"/>
    <n v="2305"/>
    <n v="4669"/>
    <n v="2.0255965292841647"/>
    <x v="1934"/>
  </r>
  <r>
    <x v="0"/>
    <s v="Cycling"/>
    <x v="3"/>
    <s v="Specialized"/>
    <s v="Dial"/>
    <x v="44"/>
    <s v="S2-SV Right8403 C/877 C"/>
    <x v="5"/>
    <n v="4320"/>
    <n v="8729"/>
    <n v="2.0206018518518518"/>
    <x v="1935"/>
  </r>
  <r>
    <x v="0"/>
    <s v="Cycling"/>
    <x v="3"/>
    <s v="Specialized"/>
    <s v="Dial"/>
    <x v="44"/>
    <s v="S2-SV Right8403 C/877 C"/>
    <x v="5"/>
    <n v="500"/>
    <n v="1015"/>
    <n v="2.0299999999999998"/>
    <x v="1933"/>
  </r>
  <r>
    <x v="0"/>
    <s v="Cycling"/>
    <x v="3"/>
    <s v="Specialized"/>
    <s v="Dial"/>
    <x v="44"/>
    <s v="S2-SV Right8403 C/877 C"/>
    <x v="5"/>
    <n v="600"/>
    <n v="1218"/>
    <n v="2.0299999999999998"/>
    <x v="1933"/>
  </r>
  <r>
    <x v="0"/>
    <s v="Cycling"/>
    <x v="3"/>
    <s v="Specialized"/>
    <s v="Dial"/>
    <x v="44"/>
    <s v="S2-SV Right8403 C/877 C"/>
    <x v="4"/>
    <n v="650"/>
    <n v="1319.5"/>
    <n v="2.0299999999999998"/>
    <x v="1933"/>
  </r>
  <r>
    <x v="0"/>
    <s v="Cycling"/>
    <x v="3"/>
    <s v="Specialized"/>
    <s v="Dial"/>
    <x v="44"/>
    <s v="S2-SV Right8403 C/877 C"/>
    <x v="4"/>
    <n v="1250"/>
    <n v="2537.5"/>
    <n v="2.0299999999999998"/>
    <x v="1933"/>
  </r>
  <r>
    <x v="0"/>
    <s v="Cycling"/>
    <x v="3"/>
    <s v="Specialized"/>
    <s v="Dial"/>
    <x v="44"/>
    <s v="S2-SV Right8403 C/877 C"/>
    <x v="4"/>
    <n v="800"/>
    <n v="1624"/>
    <n v="2.0299999999999998"/>
    <x v="1933"/>
  </r>
  <r>
    <x v="0"/>
    <s v="Cycling"/>
    <x v="3"/>
    <s v="Specialized"/>
    <s v="Dial"/>
    <x v="44"/>
    <s v="S2-SV Right8403 C/877 C"/>
    <x v="4"/>
    <n v="2715"/>
    <n v="5481"/>
    <n v="2.0187845303867404"/>
    <x v="1936"/>
  </r>
  <r>
    <x v="0"/>
    <s v="Cycling"/>
    <x v="3"/>
    <s v="Specialized"/>
    <s v="Dial"/>
    <x v="44"/>
    <s v="S2-SV RightBlack C/8423 C"/>
    <x v="5"/>
    <n v="15930"/>
    <n v="32651"/>
    <n v="2.049654739485248"/>
    <x v="1937"/>
  </r>
  <r>
    <x v="0"/>
    <s v="Cycling"/>
    <x v="3"/>
    <s v="Specialized"/>
    <s v="Dial"/>
    <x v="44"/>
    <s v="S2-SV RightBlack C/8423 C"/>
    <x v="5"/>
    <n v="7185"/>
    <n v="14514.5"/>
    <n v="2.0201113430758526"/>
    <x v="1938"/>
  </r>
  <r>
    <x v="0"/>
    <s v="Cycling"/>
    <x v="3"/>
    <s v="Specialized"/>
    <s v="Dial"/>
    <x v="44"/>
    <s v="S2-SV RightBlack C/8423 C"/>
    <x v="5"/>
    <n v="6480"/>
    <n v="13093.5"/>
    <n v="2.0206018518518518"/>
    <x v="1935"/>
  </r>
  <r>
    <x v="0"/>
    <s v="Cycling"/>
    <x v="3"/>
    <s v="Specialized"/>
    <s v="Dial"/>
    <x v="44"/>
    <s v="S2-SV RightBlack C/8423 C"/>
    <x v="5"/>
    <n v="2260"/>
    <n v="4567.5"/>
    <n v="2.0210176991150441"/>
    <x v="1939"/>
  </r>
  <r>
    <x v="0"/>
    <s v="Cycling"/>
    <x v="3"/>
    <s v="Specialized"/>
    <s v="Dial"/>
    <x v="44"/>
    <s v="S2-SV RightBlack C/8423 C"/>
    <x v="5"/>
    <n v="6735"/>
    <n v="13601"/>
    <n v="2.0194506310319227"/>
    <x v="1940"/>
  </r>
  <r>
    <x v="0"/>
    <s v="Cycling"/>
    <x v="3"/>
    <s v="Specialized"/>
    <s v="Dial"/>
    <x v="44"/>
    <s v="S2-SV RightBlack C/8423 C"/>
    <x v="5"/>
    <n v="4470"/>
    <n v="9033.5"/>
    <n v="2.0209172259507828"/>
    <x v="1941"/>
  </r>
  <r>
    <x v="0"/>
    <s v="Cycling"/>
    <x v="3"/>
    <s v="Specialized"/>
    <s v="Dial"/>
    <x v="44"/>
    <s v="S2-SV RightBlack C/8423 C"/>
    <x v="5"/>
    <n v="4625"/>
    <n v="9338"/>
    <n v="2.0190270270270272"/>
    <x v="1942"/>
  </r>
  <r>
    <x v="0"/>
    <s v="Cycling"/>
    <x v="3"/>
    <s v="Specialized"/>
    <s v="Dial"/>
    <x v="44"/>
    <s v="S2-SV RightBlack C/8423 C"/>
    <x v="5"/>
    <n v="10250"/>
    <n v="20706"/>
    <n v="2.0200975609756098"/>
    <x v="1951"/>
  </r>
  <r>
    <x v="0"/>
    <s v="Cycling"/>
    <x v="3"/>
    <s v="Specialized"/>
    <s v="Dial"/>
    <x v="44"/>
    <s v="S2-SV RightBlack C/8423 C"/>
    <x v="4"/>
    <n v="3115"/>
    <n v="6293"/>
    <n v="2.0202247191011238"/>
    <x v="1944"/>
  </r>
  <r>
    <x v="0"/>
    <s v="Cycling"/>
    <x v="3"/>
    <s v="Specialized"/>
    <s v="Dial"/>
    <x v="44"/>
    <s v="S2-SV RightBlack C/8423 C"/>
    <x v="4"/>
    <n v="5025"/>
    <n v="10150"/>
    <n v="2.0199004975124377"/>
    <x v="1928"/>
  </r>
  <r>
    <x v="0"/>
    <s v="Cycling"/>
    <x v="3"/>
    <s v="Specialized"/>
    <s v="Dial"/>
    <x v="44"/>
    <s v="S2-SV RightBlack C/8423 C"/>
    <x v="4"/>
    <n v="3465"/>
    <n v="7003.5"/>
    <n v="2.021212121212121"/>
    <x v="1931"/>
  </r>
  <r>
    <x v="0"/>
    <s v="Cycling"/>
    <x v="3"/>
    <s v="Specialized"/>
    <s v="Dial"/>
    <x v="44"/>
    <s v="S2-SV RightBlack C/8423 C"/>
    <x v="4"/>
    <n v="7590"/>
    <n v="15326.5"/>
    <n v="2.0193017127799737"/>
    <x v="1945"/>
  </r>
  <r>
    <x v="0"/>
    <s v="Cycling"/>
    <x v="3"/>
    <s v="Specialized"/>
    <s v="Dial"/>
    <x v="44"/>
    <s v="S2-SV RightBlack C/8423 C"/>
    <x v="4"/>
    <n v="3320"/>
    <n v="6699"/>
    <n v="2.0177710843373493"/>
    <x v="1946"/>
  </r>
  <r>
    <x v="0"/>
    <s v="Cycling"/>
    <x v="3"/>
    <s v="Specialized"/>
    <s v="Dial"/>
    <x v="44"/>
    <s v="S2-SV RightBlack C/8423 C"/>
    <x v="4"/>
    <n v="4825"/>
    <n v="9744"/>
    <n v="2.0194818652849742"/>
    <x v="1925"/>
  </r>
  <r>
    <x v="0"/>
    <s v="Cycling"/>
    <x v="3"/>
    <s v="Specialized"/>
    <s v="Dial"/>
    <x v="44"/>
    <s v="S2-SV RightBlack C/Cool Gray 5 C"/>
    <x v="5"/>
    <n v="2010"/>
    <n v="4060"/>
    <n v="2.0199004975124377"/>
    <x v="1928"/>
  </r>
  <r>
    <x v="0"/>
    <s v="Cycling"/>
    <x v="3"/>
    <s v="Specialized"/>
    <s v="Dial"/>
    <x v="44"/>
    <s v="S2-SV RightBlack C/Cool Gray 5 C"/>
    <x v="5"/>
    <n v="1705"/>
    <n v="3451"/>
    <n v="2.0240469208211143"/>
    <x v="1947"/>
  </r>
  <r>
    <x v="0"/>
    <s v="Cycling"/>
    <x v="3"/>
    <s v="Specialized"/>
    <s v="Dial"/>
    <x v="44"/>
    <s v="S2-SV RightBlack C/Cool Gray 5 C"/>
    <x v="5"/>
    <n v="0"/>
    <n v="0"/>
    <e v="#DIV/0!"/>
    <x v="255"/>
  </r>
  <r>
    <x v="0"/>
    <s v="Cycling"/>
    <x v="3"/>
    <s v="Specialized"/>
    <s v="Dial"/>
    <x v="44"/>
    <s v="S2-SV RightBlack C/Cool Gray 5 C"/>
    <x v="5"/>
    <n v="1260"/>
    <n v="2537.5"/>
    <n v="2.0138888888888888"/>
    <x v="1948"/>
  </r>
  <r>
    <x v="0"/>
    <s v="Cycling"/>
    <x v="3"/>
    <s v="Specialized"/>
    <s v="Dial"/>
    <x v="44"/>
    <s v="S2-SV RightQ610-2-3"/>
    <x v="5"/>
    <n v="2515"/>
    <n v="5075"/>
    <n v="2.017892644135189"/>
    <x v="1949"/>
  </r>
  <r>
    <x v="0"/>
    <s v="Cycling"/>
    <x v="3"/>
    <s v="Specialized"/>
    <s v="Dial"/>
    <x v="44"/>
    <s v="S2-SV RightQ610-2-3"/>
    <x v="5"/>
    <n v="1705"/>
    <n v="3451"/>
    <n v="2.0240469208211143"/>
    <x v="1947"/>
  </r>
  <r>
    <x v="0"/>
    <s v="Cycling"/>
    <x v="3"/>
    <s v="Specialized"/>
    <s v="Dial"/>
    <x v="44"/>
    <s v="S2-SV RightQ610-2-3"/>
    <x v="5"/>
    <n v="650"/>
    <n v="1319.5"/>
    <n v="2.0299999999999998"/>
    <x v="1933"/>
  </r>
  <r>
    <x v="0"/>
    <s v="Cycling"/>
    <x v="3"/>
    <s v="Specialized"/>
    <s v="Dial"/>
    <x v="44"/>
    <s v="S2-SV RightQ610-2-3"/>
    <x v="5"/>
    <n v="650"/>
    <n v="1319.5"/>
    <n v="2.0299999999999998"/>
    <x v="1933"/>
  </r>
  <r>
    <x v="0"/>
    <s v="Cycling"/>
    <x v="3"/>
    <s v="Specialized"/>
    <s v="Dial"/>
    <x v="44"/>
    <s v="S2-SV RightQ610-2-3"/>
    <x v="5"/>
    <n v="950"/>
    <n v="1928.5"/>
    <n v="2.0299999999999998"/>
    <x v="1933"/>
  </r>
  <r>
    <x v="0"/>
    <s v="Cycling"/>
    <x v="3"/>
    <s v="Specialized"/>
    <s v="Dial"/>
    <x v="44"/>
    <s v="S2-SV RightQ610-2-3"/>
    <x v="5"/>
    <n v="800"/>
    <n v="1624"/>
    <n v="2.0299999999999998"/>
    <x v="1933"/>
  </r>
  <r>
    <x v="0"/>
    <s v="Cycling"/>
    <x v="3"/>
    <s v="Specialized"/>
    <s v="Dial"/>
    <x v="16"/>
    <s v="DNR S3 L Eyestay Dial A 230mm CS2 Looped2011182"/>
    <x v="4"/>
    <n v="6935"/>
    <n v="40385.699999999997"/>
    <n v="5.8234607065609225"/>
    <x v="1952"/>
  </r>
  <r>
    <x v="0"/>
    <s v="Cycling"/>
    <x v="3"/>
    <s v="Specialized"/>
    <s v="Dial"/>
    <x v="16"/>
    <s v="DNR S3 L Eyestay Dial A 230mm CS2 Looped2011182"/>
    <x v="4"/>
    <n v="6285"/>
    <n v="36581.25"/>
    <n v="5.8204057279236281"/>
    <x v="1953"/>
  </r>
  <r>
    <x v="0"/>
    <s v="Cycling"/>
    <x v="3"/>
    <s v="Specialized"/>
    <s v="Dial"/>
    <x v="16"/>
    <s v="DNR S3 R Eyestay Dial A 230mm CS2 Looped2011183"/>
    <x v="4"/>
    <n v="6935"/>
    <n v="40385.699999999997"/>
    <n v="5.8234607065609225"/>
    <x v="1952"/>
  </r>
  <r>
    <x v="0"/>
    <s v="Cycling"/>
    <x v="3"/>
    <s v="Specialized"/>
    <s v="Dial"/>
    <x v="16"/>
    <s v="DNR S3 R Eyestay Dial A 230mm CS2 Looped2011183"/>
    <x v="4"/>
    <n v="6285"/>
    <n v="36581.25"/>
    <n v="5.8204057279236281"/>
    <x v="1953"/>
  </r>
  <r>
    <x v="0"/>
    <s v="Cycling"/>
    <x v="3"/>
    <s v="Specialized"/>
    <s v="Dial"/>
    <x v="16"/>
    <s v="DNR S3 R Eyestay Dial A 230mm CS2 Looped2011187"/>
    <x v="5"/>
    <n v="5680"/>
    <n v="33069.449999999997"/>
    <n v="5.8220862676056333"/>
    <x v="1954"/>
  </r>
  <r>
    <x v="0"/>
    <s v="Cycling"/>
    <x v="3"/>
    <s v="Specialized"/>
    <s v="Dial"/>
    <x v="16"/>
    <s v="DNR S3 R Eyestay Dial A 230mm CS2 Looped2011187"/>
    <x v="5"/>
    <n v="6355"/>
    <n v="37020.230000000003"/>
    <n v="5.825370574350905"/>
    <x v="1955"/>
  </r>
  <r>
    <x v="0"/>
    <s v="Cycling"/>
    <x v="3"/>
    <s v="Specialized"/>
    <s v="Dial"/>
    <x v="16"/>
    <s v="DNR S3 R Eyestay Dial A 230mm CS2 Looped2011187"/>
    <x v="5"/>
    <n v="7615"/>
    <n v="44336.480000000003"/>
    <n v="5.8222560735390685"/>
    <x v="1956"/>
  </r>
  <r>
    <x v="0"/>
    <s v="Cycling"/>
    <x v="3"/>
    <s v="Specialized"/>
    <s v="Dial"/>
    <x v="16"/>
    <s v="DNR S3 R Eyestay Dial A 230mm CS2 Looped2011187"/>
    <x v="4"/>
    <n v="0"/>
    <n v="0"/>
    <e v="#DIV/0!"/>
    <x v="255"/>
  </r>
  <r>
    <x v="0"/>
    <s v="Cycling"/>
    <x v="3"/>
    <s v="Specialized"/>
    <s v="Dial"/>
    <x v="16"/>
    <s v="DNR S3 R Eyestay Dial A 230mm CS2 Looped2011187"/>
    <x v="4"/>
    <n v="5025"/>
    <n v="29265.01"/>
    <n v="5.8238825870646762"/>
    <x v="1957"/>
  </r>
  <r>
    <x v="0"/>
    <s v="Cycling"/>
    <x v="3"/>
    <s v="Specialized"/>
    <s v="Dial"/>
    <x v="16"/>
    <s v="DNR S3 R Eyestay Dial A 230mm CS2 Looped2011187"/>
    <x v="4"/>
    <n v="3230"/>
    <n v="18905.189999999999"/>
    <n v="5.8529999999999998"/>
    <x v="1958"/>
  </r>
  <r>
    <x v="0"/>
    <s v="Cycling"/>
    <x v="3"/>
    <s v="Specialized"/>
    <s v="Dial"/>
    <x v="16"/>
    <s v="DNR S3 R Eyestay Dial A 230mm CS2 Looped2011187"/>
    <x v="4"/>
    <n v="19700"/>
    <n v="114718.8"/>
    <n v="5.8232893401015229"/>
    <x v="1959"/>
  </r>
  <r>
    <x v="0"/>
    <s v="Cycling"/>
    <x v="3"/>
    <s v="Specialized"/>
    <s v="Dial"/>
    <x v="16"/>
    <s v="DNR S3 R Eyestay Dial A 230mm CS2 Looped2011187"/>
    <x v="4"/>
    <n v="525"/>
    <n v="3072.83"/>
    <n v="5.8530095238095239"/>
    <x v="1960"/>
  </r>
  <r>
    <x v="0"/>
    <s v="Cycling"/>
    <x v="3"/>
    <s v="Specialized"/>
    <s v="Dial"/>
    <x v="16"/>
    <s v="DNR S3 R Eyestay Dial A 230mm CS2 Looped2011187"/>
    <x v="4"/>
    <n v="3420"/>
    <n v="19900.2"/>
    <n v="5.8187719298245613"/>
    <x v="1961"/>
  </r>
  <r>
    <x v="0"/>
    <s v="Cycling"/>
    <x v="3"/>
    <s v="Specialized"/>
    <s v="Dial"/>
    <x v="16"/>
    <s v="DNR S3 R Eyestay Dial A 230mm CS2 Looped2011187"/>
    <x v="4"/>
    <n v="9800"/>
    <n v="57066.75"/>
    <n v="5.8231377551020405"/>
    <x v="1962"/>
  </r>
  <r>
    <x v="0"/>
    <s v="Cycling"/>
    <x v="3"/>
    <s v="Specialized"/>
    <s v="Dial"/>
    <x v="16"/>
    <s v="DNR S3 R Eyestay Dial A 230mm CS2 Looped2011187"/>
    <x v="2"/>
    <n v="6030"/>
    <n v="35118"/>
    <n v="5.8238805970149254"/>
    <x v="1963"/>
  </r>
  <r>
    <x v="0"/>
    <s v="Cycling"/>
    <x v="3"/>
    <s v="Specialized"/>
    <s v="Dial"/>
    <x v="16"/>
    <s v="S3 L Eyestay DIal A"/>
    <x v="4"/>
    <n v="400"/>
    <n v="2341.1999999999998"/>
    <n v="5.8529999999999998"/>
    <x v="1958"/>
  </r>
  <r>
    <x v="0"/>
    <s v="Cycling"/>
    <x v="3"/>
    <s v="Specialized"/>
    <s v="Dial"/>
    <x v="16"/>
    <s v="S3 L Eyestay DIal A"/>
    <x v="5"/>
    <n v="1205"/>
    <n v="7023.6"/>
    <n v="5.8287136929460583"/>
    <x v="1964"/>
  </r>
  <r>
    <x v="0"/>
    <s v="Cycling"/>
    <x v="3"/>
    <s v="Specialized"/>
    <s v="Dial"/>
    <x v="16"/>
    <s v="S3 L Eyestay DIal A"/>
    <x v="5"/>
    <n v="5680"/>
    <n v="33069.449999999997"/>
    <n v="5.8220862676056333"/>
    <x v="1954"/>
  </r>
  <r>
    <x v="0"/>
    <s v="Cycling"/>
    <x v="3"/>
    <s v="Specialized"/>
    <s v="Dial"/>
    <x v="16"/>
    <s v="S3 L Eyestay DIal A"/>
    <x v="5"/>
    <n v="6355"/>
    <n v="37020.230000000003"/>
    <n v="5.825370574350905"/>
    <x v="1955"/>
  </r>
  <r>
    <x v="0"/>
    <s v="Cycling"/>
    <x v="3"/>
    <s v="Specialized"/>
    <s v="Dial"/>
    <x v="16"/>
    <s v="S3 L Eyestay DIal A"/>
    <x v="5"/>
    <n v="7615"/>
    <n v="44336.480000000003"/>
    <n v="5.8222560735390685"/>
    <x v="1956"/>
  </r>
  <r>
    <x v="0"/>
    <s v="Cycling"/>
    <x v="3"/>
    <s v="Specialized"/>
    <s v="Dial"/>
    <x v="16"/>
    <s v="S3 L Eyestay DIal A"/>
    <x v="4"/>
    <n v="0"/>
    <n v="0"/>
    <e v="#DIV/0!"/>
    <x v="255"/>
  </r>
  <r>
    <x v="0"/>
    <s v="Cycling"/>
    <x v="3"/>
    <s v="Specialized"/>
    <s v="Dial"/>
    <x v="16"/>
    <s v="S3 L Eyestay DIal A"/>
    <x v="4"/>
    <n v="5025"/>
    <n v="29265.01"/>
    <n v="5.8238825870646762"/>
    <x v="1957"/>
  </r>
  <r>
    <x v="0"/>
    <s v="Cycling"/>
    <x v="3"/>
    <s v="Specialized"/>
    <s v="Dial"/>
    <x v="16"/>
    <s v="S3 L Eyestay DIal A"/>
    <x v="4"/>
    <n v="3530"/>
    <n v="20661.09"/>
    <n v="5.8529999999999998"/>
    <x v="1965"/>
  </r>
  <r>
    <x v="0"/>
    <s v="Cycling"/>
    <x v="3"/>
    <s v="Specialized"/>
    <s v="Dial"/>
    <x v="16"/>
    <s v="S3 L Eyestay DIal A"/>
    <x v="4"/>
    <n v="19295"/>
    <n v="112377.60000000001"/>
    <n v="5.8241824306815237"/>
    <x v="1966"/>
  </r>
  <r>
    <x v="0"/>
    <s v="Cycling"/>
    <x v="3"/>
    <s v="Specialized"/>
    <s v="Dial"/>
    <x v="16"/>
    <s v="S3 L Eyestay DIal A"/>
    <x v="4"/>
    <n v="3420"/>
    <n v="19900.2"/>
    <n v="5.8187719298245613"/>
    <x v="1961"/>
  </r>
  <r>
    <x v="0"/>
    <s v="Cycling"/>
    <x v="3"/>
    <s v="Specialized"/>
    <s v="Dial"/>
    <x v="16"/>
    <s v="S3 L Eyestay DIal A"/>
    <x v="4"/>
    <n v="9800"/>
    <n v="57066.75"/>
    <n v="5.8231377551020405"/>
    <x v="1962"/>
  </r>
  <r>
    <x v="0"/>
    <s v="Cycling"/>
    <x v="3"/>
    <s v="Specialized"/>
    <s v="Dial"/>
    <x v="16"/>
    <s v="S3 L Eyestay DIal A"/>
    <x v="2"/>
    <n v="6030"/>
    <n v="35118"/>
    <n v="5.8238805970149254"/>
    <x v="1963"/>
  </r>
  <r>
    <x v="0"/>
    <s v="Cycling"/>
    <x v="3"/>
    <s v="Specialized"/>
    <s v="Dial"/>
    <x v="16"/>
    <s v="S3 L Eyestay DIal A"/>
    <x v="2"/>
    <n v="7035"/>
    <n v="40971"/>
    <n v="5.8238805970149254"/>
    <x v="1963"/>
  </r>
  <r>
    <x v="0"/>
    <s v="Cycling"/>
    <x v="3"/>
    <s v="Specialized"/>
    <s v="Dial"/>
    <x v="16"/>
    <s v="S3 L Eyestay Dial A + 270mm CS2"/>
    <x v="0"/>
    <n v="18695"/>
    <n v="119970"/>
    <n v="6.4172238566461619"/>
    <x v="1967"/>
  </r>
  <r>
    <x v="0"/>
    <s v="Cycling"/>
    <x v="3"/>
    <s v="Specialized"/>
    <s v="Dial"/>
    <x v="16"/>
    <s v="S3 L Eyestay Dial A + 270mm CS2"/>
    <x v="0"/>
    <n v="0"/>
    <n v="0"/>
    <e v="#DIV/0!"/>
    <x v="255"/>
  </r>
  <r>
    <x v="0"/>
    <s v="Cycling"/>
    <x v="3"/>
    <s v="Specialized"/>
    <s v="Dial"/>
    <x v="16"/>
    <s v="S3 L Eyestay Dial A + 270mm CS2"/>
    <x v="1"/>
    <n v="12565"/>
    <n v="80625"/>
    <n v="6.4166335057699957"/>
    <x v="1968"/>
  </r>
  <r>
    <x v="0"/>
    <s v="Cycling"/>
    <x v="3"/>
    <s v="Specialized"/>
    <s v="Dial"/>
    <x v="16"/>
    <s v="S3 L Eyestay Dial A + 270mm CS2"/>
    <x v="1"/>
    <n v="10310"/>
    <n v="66112.5"/>
    <n v="6.4124636275460718"/>
    <x v="1969"/>
  </r>
  <r>
    <x v="0"/>
    <s v="Cycling"/>
    <x v="3"/>
    <s v="Specialized"/>
    <s v="Dial"/>
    <x v="16"/>
    <s v="S3 L Eyestay Dial A + 270mm CS2"/>
    <x v="1"/>
    <n v="500"/>
    <n v="3225"/>
    <n v="6.45"/>
    <x v="1970"/>
  </r>
  <r>
    <x v="0"/>
    <s v="Cycling"/>
    <x v="3"/>
    <s v="Specialized"/>
    <s v="Dial"/>
    <x v="16"/>
    <s v="S3 L Eyestay Dial A + 270mm CS2"/>
    <x v="1"/>
    <n v="1225"/>
    <n v="7901.25"/>
    <n v="6.45"/>
    <x v="1970"/>
  </r>
  <r>
    <x v="0"/>
    <s v="Cycling"/>
    <x v="3"/>
    <s v="Specialized"/>
    <s v="Dial"/>
    <x v="16"/>
    <s v="S3 L Eyestay Dial A + 270mm CS2"/>
    <x v="1"/>
    <n v="500"/>
    <n v="3225"/>
    <n v="6.45"/>
    <x v="1970"/>
  </r>
  <r>
    <x v="0"/>
    <s v="Cycling"/>
    <x v="3"/>
    <s v="Specialized"/>
    <s v="Dial"/>
    <x v="16"/>
    <s v="S3 L Eyestay Dial A + 270mm CS2"/>
    <x v="1"/>
    <n v="1060"/>
    <n v="6772.5"/>
    <n v="6.3891509433962268"/>
    <x v="1971"/>
  </r>
  <r>
    <x v="0"/>
    <s v="Cycling"/>
    <x v="3"/>
    <s v="Specialized"/>
    <s v="Dial"/>
    <x v="16"/>
    <s v="S3 L Eyestay Dial A + 270mm CS2"/>
    <x v="1"/>
    <n v="925"/>
    <n v="5966.25"/>
    <n v="6.45"/>
    <x v="1970"/>
  </r>
  <r>
    <x v="0"/>
    <s v="Cycling"/>
    <x v="3"/>
    <s v="Specialized"/>
    <s v="Dial"/>
    <x v="16"/>
    <s v="S3 L Eyestay Dial A + 270mm CS2"/>
    <x v="1"/>
    <n v="1635"/>
    <n v="10481.25"/>
    <n v="6.4105504587155959"/>
    <x v="1972"/>
  </r>
  <r>
    <x v="0"/>
    <s v="Cycling"/>
    <x v="3"/>
    <s v="Specialized"/>
    <s v="Dial"/>
    <x v="16"/>
    <s v="S3 L Eyestay Dial A + 270mm CS2"/>
    <x v="1"/>
    <n v="2010"/>
    <n v="12900"/>
    <n v="6.4179104477611943"/>
    <x v="1973"/>
  </r>
  <r>
    <x v="0"/>
    <s v="Cycling"/>
    <x v="3"/>
    <s v="Specialized"/>
    <s v="Dial"/>
    <x v="16"/>
    <s v="S3 L Eyestay Dial A + 270mm CS2"/>
    <x v="1"/>
    <n v="300"/>
    <n v="1935"/>
    <n v="6.45"/>
    <x v="1970"/>
  </r>
  <r>
    <x v="0"/>
    <s v="Cycling"/>
    <x v="3"/>
    <s v="Specialized"/>
    <s v="Dial"/>
    <x v="16"/>
    <s v="S3 L Eyestay Dial A + 270mm CS2"/>
    <x v="0"/>
    <n v="5805"/>
    <n v="37248.75"/>
    <n v="6.416666666666667"/>
    <x v="1974"/>
  </r>
  <r>
    <x v="0"/>
    <s v="Cycling"/>
    <x v="3"/>
    <s v="Specialized"/>
    <s v="Dial"/>
    <x v="16"/>
    <s v="S3 L Eyestay Dial A + 270mm CS2"/>
    <x v="0"/>
    <n v="0"/>
    <n v="0"/>
    <e v="#DIV/0!"/>
    <x v="255"/>
  </r>
  <r>
    <x v="0"/>
    <s v="Cycling"/>
    <x v="3"/>
    <s v="Specialized"/>
    <s v="Dial"/>
    <x v="16"/>
    <s v="S3 L Eyestay Dial A + 270mm CS2"/>
    <x v="1"/>
    <n v="1210"/>
    <n v="7740"/>
    <n v="6.3966942148760326"/>
    <x v="1975"/>
  </r>
  <r>
    <x v="0"/>
    <s v="Cycling"/>
    <x v="3"/>
    <s v="Specialized"/>
    <s v="Dial"/>
    <x v="16"/>
    <s v="S3 L Eyestay Dial A + 270mm CS2"/>
    <x v="1"/>
    <n v="3365"/>
    <n v="21607.5"/>
    <n v="6.421248142644874"/>
    <x v="1976"/>
  </r>
  <r>
    <x v="0"/>
    <s v="Cycling"/>
    <x v="3"/>
    <s v="Specialized"/>
    <s v="Dial"/>
    <x v="16"/>
    <s v="S3 L Eyestay Dial A + 270mm CS2"/>
    <x v="1"/>
    <n v="550"/>
    <n v="3547.5"/>
    <n v="6.45"/>
    <x v="1970"/>
  </r>
  <r>
    <x v="0"/>
    <s v="Cycling"/>
    <x v="3"/>
    <s v="Specialized"/>
    <s v="Dial"/>
    <x v="16"/>
    <s v="S3 L Eyestay Dial A + 270mm CS2"/>
    <x v="1"/>
    <n v="1635"/>
    <n v="10481.25"/>
    <n v="6.4105504587155959"/>
    <x v="1972"/>
  </r>
  <r>
    <x v="0"/>
    <s v="Cycling"/>
    <x v="3"/>
    <s v="Specialized"/>
    <s v="Dial"/>
    <x v="16"/>
    <s v="S3 L Eyestay Dial A + 270mm CS2"/>
    <x v="1"/>
    <n v="3525"/>
    <n v="22575"/>
    <n v="6.4042553191489358"/>
    <x v="1977"/>
  </r>
  <r>
    <x v="0"/>
    <s v="Cycling"/>
    <x v="3"/>
    <s v="Specialized"/>
    <s v="Dial"/>
    <x v="16"/>
    <s v="S3 L Eyestay Dial A + 270mm CS2"/>
    <x v="1"/>
    <n v="1885"/>
    <n v="12093.75"/>
    <n v="6.4157824933687007"/>
    <x v="1978"/>
  </r>
  <r>
    <x v="0"/>
    <s v="Cycling"/>
    <x v="3"/>
    <s v="Specialized"/>
    <s v="Dial"/>
    <x v="16"/>
    <s v="S3 L Eyestay Dial A + 270mm CS2"/>
    <x v="1"/>
    <n v="275"/>
    <n v="1773.75"/>
    <n v="6.45"/>
    <x v="1970"/>
  </r>
  <r>
    <x v="0"/>
    <s v="Cycling"/>
    <x v="3"/>
    <s v="Specialized"/>
    <s v="Dial"/>
    <x v="16"/>
    <s v="S3 L Eyestay Dial A + 270mm CS2"/>
    <x v="0"/>
    <n v="10755"/>
    <n v="69015"/>
    <n v="6.4170153417015339"/>
    <x v="1979"/>
  </r>
  <r>
    <x v="0"/>
    <s v="Cycling"/>
    <x v="3"/>
    <s v="Specialized"/>
    <s v="Dial"/>
    <x v="16"/>
    <s v="S3 L Eyestay Dial A + 270mm CS2"/>
    <x v="0"/>
    <n v="0"/>
    <n v="0"/>
    <e v="#DIV/0!"/>
    <x v="255"/>
  </r>
  <r>
    <x v="0"/>
    <s v="Cycling"/>
    <x v="3"/>
    <s v="Specialized"/>
    <s v="Dial"/>
    <x v="16"/>
    <s v="S3 L Eyestay Dial A + 270mm CS2"/>
    <x v="0"/>
    <n v="7540"/>
    <n v="48375"/>
    <n v="6.4157824933687007"/>
    <x v="1978"/>
  </r>
  <r>
    <x v="0"/>
    <s v="Cycling"/>
    <x v="3"/>
    <s v="Specialized"/>
    <s v="Dial"/>
    <x v="16"/>
    <s v="S3 L Eyestay Dial A + 270mm CS2"/>
    <x v="1"/>
    <n v="0"/>
    <n v="0"/>
    <e v="#DIV/0!"/>
    <x v="255"/>
  </r>
  <r>
    <x v="0"/>
    <s v="Cycling"/>
    <x v="3"/>
    <s v="Specialized"/>
    <s v="Dial"/>
    <x v="16"/>
    <s v="S3 L Eyestay Dial A + 270mm CS2"/>
    <x v="1"/>
    <n v="550"/>
    <n v="3547.5"/>
    <n v="6.45"/>
    <x v="1970"/>
  </r>
  <r>
    <x v="0"/>
    <s v="Cycling"/>
    <x v="3"/>
    <s v="Specialized"/>
    <s v="Dial"/>
    <x v="16"/>
    <s v="S3 L Eyestay Dial A + 270mm CS2"/>
    <x v="1"/>
    <n v="6260"/>
    <n v="40151.25"/>
    <n v="6.4139376996805115"/>
    <x v="1980"/>
  </r>
  <r>
    <x v="0"/>
    <s v="Cycling"/>
    <x v="3"/>
    <s v="Specialized"/>
    <s v="Dial"/>
    <x v="16"/>
    <s v="S3 L Eyestay Dial A + 270mm CS2"/>
    <x v="1"/>
    <n v="1610"/>
    <n v="10320"/>
    <n v="6.4099378881987574"/>
    <x v="1981"/>
  </r>
  <r>
    <x v="0"/>
    <s v="Cycling"/>
    <x v="3"/>
    <s v="Specialized"/>
    <s v="Dial"/>
    <x v="16"/>
    <s v="S3 L Eyestay Dial A + 270mm CS2"/>
    <x v="1"/>
    <n v="3045"/>
    <n v="19511.25"/>
    <n v="6.4076354679802954"/>
    <x v="1982"/>
  </r>
  <r>
    <x v="0"/>
    <s v="Cycling"/>
    <x v="3"/>
    <s v="Specialized"/>
    <s v="Dial"/>
    <x v="16"/>
    <s v="S3 L Eyestay Dial A + 270mm CS2"/>
    <x v="0"/>
    <n v="3470"/>
    <n v="22252.5"/>
    <n v="6.412824207492795"/>
    <x v="1983"/>
  </r>
  <r>
    <x v="0"/>
    <s v="Cycling"/>
    <x v="3"/>
    <s v="Specialized"/>
    <s v="Dial"/>
    <x v="16"/>
    <s v="S3 L Eyestay Dial A + 270mm CS2"/>
    <x v="1"/>
    <n v="300"/>
    <n v="1935"/>
    <n v="6.45"/>
    <x v="1970"/>
  </r>
  <r>
    <x v="0"/>
    <s v="Cycling"/>
    <x v="3"/>
    <s v="Specialized"/>
    <s v="Dial"/>
    <x v="16"/>
    <s v="S3 L Eyestay Dial A + 270mm CS2"/>
    <x v="1"/>
    <n v="350"/>
    <n v="2257.5"/>
    <n v="6.45"/>
    <x v="1970"/>
  </r>
  <r>
    <x v="0"/>
    <s v="Cycling"/>
    <x v="3"/>
    <s v="Specialized"/>
    <s v="Dial"/>
    <x v="16"/>
    <s v="S3 L Eyestay Dial A + 270mm CS2"/>
    <x v="1"/>
    <n v="450"/>
    <n v="2902.5"/>
    <n v="6.45"/>
    <x v="1970"/>
  </r>
  <r>
    <x v="0"/>
    <s v="Cycling"/>
    <x v="3"/>
    <s v="Specialized"/>
    <s v="Dial"/>
    <x v="16"/>
    <s v="S3 L Eyestay Dial A + 270mm CS2"/>
    <x v="1"/>
    <n v="1235"/>
    <n v="7901.25"/>
    <n v="6.3977732793522266"/>
    <x v="1984"/>
  </r>
  <r>
    <x v="0"/>
    <s v="Cycling"/>
    <x v="3"/>
    <s v="Specialized"/>
    <s v="Dial"/>
    <x v="16"/>
    <s v="S3 L Eyestay Dial A + 270mm CS2"/>
    <x v="1"/>
    <n v="1985"/>
    <n v="12738.75"/>
    <n v="6.4175062972292194"/>
    <x v="1985"/>
  </r>
  <r>
    <x v="0"/>
    <s v="Cycling"/>
    <x v="3"/>
    <s v="Specialized"/>
    <s v="Dial"/>
    <x v="16"/>
    <s v="S3 L Eyestay Dial A 230mm CS2 Looped"/>
    <x v="2"/>
    <n v="3720"/>
    <n v="21656.1"/>
    <n v="5.8215322580645159"/>
    <x v="1986"/>
  </r>
  <r>
    <x v="0"/>
    <s v="Cycling"/>
    <x v="3"/>
    <s v="Specialized"/>
    <s v="Dial"/>
    <x v="16"/>
    <s v="S3 L Eyestay Dial A 230mm CS2 Looped"/>
    <x v="2"/>
    <n v="5830"/>
    <n v="34800"/>
    <n v="5.9691252144082334"/>
    <x v="1987"/>
  </r>
  <r>
    <x v="0"/>
    <s v="Cycling"/>
    <x v="3"/>
    <s v="Specialized"/>
    <s v="Dial"/>
    <x v="16"/>
    <s v="S3 L Eyestay Dial A 230mm CS2 Looped"/>
    <x v="2"/>
    <n v="8040"/>
    <n v="48000"/>
    <n v="5.9701492537313436"/>
    <x v="1988"/>
  </r>
  <r>
    <x v="0"/>
    <s v="Cycling"/>
    <x v="3"/>
    <s v="Specialized"/>
    <s v="Dial"/>
    <x v="16"/>
    <s v="S3 L Eyestay Dial A 230mm CS2 Looped"/>
    <x v="2"/>
    <n v="12060"/>
    <n v="72000"/>
    <n v="5.9701492537313436"/>
    <x v="1988"/>
  </r>
  <r>
    <x v="0"/>
    <s v="Cycling"/>
    <x v="3"/>
    <s v="Specialized"/>
    <s v="Dial"/>
    <x v="16"/>
    <s v="S3 L Eyestay Dial A 230mm CS2 Looped"/>
    <x v="2"/>
    <n v="1005"/>
    <n v="6000"/>
    <n v="5.9701492537313436"/>
    <x v="1988"/>
  </r>
  <r>
    <x v="0"/>
    <s v="Cycling"/>
    <x v="3"/>
    <s v="Specialized"/>
    <s v="Dial"/>
    <x v="16"/>
    <s v="S3 L Eyestay Dial A 230mm CS2 Looped"/>
    <x v="2"/>
    <n v="16485"/>
    <n v="98400"/>
    <n v="5.9690627843494086"/>
    <x v="1989"/>
  </r>
  <r>
    <x v="0"/>
    <s v="Cycling"/>
    <x v="3"/>
    <s v="Specialized"/>
    <s v="Dial"/>
    <x v="16"/>
    <s v="S3 L Eyestay Dial A 230mm CS2 Looped"/>
    <x v="2"/>
    <n v="5630"/>
    <n v="33600"/>
    <n v="5.9680284191829482"/>
    <x v="1990"/>
  </r>
  <r>
    <x v="0"/>
    <s v="Cycling"/>
    <x v="3"/>
    <s v="Specialized"/>
    <s v="Dial"/>
    <x v="16"/>
    <s v="S3 L Eyestay Dial A 230mm CS2 Looped"/>
    <x v="3"/>
    <n v="9350"/>
    <n v="55800"/>
    <n v="5.9679144385026737"/>
    <x v="1991"/>
  </r>
  <r>
    <x v="0"/>
    <s v="Cycling"/>
    <x v="3"/>
    <s v="Specialized"/>
    <s v="Dial"/>
    <x v="16"/>
    <s v="S3 L Eyestay Dial A 230mm CS2 Looped"/>
    <x v="3"/>
    <n v="12765"/>
    <n v="76200"/>
    <n v="5.9694477085781434"/>
    <x v="1992"/>
  </r>
  <r>
    <x v="0"/>
    <s v="Cycling"/>
    <x v="3"/>
    <s v="Specialized"/>
    <s v="Dial"/>
    <x v="16"/>
    <s v="S3 L Eyestay Dial A 230mm CS2 Looped"/>
    <x v="3"/>
    <n v="6335"/>
    <n v="37800"/>
    <n v="5.9668508287292816"/>
    <x v="1993"/>
  </r>
  <r>
    <x v="0"/>
    <s v="Cycling"/>
    <x v="3"/>
    <s v="Specialized"/>
    <s v="Dial"/>
    <x v="16"/>
    <s v="S3 L Eyestay Dial A 230mm CS2 Looped"/>
    <x v="3"/>
    <n v="5280"/>
    <n v="31500"/>
    <n v="5.9659090909090908"/>
    <x v="1994"/>
  </r>
  <r>
    <x v="0"/>
    <s v="Cycling"/>
    <x v="3"/>
    <s v="Specialized"/>
    <s v="Dial"/>
    <x v="16"/>
    <s v="S3 L Eyestay Dial A 230mm CS2 Looped"/>
    <x v="3"/>
    <n v="6430"/>
    <n v="38400"/>
    <n v="5.9720062208398135"/>
    <x v="1995"/>
  </r>
  <r>
    <x v="0"/>
    <s v="Cycling"/>
    <x v="3"/>
    <s v="Specialized"/>
    <s v="Dial"/>
    <x v="16"/>
    <s v="S3 L Eyestay Dial A 230mm CS2 Looped"/>
    <x v="3"/>
    <n v="7440"/>
    <n v="44400"/>
    <n v="5.967741935483871"/>
    <x v="1996"/>
  </r>
  <r>
    <x v="0"/>
    <s v="Cycling"/>
    <x v="3"/>
    <s v="Specialized"/>
    <s v="Dial"/>
    <x v="16"/>
    <s v="S3 L Eyestay Dial A 230mm CS2 Looped"/>
    <x v="3"/>
    <n v="7540"/>
    <n v="45000"/>
    <n v="5.9681697612732094"/>
    <x v="1997"/>
  </r>
  <r>
    <x v="0"/>
    <s v="Cycling"/>
    <x v="3"/>
    <s v="Specialized"/>
    <s v="Dial"/>
    <x v="16"/>
    <s v="S3 L Eyestay Dial A 230mm CS2 Looped"/>
    <x v="3"/>
    <n v="7035"/>
    <n v="42000"/>
    <n v="5.9701492537313436"/>
    <x v="1988"/>
  </r>
  <r>
    <x v="0"/>
    <s v="Cycling"/>
    <x v="3"/>
    <s v="Specialized"/>
    <s v="Dial"/>
    <x v="16"/>
    <s v="S3 L Eyestay Dial A 230mm CS2 Looped"/>
    <x v="3"/>
    <n v="5025"/>
    <n v="30000"/>
    <n v="5.9701492537313436"/>
    <x v="1988"/>
  </r>
  <r>
    <x v="0"/>
    <s v="Cycling"/>
    <x v="3"/>
    <s v="Specialized"/>
    <s v="Dial"/>
    <x v="16"/>
    <s v="S3 L Eyestay Dial A 230mm CS2 Looped"/>
    <x v="3"/>
    <n v="4625"/>
    <n v="27600"/>
    <n v="5.9675675675675679"/>
    <x v="1998"/>
  </r>
  <r>
    <x v="0"/>
    <s v="Cycling"/>
    <x v="3"/>
    <s v="Specialized"/>
    <s v="Dial"/>
    <x v="16"/>
    <s v="S3 L Eyestay Dial A 230mm CS2 Looped"/>
    <x v="0"/>
    <n v="9955"/>
    <n v="59400"/>
    <n v="5.9668508287292816"/>
    <x v="1993"/>
  </r>
  <r>
    <x v="0"/>
    <s v="Cycling"/>
    <x v="3"/>
    <s v="Specialized"/>
    <s v="Dial"/>
    <x v="16"/>
    <s v="S3 L Eyestay Dial A 230mm CS2 Looped"/>
    <x v="0"/>
    <n v="9550"/>
    <n v="57000"/>
    <n v="5.9685863874345548"/>
    <x v="1999"/>
  </r>
  <r>
    <x v="0"/>
    <s v="Cycling"/>
    <x v="3"/>
    <s v="Specialized"/>
    <s v="Dial"/>
    <x v="16"/>
    <s v="S3 L Eyestay Dial A 230mm CS2 Looped"/>
    <x v="0"/>
    <n v="8040"/>
    <n v="48000"/>
    <n v="5.9701492537313436"/>
    <x v="1988"/>
  </r>
  <r>
    <x v="0"/>
    <s v="Cycling"/>
    <x v="3"/>
    <s v="Specialized"/>
    <s v="Dial"/>
    <x v="16"/>
    <s v="S3 L Eyestay Dial A 230mm CS2 Looped"/>
    <x v="0"/>
    <n v="5530"/>
    <n v="33000"/>
    <n v="5.9674502712477393"/>
    <x v="2000"/>
  </r>
  <r>
    <x v="0"/>
    <s v="Cycling"/>
    <x v="3"/>
    <s v="Specialized"/>
    <s v="Dial"/>
    <x v="16"/>
    <s v="S3 L Eyestay Dial A 230mm CS2 Looped"/>
    <x v="0"/>
    <n v="3520"/>
    <n v="21000"/>
    <n v="5.9659090909090908"/>
    <x v="1994"/>
  </r>
  <r>
    <x v="0"/>
    <s v="Cycling"/>
    <x v="3"/>
    <s v="Specialized"/>
    <s v="Dial"/>
    <x v="16"/>
    <s v="S3 L Eyestay Dial A 230mm CS2 Looped"/>
    <x v="0"/>
    <n v="7440"/>
    <n v="44400"/>
    <n v="5.967741935483871"/>
    <x v="1996"/>
  </r>
  <r>
    <x v="0"/>
    <s v="Cycling"/>
    <x v="3"/>
    <s v="Specialized"/>
    <s v="Dial"/>
    <x v="16"/>
    <s v="S3 L Eyestay Dial A 230mm CS2 Looped"/>
    <x v="0"/>
    <n v="8245"/>
    <n v="49200"/>
    <n v="5.9672528805336569"/>
    <x v="2001"/>
  </r>
  <r>
    <x v="0"/>
    <s v="Cycling"/>
    <x v="3"/>
    <s v="Specialized"/>
    <s v="Dial"/>
    <x v="16"/>
    <s v="S3 L Eyestay Dial A 230mm CS2 Looped"/>
    <x v="0"/>
    <n v="23925"/>
    <n v="142800"/>
    <n v="5.9686520376175549"/>
    <x v="2002"/>
  </r>
  <r>
    <x v="0"/>
    <s v="Cycling"/>
    <x v="3"/>
    <s v="Specialized"/>
    <s v="Dial"/>
    <x v="16"/>
    <s v="S3 L Eyestay Dial A 230mm CS2 Looped"/>
    <x v="0"/>
    <n v="0"/>
    <n v="0"/>
    <e v="#DIV/0!"/>
    <x v="255"/>
  </r>
  <r>
    <x v="0"/>
    <s v="Cycling"/>
    <x v="3"/>
    <s v="Specialized"/>
    <s v="Dial"/>
    <x v="16"/>
    <s v="S3 L Eyestay Dial A 230mm CS2 Looped"/>
    <x v="1"/>
    <n v="12565"/>
    <n v="75000"/>
    <n v="5.9689614007162755"/>
    <x v="2003"/>
  </r>
  <r>
    <x v="0"/>
    <s v="Cycling"/>
    <x v="3"/>
    <s v="Specialized"/>
    <s v="Dial"/>
    <x v="16"/>
    <s v="S3 L Eyestay Dial A 230mm CS2 Looped"/>
    <x v="1"/>
    <n v="11920"/>
    <n v="71100"/>
    <n v="5.9647651006711406"/>
    <x v="2004"/>
  </r>
  <r>
    <x v="0"/>
    <s v="Cycling"/>
    <x v="3"/>
    <s v="Specialized"/>
    <s v="Dial"/>
    <x v="16"/>
    <s v="S3 L Eyestay Dial A 230mm CS2 Looped"/>
    <x v="5"/>
    <n v="11935"/>
    <n v="69504.38"/>
    <n v="5.8235760368663598"/>
    <x v="2005"/>
  </r>
  <r>
    <x v="0"/>
    <s v="Cycling"/>
    <x v="3"/>
    <s v="Specialized"/>
    <s v="Dial"/>
    <x v="16"/>
    <s v="S3 L Eyestay Dial A 230mm CS2 Looped"/>
    <x v="5"/>
    <n v="14245"/>
    <n v="82966.28"/>
    <n v="5.8242386802386799"/>
    <x v="2006"/>
  </r>
  <r>
    <x v="0"/>
    <s v="Cycling"/>
    <x v="3"/>
    <s v="Specialized"/>
    <s v="Dial"/>
    <x v="16"/>
    <s v="S3 L Eyestay Dial A 230mm CS2 Looped"/>
    <x v="5"/>
    <n v="21185"/>
    <n v="123351.98"/>
    <n v="5.8226093934387535"/>
    <x v="2007"/>
  </r>
  <r>
    <x v="0"/>
    <s v="Cycling"/>
    <x v="3"/>
    <s v="Specialized"/>
    <s v="Dial"/>
    <x v="16"/>
    <s v="S3 L Eyestay Dial A 230mm CS2 Looped"/>
    <x v="4"/>
    <n v="0"/>
    <n v="0"/>
    <e v="#DIV/0!"/>
    <x v="255"/>
  </r>
  <r>
    <x v="0"/>
    <s v="Cycling"/>
    <x v="3"/>
    <s v="Specialized"/>
    <s v="Dial"/>
    <x v="16"/>
    <s v="S3 L Eyestay Dial A 230mm CS2 Looped"/>
    <x v="4"/>
    <n v="15075"/>
    <n v="87795"/>
    <n v="5.8238805970149254"/>
    <x v="1963"/>
  </r>
  <r>
    <x v="0"/>
    <s v="Cycling"/>
    <x v="3"/>
    <s v="Specialized"/>
    <s v="Dial"/>
    <x v="16"/>
    <s v="S3 L Eyestay Dial A 230mm CS2 Looped"/>
    <x v="4"/>
    <n v="13910"/>
    <n v="81415.23"/>
    <n v="5.8529999999999998"/>
    <x v="1958"/>
  </r>
  <r>
    <x v="0"/>
    <s v="Cycling"/>
    <x v="3"/>
    <s v="Specialized"/>
    <s v="Dial"/>
    <x v="16"/>
    <s v="S3 L Eyestay Dial A 230mm CS2 Looped"/>
    <x v="4"/>
    <n v="11055"/>
    <n v="64383"/>
    <n v="5.8238805970149254"/>
    <x v="1963"/>
  </r>
  <r>
    <x v="0"/>
    <s v="Cycling"/>
    <x v="3"/>
    <s v="Specialized"/>
    <s v="Dial"/>
    <x v="16"/>
    <s v="S3 L Eyestay Dial A 230mm CS2 Looped"/>
    <x v="4"/>
    <n v="26535"/>
    <n v="154519.20000000001"/>
    <n v="5.8232221594120981"/>
    <x v="2008"/>
  </r>
  <r>
    <x v="0"/>
    <s v="Cycling"/>
    <x v="3"/>
    <s v="Specialized"/>
    <s v="Dial"/>
    <x v="16"/>
    <s v="S3 L Eyestay Dial A 230mm CS2 Looped"/>
    <x v="4"/>
    <n v="11890"/>
    <n v="69211.73"/>
    <n v="5.8210033641715722"/>
    <x v="2009"/>
  </r>
  <r>
    <x v="0"/>
    <s v="Cycling"/>
    <x v="3"/>
    <s v="Specialized"/>
    <s v="Dial"/>
    <x v="16"/>
    <s v="S3 L Eyestay Dial A 230mm CS2 Looped"/>
    <x v="4"/>
    <n v="4020"/>
    <n v="23412"/>
    <n v="5.8238805970149254"/>
    <x v="1963"/>
  </r>
  <r>
    <x v="0"/>
    <s v="Cycling"/>
    <x v="3"/>
    <s v="Specialized"/>
    <s v="Dial"/>
    <x v="16"/>
    <s v="S3 L Eyestay Dial A 230mm CS2 Looped"/>
    <x v="4"/>
    <n v="4925"/>
    <n v="28679.7"/>
    <n v="5.8232893401015229"/>
    <x v="1959"/>
  </r>
  <r>
    <x v="0"/>
    <s v="Cycling"/>
    <x v="3"/>
    <s v="Specialized"/>
    <s v="Dial"/>
    <x v="16"/>
    <s v="S3 L Eyestay Dial A 230mm CS2 Looped"/>
    <x v="4"/>
    <n v="14070"/>
    <n v="81942"/>
    <n v="5.8238805970149254"/>
    <x v="1963"/>
  </r>
  <r>
    <x v="0"/>
    <s v="Cycling"/>
    <x v="3"/>
    <s v="Specialized"/>
    <s v="Dial"/>
    <x v="16"/>
    <s v="S3 L Eyestay Dial A 230mm CS2 Looped"/>
    <x v="2"/>
    <n v="12265"/>
    <n v="71406.600000000006"/>
    <n v="5.8219812474520998"/>
    <x v="2010"/>
  </r>
  <r>
    <x v="0"/>
    <s v="Cycling"/>
    <x v="3"/>
    <s v="Specialized"/>
    <s v="Dial"/>
    <x v="16"/>
    <s v="S3 L Eyestay Dial A 230mm CS2 Looped"/>
    <x v="2"/>
    <n v="23115"/>
    <n v="134619"/>
    <n v="5.8238805970149254"/>
    <x v="1963"/>
  </r>
  <r>
    <x v="0"/>
    <s v="Cycling"/>
    <x v="3"/>
    <s v="Specialized"/>
    <s v="Dial"/>
    <x v="16"/>
    <s v="S3 L Eyestay Dial A 230mm CS2 Looped"/>
    <x v="2"/>
    <n v="4725"/>
    <n v="28200"/>
    <n v="5.9682539682539684"/>
    <x v="2011"/>
  </r>
  <r>
    <x v="0"/>
    <s v="Cycling"/>
    <x v="3"/>
    <s v="Specialized"/>
    <s v="Dial"/>
    <x v="16"/>
    <s v="S3 L Eyestay Dial A 230mm CS2 Looped"/>
    <x v="2"/>
    <n v="5430"/>
    <n v="32400"/>
    <n v="5.9668508287292816"/>
    <x v="1993"/>
  </r>
  <r>
    <x v="0"/>
    <s v="Cycling"/>
    <x v="3"/>
    <s v="Specialized"/>
    <s v="Dial"/>
    <x v="16"/>
    <s v="S3 L Eyestay Dial A 230mm CS2 Looped"/>
    <x v="0"/>
    <n v="3515"/>
    <n v="21000"/>
    <n v="5.9743954480796582"/>
    <x v="2012"/>
  </r>
  <r>
    <x v="0"/>
    <s v="Cycling"/>
    <x v="3"/>
    <s v="Specialized"/>
    <s v="Dial"/>
    <x v="16"/>
    <s v="S3 L Eyestay Dial A 230mm CS2 Looped"/>
    <x v="0"/>
    <n v="2715"/>
    <n v="16200"/>
    <n v="5.9668508287292816"/>
    <x v="1993"/>
  </r>
  <r>
    <x v="0"/>
    <s v="Cycling"/>
    <x v="3"/>
    <s v="Specialized"/>
    <s v="Dial"/>
    <x v="16"/>
    <s v="S3 L Eyestay Dial A 230mm CS2 Looped"/>
    <x v="0"/>
    <n v="3720"/>
    <n v="22200"/>
    <n v="5.967741935483871"/>
    <x v="1996"/>
  </r>
  <r>
    <x v="0"/>
    <s v="Cycling"/>
    <x v="3"/>
    <s v="Specialized"/>
    <s v="Dial"/>
    <x v="16"/>
    <s v="S3 L Eyestay Dial A 230mm CS2 Looped"/>
    <x v="1"/>
    <n v="450"/>
    <n v="2700"/>
    <n v="6"/>
    <x v="144"/>
  </r>
  <r>
    <x v="0"/>
    <s v="Cycling"/>
    <x v="3"/>
    <s v="Specialized"/>
    <s v="Dial"/>
    <x v="16"/>
    <s v="S3 L Eyestay Dial A 230mm CS2 Looped"/>
    <x v="1"/>
    <n v="1060"/>
    <n v="6300"/>
    <n v="5.9433962264150946"/>
    <x v="2013"/>
  </r>
  <r>
    <x v="0"/>
    <s v="Cycling"/>
    <x v="3"/>
    <s v="Specialized"/>
    <s v="Dial"/>
    <x v="16"/>
    <s v="S3 L Eyestay Dial A 230mm CS2 Looped"/>
    <x v="1"/>
    <n v="925"/>
    <n v="5550"/>
    <n v="6"/>
    <x v="144"/>
  </r>
  <r>
    <x v="0"/>
    <s v="Cycling"/>
    <x v="3"/>
    <s v="Specialized"/>
    <s v="Dial"/>
    <x v="16"/>
    <s v="S3 L Eyestay Dial A 230mm CS2 Looped"/>
    <x v="1"/>
    <n v="1685"/>
    <n v="10050"/>
    <n v="5.9643916913946589"/>
    <x v="2014"/>
  </r>
  <r>
    <x v="0"/>
    <s v="Cycling"/>
    <x v="3"/>
    <s v="Specialized"/>
    <s v="Dial"/>
    <x v="16"/>
    <s v="S3 L Eyestay Dial A 230mm CS2 Looped"/>
    <x v="1"/>
    <n v="2010"/>
    <n v="12000"/>
    <n v="5.9701492537313436"/>
    <x v="1988"/>
  </r>
  <r>
    <x v="0"/>
    <s v="Cycling"/>
    <x v="3"/>
    <s v="Specialized"/>
    <s v="Dial"/>
    <x v="16"/>
    <s v="S3 L Eyestay Dial A 230mm CS2 Looped"/>
    <x v="1"/>
    <n v="300"/>
    <n v="1800"/>
    <n v="6"/>
    <x v="144"/>
  </r>
  <r>
    <x v="0"/>
    <s v="Cycling"/>
    <x v="3"/>
    <s v="Specialized"/>
    <s v="Dial"/>
    <x v="16"/>
    <s v="S3 L Eyestay Dial A 230mm CS2 Looped"/>
    <x v="2"/>
    <n v="1410"/>
    <n v="8400"/>
    <n v="5.957446808510638"/>
    <x v="2015"/>
  </r>
  <r>
    <x v="0"/>
    <s v="Cycling"/>
    <x v="3"/>
    <s v="Specialized"/>
    <s v="Dial"/>
    <x v="16"/>
    <s v="S3 L Eyestay Dial A 230mm CS2 Looped"/>
    <x v="2"/>
    <n v="5025"/>
    <n v="30000"/>
    <n v="5.9701492537313436"/>
    <x v="1988"/>
  </r>
  <r>
    <x v="0"/>
    <s v="Cycling"/>
    <x v="3"/>
    <s v="Specialized"/>
    <s v="Dial"/>
    <x v="16"/>
    <s v="S3 L Eyestay Dial A 230mm CS2 Looped"/>
    <x v="2"/>
    <n v="4020"/>
    <n v="24000"/>
    <n v="5.9701492537313436"/>
    <x v="1988"/>
  </r>
  <r>
    <x v="0"/>
    <s v="Cycling"/>
    <x v="3"/>
    <s v="Specialized"/>
    <s v="Dial"/>
    <x v="16"/>
    <s v="S3 L Eyestay Dial A 230mm CS2 Looped"/>
    <x v="2"/>
    <n v="7340"/>
    <n v="43800"/>
    <n v="5.9673024523160763"/>
    <x v="2016"/>
  </r>
  <r>
    <x v="0"/>
    <s v="Cycling"/>
    <x v="3"/>
    <s v="Specialized"/>
    <s v="Dial"/>
    <x v="16"/>
    <s v="S3 L Eyestay Dial A 230mm CS2 Looped"/>
    <x v="2"/>
    <n v="7040"/>
    <n v="42000"/>
    <n v="5.9659090909090908"/>
    <x v="1994"/>
  </r>
  <r>
    <x v="0"/>
    <s v="Cycling"/>
    <x v="3"/>
    <s v="Specialized"/>
    <s v="Dial"/>
    <x v="16"/>
    <s v="S3 L Eyestay Dial A 230mm CS2 Looped"/>
    <x v="3"/>
    <n v="3215"/>
    <n v="19200"/>
    <n v="5.9720062208398135"/>
    <x v="1995"/>
  </r>
  <r>
    <x v="0"/>
    <s v="Cycling"/>
    <x v="3"/>
    <s v="Specialized"/>
    <s v="Dial"/>
    <x v="16"/>
    <s v="S3 L Eyestay Dial A 230mm CS2 Looped"/>
    <x v="3"/>
    <n v="7645"/>
    <n v="45600"/>
    <n v="5.964682799215173"/>
    <x v="2017"/>
  </r>
  <r>
    <x v="0"/>
    <s v="Cycling"/>
    <x v="3"/>
    <s v="Specialized"/>
    <s v="Dial"/>
    <x v="16"/>
    <s v="S3 L Eyestay Dial A 230mm CS2 Looped"/>
    <x v="3"/>
    <n v="2210"/>
    <n v="13200"/>
    <n v="5.9728506787330318"/>
    <x v="2018"/>
  </r>
  <r>
    <x v="0"/>
    <s v="Cycling"/>
    <x v="3"/>
    <s v="Specialized"/>
    <s v="Dial"/>
    <x v="16"/>
    <s v="S3 L Eyestay Dial A 230mm CS2 Looped"/>
    <x v="3"/>
    <n v="3015"/>
    <n v="18000"/>
    <n v="5.9701492537313436"/>
    <x v="1988"/>
  </r>
  <r>
    <x v="0"/>
    <s v="Cycling"/>
    <x v="3"/>
    <s v="Specialized"/>
    <s v="Dial"/>
    <x v="16"/>
    <s v="S3 L Eyestay Dial A 230mm CS2 Looped"/>
    <x v="3"/>
    <n v="4420"/>
    <n v="26400"/>
    <n v="5.9728506787330318"/>
    <x v="2018"/>
  </r>
  <r>
    <x v="0"/>
    <s v="Cycling"/>
    <x v="3"/>
    <s v="Specialized"/>
    <s v="Dial"/>
    <x v="16"/>
    <s v="S3 L Eyestay Dial A 230mm CS2 Looped"/>
    <x v="3"/>
    <n v="7140"/>
    <n v="42600"/>
    <n v="5.9663865546218489"/>
    <x v="2019"/>
  </r>
  <r>
    <x v="0"/>
    <s v="Cycling"/>
    <x v="3"/>
    <s v="Specialized"/>
    <s v="Dial"/>
    <x v="16"/>
    <s v="S3 L Eyestay Dial A 230mm CS2 Looped"/>
    <x v="3"/>
    <n v="9550"/>
    <n v="57000"/>
    <n v="5.9685863874345548"/>
    <x v="1999"/>
  </r>
  <r>
    <x v="0"/>
    <s v="Cycling"/>
    <x v="3"/>
    <s v="Specialized"/>
    <s v="Dial"/>
    <x v="16"/>
    <s v="S3 L Eyestay Dial A 230mm CS2 Looped"/>
    <x v="3"/>
    <n v="8040"/>
    <n v="48000"/>
    <n v="5.9701492537313436"/>
    <x v="1988"/>
  </r>
  <r>
    <x v="0"/>
    <s v="Cycling"/>
    <x v="3"/>
    <s v="Specialized"/>
    <s v="Dial"/>
    <x v="16"/>
    <s v="S3 L Eyestay Dial A 230mm CS2 Looped"/>
    <x v="3"/>
    <n v="7440"/>
    <n v="44400"/>
    <n v="5.967741935483871"/>
    <x v="1996"/>
  </r>
  <r>
    <x v="0"/>
    <s v="Cycling"/>
    <x v="3"/>
    <s v="Specialized"/>
    <s v="Dial"/>
    <x v="16"/>
    <s v="S3 L Eyestay Dial A 230mm CS2 Looped"/>
    <x v="0"/>
    <n v="10855"/>
    <n v="64800"/>
    <n v="5.9695992630124364"/>
    <x v="2020"/>
  </r>
  <r>
    <x v="0"/>
    <s v="Cycling"/>
    <x v="3"/>
    <s v="Specialized"/>
    <s v="Dial"/>
    <x v="16"/>
    <s v="S3 L Eyestay Dial A 230mm CS2 Looped"/>
    <x v="0"/>
    <n v="8545"/>
    <n v="51000"/>
    <n v="5.9684025746050322"/>
    <x v="2021"/>
  </r>
  <r>
    <x v="0"/>
    <s v="Cycling"/>
    <x v="3"/>
    <s v="Specialized"/>
    <s v="Dial"/>
    <x v="16"/>
    <s v="S3 L Eyestay Dial A 230mm CS2 Looped"/>
    <x v="0"/>
    <n v="2315"/>
    <n v="13800"/>
    <n v="5.9611231101511883"/>
    <x v="2022"/>
  </r>
  <r>
    <x v="0"/>
    <s v="Cycling"/>
    <x v="3"/>
    <s v="Specialized"/>
    <s v="Dial"/>
    <x v="16"/>
    <s v="S3 L Eyestay Dial A 230mm CS2 Looped"/>
    <x v="0"/>
    <n v="2520"/>
    <n v="15000"/>
    <n v="5.9523809523809526"/>
    <x v="2023"/>
  </r>
  <r>
    <x v="0"/>
    <s v="Cycling"/>
    <x v="3"/>
    <s v="Specialized"/>
    <s v="Dial"/>
    <x v="16"/>
    <s v="S3 L Eyestay Dial A 230mm CS2 Looped"/>
    <x v="0"/>
    <n v="1260"/>
    <n v="7500"/>
    <n v="5.9523809523809526"/>
    <x v="2023"/>
  </r>
  <r>
    <x v="0"/>
    <s v="Cycling"/>
    <x v="3"/>
    <s v="Specialized"/>
    <s v="Dial"/>
    <x v="16"/>
    <s v="S3 L Eyestay Dial A 230mm CS2 Looped"/>
    <x v="0"/>
    <n v="5305"/>
    <n v="31650"/>
    <n v="5.9660697455230913"/>
    <x v="2024"/>
  </r>
  <r>
    <x v="0"/>
    <s v="Cycling"/>
    <x v="3"/>
    <s v="Specialized"/>
    <s v="Dial"/>
    <x v="16"/>
    <s v="S3 L Eyestay Dial A 230mm CS2 Looped"/>
    <x v="1"/>
    <n v="2915"/>
    <n v="17400"/>
    <n v="5.9691252144082334"/>
    <x v="1987"/>
  </r>
  <r>
    <x v="0"/>
    <s v="Cycling"/>
    <x v="3"/>
    <s v="Specialized"/>
    <s v="Dial"/>
    <x v="16"/>
    <s v="S3 L Eyestay Dial A 230mm CS2 Looped"/>
    <x v="1"/>
    <n v="50"/>
    <n v="300"/>
    <n v="6"/>
    <x v="144"/>
  </r>
  <r>
    <x v="0"/>
    <s v="Cycling"/>
    <x v="3"/>
    <s v="Specialized"/>
    <s v="Dial"/>
    <x v="16"/>
    <s v="S3 L Eyestay Dial A 230mm CS2 Looped"/>
    <x v="1"/>
    <n v="1935"/>
    <n v="10050"/>
    <n v="5.1937984496124034"/>
    <x v="2025"/>
  </r>
  <r>
    <x v="0"/>
    <s v="Cycling"/>
    <x v="3"/>
    <s v="Specialized"/>
    <s v="Dial"/>
    <x v="16"/>
    <s v="S3 L Eyestay Dial A 230mm CS2 Looped"/>
    <x v="1"/>
    <n v="3450"/>
    <n v="20550"/>
    <n v="5.9565217391304346"/>
    <x v="2026"/>
  </r>
  <r>
    <x v="0"/>
    <s v="Cycling"/>
    <x v="3"/>
    <s v="Specialized"/>
    <s v="Dial"/>
    <x v="16"/>
    <s v="S3 L Eyestay Dial A 230mm CS2 Looped"/>
    <x v="1"/>
    <n v="1885"/>
    <n v="11250"/>
    <n v="5.9681697612732094"/>
    <x v="1997"/>
  </r>
  <r>
    <x v="0"/>
    <s v="Cycling"/>
    <x v="3"/>
    <s v="Specialized"/>
    <s v="Dial"/>
    <x v="16"/>
    <s v="S3 L Eyestay Dial A 230mm CS2 Looped"/>
    <x v="1"/>
    <n v="350"/>
    <n v="2100"/>
    <n v="6"/>
    <x v="144"/>
  </r>
  <r>
    <x v="0"/>
    <s v="Cycling"/>
    <x v="3"/>
    <s v="Specialized"/>
    <s v="Dial"/>
    <x v="16"/>
    <s v="S3 L Eyestay Dial A 230mm CS2 Looped"/>
    <x v="2"/>
    <n v="8645"/>
    <n v="51600"/>
    <n v="5.9687680740312317"/>
    <x v="2027"/>
  </r>
  <r>
    <x v="0"/>
    <s v="Cycling"/>
    <x v="3"/>
    <s v="Specialized"/>
    <s v="Dial"/>
    <x v="16"/>
    <s v="S3 L Eyestay Dial A 230mm CS2 Looped"/>
    <x v="0"/>
    <n v="0"/>
    <n v="0"/>
    <e v="#DIV/0!"/>
    <x v="255"/>
  </r>
  <r>
    <x v="0"/>
    <s v="Cycling"/>
    <x v="3"/>
    <s v="Specialized"/>
    <s v="Dial"/>
    <x v="16"/>
    <s v="S3 L Eyestay Dial A 230mm CS2 Looped"/>
    <x v="0"/>
    <n v="10755"/>
    <n v="64200"/>
    <n v="5.9693165969316597"/>
    <x v="2028"/>
  </r>
  <r>
    <x v="0"/>
    <s v="Cycling"/>
    <x v="3"/>
    <s v="Specialized"/>
    <s v="Dial"/>
    <x v="16"/>
    <s v="S3 L Eyestay Dial A 230mm CS2 Looped"/>
    <x v="0"/>
    <n v="7540"/>
    <n v="45000"/>
    <n v="5.9681697612732094"/>
    <x v="1997"/>
  </r>
  <r>
    <x v="0"/>
    <s v="Cycling"/>
    <x v="3"/>
    <s v="Specialized"/>
    <s v="Dial"/>
    <x v="16"/>
    <s v="S3 R Eyestay Dial A 230mm CS2 Looped"/>
    <x v="1"/>
    <n v="300"/>
    <n v="1800"/>
    <n v="6"/>
    <x v="144"/>
  </r>
  <r>
    <x v="0"/>
    <s v="Cycling"/>
    <x v="3"/>
    <s v="Specialized"/>
    <s v="Dial"/>
    <x v="16"/>
    <s v="S3 R Eyestay Dial A 230mm CS2 Looped"/>
    <x v="1"/>
    <n v="175"/>
    <n v="1050"/>
    <n v="6"/>
    <x v="144"/>
  </r>
  <r>
    <x v="0"/>
    <s v="Cycling"/>
    <x v="3"/>
    <s v="Specialized"/>
    <s v="Dial"/>
    <x v="16"/>
    <s v="S3 R Eyestay Dial A 230mm CS2 Looped"/>
    <x v="1"/>
    <n v="450"/>
    <n v="2700"/>
    <n v="6"/>
    <x v="144"/>
  </r>
  <r>
    <x v="0"/>
    <s v="Cycling"/>
    <x v="3"/>
    <s v="Specialized"/>
    <s v="Dial"/>
    <x v="16"/>
    <s v="S3 R Eyestay Dial A 230mm CS2 Looped"/>
    <x v="1"/>
    <n v="1260"/>
    <n v="7500"/>
    <n v="5.9523809523809526"/>
    <x v="2023"/>
  </r>
  <r>
    <x v="0"/>
    <s v="Cycling"/>
    <x v="3"/>
    <s v="Specialized"/>
    <s v="Dial"/>
    <x v="16"/>
    <s v="S3 R Eyestay Dial A 230mm CS2 Looped"/>
    <x v="1"/>
    <n v="1985"/>
    <n v="11850"/>
    <n v="5.9697732997481108"/>
    <x v="2029"/>
  </r>
  <r>
    <x v="0"/>
    <s v="Cycling"/>
    <x v="3"/>
    <s v="Specialized"/>
    <s v="Dial"/>
    <x v="16"/>
    <s v="S3 R Eyestay Dial A 230mm CS2 Looped"/>
    <x v="2"/>
    <n v="4620"/>
    <n v="27600"/>
    <n v="5.9740259740259738"/>
    <x v="2030"/>
  </r>
  <r>
    <x v="0"/>
    <s v="Cycling"/>
    <x v="3"/>
    <s v="Specialized"/>
    <s v="Dial"/>
    <x v="16"/>
    <s v="S3 R Eyestay Dial A 230mm CS2 Looped"/>
    <x v="2"/>
    <n v="3015"/>
    <n v="18000"/>
    <n v="5.9701492537313436"/>
    <x v="1988"/>
  </r>
  <r>
    <x v="0"/>
    <s v="Cycling"/>
    <x v="3"/>
    <s v="Specialized"/>
    <s v="Dial"/>
    <x v="16"/>
    <s v="S3 R Eyestay Dial A 230mm CS2 Looped"/>
    <x v="2"/>
    <n v="500"/>
    <n v="3000"/>
    <n v="6"/>
    <x v="144"/>
  </r>
  <r>
    <x v="0"/>
    <s v="Cycling"/>
    <x v="3"/>
    <s v="Specialized"/>
    <s v="Dial"/>
    <x v="16"/>
    <s v="S3 R Eyestay Dial A 230mm CS2 Looped"/>
    <x v="2"/>
    <n v="4325"/>
    <n v="25800"/>
    <n v="5.9653179190751446"/>
    <x v="2031"/>
  </r>
  <r>
    <x v="0"/>
    <s v="Cycling"/>
    <x v="3"/>
    <s v="Specialized"/>
    <s v="Dial"/>
    <x v="16"/>
    <s v="S3 R Eyestay Dial A 230mm CS2 Looped"/>
    <x v="2"/>
    <n v="2815"/>
    <n v="16800"/>
    <n v="5.9680284191829482"/>
    <x v="1990"/>
  </r>
  <r>
    <x v="0"/>
    <s v="Cycling"/>
    <x v="3"/>
    <s v="Specialized"/>
    <s v="Dial"/>
    <x v="16"/>
    <s v="S3 R Eyestay Dial A 230mm CS2 LoopedGold"/>
    <x v="0"/>
    <n v="8040"/>
    <n v="48000"/>
    <n v="5.9701492537313436"/>
    <x v="1988"/>
  </r>
  <r>
    <x v="0"/>
    <s v="Cycling"/>
    <x v="3"/>
    <s v="Supacaz"/>
    <s v="Dial"/>
    <x v="10"/>
    <s v="Li2 L Eyestay Dial A"/>
    <x v="0"/>
    <n v="2065"/>
    <n v="6129.5"/>
    <n v="2.9682808716707023"/>
    <x v="2032"/>
  </r>
  <r>
    <x v="0"/>
    <s v="Cycling"/>
    <x v="3"/>
    <s v="Supacaz"/>
    <s v="Dial"/>
    <x v="10"/>
    <s v="Li2 L Eyestay Dial A"/>
    <x v="0"/>
    <n v="1005"/>
    <n v="2990"/>
    <n v="2.9751243781094527"/>
    <x v="1620"/>
  </r>
  <r>
    <x v="0"/>
    <s v="Cycling"/>
    <x v="3"/>
    <s v="Supacaz"/>
    <s v="Dial"/>
    <x v="10"/>
    <s v="Li2 L Eyestay Dial A"/>
    <x v="0"/>
    <n v="6135"/>
    <n v="18239"/>
    <n v="2.9729421352893235"/>
    <x v="2033"/>
  </r>
  <r>
    <x v="0"/>
    <s v="Cycling"/>
    <x v="3"/>
    <s v="Supacaz"/>
    <s v="Dial"/>
    <x v="10"/>
    <s v="Li2 L Eyestay Dial A"/>
    <x v="0"/>
    <n v="3015"/>
    <n v="8970"/>
    <n v="2.9751243781094527"/>
    <x v="1620"/>
  </r>
  <r>
    <x v="0"/>
    <s v="Cycling"/>
    <x v="3"/>
    <s v="Supacaz"/>
    <s v="Dial"/>
    <x v="10"/>
    <s v="Li2 R Eyestay Dial A"/>
    <x v="0"/>
    <n v="2065"/>
    <n v="6129.5"/>
    <n v="2.9682808716707023"/>
    <x v="2032"/>
  </r>
  <r>
    <x v="0"/>
    <s v="Cycling"/>
    <x v="3"/>
    <s v="Supacaz"/>
    <s v="Dial"/>
    <x v="10"/>
    <s v="Li2 R Eyestay Dial A"/>
    <x v="0"/>
    <n v="1005"/>
    <n v="2990"/>
    <n v="2.9751243781094527"/>
    <x v="1620"/>
  </r>
  <r>
    <x v="0"/>
    <s v="Cycling"/>
    <x v="3"/>
    <s v="Supacaz"/>
    <s v="Dial"/>
    <x v="10"/>
    <s v="Li2 R Eyestay Dial A"/>
    <x v="0"/>
    <n v="6135"/>
    <n v="18239"/>
    <n v="2.9729421352893235"/>
    <x v="2033"/>
  </r>
  <r>
    <x v="0"/>
    <s v="Cycling"/>
    <x v="3"/>
    <s v="Supacaz"/>
    <s v="Dial"/>
    <x v="10"/>
    <s v="Li2 R Eyestay Dial A"/>
    <x v="0"/>
    <n v="3015"/>
    <n v="8970"/>
    <n v="2.9751243781094527"/>
    <x v="1620"/>
  </r>
  <r>
    <x v="0"/>
    <s v="Cycling"/>
    <x v="3"/>
    <s v="Trek"/>
    <s v="Dial"/>
    <x v="25"/>
    <s v="IP1 L Heel Dial B + Pawl Caps"/>
    <x v="4"/>
    <n v="5205"/>
    <n v="15473.25"/>
    <n v="2.9727665706051871"/>
    <x v="2034"/>
  </r>
  <r>
    <x v="0"/>
    <s v="Cycling"/>
    <x v="3"/>
    <s v="Trek"/>
    <s v="Dial"/>
    <x v="25"/>
    <s v="IP1 L Heel Dial B + Pawl Caps"/>
    <x v="4"/>
    <n v="1585"/>
    <n v="4709.25"/>
    <n v="2.971135646687697"/>
    <x v="2035"/>
  </r>
  <r>
    <x v="0"/>
    <s v="Cycling"/>
    <x v="3"/>
    <s v="Trek"/>
    <s v="Dial"/>
    <x v="15"/>
    <s v="IP1 L Eyestay 25mm Dial B + Pawl Caps"/>
    <x v="0"/>
    <n v="300"/>
    <n v="903"/>
    <n v="3.01"/>
    <x v="306"/>
  </r>
  <r>
    <x v="0"/>
    <s v="Cycling"/>
    <x v="3"/>
    <s v="Trek"/>
    <s v="Dial"/>
    <x v="15"/>
    <s v="IP1 L Eyestay 25mm Dial B + Pawl Caps"/>
    <x v="0"/>
    <n v="1100"/>
    <n v="3311"/>
    <n v="3.01"/>
    <x v="306"/>
  </r>
  <r>
    <x v="0"/>
    <s v="Cycling"/>
    <x v="3"/>
    <s v="Trek"/>
    <s v="Dial"/>
    <x v="15"/>
    <s v="IP1 L Eyestay 25mm Dial B + Pawl Caps"/>
    <x v="0"/>
    <n v="650"/>
    <n v="1956.5"/>
    <n v="3.01"/>
    <x v="306"/>
  </r>
  <r>
    <x v="0"/>
    <s v="Cycling"/>
    <x v="3"/>
    <s v="Trek"/>
    <s v="Dial"/>
    <x v="15"/>
    <s v="IP1 L Eyestay 25mm Dial B + Pawl Caps"/>
    <x v="0"/>
    <n v="800"/>
    <n v="2408"/>
    <n v="3.01"/>
    <x v="306"/>
  </r>
  <r>
    <x v="0"/>
    <s v="Cycling"/>
    <x v="3"/>
    <s v="Trek"/>
    <s v="Dial"/>
    <x v="15"/>
    <s v="IP1 L Eyestay 25mm Dial B + Pawl Caps"/>
    <x v="1"/>
    <n v="400"/>
    <n v="1204"/>
    <n v="3.01"/>
    <x v="306"/>
  </r>
  <r>
    <x v="0"/>
    <s v="Cycling"/>
    <x v="3"/>
    <s v="Trek"/>
    <s v="Dial"/>
    <x v="15"/>
    <s v="IP1 L Eyestay 25mm Dial B + Pawl Caps"/>
    <x v="1"/>
    <n v="200"/>
    <n v="602"/>
    <n v="3.01"/>
    <x v="306"/>
  </r>
  <r>
    <x v="0"/>
    <s v="Cycling"/>
    <x v="3"/>
    <s v="Trek"/>
    <s v="Dial"/>
    <x v="15"/>
    <s v="IP1 L Eyestay 25mm Dial B + Pawl Caps"/>
    <x v="1"/>
    <n v="400"/>
    <n v="1204"/>
    <n v="3.01"/>
    <x v="306"/>
  </r>
  <r>
    <x v="0"/>
    <s v="Cycling"/>
    <x v="3"/>
    <s v="Trek"/>
    <s v="Dial"/>
    <x v="15"/>
    <s v="IP1 L Eyestay 25mm Dial B + Pawl Caps"/>
    <x v="1"/>
    <n v="200"/>
    <n v="602"/>
    <n v="3.01"/>
    <x v="306"/>
  </r>
  <r>
    <x v="0"/>
    <s v="Cycling"/>
    <x v="3"/>
    <s v="Trek"/>
    <s v="Dial"/>
    <x v="15"/>
    <s v="IP1 L Eyestay 25mm Dial B + Pawl Caps"/>
    <x v="2"/>
    <n v="500"/>
    <n v="1505"/>
    <n v="3.01"/>
    <x v="306"/>
  </r>
  <r>
    <x v="0"/>
    <s v="Cycling"/>
    <x v="3"/>
    <s v="Trek"/>
    <s v="Dial"/>
    <x v="15"/>
    <s v="IP1 L Eyestay 25mm Dial B + Pawl Caps"/>
    <x v="2"/>
    <n v="700"/>
    <n v="2107"/>
    <n v="3.01"/>
    <x v="306"/>
  </r>
  <r>
    <x v="0"/>
    <s v="Cycling"/>
    <x v="3"/>
    <s v="Trek"/>
    <s v="Dial"/>
    <x v="15"/>
    <s v="IP1 L Eyestay 25mm Dial B + Pawl Caps"/>
    <x v="2"/>
    <n v="500"/>
    <n v="1505"/>
    <n v="3.01"/>
    <x v="306"/>
  </r>
  <r>
    <x v="0"/>
    <s v="Cycling"/>
    <x v="3"/>
    <s v="Trek"/>
    <s v="Dial"/>
    <x v="15"/>
    <s v="IP1 L Eyestay 25mm Dial B + Pawl Caps"/>
    <x v="2"/>
    <n v="650"/>
    <n v="1956.5"/>
    <n v="3.01"/>
    <x v="306"/>
  </r>
  <r>
    <x v="0"/>
    <s v="Cycling"/>
    <x v="3"/>
    <s v="Trek"/>
    <s v="Dial"/>
    <x v="15"/>
    <s v="IP1 L Eyestay 25mm Dial B + Pawl Caps"/>
    <x v="2"/>
    <n v="500"/>
    <n v="1505"/>
    <n v="3.01"/>
    <x v="306"/>
  </r>
  <r>
    <x v="0"/>
    <s v="Cycling"/>
    <x v="3"/>
    <s v="Trek"/>
    <s v="Dial"/>
    <x v="15"/>
    <s v="IP1 L Eyestay 25mm Dial B + Pawl Caps"/>
    <x v="2"/>
    <n v="500"/>
    <n v="1505"/>
    <n v="3.01"/>
    <x v="306"/>
  </r>
  <r>
    <x v="0"/>
    <s v="Cycling"/>
    <x v="3"/>
    <s v="Trek"/>
    <s v="Dial"/>
    <x v="15"/>
    <s v="IP1 L Eyestay 25mm Dial B + Pawl Caps"/>
    <x v="2"/>
    <n v="500"/>
    <n v="1505"/>
    <n v="3.01"/>
    <x v="306"/>
  </r>
  <r>
    <x v="0"/>
    <s v="Cycling"/>
    <x v="3"/>
    <s v="Trek"/>
    <s v="Dial"/>
    <x v="15"/>
    <s v="IP1 L Eyestay 25mm Dial B + Pawl Caps"/>
    <x v="3"/>
    <n v="200"/>
    <n v="602"/>
    <n v="3.01"/>
    <x v="306"/>
  </r>
  <r>
    <x v="0"/>
    <s v="Cycling"/>
    <x v="3"/>
    <s v="Trek"/>
    <s v="Dial"/>
    <x v="15"/>
    <s v="IP1 L Eyestay 25mm Dial B + Pawl Caps"/>
    <x v="3"/>
    <n v="100"/>
    <n v="301"/>
    <n v="3.01"/>
    <x v="306"/>
  </r>
  <r>
    <x v="0"/>
    <s v="Cycling"/>
    <x v="3"/>
    <s v="Trek"/>
    <s v="Dial"/>
    <x v="15"/>
    <s v="IP1 L Eyestay 25mm Dial B + Pawl Caps"/>
    <x v="0"/>
    <n v="150"/>
    <n v="451.5"/>
    <n v="3.01"/>
    <x v="306"/>
  </r>
  <r>
    <x v="0"/>
    <s v="Cycling"/>
    <x v="3"/>
    <s v="Trek"/>
    <s v="Dial"/>
    <x v="15"/>
    <s v="IP1 L Eyestay 25mm Dial B + Pawl Caps"/>
    <x v="4"/>
    <n v="4280"/>
    <n v="12707.5"/>
    <n v="2.9690420560747666"/>
    <x v="2036"/>
  </r>
  <r>
    <x v="0"/>
    <s v="Cycling"/>
    <x v="3"/>
    <s v="Trek"/>
    <s v="Dial"/>
    <x v="15"/>
    <s v="IP1 L Eyestay 25mm Dial B + Pawl Caps"/>
    <x v="4"/>
    <n v="750"/>
    <n v="2242.5"/>
    <n v="2.99"/>
    <x v="297"/>
  </r>
  <r>
    <x v="0"/>
    <s v="Cycling"/>
    <x v="3"/>
    <s v="Trek"/>
    <s v="Dial"/>
    <x v="15"/>
    <s v="IP1 L Eyestay 25mm Dial B + Pawl Caps"/>
    <x v="4"/>
    <n v="1510"/>
    <n v="4485"/>
    <n v="2.9701986754966887"/>
    <x v="299"/>
  </r>
  <r>
    <x v="0"/>
    <s v="Cycling"/>
    <x v="3"/>
    <s v="Trek"/>
    <s v="Dial"/>
    <x v="15"/>
    <s v="IP1 L Eyestay 25mm Dial B + Pawl Caps"/>
    <x v="2"/>
    <n v="500"/>
    <n v="1495"/>
    <n v="2.99"/>
    <x v="297"/>
  </r>
  <r>
    <x v="0"/>
    <s v="Cycling"/>
    <x v="3"/>
    <s v="Trek"/>
    <s v="Dial"/>
    <x v="15"/>
    <s v="IP1 L Eyestay 25mm Dial B + Pawl Caps"/>
    <x v="2"/>
    <n v="700"/>
    <n v="2093"/>
    <n v="2.99"/>
    <x v="297"/>
  </r>
  <r>
    <x v="0"/>
    <s v="Cycling"/>
    <x v="3"/>
    <s v="Trek"/>
    <s v="Dial"/>
    <x v="15"/>
    <s v="IP1 L Eyestay 25mm Dial B + Pawl Caps"/>
    <x v="2"/>
    <n v="500"/>
    <n v="1495"/>
    <n v="2.99"/>
    <x v="297"/>
  </r>
  <r>
    <x v="0"/>
    <s v="Cycling"/>
    <x v="3"/>
    <s v="Trek"/>
    <s v="Dial"/>
    <x v="15"/>
    <s v="IP1 L Eyestay 25mm Dial B + Pawl Caps"/>
    <x v="2"/>
    <n v="1310"/>
    <n v="3887"/>
    <n v="2.9671755725190838"/>
    <x v="302"/>
  </r>
  <r>
    <x v="0"/>
    <s v="Cycling"/>
    <x v="3"/>
    <s v="Trek"/>
    <s v="Dial"/>
    <x v="15"/>
    <s v="IP1 L Eyestay 25mm Dial B + Pawl Caps"/>
    <x v="2"/>
    <n v="500"/>
    <n v="1495"/>
    <n v="2.99"/>
    <x v="297"/>
  </r>
  <r>
    <x v="0"/>
    <s v="Cycling"/>
    <x v="3"/>
    <s v="Trek"/>
    <s v="Dial"/>
    <x v="15"/>
    <s v="IP1 L Eyestay 25mm Dial B + Pawl Caps"/>
    <x v="2"/>
    <n v="800"/>
    <n v="2392"/>
    <n v="2.99"/>
    <x v="297"/>
  </r>
  <r>
    <x v="0"/>
    <s v="Cycling"/>
    <x v="3"/>
    <s v="Trek"/>
    <s v="Dial"/>
    <x v="15"/>
    <s v="IP1 L Eyestay 25mm Dial B + Pawl Caps"/>
    <x v="2"/>
    <n v="500"/>
    <n v="1495"/>
    <n v="2.99"/>
    <x v="297"/>
  </r>
  <r>
    <x v="0"/>
    <s v="Cycling"/>
    <x v="3"/>
    <s v="Trek"/>
    <s v="Dial"/>
    <x v="15"/>
    <s v="IP1 L Eyestay 25mm Dial B + Pawl Caps"/>
    <x v="2"/>
    <n v="1610"/>
    <n v="4784"/>
    <n v="2.9714285714285715"/>
    <x v="1636"/>
  </r>
  <r>
    <x v="0"/>
    <s v="Cycling"/>
    <x v="3"/>
    <s v="Trek"/>
    <s v="Dial"/>
    <x v="15"/>
    <s v="IP1 L Eyestay 25mm Dial B + Pawl Caps"/>
    <x v="2"/>
    <n v="3020"/>
    <n v="8970"/>
    <n v="2.9701986754966887"/>
    <x v="299"/>
  </r>
  <r>
    <x v="0"/>
    <s v="Cycling"/>
    <x v="3"/>
    <s v="Trek"/>
    <s v="Dial"/>
    <x v="15"/>
    <s v="IP1 L Eyestay 25mm Dial B + Pawl Caps"/>
    <x v="3"/>
    <n v="500"/>
    <n v="1495"/>
    <n v="2.99"/>
    <x v="297"/>
  </r>
  <r>
    <x v="0"/>
    <s v="Cycling"/>
    <x v="3"/>
    <s v="Trek"/>
    <s v="Dial"/>
    <x v="15"/>
    <s v="IP1 L Eyestay 25mm Dial B + Pawl Caps"/>
    <x v="3"/>
    <n v="500"/>
    <n v="1495"/>
    <n v="2.99"/>
    <x v="297"/>
  </r>
  <r>
    <x v="0"/>
    <s v="Cycling"/>
    <x v="3"/>
    <s v="Trek"/>
    <s v="Dial"/>
    <x v="15"/>
    <s v="IP1 L Eyestay 25mm Dial B + Pawl Caps"/>
    <x v="3"/>
    <n v="1810"/>
    <n v="5382"/>
    <n v="2.9734806629834254"/>
    <x v="1721"/>
  </r>
  <r>
    <x v="0"/>
    <s v="Cycling"/>
    <x v="3"/>
    <s v="Trek"/>
    <s v="Dial"/>
    <x v="15"/>
    <s v="IP1 L Eyestay 25mm Dial B + Pawl Caps"/>
    <x v="3"/>
    <n v="1860"/>
    <n v="5531.5"/>
    <n v="2.9739247311827959"/>
    <x v="2037"/>
  </r>
  <r>
    <x v="0"/>
    <s v="Cycling"/>
    <x v="3"/>
    <s v="Trek"/>
    <s v="Dial"/>
    <x v="15"/>
    <s v="IP1 L Eyestay 25mm Dial B + Pawl Caps"/>
    <x v="3"/>
    <n v="1450"/>
    <n v="4335.5"/>
    <n v="2.99"/>
    <x v="297"/>
  </r>
  <r>
    <x v="0"/>
    <s v="Cycling"/>
    <x v="3"/>
    <s v="Trek"/>
    <s v="Dial"/>
    <x v="15"/>
    <s v="IP1 L Eyestay 25mm Dial B + Pawl Caps"/>
    <x v="3"/>
    <n v="100"/>
    <n v="299"/>
    <n v="2.99"/>
    <x v="297"/>
  </r>
  <r>
    <x v="0"/>
    <s v="Cycling"/>
    <x v="3"/>
    <s v="Trek"/>
    <s v="Dial"/>
    <x v="15"/>
    <s v="IP1 L Eyestay 25mm Dial B + Pawl Caps"/>
    <x v="3"/>
    <n v="1510"/>
    <n v="4485"/>
    <n v="2.9701986754966887"/>
    <x v="299"/>
  </r>
  <r>
    <x v="0"/>
    <s v="Cycling"/>
    <x v="3"/>
    <s v="Trek"/>
    <s v="Dial"/>
    <x v="15"/>
    <s v="IP1 L Eyestay 25mm Dial B + Pawl Caps"/>
    <x v="3"/>
    <n v="1485"/>
    <n v="4410.25"/>
    <n v="2.96986531986532"/>
    <x v="2038"/>
  </r>
  <r>
    <x v="0"/>
    <s v="Cycling"/>
    <x v="3"/>
    <s v="Trek"/>
    <s v="Dial"/>
    <x v="15"/>
    <s v="IP1 L Eyestay 25mm Dial B + Pawl Caps"/>
    <x v="0"/>
    <n v="600"/>
    <n v="1794"/>
    <n v="2.99"/>
    <x v="297"/>
  </r>
  <r>
    <x v="0"/>
    <s v="Cycling"/>
    <x v="3"/>
    <s v="Trek"/>
    <s v="Dial"/>
    <x v="15"/>
    <s v="IP1 L Eyestay 25mm Dial B + Pawl Caps"/>
    <x v="0"/>
    <n v="600"/>
    <n v="1794"/>
    <n v="2.99"/>
    <x v="297"/>
  </r>
  <r>
    <x v="0"/>
    <s v="Cycling"/>
    <x v="3"/>
    <s v="Trek"/>
    <s v="Dial"/>
    <x v="15"/>
    <s v="IP1 L Eyestay 25mm Dial B + Pawl Caps"/>
    <x v="0"/>
    <n v="400"/>
    <n v="1196"/>
    <n v="2.99"/>
    <x v="297"/>
  </r>
  <r>
    <x v="0"/>
    <s v="Cycling"/>
    <x v="3"/>
    <s v="Trek"/>
    <s v="Dial"/>
    <x v="15"/>
    <s v="IP1 L Eyestay 25mm Dial B + Pawl Caps"/>
    <x v="0"/>
    <n v="1300"/>
    <n v="3887"/>
    <n v="2.99"/>
    <x v="297"/>
  </r>
  <r>
    <x v="0"/>
    <s v="Cycling"/>
    <x v="3"/>
    <s v="Trek"/>
    <s v="Dial"/>
    <x v="15"/>
    <s v="IP1 L Eyestay 25mm Dial B + Pawl Caps"/>
    <x v="0"/>
    <n v="750"/>
    <n v="2242.5"/>
    <n v="2.99"/>
    <x v="297"/>
  </r>
  <r>
    <x v="0"/>
    <s v="Cycling"/>
    <x v="3"/>
    <s v="Trek"/>
    <s v="Dial"/>
    <x v="15"/>
    <s v="IP1 L Eyestay 25mm Dial B + Pawl Caps"/>
    <x v="0"/>
    <n v="1310"/>
    <n v="3887"/>
    <n v="2.9671755725190838"/>
    <x v="302"/>
  </r>
  <r>
    <x v="0"/>
    <s v="Cycling"/>
    <x v="3"/>
    <s v="Trek"/>
    <s v="Dial"/>
    <x v="15"/>
    <s v="IP1 L Eyestay 25mm Dial B + Pawl Caps"/>
    <x v="1"/>
    <n v="850"/>
    <n v="2541.5"/>
    <n v="2.99"/>
    <x v="297"/>
  </r>
  <r>
    <x v="0"/>
    <s v="Cycling"/>
    <x v="3"/>
    <s v="Trek"/>
    <s v="Dial"/>
    <x v="15"/>
    <s v="IP1 L Eyestay 25mm Dial B + Pawl Caps"/>
    <x v="1"/>
    <n v="400"/>
    <n v="1196"/>
    <n v="2.99"/>
    <x v="297"/>
  </r>
  <r>
    <x v="0"/>
    <s v="Cycling"/>
    <x v="3"/>
    <s v="Trek"/>
    <s v="Dial"/>
    <x v="15"/>
    <s v="IP1 L Eyestay 25mm Dial B + Pawl Caps"/>
    <x v="1"/>
    <n v="600"/>
    <n v="1794"/>
    <n v="2.99"/>
    <x v="297"/>
  </r>
  <r>
    <x v="0"/>
    <s v="Cycling"/>
    <x v="3"/>
    <s v="Trek"/>
    <s v="Dial"/>
    <x v="15"/>
    <s v="IP1 L Eyestay 25mm Dial B + Pawl Caps"/>
    <x v="1"/>
    <n v="350"/>
    <n v="1046.5"/>
    <n v="2.99"/>
    <x v="297"/>
  </r>
  <r>
    <x v="0"/>
    <s v="Cycling"/>
    <x v="3"/>
    <s v="Trek"/>
    <s v="Dial"/>
    <x v="15"/>
    <s v="IP1 L Eyestay 25mm Dial B + Pawl Caps"/>
    <x v="2"/>
    <n v="750"/>
    <n v="2257.5"/>
    <n v="3.01"/>
    <x v="306"/>
  </r>
  <r>
    <x v="0"/>
    <s v="Cycling"/>
    <x v="3"/>
    <s v="Trek"/>
    <s v="Dial"/>
    <x v="15"/>
    <s v="IP1 L Eyestay 25mmDial B-Black/426 C-w/PC"/>
    <x v="5"/>
    <n v="3265"/>
    <n v="9717.5"/>
    <n v="2.9762633996937211"/>
    <x v="2039"/>
  </r>
  <r>
    <x v="0"/>
    <s v="Cycling"/>
    <x v="3"/>
    <s v="Trek"/>
    <s v="Dial"/>
    <x v="15"/>
    <s v="IP1 L Eyestay 25mmDial B-Black/426 C-w/PC"/>
    <x v="5"/>
    <n v="1735"/>
    <n v="5157.75"/>
    <n v="2.9727665706051871"/>
    <x v="2034"/>
  </r>
  <r>
    <x v="0"/>
    <s v="Cycling"/>
    <x v="3"/>
    <s v="Trek"/>
    <s v="Dial"/>
    <x v="15"/>
    <s v="IP1 L Eyestay 25mmDial B-Black/426 C-w/PC"/>
    <x v="5"/>
    <n v="1160"/>
    <n v="3438.5"/>
    <n v="2.9642241379310343"/>
    <x v="1630"/>
  </r>
  <r>
    <x v="0"/>
    <s v="Cycling"/>
    <x v="3"/>
    <s v="Trek"/>
    <s v="Dial"/>
    <x v="15"/>
    <s v="IP1 L Eyestay 25mmDial B-Black/426 C-w/PC"/>
    <x v="5"/>
    <n v="500"/>
    <n v="1495"/>
    <n v="2.99"/>
    <x v="297"/>
  </r>
  <r>
    <x v="0"/>
    <s v="Cycling"/>
    <x v="3"/>
    <s v="Trek"/>
    <s v="Dial"/>
    <x v="15"/>
    <s v="IP1 L Eyestay 25mmDial B-Black/426 C-w/PC"/>
    <x v="5"/>
    <n v="500"/>
    <n v="1495"/>
    <n v="2.99"/>
    <x v="297"/>
  </r>
  <r>
    <x v="0"/>
    <s v="Cycling"/>
    <x v="3"/>
    <s v="Trek"/>
    <s v="Dial"/>
    <x v="15"/>
    <s v="IP1 L Eyestay 25mmDial B-Black/426 C-w/PC"/>
    <x v="4"/>
    <n v="500"/>
    <n v="1495"/>
    <n v="2.99"/>
    <x v="297"/>
  </r>
  <r>
    <x v="0"/>
    <s v="Cycling"/>
    <x v="3"/>
    <s v="Trek"/>
    <s v="Dial"/>
    <x v="15"/>
    <s v="IP1 R Eyestay 20mm Dial A + Pawl Caps"/>
    <x v="4"/>
    <n v="1250"/>
    <n v="3762.5"/>
    <n v="3.01"/>
    <x v="306"/>
  </r>
  <r>
    <x v="0"/>
    <s v="Cycling"/>
    <x v="3"/>
    <s v="Trek"/>
    <s v="Dial"/>
    <x v="15"/>
    <s v="IP1 R Eyestay 20mm Dial A + Pawl Caps"/>
    <x v="4"/>
    <n v="5535"/>
    <n v="16555"/>
    <n v="2.99096657633243"/>
    <x v="2040"/>
  </r>
  <r>
    <x v="0"/>
    <s v="Cycling"/>
    <x v="3"/>
    <s v="Trek"/>
    <s v="Dial"/>
    <x v="15"/>
    <s v="IP1 R Eyestay 20mm Dial A + Pawl Caps"/>
    <x v="4"/>
    <n v="2460"/>
    <n v="7374.5"/>
    <n v="2.9977642276422762"/>
    <x v="2041"/>
  </r>
  <r>
    <x v="0"/>
    <s v="Cycling"/>
    <x v="3"/>
    <s v="Trek"/>
    <s v="Dial"/>
    <x v="15"/>
    <s v="IP1 R Eyestay 20mm Dial A + Pawl CapsDial A-Clear/Blk-w/P Cap"/>
    <x v="5"/>
    <n v="7790"/>
    <n v="23327.5"/>
    <n v="2.9945442875481385"/>
    <x v="2042"/>
  </r>
  <r>
    <x v="0"/>
    <s v="Cycling"/>
    <x v="3"/>
    <s v="Trek"/>
    <s v="Dial"/>
    <x v="15"/>
    <s v="IP1 R Eyestay 20mm Dial A + Pawl CapsDial A-Clear/Blk-w/P Cap"/>
    <x v="5"/>
    <n v="6285"/>
    <n v="18812.5"/>
    <n v="2.9932378679395386"/>
    <x v="2043"/>
  </r>
  <r>
    <x v="0"/>
    <s v="Cycling"/>
    <x v="3"/>
    <s v="Trek"/>
    <s v="Dial"/>
    <x v="15"/>
    <s v="IP1 R Eyestay 20mm Dial A + Pawl CapsDial A-Clear/Blk-w/P Cap"/>
    <x v="5"/>
    <n v="125"/>
    <n v="376.25"/>
    <n v="3.01"/>
    <x v="306"/>
  </r>
  <r>
    <x v="0"/>
    <s v="Cycling"/>
    <x v="3"/>
    <s v="Trek"/>
    <s v="Dial"/>
    <x v="15"/>
    <s v="IP1 R Eyestay 20mm Dial A + Pawl CapsDial A-Clear/Blk-w/P Cap"/>
    <x v="5"/>
    <n v="2615"/>
    <n v="7826"/>
    <n v="2.9927342256214149"/>
    <x v="2044"/>
  </r>
  <r>
    <x v="0"/>
    <s v="Cycling"/>
    <x v="3"/>
    <s v="Trek"/>
    <s v="Dial"/>
    <x v="15"/>
    <s v="IP1 R Eyestay 20mm Dial A + Pawl CapsDial A-Clear/Blk-w/P Cap"/>
    <x v="5"/>
    <n v="2795"/>
    <n v="8352.75"/>
    <n v="2.9884615384615385"/>
    <x v="2045"/>
  </r>
  <r>
    <x v="0"/>
    <s v="Cycling"/>
    <x v="3"/>
    <s v="Trek"/>
    <s v="Dial"/>
    <x v="15"/>
    <s v="IP1 R Eyestay 20mm Dial A + Pawl CapsDial A-Clear/Blk-w/P Cap"/>
    <x v="5"/>
    <n v="850"/>
    <n v="2558.5"/>
    <n v="3.01"/>
    <x v="306"/>
  </r>
  <r>
    <x v="0"/>
    <s v="Cycling"/>
    <x v="3"/>
    <s v="Trek"/>
    <s v="Dial"/>
    <x v="15"/>
    <s v="IP1 R Eyestay 20mm Dial A + Pawl CapsDial A-Clear/Blk-w/P Cap"/>
    <x v="4"/>
    <n v="500"/>
    <n v="1505"/>
    <n v="3.01"/>
    <x v="306"/>
  </r>
  <r>
    <x v="0"/>
    <s v="Cycling"/>
    <x v="3"/>
    <s v="Trek"/>
    <s v="Dial"/>
    <x v="15"/>
    <s v="IP1 R Eyestay 20mm Dial A + Pawl CapsDial A-Clear/Blk-w/P Cap"/>
    <x v="4"/>
    <n v="1025"/>
    <n v="3085.25"/>
    <n v="3.01"/>
    <x v="306"/>
  </r>
  <r>
    <x v="0"/>
    <s v="Cycling"/>
    <x v="3"/>
    <s v="Trek"/>
    <s v="Dial"/>
    <x v="15"/>
    <s v="IP1 R Eyestay 20mm Dial A + Pawl CapsDial A-PC-186 C"/>
    <x v="5"/>
    <n v="500"/>
    <n v="1505"/>
    <n v="3.01"/>
    <x v="306"/>
  </r>
  <r>
    <x v="0"/>
    <s v="Cycling"/>
    <x v="3"/>
    <s v="Trek"/>
    <s v="Dial"/>
    <x v="15"/>
    <s v="IP1 R Eyestay 20mm Dial A + Pawl CapsDial A-PC-186 C"/>
    <x v="5"/>
    <n v="750"/>
    <n v="2257.5"/>
    <n v="3.01"/>
    <x v="306"/>
  </r>
  <r>
    <x v="0"/>
    <s v="Cycling"/>
    <x v="3"/>
    <s v="Trek"/>
    <s v="Dial"/>
    <x v="15"/>
    <s v="IP1 R Eyestay 20mm Dial A + Pawl CapsDial A-PC-186 C"/>
    <x v="5"/>
    <n v="725"/>
    <n v="2182.25"/>
    <n v="3.01"/>
    <x v="306"/>
  </r>
  <r>
    <x v="0"/>
    <s v="Cycling"/>
    <x v="3"/>
    <s v="Trek"/>
    <s v="Dial"/>
    <x v="15"/>
    <s v="IP1 R Eyestay 20mm Dial A + Pawl CapsDial A-PC-186 C"/>
    <x v="4"/>
    <n v="500"/>
    <n v="1505"/>
    <n v="3.01"/>
    <x v="306"/>
  </r>
  <r>
    <x v="0"/>
    <s v="Cycling"/>
    <x v="3"/>
    <s v="Trek"/>
    <s v="Dial"/>
    <x v="15"/>
    <s v="IP1 R Eyestay 20mm Dial A + Pawl CapsDial A-PC-186 C"/>
    <x v="4"/>
    <n v="910"/>
    <n v="2739.1"/>
    <n v="3.01"/>
    <x v="306"/>
  </r>
  <r>
    <x v="0"/>
    <s v="Cycling"/>
    <x v="3"/>
    <s v="Trek"/>
    <s v="Dial"/>
    <x v="15"/>
    <s v="IP1 R Eyestay 20mm Dial A + Pawl CapsDial A-w/PC-StkWht/Clr"/>
    <x v="5"/>
    <n v="500"/>
    <n v="1505"/>
    <n v="3.01"/>
    <x v="306"/>
  </r>
  <r>
    <x v="0"/>
    <s v="Cycling"/>
    <x v="3"/>
    <s v="Trek"/>
    <s v="Dial"/>
    <x v="15"/>
    <s v="IP1 R Eyestay 20mm Dial A + Pawl CapsDial A-w/PC-StkWht/Clr"/>
    <x v="5"/>
    <n v="1110"/>
    <n v="3311"/>
    <n v="2.9828828828828828"/>
    <x v="2046"/>
  </r>
  <r>
    <x v="0"/>
    <s v="Cycling"/>
    <x v="3"/>
    <s v="Trek"/>
    <s v="Dial"/>
    <x v="15"/>
    <s v="IP1 R Eyestay 20mm Dial A + Pawl CapsDial A-w/PC-StkWht/Clr"/>
    <x v="4"/>
    <n v="850"/>
    <n v="2558.5"/>
    <n v="3.01"/>
    <x v="306"/>
  </r>
  <r>
    <x v="0"/>
    <s v="Cycling"/>
    <x v="3"/>
    <s v="Trek"/>
    <s v="Dial"/>
    <x v="15"/>
    <s v="IP1 R Eyestay 20mm Dial B + Pawl Caps"/>
    <x v="5"/>
    <n v="700"/>
    <n v="2107"/>
    <n v="3.01"/>
    <x v="306"/>
  </r>
  <r>
    <x v="0"/>
    <s v="Cycling"/>
    <x v="3"/>
    <s v="Trek"/>
    <s v="Dial"/>
    <x v="15"/>
    <s v="IP1 R Eyestay 20mm Dial B + Pawl Caps"/>
    <x v="4"/>
    <n v="500"/>
    <n v="1505"/>
    <n v="3.01"/>
    <x v="306"/>
  </r>
  <r>
    <x v="0"/>
    <s v="Cycling"/>
    <x v="3"/>
    <s v="Trek"/>
    <s v="Dial"/>
    <x v="15"/>
    <s v="IP1 R Eyestay 20mm Dial B + Pawl Caps"/>
    <x v="4"/>
    <n v="1000"/>
    <n v="3010"/>
    <n v="3.01"/>
    <x v="306"/>
  </r>
  <r>
    <x v="0"/>
    <s v="Cycling"/>
    <x v="3"/>
    <s v="Trek"/>
    <s v="Dial"/>
    <x v="15"/>
    <s v="IP1 R Eyestay 20mm Dial B + Pawl Caps"/>
    <x v="4"/>
    <n v="500"/>
    <n v="1505"/>
    <n v="3.01"/>
    <x v="306"/>
  </r>
  <r>
    <x v="0"/>
    <s v="Cycling"/>
    <x v="3"/>
    <s v="Trek"/>
    <s v="Dial"/>
    <x v="15"/>
    <s v="IP1 R Eyestay 20mm Dial B + Pawl Caps"/>
    <x v="4"/>
    <n v="500"/>
    <n v="1505"/>
    <n v="3.01"/>
    <x v="306"/>
  </r>
  <r>
    <x v="0"/>
    <s v="Cycling"/>
    <x v="3"/>
    <s v="Trek"/>
    <s v="Dial"/>
    <x v="15"/>
    <s v="IP1 R Eyestay 20mm Dial B + Pawl Caps"/>
    <x v="2"/>
    <n v="500"/>
    <n v="1505"/>
    <n v="3.01"/>
    <x v="306"/>
  </r>
  <r>
    <x v="0"/>
    <s v="Cycling"/>
    <x v="3"/>
    <s v="Trek"/>
    <s v="Dial"/>
    <x v="15"/>
    <s v="IP1 R Eyestay 20mm Dial B + Pawl Caps"/>
    <x v="2"/>
    <n v="3570"/>
    <n v="10685.5"/>
    <n v="2.9931372549019608"/>
    <x v="2047"/>
  </r>
  <r>
    <x v="0"/>
    <s v="Cycling"/>
    <x v="3"/>
    <s v="Trek"/>
    <s v="Dial"/>
    <x v="15"/>
    <s v="IP1 R Eyestay 20mm Dial B + Pawl Caps"/>
    <x v="2"/>
    <n v="3770"/>
    <n v="11287.5"/>
    <n v="2.9940318302387268"/>
    <x v="2048"/>
  </r>
  <r>
    <x v="0"/>
    <s v="Cycling"/>
    <x v="3"/>
    <s v="Trek"/>
    <s v="Dial"/>
    <x v="15"/>
    <s v="IP1 R Eyestay 20mm Dial B + Pawl Caps"/>
    <x v="2"/>
    <n v="1310"/>
    <n v="3913"/>
    <n v="2.9870229007633586"/>
    <x v="2049"/>
  </r>
  <r>
    <x v="0"/>
    <s v="Cycling"/>
    <x v="3"/>
    <s v="Trek"/>
    <s v="Dial"/>
    <x v="15"/>
    <s v="IP1 R Eyestay 20mm Dial B + Pawl Caps"/>
    <x v="2"/>
    <n v="500"/>
    <n v="1505"/>
    <n v="3.01"/>
    <x v="306"/>
  </r>
  <r>
    <x v="0"/>
    <s v="Cycling"/>
    <x v="3"/>
    <s v="Trek"/>
    <s v="Dial"/>
    <x v="15"/>
    <s v="IP1 R Eyestay 20mm Dial B + Pawl Caps"/>
    <x v="2"/>
    <n v="2110"/>
    <n v="6321"/>
    <n v="2.9957345971563982"/>
    <x v="2050"/>
  </r>
  <r>
    <x v="0"/>
    <s v="Cycling"/>
    <x v="3"/>
    <s v="Trek"/>
    <s v="Dial"/>
    <x v="15"/>
    <s v="IP1 R Eyestay 20mm Dial B + Pawl Caps"/>
    <x v="2"/>
    <n v="2315"/>
    <n v="6923"/>
    <n v="2.9904967602591794"/>
    <x v="2051"/>
  </r>
  <r>
    <x v="0"/>
    <s v="Cycling"/>
    <x v="3"/>
    <s v="Trek"/>
    <s v="Dial"/>
    <x v="15"/>
    <s v="IP1 R Eyestay 20mm Dial B + Pawl Caps"/>
    <x v="2"/>
    <n v="5035"/>
    <n v="15050"/>
    <n v="2.9890764647467725"/>
    <x v="2052"/>
  </r>
  <r>
    <x v="0"/>
    <s v="Cycling"/>
    <x v="3"/>
    <s v="Trek"/>
    <s v="Dial"/>
    <x v="15"/>
    <s v="IP1 R Eyestay 20mm Dial B + Pawl Caps"/>
    <x v="3"/>
    <n v="900"/>
    <n v="2709"/>
    <n v="3.01"/>
    <x v="306"/>
  </r>
  <r>
    <x v="0"/>
    <s v="Cycling"/>
    <x v="3"/>
    <s v="Trek"/>
    <s v="Dial"/>
    <x v="15"/>
    <s v="IP1 R Eyestay 20mm Dial B + Pawl Caps"/>
    <x v="3"/>
    <n v="1005"/>
    <n v="3010"/>
    <n v="2.9950248756218905"/>
    <x v="1638"/>
  </r>
  <r>
    <x v="0"/>
    <s v="Cycling"/>
    <x v="3"/>
    <s v="Trek"/>
    <s v="Dial"/>
    <x v="15"/>
    <s v="IP1 R Eyestay 20mm Dial B + Pawl Caps"/>
    <x v="3"/>
    <n v="2265"/>
    <n v="6772.5"/>
    <n v="2.9900662251655628"/>
    <x v="2053"/>
  </r>
  <r>
    <x v="0"/>
    <s v="Cycling"/>
    <x v="3"/>
    <s v="Trek"/>
    <s v="Dial"/>
    <x v="15"/>
    <s v="IP1 R Eyestay 20mm Dial B + Pawl Caps"/>
    <x v="3"/>
    <n v="3870"/>
    <n v="11588.5"/>
    <n v="2.9944444444444445"/>
    <x v="2054"/>
  </r>
  <r>
    <x v="0"/>
    <s v="Cycling"/>
    <x v="3"/>
    <s v="Trek"/>
    <s v="Dial"/>
    <x v="15"/>
    <s v="IP1 R Eyestay 20mm Dial B + Pawl Caps"/>
    <x v="3"/>
    <n v="1460"/>
    <n v="4364.5"/>
    <n v="2.9893835616438356"/>
    <x v="1635"/>
  </r>
  <r>
    <x v="0"/>
    <s v="Cycling"/>
    <x v="3"/>
    <s v="Trek"/>
    <s v="Dial"/>
    <x v="15"/>
    <s v="IP1 R Eyestay 20mm Dial B + Pawl Caps"/>
    <x v="3"/>
    <n v="2315"/>
    <n v="6923"/>
    <n v="2.9904967602591794"/>
    <x v="2051"/>
  </r>
  <r>
    <x v="0"/>
    <s v="Cycling"/>
    <x v="3"/>
    <s v="Trek"/>
    <s v="Dial"/>
    <x v="15"/>
    <s v="IP1 R Eyestay 20mm Dial B + Pawl Caps"/>
    <x v="0"/>
    <n v="4420"/>
    <n v="13244"/>
    <n v="2.9963800904977376"/>
    <x v="2055"/>
  </r>
  <r>
    <x v="0"/>
    <s v="Cycling"/>
    <x v="3"/>
    <s v="Trek"/>
    <s v="Dial"/>
    <x v="15"/>
    <s v="IP1 R Eyestay 20mm Dial B + Pawl Caps"/>
    <x v="0"/>
    <n v="6135"/>
    <n v="18361"/>
    <n v="2.9928280358598207"/>
    <x v="2056"/>
  </r>
  <r>
    <x v="0"/>
    <s v="Cycling"/>
    <x v="3"/>
    <s v="Trek"/>
    <s v="Dial"/>
    <x v="15"/>
    <s v="IP1 R Eyestay 20mm Dial B + Pawl Caps"/>
    <x v="0"/>
    <n v="1110"/>
    <n v="3311"/>
    <n v="2.9828828828828828"/>
    <x v="2046"/>
  </r>
  <r>
    <x v="0"/>
    <s v="Cycling"/>
    <x v="3"/>
    <s v="Trek"/>
    <s v="Dial"/>
    <x v="15"/>
    <s v="IP1 R Eyestay 20mm Dial B + Pawl Caps"/>
    <x v="0"/>
    <n v="6590"/>
    <n v="19715.5"/>
    <n v="2.991729893778452"/>
    <x v="2057"/>
  </r>
  <r>
    <x v="0"/>
    <s v="Cycling"/>
    <x v="3"/>
    <s v="Trek"/>
    <s v="Dial"/>
    <x v="15"/>
    <s v="IP1 R Eyestay 20mm Dial B + Pawl Caps"/>
    <x v="0"/>
    <n v="3670"/>
    <n v="10986.5"/>
    <n v="2.9935967302452315"/>
    <x v="2058"/>
  </r>
  <r>
    <x v="0"/>
    <s v="Cycling"/>
    <x v="3"/>
    <s v="Trek"/>
    <s v="Dial"/>
    <x v="15"/>
    <s v="IP1 R Eyestay 20mm Dial B + Pawl Caps"/>
    <x v="0"/>
    <n v="4825"/>
    <n v="14448"/>
    <n v="2.9944041450777203"/>
    <x v="2059"/>
  </r>
  <r>
    <x v="0"/>
    <s v="Cycling"/>
    <x v="3"/>
    <s v="Trek"/>
    <s v="Dial"/>
    <x v="15"/>
    <s v="IP1 R Eyestay 20mm Dial B + Pawl Caps"/>
    <x v="1"/>
    <n v="4125"/>
    <n v="12341"/>
    <n v="2.9917575757575756"/>
    <x v="2060"/>
  </r>
  <r>
    <x v="0"/>
    <s v="Cycling"/>
    <x v="3"/>
    <s v="Trek"/>
    <s v="Dial"/>
    <x v="15"/>
    <s v="IP1 R Eyestay 20mm Dial B + Pawl Caps"/>
    <x v="1"/>
    <n v="1660"/>
    <n v="4966.5"/>
    <n v="2.991867469879518"/>
    <x v="2061"/>
  </r>
  <r>
    <x v="0"/>
    <s v="Cycling"/>
    <x v="3"/>
    <s v="Trek"/>
    <s v="Dial"/>
    <x v="15"/>
    <s v="IP1 R Eyestay 20mm Dial B + Pawl Caps"/>
    <x v="1"/>
    <n v="3920"/>
    <n v="11739"/>
    <n v="2.9946428571428569"/>
    <x v="2062"/>
  </r>
  <r>
    <x v="0"/>
    <s v="Cycling"/>
    <x v="3"/>
    <s v="Trek"/>
    <s v="Dial"/>
    <x v="15"/>
    <s v="IP1 R Eyestay 20mm Dial B + Pawl Caps"/>
    <x v="1"/>
    <n v="1260"/>
    <n v="3762.5"/>
    <n v="2.9861111111111112"/>
    <x v="2063"/>
  </r>
  <r>
    <x v="0"/>
    <s v="Cycling"/>
    <x v="3"/>
    <s v="Trek"/>
    <s v="Dial"/>
    <x v="15"/>
    <s v="IP1 R Eyestay 20mm Dial B + Pawl Caps"/>
    <x v="5"/>
    <n v="1660"/>
    <n v="4966.5"/>
    <n v="2.991867469879518"/>
    <x v="2061"/>
  </r>
  <r>
    <x v="0"/>
    <s v="Cycling"/>
    <x v="3"/>
    <s v="Trek"/>
    <s v="Dial"/>
    <x v="15"/>
    <s v="IP1 R Eyestay 20mm Dial B + Pawl Caps"/>
    <x v="4"/>
    <n v="500"/>
    <n v="1505"/>
    <n v="3.01"/>
    <x v="306"/>
  </r>
  <r>
    <x v="0"/>
    <s v="Cycling"/>
    <x v="3"/>
    <s v="Trek"/>
    <s v="Dial"/>
    <x v="15"/>
    <s v="IP1 R Eyestay 20mm Dial B + Pawl Caps"/>
    <x v="4"/>
    <n v="1000"/>
    <n v="3010"/>
    <n v="3.01"/>
    <x v="306"/>
  </r>
  <r>
    <x v="0"/>
    <s v="Cycling"/>
    <x v="3"/>
    <s v="Trek"/>
    <s v="Dial"/>
    <x v="15"/>
    <s v="IP1 R Eyestay 25mm Dial B + Pawl Caps"/>
    <x v="0"/>
    <n v="400"/>
    <n v="1204"/>
    <n v="3.01"/>
    <x v="306"/>
  </r>
  <r>
    <x v="0"/>
    <s v="Cycling"/>
    <x v="3"/>
    <s v="Trek"/>
    <s v="Dial"/>
    <x v="15"/>
    <s v="IP1 R Eyestay 25mm Dial B + Pawl Caps"/>
    <x v="0"/>
    <n v="500"/>
    <n v="1505"/>
    <n v="3.01"/>
    <x v="306"/>
  </r>
  <r>
    <x v="0"/>
    <s v="Cycling"/>
    <x v="3"/>
    <s v="Trek"/>
    <s v="Dial"/>
    <x v="15"/>
    <s v="IP1 R Eyestay 25mm Dial B + Pawl Caps"/>
    <x v="0"/>
    <n v="300"/>
    <n v="903"/>
    <n v="3.01"/>
    <x v="306"/>
  </r>
  <r>
    <x v="0"/>
    <s v="Cycling"/>
    <x v="3"/>
    <s v="Trek"/>
    <s v="Dial"/>
    <x v="15"/>
    <s v="IP1 R Eyestay 25mm Dial B + Pawl Caps"/>
    <x v="0"/>
    <n v="1100"/>
    <n v="3311"/>
    <n v="3.01"/>
    <x v="306"/>
  </r>
  <r>
    <x v="0"/>
    <s v="Cycling"/>
    <x v="3"/>
    <s v="Trek"/>
    <s v="Dial"/>
    <x v="15"/>
    <s v="IP1 R Eyestay 25mm Dial B + Pawl Caps"/>
    <x v="0"/>
    <n v="650"/>
    <n v="1956.5"/>
    <n v="3.01"/>
    <x v="306"/>
  </r>
  <r>
    <x v="0"/>
    <s v="Cycling"/>
    <x v="3"/>
    <s v="Trek"/>
    <s v="Dial"/>
    <x v="15"/>
    <s v="IP1 R Eyestay 25mm Dial B + Pawl Caps"/>
    <x v="0"/>
    <n v="800"/>
    <n v="2408"/>
    <n v="3.01"/>
    <x v="306"/>
  </r>
  <r>
    <x v="0"/>
    <s v="Cycling"/>
    <x v="3"/>
    <s v="Trek"/>
    <s v="Dial"/>
    <x v="15"/>
    <s v="IP1 R Eyestay 25mm Dial B + Pawl Caps"/>
    <x v="1"/>
    <n v="400"/>
    <n v="1204"/>
    <n v="3.01"/>
    <x v="306"/>
  </r>
  <r>
    <x v="0"/>
    <s v="Cycling"/>
    <x v="3"/>
    <s v="Trek"/>
    <s v="Dial"/>
    <x v="15"/>
    <s v="IP1 R Eyestay 25mm Dial B + Pawl Caps"/>
    <x v="1"/>
    <n v="200"/>
    <n v="602"/>
    <n v="3.01"/>
    <x v="306"/>
  </r>
  <r>
    <x v="0"/>
    <s v="Cycling"/>
    <x v="3"/>
    <s v="Trek"/>
    <s v="Dial"/>
    <x v="15"/>
    <s v="IP1 R Eyestay 25mm Dial B + Pawl Caps"/>
    <x v="1"/>
    <n v="400"/>
    <n v="1204"/>
    <n v="3.01"/>
    <x v="306"/>
  </r>
  <r>
    <x v="0"/>
    <s v="Cycling"/>
    <x v="3"/>
    <s v="Trek"/>
    <s v="Dial"/>
    <x v="15"/>
    <s v="IP1 R Eyestay 25mm Dial B + Pawl Caps"/>
    <x v="1"/>
    <n v="200"/>
    <n v="602"/>
    <n v="3.01"/>
    <x v="306"/>
  </r>
  <r>
    <x v="0"/>
    <s v="Cycling"/>
    <x v="3"/>
    <s v="Trek"/>
    <s v="Dial"/>
    <x v="15"/>
    <s v="IP1 R Eyestay 25mm Dial B + Pawl Caps"/>
    <x v="2"/>
    <n v="500"/>
    <n v="1505"/>
    <n v="3.01"/>
    <x v="306"/>
  </r>
  <r>
    <x v="0"/>
    <s v="Cycling"/>
    <x v="3"/>
    <s v="Trek"/>
    <s v="Dial"/>
    <x v="15"/>
    <s v="IP1 R Eyestay 25mm Dial B + Pawl Caps"/>
    <x v="2"/>
    <n v="700"/>
    <n v="2107"/>
    <n v="3.01"/>
    <x v="306"/>
  </r>
  <r>
    <x v="0"/>
    <s v="Cycling"/>
    <x v="3"/>
    <s v="Trek"/>
    <s v="Dial"/>
    <x v="15"/>
    <s v="IP1 R Eyestay 25mm Dial B + Pawl Caps"/>
    <x v="2"/>
    <n v="500"/>
    <n v="1505"/>
    <n v="3.01"/>
    <x v="306"/>
  </r>
  <r>
    <x v="0"/>
    <s v="Cycling"/>
    <x v="3"/>
    <s v="Trek"/>
    <s v="Dial"/>
    <x v="15"/>
    <s v="IP1 R Eyestay 25mm Dial B + Pawl Caps"/>
    <x v="2"/>
    <n v="650"/>
    <n v="1956.5"/>
    <n v="3.01"/>
    <x v="306"/>
  </r>
  <r>
    <x v="0"/>
    <s v="Cycling"/>
    <x v="3"/>
    <s v="Trek"/>
    <s v="Dial"/>
    <x v="15"/>
    <s v="IP1 R Eyestay 25mm Dial B + Pawl Caps"/>
    <x v="2"/>
    <n v="500"/>
    <n v="1505"/>
    <n v="3.01"/>
    <x v="306"/>
  </r>
  <r>
    <x v="0"/>
    <s v="Cycling"/>
    <x v="3"/>
    <s v="Trek"/>
    <s v="Dial"/>
    <x v="15"/>
    <s v="IP1 R Eyestay 25mm Dial B + Pawl Caps"/>
    <x v="2"/>
    <n v="500"/>
    <n v="1505"/>
    <n v="3.01"/>
    <x v="306"/>
  </r>
  <r>
    <x v="0"/>
    <s v="Cycling"/>
    <x v="3"/>
    <s v="Trek"/>
    <s v="Dial"/>
    <x v="15"/>
    <s v="IP1 R Eyestay 25mm Dial B + Pawl Caps"/>
    <x v="2"/>
    <n v="500"/>
    <n v="1505"/>
    <n v="3.01"/>
    <x v="306"/>
  </r>
  <r>
    <x v="0"/>
    <s v="Cycling"/>
    <x v="3"/>
    <s v="Trek"/>
    <s v="Dial"/>
    <x v="15"/>
    <s v="IP1 R Eyestay 25mm Dial B + Pawl Caps"/>
    <x v="3"/>
    <n v="200"/>
    <n v="602"/>
    <n v="3.01"/>
    <x v="306"/>
  </r>
  <r>
    <x v="0"/>
    <s v="Cycling"/>
    <x v="3"/>
    <s v="Trek"/>
    <s v="Dial"/>
    <x v="15"/>
    <s v="IP1 R Eyestay 25mm Dial B + Pawl Caps"/>
    <x v="3"/>
    <n v="100"/>
    <n v="301"/>
    <n v="3.01"/>
    <x v="306"/>
  </r>
  <r>
    <x v="0"/>
    <s v="Cycling"/>
    <x v="3"/>
    <s v="Trek"/>
    <s v="Dial"/>
    <x v="15"/>
    <s v="IP1 R Eyestay 25mm Dial B + Pawl Caps"/>
    <x v="0"/>
    <n v="150"/>
    <n v="451.5"/>
    <n v="3.01"/>
    <x v="306"/>
  </r>
  <r>
    <x v="0"/>
    <s v="Cycling"/>
    <x v="3"/>
    <s v="Trek"/>
    <s v="Dial"/>
    <x v="15"/>
    <s v="IP1 R Eyestay 25mm Dial B + Pawl Caps"/>
    <x v="4"/>
    <n v="4280"/>
    <n v="12707.5"/>
    <n v="2.9690420560747666"/>
    <x v="2036"/>
  </r>
  <r>
    <x v="0"/>
    <s v="Cycling"/>
    <x v="3"/>
    <s v="Trek"/>
    <s v="Dial"/>
    <x v="15"/>
    <s v="IP1 R Eyestay 25mm Dial B + Pawl Caps"/>
    <x v="4"/>
    <n v="750"/>
    <n v="2242.5"/>
    <n v="2.99"/>
    <x v="297"/>
  </r>
  <r>
    <x v="0"/>
    <s v="Cycling"/>
    <x v="3"/>
    <s v="Trek"/>
    <s v="Dial"/>
    <x v="15"/>
    <s v="IP1 R Eyestay 25mm Dial B + Pawl Caps"/>
    <x v="4"/>
    <n v="1510"/>
    <n v="4485"/>
    <n v="2.9701986754966887"/>
    <x v="299"/>
  </r>
  <r>
    <x v="0"/>
    <s v="Cycling"/>
    <x v="3"/>
    <s v="Trek"/>
    <s v="Dial"/>
    <x v="15"/>
    <s v="IP1 R Eyestay 25mm Dial B + Pawl Caps"/>
    <x v="2"/>
    <n v="500"/>
    <n v="1495"/>
    <n v="2.99"/>
    <x v="297"/>
  </r>
  <r>
    <x v="0"/>
    <s v="Cycling"/>
    <x v="3"/>
    <s v="Trek"/>
    <s v="Dial"/>
    <x v="15"/>
    <s v="IP1 R Eyestay 25mm Dial B + Pawl Caps"/>
    <x v="2"/>
    <n v="700"/>
    <n v="2093"/>
    <n v="2.99"/>
    <x v="297"/>
  </r>
  <r>
    <x v="0"/>
    <s v="Cycling"/>
    <x v="3"/>
    <s v="Trek"/>
    <s v="Dial"/>
    <x v="15"/>
    <s v="IP1 R Eyestay 25mm Dial B + Pawl Caps"/>
    <x v="2"/>
    <n v="500"/>
    <n v="1495"/>
    <n v="2.99"/>
    <x v="297"/>
  </r>
  <r>
    <x v="0"/>
    <s v="Cycling"/>
    <x v="3"/>
    <s v="Trek"/>
    <s v="Dial"/>
    <x v="15"/>
    <s v="IP1 R Eyestay 25mm Dial B + Pawl Caps"/>
    <x v="2"/>
    <n v="1310"/>
    <n v="3887"/>
    <n v="2.9671755725190838"/>
    <x v="302"/>
  </r>
  <r>
    <x v="0"/>
    <s v="Cycling"/>
    <x v="3"/>
    <s v="Trek"/>
    <s v="Dial"/>
    <x v="15"/>
    <s v="IP1 R Eyestay 25mm Dial B + Pawl Caps"/>
    <x v="2"/>
    <n v="500"/>
    <n v="1495"/>
    <n v="2.99"/>
    <x v="297"/>
  </r>
  <r>
    <x v="0"/>
    <s v="Cycling"/>
    <x v="3"/>
    <s v="Trek"/>
    <s v="Dial"/>
    <x v="15"/>
    <s v="IP1 R Eyestay 25mm Dial B + Pawl Caps"/>
    <x v="2"/>
    <n v="800"/>
    <n v="2392"/>
    <n v="2.99"/>
    <x v="297"/>
  </r>
  <r>
    <x v="0"/>
    <s v="Cycling"/>
    <x v="3"/>
    <s v="Trek"/>
    <s v="Dial"/>
    <x v="15"/>
    <s v="IP1 R Eyestay 25mm Dial B + Pawl Caps"/>
    <x v="2"/>
    <n v="500"/>
    <n v="1495"/>
    <n v="2.99"/>
    <x v="297"/>
  </r>
  <r>
    <x v="0"/>
    <s v="Cycling"/>
    <x v="3"/>
    <s v="Trek"/>
    <s v="Dial"/>
    <x v="15"/>
    <s v="IP1 R Eyestay 25mm Dial B + Pawl Caps"/>
    <x v="2"/>
    <n v="1610"/>
    <n v="4784"/>
    <n v="2.9714285714285715"/>
    <x v="1636"/>
  </r>
  <r>
    <x v="0"/>
    <s v="Cycling"/>
    <x v="3"/>
    <s v="Trek"/>
    <s v="Dial"/>
    <x v="15"/>
    <s v="IP1 R Eyestay 25mm Dial B + Pawl Caps"/>
    <x v="2"/>
    <n v="3020"/>
    <n v="8970"/>
    <n v="2.9701986754966887"/>
    <x v="299"/>
  </r>
  <r>
    <x v="0"/>
    <s v="Cycling"/>
    <x v="3"/>
    <s v="Trek"/>
    <s v="Dial"/>
    <x v="15"/>
    <s v="IP1 R Eyestay 25mm Dial B + Pawl Caps"/>
    <x v="3"/>
    <n v="500"/>
    <n v="1495"/>
    <n v="2.99"/>
    <x v="297"/>
  </r>
  <r>
    <x v="0"/>
    <s v="Cycling"/>
    <x v="3"/>
    <s v="Trek"/>
    <s v="Dial"/>
    <x v="15"/>
    <s v="IP1 R Eyestay 25mm Dial B + Pawl Caps"/>
    <x v="3"/>
    <n v="500"/>
    <n v="1495"/>
    <n v="2.99"/>
    <x v="297"/>
  </r>
  <r>
    <x v="0"/>
    <s v="Cycling"/>
    <x v="3"/>
    <s v="Trek"/>
    <s v="Dial"/>
    <x v="15"/>
    <s v="IP1 R Eyestay 25mm Dial B + Pawl Caps"/>
    <x v="3"/>
    <n v="1810"/>
    <n v="5382"/>
    <n v="2.9734806629834254"/>
    <x v="1721"/>
  </r>
  <r>
    <x v="0"/>
    <s v="Cycling"/>
    <x v="3"/>
    <s v="Trek"/>
    <s v="Dial"/>
    <x v="15"/>
    <s v="IP1 R Eyestay 25mm Dial B + Pawl Caps"/>
    <x v="3"/>
    <n v="1860"/>
    <n v="5531.5"/>
    <n v="2.9739247311827959"/>
    <x v="2037"/>
  </r>
  <r>
    <x v="0"/>
    <s v="Cycling"/>
    <x v="3"/>
    <s v="Trek"/>
    <s v="Dial"/>
    <x v="15"/>
    <s v="IP1 R Eyestay 25mm Dial B + Pawl Caps"/>
    <x v="3"/>
    <n v="1450"/>
    <n v="4335.5"/>
    <n v="2.99"/>
    <x v="297"/>
  </r>
  <r>
    <x v="0"/>
    <s v="Cycling"/>
    <x v="3"/>
    <s v="Trek"/>
    <s v="Dial"/>
    <x v="15"/>
    <s v="IP1 R Eyestay 25mm Dial B + Pawl Caps"/>
    <x v="3"/>
    <n v="100"/>
    <n v="299"/>
    <n v="2.99"/>
    <x v="297"/>
  </r>
  <r>
    <x v="0"/>
    <s v="Cycling"/>
    <x v="3"/>
    <s v="Trek"/>
    <s v="Dial"/>
    <x v="15"/>
    <s v="IP1 R Eyestay 25mm Dial B + Pawl Caps"/>
    <x v="3"/>
    <n v="1510"/>
    <n v="4485"/>
    <n v="2.9701986754966887"/>
    <x v="299"/>
  </r>
  <r>
    <x v="0"/>
    <s v="Cycling"/>
    <x v="3"/>
    <s v="Trek"/>
    <s v="Dial"/>
    <x v="15"/>
    <s v="IP1 R Eyestay 25mm Dial B + Pawl Caps"/>
    <x v="3"/>
    <n v="1485"/>
    <n v="4410.25"/>
    <n v="2.96986531986532"/>
    <x v="2038"/>
  </r>
  <r>
    <x v="0"/>
    <s v="Cycling"/>
    <x v="3"/>
    <s v="Trek"/>
    <s v="Dial"/>
    <x v="15"/>
    <s v="IP1 R Eyestay 25mm Dial B + Pawl Caps"/>
    <x v="0"/>
    <n v="600"/>
    <n v="1794"/>
    <n v="2.99"/>
    <x v="297"/>
  </r>
  <r>
    <x v="0"/>
    <s v="Cycling"/>
    <x v="3"/>
    <s v="Trek"/>
    <s v="Dial"/>
    <x v="15"/>
    <s v="IP1 R Eyestay 25mm Dial B + Pawl Caps"/>
    <x v="0"/>
    <n v="600"/>
    <n v="1794"/>
    <n v="2.99"/>
    <x v="297"/>
  </r>
  <r>
    <x v="0"/>
    <s v="Cycling"/>
    <x v="3"/>
    <s v="Trek"/>
    <s v="Dial"/>
    <x v="15"/>
    <s v="IP1 R Eyestay 25mm Dial B + Pawl Caps"/>
    <x v="0"/>
    <n v="400"/>
    <n v="1196"/>
    <n v="2.99"/>
    <x v="297"/>
  </r>
  <r>
    <x v="0"/>
    <s v="Cycling"/>
    <x v="3"/>
    <s v="Trek"/>
    <s v="Dial"/>
    <x v="15"/>
    <s v="IP1 R Eyestay 25mm Dial B + Pawl Caps"/>
    <x v="0"/>
    <n v="1300"/>
    <n v="3887"/>
    <n v="2.99"/>
    <x v="297"/>
  </r>
  <r>
    <x v="0"/>
    <s v="Cycling"/>
    <x v="3"/>
    <s v="Trek"/>
    <s v="Dial"/>
    <x v="15"/>
    <s v="IP1 R Eyestay 25mm Dial B + Pawl Caps"/>
    <x v="0"/>
    <n v="750"/>
    <n v="2242.5"/>
    <n v="2.99"/>
    <x v="297"/>
  </r>
  <r>
    <x v="0"/>
    <s v="Cycling"/>
    <x v="3"/>
    <s v="Trek"/>
    <s v="Dial"/>
    <x v="15"/>
    <s v="IP1 R Eyestay 25mm Dial B + Pawl Caps"/>
    <x v="0"/>
    <n v="1310"/>
    <n v="3887"/>
    <n v="2.9671755725190838"/>
    <x v="302"/>
  </r>
  <r>
    <x v="0"/>
    <s v="Cycling"/>
    <x v="3"/>
    <s v="Trek"/>
    <s v="Dial"/>
    <x v="15"/>
    <s v="IP1 R Eyestay 25mm Dial B + Pawl Caps"/>
    <x v="1"/>
    <n v="850"/>
    <n v="2541.5"/>
    <n v="2.99"/>
    <x v="297"/>
  </r>
  <r>
    <x v="0"/>
    <s v="Cycling"/>
    <x v="3"/>
    <s v="Trek"/>
    <s v="Dial"/>
    <x v="15"/>
    <s v="IP1 R Eyestay 25mm Dial B + Pawl Caps"/>
    <x v="1"/>
    <n v="400"/>
    <n v="1196"/>
    <n v="2.99"/>
    <x v="297"/>
  </r>
  <r>
    <x v="0"/>
    <s v="Cycling"/>
    <x v="3"/>
    <s v="Trek"/>
    <s v="Dial"/>
    <x v="15"/>
    <s v="IP1 R Eyestay 25mm Dial B + Pawl Caps"/>
    <x v="1"/>
    <n v="600"/>
    <n v="1794"/>
    <n v="2.99"/>
    <x v="297"/>
  </r>
  <r>
    <x v="0"/>
    <s v="Cycling"/>
    <x v="3"/>
    <s v="Trek"/>
    <s v="Dial"/>
    <x v="15"/>
    <s v="IP1 R Eyestay 25mm Dial B + Pawl Caps"/>
    <x v="1"/>
    <n v="350"/>
    <n v="1046.5"/>
    <n v="2.99"/>
    <x v="297"/>
  </r>
  <r>
    <x v="0"/>
    <s v="Cycling"/>
    <x v="3"/>
    <s v="Trek"/>
    <s v="Dial"/>
    <x v="15"/>
    <s v="IP1 R Eyestay 25mm Dial B + Pawl Caps"/>
    <x v="2"/>
    <n v="750"/>
    <n v="2257.5"/>
    <n v="3.01"/>
    <x v="306"/>
  </r>
  <r>
    <x v="0"/>
    <s v="Cycling"/>
    <x v="3"/>
    <s v="Trek"/>
    <s v="Dial"/>
    <x v="15"/>
    <s v="IP1 R Eyestay 25mmDial B-Blk/426 C-w/PCaps"/>
    <x v="5"/>
    <n v="3265"/>
    <n v="9717.5"/>
    <n v="2.9762633996937211"/>
    <x v="2039"/>
  </r>
  <r>
    <x v="0"/>
    <s v="Cycling"/>
    <x v="3"/>
    <s v="Trek"/>
    <s v="Dial"/>
    <x v="15"/>
    <s v="IP1 R Eyestay 25mmDial B-Blk/426 C-w/PCaps"/>
    <x v="5"/>
    <n v="1760"/>
    <n v="5232.5"/>
    <n v="2.9730113636363638"/>
    <x v="2064"/>
  </r>
  <r>
    <x v="0"/>
    <s v="Cycling"/>
    <x v="3"/>
    <s v="Trek"/>
    <s v="Dial"/>
    <x v="15"/>
    <s v="IP1 R Eyestay 25mmDial B-Blk/426 C-w/PCaps"/>
    <x v="5"/>
    <n v="1160"/>
    <n v="3438.5"/>
    <n v="2.9642241379310343"/>
    <x v="1630"/>
  </r>
  <r>
    <x v="0"/>
    <s v="Cycling"/>
    <x v="3"/>
    <s v="Trek"/>
    <s v="Dial"/>
    <x v="15"/>
    <s v="IP1 R Eyestay 25mmDial B-Blk/426 C-w/PCaps"/>
    <x v="5"/>
    <n v="500"/>
    <n v="1495"/>
    <n v="2.99"/>
    <x v="297"/>
  </r>
  <r>
    <x v="0"/>
    <s v="Cycling"/>
    <x v="3"/>
    <s v="Trek"/>
    <s v="Dial"/>
    <x v="15"/>
    <s v="IP1 R Eyestay 25mmDial B-Blk/426 C-w/PCaps"/>
    <x v="5"/>
    <n v="500"/>
    <n v="1495"/>
    <n v="2.99"/>
    <x v="297"/>
  </r>
  <r>
    <x v="0"/>
    <s v="Cycling"/>
    <x v="3"/>
    <s v="Trek"/>
    <s v="Dial"/>
    <x v="15"/>
    <s v="IP1 R Eyestay 25mmDial B-Blk/426 C-w/PCaps"/>
    <x v="4"/>
    <n v="500"/>
    <n v="1495"/>
    <n v="2.99"/>
    <x v="297"/>
  </r>
  <r>
    <x v="0"/>
    <s v="Cycling"/>
    <x v="3"/>
    <s v="Trek"/>
    <s v="Dial"/>
    <x v="15"/>
    <s v="IP1 R Heel Dial B + Pawl Caps"/>
    <x v="4"/>
    <n v="5205"/>
    <n v="15473.25"/>
    <n v="2.9727665706051871"/>
    <x v="2034"/>
  </r>
  <r>
    <x v="0"/>
    <s v="Cycling"/>
    <x v="3"/>
    <s v="Trek"/>
    <s v="Dial"/>
    <x v="15"/>
    <s v="IP1 R Heel Dial B + Pawl Caps"/>
    <x v="4"/>
    <n v="1585"/>
    <n v="4709.25"/>
    <n v="2.971135646687697"/>
    <x v="2035"/>
  </r>
  <r>
    <x v="0"/>
    <s v="Cycling"/>
    <x v="3"/>
    <s v="Trek"/>
    <s v="Dial"/>
    <x v="15"/>
    <s v="IP1 R Heel Dial B + Pawl Caps"/>
    <x v="4"/>
    <n v="3520"/>
    <n v="10465"/>
    <n v="2.9730113636363638"/>
    <x v="2064"/>
  </r>
  <r>
    <x v="0"/>
    <s v="Cycling"/>
    <x v="3"/>
    <s v="Trek"/>
    <s v="Dial"/>
    <x v="15"/>
    <s v="IP1 R Heel Dial B + Pawl Caps"/>
    <x v="4"/>
    <n v="3375"/>
    <n v="10016.5"/>
    <n v="2.9678518518518517"/>
    <x v="2065"/>
  </r>
  <r>
    <x v="0"/>
    <s v="Cycling"/>
    <x v="3"/>
    <s v="Trek"/>
    <s v="Dial"/>
    <x v="15"/>
    <s v="IP1 R Heel Dial B + Pawl Caps"/>
    <x v="4"/>
    <n v="500"/>
    <n v="1495"/>
    <n v="2.99"/>
    <x v="297"/>
  </r>
  <r>
    <x v="0"/>
    <s v="Cycling"/>
    <x v="3"/>
    <s v="Trek"/>
    <s v="Dial"/>
    <x v="15"/>
    <s v="IP1 R Heel Dial B + Pawl Caps"/>
    <x v="4"/>
    <n v="900"/>
    <n v="2691"/>
    <n v="2.99"/>
    <x v="297"/>
  </r>
  <r>
    <x v="0"/>
    <s v="Cycling"/>
    <x v="3"/>
    <s v="Trek"/>
    <s v="Dial"/>
    <x v="15"/>
    <s v="IP1 R Heel Dial B + Pawl Caps"/>
    <x v="2"/>
    <n v="550"/>
    <n v="1644.5"/>
    <n v="2.99"/>
    <x v="297"/>
  </r>
  <r>
    <x v="0"/>
    <s v="Cycling"/>
    <x v="3"/>
    <s v="Trek"/>
    <s v="Dial"/>
    <x v="15"/>
    <s v="IP1 R Heel Dial B + Pawl Caps"/>
    <x v="2"/>
    <n v="500"/>
    <n v="1495"/>
    <n v="2.99"/>
    <x v="297"/>
  </r>
  <r>
    <x v="0"/>
    <s v="Cycling"/>
    <x v="3"/>
    <s v="Trek"/>
    <s v="Dial"/>
    <x v="15"/>
    <s v="IP1 R Heel Dial B + Pawl Caps"/>
    <x v="2"/>
    <n v="3220"/>
    <n v="9568"/>
    <n v="2.9714285714285715"/>
    <x v="1636"/>
  </r>
  <r>
    <x v="0"/>
    <s v="Cycling"/>
    <x v="3"/>
    <s v="Trek"/>
    <s v="Dial"/>
    <x v="15"/>
    <s v="IP1 R Heel Dial B + Pawl Caps"/>
    <x v="2"/>
    <n v="800"/>
    <n v="2392"/>
    <n v="2.99"/>
    <x v="297"/>
  </r>
  <r>
    <x v="0"/>
    <s v="Cycling"/>
    <x v="3"/>
    <s v="Trek"/>
    <s v="Dial"/>
    <x v="15"/>
    <s v="IP1 R Heel Dial B + Pawl Caps"/>
    <x v="2"/>
    <n v="950"/>
    <n v="2840.5"/>
    <n v="2.99"/>
    <x v="297"/>
  </r>
  <r>
    <x v="0"/>
    <s v="Cycling"/>
    <x v="3"/>
    <s v="Trek"/>
    <s v="Dial"/>
    <x v="15"/>
    <s v="IP1 R Heel Dial B + Pawl Caps"/>
    <x v="3"/>
    <n v="750"/>
    <n v="2242.5"/>
    <n v="2.99"/>
    <x v="297"/>
  </r>
  <r>
    <x v="0"/>
    <s v="Cycling"/>
    <x v="3"/>
    <s v="Trek"/>
    <s v="Dial"/>
    <x v="28"/>
    <s v="L5 20mm Eyestay Dial FBlack"/>
    <x v="5"/>
    <n v="675"/>
    <n v="918"/>
    <n v="1.36"/>
    <x v="2066"/>
  </r>
  <r>
    <x v="0"/>
    <s v="Cycling"/>
    <x v="3"/>
    <s v="Trek"/>
    <s v="Dial"/>
    <x v="30"/>
    <s v="L6 L Eyestay 20mm Dial C"/>
    <x v="4"/>
    <n v="2840"/>
    <n v="6243.25"/>
    <n v="2.1983274647887323"/>
    <x v="2067"/>
  </r>
  <r>
    <x v="0"/>
    <s v="Cycling"/>
    <x v="3"/>
    <s v="Trek"/>
    <s v="Dial"/>
    <x v="30"/>
    <s v="L6 L Eyestay 20mm Dial C"/>
    <x v="4"/>
    <n v="0"/>
    <n v="0"/>
    <e v="#DIV/0!"/>
    <x v="255"/>
  </r>
  <r>
    <x v="0"/>
    <s v="Cycling"/>
    <x v="3"/>
    <s v="Trek"/>
    <s v="Dial"/>
    <x v="31"/>
    <s v="L6 L Eyestay 20mm Dial D"/>
    <x v="4"/>
    <n v="2840"/>
    <n v="6299.75"/>
    <n v="2.2182218309859154"/>
    <x v="2068"/>
  </r>
  <r>
    <x v="0"/>
    <s v="Cycling"/>
    <x v="3"/>
    <s v="Trek"/>
    <s v="Dial"/>
    <x v="31"/>
    <s v="L6 L Eyestay 20mm Dial D"/>
    <x v="4"/>
    <n v="700"/>
    <n v="1561"/>
    <n v="2.23"/>
    <x v="356"/>
  </r>
  <r>
    <x v="0"/>
    <s v="Cycling"/>
    <x v="3"/>
    <s v="Trek"/>
    <s v="Dial"/>
    <x v="31"/>
    <s v="L6 L Eyestay 20mm Dial D"/>
    <x v="2"/>
    <n v="1910"/>
    <n v="4237"/>
    <n v="2.2183246073298428"/>
    <x v="403"/>
  </r>
  <r>
    <x v="0"/>
    <s v="Cycling"/>
    <x v="3"/>
    <s v="Trek"/>
    <s v="Dial"/>
    <x v="31"/>
    <s v="L6 R Eyestay 20mm Dial D"/>
    <x v="4"/>
    <n v="2840"/>
    <n v="6243.25"/>
    <n v="2.1983274647887323"/>
    <x v="2067"/>
  </r>
  <r>
    <x v="0"/>
    <s v="Cycling"/>
    <x v="3"/>
    <s v="Trek"/>
    <s v="Dial"/>
    <x v="31"/>
    <s v="L6 R Eyestay 20mm Dial D"/>
    <x v="4"/>
    <n v="0"/>
    <n v="0"/>
    <e v="#DIV/0!"/>
    <x v="255"/>
  </r>
  <r>
    <x v="0"/>
    <s v="Cycling"/>
    <x v="3"/>
    <s v="Trek"/>
    <s v="Dial"/>
    <x v="31"/>
    <s v="L6 R Eyestay 20mm Dial D"/>
    <x v="4"/>
    <n v="2840"/>
    <n v="6299.75"/>
    <n v="2.2182218309859154"/>
    <x v="2068"/>
  </r>
  <r>
    <x v="0"/>
    <s v="Cycling"/>
    <x v="3"/>
    <s v="Trek"/>
    <s v="Dial"/>
    <x v="31"/>
    <s v="L6 R Eyestay 20mm Dial D"/>
    <x v="4"/>
    <n v="700"/>
    <n v="1561"/>
    <n v="2.23"/>
    <x v="356"/>
  </r>
  <r>
    <x v="0"/>
    <s v="Cycling"/>
    <x v="3"/>
    <s v="Trek"/>
    <s v="Dial"/>
    <x v="31"/>
    <s v="L6 R Eyestay 20mm Dial D"/>
    <x v="2"/>
    <n v="1910"/>
    <n v="4237"/>
    <n v="2.2183246073298428"/>
    <x v="403"/>
  </r>
  <r>
    <x v="0"/>
    <s v="Cycling"/>
    <x v="3"/>
    <s v="Trek"/>
    <s v="Dial"/>
    <x v="8"/>
    <s v="DNR L6 L Eyestay 20mm Dial E"/>
    <x v="5"/>
    <n v="4220"/>
    <n v="5040"/>
    <n v="1.1943127962085307"/>
    <x v="2069"/>
  </r>
  <r>
    <x v="0"/>
    <s v="Cycling"/>
    <x v="3"/>
    <s v="Trek"/>
    <s v="Dial"/>
    <x v="8"/>
    <s v="DNR L6 L Eyestay 20mm Dial E"/>
    <x v="5"/>
    <n v="525"/>
    <n v="630"/>
    <n v="1.2"/>
    <x v="454"/>
  </r>
  <r>
    <x v="0"/>
    <s v="Cycling"/>
    <x v="3"/>
    <s v="Trek"/>
    <s v="Dial"/>
    <x v="8"/>
    <s v="DNR L6 L Eyestay 20mm Dial E"/>
    <x v="5"/>
    <n v="10080"/>
    <n v="12030"/>
    <n v="1.1934523809523809"/>
    <x v="2070"/>
  </r>
  <r>
    <x v="0"/>
    <s v="Cycling"/>
    <x v="3"/>
    <s v="Trek"/>
    <s v="Dial"/>
    <x v="8"/>
    <s v="DNR L6 L Eyestay 20mm Dial E"/>
    <x v="5"/>
    <n v="3120"/>
    <n v="3720"/>
    <n v="1.1923076923076923"/>
    <x v="2071"/>
  </r>
  <r>
    <x v="0"/>
    <s v="Cycling"/>
    <x v="3"/>
    <s v="Trek"/>
    <s v="Dial"/>
    <x v="8"/>
    <s v="DNR L6 L Eyestay 20mm Dial E"/>
    <x v="5"/>
    <n v="4525"/>
    <n v="5400"/>
    <n v="1.1933701657458564"/>
    <x v="2072"/>
  </r>
  <r>
    <x v="0"/>
    <s v="Cycling"/>
    <x v="3"/>
    <s v="Trek"/>
    <s v="Dial"/>
    <x v="8"/>
    <s v="DNR L6 L Eyestay 20mm Dial E"/>
    <x v="5"/>
    <n v="125"/>
    <n v="150"/>
    <n v="1.2"/>
    <x v="454"/>
  </r>
  <r>
    <x v="0"/>
    <s v="Cycling"/>
    <x v="3"/>
    <s v="Trek"/>
    <s v="Dial"/>
    <x v="8"/>
    <s v="DNR L6 L Eyestay 20mm Dial E"/>
    <x v="5"/>
    <n v="3245"/>
    <n v="3870"/>
    <n v="1.1926040061633283"/>
    <x v="2073"/>
  </r>
  <r>
    <x v="0"/>
    <s v="Cycling"/>
    <x v="3"/>
    <s v="Trek"/>
    <s v="Dial"/>
    <x v="8"/>
    <s v="DNR L6 L Eyestay 20mm Dial E"/>
    <x v="5"/>
    <n v="14175"/>
    <n v="16920"/>
    <n v="1.1936507936507936"/>
    <x v="2074"/>
  </r>
  <r>
    <x v="0"/>
    <s v="Cycling"/>
    <x v="3"/>
    <s v="Trek"/>
    <s v="Dial"/>
    <x v="8"/>
    <s v="DNR L6 L Eyestay 20mm Dial E"/>
    <x v="5"/>
    <n v="5025"/>
    <n v="6000"/>
    <n v="1.1940298507462686"/>
    <x v="1735"/>
  </r>
  <r>
    <x v="0"/>
    <s v="Cycling"/>
    <x v="3"/>
    <s v="Trek"/>
    <s v="Dial"/>
    <x v="8"/>
    <s v="DNR L6 L Eyestay 20mm Dial E"/>
    <x v="4"/>
    <n v="4050"/>
    <n v="4830"/>
    <n v="1.1925925925925926"/>
    <x v="2075"/>
  </r>
  <r>
    <x v="0"/>
    <s v="Cycling"/>
    <x v="3"/>
    <s v="Trek"/>
    <s v="Dial"/>
    <x v="8"/>
    <s v="DNR L6 L Eyestay 20mm Dial E"/>
    <x v="4"/>
    <n v="1005"/>
    <n v="1200"/>
    <n v="1.1940298507462686"/>
    <x v="1735"/>
  </r>
  <r>
    <x v="0"/>
    <s v="Cycling"/>
    <x v="3"/>
    <s v="Trek"/>
    <s v="Dial"/>
    <x v="8"/>
    <s v="DNR L6 L Eyestay 20mm Dial E"/>
    <x v="4"/>
    <n v="575"/>
    <n v="690"/>
    <n v="1.2"/>
    <x v="454"/>
  </r>
  <r>
    <x v="0"/>
    <s v="Cycling"/>
    <x v="3"/>
    <s v="Trek"/>
    <s v="Dial"/>
    <x v="8"/>
    <s v="DNR L6 R Eyestay 20mm Dial E"/>
    <x v="5"/>
    <n v="4220"/>
    <n v="5040"/>
    <n v="1.1943127962085307"/>
    <x v="2069"/>
  </r>
  <r>
    <x v="0"/>
    <s v="Cycling"/>
    <x v="3"/>
    <s v="Trek"/>
    <s v="Dial"/>
    <x v="8"/>
    <s v="DNR L6 R Eyestay 20mm Dial E"/>
    <x v="5"/>
    <n v="525"/>
    <n v="630"/>
    <n v="1.2"/>
    <x v="454"/>
  </r>
  <r>
    <x v="0"/>
    <s v="Cycling"/>
    <x v="3"/>
    <s v="Trek"/>
    <s v="Dial"/>
    <x v="8"/>
    <s v="DNR L6 R Eyestay 20mm Dial E"/>
    <x v="5"/>
    <n v="10080"/>
    <n v="12030"/>
    <n v="1.1934523809523809"/>
    <x v="2070"/>
  </r>
  <r>
    <x v="0"/>
    <s v="Cycling"/>
    <x v="3"/>
    <s v="Trek"/>
    <s v="Dial"/>
    <x v="8"/>
    <s v="DNR L6 R Eyestay 20mm Dial E"/>
    <x v="5"/>
    <n v="3120"/>
    <n v="3720"/>
    <n v="1.1923076923076923"/>
    <x v="2071"/>
  </r>
  <r>
    <x v="0"/>
    <s v="Cycling"/>
    <x v="3"/>
    <s v="Trek"/>
    <s v="Dial"/>
    <x v="8"/>
    <s v="DNR L6 R Eyestay 20mm Dial E"/>
    <x v="5"/>
    <n v="4525"/>
    <n v="5400"/>
    <n v="1.1933701657458564"/>
    <x v="2072"/>
  </r>
  <r>
    <x v="0"/>
    <s v="Cycling"/>
    <x v="3"/>
    <s v="Trek"/>
    <s v="Dial"/>
    <x v="8"/>
    <s v="DNR L6 R Eyestay 20mm Dial E"/>
    <x v="5"/>
    <n v="125"/>
    <n v="150"/>
    <n v="1.2"/>
    <x v="454"/>
  </r>
  <r>
    <x v="0"/>
    <s v="Cycling"/>
    <x v="3"/>
    <s v="Trek"/>
    <s v="Dial"/>
    <x v="8"/>
    <s v="DNR L6 R Eyestay 20mm Dial E"/>
    <x v="5"/>
    <n v="3245"/>
    <n v="3870"/>
    <n v="1.1926040061633283"/>
    <x v="2073"/>
  </r>
  <r>
    <x v="0"/>
    <s v="Cycling"/>
    <x v="3"/>
    <s v="Trek"/>
    <s v="Dial"/>
    <x v="8"/>
    <s v="DNR L6 R Eyestay 20mm Dial E"/>
    <x v="5"/>
    <n v="14175"/>
    <n v="16920"/>
    <n v="1.1936507936507936"/>
    <x v="2074"/>
  </r>
  <r>
    <x v="0"/>
    <s v="Cycling"/>
    <x v="3"/>
    <s v="Trek"/>
    <s v="Dial"/>
    <x v="8"/>
    <s v="DNR L6 R Eyestay 20mm Dial E"/>
    <x v="5"/>
    <n v="5025"/>
    <n v="6000"/>
    <n v="1.1940298507462686"/>
    <x v="1735"/>
  </r>
  <r>
    <x v="0"/>
    <s v="Cycling"/>
    <x v="3"/>
    <s v="Trek"/>
    <s v="Dial"/>
    <x v="8"/>
    <s v="DNR L6 R Eyestay 20mm Dial E"/>
    <x v="4"/>
    <n v="4050"/>
    <n v="4830"/>
    <n v="1.1925925925925926"/>
    <x v="2075"/>
  </r>
  <r>
    <x v="0"/>
    <s v="Cycling"/>
    <x v="3"/>
    <s v="Trek"/>
    <s v="Dial"/>
    <x v="8"/>
    <s v="DNR L6 R Eyestay 20mm Dial E"/>
    <x v="4"/>
    <n v="1005"/>
    <n v="1200"/>
    <n v="1.1940298507462686"/>
    <x v="1735"/>
  </r>
  <r>
    <x v="0"/>
    <s v="Cycling"/>
    <x v="3"/>
    <s v="Trek"/>
    <s v="Dial"/>
    <x v="8"/>
    <s v="DNR L6 R Eyestay 20mm Dial E"/>
    <x v="4"/>
    <n v="575"/>
    <n v="690"/>
    <n v="1.2"/>
    <x v="454"/>
  </r>
  <r>
    <x v="0"/>
    <s v="Cycling"/>
    <x v="3"/>
    <s v="Trek"/>
    <s v="Dial"/>
    <x v="8"/>
    <s v="L6 L Eyestay 20mm Dial E"/>
    <x v="4"/>
    <n v="2515"/>
    <n v="3000"/>
    <n v="1.1928429423459244"/>
    <x v="2076"/>
  </r>
  <r>
    <x v="0"/>
    <s v="Cycling"/>
    <x v="3"/>
    <s v="Trek"/>
    <s v="Dial"/>
    <x v="8"/>
    <s v="L6 L Eyestay 20mm Dial E"/>
    <x v="4"/>
    <n v="6490"/>
    <n v="7740"/>
    <n v="1.1926040061633283"/>
    <x v="2073"/>
  </r>
  <r>
    <x v="0"/>
    <s v="Cycling"/>
    <x v="3"/>
    <s v="Trek"/>
    <s v="Dial"/>
    <x v="8"/>
    <s v="L6 L Eyestay 20mm Dial E"/>
    <x v="4"/>
    <n v="17440"/>
    <n v="20820"/>
    <n v="1.1938073394495412"/>
    <x v="2077"/>
  </r>
  <r>
    <x v="0"/>
    <s v="Cycling"/>
    <x v="3"/>
    <s v="Trek"/>
    <s v="Dial"/>
    <x v="8"/>
    <s v="L6 L Eyestay 20mm Dial E"/>
    <x v="4"/>
    <n v="4925"/>
    <n v="5880"/>
    <n v="1.1939086294416243"/>
    <x v="2078"/>
  </r>
  <r>
    <x v="0"/>
    <s v="Cycling"/>
    <x v="3"/>
    <s v="Trek"/>
    <s v="Dial"/>
    <x v="8"/>
    <s v="L6 L Eyestay 20mm Dial E"/>
    <x v="4"/>
    <n v="12470"/>
    <n v="14880"/>
    <n v="1.1932638331996792"/>
    <x v="2079"/>
  </r>
  <r>
    <x v="0"/>
    <s v="Cycling"/>
    <x v="3"/>
    <s v="Trek"/>
    <s v="Dial"/>
    <x v="8"/>
    <s v="L6 L Eyestay 20mm Dial E"/>
    <x v="4"/>
    <n v="9725"/>
    <n v="11610"/>
    <n v="1.1938303341902314"/>
    <x v="2080"/>
  </r>
  <r>
    <x v="0"/>
    <s v="Cycling"/>
    <x v="3"/>
    <s v="Trek"/>
    <s v="Dial"/>
    <x v="8"/>
    <s v="L6 L Eyestay 20mm Dial E"/>
    <x v="4"/>
    <n v="15180"/>
    <n v="18120"/>
    <n v="1.1936758893280632"/>
    <x v="2081"/>
  </r>
  <r>
    <x v="0"/>
    <s v="Cycling"/>
    <x v="3"/>
    <s v="Trek"/>
    <s v="Dial"/>
    <x v="8"/>
    <s v="L6 L Eyestay 20mm Dial E"/>
    <x v="2"/>
    <n v="10455"/>
    <n v="12480"/>
    <n v="1.1936872309899569"/>
    <x v="2082"/>
  </r>
  <r>
    <x v="0"/>
    <s v="Cycling"/>
    <x v="3"/>
    <s v="Trek"/>
    <s v="Dial"/>
    <x v="8"/>
    <s v="L6 L Eyestay 20mm Dial E"/>
    <x v="2"/>
    <n v="4175"/>
    <n v="4980"/>
    <n v="1.192814371257485"/>
    <x v="2083"/>
  </r>
  <r>
    <x v="0"/>
    <s v="Cycling"/>
    <x v="3"/>
    <s v="Trek"/>
    <s v="Dial"/>
    <x v="8"/>
    <s v="L6 L Eyestay 20mm Dial E"/>
    <x v="2"/>
    <n v="4925"/>
    <n v="5880"/>
    <n v="1.1939086294416243"/>
    <x v="2078"/>
  </r>
  <r>
    <x v="0"/>
    <s v="Cycling"/>
    <x v="3"/>
    <s v="Trek"/>
    <s v="Dial"/>
    <x v="8"/>
    <s v="L6 L Eyestay 20mm Dial E"/>
    <x v="2"/>
    <n v="2165"/>
    <n v="2580"/>
    <n v="1.1916859122401848"/>
    <x v="2084"/>
  </r>
  <r>
    <x v="0"/>
    <s v="Cycling"/>
    <x v="3"/>
    <s v="Trek"/>
    <s v="Dial"/>
    <x v="8"/>
    <s v="L6 L Eyestay 20mm Dial E"/>
    <x v="2"/>
    <n v="5280"/>
    <n v="6300"/>
    <n v="1.1931818181818181"/>
    <x v="475"/>
  </r>
  <r>
    <x v="0"/>
    <s v="Cycling"/>
    <x v="3"/>
    <s v="Trek"/>
    <s v="Dial"/>
    <x v="8"/>
    <s v="L6 L Eyestay 20mm Dial E"/>
    <x v="2"/>
    <n v="3520"/>
    <n v="4200"/>
    <n v="1.1931818181818181"/>
    <x v="475"/>
  </r>
  <r>
    <x v="0"/>
    <s v="Cycling"/>
    <x v="3"/>
    <s v="Trek"/>
    <s v="Dial"/>
    <x v="8"/>
    <s v="L6 L Eyestay 20mm Dial E"/>
    <x v="2"/>
    <n v="6740"/>
    <n v="8040"/>
    <n v="1.1928783382789319"/>
    <x v="2085"/>
  </r>
  <r>
    <x v="0"/>
    <s v="Cycling"/>
    <x v="3"/>
    <s v="Trek"/>
    <s v="Dial"/>
    <x v="8"/>
    <s v="L6 L Eyestay 20mm Dial E"/>
    <x v="2"/>
    <n v="9250"/>
    <n v="11040"/>
    <n v="1.1935135135135135"/>
    <x v="2086"/>
  </r>
  <r>
    <x v="0"/>
    <s v="Cycling"/>
    <x v="3"/>
    <s v="Trek"/>
    <s v="Dial"/>
    <x v="8"/>
    <s v="L6 L Eyestay 20mm Dial E"/>
    <x v="2"/>
    <n v="27245"/>
    <n v="32520"/>
    <n v="1.1936135070655165"/>
    <x v="2087"/>
  </r>
  <r>
    <x v="0"/>
    <s v="Cycling"/>
    <x v="3"/>
    <s v="Trek"/>
    <s v="Dial"/>
    <x v="8"/>
    <s v="L6 L Eyestay 20mm Dial E"/>
    <x v="3"/>
    <n v="2315"/>
    <n v="2760"/>
    <n v="1.1922246220302375"/>
    <x v="2088"/>
  </r>
  <r>
    <x v="0"/>
    <s v="Cycling"/>
    <x v="3"/>
    <s v="Trek"/>
    <s v="Dial"/>
    <x v="8"/>
    <s v="L6 L Eyestay 20mm Dial E"/>
    <x v="3"/>
    <n v="8545"/>
    <n v="10200"/>
    <n v="1.1936805149210064"/>
    <x v="2089"/>
  </r>
  <r>
    <x v="0"/>
    <s v="Cycling"/>
    <x v="3"/>
    <s v="Trek"/>
    <s v="Dial"/>
    <x v="8"/>
    <s v="L6 L Eyestay 20mm Dial E"/>
    <x v="3"/>
    <n v="5830"/>
    <n v="7656"/>
    <n v="1.3132075471698113"/>
    <x v="1824"/>
  </r>
  <r>
    <x v="0"/>
    <s v="Cycling"/>
    <x v="3"/>
    <s v="Trek"/>
    <s v="Dial"/>
    <x v="8"/>
    <s v="L6 L Eyestay 20mm Dial E"/>
    <x v="3"/>
    <n v="12915"/>
    <n v="16962"/>
    <n v="1.31335656213705"/>
    <x v="2090"/>
  </r>
  <r>
    <x v="0"/>
    <s v="Cycling"/>
    <x v="3"/>
    <s v="Trek"/>
    <s v="Dial"/>
    <x v="8"/>
    <s v="L6 L Eyestay 20mm Dial E"/>
    <x v="3"/>
    <n v="32415"/>
    <n v="42570"/>
    <n v="1.3132808884775566"/>
    <x v="2091"/>
  </r>
  <r>
    <x v="0"/>
    <s v="Cycling"/>
    <x v="3"/>
    <s v="Trek"/>
    <s v="Dial"/>
    <x v="8"/>
    <s v="L6 L Eyestay 20mm Dial E"/>
    <x v="3"/>
    <n v="13870"/>
    <n v="18216"/>
    <n v="1.3133381398702235"/>
    <x v="2092"/>
  </r>
  <r>
    <x v="0"/>
    <s v="Cycling"/>
    <x v="3"/>
    <s v="Trek"/>
    <s v="Dial"/>
    <x v="8"/>
    <s v="L6 L Eyestay 20mm Dial E"/>
    <x v="3"/>
    <n v="31865"/>
    <n v="41844"/>
    <n v="1.3131649144829751"/>
    <x v="2093"/>
  </r>
  <r>
    <x v="0"/>
    <s v="Cycling"/>
    <x v="3"/>
    <s v="Trek"/>
    <s v="Dial"/>
    <x v="8"/>
    <s v="L6 L Eyestay 20mm Dial E"/>
    <x v="3"/>
    <n v="10805"/>
    <n v="14190"/>
    <n v="1.3132808884775566"/>
    <x v="2091"/>
  </r>
  <r>
    <x v="0"/>
    <s v="Cycling"/>
    <x v="3"/>
    <s v="Trek"/>
    <s v="Dial"/>
    <x v="8"/>
    <s v="L6 L Eyestay 20mm Dial E"/>
    <x v="0"/>
    <n v="12910"/>
    <n v="16962"/>
    <n v="1.3138652207591015"/>
    <x v="2094"/>
  </r>
  <r>
    <x v="0"/>
    <s v="Cycling"/>
    <x v="3"/>
    <s v="Trek"/>
    <s v="Dial"/>
    <x v="8"/>
    <s v="L6 L Eyestay 20mm Dial E"/>
    <x v="0"/>
    <n v="9645"/>
    <n v="12672"/>
    <n v="1.313841368584759"/>
    <x v="2095"/>
  </r>
  <r>
    <x v="0"/>
    <s v="Cycling"/>
    <x v="3"/>
    <s v="Trek"/>
    <s v="Dial"/>
    <x v="8"/>
    <s v="L6 L Eyestay 20mm Dial E"/>
    <x v="0"/>
    <n v="18245"/>
    <n v="23958"/>
    <n v="1.3131268840778296"/>
    <x v="2096"/>
  </r>
  <r>
    <x v="0"/>
    <s v="Cycling"/>
    <x v="3"/>
    <s v="Trek"/>
    <s v="Dial"/>
    <x v="8"/>
    <s v="L6 L Eyestay 20mm Dial E"/>
    <x v="0"/>
    <n v="36085"/>
    <n v="47388"/>
    <n v="1.3132326451434113"/>
    <x v="2097"/>
  </r>
  <r>
    <x v="0"/>
    <s v="Cycling"/>
    <x v="3"/>
    <s v="Trek"/>
    <s v="Dial"/>
    <x v="8"/>
    <s v="L6 L Eyestay 20mm Dial E"/>
    <x v="0"/>
    <n v="20855"/>
    <n v="27390"/>
    <n v="1.3133541117238072"/>
    <x v="2098"/>
  </r>
  <r>
    <x v="0"/>
    <s v="Cycling"/>
    <x v="3"/>
    <s v="Trek"/>
    <s v="Dial"/>
    <x v="8"/>
    <s v="L6 L Eyestay 20mm Dial E"/>
    <x v="0"/>
    <n v="400"/>
    <n v="528"/>
    <n v="1.32"/>
    <x v="1705"/>
  </r>
  <r>
    <x v="0"/>
    <s v="Cycling"/>
    <x v="3"/>
    <s v="Trek"/>
    <s v="Dial"/>
    <x v="8"/>
    <s v="L6 L Eyestay 20mm Dial E"/>
    <x v="0"/>
    <n v="21710"/>
    <n v="28512"/>
    <n v="1.313311837862736"/>
    <x v="2099"/>
  </r>
  <r>
    <x v="0"/>
    <s v="Cycling"/>
    <x v="3"/>
    <s v="Trek"/>
    <s v="Dial"/>
    <x v="8"/>
    <s v="L6 L Eyestay 20mm Dial E"/>
    <x v="1"/>
    <n v="700"/>
    <n v="924"/>
    <n v="1.32"/>
    <x v="1705"/>
  </r>
  <r>
    <x v="0"/>
    <s v="Cycling"/>
    <x v="3"/>
    <s v="Trek"/>
    <s v="Dial"/>
    <x v="8"/>
    <s v="L6 L Eyestay 20mm Dial E"/>
    <x v="1"/>
    <n v="14020"/>
    <n v="18414"/>
    <n v="1.3134094151212554"/>
    <x v="2100"/>
  </r>
  <r>
    <x v="0"/>
    <s v="Cycling"/>
    <x v="3"/>
    <s v="Trek"/>
    <s v="Dial"/>
    <x v="8"/>
    <s v="L6 L Eyestay 20mm Dial E"/>
    <x v="1"/>
    <n v="20705"/>
    <n v="27192"/>
    <n v="1.3133059647428158"/>
    <x v="2101"/>
  </r>
  <r>
    <x v="0"/>
    <s v="Cycling"/>
    <x v="3"/>
    <s v="Trek"/>
    <s v="Dial"/>
    <x v="8"/>
    <s v="L6 L Eyestay 20mm Dial E"/>
    <x v="1"/>
    <n v="12165"/>
    <n v="16335"/>
    <n v="1.342786683107275"/>
    <x v="2102"/>
  </r>
  <r>
    <x v="0"/>
    <s v="Cycling"/>
    <x v="3"/>
    <s v="Trek"/>
    <s v="Dial"/>
    <x v="8"/>
    <s v="L6 L Eyestay 20mm Dial E"/>
    <x v="1"/>
    <n v="4325"/>
    <n v="5805"/>
    <n v="1.3421965317919076"/>
    <x v="2103"/>
  </r>
  <r>
    <x v="0"/>
    <s v="Cycling"/>
    <x v="3"/>
    <s v="Trek"/>
    <s v="Dial"/>
    <x v="8"/>
    <s v="L6 L Eyestay 20mm Dial E"/>
    <x v="1"/>
    <n v="400"/>
    <n v="540"/>
    <n v="1.35"/>
    <x v="1713"/>
  </r>
  <r>
    <x v="0"/>
    <s v="Cycling"/>
    <x v="3"/>
    <s v="Trek"/>
    <s v="Dial"/>
    <x v="8"/>
    <s v="L6 R Eyestay 20mm Dial E"/>
    <x v="4"/>
    <n v="2515"/>
    <n v="3000"/>
    <n v="1.1928429423459244"/>
    <x v="2076"/>
  </r>
  <r>
    <x v="0"/>
    <s v="Cycling"/>
    <x v="3"/>
    <s v="Trek"/>
    <s v="Dial"/>
    <x v="8"/>
    <s v="L6 R Eyestay 20mm Dial E"/>
    <x v="4"/>
    <n v="6490"/>
    <n v="7740"/>
    <n v="1.1926040061633283"/>
    <x v="2073"/>
  </r>
  <r>
    <x v="0"/>
    <s v="Cycling"/>
    <x v="3"/>
    <s v="Trek"/>
    <s v="Dial"/>
    <x v="8"/>
    <s v="L6 R Eyestay 20mm Dial E"/>
    <x v="4"/>
    <n v="17440"/>
    <n v="20820"/>
    <n v="1.1938073394495412"/>
    <x v="2077"/>
  </r>
  <r>
    <x v="0"/>
    <s v="Cycling"/>
    <x v="3"/>
    <s v="Trek"/>
    <s v="Dial"/>
    <x v="8"/>
    <s v="L6 R Eyestay 20mm Dial E"/>
    <x v="4"/>
    <n v="4925"/>
    <n v="5880"/>
    <n v="1.1939086294416243"/>
    <x v="2078"/>
  </r>
  <r>
    <x v="0"/>
    <s v="Cycling"/>
    <x v="3"/>
    <s v="Trek"/>
    <s v="Dial"/>
    <x v="8"/>
    <s v="L6 R Eyestay 20mm Dial E"/>
    <x v="4"/>
    <n v="12470"/>
    <n v="14880"/>
    <n v="1.1932638331996792"/>
    <x v="2079"/>
  </r>
  <r>
    <x v="0"/>
    <s v="Cycling"/>
    <x v="3"/>
    <s v="Trek"/>
    <s v="Dial"/>
    <x v="8"/>
    <s v="L6 R Eyestay 20mm Dial E"/>
    <x v="4"/>
    <n v="9725"/>
    <n v="11610"/>
    <n v="1.1938303341902314"/>
    <x v="2080"/>
  </r>
  <r>
    <x v="0"/>
    <s v="Cycling"/>
    <x v="3"/>
    <s v="Trek"/>
    <s v="Dial"/>
    <x v="8"/>
    <s v="L6 R Eyestay 20mm Dial E"/>
    <x v="4"/>
    <n v="15180"/>
    <n v="18120"/>
    <n v="1.1936758893280632"/>
    <x v="2081"/>
  </r>
  <r>
    <x v="0"/>
    <s v="Cycling"/>
    <x v="3"/>
    <s v="Trek"/>
    <s v="Dial"/>
    <x v="8"/>
    <s v="L6 R Eyestay 20mm Dial E"/>
    <x v="2"/>
    <n v="10455"/>
    <n v="12480"/>
    <n v="1.1936872309899569"/>
    <x v="2082"/>
  </r>
  <r>
    <x v="0"/>
    <s v="Cycling"/>
    <x v="3"/>
    <s v="Trek"/>
    <s v="Dial"/>
    <x v="8"/>
    <s v="L6 R Eyestay 20mm Dial E"/>
    <x v="2"/>
    <n v="4175"/>
    <n v="4980"/>
    <n v="1.192814371257485"/>
    <x v="2083"/>
  </r>
  <r>
    <x v="0"/>
    <s v="Cycling"/>
    <x v="3"/>
    <s v="Trek"/>
    <s v="Dial"/>
    <x v="8"/>
    <s v="L6 R Eyestay 20mm Dial E"/>
    <x v="2"/>
    <n v="4925"/>
    <n v="5880"/>
    <n v="1.1939086294416243"/>
    <x v="2078"/>
  </r>
  <r>
    <x v="0"/>
    <s v="Cycling"/>
    <x v="3"/>
    <s v="Trek"/>
    <s v="Dial"/>
    <x v="8"/>
    <s v="L6 R Eyestay 20mm Dial E"/>
    <x v="2"/>
    <n v="2165"/>
    <n v="2580"/>
    <n v="1.1916859122401848"/>
    <x v="2084"/>
  </r>
  <r>
    <x v="0"/>
    <s v="Cycling"/>
    <x v="3"/>
    <s v="Trek"/>
    <s v="Dial"/>
    <x v="8"/>
    <s v="L6 R Eyestay 20mm Dial E"/>
    <x v="2"/>
    <n v="5280"/>
    <n v="6300"/>
    <n v="1.1931818181818181"/>
    <x v="475"/>
  </r>
  <r>
    <x v="0"/>
    <s v="Cycling"/>
    <x v="3"/>
    <s v="Trek"/>
    <s v="Dial"/>
    <x v="8"/>
    <s v="L6 R Eyestay 20mm Dial E"/>
    <x v="2"/>
    <n v="3520"/>
    <n v="4200"/>
    <n v="1.1931818181818181"/>
    <x v="475"/>
  </r>
  <r>
    <x v="0"/>
    <s v="Cycling"/>
    <x v="3"/>
    <s v="Trek"/>
    <s v="Dial"/>
    <x v="8"/>
    <s v="L6 R Eyestay 20mm Dial E"/>
    <x v="2"/>
    <n v="6740"/>
    <n v="8040"/>
    <n v="1.1928783382789319"/>
    <x v="2085"/>
  </r>
  <r>
    <x v="0"/>
    <s v="Cycling"/>
    <x v="3"/>
    <s v="Trek"/>
    <s v="Dial"/>
    <x v="8"/>
    <s v="L6 R Eyestay 20mm Dial E"/>
    <x v="2"/>
    <n v="9250"/>
    <n v="11040"/>
    <n v="1.1935135135135135"/>
    <x v="2086"/>
  </r>
  <r>
    <x v="0"/>
    <s v="Cycling"/>
    <x v="3"/>
    <s v="Trek"/>
    <s v="Dial"/>
    <x v="8"/>
    <s v="L6 R Eyestay 20mm Dial E"/>
    <x v="2"/>
    <n v="27245"/>
    <n v="32520"/>
    <n v="1.1936135070655165"/>
    <x v="2087"/>
  </r>
  <r>
    <x v="0"/>
    <s v="Cycling"/>
    <x v="3"/>
    <s v="Trek"/>
    <s v="Dial"/>
    <x v="8"/>
    <s v="L6 R Eyestay 20mm Dial E"/>
    <x v="3"/>
    <n v="2315"/>
    <n v="2760"/>
    <n v="1.1922246220302375"/>
    <x v="2088"/>
  </r>
  <r>
    <x v="0"/>
    <s v="Cycling"/>
    <x v="3"/>
    <s v="Trek"/>
    <s v="Dial"/>
    <x v="8"/>
    <s v="L6 R Eyestay 20mm Dial E"/>
    <x v="3"/>
    <n v="8545"/>
    <n v="10200"/>
    <n v="1.1936805149210064"/>
    <x v="2089"/>
  </r>
  <r>
    <x v="0"/>
    <s v="Cycling"/>
    <x v="3"/>
    <s v="Trek"/>
    <s v="Dial"/>
    <x v="8"/>
    <s v="L6 R Eyestay 20mm Dial E"/>
    <x v="3"/>
    <n v="5830"/>
    <n v="7656"/>
    <n v="1.3132075471698113"/>
    <x v="1824"/>
  </r>
  <r>
    <x v="0"/>
    <s v="Cycling"/>
    <x v="3"/>
    <s v="Trek"/>
    <s v="Dial"/>
    <x v="8"/>
    <s v="L6 R Eyestay 20mm Dial E"/>
    <x v="3"/>
    <n v="12915"/>
    <n v="16962"/>
    <n v="1.31335656213705"/>
    <x v="2090"/>
  </r>
  <r>
    <x v="0"/>
    <s v="Cycling"/>
    <x v="3"/>
    <s v="Trek"/>
    <s v="Dial"/>
    <x v="8"/>
    <s v="L6 R Eyestay 20mm Dial E"/>
    <x v="3"/>
    <n v="32415"/>
    <n v="42570"/>
    <n v="1.3132808884775566"/>
    <x v="2091"/>
  </r>
  <r>
    <x v="0"/>
    <s v="Cycling"/>
    <x v="3"/>
    <s v="Trek"/>
    <s v="Dial"/>
    <x v="8"/>
    <s v="L6 R Eyestay 20mm Dial E"/>
    <x v="3"/>
    <n v="13870"/>
    <n v="18216"/>
    <n v="1.3133381398702235"/>
    <x v="2092"/>
  </r>
  <r>
    <x v="0"/>
    <s v="Cycling"/>
    <x v="3"/>
    <s v="Trek"/>
    <s v="Dial"/>
    <x v="8"/>
    <s v="L6 R Eyestay 20mm Dial E"/>
    <x v="3"/>
    <n v="31865"/>
    <n v="41844"/>
    <n v="1.3131649144829751"/>
    <x v="2093"/>
  </r>
  <r>
    <x v="0"/>
    <s v="Cycling"/>
    <x v="3"/>
    <s v="Trek"/>
    <s v="Dial"/>
    <x v="8"/>
    <s v="L6 R Eyestay 20mm Dial E"/>
    <x v="3"/>
    <n v="10805"/>
    <n v="14190"/>
    <n v="1.3132808884775566"/>
    <x v="2091"/>
  </r>
  <r>
    <x v="0"/>
    <s v="Cycling"/>
    <x v="3"/>
    <s v="Trek"/>
    <s v="Dial"/>
    <x v="8"/>
    <s v="L6 R Eyestay 20mm Dial E"/>
    <x v="0"/>
    <n v="12910"/>
    <n v="16962"/>
    <n v="1.3138652207591015"/>
    <x v="2094"/>
  </r>
  <r>
    <x v="0"/>
    <s v="Cycling"/>
    <x v="3"/>
    <s v="Trek"/>
    <s v="Dial"/>
    <x v="8"/>
    <s v="L6 R Eyestay 20mm Dial E"/>
    <x v="0"/>
    <n v="9645"/>
    <n v="12672"/>
    <n v="1.313841368584759"/>
    <x v="2095"/>
  </r>
  <r>
    <x v="0"/>
    <s v="Cycling"/>
    <x v="3"/>
    <s v="Trek"/>
    <s v="Dial"/>
    <x v="8"/>
    <s v="L6 R Eyestay 20mm Dial E"/>
    <x v="0"/>
    <n v="18245"/>
    <n v="23958"/>
    <n v="1.3131268840778296"/>
    <x v="2096"/>
  </r>
  <r>
    <x v="0"/>
    <s v="Cycling"/>
    <x v="3"/>
    <s v="Trek"/>
    <s v="Dial"/>
    <x v="8"/>
    <s v="L6 R Eyestay 20mm Dial E"/>
    <x v="0"/>
    <n v="36085"/>
    <n v="47388"/>
    <n v="1.3132326451434113"/>
    <x v="2097"/>
  </r>
  <r>
    <x v="0"/>
    <s v="Cycling"/>
    <x v="3"/>
    <s v="Trek"/>
    <s v="Dial"/>
    <x v="8"/>
    <s v="L6 R Eyestay 20mm Dial E"/>
    <x v="0"/>
    <n v="20855"/>
    <n v="27390"/>
    <n v="1.3133541117238072"/>
    <x v="2098"/>
  </r>
  <r>
    <x v="0"/>
    <s v="Cycling"/>
    <x v="3"/>
    <s v="Trek"/>
    <s v="Dial"/>
    <x v="8"/>
    <s v="L6 R Eyestay 20mm Dial E"/>
    <x v="0"/>
    <n v="400"/>
    <n v="528"/>
    <n v="1.32"/>
    <x v="1705"/>
  </r>
  <r>
    <x v="0"/>
    <s v="Cycling"/>
    <x v="3"/>
    <s v="Trek"/>
    <s v="Dial"/>
    <x v="8"/>
    <s v="L6 R Eyestay 20mm Dial E"/>
    <x v="0"/>
    <n v="21710"/>
    <n v="28512"/>
    <n v="1.313311837862736"/>
    <x v="2099"/>
  </r>
  <r>
    <x v="0"/>
    <s v="Cycling"/>
    <x v="3"/>
    <s v="Trek"/>
    <s v="Dial"/>
    <x v="8"/>
    <s v="L6 R Eyestay 20mm Dial E"/>
    <x v="1"/>
    <n v="700"/>
    <n v="924"/>
    <n v="1.32"/>
    <x v="1705"/>
  </r>
  <r>
    <x v="0"/>
    <s v="Cycling"/>
    <x v="3"/>
    <s v="Trek"/>
    <s v="Dial"/>
    <x v="8"/>
    <s v="L6 R Eyestay 20mm Dial E"/>
    <x v="1"/>
    <n v="14020"/>
    <n v="18414"/>
    <n v="1.3134094151212554"/>
    <x v="2100"/>
  </r>
  <r>
    <x v="0"/>
    <s v="Cycling"/>
    <x v="3"/>
    <s v="Trek"/>
    <s v="Dial"/>
    <x v="8"/>
    <s v="L6 R Eyestay 20mm Dial E"/>
    <x v="1"/>
    <n v="20705"/>
    <n v="27192"/>
    <n v="1.3133059647428158"/>
    <x v="2101"/>
  </r>
  <r>
    <x v="0"/>
    <s v="Cycling"/>
    <x v="3"/>
    <s v="Trek"/>
    <s v="Dial"/>
    <x v="8"/>
    <s v="L6 R Eyestay 20mm Dial E"/>
    <x v="1"/>
    <n v="12165"/>
    <n v="16335"/>
    <n v="1.342786683107275"/>
    <x v="2102"/>
  </r>
  <r>
    <x v="0"/>
    <s v="Cycling"/>
    <x v="3"/>
    <s v="Trek"/>
    <s v="Dial"/>
    <x v="8"/>
    <s v="L6 R Eyestay 20mm Dial E"/>
    <x v="1"/>
    <n v="4325"/>
    <n v="5805"/>
    <n v="1.3421965317919076"/>
    <x v="2103"/>
  </r>
  <r>
    <x v="0"/>
    <s v="Cycling"/>
    <x v="3"/>
    <s v="Trek"/>
    <s v="Dial"/>
    <x v="8"/>
    <s v="L6 R Eyestay 20mm Dial E"/>
    <x v="1"/>
    <n v="400"/>
    <n v="540"/>
    <n v="1.35"/>
    <x v="1713"/>
  </r>
  <r>
    <x v="0"/>
    <s v="Cycling"/>
    <x v="3"/>
    <s v="Trek"/>
    <s v="Dial"/>
    <x v="8"/>
    <s v="L6 R Eyestay 25mm Dial E"/>
    <x v="2"/>
    <n v="200"/>
    <n v="240"/>
    <n v="1.2"/>
    <x v="454"/>
  </r>
  <r>
    <x v="0"/>
    <s v="Cycling"/>
    <x v="3"/>
    <s v="Trek"/>
    <s v="Dial"/>
    <x v="9"/>
    <s v="L6 L Eyestay 20mm Dial K"/>
    <x v="3"/>
    <n v="32715"/>
    <n v="66402"/>
    <n v="2.0297111416781295"/>
    <x v="2104"/>
  </r>
  <r>
    <x v="0"/>
    <s v="Cycling"/>
    <x v="3"/>
    <s v="Trek"/>
    <s v="Dial"/>
    <x v="9"/>
    <s v="L6 L Eyestay 20mm Dial K"/>
    <x v="0"/>
    <n v="17040"/>
    <n v="34578"/>
    <n v="2.0292253521126762"/>
    <x v="2105"/>
  </r>
  <r>
    <x v="0"/>
    <s v="Cycling"/>
    <x v="3"/>
    <s v="Trek"/>
    <s v="Dial"/>
    <x v="9"/>
    <s v="L6 L Eyestay 20mm Dial K"/>
    <x v="0"/>
    <n v="5130"/>
    <n v="10404"/>
    <n v="2.0280701754385966"/>
    <x v="2106"/>
  </r>
  <r>
    <x v="0"/>
    <s v="Cycling"/>
    <x v="3"/>
    <s v="Trek"/>
    <s v="Dial"/>
    <x v="9"/>
    <s v="L6 L Eyestay 20mm Dial K"/>
    <x v="0"/>
    <n v="15730"/>
    <n v="31926"/>
    <n v="2.0296249205340113"/>
    <x v="2107"/>
  </r>
  <r>
    <x v="0"/>
    <s v="Cycling"/>
    <x v="3"/>
    <s v="Trek"/>
    <s v="Dial"/>
    <x v="9"/>
    <s v="L6 L Eyestay 20mm Dial K"/>
    <x v="0"/>
    <n v="12060"/>
    <n v="24480"/>
    <n v="2.0298507462686568"/>
    <x v="614"/>
  </r>
  <r>
    <x v="0"/>
    <s v="Cycling"/>
    <x v="3"/>
    <s v="Trek"/>
    <s v="Dial"/>
    <x v="9"/>
    <s v="L6 L Eyestay 20mm Dial K"/>
    <x v="0"/>
    <n v="24120"/>
    <n v="48960"/>
    <n v="2.0298507462686568"/>
    <x v="614"/>
  </r>
  <r>
    <x v="0"/>
    <s v="Cycling"/>
    <x v="3"/>
    <s v="Trek"/>
    <s v="Dial"/>
    <x v="9"/>
    <s v="L6 L Eyestay 20mm Dial K"/>
    <x v="0"/>
    <n v="18145"/>
    <n v="36822"/>
    <n v="2.0293193717277487"/>
    <x v="194"/>
  </r>
  <r>
    <x v="0"/>
    <s v="Cycling"/>
    <x v="3"/>
    <s v="Trek"/>
    <s v="Dial"/>
    <x v="9"/>
    <s v="L6 L Eyestay 20mm Dial K"/>
    <x v="0"/>
    <n v="22315"/>
    <n v="45288"/>
    <n v="2.0294868922249609"/>
    <x v="2108"/>
  </r>
  <r>
    <x v="0"/>
    <s v="Cycling"/>
    <x v="3"/>
    <s v="Trek"/>
    <s v="Dial"/>
    <x v="9"/>
    <s v="L6 L Eyestay 20mm Dial K"/>
    <x v="1"/>
    <n v="16335"/>
    <n v="33150"/>
    <n v="2.0293847566574841"/>
    <x v="2109"/>
  </r>
  <r>
    <x v="0"/>
    <s v="Cycling"/>
    <x v="3"/>
    <s v="Trek"/>
    <s v="Dial"/>
    <x v="9"/>
    <s v="L6 L Eyestay 20mm Dial K"/>
    <x v="1"/>
    <n v="18345"/>
    <n v="37230"/>
    <n v="2.0294358135731807"/>
    <x v="2110"/>
  </r>
  <r>
    <x v="0"/>
    <s v="Cycling"/>
    <x v="3"/>
    <s v="Trek"/>
    <s v="Dial"/>
    <x v="9"/>
    <s v="L6 L Eyestay 20mm Dial K"/>
    <x v="1"/>
    <n v="6785"/>
    <n v="13770"/>
    <n v="2.0294767870302137"/>
    <x v="1435"/>
  </r>
  <r>
    <x v="0"/>
    <s v="Cycling"/>
    <x v="3"/>
    <s v="Trek"/>
    <s v="Dial"/>
    <x v="9"/>
    <s v="L6 L Eyestay 20mm Dial K"/>
    <x v="1"/>
    <n v="3370"/>
    <n v="6834"/>
    <n v="2.0278931750741838"/>
    <x v="2111"/>
  </r>
  <r>
    <x v="0"/>
    <s v="Cycling"/>
    <x v="3"/>
    <s v="Trek"/>
    <s v="Dial"/>
    <x v="9"/>
    <s v="L6 R Eyestay 20mm Dial K"/>
    <x v="3"/>
    <n v="32715"/>
    <n v="66402"/>
    <n v="2.0297111416781295"/>
    <x v="2104"/>
  </r>
  <r>
    <x v="0"/>
    <s v="Cycling"/>
    <x v="3"/>
    <s v="Trek"/>
    <s v="Dial"/>
    <x v="9"/>
    <s v="L6 R Eyestay 20mm Dial K"/>
    <x v="0"/>
    <n v="17040"/>
    <n v="34578"/>
    <n v="2.0292253521126762"/>
    <x v="2105"/>
  </r>
  <r>
    <x v="0"/>
    <s v="Cycling"/>
    <x v="3"/>
    <s v="Trek"/>
    <s v="Dial"/>
    <x v="9"/>
    <s v="L6 R Eyestay 20mm Dial K"/>
    <x v="0"/>
    <n v="5130"/>
    <n v="10404"/>
    <n v="2.0280701754385966"/>
    <x v="2106"/>
  </r>
  <r>
    <x v="0"/>
    <s v="Cycling"/>
    <x v="3"/>
    <s v="Trek"/>
    <s v="Dial"/>
    <x v="9"/>
    <s v="L6 R Eyestay 20mm Dial K"/>
    <x v="0"/>
    <n v="15730"/>
    <n v="31926"/>
    <n v="2.0296249205340113"/>
    <x v="2107"/>
  </r>
  <r>
    <x v="0"/>
    <s v="Cycling"/>
    <x v="3"/>
    <s v="Trek"/>
    <s v="Dial"/>
    <x v="9"/>
    <s v="L6 R Eyestay 20mm Dial K"/>
    <x v="0"/>
    <n v="12060"/>
    <n v="24480"/>
    <n v="2.0298507462686568"/>
    <x v="614"/>
  </r>
  <r>
    <x v="0"/>
    <s v="Cycling"/>
    <x v="3"/>
    <s v="Trek"/>
    <s v="Dial"/>
    <x v="9"/>
    <s v="L6 R Eyestay 20mm Dial K"/>
    <x v="0"/>
    <n v="24120"/>
    <n v="48960"/>
    <n v="2.0298507462686568"/>
    <x v="614"/>
  </r>
  <r>
    <x v="0"/>
    <s v="Cycling"/>
    <x v="3"/>
    <s v="Trek"/>
    <s v="Dial"/>
    <x v="9"/>
    <s v="L6 R Eyestay 20mm Dial K"/>
    <x v="0"/>
    <n v="18145"/>
    <n v="36822"/>
    <n v="2.0293193717277487"/>
    <x v="194"/>
  </r>
  <r>
    <x v="0"/>
    <s v="Cycling"/>
    <x v="3"/>
    <s v="Trek"/>
    <s v="Dial"/>
    <x v="9"/>
    <s v="L6 R Eyestay 20mm Dial K"/>
    <x v="0"/>
    <n v="22315"/>
    <n v="45288"/>
    <n v="2.0294868922249609"/>
    <x v="2108"/>
  </r>
  <r>
    <x v="0"/>
    <s v="Cycling"/>
    <x v="3"/>
    <s v="Trek"/>
    <s v="Dial"/>
    <x v="9"/>
    <s v="L6 R Eyestay 20mm Dial K"/>
    <x v="1"/>
    <n v="16335"/>
    <n v="33150"/>
    <n v="2.0293847566574841"/>
    <x v="2109"/>
  </r>
  <r>
    <x v="0"/>
    <s v="Cycling"/>
    <x v="3"/>
    <s v="Trek"/>
    <s v="Dial"/>
    <x v="9"/>
    <s v="L6 R Eyestay 20mm Dial K"/>
    <x v="1"/>
    <n v="18345"/>
    <n v="37230"/>
    <n v="2.0294358135731807"/>
    <x v="2110"/>
  </r>
  <r>
    <x v="0"/>
    <s v="Cycling"/>
    <x v="3"/>
    <s v="Trek"/>
    <s v="Dial"/>
    <x v="9"/>
    <s v="L6 R Eyestay 20mm Dial K"/>
    <x v="1"/>
    <n v="6785"/>
    <n v="13770"/>
    <n v="2.0294767870302137"/>
    <x v="1435"/>
  </r>
  <r>
    <x v="0"/>
    <s v="Cycling"/>
    <x v="3"/>
    <s v="Trek"/>
    <s v="Dial"/>
    <x v="9"/>
    <s v="L6 R Eyestay 20mm Dial K"/>
    <x v="1"/>
    <n v="3370"/>
    <n v="6834"/>
    <n v="2.0278931750741838"/>
    <x v="2111"/>
  </r>
  <r>
    <x v="0"/>
    <s v="Cycling"/>
    <x v="3"/>
    <s v="Trek"/>
    <s v="Dial"/>
    <x v="7"/>
    <s v="Li2 L Eyestay Dial C"/>
    <x v="0"/>
    <n v="37740"/>
    <n v="102887"/>
    <n v="2.7262056173820879"/>
    <x v="2112"/>
  </r>
  <r>
    <x v="0"/>
    <s v="Cycling"/>
    <x v="3"/>
    <s v="Trek"/>
    <s v="Dial"/>
    <x v="7"/>
    <s v="Li2 R Eyestay Dial C"/>
    <x v="0"/>
    <n v="37740"/>
    <n v="102887"/>
    <n v="2.7262056173820879"/>
    <x v="2112"/>
  </r>
  <r>
    <x v="0"/>
    <s v="Cycling"/>
    <x v="3"/>
    <s v="Trek"/>
    <s v="Dial"/>
    <x v="45"/>
    <s v="M3 Tongue Shield 2-Piece Dial S"/>
    <x v="4"/>
    <n v="0"/>
    <n v="0"/>
    <e v="#DIV/0!"/>
    <x v="255"/>
  </r>
  <r>
    <x v="0"/>
    <s v="Cycling"/>
    <x v="3"/>
    <s v="Trek"/>
    <s v="Dial"/>
    <x v="45"/>
    <s v="M3 Tongue Shield 2-Piece Dial S"/>
    <x v="4"/>
    <n v="5730"/>
    <n v="15561"/>
    <n v="2.7157068062827223"/>
    <x v="2113"/>
  </r>
  <r>
    <x v="0"/>
    <s v="Cycling"/>
    <x v="3"/>
    <s v="Trek"/>
    <s v="Dial"/>
    <x v="45"/>
    <s v="M3 Tongue Shield 2-Piece Dial S"/>
    <x v="2"/>
    <n v="3620"/>
    <n v="9828"/>
    <n v="2.7149171270718231"/>
    <x v="2114"/>
  </r>
  <r>
    <x v="0"/>
    <s v="Outdoor"/>
    <x v="4"/>
    <s v="Columbia"/>
    <s v="Dial"/>
    <x v="31"/>
    <s v="DNR L6 R Eyestay 25mm Dial D"/>
    <x v="5"/>
    <n v="5055"/>
    <n v="11205.75"/>
    <n v="2.2167655786350147"/>
    <x v="363"/>
  </r>
  <r>
    <x v="0"/>
    <s v="Outdoor"/>
    <x v="4"/>
    <s v="Columbia"/>
    <s v="Dial"/>
    <x v="31"/>
    <s v="L6 L Eyestay 20mm Dial D"/>
    <x v="1"/>
    <n v="3120"/>
    <n v="6944"/>
    <n v="2.2256410256410257"/>
    <x v="1730"/>
  </r>
  <r>
    <x v="0"/>
    <s v="Outdoor"/>
    <x v="4"/>
    <s v="Columbia"/>
    <s v="Dial"/>
    <x v="31"/>
    <s v="L6 L Eyestay 20mm Dial D"/>
    <x v="1"/>
    <n v="6910"/>
    <n v="15400"/>
    <n v="2.2286541244573081"/>
    <x v="2115"/>
  </r>
  <r>
    <x v="0"/>
    <s v="Outdoor"/>
    <x v="4"/>
    <s v="Columbia"/>
    <s v="Dial"/>
    <x v="31"/>
    <s v="L6 L Eyestay 20mm Dial D"/>
    <x v="1"/>
    <n v="6165"/>
    <n v="13720"/>
    <n v="2.2254663422546632"/>
    <x v="2116"/>
  </r>
  <r>
    <x v="0"/>
    <s v="Outdoor"/>
    <x v="4"/>
    <s v="Columbia"/>
    <s v="Dial"/>
    <x v="31"/>
    <s v="L6 L Eyestay 20mm Dial D"/>
    <x v="1"/>
    <n v="3070"/>
    <n v="6832"/>
    <n v="2.2254071661237784"/>
    <x v="2117"/>
  </r>
  <r>
    <x v="0"/>
    <s v="Outdoor"/>
    <x v="4"/>
    <s v="Columbia"/>
    <s v="Dial"/>
    <x v="31"/>
    <s v="L6 R Eyestay 25mm Dial D"/>
    <x v="0"/>
    <n v="10105"/>
    <n v="22512"/>
    <n v="2.2278080158337459"/>
    <x v="2118"/>
  </r>
  <r>
    <x v="0"/>
    <s v="Outdoor"/>
    <x v="4"/>
    <s v="Columbia"/>
    <s v="Dial"/>
    <x v="31"/>
    <s v="L6 R Eyestay 25mm Dial D"/>
    <x v="2"/>
    <n v="31055"/>
    <n v="68907"/>
    <n v="2.2188697472226693"/>
    <x v="2119"/>
  </r>
  <r>
    <x v="0"/>
    <s v="Outdoor"/>
    <x v="4"/>
    <s v="Columbia"/>
    <s v="Dial"/>
    <x v="31"/>
    <s v="L6 R Eyestay 25mm Dial D"/>
    <x v="2"/>
    <n v="32965"/>
    <n v="73144"/>
    <n v="2.2188381616866373"/>
    <x v="2120"/>
  </r>
  <r>
    <x v="0"/>
    <s v="Outdoor"/>
    <x v="4"/>
    <s v="Columbia"/>
    <s v="Dial"/>
    <x v="31"/>
    <s v="L6 R Eyestay 25mm Dial D"/>
    <x v="2"/>
    <n v="12415"/>
    <n v="27540.5"/>
    <n v="2.2183246073298428"/>
    <x v="403"/>
  </r>
  <r>
    <x v="0"/>
    <s v="Outdoor"/>
    <x v="4"/>
    <s v="Columbia"/>
    <s v="Dial"/>
    <x v="31"/>
    <s v="L6 R Eyestay 25mm Dial D"/>
    <x v="2"/>
    <n v="10050"/>
    <n v="22300"/>
    <n v="2.2189054726368158"/>
    <x v="423"/>
  </r>
  <r>
    <x v="0"/>
    <s v="Outdoor"/>
    <x v="4"/>
    <s v="Columbia"/>
    <s v="Dial"/>
    <x v="31"/>
    <s v="L6 R Eyestay 25mm Dial D"/>
    <x v="0"/>
    <n v="6085"/>
    <n v="13552"/>
    <n v="2.2271158586688578"/>
    <x v="2121"/>
  </r>
  <r>
    <x v="0"/>
    <s v="Outdoor"/>
    <x v="4"/>
    <s v="Columbia"/>
    <s v="Dial"/>
    <x v="31"/>
    <s v="L6 R Tongue Dial D"/>
    <x v="4"/>
    <n v="5080"/>
    <n v="11261.5"/>
    <n v="2.2168307086614174"/>
    <x v="358"/>
  </r>
  <r>
    <x v="0"/>
    <s v="Outdoor"/>
    <x v="4"/>
    <s v="Columbia"/>
    <s v="Dial"/>
    <x v="31"/>
    <s v="L6 R Tongue Dial D"/>
    <x v="4"/>
    <n v="5130"/>
    <n v="11373"/>
    <n v="2.2169590643274852"/>
    <x v="355"/>
  </r>
  <r>
    <x v="0"/>
    <s v="Outdoor"/>
    <x v="4"/>
    <s v="Columbia"/>
    <s v="Dial"/>
    <x v="31"/>
    <s v="L6 R Tongue Dial D"/>
    <x v="4"/>
    <n v="5130"/>
    <n v="11373"/>
    <n v="2.2169590643274852"/>
    <x v="355"/>
  </r>
  <r>
    <x v="0"/>
    <s v="Outdoor"/>
    <x v="4"/>
    <s v="Columbia Montrail"/>
    <s v="Dial"/>
    <x v="31"/>
    <s v="L6 R Tongue Dial D"/>
    <x v="5"/>
    <n v="5025"/>
    <n v="11150"/>
    <n v="2.2189054726368158"/>
    <x v="423"/>
  </r>
  <r>
    <x v="0"/>
    <s v="Outdoor"/>
    <x v="4"/>
    <s v="Columbia Montrail"/>
    <s v="Dial"/>
    <x v="2"/>
    <s v="L6 R Tongue Dial FCoolGry7 C/13-0650 TPX"/>
    <x v="5"/>
    <n v="5080"/>
    <n v="7928.5"/>
    <n v="1.560728346456693"/>
    <x v="2122"/>
  </r>
  <r>
    <x v="0"/>
    <s v="Outdoor"/>
    <x v="4"/>
    <s v="Columbia Montrail"/>
    <s v="Dial"/>
    <x v="20"/>
    <s v="L6 R Tongue Dial J"/>
    <x v="5"/>
    <n v="5050"/>
    <n v="6130.5"/>
    <n v="1.2139603960396039"/>
    <x v="2123"/>
  </r>
  <r>
    <x v="0"/>
    <s v="Outdoor"/>
    <x v="4"/>
    <s v="L. L. Bean"/>
    <s v="Dial"/>
    <x v="46"/>
    <s v="M2 DIal ACool Gray 11 C/Black C"/>
    <x v="5"/>
    <n v="500"/>
    <n v="1995"/>
    <n v="3.99"/>
    <x v="2124"/>
  </r>
  <r>
    <x v="0"/>
    <s v="Outdoor"/>
    <x v="4"/>
    <s v="L. L. Bean"/>
    <s v="Dial"/>
    <x v="46"/>
    <s v="M2 Tongue Shield Standard Dial"/>
    <x v="0"/>
    <n v="2265"/>
    <n v="8932.5"/>
    <n v="3.943708609271523"/>
    <x v="2125"/>
  </r>
  <r>
    <x v="0"/>
    <s v="Outdoor"/>
    <x v="4"/>
    <s v="L. L. Bean"/>
    <s v="Dial"/>
    <x v="46"/>
    <s v="M2 Tongue Shield Standard Dial"/>
    <x v="1"/>
    <n v="1005"/>
    <n v="3030"/>
    <n v="3.0149253731343282"/>
    <x v="2126"/>
  </r>
  <r>
    <x v="0"/>
    <s v="Outdoor"/>
    <x v="4"/>
    <s v="L. L. Bean"/>
    <s v="Dial"/>
    <x v="46"/>
    <s v="M2 Tongue Standard Dial"/>
    <x v="2"/>
    <n v="3015"/>
    <n v="11910"/>
    <n v="3.9502487562189055"/>
    <x v="2127"/>
  </r>
  <r>
    <x v="0"/>
    <s v="Outdoor"/>
    <x v="4"/>
    <s v="L. L. Bean"/>
    <s v="Dial"/>
    <x v="46"/>
    <s v="M2 Tongue Standard Dial"/>
    <x v="2"/>
    <n v="750"/>
    <n v="2992.5"/>
    <n v="3.99"/>
    <x v="2124"/>
  </r>
  <r>
    <x v="0"/>
    <s v="Outdoor"/>
    <x v="4"/>
    <s v="L. L. Bean"/>
    <s v="Dial"/>
    <x v="47"/>
    <s v="M3 Tongue ShieldBlack C/19-0809 TPX"/>
    <x v="5"/>
    <n v="500"/>
    <n v="1375"/>
    <n v="2.75"/>
    <x v="281"/>
  </r>
  <r>
    <x v="0"/>
    <s v="Outdoor"/>
    <x v="4"/>
    <s v="Merrell"/>
    <s v="Dial"/>
    <x v="37"/>
    <s v="DNR L6 L Eyestay 20mm Dial B"/>
    <x v="5"/>
    <n v="200"/>
    <n v="494"/>
    <n v="2.4700000000000002"/>
    <x v="1295"/>
  </r>
  <r>
    <x v="0"/>
    <s v="Outdoor"/>
    <x v="4"/>
    <s v="Merrell"/>
    <s v="Dial"/>
    <x v="37"/>
    <s v="DNR L6 L Eyestay 20mm Dial B"/>
    <x v="5"/>
    <n v="1405"/>
    <n v="3458"/>
    <n v="2.4612099644128116"/>
    <x v="2128"/>
  </r>
  <r>
    <x v="0"/>
    <s v="Outdoor"/>
    <x v="4"/>
    <s v="Merrell"/>
    <s v="Dial"/>
    <x v="37"/>
    <s v="DNR L6 R Eyestay 20mm Dial B"/>
    <x v="5"/>
    <n v="200"/>
    <n v="494"/>
    <n v="2.4700000000000002"/>
    <x v="1295"/>
  </r>
  <r>
    <x v="0"/>
    <s v="Outdoor"/>
    <x v="4"/>
    <s v="Merrell"/>
    <s v="Dial"/>
    <x v="37"/>
    <s v="L6 R Eyestay 20mm Dial B"/>
    <x v="3"/>
    <n v="2010"/>
    <n v="4940"/>
    <n v="2.4577114427860698"/>
    <x v="1296"/>
  </r>
  <r>
    <x v="0"/>
    <s v="Outdoor"/>
    <x v="4"/>
    <s v="Merrell"/>
    <s v="Dial"/>
    <x v="37"/>
    <s v="L6 R Eyestay 20mm Dial B"/>
    <x v="3"/>
    <n v="400"/>
    <n v="988"/>
    <n v="2.4700000000000002"/>
    <x v="1295"/>
  </r>
  <r>
    <x v="0"/>
    <s v="Outdoor"/>
    <x v="4"/>
    <s v="Merrell"/>
    <s v="Dial"/>
    <x v="8"/>
    <s v="L6 R Tongue Dial E"/>
    <x v="5"/>
    <n v="16080"/>
    <n v="19200"/>
    <n v="1.1940298507462686"/>
    <x v="1735"/>
  </r>
  <r>
    <x v="0"/>
    <s v="Outdoor"/>
    <x v="4"/>
    <s v="Merrell"/>
    <s v="Dial"/>
    <x v="8"/>
    <s v="L6 R Tongue Dial E"/>
    <x v="4"/>
    <n v="2210"/>
    <n v="2640"/>
    <n v="1.1945701357466063"/>
    <x v="2129"/>
  </r>
  <r>
    <x v="0"/>
    <s v="Outdoor"/>
    <x v="4"/>
    <s v="Merrell"/>
    <s v="Dial"/>
    <x v="8"/>
    <s v="L6 R Tongue Dial E"/>
    <x v="4"/>
    <n v="28145"/>
    <n v="33600"/>
    <n v="1.1938177296144963"/>
    <x v="2130"/>
  </r>
  <r>
    <x v="0"/>
    <s v="Outdoor"/>
    <x v="4"/>
    <s v="Merrell"/>
    <s v="Dial"/>
    <x v="20"/>
    <s v="L6 L Eyestay 20mm Dial J"/>
    <x v="2"/>
    <n v="100"/>
    <n v="77"/>
    <n v="0.77"/>
    <x v="209"/>
  </r>
  <r>
    <x v="0"/>
    <s v="Outdoor"/>
    <x v="4"/>
    <s v="Merrell"/>
    <s v="Dial"/>
    <x v="20"/>
    <s v="L6 L Eyestay 20mm Dial J"/>
    <x v="3"/>
    <n v="1810"/>
    <n v="1386"/>
    <n v="0.76574585635359116"/>
    <x v="2131"/>
  </r>
  <r>
    <x v="0"/>
    <s v="Outdoor"/>
    <x v="4"/>
    <s v="Merrell"/>
    <s v="Dial"/>
    <x v="20"/>
    <s v="L6 L Eyestay 20mm Dial J"/>
    <x v="3"/>
    <n v="1210"/>
    <n v="924"/>
    <n v="0.76363636363636367"/>
    <x v="1603"/>
  </r>
  <r>
    <x v="0"/>
    <s v="Outdoor"/>
    <x v="4"/>
    <s v="Merrell"/>
    <s v="Dial"/>
    <x v="20"/>
    <s v="L6 R Eyestay 20mm Dial J"/>
    <x v="2"/>
    <n v="100"/>
    <n v="77"/>
    <n v="0.77"/>
    <x v="209"/>
  </r>
  <r>
    <x v="0"/>
    <s v="Outdoor"/>
    <x v="4"/>
    <s v="Merrell"/>
    <s v="Dial"/>
    <x v="20"/>
    <s v="L6 R Eyestay 20mm Dial J"/>
    <x v="3"/>
    <n v="1810"/>
    <n v="1386"/>
    <n v="0.76574585635359116"/>
    <x v="2131"/>
  </r>
  <r>
    <x v="0"/>
    <s v="Outdoor"/>
    <x v="4"/>
    <s v="Merrell"/>
    <s v="Dial"/>
    <x v="20"/>
    <s v="L6 R Eyestay 20mm Dial J"/>
    <x v="3"/>
    <n v="1210"/>
    <n v="924"/>
    <n v="0.76363636363636367"/>
    <x v="1603"/>
  </r>
  <r>
    <x v="0"/>
    <s v="Outdoor"/>
    <x v="4"/>
    <s v="Merrell"/>
    <s v="Dial"/>
    <x v="20"/>
    <s v="L6 R Tongue Dial JBlkC/#1126/Cool Gray 11C"/>
    <x v="5"/>
    <n v="11710"/>
    <n v="13980"/>
    <n v="1.1938514090520922"/>
    <x v="2132"/>
  </r>
  <r>
    <x v="0"/>
    <s v="Outdoor"/>
    <x v="4"/>
    <s v="The North Face"/>
    <s v="Dial"/>
    <x v="29"/>
    <s v="L6 L Eyestay 20mm Dial A"/>
    <x v="2"/>
    <n v="2965"/>
    <n v="7286.5"/>
    <n v="2.4575042158516021"/>
    <x v="2133"/>
  </r>
  <r>
    <x v="0"/>
    <s v="Outdoor"/>
    <x v="4"/>
    <s v="The North Face"/>
    <s v="Dial"/>
    <x v="29"/>
    <s v="L6 L Eyestay 20mm Dial A"/>
    <x v="2"/>
    <n v="11210"/>
    <n v="27540.5"/>
    <n v="2.4567796610169492"/>
    <x v="2134"/>
  </r>
  <r>
    <x v="0"/>
    <s v="Outdoor"/>
    <x v="4"/>
    <s v="The North Face"/>
    <s v="Dial"/>
    <x v="31"/>
    <s v="L6 L Eyestay 20mm Dial D"/>
    <x v="4"/>
    <n v="2265"/>
    <n v="4972.5"/>
    <n v="2.1953642384105962"/>
    <x v="1249"/>
  </r>
  <r>
    <x v="0"/>
    <s v="Outdoor"/>
    <x v="4"/>
    <s v="The North Face"/>
    <s v="Dial"/>
    <x v="31"/>
    <s v="L6 L Eyestay 20mm Dial DBlack C/18-1706 TPX"/>
    <x v="5"/>
    <n v="1030"/>
    <n v="2285.75"/>
    <n v="2.2191747572815532"/>
    <x v="362"/>
  </r>
  <r>
    <x v="0"/>
    <s v="Outdoor"/>
    <x v="4"/>
    <s v="The North Face"/>
    <s v="Dial"/>
    <x v="31"/>
    <s v="L6 L Eyestay 20mm Dial DBlk C"/>
    <x v="5"/>
    <n v="4195"/>
    <n v="9310.25"/>
    <n v="2.2193682955899883"/>
    <x v="2135"/>
  </r>
  <r>
    <x v="0"/>
    <s v="Outdoor"/>
    <x v="4"/>
    <s v="The North Face"/>
    <s v="Dial"/>
    <x v="31"/>
    <s v="L6 R Eyestay 20mm Dial D"/>
    <x v="4"/>
    <n v="550"/>
    <n v="1215.5"/>
    <n v="2.21"/>
    <x v="1480"/>
  </r>
  <r>
    <x v="0"/>
    <s v="Outdoor"/>
    <x v="4"/>
    <s v="The North Face"/>
    <s v="Dial"/>
    <x v="31"/>
    <s v="L6 R Eyestay 20mm Dial D"/>
    <x v="4"/>
    <n v="575"/>
    <n v="1270.75"/>
    <n v="2.21"/>
    <x v="1480"/>
  </r>
  <r>
    <x v="0"/>
    <s v="Outdoor"/>
    <x v="4"/>
    <s v="The North Face"/>
    <s v="Dial"/>
    <x v="31"/>
    <s v="L6 R Eyestay 20mm Dial D"/>
    <x v="4"/>
    <n v="2265"/>
    <n v="4972.5"/>
    <n v="2.1953642384105962"/>
    <x v="1249"/>
  </r>
  <r>
    <x v="0"/>
    <s v="Outdoor"/>
    <x v="4"/>
    <s v="The North Face"/>
    <s v="Dial"/>
    <x v="31"/>
    <s v="L6 R Eyestay 20mm Dial DBlack C/18-1706 TPX"/>
    <x v="5"/>
    <n v="1030"/>
    <n v="2285.75"/>
    <n v="2.2191747572815532"/>
    <x v="362"/>
  </r>
  <r>
    <x v="0"/>
    <s v="Outdoor"/>
    <x v="4"/>
    <s v="The North Face"/>
    <s v="Dial"/>
    <x v="31"/>
    <s v="L6 R Eyestay 20mm Dial DBlk C"/>
    <x v="5"/>
    <n v="4195"/>
    <n v="9310.25"/>
    <n v="2.2193682955899883"/>
    <x v="2135"/>
  </r>
  <r>
    <x v="0"/>
    <s v="Outdoor"/>
    <x v="4"/>
    <s v="The North Face"/>
    <s v="Dial"/>
    <x v="8"/>
    <s v="L6 L Eyestay 20mm Dial E"/>
    <x v="4"/>
    <n v="2665"/>
    <n v="3233"/>
    <n v="1.2131332082551596"/>
    <x v="494"/>
  </r>
  <r>
    <x v="0"/>
    <s v="Outdoor"/>
    <x v="4"/>
    <s v="The North Face"/>
    <s v="Dial"/>
    <x v="8"/>
    <s v="L6 L Eyestay 20mm Dial E"/>
    <x v="4"/>
    <n v="2765"/>
    <n v="3300"/>
    <n v="1.1934900542495479"/>
    <x v="2136"/>
  </r>
  <r>
    <x v="0"/>
    <s v="Outdoor"/>
    <x v="4"/>
    <s v="The North Face"/>
    <s v="Dial"/>
    <x v="8"/>
    <s v="L6 L Eyestay 20mm Dial E"/>
    <x v="4"/>
    <n v="0"/>
    <n v="0"/>
    <e v="#DIV/0!"/>
    <x v="255"/>
  </r>
  <r>
    <x v="0"/>
    <s v="Outdoor"/>
    <x v="4"/>
    <s v="The North Face"/>
    <s v="Dial"/>
    <x v="8"/>
    <s v="L6 L Eyestay 20mm Dial E"/>
    <x v="4"/>
    <n v="4050"/>
    <n v="4830"/>
    <n v="1.1925925925925926"/>
    <x v="2075"/>
  </r>
  <r>
    <x v="0"/>
    <s v="Outdoor"/>
    <x v="4"/>
    <s v="The North Face"/>
    <s v="Dial"/>
    <x v="8"/>
    <s v="L6 L Eyestay 20mm Dial E"/>
    <x v="4"/>
    <n v="2440"/>
    <n v="2910"/>
    <n v="1.1926229508196722"/>
    <x v="1509"/>
  </r>
  <r>
    <x v="0"/>
    <s v="Outdoor"/>
    <x v="4"/>
    <s v="The North Face"/>
    <s v="Dial"/>
    <x v="8"/>
    <s v="L6 L Eyestay 20mm Dial E"/>
    <x v="4"/>
    <n v="3650"/>
    <n v="4380"/>
    <n v="1.2"/>
    <x v="454"/>
  </r>
  <r>
    <x v="0"/>
    <s v="Outdoor"/>
    <x v="4"/>
    <s v="The North Face"/>
    <s v="Dial"/>
    <x v="8"/>
    <s v="L6 L Eyestay 20mm Dial E"/>
    <x v="2"/>
    <n v="4125"/>
    <n v="4920"/>
    <n v="1.1927272727272726"/>
    <x v="485"/>
  </r>
  <r>
    <x v="0"/>
    <s v="Outdoor"/>
    <x v="4"/>
    <s v="The North Face"/>
    <s v="Dial"/>
    <x v="8"/>
    <s v="L6 R Eyestay 20mm Dial E"/>
    <x v="4"/>
    <n v="2665"/>
    <n v="3233"/>
    <n v="1.2131332082551596"/>
    <x v="494"/>
  </r>
  <r>
    <x v="0"/>
    <s v="Outdoor"/>
    <x v="4"/>
    <s v="The North Face"/>
    <s v="Dial"/>
    <x v="8"/>
    <s v="L6 R Eyestay 20mm Dial E"/>
    <x v="4"/>
    <n v="2765"/>
    <n v="3300"/>
    <n v="1.1934900542495479"/>
    <x v="2136"/>
  </r>
  <r>
    <x v="0"/>
    <s v="Outdoor"/>
    <x v="4"/>
    <s v="The North Face"/>
    <s v="Dial"/>
    <x v="8"/>
    <s v="L6 R Eyestay 20mm Dial E"/>
    <x v="4"/>
    <n v="0"/>
    <n v="0"/>
    <e v="#DIV/0!"/>
    <x v="255"/>
  </r>
  <r>
    <x v="0"/>
    <s v="Outdoor"/>
    <x v="4"/>
    <s v="The North Face"/>
    <s v="Dial"/>
    <x v="8"/>
    <s v="L6 R Eyestay 20mm Dial E"/>
    <x v="4"/>
    <n v="4050"/>
    <n v="4830"/>
    <n v="1.1925925925925926"/>
    <x v="2075"/>
  </r>
  <r>
    <x v="0"/>
    <s v="Outdoor"/>
    <x v="4"/>
    <s v="The North Face"/>
    <s v="Dial"/>
    <x v="8"/>
    <s v="L6 R Eyestay 20mm Dial E"/>
    <x v="4"/>
    <n v="2440"/>
    <n v="2910"/>
    <n v="1.1926229508196722"/>
    <x v="1509"/>
  </r>
  <r>
    <x v="0"/>
    <s v="Outdoor"/>
    <x v="4"/>
    <s v="The North Face"/>
    <s v="Dial"/>
    <x v="8"/>
    <s v="L6 R Eyestay 20mm Dial E"/>
    <x v="4"/>
    <n v="3670"/>
    <n v="4380"/>
    <n v="1.1934604904632153"/>
    <x v="2137"/>
  </r>
  <r>
    <x v="0"/>
    <s v="Outdoor"/>
    <x v="4"/>
    <s v="The North Face"/>
    <s v="Dial"/>
    <x v="8"/>
    <s v="L6 R Eyestay 20mm Dial E"/>
    <x v="2"/>
    <n v="4125"/>
    <n v="4920"/>
    <n v="1.1927272727272726"/>
    <x v="485"/>
  </r>
  <r>
    <x v="0"/>
    <s v="Outdoor"/>
    <x v="4"/>
    <s v="Under Armour"/>
    <s v="Dial"/>
    <x v="37"/>
    <s v="L6 R Tongue Dial BNo Logo Blk C"/>
    <x v="5"/>
    <n v="0"/>
    <n v="0"/>
    <e v="#DIV/0!"/>
    <x v="255"/>
  </r>
  <r>
    <x v="0"/>
    <s v="Outdoor"/>
    <x v="4"/>
    <s v="Under Armour"/>
    <s v="Dial"/>
    <x v="37"/>
    <s v="L6 R Tongue Dial BNo Logo Blk C"/>
    <x v="5"/>
    <n v="2415"/>
    <n v="5976"/>
    <n v="2.4745341614906833"/>
    <x v="1605"/>
  </r>
  <r>
    <x v="0"/>
    <s v="Outdoor"/>
    <x v="4"/>
    <s v="Under Armour"/>
    <s v="Dial"/>
    <x v="37"/>
    <s v="L6 R Tongue Dial BNo Logo Blk C"/>
    <x v="4"/>
    <n v="2465"/>
    <n v="6100.5"/>
    <n v="2.4748478701825558"/>
    <x v="2138"/>
  </r>
  <r>
    <x v="0"/>
    <s v="Outdoor"/>
    <x v="4"/>
    <s v="Under Armour"/>
    <s v="Dial"/>
    <x v="20"/>
    <s v="L6 L Eyestay 20mm Dial J"/>
    <x v="5"/>
    <n v="1960"/>
    <n v="2379"/>
    <n v="1.2137755102040817"/>
    <x v="2139"/>
  </r>
  <r>
    <x v="0"/>
    <s v="Outdoor"/>
    <x v="4"/>
    <s v="Under Armour"/>
    <s v="Dial"/>
    <x v="20"/>
    <s v="L6 R Eyestay 20mm Dial J"/>
    <x v="0"/>
    <n v="1510"/>
    <n v="1185"/>
    <n v="0.78476821192052981"/>
    <x v="2140"/>
  </r>
  <r>
    <x v="0"/>
    <s v="Outdoor"/>
    <x v="4"/>
    <s v="Under Armour"/>
    <s v="Dial"/>
    <x v="45"/>
    <s v="M3 Tongue Shield"/>
    <x v="5"/>
    <n v="12085"/>
    <n v="32814.6"/>
    <n v="2.7153165080678527"/>
    <x v="2141"/>
  </r>
  <r>
    <x v="0"/>
    <s v="Outdoor"/>
    <x v="4"/>
    <s v="Under Armour"/>
    <s v="Dial"/>
    <x v="45"/>
    <s v="M3 Tongue Shield"/>
    <x v="5"/>
    <n v="2575"/>
    <n v="6988.8"/>
    <n v="2.714097087378641"/>
    <x v="2142"/>
  </r>
  <r>
    <x v="0"/>
    <s v="Outdoor"/>
    <x v="4"/>
    <s v="Under Armour"/>
    <s v="Dial"/>
    <x v="45"/>
    <s v="M3 Tongue Shield"/>
    <x v="5"/>
    <n v="5230"/>
    <n v="14196"/>
    <n v="2.7143403441682601"/>
    <x v="2143"/>
  </r>
  <r>
    <x v="0"/>
    <s v="Outdoor"/>
    <x v="4"/>
    <s v="Under Armour"/>
    <s v="Dial"/>
    <x v="45"/>
    <s v="M3 Tongue Shield"/>
    <x v="5"/>
    <n v="10715"/>
    <n v="29101.8"/>
    <n v="2.7159869342043863"/>
    <x v="2144"/>
  </r>
  <r>
    <x v="0"/>
    <s v="Outdoor"/>
    <x v="4"/>
    <s v="Under Armour"/>
    <s v="Dial"/>
    <x v="45"/>
    <s v="M3 Tongue Shield"/>
    <x v="5"/>
    <n v="2615"/>
    <n v="7098"/>
    <n v="2.7143403441682601"/>
    <x v="2143"/>
  </r>
  <r>
    <x v="0"/>
    <s v="Outdoor"/>
    <x v="4"/>
    <s v="Under Armour"/>
    <s v="Dial"/>
    <x v="45"/>
    <s v="M3 Tongue Shield"/>
    <x v="5"/>
    <n v="7640"/>
    <n v="20748"/>
    <n v="2.7157068062827223"/>
    <x v="2113"/>
  </r>
  <r>
    <x v="0"/>
    <s v="Outdoor"/>
    <x v="4"/>
    <s v="Under Armour"/>
    <s v="Dial"/>
    <x v="45"/>
    <s v="M3 Tongue Shield"/>
    <x v="4"/>
    <n v="2465"/>
    <n v="6688.5"/>
    <n v="2.7133874239350915"/>
    <x v="2145"/>
  </r>
  <r>
    <x v="0"/>
    <s v="Outdoor"/>
    <x v="4"/>
    <s v="Under Armour"/>
    <s v="Dial"/>
    <x v="45"/>
    <s v="M3 Tongue Shield"/>
    <x v="4"/>
    <n v="13630"/>
    <n v="37018.800000000003"/>
    <n v="2.7159794570799707"/>
    <x v="2146"/>
  </r>
  <r>
    <x v="0"/>
    <s v="Outdoor"/>
    <x v="4"/>
    <s v="Under Armour"/>
    <s v="Dial"/>
    <x v="45"/>
    <s v="M3 Tongue Shield"/>
    <x v="4"/>
    <n v="2715"/>
    <n v="7371"/>
    <n v="2.7149171270718231"/>
    <x v="2114"/>
  </r>
  <r>
    <x v="0"/>
    <s v="Outdoor"/>
    <x v="4"/>
    <s v="Under Armour"/>
    <s v="Dial"/>
    <x v="45"/>
    <s v="M3 Tongue Shield 2-Piece Dial S"/>
    <x v="4"/>
    <n v="3580"/>
    <n v="9718.7999999999993"/>
    <n v="2.7147486033519552"/>
    <x v="2147"/>
  </r>
  <r>
    <x v="0"/>
    <s v="Outdoor"/>
    <x v="5"/>
    <s v="Altra"/>
    <s v="Dial"/>
    <x v="20"/>
    <s v="L6 L Eyestay 20mm Dial J"/>
    <x v="1"/>
    <n v="6160"/>
    <n v="4838.75"/>
    <n v="0.78551136363636365"/>
    <x v="1585"/>
  </r>
  <r>
    <x v="0"/>
    <s v="Outdoor"/>
    <x v="5"/>
    <s v="Altra"/>
    <s v="Dial"/>
    <x v="20"/>
    <s v="L6 L Eyestay 20mm Dial J"/>
    <x v="1"/>
    <n v="3550"/>
    <n v="2784.75"/>
    <n v="0.78443661971830991"/>
    <x v="309"/>
  </r>
  <r>
    <x v="0"/>
    <s v="Outdoor"/>
    <x v="5"/>
    <s v="Altra"/>
    <s v="Dial"/>
    <x v="20"/>
    <s v="L6 L Eyestay 20mm Dial J"/>
    <x v="1"/>
    <n v="2090"/>
    <n v="1639.25"/>
    <n v="0.78433014354066988"/>
    <x v="2148"/>
  </r>
  <r>
    <x v="0"/>
    <s v="Outdoor"/>
    <x v="5"/>
    <s v="Altra"/>
    <s v="Dial"/>
    <x v="20"/>
    <s v="L6 R Eyestay 20mm Dial J"/>
    <x v="1"/>
    <n v="2090"/>
    <n v="1639.25"/>
    <n v="0.78433014354066988"/>
    <x v="2148"/>
  </r>
  <r>
    <x v="0"/>
    <s v="Outdoor"/>
    <x v="5"/>
    <s v="Altra"/>
    <s v="Dial"/>
    <x v="20"/>
    <s v="L6 R Eyestay 20mm Dial J"/>
    <x v="1"/>
    <n v="1085"/>
    <n v="849.25"/>
    <n v="0.78271889400921657"/>
    <x v="2149"/>
  </r>
  <r>
    <x v="0"/>
    <s v="Outdoor"/>
    <x v="5"/>
    <s v="Altra"/>
    <s v="Dial"/>
    <x v="20"/>
    <s v="L6 R Eyestay 20mm Dial J"/>
    <x v="1"/>
    <n v="2115"/>
    <n v="1659"/>
    <n v="0.7843971631205674"/>
    <x v="2150"/>
  </r>
  <r>
    <x v="0"/>
    <s v="Outdoor"/>
    <x v="5"/>
    <s v="Altra"/>
    <s v="Dial"/>
    <x v="20"/>
    <s v="L6 R Eyestay 20mm Dial J"/>
    <x v="1"/>
    <n v="1035"/>
    <n v="809.75"/>
    <n v="0.78236714975845412"/>
    <x v="2151"/>
  </r>
  <r>
    <x v="0"/>
    <s v="Outdoor"/>
    <x v="5"/>
    <s v="Altra"/>
    <s v="Dial"/>
    <x v="20"/>
    <s v="L6 R Eyestay 20mm Dial J"/>
    <x v="1"/>
    <n v="2315"/>
    <n v="1817"/>
    <n v="0.7848812095032397"/>
    <x v="2152"/>
  </r>
  <r>
    <x v="0"/>
    <s v="Outdoor"/>
    <x v="5"/>
    <s v="Altra"/>
    <s v="Dial"/>
    <x v="20"/>
    <s v="L6 R Eyestay 20mm Dial J"/>
    <x v="1"/>
    <n v="1210"/>
    <n v="948"/>
    <n v="0.78347107438016528"/>
    <x v="2153"/>
  </r>
  <r>
    <x v="0"/>
    <s v="Outdoor"/>
    <x v="5"/>
    <s v="Altra"/>
    <s v="Dial"/>
    <x v="20"/>
    <s v="L6 R Eyestay 20mm Dial J"/>
    <x v="1"/>
    <n v="1185"/>
    <n v="928.25"/>
    <n v="0.78333333333333333"/>
    <x v="2154"/>
  </r>
  <r>
    <x v="0"/>
    <s v="Outdoor"/>
    <x v="5"/>
    <s v="Altra"/>
    <s v="Dial"/>
    <x v="20"/>
    <s v="L6 R Eyestay 20mm Dial J"/>
    <x v="1"/>
    <n v="2115"/>
    <n v="1659"/>
    <n v="0.7843971631205674"/>
    <x v="2150"/>
  </r>
  <r>
    <x v="0"/>
    <s v="Outdoor"/>
    <x v="5"/>
    <s v="Altra"/>
    <s v="Dial"/>
    <x v="20"/>
    <s v="L6 R Eyestay 20mm Dial J"/>
    <x v="1"/>
    <n v="1035"/>
    <n v="809.75"/>
    <n v="0.78236714975845412"/>
    <x v="2151"/>
  </r>
  <r>
    <x v="0"/>
    <s v="Outdoor"/>
    <x v="5"/>
    <s v="Altra"/>
    <s v="Dial"/>
    <x v="20"/>
    <s v="L6 R Eyestay 20mm Dial J"/>
    <x v="1"/>
    <n v="2315"/>
    <n v="1817"/>
    <n v="0.7848812095032397"/>
    <x v="2152"/>
  </r>
  <r>
    <x v="0"/>
    <s v="Outdoor"/>
    <x v="5"/>
    <s v="Altra"/>
    <s v="Dial"/>
    <x v="20"/>
    <s v="L6 R Eyestay 20mm Dial J"/>
    <x v="1"/>
    <n v="1210"/>
    <n v="948"/>
    <n v="0.78347107438016528"/>
    <x v="2153"/>
  </r>
  <r>
    <x v="0"/>
    <s v="Outdoor"/>
    <x v="5"/>
    <s v="Altra"/>
    <s v="Dial"/>
    <x v="20"/>
    <s v="L6 R Eyestay 20mm Dial J"/>
    <x v="1"/>
    <n v="1185"/>
    <n v="928.25"/>
    <n v="0.78333333333333333"/>
    <x v="2154"/>
  </r>
  <r>
    <x v="0"/>
    <s v="Outdoor"/>
    <x v="5"/>
    <s v="Altra"/>
    <s v="Dial"/>
    <x v="20"/>
    <s v="L6 R Eyestay 20mm Dial J"/>
    <x v="1"/>
    <n v="6160"/>
    <n v="4838.75"/>
    <n v="0.78551136363636365"/>
    <x v="1585"/>
  </r>
  <r>
    <x v="0"/>
    <s v="Outdoor"/>
    <x v="5"/>
    <s v="Altra"/>
    <s v="Dial"/>
    <x v="20"/>
    <s v="L6 R Eyestay 20mm Dial J"/>
    <x v="1"/>
    <n v="3550"/>
    <n v="2784.75"/>
    <n v="0.78443661971830991"/>
    <x v="309"/>
  </r>
  <r>
    <x v="0"/>
    <s v="Outdoor"/>
    <x v="5"/>
    <s v="Altra"/>
    <s v="Dial"/>
    <x v="20"/>
    <s v="L6 R Eyestay 20mm Dial J"/>
    <x v="1"/>
    <n v="2090"/>
    <n v="1639.25"/>
    <n v="0.78433014354066988"/>
    <x v="2148"/>
  </r>
  <r>
    <x v="0"/>
    <s v="Outdoor"/>
    <x v="5"/>
    <s v="Altra"/>
    <s v="Dial"/>
    <x v="20"/>
    <s v="L6 R Eyestay 20mm Dial J"/>
    <x v="1"/>
    <n v="1085"/>
    <n v="849.25"/>
    <n v="0.78271889400921657"/>
    <x v="2149"/>
  </r>
  <r>
    <x v="0"/>
    <s v="Outdoor"/>
    <x v="5"/>
    <s v="Merrell"/>
    <s v="Dial"/>
    <x v="20"/>
    <s v="L6 L Eyestay 20mm Dial J"/>
    <x v="0"/>
    <n v="850"/>
    <n v="654.5"/>
    <n v="0.77"/>
    <x v="209"/>
  </r>
  <r>
    <x v="0"/>
    <s v="Outdoor"/>
    <x v="5"/>
    <s v="Merrell"/>
    <s v="Dial"/>
    <x v="20"/>
    <s v="L6 L Eyestay 20mm Dial J"/>
    <x v="1"/>
    <n v="1660"/>
    <n v="1270.5"/>
    <n v="0.76536144578313248"/>
    <x v="2155"/>
  </r>
  <r>
    <x v="0"/>
    <s v="Outdoor"/>
    <x v="5"/>
    <s v="Merrell"/>
    <s v="Dial"/>
    <x v="20"/>
    <s v="L6 R Eyestay 20mm Dial J"/>
    <x v="0"/>
    <n v="850"/>
    <n v="654.5"/>
    <n v="0.77"/>
    <x v="209"/>
  </r>
  <r>
    <x v="0"/>
    <s v="Outdoor"/>
    <x v="5"/>
    <s v="Merrell"/>
    <s v="Dial"/>
    <x v="20"/>
    <s v="L6 R Eyestay 20mm Dial J"/>
    <x v="1"/>
    <n v="1660"/>
    <n v="1270.5"/>
    <n v="0.76536144578313248"/>
    <x v="2155"/>
  </r>
  <r>
    <x v="0"/>
    <s v="Outdoor"/>
    <x v="5"/>
    <s v="Saucony"/>
    <s v="Dial"/>
    <x v="37"/>
    <s v="L6 L Eyestay 20mm Dial B"/>
    <x v="0"/>
    <n v="650"/>
    <n v="1605.5"/>
    <n v="2.4700000000000002"/>
    <x v="1295"/>
  </r>
  <r>
    <x v="0"/>
    <s v="Outdoor"/>
    <x v="5"/>
    <s v="Saucony"/>
    <s v="Dial"/>
    <x v="37"/>
    <s v="L6 R Eyestay 20mm Dial B"/>
    <x v="0"/>
    <n v="650"/>
    <n v="1605.5"/>
    <n v="2.4700000000000002"/>
    <x v="1295"/>
  </r>
  <r>
    <x v="0"/>
    <s v="Outdoor"/>
    <x v="5"/>
    <s v="Saucony"/>
    <s v="Dial"/>
    <x v="20"/>
    <s v="L6 R Eyestay 20mm Dial J"/>
    <x v="0"/>
    <n v="8245"/>
    <n v="6314"/>
    <n v="0.76579745300181934"/>
    <x v="2156"/>
  </r>
  <r>
    <x v="0"/>
    <s v="Outdoor"/>
    <x v="5"/>
    <s v="Saucony"/>
    <s v="Dial"/>
    <x v="20"/>
    <s v="L6 R Eyestay 20mm Dial J"/>
    <x v="0"/>
    <n v="3820"/>
    <n v="2926"/>
    <n v="0.76596858638743459"/>
    <x v="2157"/>
  </r>
  <r>
    <x v="0"/>
    <s v="Outdoor"/>
    <x v="5"/>
    <s v="Saucony"/>
    <s v="Dial"/>
    <x v="20"/>
    <s v="L6 R Eyestay 20mm Dial J"/>
    <x v="0"/>
    <n v="2665"/>
    <n v="2040.5"/>
    <n v="0.7656660412757974"/>
    <x v="2158"/>
  </r>
  <r>
    <x v="0"/>
    <s v="Outdoor"/>
    <x v="5"/>
    <s v="Speedland"/>
    <s v="Dial"/>
    <x v="48"/>
    <s v="Li2 PowerPull L Eyestay Dial B TX"/>
    <x v="0"/>
    <n v="2515"/>
    <n v="7425"/>
    <n v="2.9522862823061629"/>
    <x v="2159"/>
  </r>
  <r>
    <x v="0"/>
    <s v="Outdoor"/>
    <x v="5"/>
    <s v="Speedland"/>
    <s v="Dial"/>
    <x v="48"/>
    <s v="Li2 PowerPull R Eyestay Dial B TX"/>
    <x v="0"/>
    <n v="2515"/>
    <n v="7425"/>
    <n v="2.9522862823061629"/>
    <x v="2159"/>
  </r>
  <r>
    <x v="0"/>
    <s v="Outdoor"/>
    <x v="5"/>
    <s v="Speedland"/>
    <s v="Dial"/>
    <x v="32"/>
    <s v="Li2 L Eyestay Dial D"/>
    <x v="1"/>
    <n v="2490"/>
    <n v="12053.25"/>
    <n v="4.8406626506024093"/>
    <x v="2160"/>
  </r>
  <r>
    <x v="0"/>
    <s v="Outdoor"/>
    <x v="5"/>
    <s v="Speedland"/>
    <s v="Dial"/>
    <x v="32"/>
    <s v="Li2 R Eyestay Dial D"/>
    <x v="1"/>
    <n v="2490"/>
    <n v="12053.25"/>
    <n v="4.8406626506024093"/>
    <x v="2160"/>
  </r>
  <r>
    <x v="0"/>
    <s v="Outdoor"/>
    <x v="5"/>
    <s v="The North Face"/>
    <s v="Dial"/>
    <x v="20"/>
    <s v="L6 L Eyestay 20mm Dial J"/>
    <x v="1"/>
    <n v="6185"/>
    <n v="4735.5"/>
    <n v="0.76564268391269197"/>
    <x v="2161"/>
  </r>
  <r>
    <x v="0"/>
    <s v="Outdoor"/>
    <x v="5"/>
    <s v="The North Face"/>
    <s v="Dial"/>
    <x v="20"/>
    <s v="L6 L Eyestay 20mm Dial J"/>
    <x v="1"/>
    <n v="1030"/>
    <n v="789.25"/>
    <n v="0.76626213592233006"/>
    <x v="2162"/>
  </r>
  <r>
    <x v="0"/>
    <s v="Outdoor"/>
    <x v="5"/>
    <s v="The North Face"/>
    <s v="Dial"/>
    <x v="20"/>
    <s v="L6 R Eyestay 20mm Dial J"/>
    <x v="1"/>
    <n v="1030"/>
    <n v="789.25"/>
    <n v="0.76626213592233006"/>
    <x v="2162"/>
  </r>
  <r>
    <x v="0"/>
    <s v="Outdoor"/>
    <x v="5"/>
    <s v="The North Face"/>
    <s v="Dial"/>
    <x v="20"/>
    <s v="L6 R Eyestay 20mm Dial J"/>
    <x v="1"/>
    <n v="1585"/>
    <n v="1212.75"/>
    <n v="0.76514195583596212"/>
    <x v="2163"/>
  </r>
  <r>
    <x v="0"/>
    <s v="Outdoor"/>
    <x v="5"/>
    <s v="The North Face"/>
    <s v="Dial"/>
    <x v="20"/>
    <s v="L6 R Eyestay 20mm Dial J"/>
    <x v="1"/>
    <n v="16410"/>
    <n v="12896.75"/>
    <n v="0.78590798293723341"/>
    <x v="2164"/>
  </r>
  <r>
    <x v="0"/>
    <s v="Outdoor"/>
    <x v="5"/>
    <s v="Under Armour"/>
    <s v="Dial"/>
    <x v="20"/>
    <s v="L6 L Eyestay 20mm Dial J"/>
    <x v="0"/>
    <n v="1210"/>
    <n v="924"/>
    <n v="0.76363636363636367"/>
    <x v="1603"/>
  </r>
  <r>
    <x v="0"/>
    <s v="Outdoor"/>
    <x v="5"/>
    <s v="Under Armour"/>
    <s v="Dial"/>
    <x v="20"/>
    <s v="L6 L Eyestay 20mm Dial J"/>
    <x v="0"/>
    <n v="200"/>
    <n v="154"/>
    <n v="0.77"/>
    <x v="209"/>
  </r>
  <r>
    <x v="0"/>
    <s v="Outdoor"/>
    <x v="5"/>
    <s v="Under Armour"/>
    <s v="Dial"/>
    <x v="20"/>
    <s v="L6 R Eyestay 20mm Dial J"/>
    <x v="0"/>
    <n v="1210"/>
    <n v="924"/>
    <n v="0.76363636363636367"/>
    <x v="1603"/>
  </r>
  <r>
    <x v="0"/>
    <s v="Outdoor"/>
    <x v="5"/>
    <s v="Under Armour"/>
    <s v="Dial"/>
    <x v="20"/>
    <s v="L6 R Eyestay 20mm Dial J"/>
    <x v="0"/>
    <n v="200"/>
    <n v="154"/>
    <n v="0.77"/>
    <x v="209"/>
  </r>
  <r>
    <x v="0"/>
    <s v="Outdoor"/>
    <x v="5"/>
    <s v="Under Armour"/>
    <s v="Dial"/>
    <x v="20"/>
    <s v="L6 R Eyestay 20mm Dial J"/>
    <x v="0"/>
    <n v="1005"/>
    <n v="770"/>
    <n v="0.76616915422885568"/>
    <x v="2165"/>
  </r>
  <r>
    <x v="0"/>
    <s v="Outdoor"/>
    <x v="5"/>
    <s v="Under Armour"/>
    <s v="Dial"/>
    <x v="20"/>
    <s v="L6 R Eyestay 20mm Dial J"/>
    <x v="0"/>
    <n v="350"/>
    <n v="269.5"/>
    <n v="0.77"/>
    <x v="209"/>
  </r>
  <r>
    <x v="0"/>
    <s v="Outdoor"/>
    <x v="5"/>
    <s v="Under Armour"/>
    <s v="Dial"/>
    <x v="20"/>
    <s v="L6 R Eyestay 20mm Dial J"/>
    <x v="0"/>
    <n v="100"/>
    <n v="79"/>
    <n v="0.79"/>
    <x v="552"/>
  </r>
  <r>
    <x v="0"/>
    <s v="Outdoor"/>
    <x v="5"/>
    <s v="Under Armour"/>
    <s v="Dial"/>
    <x v="20"/>
    <s v="L6 R Eyestay 20mm Dial J"/>
    <x v="0"/>
    <n v="100"/>
    <n v="79"/>
    <n v="0.79"/>
    <x v="552"/>
  </r>
  <r>
    <x v="0"/>
    <s v="Outdoor"/>
    <x v="5"/>
    <s v="Under Armour"/>
    <s v="Dial"/>
    <x v="20"/>
    <s v="L6 R Eyestay 20mm Dial J"/>
    <x v="0"/>
    <n v="1110"/>
    <n v="869"/>
    <n v="0.78288288288288288"/>
    <x v="2166"/>
  </r>
  <r>
    <x v="0"/>
    <s v="Workwear"/>
    <x v="6"/>
    <s v="Red Wing"/>
    <s v="Dial"/>
    <x v="41"/>
    <s v="M4 R Housing 25mm Dial A"/>
    <x v="1"/>
    <n v="600535"/>
    <n v="1003000"/>
    <n v="1.6701774251292598"/>
    <x v="2167"/>
  </r>
  <r>
    <x v="1"/>
    <s v="Workwear"/>
    <x v="6"/>
    <s v="Elten"/>
    <s v="Dial"/>
    <x v="31"/>
    <s v="L6 R Tongue Dial D"/>
    <x v="1"/>
    <n v="460410"/>
    <n v="1002453"/>
    <n v="2.177305010751287"/>
    <x v="2168"/>
  </r>
  <r>
    <x v="1"/>
    <s v="Workwear"/>
    <x v="6"/>
    <s v="Brynje"/>
    <s v="Dial"/>
    <x v="29"/>
    <s v="L6 R Tongue Dial A"/>
    <x v="1"/>
    <n v="648250"/>
    <n v="3067027.5"/>
    <n v="4.7312418048592368"/>
    <x v="2169"/>
  </r>
  <r>
    <x v="1"/>
    <s v="Workwear"/>
    <x v="6"/>
    <s v="Arbesko"/>
    <s v="Dial"/>
    <x v="35"/>
    <s v="M4 R Housing 25mm Dial B Lace Lock 1"/>
    <x v="1"/>
    <n v="34070"/>
    <n v="306400"/>
    <n v="8.9932491928382738"/>
    <x v="2170"/>
  </r>
  <r>
    <x v="0"/>
    <s v="Workwear"/>
    <x v="6"/>
    <s v="Ariat"/>
    <s v="Dial"/>
    <x v="35"/>
    <s v="M4 R Housing 25mm Dial B"/>
    <x v="3"/>
    <n v="130"/>
    <n v="338"/>
    <n v="2.6"/>
    <x v="795"/>
  </r>
  <r>
    <x v="0"/>
    <s v="Workwear"/>
    <x v="6"/>
    <s v="Ariat"/>
    <s v="Dial"/>
    <x v="35"/>
    <s v="M4 R Housing 25mm Dial B"/>
    <x v="0"/>
    <n v="5180"/>
    <n v="13390"/>
    <n v="2.5849420849420848"/>
    <x v="2171"/>
  </r>
  <r>
    <x v="0"/>
    <s v="Workwear"/>
    <x v="6"/>
    <s v="Ariat"/>
    <s v="Dial"/>
    <x v="35"/>
    <s v="M4 R Housing 25mm Dial B"/>
    <x v="0"/>
    <n v="1860"/>
    <n v="4810"/>
    <n v="2.586021505376344"/>
    <x v="2172"/>
  </r>
  <r>
    <x v="1"/>
    <s v="Workwear"/>
    <x v="6"/>
    <s v="Atlas"/>
    <s v="Dial"/>
    <x v="45"/>
    <s v="M3 Eyestay Rivet 25mm Dial S"/>
    <x v="1"/>
    <n v="300000"/>
    <n v="2000000"/>
    <n v="6.666666666666667"/>
    <x v="2173"/>
  </r>
  <r>
    <x v="1"/>
    <s v="Workwear"/>
    <x v="6"/>
    <s v="Elten"/>
    <s v="Dial"/>
    <x v="37"/>
    <s v="L6 R Tongue Dial B"/>
    <x v="1"/>
    <n v="15000"/>
    <n v="180895.5"/>
    <n v="12.059699999999999"/>
    <x v="2174"/>
  </r>
  <r>
    <x v="0"/>
    <s v="Workwear"/>
    <x v="6"/>
    <s v="Red Wing"/>
    <s v="Dial"/>
    <x v="35"/>
    <s v="M4 R Housing 25mm Dial B Lace Lock 1"/>
    <x v="1"/>
    <n v="69755"/>
    <n v="180440"/>
    <n v="2.5867679736219626"/>
    <x v="2175"/>
  </r>
  <r>
    <x v="1"/>
    <s v="Workwear"/>
    <x v="6"/>
    <s v="Bata"/>
    <s v="Dial"/>
    <x v="31"/>
    <s v="L6 R Tongue Dial D"/>
    <x v="1"/>
    <n v="34000"/>
    <n v="173071.5"/>
    <n v="5.0903382352941176"/>
    <x v="2176"/>
  </r>
  <r>
    <x v="2"/>
    <s v="Workwear"/>
    <x v="6"/>
    <s v="Asics"/>
    <s v="Dial"/>
    <x v="29"/>
    <s v="L6 R Tongue Dial A"/>
    <x v="1"/>
    <n v="67135"/>
    <n v="164996"/>
    <n v="2.457674834289119"/>
    <x v="2177"/>
  </r>
  <r>
    <x v="2"/>
    <s v="Workwear"/>
    <x v="6"/>
    <s v="Asics"/>
    <s v="Dial"/>
    <x v="8"/>
    <s v="L6 R Tongue Dial E"/>
    <x v="1"/>
    <n v="108545"/>
    <n v="142560"/>
    <n v="1.3133723340550003"/>
    <x v="2178"/>
  </r>
  <r>
    <x v="0"/>
    <s v="Workwear"/>
    <x v="6"/>
    <s v="Red Wing"/>
    <s v="Dial"/>
    <x v="31"/>
    <s v="L6 R Tongue Dial D"/>
    <x v="3"/>
    <n v="6035"/>
    <n v="13380"/>
    <n v="2.2170671085335543"/>
    <x v="2179"/>
  </r>
  <r>
    <x v="0"/>
    <s v="Workwear"/>
    <x v="6"/>
    <s v="Red Wing"/>
    <s v="Dial"/>
    <x v="31"/>
    <s v="L6 R Tongue Dial D"/>
    <x v="3"/>
    <n v="6340"/>
    <n v="14049"/>
    <n v="2.2159305993690852"/>
    <x v="2180"/>
  </r>
  <r>
    <x v="0"/>
    <s v="Workwear"/>
    <x v="6"/>
    <s v="Red Wing"/>
    <s v="Dial"/>
    <x v="31"/>
    <s v="L6 R Tongue Dial D"/>
    <x v="3"/>
    <n v="700"/>
    <n v="1568"/>
    <n v="2.2400000000000002"/>
    <x v="1204"/>
  </r>
  <r>
    <x v="0"/>
    <s v="Workwear"/>
    <x v="6"/>
    <s v="Red Wing"/>
    <s v="Dial"/>
    <x v="31"/>
    <s v="L6 R Tongue Dial D"/>
    <x v="3"/>
    <n v="800"/>
    <n v="1792"/>
    <n v="2.2400000000000002"/>
    <x v="1204"/>
  </r>
  <r>
    <x v="0"/>
    <s v="Workwear"/>
    <x v="6"/>
    <s v="Red Wing"/>
    <s v="Dial"/>
    <x v="31"/>
    <s v="L6 R Tongue Dial D"/>
    <x v="3"/>
    <n v="5180"/>
    <n v="11536"/>
    <n v="2.2270270270270269"/>
    <x v="2181"/>
  </r>
  <r>
    <x v="0"/>
    <s v="Workwear"/>
    <x v="6"/>
    <s v="Red Wing"/>
    <s v="Dial"/>
    <x v="31"/>
    <s v="L6 R Tongue Dial D"/>
    <x v="0"/>
    <n v="1200"/>
    <n v="2688"/>
    <n v="2.2400000000000002"/>
    <x v="1204"/>
  </r>
  <r>
    <x v="0"/>
    <s v="Workwear"/>
    <x v="6"/>
    <s v="Red Wing"/>
    <s v="Dial"/>
    <x v="31"/>
    <s v="L6 R Tongue Dial D"/>
    <x v="0"/>
    <n v="2310"/>
    <n v="5152"/>
    <n v="2.2303030303030305"/>
    <x v="2182"/>
  </r>
  <r>
    <x v="0"/>
    <s v="Workwear"/>
    <x v="6"/>
    <s v="Red Wing"/>
    <s v="Dial"/>
    <x v="31"/>
    <s v="L6 R Tongue Dial D"/>
    <x v="0"/>
    <n v="3065"/>
    <n v="6832"/>
    <n v="2.2290375203915169"/>
    <x v="2183"/>
  </r>
  <r>
    <x v="0"/>
    <s v="Workwear"/>
    <x v="6"/>
    <s v="Red Wing"/>
    <s v="Dial"/>
    <x v="31"/>
    <s v="L6 R Tongue Dial D"/>
    <x v="0"/>
    <n v="10075"/>
    <n v="22456"/>
    <n v="2.2288833746898264"/>
    <x v="2184"/>
  </r>
  <r>
    <x v="2"/>
    <s v="Workwear"/>
    <x v="6"/>
    <s v="Asics"/>
    <s v="Dial"/>
    <x v="8"/>
    <s v="L6 R Tongue Dial E"/>
    <x v="1"/>
    <n v="104120"/>
    <n v="139860"/>
    <n v="1.3432577794852094"/>
    <x v="2185"/>
  </r>
  <r>
    <x v="2"/>
    <s v="Workwear"/>
    <x v="6"/>
    <s v="Asics"/>
    <s v="Dial"/>
    <x v="29"/>
    <s v="L6 R Tongue Dial A"/>
    <x v="1"/>
    <n v="55880"/>
    <n v="137332"/>
    <n v="2.4576234788833213"/>
    <x v="2186"/>
  </r>
  <r>
    <x v="0"/>
    <s v="Workwear"/>
    <x v="6"/>
    <s v="Red Wing"/>
    <s v="Dial"/>
    <x v="31"/>
    <s v="L6 R Tongue Dial D"/>
    <x v="2"/>
    <n v="15830"/>
    <n v="35122.5"/>
    <n v="2.2187302590018954"/>
    <x v="2187"/>
  </r>
  <r>
    <x v="0"/>
    <s v="Workwear"/>
    <x v="6"/>
    <s v="Red Wing"/>
    <s v="Dial"/>
    <x v="31"/>
    <s v="L6 R Tongue Dial D"/>
    <x v="2"/>
    <n v="900"/>
    <n v="2007"/>
    <n v="2.23"/>
    <x v="356"/>
  </r>
  <r>
    <x v="0"/>
    <s v="Workwear"/>
    <x v="6"/>
    <s v="Red Wing"/>
    <s v="Dial"/>
    <x v="31"/>
    <s v="L6 R Tongue Dial D"/>
    <x v="3"/>
    <n v="1750"/>
    <n v="3902.5"/>
    <n v="2.23"/>
    <x v="356"/>
  </r>
  <r>
    <x v="0"/>
    <s v="Workwear"/>
    <x v="6"/>
    <s v="Red Wing"/>
    <s v="Dial"/>
    <x v="31"/>
    <s v="L6 R Tongue Dial D"/>
    <x v="3"/>
    <n v="1360"/>
    <n v="3010.5"/>
    <n v="2.2136029411764704"/>
    <x v="444"/>
  </r>
  <r>
    <x v="0"/>
    <s v="Workwear"/>
    <x v="6"/>
    <s v="Red Wing"/>
    <s v="Dial"/>
    <x v="31"/>
    <s v="L6 R Tongue Dial D"/>
    <x v="3"/>
    <n v="3320"/>
    <n v="7392"/>
    <n v="2.2265060240963854"/>
    <x v="2188"/>
  </r>
  <r>
    <x v="0"/>
    <s v="Workwear"/>
    <x v="6"/>
    <s v="Red Wing"/>
    <s v="Dial"/>
    <x v="31"/>
    <s v="L6 R Tongue Dial D"/>
    <x v="3"/>
    <n v="2010"/>
    <n v="4480"/>
    <n v="2.2288557213930349"/>
    <x v="1201"/>
  </r>
  <r>
    <x v="0"/>
    <s v="Workwear"/>
    <x v="6"/>
    <s v="Red Wing"/>
    <s v="Dial"/>
    <x v="31"/>
    <s v="L6 R Tongue Dial D"/>
    <x v="3"/>
    <n v="1760"/>
    <n v="3920"/>
    <n v="2.2272727272727271"/>
    <x v="1200"/>
  </r>
  <r>
    <x v="0"/>
    <s v="Workwear"/>
    <x v="6"/>
    <s v="Red Wing"/>
    <s v="Dial"/>
    <x v="31"/>
    <s v="L6 R Tongue Dial D"/>
    <x v="3"/>
    <n v="8750"/>
    <n v="19488"/>
    <n v="2.2271999999999998"/>
    <x v="2189"/>
  </r>
  <r>
    <x v="0"/>
    <s v="Workwear"/>
    <x v="6"/>
    <s v="Red Wing"/>
    <s v="Dial"/>
    <x v="31"/>
    <s v="L6 R Tongue Dial D"/>
    <x v="3"/>
    <n v="1160"/>
    <n v="2576"/>
    <n v="2.2206896551724138"/>
    <x v="2190"/>
  </r>
  <r>
    <x v="0"/>
    <s v="Workwear"/>
    <x v="6"/>
    <s v="Red Wing"/>
    <s v="Dial"/>
    <x v="31"/>
    <s v="L6 R Tongue Dial D"/>
    <x v="0"/>
    <n v="17795"/>
    <n v="39648"/>
    <n v="2.2280415847148074"/>
    <x v="2191"/>
  </r>
  <r>
    <x v="0"/>
    <s v="Workwear"/>
    <x v="6"/>
    <s v="Red Wing"/>
    <s v="Dial"/>
    <x v="31"/>
    <s v="L6 R Tongue Dial D"/>
    <x v="0"/>
    <n v="1610"/>
    <n v="3584"/>
    <n v="2.2260869565217392"/>
    <x v="417"/>
  </r>
  <r>
    <x v="0"/>
    <s v="Workwear"/>
    <x v="6"/>
    <s v="Red Wing"/>
    <s v="Dial"/>
    <x v="31"/>
    <s v="L6 R Tongue Dial D"/>
    <x v="0"/>
    <n v="7350"/>
    <n v="16352"/>
    <n v="2.2247619047619049"/>
    <x v="2192"/>
  </r>
  <r>
    <x v="0"/>
    <s v="Workwear"/>
    <x v="6"/>
    <s v="Red Wing"/>
    <s v="Dial"/>
    <x v="31"/>
    <s v="L6 R Tongue Dial D"/>
    <x v="0"/>
    <n v="850"/>
    <n v="1904"/>
    <n v="2.2400000000000002"/>
    <x v="1204"/>
  </r>
  <r>
    <x v="0"/>
    <s v="Workwear"/>
    <x v="6"/>
    <s v="Red Wing"/>
    <s v="Dial"/>
    <x v="31"/>
    <s v="L6 R Tongue Dial D"/>
    <x v="0"/>
    <n v="1310"/>
    <n v="2912"/>
    <n v="2.2229007633587785"/>
    <x v="2193"/>
  </r>
  <r>
    <x v="0"/>
    <s v="Workwear"/>
    <x v="6"/>
    <s v="Red Wing"/>
    <s v="Dial"/>
    <x v="31"/>
    <s v="L6 R Tongue Dial D"/>
    <x v="0"/>
    <n v="1910"/>
    <n v="4256"/>
    <n v="2.2282722513089004"/>
    <x v="2194"/>
  </r>
  <r>
    <x v="0"/>
    <s v="Workwear"/>
    <x v="6"/>
    <s v="Red Wing"/>
    <s v="Dial"/>
    <x v="31"/>
    <s v="L6 R Tongue Dial D"/>
    <x v="0"/>
    <n v="2860"/>
    <n v="6384"/>
    <n v="2.232167832167832"/>
    <x v="2195"/>
  </r>
  <r>
    <x v="1"/>
    <s v="Workwear"/>
    <x v="6"/>
    <s v="Atlas"/>
    <s v="Dial"/>
    <x v="6"/>
    <s v="M4 R Housing 25mm Dial C Lace Lock 1"/>
    <x v="1"/>
    <n v="50250"/>
    <n v="130000"/>
    <n v="2.5870646766169156"/>
    <x v="2196"/>
  </r>
  <r>
    <x v="0"/>
    <s v="Workwear"/>
    <x v="6"/>
    <s v="Red Wing"/>
    <s v="Dial"/>
    <x v="35"/>
    <s v="M4 R Housing 25mm Dial B Lace Lock 1"/>
    <x v="1"/>
    <n v="49400"/>
    <n v="127790"/>
    <n v="2.5868421052631581"/>
    <x v="2197"/>
  </r>
  <r>
    <x v="2"/>
    <s v="Workwear"/>
    <x v="6"/>
    <s v="Asics"/>
    <s v="Dial"/>
    <x v="8"/>
    <s v="L6 R Tongue Dial E"/>
    <x v="1"/>
    <n v="93070"/>
    <n v="125010"/>
    <n v="1.3431825507682389"/>
    <x v="2198"/>
  </r>
  <r>
    <x v="2"/>
    <s v="Workwear"/>
    <x v="6"/>
    <s v="Asics"/>
    <s v="Dial"/>
    <x v="30"/>
    <s v="L6 R Tongue Dial C"/>
    <x v="1"/>
    <n v="56280"/>
    <n v="124320"/>
    <n v="2.2089552238805972"/>
    <x v="1376"/>
  </r>
  <r>
    <x v="2"/>
    <s v="Workwear"/>
    <x v="6"/>
    <s v="Asics"/>
    <s v="Dial"/>
    <x v="29"/>
    <s v="L6 R Tongue Dial A"/>
    <x v="1"/>
    <n v="48090"/>
    <n v="118189.5"/>
    <n v="2.4576731129132874"/>
    <x v="2199"/>
  </r>
  <r>
    <x v="0"/>
    <s v="Workwear"/>
    <x v="6"/>
    <s v="Red Wing"/>
    <s v="Dial"/>
    <x v="46"/>
    <s v="DNR M2 Tongue Standard Dial"/>
    <x v="5"/>
    <n v="15280"/>
    <n v="60344"/>
    <n v="3.9492146596858637"/>
    <x v="2200"/>
  </r>
  <r>
    <x v="0"/>
    <s v="Workwear"/>
    <x v="6"/>
    <s v="Red Wing"/>
    <s v="Dial"/>
    <x v="46"/>
    <s v="DNR M2 Tongue Standard Dial"/>
    <x v="5"/>
    <n v="10855"/>
    <n v="42876"/>
    <n v="3.9498848456932287"/>
    <x v="2201"/>
  </r>
  <r>
    <x v="0"/>
    <s v="Workwear"/>
    <x v="6"/>
    <s v="Red Wing"/>
    <s v="Dial"/>
    <x v="46"/>
    <s v="DNR M2 Tongue Standard Dial"/>
    <x v="5"/>
    <n v="6435"/>
    <n v="25408"/>
    <n v="3.9484071484071483"/>
    <x v="2202"/>
  </r>
  <r>
    <x v="0"/>
    <s v="Workwear"/>
    <x v="6"/>
    <s v="Red Wing"/>
    <s v="Dial"/>
    <x v="46"/>
    <s v="M2 EX735/CS3 Lace Pack Black"/>
    <x v="4"/>
    <n v="230"/>
    <n v="460"/>
    <n v="2"/>
    <x v="149"/>
  </r>
  <r>
    <x v="0"/>
    <s v="Workwear"/>
    <x v="6"/>
    <s v="Red Wing"/>
    <s v="Dial"/>
    <x v="46"/>
    <s v="M2 Shield426 U"/>
    <x v="5"/>
    <n v="2735"/>
    <n v="10852.8"/>
    <n v="3.9681170018281531"/>
    <x v="2203"/>
  </r>
  <r>
    <x v="0"/>
    <s v="Workwear"/>
    <x v="6"/>
    <s v="Red Wing"/>
    <s v="Dial"/>
    <x v="46"/>
    <s v="M2 Shield426 U"/>
    <x v="5"/>
    <n v="3540"/>
    <n v="14044.8"/>
    <n v="3.9674576271186437"/>
    <x v="2204"/>
  </r>
  <r>
    <x v="0"/>
    <s v="Workwear"/>
    <x v="6"/>
    <s v="Red Wing"/>
    <s v="Dial"/>
    <x v="46"/>
    <s v="M2 Shield426 U"/>
    <x v="5"/>
    <n v="3760"/>
    <n v="14922.6"/>
    <n v="3.9687765957446808"/>
    <x v="2205"/>
  </r>
  <r>
    <x v="0"/>
    <s v="Workwear"/>
    <x v="6"/>
    <s v="Red Wing"/>
    <s v="Dial"/>
    <x v="46"/>
    <s v="M2 Shield426 U"/>
    <x v="4"/>
    <n v="3720"/>
    <n v="14763"/>
    <n v="3.9685483870967744"/>
    <x v="2206"/>
  </r>
  <r>
    <x v="0"/>
    <s v="Workwear"/>
    <x v="6"/>
    <s v="Red Wing"/>
    <s v="Dial"/>
    <x v="46"/>
    <s v="M2 ShieldBlack"/>
    <x v="5"/>
    <n v="780"/>
    <n v="3096.6"/>
    <n v="3.9699999999999998"/>
    <x v="2207"/>
  </r>
  <r>
    <x v="0"/>
    <s v="Workwear"/>
    <x v="6"/>
    <s v="Red Wing"/>
    <s v="Dial"/>
    <x v="46"/>
    <s v="M2 ShieldBlack"/>
    <x v="5"/>
    <n v="3030"/>
    <n v="11989.4"/>
    <n v="3.9568976897689767"/>
    <x v="2208"/>
  </r>
  <r>
    <x v="0"/>
    <s v="Workwear"/>
    <x v="6"/>
    <s v="Red Wing"/>
    <s v="Dial"/>
    <x v="46"/>
    <s v="M2 ShieldBlack"/>
    <x v="5"/>
    <n v="9865"/>
    <n v="38985.4"/>
    <n v="3.9518905220476435"/>
    <x v="2209"/>
  </r>
  <r>
    <x v="0"/>
    <s v="Workwear"/>
    <x v="6"/>
    <s v="Red Wing"/>
    <s v="Dial"/>
    <x v="46"/>
    <s v="M2 ShieldBlack"/>
    <x v="5"/>
    <n v="5330"/>
    <n v="21041"/>
    <n v="3.9476547842401501"/>
    <x v="2210"/>
  </r>
  <r>
    <x v="0"/>
    <s v="Workwear"/>
    <x v="6"/>
    <s v="Red Wing"/>
    <s v="Dial"/>
    <x v="46"/>
    <s v="M2 ShieldBlack"/>
    <x v="5"/>
    <n v="3825"/>
    <n v="15086"/>
    <n v="3.9440522875816995"/>
    <x v="2211"/>
  </r>
  <r>
    <x v="0"/>
    <s v="Workwear"/>
    <x v="6"/>
    <s v="Red Wing"/>
    <s v="Dial"/>
    <x v="46"/>
    <s v="M2 ShieldBlack"/>
    <x v="5"/>
    <n v="10185"/>
    <n v="40176.400000000001"/>
    <n v="3.9446637211585664"/>
    <x v="2212"/>
  </r>
  <r>
    <x v="0"/>
    <s v="Workwear"/>
    <x v="6"/>
    <s v="Red Wing"/>
    <s v="Dial"/>
    <x v="46"/>
    <s v="M2 ShieldBlack"/>
    <x v="5"/>
    <n v="7460"/>
    <n v="29457.4"/>
    <n v="3.9487131367292228"/>
    <x v="2213"/>
  </r>
  <r>
    <x v="0"/>
    <s v="Workwear"/>
    <x v="6"/>
    <s v="Red Wing"/>
    <s v="Dial"/>
    <x v="46"/>
    <s v="M2 ShieldBlack"/>
    <x v="5"/>
    <n v="5460"/>
    <n v="21517.4"/>
    <n v="3.9409157509157513"/>
    <x v="2214"/>
  </r>
  <r>
    <x v="0"/>
    <s v="Workwear"/>
    <x v="6"/>
    <s v="Red Wing"/>
    <s v="Dial"/>
    <x v="46"/>
    <s v="M2 ShieldBlack"/>
    <x v="5"/>
    <n v="14680"/>
    <n v="57962"/>
    <n v="3.9483651226158036"/>
    <x v="2215"/>
  </r>
  <r>
    <x v="0"/>
    <s v="Workwear"/>
    <x v="6"/>
    <s v="Red Wing"/>
    <s v="Dial"/>
    <x v="46"/>
    <s v="M2 ShieldBlack"/>
    <x v="5"/>
    <n v="8485"/>
    <n v="33506.800000000003"/>
    <n v="3.9489451974071894"/>
    <x v="2216"/>
  </r>
  <r>
    <x v="0"/>
    <s v="Workwear"/>
    <x v="6"/>
    <s v="Red Wing"/>
    <s v="Dial"/>
    <x v="46"/>
    <s v="M2 ShieldBlack"/>
    <x v="5"/>
    <n v="8450"/>
    <n v="33348"/>
    <n v="3.9465088757396449"/>
    <x v="2217"/>
  </r>
  <r>
    <x v="0"/>
    <s v="Workwear"/>
    <x v="6"/>
    <s v="Red Wing"/>
    <s v="Dial"/>
    <x v="46"/>
    <s v="M2 ShieldBlack"/>
    <x v="5"/>
    <n v="1510"/>
    <n v="5955"/>
    <n v="3.943708609271523"/>
    <x v="2125"/>
  </r>
  <r>
    <x v="0"/>
    <s v="Workwear"/>
    <x v="6"/>
    <s v="Red Wing"/>
    <s v="Dial"/>
    <x v="46"/>
    <s v="M2 ShieldBlack"/>
    <x v="4"/>
    <n v="6530"/>
    <n v="25805"/>
    <n v="3.9517611026033692"/>
    <x v="2218"/>
  </r>
  <r>
    <x v="0"/>
    <s v="Workwear"/>
    <x v="6"/>
    <s v="Red Wing"/>
    <s v="Dial"/>
    <x v="46"/>
    <s v="M2 ShieldBlack"/>
    <x v="4"/>
    <n v="2920"/>
    <n v="11513"/>
    <n v="3.9428082191780822"/>
    <x v="2219"/>
  </r>
  <r>
    <x v="0"/>
    <s v="Workwear"/>
    <x v="6"/>
    <s v="Red Wing"/>
    <s v="Dial"/>
    <x v="46"/>
    <s v="M2 ShieldBlack"/>
    <x v="4"/>
    <n v="8250"/>
    <n v="32554"/>
    <n v="3.9459393939393941"/>
    <x v="2220"/>
  </r>
  <r>
    <x v="0"/>
    <s v="Workwear"/>
    <x v="6"/>
    <s v="Red Wing"/>
    <s v="Dial"/>
    <x v="46"/>
    <s v="M2 ShieldBlack"/>
    <x v="4"/>
    <n v="4730"/>
    <n v="18659"/>
    <n v="3.9448202959830865"/>
    <x v="2221"/>
  </r>
  <r>
    <x v="0"/>
    <s v="Workwear"/>
    <x v="6"/>
    <s v="Red Wing"/>
    <s v="Dial"/>
    <x v="46"/>
    <s v="M2 ShieldBlack"/>
    <x v="4"/>
    <n v="3320"/>
    <n v="13101"/>
    <n v="3.9460843373493977"/>
    <x v="2222"/>
  </r>
  <r>
    <x v="0"/>
    <s v="Workwear"/>
    <x v="6"/>
    <s v="Red Wing"/>
    <s v="Dial"/>
    <x v="46"/>
    <s v="M2 Tongue Shield Standard Dial"/>
    <x v="4"/>
    <n v="6030"/>
    <n v="23820"/>
    <n v="3.9502487562189055"/>
    <x v="2127"/>
  </r>
  <r>
    <x v="0"/>
    <s v="Workwear"/>
    <x v="6"/>
    <s v="Red Wing"/>
    <s v="Dial"/>
    <x v="46"/>
    <s v="M2 Tongue Shield Standard Dial"/>
    <x v="4"/>
    <n v="16290"/>
    <n v="64314"/>
    <n v="3.9480662983425416"/>
    <x v="2223"/>
  </r>
  <r>
    <x v="0"/>
    <s v="Workwear"/>
    <x v="6"/>
    <s v="Red Wing"/>
    <s v="Dial"/>
    <x v="46"/>
    <s v="M2 Tongue Shield Standard Dial"/>
    <x v="4"/>
    <n v="0"/>
    <n v="0"/>
    <e v="#DIV/0!"/>
    <x v="255"/>
  </r>
  <r>
    <x v="0"/>
    <s v="Workwear"/>
    <x v="6"/>
    <s v="Red Wing"/>
    <s v="Dial"/>
    <x v="46"/>
    <s v="M2 Tongue Shield Standard Dial"/>
    <x v="4"/>
    <n v="16195"/>
    <n v="63917"/>
    <n v="3.9467119481321395"/>
    <x v="2224"/>
  </r>
  <r>
    <x v="0"/>
    <s v="Workwear"/>
    <x v="6"/>
    <s v="Red Wing"/>
    <s v="Dial"/>
    <x v="46"/>
    <s v="M2 Tongue Shield Standard Dial"/>
    <x v="4"/>
    <n v="5425"/>
    <n v="21438"/>
    <n v="3.951705069124424"/>
    <x v="2225"/>
  </r>
  <r>
    <x v="0"/>
    <s v="Workwear"/>
    <x v="6"/>
    <s v="Red Wing"/>
    <s v="Dial"/>
    <x v="46"/>
    <s v="M2 Tongue Shield Standard Dial"/>
    <x v="4"/>
    <n v="7140"/>
    <n v="28187"/>
    <n v="3.9477591036414568"/>
    <x v="2226"/>
  </r>
  <r>
    <x v="0"/>
    <s v="Workwear"/>
    <x v="6"/>
    <s v="Red Wing"/>
    <s v="Dial"/>
    <x v="46"/>
    <s v="M2 Tongue Shield Standard Dial"/>
    <x v="4"/>
    <n v="6135"/>
    <n v="24217"/>
    <n v="3.9473512632436836"/>
    <x v="2227"/>
  </r>
  <r>
    <x v="0"/>
    <s v="Workwear"/>
    <x v="6"/>
    <s v="Red Wing"/>
    <s v="Dial"/>
    <x v="46"/>
    <s v="M2 Tongue Shield Standard Dial"/>
    <x v="2"/>
    <n v="5930"/>
    <n v="23423"/>
    <n v="3.9499156829679594"/>
    <x v="2228"/>
  </r>
  <r>
    <x v="0"/>
    <s v="Workwear"/>
    <x v="6"/>
    <s v="Red Wing"/>
    <s v="Dial"/>
    <x v="46"/>
    <s v="M2 Tongue Shield Standard Dial"/>
    <x v="2"/>
    <n v="4125"/>
    <n v="16277"/>
    <n v="3.9459393939393941"/>
    <x v="2220"/>
  </r>
  <r>
    <x v="0"/>
    <s v="Workwear"/>
    <x v="6"/>
    <s v="Red Wing"/>
    <s v="Dial"/>
    <x v="46"/>
    <s v="M2 Tongue Shield Standard Dial"/>
    <x v="2"/>
    <n v="8145"/>
    <n v="32157"/>
    <n v="3.9480662983425416"/>
    <x v="2223"/>
  </r>
  <r>
    <x v="0"/>
    <s v="Workwear"/>
    <x v="6"/>
    <s v="Red Wing"/>
    <s v="Dial"/>
    <x v="46"/>
    <s v="M2 Tongue Shield Standard Dial"/>
    <x v="2"/>
    <n v="5230"/>
    <n v="20644"/>
    <n v="3.9472275334608029"/>
    <x v="2229"/>
  </r>
  <r>
    <x v="0"/>
    <s v="Workwear"/>
    <x v="6"/>
    <s v="Red Wing"/>
    <s v="Dial"/>
    <x v="46"/>
    <s v="M2 Tongue Shield Standard Dial"/>
    <x v="2"/>
    <n v="9050"/>
    <n v="35730"/>
    <n v="3.9480662983425416"/>
    <x v="2223"/>
  </r>
  <r>
    <x v="0"/>
    <s v="Workwear"/>
    <x v="6"/>
    <s v="Red Wing"/>
    <s v="Dial"/>
    <x v="46"/>
    <s v="M2 Tongue Shield Standard Dial"/>
    <x v="2"/>
    <n v="5130"/>
    <n v="20247"/>
    <n v="3.9467836257309941"/>
    <x v="2230"/>
  </r>
  <r>
    <x v="0"/>
    <s v="Workwear"/>
    <x v="6"/>
    <s v="Red Wing"/>
    <s v="Dial"/>
    <x v="46"/>
    <s v="M2 Tongue Shield Standard Dial"/>
    <x v="2"/>
    <n v="4020"/>
    <n v="15880"/>
    <n v="3.9502487562189055"/>
    <x v="2127"/>
  </r>
  <r>
    <x v="0"/>
    <s v="Workwear"/>
    <x v="6"/>
    <s v="Red Wing"/>
    <s v="Dial"/>
    <x v="46"/>
    <s v="M2 Tongue Shield Standard Dial"/>
    <x v="2"/>
    <n v="4020"/>
    <n v="15880"/>
    <n v="3.9502487562189055"/>
    <x v="2127"/>
  </r>
  <r>
    <x v="0"/>
    <s v="Workwear"/>
    <x v="6"/>
    <s v="Red Wing"/>
    <s v="Dial"/>
    <x v="46"/>
    <s v="M2 Tongue Shield Standard Dial"/>
    <x v="2"/>
    <n v="4825"/>
    <n v="19056"/>
    <n v="3.9494300518134713"/>
    <x v="2231"/>
  </r>
  <r>
    <x v="0"/>
    <s v="Workwear"/>
    <x v="6"/>
    <s v="Red Wing"/>
    <s v="Dial"/>
    <x v="46"/>
    <s v="M2 Tongue Shield Standard Dial"/>
    <x v="2"/>
    <n v="12970"/>
    <n v="51213"/>
    <n v="3.9485736314572089"/>
    <x v="2232"/>
  </r>
  <r>
    <x v="0"/>
    <s v="Workwear"/>
    <x v="6"/>
    <s v="Red Wing"/>
    <s v="Dial"/>
    <x v="46"/>
    <s v="M2 Tongue Shield Standard Dial"/>
    <x v="2"/>
    <n v="6635"/>
    <n v="26202"/>
    <n v="3.9490580256217029"/>
    <x v="2233"/>
  </r>
  <r>
    <x v="0"/>
    <s v="Workwear"/>
    <x v="6"/>
    <s v="Red Wing"/>
    <s v="Dial"/>
    <x v="46"/>
    <s v="M2 Tongue Shield Standard Dial"/>
    <x v="2"/>
    <n v="5940"/>
    <n v="23423"/>
    <n v="3.9432659932659933"/>
    <x v="2234"/>
  </r>
  <r>
    <x v="0"/>
    <s v="Workwear"/>
    <x v="6"/>
    <s v="Red Wing"/>
    <s v="Dial"/>
    <x v="46"/>
    <s v="M2 Tongue Shield Standard Dial"/>
    <x v="3"/>
    <n v="6440"/>
    <n v="25408"/>
    <n v="3.9453416149068321"/>
    <x v="2235"/>
  </r>
  <r>
    <x v="0"/>
    <s v="Workwear"/>
    <x v="6"/>
    <s v="Red Wing"/>
    <s v="Dial"/>
    <x v="46"/>
    <s v="M2 Tongue Shield Standard Dial"/>
    <x v="3"/>
    <n v="4975"/>
    <n v="19651.5"/>
    <n v="3.9500502512562816"/>
    <x v="2236"/>
  </r>
  <r>
    <x v="0"/>
    <s v="Workwear"/>
    <x v="6"/>
    <s v="Red Wing"/>
    <s v="Dial"/>
    <x v="46"/>
    <s v="M2 Tongue Shield Standard Dial"/>
    <x v="3"/>
    <n v="2515"/>
    <n v="9925"/>
    <n v="3.9463220675944335"/>
    <x v="2237"/>
  </r>
  <r>
    <x v="0"/>
    <s v="Workwear"/>
    <x v="6"/>
    <s v="Red Wing"/>
    <s v="Dial"/>
    <x v="46"/>
    <s v="M2 Tongue Shield Standard Dial"/>
    <x v="3"/>
    <n v="6940"/>
    <n v="27393"/>
    <n v="3.9471181556195964"/>
    <x v="2238"/>
  </r>
  <r>
    <x v="0"/>
    <s v="Workwear"/>
    <x v="6"/>
    <s v="Red Wing"/>
    <s v="Dial"/>
    <x v="46"/>
    <s v="M2 Tongue Shield Standard Dial"/>
    <x v="3"/>
    <n v="1005"/>
    <n v="3970"/>
    <n v="3.9502487562189055"/>
    <x v="2127"/>
  </r>
  <r>
    <x v="0"/>
    <s v="Workwear"/>
    <x v="6"/>
    <s v="Red Wing"/>
    <s v="Dial"/>
    <x v="46"/>
    <s v="M2 Tongue Shield Standard Dial"/>
    <x v="3"/>
    <n v="8755"/>
    <n v="34539"/>
    <n v="3.9450599657338663"/>
    <x v="2239"/>
  </r>
  <r>
    <x v="0"/>
    <s v="Workwear"/>
    <x v="6"/>
    <s v="Red Wing"/>
    <s v="Dial"/>
    <x v="46"/>
    <s v="M2 Tongue Shield Standard Dial"/>
    <x v="3"/>
    <n v="2215"/>
    <n v="8734"/>
    <n v="3.9431151241534987"/>
    <x v="2240"/>
  </r>
  <r>
    <x v="0"/>
    <s v="Workwear"/>
    <x v="6"/>
    <s v="Red Wing"/>
    <s v="Dial"/>
    <x v="46"/>
    <s v="M2 Tongue Shield Standard Dial"/>
    <x v="3"/>
    <n v="4380"/>
    <n v="17269.5"/>
    <n v="3.9428082191780822"/>
    <x v="2219"/>
  </r>
  <r>
    <x v="0"/>
    <s v="Workwear"/>
    <x v="6"/>
    <s v="Red Wing"/>
    <s v="Dial"/>
    <x v="46"/>
    <s v="M2 Tongue Shield Standard Dial"/>
    <x v="3"/>
    <n v="2720"/>
    <n v="10719"/>
    <n v="3.9408088235294119"/>
    <x v="2241"/>
  </r>
  <r>
    <x v="0"/>
    <s v="Workwear"/>
    <x v="6"/>
    <s v="Red Wing"/>
    <s v="Dial"/>
    <x v="46"/>
    <s v="M2 Tongue Shield Standard Dial"/>
    <x v="3"/>
    <n v="7040"/>
    <n v="27790"/>
    <n v="3.9474431818181817"/>
    <x v="2242"/>
  </r>
  <r>
    <x v="0"/>
    <s v="Workwear"/>
    <x v="6"/>
    <s v="Red Wing"/>
    <s v="Dial"/>
    <x v="46"/>
    <s v="M2 Tongue Shield Standard Dial"/>
    <x v="3"/>
    <n v="7995"/>
    <n v="31561.5"/>
    <n v="3.9476547842401501"/>
    <x v="2210"/>
  </r>
  <r>
    <x v="0"/>
    <s v="Workwear"/>
    <x v="6"/>
    <s v="Red Wing"/>
    <s v="Dial"/>
    <x v="46"/>
    <s v="M2 Tongue Shield Standard Dial"/>
    <x v="0"/>
    <n v="3320"/>
    <n v="13101"/>
    <n v="3.9460843373493977"/>
    <x v="2222"/>
  </r>
  <r>
    <x v="0"/>
    <s v="Workwear"/>
    <x v="6"/>
    <s v="Red Wing"/>
    <s v="Dial"/>
    <x v="46"/>
    <s v="M2 Tongue Shield Standard Dial"/>
    <x v="0"/>
    <n v="13830"/>
    <n v="54587.5"/>
    <n v="3.9470354302241506"/>
    <x v="2243"/>
  </r>
  <r>
    <x v="0"/>
    <s v="Workwear"/>
    <x v="6"/>
    <s v="Red Wing"/>
    <s v="Dial"/>
    <x v="46"/>
    <s v="M2 Tongue Shield Standard Dial"/>
    <x v="0"/>
    <n v="3830"/>
    <n v="15086"/>
    <n v="3.9389033942558749"/>
    <x v="2244"/>
  </r>
  <r>
    <x v="0"/>
    <s v="Workwear"/>
    <x v="6"/>
    <s v="Red Wing"/>
    <s v="Dial"/>
    <x v="46"/>
    <s v="M2 Tongue Shield Standard Dial"/>
    <x v="0"/>
    <n v="1710"/>
    <n v="6749"/>
    <n v="3.9467836257309941"/>
    <x v="2230"/>
  </r>
  <r>
    <x v="0"/>
    <s v="Workwear"/>
    <x v="6"/>
    <s v="Red Wing"/>
    <s v="Dial"/>
    <x v="46"/>
    <s v="M2 Tongue Shield Standard Dial"/>
    <x v="0"/>
    <n v="2150"/>
    <n v="8535.5"/>
    <n v="3.97"/>
    <x v="2207"/>
  </r>
  <r>
    <x v="0"/>
    <s v="Workwear"/>
    <x v="6"/>
    <s v="Red Wing"/>
    <s v="Dial"/>
    <x v="46"/>
    <s v="M2 Tongue Shield Standard Dial"/>
    <x v="0"/>
    <n v="11110"/>
    <n v="43868.5"/>
    <n v="3.9485598559855988"/>
    <x v="2245"/>
  </r>
  <r>
    <x v="0"/>
    <s v="Workwear"/>
    <x v="6"/>
    <s v="Red Wing"/>
    <s v="Dial"/>
    <x v="46"/>
    <s v="M2 Tongue Shield Standard Dial"/>
    <x v="0"/>
    <n v="22780"/>
    <n v="89920.5"/>
    <n v="3.9473441615452152"/>
    <x v="2246"/>
  </r>
  <r>
    <x v="0"/>
    <s v="Workwear"/>
    <x v="6"/>
    <s v="Red Wing"/>
    <s v="Dial"/>
    <x v="46"/>
    <s v="M2 Tongue Shield Standard Dial"/>
    <x v="0"/>
    <n v="11465"/>
    <n v="45258"/>
    <n v="3.9474923680767553"/>
    <x v="2247"/>
  </r>
  <r>
    <x v="0"/>
    <s v="Workwear"/>
    <x v="6"/>
    <s v="Red Wing"/>
    <s v="Dial"/>
    <x v="46"/>
    <s v="M2 Tongue Shield Standard Dial"/>
    <x v="0"/>
    <n v="5930"/>
    <n v="23423"/>
    <n v="3.9499156829679594"/>
    <x v="2228"/>
  </r>
  <r>
    <x v="0"/>
    <s v="Workwear"/>
    <x v="6"/>
    <s v="Red Wing"/>
    <s v="Dial"/>
    <x v="46"/>
    <s v="M2 Tongue Shield Standard Dial"/>
    <x v="0"/>
    <n v="3620"/>
    <n v="14292"/>
    <n v="3.9480662983425416"/>
    <x v="2223"/>
  </r>
  <r>
    <x v="0"/>
    <s v="Workwear"/>
    <x v="6"/>
    <s v="Red Wing"/>
    <s v="Dial"/>
    <x v="46"/>
    <s v="M2 Tongue Shield Standard Dial"/>
    <x v="0"/>
    <n v="3540"/>
    <n v="13994.25"/>
    <n v="3.9531779661016948"/>
    <x v="2248"/>
  </r>
  <r>
    <x v="2"/>
    <s v="Workwear"/>
    <x v="6"/>
    <s v="Asics"/>
    <s v="Dial"/>
    <x v="29"/>
    <s v="L6 R Tongue Dial A"/>
    <x v="1"/>
    <n v="47340"/>
    <n v="116337"/>
    <n v="2.4574778200253484"/>
    <x v="2249"/>
  </r>
  <r>
    <x v="2"/>
    <s v="Workwear"/>
    <x v="6"/>
    <s v="Asics"/>
    <s v="Dial"/>
    <x v="29"/>
    <s v="L6 R Tongue Dial A"/>
    <x v="1"/>
    <n v="46080"/>
    <n v="113249.5"/>
    <n v="2.4576714409722222"/>
    <x v="2250"/>
  </r>
  <r>
    <x v="0"/>
    <s v="Workwear"/>
    <x v="6"/>
    <s v="Red Wing"/>
    <s v="Dial"/>
    <x v="35"/>
    <s v="M4 R Housing 25mm Dial B Lace Lock 1"/>
    <x v="1"/>
    <n v="43675"/>
    <n v="112970"/>
    <n v="2.5866056096164853"/>
    <x v="2251"/>
  </r>
  <r>
    <x v="2"/>
    <s v="Workwear"/>
    <x v="6"/>
    <s v="Mizuno"/>
    <s v="Dial"/>
    <x v="6"/>
    <s v="M4 R Housing 25mm Dial C Lace Lock 1"/>
    <x v="1"/>
    <n v="42365"/>
    <n v="109590"/>
    <n v="2.5868051457571108"/>
    <x v="2252"/>
  </r>
  <r>
    <x v="1"/>
    <s v="Workwear"/>
    <x v="6"/>
    <s v="Base"/>
    <s v="Dial"/>
    <x v="35"/>
    <s v="M4 R Housing 25mm Dial B Lace Lock 1"/>
    <x v="1"/>
    <n v="7035"/>
    <n v="108200"/>
    <n v="15.380241648898366"/>
    <x v="2253"/>
  </r>
  <r>
    <x v="2"/>
    <s v="Workwear"/>
    <x v="6"/>
    <s v="Asics"/>
    <s v="Dial"/>
    <x v="8"/>
    <s v="L6 R Tongue Dial E"/>
    <x v="1"/>
    <n v="81655"/>
    <n v="107250"/>
    <n v="1.3134529422570571"/>
    <x v="2254"/>
  </r>
  <r>
    <x v="0"/>
    <s v="Workwear"/>
    <x v="6"/>
    <s v="Red Wing"/>
    <s v="Dial"/>
    <x v="46"/>
    <s v="M2 Tongue Standard Dial"/>
    <x v="4"/>
    <n v="7705"/>
    <n v="30410.2"/>
    <n v="3.9468137573004545"/>
    <x v="2255"/>
  </r>
  <r>
    <x v="0"/>
    <s v="Workwear"/>
    <x v="6"/>
    <s v="Red Wing"/>
    <s v="Dial"/>
    <x v="46"/>
    <s v="M2 Tongue Standard Dial"/>
    <x v="2"/>
    <n v="1560"/>
    <n v="6153.5"/>
    <n v="3.944551282051282"/>
    <x v="2256"/>
  </r>
  <r>
    <x v="0"/>
    <s v="Workwear"/>
    <x v="6"/>
    <s v="Red Wing"/>
    <s v="Dial"/>
    <x v="46"/>
    <s v="M2 Tongue Standard Dial"/>
    <x v="2"/>
    <n v="1560"/>
    <n v="6153.5"/>
    <n v="3.944551282051282"/>
    <x v="2256"/>
  </r>
  <r>
    <x v="1"/>
    <s v="Workwear"/>
    <x v="6"/>
    <s v="Atlas"/>
    <s v="Dial"/>
    <x v="6"/>
    <s v="M4 R Housing 25mm Dial C Lace Lock 1"/>
    <x v="1"/>
    <n v="40200"/>
    <n v="104000"/>
    <n v="2.5870646766169156"/>
    <x v="2196"/>
  </r>
  <r>
    <x v="0"/>
    <s v="Workwear"/>
    <x v="6"/>
    <s v="Refrigiwear"/>
    <s v="Dial"/>
    <x v="35"/>
    <s v="M4 R Housing 25mm Dial B Lace Lock 1"/>
    <x v="1"/>
    <n v="4020"/>
    <n v="100400"/>
    <n v="24.975124378109452"/>
    <x v="2257"/>
  </r>
  <r>
    <x v="0"/>
    <s v="Workwear"/>
    <x v="6"/>
    <s v="Red Wing"/>
    <s v="Dial"/>
    <x v="41"/>
    <s v="M4 R Housing 25mm Dial A"/>
    <x v="0"/>
    <n v="1510"/>
    <n v="3000"/>
    <n v="1.9867549668874172"/>
    <x v="2258"/>
  </r>
  <r>
    <x v="2"/>
    <s v="Workwear"/>
    <x v="6"/>
    <s v="Asics"/>
    <s v="Dial"/>
    <x v="8"/>
    <s v="L6 R Tongue Dial E"/>
    <x v="1"/>
    <n v="74630"/>
    <n v="100237.5"/>
    <n v="1.3431260887042744"/>
    <x v="2259"/>
  </r>
  <r>
    <x v="2"/>
    <s v="Workwear"/>
    <x v="6"/>
    <s v="K2 Safety"/>
    <s v="Dial"/>
    <x v="8"/>
    <s v="L6 R Eyestay 20mm Dial E"/>
    <x v="1"/>
    <n v="71835"/>
    <n v="96491.25"/>
    <n v="1.3432344957193569"/>
    <x v="2260"/>
  </r>
  <r>
    <x v="2"/>
    <s v="Workwear"/>
    <x v="6"/>
    <s v="K2 Safety"/>
    <s v="Dial"/>
    <x v="8"/>
    <s v="L6 R Eyestay 20mm Dial E"/>
    <x v="1"/>
    <n v="70350"/>
    <n v="92400"/>
    <n v="1.3134328358208955"/>
    <x v="1373"/>
  </r>
  <r>
    <x v="2"/>
    <s v="Workwear"/>
    <x v="6"/>
    <s v="Eider Safety"/>
    <s v="Dial"/>
    <x v="8"/>
    <s v="L6 R Eyestay 20mm Dial E"/>
    <x v="1"/>
    <n v="68110"/>
    <n v="89430"/>
    <n v="1.3130230509469976"/>
    <x v="2261"/>
  </r>
  <r>
    <x v="2"/>
    <s v="Workwear"/>
    <x v="6"/>
    <s v="Asics"/>
    <s v="Dial"/>
    <x v="8"/>
    <s v="L6 R Tongue Dial E"/>
    <x v="1"/>
    <n v="66240"/>
    <n v="88965"/>
    <n v="1.3430706521739131"/>
    <x v="2262"/>
  </r>
  <r>
    <x v="2"/>
    <s v="Workwear"/>
    <x v="6"/>
    <s v="Mizuno"/>
    <s v="Dial"/>
    <x v="30"/>
    <s v="L6 R Tongue Dial C"/>
    <x v="1"/>
    <n v="38945"/>
    <n v="86025"/>
    <n v="2.2088843240467324"/>
    <x v="2263"/>
  </r>
  <r>
    <x v="2"/>
    <s v="Workwear"/>
    <x v="6"/>
    <s v="Asics"/>
    <s v="Dial"/>
    <x v="29"/>
    <s v="L6 R Tongue Dial A"/>
    <x v="1"/>
    <n v="33970"/>
    <n v="83486"/>
    <n v="2.4576390933176331"/>
    <x v="2264"/>
  </r>
  <r>
    <x v="2"/>
    <s v="Workwear"/>
    <x v="6"/>
    <s v="K2 Safety"/>
    <s v="Dial"/>
    <x v="8"/>
    <s v="L6 R Eyestay 20mm Dial E"/>
    <x v="1"/>
    <n v="58545"/>
    <n v="78637.5"/>
    <n v="1.3431975403535741"/>
    <x v="2265"/>
  </r>
  <r>
    <x v="1"/>
    <s v="Workwear"/>
    <x v="6"/>
    <s v="Atlas"/>
    <s v="Dial"/>
    <x v="6"/>
    <s v="M4 R Housing 25mm Dial C Lace Lock 1"/>
    <x v="1"/>
    <n v="301500"/>
    <n v="780000"/>
    <n v="2.5870646766169156"/>
    <x v="2196"/>
  </r>
  <r>
    <x v="0"/>
    <s v="Workwear"/>
    <x v="6"/>
    <s v="Red Wing"/>
    <s v="Dial"/>
    <x v="35"/>
    <s v="M4 R Housing 25mm Dial B Lace Lock 1"/>
    <x v="4"/>
    <n v="17590"/>
    <n v="45150"/>
    <n v="2.5667993177942012"/>
    <x v="2266"/>
  </r>
  <r>
    <x v="0"/>
    <s v="Workwear"/>
    <x v="6"/>
    <s v="Red Wing"/>
    <s v="Dial"/>
    <x v="35"/>
    <s v="M4 R Housing 25mm Dial B Lace Lock 1"/>
    <x v="4"/>
    <n v="800"/>
    <n v="2064"/>
    <n v="2.58"/>
    <x v="2267"/>
  </r>
  <r>
    <x v="0"/>
    <s v="Workwear"/>
    <x v="6"/>
    <s v="Red Wing"/>
    <s v="Dial"/>
    <x v="35"/>
    <s v="M4 R Housing 25mm Dial B Lace Lock 1"/>
    <x v="4"/>
    <n v="2215"/>
    <n v="5676"/>
    <n v="2.5625282167042891"/>
    <x v="2268"/>
  </r>
  <r>
    <x v="0"/>
    <s v="Workwear"/>
    <x v="6"/>
    <s v="Red Wing"/>
    <s v="Dial"/>
    <x v="35"/>
    <s v="M4 R Housing 25mm Dial B Lace Lock 1"/>
    <x v="4"/>
    <n v="2115"/>
    <n v="5418"/>
    <n v="2.5617021276595744"/>
    <x v="2269"/>
  </r>
  <r>
    <x v="0"/>
    <s v="Workwear"/>
    <x v="6"/>
    <s v="Red Wing"/>
    <s v="Dial"/>
    <x v="35"/>
    <s v="M4 R Housing 25mm Dial B Lace Lock 1"/>
    <x v="4"/>
    <n v="5130"/>
    <n v="13158"/>
    <n v="2.5649122807017544"/>
    <x v="2270"/>
  </r>
  <r>
    <x v="0"/>
    <s v="Workwear"/>
    <x v="6"/>
    <s v="Red Wing"/>
    <s v="Dial"/>
    <x v="35"/>
    <s v="M4 R Housing 25mm Dial B Lace Lock 1"/>
    <x v="4"/>
    <n v="1710"/>
    <n v="4386"/>
    <n v="2.5649122807017544"/>
    <x v="2270"/>
  </r>
  <r>
    <x v="0"/>
    <s v="Workwear"/>
    <x v="6"/>
    <s v="Red Wing"/>
    <s v="Dial"/>
    <x v="35"/>
    <s v="M4 R Housing 25mm Dial B Lace Lock 1"/>
    <x v="4"/>
    <n v="1110"/>
    <n v="2838"/>
    <n v="2.5567567567567568"/>
    <x v="2271"/>
  </r>
  <r>
    <x v="0"/>
    <s v="Workwear"/>
    <x v="6"/>
    <s v="Red Wing"/>
    <s v="Dial"/>
    <x v="35"/>
    <s v="M4 R Housing 25mm Dial B Lace Lock 1"/>
    <x v="2"/>
    <n v="7945"/>
    <n v="20382"/>
    <n v="2.5653870358716175"/>
    <x v="2272"/>
  </r>
  <r>
    <x v="0"/>
    <s v="Workwear"/>
    <x v="6"/>
    <s v="Red Wing"/>
    <s v="Dial"/>
    <x v="35"/>
    <s v="M4 R Housing 25mm Dial B Lace Lock 1"/>
    <x v="2"/>
    <n v="700"/>
    <n v="1806"/>
    <n v="2.58"/>
    <x v="2267"/>
  </r>
  <r>
    <x v="0"/>
    <s v="Workwear"/>
    <x v="6"/>
    <s v="Red Wing"/>
    <s v="Dial"/>
    <x v="35"/>
    <s v="M4 R Housing 25mm Dial B Lace Lock 1"/>
    <x v="2"/>
    <n v="14775"/>
    <n v="37926"/>
    <n v="2.5669035532994924"/>
    <x v="2273"/>
  </r>
  <r>
    <x v="0"/>
    <s v="Workwear"/>
    <x v="6"/>
    <s v="Red Wing"/>
    <s v="Dial"/>
    <x v="35"/>
    <s v="M4 R Housing 25mm Dial B Lace Lock 1"/>
    <x v="2"/>
    <n v="6135"/>
    <n v="15738"/>
    <n v="2.5652811735941321"/>
    <x v="2274"/>
  </r>
  <r>
    <x v="0"/>
    <s v="Workwear"/>
    <x v="6"/>
    <s v="Red Wing"/>
    <s v="Dial"/>
    <x v="35"/>
    <s v="M4 R Housing 25mm Dial B Lace Lock 1"/>
    <x v="2"/>
    <n v="5130"/>
    <n v="13158"/>
    <n v="2.5649122807017544"/>
    <x v="2270"/>
  </r>
  <r>
    <x v="0"/>
    <s v="Workwear"/>
    <x v="6"/>
    <s v="Red Wing"/>
    <s v="Dial"/>
    <x v="35"/>
    <s v="M4 R Housing 25mm Dial B Lace Lock 1"/>
    <x v="2"/>
    <n v="7750"/>
    <n v="19866"/>
    <n v="2.5633548387096776"/>
    <x v="2275"/>
  </r>
  <r>
    <x v="0"/>
    <s v="Workwear"/>
    <x v="6"/>
    <s v="Red Wing"/>
    <s v="Dial"/>
    <x v="35"/>
    <s v="M4 R Housing 25mm Dial B Lace Lock 1"/>
    <x v="2"/>
    <n v="19600"/>
    <n v="50310"/>
    <n v="2.5668367346938776"/>
    <x v="2276"/>
  </r>
  <r>
    <x v="0"/>
    <s v="Workwear"/>
    <x v="6"/>
    <s v="Red Wing"/>
    <s v="Dial"/>
    <x v="35"/>
    <s v="M4 R Housing 25mm Dial B Lace Lock 1"/>
    <x v="2"/>
    <n v="5830"/>
    <n v="14964"/>
    <n v="2.5667238421955405"/>
    <x v="2277"/>
  </r>
  <r>
    <x v="0"/>
    <s v="Workwear"/>
    <x v="6"/>
    <s v="Red Wing"/>
    <s v="Dial"/>
    <x v="35"/>
    <s v="M4 R Housing 25mm Dial B Lace Lock 1"/>
    <x v="2"/>
    <n v="12570"/>
    <n v="32250"/>
    <n v="2.5656324582338903"/>
    <x v="2278"/>
  </r>
  <r>
    <x v="0"/>
    <s v="Workwear"/>
    <x v="6"/>
    <s v="Red Wing"/>
    <s v="Dial"/>
    <x v="35"/>
    <s v="M4 R Housing 25mm Dial B Lace Lock 1"/>
    <x v="2"/>
    <n v="3820"/>
    <n v="9804"/>
    <n v="2.5664921465968584"/>
    <x v="2279"/>
  </r>
  <r>
    <x v="0"/>
    <s v="Workwear"/>
    <x v="6"/>
    <s v="Red Wing"/>
    <s v="Dial"/>
    <x v="35"/>
    <s v="M4 R Housing 25mm Dial B Lace Lock 1"/>
    <x v="3"/>
    <n v="5230"/>
    <n v="13416"/>
    <n v="2.5652007648183557"/>
    <x v="2280"/>
  </r>
  <r>
    <x v="0"/>
    <s v="Workwear"/>
    <x v="6"/>
    <s v="Red Wing"/>
    <s v="Dial"/>
    <x v="35"/>
    <s v="M4 R Housing 25mm Dial B Lace Lock 1"/>
    <x v="3"/>
    <n v="2665"/>
    <n v="6837"/>
    <n v="2.5654784240150095"/>
    <x v="2281"/>
  </r>
  <r>
    <x v="0"/>
    <s v="Workwear"/>
    <x v="6"/>
    <s v="Red Wing"/>
    <s v="Dial"/>
    <x v="35"/>
    <s v="M4 R Housing 25mm Dial B Lace Lock 1"/>
    <x v="3"/>
    <n v="20960"/>
    <n v="53793"/>
    <n v="2.5664599236641221"/>
    <x v="2282"/>
  </r>
  <r>
    <x v="0"/>
    <s v="Workwear"/>
    <x v="6"/>
    <s v="Red Wing"/>
    <s v="Dial"/>
    <x v="35"/>
    <s v="M4 R Housing 25mm Dial B Lace Lock 1"/>
    <x v="3"/>
    <n v="8905"/>
    <n v="22983"/>
    <n v="2.5809096013475576"/>
    <x v="2283"/>
  </r>
  <r>
    <x v="0"/>
    <s v="Workwear"/>
    <x v="6"/>
    <s v="Red Wing"/>
    <s v="Dial"/>
    <x v="35"/>
    <s v="M4 R Housing 25mm Dial B Lace Lock 1"/>
    <x v="3"/>
    <n v="9905"/>
    <n v="25610"/>
    <n v="2.5855628470469458"/>
    <x v="2284"/>
  </r>
  <r>
    <x v="0"/>
    <s v="Workwear"/>
    <x v="6"/>
    <s v="Red Wing"/>
    <s v="Dial"/>
    <x v="35"/>
    <s v="M4 R Housing 25mm Dial B Lace Lock 1"/>
    <x v="3"/>
    <n v="20810"/>
    <n v="53820"/>
    <n v="2.5862566074002884"/>
    <x v="2285"/>
  </r>
  <r>
    <x v="0"/>
    <s v="Workwear"/>
    <x v="6"/>
    <s v="Red Wing"/>
    <s v="Dial"/>
    <x v="35"/>
    <s v="M4 R Housing 25mm Dial B Lace Lock 1"/>
    <x v="3"/>
    <n v="32920"/>
    <n v="85150"/>
    <n v="2.586573511543135"/>
    <x v="2286"/>
  </r>
  <r>
    <x v="0"/>
    <s v="Workwear"/>
    <x v="6"/>
    <s v="Red Wing"/>
    <s v="Dial"/>
    <x v="35"/>
    <s v="M4 R Housing 25mm Dial B Lace Lock 1"/>
    <x v="3"/>
    <n v="7995"/>
    <n v="20670"/>
    <n v="2.5853658536585367"/>
    <x v="2287"/>
  </r>
  <r>
    <x v="0"/>
    <s v="Workwear"/>
    <x v="6"/>
    <s v="Red Wing"/>
    <s v="Dial"/>
    <x v="35"/>
    <s v="M4 R Housing 25mm Dial B Lace Lock 1"/>
    <x v="3"/>
    <n v="32125"/>
    <n v="83070"/>
    <n v="2.5858365758754864"/>
    <x v="2288"/>
  </r>
  <r>
    <x v="0"/>
    <s v="Workwear"/>
    <x v="6"/>
    <s v="Red Wing"/>
    <s v="Dial"/>
    <x v="35"/>
    <s v="M4 R Housing 25mm Dial B Lace Lock 1"/>
    <x v="3"/>
    <n v="5835"/>
    <n v="15080"/>
    <n v="2.5844044558697514"/>
    <x v="2289"/>
  </r>
  <r>
    <x v="0"/>
    <s v="Workwear"/>
    <x v="6"/>
    <s v="Red Wing"/>
    <s v="Dial"/>
    <x v="35"/>
    <s v="M4 R Housing 25mm Dial B Lace Lock 1"/>
    <x v="0"/>
    <n v="109750"/>
    <n v="283920"/>
    <n v="2.5869703872437357"/>
    <x v="2290"/>
  </r>
  <r>
    <x v="0"/>
    <s v="Workwear"/>
    <x v="6"/>
    <s v="Red Wing"/>
    <s v="Dial"/>
    <x v="35"/>
    <s v="M4 R Housing 25mm Dial B Lace Lock 1"/>
    <x v="0"/>
    <n v="5130"/>
    <n v="13260"/>
    <n v="2.5847953216374271"/>
    <x v="2291"/>
  </r>
  <r>
    <x v="0"/>
    <s v="Workwear"/>
    <x v="6"/>
    <s v="Red Wing"/>
    <s v="Dial"/>
    <x v="35"/>
    <s v="M4 R Housing 25mm Dial B Lace Lock 1"/>
    <x v="0"/>
    <n v="16045"/>
    <n v="41470"/>
    <n v="2.5846057961981925"/>
    <x v="2292"/>
  </r>
  <r>
    <x v="0"/>
    <s v="Workwear"/>
    <x v="6"/>
    <s v="Red Wing"/>
    <s v="Dial"/>
    <x v="35"/>
    <s v="M4 R Housing 25mm Dial B Lace Lock 1"/>
    <x v="0"/>
    <n v="20520"/>
    <n v="53040"/>
    <n v="2.5847953216374271"/>
    <x v="2291"/>
  </r>
  <r>
    <x v="0"/>
    <s v="Workwear"/>
    <x v="6"/>
    <s v="Red Wing"/>
    <s v="Dial"/>
    <x v="35"/>
    <s v="M4 R Housing 25mm Dial B Lace Lock 1"/>
    <x v="0"/>
    <n v="10405"/>
    <n v="26910"/>
    <n v="2.5862566074002884"/>
    <x v="2285"/>
  </r>
  <r>
    <x v="0"/>
    <s v="Workwear"/>
    <x v="6"/>
    <s v="Red Wing"/>
    <s v="Dial"/>
    <x v="35"/>
    <s v="M4 R Housing 25mm Dial B Lace Lock 1"/>
    <x v="0"/>
    <n v="37695"/>
    <n v="97500"/>
    <n v="2.5865499403103862"/>
    <x v="2293"/>
  </r>
  <r>
    <x v="0"/>
    <s v="Workwear"/>
    <x v="6"/>
    <s v="Red Wing"/>
    <s v="Dial"/>
    <x v="35"/>
    <s v="M4 R Housing 25mm Dial B Lace Lock 1"/>
    <x v="0"/>
    <n v="10305"/>
    <n v="26650"/>
    <n v="2.5861232411450752"/>
    <x v="2294"/>
  </r>
  <r>
    <x v="0"/>
    <s v="Workwear"/>
    <x v="6"/>
    <s v="Red Wing"/>
    <s v="Dial"/>
    <x v="35"/>
    <s v="M4 R Housing 25mm Dial B Lace Lock 1"/>
    <x v="0"/>
    <n v="25130"/>
    <n v="65000"/>
    <n v="2.5865499403103862"/>
    <x v="2293"/>
  </r>
  <r>
    <x v="0"/>
    <s v="Workwear"/>
    <x v="6"/>
    <s v="Red Wing"/>
    <s v="Dial"/>
    <x v="35"/>
    <s v="M4 R Housing 25mm Dial B Lace Lock 1"/>
    <x v="0"/>
    <n v="6435"/>
    <n v="16640"/>
    <n v="2.5858585858585861"/>
    <x v="2295"/>
  </r>
  <r>
    <x v="0"/>
    <s v="Workwear"/>
    <x v="6"/>
    <s v="Red Wing"/>
    <s v="Dial"/>
    <x v="35"/>
    <s v="M4 R Housing 25mm Dial B Lace Lock 1"/>
    <x v="0"/>
    <n v="53975"/>
    <n v="139620"/>
    <n v="2.5867531264474293"/>
    <x v="2296"/>
  </r>
  <r>
    <x v="0"/>
    <s v="Workwear"/>
    <x v="6"/>
    <s v="Red Wing"/>
    <s v="Dial"/>
    <x v="35"/>
    <s v="M4 R Housing 25mm Dial B Lace Lock 1"/>
    <x v="0"/>
    <n v="2515"/>
    <n v="6500"/>
    <n v="2.5844930417495031"/>
    <x v="2297"/>
  </r>
  <r>
    <x v="0"/>
    <s v="Workwear"/>
    <x v="6"/>
    <s v="Red Wing"/>
    <s v="Dial"/>
    <x v="35"/>
    <s v="M4 R Housing 25mm Dial B Lace Lock 1"/>
    <x v="0"/>
    <n v="3320"/>
    <n v="8580"/>
    <n v="2.5843373493975905"/>
    <x v="2298"/>
  </r>
  <r>
    <x v="2"/>
    <s v="Workwear"/>
    <x v="6"/>
    <s v="Asics"/>
    <s v="Dial"/>
    <x v="8"/>
    <s v="L6 R Tongue Dial E"/>
    <x v="1"/>
    <n v="57390"/>
    <n v="77085"/>
    <n v="1.3431782540512285"/>
    <x v="2299"/>
  </r>
  <r>
    <x v="2"/>
    <s v="Workwear"/>
    <x v="6"/>
    <s v="Asics"/>
    <s v="Dial"/>
    <x v="8"/>
    <s v="L6 R Tongue Dial E"/>
    <x v="1"/>
    <n v="51665"/>
    <n v="67848"/>
    <n v="1.313229459014807"/>
    <x v="2300"/>
  </r>
  <r>
    <x v="2"/>
    <s v="Workwear"/>
    <x v="6"/>
    <s v="Asics"/>
    <s v="Dial"/>
    <x v="8"/>
    <s v="L6 R Tongue Dial E"/>
    <x v="1"/>
    <n v="50455"/>
    <n v="67770"/>
    <n v="1.3431770884946983"/>
    <x v="2301"/>
  </r>
  <r>
    <x v="2"/>
    <s v="Workwear"/>
    <x v="6"/>
    <s v="K2 Safety"/>
    <s v="Dial"/>
    <x v="8"/>
    <s v="L6 R Eyestay 20mm Dial E"/>
    <x v="1"/>
    <n v="50175"/>
    <n v="67398.75"/>
    <n v="1.3432735426008968"/>
    <x v="2302"/>
  </r>
  <r>
    <x v="2"/>
    <s v="Workwear"/>
    <x v="6"/>
    <s v="K2 Safety"/>
    <s v="Dial"/>
    <x v="8"/>
    <s v="L6 R Eyestay 20mm Dial E"/>
    <x v="1"/>
    <n v="46845"/>
    <n v="62910"/>
    <n v="1.3429394812680115"/>
    <x v="2303"/>
  </r>
  <r>
    <x v="0"/>
    <s v="Workwear"/>
    <x v="6"/>
    <s v="Refrigiwear"/>
    <s v="Dial"/>
    <x v="35"/>
    <s v="M4 R Housing 25mm Dial B Lace Lock 1"/>
    <x v="3"/>
    <n v="3270"/>
    <n v="8450"/>
    <n v="2.5840978593272173"/>
    <x v="2304"/>
  </r>
  <r>
    <x v="0"/>
    <s v="Workwear"/>
    <x v="6"/>
    <s v="Refrigiwear"/>
    <s v="Dial"/>
    <x v="35"/>
    <s v="M4 R Housing 25mm Dial B Lace Lock 1"/>
    <x v="3"/>
    <n v="3870"/>
    <n v="10010"/>
    <n v="2.5865633074935399"/>
    <x v="2305"/>
  </r>
  <r>
    <x v="0"/>
    <s v="Workwear"/>
    <x v="6"/>
    <s v="Refrigiwear"/>
    <s v="Dial"/>
    <x v="35"/>
    <s v="M4 R Housing 25mm Dial B Lace Lock 1"/>
    <x v="0"/>
    <n v="2465"/>
    <n v="6370"/>
    <n v="2.5841784989858012"/>
    <x v="2306"/>
  </r>
  <r>
    <x v="0"/>
    <s v="Workwear"/>
    <x v="6"/>
    <s v="Refrigiwear"/>
    <s v="Dial"/>
    <x v="35"/>
    <s v="M4 R Housing 25mm Dial B Lace Lock 1"/>
    <x v="0"/>
    <n v="3170"/>
    <n v="8190"/>
    <n v="2.5835962145110409"/>
    <x v="2307"/>
  </r>
  <r>
    <x v="0"/>
    <s v="Workwear"/>
    <x v="6"/>
    <s v="Refrigiwear"/>
    <s v="Dial"/>
    <x v="35"/>
    <s v="M4 R Housing 25mm Dial B Lace Lock 1"/>
    <x v="0"/>
    <n v="3120"/>
    <n v="8060"/>
    <n v="2.5833333333333335"/>
    <x v="2308"/>
  </r>
  <r>
    <x v="0"/>
    <s v="Workwear"/>
    <x v="6"/>
    <s v="Refrigiwear"/>
    <s v="Dial"/>
    <x v="35"/>
    <s v="M4 R Housing 25mm Dial B Lace Lock 1"/>
    <x v="0"/>
    <n v="6180"/>
    <n v="15990"/>
    <n v="2.587378640776699"/>
    <x v="2309"/>
  </r>
  <r>
    <x v="0"/>
    <s v="Workwear"/>
    <x v="6"/>
    <s v="Refrigiwear"/>
    <s v="Dial"/>
    <x v="35"/>
    <s v="M4 R Housing 25mm Dial B Lace Lock 1"/>
    <x v="0"/>
    <n v="6235"/>
    <n v="16120"/>
    <n v="2.5854049719326384"/>
    <x v="2310"/>
  </r>
  <r>
    <x v="0"/>
    <s v="Workwear"/>
    <x v="6"/>
    <s v="Refrigiwear"/>
    <s v="Dial"/>
    <x v="35"/>
    <s v="M4 R Housing 25mm Dial B Lace Lock 1"/>
    <x v="0"/>
    <n v="3470"/>
    <n v="8970"/>
    <n v="2.5850144092219018"/>
    <x v="2311"/>
  </r>
  <r>
    <x v="1"/>
    <s v="Workwear"/>
    <x v="6"/>
    <s v="Elten"/>
    <s v="Dial"/>
    <x v="37"/>
    <s v="L6 R Tongue Dial B"/>
    <x v="1"/>
    <n v="24050"/>
    <n v="59156.5"/>
    <n v="2.4597297297297298"/>
    <x v="2312"/>
  </r>
  <r>
    <x v="2"/>
    <s v="Workwear"/>
    <x v="6"/>
    <s v="Mizuno"/>
    <s v="Dial"/>
    <x v="30"/>
    <s v="L6 R Tongue Dial C"/>
    <x v="1"/>
    <n v="26685"/>
    <n v="58941"/>
    <n v="2.208768971332209"/>
    <x v="2313"/>
  </r>
  <r>
    <x v="0"/>
    <s v="Workwear"/>
    <x v="6"/>
    <s v="Red Wing"/>
    <s v="Dial"/>
    <x v="35"/>
    <s v="M4 R Housing 25mm Dial B Lace Lock 1"/>
    <x v="1"/>
    <n v="22720"/>
    <n v="58760"/>
    <n v="2.586267605633803"/>
    <x v="2314"/>
  </r>
  <r>
    <x v="2"/>
    <s v="Workwear"/>
    <x v="6"/>
    <s v="K2 Safety"/>
    <s v="Dial"/>
    <x v="8"/>
    <s v="L6 R Eyestay 20mm Dial E"/>
    <x v="1"/>
    <n v="44220"/>
    <n v="58080"/>
    <n v="1.3134328358208955"/>
    <x v="1373"/>
  </r>
  <r>
    <x v="2"/>
    <s v="Workwear"/>
    <x v="6"/>
    <s v="Asics"/>
    <s v="Dial"/>
    <x v="30"/>
    <s v="L6 R Tongue Dial C"/>
    <x v="1"/>
    <n v="26285"/>
    <n v="58053"/>
    <n v="2.208598059729884"/>
    <x v="2315"/>
  </r>
  <r>
    <x v="2"/>
    <s v="Workwear"/>
    <x v="6"/>
    <s v="Asics"/>
    <s v="Dial"/>
    <x v="8"/>
    <s v="L6 R Tongue Dial E"/>
    <x v="1"/>
    <n v="42345"/>
    <n v="56868.75"/>
    <n v="1.3429861849096705"/>
    <x v="2316"/>
  </r>
  <r>
    <x v="1"/>
    <s v="Workwear"/>
    <x v="6"/>
    <s v="Elten"/>
    <s v="Dial"/>
    <x v="37"/>
    <s v="L6 R Tongue Dial B"/>
    <x v="1"/>
    <n v="22670"/>
    <n v="55698.5"/>
    <n v="2.4569254521393913"/>
    <x v="2317"/>
  </r>
  <r>
    <x v="0"/>
    <s v="Workwear"/>
    <x v="6"/>
    <s v="Refrigiwear"/>
    <s v="Dial"/>
    <x v="6"/>
    <s v="M4 R Housing 25mm Dial C Lace Lock 1"/>
    <x v="0"/>
    <n v="3015"/>
    <n v="7800"/>
    <n v="2.5870646766169156"/>
    <x v="2318"/>
  </r>
  <r>
    <x v="0"/>
    <s v="Workwear"/>
    <x v="6"/>
    <s v="Refrigiwear"/>
    <s v="Dial"/>
    <x v="6"/>
    <s v="M4 R Housing 25mm Dial C Lace Lock 1"/>
    <x v="0"/>
    <n v="2515"/>
    <n v="6500"/>
    <n v="2.5844930417495031"/>
    <x v="2297"/>
  </r>
  <r>
    <x v="2"/>
    <s v="Workwear"/>
    <x v="6"/>
    <s v="Black Yak Safety"/>
    <s v="Dial"/>
    <x v="8"/>
    <s v="L6 R Eyestay 20mm Dial E"/>
    <x v="1"/>
    <n v="40125"/>
    <n v="53865"/>
    <n v="1.3424299065420562"/>
    <x v="2319"/>
  </r>
  <r>
    <x v="2"/>
    <s v="Workwear"/>
    <x v="6"/>
    <s v="Mizuno"/>
    <s v="Dial"/>
    <x v="30"/>
    <s v="L6 R Tongue Dial C"/>
    <x v="1"/>
    <n v="24125"/>
    <n v="53280"/>
    <n v="2.2084974093264247"/>
    <x v="2320"/>
  </r>
  <r>
    <x v="0"/>
    <s v="Workwear"/>
    <x v="6"/>
    <s v="Tecnoboga"/>
    <s v="Dial"/>
    <x v="8"/>
    <s v="L6 R Tongue Dial E"/>
    <x v="4"/>
    <n v="2190"/>
    <n v="2610"/>
    <n v="1.1917808219178083"/>
    <x v="2321"/>
  </r>
  <r>
    <x v="0"/>
    <s v="Workwear"/>
    <x v="6"/>
    <s v="Tecnoboga"/>
    <s v="Dial"/>
    <x v="8"/>
    <s v="L6 R Tongue Dial E"/>
    <x v="4"/>
    <n v="2215"/>
    <n v="2640"/>
    <n v="1.1918735891647856"/>
    <x v="2322"/>
  </r>
  <r>
    <x v="0"/>
    <s v="Workwear"/>
    <x v="6"/>
    <s v="Tecnoboga"/>
    <s v="Dial"/>
    <x v="41"/>
    <s v="M4 R Housing 25mm Dial A"/>
    <x v="4"/>
    <n v="3370"/>
    <n v="4857.5"/>
    <n v="1.4413946587537092"/>
    <x v="2323"/>
  </r>
  <r>
    <x v="0"/>
    <s v="Workwear"/>
    <x v="6"/>
    <s v="Tecnoboga"/>
    <s v="Dial"/>
    <x v="41"/>
    <s v="M4 R Housing 25mm Dial A"/>
    <x v="4"/>
    <n v="3045"/>
    <n v="4386.25"/>
    <n v="1.4404761904761905"/>
    <x v="2324"/>
  </r>
  <r>
    <x v="0"/>
    <s v="Workwear"/>
    <x v="6"/>
    <s v="Tecnoboga"/>
    <s v="Dial"/>
    <x v="41"/>
    <s v="M4 R Housing 25mm Dial A"/>
    <x v="4"/>
    <n v="7340"/>
    <n v="10585"/>
    <n v="1.4420980926430518"/>
    <x v="2325"/>
  </r>
  <r>
    <x v="0"/>
    <s v="Workwear"/>
    <x v="6"/>
    <s v="Tecnoboga"/>
    <s v="Dial"/>
    <x v="41"/>
    <s v="M4 R Housing 25mm Dial A"/>
    <x v="2"/>
    <n v="1310"/>
    <n v="1885"/>
    <n v="1.4389312977099236"/>
    <x v="2326"/>
  </r>
  <r>
    <x v="0"/>
    <s v="Workwear"/>
    <x v="6"/>
    <s v="Tecnoboga"/>
    <s v="Dial"/>
    <x v="41"/>
    <s v="M4 R Housing 25mm Dial A"/>
    <x v="0"/>
    <n v="3170"/>
    <n v="6300"/>
    <n v="1.9873817034700316"/>
    <x v="2327"/>
  </r>
  <r>
    <x v="0"/>
    <s v="Workwear"/>
    <x v="6"/>
    <s v="Tecnoboga"/>
    <s v="Dial"/>
    <x v="41"/>
    <s v="M4 R Housing 25mm Dial A"/>
    <x v="0"/>
    <n v="1310"/>
    <n v="2600"/>
    <n v="1.9847328244274809"/>
    <x v="2328"/>
  </r>
  <r>
    <x v="0"/>
    <s v="Workwear"/>
    <x v="6"/>
    <s v="Tecnoboga"/>
    <s v="Dial"/>
    <x v="41"/>
    <s v="M4 R Housing 25mm Dial A"/>
    <x v="0"/>
    <n v="6535"/>
    <n v="13000"/>
    <n v="1.9892884468247896"/>
    <x v="2329"/>
  </r>
  <r>
    <x v="2"/>
    <s v="Workwear"/>
    <x v="6"/>
    <s v="Ironsteel"/>
    <s v="Dial"/>
    <x v="35"/>
    <s v="M4 R Housing 25mm Dial B Lace Lock 1"/>
    <x v="1"/>
    <n v="20100"/>
    <n v="52000"/>
    <n v="2.5870646766169156"/>
    <x v="2196"/>
  </r>
  <r>
    <x v="0"/>
    <s v="Workwear"/>
    <x v="6"/>
    <s v="Wolverine"/>
    <s v="Dial"/>
    <x v="45"/>
    <s v="M3 Tongue Shield"/>
    <x v="4"/>
    <n v="820"/>
    <n v="2238.6"/>
    <n v="2.73"/>
    <x v="2330"/>
  </r>
  <r>
    <x v="0"/>
    <s v="Workwear"/>
    <x v="6"/>
    <s v="Wolverine"/>
    <s v="Dial"/>
    <x v="45"/>
    <s v="M3 Tongue Shield"/>
    <x v="4"/>
    <n v="3015"/>
    <n v="8190"/>
    <n v="2.716417910447761"/>
    <x v="2331"/>
  </r>
  <r>
    <x v="0"/>
    <s v="Workwear"/>
    <x v="6"/>
    <s v="Wolverine"/>
    <s v="Dial"/>
    <x v="45"/>
    <s v="M3 Tongue Shield"/>
    <x v="4"/>
    <n v="1750"/>
    <n v="4750.2"/>
    <n v="2.7143999999999999"/>
    <x v="2332"/>
  </r>
  <r>
    <x v="0"/>
    <s v="Workwear"/>
    <x v="6"/>
    <s v="Wolverine"/>
    <s v="Dial"/>
    <x v="45"/>
    <s v="M3 Tongue Shield"/>
    <x v="4"/>
    <n v="1210"/>
    <n v="3276"/>
    <n v="2.7074380165289256"/>
    <x v="2333"/>
  </r>
  <r>
    <x v="0"/>
    <s v="Workwear"/>
    <x v="6"/>
    <s v="Wolverine"/>
    <s v="Dial"/>
    <x v="45"/>
    <s v="M3 Tongue Shield 2-Piece Dial S"/>
    <x v="4"/>
    <n v="1060"/>
    <n v="2866.5"/>
    <n v="2.7042452830188681"/>
    <x v="2334"/>
  </r>
  <r>
    <x v="0"/>
    <s v="Workwear"/>
    <x v="6"/>
    <s v="Wolverine"/>
    <s v="Dial"/>
    <x v="45"/>
    <s v="M3 Tongue Shield 2-Piece Dial S"/>
    <x v="4"/>
    <n v="1200"/>
    <n v="3276"/>
    <n v="2.73"/>
    <x v="2335"/>
  </r>
  <r>
    <x v="0"/>
    <s v="Workwear"/>
    <x v="6"/>
    <s v="Wolverine"/>
    <s v="Dial"/>
    <x v="45"/>
    <s v="M3 Tongue Shield 2-Piece Dial S"/>
    <x v="4"/>
    <n v="2615"/>
    <n v="7098"/>
    <n v="2.7143403441682601"/>
    <x v="2143"/>
  </r>
  <r>
    <x v="0"/>
    <s v="Workwear"/>
    <x v="6"/>
    <s v="Wolverine"/>
    <s v="Dial"/>
    <x v="45"/>
    <s v="M3 Tongue Shield 2-Piece Dial S"/>
    <x v="4"/>
    <n v="1260"/>
    <n v="3412.5"/>
    <n v="2.7083333333333335"/>
    <x v="2336"/>
  </r>
  <r>
    <x v="0"/>
    <s v="Workwear"/>
    <x v="6"/>
    <s v="Wolverine"/>
    <s v="Dial"/>
    <x v="45"/>
    <s v="M3 Tongue Shield 2-Piece Dial S"/>
    <x v="4"/>
    <n v="1710"/>
    <n v="4641"/>
    <n v="2.7140350877192985"/>
    <x v="2337"/>
  </r>
  <r>
    <x v="0"/>
    <s v="Workwear"/>
    <x v="6"/>
    <s v="Wolverine"/>
    <s v="Dial"/>
    <x v="45"/>
    <s v="M3 Tongue Shield 2-Piece Dial S"/>
    <x v="2"/>
    <n v="1710"/>
    <n v="4641"/>
    <n v="2.7140350877192985"/>
    <x v="2337"/>
  </r>
  <r>
    <x v="0"/>
    <s v="Workwear"/>
    <x v="6"/>
    <s v="Wolverine"/>
    <s v="Dial"/>
    <x v="45"/>
    <s v="M3 Tongue Shield 2-Piece Dial S"/>
    <x v="2"/>
    <n v="1310"/>
    <n v="3549"/>
    <n v="2.7091603053435116"/>
    <x v="2338"/>
  </r>
  <r>
    <x v="0"/>
    <s v="Workwear"/>
    <x v="6"/>
    <s v="Wolverine"/>
    <s v="Dial"/>
    <x v="45"/>
    <s v="M3 Tongue Shield 2-Piece Dial S"/>
    <x v="2"/>
    <n v="1210"/>
    <n v="3276"/>
    <n v="2.7074380165289256"/>
    <x v="2333"/>
  </r>
  <r>
    <x v="0"/>
    <s v="Workwear"/>
    <x v="6"/>
    <s v="Wolverine"/>
    <s v="Dial"/>
    <x v="45"/>
    <s v="M3 Tongue Shield 2-Piece Dial S"/>
    <x v="2"/>
    <n v="650"/>
    <n v="1774.5"/>
    <n v="2.73"/>
    <x v="2335"/>
  </r>
  <r>
    <x v="0"/>
    <s v="Workwear"/>
    <x v="6"/>
    <s v="Wolverine"/>
    <s v="Dial"/>
    <x v="45"/>
    <s v="M3 Tongue Shield 2-Piece Dial S"/>
    <x v="2"/>
    <n v="1810"/>
    <n v="4914"/>
    <n v="2.7149171270718231"/>
    <x v="2114"/>
  </r>
  <r>
    <x v="0"/>
    <s v="Workwear"/>
    <x v="6"/>
    <s v="Wolverine"/>
    <s v="Dial"/>
    <x v="45"/>
    <s v="M3 Tongue Shield 2-Piece Dial S"/>
    <x v="2"/>
    <n v="600"/>
    <n v="1638"/>
    <n v="2.73"/>
    <x v="2335"/>
  </r>
  <r>
    <x v="0"/>
    <s v="Workwear"/>
    <x v="6"/>
    <s v="Wolverine"/>
    <s v="Dial"/>
    <x v="45"/>
    <s v="M3 Tongue Shield 2-Piece Dial S"/>
    <x v="2"/>
    <n v="1610"/>
    <n v="4368"/>
    <n v="2.7130434782608694"/>
    <x v="2339"/>
  </r>
  <r>
    <x v="0"/>
    <s v="Workwear"/>
    <x v="6"/>
    <s v="Wolverine"/>
    <s v="Dial"/>
    <x v="45"/>
    <s v="M3 Tongue Shield 2-Piece Dial S"/>
    <x v="2"/>
    <n v="600"/>
    <n v="1638"/>
    <n v="2.73"/>
    <x v="2335"/>
  </r>
  <r>
    <x v="0"/>
    <s v="Workwear"/>
    <x v="6"/>
    <s v="Wolverine"/>
    <s v="Dial"/>
    <x v="45"/>
    <s v="M3 Tongue Shield 2-Piece Dial S"/>
    <x v="2"/>
    <n v="2670"/>
    <n v="7234.5"/>
    <n v="2.7095505617977529"/>
    <x v="2340"/>
  </r>
  <r>
    <x v="0"/>
    <s v="Workwear"/>
    <x v="6"/>
    <s v="Wolverine"/>
    <s v="Dial"/>
    <x v="45"/>
    <s v="M3 Tongue Shield 2-Piece Dial S"/>
    <x v="3"/>
    <n v="1860"/>
    <n v="5050.5"/>
    <n v="2.7153225806451613"/>
    <x v="2341"/>
  </r>
  <r>
    <x v="0"/>
    <s v="Workwear"/>
    <x v="6"/>
    <s v="Wolverine"/>
    <s v="Dial"/>
    <x v="45"/>
    <s v="M3 Tongue Shield 2-Piece Dial S"/>
    <x v="3"/>
    <n v="2510"/>
    <n v="6863"/>
    <n v="2.7342629482071712"/>
    <x v="2342"/>
  </r>
  <r>
    <x v="0"/>
    <s v="Workwear"/>
    <x v="6"/>
    <s v="Wolverine"/>
    <s v="Dial"/>
    <x v="45"/>
    <s v="M3 Tongue Shield 2-Piece Dial S"/>
    <x v="3"/>
    <n v="550"/>
    <n v="1512.5"/>
    <n v="2.75"/>
    <x v="281"/>
  </r>
  <r>
    <x v="0"/>
    <s v="Workwear"/>
    <x v="6"/>
    <s v="Wolverine"/>
    <s v="Dial"/>
    <x v="45"/>
    <s v="M3 Tongue Shield 2-Piece Dial S"/>
    <x v="3"/>
    <n v="25"/>
    <n v="68.75"/>
    <n v="2.75"/>
    <x v="281"/>
  </r>
  <r>
    <x v="0"/>
    <s v="Workwear"/>
    <x v="6"/>
    <s v="Wolverine"/>
    <s v="Dial"/>
    <x v="35"/>
    <s v="M4 R Housing 25mm Dial B"/>
    <x v="2"/>
    <n v="2615"/>
    <n v="6708"/>
    <n v="2.5652007648183557"/>
    <x v="2280"/>
  </r>
  <r>
    <x v="0"/>
    <s v="Workwear"/>
    <x v="6"/>
    <s v="Wolverine"/>
    <s v="Dial"/>
    <x v="35"/>
    <s v="M4 R Housing 25mm Dial B"/>
    <x v="2"/>
    <n v="5030"/>
    <n v="12900"/>
    <n v="2.5646123260437377"/>
    <x v="2343"/>
  </r>
  <r>
    <x v="0"/>
    <s v="Workwear"/>
    <x v="6"/>
    <s v="Wolverine"/>
    <s v="Dial"/>
    <x v="35"/>
    <s v="M4 R Housing 25mm Dial B"/>
    <x v="2"/>
    <n v="1260"/>
    <n v="3225"/>
    <n v="2.5595238095238093"/>
    <x v="2344"/>
  </r>
  <r>
    <x v="0"/>
    <s v="Workwear"/>
    <x v="6"/>
    <s v="Wolverine"/>
    <s v="Dial"/>
    <x v="35"/>
    <s v="M4 R Housing 25mm Dial B"/>
    <x v="2"/>
    <n v="3775"/>
    <n v="9675"/>
    <n v="2.5629139072847682"/>
    <x v="2345"/>
  </r>
  <r>
    <x v="0"/>
    <s v="Workwear"/>
    <x v="6"/>
    <s v="Wolverine"/>
    <s v="Dial"/>
    <x v="35"/>
    <s v="M4 R Housing 25mm Dial B"/>
    <x v="3"/>
    <n v="2365"/>
    <n v="6110"/>
    <n v="2.5835095137420718"/>
    <x v="2346"/>
  </r>
  <r>
    <x v="0"/>
    <s v="Workwear"/>
    <x v="6"/>
    <s v="Wolverine"/>
    <s v="Dial"/>
    <x v="35"/>
    <s v="M4 R Housing 25mm Dial B"/>
    <x v="3"/>
    <n v="3720"/>
    <n v="9620"/>
    <n v="2.586021505376344"/>
    <x v="2172"/>
  </r>
  <r>
    <x v="0"/>
    <s v="Workwear"/>
    <x v="6"/>
    <s v="Wolverine"/>
    <s v="Dial"/>
    <x v="35"/>
    <s v="M4 R Housing 25mm Dial B"/>
    <x v="3"/>
    <n v="6235"/>
    <n v="16120"/>
    <n v="2.5854049719326384"/>
    <x v="2310"/>
  </r>
  <r>
    <x v="0"/>
    <s v="Workwear"/>
    <x v="6"/>
    <s v="Wolverine"/>
    <s v="Dial"/>
    <x v="35"/>
    <s v="M4 R Housing 25mm Dial B"/>
    <x v="3"/>
    <n v="1910"/>
    <n v="4940"/>
    <n v="2.586387434554974"/>
    <x v="2347"/>
  </r>
  <r>
    <x v="0"/>
    <s v="Workwear"/>
    <x v="6"/>
    <s v="Wolverine"/>
    <s v="Dial"/>
    <x v="35"/>
    <s v="M4 R Housing 25mm Dial B"/>
    <x v="3"/>
    <n v="2115"/>
    <n v="5460"/>
    <n v="2.5815602836879434"/>
    <x v="2348"/>
  </r>
  <r>
    <x v="0"/>
    <s v="Workwear"/>
    <x v="6"/>
    <s v="Wolverine"/>
    <s v="Dial"/>
    <x v="35"/>
    <s v="M4 R Housing 25mm Dial B"/>
    <x v="0"/>
    <n v="3420"/>
    <n v="8840"/>
    <n v="2.5847953216374271"/>
    <x v="2291"/>
  </r>
  <r>
    <x v="0"/>
    <s v="Workwear"/>
    <x v="6"/>
    <s v="Wolverine"/>
    <s v="Dial"/>
    <x v="35"/>
    <s v="M4 R Housing 25mm Dial B"/>
    <x v="0"/>
    <n v="3720"/>
    <n v="9620"/>
    <n v="2.586021505376344"/>
    <x v="2172"/>
  </r>
  <r>
    <x v="0"/>
    <s v="Workwear"/>
    <x v="6"/>
    <s v="Wolverine"/>
    <s v="Dial"/>
    <x v="35"/>
    <s v="M4 R Housing 25mm Dial B"/>
    <x v="0"/>
    <n v="1450"/>
    <n v="3770"/>
    <n v="2.6"/>
    <x v="795"/>
  </r>
  <r>
    <x v="0"/>
    <s v="Workwear"/>
    <x v="6"/>
    <s v="Wolverine"/>
    <s v="Dial"/>
    <x v="35"/>
    <s v="M4 R Housing 25mm Dial B"/>
    <x v="0"/>
    <n v="2165"/>
    <n v="5590"/>
    <n v="2.5819861431870668"/>
    <x v="2349"/>
  </r>
  <r>
    <x v="0"/>
    <s v="Workwear"/>
    <x v="6"/>
    <s v="Wolverine"/>
    <s v="Dial"/>
    <x v="35"/>
    <s v="M4 R Housing 25mm Dial B"/>
    <x v="0"/>
    <n v="6340"/>
    <n v="16380"/>
    <n v="2.5835962145110409"/>
    <x v="2307"/>
  </r>
  <r>
    <x v="2"/>
    <s v="Athletic"/>
    <x v="0"/>
    <s v="Anta"/>
    <s v="Dial"/>
    <x v="34"/>
    <s v="L6 L Eyestay 20mm Dial M Habu"/>
    <x v="2"/>
    <n v="9250"/>
    <n v="8273.6550000000007"/>
    <n v="0.89444918918918925"/>
    <x v="2350"/>
  </r>
  <r>
    <x v="2"/>
    <s v="Athletic"/>
    <x v="0"/>
    <s v="Fila - China"/>
    <s v="Dial"/>
    <x v="1"/>
    <s v="L6 R Tongue Dial S"/>
    <x v="3"/>
    <n v="438655"/>
    <n v="526978.86253041297"/>
    <n v="1.2013515462730688"/>
    <x v="2351"/>
  </r>
  <r>
    <x v="2"/>
    <s v="Athletic"/>
    <x v="0"/>
    <s v="Anta"/>
    <s v="Dial"/>
    <x v="34"/>
    <s v="L6 L Eyestay 20mm Dial M Habu"/>
    <x v="4"/>
    <n v="4875"/>
    <n v="4219.5"/>
    <n v="0.86553846153846159"/>
    <x v="2352"/>
  </r>
  <r>
    <x v="2"/>
    <s v="Athletic"/>
    <x v="0"/>
    <s v="Anta"/>
    <s v="Dial"/>
    <x v="34"/>
    <s v="L6 L Eyestay 20mm Dial M Habu"/>
    <x v="4"/>
    <n v="36055"/>
    <n v="31211.25"/>
    <n v="0.86565663569546525"/>
    <x v="2353"/>
  </r>
  <r>
    <x v="2"/>
    <s v="Athletic"/>
    <x v="0"/>
    <s v="Anta"/>
    <s v="Dial"/>
    <x v="34"/>
    <s v="L6 L Eyestay 20mm Dial M Habu"/>
    <x v="4"/>
    <n v="6515"/>
    <n v="5637.6"/>
    <n v="0.8653261703760553"/>
    <x v="2354"/>
  </r>
  <r>
    <x v="2"/>
    <s v="Athletic"/>
    <x v="0"/>
    <s v="Anta"/>
    <s v="Dial"/>
    <x v="34"/>
    <s v="L6 L Eyestay 20mm Dial M Habu"/>
    <x v="2"/>
    <n v="29200"/>
    <n v="24805.814999999999"/>
    <n v="0.84951421232876712"/>
    <x v="2355"/>
  </r>
  <r>
    <x v="2"/>
    <s v="Athletic"/>
    <x v="0"/>
    <s v="Anta"/>
    <s v="Dial"/>
    <x v="34"/>
    <s v="L6 L Eyestay 20mm Dial M Habu"/>
    <x v="2"/>
    <n v="250"/>
    <n v="213.44800000000001"/>
    <n v="0.853792"/>
    <x v="2356"/>
  </r>
  <r>
    <x v="2"/>
    <s v="Athletic"/>
    <x v="0"/>
    <s v="Fila - China"/>
    <s v="Dial"/>
    <x v="8"/>
    <s v="L6 R Tongue Dial E"/>
    <x v="3"/>
    <n v="389000"/>
    <n v="463244.60855064902"/>
    <n v="1.1908601762227482"/>
    <x v="2357"/>
  </r>
  <r>
    <x v="2"/>
    <s v="Athletic"/>
    <x v="0"/>
    <s v="Anta"/>
    <s v="Dial"/>
    <x v="34"/>
    <s v="L6 L Eyestay 20mm Dial M Habu"/>
    <x v="2"/>
    <n v="11810"/>
    <n v="10266.665999999999"/>
    <n v="0.86931972904318366"/>
    <x v="2358"/>
  </r>
  <r>
    <x v="2"/>
    <s v="Athletic"/>
    <x v="0"/>
    <s v="Anta"/>
    <s v="Dial"/>
    <x v="34"/>
    <s v="L6 L Eyestay 20mm Dial M Habu"/>
    <x v="2"/>
    <n v="2465"/>
    <n v="2140.7089999999998"/>
    <n v="0.86844178498985791"/>
    <x v="2359"/>
  </r>
  <r>
    <x v="2"/>
    <s v="Athletic"/>
    <x v="0"/>
    <s v="Anta"/>
    <s v="Dial"/>
    <x v="34"/>
    <s v="L6 L Eyestay 20mm Dial M Habu"/>
    <x v="2"/>
    <n v="6635"/>
    <n v="5935.4480000000003"/>
    <n v="0.89456639035418239"/>
    <x v="2360"/>
  </r>
  <r>
    <x v="2"/>
    <s v="Athletic"/>
    <x v="0"/>
    <s v="Fila - China"/>
    <s v="Dial"/>
    <x v="8"/>
    <s v="L6 R Tongue Dial E"/>
    <x v="3"/>
    <n v="378455"/>
    <n v="460123.46743119002"/>
    <n v="1.2157943941319047"/>
    <x v="2361"/>
  </r>
  <r>
    <x v="0"/>
    <s v="Athletic"/>
    <x v="1"/>
    <s v="FootJoy"/>
    <s v="Dial"/>
    <x v="32"/>
    <s v="Li2 R Heel Dial D"/>
    <x v="1"/>
    <n v="1000"/>
    <n v="4870"/>
    <n v="4.87"/>
    <x v="2362"/>
  </r>
  <r>
    <x v="0"/>
    <s v="Athletic"/>
    <x v="1"/>
    <s v="FootJoy"/>
    <s v="Dial"/>
    <x v="32"/>
    <s v="Li2 R Heel Dial D"/>
    <x v="1"/>
    <n v="1005"/>
    <n v="4870"/>
    <n v="4.8457711442786069"/>
    <x v="1361"/>
  </r>
  <r>
    <x v="0"/>
    <s v="Athletic"/>
    <x v="1"/>
    <s v="FootJoy"/>
    <s v="Dial"/>
    <x v="32"/>
    <s v="Li2 R Heel Dial D"/>
    <x v="1"/>
    <n v="1000"/>
    <n v="4870"/>
    <n v="4.87"/>
    <x v="2362"/>
  </r>
  <r>
    <x v="0"/>
    <s v="Athletic"/>
    <x v="1"/>
    <s v="FootJoy"/>
    <s v="Dial"/>
    <x v="32"/>
    <s v="Li2 R Heel Dial D"/>
    <x v="1"/>
    <n v="1005"/>
    <n v="4870"/>
    <n v="4.8457711442786069"/>
    <x v="1361"/>
  </r>
  <r>
    <x v="0"/>
    <s v="Athletic"/>
    <x v="1"/>
    <s v="FootJoy"/>
    <s v="Dial"/>
    <x v="32"/>
    <s v="Li2 R Heel Dial D"/>
    <x v="1"/>
    <n v="1005"/>
    <n v="4870"/>
    <n v="4.8457711442786069"/>
    <x v="1361"/>
  </r>
  <r>
    <x v="0"/>
    <s v="Athletic"/>
    <x v="1"/>
    <s v="FootJoy"/>
    <s v="Dial"/>
    <x v="40"/>
    <s v="S2 L Eyestay S2-S Housing Dial A +220mm CS2 Lace"/>
    <x v="1"/>
    <n v="1510"/>
    <n v="4845"/>
    <n v="3.2086092715231787"/>
    <x v="1381"/>
  </r>
  <r>
    <x v="0"/>
    <s v="Athletic"/>
    <x v="1"/>
    <s v="FootJoy"/>
    <s v="Dial"/>
    <x v="40"/>
    <s v="S2 L Eyestay S2-S Housing Dial A +220mm CS2 Lace"/>
    <x v="1"/>
    <n v="1510"/>
    <n v="4845"/>
    <n v="3.2086092715231787"/>
    <x v="1381"/>
  </r>
  <r>
    <x v="0"/>
    <s v="Athletic"/>
    <x v="1"/>
    <s v="FootJoy"/>
    <s v="Dial"/>
    <x v="40"/>
    <s v="S2 R Eyestay S2-S Housing Dial A +220mm CS2 Lace"/>
    <x v="1"/>
    <n v="1510"/>
    <n v="4845"/>
    <n v="3.2086092715231787"/>
    <x v="1381"/>
  </r>
  <r>
    <x v="0"/>
    <s v="Athletic"/>
    <x v="1"/>
    <s v="FootJoy"/>
    <s v="Bayonet"/>
    <x v="0"/>
    <s v="L6 Bayonet Heel"/>
    <x v="1"/>
    <n v="37000"/>
    <n v="4810"/>
    <n v="0.13"/>
    <x v="0"/>
  </r>
  <r>
    <x v="0"/>
    <s v="Athletic"/>
    <x v="1"/>
    <s v="FootJoy"/>
    <s v="Guide"/>
    <x v="11"/>
    <s v="Lace Guide, FormTX 2, 25mm"/>
    <x v="1"/>
    <n v="32000"/>
    <n v="4800"/>
    <n v="0.15"/>
    <x v="205"/>
  </r>
  <r>
    <x v="2"/>
    <s v="Athletic"/>
    <x v="0"/>
    <s v="Anta"/>
    <s v="Dial"/>
    <x v="34"/>
    <s v="L6 R Eyestay 20mm Dial M Habu"/>
    <x v="2"/>
    <n v="9250"/>
    <n v="8273.6550000000007"/>
    <n v="0.89444918918918925"/>
    <x v="2350"/>
  </r>
  <r>
    <x v="2"/>
    <s v="Athletic"/>
    <x v="0"/>
    <s v="Fila - China"/>
    <s v="Dial"/>
    <x v="1"/>
    <s v="L6 R Tongue Dial S"/>
    <x v="3"/>
    <n v="246295"/>
    <n v="293693.04545801203"/>
    <n v="1.1924442049493982"/>
    <x v="2363"/>
  </r>
  <r>
    <x v="2"/>
    <s v="Athletic"/>
    <x v="0"/>
    <s v="Anta"/>
    <s v="Dial"/>
    <x v="34"/>
    <s v="L6 R Eyestay 20mm Dial M Habu"/>
    <x v="4"/>
    <n v="4875"/>
    <n v="4219.5"/>
    <n v="0.86553846153846159"/>
    <x v="2352"/>
  </r>
  <r>
    <x v="2"/>
    <s v="Athletic"/>
    <x v="0"/>
    <s v="Anta"/>
    <s v="Dial"/>
    <x v="34"/>
    <s v="L6 R Eyestay 20mm Dial M Habu"/>
    <x v="4"/>
    <n v="36055"/>
    <n v="31211.25"/>
    <n v="0.86565663569546525"/>
    <x v="2353"/>
  </r>
  <r>
    <x v="2"/>
    <s v="Athletic"/>
    <x v="0"/>
    <s v="Anta"/>
    <s v="Dial"/>
    <x v="34"/>
    <s v="L6 R Eyestay 20mm Dial M Habu"/>
    <x v="4"/>
    <n v="6515"/>
    <n v="5637.6"/>
    <n v="0.8653261703760553"/>
    <x v="2354"/>
  </r>
  <r>
    <x v="2"/>
    <s v="Athletic"/>
    <x v="0"/>
    <s v="Anta"/>
    <s v="Dial"/>
    <x v="34"/>
    <s v="L6 R Eyestay 20mm Dial M Habu"/>
    <x v="2"/>
    <n v="29200"/>
    <n v="24805.814999999999"/>
    <n v="0.84951421232876712"/>
    <x v="2355"/>
  </r>
  <r>
    <x v="2"/>
    <s v="Athletic"/>
    <x v="0"/>
    <s v="Anta"/>
    <s v="Dial"/>
    <x v="34"/>
    <s v="L6 R Eyestay 20mm Dial M Habu"/>
    <x v="2"/>
    <n v="250"/>
    <n v="213.44800000000001"/>
    <n v="0.853792"/>
    <x v="2356"/>
  </r>
  <r>
    <x v="2"/>
    <s v="Athletic"/>
    <x v="0"/>
    <s v="Fila - China"/>
    <s v="Dial"/>
    <x v="8"/>
    <s v="L6 R Tongue Dial E"/>
    <x v="3"/>
    <n v="225290"/>
    <n v="272975.28130824101"/>
    <n v="1.2116617750820764"/>
    <x v="2364"/>
  </r>
  <r>
    <x v="2"/>
    <s v="Athletic"/>
    <x v="0"/>
    <s v="Anta"/>
    <s v="Dial"/>
    <x v="34"/>
    <s v="L6 R Eyestay 20mm Dial M Habu"/>
    <x v="2"/>
    <n v="11810"/>
    <n v="10266.665999999999"/>
    <n v="0.86931972904318366"/>
    <x v="2358"/>
  </r>
  <r>
    <x v="2"/>
    <s v="Athletic"/>
    <x v="0"/>
    <s v="Anta"/>
    <s v="Dial"/>
    <x v="34"/>
    <s v="L6 R Eyestay 20mm Dial M Habu"/>
    <x v="2"/>
    <n v="2465"/>
    <n v="2140.7089999999998"/>
    <n v="0.86844178498985791"/>
    <x v="2359"/>
  </r>
  <r>
    <x v="2"/>
    <s v="Athletic"/>
    <x v="0"/>
    <s v="Anta"/>
    <s v="Dial"/>
    <x v="34"/>
    <s v="L6 R Eyestay 20mm Dial M Habu"/>
    <x v="2"/>
    <n v="6635"/>
    <n v="5935.4480000000003"/>
    <n v="0.89456639035418239"/>
    <x v="2360"/>
  </r>
  <r>
    <x v="2"/>
    <s v="Athletic"/>
    <x v="0"/>
    <s v="Fila - China"/>
    <s v="Dial"/>
    <x v="8"/>
    <s v="L6 R Tongue Dial E"/>
    <x v="3"/>
    <n v="183470"/>
    <n v="226661.20307915201"/>
    <n v="1.2354128908222162"/>
    <x v="2365"/>
  </r>
  <r>
    <x v="0"/>
    <s v="Athletic"/>
    <x v="1"/>
    <s v="FootJoy"/>
    <s v="Guide"/>
    <x v="12"/>
    <s v="Lace Guide, FormTX, Stitch, 15mm"/>
    <x v="1"/>
    <n v="32500"/>
    <n v="4550"/>
    <n v="0.14000000000000001"/>
    <x v="106"/>
  </r>
  <r>
    <x v="0"/>
    <s v="Athletic"/>
    <x v="1"/>
    <s v="FootJoy"/>
    <s v="Guide"/>
    <x v="11"/>
    <s v="Lace Guide, Form TX2, 25mm"/>
    <x v="1"/>
    <n v="30000"/>
    <n v="4500"/>
    <n v="0.15"/>
    <x v="205"/>
  </r>
  <r>
    <x v="0"/>
    <s v="Athletic"/>
    <x v="1"/>
    <s v="FootJoy"/>
    <s v="Guide"/>
    <x v="11"/>
    <s v="Lace Guide, Form TX2, 25mm"/>
    <x v="1"/>
    <n v="30000"/>
    <n v="4500"/>
    <n v="0.15"/>
    <x v="205"/>
  </r>
  <r>
    <x v="0"/>
    <s v="Athletic"/>
    <x v="1"/>
    <s v="FootJoy"/>
    <s v="Dial"/>
    <x v="30"/>
    <s v="L6 R Heel Dial C"/>
    <x v="1"/>
    <n v="2010"/>
    <n v="4480"/>
    <n v="2.2288557213930349"/>
    <x v="1201"/>
  </r>
  <r>
    <x v="0"/>
    <s v="Athletic"/>
    <x v="1"/>
    <s v="FootJoy"/>
    <s v="Dial"/>
    <x v="30"/>
    <s v="L6 R Heel Dial C"/>
    <x v="1"/>
    <n v="2010"/>
    <n v="4480"/>
    <n v="2.2288557213930349"/>
    <x v="1201"/>
  </r>
  <r>
    <x v="0"/>
    <s v="Athletic"/>
    <x v="1"/>
    <s v="FootJoy"/>
    <s v="Dial"/>
    <x v="30"/>
    <s v="L6 R Heel Dial C"/>
    <x v="1"/>
    <n v="2010"/>
    <n v="4480"/>
    <n v="2.2288557213930349"/>
    <x v="1201"/>
  </r>
  <r>
    <x v="0"/>
    <s v="Athletic"/>
    <x v="1"/>
    <s v="FootJoy"/>
    <s v="Dial"/>
    <x v="30"/>
    <s v="L6 R Heel Dial C"/>
    <x v="1"/>
    <n v="2010"/>
    <n v="4480"/>
    <n v="2.2288557213930349"/>
    <x v="1201"/>
  </r>
  <r>
    <x v="0"/>
    <s v="Athletic"/>
    <x v="1"/>
    <s v="FootJoy"/>
    <s v="Guide"/>
    <x v="11"/>
    <s v="Lace Guide, FormTX 2, 25mm"/>
    <x v="1"/>
    <n v="29500"/>
    <n v="4425"/>
    <n v="0.15"/>
    <x v="205"/>
  </r>
  <r>
    <x v="0"/>
    <s v="Athletic"/>
    <x v="1"/>
    <s v="FootJoy"/>
    <s v="Guide"/>
    <x v="11"/>
    <s v="Lace Guide, Form TX2, 20mm"/>
    <x v="1"/>
    <n v="31000"/>
    <n v="4340"/>
    <n v="0.14000000000000001"/>
    <x v="106"/>
  </r>
  <r>
    <x v="0"/>
    <s v="Athletic"/>
    <x v="1"/>
    <s v="FootJoy"/>
    <s v="Guide"/>
    <x v="11"/>
    <s v="Lace Guide, FormTX 2, 25mm"/>
    <x v="1"/>
    <n v="31000"/>
    <n v="4340"/>
    <n v="0.14000000000000001"/>
    <x v="106"/>
  </r>
  <r>
    <x v="2"/>
    <s v="Athletic"/>
    <x v="0"/>
    <s v="Anta"/>
    <s v="Dial"/>
    <x v="34"/>
    <s v="L6 R Tongue Dial M"/>
    <x v="4"/>
    <n v="26685"/>
    <n v="23629.5"/>
    <n v="0.88549747048903882"/>
    <x v="2366"/>
  </r>
  <r>
    <x v="2"/>
    <s v="Athletic"/>
    <x v="0"/>
    <s v="Anta"/>
    <s v="Dial"/>
    <x v="34"/>
    <s v="L6 R Tongue Dial M"/>
    <x v="2"/>
    <n v="26685"/>
    <n v="23876.688999999998"/>
    <n v="0.89476068952595089"/>
    <x v="2367"/>
  </r>
  <r>
    <x v="2"/>
    <s v="Athletic"/>
    <x v="0"/>
    <s v="Anta"/>
    <s v="Dial"/>
    <x v="34"/>
    <s v="L6 R Tongue Dial M"/>
    <x v="4"/>
    <n v="10050"/>
    <n v="8900"/>
    <n v="0.88557213930348255"/>
    <x v="2368"/>
  </r>
  <r>
    <x v="2"/>
    <s v="Athletic"/>
    <x v="0"/>
    <s v="Anta"/>
    <s v="Dial"/>
    <x v="34"/>
    <s v="L6 R Tongue Dial M"/>
    <x v="4"/>
    <n v="11815"/>
    <n v="10457.5"/>
    <n v="0.88510368176047394"/>
    <x v="2369"/>
  </r>
  <r>
    <x v="2"/>
    <s v="Athletic"/>
    <x v="0"/>
    <s v="Anta"/>
    <s v="Dial"/>
    <x v="34"/>
    <s v="L6 R Tongue Dial M"/>
    <x v="4"/>
    <n v="9800"/>
    <n v="8677.5"/>
    <n v="0.88545918367346943"/>
    <x v="2370"/>
  </r>
  <r>
    <x v="2"/>
    <s v="Athletic"/>
    <x v="0"/>
    <s v="Anta"/>
    <s v="Dial"/>
    <x v="34"/>
    <s v="L6 R Tongue Dial M"/>
    <x v="4"/>
    <n v="37290"/>
    <n v="33019"/>
    <n v="0.88546527219093596"/>
    <x v="2371"/>
  </r>
  <r>
    <x v="2"/>
    <s v="Athletic"/>
    <x v="0"/>
    <s v="Anta"/>
    <s v="Dial"/>
    <x v="34"/>
    <s v="L6 R Tongue Dial M"/>
    <x v="2"/>
    <n v="29850"/>
    <n v="26709.517"/>
    <n v="0.894791189279732"/>
    <x v="2372"/>
  </r>
  <r>
    <x v="2"/>
    <s v="Athletic"/>
    <x v="0"/>
    <s v="Anta"/>
    <s v="Dial"/>
    <x v="34"/>
    <s v="L6 R Tongue Dial M"/>
    <x v="0"/>
    <n v="21460"/>
    <n v="19776.073045573201"/>
    <n v="0.92153182877787521"/>
    <x v="2373"/>
  </r>
  <r>
    <x v="0"/>
    <s v="Athletic"/>
    <x v="1"/>
    <s v="FootJoy"/>
    <s v="Guide"/>
    <x v="11"/>
    <s v="Lace Guide, FormTX 2, 20mm"/>
    <x v="1"/>
    <n v="27500"/>
    <n v="4125"/>
    <n v="0.15"/>
    <x v="205"/>
  </r>
  <r>
    <x v="2"/>
    <s v="Athletic"/>
    <x v="0"/>
    <s v="Anta"/>
    <s v="Dial"/>
    <x v="34"/>
    <s v="L6 R Tongue Dial M"/>
    <x v="4"/>
    <n v="4125"/>
    <n v="3649"/>
    <n v="0.88460606060606062"/>
    <x v="2374"/>
  </r>
  <r>
    <x v="2"/>
    <s v="Athletic"/>
    <x v="0"/>
    <s v="Anta"/>
    <s v="Dial"/>
    <x v="34"/>
    <s v="L6 R Tongue Dial M"/>
    <x v="2"/>
    <n v="5130"/>
    <n v="4539"/>
    <n v="0.88479532163742691"/>
    <x v="2375"/>
  </r>
  <r>
    <x v="2"/>
    <s v="Athletic"/>
    <x v="0"/>
    <s v="Anta"/>
    <s v="Dial"/>
    <x v="34"/>
    <s v="L6 R Tongue Dial M"/>
    <x v="2"/>
    <n v="17390"/>
    <n v="15397"/>
    <n v="0.88539390454284073"/>
    <x v="2376"/>
  </r>
  <r>
    <x v="2"/>
    <s v="Athletic"/>
    <x v="0"/>
    <s v="Anta"/>
    <s v="Dial"/>
    <x v="34"/>
    <s v="L6 R Tongue Dial M"/>
    <x v="4"/>
    <n v="62215"/>
    <n v="55091"/>
    <n v="0.88549385196496022"/>
    <x v="2377"/>
  </r>
  <r>
    <x v="2"/>
    <s v="Athletic"/>
    <x v="0"/>
    <s v="Anta"/>
    <s v="Dial"/>
    <x v="34"/>
    <s v="L6 R Tongue Dial M"/>
    <x v="4"/>
    <n v="30000"/>
    <n v="26566.5"/>
    <n v="0.88554999999999995"/>
    <x v="2378"/>
  </r>
  <r>
    <x v="2"/>
    <s v="Athletic"/>
    <x v="0"/>
    <s v="Anta"/>
    <s v="Dial"/>
    <x v="34"/>
    <s v="L6 R Tongue Dial M Habu"/>
    <x v="2"/>
    <n v="17990"/>
    <n v="16097.304"/>
    <n v="0.89479177320733738"/>
    <x v="2379"/>
  </r>
  <r>
    <x v="2"/>
    <s v="Athletic"/>
    <x v="0"/>
    <s v="Anta"/>
    <s v="Dial"/>
    <x v="34"/>
    <s v="L6 R Tongue Dial M Habu"/>
    <x v="2"/>
    <n v="3070"/>
    <n v="2742.8359999999998"/>
    <n v="0.89343192182410414"/>
    <x v="2380"/>
  </r>
  <r>
    <x v="2"/>
    <s v="Athletic"/>
    <x v="0"/>
    <s v="Anta"/>
    <s v="Dial"/>
    <x v="34"/>
    <s v="L6 R Tongue Dial M Habu"/>
    <x v="2"/>
    <n v="10155"/>
    <n v="9082.8359999999993"/>
    <n v="0.89442008862629241"/>
    <x v="2381"/>
  </r>
  <r>
    <x v="2"/>
    <s v="Athletic"/>
    <x v="0"/>
    <s v="Fila - China"/>
    <s v="Dial"/>
    <x v="1"/>
    <s v="L6 R Tongue Dial S"/>
    <x v="3"/>
    <n v="166595"/>
    <n v="196853.33029196999"/>
    <n v="1.1816280818270055"/>
    <x v="2382"/>
  </r>
  <r>
    <x v="2"/>
    <s v="Athletic"/>
    <x v="0"/>
    <s v="Anta"/>
    <s v="Dial"/>
    <x v="34"/>
    <s v="L6 R Tongue Dial M Habu"/>
    <x v="0"/>
    <n v="3175"/>
    <n v="2896.8569956438"/>
    <n v="0.91239590413977956"/>
    <x v="2383"/>
  </r>
  <r>
    <x v="2"/>
    <s v="Athletic"/>
    <x v="0"/>
    <s v="Anta"/>
    <s v="Dial"/>
    <x v="34"/>
    <s v="L6 R Tongue Dial M Habu"/>
    <x v="2"/>
    <n v="18595"/>
    <n v="16637.241000000002"/>
    <n v="0.89471583759075035"/>
    <x v="2384"/>
  </r>
  <r>
    <x v="2"/>
    <s v="Athletic"/>
    <x v="0"/>
    <s v="Anta"/>
    <s v="Dial"/>
    <x v="34"/>
    <s v="L6 R Tongue Dial M Habu"/>
    <x v="2"/>
    <n v="2465"/>
    <n v="2203.2620000000002"/>
    <n v="0.89381825557809336"/>
    <x v="2385"/>
  </r>
  <r>
    <x v="2"/>
    <s v="Athletic"/>
    <x v="0"/>
    <s v="Anta"/>
    <s v="Dial"/>
    <x v="34"/>
    <s v="L6 R Tongue Dial M Habu"/>
    <x v="2"/>
    <n v="8695"/>
    <n v="7779.0339999999997"/>
    <n v="0.89465600920068999"/>
    <x v="2386"/>
  </r>
  <r>
    <x v="0"/>
    <s v="Athletic"/>
    <x v="1"/>
    <s v="FootJoy"/>
    <s v="Guide"/>
    <x v="11"/>
    <s v="Lace Guide, FormTX 2, 20mm"/>
    <x v="1"/>
    <n v="27500"/>
    <n v="4125"/>
    <n v="0.15"/>
    <x v="205"/>
  </r>
  <r>
    <x v="2"/>
    <s v="Athletic"/>
    <x v="0"/>
    <s v="Anta"/>
    <s v="Dial"/>
    <x v="34"/>
    <s v="L6 R Tongue Dial M Habu"/>
    <x v="2"/>
    <n v="4075"/>
    <n v="3642.2060000000001"/>
    <n v="0.89379288343558283"/>
    <x v="2387"/>
  </r>
  <r>
    <x v="2"/>
    <s v="Athletic"/>
    <x v="0"/>
    <s v="Anta"/>
    <s v="Dial"/>
    <x v="34"/>
    <s v="L6 R Tongue Dial M Habu"/>
    <x v="2"/>
    <n v="2465"/>
    <n v="2203.2620000000002"/>
    <n v="0.89381825557809336"/>
    <x v="2385"/>
  </r>
  <r>
    <x v="2"/>
    <s v="Athletic"/>
    <x v="0"/>
    <s v="Anta"/>
    <s v="Dial"/>
    <x v="34"/>
    <s v="L6 R Tongue Dial M Habu"/>
    <x v="2"/>
    <n v="2965"/>
    <n v="2652.9650000000001"/>
    <n v="0.89476053962900515"/>
    <x v="2388"/>
  </r>
  <r>
    <x v="0"/>
    <s v="Athletic"/>
    <x v="1"/>
    <s v="FootJoy"/>
    <s v="Guide"/>
    <x v="11"/>
    <s v="Lace Guide, FormTX 2, 25mm"/>
    <x v="1"/>
    <n v="27500"/>
    <n v="4125"/>
    <n v="0.15"/>
    <x v="205"/>
  </r>
  <r>
    <x v="2"/>
    <s v="Athletic"/>
    <x v="0"/>
    <s v="Anta"/>
    <s v="Dial"/>
    <x v="34"/>
    <s v="L6 R Tongue Dial M Habu"/>
    <x v="2"/>
    <n v="2465"/>
    <n v="2203.2620000000002"/>
    <n v="0.89381825557809336"/>
    <x v="2385"/>
  </r>
  <r>
    <x v="2"/>
    <s v="Athletic"/>
    <x v="0"/>
    <s v="Anta"/>
    <s v="Dial"/>
    <x v="34"/>
    <s v="L6 R Tongue Dial M Habu"/>
    <x v="2"/>
    <n v="4275"/>
    <n v="3821.9850000000001"/>
    <n v="0.8940315789473684"/>
    <x v="2389"/>
  </r>
  <r>
    <x v="0"/>
    <s v="Athletic"/>
    <x v="1"/>
    <s v="FootJoy"/>
    <s v="Guide"/>
    <x v="11"/>
    <s v="Lace Guide, FormTX 2, 25mm"/>
    <x v="1"/>
    <n v="27500"/>
    <n v="4125"/>
    <n v="0.15"/>
    <x v="205"/>
  </r>
  <r>
    <x v="2"/>
    <s v="Athletic"/>
    <x v="0"/>
    <s v="Anta"/>
    <s v="Dial"/>
    <x v="34"/>
    <s v="L6 R Tongue Dial M Habu"/>
    <x v="2"/>
    <n v="4020"/>
    <n v="3597.08"/>
    <n v="0.89479601990049751"/>
    <x v="2390"/>
  </r>
  <r>
    <x v="2"/>
    <s v="Athletic"/>
    <x v="0"/>
    <s v="Anta"/>
    <s v="Dial"/>
    <x v="34"/>
    <s v="L6 R Tongue Dial M Habu"/>
    <x v="0"/>
    <n v="6030"/>
    <n v="5466.3403980188004"/>
    <n v="0.90652411244092879"/>
    <x v="2391"/>
  </r>
  <r>
    <x v="2"/>
    <s v="Athletic"/>
    <x v="0"/>
    <s v="Anta"/>
    <s v="Dial"/>
    <x v="34"/>
    <s v="L6 R Tongue Dial M Habu"/>
    <x v="0"/>
    <n v="17440"/>
    <n v="15803.632044761"/>
    <n v="0.9061715621995986"/>
    <x v="2392"/>
  </r>
  <r>
    <x v="2"/>
    <s v="Athletic"/>
    <x v="0"/>
    <s v="Anta"/>
    <s v="Dial"/>
    <x v="34"/>
    <s v="L6 R Tongue Dial M Habu"/>
    <x v="0"/>
    <n v="150"/>
    <n v="138.38028499910001"/>
    <n v="0.92253523332733345"/>
    <x v="2393"/>
  </r>
  <r>
    <x v="0"/>
    <s v="Athletic"/>
    <x v="1"/>
    <s v="FootJoy"/>
    <s v="Dial"/>
    <x v="7"/>
    <s v="Li2 R Heel Dial C"/>
    <x v="1"/>
    <n v="1510"/>
    <n v="4110"/>
    <n v="2.7218543046357615"/>
    <x v="772"/>
  </r>
  <r>
    <x v="2"/>
    <s v="Athletic"/>
    <x v="0"/>
    <s v="Anta"/>
    <s v="Dial"/>
    <x v="34"/>
    <s v="L6 R Tongue Dial M Habu"/>
    <x v="4"/>
    <n v="12315"/>
    <n v="11025"/>
    <n v="0.8952496954933008"/>
    <x v="2394"/>
  </r>
  <r>
    <x v="2"/>
    <s v="Athletic"/>
    <x v="0"/>
    <s v="Anta"/>
    <s v="Dial"/>
    <x v="34"/>
    <s v="L6 R Tongue Dial M Habu"/>
    <x v="4"/>
    <n v="100155"/>
    <n v="86695.5"/>
    <n v="0.86561329938595177"/>
    <x v="2395"/>
  </r>
  <r>
    <x v="2"/>
    <s v="Athletic"/>
    <x v="0"/>
    <s v="Anta"/>
    <s v="Dial"/>
    <x v="34"/>
    <s v="L6 R Tongue Dial M Habu"/>
    <x v="4"/>
    <n v="50925"/>
    <n v="43587"/>
    <n v="0.85590574374079531"/>
    <x v="2396"/>
  </r>
  <r>
    <x v="2"/>
    <s v="Athletic"/>
    <x v="0"/>
    <s v="Anta"/>
    <s v="Dial"/>
    <x v="34"/>
    <s v="L6 R Tongue Dial M Habu"/>
    <x v="4"/>
    <n v="114000"/>
    <n v="99180"/>
    <n v="0.87"/>
    <x v="2397"/>
  </r>
  <r>
    <x v="2"/>
    <s v="Athletic"/>
    <x v="0"/>
    <s v="Anta"/>
    <s v="Dial"/>
    <x v="34"/>
    <s v="L6 R Tongue Dial M Habu"/>
    <x v="4"/>
    <n v="27440"/>
    <n v="23751"/>
    <n v="0.86556122448979589"/>
    <x v="2398"/>
  </r>
  <r>
    <x v="2"/>
    <s v="Athletic"/>
    <x v="0"/>
    <s v="Anta"/>
    <s v="Dial"/>
    <x v="34"/>
    <s v="L6 R Tongue Dial M Habu"/>
    <x v="2"/>
    <n v="11010"/>
    <n v="9602.0139999999992"/>
    <n v="0.87211752951861932"/>
    <x v="2399"/>
  </r>
  <r>
    <x v="2"/>
    <s v="Athletic"/>
    <x v="0"/>
    <s v="Anta"/>
    <s v="Dial"/>
    <x v="34"/>
    <s v="L6 R Tongue Dial M Habu"/>
    <x v="2"/>
    <n v="60000"/>
    <n v="52729.927000000003"/>
    <n v="0.87883211666666672"/>
    <x v="2400"/>
  </r>
  <r>
    <x v="2"/>
    <s v="Athletic"/>
    <x v="0"/>
    <s v="Anta"/>
    <s v="Dial"/>
    <x v="34"/>
    <s v="L6 R Tongue Dial M Habu"/>
    <x v="2"/>
    <n v="180115"/>
    <n v="152779.91399999999"/>
    <n v="0.84823537184576514"/>
    <x v="2401"/>
  </r>
  <r>
    <x v="2"/>
    <s v="Athletic"/>
    <x v="0"/>
    <s v="Anta"/>
    <s v="Dial"/>
    <x v="34"/>
    <s v="L6 R Tongue Dial M Habu"/>
    <x v="2"/>
    <n v="2415"/>
    <n v="2107.2339999999999"/>
    <n v="0.87256066252587994"/>
    <x v="2402"/>
  </r>
  <r>
    <x v="2"/>
    <s v="Athletic"/>
    <x v="0"/>
    <s v="Anta"/>
    <s v="Dial"/>
    <x v="34"/>
    <s v="L6 R Tongue Dial M Habu"/>
    <x v="2"/>
    <n v="65075"/>
    <n v="55283.101999999999"/>
    <n v="0.84952903572800609"/>
    <x v="2403"/>
  </r>
  <r>
    <x v="2"/>
    <s v="Athletic"/>
    <x v="0"/>
    <s v="Anta"/>
    <s v="Dial"/>
    <x v="34"/>
    <s v="L6 R Tongue Dial M Habu"/>
    <x v="2"/>
    <n v="5025"/>
    <n v="4268.9650000000001"/>
    <n v="0.84954527363184085"/>
    <x v="2404"/>
  </r>
  <r>
    <x v="2"/>
    <s v="Athletic"/>
    <x v="0"/>
    <s v="Anta"/>
    <s v="Dial"/>
    <x v="34"/>
    <s v="L6 R Tongue Dial M Habu"/>
    <x v="2"/>
    <n v="29500"/>
    <n v="25787.517"/>
    <n v="0.87415311864406775"/>
    <x v="2405"/>
  </r>
  <r>
    <x v="2"/>
    <s v="Athletic"/>
    <x v="0"/>
    <s v="Fila - China"/>
    <s v="Dial"/>
    <x v="8"/>
    <s v="L6 R Tongue Dial E"/>
    <x v="3"/>
    <n v="109455"/>
    <n v="133939.625584803"/>
    <n v="1.2236958164067699"/>
    <x v="2406"/>
  </r>
  <r>
    <x v="2"/>
    <s v="Athletic"/>
    <x v="0"/>
    <s v="Anta"/>
    <s v="Dial"/>
    <x v="34"/>
    <s v="L6 R Tongue Dial M Habu"/>
    <x v="3"/>
    <n v="121255"/>
    <n v="109334.63087664499"/>
    <n v="0.90169173128238012"/>
    <x v="2407"/>
  </r>
  <r>
    <x v="2"/>
    <s v="Athletic"/>
    <x v="0"/>
    <s v="Fila - China"/>
    <s v="Dial"/>
    <x v="1"/>
    <s v="L6 R Tongue Dial S"/>
    <x v="3"/>
    <n v="89100"/>
    <n v="106120.310962469"/>
    <n v="1.1910248143935915"/>
    <x v="2408"/>
  </r>
  <r>
    <x v="2"/>
    <s v="Athletic"/>
    <x v="0"/>
    <s v="Anta"/>
    <s v="Dial"/>
    <x v="34"/>
    <s v="L6 R Tongue Dial M Habu"/>
    <x v="2"/>
    <n v="37690"/>
    <n v="33375"/>
    <n v="0.88551339877951707"/>
    <x v="2409"/>
  </r>
  <r>
    <x v="2"/>
    <s v="Athletic"/>
    <x v="0"/>
    <s v="Anta"/>
    <s v="Dial"/>
    <x v="34"/>
    <s v="L6 R Tongue Dial M Habu"/>
    <x v="2"/>
    <n v="104775"/>
    <n v="92782.5"/>
    <n v="0.88554044380816033"/>
    <x v="2410"/>
  </r>
  <r>
    <x v="2"/>
    <s v="Athletic"/>
    <x v="0"/>
    <s v="Anta"/>
    <s v="Dial"/>
    <x v="34"/>
    <s v="L6 R Tongue Dial M Habu"/>
    <x v="2"/>
    <n v="48445"/>
    <n v="42898"/>
    <n v="0.88549901950665699"/>
    <x v="2411"/>
  </r>
  <r>
    <x v="2"/>
    <s v="Athletic"/>
    <x v="0"/>
    <s v="Anta"/>
    <s v="Dial"/>
    <x v="34"/>
    <s v="L6 R Tongue Dial M Habu"/>
    <x v="2"/>
    <n v="12565"/>
    <n v="11240.875"/>
    <n v="0.89461798647035418"/>
    <x v="2412"/>
  </r>
  <r>
    <x v="2"/>
    <s v="Athletic"/>
    <x v="0"/>
    <s v="Anta"/>
    <s v="Dial"/>
    <x v="34"/>
    <s v="L6 R Tongue Dial M Habu"/>
    <x v="2"/>
    <n v="9750"/>
    <n v="8722.9189999999999"/>
    <n v="0.89465835897435897"/>
    <x v="2413"/>
  </r>
  <r>
    <x v="2"/>
    <s v="Athletic"/>
    <x v="0"/>
    <s v="Anta"/>
    <s v="Dial"/>
    <x v="34"/>
    <s v="L6 R Tongue Dial M Habu"/>
    <x v="2"/>
    <n v="450"/>
    <n v="404.68"/>
    <n v="0.89928888888888892"/>
    <x v="2414"/>
  </r>
  <r>
    <x v="2"/>
    <s v="Athletic"/>
    <x v="0"/>
    <s v="Anta"/>
    <s v="Dial"/>
    <x v="34"/>
    <s v="L6 R Tongue Dial M Habu"/>
    <x v="2"/>
    <n v="6135"/>
    <n v="5334.3440000000001"/>
    <n v="0.8694937245313773"/>
    <x v="2415"/>
  </r>
  <r>
    <x v="2"/>
    <s v="Athletic"/>
    <x v="0"/>
    <s v="Fila - China"/>
    <s v="Dial"/>
    <x v="1"/>
    <s v="L6 R Tongue Dial S"/>
    <x v="3"/>
    <n v="84490"/>
    <n v="102460.30418786401"/>
    <n v="1.2126914923406795"/>
    <x v="2416"/>
  </r>
  <r>
    <x v="2"/>
    <s v="Athletic"/>
    <x v="0"/>
    <s v="Anta"/>
    <s v="Dial"/>
    <x v="34"/>
    <s v="L6 R Tongue Dial M Habu"/>
    <x v="3"/>
    <n v="105030"/>
    <n v="94699.286586070404"/>
    <n v="0.90164035595611158"/>
    <x v="2417"/>
  </r>
  <r>
    <x v="2"/>
    <s v="Athletic"/>
    <x v="0"/>
    <s v="Anta"/>
    <s v="Dial"/>
    <x v="34"/>
    <s v="L6 R Tongue Dial M Habu"/>
    <x v="0"/>
    <n v="38745"/>
    <n v="35452.011803831403"/>
    <n v="0.91500869283343411"/>
    <x v="2418"/>
  </r>
  <r>
    <x v="2"/>
    <s v="Athletic"/>
    <x v="0"/>
    <s v="Anta"/>
    <s v="Dial"/>
    <x v="34"/>
    <s v="L6 R Tongue Dial M Habu"/>
    <x v="0"/>
    <n v="17390"/>
    <n v="15959.859536570901"/>
    <n v="0.91776075540948254"/>
    <x v="2419"/>
  </r>
  <r>
    <x v="2"/>
    <s v="Athletic"/>
    <x v="0"/>
    <s v="Anta"/>
    <s v="Dial"/>
    <x v="34"/>
    <s v="L6 R Tongue Dial M Habu"/>
    <x v="0"/>
    <n v="12415"/>
    <n v="11439.5551340903"/>
    <n v="0.9214301356496416"/>
    <x v="2420"/>
  </r>
  <r>
    <x v="0"/>
    <s v="Athletic"/>
    <x v="1"/>
    <s v="FootJoy"/>
    <s v="Dial"/>
    <x v="7"/>
    <s v="Li2 R Heel Dial C"/>
    <x v="1"/>
    <n v="1510"/>
    <n v="4080"/>
    <n v="2.7019867549668874"/>
    <x v="2421"/>
  </r>
  <r>
    <x v="0"/>
    <s v="Athletic"/>
    <x v="1"/>
    <s v="FootJoy"/>
    <s v="Dial"/>
    <x v="7"/>
    <s v="Li2 R Heel Dial C"/>
    <x v="1"/>
    <n v="1510"/>
    <n v="4080"/>
    <n v="2.7019867549668874"/>
    <x v="2421"/>
  </r>
  <r>
    <x v="2"/>
    <s v="Athletic"/>
    <x v="0"/>
    <s v="Anta"/>
    <s v="Dial"/>
    <x v="34"/>
    <s v="L6 R Tongue Dial M Habu"/>
    <x v="2"/>
    <n v="14475"/>
    <n v="12816"/>
    <n v="0.88538860103626948"/>
    <x v="2422"/>
  </r>
  <r>
    <x v="2"/>
    <s v="Athletic"/>
    <x v="0"/>
    <s v="Anta"/>
    <s v="Dial"/>
    <x v="34"/>
    <s v="L6 R Tongue Dial M Habu"/>
    <x v="2"/>
    <n v="65380"/>
    <n v="57894.5"/>
    <n v="0.88550780055062706"/>
    <x v="2423"/>
  </r>
  <r>
    <x v="2"/>
    <s v="Athletic"/>
    <x v="0"/>
    <s v="Anta"/>
    <s v="Dial"/>
    <x v="34"/>
    <s v="L6 R Tongue Dial M Habu"/>
    <x v="2"/>
    <n v="16030"/>
    <n v="14195.5"/>
    <n v="0.88555832813474733"/>
    <x v="2424"/>
  </r>
  <r>
    <x v="2"/>
    <s v="Athletic"/>
    <x v="0"/>
    <s v="Anta"/>
    <s v="Dial"/>
    <x v="34"/>
    <s v="L6 R Tongue Dial M Habu"/>
    <x v="2"/>
    <n v="4925"/>
    <n v="4284.9650000000001"/>
    <n v="0.87004365482233503"/>
    <x v="2425"/>
  </r>
  <r>
    <x v="2"/>
    <s v="Athletic"/>
    <x v="0"/>
    <s v="Anta"/>
    <s v="Dial"/>
    <x v="34"/>
    <s v="L6 R Tongue Dial M Habu"/>
    <x v="2"/>
    <n v="46785"/>
    <n v="41862.896000000001"/>
    <n v="0.89479311745217482"/>
    <x v="2426"/>
  </r>
  <r>
    <x v="2"/>
    <s v="Athletic"/>
    <x v="0"/>
    <s v="Fila - China"/>
    <s v="Dial"/>
    <x v="8"/>
    <s v="L6 R Tongue Dial E"/>
    <x v="3"/>
    <n v="71010"/>
    <n v="86327.806794767297"/>
    <n v="1.2157133755072145"/>
    <x v="2427"/>
  </r>
  <r>
    <x v="2"/>
    <s v="Athletic"/>
    <x v="0"/>
    <s v="Anta"/>
    <s v="Dial"/>
    <x v="34"/>
    <s v="L6 R Tongue Dial M Habu"/>
    <x v="3"/>
    <n v="77790"/>
    <n v="72760.932566287403"/>
    <n v="0.9353507207390076"/>
    <x v="2428"/>
  </r>
  <r>
    <x v="2"/>
    <s v="Athletic"/>
    <x v="0"/>
    <s v="Fila - China"/>
    <s v="Dial"/>
    <x v="1"/>
    <s v="L6 R Tongue Dial S"/>
    <x v="3"/>
    <n v="60310"/>
    <n v="72445.255474452395"/>
    <n v="1.2012146488882838"/>
    <x v="2429"/>
  </r>
  <r>
    <x v="2"/>
    <s v="Athletic"/>
    <x v="0"/>
    <s v="Fila - China"/>
    <s v="Dial"/>
    <x v="1"/>
    <s v="L6 R Tongue Dial S"/>
    <x v="3"/>
    <n v="58045"/>
    <n v="69953.063619203007"/>
    <n v="1.2051522718443106"/>
    <x v="2430"/>
  </r>
  <r>
    <x v="2"/>
    <s v="Athletic"/>
    <x v="0"/>
    <s v="Fila - China"/>
    <s v="Dial"/>
    <x v="1"/>
    <s v="L6 R Tongue Dial S"/>
    <x v="3"/>
    <n v="57940"/>
    <n v="68655.462184873802"/>
    <n v="1.1849406659453539"/>
    <x v="2431"/>
  </r>
  <r>
    <x v="2"/>
    <s v="Athletic"/>
    <x v="0"/>
    <s v="Anta"/>
    <s v="Dial"/>
    <x v="34"/>
    <s v="L6 R Tongue Dial M Habu"/>
    <x v="3"/>
    <n v="71105"/>
    <n v="63380.560308710898"/>
    <n v="0.89136573108376205"/>
    <x v="2432"/>
  </r>
  <r>
    <x v="2"/>
    <s v="Athletic"/>
    <x v="0"/>
    <s v="Anta"/>
    <s v="Dial"/>
    <x v="34"/>
    <s v="L6 R Tongue Dial M Habu"/>
    <x v="2"/>
    <n v="13670"/>
    <n v="12230.353999999999"/>
    <n v="0.89468573518653982"/>
    <x v="2433"/>
  </r>
  <r>
    <x v="2"/>
    <s v="Athletic"/>
    <x v="0"/>
    <s v="Anta"/>
    <s v="Dial"/>
    <x v="34"/>
    <s v="L6 R Tongue Dial M Habu"/>
    <x v="2"/>
    <n v="100"/>
    <n v="89.930999999999997"/>
    <n v="0.89930999999999994"/>
    <x v="2434"/>
  </r>
  <r>
    <x v="2"/>
    <s v="Athletic"/>
    <x v="0"/>
    <s v="Anta"/>
    <s v="Dial"/>
    <x v="34"/>
    <s v="L6 R Tongue Dial M Habu"/>
    <x v="3"/>
    <n v="69755"/>
    <n v="62891.2008523759"/>
    <n v="0.90160133112143792"/>
    <x v="2435"/>
  </r>
  <r>
    <x v="2"/>
    <s v="Athletic"/>
    <x v="0"/>
    <s v="Anta"/>
    <s v="Dial"/>
    <x v="34"/>
    <s v="L6 R Tongue Dial M Habu"/>
    <x v="2"/>
    <n v="12315"/>
    <n v="11016.057000000001"/>
    <n v="0.89452350791717428"/>
    <x v="2436"/>
  </r>
  <r>
    <x v="2"/>
    <s v="Athletic"/>
    <x v="0"/>
    <s v="Anta"/>
    <s v="Dial"/>
    <x v="34"/>
    <s v="L6 R Tongue Dial M Habu"/>
    <x v="2"/>
    <n v="11610"/>
    <n v="10386.569"/>
    <n v="0.89462265288544351"/>
    <x v="2437"/>
  </r>
  <r>
    <x v="2"/>
    <s v="Athletic"/>
    <x v="0"/>
    <s v="Anta"/>
    <s v="Dial"/>
    <x v="34"/>
    <s v="L6 R Tongue Dial M Habu"/>
    <x v="2"/>
    <n v="7790"/>
    <n v="6969.5029999999997"/>
    <n v="0.89467304236200251"/>
    <x v="2438"/>
  </r>
  <r>
    <x v="2"/>
    <s v="Athletic"/>
    <x v="0"/>
    <s v="Fila - China"/>
    <s v="Dial"/>
    <x v="1"/>
    <s v="L6 R Tongue Dial S"/>
    <x v="3"/>
    <n v="50050"/>
    <n v="60606.413600929402"/>
    <n v="1.210917354663924"/>
    <x v="2439"/>
  </r>
  <r>
    <x v="2"/>
    <s v="Athletic"/>
    <x v="0"/>
    <s v="Anta"/>
    <s v="Dial"/>
    <x v="34"/>
    <s v="L6 R Tongue Dial M Habu"/>
    <x v="3"/>
    <n v="51010"/>
    <n v="46117.324672975301"/>
    <n v="0.90408399672564788"/>
    <x v="2440"/>
  </r>
  <r>
    <x v="2"/>
    <s v="Athletic"/>
    <x v="0"/>
    <s v="Fila - China"/>
    <s v="Dial"/>
    <x v="8"/>
    <s v="L6 R Tongue Dial E"/>
    <x v="3"/>
    <n v="33165"/>
    <n v="42082.561569595899"/>
    <n v="1.2688847148981124"/>
    <x v="2441"/>
  </r>
  <r>
    <x v="2"/>
    <s v="Athletic"/>
    <x v="0"/>
    <s v="Anta"/>
    <s v="Dial"/>
    <x v="34"/>
    <s v="L6 R Tongue Dial M Habu"/>
    <x v="0"/>
    <n v="40280"/>
    <n v="36507.563316441003"/>
    <n v="0.90634467021948861"/>
    <x v="2442"/>
  </r>
  <r>
    <x v="2"/>
    <s v="Athletic"/>
    <x v="0"/>
    <s v="Anta"/>
    <s v="Dial"/>
    <x v="34"/>
    <s v="L6 R Tongue Dial M Habu"/>
    <x v="0"/>
    <n v="24525"/>
    <n v="22601.226337798002"/>
    <n v="0.92155866820786958"/>
    <x v="2443"/>
  </r>
  <r>
    <x v="0"/>
    <s v="Athletic"/>
    <x v="1"/>
    <s v="FootJoy"/>
    <s v="Guide"/>
    <x v="11"/>
    <s v="Lace Guide, FormTX 2, 25mm"/>
    <x v="1"/>
    <n v="29000"/>
    <n v="4060"/>
    <n v="0.14000000000000001"/>
    <x v="106"/>
  </r>
  <r>
    <x v="0"/>
    <s v="Athletic"/>
    <x v="1"/>
    <s v="FootJoy"/>
    <s v="Dial"/>
    <x v="5"/>
    <s v="Li2 R Heel Dial E"/>
    <x v="1"/>
    <n v="2010"/>
    <n v="4040"/>
    <n v="2.0099502487562191"/>
    <x v="1452"/>
  </r>
  <r>
    <x v="0"/>
    <s v="Athletic"/>
    <x v="1"/>
    <s v="FootJoy"/>
    <s v="Guide"/>
    <x v="11"/>
    <s v="Lace Guide, FormTX 2, 15mm"/>
    <x v="1"/>
    <n v="26500"/>
    <n v="3975"/>
    <n v="0.15"/>
    <x v="205"/>
  </r>
  <r>
    <x v="0"/>
    <s v="Athletic"/>
    <x v="1"/>
    <s v="FootJoy"/>
    <s v="Guide"/>
    <x v="11"/>
    <s v="Lace Guide, FormTX 2, 20mm"/>
    <x v="1"/>
    <n v="26500"/>
    <n v="3975"/>
    <n v="0.15"/>
    <x v="205"/>
  </r>
  <r>
    <x v="2"/>
    <s v="Athletic"/>
    <x v="0"/>
    <s v="Anta"/>
    <s v="Dial"/>
    <x v="34"/>
    <s v="L6 R Tongue Dial M Habu"/>
    <x v="2"/>
    <n v="80105"/>
    <n v="71671.823999999993"/>
    <n v="0.89472347543848685"/>
    <x v="2444"/>
  </r>
  <r>
    <x v="2"/>
    <s v="Athletic"/>
    <x v="0"/>
    <s v="Anta"/>
    <s v="Dial"/>
    <x v="34"/>
    <s v="L6 R Tongue Dial M Habu"/>
    <x v="2"/>
    <n v="197590"/>
    <n v="176796.495"/>
    <n v="0.89476438584948625"/>
    <x v="2445"/>
  </r>
  <r>
    <x v="2"/>
    <s v="Athletic"/>
    <x v="0"/>
    <s v="Anta"/>
    <s v="Dial"/>
    <x v="34"/>
    <s v="L6 R Tongue Dial M Habu"/>
    <x v="2"/>
    <n v="12965"/>
    <n v="11601.102999999999"/>
    <n v="0.89480161974546846"/>
    <x v="2446"/>
  </r>
  <r>
    <x v="2"/>
    <s v="Athletic"/>
    <x v="0"/>
    <s v="Anta"/>
    <s v="Dial"/>
    <x v="34"/>
    <s v="L6 R Tongue Dial M Habu"/>
    <x v="2"/>
    <n v="130955"/>
    <n v="117180.137"/>
    <n v="0.89481224084609223"/>
    <x v="2447"/>
  </r>
  <r>
    <x v="2"/>
    <s v="Athletic"/>
    <x v="0"/>
    <s v="Anta"/>
    <s v="Dial"/>
    <x v="34"/>
    <s v="L6 R Tongue Dial M Habu"/>
    <x v="3"/>
    <n v="45990"/>
    <n v="41459.257046054699"/>
    <n v="0.90148417147324855"/>
    <x v="2448"/>
  </r>
  <r>
    <x v="2"/>
    <s v="Athletic"/>
    <x v="0"/>
    <s v="Fila - China"/>
    <s v="Dial"/>
    <x v="1"/>
    <s v="L6 R Tongue Dial S"/>
    <x v="3"/>
    <n v="35430"/>
    <n v="40852.323759940104"/>
    <n v="1.1530432898656535"/>
    <x v="2449"/>
  </r>
  <r>
    <x v="2"/>
    <s v="Athletic"/>
    <x v="0"/>
    <s v="Anta"/>
    <s v="Dial"/>
    <x v="34"/>
    <s v="L6 R Tongue Dial M Habu"/>
    <x v="3"/>
    <n v="45075"/>
    <n v="40755.901706067903"/>
    <n v="0.90417973834870558"/>
    <x v="2450"/>
  </r>
  <r>
    <x v="2"/>
    <s v="Athletic"/>
    <x v="0"/>
    <s v="Anta"/>
    <s v="Dial"/>
    <x v="34"/>
    <s v="L6 R Tongue Dial M Habu"/>
    <x v="3"/>
    <n v="44375"/>
    <n v="39551.261309252099"/>
    <n v="0.89129602950427267"/>
    <x v="2451"/>
  </r>
  <r>
    <x v="2"/>
    <s v="Athletic"/>
    <x v="0"/>
    <s v="Anta"/>
    <s v="Dial"/>
    <x v="34"/>
    <s v="L6 R Tongue Dial M Habu"/>
    <x v="0"/>
    <n v="303260"/>
    <n v="274855.67547588801"/>
    <n v="0.90633672583224956"/>
    <x v="2452"/>
  </r>
  <r>
    <x v="2"/>
    <s v="Athletic"/>
    <x v="0"/>
    <s v="Anta"/>
    <s v="Dial"/>
    <x v="34"/>
    <s v="L6 R Tongue Dial M Habu"/>
    <x v="0"/>
    <n v="41410"/>
    <n v="37889.050228738102"/>
    <n v="0.91497344189176777"/>
    <x v="2453"/>
  </r>
  <r>
    <x v="2"/>
    <s v="Athletic"/>
    <x v="0"/>
    <s v="Anta"/>
    <s v="Dial"/>
    <x v="34"/>
    <s v="L6 R Tongue Dial M Habu"/>
    <x v="0"/>
    <n v="28090"/>
    <n v="25784.859771511899"/>
    <n v="0.91793733611647921"/>
    <x v="2454"/>
  </r>
  <r>
    <x v="2"/>
    <s v="Athletic"/>
    <x v="0"/>
    <s v="Anta"/>
    <s v="Dial"/>
    <x v="34"/>
    <s v="L6 R Tongue Dial M Habu"/>
    <x v="0"/>
    <n v="18295"/>
    <n v="16858.291776554201"/>
    <n v="0.92146989759793385"/>
    <x v="2455"/>
  </r>
  <r>
    <x v="0"/>
    <s v="Athletic"/>
    <x v="1"/>
    <s v="FootJoy"/>
    <s v="Bayonet"/>
    <x v="0"/>
    <s v="L6 Bayonet Heel"/>
    <x v="1"/>
    <n v="30000"/>
    <n v="3900"/>
    <n v="0.13"/>
    <x v="0"/>
  </r>
  <r>
    <x v="0"/>
    <s v="Athletic"/>
    <x v="1"/>
    <s v="FootJoy"/>
    <s v="Bayonet"/>
    <x v="0"/>
    <s v="L6 Bayonet Heel"/>
    <x v="1"/>
    <n v="29500"/>
    <n v="3835"/>
    <n v="0.13"/>
    <x v="0"/>
  </r>
  <r>
    <x v="2"/>
    <s v="Athletic"/>
    <x v="0"/>
    <s v="Anta"/>
    <s v="Dial"/>
    <x v="34"/>
    <s v="L6 R Tongue Dial M Habu"/>
    <x v="2"/>
    <n v="8995"/>
    <n v="8048.4669999999996"/>
    <n v="0.89477120622568085"/>
    <x v="2456"/>
  </r>
  <r>
    <x v="2"/>
    <s v="Athletic"/>
    <x v="0"/>
    <s v="Anta"/>
    <s v="Dial"/>
    <x v="34"/>
    <s v="L6 R Tongue Dial M Habu"/>
    <x v="2"/>
    <n v="5180"/>
    <n v="4631.24"/>
    <n v="0.89406177606177606"/>
    <x v="2457"/>
  </r>
  <r>
    <x v="2"/>
    <s v="Athletic"/>
    <x v="0"/>
    <s v="Anta"/>
    <s v="Dial"/>
    <x v="34"/>
    <s v="L6 R Tongue Dial M Habu"/>
    <x v="0"/>
    <n v="11995"/>
    <n v="11005.453336"/>
    <n v="0.91750340441850775"/>
    <x v="2458"/>
  </r>
  <r>
    <x v="0"/>
    <s v="Athletic"/>
    <x v="1"/>
    <s v="FootJoy"/>
    <s v="Guide"/>
    <x v="11"/>
    <s v="Lace Guide, FormTX 2, 25mm"/>
    <x v="1"/>
    <n v="25500"/>
    <n v="3825"/>
    <n v="0.15"/>
    <x v="205"/>
  </r>
  <r>
    <x v="0"/>
    <s v="Athletic"/>
    <x v="1"/>
    <s v="FootJoy"/>
    <s v="Dial"/>
    <x v="14"/>
    <s v="L6 R Heel Dial X"/>
    <x v="1"/>
    <n v="3520"/>
    <n v="3815"/>
    <n v="1.0838068181818181"/>
    <x v="2459"/>
  </r>
  <r>
    <x v="0"/>
    <s v="Athletic"/>
    <x v="1"/>
    <s v="FootJoy"/>
    <s v="Dial"/>
    <x v="14"/>
    <s v="L6 R Heel Dial X"/>
    <x v="1"/>
    <n v="3520"/>
    <n v="3815"/>
    <n v="1.0838068181818181"/>
    <x v="2459"/>
  </r>
  <r>
    <x v="2"/>
    <s v="Athletic"/>
    <x v="0"/>
    <s v="Anta"/>
    <s v="Dial"/>
    <x v="34"/>
    <s v="L6 R Tongue Dial M Habu"/>
    <x v="2"/>
    <n v="4875"/>
    <n v="4361.4589999999998"/>
    <n v="0.89465825641025643"/>
    <x v="2460"/>
  </r>
  <r>
    <x v="2"/>
    <s v="Athletic"/>
    <x v="0"/>
    <s v="Anta"/>
    <s v="Dial"/>
    <x v="34"/>
    <s v="L6 R Tongue Dial M Habu"/>
    <x v="2"/>
    <n v="51260"/>
    <n v="45862.773000000001"/>
    <n v="0.89470879828326177"/>
    <x v="2461"/>
  </r>
  <r>
    <x v="2"/>
    <s v="Athletic"/>
    <x v="0"/>
    <s v="Anta"/>
    <s v="Dial"/>
    <x v="34"/>
    <s v="L6 R Tongue Dial M Habu"/>
    <x v="2"/>
    <n v="3570"/>
    <n v="3192.482"/>
    <n v="0.8942526610644258"/>
    <x v="2462"/>
  </r>
  <r>
    <x v="2"/>
    <s v="Athletic"/>
    <x v="0"/>
    <s v="Anta"/>
    <s v="Dial"/>
    <x v="34"/>
    <s v="L6 R Tongue Dial M Habu"/>
    <x v="3"/>
    <n v="42210"/>
    <n v="38166.061798324401"/>
    <n v="0.90419478318702684"/>
    <x v="2463"/>
  </r>
  <r>
    <x v="2"/>
    <s v="Athletic"/>
    <x v="0"/>
    <s v="Fila - China"/>
    <s v="Dial"/>
    <x v="8"/>
    <s v="L6 R Eyestay 25mm Dial E"/>
    <x v="3"/>
    <n v="30355"/>
    <n v="36901.624418994499"/>
    <n v="1.2156687339480974"/>
    <x v="2464"/>
  </r>
  <r>
    <x v="2"/>
    <s v="Athletic"/>
    <x v="0"/>
    <s v="Anta"/>
    <s v="Dial"/>
    <x v="34"/>
    <s v="L6 R Tongue Dial M Habu"/>
    <x v="3"/>
    <n v="38945"/>
    <n v="34391.287634682099"/>
    <n v="0.88307324777717544"/>
    <x v="2465"/>
  </r>
  <r>
    <x v="2"/>
    <s v="Athletic"/>
    <x v="0"/>
    <s v="Fila - China"/>
    <s v="Dial"/>
    <x v="1"/>
    <s v="L6 L Eyestay 20mm Dial S"/>
    <x v="3"/>
    <n v="27745"/>
    <n v="33078.669882232804"/>
    <n v="1.1922389577305028"/>
    <x v="2466"/>
  </r>
  <r>
    <x v="2"/>
    <s v="Athletic"/>
    <x v="0"/>
    <s v="Anta"/>
    <s v="Dial"/>
    <x v="34"/>
    <s v="L6 R Tongue Dial M Habu"/>
    <x v="2"/>
    <n v="11860"/>
    <n v="10611.386"/>
    <n v="0.89472057335581789"/>
    <x v="2467"/>
  </r>
  <r>
    <x v="2"/>
    <s v="Athletic"/>
    <x v="0"/>
    <s v="Anta"/>
    <s v="Dial"/>
    <x v="34"/>
    <s v="L6 R Tongue Dial M Habu"/>
    <x v="2"/>
    <n v="16235"/>
    <n v="14523.210999999999"/>
    <n v="0.89456181090237141"/>
    <x v="2468"/>
  </r>
  <r>
    <x v="2"/>
    <s v="Athletic"/>
    <x v="0"/>
    <s v="Fila - China"/>
    <s v="Dial"/>
    <x v="1"/>
    <s v="L6 R Eyestay 20mm Dial S"/>
    <x v="3"/>
    <n v="27745"/>
    <n v="33078.669882232804"/>
    <n v="1.1922389577305028"/>
    <x v="2466"/>
  </r>
  <r>
    <x v="2"/>
    <s v="Athletic"/>
    <x v="0"/>
    <s v="Anta"/>
    <s v="Dial"/>
    <x v="34"/>
    <s v="L6 R Tongue Dial M Habu"/>
    <x v="2"/>
    <n v="68895"/>
    <n v="61646.381999999998"/>
    <n v="0.89478745917700842"/>
    <x v="2469"/>
  </r>
  <r>
    <x v="2"/>
    <s v="Athletic"/>
    <x v="0"/>
    <s v="Fila - China"/>
    <s v="Dial"/>
    <x v="39"/>
    <s v="L6 L Eyestay 20mm Dial I"/>
    <x v="3"/>
    <n v="28995"/>
    <n v="31714.645703026999"/>
    <n v="1.0937970582178651"/>
    <x v="2470"/>
  </r>
  <r>
    <x v="2"/>
    <s v="Athletic"/>
    <x v="0"/>
    <s v="Anta"/>
    <s v="Dial"/>
    <x v="34"/>
    <s v="L6 R Tongue Dial M Habu"/>
    <x v="2"/>
    <n v="45480"/>
    <n v="40693.792999999998"/>
    <n v="0.89476237906772205"/>
    <x v="2471"/>
  </r>
  <r>
    <x v="2"/>
    <s v="Athletic"/>
    <x v="0"/>
    <s v="Anta"/>
    <s v="Dial"/>
    <x v="34"/>
    <s v="L6 R Tongue Dial M Habu"/>
    <x v="2"/>
    <n v="12415"/>
    <n v="11106.482"/>
    <n v="0.89460185259766412"/>
    <x v="2472"/>
  </r>
  <r>
    <x v="0"/>
    <s v="Athletic"/>
    <x v="1"/>
    <s v="FootJoy"/>
    <s v="Guide"/>
    <x v="12"/>
    <s v="Lace Guide, FormTX, Stitch, 25mmBlack"/>
    <x v="1"/>
    <n v="27000"/>
    <n v="3780"/>
    <n v="0.14000000000000001"/>
    <x v="106"/>
  </r>
  <r>
    <x v="2"/>
    <s v="Athletic"/>
    <x v="0"/>
    <s v="Anta"/>
    <s v="Dial"/>
    <x v="34"/>
    <s v="L6 R Tongue Dial M Habu"/>
    <x v="2"/>
    <n v="9500"/>
    <n v="8498.1020000000008"/>
    <n v="0.89453705263157901"/>
    <x v="2473"/>
  </r>
  <r>
    <x v="2"/>
    <s v="Athletic"/>
    <x v="0"/>
    <s v="Anta"/>
    <s v="Dial"/>
    <x v="34"/>
    <s v="L6 R Tongue Dial M Habu"/>
    <x v="2"/>
    <n v="24630"/>
    <n v="22033.101999999999"/>
    <n v="0.89456362159967517"/>
    <x v="2474"/>
  </r>
  <r>
    <x v="2"/>
    <s v="Athletic"/>
    <x v="0"/>
    <s v="Anta"/>
    <s v="Dial"/>
    <x v="34"/>
    <s v="L6 R Tongue Dial M Habu"/>
    <x v="2"/>
    <n v="15635"/>
    <n v="13984.273999999999"/>
    <n v="0.89442110649184514"/>
    <x v="2475"/>
  </r>
  <r>
    <x v="2"/>
    <s v="Athletic"/>
    <x v="0"/>
    <s v="Fila - China"/>
    <s v="Dial"/>
    <x v="39"/>
    <s v="L6 R Eyestay 20mm Dial I"/>
    <x v="3"/>
    <n v="28995"/>
    <n v="31714.645703026999"/>
    <n v="1.0937970582178651"/>
    <x v="2470"/>
  </r>
  <r>
    <x v="2"/>
    <s v="Athletic"/>
    <x v="0"/>
    <s v="Fila - China"/>
    <s v="Dial"/>
    <x v="1"/>
    <s v="L6 R Tongue Dial S"/>
    <x v="3"/>
    <n v="23015"/>
    <n v="27649.939172749298"/>
    <n v="1.2013877546273863"/>
    <x v="2476"/>
  </r>
  <r>
    <x v="2"/>
    <s v="Athletic"/>
    <x v="0"/>
    <s v="Anta"/>
    <s v="Dial"/>
    <x v="34"/>
    <s v="L6 R Tongue Dial M Habu"/>
    <x v="3"/>
    <n v="29800"/>
    <n v="26341.521516752298"/>
    <n v="0.883943675058802"/>
    <x v="2477"/>
  </r>
  <r>
    <x v="2"/>
    <s v="Athletic"/>
    <x v="0"/>
    <s v="Anta"/>
    <s v="Dial"/>
    <x v="34"/>
    <s v="L6 R Tongue Dial M Habu"/>
    <x v="0"/>
    <n v="12570"/>
    <n v="11578.4970992816"/>
    <n v="0.92112148761190138"/>
    <x v="2478"/>
  </r>
  <r>
    <x v="0"/>
    <s v="Athletic"/>
    <x v="1"/>
    <s v="FootJoy"/>
    <s v="Guide"/>
    <x v="11"/>
    <s v="Lace Guide, Form TX2, 25mm"/>
    <x v="1"/>
    <n v="27000"/>
    <n v="3780"/>
    <n v="0.14000000000000001"/>
    <x v="106"/>
  </r>
  <r>
    <x v="2"/>
    <s v="Athletic"/>
    <x v="0"/>
    <s v="Anta"/>
    <s v="Dial"/>
    <x v="34"/>
    <s v="L6 R Tongue Dial M Habu"/>
    <x v="2"/>
    <n v="1860"/>
    <n v="1663.6489999999999"/>
    <n v="0.89443494623655906"/>
    <x v="2479"/>
  </r>
  <r>
    <x v="2"/>
    <s v="Athletic"/>
    <x v="0"/>
    <s v="Anta"/>
    <s v="Dial"/>
    <x v="34"/>
    <s v="L6 R Tongue Dial M Habu"/>
    <x v="3"/>
    <n v="29150"/>
    <n v="26280.1847942204"/>
    <n v="0.90155007870395887"/>
    <x v="2480"/>
  </r>
  <r>
    <x v="2"/>
    <s v="Athletic"/>
    <x v="0"/>
    <s v="Anta"/>
    <s v="Dial"/>
    <x v="34"/>
    <s v="L6 R Tongue Dial M Habu"/>
    <x v="2"/>
    <n v="3420"/>
    <n v="3057.518"/>
    <n v="0.89401111111111109"/>
    <x v="2481"/>
  </r>
  <r>
    <x v="2"/>
    <s v="Athletic"/>
    <x v="0"/>
    <s v="Anta"/>
    <s v="Dial"/>
    <x v="34"/>
    <s v="L6 R Tongue Dial M Habu"/>
    <x v="2"/>
    <n v="4225"/>
    <n v="3777.1030000000001"/>
    <n v="0.89398887573964503"/>
    <x v="2482"/>
  </r>
  <r>
    <x v="2"/>
    <s v="Athletic"/>
    <x v="0"/>
    <s v="Anta"/>
    <s v="Dial"/>
    <x v="34"/>
    <s v="L6 R Tongue Dial M Habu"/>
    <x v="2"/>
    <n v="2615"/>
    <n v="2273.6550000000002"/>
    <n v="0.86946653919694084"/>
    <x v="2483"/>
  </r>
  <r>
    <x v="2"/>
    <s v="Athletic"/>
    <x v="0"/>
    <s v="Anta"/>
    <s v="Dial"/>
    <x v="34"/>
    <s v="L6 R Tongue Dial M Habu"/>
    <x v="2"/>
    <n v="6435"/>
    <n v="5755.5860000000002"/>
    <n v="0.89441895881895883"/>
    <x v="2484"/>
  </r>
  <r>
    <x v="2"/>
    <s v="Athletic"/>
    <x v="0"/>
    <s v="Anta"/>
    <s v="Dial"/>
    <x v="34"/>
    <s v="L6 R Tongue Dial M Habu"/>
    <x v="2"/>
    <n v="2165"/>
    <n v="1880.1369999999999"/>
    <n v="0.86842355658198611"/>
    <x v="2485"/>
  </r>
  <r>
    <x v="2"/>
    <s v="Athletic"/>
    <x v="0"/>
    <s v="Anta"/>
    <s v="Dial"/>
    <x v="34"/>
    <s v="L6 R Tongue Dial M Habu"/>
    <x v="2"/>
    <n v="50"/>
    <n v="44.965000000000003"/>
    <n v="0.8993000000000001"/>
    <x v="2486"/>
  </r>
  <r>
    <x v="2"/>
    <s v="Athletic"/>
    <x v="0"/>
    <s v="Anta"/>
    <s v="Dial"/>
    <x v="34"/>
    <s v="L6 R Tongue Dial M Habu"/>
    <x v="2"/>
    <n v="35730"/>
    <n v="31969.787"/>
    <n v="0.89476034144976213"/>
    <x v="2487"/>
  </r>
  <r>
    <x v="2"/>
    <s v="Athletic"/>
    <x v="1"/>
    <s v="Bridgestone Golf"/>
    <s v="Dial"/>
    <x v="31"/>
    <s v="L6 L Eyestay 20mm Dial D"/>
    <x v="3"/>
    <n v="11525"/>
    <n v="25648"/>
    <n v="2.2254229934924079"/>
    <x v="2488"/>
  </r>
  <r>
    <x v="2"/>
    <s v="Athletic"/>
    <x v="1"/>
    <s v="Bridgestone Golf"/>
    <s v="Dial"/>
    <x v="31"/>
    <s v="L6 R Eyestay 20mm Dial D"/>
    <x v="3"/>
    <n v="11525"/>
    <n v="25648"/>
    <n v="2.2254229934924079"/>
    <x v="2488"/>
  </r>
  <r>
    <x v="2"/>
    <s v="Athletic"/>
    <x v="0"/>
    <s v="Fila - China"/>
    <s v="Dial"/>
    <x v="8"/>
    <s v="L6 R Tongue Dial E"/>
    <x v="3"/>
    <n v="20495"/>
    <n v="25399.382695112101"/>
    <n v="1.2392965452604099"/>
    <x v="2489"/>
  </r>
  <r>
    <x v="2"/>
    <s v="Athletic"/>
    <x v="0"/>
    <s v="Anta"/>
    <s v="Dial"/>
    <x v="34"/>
    <s v="L6 R Tongue Dial M Habu"/>
    <x v="2"/>
    <n v="12515"/>
    <n v="11196.17"/>
    <n v="0.89462005593288052"/>
    <x v="2490"/>
  </r>
  <r>
    <x v="2"/>
    <s v="Athletic"/>
    <x v="0"/>
    <s v="Anta"/>
    <s v="Dial"/>
    <x v="34"/>
    <s v="L6 R Tongue Dial M Habu"/>
    <x v="2"/>
    <n v="128290"/>
    <n v="114794.467"/>
    <n v="0.89480448203289431"/>
    <x v="2491"/>
  </r>
  <r>
    <x v="2"/>
    <s v="Athletic"/>
    <x v="0"/>
    <s v="Anta"/>
    <s v="Dial"/>
    <x v="34"/>
    <s v="L6 R Tongue Dial M Habu"/>
    <x v="0"/>
    <n v="10050"/>
    <n v="9110.5673300313993"/>
    <n v="0.90652411244093523"/>
    <x v="2492"/>
  </r>
  <r>
    <x v="2"/>
    <s v="Athletic"/>
    <x v="0"/>
    <s v="Anta"/>
    <s v="Dial"/>
    <x v="34"/>
    <s v="L6 R Tongue Dial M Habu"/>
    <x v="0"/>
    <n v="58195"/>
    <n v="52739.498293467797"/>
    <n v="0.90625480356504506"/>
    <x v="2493"/>
  </r>
  <r>
    <x v="2"/>
    <s v="Athletic"/>
    <x v="0"/>
    <s v="Anta"/>
    <s v="Dial"/>
    <x v="34"/>
    <s v="L6 R Tongue Dial M Habu"/>
    <x v="0"/>
    <n v="291865"/>
    <n v="267062.62588411599"/>
    <n v="0.91502107441493841"/>
    <x v="2494"/>
  </r>
  <r>
    <x v="2"/>
    <s v="Athletic"/>
    <x v="0"/>
    <s v="Anta"/>
    <s v="Dial"/>
    <x v="34"/>
    <s v="L6 R Tongue Dial M Habu"/>
    <x v="0"/>
    <n v="69850"/>
    <n v="64116.198716282001"/>
    <n v="0.91791265162894775"/>
    <x v="2495"/>
  </r>
  <r>
    <x v="2"/>
    <s v="Athletic"/>
    <x v="0"/>
    <s v="Anta"/>
    <s v="Dial"/>
    <x v="34"/>
    <s v="L6 R Tongue Dial M Habu"/>
    <x v="0"/>
    <n v="274403"/>
    <n v="252891.04968413699"/>
    <n v="0.92160453670017084"/>
    <x v="2496"/>
  </r>
  <r>
    <x v="0"/>
    <s v="Athletic"/>
    <x v="1"/>
    <s v="FootJoy"/>
    <s v="Guide"/>
    <x v="11"/>
    <s v="Lace Guide, FormTX 2, 20mm"/>
    <x v="1"/>
    <n v="27000"/>
    <n v="3780"/>
    <n v="0.14000000000000001"/>
    <x v="106"/>
  </r>
  <r>
    <x v="0"/>
    <s v="Athletic"/>
    <x v="1"/>
    <s v="FootJoy"/>
    <s v="Guide"/>
    <x v="11"/>
    <s v="Lace Guide, Form TX2, 25mm"/>
    <x v="1"/>
    <n v="25000"/>
    <n v="3750"/>
    <n v="0.15"/>
    <x v="205"/>
  </r>
  <r>
    <x v="0"/>
    <s v="Athletic"/>
    <x v="1"/>
    <s v="FootJoy"/>
    <s v="Guide"/>
    <x v="11"/>
    <s v="Lace Guide, FormTX 2, 20mm"/>
    <x v="1"/>
    <n v="26500"/>
    <n v="3710"/>
    <n v="0.14000000000000001"/>
    <x v="106"/>
  </r>
  <r>
    <x v="0"/>
    <s v="Athletic"/>
    <x v="1"/>
    <s v="FootJoy"/>
    <s v="Guide"/>
    <x v="11"/>
    <s v="Lace Guide, Form TX2, 20mm"/>
    <x v="1"/>
    <n v="24500"/>
    <n v="3675"/>
    <n v="0.15"/>
    <x v="205"/>
  </r>
  <r>
    <x v="0"/>
    <s v="Athletic"/>
    <x v="1"/>
    <s v="FootJoy"/>
    <s v="Guide"/>
    <x v="11"/>
    <s v="Lace Guide, Form TX2, 25mm"/>
    <x v="1"/>
    <n v="24500"/>
    <n v="3675"/>
    <n v="0.15"/>
    <x v="205"/>
  </r>
  <r>
    <x v="0"/>
    <s v="Athletic"/>
    <x v="1"/>
    <s v="FootJoy"/>
    <s v="Guide"/>
    <x v="11"/>
    <s v="Lace Guide, FormTX 2, 25mm"/>
    <x v="1"/>
    <n v="24500"/>
    <n v="3675"/>
    <n v="0.15"/>
    <x v="205"/>
  </r>
  <r>
    <x v="0"/>
    <s v="Athletic"/>
    <x v="1"/>
    <s v="FootJoy"/>
    <s v="Guide"/>
    <x v="11"/>
    <s v="Lace Guide, FormTX 2, 25mm"/>
    <x v="1"/>
    <n v="24500"/>
    <n v="3675"/>
    <n v="0.15"/>
    <x v="205"/>
  </r>
  <r>
    <x v="0"/>
    <s v="Athletic"/>
    <x v="1"/>
    <s v="FootJoy"/>
    <s v="Bayonet"/>
    <x v="0"/>
    <s v="L6 Bayonet Heel"/>
    <x v="1"/>
    <n v="28000"/>
    <n v="3640"/>
    <n v="0.13"/>
    <x v="0"/>
  </r>
  <r>
    <x v="0"/>
    <s v="Athletic"/>
    <x v="1"/>
    <s v="FootJoy"/>
    <s v="Guide"/>
    <x v="12"/>
    <s v="Lace Guide,  FormTX, 25mm"/>
    <x v="1"/>
    <n v="26000"/>
    <n v="3640"/>
    <n v="0.14000000000000001"/>
    <x v="106"/>
  </r>
  <r>
    <x v="0"/>
    <s v="Athletic"/>
    <x v="1"/>
    <s v="FootJoy"/>
    <s v="Guide"/>
    <x v="11"/>
    <s v="Lace Guide, Form TX2, 25mm"/>
    <x v="1"/>
    <n v="25500"/>
    <n v="3570"/>
    <n v="0.14000000000000001"/>
    <x v="106"/>
  </r>
  <r>
    <x v="0"/>
    <s v="Athletic"/>
    <x v="1"/>
    <s v="FootJoy"/>
    <s v="Guide"/>
    <x v="11"/>
    <s v="Lace Guide, Form TX2, 25mm"/>
    <x v="1"/>
    <n v="25500"/>
    <n v="3570"/>
    <n v="0.14000000000000001"/>
    <x v="106"/>
  </r>
  <r>
    <x v="2"/>
    <s v="Athletic"/>
    <x v="0"/>
    <s v="Anta"/>
    <s v="Dial"/>
    <x v="34"/>
    <s v="L6 R Tongue Dial M Habu"/>
    <x v="2"/>
    <n v="3770"/>
    <n v="3279.31"/>
    <n v="0.86984350132625998"/>
    <x v="2497"/>
  </r>
  <r>
    <x v="2"/>
    <s v="Athletic"/>
    <x v="0"/>
    <s v="Fila - China"/>
    <s v="Dial"/>
    <x v="8"/>
    <s v="L6 R Eyestay 20mm Dial E"/>
    <x v="3"/>
    <n v="19755"/>
    <n v="24010.4940342134"/>
    <n v="1.2154135172975651"/>
    <x v="2498"/>
  </r>
  <r>
    <x v="2"/>
    <s v="Athletic"/>
    <x v="0"/>
    <s v="Anta"/>
    <s v="Dial"/>
    <x v="34"/>
    <s v="L6 R Tongue Dial M Habu"/>
    <x v="2"/>
    <n v="17340"/>
    <n v="15084.826999999999"/>
    <n v="0.86994388696655134"/>
    <x v="2499"/>
  </r>
  <r>
    <x v="2"/>
    <s v="Athletic"/>
    <x v="0"/>
    <s v="Fila - China"/>
    <s v="Dial"/>
    <x v="39"/>
    <s v="L6 L Eyestay 20mm Dial I"/>
    <x v="3"/>
    <n v="21760"/>
    <n v="23799.725458250701"/>
    <n v="1.0937373831916684"/>
    <x v="2500"/>
  </r>
  <r>
    <x v="2"/>
    <s v="Athletic"/>
    <x v="0"/>
    <s v="Anta"/>
    <s v="Dial"/>
    <x v="34"/>
    <s v="L6 R Tongue Dial M Habu"/>
    <x v="2"/>
    <n v="41155"/>
    <n v="36826.758000000002"/>
    <n v="0.89483071315757501"/>
    <x v="2501"/>
  </r>
  <r>
    <x v="0"/>
    <s v="Athletic"/>
    <x v="1"/>
    <s v="FootJoy"/>
    <s v="Guide"/>
    <x v="11"/>
    <s v="Lace Guide, FormTX 2, 25mm"/>
    <x v="1"/>
    <n v="25500"/>
    <n v="3570"/>
    <n v="0.14000000000000001"/>
    <x v="106"/>
  </r>
  <r>
    <x v="0"/>
    <s v="Athletic"/>
    <x v="1"/>
    <s v="FootJoy"/>
    <s v="Guide"/>
    <x v="11"/>
    <s v="Lace Guide, FormTX 2, 25mm"/>
    <x v="1"/>
    <n v="23500"/>
    <n v="3525"/>
    <n v="0.15"/>
    <x v="205"/>
  </r>
  <r>
    <x v="0"/>
    <s v="Athletic"/>
    <x v="1"/>
    <s v="FootJoy"/>
    <s v="Bayonet"/>
    <x v="0"/>
    <s v="L6 Bayonet Heel"/>
    <x v="1"/>
    <n v="27000"/>
    <n v="3510"/>
    <n v="0.13"/>
    <x v="0"/>
  </r>
  <r>
    <x v="0"/>
    <s v="Athletic"/>
    <x v="1"/>
    <s v="FootJoy"/>
    <s v="Guide"/>
    <x v="11"/>
    <s v="Lace Guide, Form TX2, 25mm"/>
    <x v="1"/>
    <n v="23000"/>
    <n v="3450"/>
    <n v="0.15"/>
    <x v="205"/>
  </r>
  <r>
    <x v="0"/>
    <s v="Athletic"/>
    <x v="1"/>
    <s v="FootJoy"/>
    <s v="Bayonet"/>
    <x v="0"/>
    <s v="L6 Bayonet Heel"/>
    <x v="1"/>
    <n v="26500"/>
    <n v="3445"/>
    <n v="0.13"/>
    <x v="0"/>
  </r>
  <r>
    <x v="0"/>
    <s v="Athletic"/>
    <x v="1"/>
    <s v="FootJoy"/>
    <s v="Bayonet"/>
    <x v="0"/>
    <s v="L6 Bayonet Heel"/>
    <x v="1"/>
    <n v="26500"/>
    <n v="3445"/>
    <n v="0.13"/>
    <x v="0"/>
  </r>
  <r>
    <x v="0"/>
    <s v="Athletic"/>
    <x v="1"/>
    <s v="FootJoy"/>
    <s v="Guide"/>
    <x v="12"/>
    <s v="Lace Guide, FormTX, Stitch, 20mm"/>
    <x v="1"/>
    <n v="24500"/>
    <n v="3430"/>
    <n v="0.14000000000000001"/>
    <x v="106"/>
  </r>
  <r>
    <x v="0"/>
    <s v="Athletic"/>
    <x v="1"/>
    <s v="FootJoy"/>
    <s v="Guide"/>
    <x v="11"/>
    <s v="Lace Guide, FormTX 2, 20mm"/>
    <x v="1"/>
    <n v="22500"/>
    <n v="3375"/>
    <n v="0.15"/>
    <x v="205"/>
  </r>
  <r>
    <x v="0"/>
    <s v="Athletic"/>
    <x v="1"/>
    <s v="FootJoy"/>
    <s v="Guide"/>
    <x v="11"/>
    <s v="Lace Guide, FormTX 2, 25mm"/>
    <x v="1"/>
    <n v="22500"/>
    <n v="3375"/>
    <n v="0.15"/>
    <x v="205"/>
  </r>
  <r>
    <x v="0"/>
    <s v="Athletic"/>
    <x v="1"/>
    <s v="FootJoy"/>
    <s v="Dial"/>
    <x v="30"/>
    <s v="L6 R Heel Dial C"/>
    <x v="1"/>
    <n v="1510"/>
    <n v="3360"/>
    <n v="2.2251655629139071"/>
    <x v="1215"/>
  </r>
  <r>
    <x v="0"/>
    <s v="Athletic"/>
    <x v="1"/>
    <s v="FootJoy"/>
    <s v="Dial"/>
    <x v="30"/>
    <s v="L6 R Heel Dial C"/>
    <x v="1"/>
    <n v="1510"/>
    <n v="3360"/>
    <n v="2.2251655629139071"/>
    <x v="1215"/>
  </r>
  <r>
    <x v="2"/>
    <s v="Athletic"/>
    <x v="0"/>
    <s v="Anta"/>
    <s v="Dial"/>
    <x v="34"/>
    <s v="L6 R Tongue Dial M Habu"/>
    <x v="0"/>
    <n v="20100"/>
    <n v="18221.1346600629"/>
    <n v="0.90652411244094033"/>
    <x v="2502"/>
  </r>
  <r>
    <x v="2"/>
    <s v="Athletic"/>
    <x v="0"/>
    <s v="Anta"/>
    <s v="Dial"/>
    <x v="34"/>
    <s v="L6 R Tongue Dial M Habu"/>
    <x v="0"/>
    <n v="21110"/>
    <n v="19128.315443226598"/>
    <n v="0.90612579077340594"/>
    <x v="2503"/>
  </r>
  <r>
    <x v="2"/>
    <s v="Athletic"/>
    <x v="0"/>
    <s v="Anta"/>
    <s v="Dial"/>
    <x v="34"/>
    <s v="L6 R Tongue Dial M Habu"/>
    <x v="0"/>
    <n v="64575"/>
    <n v="59086.686339719199"/>
    <n v="0.91500869283343711"/>
    <x v="2504"/>
  </r>
  <r>
    <x v="2"/>
    <s v="Athletic"/>
    <x v="0"/>
    <s v="Anta"/>
    <s v="Dial"/>
    <x v="34"/>
    <s v="L6 R Tongue Dial M Habu"/>
    <x v="0"/>
    <n v="152680"/>
    <n v="140142.32729482601"/>
    <n v="0.91788267811649205"/>
    <x v="2505"/>
  </r>
  <r>
    <x v="2"/>
    <s v="Athletic"/>
    <x v="0"/>
    <s v="Anta"/>
    <s v="Dial"/>
    <x v="34"/>
    <s v="L6 R Tongue Dial M Habu"/>
    <x v="0"/>
    <n v="190465"/>
    <n v="175530.01602511099"/>
    <n v="0.92158672735206459"/>
    <x v="2506"/>
  </r>
  <r>
    <x v="0"/>
    <s v="Athletic"/>
    <x v="1"/>
    <s v="FootJoy"/>
    <s v="Dial"/>
    <x v="30"/>
    <s v="L6 R Heel Dial C"/>
    <x v="1"/>
    <n v="1510"/>
    <n v="3360"/>
    <n v="2.2251655629139071"/>
    <x v="1215"/>
  </r>
  <r>
    <x v="0"/>
    <s v="Athletic"/>
    <x v="1"/>
    <s v="FootJoy"/>
    <s v="Dial"/>
    <x v="30"/>
    <s v="L6 R Heel Dial C"/>
    <x v="1"/>
    <n v="1510"/>
    <n v="3360"/>
    <n v="2.2251655629139071"/>
    <x v="1215"/>
  </r>
  <r>
    <x v="0"/>
    <s v="Athletic"/>
    <x v="1"/>
    <s v="FootJoy"/>
    <s v="Dial"/>
    <x v="30"/>
    <s v="L6 R Heel Dial C"/>
    <x v="1"/>
    <n v="1510"/>
    <n v="3360"/>
    <n v="2.2251655629139071"/>
    <x v="1215"/>
  </r>
  <r>
    <x v="0"/>
    <s v="Athletic"/>
    <x v="1"/>
    <s v="FootJoy"/>
    <s v="Guide"/>
    <x v="11"/>
    <s v="Lace Guide, FormTX 2, 25mm"/>
    <x v="1"/>
    <n v="22000"/>
    <n v="3300"/>
    <n v="0.15"/>
    <x v="205"/>
  </r>
  <r>
    <x v="0"/>
    <s v="Athletic"/>
    <x v="1"/>
    <s v="FootJoy"/>
    <s v="Guide"/>
    <x v="11"/>
    <s v="Lace Guide, FormTX 2, 25mm"/>
    <x v="1"/>
    <n v="22000"/>
    <n v="3300"/>
    <n v="0.15"/>
    <x v="205"/>
  </r>
  <r>
    <x v="0"/>
    <s v="Athletic"/>
    <x v="1"/>
    <s v="FootJoy"/>
    <s v="Guide"/>
    <x v="12"/>
    <s v="Lace Guide, FormTX, Stitch, 20mm"/>
    <x v="1"/>
    <n v="23500"/>
    <n v="3290"/>
    <n v="0.14000000000000001"/>
    <x v="106"/>
  </r>
  <r>
    <x v="0"/>
    <s v="Athletic"/>
    <x v="1"/>
    <s v="FootJoy"/>
    <s v="Dial"/>
    <x v="14"/>
    <s v="L6 R Heel Dial X"/>
    <x v="1"/>
    <n v="3015"/>
    <n v="3270"/>
    <n v="1.0845771144278606"/>
    <x v="1431"/>
  </r>
  <r>
    <x v="0"/>
    <s v="Athletic"/>
    <x v="1"/>
    <s v="FootJoy"/>
    <s v="Dial"/>
    <x v="14"/>
    <s v="L6 R Heel Dial X"/>
    <x v="1"/>
    <n v="3015"/>
    <n v="3270"/>
    <n v="1.0845771144278606"/>
    <x v="1431"/>
  </r>
  <r>
    <x v="0"/>
    <s v="Athletic"/>
    <x v="1"/>
    <s v="FootJoy"/>
    <s v="Dial"/>
    <x v="14"/>
    <s v="L6 R Heel Dial X"/>
    <x v="1"/>
    <n v="3015"/>
    <n v="3270"/>
    <n v="1.0845771144278606"/>
    <x v="1431"/>
  </r>
  <r>
    <x v="0"/>
    <s v="Athletic"/>
    <x v="1"/>
    <s v="FootJoy"/>
    <s v="Dial"/>
    <x v="14"/>
    <s v="L6 R Heel Dial X"/>
    <x v="1"/>
    <n v="3015"/>
    <n v="3270"/>
    <n v="1.0845771144278606"/>
    <x v="1431"/>
  </r>
  <r>
    <x v="0"/>
    <s v="Athletic"/>
    <x v="1"/>
    <s v="FootJoy"/>
    <s v="Dial"/>
    <x v="40"/>
    <s v="S2 L Eyestay S2-S Housing Dial A +220mm CS2 Lace"/>
    <x v="1"/>
    <n v="1005"/>
    <n v="3230"/>
    <n v="3.2139303482587063"/>
    <x v="1379"/>
  </r>
  <r>
    <x v="0"/>
    <s v="Athletic"/>
    <x v="1"/>
    <s v="FootJoy"/>
    <s v="Dial"/>
    <x v="40"/>
    <s v="S2 R Eyestay S2-S Housing Dial A +220mm CS2 Lace"/>
    <x v="1"/>
    <n v="1005"/>
    <n v="3230"/>
    <n v="3.2139303482587063"/>
    <x v="1379"/>
  </r>
  <r>
    <x v="2"/>
    <s v="Athletic"/>
    <x v="0"/>
    <s v="Anta"/>
    <s v="Dial"/>
    <x v="34"/>
    <s v="L6 R Tongue Dial M Habu"/>
    <x v="0"/>
    <n v="2965"/>
    <n v="2687.0728836912999"/>
    <n v="0.90626404171713315"/>
    <x v="2507"/>
  </r>
  <r>
    <x v="0"/>
    <s v="Athletic"/>
    <x v="1"/>
    <s v="FootJoy"/>
    <s v="Dial"/>
    <x v="40"/>
    <s v="S2 R Eyestay S2-S Housing Dial A +220mm CS2 Lace"/>
    <x v="1"/>
    <n v="1005"/>
    <n v="3230"/>
    <n v="3.2139303482587063"/>
    <x v="1379"/>
  </r>
  <r>
    <x v="0"/>
    <s v="Athletic"/>
    <x v="1"/>
    <s v="FootJoy"/>
    <s v="Guide"/>
    <x v="12"/>
    <s v="Lace Guide, FormTX, Stitch, 20mm"/>
    <x v="1"/>
    <n v="19000"/>
    <n v="3230"/>
    <n v="0.17"/>
    <x v="219"/>
  </r>
  <r>
    <x v="0"/>
    <s v="Athletic"/>
    <x v="1"/>
    <s v="FootJoy"/>
    <s v="Guide"/>
    <x v="11"/>
    <s v="Lace Guide, FormTX 2, 20mm"/>
    <x v="1"/>
    <n v="21500"/>
    <n v="3225"/>
    <n v="0.15"/>
    <x v="205"/>
  </r>
  <r>
    <x v="0"/>
    <s v="Athletic"/>
    <x v="1"/>
    <s v="FootJoy"/>
    <s v="Guide"/>
    <x v="11"/>
    <s v="Lace Guide, FormTX 2, 25mm"/>
    <x v="1"/>
    <n v="21500"/>
    <n v="3225"/>
    <n v="0.15"/>
    <x v="205"/>
  </r>
  <r>
    <x v="0"/>
    <s v="Athletic"/>
    <x v="1"/>
    <s v="FootJoy"/>
    <s v="Guide"/>
    <x v="12"/>
    <s v="Lace Guide,  FormTX, 25mm"/>
    <x v="1"/>
    <n v="22500"/>
    <n v="3150"/>
    <n v="0.14000000000000001"/>
    <x v="106"/>
  </r>
  <r>
    <x v="0"/>
    <s v="Athletic"/>
    <x v="1"/>
    <s v="FootJoy"/>
    <s v="Guide"/>
    <x v="11"/>
    <s v="Lace Guide, FormTX 2, 20mm"/>
    <x v="1"/>
    <n v="21000"/>
    <n v="3150"/>
    <n v="0.15"/>
    <x v="205"/>
  </r>
  <r>
    <x v="2"/>
    <s v="Athletic"/>
    <x v="0"/>
    <s v="Anta"/>
    <s v="Dial"/>
    <x v="34"/>
    <s v="L6 R Tongue Dial M Habu"/>
    <x v="0"/>
    <n v="10050"/>
    <n v="9110.5673300313993"/>
    <n v="0.90652411244093523"/>
    <x v="2492"/>
  </r>
  <r>
    <x v="2"/>
    <s v="Athletic"/>
    <x v="0"/>
    <s v="Anta"/>
    <s v="Dial"/>
    <x v="34"/>
    <s v="L6 R Tongue Dial M Habu"/>
    <x v="0"/>
    <n v="37640"/>
    <n v="34112.162540420897"/>
    <n v="0.90627424390066147"/>
    <x v="2508"/>
  </r>
  <r>
    <x v="2"/>
    <s v="Athletic"/>
    <x v="0"/>
    <s v="Anta"/>
    <s v="Dial"/>
    <x v="34"/>
    <s v="L6 R Tongue Dial M Habu"/>
    <x v="0"/>
    <n v="13270"/>
    <n v="12139.210267459801"/>
    <n v="0.91478600357647333"/>
    <x v="2509"/>
  </r>
  <r>
    <x v="0"/>
    <s v="Athletic"/>
    <x v="1"/>
    <s v="FootJoy"/>
    <s v="Guide"/>
    <x v="11"/>
    <s v="Lace Guide, Form TX2, 25mm"/>
    <x v="1"/>
    <n v="20500"/>
    <n v="3075"/>
    <n v="0.15"/>
    <x v="205"/>
  </r>
  <r>
    <x v="0"/>
    <s v="Athletic"/>
    <x v="1"/>
    <s v="FootJoy"/>
    <s v="Guide"/>
    <x v="11"/>
    <s v="Lace Guide, FormTX 2, 20mm"/>
    <x v="1"/>
    <n v="20500"/>
    <n v="3075"/>
    <n v="0.15"/>
    <x v="205"/>
  </r>
  <r>
    <x v="0"/>
    <s v="Athletic"/>
    <x v="1"/>
    <s v="FootJoy"/>
    <s v="Guide"/>
    <x v="11"/>
    <s v="Lace Guide, FormTX 2, 20mm"/>
    <x v="1"/>
    <n v="20500"/>
    <n v="3075"/>
    <n v="0.15"/>
    <x v="205"/>
  </r>
  <r>
    <x v="2"/>
    <s v="Athletic"/>
    <x v="0"/>
    <s v="Anta"/>
    <s v="Dial"/>
    <x v="34"/>
    <s v="L6 R Tongue Dial M Habu"/>
    <x v="0"/>
    <n v="119600"/>
    <n v="108393.78751161799"/>
    <n v="0.90630257116737456"/>
    <x v="2510"/>
  </r>
  <r>
    <x v="2"/>
    <s v="Athletic"/>
    <x v="0"/>
    <s v="Anta"/>
    <s v="Dial"/>
    <x v="34"/>
    <s v="L6 R Tongue Dial M Habu"/>
    <x v="0"/>
    <n v="116335"/>
    <n v="106447.999125642"/>
    <n v="0.91501267138558473"/>
    <x v="2511"/>
  </r>
  <r>
    <x v="2"/>
    <s v="Athletic"/>
    <x v="0"/>
    <s v="Anta"/>
    <s v="Dial"/>
    <x v="34"/>
    <s v="L6 R Tongue Dial M Habu"/>
    <x v="0"/>
    <n v="71415"/>
    <n v="65546.128327939907"/>
    <n v="0.91782018242581964"/>
    <x v="2512"/>
  </r>
  <r>
    <x v="2"/>
    <s v="Athletic"/>
    <x v="0"/>
    <s v="Anta"/>
    <s v="Dial"/>
    <x v="34"/>
    <s v="L6 R Tongue Dial M Habu"/>
    <x v="0"/>
    <n v="52025"/>
    <n v="48189.704927210703"/>
    <n v="0.92627976794254119"/>
    <x v="2513"/>
  </r>
  <r>
    <x v="0"/>
    <s v="Athletic"/>
    <x v="1"/>
    <s v="FootJoy"/>
    <s v="Guide"/>
    <x v="11"/>
    <s v="Lace Guide, FormTX 2, 20mm"/>
    <x v="1"/>
    <n v="21500"/>
    <n v="3010"/>
    <n v="0.14000000000000001"/>
    <x v="106"/>
  </r>
  <r>
    <x v="0"/>
    <s v="Athletic"/>
    <x v="1"/>
    <s v="FootJoy"/>
    <s v="Guide"/>
    <x v="11"/>
    <s v="Lace Guide, Form TX2, 25mm"/>
    <x v="1"/>
    <n v="20500"/>
    <n v="2870"/>
    <n v="0.14000000000000001"/>
    <x v="106"/>
  </r>
  <r>
    <x v="0"/>
    <s v="Athletic"/>
    <x v="1"/>
    <s v="FootJoy"/>
    <s v="Guide"/>
    <x v="11"/>
    <s v="Lace Guide, Form TX2, 25mm"/>
    <x v="1"/>
    <n v="20500"/>
    <n v="2870"/>
    <n v="0.14000000000000001"/>
    <x v="106"/>
  </r>
  <r>
    <x v="0"/>
    <s v="Athletic"/>
    <x v="1"/>
    <s v="FootJoy"/>
    <s v="Guide"/>
    <x v="11"/>
    <s v="Lace Guide, FormTX 2, 25mm"/>
    <x v="1"/>
    <n v="20500"/>
    <n v="2870"/>
    <n v="0.14000000000000001"/>
    <x v="106"/>
  </r>
  <r>
    <x v="0"/>
    <s v="Athletic"/>
    <x v="1"/>
    <s v="FootJoy"/>
    <s v="Guide"/>
    <x v="11"/>
    <s v="Lace Guide, FormTX 2, 20mm"/>
    <x v="1"/>
    <n v="19000"/>
    <n v="2850"/>
    <n v="0.15"/>
    <x v="205"/>
  </r>
  <r>
    <x v="0"/>
    <s v="Athletic"/>
    <x v="1"/>
    <s v="FootJoy"/>
    <s v="Guide"/>
    <x v="11"/>
    <s v="Lace Guide, FormTX 2, 25mm"/>
    <x v="1"/>
    <n v="19000"/>
    <n v="2850"/>
    <n v="0.15"/>
    <x v="205"/>
  </r>
  <r>
    <x v="0"/>
    <s v="Athletic"/>
    <x v="1"/>
    <s v="FootJoy"/>
    <s v="Guide"/>
    <x v="11"/>
    <s v="Lace Guide, FormTX 2, 25mm"/>
    <x v="1"/>
    <n v="19000"/>
    <n v="2850"/>
    <n v="0.15"/>
    <x v="205"/>
  </r>
  <r>
    <x v="2"/>
    <s v="Athletic"/>
    <x v="0"/>
    <s v="Anta"/>
    <s v="Dial"/>
    <x v="34"/>
    <s v="L6 R Tongue Dial M Habu"/>
    <x v="0"/>
    <n v="51415"/>
    <n v="46591.111186716298"/>
    <n v="0.90617740322311191"/>
    <x v="2514"/>
  </r>
  <r>
    <x v="2"/>
    <s v="Athletic"/>
    <x v="0"/>
    <s v="Anta"/>
    <s v="Dial"/>
    <x v="34"/>
    <s v="L6 R Tongue Dial M Habu"/>
    <x v="0"/>
    <n v="49905"/>
    <n v="45803.8743347251"/>
    <n v="0.9178213472542851"/>
    <x v="2515"/>
  </r>
  <r>
    <x v="2"/>
    <s v="Athletic"/>
    <x v="0"/>
    <s v="Anta"/>
    <s v="Dial"/>
    <x v="34"/>
    <s v="L6 R Tongue Dial M Habu"/>
    <x v="0"/>
    <n v="149950"/>
    <n v="138200.94137702699"/>
    <n v="0.92164682478844273"/>
    <x v="2516"/>
  </r>
  <r>
    <x v="0"/>
    <s v="Athletic"/>
    <x v="1"/>
    <s v="FootJoy"/>
    <s v="Guide"/>
    <x v="11"/>
    <s v="Lace Guide, FormTX 2, 25mm"/>
    <x v="1"/>
    <n v="20000"/>
    <n v="2800"/>
    <n v="0.14000000000000001"/>
    <x v="106"/>
  </r>
  <r>
    <x v="0"/>
    <s v="Athletic"/>
    <x v="1"/>
    <s v="FootJoy"/>
    <s v="Bayonet"/>
    <x v="0"/>
    <s v="L6 Bayonet Heel"/>
    <x v="1"/>
    <n v="21500"/>
    <n v="2795"/>
    <n v="0.13"/>
    <x v="0"/>
  </r>
  <r>
    <x v="0"/>
    <s v="Athletic"/>
    <x v="1"/>
    <s v="FootJoy"/>
    <s v="Bayonet"/>
    <x v="0"/>
    <s v="L6 Bayonet Heel"/>
    <x v="1"/>
    <n v="21500"/>
    <n v="2795"/>
    <n v="0.13"/>
    <x v="0"/>
  </r>
  <r>
    <x v="0"/>
    <s v="Athletic"/>
    <x v="1"/>
    <s v="FootJoy"/>
    <s v="Guide"/>
    <x v="11"/>
    <s v="Lace Guide, FormTX 2, 20mm"/>
    <x v="1"/>
    <n v="18500"/>
    <n v="2775"/>
    <n v="0.15"/>
    <x v="205"/>
  </r>
  <r>
    <x v="0"/>
    <s v="Athletic"/>
    <x v="1"/>
    <s v="FootJoy"/>
    <s v="Dial"/>
    <x v="7"/>
    <s v="Li2 R Heel Dial C"/>
    <x v="1"/>
    <n v="1005"/>
    <n v="2740"/>
    <n v="2.7263681592039801"/>
    <x v="1344"/>
  </r>
  <r>
    <x v="0"/>
    <s v="Athletic"/>
    <x v="1"/>
    <s v="FootJoy"/>
    <s v="Dial"/>
    <x v="14"/>
    <s v="L6 R Heel Dial X"/>
    <x v="1"/>
    <n v="2515"/>
    <n v="2725"/>
    <n v="1.0834990059642147"/>
    <x v="2517"/>
  </r>
  <r>
    <x v="0"/>
    <s v="Athletic"/>
    <x v="1"/>
    <s v="FootJoy"/>
    <s v="Dial"/>
    <x v="14"/>
    <s v="L6 R Heel Dial X"/>
    <x v="1"/>
    <n v="2515"/>
    <n v="2725"/>
    <n v="1.0834990059642147"/>
    <x v="2517"/>
  </r>
  <r>
    <x v="0"/>
    <s v="Athletic"/>
    <x v="1"/>
    <s v="FootJoy"/>
    <s v="Dial"/>
    <x v="14"/>
    <s v="L6 R Heel Dial X"/>
    <x v="1"/>
    <n v="2515"/>
    <n v="2725"/>
    <n v="1.0834990059642147"/>
    <x v="2517"/>
  </r>
  <r>
    <x v="0"/>
    <s v="Athletic"/>
    <x v="1"/>
    <s v="FootJoy"/>
    <s v="Dial"/>
    <x v="14"/>
    <s v="L6 R Heel Dial X"/>
    <x v="1"/>
    <n v="2510"/>
    <n v="2725"/>
    <n v="1.0856573705179282"/>
    <x v="2518"/>
  </r>
  <r>
    <x v="0"/>
    <s v="Athletic"/>
    <x v="1"/>
    <s v="FootJoy"/>
    <s v="Dial"/>
    <x v="7"/>
    <s v="Li2 R Heel Dial C"/>
    <x v="1"/>
    <n v="1005"/>
    <n v="2720"/>
    <n v="2.7064676616915424"/>
    <x v="1337"/>
  </r>
  <r>
    <x v="0"/>
    <s v="Athletic"/>
    <x v="1"/>
    <s v="FootJoy"/>
    <s v="Guide"/>
    <x v="11"/>
    <s v="Lace Guide, FormTX 2, 20mm"/>
    <x v="1"/>
    <n v="18000"/>
    <n v="2700"/>
    <n v="0.15"/>
    <x v="205"/>
  </r>
  <r>
    <x v="2"/>
    <s v="Athletic"/>
    <x v="0"/>
    <s v="Anta"/>
    <s v="Dial"/>
    <x v="34"/>
    <s v="L6 R Tongue Dial M Habu"/>
    <x v="0"/>
    <n v="8645"/>
    <n v="7833.5006100832998"/>
    <n v="0.90613078196452279"/>
    <x v="2519"/>
  </r>
  <r>
    <x v="2"/>
    <s v="Athletic"/>
    <x v="0"/>
    <s v="Anta"/>
    <s v="Dial"/>
    <x v="34"/>
    <s v="L6 R Tongue Dial M Habu"/>
    <x v="0"/>
    <n v="74175"/>
    <n v="67869.221040798002"/>
    <n v="0.91498781315534883"/>
    <x v="2520"/>
  </r>
  <r>
    <x v="2"/>
    <s v="Athletic"/>
    <x v="0"/>
    <s v="Anta"/>
    <s v="Dial"/>
    <x v="34"/>
    <s v="L6 R Tongue Dial M Habu"/>
    <x v="0"/>
    <n v="183365"/>
    <n v="168316.553320657"/>
    <n v="0.91793173899412095"/>
    <x v="2521"/>
  </r>
  <r>
    <x v="2"/>
    <s v="Athletic"/>
    <x v="0"/>
    <s v="Anta"/>
    <s v="Dial"/>
    <x v="34"/>
    <s v="L6 R Tongue Dial M Habu"/>
    <x v="0"/>
    <n v="288405"/>
    <n v="265795.97941111203"/>
    <n v="0.92160669687110841"/>
    <x v="2522"/>
  </r>
  <r>
    <x v="0"/>
    <s v="Athletic"/>
    <x v="1"/>
    <s v="FootJoy"/>
    <s v="Guide"/>
    <x v="11"/>
    <s v="Lace Guide, Form TX2, 25mm"/>
    <x v="1"/>
    <n v="19000"/>
    <n v="2660"/>
    <n v="0.14000000000000001"/>
    <x v="106"/>
  </r>
  <r>
    <x v="0"/>
    <s v="Athletic"/>
    <x v="1"/>
    <s v="FootJoy"/>
    <s v="Guide"/>
    <x v="11"/>
    <s v="Lace Guide, FormTX 2, 15mm"/>
    <x v="1"/>
    <n v="17000"/>
    <n v="2550"/>
    <n v="0.15"/>
    <x v="205"/>
  </r>
  <r>
    <x v="0"/>
    <s v="Athletic"/>
    <x v="1"/>
    <s v="FootJoy"/>
    <s v="Guide"/>
    <x v="11"/>
    <s v="Lace Guide, FormTX 2, 15mm"/>
    <x v="1"/>
    <n v="17000"/>
    <n v="2550"/>
    <n v="0.15"/>
    <x v="205"/>
  </r>
  <r>
    <x v="0"/>
    <s v="Athletic"/>
    <x v="1"/>
    <s v="FootJoy"/>
    <s v="Guide"/>
    <x v="11"/>
    <s v="Lace Guide, FormTX 2, 25mm"/>
    <x v="1"/>
    <n v="17000"/>
    <n v="2550"/>
    <n v="0.15"/>
    <x v="205"/>
  </r>
  <r>
    <x v="0"/>
    <s v="Athletic"/>
    <x v="1"/>
    <s v="FootJoy"/>
    <s v="Bayonet"/>
    <x v="0"/>
    <s v="L6 Bayonet Heel"/>
    <x v="1"/>
    <n v="19500"/>
    <n v="2535"/>
    <n v="0.13"/>
    <x v="0"/>
  </r>
  <r>
    <x v="0"/>
    <s v="Athletic"/>
    <x v="1"/>
    <s v="FootJoy"/>
    <s v="Bayonet"/>
    <x v="0"/>
    <s v="L6 Bayonet Heel"/>
    <x v="1"/>
    <n v="19500"/>
    <n v="2535"/>
    <n v="0.13"/>
    <x v="0"/>
  </r>
  <r>
    <x v="0"/>
    <s v="Athletic"/>
    <x v="1"/>
    <s v="FootJoy"/>
    <s v="Guide"/>
    <x v="11"/>
    <s v="Lace Guide, FormTX 2, 20mm"/>
    <x v="1"/>
    <n v="16500"/>
    <n v="2475"/>
    <n v="0.15"/>
    <x v="205"/>
  </r>
  <r>
    <x v="0"/>
    <s v="Athletic"/>
    <x v="1"/>
    <s v="FootJoy"/>
    <s v="Dial"/>
    <x v="32"/>
    <s v="Li2 R Heel Dial D"/>
    <x v="1"/>
    <n v="500"/>
    <n v="2435"/>
    <n v="4.87"/>
    <x v="2362"/>
  </r>
  <r>
    <x v="0"/>
    <s v="Athletic"/>
    <x v="1"/>
    <s v="FootJoy"/>
    <s v="Dial"/>
    <x v="32"/>
    <s v="Li2 R Heel Dial D"/>
    <x v="1"/>
    <n v="500"/>
    <n v="2435"/>
    <n v="4.87"/>
    <x v="2362"/>
  </r>
  <r>
    <x v="0"/>
    <s v="Athletic"/>
    <x v="1"/>
    <s v="FootJoy"/>
    <s v="Bayonet"/>
    <x v="0"/>
    <s v="L6 Bayonet Heel"/>
    <x v="1"/>
    <n v="18000"/>
    <n v="2340"/>
    <n v="0.13"/>
    <x v="0"/>
  </r>
  <r>
    <x v="0"/>
    <s v="Athletic"/>
    <x v="1"/>
    <s v="FootJoy"/>
    <s v="Bayonet"/>
    <x v="0"/>
    <s v="L6 Bayonet Heel"/>
    <x v="1"/>
    <n v="18000"/>
    <n v="2340"/>
    <n v="0.13"/>
    <x v="0"/>
  </r>
  <r>
    <x v="2"/>
    <s v="Athletic"/>
    <x v="0"/>
    <s v="Anta"/>
    <s v="Dial"/>
    <x v="34"/>
    <s v="L6 R Tongue Dial M Habu"/>
    <x v="0"/>
    <n v="25480"/>
    <n v="23090.609356466401"/>
    <n v="0.90622485700417588"/>
    <x v="2523"/>
  </r>
  <r>
    <x v="2"/>
    <s v="Athletic"/>
    <x v="0"/>
    <s v="Anta"/>
    <s v="Dial"/>
    <x v="34"/>
    <s v="L6 R Tongue Dial M Habu"/>
    <x v="0"/>
    <n v="4375"/>
    <n v="4000.4215654128002"/>
    <n v="0.91438207209435429"/>
    <x v="2524"/>
  </r>
  <r>
    <x v="2"/>
    <s v="Athletic"/>
    <x v="0"/>
    <s v="Anta"/>
    <s v="Dial"/>
    <x v="34"/>
    <s v="L6 R Tongue Dial M Habu"/>
    <x v="0"/>
    <n v="58655"/>
    <n v="53829.930864676899"/>
    <n v="0.91773814448345237"/>
    <x v="2525"/>
  </r>
  <r>
    <x v="2"/>
    <s v="Athletic"/>
    <x v="0"/>
    <s v="Anta"/>
    <s v="Dial"/>
    <x v="34"/>
    <s v="L6 R Tongue Dial M Habu"/>
    <x v="0"/>
    <n v="4925"/>
    <n v="4538.7708629183999"/>
    <n v="0.92157784018647715"/>
    <x v="2526"/>
  </r>
  <r>
    <x v="0"/>
    <s v="Athletic"/>
    <x v="1"/>
    <s v="FootJoy"/>
    <s v="Guide"/>
    <x v="11"/>
    <s v="Lace Guide, FormTX 2, 25mm"/>
    <x v="1"/>
    <n v="15000"/>
    <n v="2250"/>
    <n v="0.15"/>
    <x v="205"/>
  </r>
  <r>
    <x v="0"/>
    <s v="Athletic"/>
    <x v="1"/>
    <s v="FootJoy"/>
    <s v="Dial"/>
    <x v="30"/>
    <s v="L6 R Heel Dial C"/>
    <x v="1"/>
    <n v="1005"/>
    <n v="2240"/>
    <n v="2.2288557213930349"/>
    <x v="1201"/>
  </r>
  <r>
    <x v="0"/>
    <s v="Athletic"/>
    <x v="1"/>
    <s v="FootJoy"/>
    <s v="Dial"/>
    <x v="30"/>
    <s v="L6 R Heel Dial C"/>
    <x v="1"/>
    <n v="1005"/>
    <n v="2240"/>
    <n v="2.2288557213930349"/>
    <x v="1201"/>
  </r>
  <r>
    <x v="0"/>
    <s v="Athletic"/>
    <x v="1"/>
    <s v="FootJoy"/>
    <s v="Dial"/>
    <x v="30"/>
    <s v="L6 R Heel Dial C"/>
    <x v="1"/>
    <n v="1005"/>
    <n v="2240"/>
    <n v="2.2288557213930349"/>
    <x v="1201"/>
  </r>
  <r>
    <x v="0"/>
    <s v="Athletic"/>
    <x v="1"/>
    <s v="FootJoy"/>
    <s v="Dial"/>
    <x v="30"/>
    <s v="L6 R Heel Dial C"/>
    <x v="1"/>
    <n v="1005"/>
    <n v="2240"/>
    <n v="2.2288557213930349"/>
    <x v="1201"/>
  </r>
  <r>
    <x v="2"/>
    <s v="Athletic"/>
    <x v="0"/>
    <s v="Anta"/>
    <s v="Dial"/>
    <x v="34"/>
    <s v="L6 R Tongue Dial M Habu"/>
    <x v="2"/>
    <n v="2765"/>
    <n v="2472.9920000000002"/>
    <n v="0.8943913200723328"/>
    <x v="2527"/>
  </r>
  <r>
    <x v="2"/>
    <s v="Athletic"/>
    <x v="0"/>
    <s v="Anta"/>
    <s v="Dial"/>
    <x v="34"/>
    <s v="L6 R Tongue Dial M Habu"/>
    <x v="2"/>
    <n v="4675"/>
    <n v="4181.7020000000002"/>
    <n v="0.89448171122994657"/>
    <x v="2528"/>
  </r>
  <r>
    <x v="2"/>
    <s v="Athletic"/>
    <x v="0"/>
    <s v="Fila - China"/>
    <s v="Dial"/>
    <x v="39"/>
    <s v="L6 R Eyestay 20mm Dial I"/>
    <x v="3"/>
    <n v="21760"/>
    <n v="23799.725458250701"/>
    <n v="1.0937373831916684"/>
    <x v="2500"/>
  </r>
  <r>
    <x v="2"/>
    <s v="Athletic"/>
    <x v="0"/>
    <s v="Anta"/>
    <s v="Dial"/>
    <x v="34"/>
    <s v="L6 R Tongue Dial M Habu"/>
    <x v="0"/>
    <n v="0"/>
    <n v="0"/>
    <e v="#DIV/0!"/>
    <x v="255"/>
  </r>
  <r>
    <x v="0"/>
    <s v="Athletic"/>
    <x v="1"/>
    <s v="FootJoy"/>
    <s v="Dial"/>
    <x v="30"/>
    <s v="L6 R Heel Dial C"/>
    <x v="1"/>
    <n v="1005"/>
    <n v="2240"/>
    <n v="2.2288557213930349"/>
    <x v="1201"/>
  </r>
  <r>
    <x v="0"/>
    <s v="Athletic"/>
    <x v="1"/>
    <s v="FootJoy"/>
    <s v="Dial"/>
    <x v="30"/>
    <s v="L6 R Heel Dial C"/>
    <x v="1"/>
    <n v="1005"/>
    <n v="2240"/>
    <n v="2.2288557213930349"/>
    <x v="1201"/>
  </r>
  <r>
    <x v="2"/>
    <s v="Athletic"/>
    <x v="0"/>
    <s v="Anta"/>
    <s v="Dial"/>
    <x v="34"/>
    <s v="L6 R Tongue Dial M Habu"/>
    <x v="2"/>
    <n v="12165"/>
    <n v="10881.655000000001"/>
    <n v="0.89450513769009454"/>
    <x v="2529"/>
  </r>
  <r>
    <x v="2"/>
    <s v="Athletic"/>
    <x v="0"/>
    <s v="Anta"/>
    <s v="Dial"/>
    <x v="34"/>
    <s v="L6 R Tongue Dial M Habu"/>
    <x v="2"/>
    <n v="129145"/>
    <n v="115561.379"/>
    <n v="0.89481883928917105"/>
    <x v="2530"/>
  </r>
  <r>
    <x v="2"/>
    <s v="Athletic"/>
    <x v="0"/>
    <s v="Anta"/>
    <s v="Dial"/>
    <x v="34"/>
    <s v="L6 R Tongue Dial M Habu"/>
    <x v="2"/>
    <n v="4075"/>
    <n v="3642.2060000000001"/>
    <n v="0.89379288343558283"/>
    <x v="2387"/>
  </r>
  <r>
    <x v="2"/>
    <s v="Athletic"/>
    <x v="0"/>
    <s v="Fila - China"/>
    <s v="Dial"/>
    <x v="8"/>
    <s v="L6 R Tongue Dial E"/>
    <x v="3"/>
    <n v="15980"/>
    <n v="22583.029197080199"/>
    <n v="1.4132058321076471"/>
    <x v="2531"/>
  </r>
  <r>
    <x v="2"/>
    <s v="Athletic"/>
    <x v="0"/>
    <s v="Fila - China"/>
    <s v="Dial"/>
    <x v="39"/>
    <s v="L6 R Tongue Dial I"/>
    <x v="3"/>
    <n v="20455"/>
    <n v="22370.6426362772"/>
    <n v="1.093651558850022"/>
    <x v="2532"/>
  </r>
  <r>
    <x v="2"/>
    <s v="Athletic"/>
    <x v="0"/>
    <s v="Anta"/>
    <s v="Dial"/>
    <x v="34"/>
    <s v="L6 R Tongue Dial M Habu"/>
    <x v="0"/>
    <n v="15980"/>
    <n v="14622.230549440201"/>
    <n v="0.91503320084106388"/>
    <x v="2533"/>
  </r>
  <r>
    <x v="2"/>
    <s v="Athletic"/>
    <x v="0"/>
    <s v="Anta"/>
    <s v="Dial"/>
    <x v="34"/>
    <s v="L6 R Tongue Dial M Habu"/>
    <x v="0"/>
    <n v="3320"/>
    <n v="3044.3662699817"/>
    <n v="0.91697779216316266"/>
    <x v="2534"/>
  </r>
  <r>
    <x v="2"/>
    <s v="Athletic"/>
    <x v="0"/>
    <s v="Anta"/>
    <s v="Dial"/>
    <x v="34"/>
    <s v="L6 R Tongue Dial M Habu"/>
    <x v="0"/>
    <n v="8095"/>
    <n v="7456.5521319374002"/>
    <n v="0.92113059072728842"/>
    <x v="2535"/>
  </r>
  <r>
    <x v="2"/>
    <s v="Athletic"/>
    <x v="0"/>
    <s v="Anta"/>
    <s v="Dial"/>
    <x v="34"/>
    <s v="L6 R Tongue Dial M Habu"/>
    <x v="2"/>
    <n v="27085"/>
    <n v="24236.413"/>
    <n v="0.89482787520767959"/>
    <x v="2536"/>
  </r>
  <r>
    <x v="2"/>
    <s v="Athletic"/>
    <x v="0"/>
    <s v="Fila - China"/>
    <s v="Dial"/>
    <x v="8"/>
    <s v="L6 R Tongue Dial E"/>
    <x v="3"/>
    <n v="16435"/>
    <n v="20751.625353950702"/>
    <n v="1.2626483330666687"/>
    <x v="2537"/>
  </r>
  <r>
    <x v="2"/>
    <s v="Athletic"/>
    <x v="0"/>
    <s v="Anta"/>
    <s v="Dial"/>
    <x v="34"/>
    <s v="L6 R Tongue Dial M Habu"/>
    <x v="0"/>
    <n v="17340"/>
    <n v="15913.7327749045"/>
    <n v="0.91774698817211653"/>
    <x v="2538"/>
  </r>
  <r>
    <x v="0"/>
    <s v="Athletic"/>
    <x v="1"/>
    <s v="FootJoy"/>
    <s v="Dial"/>
    <x v="30"/>
    <s v="L6 R Heel Dial C"/>
    <x v="1"/>
    <n v="1000"/>
    <n v="2240"/>
    <n v="2.2400000000000002"/>
    <x v="1204"/>
  </r>
  <r>
    <x v="0"/>
    <s v="Athletic"/>
    <x v="1"/>
    <s v="FootJoy"/>
    <s v="Guide"/>
    <x v="11"/>
    <s v="Lace Guide, FormTX 2, 20mm"/>
    <x v="1"/>
    <n v="16000"/>
    <n v="2240"/>
    <n v="0.14000000000000001"/>
    <x v="106"/>
  </r>
  <r>
    <x v="0"/>
    <s v="Athletic"/>
    <x v="1"/>
    <s v="FootJoy"/>
    <s v="Dial"/>
    <x v="14"/>
    <s v="L6 R Heel Dial X"/>
    <x v="1"/>
    <n v="2010"/>
    <n v="2180"/>
    <n v="1.0845771144278606"/>
    <x v="1431"/>
  </r>
  <r>
    <x v="0"/>
    <s v="Athletic"/>
    <x v="1"/>
    <s v="FootJoy"/>
    <s v="Dial"/>
    <x v="14"/>
    <s v="L6 R Heel Dial X"/>
    <x v="1"/>
    <n v="2010"/>
    <n v="2180"/>
    <n v="1.0845771144278606"/>
    <x v="1431"/>
  </r>
  <r>
    <x v="0"/>
    <s v="Athletic"/>
    <x v="1"/>
    <s v="FootJoy"/>
    <s v="Guide"/>
    <x v="11"/>
    <s v="Lace Guide, Form TX2, 25mm"/>
    <x v="1"/>
    <n v="14500"/>
    <n v="2175"/>
    <n v="0.15"/>
    <x v="205"/>
  </r>
  <r>
    <x v="0"/>
    <s v="Athletic"/>
    <x v="1"/>
    <s v="FootJoy"/>
    <s v="Guide"/>
    <x v="11"/>
    <s v="Lace Guide, FormTX 2, 20mm"/>
    <x v="1"/>
    <n v="14500"/>
    <n v="2175"/>
    <n v="0.15"/>
    <x v="205"/>
  </r>
  <r>
    <x v="0"/>
    <s v="Athletic"/>
    <x v="1"/>
    <s v="FootJoy"/>
    <s v="Guide"/>
    <x v="11"/>
    <s v="Lace Guide, Form TX2, 25mm"/>
    <x v="1"/>
    <n v="14000"/>
    <n v="2100"/>
    <n v="0.15"/>
    <x v="205"/>
  </r>
  <r>
    <x v="0"/>
    <s v="Athletic"/>
    <x v="1"/>
    <s v="FootJoy"/>
    <s v="Guide"/>
    <x v="11"/>
    <s v="Lace Guide, FormTX 2, 25mm"/>
    <x v="1"/>
    <n v="14000"/>
    <n v="2100"/>
    <n v="0.15"/>
    <x v="205"/>
  </r>
  <r>
    <x v="0"/>
    <s v="Athletic"/>
    <x v="1"/>
    <s v="FootJoy"/>
    <s v="Guide"/>
    <x v="11"/>
    <s v="Lace Guide, FormTX 2, 20mm"/>
    <x v="1"/>
    <n v="13500"/>
    <n v="2025"/>
    <n v="0.15"/>
    <x v="205"/>
  </r>
  <r>
    <x v="0"/>
    <s v="Athletic"/>
    <x v="1"/>
    <s v="FootJoy"/>
    <s v="Bayonet"/>
    <x v="0"/>
    <s v="L6 Bayonet Heel"/>
    <x v="1"/>
    <n v="15500"/>
    <n v="2015"/>
    <n v="0.13"/>
    <x v="0"/>
  </r>
  <r>
    <x v="0"/>
    <s v="Athletic"/>
    <x v="1"/>
    <s v="FootJoy"/>
    <s v="Guide"/>
    <x v="11"/>
    <s v="Lace Guide, Form TX2, 25mm"/>
    <x v="1"/>
    <n v="14000"/>
    <n v="1960"/>
    <n v="0.14000000000000001"/>
    <x v="106"/>
  </r>
  <r>
    <x v="2"/>
    <s v="Athletic"/>
    <x v="0"/>
    <s v="Anta"/>
    <s v="Dial"/>
    <x v="34"/>
    <s v="L6 R Tongue Dial M Habu"/>
    <x v="0"/>
    <n v="10050"/>
    <n v="9110.5673300313993"/>
    <n v="0.90652411244093523"/>
    <x v="2492"/>
  </r>
  <r>
    <x v="2"/>
    <s v="Athletic"/>
    <x v="0"/>
    <s v="Anta"/>
    <s v="Dial"/>
    <x v="34"/>
    <s v="L6 R Tongue Dial M Habu"/>
    <x v="0"/>
    <n v="14625"/>
    <n v="13253.189985664199"/>
    <n v="0.90620102466079999"/>
    <x v="2539"/>
  </r>
  <r>
    <x v="2"/>
    <s v="Athletic"/>
    <x v="0"/>
    <s v="Anta"/>
    <s v="Dial"/>
    <x v="34"/>
    <s v="L6 R Tongue Dial M Habu"/>
    <x v="0"/>
    <n v="10555"/>
    <n v="9656.1899854793992"/>
    <n v="0.91484509573466599"/>
    <x v="2540"/>
  </r>
  <r>
    <x v="2"/>
    <s v="Athletic"/>
    <x v="0"/>
    <s v="Anta"/>
    <s v="Dial"/>
    <x v="34"/>
    <s v="L6 R Tongue Dial M Habu"/>
    <x v="0"/>
    <n v="45985"/>
    <n v="42205.986924746598"/>
    <n v="0.91782074425892346"/>
    <x v="2541"/>
  </r>
  <r>
    <x v="2"/>
    <s v="Athletic"/>
    <x v="0"/>
    <s v="Anta"/>
    <s v="Dial"/>
    <x v="34"/>
    <s v="L6 R Tongue Dial M Habu"/>
    <x v="0"/>
    <n v="0"/>
    <n v="0"/>
    <e v="#DIV/0!"/>
    <x v="255"/>
  </r>
  <r>
    <x v="0"/>
    <s v="Athletic"/>
    <x v="1"/>
    <s v="FootJoy"/>
    <s v="Guide"/>
    <x v="11"/>
    <s v="Lace Guide, FormTX 2, 25mm"/>
    <x v="1"/>
    <n v="14000"/>
    <n v="1960"/>
    <n v="0.14000000000000001"/>
    <x v="106"/>
  </r>
  <r>
    <x v="0"/>
    <s v="Athletic"/>
    <x v="1"/>
    <s v="FootJoy"/>
    <s v="Guide"/>
    <x v="11"/>
    <s v="Lace Guide, Form TX2, 25mm"/>
    <x v="1"/>
    <n v="13000"/>
    <n v="1950"/>
    <n v="0.15"/>
    <x v="205"/>
  </r>
  <r>
    <x v="0"/>
    <s v="Athletic"/>
    <x v="1"/>
    <s v="FootJoy"/>
    <s v="Guide"/>
    <x v="11"/>
    <s v="Lace Guide, Form TX2, 25mm"/>
    <x v="1"/>
    <n v="12500"/>
    <n v="1875"/>
    <n v="0.15"/>
    <x v="205"/>
  </r>
  <r>
    <x v="0"/>
    <s v="Athletic"/>
    <x v="1"/>
    <s v="FootJoy"/>
    <s v="Guide"/>
    <x v="12"/>
    <s v="Lace Guide,  FormTX, 20mmBlack"/>
    <x v="1"/>
    <n v="11000"/>
    <n v="1870"/>
    <n v="0.17"/>
    <x v="219"/>
  </r>
  <r>
    <x v="0"/>
    <s v="Athletic"/>
    <x v="1"/>
    <s v="FootJoy"/>
    <s v="Guide"/>
    <x v="12"/>
    <s v="Lace Guide,  FormTX, 25mm"/>
    <x v="1"/>
    <n v="11000"/>
    <n v="1870"/>
    <n v="0.17"/>
    <x v="219"/>
  </r>
  <r>
    <x v="0"/>
    <s v="Athletic"/>
    <x v="1"/>
    <s v="FootJoy"/>
    <s v="Bayonet"/>
    <x v="0"/>
    <s v="L6 Bayonet Heel"/>
    <x v="1"/>
    <n v="13500"/>
    <n v="1755"/>
    <n v="0.13"/>
    <x v="0"/>
  </r>
  <r>
    <x v="0"/>
    <s v="Athletic"/>
    <x v="1"/>
    <s v="FootJoy"/>
    <s v="Guide"/>
    <x v="11"/>
    <s v="Lace Guide, FormTX 2, 20mm"/>
    <x v="1"/>
    <n v="12500"/>
    <n v="1750"/>
    <n v="0.14000000000000001"/>
    <x v="106"/>
  </r>
  <r>
    <x v="0"/>
    <s v="Athletic"/>
    <x v="1"/>
    <s v="FootJoy"/>
    <s v="Guide"/>
    <x v="11"/>
    <s v="Lace Guide, FormTX 2, 25mm"/>
    <x v="1"/>
    <n v="11500"/>
    <n v="1725"/>
    <n v="0.15"/>
    <x v="205"/>
  </r>
  <r>
    <x v="0"/>
    <s v="Athletic"/>
    <x v="1"/>
    <s v="FootJoy"/>
    <s v="Guide"/>
    <x v="11"/>
    <s v="Lace Guide, FormTX 2, 25mm"/>
    <x v="1"/>
    <n v="11500"/>
    <n v="1725"/>
    <n v="0.15"/>
    <x v="205"/>
  </r>
  <r>
    <x v="0"/>
    <s v="Athletic"/>
    <x v="1"/>
    <s v="FootJoy"/>
    <s v="Guide"/>
    <x v="12"/>
    <s v="Lace Guide, FormTX, Stitch, 25mmBlack"/>
    <x v="1"/>
    <n v="12000"/>
    <n v="1680"/>
    <n v="0.14000000000000001"/>
    <x v="106"/>
  </r>
  <r>
    <x v="2"/>
    <s v="Athletic"/>
    <x v="0"/>
    <s v="Anta"/>
    <s v="Dial"/>
    <x v="34"/>
    <s v="L6 R Tongue Dial M Habu"/>
    <x v="0"/>
    <n v="98340"/>
    <n v="89128.841243796604"/>
    <n v="0.90633354935729715"/>
    <x v="2542"/>
  </r>
  <r>
    <x v="2"/>
    <s v="Athletic"/>
    <x v="0"/>
    <s v="Anta"/>
    <s v="Dial"/>
    <x v="34"/>
    <s v="L6 R Tongue Dial M Habu"/>
    <x v="0"/>
    <n v="92570"/>
    <n v="84698.580729776295"/>
    <n v="0.91496792405505345"/>
    <x v="2543"/>
  </r>
  <r>
    <x v="2"/>
    <s v="Athletic"/>
    <x v="0"/>
    <s v="Anta"/>
    <s v="Dial"/>
    <x v="34"/>
    <s v="L6 R Tongue Dial M Habu"/>
    <x v="0"/>
    <n v="96640"/>
    <n v="88701.762684467802"/>
    <n v="0.91785764367205924"/>
    <x v="2544"/>
  </r>
  <r>
    <x v="2"/>
    <s v="Athletic"/>
    <x v="0"/>
    <s v="Anta"/>
    <s v="Dial"/>
    <x v="34"/>
    <s v="L6 R Tongue Dial M Habu"/>
    <x v="0"/>
    <n v="89550"/>
    <n v="82531.527323680406"/>
    <n v="0.92162509574182472"/>
    <x v="2545"/>
  </r>
  <r>
    <x v="0"/>
    <s v="Athletic"/>
    <x v="1"/>
    <s v="FootJoy"/>
    <s v="Guide"/>
    <x v="11"/>
    <s v="Lace Guide, Form TX2, 25mm"/>
    <x v="1"/>
    <n v="11000"/>
    <n v="1650"/>
    <n v="0.15"/>
    <x v="205"/>
  </r>
  <r>
    <x v="0"/>
    <s v="Athletic"/>
    <x v="1"/>
    <s v="FootJoy"/>
    <s v="Guide"/>
    <x v="11"/>
    <s v="Lace Guide, Form TX2, 25mm"/>
    <x v="1"/>
    <n v="11000"/>
    <n v="1650"/>
    <n v="0.15"/>
    <x v="205"/>
  </r>
  <r>
    <x v="0"/>
    <s v="Athletic"/>
    <x v="1"/>
    <s v="FootJoy"/>
    <s v="Guide"/>
    <x v="11"/>
    <s v="Lace Guide, FormTX 2, 20mm"/>
    <x v="1"/>
    <n v="11000"/>
    <n v="1650"/>
    <n v="0.15"/>
    <x v="205"/>
  </r>
  <r>
    <x v="0"/>
    <s v="Athletic"/>
    <x v="1"/>
    <s v="FootJoy"/>
    <s v="Guide"/>
    <x v="11"/>
    <s v="Lace Guide, FormTX 2, 25mm"/>
    <x v="1"/>
    <n v="11000"/>
    <n v="1650"/>
    <n v="0.15"/>
    <x v="205"/>
  </r>
  <r>
    <x v="0"/>
    <s v="Athletic"/>
    <x v="1"/>
    <s v="FootJoy"/>
    <s v="Dial"/>
    <x v="14"/>
    <s v="L6 R Heel Dial X"/>
    <x v="1"/>
    <n v="1510"/>
    <n v="1635"/>
    <n v="1.0827814569536425"/>
    <x v="2546"/>
  </r>
  <r>
    <x v="0"/>
    <s v="Athletic"/>
    <x v="1"/>
    <s v="FootJoy"/>
    <s v="Dial"/>
    <x v="14"/>
    <s v="L6 R Heel Dial X"/>
    <x v="1"/>
    <n v="1510"/>
    <n v="1635"/>
    <n v="1.0827814569536425"/>
    <x v="2546"/>
  </r>
  <r>
    <x v="0"/>
    <s v="Athletic"/>
    <x v="1"/>
    <s v="FootJoy"/>
    <s v="Dial"/>
    <x v="40"/>
    <s v="S2 L Eyestay S2-S Housing Dial A +220mm CS2 Lace"/>
    <x v="1"/>
    <n v="500"/>
    <n v="1615"/>
    <n v="3.23"/>
    <x v="1377"/>
  </r>
  <r>
    <x v="0"/>
    <s v="Athletic"/>
    <x v="1"/>
    <s v="FootJoy"/>
    <s v="Dial"/>
    <x v="40"/>
    <s v="S2 L Eyestay S2-S Housing Dial A +220mm CS2 Lace"/>
    <x v="1"/>
    <n v="500"/>
    <n v="1615"/>
    <n v="3.23"/>
    <x v="1377"/>
  </r>
  <r>
    <x v="2"/>
    <s v="Athletic"/>
    <x v="0"/>
    <s v="Anta"/>
    <s v="Dial"/>
    <x v="34"/>
    <s v="L6 R Tongue Dial M Habu"/>
    <x v="0"/>
    <n v="7090"/>
    <n v="6421.6487559403004"/>
    <n v="0.90573325189567"/>
    <x v="2547"/>
  </r>
  <r>
    <x v="2"/>
    <s v="Athletic"/>
    <x v="0"/>
    <s v="Anta"/>
    <s v="Dial"/>
    <x v="34"/>
    <s v="L6 R Tongue Dial M Habu"/>
    <x v="0"/>
    <n v="17190"/>
    <n v="15839.384031817401"/>
    <n v="0.92143013564964515"/>
    <x v="2548"/>
  </r>
  <r>
    <x v="0"/>
    <s v="Athletic"/>
    <x v="1"/>
    <s v="FootJoy"/>
    <s v="Dial"/>
    <x v="40"/>
    <s v="S2 R Eyestay S2-S Housing Dial A +220mm CS2 Lace"/>
    <x v="1"/>
    <n v="500"/>
    <n v="1615"/>
    <n v="3.23"/>
    <x v="1377"/>
  </r>
  <r>
    <x v="0"/>
    <s v="Athletic"/>
    <x v="1"/>
    <s v="FootJoy"/>
    <s v="Dial"/>
    <x v="40"/>
    <s v="S2 R Eyestay S2-S Housing Dial A +220mm CS2 Lace"/>
    <x v="1"/>
    <n v="500"/>
    <n v="1615"/>
    <n v="3.23"/>
    <x v="1377"/>
  </r>
  <r>
    <x v="0"/>
    <s v="Athletic"/>
    <x v="1"/>
    <s v="FootJoy"/>
    <s v="Guide"/>
    <x v="11"/>
    <s v="Lace Guide, Form TX2, 20mm"/>
    <x v="1"/>
    <n v="10500"/>
    <n v="1575"/>
    <n v="0.15"/>
    <x v="205"/>
  </r>
  <r>
    <x v="0"/>
    <s v="Athletic"/>
    <x v="1"/>
    <s v="FootJoy"/>
    <s v="Guide"/>
    <x v="11"/>
    <s v="Lace Guide, FormTX 2, 20mm"/>
    <x v="1"/>
    <n v="10500"/>
    <n v="1575"/>
    <n v="0.15"/>
    <x v="205"/>
  </r>
  <r>
    <x v="0"/>
    <s v="Athletic"/>
    <x v="1"/>
    <s v="FootJoy"/>
    <s v="Guide"/>
    <x v="12"/>
    <s v="Lace Guide, FormTX, Stitch, 25mmBlack"/>
    <x v="1"/>
    <n v="11000"/>
    <n v="1540"/>
    <n v="0.14000000000000001"/>
    <x v="106"/>
  </r>
  <r>
    <x v="2"/>
    <s v="Athletic"/>
    <x v="0"/>
    <s v="Anta"/>
    <s v="Dial"/>
    <x v="36"/>
    <s v="L6 L Eyestay 20mm Dial T Habu"/>
    <x v="0"/>
    <n v="33720"/>
    <n v="51842.763054097202"/>
    <n v="1.5374484891487901"/>
    <x v="2549"/>
  </r>
  <r>
    <x v="2"/>
    <s v="Athletic"/>
    <x v="0"/>
    <s v="Anta"/>
    <s v="Dial"/>
    <x v="36"/>
    <s v="L6 L Eyestay 20mm Dial T Habu"/>
    <x v="0"/>
    <n v="1005"/>
    <n v="1559.7920277296"/>
    <n v="1.5520318683876617"/>
    <x v="2550"/>
  </r>
  <r>
    <x v="2"/>
    <s v="Athletic"/>
    <x v="0"/>
    <s v="Anta"/>
    <s v="Dial"/>
    <x v="36"/>
    <s v="L6 L Eyestay 20mm Dial T Habu"/>
    <x v="0"/>
    <n v="1610"/>
    <n v="2503.5319472853998"/>
    <n v="1.5549887871337886"/>
    <x v="2551"/>
  </r>
  <r>
    <x v="2"/>
    <s v="Athletic"/>
    <x v="0"/>
    <s v="Anta"/>
    <s v="Dial"/>
    <x v="36"/>
    <s v="L6 L Eyestay 20mm Dial T Habu"/>
    <x v="0"/>
    <n v="50"/>
    <n v="78.552927688799997"/>
    <n v="1.571058553776"/>
    <x v="2552"/>
  </r>
  <r>
    <x v="2"/>
    <s v="Athletic"/>
    <x v="0"/>
    <s v="Anta"/>
    <s v="Dial"/>
    <x v="36"/>
    <s v="L6 R Eyestay 20mm Dial T Habu"/>
    <x v="0"/>
    <n v="33720"/>
    <n v="51842.763054097202"/>
    <n v="1.5374484891487901"/>
    <x v="2549"/>
  </r>
  <r>
    <x v="2"/>
    <s v="Athletic"/>
    <x v="0"/>
    <s v="Anta"/>
    <s v="Dial"/>
    <x v="36"/>
    <s v="L6 R Eyestay 20mm Dial T Habu"/>
    <x v="0"/>
    <n v="1005"/>
    <n v="1559.7920277296"/>
    <n v="1.5520318683876617"/>
    <x v="2550"/>
  </r>
  <r>
    <x v="2"/>
    <s v="Athletic"/>
    <x v="0"/>
    <s v="Anta"/>
    <s v="Dial"/>
    <x v="36"/>
    <s v="L6 R Eyestay 20mm Dial T Habu"/>
    <x v="0"/>
    <n v="1610"/>
    <n v="2503.5319472853998"/>
    <n v="1.5549887871337886"/>
    <x v="2551"/>
  </r>
  <r>
    <x v="2"/>
    <s v="Athletic"/>
    <x v="0"/>
    <s v="Anta"/>
    <s v="Dial"/>
    <x v="36"/>
    <s v="L6 R Eyestay 20mm Dial T Habu"/>
    <x v="0"/>
    <n v="50"/>
    <n v="78.552927688799997"/>
    <n v="1.571058553776"/>
    <x v="2552"/>
  </r>
  <r>
    <x v="0"/>
    <s v="Athletic"/>
    <x v="1"/>
    <s v="FootJoy"/>
    <s v="Guide"/>
    <x v="12"/>
    <s v="Lace Guide,  FormTX, 25mm"/>
    <x v="1"/>
    <n v="9000"/>
    <n v="1530"/>
    <n v="0.17"/>
    <x v="219"/>
  </r>
  <r>
    <x v="0"/>
    <s v="Athletic"/>
    <x v="1"/>
    <s v="FootJoy"/>
    <s v="Guide"/>
    <x v="12"/>
    <s v="Lace Guide, FormTX, Stitch, 20mm"/>
    <x v="1"/>
    <n v="9000"/>
    <n v="1530"/>
    <n v="0.17"/>
    <x v="219"/>
  </r>
  <r>
    <x v="2"/>
    <s v="Athletic"/>
    <x v="0"/>
    <s v="Anta"/>
    <s v="Dial"/>
    <x v="34"/>
    <s v="L6 R Tongue Dial M Habu"/>
    <x v="3"/>
    <n v="22060"/>
    <n v="20634.398835012998"/>
    <n v="0.93537619379025383"/>
    <x v="2553"/>
  </r>
  <r>
    <x v="2"/>
    <s v="Athletic"/>
    <x v="1"/>
    <s v="Callaway Golf Japan"/>
    <s v="Dial"/>
    <x v="8"/>
    <s v="L6 L Eyestay 20mm Dial E"/>
    <x v="3"/>
    <n v="14775"/>
    <n v="19698"/>
    <n v="1.3331979695431473"/>
    <x v="2554"/>
  </r>
  <r>
    <x v="2"/>
    <s v="Athletic"/>
    <x v="0"/>
    <s v="Fila - China"/>
    <s v="Dial"/>
    <x v="8"/>
    <s v="L6 R Eyestay 20mm Dial E"/>
    <x v="3"/>
    <n v="14510"/>
    <n v="19657.351254945901"/>
    <n v="1.3547450899342455"/>
    <x v="2555"/>
  </r>
  <r>
    <x v="2"/>
    <s v="Athletic"/>
    <x v="0"/>
    <s v="Anta"/>
    <s v="Dial"/>
    <x v="34"/>
    <s v="L6 R Tongue Dial M Habu"/>
    <x v="3"/>
    <n v="19900"/>
    <n v="17992.5719906386"/>
    <n v="0.90414934626324628"/>
    <x v="2556"/>
  </r>
  <r>
    <x v="2"/>
    <s v="Athletic"/>
    <x v="0"/>
    <s v="Anta"/>
    <s v="Dial"/>
    <x v="34"/>
    <s v="L6 R Tongue Dial M Habu"/>
    <x v="3"/>
    <n v="19800"/>
    <n v="17901.700414928298"/>
    <n v="0.90412628358223734"/>
    <x v="2557"/>
  </r>
  <r>
    <x v="2"/>
    <s v="Athletic"/>
    <x v="0"/>
    <s v="Descente-Korea"/>
    <s v="Dial"/>
    <x v="22"/>
    <s v="L6 R Tongue Dial M"/>
    <x v="2"/>
    <n v="1710"/>
    <n v="1751"/>
    <n v="1.0239766081871344"/>
    <x v="2558"/>
  </r>
  <r>
    <x v="2"/>
    <s v="Athletic"/>
    <x v="0"/>
    <s v="Descente-Korea"/>
    <s v="Dial"/>
    <x v="22"/>
    <s v="L6 R Tongue Dial M"/>
    <x v="2"/>
    <n v="550"/>
    <n v="566.5"/>
    <n v="1.03"/>
    <x v="2559"/>
  </r>
  <r>
    <x v="2"/>
    <s v="Athletic"/>
    <x v="0"/>
    <s v="Descente-Korea"/>
    <s v="Dial"/>
    <x v="22"/>
    <s v="L6 R Tongue Dial M"/>
    <x v="2"/>
    <n v="2715"/>
    <n v="2781"/>
    <n v="1.0243093922651934"/>
    <x v="2560"/>
  </r>
  <r>
    <x v="2"/>
    <s v="Athletic"/>
    <x v="0"/>
    <s v="Anta"/>
    <s v="Dial"/>
    <x v="34"/>
    <s v="L6 R Tongue Dial M Habu"/>
    <x v="3"/>
    <n v="19400"/>
    <n v="17538.214112087098"/>
    <n v="0.90403165526222151"/>
    <x v="2561"/>
  </r>
  <r>
    <x v="2"/>
    <s v="Athletic"/>
    <x v="0"/>
    <s v="Anta"/>
    <s v="Dial"/>
    <x v="34"/>
    <s v="L6 R Tongue Dial M Habu"/>
    <x v="3"/>
    <n v="18195"/>
    <n v="17015.153481263598"/>
    <n v="0.9351554537655179"/>
    <x v="2562"/>
  </r>
  <r>
    <x v="2"/>
    <s v="Athletic"/>
    <x v="0"/>
    <s v="Descente-Korea"/>
    <s v="Dial"/>
    <x v="22"/>
    <s v="L6 R Tongue Dial M"/>
    <x v="2"/>
    <n v="2465"/>
    <n v="2523.5"/>
    <n v="1.0237322515212981"/>
    <x v="2563"/>
  </r>
  <r>
    <x v="2"/>
    <s v="Athletic"/>
    <x v="0"/>
    <s v="Descente-Korea"/>
    <s v="Dial"/>
    <x v="22"/>
    <s v="L6 R Tongue Dial M"/>
    <x v="2"/>
    <n v="500"/>
    <n v="515"/>
    <n v="1.03"/>
    <x v="2559"/>
  </r>
  <r>
    <x v="2"/>
    <s v="Athletic"/>
    <x v="0"/>
    <s v="Descente-Korea"/>
    <s v="Dial"/>
    <x v="22"/>
    <s v="L6 R Tongue Dial M"/>
    <x v="2"/>
    <n v="750"/>
    <n v="772.5"/>
    <n v="1.03"/>
    <x v="2559"/>
  </r>
  <r>
    <x v="2"/>
    <s v="Athletic"/>
    <x v="0"/>
    <s v="Descente-Korea"/>
    <s v="Dial"/>
    <x v="22"/>
    <s v="L6 R Tongue Dial M"/>
    <x v="2"/>
    <n v="2715"/>
    <n v="2781"/>
    <n v="1.0243093922651934"/>
    <x v="2560"/>
  </r>
  <r>
    <x v="2"/>
    <s v="Athletic"/>
    <x v="0"/>
    <s v="Descente-Korea"/>
    <s v="Dial"/>
    <x v="22"/>
    <s v="L6 R Tongue Dial M"/>
    <x v="2"/>
    <n v="1910"/>
    <n v="1957"/>
    <n v="1.0246073298429319"/>
    <x v="2564"/>
  </r>
  <r>
    <x v="2"/>
    <s v="Athletic"/>
    <x v="0"/>
    <s v="Anta"/>
    <s v="Dial"/>
    <x v="34"/>
    <s v="L6 R Tongue Dial M Habu"/>
    <x v="3"/>
    <n v="18195"/>
    <n v="17015.153481263598"/>
    <n v="0.9351554537655179"/>
    <x v="2562"/>
  </r>
  <r>
    <x v="2"/>
    <s v="Athletic"/>
    <x v="0"/>
    <s v="Fila - China"/>
    <s v="Dial"/>
    <x v="1"/>
    <s v="L6 R Tongue Dial S"/>
    <x v="3"/>
    <n v="12915"/>
    <n v="15565.313723060701"/>
    <n v="1.2052120575347038"/>
    <x v="2565"/>
  </r>
  <r>
    <x v="2"/>
    <s v="Athletic"/>
    <x v="0"/>
    <s v="Descente-Korea"/>
    <s v="Dial"/>
    <x v="22"/>
    <s v="L6 R Tongue Dial M"/>
    <x v="2"/>
    <n v="3320"/>
    <n v="3399"/>
    <n v="1.0237951807228916"/>
    <x v="2566"/>
  </r>
  <r>
    <x v="2"/>
    <s v="Athletic"/>
    <x v="0"/>
    <s v="Descente-Korea"/>
    <s v="Dial"/>
    <x v="22"/>
    <s v="L6 R Tongue Dial M"/>
    <x v="4"/>
    <n v="1260"/>
    <n v="1212.5"/>
    <n v="0.96230158730158732"/>
    <x v="2567"/>
  </r>
  <r>
    <x v="2"/>
    <s v="Athletic"/>
    <x v="1"/>
    <s v="Bridgestone Golf"/>
    <s v="Dial"/>
    <x v="9"/>
    <s v="L6 L Eyestay 20mm Dial K"/>
    <x v="3"/>
    <n v="7640"/>
    <n v="15504"/>
    <n v="2.0293193717277487"/>
    <x v="1352"/>
  </r>
  <r>
    <x v="2"/>
    <s v="Athletic"/>
    <x v="0"/>
    <s v="Descente-Korea"/>
    <s v="Dial"/>
    <x v="22"/>
    <s v="L6 R Tongue Dial M"/>
    <x v="2"/>
    <n v="550"/>
    <n v="566.5"/>
    <n v="1.03"/>
    <x v="2559"/>
  </r>
  <r>
    <x v="2"/>
    <s v="Athletic"/>
    <x v="1"/>
    <s v="Bridgestone Golf"/>
    <s v="Dial"/>
    <x v="9"/>
    <s v="L6 R Eyestay 20mm Dial K"/>
    <x v="3"/>
    <n v="7640"/>
    <n v="15504"/>
    <n v="2.0293193717277487"/>
    <x v="1352"/>
  </r>
  <r>
    <x v="2"/>
    <s v="Athletic"/>
    <x v="0"/>
    <s v="Descente-Korea"/>
    <s v="Dial"/>
    <x v="1"/>
    <s v="L6 R Tongue Dial S"/>
    <x v="0"/>
    <n v="850"/>
    <n v="969"/>
    <n v="1.1399999999999999"/>
    <x v="2568"/>
  </r>
  <r>
    <x v="2"/>
    <s v="Athletic"/>
    <x v="0"/>
    <s v="Fila - China"/>
    <s v="Dial"/>
    <x v="1"/>
    <s v="L6 R Tongue Dial S"/>
    <x v="3"/>
    <n v="13320"/>
    <n v="15363.218236521299"/>
    <n v="1.153394762501599"/>
    <x v="2569"/>
  </r>
  <r>
    <x v="2"/>
    <s v="Athletic"/>
    <x v="0"/>
    <s v="Descente-Korea"/>
    <s v="Dial"/>
    <x v="1"/>
    <s v="L6 R Tongue Dial S"/>
    <x v="0"/>
    <n v="1460"/>
    <n v="1624"/>
    <n v="1.1123287671232878"/>
    <x v="2570"/>
  </r>
  <r>
    <x v="2"/>
    <s v="Athletic"/>
    <x v="0"/>
    <s v="Fila - China"/>
    <s v="Dial"/>
    <x v="27"/>
    <s v="L5 Tongue Dial A"/>
    <x v="4"/>
    <n v="1510"/>
    <n v="3855"/>
    <n v="2.552980132450331"/>
    <x v="2571"/>
  </r>
  <r>
    <x v="2"/>
    <s v="Athletic"/>
    <x v="0"/>
    <s v="Fila - China"/>
    <s v="Dial"/>
    <x v="28"/>
    <s v="L5 Eyestay 20mm Dial E"/>
    <x v="4"/>
    <n v="5280"/>
    <n v="7140"/>
    <n v="1.3522727272727273"/>
    <x v="2572"/>
  </r>
  <r>
    <x v="2"/>
    <s v="Athletic"/>
    <x v="0"/>
    <s v="Fila - China"/>
    <s v="Dial"/>
    <x v="28"/>
    <s v="L5 Eyestay 20mm Dial E"/>
    <x v="4"/>
    <n v="4725"/>
    <n v="6486"/>
    <n v="1.3726984126984128"/>
    <x v="2573"/>
  </r>
  <r>
    <x v="2"/>
    <s v="Athletic"/>
    <x v="0"/>
    <s v="Fila - China"/>
    <s v="Dial"/>
    <x v="28"/>
    <s v="L5 Eyestay 20mm Dial E"/>
    <x v="2"/>
    <n v="6085"/>
    <n v="8434.6710000000003"/>
    <n v="1.3861414954806903"/>
    <x v="2574"/>
  </r>
  <r>
    <x v="2"/>
    <s v="Athletic"/>
    <x v="0"/>
    <s v="Fila - China"/>
    <s v="Dial"/>
    <x v="8"/>
    <s v="L6 R Eyestay 20mm Dial E"/>
    <x v="3"/>
    <n v="11160"/>
    <n v="14899.137380784699"/>
    <n v="1.3350481524000626"/>
    <x v="2575"/>
  </r>
  <r>
    <x v="2"/>
    <s v="Athletic"/>
    <x v="0"/>
    <s v="Fila - China"/>
    <s v="Dial"/>
    <x v="8"/>
    <s v="L6 R Eyestay 20mm Dial E"/>
    <x v="4"/>
    <n v="6255"/>
    <n v="7470"/>
    <n v="1.1942446043165467"/>
    <x v="2576"/>
  </r>
  <r>
    <x v="2"/>
    <s v="Athletic"/>
    <x v="0"/>
    <s v="Fila - China"/>
    <s v="Dial"/>
    <x v="8"/>
    <s v="L6 R Eyestay 20mm Dial E"/>
    <x v="4"/>
    <n v="10050"/>
    <n v="12000"/>
    <n v="1.1940298507462686"/>
    <x v="2577"/>
  </r>
  <r>
    <x v="2"/>
    <s v="Athletic"/>
    <x v="0"/>
    <s v="Fila - China"/>
    <s v="Dial"/>
    <x v="8"/>
    <s v="L6 R Eyestay 20mm Dial E"/>
    <x v="2"/>
    <n v="4375"/>
    <n v="5220"/>
    <n v="1.1931428571428571"/>
    <x v="2578"/>
  </r>
  <r>
    <x v="2"/>
    <s v="Athletic"/>
    <x v="0"/>
    <s v="Fila - China"/>
    <s v="Dial"/>
    <x v="8"/>
    <s v="L6 R Eyestay 20mm Dial E"/>
    <x v="2"/>
    <n v="13975"/>
    <n v="16793.284"/>
    <n v="1.2016661180679784"/>
    <x v="2579"/>
  </r>
  <r>
    <x v="2"/>
    <s v="Athletic"/>
    <x v="0"/>
    <s v="Fila - China"/>
    <s v="Dial"/>
    <x v="8"/>
    <s v="L6 R Eyestay 20mm Dial E"/>
    <x v="2"/>
    <n v="4825"/>
    <n v="5816.058"/>
    <n v="1.205400621761658"/>
    <x v="2580"/>
  </r>
  <r>
    <x v="2"/>
    <s v="Athletic"/>
    <x v="0"/>
    <s v="Fila - China"/>
    <s v="Dial"/>
    <x v="8"/>
    <s v="L6 R Eyestay 20mm Dial E"/>
    <x v="2"/>
    <n v="7490"/>
    <n v="8770.9210000000003"/>
    <n v="1.171017489986649"/>
    <x v="2581"/>
  </r>
  <r>
    <x v="2"/>
    <s v="Athletic"/>
    <x v="0"/>
    <s v="Fila - China"/>
    <s v="Dial"/>
    <x v="8"/>
    <s v="L6 R Eyestay 20mm Dial E"/>
    <x v="2"/>
    <n v="11015"/>
    <n v="13264.254000000001"/>
    <n v="1.2041991829323651"/>
    <x v="2582"/>
  </r>
  <r>
    <x v="2"/>
    <s v="Athletic"/>
    <x v="0"/>
    <s v="Fila - China"/>
    <s v="Dial"/>
    <x v="8"/>
    <s v="L6 R Eyestay 20mm Dial E"/>
    <x v="2"/>
    <n v="5630"/>
    <n v="6596.4129999999996"/>
    <n v="1.1716541740674955"/>
    <x v="2583"/>
  </r>
  <r>
    <x v="2"/>
    <s v="Athletic"/>
    <x v="0"/>
    <s v="Fila - China"/>
    <s v="Dial"/>
    <x v="8"/>
    <s v="L6 R Eyestay 20mm Dial E"/>
    <x v="2"/>
    <n v="12965"/>
    <n v="15640.137000000001"/>
    <n v="1.2063352873119939"/>
    <x v="2584"/>
  </r>
  <r>
    <x v="2"/>
    <s v="Athletic"/>
    <x v="0"/>
    <s v="Fila - China"/>
    <s v="Dial"/>
    <x v="1"/>
    <s v="L6 R Tongue Dial S"/>
    <x v="3"/>
    <n v="12215"/>
    <n v="14811.3348707025"/>
    <n v="1.2125529980108474"/>
    <x v="2585"/>
  </r>
  <r>
    <x v="2"/>
    <s v="Athletic"/>
    <x v="0"/>
    <s v="Fila - China"/>
    <s v="Dial"/>
    <x v="8"/>
    <s v="L6 R Tongue Dial E"/>
    <x v="3"/>
    <n v="10165"/>
    <n v="14489.8075941345"/>
    <n v="1.4254606585474177"/>
    <x v="2586"/>
  </r>
  <r>
    <x v="2"/>
    <s v="Athletic"/>
    <x v="0"/>
    <s v="Fila - China"/>
    <s v="Dial"/>
    <x v="1"/>
    <s v="L6 L Eyestay 20mm Dial S"/>
    <x v="3"/>
    <n v="12665"/>
    <n v="14189.5701247815"/>
    <n v="1.1203766383562179"/>
    <x v="2587"/>
  </r>
  <r>
    <x v="2"/>
    <s v="Athletic"/>
    <x v="0"/>
    <s v="Fila - China"/>
    <s v="Dial"/>
    <x v="1"/>
    <s v="L6 R Eyestay 20mm Dial S"/>
    <x v="3"/>
    <n v="12665"/>
    <n v="14189.5701247815"/>
    <n v="1.1203766383562179"/>
    <x v="2587"/>
  </r>
  <r>
    <x v="2"/>
    <s v="Athletic"/>
    <x v="0"/>
    <s v="Fila - China"/>
    <s v="Dial"/>
    <x v="8"/>
    <s v="L6 R Eyestay 20mm Dial E"/>
    <x v="0"/>
    <n v="900"/>
    <n v="1214.3852956905"/>
    <n v="1.3493169952116666"/>
    <x v="2588"/>
  </r>
  <r>
    <x v="2"/>
    <s v="Athletic"/>
    <x v="0"/>
    <s v="Fila - China"/>
    <s v="Dial"/>
    <x v="8"/>
    <s v="L6 R Eyestay 20mm Dial E"/>
    <x v="4"/>
    <n v="1285"/>
    <n v="1555.5"/>
    <n v="1.2105058365758754"/>
    <x v="2589"/>
  </r>
  <r>
    <x v="2"/>
    <s v="Athletic"/>
    <x v="0"/>
    <s v="Fila - China"/>
    <s v="Dial"/>
    <x v="8"/>
    <s v="L6 R Eyestay 20mm Dial E"/>
    <x v="4"/>
    <n v="950"/>
    <n v="1159"/>
    <n v="1.22"/>
    <x v="2590"/>
  </r>
  <r>
    <x v="2"/>
    <s v="Athletic"/>
    <x v="0"/>
    <s v="Fila - China"/>
    <s v="Dial"/>
    <x v="8"/>
    <s v="L6 R Eyestay 20mm Dial E"/>
    <x v="4"/>
    <n v="650"/>
    <n v="793"/>
    <n v="1.22"/>
    <x v="2590"/>
  </r>
  <r>
    <x v="2"/>
    <s v="Athletic"/>
    <x v="0"/>
    <s v="Fila - China"/>
    <s v="Dial"/>
    <x v="8"/>
    <s v="L6 R Eyestay 20mm Dial E"/>
    <x v="4"/>
    <n v="10050"/>
    <n v="12200"/>
    <n v="1.2139303482587065"/>
    <x v="2591"/>
  </r>
  <r>
    <x v="2"/>
    <s v="Athletic"/>
    <x v="0"/>
    <s v="Fila - China"/>
    <s v="Dial"/>
    <x v="8"/>
    <s v="L6 R Eyestay 20mm Dial E"/>
    <x v="2"/>
    <n v="1935"/>
    <n v="2348.5"/>
    <n v="1.2136950904392765"/>
    <x v="2592"/>
  </r>
  <r>
    <x v="2"/>
    <s v="Athletic"/>
    <x v="0"/>
    <s v="Fila - China"/>
    <s v="Dial"/>
    <x v="8"/>
    <s v="L6 R Eyestay 20mm Dial E"/>
    <x v="2"/>
    <n v="33475"/>
    <n v="40675.072"/>
    <n v="1.2150880358476475"/>
    <x v="2593"/>
  </r>
  <r>
    <x v="2"/>
    <s v="Athletic"/>
    <x v="0"/>
    <s v="Fila - China"/>
    <s v="Dial"/>
    <x v="8"/>
    <s v="L6 R Eyestay 20mm Dial E"/>
    <x v="2"/>
    <n v="1260"/>
    <n v="1540.145"/>
    <n v="1.2223373015873016"/>
    <x v="2594"/>
  </r>
  <r>
    <x v="2"/>
    <s v="Athletic"/>
    <x v="0"/>
    <s v="Fila - China"/>
    <s v="Dial"/>
    <x v="8"/>
    <s v="L6 R Eyestay 20mm Dial E"/>
    <x v="2"/>
    <n v="17840"/>
    <n v="21320.565999999999"/>
    <n v="1.1950989910313901"/>
    <x v="2595"/>
  </r>
  <r>
    <x v="2"/>
    <s v="Athletic"/>
    <x v="0"/>
    <s v="Fila - China"/>
    <s v="Dial"/>
    <x v="8"/>
    <s v="L6 R Eyestay 20mm Dial E"/>
    <x v="2"/>
    <n v="25840"/>
    <n v="31678.437000000002"/>
    <n v="1.2259457043343653"/>
    <x v="2596"/>
  </r>
  <r>
    <x v="2"/>
    <s v="Athletic"/>
    <x v="0"/>
    <s v="Fila - China"/>
    <s v="Dial"/>
    <x v="8"/>
    <s v="L6 R Eyestay 20mm Dial E"/>
    <x v="2"/>
    <n v="34975"/>
    <n v="42864"/>
    <n v="1.2255611150822017"/>
    <x v="2597"/>
  </r>
  <r>
    <x v="2"/>
    <s v="Athletic"/>
    <x v="0"/>
    <s v="Fila - China"/>
    <s v="Dial"/>
    <x v="8"/>
    <s v="L6 R Eyestay 20mm Dial E"/>
    <x v="3"/>
    <n v="11715"/>
    <n v="14178.085676491501"/>
    <n v="1.210250591249808"/>
    <x v="2598"/>
  </r>
  <r>
    <x v="2"/>
    <s v="Athletic"/>
    <x v="0"/>
    <s v="Anta"/>
    <s v="Dial"/>
    <x v="34"/>
    <s v="L6 R Tongue Dial M Habu"/>
    <x v="3"/>
    <n v="15330"/>
    <n v="13806.0484728883"/>
    <n v="0.90059024611143512"/>
    <x v="2599"/>
  </r>
  <r>
    <x v="2"/>
    <s v="Athletic"/>
    <x v="0"/>
    <s v="Anta"/>
    <s v="Dial"/>
    <x v="34"/>
    <s v="L6 R Tongue Dial M Habu"/>
    <x v="3"/>
    <n v="15585"/>
    <n v="13770.441265081299"/>
    <n v="0.88357018062760984"/>
    <x v="2600"/>
  </r>
  <r>
    <x v="2"/>
    <s v="Athletic"/>
    <x v="0"/>
    <s v="Fila - China"/>
    <s v="Dial"/>
    <x v="8"/>
    <s v="L6 R Eyestay 20mm Dial E"/>
    <x v="0"/>
    <n v="2615"/>
    <n v="3560.4657848449001"/>
    <n v="1.3615547934397323"/>
    <x v="2601"/>
  </r>
  <r>
    <x v="2"/>
    <s v="Athletic"/>
    <x v="0"/>
    <s v="Fila - China"/>
    <s v="Dial"/>
    <x v="8"/>
    <s v="L6 R Eyestay 25mm Dial E"/>
    <x v="2"/>
    <n v="20955"/>
    <n v="25020"/>
    <n v="1.1939871152469577"/>
    <x v="2602"/>
  </r>
  <r>
    <x v="2"/>
    <s v="Athletic"/>
    <x v="0"/>
    <s v="Fila - China"/>
    <s v="Dial"/>
    <x v="8"/>
    <s v="L6 R Eyestay 25mm Dial E"/>
    <x v="2"/>
    <n v="6585"/>
    <n v="7936.4960000000001"/>
    <n v="1.2052385725132877"/>
    <x v="2603"/>
  </r>
  <r>
    <x v="2"/>
    <s v="Athletic"/>
    <x v="0"/>
    <s v="Anta"/>
    <s v="Dial"/>
    <x v="34"/>
    <s v="L6 R Tongue Dial M Habu"/>
    <x v="3"/>
    <n v="15480"/>
    <n v="13681.5997085324"/>
    <n v="0.88382427057702839"/>
    <x v="2604"/>
  </r>
  <r>
    <x v="2"/>
    <s v="Athletic"/>
    <x v="0"/>
    <s v="Anta"/>
    <s v="Dial"/>
    <x v="34"/>
    <s v="L6 R Tongue Dial M Habu"/>
    <x v="3"/>
    <n v="14775"/>
    <n v="13168.8231312798"/>
    <n v="0.89129090567037561"/>
    <x v="2605"/>
  </r>
  <r>
    <x v="2"/>
    <s v="Athletic"/>
    <x v="0"/>
    <s v="Fila - China"/>
    <s v="Dial"/>
    <x v="8"/>
    <s v="L6 R Eyestay 20mm Dial E"/>
    <x v="3"/>
    <n v="10310"/>
    <n v="12726.799953773099"/>
    <n v="1.2344131865929291"/>
    <x v="2606"/>
  </r>
  <r>
    <x v="2"/>
    <s v="Athletic"/>
    <x v="0"/>
    <s v="Fila - China"/>
    <s v="Dial"/>
    <x v="1"/>
    <s v="L6 L Eyestay 20mm Dial S"/>
    <x v="3"/>
    <n v="10267"/>
    <n v="12413.361821877101"/>
    <n v="1.2090544289351417"/>
    <x v="2607"/>
  </r>
  <r>
    <x v="2"/>
    <s v="Athletic"/>
    <x v="0"/>
    <s v="Fila - China"/>
    <s v="Dial"/>
    <x v="1"/>
    <s v="L6 R Eyestay 20mm Dial S"/>
    <x v="3"/>
    <n v="10267"/>
    <n v="12413.361821877101"/>
    <n v="1.2090544289351417"/>
    <x v="2607"/>
  </r>
  <r>
    <x v="2"/>
    <s v="Athletic"/>
    <x v="1"/>
    <s v="Callaway Golf Japan"/>
    <s v="Dial"/>
    <x v="25"/>
    <s v="IP1 L Eyestay 20mm Dial C"/>
    <x v="3"/>
    <n v="4475"/>
    <n v="12326.5"/>
    <n v="2.7545251396648043"/>
    <x v="2608"/>
  </r>
  <r>
    <x v="2"/>
    <s v="Athletic"/>
    <x v="0"/>
    <s v="Fila - China"/>
    <s v="Dial"/>
    <x v="8"/>
    <s v="L6 R Tongue Dial E"/>
    <x v="4"/>
    <n v="10860"/>
    <n v="12960"/>
    <n v="1.1933701657458564"/>
    <x v="2609"/>
  </r>
  <r>
    <x v="2"/>
    <s v="Athletic"/>
    <x v="0"/>
    <s v="Fila - China"/>
    <s v="Dial"/>
    <x v="8"/>
    <s v="L6 R Tongue Dial E"/>
    <x v="4"/>
    <n v="75590"/>
    <n v="90240"/>
    <n v="1.1938087048551396"/>
    <x v="2610"/>
  </r>
  <r>
    <x v="2"/>
    <s v="Athletic"/>
    <x v="0"/>
    <s v="Fila - China"/>
    <s v="Dial"/>
    <x v="8"/>
    <s v="L6 R Tongue Dial E"/>
    <x v="4"/>
    <n v="63575"/>
    <n v="75900"/>
    <n v="1.1938655131734173"/>
    <x v="2611"/>
  </r>
  <r>
    <x v="2"/>
    <s v="Athletic"/>
    <x v="0"/>
    <s v="Fila - China"/>
    <s v="Dial"/>
    <x v="8"/>
    <s v="L6 R Tongue Dial E"/>
    <x v="2"/>
    <n v="3670"/>
    <n v="4380"/>
    <n v="1.1934604904632153"/>
    <x v="2612"/>
  </r>
  <r>
    <x v="2"/>
    <s v="Athletic"/>
    <x v="0"/>
    <s v="Fila - China"/>
    <s v="Dial"/>
    <x v="8"/>
    <s v="L6 R Tongue Dial E"/>
    <x v="2"/>
    <n v="28250"/>
    <n v="33720"/>
    <n v="1.1936283185840708"/>
    <x v="2613"/>
  </r>
  <r>
    <x v="2"/>
    <s v="Athletic"/>
    <x v="0"/>
    <s v="Fila - China"/>
    <s v="Dial"/>
    <x v="8"/>
    <s v="L6 R Tongue Dial E"/>
    <x v="2"/>
    <n v="60715"/>
    <n v="72577.517999999996"/>
    <n v="1.1953803508194021"/>
    <x v="2614"/>
  </r>
  <r>
    <x v="2"/>
    <s v="Athletic"/>
    <x v="0"/>
    <s v="Fila - China"/>
    <s v="Dial"/>
    <x v="8"/>
    <s v="L6 R Tongue Dial E"/>
    <x v="2"/>
    <n v="24525"/>
    <n v="29280"/>
    <n v="1.1938837920489296"/>
    <x v="2615"/>
  </r>
  <r>
    <x v="2"/>
    <s v="Athletic"/>
    <x v="0"/>
    <s v="Fila - China"/>
    <s v="Dial"/>
    <x v="8"/>
    <s v="L6 R Tongue Dial E"/>
    <x v="2"/>
    <n v="1610"/>
    <n v="1938.6859999999999"/>
    <n v="1.2041527950310558"/>
    <x v="2616"/>
  </r>
  <r>
    <x v="2"/>
    <s v="Athletic"/>
    <x v="0"/>
    <s v="Fila - China"/>
    <s v="Dial"/>
    <x v="8"/>
    <s v="L6 R Tongue Dial E"/>
    <x v="2"/>
    <n v="204130"/>
    <n v="246091.96799999999"/>
    <n v="1.2055649243129378"/>
    <x v="2617"/>
  </r>
  <r>
    <x v="2"/>
    <s v="Athletic"/>
    <x v="0"/>
    <s v="Fila - China"/>
    <s v="Dial"/>
    <x v="8"/>
    <s v="L6 R Tongue Dial E"/>
    <x v="2"/>
    <n v="183980"/>
    <n v="215505.66800000001"/>
    <n v="1.1713537775845202"/>
    <x v="2618"/>
  </r>
  <r>
    <x v="2"/>
    <s v="Athletic"/>
    <x v="0"/>
    <s v="Fila - China"/>
    <s v="Dial"/>
    <x v="8"/>
    <s v="L6 R Tongue Dial E"/>
    <x v="2"/>
    <n v="110405"/>
    <n v="133066.52100000001"/>
    <n v="1.2052581042525248"/>
    <x v="2619"/>
  </r>
  <r>
    <x v="2"/>
    <s v="Athletic"/>
    <x v="0"/>
    <s v="Fila - China"/>
    <s v="Dial"/>
    <x v="8"/>
    <s v="L6 R Tongue Dial E"/>
    <x v="2"/>
    <n v="282585"/>
    <n v="340570.34600000002"/>
    <n v="1.2051961215209583"/>
    <x v="2620"/>
  </r>
  <r>
    <x v="2"/>
    <s v="Athletic"/>
    <x v="0"/>
    <s v="Fila - China"/>
    <s v="Dial"/>
    <x v="8"/>
    <s v="L6 R Tongue Dial E"/>
    <x v="2"/>
    <n v="15680"/>
    <n v="18375.723000000002"/>
    <n v="1.1719211096938777"/>
    <x v="2621"/>
  </r>
  <r>
    <x v="2"/>
    <s v="Athletic"/>
    <x v="0"/>
    <s v="Fila - China"/>
    <s v="Dial"/>
    <x v="8"/>
    <s v="L6 R Tongue Dial E"/>
    <x v="2"/>
    <n v="102820"/>
    <n v="124029.93"/>
    <n v="1.206282143551838"/>
    <x v="2622"/>
  </r>
  <r>
    <x v="2"/>
    <s v="Athletic"/>
    <x v="0"/>
    <s v="Fila - China"/>
    <s v="Dial"/>
    <x v="8"/>
    <s v="L6 R Tongue Dial E"/>
    <x v="2"/>
    <n v="34580"/>
    <n v="41707.033000000003"/>
    <n v="1.2061027472527472"/>
    <x v="2623"/>
  </r>
  <r>
    <x v="2"/>
    <s v="Athletic"/>
    <x v="1"/>
    <s v="Callaway Golf Japan"/>
    <s v="Dial"/>
    <x v="25"/>
    <s v="IP1 R Eyestay 20mm Dial C"/>
    <x v="3"/>
    <n v="4475"/>
    <n v="12326.5"/>
    <n v="2.7545251396648043"/>
    <x v="2608"/>
  </r>
  <r>
    <x v="2"/>
    <s v="Athletic"/>
    <x v="1"/>
    <s v="Bridgestone Golf"/>
    <s v="Dial"/>
    <x v="9"/>
    <s v="L6 L Eyestay 20mm Dial K"/>
    <x v="3"/>
    <n v="5880"/>
    <n v="11934"/>
    <n v="2.0295918367346939"/>
    <x v="2624"/>
  </r>
  <r>
    <x v="2"/>
    <s v="Athletic"/>
    <x v="1"/>
    <s v="Bridgestone Golf"/>
    <s v="Dial"/>
    <x v="9"/>
    <s v="L6 R Eyestay 20mm Dial K"/>
    <x v="3"/>
    <n v="5880"/>
    <n v="11934"/>
    <n v="2.0295918367346939"/>
    <x v="2624"/>
  </r>
  <r>
    <x v="2"/>
    <s v="Athletic"/>
    <x v="0"/>
    <s v="Anta"/>
    <s v="Dial"/>
    <x v="34"/>
    <s v="L6 R Tongue Dial M Habu"/>
    <x v="3"/>
    <n v="12965"/>
    <n v="11722.433266628201"/>
    <n v="0.9041599125821983"/>
    <x v="2625"/>
  </r>
  <r>
    <x v="2"/>
    <s v="Athletic"/>
    <x v="0"/>
    <s v="Fila - China"/>
    <s v="Dial"/>
    <x v="1"/>
    <s v="L6 L Eyestay 20mm Dial S"/>
    <x v="3"/>
    <n v="10050"/>
    <n v="11473.512717654001"/>
    <n v="1.1416430564829851"/>
    <x v="2626"/>
  </r>
  <r>
    <x v="2"/>
    <s v="Athletic"/>
    <x v="0"/>
    <s v="Fila - China"/>
    <s v="Dial"/>
    <x v="1"/>
    <s v="L6 R Eyestay 20mm Dial S"/>
    <x v="3"/>
    <n v="10050"/>
    <n v="11473.512717654001"/>
    <n v="1.1416430564829851"/>
    <x v="2626"/>
  </r>
  <r>
    <x v="2"/>
    <s v="Athletic"/>
    <x v="1"/>
    <s v="Asics"/>
    <s v="Dial"/>
    <x v="7"/>
    <s v="Li2 L Eyestay Dial C"/>
    <x v="3"/>
    <n v="4125"/>
    <n v="11234"/>
    <n v="2.7233939393939393"/>
    <x v="2627"/>
  </r>
  <r>
    <x v="2"/>
    <s v="Athletic"/>
    <x v="1"/>
    <s v="Asics"/>
    <s v="Dial"/>
    <x v="7"/>
    <s v="Li2 R Eyestay Dial C"/>
    <x v="3"/>
    <n v="4125"/>
    <n v="11234"/>
    <n v="2.7233939393939393"/>
    <x v="2627"/>
  </r>
  <r>
    <x v="2"/>
    <s v="Athletic"/>
    <x v="0"/>
    <s v="Fila - China"/>
    <s v="Dial"/>
    <x v="8"/>
    <s v="L6 R Tongue Dial E"/>
    <x v="0"/>
    <n v="3325"/>
    <n v="4456.1347064663996"/>
    <n v="1.3401908891628269"/>
    <x v="2628"/>
  </r>
  <r>
    <x v="2"/>
    <s v="Athletic"/>
    <x v="0"/>
    <s v="Fila - China"/>
    <s v="Dial"/>
    <x v="8"/>
    <s v="L6 R Tongue Dial E"/>
    <x v="0"/>
    <n v="24120"/>
    <n v="32437.8050913976"/>
    <n v="1.3448509573547927"/>
    <x v="2629"/>
  </r>
  <r>
    <x v="2"/>
    <s v="Athletic"/>
    <x v="0"/>
    <s v="Fila - China"/>
    <s v="Dial"/>
    <x v="8"/>
    <s v="L6 R Tongue Dial E"/>
    <x v="4"/>
    <n v="4125"/>
    <n v="5002"/>
    <n v="1.2126060606060607"/>
    <x v="2630"/>
  </r>
  <r>
    <x v="2"/>
    <s v="Athletic"/>
    <x v="0"/>
    <s v="Fila - China"/>
    <s v="Dial"/>
    <x v="8"/>
    <s v="L6 R Tongue Dial E"/>
    <x v="4"/>
    <n v="56925"/>
    <n v="69113"/>
    <n v="1.2141062801932367"/>
    <x v="2631"/>
  </r>
  <r>
    <x v="2"/>
    <s v="Athletic"/>
    <x v="0"/>
    <s v="Fila - China"/>
    <s v="Dial"/>
    <x v="8"/>
    <s v="L6 R Tongue Dial E"/>
    <x v="4"/>
    <n v="71430"/>
    <n v="86681"/>
    <n v="1.2135097298054038"/>
    <x v="2632"/>
  </r>
  <r>
    <x v="2"/>
    <s v="Athletic"/>
    <x v="0"/>
    <s v="Fila - China"/>
    <s v="Dial"/>
    <x v="8"/>
    <s v="L6 R Tongue Dial E"/>
    <x v="2"/>
    <n v="17095"/>
    <n v="20740"/>
    <n v="1.2132202398362095"/>
    <x v="2633"/>
  </r>
  <r>
    <x v="2"/>
    <s v="Athletic"/>
    <x v="0"/>
    <s v="Fila - China"/>
    <s v="Dial"/>
    <x v="8"/>
    <s v="L6 R Tongue Dial E"/>
    <x v="2"/>
    <n v="20665"/>
    <n v="25132.188999999998"/>
    <n v="1.2161717396564238"/>
    <x v="2634"/>
  </r>
  <r>
    <x v="2"/>
    <s v="Athletic"/>
    <x v="0"/>
    <s v="Fila - China"/>
    <s v="Dial"/>
    <x v="8"/>
    <s v="L6 R Tongue Dial E"/>
    <x v="2"/>
    <n v="11055"/>
    <n v="13420"/>
    <n v="1.2139303482587065"/>
    <x v="2591"/>
  </r>
  <r>
    <x v="2"/>
    <s v="Athletic"/>
    <x v="0"/>
    <s v="Fila - China"/>
    <s v="Dial"/>
    <x v="8"/>
    <s v="L6 R Tongue Dial E"/>
    <x v="2"/>
    <n v="8395"/>
    <n v="10288.174000000001"/>
    <n v="1.2255120905300776"/>
    <x v="2635"/>
  </r>
  <r>
    <x v="2"/>
    <s v="Athletic"/>
    <x v="0"/>
    <s v="Fila - China"/>
    <s v="Dial"/>
    <x v="8"/>
    <s v="L6 R Tongue Dial E"/>
    <x v="2"/>
    <n v="28545"/>
    <n v="34992.114000000001"/>
    <n v="1.2258579085654231"/>
    <x v="2636"/>
  </r>
  <r>
    <x v="2"/>
    <s v="Athletic"/>
    <x v="0"/>
    <s v="Fila - China"/>
    <s v="Dial"/>
    <x v="8"/>
    <s v="L6 R Tongue Dial E"/>
    <x v="2"/>
    <n v="33875"/>
    <n v="40344.396000000001"/>
    <n v="1.1909784797047971"/>
    <x v="2637"/>
  </r>
  <r>
    <x v="2"/>
    <s v="Athletic"/>
    <x v="0"/>
    <s v="Fila - China"/>
    <s v="Dial"/>
    <x v="8"/>
    <s v="L6 R Tongue Dial E"/>
    <x v="2"/>
    <n v="9445"/>
    <n v="11586.664000000001"/>
    <n v="1.2267510852302805"/>
    <x v="2638"/>
  </r>
  <r>
    <x v="2"/>
    <s v="Athletic"/>
    <x v="0"/>
    <s v="Fila - China"/>
    <s v="Dial"/>
    <x v="8"/>
    <s v="L6 R Tongue Dial E"/>
    <x v="2"/>
    <n v="102630"/>
    <n v="125850.916"/>
    <n v="1.2262585598752802"/>
    <x v="2639"/>
  </r>
  <r>
    <x v="2"/>
    <s v="Athletic"/>
    <x v="0"/>
    <s v="Fila - China"/>
    <s v="Dial"/>
    <x v="8"/>
    <s v="L6 R Tongue Dial E"/>
    <x v="2"/>
    <n v="10050"/>
    <n v="11986.206"/>
    <n v="1.1926573134328358"/>
    <x v="2640"/>
  </r>
  <r>
    <x v="2"/>
    <s v="Athletic"/>
    <x v="0"/>
    <s v="Fila - China"/>
    <s v="Dial"/>
    <x v="8"/>
    <s v="L6 R Tongue Dial E"/>
    <x v="2"/>
    <n v="134225"/>
    <n v="164496.75700000001"/>
    <n v="1.2255299459862172"/>
    <x v="2641"/>
  </r>
  <r>
    <x v="2"/>
    <s v="Athletic"/>
    <x v="0"/>
    <s v="Fila - China"/>
    <s v="Dial"/>
    <x v="8"/>
    <s v="L6 R Tongue Dial E"/>
    <x v="2"/>
    <n v="17140"/>
    <n v="21000.896000000001"/>
    <n v="1.2252564760793465"/>
    <x v="2642"/>
  </r>
  <r>
    <x v="2"/>
    <s v="Athletic"/>
    <x v="1"/>
    <s v="Bridgestone Golf"/>
    <s v="Dial"/>
    <x v="9"/>
    <s v="L6 L Eyestay 20mm Dial K"/>
    <x v="3"/>
    <n v="5925"/>
    <n v="11210"/>
    <n v="1.8919831223628691"/>
    <x v="2643"/>
  </r>
  <r>
    <x v="2"/>
    <s v="Athletic"/>
    <x v="1"/>
    <s v="Bridgestone Golf"/>
    <s v="Dial"/>
    <x v="9"/>
    <s v="L6 R Eyestay 20mm Dial K"/>
    <x v="3"/>
    <n v="5925"/>
    <n v="11210"/>
    <n v="1.8919831223628691"/>
    <x v="2643"/>
  </r>
  <r>
    <x v="2"/>
    <s v="Athletic"/>
    <x v="1"/>
    <s v="Bridgestone Golf"/>
    <s v="Dial"/>
    <x v="31"/>
    <s v="L6 L Eyestay 20mm Dial D"/>
    <x v="3"/>
    <n v="5035"/>
    <n v="11200"/>
    <n v="2.2244289970208539"/>
    <x v="2644"/>
  </r>
  <r>
    <x v="2"/>
    <s v="Athletic"/>
    <x v="1"/>
    <s v="Bridgestone Golf"/>
    <s v="Dial"/>
    <x v="31"/>
    <s v="L6 R Eyestay 20mm Dial D"/>
    <x v="3"/>
    <n v="5035"/>
    <n v="11200"/>
    <n v="2.2244289970208539"/>
    <x v="2644"/>
  </r>
  <r>
    <x v="2"/>
    <s v="Athletic"/>
    <x v="0"/>
    <s v="Fila - China"/>
    <s v="Dial"/>
    <x v="8"/>
    <s v="L6 R Tongue Dial E"/>
    <x v="3"/>
    <n v="9095"/>
    <n v="11088.805413288799"/>
    <n v="1.2192199464858493"/>
    <x v="2645"/>
  </r>
  <r>
    <x v="2"/>
    <s v="Athletic"/>
    <x v="0"/>
    <s v="Fila - China"/>
    <s v="Dial"/>
    <x v="1"/>
    <s v="L6 L Eyestay 20mm Dial S"/>
    <x v="3"/>
    <n v="9250"/>
    <n v="11013.0497558343"/>
    <n v="1.1905999736037081"/>
    <x v="2646"/>
  </r>
  <r>
    <x v="2"/>
    <s v="Athletic"/>
    <x v="0"/>
    <s v="Fila - China"/>
    <s v="Dial"/>
    <x v="1"/>
    <s v="L6 R Eyestay 20mm Dial S"/>
    <x v="3"/>
    <n v="9250"/>
    <n v="11013.0497558343"/>
    <n v="1.1905999736037081"/>
    <x v="2646"/>
  </r>
  <r>
    <x v="2"/>
    <s v="Athletic"/>
    <x v="0"/>
    <s v="Fila - China"/>
    <s v="Dial"/>
    <x v="1"/>
    <s v="L6 L Eyestay 20mm Dial S"/>
    <x v="3"/>
    <n v="8945"/>
    <n v="10570.103406325999"/>
    <n v="1.1816772952851873"/>
    <x v="2647"/>
  </r>
  <r>
    <x v="2"/>
    <s v="Athletic"/>
    <x v="0"/>
    <s v="Fila - China"/>
    <s v="Dial"/>
    <x v="1"/>
    <s v="L6 R Eyestay 20mm Dial S"/>
    <x v="3"/>
    <n v="8945"/>
    <n v="10570.103406325999"/>
    <n v="1.1816772952851873"/>
    <x v="2647"/>
  </r>
  <r>
    <x v="2"/>
    <s v="Athletic"/>
    <x v="0"/>
    <s v="Fila - China"/>
    <s v="Dial"/>
    <x v="8"/>
    <s v="L6 R Tongue Dial E"/>
    <x v="0"/>
    <n v="31515"/>
    <n v="42931.000905727"/>
    <n v="1.362240231817452"/>
    <x v="2648"/>
  </r>
  <r>
    <x v="2"/>
    <s v="Athletic"/>
    <x v="0"/>
    <s v="Fila - China"/>
    <s v="Dial"/>
    <x v="8"/>
    <s v="L6 R Tongue Dial E"/>
    <x v="0"/>
    <n v="9165"/>
    <n v="12471.1137784567"/>
    <n v="1.3607325453853465"/>
    <x v="2649"/>
  </r>
  <r>
    <x v="2"/>
    <s v="Athletic"/>
    <x v="0"/>
    <s v="Fila - China"/>
    <s v="Dial"/>
    <x v="8"/>
    <s v="L6 R Tongue Dial E"/>
    <x v="0"/>
    <n v="14825"/>
    <n v="20232.600984962301"/>
    <n v="1.3647622924089242"/>
    <x v="2650"/>
  </r>
  <r>
    <x v="2"/>
    <s v="Athletic"/>
    <x v="0"/>
    <s v="Fila - China"/>
    <s v="Dial"/>
    <x v="8"/>
    <s v="L6 R Tongue Dial E"/>
    <x v="3"/>
    <n v="7340"/>
    <n v="10450.533853647599"/>
    <n v="1.4237784541754221"/>
    <x v="2651"/>
  </r>
  <r>
    <x v="2"/>
    <s v="Athletic"/>
    <x v="0"/>
    <s v="Fila - China"/>
    <s v="Dial"/>
    <x v="39"/>
    <s v="L6 L Eyestay 20mm Dial I"/>
    <x v="0"/>
    <n v="3120"/>
    <n v="3550.4193238267999"/>
    <n v="1.1379549114829486"/>
    <x v="2652"/>
  </r>
  <r>
    <x v="2"/>
    <s v="Athletic"/>
    <x v="0"/>
    <s v="Anta"/>
    <s v="Dial"/>
    <x v="34"/>
    <s v="L6 R Tongue Dial M Habu"/>
    <x v="3"/>
    <n v="10905"/>
    <n v="9859.5659645671003"/>
    <n v="0.90413259647566258"/>
    <x v="2653"/>
  </r>
  <r>
    <x v="2"/>
    <s v="Athletic"/>
    <x v="0"/>
    <s v="Fila - China"/>
    <s v="Dial"/>
    <x v="39"/>
    <s v="L6 L Eyestay 20mm Dial I"/>
    <x v="0"/>
    <n v="2415"/>
    <n v="2796.9347474627998"/>
    <n v="1.1581510341460868"/>
    <x v="2654"/>
  </r>
  <r>
    <x v="2"/>
    <s v="Athletic"/>
    <x v="1"/>
    <s v="Bridgestone Golf"/>
    <s v="Dial"/>
    <x v="31"/>
    <s v="L6 L Eyestay 20mm Dial D"/>
    <x v="3"/>
    <n v="4075"/>
    <n v="9072"/>
    <n v="2.2262576687116566"/>
    <x v="2655"/>
  </r>
  <r>
    <x v="2"/>
    <s v="Athletic"/>
    <x v="0"/>
    <s v="Fila - China"/>
    <s v="Dial"/>
    <x v="39"/>
    <s v="L6 R Eyestay 20mm Dial I"/>
    <x v="0"/>
    <n v="3120"/>
    <n v="3550.4193238267999"/>
    <n v="1.1379549114829486"/>
    <x v="2652"/>
  </r>
  <r>
    <x v="2"/>
    <s v="Athletic"/>
    <x v="1"/>
    <s v="Bridgestone Golf"/>
    <s v="Dial"/>
    <x v="31"/>
    <s v="L6 R Eyestay 20mm Dial D"/>
    <x v="3"/>
    <n v="4075"/>
    <n v="9072"/>
    <n v="2.2262576687116566"/>
    <x v="2655"/>
  </r>
  <r>
    <x v="2"/>
    <s v="Athletic"/>
    <x v="0"/>
    <s v="Fila - China"/>
    <s v="Dial"/>
    <x v="39"/>
    <s v="L6 R Eyestay 20mm Dial I"/>
    <x v="0"/>
    <n v="2415"/>
    <n v="2796.9347474627998"/>
    <n v="1.1581510341460868"/>
    <x v="2654"/>
  </r>
  <r>
    <x v="2"/>
    <s v="Athletic"/>
    <x v="0"/>
    <s v="Fila - China"/>
    <s v="Dial"/>
    <x v="39"/>
    <s v="L6 R Tongue Dial I"/>
    <x v="2"/>
    <n v="3220"/>
    <n v="3491.31"/>
    <n v="1.0842577639751552"/>
    <x v="2656"/>
  </r>
  <r>
    <x v="2"/>
    <s v="Athletic"/>
    <x v="0"/>
    <s v="Anta"/>
    <s v="Dial"/>
    <x v="34"/>
    <s v="L6 R Tongue Dial M Habu"/>
    <x v="3"/>
    <n v="9700"/>
    <n v="8736.2864107129008"/>
    <n v="0.90064808357864956"/>
    <x v="2657"/>
  </r>
  <r>
    <x v="2"/>
    <s v="Athletic"/>
    <x v="0"/>
    <s v="Fila - China"/>
    <s v="Dial"/>
    <x v="39"/>
    <s v="L6 R Tongue Dial I"/>
    <x v="0"/>
    <n v="2065"/>
    <n v="2389.0484301245001"/>
    <n v="1.1569241792370462"/>
    <x v="2658"/>
  </r>
  <r>
    <x v="2"/>
    <s v="Athletic"/>
    <x v="0"/>
    <s v="Fila - China"/>
    <s v="Dial"/>
    <x v="1"/>
    <s v="DNR L6 R Eyestay 20mm Dial S"/>
    <x v="0"/>
    <n v="11965"/>
    <n v="13878.688697018601"/>
    <n v="1.1599405513596825"/>
    <x v="2659"/>
  </r>
  <r>
    <x v="2"/>
    <s v="Athletic"/>
    <x v="0"/>
    <s v="Fila - China"/>
    <s v="Dial"/>
    <x v="1"/>
    <s v="DNR L6 R Eyestay 20mm Dial S"/>
    <x v="0"/>
    <n v="7195"/>
    <n v="8346.4800987128001"/>
    <n v="1.1600389296334677"/>
    <x v="2660"/>
  </r>
  <r>
    <x v="2"/>
    <s v="Athletic"/>
    <x v="0"/>
    <s v="Fila - China"/>
    <s v="Dial"/>
    <x v="1"/>
    <s v="DNR L6 R Eyestay 20mm Dial S"/>
    <x v="0"/>
    <n v="2715"/>
    <n v="3151.8176596538001"/>
    <n v="1.1608904823770902"/>
    <x v="2661"/>
  </r>
  <r>
    <x v="2"/>
    <s v="Athletic"/>
    <x v="0"/>
    <s v="Descente-Korea"/>
    <s v="Dial"/>
    <x v="1"/>
    <s v="L6 R Tongue Dial S"/>
    <x v="3"/>
    <n v="7640"/>
    <n v="8664"/>
    <n v="1.1340314136125655"/>
    <x v="2662"/>
  </r>
  <r>
    <x v="2"/>
    <s v="Athletic"/>
    <x v="0"/>
    <s v="Descente-Korea"/>
    <s v="Dial"/>
    <x v="1"/>
    <s v="L6 R Tongue Dial S"/>
    <x v="3"/>
    <n v="7640"/>
    <n v="8512"/>
    <n v="1.1141361256544502"/>
    <x v="2663"/>
  </r>
  <r>
    <x v="2"/>
    <s v="Athletic"/>
    <x v="1"/>
    <s v="Callaway Golf Japan"/>
    <s v="Dial"/>
    <x v="25"/>
    <s v="IP1 L Eyestay 20mm Dial C"/>
    <x v="3"/>
    <n v="2915"/>
    <n v="8033"/>
    <n v="2.7557461406518011"/>
    <x v="2664"/>
  </r>
  <r>
    <x v="2"/>
    <s v="Athletic"/>
    <x v="1"/>
    <s v="Callaway Golf Japan"/>
    <s v="Dial"/>
    <x v="25"/>
    <s v="IP1 R Eyestay 20mm Dial C"/>
    <x v="3"/>
    <n v="2915"/>
    <n v="8033"/>
    <n v="2.7557461406518011"/>
    <x v="2664"/>
  </r>
  <r>
    <x v="2"/>
    <s v="Athletic"/>
    <x v="0"/>
    <s v="Fila - China"/>
    <s v="Dial"/>
    <x v="1"/>
    <s v="L6 L Eyestay 20mm Dial S"/>
    <x v="3"/>
    <n v="6545"/>
    <n v="7910.4756708039004"/>
    <n v="1.2086288267080061"/>
    <x v="2665"/>
  </r>
  <r>
    <x v="2"/>
    <s v="Athletic"/>
    <x v="0"/>
    <s v="Fila - China"/>
    <s v="Dial"/>
    <x v="1"/>
    <s v="L6 L Eyestay 20mm Dial S"/>
    <x v="0"/>
    <n v="1410"/>
    <n v="1642.5226010238"/>
    <n v="1.1649096461161703"/>
    <x v="2666"/>
  </r>
  <r>
    <x v="2"/>
    <s v="Athletic"/>
    <x v="0"/>
    <s v="Fila - China"/>
    <s v="Dial"/>
    <x v="1"/>
    <s v="L6 L Eyestay 20mm Dial S"/>
    <x v="0"/>
    <n v="800"/>
    <n v="947.32543895460003"/>
    <n v="1.18415679869325"/>
    <x v="2667"/>
  </r>
  <r>
    <x v="2"/>
    <s v="Athletic"/>
    <x v="0"/>
    <s v="Fila - China"/>
    <s v="Dial"/>
    <x v="1"/>
    <s v="L6 R Eyestay 20mm Dial S"/>
    <x v="3"/>
    <n v="6545"/>
    <n v="7910.4756708039004"/>
    <n v="1.2086288267080061"/>
    <x v="2665"/>
  </r>
  <r>
    <x v="2"/>
    <s v="Athletic"/>
    <x v="0"/>
    <s v="Fila - China"/>
    <s v="Dial"/>
    <x v="1"/>
    <s v="L6 L Eyestay 20mm Dial S"/>
    <x v="0"/>
    <n v="1660"/>
    <n v="1953.858717844"/>
    <n v="1.1770233240024097"/>
    <x v="2668"/>
  </r>
  <r>
    <x v="2"/>
    <s v="Athletic"/>
    <x v="0"/>
    <s v="Fila - China"/>
    <s v="Dial"/>
    <x v="1"/>
    <s v="L6 L Eyestay 20mm Dial S"/>
    <x v="0"/>
    <n v="5130"/>
    <n v="5953.4333571239004"/>
    <n v="1.1605133249754191"/>
    <x v="2669"/>
  </r>
  <r>
    <x v="2"/>
    <s v="Athletic"/>
    <x v="0"/>
    <s v="Anta"/>
    <s v="Dial"/>
    <x v="34"/>
    <s v="L6 L Eyestay 20mm Dial M Habu"/>
    <x v="3"/>
    <n v="8545"/>
    <n v="7513.1120691009"/>
    <n v="0.87924073365721478"/>
    <x v="2670"/>
  </r>
  <r>
    <x v="2"/>
    <s v="Athletic"/>
    <x v="0"/>
    <s v="Anta"/>
    <s v="Dial"/>
    <x v="34"/>
    <s v="L6 R Eyestay 20mm Dial M Habu"/>
    <x v="3"/>
    <n v="8545"/>
    <n v="7513.1120691009"/>
    <n v="0.87924073365721478"/>
    <x v="2670"/>
  </r>
  <r>
    <x v="2"/>
    <s v="Athletic"/>
    <x v="0"/>
    <s v="Fila - China"/>
    <s v="Dial"/>
    <x v="1"/>
    <s v="L6 L Eyestay 20mm Dial S"/>
    <x v="3"/>
    <n v="6030"/>
    <n v="7314.2394423222004"/>
    <n v="1.2129750318942289"/>
    <x v="2671"/>
  </r>
  <r>
    <x v="2"/>
    <s v="Athletic"/>
    <x v="0"/>
    <s v="Fila - China"/>
    <s v="Dial"/>
    <x v="1"/>
    <s v="L6 R Eyestay 20mm Dial S"/>
    <x v="3"/>
    <n v="6030"/>
    <n v="7314.2394423222004"/>
    <n v="1.2129750318942289"/>
    <x v="2671"/>
  </r>
  <r>
    <x v="0"/>
    <s v="Athletic"/>
    <x v="1"/>
    <s v="FootJoy"/>
    <s v="Guide"/>
    <x v="11"/>
    <s v="Lace Guide, FormTX 2, 15mm"/>
    <x v="1"/>
    <n v="10000"/>
    <n v="1500"/>
    <n v="0.15"/>
    <x v="205"/>
  </r>
  <r>
    <x v="0"/>
    <s v="Athletic"/>
    <x v="1"/>
    <s v="FootJoy"/>
    <s v="Bayonet"/>
    <x v="0"/>
    <s v="L6 Bayonet Heel"/>
    <x v="1"/>
    <n v="11500"/>
    <n v="1495"/>
    <n v="0.13"/>
    <x v="0"/>
  </r>
  <r>
    <x v="0"/>
    <s v="Athletic"/>
    <x v="1"/>
    <s v="FootJoy"/>
    <s v="Guide"/>
    <x v="12"/>
    <s v="Lace Guide,  FormTX, 25mm"/>
    <x v="1"/>
    <n v="10500"/>
    <n v="1470"/>
    <n v="0.14000000000000001"/>
    <x v="106"/>
  </r>
  <r>
    <x v="0"/>
    <s v="Athletic"/>
    <x v="1"/>
    <s v="FootJoy"/>
    <s v="Guide"/>
    <x v="12"/>
    <s v="Lace Guide, FormTX, Stitch, 15mm"/>
    <x v="1"/>
    <n v="10500"/>
    <n v="1470"/>
    <n v="0.14000000000000001"/>
    <x v="106"/>
  </r>
  <r>
    <x v="0"/>
    <s v="Athletic"/>
    <x v="1"/>
    <s v="FootJoy"/>
    <s v="Bayonet"/>
    <x v="0"/>
    <s v="L6 Bayonet Heel"/>
    <x v="1"/>
    <n v="11000"/>
    <n v="1430"/>
    <n v="0.13"/>
    <x v="0"/>
  </r>
  <r>
    <x v="0"/>
    <s v="Athletic"/>
    <x v="1"/>
    <s v="FootJoy"/>
    <s v="Guide"/>
    <x v="11"/>
    <s v="Lace Guide, FormTX 2, 20mm"/>
    <x v="1"/>
    <n v="9500"/>
    <n v="1425"/>
    <n v="0.15"/>
    <x v="205"/>
  </r>
  <r>
    <x v="0"/>
    <s v="Athletic"/>
    <x v="1"/>
    <s v="FootJoy"/>
    <s v="Guide"/>
    <x v="11"/>
    <s v="Lace Guide, FormTX 2, 25mm"/>
    <x v="1"/>
    <n v="9500"/>
    <n v="1425"/>
    <n v="0.15"/>
    <x v="205"/>
  </r>
  <r>
    <x v="0"/>
    <s v="Athletic"/>
    <x v="1"/>
    <s v="FootJoy"/>
    <s v="Guide"/>
    <x v="12"/>
    <s v="Lace Guide, FormTX, Stitch, 20mm"/>
    <x v="1"/>
    <n v="10000"/>
    <n v="1400"/>
    <n v="0.14000000000000001"/>
    <x v="106"/>
  </r>
  <r>
    <x v="0"/>
    <s v="Athletic"/>
    <x v="1"/>
    <s v="FootJoy"/>
    <s v="Dial"/>
    <x v="7"/>
    <s v="Li2 R Heel Dial C"/>
    <x v="1"/>
    <n v="500"/>
    <n v="1370"/>
    <n v="2.74"/>
    <x v="308"/>
  </r>
  <r>
    <x v="0"/>
    <s v="Athletic"/>
    <x v="1"/>
    <s v="FootJoy"/>
    <s v="Dial"/>
    <x v="7"/>
    <s v="Li2 R Heel Dial C"/>
    <x v="1"/>
    <n v="500"/>
    <n v="1370"/>
    <n v="2.74"/>
    <x v="308"/>
  </r>
  <r>
    <x v="0"/>
    <s v="Athletic"/>
    <x v="1"/>
    <s v="FootJoy"/>
    <s v="Bayonet"/>
    <x v="0"/>
    <s v="L6 Bayonet Heel"/>
    <x v="1"/>
    <n v="10500"/>
    <n v="1365"/>
    <n v="0.13"/>
    <x v="0"/>
  </r>
  <r>
    <x v="0"/>
    <s v="Athletic"/>
    <x v="1"/>
    <s v="FootJoy"/>
    <s v="Dial"/>
    <x v="7"/>
    <s v="Li2 R Heel Dial C"/>
    <x v="1"/>
    <n v="500"/>
    <n v="1360"/>
    <n v="2.72"/>
    <x v="2672"/>
  </r>
  <r>
    <x v="0"/>
    <s v="Athletic"/>
    <x v="1"/>
    <s v="FootJoy"/>
    <s v="Guide"/>
    <x v="11"/>
    <s v="Lace Guide, Form TX2, 20mm"/>
    <x v="1"/>
    <n v="9000"/>
    <n v="1350"/>
    <n v="0.15"/>
    <x v="205"/>
  </r>
  <r>
    <x v="0"/>
    <s v="Athletic"/>
    <x v="1"/>
    <s v="FootJoy"/>
    <s v="Bayonet"/>
    <x v="0"/>
    <s v="L6 Bayonet Heel"/>
    <x v="1"/>
    <n v="10000"/>
    <n v="1300"/>
    <n v="0.13"/>
    <x v="0"/>
  </r>
  <r>
    <x v="0"/>
    <s v="Athletic"/>
    <x v="1"/>
    <s v="FootJoy"/>
    <s v="Bayonet"/>
    <x v="0"/>
    <s v="L6 Bayonet Heel"/>
    <x v="1"/>
    <n v="10000"/>
    <n v="1300"/>
    <n v="0.13"/>
    <x v="0"/>
  </r>
  <r>
    <x v="0"/>
    <s v="Athletic"/>
    <x v="1"/>
    <s v="FootJoy"/>
    <s v="Bayonet"/>
    <x v="0"/>
    <s v="L6 Bayonet Heel"/>
    <x v="1"/>
    <n v="10000"/>
    <n v="1300"/>
    <n v="0.13"/>
    <x v="0"/>
  </r>
  <r>
    <x v="0"/>
    <s v="Athletic"/>
    <x v="1"/>
    <s v="FootJoy"/>
    <s v="Bayonet"/>
    <x v="0"/>
    <s v="L6 Bayonet Heel"/>
    <x v="1"/>
    <n v="10000"/>
    <n v="1300"/>
    <n v="0.13"/>
    <x v="0"/>
  </r>
  <r>
    <x v="0"/>
    <s v="Athletic"/>
    <x v="1"/>
    <s v="FootJoy"/>
    <s v="Guide"/>
    <x v="12"/>
    <s v="Lace Guide,  FormTX, 20mmBlack"/>
    <x v="1"/>
    <n v="7500"/>
    <n v="1275"/>
    <n v="0.17"/>
    <x v="219"/>
  </r>
  <r>
    <x v="0"/>
    <s v="Athletic"/>
    <x v="1"/>
    <s v="FootJoy"/>
    <s v="Guide"/>
    <x v="11"/>
    <s v="Lace Guide, FormTX 2, 20mm"/>
    <x v="1"/>
    <n v="8500"/>
    <n v="1275"/>
    <n v="0.15"/>
    <x v="205"/>
  </r>
  <r>
    <x v="0"/>
    <s v="Athletic"/>
    <x v="1"/>
    <s v="FootJoy"/>
    <s v="Bayonet"/>
    <x v="0"/>
    <s v="L6 Bayonet Heel"/>
    <x v="1"/>
    <n v="9500"/>
    <n v="1235"/>
    <n v="0.13"/>
    <x v="0"/>
  </r>
  <r>
    <x v="0"/>
    <s v="Athletic"/>
    <x v="1"/>
    <s v="FootJoy"/>
    <s v="Guide"/>
    <x v="11"/>
    <s v="Lace Guide, FormTX 2, 20mm"/>
    <x v="1"/>
    <n v="8000"/>
    <n v="1200"/>
    <n v="0.15"/>
    <x v="205"/>
  </r>
  <r>
    <x v="0"/>
    <s v="Athletic"/>
    <x v="1"/>
    <s v="FootJoy"/>
    <s v="Guide"/>
    <x v="11"/>
    <s v="Lace Guide, FormTX 2, 20mm"/>
    <x v="1"/>
    <n v="8000"/>
    <n v="1200"/>
    <n v="0.15"/>
    <x v="205"/>
  </r>
  <r>
    <x v="2"/>
    <s v="Athletic"/>
    <x v="0"/>
    <s v="Fila - China"/>
    <s v="Dial"/>
    <x v="1"/>
    <s v="L6 L Eyestay 20mm Dial S1"/>
    <x v="0"/>
    <n v="13070"/>
    <n v="15414.9308749962"/>
    <n v="1.1794132268551032"/>
    <x v="2673"/>
  </r>
  <r>
    <x v="0"/>
    <s v="Athletic"/>
    <x v="1"/>
    <s v="FootJoy"/>
    <s v="Guide"/>
    <x v="12"/>
    <s v="Lace Guide, FormTX, Stitch, 15mm"/>
    <x v="1"/>
    <n v="7000"/>
    <n v="1190"/>
    <n v="0.17"/>
    <x v="219"/>
  </r>
  <r>
    <x v="0"/>
    <s v="Athletic"/>
    <x v="1"/>
    <s v="FootJoy"/>
    <s v="Guide"/>
    <x v="12"/>
    <s v="Lace Guide, FormTX, Stitch, 20mm"/>
    <x v="1"/>
    <n v="7000"/>
    <n v="1190"/>
    <n v="0.17"/>
    <x v="219"/>
  </r>
  <r>
    <x v="0"/>
    <s v="Athletic"/>
    <x v="1"/>
    <s v="FootJoy"/>
    <s v="Guide"/>
    <x v="11"/>
    <s v="Lace Guide, FormTX 2, 20mm"/>
    <x v="1"/>
    <n v="8500"/>
    <n v="1190"/>
    <n v="0.14000000000000001"/>
    <x v="106"/>
  </r>
  <r>
    <x v="0"/>
    <s v="Athletic"/>
    <x v="1"/>
    <s v="FootJoy"/>
    <s v="Guide"/>
    <x v="11"/>
    <s v="Lace Guide, FormTX 2, 25mm"/>
    <x v="1"/>
    <n v="8500"/>
    <n v="1190"/>
    <n v="0.14000000000000001"/>
    <x v="106"/>
  </r>
  <r>
    <x v="0"/>
    <s v="Athletic"/>
    <x v="1"/>
    <s v="FootJoy"/>
    <s v="Bayonet"/>
    <x v="0"/>
    <s v="L6 Bayonet Heel"/>
    <x v="1"/>
    <n v="9000"/>
    <n v="1170"/>
    <n v="0.13"/>
    <x v="0"/>
  </r>
  <r>
    <x v="0"/>
    <s v="Athletic"/>
    <x v="1"/>
    <s v="FootJoy"/>
    <s v="Guide"/>
    <x v="11"/>
    <s v="Lace Guide, FormTX 2, 15mm"/>
    <x v="1"/>
    <n v="7500"/>
    <n v="1125"/>
    <n v="0.15"/>
    <x v="205"/>
  </r>
  <r>
    <x v="0"/>
    <s v="Athletic"/>
    <x v="1"/>
    <s v="FootJoy"/>
    <s v="Guide"/>
    <x v="11"/>
    <s v="Lace Guide, FormTX 2, 25mm"/>
    <x v="1"/>
    <n v="7500"/>
    <n v="1125"/>
    <n v="0.15"/>
    <x v="205"/>
  </r>
  <r>
    <x v="2"/>
    <s v="Athletic"/>
    <x v="0"/>
    <s v="Fila - China"/>
    <s v="Dial"/>
    <x v="1"/>
    <s v="L6 L Eyestay 20mm Dial S1"/>
    <x v="0"/>
    <n v="35385"/>
    <n v="41439.567817383999"/>
    <n v="1.171105491518553"/>
    <x v="2674"/>
  </r>
  <r>
    <x v="0"/>
    <s v="Athletic"/>
    <x v="1"/>
    <s v="FootJoy"/>
    <s v="Dial"/>
    <x v="30"/>
    <s v="L6 R Heel Dial C"/>
    <x v="1"/>
    <n v="500"/>
    <n v="1120"/>
    <n v="2.2400000000000002"/>
    <x v="1204"/>
  </r>
  <r>
    <x v="2"/>
    <s v="Athletic"/>
    <x v="0"/>
    <s v="Anta"/>
    <s v="Dial"/>
    <x v="34"/>
    <s v="L6 R Tongue Dial M Habu"/>
    <x v="3"/>
    <n v="8245"/>
    <n v="7257.5985207440999"/>
    <n v="0.88024239184282593"/>
    <x v="2675"/>
  </r>
  <r>
    <x v="2"/>
    <s v="Athletic"/>
    <x v="0"/>
    <s v="Fila - China"/>
    <s v="Dial"/>
    <x v="8"/>
    <s v="L6 R Eyestay 20mm Dial E"/>
    <x v="3"/>
    <n v="5730"/>
    <n v="7223.9283706041997"/>
    <n v="1.2607204835260384"/>
    <x v="2676"/>
  </r>
  <r>
    <x v="2"/>
    <s v="Athletic"/>
    <x v="1"/>
    <s v="Bridgestone Golf"/>
    <s v="Dial"/>
    <x v="9"/>
    <s v="L6 L Eyestay 20mm Dial K"/>
    <x v="3"/>
    <n v="3725"/>
    <n v="7030"/>
    <n v="1.887248322147651"/>
    <x v="2677"/>
  </r>
  <r>
    <x v="2"/>
    <s v="Athletic"/>
    <x v="1"/>
    <s v="Bridgestone Golf"/>
    <s v="Dial"/>
    <x v="9"/>
    <s v="L6 R Eyestay 20mm Dial K"/>
    <x v="3"/>
    <n v="3725"/>
    <n v="7030"/>
    <n v="1.887248322147651"/>
    <x v="2677"/>
  </r>
  <r>
    <x v="2"/>
    <s v="Athletic"/>
    <x v="0"/>
    <s v="Lecaf"/>
    <s v="Dial"/>
    <x v="1"/>
    <s v="L6 R Eyestay 20mm Dial S"/>
    <x v="3"/>
    <n v="6235"/>
    <n v="6944"/>
    <n v="1.1137129109863673"/>
    <x v="2678"/>
  </r>
  <r>
    <x v="2"/>
    <s v="Athletic"/>
    <x v="0"/>
    <s v="Fila - China"/>
    <s v="Dial"/>
    <x v="1"/>
    <s v="L6 R Eyestay 20mm Dial S"/>
    <x v="0"/>
    <n v="1410"/>
    <n v="1642.5226010238"/>
    <n v="1.1649096461161703"/>
    <x v="2666"/>
  </r>
  <r>
    <x v="2"/>
    <s v="Athletic"/>
    <x v="0"/>
    <s v="Fila - China"/>
    <s v="Dial"/>
    <x v="1"/>
    <s v="L6 R Eyestay 20mm Dial S"/>
    <x v="0"/>
    <n v="800"/>
    <n v="947.32543895460003"/>
    <n v="1.18415679869325"/>
    <x v="2667"/>
  </r>
  <r>
    <x v="2"/>
    <s v="Athletic"/>
    <x v="1"/>
    <s v="Bridgestone Golf"/>
    <s v="Dial"/>
    <x v="9"/>
    <s v="L6 L Eyestay 20mm Dial K"/>
    <x v="3"/>
    <n v="3570"/>
    <n v="6816"/>
    <n v="1.9092436974789917"/>
    <x v="2679"/>
  </r>
  <r>
    <x v="2"/>
    <s v="Athletic"/>
    <x v="0"/>
    <s v="Fila - China"/>
    <s v="Dial"/>
    <x v="1"/>
    <s v="L6 R Eyestay 20mm Dial S"/>
    <x v="0"/>
    <n v="1660"/>
    <n v="1953.858717844"/>
    <n v="1.1770233240024097"/>
    <x v="2668"/>
  </r>
  <r>
    <x v="2"/>
    <s v="Athletic"/>
    <x v="0"/>
    <s v="Fila - China"/>
    <s v="Dial"/>
    <x v="1"/>
    <s v="L6 R Eyestay 20mm Dial S"/>
    <x v="0"/>
    <n v="5130"/>
    <n v="5953.4333571239004"/>
    <n v="1.1605133249754191"/>
    <x v="2669"/>
  </r>
  <r>
    <x v="2"/>
    <s v="Athletic"/>
    <x v="1"/>
    <s v="Bridgestone Golf"/>
    <s v="Dial"/>
    <x v="9"/>
    <s v="L6 R Eyestay 20mm Dial K"/>
    <x v="3"/>
    <n v="3570"/>
    <n v="6816"/>
    <n v="1.9092436974789917"/>
    <x v="2679"/>
  </r>
  <r>
    <x v="2"/>
    <s v="Athletic"/>
    <x v="0"/>
    <s v="FILA - Korea"/>
    <s v="Dial"/>
    <x v="8"/>
    <s v="L6 R Eyestay 20mm Dial E"/>
    <x v="3"/>
    <n v="5080"/>
    <n v="6666"/>
    <n v="1.3122047244094488"/>
    <x v="2680"/>
  </r>
  <r>
    <x v="2"/>
    <s v="Athletic"/>
    <x v="1"/>
    <s v="Callaway Golf Japan"/>
    <s v="Dial"/>
    <x v="8"/>
    <s v="L6 L Eyestay 20mm Dial E"/>
    <x v="3"/>
    <n v="4875"/>
    <n v="6499"/>
    <n v="1.3331282051282052"/>
    <x v="2681"/>
  </r>
  <r>
    <x v="2"/>
    <s v="Athletic"/>
    <x v="1"/>
    <s v="Bridgestone Golf"/>
    <s v="Dial"/>
    <x v="9"/>
    <s v="L6 L Eyestay 20mm Dial K"/>
    <x v="3"/>
    <n v="3060"/>
    <n v="6222"/>
    <n v="2.0333333333333332"/>
    <x v="2682"/>
  </r>
  <r>
    <x v="0"/>
    <s v="Athletic"/>
    <x v="1"/>
    <s v="FootJoy"/>
    <s v="Dial"/>
    <x v="30"/>
    <s v="L6 R Heel Dial C"/>
    <x v="1"/>
    <n v="500"/>
    <n v="1120"/>
    <n v="2.2400000000000002"/>
    <x v="1204"/>
  </r>
  <r>
    <x v="0"/>
    <s v="Athletic"/>
    <x v="1"/>
    <s v="FootJoy"/>
    <s v="Dial"/>
    <x v="30"/>
    <s v="L6 R Heel Dial C"/>
    <x v="1"/>
    <n v="500"/>
    <n v="1120"/>
    <n v="2.2400000000000002"/>
    <x v="1204"/>
  </r>
  <r>
    <x v="0"/>
    <s v="Athletic"/>
    <x v="1"/>
    <s v="FootJoy"/>
    <s v="Dial"/>
    <x v="30"/>
    <s v="L6 R Heel Dial C"/>
    <x v="1"/>
    <n v="500"/>
    <n v="1120"/>
    <n v="2.2400000000000002"/>
    <x v="1204"/>
  </r>
  <r>
    <x v="0"/>
    <s v="Athletic"/>
    <x v="1"/>
    <s v="FootJoy"/>
    <s v="Guide"/>
    <x v="12"/>
    <s v="Lace Guide,  FormTX, 25mmDark Grey"/>
    <x v="1"/>
    <n v="8000"/>
    <n v="1120"/>
    <n v="0.14000000000000001"/>
    <x v="106"/>
  </r>
  <r>
    <x v="0"/>
    <s v="Athletic"/>
    <x v="1"/>
    <s v="FootJoy"/>
    <s v="Guide"/>
    <x v="12"/>
    <s v="Lace Guide, FormTX, Stitch, 15mm"/>
    <x v="1"/>
    <n v="8000"/>
    <n v="1120"/>
    <n v="0.14000000000000001"/>
    <x v="106"/>
  </r>
  <r>
    <x v="0"/>
    <s v="Athletic"/>
    <x v="1"/>
    <s v="FootJoy"/>
    <s v="Dial"/>
    <x v="14"/>
    <s v="L6 R Heel Dial X"/>
    <x v="1"/>
    <n v="1005"/>
    <n v="1090"/>
    <n v="1.0845771144278606"/>
    <x v="1431"/>
  </r>
  <r>
    <x v="0"/>
    <s v="Athletic"/>
    <x v="1"/>
    <s v="FootJoy"/>
    <s v="Dial"/>
    <x v="14"/>
    <s v="L6 R Heel Dial X"/>
    <x v="1"/>
    <n v="1005"/>
    <n v="1090"/>
    <n v="1.0845771144278606"/>
    <x v="1431"/>
  </r>
  <r>
    <x v="0"/>
    <s v="Athletic"/>
    <x v="1"/>
    <s v="FootJoy"/>
    <s v="Dial"/>
    <x v="14"/>
    <s v="L6 R Heel Dial X"/>
    <x v="1"/>
    <n v="1005"/>
    <n v="1090"/>
    <n v="1.0845771144278606"/>
    <x v="1431"/>
  </r>
  <r>
    <x v="0"/>
    <s v="Athletic"/>
    <x v="1"/>
    <s v="FootJoy"/>
    <s v="Dial"/>
    <x v="14"/>
    <s v="L6 R Heel Dial X"/>
    <x v="1"/>
    <n v="1005"/>
    <n v="1090"/>
    <n v="1.0845771144278606"/>
    <x v="1431"/>
  </r>
  <r>
    <x v="0"/>
    <s v="Athletic"/>
    <x v="1"/>
    <s v="FootJoy"/>
    <s v="Dial"/>
    <x v="14"/>
    <s v="L6 R Heel Dial X"/>
    <x v="1"/>
    <n v="1005"/>
    <n v="1090"/>
    <n v="1.0845771144278606"/>
    <x v="1431"/>
  </r>
  <r>
    <x v="0"/>
    <s v="Athletic"/>
    <x v="1"/>
    <s v="FootJoy"/>
    <s v="Guide"/>
    <x v="11"/>
    <s v="Lace Guide, Form TX2, 20mm"/>
    <x v="1"/>
    <n v="7000"/>
    <n v="1050"/>
    <n v="0.15"/>
    <x v="205"/>
  </r>
  <r>
    <x v="0"/>
    <s v="Athletic"/>
    <x v="1"/>
    <s v="FootJoy"/>
    <s v="Bayonet"/>
    <x v="0"/>
    <s v="L6 Bayonet Heel"/>
    <x v="1"/>
    <n v="8000"/>
    <n v="1040"/>
    <n v="0.13"/>
    <x v="0"/>
  </r>
  <r>
    <x v="0"/>
    <s v="Athletic"/>
    <x v="1"/>
    <s v="FootJoy"/>
    <s v="Bayonet"/>
    <x v="0"/>
    <s v="L6 Bayonet Heel"/>
    <x v="1"/>
    <n v="8000"/>
    <n v="1040"/>
    <n v="0.13"/>
    <x v="0"/>
  </r>
  <r>
    <x v="0"/>
    <s v="Athletic"/>
    <x v="1"/>
    <s v="FootJoy"/>
    <s v="Dial"/>
    <x v="5"/>
    <s v="Li2 R Heel Dial E"/>
    <x v="1"/>
    <n v="500"/>
    <n v="1020"/>
    <n v="2.04"/>
    <x v="261"/>
  </r>
  <r>
    <x v="0"/>
    <s v="Athletic"/>
    <x v="1"/>
    <s v="FootJoy"/>
    <s v="Guide"/>
    <x v="12"/>
    <s v="Lace Guide, FormTX, Stitch, 20mm"/>
    <x v="1"/>
    <n v="6000"/>
    <n v="1020"/>
    <n v="0.17"/>
    <x v="219"/>
  </r>
  <r>
    <x v="0"/>
    <s v="Athletic"/>
    <x v="1"/>
    <s v="FootJoy"/>
    <s v="Dial"/>
    <x v="5"/>
    <s v="Li2 R Heel Dial E"/>
    <x v="1"/>
    <n v="500"/>
    <n v="1010"/>
    <n v="2.02"/>
    <x v="2683"/>
  </r>
  <r>
    <x v="0"/>
    <s v="Athletic"/>
    <x v="1"/>
    <s v="FootJoy"/>
    <s v="Guide"/>
    <x v="12"/>
    <s v="Lace Guide,  FormTX, 25mmDark Grey"/>
    <x v="1"/>
    <n v="7000"/>
    <n v="980"/>
    <n v="0.14000000000000001"/>
    <x v="106"/>
  </r>
  <r>
    <x v="0"/>
    <s v="Athletic"/>
    <x v="1"/>
    <s v="FootJoy"/>
    <s v="Bayonet"/>
    <x v="0"/>
    <s v="L6 Bayonet Heel"/>
    <x v="1"/>
    <n v="7500"/>
    <n v="975"/>
    <n v="0.13"/>
    <x v="0"/>
  </r>
  <r>
    <x v="0"/>
    <s v="Athletic"/>
    <x v="1"/>
    <s v="FootJoy"/>
    <s v="Bayonet"/>
    <x v="0"/>
    <s v="L6 Bayonet Heel"/>
    <x v="1"/>
    <n v="7500"/>
    <n v="975"/>
    <n v="0.13"/>
    <x v="0"/>
  </r>
  <r>
    <x v="0"/>
    <s v="Athletic"/>
    <x v="1"/>
    <s v="FootJoy"/>
    <s v="Guide"/>
    <x v="12"/>
    <s v="Lace Guide,  FormTX, 25mm"/>
    <x v="1"/>
    <n v="5500"/>
    <n v="935"/>
    <n v="0.17"/>
    <x v="219"/>
  </r>
  <r>
    <x v="0"/>
    <s v="Athletic"/>
    <x v="1"/>
    <s v="FootJoy"/>
    <s v="Guide"/>
    <x v="12"/>
    <s v="Lace Guide, FormTX, Stitch, 25mmBlack"/>
    <x v="1"/>
    <n v="5500"/>
    <n v="935"/>
    <n v="0.17"/>
    <x v="219"/>
  </r>
  <r>
    <x v="0"/>
    <s v="Athletic"/>
    <x v="1"/>
    <s v="FootJoy"/>
    <s v="Bayonet"/>
    <x v="0"/>
    <s v="L6 Bayonet Heel"/>
    <x v="1"/>
    <n v="7000"/>
    <n v="910"/>
    <n v="0.13"/>
    <x v="0"/>
  </r>
  <r>
    <x v="2"/>
    <s v="Athletic"/>
    <x v="0"/>
    <s v="Fila - China"/>
    <s v="Dial"/>
    <x v="1"/>
    <s v="L6 R Eyestay 20mm Dial S1"/>
    <x v="0"/>
    <n v="13070"/>
    <n v="15414.9308749962"/>
    <n v="1.1794132268551032"/>
    <x v="2673"/>
  </r>
  <r>
    <x v="0"/>
    <s v="Athletic"/>
    <x v="1"/>
    <s v="FootJoy"/>
    <s v="Bayonet"/>
    <x v="0"/>
    <s v="L6 Bayonet Heel"/>
    <x v="1"/>
    <n v="7000"/>
    <n v="910"/>
    <n v="0.13"/>
    <x v="0"/>
  </r>
  <r>
    <x v="0"/>
    <s v="Athletic"/>
    <x v="1"/>
    <s v="FootJoy"/>
    <s v="Bayonet"/>
    <x v="0"/>
    <s v="L6 Bayonet Heel"/>
    <x v="1"/>
    <n v="7000"/>
    <n v="910"/>
    <n v="0.13"/>
    <x v="0"/>
  </r>
  <r>
    <x v="0"/>
    <s v="Athletic"/>
    <x v="1"/>
    <s v="FootJoy"/>
    <s v="Bayonet"/>
    <x v="0"/>
    <s v="L6 Bayonet Heel"/>
    <x v="1"/>
    <n v="7000"/>
    <n v="910"/>
    <n v="0.13"/>
    <x v="0"/>
  </r>
  <r>
    <x v="0"/>
    <s v="Athletic"/>
    <x v="1"/>
    <s v="FootJoy"/>
    <s v="Guide"/>
    <x v="11"/>
    <s v="Lace Guide, FormTX 2, 20mm"/>
    <x v="1"/>
    <n v="6500"/>
    <n v="910"/>
    <n v="0.14000000000000001"/>
    <x v="106"/>
  </r>
  <r>
    <x v="0"/>
    <s v="Athletic"/>
    <x v="1"/>
    <s v="FootJoy"/>
    <s v="Guide"/>
    <x v="12"/>
    <s v="Lace Guide,  FormTX, 25mm"/>
    <x v="1"/>
    <n v="5000"/>
    <n v="850"/>
    <n v="0.17"/>
    <x v="219"/>
  </r>
  <r>
    <x v="0"/>
    <s v="Athletic"/>
    <x v="1"/>
    <s v="FootJoy"/>
    <s v="Guide"/>
    <x v="12"/>
    <s v="Lace Guide, FormTX, Stitch, 20mmDark Grey"/>
    <x v="1"/>
    <n v="5000"/>
    <n v="850"/>
    <n v="0.17"/>
    <x v="219"/>
  </r>
  <r>
    <x v="0"/>
    <s v="Athletic"/>
    <x v="1"/>
    <s v="FootJoy"/>
    <s v="Guide"/>
    <x v="12"/>
    <s v="Lace Guide, FormTX, Stitch, 25mmBlack"/>
    <x v="1"/>
    <n v="5000"/>
    <n v="850"/>
    <n v="0.17"/>
    <x v="219"/>
  </r>
  <r>
    <x v="2"/>
    <s v="Athletic"/>
    <x v="0"/>
    <s v="Fila - China"/>
    <s v="Dial"/>
    <x v="1"/>
    <s v="L6 R Eyestay 20mm Dial S1"/>
    <x v="0"/>
    <n v="35385"/>
    <n v="41439.567817383999"/>
    <n v="1.171105491518553"/>
    <x v="2674"/>
  </r>
  <r>
    <x v="0"/>
    <s v="Athletic"/>
    <x v="1"/>
    <s v="FootJoy"/>
    <s v="Bayonet"/>
    <x v="0"/>
    <s v="L6 Bayonet Heel"/>
    <x v="1"/>
    <n v="6500"/>
    <n v="845"/>
    <n v="0.13"/>
    <x v="0"/>
  </r>
  <r>
    <x v="2"/>
    <s v="Athletic"/>
    <x v="1"/>
    <s v="Bridgestone Golf"/>
    <s v="Dial"/>
    <x v="9"/>
    <s v="L6 R Eyestay 20mm Dial K"/>
    <x v="3"/>
    <n v="3060"/>
    <n v="6222"/>
    <n v="2.0333333333333332"/>
    <x v="2682"/>
  </r>
  <r>
    <x v="2"/>
    <s v="Athletic"/>
    <x v="1"/>
    <s v="Callaway Golf Japan"/>
    <s v="Dial"/>
    <x v="8"/>
    <s v="L6 L Eyestay 20mm Dial E"/>
    <x v="3"/>
    <n v="4575"/>
    <n v="6097"/>
    <n v="1.3326775956284154"/>
    <x v="2684"/>
  </r>
  <r>
    <x v="2"/>
    <s v="Athletic"/>
    <x v="0"/>
    <s v="Anta"/>
    <s v="Dial"/>
    <x v="34"/>
    <s v="L6 R Tongue Dial M Habu"/>
    <x v="3"/>
    <n v="6435"/>
    <n v="5733.3651728020996"/>
    <n v="0.89096583881928504"/>
    <x v="2685"/>
  </r>
  <r>
    <x v="2"/>
    <s v="Athletic"/>
    <x v="1"/>
    <s v="Bridgestone Golf"/>
    <s v="Dial"/>
    <x v="9"/>
    <s v="L6 L Eyestay 20mm Dial K"/>
    <x v="3"/>
    <n v="2870"/>
    <n v="5472"/>
    <n v="1.9066202090592335"/>
    <x v="2686"/>
  </r>
  <r>
    <x v="2"/>
    <s v="Athletic"/>
    <x v="1"/>
    <s v="Bridgestone Golf"/>
    <s v="Dial"/>
    <x v="9"/>
    <s v="L6 R Eyestay 20mm Dial K"/>
    <x v="3"/>
    <n v="2870"/>
    <n v="5472"/>
    <n v="1.9066202090592335"/>
    <x v="2686"/>
  </r>
  <r>
    <x v="2"/>
    <s v="Athletic"/>
    <x v="0"/>
    <s v="Fila - China"/>
    <s v="Dial"/>
    <x v="8"/>
    <s v="L6 R Eyestay 25mm Dial E"/>
    <x v="3"/>
    <n v="4575"/>
    <n v="5451.3543432871002"/>
    <n v="1.1915528619206777"/>
    <x v="2687"/>
  </r>
  <r>
    <x v="2"/>
    <s v="Athletic"/>
    <x v="1"/>
    <s v="Bridgestone Golf"/>
    <s v="Dial"/>
    <x v="31"/>
    <s v="L6 L Eyestay 20mm Dial D"/>
    <x v="3"/>
    <n v="2365"/>
    <n v="5264"/>
    <n v="2.2257928118393235"/>
    <x v="2688"/>
  </r>
  <r>
    <x v="2"/>
    <s v="Athletic"/>
    <x v="1"/>
    <s v="Bridgestone Golf"/>
    <s v="Dial"/>
    <x v="31"/>
    <s v="L6 R Eyestay 20mm Dial D"/>
    <x v="3"/>
    <n v="2365"/>
    <n v="5264"/>
    <n v="2.2257928118393235"/>
    <x v="2688"/>
  </r>
  <r>
    <x v="2"/>
    <s v="Athletic"/>
    <x v="0"/>
    <s v="K-Swiss-Korea"/>
    <s v="Dial"/>
    <x v="1"/>
    <s v="L6 R Eyestay 20mm Dial S"/>
    <x v="3"/>
    <n v="4575"/>
    <n v="5187"/>
    <n v="1.1337704918032787"/>
    <x v="2689"/>
  </r>
  <r>
    <x v="2"/>
    <s v="Athletic"/>
    <x v="0"/>
    <s v="Fila - China"/>
    <s v="Dial"/>
    <x v="1"/>
    <s v="L6 R Tongue Dial S"/>
    <x v="0"/>
    <n v="6485"/>
    <n v="7275.1226105777996"/>
    <n v="1.1218384904514727"/>
    <x v="2690"/>
  </r>
  <r>
    <x v="2"/>
    <s v="Athletic"/>
    <x v="0"/>
    <s v="Fila - China"/>
    <s v="Dial"/>
    <x v="1"/>
    <s v="L6 R Tongue Dial S"/>
    <x v="0"/>
    <n v="15230"/>
    <n v="17351.242824508299"/>
    <n v="1.1392805531522192"/>
    <x v="2691"/>
  </r>
  <r>
    <x v="2"/>
    <s v="Athletic"/>
    <x v="0"/>
    <s v="Fila - China"/>
    <s v="Dial"/>
    <x v="1"/>
    <s v="L6 R Tongue Dial S"/>
    <x v="0"/>
    <n v="12115"/>
    <n v="13811.3261830589"/>
    <n v="1.1400186696705654"/>
    <x v="2692"/>
  </r>
  <r>
    <x v="2"/>
    <s v="Athletic"/>
    <x v="0"/>
    <s v="Fila - China"/>
    <s v="Dial"/>
    <x v="1"/>
    <s v="L6 R Tongue Dial S"/>
    <x v="0"/>
    <n v="21410"/>
    <n v="24435.643809615201"/>
    <n v="1.1413191877447548"/>
    <x v="2693"/>
  </r>
  <r>
    <x v="2"/>
    <s v="Athletic"/>
    <x v="0"/>
    <s v="Fila - China"/>
    <s v="Dial"/>
    <x v="1"/>
    <s v="L6 R Tongue Dial S"/>
    <x v="0"/>
    <n v="19056"/>
    <n v="21694.352815373"/>
    <n v="1.1384526036614715"/>
    <x v="2694"/>
  </r>
  <r>
    <x v="2"/>
    <s v="Athletic"/>
    <x v="0"/>
    <s v="Fila - China"/>
    <s v="Dial"/>
    <x v="1"/>
    <s v="L6 R Tongue Dial S"/>
    <x v="0"/>
    <n v="13220"/>
    <n v="14832.2267176897"/>
    <n v="1.1219536095075415"/>
    <x v="2695"/>
  </r>
  <r>
    <x v="2"/>
    <s v="Athletic"/>
    <x v="0"/>
    <s v="Fila - China"/>
    <s v="Dial"/>
    <x v="1"/>
    <s v="L6 R Tongue Dial S"/>
    <x v="0"/>
    <n v="147915"/>
    <n v="168530.388226165"/>
    <n v="1.1393732091144577"/>
    <x v="2696"/>
  </r>
  <r>
    <x v="2"/>
    <s v="Athletic"/>
    <x v="0"/>
    <s v="Fila - China"/>
    <s v="Dial"/>
    <x v="1"/>
    <s v="L6 R Tongue Dial S"/>
    <x v="0"/>
    <n v="153690"/>
    <n v="177935.892200898"/>
    <n v="1.1577584241063048"/>
    <x v="2697"/>
  </r>
  <r>
    <x v="2"/>
    <s v="Athletic"/>
    <x v="0"/>
    <s v="Fila - China"/>
    <s v="Dial"/>
    <x v="1"/>
    <s v="L6 R Tongue Dial S"/>
    <x v="0"/>
    <n v="436420"/>
    <n v="498353.91073809401"/>
    <n v="1.1419135482748133"/>
    <x v="2698"/>
  </r>
  <r>
    <x v="2"/>
    <s v="Athletic"/>
    <x v="0"/>
    <s v="Fila - China"/>
    <s v="Dial"/>
    <x v="1"/>
    <s v="L6 R Tongue Dial S"/>
    <x v="0"/>
    <n v="560515"/>
    <n v="639112.54302049906"/>
    <n v="1.1402237995780649"/>
    <x v="2699"/>
  </r>
  <r>
    <x v="2"/>
    <s v="Athletic"/>
    <x v="0"/>
    <s v="Fila - China"/>
    <s v="Dial"/>
    <x v="1"/>
    <s v="L6 R Tongue Dial S"/>
    <x v="0"/>
    <n v="88190"/>
    <n v="100576.254984517"/>
    <n v="1.1404496539802358"/>
    <x v="2700"/>
  </r>
  <r>
    <x v="2"/>
    <s v="Athletic"/>
    <x v="0"/>
    <s v="Fila - China"/>
    <s v="Dial"/>
    <x v="1"/>
    <s v="L6 R Tongue Dial S"/>
    <x v="0"/>
    <n v="48850"/>
    <n v="55692.487083090302"/>
    <n v="1.1400713834818894"/>
    <x v="2701"/>
  </r>
  <r>
    <x v="2"/>
    <s v="Athletic"/>
    <x v="0"/>
    <s v="Fila - China"/>
    <s v="Dial"/>
    <x v="1"/>
    <s v="L6 R Tongue Dial S"/>
    <x v="0"/>
    <n v="2315"/>
    <n v="2669.4003364354999"/>
    <n v="1.1530886982442765"/>
    <x v="2702"/>
  </r>
  <r>
    <x v="2"/>
    <s v="Athletic"/>
    <x v="0"/>
    <s v="Anta"/>
    <s v="Dial"/>
    <x v="34"/>
    <s v="L6 R Tongue Dial M Habu"/>
    <x v="3"/>
    <n v="5430"/>
    <n v="5076.3441325315998"/>
    <n v="0.93487000599108649"/>
    <x v="2703"/>
  </r>
  <r>
    <x v="2"/>
    <s v="Athletic"/>
    <x v="0"/>
    <s v="Fila - China"/>
    <s v="Dial"/>
    <x v="1"/>
    <s v="L6 R Tongue Dial S"/>
    <x v="0"/>
    <n v="12415"/>
    <n v="14378.9810146617"/>
    <n v="1.1581942017448006"/>
    <x v="2704"/>
  </r>
  <r>
    <x v="2"/>
    <s v="Athletic"/>
    <x v="0"/>
    <s v="Fila - China"/>
    <s v="Dial"/>
    <x v="1"/>
    <s v="L6 R Tongue Dial S"/>
    <x v="0"/>
    <n v="14675"/>
    <n v="16756.6267554394"/>
    <n v="1.1418485012224464"/>
    <x v="2705"/>
  </r>
  <r>
    <x v="2"/>
    <s v="Athletic"/>
    <x v="0"/>
    <s v="Fila - China"/>
    <s v="Dial"/>
    <x v="1"/>
    <s v="L6 R Tongue Dial S"/>
    <x v="0"/>
    <n v="24120"/>
    <n v="27990.632666256199"/>
    <n v="1.1604739911383166"/>
    <x v="2706"/>
  </r>
  <r>
    <x v="2"/>
    <s v="Athletic"/>
    <x v="0"/>
    <s v="Anta"/>
    <s v="Dial"/>
    <x v="34"/>
    <s v="L6 R Tongue Dial M Habu"/>
    <x v="3"/>
    <n v="5530"/>
    <n v="4997.9366640662001"/>
    <n v="0.90378601520184454"/>
    <x v="2707"/>
  </r>
  <r>
    <x v="2"/>
    <s v="Athletic"/>
    <x v="0"/>
    <s v="Fila - China"/>
    <s v="Dial"/>
    <x v="1"/>
    <s v="L6 R Tongue Dial S"/>
    <x v="0"/>
    <n v="6085"/>
    <n v="7043.9542622430999"/>
    <n v="1.1575931408780773"/>
    <x v="2708"/>
  </r>
  <r>
    <x v="2"/>
    <s v="Athletic"/>
    <x v="0"/>
    <s v="Fila - China"/>
    <s v="Dial"/>
    <x v="1"/>
    <s v="L6 R Tongue Dial S"/>
    <x v="0"/>
    <n v="10655"/>
    <n v="12165.770110113501"/>
    <n v="1.1417897803954482"/>
    <x v="2709"/>
  </r>
  <r>
    <x v="2"/>
    <s v="Athletic"/>
    <x v="0"/>
    <s v="Fila - China"/>
    <s v="Dial"/>
    <x v="1"/>
    <s v="L6 R Tongue Dial S"/>
    <x v="0"/>
    <n v="6030"/>
    <n v="6997.6581665639997"/>
    <n v="1.1604739911383084"/>
    <x v="2710"/>
  </r>
  <r>
    <x v="2"/>
    <s v="Athletic"/>
    <x v="0"/>
    <s v="Anta"/>
    <s v="Dial"/>
    <x v="34"/>
    <s v="L6 R Tongue Dial M Habu"/>
    <x v="3"/>
    <n v="5180"/>
    <n v="4613.5672874891998"/>
    <n v="0.89065005549984555"/>
    <x v="2711"/>
  </r>
  <r>
    <x v="2"/>
    <s v="Athletic"/>
    <x v="1"/>
    <s v="Bridgestone Golf"/>
    <s v="Dial"/>
    <x v="9"/>
    <s v="L6 L Eyestay 20mm Dial K"/>
    <x v="3"/>
    <n v="2265"/>
    <n v="4590"/>
    <n v="2.0264900662251657"/>
    <x v="2712"/>
  </r>
  <r>
    <x v="2"/>
    <s v="Athletic"/>
    <x v="1"/>
    <s v="Bridgestone Golf"/>
    <s v="Dial"/>
    <x v="9"/>
    <s v="L6 R Eyestay 20mm Dial K"/>
    <x v="3"/>
    <n v="2265"/>
    <n v="4590"/>
    <n v="2.0264900662251657"/>
    <x v="2712"/>
  </r>
  <r>
    <x v="2"/>
    <s v="Athletic"/>
    <x v="0"/>
    <s v="Descente-Korea"/>
    <s v="Dial"/>
    <x v="22"/>
    <s v="L6 R Tongue Dial M"/>
    <x v="3"/>
    <n v="4375"/>
    <n v="4480.5"/>
    <n v="1.0241142857142858"/>
    <x v="2713"/>
  </r>
  <r>
    <x v="2"/>
    <s v="Athletic"/>
    <x v="0"/>
    <s v="Anta"/>
    <s v="Dial"/>
    <x v="34"/>
    <s v="L6 R Tongue Dial M Habu"/>
    <x v="3"/>
    <n v="4830"/>
    <n v="4264.3947143475998"/>
    <n v="0.88289745638666661"/>
    <x v="2714"/>
  </r>
  <r>
    <x v="2"/>
    <s v="Athletic"/>
    <x v="1"/>
    <s v="Callaway Golf Japan"/>
    <s v="Dial"/>
    <x v="8"/>
    <s v="L6 L Eyestay 20mm Dial E"/>
    <x v="3"/>
    <n v="3070"/>
    <n v="4087"/>
    <n v="1.3312703583061889"/>
    <x v="2715"/>
  </r>
  <r>
    <x v="2"/>
    <s v="Athletic"/>
    <x v="1"/>
    <s v="Bridgestone Golf"/>
    <s v="Dial"/>
    <x v="9"/>
    <s v="L6 L Eyestay 20mm Dial K"/>
    <x v="3"/>
    <n v="2010"/>
    <n v="4080"/>
    <n v="2.0298507462686568"/>
    <x v="1317"/>
  </r>
  <r>
    <x v="2"/>
    <s v="Athletic"/>
    <x v="0"/>
    <s v="Fila - China"/>
    <s v="Dial"/>
    <x v="1"/>
    <s v="L6 R Tongue Dial S"/>
    <x v="0"/>
    <n v="16585"/>
    <n v="20385.267711266999"/>
    <n v="1.2291388430067531"/>
    <x v="2716"/>
  </r>
  <r>
    <x v="2"/>
    <s v="Athletic"/>
    <x v="0"/>
    <s v="Fila - China"/>
    <s v="Dial"/>
    <x v="1"/>
    <s v="L6 R Tongue Dial S"/>
    <x v="0"/>
    <n v="5880"/>
    <n v="6811.0962701029002"/>
    <n v="1.1583497057998129"/>
    <x v="2717"/>
  </r>
  <r>
    <x v="2"/>
    <s v="Athletic"/>
    <x v="0"/>
    <s v="Fila - China"/>
    <s v="Dial"/>
    <x v="1"/>
    <s v="L6 R Tongue Dial S"/>
    <x v="0"/>
    <n v="91970"/>
    <n v="105015.845761829"/>
    <n v="1.1418489264089269"/>
    <x v="2718"/>
  </r>
  <r>
    <x v="2"/>
    <s v="Athletic"/>
    <x v="0"/>
    <s v="Fila - China"/>
    <s v="Dial"/>
    <x v="1"/>
    <s v="L6 R Tongue Dial S"/>
    <x v="0"/>
    <n v="15730"/>
    <n v="18238.345332414101"/>
    <n v="1.1594625131858933"/>
    <x v="2719"/>
  </r>
  <r>
    <x v="2"/>
    <s v="Athletic"/>
    <x v="0"/>
    <s v="Fila - China"/>
    <s v="Dial"/>
    <x v="1"/>
    <s v="L6 R Tongue Dial S"/>
    <x v="0"/>
    <n v="14125"/>
    <n v="16386.182873370799"/>
    <n v="1.1600837432474902"/>
    <x v="2720"/>
  </r>
  <r>
    <x v="2"/>
    <s v="Athletic"/>
    <x v="0"/>
    <s v="Fila - China"/>
    <s v="Dial"/>
    <x v="1"/>
    <s v="L6 R Tongue Dial S"/>
    <x v="0"/>
    <n v="6030"/>
    <n v="7004.0392436751999"/>
    <n v="1.1615322128814594"/>
    <x v="2721"/>
  </r>
  <r>
    <x v="0"/>
    <s v="Athletic"/>
    <x v="1"/>
    <s v="FootJoy"/>
    <s v="Guide"/>
    <x v="12"/>
    <s v="Lace Guide,  FormTX, 25mm"/>
    <x v="1"/>
    <n v="6000"/>
    <n v="840"/>
    <n v="0.14000000000000001"/>
    <x v="106"/>
  </r>
  <r>
    <x v="2"/>
    <s v="Athletic"/>
    <x v="0"/>
    <s v="Fila - China"/>
    <s v="Dial"/>
    <x v="1"/>
    <s v="L6 R Tongue Dial S"/>
    <x v="0"/>
    <n v="141415"/>
    <n v="163815.59747067999"/>
    <n v="1.1584032632371388"/>
    <x v="2722"/>
  </r>
  <r>
    <x v="2"/>
    <s v="Athletic"/>
    <x v="0"/>
    <s v="Fila - China"/>
    <s v="Dial"/>
    <x v="1"/>
    <s v="L6 R Tongue Dial S"/>
    <x v="0"/>
    <n v="4020"/>
    <n v="4590.8566453257999"/>
    <n v="1.1420041406283084"/>
    <x v="2723"/>
  </r>
  <r>
    <x v="2"/>
    <s v="Athletic"/>
    <x v="0"/>
    <s v="Fila - China"/>
    <s v="Dial"/>
    <x v="1"/>
    <s v="L6 R Tongue Dial S"/>
    <x v="0"/>
    <n v="89010"/>
    <n v="103195.23828659899"/>
    <n v="1.1593667934681384"/>
    <x v="2724"/>
  </r>
  <r>
    <x v="2"/>
    <s v="Athletic"/>
    <x v="0"/>
    <s v="Fila - China"/>
    <s v="Dial"/>
    <x v="1"/>
    <s v="L6 R Tongue Dial S"/>
    <x v="0"/>
    <n v="52115"/>
    <n v="61398.530012249699"/>
    <n v="1.1781354698695135"/>
    <x v="2725"/>
  </r>
  <r>
    <x v="2"/>
    <s v="Athletic"/>
    <x v="0"/>
    <s v="Fila - China"/>
    <s v="Dial"/>
    <x v="1"/>
    <s v="L6 R Tongue Dial S"/>
    <x v="0"/>
    <n v="37180"/>
    <n v="43140.625968672997"/>
    <n v="1.1603180733908822"/>
    <x v="2726"/>
  </r>
  <r>
    <x v="2"/>
    <s v="Athletic"/>
    <x v="0"/>
    <s v="Fila - China"/>
    <s v="Dial"/>
    <x v="1"/>
    <s v="L6 R Tongue Dial S"/>
    <x v="0"/>
    <n v="111915"/>
    <n v="129983.294963872"/>
    <n v="1.1614465886062815"/>
    <x v="2727"/>
  </r>
  <r>
    <x v="2"/>
    <s v="Athletic"/>
    <x v="0"/>
    <s v="Fila - China"/>
    <s v="Dial"/>
    <x v="1"/>
    <s v="L6 R Tongue Dial S"/>
    <x v="0"/>
    <n v="11460"/>
    <n v="13295.5505164717"/>
    <n v="1.1601702021354015"/>
    <x v="2728"/>
  </r>
  <r>
    <x v="2"/>
    <s v="Athletic"/>
    <x v="0"/>
    <s v="Fila - China"/>
    <s v="Dial"/>
    <x v="1"/>
    <s v="L6 R Tongue Dial S"/>
    <x v="0"/>
    <n v="200"/>
    <n v="233.20801753079999"/>
    <n v="1.166040087654"/>
    <x v="2729"/>
  </r>
  <r>
    <x v="2"/>
    <s v="Athletic"/>
    <x v="0"/>
    <s v="Fila - China"/>
    <s v="Dial"/>
    <x v="1"/>
    <s v="L6 R Tongue Dial S"/>
    <x v="0"/>
    <n v="92070"/>
    <n v="105130.61717796201"/>
    <n v="1.141855296817226"/>
    <x v="2730"/>
  </r>
  <r>
    <x v="2"/>
    <s v="Athletic"/>
    <x v="0"/>
    <s v="Fila - China"/>
    <s v="Dial"/>
    <x v="1"/>
    <s v="L6 R Tongue Dial S"/>
    <x v="0"/>
    <n v="22220"/>
    <n v="26169.865251122799"/>
    <n v="1.1777617124717732"/>
    <x v="2731"/>
  </r>
  <r>
    <x v="2"/>
    <s v="Athletic"/>
    <x v="0"/>
    <s v="Fila - China"/>
    <s v="Dial"/>
    <x v="1"/>
    <s v="L6 R Tongue Dial S"/>
    <x v="0"/>
    <n v="12915"/>
    <n v="14748.1269731093"/>
    <n v="1.1419378221532559"/>
    <x v="2732"/>
  </r>
  <r>
    <x v="0"/>
    <s v="Athletic"/>
    <x v="1"/>
    <s v="FootJoy"/>
    <s v="Guide"/>
    <x v="11"/>
    <s v="Lace Guide, FormTX 2, 25mm"/>
    <x v="1"/>
    <n v="6000"/>
    <n v="840"/>
    <n v="0.14000000000000001"/>
    <x v="106"/>
  </r>
  <r>
    <x v="2"/>
    <s v="Athletic"/>
    <x v="0"/>
    <s v="Fila - China"/>
    <s v="Dial"/>
    <x v="1"/>
    <s v="L6 R Tongue Dial S1"/>
    <x v="0"/>
    <n v="36922"/>
    <n v="42099.570575580998"/>
    <n v="1.1402299597958128"/>
    <x v="2733"/>
  </r>
  <r>
    <x v="2"/>
    <s v="Athletic"/>
    <x v="0"/>
    <s v="Fila - China"/>
    <s v="Dial"/>
    <x v="1"/>
    <s v="L6 R Tongue Dial S1"/>
    <x v="0"/>
    <n v="316375"/>
    <n v="364038.36245257303"/>
    <n v="1.1506546422839132"/>
    <x v="2734"/>
  </r>
  <r>
    <x v="2"/>
    <s v="Athletic"/>
    <x v="0"/>
    <s v="Fila - China"/>
    <s v="Dial"/>
    <x v="1"/>
    <s v="L6 R Tongue Dial S1"/>
    <x v="0"/>
    <n v="19045"/>
    <n v="21993.537554545401"/>
    <n v="1.1548195092961617"/>
    <x v="2735"/>
  </r>
  <r>
    <x v="2"/>
    <s v="Athletic"/>
    <x v="0"/>
    <s v="Fila - China"/>
    <s v="Dial"/>
    <x v="1"/>
    <s v="L6 R Tongue Dial S1"/>
    <x v="0"/>
    <n v="26508"/>
    <n v="30735.072999966"/>
    <n v="1.1594640485878225"/>
    <x v="2736"/>
  </r>
  <r>
    <x v="0"/>
    <s v="Athletic"/>
    <x v="1"/>
    <s v="FootJoy"/>
    <s v="Guide"/>
    <x v="11"/>
    <s v="Lace Guide, FormTX 2, 25mm"/>
    <x v="1"/>
    <n v="5500"/>
    <n v="825"/>
    <n v="0.15"/>
    <x v="205"/>
  </r>
  <r>
    <x v="0"/>
    <s v="Athletic"/>
    <x v="1"/>
    <s v="FootJoy"/>
    <s v="Guide"/>
    <x v="11"/>
    <s v="Lace Guide, FormTX 2, 25mm"/>
    <x v="1"/>
    <n v="5500"/>
    <n v="825"/>
    <n v="0.15"/>
    <x v="205"/>
  </r>
  <r>
    <x v="0"/>
    <s v="Athletic"/>
    <x v="1"/>
    <s v="FootJoy"/>
    <s v="Bayonet"/>
    <x v="0"/>
    <s v="L6 Bayonet Heel"/>
    <x v="1"/>
    <n v="6000"/>
    <n v="780"/>
    <n v="0.13"/>
    <x v="0"/>
  </r>
  <r>
    <x v="0"/>
    <s v="Athletic"/>
    <x v="1"/>
    <s v="FootJoy"/>
    <s v="Bayonet"/>
    <x v="0"/>
    <s v="L6 Bayonet Heel"/>
    <x v="1"/>
    <n v="6000"/>
    <n v="780"/>
    <n v="0.13"/>
    <x v="0"/>
  </r>
  <r>
    <x v="0"/>
    <s v="Athletic"/>
    <x v="1"/>
    <s v="FootJoy"/>
    <s v="Bayonet"/>
    <x v="0"/>
    <s v="L6 Bayonet Heel"/>
    <x v="1"/>
    <n v="6000"/>
    <n v="780"/>
    <n v="0.13"/>
    <x v="0"/>
  </r>
  <r>
    <x v="0"/>
    <s v="Athletic"/>
    <x v="1"/>
    <s v="FootJoy"/>
    <s v="Guide"/>
    <x v="12"/>
    <s v="Lace Guide, FormTX, Stitch, 20mmDark Grey"/>
    <x v="1"/>
    <n v="4500"/>
    <n v="765"/>
    <n v="0.17"/>
    <x v="219"/>
  </r>
  <r>
    <x v="0"/>
    <s v="Athletic"/>
    <x v="1"/>
    <s v="FootJoy"/>
    <s v="Guide"/>
    <x v="12"/>
    <s v="Lace Guide, FormTX, Stitch, 25mmBlack"/>
    <x v="1"/>
    <n v="4500"/>
    <n v="765"/>
    <n v="0.17"/>
    <x v="219"/>
  </r>
  <r>
    <x v="0"/>
    <s v="Athletic"/>
    <x v="1"/>
    <s v="FootJoy"/>
    <s v="Guide"/>
    <x v="11"/>
    <s v="Lace Guide, Form TX2, 20mm"/>
    <x v="1"/>
    <n v="5000"/>
    <n v="750"/>
    <n v="0.15"/>
    <x v="205"/>
  </r>
  <r>
    <x v="0"/>
    <s v="Athletic"/>
    <x v="1"/>
    <s v="FootJoy"/>
    <s v="Guide"/>
    <x v="11"/>
    <s v="Lace Guide, FormTX 2, 15mm"/>
    <x v="1"/>
    <n v="5000"/>
    <n v="750"/>
    <n v="0.15"/>
    <x v="205"/>
  </r>
  <r>
    <x v="0"/>
    <s v="Athletic"/>
    <x v="1"/>
    <s v="FootJoy"/>
    <s v="Guide"/>
    <x v="11"/>
    <s v="Lace Guide, FormTX 2, 15mm"/>
    <x v="1"/>
    <n v="5000"/>
    <n v="750"/>
    <n v="0.15"/>
    <x v="205"/>
  </r>
  <r>
    <x v="0"/>
    <s v="Athletic"/>
    <x v="1"/>
    <s v="FootJoy"/>
    <s v="Guide"/>
    <x v="11"/>
    <s v="Lace Guide, FormTX 2, 20mm"/>
    <x v="1"/>
    <n v="5000"/>
    <n v="750"/>
    <n v="0.15"/>
    <x v="205"/>
  </r>
  <r>
    <x v="0"/>
    <s v="Athletic"/>
    <x v="1"/>
    <s v="FootJoy"/>
    <s v="Guide"/>
    <x v="11"/>
    <s v="Lace Guide, FormTX 2, 20mm"/>
    <x v="1"/>
    <n v="5000"/>
    <n v="750"/>
    <n v="0.15"/>
    <x v="205"/>
  </r>
  <r>
    <x v="2"/>
    <s v="Athletic"/>
    <x v="0"/>
    <s v="Fila - China"/>
    <s v="Dial"/>
    <x v="1"/>
    <s v="L6 R Tongue Dial S1"/>
    <x v="0"/>
    <n v="19450"/>
    <n v="22851.7772508136"/>
    <n v="1.1748985733066117"/>
    <x v="2737"/>
  </r>
  <r>
    <x v="2"/>
    <s v="Athletic"/>
    <x v="0"/>
    <s v="Fila - China"/>
    <s v="Dial"/>
    <x v="1"/>
    <s v="L6 R Tongue Dial S1"/>
    <x v="0"/>
    <n v="18500"/>
    <n v="21818.056007686999"/>
    <n v="1.1793543787938918"/>
    <x v="2738"/>
  </r>
  <r>
    <x v="0"/>
    <s v="Athletic"/>
    <x v="1"/>
    <s v="FootJoy"/>
    <s v="Guide"/>
    <x v="11"/>
    <s v="Lace Guide, FormTX 2, 20mm"/>
    <x v="1"/>
    <n v="5000"/>
    <n v="750"/>
    <n v="0.15"/>
    <x v="205"/>
  </r>
  <r>
    <x v="0"/>
    <s v="Athletic"/>
    <x v="1"/>
    <s v="FootJoy"/>
    <s v="Guide"/>
    <x v="11"/>
    <s v="Lace Guide, FormTX 2, 25mm"/>
    <x v="1"/>
    <n v="5000"/>
    <n v="750"/>
    <n v="0.15"/>
    <x v="205"/>
  </r>
  <r>
    <x v="0"/>
    <s v="Athletic"/>
    <x v="1"/>
    <s v="FootJoy"/>
    <s v="Guide"/>
    <x v="11"/>
    <s v="Lace Guide, FormTX 2, 25mm"/>
    <x v="1"/>
    <n v="5000"/>
    <n v="750"/>
    <n v="0.15"/>
    <x v="205"/>
  </r>
  <r>
    <x v="0"/>
    <s v="Athletic"/>
    <x v="1"/>
    <s v="FootJoy"/>
    <s v="Bayonet"/>
    <x v="0"/>
    <s v="L6 Bayonet Heel"/>
    <x v="1"/>
    <n v="5500"/>
    <n v="715"/>
    <n v="0.13"/>
    <x v="0"/>
  </r>
  <r>
    <x v="0"/>
    <s v="Athletic"/>
    <x v="1"/>
    <s v="FootJoy"/>
    <s v="Guide"/>
    <x v="11"/>
    <s v="Lace Guide, Form TX2, 20mm"/>
    <x v="1"/>
    <n v="5000"/>
    <n v="700"/>
    <n v="0.14000000000000001"/>
    <x v="106"/>
  </r>
  <r>
    <x v="0"/>
    <s v="Athletic"/>
    <x v="1"/>
    <s v="FootJoy"/>
    <s v="Guide"/>
    <x v="12"/>
    <s v="Lace Guide,  FormTX, 20mmBlack"/>
    <x v="1"/>
    <n v="4000"/>
    <n v="680"/>
    <n v="0.17"/>
    <x v="219"/>
  </r>
  <r>
    <x v="0"/>
    <s v="Athletic"/>
    <x v="1"/>
    <s v="FootJoy"/>
    <s v="Guide"/>
    <x v="12"/>
    <s v="Lace Guide,  FormTX, 20mmBlack"/>
    <x v="1"/>
    <n v="4000"/>
    <n v="680"/>
    <n v="0.17"/>
    <x v="219"/>
  </r>
  <r>
    <x v="0"/>
    <s v="Athletic"/>
    <x v="1"/>
    <s v="FootJoy"/>
    <s v="Guide"/>
    <x v="11"/>
    <s v="Lace Guide, FormTX 2, 25mm"/>
    <x v="1"/>
    <n v="4500"/>
    <n v="675"/>
    <n v="0.15"/>
    <x v="205"/>
  </r>
  <r>
    <x v="0"/>
    <s v="Athletic"/>
    <x v="1"/>
    <s v="FootJoy"/>
    <s v="Guide"/>
    <x v="11"/>
    <s v="Lace Guide, FormTX 2, 25mm"/>
    <x v="1"/>
    <n v="4500"/>
    <n v="675"/>
    <n v="0.15"/>
    <x v="205"/>
  </r>
  <r>
    <x v="0"/>
    <s v="Athletic"/>
    <x v="1"/>
    <s v="FootJoy"/>
    <s v="Bayonet"/>
    <x v="0"/>
    <s v="L6 Bayonet Heel"/>
    <x v="1"/>
    <n v="5000"/>
    <n v="650"/>
    <n v="0.13"/>
    <x v="0"/>
  </r>
  <r>
    <x v="2"/>
    <s v="Athletic"/>
    <x v="0"/>
    <s v="Fila - China"/>
    <s v="Dial"/>
    <x v="1"/>
    <s v="L6 R Tongue Dial S1"/>
    <x v="0"/>
    <n v="60455"/>
    <n v="71035.369593614596"/>
    <n v="1.1750123164935009"/>
    <x v="2739"/>
  </r>
  <r>
    <x v="2"/>
    <s v="Athletic"/>
    <x v="0"/>
    <s v="Fila - China"/>
    <s v="Dial"/>
    <x v="1"/>
    <s v="L6 R Tongue Dial S1"/>
    <x v="0"/>
    <n v="92320"/>
    <n v="108912.415451416"/>
    <n v="1.1797272037631716"/>
    <x v="2740"/>
  </r>
  <r>
    <x v="0"/>
    <s v="Athletic"/>
    <x v="1"/>
    <s v="FootJoy"/>
    <s v="Bayonet"/>
    <x v="0"/>
    <s v="L6 Bayonet Heel"/>
    <x v="1"/>
    <n v="5000"/>
    <n v="650"/>
    <n v="0.13"/>
    <x v="0"/>
  </r>
  <r>
    <x v="0"/>
    <s v="Athletic"/>
    <x v="1"/>
    <s v="FootJoy"/>
    <s v="Bayonet"/>
    <x v="0"/>
    <s v="L6 Bayonet Heel"/>
    <x v="1"/>
    <n v="5000"/>
    <n v="650"/>
    <n v="0.13"/>
    <x v="0"/>
  </r>
  <r>
    <x v="0"/>
    <s v="Athletic"/>
    <x v="1"/>
    <s v="FootJoy"/>
    <s v="Guide"/>
    <x v="12"/>
    <s v="Lace Guide,  FormTX, 20mmBlack"/>
    <x v="1"/>
    <n v="4500"/>
    <n v="630"/>
    <n v="0.14000000000000001"/>
    <x v="106"/>
  </r>
  <r>
    <x v="0"/>
    <s v="Athletic"/>
    <x v="1"/>
    <s v="FootJoy"/>
    <s v="Guide"/>
    <x v="11"/>
    <s v="Lace Guide, FormTX 2, 15mm"/>
    <x v="1"/>
    <n v="4500"/>
    <n v="630"/>
    <n v="0.14000000000000001"/>
    <x v="106"/>
  </r>
  <r>
    <x v="0"/>
    <s v="Athletic"/>
    <x v="1"/>
    <s v="FootJoy"/>
    <s v="Guide"/>
    <x v="11"/>
    <s v="Lace Guide, Form TX2, 20mm"/>
    <x v="1"/>
    <n v="4000"/>
    <n v="600"/>
    <n v="0.15"/>
    <x v="205"/>
  </r>
  <r>
    <x v="0"/>
    <s v="Athletic"/>
    <x v="1"/>
    <s v="FootJoy"/>
    <s v="Guide"/>
    <x v="11"/>
    <s v="Lace Guide, FormTX 2, 15mm"/>
    <x v="1"/>
    <n v="4000"/>
    <n v="600"/>
    <n v="0.15"/>
    <x v="205"/>
  </r>
  <r>
    <x v="0"/>
    <s v="Athletic"/>
    <x v="1"/>
    <s v="FootJoy"/>
    <s v="Guide"/>
    <x v="11"/>
    <s v="Lace Guide, FormTX 2, 20mm"/>
    <x v="1"/>
    <n v="4000"/>
    <n v="600"/>
    <n v="0.15"/>
    <x v="205"/>
  </r>
  <r>
    <x v="0"/>
    <s v="Athletic"/>
    <x v="1"/>
    <s v="FootJoy"/>
    <s v="Guide"/>
    <x v="12"/>
    <s v="Lace Guide,  FormTX, 20mmBlack"/>
    <x v="1"/>
    <n v="3500"/>
    <n v="595"/>
    <n v="0.17"/>
    <x v="219"/>
  </r>
  <r>
    <x v="0"/>
    <s v="Athletic"/>
    <x v="1"/>
    <s v="FootJoy"/>
    <s v="Guide"/>
    <x v="12"/>
    <s v="Lace Guide,  FormTX, 25mm"/>
    <x v="1"/>
    <n v="3500"/>
    <n v="595"/>
    <n v="0.17"/>
    <x v="219"/>
  </r>
  <r>
    <x v="0"/>
    <s v="Athletic"/>
    <x v="1"/>
    <s v="FootJoy"/>
    <s v="Guide"/>
    <x v="12"/>
    <s v="Lace Guide,  FormTX, 25mmDark Grey"/>
    <x v="1"/>
    <n v="3500"/>
    <n v="595"/>
    <n v="0.17"/>
    <x v="219"/>
  </r>
  <r>
    <x v="2"/>
    <s v="Athletic"/>
    <x v="0"/>
    <s v="Fila - China"/>
    <s v="Dial"/>
    <x v="1"/>
    <s v="L6 R Tongue Dial S1"/>
    <x v="0"/>
    <n v="223500"/>
    <n v="259269.01348987699"/>
    <n v="1.1600403288137673"/>
    <x v="2741"/>
  </r>
  <r>
    <x v="2"/>
    <s v="Athletic"/>
    <x v="0"/>
    <s v="Fila - China"/>
    <s v="Dial"/>
    <x v="1"/>
    <s v="L6 R Tongue Dial S1"/>
    <x v="0"/>
    <n v="87250"/>
    <n v="102186.20700423099"/>
    <n v="1.1711886189596676"/>
    <x v="2742"/>
  </r>
  <r>
    <x v="2"/>
    <s v="Athletic"/>
    <x v="0"/>
    <s v="Fila - China"/>
    <s v="Dial"/>
    <x v="1"/>
    <s v="L6 R Tongue Dial S1"/>
    <x v="0"/>
    <n v="134275"/>
    <n v="157777.645514662"/>
    <n v="1.1750336660931819"/>
    <x v="2743"/>
  </r>
  <r>
    <x v="2"/>
    <s v="Athletic"/>
    <x v="0"/>
    <s v="Fila - China"/>
    <s v="Dial"/>
    <x v="1"/>
    <s v="L6 R Tongue Dial S1"/>
    <x v="0"/>
    <n v="44833"/>
    <n v="52890.99359939"/>
    <n v="1.1797335355517142"/>
    <x v="2744"/>
  </r>
  <r>
    <x v="0"/>
    <s v="Athletic"/>
    <x v="1"/>
    <s v="FootJoy"/>
    <s v="Bayonet"/>
    <x v="0"/>
    <s v="L6 Bayonet Heel"/>
    <x v="1"/>
    <n v="4500"/>
    <n v="585"/>
    <n v="0.13"/>
    <x v="0"/>
  </r>
  <r>
    <x v="0"/>
    <s v="Athletic"/>
    <x v="1"/>
    <s v="FootJoy"/>
    <s v="Bayonet"/>
    <x v="0"/>
    <s v="L6 Bayonet Heel"/>
    <x v="1"/>
    <n v="4500"/>
    <n v="585"/>
    <n v="0.13"/>
    <x v="0"/>
  </r>
  <r>
    <x v="0"/>
    <s v="Athletic"/>
    <x v="1"/>
    <s v="FootJoy"/>
    <s v="Dial"/>
    <x v="14"/>
    <s v="L6 R Heel Dial X"/>
    <x v="1"/>
    <n v="500"/>
    <n v="545"/>
    <n v="1.0900000000000001"/>
    <x v="606"/>
  </r>
  <r>
    <x v="0"/>
    <s v="Athletic"/>
    <x v="1"/>
    <s v="FootJoy"/>
    <s v="Dial"/>
    <x v="14"/>
    <s v="L6 R Heel Dial X"/>
    <x v="1"/>
    <n v="500"/>
    <n v="545"/>
    <n v="1.0900000000000001"/>
    <x v="606"/>
  </r>
  <r>
    <x v="0"/>
    <s v="Athletic"/>
    <x v="1"/>
    <s v="FootJoy"/>
    <s v="Dial"/>
    <x v="14"/>
    <s v="L6 R Heel Dial X"/>
    <x v="1"/>
    <n v="500"/>
    <n v="545"/>
    <n v="1.0900000000000001"/>
    <x v="606"/>
  </r>
  <r>
    <x v="0"/>
    <s v="Athletic"/>
    <x v="1"/>
    <s v="FootJoy"/>
    <s v="Bayonet"/>
    <x v="0"/>
    <s v="L6 Bayonet Heel"/>
    <x v="1"/>
    <n v="4000"/>
    <n v="520"/>
    <n v="0.13"/>
    <x v="0"/>
  </r>
  <r>
    <x v="0"/>
    <s v="Athletic"/>
    <x v="1"/>
    <s v="FootJoy"/>
    <s v="Bayonet"/>
    <x v="0"/>
    <s v="L6 Bayonet Heel"/>
    <x v="1"/>
    <n v="4000"/>
    <n v="520"/>
    <n v="0.13"/>
    <x v="0"/>
  </r>
  <r>
    <x v="0"/>
    <s v="Athletic"/>
    <x v="1"/>
    <s v="FootJoy"/>
    <s v="Bayonet"/>
    <x v="0"/>
    <s v="L6 Bayonet Heel"/>
    <x v="1"/>
    <n v="4000"/>
    <n v="520"/>
    <n v="0.13"/>
    <x v="0"/>
  </r>
  <r>
    <x v="0"/>
    <s v="Athletic"/>
    <x v="1"/>
    <s v="FootJoy"/>
    <s v="Bayonet"/>
    <x v="0"/>
    <s v="L6 Bayonet Heel"/>
    <x v="1"/>
    <n v="4000"/>
    <n v="520"/>
    <n v="0.13"/>
    <x v="0"/>
  </r>
  <r>
    <x v="0"/>
    <s v="Athletic"/>
    <x v="1"/>
    <s v="FootJoy"/>
    <s v="Guide"/>
    <x v="12"/>
    <s v="Lace Guide,  FormTX, 25mm"/>
    <x v="1"/>
    <n v="3000"/>
    <n v="510"/>
    <n v="0.17"/>
    <x v="219"/>
  </r>
  <r>
    <x v="2"/>
    <s v="Athletic"/>
    <x v="0"/>
    <s v="FILA - Korea"/>
    <s v="Dial"/>
    <x v="27"/>
    <s v="L5 Eyestay 20mm Dial A"/>
    <x v="2"/>
    <n v="650"/>
    <n v="1670.5"/>
    <n v="2.57"/>
    <x v="2745"/>
  </r>
  <r>
    <x v="2"/>
    <s v="Athletic"/>
    <x v="0"/>
    <s v="FILA - Korea"/>
    <s v="Dial"/>
    <x v="27"/>
    <s v="L5 Tongue Dial A"/>
    <x v="2"/>
    <n v="650"/>
    <n v="1670.5"/>
    <n v="2.57"/>
    <x v="2745"/>
  </r>
  <r>
    <x v="2"/>
    <s v="Athletic"/>
    <x v="0"/>
    <s v="FILA - Korea"/>
    <s v="Dial"/>
    <x v="30"/>
    <s v="L6 R Eyestay 20mm Dial C"/>
    <x v="4"/>
    <n v="4175"/>
    <n v="9254.5"/>
    <n v="2.2166467065868263"/>
    <x v="2746"/>
  </r>
  <r>
    <x v="2"/>
    <s v="Athletic"/>
    <x v="0"/>
    <s v="FILA - Korea"/>
    <s v="Dial"/>
    <x v="8"/>
    <s v="DNR L6 R Eyestay 20mm Dial E"/>
    <x v="5"/>
    <n v="33695"/>
    <n v="40230"/>
    <n v="1.1939456892714053"/>
    <x v="2747"/>
  </r>
  <r>
    <x v="2"/>
    <s v="Athletic"/>
    <x v="0"/>
    <s v="FILA - Korea"/>
    <s v="Dial"/>
    <x v="8"/>
    <s v="DNR L6 R Eyestay 20mm Dial E"/>
    <x v="5"/>
    <n v="4095"/>
    <n v="4890"/>
    <n v="1.1941391941391941"/>
    <x v="2748"/>
  </r>
  <r>
    <x v="2"/>
    <s v="Athletic"/>
    <x v="0"/>
    <s v="FILA - Korea"/>
    <s v="Dial"/>
    <x v="8"/>
    <s v="DNR L6 R Eyestay 20mm Dial E"/>
    <x v="5"/>
    <n v="0"/>
    <n v="0"/>
    <e v="#DIV/0!"/>
    <x v="255"/>
  </r>
  <r>
    <x v="2"/>
    <s v="Athletic"/>
    <x v="0"/>
    <s v="FILA - Korea"/>
    <s v="Dial"/>
    <x v="8"/>
    <s v="DNR L6 R Eyestay 20mm Dial E"/>
    <x v="5"/>
    <n v="43150"/>
    <n v="51510"/>
    <n v="1.1937427578215527"/>
    <x v="2749"/>
  </r>
  <r>
    <x v="2"/>
    <s v="Athletic"/>
    <x v="0"/>
    <s v="FILA - Korea"/>
    <s v="Dial"/>
    <x v="8"/>
    <s v="DNR L6 R Eyestay 20mm Dial E"/>
    <x v="5"/>
    <n v="56295"/>
    <n v="67200"/>
    <n v="1.1937116973088195"/>
    <x v="2750"/>
  </r>
  <r>
    <x v="2"/>
    <s v="Athletic"/>
    <x v="0"/>
    <s v="FILA - Korea"/>
    <s v="Dial"/>
    <x v="8"/>
    <s v="DNR L6 R Eyestay 20mm Dial E"/>
    <x v="5"/>
    <n v="1460"/>
    <n v="1740"/>
    <n v="1.1917808219178083"/>
    <x v="2751"/>
  </r>
  <r>
    <x v="2"/>
    <s v="Athletic"/>
    <x v="1"/>
    <s v="Bridgestone Golf"/>
    <s v="Dial"/>
    <x v="9"/>
    <s v="L6 R Eyestay 20mm Dial K"/>
    <x v="3"/>
    <n v="2010"/>
    <n v="4080"/>
    <n v="2.0298507462686568"/>
    <x v="1317"/>
  </r>
  <r>
    <x v="2"/>
    <s v="Athletic"/>
    <x v="0"/>
    <s v="K-Swiss-Korea"/>
    <s v="Dial"/>
    <x v="22"/>
    <s v="L6 R Eyestay 20mm Dial M"/>
    <x v="2"/>
    <n v="2115"/>
    <n v="2163"/>
    <n v="1.0226950354609929"/>
    <x v="2752"/>
  </r>
  <r>
    <x v="2"/>
    <s v="Athletic"/>
    <x v="0"/>
    <s v="K-Swiss-Korea"/>
    <s v="Dial"/>
    <x v="22"/>
    <s v="L6 R Eyestay 20mm Dial M"/>
    <x v="4"/>
    <n v="4175"/>
    <n v="4025.5"/>
    <n v="0.96419161676646703"/>
    <x v="2753"/>
  </r>
  <r>
    <x v="2"/>
    <s v="Athletic"/>
    <x v="0"/>
    <s v="K-Swiss-Korea"/>
    <s v="Dial"/>
    <x v="22"/>
    <s v="L6 R Eyestay 20mm Dial M"/>
    <x v="4"/>
    <n v="4575"/>
    <n v="4413.5"/>
    <n v="0.96469945355191256"/>
    <x v="2754"/>
  </r>
  <r>
    <x v="2"/>
    <s v="Athletic"/>
    <x v="0"/>
    <s v="K-Swiss-Korea"/>
    <s v="Dial"/>
    <x v="22"/>
    <s v="L6 R Eyestay 20mm Dial M"/>
    <x v="2"/>
    <n v="2715"/>
    <n v="2781"/>
    <n v="1.0243093922651934"/>
    <x v="2560"/>
  </r>
  <r>
    <x v="2"/>
    <s v="Athletic"/>
    <x v="1"/>
    <s v="Bridgestone Golf"/>
    <s v="Dial"/>
    <x v="8"/>
    <s v="L6 L Eyestay 20mm Dial E"/>
    <x v="3"/>
    <n v="3370"/>
    <n v="4020"/>
    <n v="1.1928783382789319"/>
    <x v="2755"/>
  </r>
  <r>
    <x v="2"/>
    <s v="Athletic"/>
    <x v="0"/>
    <s v="Lecaf"/>
    <s v="Dial"/>
    <x v="31"/>
    <s v="L6 R Eyestay 20mm Dial D"/>
    <x v="4"/>
    <n v="6185"/>
    <n v="13714.5"/>
    <n v="2.2173807599029911"/>
    <x v="2756"/>
  </r>
  <r>
    <x v="2"/>
    <s v="Athletic"/>
    <x v="0"/>
    <s v="Lecaf"/>
    <s v="Dial"/>
    <x v="22"/>
    <s v="L6 R Tongue Dial M"/>
    <x v="2"/>
    <n v="4175"/>
    <n v="4274.5"/>
    <n v="1.0238323353293413"/>
    <x v="2757"/>
  </r>
  <r>
    <x v="2"/>
    <s v="Athletic"/>
    <x v="0"/>
    <s v="Lecaf"/>
    <s v="Dial"/>
    <x v="3"/>
    <s v="L6 R Eyestay 20mm Dial N"/>
    <x v="4"/>
    <n v="3070"/>
    <n v="2958.5"/>
    <n v="0.96368078175895766"/>
    <x v="2758"/>
  </r>
  <r>
    <x v="2"/>
    <s v="Athletic"/>
    <x v="0"/>
    <s v="Lecaf"/>
    <s v="Dial"/>
    <x v="3"/>
    <s v="L6 R Eyestay 20mm Dial N"/>
    <x v="4"/>
    <n v="5080"/>
    <n v="4898.5"/>
    <n v="0.96427165354330713"/>
    <x v="2759"/>
  </r>
  <r>
    <x v="2"/>
    <s v="Athletic"/>
    <x v="0"/>
    <s v="Lecaf"/>
    <s v="Dial"/>
    <x v="3"/>
    <s v="L6 R Eyestay 20mm Dial N"/>
    <x v="4"/>
    <n v="7140"/>
    <n v="6887"/>
    <n v="0.96456582633053223"/>
    <x v="2760"/>
  </r>
  <r>
    <x v="2"/>
    <s v="Athletic"/>
    <x v="1"/>
    <s v="Bridgestone Golf"/>
    <s v="Dial"/>
    <x v="8"/>
    <s v="L6 R Eyestay 20mm Dial E"/>
    <x v="3"/>
    <n v="3370"/>
    <n v="4020"/>
    <n v="1.1928783382789319"/>
    <x v="2755"/>
  </r>
  <r>
    <x v="2"/>
    <s v="Athletic"/>
    <x v="0"/>
    <s v="Lecaf"/>
    <s v="Dial"/>
    <x v="1"/>
    <s v="L6 R Eyestay 20mm Dial S"/>
    <x v="0"/>
    <n v="4975"/>
    <n v="5544"/>
    <n v="1.1143718592964824"/>
    <x v="2761"/>
  </r>
  <r>
    <x v="0"/>
    <s v="Athletic"/>
    <x v="1"/>
    <s v="FootJoy"/>
    <s v="Bayonet"/>
    <x v="0"/>
    <s v="L6 Bayonet Heel"/>
    <x v="1"/>
    <n v="3500"/>
    <n v="455"/>
    <n v="0.13"/>
    <x v="0"/>
  </r>
  <r>
    <x v="2"/>
    <s v="Athletic"/>
    <x v="0"/>
    <s v="Anta"/>
    <s v="Dial"/>
    <x v="34"/>
    <s v="L6 L Eyestay 20mm Dial M Habu"/>
    <x v="3"/>
    <n v="4325"/>
    <n v="3892.8530120275"/>
    <n v="0.9000816212780347"/>
    <x v="2762"/>
  </r>
  <r>
    <x v="2"/>
    <s v="Athletic"/>
    <x v="0"/>
    <s v="Anta"/>
    <s v="Dial"/>
    <x v="34"/>
    <s v="L6 R Eyestay 20mm Dial M Habu"/>
    <x v="3"/>
    <n v="4325"/>
    <n v="3892.8530120275"/>
    <n v="0.9000816212780347"/>
    <x v="2762"/>
  </r>
  <r>
    <x v="2"/>
    <s v="Athletic"/>
    <x v="1"/>
    <s v="Bridgestone Golf"/>
    <s v="Dial"/>
    <x v="9"/>
    <s v="L6 L Eyestay 20mm Dial K"/>
    <x v="3"/>
    <n v="1860"/>
    <n v="3774"/>
    <n v="2.0290322580645159"/>
    <x v="1339"/>
  </r>
  <r>
    <x v="2"/>
    <s v="Athletic"/>
    <x v="1"/>
    <s v="Bridgestone Golf"/>
    <s v="Dial"/>
    <x v="9"/>
    <s v="L6 R Eyestay 20mm Dial K"/>
    <x v="3"/>
    <n v="1860"/>
    <n v="3774"/>
    <n v="2.0290322580645159"/>
    <x v="1339"/>
  </r>
  <r>
    <x v="2"/>
    <s v="Athletic"/>
    <x v="0"/>
    <s v="Prospecs"/>
    <s v="Dial"/>
    <x v="8"/>
    <s v="DNR L6 R Eyestay 20mm Dial E"/>
    <x v="4"/>
    <n v="16080"/>
    <n v="19200"/>
    <n v="1.1940298507462686"/>
    <x v="2577"/>
  </r>
  <r>
    <x v="2"/>
    <s v="Athletic"/>
    <x v="0"/>
    <s v="Prospecs"/>
    <s v="Dial"/>
    <x v="22"/>
    <s v="L6 R Eyestay 20mm Dial M"/>
    <x v="4"/>
    <n v="6030"/>
    <n v="5820"/>
    <n v="0.96517412935323388"/>
    <x v="2763"/>
  </r>
  <r>
    <x v="0"/>
    <s v="Athletic"/>
    <x v="1"/>
    <s v="FootJoy"/>
    <s v="Guide"/>
    <x v="11"/>
    <s v="Lace Guide, FormTX 2, 20mm"/>
    <x v="1"/>
    <n v="3000"/>
    <n v="450"/>
    <n v="0.15"/>
    <x v="205"/>
  </r>
  <r>
    <x v="0"/>
    <s v="Athletic"/>
    <x v="1"/>
    <s v="FootJoy"/>
    <s v="Guide"/>
    <x v="12"/>
    <s v="Lace Guide, FormTX, Stitch, 20mm"/>
    <x v="1"/>
    <n v="2500"/>
    <n v="425"/>
    <n v="0.17"/>
    <x v="219"/>
  </r>
  <r>
    <x v="0"/>
    <s v="Athletic"/>
    <x v="1"/>
    <s v="FootJoy"/>
    <s v="Guide"/>
    <x v="12"/>
    <s v="Lace Guide, FormTX, Stitch, 20mm"/>
    <x v="1"/>
    <n v="2500"/>
    <n v="425"/>
    <n v="0.17"/>
    <x v="219"/>
  </r>
  <r>
    <x v="0"/>
    <s v="Athletic"/>
    <x v="1"/>
    <s v="FootJoy"/>
    <s v="Guide"/>
    <x v="12"/>
    <s v="Lace Guide, FormTX, Stitch, 20mmDark Grey"/>
    <x v="1"/>
    <n v="2500"/>
    <n v="425"/>
    <n v="0.17"/>
    <x v="219"/>
  </r>
  <r>
    <x v="0"/>
    <s v="Athletic"/>
    <x v="1"/>
    <s v="FootJoy"/>
    <s v="Guide"/>
    <x v="12"/>
    <s v="Lace Guide, FormTX, Stitch, 25mmBlack"/>
    <x v="1"/>
    <n v="2500"/>
    <n v="425"/>
    <n v="0.17"/>
    <x v="219"/>
  </r>
  <r>
    <x v="0"/>
    <s v="Athletic"/>
    <x v="1"/>
    <s v="FootJoy"/>
    <s v="Guide"/>
    <x v="12"/>
    <s v="Lace Guide, FormTX, Stitch, 25mmBlack"/>
    <x v="1"/>
    <n v="2500"/>
    <n v="425"/>
    <n v="0.17"/>
    <x v="219"/>
  </r>
  <r>
    <x v="0"/>
    <s v="Athletic"/>
    <x v="1"/>
    <s v="FootJoy"/>
    <s v="Guide"/>
    <x v="12"/>
    <s v="Lace Guide, FormTX, Stitch, 25mmBlack"/>
    <x v="1"/>
    <n v="2500"/>
    <n v="425"/>
    <n v="0.17"/>
    <x v="219"/>
  </r>
  <r>
    <x v="0"/>
    <s v="Athletic"/>
    <x v="1"/>
    <s v="FootJoy"/>
    <s v="Guide"/>
    <x v="12"/>
    <s v="Lace Guide, FormTX, Stitch, 25mmBlack"/>
    <x v="1"/>
    <n v="2500"/>
    <n v="425"/>
    <n v="0.17"/>
    <x v="219"/>
  </r>
  <r>
    <x v="0"/>
    <s v="Athletic"/>
    <x v="1"/>
    <s v="FootJoy"/>
    <s v="Guide"/>
    <x v="12"/>
    <s v="Lace Guide,  FormTX, 25mmDark Grey"/>
    <x v="1"/>
    <n v="3000"/>
    <n v="420"/>
    <n v="0.14000000000000001"/>
    <x v="106"/>
  </r>
  <r>
    <x v="0"/>
    <s v="Athletic"/>
    <x v="1"/>
    <s v="FootJoy"/>
    <s v="Bayonet"/>
    <x v="0"/>
    <s v="L6 Bayonet Heel"/>
    <x v="1"/>
    <n v="3000"/>
    <n v="390"/>
    <n v="0.13"/>
    <x v="0"/>
  </r>
  <r>
    <x v="0"/>
    <s v="Athletic"/>
    <x v="1"/>
    <s v="FootJoy"/>
    <s v="Bayonet"/>
    <x v="0"/>
    <s v="L6 Bayonet Heel"/>
    <x v="1"/>
    <n v="3000"/>
    <n v="390"/>
    <n v="0.13"/>
    <x v="0"/>
  </r>
  <r>
    <x v="0"/>
    <s v="Athletic"/>
    <x v="1"/>
    <s v="FootJoy"/>
    <s v="Bayonet"/>
    <x v="0"/>
    <s v="L6 Bayonet Heel"/>
    <x v="1"/>
    <n v="3000"/>
    <n v="390"/>
    <n v="0.13"/>
    <x v="0"/>
  </r>
  <r>
    <x v="2"/>
    <s v="Athletic"/>
    <x v="0"/>
    <s v="Prospecs"/>
    <s v="Dial"/>
    <x v="1"/>
    <s v="L6 R Tongue Dial S"/>
    <x v="0"/>
    <n v="4020"/>
    <n v="4560"/>
    <n v="1.1343283582089552"/>
    <x v="2764"/>
  </r>
  <r>
    <x v="2"/>
    <s v="Athletic"/>
    <x v="0"/>
    <s v="Prospecs"/>
    <s v="Dial"/>
    <x v="1"/>
    <s v="L6 R Tongue Dial S"/>
    <x v="0"/>
    <n v="6030"/>
    <n v="6720"/>
    <n v="1.1144278606965174"/>
    <x v="1077"/>
  </r>
  <r>
    <x v="2"/>
    <s v="Athletic"/>
    <x v="1"/>
    <s v="Asics"/>
    <s v="Dial"/>
    <x v="25"/>
    <s v="IP1 L Eyestay 20mm Dial C"/>
    <x v="4"/>
    <n v="4075"/>
    <n v="11137.5"/>
    <n v="2.7331288343558282"/>
    <x v="2765"/>
  </r>
  <r>
    <x v="2"/>
    <s v="Athletic"/>
    <x v="1"/>
    <s v="Asics"/>
    <s v="Dial"/>
    <x v="25"/>
    <s v="IP1 L Eyestay 20mm Dial C"/>
    <x v="4"/>
    <n v="3870"/>
    <n v="10587.5"/>
    <n v="2.7357881136950906"/>
    <x v="2766"/>
  </r>
  <r>
    <x v="2"/>
    <s v="Athletic"/>
    <x v="1"/>
    <s v="Asics"/>
    <s v="Dial"/>
    <x v="25"/>
    <s v="IP1 L Eyestay 20mm Dial C"/>
    <x v="5"/>
    <n v="1835"/>
    <n v="5055.25"/>
    <n v="2.7549046321525887"/>
    <x v="2767"/>
  </r>
  <r>
    <x v="2"/>
    <s v="Athletic"/>
    <x v="1"/>
    <s v="Asics"/>
    <s v="Dial"/>
    <x v="25"/>
    <s v="IP1 L Eyestay 20mm Dial C"/>
    <x v="5"/>
    <n v="500"/>
    <n v="1385"/>
    <n v="2.77"/>
    <x v="2768"/>
  </r>
  <r>
    <x v="2"/>
    <s v="Athletic"/>
    <x v="1"/>
    <s v="Asics"/>
    <s v="Dial"/>
    <x v="25"/>
    <s v="IP1 L Eyestay 20mm Dial C"/>
    <x v="4"/>
    <n v="900"/>
    <n v="2493"/>
    <n v="2.77"/>
    <x v="2768"/>
  </r>
  <r>
    <x v="2"/>
    <s v="Athletic"/>
    <x v="1"/>
    <s v="Asics"/>
    <s v="Dial"/>
    <x v="25"/>
    <s v="IP1 L Eyestay 20mm Dial C"/>
    <x v="4"/>
    <n v="1350"/>
    <n v="3739.5"/>
    <n v="2.77"/>
    <x v="2768"/>
  </r>
  <r>
    <x v="2"/>
    <s v="Athletic"/>
    <x v="1"/>
    <s v="Asics"/>
    <s v="Dial"/>
    <x v="25"/>
    <s v="IP1 L Eyestay 20mm Dial C"/>
    <x v="2"/>
    <n v="500"/>
    <n v="1385"/>
    <n v="2.77"/>
    <x v="2768"/>
  </r>
  <r>
    <x v="2"/>
    <s v="Athletic"/>
    <x v="0"/>
    <s v="Anta"/>
    <s v="Dial"/>
    <x v="34"/>
    <s v="L6 R Tongue Dial M Habu"/>
    <x v="3"/>
    <n v="4125"/>
    <n v="3711.7900812355001"/>
    <n v="0.89982789848133338"/>
    <x v="2769"/>
  </r>
  <r>
    <x v="2"/>
    <s v="Athletic"/>
    <x v="1"/>
    <s v="Asics"/>
    <s v="Dial"/>
    <x v="25"/>
    <s v="IP1 L Eyestay 20mm DialCClear/14-4203 TPX"/>
    <x v="5"/>
    <n v="2665"/>
    <n v="7340.5"/>
    <n v="2.754409005628518"/>
    <x v="2770"/>
  </r>
  <r>
    <x v="2"/>
    <s v="Athletic"/>
    <x v="1"/>
    <s v="Asics"/>
    <s v="Dial"/>
    <x v="25"/>
    <s v="IP1 L Eyestay 20mm DialCClear/14-4203 TPX"/>
    <x v="5"/>
    <n v="650"/>
    <n v="1800.5"/>
    <n v="2.77"/>
    <x v="2768"/>
  </r>
  <r>
    <x v="2"/>
    <s v="Athletic"/>
    <x v="1"/>
    <s v="Asics"/>
    <s v="Dial"/>
    <x v="25"/>
    <s v="IP1 L Eyestay 20mm DialCClear/14-4203 TPX"/>
    <x v="5"/>
    <n v="525"/>
    <n v="1454.25"/>
    <n v="2.77"/>
    <x v="2768"/>
  </r>
  <r>
    <x v="2"/>
    <s v="Athletic"/>
    <x v="1"/>
    <s v="Asics"/>
    <s v="Dial"/>
    <x v="25"/>
    <s v="IP1 L Eyestay 20mm DialCClear/14-4203 TPX"/>
    <x v="5"/>
    <n v="1100"/>
    <n v="3047"/>
    <n v="2.77"/>
    <x v="2768"/>
  </r>
  <r>
    <x v="2"/>
    <s v="Athletic"/>
    <x v="1"/>
    <s v="Asics"/>
    <s v="Dial"/>
    <x v="25"/>
    <s v="IP1 L Eyestay 20mm DialCClear/14-4203 TPX"/>
    <x v="5"/>
    <n v="0"/>
    <n v="0"/>
    <e v="#DIV/0!"/>
    <x v="255"/>
  </r>
  <r>
    <x v="2"/>
    <s v="Athletic"/>
    <x v="1"/>
    <s v="Asics"/>
    <s v="Dial"/>
    <x v="25"/>
    <s v="IP1 L Eyestay 20mm DialCClear/14-4203 TPX"/>
    <x v="5"/>
    <n v="500"/>
    <n v="1385"/>
    <n v="2.77"/>
    <x v="2768"/>
  </r>
  <r>
    <x v="2"/>
    <s v="Athletic"/>
    <x v="1"/>
    <s v="Asics"/>
    <s v="Dial"/>
    <x v="25"/>
    <s v="IP1 L Eyestay 20mm DialCClear/14-4203 TPX"/>
    <x v="5"/>
    <n v="500"/>
    <n v="1385"/>
    <n v="2.77"/>
    <x v="2768"/>
  </r>
  <r>
    <x v="2"/>
    <s v="Athletic"/>
    <x v="1"/>
    <s v="Asics"/>
    <s v="Dial"/>
    <x v="25"/>
    <s v="IP1 L Eyestay 20mm DialCClear/14-4203 TPX"/>
    <x v="5"/>
    <n v="500"/>
    <n v="1385"/>
    <n v="2.77"/>
    <x v="2768"/>
  </r>
  <r>
    <x v="2"/>
    <s v="Athletic"/>
    <x v="1"/>
    <s v="Asics"/>
    <s v="Dial"/>
    <x v="25"/>
    <s v="IP1 L Eyestay 20mm DialCClear/14-4203 TPX"/>
    <x v="5"/>
    <n v="900"/>
    <n v="2493"/>
    <n v="2.77"/>
    <x v="2768"/>
  </r>
  <r>
    <x v="2"/>
    <s v="Athletic"/>
    <x v="1"/>
    <s v="Asics"/>
    <s v="Dial"/>
    <x v="25"/>
    <s v="IP1 L Eyestay 20mm DialCClear/14-4203 TPX"/>
    <x v="5"/>
    <n v="550"/>
    <n v="1523.5"/>
    <n v="2.77"/>
    <x v="2768"/>
  </r>
  <r>
    <x v="2"/>
    <s v="Athletic"/>
    <x v="1"/>
    <s v="Asics"/>
    <s v="Dial"/>
    <x v="25"/>
    <s v="IP1 L Eyestay 20mm DialCClear/14-4203 TPX"/>
    <x v="5"/>
    <n v="500"/>
    <n v="1385"/>
    <n v="2.77"/>
    <x v="2768"/>
  </r>
  <r>
    <x v="2"/>
    <s v="Athletic"/>
    <x v="1"/>
    <s v="Asics"/>
    <s v="Dial"/>
    <x v="25"/>
    <s v="IP1 L Eyestay 20mmDial C-14-4203 TPX"/>
    <x v="5"/>
    <n v="500"/>
    <n v="1385"/>
    <n v="2.77"/>
    <x v="2768"/>
  </r>
  <r>
    <x v="2"/>
    <s v="Athletic"/>
    <x v="1"/>
    <s v="Asics"/>
    <s v="Dial"/>
    <x v="25"/>
    <s v="IP1 L Eyestay 20mmDial C-Black/426 C"/>
    <x v="5"/>
    <n v="275"/>
    <n v="756.25"/>
    <n v="2.75"/>
    <x v="2771"/>
  </r>
  <r>
    <x v="2"/>
    <s v="Athletic"/>
    <x v="1"/>
    <s v="Asics"/>
    <s v="Dial"/>
    <x v="25"/>
    <s v="IP1 L Eyestay 20mmDial C-Blk/Clr/426 C"/>
    <x v="5"/>
    <n v="3065"/>
    <n v="8448.5"/>
    <n v="2.7564437194127245"/>
    <x v="2772"/>
  </r>
  <r>
    <x v="2"/>
    <s v="Athletic"/>
    <x v="1"/>
    <s v="Asics"/>
    <s v="Dial"/>
    <x v="25"/>
    <s v="IP1 L Eyestay 20mmDial C-Blk/Clr/426 C"/>
    <x v="5"/>
    <n v="1180"/>
    <n v="3254.75"/>
    <n v="2.7582627118644067"/>
    <x v="2773"/>
  </r>
  <r>
    <x v="2"/>
    <s v="Athletic"/>
    <x v="1"/>
    <s v="Asics"/>
    <s v="Dial"/>
    <x v="25"/>
    <s v="IP1 L Eyestay 20mmDial C-Blk/Clr/426 C"/>
    <x v="5"/>
    <n v="1005"/>
    <n v="2770"/>
    <n v="2.7562189054726369"/>
    <x v="2774"/>
  </r>
  <r>
    <x v="2"/>
    <s v="Athletic"/>
    <x v="1"/>
    <s v="Asics"/>
    <s v="Dial"/>
    <x v="25"/>
    <s v="IP1 L Eyestay 20mmDial C-Blk/Clr/426 C"/>
    <x v="5"/>
    <n v="1155"/>
    <n v="3185.5"/>
    <n v="2.758008658008658"/>
    <x v="2775"/>
  </r>
  <r>
    <x v="2"/>
    <s v="Athletic"/>
    <x v="1"/>
    <s v="Asics"/>
    <s v="Dial"/>
    <x v="25"/>
    <s v="IP1 L Eyestay 20mmDial C-Blk/Clr/426 C"/>
    <x v="5"/>
    <n v="500"/>
    <n v="1385"/>
    <n v="2.77"/>
    <x v="2768"/>
  </r>
  <r>
    <x v="2"/>
    <s v="Athletic"/>
    <x v="1"/>
    <s v="Asics"/>
    <s v="Dial"/>
    <x v="25"/>
    <s v="IP1 L Eyestay 20mmDial C-Blk/Clr/426 C"/>
    <x v="5"/>
    <n v="1310"/>
    <n v="3601"/>
    <n v="2.7488549618320612"/>
    <x v="2776"/>
  </r>
  <r>
    <x v="2"/>
    <s v="Athletic"/>
    <x v="1"/>
    <s v="Asics"/>
    <s v="Dial"/>
    <x v="25"/>
    <s v="IP1 L Eyestay 20mmDial C-Blk/Clr/426 C"/>
    <x v="5"/>
    <n v="500"/>
    <n v="1385"/>
    <n v="2.77"/>
    <x v="2768"/>
  </r>
  <r>
    <x v="2"/>
    <s v="Athletic"/>
    <x v="1"/>
    <s v="Asics"/>
    <s v="Dial"/>
    <x v="25"/>
    <s v="IP1 L Eyestay 20mmDial C-Blk/Clr/426 C"/>
    <x v="5"/>
    <n v="500"/>
    <n v="1385"/>
    <n v="2.77"/>
    <x v="2768"/>
  </r>
  <r>
    <x v="2"/>
    <s v="Athletic"/>
    <x v="1"/>
    <s v="Asics"/>
    <s v="Dial"/>
    <x v="25"/>
    <s v="IP1 L Eyestay 20mmDial C-Blk/Clr/426 C"/>
    <x v="5"/>
    <n v="500"/>
    <n v="1385"/>
    <n v="2.77"/>
    <x v="2768"/>
  </r>
  <r>
    <x v="2"/>
    <s v="Athletic"/>
    <x v="1"/>
    <s v="Asics"/>
    <s v="Dial"/>
    <x v="25"/>
    <s v="IP1 L Eyestay 20mmDial C-Blk/Clr/426 C"/>
    <x v="4"/>
    <n v="1310"/>
    <n v="3601"/>
    <n v="2.7488549618320612"/>
    <x v="2776"/>
  </r>
  <r>
    <x v="2"/>
    <s v="Athletic"/>
    <x v="1"/>
    <s v="Asics"/>
    <s v="Dial"/>
    <x v="25"/>
    <s v="IP1 L Eyestay 20mmDial C-Blk/Clr/426 C"/>
    <x v="4"/>
    <n v="725"/>
    <n v="2008.25"/>
    <n v="2.77"/>
    <x v="2768"/>
  </r>
  <r>
    <x v="2"/>
    <s v="Athletic"/>
    <x v="1"/>
    <s v="Asics"/>
    <s v="Dial"/>
    <x v="25"/>
    <s v="IP1 R Eyestay 20mm Dial C"/>
    <x v="4"/>
    <n v="4075"/>
    <n v="11137.5"/>
    <n v="2.7331288343558282"/>
    <x v="2765"/>
  </r>
  <r>
    <x v="2"/>
    <s v="Athletic"/>
    <x v="1"/>
    <s v="Asics"/>
    <s v="Dial"/>
    <x v="25"/>
    <s v="IP1 R Eyestay 20mm Dial C"/>
    <x v="4"/>
    <n v="3870"/>
    <n v="10587.5"/>
    <n v="2.7357881136950906"/>
    <x v="2766"/>
  </r>
  <r>
    <x v="2"/>
    <s v="Athletic"/>
    <x v="1"/>
    <s v="Asics"/>
    <s v="Dial"/>
    <x v="25"/>
    <s v="IP1 R Eyestay 20mm Dial C"/>
    <x v="4"/>
    <n v="2540"/>
    <n v="6943.75"/>
    <n v="2.7337598425196852"/>
    <x v="2777"/>
  </r>
  <r>
    <x v="2"/>
    <s v="Athletic"/>
    <x v="1"/>
    <s v="Asics"/>
    <s v="Dial"/>
    <x v="25"/>
    <s v="IP1 R Eyestay 20mm Dial C"/>
    <x v="4"/>
    <n v="1100"/>
    <n v="3025"/>
    <n v="2.75"/>
    <x v="2771"/>
  </r>
  <r>
    <x v="2"/>
    <s v="Athletic"/>
    <x v="1"/>
    <s v="Asics"/>
    <s v="Dial"/>
    <x v="25"/>
    <s v="IP1 R Eyestay 20mm Dial C"/>
    <x v="2"/>
    <n v="1110"/>
    <n v="3025"/>
    <n v="2.7252252252252251"/>
    <x v="2778"/>
  </r>
  <r>
    <x v="2"/>
    <s v="Athletic"/>
    <x v="1"/>
    <s v="Asics"/>
    <s v="Dial"/>
    <x v="25"/>
    <s v="IP1 R Eyestay 20mm Dial C"/>
    <x v="2"/>
    <n v="2215"/>
    <n v="6050"/>
    <n v="2.7313769751693004"/>
    <x v="2779"/>
  </r>
  <r>
    <x v="2"/>
    <s v="Athletic"/>
    <x v="1"/>
    <s v="Asics"/>
    <s v="Dial"/>
    <x v="25"/>
    <s v="IP1 R Eyestay 20mm Dial C"/>
    <x v="2"/>
    <n v="550"/>
    <n v="1512.5"/>
    <n v="2.75"/>
    <x v="2771"/>
  </r>
  <r>
    <x v="2"/>
    <s v="Athletic"/>
    <x v="1"/>
    <s v="Asics"/>
    <s v="Dial"/>
    <x v="25"/>
    <s v="IP1 R Eyestay 20mm Dial C"/>
    <x v="2"/>
    <n v="550"/>
    <n v="1512.5"/>
    <n v="2.75"/>
    <x v="2771"/>
  </r>
  <r>
    <x v="2"/>
    <s v="Athletic"/>
    <x v="1"/>
    <s v="Asics"/>
    <s v="Dial"/>
    <x v="25"/>
    <s v="IP1 R Eyestay 20mm Dial C"/>
    <x v="2"/>
    <n v="250"/>
    <n v="687.5"/>
    <n v="2.75"/>
    <x v="2771"/>
  </r>
  <r>
    <x v="2"/>
    <s v="Athletic"/>
    <x v="1"/>
    <s v="Asics"/>
    <s v="Dial"/>
    <x v="25"/>
    <s v="IP1 R Eyestay 20mm Dial C"/>
    <x v="2"/>
    <n v="550"/>
    <n v="1512.5"/>
    <n v="2.75"/>
    <x v="2771"/>
  </r>
  <r>
    <x v="2"/>
    <s v="Athletic"/>
    <x v="1"/>
    <s v="Asics"/>
    <s v="Dial"/>
    <x v="25"/>
    <s v="IP1 R Eyestay 20mm Dial C"/>
    <x v="2"/>
    <n v="1160"/>
    <n v="3162.5"/>
    <n v="2.7262931034482758"/>
    <x v="2780"/>
  </r>
  <r>
    <x v="2"/>
    <s v="Athletic"/>
    <x v="1"/>
    <s v="Bridgestone Golf"/>
    <s v="Dial"/>
    <x v="9"/>
    <s v="L6 L Eyestay 20mm Dial K"/>
    <x v="3"/>
    <n v="1910"/>
    <n v="3648"/>
    <n v="1.9099476439790577"/>
    <x v="2781"/>
  </r>
  <r>
    <x v="2"/>
    <s v="Athletic"/>
    <x v="1"/>
    <s v="Asics"/>
    <s v="Dial"/>
    <x v="25"/>
    <s v="IP1 R Eyestay 20mm Dial C"/>
    <x v="5"/>
    <n v="3525"/>
    <n v="9695"/>
    <n v="2.7503546099290781"/>
    <x v="2782"/>
  </r>
  <r>
    <x v="2"/>
    <s v="Athletic"/>
    <x v="1"/>
    <s v="Asics"/>
    <s v="Dial"/>
    <x v="25"/>
    <s v="IP1 R Eyestay 20mm Dial C"/>
    <x v="5"/>
    <n v="500"/>
    <n v="1385"/>
    <n v="2.77"/>
    <x v="2768"/>
  </r>
  <r>
    <x v="2"/>
    <s v="Athletic"/>
    <x v="1"/>
    <s v="Asics"/>
    <s v="Dial"/>
    <x v="25"/>
    <s v="IP1 R Eyestay 20mm Dial C"/>
    <x v="5"/>
    <n v="900"/>
    <n v="2493"/>
    <n v="2.77"/>
    <x v="2768"/>
  </r>
  <r>
    <x v="2"/>
    <s v="Athletic"/>
    <x v="1"/>
    <s v="Asics"/>
    <s v="Dial"/>
    <x v="25"/>
    <s v="IP1 R Eyestay 20mm Dial C"/>
    <x v="4"/>
    <n v="500"/>
    <n v="1385"/>
    <n v="2.77"/>
    <x v="2768"/>
  </r>
  <r>
    <x v="2"/>
    <s v="Athletic"/>
    <x v="1"/>
    <s v="Asics"/>
    <s v="Dial"/>
    <x v="25"/>
    <s v="IP1 R Eyestay 20mm Dial C"/>
    <x v="4"/>
    <n v="525"/>
    <n v="1454.25"/>
    <n v="2.77"/>
    <x v="2768"/>
  </r>
  <r>
    <x v="2"/>
    <s v="Athletic"/>
    <x v="1"/>
    <s v="Asics"/>
    <s v="Dial"/>
    <x v="25"/>
    <s v="IP1 R Eyestay 20mm Dial C"/>
    <x v="4"/>
    <n v="300"/>
    <n v="831"/>
    <n v="2.77"/>
    <x v="2768"/>
  </r>
  <r>
    <x v="2"/>
    <s v="Athletic"/>
    <x v="1"/>
    <s v="Asics"/>
    <s v="Dial"/>
    <x v="25"/>
    <s v="IP1 R Eyestay 20mm Dial C"/>
    <x v="2"/>
    <n v="800"/>
    <n v="2216"/>
    <n v="2.77"/>
    <x v="2768"/>
  </r>
  <r>
    <x v="2"/>
    <s v="Athletic"/>
    <x v="1"/>
    <s v="Asics"/>
    <s v="Dial"/>
    <x v="25"/>
    <s v="IP1 R Eyestay 20mm Dial C"/>
    <x v="0"/>
    <n v="250"/>
    <n v="692.5"/>
    <n v="2.77"/>
    <x v="2768"/>
  </r>
  <r>
    <x v="2"/>
    <s v="Athletic"/>
    <x v="1"/>
    <s v="Asics"/>
    <s v="Dial"/>
    <x v="25"/>
    <s v="IP1 R Eyestay 20mm Dial C"/>
    <x v="5"/>
    <n v="1100"/>
    <n v="3047"/>
    <n v="2.77"/>
    <x v="2768"/>
  </r>
  <r>
    <x v="2"/>
    <s v="Athletic"/>
    <x v="1"/>
    <s v="Asics"/>
    <s v="Dial"/>
    <x v="25"/>
    <s v="IP1 R Eyestay 20mm Dial C"/>
    <x v="5"/>
    <n v="4525"/>
    <n v="12465"/>
    <n v="2.7546961325966852"/>
    <x v="2783"/>
  </r>
  <r>
    <x v="2"/>
    <s v="Athletic"/>
    <x v="1"/>
    <s v="Asics"/>
    <s v="Dial"/>
    <x v="25"/>
    <s v="IP1 R Eyestay 20mm Dial C"/>
    <x v="0"/>
    <n v="25"/>
    <n v="69.25"/>
    <n v="2.77"/>
    <x v="2768"/>
  </r>
  <r>
    <x v="2"/>
    <s v="Athletic"/>
    <x v="1"/>
    <s v="Asics"/>
    <s v="Dial"/>
    <x v="25"/>
    <s v="IP1 R Eyestay 20mmDial C-Blk/Clr/426 C"/>
    <x v="5"/>
    <n v="500"/>
    <n v="1385"/>
    <n v="2.77"/>
    <x v="2768"/>
  </r>
  <r>
    <x v="2"/>
    <s v="Athletic"/>
    <x v="1"/>
    <s v="Asics"/>
    <s v="Dial"/>
    <x v="25"/>
    <s v="IP1 R Eyestay 20mmDial C-Blk/Clr/426 C"/>
    <x v="5"/>
    <n v="500"/>
    <n v="1385"/>
    <n v="2.77"/>
    <x v="2768"/>
  </r>
  <r>
    <x v="2"/>
    <s v="Athletic"/>
    <x v="1"/>
    <s v="Asics"/>
    <s v="Dial"/>
    <x v="25"/>
    <s v="IP1 R Eyestay 20mmDial C-Blk/Clr/426 C"/>
    <x v="5"/>
    <n v="500"/>
    <n v="1385"/>
    <n v="2.77"/>
    <x v="2768"/>
  </r>
  <r>
    <x v="2"/>
    <s v="Athletic"/>
    <x v="1"/>
    <s v="Asics"/>
    <s v="Dial"/>
    <x v="25"/>
    <s v="IP1 R Eyestay 20mmDial C-Blk/Clr/426 C"/>
    <x v="4"/>
    <n v="1310"/>
    <n v="3601"/>
    <n v="2.7488549618320612"/>
    <x v="2776"/>
  </r>
  <r>
    <x v="2"/>
    <s v="Athletic"/>
    <x v="1"/>
    <s v="Asics"/>
    <s v="Dial"/>
    <x v="25"/>
    <s v="IP1 R Eyestay 20mmDial C-Blk/Clr/426 C"/>
    <x v="4"/>
    <n v="750"/>
    <n v="2077.5"/>
    <n v="2.77"/>
    <x v="2768"/>
  </r>
  <r>
    <x v="2"/>
    <s v="Athletic"/>
    <x v="1"/>
    <s v="Asics"/>
    <s v="Dial"/>
    <x v="26"/>
    <s v="L4 Eyestay 20mm Dial A14-4203TPX/Wht/8423 C"/>
    <x v="5"/>
    <n v="850"/>
    <n v="2184.5"/>
    <n v="2.57"/>
    <x v="2745"/>
  </r>
  <r>
    <x v="2"/>
    <s v="Athletic"/>
    <x v="1"/>
    <s v="Asics"/>
    <s v="Dial"/>
    <x v="28"/>
    <s v="L5 20mm Eyestay Dial F10A White"/>
    <x v="5"/>
    <n v="1400"/>
    <n v="1932"/>
    <n v="1.38"/>
    <x v="2784"/>
  </r>
  <r>
    <x v="2"/>
    <s v="Athletic"/>
    <x v="1"/>
    <s v="Asics"/>
    <s v="Dial"/>
    <x v="28"/>
    <s v="L5 20mm Eyestay Dial F10A White"/>
    <x v="5"/>
    <n v="0"/>
    <n v="0"/>
    <e v="#DIV/0!"/>
    <x v="255"/>
  </r>
  <r>
    <x v="2"/>
    <s v="Athletic"/>
    <x v="1"/>
    <s v="Asics"/>
    <s v="Dial"/>
    <x v="28"/>
    <s v="L5 20mm Eyestay Dial F14-4203TPX"/>
    <x v="5"/>
    <n v="925"/>
    <n v="1276.5"/>
    <n v="1.38"/>
    <x v="2784"/>
  </r>
  <r>
    <x v="2"/>
    <s v="Athletic"/>
    <x v="1"/>
    <s v="Asics"/>
    <s v="Dial"/>
    <x v="28"/>
    <s v="L5 20mm Eyestay Dial F14-4203TPX"/>
    <x v="5"/>
    <n v="975"/>
    <n v="1345.5"/>
    <n v="1.38"/>
    <x v="2784"/>
  </r>
  <r>
    <x v="2"/>
    <s v="Athletic"/>
    <x v="1"/>
    <s v="Asics"/>
    <s v="Dial"/>
    <x v="28"/>
    <s v="L5 20mm Eyestay Dial F14-4203TPX"/>
    <x v="5"/>
    <n v="5380"/>
    <n v="7383"/>
    <n v="1.3723048327137546"/>
    <x v="2785"/>
  </r>
  <r>
    <x v="2"/>
    <s v="Athletic"/>
    <x v="1"/>
    <s v="Asics"/>
    <s v="Dial"/>
    <x v="28"/>
    <s v="L5 20mm Eyestay Dial F14-4203TPX"/>
    <x v="5"/>
    <n v="1210"/>
    <n v="1656"/>
    <n v="1.368595041322314"/>
    <x v="2786"/>
  </r>
  <r>
    <x v="2"/>
    <s v="Athletic"/>
    <x v="1"/>
    <s v="Asics"/>
    <s v="Dial"/>
    <x v="28"/>
    <s v="L5 20mm Eyestay Dial F14-4203TPX"/>
    <x v="5"/>
    <n v="3620"/>
    <n v="4968"/>
    <n v="1.3723756906077349"/>
    <x v="2787"/>
  </r>
  <r>
    <x v="2"/>
    <s v="Athletic"/>
    <x v="1"/>
    <s v="Asics"/>
    <s v="Dial"/>
    <x v="28"/>
    <s v="L5 20mm Eyestay Dial F14-4203TPX"/>
    <x v="5"/>
    <n v="1110"/>
    <n v="1518"/>
    <n v="1.3675675675675676"/>
    <x v="2788"/>
  </r>
  <r>
    <x v="2"/>
    <s v="Athletic"/>
    <x v="1"/>
    <s v="Asics"/>
    <s v="Dial"/>
    <x v="28"/>
    <s v="L5 20mm Eyestay Dial F14-4203TPX"/>
    <x v="5"/>
    <n v="1810"/>
    <n v="2484"/>
    <n v="1.3723756906077349"/>
    <x v="2787"/>
  </r>
  <r>
    <x v="2"/>
    <s v="Athletic"/>
    <x v="1"/>
    <s v="Asics"/>
    <s v="Dial"/>
    <x v="28"/>
    <s v="L5 20mm Eyestay Dial F14-4203TPX"/>
    <x v="5"/>
    <n v="3425"/>
    <n v="4692"/>
    <n v="1.36992700729927"/>
    <x v="2789"/>
  </r>
  <r>
    <x v="2"/>
    <s v="Athletic"/>
    <x v="1"/>
    <s v="Asics"/>
    <s v="Dial"/>
    <x v="28"/>
    <s v="L5 20mm Eyestay Dial F14-4203TPX"/>
    <x v="5"/>
    <n v="1910"/>
    <n v="2622"/>
    <n v="1.3727748691099477"/>
    <x v="2790"/>
  </r>
  <r>
    <x v="2"/>
    <s v="Athletic"/>
    <x v="1"/>
    <s v="Asics"/>
    <s v="Dial"/>
    <x v="28"/>
    <s v="L5 20mm Eyestay Dial F14-4203TPX"/>
    <x v="4"/>
    <n v="500"/>
    <n v="690"/>
    <n v="1.38"/>
    <x v="2784"/>
  </r>
  <r>
    <x v="2"/>
    <s v="Athletic"/>
    <x v="1"/>
    <s v="Asics"/>
    <s v="Dial"/>
    <x v="28"/>
    <s v="L5 20mm Eyestay Dial FBlack"/>
    <x v="5"/>
    <n v="525"/>
    <n v="714"/>
    <n v="1.36"/>
    <x v="2791"/>
  </r>
  <r>
    <x v="2"/>
    <s v="Athletic"/>
    <x v="1"/>
    <s v="Asics"/>
    <s v="Dial"/>
    <x v="29"/>
    <s v="L6 R Tongue Dial A"/>
    <x v="4"/>
    <n v="13520"/>
    <n v="33221.5"/>
    <n v="2.4572115384615385"/>
    <x v="2792"/>
  </r>
  <r>
    <x v="2"/>
    <s v="Athletic"/>
    <x v="1"/>
    <s v="Asics"/>
    <s v="Dial"/>
    <x v="30"/>
    <s v="L6 L Eyestay 20mm Dial C- Black C"/>
    <x v="5"/>
    <n v="5480"/>
    <n v="12153.5"/>
    <n v="2.2177919708029199"/>
    <x v="2793"/>
  </r>
  <r>
    <x v="2"/>
    <s v="Athletic"/>
    <x v="1"/>
    <s v="Asics"/>
    <s v="Dial"/>
    <x v="30"/>
    <s v="L6 L Eyestay 20mm Dial C- Black C"/>
    <x v="5"/>
    <n v="4950"/>
    <n v="10982.75"/>
    <n v="2.2187373737373739"/>
    <x v="2794"/>
  </r>
  <r>
    <x v="2"/>
    <s v="Athletic"/>
    <x v="1"/>
    <s v="Asics"/>
    <s v="Dial"/>
    <x v="30"/>
    <s v="L6 L Eyestay 20mm Dial C- Black C"/>
    <x v="5"/>
    <n v="1005"/>
    <n v="2230"/>
    <n v="2.2189054726368158"/>
    <x v="2795"/>
  </r>
  <r>
    <x v="2"/>
    <s v="Athletic"/>
    <x v="1"/>
    <s v="Asics"/>
    <s v="Dial"/>
    <x v="30"/>
    <s v="L6 L Eyestay 20mm Dial C- Black C"/>
    <x v="5"/>
    <n v="1210"/>
    <n v="2676"/>
    <n v="2.2115702479338841"/>
    <x v="2796"/>
  </r>
  <r>
    <x v="2"/>
    <s v="Athletic"/>
    <x v="1"/>
    <s v="Asics"/>
    <s v="Dial"/>
    <x v="30"/>
    <s v="L6 L Eyestay 20mm Dial C- Black C"/>
    <x v="5"/>
    <n v="1200"/>
    <n v="2676"/>
    <n v="2.23"/>
    <x v="2797"/>
  </r>
  <r>
    <x v="2"/>
    <s v="Athletic"/>
    <x v="1"/>
    <s v="Asics"/>
    <s v="Dial"/>
    <x v="30"/>
    <s v="L6 L Eyestay 20mm Dial C- Black C"/>
    <x v="4"/>
    <n v="500"/>
    <n v="1115"/>
    <n v="2.23"/>
    <x v="2797"/>
  </r>
  <r>
    <x v="2"/>
    <s v="Athletic"/>
    <x v="1"/>
    <s v="Asics"/>
    <s v="Dial"/>
    <x v="30"/>
    <s v="L6 L Eyestay 20mm Dial C- Black C"/>
    <x v="4"/>
    <n v="900"/>
    <n v="2007"/>
    <n v="2.23"/>
    <x v="2797"/>
  </r>
  <r>
    <x v="2"/>
    <s v="Athletic"/>
    <x v="1"/>
    <s v="Asics"/>
    <s v="Dial"/>
    <x v="30"/>
    <s v="L6 L Eyestay 20mm Dial C- Black C"/>
    <x v="4"/>
    <n v="525"/>
    <n v="1170.75"/>
    <n v="2.23"/>
    <x v="2797"/>
  </r>
  <r>
    <x v="2"/>
    <s v="Athletic"/>
    <x v="1"/>
    <s v="Asics"/>
    <s v="Dial"/>
    <x v="30"/>
    <s v="L6 L Eyestay 20mm Dial C- Black C"/>
    <x v="4"/>
    <n v="500"/>
    <n v="1115"/>
    <n v="2.23"/>
    <x v="2797"/>
  </r>
  <r>
    <x v="2"/>
    <s v="Athletic"/>
    <x v="1"/>
    <s v="Bridgestone Golf"/>
    <s v="Dial"/>
    <x v="9"/>
    <s v="L6 R Eyestay 20mm Dial K"/>
    <x v="3"/>
    <n v="1910"/>
    <n v="3648"/>
    <n v="1.9099476439790577"/>
    <x v="2781"/>
  </r>
  <r>
    <x v="2"/>
    <s v="Athletic"/>
    <x v="1"/>
    <s v="Asics"/>
    <s v="Dial"/>
    <x v="30"/>
    <s v="L6 R Eyestay 20mm Dial C- Black C"/>
    <x v="5"/>
    <n v="5480"/>
    <n v="12153.5"/>
    <n v="2.2177919708029199"/>
    <x v="2793"/>
  </r>
  <r>
    <x v="2"/>
    <s v="Athletic"/>
    <x v="1"/>
    <s v="Asics"/>
    <s v="Dial"/>
    <x v="30"/>
    <s v="L6 R Eyestay 20mm Dial C- Black C"/>
    <x v="5"/>
    <n v="4950"/>
    <n v="10982.75"/>
    <n v="2.2187373737373739"/>
    <x v="2794"/>
  </r>
  <r>
    <x v="2"/>
    <s v="Athletic"/>
    <x v="1"/>
    <s v="Asics"/>
    <s v="Dial"/>
    <x v="30"/>
    <s v="L6 R Eyestay 20mm Dial C- Black C"/>
    <x v="5"/>
    <n v="1005"/>
    <n v="2230"/>
    <n v="2.2189054726368158"/>
    <x v="2795"/>
  </r>
  <r>
    <x v="2"/>
    <s v="Athletic"/>
    <x v="1"/>
    <s v="Asics"/>
    <s v="Dial"/>
    <x v="30"/>
    <s v="L6 R Eyestay 20mm Dial C- Black C"/>
    <x v="5"/>
    <n v="1210"/>
    <n v="2676"/>
    <n v="2.2115702479338841"/>
    <x v="2796"/>
  </r>
  <r>
    <x v="2"/>
    <s v="Athletic"/>
    <x v="1"/>
    <s v="Asics"/>
    <s v="Dial"/>
    <x v="30"/>
    <s v="L6 R Eyestay 20mm Dial C- Black C"/>
    <x v="5"/>
    <n v="1200"/>
    <n v="2676"/>
    <n v="2.23"/>
    <x v="2797"/>
  </r>
  <r>
    <x v="2"/>
    <s v="Athletic"/>
    <x v="1"/>
    <s v="Asics"/>
    <s v="Dial"/>
    <x v="30"/>
    <s v="L6 R Eyestay 20mm Dial C- Black C"/>
    <x v="4"/>
    <n v="500"/>
    <n v="1115"/>
    <n v="2.23"/>
    <x v="2797"/>
  </r>
  <r>
    <x v="2"/>
    <s v="Athletic"/>
    <x v="1"/>
    <s v="Asics"/>
    <s v="Dial"/>
    <x v="30"/>
    <s v="L6 R Eyestay 20mm Dial C- Black C"/>
    <x v="4"/>
    <n v="1005"/>
    <n v="2230"/>
    <n v="2.2189054726368158"/>
    <x v="2795"/>
  </r>
  <r>
    <x v="2"/>
    <s v="Athletic"/>
    <x v="1"/>
    <s v="Asics"/>
    <s v="Dial"/>
    <x v="30"/>
    <s v="L6 R Eyestay 20mm Dial C- Black C"/>
    <x v="4"/>
    <n v="525"/>
    <n v="1170.75"/>
    <n v="2.23"/>
    <x v="2797"/>
  </r>
  <r>
    <x v="2"/>
    <s v="Athletic"/>
    <x v="1"/>
    <s v="Asics"/>
    <s v="Dial"/>
    <x v="30"/>
    <s v="L6 R Eyestay 20mm Dial C- Black C"/>
    <x v="4"/>
    <n v="400"/>
    <n v="892"/>
    <n v="2.23"/>
    <x v="2797"/>
  </r>
  <r>
    <x v="2"/>
    <s v="Athletic"/>
    <x v="1"/>
    <s v="Asics"/>
    <s v="Dial"/>
    <x v="8"/>
    <s v="L6 L Eyestay 20mm Dial E"/>
    <x v="4"/>
    <n v="750"/>
    <n v="915"/>
    <n v="1.22"/>
    <x v="2590"/>
  </r>
  <r>
    <x v="2"/>
    <s v="Athletic"/>
    <x v="1"/>
    <s v="Asics"/>
    <s v="Dial"/>
    <x v="8"/>
    <s v="L6 L Eyestay 20mm Dial E"/>
    <x v="4"/>
    <n v="1035"/>
    <n v="1250.5"/>
    <n v="1.2082125603864735"/>
    <x v="2798"/>
  </r>
  <r>
    <x v="2"/>
    <s v="Athletic"/>
    <x v="1"/>
    <s v="Asics"/>
    <s v="Dial"/>
    <x v="8"/>
    <s v="L6 L Eyestay 20mm Dial E"/>
    <x v="4"/>
    <n v="1785"/>
    <n v="2165.5"/>
    <n v="1.2131652661064425"/>
    <x v="2799"/>
  </r>
  <r>
    <x v="2"/>
    <s v="Athletic"/>
    <x v="1"/>
    <s v="Asics"/>
    <s v="Dial"/>
    <x v="8"/>
    <s v="L6 L Eyestay 20mm Dial E"/>
    <x v="4"/>
    <n v="1860"/>
    <n v="2257"/>
    <n v="1.2134408602150537"/>
    <x v="2800"/>
  </r>
  <r>
    <x v="2"/>
    <s v="Athletic"/>
    <x v="1"/>
    <s v="Asics"/>
    <s v="Dial"/>
    <x v="8"/>
    <s v="L6 L Eyestay 20mm Dial E"/>
    <x v="2"/>
    <n v="550"/>
    <n v="671"/>
    <n v="1.22"/>
    <x v="2590"/>
  </r>
  <r>
    <x v="2"/>
    <s v="Athletic"/>
    <x v="1"/>
    <s v="Asics"/>
    <s v="Dial"/>
    <x v="8"/>
    <s v="L6 L Eyestay 20mm Dial E"/>
    <x v="2"/>
    <n v="1250"/>
    <n v="1525"/>
    <n v="1.22"/>
    <x v="2590"/>
  </r>
  <r>
    <x v="2"/>
    <s v="Athletic"/>
    <x v="1"/>
    <s v="Asics"/>
    <s v="Dial"/>
    <x v="8"/>
    <s v="L6 L Eyestay 20mm Dial E"/>
    <x v="2"/>
    <n v="700"/>
    <n v="854"/>
    <n v="1.22"/>
    <x v="2590"/>
  </r>
  <r>
    <x v="2"/>
    <s v="Athletic"/>
    <x v="1"/>
    <s v="Asics"/>
    <s v="Dial"/>
    <x v="8"/>
    <s v="L6 L Eyestay 20mm Dial E"/>
    <x v="2"/>
    <n v="450"/>
    <n v="549"/>
    <n v="1.22"/>
    <x v="2590"/>
  </r>
  <r>
    <x v="2"/>
    <s v="Athletic"/>
    <x v="1"/>
    <s v="Asics"/>
    <s v="Dial"/>
    <x v="8"/>
    <s v="L6 L Eyestay 20mm Dial E"/>
    <x v="2"/>
    <n v="550"/>
    <n v="671"/>
    <n v="1.22"/>
    <x v="2590"/>
  </r>
  <r>
    <x v="2"/>
    <s v="Athletic"/>
    <x v="1"/>
    <s v="Asics"/>
    <s v="Dial"/>
    <x v="8"/>
    <s v="L6 L Eyestay 20mm Dial E"/>
    <x v="3"/>
    <n v="2670"/>
    <n v="3551"/>
    <n v="1.3299625468164793"/>
    <x v="2801"/>
  </r>
  <r>
    <x v="2"/>
    <s v="Athletic"/>
    <x v="1"/>
    <s v="Asics"/>
    <s v="Dial"/>
    <x v="8"/>
    <s v="L6 L Eyestay 20mm Dial E"/>
    <x v="0"/>
    <n v="500"/>
    <n v="670"/>
    <n v="1.34"/>
    <x v="1385"/>
  </r>
  <r>
    <x v="2"/>
    <s v="Athletic"/>
    <x v="1"/>
    <s v="Asics"/>
    <s v="Dial"/>
    <x v="8"/>
    <s v="L6 L Eyestay 20mm Dial E"/>
    <x v="0"/>
    <n v="550"/>
    <n v="737"/>
    <n v="1.34"/>
    <x v="1385"/>
  </r>
  <r>
    <x v="2"/>
    <s v="Athletic"/>
    <x v="1"/>
    <s v="Asics"/>
    <s v="Dial"/>
    <x v="8"/>
    <s v="L6 L Eyestay 20mm Dial E"/>
    <x v="0"/>
    <n v="650"/>
    <n v="871"/>
    <n v="1.34"/>
    <x v="1385"/>
  </r>
  <r>
    <x v="0"/>
    <s v="Athletic"/>
    <x v="1"/>
    <s v="FootJoy"/>
    <s v="Bayonet"/>
    <x v="0"/>
    <s v="L6 Bayonet Heel"/>
    <x v="1"/>
    <n v="3000"/>
    <n v="390"/>
    <n v="0.13"/>
    <x v="0"/>
  </r>
  <r>
    <x v="0"/>
    <s v="Athletic"/>
    <x v="1"/>
    <s v="FootJoy"/>
    <s v="Guide"/>
    <x v="11"/>
    <s v="Lace Guide, FormTX 2, 20mm"/>
    <x v="1"/>
    <n v="2500"/>
    <n v="375"/>
    <n v="0.15"/>
    <x v="205"/>
  </r>
  <r>
    <x v="0"/>
    <s v="Athletic"/>
    <x v="1"/>
    <s v="FootJoy"/>
    <s v="Guide"/>
    <x v="11"/>
    <s v="Lace Guide, FormTX 2, 20mm"/>
    <x v="1"/>
    <n v="2500"/>
    <n v="375"/>
    <n v="0.15"/>
    <x v="205"/>
  </r>
  <r>
    <x v="0"/>
    <s v="Athletic"/>
    <x v="1"/>
    <s v="FootJoy"/>
    <s v="Guide"/>
    <x v="11"/>
    <s v="Lace Guide, FormTX 2, 20mm"/>
    <x v="1"/>
    <n v="2500"/>
    <n v="375"/>
    <n v="0.15"/>
    <x v="205"/>
  </r>
  <r>
    <x v="0"/>
    <s v="Athletic"/>
    <x v="1"/>
    <s v="FootJoy"/>
    <s v="Guide"/>
    <x v="12"/>
    <s v="Lace Guide, FormTX, Stitch, 20mmDark Grey"/>
    <x v="1"/>
    <n v="2500"/>
    <n v="350"/>
    <n v="0.14000000000000001"/>
    <x v="106"/>
  </r>
  <r>
    <x v="0"/>
    <s v="Athletic"/>
    <x v="1"/>
    <s v="FootJoy"/>
    <s v="Bayonet"/>
    <x v="0"/>
    <s v="L6 Bayonet Heel"/>
    <x v="1"/>
    <n v="2500"/>
    <n v="325"/>
    <n v="0.13"/>
    <x v="0"/>
  </r>
  <r>
    <x v="0"/>
    <s v="Athletic"/>
    <x v="1"/>
    <s v="FootJoy"/>
    <s v="Bayonet"/>
    <x v="0"/>
    <s v="L6 Bayonet Heel"/>
    <x v="1"/>
    <n v="2500"/>
    <n v="325"/>
    <n v="0.13"/>
    <x v="0"/>
  </r>
  <r>
    <x v="2"/>
    <s v="Athletic"/>
    <x v="1"/>
    <s v="Asics"/>
    <s v="Dial"/>
    <x v="8"/>
    <s v="L6 L Eyestay 20mm Dial E"/>
    <x v="5"/>
    <n v="600"/>
    <n v="720"/>
    <n v="1.2"/>
    <x v="2802"/>
  </r>
  <r>
    <x v="2"/>
    <s v="Athletic"/>
    <x v="1"/>
    <s v="Asics"/>
    <s v="Dial"/>
    <x v="8"/>
    <s v="L6 L Eyestay 20mm Dial E"/>
    <x v="5"/>
    <n v="3620"/>
    <n v="4320"/>
    <n v="1.1933701657458564"/>
    <x v="2609"/>
  </r>
  <r>
    <x v="2"/>
    <s v="Athletic"/>
    <x v="1"/>
    <s v="Asics"/>
    <s v="Dial"/>
    <x v="8"/>
    <s v="L6 L Eyestay 20mm Dial E"/>
    <x v="5"/>
    <n v="2115"/>
    <n v="2520"/>
    <n v="1.1914893617021276"/>
    <x v="2803"/>
  </r>
  <r>
    <x v="2"/>
    <s v="Athletic"/>
    <x v="1"/>
    <s v="Asics"/>
    <s v="Dial"/>
    <x v="8"/>
    <s v="L6 L Eyestay 20mm Dial E"/>
    <x v="5"/>
    <n v="1085"/>
    <n v="1290"/>
    <n v="1.1889400921658986"/>
    <x v="2804"/>
  </r>
  <r>
    <x v="2"/>
    <s v="Athletic"/>
    <x v="1"/>
    <s v="Asics"/>
    <s v="Dial"/>
    <x v="8"/>
    <s v="L6 L Eyestay 20mm Dial E"/>
    <x v="5"/>
    <n v="1110"/>
    <n v="1320"/>
    <n v="1.1891891891891893"/>
    <x v="2805"/>
  </r>
  <r>
    <x v="2"/>
    <s v="Athletic"/>
    <x v="1"/>
    <s v="Asics"/>
    <s v="Dial"/>
    <x v="8"/>
    <s v="L6 L Eyestay 20mm Dial E"/>
    <x v="4"/>
    <n v="1475"/>
    <n v="1770"/>
    <n v="1.2"/>
    <x v="2802"/>
  </r>
  <r>
    <x v="2"/>
    <s v="Athletic"/>
    <x v="1"/>
    <s v="Asics"/>
    <s v="Dial"/>
    <x v="8"/>
    <s v="L6 L Eyestay 20mm Dial E"/>
    <x v="2"/>
    <n v="100"/>
    <n v="120"/>
    <n v="1.2"/>
    <x v="2802"/>
  </r>
  <r>
    <x v="2"/>
    <s v="Athletic"/>
    <x v="1"/>
    <s v="Asics"/>
    <s v="Dial"/>
    <x v="8"/>
    <s v="L6 L Eyestay 20mm Dial E"/>
    <x v="2"/>
    <n v="5025"/>
    <n v="6000"/>
    <n v="1.1940298507462686"/>
    <x v="2577"/>
  </r>
  <r>
    <x v="2"/>
    <s v="Athletic"/>
    <x v="1"/>
    <s v="Asics"/>
    <s v="Dial"/>
    <x v="8"/>
    <s v="L6 L Eyestay 20mm Dial E"/>
    <x v="2"/>
    <n v="3115"/>
    <n v="3720"/>
    <n v="1.1942215088282504"/>
    <x v="2806"/>
  </r>
  <r>
    <x v="2"/>
    <s v="Athletic"/>
    <x v="1"/>
    <s v="Asics"/>
    <s v="Dial"/>
    <x v="8"/>
    <s v="L6 L Eyestay 20mm Dial E"/>
    <x v="2"/>
    <n v="5480"/>
    <n v="6540"/>
    <n v="1.1934306569343065"/>
    <x v="2807"/>
  </r>
  <r>
    <x v="2"/>
    <s v="Athletic"/>
    <x v="1"/>
    <s v="Asics"/>
    <s v="Dial"/>
    <x v="8"/>
    <s v="L6 L Eyestay 20mm Dial E"/>
    <x v="2"/>
    <n v="1510"/>
    <n v="1800"/>
    <n v="1.1920529801324504"/>
    <x v="2808"/>
  </r>
  <r>
    <x v="2"/>
    <s v="Athletic"/>
    <x v="1"/>
    <s v="Asics"/>
    <s v="Dial"/>
    <x v="8"/>
    <s v="L6 L Eyestay 20mm Dial E"/>
    <x v="2"/>
    <n v="900"/>
    <n v="1080"/>
    <n v="1.2"/>
    <x v="2802"/>
  </r>
  <r>
    <x v="2"/>
    <s v="Athletic"/>
    <x v="1"/>
    <s v="Asics"/>
    <s v="Dial"/>
    <x v="8"/>
    <s v="L6 L Eyestay 20mm Dial E"/>
    <x v="2"/>
    <n v="1960"/>
    <n v="2340"/>
    <n v="1.1938775510204083"/>
    <x v="2809"/>
  </r>
  <r>
    <x v="2"/>
    <s v="Athletic"/>
    <x v="1"/>
    <s v="Asics"/>
    <s v="Dial"/>
    <x v="8"/>
    <s v="L6 R Eyestay 20mm Dial E"/>
    <x v="3"/>
    <n v="2670"/>
    <n v="3551"/>
    <n v="1.3299625468164793"/>
    <x v="2801"/>
  </r>
  <r>
    <x v="2"/>
    <s v="Athletic"/>
    <x v="0"/>
    <s v="Fila - China"/>
    <s v="Dial"/>
    <x v="1"/>
    <s v="L6 R Tongue Dial S"/>
    <x v="3"/>
    <n v="3070"/>
    <n v="3547.4538999874999"/>
    <n v="1.1555224429926709"/>
    <x v="2810"/>
  </r>
  <r>
    <x v="2"/>
    <s v="Athletic"/>
    <x v="0"/>
    <s v="Fila - China"/>
    <s v="Dial"/>
    <x v="1"/>
    <s v="L6 R Tongue Dial S"/>
    <x v="3"/>
    <n v="3070"/>
    <n v="3470.4258509310998"/>
    <n v="1.1304318732674592"/>
    <x v="2811"/>
  </r>
  <r>
    <x v="2"/>
    <s v="Athletic"/>
    <x v="0"/>
    <s v="Fila - China"/>
    <s v="Dial"/>
    <x v="1"/>
    <s v="L6 R Tongue Dial S"/>
    <x v="3"/>
    <n v="3070"/>
    <n v="3406.3169990050001"/>
    <n v="1.1095495110765472"/>
    <x v="2812"/>
  </r>
  <r>
    <x v="2"/>
    <s v="Athletic"/>
    <x v="1"/>
    <s v="Bridgestone Golf"/>
    <s v="Dial"/>
    <x v="31"/>
    <s v="L6 L Eyestay 20mm Dial D"/>
    <x v="3"/>
    <n v="1460"/>
    <n v="3248"/>
    <n v="2.2246575342465755"/>
    <x v="2813"/>
  </r>
  <r>
    <x v="2"/>
    <s v="Athletic"/>
    <x v="1"/>
    <s v="Asics"/>
    <s v="Dial"/>
    <x v="8"/>
    <s v="L6 L Eyestay 20mm Dial E"/>
    <x v="0"/>
    <n v="900"/>
    <n v="1188"/>
    <n v="1.32"/>
    <x v="1422"/>
  </r>
  <r>
    <x v="2"/>
    <s v="Athletic"/>
    <x v="1"/>
    <s v="Asics"/>
    <s v="Dial"/>
    <x v="8"/>
    <s v="L6 L Eyestay 20mm Dial E"/>
    <x v="0"/>
    <n v="250"/>
    <n v="330"/>
    <n v="1.32"/>
    <x v="1422"/>
  </r>
  <r>
    <x v="2"/>
    <s v="Athletic"/>
    <x v="1"/>
    <s v="Asics"/>
    <s v="Dial"/>
    <x v="8"/>
    <s v="L6 L Eyestay 20mm Dial E"/>
    <x v="0"/>
    <n v="300"/>
    <n v="396"/>
    <n v="1.32"/>
    <x v="1422"/>
  </r>
  <r>
    <x v="2"/>
    <s v="Athletic"/>
    <x v="1"/>
    <s v="Asics"/>
    <s v="Dial"/>
    <x v="8"/>
    <s v="L6 L Eyestay 20mm Dial E"/>
    <x v="0"/>
    <n v="6235"/>
    <n v="8184"/>
    <n v="1.3125902165196472"/>
    <x v="2814"/>
  </r>
  <r>
    <x v="2"/>
    <s v="Athletic"/>
    <x v="1"/>
    <s v="Asics"/>
    <s v="Dial"/>
    <x v="8"/>
    <s v="L6 L Eyestay 20mm Dial E"/>
    <x v="0"/>
    <n v="50"/>
    <n v="66"/>
    <n v="1.32"/>
    <x v="1422"/>
  </r>
  <r>
    <x v="2"/>
    <s v="Athletic"/>
    <x v="1"/>
    <s v="Asics"/>
    <s v="Dial"/>
    <x v="8"/>
    <s v="L6 L Eyestay 20mm Dial E"/>
    <x v="0"/>
    <n v="150"/>
    <n v="198"/>
    <n v="1.32"/>
    <x v="1422"/>
  </r>
  <r>
    <x v="0"/>
    <s v="Athletic"/>
    <x v="1"/>
    <s v="FootJoy"/>
    <s v="Bayonet"/>
    <x v="0"/>
    <s v="L6 Bayonet Heel"/>
    <x v="1"/>
    <n v="2500"/>
    <n v="325"/>
    <n v="0.13"/>
    <x v="0"/>
  </r>
  <r>
    <x v="0"/>
    <s v="Athletic"/>
    <x v="1"/>
    <s v="FootJoy"/>
    <s v="Bayonet"/>
    <x v="0"/>
    <s v="L6 Bayonet Heel"/>
    <x v="1"/>
    <n v="2500"/>
    <n v="325"/>
    <n v="0.13"/>
    <x v="0"/>
  </r>
  <r>
    <x v="2"/>
    <s v="Athletic"/>
    <x v="1"/>
    <s v="Asics"/>
    <s v="Dial"/>
    <x v="8"/>
    <s v="L6 L Eyestay 20mm Dial E"/>
    <x v="5"/>
    <n v="1210"/>
    <n v="1464"/>
    <n v="1.2099173553719009"/>
    <x v="2815"/>
  </r>
  <r>
    <x v="2"/>
    <s v="Athletic"/>
    <x v="1"/>
    <s v="Asics"/>
    <s v="Dial"/>
    <x v="8"/>
    <s v="L6 L Eyestay 20mm Dial E"/>
    <x v="5"/>
    <n v="7435"/>
    <n v="9028"/>
    <n v="1.214256893073302"/>
    <x v="2816"/>
  </r>
  <r>
    <x v="2"/>
    <s v="Athletic"/>
    <x v="1"/>
    <s v="Asics"/>
    <s v="Dial"/>
    <x v="8"/>
    <s v="L6 L Eyestay 20mm Dial E"/>
    <x v="5"/>
    <n v="9050"/>
    <n v="10980"/>
    <n v="1.2132596685082873"/>
    <x v="2817"/>
  </r>
  <r>
    <x v="2"/>
    <s v="Athletic"/>
    <x v="1"/>
    <s v="Asics"/>
    <s v="Dial"/>
    <x v="8"/>
    <s v="L6 L Eyestay 20mm Dial E"/>
    <x v="5"/>
    <n v="2790"/>
    <n v="3385.5"/>
    <n v="1.2134408602150537"/>
    <x v="2800"/>
  </r>
  <r>
    <x v="2"/>
    <s v="Athletic"/>
    <x v="1"/>
    <s v="Asics"/>
    <s v="Dial"/>
    <x v="8"/>
    <s v="L6 L Eyestay 20mm Dial E"/>
    <x v="5"/>
    <n v="1910"/>
    <n v="2318"/>
    <n v="1.2136125654450263"/>
    <x v="2818"/>
  </r>
  <r>
    <x v="2"/>
    <s v="Athletic"/>
    <x v="1"/>
    <s v="Asics"/>
    <s v="Dial"/>
    <x v="8"/>
    <s v="L6 L Eyestay 20mm Dial E"/>
    <x v="4"/>
    <n v="1885"/>
    <n v="2287.5"/>
    <n v="1.2135278514588859"/>
    <x v="2819"/>
  </r>
  <r>
    <x v="2"/>
    <s v="Athletic"/>
    <x v="1"/>
    <s v="Asics"/>
    <s v="Dial"/>
    <x v="8"/>
    <s v="L6 L Eyestay 20mm Dial E"/>
    <x v="4"/>
    <n v="1810"/>
    <n v="2196"/>
    <n v="1.2132596685082873"/>
    <x v="2817"/>
  </r>
  <r>
    <x v="2"/>
    <s v="Athletic"/>
    <x v="1"/>
    <s v="Asics"/>
    <s v="Dial"/>
    <x v="8"/>
    <s v="L6 L Eyestay 20mm Dial E"/>
    <x v="4"/>
    <n v="675"/>
    <n v="823.5"/>
    <n v="1.22"/>
    <x v="2590"/>
  </r>
  <r>
    <x v="2"/>
    <s v="Athletic"/>
    <x v="1"/>
    <s v="Asics"/>
    <s v="Dial"/>
    <x v="8"/>
    <s v="L6 L Eyestay 20mm Dial E"/>
    <x v="4"/>
    <n v="2165"/>
    <n v="2623"/>
    <n v="1.2115473441108544"/>
    <x v="2820"/>
  </r>
  <r>
    <x v="2"/>
    <s v="Athletic"/>
    <x v="1"/>
    <s v="Asics"/>
    <s v="Dial"/>
    <x v="8"/>
    <s v="L6 L Eyestay 20mm Dial E"/>
    <x v="4"/>
    <n v="3370"/>
    <n v="4087"/>
    <n v="1.2127596439169139"/>
    <x v="2821"/>
  </r>
  <r>
    <x v="2"/>
    <s v="Athletic"/>
    <x v="1"/>
    <s v="Asics"/>
    <s v="Dial"/>
    <x v="8"/>
    <s v="L6 L Eyestay 20mm Dial E"/>
    <x v="4"/>
    <n v="4375"/>
    <n v="5307"/>
    <n v="1.2130285714285713"/>
    <x v="2822"/>
  </r>
  <r>
    <x v="2"/>
    <s v="Athletic"/>
    <x v="1"/>
    <s v="Asics"/>
    <s v="Dial"/>
    <x v="8"/>
    <s v="L6 L Eyestay 20mm Dial E"/>
    <x v="4"/>
    <n v="5030"/>
    <n v="6100"/>
    <n v="1.2127236580516898"/>
    <x v="2823"/>
  </r>
  <r>
    <x v="2"/>
    <s v="Athletic"/>
    <x v="1"/>
    <s v="Asics"/>
    <s v="Dial"/>
    <x v="8"/>
    <s v="L6 L Eyestay 20mm Dial E"/>
    <x v="2"/>
    <n v="1710"/>
    <n v="2074"/>
    <n v="1.2128654970760233"/>
    <x v="2824"/>
  </r>
  <r>
    <x v="2"/>
    <s v="Athletic"/>
    <x v="1"/>
    <s v="Asics"/>
    <s v="Dial"/>
    <x v="8"/>
    <s v="L6 L Eyestay 20mm Dial E"/>
    <x v="2"/>
    <n v="3925"/>
    <n v="4758"/>
    <n v="1.2122292993630572"/>
    <x v="2825"/>
  </r>
  <r>
    <x v="2"/>
    <s v="Athletic"/>
    <x v="1"/>
    <s v="Asics"/>
    <s v="Dial"/>
    <x v="8"/>
    <s v="L6 L Eyestay 20mm Dial E"/>
    <x v="2"/>
    <n v="800"/>
    <n v="976"/>
    <n v="1.22"/>
    <x v="2590"/>
  </r>
  <r>
    <x v="2"/>
    <s v="Athletic"/>
    <x v="1"/>
    <s v="Asics"/>
    <s v="Dial"/>
    <x v="8"/>
    <s v="L6 L Eyestay 20mm Dial E"/>
    <x v="2"/>
    <n v="1460"/>
    <n v="1769"/>
    <n v="1.2116438356164383"/>
    <x v="2826"/>
  </r>
  <r>
    <x v="2"/>
    <s v="Athletic"/>
    <x v="1"/>
    <s v="Asics"/>
    <s v="Dial"/>
    <x v="8"/>
    <s v="L6 L Eyestay 20mm Dial E"/>
    <x v="2"/>
    <n v="1410"/>
    <n v="1708"/>
    <n v="1.2113475177304964"/>
    <x v="2827"/>
  </r>
  <r>
    <x v="2"/>
    <s v="Athletic"/>
    <x v="1"/>
    <s v="Asics"/>
    <s v="Dial"/>
    <x v="8"/>
    <s v="L6 L Eyestay 20mm Dial E"/>
    <x v="2"/>
    <n v="6585"/>
    <n v="7991"/>
    <n v="1.2135155656795749"/>
    <x v="2828"/>
  </r>
  <r>
    <x v="2"/>
    <s v="Athletic"/>
    <x v="1"/>
    <s v="Asics"/>
    <s v="Dial"/>
    <x v="8"/>
    <s v="L6 L Eyestay 20mm Dial E"/>
    <x v="2"/>
    <n v="5780"/>
    <n v="7015"/>
    <n v="1.2136678200692042"/>
    <x v="2829"/>
  </r>
  <r>
    <x v="2"/>
    <s v="Athletic"/>
    <x v="1"/>
    <s v="Asics"/>
    <s v="Dial"/>
    <x v="8"/>
    <s v="L6 L Eyestay 20mm Dial E"/>
    <x v="2"/>
    <n v="6540"/>
    <n v="7930"/>
    <n v="1.2125382262996942"/>
    <x v="2830"/>
  </r>
  <r>
    <x v="2"/>
    <s v="Athletic"/>
    <x v="1"/>
    <s v="Asics"/>
    <s v="Dial"/>
    <x v="8"/>
    <s v="L6 L Eyestay 20mm Dial E"/>
    <x v="2"/>
    <n v="600"/>
    <n v="732"/>
    <n v="1.22"/>
    <x v="2590"/>
  </r>
  <r>
    <x v="2"/>
    <s v="Athletic"/>
    <x v="1"/>
    <s v="Asics"/>
    <s v="Dial"/>
    <x v="8"/>
    <s v="L6 L Eyestay 20mm Dial E"/>
    <x v="2"/>
    <n v="1360"/>
    <n v="1647"/>
    <n v="1.2110294117647058"/>
    <x v="2831"/>
  </r>
  <r>
    <x v="2"/>
    <s v="Athletic"/>
    <x v="1"/>
    <s v="Asics"/>
    <s v="Dial"/>
    <x v="8"/>
    <s v="L6 L Eyestay 20mm Dial E"/>
    <x v="2"/>
    <n v="1810"/>
    <n v="2196"/>
    <n v="1.2132596685082873"/>
    <x v="2817"/>
  </r>
  <r>
    <x v="2"/>
    <s v="Athletic"/>
    <x v="1"/>
    <s v="Bridgestone Golf"/>
    <s v="Dial"/>
    <x v="31"/>
    <s v="L6 R Eyestay 20mm Dial D"/>
    <x v="3"/>
    <n v="1460"/>
    <n v="3248"/>
    <n v="2.2246575342465755"/>
    <x v="2813"/>
  </r>
  <r>
    <x v="2"/>
    <s v="Athletic"/>
    <x v="0"/>
    <s v="Anta"/>
    <s v="Dial"/>
    <x v="34"/>
    <s v="L6 R Tongue Dial M Habu"/>
    <x v="3"/>
    <n v="3565"/>
    <n v="3213.8670215575999"/>
    <n v="0.90150547589273489"/>
    <x v="2832"/>
  </r>
  <r>
    <x v="2"/>
    <s v="Athletic"/>
    <x v="0"/>
    <s v="Fila - China"/>
    <s v="Dial"/>
    <x v="1"/>
    <s v="L6 L Eyestay 20mm Dial S"/>
    <x v="3"/>
    <n v="2627"/>
    <n v="3164.1902683215999"/>
    <n v="1.2044881112758279"/>
    <x v="2833"/>
  </r>
  <r>
    <x v="2"/>
    <s v="Athletic"/>
    <x v="0"/>
    <s v="Fila - China"/>
    <s v="Dial"/>
    <x v="1"/>
    <s v="L6 R Eyestay 20mm Dial S"/>
    <x v="3"/>
    <n v="2627"/>
    <n v="3164.1902683215999"/>
    <n v="1.2044881112758279"/>
    <x v="2833"/>
  </r>
  <r>
    <x v="2"/>
    <s v="Athletic"/>
    <x v="1"/>
    <s v="Asics"/>
    <s v="Dial"/>
    <x v="7"/>
    <s v="Li2 L Eyestay Dial C"/>
    <x v="3"/>
    <n v="1160"/>
    <n v="3151"/>
    <n v="2.7163793103448275"/>
    <x v="2834"/>
  </r>
  <r>
    <x v="2"/>
    <s v="Athletic"/>
    <x v="1"/>
    <s v="Asics"/>
    <s v="Dial"/>
    <x v="7"/>
    <s v="Li2 R Eyestay Dial C"/>
    <x v="3"/>
    <n v="1160"/>
    <n v="3151"/>
    <n v="2.7163793103448275"/>
    <x v="2834"/>
  </r>
  <r>
    <x v="2"/>
    <s v="Athletic"/>
    <x v="1"/>
    <s v="Bridgestone Golf"/>
    <s v="Dial"/>
    <x v="31"/>
    <s v="L6 L Eyestay 20mm Dial D"/>
    <x v="3"/>
    <n v="1410"/>
    <n v="3136"/>
    <n v="2.2241134751773051"/>
    <x v="1216"/>
  </r>
  <r>
    <x v="2"/>
    <s v="Athletic"/>
    <x v="1"/>
    <s v="Asics"/>
    <s v="Dial"/>
    <x v="8"/>
    <s v="L6 L Eyestay 20mm Dial E"/>
    <x v="0"/>
    <n v="1250"/>
    <n v="1675"/>
    <n v="1.34"/>
    <x v="1385"/>
  </r>
  <r>
    <x v="2"/>
    <s v="Athletic"/>
    <x v="1"/>
    <s v="Asics"/>
    <s v="Dial"/>
    <x v="8"/>
    <s v="L6 L Eyestay 20mm Dial E"/>
    <x v="0"/>
    <n v="650"/>
    <n v="871"/>
    <n v="1.34"/>
    <x v="1385"/>
  </r>
  <r>
    <x v="2"/>
    <s v="Athletic"/>
    <x v="1"/>
    <s v="Asics"/>
    <s v="Dial"/>
    <x v="8"/>
    <s v="L6 L Eyestay 20mm Dial E"/>
    <x v="0"/>
    <n v="850"/>
    <n v="1139"/>
    <n v="1.34"/>
    <x v="1385"/>
  </r>
  <r>
    <x v="2"/>
    <s v="Athletic"/>
    <x v="1"/>
    <s v="Asics"/>
    <s v="Dial"/>
    <x v="8"/>
    <s v="L6 L Eyestay 20mm Dial E"/>
    <x v="0"/>
    <n v="1005"/>
    <n v="1340"/>
    <n v="1.3333333333333333"/>
    <x v="1418"/>
  </r>
  <r>
    <x v="2"/>
    <s v="Athletic"/>
    <x v="1"/>
    <s v="Asics"/>
    <s v="Dial"/>
    <x v="8"/>
    <s v="L6 L Eyestay 20mm Dial E"/>
    <x v="0"/>
    <n v="600"/>
    <n v="804"/>
    <n v="1.34"/>
    <x v="1385"/>
  </r>
  <r>
    <x v="2"/>
    <s v="Athletic"/>
    <x v="1"/>
    <s v="Asics"/>
    <s v="Dial"/>
    <x v="8"/>
    <s v="L6 L Eyestay 20mm Dial E"/>
    <x v="0"/>
    <n v="2060"/>
    <n v="2747"/>
    <n v="1.333495145631068"/>
    <x v="2835"/>
  </r>
  <r>
    <x v="2"/>
    <s v="Athletic"/>
    <x v="1"/>
    <s v="Asics"/>
    <s v="Dial"/>
    <x v="8"/>
    <s v="L6 L Eyestay 20mm Dial E"/>
    <x v="0"/>
    <n v="650"/>
    <n v="871"/>
    <n v="1.34"/>
    <x v="1385"/>
  </r>
  <r>
    <x v="2"/>
    <s v="Athletic"/>
    <x v="1"/>
    <s v="Asics"/>
    <s v="Dial"/>
    <x v="8"/>
    <s v="L6 L Eyestay 20mm Dial E"/>
    <x v="0"/>
    <n v="4125"/>
    <n v="5494"/>
    <n v="1.3318787878787879"/>
    <x v="2836"/>
  </r>
  <r>
    <x v="2"/>
    <s v="Athletic"/>
    <x v="1"/>
    <s v="Asics"/>
    <s v="Dial"/>
    <x v="8"/>
    <s v="L6 L Eyestay 20mm Dial E"/>
    <x v="0"/>
    <n v="450"/>
    <n v="603"/>
    <n v="1.34"/>
    <x v="1385"/>
  </r>
  <r>
    <x v="2"/>
    <s v="Athletic"/>
    <x v="1"/>
    <s v="Asics"/>
    <s v="Dial"/>
    <x v="8"/>
    <s v="L6 L Eyestay 20mm Dial E"/>
    <x v="0"/>
    <n v="200"/>
    <n v="268"/>
    <n v="1.34"/>
    <x v="1385"/>
  </r>
  <r>
    <x v="0"/>
    <s v="Athletic"/>
    <x v="1"/>
    <s v="FootJoy"/>
    <s v="Bayonet"/>
    <x v="0"/>
    <s v="L6 Bayonet Heel"/>
    <x v="1"/>
    <n v="2500"/>
    <n v="325"/>
    <n v="0.13"/>
    <x v="0"/>
  </r>
  <r>
    <x v="0"/>
    <s v="Athletic"/>
    <x v="1"/>
    <s v="FootJoy"/>
    <s v="Guide"/>
    <x v="11"/>
    <s v="Lace Guide, Form TX2, 20mm"/>
    <x v="1"/>
    <n v="2000"/>
    <n v="300"/>
    <n v="0.15"/>
    <x v="205"/>
  </r>
  <r>
    <x v="0"/>
    <s v="Athletic"/>
    <x v="1"/>
    <s v="FootJoy"/>
    <s v="Guide"/>
    <x v="11"/>
    <s v="Lace Guide, FormTX 2, 15mm"/>
    <x v="1"/>
    <n v="2000"/>
    <n v="300"/>
    <n v="0.15"/>
    <x v="205"/>
  </r>
  <r>
    <x v="0"/>
    <s v="Athletic"/>
    <x v="1"/>
    <s v="FootJoy"/>
    <s v="Bayonet"/>
    <x v="0"/>
    <s v="L6 Bayonet Heel"/>
    <x v="1"/>
    <n v="2000"/>
    <n v="260"/>
    <n v="0.13"/>
    <x v="0"/>
  </r>
  <r>
    <x v="0"/>
    <s v="Athletic"/>
    <x v="1"/>
    <s v="FootJoy"/>
    <s v="Bayonet"/>
    <x v="0"/>
    <s v="L6 Bayonet Heel"/>
    <x v="1"/>
    <n v="2000"/>
    <n v="260"/>
    <n v="0.13"/>
    <x v="0"/>
  </r>
  <r>
    <x v="0"/>
    <s v="Athletic"/>
    <x v="1"/>
    <s v="FootJoy"/>
    <s v="Bayonet"/>
    <x v="0"/>
    <s v="L6 Bayonet Heel"/>
    <x v="1"/>
    <n v="2000"/>
    <n v="260"/>
    <n v="0.13"/>
    <x v="0"/>
  </r>
  <r>
    <x v="0"/>
    <s v="Athletic"/>
    <x v="1"/>
    <s v="FootJoy"/>
    <s v="Bayonet"/>
    <x v="0"/>
    <s v="L6 Bayonet Heel"/>
    <x v="1"/>
    <n v="2000"/>
    <n v="260"/>
    <n v="0.13"/>
    <x v="0"/>
  </r>
  <r>
    <x v="0"/>
    <s v="Athletic"/>
    <x v="1"/>
    <s v="FootJoy"/>
    <s v="Bayonet"/>
    <x v="0"/>
    <s v="L6 Bayonet Heel"/>
    <x v="1"/>
    <n v="2000"/>
    <n v="260"/>
    <n v="0.13"/>
    <x v="0"/>
  </r>
  <r>
    <x v="0"/>
    <s v="Athletic"/>
    <x v="1"/>
    <s v="FootJoy"/>
    <s v="Bayonet"/>
    <x v="0"/>
    <s v="L6 Bayonet Heel"/>
    <x v="1"/>
    <n v="2000"/>
    <n v="260"/>
    <n v="0.13"/>
    <x v="0"/>
  </r>
  <r>
    <x v="0"/>
    <s v="Athletic"/>
    <x v="1"/>
    <s v="FootJoy"/>
    <s v="Guide"/>
    <x v="12"/>
    <s v="Lace Guide, FormTX, Stitch, 20mmDark Grey"/>
    <x v="1"/>
    <n v="1500"/>
    <n v="210"/>
    <n v="0.14000000000000001"/>
    <x v="106"/>
  </r>
  <r>
    <x v="2"/>
    <s v="Athletic"/>
    <x v="1"/>
    <s v="Asics"/>
    <s v="Dial"/>
    <x v="8"/>
    <s v="L6 R Eyestay 20mm Dial E"/>
    <x v="4"/>
    <n v="750"/>
    <n v="915"/>
    <n v="1.22"/>
    <x v="2590"/>
  </r>
  <r>
    <x v="2"/>
    <s v="Athletic"/>
    <x v="1"/>
    <s v="Asics"/>
    <s v="Dial"/>
    <x v="8"/>
    <s v="L6 R Eyestay 20mm Dial E"/>
    <x v="4"/>
    <n v="1035"/>
    <n v="1250.5"/>
    <n v="1.2082125603864735"/>
    <x v="2798"/>
  </r>
  <r>
    <x v="2"/>
    <s v="Athletic"/>
    <x v="1"/>
    <s v="Asics"/>
    <s v="Dial"/>
    <x v="8"/>
    <s v="L6 R Eyestay 20mm Dial E"/>
    <x v="4"/>
    <n v="1785"/>
    <n v="2165.5"/>
    <n v="1.2131652661064425"/>
    <x v="2799"/>
  </r>
  <r>
    <x v="2"/>
    <s v="Athletic"/>
    <x v="1"/>
    <s v="Asics"/>
    <s v="Dial"/>
    <x v="8"/>
    <s v="L6 R Eyestay 20mm Dial E"/>
    <x v="4"/>
    <n v="1860"/>
    <n v="2257"/>
    <n v="1.2134408602150537"/>
    <x v="2800"/>
  </r>
  <r>
    <x v="2"/>
    <s v="Athletic"/>
    <x v="1"/>
    <s v="Asics"/>
    <s v="Dial"/>
    <x v="8"/>
    <s v="L6 R Eyestay 20mm Dial E"/>
    <x v="2"/>
    <n v="550"/>
    <n v="671"/>
    <n v="1.22"/>
    <x v="2590"/>
  </r>
  <r>
    <x v="2"/>
    <s v="Athletic"/>
    <x v="1"/>
    <s v="Asics"/>
    <s v="Dial"/>
    <x v="8"/>
    <s v="L6 R Eyestay 20mm Dial E"/>
    <x v="2"/>
    <n v="1250"/>
    <n v="1525"/>
    <n v="1.22"/>
    <x v="2590"/>
  </r>
  <r>
    <x v="2"/>
    <s v="Athletic"/>
    <x v="1"/>
    <s v="Asics"/>
    <s v="Dial"/>
    <x v="8"/>
    <s v="L6 R Eyestay 20mm Dial E"/>
    <x v="2"/>
    <n v="700"/>
    <n v="854"/>
    <n v="1.22"/>
    <x v="2590"/>
  </r>
  <r>
    <x v="2"/>
    <s v="Athletic"/>
    <x v="1"/>
    <s v="Asics"/>
    <s v="Dial"/>
    <x v="8"/>
    <s v="L6 R Eyestay 20mm Dial E"/>
    <x v="2"/>
    <n v="450"/>
    <n v="549"/>
    <n v="1.22"/>
    <x v="2590"/>
  </r>
  <r>
    <x v="2"/>
    <s v="Athletic"/>
    <x v="1"/>
    <s v="Asics"/>
    <s v="Dial"/>
    <x v="8"/>
    <s v="L6 R Eyestay 20mm Dial E"/>
    <x v="2"/>
    <n v="550"/>
    <n v="671"/>
    <n v="1.22"/>
    <x v="2590"/>
  </r>
  <r>
    <x v="2"/>
    <s v="Athletic"/>
    <x v="1"/>
    <s v="Bridgestone Golf"/>
    <s v="Dial"/>
    <x v="31"/>
    <s v="L6 R Eyestay 20mm Dial D"/>
    <x v="3"/>
    <n v="1410"/>
    <n v="3136"/>
    <n v="2.2241134751773051"/>
    <x v="1216"/>
  </r>
  <r>
    <x v="2"/>
    <s v="Athletic"/>
    <x v="1"/>
    <s v="Asics"/>
    <s v="Dial"/>
    <x v="8"/>
    <s v="L6 R Eyestay 20mm Dial E"/>
    <x v="0"/>
    <n v="500"/>
    <n v="670"/>
    <n v="1.34"/>
    <x v="1385"/>
  </r>
  <r>
    <x v="2"/>
    <s v="Athletic"/>
    <x v="1"/>
    <s v="Asics"/>
    <s v="Dial"/>
    <x v="8"/>
    <s v="L6 R Eyestay 20mm Dial E"/>
    <x v="0"/>
    <n v="550"/>
    <n v="737"/>
    <n v="1.34"/>
    <x v="1385"/>
  </r>
  <r>
    <x v="2"/>
    <s v="Athletic"/>
    <x v="1"/>
    <s v="Asics"/>
    <s v="Dial"/>
    <x v="8"/>
    <s v="L6 R Eyestay 20mm Dial E"/>
    <x v="0"/>
    <n v="650"/>
    <n v="871"/>
    <n v="1.34"/>
    <x v="1385"/>
  </r>
  <r>
    <x v="0"/>
    <s v="Athletic"/>
    <x v="1"/>
    <s v="FootJoy"/>
    <s v="Guide"/>
    <x v="11"/>
    <s v="Lace Guide, FormTX 2, 20mm"/>
    <x v="1"/>
    <n v="1500"/>
    <n v="210"/>
    <n v="0.14000000000000001"/>
    <x v="106"/>
  </r>
  <r>
    <x v="0"/>
    <s v="Athletic"/>
    <x v="1"/>
    <s v="FootJoy"/>
    <s v="Bayonet"/>
    <x v="0"/>
    <s v="L6 Bayonet Heel"/>
    <x v="1"/>
    <n v="1500"/>
    <n v="195"/>
    <n v="0.13"/>
    <x v="0"/>
  </r>
  <r>
    <x v="0"/>
    <s v="Athletic"/>
    <x v="1"/>
    <s v="FootJoy"/>
    <s v="Bayonet"/>
    <x v="0"/>
    <s v="L6 Bayonet Heel"/>
    <x v="1"/>
    <n v="1500"/>
    <n v="195"/>
    <n v="0.13"/>
    <x v="0"/>
  </r>
  <r>
    <x v="0"/>
    <s v="Athletic"/>
    <x v="1"/>
    <s v="FootJoy"/>
    <s v="Bayonet"/>
    <x v="0"/>
    <s v="L6 Bayonet Heel"/>
    <x v="1"/>
    <n v="1500"/>
    <n v="195"/>
    <n v="0.13"/>
    <x v="0"/>
  </r>
  <r>
    <x v="0"/>
    <s v="Athletic"/>
    <x v="1"/>
    <s v="FootJoy"/>
    <s v="Bayonet"/>
    <x v="0"/>
    <s v="L6 Bayonet Heel"/>
    <x v="1"/>
    <n v="1500"/>
    <n v="195"/>
    <n v="0.13"/>
    <x v="0"/>
  </r>
  <r>
    <x v="0"/>
    <s v="Athletic"/>
    <x v="1"/>
    <s v="FootJoy"/>
    <s v="Guide"/>
    <x v="12"/>
    <s v="Lace Guide,  FormTX, 25mm"/>
    <x v="1"/>
    <n v="1000"/>
    <n v="170"/>
    <n v="0.17"/>
    <x v="219"/>
  </r>
  <r>
    <x v="0"/>
    <s v="Athletic"/>
    <x v="1"/>
    <s v="FootJoy"/>
    <s v="Guide"/>
    <x v="12"/>
    <s v="Lace Guide,  FormTX, 25mm"/>
    <x v="1"/>
    <n v="1000"/>
    <n v="170"/>
    <n v="0.17"/>
    <x v="219"/>
  </r>
  <r>
    <x v="2"/>
    <s v="Athletic"/>
    <x v="1"/>
    <s v="Asics"/>
    <s v="Dial"/>
    <x v="8"/>
    <s v="L6 R Eyestay 20mm Dial E"/>
    <x v="5"/>
    <n v="600"/>
    <n v="720"/>
    <n v="1.2"/>
    <x v="2802"/>
  </r>
  <r>
    <x v="2"/>
    <s v="Athletic"/>
    <x v="1"/>
    <s v="Asics"/>
    <s v="Dial"/>
    <x v="8"/>
    <s v="L6 R Eyestay 20mm Dial E"/>
    <x v="5"/>
    <n v="3620"/>
    <n v="4320"/>
    <n v="1.1933701657458564"/>
    <x v="2609"/>
  </r>
  <r>
    <x v="2"/>
    <s v="Athletic"/>
    <x v="1"/>
    <s v="Asics"/>
    <s v="Dial"/>
    <x v="8"/>
    <s v="L6 R Eyestay 20mm Dial E"/>
    <x v="5"/>
    <n v="2115"/>
    <n v="2520"/>
    <n v="1.1914893617021276"/>
    <x v="2803"/>
  </r>
  <r>
    <x v="2"/>
    <s v="Athletic"/>
    <x v="1"/>
    <s v="Asics"/>
    <s v="Dial"/>
    <x v="8"/>
    <s v="L6 R Eyestay 20mm Dial E"/>
    <x v="5"/>
    <n v="1085"/>
    <n v="1290"/>
    <n v="1.1889400921658986"/>
    <x v="2804"/>
  </r>
  <r>
    <x v="2"/>
    <s v="Athletic"/>
    <x v="1"/>
    <s v="Asics"/>
    <s v="Dial"/>
    <x v="8"/>
    <s v="L6 R Eyestay 20mm Dial E"/>
    <x v="5"/>
    <n v="1110"/>
    <n v="1320"/>
    <n v="1.1891891891891893"/>
    <x v="2805"/>
  </r>
  <r>
    <x v="2"/>
    <s v="Athletic"/>
    <x v="1"/>
    <s v="Asics"/>
    <s v="Dial"/>
    <x v="8"/>
    <s v="L6 R Eyestay 20mm Dial E"/>
    <x v="4"/>
    <n v="1475"/>
    <n v="1770"/>
    <n v="1.2"/>
    <x v="2802"/>
  </r>
  <r>
    <x v="2"/>
    <s v="Athletic"/>
    <x v="1"/>
    <s v="Asics"/>
    <s v="Dial"/>
    <x v="8"/>
    <s v="L6 R Eyestay 20mm Dial E"/>
    <x v="2"/>
    <n v="100"/>
    <n v="120"/>
    <n v="1.2"/>
    <x v="2802"/>
  </r>
  <r>
    <x v="2"/>
    <s v="Athletic"/>
    <x v="1"/>
    <s v="Asics"/>
    <s v="Dial"/>
    <x v="8"/>
    <s v="L6 R Eyestay 20mm Dial E"/>
    <x v="2"/>
    <n v="5025"/>
    <n v="6000"/>
    <n v="1.1940298507462686"/>
    <x v="2577"/>
  </r>
  <r>
    <x v="2"/>
    <s v="Athletic"/>
    <x v="1"/>
    <s v="Asics"/>
    <s v="Dial"/>
    <x v="8"/>
    <s v="L6 R Eyestay 20mm Dial E"/>
    <x v="2"/>
    <n v="3115"/>
    <n v="3720"/>
    <n v="1.1942215088282504"/>
    <x v="2806"/>
  </r>
  <r>
    <x v="2"/>
    <s v="Athletic"/>
    <x v="1"/>
    <s v="Asics"/>
    <s v="Dial"/>
    <x v="8"/>
    <s v="L6 R Eyestay 20mm Dial E"/>
    <x v="2"/>
    <n v="5480"/>
    <n v="6540"/>
    <n v="1.1934306569343065"/>
    <x v="2807"/>
  </r>
  <r>
    <x v="2"/>
    <s v="Athletic"/>
    <x v="1"/>
    <s v="Asics"/>
    <s v="Dial"/>
    <x v="8"/>
    <s v="L6 R Eyestay 20mm Dial E"/>
    <x v="2"/>
    <n v="1510"/>
    <n v="1800"/>
    <n v="1.1920529801324504"/>
    <x v="2808"/>
  </r>
  <r>
    <x v="2"/>
    <s v="Athletic"/>
    <x v="1"/>
    <s v="Asics"/>
    <s v="Dial"/>
    <x v="8"/>
    <s v="L6 R Eyestay 20mm Dial E"/>
    <x v="2"/>
    <n v="900"/>
    <n v="1080"/>
    <n v="1.2"/>
    <x v="2802"/>
  </r>
  <r>
    <x v="2"/>
    <s v="Athletic"/>
    <x v="1"/>
    <s v="Asics"/>
    <s v="Dial"/>
    <x v="8"/>
    <s v="L6 R Eyestay 20mm Dial E"/>
    <x v="2"/>
    <n v="1960"/>
    <n v="2340"/>
    <n v="1.1938775510204083"/>
    <x v="2809"/>
  </r>
  <r>
    <x v="2"/>
    <s v="Athletic"/>
    <x v="0"/>
    <s v="Descente-Korea"/>
    <s v="Dial"/>
    <x v="22"/>
    <s v="L6 R Tongue Dial M"/>
    <x v="3"/>
    <n v="2510"/>
    <n v="2850"/>
    <n v="1.1354581673306774"/>
    <x v="2837"/>
  </r>
  <r>
    <x v="2"/>
    <s v="Athletic"/>
    <x v="0"/>
    <s v="Anta"/>
    <s v="Dial"/>
    <x v="34"/>
    <s v="L6 R Tongue Dial M Habu"/>
    <x v="3"/>
    <n v="3015"/>
    <n v="2820.1911847398001"/>
    <n v="0.93538679427522387"/>
    <x v="2838"/>
  </r>
  <r>
    <x v="2"/>
    <s v="Athletic"/>
    <x v="0"/>
    <s v="Fila - China"/>
    <s v="Dial"/>
    <x v="1"/>
    <s v="L6 R Tongue Dial S"/>
    <x v="3"/>
    <n v="2465"/>
    <n v="2801.1198543792998"/>
    <n v="1.1363569388962678"/>
    <x v="2839"/>
  </r>
  <r>
    <x v="2"/>
    <s v="Athletic"/>
    <x v="1"/>
    <s v="Asics"/>
    <s v="Dial"/>
    <x v="8"/>
    <s v="L6 L Eyestay 20mm Dial E"/>
    <x v="3"/>
    <n v="2115"/>
    <n v="2772"/>
    <n v="1.3106382978723403"/>
    <x v="2840"/>
  </r>
  <r>
    <x v="2"/>
    <s v="Athletic"/>
    <x v="1"/>
    <s v="Asics"/>
    <s v="Dial"/>
    <x v="8"/>
    <s v="L6 R Eyestay 20mm Dial E"/>
    <x v="3"/>
    <n v="2115"/>
    <n v="2772"/>
    <n v="1.3106382978723403"/>
    <x v="2840"/>
  </r>
  <r>
    <x v="2"/>
    <s v="Athletic"/>
    <x v="1"/>
    <s v="Asics"/>
    <s v="Dial"/>
    <x v="8"/>
    <s v="L6 R Eyestay 20mm Dial E"/>
    <x v="0"/>
    <n v="900"/>
    <n v="1188"/>
    <n v="1.32"/>
    <x v="1422"/>
  </r>
  <r>
    <x v="2"/>
    <s v="Athletic"/>
    <x v="1"/>
    <s v="Asics"/>
    <s v="Dial"/>
    <x v="8"/>
    <s v="L6 R Eyestay 20mm Dial E"/>
    <x v="0"/>
    <n v="250"/>
    <n v="330"/>
    <n v="1.32"/>
    <x v="1422"/>
  </r>
  <r>
    <x v="2"/>
    <s v="Athletic"/>
    <x v="1"/>
    <s v="Asics"/>
    <s v="Dial"/>
    <x v="8"/>
    <s v="L6 R Eyestay 20mm Dial E"/>
    <x v="0"/>
    <n v="300"/>
    <n v="396"/>
    <n v="1.32"/>
    <x v="1422"/>
  </r>
  <r>
    <x v="2"/>
    <s v="Athletic"/>
    <x v="1"/>
    <s v="Asics"/>
    <s v="Dial"/>
    <x v="8"/>
    <s v="L6 R Eyestay 20mm Dial E"/>
    <x v="0"/>
    <n v="6235"/>
    <n v="8184"/>
    <n v="1.3125902165196472"/>
    <x v="2814"/>
  </r>
  <r>
    <x v="2"/>
    <s v="Athletic"/>
    <x v="1"/>
    <s v="Asics"/>
    <s v="Dial"/>
    <x v="8"/>
    <s v="L6 R Eyestay 20mm Dial E"/>
    <x v="0"/>
    <n v="50"/>
    <n v="66"/>
    <n v="1.32"/>
    <x v="1422"/>
  </r>
  <r>
    <x v="2"/>
    <s v="Athletic"/>
    <x v="1"/>
    <s v="Asics"/>
    <s v="Dial"/>
    <x v="8"/>
    <s v="L6 R Eyestay 20mm Dial E"/>
    <x v="0"/>
    <n v="150"/>
    <n v="198"/>
    <n v="1.32"/>
    <x v="1422"/>
  </r>
  <r>
    <x v="0"/>
    <s v="Athletic"/>
    <x v="1"/>
    <s v="FootJoy"/>
    <s v="Guide"/>
    <x v="12"/>
    <s v="Lace Guide, FormTX, Stitch, 20mmDark Grey"/>
    <x v="1"/>
    <n v="1000"/>
    <n v="170"/>
    <n v="0.17"/>
    <x v="219"/>
  </r>
  <r>
    <x v="0"/>
    <s v="Athletic"/>
    <x v="1"/>
    <s v="FootJoy"/>
    <s v="Guide"/>
    <x v="11"/>
    <s v="Lace Guide, Form TX2, 20mm"/>
    <x v="1"/>
    <n v="1000"/>
    <n v="150"/>
    <n v="0.15"/>
    <x v="205"/>
  </r>
  <r>
    <x v="2"/>
    <s v="Athletic"/>
    <x v="1"/>
    <s v="Asics"/>
    <s v="Dial"/>
    <x v="8"/>
    <s v="L6 R Eyestay 20mm Dial E"/>
    <x v="5"/>
    <n v="1210"/>
    <n v="1464"/>
    <n v="1.2099173553719009"/>
    <x v="2815"/>
  </r>
  <r>
    <x v="2"/>
    <s v="Athletic"/>
    <x v="1"/>
    <s v="Asics"/>
    <s v="Dial"/>
    <x v="8"/>
    <s v="L6 R Eyestay 20mm Dial E"/>
    <x v="5"/>
    <n v="7435"/>
    <n v="9028"/>
    <n v="1.214256893073302"/>
    <x v="2816"/>
  </r>
  <r>
    <x v="2"/>
    <s v="Athletic"/>
    <x v="1"/>
    <s v="Asics"/>
    <s v="Dial"/>
    <x v="8"/>
    <s v="L6 R Eyestay 20mm Dial E"/>
    <x v="5"/>
    <n v="9050"/>
    <n v="10980"/>
    <n v="1.2132596685082873"/>
    <x v="2817"/>
  </r>
  <r>
    <x v="2"/>
    <s v="Athletic"/>
    <x v="1"/>
    <s v="Asics"/>
    <s v="Dial"/>
    <x v="8"/>
    <s v="L6 R Eyestay 20mm Dial E"/>
    <x v="5"/>
    <n v="2790"/>
    <n v="3385.5"/>
    <n v="1.2134408602150537"/>
    <x v="2800"/>
  </r>
  <r>
    <x v="2"/>
    <s v="Athletic"/>
    <x v="1"/>
    <s v="Asics"/>
    <s v="Dial"/>
    <x v="8"/>
    <s v="L6 R Eyestay 20mm Dial E"/>
    <x v="5"/>
    <n v="1910"/>
    <n v="2318"/>
    <n v="1.2136125654450263"/>
    <x v="2818"/>
  </r>
  <r>
    <x v="2"/>
    <s v="Athletic"/>
    <x v="1"/>
    <s v="Asics"/>
    <s v="Dial"/>
    <x v="8"/>
    <s v="L6 R Eyestay 20mm Dial E"/>
    <x v="4"/>
    <n v="1885"/>
    <n v="2287.5"/>
    <n v="1.2135278514588859"/>
    <x v="2819"/>
  </r>
  <r>
    <x v="2"/>
    <s v="Athletic"/>
    <x v="1"/>
    <s v="Asics"/>
    <s v="Dial"/>
    <x v="8"/>
    <s v="L6 R Eyestay 20mm Dial E"/>
    <x v="4"/>
    <n v="1810"/>
    <n v="2196"/>
    <n v="1.2132596685082873"/>
    <x v="2817"/>
  </r>
  <r>
    <x v="2"/>
    <s v="Athletic"/>
    <x v="1"/>
    <s v="Asics"/>
    <s v="Dial"/>
    <x v="8"/>
    <s v="L6 R Eyestay 20mm Dial E"/>
    <x v="4"/>
    <n v="675"/>
    <n v="823.5"/>
    <n v="1.22"/>
    <x v="2590"/>
  </r>
  <r>
    <x v="2"/>
    <s v="Athletic"/>
    <x v="1"/>
    <s v="Asics"/>
    <s v="Dial"/>
    <x v="8"/>
    <s v="L6 R Eyestay 20mm Dial E"/>
    <x v="4"/>
    <n v="2165"/>
    <n v="2623"/>
    <n v="1.2115473441108544"/>
    <x v="2820"/>
  </r>
  <r>
    <x v="2"/>
    <s v="Athletic"/>
    <x v="1"/>
    <s v="Asics"/>
    <s v="Dial"/>
    <x v="8"/>
    <s v="L6 R Eyestay 20mm Dial E"/>
    <x v="4"/>
    <n v="3370"/>
    <n v="4087"/>
    <n v="1.2127596439169139"/>
    <x v="2821"/>
  </r>
  <r>
    <x v="2"/>
    <s v="Athletic"/>
    <x v="1"/>
    <s v="Asics"/>
    <s v="Dial"/>
    <x v="8"/>
    <s v="L6 R Eyestay 20mm Dial E"/>
    <x v="4"/>
    <n v="4375"/>
    <n v="5307"/>
    <n v="1.2130285714285713"/>
    <x v="2822"/>
  </r>
  <r>
    <x v="2"/>
    <s v="Athletic"/>
    <x v="1"/>
    <s v="Asics"/>
    <s v="Dial"/>
    <x v="8"/>
    <s v="L6 R Eyestay 20mm Dial E"/>
    <x v="4"/>
    <n v="5030"/>
    <n v="6100"/>
    <n v="1.2127236580516898"/>
    <x v="2823"/>
  </r>
  <r>
    <x v="2"/>
    <s v="Athletic"/>
    <x v="1"/>
    <s v="Asics"/>
    <s v="Dial"/>
    <x v="8"/>
    <s v="L6 R Eyestay 20mm Dial E"/>
    <x v="2"/>
    <n v="1710"/>
    <n v="2074"/>
    <n v="1.2128654970760233"/>
    <x v="2824"/>
  </r>
  <r>
    <x v="2"/>
    <s v="Athletic"/>
    <x v="1"/>
    <s v="Asics"/>
    <s v="Dial"/>
    <x v="8"/>
    <s v="L6 R Eyestay 20mm Dial E"/>
    <x v="2"/>
    <n v="3725"/>
    <n v="4514"/>
    <n v="1.2118120805369128"/>
    <x v="2841"/>
  </r>
  <r>
    <x v="2"/>
    <s v="Athletic"/>
    <x v="1"/>
    <s v="Asics"/>
    <s v="Dial"/>
    <x v="8"/>
    <s v="L6 R Eyestay 20mm Dial E"/>
    <x v="2"/>
    <n v="1060"/>
    <n v="1281"/>
    <n v="1.2084905660377359"/>
    <x v="2842"/>
  </r>
  <r>
    <x v="2"/>
    <s v="Athletic"/>
    <x v="1"/>
    <s v="Asics"/>
    <s v="Dial"/>
    <x v="8"/>
    <s v="L6 R Eyestay 20mm Dial E"/>
    <x v="2"/>
    <n v="1460"/>
    <n v="1769"/>
    <n v="1.2116438356164383"/>
    <x v="2826"/>
  </r>
  <r>
    <x v="2"/>
    <s v="Athletic"/>
    <x v="1"/>
    <s v="Asics"/>
    <s v="Dial"/>
    <x v="8"/>
    <s v="L6 R Eyestay 20mm Dial E"/>
    <x v="2"/>
    <n v="1560"/>
    <n v="1891"/>
    <n v="1.2121794871794871"/>
    <x v="2843"/>
  </r>
  <r>
    <x v="2"/>
    <s v="Athletic"/>
    <x v="1"/>
    <s v="Asics"/>
    <s v="Dial"/>
    <x v="8"/>
    <s v="L6 R Eyestay 20mm Dial E"/>
    <x v="2"/>
    <n v="6385"/>
    <n v="7747"/>
    <n v="1.2133124510571651"/>
    <x v="2844"/>
  </r>
  <r>
    <x v="2"/>
    <s v="Athletic"/>
    <x v="1"/>
    <s v="Asics"/>
    <s v="Dial"/>
    <x v="8"/>
    <s v="L6 R Eyestay 20mm Dial E"/>
    <x v="2"/>
    <n v="5780"/>
    <n v="7015"/>
    <n v="1.2136678200692042"/>
    <x v="2829"/>
  </r>
  <r>
    <x v="2"/>
    <s v="Athletic"/>
    <x v="1"/>
    <s v="Asics"/>
    <s v="Dial"/>
    <x v="8"/>
    <s v="L6 R Eyestay 20mm Dial E"/>
    <x v="2"/>
    <n v="6540"/>
    <n v="7930"/>
    <n v="1.2125382262996942"/>
    <x v="2830"/>
  </r>
  <r>
    <x v="2"/>
    <s v="Athletic"/>
    <x v="1"/>
    <s v="Asics"/>
    <s v="Dial"/>
    <x v="8"/>
    <s v="L6 R Eyestay 20mm Dial E"/>
    <x v="2"/>
    <n v="600"/>
    <n v="732"/>
    <n v="1.22"/>
    <x v="2590"/>
  </r>
  <r>
    <x v="2"/>
    <s v="Athletic"/>
    <x v="1"/>
    <s v="Asics"/>
    <s v="Dial"/>
    <x v="8"/>
    <s v="L6 R Eyestay 20mm Dial E"/>
    <x v="2"/>
    <n v="1360"/>
    <n v="1647"/>
    <n v="1.2110294117647058"/>
    <x v="2831"/>
  </r>
  <r>
    <x v="2"/>
    <s v="Athletic"/>
    <x v="1"/>
    <s v="Asics"/>
    <s v="Dial"/>
    <x v="8"/>
    <s v="L6 R Eyestay 20mm Dial E"/>
    <x v="2"/>
    <n v="1810"/>
    <n v="2196"/>
    <n v="1.2132596685082873"/>
    <x v="2817"/>
  </r>
  <r>
    <x v="2"/>
    <s v="Athletic"/>
    <x v="0"/>
    <s v="Anta"/>
    <s v="Dial"/>
    <x v="34"/>
    <s v="L6 R Tongue Dial M Habu"/>
    <x v="3"/>
    <n v="3070"/>
    <n v="2761.2096945776002"/>
    <n v="0.89941683862462551"/>
    <x v="2845"/>
  </r>
  <r>
    <x v="2"/>
    <s v="Athletic"/>
    <x v="1"/>
    <s v="Asics"/>
    <s v="Dial"/>
    <x v="25"/>
    <s v="IP1 R Eyestay 20mm Dial C"/>
    <x v="3"/>
    <n v="1005"/>
    <n v="2750"/>
    <n v="2.7363184079601992"/>
    <x v="2846"/>
  </r>
  <r>
    <x v="2"/>
    <s v="Athletic"/>
    <x v="1"/>
    <s v="Asics"/>
    <s v="Dial"/>
    <x v="8"/>
    <s v="L6 L Eyestay 20mm Dial E"/>
    <x v="3"/>
    <n v="2265"/>
    <n v="2700"/>
    <n v="1.1920529801324504"/>
    <x v="2808"/>
  </r>
  <r>
    <x v="2"/>
    <s v="Athletic"/>
    <x v="1"/>
    <s v="Asics"/>
    <s v="Dial"/>
    <x v="8"/>
    <s v="L6 R Eyestay 20mm Dial E"/>
    <x v="3"/>
    <n v="2265"/>
    <n v="2700"/>
    <n v="1.1920529801324504"/>
    <x v="2808"/>
  </r>
  <r>
    <x v="2"/>
    <s v="Athletic"/>
    <x v="1"/>
    <s v="Callaway Golf Japan"/>
    <s v="Dial"/>
    <x v="37"/>
    <s v="L6 L Eyestay 20mm Dial B"/>
    <x v="3"/>
    <n v="1060"/>
    <n v="2614.5"/>
    <n v="2.4665094339622642"/>
    <x v="2847"/>
  </r>
  <r>
    <x v="2"/>
    <s v="Athletic"/>
    <x v="1"/>
    <s v="Callaway Golf Japan"/>
    <s v="Dial"/>
    <x v="37"/>
    <s v="L6 R Eyestay 20mm Dial B"/>
    <x v="3"/>
    <n v="1060"/>
    <n v="2614.5"/>
    <n v="2.4665094339622642"/>
    <x v="2847"/>
  </r>
  <r>
    <x v="2"/>
    <s v="Athletic"/>
    <x v="0"/>
    <s v="Fila - China"/>
    <s v="Dial"/>
    <x v="8"/>
    <s v="L6 L Eyestay 25mm Dial E"/>
    <x v="3"/>
    <n v="1860"/>
    <n v="2608.7249741732999"/>
    <n v="1.4025403086953225"/>
    <x v="2848"/>
  </r>
  <r>
    <x v="2"/>
    <s v="Athletic"/>
    <x v="1"/>
    <s v="Asics"/>
    <s v="Dial"/>
    <x v="8"/>
    <s v="L6 R Eyestay 20mm Dial E"/>
    <x v="0"/>
    <n v="1250"/>
    <n v="1675"/>
    <n v="1.34"/>
    <x v="1385"/>
  </r>
  <r>
    <x v="2"/>
    <s v="Athletic"/>
    <x v="1"/>
    <s v="Asics"/>
    <s v="Dial"/>
    <x v="8"/>
    <s v="L6 R Eyestay 20mm Dial E"/>
    <x v="0"/>
    <n v="650"/>
    <n v="871"/>
    <n v="1.34"/>
    <x v="1385"/>
  </r>
  <r>
    <x v="2"/>
    <s v="Athletic"/>
    <x v="1"/>
    <s v="Asics"/>
    <s v="Dial"/>
    <x v="8"/>
    <s v="L6 R Eyestay 20mm Dial E"/>
    <x v="0"/>
    <n v="850"/>
    <n v="1139"/>
    <n v="1.34"/>
    <x v="1385"/>
  </r>
  <r>
    <x v="2"/>
    <s v="Athletic"/>
    <x v="1"/>
    <s v="Asics"/>
    <s v="Dial"/>
    <x v="8"/>
    <s v="L6 R Eyestay 20mm Dial E"/>
    <x v="0"/>
    <n v="1005"/>
    <n v="1340"/>
    <n v="1.3333333333333333"/>
    <x v="1418"/>
  </r>
  <r>
    <x v="2"/>
    <s v="Athletic"/>
    <x v="1"/>
    <s v="Asics"/>
    <s v="Dial"/>
    <x v="8"/>
    <s v="L6 R Eyestay 20mm Dial E"/>
    <x v="0"/>
    <n v="650"/>
    <n v="871"/>
    <n v="1.34"/>
    <x v="1385"/>
  </r>
  <r>
    <x v="2"/>
    <s v="Athletic"/>
    <x v="1"/>
    <s v="Asics"/>
    <s v="Dial"/>
    <x v="8"/>
    <s v="L6 R Eyestay 20mm Dial E"/>
    <x v="0"/>
    <n v="2010"/>
    <n v="2680"/>
    <n v="1.3333333333333333"/>
    <x v="1418"/>
  </r>
  <r>
    <x v="2"/>
    <s v="Athletic"/>
    <x v="1"/>
    <s v="Asics"/>
    <s v="Dial"/>
    <x v="8"/>
    <s v="L6 R Eyestay 20mm Dial E"/>
    <x v="0"/>
    <n v="650"/>
    <n v="871"/>
    <n v="1.34"/>
    <x v="1385"/>
  </r>
  <r>
    <x v="2"/>
    <s v="Athletic"/>
    <x v="1"/>
    <s v="Asics"/>
    <s v="Dial"/>
    <x v="8"/>
    <s v="L6 R Eyestay 20mm Dial E"/>
    <x v="0"/>
    <n v="4125"/>
    <n v="5494"/>
    <n v="1.3318787878787879"/>
    <x v="2836"/>
  </r>
  <r>
    <x v="2"/>
    <s v="Athletic"/>
    <x v="1"/>
    <s v="Asics"/>
    <s v="Dial"/>
    <x v="8"/>
    <s v="L6 R Eyestay 20mm Dial E"/>
    <x v="0"/>
    <n v="450"/>
    <n v="603"/>
    <n v="1.34"/>
    <x v="1385"/>
  </r>
  <r>
    <x v="2"/>
    <s v="Athletic"/>
    <x v="1"/>
    <s v="Asics"/>
    <s v="Dial"/>
    <x v="8"/>
    <s v="L6 R Eyestay 20mm Dial E"/>
    <x v="0"/>
    <n v="200"/>
    <n v="268"/>
    <n v="1.34"/>
    <x v="1385"/>
  </r>
  <r>
    <x v="0"/>
    <s v="Athletic"/>
    <x v="1"/>
    <s v="FootJoy"/>
    <s v="Guide"/>
    <x v="12"/>
    <s v="Lace Guide, FormTX, Stitch, 20mmDark Grey"/>
    <x v="1"/>
    <n v="1000"/>
    <n v="140"/>
    <n v="0.14000000000000001"/>
    <x v="106"/>
  </r>
  <r>
    <x v="0"/>
    <s v="Athletic"/>
    <x v="1"/>
    <s v="FootJoy"/>
    <s v="Bayonet"/>
    <x v="0"/>
    <s v="L6 Bayonet Heel"/>
    <x v="1"/>
    <n v="1000"/>
    <n v="130"/>
    <n v="0.13"/>
    <x v="0"/>
  </r>
  <r>
    <x v="0"/>
    <s v="Athletic"/>
    <x v="1"/>
    <s v="FootJoy"/>
    <s v="Bayonet"/>
    <x v="0"/>
    <s v="L6 Bayonet Heel"/>
    <x v="1"/>
    <n v="1000"/>
    <n v="130"/>
    <n v="0.13"/>
    <x v="0"/>
  </r>
  <r>
    <x v="0"/>
    <s v="Athletic"/>
    <x v="1"/>
    <s v="FootJoy"/>
    <s v="Bayonet"/>
    <x v="0"/>
    <s v="L6 Bayonet Heel"/>
    <x v="1"/>
    <n v="1000"/>
    <n v="130"/>
    <n v="0.13"/>
    <x v="0"/>
  </r>
  <r>
    <x v="0"/>
    <s v="Athletic"/>
    <x v="1"/>
    <s v="FootJoy"/>
    <s v="Bayonet"/>
    <x v="0"/>
    <s v="L6 Bayonet Heel"/>
    <x v="1"/>
    <n v="1000"/>
    <n v="130"/>
    <n v="0.13"/>
    <x v="0"/>
  </r>
  <r>
    <x v="0"/>
    <s v="Athletic"/>
    <x v="1"/>
    <s v="FootJoy"/>
    <s v="Bayonet"/>
    <x v="0"/>
    <s v="L6 Bayonet Heel"/>
    <x v="1"/>
    <n v="1000"/>
    <n v="130"/>
    <n v="0.13"/>
    <x v="0"/>
  </r>
  <r>
    <x v="0"/>
    <s v="Athletic"/>
    <x v="1"/>
    <s v="FootJoy"/>
    <s v="Guide"/>
    <x v="11"/>
    <s v="Lace Guide, Form TX2, 20mm"/>
    <x v="1"/>
    <n v="500"/>
    <n v="75"/>
    <n v="0.15"/>
    <x v="205"/>
  </r>
  <r>
    <x v="0"/>
    <s v="Athletic"/>
    <x v="1"/>
    <s v="FootJoy"/>
    <s v="Guide"/>
    <x v="11"/>
    <s v="Lace Guide, Form TX2, 20mm"/>
    <x v="1"/>
    <n v="500"/>
    <n v="75"/>
    <n v="0.15"/>
    <x v="205"/>
  </r>
  <r>
    <x v="0"/>
    <s v="Athletic"/>
    <x v="1"/>
    <s v="FootJoy"/>
    <s v="Guide"/>
    <x v="11"/>
    <s v="Lace Guide, FormTX 2, 20mm"/>
    <x v="1"/>
    <n v="500"/>
    <n v="75"/>
    <n v="0.15"/>
    <x v="205"/>
  </r>
  <r>
    <x v="0"/>
    <s v="Athletic"/>
    <x v="1"/>
    <s v="FootJoy"/>
    <s v="Guide"/>
    <x v="11"/>
    <s v="Lace Guide, FormTX 2, 25mm"/>
    <x v="1"/>
    <n v="500"/>
    <n v="75"/>
    <n v="0.15"/>
    <x v="205"/>
  </r>
  <r>
    <x v="2"/>
    <s v="Athletic"/>
    <x v="1"/>
    <s v="Asics"/>
    <s v="Dial"/>
    <x v="8"/>
    <s v="L6 R Tongue Dial E"/>
    <x v="4"/>
    <n v="10455"/>
    <n v="12480"/>
    <n v="1.1936872309899569"/>
    <x v="2849"/>
  </r>
  <r>
    <x v="2"/>
    <s v="Athletic"/>
    <x v="1"/>
    <s v="Asics"/>
    <s v="Dial"/>
    <x v="8"/>
    <s v="L6 R Tongue Dial E"/>
    <x v="4"/>
    <n v="4725"/>
    <n v="5734"/>
    <n v="1.2135449735449735"/>
    <x v="2850"/>
  </r>
  <r>
    <x v="2"/>
    <s v="Athletic"/>
    <x v="1"/>
    <s v="Asics"/>
    <s v="Dial"/>
    <x v="8"/>
    <s v="L6 R Tongue Dial E"/>
    <x v="0"/>
    <n v="450"/>
    <n v="603"/>
    <n v="1.34"/>
    <x v="1385"/>
  </r>
  <r>
    <x v="2"/>
    <s v="Athletic"/>
    <x v="1"/>
    <s v="Asics"/>
    <s v="Dial"/>
    <x v="7"/>
    <s v="Li2 L Eyestay Dial C"/>
    <x v="0"/>
    <n v="1060"/>
    <n v="2877"/>
    <n v="2.7141509433962265"/>
    <x v="1310"/>
  </r>
  <r>
    <x v="2"/>
    <s v="Athletic"/>
    <x v="0"/>
    <s v="Fila - China"/>
    <s v="Dial"/>
    <x v="8"/>
    <s v="L6 R Eyestay 25mm Dial E"/>
    <x v="3"/>
    <n v="1860"/>
    <n v="2608.7249741732999"/>
    <n v="1.4025403086953225"/>
    <x v="2848"/>
  </r>
  <r>
    <x v="2"/>
    <s v="Athletic"/>
    <x v="1"/>
    <s v="Asics"/>
    <s v="Dial"/>
    <x v="8"/>
    <s v="L6 L Eyestay 20mm Dial E"/>
    <x v="3"/>
    <n v="1910"/>
    <n v="2546"/>
    <n v="1.3329842931937173"/>
    <x v="2851"/>
  </r>
  <r>
    <x v="2"/>
    <s v="Athletic"/>
    <x v="1"/>
    <s v="Asics"/>
    <s v="Dial"/>
    <x v="8"/>
    <s v="L6 R Eyestay 20mm Dial E"/>
    <x v="3"/>
    <n v="1910"/>
    <n v="2546"/>
    <n v="1.3329842931937173"/>
    <x v="2851"/>
  </r>
  <r>
    <x v="2"/>
    <s v="Athletic"/>
    <x v="1"/>
    <s v="Asics"/>
    <s v="Dial"/>
    <x v="7"/>
    <s v="Li2 L Eyestay Dial C"/>
    <x v="0"/>
    <n v="1460"/>
    <n v="3973"/>
    <n v="2.7212328767123286"/>
    <x v="2852"/>
  </r>
  <r>
    <x v="2"/>
    <s v="Athletic"/>
    <x v="1"/>
    <s v="Asics"/>
    <s v="Dial"/>
    <x v="7"/>
    <s v="Li2 L Eyestay Dial C"/>
    <x v="0"/>
    <n v="750"/>
    <n v="2055"/>
    <n v="2.74"/>
    <x v="1397"/>
  </r>
  <r>
    <x v="2"/>
    <s v="Athletic"/>
    <x v="1"/>
    <s v="Asics"/>
    <s v="Dial"/>
    <x v="7"/>
    <s v="Li2 L Eyestay Dial C"/>
    <x v="0"/>
    <n v="550"/>
    <n v="1507"/>
    <n v="2.74"/>
    <x v="1397"/>
  </r>
  <r>
    <x v="2"/>
    <s v="Athletic"/>
    <x v="1"/>
    <s v="Asics"/>
    <s v="Dial"/>
    <x v="7"/>
    <s v="Li2 L Eyestay Dial C"/>
    <x v="0"/>
    <n v="850"/>
    <n v="2329"/>
    <n v="2.74"/>
    <x v="1397"/>
  </r>
  <r>
    <x v="2"/>
    <s v="Athletic"/>
    <x v="1"/>
    <s v="Asics"/>
    <s v="Dial"/>
    <x v="7"/>
    <s v="Li2 L Eyestay Dial C"/>
    <x v="0"/>
    <n v="1310"/>
    <n v="3562"/>
    <n v="2.719083969465649"/>
    <x v="2853"/>
  </r>
  <r>
    <x v="0"/>
    <s v="Athletic"/>
    <x v="1"/>
    <s v="FootJoy"/>
    <s v="Guide"/>
    <x v="11"/>
    <s v="Lace Guide, FormTX 2, 20mm"/>
    <x v="1"/>
    <n v="500"/>
    <n v="70"/>
    <n v="0.14000000000000001"/>
    <x v="106"/>
  </r>
  <r>
    <x v="0"/>
    <s v="Athletic"/>
    <x v="1"/>
    <s v="FootJoy"/>
    <s v="Bayonet"/>
    <x v="0"/>
    <s v="L6 Bayonet Heel"/>
    <x v="1"/>
    <n v="500"/>
    <n v="65"/>
    <n v="0.13"/>
    <x v="0"/>
  </r>
  <r>
    <x v="0"/>
    <s v="Athletic"/>
    <x v="1"/>
    <s v="FootJoy"/>
    <s v="Bayonet"/>
    <x v="0"/>
    <s v="L6 Bayonet Heel"/>
    <x v="1"/>
    <n v="500"/>
    <n v="65"/>
    <n v="0.13"/>
    <x v="0"/>
  </r>
  <r>
    <x v="0"/>
    <s v="Athletic"/>
    <x v="1"/>
    <s v="FootJoy"/>
    <s v="Bayonet"/>
    <x v="0"/>
    <s v="L6 Bayonet Heel"/>
    <x v="1"/>
    <n v="500"/>
    <n v="65"/>
    <n v="0.13"/>
    <x v="0"/>
  </r>
  <r>
    <x v="0"/>
    <s v="Athletic"/>
    <x v="1"/>
    <s v="FootJoy"/>
    <s v="Bayonet"/>
    <x v="0"/>
    <s v="L6 Bayonet Heel"/>
    <x v="1"/>
    <n v="500"/>
    <n v="65"/>
    <n v="0.13"/>
    <x v="0"/>
  </r>
  <r>
    <x v="0"/>
    <s v="Athletic"/>
    <x v="1"/>
    <s v="FootJoy"/>
    <s v="Bayonet"/>
    <x v="0"/>
    <s v="L6 Bayonet Heel"/>
    <x v="1"/>
    <n v="0"/>
    <n v="0"/>
    <e v="#DIV/0!"/>
    <x v="255"/>
  </r>
  <r>
    <x v="0"/>
    <s v="Athletic"/>
    <x v="1"/>
    <s v="FootJoy"/>
    <s v="Dial"/>
    <x v="30"/>
    <s v="L6 R Heel Dial C"/>
    <x v="1"/>
    <n v="0"/>
    <n v="0"/>
    <e v="#DIV/0!"/>
    <x v="255"/>
  </r>
  <r>
    <x v="0"/>
    <s v="Athletic"/>
    <x v="1"/>
    <s v="FootJoy"/>
    <s v="Dial"/>
    <x v="14"/>
    <s v="L6 R Heel Dial X"/>
    <x v="1"/>
    <n v="0"/>
    <n v="0"/>
    <e v="#DIV/0!"/>
    <x v="255"/>
  </r>
  <r>
    <x v="2"/>
    <s v="Athletic"/>
    <x v="0"/>
    <s v="Fila - China"/>
    <s v="Dial"/>
    <x v="1"/>
    <s v="L6 L Eyestay 20mm Dial S"/>
    <x v="3"/>
    <n v="2065"/>
    <n v="2475.2128953770998"/>
    <n v="1.1986503125312833"/>
    <x v="2854"/>
  </r>
  <r>
    <x v="2"/>
    <s v="Athletic"/>
    <x v="0"/>
    <s v="Fila - China"/>
    <s v="Dial"/>
    <x v="1"/>
    <s v="L6 R Eyestay 20mm Dial S"/>
    <x v="3"/>
    <n v="2065"/>
    <n v="2475.2128953770998"/>
    <n v="1.1986503125312833"/>
    <x v="2854"/>
  </r>
  <r>
    <x v="2"/>
    <s v="Athletic"/>
    <x v="0"/>
    <s v="Fila - China"/>
    <s v="Dial"/>
    <x v="8"/>
    <s v="L6 R Tongue Dial E"/>
    <x v="3"/>
    <n v="1710"/>
    <n v="2397.2067330240998"/>
    <n v="1.4018752824702339"/>
    <x v="2855"/>
  </r>
  <r>
    <x v="2"/>
    <s v="Athletic"/>
    <x v="1"/>
    <s v="Asics"/>
    <s v="Dial"/>
    <x v="7"/>
    <s v="Li2 L Eyestay Dial C"/>
    <x v="0"/>
    <n v="25"/>
    <n v="68"/>
    <n v="2.72"/>
    <x v="1413"/>
  </r>
  <r>
    <x v="2"/>
    <s v="Athletic"/>
    <x v="1"/>
    <s v="Asics"/>
    <s v="Dial"/>
    <x v="7"/>
    <s v="Li2 L Eyestay Dial C"/>
    <x v="0"/>
    <n v="500"/>
    <n v="1360"/>
    <n v="2.72"/>
    <x v="1413"/>
  </r>
  <r>
    <x v="2"/>
    <s v="Athletic"/>
    <x v="1"/>
    <s v="Asics"/>
    <s v="Dial"/>
    <x v="7"/>
    <s v="Li2 L Eyestay Dial C"/>
    <x v="0"/>
    <n v="1005"/>
    <n v="2720"/>
    <n v="2.7064676616915424"/>
    <x v="2856"/>
  </r>
  <r>
    <x v="2"/>
    <s v="Athletic"/>
    <x v="1"/>
    <s v="Asics"/>
    <s v="Dial"/>
    <x v="7"/>
    <s v="Li2 L Eyestay Dial C"/>
    <x v="0"/>
    <n v="100"/>
    <n v="272"/>
    <n v="2.72"/>
    <x v="1413"/>
  </r>
  <r>
    <x v="0"/>
    <s v="Athletic"/>
    <x v="1"/>
    <s v="FootJoy"/>
    <s v="Guide"/>
    <x v="12"/>
    <s v="Lace Guide,  FormTX, 20mmBlack"/>
    <x v="1"/>
    <n v="0"/>
    <n v="0"/>
    <e v="#DIV/0!"/>
    <x v="255"/>
  </r>
  <r>
    <x v="0"/>
    <s v="Athletic"/>
    <x v="1"/>
    <s v="FootJoy"/>
    <s v="Guide"/>
    <x v="12"/>
    <s v="Lace Guide,  FormTX, 25mm"/>
    <x v="1"/>
    <n v="0"/>
    <n v="0"/>
    <e v="#DIV/0!"/>
    <x v="255"/>
  </r>
  <r>
    <x v="0"/>
    <s v="Athletic"/>
    <x v="1"/>
    <s v="FootJoy"/>
    <s v="Guide"/>
    <x v="12"/>
    <s v="Lace Guide, FormTX, Stitch, 20mm"/>
    <x v="1"/>
    <n v="0"/>
    <n v="0"/>
    <e v="#DIV/0!"/>
    <x v="255"/>
  </r>
  <r>
    <x v="2"/>
    <s v="Athletic"/>
    <x v="1"/>
    <s v="Asics"/>
    <s v="Dial"/>
    <x v="7"/>
    <s v="Li2 R Eyestay Dial C"/>
    <x v="0"/>
    <n v="1060"/>
    <n v="2877"/>
    <n v="2.7141509433962265"/>
    <x v="1310"/>
  </r>
  <r>
    <x v="2"/>
    <s v="Athletic"/>
    <x v="1"/>
    <s v="Bridgestone Golf"/>
    <s v="Dial"/>
    <x v="8"/>
    <s v="L6 L Eyestay 20mm Dial E"/>
    <x v="3"/>
    <n v="1800"/>
    <n v="2376"/>
    <n v="1.32"/>
    <x v="1422"/>
  </r>
  <r>
    <x v="2"/>
    <s v="Athletic"/>
    <x v="1"/>
    <s v="Bridgestone Golf"/>
    <s v="Dial"/>
    <x v="8"/>
    <s v="L6 R Eyestay 20mm Dial E"/>
    <x v="3"/>
    <n v="1800"/>
    <n v="2376"/>
    <n v="1.32"/>
    <x v="1422"/>
  </r>
  <r>
    <x v="2"/>
    <s v="Athletic"/>
    <x v="0"/>
    <s v="Fila - China"/>
    <s v="Dial"/>
    <x v="8"/>
    <s v="L6 R Tongue Dial E"/>
    <x v="3"/>
    <n v="1710"/>
    <n v="2371.6673639779001"/>
    <n v="1.3869399789344445"/>
    <x v="2857"/>
  </r>
  <r>
    <x v="2"/>
    <s v="Athletic"/>
    <x v="1"/>
    <s v="Asics"/>
    <s v="Dial"/>
    <x v="7"/>
    <s v="Li2 R Eyestay Dial C"/>
    <x v="0"/>
    <n v="1460"/>
    <n v="3973"/>
    <n v="2.7212328767123286"/>
    <x v="2852"/>
  </r>
  <r>
    <x v="2"/>
    <s v="Athletic"/>
    <x v="1"/>
    <s v="Asics"/>
    <s v="Dial"/>
    <x v="7"/>
    <s v="Li2 R Eyestay Dial C"/>
    <x v="0"/>
    <n v="750"/>
    <n v="2055"/>
    <n v="2.74"/>
    <x v="1397"/>
  </r>
  <r>
    <x v="2"/>
    <s v="Athletic"/>
    <x v="1"/>
    <s v="Asics"/>
    <s v="Dial"/>
    <x v="7"/>
    <s v="Li2 R Eyestay Dial C"/>
    <x v="0"/>
    <n v="550"/>
    <n v="1507"/>
    <n v="2.74"/>
    <x v="1397"/>
  </r>
  <r>
    <x v="2"/>
    <s v="Athletic"/>
    <x v="1"/>
    <s v="Asics"/>
    <s v="Dial"/>
    <x v="7"/>
    <s v="Li2 R Eyestay Dial C"/>
    <x v="0"/>
    <n v="850"/>
    <n v="2329"/>
    <n v="2.74"/>
    <x v="1397"/>
  </r>
  <r>
    <x v="2"/>
    <s v="Athletic"/>
    <x v="1"/>
    <s v="Asics"/>
    <s v="Dial"/>
    <x v="7"/>
    <s v="Li2 R Eyestay Dial C"/>
    <x v="0"/>
    <n v="1310"/>
    <n v="3562"/>
    <n v="2.719083969465649"/>
    <x v="2853"/>
  </r>
  <r>
    <x v="2"/>
    <s v="Athletic"/>
    <x v="0"/>
    <s v="Anta"/>
    <s v="Dial"/>
    <x v="34"/>
    <s v="L6 R Tongue Dial M Habu"/>
    <x v="1"/>
    <n v="250"/>
    <n v="231.5215169571"/>
    <n v="0.92608606782839997"/>
    <x v="2858"/>
  </r>
  <r>
    <x v="0"/>
    <s v="Athletic"/>
    <x v="0"/>
    <s v="New Balance"/>
    <s v="Dial"/>
    <x v="1"/>
    <s v="L6 L Eyestay 20mm Dial S1"/>
    <x v="1"/>
    <n v="26830"/>
    <n v="31239"/>
    <n v="1.1643309727916511"/>
    <x v="2859"/>
  </r>
  <r>
    <x v="0"/>
    <s v="Athletic"/>
    <x v="0"/>
    <s v="New Balance"/>
    <s v="Dial"/>
    <x v="1"/>
    <s v="L6 R Eyestay 20mm Dial S1"/>
    <x v="1"/>
    <n v="26830"/>
    <n v="31239"/>
    <n v="1.1643309727916511"/>
    <x v="2859"/>
  </r>
  <r>
    <x v="0"/>
    <s v="Athletic"/>
    <x v="0"/>
    <s v="New Balance"/>
    <s v="Dial"/>
    <x v="1"/>
    <s v="L6 L Eyestay 20mm Dial S1"/>
    <x v="1"/>
    <n v="24940"/>
    <n v="28272"/>
    <n v="1.1336006415396953"/>
    <x v="2860"/>
  </r>
  <r>
    <x v="0"/>
    <s v="Athletic"/>
    <x v="0"/>
    <s v="New Balance"/>
    <s v="Dial"/>
    <x v="1"/>
    <s v="L6 R Eyestay 20mm Dial S1"/>
    <x v="1"/>
    <n v="24940"/>
    <n v="28272"/>
    <n v="1.1336006415396953"/>
    <x v="2860"/>
  </r>
  <r>
    <x v="0"/>
    <s v="Athletic"/>
    <x v="0"/>
    <s v="New Balance"/>
    <s v="Dial"/>
    <x v="1"/>
    <s v="L6 L Eyestay 20mm Dial S1"/>
    <x v="1"/>
    <n v="19295"/>
    <n v="22464"/>
    <n v="1.1642394402694998"/>
    <x v="2861"/>
  </r>
  <r>
    <x v="0"/>
    <s v="Athletic"/>
    <x v="0"/>
    <s v="New Balance"/>
    <s v="Dial"/>
    <x v="1"/>
    <s v="L6 R Eyestay 20mm Dial S1"/>
    <x v="1"/>
    <n v="19295"/>
    <n v="22464"/>
    <n v="1.1642394402694998"/>
    <x v="2861"/>
  </r>
  <r>
    <x v="0"/>
    <s v="Athletic"/>
    <x v="0"/>
    <s v="New Balance"/>
    <s v="Dial"/>
    <x v="1"/>
    <s v="L6 L Eyestay 20mm Dial S1"/>
    <x v="1"/>
    <n v="18045"/>
    <n v="20694"/>
    <n v="1.1467996674979219"/>
    <x v="2862"/>
  </r>
  <r>
    <x v="2"/>
    <s v="Athletic"/>
    <x v="0"/>
    <s v="Fila - China"/>
    <s v="Dial"/>
    <x v="8"/>
    <s v="L6 R Eyestay 25mm Dial E"/>
    <x v="3"/>
    <n v="1855"/>
    <n v="2266.7723773020002"/>
    <n v="1.2219797182221026"/>
    <x v="2863"/>
  </r>
  <r>
    <x v="2"/>
    <s v="Athletic"/>
    <x v="1"/>
    <s v="Bridgestone Golf"/>
    <s v="Dial"/>
    <x v="31"/>
    <s v="L6 L Eyestay 20mm Dial D"/>
    <x v="3"/>
    <n v="1005"/>
    <n v="2240"/>
    <n v="2.2288557213930349"/>
    <x v="2864"/>
  </r>
  <r>
    <x v="2"/>
    <s v="Athletic"/>
    <x v="1"/>
    <s v="Bridgestone Golf"/>
    <s v="Dial"/>
    <x v="31"/>
    <s v="L6 R Eyestay 20mm Dial D"/>
    <x v="3"/>
    <n v="1005"/>
    <n v="2240"/>
    <n v="2.2288557213930349"/>
    <x v="2864"/>
  </r>
  <r>
    <x v="2"/>
    <s v="Athletic"/>
    <x v="1"/>
    <s v="Asics"/>
    <s v="Dial"/>
    <x v="7"/>
    <s v="Li2 R Eyestay Dial C"/>
    <x v="0"/>
    <n v="25"/>
    <n v="68"/>
    <n v="2.72"/>
    <x v="1413"/>
  </r>
  <r>
    <x v="2"/>
    <s v="Athletic"/>
    <x v="1"/>
    <s v="Asics"/>
    <s v="Dial"/>
    <x v="7"/>
    <s v="Li2 R Eyestay Dial C"/>
    <x v="0"/>
    <n v="1510"/>
    <n v="4080"/>
    <n v="2.7019867549668874"/>
    <x v="2865"/>
  </r>
  <r>
    <x v="2"/>
    <s v="Athletic"/>
    <x v="1"/>
    <s v="Asics"/>
    <s v="Dial"/>
    <x v="7"/>
    <s v="Li2 R Eyestay Dial C"/>
    <x v="0"/>
    <n v="100"/>
    <n v="272"/>
    <n v="2.72"/>
    <x v="1413"/>
  </r>
  <r>
    <x v="0"/>
    <s v="Athletic"/>
    <x v="0"/>
    <s v="New Balance"/>
    <s v="Dial"/>
    <x v="1"/>
    <s v="L6 R Eyestay 20mm Dial S1"/>
    <x v="1"/>
    <n v="18045"/>
    <n v="20694"/>
    <n v="1.1467996674979219"/>
    <x v="2862"/>
  </r>
  <r>
    <x v="0"/>
    <s v="Athletic"/>
    <x v="0"/>
    <s v="New Balance"/>
    <s v="Lace"/>
    <x v="17"/>
    <s v="TX4 Lace"/>
    <x v="1"/>
    <n v="40775"/>
    <n v="20282.5"/>
    <n v="0.49742489270386264"/>
    <x v="2866"/>
  </r>
  <r>
    <x v="0"/>
    <s v="Athletic"/>
    <x v="0"/>
    <s v="New Balance"/>
    <s v="Lace"/>
    <x v="17"/>
    <s v="TX4 Lace"/>
    <x v="1"/>
    <n v="38220"/>
    <n v="19010"/>
    <n v="0.49738356881214024"/>
    <x v="2867"/>
  </r>
  <r>
    <x v="0"/>
    <s v="Athletic"/>
    <x v="0"/>
    <s v="New Balance"/>
    <s v="Dial"/>
    <x v="1"/>
    <s v="L6 L Eyestay 20mm Dial S1"/>
    <x v="1"/>
    <n v="16060"/>
    <n v="18211.5"/>
    <n v="1.1339663760896637"/>
    <x v="2868"/>
  </r>
  <r>
    <x v="0"/>
    <s v="Athletic"/>
    <x v="0"/>
    <s v="New Balance"/>
    <s v="Dial"/>
    <x v="1"/>
    <s v="L6 R Eyestay 20mm Dial S1"/>
    <x v="1"/>
    <n v="16060"/>
    <n v="18211.5"/>
    <n v="1.1339663760896637"/>
    <x v="2868"/>
  </r>
  <r>
    <x v="0"/>
    <s v="Athletic"/>
    <x v="0"/>
    <s v="New Balance"/>
    <s v="Dial"/>
    <x v="1"/>
    <s v="L6 L Eyestay 20mm Dial S1"/>
    <x v="1"/>
    <n v="15785"/>
    <n v="17898"/>
    <n v="1.1338612606905289"/>
    <x v="2869"/>
  </r>
  <r>
    <x v="0"/>
    <s v="Athletic"/>
    <x v="0"/>
    <s v="New Balance"/>
    <s v="Dial"/>
    <x v="1"/>
    <s v="L6 R Eyestay 20mm Dial S1"/>
    <x v="1"/>
    <n v="15785"/>
    <n v="17898"/>
    <n v="1.1338612606905289"/>
    <x v="2869"/>
  </r>
  <r>
    <x v="0"/>
    <s v="Athletic"/>
    <x v="0"/>
    <s v="New Balance"/>
    <s v="Dial"/>
    <x v="1"/>
    <s v="L6 L Eyestay 20mm Dial S1"/>
    <x v="1"/>
    <n v="14275"/>
    <n v="16188"/>
    <n v="1.1340105078809106"/>
    <x v="2870"/>
  </r>
  <r>
    <x v="0"/>
    <s v="Athletic"/>
    <x v="0"/>
    <s v="New Balance"/>
    <s v="Dial"/>
    <x v="1"/>
    <s v="L6 R Eyestay 20mm Dial S1"/>
    <x v="1"/>
    <n v="14275"/>
    <n v="16188"/>
    <n v="1.1340105078809106"/>
    <x v="2870"/>
  </r>
  <r>
    <x v="2"/>
    <s v="Athletic"/>
    <x v="1"/>
    <s v="Bogner - Korea"/>
    <s v="Dial"/>
    <x v="25"/>
    <s v="IP1 R Eyestay 20mm Dial C"/>
    <x v="2"/>
    <n v="300"/>
    <n v="831"/>
    <n v="2.77"/>
    <x v="2768"/>
  </r>
  <r>
    <x v="2"/>
    <s v="Athletic"/>
    <x v="1"/>
    <s v="Bridgestone Golf"/>
    <s v="Dial"/>
    <x v="29"/>
    <s v="L6 L Eyestay 20mm Dial A"/>
    <x v="2"/>
    <n v="1210"/>
    <n v="2964"/>
    <n v="2.4495867768595043"/>
    <x v="2871"/>
  </r>
  <r>
    <x v="2"/>
    <s v="Athletic"/>
    <x v="1"/>
    <s v="Bridgestone Golf"/>
    <s v="Dial"/>
    <x v="29"/>
    <s v="L6 L Eyestay 20mm Dial A"/>
    <x v="2"/>
    <n v="250"/>
    <n v="617.5"/>
    <n v="2.4700000000000002"/>
    <x v="2872"/>
  </r>
  <r>
    <x v="2"/>
    <s v="Athletic"/>
    <x v="1"/>
    <s v="Bridgestone Golf"/>
    <s v="Dial"/>
    <x v="29"/>
    <s v="L6 R Eyestay 20mm Dial A"/>
    <x v="2"/>
    <n v="1210"/>
    <n v="2964"/>
    <n v="2.4495867768595043"/>
    <x v="2871"/>
  </r>
  <r>
    <x v="2"/>
    <s v="Athletic"/>
    <x v="1"/>
    <s v="Bridgestone Golf"/>
    <s v="Dial"/>
    <x v="29"/>
    <s v="L6 R Eyestay 20mm Dial A"/>
    <x v="2"/>
    <n v="250"/>
    <n v="617.5"/>
    <n v="2.4700000000000002"/>
    <x v="2872"/>
  </r>
  <r>
    <x v="2"/>
    <s v="Athletic"/>
    <x v="1"/>
    <s v="Bridgestone Golf"/>
    <s v="Dial"/>
    <x v="8"/>
    <s v="L6 L Eyestay 20mm Dial E"/>
    <x v="3"/>
    <n v="1750"/>
    <n v="2237"/>
    <n v="1.2782857142857142"/>
    <x v="2873"/>
  </r>
  <r>
    <x v="2"/>
    <s v="Athletic"/>
    <x v="1"/>
    <s v="Bridgestone Golf"/>
    <s v="Dial"/>
    <x v="8"/>
    <s v="L6 R Eyestay 20mm Dial E"/>
    <x v="3"/>
    <n v="1750"/>
    <n v="2237"/>
    <n v="1.2782857142857142"/>
    <x v="2873"/>
  </r>
  <r>
    <x v="2"/>
    <s v="Athletic"/>
    <x v="1"/>
    <s v="Asics"/>
    <s v="Dial"/>
    <x v="8"/>
    <s v="L6 L Eyestay 20mm Dial E"/>
    <x v="3"/>
    <n v="1660"/>
    <n v="2211"/>
    <n v="1.3319277108433736"/>
    <x v="1393"/>
  </r>
  <r>
    <x v="2"/>
    <s v="Athletic"/>
    <x v="1"/>
    <s v="Asics"/>
    <s v="Dial"/>
    <x v="8"/>
    <s v="L6 R Eyestay 20mm Dial E"/>
    <x v="3"/>
    <n v="1660"/>
    <n v="2211"/>
    <n v="1.3319277108433736"/>
    <x v="1393"/>
  </r>
  <r>
    <x v="2"/>
    <s v="Athletic"/>
    <x v="1"/>
    <s v="Bridgestone Golf"/>
    <s v="Dial"/>
    <x v="31"/>
    <s v="L6 L Eyestay 20mm Dial D"/>
    <x v="0"/>
    <n v="850"/>
    <n v="1904"/>
    <n v="2.2400000000000002"/>
    <x v="1400"/>
  </r>
  <r>
    <x v="2"/>
    <s v="Athletic"/>
    <x v="1"/>
    <s v="Bridgestone Golf"/>
    <s v="Dial"/>
    <x v="31"/>
    <s v="L6 L Eyestay 20mm Dial D"/>
    <x v="0"/>
    <n v="1110"/>
    <n v="2464"/>
    <n v="2.2198198198198198"/>
    <x v="2874"/>
  </r>
  <r>
    <x v="2"/>
    <s v="Athletic"/>
    <x v="1"/>
    <s v="Bridgestone Golf"/>
    <s v="Dial"/>
    <x v="31"/>
    <s v="L6 L Eyestay 20mm Dial D"/>
    <x v="0"/>
    <n v="750"/>
    <n v="1680"/>
    <n v="2.2400000000000002"/>
    <x v="1400"/>
  </r>
  <r>
    <x v="2"/>
    <s v="Athletic"/>
    <x v="1"/>
    <s v="Bridgestone Golf"/>
    <s v="Dial"/>
    <x v="31"/>
    <s v="L6 L Eyestay 20mm Dial D"/>
    <x v="0"/>
    <n v="0"/>
    <n v="0"/>
    <e v="#DIV/0!"/>
    <x v="255"/>
  </r>
  <r>
    <x v="0"/>
    <s v="Athletic"/>
    <x v="0"/>
    <s v="New Balance"/>
    <s v="Dial"/>
    <x v="1"/>
    <s v="L6 L Eyestay 20mm Dial S1"/>
    <x v="1"/>
    <n v="12590"/>
    <n v="14422.8"/>
    <n v="1.1455758538522636"/>
    <x v="2875"/>
  </r>
  <r>
    <x v="0"/>
    <s v="Athletic"/>
    <x v="0"/>
    <s v="New Balance"/>
    <s v="Dial"/>
    <x v="1"/>
    <s v="L6 R Eyestay 20mm Dial S1"/>
    <x v="1"/>
    <n v="12590"/>
    <n v="14422.8"/>
    <n v="1.1455758538522636"/>
    <x v="2875"/>
  </r>
  <r>
    <x v="0"/>
    <s v="Athletic"/>
    <x v="0"/>
    <s v="New Balance"/>
    <s v="Dial"/>
    <x v="1"/>
    <s v="L6 L Eyestay 20mm Dial S1"/>
    <x v="1"/>
    <n v="12565"/>
    <n v="14250"/>
    <n v="1.1341026661360922"/>
    <x v="2876"/>
  </r>
  <r>
    <x v="2"/>
    <s v="Athletic"/>
    <x v="1"/>
    <s v="Bridgestone Golf"/>
    <s v="Dial"/>
    <x v="8"/>
    <s v="L6 L Eyestay 20mm Dial E"/>
    <x v="3"/>
    <n v="1810"/>
    <n v="2196"/>
    <n v="1.2132596685082873"/>
    <x v="2817"/>
  </r>
  <r>
    <x v="2"/>
    <s v="Athletic"/>
    <x v="1"/>
    <s v="Bridgestone Golf"/>
    <s v="Dial"/>
    <x v="8"/>
    <s v="L6 R Eyestay 20mm Dial E"/>
    <x v="3"/>
    <n v="1810"/>
    <n v="2196"/>
    <n v="1.2132596685082873"/>
    <x v="2817"/>
  </r>
  <r>
    <x v="2"/>
    <s v="Athletic"/>
    <x v="0"/>
    <s v="Anta"/>
    <s v="Dial"/>
    <x v="34"/>
    <s v="L6 R Tongue Dial M Habu"/>
    <x v="3"/>
    <n v="2465"/>
    <n v="2176.6181354483001"/>
    <n v="0.88300938557740372"/>
    <x v="2877"/>
  </r>
  <r>
    <x v="2"/>
    <s v="Athletic"/>
    <x v="0"/>
    <s v="Anta"/>
    <s v="Dial"/>
    <x v="34"/>
    <s v="L6 R Tongue Dial M Habu"/>
    <x v="3"/>
    <n v="2465"/>
    <n v="2176.6181354483001"/>
    <n v="0.88300938557740372"/>
    <x v="2877"/>
  </r>
  <r>
    <x v="2"/>
    <s v="Athletic"/>
    <x v="1"/>
    <s v="Bridgestone Golf"/>
    <s v="Dial"/>
    <x v="8"/>
    <s v="L6 L Eyestay 20mm Dial E"/>
    <x v="3"/>
    <n v="1700"/>
    <n v="2142"/>
    <n v="1.26"/>
    <x v="2878"/>
  </r>
  <r>
    <x v="2"/>
    <s v="Athletic"/>
    <x v="1"/>
    <s v="Bridgestone Golf"/>
    <s v="Dial"/>
    <x v="31"/>
    <s v="L6 L Eyestay 20mm Dial D"/>
    <x v="0"/>
    <n v="2115"/>
    <n v="4704"/>
    <n v="2.2241134751773051"/>
    <x v="1216"/>
  </r>
  <r>
    <x v="2"/>
    <s v="Athletic"/>
    <x v="1"/>
    <s v="Bridgestone Golf"/>
    <s v="Dial"/>
    <x v="31"/>
    <s v="L6 L Eyestay 20mm Dial D"/>
    <x v="0"/>
    <n v="850"/>
    <n v="1904"/>
    <n v="2.2400000000000002"/>
    <x v="1400"/>
  </r>
  <r>
    <x v="2"/>
    <s v="Athletic"/>
    <x v="1"/>
    <s v="Bridgestone Golf"/>
    <s v="Dial"/>
    <x v="31"/>
    <s v="L6 L Eyestay 20mm Dial D"/>
    <x v="0"/>
    <n v="1360"/>
    <n v="3024"/>
    <n v="2.223529411764706"/>
    <x v="2879"/>
  </r>
  <r>
    <x v="2"/>
    <s v="Athletic"/>
    <x v="1"/>
    <s v="Bridgestone Golf"/>
    <s v="Dial"/>
    <x v="31"/>
    <s v="L6 L Eyestay 20mm Dial D"/>
    <x v="0"/>
    <n v="1360"/>
    <n v="3024"/>
    <n v="2.223529411764706"/>
    <x v="2879"/>
  </r>
  <r>
    <x v="2"/>
    <s v="Athletic"/>
    <x v="1"/>
    <s v="Bridgestone Golf"/>
    <s v="Dial"/>
    <x v="31"/>
    <s v="L6 L Eyestay 20mm Dial D"/>
    <x v="0"/>
    <n v="850"/>
    <n v="1904"/>
    <n v="2.2400000000000002"/>
    <x v="1400"/>
  </r>
  <r>
    <x v="2"/>
    <s v="Athletic"/>
    <x v="1"/>
    <s v="Bridgestone Golf"/>
    <s v="Dial"/>
    <x v="31"/>
    <s v="L6 L Eyestay 20mm Dial D"/>
    <x v="0"/>
    <n v="1610"/>
    <n v="3584"/>
    <n v="2.2260869565217392"/>
    <x v="2880"/>
  </r>
  <r>
    <x v="2"/>
    <s v="Athletic"/>
    <x v="1"/>
    <s v="Bridgestone Golf"/>
    <s v="Dial"/>
    <x v="31"/>
    <s v="L6 L Eyestay 20mm Dial D"/>
    <x v="0"/>
    <n v="1410"/>
    <n v="3136"/>
    <n v="2.2241134751773051"/>
    <x v="1216"/>
  </r>
  <r>
    <x v="0"/>
    <s v="Athletic"/>
    <x v="0"/>
    <s v="New Balance"/>
    <s v="Dial"/>
    <x v="1"/>
    <s v="L6 R Eyestay 20mm Dial S1"/>
    <x v="1"/>
    <n v="12565"/>
    <n v="14250"/>
    <n v="1.1341026661360922"/>
    <x v="2876"/>
  </r>
  <r>
    <x v="0"/>
    <s v="Athletic"/>
    <x v="0"/>
    <s v="New Balance"/>
    <s v="Dial"/>
    <x v="1"/>
    <s v="L6 L Eyestay 20mm Dial S1"/>
    <x v="1"/>
    <n v="12060"/>
    <n v="14034"/>
    <n v="1.1636815920398009"/>
    <x v="2881"/>
  </r>
  <r>
    <x v="0"/>
    <s v="Athletic"/>
    <x v="0"/>
    <s v="New Balance"/>
    <s v="Dial"/>
    <x v="1"/>
    <s v="L6 R Eyestay 20mm Dial S1"/>
    <x v="1"/>
    <n v="12060"/>
    <n v="14034"/>
    <n v="1.1636815920398009"/>
    <x v="2881"/>
  </r>
  <r>
    <x v="0"/>
    <s v="Athletic"/>
    <x v="1"/>
    <s v="New Balance"/>
    <s v="Dial"/>
    <x v="4"/>
    <s v="L6 L Eyestay 20mm Dial R"/>
    <x v="1"/>
    <n v="4875"/>
    <n v="11009.5"/>
    <n v="2.2583589743589743"/>
    <x v="2882"/>
  </r>
  <r>
    <x v="0"/>
    <s v="Athletic"/>
    <x v="1"/>
    <s v="New Balance"/>
    <s v="Dial"/>
    <x v="4"/>
    <s v="L6 R Eyestay 20mm Dial R"/>
    <x v="1"/>
    <n v="4875"/>
    <n v="11009.5"/>
    <n v="2.2583589743589743"/>
    <x v="2882"/>
  </r>
  <r>
    <x v="2"/>
    <s v="Athletic"/>
    <x v="1"/>
    <s v="Bridgestone Golf"/>
    <s v="Dial"/>
    <x v="8"/>
    <s v="L6 R Eyestay 20mm Dial E"/>
    <x v="3"/>
    <n v="1700"/>
    <n v="2142"/>
    <n v="1.26"/>
    <x v="2878"/>
  </r>
  <r>
    <x v="2"/>
    <s v="Athletic"/>
    <x v="1"/>
    <s v="Asics"/>
    <s v="Dial"/>
    <x v="7"/>
    <s v="Li2 L Eyestay Dial C"/>
    <x v="3"/>
    <n v="750"/>
    <n v="2055"/>
    <n v="2.74"/>
    <x v="1397"/>
  </r>
  <r>
    <x v="2"/>
    <s v="Athletic"/>
    <x v="1"/>
    <s v="Asics"/>
    <s v="Dial"/>
    <x v="7"/>
    <s v="Li2 R Eyestay Dial C"/>
    <x v="3"/>
    <n v="750"/>
    <n v="2055"/>
    <n v="2.74"/>
    <x v="1397"/>
  </r>
  <r>
    <x v="2"/>
    <s v="Athletic"/>
    <x v="1"/>
    <s v="Callaway Golf Japan"/>
    <s v="Dial"/>
    <x v="37"/>
    <s v="L6 L Eyestay 20mm Dial B"/>
    <x v="3"/>
    <n v="800"/>
    <n v="1992"/>
    <n v="2.4900000000000002"/>
    <x v="2883"/>
  </r>
  <r>
    <x v="2"/>
    <s v="Athletic"/>
    <x v="1"/>
    <s v="Bridgestone Golf"/>
    <s v="Dial"/>
    <x v="31"/>
    <s v="L6 R Eyestay 20mm Dial D"/>
    <x v="0"/>
    <n v="850"/>
    <n v="1904"/>
    <n v="2.2400000000000002"/>
    <x v="1400"/>
  </r>
  <r>
    <x v="2"/>
    <s v="Athletic"/>
    <x v="1"/>
    <s v="Bridgestone Golf"/>
    <s v="Dial"/>
    <x v="31"/>
    <s v="L6 R Eyestay 20mm Dial D"/>
    <x v="0"/>
    <n v="1110"/>
    <n v="2464"/>
    <n v="2.2198198198198198"/>
    <x v="2874"/>
  </r>
  <r>
    <x v="2"/>
    <s v="Athletic"/>
    <x v="1"/>
    <s v="Bridgestone Golf"/>
    <s v="Dial"/>
    <x v="31"/>
    <s v="L6 R Eyestay 20mm Dial D"/>
    <x v="0"/>
    <n v="750"/>
    <n v="1680"/>
    <n v="2.2400000000000002"/>
    <x v="1400"/>
  </r>
  <r>
    <x v="2"/>
    <s v="Athletic"/>
    <x v="1"/>
    <s v="Bridgestone Golf"/>
    <s v="Dial"/>
    <x v="31"/>
    <s v="L6 R Eyestay 20mm Dial D"/>
    <x v="0"/>
    <n v="0"/>
    <n v="0"/>
    <e v="#DIV/0!"/>
    <x v="255"/>
  </r>
  <r>
    <x v="0"/>
    <s v="Athletic"/>
    <x v="0"/>
    <s v="New Balance"/>
    <s v="Lace"/>
    <x v="49"/>
    <s v="TX6 LaceGray"/>
    <x v="1"/>
    <n v="21190"/>
    <n v="10545"/>
    <n v="0.49764039641340257"/>
    <x v="2884"/>
  </r>
  <r>
    <x v="0"/>
    <s v="Athletic"/>
    <x v="0"/>
    <s v="New Balance"/>
    <s v="Dial"/>
    <x v="1"/>
    <s v="L6 L Eyestay 20mm Dial S1"/>
    <x v="1"/>
    <n v="8695"/>
    <n v="9943.5"/>
    <n v="1.143588269120184"/>
    <x v="2885"/>
  </r>
  <r>
    <x v="0"/>
    <s v="Athletic"/>
    <x v="0"/>
    <s v="New Balance"/>
    <s v="Dial"/>
    <x v="1"/>
    <s v="L6 R Eyestay 20mm Dial S1"/>
    <x v="1"/>
    <n v="8695"/>
    <n v="9943.5"/>
    <n v="1.143588269120184"/>
    <x v="2885"/>
  </r>
  <r>
    <x v="2"/>
    <s v="Athletic"/>
    <x v="1"/>
    <s v="Callaway Golf Japan"/>
    <s v="Dial"/>
    <x v="37"/>
    <s v="L6 R Eyestay 20mm Dial B"/>
    <x v="3"/>
    <n v="800"/>
    <n v="1992"/>
    <n v="2.4900000000000002"/>
    <x v="2883"/>
  </r>
  <r>
    <x v="2"/>
    <s v="Athletic"/>
    <x v="1"/>
    <s v="Bridgestone Golf"/>
    <s v="Dial"/>
    <x v="9"/>
    <s v="L6 L Eyestay 20mm Dial K"/>
    <x v="3"/>
    <n v="950"/>
    <n v="1919"/>
    <n v="2.02"/>
    <x v="1392"/>
  </r>
  <r>
    <x v="2"/>
    <s v="Athletic"/>
    <x v="1"/>
    <s v="Bridgestone Golf"/>
    <s v="Dial"/>
    <x v="9"/>
    <s v="L6 R Eyestay 20mm Dial K"/>
    <x v="3"/>
    <n v="950"/>
    <n v="1919"/>
    <n v="2.02"/>
    <x v="1392"/>
  </r>
  <r>
    <x v="2"/>
    <s v="Athletic"/>
    <x v="1"/>
    <s v="Bridgestone Golf"/>
    <s v="Dial"/>
    <x v="31"/>
    <s v="L6 L Eyestay 20mm Dial D"/>
    <x v="3"/>
    <n v="850"/>
    <n v="1904"/>
    <n v="2.2400000000000002"/>
    <x v="1400"/>
  </r>
  <r>
    <x v="2"/>
    <s v="Athletic"/>
    <x v="1"/>
    <s v="Bridgestone Golf"/>
    <s v="Dial"/>
    <x v="31"/>
    <s v="L6 L Eyestay 20mm Dial D"/>
    <x v="3"/>
    <n v="850"/>
    <n v="1904"/>
    <n v="2.2400000000000002"/>
    <x v="1400"/>
  </r>
  <r>
    <x v="2"/>
    <s v="Athletic"/>
    <x v="1"/>
    <s v="Bridgestone Golf"/>
    <s v="Dial"/>
    <x v="31"/>
    <s v="L6 R Eyestay 20mm Dial D"/>
    <x v="0"/>
    <n v="2115"/>
    <n v="4704"/>
    <n v="2.2241134751773051"/>
    <x v="1216"/>
  </r>
  <r>
    <x v="2"/>
    <s v="Athletic"/>
    <x v="1"/>
    <s v="Bridgestone Golf"/>
    <s v="Dial"/>
    <x v="31"/>
    <s v="L6 R Eyestay 20mm Dial D"/>
    <x v="0"/>
    <n v="850"/>
    <n v="1904"/>
    <n v="2.2400000000000002"/>
    <x v="1400"/>
  </r>
  <r>
    <x v="2"/>
    <s v="Athletic"/>
    <x v="1"/>
    <s v="Bridgestone Golf"/>
    <s v="Dial"/>
    <x v="31"/>
    <s v="L6 R Eyestay 20mm Dial D"/>
    <x v="0"/>
    <n v="1360"/>
    <n v="3024"/>
    <n v="2.223529411764706"/>
    <x v="2879"/>
  </r>
  <r>
    <x v="2"/>
    <s v="Athletic"/>
    <x v="1"/>
    <s v="Bridgestone Golf"/>
    <s v="Dial"/>
    <x v="31"/>
    <s v="L6 R Eyestay 20mm Dial D"/>
    <x v="0"/>
    <n v="1360"/>
    <n v="3024"/>
    <n v="2.223529411764706"/>
    <x v="2879"/>
  </r>
  <r>
    <x v="2"/>
    <s v="Athletic"/>
    <x v="1"/>
    <s v="Bridgestone Golf"/>
    <s v="Dial"/>
    <x v="31"/>
    <s v="L6 R Eyestay 20mm Dial D"/>
    <x v="0"/>
    <n v="850"/>
    <n v="1904"/>
    <n v="2.2400000000000002"/>
    <x v="1400"/>
  </r>
  <r>
    <x v="2"/>
    <s v="Athletic"/>
    <x v="1"/>
    <s v="Bridgestone Golf"/>
    <s v="Dial"/>
    <x v="31"/>
    <s v="L6 R Eyestay 20mm Dial D"/>
    <x v="0"/>
    <n v="1610"/>
    <n v="3584"/>
    <n v="2.2260869565217392"/>
    <x v="2880"/>
  </r>
  <r>
    <x v="2"/>
    <s v="Athletic"/>
    <x v="1"/>
    <s v="Bridgestone Golf"/>
    <s v="Dial"/>
    <x v="31"/>
    <s v="L6 R Eyestay 20mm Dial D"/>
    <x v="0"/>
    <n v="1410"/>
    <n v="3136"/>
    <n v="2.2241134751773051"/>
    <x v="1216"/>
  </r>
  <r>
    <x v="0"/>
    <s v="Athletic"/>
    <x v="0"/>
    <s v="New Balance"/>
    <s v="Dial"/>
    <x v="1"/>
    <s v="L6 L Eyestay 20mm Dial S1"/>
    <x v="1"/>
    <n v="8345"/>
    <n v="9462"/>
    <n v="1.1338526063511085"/>
    <x v="2886"/>
  </r>
  <r>
    <x v="0"/>
    <s v="Athletic"/>
    <x v="0"/>
    <s v="New Balance"/>
    <s v="Dial"/>
    <x v="1"/>
    <s v="L6 R Eyestay 20mm Dial S1"/>
    <x v="1"/>
    <n v="8345"/>
    <n v="9462"/>
    <n v="1.1338526063511085"/>
    <x v="2886"/>
  </r>
  <r>
    <x v="0"/>
    <s v="Athletic"/>
    <x v="0"/>
    <s v="New Balance"/>
    <s v="Dial"/>
    <x v="1"/>
    <s v="L6 L Eyestay 20mm Dial S1"/>
    <x v="1"/>
    <n v="7895"/>
    <n v="9021"/>
    <n v="1.1426219126029131"/>
    <x v="2887"/>
  </r>
  <r>
    <x v="0"/>
    <s v="Athletic"/>
    <x v="0"/>
    <s v="New Balance"/>
    <s v="Dial"/>
    <x v="1"/>
    <s v="L6 R Eyestay 20mm Dial S1"/>
    <x v="1"/>
    <n v="7895"/>
    <n v="9021"/>
    <n v="1.1426219126029131"/>
    <x v="2887"/>
  </r>
  <r>
    <x v="0"/>
    <s v="Athletic"/>
    <x v="0"/>
    <s v="New Balance"/>
    <s v="Dial"/>
    <x v="1"/>
    <s v="L6 L Eyestay 20mm Dial S1"/>
    <x v="1"/>
    <n v="7795"/>
    <n v="8835"/>
    <n v="1.1334188582424631"/>
    <x v="2888"/>
  </r>
  <r>
    <x v="2"/>
    <s v="Athletic"/>
    <x v="1"/>
    <s v="Bridgestone Golf"/>
    <s v="Dial"/>
    <x v="8"/>
    <s v="L6 L Eyestay 20mm Dial E"/>
    <x v="4"/>
    <n v="10000"/>
    <n v="11940"/>
    <n v="1.194"/>
    <x v="2889"/>
  </r>
  <r>
    <x v="2"/>
    <s v="Athletic"/>
    <x v="1"/>
    <s v="Bridgestone Golf"/>
    <s v="Dial"/>
    <x v="8"/>
    <s v="L6 L Eyestay 20mm Dial E"/>
    <x v="4"/>
    <n v="6540"/>
    <n v="7800"/>
    <n v="1.1926605504587156"/>
    <x v="2890"/>
  </r>
  <r>
    <x v="2"/>
    <s v="Athletic"/>
    <x v="1"/>
    <s v="Bridgestone Golf"/>
    <s v="Dial"/>
    <x v="8"/>
    <s v="L6 L Eyestay 20mm Dial E"/>
    <x v="4"/>
    <n v="1660"/>
    <n v="1980"/>
    <n v="1.1927710843373494"/>
    <x v="2891"/>
  </r>
  <r>
    <x v="2"/>
    <s v="Athletic"/>
    <x v="1"/>
    <s v="Bridgestone Golf"/>
    <s v="Dial"/>
    <x v="8"/>
    <s v="L6 L Eyestay 20mm Dial E"/>
    <x v="4"/>
    <n v="6635"/>
    <n v="7920"/>
    <n v="1.1936699321778448"/>
    <x v="2892"/>
  </r>
  <r>
    <x v="2"/>
    <s v="Athletic"/>
    <x v="1"/>
    <s v="Bridgestone Golf"/>
    <s v="Dial"/>
    <x v="8"/>
    <s v="L6 L Eyestay 20mm Dial E"/>
    <x v="4"/>
    <n v="2515"/>
    <n v="3000"/>
    <n v="1.1928429423459244"/>
    <x v="2893"/>
  </r>
  <r>
    <x v="2"/>
    <s v="Athletic"/>
    <x v="1"/>
    <s v="Bridgestone Golf"/>
    <s v="Dial"/>
    <x v="8"/>
    <s v="L6 L Eyestay 20mm Dial E"/>
    <x v="2"/>
    <n v="1410"/>
    <n v="1680"/>
    <n v="1.1914893617021276"/>
    <x v="2803"/>
  </r>
  <r>
    <x v="2"/>
    <s v="Athletic"/>
    <x v="1"/>
    <s v="Bridgestone Golf"/>
    <s v="Dial"/>
    <x v="8"/>
    <s v="L6 L Eyestay 20mm Dial E"/>
    <x v="2"/>
    <n v="2065"/>
    <n v="2460"/>
    <n v="1.1912832929782082"/>
    <x v="2894"/>
  </r>
  <r>
    <x v="2"/>
    <s v="Athletic"/>
    <x v="1"/>
    <s v="Bridgestone Golf"/>
    <s v="Dial"/>
    <x v="8"/>
    <s v="L6 L Eyestay 20mm Dial E"/>
    <x v="2"/>
    <n v="500"/>
    <n v="600"/>
    <n v="1.2"/>
    <x v="2802"/>
  </r>
  <r>
    <x v="2"/>
    <s v="Athletic"/>
    <x v="1"/>
    <s v="Bridgestone Golf"/>
    <s v="Dial"/>
    <x v="8"/>
    <s v="L6 L Eyestay 20mm Dial E"/>
    <x v="2"/>
    <n v="1860"/>
    <n v="2220"/>
    <n v="1.1935483870967742"/>
    <x v="2895"/>
  </r>
  <r>
    <x v="2"/>
    <s v="Athletic"/>
    <x v="1"/>
    <s v="Bridgestone Golf"/>
    <s v="Dial"/>
    <x v="8"/>
    <s v="L6 L Eyestay 20mm Dial E"/>
    <x v="2"/>
    <n v="850"/>
    <n v="1020"/>
    <n v="1.2"/>
    <x v="2802"/>
  </r>
  <r>
    <x v="2"/>
    <s v="Athletic"/>
    <x v="1"/>
    <s v="Bridgestone Golf"/>
    <s v="Dial"/>
    <x v="8"/>
    <s v="L6 L Eyestay 20mm Dial E"/>
    <x v="2"/>
    <n v="3065"/>
    <n v="3660"/>
    <n v="1.1941272430668841"/>
    <x v="2896"/>
  </r>
  <r>
    <x v="2"/>
    <s v="Athletic"/>
    <x v="1"/>
    <s v="Bridgestone Golf"/>
    <s v="Dial"/>
    <x v="8"/>
    <s v="L6 L Eyestay 20mm Dial E"/>
    <x v="2"/>
    <n v="1910"/>
    <n v="2280"/>
    <n v="1.1937172774869109"/>
    <x v="2897"/>
  </r>
  <r>
    <x v="2"/>
    <s v="Athletic"/>
    <x v="1"/>
    <s v="Bridgestone Golf"/>
    <s v="Dial"/>
    <x v="8"/>
    <s v="L6 L Eyestay 20mm Dial E"/>
    <x v="2"/>
    <n v="1460"/>
    <n v="1740"/>
    <n v="1.1917808219178083"/>
    <x v="2751"/>
  </r>
  <r>
    <x v="2"/>
    <s v="Athletic"/>
    <x v="1"/>
    <s v="Bridgestone Golf"/>
    <s v="Dial"/>
    <x v="31"/>
    <s v="L6 R Eyestay 20mm Dial D"/>
    <x v="3"/>
    <n v="850"/>
    <n v="1904"/>
    <n v="2.2400000000000002"/>
    <x v="1400"/>
  </r>
  <r>
    <x v="2"/>
    <s v="Athletic"/>
    <x v="1"/>
    <s v="Bridgestone Golf"/>
    <s v="Dial"/>
    <x v="31"/>
    <s v="L6 R Eyestay 20mm Dial D"/>
    <x v="3"/>
    <n v="850"/>
    <n v="1904"/>
    <n v="2.2400000000000002"/>
    <x v="1400"/>
  </r>
  <r>
    <x v="2"/>
    <s v="Athletic"/>
    <x v="1"/>
    <s v="Asics"/>
    <s v="Dial"/>
    <x v="8"/>
    <s v="L6 L Eyestay 20mm Dial E"/>
    <x v="3"/>
    <n v="1555"/>
    <n v="1891"/>
    <n v="1.2160771704180064"/>
    <x v="2898"/>
  </r>
  <r>
    <x v="2"/>
    <s v="Athletic"/>
    <x v="1"/>
    <s v="Asics"/>
    <s v="Dial"/>
    <x v="8"/>
    <s v="L6 R Eyestay 20mm Dial E"/>
    <x v="3"/>
    <n v="1555"/>
    <n v="1891"/>
    <n v="1.2160771704180064"/>
    <x v="2898"/>
  </r>
  <r>
    <x v="2"/>
    <s v="Athletic"/>
    <x v="1"/>
    <s v="Bridgestone Golf"/>
    <s v="Dial"/>
    <x v="8"/>
    <s v="L6 L Eyestay 20mm Dial E"/>
    <x v="0"/>
    <n v="1210"/>
    <n v="1584"/>
    <n v="1.3090909090909091"/>
    <x v="2899"/>
  </r>
  <r>
    <x v="2"/>
    <s v="Athletic"/>
    <x v="1"/>
    <s v="Bridgestone Golf"/>
    <s v="Dial"/>
    <x v="8"/>
    <s v="L6 L Eyestay 20mm Dial E"/>
    <x v="0"/>
    <n v="7640"/>
    <n v="10032"/>
    <n v="1.3130890052356021"/>
    <x v="2900"/>
  </r>
  <r>
    <x v="2"/>
    <s v="Athletic"/>
    <x v="1"/>
    <s v="Bridgestone Golf"/>
    <s v="Dial"/>
    <x v="8"/>
    <s v="L6 L Eyestay 20mm Dial E"/>
    <x v="0"/>
    <n v="850"/>
    <n v="1122"/>
    <n v="1.32"/>
    <x v="1422"/>
  </r>
  <r>
    <x v="2"/>
    <s v="Athletic"/>
    <x v="1"/>
    <s v="Bridgestone Golf"/>
    <s v="Dial"/>
    <x v="8"/>
    <s v="L6 L Eyestay 20mm Dial E"/>
    <x v="0"/>
    <n v="2060"/>
    <n v="2706"/>
    <n v="1.3135922330097087"/>
    <x v="2901"/>
  </r>
  <r>
    <x v="2"/>
    <s v="Athletic"/>
    <x v="1"/>
    <s v="Bridgestone Golf"/>
    <s v="Dial"/>
    <x v="8"/>
    <s v="L6 L Eyestay 20mm Dial E"/>
    <x v="0"/>
    <n v="900"/>
    <n v="1188"/>
    <n v="1.32"/>
    <x v="1422"/>
  </r>
  <r>
    <x v="2"/>
    <s v="Athletic"/>
    <x v="1"/>
    <s v="Bridgestone Golf"/>
    <s v="Dial"/>
    <x v="8"/>
    <s v="L6 L Eyestay 20mm Dial E"/>
    <x v="0"/>
    <n v="600"/>
    <n v="792"/>
    <n v="1.32"/>
    <x v="1422"/>
  </r>
  <r>
    <x v="2"/>
    <s v="Athletic"/>
    <x v="1"/>
    <s v="Bridgestone Golf"/>
    <s v="Dial"/>
    <x v="8"/>
    <s v="L6 L Eyestay 20mm Dial E"/>
    <x v="0"/>
    <n v="4520"/>
    <n v="5940"/>
    <n v="1.3141592920353982"/>
    <x v="2902"/>
  </r>
  <r>
    <x v="2"/>
    <s v="Athletic"/>
    <x v="1"/>
    <s v="Bridgestone Golf"/>
    <s v="Dial"/>
    <x v="8"/>
    <s v="L6 L Eyestay 20mm Dial E"/>
    <x v="0"/>
    <n v="0"/>
    <n v="0"/>
    <e v="#DIV/0!"/>
    <x v="255"/>
  </r>
  <r>
    <x v="2"/>
    <s v="Athletic"/>
    <x v="1"/>
    <s v="Bridgestone Golf"/>
    <s v="Dial"/>
    <x v="8"/>
    <s v="L6 L Eyestay 20mm Dial E"/>
    <x v="0"/>
    <n v="850"/>
    <n v="1122"/>
    <n v="1.32"/>
    <x v="1422"/>
  </r>
  <r>
    <x v="2"/>
    <s v="Athletic"/>
    <x v="1"/>
    <s v="Bridgestone Golf"/>
    <s v="Dial"/>
    <x v="8"/>
    <s v="L6 L Eyestay 20mm Dial E"/>
    <x v="0"/>
    <n v="600"/>
    <n v="792"/>
    <n v="1.32"/>
    <x v="1422"/>
  </r>
  <r>
    <x v="2"/>
    <s v="Athletic"/>
    <x v="1"/>
    <s v="Bridgestone Golf"/>
    <s v="Dial"/>
    <x v="8"/>
    <s v="L6 L Eyestay 20mm Dial E"/>
    <x v="0"/>
    <n v="2760"/>
    <n v="3630"/>
    <n v="1.3152173913043479"/>
    <x v="2903"/>
  </r>
  <r>
    <x v="0"/>
    <s v="Athletic"/>
    <x v="0"/>
    <s v="New Balance"/>
    <s v="Dial"/>
    <x v="1"/>
    <s v="L6 R Eyestay 20mm Dial S1"/>
    <x v="1"/>
    <n v="7795"/>
    <n v="8835"/>
    <n v="1.1334188582424631"/>
    <x v="2888"/>
  </r>
  <r>
    <x v="0"/>
    <s v="Athletic"/>
    <x v="0"/>
    <s v="New Balance"/>
    <s v="Lace"/>
    <x v="17"/>
    <s v="TX4 LaceBlue"/>
    <x v="1"/>
    <n v="16460"/>
    <n v="8185"/>
    <n v="0.49726609963547996"/>
    <x v="2904"/>
  </r>
  <r>
    <x v="0"/>
    <s v="Athletic"/>
    <x v="0"/>
    <s v="New Balance"/>
    <s v="Dial"/>
    <x v="1"/>
    <s v="L6 L Eyestay 20mm Dial S1"/>
    <x v="1"/>
    <n v="6960"/>
    <n v="8102.25"/>
    <n v="1.1641163793103448"/>
    <x v="2905"/>
  </r>
  <r>
    <x v="0"/>
    <s v="Athletic"/>
    <x v="0"/>
    <s v="New Balance"/>
    <s v="Dial"/>
    <x v="1"/>
    <s v="L6 R Eyestay 20mm Dial S1"/>
    <x v="1"/>
    <n v="6960"/>
    <n v="8102.25"/>
    <n v="1.1641163793103448"/>
    <x v="2905"/>
  </r>
  <r>
    <x v="0"/>
    <s v="Athletic"/>
    <x v="0"/>
    <s v="New Balance"/>
    <s v="Dial"/>
    <x v="1"/>
    <s v="L6 L Eyestay 20mm Dial S1"/>
    <x v="1"/>
    <n v="6860"/>
    <n v="7947.3"/>
    <n v="1.1584985422740526"/>
    <x v="2906"/>
  </r>
  <r>
    <x v="0"/>
    <s v="Athletic"/>
    <x v="0"/>
    <s v="New Balance"/>
    <s v="Dial"/>
    <x v="1"/>
    <s v="L6 R Eyestay 20mm Dial S1"/>
    <x v="1"/>
    <n v="6860"/>
    <n v="7947.3"/>
    <n v="1.1584985422740526"/>
    <x v="2906"/>
  </r>
  <r>
    <x v="0"/>
    <s v="Athletic"/>
    <x v="0"/>
    <s v="New Balance"/>
    <s v="Lace"/>
    <x v="49"/>
    <s v="TX6 Lace"/>
    <x v="1"/>
    <n v="15345"/>
    <n v="7635"/>
    <n v="0.49755620723362659"/>
    <x v="2907"/>
  </r>
  <r>
    <x v="0"/>
    <s v="Athletic"/>
    <x v="0"/>
    <s v="New Balance"/>
    <s v="Dial"/>
    <x v="1"/>
    <s v="L6 L Eyestay 20mm Dial S1"/>
    <x v="1"/>
    <n v="6235"/>
    <n v="7254"/>
    <n v="1.1634322373696873"/>
    <x v="2908"/>
  </r>
  <r>
    <x v="0"/>
    <s v="Athletic"/>
    <x v="0"/>
    <s v="New Balance"/>
    <s v="Dial"/>
    <x v="1"/>
    <s v="L6 R Eyestay 20mm Dial S1"/>
    <x v="1"/>
    <n v="6235"/>
    <n v="7254"/>
    <n v="1.1634322373696873"/>
    <x v="2908"/>
  </r>
  <r>
    <x v="0"/>
    <s v="Athletic"/>
    <x v="0"/>
    <s v="New Balance"/>
    <s v="Lace"/>
    <x v="17"/>
    <s v="TX4 LaceBlue"/>
    <x v="1"/>
    <n v="13730"/>
    <n v="6825"/>
    <n v="0.49708667152221414"/>
    <x v="2909"/>
  </r>
  <r>
    <x v="2"/>
    <s v="Athletic"/>
    <x v="1"/>
    <s v="Bridgestone Golf"/>
    <s v="Dial"/>
    <x v="8"/>
    <s v="L6 L Eyestay 20mm Dial E"/>
    <x v="4"/>
    <n v="4525"/>
    <n v="5490"/>
    <n v="1.2132596685082873"/>
    <x v="2817"/>
  </r>
  <r>
    <x v="2"/>
    <s v="Athletic"/>
    <x v="1"/>
    <s v="Bridgestone Golf"/>
    <s v="Dial"/>
    <x v="8"/>
    <s v="L6 L Eyestay 20mm Dial E"/>
    <x v="4"/>
    <n v="1675"/>
    <n v="2043.5"/>
    <n v="1.22"/>
    <x v="2590"/>
  </r>
  <r>
    <x v="2"/>
    <s v="Athletic"/>
    <x v="1"/>
    <s v="Bridgestone Golf"/>
    <s v="Dial"/>
    <x v="8"/>
    <s v="L6 L Eyestay 20mm Dial E"/>
    <x v="4"/>
    <n v="825"/>
    <n v="1006.5"/>
    <n v="1.22"/>
    <x v="2590"/>
  </r>
  <r>
    <x v="2"/>
    <s v="Athletic"/>
    <x v="1"/>
    <s v="Bridgestone Golf"/>
    <s v="Dial"/>
    <x v="8"/>
    <s v="L6 L Eyestay 20mm Dial E"/>
    <x v="4"/>
    <n v="3320"/>
    <n v="4026"/>
    <n v="1.2126506024096386"/>
    <x v="2910"/>
  </r>
  <r>
    <x v="2"/>
    <s v="Athletic"/>
    <x v="1"/>
    <s v="Bridgestone Golf"/>
    <s v="Dial"/>
    <x v="8"/>
    <s v="L6 L Eyestay 20mm Dial E"/>
    <x v="4"/>
    <n v="1260"/>
    <n v="1525"/>
    <n v="1.2103174603174602"/>
    <x v="2911"/>
  </r>
  <r>
    <x v="2"/>
    <s v="Athletic"/>
    <x v="1"/>
    <s v="Bridgestone Golf"/>
    <s v="Dial"/>
    <x v="8"/>
    <s v="L6 L Eyestay 20mm Dial E"/>
    <x v="2"/>
    <n v="200"/>
    <n v="244"/>
    <n v="1.22"/>
    <x v="2590"/>
  </r>
  <r>
    <x v="2"/>
    <s v="Athletic"/>
    <x v="1"/>
    <s v="Bridgestone Golf"/>
    <s v="Dial"/>
    <x v="8"/>
    <s v="L6 L Eyestay 20mm Dial E"/>
    <x v="2"/>
    <n v="1660"/>
    <n v="2013"/>
    <n v="1.2126506024096386"/>
    <x v="2910"/>
  </r>
  <r>
    <x v="2"/>
    <s v="Athletic"/>
    <x v="1"/>
    <s v="Bridgestone Golf"/>
    <s v="Dial"/>
    <x v="8"/>
    <s v="L6 L Eyestay 20mm Dial E"/>
    <x v="2"/>
    <n v="500"/>
    <n v="610"/>
    <n v="1.22"/>
    <x v="2590"/>
  </r>
  <r>
    <x v="2"/>
    <s v="Athletic"/>
    <x v="1"/>
    <s v="Bridgestone Golf"/>
    <s v="Dial"/>
    <x v="8"/>
    <s v="L6 L Eyestay 20mm Dial E"/>
    <x v="2"/>
    <n v="4225"/>
    <n v="5124"/>
    <n v="1.2127810650887574"/>
    <x v="2912"/>
  </r>
  <r>
    <x v="2"/>
    <s v="Athletic"/>
    <x v="1"/>
    <s v="Bridgestone Golf"/>
    <s v="Dial"/>
    <x v="8"/>
    <s v="L6 L Eyestay 20mm Dial E"/>
    <x v="2"/>
    <n v="1060"/>
    <n v="1281"/>
    <n v="1.2084905660377359"/>
    <x v="2842"/>
  </r>
  <r>
    <x v="2"/>
    <s v="Athletic"/>
    <x v="1"/>
    <s v="Bridgestone Golf"/>
    <s v="Dial"/>
    <x v="8"/>
    <s v="L6 L Eyestay 20mm Dial E"/>
    <x v="2"/>
    <n v="2010"/>
    <n v="2440"/>
    <n v="1.2139303482587065"/>
    <x v="2591"/>
  </r>
  <r>
    <x v="2"/>
    <s v="Athletic"/>
    <x v="1"/>
    <s v="Bridgestone Golf"/>
    <s v="Dial"/>
    <x v="8"/>
    <s v="L6 L Eyestay 20mm Dial E"/>
    <x v="2"/>
    <n v="1210"/>
    <n v="1464"/>
    <n v="1.2099173553719009"/>
    <x v="2815"/>
  </r>
  <r>
    <x v="2"/>
    <s v="Athletic"/>
    <x v="0"/>
    <s v="Lecoq Sportif"/>
    <s v="Dial"/>
    <x v="1"/>
    <s v="L6 R Tongue Dial S"/>
    <x v="3"/>
    <n v="1660"/>
    <n v="1881"/>
    <n v="1.133132530120482"/>
    <x v="2913"/>
  </r>
  <r>
    <x v="2"/>
    <s v="Athletic"/>
    <x v="0"/>
    <s v="Fila - China"/>
    <s v="Dial"/>
    <x v="8"/>
    <s v="L6 R Eyestay 25mm Dial E"/>
    <x v="3"/>
    <n v="1260"/>
    <n v="1748.7834549878"/>
    <n v="1.3879233769744446"/>
    <x v="2914"/>
  </r>
  <r>
    <x v="2"/>
    <s v="Athletic"/>
    <x v="0"/>
    <s v="Fila - China"/>
    <s v="Dial"/>
    <x v="8"/>
    <s v="L6 R Eyestay 25mm Dial E"/>
    <x v="3"/>
    <n v="1235"/>
    <n v="1730.5305684158"/>
    <n v="1.4012393266524696"/>
    <x v="2915"/>
  </r>
  <r>
    <x v="2"/>
    <s v="Athletic"/>
    <x v="1"/>
    <s v="Bridgestone Golf"/>
    <s v="Dial"/>
    <x v="8"/>
    <s v="L6 L Eyestay 20mm Dial E"/>
    <x v="0"/>
    <n v="850"/>
    <n v="1139"/>
    <n v="1.34"/>
    <x v="1385"/>
  </r>
  <r>
    <x v="2"/>
    <s v="Athletic"/>
    <x v="1"/>
    <s v="Bridgestone Golf"/>
    <s v="Dial"/>
    <x v="8"/>
    <s v="L6 L Eyestay 20mm Dial E"/>
    <x v="0"/>
    <n v="850"/>
    <n v="1139"/>
    <n v="1.34"/>
    <x v="1385"/>
  </r>
  <r>
    <x v="2"/>
    <s v="Athletic"/>
    <x v="1"/>
    <s v="Bridgestone Golf"/>
    <s v="Dial"/>
    <x v="8"/>
    <s v="L6 L Eyestay 20mm Dial E"/>
    <x v="0"/>
    <n v="1450"/>
    <n v="1943"/>
    <n v="1.34"/>
    <x v="1385"/>
  </r>
  <r>
    <x v="2"/>
    <s v="Athletic"/>
    <x v="1"/>
    <s v="Bridgestone Golf"/>
    <s v="Dial"/>
    <x v="8"/>
    <s v="L6 L Eyestay 20mm Dial E"/>
    <x v="0"/>
    <n v="0"/>
    <n v="0"/>
    <e v="#DIV/0!"/>
    <x v="255"/>
  </r>
  <r>
    <x v="2"/>
    <s v="Athletic"/>
    <x v="1"/>
    <s v="Bridgestone Golf"/>
    <s v="Dial"/>
    <x v="8"/>
    <s v="L6 L Eyestay 20mm Dial E"/>
    <x v="0"/>
    <n v="850"/>
    <n v="1139"/>
    <n v="1.34"/>
    <x v="1385"/>
  </r>
  <r>
    <x v="2"/>
    <s v="Athletic"/>
    <x v="1"/>
    <s v="Bridgestone Golf"/>
    <s v="Dial"/>
    <x v="8"/>
    <s v="L6 L Eyestay 20mm Dial E"/>
    <x v="0"/>
    <n v="850"/>
    <n v="1139"/>
    <n v="1.34"/>
    <x v="1385"/>
  </r>
  <r>
    <x v="0"/>
    <s v="Athletic"/>
    <x v="1"/>
    <s v="New Balance"/>
    <s v="Dial"/>
    <x v="4"/>
    <s v="L6 L Eyestay 20mm Dial R"/>
    <x v="1"/>
    <n v="2990"/>
    <n v="6753.25"/>
    <n v="2.2586120401337793"/>
    <x v="207"/>
  </r>
  <r>
    <x v="0"/>
    <s v="Athletic"/>
    <x v="1"/>
    <s v="New Balance"/>
    <s v="Dial"/>
    <x v="4"/>
    <s v="L6 R Eyestay 20mm Dial R"/>
    <x v="1"/>
    <n v="2990"/>
    <n v="6753.25"/>
    <n v="2.2586120401337793"/>
    <x v="207"/>
  </r>
  <r>
    <x v="0"/>
    <s v="Athletic"/>
    <x v="0"/>
    <s v="New Balance"/>
    <s v="Lace"/>
    <x v="17"/>
    <s v="TX4 Lace"/>
    <x v="1"/>
    <n v="12990"/>
    <n v="6460"/>
    <n v="0.49730561970746728"/>
    <x v="2916"/>
  </r>
  <r>
    <x v="0"/>
    <s v="Athletic"/>
    <x v="0"/>
    <s v="New Balance"/>
    <s v="Dial"/>
    <x v="1"/>
    <s v="L6 L Eyestay 20mm Dial S1"/>
    <x v="1"/>
    <n v="5050"/>
    <n v="5879.25"/>
    <n v="1.1642079207920792"/>
    <x v="2917"/>
  </r>
  <r>
    <x v="2"/>
    <s v="Athletic"/>
    <x v="1"/>
    <s v="Bridgestone Golf"/>
    <s v="Dial"/>
    <x v="8"/>
    <s v="L6 L Eyestay 20mm Dial E"/>
    <x v="0"/>
    <n v="25730"/>
    <n v="34304"/>
    <n v="1.3332296929654099"/>
    <x v="2918"/>
  </r>
  <r>
    <x v="2"/>
    <s v="Athletic"/>
    <x v="1"/>
    <s v="Bridgestone Golf"/>
    <s v="Dial"/>
    <x v="8"/>
    <s v="L6 L Eyestay 20mm Dial E"/>
    <x v="0"/>
    <n v="3270"/>
    <n v="4355"/>
    <n v="1.3318042813455657"/>
    <x v="2919"/>
  </r>
  <r>
    <x v="2"/>
    <s v="Athletic"/>
    <x v="1"/>
    <s v="Bridgestone Golf"/>
    <s v="Dial"/>
    <x v="8"/>
    <s v="L6 L Eyestay 20mm Dial E"/>
    <x v="0"/>
    <n v="8095"/>
    <n v="10787"/>
    <n v="1.3325509573810994"/>
    <x v="2920"/>
  </r>
  <r>
    <x v="2"/>
    <s v="Athletic"/>
    <x v="1"/>
    <s v="Bridgestone Golf"/>
    <s v="Dial"/>
    <x v="8"/>
    <s v="L6 L Eyestay 20mm Dial E"/>
    <x v="0"/>
    <n v="4725"/>
    <n v="6298"/>
    <n v="1.3329100529100528"/>
    <x v="2921"/>
  </r>
  <r>
    <x v="2"/>
    <s v="Athletic"/>
    <x v="1"/>
    <s v="Bridgestone Golf"/>
    <s v="Dial"/>
    <x v="8"/>
    <s v="L6 L Eyestay 20mm Dial E"/>
    <x v="0"/>
    <n v="1260"/>
    <n v="1675"/>
    <n v="1.3293650793650793"/>
    <x v="2922"/>
  </r>
  <r>
    <x v="2"/>
    <s v="Athletic"/>
    <x v="1"/>
    <s v="Bridgestone Golf"/>
    <s v="Dial"/>
    <x v="8"/>
    <s v="L6 L Eyestay 20mm Dial E"/>
    <x v="0"/>
    <n v="7590"/>
    <n v="10117"/>
    <n v="1.3329380764163372"/>
    <x v="2923"/>
  </r>
  <r>
    <x v="0"/>
    <s v="Athletic"/>
    <x v="0"/>
    <s v="New Balance"/>
    <s v="Dial"/>
    <x v="1"/>
    <s v="L6 R Eyestay 20mm Dial S1"/>
    <x v="1"/>
    <n v="5050"/>
    <n v="5879.25"/>
    <n v="1.1642079207920792"/>
    <x v="2917"/>
  </r>
  <r>
    <x v="0"/>
    <s v="Athletic"/>
    <x v="0"/>
    <s v="New Balance"/>
    <s v="Dial"/>
    <x v="1"/>
    <s v="L6 L Eyestay 20mm Dial S1"/>
    <x v="1"/>
    <n v="4870"/>
    <n v="5674.5"/>
    <n v="1.1651950718685831"/>
    <x v="2924"/>
  </r>
  <r>
    <x v="0"/>
    <s v="Athletic"/>
    <x v="0"/>
    <s v="New Balance"/>
    <s v="Dial"/>
    <x v="1"/>
    <s v="L6 R Eyestay 20mm Dial S1"/>
    <x v="1"/>
    <n v="4870"/>
    <n v="5674.5"/>
    <n v="1.1651950718685831"/>
    <x v="2924"/>
  </r>
  <r>
    <x v="0"/>
    <s v="Athletic"/>
    <x v="0"/>
    <s v="New Balance"/>
    <s v="Lace"/>
    <x v="17"/>
    <s v="TX4 LaceBlue"/>
    <x v="1"/>
    <n v="11300"/>
    <n v="5620"/>
    <n v="0.49734513274336284"/>
    <x v="2925"/>
  </r>
  <r>
    <x v="0"/>
    <s v="Athletic"/>
    <x v="0"/>
    <s v="New Balance"/>
    <s v="Dial"/>
    <x v="1"/>
    <s v="L6 L Eyestay 20mm Dial S1"/>
    <x v="1"/>
    <n v="4875"/>
    <n v="5577.5"/>
    <n v="1.1441025641025642"/>
    <x v="2926"/>
  </r>
  <r>
    <x v="0"/>
    <s v="Athletic"/>
    <x v="0"/>
    <s v="New Balance"/>
    <s v="Dial"/>
    <x v="1"/>
    <s v="L6 R Eyestay 20mm Dial S1"/>
    <x v="1"/>
    <n v="4875"/>
    <n v="5577.5"/>
    <n v="1.1441025641025642"/>
    <x v="2926"/>
  </r>
  <r>
    <x v="0"/>
    <s v="Athletic"/>
    <x v="0"/>
    <s v="New Balance"/>
    <s v="Lace"/>
    <x v="17"/>
    <s v="TX4 Lace"/>
    <x v="1"/>
    <n v="10895"/>
    <n v="5420"/>
    <n v="0.49747590637907296"/>
    <x v="2927"/>
  </r>
  <r>
    <x v="0"/>
    <s v="Athletic"/>
    <x v="0"/>
    <s v="New Balance"/>
    <s v="Dial"/>
    <x v="1"/>
    <s v="L6 L Eyestay 20mm Dial S1"/>
    <x v="1"/>
    <n v="4340"/>
    <n v="5038.8"/>
    <n v="1.1610138248847928"/>
    <x v="2928"/>
  </r>
  <r>
    <x v="0"/>
    <s v="Athletic"/>
    <x v="0"/>
    <s v="New Balance"/>
    <s v="Dial"/>
    <x v="1"/>
    <s v="L6 R Eyestay 20mm Dial S1"/>
    <x v="1"/>
    <n v="4340"/>
    <n v="5038.8"/>
    <n v="1.1610138248847928"/>
    <x v="2928"/>
  </r>
  <r>
    <x v="2"/>
    <s v="Athletic"/>
    <x v="1"/>
    <s v="Bridgestone Golf"/>
    <s v="Dial"/>
    <x v="8"/>
    <s v="L6 R Eyestay 20mm Dial E"/>
    <x v="4"/>
    <n v="10000"/>
    <n v="11940"/>
    <n v="1.194"/>
    <x v="2889"/>
  </r>
  <r>
    <x v="2"/>
    <s v="Athletic"/>
    <x v="1"/>
    <s v="Bridgestone Golf"/>
    <s v="Dial"/>
    <x v="8"/>
    <s v="L6 R Eyestay 20mm Dial E"/>
    <x v="4"/>
    <n v="6540"/>
    <n v="7800"/>
    <n v="1.1926605504587156"/>
    <x v="2890"/>
  </r>
  <r>
    <x v="2"/>
    <s v="Athletic"/>
    <x v="1"/>
    <s v="Bridgestone Golf"/>
    <s v="Dial"/>
    <x v="8"/>
    <s v="L6 R Eyestay 20mm Dial E"/>
    <x v="4"/>
    <n v="1660"/>
    <n v="1980"/>
    <n v="1.1927710843373494"/>
    <x v="2891"/>
  </r>
  <r>
    <x v="2"/>
    <s v="Athletic"/>
    <x v="1"/>
    <s v="Bridgestone Golf"/>
    <s v="Dial"/>
    <x v="8"/>
    <s v="L6 R Eyestay 20mm Dial E"/>
    <x v="4"/>
    <n v="6635"/>
    <n v="7920"/>
    <n v="1.1936699321778448"/>
    <x v="2892"/>
  </r>
  <r>
    <x v="2"/>
    <s v="Athletic"/>
    <x v="1"/>
    <s v="Bridgestone Golf"/>
    <s v="Dial"/>
    <x v="8"/>
    <s v="L6 R Eyestay 20mm Dial E"/>
    <x v="4"/>
    <n v="2515"/>
    <n v="3000"/>
    <n v="1.1928429423459244"/>
    <x v="2893"/>
  </r>
  <r>
    <x v="2"/>
    <s v="Athletic"/>
    <x v="1"/>
    <s v="Bridgestone Golf"/>
    <s v="Dial"/>
    <x v="8"/>
    <s v="L6 R Eyestay 20mm Dial E"/>
    <x v="2"/>
    <n v="1410"/>
    <n v="1680"/>
    <n v="1.1914893617021276"/>
    <x v="2803"/>
  </r>
  <r>
    <x v="2"/>
    <s v="Athletic"/>
    <x v="1"/>
    <s v="Bridgestone Golf"/>
    <s v="Dial"/>
    <x v="8"/>
    <s v="L6 R Eyestay 20mm Dial E"/>
    <x v="2"/>
    <n v="2065"/>
    <n v="2460"/>
    <n v="1.1912832929782082"/>
    <x v="2894"/>
  </r>
  <r>
    <x v="2"/>
    <s v="Athletic"/>
    <x v="1"/>
    <s v="Bridgestone Golf"/>
    <s v="Dial"/>
    <x v="8"/>
    <s v="L6 R Eyestay 20mm Dial E"/>
    <x v="2"/>
    <n v="500"/>
    <n v="600"/>
    <n v="1.2"/>
    <x v="2802"/>
  </r>
  <r>
    <x v="2"/>
    <s v="Athletic"/>
    <x v="1"/>
    <s v="Bridgestone Golf"/>
    <s v="Dial"/>
    <x v="8"/>
    <s v="L6 R Eyestay 20mm Dial E"/>
    <x v="2"/>
    <n v="1860"/>
    <n v="2220"/>
    <n v="1.1935483870967742"/>
    <x v="2895"/>
  </r>
  <r>
    <x v="2"/>
    <s v="Athletic"/>
    <x v="1"/>
    <s v="Bridgestone Golf"/>
    <s v="Dial"/>
    <x v="8"/>
    <s v="L6 R Eyestay 20mm Dial E"/>
    <x v="2"/>
    <n v="850"/>
    <n v="1020"/>
    <n v="1.2"/>
    <x v="2802"/>
  </r>
  <r>
    <x v="2"/>
    <s v="Athletic"/>
    <x v="1"/>
    <s v="Bridgestone Golf"/>
    <s v="Dial"/>
    <x v="8"/>
    <s v="L6 R Eyestay 20mm Dial E"/>
    <x v="2"/>
    <n v="3065"/>
    <n v="3660"/>
    <n v="1.1941272430668841"/>
    <x v="2896"/>
  </r>
  <r>
    <x v="2"/>
    <s v="Athletic"/>
    <x v="1"/>
    <s v="Bridgestone Golf"/>
    <s v="Dial"/>
    <x v="8"/>
    <s v="L6 R Eyestay 20mm Dial E"/>
    <x v="2"/>
    <n v="1910"/>
    <n v="2280"/>
    <n v="1.1937172774869109"/>
    <x v="2897"/>
  </r>
  <r>
    <x v="2"/>
    <s v="Athletic"/>
    <x v="1"/>
    <s v="Bridgestone Golf"/>
    <s v="Dial"/>
    <x v="8"/>
    <s v="L6 R Eyestay 20mm Dial E"/>
    <x v="2"/>
    <n v="1460"/>
    <n v="1740"/>
    <n v="1.1917808219178083"/>
    <x v="2751"/>
  </r>
  <r>
    <x v="2"/>
    <s v="Athletic"/>
    <x v="0"/>
    <s v="Lecoq Sportif"/>
    <s v="Dial"/>
    <x v="1"/>
    <s v="L6 R Tongue Dial S"/>
    <x v="3"/>
    <n v="1460"/>
    <n v="1653"/>
    <n v="1.1321917808219177"/>
    <x v="2929"/>
  </r>
  <r>
    <x v="2"/>
    <s v="Athletic"/>
    <x v="1"/>
    <s v="Asics"/>
    <s v="Dial"/>
    <x v="7"/>
    <s v="Li2 L Eyestay Dial C"/>
    <x v="3"/>
    <n v="600"/>
    <n v="1644"/>
    <n v="2.74"/>
    <x v="1397"/>
  </r>
  <r>
    <x v="2"/>
    <s v="Athletic"/>
    <x v="1"/>
    <s v="Asics"/>
    <s v="Dial"/>
    <x v="7"/>
    <s v="Li2 R Eyestay Dial C"/>
    <x v="3"/>
    <n v="600"/>
    <n v="1644"/>
    <n v="2.74"/>
    <x v="1397"/>
  </r>
  <r>
    <x v="2"/>
    <s v="Athletic"/>
    <x v="1"/>
    <s v="Asics"/>
    <s v="Dial"/>
    <x v="25"/>
    <s v="IP1 L Eyestay 20mm Dial C"/>
    <x v="3"/>
    <n v="550"/>
    <n v="1523.5"/>
    <n v="2.77"/>
    <x v="2768"/>
  </r>
  <r>
    <x v="2"/>
    <s v="Athletic"/>
    <x v="1"/>
    <s v="Bridgestone Golf"/>
    <s v="Dial"/>
    <x v="8"/>
    <s v="L6 R Eyestay 20mm Dial E"/>
    <x v="0"/>
    <n v="1210"/>
    <n v="1584"/>
    <n v="1.3090909090909091"/>
    <x v="2899"/>
  </r>
  <r>
    <x v="2"/>
    <s v="Athletic"/>
    <x v="1"/>
    <s v="Bridgestone Golf"/>
    <s v="Dial"/>
    <x v="8"/>
    <s v="L6 R Eyestay 20mm Dial E"/>
    <x v="0"/>
    <n v="7640"/>
    <n v="10032"/>
    <n v="1.3130890052356021"/>
    <x v="2900"/>
  </r>
  <r>
    <x v="2"/>
    <s v="Athletic"/>
    <x v="1"/>
    <s v="Bridgestone Golf"/>
    <s v="Dial"/>
    <x v="8"/>
    <s v="L6 R Eyestay 20mm Dial E"/>
    <x v="0"/>
    <n v="850"/>
    <n v="1122"/>
    <n v="1.32"/>
    <x v="1422"/>
  </r>
  <r>
    <x v="2"/>
    <s v="Athletic"/>
    <x v="1"/>
    <s v="Bridgestone Golf"/>
    <s v="Dial"/>
    <x v="8"/>
    <s v="L6 R Eyestay 20mm Dial E"/>
    <x v="0"/>
    <n v="2060"/>
    <n v="2706"/>
    <n v="1.3135922330097087"/>
    <x v="2901"/>
  </r>
  <r>
    <x v="2"/>
    <s v="Athletic"/>
    <x v="1"/>
    <s v="Bridgestone Golf"/>
    <s v="Dial"/>
    <x v="8"/>
    <s v="L6 R Eyestay 20mm Dial E"/>
    <x v="0"/>
    <n v="900"/>
    <n v="1188"/>
    <n v="1.32"/>
    <x v="1422"/>
  </r>
  <r>
    <x v="2"/>
    <s v="Athletic"/>
    <x v="1"/>
    <s v="Bridgestone Golf"/>
    <s v="Dial"/>
    <x v="8"/>
    <s v="L6 R Eyestay 20mm Dial E"/>
    <x v="0"/>
    <n v="600"/>
    <n v="792"/>
    <n v="1.32"/>
    <x v="1422"/>
  </r>
  <r>
    <x v="2"/>
    <s v="Athletic"/>
    <x v="1"/>
    <s v="Bridgestone Golf"/>
    <s v="Dial"/>
    <x v="8"/>
    <s v="L6 R Eyestay 20mm Dial E"/>
    <x v="0"/>
    <n v="4520"/>
    <n v="5940"/>
    <n v="1.3141592920353982"/>
    <x v="2902"/>
  </r>
  <r>
    <x v="2"/>
    <s v="Athletic"/>
    <x v="1"/>
    <s v="Bridgestone Golf"/>
    <s v="Dial"/>
    <x v="8"/>
    <s v="L6 R Eyestay 20mm Dial E"/>
    <x v="0"/>
    <n v="0"/>
    <n v="0"/>
    <e v="#DIV/0!"/>
    <x v="255"/>
  </r>
  <r>
    <x v="2"/>
    <s v="Athletic"/>
    <x v="1"/>
    <s v="Bridgestone Golf"/>
    <s v="Dial"/>
    <x v="8"/>
    <s v="L6 R Eyestay 20mm Dial E"/>
    <x v="0"/>
    <n v="850"/>
    <n v="1122"/>
    <n v="1.32"/>
    <x v="1422"/>
  </r>
  <r>
    <x v="2"/>
    <s v="Athletic"/>
    <x v="1"/>
    <s v="Bridgestone Golf"/>
    <s v="Dial"/>
    <x v="8"/>
    <s v="L6 R Eyestay 20mm Dial E"/>
    <x v="0"/>
    <n v="600"/>
    <n v="792"/>
    <n v="1.32"/>
    <x v="1422"/>
  </r>
  <r>
    <x v="2"/>
    <s v="Athletic"/>
    <x v="1"/>
    <s v="Bridgestone Golf"/>
    <s v="Dial"/>
    <x v="8"/>
    <s v="L6 R Eyestay 20mm Dial E"/>
    <x v="0"/>
    <n v="2760"/>
    <n v="3630"/>
    <n v="1.3152173913043479"/>
    <x v="2903"/>
  </r>
  <r>
    <x v="0"/>
    <s v="Athletic"/>
    <x v="0"/>
    <s v="New Balance"/>
    <s v="Dial"/>
    <x v="1"/>
    <s v="L6 L Eyestay 20mm Dial S1"/>
    <x v="1"/>
    <n v="4175"/>
    <n v="4855.5"/>
    <n v="1.162994011976048"/>
    <x v="2930"/>
  </r>
  <r>
    <x v="0"/>
    <s v="Athletic"/>
    <x v="0"/>
    <s v="New Balance"/>
    <s v="Dial"/>
    <x v="1"/>
    <s v="L6 R Eyestay 20mm Dial S1"/>
    <x v="1"/>
    <n v="4175"/>
    <n v="4855.5"/>
    <n v="1.162994011976048"/>
    <x v="2930"/>
  </r>
  <r>
    <x v="0"/>
    <s v="Athletic"/>
    <x v="0"/>
    <s v="New Balance"/>
    <s v="Lace"/>
    <x v="17"/>
    <s v="TX4 Lace"/>
    <x v="1"/>
    <n v="9215"/>
    <n v="4582.5"/>
    <n v="0.49728703201302227"/>
    <x v="2931"/>
  </r>
  <r>
    <x v="0"/>
    <s v="Athletic"/>
    <x v="0"/>
    <s v="New Balance"/>
    <s v="Dial"/>
    <x v="1"/>
    <s v="L6 L Eyestay 20mm Dial S1"/>
    <x v="1"/>
    <n v="4020"/>
    <n v="4560"/>
    <n v="1.1343283582089552"/>
    <x v="66"/>
  </r>
  <r>
    <x v="0"/>
    <s v="Athletic"/>
    <x v="0"/>
    <s v="New Balance"/>
    <s v="Dial"/>
    <x v="1"/>
    <s v="L6 R Eyestay 20mm Dial S1"/>
    <x v="1"/>
    <n v="4020"/>
    <n v="4560"/>
    <n v="1.1343283582089552"/>
    <x v="66"/>
  </r>
  <r>
    <x v="0"/>
    <s v="Athletic"/>
    <x v="1"/>
    <s v="New Balance"/>
    <s v="Dial"/>
    <x v="4"/>
    <s v="L6 L Eyestay 20mm Dial R"/>
    <x v="1"/>
    <n v="1985"/>
    <n v="4483.25"/>
    <n v="2.2585642317380352"/>
    <x v="730"/>
  </r>
  <r>
    <x v="0"/>
    <s v="Athletic"/>
    <x v="1"/>
    <s v="New Balance"/>
    <s v="Dial"/>
    <x v="4"/>
    <s v="L6 R Eyestay 20mm Dial R"/>
    <x v="1"/>
    <n v="1985"/>
    <n v="4483.25"/>
    <n v="2.2585642317380352"/>
    <x v="730"/>
  </r>
  <r>
    <x v="0"/>
    <s v="Athletic"/>
    <x v="0"/>
    <s v="New Balance"/>
    <s v="Dial"/>
    <x v="1"/>
    <s v="L6 L Eyestay 20mm Dial S1"/>
    <x v="1"/>
    <n v="3520"/>
    <n v="4095"/>
    <n v="1.1633522727272727"/>
    <x v="2932"/>
  </r>
  <r>
    <x v="0"/>
    <s v="Athletic"/>
    <x v="0"/>
    <s v="New Balance"/>
    <s v="Dial"/>
    <x v="1"/>
    <s v="L6 R Eyestay 20mm Dial S1"/>
    <x v="1"/>
    <n v="3520"/>
    <n v="4095"/>
    <n v="1.1633522727272727"/>
    <x v="2932"/>
  </r>
  <r>
    <x v="0"/>
    <s v="Athletic"/>
    <x v="1"/>
    <s v="New Balance"/>
    <s v="Dial"/>
    <x v="4"/>
    <s v="L6 L Eyestay 20mm Dial R"/>
    <x v="1"/>
    <n v="1810"/>
    <n v="4086"/>
    <n v="2.2574585635359115"/>
    <x v="745"/>
  </r>
  <r>
    <x v="2"/>
    <s v="Athletic"/>
    <x v="1"/>
    <s v="Bridgestone Golf"/>
    <s v="Dial"/>
    <x v="8"/>
    <s v="L6 R Eyestay 20mm Dial E"/>
    <x v="4"/>
    <n v="4525"/>
    <n v="5490"/>
    <n v="1.2132596685082873"/>
    <x v="2817"/>
  </r>
  <r>
    <x v="2"/>
    <s v="Athletic"/>
    <x v="1"/>
    <s v="Bridgestone Golf"/>
    <s v="Dial"/>
    <x v="8"/>
    <s v="L6 R Eyestay 20mm Dial E"/>
    <x v="4"/>
    <n v="1675"/>
    <n v="2043.5"/>
    <n v="1.22"/>
    <x v="2590"/>
  </r>
  <r>
    <x v="2"/>
    <s v="Athletic"/>
    <x v="1"/>
    <s v="Bridgestone Golf"/>
    <s v="Dial"/>
    <x v="8"/>
    <s v="L6 R Eyestay 20mm Dial E"/>
    <x v="4"/>
    <n v="825"/>
    <n v="1006.5"/>
    <n v="1.22"/>
    <x v="2590"/>
  </r>
  <r>
    <x v="2"/>
    <s v="Athletic"/>
    <x v="1"/>
    <s v="Bridgestone Golf"/>
    <s v="Dial"/>
    <x v="8"/>
    <s v="L6 R Eyestay 20mm Dial E"/>
    <x v="4"/>
    <n v="3320"/>
    <n v="4026"/>
    <n v="1.2126506024096386"/>
    <x v="2910"/>
  </r>
  <r>
    <x v="2"/>
    <s v="Athletic"/>
    <x v="1"/>
    <s v="Bridgestone Golf"/>
    <s v="Dial"/>
    <x v="8"/>
    <s v="L6 R Eyestay 20mm Dial E"/>
    <x v="4"/>
    <n v="1260"/>
    <n v="1525"/>
    <n v="1.2103174603174602"/>
    <x v="2911"/>
  </r>
  <r>
    <x v="2"/>
    <s v="Athletic"/>
    <x v="1"/>
    <s v="Bridgestone Golf"/>
    <s v="Dial"/>
    <x v="8"/>
    <s v="L6 R Eyestay 20mm Dial E"/>
    <x v="2"/>
    <n v="200"/>
    <n v="244"/>
    <n v="1.22"/>
    <x v="2590"/>
  </r>
  <r>
    <x v="2"/>
    <s v="Athletic"/>
    <x v="1"/>
    <s v="Bridgestone Golf"/>
    <s v="Dial"/>
    <x v="8"/>
    <s v="L6 R Eyestay 20mm Dial E"/>
    <x v="2"/>
    <n v="1660"/>
    <n v="2013"/>
    <n v="1.2126506024096386"/>
    <x v="2910"/>
  </r>
  <r>
    <x v="2"/>
    <s v="Athletic"/>
    <x v="1"/>
    <s v="Bridgestone Golf"/>
    <s v="Dial"/>
    <x v="8"/>
    <s v="L6 R Eyestay 20mm Dial E"/>
    <x v="2"/>
    <n v="500"/>
    <n v="610"/>
    <n v="1.22"/>
    <x v="2590"/>
  </r>
  <r>
    <x v="2"/>
    <s v="Athletic"/>
    <x v="1"/>
    <s v="Bridgestone Golf"/>
    <s v="Dial"/>
    <x v="8"/>
    <s v="L6 R Eyestay 20mm Dial E"/>
    <x v="2"/>
    <n v="4225"/>
    <n v="5124"/>
    <n v="1.2127810650887574"/>
    <x v="2912"/>
  </r>
  <r>
    <x v="2"/>
    <s v="Athletic"/>
    <x v="1"/>
    <s v="Bridgestone Golf"/>
    <s v="Dial"/>
    <x v="8"/>
    <s v="L6 R Eyestay 20mm Dial E"/>
    <x v="2"/>
    <n v="1060"/>
    <n v="1281"/>
    <n v="1.2084905660377359"/>
    <x v="2842"/>
  </r>
  <r>
    <x v="2"/>
    <s v="Athletic"/>
    <x v="1"/>
    <s v="Bridgestone Golf"/>
    <s v="Dial"/>
    <x v="8"/>
    <s v="L6 R Eyestay 20mm Dial E"/>
    <x v="2"/>
    <n v="2010"/>
    <n v="2440"/>
    <n v="1.2139303482587065"/>
    <x v="2591"/>
  </r>
  <r>
    <x v="2"/>
    <s v="Athletic"/>
    <x v="1"/>
    <s v="Bridgestone Golf"/>
    <s v="Dial"/>
    <x v="8"/>
    <s v="L6 R Eyestay 20mm Dial E"/>
    <x v="2"/>
    <n v="1210"/>
    <n v="1464"/>
    <n v="1.2099173553719009"/>
    <x v="2815"/>
  </r>
  <r>
    <x v="2"/>
    <s v="Athletic"/>
    <x v="1"/>
    <s v="Asics"/>
    <s v="Dial"/>
    <x v="7"/>
    <s v="Li2 L Eyestay Dial C"/>
    <x v="3"/>
    <n v="550"/>
    <n v="1496"/>
    <n v="2.72"/>
    <x v="1413"/>
  </r>
  <r>
    <x v="2"/>
    <s v="Athletic"/>
    <x v="1"/>
    <s v="Asics"/>
    <s v="Dial"/>
    <x v="7"/>
    <s v="Li2 L Eyestay Dial C"/>
    <x v="3"/>
    <n v="550"/>
    <n v="1496"/>
    <n v="2.72"/>
    <x v="1413"/>
  </r>
  <r>
    <x v="2"/>
    <s v="Athletic"/>
    <x v="1"/>
    <s v="Asics"/>
    <s v="Dial"/>
    <x v="7"/>
    <s v="Li2 R Eyestay Dial C"/>
    <x v="3"/>
    <n v="550"/>
    <n v="1496"/>
    <n v="2.72"/>
    <x v="1413"/>
  </r>
  <r>
    <x v="2"/>
    <s v="Athletic"/>
    <x v="1"/>
    <s v="Bridgestone Golf"/>
    <s v="Dial"/>
    <x v="8"/>
    <s v="L6 R Eyestay 20mm Dial E"/>
    <x v="0"/>
    <n v="850"/>
    <n v="1139"/>
    <n v="1.34"/>
    <x v="1385"/>
  </r>
  <r>
    <x v="2"/>
    <s v="Athletic"/>
    <x v="1"/>
    <s v="Bridgestone Golf"/>
    <s v="Dial"/>
    <x v="8"/>
    <s v="L6 R Eyestay 20mm Dial E"/>
    <x v="0"/>
    <n v="850"/>
    <n v="1139"/>
    <n v="1.34"/>
    <x v="1385"/>
  </r>
  <r>
    <x v="2"/>
    <s v="Athletic"/>
    <x v="1"/>
    <s v="Bridgestone Golf"/>
    <s v="Dial"/>
    <x v="8"/>
    <s v="L6 R Eyestay 20mm Dial E"/>
    <x v="0"/>
    <n v="1450"/>
    <n v="1943"/>
    <n v="1.34"/>
    <x v="1385"/>
  </r>
  <r>
    <x v="2"/>
    <s v="Athletic"/>
    <x v="1"/>
    <s v="Bridgestone Golf"/>
    <s v="Dial"/>
    <x v="8"/>
    <s v="L6 R Eyestay 20mm Dial E"/>
    <x v="0"/>
    <n v="0"/>
    <n v="0"/>
    <e v="#DIV/0!"/>
    <x v="255"/>
  </r>
  <r>
    <x v="2"/>
    <s v="Athletic"/>
    <x v="1"/>
    <s v="Bridgestone Golf"/>
    <s v="Dial"/>
    <x v="8"/>
    <s v="L6 R Eyestay 20mm Dial E"/>
    <x v="0"/>
    <n v="850"/>
    <n v="1139"/>
    <n v="1.34"/>
    <x v="1385"/>
  </r>
  <r>
    <x v="2"/>
    <s v="Athletic"/>
    <x v="1"/>
    <s v="Bridgestone Golf"/>
    <s v="Dial"/>
    <x v="8"/>
    <s v="L6 R Eyestay 20mm Dial E"/>
    <x v="0"/>
    <n v="850"/>
    <n v="1139"/>
    <n v="1.34"/>
    <x v="1385"/>
  </r>
  <r>
    <x v="0"/>
    <s v="Athletic"/>
    <x v="1"/>
    <s v="New Balance"/>
    <s v="Dial"/>
    <x v="4"/>
    <s v="L6 R Eyestay 20mm Dial R"/>
    <x v="1"/>
    <n v="1810"/>
    <n v="4086"/>
    <n v="2.2574585635359115"/>
    <x v="745"/>
  </r>
  <r>
    <x v="0"/>
    <s v="Athletic"/>
    <x v="0"/>
    <s v="New Balance"/>
    <s v="Dial"/>
    <x v="1"/>
    <s v="L6 L Eyestay 20mm Dial S1"/>
    <x v="1"/>
    <n v="3315"/>
    <n v="3762"/>
    <n v="1.134841628959276"/>
    <x v="55"/>
  </r>
  <r>
    <x v="0"/>
    <s v="Athletic"/>
    <x v="0"/>
    <s v="New Balance"/>
    <s v="Dial"/>
    <x v="1"/>
    <s v="L6 R Eyestay 20mm Dial S1"/>
    <x v="1"/>
    <n v="3315"/>
    <n v="3762"/>
    <n v="1.134841628959276"/>
    <x v="55"/>
  </r>
  <r>
    <x v="0"/>
    <s v="Athletic"/>
    <x v="0"/>
    <s v="New Balance"/>
    <s v="Lace"/>
    <x v="49"/>
    <s v="TX6 Lace"/>
    <x v="1"/>
    <n v="5900"/>
    <n v="2935"/>
    <n v="0.49745762711864405"/>
    <x v="2933"/>
  </r>
  <r>
    <x v="2"/>
    <s v="Athletic"/>
    <x v="1"/>
    <s v="Bridgestone Golf"/>
    <s v="Dial"/>
    <x v="8"/>
    <s v="L6 R Eyestay 20mm Dial E"/>
    <x v="0"/>
    <n v="25730"/>
    <n v="34304"/>
    <n v="1.3332296929654099"/>
    <x v="2918"/>
  </r>
  <r>
    <x v="2"/>
    <s v="Athletic"/>
    <x v="1"/>
    <s v="Bridgestone Golf"/>
    <s v="Dial"/>
    <x v="8"/>
    <s v="L6 R Eyestay 20mm Dial E"/>
    <x v="0"/>
    <n v="3270"/>
    <n v="4355"/>
    <n v="1.3318042813455657"/>
    <x v="2919"/>
  </r>
  <r>
    <x v="2"/>
    <s v="Athletic"/>
    <x v="1"/>
    <s v="Bridgestone Golf"/>
    <s v="Dial"/>
    <x v="8"/>
    <s v="L6 R Eyestay 20mm Dial E"/>
    <x v="0"/>
    <n v="8095"/>
    <n v="10787"/>
    <n v="1.3325509573810994"/>
    <x v="2920"/>
  </r>
  <r>
    <x v="2"/>
    <s v="Athletic"/>
    <x v="1"/>
    <s v="Bridgestone Golf"/>
    <s v="Dial"/>
    <x v="8"/>
    <s v="L6 R Eyestay 20mm Dial E"/>
    <x v="0"/>
    <n v="4725"/>
    <n v="6298"/>
    <n v="1.3329100529100528"/>
    <x v="2921"/>
  </r>
  <r>
    <x v="2"/>
    <s v="Athletic"/>
    <x v="1"/>
    <s v="Bridgestone Golf"/>
    <s v="Dial"/>
    <x v="8"/>
    <s v="L6 R Eyestay 20mm Dial E"/>
    <x v="0"/>
    <n v="1260"/>
    <n v="1675"/>
    <n v="1.3293650793650793"/>
    <x v="2922"/>
  </r>
  <r>
    <x v="2"/>
    <s v="Athletic"/>
    <x v="1"/>
    <s v="Bridgestone Golf"/>
    <s v="Dial"/>
    <x v="8"/>
    <s v="L6 R Eyestay 20mm Dial E"/>
    <x v="0"/>
    <n v="7590"/>
    <n v="10117"/>
    <n v="1.3329380764163372"/>
    <x v="2923"/>
  </r>
  <r>
    <x v="0"/>
    <s v="Athletic"/>
    <x v="0"/>
    <s v="New Balance"/>
    <s v="Dial"/>
    <x v="1"/>
    <s v="L6 L Eyestay 20mm Dial S1"/>
    <x v="1"/>
    <n v="2465"/>
    <n v="2793"/>
    <n v="1.1330628803245437"/>
    <x v="67"/>
  </r>
  <r>
    <x v="0"/>
    <s v="Athletic"/>
    <x v="0"/>
    <s v="New Balance"/>
    <s v="Dial"/>
    <x v="1"/>
    <s v="L6 R Eyestay 20mm Dial S1"/>
    <x v="1"/>
    <n v="2465"/>
    <n v="2793"/>
    <n v="1.1330628803245437"/>
    <x v="67"/>
  </r>
  <r>
    <x v="0"/>
    <s v="Athletic"/>
    <x v="1"/>
    <s v="New Balance"/>
    <s v="Dial"/>
    <x v="4"/>
    <s v="L6 L Eyestay 20mm Dial R"/>
    <x v="1"/>
    <n v="1235"/>
    <n v="2780.75"/>
    <n v="2.2516194331983805"/>
    <x v="2934"/>
  </r>
  <r>
    <x v="0"/>
    <s v="Athletic"/>
    <x v="1"/>
    <s v="New Balance"/>
    <s v="Dial"/>
    <x v="4"/>
    <s v="L6 R Eyestay 20mm Dial R"/>
    <x v="1"/>
    <n v="1235"/>
    <n v="2780.75"/>
    <n v="2.2516194331983805"/>
    <x v="2934"/>
  </r>
  <r>
    <x v="0"/>
    <s v="Athletic"/>
    <x v="0"/>
    <s v="New Balance"/>
    <s v="Dial"/>
    <x v="1"/>
    <s v="L6 L Eyestay 20mm Dial S1"/>
    <x v="1"/>
    <n v="2365"/>
    <n v="2749.5"/>
    <n v="1.1625792811839324"/>
    <x v="2935"/>
  </r>
  <r>
    <x v="0"/>
    <s v="Athletic"/>
    <x v="0"/>
    <s v="New Balance"/>
    <s v="Dial"/>
    <x v="1"/>
    <s v="L6 R Eyestay 20mm Dial S1"/>
    <x v="1"/>
    <n v="2365"/>
    <n v="2749.5"/>
    <n v="1.1625792811839324"/>
    <x v="2935"/>
  </r>
  <r>
    <x v="0"/>
    <s v="Athletic"/>
    <x v="0"/>
    <s v="New Balance"/>
    <s v="Lace"/>
    <x v="17"/>
    <s v="TX4 Lace"/>
    <x v="1"/>
    <n v="5100"/>
    <n v="2535"/>
    <n v="0.49705882352941178"/>
    <x v="2936"/>
  </r>
  <r>
    <x v="0"/>
    <s v="Athletic"/>
    <x v="1"/>
    <s v="New Balance"/>
    <s v="Dial"/>
    <x v="4"/>
    <s v="L6 L Eyestay 20mm Dial R"/>
    <x v="1"/>
    <n v="1135"/>
    <n v="2531.25"/>
    <n v="2.2301762114537445"/>
    <x v="2937"/>
  </r>
  <r>
    <x v="0"/>
    <s v="Athletic"/>
    <x v="1"/>
    <s v="New Balance"/>
    <s v="Dial"/>
    <x v="4"/>
    <s v="L6 R Eyestay 20mm Dial R"/>
    <x v="1"/>
    <n v="1135"/>
    <n v="2531.25"/>
    <n v="2.2301762114537445"/>
    <x v="2937"/>
  </r>
  <r>
    <x v="2"/>
    <s v="Athletic"/>
    <x v="1"/>
    <s v="Bridgestone Golf"/>
    <s v="Dial"/>
    <x v="9"/>
    <s v="L6 L Eyestay 20mm Dial K"/>
    <x v="4"/>
    <n v="6840"/>
    <n v="12920"/>
    <n v="1.8888888888888888"/>
    <x v="2938"/>
  </r>
  <r>
    <x v="2"/>
    <s v="Athletic"/>
    <x v="1"/>
    <s v="Bridgestone Golf"/>
    <s v="Dial"/>
    <x v="9"/>
    <s v="L6 L Eyestay 20mm Dial K"/>
    <x v="2"/>
    <n v="1710"/>
    <n v="3230"/>
    <n v="1.8888888888888888"/>
    <x v="2938"/>
  </r>
  <r>
    <x v="2"/>
    <s v="Athletic"/>
    <x v="1"/>
    <s v="Bridgestone Golf"/>
    <s v="Dial"/>
    <x v="9"/>
    <s v="L6 L Eyestay 20mm Dial K"/>
    <x v="2"/>
    <n v="850"/>
    <n v="1615"/>
    <n v="1.9"/>
    <x v="2939"/>
  </r>
  <r>
    <x v="2"/>
    <s v="Athletic"/>
    <x v="1"/>
    <s v="Bridgestone Golf"/>
    <s v="Dial"/>
    <x v="9"/>
    <s v="L6 L Eyestay 20mm Dial K"/>
    <x v="2"/>
    <n v="2865"/>
    <n v="5415"/>
    <n v="1.8900523560209423"/>
    <x v="2940"/>
  </r>
  <r>
    <x v="2"/>
    <s v="Athletic"/>
    <x v="1"/>
    <s v="Bridgestone Golf"/>
    <s v="Dial"/>
    <x v="9"/>
    <s v="L6 L Eyestay 20mm Dial K"/>
    <x v="2"/>
    <n v="1110"/>
    <n v="2090"/>
    <n v="1.882882882882883"/>
    <x v="2941"/>
  </r>
  <r>
    <x v="2"/>
    <s v="Athletic"/>
    <x v="1"/>
    <s v="Bridgestone Golf"/>
    <s v="Dial"/>
    <x v="9"/>
    <s v="L6 L Eyestay 20mm Dial K"/>
    <x v="2"/>
    <n v="2215"/>
    <n v="4180"/>
    <n v="1.8871331828442437"/>
    <x v="2942"/>
  </r>
  <r>
    <x v="2"/>
    <s v="Athletic"/>
    <x v="1"/>
    <s v="Bridgestone Golf"/>
    <s v="Dial"/>
    <x v="9"/>
    <s v="L6 L Eyestay 20mm Dial K"/>
    <x v="2"/>
    <n v="2415"/>
    <n v="4560"/>
    <n v="1.8881987577639752"/>
    <x v="2943"/>
  </r>
  <r>
    <x v="2"/>
    <s v="Athletic"/>
    <x v="1"/>
    <s v="Bridgestone Golf"/>
    <s v="Dial"/>
    <x v="9"/>
    <s v="L6 L Eyestay 20mm Dial K"/>
    <x v="2"/>
    <n v="3020"/>
    <n v="5700"/>
    <n v="1.8874172185430464"/>
    <x v="2944"/>
  </r>
  <r>
    <x v="2"/>
    <s v="Athletic"/>
    <x v="1"/>
    <s v="Asics"/>
    <s v="Dial"/>
    <x v="7"/>
    <s v="Li2 R Eyestay Dial C"/>
    <x v="3"/>
    <n v="550"/>
    <n v="1496"/>
    <n v="2.72"/>
    <x v="1413"/>
  </r>
  <r>
    <x v="2"/>
    <s v="Athletic"/>
    <x v="0"/>
    <s v="Descente-Korea"/>
    <s v="Dial"/>
    <x v="22"/>
    <s v="L6 R Tongue Dial M"/>
    <x v="3"/>
    <n v="1260"/>
    <n v="1425"/>
    <n v="1.1309523809523809"/>
    <x v="2945"/>
  </r>
  <r>
    <x v="2"/>
    <s v="Athletic"/>
    <x v="1"/>
    <s v="Callaway Golf Japan"/>
    <s v="Dial"/>
    <x v="25"/>
    <s v="IP1 L Eyestay 20mm Dial C"/>
    <x v="3"/>
    <n v="500"/>
    <n v="1385"/>
    <n v="2.77"/>
    <x v="2768"/>
  </r>
  <r>
    <x v="2"/>
    <s v="Athletic"/>
    <x v="1"/>
    <s v="Callaway Golf Japan"/>
    <s v="Dial"/>
    <x v="25"/>
    <s v="IP1 R Eyestay 20mm Dial C"/>
    <x v="3"/>
    <n v="500"/>
    <n v="1385"/>
    <n v="2.77"/>
    <x v="2768"/>
  </r>
  <r>
    <x v="2"/>
    <s v="Athletic"/>
    <x v="1"/>
    <s v="Asics"/>
    <s v="Dial"/>
    <x v="8"/>
    <s v="L6 L Eyestay 20mm Dial E"/>
    <x v="3"/>
    <n v="1110"/>
    <n v="1342"/>
    <n v="1.2090090090090091"/>
    <x v="2946"/>
  </r>
  <r>
    <x v="2"/>
    <s v="Athletic"/>
    <x v="1"/>
    <s v="Asics"/>
    <s v="Dial"/>
    <x v="8"/>
    <s v="L6 R Eyestay 20mm Dial E"/>
    <x v="3"/>
    <n v="1110"/>
    <n v="1342"/>
    <n v="1.2090090090090091"/>
    <x v="2946"/>
  </r>
  <r>
    <x v="2"/>
    <s v="Athletic"/>
    <x v="1"/>
    <s v="Bridgestone Golf"/>
    <s v="Dial"/>
    <x v="9"/>
    <s v="L6 L Eyestay 20mm Dial K"/>
    <x v="0"/>
    <n v="150"/>
    <n v="303"/>
    <n v="2.02"/>
    <x v="1392"/>
  </r>
  <r>
    <x v="2"/>
    <s v="Athletic"/>
    <x v="1"/>
    <s v="Bridgestone Golf"/>
    <s v="Dial"/>
    <x v="9"/>
    <s v="L6 L Eyestay 20mm Dial K"/>
    <x v="0"/>
    <n v="3425"/>
    <n v="6868"/>
    <n v="2.0052554744525546"/>
    <x v="2947"/>
  </r>
  <r>
    <x v="0"/>
    <s v="Athletic"/>
    <x v="0"/>
    <s v="New Balance"/>
    <s v="Lace"/>
    <x v="17"/>
    <s v="TX4 Lace"/>
    <x v="1"/>
    <n v="4995"/>
    <n v="2485"/>
    <n v="0.4974974974974975"/>
    <x v="2948"/>
  </r>
  <r>
    <x v="0"/>
    <s v="Athletic"/>
    <x v="0"/>
    <s v="New Balance"/>
    <s v="Dial"/>
    <x v="1"/>
    <s v="L6 L Eyestay 20mm Dial S1"/>
    <x v="1"/>
    <n v="2065"/>
    <n v="2337"/>
    <n v="1.1317191283292978"/>
    <x v="2949"/>
  </r>
  <r>
    <x v="0"/>
    <s v="Athletic"/>
    <x v="0"/>
    <s v="New Balance"/>
    <s v="Dial"/>
    <x v="1"/>
    <s v="L6 R Eyestay 20mm Dial S1"/>
    <x v="1"/>
    <n v="2065"/>
    <n v="2337"/>
    <n v="1.1317191283292978"/>
    <x v="2949"/>
  </r>
  <r>
    <x v="2"/>
    <s v="Athletic"/>
    <x v="1"/>
    <s v="Bridgestone Golf"/>
    <s v="Dial"/>
    <x v="9"/>
    <s v="L6 L Eyestay 20mm Dial K"/>
    <x v="4"/>
    <n v="20055"/>
    <n v="38304"/>
    <n v="1.9099476439790577"/>
    <x v="2781"/>
  </r>
  <r>
    <x v="2"/>
    <s v="Athletic"/>
    <x v="1"/>
    <s v="Bridgestone Golf"/>
    <s v="Dial"/>
    <x v="9"/>
    <s v="L6 L Eyestay 20mm Dial K"/>
    <x v="2"/>
    <n v="6235"/>
    <n v="11904"/>
    <n v="1.9092221331194867"/>
    <x v="2950"/>
  </r>
  <r>
    <x v="2"/>
    <s v="Athletic"/>
    <x v="1"/>
    <s v="Bridgestone Golf"/>
    <s v="Dial"/>
    <x v="9"/>
    <s v="L6 L Eyestay 20mm Dial K"/>
    <x v="2"/>
    <n v="4420"/>
    <n v="8448"/>
    <n v="1.9113122171945702"/>
    <x v="2951"/>
  </r>
  <r>
    <x v="2"/>
    <s v="Athletic"/>
    <x v="1"/>
    <s v="Bridgestone Golf"/>
    <s v="Dial"/>
    <x v="9"/>
    <s v="L6 L Eyestay 20mm Dial K"/>
    <x v="2"/>
    <n v="2965"/>
    <n v="5664"/>
    <n v="1.9102866779089376"/>
    <x v="2952"/>
  </r>
  <r>
    <x v="2"/>
    <s v="Athletic"/>
    <x v="1"/>
    <s v="Bridgestone Golf"/>
    <s v="Dial"/>
    <x v="9"/>
    <s v="L6 L Eyestay 20mm Dial K"/>
    <x v="2"/>
    <n v="2615"/>
    <n v="4992"/>
    <n v="1.9089866156787763"/>
    <x v="2953"/>
  </r>
  <r>
    <x v="2"/>
    <s v="Athletic"/>
    <x v="1"/>
    <s v="Bridgestone Golf"/>
    <s v="Dial"/>
    <x v="9"/>
    <s v="L6 L Eyestay 20mm Dial K"/>
    <x v="2"/>
    <n v="6535"/>
    <n v="12480"/>
    <n v="1.909716908951798"/>
    <x v="2954"/>
  </r>
  <r>
    <x v="2"/>
    <s v="Athletic"/>
    <x v="1"/>
    <s v="Bridgestone Golf"/>
    <s v="Dial"/>
    <x v="9"/>
    <s v="L6 L Eyestay 20mm Dial K"/>
    <x v="2"/>
    <n v="5080"/>
    <n v="9696"/>
    <n v="1.9086614173228347"/>
    <x v="2955"/>
  </r>
  <r>
    <x v="2"/>
    <s v="Athletic"/>
    <x v="1"/>
    <s v="Bridgestone Golf"/>
    <s v="Dial"/>
    <x v="9"/>
    <s v="L6 L Eyestay 20mm Dial K"/>
    <x v="2"/>
    <n v="7090"/>
    <n v="13536"/>
    <n v="1.9091678420310296"/>
    <x v="2956"/>
  </r>
  <r>
    <x v="2"/>
    <s v="Athletic"/>
    <x v="1"/>
    <s v="Bridgestone Golf"/>
    <s v="Dial"/>
    <x v="9"/>
    <s v="L6 L Eyestay 20mm Dial K"/>
    <x v="2"/>
    <n v="9705"/>
    <n v="18528"/>
    <n v="1.9091190108191654"/>
    <x v="2957"/>
  </r>
  <r>
    <x v="2"/>
    <s v="Athletic"/>
    <x v="1"/>
    <s v="Callaway Golf Japan"/>
    <s v="Dial"/>
    <x v="8"/>
    <s v="L6 L Eyestay 20mm Dial E"/>
    <x v="3"/>
    <n v="1060"/>
    <n v="1281"/>
    <n v="1.2084905660377359"/>
    <x v="2842"/>
  </r>
  <r>
    <x v="2"/>
    <s v="Athletic"/>
    <x v="0"/>
    <s v="Anta"/>
    <s v="Dial"/>
    <x v="34"/>
    <s v="L6 R Tongue Dial M Habu"/>
    <x v="3"/>
    <n v="1370"/>
    <n v="1240.2810759250001"/>
    <n v="0.90531465395985411"/>
    <x v="2958"/>
  </r>
  <r>
    <x v="2"/>
    <s v="Athletic"/>
    <x v="1"/>
    <s v="Bridgestone Golf"/>
    <s v="Dial"/>
    <x v="9"/>
    <s v="L6 L Eyestay 20mm Dial K"/>
    <x v="3"/>
    <n v="650"/>
    <n v="1235"/>
    <n v="1.9"/>
    <x v="2939"/>
  </r>
  <r>
    <x v="2"/>
    <s v="Athletic"/>
    <x v="1"/>
    <s v="Bridgestone Golf"/>
    <s v="Dial"/>
    <x v="9"/>
    <s v="L6 R Eyestay 20mm Dial K"/>
    <x v="3"/>
    <n v="650"/>
    <n v="1235"/>
    <n v="1.9"/>
    <x v="2939"/>
  </r>
  <r>
    <x v="2"/>
    <s v="Athletic"/>
    <x v="1"/>
    <s v="Callaway Golf Japan"/>
    <s v="Dial"/>
    <x v="8"/>
    <s v="L6 L Eyestay 20mm Dial E"/>
    <x v="3"/>
    <n v="900"/>
    <n v="1206"/>
    <n v="1.34"/>
    <x v="1385"/>
  </r>
  <r>
    <x v="2"/>
    <s v="Athletic"/>
    <x v="0"/>
    <s v="Lecoq Sportif"/>
    <s v="Dial"/>
    <x v="1"/>
    <s v="L6 R Tongue Dial S"/>
    <x v="3"/>
    <n v="1060"/>
    <n v="1197"/>
    <n v="1.129245283018868"/>
    <x v="2959"/>
  </r>
  <r>
    <x v="2"/>
    <s v="Athletic"/>
    <x v="0"/>
    <s v="Lecoq Sportif"/>
    <s v="Dial"/>
    <x v="1"/>
    <s v="L6 R Tongue Dial S"/>
    <x v="3"/>
    <n v="1060"/>
    <n v="1197"/>
    <n v="1.129245283018868"/>
    <x v="2959"/>
  </r>
  <r>
    <x v="2"/>
    <s v="Athletic"/>
    <x v="0"/>
    <s v="Descente-Korea"/>
    <s v="Dial"/>
    <x v="22"/>
    <s v="L6 R Tongue Dial M"/>
    <x v="3"/>
    <n v="1060"/>
    <n v="1081.5"/>
    <n v="1.0202830188679246"/>
    <x v="2960"/>
  </r>
  <r>
    <x v="2"/>
    <s v="Athletic"/>
    <x v="1"/>
    <s v="Bridgestone Golf"/>
    <s v="Dial"/>
    <x v="9"/>
    <s v="L6 L Eyestay 20mm Dial K"/>
    <x v="0"/>
    <n v="1460"/>
    <n v="2958"/>
    <n v="2.026027397260274"/>
    <x v="2961"/>
  </r>
  <r>
    <x v="2"/>
    <s v="Athletic"/>
    <x v="1"/>
    <s v="Bridgestone Golf"/>
    <s v="Dial"/>
    <x v="9"/>
    <s v="L6 L Eyestay 20mm Dial K"/>
    <x v="0"/>
    <n v="700"/>
    <n v="1428"/>
    <n v="2.04"/>
    <x v="1312"/>
  </r>
  <r>
    <x v="2"/>
    <s v="Athletic"/>
    <x v="1"/>
    <s v="Bridgestone Golf"/>
    <s v="Dial"/>
    <x v="9"/>
    <s v="L6 L Eyestay 20mm Dial K"/>
    <x v="0"/>
    <n v="1060"/>
    <n v="2142"/>
    <n v="2.020754716981132"/>
    <x v="2962"/>
  </r>
  <r>
    <x v="2"/>
    <s v="Athletic"/>
    <x v="1"/>
    <s v="Bridgestone Golf"/>
    <s v="Dial"/>
    <x v="9"/>
    <s v="L6 L Eyestay 20mm Dial K"/>
    <x v="0"/>
    <n v="8195"/>
    <n v="16626"/>
    <n v="2.0287980475899938"/>
    <x v="2963"/>
  </r>
  <r>
    <x v="0"/>
    <s v="Athletic"/>
    <x v="0"/>
    <s v="New Balance"/>
    <s v="Lace"/>
    <x v="17"/>
    <s v="TX4 LaceBlue"/>
    <x v="1"/>
    <n v="4620"/>
    <n v="2300"/>
    <n v="0.49783549783549785"/>
    <x v="2964"/>
  </r>
  <r>
    <x v="0"/>
    <s v="Athletic"/>
    <x v="0"/>
    <s v="New Balance"/>
    <s v="Lace"/>
    <x v="49"/>
    <s v="TX6 LaceGray"/>
    <x v="1"/>
    <n v="4495"/>
    <n v="2240"/>
    <n v="0.49833147942157952"/>
    <x v="2965"/>
  </r>
  <r>
    <x v="0"/>
    <s v="Athletic"/>
    <x v="0"/>
    <s v="New Balance"/>
    <s v="Dial"/>
    <x v="1"/>
    <s v="L6 L Eyestay 20mm Dial S1"/>
    <x v="1"/>
    <n v="1860"/>
    <n v="2164.5"/>
    <n v="1.1637096774193549"/>
    <x v="2966"/>
  </r>
  <r>
    <x v="0"/>
    <s v="Athletic"/>
    <x v="0"/>
    <s v="New Balance"/>
    <s v="Dial"/>
    <x v="1"/>
    <s v="L6 R Eyestay 20mm Dial S1"/>
    <x v="1"/>
    <n v="1860"/>
    <n v="2164.5"/>
    <n v="1.1637096774193549"/>
    <x v="2966"/>
  </r>
  <r>
    <x v="0"/>
    <s v="Athletic"/>
    <x v="0"/>
    <s v="New Balance"/>
    <s v="Lace"/>
    <x v="17"/>
    <s v="TX4 LaceBlue"/>
    <x v="1"/>
    <n v="3400"/>
    <n v="1692.5"/>
    <n v="0.49779411764705883"/>
    <x v="2967"/>
  </r>
  <r>
    <x v="2"/>
    <s v="Athletic"/>
    <x v="1"/>
    <s v="Bridgestone Golf"/>
    <s v="Dial"/>
    <x v="9"/>
    <s v="L6 R Eyestay 20mm Dial K"/>
    <x v="4"/>
    <n v="6840"/>
    <n v="12920"/>
    <n v="1.8888888888888888"/>
    <x v="2938"/>
  </r>
  <r>
    <x v="2"/>
    <s v="Athletic"/>
    <x v="1"/>
    <s v="Bridgestone Golf"/>
    <s v="Dial"/>
    <x v="9"/>
    <s v="L6 R Eyestay 20mm Dial K"/>
    <x v="2"/>
    <n v="1710"/>
    <n v="3230"/>
    <n v="1.8888888888888888"/>
    <x v="2938"/>
  </r>
  <r>
    <x v="2"/>
    <s v="Athletic"/>
    <x v="1"/>
    <s v="Bridgestone Golf"/>
    <s v="Dial"/>
    <x v="9"/>
    <s v="L6 R Eyestay 20mm Dial K"/>
    <x v="2"/>
    <n v="850"/>
    <n v="1615"/>
    <n v="1.9"/>
    <x v="2939"/>
  </r>
  <r>
    <x v="2"/>
    <s v="Athletic"/>
    <x v="1"/>
    <s v="Bridgestone Golf"/>
    <s v="Dial"/>
    <x v="9"/>
    <s v="L6 R Eyestay 20mm Dial K"/>
    <x v="2"/>
    <n v="2865"/>
    <n v="5415"/>
    <n v="1.8900523560209423"/>
    <x v="2940"/>
  </r>
  <r>
    <x v="2"/>
    <s v="Athletic"/>
    <x v="1"/>
    <s v="Bridgestone Golf"/>
    <s v="Dial"/>
    <x v="9"/>
    <s v="L6 R Eyestay 20mm Dial K"/>
    <x v="2"/>
    <n v="1110"/>
    <n v="2090"/>
    <n v="1.882882882882883"/>
    <x v="2941"/>
  </r>
  <r>
    <x v="2"/>
    <s v="Athletic"/>
    <x v="1"/>
    <s v="Bridgestone Golf"/>
    <s v="Dial"/>
    <x v="9"/>
    <s v="L6 R Eyestay 20mm Dial K"/>
    <x v="2"/>
    <n v="2215"/>
    <n v="4180"/>
    <n v="1.8871331828442437"/>
    <x v="2942"/>
  </r>
  <r>
    <x v="2"/>
    <s v="Athletic"/>
    <x v="1"/>
    <s v="Bridgestone Golf"/>
    <s v="Dial"/>
    <x v="9"/>
    <s v="L6 R Eyestay 20mm Dial K"/>
    <x v="2"/>
    <n v="2415"/>
    <n v="4560"/>
    <n v="1.8881987577639752"/>
    <x v="2943"/>
  </r>
  <r>
    <x v="2"/>
    <s v="Athletic"/>
    <x v="1"/>
    <s v="Bridgestone Golf"/>
    <s v="Dial"/>
    <x v="9"/>
    <s v="L6 R Eyestay 20mm Dial K"/>
    <x v="2"/>
    <n v="3020"/>
    <n v="5700"/>
    <n v="1.8874172185430464"/>
    <x v="2944"/>
  </r>
  <r>
    <x v="2"/>
    <s v="Athletic"/>
    <x v="1"/>
    <s v="Bridgestone Golf"/>
    <s v="Dial"/>
    <x v="8"/>
    <s v="L6 L Eyestay 20mm Dial E"/>
    <x v="3"/>
    <n v="800"/>
    <n v="1072"/>
    <n v="1.34"/>
    <x v="1385"/>
  </r>
  <r>
    <x v="2"/>
    <s v="Athletic"/>
    <x v="1"/>
    <s v="Bridgestone Golf"/>
    <s v="Dial"/>
    <x v="8"/>
    <s v="L6 R Eyestay 20mm Dial E"/>
    <x v="3"/>
    <n v="800"/>
    <n v="1072"/>
    <n v="1.34"/>
    <x v="1385"/>
  </r>
  <r>
    <x v="2"/>
    <s v="Athletic"/>
    <x v="1"/>
    <s v="Bridgestone Golf"/>
    <s v="Dial"/>
    <x v="8"/>
    <s v="L6 L Eyestay 20mm Dial E"/>
    <x v="3"/>
    <n v="700"/>
    <n v="924"/>
    <n v="1.32"/>
    <x v="1422"/>
  </r>
  <r>
    <x v="2"/>
    <s v="Athletic"/>
    <x v="1"/>
    <s v="Bridgestone Golf"/>
    <s v="Dial"/>
    <x v="8"/>
    <s v="L6 R Eyestay 20mm Dial E"/>
    <x v="3"/>
    <n v="700"/>
    <n v="924"/>
    <n v="1.32"/>
    <x v="1422"/>
  </r>
  <r>
    <x v="2"/>
    <s v="Athletic"/>
    <x v="1"/>
    <s v="Asics"/>
    <s v="Dial"/>
    <x v="8"/>
    <s v="L6 L Eyestay 20mm Dial E"/>
    <x v="3"/>
    <n v="650"/>
    <n v="871"/>
    <n v="1.34"/>
    <x v="1385"/>
  </r>
  <r>
    <x v="2"/>
    <s v="Athletic"/>
    <x v="1"/>
    <s v="Asics"/>
    <s v="Dial"/>
    <x v="8"/>
    <s v="L6 R Eyestay 20mm Dial E"/>
    <x v="3"/>
    <n v="650"/>
    <n v="871"/>
    <n v="1.34"/>
    <x v="1385"/>
  </r>
  <r>
    <x v="2"/>
    <s v="Athletic"/>
    <x v="1"/>
    <s v="Bridgestone Golf"/>
    <s v="Dial"/>
    <x v="9"/>
    <s v="L6 R Eyestay 20mm Dial K"/>
    <x v="0"/>
    <n v="150"/>
    <n v="303"/>
    <n v="2.02"/>
    <x v="1392"/>
  </r>
  <r>
    <x v="2"/>
    <s v="Athletic"/>
    <x v="1"/>
    <s v="Bridgestone Golf"/>
    <s v="Dial"/>
    <x v="9"/>
    <s v="L6 R Eyestay 20mm Dial K"/>
    <x v="0"/>
    <n v="3425"/>
    <n v="6868"/>
    <n v="2.0052554744525546"/>
    <x v="2947"/>
  </r>
  <r>
    <x v="0"/>
    <s v="Athletic"/>
    <x v="1"/>
    <s v="New Balance"/>
    <s v="Dial"/>
    <x v="4"/>
    <s v="L6 L Eyestay 20mm Dial R"/>
    <x v="1"/>
    <n v="750"/>
    <n v="1687.5"/>
    <n v="2.25"/>
    <x v="517"/>
  </r>
  <r>
    <x v="0"/>
    <s v="Athletic"/>
    <x v="1"/>
    <s v="New Balance"/>
    <s v="Dial"/>
    <x v="4"/>
    <s v="L6 R Eyestay 20mm Dial R"/>
    <x v="1"/>
    <n v="750"/>
    <n v="1687.5"/>
    <n v="2.25"/>
    <x v="517"/>
  </r>
  <r>
    <x v="0"/>
    <s v="Athletic"/>
    <x v="0"/>
    <s v="New Balance"/>
    <s v="Dial"/>
    <x v="1"/>
    <s v="L6 L Eyestay 20mm Dial S1"/>
    <x v="1"/>
    <n v="1435"/>
    <n v="1667.25"/>
    <n v="1.1618466898954705"/>
    <x v="2968"/>
  </r>
  <r>
    <x v="2"/>
    <s v="Athletic"/>
    <x v="1"/>
    <s v="Bridgestone Golf"/>
    <s v="Dial"/>
    <x v="9"/>
    <s v="L6 R Eyestay 20mm Dial K"/>
    <x v="4"/>
    <n v="20055"/>
    <n v="38304"/>
    <n v="1.9099476439790577"/>
    <x v="2781"/>
  </r>
  <r>
    <x v="2"/>
    <s v="Athletic"/>
    <x v="1"/>
    <s v="Bridgestone Golf"/>
    <s v="Dial"/>
    <x v="9"/>
    <s v="L6 R Eyestay 20mm Dial K"/>
    <x v="2"/>
    <n v="6235"/>
    <n v="11904"/>
    <n v="1.9092221331194867"/>
    <x v="2950"/>
  </r>
  <r>
    <x v="2"/>
    <s v="Athletic"/>
    <x v="1"/>
    <s v="Bridgestone Golf"/>
    <s v="Dial"/>
    <x v="9"/>
    <s v="L6 R Eyestay 20mm Dial K"/>
    <x v="2"/>
    <n v="4170"/>
    <n v="7968"/>
    <n v="1.9107913669064749"/>
    <x v="2969"/>
  </r>
  <r>
    <x v="2"/>
    <s v="Athletic"/>
    <x v="1"/>
    <s v="Bridgestone Golf"/>
    <s v="Dial"/>
    <x v="9"/>
    <s v="L6 R Eyestay 20mm Dial K"/>
    <x v="2"/>
    <n v="2965"/>
    <n v="5664"/>
    <n v="1.9102866779089376"/>
    <x v="2952"/>
  </r>
  <r>
    <x v="2"/>
    <s v="Athletic"/>
    <x v="1"/>
    <s v="Bridgestone Golf"/>
    <s v="Dial"/>
    <x v="9"/>
    <s v="L6 R Eyestay 20mm Dial K"/>
    <x v="2"/>
    <n v="2615"/>
    <n v="4992"/>
    <n v="1.9089866156787763"/>
    <x v="2953"/>
  </r>
  <r>
    <x v="2"/>
    <s v="Athletic"/>
    <x v="1"/>
    <s v="Bridgestone Golf"/>
    <s v="Dial"/>
    <x v="9"/>
    <s v="L6 R Eyestay 20mm Dial K"/>
    <x v="2"/>
    <n v="6535"/>
    <n v="12480"/>
    <n v="1.909716908951798"/>
    <x v="2954"/>
  </r>
  <r>
    <x v="2"/>
    <s v="Athletic"/>
    <x v="1"/>
    <s v="Bridgestone Golf"/>
    <s v="Dial"/>
    <x v="9"/>
    <s v="L6 R Eyestay 20mm Dial K"/>
    <x v="2"/>
    <n v="5080"/>
    <n v="9696"/>
    <n v="1.9086614173228347"/>
    <x v="2955"/>
  </r>
  <r>
    <x v="2"/>
    <s v="Athletic"/>
    <x v="1"/>
    <s v="Bridgestone Golf"/>
    <s v="Dial"/>
    <x v="9"/>
    <s v="L6 R Eyestay 20mm Dial K"/>
    <x v="2"/>
    <n v="7090"/>
    <n v="13536"/>
    <n v="1.9091678420310296"/>
    <x v="2956"/>
  </r>
  <r>
    <x v="2"/>
    <s v="Athletic"/>
    <x v="1"/>
    <s v="Bridgestone Golf"/>
    <s v="Dial"/>
    <x v="9"/>
    <s v="L6 R Eyestay 20mm Dial K"/>
    <x v="2"/>
    <n v="9705"/>
    <n v="18528"/>
    <n v="1.9091190108191654"/>
    <x v="2957"/>
  </r>
  <r>
    <x v="2"/>
    <s v="Athletic"/>
    <x v="1"/>
    <s v="Asics"/>
    <s v="Dial"/>
    <x v="8"/>
    <s v="L6 L Eyestay 20mm Dial E"/>
    <x v="3"/>
    <n v="650"/>
    <n v="858"/>
    <n v="1.32"/>
    <x v="1422"/>
  </r>
  <r>
    <x v="2"/>
    <s v="Athletic"/>
    <x v="1"/>
    <s v="Asics"/>
    <s v="Dial"/>
    <x v="8"/>
    <s v="L6 R Eyestay 20mm Dial E"/>
    <x v="3"/>
    <n v="650"/>
    <n v="858"/>
    <n v="1.32"/>
    <x v="1422"/>
  </r>
  <r>
    <x v="2"/>
    <s v="Athletic"/>
    <x v="0"/>
    <s v="Fila - China"/>
    <s v="Dial"/>
    <x v="8"/>
    <s v="L6 R Tongue Dial E"/>
    <x v="3"/>
    <n v="550"/>
    <n v="769.46472019459998"/>
    <n v="1.3990267639901817"/>
    <x v="2970"/>
  </r>
  <r>
    <x v="2"/>
    <s v="Athletic"/>
    <x v="0"/>
    <s v="Descente-Korea"/>
    <s v="Dial"/>
    <x v="22"/>
    <s v="L6 R Tongue Dial M"/>
    <x v="3"/>
    <n v="650"/>
    <n v="741"/>
    <n v="1.1399999999999999"/>
    <x v="2568"/>
  </r>
  <r>
    <x v="2"/>
    <s v="Athletic"/>
    <x v="1"/>
    <s v="Asics"/>
    <s v="Dial"/>
    <x v="8"/>
    <s v="L6 L Eyestay 20mm Dial E"/>
    <x v="3"/>
    <n v="550"/>
    <n v="671"/>
    <n v="1.22"/>
    <x v="2590"/>
  </r>
  <r>
    <x v="2"/>
    <s v="Athletic"/>
    <x v="1"/>
    <s v="Asics"/>
    <s v="Dial"/>
    <x v="8"/>
    <s v="L6 R Eyestay 20mm Dial E"/>
    <x v="3"/>
    <n v="550"/>
    <n v="671"/>
    <n v="1.22"/>
    <x v="2590"/>
  </r>
  <r>
    <x v="2"/>
    <s v="Athletic"/>
    <x v="1"/>
    <s v="Asics"/>
    <s v="Dial"/>
    <x v="8"/>
    <s v="L6 L Eyestay 20mm Dial E"/>
    <x v="3"/>
    <n v="550"/>
    <n v="660"/>
    <n v="1.2"/>
    <x v="2802"/>
  </r>
  <r>
    <x v="2"/>
    <s v="Athletic"/>
    <x v="1"/>
    <s v="Asics"/>
    <s v="Dial"/>
    <x v="8"/>
    <s v="L6 R Eyestay 20mm Dial E"/>
    <x v="3"/>
    <n v="550"/>
    <n v="660"/>
    <n v="1.2"/>
    <x v="2802"/>
  </r>
  <r>
    <x v="2"/>
    <s v="Athletic"/>
    <x v="1"/>
    <s v="Bridgestone Golf"/>
    <s v="Dial"/>
    <x v="9"/>
    <s v="L6 R Eyestay 20mm Dial K"/>
    <x v="0"/>
    <n v="1460"/>
    <n v="2958"/>
    <n v="2.026027397260274"/>
    <x v="2961"/>
  </r>
  <r>
    <x v="2"/>
    <s v="Athletic"/>
    <x v="1"/>
    <s v="Bridgestone Golf"/>
    <s v="Dial"/>
    <x v="9"/>
    <s v="L6 R Eyestay 20mm Dial K"/>
    <x v="0"/>
    <n v="700"/>
    <n v="1428"/>
    <n v="2.04"/>
    <x v="1312"/>
  </r>
  <r>
    <x v="2"/>
    <s v="Athletic"/>
    <x v="1"/>
    <s v="Bridgestone Golf"/>
    <s v="Dial"/>
    <x v="9"/>
    <s v="L6 R Eyestay 20mm Dial K"/>
    <x v="0"/>
    <n v="1160"/>
    <n v="2346"/>
    <n v="2.0224137931034485"/>
    <x v="2971"/>
  </r>
  <r>
    <x v="2"/>
    <s v="Athletic"/>
    <x v="1"/>
    <s v="Bridgestone Golf"/>
    <s v="Dial"/>
    <x v="9"/>
    <s v="L6 R Eyestay 20mm Dial K"/>
    <x v="0"/>
    <n v="8195"/>
    <n v="16626"/>
    <n v="2.0287980475899938"/>
    <x v="2963"/>
  </r>
  <r>
    <x v="0"/>
    <s v="Athletic"/>
    <x v="0"/>
    <s v="New Balance"/>
    <s v="Dial"/>
    <x v="1"/>
    <s v="L6 R Eyestay 20mm Dial S1"/>
    <x v="1"/>
    <n v="1435"/>
    <n v="1667.25"/>
    <n v="1.1618466898954705"/>
    <x v="2968"/>
  </r>
  <r>
    <x v="0"/>
    <s v="Athletic"/>
    <x v="0"/>
    <s v="New Balance"/>
    <s v="Dial"/>
    <x v="1"/>
    <s v="L6 L Eyestay 20mm Dial S1"/>
    <x v="1"/>
    <n v="1385"/>
    <n v="1608.75"/>
    <n v="1.1615523465703972"/>
    <x v="2972"/>
  </r>
  <r>
    <x v="0"/>
    <s v="Athletic"/>
    <x v="0"/>
    <s v="New Balance"/>
    <s v="Dial"/>
    <x v="1"/>
    <s v="L6 R Eyestay 20mm Dial S1"/>
    <x v="1"/>
    <n v="1385"/>
    <n v="1608.75"/>
    <n v="1.1615523465703972"/>
    <x v="2972"/>
  </r>
  <r>
    <x v="0"/>
    <s v="Athletic"/>
    <x v="0"/>
    <s v="New Balance"/>
    <s v="Dial"/>
    <x v="1"/>
    <s v="L6 L Eyestay 20mm Dial S1"/>
    <x v="1"/>
    <n v="1260"/>
    <n v="1462.5"/>
    <n v="1.1607142857142858"/>
    <x v="2973"/>
  </r>
  <r>
    <x v="0"/>
    <s v="Athletic"/>
    <x v="0"/>
    <s v="New Balance"/>
    <s v="Dial"/>
    <x v="1"/>
    <s v="L6 L Eyestay 20mm Dial S1"/>
    <x v="1"/>
    <n v="1260"/>
    <n v="1462.5"/>
    <n v="1.1607142857142858"/>
    <x v="2973"/>
  </r>
  <r>
    <x v="2"/>
    <s v="Athletic"/>
    <x v="1"/>
    <s v="Callaway Golf Japan"/>
    <s v="Dial"/>
    <x v="25"/>
    <s v="IP1 L Eyestay 20mm Dial B"/>
    <x v="5"/>
    <n v="6685"/>
    <n v="18420.5"/>
    <n v="2.755497382198953"/>
    <x v="2974"/>
  </r>
  <r>
    <x v="2"/>
    <s v="Athletic"/>
    <x v="1"/>
    <s v="Callaway Golf Japan"/>
    <s v="Dial"/>
    <x v="25"/>
    <s v="IP1 L Eyestay 20mm Dial B"/>
    <x v="5"/>
    <n v="900"/>
    <n v="2493"/>
    <n v="2.77"/>
    <x v="2768"/>
  </r>
  <r>
    <x v="2"/>
    <s v="Athletic"/>
    <x v="1"/>
    <s v="Callaway Golf Japan"/>
    <s v="Dial"/>
    <x v="25"/>
    <s v="IP1 L Eyestay 20mm Dial B"/>
    <x v="5"/>
    <n v="1385"/>
    <n v="3808.75"/>
    <n v="2.75"/>
    <x v="2771"/>
  </r>
  <r>
    <x v="2"/>
    <s v="Athletic"/>
    <x v="1"/>
    <s v="Callaway Golf Japan"/>
    <s v="Dial"/>
    <x v="25"/>
    <s v="IP1 L Eyestay 20mm Dial B"/>
    <x v="4"/>
    <n v="1810"/>
    <n v="4986"/>
    <n v="2.7546961325966852"/>
    <x v="2783"/>
  </r>
  <r>
    <x v="2"/>
    <s v="Athletic"/>
    <x v="1"/>
    <s v="Callaway Golf Japan"/>
    <s v="Dial"/>
    <x v="25"/>
    <s v="IP1 L Eyestay 20mm Dial B"/>
    <x v="0"/>
    <n v="50"/>
    <n v="138.5"/>
    <n v="2.77"/>
    <x v="2768"/>
  </r>
  <r>
    <x v="2"/>
    <s v="Athletic"/>
    <x v="1"/>
    <s v="Callaway Golf Japan"/>
    <s v="Dial"/>
    <x v="8"/>
    <s v="L6 L Eyestay 20mm Dial E"/>
    <x v="3"/>
    <n v="500"/>
    <n v="610"/>
    <n v="1.22"/>
    <x v="2590"/>
  </r>
  <r>
    <x v="2"/>
    <s v="Athletic"/>
    <x v="1"/>
    <s v="Bridgestone Golf"/>
    <s v="Dial"/>
    <x v="9"/>
    <s v="L6 L Eyestay 20mm Dial K"/>
    <x v="3"/>
    <n v="300"/>
    <n v="606"/>
    <n v="2.02"/>
    <x v="1392"/>
  </r>
  <r>
    <x v="2"/>
    <s v="Athletic"/>
    <x v="1"/>
    <s v="Bridgestone Golf"/>
    <s v="Dial"/>
    <x v="9"/>
    <s v="L6 R Eyestay 20mm Dial K"/>
    <x v="3"/>
    <n v="300"/>
    <n v="606"/>
    <n v="2.02"/>
    <x v="1392"/>
  </r>
  <r>
    <x v="2"/>
    <s v="Athletic"/>
    <x v="1"/>
    <s v="Callaway Golf Japan"/>
    <s v="Dial"/>
    <x v="25"/>
    <s v="IP1 L Eyestay 20mm Dial C"/>
    <x v="0"/>
    <n v="50"/>
    <n v="138.5"/>
    <n v="2.77"/>
    <x v="2768"/>
  </r>
  <r>
    <x v="2"/>
    <s v="Athletic"/>
    <x v="1"/>
    <s v="Callaway Golf Japan"/>
    <s v="Dial"/>
    <x v="25"/>
    <s v="IP1 R Eyestay 20mm Dial B"/>
    <x v="5"/>
    <n v="6685"/>
    <n v="18420.5"/>
    <n v="2.755497382198953"/>
    <x v="2974"/>
  </r>
  <r>
    <x v="2"/>
    <s v="Athletic"/>
    <x v="1"/>
    <s v="Callaway Golf Japan"/>
    <s v="Dial"/>
    <x v="25"/>
    <s v="IP1 R Eyestay 20mm Dial B"/>
    <x v="5"/>
    <n v="900"/>
    <n v="2493"/>
    <n v="2.77"/>
    <x v="2768"/>
  </r>
  <r>
    <x v="2"/>
    <s v="Athletic"/>
    <x v="1"/>
    <s v="Callaway Golf Japan"/>
    <s v="Dial"/>
    <x v="25"/>
    <s v="IP1 R Eyestay 20mm Dial B"/>
    <x v="5"/>
    <n v="1385"/>
    <n v="3808.75"/>
    <n v="2.75"/>
    <x v="2771"/>
  </r>
  <r>
    <x v="2"/>
    <s v="Athletic"/>
    <x v="1"/>
    <s v="Callaway Golf Japan"/>
    <s v="Dial"/>
    <x v="25"/>
    <s v="IP1 R Eyestay 20mm Dial B"/>
    <x v="4"/>
    <n v="1810"/>
    <n v="4986"/>
    <n v="2.7546961325966852"/>
    <x v="2783"/>
  </r>
  <r>
    <x v="2"/>
    <s v="Athletic"/>
    <x v="1"/>
    <s v="Callaway Golf Japan"/>
    <s v="Dial"/>
    <x v="25"/>
    <s v="IP1 R Eyestay 20mm Dial B"/>
    <x v="0"/>
    <n v="50"/>
    <n v="138.5"/>
    <n v="2.77"/>
    <x v="2768"/>
  </r>
  <r>
    <x v="2"/>
    <s v="Athletic"/>
    <x v="0"/>
    <s v="Descente-Korea"/>
    <s v="Dial"/>
    <x v="33"/>
    <s v="L6 R Tongue Dial L"/>
    <x v="3"/>
    <n v="150"/>
    <n v="373.5"/>
    <n v="2.4900000000000002"/>
    <x v="2883"/>
  </r>
  <r>
    <x v="2"/>
    <s v="Athletic"/>
    <x v="0"/>
    <s v="Descente-Korea"/>
    <s v="Dial"/>
    <x v="33"/>
    <s v="L6 R Tongue Dial L"/>
    <x v="3"/>
    <n v="150"/>
    <n v="370.5"/>
    <n v="2.4700000000000002"/>
    <x v="2872"/>
  </r>
  <r>
    <x v="2"/>
    <s v="Athletic"/>
    <x v="0"/>
    <s v="Descente-Korea"/>
    <s v="Dial"/>
    <x v="8"/>
    <s v="L6 R Tongue Dial E"/>
    <x v="3"/>
    <n v="200"/>
    <n v="268"/>
    <n v="1.34"/>
    <x v="1385"/>
  </r>
  <r>
    <x v="2"/>
    <s v="Athletic"/>
    <x v="1"/>
    <s v="Callaway Golf Japan"/>
    <s v="Dial"/>
    <x v="25"/>
    <s v="IP1 R Eyestay 20mm Dial C"/>
    <x v="0"/>
    <n v="50"/>
    <n v="138.5"/>
    <n v="2.77"/>
    <x v="2768"/>
  </r>
  <r>
    <x v="2"/>
    <s v="Athletic"/>
    <x v="1"/>
    <s v="Callaway Golf Japan"/>
    <s v="Dial"/>
    <x v="29"/>
    <s v="L6 L Eyestay 20mm Dial A"/>
    <x v="0"/>
    <n v="1410"/>
    <n v="3458"/>
    <n v="2.452482269503546"/>
    <x v="2975"/>
  </r>
  <r>
    <x v="2"/>
    <s v="Athletic"/>
    <x v="1"/>
    <s v="Callaway Golf Japan"/>
    <s v="Dial"/>
    <x v="29"/>
    <s v="L6 L Eyestay 20mm Dial A"/>
    <x v="0"/>
    <n v="50"/>
    <n v="123.5"/>
    <n v="2.4700000000000002"/>
    <x v="2872"/>
  </r>
  <r>
    <x v="0"/>
    <s v="Athletic"/>
    <x v="0"/>
    <s v="New Balance"/>
    <s v="Dial"/>
    <x v="1"/>
    <s v="L6 R Eyestay 20mm Dial S1"/>
    <x v="1"/>
    <n v="1260"/>
    <n v="1462.5"/>
    <n v="1.1607142857142858"/>
    <x v="2973"/>
  </r>
  <r>
    <x v="2"/>
    <s v="Athletic"/>
    <x v="1"/>
    <s v="Callaway Golf Japan"/>
    <s v="Dial"/>
    <x v="29"/>
    <s v="L6 L Eyestay 20mm Dial A"/>
    <x v="0"/>
    <n v="1310"/>
    <n v="3237"/>
    <n v="2.4709923664122138"/>
    <x v="2976"/>
  </r>
  <r>
    <x v="0"/>
    <s v="Athletic"/>
    <x v="0"/>
    <s v="New Balance"/>
    <s v="Dial"/>
    <x v="1"/>
    <s v="L6 R Eyestay 20mm Dial S1"/>
    <x v="1"/>
    <n v="1260"/>
    <n v="1462.5"/>
    <n v="1.1607142857142858"/>
    <x v="2973"/>
  </r>
  <r>
    <x v="2"/>
    <s v="Athletic"/>
    <x v="1"/>
    <s v="Callaway Golf Japan"/>
    <s v="Dial"/>
    <x v="29"/>
    <s v="L6 R Eyestay 20mm Dial A"/>
    <x v="0"/>
    <n v="1410"/>
    <n v="3458"/>
    <n v="2.452482269503546"/>
    <x v="2975"/>
  </r>
  <r>
    <x v="2"/>
    <s v="Athletic"/>
    <x v="1"/>
    <s v="Callaway Golf Japan"/>
    <s v="Dial"/>
    <x v="29"/>
    <s v="L6 R Eyestay 20mm Dial A"/>
    <x v="0"/>
    <n v="50"/>
    <n v="123.5"/>
    <n v="2.4700000000000002"/>
    <x v="2872"/>
  </r>
  <r>
    <x v="0"/>
    <s v="Athletic"/>
    <x v="0"/>
    <s v="New Balance"/>
    <s v="Lace"/>
    <x v="49"/>
    <s v="TX6 Lace"/>
    <x v="1"/>
    <n v="2795"/>
    <n v="1390"/>
    <n v="0.49731663685152055"/>
    <x v="2977"/>
  </r>
  <r>
    <x v="2"/>
    <s v="Athletic"/>
    <x v="1"/>
    <s v="Callaway Golf Japan"/>
    <s v="Dial"/>
    <x v="29"/>
    <s v="L6 R Eyestay 20mm Dial A"/>
    <x v="0"/>
    <n v="1310"/>
    <n v="3237"/>
    <n v="2.4709923664122138"/>
    <x v="2976"/>
  </r>
  <r>
    <x v="0"/>
    <s v="Athletic"/>
    <x v="0"/>
    <s v="New Balance"/>
    <s v="Lace"/>
    <x v="17"/>
    <s v="TX4 Lace"/>
    <x v="1"/>
    <n v="2725"/>
    <n v="1355"/>
    <n v="0.49724770642201838"/>
    <x v="2978"/>
  </r>
  <r>
    <x v="2"/>
    <s v="Athletic"/>
    <x v="1"/>
    <s v="Callaway Golf Japan"/>
    <s v="Dial"/>
    <x v="29"/>
    <s v="L6 R Tongue Dial A"/>
    <x v="0"/>
    <n v="1035"/>
    <n v="2531.75"/>
    <n v="2.4461352657004829"/>
    <x v="2979"/>
  </r>
  <r>
    <x v="2"/>
    <s v="Athletic"/>
    <x v="1"/>
    <s v="Callaway Golf Japan"/>
    <s v="Dial"/>
    <x v="29"/>
    <s v="L6 R Tongue Dial A"/>
    <x v="0"/>
    <n v="11335"/>
    <n v="28074.75"/>
    <n v="2.4768195853550949"/>
    <x v="2980"/>
  </r>
  <r>
    <x v="2"/>
    <s v="Athletic"/>
    <x v="1"/>
    <s v="Callaway Golf Japan"/>
    <s v="Dial"/>
    <x v="37"/>
    <s v="L6 L Eyestay 20mm Dial B"/>
    <x v="2"/>
    <n v="14275"/>
    <n v="35358"/>
    <n v="2.4769176882661998"/>
    <x v="2981"/>
  </r>
  <r>
    <x v="2"/>
    <s v="Athletic"/>
    <x v="1"/>
    <s v="Callaway Golf Japan"/>
    <s v="Dial"/>
    <x v="37"/>
    <s v="L6 L Eyestay 20mm Dial B"/>
    <x v="2"/>
    <n v="650"/>
    <n v="1618.5"/>
    <n v="2.4900000000000002"/>
    <x v="2883"/>
  </r>
  <r>
    <x v="2"/>
    <s v="Athletic"/>
    <x v="1"/>
    <s v="Callaway Golf Japan"/>
    <s v="Dial"/>
    <x v="37"/>
    <s v="L6 L Eyestay 20mm Dial B"/>
    <x v="2"/>
    <n v="5730"/>
    <n v="14193"/>
    <n v="2.4769633507853404"/>
    <x v="2982"/>
  </r>
  <r>
    <x v="2"/>
    <s v="Athletic"/>
    <x v="1"/>
    <s v="Callaway Golf Japan"/>
    <s v="Dial"/>
    <x v="37"/>
    <s v="L6 L Eyestay 20mm Dial B"/>
    <x v="2"/>
    <n v="3625"/>
    <n v="8964"/>
    <n v="2.4728275862068965"/>
    <x v="2983"/>
  </r>
  <r>
    <x v="2"/>
    <s v="Athletic"/>
    <x v="0"/>
    <s v="Descente-Korea"/>
    <s v="Dial"/>
    <x v="8"/>
    <s v="L6 R Tongue Dial E"/>
    <x v="3"/>
    <n v="200"/>
    <n v="268"/>
    <n v="1.34"/>
    <x v="1385"/>
  </r>
  <r>
    <x v="2"/>
    <s v="Athletic"/>
    <x v="0"/>
    <s v="Fila - China"/>
    <s v="Dial"/>
    <x v="8"/>
    <s v="L6 R Eyestay 20mm Dial E"/>
    <x v="3"/>
    <n v="200"/>
    <n v="249.01355583439999"/>
    <n v="1.245067779172"/>
    <x v="2984"/>
  </r>
  <r>
    <x v="2"/>
    <s v="Athletic"/>
    <x v="1"/>
    <s v="Callaway Golf Japan"/>
    <s v="Dial"/>
    <x v="37"/>
    <s v="L6 L Eyestay 20mm Dial B"/>
    <x v="0"/>
    <n v="1560"/>
    <n v="3859.5"/>
    <n v="2.4740384615384614"/>
    <x v="2985"/>
  </r>
  <r>
    <x v="0"/>
    <s v="Athletic"/>
    <x v="0"/>
    <s v="New Balance"/>
    <s v="Lace"/>
    <x v="17"/>
    <s v="TX4 Lace"/>
    <x v="1"/>
    <n v="2670"/>
    <n v="1330"/>
    <n v="0.49812734082397003"/>
    <x v="2986"/>
  </r>
  <r>
    <x v="2"/>
    <s v="Athletic"/>
    <x v="1"/>
    <s v="Callaway Golf Japan"/>
    <s v="Dial"/>
    <x v="37"/>
    <s v="L6 R Eyestay 20mm Dial B"/>
    <x v="2"/>
    <n v="14275"/>
    <n v="35358"/>
    <n v="2.4769176882661998"/>
    <x v="2981"/>
  </r>
  <r>
    <x v="2"/>
    <s v="Athletic"/>
    <x v="1"/>
    <s v="Callaway Golf Japan"/>
    <s v="Dial"/>
    <x v="37"/>
    <s v="L6 R Eyestay 20mm Dial B"/>
    <x v="2"/>
    <n v="650"/>
    <n v="1618.5"/>
    <n v="2.4900000000000002"/>
    <x v="2883"/>
  </r>
  <r>
    <x v="2"/>
    <s v="Athletic"/>
    <x v="1"/>
    <s v="Callaway Golf Japan"/>
    <s v="Dial"/>
    <x v="37"/>
    <s v="L6 R Eyestay 20mm Dial B"/>
    <x v="2"/>
    <n v="5730"/>
    <n v="14193"/>
    <n v="2.4769633507853404"/>
    <x v="2982"/>
  </r>
  <r>
    <x v="2"/>
    <s v="Athletic"/>
    <x v="1"/>
    <s v="Callaway Golf Japan"/>
    <s v="Dial"/>
    <x v="37"/>
    <s v="L6 R Eyestay 20mm Dial B"/>
    <x v="2"/>
    <n v="3625"/>
    <n v="8964"/>
    <n v="2.4728275862068965"/>
    <x v="2983"/>
  </r>
  <r>
    <x v="2"/>
    <s v="Athletic"/>
    <x v="0"/>
    <s v="Descente-Korea"/>
    <s v="Dial"/>
    <x v="33"/>
    <s v="L6 R Tongue Dial L"/>
    <x v="3"/>
    <n v="100"/>
    <n v="249"/>
    <n v="2.4900000000000002"/>
    <x v="2883"/>
  </r>
  <r>
    <x v="2"/>
    <s v="Athletic"/>
    <x v="1"/>
    <s v="Asics"/>
    <s v="Dial"/>
    <x v="30"/>
    <s v="L6 R Eyestay 20mm Dial C"/>
    <x v="3"/>
    <n v="100"/>
    <n v="224"/>
    <n v="2.2400000000000002"/>
    <x v="1400"/>
  </r>
  <r>
    <x v="2"/>
    <s v="Athletic"/>
    <x v="1"/>
    <s v="Callaway Golf Japan"/>
    <s v="Dial"/>
    <x v="37"/>
    <s v="L6 R Eyestay 20mm Dial B"/>
    <x v="0"/>
    <n v="1560"/>
    <n v="3859.5"/>
    <n v="2.4740384615384614"/>
    <x v="2985"/>
  </r>
  <r>
    <x v="0"/>
    <s v="Athletic"/>
    <x v="0"/>
    <s v="New Balance"/>
    <s v="Dial"/>
    <x v="1"/>
    <s v="L6 L Eyestay 20mm Dial S1"/>
    <x v="1"/>
    <n v="1005"/>
    <n v="1170"/>
    <n v="1.164179104477612"/>
    <x v="2987"/>
  </r>
  <r>
    <x v="2"/>
    <s v="Athletic"/>
    <x v="1"/>
    <s v="Callaway Golf Japan"/>
    <s v="Dial"/>
    <x v="37"/>
    <s v="L6 R Tongue Dial BClr/Black C/426 C/17-000TP"/>
    <x v="5"/>
    <n v="3620"/>
    <n v="8892"/>
    <n v="2.4563535911602208"/>
    <x v="2988"/>
  </r>
  <r>
    <x v="2"/>
    <s v="Athletic"/>
    <x v="1"/>
    <s v="Callaway Golf Japan"/>
    <s v="Dial"/>
    <x v="30"/>
    <s v="L6 L Eyestay 20mm Dial C"/>
    <x v="2"/>
    <n v="1060"/>
    <n v="2341.5"/>
    <n v="2.2089622641509434"/>
    <x v="2989"/>
  </r>
  <r>
    <x v="2"/>
    <s v="Athletic"/>
    <x v="1"/>
    <s v="Callaway Golf Japan"/>
    <s v="Dial"/>
    <x v="30"/>
    <s v="L6 L Eyestay 20mm Dial C"/>
    <x v="2"/>
    <n v="1260"/>
    <n v="2787.5"/>
    <n v="2.2123015873015874"/>
    <x v="2990"/>
  </r>
  <r>
    <x v="2"/>
    <s v="Athletic"/>
    <x v="1"/>
    <s v="Callaway Golf Japan"/>
    <s v="Dial"/>
    <x v="30"/>
    <s v="L6 R Eyestay 20mm Dial C"/>
    <x v="2"/>
    <n v="1060"/>
    <n v="2341.5"/>
    <n v="2.2089622641509434"/>
    <x v="2989"/>
  </r>
  <r>
    <x v="2"/>
    <s v="Athletic"/>
    <x v="1"/>
    <s v="Callaway Golf Japan"/>
    <s v="Dial"/>
    <x v="30"/>
    <s v="L6 R Eyestay 20mm Dial C"/>
    <x v="2"/>
    <n v="1260"/>
    <n v="2787.5"/>
    <n v="2.2123015873015874"/>
    <x v="2990"/>
  </r>
  <r>
    <x v="2"/>
    <s v="Athletic"/>
    <x v="1"/>
    <s v="Callaway Golf Japan"/>
    <s v="Dial"/>
    <x v="31"/>
    <s v="L6 L Eyestay 20mm Dial D"/>
    <x v="5"/>
    <n v="4550"/>
    <n v="10090.75"/>
    <n v="2.2177472527472526"/>
    <x v="2991"/>
  </r>
  <r>
    <x v="2"/>
    <s v="Athletic"/>
    <x v="1"/>
    <s v="Callaway Golf Japan"/>
    <s v="Dial"/>
    <x v="31"/>
    <s v="L6 L Eyestay 20mm Dial D"/>
    <x v="5"/>
    <n v="1460"/>
    <n v="3233.5"/>
    <n v="2.2147260273972602"/>
    <x v="2992"/>
  </r>
  <r>
    <x v="2"/>
    <s v="Athletic"/>
    <x v="1"/>
    <s v="Callaway Golf Japan"/>
    <s v="Dial"/>
    <x v="31"/>
    <s v="L6 L Eyestay 20mm Dial D"/>
    <x v="5"/>
    <n v="500"/>
    <n v="1115"/>
    <n v="2.23"/>
    <x v="2797"/>
  </r>
  <r>
    <x v="2"/>
    <s v="Athletic"/>
    <x v="1"/>
    <s v="Callaway Golf Japan"/>
    <s v="Dial"/>
    <x v="31"/>
    <s v="L6 L Eyestay 20mm Dial D"/>
    <x v="5"/>
    <n v="675"/>
    <n v="1505.25"/>
    <n v="2.23"/>
    <x v="2797"/>
  </r>
  <r>
    <x v="2"/>
    <s v="Athletic"/>
    <x v="1"/>
    <s v="Callaway Golf Japan"/>
    <s v="Dial"/>
    <x v="31"/>
    <s v="L6 L Eyestay 20mm Dial D"/>
    <x v="4"/>
    <n v="1885"/>
    <n v="4181.25"/>
    <n v="2.2181697612732094"/>
    <x v="2993"/>
  </r>
  <r>
    <x v="2"/>
    <s v="Athletic"/>
    <x v="1"/>
    <s v="Callaway Golf Japan"/>
    <s v="Dial"/>
    <x v="31"/>
    <s v="L6 L Eyestay 20mm Dial D"/>
    <x v="4"/>
    <n v="625"/>
    <n v="1393.75"/>
    <n v="2.23"/>
    <x v="2797"/>
  </r>
  <r>
    <x v="2"/>
    <s v="Athletic"/>
    <x v="1"/>
    <s v="Callaway Golf Japan"/>
    <s v="Dial"/>
    <x v="31"/>
    <s v="L6 L Eyestay 20mm Dial D"/>
    <x v="4"/>
    <n v="2465"/>
    <n v="5463.5"/>
    <n v="2.2164300202839757"/>
    <x v="2994"/>
  </r>
  <r>
    <x v="2"/>
    <s v="Athletic"/>
    <x v="1"/>
    <s v="Callaway Golf Japan"/>
    <s v="Dial"/>
    <x v="31"/>
    <s v="L6 L Eyestay 20mm Dial D"/>
    <x v="5"/>
    <n v="3295"/>
    <n v="7303.25"/>
    <n v="2.2164643399089528"/>
    <x v="2995"/>
  </r>
  <r>
    <x v="2"/>
    <s v="Athletic"/>
    <x v="1"/>
    <s v="Callaway Golf Japan"/>
    <s v="Dial"/>
    <x v="31"/>
    <s v="L6 L Eyestay 20mm Dial D"/>
    <x v="5"/>
    <n v="1135"/>
    <n v="2508.75"/>
    <n v="2.2103524229074889"/>
    <x v="2996"/>
  </r>
  <r>
    <x v="2"/>
    <s v="Athletic"/>
    <x v="1"/>
    <s v="Callaway Golf Japan"/>
    <s v="Dial"/>
    <x v="31"/>
    <s v="L6 L Eyestay 20mm Dial D"/>
    <x v="5"/>
    <n v="500"/>
    <n v="1115"/>
    <n v="2.23"/>
    <x v="2797"/>
  </r>
  <r>
    <x v="2"/>
    <s v="Athletic"/>
    <x v="1"/>
    <s v="Callaway Golf Japan"/>
    <s v="Dial"/>
    <x v="31"/>
    <s v="L6 L Eyestay 20mm Dial D"/>
    <x v="4"/>
    <n v="1285"/>
    <n v="2843.25"/>
    <n v="2.2126459143968873"/>
    <x v="2997"/>
  </r>
  <r>
    <x v="2"/>
    <s v="Athletic"/>
    <x v="1"/>
    <s v="Callaway Golf Japan"/>
    <s v="Dial"/>
    <x v="31"/>
    <s v="L6 L Eyestay 20mm Dial D"/>
    <x v="5"/>
    <n v="1710"/>
    <n v="3791"/>
    <n v="2.2169590643274852"/>
    <x v="2998"/>
  </r>
  <r>
    <x v="2"/>
    <s v="Athletic"/>
    <x v="1"/>
    <s v="Callaway Golf Japan"/>
    <s v="Dial"/>
    <x v="31"/>
    <s v="L6 L Eyestay 20mm Dial D"/>
    <x v="5"/>
    <n v="1185"/>
    <n v="2620.25"/>
    <n v="2.2111814345991561"/>
    <x v="2999"/>
  </r>
  <r>
    <x v="2"/>
    <s v="Athletic"/>
    <x v="1"/>
    <s v="Callaway Golf Japan"/>
    <s v="Dial"/>
    <x v="31"/>
    <s v="L6 L Eyestay 20mm Dial D"/>
    <x v="5"/>
    <n v="525"/>
    <n v="1170.75"/>
    <n v="2.23"/>
    <x v="2797"/>
  </r>
  <r>
    <x v="2"/>
    <s v="Athletic"/>
    <x v="1"/>
    <s v="Callaway Golf Japan"/>
    <s v="Dial"/>
    <x v="31"/>
    <s v="L6 L Eyestay 20mm Dial D"/>
    <x v="4"/>
    <n v="1160"/>
    <n v="2564.5"/>
    <n v="2.2107758620689655"/>
    <x v="3000"/>
  </r>
  <r>
    <x v="2"/>
    <s v="Athletic"/>
    <x v="1"/>
    <s v="Callaway Golf Japan"/>
    <s v="Dial"/>
    <x v="31"/>
    <s v="L6 L Eyestay 20mm Dial D"/>
    <x v="5"/>
    <n v="7765"/>
    <n v="17226.75"/>
    <n v="2.2185125563425627"/>
    <x v="3001"/>
  </r>
  <r>
    <x v="2"/>
    <s v="Athletic"/>
    <x v="1"/>
    <s v="Callaway Golf Japan"/>
    <s v="Dial"/>
    <x v="31"/>
    <s v="L6 L Eyestay 20mm Dial D"/>
    <x v="5"/>
    <n v="10330"/>
    <n v="22913.25"/>
    <n v="2.2181268151016456"/>
    <x v="3002"/>
  </r>
  <r>
    <x v="2"/>
    <s v="Athletic"/>
    <x v="1"/>
    <s v="Callaway Golf Japan"/>
    <s v="Dial"/>
    <x v="31"/>
    <s v="L6 L Eyestay 20mm Dial D"/>
    <x v="5"/>
    <n v="950"/>
    <n v="2118.5"/>
    <n v="2.23"/>
    <x v="2797"/>
  </r>
  <r>
    <x v="2"/>
    <s v="Athletic"/>
    <x v="1"/>
    <s v="Callaway Golf Japan"/>
    <s v="Dial"/>
    <x v="31"/>
    <s v="L6 L Eyestay 20mm Dial D"/>
    <x v="5"/>
    <n v="3595"/>
    <n v="7972.25"/>
    <n v="2.2175938803894297"/>
    <x v="3003"/>
  </r>
  <r>
    <x v="2"/>
    <s v="Athletic"/>
    <x v="1"/>
    <s v="Callaway Golf Japan"/>
    <s v="Dial"/>
    <x v="31"/>
    <s v="L6 L Eyestay 20mm Dial D"/>
    <x v="4"/>
    <n v="6515"/>
    <n v="14439.25"/>
    <n v="2.2163085188027627"/>
    <x v="3004"/>
  </r>
  <r>
    <x v="2"/>
    <s v="Athletic"/>
    <x v="1"/>
    <s v="Callaway Golf Japan"/>
    <s v="Dial"/>
    <x v="31"/>
    <s v="L6 L Eyestay 20mm Dial D"/>
    <x v="4"/>
    <n v="2765"/>
    <n v="6132.5"/>
    <n v="2.2179023508137434"/>
    <x v="3005"/>
  </r>
  <r>
    <x v="2"/>
    <s v="Athletic"/>
    <x v="1"/>
    <s v="Callaway Golf Japan"/>
    <s v="Dial"/>
    <x v="31"/>
    <s v="L6 L Eyestay 20mm Dial D"/>
    <x v="4"/>
    <n v="5655"/>
    <n v="12543.75"/>
    <n v="2.2181697612732094"/>
    <x v="2993"/>
  </r>
  <r>
    <x v="2"/>
    <s v="Athletic"/>
    <x v="1"/>
    <s v="Callaway Golf Japan"/>
    <s v="Dial"/>
    <x v="31"/>
    <s v="L6 R Eyestay 20mm Dial D"/>
    <x v="5"/>
    <n v="4550"/>
    <n v="10090.75"/>
    <n v="2.2177472527472526"/>
    <x v="2991"/>
  </r>
  <r>
    <x v="2"/>
    <s v="Athletic"/>
    <x v="1"/>
    <s v="Callaway Golf Japan"/>
    <s v="Dial"/>
    <x v="31"/>
    <s v="L6 R Eyestay 20mm Dial D"/>
    <x v="5"/>
    <n v="1460"/>
    <n v="3233.5"/>
    <n v="2.2147260273972602"/>
    <x v="2992"/>
  </r>
  <r>
    <x v="2"/>
    <s v="Athletic"/>
    <x v="1"/>
    <s v="Callaway Golf Japan"/>
    <s v="Dial"/>
    <x v="31"/>
    <s v="L6 R Eyestay 20mm Dial D"/>
    <x v="5"/>
    <n v="500"/>
    <n v="1115"/>
    <n v="2.23"/>
    <x v="2797"/>
  </r>
  <r>
    <x v="2"/>
    <s v="Athletic"/>
    <x v="1"/>
    <s v="Callaway Golf Japan"/>
    <s v="Dial"/>
    <x v="31"/>
    <s v="L6 R Eyestay 20mm Dial D"/>
    <x v="5"/>
    <n v="675"/>
    <n v="1505.25"/>
    <n v="2.23"/>
    <x v="2797"/>
  </r>
  <r>
    <x v="2"/>
    <s v="Athletic"/>
    <x v="1"/>
    <s v="Callaway Golf Japan"/>
    <s v="Dial"/>
    <x v="31"/>
    <s v="L6 R Eyestay 20mm Dial D"/>
    <x v="4"/>
    <n v="1885"/>
    <n v="4181.25"/>
    <n v="2.2181697612732094"/>
    <x v="2993"/>
  </r>
  <r>
    <x v="2"/>
    <s v="Athletic"/>
    <x v="1"/>
    <s v="Callaway Golf Japan"/>
    <s v="Dial"/>
    <x v="31"/>
    <s v="L6 R Eyestay 20mm Dial D"/>
    <x v="4"/>
    <n v="625"/>
    <n v="1393.75"/>
    <n v="2.23"/>
    <x v="2797"/>
  </r>
  <r>
    <x v="2"/>
    <s v="Athletic"/>
    <x v="1"/>
    <s v="Callaway Golf Japan"/>
    <s v="Dial"/>
    <x v="31"/>
    <s v="L6 R Eyestay 20mm Dial D"/>
    <x v="4"/>
    <n v="2465"/>
    <n v="5463.5"/>
    <n v="2.2164300202839757"/>
    <x v="2994"/>
  </r>
  <r>
    <x v="2"/>
    <s v="Athletic"/>
    <x v="1"/>
    <s v="Callaway Golf Japan"/>
    <s v="Dial"/>
    <x v="31"/>
    <s v="L6 R Eyestay 20mm Dial D"/>
    <x v="5"/>
    <n v="3295"/>
    <n v="7303.25"/>
    <n v="2.2164643399089528"/>
    <x v="2995"/>
  </r>
  <r>
    <x v="2"/>
    <s v="Athletic"/>
    <x v="1"/>
    <s v="Callaway Golf Japan"/>
    <s v="Dial"/>
    <x v="31"/>
    <s v="L6 R Eyestay 20mm Dial D"/>
    <x v="5"/>
    <n v="1135"/>
    <n v="2508.75"/>
    <n v="2.2103524229074889"/>
    <x v="2996"/>
  </r>
  <r>
    <x v="2"/>
    <s v="Athletic"/>
    <x v="1"/>
    <s v="Callaway Golf Japan"/>
    <s v="Dial"/>
    <x v="31"/>
    <s v="L6 R Eyestay 20mm Dial D"/>
    <x v="5"/>
    <n v="500"/>
    <n v="1115"/>
    <n v="2.23"/>
    <x v="2797"/>
  </r>
  <r>
    <x v="2"/>
    <s v="Athletic"/>
    <x v="1"/>
    <s v="Callaway Golf Japan"/>
    <s v="Dial"/>
    <x v="31"/>
    <s v="L6 R Eyestay 20mm Dial D"/>
    <x v="4"/>
    <n v="1285"/>
    <n v="2843.25"/>
    <n v="2.2126459143968873"/>
    <x v="2997"/>
  </r>
  <r>
    <x v="2"/>
    <s v="Athletic"/>
    <x v="1"/>
    <s v="Callaway Golf Japan"/>
    <s v="Dial"/>
    <x v="31"/>
    <s v="L6 R Eyestay 20mm Dial D"/>
    <x v="5"/>
    <n v="1710"/>
    <n v="3791"/>
    <n v="2.2169590643274852"/>
    <x v="2998"/>
  </r>
  <r>
    <x v="2"/>
    <s v="Athletic"/>
    <x v="1"/>
    <s v="Callaway Golf Japan"/>
    <s v="Dial"/>
    <x v="31"/>
    <s v="L6 R Eyestay 20mm Dial D"/>
    <x v="5"/>
    <n v="1185"/>
    <n v="2620.25"/>
    <n v="2.2111814345991561"/>
    <x v="2999"/>
  </r>
  <r>
    <x v="2"/>
    <s v="Athletic"/>
    <x v="1"/>
    <s v="Callaway Golf Japan"/>
    <s v="Dial"/>
    <x v="31"/>
    <s v="L6 R Eyestay 20mm Dial D"/>
    <x v="5"/>
    <n v="525"/>
    <n v="1170.75"/>
    <n v="2.23"/>
    <x v="2797"/>
  </r>
  <r>
    <x v="2"/>
    <s v="Athletic"/>
    <x v="1"/>
    <s v="Callaway Golf Japan"/>
    <s v="Dial"/>
    <x v="31"/>
    <s v="L6 R Eyestay 20mm Dial D"/>
    <x v="4"/>
    <n v="1160"/>
    <n v="2564.5"/>
    <n v="2.2107758620689655"/>
    <x v="3000"/>
  </r>
  <r>
    <x v="2"/>
    <s v="Athletic"/>
    <x v="1"/>
    <s v="Callaway Golf Japan"/>
    <s v="Dial"/>
    <x v="31"/>
    <s v="L6 R Eyestay 20mm Dial D"/>
    <x v="5"/>
    <n v="7765"/>
    <n v="17226.75"/>
    <n v="2.2185125563425627"/>
    <x v="3001"/>
  </r>
  <r>
    <x v="2"/>
    <s v="Athletic"/>
    <x v="1"/>
    <s v="Callaway Golf Japan"/>
    <s v="Dial"/>
    <x v="31"/>
    <s v="L6 R Eyestay 20mm Dial D"/>
    <x v="5"/>
    <n v="10330"/>
    <n v="22913.25"/>
    <n v="2.2181268151016456"/>
    <x v="3002"/>
  </r>
  <r>
    <x v="2"/>
    <s v="Athletic"/>
    <x v="1"/>
    <s v="Callaway Golf Japan"/>
    <s v="Dial"/>
    <x v="31"/>
    <s v="L6 R Eyestay 20mm Dial D"/>
    <x v="5"/>
    <n v="950"/>
    <n v="2118.5"/>
    <n v="2.23"/>
    <x v="2797"/>
  </r>
  <r>
    <x v="2"/>
    <s v="Athletic"/>
    <x v="1"/>
    <s v="Callaway Golf Japan"/>
    <s v="Dial"/>
    <x v="31"/>
    <s v="L6 R Eyestay 20mm Dial D"/>
    <x v="5"/>
    <n v="3595"/>
    <n v="7972.25"/>
    <n v="2.2175938803894297"/>
    <x v="3003"/>
  </r>
  <r>
    <x v="2"/>
    <s v="Athletic"/>
    <x v="1"/>
    <s v="Callaway Golf Japan"/>
    <s v="Dial"/>
    <x v="31"/>
    <s v="L6 R Eyestay 20mm Dial D"/>
    <x v="4"/>
    <n v="6515"/>
    <n v="14439.25"/>
    <n v="2.2163085188027627"/>
    <x v="3004"/>
  </r>
  <r>
    <x v="2"/>
    <s v="Athletic"/>
    <x v="1"/>
    <s v="Callaway Golf Japan"/>
    <s v="Dial"/>
    <x v="31"/>
    <s v="L6 R Eyestay 20mm Dial D"/>
    <x v="4"/>
    <n v="2765"/>
    <n v="6132.5"/>
    <n v="2.2179023508137434"/>
    <x v="3005"/>
  </r>
  <r>
    <x v="2"/>
    <s v="Athletic"/>
    <x v="1"/>
    <s v="Callaway Golf Japan"/>
    <s v="Dial"/>
    <x v="31"/>
    <s v="L6 R Eyestay 20mm Dial D"/>
    <x v="4"/>
    <n v="5655"/>
    <n v="12543.75"/>
    <n v="2.2181697612732094"/>
    <x v="2993"/>
  </r>
  <r>
    <x v="2"/>
    <s v="Athletic"/>
    <x v="1"/>
    <s v="Callaway Golf Japan"/>
    <s v="Dial"/>
    <x v="8"/>
    <s v="L6 L Eyestay 20mm Dial E"/>
    <x v="0"/>
    <n v="4625"/>
    <n v="6072"/>
    <n v="1.3128648648648649"/>
    <x v="3006"/>
  </r>
  <r>
    <x v="2"/>
    <s v="Athletic"/>
    <x v="1"/>
    <s v="Callaway Golf Japan"/>
    <s v="Dial"/>
    <x v="8"/>
    <s v="L6 L Eyestay 20mm Dial E"/>
    <x v="0"/>
    <n v="2240"/>
    <n v="2937"/>
    <n v="1.3111607142857142"/>
    <x v="3007"/>
  </r>
  <r>
    <x v="0"/>
    <s v="Athletic"/>
    <x v="0"/>
    <s v="New Balance"/>
    <s v="Dial"/>
    <x v="1"/>
    <s v="L6 R Eyestay 20mm Dial S1"/>
    <x v="1"/>
    <n v="1005"/>
    <n v="1170"/>
    <n v="1.164179104477612"/>
    <x v="2987"/>
  </r>
  <r>
    <x v="0"/>
    <s v="Athletic"/>
    <x v="0"/>
    <s v="New Balance"/>
    <s v="Dial"/>
    <x v="1"/>
    <s v="L6 L Eyestay 20mm Dial S1"/>
    <x v="1"/>
    <n v="1005"/>
    <n v="1140"/>
    <n v="1.1343283582089552"/>
    <x v="66"/>
  </r>
  <r>
    <x v="2"/>
    <s v="Athletic"/>
    <x v="1"/>
    <s v="Callaway Golf Japan"/>
    <s v="Dial"/>
    <x v="8"/>
    <s v="L6 L Eyestay 20mm Dial E"/>
    <x v="5"/>
    <n v="28415"/>
    <n v="34495.5"/>
    <n v="1.2139890902692241"/>
    <x v="3008"/>
  </r>
  <r>
    <x v="2"/>
    <s v="Athletic"/>
    <x v="1"/>
    <s v="Callaway Golf Japan"/>
    <s v="Dial"/>
    <x v="8"/>
    <s v="L6 L Eyestay 20mm Dial E"/>
    <x v="5"/>
    <n v="800"/>
    <n v="976"/>
    <n v="1.22"/>
    <x v="2590"/>
  </r>
  <r>
    <x v="2"/>
    <s v="Athletic"/>
    <x v="1"/>
    <s v="Callaway Golf Japan"/>
    <s v="Dial"/>
    <x v="8"/>
    <s v="L6 L Eyestay 20mm Dial E"/>
    <x v="5"/>
    <n v="1760"/>
    <n v="2135"/>
    <n v="1.2130681818181819"/>
    <x v="3009"/>
  </r>
  <r>
    <x v="2"/>
    <s v="Athletic"/>
    <x v="1"/>
    <s v="Callaway Golf Japan"/>
    <s v="Dial"/>
    <x v="8"/>
    <s v="L6 L Eyestay 20mm Dial E"/>
    <x v="4"/>
    <n v="5855"/>
    <n v="7106.5"/>
    <n v="1.2137489325362938"/>
    <x v="3010"/>
  </r>
  <r>
    <x v="2"/>
    <s v="Athletic"/>
    <x v="1"/>
    <s v="Callaway Golf Japan"/>
    <s v="Dial"/>
    <x v="8"/>
    <s v="L6 L Eyestay 20mm Dial E"/>
    <x v="4"/>
    <n v="2565"/>
    <n v="3111"/>
    <n v="1.2128654970760233"/>
    <x v="2824"/>
  </r>
  <r>
    <x v="2"/>
    <s v="Athletic"/>
    <x v="1"/>
    <s v="Callaway Golf Japan"/>
    <s v="Dial"/>
    <x v="8"/>
    <s v="L6 L Eyestay 20mm Dial E"/>
    <x v="4"/>
    <n v="7140"/>
    <n v="8662"/>
    <n v="1.2131652661064425"/>
    <x v="2799"/>
  </r>
  <r>
    <x v="2"/>
    <s v="Athletic"/>
    <x v="1"/>
    <s v="Callaway Golf Japan"/>
    <s v="Dial"/>
    <x v="8"/>
    <s v="L6 L Eyestay 20mm Dial E"/>
    <x v="2"/>
    <n v="1760"/>
    <n v="2135"/>
    <n v="1.2130681818181819"/>
    <x v="3009"/>
  </r>
  <r>
    <x v="2"/>
    <s v="Athletic"/>
    <x v="1"/>
    <s v="Callaway Golf Japan"/>
    <s v="Dial"/>
    <x v="8"/>
    <s v="L6 L Eyestay 20mm Dial E"/>
    <x v="2"/>
    <n v="4225"/>
    <n v="5124"/>
    <n v="1.2127810650887574"/>
    <x v="2912"/>
  </r>
  <r>
    <x v="2"/>
    <s v="Athletic"/>
    <x v="1"/>
    <s v="Callaway Golf Japan"/>
    <s v="Dial"/>
    <x v="8"/>
    <s v="L6 L Eyestay 20mm Dial E"/>
    <x v="2"/>
    <n v="1660"/>
    <n v="2013"/>
    <n v="1.2126506024096386"/>
    <x v="2910"/>
  </r>
  <r>
    <x v="2"/>
    <s v="Athletic"/>
    <x v="1"/>
    <s v="Callaway Golf Japan"/>
    <s v="Dial"/>
    <x v="8"/>
    <s v="L6 L Eyestay 20mm Dial E"/>
    <x v="2"/>
    <n v="20955"/>
    <n v="25437"/>
    <n v="1.2138869005010737"/>
    <x v="3011"/>
  </r>
  <r>
    <x v="2"/>
    <s v="Athletic"/>
    <x v="1"/>
    <s v="Callaway Golf Japan"/>
    <s v="Dial"/>
    <x v="8"/>
    <s v="L6 L Eyestay 20mm Dial E"/>
    <x v="2"/>
    <n v="10810"/>
    <n v="13115"/>
    <n v="1.2132284921369103"/>
    <x v="3012"/>
  </r>
  <r>
    <x v="2"/>
    <s v="Athletic"/>
    <x v="1"/>
    <s v="Asics"/>
    <s v="Dial"/>
    <x v="8"/>
    <s v="L6 L Eyestay 20mm Dial E"/>
    <x v="3"/>
    <n v="100"/>
    <n v="134"/>
    <n v="1.34"/>
    <x v="1385"/>
  </r>
  <r>
    <x v="2"/>
    <s v="Athletic"/>
    <x v="1"/>
    <s v="Asics"/>
    <s v="Dial"/>
    <x v="8"/>
    <s v="L6 R Eyestay 20mm Dial E"/>
    <x v="3"/>
    <n v="100"/>
    <n v="134"/>
    <n v="1.34"/>
    <x v="1385"/>
  </r>
  <r>
    <x v="2"/>
    <s v="Athletic"/>
    <x v="1"/>
    <s v="Asics"/>
    <s v="Dial"/>
    <x v="8"/>
    <s v="L6 L Eyestay 20mm Dial E"/>
    <x v="3"/>
    <n v="100"/>
    <n v="132"/>
    <n v="1.32"/>
    <x v="1422"/>
  </r>
  <r>
    <x v="2"/>
    <s v="Athletic"/>
    <x v="1"/>
    <s v="Asics"/>
    <s v="Dial"/>
    <x v="8"/>
    <s v="L6 R Eyestay 20mm Dial E"/>
    <x v="3"/>
    <n v="100"/>
    <n v="132"/>
    <n v="1.32"/>
    <x v="1422"/>
  </r>
  <r>
    <x v="2"/>
    <s v="Athletic"/>
    <x v="0"/>
    <s v="Fila - China"/>
    <s v="Dial"/>
    <x v="8"/>
    <s v="L6 R Tongue Dial E"/>
    <x v="3"/>
    <n v="100"/>
    <n v="123.91095561500001"/>
    <n v="1.2391095561500001"/>
    <x v="3013"/>
  </r>
  <r>
    <x v="2"/>
    <s v="Athletic"/>
    <x v="0"/>
    <s v="Anta"/>
    <s v="Dial"/>
    <x v="34"/>
    <s v="L6 L Eyestay 20mm Dial M Habu"/>
    <x v="3"/>
    <n v="50"/>
    <n v="47.003186412300003"/>
    <n v="0.94006372824600004"/>
    <x v="3014"/>
  </r>
  <r>
    <x v="2"/>
    <s v="Athletic"/>
    <x v="0"/>
    <s v="Anta"/>
    <s v="Dial"/>
    <x v="34"/>
    <s v="L6 R Eyestay 20mm Dial M Habu"/>
    <x v="3"/>
    <n v="50"/>
    <n v="47.003186412300003"/>
    <n v="0.94006372824600004"/>
    <x v="3014"/>
  </r>
  <r>
    <x v="2"/>
    <s v="Athletic"/>
    <x v="1"/>
    <s v="Callaway Golf Japan"/>
    <s v="Dial"/>
    <x v="8"/>
    <s v="L6 L Eyestay 20mm Dial E"/>
    <x v="0"/>
    <n v="1560"/>
    <n v="2077"/>
    <n v="1.3314102564102563"/>
    <x v="3015"/>
  </r>
  <r>
    <x v="2"/>
    <s v="Athletic"/>
    <x v="1"/>
    <s v="Callaway Golf Japan"/>
    <s v="Dial"/>
    <x v="8"/>
    <s v="L6 L Eyestay 20mm Dial E"/>
    <x v="0"/>
    <n v="5535"/>
    <n v="7370"/>
    <n v="1.3315266485998194"/>
    <x v="3016"/>
  </r>
  <r>
    <x v="2"/>
    <s v="Athletic"/>
    <x v="1"/>
    <s v="Callaway Golf Japan"/>
    <s v="Dial"/>
    <x v="8"/>
    <s v="L6 L Eyestay 20mm Dial E"/>
    <x v="0"/>
    <n v="3570"/>
    <n v="4757"/>
    <n v="1.3324929971988795"/>
    <x v="3017"/>
  </r>
  <r>
    <x v="2"/>
    <s v="Athletic"/>
    <x v="1"/>
    <s v="Callaway Golf Japan"/>
    <s v="Dial"/>
    <x v="8"/>
    <s v="L6 L Eyestay 20mm Dial E"/>
    <x v="0"/>
    <n v="1005"/>
    <n v="1340"/>
    <n v="1.3333333333333333"/>
    <x v="1418"/>
  </r>
  <r>
    <x v="2"/>
    <s v="Athletic"/>
    <x v="1"/>
    <s v="Callaway Golf Japan"/>
    <s v="Dial"/>
    <x v="8"/>
    <s v="L6 L Eyestay 20mm Dial E"/>
    <x v="0"/>
    <n v="21785"/>
    <n v="29044.5"/>
    <n v="1.3332338765205416"/>
    <x v="3018"/>
  </r>
  <r>
    <x v="2"/>
    <s v="Athletic"/>
    <x v="1"/>
    <s v="Callaway Golf Japan"/>
    <s v="Dial"/>
    <x v="8"/>
    <s v="L6 L Eyestay 20mm Dial E"/>
    <x v="0"/>
    <n v="6710"/>
    <n v="8944.5"/>
    <n v="1.3330104321907601"/>
    <x v="3019"/>
  </r>
  <r>
    <x v="0"/>
    <s v="Athletic"/>
    <x v="0"/>
    <s v="New Balance"/>
    <s v="Dial"/>
    <x v="1"/>
    <s v="L6 R Eyestay 20mm Dial S1"/>
    <x v="1"/>
    <n v="1005"/>
    <n v="1140"/>
    <n v="1.1343283582089552"/>
    <x v="66"/>
  </r>
  <r>
    <x v="2"/>
    <s v="Cycling"/>
    <x v="3"/>
    <s v="Bont"/>
    <s v="Dial"/>
    <x v="15"/>
    <s v="IP1 L Eyestay 20mm Dial A + Pawl Caps"/>
    <x v="4"/>
    <n v="3015"/>
    <n v="9030"/>
    <n v="2.9950248756218905"/>
    <x v="3020"/>
  </r>
  <r>
    <x v="2"/>
    <s v="Cycling"/>
    <x v="3"/>
    <s v="Bont"/>
    <s v="Dial"/>
    <x v="15"/>
    <s v="IP1 L Eyestay 20mm Dial A + Pawl Caps"/>
    <x v="4"/>
    <n v="2010"/>
    <n v="6020"/>
    <n v="2.9950248756218905"/>
    <x v="3020"/>
  </r>
  <r>
    <x v="2"/>
    <s v="Cycling"/>
    <x v="3"/>
    <s v="Bont"/>
    <s v="Dial"/>
    <x v="15"/>
    <s v="IP1 L Eyestay 20mm Dial A + Pawl Caps"/>
    <x v="2"/>
    <n v="4730"/>
    <n v="14147"/>
    <n v="2.9909090909090907"/>
    <x v="3021"/>
  </r>
  <r>
    <x v="2"/>
    <s v="Cycling"/>
    <x v="3"/>
    <s v="Bont"/>
    <s v="Dial"/>
    <x v="15"/>
    <s v="IP1 L Eyestay 20mm Dial A + Pawl Caps"/>
    <x v="2"/>
    <n v="2010"/>
    <n v="6020"/>
    <n v="2.9950248756218905"/>
    <x v="3020"/>
  </r>
  <r>
    <x v="2"/>
    <s v="Cycling"/>
    <x v="3"/>
    <s v="Bont"/>
    <s v="Dial"/>
    <x v="15"/>
    <s v="IP1 L Eyestay 20mm Dial A + Pawl Caps"/>
    <x v="2"/>
    <n v="2010"/>
    <n v="6020"/>
    <n v="2.9950248756218905"/>
    <x v="3020"/>
  </r>
  <r>
    <x v="2"/>
    <s v="Cycling"/>
    <x v="3"/>
    <s v="Bont"/>
    <s v="Dial"/>
    <x v="15"/>
    <s v="IP1 L Eyestay 20mm Dial A + Pawl Caps"/>
    <x v="2"/>
    <n v="2010"/>
    <n v="6020"/>
    <n v="2.9950248756218905"/>
    <x v="3020"/>
  </r>
  <r>
    <x v="2"/>
    <s v="Cycling"/>
    <x v="3"/>
    <s v="Bont"/>
    <s v="Dial"/>
    <x v="15"/>
    <s v="IP1 L Eyestay 20mm Dial A + Pawl Caps"/>
    <x v="3"/>
    <n v="4525"/>
    <n v="13545"/>
    <n v="2.9933701657458562"/>
    <x v="3022"/>
  </r>
  <r>
    <x v="2"/>
    <s v="Cycling"/>
    <x v="3"/>
    <s v="Bont"/>
    <s v="Dial"/>
    <x v="15"/>
    <s v="IP1 L Eyestay 20mm Dial A + Pawl Caps"/>
    <x v="3"/>
    <n v="3015"/>
    <n v="9030"/>
    <n v="2.9950248756218905"/>
    <x v="3020"/>
  </r>
  <r>
    <x v="2"/>
    <s v="Cycling"/>
    <x v="3"/>
    <s v="Bont"/>
    <s v="Dial"/>
    <x v="15"/>
    <s v="IP1 L Eyestay 20mm Dial A + Pawl Caps"/>
    <x v="3"/>
    <n v="2010"/>
    <n v="6020"/>
    <n v="2.9950248756218905"/>
    <x v="3020"/>
  </r>
  <r>
    <x v="2"/>
    <s v="Cycling"/>
    <x v="3"/>
    <s v="Bont"/>
    <s v="Dial"/>
    <x v="15"/>
    <s v="IP1 L Eyestay 20mm Dial A + Pawl Caps"/>
    <x v="0"/>
    <n v="2515"/>
    <n v="7525"/>
    <n v="2.9920477137176937"/>
    <x v="3023"/>
  </r>
  <r>
    <x v="2"/>
    <s v="Cycling"/>
    <x v="3"/>
    <s v="Bont"/>
    <s v="Dial"/>
    <x v="15"/>
    <s v="IP1 L Eyestay 20mm Dial A + Pawl Caps"/>
    <x v="0"/>
    <n v="2010"/>
    <n v="6020"/>
    <n v="2.9950248756218905"/>
    <x v="3020"/>
  </r>
  <r>
    <x v="2"/>
    <s v="Cycling"/>
    <x v="3"/>
    <s v="Bont"/>
    <s v="Dial"/>
    <x v="15"/>
    <s v="IP1 L Eyestay 20mm Dial A + Pawl Caps"/>
    <x v="0"/>
    <n v="500"/>
    <n v="1505"/>
    <n v="3.01"/>
    <x v="3024"/>
  </r>
  <r>
    <x v="2"/>
    <s v="Cycling"/>
    <x v="3"/>
    <s v="Bont"/>
    <s v="Dial"/>
    <x v="15"/>
    <s v="IP1 L Eyestay 20mm Dial A + Pawl Caps"/>
    <x v="0"/>
    <n v="500"/>
    <n v="1505"/>
    <n v="3.01"/>
    <x v="3024"/>
  </r>
  <r>
    <x v="2"/>
    <s v="Cycling"/>
    <x v="3"/>
    <s v="Bont"/>
    <s v="Dial"/>
    <x v="15"/>
    <s v="IP1 L Eyestay 20mm Dial A + Pawl Caps"/>
    <x v="0"/>
    <n v="1510"/>
    <n v="4515"/>
    <n v="2.9900662251655628"/>
    <x v="3025"/>
  </r>
  <r>
    <x v="2"/>
    <s v="Cycling"/>
    <x v="3"/>
    <s v="Bont"/>
    <s v="Dial"/>
    <x v="15"/>
    <s v="IP1 L Eyestay 20mm Dial A + Pawl Caps"/>
    <x v="0"/>
    <n v="1005"/>
    <n v="3010"/>
    <n v="2.9950248756218905"/>
    <x v="3020"/>
  </r>
  <r>
    <x v="2"/>
    <s v="Cycling"/>
    <x v="3"/>
    <s v="Bont"/>
    <s v="Dial"/>
    <x v="15"/>
    <s v="IP1 L Eyestay 20mm Dial A + Pawl Caps"/>
    <x v="0"/>
    <n v="200"/>
    <n v="602"/>
    <n v="3.01"/>
    <x v="3024"/>
  </r>
  <r>
    <x v="2"/>
    <s v="Cycling"/>
    <x v="3"/>
    <s v="Bont"/>
    <s v="Dial"/>
    <x v="15"/>
    <s v="IP1 L Eyestay 20mm Dial A + Pawl Caps"/>
    <x v="1"/>
    <n v="500"/>
    <n v="1505"/>
    <n v="3.01"/>
    <x v="3024"/>
  </r>
  <r>
    <x v="2"/>
    <s v="Cycling"/>
    <x v="3"/>
    <s v="Bont"/>
    <s v="Dial"/>
    <x v="15"/>
    <s v="IP1 L Eyestay 20mmDial A-Clear/Blk-w/P Cap"/>
    <x v="5"/>
    <n v="6080"/>
    <n v="18210.5"/>
    <n v="2.9951480263157895"/>
    <x v="3026"/>
  </r>
  <r>
    <x v="2"/>
    <s v="Cycling"/>
    <x v="3"/>
    <s v="Bont"/>
    <s v="Dial"/>
    <x v="15"/>
    <s v="IP1 L Eyestay 20mmDial A-Clear/Blk-w/P Cap"/>
    <x v="5"/>
    <n v="8040"/>
    <n v="24080"/>
    <n v="2.9950248756218905"/>
    <x v="3020"/>
  </r>
  <r>
    <x v="2"/>
    <s v="Cycling"/>
    <x v="3"/>
    <s v="Bont"/>
    <s v="Dial"/>
    <x v="15"/>
    <s v="IP1 L Eyestay 20mmDial A-Clear/Blk-w/P Cap"/>
    <x v="5"/>
    <n v="2515"/>
    <n v="7525"/>
    <n v="2.9920477137176937"/>
    <x v="3023"/>
  </r>
  <r>
    <x v="2"/>
    <s v="Cycling"/>
    <x v="3"/>
    <s v="Bont"/>
    <s v="Dial"/>
    <x v="15"/>
    <s v="IP1 L Eyestay 20mmDial A-Clear/Blk-w/P Cap"/>
    <x v="5"/>
    <n v="3015"/>
    <n v="9030"/>
    <n v="2.9950248756218905"/>
    <x v="3020"/>
  </r>
  <r>
    <x v="2"/>
    <s v="Cycling"/>
    <x v="3"/>
    <s v="Bont"/>
    <s v="Dial"/>
    <x v="15"/>
    <s v="IP1 L Eyestay 25mmDial A-PC-Blk/426 C/Clr"/>
    <x v="5"/>
    <n v="1405"/>
    <n v="4214"/>
    <n v="2.9992882562277581"/>
    <x v="3027"/>
  </r>
  <r>
    <x v="2"/>
    <s v="Cycling"/>
    <x v="3"/>
    <s v="Bont"/>
    <s v="Dial"/>
    <x v="15"/>
    <s v="IP1 L Tongue Dial A + Pawl Caps"/>
    <x v="3"/>
    <n v="300"/>
    <n v="903"/>
    <n v="3.01"/>
    <x v="3024"/>
  </r>
  <r>
    <x v="2"/>
    <s v="Cycling"/>
    <x v="3"/>
    <s v="Bont"/>
    <s v="Dial"/>
    <x v="15"/>
    <s v="IP1 L Tongue Dial A + Pawl Caps"/>
    <x v="3"/>
    <n v="300"/>
    <n v="903"/>
    <n v="3.01"/>
    <x v="3024"/>
  </r>
  <r>
    <x v="2"/>
    <s v="Cycling"/>
    <x v="3"/>
    <s v="Bont"/>
    <s v="Dial"/>
    <x v="15"/>
    <s v="IP1 L Tongue Dial A + Pawl Caps"/>
    <x v="3"/>
    <n v="150"/>
    <n v="451.5"/>
    <n v="3.01"/>
    <x v="3024"/>
  </r>
  <r>
    <x v="2"/>
    <s v="Cycling"/>
    <x v="3"/>
    <s v="Bont"/>
    <s v="Dial"/>
    <x v="15"/>
    <s v="IP1 L Tongue Dial A + Pawl Caps"/>
    <x v="3"/>
    <n v="300"/>
    <n v="903"/>
    <n v="3.01"/>
    <x v="3024"/>
  </r>
  <r>
    <x v="2"/>
    <s v="Cycling"/>
    <x v="3"/>
    <s v="Bont"/>
    <s v="Dial"/>
    <x v="15"/>
    <s v="IP1 L Tongue Dial A + Pawl Caps"/>
    <x v="0"/>
    <n v="300"/>
    <n v="903"/>
    <n v="3.01"/>
    <x v="3024"/>
  </r>
  <r>
    <x v="2"/>
    <s v="Cycling"/>
    <x v="3"/>
    <s v="Bont"/>
    <s v="Dial"/>
    <x v="15"/>
    <s v="IP1 L Tongue Dial A + Pawl Caps"/>
    <x v="0"/>
    <n v="300"/>
    <n v="903"/>
    <n v="3.01"/>
    <x v="3024"/>
  </r>
  <r>
    <x v="2"/>
    <s v="Cycling"/>
    <x v="3"/>
    <s v="Bont"/>
    <s v="Dial"/>
    <x v="15"/>
    <s v="IP1 L Tongue Dial A + Pawl Caps"/>
    <x v="0"/>
    <n v="300"/>
    <n v="903"/>
    <n v="3.01"/>
    <x v="3024"/>
  </r>
  <r>
    <x v="2"/>
    <s v="Cycling"/>
    <x v="3"/>
    <s v="Bont"/>
    <s v="Dial"/>
    <x v="15"/>
    <s v="IP1 L Tongue Dial A + Pawl Caps"/>
    <x v="0"/>
    <n v="300"/>
    <n v="903"/>
    <n v="3.01"/>
    <x v="3024"/>
  </r>
  <r>
    <x v="2"/>
    <s v="Cycling"/>
    <x v="3"/>
    <s v="Bont"/>
    <s v="Dial"/>
    <x v="15"/>
    <s v="IP1 L Tongue Dial A + Pawl Caps"/>
    <x v="0"/>
    <n v="300"/>
    <n v="903"/>
    <n v="3.01"/>
    <x v="3024"/>
  </r>
  <r>
    <x v="2"/>
    <s v="Cycling"/>
    <x v="3"/>
    <s v="Bont"/>
    <s v="Dial"/>
    <x v="15"/>
    <s v="IP1 L Tongue Dial A + Pawl Caps"/>
    <x v="0"/>
    <n v="300"/>
    <n v="903"/>
    <n v="3.01"/>
    <x v="3024"/>
  </r>
  <r>
    <x v="2"/>
    <s v="Cycling"/>
    <x v="3"/>
    <s v="Bont"/>
    <s v="Dial"/>
    <x v="15"/>
    <s v="IP1 L Tongue w/Pawl CapsBlk/426 C/Clear"/>
    <x v="5"/>
    <n v="1005"/>
    <n v="3010"/>
    <n v="2.9950248756218905"/>
    <x v="3020"/>
  </r>
  <r>
    <x v="2"/>
    <s v="Cycling"/>
    <x v="3"/>
    <s v="Bont"/>
    <s v="Dial"/>
    <x v="15"/>
    <s v="IP1 R Eyestay 20mm Dial A + Pawl Caps"/>
    <x v="4"/>
    <n v="375"/>
    <n v="1121.25"/>
    <n v="2.99"/>
    <x v="3028"/>
  </r>
  <r>
    <x v="2"/>
    <s v="Cycling"/>
    <x v="3"/>
    <s v="Bont"/>
    <s v="Dial"/>
    <x v="15"/>
    <s v="IP1 R Eyestay 20mm Dial A + Pawl Caps"/>
    <x v="2"/>
    <n v="100"/>
    <n v="299"/>
    <n v="2.99"/>
    <x v="3028"/>
  </r>
  <r>
    <x v="2"/>
    <s v="Cycling"/>
    <x v="3"/>
    <s v="Bont"/>
    <s v="Dial"/>
    <x v="15"/>
    <s v="IP1 R Eyestay 20mm Dial A + Pawl Caps"/>
    <x v="2"/>
    <n v="200"/>
    <n v="598"/>
    <n v="2.99"/>
    <x v="3028"/>
  </r>
  <r>
    <x v="2"/>
    <s v="Cycling"/>
    <x v="3"/>
    <s v="Bont"/>
    <s v="Dial"/>
    <x v="15"/>
    <s v="IP1 R Eyestay 20mm Dial A + Pawl Caps"/>
    <x v="4"/>
    <n v="3015"/>
    <n v="9030"/>
    <n v="2.9950248756218905"/>
    <x v="3020"/>
  </r>
  <r>
    <x v="2"/>
    <s v="Cycling"/>
    <x v="3"/>
    <s v="Bont"/>
    <s v="Dial"/>
    <x v="15"/>
    <s v="IP1 R Eyestay 20mm Dial A + Pawl Caps"/>
    <x v="4"/>
    <n v="2010"/>
    <n v="6020"/>
    <n v="2.9950248756218905"/>
    <x v="3020"/>
  </r>
  <r>
    <x v="2"/>
    <s v="Cycling"/>
    <x v="3"/>
    <s v="Bont"/>
    <s v="Dial"/>
    <x v="15"/>
    <s v="IP1 R Eyestay 20mm Dial A + Pawl Caps"/>
    <x v="2"/>
    <n v="4730"/>
    <n v="14147"/>
    <n v="2.9909090909090907"/>
    <x v="3021"/>
  </r>
  <r>
    <x v="2"/>
    <s v="Cycling"/>
    <x v="3"/>
    <s v="Bont"/>
    <s v="Dial"/>
    <x v="15"/>
    <s v="IP1 R Eyestay 20mm Dial A + Pawl Caps"/>
    <x v="2"/>
    <n v="2010"/>
    <n v="6020"/>
    <n v="2.9950248756218905"/>
    <x v="3020"/>
  </r>
  <r>
    <x v="2"/>
    <s v="Cycling"/>
    <x v="3"/>
    <s v="Bont"/>
    <s v="Dial"/>
    <x v="15"/>
    <s v="IP1 R Eyestay 20mm Dial A + Pawl Caps"/>
    <x v="2"/>
    <n v="2010"/>
    <n v="6020"/>
    <n v="2.9950248756218905"/>
    <x v="3020"/>
  </r>
  <r>
    <x v="2"/>
    <s v="Cycling"/>
    <x v="3"/>
    <s v="Bont"/>
    <s v="Dial"/>
    <x v="15"/>
    <s v="IP1 R Eyestay 20mm Dial A + Pawl Caps"/>
    <x v="2"/>
    <n v="2010"/>
    <n v="6020"/>
    <n v="2.9950248756218905"/>
    <x v="3020"/>
  </r>
  <r>
    <x v="2"/>
    <s v="Cycling"/>
    <x v="3"/>
    <s v="Bont"/>
    <s v="Dial"/>
    <x v="15"/>
    <s v="IP1 R Eyestay 20mm Dial A + Pawl Caps"/>
    <x v="3"/>
    <n v="4525"/>
    <n v="13545"/>
    <n v="2.9933701657458562"/>
    <x v="3022"/>
  </r>
  <r>
    <x v="2"/>
    <s v="Cycling"/>
    <x v="3"/>
    <s v="Bont"/>
    <s v="Dial"/>
    <x v="37"/>
    <s v="L6 L Eyestay 20mm Dial B"/>
    <x v="0"/>
    <n v="300"/>
    <n v="741"/>
    <n v="2.4700000000000002"/>
    <x v="2872"/>
  </r>
  <r>
    <x v="2"/>
    <s v="Cycling"/>
    <x v="3"/>
    <s v="Bont"/>
    <s v="Dial"/>
    <x v="37"/>
    <s v="L6 L Eyestay 20mm Dial B"/>
    <x v="1"/>
    <n v="800"/>
    <n v="1976"/>
    <n v="2.4700000000000002"/>
    <x v="2872"/>
  </r>
  <r>
    <x v="2"/>
    <s v="Cycling"/>
    <x v="3"/>
    <s v="Bont"/>
    <s v="Dial"/>
    <x v="37"/>
    <s v="L6 L Eyestay 20mm Dial B"/>
    <x v="1"/>
    <n v="900"/>
    <n v="2223"/>
    <n v="2.4700000000000002"/>
    <x v="2872"/>
  </r>
  <r>
    <x v="2"/>
    <s v="Cycling"/>
    <x v="3"/>
    <s v="Bont"/>
    <s v="Dial"/>
    <x v="37"/>
    <s v="L6 L Eyestay 20mm Dial B"/>
    <x v="1"/>
    <n v="225"/>
    <n v="555.75"/>
    <n v="2.4700000000000002"/>
    <x v="2872"/>
  </r>
  <r>
    <x v="2"/>
    <s v="Cycling"/>
    <x v="3"/>
    <s v="Bont"/>
    <s v="Dial"/>
    <x v="37"/>
    <s v="L6 L Eyestay 20mm Dial BClr/Black C/426 C/17-000TPX"/>
    <x v="5"/>
    <n v="800"/>
    <n v="1976"/>
    <n v="2.4700000000000002"/>
    <x v="2872"/>
  </r>
  <r>
    <x v="2"/>
    <s v="Cycling"/>
    <x v="3"/>
    <s v="Bont"/>
    <s v="Dial"/>
    <x v="37"/>
    <s v="L6 L Eyestay 20mm Dial BClr/Black C/426 C/17-000TPX"/>
    <x v="5"/>
    <n v="700"/>
    <n v="1729"/>
    <n v="2.4700000000000002"/>
    <x v="2872"/>
  </r>
  <r>
    <x v="2"/>
    <s v="Cycling"/>
    <x v="3"/>
    <s v="Bont"/>
    <s v="Dial"/>
    <x v="37"/>
    <s v="L6 L Eyestay 20mm Dial BClr/Black C/426 C/17-000TPX"/>
    <x v="5"/>
    <n v="700"/>
    <n v="1729"/>
    <n v="2.4700000000000002"/>
    <x v="2872"/>
  </r>
  <r>
    <x v="2"/>
    <s v="Cycling"/>
    <x v="3"/>
    <s v="Bont"/>
    <s v="Dial"/>
    <x v="37"/>
    <s v="L6 L Eyestay 20mm Dial BClr/Black C/426 C/17-000TPX"/>
    <x v="4"/>
    <n v="400"/>
    <n v="988"/>
    <n v="2.4700000000000002"/>
    <x v="2872"/>
  </r>
  <r>
    <x v="2"/>
    <s v="Cycling"/>
    <x v="3"/>
    <s v="Bont"/>
    <s v="Dial"/>
    <x v="37"/>
    <s v="L6 R Eyestay 20mm Dial B"/>
    <x v="2"/>
    <n v="300"/>
    <n v="741"/>
    <n v="2.4700000000000002"/>
    <x v="2872"/>
  </r>
  <r>
    <x v="2"/>
    <s v="Cycling"/>
    <x v="3"/>
    <s v="Bont"/>
    <s v="Dial"/>
    <x v="37"/>
    <s v="L6 R Eyestay 20mm Dial B"/>
    <x v="2"/>
    <n v="600"/>
    <n v="1482"/>
    <n v="2.4700000000000002"/>
    <x v="2872"/>
  </r>
  <r>
    <x v="2"/>
    <s v="Cycling"/>
    <x v="3"/>
    <s v="Bont"/>
    <s v="Dial"/>
    <x v="37"/>
    <s v="L6 R Eyestay 20mm Dial B"/>
    <x v="2"/>
    <n v="500"/>
    <n v="1235"/>
    <n v="2.4700000000000002"/>
    <x v="2872"/>
  </r>
  <r>
    <x v="2"/>
    <s v="Cycling"/>
    <x v="3"/>
    <s v="Bont"/>
    <s v="Dial"/>
    <x v="37"/>
    <s v="L6 R Eyestay 20mm Dial B"/>
    <x v="2"/>
    <n v="850"/>
    <n v="2099.5"/>
    <n v="2.4700000000000002"/>
    <x v="2872"/>
  </r>
  <r>
    <x v="2"/>
    <s v="Cycling"/>
    <x v="3"/>
    <s v="Bont"/>
    <s v="Dial"/>
    <x v="37"/>
    <s v="L6 R Eyestay 20mm Dial B"/>
    <x v="4"/>
    <n v="300"/>
    <n v="741"/>
    <n v="2.4700000000000002"/>
    <x v="2872"/>
  </r>
  <r>
    <x v="2"/>
    <s v="Cycling"/>
    <x v="3"/>
    <s v="Bont"/>
    <s v="Dial"/>
    <x v="37"/>
    <s v="L6 R Eyestay 20mm Dial B"/>
    <x v="3"/>
    <n v="150"/>
    <n v="370.5"/>
    <n v="2.4700000000000002"/>
    <x v="2872"/>
  </r>
  <r>
    <x v="2"/>
    <s v="Cycling"/>
    <x v="3"/>
    <s v="Bont"/>
    <s v="Dial"/>
    <x v="37"/>
    <s v="L6 R Eyestay 20mm Dial B"/>
    <x v="3"/>
    <n v="150"/>
    <n v="370.5"/>
    <n v="2.4700000000000002"/>
    <x v="2872"/>
  </r>
  <r>
    <x v="2"/>
    <s v="Cycling"/>
    <x v="3"/>
    <s v="Bont"/>
    <s v="Dial"/>
    <x v="37"/>
    <s v="L6 R Eyestay 20mm Dial B"/>
    <x v="3"/>
    <n v="350"/>
    <n v="864.5"/>
    <n v="2.4700000000000002"/>
    <x v="2872"/>
  </r>
  <r>
    <x v="2"/>
    <s v="Cycling"/>
    <x v="3"/>
    <s v="Bont"/>
    <s v="Dial"/>
    <x v="37"/>
    <s v="L6 R Eyestay 20mm Dial B"/>
    <x v="3"/>
    <n v="150"/>
    <n v="370.5"/>
    <n v="2.4700000000000002"/>
    <x v="2872"/>
  </r>
  <r>
    <x v="2"/>
    <s v="Cycling"/>
    <x v="3"/>
    <s v="Bont"/>
    <s v="Dial"/>
    <x v="37"/>
    <s v="L6 R Eyestay 20mm Dial B"/>
    <x v="3"/>
    <n v="500"/>
    <n v="1235"/>
    <n v="2.4700000000000002"/>
    <x v="2872"/>
  </r>
  <r>
    <x v="2"/>
    <s v="Cycling"/>
    <x v="3"/>
    <s v="Bont"/>
    <s v="Dial"/>
    <x v="37"/>
    <s v="L6 R Eyestay 20mm Dial B"/>
    <x v="3"/>
    <n v="300"/>
    <n v="741"/>
    <n v="2.4700000000000002"/>
    <x v="2872"/>
  </r>
  <r>
    <x v="2"/>
    <s v="Cycling"/>
    <x v="3"/>
    <s v="Bont"/>
    <s v="Dial"/>
    <x v="37"/>
    <s v="L6 R Eyestay 20mm Dial B"/>
    <x v="0"/>
    <n v="350"/>
    <n v="864.5"/>
    <n v="2.4700000000000002"/>
    <x v="2872"/>
  </r>
  <r>
    <x v="2"/>
    <s v="Cycling"/>
    <x v="3"/>
    <s v="Bont"/>
    <s v="Dial"/>
    <x v="37"/>
    <s v="L6 R Eyestay 20mm Dial B"/>
    <x v="0"/>
    <n v="400"/>
    <n v="988"/>
    <n v="2.4700000000000002"/>
    <x v="2872"/>
  </r>
  <r>
    <x v="2"/>
    <s v="Cycling"/>
    <x v="3"/>
    <s v="Bont"/>
    <s v="Dial"/>
    <x v="37"/>
    <s v="L6 R Eyestay 20mm Dial B"/>
    <x v="0"/>
    <n v="400"/>
    <n v="988"/>
    <n v="2.4700000000000002"/>
    <x v="2872"/>
  </r>
  <r>
    <x v="2"/>
    <s v="Cycling"/>
    <x v="3"/>
    <s v="Bont"/>
    <s v="Dial"/>
    <x v="37"/>
    <s v="L6 R Eyestay 20mm Dial B"/>
    <x v="0"/>
    <n v="400"/>
    <n v="988"/>
    <n v="2.4700000000000002"/>
    <x v="2872"/>
  </r>
  <r>
    <x v="2"/>
    <s v="Cycling"/>
    <x v="3"/>
    <s v="Bont"/>
    <s v="Dial"/>
    <x v="37"/>
    <s v="L6 R Eyestay 20mm Dial B"/>
    <x v="0"/>
    <n v="200"/>
    <n v="494"/>
    <n v="2.4700000000000002"/>
    <x v="2872"/>
  </r>
  <r>
    <x v="2"/>
    <s v="Cycling"/>
    <x v="3"/>
    <s v="Bont"/>
    <s v="Dial"/>
    <x v="37"/>
    <s v="L6 R Eyestay 20mm Dial B"/>
    <x v="0"/>
    <n v="200"/>
    <n v="494"/>
    <n v="2.4700000000000002"/>
    <x v="2872"/>
  </r>
  <r>
    <x v="2"/>
    <s v="Cycling"/>
    <x v="3"/>
    <s v="Bont"/>
    <s v="Dial"/>
    <x v="37"/>
    <s v="L6 R Eyestay 20mm Dial B"/>
    <x v="0"/>
    <n v="700"/>
    <n v="1729"/>
    <n v="2.4700000000000002"/>
    <x v="2872"/>
  </r>
  <r>
    <x v="2"/>
    <s v="Cycling"/>
    <x v="3"/>
    <s v="Bont"/>
    <s v="Dial"/>
    <x v="37"/>
    <s v="L6 R Eyestay 20mm Dial B"/>
    <x v="0"/>
    <n v="300"/>
    <n v="741"/>
    <n v="2.4700000000000002"/>
    <x v="2872"/>
  </r>
  <r>
    <x v="2"/>
    <s v="Cycling"/>
    <x v="3"/>
    <s v="Bont"/>
    <s v="Dial"/>
    <x v="37"/>
    <s v="L6 R Eyestay 20mm Dial B"/>
    <x v="1"/>
    <n v="800"/>
    <n v="1976"/>
    <n v="2.4700000000000002"/>
    <x v="2872"/>
  </r>
  <r>
    <x v="2"/>
    <s v="Cycling"/>
    <x v="3"/>
    <s v="Bont"/>
    <s v="Dial"/>
    <x v="37"/>
    <s v="L6 R Eyestay 20mm Dial B"/>
    <x v="1"/>
    <n v="900"/>
    <n v="2223"/>
    <n v="2.4700000000000002"/>
    <x v="2872"/>
  </r>
  <r>
    <x v="2"/>
    <s v="Cycling"/>
    <x v="3"/>
    <s v="Bont"/>
    <s v="Dial"/>
    <x v="37"/>
    <s v="L6 R Eyestay 20mm Dial B"/>
    <x v="1"/>
    <n v="225"/>
    <n v="555.75"/>
    <n v="2.4700000000000002"/>
    <x v="2872"/>
  </r>
  <r>
    <x v="2"/>
    <s v="Cycling"/>
    <x v="3"/>
    <s v="Bont"/>
    <s v="Dial"/>
    <x v="37"/>
    <s v="L6 R Eyestay 20mm Dial BClr/Black C/426 C/17-000TPX"/>
    <x v="5"/>
    <n v="800"/>
    <n v="1976"/>
    <n v="2.4700000000000002"/>
    <x v="2872"/>
  </r>
  <r>
    <x v="2"/>
    <s v="Cycling"/>
    <x v="3"/>
    <s v="Bont"/>
    <s v="Dial"/>
    <x v="37"/>
    <s v="L6 R Eyestay 20mm Dial BClr/Black C/426 C/17-000TPX"/>
    <x v="5"/>
    <n v="700"/>
    <n v="1729"/>
    <n v="2.4700000000000002"/>
    <x v="2872"/>
  </r>
  <r>
    <x v="2"/>
    <s v="Cycling"/>
    <x v="3"/>
    <s v="Bont"/>
    <s v="Dial"/>
    <x v="37"/>
    <s v="L6 R Eyestay 20mm Dial BClr/Black C/426 C/17-000TPX"/>
    <x v="5"/>
    <n v="700"/>
    <n v="1729"/>
    <n v="2.4700000000000002"/>
    <x v="2872"/>
  </r>
  <r>
    <x v="2"/>
    <s v="Cycling"/>
    <x v="3"/>
    <s v="Bont"/>
    <s v="Dial"/>
    <x v="37"/>
    <s v="L6 R Eyestay 20mm Dial BClr/Black C/426 C/17-000TPX"/>
    <x v="4"/>
    <n v="400"/>
    <n v="988"/>
    <n v="2.4700000000000002"/>
    <x v="2872"/>
  </r>
  <r>
    <x v="2"/>
    <s v="Cycling"/>
    <x v="3"/>
    <s v="Bont"/>
    <s v="Dial"/>
    <x v="30"/>
    <s v="DNR L6 L Eyestay 20mm Dial C"/>
    <x v="5"/>
    <n v="1005"/>
    <n v="2210"/>
    <n v="2.1990049751243781"/>
    <x v="3029"/>
  </r>
  <r>
    <x v="2"/>
    <s v="Cycling"/>
    <x v="3"/>
    <s v="Bont"/>
    <s v="Dial"/>
    <x v="30"/>
    <s v="DNR L6 L Eyestay 20mm Dial C"/>
    <x v="5"/>
    <n v="2010"/>
    <n v="4420"/>
    <n v="2.1990049751243781"/>
    <x v="3029"/>
  </r>
  <r>
    <x v="2"/>
    <s v="Cycling"/>
    <x v="3"/>
    <s v="Bont"/>
    <s v="Dial"/>
    <x v="30"/>
    <s v="DNR L6 L Eyestay 20mm Dial C"/>
    <x v="5"/>
    <n v="1005"/>
    <n v="2210"/>
    <n v="2.1990049751243781"/>
    <x v="3029"/>
  </r>
  <r>
    <x v="2"/>
    <s v="Cycling"/>
    <x v="3"/>
    <s v="Bont"/>
    <s v="Dial"/>
    <x v="30"/>
    <s v="DNR L6 L Eyestay 20mm Dial C"/>
    <x v="5"/>
    <n v="2010"/>
    <n v="4420"/>
    <n v="2.1990049751243781"/>
    <x v="3029"/>
  </r>
  <r>
    <x v="2"/>
    <s v="Cycling"/>
    <x v="3"/>
    <s v="Bont"/>
    <s v="Dial"/>
    <x v="30"/>
    <s v="DNR L6 L Eyestay 20mm Dial C"/>
    <x v="5"/>
    <n v="3015"/>
    <n v="6630"/>
    <n v="2.1990049751243781"/>
    <x v="3029"/>
  </r>
  <r>
    <x v="2"/>
    <s v="Cycling"/>
    <x v="3"/>
    <s v="Bont"/>
    <s v="Dial"/>
    <x v="30"/>
    <s v="L6 L Eyestay 20mm Dial C"/>
    <x v="4"/>
    <n v="1410"/>
    <n v="3094"/>
    <n v="2.1943262411347519"/>
    <x v="3030"/>
  </r>
  <r>
    <x v="2"/>
    <s v="Cycling"/>
    <x v="3"/>
    <s v="Bont"/>
    <s v="Dial"/>
    <x v="30"/>
    <s v="L6 L Eyestay 20mm Dial C"/>
    <x v="4"/>
    <n v="500"/>
    <n v="1105"/>
    <n v="2.21"/>
    <x v="3031"/>
  </r>
  <r>
    <x v="2"/>
    <s v="Cycling"/>
    <x v="3"/>
    <s v="Bont"/>
    <s v="Dial"/>
    <x v="30"/>
    <s v="L6 L Eyestay 20mm Dial C"/>
    <x v="2"/>
    <n v="600"/>
    <n v="1326"/>
    <n v="2.21"/>
    <x v="3031"/>
  </r>
  <r>
    <x v="2"/>
    <s v="Cycling"/>
    <x v="3"/>
    <s v="Bont"/>
    <s v="Dial"/>
    <x v="30"/>
    <s v="L6 L Eyestay 20mm Dial C"/>
    <x v="2"/>
    <n v="2115"/>
    <n v="4641"/>
    <n v="2.1943262411347519"/>
    <x v="3030"/>
  </r>
  <r>
    <x v="2"/>
    <s v="Cycling"/>
    <x v="3"/>
    <s v="Bont"/>
    <s v="Dial"/>
    <x v="30"/>
    <s v="L6 L Eyestay 20mm Dial C"/>
    <x v="2"/>
    <n v="1310"/>
    <n v="2873"/>
    <n v="2.1931297709923663"/>
    <x v="3032"/>
  </r>
  <r>
    <x v="2"/>
    <s v="Cycling"/>
    <x v="3"/>
    <s v="Bont"/>
    <s v="Dial"/>
    <x v="30"/>
    <s v="L6 L Eyestay 20mm Dial C"/>
    <x v="2"/>
    <n v="400"/>
    <n v="884"/>
    <n v="2.21"/>
    <x v="3031"/>
  </r>
  <r>
    <x v="2"/>
    <s v="Cycling"/>
    <x v="3"/>
    <s v="Bont"/>
    <s v="Dial"/>
    <x v="30"/>
    <s v="L6 L Eyestay 20mm Dial C"/>
    <x v="2"/>
    <n v="350"/>
    <n v="773.5"/>
    <n v="2.21"/>
    <x v="3031"/>
  </r>
  <r>
    <x v="2"/>
    <s v="Cycling"/>
    <x v="3"/>
    <s v="Bont"/>
    <s v="Dial"/>
    <x v="30"/>
    <s v="L6 L Eyestay 20mm Dial C"/>
    <x v="2"/>
    <n v="1100"/>
    <n v="2431"/>
    <n v="2.21"/>
    <x v="3031"/>
  </r>
  <r>
    <x v="2"/>
    <s v="Cycling"/>
    <x v="3"/>
    <s v="Bont"/>
    <s v="Dial"/>
    <x v="30"/>
    <s v="L6 L Eyestay 20mm Dial C"/>
    <x v="3"/>
    <n v="150"/>
    <n v="331.5"/>
    <n v="2.21"/>
    <x v="3031"/>
  </r>
  <r>
    <x v="2"/>
    <s v="Cycling"/>
    <x v="3"/>
    <s v="Bont"/>
    <s v="Dial"/>
    <x v="30"/>
    <s v="L6 L Eyestay 20mm Dial C"/>
    <x v="3"/>
    <n v="850"/>
    <n v="1887"/>
    <n v="2.2200000000000002"/>
    <x v="3033"/>
  </r>
  <r>
    <x v="2"/>
    <s v="Cycling"/>
    <x v="3"/>
    <s v="Bont"/>
    <s v="Dial"/>
    <x v="30"/>
    <s v="L6 L Eyestay 20mm Dial C"/>
    <x v="3"/>
    <n v="1150"/>
    <n v="2553"/>
    <n v="2.2200000000000002"/>
    <x v="3033"/>
  </r>
  <r>
    <x v="2"/>
    <s v="Cycling"/>
    <x v="3"/>
    <s v="Bont"/>
    <s v="Dial"/>
    <x v="30"/>
    <s v="L6 L Eyestay 20mm Dial C"/>
    <x v="3"/>
    <n v="1850"/>
    <n v="4107"/>
    <n v="2.2200000000000002"/>
    <x v="3033"/>
  </r>
  <r>
    <x v="2"/>
    <s v="Cycling"/>
    <x v="3"/>
    <s v="Bont"/>
    <s v="Dial"/>
    <x v="30"/>
    <s v="L6 L Eyestay 20mm Dial C"/>
    <x v="3"/>
    <n v="600"/>
    <n v="1332"/>
    <n v="2.2200000000000002"/>
    <x v="3033"/>
  </r>
  <r>
    <x v="2"/>
    <s v="Cycling"/>
    <x v="3"/>
    <s v="Bont"/>
    <s v="Dial"/>
    <x v="30"/>
    <s v="L6 L Eyestay 20mm Dial C"/>
    <x v="3"/>
    <n v="350"/>
    <n v="777"/>
    <n v="2.2200000000000002"/>
    <x v="3033"/>
  </r>
  <r>
    <x v="2"/>
    <s v="Cycling"/>
    <x v="3"/>
    <s v="Bont"/>
    <s v="Dial"/>
    <x v="30"/>
    <s v="L6 L Eyestay 20mm Dial C"/>
    <x v="3"/>
    <n v="600"/>
    <n v="1332"/>
    <n v="2.2200000000000002"/>
    <x v="3033"/>
  </r>
  <r>
    <x v="2"/>
    <s v="Cycling"/>
    <x v="3"/>
    <s v="Bont"/>
    <s v="Dial"/>
    <x v="30"/>
    <s v="L6 L Eyestay 20mm Dial C"/>
    <x v="0"/>
    <n v="1560"/>
    <n v="3441"/>
    <n v="2.2057692307692309"/>
    <x v="3034"/>
  </r>
  <r>
    <x v="2"/>
    <s v="Cycling"/>
    <x v="3"/>
    <s v="Bont"/>
    <s v="Dial"/>
    <x v="30"/>
    <s v="L6 L Eyestay 20mm Dial C"/>
    <x v="0"/>
    <n v="1405"/>
    <n v="3108"/>
    <n v="2.2120996441281138"/>
    <x v="3035"/>
  </r>
  <r>
    <x v="2"/>
    <s v="Cycling"/>
    <x v="3"/>
    <s v="Bont"/>
    <s v="Dial"/>
    <x v="30"/>
    <s v="L6 L Eyestay 20mm Dial C"/>
    <x v="0"/>
    <n v="800"/>
    <n v="1776"/>
    <n v="2.2200000000000002"/>
    <x v="3033"/>
  </r>
  <r>
    <x v="2"/>
    <s v="Cycling"/>
    <x v="3"/>
    <s v="Bont"/>
    <s v="Dial"/>
    <x v="30"/>
    <s v="L6 L Eyestay 20mm Dial C"/>
    <x v="0"/>
    <n v="2010"/>
    <n v="4440"/>
    <n v="2.2089552238805972"/>
    <x v="1376"/>
  </r>
  <r>
    <x v="2"/>
    <s v="Cycling"/>
    <x v="3"/>
    <s v="Bont"/>
    <s v="Dial"/>
    <x v="30"/>
    <s v="L6 L Eyestay 20mm Dial C"/>
    <x v="0"/>
    <n v="2010"/>
    <n v="4440"/>
    <n v="2.2089552238805972"/>
    <x v="1376"/>
  </r>
  <r>
    <x v="2"/>
    <s v="Cycling"/>
    <x v="3"/>
    <s v="Bont"/>
    <s v="Dial"/>
    <x v="30"/>
    <s v="L6 L Eyestay 20mm Dial C"/>
    <x v="0"/>
    <n v="1510"/>
    <n v="3330"/>
    <n v="2.2052980132450331"/>
    <x v="3036"/>
  </r>
  <r>
    <x v="2"/>
    <s v="Cycling"/>
    <x v="3"/>
    <s v="Bont"/>
    <s v="Dial"/>
    <x v="30"/>
    <s v="L6 L Eyestay 20mm Dial C"/>
    <x v="0"/>
    <n v="2010"/>
    <n v="4440"/>
    <n v="2.2089552238805972"/>
    <x v="1376"/>
  </r>
  <r>
    <x v="2"/>
    <s v="Cycling"/>
    <x v="3"/>
    <s v="Bont"/>
    <s v="Dial"/>
    <x v="30"/>
    <s v="L6 L Eyestay 20mm Dial C"/>
    <x v="0"/>
    <n v="2210"/>
    <n v="4884"/>
    <n v="2.2099547511312219"/>
    <x v="3037"/>
  </r>
  <r>
    <x v="2"/>
    <s v="Cycling"/>
    <x v="3"/>
    <s v="Bont"/>
    <s v="Dial"/>
    <x v="30"/>
    <s v="L6 L Eyestay 20mm Dial C"/>
    <x v="1"/>
    <n v="700"/>
    <n v="1554"/>
    <n v="2.2200000000000002"/>
    <x v="3033"/>
  </r>
  <r>
    <x v="2"/>
    <s v="Cycling"/>
    <x v="3"/>
    <s v="Bont"/>
    <s v="Dial"/>
    <x v="30"/>
    <s v="L6 L Eyestay 20mm Dial C"/>
    <x v="1"/>
    <n v="1310"/>
    <n v="2886"/>
    <n v="2.2030534351145037"/>
    <x v="3038"/>
  </r>
  <r>
    <x v="2"/>
    <s v="Cycling"/>
    <x v="3"/>
    <s v="Bont"/>
    <s v="Dial"/>
    <x v="30"/>
    <s v="L6 L Eyestay 20mm Dial C"/>
    <x v="1"/>
    <n v="1005"/>
    <n v="2220"/>
    <n v="2.2089552238805972"/>
    <x v="1376"/>
  </r>
  <r>
    <x v="2"/>
    <s v="Cycling"/>
    <x v="3"/>
    <s v="Bont"/>
    <s v="Dial"/>
    <x v="30"/>
    <s v="L6 L Eyestay 20mm Dial C"/>
    <x v="1"/>
    <n v="1205"/>
    <n v="2664"/>
    <n v="2.2107883817427387"/>
    <x v="3039"/>
  </r>
  <r>
    <x v="2"/>
    <s v="Cycling"/>
    <x v="3"/>
    <s v="Bont"/>
    <s v="Dial"/>
    <x v="30"/>
    <s v="L6 L Eyestay 20mm Dial C"/>
    <x v="1"/>
    <n v="50"/>
    <n v="111"/>
    <n v="2.2200000000000002"/>
    <x v="3033"/>
  </r>
  <r>
    <x v="2"/>
    <s v="Cycling"/>
    <x v="3"/>
    <s v="Bont"/>
    <s v="Dial"/>
    <x v="30"/>
    <s v="L6 R Eyestay 20mm Dial C"/>
    <x v="4"/>
    <n v="1410"/>
    <n v="3094"/>
    <n v="2.1943262411347519"/>
    <x v="3030"/>
  </r>
  <r>
    <x v="2"/>
    <s v="Cycling"/>
    <x v="3"/>
    <s v="Bont"/>
    <s v="Dial"/>
    <x v="30"/>
    <s v="L6 R Eyestay 20mm Dial C"/>
    <x v="4"/>
    <n v="500"/>
    <n v="1105"/>
    <n v="2.21"/>
    <x v="3031"/>
  </r>
  <r>
    <x v="2"/>
    <s v="Cycling"/>
    <x v="3"/>
    <s v="Bont"/>
    <s v="Dial"/>
    <x v="30"/>
    <s v="L6 R Eyestay 20mm Dial C"/>
    <x v="2"/>
    <n v="600"/>
    <n v="1326"/>
    <n v="2.21"/>
    <x v="3031"/>
  </r>
  <r>
    <x v="2"/>
    <s v="Cycling"/>
    <x v="3"/>
    <s v="Bont"/>
    <s v="Dial"/>
    <x v="30"/>
    <s v="L6 R Eyestay 20mm Dial C"/>
    <x v="2"/>
    <n v="2115"/>
    <n v="4641"/>
    <n v="2.1943262411347519"/>
    <x v="3030"/>
  </r>
  <r>
    <x v="2"/>
    <s v="Cycling"/>
    <x v="3"/>
    <s v="Bont"/>
    <s v="Dial"/>
    <x v="30"/>
    <s v="L6 R Eyestay 20mm Dial C"/>
    <x v="2"/>
    <n v="1310"/>
    <n v="2873"/>
    <n v="2.1931297709923663"/>
    <x v="3032"/>
  </r>
  <r>
    <x v="2"/>
    <s v="Cycling"/>
    <x v="3"/>
    <s v="Bont"/>
    <s v="Dial"/>
    <x v="30"/>
    <s v="L6 R Eyestay 20mm Dial C"/>
    <x v="2"/>
    <n v="400"/>
    <n v="884"/>
    <n v="2.21"/>
    <x v="3031"/>
  </r>
  <r>
    <x v="2"/>
    <s v="Cycling"/>
    <x v="3"/>
    <s v="Bont"/>
    <s v="Dial"/>
    <x v="30"/>
    <s v="L6 R Eyestay 20mm Dial C"/>
    <x v="2"/>
    <n v="350"/>
    <n v="773.5"/>
    <n v="2.21"/>
    <x v="3031"/>
  </r>
  <r>
    <x v="2"/>
    <s v="Cycling"/>
    <x v="3"/>
    <s v="Bont"/>
    <s v="Dial"/>
    <x v="30"/>
    <s v="L6 R Eyestay 20mm Dial C"/>
    <x v="2"/>
    <n v="1100"/>
    <n v="2431"/>
    <n v="2.21"/>
    <x v="3031"/>
  </r>
  <r>
    <x v="2"/>
    <s v="Cycling"/>
    <x v="3"/>
    <s v="Bont"/>
    <s v="Dial"/>
    <x v="30"/>
    <s v="L6 R Eyestay 20mm Dial C"/>
    <x v="3"/>
    <n v="150"/>
    <n v="331.5"/>
    <n v="2.21"/>
    <x v="3031"/>
  </r>
  <r>
    <x v="2"/>
    <s v="Cycling"/>
    <x v="3"/>
    <s v="Bont"/>
    <s v="Dial"/>
    <x v="30"/>
    <s v="L6 R Eyestay 20mm Dial C"/>
    <x v="3"/>
    <n v="850"/>
    <n v="1887"/>
    <n v="2.2200000000000002"/>
    <x v="3033"/>
  </r>
  <r>
    <x v="2"/>
    <s v="Cycling"/>
    <x v="3"/>
    <s v="Bont"/>
    <s v="Dial"/>
    <x v="30"/>
    <s v="L6 R Eyestay 20mm Dial C"/>
    <x v="3"/>
    <n v="1150"/>
    <n v="2553"/>
    <n v="2.2200000000000002"/>
    <x v="3033"/>
  </r>
  <r>
    <x v="2"/>
    <s v="Cycling"/>
    <x v="3"/>
    <s v="Bont"/>
    <s v="Dial"/>
    <x v="30"/>
    <s v="L6 R Eyestay 20mm Dial C"/>
    <x v="3"/>
    <n v="1850"/>
    <n v="4107"/>
    <n v="2.2200000000000002"/>
    <x v="3033"/>
  </r>
  <r>
    <x v="2"/>
    <s v="Cycling"/>
    <x v="3"/>
    <s v="Bont"/>
    <s v="Dial"/>
    <x v="30"/>
    <s v="L6 R Eyestay 20mm Dial C"/>
    <x v="3"/>
    <n v="600"/>
    <n v="1332"/>
    <n v="2.2200000000000002"/>
    <x v="3033"/>
  </r>
  <r>
    <x v="2"/>
    <s v="Cycling"/>
    <x v="3"/>
    <s v="Bont"/>
    <s v="Dial"/>
    <x v="30"/>
    <s v="L6 R Eyestay 20mm Dial C"/>
    <x v="3"/>
    <n v="350"/>
    <n v="777"/>
    <n v="2.2200000000000002"/>
    <x v="3033"/>
  </r>
  <r>
    <x v="2"/>
    <s v="Cycling"/>
    <x v="3"/>
    <s v="Bont"/>
    <s v="Dial"/>
    <x v="30"/>
    <s v="L6 R Eyestay 20mm Dial C"/>
    <x v="3"/>
    <n v="600"/>
    <n v="1332"/>
    <n v="2.2200000000000002"/>
    <x v="3033"/>
  </r>
  <r>
    <x v="2"/>
    <s v="Cycling"/>
    <x v="3"/>
    <s v="Bont"/>
    <s v="Dial"/>
    <x v="30"/>
    <s v="L6 R Eyestay 20mm Dial C"/>
    <x v="0"/>
    <n v="1570"/>
    <n v="3463.2"/>
    <n v="2.2058598726114647"/>
    <x v="3040"/>
  </r>
  <r>
    <x v="2"/>
    <s v="Cycling"/>
    <x v="3"/>
    <s v="Bont"/>
    <s v="Dial"/>
    <x v="30"/>
    <s v="L6 R Eyestay 20mm Dial C"/>
    <x v="0"/>
    <n v="1405"/>
    <n v="3108"/>
    <n v="2.2120996441281138"/>
    <x v="3035"/>
  </r>
  <r>
    <x v="2"/>
    <s v="Cycling"/>
    <x v="3"/>
    <s v="Bont"/>
    <s v="Dial"/>
    <x v="30"/>
    <s v="L6 R Eyestay 20mm Dial C"/>
    <x v="0"/>
    <n v="800"/>
    <n v="1776"/>
    <n v="2.2200000000000002"/>
    <x v="3033"/>
  </r>
  <r>
    <x v="2"/>
    <s v="Cycling"/>
    <x v="3"/>
    <s v="Bont"/>
    <s v="Dial"/>
    <x v="30"/>
    <s v="L6 R Eyestay 20mm Dial C"/>
    <x v="0"/>
    <n v="2010"/>
    <n v="4440"/>
    <n v="2.2089552238805972"/>
    <x v="1376"/>
  </r>
  <r>
    <x v="2"/>
    <s v="Cycling"/>
    <x v="3"/>
    <s v="Bont"/>
    <s v="Dial"/>
    <x v="30"/>
    <s v="L6 R Eyestay 20mm Dial C"/>
    <x v="0"/>
    <n v="2065"/>
    <n v="4551"/>
    <n v="2.2038740920096851"/>
    <x v="3041"/>
  </r>
  <r>
    <x v="2"/>
    <s v="Cycling"/>
    <x v="3"/>
    <s v="Bont"/>
    <s v="Dial"/>
    <x v="30"/>
    <s v="L6 R Eyestay 20mm Dial C"/>
    <x v="0"/>
    <n v="1510"/>
    <n v="3330"/>
    <n v="2.2052980132450331"/>
    <x v="3036"/>
  </r>
  <r>
    <x v="2"/>
    <s v="Cycling"/>
    <x v="3"/>
    <s v="Bont"/>
    <s v="Dial"/>
    <x v="30"/>
    <s v="L6 R Eyestay 20mm Dial C"/>
    <x v="0"/>
    <n v="2010"/>
    <n v="4440"/>
    <n v="2.2089552238805972"/>
    <x v="1376"/>
  </r>
  <r>
    <x v="2"/>
    <s v="Cycling"/>
    <x v="3"/>
    <s v="Bont"/>
    <s v="Dial"/>
    <x v="30"/>
    <s v="L6 R Eyestay 20mm Dial C"/>
    <x v="0"/>
    <n v="2210"/>
    <n v="4884"/>
    <n v="2.2099547511312219"/>
    <x v="3037"/>
  </r>
  <r>
    <x v="2"/>
    <s v="Cycling"/>
    <x v="3"/>
    <s v="Bont"/>
    <s v="Dial"/>
    <x v="30"/>
    <s v="L6 R Eyestay 20mm Dial C"/>
    <x v="1"/>
    <n v="700"/>
    <n v="1554"/>
    <n v="2.2200000000000002"/>
    <x v="3033"/>
  </r>
  <r>
    <x v="2"/>
    <s v="Cycling"/>
    <x v="3"/>
    <s v="Bont"/>
    <s v="Dial"/>
    <x v="30"/>
    <s v="L6 R Eyestay 20mm Dial C"/>
    <x v="1"/>
    <n v="1310"/>
    <n v="2886"/>
    <n v="2.2030534351145037"/>
    <x v="3038"/>
  </r>
  <r>
    <x v="2"/>
    <s v="Cycling"/>
    <x v="3"/>
    <s v="Bont"/>
    <s v="Dial"/>
    <x v="30"/>
    <s v="L6 R Eyestay 20mm Dial C"/>
    <x v="1"/>
    <n v="1005"/>
    <n v="2220"/>
    <n v="2.2089552238805972"/>
    <x v="1376"/>
  </r>
  <r>
    <x v="2"/>
    <s v="Cycling"/>
    <x v="3"/>
    <s v="Bont"/>
    <s v="Dial"/>
    <x v="30"/>
    <s v="L6 R Eyestay 20mm Dial C"/>
    <x v="1"/>
    <n v="1205"/>
    <n v="2664"/>
    <n v="2.2107883817427387"/>
    <x v="3039"/>
  </r>
  <r>
    <x v="2"/>
    <s v="Cycling"/>
    <x v="3"/>
    <s v="Bont"/>
    <s v="Dial"/>
    <x v="30"/>
    <s v="L6 R Eyestay 20mm Dial C"/>
    <x v="1"/>
    <n v="50"/>
    <n v="111"/>
    <n v="2.2200000000000002"/>
    <x v="3033"/>
  </r>
  <r>
    <x v="2"/>
    <s v="Cycling"/>
    <x v="3"/>
    <s v="Bont"/>
    <s v="Dial"/>
    <x v="30"/>
    <s v="L6 R Eyestay 20mm Dial CDNR Only Exos through July 2018"/>
    <x v="5"/>
    <n v="1005"/>
    <n v="2210"/>
    <n v="2.1990049751243781"/>
    <x v="3029"/>
  </r>
  <r>
    <x v="2"/>
    <s v="Cycling"/>
    <x v="3"/>
    <s v="Bont"/>
    <s v="Dial"/>
    <x v="30"/>
    <s v="L6 R Eyestay 20mm Dial CDNR Only Exos through July 2018"/>
    <x v="5"/>
    <n v="2010"/>
    <n v="4420"/>
    <n v="2.1990049751243781"/>
    <x v="3029"/>
  </r>
  <r>
    <x v="2"/>
    <s v="Cycling"/>
    <x v="3"/>
    <s v="Bont"/>
    <s v="Dial"/>
    <x v="30"/>
    <s v="L6 R Eyestay 20mm Dial CDNR Only Exos through July 2018"/>
    <x v="5"/>
    <n v="1005"/>
    <n v="2210"/>
    <n v="2.1990049751243781"/>
    <x v="3029"/>
  </r>
  <r>
    <x v="2"/>
    <s v="Cycling"/>
    <x v="3"/>
    <s v="Bont"/>
    <s v="Dial"/>
    <x v="30"/>
    <s v="L6 R Eyestay 20mm Dial CDNR Only Exos through July 2018"/>
    <x v="5"/>
    <n v="2010"/>
    <n v="4420"/>
    <n v="2.1990049751243781"/>
    <x v="3029"/>
  </r>
  <r>
    <x v="2"/>
    <s v="Cycling"/>
    <x v="3"/>
    <s v="Bont"/>
    <s v="Dial"/>
    <x v="30"/>
    <s v="L6 R Eyestay 20mm Dial CDNR Only Exos through July 2018"/>
    <x v="5"/>
    <n v="3015"/>
    <n v="6630"/>
    <n v="2.1990049751243781"/>
    <x v="3029"/>
  </r>
  <r>
    <x v="2"/>
    <s v="Cycling"/>
    <x v="3"/>
    <s v="Bont"/>
    <s v="Dial"/>
    <x v="10"/>
    <s v="Li2 L Eyestay Dial A"/>
    <x v="0"/>
    <n v="1005"/>
    <n v="2990"/>
    <n v="2.9751243781094527"/>
    <x v="3042"/>
  </r>
  <r>
    <x v="2"/>
    <s v="Cycling"/>
    <x v="3"/>
    <s v="Bont"/>
    <s v="Dial"/>
    <x v="10"/>
    <s v="Li2 L Eyestay Dial A"/>
    <x v="1"/>
    <n v="1005"/>
    <n v="2990"/>
    <n v="2.9751243781094527"/>
    <x v="3042"/>
  </r>
  <r>
    <x v="2"/>
    <s v="Cycling"/>
    <x v="3"/>
    <s v="Bont"/>
    <s v="Dial"/>
    <x v="10"/>
    <s v="Li2 L Eyestay Dial A"/>
    <x v="1"/>
    <n v="1005"/>
    <n v="2990"/>
    <n v="2.9751243781094527"/>
    <x v="3042"/>
  </r>
  <r>
    <x v="2"/>
    <s v="Cycling"/>
    <x v="3"/>
    <s v="Bont"/>
    <s v="Dial"/>
    <x v="10"/>
    <s v="Li2 L Eyestay Dial A"/>
    <x v="1"/>
    <n v="1500"/>
    <n v="4485"/>
    <n v="2.99"/>
    <x v="3028"/>
  </r>
  <r>
    <x v="2"/>
    <s v="Cycling"/>
    <x v="3"/>
    <s v="Bont"/>
    <s v="Dial"/>
    <x v="10"/>
    <s v="Li2 L Eyestay Dial A"/>
    <x v="1"/>
    <n v="10"/>
    <n v="0"/>
    <n v="0"/>
    <x v="199"/>
  </r>
  <r>
    <x v="2"/>
    <s v="Cycling"/>
    <x v="3"/>
    <s v="Bont"/>
    <s v="Dial"/>
    <x v="10"/>
    <s v="Li2 L Eyestay Dial A"/>
    <x v="1"/>
    <n v="2010"/>
    <n v="5980"/>
    <n v="2.9751243781094527"/>
    <x v="3042"/>
  </r>
  <r>
    <x v="2"/>
    <s v="Cycling"/>
    <x v="3"/>
    <s v="Bont"/>
    <s v="Dial"/>
    <x v="10"/>
    <s v="Li2 L Eyestay Dial A"/>
    <x v="1"/>
    <n v="1005"/>
    <n v="2990"/>
    <n v="2.9751243781094527"/>
    <x v="3042"/>
  </r>
  <r>
    <x v="2"/>
    <s v="Cycling"/>
    <x v="3"/>
    <s v="Bont"/>
    <s v="Dial"/>
    <x v="10"/>
    <s v="Li2 L Eyestay Dial A"/>
    <x v="1"/>
    <n v="1005"/>
    <n v="2990"/>
    <n v="2.9751243781094527"/>
    <x v="3042"/>
  </r>
  <r>
    <x v="2"/>
    <s v="Cycling"/>
    <x v="3"/>
    <s v="Bont"/>
    <s v="Dial"/>
    <x v="10"/>
    <s v="Li2 L Eyestay Dial A"/>
    <x v="0"/>
    <n v="1005"/>
    <n v="2970"/>
    <n v="2.955223880597015"/>
    <x v="3043"/>
  </r>
  <r>
    <x v="2"/>
    <s v="Cycling"/>
    <x v="3"/>
    <s v="Bont"/>
    <s v="Dial"/>
    <x v="10"/>
    <s v="Li2 L Eyestay Dial A"/>
    <x v="1"/>
    <n v="2010"/>
    <n v="5940"/>
    <n v="2.955223880597015"/>
    <x v="3043"/>
  </r>
  <r>
    <x v="2"/>
    <s v="Cycling"/>
    <x v="3"/>
    <s v="Bont"/>
    <s v="Dial"/>
    <x v="10"/>
    <s v="Li2 L Eyestay Dial A"/>
    <x v="1"/>
    <n v="1005"/>
    <n v="2970"/>
    <n v="2.955223880597015"/>
    <x v="3043"/>
  </r>
  <r>
    <x v="2"/>
    <s v="Cycling"/>
    <x v="3"/>
    <s v="Bont"/>
    <s v="Dial"/>
    <x v="10"/>
    <s v="Li2 L Eyestay Dial A"/>
    <x v="1"/>
    <n v="1500"/>
    <n v="4455"/>
    <n v="2.97"/>
    <x v="3044"/>
  </r>
  <r>
    <x v="2"/>
    <s v="Cycling"/>
    <x v="3"/>
    <s v="Bont"/>
    <s v="Dial"/>
    <x v="10"/>
    <s v="Li2 L Eyestay Dial A"/>
    <x v="1"/>
    <n v="10"/>
    <n v="0"/>
    <n v="0"/>
    <x v="199"/>
  </r>
  <r>
    <x v="2"/>
    <s v="Cycling"/>
    <x v="3"/>
    <s v="Bont"/>
    <s v="Dial"/>
    <x v="10"/>
    <s v="Li2 L Eyestay Dial A"/>
    <x v="1"/>
    <n v="1510"/>
    <n v="4455"/>
    <n v="2.9503311258278146"/>
    <x v="3045"/>
  </r>
  <r>
    <x v="2"/>
    <s v="Cycling"/>
    <x v="3"/>
    <s v="Bont"/>
    <s v="Dial"/>
    <x v="10"/>
    <s v="Li2 L Eyestay Dial A"/>
    <x v="1"/>
    <n v="1510"/>
    <n v="4455"/>
    <n v="2.9503311258278146"/>
    <x v="3045"/>
  </r>
  <r>
    <x v="2"/>
    <s v="Cycling"/>
    <x v="3"/>
    <s v="Bont"/>
    <s v="Dial"/>
    <x v="10"/>
    <s v="Li2 L Eyestay Dial A"/>
    <x v="1"/>
    <n v="500"/>
    <n v="1485"/>
    <n v="2.97"/>
    <x v="3044"/>
  </r>
  <r>
    <x v="2"/>
    <s v="Cycling"/>
    <x v="3"/>
    <s v="Bont"/>
    <s v="Dial"/>
    <x v="10"/>
    <s v="Li2 R Eyestay Dial A"/>
    <x v="0"/>
    <n v="1005"/>
    <n v="2990"/>
    <n v="2.9751243781094527"/>
    <x v="3042"/>
  </r>
  <r>
    <x v="2"/>
    <s v="Cycling"/>
    <x v="3"/>
    <s v="Bont"/>
    <s v="Dial"/>
    <x v="10"/>
    <s v="Li2 R Eyestay Dial A"/>
    <x v="1"/>
    <n v="1005"/>
    <n v="2990"/>
    <n v="2.9751243781094527"/>
    <x v="3042"/>
  </r>
  <r>
    <x v="2"/>
    <s v="Cycling"/>
    <x v="3"/>
    <s v="Bont"/>
    <s v="Dial"/>
    <x v="10"/>
    <s v="Li2 R Eyestay Dial A"/>
    <x v="1"/>
    <n v="1005"/>
    <n v="2990"/>
    <n v="2.9751243781094527"/>
    <x v="3042"/>
  </r>
  <r>
    <x v="2"/>
    <s v="Cycling"/>
    <x v="3"/>
    <s v="Bont"/>
    <s v="Dial"/>
    <x v="10"/>
    <s v="Li2 R Eyestay Dial A"/>
    <x v="1"/>
    <n v="1500"/>
    <n v="4485"/>
    <n v="2.99"/>
    <x v="3028"/>
  </r>
  <r>
    <x v="2"/>
    <s v="Cycling"/>
    <x v="3"/>
    <s v="Bont"/>
    <s v="Dial"/>
    <x v="10"/>
    <s v="Li2 R Eyestay Dial A"/>
    <x v="1"/>
    <n v="10"/>
    <n v="0"/>
    <n v="0"/>
    <x v="199"/>
  </r>
  <r>
    <x v="2"/>
    <s v="Cycling"/>
    <x v="3"/>
    <s v="Bont"/>
    <s v="Dial"/>
    <x v="10"/>
    <s v="Li2 R Eyestay Dial A"/>
    <x v="1"/>
    <n v="2010"/>
    <n v="5980"/>
    <n v="2.9751243781094527"/>
    <x v="3042"/>
  </r>
  <r>
    <x v="2"/>
    <s v="Cycling"/>
    <x v="3"/>
    <s v="Bont"/>
    <s v="Dial"/>
    <x v="10"/>
    <s v="Li2 R Eyestay Dial A"/>
    <x v="1"/>
    <n v="1005"/>
    <n v="2990"/>
    <n v="2.9751243781094527"/>
    <x v="3042"/>
  </r>
  <r>
    <x v="2"/>
    <s v="Cycling"/>
    <x v="3"/>
    <s v="Bont"/>
    <s v="Dial"/>
    <x v="10"/>
    <s v="Li2 R Eyestay Dial A"/>
    <x v="1"/>
    <n v="1005"/>
    <n v="2990"/>
    <n v="2.9751243781094527"/>
    <x v="3042"/>
  </r>
  <r>
    <x v="2"/>
    <s v="Cycling"/>
    <x v="3"/>
    <s v="Bont"/>
    <s v="Dial"/>
    <x v="10"/>
    <s v="Li2 R Eyestay Dial A"/>
    <x v="0"/>
    <n v="1005"/>
    <n v="2970"/>
    <n v="2.955223880597015"/>
    <x v="3043"/>
  </r>
  <r>
    <x v="2"/>
    <s v="Cycling"/>
    <x v="3"/>
    <s v="Bont"/>
    <s v="Dial"/>
    <x v="10"/>
    <s v="Li2 R Eyestay Dial A"/>
    <x v="1"/>
    <n v="2010"/>
    <n v="5940"/>
    <n v="2.955223880597015"/>
    <x v="3043"/>
  </r>
  <r>
    <x v="2"/>
    <s v="Cycling"/>
    <x v="3"/>
    <s v="Bont"/>
    <s v="Dial"/>
    <x v="10"/>
    <s v="Li2 R Eyestay Dial A"/>
    <x v="1"/>
    <n v="1005"/>
    <n v="2970"/>
    <n v="2.955223880597015"/>
    <x v="3043"/>
  </r>
  <r>
    <x v="2"/>
    <s v="Cycling"/>
    <x v="3"/>
    <s v="Bont"/>
    <s v="Dial"/>
    <x v="10"/>
    <s v="Li2 R Eyestay Dial A"/>
    <x v="1"/>
    <n v="1500"/>
    <n v="4455"/>
    <n v="2.97"/>
    <x v="3044"/>
  </r>
  <r>
    <x v="2"/>
    <s v="Cycling"/>
    <x v="3"/>
    <s v="Bont"/>
    <s v="Dial"/>
    <x v="10"/>
    <s v="Li2 R Eyestay Dial A"/>
    <x v="1"/>
    <n v="10"/>
    <n v="0"/>
    <n v="0"/>
    <x v="199"/>
  </r>
  <r>
    <x v="2"/>
    <s v="Cycling"/>
    <x v="3"/>
    <s v="Bont"/>
    <s v="Dial"/>
    <x v="10"/>
    <s v="Li2 R Eyestay Dial A"/>
    <x v="1"/>
    <n v="1510"/>
    <n v="4455"/>
    <n v="2.9503311258278146"/>
    <x v="3045"/>
  </r>
  <r>
    <x v="2"/>
    <s v="Cycling"/>
    <x v="3"/>
    <s v="Bont"/>
    <s v="Dial"/>
    <x v="10"/>
    <s v="Li2 R Eyestay Dial A"/>
    <x v="1"/>
    <n v="1510"/>
    <n v="4455"/>
    <n v="2.9503311258278146"/>
    <x v="3045"/>
  </r>
  <r>
    <x v="2"/>
    <s v="Cycling"/>
    <x v="3"/>
    <s v="Bont"/>
    <s v="Dial"/>
    <x v="10"/>
    <s v="Li2 R Eyestay Dial A"/>
    <x v="1"/>
    <n v="500"/>
    <n v="1485"/>
    <n v="2.97"/>
    <x v="3044"/>
  </r>
  <r>
    <x v="2"/>
    <s v="Cycling"/>
    <x v="3"/>
    <s v="Bont"/>
    <s v="Dial"/>
    <x v="7"/>
    <s v="Li2 L Tongue Dial C"/>
    <x v="1"/>
    <n v="300"/>
    <n v="816"/>
    <n v="2.72"/>
    <x v="1413"/>
  </r>
  <r>
    <x v="2"/>
    <s v="Cycling"/>
    <x v="3"/>
    <s v="Bont"/>
    <s v="Dial"/>
    <x v="7"/>
    <s v="Li2 L Tongue Dial C"/>
    <x v="1"/>
    <n v="300"/>
    <n v="816"/>
    <n v="2.72"/>
    <x v="1413"/>
  </r>
  <r>
    <x v="2"/>
    <s v="Cycling"/>
    <x v="3"/>
    <s v="Bont"/>
    <s v="Dial"/>
    <x v="7"/>
    <s v="Li2 L Tongue Dial C"/>
    <x v="1"/>
    <n v="200"/>
    <n v="544"/>
    <n v="2.72"/>
    <x v="1413"/>
  </r>
  <r>
    <x v="2"/>
    <s v="Cycling"/>
    <x v="3"/>
    <s v="Bont"/>
    <s v="Dial"/>
    <x v="7"/>
    <s v="Li2 L Tongue Dial C"/>
    <x v="1"/>
    <n v="500"/>
    <n v="1360"/>
    <n v="2.72"/>
    <x v="1413"/>
  </r>
  <r>
    <x v="2"/>
    <s v="Cycling"/>
    <x v="3"/>
    <s v="Bont"/>
    <s v="Dial"/>
    <x v="7"/>
    <s v="Li2 L Tongue Dial C"/>
    <x v="1"/>
    <n v="300"/>
    <n v="816"/>
    <n v="2.72"/>
    <x v="1413"/>
  </r>
  <r>
    <x v="2"/>
    <s v="Cycling"/>
    <x v="3"/>
    <s v="Bont"/>
    <s v="Dial"/>
    <x v="7"/>
    <s v="Li2 R Tongue Dial C"/>
    <x v="1"/>
    <n v="300"/>
    <n v="816"/>
    <n v="2.72"/>
    <x v="1413"/>
  </r>
  <r>
    <x v="2"/>
    <s v="Cycling"/>
    <x v="3"/>
    <s v="Bont"/>
    <s v="Dial"/>
    <x v="7"/>
    <s v="Li2 R Tongue Dial C"/>
    <x v="1"/>
    <n v="300"/>
    <n v="816"/>
    <n v="2.72"/>
    <x v="1413"/>
  </r>
  <r>
    <x v="2"/>
    <s v="Cycling"/>
    <x v="3"/>
    <s v="Bont"/>
    <s v="Dial"/>
    <x v="7"/>
    <s v="Li2 R Tongue Dial C"/>
    <x v="1"/>
    <n v="200"/>
    <n v="544"/>
    <n v="2.72"/>
    <x v="1413"/>
  </r>
  <r>
    <x v="2"/>
    <s v="Cycling"/>
    <x v="3"/>
    <s v="Bont"/>
    <s v="Dial"/>
    <x v="7"/>
    <s v="Li2 R Tongue Dial C"/>
    <x v="1"/>
    <n v="500"/>
    <n v="1360"/>
    <n v="2.72"/>
    <x v="1413"/>
  </r>
  <r>
    <x v="2"/>
    <s v="Cycling"/>
    <x v="3"/>
    <s v="Bont"/>
    <s v="Dial"/>
    <x v="7"/>
    <s v="Li2 R Tongue Dial C"/>
    <x v="1"/>
    <n v="300"/>
    <n v="816"/>
    <n v="2.72"/>
    <x v="1413"/>
  </r>
  <r>
    <x v="2"/>
    <s v="Cycling"/>
    <x v="3"/>
    <s v="Bont"/>
    <s v="Dial"/>
    <x v="32"/>
    <s v="Li2 L Eyestay Dial D"/>
    <x v="0"/>
    <n v="75"/>
    <n v="365.25"/>
    <n v="4.87"/>
    <x v="3046"/>
  </r>
  <r>
    <x v="2"/>
    <s v="Cycling"/>
    <x v="3"/>
    <s v="Bont"/>
    <s v="Dial"/>
    <x v="32"/>
    <s v="Li2 L Eyestay Dial D"/>
    <x v="0"/>
    <n v="75"/>
    <n v="365.25"/>
    <n v="4.87"/>
    <x v="3046"/>
  </r>
  <r>
    <x v="2"/>
    <s v="Cycling"/>
    <x v="3"/>
    <s v="Bont"/>
    <s v="Dial"/>
    <x v="32"/>
    <s v="Li2 L Eyestay Dial D"/>
    <x v="0"/>
    <n v="75"/>
    <n v="365.25"/>
    <n v="4.87"/>
    <x v="3046"/>
  </r>
  <r>
    <x v="2"/>
    <s v="Cycling"/>
    <x v="3"/>
    <s v="Bont"/>
    <s v="Dial"/>
    <x v="32"/>
    <s v="Li2 R Eyestay Dial D"/>
    <x v="0"/>
    <n v="75"/>
    <n v="365.25"/>
    <n v="4.87"/>
    <x v="3046"/>
  </r>
  <r>
    <x v="2"/>
    <s v="Cycling"/>
    <x v="3"/>
    <s v="Bont"/>
    <s v="Dial"/>
    <x v="32"/>
    <s v="Li2 R Eyestay Dial D"/>
    <x v="0"/>
    <n v="75"/>
    <n v="365.25"/>
    <n v="4.87"/>
    <x v="3046"/>
  </r>
  <r>
    <x v="2"/>
    <s v="Cycling"/>
    <x v="3"/>
    <s v="Bont"/>
    <s v="Dial"/>
    <x v="32"/>
    <s v="Li2 R Eyestay Dial D"/>
    <x v="0"/>
    <n v="75"/>
    <n v="365.25"/>
    <n v="4.87"/>
    <x v="3046"/>
  </r>
  <r>
    <x v="2"/>
    <s v="Cycling"/>
    <x v="3"/>
    <s v="Ezni"/>
    <s v="Dial"/>
    <x v="25"/>
    <s v="IP1 L Eyestay 20mm Dial B"/>
    <x v="2"/>
    <n v="100"/>
    <n v="275"/>
    <n v="2.75"/>
    <x v="2771"/>
  </r>
  <r>
    <x v="2"/>
    <s v="Cycling"/>
    <x v="3"/>
    <s v="Ezni"/>
    <s v="Dial"/>
    <x v="25"/>
    <s v="IP1 L Eyestay 20mm Dial C"/>
    <x v="2"/>
    <n v="800"/>
    <n v="2200"/>
    <n v="2.75"/>
    <x v="2771"/>
  </r>
  <r>
    <x v="2"/>
    <s v="Cycling"/>
    <x v="3"/>
    <s v="Ezni"/>
    <s v="Dial"/>
    <x v="25"/>
    <s v="IP1 L Eyestay 20mm Dial C"/>
    <x v="2"/>
    <n v="100"/>
    <n v="277"/>
    <n v="2.77"/>
    <x v="2768"/>
  </r>
  <r>
    <x v="2"/>
    <s v="Cycling"/>
    <x v="3"/>
    <s v="Ezni"/>
    <s v="Dial"/>
    <x v="25"/>
    <s v="IP1 L Eyestay 20mm Dial C"/>
    <x v="2"/>
    <n v="100"/>
    <n v="277"/>
    <n v="2.77"/>
    <x v="2768"/>
  </r>
  <r>
    <x v="2"/>
    <s v="Cycling"/>
    <x v="3"/>
    <s v="Ezni"/>
    <s v="Dial"/>
    <x v="25"/>
    <s v="IP1 L Eyestay 20mm Dial C"/>
    <x v="2"/>
    <n v="400"/>
    <n v="1108"/>
    <n v="2.77"/>
    <x v="2768"/>
  </r>
  <r>
    <x v="2"/>
    <s v="Cycling"/>
    <x v="3"/>
    <s v="Ezni"/>
    <s v="Dial"/>
    <x v="25"/>
    <s v="IP1 R Eyestay 20mm Dial B"/>
    <x v="2"/>
    <n v="100"/>
    <n v="275"/>
    <n v="2.75"/>
    <x v="2771"/>
  </r>
  <r>
    <x v="2"/>
    <s v="Cycling"/>
    <x v="3"/>
    <s v="Ezni"/>
    <s v="Dial"/>
    <x v="25"/>
    <s v="IP1 R Eyestay 20mm Dial C"/>
    <x v="2"/>
    <n v="800"/>
    <n v="2200"/>
    <n v="2.75"/>
    <x v="2771"/>
  </r>
  <r>
    <x v="2"/>
    <s v="Cycling"/>
    <x v="3"/>
    <s v="Ezni"/>
    <s v="Dial"/>
    <x v="25"/>
    <s v="IP1 R Eyestay 20mm Dial C"/>
    <x v="2"/>
    <n v="100"/>
    <n v="277"/>
    <n v="2.77"/>
    <x v="2768"/>
  </r>
  <r>
    <x v="2"/>
    <s v="Cycling"/>
    <x v="3"/>
    <s v="Ezni"/>
    <s v="Dial"/>
    <x v="25"/>
    <s v="IP1 R Eyestay 20mm Dial C"/>
    <x v="2"/>
    <n v="100"/>
    <n v="277"/>
    <n v="2.77"/>
    <x v="2768"/>
  </r>
  <r>
    <x v="2"/>
    <s v="Cycling"/>
    <x v="3"/>
    <s v="Ezni"/>
    <s v="Dial"/>
    <x v="25"/>
    <s v="IP1 R Eyestay 20mm Dial C"/>
    <x v="2"/>
    <n v="400"/>
    <n v="1108"/>
    <n v="2.77"/>
    <x v="2768"/>
  </r>
  <r>
    <x v="2"/>
    <s v="Cycling"/>
    <x v="3"/>
    <s v="FILA - Korea"/>
    <s v="Dial"/>
    <x v="25"/>
    <s v="IP1-S L Eyestay 20mm Dial B"/>
    <x v="2"/>
    <n v="2365"/>
    <n v="6462.5"/>
    <n v="2.7325581395348837"/>
    <x v="3047"/>
  </r>
  <r>
    <x v="2"/>
    <s v="Cycling"/>
    <x v="3"/>
    <s v="FILA - Korea"/>
    <s v="Dial"/>
    <x v="25"/>
    <s v="IP1-S L Eyestay 20mm Dial B"/>
    <x v="2"/>
    <n v="1410"/>
    <n v="3850"/>
    <n v="2.7304964539007091"/>
    <x v="3048"/>
  </r>
  <r>
    <x v="2"/>
    <s v="Cycling"/>
    <x v="3"/>
    <s v="FILA - Korea"/>
    <s v="Dial"/>
    <x v="25"/>
    <s v="IP1-S L Eyestay 20mm Dial B"/>
    <x v="2"/>
    <n v="350"/>
    <n v="962.5"/>
    <n v="2.75"/>
    <x v="2771"/>
  </r>
  <r>
    <x v="2"/>
    <s v="Cycling"/>
    <x v="3"/>
    <s v="FILA - Korea"/>
    <s v="Dial"/>
    <x v="25"/>
    <s v="IP1-S L Eyestay 20mm Dial B"/>
    <x v="3"/>
    <n v="1160"/>
    <n v="3162.5"/>
    <n v="2.7262931034482758"/>
    <x v="2780"/>
  </r>
  <r>
    <x v="2"/>
    <s v="Cycling"/>
    <x v="3"/>
    <s v="FILA - Korea"/>
    <s v="Dial"/>
    <x v="25"/>
    <s v="IP1-S L Eyestay 20mm Dial B"/>
    <x v="3"/>
    <n v="1460"/>
    <n v="3987.5"/>
    <n v="2.7311643835616439"/>
    <x v="3049"/>
  </r>
  <r>
    <x v="2"/>
    <s v="Cycling"/>
    <x v="3"/>
    <s v="FILA - Korea"/>
    <s v="Dial"/>
    <x v="25"/>
    <s v="IP1-S L Eyestay 20mm Dial B"/>
    <x v="3"/>
    <n v="500"/>
    <n v="1375"/>
    <n v="2.75"/>
    <x v="2771"/>
  </r>
  <r>
    <x v="2"/>
    <s v="Cycling"/>
    <x v="3"/>
    <s v="FILA - Korea"/>
    <s v="Dial"/>
    <x v="25"/>
    <s v="IP1-S L Eyestay 20mm Dial B"/>
    <x v="3"/>
    <n v="1410"/>
    <n v="3850"/>
    <n v="2.7304964539007091"/>
    <x v="3048"/>
  </r>
  <r>
    <x v="2"/>
    <s v="Cycling"/>
    <x v="3"/>
    <s v="FILA - Korea"/>
    <s v="Dial"/>
    <x v="25"/>
    <s v="IP1-S L Eyestay 20mm Dial B"/>
    <x v="3"/>
    <n v="300"/>
    <n v="825"/>
    <n v="2.75"/>
    <x v="2771"/>
  </r>
  <r>
    <x v="2"/>
    <s v="Cycling"/>
    <x v="3"/>
    <s v="FILA - Korea"/>
    <s v="Dial"/>
    <x v="25"/>
    <s v="IP1-S L Eyestay 20mm Dial B"/>
    <x v="3"/>
    <n v="550"/>
    <n v="1512.5"/>
    <n v="2.75"/>
    <x v="2771"/>
  </r>
  <r>
    <x v="2"/>
    <s v="Cycling"/>
    <x v="3"/>
    <s v="FILA - Korea"/>
    <s v="Dial"/>
    <x v="25"/>
    <s v="IP1-S L Eyestay 20mm Dial B"/>
    <x v="0"/>
    <n v="2260"/>
    <n v="6187.5"/>
    <n v="2.7378318584070795"/>
    <x v="3050"/>
  </r>
  <r>
    <x v="2"/>
    <s v="Cycling"/>
    <x v="3"/>
    <s v="FILA - Korea"/>
    <s v="Dial"/>
    <x v="25"/>
    <s v="IP1-S L Eyestay 20mm Dial B"/>
    <x v="0"/>
    <n v="1610"/>
    <n v="4400"/>
    <n v="2.7329192546583849"/>
    <x v="3051"/>
  </r>
  <r>
    <x v="2"/>
    <s v="Cycling"/>
    <x v="3"/>
    <s v="FILA - Korea"/>
    <s v="Dial"/>
    <x v="25"/>
    <s v="IP1-S L Eyestay 20mm Dial B"/>
    <x v="0"/>
    <n v="275"/>
    <n v="756.25"/>
    <n v="2.75"/>
    <x v="2771"/>
  </r>
  <r>
    <x v="2"/>
    <s v="Cycling"/>
    <x v="3"/>
    <s v="FILA - Korea"/>
    <s v="Dial"/>
    <x v="25"/>
    <s v="IP1-S L Eyestay 20mm Dial B"/>
    <x v="3"/>
    <n v="850"/>
    <n v="2354.5"/>
    <n v="2.77"/>
    <x v="2768"/>
  </r>
  <r>
    <x v="2"/>
    <s v="Cycling"/>
    <x v="3"/>
    <s v="FILA - Korea"/>
    <s v="Dial"/>
    <x v="25"/>
    <s v="IP1-S L Eyestay 20mm Dial B"/>
    <x v="3"/>
    <n v="650"/>
    <n v="1800.5"/>
    <n v="2.77"/>
    <x v="2768"/>
  </r>
  <r>
    <x v="2"/>
    <s v="Cycling"/>
    <x v="3"/>
    <s v="FILA - Korea"/>
    <s v="Dial"/>
    <x v="25"/>
    <s v="IP1-S L Eyestay 20mm Dial B"/>
    <x v="3"/>
    <n v="350"/>
    <n v="969.5"/>
    <n v="2.77"/>
    <x v="2768"/>
  </r>
  <r>
    <x v="2"/>
    <s v="Cycling"/>
    <x v="3"/>
    <s v="FILA - Korea"/>
    <s v="Dial"/>
    <x v="25"/>
    <s v="IP1-S R Eyestay 20mm Dial B"/>
    <x v="2"/>
    <n v="2365"/>
    <n v="6462.5"/>
    <n v="2.7325581395348837"/>
    <x v="3047"/>
  </r>
  <r>
    <x v="2"/>
    <s v="Cycling"/>
    <x v="3"/>
    <s v="FILA - Korea"/>
    <s v="Dial"/>
    <x v="25"/>
    <s v="IP1-S R Eyestay 20mm Dial B"/>
    <x v="2"/>
    <n v="1410"/>
    <n v="3850"/>
    <n v="2.7304964539007091"/>
    <x v="3048"/>
  </r>
  <r>
    <x v="2"/>
    <s v="Cycling"/>
    <x v="3"/>
    <s v="FILA - Korea"/>
    <s v="Dial"/>
    <x v="25"/>
    <s v="IP1-S R Eyestay 20mm Dial B"/>
    <x v="2"/>
    <n v="350"/>
    <n v="962.5"/>
    <n v="2.75"/>
    <x v="2771"/>
  </r>
  <r>
    <x v="2"/>
    <s v="Cycling"/>
    <x v="3"/>
    <s v="FILA - Korea"/>
    <s v="Dial"/>
    <x v="25"/>
    <s v="IP1-S R Eyestay 20mm Dial B"/>
    <x v="3"/>
    <n v="1160"/>
    <n v="3162.5"/>
    <n v="2.7262931034482758"/>
    <x v="2780"/>
  </r>
  <r>
    <x v="2"/>
    <s v="Cycling"/>
    <x v="3"/>
    <s v="FILA - Korea"/>
    <s v="Dial"/>
    <x v="25"/>
    <s v="IP1-S R Eyestay 20mm Dial B"/>
    <x v="3"/>
    <n v="1460"/>
    <n v="3987.5"/>
    <n v="2.7311643835616439"/>
    <x v="3049"/>
  </r>
  <r>
    <x v="2"/>
    <s v="Cycling"/>
    <x v="3"/>
    <s v="FILA - Korea"/>
    <s v="Dial"/>
    <x v="25"/>
    <s v="IP1-S R Eyestay 20mm Dial B"/>
    <x v="3"/>
    <n v="500"/>
    <n v="1375"/>
    <n v="2.75"/>
    <x v="2771"/>
  </r>
  <r>
    <x v="2"/>
    <s v="Cycling"/>
    <x v="3"/>
    <s v="FILA - Korea"/>
    <s v="Dial"/>
    <x v="25"/>
    <s v="IP1-S R Eyestay 20mm Dial B"/>
    <x v="3"/>
    <n v="1410"/>
    <n v="3850"/>
    <n v="2.7304964539007091"/>
    <x v="3048"/>
  </r>
  <r>
    <x v="2"/>
    <s v="Cycling"/>
    <x v="3"/>
    <s v="FILA - Korea"/>
    <s v="Dial"/>
    <x v="25"/>
    <s v="IP1-S R Eyestay 20mm Dial B"/>
    <x v="3"/>
    <n v="300"/>
    <n v="825"/>
    <n v="2.75"/>
    <x v="2771"/>
  </r>
  <r>
    <x v="2"/>
    <s v="Cycling"/>
    <x v="3"/>
    <s v="FILA - Korea"/>
    <s v="Dial"/>
    <x v="25"/>
    <s v="IP1-S R Eyestay 20mm Dial B"/>
    <x v="3"/>
    <n v="550"/>
    <n v="1512.5"/>
    <n v="2.75"/>
    <x v="2771"/>
  </r>
  <r>
    <x v="2"/>
    <s v="Cycling"/>
    <x v="3"/>
    <s v="FILA - Korea"/>
    <s v="Dial"/>
    <x v="25"/>
    <s v="IP1-S R Eyestay 20mm Dial B"/>
    <x v="0"/>
    <n v="2260"/>
    <n v="6187.5"/>
    <n v="2.7378318584070795"/>
    <x v="3050"/>
  </r>
  <r>
    <x v="2"/>
    <s v="Cycling"/>
    <x v="3"/>
    <s v="FILA - Korea"/>
    <s v="Dial"/>
    <x v="25"/>
    <s v="IP1-S R Eyestay 20mm Dial B"/>
    <x v="0"/>
    <n v="1610"/>
    <n v="4400"/>
    <n v="2.7329192546583849"/>
    <x v="3051"/>
  </r>
  <r>
    <x v="2"/>
    <s v="Cycling"/>
    <x v="3"/>
    <s v="FILA - Korea"/>
    <s v="Dial"/>
    <x v="25"/>
    <s v="IP1-S R Eyestay 20mm Dial B"/>
    <x v="0"/>
    <n v="275"/>
    <n v="756.25"/>
    <n v="2.75"/>
    <x v="2771"/>
  </r>
  <r>
    <x v="2"/>
    <s v="Cycling"/>
    <x v="3"/>
    <s v="FILA - Korea"/>
    <s v="Dial"/>
    <x v="25"/>
    <s v="IP1-S R Eyestay 20mm Dial B"/>
    <x v="3"/>
    <n v="850"/>
    <n v="2354.5"/>
    <n v="2.77"/>
    <x v="2768"/>
  </r>
  <r>
    <x v="2"/>
    <s v="Cycling"/>
    <x v="3"/>
    <s v="FILA - Korea"/>
    <s v="Dial"/>
    <x v="25"/>
    <s v="IP1-S R Eyestay 20mm Dial B"/>
    <x v="3"/>
    <n v="650"/>
    <n v="1800.5"/>
    <n v="2.77"/>
    <x v="2768"/>
  </r>
  <r>
    <x v="2"/>
    <s v="Cycling"/>
    <x v="3"/>
    <s v="FILA - Korea"/>
    <s v="Dial"/>
    <x v="25"/>
    <s v="IP1-S R Eyestay 20mm Dial B"/>
    <x v="3"/>
    <n v="350"/>
    <n v="969.5"/>
    <n v="2.77"/>
    <x v="2768"/>
  </r>
  <r>
    <x v="2"/>
    <s v="Cycling"/>
    <x v="3"/>
    <s v="FILA - Korea"/>
    <s v="Dial"/>
    <x v="15"/>
    <s v="IP1-S L Eyestay 20mm Dial B + Pawl Caps"/>
    <x v="3"/>
    <n v="650"/>
    <n v="1956.5"/>
    <n v="3.01"/>
    <x v="3024"/>
  </r>
  <r>
    <x v="2"/>
    <s v="Cycling"/>
    <x v="3"/>
    <s v="FILA - Korea"/>
    <s v="Dial"/>
    <x v="15"/>
    <s v="IP1-S L Eyestay 20mm Dial B + Pawl Caps"/>
    <x v="3"/>
    <n v="150"/>
    <n v="451.5"/>
    <n v="3.01"/>
    <x v="3024"/>
  </r>
  <r>
    <x v="2"/>
    <s v="Cycling"/>
    <x v="3"/>
    <s v="FILA - Korea"/>
    <s v="Dial"/>
    <x v="15"/>
    <s v="IP1-S L Eyestay 20mm Dial B + Pawl Caps"/>
    <x v="0"/>
    <n v="1660"/>
    <n v="4966.5"/>
    <n v="2.991867469879518"/>
    <x v="3052"/>
  </r>
  <r>
    <x v="2"/>
    <s v="Cycling"/>
    <x v="3"/>
    <s v="FILA - Korea"/>
    <s v="Dial"/>
    <x v="15"/>
    <s v="IP1-S L Eyestay 20mm Dial B + Pawl Caps"/>
    <x v="0"/>
    <n v="1410"/>
    <n v="4214"/>
    <n v="2.9886524822695035"/>
    <x v="3053"/>
  </r>
  <r>
    <x v="2"/>
    <s v="Cycling"/>
    <x v="3"/>
    <s v="FILA - Korea"/>
    <s v="Dial"/>
    <x v="15"/>
    <s v="IP1-S L Eyestay 20mm Dial B + Pawl Caps"/>
    <x v="0"/>
    <n v="250"/>
    <n v="752.5"/>
    <n v="3.01"/>
    <x v="3024"/>
  </r>
  <r>
    <x v="2"/>
    <s v="Cycling"/>
    <x v="3"/>
    <s v="FILA - Korea"/>
    <s v="Dial"/>
    <x v="15"/>
    <s v="IP1-S L Eyestay 20mm Dial B + Pawl Caps"/>
    <x v="0"/>
    <n v="100"/>
    <n v="301"/>
    <n v="3.01"/>
    <x v="3024"/>
  </r>
  <r>
    <x v="2"/>
    <s v="Cycling"/>
    <x v="3"/>
    <s v="FILA - Korea"/>
    <s v="Dial"/>
    <x v="15"/>
    <s v="IP1-S R Eyestay 20mm Dial B + Pawl Caps"/>
    <x v="3"/>
    <n v="650"/>
    <n v="1956.5"/>
    <n v="3.01"/>
    <x v="3024"/>
  </r>
  <r>
    <x v="2"/>
    <s v="Cycling"/>
    <x v="3"/>
    <s v="FILA - Korea"/>
    <s v="Dial"/>
    <x v="15"/>
    <s v="IP1-S R Eyestay 20mm Dial B + Pawl Caps"/>
    <x v="3"/>
    <n v="150"/>
    <n v="451.5"/>
    <n v="3.01"/>
    <x v="3024"/>
  </r>
  <r>
    <x v="2"/>
    <s v="Cycling"/>
    <x v="3"/>
    <s v="FILA - Korea"/>
    <s v="Dial"/>
    <x v="15"/>
    <s v="IP1-S R Eyestay 20mm Dial B + Pawl Caps"/>
    <x v="0"/>
    <n v="1660"/>
    <n v="4966.5"/>
    <n v="2.991867469879518"/>
    <x v="3052"/>
  </r>
  <r>
    <x v="2"/>
    <s v="Cycling"/>
    <x v="3"/>
    <s v="FILA - Korea"/>
    <s v="Dial"/>
    <x v="15"/>
    <s v="IP1-S R Eyestay 20mm Dial B + Pawl Caps"/>
    <x v="0"/>
    <n v="1410"/>
    <n v="4214"/>
    <n v="2.9886524822695035"/>
    <x v="3053"/>
  </r>
  <r>
    <x v="2"/>
    <s v="Cycling"/>
    <x v="3"/>
    <s v="FILA - Korea"/>
    <s v="Dial"/>
    <x v="15"/>
    <s v="IP1-S R Eyestay 20mm Dial B + Pawl Caps"/>
    <x v="0"/>
    <n v="250"/>
    <n v="752.5"/>
    <n v="3.01"/>
    <x v="3024"/>
  </r>
  <r>
    <x v="2"/>
    <s v="Cycling"/>
    <x v="3"/>
    <s v="FILA - Korea"/>
    <s v="Dial"/>
    <x v="15"/>
    <s v="IP1-S R Eyestay 20mm Dial B + Pawl Caps"/>
    <x v="0"/>
    <n v="100"/>
    <n v="301"/>
    <n v="3.01"/>
    <x v="3024"/>
  </r>
  <r>
    <x v="2"/>
    <s v="Cycling"/>
    <x v="3"/>
    <s v="Giant"/>
    <s v="Dial"/>
    <x v="15"/>
    <s v="DNR IP1-S R Eyestay 20mm Dial C + Pawl Caps"/>
    <x v="5"/>
    <n v="2040"/>
    <n v="6054.75"/>
    <n v="2.9680147058823527"/>
    <x v="3054"/>
  </r>
  <r>
    <x v="2"/>
    <s v="Cycling"/>
    <x v="3"/>
    <s v="Giant"/>
    <s v="Dial"/>
    <x v="15"/>
    <s v="DNR IP1-S R Eyestay 20mm Dial C + Pawl Caps"/>
    <x v="5"/>
    <n v="750"/>
    <n v="2242.5"/>
    <n v="2.99"/>
    <x v="3028"/>
  </r>
  <r>
    <x v="2"/>
    <s v="Cycling"/>
    <x v="3"/>
    <s v="Giant"/>
    <s v="Dial"/>
    <x v="15"/>
    <s v="IP1 L Eyestay 20mm Dial C + Pawl Caps"/>
    <x v="5"/>
    <n v="3070"/>
    <n v="9180.5"/>
    <n v="2.9903908794788272"/>
    <x v="3055"/>
  </r>
  <r>
    <x v="2"/>
    <s v="Cycling"/>
    <x v="3"/>
    <s v="Giant"/>
    <s v="Dial"/>
    <x v="15"/>
    <s v="IP1 L Eyestay 20mm Dial C + Pawl Caps"/>
    <x v="4"/>
    <n v="5080"/>
    <n v="15200.5"/>
    <n v="2.9922244094488191"/>
    <x v="3056"/>
  </r>
  <r>
    <x v="2"/>
    <s v="Cycling"/>
    <x v="3"/>
    <s v="Giant"/>
    <s v="Dial"/>
    <x v="15"/>
    <s v="IP1 L Eyestay 20mm Dial C + Pawl Caps"/>
    <x v="4"/>
    <n v="1160"/>
    <n v="3461.5"/>
    <n v="2.984051724137931"/>
    <x v="3057"/>
  </r>
  <r>
    <x v="2"/>
    <s v="Cycling"/>
    <x v="3"/>
    <s v="Giant"/>
    <s v="Dial"/>
    <x v="15"/>
    <s v="IP1 L Eyestay 20mm Dial C + Pawl Caps"/>
    <x v="4"/>
    <n v="1005"/>
    <n v="3010"/>
    <n v="2.9950248756218905"/>
    <x v="3020"/>
  </r>
  <r>
    <x v="2"/>
    <s v="Cycling"/>
    <x v="3"/>
    <s v="Giant"/>
    <s v="Dial"/>
    <x v="15"/>
    <s v="IP1 L Eyestay 20mm Dial C + Pawl Caps"/>
    <x v="4"/>
    <n v="550"/>
    <n v="1655.5"/>
    <n v="3.01"/>
    <x v="3024"/>
  </r>
  <r>
    <x v="2"/>
    <s v="Cycling"/>
    <x v="3"/>
    <s v="Giant"/>
    <s v="Dial"/>
    <x v="15"/>
    <s v="IP1 L Eyestay 20mm Dial C + Pawl Caps"/>
    <x v="2"/>
    <n v="11160"/>
    <n v="33411"/>
    <n v="2.9938172043010751"/>
    <x v="3058"/>
  </r>
  <r>
    <x v="2"/>
    <s v="Cycling"/>
    <x v="3"/>
    <s v="Giant"/>
    <s v="Dial"/>
    <x v="15"/>
    <s v="IP1 L Eyestay 20mm Dial C + Pawl Caps"/>
    <x v="2"/>
    <n v="1005"/>
    <n v="3010"/>
    <n v="2.9950248756218905"/>
    <x v="3020"/>
  </r>
  <r>
    <x v="2"/>
    <s v="Cycling"/>
    <x v="3"/>
    <s v="Giant"/>
    <s v="Dial"/>
    <x v="15"/>
    <s v="IP1 L Eyestay 20mm Dial C + Pawl Caps"/>
    <x v="2"/>
    <n v="1110"/>
    <n v="3311"/>
    <n v="2.9828828828828828"/>
    <x v="3059"/>
  </r>
  <r>
    <x v="2"/>
    <s v="Cycling"/>
    <x v="3"/>
    <s v="Giant"/>
    <s v="Dial"/>
    <x v="15"/>
    <s v="IP1 L Eyestay 20mm Dial C + Pawl Caps"/>
    <x v="2"/>
    <n v="2215"/>
    <n v="6622"/>
    <n v="2.9896162528216705"/>
    <x v="3060"/>
  </r>
  <r>
    <x v="2"/>
    <s v="Cycling"/>
    <x v="3"/>
    <s v="Giant"/>
    <s v="Dial"/>
    <x v="15"/>
    <s v="IP1 L Eyestay 20mm Dial C + Pawl Caps"/>
    <x v="3"/>
    <n v="1610"/>
    <n v="4816"/>
    <n v="2.991304347826087"/>
    <x v="3061"/>
  </r>
  <r>
    <x v="2"/>
    <s v="Cycling"/>
    <x v="3"/>
    <s v="Giant"/>
    <s v="Dial"/>
    <x v="15"/>
    <s v="IP1 L Eyestay 20mm Dial C + Pawl Caps"/>
    <x v="3"/>
    <n v="500"/>
    <n v="1505"/>
    <n v="3.01"/>
    <x v="3024"/>
  </r>
  <r>
    <x v="2"/>
    <s v="Cycling"/>
    <x v="3"/>
    <s v="Giant"/>
    <s v="Dial"/>
    <x v="15"/>
    <s v="IP1 L Eyestay 20mm Dial C + Pawl Caps"/>
    <x v="3"/>
    <n v="1110"/>
    <n v="3311"/>
    <n v="2.9828828828828828"/>
    <x v="3059"/>
  </r>
  <r>
    <x v="2"/>
    <s v="Cycling"/>
    <x v="3"/>
    <s v="Giant"/>
    <s v="Dial"/>
    <x v="15"/>
    <s v="IP1 L Eyestay 20mm Dial C + Pawl Caps"/>
    <x v="3"/>
    <n v="750"/>
    <n v="2257.5"/>
    <n v="3.01"/>
    <x v="3024"/>
  </r>
  <r>
    <x v="2"/>
    <s v="Cycling"/>
    <x v="3"/>
    <s v="Giant"/>
    <s v="Dial"/>
    <x v="15"/>
    <s v="IP1 L Eyestay 20mm Dial C + Pawl Caps"/>
    <x v="0"/>
    <n v="1910"/>
    <n v="5719"/>
    <n v="2.994240837696335"/>
    <x v="3062"/>
  </r>
  <r>
    <x v="2"/>
    <s v="Cycling"/>
    <x v="3"/>
    <s v="Giant"/>
    <s v="Dial"/>
    <x v="15"/>
    <s v="IP1 L Eyestay 20mm Dial C + Pawl Caps"/>
    <x v="0"/>
    <n v="1005"/>
    <n v="3010"/>
    <n v="2.9950248756218905"/>
    <x v="3020"/>
  </r>
  <r>
    <x v="2"/>
    <s v="Cycling"/>
    <x v="3"/>
    <s v="Giant"/>
    <s v="Dial"/>
    <x v="15"/>
    <s v="IP1 L Eyestay 20mm Dial C + Pawl Caps"/>
    <x v="0"/>
    <n v="500"/>
    <n v="1505"/>
    <n v="3.01"/>
    <x v="3024"/>
  </r>
  <r>
    <x v="2"/>
    <s v="Cycling"/>
    <x v="3"/>
    <s v="Giant"/>
    <s v="Dial"/>
    <x v="15"/>
    <s v="IP1 L Eyestay 20mm Dial C + Pawl Caps"/>
    <x v="0"/>
    <n v="1000"/>
    <n v="3010"/>
    <n v="3.01"/>
    <x v="3024"/>
  </r>
  <r>
    <x v="2"/>
    <s v="Cycling"/>
    <x v="3"/>
    <s v="Giant"/>
    <s v="Dial"/>
    <x v="15"/>
    <s v="IP1 L Eyestay 20mm Dial C + Pawl Caps"/>
    <x v="0"/>
    <n v="2065"/>
    <n v="6170.5"/>
    <n v="2.9881355932203388"/>
    <x v="3063"/>
  </r>
  <r>
    <x v="2"/>
    <s v="Cycling"/>
    <x v="3"/>
    <s v="Giant"/>
    <s v="Dial"/>
    <x v="15"/>
    <s v="IP1 L Eyestay 20mm Dial C + Pawl Caps"/>
    <x v="0"/>
    <n v="1560"/>
    <n v="4665.5"/>
    <n v="2.990705128205128"/>
    <x v="3064"/>
  </r>
  <r>
    <x v="2"/>
    <s v="Cycling"/>
    <x v="3"/>
    <s v="Giant"/>
    <s v="Dial"/>
    <x v="15"/>
    <s v="IP1 L Eyestay 20mm Dial C + Pawl Caps"/>
    <x v="1"/>
    <n v="2005"/>
    <n v="6020"/>
    <n v="3.0024937655860349"/>
    <x v="3065"/>
  </r>
  <r>
    <x v="2"/>
    <s v="Cycling"/>
    <x v="3"/>
    <s v="Giant"/>
    <s v="Dial"/>
    <x v="15"/>
    <s v="IP1 L Eyestay 20mm Dial C + Pawl Caps"/>
    <x v="1"/>
    <n v="500"/>
    <n v="1505"/>
    <n v="3.01"/>
    <x v="3024"/>
  </r>
  <r>
    <x v="2"/>
    <s v="Cycling"/>
    <x v="3"/>
    <s v="Giant"/>
    <s v="Dial"/>
    <x v="15"/>
    <s v="IP1 L Eyestay 20mm Dial C + Pawl Caps"/>
    <x v="5"/>
    <n v="6710"/>
    <n v="20091.75"/>
    <n v="2.9942995529061105"/>
    <x v="3066"/>
  </r>
  <r>
    <x v="2"/>
    <s v="Cycling"/>
    <x v="3"/>
    <s v="Giant"/>
    <s v="Dial"/>
    <x v="15"/>
    <s v="IP1 L Eyestay 20mm Dial C + Pawl Caps"/>
    <x v="4"/>
    <n v="500"/>
    <n v="1505"/>
    <n v="3.01"/>
    <x v="3024"/>
  </r>
  <r>
    <x v="2"/>
    <s v="Cycling"/>
    <x v="3"/>
    <s v="Giant"/>
    <s v="Dial"/>
    <x v="15"/>
    <s v="IP1 L Eyestay 20mm Dial C + Pawl Caps"/>
    <x v="4"/>
    <n v="1060"/>
    <n v="3160.5"/>
    <n v="2.9816037735849057"/>
    <x v="3067"/>
  </r>
  <r>
    <x v="2"/>
    <s v="Cycling"/>
    <x v="3"/>
    <s v="Giant"/>
    <s v="Dial"/>
    <x v="15"/>
    <s v="IP1 L Eyestay 20mm Dial C + Pawl Caps"/>
    <x v="2"/>
    <n v="1005"/>
    <n v="3010"/>
    <n v="2.9950248756218905"/>
    <x v="3020"/>
  </r>
  <r>
    <x v="2"/>
    <s v="Cycling"/>
    <x v="3"/>
    <s v="Giant"/>
    <s v="Dial"/>
    <x v="15"/>
    <s v="IP1 L Eyestay 20mm Dial C + Pawl Caps"/>
    <x v="2"/>
    <n v="650"/>
    <n v="1956.5"/>
    <n v="3.01"/>
    <x v="3024"/>
  </r>
  <r>
    <x v="2"/>
    <s v="Cycling"/>
    <x v="3"/>
    <s v="Giant"/>
    <s v="Dial"/>
    <x v="15"/>
    <s v="IP1 L Eyestay 20mm Dial C + Pawl Caps"/>
    <x v="4"/>
    <n v="2565"/>
    <n v="7675.5"/>
    <n v="2.9923976608187135"/>
    <x v="3068"/>
  </r>
  <r>
    <x v="2"/>
    <s v="Cycling"/>
    <x v="3"/>
    <s v="Giant"/>
    <s v="Dial"/>
    <x v="15"/>
    <s v="IP1 L Eyestay 20mm Dial C + Pawl Caps"/>
    <x v="2"/>
    <n v="1000"/>
    <n v="3010"/>
    <n v="3.01"/>
    <x v="3024"/>
  </r>
  <r>
    <x v="2"/>
    <s v="Cycling"/>
    <x v="3"/>
    <s v="Giant"/>
    <s v="Dial"/>
    <x v="15"/>
    <s v="IP1 L Eyestay 20mm Dial C + Pawl Caps"/>
    <x v="2"/>
    <n v="550"/>
    <n v="1655.5"/>
    <n v="3.01"/>
    <x v="3024"/>
  </r>
  <r>
    <x v="2"/>
    <s v="Cycling"/>
    <x v="3"/>
    <s v="Giant"/>
    <s v="Dial"/>
    <x v="15"/>
    <s v="IP1 L Eyestay 20mm Dial C + Pawl Caps"/>
    <x v="3"/>
    <n v="550"/>
    <n v="1655.5"/>
    <n v="3.01"/>
    <x v="3024"/>
  </r>
  <r>
    <x v="2"/>
    <s v="Cycling"/>
    <x v="3"/>
    <s v="Giant"/>
    <s v="Dial"/>
    <x v="15"/>
    <s v="IP1 L Eyestay 20mm Dial C + Pawl Caps"/>
    <x v="3"/>
    <n v="500"/>
    <n v="1505"/>
    <n v="3.01"/>
    <x v="3024"/>
  </r>
  <r>
    <x v="2"/>
    <s v="Cycling"/>
    <x v="3"/>
    <s v="Giant"/>
    <s v="Dial"/>
    <x v="15"/>
    <s v="IP1 L Eyestay 20mm Dial C + Pawl Caps"/>
    <x v="3"/>
    <n v="700"/>
    <n v="2107"/>
    <n v="3.01"/>
    <x v="3024"/>
  </r>
  <r>
    <x v="2"/>
    <s v="Cycling"/>
    <x v="3"/>
    <s v="Giant"/>
    <s v="Dial"/>
    <x v="15"/>
    <s v="IP1 L Eyestay 20mm Dial C + Pawl Caps"/>
    <x v="0"/>
    <n v="700"/>
    <n v="2107"/>
    <n v="3.01"/>
    <x v="3024"/>
  </r>
  <r>
    <x v="2"/>
    <s v="Cycling"/>
    <x v="3"/>
    <s v="Giant"/>
    <s v="Dial"/>
    <x v="15"/>
    <s v="IP1 L Eyestay 20mm Dial C + Pawl Caps"/>
    <x v="0"/>
    <n v="500"/>
    <n v="1505"/>
    <n v="3.01"/>
    <x v="3024"/>
  </r>
  <r>
    <x v="2"/>
    <s v="Cycling"/>
    <x v="3"/>
    <s v="Giant"/>
    <s v="Dial"/>
    <x v="15"/>
    <s v="IP1 L Eyestay 20mm Dial C + Pawl Caps"/>
    <x v="0"/>
    <n v="500"/>
    <n v="1505"/>
    <n v="3.01"/>
    <x v="3024"/>
  </r>
  <r>
    <x v="2"/>
    <s v="Cycling"/>
    <x v="3"/>
    <s v="Giant"/>
    <s v="Dial"/>
    <x v="15"/>
    <s v="IP1 L Eyestay 20mm Dial C + Pawl Caps"/>
    <x v="0"/>
    <n v="500"/>
    <n v="1505"/>
    <n v="3.01"/>
    <x v="3024"/>
  </r>
  <r>
    <x v="2"/>
    <s v="Cycling"/>
    <x v="3"/>
    <s v="Giant"/>
    <s v="Dial"/>
    <x v="15"/>
    <s v="IP1 L Eyestay 20mm Dial C + Pawl Caps"/>
    <x v="0"/>
    <n v="500"/>
    <n v="1505"/>
    <n v="3.01"/>
    <x v="3024"/>
  </r>
  <r>
    <x v="2"/>
    <s v="Cycling"/>
    <x v="3"/>
    <s v="Giant"/>
    <s v="Dial"/>
    <x v="15"/>
    <s v="IP1 L Eyestay 20mm Dial C + Pawl Caps"/>
    <x v="1"/>
    <n v="1000"/>
    <n v="3010"/>
    <n v="3.01"/>
    <x v="3024"/>
  </r>
  <r>
    <x v="2"/>
    <s v="Cycling"/>
    <x v="3"/>
    <s v="Giant"/>
    <s v="Dial"/>
    <x v="15"/>
    <s v="IP1 R Eyestay 20mm Dial C + Pawl Caps"/>
    <x v="5"/>
    <n v="3070"/>
    <n v="9180.5"/>
    <n v="2.9903908794788272"/>
    <x v="3055"/>
  </r>
  <r>
    <x v="2"/>
    <s v="Cycling"/>
    <x v="3"/>
    <s v="Giant"/>
    <s v="Dial"/>
    <x v="15"/>
    <s v="IP1 R Eyestay 20mm Dial C + Pawl Caps"/>
    <x v="4"/>
    <n v="5080"/>
    <n v="15200.5"/>
    <n v="2.9922244094488191"/>
    <x v="3056"/>
  </r>
  <r>
    <x v="2"/>
    <s v="Cycling"/>
    <x v="3"/>
    <s v="Giant"/>
    <s v="Dial"/>
    <x v="15"/>
    <s v="IP1 R Eyestay 20mm Dial C + Pawl Caps"/>
    <x v="4"/>
    <n v="1160"/>
    <n v="3461.5"/>
    <n v="2.984051724137931"/>
    <x v="3057"/>
  </r>
  <r>
    <x v="2"/>
    <s v="Cycling"/>
    <x v="3"/>
    <s v="Giant"/>
    <s v="Dial"/>
    <x v="15"/>
    <s v="IP1 R Eyestay 20mm Dial C + Pawl Caps"/>
    <x v="4"/>
    <n v="1005"/>
    <n v="3010"/>
    <n v="2.9950248756218905"/>
    <x v="3020"/>
  </r>
  <r>
    <x v="2"/>
    <s v="Cycling"/>
    <x v="3"/>
    <s v="Giant"/>
    <s v="Dial"/>
    <x v="15"/>
    <s v="IP1 R Eyestay 20mm Dial C + Pawl Caps"/>
    <x v="4"/>
    <n v="550"/>
    <n v="1655.5"/>
    <n v="3.01"/>
    <x v="3024"/>
  </r>
  <r>
    <x v="2"/>
    <s v="Cycling"/>
    <x v="3"/>
    <s v="Giant"/>
    <s v="Dial"/>
    <x v="15"/>
    <s v="IP1 R Eyestay 20mm Dial C + Pawl Caps"/>
    <x v="2"/>
    <n v="11160"/>
    <n v="33411"/>
    <n v="2.9938172043010751"/>
    <x v="3058"/>
  </r>
  <r>
    <x v="2"/>
    <s v="Cycling"/>
    <x v="3"/>
    <s v="Giant"/>
    <s v="Dial"/>
    <x v="15"/>
    <s v="IP1 R Eyestay 20mm Dial C + Pawl Caps"/>
    <x v="2"/>
    <n v="1005"/>
    <n v="3010"/>
    <n v="2.9950248756218905"/>
    <x v="3020"/>
  </r>
  <r>
    <x v="2"/>
    <s v="Cycling"/>
    <x v="3"/>
    <s v="Giant"/>
    <s v="Dial"/>
    <x v="15"/>
    <s v="IP1 R Eyestay 20mm Dial C + Pawl Caps"/>
    <x v="2"/>
    <n v="1110"/>
    <n v="3311"/>
    <n v="2.9828828828828828"/>
    <x v="3059"/>
  </r>
  <r>
    <x v="2"/>
    <s v="Cycling"/>
    <x v="3"/>
    <s v="Giant"/>
    <s v="Dial"/>
    <x v="15"/>
    <s v="IP1 R Eyestay 20mm Dial C + Pawl Caps"/>
    <x v="2"/>
    <n v="2215"/>
    <n v="6622"/>
    <n v="2.9896162528216705"/>
    <x v="3060"/>
  </r>
  <r>
    <x v="2"/>
    <s v="Cycling"/>
    <x v="3"/>
    <s v="Giant"/>
    <s v="Dial"/>
    <x v="15"/>
    <s v="IP1 R Eyestay 20mm Dial C + Pawl Caps"/>
    <x v="3"/>
    <n v="1610"/>
    <n v="4816"/>
    <n v="2.991304347826087"/>
    <x v="3061"/>
  </r>
  <r>
    <x v="2"/>
    <s v="Cycling"/>
    <x v="3"/>
    <s v="Giant"/>
    <s v="Dial"/>
    <x v="15"/>
    <s v="IP1 R Eyestay 20mm Dial C + Pawl Caps"/>
    <x v="3"/>
    <n v="500"/>
    <n v="1505"/>
    <n v="3.01"/>
    <x v="3024"/>
  </r>
  <r>
    <x v="2"/>
    <s v="Cycling"/>
    <x v="3"/>
    <s v="Giant"/>
    <s v="Dial"/>
    <x v="15"/>
    <s v="IP1 R Eyestay 20mm Dial C + Pawl Caps"/>
    <x v="3"/>
    <n v="1110"/>
    <n v="3311"/>
    <n v="2.9828828828828828"/>
    <x v="3059"/>
  </r>
  <r>
    <x v="2"/>
    <s v="Cycling"/>
    <x v="3"/>
    <s v="Giant"/>
    <s v="Dial"/>
    <x v="15"/>
    <s v="IP1 R Eyestay 20mm Dial C + Pawl Caps"/>
    <x v="3"/>
    <n v="750"/>
    <n v="2257.5"/>
    <n v="3.01"/>
    <x v="3024"/>
  </r>
  <r>
    <x v="2"/>
    <s v="Cycling"/>
    <x v="3"/>
    <s v="Giant"/>
    <s v="Dial"/>
    <x v="15"/>
    <s v="IP1 R Eyestay 20mm Dial C + Pawl Caps"/>
    <x v="0"/>
    <n v="1910"/>
    <n v="5719"/>
    <n v="2.994240837696335"/>
    <x v="3062"/>
  </r>
  <r>
    <x v="2"/>
    <s v="Cycling"/>
    <x v="3"/>
    <s v="Giant"/>
    <s v="Dial"/>
    <x v="15"/>
    <s v="IP1 R Eyestay 20mm Dial C + Pawl Caps"/>
    <x v="0"/>
    <n v="1005"/>
    <n v="3010"/>
    <n v="2.9950248756218905"/>
    <x v="3020"/>
  </r>
  <r>
    <x v="2"/>
    <s v="Cycling"/>
    <x v="3"/>
    <s v="Giant"/>
    <s v="Dial"/>
    <x v="15"/>
    <s v="IP1 R Eyestay 20mm Dial C + Pawl Caps"/>
    <x v="0"/>
    <n v="500"/>
    <n v="1505"/>
    <n v="3.01"/>
    <x v="3024"/>
  </r>
  <r>
    <x v="2"/>
    <s v="Cycling"/>
    <x v="3"/>
    <s v="Giant"/>
    <s v="Dial"/>
    <x v="15"/>
    <s v="IP1 R Eyestay 20mm Dial C + Pawl Caps"/>
    <x v="0"/>
    <n v="1000"/>
    <n v="3010"/>
    <n v="3.01"/>
    <x v="3024"/>
  </r>
  <r>
    <x v="2"/>
    <s v="Cycling"/>
    <x v="3"/>
    <s v="Giant"/>
    <s v="Dial"/>
    <x v="15"/>
    <s v="IP1 R Eyestay 20mm Dial C + Pawl Caps"/>
    <x v="0"/>
    <n v="2065"/>
    <n v="6170.5"/>
    <n v="2.9881355932203388"/>
    <x v="3063"/>
  </r>
  <r>
    <x v="2"/>
    <s v="Cycling"/>
    <x v="3"/>
    <s v="Giant"/>
    <s v="Dial"/>
    <x v="15"/>
    <s v="IP1 R Eyestay 20mm Dial C + Pawl Caps"/>
    <x v="0"/>
    <n v="1560"/>
    <n v="4665.5"/>
    <n v="2.990705128205128"/>
    <x v="3064"/>
  </r>
  <r>
    <x v="2"/>
    <s v="Cycling"/>
    <x v="3"/>
    <s v="Giant"/>
    <s v="Dial"/>
    <x v="15"/>
    <s v="IP1 R Eyestay 20mm Dial C + Pawl Caps"/>
    <x v="1"/>
    <n v="2005"/>
    <n v="6020"/>
    <n v="3.0024937655860349"/>
    <x v="3065"/>
  </r>
  <r>
    <x v="2"/>
    <s v="Cycling"/>
    <x v="3"/>
    <s v="Giant"/>
    <s v="Dial"/>
    <x v="15"/>
    <s v="IP1 R Eyestay 20mm Dial C + Pawl Caps"/>
    <x v="1"/>
    <n v="500"/>
    <n v="1505"/>
    <n v="3.01"/>
    <x v="3024"/>
  </r>
  <r>
    <x v="2"/>
    <s v="Cycling"/>
    <x v="3"/>
    <s v="Giant"/>
    <s v="Dial"/>
    <x v="15"/>
    <s v="IP1 R Eyestay 20mm Dial C + Pawl Caps"/>
    <x v="5"/>
    <n v="6710"/>
    <n v="20091.75"/>
    <n v="2.9942995529061105"/>
    <x v="3066"/>
  </r>
  <r>
    <x v="2"/>
    <s v="Cycling"/>
    <x v="3"/>
    <s v="Giant"/>
    <s v="Dial"/>
    <x v="15"/>
    <s v="IP1 R Eyestay 20mm Dial C + Pawl Caps"/>
    <x v="4"/>
    <n v="500"/>
    <n v="1505"/>
    <n v="3.01"/>
    <x v="3024"/>
  </r>
  <r>
    <x v="2"/>
    <s v="Cycling"/>
    <x v="3"/>
    <s v="Giant"/>
    <s v="Dial"/>
    <x v="15"/>
    <s v="IP1 R Eyestay 20mm Dial C + Pawl Caps"/>
    <x v="4"/>
    <n v="1060"/>
    <n v="3160.5"/>
    <n v="2.9816037735849057"/>
    <x v="3067"/>
  </r>
  <r>
    <x v="2"/>
    <s v="Cycling"/>
    <x v="3"/>
    <s v="Giant"/>
    <s v="Dial"/>
    <x v="15"/>
    <s v="IP1 R Eyestay 20mm Dial C + Pawl Caps"/>
    <x v="2"/>
    <n v="1005"/>
    <n v="3010"/>
    <n v="2.9950248756218905"/>
    <x v="3020"/>
  </r>
  <r>
    <x v="2"/>
    <s v="Cycling"/>
    <x v="3"/>
    <s v="Giant"/>
    <s v="Dial"/>
    <x v="15"/>
    <s v="IP1 R Eyestay 20mm Dial C + Pawl Caps"/>
    <x v="2"/>
    <n v="650"/>
    <n v="1956.5"/>
    <n v="3.01"/>
    <x v="3024"/>
  </r>
  <r>
    <x v="2"/>
    <s v="Cycling"/>
    <x v="3"/>
    <s v="Giant"/>
    <s v="Dial"/>
    <x v="15"/>
    <s v="IP1 R Eyestay 20mm Dial C + Pawl Caps"/>
    <x v="4"/>
    <n v="2565"/>
    <n v="7675.5"/>
    <n v="2.9923976608187135"/>
    <x v="3068"/>
  </r>
  <r>
    <x v="2"/>
    <s v="Cycling"/>
    <x v="3"/>
    <s v="Giant"/>
    <s v="Dial"/>
    <x v="15"/>
    <s v="IP1 R Eyestay 20mm Dial C + Pawl Caps"/>
    <x v="2"/>
    <n v="1000"/>
    <n v="3010"/>
    <n v="3.01"/>
    <x v="3024"/>
  </r>
  <r>
    <x v="2"/>
    <s v="Cycling"/>
    <x v="3"/>
    <s v="Giant"/>
    <s v="Dial"/>
    <x v="15"/>
    <s v="IP1 R Eyestay 20mm Dial C + Pawl Caps"/>
    <x v="2"/>
    <n v="550"/>
    <n v="1655.5"/>
    <n v="3.01"/>
    <x v="3024"/>
  </r>
  <r>
    <x v="2"/>
    <s v="Cycling"/>
    <x v="3"/>
    <s v="Giant"/>
    <s v="Dial"/>
    <x v="15"/>
    <s v="IP1 R Eyestay 20mm Dial C + Pawl Caps"/>
    <x v="3"/>
    <n v="550"/>
    <n v="1655.5"/>
    <n v="3.01"/>
    <x v="3024"/>
  </r>
  <r>
    <x v="2"/>
    <s v="Cycling"/>
    <x v="3"/>
    <s v="Giant"/>
    <s v="Dial"/>
    <x v="15"/>
    <s v="IP1 R Eyestay 20mm Dial C + Pawl Caps"/>
    <x v="3"/>
    <n v="500"/>
    <n v="1505"/>
    <n v="3.01"/>
    <x v="3024"/>
  </r>
  <r>
    <x v="2"/>
    <s v="Cycling"/>
    <x v="3"/>
    <s v="Giant"/>
    <s v="Dial"/>
    <x v="15"/>
    <s v="IP1 R Eyestay 20mm Dial C + Pawl Caps"/>
    <x v="3"/>
    <n v="700"/>
    <n v="2107"/>
    <n v="3.01"/>
    <x v="3024"/>
  </r>
  <r>
    <x v="2"/>
    <s v="Cycling"/>
    <x v="3"/>
    <s v="Giant"/>
    <s v="Dial"/>
    <x v="15"/>
    <s v="IP1 R Eyestay 20mm Dial C + Pawl Caps"/>
    <x v="0"/>
    <n v="700"/>
    <n v="2107"/>
    <n v="3.01"/>
    <x v="3024"/>
  </r>
  <r>
    <x v="2"/>
    <s v="Cycling"/>
    <x v="3"/>
    <s v="Giant"/>
    <s v="Dial"/>
    <x v="15"/>
    <s v="IP1 R Eyestay 20mm Dial C + Pawl Caps"/>
    <x v="0"/>
    <n v="500"/>
    <n v="1505"/>
    <n v="3.01"/>
    <x v="3024"/>
  </r>
  <r>
    <x v="2"/>
    <s v="Cycling"/>
    <x v="3"/>
    <s v="Giant"/>
    <s v="Dial"/>
    <x v="15"/>
    <s v="IP1 R Eyestay 20mm Dial C + Pawl Caps"/>
    <x v="0"/>
    <n v="500"/>
    <n v="1505"/>
    <n v="3.01"/>
    <x v="3024"/>
  </r>
  <r>
    <x v="2"/>
    <s v="Cycling"/>
    <x v="3"/>
    <s v="Giant"/>
    <s v="Dial"/>
    <x v="15"/>
    <s v="IP1 R Eyestay 20mm Dial C + Pawl Caps"/>
    <x v="0"/>
    <n v="500"/>
    <n v="1505"/>
    <n v="3.01"/>
    <x v="3024"/>
  </r>
  <r>
    <x v="2"/>
    <s v="Cycling"/>
    <x v="3"/>
    <s v="Giant"/>
    <s v="Dial"/>
    <x v="15"/>
    <s v="IP1 R Eyestay 20mm Dial C + Pawl Caps"/>
    <x v="0"/>
    <n v="500"/>
    <n v="1505"/>
    <n v="3.01"/>
    <x v="3024"/>
  </r>
  <r>
    <x v="2"/>
    <s v="Cycling"/>
    <x v="3"/>
    <s v="Giant"/>
    <s v="Dial"/>
    <x v="15"/>
    <s v="IP1 R Eyestay 20mm Dial C + Pawl Caps"/>
    <x v="1"/>
    <n v="1000"/>
    <n v="3010"/>
    <n v="3.01"/>
    <x v="3024"/>
  </r>
  <r>
    <x v="2"/>
    <s v="Cycling"/>
    <x v="3"/>
    <s v="Giant"/>
    <s v="Dial"/>
    <x v="15"/>
    <s v="IP1-S L-20mm EyestayDial B-PC-Black/426 C"/>
    <x v="5"/>
    <n v="1035"/>
    <n v="3064.75"/>
    <n v="2.9611111111111112"/>
    <x v="3069"/>
  </r>
  <r>
    <x v="2"/>
    <s v="Cycling"/>
    <x v="3"/>
    <s v="Giant"/>
    <s v="Dial"/>
    <x v="15"/>
    <s v="IP1-S L-20mm EyestayDial B-PC-Black/426 C"/>
    <x v="5"/>
    <n v="600"/>
    <n v="1794"/>
    <n v="2.99"/>
    <x v="3028"/>
  </r>
  <r>
    <x v="2"/>
    <s v="Cycling"/>
    <x v="3"/>
    <s v="Giant"/>
    <s v="Dial"/>
    <x v="15"/>
    <s v="IP1-S L-20mm EyestayDial B-PC-Wht/Clr"/>
    <x v="5"/>
    <n v="1005"/>
    <n v="3010"/>
    <n v="2.9950248756218905"/>
    <x v="3020"/>
  </r>
  <r>
    <x v="2"/>
    <s v="Cycling"/>
    <x v="3"/>
    <s v="Giant"/>
    <s v="Dial"/>
    <x v="15"/>
    <s v="IP1-S L-20mm EyestayDial C-PC-Black/426 C"/>
    <x v="5"/>
    <n v="2040"/>
    <n v="6054.75"/>
    <n v="2.9680147058823527"/>
    <x v="3054"/>
  </r>
  <r>
    <x v="2"/>
    <s v="Cycling"/>
    <x v="3"/>
    <s v="Giant"/>
    <s v="Dial"/>
    <x v="15"/>
    <s v="IP1-S L-20mm EyestayDial C-PC-Black/426 C"/>
    <x v="5"/>
    <n v="750"/>
    <n v="2242.5"/>
    <n v="2.99"/>
    <x v="3028"/>
  </r>
  <r>
    <x v="2"/>
    <s v="Cycling"/>
    <x v="3"/>
    <s v="Giant"/>
    <s v="Dial"/>
    <x v="15"/>
    <s v="IP1-S R-20mm EyestayDial B-PC-Black/426 C"/>
    <x v="5"/>
    <n v="1035"/>
    <n v="3064.75"/>
    <n v="2.9611111111111112"/>
    <x v="3069"/>
  </r>
  <r>
    <x v="2"/>
    <s v="Cycling"/>
    <x v="3"/>
    <s v="Giant"/>
    <s v="Dial"/>
    <x v="15"/>
    <s v="IP1-S R-20mm EyestayDial B-PC-Black/426 C"/>
    <x v="5"/>
    <n v="600"/>
    <n v="1794"/>
    <n v="2.99"/>
    <x v="3028"/>
  </r>
  <r>
    <x v="2"/>
    <s v="Cycling"/>
    <x v="3"/>
    <s v="Giant"/>
    <s v="Dial"/>
    <x v="15"/>
    <s v="IP1-S R-20mm EyestayDial B-PC-Wht/Clr"/>
    <x v="5"/>
    <n v="1005"/>
    <n v="3010"/>
    <n v="2.9950248756218905"/>
    <x v="3020"/>
  </r>
  <r>
    <x v="2"/>
    <s v="Cycling"/>
    <x v="3"/>
    <s v="Giant"/>
    <s v="Dial"/>
    <x v="28"/>
    <s v="DNR L5 Eyestay 25mm Dial F"/>
    <x v="5"/>
    <n v="3015"/>
    <n v="4080"/>
    <n v="1.3532338308457712"/>
    <x v="3070"/>
  </r>
  <r>
    <x v="2"/>
    <s v="Cycling"/>
    <x v="3"/>
    <s v="Giant"/>
    <s v="Dial"/>
    <x v="28"/>
    <s v="DNR L5 Eyestay 25mm Dial F"/>
    <x v="5"/>
    <n v="2040"/>
    <n v="2754"/>
    <n v="1.35"/>
    <x v="1420"/>
  </r>
  <r>
    <x v="2"/>
    <s v="Cycling"/>
    <x v="3"/>
    <s v="Giant"/>
    <s v="Dial"/>
    <x v="28"/>
    <s v="DNR L5 Eyestay 25mm Dial F"/>
    <x v="5"/>
    <n v="1260"/>
    <n v="1700"/>
    <n v="1.3492063492063493"/>
    <x v="3071"/>
  </r>
  <r>
    <x v="2"/>
    <s v="Cycling"/>
    <x v="3"/>
    <s v="Giant"/>
    <s v="Dial"/>
    <x v="28"/>
    <s v="L5 20mm Eyestay Dial FBlack"/>
    <x v="5"/>
    <n v="2065"/>
    <n v="2788"/>
    <n v="1.3501210653753026"/>
    <x v="3072"/>
  </r>
  <r>
    <x v="2"/>
    <s v="Cycling"/>
    <x v="3"/>
    <s v="Giant"/>
    <s v="Dial"/>
    <x v="37"/>
    <s v="L6 L Eyestay 25mm Dial B"/>
    <x v="4"/>
    <n v="1760"/>
    <n v="4322.5"/>
    <n v="2.4559659090909092"/>
    <x v="3073"/>
  </r>
  <r>
    <x v="2"/>
    <s v="Cycling"/>
    <x v="3"/>
    <s v="Giant"/>
    <s v="Dial"/>
    <x v="37"/>
    <s v="L6 R Eyestay 25mm Dial B"/>
    <x v="4"/>
    <n v="1760"/>
    <n v="4322.5"/>
    <n v="2.4559659090909092"/>
    <x v="3073"/>
  </r>
  <r>
    <x v="2"/>
    <s v="Cycling"/>
    <x v="3"/>
    <s v="Giant"/>
    <s v="Dial"/>
    <x v="8"/>
    <s v="L6 L Eyestay 25mm Dial E"/>
    <x v="2"/>
    <n v="1060"/>
    <n v="1281"/>
    <n v="1.2084905660377359"/>
    <x v="2842"/>
  </r>
  <r>
    <x v="2"/>
    <s v="Cycling"/>
    <x v="3"/>
    <s v="Giant"/>
    <s v="Dial"/>
    <x v="8"/>
    <s v="L6 L Eyestay 25mm Dial E"/>
    <x v="3"/>
    <n v="500"/>
    <n v="670"/>
    <n v="1.34"/>
    <x v="1385"/>
  </r>
  <r>
    <x v="2"/>
    <s v="Cycling"/>
    <x v="3"/>
    <s v="Giant"/>
    <s v="Dial"/>
    <x v="8"/>
    <s v="L6 L Eyestay 25mm Dial E"/>
    <x v="1"/>
    <n v="1510"/>
    <n v="2055"/>
    <n v="1.3609271523178808"/>
    <x v="1399"/>
  </r>
  <r>
    <x v="2"/>
    <s v="Cycling"/>
    <x v="3"/>
    <s v="Giant"/>
    <s v="Dial"/>
    <x v="8"/>
    <s v="L6 L Eyestay 25mm Dial E"/>
    <x v="4"/>
    <n v="1035"/>
    <n v="1230"/>
    <n v="1.1884057971014492"/>
    <x v="3074"/>
  </r>
  <r>
    <x v="2"/>
    <s v="Cycling"/>
    <x v="3"/>
    <s v="Giant"/>
    <s v="Dial"/>
    <x v="8"/>
    <s v="L6 L Eyestay 25mm Dial E"/>
    <x v="2"/>
    <n v="1560"/>
    <n v="1860"/>
    <n v="1.1923076923076923"/>
    <x v="3075"/>
  </r>
  <r>
    <x v="2"/>
    <s v="Cycling"/>
    <x v="3"/>
    <s v="Giant"/>
    <s v="Dial"/>
    <x v="8"/>
    <s v="L6 L Eyestay 25mm Dial E"/>
    <x v="2"/>
    <n v="500"/>
    <n v="600"/>
    <n v="1.2"/>
    <x v="2802"/>
  </r>
  <r>
    <x v="2"/>
    <s v="Cycling"/>
    <x v="3"/>
    <s v="Giant"/>
    <s v="Dial"/>
    <x v="10"/>
    <s v="Li2 L Eyestay Dial A"/>
    <x v="0"/>
    <n v="5880"/>
    <n v="17374.5"/>
    <n v="2.9548469387755101"/>
    <x v="3076"/>
  </r>
  <r>
    <x v="2"/>
    <s v="Cycling"/>
    <x v="3"/>
    <s v="Giant"/>
    <s v="Dial"/>
    <x v="10"/>
    <s v="Li2 L Eyestay Dial A"/>
    <x v="1"/>
    <n v="1005"/>
    <n v="2970"/>
    <n v="2.955223880597015"/>
    <x v="3043"/>
  </r>
  <r>
    <x v="2"/>
    <s v="Cycling"/>
    <x v="3"/>
    <s v="Giant"/>
    <s v="Dial"/>
    <x v="10"/>
    <s v="Li2 L Eyestay Dial A"/>
    <x v="1"/>
    <n v="50"/>
    <n v="148.5"/>
    <n v="2.97"/>
    <x v="3044"/>
  </r>
  <r>
    <x v="2"/>
    <s v="Cycling"/>
    <x v="3"/>
    <s v="Giant"/>
    <s v="Dial"/>
    <x v="10"/>
    <s v="Li2 R Eyestay Dial A"/>
    <x v="0"/>
    <n v="4675"/>
    <n v="13903.5"/>
    <n v="2.9740106951871659"/>
    <x v="3077"/>
  </r>
  <r>
    <x v="2"/>
    <s v="Cycling"/>
    <x v="3"/>
    <s v="Giant"/>
    <s v="Dial"/>
    <x v="10"/>
    <s v="Li2 R Eyestay Dial A"/>
    <x v="0"/>
    <n v="2065"/>
    <n v="6129.5"/>
    <n v="2.9682808716707023"/>
    <x v="3078"/>
  </r>
  <r>
    <x v="2"/>
    <s v="Cycling"/>
    <x v="3"/>
    <s v="Giant"/>
    <s v="Dial"/>
    <x v="10"/>
    <s v="Li2 R Eyestay Dial A"/>
    <x v="1"/>
    <n v="2065"/>
    <n v="6129.5"/>
    <n v="2.9682808716707023"/>
    <x v="3078"/>
  </r>
  <r>
    <x v="2"/>
    <s v="Cycling"/>
    <x v="3"/>
    <s v="Giant"/>
    <s v="Dial"/>
    <x v="10"/>
    <s v="Li2 R Eyestay Dial A"/>
    <x v="1"/>
    <n v="1005"/>
    <n v="2990"/>
    <n v="2.9751243781094527"/>
    <x v="3042"/>
  </r>
  <r>
    <x v="2"/>
    <s v="Cycling"/>
    <x v="3"/>
    <s v="Giant"/>
    <s v="Dial"/>
    <x v="10"/>
    <s v="Li2 R Eyestay Dial A"/>
    <x v="0"/>
    <n v="5880"/>
    <n v="17374.5"/>
    <n v="2.9548469387755101"/>
    <x v="3076"/>
  </r>
  <r>
    <x v="2"/>
    <s v="Cycling"/>
    <x v="3"/>
    <s v="Giant"/>
    <s v="Dial"/>
    <x v="10"/>
    <s v="Li2 R Eyestay Dial A"/>
    <x v="1"/>
    <n v="1005"/>
    <n v="2970"/>
    <n v="2.955223880597015"/>
    <x v="3043"/>
  </r>
  <r>
    <x v="2"/>
    <s v="Cycling"/>
    <x v="3"/>
    <s v="Giant"/>
    <s v="Dial"/>
    <x v="10"/>
    <s v="Li2 R Eyestay Dial A"/>
    <x v="1"/>
    <n v="50"/>
    <n v="148.5"/>
    <n v="2.97"/>
    <x v="3044"/>
  </r>
  <r>
    <x v="2"/>
    <s v="Cycling"/>
    <x v="3"/>
    <s v="Shimano"/>
    <s v="Dial"/>
    <x v="15"/>
    <s v="45D LT IP1 L Eyestay 20mm Dial B + Pawl Caps45 Day Lead Time Replaced by 2007357"/>
    <x v="4"/>
    <n v="8145"/>
    <n v="24381"/>
    <n v="2.9933701657458562"/>
    <x v="3022"/>
  </r>
  <r>
    <x v="2"/>
    <s v="Cycling"/>
    <x v="3"/>
    <s v="Shimano"/>
    <s v="Dial"/>
    <x v="15"/>
    <s v="45D LT IP1 L Eyestay 20mm Dial B + Pawl Caps45 Day Lead Time Replaced by 2007357"/>
    <x v="2"/>
    <n v="500"/>
    <n v="1505"/>
    <n v="3.01"/>
    <x v="3024"/>
  </r>
  <r>
    <x v="2"/>
    <s v="Cycling"/>
    <x v="3"/>
    <s v="Shimano"/>
    <s v="Dial"/>
    <x v="15"/>
    <s v="45D LT IP1 L Eyestay 20mm Dial B + Pawl Caps45 Day Lead Time Replaced by 2007357"/>
    <x v="3"/>
    <n v="100"/>
    <n v="301"/>
    <n v="3.01"/>
    <x v="3024"/>
  </r>
  <r>
    <x v="2"/>
    <s v="Cycling"/>
    <x v="3"/>
    <s v="Shimano"/>
    <s v="Dial"/>
    <x v="15"/>
    <s v="45D LT IP1 L Eyestay 20mm Dial B + Pawl Caps45 Day Lead Time Replaced by 2007357"/>
    <x v="3"/>
    <n v="100"/>
    <n v="301"/>
    <n v="3.01"/>
    <x v="3024"/>
  </r>
  <r>
    <x v="2"/>
    <s v="Cycling"/>
    <x v="3"/>
    <s v="Shimano"/>
    <s v="Dial"/>
    <x v="15"/>
    <s v="45D LT IP1 L Eyestay 20mm Dial B + Pawl Caps45 Day Lead Time Replaced by 2007357"/>
    <x v="0"/>
    <n v="100"/>
    <n v="301"/>
    <n v="3.01"/>
    <x v="3024"/>
  </r>
  <r>
    <x v="2"/>
    <s v="Cycling"/>
    <x v="3"/>
    <s v="Shimano"/>
    <s v="Dial"/>
    <x v="15"/>
    <s v="45D LT IP1 L Eyestay 20mm Dial B + Pawl Caps45 Day Lead Time Replaced By 2007367"/>
    <x v="4"/>
    <n v="1510"/>
    <n v="4515"/>
    <n v="2.9900662251655628"/>
    <x v="3025"/>
  </r>
  <r>
    <x v="2"/>
    <s v="Cycling"/>
    <x v="3"/>
    <s v="Shimano"/>
    <s v="Dial"/>
    <x v="15"/>
    <s v="45D LT IP1 L Eyestay 20mm Dial B + Pawl Caps45 Day Lead Time Replaced By 2007367"/>
    <x v="4"/>
    <n v="500"/>
    <n v="1505"/>
    <n v="3.01"/>
    <x v="3024"/>
  </r>
  <r>
    <x v="2"/>
    <s v="Cycling"/>
    <x v="3"/>
    <s v="Shimano"/>
    <s v="Dial"/>
    <x v="15"/>
    <s v="45D LT IP1 L Eyestay 20mm Dial B + Pawl Caps45 Day Lead Time Replaced By 2007367"/>
    <x v="4"/>
    <n v="500"/>
    <n v="1505"/>
    <n v="3.01"/>
    <x v="3024"/>
  </r>
  <r>
    <x v="2"/>
    <s v="Cycling"/>
    <x v="3"/>
    <s v="Shimano"/>
    <s v="Dial"/>
    <x v="15"/>
    <s v="45D LT IP1 L Eyestay 20mm Dial B + Pawl Caps45 Day Lead Time Replaced By 2007367"/>
    <x v="4"/>
    <n v="500"/>
    <n v="1505"/>
    <n v="3.01"/>
    <x v="3024"/>
  </r>
  <r>
    <x v="2"/>
    <s v="Cycling"/>
    <x v="3"/>
    <s v="Shimano"/>
    <s v="Dial"/>
    <x v="15"/>
    <s v="45D LT IP1 L Eyestay 20mm Dial B + Pawl Caps45 Day Lead Time Replaced By 2007367"/>
    <x v="2"/>
    <n v="500"/>
    <n v="1505"/>
    <n v="3.01"/>
    <x v="3024"/>
  </r>
  <r>
    <x v="2"/>
    <s v="Cycling"/>
    <x v="3"/>
    <s v="Shimano"/>
    <s v="Dial"/>
    <x v="15"/>
    <s v="45D LT IP1 L Eyestay 20mm Dial B + Pawl Caps45 Day Lead Time Replaced By 2007367"/>
    <x v="2"/>
    <n v="1005"/>
    <n v="3010"/>
    <n v="2.9950248756218905"/>
    <x v="3020"/>
  </r>
  <r>
    <x v="2"/>
    <s v="Cycling"/>
    <x v="3"/>
    <s v="Shimano"/>
    <s v="Dial"/>
    <x v="15"/>
    <s v="45D LT IP1 L Eyestay 20mm Dial B + Pawl Caps45 Day Lead Time Replaced By 2007367"/>
    <x v="2"/>
    <n v="1005"/>
    <n v="3010"/>
    <n v="2.9950248756218905"/>
    <x v="3020"/>
  </r>
  <r>
    <x v="2"/>
    <s v="Cycling"/>
    <x v="3"/>
    <s v="Shimano"/>
    <s v="Dial"/>
    <x v="15"/>
    <s v="45D LT IP1 R Eyestay 20mm Dial B + Pawl Caps45 Day Lead Time Replaced by 2007365"/>
    <x v="4"/>
    <n v="8145"/>
    <n v="24381"/>
    <n v="2.9933701657458562"/>
    <x v="3022"/>
  </r>
  <r>
    <x v="2"/>
    <s v="Cycling"/>
    <x v="3"/>
    <s v="Shimano"/>
    <s v="Dial"/>
    <x v="15"/>
    <s v="45D LT IP1 R Eyestay 20mm Dial B + Pawl Caps45 Day Lead Time Replaced by 2007365"/>
    <x v="2"/>
    <n v="500"/>
    <n v="1505"/>
    <n v="3.01"/>
    <x v="3024"/>
  </r>
  <r>
    <x v="2"/>
    <s v="Cycling"/>
    <x v="3"/>
    <s v="Shimano"/>
    <s v="Dial"/>
    <x v="15"/>
    <s v="45D LT IP1 R Eyestay 20mm Dial B + Pawl Caps45 Day Lead Time Replaced by 2007365"/>
    <x v="3"/>
    <n v="50"/>
    <n v="150.5"/>
    <n v="3.01"/>
    <x v="3024"/>
  </r>
  <r>
    <x v="2"/>
    <s v="Cycling"/>
    <x v="3"/>
    <s v="Shimano"/>
    <s v="Dial"/>
    <x v="15"/>
    <s v="45D LT IP1 R Eyestay 20mm Dial B + Pawl Caps45 Day Lead Time Replaced by 2007365"/>
    <x v="3"/>
    <n v="100"/>
    <n v="301"/>
    <n v="3.01"/>
    <x v="3024"/>
  </r>
  <r>
    <x v="2"/>
    <s v="Cycling"/>
    <x v="3"/>
    <s v="Shimano"/>
    <s v="Dial"/>
    <x v="15"/>
    <s v="45D LT IP1 R Eyestay 20mm Dial B + Pawl Caps45 Day Lead Time Replaced by 2007365"/>
    <x v="0"/>
    <n v="100"/>
    <n v="301"/>
    <n v="3.01"/>
    <x v="3024"/>
  </r>
  <r>
    <x v="2"/>
    <s v="Cycling"/>
    <x v="3"/>
    <s v="Shimano"/>
    <s v="Dial"/>
    <x v="15"/>
    <s v="45D LT IP1 R Eyestay 20mm Dial B + Pawl Caps45 Day Lead Time Replaced By 2007371"/>
    <x v="4"/>
    <n v="1510"/>
    <n v="4515"/>
    <n v="2.9900662251655628"/>
    <x v="3025"/>
  </r>
  <r>
    <x v="2"/>
    <s v="Cycling"/>
    <x v="3"/>
    <s v="Shimano"/>
    <s v="Dial"/>
    <x v="15"/>
    <s v="45D LT IP1 R Eyestay 20mm Dial B + Pawl Caps45 Day Lead Time Replaced By 2007371"/>
    <x v="4"/>
    <n v="500"/>
    <n v="1505"/>
    <n v="3.01"/>
    <x v="3024"/>
  </r>
  <r>
    <x v="2"/>
    <s v="Cycling"/>
    <x v="3"/>
    <s v="Shimano"/>
    <s v="Dial"/>
    <x v="15"/>
    <s v="45D LT IP1 R Eyestay 20mm Dial B + Pawl Caps45 Day Lead Time Replaced By 2007371"/>
    <x v="4"/>
    <n v="500"/>
    <n v="1505"/>
    <n v="3.01"/>
    <x v="3024"/>
  </r>
  <r>
    <x v="2"/>
    <s v="Cycling"/>
    <x v="3"/>
    <s v="Shimano"/>
    <s v="Dial"/>
    <x v="15"/>
    <s v="45D LT IP1 R Eyestay 20mm Dial B + Pawl Caps45 Day Lead Time Replaced By 2007371"/>
    <x v="4"/>
    <n v="500"/>
    <n v="1505"/>
    <n v="3.01"/>
    <x v="3024"/>
  </r>
  <r>
    <x v="2"/>
    <s v="Cycling"/>
    <x v="3"/>
    <s v="Shimano"/>
    <s v="Dial"/>
    <x v="15"/>
    <s v="45D LT IP1 R Eyestay 20mm Dial B + Pawl Caps45 Day Lead Time Replaced By 2007371"/>
    <x v="2"/>
    <n v="500"/>
    <n v="1505"/>
    <n v="3.01"/>
    <x v="3024"/>
  </r>
  <r>
    <x v="2"/>
    <s v="Cycling"/>
    <x v="3"/>
    <s v="Shimano"/>
    <s v="Dial"/>
    <x v="15"/>
    <s v="45D LT IP1 R Eyestay 20mm Dial B + Pawl Caps45 Day Lead Time Replaced By 2007371"/>
    <x v="2"/>
    <n v="1005"/>
    <n v="3010"/>
    <n v="2.9950248756218905"/>
    <x v="3020"/>
  </r>
  <r>
    <x v="2"/>
    <s v="Cycling"/>
    <x v="3"/>
    <s v="Shimano"/>
    <s v="Dial"/>
    <x v="15"/>
    <s v="45D LT IP1 R Eyestay 20mm Dial B + Pawl Caps45 Day Lead Time Replaced By 2007371"/>
    <x v="2"/>
    <n v="1005"/>
    <n v="3010"/>
    <n v="2.9950248756218905"/>
    <x v="3020"/>
  </r>
  <r>
    <x v="2"/>
    <s v="Cycling"/>
    <x v="3"/>
    <s v="Shimano"/>
    <s v="Dial"/>
    <x v="15"/>
    <s v="45D LT IP1-S L Eyestay 20mm Dial B + Pawl Caps45 DAY LEAD TIME"/>
    <x v="4"/>
    <n v="6030"/>
    <n v="18060"/>
    <n v="2.9950248756218905"/>
    <x v="3020"/>
  </r>
  <r>
    <x v="2"/>
    <s v="Cycling"/>
    <x v="3"/>
    <s v="Shimano"/>
    <s v="Dial"/>
    <x v="15"/>
    <s v="45D LT IP1-S L Eyestay 20mm Dial B + Pawl Caps45 DAY LEAD TIME"/>
    <x v="4"/>
    <n v="1005"/>
    <n v="3010"/>
    <n v="2.9950248756218905"/>
    <x v="3020"/>
  </r>
  <r>
    <x v="2"/>
    <s v="Cycling"/>
    <x v="3"/>
    <s v="Shimano"/>
    <s v="Dial"/>
    <x v="15"/>
    <s v="45D LT IP1-S L Eyestay 20mm Dial B + Pawl Caps45 DAY LEAD TIME"/>
    <x v="4"/>
    <n v="2010"/>
    <n v="6020"/>
    <n v="2.9950248756218905"/>
    <x v="3020"/>
  </r>
  <r>
    <x v="2"/>
    <s v="Cycling"/>
    <x v="3"/>
    <s v="Shimano"/>
    <s v="Dial"/>
    <x v="15"/>
    <s v="IP1 L Eyestay 20mm DialBw/PC T705-1-4/19-4024"/>
    <x v="5"/>
    <n v="500"/>
    <n v="1505"/>
    <n v="3.01"/>
    <x v="3024"/>
  </r>
  <r>
    <x v="2"/>
    <s v="Cycling"/>
    <x v="3"/>
    <s v="Shimano"/>
    <s v="Dial"/>
    <x v="15"/>
    <s v="IP1 L Eyestay 20mm DialBw/PC T705-1-4/19-4024"/>
    <x v="5"/>
    <n v="500"/>
    <n v="1505"/>
    <n v="3.01"/>
    <x v="3024"/>
  </r>
  <r>
    <x v="2"/>
    <s v="Cycling"/>
    <x v="3"/>
    <s v="Shimano"/>
    <s v="Dial"/>
    <x v="15"/>
    <s v="IP1 L Eyestay 20mm DialBw/PC T705-1-4/19-4024"/>
    <x v="5"/>
    <n v="500"/>
    <n v="1505"/>
    <n v="3.01"/>
    <x v="3024"/>
  </r>
  <r>
    <x v="2"/>
    <s v="Cycling"/>
    <x v="3"/>
    <s v="Shimano"/>
    <s v="Dial"/>
    <x v="15"/>
    <s v="IP1 L Eyestay 20mm DialBw/PC T705-1-4/19-4024"/>
    <x v="5"/>
    <n v="0"/>
    <n v="0"/>
    <e v="#DIV/0!"/>
    <x v="255"/>
  </r>
  <r>
    <x v="2"/>
    <s v="Cycling"/>
    <x v="3"/>
    <s v="Shimano"/>
    <s v="Dial"/>
    <x v="15"/>
    <s v="IP1 L Eyestay 20mm DialBw/PC T705-1-4/19-4024"/>
    <x v="5"/>
    <n v="1005"/>
    <n v="3010"/>
    <n v="2.9950248756218905"/>
    <x v="3020"/>
  </r>
  <r>
    <x v="2"/>
    <s v="Cycling"/>
    <x v="3"/>
    <s v="Shimano"/>
    <s v="Dial"/>
    <x v="15"/>
    <s v="IP1 L Eyestay 20mm DialBw/PC T705-1-4/19-4024"/>
    <x v="5"/>
    <n v="500"/>
    <n v="1505"/>
    <n v="3.01"/>
    <x v="3024"/>
  </r>
  <r>
    <x v="2"/>
    <s v="Cycling"/>
    <x v="3"/>
    <s v="Shimano"/>
    <s v="Dial"/>
    <x v="15"/>
    <s v="IP1 L Eyestay 20mm DialBw/PC T705-1-4/19-4024"/>
    <x v="5"/>
    <n v="500"/>
    <n v="1505"/>
    <n v="3.01"/>
    <x v="3024"/>
  </r>
  <r>
    <x v="2"/>
    <s v="Cycling"/>
    <x v="3"/>
    <s v="Shimano"/>
    <s v="Dial"/>
    <x v="15"/>
    <s v="IP1 L Eyestay 20mm DialBw/PC T705-1-4/19-4024"/>
    <x v="4"/>
    <n v="500"/>
    <n v="1505"/>
    <n v="3.01"/>
    <x v="3024"/>
  </r>
  <r>
    <x v="2"/>
    <s v="Cycling"/>
    <x v="3"/>
    <s v="Shimano"/>
    <s v="Dial"/>
    <x v="15"/>
    <s v="IP1 L Eyestay 20mm DialBw/PC T705-1-4/2202 C"/>
    <x v="5"/>
    <n v="700"/>
    <n v="2107"/>
    <n v="3.01"/>
    <x v="3024"/>
  </r>
  <r>
    <x v="2"/>
    <s v="Cycling"/>
    <x v="3"/>
    <s v="Shimano"/>
    <s v="Dial"/>
    <x v="15"/>
    <s v="IP1 L Eyestay 20mm DialBw/PC T705-1-4/2202 C"/>
    <x v="5"/>
    <n v="1005"/>
    <n v="3010"/>
    <n v="2.9950248756218905"/>
    <x v="3020"/>
  </r>
  <r>
    <x v="2"/>
    <s v="Cycling"/>
    <x v="3"/>
    <s v="Shimano"/>
    <s v="Dial"/>
    <x v="15"/>
    <s v="IP1 L Eyestay 20mm DialBw/PC T705-1-4/2202 C"/>
    <x v="5"/>
    <n v="500"/>
    <n v="1505"/>
    <n v="3.01"/>
    <x v="3024"/>
  </r>
  <r>
    <x v="2"/>
    <s v="Cycling"/>
    <x v="3"/>
    <s v="Shimano"/>
    <s v="Dial"/>
    <x v="15"/>
    <s v="IP1 L Eyestay 20mm DialBw/PC T705-1-4/2202 C"/>
    <x v="5"/>
    <n v="500"/>
    <n v="1505"/>
    <n v="3.01"/>
    <x v="3024"/>
  </r>
  <r>
    <x v="2"/>
    <s v="Cycling"/>
    <x v="3"/>
    <s v="Shimano"/>
    <s v="Dial"/>
    <x v="15"/>
    <s v="IP1 L Eyestay 20mm DialBw/PC T705-1-4/2202 C"/>
    <x v="4"/>
    <n v="500"/>
    <n v="1505"/>
    <n v="3.01"/>
    <x v="3024"/>
  </r>
  <r>
    <x v="2"/>
    <s v="Cycling"/>
    <x v="3"/>
    <s v="Shimano"/>
    <s v="Dial"/>
    <x v="15"/>
    <s v="IP1 L Eyestay 20mm DialBw/PC T705-1-4/2202 C"/>
    <x v="4"/>
    <n v="500"/>
    <n v="1505"/>
    <n v="3.01"/>
    <x v="3024"/>
  </r>
  <r>
    <x v="2"/>
    <s v="Cycling"/>
    <x v="3"/>
    <s v="Shimano"/>
    <s v="Dial"/>
    <x v="15"/>
    <s v="IP1 L Eyestay 20mm DIalBw/PC-Clear/13-0630 TN"/>
    <x v="5"/>
    <n v="4020"/>
    <n v="12040"/>
    <n v="2.9950248756218905"/>
    <x v="3020"/>
  </r>
  <r>
    <x v="2"/>
    <s v="Cycling"/>
    <x v="3"/>
    <s v="Shimano"/>
    <s v="Dial"/>
    <x v="15"/>
    <s v="IP1 L Eyestay 20mm DIalBw/PC-Clear/13-0630 TN"/>
    <x v="5"/>
    <n v="500"/>
    <n v="1505"/>
    <n v="3.01"/>
    <x v="3024"/>
  </r>
  <r>
    <x v="2"/>
    <s v="Cycling"/>
    <x v="3"/>
    <s v="Shimano"/>
    <s v="Dial"/>
    <x v="15"/>
    <s v="IP1 L Eyestay 20mm DIalBw/PC-Clear/13-0630 TN"/>
    <x v="5"/>
    <n v="1510"/>
    <n v="4515"/>
    <n v="2.9900662251655628"/>
    <x v="3025"/>
  </r>
  <r>
    <x v="2"/>
    <s v="Cycling"/>
    <x v="3"/>
    <s v="Shimano"/>
    <s v="Dial"/>
    <x v="15"/>
    <s v="IP1 L Eyestay 20mm DIalBw/PC-Clear/13-0630 TN"/>
    <x v="5"/>
    <n v="1505"/>
    <n v="4515"/>
    <n v="3"/>
    <x v="3079"/>
  </r>
  <r>
    <x v="2"/>
    <s v="Cycling"/>
    <x v="3"/>
    <s v="Shimano"/>
    <s v="Dial"/>
    <x v="15"/>
    <s v="IP1 L Eyestay 20mm DIalBw/PC-Clear/13-0630 TN"/>
    <x v="5"/>
    <n v="0"/>
    <n v="0"/>
    <e v="#DIV/0!"/>
    <x v="255"/>
  </r>
  <r>
    <x v="2"/>
    <s v="Cycling"/>
    <x v="3"/>
    <s v="Shimano"/>
    <s v="Dial"/>
    <x v="15"/>
    <s v="IP1 L Eyestay 20mm DIalBw/PC-Clear/13-0630 TN"/>
    <x v="5"/>
    <n v="2010"/>
    <n v="6020"/>
    <n v="2.9950248756218905"/>
    <x v="3020"/>
  </r>
  <r>
    <x v="2"/>
    <s v="Cycling"/>
    <x v="3"/>
    <s v="Shimano"/>
    <s v="Dial"/>
    <x v="15"/>
    <s v="IP1 L Eyestay 20mm DIalBw/PC-Clear/13-0630 TN"/>
    <x v="5"/>
    <n v="500"/>
    <n v="1505"/>
    <n v="3.01"/>
    <x v="3024"/>
  </r>
  <r>
    <x v="2"/>
    <s v="Cycling"/>
    <x v="3"/>
    <s v="Shimano"/>
    <s v="Dial"/>
    <x v="15"/>
    <s v="IP1 L Eyestay 20mm DIalBw/PC-Clear/13-0630 TN"/>
    <x v="5"/>
    <n v="2005"/>
    <n v="6020"/>
    <n v="3.0024937655860349"/>
    <x v="3065"/>
  </r>
  <r>
    <x v="2"/>
    <s v="Cycling"/>
    <x v="3"/>
    <s v="Shimano"/>
    <s v="Dial"/>
    <x v="15"/>
    <s v="IP1 L Eyestay 20mm DIalBw/PC-Clear/13-0630 TN"/>
    <x v="5"/>
    <n v="1005"/>
    <n v="3010"/>
    <n v="2.9950248756218905"/>
    <x v="3020"/>
  </r>
  <r>
    <x v="2"/>
    <s v="Cycling"/>
    <x v="3"/>
    <s v="Shimano"/>
    <s v="Dial"/>
    <x v="15"/>
    <s v="IP1 L Eyestay 20mm DialBw/PC-Clr/BlkC/Q610--2-3"/>
    <x v="5"/>
    <n v="600"/>
    <n v="1806"/>
    <n v="3.01"/>
    <x v="3024"/>
  </r>
  <r>
    <x v="2"/>
    <s v="Cycling"/>
    <x v="3"/>
    <s v="Shimano"/>
    <s v="Dial"/>
    <x v="15"/>
    <s v="IP1 L Eyestay 20mm DialBw/PC-Clr/BlkC/Q610--2-3"/>
    <x v="5"/>
    <n v="2215"/>
    <n v="6622"/>
    <n v="2.9896162528216705"/>
    <x v="3060"/>
  </r>
  <r>
    <x v="2"/>
    <s v="Cycling"/>
    <x v="3"/>
    <s v="Shimano"/>
    <s v="Dial"/>
    <x v="15"/>
    <s v="IP1 L Eyestay 20mm DialBw/PC-Clr/BlkC/Q610--2-3"/>
    <x v="5"/>
    <n v="0"/>
    <n v="0"/>
    <e v="#DIV/0!"/>
    <x v="255"/>
  </r>
  <r>
    <x v="2"/>
    <s v="Cycling"/>
    <x v="3"/>
    <s v="Shimano"/>
    <s v="Dial"/>
    <x v="15"/>
    <s v="IP1 L Eyestay 20mm DialBw/PC-Clr/BlkC/Q610--2-3"/>
    <x v="5"/>
    <n v="3120"/>
    <n v="9331"/>
    <n v="2.990705128205128"/>
    <x v="3064"/>
  </r>
  <r>
    <x v="2"/>
    <s v="Cycling"/>
    <x v="3"/>
    <s v="Shimano"/>
    <s v="Dial"/>
    <x v="15"/>
    <s v="IP1 L Eyestay 20mm DialBw/PC-Clr/BlkC/Q610--2-3"/>
    <x v="5"/>
    <n v="1005"/>
    <n v="3010"/>
    <n v="2.9950248756218905"/>
    <x v="3020"/>
  </r>
  <r>
    <x v="2"/>
    <s v="Cycling"/>
    <x v="3"/>
    <s v="Shimano"/>
    <s v="Dial"/>
    <x v="15"/>
    <s v="IP1 L Eyestay 20mm DialBw/PC-Clr/BlkC/Q610--2-3"/>
    <x v="5"/>
    <n v="1005"/>
    <n v="3010"/>
    <n v="2.9950248756218905"/>
    <x v="3020"/>
  </r>
  <r>
    <x v="2"/>
    <s v="Cycling"/>
    <x v="3"/>
    <s v="Shimano"/>
    <s v="Dial"/>
    <x v="15"/>
    <s v="IP1 L Eyestay 20mm DialBw/PC-Clr/BlkC/Q610--2-3"/>
    <x v="5"/>
    <n v="5020"/>
    <n v="15050"/>
    <n v="2.99800796812749"/>
    <x v="3080"/>
  </r>
  <r>
    <x v="2"/>
    <s v="Cycling"/>
    <x v="3"/>
    <s v="Shimano"/>
    <s v="Dial"/>
    <x v="15"/>
    <s v="IP1 L Eyestay 20mm DialBw/PC-Clr/BlkC/Q610--2-3"/>
    <x v="5"/>
    <n v="3015"/>
    <n v="9030"/>
    <n v="2.9950248756218905"/>
    <x v="3020"/>
  </r>
  <r>
    <x v="2"/>
    <s v="Cycling"/>
    <x v="3"/>
    <s v="Shimano"/>
    <s v="Dial"/>
    <x v="15"/>
    <s v="IP1 L Eyestay 20mmDial B PC Blk C/ 186 C"/>
    <x v="5"/>
    <n v="1510"/>
    <n v="4515"/>
    <n v="2.9900662251655628"/>
    <x v="3025"/>
  </r>
  <r>
    <x v="2"/>
    <s v="Cycling"/>
    <x v="3"/>
    <s v="Shimano"/>
    <s v="Dial"/>
    <x v="15"/>
    <s v="IP1 L Eyestay 20mmDial B PC Blk C/ 186 C"/>
    <x v="5"/>
    <n v="0"/>
    <n v="0"/>
    <e v="#DIV/0!"/>
    <x v="255"/>
  </r>
  <r>
    <x v="2"/>
    <s v="Cycling"/>
    <x v="3"/>
    <s v="Shimano"/>
    <s v="Dial"/>
    <x v="15"/>
    <s v="IP1 L Eyestay 20mmDial B PC Blk C/ 186 C"/>
    <x v="5"/>
    <n v="1510"/>
    <n v="4515"/>
    <n v="2.9900662251655628"/>
    <x v="3025"/>
  </r>
  <r>
    <x v="2"/>
    <s v="Cycling"/>
    <x v="3"/>
    <s v="Shimano"/>
    <s v="Dial"/>
    <x v="15"/>
    <s v="IP1 L Eyestay 20mmDial B PC Blk C/ 186 C"/>
    <x v="5"/>
    <n v="1005"/>
    <n v="3010"/>
    <n v="2.9950248756218905"/>
    <x v="3020"/>
  </r>
  <r>
    <x v="2"/>
    <s v="Cycling"/>
    <x v="3"/>
    <s v="Shimano"/>
    <s v="Dial"/>
    <x v="15"/>
    <s v="IP1 L Eyestay 20mmDial B PC Blk C/ 186 C"/>
    <x v="5"/>
    <n v="500"/>
    <n v="1505"/>
    <n v="3.01"/>
    <x v="3024"/>
  </r>
  <r>
    <x v="2"/>
    <s v="Cycling"/>
    <x v="3"/>
    <s v="Shimano"/>
    <s v="Dial"/>
    <x v="15"/>
    <s v="IP1 L Eyestay 20mmDial B PC Blk C/ 186 C"/>
    <x v="5"/>
    <n v="1100"/>
    <n v="3311"/>
    <n v="3.01"/>
    <x v="3024"/>
  </r>
  <r>
    <x v="2"/>
    <s v="Cycling"/>
    <x v="3"/>
    <s v="Shimano"/>
    <s v="Dial"/>
    <x v="15"/>
    <s v="IP1 L Eyestay 20mmDial B PC Clr/11-0601TPX"/>
    <x v="5"/>
    <n v="500"/>
    <n v="1505"/>
    <n v="3.01"/>
    <x v="3024"/>
  </r>
  <r>
    <x v="2"/>
    <s v="Cycling"/>
    <x v="3"/>
    <s v="Shimano"/>
    <s v="Dial"/>
    <x v="15"/>
    <s v="IP1 L Eyestay 20mmDial B PC Clr/11-0601TPX"/>
    <x v="5"/>
    <n v="500"/>
    <n v="1505"/>
    <n v="3.01"/>
    <x v="3024"/>
  </r>
  <r>
    <x v="2"/>
    <s v="Cycling"/>
    <x v="3"/>
    <s v="Shimano"/>
    <s v="Dial"/>
    <x v="15"/>
    <s v="IP1 L Eyestay 20mmDial B PC Clr/11-0601TPX"/>
    <x v="5"/>
    <n v="0"/>
    <n v="0"/>
    <e v="#DIV/0!"/>
    <x v="255"/>
  </r>
  <r>
    <x v="2"/>
    <s v="Cycling"/>
    <x v="3"/>
    <s v="Shimano"/>
    <s v="Dial"/>
    <x v="15"/>
    <s v="IP1 L Eyestay 20mmDial B PC Clr/11-0601TPX"/>
    <x v="5"/>
    <n v="1005"/>
    <n v="3010"/>
    <n v="2.9950248756218905"/>
    <x v="3020"/>
  </r>
  <r>
    <x v="2"/>
    <s v="Cycling"/>
    <x v="3"/>
    <s v="Shimano"/>
    <s v="Dial"/>
    <x v="15"/>
    <s v="IP1 L Eyestay 20mmDial B PC Clr/11-0601TPX"/>
    <x v="5"/>
    <n v="500"/>
    <n v="1505"/>
    <n v="3.01"/>
    <x v="3024"/>
  </r>
  <r>
    <x v="2"/>
    <s v="Cycling"/>
    <x v="3"/>
    <s v="Shimano"/>
    <s v="Dial"/>
    <x v="15"/>
    <s v="IP1 L Eyestay 20mmDial B PC Clr/11-0601TPX"/>
    <x v="5"/>
    <n v="500"/>
    <n v="1505"/>
    <n v="3.01"/>
    <x v="3024"/>
  </r>
  <r>
    <x v="2"/>
    <s v="Cycling"/>
    <x v="3"/>
    <s v="Shimano"/>
    <s v="Dial"/>
    <x v="15"/>
    <s v="IP1 L Eyestay 20mmDial B PC Clr/11-0601TPX"/>
    <x v="5"/>
    <n v="500"/>
    <n v="1505"/>
    <n v="3.01"/>
    <x v="3024"/>
  </r>
  <r>
    <x v="2"/>
    <s v="Cycling"/>
    <x v="3"/>
    <s v="Shimano"/>
    <s v="Dial"/>
    <x v="15"/>
    <s v="IP1 L Eyestay 20mmDial B PC Clr/11-0601TPX"/>
    <x v="4"/>
    <n v="500"/>
    <n v="1505"/>
    <n v="3.01"/>
    <x v="3024"/>
  </r>
  <r>
    <x v="2"/>
    <s v="Cycling"/>
    <x v="3"/>
    <s v="Shimano"/>
    <s v="Dial"/>
    <x v="15"/>
    <s v="IP1 L Eyestay 20mmDial Bw/PC-T705-1-4/BlkC"/>
    <x v="5"/>
    <n v="1205"/>
    <n v="3612"/>
    <n v="2.9975103734439834"/>
    <x v="3081"/>
  </r>
  <r>
    <x v="2"/>
    <s v="Cycling"/>
    <x v="3"/>
    <s v="Shimano"/>
    <s v="Dial"/>
    <x v="15"/>
    <s v="IP1 L Eyestay 20mmDial Bw/PC-T705-1-4/BlkC"/>
    <x v="5"/>
    <n v="600"/>
    <n v="1806"/>
    <n v="3.01"/>
    <x v="3024"/>
  </r>
  <r>
    <x v="2"/>
    <s v="Cycling"/>
    <x v="3"/>
    <s v="Shimano"/>
    <s v="Dial"/>
    <x v="15"/>
    <s v="IP1 L Eyestay 20mmDial Bw/PC-T705-1-4/BlkC"/>
    <x v="5"/>
    <n v="1505"/>
    <n v="4515"/>
    <n v="3"/>
    <x v="3079"/>
  </r>
  <r>
    <x v="2"/>
    <s v="Cycling"/>
    <x v="3"/>
    <s v="Shimano"/>
    <s v="Dial"/>
    <x v="15"/>
    <s v="IP1 L Eyestay 20mmDial Bw/PC-T705-1-4/BlkC"/>
    <x v="5"/>
    <n v="0"/>
    <n v="0"/>
    <e v="#DIV/0!"/>
    <x v="255"/>
  </r>
  <r>
    <x v="2"/>
    <s v="Cycling"/>
    <x v="3"/>
    <s v="Shimano"/>
    <s v="Dial"/>
    <x v="15"/>
    <s v="IP1 L Eyestay 20mmDial Bw/PC-T705-1-4/BlkC"/>
    <x v="5"/>
    <n v="1005"/>
    <n v="3010"/>
    <n v="2.9950248756218905"/>
    <x v="3020"/>
  </r>
  <r>
    <x v="2"/>
    <s v="Cycling"/>
    <x v="3"/>
    <s v="Shimano"/>
    <s v="Dial"/>
    <x v="15"/>
    <s v="IP1 L Eyestay 20mmDial Bw/PC-T705-1-4/BlkC"/>
    <x v="5"/>
    <n v="1005"/>
    <n v="3010"/>
    <n v="2.9950248756218905"/>
    <x v="3020"/>
  </r>
  <r>
    <x v="2"/>
    <s v="Cycling"/>
    <x v="3"/>
    <s v="Shimano"/>
    <s v="Dial"/>
    <x v="15"/>
    <s v="IP1 L Eyestay 20mmDial Bw/PC-T705-1-4/BlkC"/>
    <x v="5"/>
    <n v="1005"/>
    <n v="3010"/>
    <n v="2.9950248756218905"/>
    <x v="3020"/>
  </r>
  <r>
    <x v="2"/>
    <s v="Cycling"/>
    <x v="3"/>
    <s v="Shimano"/>
    <s v="Dial"/>
    <x v="15"/>
    <s v="IP1 L Eyestay 20mmDial Bw/PC-T705-1-4/BlkC"/>
    <x v="5"/>
    <n v="1005"/>
    <n v="3010"/>
    <n v="2.9950248756218905"/>
    <x v="3020"/>
  </r>
  <r>
    <x v="2"/>
    <s v="Cycling"/>
    <x v="3"/>
    <s v="Shimano"/>
    <s v="Dial"/>
    <x v="15"/>
    <s v="IP1 L Eyestay 20mmDial Bw/PC-T705-1-4/BlkC"/>
    <x v="4"/>
    <n v="1005"/>
    <n v="3010"/>
    <n v="2.9950248756218905"/>
    <x v="3020"/>
  </r>
  <r>
    <x v="2"/>
    <s v="Cycling"/>
    <x v="3"/>
    <s v="Shimano"/>
    <s v="Dial"/>
    <x v="15"/>
    <s v="IP1 L Eyestay 20mmDial Bw/PC-T705-1-4/BlkC"/>
    <x v="4"/>
    <n v="1005"/>
    <n v="3010"/>
    <n v="2.9950248756218905"/>
    <x v="3020"/>
  </r>
  <r>
    <x v="2"/>
    <s v="Cycling"/>
    <x v="3"/>
    <s v="Shimano"/>
    <s v="Dial"/>
    <x v="15"/>
    <s v="IP1 L Eyestay 20mmDialBw/PC-Clear/3005 C"/>
    <x v="5"/>
    <n v="3520"/>
    <n v="10400"/>
    <n v="2.9545454545454546"/>
    <x v="3082"/>
  </r>
  <r>
    <x v="2"/>
    <s v="Cycling"/>
    <x v="3"/>
    <s v="Shimano"/>
    <s v="Dial"/>
    <x v="15"/>
    <s v="IP1 L Eyestay 20mmDialBw/PC-Clear/3005 C"/>
    <x v="5"/>
    <n v="0"/>
    <n v="0"/>
    <e v="#DIV/0!"/>
    <x v="255"/>
  </r>
  <r>
    <x v="2"/>
    <s v="Cycling"/>
    <x v="3"/>
    <s v="Shimano"/>
    <s v="Dial"/>
    <x v="15"/>
    <s v="IP1 L Eyestay 20mmDialBw/PC-Clear/3005 C"/>
    <x v="5"/>
    <n v="2010"/>
    <n v="6020"/>
    <n v="2.9950248756218905"/>
    <x v="3020"/>
  </r>
  <r>
    <x v="2"/>
    <s v="Cycling"/>
    <x v="3"/>
    <s v="Shimano"/>
    <s v="Dial"/>
    <x v="15"/>
    <s v="IP1 L Eyestay 20mmDialBw/PC-Clear/3005 C"/>
    <x v="5"/>
    <n v="3015"/>
    <n v="9030"/>
    <n v="2.9950248756218905"/>
    <x v="3020"/>
  </r>
  <r>
    <x v="2"/>
    <s v="Cycling"/>
    <x v="3"/>
    <s v="Shimano"/>
    <s v="Dial"/>
    <x v="15"/>
    <s v="IP1 L Eyestay 20mmDialBw/PC-Clear/3005 C"/>
    <x v="5"/>
    <n v="0"/>
    <n v="0"/>
    <e v="#DIV/0!"/>
    <x v="255"/>
  </r>
  <r>
    <x v="2"/>
    <s v="Cycling"/>
    <x v="3"/>
    <s v="Shimano"/>
    <s v="Dial"/>
    <x v="15"/>
    <s v="IP1 L Eyestay 20mmDialBw/PC-Clear/3005 C"/>
    <x v="5"/>
    <n v="3015"/>
    <n v="9030"/>
    <n v="2.9950248756218905"/>
    <x v="3020"/>
  </r>
  <r>
    <x v="2"/>
    <s v="Cycling"/>
    <x v="3"/>
    <s v="Shimano"/>
    <s v="Dial"/>
    <x v="15"/>
    <s v="IP1 L Eyestay 20mmDialBw/PC-Clear/3005 C"/>
    <x v="5"/>
    <n v="500"/>
    <n v="1505"/>
    <n v="3.01"/>
    <x v="3024"/>
  </r>
  <r>
    <x v="2"/>
    <s v="Cycling"/>
    <x v="3"/>
    <s v="Shimano"/>
    <s v="Dial"/>
    <x v="15"/>
    <s v="IP1 L Eyestay 20mmDialBw/PC-Clear/3005 C"/>
    <x v="5"/>
    <n v="3215"/>
    <n v="9632"/>
    <n v="2.9959564541213064"/>
    <x v="3083"/>
  </r>
  <r>
    <x v="2"/>
    <s v="Cycling"/>
    <x v="3"/>
    <s v="Shimano"/>
    <s v="Dial"/>
    <x v="15"/>
    <s v="IP1 L Eyestay 20mmDialBw/PC-Clear/3005 C"/>
    <x v="5"/>
    <n v="2010"/>
    <n v="6020"/>
    <n v="2.9950248756218905"/>
    <x v="3020"/>
  </r>
  <r>
    <x v="2"/>
    <s v="Cycling"/>
    <x v="3"/>
    <s v="Shimano"/>
    <s v="Dial"/>
    <x v="15"/>
    <s v="IP1 L Eyestay 20mmDialBw/PC-Clear/Q610-2-3"/>
    <x v="5"/>
    <n v="3015"/>
    <n v="9030"/>
    <n v="2.9950248756218905"/>
    <x v="3020"/>
  </r>
  <r>
    <x v="2"/>
    <s v="Cycling"/>
    <x v="3"/>
    <s v="Shimano"/>
    <s v="Dial"/>
    <x v="15"/>
    <s v="IP1 L Eyestay 20mmDialBw/PC-Clear/Q610-2-3"/>
    <x v="5"/>
    <n v="3015"/>
    <n v="9030"/>
    <n v="2.9950248756218905"/>
    <x v="3020"/>
  </r>
  <r>
    <x v="2"/>
    <s v="Cycling"/>
    <x v="3"/>
    <s v="Shimano"/>
    <s v="Dial"/>
    <x v="15"/>
    <s v="IP1 L Eyestay 20mmDialBw/PC-Clear/Q610-2-3"/>
    <x v="5"/>
    <n v="2415"/>
    <n v="7224"/>
    <n v="2.991304347826087"/>
    <x v="3061"/>
  </r>
  <r>
    <x v="2"/>
    <s v="Cycling"/>
    <x v="3"/>
    <s v="Shimano"/>
    <s v="Dial"/>
    <x v="15"/>
    <s v="IP1 L Eyestay 20mmDialBw/PC-Clear/Q610-2-3"/>
    <x v="5"/>
    <n v="2215"/>
    <n v="6622"/>
    <n v="2.9896162528216705"/>
    <x v="3060"/>
  </r>
  <r>
    <x v="2"/>
    <s v="Cycling"/>
    <x v="3"/>
    <s v="Shimano"/>
    <s v="Dial"/>
    <x v="15"/>
    <s v="IP1 L Eyestay 20mmDialBw/PC-Clear/Q610-2-3"/>
    <x v="5"/>
    <n v="0"/>
    <n v="0"/>
    <e v="#DIV/0!"/>
    <x v="255"/>
  </r>
  <r>
    <x v="2"/>
    <s v="Cycling"/>
    <x v="3"/>
    <s v="Shimano"/>
    <s v="Dial"/>
    <x v="15"/>
    <s v="IP1 L Eyestay 20mmDialBw/PC-Clear/Q610-2-3"/>
    <x v="5"/>
    <n v="4525"/>
    <n v="13545"/>
    <n v="2.9933701657458562"/>
    <x v="3022"/>
  </r>
  <r>
    <x v="2"/>
    <s v="Cycling"/>
    <x v="3"/>
    <s v="Shimano"/>
    <s v="Dial"/>
    <x v="15"/>
    <s v="IP1 L Eyestay 20mmDialBw/PC-Clear/Q610-2-3"/>
    <x v="5"/>
    <n v="500"/>
    <n v="1505"/>
    <n v="3.01"/>
    <x v="3024"/>
  </r>
  <r>
    <x v="2"/>
    <s v="Cycling"/>
    <x v="3"/>
    <s v="Shimano"/>
    <s v="Dial"/>
    <x v="15"/>
    <s v="IP1 L Eyestay 20mmDialBw/PC-Clear/Q610-2-3"/>
    <x v="5"/>
    <n v="3215"/>
    <n v="9632"/>
    <n v="2.9959564541213064"/>
    <x v="3083"/>
  </r>
  <r>
    <x v="2"/>
    <s v="Cycling"/>
    <x v="3"/>
    <s v="Shimano"/>
    <s v="Dial"/>
    <x v="15"/>
    <s v="IP1 L Eyestay 20mmDialBw/PC-Clear/Q610-2-3"/>
    <x v="5"/>
    <n v="2010"/>
    <n v="6020"/>
    <n v="2.9950248756218905"/>
    <x v="3020"/>
  </r>
  <r>
    <x v="2"/>
    <s v="Cycling"/>
    <x v="3"/>
    <s v="Shimano"/>
    <s v="Dial"/>
    <x v="15"/>
    <s v="IP1 L Tongue Dial A + Pawl Caps"/>
    <x v="4"/>
    <n v="1005"/>
    <n v="3010"/>
    <n v="2.9950248756218905"/>
    <x v="3020"/>
  </r>
  <r>
    <x v="2"/>
    <s v="Cycling"/>
    <x v="3"/>
    <s v="Shimano"/>
    <s v="Dial"/>
    <x v="15"/>
    <s v="IP1 L Tongue w/Pawl CapsBlk/426 C/Clear"/>
    <x v="5"/>
    <n v="4020"/>
    <n v="12040"/>
    <n v="2.9950248756218905"/>
    <x v="3020"/>
  </r>
  <r>
    <x v="2"/>
    <s v="Cycling"/>
    <x v="3"/>
    <s v="Shimano"/>
    <s v="Dial"/>
    <x v="15"/>
    <s v="IP1 L Tongue w/Pawl CapsBlk/426 C/Clear"/>
    <x v="5"/>
    <n v="0"/>
    <n v="0"/>
    <e v="#DIV/0!"/>
    <x v="255"/>
  </r>
  <r>
    <x v="2"/>
    <s v="Cycling"/>
    <x v="3"/>
    <s v="Shimano"/>
    <s v="Dial"/>
    <x v="15"/>
    <s v="IP1 L Tongue w/Pawl CapsBlk/426 C/Clear"/>
    <x v="5"/>
    <n v="0"/>
    <n v="0"/>
    <e v="#DIV/0!"/>
    <x v="255"/>
  </r>
  <r>
    <x v="2"/>
    <s v="Cycling"/>
    <x v="3"/>
    <s v="Shimano"/>
    <s v="Dial"/>
    <x v="15"/>
    <s v="IP1 L Tongue w/Pawl CapsBlk/426 C/Clear"/>
    <x v="5"/>
    <n v="10050"/>
    <n v="30100"/>
    <n v="2.9950248756218905"/>
    <x v="3020"/>
  </r>
  <r>
    <x v="2"/>
    <s v="Cycling"/>
    <x v="3"/>
    <s v="Shimano"/>
    <s v="Dial"/>
    <x v="15"/>
    <s v="IP1 R Eyestay 20mm"/>
    <x v="5"/>
    <n v="-1510"/>
    <n v="-4380"/>
    <n v="2.9006622516556293"/>
    <x v="3084"/>
  </r>
  <r>
    <x v="2"/>
    <s v="Cycling"/>
    <x v="3"/>
    <s v="Shimano"/>
    <s v="Dial"/>
    <x v="15"/>
    <s v="IP1 R Eyestay 20mm Dial B + Pawl Caps"/>
    <x v="4"/>
    <n v="1210"/>
    <n v="3612"/>
    <n v="2.9851239669421488"/>
    <x v="3085"/>
  </r>
  <r>
    <x v="2"/>
    <s v="Cycling"/>
    <x v="3"/>
    <s v="Shimano"/>
    <s v="Dial"/>
    <x v="15"/>
    <s v="IP1 R Eyestay 20mm Dial B + Pawl Caps"/>
    <x v="4"/>
    <n v="5025"/>
    <n v="15050"/>
    <n v="2.9950248756218905"/>
    <x v="3020"/>
  </r>
  <r>
    <x v="2"/>
    <s v="Cycling"/>
    <x v="3"/>
    <s v="Shimano"/>
    <s v="Dial"/>
    <x v="15"/>
    <s v="IP1 R Eyestay 20mm Dial B + Pawl Caps"/>
    <x v="4"/>
    <n v="2010"/>
    <n v="6020"/>
    <n v="2.9950248756218905"/>
    <x v="3020"/>
  </r>
  <r>
    <x v="2"/>
    <s v="Cycling"/>
    <x v="3"/>
    <s v="Shimano"/>
    <s v="Dial"/>
    <x v="15"/>
    <s v="IP1 R Eyestay 20mm Dial B + Pawl Caps"/>
    <x v="4"/>
    <n v="2010"/>
    <n v="6020"/>
    <n v="2.9950248756218905"/>
    <x v="3020"/>
  </r>
  <r>
    <x v="2"/>
    <s v="Cycling"/>
    <x v="3"/>
    <s v="Shimano"/>
    <s v="Dial"/>
    <x v="15"/>
    <s v="IP1 R Eyestay 20mm Dial B + Pawl Caps"/>
    <x v="4"/>
    <n v="3015"/>
    <n v="9030"/>
    <n v="2.9950248756218905"/>
    <x v="3020"/>
  </r>
  <r>
    <x v="2"/>
    <s v="Cycling"/>
    <x v="3"/>
    <s v="Shimano"/>
    <s v="Dial"/>
    <x v="15"/>
    <s v="IP1 R Eyestay 20mm Dial B + Pawl Caps"/>
    <x v="4"/>
    <n v="1510"/>
    <n v="4515"/>
    <n v="2.9900662251655628"/>
    <x v="3025"/>
  </r>
  <r>
    <x v="2"/>
    <s v="Cycling"/>
    <x v="3"/>
    <s v="Shimano"/>
    <s v="Dial"/>
    <x v="15"/>
    <s v="IP1 R Eyestay 20mm Dial B + Pawl Caps"/>
    <x v="2"/>
    <n v="1005"/>
    <n v="3010"/>
    <n v="2.9950248756218905"/>
    <x v="3020"/>
  </r>
  <r>
    <x v="2"/>
    <s v="Cycling"/>
    <x v="3"/>
    <s v="Shimano"/>
    <s v="Dial"/>
    <x v="15"/>
    <s v="IP1 R Eyestay 20mm Dial B + Pawl Caps"/>
    <x v="2"/>
    <n v="1005"/>
    <n v="3010"/>
    <n v="2.9950248756218905"/>
    <x v="3020"/>
  </r>
  <r>
    <x v="2"/>
    <s v="Cycling"/>
    <x v="3"/>
    <s v="Shimano"/>
    <s v="Dial"/>
    <x v="15"/>
    <s v="IP1 R Eyestay 20mm Dial B + Pawl Caps"/>
    <x v="2"/>
    <n v="1005"/>
    <n v="3010"/>
    <n v="2.9950248756218905"/>
    <x v="3020"/>
  </r>
  <r>
    <x v="2"/>
    <s v="Cycling"/>
    <x v="3"/>
    <s v="Shimano"/>
    <s v="Dial"/>
    <x v="15"/>
    <s v="IP1 R Eyestay 20mm Dial B + Pawl Caps"/>
    <x v="2"/>
    <n v="7035"/>
    <n v="21070"/>
    <n v="2.9950248756218905"/>
    <x v="3020"/>
  </r>
  <r>
    <x v="2"/>
    <s v="Cycling"/>
    <x v="3"/>
    <s v="Shimano"/>
    <s v="Dial"/>
    <x v="15"/>
    <s v="IP1 R Eyestay 20mm Dial B + Pawl Caps"/>
    <x v="2"/>
    <n v="7035"/>
    <n v="21070"/>
    <n v="2.9950248756218905"/>
    <x v="3020"/>
  </r>
  <r>
    <x v="2"/>
    <s v="Cycling"/>
    <x v="3"/>
    <s v="Shimano"/>
    <s v="Dial"/>
    <x v="15"/>
    <s v="IP1 R Eyestay 20mm Dial B + Pawl Caps"/>
    <x v="2"/>
    <n v="2010"/>
    <n v="6020"/>
    <n v="2.9950248756218905"/>
    <x v="3020"/>
  </r>
  <r>
    <x v="2"/>
    <s v="Cycling"/>
    <x v="3"/>
    <s v="Shimano"/>
    <s v="Dial"/>
    <x v="15"/>
    <s v="IP1 R Eyestay 20mm Dial B + Pawl Caps"/>
    <x v="2"/>
    <n v="400"/>
    <n v="1204"/>
    <n v="3.01"/>
    <x v="3024"/>
  </r>
  <r>
    <x v="2"/>
    <s v="Cycling"/>
    <x v="3"/>
    <s v="Shimano"/>
    <s v="Dial"/>
    <x v="15"/>
    <s v="IP1 R Eyestay 20mm Dial B + Pawl Caps"/>
    <x v="2"/>
    <n v="3015"/>
    <n v="9030"/>
    <n v="2.9950248756218905"/>
    <x v="3020"/>
  </r>
  <r>
    <x v="2"/>
    <s v="Cycling"/>
    <x v="3"/>
    <s v="Shimano"/>
    <s v="Dial"/>
    <x v="15"/>
    <s v="IP1 R Eyestay 20mm Dial B + Pawl Caps"/>
    <x v="2"/>
    <n v="1005"/>
    <n v="3010"/>
    <n v="2.9950248756218905"/>
    <x v="3020"/>
  </r>
  <r>
    <x v="2"/>
    <s v="Cycling"/>
    <x v="3"/>
    <s v="Shimano"/>
    <s v="Dial"/>
    <x v="15"/>
    <s v="IP1 R Eyestay 20mm Dial B + Pawl Caps"/>
    <x v="2"/>
    <n v="5230"/>
    <n v="15652"/>
    <n v="2.9927342256214149"/>
    <x v="3086"/>
  </r>
  <r>
    <x v="2"/>
    <s v="Cycling"/>
    <x v="3"/>
    <s v="Shimano"/>
    <s v="Dial"/>
    <x v="15"/>
    <s v="IP1 R Eyestay 20mm Dial B + Pawl Caps"/>
    <x v="3"/>
    <n v="2010"/>
    <n v="6020"/>
    <n v="2.9950248756218905"/>
    <x v="3020"/>
  </r>
  <r>
    <x v="2"/>
    <s v="Cycling"/>
    <x v="3"/>
    <s v="Shimano"/>
    <s v="Dial"/>
    <x v="15"/>
    <s v="IP1 R Eyestay 20mm Dial B + Pawl Caps"/>
    <x v="3"/>
    <n v="1005"/>
    <n v="3010"/>
    <n v="2.9950248756218905"/>
    <x v="3020"/>
  </r>
  <r>
    <x v="2"/>
    <s v="Cycling"/>
    <x v="3"/>
    <s v="Shimano"/>
    <s v="Dial"/>
    <x v="15"/>
    <s v="IP1 R Eyestay 20mm Dial B + Pawl Caps"/>
    <x v="3"/>
    <n v="1000"/>
    <n v="3010"/>
    <n v="3.01"/>
    <x v="3024"/>
  </r>
  <r>
    <x v="2"/>
    <s v="Cycling"/>
    <x v="3"/>
    <s v="Shimano"/>
    <s v="Dial"/>
    <x v="15"/>
    <s v="IP1 R Eyestay 20mm Dial B + Pawl Caps"/>
    <x v="3"/>
    <n v="5530"/>
    <n v="16555"/>
    <n v="2.9936708860759493"/>
    <x v="3087"/>
  </r>
  <r>
    <x v="2"/>
    <s v="Cycling"/>
    <x v="3"/>
    <s v="Shimano"/>
    <s v="Dial"/>
    <x v="15"/>
    <s v="IP1 R Eyestay 20mm Dial B + Pawl Caps"/>
    <x v="3"/>
    <n v="4625"/>
    <n v="13846"/>
    <n v="2.9937297297297296"/>
    <x v="3088"/>
  </r>
  <r>
    <x v="2"/>
    <s v="Cycling"/>
    <x v="3"/>
    <s v="Shimano"/>
    <s v="Dial"/>
    <x v="15"/>
    <s v="IP1 R Eyestay 20mm Dial B + Pawl Caps"/>
    <x v="3"/>
    <n v="1005"/>
    <n v="3010"/>
    <n v="2.9950248756218905"/>
    <x v="3020"/>
  </r>
  <r>
    <x v="2"/>
    <s v="Cycling"/>
    <x v="3"/>
    <s v="Shimano"/>
    <s v="Dial"/>
    <x v="15"/>
    <s v="IP1 R Eyestay 20mm Dial B + Pawl Caps"/>
    <x v="3"/>
    <n v="6030"/>
    <n v="18060"/>
    <n v="2.9950248756218905"/>
    <x v="3020"/>
  </r>
  <r>
    <x v="2"/>
    <s v="Cycling"/>
    <x v="3"/>
    <s v="Shimano"/>
    <s v="Dial"/>
    <x v="15"/>
    <s v="IP1 R Eyestay 20mm Dial B + Pawl Caps"/>
    <x v="3"/>
    <n v="2010"/>
    <n v="6020"/>
    <n v="2.9950248756218905"/>
    <x v="3020"/>
  </r>
  <r>
    <x v="2"/>
    <s v="Cycling"/>
    <x v="3"/>
    <s v="Shimano"/>
    <s v="Dial"/>
    <x v="15"/>
    <s v="IP1 R Eyestay 20mm Dial B + Pawl Caps"/>
    <x v="3"/>
    <n v="3015"/>
    <n v="9030"/>
    <n v="2.9950248756218905"/>
    <x v="3020"/>
  </r>
  <r>
    <x v="2"/>
    <s v="Cycling"/>
    <x v="3"/>
    <s v="Shimano"/>
    <s v="Dial"/>
    <x v="15"/>
    <s v="IP1 R Eyestay 20mm Dial B + Pawl Caps"/>
    <x v="3"/>
    <n v="3015"/>
    <n v="9030"/>
    <n v="2.9950248756218905"/>
    <x v="3020"/>
  </r>
  <r>
    <x v="2"/>
    <s v="Cycling"/>
    <x v="3"/>
    <s v="Shimano"/>
    <s v="Dial"/>
    <x v="15"/>
    <s v="IP1 R Eyestay 20mm Dial B + Pawl Caps"/>
    <x v="0"/>
    <n v="2010"/>
    <n v="6020"/>
    <n v="2.9950248756218905"/>
    <x v="3020"/>
  </r>
  <r>
    <x v="2"/>
    <s v="Cycling"/>
    <x v="3"/>
    <s v="Shimano"/>
    <s v="Dial"/>
    <x v="15"/>
    <s v="IP1 R Eyestay 20mm Dial B + Pawl Caps"/>
    <x v="0"/>
    <n v="2510"/>
    <n v="7525"/>
    <n v="2.99800796812749"/>
    <x v="3080"/>
  </r>
  <r>
    <x v="2"/>
    <s v="Cycling"/>
    <x v="3"/>
    <s v="Shimano"/>
    <s v="Dial"/>
    <x v="15"/>
    <s v="IP1 R Eyestay 20mm Dial B + Pawl Caps"/>
    <x v="0"/>
    <n v="8545"/>
    <n v="25585"/>
    <n v="2.9941486249268578"/>
    <x v="3089"/>
  </r>
  <r>
    <x v="2"/>
    <s v="Cycling"/>
    <x v="3"/>
    <s v="Shimano"/>
    <s v="Dial"/>
    <x v="15"/>
    <s v="IP1 R Eyestay 20mm Dial B + Pawl Caps"/>
    <x v="0"/>
    <n v="3620"/>
    <n v="10836"/>
    <n v="2.9933701657458562"/>
    <x v="3022"/>
  </r>
  <r>
    <x v="2"/>
    <s v="Cycling"/>
    <x v="3"/>
    <s v="Shimano"/>
    <s v="Dial"/>
    <x v="15"/>
    <s v="IP1 R Eyestay 20mm Dial B + Pawl Caps"/>
    <x v="0"/>
    <n v="5025"/>
    <n v="15050"/>
    <n v="2.9950248756218905"/>
    <x v="3020"/>
  </r>
  <r>
    <x v="2"/>
    <s v="Cycling"/>
    <x v="3"/>
    <s v="Shimano"/>
    <s v="Dial"/>
    <x v="15"/>
    <s v="IP1 R Eyestay 20mm Dial B + Pawl Caps"/>
    <x v="0"/>
    <n v="1510"/>
    <n v="4515"/>
    <n v="2.9900662251655628"/>
    <x v="3025"/>
  </r>
  <r>
    <x v="2"/>
    <s v="Cycling"/>
    <x v="3"/>
    <s v="Shimano"/>
    <s v="Dial"/>
    <x v="15"/>
    <s v="IP1 R Eyestay 20mm Dial B + Pawl Caps"/>
    <x v="1"/>
    <n v="1005"/>
    <n v="3010"/>
    <n v="2.9950248756218905"/>
    <x v="3020"/>
  </r>
  <r>
    <x v="2"/>
    <s v="Cycling"/>
    <x v="3"/>
    <s v="Shimano"/>
    <s v="Dial"/>
    <x v="15"/>
    <s v="IP1 R Eyestay 20mm Dial B + Pawl Caps"/>
    <x v="1"/>
    <n v="3220"/>
    <n v="9632"/>
    <n v="2.991304347826087"/>
    <x v="3061"/>
  </r>
  <r>
    <x v="2"/>
    <s v="Cycling"/>
    <x v="3"/>
    <s v="Shimano"/>
    <s v="Dial"/>
    <x v="15"/>
    <s v="IP1 R Eyestay 20mm Dial B + Pawl Caps"/>
    <x v="1"/>
    <n v="2415"/>
    <n v="7224"/>
    <n v="2.991304347826087"/>
    <x v="3061"/>
  </r>
  <r>
    <x v="2"/>
    <s v="Cycling"/>
    <x v="3"/>
    <s v="Shimano"/>
    <s v="Dial"/>
    <x v="15"/>
    <s v="IP1 R Eyestay 20mm Dial B + Pawl Caps"/>
    <x v="1"/>
    <n v="50"/>
    <n v="150.5"/>
    <n v="3.01"/>
    <x v="3024"/>
  </r>
  <r>
    <x v="2"/>
    <s v="Cycling"/>
    <x v="3"/>
    <s v="Shimano"/>
    <s v="Dial"/>
    <x v="15"/>
    <s v="IP1 R Eyestay 20mm Dial B + Pawl Caps"/>
    <x v="4"/>
    <n v="5025"/>
    <n v="15050"/>
    <n v="2.9950248756218905"/>
    <x v="3020"/>
  </r>
  <r>
    <x v="2"/>
    <s v="Cycling"/>
    <x v="3"/>
    <s v="Shimano"/>
    <s v="Dial"/>
    <x v="15"/>
    <s v="IP1 R Eyestay 20mm Dial B + Pawl Caps"/>
    <x v="4"/>
    <n v="1005"/>
    <n v="3010"/>
    <n v="2.9950248756218905"/>
    <x v="3020"/>
  </r>
  <r>
    <x v="2"/>
    <s v="Cycling"/>
    <x v="3"/>
    <s v="Shimano"/>
    <s v="Dial"/>
    <x v="15"/>
    <s v="IP1 R Eyestay 20mm Dial B + Pawl Caps"/>
    <x v="4"/>
    <n v="500"/>
    <n v="1505"/>
    <n v="3.01"/>
    <x v="3024"/>
  </r>
  <r>
    <x v="2"/>
    <s v="Cycling"/>
    <x v="3"/>
    <s v="Shimano"/>
    <s v="Dial"/>
    <x v="15"/>
    <s v="IP1 R Eyestay 20mm Dial B + Pawl Caps"/>
    <x v="2"/>
    <n v="1005"/>
    <n v="3010"/>
    <n v="2.9950248756218905"/>
    <x v="3020"/>
  </r>
  <r>
    <x v="2"/>
    <s v="Cycling"/>
    <x v="3"/>
    <s v="Shimano"/>
    <s v="Dial"/>
    <x v="15"/>
    <s v="IP1 R Eyestay 20mm Dial B + Pawl Caps"/>
    <x v="2"/>
    <n v="1005"/>
    <n v="3010"/>
    <n v="2.9950248756218905"/>
    <x v="3020"/>
  </r>
  <r>
    <x v="2"/>
    <s v="Cycling"/>
    <x v="3"/>
    <s v="Shimano"/>
    <s v="Dial"/>
    <x v="15"/>
    <s v="IP1 R Eyestay 20mm Dial B + Pawl Caps"/>
    <x v="2"/>
    <n v="1005"/>
    <n v="3010"/>
    <n v="2.9950248756218905"/>
    <x v="3020"/>
  </r>
  <r>
    <x v="2"/>
    <s v="Cycling"/>
    <x v="3"/>
    <s v="Shimano"/>
    <s v="Dial"/>
    <x v="15"/>
    <s v="IP1 R Eyestay 20mm Dial B + Pawl Caps"/>
    <x v="2"/>
    <n v="3015"/>
    <n v="9030"/>
    <n v="2.9950248756218905"/>
    <x v="3020"/>
  </r>
  <r>
    <x v="2"/>
    <s v="Cycling"/>
    <x v="3"/>
    <s v="Shimano"/>
    <s v="Dial"/>
    <x v="15"/>
    <s v="IP1 R Eyestay 20mm Dial B + Pawl Caps"/>
    <x v="2"/>
    <n v="2010"/>
    <n v="6020"/>
    <n v="2.9950248756218905"/>
    <x v="3020"/>
  </r>
  <r>
    <x v="2"/>
    <s v="Cycling"/>
    <x v="3"/>
    <s v="Shimano"/>
    <s v="Dial"/>
    <x v="15"/>
    <s v="IP1 R Eyestay 20mm Dial B + Pawl Caps"/>
    <x v="2"/>
    <n v="1005"/>
    <n v="3010"/>
    <n v="2.9950248756218905"/>
    <x v="3020"/>
  </r>
  <r>
    <x v="2"/>
    <s v="Cycling"/>
    <x v="3"/>
    <s v="Shimano"/>
    <s v="Dial"/>
    <x v="15"/>
    <s v="IP1 R Eyestay 20mm Dial B + Pawl Caps"/>
    <x v="3"/>
    <n v="300"/>
    <n v="903"/>
    <n v="3.01"/>
    <x v="3024"/>
  </r>
  <r>
    <x v="2"/>
    <s v="Cycling"/>
    <x v="3"/>
    <s v="Shimano"/>
    <s v="Dial"/>
    <x v="15"/>
    <s v="IP1 R Eyestay 20mm Dial B + Pawl Caps"/>
    <x v="3"/>
    <n v="500"/>
    <n v="1505"/>
    <n v="3.01"/>
    <x v="3024"/>
  </r>
  <r>
    <x v="2"/>
    <s v="Cycling"/>
    <x v="3"/>
    <s v="Shimano"/>
    <s v="Dial"/>
    <x v="15"/>
    <s v="IP1 R Eyestay 20mm Dial B + Pawl Caps"/>
    <x v="3"/>
    <n v="50"/>
    <n v="150.5"/>
    <n v="3.01"/>
    <x v="3024"/>
  </r>
  <r>
    <x v="2"/>
    <s v="Cycling"/>
    <x v="3"/>
    <s v="Shimano"/>
    <s v="Dial"/>
    <x v="15"/>
    <s v="IP1 R Eyestay 20mm Dial B + Pawl Caps"/>
    <x v="0"/>
    <n v="25"/>
    <n v="75.25"/>
    <n v="3.01"/>
    <x v="3024"/>
  </r>
  <r>
    <x v="2"/>
    <s v="Cycling"/>
    <x v="3"/>
    <s v="Shimano"/>
    <s v="Dial"/>
    <x v="15"/>
    <s v="IP1 R Eyestay 20mm Dial B + Pawl Caps"/>
    <x v="0"/>
    <n v="100"/>
    <n v="301"/>
    <n v="3.01"/>
    <x v="3024"/>
  </r>
  <r>
    <x v="2"/>
    <s v="Cycling"/>
    <x v="3"/>
    <s v="Shimano"/>
    <s v="Dial"/>
    <x v="15"/>
    <s v="IP1 R Eyestay 20mm Dial B + Pawl CapsB-w/PC- Clr/11-0601 TPX"/>
    <x v="5"/>
    <n v="500"/>
    <n v="1505"/>
    <n v="3.01"/>
    <x v="3024"/>
  </r>
  <r>
    <x v="2"/>
    <s v="Cycling"/>
    <x v="3"/>
    <s v="Shimano"/>
    <s v="Dial"/>
    <x v="15"/>
    <s v="IP1 R Eyestay 20mm Dial B + Pawl CapsB-w/PC- Clr/11-0601 TPX"/>
    <x v="5"/>
    <n v="500"/>
    <n v="1505"/>
    <n v="3.01"/>
    <x v="3024"/>
  </r>
  <r>
    <x v="2"/>
    <s v="Cycling"/>
    <x v="3"/>
    <s v="Shimano"/>
    <s v="Dial"/>
    <x v="15"/>
    <s v="IP1 R Eyestay 20mm Dial B + Pawl CapsB-w/PC- Clr/11-0601 TPX"/>
    <x v="5"/>
    <n v="0"/>
    <n v="0"/>
    <e v="#DIV/0!"/>
    <x v="255"/>
  </r>
  <r>
    <x v="2"/>
    <s v="Cycling"/>
    <x v="3"/>
    <s v="Shimano"/>
    <s v="Dial"/>
    <x v="15"/>
    <s v="IP1 R Eyestay 20mm Dial B + Pawl CapsB-w/PC- Clr/11-0601 TPX"/>
    <x v="5"/>
    <n v="1005"/>
    <n v="3010"/>
    <n v="2.9950248756218905"/>
    <x v="3020"/>
  </r>
  <r>
    <x v="2"/>
    <s v="Cycling"/>
    <x v="3"/>
    <s v="Shimano"/>
    <s v="Dial"/>
    <x v="15"/>
    <s v="IP1 R Eyestay 20mm Dial B + Pawl CapsB-w/PC- Clr/11-0601 TPX"/>
    <x v="5"/>
    <n v="500"/>
    <n v="1505"/>
    <n v="3.01"/>
    <x v="3024"/>
  </r>
  <r>
    <x v="2"/>
    <s v="Cycling"/>
    <x v="3"/>
    <s v="Shimano"/>
    <s v="Dial"/>
    <x v="15"/>
    <s v="IP1 R Eyestay 20mm Dial B + Pawl CapsB-w/PC- Clr/11-0601 TPX"/>
    <x v="5"/>
    <n v="500"/>
    <n v="1505"/>
    <n v="3.01"/>
    <x v="3024"/>
  </r>
  <r>
    <x v="2"/>
    <s v="Cycling"/>
    <x v="3"/>
    <s v="Shimano"/>
    <s v="Dial"/>
    <x v="15"/>
    <s v="IP1 R Eyestay 20mm Dial B + Pawl CapsB-w/PC- Clr/11-0601 TPX"/>
    <x v="5"/>
    <n v="500"/>
    <n v="1505"/>
    <n v="3.01"/>
    <x v="3024"/>
  </r>
  <r>
    <x v="2"/>
    <s v="Cycling"/>
    <x v="3"/>
    <s v="Shimano"/>
    <s v="Dial"/>
    <x v="15"/>
    <s v="IP1 R Eyestay 20mm Dial B + Pawl CapsB-w/PC- Clr/11-0601 TPX"/>
    <x v="4"/>
    <n v="500"/>
    <n v="1505"/>
    <n v="3.01"/>
    <x v="3024"/>
  </r>
  <r>
    <x v="2"/>
    <s v="Cycling"/>
    <x v="3"/>
    <s v="Shimano"/>
    <s v="Dial"/>
    <x v="15"/>
    <s v="IP1 R Eyestay 20mm Dial B + Pawl CapsDialB w/PC - Clear/Black"/>
    <x v="5"/>
    <n v="500"/>
    <n v="1505"/>
    <n v="3.01"/>
    <x v="3024"/>
  </r>
  <r>
    <x v="2"/>
    <s v="Cycling"/>
    <x v="3"/>
    <s v="Shimano"/>
    <s v="Dial"/>
    <x v="15"/>
    <s v="IP1 R Eyestay 20mm Dial B + Pawl CapsDialB w/PC - Clear/Black"/>
    <x v="5"/>
    <n v="5025"/>
    <n v="15050"/>
    <n v="2.9950248756218905"/>
    <x v="3020"/>
  </r>
  <r>
    <x v="2"/>
    <s v="Cycling"/>
    <x v="3"/>
    <s v="Shimano"/>
    <s v="Dial"/>
    <x v="15"/>
    <s v="IP1 R Eyestay 20mm Dial B + Pawl CapsDialB w/PC - Clear/Black"/>
    <x v="5"/>
    <n v="4725"/>
    <n v="14147"/>
    <n v="2.9940740740740739"/>
    <x v="3090"/>
  </r>
  <r>
    <x v="2"/>
    <s v="Cycling"/>
    <x v="3"/>
    <s v="Shimano"/>
    <s v="Dial"/>
    <x v="15"/>
    <s v="IP1 R Eyestay 20mm Dial B + Pawl CapsDialB w/PC - Clear/Black"/>
    <x v="4"/>
    <n v="500"/>
    <n v="1505"/>
    <n v="3.01"/>
    <x v="3024"/>
  </r>
  <r>
    <x v="2"/>
    <s v="Cycling"/>
    <x v="3"/>
    <s v="Shimano"/>
    <s v="Dial"/>
    <x v="15"/>
    <s v="IP1 R Eyestay 20mm Dial B + Pawl Capsw/PC-Clr/BlkC/Q610-2-3"/>
    <x v="5"/>
    <n v="600"/>
    <n v="1806"/>
    <n v="3.01"/>
    <x v="3024"/>
  </r>
  <r>
    <x v="2"/>
    <s v="Cycling"/>
    <x v="3"/>
    <s v="Shimano"/>
    <s v="Dial"/>
    <x v="15"/>
    <s v="IP1 R Eyestay 20mm Dial B + Pawl Capsw/PC-Clr/BlkC/Q610-2-3"/>
    <x v="5"/>
    <n v="2215"/>
    <n v="6622"/>
    <n v="2.9896162528216705"/>
    <x v="3060"/>
  </r>
  <r>
    <x v="2"/>
    <s v="Cycling"/>
    <x v="3"/>
    <s v="Shimano"/>
    <s v="Dial"/>
    <x v="15"/>
    <s v="IP1 R Eyestay 20mm Dial B + Pawl Capsw/PC-Clr/BlkC/Q610-2-3"/>
    <x v="5"/>
    <n v="0"/>
    <n v="0"/>
    <e v="#DIV/0!"/>
    <x v="255"/>
  </r>
  <r>
    <x v="2"/>
    <s v="Cycling"/>
    <x v="3"/>
    <s v="Shimano"/>
    <s v="Dial"/>
    <x v="15"/>
    <s v="IP1 R Eyestay 20mm Dial B + Pawl Capsw/PC-Clr/BlkC/Q610-2-3"/>
    <x v="5"/>
    <n v="3120"/>
    <n v="9331"/>
    <n v="2.990705128205128"/>
    <x v="3064"/>
  </r>
  <r>
    <x v="2"/>
    <s v="Cycling"/>
    <x v="3"/>
    <s v="Shimano"/>
    <s v="Dial"/>
    <x v="15"/>
    <s v="IP1 R Eyestay 20mm Dial B + Pawl Capsw/PC-Clr/BlkC/Q610-2-3"/>
    <x v="5"/>
    <n v="1005"/>
    <n v="3010"/>
    <n v="2.9950248756218905"/>
    <x v="3020"/>
  </r>
  <r>
    <x v="2"/>
    <s v="Cycling"/>
    <x v="3"/>
    <s v="Shimano"/>
    <s v="Dial"/>
    <x v="15"/>
    <s v="IP1 R Eyestay 20mm Dial B + Pawl Capsw/PC-Clr/BlkC/Q610-2-3"/>
    <x v="5"/>
    <n v="1005"/>
    <n v="3010"/>
    <n v="2.9950248756218905"/>
    <x v="3020"/>
  </r>
  <r>
    <x v="2"/>
    <s v="Cycling"/>
    <x v="3"/>
    <s v="Shimano"/>
    <s v="Dial"/>
    <x v="15"/>
    <s v="IP1 R Eyestay 20mm Dial B + Pawl Capsw/PC-Clr/BlkC/Q610-2-3"/>
    <x v="5"/>
    <n v="5020"/>
    <n v="15050"/>
    <n v="2.99800796812749"/>
    <x v="3080"/>
  </r>
  <r>
    <x v="2"/>
    <s v="Cycling"/>
    <x v="3"/>
    <s v="Shimano"/>
    <s v="Dial"/>
    <x v="15"/>
    <s v="IP1 R Eyestay 20mm Dial B + Pawl Capsw/PC-Clr/BlkC/Q610-2-3"/>
    <x v="5"/>
    <n v="3015"/>
    <n v="9030"/>
    <n v="2.9950248756218905"/>
    <x v="3020"/>
  </r>
  <r>
    <x v="2"/>
    <s v="Cycling"/>
    <x v="3"/>
    <s v="Shimano"/>
    <s v="Dial"/>
    <x v="15"/>
    <s v="IP1 R Eyestay 20mm DIalBw/PC -Clear/13-0630 TN"/>
    <x v="5"/>
    <n v="4020"/>
    <n v="12040"/>
    <n v="2.9950248756218905"/>
    <x v="3020"/>
  </r>
  <r>
    <x v="2"/>
    <s v="Cycling"/>
    <x v="3"/>
    <s v="Shimano"/>
    <s v="Dial"/>
    <x v="15"/>
    <s v="IP1 R Eyestay 20mm DIalBw/PC -Clear/13-0630 TN"/>
    <x v="5"/>
    <n v="500"/>
    <n v="1505"/>
    <n v="3.01"/>
    <x v="3024"/>
  </r>
  <r>
    <x v="2"/>
    <s v="Cycling"/>
    <x v="3"/>
    <s v="Shimano"/>
    <s v="Dial"/>
    <x v="15"/>
    <s v="IP1 R Eyestay 20mm DIalBw/PC -Clear/13-0630 TN"/>
    <x v="5"/>
    <n v="1510"/>
    <n v="4515"/>
    <n v="2.9900662251655628"/>
    <x v="3025"/>
  </r>
  <r>
    <x v="2"/>
    <s v="Cycling"/>
    <x v="3"/>
    <s v="Shimano"/>
    <s v="Dial"/>
    <x v="15"/>
    <s v="IP1 R Eyestay 20mm DIalBw/PC -Clear/13-0630 TN"/>
    <x v="5"/>
    <n v="1505"/>
    <n v="4515"/>
    <n v="3"/>
    <x v="3079"/>
  </r>
  <r>
    <x v="2"/>
    <s v="Cycling"/>
    <x v="3"/>
    <s v="Shimano"/>
    <s v="Dial"/>
    <x v="15"/>
    <s v="IP1 R Eyestay 20mm DIalBw/PC -Clear/13-0630 TN"/>
    <x v="5"/>
    <n v="0"/>
    <n v="0"/>
    <e v="#DIV/0!"/>
    <x v="255"/>
  </r>
  <r>
    <x v="2"/>
    <s v="Cycling"/>
    <x v="3"/>
    <s v="Shimano"/>
    <s v="Dial"/>
    <x v="15"/>
    <s v="IP1 R Eyestay 20mm DIalBw/PC -Clear/13-0630 TN"/>
    <x v="5"/>
    <n v="2010"/>
    <n v="6020"/>
    <n v="2.9950248756218905"/>
    <x v="3020"/>
  </r>
  <r>
    <x v="2"/>
    <s v="Cycling"/>
    <x v="3"/>
    <s v="Shimano"/>
    <s v="Dial"/>
    <x v="15"/>
    <s v="IP1 R Eyestay 20mm DIalBw/PC -Clear/13-0630 TN"/>
    <x v="5"/>
    <n v="500"/>
    <n v="1505"/>
    <n v="3.01"/>
    <x v="3024"/>
  </r>
  <r>
    <x v="2"/>
    <s v="Cycling"/>
    <x v="3"/>
    <s v="Shimano"/>
    <s v="Dial"/>
    <x v="15"/>
    <s v="IP1 R Eyestay 20mm DIalBw/PC -Clear/13-0630 TN"/>
    <x v="5"/>
    <n v="2005"/>
    <n v="6020"/>
    <n v="3.0024937655860349"/>
    <x v="3065"/>
  </r>
  <r>
    <x v="2"/>
    <s v="Cycling"/>
    <x v="3"/>
    <s v="Shimano"/>
    <s v="Dial"/>
    <x v="15"/>
    <s v="IP1 R Eyestay 20mm DIalBw/PC -Clear/13-0630 TN"/>
    <x v="5"/>
    <n v="1005"/>
    <n v="3010"/>
    <n v="2.9950248756218905"/>
    <x v="3020"/>
  </r>
  <r>
    <x v="2"/>
    <s v="Cycling"/>
    <x v="3"/>
    <s v="Shimano"/>
    <s v="Dial"/>
    <x v="15"/>
    <s v="IP1 R Eyestay 20mm DialBw/PC T705-1-4/19-4024"/>
    <x v="5"/>
    <n v="500"/>
    <n v="1505"/>
    <n v="3.01"/>
    <x v="3024"/>
  </r>
  <r>
    <x v="2"/>
    <s v="Cycling"/>
    <x v="3"/>
    <s v="Shimano"/>
    <s v="Dial"/>
    <x v="15"/>
    <s v="IP1 R Eyestay 20mm DialBw/PC T705-1-4/19-4024"/>
    <x v="5"/>
    <n v="500"/>
    <n v="1505"/>
    <n v="3.01"/>
    <x v="3024"/>
  </r>
  <r>
    <x v="2"/>
    <s v="Cycling"/>
    <x v="3"/>
    <s v="Shimano"/>
    <s v="Dial"/>
    <x v="15"/>
    <s v="IP1 R Eyestay 20mm DialBw/PC T705-1-4/19-4024"/>
    <x v="5"/>
    <n v="500"/>
    <n v="1505"/>
    <n v="3.01"/>
    <x v="3024"/>
  </r>
  <r>
    <x v="2"/>
    <s v="Cycling"/>
    <x v="3"/>
    <s v="Shimano"/>
    <s v="Dial"/>
    <x v="15"/>
    <s v="IP1 R Eyestay 20mm DialBw/PC T705-1-4/19-4024"/>
    <x v="5"/>
    <n v="0"/>
    <n v="0"/>
    <e v="#DIV/0!"/>
    <x v="255"/>
  </r>
  <r>
    <x v="2"/>
    <s v="Cycling"/>
    <x v="3"/>
    <s v="Shimano"/>
    <s v="Dial"/>
    <x v="15"/>
    <s v="IP1 R Eyestay 20mm DialBw/PC T705-1-4/19-4024"/>
    <x v="5"/>
    <n v="1005"/>
    <n v="3010"/>
    <n v="2.9950248756218905"/>
    <x v="3020"/>
  </r>
  <r>
    <x v="2"/>
    <s v="Cycling"/>
    <x v="3"/>
    <s v="Shimano"/>
    <s v="Dial"/>
    <x v="15"/>
    <s v="IP1 R Eyestay 20mm DialBw/PC T705-1-4/19-4024"/>
    <x v="5"/>
    <n v="500"/>
    <n v="1505"/>
    <n v="3.01"/>
    <x v="3024"/>
  </r>
  <r>
    <x v="2"/>
    <s v="Cycling"/>
    <x v="3"/>
    <s v="Shimano"/>
    <s v="Dial"/>
    <x v="15"/>
    <s v="IP1 R Eyestay 20mm DialBw/PC T705-1-4/19-4024"/>
    <x v="5"/>
    <n v="500"/>
    <n v="1505"/>
    <n v="3.01"/>
    <x v="3024"/>
  </r>
  <r>
    <x v="2"/>
    <s v="Cycling"/>
    <x v="3"/>
    <s v="Shimano"/>
    <s v="Dial"/>
    <x v="15"/>
    <s v="IP1 R Eyestay 20mm DialBw/PC T705-1-4/19-4024"/>
    <x v="4"/>
    <n v="500"/>
    <n v="1505"/>
    <n v="3.01"/>
    <x v="3024"/>
  </r>
  <r>
    <x v="2"/>
    <s v="Cycling"/>
    <x v="3"/>
    <s v="Shimano"/>
    <s v="Dial"/>
    <x v="15"/>
    <s v="IP1 R Eyestay 20mm DialBw/PC T705-1-4/2202 C"/>
    <x v="5"/>
    <n v="700"/>
    <n v="2107"/>
    <n v="3.01"/>
    <x v="3024"/>
  </r>
  <r>
    <x v="2"/>
    <s v="Cycling"/>
    <x v="3"/>
    <s v="Shimano"/>
    <s v="Dial"/>
    <x v="15"/>
    <s v="IP1 R Eyestay 20mm DialBw/PC T705-1-4/2202 C"/>
    <x v="5"/>
    <n v="1005"/>
    <n v="3010"/>
    <n v="2.9950248756218905"/>
    <x v="3020"/>
  </r>
  <r>
    <x v="2"/>
    <s v="Cycling"/>
    <x v="3"/>
    <s v="Shimano"/>
    <s v="Dial"/>
    <x v="15"/>
    <s v="IP1 R Eyestay 20mm DialBw/PC T705-1-4/2202 C"/>
    <x v="5"/>
    <n v="500"/>
    <n v="1505"/>
    <n v="3.01"/>
    <x v="3024"/>
  </r>
  <r>
    <x v="2"/>
    <s v="Cycling"/>
    <x v="3"/>
    <s v="Shimano"/>
    <s v="Dial"/>
    <x v="15"/>
    <s v="IP1 R Eyestay 20mm DialBw/PC T705-1-4/2202 C"/>
    <x v="5"/>
    <n v="500"/>
    <n v="1505"/>
    <n v="3.01"/>
    <x v="3024"/>
  </r>
  <r>
    <x v="2"/>
    <s v="Cycling"/>
    <x v="3"/>
    <s v="Shimano"/>
    <s v="Dial"/>
    <x v="15"/>
    <s v="IP1 R Eyestay 20mm DialBw/PC T705-1-4/2202 C"/>
    <x v="4"/>
    <n v="500"/>
    <n v="1505"/>
    <n v="3.01"/>
    <x v="3024"/>
  </r>
  <r>
    <x v="2"/>
    <s v="Cycling"/>
    <x v="3"/>
    <s v="Shimano"/>
    <s v="Dial"/>
    <x v="15"/>
    <s v="IP1 R Eyestay 20mm DialBw/PC T705-1-4/2202 C"/>
    <x v="4"/>
    <n v="500"/>
    <n v="1505"/>
    <n v="3.01"/>
    <x v="3024"/>
  </r>
  <r>
    <x v="2"/>
    <s v="Cycling"/>
    <x v="3"/>
    <s v="Shimano"/>
    <s v="Dial"/>
    <x v="15"/>
    <s v="IP1 R Eyestay 20mm DialBw/PC-Clear/Black C/186 C"/>
    <x v="5"/>
    <n v="1505"/>
    <n v="4515"/>
    <n v="3"/>
    <x v="3079"/>
  </r>
  <r>
    <x v="2"/>
    <s v="Cycling"/>
    <x v="3"/>
    <s v="Shimano"/>
    <s v="Dial"/>
    <x v="15"/>
    <s v="IP1 R Eyestay 20mm DialBw/PC-Clear/Black C/186 C"/>
    <x v="5"/>
    <n v="0"/>
    <n v="0"/>
    <e v="#DIV/0!"/>
    <x v="255"/>
  </r>
  <r>
    <x v="2"/>
    <s v="Cycling"/>
    <x v="3"/>
    <s v="Shimano"/>
    <s v="Dial"/>
    <x v="15"/>
    <s v="IP1 R Eyestay 20mm DialBw/PC-Clear/Black C/186 C"/>
    <x v="5"/>
    <n v="1005"/>
    <n v="3010"/>
    <n v="2.9950248756218905"/>
    <x v="3020"/>
  </r>
  <r>
    <x v="2"/>
    <s v="Cycling"/>
    <x v="3"/>
    <s v="Shimano"/>
    <s v="Dial"/>
    <x v="15"/>
    <s v="IP1 R Eyestay 20mm DialBw/PC-Clear/Black C/186 C"/>
    <x v="5"/>
    <n v="500"/>
    <n v="1505"/>
    <n v="3.01"/>
    <x v="3024"/>
  </r>
  <r>
    <x v="2"/>
    <s v="Cycling"/>
    <x v="3"/>
    <s v="Shimano"/>
    <s v="Dial"/>
    <x v="15"/>
    <s v="IP1 R Eyestay 20mm DialBw/PC-Clear/Black C/186 C"/>
    <x v="5"/>
    <n v="1000"/>
    <n v="3010"/>
    <n v="3.01"/>
    <x v="3024"/>
  </r>
  <r>
    <x v="2"/>
    <s v="Cycling"/>
    <x v="3"/>
    <s v="Shimano"/>
    <s v="Dial"/>
    <x v="15"/>
    <s v="IP1 R Eyestay 20mm DialBw/PC-Clear/Black C/186 C"/>
    <x v="5"/>
    <n v="2510"/>
    <n v="7525"/>
    <n v="2.99800796812749"/>
    <x v="3080"/>
  </r>
  <r>
    <x v="2"/>
    <s v="Cycling"/>
    <x v="3"/>
    <s v="Shimano"/>
    <s v="Dial"/>
    <x v="15"/>
    <s v="IP1 R Eyestay 20mm DialBw/PC-Clear/Black C/186 C"/>
    <x v="5"/>
    <n v="1005"/>
    <n v="3010"/>
    <n v="2.9950248756218905"/>
    <x v="3020"/>
  </r>
  <r>
    <x v="2"/>
    <s v="Cycling"/>
    <x v="3"/>
    <s v="Shimano"/>
    <s v="Dial"/>
    <x v="15"/>
    <s v="IP1 R Eyestay 20mmDial B PC Blk C/ 186 C"/>
    <x v="5"/>
    <n v="1510"/>
    <n v="4515"/>
    <n v="2.9900662251655628"/>
    <x v="3025"/>
  </r>
  <r>
    <x v="2"/>
    <s v="Cycling"/>
    <x v="3"/>
    <s v="Shimano"/>
    <s v="Dial"/>
    <x v="15"/>
    <s v="IP1 R Eyestay 20mmDial B PC Blk C/ 186 C"/>
    <x v="5"/>
    <n v="0"/>
    <n v="0"/>
    <e v="#DIV/0!"/>
    <x v="255"/>
  </r>
  <r>
    <x v="2"/>
    <s v="Cycling"/>
    <x v="3"/>
    <s v="Shimano"/>
    <s v="Dial"/>
    <x v="15"/>
    <s v="IP1 R Eyestay 20mmDial B PC Blk C/ 186 C"/>
    <x v="5"/>
    <n v="1510"/>
    <n v="4515"/>
    <n v="2.9900662251655628"/>
    <x v="3025"/>
  </r>
  <r>
    <x v="2"/>
    <s v="Cycling"/>
    <x v="3"/>
    <s v="Shimano"/>
    <s v="Dial"/>
    <x v="15"/>
    <s v="IP1 R Eyestay 20mmDial B PC Blk C/ 186 C"/>
    <x v="5"/>
    <n v="1005"/>
    <n v="3010"/>
    <n v="2.9950248756218905"/>
    <x v="3020"/>
  </r>
  <r>
    <x v="2"/>
    <s v="Cycling"/>
    <x v="3"/>
    <s v="Shimano"/>
    <s v="Dial"/>
    <x v="15"/>
    <s v="IP1 R Eyestay 20mmDial B PC Blk C/ 186 C"/>
    <x v="5"/>
    <n v="500"/>
    <n v="1505"/>
    <n v="3.01"/>
    <x v="3024"/>
  </r>
  <r>
    <x v="2"/>
    <s v="Cycling"/>
    <x v="3"/>
    <s v="Shimano"/>
    <s v="Dial"/>
    <x v="15"/>
    <s v="IP1 R Eyestay 20mmDial B PC Blk C/ 186 C"/>
    <x v="5"/>
    <n v="1100"/>
    <n v="3311"/>
    <n v="3.01"/>
    <x v="3024"/>
  </r>
  <r>
    <x v="2"/>
    <s v="Cycling"/>
    <x v="3"/>
    <s v="Shimano"/>
    <s v="Dial"/>
    <x v="15"/>
    <s v="IP1 R Eyestay 20mmDial Bw/PC-T705-1-4/BlkC"/>
    <x v="5"/>
    <n v="1205"/>
    <n v="3612"/>
    <n v="2.9975103734439834"/>
    <x v="3081"/>
  </r>
  <r>
    <x v="2"/>
    <s v="Cycling"/>
    <x v="3"/>
    <s v="Shimano"/>
    <s v="Dial"/>
    <x v="15"/>
    <s v="IP1 R Eyestay 20mmDial Bw/PC-T705-1-4/BlkC"/>
    <x v="5"/>
    <n v="600"/>
    <n v="1806"/>
    <n v="3.01"/>
    <x v="3024"/>
  </r>
  <r>
    <x v="2"/>
    <s v="Cycling"/>
    <x v="3"/>
    <s v="Shimano"/>
    <s v="Dial"/>
    <x v="15"/>
    <s v="IP1 R Eyestay 20mmDial Bw/PC-T705-1-4/BlkC"/>
    <x v="5"/>
    <n v="1505"/>
    <n v="4515"/>
    <n v="3"/>
    <x v="3079"/>
  </r>
  <r>
    <x v="2"/>
    <s v="Cycling"/>
    <x v="3"/>
    <s v="Shimano"/>
    <s v="Dial"/>
    <x v="15"/>
    <s v="IP1 R Eyestay 20mmDial Bw/PC-T705-1-4/BlkC"/>
    <x v="5"/>
    <n v="0"/>
    <n v="0"/>
    <e v="#DIV/0!"/>
    <x v="255"/>
  </r>
  <r>
    <x v="2"/>
    <s v="Cycling"/>
    <x v="3"/>
    <s v="Shimano"/>
    <s v="Dial"/>
    <x v="15"/>
    <s v="IP1 R Eyestay 20mmDial Bw/PC-T705-1-4/BlkC"/>
    <x v="5"/>
    <n v="1005"/>
    <n v="3010"/>
    <n v="2.9950248756218905"/>
    <x v="3020"/>
  </r>
  <r>
    <x v="2"/>
    <s v="Cycling"/>
    <x v="3"/>
    <s v="Shimano"/>
    <s v="Dial"/>
    <x v="15"/>
    <s v="IP1 R Eyestay 20mmDial Bw/PC-T705-1-4/BlkC"/>
    <x v="5"/>
    <n v="1005"/>
    <n v="3010"/>
    <n v="2.9950248756218905"/>
    <x v="3020"/>
  </r>
  <r>
    <x v="2"/>
    <s v="Cycling"/>
    <x v="3"/>
    <s v="Shimano"/>
    <s v="Dial"/>
    <x v="15"/>
    <s v="IP1 R Eyestay 20mmDial Bw/PC-T705-1-4/BlkC"/>
    <x v="5"/>
    <n v="1005"/>
    <n v="3010"/>
    <n v="2.9950248756218905"/>
    <x v="3020"/>
  </r>
  <r>
    <x v="2"/>
    <s v="Cycling"/>
    <x v="3"/>
    <s v="Shimano"/>
    <s v="Dial"/>
    <x v="15"/>
    <s v="IP1 R Eyestay 20mmDial Bw/PC-T705-1-4/BlkC"/>
    <x v="5"/>
    <n v="1005"/>
    <n v="3010"/>
    <n v="2.9950248756218905"/>
    <x v="3020"/>
  </r>
  <r>
    <x v="2"/>
    <s v="Cycling"/>
    <x v="3"/>
    <s v="Shimano"/>
    <s v="Dial"/>
    <x v="15"/>
    <s v="IP1 R Eyestay 20mmDial Bw/PC-T705-1-4/BlkC"/>
    <x v="4"/>
    <n v="1005"/>
    <n v="3010"/>
    <n v="2.9950248756218905"/>
    <x v="3020"/>
  </r>
  <r>
    <x v="2"/>
    <s v="Cycling"/>
    <x v="3"/>
    <s v="Shimano"/>
    <s v="Dial"/>
    <x v="15"/>
    <s v="IP1 R Eyestay 20mmDial Bw/PC-T705-1-4/BlkC"/>
    <x v="4"/>
    <n v="1005"/>
    <n v="3010"/>
    <n v="2.9950248756218905"/>
    <x v="3020"/>
  </r>
  <r>
    <x v="2"/>
    <s v="Cycling"/>
    <x v="3"/>
    <s v="Shimano"/>
    <s v="Dial"/>
    <x v="15"/>
    <s v="IP1 R Eyestay 20mmDialB w/PC -Clear/3005C"/>
    <x v="5"/>
    <n v="3520"/>
    <n v="10400"/>
    <n v="2.9545454545454546"/>
    <x v="3082"/>
  </r>
  <r>
    <x v="2"/>
    <s v="Cycling"/>
    <x v="3"/>
    <s v="Shimano"/>
    <s v="Dial"/>
    <x v="15"/>
    <s v="IP1 R Eyestay 20mmDialB w/PC -Clear/3005C"/>
    <x v="5"/>
    <n v="0"/>
    <n v="0"/>
    <e v="#DIV/0!"/>
    <x v="255"/>
  </r>
  <r>
    <x v="2"/>
    <s v="Cycling"/>
    <x v="3"/>
    <s v="Shimano"/>
    <s v="Dial"/>
    <x v="15"/>
    <s v="IP1 R Eyestay 20mmDialB w/PC -Clear/3005C"/>
    <x v="5"/>
    <n v="2010"/>
    <n v="6020"/>
    <n v="2.9950248756218905"/>
    <x v="3020"/>
  </r>
  <r>
    <x v="2"/>
    <s v="Cycling"/>
    <x v="3"/>
    <s v="Shimano"/>
    <s v="Dial"/>
    <x v="15"/>
    <s v="IP1 R Eyestay 20mmDialB w/PC -Clear/3005C"/>
    <x v="5"/>
    <n v="3015"/>
    <n v="9030"/>
    <n v="2.9950248756218905"/>
    <x v="3020"/>
  </r>
  <r>
    <x v="2"/>
    <s v="Cycling"/>
    <x v="3"/>
    <s v="Shimano"/>
    <s v="Dial"/>
    <x v="15"/>
    <s v="IP1 R Eyestay 20mmDialB w/PC -Clear/3005C"/>
    <x v="5"/>
    <n v="0"/>
    <n v="0"/>
    <e v="#DIV/0!"/>
    <x v="255"/>
  </r>
  <r>
    <x v="2"/>
    <s v="Cycling"/>
    <x v="3"/>
    <s v="Shimano"/>
    <s v="Dial"/>
    <x v="15"/>
    <s v="IP1 R Eyestay 20mmDialB w/PC -Clear/3005C"/>
    <x v="5"/>
    <n v="3015"/>
    <n v="9030"/>
    <n v="2.9950248756218905"/>
    <x v="3020"/>
  </r>
  <r>
    <x v="2"/>
    <s v="Cycling"/>
    <x v="3"/>
    <s v="Shimano"/>
    <s v="Dial"/>
    <x v="15"/>
    <s v="IP1 R Eyestay 20mmDialB w/PC -Clear/3005C"/>
    <x v="5"/>
    <n v="500"/>
    <n v="1505"/>
    <n v="3.01"/>
    <x v="3024"/>
  </r>
  <r>
    <x v="2"/>
    <s v="Cycling"/>
    <x v="3"/>
    <s v="Shimano"/>
    <s v="Dial"/>
    <x v="15"/>
    <s v="IP1 R Eyestay 20mmDialB w/PC -Clear/3005C"/>
    <x v="5"/>
    <n v="3215"/>
    <n v="9632"/>
    <n v="2.9959564541213064"/>
    <x v="3083"/>
  </r>
  <r>
    <x v="2"/>
    <s v="Cycling"/>
    <x v="3"/>
    <s v="Shimano"/>
    <s v="Dial"/>
    <x v="15"/>
    <s v="IP1 R Eyestay 20mmDialB w/PC -Clear/3005C"/>
    <x v="5"/>
    <n v="2010"/>
    <n v="6020"/>
    <n v="2.9950248756218905"/>
    <x v="3020"/>
  </r>
  <r>
    <x v="2"/>
    <s v="Cycling"/>
    <x v="3"/>
    <s v="Shimano"/>
    <s v="Dial"/>
    <x v="15"/>
    <s v="IP1 R Eyestay 20mmDialBw/PC-Clear/Q610-2-3"/>
    <x v="5"/>
    <n v="3015"/>
    <n v="9030"/>
    <n v="2.9950248756218905"/>
    <x v="3020"/>
  </r>
  <r>
    <x v="2"/>
    <s v="Cycling"/>
    <x v="3"/>
    <s v="Shimano"/>
    <s v="Dial"/>
    <x v="15"/>
    <s v="IP1 R Eyestay 20mmDialBw/PC-Clear/Q610-2-3"/>
    <x v="5"/>
    <n v="3015"/>
    <n v="9030"/>
    <n v="2.9950248756218905"/>
    <x v="3020"/>
  </r>
  <r>
    <x v="2"/>
    <s v="Cycling"/>
    <x v="3"/>
    <s v="Shimano"/>
    <s v="Dial"/>
    <x v="15"/>
    <s v="IP1 R Eyestay 20mmDialBw/PC-Clear/Q610-2-3"/>
    <x v="5"/>
    <n v="2415"/>
    <n v="7224"/>
    <n v="2.991304347826087"/>
    <x v="3061"/>
  </r>
  <r>
    <x v="2"/>
    <s v="Cycling"/>
    <x v="3"/>
    <s v="Shimano"/>
    <s v="Dial"/>
    <x v="15"/>
    <s v="IP1 R Eyestay 20mmDialBw/PC-Clear/Q610-2-3"/>
    <x v="5"/>
    <n v="2215"/>
    <n v="6622"/>
    <n v="2.9896162528216705"/>
    <x v="3060"/>
  </r>
  <r>
    <x v="2"/>
    <s v="Cycling"/>
    <x v="3"/>
    <s v="Shimano"/>
    <s v="Dial"/>
    <x v="15"/>
    <s v="IP1 R Eyestay 20mmDialBw/PC-Clear/Q610-2-3"/>
    <x v="5"/>
    <n v="0"/>
    <n v="0"/>
    <e v="#DIV/0!"/>
    <x v="255"/>
  </r>
  <r>
    <x v="2"/>
    <s v="Cycling"/>
    <x v="3"/>
    <s v="Shimano"/>
    <s v="Dial"/>
    <x v="15"/>
    <s v="IP1 R Eyestay 20mmDialBw/PC-Clear/Q610-2-3"/>
    <x v="5"/>
    <n v="4525"/>
    <n v="13545"/>
    <n v="2.9933701657458562"/>
    <x v="3022"/>
  </r>
  <r>
    <x v="2"/>
    <s v="Cycling"/>
    <x v="3"/>
    <s v="Shimano"/>
    <s v="Dial"/>
    <x v="15"/>
    <s v="IP1 R Eyestay 20mmDialBw/PC-Clear/Q610-2-3"/>
    <x v="5"/>
    <n v="500"/>
    <n v="1505"/>
    <n v="3.01"/>
    <x v="3024"/>
  </r>
  <r>
    <x v="2"/>
    <s v="Cycling"/>
    <x v="3"/>
    <s v="Shimano"/>
    <s v="Dial"/>
    <x v="15"/>
    <s v="IP1 R Eyestay 20mmDialBw/PC-Clear/Q610-2-3"/>
    <x v="5"/>
    <n v="3215"/>
    <n v="9632"/>
    <n v="2.9959564541213064"/>
    <x v="3083"/>
  </r>
  <r>
    <x v="2"/>
    <s v="Cycling"/>
    <x v="3"/>
    <s v="Shimano"/>
    <s v="Dial"/>
    <x v="15"/>
    <s v="IP1 R Eyestay 20mmDialBw/PC-Clear/Q610-2-3"/>
    <x v="5"/>
    <n v="2010"/>
    <n v="6020"/>
    <n v="2.9950248756218905"/>
    <x v="3020"/>
  </r>
  <r>
    <x v="2"/>
    <s v="Cycling"/>
    <x v="3"/>
    <s v="Shimano"/>
    <s v="Dial"/>
    <x v="15"/>
    <s v="IP1 R Tongue Dial A + Pawl Caps"/>
    <x v="4"/>
    <n v="1005"/>
    <n v="3010"/>
    <n v="2.9950248756218905"/>
    <x v="3020"/>
  </r>
  <r>
    <x v="2"/>
    <s v="Cycling"/>
    <x v="3"/>
    <s v="Shimano"/>
    <s v="Dial"/>
    <x v="15"/>
    <s v="IP1 R Tongue w/Pawl CapsBlk/426 C/Clear"/>
    <x v="5"/>
    <n v="4020"/>
    <n v="12040"/>
    <n v="2.9950248756218905"/>
    <x v="3020"/>
  </r>
  <r>
    <x v="2"/>
    <s v="Cycling"/>
    <x v="3"/>
    <s v="Shimano"/>
    <s v="Dial"/>
    <x v="15"/>
    <s v="IP1 R Tongue w/Pawl CapsBlk/426 C/Clear"/>
    <x v="5"/>
    <n v="0"/>
    <n v="0"/>
    <e v="#DIV/0!"/>
    <x v="255"/>
  </r>
  <r>
    <x v="2"/>
    <s v="Cycling"/>
    <x v="3"/>
    <s v="Shimano"/>
    <s v="Dial"/>
    <x v="15"/>
    <s v="IP1 R Tongue w/Pawl CapsBlk/426 C/Clear"/>
    <x v="5"/>
    <n v="0"/>
    <n v="0"/>
    <e v="#DIV/0!"/>
    <x v="255"/>
  </r>
  <r>
    <x v="2"/>
    <s v="Cycling"/>
    <x v="3"/>
    <s v="Shimano"/>
    <s v="Dial"/>
    <x v="15"/>
    <s v="IP1 R Tongue w/Pawl CapsBlk/426 C/Clear"/>
    <x v="5"/>
    <n v="10050"/>
    <n v="30100"/>
    <n v="2.9950248756218905"/>
    <x v="3020"/>
  </r>
  <r>
    <x v="2"/>
    <s v="Cycling"/>
    <x v="3"/>
    <s v="Shimano"/>
    <s v="Dial"/>
    <x v="15"/>
    <s v="IP1-S L Eyestay 20mm Dial B + Pawl Caps"/>
    <x v="4"/>
    <n v="11560"/>
    <n v="34615"/>
    <n v="2.9943771626297577"/>
    <x v="3091"/>
  </r>
  <r>
    <x v="2"/>
    <s v="Cycling"/>
    <x v="3"/>
    <s v="Shimano"/>
    <s v="Dial"/>
    <x v="15"/>
    <s v="IP1-S L Eyestay 20mm Dial B + Pawl Caps"/>
    <x v="4"/>
    <n v="2515"/>
    <n v="7525"/>
    <n v="2.9920477137176937"/>
    <x v="3023"/>
  </r>
  <r>
    <x v="2"/>
    <s v="Cycling"/>
    <x v="3"/>
    <s v="Shimano"/>
    <s v="Dial"/>
    <x v="15"/>
    <s v="IP1-S L Eyestay 20mm Dial B + Pawl Caps"/>
    <x v="4"/>
    <n v="4020"/>
    <n v="12040"/>
    <n v="2.9950248756218905"/>
    <x v="3020"/>
  </r>
  <r>
    <x v="2"/>
    <s v="Cycling"/>
    <x v="3"/>
    <s v="Shimano"/>
    <s v="Dial"/>
    <x v="15"/>
    <s v="IP1-S L Eyestay 20mm Dial B + Pawl Caps"/>
    <x v="4"/>
    <n v="3015"/>
    <n v="9030"/>
    <n v="2.9950248756218905"/>
    <x v="3020"/>
  </r>
  <r>
    <x v="2"/>
    <s v="Cycling"/>
    <x v="3"/>
    <s v="Shimano"/>
    <s v="Dial"/>
    <x v="15"/>
    <s v="IP1-S L Eyestay 20mm Dial B + Pawl Caps"/>
    <x v="4"/>
    <n v="3015"/>
    <n v="9030"/>
    <n v="2.9950248756218905"/>
    <x v="3020"/>
  </r>
  <r>
    <x v="2"/>
    <s v="Cycling"/>
    <x v="3"/>
    <s v="Shimano"/>
    <s v="Dial"/>
    <x v="15"/>
    <s v="IP1-S L Eyestay 20mm Dial B + Pawl Caps"/>
    <x v="4"/>
    <n v="1005"/>
    <n v="3010"/>
    <n v="2.9950248756218905"/>
    <x v="3020"/>
  </r>
  <r>
    <x v="2"/>
    <s v="Cycling"/>
    <x v="3"/>
    <s v="Shimano"/>
    <s v="Dial"/>
    <x v="15"/>
    <s v="IP1-S L Eyestay 20mm Dial B + Pawl Caps"/>
    <x v="2"/>
    <n v="3015"/>
    <n v="9030"/>
    <n v="2.9950248756218905"/>
    <x v="3020"/>
  </r>
  <r>
    <x v="2"/>
    <s v="Cycling"/>
    <x v="3"/>
    <s v="Shimano"/>
    <s v="Dial"/>
    <x v="15"/>
    <s v="IP1-S R Eyestay 20mm Dial B + Pawl Caps"/>
    <x v="2"/>
    <n v="1210"/>
    <n v="3612"/>
    <n v="2.9851239669421488"/>
    <x v="3085"/>
  </r>
  <r>
    <x v="2"/>
    <s v="Cycling"/>
    <x v="3"/>
    <s v="Shimano"/>
    <s v="Dial"/>
    <x v="15"/>
    <s v="IP1-S R Eyestay 20mm Dial B + Pawl Caps"/>
    <x v="2"/>
    <n v="2010"/>
    <n v="6020"/>
    <n v="2.9950248756218905"/>
    <x v="3020"/>
  </r>
  <r>
    <x v="2"/>
    <s v="Cycling"/>
    <x v="3"/>
    <s v="Shimano"/>
    <s v="Dial"/>
    <x v="15"/>
    <s v="IP1-S R Eyestay 20mm Dial B + Pawl Caps"/>
    <x v="2"/>
    <n v="1005"/>
    <n v="3010"/>
    <n v="2.9950248756218905"/>
    <x v="3020"/>
  </r>
  <r>
    <x v="2"/>
    <s v="Cycling"/>
    <x v="3"/>
    <s v="Shimano"/>
    <s v="Dial"/>
    <x v="15"/>
    <s v="IP1-S R Eyestay 20mm Dial B + Pawl Caps"/>
    <x v="2"/>
    <n v="2215"/>
    <n v="6622"/>
    <n v="2.9896162528216705"/>
    <x v="3060"/>
  </r>
  <r>
    <x v="2"/>
    <s v="Cycling"/>
    <x v="3"/>
    <s v="Shimano"/>
    <s v="Dial"/>
    <x v="15"/>
    <s v="IP1-S R Eyestay 20mm Dial B + Pawl Caps"/>
    <x v="3"/>
    <n v="1510"/>
    <n v="4515"/>
    <n v="2.9900662251655628"/>
    <x v="3025"/>
  </r>
  <r>
    <x v="2"/>
    <s v="Cycling"/>
    <x v="3"/>
    <s v="Shimano"/>
    <s v="Dial"/>
    <x v="15"/>
    <s v="IP1-S R Eyestay 20mm Dial B + Pawl Caps"/>
    <x v="3"/>
    <n v="3520"/>
    <n v="10535"/>
    <n v="2.9928977272727271"/>
    <x v="3092"/>
  </r>
  <r>
    <x v="2"/>
    <s v="Cycling"/>
    <x v="3"/>
    <s v="Shimano"/>
    <s v="Dial"/>
    <x v="15"/>
    <s v="IP1-S R Eyestay 20mm Dial B + Pawl Caps"/>
    <x v="3"/>
    <n v="1005"/>
    <n v="3010"/>
    <n v="2.9950248756218905"/>
    <x v="3020"/>
  </r>
  <r>
    <x v="2"/>
    <s v="Cycling"/>
    <x v="3"/>
    <s v="Shimano"/>
    <s v="Dial"/>
    <x v="15"/>
    <s v="IP1-S R Eyestay 20mm Dial B + Pawl Caps"/>
    <x v="3"/>
    <n v="500"/>
    <n v="1505"/>
    <n v="3.01"/>
    <x v="3024"/>
  </r>
  <r>
    <x v="2"/>
    <s v="Cycling"/>
    <x v="3"/>
    <s v="Shimano"/>
    <s v="Dial"/>
    <x v="15"/>
    <s v="IP1-S R Eyestay 20mm Dial B + Pawl Caps"/>
    <x v="3"/>
    <n v="1510"/>
    <n v="4515"/>
    <n v="2.9900662251655628"/>
    <x v="3025"/>
  </r>
  <r>
    <x v="2"/>
    <s v="Cycling"/>
    <x v="3"/>
    <s v="Shimano"/>
    <s v="Dial"/>
    <x v="15"/>
    <s v="IP1-S R Eyestay 20mm Dial B + Pawl Caps"/>
    <x v="3"/>
    <n v="6030"/>
    <n v="18060"/>
    <n v="2.9950248756218905"/>
    <x v="3020"/>
  </r>
  <r>
    <x v="2"/>
    <s v="Cycling"/>
    <x v="3"/>
    <s v="Shimano"/>
    <s v="Dial"/>
    <x v="15"/>
    <s v="IP1-S R Eyestay 20mm Dial B + Pawl Caps"/>
    <x v="3"/>
    <n v="1005"/>
    <n v="3010"/>
    <n v="2.9950248756218905"/>
    <x v="3020"/>
  </r>
  <r>
    <x v="2"/>
    <s v="Cycling"/>
    <x v="3"/>
    <s v="Shimano"/>
    <s v="Dial"/>
    <x v="15"/>
    <s v="IP1-S R Eyestay 20mm Dial B + Pawl Caps"/>
    <x v="3"/>
    <n v="2010"/>
    <n v="6020"/>
    <n v="2.9950248756218905"/>
    <x v="3020"/>
  </r>
  <r>
    <x v="2"/>
    <s v="Cycling"/>
    <x v="3"/>
    <s v="Shimano"/>
    <s v="Dial"/>
    <x v="15"/>
    <s v="IP1-S R Eyestay 20mm Dial B + Pawl Caps"/>
    <x v="3"/>
    <n v="500"/>
    <n v="1505"/>
    <n v="3.01"/>
    <x v="3024"/>
  </r>
  <r>
    <x v="2"/>
    <s v="Cycling"/>
    <x v="3"/>
    <s v="Shimano"/>
    <s v="Dial"/>
    <x v="15"/>
    <s v="IP1-S R Eyestay 20mm Dial B + Pawl Caps"/>
    <x v="3"/>
    <n v="2210"/>
    <n v="6622"/>
    <n v="2.9963800904977376"/>
    <x v="3093"/>
  </r>
  <r>
    <x v="2"/>
    <s v="Cycling"/>
    <x v="3"/>
    <s v="Shimano"/>
    <s v="Dial"/>
    <x v="15"/>
    <s v="IP1-S R Eyestay 20mm Dial B + Pawl Caps"/>
    <x v="0"/>
    <n v="50"/>
    <n v="150.5"/>
    <n v="3.01"/>
    <x v="3024"/>
  </r>
  <r>
    <x v="2"/>
    <s v="Cycling"/>
    <x v="3"/>
    <s v="Shimano"/>
    <s v="Dial"/>
    <x v="15"/>
    <s v="IP1-S R Eyestay 20mm Dial B + Pawl Caps"/>
    <x v="0"/>
    <n v="1760"/>
    <n v="5267.5"/>
    <n v="2.9928977272727271"/>
    <x v="3092"/>
  </r>
  <r>
    <x v="2"/>
    <s v="Cycling"/>
    <x v="3"/>
    <s v="Shimano"/>
    <s v="Dial"/>
    <x v="15"/>
    <s v="IP1-S R Eyestay 20mm Dial B + Pawl Caps"/>
    <x v="0"/>
    <n v="100"/>
    <n v="301"/>
    <n v="3.01"/>
    <x v="3024"/>
  </r>
  <r>
    <x v="2"/>
    <s v="Cycling"/>
    <x v="3"/>
    <s v="Shimano"/>
    <s v="Dial"/>
    <x v="15"/>
    <s v="IP1-S R Eyestay 20mm Dial B + Pawl Caps"/>
    <x v="0"/>
    <n v="50"/>
    <n v="150.5"/>
    <n v="3.01"/>
    <x v="3024"/>
  </r>
  <r>
    <x v="2"/>
    <s v="Cycling"/>
    <x v="3"/>
    <s v="Shimano"/>
    <s v="Dial"/>
    <x v="15"/>
    <s v="IP1-S R Eyestay 20mm Dial B + Pawl Caps"/>
    <x v="0"/>
    <n v="25"/>
    <n v="75.25"/>
    <n v="3.01"/>
    <x v="3024"/>
  </r>
  <r>
    <x v="2"/>
    <s v="Cycling"/>
    <x v="3"/>
    <s v="Shimano"/>
    <s v="Dial"/>
    <x v="15"/>
    <s v="IP1-S R Eyestay 20mm Dial B + Pawl Caps"/>
    <x v="0"/>
    <n v="100"/>
    <n v="301"/>
    <n v="3.01"/>
    <x v="3024"/>
  </r>
  <r>
    <x v="2"/>
    <s v="Cycling"/>
    <x v="3"/>
    <s v="Shimano"/>
    <s v="Dial"/>
    <x v="15"/>
    <s v="IP1-S R Eyestay 20mm Dial B + Pawl Caps"/>
    <x v="1"/>
    <n v="50"/>
    <n v="150.5"/>
    <n v="3.01"/>
    <x v="3024"/>
  </r>
  <r>
    <x v="2"/>
    <s v="Cycling"/>
    <x v="3"/>
    <s v="Shimano"/>
    <s v="Dial"/>
    <x v="15"/>
    <s v="IP1-S R Eyestay 20mm Dial B + Pawl Caps"/>
    <x v="4"/>
    <n v="5025"/>
    <n v="15050"/>
    <n v="2.9950248756218905"/>
    <x v="3020"/>
  </r>
  <r>
    <x v="2"/>
    <s v="Cycling"/>
    <x v="3"/>
    <s v="Shimano"/>
    <s v="Dial"/>
    <x v="15"/>
    <s v="IP1-S R Eyestay 20mm Dial B + Pawl Caps"/>
    <x v="4"/>
    <n v="1005"/>
    <n v="3010"/>
    <n v="2.9950248756218905"/>
    <x v="3020"/>
  </r>
  <r>
    <x v="2"/>
    <s v="Cycling"/>
    <x v="3"/>
    <s v="Shimano"/>
    <s v="Dial"/>
    <x v="15"/>
    <s v="IP1-S R Eyestay 20mm Dial B + Pawl Caps"/>
    <x v="4"/>
    <n v="500"/>
    <n v="1505"/>
    <n v="3.01"/>
    <x v="3024"/>
  </r>
  <r>
    <x v="2"/>
    <s v="Cycling"/>
    <x v="3"/>
    <s v="Shimano"/>
    <s v="Dial"/>
    <x v="15"/>
    <s v="IP1-S R Eyestay 20mm Dial B + Pawl Caps"/>
    <x v="2"/>
    <n v="1005"/>
    <n v="3010"/>
    <n v="2.9950248756218905"/>
    <x v="3020"/>
  </r>
  <r>
    <x v="2"/>
    <s v="Cycling"/>
    <x v="3"/>
    <s v="Shimano"/>
    <s v="Dial"/>
    <x v="15"/>
    <s v="IP1-S R Eyestay 20mm Dial B + Pawl Caps"/>
    <x v="2"/>
    <n v="1005"/>
    <n v="3010"/>
    <n v="2.9950248756218905"/>
    <x v="3020"/>
  </r>
  <r>
    <x v="2"/>
    <s v="Cycling"/>
    <x v="3"/>
    <s v="Shimano"/>
    <s v="Dial"/>
    <x v="15"/>
    <s v="IP1-S R Eyestay 20mm Dial B + Pawl Caps"/>
    <x v="2"/>
    <n v="1005"/>
    <n v="3010"/>
    <n v="2.9950248756218905"/>
    <x v="3020"/>
  </r>
  <r>
    <x v="2"/>
    <s v="Cycling"/>
    <x v="3"/>
    <s v="Shimano"/>
    <s v="Dial"/>
    <x v="15"/>
    <s v="IP1-S R Eyestay 20mm Dial B + Pawl Caps"/>
    <x v="2"/>
    <n v="1005"/>
    <n v="3010"/>
    <n v="2.9950248756218905"/>
    <x v="3020"/>
  </r>
  <r>
    <x v="2"/>
    <s v="Cycling"/>
    <x v="3"/>
    <s v="Shimano"/>
    <s v="Dial"/>
    <x v="15"/>
    <s v="IP1-S R Eyestay 20mm Dial B + Pawl Caps"/>
    <x v="2"/>
    <n v="2010"/>
    <n v="6020"/>
    <n v="2.9950248756218905"/>
    <x v="3020"/>
  </r>
  <r>
    <x v="2"/>
    <s v="Cycling"/>
    <x v="3"/>
    <s v="Shimano"/>
    <s v="Dial"/>
    <x v="15"/>
    <s v="IP1-S R Eyestay 20mm Dial B + Pawl Caps"/>
    <x v="2"/>
    <n v="2010"/>
    <n v="6020"/>
    <n v="2.9950248756218905"/>
    <x v="3020"/>
  </r>
  <r>
    <x v="2"/>
    <s v="Cycling"/>
    <x v="3"/>
    <s v="Shimano"/>
    <s v="Dial"/>
    <x v="15"/>
    <s v="IP1-S R Eyestay 20mm Dial B + Pawl Caps"/>
    <x v="2"/>
    <n v="1005"/>
    <n v="3010"/>
    <n v="2.9950248756218905"/>
    <x v="3020"/>
  </r>
  <r>
    <x v="2"/>
    <s v="Cycling"/>
    <x v="3"/>
    <s v="Shimano"/>
    <s v="Dial"/>
    <x v="15"/>
    <s v="IP1-S R Eyestay 20mm Dial B + Pawl Caps"/>
    <x v="2"/>
    <n v="100"/>
    <n v="301"/>
    <n v="3.01"/>
    <x v="3024"/>
  </r>
  <r>
    <x v="2"/>
    <s v="Cycling"/>
    <x v="3"/>
    <s v="Shimano"/>
    <s v="Dial"/>
    <x v="15"/>
    <s v="IP1-S R Eyestay 20mm Dial B + Pawl Caps"/>
    <x v="3"/>
    <n v="200"/>
    <n v="602"/>
    <n v="3.01"/>
    <x v="3024"/>
  </r>
  <r>
    <x v="2"/>
    <s v="Cycling"/>
    <x v="3"/>
    <s v="Shimano"/>
    <s v="Dial"/>
    <x v="15"/>
    <s v="IP1-S R Eyestay 20mm Dial B + Pawl Caps"/>
    <x v="3"/>
    <n v="550"/>
    <n v="1655.5"/>
    <n v="3.01"/>
    <x v="3024"/>
  </r>
  <r>
    <x v="2"/>
    <s v="Cycling"/>
    <x v="3"/>
    <s v="Shimano"/>
    <s v="Dial"/>
    <x v="15"/>
    <s v="IP1-S R Eyestay 20mm Dial B + Pawl Caps"/>
    <x v="3"/>
    <n v="50"/>
    <n v="150.5"/>
    <n v="3.01"/>
    <x v="3024"/>
  </r>
  <r>
    <x v="2"/>
    <s v="Cycling"/>
    <x v="3"/>
    <s v="Shimano"/>
    <s v="Dial"/>
    <x v="15"/>
    <s v="IP1-S R Eyestay 20mm Dial B + Pawl Caps"/>
    <x v="3"/>
    <n v="50"/>
    <n v="150.5"/>
    <n v="3.01"/>
    <x v="3024"/>
  </r>
  <r>
    <x v="2"/>
    <s v="Cycling"/>
    <x v="3"/>
    <s v="Shimano"/>
    <s v="Dial"/>
    <x v="15"/>
    <s v="IP1-S R Eyestay 20mm Dial B + Pawl Caps"/>
    <x v="0"/>
    <n v="100"/>
    <n v="301"/>
    <n v="3.01"/>
    <x v="3024"/>
  </r>
  <r>
    <x v="2"/>
    <s v="Cycling"/>
    <x v="3"/>
    <s v="Shimano"/>
    <s v="Dial"/>
    <x v="15"/>
    <s v="IP1-S R Eyestay 20mm Dial B + Pawl Caps"/>
    <x v="4"/>
    <n v="2715"/>
    <n v="8127"/>
    <n v="2.9933701657458562"/>
    <x v="3022"/>
  </r>
  <r>
    <x v="2"/>
    <s v="Cycling"/>
    <x v="3"/>
    <s v="Shimano"/>
    <s v="Dial"/>
    <x v="15"/>
    <s v="IP1-S R Eyestay 20mm Dial B + Pawl Caps"/>
    <x v="4"/>
    <n v="2815"/>
    <n v="8428"/>
    <n v="2.9939609236234457"/>
    <x v="3094"/>
  </r>
  <r>
    <x v="2"/>
    <s v="Cycling"/>
    <x v="3"/>
    <s v="Shimano"/>
    <s v="Dial"/>
    <x v="15"/>
    <s v="IP1-S R-20mm Eyestay wPCDial B- BlkC/13-0630TN"/>
    <x v="5"/>
    <n v="2010"/>
    <n v="6020"/>
    <n v="2.9950248756218905"/>
    <x v="3020"/>
  </r>
  <r>
    <x v="2"/>
    <s v="Cycling"/>
    <x v="3"/>
    <s v="Shimano"/>
    <s v="Dial"/>
    <x v="15"/>
    <s v="IP1-S R-20mm Eyestay wPCDial B- BlkC/13-0630TN"/>
    <x v="5"/>
    <n v="0"/>
    <n v="0"/>
    <e v="#DIV/0!"/>
    <x v="255"/>
  </r>
  <r>
    <x v="2"/>
    <s v="Cycling"/>
    <x v="3"/>
    <s v="Shimano"/>
    <s v="Dial"/>
    <x v="15"/>
    <s v="IP1-S R-20mm Eyestay wPCDial B- BlkC/13-0630TN"/>
    <x v="5"/>
    <n v="200"/>
    <n v="602"/>
    <n v="3.01"/>
    <x v="3024"/>
  </r>
  <r>
    <x v="2"/>
    <s v="Cycling"/>
    <x v="3"/>
    <s v="Shimano"/>
    <s v="Dial"/>
    <x v="15"/>
    <s v="IP1-S R-20mm Eyestay wPCDial B- BlkC/13-0630TN"/>
    <x v="5"/>
    <n v="1505"/>
    <n v="4515"/>
    <n v="3"/>
    <x v="3079"/>
  </r>
  <r>
    <x v="2"/>
    <s v="Cycling"/>
    <x v="3"/>
    <s v="Shimano"/>
    <s v="Dial"/>
    <x v="15"/>
    <s v="IP1-S R-20mm Eyestay wPCDial B- BlkC/13-0630TN"/>
    <x v="5"/>
    <n v="0"/>
    <n v="0"/>
    <e v="#DIV/0!"/>
    <x v="255"/>
  </r>
  <r>
    <x v="2"/>
    <s v="Cycling"/>
    <x v="3"/>
    <s v="Shimano"/>
    <s v="Dial"/>
    <x v="15"/>
    <s v="IP1-S R-20mm Eyestay wPCDial B- BlkC/13-0630TN"/>
    <x v="5"/>
    <n v="1510"/>
    <n v="4515"/>
    <n v="2.9900662251655628"/>
    <x v="3025"/>
  </r>
  <r>
    <x v="2"/>
    <s v="Cycling"/>
    <x v="3"/>
    <s v="Shimano"/>
    <s v="Dial"/>
    <x v="15"/>
    <s v="IP1-S R-20mm Eyestay wPCDial B- BlkC/13-0630TN"/>
    <x v="5"/>
    <n v="1000"/>
    <n v="3010"/>
    <n v="3.01"/>
    <x v="3024"/>
  </r>
  <r>
    <x v="2"/>
    <s v="Cycling"/>
    <x v="3"/>
    <s v="Shimano"/>
    <s v="Dial"/>
    <x v="15"/>
    <s v="IP1-S R-20mm Eyestay wPCDial B- BlkC/13-0630TN"/>
    <x v="5"/>
    <n v="500"/>
    <n v="1505"/>
    <n v="3.01"/>
    <x v="3024"/>
  </r>
  <r>
    <x v="2"/>
    <s v="Cycling"/>
    <x v="3"/>
    <s v="Shimano"/>
    <s v="Dial"/>
    <x v="15"/>
    <s v="IP1-S R-20mm EyestayDial B-PC- Black C/3005"/>
    <x v="5"/>
    <n v="2010"/>
    <n v="6020"/>
    <n v="2.9950248756218905"/>
    <x v="3020"/>
  </r>
  <r>
    <x v="2"/>
    <s v="Cycling"/>
    <x v="3"/>
    <s v="Shimano"/>
    <s v="Dial"/>
    <x v="15"/>
    <s v="IP1-S R-20mm EyestayDial B-PC- Black C/3005"/>
    <x v="5"/>
    <n v="0"/>
    <n v="0"/>
    <e v="#DIV/0!"/>
    <x v="255"/>
  </r>
  <r>
    <x v="2"/>
    <s v="Cycling"/>
    <x v="3"/>
    <s v="Shimano"/>
    <s v="Dial"/>
    <x v="15"/>
    <s v="IP1-S R-20mm EyestayDial B-PC- Black C/3005"/>
    <x v="5"/>
    <n v="1000"/>
    <n v="3010"/>
    <n v="3.01"/>
    <x v="3024"/>
  </r>
  <r>
    <x v="2"/>
    <s v="Cycling"/>
    <x v="3"/>
    <s v="Shimano"/>
    <s v="Dial"/>
    <x v="15"/>
    <s v="IP1-S R-20mm EyestayDial B-PC- Black C/3005"/>
    <x v="5"/>
    <n v="1810"/>
    <n v="5418"/>
    <n v="2.9933701657458562"/>
    <x v="3022"/>
  </r>
  <r>
    <x v="2"/>
    <s v="Cycling"/>
    <x v="3"/>
    <s v="Shimano"/>
    <s v="Dial"/>
    <x v="15"/>
    <s v="IP1-S R-20mm EyestayDial B-PC- Black C/3005"/>
    <x v="5"/>
    <n v="1505"/>
    <n v="4515"/>
    <n v="3"/>
    <x v="3079"/>
  </r>
  <r>
    <x v="2"/>
    <s v="Cycling"/>
    <x v="3"/>
    <s v="Shimano"/>
    <s v="Dial"/>
    <x v="15"/>
    <s v="IP1-S R-20mm EyestayDial B-PC- Black C/3005"/>
    <x v="5"/>
    <n v="0"/>
    <n v="0"/>
    <e v="#DIV/0!"/>
    <x v="255"/>
  </r>
  <r>
    <x v="2"/>
    <s v="Cycling"/>
    <x v="3"/>
    <s v="Shimano"/>
    <s v="Dial"/>
    <x v="15"/>
    <s v="IP1-S R-20mm EyestayDial B-PC- Black C/3005"/>
    <x v="5"/>
    <n v="1510"/>
    <n v="4515"/>
    <n v="2.9900662251655628"/>
    <x v="3025"/>
  </r>
  <r>
    <x v="2"/>
    <s v="Cycling"/>
    <x v="3"/>
    <s v="Shimano"/>
    <s v="Dial"/>
    <x v="15"/>
    <s v="IP1-S R-20mm EyestayDial B-PC- Black C/3005"/>
    <x v="5"/>
    <n v="2010"/>
    <n v="6020"/>
    <n v="2.9950248756218905"/>
    <x v="3020"/>
  </r>
  <r>
    <x v="2"/>
    <s v="Cycling"/>
    <x v="3"/>
    <s v="Shimano"/>
    <s v="Dial"/>
    <x v="15"/>
    <s v="IP1-S R-20mm EyestayDial B-PC- Black C/3005"/>
    <x v="5"/>
    <n v="1005"/>
    <n v="3010"/>
    <n v="2.9950248756218905"/>
    <x v="3020"/>
  </r>
  <r>
    <x v="2"/>
    <s v="Cycling"/>
    <x v="3"/>
    <s v="Shimano"/>
    <s v="Dial"/>
    <x v="15"/>
    <s v="IP1-S R-20mm EyestayDial B-PC-Black/426 C"/>
    <x v="5"/>
    <n v="2010"/>
    <n v="5980"/>
    <n v="2.9751243781094527"/>
    <x v="3042"/>
  </r>
  <r>
    <x v="2"/>
    <s v="Cycling"/>
    <x v="3"/>
    <s v="Shimano"/>
    <s v="Dial"/>
    <x v="15"/>
    <s v="IP1-S R-20mm EyestayDial B-PC-Black/426 C"/>
    <x v="5"/>
    <n v="0"/>
    <n v="0"/>
    <e v="#DIV/0!"/>
    <x v="255"/>
  </r>
  <r>
    <x v="2"/>
    <s v="Cycling"/>
    <x v="3"/>
    <s v="Shimano"/>
    <s v="Dial"/>
    <x v="15"/>
    <s v="IP1-S R-20mm EyestayDial B-PC-Black/426 C"/>
    <x v="5"/>
    <n v="500"/>
    <n v="1495"/>
    <n v="2.99"/>
    <x v="3028"/>
  </r>
  <r>
    <x v="2"/>
    <s v="Cycling"/>
    <x v="3"/>
    <s v="Shimano"/>
    <s v="Dial"/>
    <x v="15"/>
    <s v="IP1-S R-20mm EyestayDial B-PC-Black/426 C"/>
    <x v="5"/>
    <n v="0"/>
    <n v="0"/>
    <e v="#DIV/0!"/>
    <x v="255"/>
  </r>
  <r>
    <x v="2"/>
    <s v="Cycling"/>
    <x v="3"/>
    <s v="Shimano"/>
    <s v="Dial"/>
    <x v="15"/>
    <s v="IP1-S R-20mm EyestayDial B-PC-Black/426 C"/>
    <x v="5"/>
    <n v="1510"/>
    <n v="4485"/>
    <n v="2.9701986754966887"/>
    <x v="3095"/>
  </r>
  <r>
    <x v="2"/>
    <s v="Cycling"/>
    <x v="3"/>
    <s v="Shimano"/>
    <s v="Dial"/>
    <x v="15"/>
    <s v="IP1-S R-20mm EyestayDial B-PC-Black/426 C"/>
    <x v="5"/>
    <n v="1000"/>
    <n v="2990"/>
    <n v="2.99"/>
    <x v="3028"/>
  </r>
  <r>
    <x v="2"/>
    <s v="Cycling"/>
    <x v="3"/>
    <s v="Shimano"/>
    <s v="Dial"/>
    <x v="15"/>
    <s v="IP1-S R-20mm EyestayDial B-PC-Black/426 C"/>
    <x v="5"/>
    <n v="1005"/>
    <n v="2990"/>
    <n v="2.9751243781094527"/>
    <x v="3042"/>
  </r>
  <r>
    <x v="2"/>
    <s v="Cycling"/>
    <x v="3"/>
    <s v="Shimano"/>
    <s v="Dial"/>
    <x v="26"/>
    <s v="DNR L4 Tongue Dial A"/>
    <x v="5"/>
    <n v="0"/>
    <n v="0"/>
    <e v="#DIV/0!"/>
    <x v="255"/>
  </r>
  <r>
    <x v="2"/>
    <s v="Cycling"/>
    <x v="3"/>
    <s v="Shimano"/>
    <s v="Dial"/>
    <x v="26"/>
    <s v="DNR L4 Tongue Dial A"/>
    <x v="4"/>
    <n v="1005"/>
    <n v="2550"/>
    <n v="2.5373134328358211"/>
    <x v="3096"/>
  </r>
  <r>
    <x v="2"/>
    <s v="Cycling"/>
    <x v="3"/>
    <s v="Shimano"/>
    <s v="Dial"/>
    <x v="26"/>
    <s v="DNR L4 Tongue Dial A"/>
    <x v="4"/>
    <n v="500"/>
    <n v="1275"/>
    <n v="2.5499999999999998"/>
    <x v="3097"/>
  </r>
  <r>
    <x v="2"/>
    <s v="Cycling"/>
    <x v="3"/>
    <s v="Shimano"/>
    <s v="Dial"/>
    <x v="29"/>
    <s v="45D LT DNR L6 L Eyestay 20mm Dial A"/>
    <x v="5"/>
    <n v="500"/>
    <n v="1245"/>
    <n v="2.4900000000000002"/>
    <x v="2883"/>
  </r>
  <r>
    <x v="2"/>
    <s v="Cycling"/>
    <x v="3"/>
    <s v="Shimano"/>
    <s v="Dial"/>
    <x v="29"/>
    <s v="45D LT DNR L6 L Eyestay 20mm Dial A"/>
    <x v="5"/>
    <n v="500"/>
    <n v="1245"/>
    <n v="2.4900000000000002"/>
    <x v="2883"/>
  </r>
  <r>
    <x v="2"/>
    <s v="Cycling"/>
    <x v="3"/>
    <s v="Shimano"/>
    <s v="Dial"/>
    <x v="29"/>
    <s v="45D LT DNR L6 L Eyestay 20mm Dial A"/>
    <x v="5"/>
    <n v="1005"/>
    <n v="2490"/>
    <n v="2.4776119402985075"/>
    <x v="1391"/>
  </r>
  <r>
    <x v="2"/>
    <s v="Cycling"/>
    <x v="3"/>
    <s v="Shimano"/>
    <s v="Dial"/>
    <x v="29"/>
    <s v="45D LT DNR L6 L Eyestay 20mm Dial A"/>
    <x v="5"/>
    <n v="1005"/>
    <n v="2490"/>
    <n v="2.4776119402985075"/>
    <x v="1391"/>
  </r>
  <r>
    <x v="2"/>
    <s v="Cycling"/>
    <x v="3"/>
    <s v="Shimano"/>
    <s v="Dial"/>
    <x v="29"/>
    <s v="45D LT DNR L6 L Eyestay 20mm Dial A"/>
    <x v="5"/>
    <n v="500"/>
    <n v="1245"/>
    <n v="2.4900000000000002"/>
    <x v="2883"/>
  </r>
  <r>
    <x v="2"/>
    <s v="Cycling"/>
    <x v="3"/>
    <s v="Shimano"/>
    <s v="Dial"/>
    <x v="29"/>
    <s v="45D LT DNR L6 L Eyestay 20mm Dial A"/>
    <x v="5"/>
    <n v="500"/>
    <n v="1245"/>
    <n v="2.4900000000000002"/>
    <x v="2883"/>
  </r>
  <r>
    <x v="2"/>
    <s v="Cycling"/>
    <x v="3"/>
    <s v="Shimano"/>
    <s v="Dial"/>
    <x v="29"/>
    <s v="45D LT DNR L6 L Eyestay 20mm Dial A"/>
    <x v="5"/>
    <n v="1005"/>
    <n v="2490"/>
    <n v="2.4776119402985075"/>
    <x v="1391"/>
  </r>
  <r>
    <x v="2"/>
    <s v="Cycling"/>
    <x v="3"/>
    <s v="Shimano"/>
    <s v="Dial"/>
    <x v="29"/>
    <s v="45D LT DNR L6 L Eyestay 20mm Dial A"/>
    <x v="4"/>
    <n v="1005"/>
    <n v="2490"/>
    <n v="2.4776119402985075"/>
    <x v="1391"/>
  </r>
  <r>
    <x v="2"/>
    <s v="Cycling"/>
    <x v="3"/>
    <s v="Shimano"/>
    <s v="Dial"/>
    <x v="29"/>
    <s v="45D LT DNR L6 L Eyestay 20mm Dial A"/>
    <x v="4"/>
    <n v="500"/>
    <n v="1245"/>
    <n v="2.4900000000000002"/>
    <x v="2883"/>
  </r>
  <r>
    <x v="2"/>
    <s v="Cycling"/>
    <x v="3"/>
    <s v="Shimano"/>
    <s v="Dial"/>
    <x v="29"/>
    <s v="45D LT DNR L6 L Eyestay 20mm Dial A"/>
    <x v="4"/>
    <n v="1100"/>
    <n v="2739"/>
    <n v="2.4900000000000002"/>
    <x v="2883"/>
  </r>
  <r>
    <x v="2"/>
    <s v="Cycling"/>
    <x v="3"/>
    <s v="Shimano"/>
    <s v="Dial"/>
    <x v="29"/>
    <s v="45D LT DNR L6 L Eyestay 20mm Dial A"/>
    <x v="4"/>
    <n v="500"/>
    <n v="1245"/>
    <n v="2.4900000000000002"/>
    <x v="2883"/>
  </r>
  <r>
    <x v="2"/>
    <s v="Cycling"/>
    <x v="3"/>
    <s v="Shimano"/>
    <s v="Dial"/>
    <x v="29"/>
    <s v="45D LT DNR L6 L Eyestay 20mm Dial A"/>
    <x v="2"/>
    <n v="550"/>
    <n v="1369.5"/>
    <n v="2.4900000000000002"/>
    <x v="2883"/>
  </r>
  <r>
    <x v="2"/>
    <s v="Cycling"/>
    <x v="3"/>
    <s v="Shimano"/>
    <s v="Dial"/>
    <x v="29"/>
    <s v="45D LT DNR L6 L Eyestay 20mm Dial A"/>
    <x v="2"/>
    <n v="100"/>
    <n v="249"/>
    <n v="2.4900000000000002"/>
    <x v="2883"/>
  </r>
  <r>
    <x v="2"/>
    <s v="Cycling"/>
    <x v="3"/>
    <s v="Shimano"/>
    <s v="Dial"/>
    <x v="29"/>
    <s v="45D LT DNR L6 R Eyestay 20mm Dial A"/>
    <x v="5"/>
    <n v="500"/>
    <n v="1245"/>
    <n v="2.4900000000000002"/>
    <x v="2883"/>
  </r>
  <r>
    <x v="2"/>
    <s v="Cycling"/>
    <x v="3"/>
    <s v="Shimano"/>
    <s v="Dial"/>
    <x v="29"/>
    <s v="45D LT DNR L6 R Eyestay 20mm Dial A"/>
    <x v="5"/>
    <n v="500"/>
    <n v="1245"/>
    <n v="2.4900000000000002"/>
    <x v="2883"/>
  </r>
  <r>
    <x v="2"/>
    <s v="Cycling"/>
    <x v="3"/>
    <s v="Shimano"/>
    <s v="Dial"/>
    <x v="29"/>
    <s v="45D LT DNR L6 R Eyestay 20mm Dial A"/>
    <x v="5"/>
    <n v="1005"/>
    <n v="2490"/>
    <n v="2.4776119402985075"/>
    <x v="1391"/>
  </r>
  <r>
    <x v="2"/>
    <s v="Cycling"/>
    <x v="3"/>
    <s v="Shimano"/>
    <s v="Dial"/>
    <x v="29"/>
    <s v="45D LT DNR L6 R Eyestay 20mm Dial A"/>
    <x v="5"/>
    <n v="1005"/>
    <n v="2490"/>
    <n v="2.4776119402985075"/>
    <x v="1391"/>
  </r>
  <r>
    <x v="2"/>
    <s v="Cycling"/>
    <x v="3"/>
    <s v="Shimano"/>
    <s v="Dial"/>
    <x v="29"/>
    <s v="45D LT DNR L6 R Eyestay 20mm Dial A"/>
    <x v="5"/>
    <n v="500"/>
    <n v="1245"/>
    <n v="2.4900000000000002"/>
    <x v="2883"/>
  </r>
  <r>
    <x v="2"/>
    <s v="Cycling"/>
    <x v="3"/>
    <s v="Shimano"/>
    <s v="Dial"/>
    <x v="29"/>
    <s v="45D LT DNR L6 R Eyestay 20mm Dial A"/>
    <x v="5"/>
    <n v="500"/>
    <n v="1245"/>
    <n v="2.4900000000000002"/>
    <x v="2883"/>
  </r>
  <r>
    <x v="2"/>
    <s v="Cycling"/>
    <x v="3"/>
    <s v="Shimano"/>
    <s v="Dial"/>
    <x v="29"/>
    <s v="45D LT DNR L6 R Eyestay 20mm Dial A"/>
    <x v="5"/>
    <n v="1005"/>
    <n v="2490"/>
    <n v="2.4776119402985075"/>
    <x v="1391"/>
  </r>
  <r>
    <x v="2"/>
    <s v="Cycling"/>
    <x v="3"/>
    <s v="Shimano"/>
    <s v="Dial"/>
    <x v="29"/>
    <s v="45D LT DNR L6 R Eyestay 20mm Dial A"/>
    <x v="4"/>
    <n v="1005"/>
    <n v="2490"/>
    <n v="2.4776119402985075"/>
    <x v="1391"/>
  </r>
  <r>
    <x v="2"/>
    <s v="Cycling"/>
    <x v="3"/>
    <s v="Shimano"/>
    <s v="Dial"/>
    <x v="29"/>
    <s v="45D LT DNR L6 R Eyestay 20mm Dial A"/>
    <x v="4"/>
    <n v="500"/>
    <n v="1245"/>
    <n v="2.4900000000000002"/>
    <x v="2883"/>
  </r>
  <r>
    <x v="2"/>
    <s v="Cycling"/>
    <x v="3"/>
    <s v="Shimano"/>
    <s v="Dial"/>
    <x v="29"/>
    <s v="45D LT DNR L6 R Eyestay 20mm Dial A"/>
    <x v="4"/>
    <n v="1100"/>
    <n v="2739"/>
    <n v="2.4900000000000002"/>
    <x v="2883"/>
  </r>
  <r>
    <x v="2"/>
    <s v="Cycling"/>
    <x v="3"/>
    <s v="Shimano"/>
    <s v="Dial"/>
    <x v="29"/>
    <s v="45D LT DNR L6 R Eyestay 20mm Dial A"/>
    <x v="4"/>
    <n v="500"/>
    <n v="1245"/>
    <n v="2.4900000000000002"/>
    <x v="2883"/>
  </r>
  <r>
    <x v="2"/>
    <s v="Cycling"/>
    <x v="3"/>
    <s v="Shimano"/>
    <s v="Dial"/>
    <x v="29"/>
    <s v="45D LT DNR L6 R Eyestay 20mm Dial A"/>
    <x v="2"/>
    <n v="550"/>
    <n v="1369.5"/>
    <n v="2.4900000000000002"/>
    <x v="2883"/>
  </r>
  <r>
    <x v="2"/>
    <s v="Cycling"/>
    <x v="3"/>
    <s v="Shimano"/>
    <s v="Dial"/>
    <x v="29"/>
    <s v="45D LT DNR L6 R Eyestay 20mm Dial A"/>
    <x v="2"/>
    <n v="100"/>
    <n v="249"/>
    <n v="2.4900000000000002"/>
    <x v="2883"/>
  </r>
  <r>
    <x v="2"/>
    <s v="Cycling"/>
    <x v="3"/>
    <s v="Shimano"/>
    <s v="Dial"/>
    <x v="29"/>
    <s v="DNR L6 L Eyestay 20mm Dial A"/>
    <x v="4"/>
    <n v="500"/>
    <n v="1235"/>
    <n v="2.4700000000000002"/>
    <x v="2872"/>
  </r>
  <r>
    <x v="2"/>
    <s v="Cycling"/>
    <x v="3"/>
    <s v="Shimano"/>
    <s v="Dial"/>
    <x v="29"/>
    <s v="DNR L6 L Eyestay 20mm Dial A"/>
    <x v="4"/>
    <n v="500"/>
    <n v="1235"/>
    <n v="2.4700000000000002"/>
    <x v="2872"/>
  </r>
  <r>
    <x v="2"/>
    <s v="Cycling"/>
    <x v="3"/>
    <s v="Shimano"/>
    <s v="Dial"/>
    <x v="29"/>
    <s v="DNR L6 L Eyestay 20mm Dial A"/>
    <x v="4"/>
    <n v="500"/>
    <n v="1235"/>
    <n v="2.4700000000000002"/>
    <x v="2872"/>
  </r>
  <r>
    <x v="2"/>
    <s v="Cycling"/>
    <x v="3"/>
    <s v="Shimano"/>
    <s v="Dial"/>
    <x v="29"/>
    <s v="L6 L Eyestay 20mm Dial A"/>
    <x v="0"/>
    <n v="1560"/>
    <n v="3859.5"/>
    <n v="2.4740384615384614"/>
    <x v="2985"/>
  </r>
  <r>
    <x v="2"/>
    <s v="Cycling"/>
    <x v="3"/>
    <s v="Shimano"/>
    <s v="Dial"/>
    <x v="29"/>
    <s v="L6 L Eyestay 20mm Dial A- Clear/11-0601 TPX"/>
    <x v="5"/>
    <n v="2210"/>
    <n v="5478"/>
    <n v="2.4787330316742082"/>
    <x v="3098"/>
  </r>
  <r>
    <x v="2"/>
    <s v="Cycling"/>
    <x v="3"/>
    <s v="Shimano"/>
    <s v="Dial"/>
    <x v="29"/>
    <s v="L6 L Eyestay 20mm Dial A- Clear/11-0601 TPX"/>
    <x v="5"/>
    <n v="550"/>
    <n v="1369.5"/>
    <n v="2.4900000000000002"/>
    <x v="2883"/>
  </r>
  <r>
    <x v="2"/>
    <s v="Cycling"/>
    <x v="3"/>
    <s v="Shimano"/>
    <s v="Dial"/>
    <x v="29"/>
    <s v="L6 L Eyestay 20mm Dial A- Clear/11-0601 TPX"/>
    <x v="5"/>
    <n v="4020"/>
    <n v="9960"/>
    <n v="2.4776119402985075"/>
    <x v="1391"/>
  </r>
  <r>
    <x v="2"/>
    <s v="Cycling"/>
    <x v="3"/>
    <s v="Shimano"/>
    <s v="Dial"/>
    <x v="29"/>
    <s v="L6 L Eyestay 20mm Dial A- Clear/11-0601 TPX"/>
    <x v="5"/>
    <n v="0"/>
    <n v="0"/>
    <e v="#DIV/0!"/>
    <x v="255"/>
  </r>
  <r>
    <x v="2"/>
    <s v="Cycling"/>
    <x v="3"/>
    <s v="Shimano"/>
    <s v="Dial"/>
    <x v="29"/>
    <s v="L6 L Eyestay 20mm Dial A- Clear/11-0601 TPX"/>
    <x v="5"/>
    <n v="5530"/>
    <n v="13695"/>
    <n v="2.4764918625678121"/>
    <x v="3099"/>
  </r>
  <r>
    <x v="2"/>
    <s v="Cycling"/>
    <x v="3"/>
    <s v="Shimano"/>
    <s v="Dial"/>
    <x v="29"/>
    <s v="L6 L Eyestay 20mm Dial A- Clear/11-0601 TPX"/>
    <x v="5"/>
    <n v="3520"/>
    <n v="8715"/>
    <n v="2.4758522727272729"/>
    <x v="3100"/>
  </r>
  <r>
    <x v="2"/>
    <s v="Cycling"/>
    <x v="3"/>
    <s v="Shimano"/>
    <s v="Dial"/>
    <x v="29"/>
    <s v="L6 L Eyestay 20mm Dial A- Clear/11-0601 TPX"/>
    <x v="5"/>
    <n v="3720"/>
    <n v="9213"/>
    <n v="2.4766129032258064"/>
    <x v="3101"/>
  </r>
  <r>
    <x v="2"/>
    <s v="Cycling"/>
    <x v="3"/>
    <s v="Shimano"/>
    <s v="Dial"/>
    <x v="29"/>
    <s v="L6 L Eyestay 20mm Dial A- Clear/11-0601 TPX"/>
    <x v="5"/>
    <n v="2315"/>
    <n v="5727"/>
    <n v="2.4738660907127428"/>
    <x v="3102"/>
  </r>
  <r>
    <x v="2"/>
    <s v="Cycling"/>
    <x v="3"/>
    <s v="Shimano"/>
    <s v="Dial"/>
    <x v="29"/>
    <s v="L6 L Eyestay 20mm Dial A- Clear/11-0601 TPX"/>
    <x v="4"/>
    <n v="3015"/>
    <n v="7470"/>
    <n v="2.4776119402985075"/>
    <x v="1391"/>
  </r>
  <r>
    <x v="2"/>
    <s v="Cycling"/>
    <x v="3"/>
    <s v="Shimano"/>
    <s v="Dial"/>
    <x v="29"/>
    <s v="L6 L Eyestay 20mm Dial A- Clear/11-0601 TPX"/>
    <x v="4"/>
    <n v="1005"/>
    <n v="2490"/>
    <n v="2.4776119402985075"/>
    <x v="1391"/>
  </r>
  <r>
    <x v="2"/>
    <s v="Cycling"/>
    <x v="3"/>
    <s v="Shimano"/>
    <s v="Dial"/>
    <x v="29"/>
    <s v="L6 L Eyestay 20mm Dial A- Clear/11-0601 TPX"/>
    <x v="4"/>
    <n v="1005"/>
    <n v="2490"/>
    <n v="2.4776119402985075"/>
    <x v="1391"/>
  </r>
  <r>
    <x v="2"/>
    <s v="Cycling"/>
    <x v="3"/>
    <s v="Shimano"/>
    <s v="Dial"/>
    <x v="29"/>
    <s v="L6 L Eyestay 20mm Dial A- Clear/11-0601 TPX"/>
    <x v="4"/>
    <n v="2010"/>
    <n v="4980"/>
    <n v="2.4776119402985075"/>
    <x v="1391"/>
  </r>
  <r>
    <x v="2"/>
    <s v="Cycling"/>
    <x v="3"/>
    <s v="Shimano"/>
    <s v="Dial"/>
    <x v="29"/>
    <s v="L6 L Eyestay 20mm Dial A- Clear/11-0601 TPX"/>
    <x v="4"/>
    <n v="500"/>
    <n v="1245"/>
    <n v="2.4900000000000002"/>
    <x v="2883"/>
  </r>
  <r>
    <x v="2"/>
    <s v="Cycling"/>
    <x v="3"/>
    <s v="Shimano"/>
    <s v="Dial"/>
    <x v="29"/>
    <s v="L6 L Eyestay 20mm Dial A- Clear/11-0601 TPX"/>
    <x v="4"/>
    <n v="1000"/>
    <n v="2490"/>
    <n v="2.4900000000000002"/>
    <x v="2883"/>
  </r>
  <r>
    <x v="2"/>
    <s v="Cycling"/>
    <x v="3"/>
    <s v="Shimano"/>
    <s v="Dial"/>
    <x v="29"/>
    <s v="L6 L Eyestay 20mm Dial A- Clear/11-0601 TPX"/>
    <x v="4"/>
    <n v="1005"/>
    <n v="2490"/>
    <n v="2.4776119402985075"/>
    <x v="1391"/>
  </r>
  <r>
    <x v="2"/>
    <s v="Cycling"/>
    <x v="3"/>
    <s v="Shimano"/>
    <s v="Dial"/>
    <x v="29"/>
    <s v="L6 L Eyestay 20mm Dial A- Clear/11-0601 TPX"/>
    <x v="4"/>
    <n v="1005"/>
    <n v="2490"/>
    <n v="2.4776119402985075"/>
    <x v="1391"/>
  </r>
  <r>
    <x v="2"/>
    <s v="Cycling"/>
    <x v="3"/>
    <s v="Shimano"/>
    <s v="Dial"/>
    <x v="29"/>
    <s v="L6 L Eyestay 20mm Dial A- Clear/18-0306 TPX/Blac"/>
    <x v="5"/>
    <n v="1005"/>
    <n v="2490"/>
    <n v="2.4776119402985075"/>
    <x v="1391"/>
  </r>
  <r>
    <x v="2"/>
    <s v="Cycling"/>
    <x v="3"/>
    <s v="Shimano"/>
    <s v="Dial"/>
    <x v="29"/>
    <s v="L6 L Eyestay 20mm Dial A- Clear/18-0306 TPX/Blac"/>
    <x v="5"/>
    <n v="1505"/>
    <n v="3735"/>
    <n v="2.4817275747508307"/>
    <x v="3103"/>
  </r>
  <r>
    <x v="2"/>
    <s v="Cycling"/>
    <x v="3"/>
    <s v="Shimano"/>
    <s v="Dial"/>
    <x v="29"/>
    <s v="L6 L Eyestay 20mm Dial A- Clear/18-0306 TPX/Blac"/>
    <x v="5"/>
    <n v="1005"/>
    <n v="2490"/>
    <n v="2.4776119402985075"/>
    <x v="1391"/>
  </r>
  <r>
    <x v="2"/>
    <s v="Cycling"/>
    <x v="3"/>
    <s v="Shimano"/>
    <s v="Dial"/>
    <x v="29"/>
    <s v="L6 L Eyestay 20mm Dial A- Clear/18-0306 TPX/Blac"/>
    <x v="5"/>
    <n v="1005"/>
    <n v="2490"/>
    <n v="2.4776119402985075"/>
    <x v="1391"/>
  </r>
  <r>
    <x v="2"/>
    <s v="Cycling"/>
    <x v="3"/>
    <s v="Shimano"/>
    <s v="Dial"/>
    <x v="29"/>
    <s v="L6 L Eyestay 20mm Dial A- Clear/18-0306 TPX/Blac"/>
    <x v="5"/>
    <n v="1000"/>
    <n v="2490"/>
    <n v="2.4900000000000002"/>
    <x v="2883"/>
  </r>
  <r>
    <x v="2"/>
    <s v="Cycling"/>
    <x v="3"/>
    <s v="Shimano"/>
    <s v="Dial"/>
    <x v="29"/>
    <s v="L6 L Eyestay 20mm Dial A- Clear/18-0306 TPX/Blac"/>
    <x v="5"/>
    <n v="1005"/>
    <n v="2490"/>
    <n v="2.4776119402985075"/>
    <x v="1391"/>
  </r>
  <r>
    <x v="2"/>
    <s v="Cycling"/>
    <x v="3"/>
    <s v="Shimano"/>
    <s v="Dial"/>
    <x v="29"/>
    <s v="L6 L Eyestay 20mm Dial A- Clear/18-0306 TPX/Blac"/>
    <x v="4"/>
    <n v="1510"/>
    <n v="3735"/>
    <n v="2.4735099337748343"/>
    <x v="3104"/>
  </r>
  <r>
    <x v="2"/>
    <s v="Cycling"/>
    <x v="3"/>
    <s v="Shimano"/>
    <s v="Dial"/>
    <x v="29"/>
    <s v="L6 L Eyestay 20mm Dial A- Clear/18-0306 TPX/Blac"/>
    <x v="4"/>
    <n v="500"/>
    <n v="1245"/>
    <n v="2.4900000000000002"/>
    <x v="2883"/>
  </r>
  <r>
    <x v="2"/>
    <s v="Cycling"/>
    <x v="3"/>
    <s v="Shimano"/>
    <s v="Dial"/>
    <x v="29"/>
    <s v="L6 L Eyestay 20mm Dial A- Clear/18-0306 TPX/Blac"/>
    <x v="4"/>
    <n v="1005"/>
    <n v="2490"/>
    <n v="2.4776119402985075"/>
    <x v="1391"/>
  </r>
  <r>
    <x v="2"/>
    <s v="Cycling"/>
    <x v="3"/>
    <s v="Shimano"/>
    <s v="Dial"/>
    <x v="29"/>
    <s v="L6 L Eyestay 20mm Dial A- Clear/18-0306 TPX/Blac"/>
    <x v="4"/>
    <n v="500"/>
    <n v="1245"/>
    <n v="2.4900000000000002"/>
    <x v="2883"/>
  </r>
  <r>
    <x v="2"/>
    <s v="Cycling"/>
    <x v="3"/>
    <s v="Shimano"/>
    <s v="Dial"/>
    <x v="29"/>
    <s v="L6 L Eyestay 20mm Dial A- Clear/18-0306 TPX/Blac"/>
    <x v="4"/>
    <n v="1505"/>
    <n v="3735"/>
    <n v="2.4817275747508307"/>
    <x v="3103"/>
  </r>
  <r>
    <x v="2"/>
    <s v="Cycling"/>
    <x v="3"/>
    <s v="Shimano"/>
    <s v="Dial"/>
    <x v="29"/>
    <s v="L6 L Eyestay 20mm Dial A- Clear/18-0306 TPX/Blac"/>
    <x v="4"/>
    <n v="1505"/>
    <n v="3735"/>
    <n v="2.4817275747508307"/>
    <x v="3103"/>
  </r>
  <r>
    <x v="2"/>
    <s v="Cycling"/>
    <x v="3"/>
    <s v="Shimano"/>
    <s v="Dial"/>
    <x v="29"/>
    <s v="L6 L Eyestay 20mm Dial AClear/Black C"/>
    <x v="5"/>
    <n v="2310"/>
    <n v="5727"/>
    <n v="2.4792207792207792"/>
    <x v="3105"/>
  </r>
  <r>
    <x v="2"/>
    <s v="Cycling"/>
    <x v="3"/>
    <s v="Shimano"/>
    <s v="Dial"/>
    <x v="29"/>
    <s v="L6 L Eyestay 20mm Dial AClear/Black C"/>
    <x v="5"/>
    <n v="2315"/>
    <n v="5727"/>
    <n v="2.4738660907127428"/>
    <x v="3102"/>
  </r>
  <r>
    <x v="2"/>
    <s v="Cycling"/>
    <x v="3"/>
    <s v="Shimano"/>
    <s v="Dial"/>
    <x v="29"/>
    <s v="L6 L Eyestay 20mm Dial AClear/Black C"/>
    <x v="5"/>
    <n v="5130"/>
    <n v="12699"/>
    <n v="2.475438596491228"/>
    <x v="3106"/>
  </r>
  <r>
    <x v="2"/>
    <s v="Cycling"/>
    <x v="3"/>
    <s v="Shimano"/>
    <s v="Dial"/>
    <x v="29"/>
    <s v="L6 L Eyestay 20mm Dial AClear/Black C"/>
    <x v="5"/>
    <n v="0"/>
    <n v="0"/>
    <e v="#DIV/0!"/>
    <x v="255"/>
  </r>
  <r>
    <x v="2"/>
    <s v="Cycling"/>
    <x v="3"/>
    <s v="Shimano"/>
    <s v="Dial"/>
    <x v="29"/>
    <s v="L6 L Eyestay 20mm Dial AClear/Black C"/>
    <x v="5"/>
    <n v="4020"/>
    <n v="9960"/>
    <n v="2.4776119402985075"/>
    <x v="1391"/>
  </r>
  <r>
    <x v="2"/>
    <s v="Cycling"/>
    <x v="3"/>
    <s v="Shimano"/>
    <s v="Dial"/>
    <x v="29"/>
    <s v="L6 L Eyestay 20mm Dial AClear/Black C"/>
    <x v="5"/>
    <n v="6535"/>
    <n v="16185"/>
    <n v="2.4766641162968632"/>
    <x v="3107"/>
  </r>
  <r>
    <x v="2"/>
    <s v="Cycling"/>
    <x v="3"/>
    <s v="Shimano"/>
    <s v="Dial"/>
    <x v="29"/>
    <s v="L6 L Eyestay 20mm Dial AClear/Black C"/>
    <x v="5"/>
    <n v="4020"/>
    <n v="9960"/>
    <n v="2.4776119402985075"/>
    <x v="1391"/>
  </r>
  <r>
    <x v="2"/>
    <s v="Cycling"/>
    <x v="3"/>
    <s v="Shimano"/>
    <s v="Dial"/>
    <x v="29"/>
    <s v="L6 L Eyestay 20mm Dial AClear/Black C"/>
    <x v="5"/>
    <n v="3515"/>
    <n v="8715"/>
    <n v="2.4793741109530583"/>
    <x v="3108"/>
  </r>
  <r>
    <x v="2"/>
    <s v="Cycling"/>
    <x v="3"/>
    <s v="Shimano"/>
    <s v="Dial"/>
    <x v="29"/>
    <s v="L6 L Eyestay 20mm Dial AClear/Black C"/>
    <x v="4"/>
    <n v="2010"/>
    <n v="4980"/>
    <n v="2.4776119402985075"/>
    <x v="1391"/>
  </r>
  <r>
    <x v="2"/>
    <s v="Cycling"/>
    <x v="3"/>
    <s v="Shimano"/>
    <s v="Dial"/>
    <x v="29"/>
    <s v="L6 L Eyestay 20mm Dial AClear/Black C"/>
    <x v="4"/>
    <n v="3015"/>
    <n v="7470"/>
    <n v="2.4776119402985075"/>
    <x v="1391"/>
  </r>
  <r>
    <x v="2"/>
    <s v="Cycling"/>
    <x v="3"/>
    <s v="Shimano"/>
    <s v="Dial"/>
    <x v="29"/>
    <s v="L6 L Eyestay 20mm Dial AClear/Black C"/>
    <x v="4"/>
    <n v="7035"/>
    <n v="17430"/>
    <n v="2.4776119402985075"/>
    <x v="1391"/>
  </r>
  <r>
    <x v="2"/>
    <s v="Cycling"/>
    <x v="3"/>
    <s v="Shimano"/>
    <s v="Dial"/>
    <x v="29"/>
    <s v="L6 L Eyestay 20mm Dial AClear/Black C"/>
    <x v="4"/>
    <n v="2510"/>
    <n v="6225"/>
    <n v="2.4800796812749004"/>
    <x v="3109"/>
  </r>
  <r>
    <x v="2"/>
    <s v="Cycling"/>
    <x v="3"/>
    <s v="Shimano"/>
    <s v="Dial"/>
    <x v="29"/>
    <s v="L6 L Eyestay 20mm Dial AClear/Black C"/>
    <x v="4"/>
    <n v="3520"/>
    <n v="8715"/>
    <n v="2.4758522727272729"/>
    <x v="3100"/>
  </r>
  <r>
    <x v="2"/>
    <s v="Cycling"/>
    <x v="3"/>
    <s v="Shimano"/>
    <s v="Dial"/>
    <x v="29"/>
    <s v="L6 L Eyestay 20mm Dial AClear/Black C"/>
    <x v="4"/>
    <n v="2010"/>
    <n v="4980"/>
    <n v="2.4776119402985075"/>
    <x v="1391"/>
  </r>
  <r>
    <x v="2"/>
    <s v="Cycling"/>
    <x v="3"/>
    <s v="Shimano"/>
    <s v="Dial"/>
    <x v="29"/>
    <s v="L6 L Eyestay 20mm Dial AClear/Black C"/>
    <x v="4"/>
    <n v="1005"/>
    <n v="2490"/>
    <n v="2.4776119402985075"/>
    <x v="1391"/>
  </r>
  <r>
    <x v="2"/>
    <s v="Cycling"/>
    <x v="3"/>
    <s v="Shimano"/>
    <s v="Dial"/>
    <x v="29"/>
    <s v="L6 L Eyestay 20mm Dial AClear/Black C"/>
    <x v="4"/>
    <n v="2010"/>
    <n v="4980"/>
    <n v="2.4776119402985075"/>
    <x v="1391"/>
  </r>
  <r>
    <x v="2"/>
    <s v="Cycling"/>
    <x v="3"/>
    <s v="Shimano"/>
    <s v="Dial"/>
    <x v="29"/>
    <s v="L6 L Eyestay 20mm Dial AClear/Black C"/>
    <x v="4"/>
    <n v="1005"/>
    <n v="2490"/>
    <n v="2.4776119402985075"/>
    <x v="1391"/>
  </r>
  <r>
    <x v="2"/>
    <s v="Cycling"/>
    <x v="3"/>
    <s v="Shimano"/>
    <s v="Dial"/>
    <x v="29"/>
    <s v="L6 L Eyestay 20mm Dial AClr/16-1260 TPX/18-0306"/>
    <x v="5"/>
    <n v="1005"/>
    <n v="2490"/>
    <n v="2.4776119402985075"/>
    <x v="1391"/>
  </r>
  <r>
    <x v="2"/>
    <s v="Cycling"/>
    <x v="3"/>
    <s v="Shimano"/>
    <s v="Dial"/>
    <x v="29"/>
    <s v="L6 L Eyestay 20mm Dial AClr/16-1260 TPX/18-0306"/>
    <x v="5"/>
    <n v="500"/>
    <n v="1245"/>
    <n v="2.4900000000000002"/>
    <x v="2883"/>
  </r>
  <r>
    <x v="2"/>
    <s v="Cycling"/>
    <x v="3"/>
    <s v="Shimano"/>
    <s v="Dial"/>
    <x v="29"/>
    <s v="L6 L Eyestay 20mm Dial AClr/16-1260 TPX/18-0306"/>
    <x v="5"/>
    <n v="1005"/>
    <n v="2490"/>
    <n v="2.4776119402985075"/>
    <x v="1391"/>
  </r>
  <r>
    <x v="2"/>
    <s v="Cycling"/>
    <x v="3"/>
    <s v="Shimano"/>
    <s v="Dial"/>
    <x v="29"/>
    <s v="L6 L Eyestay 20mm Dial AClr/16-1260 TPX/18-0306"/>
    <x v="5"/>
    <n v="1005"/>
    <n v="2490"/>
    <n v="2.4776119402985075"/>
    <x v="1391"/>
  </r>
  <r>
    <x v="2"/>
    <s v="Cycling"/>
    <x v="3"/>
    <s v="Shimano"/>
    <s v="Dial"/>
    <x v="29"/>
    <s v="L6 L Eyestay 20mm Dial AClr/16-1260 TPX/18-0306"/>
    <x v="5"/>
    <n v="1005"/>
    <n v="2490"/>
    <n v="2.4776119402985075"/>
    <x v="1391"/>
  </r>
  <r>
    <x v="2"/>
    <s v="Cycling"/>
    <x v="3"/>
    <s v="Shimano"/>
    <s v="Dial"/>
    <x v="29"/>
    <s v="L6 L Eyestay 20mm Dial AClr/16-1260 TPX/18-0306"/>
    <x v="5"/>
    <n v="1000"/>
    <n v="2490"/>
    <n v="2.4900000000000002"/>
    <x v="2883"/>
  </r>
  <r>
    <x v="2"/>
    <s v="Cycling"/>
    <x v="3"/>
    <s v="Shimano"/>
    <s v="Dial"/>
    <x v="29"/>
    <s v="L6 L Eyestay 20mm Dial AClr/16-1260 TPX/18-0306"/>
    <x v="4"/>
    <n v="500"/>
    <n v="1245"/>
    <n v="2.4900000000000002"/>
    <x v="2883"/>
  </r>
  <r>
    <x v="2"/>
    <s v="Cycling"/>
    <x v="3"/>
    <s v="Shimano"/>
    <s v="Dial"/>
    <x v="29"/>
    <s v="L6 L Eyestay 20mm Dial AClr/16-1260 TPX/18-0306"/>
    <x v="4"/>
    <n v="500"/>
    <n v="1245"/>
    <n v="2.4900000000000002"/>
    <x v="2883"/>
  </r>
  <r>
    <x v="2"/>
    <s v="Cycling"/>
    <x v="3"/>
    <s v="Shimano"/>
    <s v="Dial"/>
    <x v="29"/>
    <s v="L6 L Eyestay 20mm Dial AT705-5-4/19-3907 TPX"/>
    <x v="5"/>
    <n v="600"/>
    <n v="1494"/>
    <n v="2.4900000000000002"/>
    <x v="2883"/>
  </r>
  <r>
    <x v="2"/>
    <s v="Cycling"/>
    <x v="3"/>
    <s v="Shimano"/>
    <s v="Dial"/>
    <x v="29"/>
    <s v="L6 L Eyestay 20mm Dial AT705-5-4/19-3907 TPX"/>
    <x v="5"/>
    <n v="500"/>
    <n v="1245"/>
    <n v="2.4900000000000002"/>
    <x v="2883"/>
  </r>
  <r>
    <x v="2"/>
    <s v="Cycling"/>
    <x v="3"/>
    <s v="Shimano"/>
    <s v="Dial"/>
    <x v="29"/>
    <s v="L6 L Eyestay 20mm Dial AT705-5-4/19-3907 TPX"/>
    <x v="5"/>
    <n v="500"/>
    <n v="1245"/>
    <n v="2.4900000000000002"/>
    <x v="2883"/>
  </r>
  <r>
    <x v="2"/>
    <s v="Cycling"/>
    <x v="3"/>
    <s v="Shimano"/>
    <s v="Dial"/>
    <x v="29"/>
    <s v="L6 L Eyestay 20mm Dial AT705-5-4/19-3907 TPX"/>
    <x v="5"/>
    <n v="0"/>
    <n v="0"/>
    <e v="#DIV/0!"/>
    <x v="255"/>
  </r>
  <r>
    <x v="2"/>
    <s v="Cycling"/>
    <x v="3"/>
    <s v="Shimano"/>
    <s v="Dial"/>
    <x v="29"/>
    <s v="L6 L Eyestay 20mm Dial AT705-5-4/19-3907 TPX"/>
    <x v="5"/>
    <n v="1005"/>
    <n v="2490"/>
    <n v="2.4776119402985075"/>
    <x v="1391"/>
  </r>
  <r>
    <x v="2"/>
    <s v="Cycling"/>
    <x v="3"/>
    <s v="Shimano"/>
    <s v="Dial"/>
    <x v="29"/>
    <s v="L6 L Eyestay 20mm Dial AT705-5-4/19-3907 TPX"/>
    <x v="5"/>
    <n v="500"/>
    <n v="1245"/>
    <n v="2.4900000000000002"/>
    <x v="2883"/>
  </r>
  <r>
    <x v="2"/>
    <s v="Cycling"/>
    <x v="3"/>
    <s v="Shimano"/>
    <s v="Dial"/>
    <x v="29"/>
    <s v="L6 L Eyestay 20mm Dial AT705-5-4/19-3907 TPX"/>
    <x v="4"/>
    <n v="500"/>
    <n v="1245"/>
    <n v="2.4900000000000002"/>
    <x v="2883"/>
  </r>
  <r>
    <x v="2"/>
    <s v="Cycling"/>
    <x v="3"/>
    <s v="Shimano"/>
    <s v="Dial"/>
    <x v="29"/>
    <s v="L6 L Eyestay 25mm Dial A"/>
    <x v="0"/>
    <n v="1060"/>
    <n v="2614.5"/>
    <n v="2.4665094339622642"/>
    <x v="2847"/>
  </r>
  <r>
    <x v="2"/>
    <s v="Cycling"/>
    <x v="3"/>
    <s v="Shimano"/>
    <s v="Dial"/>
    <x v="29"/>
    <s v="L6 L Eyestay 25mm Dial A"/>
    <x v="0"/>
    <n v="950"/>
    <n v="2365.5"/>
    <n v="2.4900000000000002"/>
    <x v="2883"/>
  </r>
  <r>
    <x v="2"/>
    <s v="Cycling"/>
    <x v="3"/>
    <s v="Shimano"/>
    <s v="Dial"/>
    <x v="29"/>
    <s v="L6 L Eyestay 25mm Dial A"/>
    <x v="0"/>
    <n v="1005"/>
    <n v="2490"/>
    <n v="2.4776119402985075"/>
    <x v="1391"/>
  </r>
  <r>
    <x v="2"/>
    <s v="Cycling"/>
    <x v="3"/>
    <s v="Shimano"/>
    <s v="Dial"/>
    <x v="29"/>
    <s v="L6 L Eyestay 25mm Dial A"/>
    <x v="0"/>
    <n v="1560"/>
    <n v="3859.5"/>
    <n v="2.4740384615384614"/>
    <x v="2985"/>
  </r>
  <r>
    <x v="2"/>
    <s v="Cycling"/>
    <x v="3"/>
    <s v="Shimano"/>
    <s v="Dial"/>
    <x v="29"/>
    <s v="L6 L Eyestay 25mm Dial A"/>
    <x v="0"/>
    <n v="4625"/>
    <n v="11454"/>
    <n v="2.4765405405405407"/>
    <x v="3110"/>
  </r>
  <r>
    <x v="2"/>
    <s v="Cycling"/>
    <x v="3"/>
    <s v="Shimano"/>
    <s v="Dial"/>
    <x v="29"/>
    <s v="L6 L Eyestay 25mm Dial A"/>
    <x v="1"/>
    <n v="600"/>
    <n v="1494"/>
    <n v="2.4900000000000002"/>
    <x v="2883"/>
  </r>
  <r>
    <x v="2"/>
    <s v="Cycling"/>
    <x v="3"/>
    <s v="Shimano"/>
    <s v="Dial"/>
    <x v="29"/>
    <s v="L6 R Eyestay 20mm Dial A"/>
    <x v="0"/>
    <n v="1560"/>
    <n v="3859.5"/>
    <n v="2.4740384615384614"/>
    <x v="2985"/>
  </r>
  <r>
    <x v="2"/>
    <s v="Cycling"/>
    <x v="3"/>
    <s v="Shimano"/>
    <s v="Dial"/>
    <x v="29"/>
    <s v="L6 R Eyestay 20mm Dial A- Clear/11-0601 TPX"/>
    <x v="5"/>
    <n v="2210"/>
    <n v="5478"/>
    <n v="2.4787330316742082"/>
    <x v="3098"/>
  </r>
  <r>
    <x v="2"/>
    <s v="Cycling"/>
    <x v="3"/>
    <s v="Shimano"/>
    <s v="Dial"/>
    <x v="29"/>
    <s v="L6 R Eyestay 20mm Dial A- Clear/11-0601 TPX"/>
    <x v="5"/>
    <n v="550"/>
    <n v="1369.5"/>
    <n v="2.4900000000000002"/>
    <x v="2883"/>
  </r>
  <r>
    <x v="2"/>
    <s v="Cycling"/>
    <x v="3"/>
    <s v="Shimano"/>
    <s v="Dial"/>
    <x v="29"/>
    <s v="L6 R Eyestay 20mm Dial A- Clear/11-0601 TPX"/>
    <x v="5"/>
    <n v="4020"/>
    <n v="9960"/>
    <n v="2.4776119402985075"/>
    <x v="1391"/>
  </r>
  <r>
    <x v="2"/>
    <s v="Cycling"/>
    <x v="3"/>
    <s v="Shimano"/>
    <s v="Dial"/>
    <x v="29"/>
    <s v="L6 R Eyestay 20mm Dial A- Clear/11-0601 TPX"/>
    <x v="5"/>
    <n v="0"/>
    <n v="0"/>
    <e v="#DIV/0!"/>
    <x v="255"/>
  </r>
  <r>
    <x v="2"/>
    <s v="Cycling"/>
    <x v="3"/>
    <s v="Shimano"/>
    <s v="Dial"/>
    <x v="29"/>
    <s v="L6 R Eyestay 20mm Dial A- Clear/11-0601 TPX"/>
    <x v="5"/>
    <n v="5530"/>
    <n v="13695"/>
    <n v="2.4764918625678121"/>
    <x v="3099"/>
  </r>
  <r>
    <x v="2"/>
    <s v="Cycling"/>
    <x v="3"/>
    <s v="Shimano"/>
    <s v="Dial"/>
    <x v="29"/>
    <s v="L6 R Eyestay 20mm Dial A- Clear/11-0601 TPX"/>
    <x v="5"/>
    <n v="3520"/>
    <n v="8715"/>
    <n v="2.4758522727272729"/>
    <x v="3100"/>
  </r>
  <r>
    <x v="2"/>
    <s v="Cycling"/>
    <x v="3"/>
    <s v="Shimano"/>
    <s v="Dial"/>
    <x v="29"/>
    <s v="L6 R Eyestay 20mm Dial A- Clear/11-0601 TPX"/>
    <x v="5"/>
    <n v="3720"/>
    <n v="9213"/>
    <n v="2.4766129032258064"/>
    <x v="3101"/>
  </r>
  <r>
    <x v="2"/>
    <s v="Cycling"/>
    <x v="3"/>
    <s v="Shimano"/>
    <s v="Dial"/>
    <x v="29"/>
    <s v="L6 R Eyestay 20mm Dial A- Clear/11-0601 TPX"/>
    <x v="5"/>
    <n v="2315"/>
    <n v="5727"/>
    <n v="2.4738660907127428"/>
    <x v="3102"/>
  </r>
  <r>
    <x v="2"/>
    <s v="Cycling"/>
    <x v="3"/>
    <s v="Shimano"/>
    <s v="Dial"/>
    <x v="29"/>
    <s v="L6 R Eyestay 20mm Dial A- Clear/11-0601 TPX"/>
    <x v="4"/>
    <n v="3015"/>
    <n v="7470"/>
    <n v="2.4776119402985075"/>
    <x v="1391"/>
  </r>
  <r>
    <x v="2"/>
    <s v="Cycling"/>
    <x v="3"/>
    <s v="Shimano"/>
    <s v="Dial"/>
    <x v="29"/>
    <s v="L6 R Eyestay 20mm Dial A- Clear/11-0601 TPX"/>
    <x v="4"/>
    <n v="1005"/>
    <n v="2490"/>
    <n v="2.4776119402985075"/>
    <x v="1391"/>
  </r>
  <r>
    <x v="2"/>
    <s v="Cycling"/>
    <x v="3"/>
    <s v="Shimano"/>
    <s v="Dial"/>
    <x v="29"/>
    <s v="L6 R Eyestay 20mm Dial A- Clear/11-0601 TPX"/>
    <x v="4"/>
    <n v="1005"/>
    <n v="2490"/>
    <n v="2.4776119402985075"/>
    <x v="1391"/>
  </r>
  <r>
    <x v="2"/>
    <s v="Cycling"/>
    <x v="3"/>
    <s v="Shimano"/>
    <s v="Dial"/>
    <x v="29"/>
    <s v="L6 R Eyestay 20mm Dial A- Clear/11-0601 TPX"/>
    <x v="4"/>
    <n v="2010"/>
    <n v="4980"/>
    <n v="2.4776119402985075"/>
    <x v="1391"/>
  </r>
  <r>
    <x v="2"/>
    <s v="Cycling"/>
    <x v="3"/>
    <s v="Shimano"/>
    <s v="Dial"/>
    <x v="29"/>
    <s v="L6 R Eyestay 20mm Dial A- Clear/11-0601 TPX"/>
    <x v="4"/>
    <n v="500"/>
    <n v="1245"/>
    <n v="2.4900000000000002"/>
    <x v="2883"/>
  </r>
  <r>
    <x v="2"/>
    <s v="Cycling"/>
    <x v="3"/>
    <s v="Shimano"/>
    <s v="Dial"/>
    <x v="29"/>
    <s v="L6 R Eyestay 20mm Dial A- Clear/11-0601 TPX"/>
    <x v="4"/>
    <n v="1005"/>
    <n v="2490"/>
    <n v="2.4776119402985075"/>
    <x v="1391"/>
  </r>
  <r>
    <x v="2"/>
    <s v="Cycling"/>
    <x v="3"/>
    <s v="Shimano"/>
    <s v="Dial"/>
    <x v="29"/>
    <s v="L6 R Eyestay 20mm Dial A- Clear/11-0601 TPX"/>
    <x v="4"/>
    <n v="1005"/>
    <n v="2490"/>
    <n v="2.4776119402985075"/>
    <x v="1391"/>
  </r>
  <r>
    <x v="2"/>
    <s v="Cycling"/>
    <x v="3"/>
    <s v="Shimano"/>
    <s v="Dial"/>
    <x v="29"/>
    <s v="L6 R Eyestay 20mm Dial A- Clear/11-0601 TPX"/>
    <x v="4"/>
    <n v="1005"/>
    <n v="2490"/>
    <n v="2.4776119402985075"/>
    <x v="1391"/>
  </r>
  <r>
    <x v="2"/>
    <s v="Cycling"/>
    <x v="3"/>
    <s v="Shimano"/>
    <s v="Dial"/>
    <x v="29"/>
    <s v="L6 R Eyestay 20mm Dial A- Clear/18-0306 TPX/Blac"/>
    <x v="5"/>
    <n v="1005"/>
    <n v="2490"/>
    <n v="2.4776119402985075"/>
    <x v="1391"/>
  </r>
  <r>
    <x v="2"/>
    <s v="Cycling"/>
    <x v="3"/>
    <s v="Shimano"/>
    <s v="Dial"/>
    <x v="29"/>
    <s v="L6 R Eyestay 20mm Dial A- Clear/18-0306 TPX/Blac"/>
    <x v="5"/>
    <n v="1505"/>
    <n v="3735"/>
    <n v="2.4817275747508307"/>
    <x v="3103"/>
  </r>
  <r>
    <x v="2"/>
    <s v="Cycling"/>
    <x v="3"/>
    <s v="Shimano"/>
    <s v="Dial"/>
    <x v="29"/>
    <s v="L6 R Eyestay 20mm Dial A- Clear/18-0306 TPX/Blac"/>
    <x v="5"/>
    <n v="1005"/>
    <n v="2490"/>
    <n v="2.4776119402985075"/>
    <x v="1391"/>
  </r>
  <r>
    <x v="2"/>
    <s v="Cycling"/>
    <x v="3"/>
    <s v="Shimano"/>
    <s v="Dial"/>
    <x v="29"/>
    <s v="L6 R Eyestay 20mm Dial A- Clear/18-0306 TPX/Blac"/>
    <x v="5"/>
    <n v="1005"/>
    <n v="2490"/>
    <n v="2.4776119402985075"/>
    <x v="1391"/>
  </r>
  <r>
    <x v="2"/>
    <s v="Cycling"/>
    <x v="3"/>
    <s v="Shimano"/>
    <s v="Dial"/>
    <x v="29"/>
    <s v="L6 R Eyestay 20mm Dial A- Clear/18-0306 TPX/Blac"/>
    <x v="5"/>
    <n v="1000"/>
    <n v="2490"/>
    <n v="2.4900000000000002"/>
    <x v="2883"/>
  </r>
  <r>
    <x v="2"/>
    <s v="Cycling"/>
    <x v="3"/>
    <s v="Shimano"/>
    <s v="Dial"/>
    <x v="29"/>
    <s v="L6 R Eyestay 20mm Dial A- Clear/18-0306 TPX/Blac"/>
    <x v="5"/>
    <n v="1005"/>
    <n v="2490"/>
    <n v="2.4776119402985075"/>
    <x v="1391"/>
  </r>
  <r>
    <x v="2"/>
    <s v="Cycling"/>
    <x v="3"/>
    <s v="Shimano"/>
    <s v="Dial"/>
    <x v="29"/>
    <s v="L6 R Eyestay 20mm Dial A- Clear/18-0306 TPX/Blac"/>
    <x v="4"/>
    <n v="1510"/>
    <n v="3735"/>
    <n v="2.4735099337748343"/>
    <x v="3104"/>
  </r>
  <r>
    <x v="2"/>
    <s v="Cycling"/>
    <x v="3"/>
    <s v="Shimano"/>
    <s v="Dial"/>
    <x v="29"/>
    <s v="L6 R Eyestay 20mm Dial A- Clear/18-0306 TPX/Blac"/>
    <x v="4"/>
    <n v="500"/>
    <n v="1245"/>
    <n v="2.4900000000000002"/>
    <x v="2883"/>
  </r>
  <r>
    <x v="2"/>
    <s v="Cycling"/>
    <x v="3"/>
    <s v="Shimano"/>
    <s v="Dial"/>
    <x v="29"/>
    <s v="L6 R Eyestay 20mm Dial A- Clear/18-0306 TPX/Blac"/>
    <x v="4"/>
    <n v="1005"/>
    <n v="2490"/>
    <n v="2.4776119402985075"/>
    <x v="1391"/>
  </r>
  <r>
    <x v="2"/>
    <s v="Cycling"/>
    <x v="3"/>
    <s v="Shimano"/>
    <s v="Dial"/>
    <x v="29"/>
    <s v="L6 R Eyestay 20mm Dial A- Clear/18-0306 TPX/Blac"/>
    <x v="4"/>
    <n v="500"/>
    <n v="1245"/>
    <n v="2.4900000000000002"/>
    <x v="2883"/>
  </r>
  <r>
    <x v="2"/>
    <s v="Cycling"/>
    <x v="3"/>
    <s v="Shimano"/>
    <s v="Dial"/>
    <x v="29"/>
    <s v="L6 R Eyestay 20mm Dial A- Clear/18-0306 TPX/Blac"/>
    <x v="4"/>
    <n v="1505"/>
    <n v="3735"/>
    <n v="2.4817275747508307"/>
    <x v="3103"/>
  </r>
  <r>
    <x v="2"/>
    <s v="Cycling"/>
    <x v="3"/>
    <s v="Shimano"/>
    <s v="Dial"/>
    <x v="29"/>
    <s v="L6 R Eyestay 20mm Dial A- Clear/18-0306 TPX/Blac"/>
    <x v="4"/>
    <n v="1505"/>
    <n v="3735"/>
    <n v="2.4817275747508307"/>
    <x v="3103"/>
  </r>
  <r>
    <x v="2"/>
    <s v="Cycling"/>
    <x v="3"/>
    <s v="Shimano"/>
    <s v="Dial"/>
    <x v="29"/>
    <s v="L6 R Eyestay 20mm Dial AClear/Black C"/>
    <x v="5"/>
    <n v="2310"/>
    <n v="5727"/>
    <n v="2.4792207792207792"/>
    <x v="3105"/>
  </r>
  <r>
    <x v="2"/>
    <s v="Cycling"/>
    <x v="3"/>
    <s v="Shimano"/>
    <s v="Dial"/>
    <x v="29"/>
    <s v="L6 R Eyestay 20mm Dial AClear/Black C"/>
    <x v="5"/>
    <n v="2315"/>
    <n v="5727"/>
    <n v="2.4738660907127428"/>
    <x v="3102"/>
  </r>
  <r>
    <x v="2"/>
    <s v="Cycling"/>
    <x v="3"/>
    <s v="Shimano"/>
    <s v="Dial"/>
    <x v="29"/>
    <s v="L6 R Eyestay 20mm Dial AClear/Black C"/>
    <x v="5"/>
    <n v="5130"/>
    <n v="12699"/>
    <n v="2.475438596491228"/>
    <x v="3106"/>
  </r>
  <r>
    <x v="2"/>
    <s v="Cycling"/>
    <x v="3"/>
    <s v="Shimano"/>
    <s v="Dial"/>
    <x v="29"/>
    <s v="L6 R Eyestay 20mm Dial AClear/Black C"/>
    <x v="5"/>
    <n v="0"/>
    <n v="0"/>
    <e v="#DIV/0!"/>
    <x v="255"/>
  </r>
  <r>
    <x v="2"/>
    <s v="Cycling"/>
    <x v="3"/>
    <s v="Shimano"/>
    <s v="Dial"/>
    <x v="29"/>
    <s v="L6 R Eyestay 20mm Dial AClear/Black C"/>
    <x v="5"/>
    <n v="4020"/>
    <n v="9960"/>
    <n v="2.4776119402985075"/>
    <x v="1391"/>
  </r>
  <r>
    <x v="2"/>
    <s v="Cycling"/>
    <x v="3"/>
    <s v="Shimano"/>
    <s v="Dial"/>
    <x v="29"/>
    <s v="L6 R Eyestay 20mm Dial AClear/Black C"/>
    <x v="5"/>
    <n v="6535"/>
    <n v="16185"/>
    <n v="2.4766641162968632"/>
    <x v="3107"/>
  </r>
  <r>
    <x v="2"/>
    <s v="Cycling"/>
    <x v="3"/>
    <s v="Shimano"/>
    <s v="Dial"/>
    <x v="29"/>
    <s v="L6 R Eyestay 20mm Dial AClear/Black C"/>
    <x v="5"/>
    <n v="4020"/>
    <n v="9960"/>
    <n v="2.4776119402985075"/>
    <x v="1391"/>
  </r>
  <r>
    <x v="2"/>
    <s v="Cycling"/>
    <x v="3"/>
    <s v="Shimano"/>
    <s v="Dial"/>
    <x v="29"/>
    <s v="L6 R Eyestay 20mm Dial AClear/Black C"/>
    <x v="5"/>
    <n v="3515"/>
    <n v="8715"/>
    <n v="2.4793741109530583"/>
    <x v="3108"/>
  </r>
  <r>
    <x v="2"/>
    <s v="Cycling"/>
    <x v="3"/>
    <s v="Shimano"/>
    <s v="Dial"/>
    <x v="29"/>
    <s v="L6 R Eyestay 20mm Dial AClear/Black C"/>
    <x v="4"/>
    <n v="2010"/>
    <n v="4980"/>
    <n v="2.4776119402985075"/>
    <x v="1391"/>
  </r>
  <r>
    <x v="2"/>
    <s v="Cycling"/>
    <x v="3"/>
    <s v="Shimano"/>
    <s v="Dial"/>
    <x v="29"/>
    <s v="L6 R Eyestay 20mm Dial AClear/Black C"/>
    <x v="4"/>
    <n v="3015"/>
    <n v="7470"/>
    <n v="2.4776119402985075"/>
    <x v="1391"/>
  </r>
  <r>
    <x v="2"/>
    <s v="Cycling"/>
    <x v="3"/>
    <s v="Shimano"/>
    <s v="Dial"/>
    <x v="29"/>
    <s v="L6 R Eyestay 20mm Dial AClear/Black C"/>
    <x v="4"/>
    <n v="7035"/>
    <n v="17430"/>
    <n v="2.4776119402985075"/>
    <x v="1391"/>
  </r>
  <r>
    <x v="2"/>
    <s v="Cycling"/>
    <x v="3"/>
    <s v="Shimano"/>
    <s v="Dial"/>
    <x v="29"/>
    <s v="L6 R Eyestay 20mm Dial AClear/Black C"/>
    <x v="4"/>
    <n v="2510"/>
    <n v="6225"/>
    <n v="2.4800796812749004"/>
    <x v="3109"/>
  </r>
  <r>
    <x v="2"/>
    <s v="Cycling"/>
    <x v="3"/>
    <s v="Shimano"/>
    <s v="Dial"/>
    <x v="29"/>
    <s v="L6 R Eyestay 20mm Dial AClear/Black C"/>
    <x v="4"/>
    <n v="3520"/>
    <n v="8715"/>
    <n v="2.4758522727272729"/>
    <x v="3100"/>
  </r>
  <r>
    <x v="2"/>
    <s v="Cycling"/>
    <x v="3"/>
    <s v="Shimano"/>
    <s v="Dial"/>
    <x v="29"/>
    <s v="L6 R Eyestay 20mm Dial AClear/Black C"/>
    <x v="4"/>
    <n v="2010"/>
    <n v="4980"/>
    <n v="2.4776119402985075"/>
    <x v="1391"/>
  </r>
  <r>
    <x v="2"/>
    <s v="Cycling"/>
    <x v="3"/>
    <s v="Shimano"/>
    <s v="Dial"/>
    <x v="29"/>
    <s v="L6 R Eyestay 20mm Dial AClear/Black C"/>
    <x v="4"/>
    <n v="1005"/>
    <n v="2490"/>
    <n v="2.4776119402985075"/>
    <x v="1391"/>
  </r>
  <r>
    <x v="2"/>
    <s v="Cycling"/>
    <x v="3"/>
    <s v="Shimano"/>
    <s v="Dial"/>
    <x v="29"/>
    <s v="L6 R Eyestay 20mm Dial AClear/Black C"/>
    <x v="4"/>
    <n v="2010"/>
    <n v="4980"/>
    <n v="2.4776119402985075"/>
    <x v="1391"/>
  </r>
  <r>
    <x v="2"/>
    <s v="Cycling"/>
    <x v="3"/>
    <s v="Shimano"/>
    <s v="Dial"/>
    <x v="29"/>
    <s v="L6 R Eyestay 20mm Dial AClear/Black C"/>
    <x v="4"/>
    <n v="1005"/>
    <n v="2490"/>
    <n v="2.4776119402985075"/>
    <x v="1391"/>
  </r>
  <r>
    <x v="2"/>
    <s v="Cycling"/>
    <x v="3"/>
    <s v="Shimano"/>
    <s v="Dial"/>
    <x v="29"/>
    <s v="L6 R Eyestay 20mm Dial AClr/16-1260 TPX/18-0306"/>
    <x v="5"/>
    <n v="1005"/>
    <n v="2490"/>
    <n v="2.4776119402985075"/>
    <x v="1391"/>
  </r>
  <r>
    <x v="2"/>
    <s v="Cycling"/>
    <x v="3"/>
    <s v="Shimano"/>
    <s v="Dial"/>
    <x v="29"/>
    <s v="L6 R Eyestay 20mm Dial AClr/16-1260 TPX/18-0306"/>
    <x v="5"/>
    <n v="500"/>
    <n v="1245"/>
    <n v="2.4900000000000002"/>
    <x v="2883"/>
  </r>
  <r>
    <x v="2"/>
    <s v="Cycling"/>
    <x v="3"/>
    <s v="Shimano"/>
    <s v="Dial"/>
    <x v="29"/>
    <s v="L6 R Eyestay 20mm Dial AClr/16-1260 TPX/18-0306"/>
    <x v="5"/>
    <n v="1005"/>
    <n v="2490"/>
    <n v="2.4776119402985075"/>
    <x v="1391"/>
  </r>
  <r>
    <x v="2"/>
    <s v="Cycling"/>
    <x v="3"/>
    <s v="Shimano"/>
    <s v="Dial"/>
    <x v="29"/>
    <s v="L6 R Eyestay 20mm Dial AClr/16-1260 TPX/18-0306"/>
    <x v="5"/>
    <n v="1005"/>
    <n v="2490"/>
    <n v="2.4776119402985075"/>
    <x v="1391"/>
  </r>
  <r>
    <x v="2"/>
    <s v="Cycling"/>
    <x v="3"/>
    <s v="Shimano"/>
    <s v="Dial"/>
    <x v="29"/>
    <s v="L6 R Eyestay 20mm Dial AClr/16-1260 TPX/18-0306"/>
    <x v="5"/>
    <n v="1005"/>
    <n v="2490"/>
    <n v="2.4776119402985075"/>
    <x v="1391"/>
  </r>
  <r>
    <x v="2"/>
    <s v="Cycling"/>
    <x v="3"/>
    <s v="Shimano"/>
    <s v="Dial"/>
    <x v="29"/>
    <s v="L6 R Eyestay 20mm Dial AClr/16-1260 TPX/18-0306"/>
    <x v="5"/>
    <n v="1000"/>
    <n v="2490"/>
    <n v="2.4900000000000002"/>
    <x v="2883"/>
  </r>
  <r>
    <x v="2"/>
    <s v="Cycling"/>
    <x v="3"/>
    <s v="Shimano"/>
    <s v="Dial"/>
    <x v="29"/>
    <s v="L6 R Eyestay 20mm Dial AClr/16-1260 TPX/18-0306"/>
    <x v="4"/>
    <n v="500"/>
    <n v="1245"/>
    <n v="2.4900000000000002"/>
    <x v="2883"/>
  </r>
  <r>
    <x v="2"/>
    <s v="Cycling"/>
    <x v="3"/>
    <s v="Shimano"/>
    <s v="Dial"/>
    <x v="29"/>
    <s v="L6 R Eyestay 20mm Dial AClr/16-1260 TPX/18-0306"/>
    <x v="4"/>
    <n v="500"/>
    <n v="1245"/>
    <n v="2.4900000000000002"/>
    <x v="2883"/>
  </r>
  <r>
    <x v="2"/>
    <s v="Cycling"/>
    <x v="3"/>
    <s v="Shimano"/>
    <s v="Dial"/>
    <x v="29"/>
    <s v="L6 R Eyestay 20mm Dial AClr/Black C/426 C/MagGray"/>
    <x v="4"/>
    <n v="500"/>
    <n v="1235"/>
    <n v="2.4700000000000002"/>
    <x v="2872"/>
  </r>
  <r>
    <x v="2"/>
    <s v="Cycling"/>
    <x v="3"/>
    <s v="Shimano"/>
    <s v="Dial"/>
    <x v="29"/>
    <s v="L6 R Eyestay 20mm Dial AClr/Black C/426 C/MagGray"/>
    <x v="4"/>
    <n v="500"/>
    <n v="1235"/>
    <n v="2.4700000000000002"/>
    <x v="2872"/>
  </r>
  <r>
    <x v="2"/>
    <s v="Cycling"/>
    <x v="3"/>
    <s v="Shimano"/>
    <s v="Dial"/>
    <x v="29"/>
    <s v="L6 R Eyestay 20mm Dial AClr/Black C/426 C/MagGray"/>
    <x v="4"/>
    <n v="500"/>
    <n v="1235"/>
    <n v="2.4700000000000002"/>
    <x v="2872"/>
  </r>
  <r>
    <x v="2"/>
    <s v="Cycling"/>
    <x v="3"/>
    <s v="Shimano"/>
    <s v="Dial"/>
    <x v="29"/>
    <s v="L6 R Eyestay 20mm Dial AT705-5-4/19-3907 TPX"/>
    <x v="5"/>
    <n v="600"/>
    <n v="1494"/>
    <n v="2.4900000000000002"/>
    <x v="2883"/>
  </r>
  <r>
    <x v="2"/>
    <s v="Cycling"/>
    <x v="3"/>
    <s v="Shimano"/>
    <s v="Dial"/>
    <x v="29"/>
    <s v="L6 R Eyestay 20mm Dial AT705-5-4/19-3907 TPX"/>
    <x v="5"/>
    <n v="500"/>
    <n v="1245"/>
    <n v="2.4900000000000002"/>
    <x v="2883"/>
  </r>
  <r>
    <x v="2"/>
    <s v="Cycling"/>
    <x v="3"/>
    <s v="Shimano"/>
    <s v="Dial"/>
    <x v="29"/>
    <s v="L6 R Eyestay 20mm Dial AT705-5-4/19-3907 TPX"/>
    <x v="5"/>
    <n v="0"/>
    <n v="0"/>
    <e v="#DIV/0!"/>
    <x v="255"/>
  </r>
  <r>
    <x v="2"/>
    <s v="Cycling"/>
    <x v="3"/>
    <s v="Shimano"/>
    <s v="Dial"/>
    <x v="29"/>
    <s v="L6 R Eyestay 20mm Dial AT705-5-4/19-3907 TPX"/>
    <x v="5"/>
    <n v="500"/>
    <n v="1245"/>
    <n v="2.4900000000000002"/>
    <x v="2883"/>
  </r>
  <r>
    <x v="2"/>
    <s v="Cycling"/>
    <x v="3"/>
    <s v="Shimano"/>
    <s v="Dial"/>
    <x v="29"/>
    <s v="L6 R Eyestay 20mm Dial AT705-5-4/19-3907 TPX"/>
    <x v="5"/>
    <n v="1005"/>
    <n v="2490"/>
    <n v="2.4776119402985075"/>
    <x v="1391"/>
  </r>
  <r>
    <x v="2"/>
    <s v="Cycling"/>
    <x v="3"/>
    <s v="Shimano"/>
    <s v="Dial"/>
    <x v="29"/>
    <s v="L6 R Eyestay 20mm Dial AT705-5-4/19-3907 TPX"/>
    <x v="5"/>
    <n v="500"/>
    <n v="1245"/>
    <n v="2.4900000000000002"/>
    <x v="2883"/>
  </r>
  <r>
    <x v="2"/>
    <s v="Cycling"/>
    <x v="3"/>
    <s v="Shimano"/>
    <s v="Dial"/>
    <x v="29"/>
    <s v="L6 R Eyestay 20mm Dial AT705-5-4/19-3907 TPX"/>
    <x v="4"/>
    <n v="500"/>
    <n v="1245"/>
    <n v="2.4900000000000002"/>
    <x v="2883"/>
  </r>
  <r>
    <x v="2"/>
    <s v="Cycling"/>
    <x v="3"/>
    <s v="Shimano"/>
    <s v="Dial"/>
    <x v="29"/>
    <s v="L6 R Eyestay 25mm Dial A"/>
    <x v="0"/>
    <n v="1060"/>
    <n v="2614.5"/>
    <n v="2.4665094339622642"/>
    <x v="2847"/>
  </r>
  <r>
    <x v="2"/>
    <s v="Cycling"/>
    <x v="3"/>
    <s v="Shimano"/>
    <s v="Dial"/>
    <x v="29"/>
    <s v="L6 R Eyestay 25mm Dial A"/>
    <x v="0"/>
    <n v="950"/>
    <n v="2365.5"/>
    <n v="2.4900000000000002"/>
    <x v="2883"/>
  </r>
  <r>
    <x v="2"/>
    <s v="Cycling"/>
    <x v="3"/>
    <s v="Shimano"/>
    <s v="Dial"/>
    <x v="29"/>
    <s v="L6 R Eyestay 25mm Dial A"/>
    <x v="0"/>
    <n v="1005"/>
    <n v="2490"/>
    <n v="2.4776119402985075"/>
    <x v="1391"/>
  </r>
  <r>
    <x v="2"/>
    <s v="Cycling"/>
    <x v="3"/>
    <s v="Shimano"/>
    <s v="Dial"/>
    <x v="29"/>
    <s v="L6 R Eyestay 25mm Dial A"/>
    <x v="0"/>
    <n v="1560"/>
    <n v="3859.5"/>
    <n v="2.4740384615384614"/>
    <x v="2985"/>
  </r>
  <r>
    <x v="2"/>
    <s v="Cycling"/>
    <x v="3"/>
    <s v="Shimano"/>
    <s v="Dial"/>
    <x v="29"/>
    <s v="L6 R Eyestay 25mm Dial A"/>
    <x v="0"/>
    <n v="4625"/>
    <n v="11454"/>
    <n v="2.4765405405405407"/>
    <x v="3110"/>
  </r>
  <r>
    <x v="2"/>
    <s v="Cycling"/>
    <x v="3"/>
    <s v="Shimano"/>
    <s v="Dial"/>
    <x v="29"/>
    <s v="L6 R Eyestay 25mm Dial A"/>
    <x v="1"/>
    <n v="600"/>
    <n v="1494"/>
    <n v="2.4900000000000002"/>
    <x v="2883"/>
  </r>
  <r>
    <x v="2"/>
    <s v="Cycling"/>
    <x v="3"/>
    <s v="Shimano"/>
    <s v="Dial"/>
    <x v="30"/>
    <s v="DNR L6 R Tongue Dial C"/>
    <x v="4"/>
    <n v="500"/>
    <n v="1105"/>
    <n v="2.21"/>
    <x v="3031"/>
  </r>
  <r>
    <x v="2"/>
    <s v="Cycling"/>
    <x v="3"/>
    <s v="Shimano"/>
    <s v="Dial"/>
    <x v="30"/>
    <s v="L6 L Eyestay 20mm Dial C"/>
    <x v="3"/>
    <n v="50"/>
    <n v="111.5"/>
    <n v="2.23"/>
    <x v="2797"/>
  </r>
  <r>
    <x v="2"/>
    <s v="Cycling"/>
    <x v="3"/>
    <s v="Shimano"/>
    <s v="Dial"/>
    <x v="30"/>
    <s v="L6 L Eyestay 20mm Dial C"/>
    <x v="4"/>
    <n v="500"/>
    <n v="1105"/>
    <n v="2.21"/>
    <x v="3031"/>
  </r>
  <r>
    <x v="2"/>
    <s v="Cycling"/>
    <x v="3"/>
    <s v="Shimano"/>
    <s v="Dial"/>
    <x v="30"/>
    <s v="L6 L Eyestay 20mm Dial C"/>
    <x v="0"/>
    <n v="600"/>
    <n v="1332"/>
    <n v="2.2200000000000002"/>
    <x v="3033"/>
  </r>
  <r>
    <x v="2"/>
    <s v="Cycling"/>
    <x v="3"/>
    <s v="Shimano"/>
    <s v="Dial"/>
    <x v="30"/>
    <s v="L6 L Eyestay 20mm Dial C"/>
    <x v="4"/>
    <n v="4525"/>
    <n v="10035"/>
    <n v="2.2176795580110498"/>
    <x v="3111"/>
  </r>
  <r>
    <x v="2"/>
    <s v="Cycling"/>
    <x v="3"/>
    <s v="Shimano"/>
    <s v="Dial"/>
    <x v="30"/>
    <s v="L6 L Eyestay 20mm Dial C"/>
    <x v="4"/>
    <n v="57285"/>
    <n v="127110"/>
    <n v="2.2189054726368158"/>
    <x v="2795"/>
  </r>
  <r>
    <x v="2"/>
    <s v="Cycling"/>
    <x v="3"/>
    <s v="Shimano"/>
    <s v="Dial"/>
    <x v="30"/>
    <s v="L6 L Eyestay 20mm Dial C"/>
    <x v="4"/>
    <n v="10050"/>
    <n v="22300"/>
    <n v="2.2189054726368158"/>
    <x v="2795"/>
  </r>
  <r>
    <x v="2"/>
    <s v="Cycling"/>
    <x v="3"/>
    <s v="Shimano"/>
    <s v="Dial"/>
    <x v="30"/>
    <s v="L6 L Eyestay 20mm Dial C"/>
    <x v="4"/>
    <n v="2010"/>
    <n v="4460"/>
    <n v="2.2189054726368158"/>
    <x v="2795"/>
  </r>
  <r>
    <x v="2"/>
    <s v="Cycling"/>
    <x v="3"/>
    <s v="Shimano"/>
    <s v="Dial"/>
    <x v="30"/>
    <s v="L6 L Eyestay 20mm Dial C"/>
    <x v="4"/>
    <n v="26130"/>
    <n v="57980"/>
    <n v="2.2189054726368158"/>
    <x v="2795"/>
  </r>
  <r>
    <x v="2"/>
    <s v="Cycling"/>
    <x v="3"/>
    <s v="Shimano"/>
    <s v="Dial"/>
    <x v="30"/>
    <s v="L6 L Eyestay 20mm Dial C"/>
    <x v="4"/>
    <n v="27135"/>
    <n v="60210"/>
    <n v="2.2189054726368158"/>
    <x v="2795"/>
  </r>
  <r>
    <x v="2"/>
    <s v="Cycling"/>
    <x v="3"/>
    <s v="Shimano"/>
    <s v="Dial"/>
    <x v="30"/>
    <s v="L6 L Eyestay 20mm Dial C"/>
    <x v="4"/>
    <n v="21105"/>
    <n v="46830"/>
    <n v="2.2189054726368158"/>
    <x v="2795"/>
  </r>
  <r>
    <x v="2"/>
    <s v="Cycling"/>
    <x v="3"/>
    <s v="Shimano"/>
    <s v="Dial"/>
    <x v="30"/>
    <s v="L6 L Eyestay 20mm Dial C"/>
    <x v="2"/>
    <n v="25125"/>
    <n v="55750"/>
    <n v="2.2189054726368158"/>
    <x v="2795"/>
  </r>
  <r>
    <x v="2"/>
    <s v="Cycling"/>
    <x v="3"/>
    <s v="Shimano"/>
    <s v="Dial"/>
    <x v="30"/>
    <s v="L6 L Eyestay 20mm Dial C"/>
    <x v="2"/>
    <n v="22110"/>
    <n v="49060"/>
    <n v="2.2189054726368158"/>
    <x v="2795"/>
  </r>
  <r>
    <x v="2"/>
    <s v="Cycling"/>
    <x v="3"/>
    <s v="Shimano"/>
    <s v="Dial"/>
    <x v="30"/>
    <s v="L6 L Eyestay 20mm Dial C"/>
    <x v="2"/>
    <n v="20305"/>
    <n v="45046"/>
    <n v="2.218468357547402"/>
    <x v="3112"/>
  </r>
  <r>
    <x v="2"/>
    <s v="Cycling"/>
    <x v="3"/>
    <s v="Shimano"/>
    <s v="Dial"/>
    <x v="30"/>
    <s v="L6 L Eyestay 20mm Dial C"/>
    <x v="2"/>
    <n v="25125"/>
    <n v="55750"/>
    <n v="2.2189054726368158"/>
    <x v="2795"/>
  </r>
  <r>
    <x v="2"/>
    <s v="Cycling"/>
    <x v="3"/>
    <s v="Shimano"/>
    <s v="Dial"/>
    <x v="30"/>
    <s v="L6 L Eyestay 20mm Dial C"/>
    <x v="2"/>
    <n v="4020"/>
    <n v="8920"/>
    <n v="2.2189054726368158"/>
    <x v="2795"/>
  </r>
  <r>
    <x v="2"/>
    <s v="Cycling"/>
    <x v="3"/>
    <s v="Shimano"/>
    <s v="Dial"/>
    <x v="30"/>
    <s v="L6 L Eyestay 20mm Dial C"/>
    <x v="2"/>
    <n v="5430"/>
    <n v="12042"/>
    <n v="2.2176795580110498"/>
    <x v="3111"/>
  </r>
  <r>
    <x v="2"/>
    <s v="Cycling"/>
    <x v="3"/>
    <s v="Shimano"/>
    <s v="Dial"/>
    <x v="30"/>
    <s v="L6 L Eyestay 20mm Dial C"/>
    <x v="2"/>
    <n v="11055"/>
    <n v="24530"/>
    <n v="2.2189054726368158"/>
    <x v="2795"/>
  </r>
  <r>
    <x v="2"/>
    <s v="Cycling"/>
    <x v="3"/>
    <s v="Shimano"/>
    <s v="Dial"/>
    <x v="30"/>
    <s v="L6 L Eyestay 20mm Dial C"/>
    <x v="2"/>
    <n v="15075"/>
    <n v="33450"/>
    <n v="2.2189054726368158"/>
    <x v="2795"/>
  </r>
  <r>
    <x v="2"/>
    <s v="Cycling"/>
    <x v="3"/>
    <s v="Shimano"/>
    <s v="Dial"/>
    <x v="30"/>
    <s v="L6 L Eyestay 20mm Dial C"/>
    <x v="2"/>
    <n v="30150"/>
    <n v="66900"/>
    <n v="2.2189054726368158"/>
    <x v="2795"/>
  </r>
  <r>
    <x v="2"/>
    <s v="Cycling"/>
    <x v="3"/>
    <s v="Shimano"/>
    <s v="Dial"/>
    <x v="30"/>
    <s v="L6 L Eyestay 20mm Dial C"/>
    <x v="3"/>
    <n v="3015"/>
    <n v="6690"/>
    <n v="2.2189054726368158"/>
    <x v="2795"/>
  </r>
  <r>
    <x v="2"/>
    <s v="Cycling"/>
    <x v="3"/>
    <s v="Shimano"/>
    <s v="Dial"/>
    <x v="30"/>
    <s v="L6 L Eyestay 20mm Dial C"/>
    <x v="3"/>
    <n v="5025"/>
    <n v="11150"/>
    <n v="2.2189054726368158"/>
    <x v="2795"/>
  </r>
  <r>
    <x v="2"/>
    <s v="Cycling"/>
    <x v="3"/>
    <s v="Shimano"/>
    <s v="Dial"/>
    <x v="30"/>
    <s v="L6 L Eyestay 20mm Dial C"/>
    <x v="3"/>
    <n v="550"/>
    <n v="1226.5"/>
    <n v="2.23"/>
    <x v="2797"/>
  </r>
  <r>
    <x v="2"/>
    <s v="Cycling"/>
    <x v="3"/>
    <s v="Shimano"/>
    <s v="Dial"/>
    <x v="30"/>
    <s v="L6 L Eyestay 20mm Dial C"/>
    <x v="3"/>
    <n v="28040"/>
    <n v="62496"/>
    <n v="2.2288159771754636"/>
    <x v="3113"/>
  </r>
  <r>
    <x v="2"/>
    <s v="Cycling"/>
    <x v="3"/>
    <s v="Shimano"/>
    <s v="Dial"/>
    <x v="30"/>
    <s v="L6 L Eyestay 20mm Dial C"/>
    <x v="3"/>
    <n v="6030"/>
    <n v="13440"/>
    <n v="2.2288557213930349"/>
    <x v="2864"/>
  </r>
  <r>
    <x v="2"/>
    <s v="Cycling"/>
    <x v="3"/>
    <s v="Shimano"/>
    <s v="Dial"/>
    <x v="30"/>
    <s v="L6 L Eyestay 20mm Dial C"/>
    <x v="3"/>
    <n v="39695"/>
    <n v="88480"/>
    <n v="2.228996095226099"/>
    <x v="3114"/>
  </r>
  <r>
    <x v="2"/>
    <s v="Cycling"/>
    <x v="3"/>
    <s v="Shimano"/>
    <s v="Dial"/>
    <x v="30"/>
    <s v="L6 L Eyestay 20mm Dial C"/>
    <x v="3"/>
    <n v="1005"/>
    <n v="2240"/>
    <n v="2.2288557213930349"/>
    <x v="2864"/>
  </r>
  <r>
    <x v="2"/>
    <s v="Cycling"/>
    <x v="3"/>
    <s v="Shimano"/>
    <s v="Dial"/>
    <x v="30"/>
    <s v="L6 L Eyestay 20mm Dial C"/>
    <x v="3"/>
    <n v="48240"/>
    <n v="107520"/>
    <n v="2.2288557213930349"/>
    <x v="2864"/>
  </r>
  <r>
    <x v="2"/>
    <s v="Cycling"/>
    <x v="3"/>
    <s v="Shimano"/>
    <s v="Dial"/>
    <x v="30"/>
    <s v="L6 L Eyestay 20mm Dial C"/>
    <x v="3"/>
    <n v="20100"/>
    <n v="44800"/>
    <n v="2.2288557213930349"/>
    <x v="2864"/>
  </r>
  <r>
    <x v="2"/>
    <s v="Cycling"/>
    <x v="3"/>
    <s v="Shimano"/>
    <s v="Dial"/>
    <x v="30"/>
    <s v="L6 L Eyestay 20mm Dial C"/>
    <x v="3"/>
    <n v="21105"/>
    <n v="47040"/>
    <n v="2.2288557213930349"/>
    <x v="2864"/>
  </r>
  <r>
    <x v="2"/>
    <s v="Cycling"/>
    <x v="3"/>
    <s v="Shimano"/>
    <s v="Dial"/>
    <x v="30"/>
    <s v="L6 L Eyestay 20mm Dial C"/>
    <x v="3"/>
    <n v="14070"/>
    <n v="31360"/>
    <n v="2.2288557213930349"/>
    <x v="2864"/>
  </r>
  <r>
    <x v="2"/>
    <s v="Cycling"/>
    <x v="3"/>
    <s v="Shimano"/>
    <s v="Dial"/>
    <x v="30"/>
    <s v="L6 L Eyestay 20mm Dial C"/>
    <x v="0"/>
    <n v="3015"/>
    <n v="6720"/>
    <n v="2.2288557213930349"/>
    <x v="2864"/>
  </r>
  <r>
    <x v="2"/>
    <s v="Cycling"/>
    <x v="3"/>
    <s v="Shimano"/>
    <s v="Dial"/>
    <x v="30"/>
    <s v="L6 L Eyestay 20mm Dial C"/>
    <x v="0"/>
    <n v="22110"/>
    <n v="49280"/>
    <n v="2.2288557213930349"/>
    <x v="2864"/>
  </r>
  <r>
    <x v="2"/>
    <s v="Cycling"/>
    <x v="3"/>
    <s v="Shimano"/>
    <s v="Dial"/>
    <x v="30"/>
    <s v="L6 L Eyestay 20mm Dial C"/>
    <x v="0"/>
    <n v="28140"/>
    <n v="62720"/>
    <n v="2.2288557213930349"/>
    <x v="2864"/>
  </r>
  <r>
    <x v="2"/>
    <s v="Cycling"/>
    <x v="3"/>
    <s v="Shimano"/>
    <s v="Dial"/>
    <x v="30"/>
    <s v="L6 L Eyestay 20mm Dial C"/>
    <x v="0"/>
    <n v="44220"/>
    <n v="98560"/>
    <n v="2.2288557213930349"/>
    <x v="2864"/>
  </r>
  <r>
    <x v="2"/>
    <s v="Cycling"/>
    <x v="3"/>
    <s v="Shimano"/>
    <s v="Dial"/>
    <x v="30"/>
    <s v="L6 L Eyestay 20mm Dial C"/>
    <x v="0"/>
    <n v="15075"/>
    <n v="33600"/>
    <n v="2.2288557213930349"/>
    <x v="2864"/>
  </r>
  <r>
    <x v="2"/>
    <s v="Cycling"/>
    <x v="3"/>
    <s v="Shimano"/>
    <s v="Dial"/>
    <x v="30"/>
    <s v="L6 L Eyestay 20mm Dial C"/>
    <x v="0"/>
    <n v="30655"/>
    <n v="68320"/>
    <n v="2.2286739520469743"/>
    <x v="3115"/>
  </r>
  <r>
    <x v="2"/>
    <s v="Cycling"/>
    <x v="3"/>
    <s v="Shimano"/>
    <s v="Dial"/>
    <x v="30"/>
    <s v="L6 L Eyestay 20mm Dial C"/>
    <x v="0"/>
    <n v="33775"/>
    <n v="75264"/>
    <n v="2.2283937823834199"/>
    <x v="3116"/>
  </r>
  <r>
    <x v="2"/>
    <s v="Cycling"/>
    <x v="3"/>
    <s v="Shimano"/>
    <s v="Dial"/>
    <x v="30"/>
    <s v="L6 L Eyestay 20mm Dial C"/>
    <x v="0"/>
    <n v="26130"/>
    <n v="58240"/>
    <n v="2.2288557213930349"/>
    <x v="2864"/>
  </r>
  <r>
    <x v="2"/>
    <s v="Cycling"/>
    <x v="3"/>
    <s v="Shimano"/>
    <s v="Dial"/>
    <x v="30"/>
    <s v="L6 L Eyestay 20mm Dial C"/>
    <x v="0"/>
    <n v="0"/>
    <n v="0"/>
    <e v="#DIV/0!"/>
    <x v="255"/>
  </r>
  <r>
    <x v="2"/>
    <s v="Cycling"/>
    <x v="3"/>
    <s v="Shimano"/>
    <s v="Dial"/>
    <x v="30"/>
    <s v="L6 L Eyestay 20mm Dial C"/>
    <x v="0"/>
    <n v="18090"/>
    <n v="40320"/>
    <n v="2.2288557213930349"/>
    <x v="2864"/>
  </r>
  <r>
    <x v="2"/>
    <s v="Cycling"/>
    <x v="3"/>
    <s v="Shimano"/>
    <s v="Dial"/>
    <x v="30"/>
    <s v="L6 L Eyestay 20mm Dial C"/>
    <x v="1"/>
    <n v="44725"/>
    <n v="99680"/>
    <n v="2.2287311347121297"/>
    <x v="3117"/>
  </r>
  <r>
    <x v="2"/>
    <s v="Cycling"/>
    <x v="3"/>
    <s v="Shimano"/>
    <s v="Dial"/>
    <x v="30"/>
    <s v="L6 L Eyestay 20mm Dial C"/>
    <x v="1"/>
    <n v="73365"/>
    <n v="163520"/>
    <n v="2.2288557213930349"/>
    <x v="2864"/>
  </r>
  <r>
    <x v="2"/>
    <s v="Cycling"/>
    <x v="3"/>
    <s v="Shimano"/>
    <s v="Dial"/>
    <x v="30"/>
    <s v="L6 L Eyestay 20mm Dial C"/>
    <x v="1"/>
    <n v="55275"/>
    <n v="123200"/>
    <n v="2.2288557213930349"/>
    <x v="2864"/>
  </r>
  <r>
    <x v="2"/>
    <s v="Cycling"/>
    <x v="3"/>
    <s v="Shimano"/>
    <s v="Dial"/>
    <x v="30"/>
    <s v="L6 L Eyestay 20mm Dial C"/>
    <x v="1"/>
    <n v="17085"/>
    <n v="38080"/>
    <n v="2.2288557213930349"/>
    <x v="2864"/>
  </r>
  <r>
    <x v="2"/>
    <s v="Cycling"/>
    <x v="3"/>
    <s v="Shimano"/>
    <s v="Dial"/>
    <x v="30"/>
    <s v="L6 L Eyestay 20mm Dial C"/>
    <x v="1"/>
    <n v="20100"/>
    <n v="44800"/>
    <n v="2.2288557213930349"/>
    <x v="2864"/>
  </r>
  <r>
    <x v="2"/>
    <s v="Cycling"/>
    <x v="3"/>
    <s v="Shimano"/>
    <s v="Dial"/>
    <x v="30"/>
    <s v="L6 L Eyestay 20mm Dial C"/>
    <x v="1"/>
    <n v="45225"/>
    <n v="100800"/>
    <n v="2.2288557213930349"/>
    <x v="2864"/>
  </r>
  <r>
    <x v="2"/>
    <s v="Cycling"/>
    <x v="3"/>
    <s v="Shimano"/>
    <s v="Dial"/>
    <x v="30"/>
    <s v="L6 L Eyestay 20mm Dial C"/>
    <x v="1"/>
    <n v="12060"/>
    <n v="26880"/>
    <n v="2.2288557213930349"/>
    <x v="2864"/>
  </r>
  <r>
    <x v="2"/>
    <s v="Cycling"/>
    <x v="3"/>
    <s v="Shimano"/>
    <s v="Dial"/>
    <x v="30"/>
    <s v="L6 L Eyestay 20mm Dial C"/>
    <x v="1"/>
    <n v="1005"/>
    <n v="2240"/>
    <n v="2.2288557213930349"/>
    <x v="2864"/>
  </r>
  <r>
    <x v="2"/>
    <s v="Cycling"/>
    <x v="3"/>
    <s v="Shimano"/>
    <s v="Dial"/>
    <x v="30"/>
    <s v="L6 L Eyestay 20mm Dial C"/>
    <x v="1"/>
    <n v="15075"/>
    <n v="33600"/>
    <n v="2.2288557213930349"/>
    <x v="2864"/>
  </r>
  <r>
    <x v="2"/>
    <s v="Cycling"/>
    <x v="3"/>
    <s v="Shimano"/>
    <s v="Dial"/>
    <x v="30"/>
    <s v="L6 L Eyestay 20mm Dial C"/>
    <x v="1"/>
    <n v="21105"/>
    <n v="47040"/>
    <n v="2.2288557213930349"/>
    <x v="2864"/>
  </r>
  <r>
    <x v="2"/>
    <s v="Cycling"/>
    <x v="3"/>
    <s v="Shimano"/>
    <s v="Dial"/>
    <x v="30"/>
    <s v="L6 L Eyestay 20mm Dial C"/>
    <x v="1"/>
    <n v="4020"/>
    <n v="8960"/>
    <n v="2.2288557213930349"/>
    <x v="2864"/>
  </r>
  <r>
    <x v="2"/>
    <s v="Cycling"/>
    <x v="3"/>
    <s v="Shimano"/>
    <s v="Dial"/>
    <x v="30"/>
    <s v="L6 L Eyestay 20mm Dial C"/>
    <x v="4"/>
    <n v="4020"/>
    <n v="8920"/>
    <n v="2.2189054726368158"/>
    <x v="2795"/>
  </r>
  <r>
    <x v="2"/>
    <s v="Cycling"/>
    <x v="3"/>
    <s v="Shimano"/>
    <s v="Dial"/>
    <x v="30"/>
    <s v="L6 L Eyestay 20mm Dial C"/>
    <x v="4"/>
    <n v="3015"/>
    <n v="6690"/>
    <n v="2.2189054726368158"/>
    <x v="2795"/>
  </r>
  <r>
    <x v="2"/>
    <s v="Cycling"/>
    <x v="3"/>
    <s v="Shimano"/>
    <s v="Dial"/>
    <x v="30"/>
    <s v="L6 L Eyestay 20mm Dial C"/>
    <x v="4"/>
    <n v="1005"/>
    <n v="2230"/>
    <n v="2.2189054726368158"/>
    <x v="2795"/>
  </r>
  <r>
    <x v="2"/>
    <s v="Cycling"/>
    <x v="3"/>
    <s v="Shimano"/>
    <s v="Dial"/>
    <x v="30"/>
    <s v="L6 L Eyestay 20mm Dial C"/>
    <x v="4"/>
    <n v="500"/>
    <n v="1115"/>
    <n v="2.23"/>
    <x v="2797"/>
  </r>
  <r>
    <x v="2"/>
    <s v="Cycling"/>
    <x v="3"/>
    <s v="Shimano"/>
    <s v="Dial"/>
    <x v="30"/>
    <s v="L6 L Eyestay 20mm Dial C"/>
    <x v="4"/>
    <n v="500"/>
    <n v="1115"/>
    <n v="2.23"/>
    <x v="2797"/>
  </r>
  <r>
    <x v="2"/>
    <s v="Cycling"/>
    <x v="3"/>
    <s v="Shimano"/>
    <s v="Dial"/>
    <x v="30"/>
    <s v="L6 L Eyestay 20mm Dial C"/>
    <x v="2"/>
    <n v="1000"/>
    <n v="2230"/>
    <n v="2.23"/>
    <x v="2797"/>
  </r>
  <r>
    <x v="2"/>
    <s v="Cycling"/>
    <x v="3"/>
    <s v="Shimano"/>
    <s v="Dial"/>
    <x v="30"/>
    <s v="L6 L Eyestay 20mm Dial C"/>
    <x v="2"/>
    <n v="5025"/>
    <n v="11150"/>
    <n v="2.2189054726368158"/>
    <x v="2795"/>
  </r>
  <r>
    <x v="2"/>
    <s v="Cycling"/>
    <x v="3"/>
    <s v="Shimano"/>
    <s v="Dial"/>
    <x v="30"/>
    <s v="L6 L Eyestay 20mm Dial C"/>
    <x v="2"/>
    <n v="1510"/>
    <n v="3345"/>
    <n v="2.2152317880794703"/>
    <x v="3118"/>
  </r>
  <r>
    <x v="2"/>
    <s v="Cycling"/>
    <x v="3"/>
    <s v="Shimano"/>
    <s v="Dial"/>
    <x v="30"/>
    <s v="L6 L Eyestay 20mm Dial C"/>
    <x v="2"/>
    <n v="1005"/>
    <n v="2230"/>
    <n v="2.2189054726368158"/>
    <x v="2795"/>
  </r>
  <r>
    <x v="2"/>
    <s v="Cycling"/>
    <x v="3"/>
    <s v="Shimano"/>
    <s v="Dial"/>
    <x v="30"/>
    <s v="L6 L Eyestay 20mm Dial C"/>
    <x v="2"/>
    <n v="1005"/>
    <n v="2230"/>
    <n v="2.2189054726368158"/>
    <x v="2795"/>
  </r>
  <r>
    <x v="2"/>
    <s v="Cycling"/>
    <x v="3"/>
    <s v="Shimano"/>
    <s v="Dial"/>
    <x v="30"/>
    <s v="L6 L Eyestay 20mm Dial C"/>
    <x v="2"/>
    <n v="300"/>
    <n v="669"/>
    <n v="2.23"/>
    <x v="2797"/>
  </r>
  <r>
    <x v="2"/>
    <s v="Cycling"/>
    <x v="3"/>
    <s v="Shimano"/>
    <s v="Dial"/>
    <x v="30"/>
    <s v="L6 L Eyestay 20mm Dial C"/>
    <x v="2"/>
    <n v="600"/>
    <n v="1338"/>
    <n v="2.23"/>
    <x v="2797"/>
  </r>
  <r>
    <x v="2"/>
    <s v="Cycling"/>
    <x v="3"/>
    <s v="Shimano"/>
    <s v="Dial"/>
    <x v="30"/>
    <s v="L6 L Eyestay 20mm Dial C"/>
    <x v="3"/>
    <n v="1310"/>
    <n v="2899"/>
    <n v="2.2129770992366411"/>
    <x v="3119"/>
  </r>
  <r>
    <x v="2"/>
    <s v="Cycling"/>
    <x v="3"/>
    <s v="Shimano"/>
    <s v="Dial"/>
    <x v="30"/>
    <s v="L6 L Eyestay 20mm Dial C"/>
    <x v="3"/>
    <n v="1105"/>
    <n v="2453"/>
    <n v="2.2199095022624435"/>
    <x v="3120"/>
  </r>
  <r>
    <x v="2"/>
    <s v="Cycling"/>
    <x v="3"/>
    <s v="Shimano"/>
    <s v="Dial"/>
    <x v="30"/>
    <s v="L6 L Eyestay 20mm Dial C"/>
    <x v="3"/>
    <n v="2510"/>
    <n v="5600"/>
    <n v="2.2310756972111552"/>
    <x v="3121"/>
  </r>
  <r>
    <x v="2"/>
    <s v="Cycling"/>
    <x v="3"/>
    <s v="Shimano"/>
    <s v="Dial"/>
    <x v="30"/>
    <s v="L6 L Eyestay 20mm Dial C"/>
    <x v="3"/>
    <n v="1005"/>
    <n v="2240"/>
    <n v="2.2288557213930349"/>
    <x v="2864"/>
  </r>
  <r>
    <x v="2"/>
    <s v="Cycling"/>
    <x v="3"/>
    <s v="Shimano"/>
    <s v="Dial"/>
    <x v="30"/>
    <s v="L6 L Eyestay 20mm Dial C"/>
    <x v="3"/>
    <n v="500"/>
    <n v="1120"/>
    <n v="2.2400000000000002"/>
    <x v="1400"/>
  </r>
  <r>
    <x v="2"/>
    <s v="Cycling"/>
    <x v="3"/>
    <s v="Shimano"/>
    <s v="Dial"/>
    <x v="30"/>
    <s v="L6 L Eyestay 20mm Dial C"/>
    <x v="3"/>
    <n v="2510"/>
    <n v="5600"/>
    <n v="2.2310756972111552"/>
    <x v="3121"/>
  </r>
  <r>
    <x v="2"/>
    <s v="Cycling"/>
    <x v="3"/>
    <s v="Shimano"/>
    <s v="Dial"/>
    <x v="30"/>
    <s v="L6 L Eyestay 20mm Dial C"/>
    <x v="3"/>
    <n v="100"/>
    <n v="224"/>
    <n v="2.2400000000000002"/>
    <x v="1400"/>
  </r>
  <r>
    <x v="2"/>
    <s v="Cycling"/>
    <x v="3"/>
    <s v="Shimano"/>
    <s v="Dial"/>
    <x v="30"/>
    <s v="L6 L Eyestay 20mm Dial C"/>
    <x v="3"/>
    <n v="1000"/>
    <n v="2240"/>
    <n v="2.2400000000000002"/>
    <x v="1400"/>
  </r>
  <r>
    <x v="2"/>
    <s v="Cycling"/>
    <x v="3"/>
    <s v="Shimano"/>
    <s v="Dial"/>
    <x v="30"/>
    <s v="L6 L Eyestay 20mm Dial C"/>
    <x v="3"/>
    <n v="1700"/>
    <n v="3808"/>
    <n v="2.2400000000000002"/>
    <x v="1400"/>
  </r>
  <r>
    <x v="2"/>
    <s v="Cycling"/>
    <x v="3"/>
    <s v="Shimano"/>
    <s v="Dial"/>
    <x v="30"/>
    <s v="L6 L Eyestay 20mm Dial C"/>
    <x v="0"/>
    <n v="500"/>
    <n v="1120"/>
    <n v="2.2400000000000002"/>
    <x v="1400"/>
  </r>
  <r>
    <x v="2"/>
    <s v="Cycling"/>
    <x v="3"/>
    <s v="Shimano"/>
    <s v="Dial"/>
    <x v="30"/>
    <s v="L6 L Eyestay 20mm Dial C"/>
    <x v="0"/>
    <n v="5025"/>
    <n v="11200"/>
    <n v="2.2288557213930349"/>
    <x v="2864"/>
  </r>
  <r>
    <x v="2"/>
    <s v="Cycling"/>
    <x v="3"/>
    <s v="Shimano"/>
    <s v="Dial"/>
    <x v="30"/>
    <s v="L6 L Eyestay 20mm Dial C"/>
    <x v="0"/>
    <n v="5030"/>
    <n v="11200"/>
    <n v="2.2266401590457257"/>
    <x v="3122"/>
  </r>
  <r>
    <x v="2"/>
    <s v="Cycling"/>
    <x v="3"/>
    <s v="Shimano"/>
    <s v="Dial"/>
    <x v="30"/>
    <s v="L6 L Eyestay 20mm Dial C"/>
    <x v="0"/>
    <n v="2010"/>
    <n v="4480"/>
    <n v="2.2288557213930349"/>
    <x v="2864"/>
  </r>
  <r>
    <x v="2"/>
    <s v="Cycling"/>
    <x v="3"/>
    <s v="Shimano"/>
    <s v="Dial"/>
    <x v="30"/>
    <s v="L6 L Eyestay 20mm Dial C"/>
    <x v="0"/>
    <n v="500"/>
    <n v="1120"/>
    <n v="2.2400000000000002"/>
    <x v="1400"/>
  </r>
  <r>
    <x v="2"/>
    <s v="Cycling"/>
    <x v="3"/>
    <s v="Shimano"/>
    <s v="Dial"/>
    <x v="30"/>
    <s v="L6 L Eyestay 20mm Dial C"/>
    <x v="0"/>
    <n v="1005"/>
    <n v="2240"/>
    <n v="2.2288557213930349"/>
    <x v="2864"/>
  </r>
  <r>
    <x v="2"/>
    <s v="Cycling"/>
    <x v="3"/>
    <s v="Shimano"/>
    <s v="Dial"/>
    <x v="30"/>
    <s v="L6 L Eyestay 20mm Dial C"/>
    <x v="0"/>
    <n v="1510"/>
    <n v="3360"/>
    <n v="2.2251655629139071"/>
    <x v="3123"/>
  </r>
  <r>
    <x v="2"/>
    <s v="Cycling"/>
    <x v="3"/>
    <s v="Shimano"/>
    <s v="Dial"/>
    <x v="30"/>
    <s v="L6 L Eyestay 20mm Dial C"/>
    <x v="0"/>
    <n v="0"/>
    <n v="0"/>
    <e v="#DIV/0!"/>
    <x v="255"/>
  </r>
  <r>
    <x v="2"/>
    <s v="Cycling"/>
    <x v="3"/>
    <s v="Shimano"/>
    <s v="Dial"/>
    <x v="30"/>
    <s v="L6 L Eyestay 20mm Dial C"/>
    <x v="0"/>
    <n v="100"/>
    <n v="224"/>
    <n v="2.2400000000000002"/>
    <x v="1400"/>
  </r>
  <r>
    <x v="2"/>
    <s v="Cycling"/>
    <x v="3"/>
    <s v="Shimano"/>
    <s v="Dial"/>
    <x v="30"/>
    <s v="L6 L Eyestay 20mm Dial C"/>
    <x v="1"/>
    <n v="700"/>
    <n v="1568"/>
    <n v="2.2400000000000002"/>
    <x v="1400"/>
  </r>
  <r>
    <x v="2"/>
    <s v="Cycling"/>
    <x v="3"/>
    <s v="Shimano"/>
    <s v="Dial"/>
    <x v="30"/>
    <s v="L6 L Eyestay 20mm Dial C"/>
    <x v="1"/>
    <n v="100"/>
    <n v="224"/>
    <n v="2.2400000000000002"/>
    <x v="1400"/>
  </r>
  <r>
    <x v="2"/>
    <s v="Cycling"/>
    <x v="3"/>
    <s v="Shimano"/>
    <s v="Dial"/>
    <x v="30"/>
    <s v="L6 L Eyestay 20mm Dial C"/>
    <x v="1"/>
    <n v="100"/>
    <n v="224"/>
    <n v="2.2400000000000002"/>
    <x v="1400"/>
  </r>
  <r>
    <x v="2"/>
    <s v="Cycling"/>
    <x v="3"/>
    <s v="Shimano"/>
    <s v="Dial"/>
    <x v="30"/>
    <s v="L6 L Tongue Dial C"/>
    <x v="4"/>
    <n v="-6026"/>
    <n v="0"/>
    <n v="0"/>
    <x v="199"/>
  </r>
  <r>
    <x v="2"/>
    <s v="Cycling"/>
    <x v="3"/>
    <s v="Shimano"/>
    <s v="Dial"/>
    <x v="30"/>
    <s v="L6 L Tongue Dial C"/>
    <x v="4"/>
    <n v="6530"/>
    <n v="1105"/>
    <n v="0.16921898928024504"/>
    <x v="3124"/>
  </r>
  <r>
    <x v="2"/>
    <s v="Cycling"/>
    <x v="3"/>
    <s v="Shimano"/>
    <s v="Dial"/>
    <x v="30"/>
    <s v="L6 L Tongue Dial C"/>
    <x v="4"/>
    <n v="700"/>
    <n v="1547"/>
    <n v="2.21"/>
    <x v="3031"/>
  </r>
  <r>
    <x v="2"/>
    <s v="Cycling"/>
    <x v="3"/>
    <s v="Shimano"/>
    <s v="Dial"/>
    <x v="30"/>
    <s v="L6 L Tongue Dial C"/>
    <x v="2"/>
    <n v="500"/>
    <n v="1105"/>
    <n v="2.21"/>
    <x v="3031"/>
  </r>
  <r>
    <x v="2"/>
    <s v="Cycling"/>
    <x v="3"/>
    <s v="Shimano"/>
    <s v="Dial"/>
    <x v="30"/>
    <s v="L6 L Tongue Dial C"/>
    <x v="2"/>
    <n v="3015"/>
    <n v="6630"/>
    <n v="2.1990049751243781"/>
    <x v="3029"/>
  </r>
  <r>
    <x v="2"/>
    <s v="Cycling"/>
    <x v="3"/>
    <s v="Shimano"/>
    <s v="Dial"/>
    <x v="30"/>
    <s v="L6 L Tongue Dial C"/>
    <x v="3"/>
    <n v="500"/>
    <n v="1110"/>
    <n v="2.2200000000000002"/>
    <x v="3033"/>
  </r>
  <r>
    <x v="2"/>
    <s v="Cycling"/>
    <x v="3"/>
    <s v="Shimano"/>
    <s v="Dial"/>
    <x v="30"/>
    <s v="L6 L Tongue Dial C"/>
    <x v="3"/>
    <n v="8040"/>
    <n v="17760"/>
    <n v="2.2089552238805972"/>
    <x v="1376"/>
  </r>
  <r>
    <x v="2"/>
    <s v="Cycling"/>
    <x v="3"/>
    <s v="Shimano"/>
    <s v="Dial"/>
    <x v="30"/>
    <s v="L6 L Tongue Dial C"/>
    <x v="3"/>
    <n v="1005"/>
    <n v="2220"/>
    <n v="2.2089552238805972"/>
    <x v="1376"/>
  </r>
  <r>
    <x v="2"/>
    <s v="Cycling"/>
    <x v="3"/>
    <s v="Shimano"/>
    <s v="Dial"/>
    <x v="30"/>
    <s v="L6 L Tongue Dial C"/>
    <x v="3"/>
    <n v="500"/>
    <n v="1110"/>
    <n v="2.2200000000000002"/>
    <x v="3033"/>
  </r>
  <r>
    <x v="2"/>
    <s v="Cycling"/>
    <x v="3"/>
    <s v="Shimano"/>
    <s v="Dial"/>
    <x v="30"/>
    <s v="L6 L Tongue Dial C"/>
    <x v="0"/>
    <n v="500"/>
    <n v="1110"/>
    <n v="2.2200000000000002"/>
    <x v="3033"/>
  </r>
  <r>
    <x v="2"/>
    <s v="Cycling"/>
    <x v="3"/>
    <s v="Shimano"/>
    <s v="Dial"/>
    <x v="30"/>
    <s v="L6 L Tongue Dial C"/>
    <x v="0"/>
    <n v="5525"/>
    <n v="12210"/>
    <n v="2.2099547511312219"/>
    <x v="3037"/>
  </r>
  <r>
    <x v="2"/>
    <s v="Cycling"/>
    <x v="3"/>
    <s v="Shimano"/>
    <s v="Dial"/>
    <x v="30"/>
    <s v="L6 L Tongue Dial C"/>
    <x v="0"/>
    <n v="5025"/>
    <n v="11100"/>
    <n v="2.2089552238805972"/>
    <x v="1376"/>
  </r>
  <r>
    <x v="2"/>
    <s v="Cycling"/>
    <x v="3"/>
    <s v="Shimano"/>
    <s v="Dial"/>
    <x v="30"/>
    <s v="L6 L Tongue Dial C"/>
    <x v="0"/>
    <n v="600"/>
    <n v="1332"/>
    <n v="2.2200000000000002"/>
    <x v="3033"/>
  </r>
  <r>
    <x v="2"/>
    <s v="Cycling"/>
    <x v="3"/>
    <s v="Shimano"/>
    <s v="Dial"/>
    <x v="30"/>
    <s v="L6 L Tongue Dial C"/>
    <x v="0"/>
    <n v="1510"/>
    <n v="3330"/>
    <n v="2.2052980132450331"/>
    <x v="3036"/>
  </r>
  <r>
    <x v="2"/>
    <s v="Cycling"/>
    <x v="3"/>
    <s v="Shimano"/>
    <s v="Dial"/>
    <x v="30"/>
    <s v="L6 L Tongue Dial C"/>
    <x v="0"/>
    <n v="7035"/>
    <n v="15540"/>
    <n v="2.2089552238805972"/>
    <x v="1376"/>
  </r>
  <r>
    <x v="2"/>
    <s v="Cycling"/>
    <x v="3"/>
    <s v="Shimano"/>
    <s v="Dial"/>
    <x v="30"/>
    <s v="L6 L Tongue Dial C"/>
    <x v="0"/>
    <n v="200"/>
    <n v="444"/>
    <n v="2.2200000000000002"/>
    <x v="3033"/>
  </r>
  <r>
    <x v="2"/>
    <s v="Cycling"/>
    <x v="3"/>
    <s v="Shimano"/>
    <s v="Dial"/>
    <x v="30"/>
    <s v="L6 L Tongue Dial C"/>
    <x v="0"/>
    <n v="1510"/>
    <n v="3330"/>
    <n v="2.2052980132450331"/>
    <x v="3036"/>
  </r>
  <r>
    <x v="2"/>
    <s v="Cycling"/>
    <x v="3"/>
    <s v="Shimano"/>
    <s v="Dial"/>
    <x v="30"/>
    <s v="L6 L Tongue Dial C"/>
    <x v="1"/>
    <n v="500"/>
    <n v="1110"/>
    <n v="2.2200000000000002"/>
    <x v="3033"/>
  </r>
  <r>
    <x v="2"/>
    <s v="Cycling"/>
    <x v="3"/>
    <s v="Shimano"/>
    <s v="Dial"/>
    <x v="30"/>
    <s v="L6 L Tongue Dial C"/>
    <x v="1"/>
    <n v="1005"/>
    <n v="2220"/>
    <n v="2.2089552238805972"/>
    <x v="1376"/>
  </r>
  <r>
    <x v="2"/>
    <s v="Cycling"/>
    <x v="3"/>
    <s v="Shimano"/>
    <s v="Dial"/>
    <x v="30"/>
    <s v="L6 L Tongue Dial C"/>
    <x v="1"/>
    <n v="3015"/>
    <n v="6660"/>
    <n v="2.2089552238805972"/>
    <x v="1376"/>
  </r>
  <r>
    <x v="2"/>
    <s v="Cycling"/>
    <x v="3"/>
    <s v="Shimano"/>
    <s v="Dial"/>
    <x v="30"/>
    <s v="L6 L Tongue Dial C"/>
    <x v="1"/>
    <n v="2010"/>
    <n v="4440"/>
    <n v="2.2089552238805972"/>
    <x v="1376"/>
  </r>
  <r>
    <x v="2"/>
    <s v="Cycling"/>
    <x v="3"/>
    <s v="Shimano"/>
    <s v="Dial"/>
    <x v="30"/>
    <s v="L6 L Tongue Dial CBlack C/CoolGray 11 C"/>
    <x v="4"/>
    <n v="500"/>
    <n v="1105"/>
    <n v="2.21"/>
    <x v="3031"/>
  </r>
  <r>
    <x v="2"/>
    <s v="Cycling"/>
    <x v="3"/>
    <s v="Shimano"/>
    <s v="Dial"/>
    <x v="30"/>
    <s v="L6 R Eyestay 20mm Dial C"/>
    <x v="3"/>
    <n v="50"/>
    <n v="111.5"/>
    <n v="2.23"/>
    <x v="2797"/>
  </r>
  <r>
    <x v="2"/>
    <s v="Cycling"/>
    <x v="3"/>
    <s v="Shimano"/>
    <s v="Dial"/>
    <x v="30"/>
    <s v="L6 R Eyestay 20mm Dial C"/>
    <x v="4"/>
    <n v="500"/>
    <n v="1105"/>
    <n v="2.21"/>
    <x v="3031"/>
  </r>
  <r>
    <x v="2"/>
    <s v="Cycling"/>
    <x v="3"/>
    <s v="Shimano"/>
    <s v="Dial"/>
    <x v="30"/>
    <s v="L6 R Eyestay 20mm Dial C"/>
    <x v="0"/>
    <n v="600"/>
    <n v="1332"/>
    <n v="2.2200000000000002"/>
    <x v="3033"/>
  </r>
  <r>
    <x v="2"/>
    <s v="Cycling"/>
    <x v="3"/>
    <s v="Shimano"/>
    <s v="Dial"/>
    <x v="30"/>
    <s v="L6 R Eyestay 20mm Dial C"/>
    <x v="4"/>
    <n v="4525"/>
    <n v="10035"/>
    <n v="2.2176795580110498"/>
    <x v="3111"/>
  </r>
  <r>
    <x v="2"/>
    <s v="Cycling"/>
    <x v="3"/>
    <s v="Shimano"/>
    <s v="Dial"/>
    <x v="30"/>
    <s v="L6 R Eyestay 20mm Dial C"/>
    <x v="4"/>
    <n v="57285"/>
    <n v="127110"/>
    <n v="2.2189054726368158"/>
    <x v="2795"/>
  </r>
  <r>
    <x v="2"/>
    <s v="Cycling"/>
    <x v="3"/>
    <s v="Shimano"/>
    <s v="Dial"/>
    <x v="30"/>
    <s v="L6 R Eyestay 20mm Dial C"/>
    <x v="4"/>
    <n v="10050"/>
    <n v="22300"/>
    <n v="2.2189054726368158"/>
    <x v="2795"/>
  </r>
  <r>
    <x v="2"/>
    <s v="Cycling"/>
    <x v="3"/>
    <s v="Shimano"/>
    <s v="Dial"/>
    <x v="30"/>
    <s v="L6 R Eyestay 20mm Dial C"/>
    <x v="4"/>
    <n v="2010"/>
    <n v="4460"/>
    <n v="2.2189054726368158"/>
    <x v="2795"/>
  </r>
  <r>
    <x v="2"/>
    <s v="Cycling"/>
    <x v="3"/>
    <s v="Shimano"/>
    <s v="Dial"/>
    <x v="30"/>
    <s v="L6 R Eyestay 20mm Dial C"/>
    <x v="4"/>
    <n v="26130"/>
    <n v="57980"/>
    <n v="2.2189054726368158"/>
    <x v="2795"/>
  </r>
  <r>
    <x v="2"/>
    <s v="Cycling"/>
    <x v="3"/>
    <s v="Shimano"/>
    <s v="Dial"/>
    <x v="30"/>
    <s v="L6 R Eyestay 20mm Dial C"/>
    <x v="4"/>
    <n v="27135"/>
    <n v="60210"/>
    <n v="2.2189054726368158"/>
    <x v="2795"/>
  </r>
  <r>
    <x v="2"/>
    <s v="Cycling"/>
    <x v="3"/>
    <s v="Shimano"/>
    <s v="Dial"/>
    <x v="30"/>
    <s v="L6 R Eyestay 20mm Dial C"/>
    <x v="4"/>
    <n v="21105"/>
    <n v="46830"/>
    <n v="2.2189054726368158"/>
    <x v="2795"/>
  </r>
  <r>
    <x v="2"/>
    <s v="Cycling"/>
    <x v="3"/>
    <s v="Shimano"/>
    <s v="Dial"/>
    <x v="30"/>
    <s v="L6 R Eyestay 20mm Dial C"/>
    <x v="2"/>
    <n v="25125"/>
    <n v="55750"/>
    <n v="2.2189054726368158"/>
    <x v="2795"/>
  </r>
  <r>
    <x v="2"/>
    <s v="Cycling"/>
    <x v="3"/>
    <s v="Shimano"/>
    <s v="Dial"/>
    <x v="30"/>
    <s v="L6 R Eyestay 20mm Dial C"/>
    <x v="2"/>
    <n v="22110"/>
    <n v="49060"/>
    <n v="2.2189054726368158"/>
    <x v="2795"/>
  </r>
  <r>
    <x v="2"/>
    <s v="Cycling"/>
    <x v="3"/>
    <s v="Shimano"/>
    <s v="Dial"/>
    <x v="30"/>
    <s v="L6 R Eyestay 20mm Dial C"/>
    <x v="2"/>
    <n v="20305"/>
    <n v="45046"/>
    <n v="2.218468357547402"/>
    <x v="3112"/>
  </r>
  <r>
    <x v="2"/>
    <s v="Cycling"/>
    <x v="3"/>
    <s v="Shimano"/>
    <s v="Dial"/>
    <x v="30"/>
    <s v="L6 R Eyestay 20mm Dial C"/>
    <x v="2"/>
    <n v="25125"/>
    <n v="55750"/>
    <n v="2.2189054726368158"/>
    <x v="2795"/>
  </r>
  <r>
    <x v="2"/>
    <s v="Cycling"/>
    <x v="3"/>
    <s v="Shimano"/>
    <s v="Dial"/>
    <x v="30"/>
    <s v="L6 R Eyestay 20mm Dial C"/>
    <x v="2"/>
    <n v="4020"/>
    <n v="8920"/>
    <n v="2.2189054726368158"/>
    <x v="2795"/>
  </r>
  <r>
    <x v="2"/>
    <s v="Cycling"/>
    <x v="3"/>
    <s v="Shimano"/>
    <s v="Dial"/>
    <x v="30"/>
    <s v="L6 R Eyestay 20mm Dial C"/>
    <x v="2"/>
    <n v="5430"/>
    <n v="12042"/>
    <n v="2.2176795580110498"/>
    <x v="3111"/>
  </r>
  <r>
    <x v="2"/>
    <s v="Cycling"/>
    <x v="3"/>
    <s v="Shimano"/>
    <s v="Dial"/>
    <x v="30"/>
    <s v="L6 R Eyestay 20mm Dial C"/>
    <x v="2"/>
    <n v="11055"/>
    <n v="24530"/>
    <n v="2.2189054726368158"/>
    <x v="2795"/>
  </r>
  <r>
    <x v="2"/>
    <s v="Cycling"/>
    <x v="3"/>
    <s v="Shimano"/>
    <s v="Dial"/>
    <x v="30"/>
    <s v="L6 R Eyestay 20mm Dial C"/>
    <x v="2"/>
    <n v="15075"/>
    <n v="33450"/>
    <n v="2.2189054726368158"/>
    <x v="2795"/>
  </r>
  <r>
    <x v="2"/>
    <s v="Cycling"/>
    <x v="3"/>
    <s v="Shimano"/>
    <s v="Dial"/>
    <x v="30"/>
    <s v="L6 R Eyestay 20mm Dial C"/>
    <x v="2"/>
    <n v="30150"/>
    <n v="66900"/>
    <n v="2.2189054726368158"/>
    <x v="2795"/>
  </r>
  <r>
    <x v="2"/>
    <s v="Cycling"/>
    <x v="3"/>
    <s v="Shimano"/>
    <s v="Dial"/>
    <x v="30"/>
    <s v="L6 R Eyestay 20mm Dial C"/>
    <x v="3"/>
    <n v="3015"/>
    <n v="6690"/>
    <n v="2.2189054726368158"/>
    <x v="2795"/>
  </r>
  <r>
    <x v="2"/>
    <s v="Cycling"/>
    <x v="3"/>
    <s v="Shimano"/>
    <s v="Dial"/>
    <x v="30"/>
    <s v="L6 R Eyestay 20mm Dial C"/>
    <x v="3"/>
    <n v="5025"/>
    <n v="11150"/>
    <n v="2.2189054726368158"/>
    <x v="2795"/>
  </r>
  <r>
    <x v="2"/>
    <s v="Cycling"/>
    <x v="3"/>
    <s v="Shimano"/>
    <s v="Dial"/>
    <x v="30"/>
    <s v="L6 R Eyestay 20mm Dial C"/>
    <x v="3"/>
    <n v="550"/>
    <n v="1226.5"/>
    <n v="2.23"/>
    <x v="2797"/>
  </r>
  <r>
    <x v="2"/>
    <s v="Cycling"/>
    <x v="3"/>
    <s v="Shimano"/>
    <s v="Dial"/>
    <x v="30"/>
    <s v="L6 R Eyestay 20mm Dial C"/>
    <x v="3"/>
    <n v="28040"/>
    <n v="62496"/>
    <n v="2.2288159771754636"/>
    <x v="3113"/>
  </r>
  <r>
    <x v="2"/>
    <s v="Cycling"/>
    <x v="3"/>
    <s v="Shimano"/>
    <s v="Dial"/>
    <x v="30"/>
    <s v="L6 R Eyestay 20mm Dial C"/>
    <x v="3"/>
    <n v="6030"/>
    <n v="13440"/>
    <n v="2.2288557213930349"/>
    <x v="2864"/>
  </r>
  <r>
    <x v="2"/>
    <s v="Cycling"/>
    <x v="3"/>
    <s v="Shimano"/>
    <s v="Dial"/>
    <x v="30"/>
    <s v="L6 R Eyestay 20mm Dial C"/>
    <x v="3"/>
    <n v="39695"/>
    <n v="88480"/>
    <n v="2.228996095226099"/>
    <x v="3114"/>
  </r>
  <r>
    <x v="2"/>
    <s v="Cycling"/>
    <x v="3"/>
    <s v="Shimano"/>
    <s v="Dial"/>
    <x v="30"/>
    <s v="L6 R Eyestay 20mm Dial C"/>
    <x v="3"/>
    <n v="1005"/>
    <n v="2240"/>
    <n v="2.2288557213930349"/>
    <x v="2864"/>
  </r>
  <r>
    <x v="2"/>
    <s v="Cycling"/>
    <x v="3"/>
    <s v="Shimano"/>
    <s v="Dial"/>
    <x v="30"/>
    <s v="L6 R Eyestay 20mm Dial C"/>
    <x v="3"/>
    <n v="48240"/>
    <n v="107520"/>
    <n v="2.2288557213930349"/>
    <x v="2864"/>
  </r>
  <r>
    <x v="2"/>
    <s v="Cycling"/>
    <x v="3"/>
    <s v="Shimano"/>
    <s v="Dial"/>
    <x v="30"/>
    <s v="L6 R Eyestay 20mm Dial C"/>
    <x v="3"/>
    <n v="20100"/>
    <n v="44800"/>
    <n v="2.2288557213930349"/>
    <x v="2864"/>
  </r>
  <r>
    <x v="2"/>
    <s v="Cycling"/>
    <x v="3"/>
    <s v="Shimano"/>
    <s v="Dial"/>
    <x v="30"/>
    <s v="L6 R Eyestay 20mm Dial C"/>
    <x v="3"/>
    <n v="21105"/>
    <n v="47040"/>
    <n v="2.2288557213930349"/>
    <x v="2864"/>
  </r>
  <r>
    <x v="2"/>
    <s v="Cycling"/>
    <x v="3"/>
    <s v="Shimano"/>
    <s v="Dial"/>
    <x v="30"/>
    <s v="L6 R Eyestay 20mm Dial C"/>
    <x v="3"/>
    <n v="14070"/>
    <n v="31360"/>
    <n v="2.2288557213930349"/>
    <x v="2864"/>
  </r>
  <r>
    <x v="2"/>
    <s v="Cycling"/>
    <x v="3"/>
    <s v="Shimano"/>
    <s v="Dial"/>
    <x v="30"/>
    <s v="L6 R Eyestay 20mm Dial C"/>
    <x v="0"/>
    <n v="3015"/>
    <n v="6720"/>
    <n v="2.2288557213930349"/>
    <x v="2864"/>
  </r>
  <r>
    <x v="2"/>
    <s v="Cycling"/>
    <x v="3"/>
    <s v="Shimano"/>
    <s v="Dial"/>
    <x v="30"/>
    <s v="L6 R Eyestay 20mm Dial C"/>
    <x v="0"/>
    <n v="22110"/>
    <n v="49280"/>
    <n v="2.2288557213930349"/>
    <x v="2864"/>
  </r>
  <r>
    <x v="2"/>
    <s v="Cycling"/>
    <x v="3"/>
    <s v="Shimano"/>
    <s v="Dial"/>
    <x v="30"/>
    <s v="L6 R Eyestay 20mm Dial C"/>
    <x v="0"/>
    <n v="28140"/>
    <n v="62720"/>
    <n v="2.2288557213930349"/>
    <x v="2864"/>
  </r>
  <r>
    <x v="2"/>
    <s v="Cycling"/>
    <x v="3"/>
    <s v="Shimano"/>
    <s v="Dial"/>
    <x v="30"/>
    <s v="L6 R Eyestay 20mm Dial C"/>
    <x v="0"/>
    <n v="44220"/>
    <n v="98560"/>
    <n v="2.2288557213930349"/>
    <x v="2864"/>
  </r>
  <r>
    <x v="2"/>
    <s v="Cycling"/>
    <x v="3"/>
    <s v="Shimano"/>
    <s v="Dial"/>
    <x v="30"/>
    <s v="L6 R Eyestay 20mm Dial C"/>
    <x v="0"/>
    <n v="15075"/>
    <n v="33600"/>
    <n v="2.2288557213930349"/>
    <x v="2864"/>
  </r>
  <r>
    <x v="2"/>
    <s v="Cycling"/>
    <x v="3"/>
    <s v="Shimano"/>
    <s v="Dial"/>
    <x v="30"/>
    <s v="L6 R Eyestay 20mm Dial C"/>
    <x v="0"/>
    <n v="30655"/>
    <n v="68320"/>
    <n v="2.2286739520469743"/>
    <x v="3115"/>
  </r>
  <r>
    <x v="2"/>
    <s v="Cycling"/>
    <x v="3"/>
    <s v="Shimano"/>
    <s v="Dial"/>
    <x v="30"/>
    <s v="L6 R Eyestay 20mm Dial C"/>
    <x v="0"/>
    <n v="33775"/>
    <n v="75264"/>
    <n v="2.2283937823834199"/>
    <x v="3116"/>
  </r>
  <r>
    <x v="2"/>
    <s v="Cycling"/>
    <x v="3"/>
    <s v="Shimano"/>
    <s v="Dial"/>
    <x v="30"/>
    <s v="L6 R Eyestay 20mm Dial C"/>
    <x v="0"/>
    <n v="26130"/>
    <n v="58240"/>
    <n v="2.2288557213930349"/>
    <x v="2864"/>
  </r>
  <r>
    <x v="2"/>
    <s v="Cycling"/>
    <x v="3"/>
    <s v="Shimano"/>
    <s v="Dial"/>
    <x v="30"/>
    <s v="L6 R Eyestay 20mm Dial C"/>
    <x v="0"/>
    <n v="0"/>
    <n v="0"/>
    <e v="#DIV/0!"/>
    <x v="255"/>
  </r>
  <r>
    <x v="2"/>
    <s v="Cycling"/>
    <x v="3"/>
    <s v="Shimano"/>
    <s v="Dial"/>
    <x v="30"/>
    <s v="L6 R Eyestay 20mm Dial C"/>
    <x v="0"/>
    <n v="18090"/>
    <n v="40320"/>
    <n v="2.2288557213930349"/>
    <x v="2864"/>
  </r>
  <r>
    <x v="2"/>
    <s v="Cycling"/>
    <x v="3"/>
    <s v="Shimano"/>
    <s v="Dial"/>
    <x v="30"/>
    <s v="L6 R Eyestay 20mm Dial C"/>
    <x v="1"/>
    <n v="44725"/>
    <n v="99680"/>
    <n v="2.2287311347121297"/>
    <x v="3117"/>
  </r>
  <r>
    <x v="2"/>
    <s v="Cycling"/>
    <x v="3"/>
    <s v="Shimano"/>
    <s v="Dial"/>
    <x v="30"/>
    <s v="L6 R Eyestay 20mm Dial C"/>
    <x v="1"/>
    <n v="73365"/>
    <n v="163520"/>
    <n v="2.2288557213930349"/>
    <x v="2864"/>
  </r>
  <r>
    <x v="2"/>
    <s v="Cycling"/>
    <x v="3"/>
    <s v="Shimano"/>
    <s v="Dial"/>
    <x v="30"/>
    <s v="L6 R Eyestay 20mm Dial C"/>
    <x v="1"/>
    <n v="55275"/>
    <n v="123200"/>
    <n v="2.2288557213930349"/>
    <x v="2864"/>
  </r>
  <r>
    <x v="2"/>
    <s v="Cycling"/>
    <x v="3"/>
    <s v="Shimano"/>
    <s v="Dial"/>
    <x v="30"/>
    <s v="L6 R Eyestay 20mm Dial C"/>
    <x v="1"/>
    <n v="17085"/>
    <n v="38080"/>
    <n v="2.2288557213930349"/>
    <x v="2864"/>
  </r>
  <r>
    <x v="2"/>
    <s v="Cycling"/>
    <x v="3"/>
    <s v="Shimano"/>
    <s v="Dial"/>
    <x v="30"/>
    <s v="L6 R Eyestay 20mm Dial C"/>
    <x v="1"/>
    <n v="20100"/>
    <n v="44800"/>
    <n v="2.2288557213930349"/>
    <x v="2864"/>
  </r>
  <r>
    <x v="2"/>
    <s v="Cycling"/>
    <x v="3"/>
    <s v="Shimano"/>
    <s v="Dial"/>
    <x v="30"/>
    <s v="L6 R Eyestay 20mm Dial C"/>
    <x v="1"/>
    <n v="45225"/>
    <n v="100800"/>
    <n v="2.2288557213930349"/>
    <x v="2864"/>
  </r>
  <r>
    <x v="2"/>
    <s v="Cycling"/>
    <x v="3"/>
    <s v="Shimano"/>
    <s v="Dial"/>
    <x v="30"/>
    <s v="L6 R Eyestay 20mm Dial C"/>
    <x v="1"/>
    <n v="12060"/>
    <n v="26880"/>
    <n v="2.2288557213930349"/>
    <x v="2864"/>
  </r>
  <r>
    <x v="2"/>
    <s v="Cycling"/>
    <x v="3"/>
    <s v="Shimano"/>
    <s v="Dial"/>
    <x v="30"/>
    <s v="L6 R Eyestay 20mm Dial C"/>
    <x v="1"/>
    <n v="1005"/>
    <n v="2240"/>
    <n v="2.2288557213930349"/>
    <x v="2864"/>
  </r>
  <r>
    <x v="2"/>
    <s v="Cycling"/>
    <x v="3"/>
    <s v="Shimano"/>
    <s v="Dial"/>
    <x v="30"/>
    <s v="L6 R Eyestay 20mm Dial C"/>
    <x v="1"/>
    <n v="15075"/>
    <n v="33600"/>
    <n v="2.2288557213930349"/>
    <x v="2864"/>
  </r>
  <r>
    <x v="2"/>
    <s v="Cycling"/>
    <x v="3"/>
    <s v="Shimano"/>
    <s v="Dial"/>
    <x v="30"/>
    <s v="L6 R Eyestay 20mm Dial C"/>
    <x v="1"/>
    <n v="21105"/>
    <n v="47040"/>
    <n v="2.2288557213930349"/>
    <x v="2864"/>
  </r>
  <r>
    <x v="2"/>
    <s v="Cycling"/>
    <x v="3"/>
    <s v="Shimano"/>
    <s v="Dial"/>
    <x v="30"/>
    <s v="L6 R Eyestay 20mm Dial C"/>
    <x v="1"/>
    <n v="4020"/>
    <n v="8960"/>
    <n v="2.2288557213930349"/>
    <x v="2864"/>
  </r>
  <r>
    <x v="2"/>
    <s v="Cycling"/>
    <x v="3"/>
    <s v="Shimano"/>
    <s v="Dial"/>
    <x v="30"/>
    <s v="L6 R Eyestay 20mm Dial C"/>
    <x v="4"/>
    <n v="4020"/>
    <n v="8920"/>
    <n v="2.2189054726368158"/>
    <x v="2795"/>
  </r>
  <r>
    <x v="2"/>
    <s v="Cycling"/>
    <x v="3"/>
    <s v="Shimano"/>
    <s v="Dial"/>
    <x v="30"/>
    <s v="L6 R Eyestay 20mm Dial C"/>
    <x v="4"/>
    <n v="3015"/>
    <n v="6690"/>
    <n v="2.2189054726368158"/>
    <x v="2795"/>
  </r>
  <r>
    <x v="2"/>
    <s v="Cycling"/>
    <x v="3"/>
    <s v="Shimano"/>
    <s v="Dial"/>
    <x v="30"/>
    <s v="L6 R Eyestay 20mm Dial C"/>
    <x v="4"/>
    <n v="1005"/>
    <n v="2230"/>
    <n v="2.2189054726368158"/>
    <x v="2795"/>
  </r>
  <r>
    <x v="2"/>
    <s v="Cycling"/>
    <x v="3"/>
    <s v="Shimano"/>
    <s v="Dial"/>
    <x v="30"/>
    <s v="L6 R Eyestay 20mm Dial C"/>
    <x v="4"/>
    <n v="500"/>
    <n v="1115"/>
    <n v="2.23"/>
    <x v="2797"/>
  </r>
  <r>
    <x v="2"/>
    <s v="Cycling"/>
    <x v="3"/>
    <s v="Shimano"/>
    <s v="Dial"/>
    <x v="30"/>
    <s v="L6 R Eyestay 20mm Dial C"/>
    <x v="4"/>
    <n v="500"/>
    <n v="1115"/>
    <n v="2.23"/>
    <x v="2797"/>
  </r>
  <r>
    <x v="2"/>
    <s v="Cycling"/>
    <x v="3"/>
    <s v="Shimano"/>
    <s v="Dial"/>
    <x v="30"/>
    <s v="L6 R Eyestay 20mm Dial C"/>
    <x v="2"/>
    <n v="1000"/>
    <n v="2230"/>
    <n v="2.23"/>
    <x v="2797"/>
  </r>
  <r>
    <x v="2"/>
    <s v="Cycling"/>
    <x v="3"/>
    <s v="Shimano"/>
    <s v="Dial"/>
    <x v="30"/>
    <s v="L6 R Eyestay 20mm Dial C"/>
    <x v="2"/>
    <n v="5025"/>
    <n v="11150"/>
    <n v="2.2189054726368158"/>
    <x v="2795"/>
  </r>
  <r>
    <x v="2"/>
    <s v="Cycling"/>
    <x v="3"/>
    <s v="Shimano"/>
    <s v="Dial"/>
    <x v="30"/>
    <s v="L6 R Eyestay 20mm Dial C"/>
    <x v="2"/>
    <n v="1510"/>
    <n v="3345"/>
    <n v="2.2152317880794703"/>
    <x v="3118"/>
  </r>
  <r>
    <x v="2"/>
    <s v="Cycling"/>
    <x v="3"/>
    <s v="Shimano"/>
    <s v="Dial"/>
    <x v="30"/>
    <s v="L6 R Eyestay 20mm Dial C"/>
    <x v="2"/>
    <n v="1005"/>
    <n v="2230"/>
    <n v="2.2189054726368158"/>
    <x v="2795"/>
  </r>
  <r>
    <x v="2"/>
    <s v="Cycling"/>
    <x v="3"/>
    <s v="Shimano"/>
    <s v="Dial"/>
    <x v="30"/>
    <s v="L6 R Eyestay 20mm Dial C"/>
    <x v="2"/>
    <n v="1005"/>
    <n v="2230"/>
    <n v="2.2189054726368158"/>
    <x v="2795"/>
  </r>
  <r>
    <x v="2"/>
    <s v="Cycling"/>
    <x v="3"/>
    <s v="Shimano"/>
    <s v="Dial"/>
    <x v="30"/>
    <s v="L6 R Eyestay 20mm Dial C"/>
    <x v="2"/>
    <n v="300"/>
    <n v="669"/>
    <n v="2.23"/>
    <x v="2797"/>
  </r>
  <r>
    <x v="2"/>
    <s v="Cycling"/>
    <x v="3"/>
    <s v="Shimano"/>
    <s v="Dial"/>
    <x v="30"/>
    <s v="L6 R Eyestay 20mm Dial C"/>
    <x v="2"/>
    <n v="600"/>
    <n v="1338"/>
    <n v="2.23"/>
    <x v="2797"/>
  </r>
  <r>
    <x v="2"/>
    <s v="Cycling"/>
    <x v="3"/>
    <s v="Shimano"/>
    <s v="Dial"/>
    <x v="30"/>
    <s v="L6 R Eyestay 20mm Dial C"/>
    <x v="3"/>
    <n v="1310"/>
    <n v="2899"/>
    <n v="2.2129770992366411"/>
    <x v="3119"/>
  </r>
  <r>
    <x v="2"/>
    <s v="Cycling"/>
    <x v="3"/>
    <s v="Shimano"/>
    <s v="Dial"/>
    <x v="30"/>
    <s v="L6 R Eyestay 20mm Dial C"/>
    <x v="3"/>
    <n v="1105"/>
    <n v="2453"/>
    <n v="2.2199095022624435"/>
    <x v="3120"/>
  </r>
  <r>
    <x v="2"/>
    <s v="Cycling"/>
    <x v="3"/>
    <s v="Shimano"/>
    <s v="Dial"/>
    <x v="30"/>
    <s v="L6 R Eyestay 20mm Dial C"/>
    <x v="3"/>
    <n v="2510"/>
    <n v="5600"/>
    <n v="2.2310756972111552"/>
    <x v="3121"/>
  </r>
  <r>
    <x v="2"/>
    <s v="Cycling"/>
    <x v="3"/>
    <s v="Shimano"/>
    <s v="Dial"/>
    <x v="30"/>
    <s v="L6 R Eyestay 20mm Dial C"/>
    <x v="3"/>
    <n v="1005"/>
    <n v="2240"/>
    <n v="2.2288557213930349"/>
    <x v="2864"/>
  </r>
  <r>
    <x v="2"/>
    <s v="Cycling"/>
    <x v="3"/>
    <s v="Shimano"/>
    <s v="Dial"/>
    <x v="30"/>
    <s v="L6 R Eyestay 20mm Dial C"/>
    <x v="3"/>
    <n v="500"/>
    <n v="1120"/>
    <n v="2.2400000000000002"/>
    <x v="1400"/>
  </r>
  <r>
    <x v="2"/>
    <s v="Cycling"/>
    <x v="3"/>
    <s v="Shimano"/>
    <s v="Dial"/>
    <x v="30"/>
    <s v="L6 R Eyestay 20mm Dial C"/>
    <x v="3"/>
    <n v="2510"/>
    <n v="5600"/>
    <n v="2.2310756972111552"/>
    <x v="3121"/>
  </r>
  <r>
    <x v="2"/>
    <s v="Cycling"/>
    <x v="3"/>
    <s v="Shimano"/>
    <s v="Dial"/>
    <x v="30"/>
    <s v="L6 R Eyestay 20mm Dial C"/>
    <x v="3"/>
    <n v="100"/>
    <n v="224"/>
    <n v="2.2400000000000002"/>
    <x v="1400"/>
  </r>
  <r>
    <x v="2"/>
    <s v="Cycling"/>
    <x v="3"/>
    <s v="Shimano"/>
    <s v="Dial"/>
    <x v="30"/>
    <s v="L6 R Eyestay 20mm Dial C"/>
    <x v="3"/>
    <n v="1000"/>
    <n v="2240"/>
    <n v="2.2400000000000002"/>
    <x v="1400"/>
  </r>
  <r>
    <x v="2"/>
    <s v="Cycling"/>
    <x v="3"/>
    <s v="Shimano"/>
    <s v="Dial"/>
    <x v="30"/>
    <s v="L6 R Eyestay 20mm Dial C"/>
    <x v="3"/>
    <n v="1800"/>
    <n v="4032"/>
    <n v="2.2400000000000002"/>
    <x v="1400"/>
  </r>
  <r>
    <x v="2"/>
    <s v="Cycling"/>
    <x v="3"/>
    <s v="Shimano"/>
    <s v="Dial"/>
    <x v="30"/>
    <s v="L6 R Eyestay 20mm Dial C"/>
    <x v="0"/>
    <n v="500"/>
    <n v="1120"/>
    <n v="2.2400000000000002"/>
    <x v="1400"/>
  </r>
  <r>
    <x v="2"/>
    <s v="Cycling"/>
    <x v="3"/>
    <s v="Shimano"/>
    <s v="Dial"/>
    <x v="30"/>
    <s v="L6 R Eyestay 20mm Dial C"/>
    <x v="0"/>
    <n v="5025"/>
    <n v="11200"/>
    <n v="2.2288557213930349"/>
    <x v="2864"/>
  </r>
  <r>
    <x v="2"/>
    <s v="Cycling"/>
    <x v="3"/>
    <s v="Shimano"/>
    <s v="Dial"/>
    <x v="30"/>
    <s v="L6 R Eyestay 20mm Dial C"/>
    <x v="0"/>
    <n v="5030"/>
    <n v="11200"/>
    <n v="2.2266401590457257"/>
    <x v="3122"/>
  </r>
  <r>
    <x v="2"/>
    <s v="Cycling"/>
    <x v="3"/>
    <s v="Shimano"/>
    <s v="Dial"/>
    <x v="30"/>
    <s v="L6 R Eyestay 20mm Dial C"/>
    <x v="0"/>
    <n v="2010"/>
    <n v="4480"/>
    <n v="2.2288557213930349"/>
    <x v="2864"/>
  </r>
  <r>
    <x v="2"/>
    <s v="Cycling"/>
    <x v="3"/>
    <s v="Shimano"/>
    <s v="Dial"/>
    <x v="30"/>
    <s v="L6 R Eyestay 20mm Dial C"/>
    <x v="0"/>
    <n v="500"/>
    <n v="1120"/>
    <n v="2.2400000000000002"/>
    <x v="1400"/>
  </r>
  <r>
    <x v="2"/>
    <s v="Cycling"/>
    <x v="3"/>
    <s v="Shimano"/>
    <s v="Dial"/>
    <x v="30"/>
    <s v="L6 R Eyestay 20mm Dial C"/>
    <x v="0"/>
    <n v="1005"/>
    <n v="2240"/>
    <n v="2.2288557213930349"/>
    <x v="2864"/>
  </r>
  <r>
    <x v="2"/>
    <s v="Cycling"/>
    <x v="3"/>
    <s v="Shimano"/>
    <s v="Dial"/>
    <x v="30"/>
    <s v="L6 R Eyestay 20mm Dial C"/>
    <x v="0"/>
    <n v="1510"/>
    <n v="3360"/>
    <n v="2.2251655629139071"/>
    <x v="3123"/>
  </r>
  <r>
    <x v="2"/>
    <s v="Cycling"/>
    <x v="3"/>
    <s v="Shimano"/>
    <s v="Dial"/>
    <x v="30"/>
    <s v="L6 R Eyestay 20mm Dial C"/>
    <x v="0"/>
    <n v="0"/>
    <n v="0"/>
    <e v="#DIV/0!"/>
    <x v="255"/>
  </r>
  <r>
    <x v="2"/>
    <s v="Cycling"/>
    <x v="3"/>
    <s v="Shimano"/>
    <s v="Dial"/>
    <x v="30"/>
    <s v="L6 R Eyestay 20mm Dial C"/>
    <x v="0"/>
    <n v="100"/>
    <n v="224"/>
    <n v="2.2400000000000002"/>
    <x v="1400"/>
  </r>
  <r>
    <x v="2"/>
    <s v="Cycling"/>
    <x v="3"/>
    <s v="Shimano"/>
    <s v="Dial"/>
    <x v="30"/>
    <s v="L6 R Eyestay 20mm Dial C"/>
    <x v="1"/>
    <n v="700"/>
    <n v="1568"/>
    <n v="2.2400000000000002"/>
    <x v="1400"/>
  </r>
  <r>
    <x v="2"/>
    <s v="Cycling"/>
    <x v="3"/>
    <s v="Shimano"/>
    <s v="Dial"/>
    <x v="30"/>
    <s v="L6 R Eyestay 20mm Dial C"/>
    <x v="1"/>
    <n v="100"/>
    <n v="224"/>
    <n v="2.2400000000000002"/>
    <x v="1400"/>
  </r>
  <r>
    <x v="2"/>
    <s v="Cycling"/>
    <x v="3"/>
    <s v="Shimano"/>
    <s v="Dial"/>
    <x v="30"/>
    <s v="L6 R Eyestay 20mm Dial C"/>
    <x v="1"/>
    <n v="100"/>
    <n v="224"/>
    <n v="2.2400000000000002"/>
    <x v="1400"/>
  </r>
  <r>
    <x v="2"/>
    <s v="Cycling"/>
    <x v="3"/>
    <s v="Shimano"/>
    <s v="Dial"/>
    <x v="30"/>
    <s v="L6 R Tongue Dial C"/>
    <x v="4"/>
    <n v="500"/>
    <n v="1105"/>
    <n v="2.21"/>
    <x v="3031"/>
  </r>
  <r>
    <x v="2"/>
    <s v="Cycling"/>
    <x v="3"/>
    <s v="Shimano"/>
    <s v="Dial"/>
    <x v="30"/>
    <s v="L6 R Tongue Dial C"/>
    <x v="4"/>
    <n v="700"/>
    <n v="1547"/>
    <n v="2.21"/>
    <x v="3031"/>
  </r>
  <r>
    <x v="2"/>
    <s v="Cycling"/>
    <x v="3"/>
    <s v="Shimano"/>
    <s v="Dial"/>
    <x v="30"/>
    <s v="L6 R Tongue Dial C"/>
    <x v="2"/>
    <n v="500"/>
    <n v="1105"/>
    <n v="2.21"/>
    <x v="3031"/>
  </r>
  <r>
    <x v="2"/>
    <s v="Cycling"/>
    <x v="3"/>
    <s v="Shimano"/>
    <s v="Dial"/>
    <x v="30"/>
    <s v="L6 R Tongue Dial C"/>
    <x v="2"/>
    <n v="3015"/>
    <n v="6630"/>
    <n v="2.1990049751243781"/>
    <x v="3029"/>
  </r>
  <r>
    <x v="2"/>
    <s v="Cycling"/>
    <x v="3"/>
    <s v="Shimano"/>
    <s v="Dial"/>
    <x v="30"/>
    <s v="L6 R Tongue Dial C"/>
    <x v="3"/>
    <n v="500"/>
    <n v="1110"/>
    <n v="2.2200000000000002"/>
    <x v="3033"/>
  </r>
  <r>
    <x v="2"/>
    <s v="Cycling"/>
    <x v="3"/>
    <s v="Shimano"/>
    <s v="Dial"/>
    <x v="30"/>
    <s v="L6 R Tongue Dial C"/>
    <x v="3"/>
    <n v="8040"/>
    <n v="17760"/>
    <n v="2.2089552238805972"/>
    <x v="1376"/>
  </r>
  <r>
    <x v="2"/>
    <s v="Cycling"/>
    <x v="3"/>
    <s v="Shimano"/>
    <s v="Dial"/>
    <x v="30"/>
    <s v="L6 R Tongue Dial C"/>
    <x v="3"/>
    <n v="1005"/>
    <n v="2220"/>
    <n v="2.2089552238805972"/>
    <x v="1376"/>
  </r>
  <r>
    <x v="2"/>
    <s v="Cycling"/>
    <x v="3"/>
    <s v="Shimano"/>
    <s v="Dial"/>
    <x v="30"/>
    <s v="L6 R Tongue Dial C"/>
    <x v="3"/>
    <n v="500"/>
    <n v="1110"/>
    <n v="2.2200000000000002"/>
    <x v="3033"/>
  </r>
  <r>
    <x v="2"/>
    <s v="Cycling"/>
    <x v="3"/>
    <s v="Shimano"/>
    <s v="Dial"/>
    <x v="30"/>
    <s v="L6 R Tongue Dial C"/>
    <x v="0"/>
    <n v="500"/>
    <n v="1110"/>
    <n v="2.2200000000000002"/>
    <x v="3033"/>
  </r>
  <r>
    <x v="2"/>
    <s v="Cycling"/>
    <x v="3"/>
    <s v="Shimano"/>
    <s v="Dial"/>
    <x v="30"/>
    <s v="L6 R Tongue Dial C"/>
    <x v="0"/>
    <n v="5525"/>
    <n v="12210"/>
    <n v="2.2099547511312219"/>
    <x v="3037"/>
  </r>
  <r>
    <x v="2"/>
    <s v="Cycling"/>
    <x v="3"/>
    <s v="Shimano"/>
    <s v="Dial"/>
    <x v="30"/>
    <s v="L6 R Tongue Dial C"/>
    <x v="0"/>
    <n v="5025"/>
    <n v="11100"/>
    <n v="2.2089552238805972"/>
    <x v="1376"/>
  </r>
  <r>
    <x v="2"/>
    <s v="Cycling"/>
    <x v="3"/>
    <s v="Shimano"/>
    <s v="Dial"/>
    <x v="30"/>
    <s v="L6 R Tongue Dial C"/>
    <x v="0"/>
    <n v="600"/>
    <n v="1332"/>
    <n v="2.2200000000000002"/>
    <x v="3033"/>
  </r>
  <r>
    <x v="2"/>
    <s v="Cycling"/>
    <x v="3"/>
    <s v="Shimano"/>
    <s v="Dial"/>
    <x v="30"/>
    <s v="L6 R Tongue Dial C"/>
    <x v="0"/>
    <n v="1510"/>
    <n v="3330"/>
    <n v="2.2052980132450331"/>
    <x v="3036"/>
  </r>
  <r>
    <x v="2"/>
    <s v="Cycling"/>
    <x v="3"/>
    <s v="Shimano"/>
    <s v="Dial"/>
    <x v="30"/>
    <s v="L6 R Tongue Dial C"/>
    <x v="0"/>
    <n v="7035"/>
    <n v="15540"/>
    <n v="2.2089552238805972"/>
    <x v="1376"/>
  </r>
  <r>
    <x v="2"/>
    <s v="Cycling"/>
    <x v="3"/>
    <s v="Shimano"/>
    <s v="Dial"/>
    <x v="30"/>
    <s v="L6 R Tongue Dial C"/>
    <x v="0"/>
    <n v="200"/>
    <n v="444"/>
    <n v="2.2200000000000002"/>
    <x v="3033"/>
  </r>
  <r>
    <x v="2"/>
    <s v="Cycling"/>
    <x v="3"/>
    <s v="Shimano"/>
    <s v="Dial"/>
    <x v="30"/>
    <s v="L6 R Tongue Dial C"/>
    <x v="0"/>
    <n v="1510"/>
    <n v="3330"/>
    <n v="2.2052980132450331"/>
    <x v="3036"/>
  </r>
  <r>
    <x v="2"/>
    <s v="Cycling"/>
    <x v="3"/>
    <s v="Shimano"/>
    <s v="Dial"/>
    <x v="30"/>
    <s v="L6 R Tongue Dial C"/>
    <x v="1"/>
    <n v="500"/>
    <n v="1110"/>
    <n v="2.2200000000000002"/>
    <x v="3033"/>
  </r>
  <r>
    <x v="2"/>
    <s v="Cycling"/>
    <x v="3"/>
    <s v="Shimano"/>
    <s v="Dial"/>
    <x v="30"/>
    <s v="L6 R Tongue Dial C"/>
    <x v="1"/>
    <n v="1005"/>
    <n v="2220"/>
    <n v="2.2089552238805972"/>
    <x v="1376"/>
  </r>
  <r>
    <x v="2"/>
    <s v="Cycling"/>
    <x v="3"/>
    <s v="Shimano"/>
    <s v="Dial"/>
    <x v="30"/>
    <s v="L6 R Tongue Dial C"/>
    <x v="1"/>
    <n v="3015"/>
    <n v="6660"/>
    <n v="2.2089552238805972"/>
    <x v="1376"/>
  </r>
  <r>
    <x v="2"/>
    <s v="Cycling"/>
    <x v="3"/>
    <s v="Shimano"/>
    <s v="Dial"/>
    <x v="30"/>
    <s v="L6 R Tongue Dial C"/>
    <x v="1"/>
    <n v="2010"/>
    <n v="4440"/>
    <n v="2.2089552238805972"/>
    <x v="1376"/>
  </r>
  <r>
    <x v="2"/>
    <s v="Cycling"/>
    <x v="3"/>
    <s v="Shimano"/>
    <s v="Dial"/>
    <x v="8"/>
    <s v="L6 L Eyestay 20mm Dial E"/>
    <x v="4"/>
    <n v="1005"/>
    <n v="1220"/>
    <n v="1.2139303482587065"/>
    <x v="2591"/>
  </r>
  <r>
    <x v="2"/>
    <s v="Cycling"/>
    <x v="3"/>
    <s v="Shimano"/>
    <s v="Dial"/>
    <x v="8"/>
    <s v="L6 L Eyestay 20mm Dial E"/>
    <x v="4"/>
    <n v="3515"/>
    <n v="4270"/>
    <n v="1.2147937411095306"/>
    <x v="3125"/>
  </r>
  <r>
    <x v="2"/>
    <s v="Cycling"/>
    <x v="3"/>
    <s v="Shimano"/>
    <s v="Dial"/>
    <x v="8"/>
    <s v="L6 L Eyestay 20mm Dial E"/>
    <x v="4"/>
    <n v="1005"/>
    <n v="1220"/>
    <n v="1.2139303482587065"/>
    <x v="2591"/>
  </r>
  <r>
    <x v="2"/>
    <s v="Cycling"/>
    <x v="3"/>
    <s v="Shimano"/>
    <s v="Dial"/>
    <x v="8"/>
    <s v="L6 L Eyestay 20mm Dial E"/>
    <x v="4"/>
    <n v="500"/>
    <n v="610"/>
    <n v="1.22"/>
    <x v="2590"/>
  </r>
  <r>
    <x v="2"/>
    <s v="Cycling"/>
    <x v="3"/>
    <s v="Shimano"/>
    <s v="Dial"/>
    <x v="8"/>
    <s v="L6 L Eyestay 20mm Dial E"/>
    <x v="4"/>
    <n v="500"/>
    <n v="610"/>
    <n v="1.22"/>
    <x v="2590"/>
  </r>
  <r>
    <x v="2"/>
    <s v="Cycling"/>
    <x v="3"/>
    <s v="Shimano"/>
    <s v="Dial"/>
    <x v="8"/>
    <s v="L6 L Eyestay 20mm Dial E"/>
    <x v="4"/>
    <n v="1005"/>
    <n v="1220"/>
    <n v="1.2139303482587065"/>
    <x v="2591"/>
  </r>
  <r>
    <x v="2"/>
    <s v="Cycling"/>
    <x v="3"/>
    <s v="Shimano"/>
    <s v="Dial"/>
    <x v="8"/>
    <s v="L6 L Eyestay 20mm Dial E"/>
    <x v="2"/>
    <n v="500"/>
    <n v="610"/>
    <n v="1.22"/>
    <x v="2590"/>
  </r>
  <r>
    <x v="2"/>
    <s v="Cycling"/>
    <x v="3"/>
    <s v="Shimano"/>
    <s v="Dial"/>
    <x v="8"/>
    <s v="L6 L Eyestay 20mm Dial E"/>
    <x v="2"/>
    <n v="500"/>
    <n v="610"/>
    <n v="1.22"/>
    <x v="2590"/>
  </r>
  <r>
    <x v="2"/>
    <s v="Cycling"/>
    <x v="3"/>
    <s v="Shimano"/>
    <s v="Dial"/>
    <x v="8"/>
    <s v="L6 L Eyestay 20mm Dial E"/>
    <x v="2"/>
    <n v="1005"/>
    <n v="1220"/>
    <n v="1.2139303482587065"/>
    <x v="2591"/>
  </r>
  <r>
    <x v="2"/>
    <s v="Cycling"/>
    <x v="3"/>
    <s v="Shimano"/>
    <s v="Dial"/>
    <x v="8"/>
    <s v="L6 L Eyestay 20mm Dial E"/>
    <x v="2"/>
    <n v="1005"/>
    <n v="1220"/>
    <n v="1.2139303482587065"/>
    <x v="2591"/>
  </r>
  <r>
    <x v="2"/>
    <s v="Cycling"/>
    <x v="3"/>
    <s v="Shimano"/>
    <s v="Dial"/>
    <x v="8"/>
    <s v="L6 L Eyestay 20mm Dial E"/>
    <x v="3"/>
    <n v="750"/>
    <n v="915"/>
    <n v="1.22"/>
    <x v="2590"/>
  </r>
  <r>
    <x v="2"/>
    <s v="Cycling"/>
    <x v="3"/>
    <s v="Shimano"/>
    <s v="Dial"/>
    <x v="8"/>
    <s v="L6 L Eyestay 20mm Dial E"/>
    <x v="3"/>
    <n v="2760"/>
    <n v="3355"/>
    <n v="1.2155797101449275"/>
    <x v="3126"/>
  </r>
  <r>
    <x v="2"/>
    <s v="Cycling"/>
    <x v="3"/>
    <s v="Shimano"/>
    <s v="Dial"/>
    <x v="8"/>
    <s v="L6 L Eyestay 20mm Dial E"/>
    <x v="3"/>
    <n v="1750"/>
    <n v="2225"/>
    <n v="1.2714285714285714"/>
    <x v="3127"/>
  </r>
  <r>
    <x v="2"/>
    <s v="Cycling"/>
    <x v="3"/>
    <s v="Shimano"/>
    <s v="Dial"/>
    <x v="8"/>
    <s v="L6 L Eyestay 20mm Dial E"/>
    <x v="3"/>
    <n v="1755"/>
    <n v="2345"/>
    <n v="1.3361823361823362"/>
    <x v="3128"/>
  </r>
  <r>
    <x v="2"/>
    <s v="Cycling"/>
    <x v="3"/>
    <s v="Shimano"/>
    <s v="Dial"/>
    <x v="8"/>
    <s v="L6 L Eyestay 20mm Dial E"/>
    <x v="3"/>
    <n v="1505"/>
    <n v="2010"/>
    <n v="1.3355481727574752"/>
    <x v="3129"/>
  </r>
  <r>
    <x v="2"/>
    <s v="Cycling"/>
    <x v="3"/>
    <s v="Shimano"/>
    <s v="Dial"/>
    <x v="8"/>
    <s v="L6 L Eyestay 20mm Dial E"/>
    <x v="3"/>
    <n v="4760"/>
    <n v="6365"/>
    <n v="1.3371848739495797"/>
    <x v="3130"/>
  </r>
  <r>
    <x v="2"/>
    <s v="Cycling"/>
    <x v="3"/>
    <s v="Shimano"/>
    <s v="Dial"/>
    <x v="8"/>
    <s v="L6 L Eyestay 20mm Dial E"/>
    <x v="3"/>
    <n v="3270"/>
    <n v="4355"/>
    <n v="1.3318042813455657"/>
    <x v="2919"/>
  </r>
  <r>
    <x v="2"/>
    <s v="Cycling"/>
    <x v="3"/>
    <s v="Shimano"/>
    <s v="Dial"/>
    <x v="8"/>
    <s v="L6 L Eyestay 20mm Dial E"/>
    <x v="3"/>
    <n v="1260"/>
    <n v="1675"/>
    <n v="1.3293650793650793"/>
    <x v="2922"/>
  </r>
  <r>
    <x v="2"/>
    <s v="Cycling"/>
    <x v="3"/>
    <s v="Shimano"/>
    <s v="Dial"/>
    <x v="8"/>
    <s v="L6 L Eyestay 20mm Dial E"/>
    <x v="3"/>
    <n v="2005"/>
    <n v="2680"/>
    <n v="1.3366583541147132"/>
    <x v="3131"/>
  </r>
  <r>
    <x v="2"/>
    <s v="Cycling"/>
    <x v="3"/>
    <s v="Shimano"/>
    <s v="Dial"/>
    <x v="8"/>
    <s v="L6 L Eyestay 20mm Dial E"/>
    <x v="3"/>
    <n v="3520"/>
    <n v="4690"/>
    <n v="1.3323863636363635"/>
    <x v="3132"/>
  </r>
  <r>
    <x v="2"/>
    <s v="Cycling"/>
    <x v="3"/>
    <s v="Shimano"/>
    <s v="Dial"/>
    <x v="8"/>
    <s v="L6 L Eyestay 20mm Dial E"/>
    <x v="3"/>
    <n v="5335"/>
    <n v="7102"/>
    <n v="1.3312089971883787"/>
    <x v="3133"/>
  </r>
  <r>
    <x v="2"/>
    <s v="Cycling"/>
    <x v="3"/>
    <s v="Shimano"/>
    <s v="Dial"/>
    <x v="8"/>
    <s v="L6 L Eyestay 20mm Dial E"/>
    <x v="0"/>
    <n v="4170"/>
    <n v="5561"/>
    <n v="1.3335731414868106"/>
    <x v="1202"/>
  </r>
  <r>
    <x v="2"/>
    <s v="Cycling"/>
    <x v="3"/>
    <s v="Shimano"/>
    <s v="Dial"/>
    <x v="8"/>
    <s v="L6 L Eyestay 20mm Dial E"/>
    <x v="0"/>
    <n v="7030"/>
    <n v="9380"/>
    <n v="1.3342816500711236"/>
    <x v="3134"/>
  </r>
  <r>
    <x v="2"/>
    <s v="Cycling"/>
    <x v="3"/>
    <s v="Shimano"/>
    <s v="Dial"/>
    <x v="8"/>
    <s v="L6 L Eyestay 20mm Dial E"/>
    <x v="0"/>
    <n v="500"/>
    <n v="670"/>
    <n v="1.34"/>
    <x v="1385"/>
  </r>
  <r>
    <x v="2"/>
    <s v="Cycling"/>
    <x v="3"/>
    <s v="Shimano"/>
    <s v="Dial"/>
    <x v="8"/>
    <s v="L6 L Eyestay 20mm Dial E"/>
    <x v="0"/>
    <n v="4375"/>
    <n v="5829"/>
    <n v="1.3323428571428571"/>
    <x v="3135"/>
  </r>
  <r>
    <x v="2"/>
    <s v="Cycling"/>
    <x v="3"/>
    <s v="Shimano"/>
    <s v="Dial"/>
    <x v="8"/>
    <s v="L6 L Eyestay 20mm Dial E"/>
    <x v="0"/>
    <n v="1310"/>
    <n v="1742"/>
    <n v="1.3297709923664123"/>
    <x v="3136"/>
  </r>
  <r>
    <x v="2"/>
    <s v="Cycling"/>
    <x v="3"/>
    <s v="Shimano"/>
    <s v="Dial"/>
    <x v="8"/>
    <s v="L6 L Eyestay 20mm Dial E"/>
    <x v="0"/>
    <n v="2315"/>
    <n v="3082"/>
    <n v="1.331317494600432"/>
    <x v="3137"/>
  </r>
  <r>
    <x v="2"/>
    <s v="Cycling"/>
    <x v="3"/>
    <s v="Shimano"/>
    <s v="Dial"/>
    <x v="8"/>
    <s v="L6 L Eyestay 20mm Dial E"/>
    <x v="0"/>
    <n v="2520"/>
    <n v="3350"/>
    <n v="1.3293650793650793"/>
    <x v="2922"/>
  </r>
  <r>
    <x v="2"/>
    <s v="Cycling"/>
    <x v="3"/>
    <s v="Shimano"/>
    <s v="Dial"/>
    <x v="8"/>
    <s v="L6 L Eyestay 20mm Dial E"/>
    <x v="0"/>
    <n v="12470"/>
    <n v="16616"/>
    <n v="1.3324779470729751"/>
    <x v="3138"/>
  </r>
  <r>
    <x v="2"/>
    <s v="Cycling"/>
    <x v="3"/>
    <s v="Shimano"/>
    <s v="Dial"/>
    <x v="8"/>
    <s v="L6 L Eyestay 20mm Dial E"/>
    <x v="0"/>
    <n v="950"/>
    <n v="1273"/>
    <n v="1.34"/>
    <x v="1385"/>
  </r>
  <r>
    <x v="2"/>
    <s v="Cycling"/>
    <x v="3"/>
    <s v="Shimano"/>
    <s v="Dial"/>
    <x v="8"/>
    <s v="L6 L Eyestay 20mm Dial E"/>
    <x v="0"/>
    <n v="2565"/>
    <n v="3417"/>
    <n v="1.3321637426900585"/>
    <x v="3139"/>
  </r>
  <r>
    <x v="2"/>
    <s v="Cycling"/>
    <x v="3"/>
    <s v="Shimano"/>
    <s v="Dial"/>
    <x v="8"/>
    <s v="L6 L Eyestay 20mm Dial E"/>
    <x v="1"/>
    <n v="1000"/>
    <n v="1340"/>
    <n v="1.34"/>
    <x v="1385"/>
  </r>
  <r>
    <x v="2"/>
    <s v="Cycling"/>
    <x v="3"/>
    <s v="Shimano"/>
    <s v="Dial"/>
    <x v="8"/>
    <s v="L6 L Eyestay 20mm Dial E"/>
    <x v="1"/>
    <n v="3515"/>
    <n v="4690"/>
    <n v="1.3342816500711236"/>
    <x v="3134"/>
  </r>
  <r>
    <x v="2"/>
    <s v="Cycling"/>
    <x v="3"/>
    <s v="Shimano"/>
    <s v="Dial"/>
    <x v="8"/>
    <s v="L6 L Eyestay 20mm Dial E"/>
    <x v="1"/>
    <n v="3015"/>
    <n v="4020"/>
    <n v="1.3333333333333333"/>
    <x v="1418"/>
  </r>
  <r>
    <x v="2"/>
    <s v="Cycling"/>
    <x v="3"/>
    <s v="Shimano"/>
    <s v="Dial"/>
    <x v="8"/>
    <s v="L6 L Eyestay 20mm Dial E"/>
    <x v="1"/>
    <n v="2515"/>
    <n v="3395"/>
    <n v="1.3499005964214712"/>
    <x v="3140"/>
  </r>
  <r>
    <x v="2"/>
    <s v="Cycling"/>
    <x v="3"/>
    <s v="Shimano"/>
    <s v="Dial"/>
    <x v="8"/>
    <s v="L6 L Eyestay 20mm Dial E"/>
    <x v="1"/>
    <n v="2115"/>
    <n v="2877"/>
    <n v="1.3602836879432625"/>
    <x v="1309"/>
  </r>
  <r>
    <x v="2"/>
    <s v="Cycling"/>
    <x v="3"/>
    <s v="Shimano"/>
    <s v="Dial"/>
    <x v="8"/>
    <s v="L6 L Eyestay 20mm Dial E"/>
    <x v="1"/>
    <n v="2010"/>
    <n v="2740"/>
    <n v="1.3631840796019901"/>
    <x v="1362"/>
  </r>
  <r>
    <x v="2"/>
    <s v="Cycling"/>
    <x v="3"/>
    <s v="Shimano"/>
    <s v="Dial"/>
    <x v="8"/>
    <s v="L6 L Eyestay 20mm Dial E"/>
    <x v="1"/>
    <n v="4225"/>
    <n v="5754"/>
    <n v="1.3618934911242604"/>
    <x v="3141"/>
  </r>
  <r>
    <x v="2"/>
    <s v="Cycling"/>
    <x v="3"/>
    <s v="Shimano"/>
    <s v="Dial"/>
    <x v="8"/>
    <s v="L6 L Eyestay 20mm Dial E"/>
    <x v="1"/>
    <n v="1410"/>
    <n v="1918"/>
    <n v="1.3602836879432625"/>
    <x v="1309"/>
  </r>
  <r>
    <x v="2"/>
    <s v="Cycling"/>
    <x v="3"/>
    <s v="Shimano"/>
    <s v="Dial"/>
    <x v="8"/>
    <s v="L6 L Eyestay 20mm Dial E"/>
    <x v="1"/>
    <n v="500"/>
    <n v="685"/>
    <n v="1.37"/>
    <x v="1421"/>
  </r>
  <r>
    <x v="2"/>
    <s v="Cycling"/>
    <x v="3"/>
    <s v="Shimano"/>
    <s v="Dial"/>
    <x v="8"/>
    <s v="L6 L Eyestay 20mm Dial E"/>
    <x v="1"/>
    <n v="3270"/>
    <n v="4452.5"/>
    <n v="1.3616207951070336"/>
    <x v="3142"/>
  </r>
  <r>
    <x v="2"/>
    <s v="Cycling"/>
    <x v="3"/>
    <s v="Shimano"/>
    <s v="Dial"/>
    <x v="8"/>
    <s v="L6 L Eyestay 20mm Dial E"/>
    <x v="1"/>
    <n v="1460"/>
    <n v="1986.5"/>
    <n v="1.3606164383561643"/>
    <x v="3143"/>
  </r>
  <r>
    <x v="2"/>
    <s v="Cycling"/>
    <x v="3"/>
    <s v="Shimano"/>
    <s v="Dial"/>
    <x v="8"/>
    <s v="L6 L Eyestay 20mm Dial E"/>
    <x v="1"/>
    <n v="2910"/>
    <n v="3973"/>
    <n v="1.3652920962199313"/>
    <x v="3144"/>
  </r>
  <r>
    <x v="2"/>
    <s v="Cycling"/>
    <x v="3"/>
    <s v="Shimano"/>
    <s v="Dial"/>
    <x v="8"/>
    <s v="L6 L Eyestay 20mm Dial E"/>
    <x v="4"/>
    <n v="15075"/>
    <n v="18300"/>
    <n v="1.2139303482587065"/>
    <x v="2591"/>
  </r>
  <r>
    <x v="2"/>
    <s v="Cycling"/>
    <x v="3"/>
    <s v="Shimano"/>
    <s v="Dial"/>
    <x v="8"/>
    <s v="L6 L Eyestay 20mm Dial E"/>
    <x v="4"/>
    <n v="5025"/>
    <n v="6000"/>
    <n v="1.1940298507462686"/>
    <x v="2577"/>
  </r>
  <r>
    <x v="2"/>
    <s v="Cycling"/>
    <x v="3"/>
    <s v="Shimano"/>
    <s v="Dial"/>
    <x v="8"/>
    <s v="L6 L Eyestay 20mm Dial E"/>
    <x v="4"/>
    <n v="34780"/>
    <n v="41520"/>
    <n v="1.1937895342150662"/>
    <x v="3145"/>
  </r>
  <r>
    <x v="2"/>
    <s v="Cycling"/>
    <x v="3"/>
    <s v="Shimano"/>
    <s v="Dial"/>
    <x v="8"/>
    <s v="L6 L Eyestay 20mm Dial E"/>
    <x v="4"/>
    <n v="9325"/>
    <n v="11130"/>
    <n v="1.1935656836461126"/>
    <x v="3146"/>
  </r>
  <r>
    <x v="2"/>
    <s v="Cycling"/>
    <x v="3"/>
    <s v="Shimano"/>
    <s v="Dial"/>
    <x v="8"/>
    <s v="L6 L Eyestay 20mm Dial E"/>
    <x v="4"/>
    <n v="7995"/>
    <n v="9540"/>
    <n v="1.1932457786116322"/>
    <x v="3147"/>
  </r>
  <r>
    <x v="2"/>
    <s v="Cycling"/>
    <x v="3"/>
    <s v="Shimano"/>
    <s v="Dial"/>
    <x v="8"/>
    <s v="L6 L Eyestay 20mm Dial E"/>
    <x v="4"/>
    <n v="7590"/>
    <n v="9060"/>
    <n v="1.1936758893280632"/>
    <x v="3148"/>
  </r>
  <r>
    <x v="2"/>
    <s v="Cycling"/>
    <x v="3"/>
    <s v="Shimano"/>
    <s v="Dial"/>
    <x v="8"/>
    <s v="L6 L Eyestay 20mm Dial E"/>
    <x v="4"/>
    <n v="5710"/>
    <n v="6810"/>
    <n v="1.1926444833625218"/>
    <x v="3149"/>
  </r>
  <r>
    <x v="2"/>
    <s v="Cycling"/>
    <x v="3"/>
    <s v="Shimano"/>
    <s v="Dial"/>
    <x v="8"/>
    <s v="L6 L Eyestay 20mm Dial E"/>
    <x v="4"/>
    <n v="4320"/>
    <n v="5160"/>
    <n v="1.1944444444444444"/>
    <x v="3150"/>
  </r>
  <r>
    <x v="2"/>
    <s v="Cycling"/>
    <x v="3"/>
    <s v="Shimano"/>
    <s v="Dial"/>
    <x v="8"/>
    <s v="L6 L Eyestay 20mm Dial E"/>
    <x v="4"/>
    <n v="15030"/>
    <n v="17940"/>
    <n v="1.1936127744510978"/>
    <x v="3151"/>
  </r>
  <r>
    <x v="2"/>
    <s v="Cycling"/>
    <x v="3"/>
    <s v="Shimano"/>
    <s v="Dial"/>
    <x v="8"/>
    <s v="L6 L Eyestay 20mm Dial E"/>
    <x v="4"/>
    <n v="16535"/>
    <n v="19740"/>
    <n v="1.193831267009374"/>
    <x v="3152"/>
  </r>
  <r>
    <x v="2"/>
    <s v="Cycling"/>
    <x v="3"/>
    <s v="Shimano"/>
    <s v="Dial"/>
    <x v="8"/>
    <s v="L6 L Eyestay 20mm Dial E"/>
    <x v="4"/>
    <n v="6235"/>
    <n v="7440"/>
    <n v="1.1932638331996792"/>
    <x v="3153"/>
  </r>
  <r>
    <x v="2"/>
    <s v="Cycling"/>
    <x v="3"/>
    <s v="Shimano"/>
    <s v="Dial"/>
    <x v="8"/>
    <s v="L6 L Eyestay 20mm Dial E"/>
    <x v="2"/>
    <n v="5025"/>
    <n v="6000"/>
    <n v="1.1940298507462686"/>
    <x v="2577"/>
  </r>
  <r>
    <x v="2"/>
    <s v="Cycling"/>
    <x v="3"/>
    <s v="Shimano"/>
    <s v="Dial"/>
    <x v="8"/>
    <s v="L6 L Eyestay 20mm Dial E"/>
    <x v="2"/>
    <n v="8950"/>
    <n v="10680"/>
    <n v="1.1932960893854749"/>
    <x v="3154"/>
  </r>
  <r>
    <x v="2"/>
    <s v="Cycling"/>
    <x v="3"/>
    <s v="Shimano"/>
    <s v="Dial"/>
    <x v="8"/>
    <s v="L6 L Eyestay 20mm Dial E"/>
    <x v="2"/>
    <n v="5230"/>
    <n v="6240"/>
    <n v="1.1931166347992352"/>
    <x v="3155"/>
  </r>
  <r>
    <x v="2"/>
    <s v="Cycling"/>
    <x v="3"/>
    <s v="Shimano"/>
    <s v="Dial"/>
    <x v="8"/>
    <s v="L6 L Eyestay 20mm Dial E"/>
    <x v="2"/>
    <n v="16380"/>
    <n v="19560"/>
    <n v="1.1941391941391941"/>
    <x v="2748"/>
  </r>
  <r>
    <x v="2"/>
    <s v="Cycling"/>
    <x v="3"/>
    <s v="Shimano"/>
    <s v="Dial"/>
    <x v="8"/>
    <s v="L6 L Eyestay 20mm Dial E"/>
    <x v="2"/>
    <n v="9650"/>
    <n v="11520"/>
    <n v="1.193782383419689"/>
    <x v="3156"/>
  </r>
  <r>
    <x v="2"/>
    <s v="Cycling"/>
    <x v="3"/>
    <s v="Shimano"/>
    <s v="Dial"/>
    <x v="8"/>
    <s v="L6 L Eyestay 20mm Dial E"/>
    <x v="2"/>
    <n v="5025"/>
    <n v="6000"/>
    <n v="1.1940298507462686"/>
    <x v="2577"/>
  </r>
  <r>
    <x v="2"/>
    <s v="Cycling"/>
    <x v="3"/>
    <s v="Shimano"/>
    <s v="Dial"/>
    <x v="8"/>
    <s v="L6 L Eyestay 20mm Dial E"/>
    <x v="2"/>
    <n v="5025"/>
    <n v="6000"/>
    <n v="1.1940298507462686"/>
    <x v="2577"/>
  </r>
  <r>
    <x v="2"/>
    <s v="Cycling"/>
    <x v="3"/>
    <s v="Shimano"/>
    <s v="Dial"/>
    <x v="8"/>
    <s v="L6 L Eyestay 20mm Dial E"/>
    <x v="2"/>
    <n v="6435"/>
    <n v="7680"/>
    <n v="1.1934731934731935"/>
    <x v="3157"/>
  </r>
  <r>
    <x v="2"/>
    <s v="Cycling"/>
    <x v="3"/>
    <s v="Shimano"/>
    <s v="Dial"/>
    <x v="8"/>
    <s v="L6 L Eyestay 20mm Dial E"/>
    <x v="2"/>
    <n v="2515"/>
    <n v="3000"/>
    <n v="1.1928429423459244"/>
    <x v="2893"/>
  </r>
  <r>
    <x v="2"/>
    <s v="Cycling"/>
    <x v="3"/>
    <s v="Shimano"/>
    <s v="Dial"/>
    <x v="8"/>
    <s v="L6 L Eyestay 20mm Dial E"/>
    <x v="2"/>
    <n v="7895"/>
    <n v="9420"/>
    <n v="1.1931602279924003"/>
    <x v="3158"/>
  </r>
  <r>
    <x v="2"/>
    <s v="Cycling"/>
    <x v="3"/>
    <s v="Shimano"/>
    <s v="Dial"/>
    <x v="8"/>
    <s v="L6 L Eyestay 20mm Dial E"/>
    <x v="2"/>
    <n v="5785"/>
    <n v="6900"/>
    <n v="1.1927398444252377"/>
    <x v="3159"/>
  </r>
  <r>
    <x v="2"/>
    <s v="Cycling"/>
    <x v="3"/>
    <s v="Shimano"/>
    <s v="Dial"/>
    <x v="8"/>
    <s v="L6 L Eyestay 20mm Dial E"/>
    <x v="2"/>
    <n v="7890"/>
    <n v="9420"/>
    <n v="1.1939163498098859"/>
    <x v="3160"/>
  </r>
  <r>
    <x v="2"/>
    <s v="Cycling"/>
    <x v="3"/>
    <s v="Shimano"/>
    <s v="Dial"/>
    <x v="8"/>
    <s v="L6 L Eyestay 20mm Dial E"/>
    <x v="3"/>
    <n v="8145"/>
    <n v="9720"/>
    <n v="1.1933701657458564"/>
    <x v="2609"/>
  </r>
  <r>
    <x v="2"/>
    <s v="Cycling"/>
    <x v="3"/>
    <s v="Shimano"/>
    <s v="Dial"/>
    <x v="8"/>
    <s v="L6 L Eyestay 20mm Dial E"/>
    <x v="3"/>
    <n v="8290"/>
    <n v="9900"/>
    <n v="1.1942098914354644"/>
    <x v="3161"/>
  </r>
  <r>
    <x v="2"/>
    <s v="Cycling"/>
    <x v="3"/>
    <s v="Shimano"/>
    <s v="Dial"/>
    <x v="8"/>
    <s v="L6 L Eyestay 20mm Dial E"/>
    <x v="3"/>
    <n v="10300"/>
    <n v="12300"/>
    <n v="1.1941747572815533"/>
    <x v="3162"/>
  </r>
  <r>
    <x v="2"/>
    <s v="Cycling"/>
    <x v="3"/>
    <s v="Shimano"/>
    <s v="Dial"/>
    <x v="8"/>
    <s v="L6 L Eyestay 20mm Dial E"/>
    <x v="3"/>
    <n v="22820"/>
    <n v="27756"/>
    <n v="1.2163014899211217"/>
    <x v="3163"/>
  </r>
  <r>
    <x v="2"/>
    <s v="Cycling"/>
    <x v="3"/>
    <s v="Shimano"/>
    <s v="Dial"/>
    <x v="8"/>
    <s v="L6 L Eyestay 20mm Dial E"/>
    <x v="3"/>
    <n v="8695"/>
    <n v="11418"/>
    <n v="1.3131684876365728"/>
    <x v="3164"/>
  </r>
  <r>
    <x v="2"/>
    <s v="Cycling"/>
    <x v="3"/>
    <s v="Shimano"/>
    <s v="Dial"/>
    <x v="8"/>
    <s v="L6 L Eyestay 20mm Dial E"/>
    <x v="3"/>
    <n v="10105"/>
    <n v="13266"/>
    <n v="1.3128154379020287"/>
    <x v="3165"/>
  </r>
  <r>
    <x v="2"/>
    <s v="Cycling"/>
    <x v="3"/>
    <s v="Shimano"/>
    <s v="Dial"/>
    <x v="8"/>
    <s v="L6 L Eyestay 20mm Dial E"/>
    <x v="3"/>
    <n v="40360"/>
    <n v="52998"/>
    <n v="1.3131318136769079"/>
    <x v="3166"/>
  </r>
  <r>
    <x v="2"/>
    <s v="Cycling"/>
    <x v="3"/>
    <s v="Shimano"/>
    <s v="Dial"/>
    <x v="8"/>
    <s v="L6 L Eyestay 20mm Dial E"/>
    <x v="3"/>
    <n v="29550"/>
    <n v="38808"/>
    <n v="1.3132994923857868"/>
    <x v="3167"/>
  </r>
  <r>
    <x v="2"/>
    <s v="Cycling"/>
    <x v="3"/>
    <s v="Shimano"/>
    <s v="Dial"/>
    <x v="8"/>
    <s v="L6 L Eyestay 20mm Dial E"/>
    <x v="3"/>
    <n v="28545"/>
    <n v="37488"/>
    <n v="1.3132947976878613"/>
    <x v="3168"/>
  </r>
  <r>
    <x v="2"/>
    <s v="Cycling"/>
    <x v="3"/>
    <s v="Shimano"/>
    <s v="Dial"/>
    <x v="8"/>
    <s v="L6 L Eyestay 20mm Dial E"/>
    <x v="3"/>
    <n v="16080"/>
    <n v="21120"/>
    <n v="1.3134328358208955"/>
    <x v="1373"/>
  </r>
  <r>
    <x v="2"/>
    <s v="Cycling"/>
    <x v="3"/>
    <s v="Shimano"/>
    <s v="Dial"/>
    <x v="8"/>
    <s v="L6 L Eyestay 20mm Dial E"/>
    <x v="3"/>
    <n v="38750"/>
    <n v="50886"/>
    <n v="1.3131870967741937"/>
    <x v="3169"/>
  </r>
  <r>
    <x v="2"/>
    <s v="Cycling"/>
    <x v="3"/>
    <s v="Shimano"/>
    <s v="Dial"/>
    <x v="8"/>
    <s v="L6 L Eyestay 20mm Dial E"/>
    <x v="3"/>
    <n v="33520"/>
    <n v="44022"/>
    <n v="1.3133054892601432"/>
    <x v="3170"/>
  </r>
  <r>
    <x v="2"/>
    <s v="Cycling"/>
    <x v="3"/>
    <s v="Shimano"/>
    <s v="Dial"/>
    <x v="8"/>
    <s v="L6 L Eyestay 20mm Dial E"/>
    <x v="0"/>
    <n v="52170"/>
    <n v="68508"/>
    <n v="1.3131684876365728"/>
    <x v="3164"/>
  </r>
  <r>
    <x v="2"/>
    <s v="Cycling"/>
    <x v="3"/>
    <s v="Shimano"/>
    <s v="Dial"/>
    <x v="8"/>
    <s v="L6 L Eyestay 20mm Dial E"/>
    <x v="0"/>
    <n v="2010"/>
    <n v="2640"/>
    <n v="1.3134328358208955"/>
    <x v="1373"/>
  </r>
  <r>
    <x v="2"/>
    <s v="Cycling"/>
    <x v="3"/>
    <s v="Shimano"/>
    <s v="Dial"/>
    <x v="8"/>
    <s v="L6 L Eyestay 20mm Dial E"/>
    <x v="0"/>
    <n v="40560"/>
    <n v="53262"/>
    <n v="1.3131656804733727"/>
    <x v="3171"/>
  </r>
  <r>
    <x v="2"/>
    <s v="Cycling"/>
    <x v="3"/>
    <s v="Shimano"/>
    <s v="Dial"/>
    <x v="8"/>
    <s v="L6 L Eyestay 20mm Dial E"/>
    <x v="0"/>
    <n v="23120"/>
    <n v="30360"/>
    <n v="1.3131487889273357"/>
    <x v="3172"/>
  </r>
  <r>
    <x v="2"/>
    <s v="Cycling"/>
    <x v="3"/>
    <s v="Shimano"/>
    <s v="Dial"/>
    <x v="8"/>
    <s v="L6 L Eyestay 20mm Dial E"/>
    <x v="0"/>
    <n v="33470"/>
    <n v="43956"/>
    <n v="1.3132954884971617"/>
    <x v="3173"/>
  </r>
  <r>
    <x v="2"/>
    <s v="Cycling"/>
    <x v="3"/>
    <s v="Shimano"/>
    <s v="Dial"/>
    <x v="8"/>
    <s v="L6 L Eyestay 20mm Dial E"/>
    <x v="0"/>
    <n v="21260"/>
    <n v="27918"/>
    <n v="1.3131702728127941"/>
    <x v="3174"/>
  </r>
  <r>
    <x v="2"/>
    <s v="Cycling"/>
    <x v="3"/>
    <s v="Shimano"/>
    <s v="Dial"/>
    <x v="8"/>
    <s v="L6 L Eyestay 20mm Dial E"/>
    <x v="0"/>
    <n v="36535"/>
    <n v="47982"/>
    <n v="1.3133159983577392"/>
    <x v="3175"/>
  </r>
  <r>
    <x v="2"/>
    <s v="Cycling"/>
    <x v="3"/>
    <s v="Shimano"/>
    <s v="Dial"/>
    <x v="8"/>
    <s v="L6 L Eyestay 20mm Dial E"/>
    <x v="0"/>
    <n v="18295"/>
    <n v="24024"/>
    <n v="1.3131456682153595"/>
    <x v="3176"/>
  </r>
  <r>
    <x v="2"/>
    <s v="Cycling"/>
    <x v="3"/>
    <s v="Shimano"/>
    <s v="Dial"/>
    <x v="8"/>
    <s v="L6 L Eyestay 20mm Dial E"/>
    <x v="0"/>
    <n v="50560"/>
    <n v="66396"/>
    <n v="1.3132120253164556"/>
    <x v="3177"/>
  </r>
  <r>
    <x v="2"/>
    <s v="Cycling"/>
    <x v="3"/>
    <s v="Shimano"/>
    <s v="Dial"/>
    <x v="8"/>
    <s v="L6 L Eyestay 20mm Dial E"/>
    <x v="0"/>
    <n v="28750"/>
    <n v="37752"/>
    <n v="1.313113043478261"/>
    <x v="3178"/>
  </r>
  <r>
    <x v="2"/>
    <s v="Cycling"/>
    <x v="3"/>
    <s v="Shimano"/>
    <s v="Dial"/>
    <x v="8"/>
    <s v="L6 L Eyestay 20mm Dial E"/>
    <x v="0"/>
    <n v="14625"/>
    <n v="19206"/>
    <n v="1.3132307692307692"/>
    <x v="3179"/>
  </r>
  <r>
    <x v="2"/>
    <s v="Cycling"/>
    <x v="3"/>
    <s v="Shimano"/>
    <s v="Dial"/>
    <x v="8"/>
    <s v="L6 L Eyestay 20mm Dial E"/>
    <x v="0"/>
    <n v="7540"/>
    <n v="9900"/>
    <n v="1.312997347480106"/>
    <x v="3180"/>
  </r>
  <r>
    <x v="2"/>
    <s v="Cycling"/>
    <x v="3"/>
    <s v="Shimano"/>
    <s v="Dial"/>
    <x v="8"/>
    <s v="L6 L Eyestay 20mm Dial E"/>
    <x v="1"/>
    <n v="3520"/>
    <n v="4620"/>
    <n v="1.3125"/>
    <x v="3181"/>
  </r>
  <r>
    <x v="2"/>
    <s v="Cycling"/>
    <x v="3"/>
    <s v="Shimano"/>
    <s v="Dial"/>
    <x v="8"/>
    <s v="L6 L Eyestay 20mm Dial E"/>
    <x v="1"/>
    <n v="13170"/>
    <n v="17292"/>
    <n v="1.3129840546697038"/>
    <x v="3182"/>
  </r>
  <r>
    <x v="2"/>
    <s v="Cycling"/>
    <x v="3"/>
    <s v="Shimano"/>
    <s v="Dial"/>
    <x v="8"/>
    <s v="L6 L Eyestay 20mm Dial E"/>
    <x v="1"/>
    <n v="24375"/>
    <n v="32010"/>
    <n v="1.3132307692307692"/>
    <x v="3179"/>
  </r>
  <r>
    <x v="2"/>
    <s v="Cycling"/>
    <x v="3"/>
    <s v="Shimano"/>
    <s v="Dial"/>
    <x v="8"/>
    <s v="L6 L Eyestay 20mm Dial E"/>
    <x v="1"/>
    <n v="29455"/>
    <n v="39096"/>
    <n v="1.3273128501103377"/>
    <x v="3183"/>
  </r>
  <r>
    <x v="2"/>
    <s v="Cycling"/>
    <x v="3"/>
    <s v="Shimano"/>
    <s v="Dial"/>
    <x v="8"/>
    <s v="L6 L Eyestay 20mm Dial E"/>
    <x v="1"/>
    <n v="22265"/>
    <n v="29902.5"/>
    <n v="1.3430271726925669"/>
    <x v="3184"/>
  </r>
  <r>
    <x v="2"/>
    <s v="Cycling"/>
    <x v="3"/>
    <s v="Shimano"/>
    <s v="Dial"/>
    <x v="8"/>
    <s v="L6 L Eyestay 20mm Dial E"/>
    <x v="1"/>
    <n v="20605"/>
    <n v="27675"/>
    <n v="1.3431206017956807"/>
    <x v="3185"/>
  </r>
  <r>
    <x v="2"/>
    <s v="Cycling"/>
    <x v="3"/>
    <s v="Shimano"/>
    <s v="Dial"/>
    <x v="8"/>
    <s v="L6 L Eyestay 20mm Dial E"/>
    <x v="1"/>
    <n v="24525"/>
    <n v="32940"/>
    <n v="1.3431192660550459"/>
    <x v="3186"/>
  </r>
  <r>
    <x v="2"/>
    <s v="Cycling"/>
    <x v="3"/>
    <s v="Shimano"/>
    <s v="Dial"/>
    <x v="8"/>
    <s v="L6 L Eyestay 20mm Dial E"/>
    <x v="1"/>
    <n v="4270"/>
    <n v="5737.5"/>
    <n v="1.3436768149882905"/>
    <x v="3187"/>
  </r>
  <r>
    <x v="2"/>
    <s v="Cycling"/>
    <x v="3"/>
    <s v="Shimano"/>
    <s v="Dial"/>
    <x v="8"/>
    <s v="L6 L Eyestay 20mm Dial E"/>
    <x v="1"/>
    <n v="12515"/>
    <n v="16807.5"/>
    <n v="1.3429884139033159"/>
    <x v="3188"/>
  </r>
  <r>
    <x v="2"/>
    <s v="Cycling"/>
    <x v="3"/>
    <s v="Shimano"/>
    <s v="Dial"/>
    <x v="8"/>
    <s v="L6 L Eyestay 20mm Dial E"/>
    <x v="1"/>
    <n v="7240"/>
    <n v="9720"/>
    <n v="1.3425414364640884"/>
    <x v="3189"/>
  </r>
  <r>
    <x v="2"/>
    <s v="Cycling"/>
    <x v="3"/>
    <s v="Shimano"/>
    <s v="Dial"/>
    <x v="8"/>
    <s v="L6 L Eyestay 20mm Dial E"/>
    <x v="1"/>
    <n v="11260"/>
    <n v="15120"/>
    <n v="1.3428063943161634"/>
    <x v="3190"/>
  </r>
  <r>
    <x v="2"/>
    <s v="Cycling"/>
    <x v="3"/>
    <s v="Shimano"/>
    <s v="Dial"/>
    <x v="8"/>
    <s v="L6 L Eyestay 20mm Dial E"/>
    <x v="1"/>
    <n v="5780"/>
    <n v="7762.5"/>
    <n v="1.3429930795847751"/>
    <x v="1332"/>
  </r>
  <r>
    <x v="2"/>
    <s v="Cycling"/>
    <x v="3"/>
    <s v="Shimano"/>
    <s v="Dial"/>
    <x v="8"/>
    <s v="L6 R Eyestay 20mm Dial E"/>
    <x v="4"/>
    <n v="1005"/>
    <n v="1220"/>
    <n v="1.2139303482587065"/>
    <x v="2591"/>
  </r>
  <r>
    <x v="2"/>
    <s v="Cycling"/>
    <x v="3"/>
    <s v="Shimano"/>
    <s v="Dial"/>
    <x v="8"/>
    <s v="L6 R Eyestay 20mm Dial E"/>
    <x v="4"/>
    <n v="3515"/>
    <n v="4270"/>
    <n v="1.2147937411095306"/>
    <x v="3125"/>
  </r>
  <r>
    <x v="2"/>
    <s v="Cycling"/>
    <x v="3"/>
    <s v="Shimano"/>
    <s v="Dial"/>
    <x v="8"/>
    <s v="L6 R Eyestay 20mm Dial E"/>
    <x v="4"/>
    <n v="1005"/>
    <n v="1220"/>
    <n v="1.2139303482587065"/>
    <x v="2591"/>
  </r>
  <r>
    <x v="2"/>
    <s v="Cycling"/>
    <x v="3"/>
    <s v="Shimano"/>
    <s v="Dial"/>
    <x v="8"/>
    <s v="L6 R Eyestay 20mm Dial E"/>
    <x v="4"/>
    <n v="500"/>
    <n v="610"/>
    <n v="1.22"/>
    <x v="2590"/>
  </r>
  <r>
    <x v="2"/>
    <s v="Cycling"/>
    <x v="3"/>
    <s v="Shimano"/>
    <s v="Dial"/>
    <x v="8"/>
    <s v="L6 R Eyestay 20mm Dial E"/>
    <x v="4"/>
    <n v="500"/>
    <n v="610"/>
    <n v="1.22"/>
    <x v="2590"/>
  </r>
  <r>
    <x v="2"/>
    <s v="Cycling"/>
    <x v="3"/>
    <s v="Shimano"/>
    <s v="Dial"/>
    <x v="8"/>
    <s v="L6 R Eyestay 20mm Dial E"/>
    <x v="4"/>
    <n v="1005"/>
    <n v="1220"/>
    <n v="1.2139303482587065"/>
    <x v="2591"/>
  </r>
  <r>
    <x v="2"/>
    <s v="Cycling"/>
    <x v="3"/>
    <s v="Shimano"/>
    <s v="Dial"/>
    <x v="8"/>
    <s v="L6 R Eyestay 20mm Dial E"/>
    <x v="2"/>
    <n v="500"/>
    <n v="610"/>
    <n v="1.22"/>
    <x v="2590"/>
  </r>
  <r>
    <x v="2"/>
    <s v="Cycling"/>
    <x v="3"/>
    <s v="Shimano"/>
    <s v="Dial"/>
    <x v="8"/>
    <s v="L6 R Eyestay 20mm Dial E"/>
    <x v="2"/>
    <n v="500"/>
    <n v="610"/>
    <n v="1.22"/>
    <x v="2590"/>
  </r>
  <r>
    <x v="2"/>
    <s v="Cycling"/>
    <x v="3"/>
    <s v="Shimano"/>
    <s v="Dial"/>
    <x v="8"/>
    <s v="L6 R Eyestay 20mm Dial E"/>
    <x v="2"/>
    <n v="1005"/>
    <n v="1220"/>
    <n v="1.2139303482587065"/>
    <x v="2591"/>
  </r>
  <r>
    <x v="2"/>
    <s v="Cycling"/>
    <x v="3"/>
    <s v="Shimano"/>
    <s v="Dial"/>
    <x v="8"/>
    <s v="L6 R Eyestay 20mm Dial E"/>
    <x v="2"/>
    <n v="1005"/>
    <n v="1220"/>
    <n v="1.2139303482587065"/>
    <x v="2591"/>
  </r>
  <r>
    <x v="2"/>
    <s v="Cycling"/>
    <x v="3"/>
    <s v="Shimano"/>
    <s v="Dial"/>
    <x v="8"/>
    <s v="L6 R Eyestay 20mm Dial E"/>
    <x v="3"/>
    <n v="750"/>
    <n v="915"/>
    <n v="1.22"/>
    <x v="2590"/>
  </r>
  <r>
    <x v="2"/>
    <s v="Cycling"/>
    <x v="3"/>
    <s v="Shimano"/>
    <s v="Dial"/>
    <x v="8"/>
    <s v="L6 R Eyestay 20mm Dial E"/>
    <x v="3"/>
    <n v="2760"/>
    <n v="3355"/>
    <n v="1.2155797101449275"/>
    <x v="3126"/>
  </r>
  <r>
    <x v="2"/>
    <s v="Cycling"/>
    <x v="3"/>
    <s v="Shimano"/>
    <s v="Dial"/>
    <x v="8"/>
    <s v="L6 R Eyestay 20mm Dial E"/>
    <x v="3"/>
    <n v="1750"/>
    <n v="2225"/>
    <n v="1.2714285714285714"/>
    <x v="3127"/>
  </r>
  <r>
    <x v="2"/>
    <s v="Cycling"/>
    <x v="3"/>
    <s v="Shimano"/>
    <s v="Dial"/>
    <x v="8"/>
    <s v="L6 R Eyestay 20mm Dial E"/>
    <x v="3"/>
    <n v="1755"/>
    <n v="2345"/>
    <n v="1.3361823361823362"/>
    <x v="3128"/>
  </r>
  <r>
    <x v="2"/>
    <s v="Cycling"/>
    <x v="3"/>
    <s v="Shimano"/>
    <s v="Dial"/>
    <x v="8"/>
    <s v="L6 R Eyestay 20mm Dial E"/>
    <x v="3"/>
    <n v="1505"/>
    <n v="2010"/>
    <n v="1.3355481727574752"/>
    <x v="3129"/>
  </r>
  <r>
    <x v="2"/>
    <s v="Cycling"/>
    <x v="3"/>
    <s v="Shimano"/>
    <s v="Dial"/>
    <x v="8"/>
    <s v="L6 R Eyestay 20mm Dial E"/>
    <x v="3"/>
    <n v="4760"/>
    <n v="6365"/>
    <n v="1.3371848739495797"/>
    <x v="3130"/>
  </r>
  <r>
    <x v="2"/>
    <s v="Cycling"/>
    <x v="3"/>
    <s v="Shimano"/>
    <s v="Dial"/>
    <x v="8"/>
    <s v="L6 R Eyestay 20mm Dial E"/>
    <x v="3"/>
    <n v="3270"/>
    <n v="4355"/>
    <n v="1.3318042813455657"/>
    <x v="2919"/>
  </r>
  <r>
    <x v="2"/>
    <s v="Cycling"/>
    <x v="3"/>
    <s v="Shimano"/>
    <s v="Dial"/>
    <x v="8"/>
    <s v="L6 R Eyestay 20mm Dial E"/>
    <x v="3"/>
    <n v="1260"/>
    <n v="1675"/>
    <n v="1.3293650793650793"/>
    <x v="2922"/>
  </r>
  <r>
    <x v="2"/>
    <s v="Cycling"/>
    <x v="3"/>
    <s v="Shimano"/>
    <s v="Dial"/>
    <x v="8"/>
    <s v="L6 R Eyestay 20mm Dial E"/>
    <x v="3"/>
    <n v="2005"/>
    <n v="2680"/>
    <n v="1.3366583541147132"/>
    <x v="3131"/>
  </r>
  <r>
    <x v="2"/>
    <s v="Cycling"/>
    <x v="3"/>
    <s v="Shimano"/>
    <s v="Dial"/>
    <x v="8"/>
    <s v="L6 R Eyestay 20mm Dial E"/>
    <x v="3"/>
    <n v="3520"/>
    <n v="4690"/>
    <n v="1.3323863636363635"/>
    <x v="3132"/>
  </r>
  <r>
    <x v="2"/>
    <s v="Cycling"/>
    <x v="3"/>
    <s v="Shimano"/>
    <s v="Dial"/>
    <x v="8"/>
    <s v="L6 R Eyestay 20mm Dial E"/>
    <x v="3"/>
    <n v="5335"/>
    <n v="7102"/>
    <n v="1.3312089971883787"/>
    <x v="3133"/>
  </r>
  <r>
    <x v="2"/>
    <s v="Cycling"/>
    <x v="3"/>
    <s v="Shimano"/>
    <s v="Dial"/>
    <x v="8"/>
    <s v="L6 R Eyestay 20mm Dial E"/>
    <x v="0"/>
    <n v="4170"/>
    <n v="5561"/>
    <n v="1.3335731414868106"/>
    <x v="1202"/>
  </r>
  <r>
    <x v="2"/>
    <s v="Cycling"/>
    <x v="3"/>
    <s v="Shimano"/>
    <s v="Dial"/>
    <x v="8"/>
    <s v="L6 R Eyestay 20mm Dial E"/>
    <x v="0"/>
    <n v="7030"/>
    <n v="9380"/>
    <n v="1.3342816500711236"/>
    <x v="3134"/>
  </r>
  <r>
    <x v="2"/>
    <s v="Cycling"/>
    <x v="3"/>
    <s v="Shimano"/>
    <s v="Dial"/>
    <x v="8"/>
    <s v="L6 R Eyestay 20mm Dial E"/>
    <x v="0"/>
    <n v="500"/>
    <n v="670"/>
    <n v="1.34"/>
    <x v="1385"/>
  </r>
  <r>
    <x v="2"/>
    <s v="Cycling"/>
    <x v="3"/>
    <s v="Shimano"/>
    <s v="Dial"/>
    <x v="8"/>
    <s v="L6 R Eyestay 20mm Dial E"/>
    <x v="0"/>
    <n v="4375"/>
    <n v="5829"/>
    <n v="1.3323428571428571"/>
    <x v="3135"/>
  </r>
  <r>
    <x v="2"/>
    <s v="Cycling"/>
    <x v="3"/>
    <s v="Shimano"/>
    <s v="Dial"/>
    <x v="8"/>
    <s v="L6 R Eyestay 20mm Dial E"/>
    <x v="0"/>
    <n v="1310"/>
    <n v="1742"/>
    <n v="1.3297709923664123"/>
    <x v="3136"/>
  </r>
  <r>
    <x v="2"/>
    <s v="Cycling"/>
    <x v="3"/>
    <s v="Shimano"/>
    <s v="Dial"/>
    <x v="8"/>
    <s v="L6 R Eyestay 20mm Dial E"/>
    <x v="0"/>
    <n v="2315"/>
    <n v="3082"/>
    <n v="1.331317494600432"/>
    <x v="3137"/>
  </r>
  <r>
    <x v="2"/>
    <s v="Cycling"/>
    <x v="3"/>
    <s v="Shimano"/>
    <s v="Dial"/>
    <x v="8"/>
    <s v="L6 R Eyestay 20mm Dial E"/>
    <x v="0"/>
    <n v="2520"/>
    <n v="3350"/>
    <n v="1.3293650793650793"/>
    <x v="2922"/>
  </r>
  <r>
    <x v="2"/>
    <s v="Cycling"/>
    <x v="3"/>
    <s v="Shimano"/>
    <s v="Dial"/>
    <x v="8"/>
    <s v="L6 R Eyestay 20mm Dial E"/>
    <x v="0"/>
    <n v="12470"/>
    <n v="16616"/>
    <n v="1.3324779470729751"/>
    <x v="3138"/>
  </r>
  <r>
    <x v="2"/>
    <s v="Cycling"/>
    <x v="3"/>
    <s v="Shimano"/>
    <s v="Dial"/>
    <x v="8"/>
    <s v="L6 R Eyestay 20mm Dial E"/>
    <x v="0"/>
    <n v="950"/>
    <n v="1273"/>
    <n v="1.34"/>
    <x v="1385"/>
  </r>
  <r>
    <x v="2"/>
    <s v="Cycling"/>
    <x v="3"/>
    <s v="Shimano"/>
    <s v="Dial"/>
    <x v="8"/>
    <s v="L6 R Eyestay 20mm Dial E"/>
    <x v="0"/>
    <n v="2565"/>
    <n v="3417"/>
    <n v="1.3321637426900585"/>
    <x v="3139"/>
  </r>
  <r>
    <x v="2"/>
    <s v="Cycling"/>
    <x v="3"/>
    <s v="Shimano"/>
    <s v="Dial"/>
    <x v="8"/>
    <s v="L6 R Eyestay 20mm Dial E"/>
    <x v="1"/>
    <n v="1000"/>
    <n v="1340"/>
    <n v="1.34"/>
    <x v="1385"/>
  </r>
  <r>
    <x v="2"/>
    <s v="Cycling"/>
    <x v="3"/>
    <s v="Shimano"/>
    <s v="Dial"/>
    <x v="8"/>
    <s v="L6 R Eyestay 20mm Dial E"/>
    <x v="1"/>
    <n v="3515"/>
    <n v="4690"/>
    <n v="1.3342816500711236"/>
    <x v="3134"/>
  </r>
  <r>
    <x v="2"/>
    <s v="Cycling"/>
    <x v="3"/>
    <s v="Shimano"/>
    <s v="Dial"/>
    <x v="8"/>
    <s v="L6 R Eyestay 20mm Dial E"/>
    <x v="1"/>
    <n v="3015"/>
    <n v="4020"/>
    <n v="1.3333333333333333"/>
    <x v="1418"/>
  </r>
  <r>
    <x v="2"/>
    <s v="Cycling"/>
    <x v="3"/>
    <s v="Shimano"/>
    <s v="Dial"/>
    <x v="8"/>
    <s v="L6 R Eyestay 20mm Dial E"/>
    <x v="1"/>
    <n v="2515"/>
    <n v="3395"/>
    <n v="1.3499005964214712"/>
    <x v="3140"/>
  </r>
  <r>
    <x v="2"/>
    <s v="Cycling"/>
    <x v="3"/>
    <s v="Shimano"/>
    <s v="Dial"/>
    <x v="8"/>
    <s v="L6 R Eyestay 20mm Dial E"/>
    <x v="1"/>
    <n v="2115"/>
    <n v="2877"/>
    <n v="1.3602836879432625"/>
    <x v="1309"/>
  </r>
  <r>
    <x v="2"/>
    <s v="Cycling"/>
    <x v="3"/>
    <s v="Shimano"/>
    <s v="Dial"/>
    <x v="8"/>
    <s v="L6 R Eyestay 20mm Dial E"/>
    <x v="1"/>
    <n v="2010"/>
    <n v="2740"/>
    <n v="1.3631840796019901"/>
    <x v="1362"/>
  </r>
  <r>
    <x v="2"/>
    <s v="Cycling"/>
    <x v="3"/>
    <s v="Shimano"/>
    <s v="Dial"/>
    <x v="8"/>
    <s v="L6 R Eyestay 20mm Dial E"/>
    <x v="1"/>
    <n v="4225"/>
    <n v="5754"/>
    <n v="1.3618934911242604"/>
    <x v="3141"/>
  </r>
  <r>
    <x v="2"/>
    <s v="Cycling"/>
    <x v="3"/>
    <s v="Shimano"/>
    <s v="Dial"/>
    <x v="8"/>
    <s v="L6 R Eyestay 20mm Dial E"/>
    <x v="1"/>
    <n v="1410"/>
    <n v="1918"/>
    <n v="1.3602836879432625"/>
    <x v="1309"/>
  </r>
  <r>
    <x v="2"/>
    <s v="Cycling"/>
    <x v="3"/>
    <s v="Shimano"/>
    <s v="Dial"/>
    <x v="8"/>
    <s v="L6 R Eyestay 20mm Dial E"/>
    <x v="1"/>
    <n v="500"/>
    <n v="685"/>
    <n v="1.37"/>
    <x v="1421"/>
  </r>
  <r>
    <x v="2"/>
    <s v="Cycling"/>
    <x v="3"/>
    <s v="Shimano"/>
    <s v="Dial"/>
    <x v="8"/>
    <s v="L6 R Eyestay 20mm Dial E"/>
    <x v="1"/>
    <n v="3270"/>
    <n v="4452.5"/>
    <n v="1.3616207951070336"/>
    <x v="3142"/>
  </r>
  <r>
    <x v="2"/>
    <s v="Cycling"/>
    <x v="3"/>
    <s v="Shimano"/>
    <s v="Dial"/>
    <x v="8"/>
    <s v="L6 R Eyestay 20mm Dial E"/>
    <x v="1"/>
    <n v="1460"/>
    <n v="1986.5"/>
    <n v="1.3606164383561643"/>
    <x v="3143"/>
  </r>
  <r>
    <x v="2"/>
    <s v="Cycling"/>
    <x v="3"/>
    <s v="Shimano"/>
    <s v="Dial"/>
    <x v="8"/>
    <s v="L6 R Eyestay 20mm Dial E"/>
    <x v="1"/>
    <n v="2910"/>
    <n v="3973"/>
    <n v="1.3652920962199313"/>
    <x v="3144"/>
  </r>
  <r>
    <x v="2"/>
    <s v="Cycling"/>
    <x v="3"/>
    <s v="Shimano"/>
    <s v="Dial"/>
    <x v="8"/>
    <s v="L6 R Eyestay 20mm Dial E"/>
    <x v="1"/>
    <n v="24475"/>
    <n v="32872.5"/>
    <n v="1.3431052093973441"/>
    <x v="3191"/>
  </r>
  <r>
    <x v="2"/>
    <s v="Cycling"/>
    <x v="3"/>
    <s v="Shimano"/>
    <s v="Dial"/>
    <x v="8"/>
    <s v="L6 R Eyestay 20mm Dial E"/>
    <x v="1"/>
    <n v="4320"/>
    <n v="5805"/>
    <n v="1.34375"/>
    <x v="3192"/>
  </r>
  <r>
    <x v="2"/>
    <s v="Cycling"/>
    <x v="3"/>
    <s v="Shimano"/>
    <s v="Dial"/>
    <x v="8"/>
    <s v="L6 R Eyestay 20mm Dial E"/>
    <x v="1"/>
    <n v="12515"/>
    <n v="16807.5"/>
    <n v="1.3429884139033159"/>
    <x v="3188"/>
  </r>
  <r>
    <x v="2"/>
    <s v="Cycling"/>
    <x v="3"/>
    <s v="Shimano"/>
    <s v="Dial"/>
    <x v="8"/>
    <s v="L6 R Eyestay 20mm Dial E"/>
    <x v="1"/>
    <n v="7240"/>
    <n v="9720"/>
    <n v="1.3425414364640884"/>
    <x v="3189"/>
  </r>
  <r>
    <x v="2"/>
    <s v="Cycling"/>
    <x v="3"/>
    <s v="Shimano"/>
    <s v="Dial"/>
    <x v="8"/>
    <s v="L6 R Eyestay 20mm Dial E"/>
    <x v="1"/>
    <n v="11260"/>
    <n v="15120"/>
    <n v="1.3428063943161634"/>
    <x v="3190"/>
  </r>
  <r>
    <x v="2"/>
    <s v="Cycling"/>
    <x v="3"/>
    <s v="Shimano"/>
    <s v="Dial"/>
    <x v="8"/>
    <s v="L6 R Eyestay 20mm Dial E"/>
    <x v="1"/>
    <n v="5780"/>
    <n v="7762.5"/>
    <n v="1.3429930795847751"/>
    <x v="1332"/>
  </r>
  <r>
    <x v="2"/>
    <s v="Cycling"/>
    <x v="3"/>
    <s v="Shimano"/>
    <s v="Dial"/>
    <x v="9"/>
    <s v="L6 L Eyestay 20mm Dial K"/>
    <x v="2"/>
    <n v="3015"/>
    <n v="5760"/>
    <n v="1.9104477611940298"/>
    <x v="3193"/>
  </r>
  <r>
    <x v="2"/>
    <s v="Cycling"/>
    <x v="3"/>
    <s v="Shimano"/>
    <s v="Dial"/>
    <x v="9"/>
    <s v="L6 L Eyestay 20mm Dial K"/>
    <x v="2"/>
    <n v="2010"/>
    <n v="3840"/>
    <n v="1.9104477611940298"/>
    <x v="3193"/>
  </r>
  <r>
    <x v="2"/>
    <s v="Cycling"/>
    <x v="3"/>
    <s v="Shimano"/>
    <s v="Dial"/>
    <x v="9"/>
    <s v="L6 L Eyestay 20mm Dial K"/>
    <x v="2"/>
    <n v="500"/>
    <n v="960"/>
    <n v="1.92"/>
    <x v="3194"/>
  </r>
  <r>
    <x v="2"/>
    <s v="Cycling"/>
    <x v="3"/>
    <s v="Shimano"/>
    <s v="Dial"/>
    <x v="9"/>
    <s v="L6 L Eyestay 20mm Dial K"/>
    <x v="2"/>
    <n v="500"/>
    <n v="960"/>
    <n v="1.92"/>
    <x v="3194"/>
  </r>
  <r>
    <x v="2"/>
    <s v="Cycling"/>
    <x v="3"/>
    <s v="Shimano"/>
    <s v="Dial"/>
    <x v="9"/>
    <s v="L6 L Eyestay 20mm Dial K"/>
    <x v="2"/>
    <n v="1510"/>
    <n v="2880"/>
    <n v="1.9072847682119205"/>
    <x v="3195"/>
  </r>
  <r>
    <x v="2"/>
    <s v="Cycling"/>
    <x v="3"/>
    <s v="Shimano"/>
    <s v="Dial"/>
    <x v="9"/>
    <s v="L6 L Eyestay 20mm Dial K"/>
    <x v="2"/>
    <n v="2010"/>
    <n v="3840"/>
    <n v="1.9104477611940298"/>
    <x v="3193"/>
  </r>
  <r>
    <x v="2"/>
    <s v="Cycling"/>
    <x v="3"/>
    <s v="Shimano"/>
    <s v="Dial"/>
    <x v="9"/>
    <s v="L6 L Eyestay 20mm Dial K"/>
    <x v="3"/>
    <n v="500"/>
    <n v="960"/>
    <n v="1.92"/>
    <x v="3194"/>
  </r>
  <r>
    <x v="2"/>
    <s v="Cycling"/>
    <x v="3"/>
    <s v="Shimano"/>
    <s v="Dial"/>
    <x v="9"/>
    <s v="L6 L Eyestay 20mm Dial K"/>
    <x v="3"/>
    <n v="50"/>
    <n v="96"/>
    <n v="1.92"/>
    <x v="3194"/>
  </r>
  <r>
    <x v="2"/>
    <s v="Cycling"/>
    <x v="3"/>
    <s v="Shimano"/>
    <s v="Dial"/>
    <x v="9"/>
    <s v="L6 L Eyestay 20mm Dial K"/>
    <x v="3"/>
    <n v="5825"/>
    <n v="11832"/>
    <n v="2.0312446351931333"/>
    <x v="3196"/>
  </r>
  <r>
    <x v="2"/>
    <s v="Cycling"/>
    <x v="3"/>
    <s v="Shimano"/>
    <s v="Dial"/>
    <x v="9"/>
    <s v="L6 L Eyestay 20mm Dial K"/>
    <x v="3"/>
    <n v="2510"/>
    <n v="5100"/>
    <n v="2.0318725099601593"/>
    <x v="3197"/>
  </r>
  <r>
    <x v="2"/>
    <s v="Cycling"/>
    <x v="3"/>
    <s v="Shimano"/>
    <s v="Dial"/>
    <x v="9"/>
    <s v="L6 L Eyestay 20mm Dial K"/>
    <x v="3"/>
    <n v="2710"/>
    <n v="5508"/>
    <n v="2.0324723247232472"/>
    <x v="3198"/>
  </r>
  <r>
    <x v="2"/>
    <s v="Cycling"/>
    <x v="3"/>
    <s v="Shimano"/>
    <s v="Dial"/>
    <x v="9"/>
    <s v="L6 L Eyestay 20mm Dial K"/>
    <x v="3"/>
    <n v="2010"/>
    <n v="4080"/>
    <n v="2.0298507462686568"/>
    <x v="1317"/>
  </r>
  <r>
    <x v="2"/>
    <s v="Cycling"/>
    <x v="3"/>
    <s v="Shimano"/>
    <s v="Dial"/>
    <x v="9"/>
    <s v="L6 L Eyestay 20mm Dial K"/>
    <x v="3"/>
    <n v="1005"/>
    <n v="2040"/>
    <n v="2.0298507462686568"/>
    <x v="1317"/>
  </r>
  <r>
    <x v="2"/>
    <s v="Cycling"/>
    <x v="3"/>
    <s v="Shimano"/>
    <s v="Dial"/>
    <x v="9"/>
    <s v="L6 L Eyestay 20mm Dial K"/>
    <x v="3"/>
    <n v="1505"/>
    <n v="3060"/>
    <n v="2.0332225913621262"/>
    <x v="1370"/>
  </r>
  <r>
    <x v="2"/>
    <s v="Cycling"/>
    <x v="3"/>
    <s v="Shimano"/>
    <s v="Dial"/>
    <x v="9"/>
    <s v="L6 L Eyestay 20mm Dial K"/>
    <x v="0"/>
    <n v="1050"/>
    <n v="2142"/>
    <n v="2.04"/>
    <x v="1312"/>
  </r>
  <r>
    <x v="2"/>
    <s v="Cycling"/>
    <x v="3"/>
    <s v="Shimano"/>
    <s v="Dial"/>
    <x v="9"/>
    <s v="L6 L Eyestay 20mm Dial K"/>
    <x v="0"/>
    <n v="1510"/>
    <n v="3060"/>
    <n v="2.0264900662251657"/>
    <x v="2712"/>
  </r>
  <r>
    <x v="2"/>
    <s v="Cycling"/>
    <x v="3"/>
    <s v="Shimano"/>
    <s v="Dial"/>
    <x v="9"/>
    <s v="L6 L Eyestay 20mm Dial K"/>
    <x v="0"/>
    <n v="1460"/>
    <n v="2958"/>
    <n v="2.026027397260274"/>
    <x v="2961"/>
  </r>
  <r>
    <x v="2"/>
    <s v="Cycling"/>
    <x v="3"/>
    <s v="Shimano"/>
    <s v="Dial"/>
    <x v="9"/>
    <s v="L6 L Eyestay 20mm Dial K"/>
    <x v="0"/>
    <n v="3020"/>
    <n v="6120"/>
    <n v="2.0264900662251657"/>
    <x v="2712"/>
  </r>
  <r>
    <x v="2"/>
    <s v="Cycling"/>
    <x v="3"/>
    <s v="Shimano"/>
    <s v="Dial"/>
    <x v="9"/>
    <s v="L6 L Eyestay 20mm Dial K"/>
    <x v="0"/>
    <n v="1810"/>
    <n v="3672"/>
    <n v="2.0287292817679559"/>
    <x v="1343"/>
  </r>
  <r>
    <x v="2"/>
    <s v="Cycling"/>
    <x v="3"/>
    <s v="Shimano"/>
    <s v="Dial"/>
    <x v="9"/>
    <s v="L6 L Eyestay 20mm Dial K"/>
    <x v="0"/>
    <n v="2515"/>
    <n v="5100"/>
    <n v="2.0278330019880717"/>
    <x v="3199"/>
  </r>
  <r>
    <x v="2"/>
    <s v="Cycling"/>
    <x v="3"/>
    <s v="Shimano"/>
    <s v="Dial"/>
    <x v="9"/>
    <s v="L6 L Eyestay 20mm Dial K"/>
    <x v="0"/>
    <n v="0"/>
    <n v="0"/>
    <e v="#DIV/0!"/>
    <x v="255"/>
  </r>
  <r>
    <x v="2"/>
    <s v="Cycling"/>
    <x v="3"/>
    <s v="Shimano"/>
    <s v="Dial"/>
    <x v="9"/>
    <s v="L6 L Eyestay 20mm Dial K"/>
    <x v="0"/>
    <n v="2010"/>
    <n v="4080"/>
    <n v="2.0298507462686568"/>
    <x v="1317"/>
  </r>
  <r>
    <x v="2"/>
    <s v="Cycling"/>
    <x v="3"/>
    <s v="Shimano"/>
    <s v="Dial"/>
    <x v="9"/>
    <s v="L6 L Eyestay 20mm Dial K"/>
    <x v="0"/>
    <n v="3015"/>
    <n v="6120"/>
    <n v="2.0298507462686568"/>
    <x v="1317"/>
  </r>
  <r>
    <x v="2"/>
    <s v="Cycling"/>
    <x v="3"/>
    <s v="Shimano"/>
    <s v="Dial"/>
    <x v="9"/>
    <s v="L6 L Eyestay 20mm Dial K"/>
    <x v="1"/>
    <n v="850"/>
    <n v="1734"/>
    <n v="2.04"/>
    <x v="1312"/>
  </r>
  <r>
    <x v="2"/>
    <s v="Cycling"/>
    <x v="3"/>
    <s v="Shimano"/>
    <s v="Dial"/>
    <x v="9"/>
    <s v="L6 L Eyestay 20mm Dial K"/>
    <x v="1"/>
    <n v="75"/>
    <n v="153"/>
    <n v="2.04"/>
    <x v="1312"/>
  </r>
  <r>
    <x v="2"/>
    <s v="Cycling"/>
    <x v="3"/>
    <s v="Shimano"/>
    <s v="Dial"/>
    <x v="9"/>
    <s v="L6 L Eyestay 20mm Dial K"/>
    <x v="1"/>
    <n v="100"/>
    <n v="204"/>
    <n v="2.04"/>
    <x v="1312"/>
  </r>
  <r>
    <x v="2"/>
    <s v="Cycling"/>
    <x v="3"/>
    <s v="Shimano"/>
    <s v="Dial"/>
    <x v="9"/>
    <s v="L6 L Eyestay 20mm Dial K"/>
    <x v="2"/>
    <n v="7035"/>
    <n v="13440"/>
    <n v="1.9104477611940298"/>
    <x v="3193"/>
  </r>
  <r>
    <x v="2"/>
    <s v="Cycling"/>
    <x v="3"/>
    <s v="Shimano"/>
    <s v="Dial"/>
    <x v="9"/>
    <s v="L6 L Eyestay 20mm Dial K"/>
    <x v="2"/>
    <n v="3015"/>
    <n v="5760"/>
    <n v="1.9104477611940298"/>
    <x v="3193"/>
  </r>
  <r>
    <x v="2"/>
    <s v="Cycling"/>
    <x v="3"/>
    <s v="Shimano"/>
    <s v="Dial"/>
    <x v="9"/>
    <s v="L6 L Eyestay 20mm Dial K"/>
    <x v="2"/>
    <n v="5025"/>
    <n v="9600"/>
    <n v="1.9104477611940298"/>
    <x v="3193"/>
  </r>
  <r>
    <x v="2"/>
    <s v="Cycling"/>
    <x v="3"/>
    <s v="Shimano"/>
    <s v="Dial"/>
    <x v="9"/>
    <s v="L6 L Eyestay 20mm Dial K"/>
    <x v="2"/>
    <n v="5025"/>
    <n v="9600"/>
    <n v="1.9104477611940298"/>
    <x v="3193"/>
  </r>
  <r>
    <x v="2"/>
    <s v="Cycling"/>
    <x v="3"/>
    <s v="Shimano"/>
    <s v="Dial"/>
    <x v="9"/>
    <s v="L6 L Eyestay 20mm Dial K"/>
    <x v="2"/>
    <n v="1110"/>
    <n v="2112"/>
    <n v="1.9027027027027028"/>
    <x v="3200"/>
  </r>
  <r>
    <x v="2"/>
    <s v="Cycling"/>
    <x v="3"/>
    <s v="Shimano"/>
    <s v="Dial"/>
    <x v="9"/>
    <s v="L6 L Eyestay 20mm Dial K"/>
    <x v="2"/>
    <n v="1005"/>
    <n v="1920"/>
    <n v="1.9104477611940298"/>
    <x v="3193"/>
  </r>
  <r>
    <x v="2"/>
    <s v="Cycling"/>
    <x v="3"/>
    <s v="Shimano"/>
    <s v="Dial"/>
    <x v="9"/>
    <s v="L6 L Eyestay 20mm Dial K"/>
    <x v="2"/>
    <n v="1510"/>
    <n v="2880"/>
    <n v="1.9072847682119205"/>
    <x v="3195"/>
  </r>
  <r>
    <x v="2"/>
    <s v="Cycling"/>
    <x v="3"/>
    <s v="Shimano"/>
    <s v="Dial"/>
    <x v="9"/>
    <s v="L6 L Eyestay 20mm Dial K"/>
    <x v="3"/>
    <n v="1005"/>
    <n v="1920"/>
    <n v="1.9104477611940298"/>
    <x v="3193"/>
  </r>
  <r>
    <x v="2"/>
    <s v="Cycling"/>
    <x v="3"/>
    <s v="Shimano"/>
    <s v="Dial"/>
    <x v="9"/>
    <s v="L6 L Eyestay 20mm Dial K"/>
    <x v="3"/>
    <n v="1510"/>
    <n v="2880"/>
    <n v="1.9072847682119205"/>
    <x v="3195"/>
  </r>
  <r>
    <x v="2"/>
    <s v="Cycling"/>
    <x v="3"/>
    <s v="Shimano"/>
    <s v="Dial"/>
    <x v="9"/>
    <s v="L6 L Eyestay 20mm Dial K"/>
    <x v="3"/>
    <n v="1005"/>
    <n v="1920"/>
    <n v="1.9104477611940298"/>
    <x v="3193"/>
  </r>
  <r>
    <x v="2"/>
    <s v="Cycling"/>
    <x v="3"/>
    <s v="Shimano"/>
    <s v="Dial"/>
    <x v="9"/>
    <s v="L6 L Eyestay 20mm Dial K"/>
    <x v="3"/>
    <n v="1005"/>
    <n v="2040"/>
    <n v="2.0298507462686568"/>
    <x v="1317"/>
  </r>
  <r>
    <x v="2"/>
    <s v="Cycling"/>
    <x v="3"/>
    <s v="Shimano"/>
    <s v="Dial"/>
    <x v="9"/>
    <s v="L6 L Eyestay 20mm Dial K"/>
    <x v="3"/>
    <n v="5530"/>
    <n v="11220"/>
    <n v="2.0289330922242317"/>
    <x v="3201"/>
  </r>
  <r>
    <x v="2"/>
    <s v="Cycling"/>
    <x v="3"/>
    <s v="Shimano"/>
    <s v="Dial"/>
    <x v="9"/>
    <s v="L6 L Eyestay 20mm Dial K"/>
    <x v="3"/>
    <n v="4020"/>
    <n v="8160"/>
    <n v="2.0298507462686568"/>
    <x v="1317"/>
  </r>
  <r>
    <x v="2"/>
    <s v="Cycling"/>
    <x v="3"/>
    <s v="Shimano"/>
    <s v="Dial"/>
    <x v="9"/>
    <s v="L6 L Eyestay 20mm Dial K"/>
    <x v="3"/>
    <n v="1005"/>
    <n v="2040"/>
    <n v="2.0298507462686568"/>
    <x v="1317"/>
  </r>
  <r>
    <x v="2"/>
    <s v="Cycling"/>
    <x v="3"/>
    <s v="Shimano"/>
    <s v="Dial"/>
    <x v="9"/>
    <s v="L6 L Eyestay 20mm Dial K"/>
    <x v="3"/>
    <n v="4020"/>
    <n v="8160"/>
    <n v="2.0298507462686568"/>
    <x v="1317"/>
  </r>
  <r>
    <x v="2"/>
    <s v="Cycling"/>
    <x v="3"/>
    <s v="Shimano"/>
    <s v="Dial"/>
    <x v="9"/>
    <s v="L6 L Eyestay 20mm Dial K"/>
    <x v="3"/>
    <n v="3015"/>
    <n v="6120"/>
    <n v="2.0298507462686568"/>
    <x v="1317"/>
  </r>
  <r>
    <x v="2"/>
    <s v="Cycling"/>
    <x v="3"/>
    <s v="Shimano"/>
    <s v="Dial"/>
    <x v="9"/>
    <s v="L6 L Eyestay 20mm Dial K"/>
    <x v="0"/>
    <n v="1510"/>
    <n v="3060"/>
    <n v="2.0264900662251657"/>
    <x v="2712"/>
  </r>
  <r>
    <x v="2"/>
    <s v="Cycling"/>
    <x v="3"/>
    <s v="Shimano"/>
    <s v="Dial"/>
    <x v="9"/>
    <s v="L6 L Eyestay 20mm Dial K"/>
    <x v="0"/>
    <n v="6635"/>
    <n v="13464"/>
    <n v="2.0292388847023362"/>
    <x v="3202"/>
  </r>
  <r>
    <x v="2"/>
    <s v="Cycling"/>
    <x v="3"/>
    <s v="Shimano"/>
    <s v="Dial"/>
    <x v="9"/>
    <s v="L6 L Eyestay 20mm Dial K"/>
    <x v="0"/>
    <n v="5530"/>
    <n v="11220"/>
    <n v="2.0289330922242317"/>
    <x v="3201"/>
  </r>
  <r>
    <x v="2"/>
    <s v="Cycling"/>
    <x v="3"/>
    <s v="Shimano"/>
    <s v="Dial"/>
    <x v="9"/>
    <s v="L6 L Eyestay 20mm Dial K"/>
    <x v="0"/>
    <n v="4020"/>
    <n v="8160"/>
    <n v="2.0298507462686568"/>
    <x v="1317"/>
  </r>
  <r>
    <x v="2"/>
    <s v="Cycling"/>
    <x v="3"/>
    <s v="Shimano"/>
    <s v="Dial"/>
    <x v="9"/>
    <s v="L6 L Eyestay 20mm Dial K"/>
    <x v="0"/>
    <n v="3015"/>
    <n v="6120"/>
    <n v="2.0298507462686568"/>
    <x v="1317"/>
  </r>
  <r>
    <x v="2"/>
    <s v="Cycling"/>
    <x v="3"/>
    <s v="Shimano"/>
    <s v="Dial"/>
    <x v="9"/>
    <s v="L6 L Eyestay 20mm Dial K"/>
    <x v="0"/>
    <n v="3015"/>
    <n v="6120"/>
    <n v="2.0298507462686568"/>
    <x v="1317"/>
  </r>
  <r>
    <x v="2"/>
    <s v="Cycling"/>
    <x v="3"/>
    <s v="Shimano"/>
    <s v="Dial"/>
    <x v="9"/>
    <s v="L6 L Eyestay 20mm Dial K"/>
    <x v="0"/>
    <n v="1000"/>
    <n v="2040"/>
    <n v="2.04"/>
    <x v="1312"/>
  </r>
  <r>
    <x v="2"/>
    <s v="Cycling"/>
    <x v="3"/>
    <s v="Shimano"/>
    <s v="Dial"/>
    <x v="9"/>
    <s v="L6 L Eyestay 20mm Dial K"/>
    <x v="0"/>
    <n v="8040"/>
    <n v="16320"/>
    <n v="2.0298507462686568"/>
    <x v="1317"/>
  </r>
  <r>
    <x v="2"/>
    <s v="Cycling"/>
    <x v="3"/>
    <s v="Shimano"/>
    <s v="Dial"/>
    <x v="9"/>
    <s v="L6 L Eyestay 20mm Dial K"/>
    <x v="0"/>
    <n v="6535"/>
    <n v="13260"/>
    <n v="2.0290742157612853"/>
    <x v="3203"/>
  </r>
  <r>
    <x v="2"/>
    <s v="Cycling"/>
    <x v="3"/>
    <s v="Shimano"/>
    <s v="Dial"/>
    <x v="9"/>
    <s v="L6 L Eyestay 20mm Dial K"/>
    <x v="0"/>
    <n v="0"/>
    <n v="0"/>
    <e v="#DIV/0!"/>
    <x v="255"/>
  </r>
  <r>
    <x v="2"/>
    <s v="Cycling"/>
    <x v="3"/>
    <s v="Shimano"/>
    <s v="Dial"/>
    <x v="9"/>
    <s v="L6 L Eyestay 20mm Dial K"/>
    <x v="1"/>
    <n v="7035"/>
    <n v="14280"/>
    <n v="2.0298507462686568"/>
    <x v="1317"/>
  </r>
  <r>
    <x v="2"/>
    <s v="Cycling"/>
    <x v="3"/>
    <s v="Shimano"/>
    <s v="Dial"/>
    <x v="9"/>
    <s v="L6 L Eyestay 20mm Dial K"/>
    <x v="1"/>
    <n v="3015"/>
    <n v="6120"/>
    <n v="2.0298507462686568"/>
    <x v="1317"/>
  </r>
  <r>
    <x v="2"/>
    <s v="Cycling"/>
    <x v="3"/>
    <s v="Shimano"/>
    <s v="Dial"/>
    <x v="9"/>
    <s v="L6 L Eyestay 20mm Dial K"/>
    <x v="1"/>
    <n v="1005"/>
    <n v="2040"/>
    <n v="2.0298507462686568"/>
    <x v="1317"/>
  </r>
  <r>
    <x v="2"/>
    <s v="Cycling"/>
    <x v="3"/>
    <s v="Shimano"/>
    <s v="Dial"/>
    <x v="9"/>
    <s v="L6 L Eyestay 20mm Dial K"/>
    <x v="1"/>
    <n v="5025"/>
    <n v="10200"/>
    <n v="2.0298507462686568"/>
    <x v="1317"/>
  </r>
  <r>
    <x v="2"/>
    <s v="Cycling"/>
    <x v="3"/>
    <s v="Shimano"/>
    <s v="Dial"/>
    <x v="9"/>
    <s v="L6 L Eyestay 20mm Dial K"/>
    <x v="1"/>
    <n v="4020"/>
    <n v="8160"/>
    <n v="2.0298507462686568"/>
    <x v="1317"/>
  </r>
  <r>
    <x v="2"/>
    <s v="Cycling"/>
    <x v="3"/>
    <s v="Shimano"/>
    <s v="Dial"/>
    <x v="9"/>
    <s v="L6 L Eyestay 20mm Dial K"/>
    <x v="1"/>
    <n v="2010"/>
    <n v="4080"/>
    <n v="2.0298507462686568"/>
    <x v="1317"/>
  </r>
  <r>
    <x v="2"/>
    <s v="Cycling"/>
    <x v="3"/>
    <s v="Shimano"/>
    <s v="Dial"/>
    <x v="9"/>
    <s v="L6 L Eyestay 20mm Dial K"/>
    <x v="1"/>
    <n v="1005"/>
    <n v="2040"/>
    <n v="2.0298507462686568"/>
    <x v="1317"/>
  </r>
  <r>
    <x v="2"/>
    <s v="Cycling"/>
    <x v="3"/>
    <s v="Shimano"/>
    <s v="Dial"/>
    <x v="9"/>
    <s v="L6 L Eyestay 20mm Dial K"/>
    <x v="2"/>
    <n v="3520"/>
    <n v="6720"/>
    <n v="1.9090909090909092"/>
    <x v="3204"/>
  </r>
  <r>
    <x v="2"/>
    <s v="Cycling"/>
    <x v="3"/>
    <s v="Shimano"/>
    <s v="Dial"/>
    <x v="9"/>
    <s v="L6 L Eyestay 20mm Dial K"/>
    <x v="2"/>
    <n v="32665"/>
    <n v="62400"/>
    <n v="1.9103015459972448"/>
    <x v="3205"/>
  </r>
  <r>
    <x v="2"/>
    <s v="Cycling"/>
    <x v="3"/>
    <s v="Shimano"/>
    <s v="Dial"/>
    <x v="9"/>
    <s v="L6 L Eyestay 20mm Dial K"/>
    <x v="2"/>
    <n v="32160"/>
    <n v="61440"/>
    <n v="1.9104477611940298"/>
    <x v="3193"/>
  </r>
  <r>
    <x v="2"/>
    <s v="Cycling"/>
    <x v="3"/>
    <s v="Shimano"/>
    <s v="Dial"/>
    <x v="9"/>
    <s v="L6 L Eyestay 20mm Dial K"/>
    <x v="2"/>
    <n v="8040"/>
    <n v="15360"/>
    <n v="1.9104477611940298"/>
    <x v="3193"/>
  </r>
  <r>
    <x v="2"/>
    <s v="Cycling"/>
    <x v="3"/>
    <s v="Shimano"/>
    <s v="Dial"/>
    <x v="9"/>
    <s v="L6 L Eyestay 20mm Dial K"/>
    <x v="2"/>
    <n v="5025"/>
    <n v="9600"/>
    <n v="1.9104477611940298"/>
    <x v="3193"/>
  </r>
  <r>
    <x v="2"/>
    <s v="Cycling"/>
    <x v="3"/>
    <s v="Shimano"/>
    <s v="Dial"/>
    <x v="9"/>
    <s v="L6 L Eyestay 20mm Dial K"/>
    <x v="2"/>
    <n v="2515"/>
    <n v="4800"/>
    <n v="1.9085487077534791"/>
    <x v="3206"/>
  </r>
  <r>
    <x v="2"/>
    <s v="Cycling"/>
    <x v="3"/>
    <s v="Shimano"/>
    <s v="Dial"/>
    <x v="9"/>
    <s v="L6 L Eyestay 20mm Dial K"/>
    <x v="2"/>
    <n v="9045"/>
    <n v="17280"/>
    <n v="1.9104477611940298"/>
    <x v="3193"/>
  </r>
  <r>
    <x v="2"/>
    <s v="Cycling"/>
    <x v="3"/>
    <s v="Shimano"/>
    <s v="Dial"/>
    <x v="9"/>
    <s v="L6 L Eyestay 20mm Dial K"/>
    <x v="2"/>
    <n v="7035"/>
    <n v="13440"/>
    <n v="1.9104477611940298"/>
    <x v="3193"/>
  </r>
  <r>
    <x v="2"/>
    <s v="Cycling"/>
    <x v="3"/>
    <s v="Shimano"/>
    <s v="Dial"/>
    <x v="9"/>
    <s v="L6 L Eyestay 20mm Dial K"/>
    <x v="2"/>
    <n v="17085"/>
    <n v="32640"/>
    <n v="1.9104477611940298"/>
    <x v="3193"/>
  </r>
  <r>
    <x v="2"/>
    <s v="Cycling"/>
    <x v="3"/>
    <s v="Shimano"/>
    <s v="Dial"/>
    <x v="9"/>
    <s v="L6 L Eyestay 20mm Dial K"/>
    <x v="3"/>
    <n v="5530"/>
    <n v="10560"/>
    <n v="1.9095840867992766"/>
    <x v="3207"/>
  </r>
  <r>
    <x v="2"/>
    <s v="Cycling"/>
    <x v="3"/>
    <s v="Shimano"/>
    <s v="Dial"/>
    <x v="9"/>
    <s v="L6 L Eyestay 20mm Dial K"/>
    <x v="3"/>
    <n v="7540"/>
    <n v="14400"/>
    <n v="1.909814323607427"/>
    <x v="3208"/>
  </r>
  <r>
    <x v="2"/>
    <s v="Cycling"/>
    <x v="3"/>
    <s v="Shimano"/>
    <s v="Dial"/>
    <x v="9"/>
    <s v="L6 L Eyestay 20mm Dial K"/>
    <x v="3"/>
    <n v="3220"/>
    <n v="6144"/>
    <n v="1.9080745341614906"/>
    <x v="3209"/>
  </r>
  <r>
    <x v="2"/>
    <s v="Cycling"/>
    <x v="3"/>
    <s v="Shimano"/>
    <s v="Dial"/>
    <x v="9"/>
    <s v="L6 L Eyestay 20mm Dial K"/>
    <x v="3"/>
    <n v="20605"/>
    <n v="41820"/>
    <n v="2.0296044649356952"/>
    <x v="3210"/>
  </r>
  <r>
    <x v="2"/>
    <s v="Cycling"/>
    <x v="3"/>
    <s v="Shimano"/>
    <s v="Dial"/>
    <x v="9"/>
    <s v="L6 L Eyestay 20mm Dial K"/>
    <x v="3"/>
    <n v="32160"/>
    <n v="65280"/>
    <n v="2.0298507462686568"/>
    <x v="1317"/>
  </r>
  <r>
    <x v="2"/>
    <s v="Cycling"/>
    <x v="3"/>
    <s v="Shimano"/>
    <s v="Dial"/>
    <x v="9"/>
    <s v="L6 L Eyestay 20mm Dial K"/>
    <x v="3"/>
    <n v="6030"/>
    <n v="12240"/>
    <n v="2.0298507462686568"/>
    <x v="1317"/>
  </r>
  <r>
    <x v="2"/>
    <s v="Cycling"/>
    <x v="3"/>
    <s v="Shimano"/>
    <s v="Dial"/>
    <x v="9"/>
    <s v="L6 L Eyestay 20mm Dial K"/>
    <x v="3"/>
    <n v="19100"/>
    <n v="38760"/>
    <n v="2.0293193717277487"/>
    <x v="1352"/>
  </r>
  <r>
    <x v="2"/>
    <s v="Cycling"/>
    <x v="3"/>
    <s v="Shimano"/>
    <s v="Dial"/>
    <x v="9"/>
    <s v="L6 L Eyestay 20mm Dial K"/>
    <x v="3"/>
    <n v="19095"/>
    <n v="38760"/>
    <n v="2.0298507462686568"/>
    <x v="1317"/>
  </r>
  <r>
    <x v="2"/>
    <s v="Cycling"/>
    <x v="3"/>
    <s v="Shimano"/>
    <s v="Dial"/>
    <x v="9"/>
    <s v="L6 L Eyestay 20mm Dial K"/>
    <x v="3"/>
    <n v="8040"/>
    <n v="16320"/>
    <n v="2.0298507462686568"/>
    <x v="1317"/>
  </r>
  <r>
    <x v="2"/>
    <s v="Cycling"/>
    <x v="3"/>
    <s v="Shimano"/>
    <s v="Dial"/>
    <x v="9"/>
    <s v="L6 L Eyestay 20mm Dial K"/>
    <x v="3"/>
    <n v="23115"/>
    <n v="46920"/>
    <n v="2.0298507462686568"/>
    <x v="1317"/>
  </r>
  <r>
    <x v="2"/>
    <s v="Cycling"/>
    <x v="3"/>
    <s v="Shimano"/>
    <s v="Dial"/>
    <x v="9"/>
    <s v="L6 L Eyestay 20mm Dial K"/>
    <x v="0"/>
    <n v="500"/>
    <n v="1020"/>
    <n v="2.04"/>
    <x v="1312"/>
  </r>
  <r>
    <x v="2"/>
    <s v="Cycling"/>
    <x v="3"/>
    <s v="Shimano"/>
    <s v="Dial"/>
    <x v="9"/>
    <s v="L6 L Eyestay 20mm Dial K"/>
    <x v="0"/>
    <n v="6030"/>
    <n v="12240"/>
    <n v="2.0298507462686568"/>
    <x v="1317"/>
  </r>
  <r>
    <x v="2"/>
    <s v="Cycling"/>
    <x v="3"/>
    <s v="Shimano"/>
    <s v="Dial"/>
    <x v="9"/>
    <s v="L6 L Eyestay 20mm Dial K"/>
    <x v="0"/>
    <n v="30150"/>
    <n v="61200"/>
    <n v="2.0298507462686568"/>
    <x v="1317"/>
  </r>
  <r>
    <x v="2"/>
    <s v="Cycling"/>
    <x v="3"/>
    <s v="Shimano"/>
    <s v="Dial"/>
    <x v="9"/>
    <s v="L6 L Eyestay 20mm Dial K"/>
    <x v="0"/>
    <n v="39700"/>
    <n v="80580"/>
    <n v="2.0297229219143578"/>
    <x v="3211"/>
  </r>
  <r>
    <x v="2"/>
    <s v="Cycling"/>
    <x v="3"/>
    <s v="Shimano"/>
    <s v="Dial"/>
    <x v="9"/>
    <s v="L6 L Eyestay 20mm Dial K"/>
    <x v="0"/>
    <n v="5025"/>
    <n v="10200"/>
    <n v="2.0298507462686568"/>
    <x v="1317"/>
  </r>
  <r>
    <x v="2"/>
    <s v="Cycling"/>
    <x v="3"/>
    <s v="Shimano"/>
    <s v="Dial"/>
    <x v="9"/>
    <s v="L6 L Eyestay 20mm Dial K"/>
    <x v="0"/>
    <n v="6030"/>
    <n v="12240"/>
    <n v="2.0298507462686568"/>
    <x v="1317"/>
  </r>
  <r>
    <x v="2"/>
    <s v="Cycling"/>
    <x v="3"/>
    <s v="Shimano"/>
    <s v="Dial"/>
    <x v="9"/>
    <s v="L6 L Eyestay 20mm Dial K"/>
    <x v="0"/>
    <n v="24625"/>
    <n v="49980"/>
    <n v="2.0296446700507613"/>
    <x v="3212"/>
  </r>
  <r>
    <x v="2"/>
    <s v="Cycling"/>
    <x v="3"/>
    <s v="Shimano"/>
    <s v="Dial"/>
    <x v="9"/>
    <s v="L6 L Eyestay 20mm Dial K"/>
    <x v="0"/>
    <n v="33165"/>
    <n v="67320"/>
    <n v="2.0298507462686568"/>
    <x v="1317"/>
  </r>
  <r>
    <x v="2"/>
    <s v="Cycling"/>
    <x v="3"/>
    <s v="Shimano"/>
    <s v="Dial"/>
    <x v="9"/>
    <s v="L6 L Eyestay 20mm Dial K"/>
    <x v="0"/>
    <n v="27135"/>
    <n v="55080"/>
    <n v="2.0298507462686568"/>
    <x v="1317"/>
  </r>
  <r>
    <x v="2"/>
    <s v="Cycling"/>
    <x v="3"/>
    <s v="Shimano"/>
    <s v="Dial"/>
    <x v="9"/>
    <s v="L6 L Eyestay 20mm Dial K"/>
    <x v="0"/>
    <n v="0"/>
    <n v="0"/>
    <e v="#DIV/0!"/>
    <x v="255"/>
  </r>
  <r>
    <x v="2"/>
    <s v="Cycling"/>
    <x v="3"/>
    <s v="Shimano"/>
    <s v="Dial"/>
    <x v="9"/>
    <s v="L6 L Eyestay 20mm Dial K"/>
    <x v="0"/>
    <n v="3520"/>
    <n v="7140"/>
    <n v="2.0284090909090908"/>
    <x v="3213"/>
  </r>
  <r>
    <x v="2"/>
    <s v="Cycling"/>
    <x v="3"/>
    <s v="Shimano"/>
    <s v="Dial"/>
    <x v="9"/>
    <s v="L6 L Eyestay 20mm Dial K"/>
    <x v="1"/>
    <n v="21610"/>
    <n v="43860"/>
    <n v="2.0296159185562241"/>
    <x v="3214"/>
  </r>
  <r>
    <x v="2"/>
    <s v="Cycling"/>
    <x v="3"/>
    <s v="Shimano"/>
    <s v="Dial"/>
    <x v="9"/>
    <s v="L6 L Eyestay 20mm Dial K"/>
    <x v="1"/>
    <n v="31660"/>
    <n v="64260"/>
    <n v="2.0296904611497157"/>
    <x v="3215"/>
  </r>
  <r>
    <x v="2"/>
    <s v="Cycling"/>
    <x v="3"/>
    <s v="Shimano"/>
    <s v="Dial"/>
    <x v="9"/>
    <s v="L6 L Eyestay 20mm Dial K"/>
    <x v="1"/>
    <n v="36180"/>
    <n v="73440"/>
    <n v="2.0298507462686568"/>
    <x v="1317"/>
  </r>
  <r>
    <x v="2"/>
    <s v="Cycling"/>
    <x v="3"/>
    <s v="Shimano"/>
    <s v="Dial"/>
    <x v="9"/>
    <s v="L6 L Eyestay 20mm Dial K"/>
    <x v="1"/>
    <n v="33165"/>
    <n v="67320"/>
    <n v="2.0298507462686568"/>
    <x v="1317"/>
  </r>
  <r>
    <x v="2"/>
    <s v="Cycling"/>
    <x v="3"/>
    <s v="Shimano"/>
    <s v="Dial"/>
    <x v="9"/>
    <s v="L6 L Eyestay 20mm Dial K"/>
    <x v="1"/>
    <n v="17085"/>
    <n v="34680"/>
    <n v="2.0298507462686568"/>
    <x v="1317"/>
  </r>
  <r>
    <x v="2"/>
    <s v="Cycling"/>
    <x v="3"/>
    <s v="Shimano"/>
    <s v="Dial"/>
    <x v="9"/>
    <s v="L6 L Eyestay 20mm Dial K"/>
    <x v="1"/>
    <n v="20100"/>
    <n v="40800"/>
    <n v="2.0298507462686568"/>
    <x v="1317"/>
  </r>
  <r>
    <x v="2"/>
    <s v="Cycling"/>
    <x v="3"/>
    <s v="Shimano"/>
    <s v="Dial"/>
    <x v="9"/>
    <s v="L6 L Eyestay 20mm Dial K"/>
    <x v="1"/>
    <n v="10050"/>
    <n v="20400"/>
    <n v="2.0298507462686568"/>
    <x v="1317"/>
  </r>
  <r>
    <x v="2"/>
    <s v="Cycling"/>
    <x v="3"/>
    <s v="Shimano"/>
    <s v="Dial"/>
    <x v="9"/>
    <s v="L6 L Eyestay 20mm Dial K"/>
    <x v="1"/>
    <n v="13065"/>
    <n v="26520"/>
    <n v="2.0298507462686568"/>
    <x v="1317"/>
  </r>
  <r>
    <x v="2"/>
    <s v="Cycling"/>
    <x v="3"/>
    <s v="Shimano"/>
    <s v="Dial"/>
    <x v="9"/>
    <s v="L6 L Eyestay 20mm Dial K"/>
    <x v="1"/>
    <n v="4020"/>
    <n v="8160"/>
    <n v="2.0298507462686568"/>
    <x v="1317"/>
  </r>
  <r>
    <x v="2"/>
    <s v="Cycling"/>
    <x v="3"/>
    <s v="Shimano"/>
    <s v="Dial"/>
    <x v="9"/>
    <s v="L6 L Eyestay 20mm Dial K"/>
    <x v="1"/>
    <n v="11055"/>
    <n v="22440"/>
    <n v="2.0298507462686568"/>
    <x v="1317"/>
  </r>
  <r>
    <x v="2"/>
    <s v="Cycling"/>
    <x v="3"/>
    <s v="Shimano"/>
    <s v="Dial"/>
    <x v="9"/>
    <s v="L6 L Eyestay 20mm Dial K"/>
    <x v="1"/>
    <n v="15075"/>
    <n v="30600"/>
    <n v="2.0298507462686568"/>
    <x v="1317"/>
  </r>
  <r>
    <x v="2"/>
    <s v="Cycling"/>
    <x v="3"/>
    <s v="Shimano"/>
    <s v="Dial"/>
    <x v="9"/>
    <s v="L6 L Eyestay 25mm Dial K"/>
    <x v="2"/>
    <n v="2010"/>
    <n v="3840"/>
    <n v="1.9104477611940298"/>
    <x v="3193"/>
  </r>
  <r>
    <x v="2"/>
    <s v="Cycling"/>
    <x v="3"/>
    <s v="Shimano"/>
    <s v="Dial"/>
    <x v="9"/>
    <s v="L6 L Eyestay 25mm Dial K"/>
    <x v="2"/>
    <n v="1005"/>
    <n v="1920"/>
    <n v="1.9104477611940298"/>
    <x v="3193"/>
  </r>
  <r>
    <x v="2"/>
    <s v="Cycling"/>
    <x v="3"/>
    <s v="Shimano"/>
    <s v="Dial"/>
    <x v="9"/>
    <s v="L6 L Eyestay 25mm Dial K"/>
    <x v="2"/>
    <n v="100"/>
    <n v="192"/>
    <n v="1.92"/>
    <x v="3194"/>
  </r>
  <r>
    <x v="2"/>
    <s v="Cycling"/>
    <x v="3"/>
    <s v="Shimano"/>
    <s v="Dial"/>
    <x v="9"/>
    <s v="L6 L Eyestay 25mm Dial K"/>
    <x v="3"/>
    <n v="500"/>
    <n v="960"/>
    <n v="1.92"/>
    <x v="3194"/>
  </r>
  <r>
    <x v="2"/>
    <s v="Cycling"/>
    <x v="3"/>
    <s v="Shimano"/>
    <s v="Dial"/>
    <x v="9"/>
    <s v="L6 L Eyestay 25mm Dial K"/>
    <x v="3"/>
    <n v="100"/>
    <n v="204"/>
    <n v="2.04"/>
    <x v="1312"/>
  </r>
  <r>
    <x v="2"/>
    <s v="Cycling"/>
    <x v="3"/>
    <s v="Shimano"/>
    <s v="Dial"/>
    <x v="9"/>
    <s v="L6 L Eyestay 25mm Dial K"/>
    <x v="3"/>
    <n v="100"/>
    <n v="204"/>
    <n v="2.04"/>
    <x v="1312"/>
  </r>
  <r>
    <x v="2"/>
    <s v="Cycling"/>
    <x v="3"/>
    <s v="Shimano"/>
    <s v="Dial"/>
    <x v="9"/>
    <s v="L6 L Eyestay 25mm Dial K"/>
    <x v="3"/>
    <n v="100"/>
    <n v="204"/>
    <n v="2.04"/>
    <x v="1312"/>
  </r>
  <r>
    <x v="2"/>
    <s v="Cycling"/>
    <x v="3"/>
    <s v="Shimano"/>
    <s v="Dial"/>
    <x v="9"/>
    <s v="L6 L Eyestay 25mm Dial K"/>
    <x v="3"/>
    <n v="300"/>
    <n v="612"/>
    <n v="2.04"/>
    <x v="1312"/>
  </r>
  <r>
    <x v="2"/>
    <s v="Cycling"/>
    <x v="3"/>
    <s v="Shimano"/>
    <s v="Dial"/>
    <x v="9"/>
    <s v="L6 R Eyestay 20mm Dial K"/>
    <x v="2"/>
    <n v="3015"/>
    <n v="5760"/>
    <n v="1.9104477611940298"/>
    <x v="3193"/>
  </r>
  <r>
    <x v="2"/>
    <s v="Cycling"/>
    <x v="3"/>
    <s v="Shimano"/>
    <s v="Dial"/>
    <x v="9"/>
    <s v="L6 R Eyestay 20mm Dial K"/>
    <x v="2"/>
    <n v="2010"/>
    <n v="3840"/>
    <n v="1.9104477611940298"/>
    <x v="3193"/>
  </r>
  <r>
    <x v="2"/>
    <s v="Cycling"/>
    <x v="3"/>
    <s v="Shimano"/>
    <s v="Dial"/>
    <x v="9"/>
    <s v="L6 R Eyestay 20mm Dial K"/>
    <x v="2"/>
    <n v="500"/>
    <n v="960"/>
    <n v="1.92"/>
    <x v="3194"/>
  </r>
  <r>
    <x v="2"/>
    <s v="Cycling"/>
    <x v="3"/>
    <s v="Shimano"/>
    <s v="Dial"/>
    <x v="9"/>
    <s v="L6 R Eyestay 20mm Dial K"/>
    <x v="2"/>
    <n v="500"/>
    <n v="960"/>
    <n v="1.92"/>
    <x v="3194"/>
  </r>
  <r>
    <x v="2"/>
    <s v="Cycling"/>
    <x v="3"/>
    <s v="Shimano"/>
    <s v="Dial"/>
    <x v="9"/>
    <s v="L6 R Eyestay 20mm Dial K"/>
    <x v="2"/>
    <n v="1510"/>
    <n v="2880"/>
    <n v="1.9072847682119205"/>
    <x v="3195"/>
  </r>
  <r>
    <x v="2"/>
    <s v="Cycling"/>
    <x v="3"/>
    <s v="Shimano"/>
    <s v="Dial"/>
    <x v="9"/>
    <s v="L6 R Eyestay 20mm Dial K"/>
    <x v="2"/>
    <n v="2010"/>
    <n v="3840"/>
    <n v="1.9104477611940298"/>
    <x v="3193"/>
  </r>
  <r>
    <x v="2"/>
    <s v="Cycling"/>
    <x v="3"/>
    <s v="Shimano"/>
    <s v="Dial"/>
    <x v="9"/>
    <s v="L6 R Eyestay 20mm Dial K"/>
    <x v="3"/>
    <n v="500"/>
    <n v="960"/>
    <n v="1.92"/>
    <x v="3194"/>
  </r>
  <r>
    <x v="2"/>
    <s v="Cycling"/>
    <x v="3"/>
    <s v="Shimano"/>
    <s v="Dial"/>
    <x v="9"/>
    <s v="L6 R Eyestay 20mm Dial K"/>
    <x v="3"/>
    <n v="50"/>
    <n v="96"/>
    <n v="1.92"/>
    <x v="3194"/>
  </r>
  <r>
    <x v="2"/>
    <s v="Cycling"/>
    <x v="3"/>
    <s v="Shimano"/>
    <s v="Dial"/>
    <x v="9"/>
    <s v="L6 R Eyestay 20mm Dial K"/>
    <x v="3"/>
    <n v="5825"/>
    <n v="11832"/>
    <n v="2.0312446351931333"/>
    <x v="3196"/>
  </r>
  <r>
    <x v="2"/>
    <s v="Cycling"/>
    <x v="3"/>
    <s v="Shimano"/>
    <s v="Dial"/>
    <x v="9"/>
    <s v="L6 R Eyestay 20mm Dial K"/>
    <x v="3"/>
    <n v="2510"/>
    <n v="5100"/>
    <n v="2.0318725099601593"/>
    <x v="3197"/>
  </r>
  <r>
    <x v="2"/>
    <s v="Cycling"/>
    <x v="3"/>
    <s v="Shimano"/>
    <s v="Dial"/>
    <x v="9"/>
    <s v="L6 R Eyestay 20mm Dial K"/>
    <x v="3"/>
    <n v="2710"/>
    <n v="5508"/>
    <n v="2.0324723247232472"/>
    <x v="3198"/>
  </r>
  <r>
    <x v="2"/>
    <s v="Cycling"/>
    <x v="3"/>
    <s v="Shimano"/>
    <s v="Dial"/>
    <x v="9"/>
    <s v="L6 R Eyestay 20mm Dial K"/>
    <x v="3"/>
    <n v="2010"/>
    <n v="4080"/>
    <n v="2.0298507462686568"/>
    <x v="1317"/>
  </r>
  <r>
    <x v="2"/>
    <s v="Cycling"/>
    <x v="3"/>
    <s v="Shimano"/>
    <s v="Dial"/>
    <x v="9"/>
    <s v="L6 R Eyestay 20mm Dial K"/>
    <x v="3"/>
    <n v="1005"/>
    <n v="2040"/>
    <n v="2.0298507462686568"/>
    <x v="1317"/>
  </r>
  <r>
    <x v="2"/>
    <s v="Cycling"/>
    <x v="3"/>
    <s v="Shimano"/>
    <s v="Dial"/>
    <x v="9"/>
    <s v="L6 R Eyestay 20mm Dial K"/>
    <x v="3"/>
    <n v="1505"/>
    <n v="3060"/>
    <n v="2.0332225913621262"/>
    <x v="1370"/>
  </r>
  <r>
    <x v="2"/>
    <s v="Cycling"/>
    <x v="3"/>
    <s v="Shimano"/>
    <s v="Dial"/>
    <x v="9"/>
    <s v="L6 R Eyestay 20mm Dial K"/>
    <x v="0"/>
    <n v="1050"/>
    <n v="2142"/>
    <n v="2.04"/>
    <x v="1312"/>
  </r>
  <r>
    <x v="2"/>
    <s v="Cycling"/>
    <x v="3"/>
    <s v="Shimano"/>
    <s v="Dial"/>
    <x v="9"/>
    <s v="L6 R Eyestay 20mm Dial K"/>
    <x v="0"/>
    <n v="1510"/>
    <n v="3060"/>
    <n v="2.0264900662251657"/>
    <x v="2712"/>
  </r>
  <r>
    <x v="2"/>
    <s v="Cycling"/>
    <x v="3"/>
    <s v="Shimano"/>
    <s v="Dial"/>
    <x v="9"/>
    <s v="L6 R Eyestay 20mm Dial K"/>
    <x v="0"/>
    <n v="1460"/>
    <n v="2958"/>
    <n v="2.026027397260274"/>
    <x v="2961"/>
  </r>
  <r>
    <x v="2"/>
    <s v="Cycling"/>
    <x v="3"/>
    <s v="Shimano"/>
    <s v="Dial"/>
    <x v="9"/>
    <s v="L6 R Eyestay 20mm Dial K"/>
    <x v="0"/>
    <n v="3020"/>
    <n v="6120"/>
    <n v="2.0264900662251657"/>
    <x v="2712"/>
  </r>
  <r>
    <x v="2"/>
    <s v="Cycling"/>
    <x v="3"/>
    <s v="Shimano"/>
    <s v="Dial"/>
    <x v="9"/>
    <s v="L6 R Eyestay 20mm Dial K"/>
    <x v="0"/>
    <n v="1810"/>
    <n v="3672"/>
    <n v="2.0287292817679559"/>
    <x v="1343"/>
  </r>
  <r>
    <x v="2"/>
    <s v="Cycling"/>
    <x v="3"/>
    <s v="Shimano"/>
    <s v="Dial"/>
    <x v="9"/>
    <s v="L6 R Eyestay 20mm Dial K"/>
    <x v="0"/>
    <n v="2515"/>
    <n v="5100"/>
    <n v="2.0278330019880717"/>
    <x v="3199"/>
  </r>
  <r>
    <x v="2"/>
    <s v="Cycling"/>
    <x v="3"/>
    <s v="Shimano"/>
    <s v="Dial"/>
    <x v="9"/>
    <s v="L6 R Eyestay 20mm Dial K"/>
    <x v="0"/>
    <n v="0"/>
    <n v="0"/>
    <e v="#DIV/0!"/>
    <x v="255"/>
  </r>
  <r>
    <x v="2"/>
    <s v="Cycling"/>
    <x v="3"/>
    <s v="Shimano"/>
    <s v="Dial"/>
    <x v="9"/>
    <s v="L6 R Eyestay 20mm Dial K"/>
    <x v="0"/>
    <n v="2010"/>
    <n v="4080"/>
    <n v="2.0298507462686568"/>
    <x v="1317"/>
  </r>
  <r>
    <x v="2"/>
    <s v="Cycling"/>
    <x v="3"/>
    <s v="Shimano"/>
    <s v="Dial"/>
    <x v="9"/>
    <s v="L6 R Eyestay 20mm Dial K"/>
    <x v="0"/>
    <n v="3015"/>
    <n v="6120"/>
    <n v="2.0298507462686568"/>
    <x v="1317"/>
  </r>
  <r>
    <x v="2"/>
    <s v="Cycling"/>
    <x v="3"/>
    <s v="Shimano"/>
    <s v="Dial"/>
    <x v="9"/>
    <s v="L6 R Eyestay 20mm Dial K"/>
    <x v="1"/>
    <n v="850"/>
    <n v="1734"/>
    <n v="2.04"/>
    <x v="1312"/>
  </r>
  <r>
    <x v="2"/>
    <s v="Cycling"/>
    <x v="3"/>
    <s v="Shimano"/>
    <s v="Dial"/>
    <x v="9"/>
    <s v="L6 R Eyestay 20mm Dial K"/>
    <x v="1"/>
    <n v="75"/>
    <n v="153"/>
    <n v="2.04"/>
    <x v="1312"/>
  </r>
  <r>
    <x v="2"/>
    <s v="Cycling"/>
    <x v="3"/>
    <s v="Shimano"/>
    <s v="Dial"/>
    <x v="9"/>
    <s v="L6 R Eyestay 20mm Dial K"/>
    <x v="1"/>
    <n v="100"/>
    <n v="204"/>
    <n v="2.04"/>
    <x v="1312"/>
  </r>
  <r>
    <x v="2"/>
    <s v="Cycling"/>
    <x v="3"/>
    <s v="Shimano"/>
    <s v="Dial"/>
    <x v="9"/>
    <s v="L6 R Eyestay 20mm Dial K"/>
    <x v="2"/>
    <n v="7035"/>
    <n v="13440"/>
    <n v="1.9104477611940298"/>
    <x v="3193"/>
  </r>
  <r>
    <x v="2"/>
    <s v="Cycling"/>
    <x v="3"/>
    <s v="Shimano"/>
    <s v="Dial"/>
    <x v="9"/>
    <s v="L6 R Eyestay 20mm Dial K"/>
    <x v="2"/>
    <n v="3015"/>
    <n v="5760"/>
    <n v="1.9104477611940298"/>
    <x v="3193"/>
  </r>
  <r>
    <x v="2"/>
    <s v="Cycling"/>
    <x v="3"/>
    <s v="Shimano"/>
    <s v="Dial"/>
    <x v="9"/>
    <s v="L6 R Eyestay 20mm Dial K"/>
    <x v="2"/>
    <n v="5025"/>
    <n v="9600"/>
    <n v="1.9104477611940298"/>
    <x v="3193"/>
  </r>
  <r>
    <x v="2"/>
    <s v="Cycling"/>
    <x v="3"/>
    <s v="Shimano"/>
    <s v="Dial"/>
    <x v="9"/>
    <s v="L6 R Eyestay 20mm Dial K"/>
    <x v="2"/>
    <n v="5020"/>
    <n v="9600"/>
    <n v="1.9123505976095618"/>
    <x v="3216"/>
  </r>
  <r>
    <x v="2"/>
    <s v="Cycling"/>
    <x v="3"/>
    <s v="Shimano"/>
    <s v="Dial"/>
    <x v="9"/>
    <s v="L6 R Eyestay 20mm Dial K"/>
    <x v="2"/>
    <n v="1110"/>
    <n v="2112"/>
    <n v="1.9027027027027028"/>
    <x v="3200"/>
  </r>
  <r>
    <x v="2"/>
    <s v="Cycling"/>
    <x v="3"/>
    <s v="Shimano"/>
    <s v="Dial"/>
    <x v="9"/>
    <s v="L6 R Eyestay 20mm Dial K"/>
    <x v="2"/>
    <n v="1005"/>
    <n v="1920"/>
    <n v="1.9104477611940298"/>
    <x v="3193"/>
  </r>
  <r>
    <x v="2"/>
    <s v="Cycling"/>
    <x v="3"/>
    <s v="Shimano"/>
    <s v="Dial"/>
    <x v="9"/>
    <s v="L6 R Eyestay 20mm Dial K"/>
    <x v="2"/>
    <n v="1510"/>
    <n v="2880"/>
    <n v="1.9072847682119205"/>
    <x v="3195"/>
  </r>
  <r>
    <x v="2"/>
    <s v="Cycling"/>
    <x v="3"/>
    <s v="Shimano"/>
    <s v="Dial"/>
    <x v="9"/>
    <s v="L6 R Eyestay 20mm Dial K"/>
    <x v="3"/>
    <n v="1005"/>
    <n v="1920"/>
    <n v="1.9104477611940298"/>
    <x v="3193"/>
  </r>
  <r>
    <x v="2"/>
    <s v="Cycling"/>
    <x v="3"/>
    <s v="Shimano"/>
    <s v="Dial"/>
    <x v="9"/>
    <s v="L6 R Eyestay 20mm Dial K"/>
    <x v="3"/>
    <n v="1510"/>
    <n v="2880"/>
    <n v="1.9072847682119205"/>
    <x v="3195"/>
  </r>
  <r>
    <x v="2"/>
    <s v="Cycling"/>
    <x v="3"/>
    <s v="Shimano"/>
    <s v="Dial"/>
    <x v="9"/>
    <s v="L6 R Eyestay 20mm Dial K"/>
    <x v="3"/>
    <n v="1005"/>
    <n v="1920"/>
    <n v="1.9104477611940298"/>
    <x v="3193"/>
  </r>
  <r>
    <x v="2"/>
    <s v="Cycling"/>
    <x v="3"/>
    <s v="Shimano"/>
    <s v="Dial"/>
    <x v="9"/>
    <s v="L6 R Eyestay 20mm Dial K"/>
    <x v="3"/>
    <n v="1005"/>
    <n v="2040"/>
    <n v="2.0298507462686568"/>
    <x v="1317"/>
  </r>
  <r>
    <x v="2"/>
    <s v="Cycling"/>
    <x v="3"/>
    <s v="Shimano"/>
    <s v="Dial"/>
    <x v="9"/>
    <s v="L6 R Eyestay 20mm Dial K"/>
    <x v="3"/>
    <n v="5530"/>
    <n v="11220"/>
    <n v="2.0289330922242317"/>
    <x v="3201"/>
  </r>
  <r>
    <x v="2"/>
    <s v="Cycling"/>
    <x v="3"/>
    <s v="Shimano"/>
    <s v="Dial"/>
    <x v="9"/>
    <s v="L6 R Eyestay 20mm Dial K"/>
    <x v="3"/>
    <n v="4020"/>
    <n v="8160"/>
    <n v="2.0298507462686568"/>
    <x v="1317"/>
  </r>
  <r>
    <x v="2"/>
    <s v="Cycling"/>
    <x v="3"/>
    <s v="Shimano"/>
    <s v="Dial"/>
    <x v="9"/>
    <s v="L6 R Eyestay 20mm Dial K"/>
    <x v="3"/>
    <n v="1005"/>
    <n v="2040"/>
    <n v="2.0298507462686568"/>
    <x v="1317"/>
  </r>
  <r>
    <x v="2"/>
    <s v="Cycling"/>
    <x v="3"/>
    <s v="Shimano"/>
    <s v="Dial"/>
    <x v="9"/>
    <s v="L6 R Eyestay 20mm Dial K"/>
    <x v="3"/>
    <n v="4020"/>
    <n v="8160"/>
    <n v="2.0298507462686568"/>
    <x v="1317"/>
  </r>
  <r>
    <x v="2"/>
    <s v="Cycling"/>
    <x v="3"/>
    <s v="Shimano"/>
    <s v="Dial"/>
    <x v="9"/>
    <s v="L6 R Eyestay 20mm Dial K"/>
    <x v="3"/>
    <n v="3015"/>
    <n v="6120"/>
    <n v="2.0298507462686568"/>
    <x v="1317"/>
  </r>
  <r>
    <x v="2"/>
    <s v="Cycling"/>
    <x v="3"/>
    <s v="Shimano"/>
    <s v="Dial"/>
    <x v="9"/>
    <s v="L6 R Eyestay 20mm Dial K"/>
    <x v="0"/>
    <n v="1510"/>
    <n v="3060"/>
    <n v="2.0264900662251657"/>
    <x v="2712"/>
  </r>
  <r>
    <x v="2"/>
    <s v="Cycling"/>
    <x v="3"/>
    <s v="Shimano"/>
    <s v="Dial"/>
    <x v="9"/>
    <s v="L6 R Eyestay 20mm Dial K"/>
    <x v="0"/>
    <n v="6635"/>
    <n v="13464"/>
    <n v="2.0292388847023362"/>
    <x v="3202"/>
  </r>
  <r>
    <x v="2"/>
    <s v="Cycling"/>
    <x v="3"/>
    <s v="Shimano"/>
    <s v="Dial"/>
    <x v="9"/>
    <s v="L6 R Eyestay 20mm Dial K"/>
    <x v="0"/>
    <n v="5530"/>
    <n v="11220"/>
    <n v="2.0289330922242317"/>
    <x v="3201"/>
  </r>
  <r>
    <x v="2"/>
    <s v="Cycling"/>
    <x v="3"/>
    <s v="Shimano"/>
    <s v="Dial"/>
    <x v="9"/>
    <s v="L6 R Eyestay 20mm Dial K"/>
    <x v="0"/>
    <n v="4020"/>
    <n v="8160"/>
    <n v="2.0298507462686568"/>
    <x v="1317"/>
  </r>
  <r>
    <x v="2"/>
    <s v="Cycling"/>
    <x v="3"/>
    <s v="Shimano"/>
    <s v="Dial"/>
    <x v="9"/>
    <s v="L6 R Eyestay 20mm Dial K"/>
    <x v="0"/>
    <n v="3015"/>
    <n v="6120"/>
    <n v="2.0298507462686568"/>
    <x v="1317"/>
  </r>
  <r>
    <x v="2"/>
    <s v="Cycling"/>
    <x v="3"/>
    <s v="Shimano"/>
    <s v="Dial"/>
    <x v="9"/>
    <s v="L6 R Eyestay 20mm Dial K"/>
    <x v="0"/>
    <n v="3015"/>
    <n v="6120"/>
    <n v="2.0298507462686568"/>
    <x v="1317"/>
  </r>
  <r>
    <x v="2"/>
    <s v="Cycling"/>
    <x v="3"/>
    <s v="Shimano"/>
    <s v="Dial"/>
    <x v="9"/>
    <s v="L6 R Eyestay 20mm Dial K"/>
    <x v="0"/>
    <n v="1000"/>
    <n v="2040"/>
    <n v="2.04"/>
    <x v="1312"/>
  </r>
  <r>
    <x v="2"/>
    <s v="Cycling"/>
    <x v="3"/>
    <s v="Shimano"/>
    <s v="Dial"/>
    <x v="9"/>
    <s v="L6 R Eyestay 20mm Dial K"/>
    <x v="0"/>
    <n v="8040"/>
    <n v="16320"/>
    <n v="2.0298507462686568"/>
    <x v="1317"/>
  </r>
  <r>
    <x v="2"/>
    <s v="Cycling"/>
    <x v="3"/>
    <s v="Shimano"/>
    <s v="Dial"/>
    <x v="9"/>
    <s v="L6 R Eyestay 20mm Dial K"/>
    <x v="0"/>
    <n v="6535"/>
    <n v="13260"/>
    <n v="2.0290742157612853"/>
    <x v="3203"/>
  </r>
  <r>
    <x v="2"/>
    <s v="Cycling"/>
    <x v="3"/>
    <s v="Shimano"/>
    <s v="Dial"/>
    <x v="9"/>
    <s v="L6 R Eyestay 20mm Dial K"/>
    <x v="0"/>
    <n v="0"/>
    <n v="0"/>
    <e v="#DIV/0!"/>
    <x v="255"/>
  </r>
  <r>
    <x v="2"/>
    <s v="Cycling"/>
    <x v="3"/>
    <s v="Shimano"/>
    <s v="Dial"/>
    <x v="9"/>
    <s v="L6 R Eyestay 20mm Dial K"/>
    <x v="1"/>
    <n v="7035"/>
    <n v="14280"/>
    <n v="2.0298507462686568"/>
    <x v="1317"/>
  </r>
  <r>
    <x v="2"/>
    <s v="Cycling"/>
    <x v="3"/>
    <s v="Shimano"/>
    <s v="Dial"/>
    <x v="9"/>
    <s v="L6 R Eyestay 20mm Dial K"/>
    <x v="1"/>
    <n v="3015"/>
    <n v="6120"/>
    <n v="2.0298507462686568"/>
    <x v="1317"/>
  </r>
  <r>
    <x v="2"/>
    <s v="Cycling"/>
    <x v="3"/>
    <s v="Shimano"/>
    <s v="Dial"/>
    <x v="9"/>
    <s v="L6 R Eyestay 20mm Dial K"/>
    <x v="1"/>
    <n v="1005"/>
    <n v="2040"/>
    <n v="2.0298507462686568"/>
    <x v="1317"/>
  </r>
  <r>
    <x v="2"/>
    <s v="Cycling"/>
    <x v="3"/>
    <s v="Shimano"/>
    <s v="Dial"/>
    <x v="9"/>
    <s v="L6 R Eyestay 20mm Dial K"/>
    <x v="1"/>
    <n v="5025"/>
    <n v="10200"/>
    <n v="2.0298507462686568"/>
    <x v="1317"/>
  </r>
  <r>
    <x v="2"/>
    <s v="Cycling"/>
    <x v="3"/>
    <s v="Shimano"/>
    <s v="Dial"/>
    <x v="9"/>
    <s v="L6 R Eyestay 20mm Dial K"/>
    <x v="1"/>
    <n v="4020"/>
    <n v="8160"/>
    <n v="2.0298507462686568"/>
    <x v="1317"/>
  </r>
  <r>
    <x v="2"/>
    <s v="Cycling"/>
    <x v="3"/>
    <s v="Shimano"/>
    <s v="Dial"/>
    <x v="9"/>
    <s v="L6 R Eyestay 20mm Dial K"/>
    <x v="1"/>
    <n v="2010"/>
    <n v="4080"/>
    <n v="2.0298507462686568"/>
    <x v="1317"/>
  </r>
  <r>
    <x v="2"/>
    <s v="Cycling"/>
    <x v="3"/>
    <s v="Shimano"/>
    <s v="Dial"/>
    <x v="9"/>
    <s v="L6 R Eyestay 20mm Dial K"/>
    <x v="1"/>
    <n v="1005"/>
    <n v="2040"/>
    <n v="2.0298507462686568"/>
    <x v="1317"/>
  </r>
  <r>
    <x v="2"/>
    <s v="Cycling"/>
    <x v="3"/>
    <s v="Shimano"/>
    <s v="Dial"/>
    <x v="9"/>
    <s v="L6 R Eyestay 20mm Dial K"/>
    <x v="2"/>
    <n v="3520"/>
    <n v="6720"/>
    <n v="1.9090909090909092"/>
    <x v="3204"/>
  </r>
  <r>
    <x v="2"/>
    <s v="Cycling"/>
    <x v="3"/>
    <s v="Shimano"/>
    <s v="Dial"/>
    <x v="9"/>
    <s v="L6 R Eyestay 20mm Dial K"/>
    <x v="2"/>
    <n v="32665"/>
    <n v="62400"/>
    <n v="1.9103015459972448"/>
    <x v="3205"/>
  </r>
  <r>
    <x v="2"/>
    <s v="Cycling"/>
    <x v="3"/>
    <s v="Shimano"/>
    <s v="Dial"/>
    <x v="9"/>
    <s v="L6 R Eyestay 20mm Dial K"/>
    <x v="2"/>
    <n v="32160"/>
    <n v="61440"/>
    <n v="1.9104477611940298"/>
    <x v="3193"/>
  </r>
  <r>
    <x v="2"/>
    <s v="Cycling"/>
    <x v="3"/>
    <s v="Shimano"/>
    <s v="Dial"/>
    <x v="9"/>
    <s v="L6 R Eyestay 20mm Dial K"/>
    <x v="2"/>
    <n v="8040"/>
    <n v="15360"/>
    <n v="1.9104477611940298"/>
    <x v="3193"/>
  </r>
  <r>
    <x v="2"/>
    <s v="Cycling"/>
    <x v="3"/>
    <s v="Shimano"/>
    <s v="Dial"/>
    <x v="9"/>
    <s v="L6 R Eyestay 20mm Dial K"/>
    <x v="2"/>
    <n v="5025"/>
    <n v="9600"/>
    <n v="1.9104477611940298"/>
    <x v="3193"/>
  </r>
  <r>
    <x v="2"/>
    <s v="Cycling"/>
    <x v="3"/>
    <s v="Shimano"/>
    <s v="Dial"/>
    <x v="9"/>
    <s v="L6 R Eyestay 20mm Dial K"/>
    <x v="2"/>
    <n v="2515"/>
    <n v="4800"/>
    <n v="1.9085487077534791"/>
    <x v="3206"/>
  </r>
  <r>
    <x v="2"/>
    <s v="Cycling"/>
    <x v="3"/>
    <s v="Shimano"/>
    <s v="Dial"/>
    <x v="9"/>
    <s v="L6 R Eyestay 20mm Dial K"/>
    <x v="2"/>
    <n v="9045"/>
    <n v="17280"/>
    <n v="1.9104477611940298"/>
    <x v="3193"/>
  </r>
  <r>
    <x v="2"/>
    <s v="Cycling"/>
    <x v="3"/>
    <s v="Shimano"/>
    <s v="Dial"/>
    <x v="9"/>
    <s v="L6 R Eyestay 20mm Dial K"/>
    <x v="2"/>
    <n v="7035"/>
    <n v="13440"/>
    <n v="1.9104477611940298"/>
    <x v="3193"/>
  </r>
  <r>
    <x v="2"/>
    <s v="Cycling"/>
    <x v="3"/>
    <s v="Shimano"/>
    <s v="Dial"/>
    <x v="9"/>
    <s v="L6 R Eyestay 20mm Dial K"/>
    <x v="2"/>
    <n v="17085"/>
    <n v="32640"/>
    <n v="1.9104477611940298"/>
    <x v="3193"/>
  </r>
  <r>
    <x v="2"/>
    <s v="Cycling"/>
    <x v="3"/>
    <s v="Shimano"/>
    <s v="Dial"/>
    <x v="9"/>
    <s v="L6 R Eyestay 20mm Dial K"/>
    <x v="3"/>
    <n v="5530"/>
    <n v="10560"/>
    <n v="1.9095840867992766"/>
    <x v="3207"/>
  </r>
  <r>
    <x v="2"/>
    <s v="Cycling"/>
    <x v="3"/>
    <s v="Shimano"/>
    <s v="Dial"/>
    <x v="9"/>
    <s v="L6 R Eyestay 20mm Dial K"/>
    <x v="3"/>
    <n v="7540"/>
    <n v="14400"/>
    <n v="1.909814323607427"/>
    <x v="3208"/>
  </r>
  <r>
    <x v="2"/>
    <s v="Cycling"/>
    <x v="3"/>
    <s v="Shimano"/>
    <s v="Dial"/>
    <x v="9"/>
    <s v="L6 R Eyestay 20mm Dial K"/>
    <x v="3"/>
    <n v="3220"/>
    <n v="6144"/>
    <n v="1.9080745341614906"/>
    <x v="3209"/>
  </r>
  <r>
    <x v="2"/>
    <s v="Cycling"/>
    <x v="3"/>
    <s v="Shimano"/>
    <s v="Dial"/>
    <x v="9"/>
    <s v="L6 R Eyestay 20mm Dial K"/>
    <x v="3"/>
    <n v="20605"/>
    <n v="41820"/>
    <n v="2.0296044649356952"/>
    <x v="3210"/>
  </r>
  <r>
    <x v="2"/>
    <s v="Cycling"/>
    <x v="3"/>
    <s v="Shimano"/>
    <s v="Dial"/>
    <x v="9"/>
    <s v="L6 R Eyestay 20mm Dial K"/>
    <x v="3"/>
    <n v="32160"/>
    <n v="65280"/>
    <n v="2.0298507462686568"/>
    <x v="1317"/>
  </r>
  <r>
    <x v="2"/>
    <s v="Cycling"/>
    <x v="3"/>
    <s v="Shimano"/>
    <s v="Dial"/>
    <x v="9"/>
    <s v="L6 R Eyestay 20mm Dial K"/>
    <x v="3"/>
    <n v="6030"/>
    <n v="12240"/>
    <n v="2.0298507462686568"/>
    <x v="1317"/>
  </r>
  <r>
    <x v="2"/>
    <s v="Cycling"/>
    <x v="3"/>
    <s v="Shimano"/>
    <s v="Dial"/>
    <x v="9"/>
    <s v="L6 R Eyestay 20mm Dial K"/>
    <x v="3"/>
    <n v="19100"/>
    <n v="38760"/>
    <n v="2.0293193717277487"/>
    <x v="1352"/>
  </r>
  <r>
    <x v="2"/>
    <s v="Cycling"/>
    <x v="3"/>
    <s v="Shimano"/>
    <s v="Dial"/>
    <x v="9"/>
    <s v="L6 R Eyestay 20mm Dial K"/>
    <x v="3"/>
    <n v="19095"/>
    <n v="38760"/>
    <n v="2.0298507462686568"/>
    <x v="1317"/>
  </r>
  <r>
    <x v="2"/>
    <s v="Cycling"/>
    <x v="3"/>
    <s v="Shimano"/>
    <s v="Dial"/>
    <x v="9"/>
    <s v="L6 R Eyestay 20mm Dial K"/>
    <x v="3"/>
    <n v="8040"/>
    <n v="16320"/>
    <n v="2.0298507462686568"/>
    <x v="1317"/>
  </r>
  <r>
    <x v="2"/>
    <s v="Cycling"/>
    <x v="3"/>
    <s v="Shimano"/>
    <s v="Dial"/>
    <x v="9"/>
    <s v="L6 R Eyestay 20mm Dial K"/>
    <x v="3"/>
    <n v="23115"/>
    <n v="46920"/>
    <n v="2.0298507462686568"/>
    <x v="1317"/>
  </r>
  <r>
    <x v="2"/>
    <s v="Cycling"/>
    <x v="3"/>
    <s v="Shimano"/>
    <s v="Dial"/>
    <x v="9"/>
    <s v="L6 R Eyestay 20mm Dial K"/>
    <x v="0"/>
    <n v="500"/>
    <n v="1020"/>
    <n v="2.04"/>
    <x v="1312"/>
  </r>
  <r>
    <x v="2"/>
    <s v="Cycling"/>
    <x v="3"/>
    <s v="Shimano"/>
    <s v="Dial"/>
    <x v="9"/>
    <s v="L6 R Eyestay 20mm Dial K"/>
    <x v="0"/>
    <n v="6030"/>
    <n v="12240"/>
    <n v="2.0298507462686568"/>
    <x v="1317"/>
  </r>
  <r>
    <x v="2"/>
    <s v="Cycling"/>
    <x v="3"/>
    <s v="Shimano"/>
    <s v="Dial"/>
    <x v="9"/>
    <s v="L6 R Eyestay 20mm Dial K"/>
    <x v="0"/>
    <n v="30150"/>
    <n v="61200"/>
    <n v="2.0298507462686568"/>
    <x v="1317"/>
  </r>
  <r>
    <x v="2"/>
    <s v="Cycling"/>
    <x v="3"/>
    <s v="Shimano"/>
    <s v="Dial"/>
    <x v="9"/>
    <s v="L6 R Eyestay 20mm Dial K"/>
    <x v="0"/>
    <n v="39700"/>
    <n v="80580"/>
    <n v="2.0297229219143578"/>
    <x v="3211"/>
  </r>
  <r>
    <x v="2"/>
    <s v="Cycling"/>
    <x v="3"/>
    <s v="Shimano"/>
    <s v="Dial"/>
    <x v="9"/>
    <s v="L6 R Eyestay 20mm Dial K"/>
    <x v="0"/>
    <n v="5025"/>
    <n v="10200"/>
    <n v="2.0298507462686568"/>
    <x v="1317"/>
  </r>
  <r>
    <x v="2"/>
    <s v="Cycling"/>
    <x v="3"/>
    <s v="Shimano"/>
    <s v="Dial"/>
    <x v="9"/>
    <s v="L6 R Eyestay 20mm Dial K"/>
    <x v="0"/>
    <n v="6030"/>
    <n v="12240"/>
    <n v="2.0298507462686568"/>
    <x v="1317"/>
  </r>
  <r>
    <x v="2"/>
    <s v="Cycling"/>
    <x v="3"/>
    <s v="Shimano"/>
    <s v="Dial"/>
    <x v="9"/>
    <s v="L6 R Eyestay 20mm Dial K"/>
    <x v="0"/>
    <n v="24625"/>
    <n v="49980"/>
    <n v="2.0296446700507613"/>
    <x v="3212"/>
  </r>
  <r>
    <x v="2"/>
    <s v="Cycling"/>
    <x v="3"/>
    <s v="Shimano"/>
    <s v="Dial"/>
    <x v="9"/>
    <s v="L6 R Eyestay 20mm Dial K"/>
    <x v="0"/>
    <n v="33165"/>
    <n v="67320"/>
    <n v="2.0298507462686568"/>
    <x v="1317"/>
  </r>
  <r>
    <x v="2"/>
    <s v="Cycling"/>
    <x v="3"/>
    <s v="Shimano"/>
    <s v="Dial"/>
    <x v="9"/>
    <s v="L6 R Eyestay 20mm Dial K"/>
    <x v="0"/>
    <n v="27135"/>
    <n v="55080"/>
    <n v="2.0298507462686568"/>
    <x v="1317"/>
  </r>
  <r>
    <x v="2"/>
    <s v="Cycling"/>
    <x v="3"/>
    <s v="Shimano"/>
    <s v="Dial"/>
    <x v="9"/>
    <s v="L6 R Eyestay 20mm Dial K"/>
    <x v="0"/>
    <n v="0"/>
    <n v="0"/>
    <e v="#DIV/0!"/>
    <x v="255"/>
  </r>
  <r>
    <x v="2"/>
    <s v="Cycling"/>
    <x v="3"/>
    <s v="Shimano"/>
    <s v="Dial"/>
    <x v="9"/>
    <s v="L6 R Eyestay 20mm Dial K"/>
    <x v="0"/>
    <n v="3520"/>
    <n v="7140"/>
    <n v="2.0284090909090908"/>
    <x v="3213"/>
  </r>
  <r>
    <x v="2"/>
    <s v="Cycling"/>
    <x v="3"/>
    <s v="Shimano"/>
    <s v="Dial"/>
    <x v="9"/>
    <s v="L6 R Eyestay 20mm Dial K"/>
    <x v="1"/>
    <n v="21610"/>
    <n v="43860"/>
    <n v="2.0296159185562241"/>
    <x v="3214"/>
  </r>
  <r>
    <x v="2"/>
    <s v="Cycling"/>
    <x v="3"/>
    <s v="Shimano"/>
    <s v="Dial"/>
    <x v="9"/>
    <s v="L6 R Eyestay 20mm Dial K"/>
    <x v="1"/>
    <n v="31660"/>
    <n v="64260"/>
    <n v="2.0296904611497157"/>
    <x v="3215"/>
  </r>
  <r>
    <x v="2"/>
    <s v="Cycling"/>
    <x v="3"/>
    <s v="Shimano"/>
    <s v="Dial"/>
    <x v="9"/>
    <s v="L6 R Eyestay 20mm Dial K"/>
    <x v="1"/>
    <n v="36180"/>
    <n v="73440"/>
    <n v="2.0298507462686568"/>
    <x v="1317"/>
  </r>
  <r>
    <x v="2"/>
    <s v="Cycling"/>
    <x v="3"/>
    <s v="Shimano"/>
    <s v="Dial"/>
    <x v="9"/>
    <s v="L6 R Eyestay 20mm Dial K"/>
    <x v="1"/>
    <n v="33165"/>
    <n v="67320"/>
    <n v="2.0298507462686568"/>
    <x v="1317"/>
  </r>
  <r>
    <x v="2"/>
    <s v="Cycling"/>
    <x v="3"/>
    <s v="Shimano"/>
    <s v="Dial"/>
    <x v="9"/>
    <s v="L6 R Eyestay 20mm Dial K"/>
    <x v="1"/>
    <n v="17085"/>
    <n v="34680"/>
    <n v="2.0298507462686568"/>
    <x v="1317"/>
  </r>
  <r>
    <x v="2"/>
    <s v="Cycling"/>
    <x v="3"/>
    <s v="Shimano"/>
    <s v="Dial"/>
    <x v="9"/>
    <s v="L6 R Eyestay 20mm Dial K"/>
    <x v="1"/>
    <n v="20100"/>
    <n v="40800"/>
    <n v="2.0298507462686568"/>
    <x v="1317"/>
  </r>
  <r>
    <x v="2"/>
    <s v="Cycling"/>
    <x v="3"/>
    <s v="Shimano"/>
    <s v="Dial"/>
    <x v="9"/>
    <s v="L6 R Eyestay 20mm Dial K"/>
    <x v="1"/>
    <n v="10050"/>
    <n v="20400"/>
    <n v="2.0298507462686568"/>
    <x v="1317"/>
  </r>
  <r>
    <x v="2"/>
    <s v="Cycling"/>
    <x v="3"/>
    <s v="Shimano"/>
    <s v="Dial"/>
    <x v="9"/>
    <s v="L6 R Eyestay 20mm Dial K"/>
    <x v="1"/>
    <n v="13065"/>
    <n v="26520"/>
    <n v="2.0298507462686568"/>
    <x v="1317"/>
  </r>
  <r>
    <x v="2"/>
    <s v="Cycling"/>
    <x v="3"/>
    <s v="Shimano"/>
    <s v="Dial"/>
    <x v="9"/>
    <s v="L6 R Eyestay 20mm Dial K"/>
    <x v="1"/>
    <n v="4020"/>
    <n v="8160"/>
    <n v="2.0298507462686568"/>
    <x v="1317"/>
  </r>
  <r>
    <x v="2"/>
    <s v="Cycling"/>
    <x v="3"/>
    <s v="Shimano"/>
    <s v="Dial"/>
    <x v="9"/>
    <s v="L6 R Eyestay 20mm Dial K"/>
    <x v="1"/>
    <n v="11055"/>
    <n v="22440"/>
    <n v="2.0298507462686568"/>
    <x v="1317"/>
  </r>
  <r>
    <x v="2"/>
    <s v="Cycling"/>
    <x v="3"/>
    <s v="Shimano"/>
    <s v="Dial"/>
    <x v="9"/>
    <s v="L6 R Eyestay 20mm Dial K"/>
    <x v="1"/>
    <n v="15075"/>
    <n v="30600"/>
    <n v="2.0298507462686568"/>
    <x v="1317"/>
  </r>
  <r>
    <x v="2"/>
    <s v="Cycling"/>
    <x v="3"/>
    <s v="Shimano"/>
    <s v="Dial"/>
    <x v="9"/>
    <s v="L6 R Eyestay 25mm Dial K"/>
    <x v="2"/>
    <n v="2010"/>
    <n v="3840"/>
    <n v="1.9104477611940298"/>
    <x v="3193"/>
  </r>
  <r>
    <x v="2"/>
    <s v="Cycling"/>
    <x v="3"/>
    <s v="Shimano"/>
    <s v="Dial"/>
    <x v="9"/>
    <s v="L6 R Eyestay 25mm Dial K"/>
    <x v="2"/>
    <n v="1005"/>
    <n v="1920"/>
    <n v="1.9104477611940298"/>
    <x v="3193"/>
  </r>
  <r>
    <x v="2"/>
    <s v="Cycling"/>
    <x v="3"/>
    <s v="Shimano"/>
    <s v="Dial"/>
    <x v="9"/>
    <s v="L6 R Eyestay 25mm Dial K"/>
    <x v="2"/>
    <n v="100"/>
    <n v="192"/>
    <n v="1.92"/>
    <x v="3194"/>
  </r>
  <r>
    <x v="2"/>
    <s v="Cycling"/>
    <x v="3"/>
    <s v="Shimano"/>
    <s v="Dial"/>
    <x v="9"/>
    <s v="L6 R Eyestay 25mm Dial K"/>
    <x v="3"/>
    <n v="500"/>
    <n v="960"/>
    <n v="1.92"/>
    <x v="3194"/>
  </r>
  <r>
    <x v="2"/>
    <s v="Cycling"/>
    <x v="3"/>
    <s v="Shimano"/>
    <s v="Dial"/>
    <x v="9"/>
    <s v="L6 R Eyestay 25mm Dial K"/>
    <x v="3"/>
    <n v="100"/>
    <n v="204"/>
    <n v="2.04"/>
    <x v="1312"/>
  </r>
  <r>
    <x v="2"/>
    <s v="Cycling"/>
    <x v="3"/>
    <s v="Shimano"/>
    <s v="Dial"/>
    <x v="9"/>
    <s v="L6 R Eyestay 25mm Dial K"/>
    <x v="3"/>
    <n v="100"/>
    <n v="204"/>
    <n v="2.04"/>
    <x v="1312"/>
  </r>
  <r>
    <x v="2"/>
    <s v="Cycling"/>
    <x v="3"/>
    <s v="Shimano"/>
    <s v="Dial"/>
    <x v="9"/>
    <s v="L6 R Eyestay 25mm Dial K"/>
    <x v="3"/>
    <n v="100"/>
    <n v="204"/>
    <n v="2.04"/>
    <x v="1312"/>
  </r>
  <r>
    <x v="2"/>
    <s v="Cycling"/>
    <x v="3"/>
    <s v="Shimano"/>
    <s v="Dial"/>
    <x v="9"/>
    <s v="L6 R Eyestay 25mm Dial K"/>
    <x v="3"/>
    <n v="300"/>
    <n v="612"/>
    <n v="2.04"/>
    <x v="1312"/>
  </r>
  <r>
    <x v="2"/>
    <s v="Cycling"/>
    <x v="3"/>
    <s v="Shimano"/>
    <s v="Dial"/>
    <x v="10"/>
    <s v="Li2 L Eyestay Dial A"/>
    <x v="3"/>
    <n v="8040"/>
    <n v="23920"/>
    <n v="2.9751243781094527"/>
    <x v="3042"/>
  </r>
  <r>
    <x v="2"/>
    <s v="Cycling"/>
    <x v="3"/>
    <s v="Shimano"/>
    <s v="Dial"/>
    <x v="10"/>
    <s v="Li2 L Eyestay Dial A"/>
    <x v="3"/>
    <n v="27640"/>
    <n v="82225"/>
    <n v="2.9748552821997105"/>
    <x v="3217"/>
  </r>
  <r>
    <x v="2"/>
    <s v="Cycling"/>
    <x v="3"/>
    <s v="Shimano"/>
    <s v="Dial"/>
    <x v="10"/>
    <s v="Li2 L Eyestay Dial A"/>
    <x v="3"/>
    <n v="4020"/>
    <n v="11960"/>
    <n v="2.9751243781094527"/>
    <x v="3042"/>
  </r>
  <r>
    <x v="2"/>
    <s v="Cycling"/>
    <x v="3"/>
    <s v="Shimano"/>
    <s v="Dial"/>
    <x v="10"/>
    <s v="Li2 L Eyestay Dial A"/>
    <x v="3"/>
    <n v="15075"/>
    <n v="44850"/>
    <n v="2.9751243781094527"/>
    <x v="3042"/>
  </r>
  <r>
    <x v="2"/>
    <s v="Cycling"/>
    <x v="3"/>
    <s v="Shimano"/>
    <s v="Dial"/>
    <x v="10"/>
    <s v="Li2 L Eyestay Dial A"/>
    <x v="3"/>
    <n v="4520"/>
    <n v="13455"/>
    <n v="2.9767699115044248"/>
    <x v="3218"/>
  </r>
  <r>
    <x v="2"/>
    <s v="Cycling"/>
    <x v="3"/>
    <s v="Shimano"/>
    <s v="Dial"/>
    <x v="10"/>
    <s v="Li2 L Eyestay Dial A"/>
    <x v="3"/>
    <n v="17585"/>
    <n v="52325"/>
    <n v="2.9755473414842193"/>
    <x v="3219"/>
  </r>
  <r>
    <x v="2"/>
    <s v="Cycling"/>
    <x v="3"/>
    <s v="Shimano"/>
    <s v="Dial"/>
    <x v="10"/>
    <s v="Li2 L Eyestay Dial A"/>
    <x v="0"/>
    <n v="27135"/>
    <n v="80730"/>
    <n v="2.9751243781094527"/>
    <x v="3042"/>
  </r>
  <r>
    <x v="2"/>
    <s v="Cycling"/>
    <x v="3"/>
    <s v="Shimano"/>
    <s v="Dial"/>
    <x v="10"/>
    <s v="Li2 L Eyestay Dial A"/>
    <x v="0"/>
    <n v="4525"/>
    <n v="13455"/>
    <n v="2.9734806629834254"/>
    <x v="3220"/>
  </r>
  <r>
    <x v="2"/>
    <s v="Cycling"/>
    <x v="3"/>
    <s v="Shimano"/>
    <s v="Dial"/>
    <x v="10"/>
    <s v="Li2 L Eyestay Dial A"/>
    <x v="0"/>
    <n v="3015"/>
    <n v="8970"/>
    <n v="2.9751243781094527"/>
    <x v="3042"/>
  </r>
  <r>
    <x v="2"/>
    <s v="Cycling"/>
    <x v="3"/>
    <s v="Shimano"/>
    <s v="Dial"/>
    <x v="10"/>
    <s v="Li2 L Eyestay Dial A"/>
    <x v="0"/>
    <n v="8040"/>
    <n v="23920"/>
    <n v="2.9751243781094527"/>
    <x v="3042"/>
  </r>
  <r>
    <x v="2"/>
    <s v="Cycling"/>
    <x v="3"/>
    <s v="Shimano"/>
    <s v="Dial"/>
    <x v="10"/>
    <s v="Li2 L Eyestay Dial A"/>
    <x v="0"/>
    <n v="23115"/>
    <n v="68770"/>
    <n v="2.9751243781094527"/>
    <x v="3042"/>
  </r>
  <r>
    <x v="2"/>
    <s v="Cycling"/>
    <x v="3"/>
    <s v="Shimano"/>
    <s v="Dial"/>
    <x v="10"/>
    <s v="Li2 L Eyestay Dial A"/>
    <x v="0"/>
    <n v="0"/>
    <n v="0"/>
    <e v="#DIV/0!"/>
    <x v="255"/>
  </r>
  <r>
    <x v="2"/>
    <s v="Cycling"/>
    <x v="3"/>
    <s v="Shimano"/>
    <s v="Dial"/>
    <x v="10"/>
    <s v="Li2 L Eyestay Dial A"/>
    <x v="0"/>
    <n v="1005"/>
    <n v="2990"/>
    <n v="2.9751243781094527"/>
    <x v="3042"/>
  </r>
  <r>
    <x v="2"/>
    <s v="Cycling"/>
    <x v="3"/>
    <s v="Shimano"/>
    <s v="Dial"/>
    <x v="10"/>
    <s v="Li2 L Eyestay Dial A"/>
    <x v="0"/>
    <n v="23115"/>
    <n v="68770"/>
    <n v="2.9751243781094527"/>
    <x v="3042"/>
  </r>
  <r>
    <x v="2"/>
    <s v="Cycling"/>
    <x v="3"/>
    <s v="Shimano"/>
    <s v="Dial"/>
    <x v="10"/>
    <s v="Li2 L Eyestay Dial A"/>
    <x v="1"/>
    <n v="11055"/>
    <n v="32890"/>
    <n v="2.9751243781094527"/>
    <x v="3042"/>
  </r>
  <r>
    <x v="2"/>
    <s v="Cycling"/>
    <x v="3"/>
    <s v="Shimano"/>
    <s v="Dial"/>
    <x v="10"/>
    <s v="Li2 L Eyestay Dial A"/>
    <x v="1"/>
    <n v="5530"/>
    <n v="16445"/>
    <n v="2.9737793851717904"/>
    <x v="3221"/>
  </r>
  <r>
    <x v="2"/>
    <s v="Cycling"/>
    <x v="3"/>
    <s v="Shimano"/>
    <s v="Dial"/>
    <x v="10"/>
    <s v="Li2 L Eyestay Dial A"/>
    <x v="1"/>
    <n v="10050"/>
    <n v="29900"/>
    <n v="2.9751243781094527"/>
    <x v="3042"/>
  </r>
  <r>
    <x v="2"/>
    <s v="Cycling"/>
    <x v="3"/>
    <s v="Shimano"/>
    <s v="Dial"/>
    <x v="10"/>
    <s v="Li2 L Eyestay Dial A"/>
    <x v="1"/>
    <n v="10050"/>
    <n v="29900"/>
    <n v="2.9751243781094527"/>
    <x v="3042"/>
  </r>
  <r>
    <x v="2"/>
    <s v="Cycling"/>
    <x v="3"/>
    <s v="Shimano"/>
    <s v="Dial"/>
    <x v="10"/>
    <s v="Li2 L Eyestay Dial A"/>
    <x v="1"/>
    <n v="10050"/>
    <n v="29900"/>
    <n v="2.9751243781094527"/>
    <x v="3042"/>
  </r>
  <r>
    <x v="2"/>
    <s v="Cycling"/>
    <x v="3"/>
    <s v="Shimano"/>
    <s v="Dial"/>
    <x v="10"/>
    <s v="Li2 L Eyestay Dial A"/>
    <x v="1"/>
    <n v="22110"/>
    <n v="65780"/>
    <n v="2.9751243781094527"/>
    <x v="3042"/>
  </r>
  <r>
    <x v="2"/>
    <s v="Cycling"/>
    <x v="3"/>
    <s v="Shimano"/>
    <s v="Dial"/>
    <x v="10"/>
    <s v="Li2 L Eyestay Dial A"/>
    <x v="1"/>
    <n v="8040"/>
    <n v="23920"/>
    <n v="2.9751243781094527"/>
    <x v="3042"/>
  </r>
  <r>
    <x v="2"/>
    <s v="Cycling"/>
    <x v="3"/>
    <s v="Shimano"/>
    <s v="Dial"/>
    <x v="10"/>
    <s v="Li2 L Eyestay Dial A"/>
    <x v="1"/>
    <n v="6030"/>
    <n v="17940"/>
    <n v="2.9751243781094527"/>
    <x v="3042"/>
  </r>
  <r>
    <x v="2"/>
    <s v="Cycling"/>
    <x v="3"/>
    <s v="Shimano"/>
    <s v="Dial"/>
    <x v="10"/>
    <s v="Li2 L Eyestay Dial A"/>
    <x v="1"/>
    <n v="7035"/>
    <n v="20930"/>
    <n v="2.9751243781094527"/>
    <x v="3042"/>
  </r>
  <r>
    <x v="2"/>
    <s v="Cycling"/>
    <x v="3"/>
    <s v="Shimano"/>
    <s v="Dial"/>
    <x v="10"/>
    <s v="Li2 L Eyestay Dial A"/>
    <x v="1"/>
    <n v="1005"/>
    <n v="2990"/>
    <n v="2.9751243781094527"/>
    <x v="3042"/>
  </r>
  <r>
    <x v="2"/>
    <s v="Cycling"/>
    <x v="3"/>
    <s v="Shimano"/>
    <s v="Dial"/>
    <x v="10"/>
    <s v="Li2 L Eyestay Dial A"/>
    <x v="3"/>
    <n v="2010"/>
    <n v="5980"/>
    <n v="2.9751243781094527"/>
    <x v="3042"/>
  </r>
  <r>
    <x v="2"/>
    <s v="Cycling"/>
    <x v="3"/>
    <s v="Shimano"/>
    <s v="Dial"/>
    <x v="10"/>
    <s v="Li2 L Eyestay Dial A"/>
    <x v="3"/>
    <n v="15575"/>
    <n v="46345"/>
    <n v="2.9756019261637241"/>
    <x v="3222"/>
  </r>
  <r>
    <x v="2"/>
    <s v="Cycling"/>
    <x v="3"/>
    <s v="Shimano"/>
    <s v="Dial"/>
    <x v="10"/>
    <s v="Li2 L Eyestay Dial A"/>
    <x v="3"/>
    <n v="6030"/>
    <n v="17940"/>
    <n v="2.9751243781094527"/>
    <x v="3042"/>
  </r>
  <r>
    <x v="2"/>
    <s v="Cycling"/>
    <x v="3"/>
    <s v="Shimano"/>
    <s v="Dial"/>
    <x v="10"/>
    <s v="Li2 L Eyestay Dial A"/>
    <x v="3"/>
    <n v="7035"/>
    <n v="20930"/>
    <n v="2.9751243781094527"/>
    <x v="3042"/>
  </r>
  <r>
    <x v="2"/>
    <s v="Cycling"/>
    <x v="3"/>
    <s v="Shimano"/>
    <s v="Dial"/>
    <x v="10"/>
    <s v="Li2 L Eyestay Dial A"/>
    <x v="3"/>
    <n v="3515"/>
    <n v="10465"/>
    <n v="2.9772403982930298"/>
    <x v="3223"/>
  </r>
  <r>
    <x v="2"/>
    <s v="Cycling"/>
    <x v="3"/>
    <s v="Shimano"/>
    <s v="Dial"/>
    <x v="10"/>
    <s v="Li2 L Eyestay Dial A"/>
    <x v="3"/>
    <n v="10050"/>
    <n v="29900"/>
    <n v="2.9751243781094527"/>
    <x v="3042"/>
  </r>
  <r>
    <x v="2"/>
    <s v="Cycling"/>
    <x v="3"/>
    <s v="Shimano"/>
    <s v="Dial"/>
    <x v="10"/>
    <s v="Li2 L Eyestay Dial A"/>
    <x v="0"/>
    <n v="13065"/>
    <n v="38870"/>
    <n v="2.9751243781094527"/>
    <x v="3042"/>
  </r>
  <r>
    <x v="2"/>
    <s v="Cycling"/>
    <x v="3"/>
    <s v="Shimano"/>
    <s v="Dial"/>
    <x v="10"/>
    <s v="Li2 L Eyestay Dial A"/>
    <x v="0"/>
    <n v="3520"/>
    <n v="10465"/>
    <n v="2.9730113636363638"/>
    <x v="3224"/>
  </r>
  <r>
    <x v="2"/>
    <s v="Cycling"/>
    <x v="3"/>
    <s v="Shimano"/>
    <s v="Dial"/>
    <x v="10"/>
    <s v="Li2 L Eyestay Dial A"/>
    <x v="0"/>
    <n v="5025"/>
    <n v="14950"/>
    <n v="2.9751243781094527"/>
    <x v="3042"/>
  </r>
  <r>
    <x v="2"/>
    <s v="Cycling"/>
    <x v="3"/>
    <s v="Shimano"/>
    <s v="Dial"/>
    <x v="10"/>
    <s v="Li2 L Eyestay Dial A"/>
    <x v="0"/>
    <n v="4520"/>
    <n v="13455"/>
    <n v="2.9767699115044248"/>
    <x v="3218"/>
  </r>
  <r>
    <x v="2"/>
    <s v="Cycling"/>
    <x v="3"/>
    <s v="Shimano"/>
    <s v="Dial"/>
    <x v="10"/>
    <s v="Li2 L Eyestay Dial A"/>
    <x v="0"/>
    <n v="11560"/>
    <n v="34385"/>
    <n v="2.9744809688581313"/>
    <x v="3225"/>
  </r>
  <r>
    <x v="2"/>
    <s v="Cycling"/>
    <x v="3"/>
    <s v="Shimano"/>
    <s v="Dial"/>
    <x v="10"/>
    <s v="Li2 L Eyestay Dial A"/>
    <x v="0"/>
    <n v="2010"/>
    <n v="5980"/>
    <n v="2.9751243781094527"/>
    <x v="3042"/>
  </r>
  <r>
    <x v="2"/>
    <s v="Cycling"/>
    <x v="3"/>
    <s v="Shimano"/>
    <s v="Dial"/>
    <x v="10"/>
    <s v="Li2 L Eyestay Dial A"/>
    <x v="0"/>
    <n v="2010"/>
    <n v="5980"/>
    <n v="2.9751243781094527"/>
    <x v="3042"/>
  </r>
  <r>
    <x v="2"/>
    <s v="Cycling"/>
    <x v="3"/>
    <s v="Shimano"/>
    <s v="Dial"/>
    <x v="10"/>
    <s v="Li2 L Eyestay Dial A"/>
    <x v="0"/>
    <n v="6535"/>
    <n v="19435"/>
    <n v="2.9739862280030605"/>
    <x v="3226"/>
  </r>
  <r>
    <x v="2"/>
    <s v="Cycling"/>
    <x v="3"/>
    <s v="Shimano"/>
    <s v="Dial"/>
    <x v="10"/>
    <s v="Li2 L Eyestay Dial A"/>
    <x v="1"/>
    <n v="2010"/>
    <n v="5980"/>
    <n v="2.9751243781094527"/>
    <x v="3042"/>
  </r>
  <r>
    <x v="2"/>
    <s v="Cycling"/>
    <x v="3"/>
    <s v="Shimano"/>
    <s v="Dial"/>
    <x v="10"/>
    <s v="Li2 L Eyestay Dial A"/>
    <x v="1"/>
    <n v="13570"/>
    <n v="40365"/>
    <n v="2.9745762711864407"/>
    <x v="3227"/>
  </r>
  <r>
    <x v="2"/>
    <s v="Cycling"/>
    <x v="3"/>
    <s v="Shimano"/>
    <s v="Dial"/>
    <x v="10"/>
    <s v="Li2 L Eyestay Dial A"/>
    <x v="1"/>
    <n v="12060"/>
    <n v="35880"/>
    <n v="2.9751243781094527"/>
    <x v="3042"/>
  </r>
  <r>
    <x v="2"/>
    <s v="Cycling"/>
    <x v="3"/>
    <s v="Shimano"/>
    <s v="Dial"/>
    <x v="10"/>
    <s v="Li2 L Eyestay Dial A"/>
    <x v="1"/>
    <n v="5025"/>
    <n v="14950"/>
    <n v="2.9751243781094527"/>
    <x v="3042"/>
  </r>
  <r>
    <x v="2"/>
    <s v="Cycling"/>
    <x v="3"/>
    <s v="Shimano"/>
    <s v="Dial"/>
    <x v="10"/>
    <s v="Li2 L Eyestay Dial A"/>
    <x v="1"/>
    <n v="14070"/>
    <n v="41860"/>
    <n v="2.9751243781094527"/>
    <x v="3042"/>
  </r>
  <r>
    <x v="2"/>
    <s v="Cycling"/>
    <x v="3"/>
    <s v="Shimano"/>
    <s v="Dial"/>
    <x v="10"/>
    <s v="Li2 L Eyestay Dial A"/>
    <x v="1"/>
    <n v="7035"/>
    <n v="20930"/>
    <n v="2.9751243781094527"/>
    <x v="3042"/>
  </r>
  <r>
    <x v="2"/>
    <s v="Cycling"/>
    <x v="3"/>
    <s v="Shimano"/>
    <s v="Dial"/>
    <x v="10"/>
    <s v="Li2 L Eyestay Dial A"/>
    <x v="1"/>
    <n v="3015"/>
    <n v="8970"/>
    <n v="2.9751243781094527"/>
    <x v="3042"/>
  </r>
  <r>
    <x v="2"/>
    <s v="Cycling"/>
    <x v="3"/>
    <s v="Shimano"/>
    <s v="Dial"/>
    <x v="10"/>
    <s v="Li2 L Eyestay Dial A"/>
    <x v="1"/>
    <n v="8040"/>
    <n v="23920"/>
    <n v="2.9751243781094527"/>
    <x v="3042"/>
  </r>
  <r>
    <x v="2"/>
    <s v="Cycling"/>
    <x v="3"/>
    <s v="Shimano"/>
    <s v="Dial"/>
    <x v="10"/>
    <s v="Li2 L Eyestay Dial A"/>
    <x v="1"/>
    <n v="3015"/>
    <n v="8970"/>
    <n v="2.9751243781094527"/>
    <x v="3042"/>
  </r>
  <r>
    <x v="2"/>
    <s v="Cycling"/>
    <x v="3"/>
    <s v="Shimano"/>
    <s v="Dial"/>
    <x v="10"/>
    <s v="Li2 L Eyestay Dial A"/>
    <x v="1"/>
    <n v="3015"/>
    <n v="8970"/>
    <n v="2.9751243781094527"/>
    <x v="3042"/>
  </r>
  <r>
    <x v="2"/>
    <s v="Cycling"/>
    <x v="3"/>
    <s v="Shimano"/>
    <s v="Dial"/>
    <x v="10"/>
    <s v="Li2 R Eyestay Dial A"/>
    <x v="3"/>
    <n v="8040"/>
    <n v="23920"/>
    <n v="2.9751243781094527"/>
    <x v="3042"/>
  </r>
  <r>
    <x v="2"/>
    <s v="Cycling"/>
    <x v="3"/>
    <s v="Shimano"/>
    <s v="Dial"/>
    <x v="10"/>
    <s v="Li2 R Eyestay Dial A"/>
    <x v="3"/>
    <n v="27640"/>
    <n v="82225"/>
    <n v="2.9748552821997105"/>
    <x v="3217"/>
  </r>
  <r>
    <x v="2"/>
    <s v="Cycling"/>
    <x v="3"/>
    <s v="Shimano"/>
    <s v="Dial"/>
    <x v="10"/>
    <s v="Li2 R Eyestay Dial A"/>
    <x v="3"/>
    <n v="4020"/>
    <n v="11960"/>
    <n v="2.9751243781094527"/>
    <x v="3042"/>
  </r>
  <r>
    <x v="2"/>
    <s v="Cycling"/>
    <x v="3"/>
    <s v="Shimano"/>
    <s v="Dial"/>
    <x v="10"/>
    <s v="Li2 R Eyestay Dial A"/>
    <x v="3"/>
    <n v="15075"/>
    <n v="44850"/>
    <n v="2.9751243781094527"/>
    <x v="3042"/>
  </r>
  <r>
    <x v="2"/>
    <s v="Cycling"/>
    <x v="3"/>
    <s v="Shimano"/>
    <s v="Dial"/>
    <x v="10"/>
    <s v="Li2 R Eyestay Dial A"/>
    <x v="3"/>
    <n v="4520"/>
    <n v="13455"/>
    <n v="2.9767699115044248"/>
    <x v="3218"/>
  </r>
  <r>
    <x v="2"/>
    <s v="Cycling"/>
    <x v="3"/>
    <s v="Shimano"/>
    <s v="Dial"/>
    <x v="10"/>
    <s v="Li2 R Eyestay Dial A"/>
    <x v="3"/>
    <n v="17585"/>
    <n v="52325"/>
    <n v="2.9755473414842193"/>
    <x v="3219"/>
  </r>
  <r>
    <x v="2"/>
    <s v="Cycling"/>
    <x v="3"/>
    <s v="Shimano"/>
    <s v="Dial"/>
    <x v="10"/>
    <s v="Li2 R Eyestay Dial A"/>
    <x v="0"/>
    <n v="27135"/>
    <n v="80730"/>
    <n v="2.9751243781094527"/>
    <x v="3042"/>
  </r>
  <r>
    <x v="2"/>
    <s v="Cycling"/>
    <x v="3"/>
    <s v="Shimano"/>
    <s v="Dial"/>
    <x v="10"/>
    <s v="Li2 R Eyestay Dial A"/>
    <x v="0"/>
    <n v="4525"/>
    <n v="13455"/>
    <n v="2.9734806629834254"/>
    <x v="3220"/>
  </r>
  <r>
    <x v="2"/>
    <s v="Cycling"/>
    <x v="3"/>
    <s v="Shimano"/>
    <s v="Dial"/>
    <x v="10"/>
    <s v="Li2 R Eyestay Dial A"/>
    <x v="0"/>
    <n v="3015"/>
    <n v="8970"/>
    <n v="2.9751243781094527"/>
    <x v="3042"/>
  </r>
  <r>
    <x v="2"/>
    <s v="Cycling"/>
    <x v="3"/>
    <s v="Shimano"/>
    <s v="Dial"/>
    <x v="10"/>
    <s v="Li2 R Eyestay Dial A"/>
    <x v="0"/>
    <n v="8040"/>
    <n v="23920"/>
    <n v="2.9751243781094527"/>
    <x v="3042"/>
  </r>
  <r>
    <x v="2"/>
    <s v="Cycling"/>
    <x v="3"/>
    <s v="Shimano"/>
    <s v="Dial"/>
    <x v="10"/>
    <s v="Li2 R Eyestay Dial A"/>
    <x v="0"/>
    <n v="0"/>
    <n v="0"/>
    <e v="#DIV/0!"/>
    <x v="255"/>
  </r>
  <r>
    <x v="2"/>
    <s v="Cycling"/>
    <x v="3"/>
    <s v="Shimano"/>
    <s v="Dial"/>
    <x v="10"/>
    <s v="Li2 R Eyestay Dial A"/>
    <x v="0"/>
    <n v="23115"/>
    <n v="68770"/>
    <n v="2.9751243781094527"/>
    <x v="3042"/>
  </r>
  <r>
    <x v="2"/>
    <s v="Cycling"/>
    <x v="3"/>
    <s v="Shimano"/>
    <s v="Dial"/>
    <x v="10"/>
    <s v="Li2 R Eyestay Dial A"/>
    <x v="0"/>
    <n v="1005"/>
    <n v="2990"/>
    <n v="2.9751243781094527"/>
    <x v="3042"/>
  </r>
  <r>
    <x v="2"/>
    <s v="Cycling"/>
    <x v="3"/>
    <s v="Shimano"/>
    <s v="Dial"/>
    <x v="10"/>
    <s v="Li2 R Eyestay Dial A"/>
    <x v="0"/>
    <n v="23115"/>
    <n v="68770"/>
    <n v="2.9751243781094527"/>
    <x v="3042"/>
  </r>
  <r>
    <x v="2"/>
    <s v="Cycling"/>
    <x v="3"/>
    <s v="Shimano"/>
    <s v="Dial"/>
    <x v="10"/>
    <s v="Li2 R Eyestay Dial A"/>
    <x v="1"/>
    <n v="11055"/>
    <n v="32890"/>
    <n v="2.9751243781094527"/>
    <x v="3042"/>
  </r>
  <r>
    <x v="2"/>
    <s v="Cycling"/>
    <x v="3"/>
    <s v="Shimano"/>
    <s v="Dial"/>
    <x v="10"/>
    <s v="Li2 R Eyestay Dial A"/>
    <x v="1"/>
    <n v="5530"/>
    <n v="16445"/>
    <n v="2.9737793851717904"/>
    <x v="3221"/>
  </r>
  <r>
    <x v="2"/>
    <s v="Cycling"/>
    <x v="3"/>
    <s v="Shimano"/>
    <s v="Dial"/>
    <x v="10"/>
    <s v="Li2 R Eyestay Dial A"/>
    <x v="1"/>
    <n v="10050"/>
    <n v="29900"/>
    <n v="2.9751243781094527"/>
    <x v="3042"/>
  </r>
  <r>
    <x v="2"/>
    <s v="Cycling"/>
    <x v="3"/>
    <s v="Shimano"/>
    <s v="Dial"/>
    <x v="10"/>
    <s v="Li2 R Eyestay Dial A"/>
    <x v="1"/>
    <n v="10050"/>
    <n v="29900"/>
    <n v="2.9751243781094527"/>
    <x v="3042"/>
  </r>
  <r>
    <x v="2"/>
    <s v="Cycling"/>
    <x v="3"/>
    <s v="Shimano"/>
    <s v="Dial"/>
    <x v="10"/>
    <s v="Li2 R Eyestay Dial A"/>
    <x v="1"/>
    <n v="10050"/>
    <n v="29900"/>
    <n v="2.9751243781094527"/>
    <x v="3042"/>
  </r>
  <r>
    <x v="2"/>
    <s v="Cycling"/>
    <x v="3"/>
    <s v="Shimano"/>
    <s v="Dial"/>
    <x v="10"/>
    <s v="Li2 R Eyestay Dial A"/>
    <x v="1"/>
    <n v="22110"/>
    <n v="65780"/>
    <n v="2.9751243781094527"/>
    <x v="3042"/>
  </r>
  <r>
    <x v="2"/>
    <s v="Cycling"/>
    <x v="3"/>
    <s v="Shimano"/>
    <s v="Dial"/>
    <x v="10"/>
    <s v="Li2 R Eyestay Dial A"/>
    <x v="1"/>
    <n v="8040"/>
    <n v="23920"/>
    <n v="2.9751243781094527"/>
    <x v="3042"/>
  </r>
  <r>
    <x v="2"/>
    <s v="Cycling"/>
    <x v="3"/>
    <s v="Shimano"/>
    <s v="Dial"/>
    <x v="10"/>
    <s v="Li2 R Eyestay Dial A"/>
    <x v="1"/>
    <n v="6030"/>
    <n v="17940"/>
    <n v="2.9751243781094527"/>
    <x v="3042"/>
  </r>
  <r>
    <x v="2"/>
    <s v="Cycling"/>
    <x v="3"/>
    <s v="Shimano"/>
    <s v="Dial"/>
    <x v="10"/>
    <s v="Li2 R Eyestay Dial A"/>
    <x v="1"/>
    <n v="7035"/>
    <n v="20930"/>
    <n v="2.9751243781094527"/>
    <x v="3042"/>
  </r>
  <r>
    <x v="2"/>
    <s v="Cycling"/>
    <x v="3"/>
    <s v="Shimano"/>
    <s v="Dial"/>
    <x v="10"/>
    <s v="Li2 R Eyestay Dial A"/>
    <x v="1"/>
    <n v="1005"/>
    <n v="2990"/>
    <n v="2.9751243781094527"/>
    <x v="3042"/>
  </r>
  <r>
    <x v="2"/>
    <s v="Cycling"/>
    <x v="3"/>
    <s v="Shimano"/>
    <s v="Dial"/>
    <x v="10"/>
    <s v="Li2 R Eyestay Dial A"/>
    <x v="3"/>
    <n v="2010"/>
    <n v="5980"/>
    <n v="2.9751243781094527"/>
    <x v="3042"/>
  </r>
  <r>
    <x v="2"/>
    <s v="Cycling"/>
    <x v="3"/>
    <s v="Shimano"/>
    <s v="Dial"/>
    <x v="10"/>
    <s v="Li2 R Eyestay Dial A"/>
    <x v="3"/>
    <n v="15575"/>
    <n v="46345"/>
    <n v="2.9756019261637241"/>
    <x v="3222"/>
  </r>
  <r>
    <x v="2"/>
    <s v="Cycling"/>
    <x v="3"/>
    <s v="Shimano"/>
    <s v="Dial"/>
    <x v="10"/>
    <s v="Li2 R Eyestay Dial A"/>
    <x v="3"/>
    <n v="6030"/>
    <n v="17940"/>
    <n v="2.9751243781094527"/>
    <x v="3042"/>
  </r>
  <r>
    <x v="2"/>
    <s v="Cycling"/>
    <x v="3"/>
    <s v="Shimano"/>
    <s v="Dial"/>
    <x v="10"/>
    <s v="Li2 R Eyestay Dial A"/>
    <x v="3"/>
    <n v="7035"/>
    <n v="20930"/>
    <n v="2.9751243781094527"/>
    <x v="3042"/>
  </r>
  <r>
    <x v="2"/>
    <s v="Cycling"/>
    <x v="3"/>
    <s v="Shimano"/>
    <s v="Dial"/>
    <x v="10"/>
    <s v="Li2 R Eyestay Dial A"/>
    <x v="3"/>
    <n v="3515"/>
    <n v="10465"/>
    <n v="2.9772403982930298"/>
    <x v="3223"/>
  </r>
  <r>
    <x v="2"/>
    <s v="Cycling"/>
    <x v="3"/>
    <s v="Shimano"/>
    <s v="Dial"/>
    <x v="10"/>
    <s v="Li2 R Eyestay Dial A"/>
    <x v="3"/>
    <n v="10050"/>
    <n v="29900"/>
    <n v="2.9751243781094527"/>
    <x v="3042"/>
  </r>
  <r>
    <x v="2"/>
    <s v="Cycling"/>
    <x v="3"/>
    <s v="Shimano"/>
    <s v="Dial"/>
    <x v="10"/>
    <s v="Li2 R Eyestay Dial A"/>
    <x v="0"/>
    <n v="13065"/>
    <n v="38870"/>
    <n v="2.9751243781094527"/>
    <x v="3042"/>
  </r>
  <r>
    <x v="2"/>
    <s v="Cycling"/>
    <x v="3"/>
    <s v="Shimano"/>
    <s v="Dial"/>
    <x v="10"/>
    <s v="Li2 R Eyestay Dial A"/>
    <x v="0"/>
    <n v="3520"/>
    <n v="10465"/>
    <n v="2.9730113636363638"/>
    <x v="3224"/>
  </r>
  <r>
    <x v="2"/>
    <s v="Cycling"/>
    <x v="3"/>
    <s v="Shimano"/>
    <s v="Dial"/>
    <x v="10"/>
    <s v="Li2 R Eyestay Dial A"/>
    <x v="0"/>
    <n v="5025"/>
    <n v="14950"/>
    <n v="2.9751243781094527"/>
    <x v="3042"/>
  </r>
  <r>
    <x v="2"/>
    <s v="Cycling"/>
    <x v="3"/>
    <s v="Shimano"/>
    <s v="Dial"/>
    <x v="10"/>
    <s v="Li2 R Eyestay Dial A"/>
    <x v="0"/>
    <n v="150"/>
    <n v="448.5"/>
    <n v="2.99"/>
    <x v="3028"/>
  </r>
  <r>
    <x v="2"/>
    <s v="Cycling"/>
    <x v="3"/>
    <s v="Shimano"/>
    <s v="Dial"/>
    <x v="10"/>
    <s v="Li2 R Eyestay Dial A"/>
    <x v="0"/>
    <n v="4520"/>
    <n v="13455"/>
    <n v="2.9767699115044248"/>
    <x v="3218"/>
  </r>
  <r>
    <x v="2"/>
    <s v="Cycling"/>
    <x v="3"/>
    <s v="Shimano"/>
    <s v="Dial"/>
    <x v="10"/>
    <s v="Li2 R Eyestay Dial A"/>
    <x v="0"/>
    <n v="11560"/>
    <n v="34385"/>
    <n v="2.9744809688581313"/>
    <x v="3225"/>
  </r>
  <r>
    <x v="2"/>
    <s v="Cycling"/>
    <x v="3"/>
    <s v="Shimano"/>
    <s v="Dial"/>
    <x v="10"/>
    <s v="Li2 R Eyestay Dial A"/>
    <x v="0"/>
    <n v="2010"/>
    <n v="5980"/>
    <n v="2.9751243781094527"/>
    <x v="3042"/>
  </r>
  <r>
    <x v="2"/>
    <s v="Cycling"/>
    <x v="3"/>
    <s v="Shimano"/>
    <s v="Dial"/>
    <x v="10"/>
    <s v="Li2 R Eyestay Dial A"/>
    <x v="0"/>
    <n v="2010"/>
    <n v="5980"/>
    <n v="2.9751243781094527"/>
    <x v="3042"/>
  </r>
  <r>
    <x v="2"/>
    <s v="Cycling"/>
    <x v="3"/>
    <s v="Shimano"/>
    <s v="Dial"/>
    <x v="10"/>
    <s v="Li2 R Eyestay Dial A"/>
    <x v="0"/>
    <n v="6535"/>
    <n v="19435"/>
    <n v="2.9739862280030605"/>
    <x v="3226"/>
  </r>
  <r>
    <x v="2"/>
    <s v="Cycling"/>
    <x v="3"/>
    <s v="Shimano"/>
    <s v="Dial"/>
    <x v="10"/>
    <s v="Li2 R Eyestay Dial A"/>
    <x v="1"/>
    <n v="2010"/>
    <n v="5980"/>
    <n v="2.9751243781094527"/>
    <x v="3042"/>
  </r>
  <r>
    <x v="2"/>
    <s v="Cycling"/>
    <x v="3"/>
    <s v="Shimano"/>
    <s v="Dial"/>
    <x v="10"/>
    <s v="Li2 R Eyestay Dial A"/>
    <x v="1"/>
    <n v="13570"/>
    <n v="40365"/>
    <n v="2.9745762711864407"/>
    <x v="3227"/>
  </r>
  <r>
    <x v="2"/>
    <s v="Cycling"/>
    <x v="3"/>
    <s v="Shimano"/>
    <s v="Dial"/>
    <x v="10"/>
    <s v="Li2 R Eyestay Dial A"/>
    <x v="1"/>
    <n v="12060"/>
    <n v="35880"/>
    <n v="2.9751243781094527"/>
    <x v="3042"/>
  </r>
  <r>
    <x v="2"/>
    <s v="Cycling"/>
    <x v="3"/>
    <s v="Shimano"/>
    <s v="Dial"/>
    <x v="10"/>
    <s v="Li2 R Eyestay Dial A"/>
    <x v="1"/>
    <n v="13065"/>
    <n v="38870"/>
    <n v="2.9751243781094527"/>
    <x v="3042"/>
  </r>
  <r>
    <x v="2"/>
    <s v="Cycling"/>
    <x v="3"/>
    <s v="Shimano"/>
    <s v="Dial"/>
    <x v="10"/>
    <s v="Li2 R Eyestay Dial A"/>
    <x v="1"/>
    <n v="5525"/>
    <n v="16445"/>
    <n v="2.9764705882352942"/>
    <x v="3228"/>
  </r>
  <r>
    <x v="2"/>
    <s v="Cycling"/>
    <x v="3"/>
    <s v="Shimano"/>
    <s v="Dial"/>
    <x v="10"/>
    <s v="Li2 R Eyestay Dial A"/>
    <x v="1"/>
    <n v="7035"/>
    <n v="20930"/>
    <n v="2.9751243781094527"/>
    <x v="3042"/>
  </r>
  <r>
    <x v="2"/>
    <s v="Cycling"/>
    <x v="3"/>
    <s v="Shimano"/>
    <s v="Dial"/>
    <x v="10"/>
    <s v="Li2 R Eyestay Dial A"/>
    <x v="1"/>
    <n v="3015"/>
    <n v="8970"/>
    <n v="2.9751243781094527"/>
    <x v="3042"/>
  </r>
  <r>
    <x v="2"/>
    <s v="Cycling"/>
    <x v="3"/>
    <s v="Shimano"/>
    <s v="Dial"/>
    <x v="10"/>
    <s v="Li2 R Eyestay Dial A"/>
    <x v="1"/>
    <n v="8545"/>
    <n v="25415"/>
    <n v="2.9742539496781744"/>
    <x v="3229"/>
  </r>
  <r>
    <x v="2"/>
    <s v="Cycling"/>
    <x v="3"/>
    <s v="Shimano"/>
    <s v="Dial"/>
    <x v="10"/>
    <s v="Li2 R Eyestay Dial A"/>
    <x v="1"/>
    <n v="5025"/>
    <n v="14950"/>
    <n v="2.9751243781094527"/>
    <x v="3042"/>
  </r>
  <r>
    <x v="2"/>
    <s v="Cycling"/>
    <x v="3"/>
    <s v="Shimano"/>
    <s v="Dial"/>
    <x v="10"/>
    <s v="Li2 R Eyestay Dial A"/>
    <x v="1"/>
    <n v="1005"/>
    <n v="2990"/>
    <n v="2.9751243781094527"/>
    <x v="3042"/>
  </r>
  <r>
    <x v="2"/>
    <s v="Cycling"/>
    <x v="3"/>
    <s v="Shimano"/>
    <s v="Dial"/>
    <x v="7"/>
    <s v="Li2 L Eyestay Dial C"/>
    <x v="1"/>
    <n v="10050"/>
    <n v="27400"/>
    <n v="2.7263681592039801"/>
    <x v="3230"/>
  </r>
  <r>
    <x v="2"/>
    <s v="Cycling"/>
    <x v="3"/>
    <s v="Shimano"/>
    <s v="Dial"/>
    <x v="7"/>
    <s v="Li2 L Eyestay Dial C"/>
    <x v="1"/>
    <n v="5025"/>
    <n v="13700"/>
    <n v="2.7263681592039801"/>
    <x v="3230"/>
  </r>
  <r>
    <x v="2"/>
    <s v="Cycling"/>
    <x v="3"/>
    <s v="Shimano"/>
    <s v="Dial"/>
    <x v="7"/>
    <s v="Li2 L Eyestay Dial C"/>
    <x v="1"/>
    <n v="12060"/>
    <n v="32880"/>
    <n v="2.7263681592039801"/>
    <x v="3230"/>
  </r>
  <r>
    <x v="2"/>
    <s v="Cycling"/>
    <x v="3"/>
    <s v="Shimano"/>
    <s v="Dial"/>
    <x v="7"/>
    <s v="Li2 L Eyestay Dial C"/>
    <x v="1"/>
    <n v="4020"/>
    <n v="10960"/>
    <n v="2.7263681592039801"/>
    <x v="3230"/>
  </r>
  <r>
    <x v="2"/>
    <s v="Cycling"/>
    <x v="3"/>
    <s v="Shimano"/>
    <s v="Dial"/>
    <x v="7"/>
    <s v="Li2 L Eyestay Dial C"/>
    <x v="1"/>
    <n v="3015"/>
    <n v="8220"/>
    <n v="2.7263681592039801"/>
    <x v="3230"/>
  </r>
  <r>
    <x v="2"/>
    <s v="Cycling"/>
    <x v="3"/>
    <s v="Shimano"/>
    <s v="Dial"/>
    <x v="7"/>
    <s v="Li2 L Eyestay Dial C"/>
    <x v="0"/>
    <n v="500"/>
    <n v="1370"/>
    <n v="2.74"/>
    <x v="1397"/>
  </r>
  <r>
    <x v="2"/>
    <s v="Cycling"/>
    <x v="3"/>
    <s v="Shimano"/>
    <s v="Dial"/>
    <x v="7"/>
    <s v="Li2 L Eyestay Dial C"/>
    <x v="0"/>
    <n v="1005"/>
    <n v="2740"/>
    <n v="2.7263681592039801"/>
    <x v="3230"/>
  </r>
  <r>
    <x v="2"/>
    <s v="Cycling"/>
    <x v="3"/>
    <s v="Shimano"/>
    <s v="Dial"/>
    <x v="7"/>
    <s v="Li2 L Eyestay Dial C"/>
    <x v="0"/>
    <n v="500"/>
    <n v="1370"/>
    <n v="2.74"/>
    <x v="1397"/>
  </r>
  <r>
    <x v="2"/>
    <s v="Cycling"/>
    <x v="3"/>
    <s v="Shimano"/>
    <s v="Dial"/>
    <x v="7"/>
    <s v="Li2 L Eyestay Dial C"/>
    <x v="0"/>
    <n v="0"/>
    <n v="0"/>
    <e v="#DIV/0!"/>
    <x v="255"/>
  </r>
  <r>
    <x v="2"/>
    <s v="Cycling"/>
    <x v="3"/>
    <s v="Shimano"/>
    <s v="Dial"/>
    <x v="7"/>
    <s v="Li2 L Eyestay Dial C"/>
    <x v="0"/>
    <n v="500"/>
    <n v="1370"/>
    <n v="2.74"/>
    <x v="1397"/>
  </r>
  <r>
    <x v="2"/>
    <s v="Cycling"/>
    <x v="3"/>
    <s v="Shimano"/>
    <s v="Dial"/>
    <x v="7"/>
    <s v="Li2 L Eyestay Dial C"/>
    <x v="1"/>
    <n v="1000"/>
    <n v="2740"/>
    <n v="2.74"/>
    <x v="1397"/>
  </r>
  <r>
    <x v="2"/>
    <s v="Cycling"/>
    <x v="3"/>
    <s v="Shimano"/>
    <s v="Dial"/>
    <x v="7"/>
    <s v="Li2 L Eyestay Dial C"/>
    <x v="1"/>
    <n v="500"/>
    <n v="1370"/>
    <n v="2.74"/>
    <x v="1397"/>
  </r>
  <r>
    <x v="2"/>
    <s v="Cycling"/>
    <x v="3"/>
    <s v="Shimano"/>
    <s v="Dial"/>
    <x v="7"/>
    <s v="Li2 L Eyestay Dial C"/>
    <x v="1"/>
    <n v="1005"/>
    <n v="2740"/>
    <n v="2.7263681592039801"/>
    <x v="3230"/>
  </r>
  <r>
    <x v="2"/>
    <s v="Cycling"/>
    <x v="3"/>
    <s v="Shimano"/>
    <s v="Dial"/>
    <x v="7"/>
    <s v="Li2 R Eyestay Dial C"/>
    <x v="0"/>
    <n v="1460"/>
    <n v="3944"/>
    <n v="2.7013698630136984"/>
    <x v="3231"/>
  </r>
  <r>
    <x v="2"/>
    <s v="Cycling"/>
    <x v="3"/>
    <s v="Shimano"/>
    <s v="Dial"/>
    <x v="7"/>
    <s v="Li2 R Eyestay Dial C"/>
    <x v="1"/>
    <n v="1560"/>
    <n v="4216"/>
    <n v="2.7025641025641027"/>
    <x v="3232"/>
  </r>
  <r>
    <x v="2"/>
    <s v="Cycling"/>
    <x v="3"/>
    <s v="Shimano"/>
    <s v="Dial"/>
    <x v="7"/>
    <s v="Li2 R Eyestay Dial C"/>
    <x v="1"/>
    <n v="10050"/>
    <n v="27400"/>
    <n v="2.7263681592039801"/>
    <x v="3230"/>
  </r>
  <r>
    <x v="2"/>
    <s v="Cycling"/>
    <x v="3"/>
    <s v="Shimano"/>
    <s v="Dial"/>
    <x v="7"/>
    <s v="Li2 R Eyestay Dial C"/>
    <x v="1"/>
    <n v="5025"/>
    <n v="13700"/>
    <n v="2.7263681592039801"/>
    <x v="3230"/>
  </r>
  <r>
    <x v="2"/>
    <s v="Cycling"/>
    <x v="3"/>
    <s v="Shimano"/>
    <s v="Dial"/>
    <x v="7"/>
    <s v="Li2 R Eyestay Dial C"/>
    <x v="1"/>
    <n v="12060"/>
    <n v="32880"/>
    <n v="2.7263681592039801"/>
    <x v="3230"/>
  </r>
  <r>
    <x v="2"/>
    <s v="Cycling"/>
    <x v="3"/>
    <s v="Shimano"/>
    <s v="Dial"/>
    <x v="7"/>
    <s v="Li2 R Eyestay Dial C"/>
    <x v="1"/>
    <n v="4020"/>
    <n v="10960"/>
    <n v="2.7263681592039801"/>
    <x v="3230"/>
  </r>
  <r>
    <x v="2"/>
    <s v="Cycling"/>
    <x v="3"/>
    <s v="Shimano"/>
    <s v="Dial"/>
    <x v="7"/>
    <s v="Li2 R Eyestay Dial C"/>
    <x v="1"/>
    <n v="3015"/>
    <n v="8220"/>
    <n v="2.7263681592039801"/>
    <x v="3230"/>
  </r>
  <r>
    <x v="2"/>
    <s v="Cycling"/>
    <x v="3"/>
    <s v="Shimano"/>
    <s v="Dial"/>
    <x v="7"/>
    <s v="Li2 R Eyestay Dial C"/>
    <x v="0"/>
    <n v="500"/>
    <n v="1370"/>
    <n v="2.74"/>
    <x v="1397"/>
  </r>
  <r>
    <x v="2"/>
    <s v="Cycling"/>
    <x v="3"/>
    <s v="Shimano"/>
    <s v="Dial"/>
    <x v="7"/>
    <s v="Li2 R Eyestay Dial C"/>
    <x v="0"/>
    <n v="1005"/>
    <n v="2740"/>
    <n v="2.7263681592039801"/>
    <x v="3230"/>
  </r>
  <r>
    <x v="2"/>
    <s v="Cycling"/>
    <x v="3"/>
    <s v="Shimano"/>
    <s v="Dial"/>
    <x v="7"/>
    <s v="Li2 R Eyestay Dial C"/>
    <x v="0"/>
    <n v="500"/>
    <n v="1370"/>
    <n v="2.74"/>
    <x v="1397"/>
  </r>
  <r>
    <x v="2"/>
    <s v="Cycling"/>
    <x v="3"/>
    <s v="Shimano"/>
    <s v="Dial"/>
    <x v="7"/>
    <s v="Li2 R Eyestay Dial C"/>
    <x v="0"/>
    <n v="0"/>
    <n v="0"/>
    <e v="#DIV/0!"/>
    <x v="255"/>
  </r>
  <r>
    <x v="2"/>
    <s v="Cycling"/>
    <x v="3"/>
    <s v="Shimano"/>
    <s v="Dial"/>
    <x v="7"/>
    <s v="Li2 R Eyestay Dial C"/>
    <x v="0"/>
    <n v="500"/>
    <n v="1370"/>
    <n v="2.74"/>
    <x v="1397"/>
  </r>
  <r>
    <x v="2"/>
    <s v="Cycling"/>
    <x v="3"/>
    <s v="Shimano"/>
    <s v="Dial"/>
    <x v="7"/>
    <s v="Li2 R Eyestay Dial C"/>
    <x v="1"/>
    <n v="1000"/>
    <n v="2740"/>
    <n v="2.74"/>
    <x v="1397"/>
  </r>
  <r>
    <x v="2"/>
    <s v="Cycling"/>
    <x v="3"/>
    <s v="Shimano"/>
    <s v="Dial"/>
    <x v="7"/>
    <s v="Li2 R Eyestay Dial C"/>
    <x v="1"/>
    <n v="500"/>
    <n v="1370"/>
    <n v="2.74"/>
    <x v="1397"/>
  </r>
  <r>
    <x v="2"/>
    <s v="Cycling"/>
    <x v="3"/>
    <s v="Shimano"/>
    <s v="Dial"/>
    <x v="7"/>
    <s v="Li2 R Eyestay Dial C"/>
    <x v="1"/>
    <n v="1005"/>
    <n v="2740"/>
    <n v="2.7263681592039801"/>
    <x v="3230"/>
  </r>
  <r>
    <x v="2"/>
    <s v="Cycling"/>
    <x v="3"/>
    <s v="Shimano"/>
    <s v="Dial"/>
    <x v="32"/>
    <s v="Li2 L Eyestay Dial D"/>
    <x v="0"/>
    <n v="8895"/>
    <n v="43099.5"/>
    <n v="4.8453625632377744"/>
    <x v="3233"/>
  </r>
  <r>
    <x v="2"/>
    <s v="Cycling"/>
    <x v="3"/>
    <s v="Shimano"/>
    <s v="Dial"/>
    <x v="32"/>
    <s v="Li2 L Eyestay Dial D"/>
    <x v="0"/>
    <n v="6435"/>
    <n v="31168"/>
    <n v="4.8435120435120433"/>
    <x v="3234"/>
  </r>
  <r>
    <x v="2"/>
    <s v="Cycling"/>
    <x v="3"/>
    <s v="Shimano"/>
    <s v="Dial"/>
    <x v="32"/>
    <s v="Li2 L Eyestay Dial D"/>
    <x v="1"/>
    <n v="1005"/>
    <n v="4870"/>
    <n v="4.8457711442786069"/>
    <x v="3235"/>
  </r>
  <r>
    <x v="2"/>
    <s v="Cycling"/>
    <x v="3"/>
    <s v="Shimano"/>
    <s v="Dial"/>
    <x v="32"/>
    <s v="Li2 L Eyestay Dial D"/>
    <x v="1"/>
    <n v="100"/>
    <n v="487"/>
    <n v="4.87"/>
    <x v="3046"/>
  </r>
  <r>
    <x v="2"/>
    <s v="Cycling"/>
    <x v="3"/>
    <s v="Shimano"/>
    <s v="Dial"/>
    <x v="32"/>
    <s v="Li2 L Eyestay Dial D"/>
    <x v="1"/>
    <n v="2515"/>
    <n v="12175"/>
    <n v="4.8409542743538765"/>
    <x v="3236"/>
  </r>
  <r>
    <x v="2"/>
    <s v="Cycling"/>
    <x v="3"/>
    <s v="Shimano"/>
    <s v="Dial"/>
    <x v="32"/>
    <s v="Li2 L Eyestay Dial D"/>
    <x v="1"/>
    <n v="1510"/>
    <n v="7305"/>
    <n v="4.8377483443708611"/>
    <x v="3237"/>
  </r>
  <r>
    <x v="2"/>
    <s v="Cycling"/>
    <x v="3"/>
    <s v="Shimano"/>
    <s v="Dial"/>
    <x v="32"/>
    <s v="Li2 L Eyestay Dial D"/>
    <x v="1"/>
    <n v="500"/>
    <n v="2435"/>
    <n v="4.87"/>
    <x v="3046"/>
  </r>
  <r>
    <x v="2"/>
    <s v="Cycling"/>
    <x v="3"/>
    <s v="Shimano"/>
    <s v="Dial"/>
    <x v="32"/>
    <s v="Li2 R Eyestay Dial D"/>
    <x v="0"/>
    <n v="8895"/>
    <n v="43099.5"/>
    <n v="4.8453625632377744"/>
    <x v="3233"/>
  </r>
  <r>
    <x v="2"/>
    <s v="Cycling"/>
    <x v="3"/>
    <s v="Shimano"/>
    <s v="Dial"/>
    <x v="32"/>
    <s v="Li2 R Eyestay Dial D"/>
    <x v="0"/>
    <n v="6435"/>
    <n v="31168"/>
    <n v="4.8435120435120433"/>
    <x v="3234"/>
  </r>
  <r>
    <x v="2"/>
    <s v="Cycling"/>
    <x v="3"/>
    <s v="Shimano"/>
    <s v="Dial"/>
    <x v="32"/>
    <s v="Li2 R Eyestay Dial D"/>
    <x v="1"/>
    <n v="1005"/>
    <n v="4870"/>
    <n v="4.8457711442786069"/>
    <x v="3235"/>
  </r>
  <r>
    <x v="2"/>
    <s v="Cycling"/>
    <x v="3"/>
    <s v="Shimano"/>
    <s v="Dial"/>
    <x v="32"/>
    <s v="Li2 R Eyestay Dial D"/>
    <x v="1"/>
    <n v="100"/>
    <n v="487"/>
    <n v="4.87"/>
    <x v="3046"/>
  </r>
  <r>
    <x v="2"/>
    <s v="Cycling"/>
    <x v="3"/>
    <s v="Shimano"/>
    <s v="Dial"/>
    <x v="32"/>
    <s v="Li2 R Eyestay Dial D"/>
    <x v="1"/>
    <n v="2515"/>
    <n v="12175"/>
    <n v="4.8409542743538765"/>
    <x v="3236"/>
  </r>
  <r>
    <x v="2"/>
    <s v="Cycling"/>
    <x v="3"/>
    <s v="Shimano"/>
    <s v="Dial"/>
    <x v="32"/>
    <s v="Li2 R Eyestay Dial D"/>
    <x v="1"/>
    <n v="1510"/>
    <n v="7305"/>
    <n v="4.8377483443708611"/>
    <x v="3237"/>
  </r>
  <r>
    <x v="2"/>
    <s v="Cycling"/>
    <x v="3"/>
    <s v="Shimano"/>
    <s v="Dial"/>
    <x v="32"/>
    <s v="Li2 R Eyestay Dial D"/>
    <x v="1"/>
    <n v="500"/>
    <n v="2435"/>
    <n v="4.87"/>
    <x v="3046"/>
  </r>
  <r>
    <x v="2"/>
    <s v="Cycling"/>
    <x v="3"/>
    <s v="Spyder Korea"/>
    <s v="Dial"/>
    <x v="25"/>
    <s v="IP1 L Eyestay 20mm Dial C"/>
    <x v="2"/>
    <n v="900"/>
    <n v="2475"/>
    <n v="2.75"/>
    <x v="2771"/>
  </r>
  <r>
    <x v="2"/>
    <s v="Cycling"/>
    <x v="3"/>
    <s v="Spyder Korea"/>
    <s v="Dial"/>
    <x v="25"/>
    <s v="IP1 L Eyestay 20mm Dial C"/>
    <x v="2"/>
    <n v="950"/>
    <n v="2631.5"/>
    <n v="2.77"/>
    <x v="2768"/>
  </r>
  <r>
    <x v="2"/>
    <s v="Cycling"/>
    <x v="3"/>
    <s v="Spyder Korea"/>
    <s v="Dial"/>
    <x v="25"/>
    <s v="IP1 R Eyestay 20mm Dial C"/>
    <x v="2"/>
    <n v="900"/>
    <n v="2475"/>
    <n v="2.75"/>
    <x v="2771"/>
  </r>
  <r>
    <x v="2"/>
    <s v="Cycling"/>
    <x v="3"/>
    <s v="Spyder Korea"/>
    <s v="Dial"/>
    <x v="25"/>
    <s v="IP1 R Eyestay 20mm Dial C"/>
    <x v="2"/>
    <n v="950"/>
    <n v="2631.5"/>
    <n v="2.77"/>
    <x v="2768"/>
  </r>
  <r>
    <x v="2"/>
    <s v="Outdoor"/>
    <x v="4"/>
    <s v="Anta"/>
    <s v="Dial"/>
    <x v="6"/>
    <s v="M4 L Housing 25mm Dial C no Lace Lock"/>
    <x v="0"/>
    <n v="700"/>
    <n v="1879.8694708573"/>
    <n v="2.6855278155104285"/>
    <x v="3238"/>
  </r>
  <r>
    <x v="2"/>
    <s v="Outdoor"/>
    <x v="4"/>
    <s v="Anta"/>
    <s v="Dial"/>
    <x v="6"/>
    <s v="M4 L Housing 25mm Dial C no Lace Lock"/>
    <x v="0"/>
    <n v="1660"/>
    <n v="4463.1273029217"/>
    <n v="2.6886309053745179"/>
    <x v="3239"/>
  </r>
  <r>
    <x v="2"/>
    <s v="Outdoor"/>
    <x v="4"/>
    <s v="Anta"/>
    <s v="Dial"/>
    <x v="6"/>
    <s v="M4 R Housing 25mm Dial C Lace Lock 1"/>
    <x v="0"/>
    <n v="8145"/>
    <n v="21821.3257567451"/>
    <n v="2.6791069069054756"/>
    <x v="3240"/>
  </r>
  <r>
    <x v="2"/>
    <s v="Outdoor"/>
    <x v="4"/>
    <s v="Anta"/>
    <s v="Dial"/>
    <x v="6"/>
    <s v="M4 R Housing 25mm Dial C no Lace Lock"/>
    <x v="0"/>
    <n v="700"/>
    <n v="1879.8694708573"/>
    <n v="2.6855278155104285"/>
    <x v="3238"/>
  </r>
  <r>
    <x v="2"/>
    <s v="Outdoor"/>
    <x v="4"/>
    <s v="Anta"/>
    <s v="Dial"/>
    <x v="6"/>
    <s v="M4 R Housing 25mm Dial C no Lace Lock"/>
    <x v="0"/>
    <n v="1660"/>
    <n v="4463.1273029217"/>
    <n v="2.6886309053745179"/>
    <x v="3239"/>
  </r>
  <r>
    <x v="2"/>
    <s v="Outdoor"/>
    <x v="4"/>
    <s v="Beanpole"/>
    <s v="Dial"/>
    <x v="27"/>
    <s v="DNR L5 Eyestay 25mm Dial A"/>
    <x v="5"/>
    <n v="1660"/>
    <n v="4207.5"/>
    <n v="2.5346385542168677"/>
    <x v="3241"/>
  </r>
  <r>
    <x v="2"/>
    <s v="Outdoor"/>
    <x v="4"/>
    <s v="Beanpole"/>
    <s v="Dial"/>
    <x v="27"/>
    <s v="L5 25mm Eyestay19-4024 TPX"/>
    <x v="5"/>
    <n v="1255"/>
    <n v="3212.5"/>
    <n v="2.5597609561752988"/>
    <x v="3242"/>
  </r>
  <r>
    <x v="2"/>
    <s v="Outdoor"/>
    <x v="4"/>
    <s v="Beanpole"/>
    <s v="Dial"/>
    <x v="29"/>
    <s v="L6 R Eyestay 20mm Dial AClear/Q610-2-3/877 C"/>
    <x v="5"/>
    <n v="2090"/>
    <n v="5166.75"/>
    <n v="2.4721291866028707"/>
    <x v="3243"/>
  </r>
  <r>
    <x v="2"/>
    <s v="Outdoor"/>
    <x v="4"/>
    <s v="Beanpole"/>
    <s v="Dial"/>
    <x v="29"/>
    <s v="L6 R Eyestay 20mm Dial AClr/Black C/426 C/MagGray"/>
    <x v="5"/>
    <n v="1660"/>
    <n v="4075.5"/>
    <n v="2.455120481927711"/>
    <x v="3244"/>
  </r>
  <r>
    <x v="2"/>
    <s v="Outdoor"/>
    <x v="4"/>
    <s v="Black Yak"/>
    <s v="Dial"/>
    <x v="27"/>
    <s v="L5 Eyestay 20mm Dial B"/>
    <x v="4"/>
    <n v="5980"/>
    <n v="15172.5"/>
    <n v="2.5372073578595318"/>
    <x v="3245"/>
  </r>
  <r>
    <x v="2"/>
    <s v="Outdoor"/>
    <x v="4"/>
    <s v="Black Yak"/>
    <s v="Dial"/>
    <x v="27"/>
    <s v="L5 Eyestay 20mm Dial BDial B Black"/>
    <x v="5"/>
    <n v="17190"/>
    <n v="43605"/>
    <n v="2.5366492146596857"/>
    <x v="3246"/>
  </r>
  <r>
    <x v="2"/>
    <s v="Outdoor"/>
    <x v="4"/>
    <s v="Black Yak"/>
    <s v="Dial"/>
    <x v="37"/>
    <s v="L6 R Eyestay 20mm Dial B"/>
    <x v="0"/>
    <n v="8395"/>
    <n v="20624.5"/>
    <n v="2.4567599761762953"/>
    <x v="3247"/>
  </r>
  <r>
    <x v="2"/>
    <s v="Outdoor"/>
    <x v="4"/>
    <s v="Black Yak"/>
    <s v="Dial"/>
    <x v="37"/>
    <s v="L6 R Eyestay 20mm Dial B"/>
    <x v="0"/>
    <n v="25140"/>
    <n v="61750"/>
    <n v="2.4562450278440733"/>
    <x v="3248"/>
  </r>
  <r>
    <x v="2"/>
    <s v="Outdoor"/>
    <x v="4"/>
    <s v="Black Yak"/>
    <s v="Dial"/>
    <x v="37"/>
    <s v="L6 R Eyestay 20mm Dial B"/>
    <x v="0"/>
    <n v="2115"/>
    <n v="5187"/>
    <n v="2.452482269503546"/>
    <x v="2975"/>
  </r>
  <r>
    <x v="2"/>
    <s v="Outdoor"/>
    <x v="4"/>
    <s v="Black Yak"/>
    <s v="Dial"/>
    <x v="37"/>
    <s v="L6 R Eyestay 20mm Dial B"/>
    <x v="0"/>
    <n v="8375"/>
    <n v="20562.75"/>
    <n v="2.4552537313432836"/>
    <x v="3249"/>
  </r>
  <r>
    <x v="2"/>
    <s v="Outdoor"/>
    <x v="4"/>
    <s v="Black Yak"/>
    <s v="Dial"/>
    <x v="37"/>
    <s v="L6 R Eyestay 20mm Dial B"/>
    <x v="0"/>
    <n v="22980"/>
    <n v="56439.5"/>
    <n v="2.4560269799825933"/>
    <x v="3250"/>
  </r>
  <r>
    <x v="2"/>
    <s v="Outdoor"/>
    <x v="4"/>
    <s v="Black Yak"/>
    <s v="Dial"/>
    <x v="37"/>
    <s v="L6 R Eyestay 20mm Dial B"/>
    <x v="1"/>
    <n v="6260"/>
    <n v="15375.75"/>
    <n v="2.4561900958466452"/>
    <x v="3251"/>
  </r>
  <r>
    <x v="2"/>
    <s v="Outdoor"/>
    <x v="4"/>
    <s v="Black Yak"/>
    <s v="Dial"/>
    <x v="37"/>
    <s v="L6 R Eyestay 20mm Dial B"/>
    <x v="4"/>
    <n v="6235"/>
    <n v="15438"/>
    <n v="2.4760224538893345"/>
    <x v="3252"/>
  </r>
  <r>
    <x v="2"/>
    <s v="Outdoor"/>
    <x v="4"/>
    <s v="Black Yak"/>
    <s v="Dial"/>
    <x v="37"/>
    <s v="L6 R Eyestay 20mm Dial B"/>
    <x v="4"/>
    <n v="6235"/>
    <n v="15438"/>
    <n v="2.4760224538893345"/>
    <x v="3252"/>
  </r>
  <r>
    <x v="2"/>
    <s v="Outdoor"/>
    <x v="4"/>
    <s v="Black Yak"/>
    <s v="Dial"/>
    <x v="37"/>
    <s v="L6 R Eyestay 20mm Dial B"/>
    <x v="4"/>
    <n v="10355"/>
    <n v="25647"/>
    <n v="2.4767745050700145"/>
    <x v="3253"/>
  </r>
  <r>
    <x v="2"/>
    <s v="Outdoor"/>
    <x v="4"/>
    <s v="Black Yak"/>
    <s v="Dial"/>
    <x v="37"/>
    <s v="L6 R Eyestay 20mm Dial B"/>
    <x v="2"/>
    <n v="8040"/>
    <n v="19920"/>
    <n v="2.4776119402985075"/>
    <x v="1391"/>
  </r>
  <r>
    <x v="2"/>
    <s v="Outdoor"/>
    <x v="4"/>
    <s v="Black Yak"/>
    <s v="Dial"/>
    <x v="37"/>
    <s v="L6 R Eyestay 20mm Dial B"/>
    <x v="4"/>
    <n v="6235"/>
    <n v="15438"/>
    <n v="2.4760224538893345"/>
    <x v="3252"/>
  </r>
  <r>
    <x v="2"/>
    <s v="Outdoor"/>
    <x v="4"/>
    <s v="Black Yak"/>
    <s v="Dial"/>
    <x v="37"/>
    <s v="L6 R Eyestay 20mm Dial B"/>
    <x v="2"/>
    <n v="6030"/>
    <n v="14940"/>
    <n v="2.4776119402985075"/>
    <x v="1391"/>
  </r>
  <r>
    <x v="2"/>
    <s v="Outdoor"/>
    <x v="4"/>
    <s v="Black Yak"/>
    <s v="Dial"/>
    <x v="37"/>
    <s v="L6 R Eyestay 20mm Dial B"/>
    <x v="4"/>
    <n v="8295"/>
    <n v="20542.5"/>
    <n v="2.4764918625678121"/>
    <x v="3099"/>
  </r>
  <r>
    <x v="2"/>
    <s v="Outdoor"/>
    <x v="4"/>
    <s v="Black Yak"/>
    <s v="Dial"/>
    <x v="37"/>
    <s v="L6 R Eyestay 20mm Dial B"/>
    <x v="2"/>
    <n v="4875"/>
    <n v="12076.5"/>
    <n v="2.4772307692307693"/>
    <x v="3254"/>
  </r>
  <r>
    <x v="2"/>
    <s v="Outdoor"/>
    <x v="4"/>
    <s v="Black Yak"/>
    <s v="Dial"/>
    <x v="37"/>
    <s v="L6 R Eyestay 20mm Dial B"/>
    <x v="3"/>
    <n v="3620"/>
    <n v="8964"/>
    <n v="2.4762430939226521"/>
    <x v="3255"/>
  </r>
  <r>
    <x v="2"/>
    <s v="Outdoor"/>
    <x v="4"/>
    <s v="Black Yak"/>
    <s v="Dial"/>
    <x v="37"/>
    <s v="L6 R Eyestay 20mm Dial B"/>
    <x v="2"/>
    <n v="2010"/>
    <n v="4980"/>
    <n v="2.4776119402985075"/>
    <x v="1391"/>
  </r>
  <r>
    <x v="2"/>
    <s v="Outdoor"/>
    <x v="4"/>
    <s v="Black Yak"/>
    <s v="Dial"/>
    <x v="37"/>
    <s v="L6 R Eyestay 20mm Dial B"/>
    <x v="4"/>
    <n v="8295"/>
    <n v="20542.5"/>
    <n v="2.4764918625678121"/>
    <x v="3099"/>
  </r>
  <r>
    <x v="2"/>
    <s v="Outdoor"/>
    <x v="4"/>
    <s v="Black Yak"/>
    <s v="Dial"/>
    <x v="37"/>
    <s v="L6 R Eyestay 20mm Dial B"/>
    <x v="4"/>
    <n v="6235"/>
    <n v="15438"/>
    <n v="2.4760224538893345"/>
    <x v="3252"/>
  </r>
  <r>
    <x v="2"/>
    <s v="Outdoor"/>
    <x v="4"/>
    <s v="Black Yak"/>
    <s v="Dial"/>
    <x v="37"/>
    <s v="L6 R Eyestay 20mm Dial B"/>
    <x v="2"/>
    <n v="8040"/>
    <n v="19920"/>
    <n v="2.4776119402985075"/>
    <x v="1391"/>
  </r>
  <r>
    <x v="2"/>
    <s v="Outdoor"/>
    <x v="4"/>
    <s v="Black Yak"/>
    <s v="Dial"/>
    <x v="37"/>
    <s v="L6 R Eyestay 20mm Dial B"/>
    <x v="2"/>
    <n v="4020"/>
    <n v="9960"/>
    <n v="2.4776119402985075"/>
    <x v="1391"/>
  </r>
  <r>
    <x v="2"/>
    <s v="Outdoor"/>
    <x v="4"/>
    <s v="Black Yak"/>
    <s v="Dial"/>
    <x v="37"/>
    <s v="L6 R Eyestay 20mm Dial B"/>
    <x v="3"/>
    <n v="6285"/>
    <n v="15562.5"/>
    <n v="2.4761336515513128"/>
    <x v="3256"/>
  </r>
  <r>
    <x v="2"/>
    <s v="Outdoor"/>
    <x v="4"/>
    <s v="Black Yak"/>
    <s v="Dial"/>
    <x v="37"/>
    <s v="L6 R Eyestay 20mm Dial B"/>
    <x v="0"/>
    <n v="4175"/>
    <n v="10333.5"/>
    <n v="2.4750898203592815"/>
    <x v="3257"/>
  </r>
  <r>
    <x v="2"/>
    <s v="Outdoor"/>
    <x v="4"/>
    <s v="Black Yak"/>
    <s v="Dial"/>
    <x v="37"/>
    <s v="L6 R Eyestay 20mm Dial B"/>
    <x v="1"/>
    <n v="10455"/>
    <n v="25896"/>
    <n v="2.4769010043041608"/>
    <x v="3258"/>
  </r>
  <r>
    <x v="2"/>
    <s v="Outdoor"/>
    <x v="4"/>
    <s v="Black Yak"/>
    <s v="Dial"/>
    <x v="37"/>
    <s v="L6 R Eyestay 20mm Dial B"/>
    <x v="3"/>
    <n v="4175"/>
    <n v="10333.5"/>
    <n v="2.4750898203592815"/>
    <x v="3257"/>
  </r>
  <r>
    <x v="2"/>
    <s v="Outdoor"/>
    <x v="4"/>
    <s v="Black Yak"/>
    <s v="Dial"/>
    <x v="37"/>
    <s v="L6 R Eyestay 20mm Dial B"/>
    <x v="3"/>
    <n v="4175"/>
    <n v="10333.5"/>
    <n v="2.4750898203592815"/>
    <x v="3257"/>
  </r>
  <r>
    <x v="2"/>
    <s v="Outdoor"/>
    <x v="4"/>
    <s v="Black Yak"/>
    <s v="Dial"/>
    <x v="37"/>
    <s v="L6 R Eyestay 20mm Dial B"/>
    <x v="3"/>
    <n v="4175"/>
    <n v="10333.5"/>
    <n v="2.4750898203592815"/>
    <x v="3257"/>
  </r>
  <r>
    <x v="2"/>
    <s v="Outdoor"/>
    <x v="4"/>
    <s v="Black Yak"/>
    <s v="Dial"/>
    <x v="37"/>
    <s v="L6 R Eyestay 20mm Dial B"/>
    <x v="3"/>
    <n v="3170"/>
    <n v="7843.5"/>
    <n v="2.4742902208201891"/>
    <x v="3259"/>
  </r>
  <r>
    <x v="2"/>
    <s v="Outdoor"/>
    <x v="4"/>
    <s v="Black Yak"/>
    <s v="Dial"/>
    <x v="37"/>
    <s v="L6 R Eyestay 20mm Dial B"/>
    <x v="0"/>
    <n v="3170"/>
    <n v="7843.5"/>
    <n v="2.4742902208201891"/>
    <x v="3259"/>
  </r>
  <r>
    <x v="2"/>
    <s v="Outdoor"/>
    <x v="4"/>
    <s v="Black Yak"/>
    <s v="Dial"/>
    <x v="37"/>
    <s v="L6 R Eyestay 20mm Dial B"/>
    <x v="3"/>
    <n v="5230"/>
    <n v="12948"/>
    <n v="2.4757170172084129"/>
    <x v="1092"/>
  </r>
  <r>
    <x v="2"/>
    <s v="Outdoor"/>
    <x v="4"/>
    <s v="Black Yak"/>
    <s v="Dial"/>
    <x v="37"/>
    <s v="L6 R Eyestay 20mm Dial B"/>
    <x v="0"/>
    <n v="6285"/>
    <n v="15562.5"/>
    <n v="2.4761336515513128"/>
    <x v="3256"/>
  </r>
  <r>
    <x v="2"/>
    <s v="Outdoor"/>
    <x v="4"/>
    <s v="Black Yak"/>
    <s v="Dial"/>
    <x v="37"/>
    <s v="L6 R Eyestay 20mm Dial B"/>
    <x v="0"/>
    <n v="3170"/>
    <n v="7843.5"/>
    <n v="2.4742902208201891"/>
    <x v="3259"/>
  </r>
  <r>
    <x v="2"/>
    <s v="Outdoor"/>
    <x v="4"/>
    <s v="Black Yak"/>
    <s v="Dial"/>
    <x v="37"/>
    <s v="L6 R Eyestay 20mm Dial B"/>
    <x v="0"/>
    <n v="20810"/>
    <n v="51543"/>
    <n v="2.4768380586256606"/>
    <x v="3260"/>
  </r>
  <r>
    <x v="2"/>
    <s v="Outdoor"/>
    <x v="4"/>
    <s v="Black Yak"/>
    <s v="Dial"/>
    <x v="37"/>
    <s v="L6 R Eyestay 20mm Dial B"/>
    <x v="1"/>
    <n v="12520"/>
    <n v="31000.5"/>
    <n v="2.4760782747603836"/>
    <x v="3261"/>
  </r>
  <r>
    <x v="2"/>
    <s v="Outdoor"/>
    <x v="4"/>
    <s v="Black Yak"/>
    <s v="Dial"/>
    <x v="37"/>
    <s v="L6 R Eyestay 20mm Dial B"/>
    <x v="0"/>
    <n v="4175"/>
    <n v="10333.5"/>
    <n v="2.4750898203592815"/>
    <x v="3257"/>
  </r>
  <r>
    <x v="2"/>
    <s v="Outdoor"/>
    <x v="4"/>
    <s v="Black Yak"/>
    <s v="Dial"/>
    <x v="37"/>
    <s v="L6 R Eyestay 20mm Dial B"/>
    <x v="0"/>
    <n v="2115"/>
    <n v="5229"/>
    <n v="2.472340425531915"/>
    <x v="3262"/>
  </r>
  <r>
    <x v="2"/>
    <s v="Outdoor"/>
    <x v="4"/>
    <s v="Black Yak"/>
    <s v="Dial"/>
    <x v="37"/>
    <s v="L6 R Eyestay 20mm Dial B"/>
    <x v="1"/>
    <n v="8270"/>
    <n v="20480.25"/>
    <n v="2.4764510278113665"/>
    <x v="3263"/>
  </r>
  <r>
    <x v="2"/>
    <s v="Outdoor"/>
    <x v="4"/>
    <s v="Black Yak"/>
    <s v="Dial"/>
    <x v="37"/>
    <s v="L6 R Eyestay 20mm Dial B"/>
    <x v="1"/>
    <n v="8270"/>
    <n v="20480.25"/>
    <n v="2.4764510278113665"/>
    <x v="3263"/>
  </r>
  <r>
    <x v="2"/>
    <s v="Outdoor"/>
    <x v="4"/>
    <s v="Black Yak"/>
    <s v="Dial"/>
    <x v="37"/>
    <s v="L6 R Eyestay 20mm Dial B"/>
    <x v="5"/>
    <n v="5930"/>
    <n v="14691"/>
    <n v="2.4774030354131535"/>
    <x v="3264"/>
  </r>
  <r>
    <x v="2"/>
    <s v="Outdoor"/>
    <x v="4"/>
    <s v="Black Yak"/>
    <s v="Dial"/>
    <x v="37"/>
    <s v="L6 R Eyestay 20mm Dial B"/>
    <x v="5"/>
    <n v="10355"/>
    <n v="25647"/>
    <n v="2.4767745050700145"/>
    <x v="3253"/>
  </r>
  <r>
    <x v="2"/>
    <s v="Outdoor"/>
    <x v="4"/>
    <s v="Black Yak"/>
    <s v="Dial"/>
    <x v="37"/>
    <s v="L6 R Eyestay 20mm Dial B"/>
    <x v="5"/>
    <n v="6235"/>
    <n v="15438"/>
    <n v="2.4760224538893345"/>
    <x v="3252"/>
  </r>
  <r>
    <x v="2"/>
    <s v="Outdoor"/>
    <x v="4"/>
    <s v="Black Yak"/>
    <s v="Dial"/>
    <x v="37"/>
    <s v="L6 R Eyestay 20mm Dial B"/>
    <x v="4"/>
    <n v="5830"/>
    <n v="14442"/>
    <n v="2.4771869639794168"/>
    <x v="3265"/>
  </r>
  <r>
    <x v="2"/>
    <s v="Outdoor"/>
    <x v="4"/>
    <s v="Black Yak"/>
    <s v="Dial"/>
    <x v="37"/>
    <s v="L6 R Eyestay 20mm Dial B"/>
    <x v="5"/>
    <n v="10355"/>
    <n v="25647"/>
    <n v="2.4767745050700145"/>
    <x v="3253"/>
  </r>
  <r>
    <x v="2"/>
    <s v="Outdoor"/>
    <x v="4"/>
    <s v="Black Yak"/>
    <s v="Dial"/>
    <x v="37"/>
    <s v="L6 R Eyestay 20mm Dial B"/>
    <x v="5"/>
    <n v="6235"/>
    <n v="15438"/>
    <n v="2.4760224538893345"/>
    <x v="3252"/>
  </r>
  <r>
    <x v="2"/>
    <s v="Outdoor"/>
    <x v="4"/>
    <s v="Black Yak"/>
    <s v="Dial"/>
    <x v="37"/>
    <s v="L6 R Eyestay 20mm Dial B"/>
    <x v="5"/>
    <n v="4175"/>
    <n v="10333.5"/>
    <n v="2.4750898203592815"/>
    <x v="3257"/>
  </r>
  <r>
    <x v="2"/>
    <s v="Outdoor"/>
    <x v="4"/>
    <s v="Black Yak"/>
    <s v="Dial"/>
    <x v="37"/>
    <s v="L6 R Eyestay 20mm Dial B"/>
    <x v="5"/>
    <n v="1060"/>
    <n v="2614.5"/>
    <n v="2.4665094339622642"/>
    <x v="2847"/>
  </r>
  <r>
    <x v="2"/>
    <s v="Outdoor"/>
    <x v="4"/>
    <s v="Black Yak"/>
    <s v="Dial"/>
    <x v="37"/>
    <s v="L6 R Eyestay 20mm Dial B"/>
    <x v="5"/>
    <n v="8295"/>
    <n v="20542.5"/>
    <n v="2.4764918625678121"/>
    <x v="3099"/>
  </r>
  <r>
    <x v="2"/>
    <s v="Outdoor"/>
    <x v="4"/>
    <s v="Black Yak"/>
    <s v="Dial"/>
    <x v="37"/>
    <s v="L6 R Eyestay 20mm Dial B"/>
    <x v="4"/>
    <n v="3920"/>
    <n v="9711"/>
    <n v="2.4772959183673469"/>
    <x v="3266"/>
  </r>
  <r>
    <x v="2"/>
    <s v="Outdoor"/>
    <x v="4"/>
    <s v="Black Yak"/>
    <s v="Dial"/>
    <x v="37"/>
    <s v="L6 R Eyestay 20mm Dial B"/>
    <x v="5"/>
    <n v="16590"/>
    <n v="41085"/>
    <n v="2.4764918625678121"/>
    <x v="3099"/>
  </r>
  <r>
    <x v="2"/>
    <s v="Outdoor"/>
    <x v="4"/>
    <s v="Black Yak"/>
    <s v="Dial"/>
    <x v="37"/>
    <s v="L6 R Eyestay 20mm Dial B"/>
    <x v="5"/>
    <n v="1210"/>
    <n v="2988"/>
    <n v="2.4694214876033058"/>
    <x v="3267"/>
  </r>
  <r>
    <x v="2"/>
    <s v="Outdoor"/>
    <x v="4"/>
    <s v="Black Yak"/>
    <s v="Dial"/>
    <x v="37"/>
    <s v="L6 R Eyestay 20mm Dial B"/>
    <x v="5"/>
    <n v="2115"/>
    <n v="5229"/>
    <n v="2.472340425531915"/>
    <x v="3262"/>
  </r>
  <r>
    <x v="2"/>
    <s v="Outdoor"/>
    <x v="4"/>
    <s v="Black Yak"/>
    <s v="Dial"/>
    <x v="37"/>
    <s v="L6 R Eyestay 20mm Dial B"/>
    <x v="5"/>
    <n v="6235"/>
    <n v="15438"/>
    <n v="2.4760224538893345"/>
    <x v="3252"/>
  </r>
  <r>
    <x v="2"/>
    <s v="Outdoor"/>
    <x v="4"/>
    <s v="Black Yak"/>
    <s v="Dial"/>
    <x v="37"/>
    <s v="L6 R Eyestay 20mm Dial B15-0953 TPX/Black C"/>
    <x v="5"/>
    <n v="3720"/>
    <n v="9213"/>
    <n v="2.4766129032258064"/>
    <x v="3101"/>
  </r>
  <r>
    <x v="2"/>
    <s v="Outdoor"/>
    <x v="4"/>
    <s v="Black Yak"/>
    <s v="Dial"/>
    <x v="37"/>
    <s v="L6 R Eyestay 20mm Dial B15-0953 TPX/Black C"/>
    <x v="5"/>
    <n v="3015"/>
    <n v="7470"/>
    <n v="2.4776119402985075"/>
    <x v="1391"/>
  </r>
  <r>
    <x v="2"/>
    <s v="Outdoor"/>
    <x v="4"/>
    <s v="Black Yak"/>
    <s v="Dial"/>
    <x v="37"/>
    <s v="L6 R Tongue Dial B"/>
    <x v="5"/>
    <n v="4175"/>
    <n v="10333.5"/>
    <n v="2.4750898203592815"/>
    <x v="3257"/>
  </r>
  <r>
    <x v="2"/>
    <s v="Outdoor"/>
    <x v="4"/>
    <s v="Black Yak"/>
    <s v="Dial"/>
    <x v="37"/>
    <s v="L6 R Tongue Dial BClr/Black C/426 C/17-000TP"/>
    <x v="5"/>
    <n v="14500"/>
    <n v="35629.75"/>
    <n v="2.4572241379310347"/>
    <x v="3268"/>
  </r>
  <r>
    <x v="2"/>
    <s v="Outdoor"/>
    <x v="4"/>
    <s v="Black Yak"/>
    <s v="Dial"/>
    <x v="37"/>
    <s v="L6 R Tongue Dial BClr/Black C/426 C/17-000TP"/>
    <x v="5"/>
    <n v="5880"/>
    <n v="14449.5"/>
    <n v="2.4573979591836737"/>
    <x v="3269"/>
  </r>
  <r>
    <x v="2"/>
    <s v="Outdoor"/>
    <x v="4"/>
    <s v="Black Yak"/>
    <s v="Dial"/>
    <x v="37"/>
    <s v="L6 R Tongue Dial BClr/Black C/426 C/17-000TP"/>
    <x v="4"/>
    <n v="6885"/>
    <n v="16919.5"/>
    <n v="2.4574437182280318"/>
    <x v="3270"/>
  </r>
  <r>
    <x v="2"/>
    <s v="Outdoor"/>
    <x v="4"/>
    <s v="Black Yak"/>
    <s v="Dial"/>
    <x v="37"/>
    <s v="L6 R Tongue Dial BClr/Black C/426 C/17-000TP"/>
    <x v="4"/>
    <n v="8395"/>
    <n v="20624.5"/>
    <n v="2.4567599761762953"/>
    <x v="3247"/>
  </r>
  <r>
    <x v="2"/>
    <s v="Outdoor"/>
    <x v="4"/>
    <s v="Black Yak"/>
    <s v="Dial"/>
    <x v="31"/>
    <s v="L6 L Eyestay 20mm Dial D"/>
    <x v="0"/>
    <n v="2065"/>
    <n v="4592"/>
    <n v="2.2237288135593221"/>
    <x v="3271"/>
  </r>
  <r>
    <x v="2"/>
    <s v="Outdoor"/>
    <x v="4"/>
    <s v="Black Yak"/>
    <s v="Dial"/>
    <x v="31"/>
    <s v="L6 L Eyestay 20mm Dial D"/>
    <x v="0"/>
    <n v="4125"/>
    <n v="9184"/>
    <n v="2.2264242424242426"/>
    <x v="3272"/>
  </r>
  <r>
    <x v="2"/>
    <s v="Outdoor"/>
    <x v="4"/>
    <s v="Black Yak"/>
    <s v="Dial"/>
    <x v="31"/>
    <s v="L6 L Eyestay 20mm Dial D"/>
    <x v="0"/>
    <n v="2065"/>
    <n v="4592"/>
    <n v="2.2237288135593221"/>
    <x v="3271"/>
  </r>
  <r>
    <x v="2"/>
    <s v="Outdoor"/>
    <x v="4"/>
    <s v="Black Yak"/>
    <s v="Dial"/>
    <x v="31"/>
    <s v="L6 L Eyestay 20mm Dial D"/>
    <x v="0"/>
    <n v="3120"/>
    <n v="6944"/>
    <n v="2.2256410256410257"/>
    <x v="3273"/>
  </r>
  <r>
    <x v="2"/>
    <s v="Outdoor"/>
    <x v="4"/>
    <s v="Black Yak"/>
    <s v="Dial"/>
    <x v="31"/>
    <s v="L6 L Eyestay 20mm Dial D"/>
    <x v="0"/>
    <n v="2115"/>
    <n v="4704"/>
    <n v="2.2241134751773051"/>
    <x v="1216"/>
  </r>
  <r>
    <x v="2"/>
    <s v="Outdoor"/>
    <x v="4"/>
    <s v="Black Yak"/>
    <s v="Dial"/>
    <x v="31"/>
    <s v="L6 R Eyestay 20mm Dial D"/>
    <x v="0"/>
    <n v="2065"/>
    <n v="4592"/>
    <n v="2.2237288135593221"/>
    <x v="3271"/>
  </r>
  <r>
    <x v="2"/>
    <s v="Outdoor"/>
    <x v="4"/>
    <s v="Black Yak"/>
    <s v="Dial"/>
    <x v="31"/>
    <s v="L6 R Eyestay 20mm Dial D"/>
    <x v="0"/>
    <n v="4125"/>
    <n v="9184"/>
    <n v="2.2264242424242426"/>
    <x v="3272"/>
  </r>
  <r>
    <x v="2"/>
    <s v="Outdoor"/>
    <x v="4"/>
    <s v="Black Yak"/>
    <s v="Dial"/>
    <x v="31"/>
    <s v="L6 R Eyestay 20mm Dial D"/>
    <x v="0"/>
    <n v="2065"/>
    <n v="4592"/>
    <n v="2.2237288135593221"/>
    <x v="3271"/>
  </r>
  <r>
    <x v="2"/>
    <s v="Outdoor"/>
    <x v="4"/>
    <s v="Black Yak"/>
    <s v="Dial"/>
    <x v="31"/>
    <s v="L6 R Eyestay 20mm Dial D"/>
    <x v="0"/>
    <n v="3120"/>
    <n v="6944"/>
    <n v="2.2256410256410257"/>
    <x v="3273"/>
  </r>
  <r>
    <x v="2"/>
    <s v="Outdoor"/>
    <x v="4"/>
    <s v="Black Yak"/>
    <s v="Dial"/>
    <x v="31"/>
    <s v="L6 R Eyestay 20mm Dial D"/>
    <x v="0"/>
    <n v="2115"/>
    <n v="4704"/>
    <n v="2.2241134751773051"/>
    <x v="1216"/>
  </r>
  <r>
    <x v="2"/>
    <s v="Outdoor"/>
    <x v="4"/>
    <s v="Black Yak"/>
    <s v="Dial"/>
    <x v="8"/>
    <s v="DNR L6 R Eyestay 20mm Dial E"/>
    <x v="5"/>
    <n v="4725"/>
    <n v="5640"/>
    <n v="1.1936507936507936"/>
    <x v="3274"/>
  </r>
  <r>
    <x v="2"/>
    <s v="Outdoor"/>
    <x v="4"/>
    <s v="Black Yak"/>
    <s v="Dial"/>
    <x v="8"/>
    <s v="DNR L6 R Eyestay 20mm Dial E"/>
    <x v="5"/>
    <n v="2090"/>
    <n v="2490"/>
    <n v="1.1913875598086126"/>
    <x v="3275"/>
  </r>
  <r>
    <x v="2"/>
    <s v="Outdoor"/>
    <x v="4"/>
    <s v="Black Yak"/>
    <s v="Dial"/>
    <x v="8"/>
    <s v="DNR L6 R Eyestay 20mm Dial E"/>
    <x v="5"/>
    <n v="5910"/>
    <n v="7050"/>
    <n v="1.1928934010152283"/>
    <x v="3276"/>
  </r>
  <r>
    <x v="2"/>
    <s v="Outdoor"/>
    <x v="4"/>
    <s v="Black Yak"/>
    <s v="Dial"/>
    <x v="8"/>
    <s v="DNR L6 R Eyestay 20mm Dial E"/>
    <x v="5"/>
    <n v="2090"/>
    <n v="2490"/>
    <n v="1.1913875598086126"/>
    <x v="3275"/>
  </r>
  <r>
    <x v="2"/>
    <s v="Outdoor"/>
    <x v="4"/>
    <s v="Black Yak"/>
    <s v="Dial"/>
    <x v="8"/>
    <s v="DNR L6 R Eyestay 20mm Dial E"/>
    <x v="5"/>
    <n v="2090"/>
    <n v="2614.5"/>
    <n v="1.250956937799043"/>
    <x v="3277"/>
  </r>
  <r>
    <x v="2"/>
    <s v="Outdoor"/>
    <x v="4"/>
    <s v="Black Yak"/>
    <s v="Dial"/>
    <x v="8"/>
    <s v="L6 R Eyestay 20mm Dial E"/>
    <x v="2"/>
    <n v="6185"/>
    <n v="7503"/>
    <n v="1.2130962004850445"/>
    <x v="3278"/>
  </r>
  <r>
    <x v="2"/>
    <s v="Outdoor"/>
    <x v="4"/>
    <s v="Black Yak"/>
    <s v="Dial"/>
    <x v="8"/>
    <s v="L6 R Eyestay 20mm Dial E"/>
    <x v="3"/>
    <n v="4125"/>
    <n v="5002"/>
    <n v="1.2126060606060607"/>
    <x v="2630"/>
  </r>
  <r>
    <x v="2"/>
    <s v="Outdoor"/>
    <x v="4"/>
    <s v="Black Yak"/>
    <s v="Dial"/>
    <x v="8"/>
    <s v="L6 R Eyestay 20mm Dial E"/>
    <x v="3"/>
    <n v="2010"/>
    <n v="2680"/>
    <n v="1.3333333333333333"/>
    <x v="1418"/>
  </r>
  <r>
    <x v="2"/>
    <s v="Outdoor"/>
    <x v="4"/>
    <s v="Black Yak"/>
    <s v="Dial"/>
    <x v="8"/>
    <s v="L6 R Eyestay 20mm Dial E"/>
    <x v="3"/>
    <n v="50"/>
    <n v="67"/>
    <n v="1.34"/>
    <x v="1385"/>
  </r>
  <r>
    <x v="2"/>
    <s v="Outdoor"/>
    <x v="4"/>
    <s v="Black Yak"/>
    <s v="Dial"/>
    <x v="8"/>
    <s v="L6 R Eyestay 20mm Dial E"/>
    <x v="2"/>
    <n v="6280"/>
    <n v="7625"/>
    <n v="1.214171974522293"/>
    <x v="3279"/>
  </r>
  <r>
    <x v="2"/>
    <s v="Outdoor"/>
    <x v="4"/>
    <s v="Black Yak"/>
    <s v="Dial"/>
    <x v="8"/>
    <s v="L6 R Eyestay 20mm Dial E"/>
    <x v="4"/>
    <n v="3095"/>
    <n v="3690"/>
    <n v="1.1922455573505655"/>
    <x v="3280"/>
  </r>
  <r>
    <x v="2"/>
    <s v="Outdoor"/>
    <x v="4"/>
    <s v="Black Yak"/>
    <s v="Dial"/>
    <x v="8"/>
    <s v="L6 R Eyestay 20mm Dial E"/>
    <x v="4"/>
    <n v="500"/>
    <n v="600"/>
    <n v="1.2"/>
    <x v="2802"/>
  </r>
  <r>
    <x v="2"/>
    <s v="Outdoor"/>
    <x v="4"/>
    <s v="Black Yak"/>
    <s v="Dial"/>
    <x v="8"/>
    <s v="L6 R Eyestay 20mm Dial E"/>
    <x v="2"/>
    <n v="21160"/>
    <n v="25260"/>
    <n v="1.1937618147448015"/>
    <x v="3281"/>
  </r>
  <r>
    <x v="2"/>
    <s v="Outdoor"/>
    <x v="4"/>
    <s v="Black Yak"/>
    <s v="Dial"/>
    <x v="8"/>
    <s v="L6 R Eyestay 20mm Dial E"/>
    <x v="2"/>
    <n v="8250"/>
    <n v="9840"/>
    <n v="1.1927272727272726"/>
    <x v="3282"/>
  </r>
  <r>
    <x v="2"/>
    <s v="Outdoor"/>
    <x v="4"/>
    <s v="Black Yak"/>
    <s v="Dial"/>
    <x v="8"/>
    <s v="L6 R Eyestay 20mm Dial E"/>
    <x v="2"/>
    <n v="16635"/>
    <n v="19860"/>
    <n v="1.1938683498647431"/>
    <x v="3283"/>
  </r>
  <r>
    <x v="2"/>
    <s v="Outdoor"/>
    <x v="4"/>
    <s v="Black Yak"/>
    <s v="Dial"/>
    <x v="8"/>
    <s v="L6 R Eyestay 20mm Dial E"/>
    <x v="3"/>
    <n v="13370"/>
    <n v="15960"/>
    <n v="1.1937172774869109"/>
    <x v="2897"/>
  </r>
  <r>
    <x v="2"/>
    <s v="Outdoor"/>
    <x v="4"/>
    <s v="Black Yak"/>
    <s v="Dial"/>
    <x v="8"/>
    <s v="L6 R Eyestay 20mm Dial E"/>
    <x v="3"/>
    <n v="12265"/>
    <n v="16104"/>
    <n v="1.3130044843049327"/>
    <x v="3284"/>
  </r>
  <r>
    <x v="2"/>
    <s v="Outdoor"/>
    <x v="4"/>
    <s v="Black Yak"/>
    <s v="Dial"/>
    <x v="8"/>
    <s v="L6 R Eyestay 20mm Dial E"/>
    <x v="3"/>
    <n v="150"/>
    <n v="198"/>
    <n v="1.32"/>
    <x v="1422"/>
  </r>
  <r>
    <x v="2"/>
    <s v="Outdoor"/>
    <x v="4"/>
    <s v="Black Yak"/>
    <s v="Dial"/>
    <x v="8"/>
    <s v="L6 R Eyestay 20mm Dial E"/>
    <x v="0"/>
    <n v="7295"/>
    <n v="9570"/>
    <n v="1.3118574366004112"/>
    <x v="3285"/>
  </r>
  <r>
    <x v="2"/>
    <s v="Outdoor"/>
    <x v="4"/>
    <s v="Black Yak"/>
    <s v="Dial"/>
    <x v="8"/>
    <s v="L6 R Eyestay 20mm Dial E- 19-4118 TPX"/>
    <x v="5"/>
    <n v="2110"/>
    <n v="2562"/>
    <n v="1.214218009478673"/>
    <x v="3286"/>
  </r>
  <r>
    <x v="2"/>
    <s v="Outdoor"/>
    <x v="4"/>
    <s v="Black Yak"/>
    <s v="Dial"/>
    <x v="8"/>
    <s v="L6 R Eyestay 25mm Dial E"/>
    <x v="4"/>
    <n v="10305"/>
    <n v="12300"/>
    <n v="1.1935953420669578"/>
    <x v="3287"/>
  </r>
  <r>
    <x v="2"/>
    <s v="Outdoor"/>
    <x v="4"/>
    <s v="Black Yak"/>
    <s v="Dial"/>
    <x v="8"/>
    <s v="L6 R Tongue Dial E"/>
    <x v="3"/>
    <n v="2415"/>
    <n v="2928"/>
    <n v="1.2124223602484472"/>
    <x v="3288"/>
  </r>
  <r>
    <x v="2"/>
    <s v="Outdoor"/>
    <x v="4"/>
    <s v="Black Yak"/>
    <s v="Dial"/>
    <x v="8"/>
    <s v="L6 R Tongue Dial E"/>
    <x v="3"/>
    <n v="3120"/>
    <n v="3782"/>
    <n v="1.2121794871794871"/>
    <x v="2843"/>
  </r>
  <r>
    <x v="2"/>
    <s v="Outdoor"/>
    <x v="4"/>
    <s v="Black Yak"/>
    <s v="Dial"/>
    <x v="8"/>
    <s v="L6 R Tongue Dial E"/>
    <x v="3"/>
    <n v="3015"/>
    <n v="3660"/>
    <n v="1.2139303482587065"/>
    <x v="2591"/>
  </r>
  <r>
    <x v="2"/>
    <s v="Outdoor"/>
    <x v="4"/>
    <s v="Black Yak"/>
    <s v="Dial"/>
    <x v="8"/>
    <s v="L6 R Tongue Dial E"/>
    <x v="3"/>
    <n v="9150"/>
    <n v="10920"/>
    <n v="1.1934426229508197"/>
    <x v="3289"/>
  </r>
  <r>
    <x v="2"/>
    <s v="Outdoor"/>
    <x v="4"/>
    <s v="Black Yak"/>
    <s v="Dial"/>
    <x v="8"/>
    <s v="L6 R Tongue Dial E19-4025 TPX"/>
    <x v="5"/>
    <n v="4020"/>
    <n v="4880"/>
    <n v="1.2139303482587065"/>
    <x v="2591"/>
  </r>
  <r>
    <x v="2"/>
    <s v="Outdoor"/>
    <x v="4"/>
    <s v="Black Yak"/>
    <s v="Dial"/>
    <x v="8"/>
    <s v="L6 R Tongue Dial EBlack C"/>
    <x v="5"/>
    <n v="6030"/>
    <n v="7200"/>
    <n v="1.1940298507462686"/>
    <x v="2577"/>
  </r>
  <r>
    <x v="2"/>
    <s v="Outdoor"/>
    <x v="4"/>
    <s v="Black Yak"/>
    <s v="Dial"/>
    <x v="8"/>
    <s v="L6 R Tongue Dial EBlack C"/>
    <x v="5"/>
    <n v="2090"/>
    <n v="2490"/>
    <n v="1.1913875598086126"/>
    <x v="3275"/>
  </r>
  <r>
    <x v="2"/>
    <s v="Outdoor"/>
    <x v="4"/>
    <s v="Black Yak"/>
    <s v="Dial"/>
    <x v="8"/>
    <s v="L6 R Tongue Dial EBlack C"/>
    <x v="5"/>
    <n v="2090"/>
    <n v="2490"/>
    <n v="1.1913875598086126"/>
    <x v="3275"/>
  </r>
  <r>
    <x v="2"/>
    <s v="Outdoor"/>
    <x v="4"/>
    <s v="Black Yak"/>
    <s v="Dial"/>
    <x v="2"/>
    <s v="DNR L6 R Eyestay 20mm Dial F"/>
    <x v="4"/>
    <n v="4175"/>
    <n v="6515.5"/>
    <n v="1.5605988023952095"/>
    <x v="3290"/>
  </r>
  <r>
    <x v="2"/>
    <s v="Outdoor"/>
    <x v="4"/>
    <s v="Black Yak"/>
    <s v="Dial"/>
    <x v="2"/>
    <s v="L6 R Eyestay 20mm Dial F"/>
    <x v="4"/>
    <n v="6030"/>
    <n v="9420"/>
    <n v="1.5621890547263682"/>
    <x v="3291"/>
  </r>
  <r>
    <x v="2"/>
    <s v="Outdoor"/>
    <x v="4"/>
    <s v="Black Yak"/>
    <s v="Dial"/>
    <x v="2"/>
    <s v="L6 R Eyestay 20mm Dial F"/>
    <x v="4"/>
    <n v="3120"/>
    <n v="4867"/>
    <n v="1.5599358974358974"/>
    <x v="3292"/>
  </r>
  <r>
    <x v="2"/>
    <s v="Outdoor"/>
    <x v="4"/>
    <s v="Black Yak"/>
    <s v="Dial"/>
    <x v="2"/>
    <s v="L6 R Eyestay 20mm Dial F"/>
    <x v="5"/>
    <n v="4020"/>
    <n v="6280"/>
    <n v="1.5621890547263682"/>
    <x v="3291"/>
  </r>
  <r>
    <x v="2"/>
    <s v="Outdoor"/>
    <x v="4"/>
    <s v="Black Yak"/>
    <s v="Dial"/>
    <x v="2"/>
    <s v="L6 R Eyestay 20mm Dial F"/>
    <x v="5"/>
    <n v="4020"/>
    <n v="6280"/>
    <n v="1.5621890547263682"/>
    <x v="3291"/>
  </r>
  <r>
    <x v="2"/>
    <s v="Outdoor"/>
    <x v="4"/>
    <s v="Black Yak"/>
    <s v="Dial"/>
    <x v="2"/>
    <s v="L6 R Eyestay 20mm Dial F"/>
    <x v="4"/>
    <n v="8040"/>
    <n v="12400"/>
    <n v="1.5422885572139304"/>
    <x v="3293"/>
  </r>
  <r>
    <x v="2"/>
    <s v="Outdoor"/>
    <x v="4"/>
    <s v="Black Yak"/>
    <s v="Dial"/>
    <x v="2"/>
    <s v="L6 R Eyestay 20mm Dial F"/>
    <x v="5"/>
    <n v="4020"/>
    <n v="6280"/>
    <n v="1.5621890547263682"/>
    <x v="3291"/>
  </r>
  <r>
    <x v="2"/>
    <s v="Outdoor"/>
    <x v="4"/>
    <s v="Black Yak"/>
    <s v="Dial"/>
    <x v="2"/>
    <s v="L6 R Eyestay 20mm Dial F"/>
    <x v="4"/>
    <n v="4020"/>
    <n v="6280"/>
    <n v="1.5621890547263682"/>
    <x v="3291"/>
  </r>
  <r>
    <x v="2"/>
    <s v="Outdoor"/>
    <x v="4"/>
    <s v="Black Yak"/>
    <s v="Dial"/>
    <x v="2"/>
    <s v="L6 R Eyestay 20mm Dial F"/>
    <x v="4"/>
    <n v="400"/>
    <n v="628"/>
    <n v="1.57"/>
    <x v="3294"/>
  </r>
  <r>
    <x v="2"/>
    <s v="Outdoor"/>
    <x v="4"/>
    <s v="Black Yak"/>
    <s v="Dial"/>
    <x v="2"/>
    <s v="L6 R Eyestay 20mm Dial F"/>
    <x v="5"/>
    <n v="8040"/>
    <n v="12560"/>
    <n v="1.5621890547263682"/>
    <x v="3291"/>
  </r>
  <r>
    <x v="2"/>
    <s v="Outdoor"/>
    <x v="4"/>
    <s v="Black Yak"/>
    <s v="Dial"/>
    <x v="2"/>
    <s v="L6 R Eyestay 20mm Dial F"/>
    <x v="5"/>
    <n v="6030"/>
    <n v="9420"/>
    <n v="1.5621890547263682"/>
    <x v="3291"/>
  </r>
  <r>
    <x v="2"/>
    <s v="Outdoor"/>
    <x v="4"/>
    <s v="Black Yak"/>
    <s v="Dial"/>
    <x v="2"/>
    <s v="L6 R Eyestay 20mm Dial F"/>
    <x v="5"/>
    <n v="8040"/>
    <n v="12560"/>
    <n v="1.5621890547263682"/>
    <x v="3291"/>
  </r>
  <r>
    <x v="2"/>
    <s v="Outdoor"/>
    <x v="4"/>
    <s v="Black Yak"/>
    <s v="Dial"/>
    <x v="2"/>
    <s v="L6 R Eyestay 20mm Dial F"/>
    <x v="2"/>
    <n v="22665"/>
    <n v="21197"/>
    <n v="0.93523053165673942"/>
    <x v="3295"/>
  </r>
  <r>
    <x v="2"/>
    <s v="Outdoor"/>
    <x v="4"/>
    <s v="Black Yak"/>
    <s v="Dial"/>
    <x v="2"/>
    <s v="L6 R Eyestay 20mm Dial F"/>
    <x v="5"/>
    <n v="4175"/>
    <n v="6598.5"/>
    <n v="1.5804790419161676"/>
    <x v="3296"/>
  </r>
  <r>
    <x v="2"/>
    <s v="Outdoor"/>
    <x v="4"/>
    <s v="Black Yak"/>
    <s v="Dial"/>
    <x v="2"/>
    <s v="L6 R Eyestay 20mm Dial F"/>
    <x v="5"/>
    <n v="3120"/>
    <n v="4929"/>
    <n v="1.5798076923076922"/>
    <x v="3297"/>
  </r>
  <r>
    <x v="2"/>
    <s v="Outdoor"/>
    <x v="4"/>
    <s v="Black Yak"/>
    <s v="Dial"/>
    <x v="2"/>
    <s v="L6 R Eyestay 20mm Dial F"/>
    <x v="5"/>
    <n v="500"/>
    <n v="795"/>
    <n v="1.59"/>
    <x v="3298"/>
  </r>
  <r>
    <x v="2"/>
    <s v="Outdoor"/>
    <x v="4"/>
    <s v="Black Yak"/>
    <s v="Dial"/>
    <x v="2"/>
    <s v="L6 R Eyestay 20mm Dial F"/>
    <x v="4"/>
    <n v="3015"/>
    <n v="4710"/>
    <n v="1.5621890547263682"/>
    <x v="3291"/>
  </r>
  <r>
    <x v="2"/>
    <s v="Outdoor"/>
    <x v="4"/>
    <s v="Black Yak"/>
    <s v="Dial"/>
    <x v="2"/>
    <s v="L6 R Eyestay 20mm Dial F"/>
    <x v="4"/>
    <n v="200"/>
    <n v="314"/>
    <n v="1.57"/>
    <x v="3294"/>
  </r>
  <r>
    <x v="2"/>
    <s v="Outdoor"/>
    <x v="4"/>
    <s v="Black Yak"/>
    <s v="Dial"/>
    <x v="2"/>
    <s v="L6 R Tongue Dial F"/>
    <x v="5"/>
    <n v="21105"/>
    <n v="32550"/>
    <n v="1.5422885572139304"/>
    <x v="3293"/>
  </r>
  <r>
    <x v="2"/>
    <s v="Outdoor"/>
    <x v="4"/>
    <s v="Black Yak"/>
    <s v="Dial"/>
    <x v="2"/>
    <s v="L6 R Tongue Dial F"/>
    <x v="5"/>
    <n v="0"/>
    <n v="0"/>
    <e v="#DIV/0!"/>
    <x v="255"/>
  </r>
  <r>
    <x v="2"/>
    <s v="Outdoor"/>
    <x v="4"/>
    <s v="Black Yak"/>
    <s v="Dial"/>
    <x v="2"/>
    <s v="L6 R Tongue Dial F"/>
    <x v="4"/>
    <n v="6835"/>
    <n v="10676"/>
    <n v="1.5619604974396488"/>
    <x v="3299"/>
  </r>
  <r>
    <x v="2"/>
    <s v="Outdoor"/>
    <x v="4"/>
    <s v="Black Yak"/>
    <s v="Dial"/>
    <x v="2"/>
    <s v="L6 R Tongue Dial F"/>
    <x v="4"/>
    <n v="3545"/>
    <n v="5534.25"/>
    <n v="1.5611424541607899"/>
    <x v="3300"/>
  </r>
  <r>
    <x v="2"/>
    <s v="Outdoor"/>
    <x v="4"/>
    <s v="Black Yak"/>
    <s v="Dial"/>
    <x v="20"/>
    <s v="L6 L Eyestay 20mm Dial J"/>
    <x v="0"/>
    <n v="4175"/>
    <n v="3278.5"/>
    <n v="0.78526946107784434"/>
    <x v="3301"/>
  </r>
  <r>
    <x v="2"/>
    <s v="Outdoor"/>
    <x v="4"/>
    <s v="Black Yak"/>
    <s v="Dial"/>
    <x v="20"/>
    <s v="L6 L Eyestay 20mm Dial J"/>
    <x v="1"/>
    <n v="3120"/>
    <n v="2449"/>
    <n v="0.78493589743589742"/>
    <x v="3302"/>
  </r>
  <r>
    <x v="2"/>
    <s v="Outdoor"/>
    <x v="4"/>
    <s v="Black Yak"/>
    <s v="Dial"/>
    <x v="20"/>
    <s v="L6 L Eyestay 20mm Dial J"/>
    <x v="1"/>
    <n v="2115"/>
    <n v="1659"/>
    <n v="0.7843971631205674"/>
    <x v="3303"/>
  </r>
  <r>
    <x v="2"/>
    <s v="Outdoor"/>
    <x v="4"/>
    <s v="Black Yak"/>
    <s v="Dial"/>
    <x v="20"/>
    <s v="L6 L Eyestay 20mm Dial J"/>
    <x v="1"/>
    <n v="10305"/>
    <n v="8097.5"/>
    <n v="0.78578360019408056"/>
    <x v="3304"/>
  </r>
  <r>
    <x v="2"/>
    <s v="Outdoor"/>
    <x v="4"/>
    <s v="Black Yak"/>
    <s v="Dial"/>
    <x v="20"/>
    <s v="L6 L Eyestay 20mm Dial J"/>
    <x v="3"/>
    <n v="3120"/>
    <n v="2449"/>
    <n v="0.78493589743589742"/>
    <x v="3302"/>
  </r>
  <r>
    <x v="2"/>
    <s v="Outdoor"/>
    <x v="4"/>
    <s v="Black Yak"/>
    <s v="Dial"/>
    <x v="20"/>
    <s v="L6 L Eyestay 20mm Dial J"/>
    <x v="0"/>
    <n v="1560"/>
    <n v="1224.5"/>
    <n v="0.78493589743589742"/>
    <x v="3302"/>
  </r>
  <r>
    <x v="2"/>
    <s v="Outdoor"/>
    <x v="4"/>
    <s v="Black Yak"/>
    <s v="Dial"/>
    <x v="20"/>
    <s v="L6 L Eyestay 20mm Dial J"/>
    <x v="0"/>
    <n v="1860"/>
    <n v="1461.5"/>
    <n v="0.78575268817204302"/>
    <x v="3305"/>
  </r>
  <r>
    <x v="2"/>
    <s v="Outdoor"/>
    <x v="4"/>
    <s v="Black Yak"/>
    <s v="Dial"/>
    <x v="20"/>
    <s v="L6 L Eyestay 20mm Dial J"/>
    <x v="0"/>
    <n v="4625"/>
    <n v="3634"/>
    <n v="0.78572972972972976"/>
    <x v="3306"/>
  </r>
  <r>
    <x v="2"/>
    <s v="Outdoor"/>
    <x v="4"/>
    <s v="Black Yak"/>
    <s v="Dial"/>
    <x v="20"/>
    <s v="L6 L Eyestay 20mm Dial J"/>
    <x v="1"/>
    <n v="25755"/>
    <n v="20243.75"/>
    <n v="0.78601242477188893"/>
    <x v="3307"/>
  </r>
  <r>
    <x v="2"/>
    <s v="Outdoor"/>
    <x v="4"/>
    <s v="Black Yak"/>
    <s v="Dial"/>
    <x v="20"/>
    <s v="L6 L Eyestay 20mm Dial J"/>
    <x v="1"/>
    <n v="5230"/>
    <n v="4108"/>
    <n v="0.78546845124282982"/>
    <x v="3308"/>
  </r>
  <r>
    <x v="2"/>
    <s v="Outdoor"/>
    <x v="4"/>
    <s v="Black Yak"/>
    <s v="Dial"/>
    <x v="20"/>
    <s v="L6 L Eyestay 20mm Dial J"/>
    <x v="1"/>
    <n v="3120"/>
    <n v="2449"/>
    <n v="0.78493589743589742"/>
    <x v="3302"/>
  </r>
  <r>
    <x v="2"/>
    <s v="Outdoor"/>
    <x v="4"/>
    <s v="Black Yak"/>
    <s v="Dial"/>
    <x v="20"/>
    <s v="L6 L Eyestay 20mm Dial J"/>
    <x v="1"/>
    <n v="30960"/>
    <n v="24332"/>
    <n v="0.78591731266149867"/>
    <x v="3309"/>
  </r>
  <r>
    <x v="2"/>
    <s v="Outdoor"/>
    <x v="4"/>
    <s v="Black Yak"/>
    <s v="Dial"/>
    <x v="20"/>
    <s v="L6 L Eyestay 20mm Dial J"/>
    <x v="0"/>
    <n v="4175"/>
    <n v="3278.5"/>
    <n v="0.78526946107784434"/>
    <x v="3301"/>
  </r>
  <r>
    <x v="2"/>
    <s v="Outdoor"/>
    <x v="4"/>
    <s v="Black Yak"/>
    <s v="Dial"/>
    <x v="20"/>
    <s v="L6 L Eyestay 20mm Dial J"/>
    <x v="0"/>
    <n v="5180"/>
    <n v="4068.5"/>
    <n v="0.7854247104247104"/>
    <x v="3310"/>
  </r>
  <r>
    <x v="2"/>
    <s v="Outdoor"/>
    <x v="4"/>
    <s v="Black Yak"/>
    <s v="Dial"/>
    <x v="20"/>
    <s v="L6 L Eyestay 20mm Dial J"/>
    <x v="0"/>
    <n v="10160"/>
    <n v="7979"/>
    <n v="0.78533464566929134"/>
    <x v="3311"/>
  </r>
  <r>
    <x v="2"/>
    <s v="Outdoor"/>
    <x v="4"/>
    <s v="Black Yak"/>
    <s v="Dial"/>
    <x v="20"/>
    <s v="L6 L Eyestay 20mm Dial J"/>
    <x v="0"/>
    <n v="7295"/>
    <n v="5727.5"/>
    <n v="0.78512679917751882"/>
    <x v="3312"/>
  </r>
  <r>
    <x v="2"/>
    <s v="Outdoor"/>
    <x v="4"/>
    <s v="Black Yak"/>
    <s v="Dial"/>
    <x v="20"/>
    <s v="L6 L Eyestay 20mm Dial J"/>
    <x v="0"/>
    <n v="2565"/>
    <n v="2014.5"/>
    <n v="0.78538011695906429"/>
    <x v="954"/>
  </r>
  <r>
    <x v="2"/>
    <s v="Outdoor"/>
    <x v="4"/>
    <s v="Black Yak"/>
    <s v="Dial"/>
    <x v="20"/>
    <s v="L6 L Eyestay 20mm Dial J"/>
    <x v="0"/>
    <n v="175"/>
    <n v="138.25"/>
    <n v="0.79"/>
    <x v="718"/>
  </r>
  <r>
    <x v="2"/>
    <s v="Outdoor"/>
    <x v="4"/>
    <s v="Black Yak"/>
    <s v="Dial"/>
    <x v="20"/>
    <s v="L6 L Eyestay 20mm Dial J"/>
    <x v="0"/>
    <n v="3120"/>
    <n v="2449"/>
    <n v="0.78493589743589742"/>
    <x v="3302"/>
  </r>
  <r>
    <x v="2"/>
    <s v="Outdoor"/>
    <x v="4"/>
    <s v="Black Yak"/>
    <s v="Dial"/>
    <x v="20"/>
    <s v="L6 L Eyestay 20mm Dial J"/>
    <x v="1"/>
    <n v="7240"/>
    <n v="5688"/>
    <n v="0.78563535911602211"/>
    <x v="3313"/>
  </r>
  <r>
    <x v="2"/>
    <s v="Outdoor"/>
    <x v="4"/>
    <s v="Black Yak"/>
    <s v="Dial"/>
    <x v="20"/>
    <s v="L6 L Eyestay 20mm Dial J"/>
    <x v="0"/>
    <n v="3145"/>
    <n v="2468.75"/>
    <n v="0.78497615262321141"/>
    <x v="3314"/>
  </r>
  <r>
    <x v="2"/>
    <s v="Outdoor"/>
    <x v="4"/>
    <s v="Black Yak"/>
    <s v="Dial"/>
    <x v="20"/>
    <s v="L6 L Eyestay 20mm Dial J"/>
    <x v="1"/>
    <n v="2115"/>
    <n v="1659"/>
    <n v="0.7843971631205674"/>
    <x v="3303"/>
  </r>
  <r>
    <x v="2"/>
    <s v="Outdoor"/>
    <x v="4"/>
    <s v="Black Yak"/>
    <s v="Dial"/>
    <x v="20"/>
    <s v="L6 L Eyestay 20mm Dial J"/>
    <x v="0"/>
    <n v="5180"/>
    <n v="4068.5"/>
    <n v="0.7854247104247104"/>
    <x v="3310"/>
  </r>
  <r>
    <x v="2"/>
    <s v="Outdoor"/>
    <x v="4"/>
    <s v="Black Yak"/>
    <s v="Dial"/>
    <x v="20"/>
    <s v="L6 L Eyestay 20mm Dial J"/>
    <x v="1"/>
    <n v="6190"/>
    <n v="4858.5"/>
    <n v="0.7848949919224556"/>
    <x v="3315"/>
  </r>
  <r>
    <x v="2"/>
    <s v="Outdoor"/>
    <x v="4"/>
    <s v="Black Yak"/>
    <s v="Dial"/>
    <x v="20"/>
    <s v="L6 L Eyestay 20mm Dial J"/>
    <x v="1"/>
    <n v="2115"/>
    <n v="1659"/>
    <n v="0.7843971631205674"/>
    <x v="3303"/>
  </r>
  <r>
    <x v="2"/>
    <s v="Outdoor"/>
    <x v="4"/>
    <s v="Black Yak"/>
    <s v="Dial"/>
    <x v="20"/>
    <s v="L6 L Eyestay 20mm Dial J"/>
    <x v="1"/>
    <n v="7240"/>
    <n v="5688"/>
    <n v="0.78563535911602211"/>
    <x v="3313"/>
  </r>
  <r>
    <x v="2"/>
    <s v="Outdoor"/>
    <x v="4"/>
    <s v="Black Yak"/>
    <s v="Dial"/>
    <x v="20"/>
    <s v="L6 L Eyestay 20mm Dial J"/>
    <x v="0"/>
    <n v="1060"/>
    <n v="829.5"/>
    <n v="0.78254716981132078"/>
    <x v="3316"/>
  </r>
  <r>
    <x v="2"/>
    <s v="Outdoor"/>
    <x v="4"/>
    <s v="Black Yak"/>
    <s v="Dial"/>
    <x v="20"/>
    <s v="L6 L Eyestay 20mm Dial J"/>
    <x v="1"/>
    <n v="2065"/>
    <n v="1619.5"/>
    <n v="0.78426150121065374"/>
    <x v="3317"/>
  </r>
  <r>
    <x v="2"/>
    <s v="Outdoor"/>
    <x v="4"/>
    <s v="Black Yak"/>
    <s v="Dial"/>
    <x v="20"/>
    <s v="L6 L Eyestay 20mm Dial J"/>
    <x v="0"/>
    <n v="4125"/>
    <n v="3239"/>
    <n v="0.78521212121212125"/>
    <x v="3318"/>
  </r>
  <r>
    <x v="2"/>
    <s v="Outdoor"/>
    <x v="4"/>
    <s v="Black Yak"/>
    <s v="Dial"/>
    <x v="20"/>
    <s v="L6 L Eyestay 20mm Dial J"/>
    <x v="1"/>
    <n v="10305"/>
    <n v="8097.5"/>
    <n v="0.78578360019408056"/>
    <x v="3304"/>
  </r>
  <r>
    <x v="2"/>
    <s v="Outdoor"/>
    <x v="4"/>
    <s v="Black Yak"/>
    <s v="Dial"/>
    <x v="20"/>
    <s v="L6 L Eyestay 20mm Dial J"/>
    <x v="0"/>
    <n v="10305"/>
    <n v="8097.5"/>
    <n v="0.78578360019408056"/>
    <x v="3304"/>
  </r>
  <r>
    <x v="2"/>
    <s v="Outdoor"/>
    <x v="4"/>
    <s v="Black Yak"/>
    <s v="Dial"/>
    <x v="20"/>
    <s v="L6 L Eyestay 20mm Dial J"/>
    <x v="1"/>
    <n v="5130"/>
    <n v="4029"/>
    <n v="0.78538011695906429"/>
    <x v="954"/>
  </r>
  <r>
    <x v="2"/>
    <s v="Outdoor"/>
    <x v="4"/>
    <s v="Black Yak"/>
    <s v="Dial"/>
    <x v="20"/>
    <s v="L6 L Eyestay 20mm Dial J"/>
    <x v="1"/>
    <n v="8245"/>
    <n v="6478"/>
    <n v="0.78568829593693146"/>
    <x v="3319"/>
  </r>
  <r>
    <x v="2"/>
    <s v="Outdoor"/>
    <x v="4"/>
    <s v="Black Yak"/>
    <s v="Dial"/>
    <x v="20"/>
    <s v="L6 L Eyestay 20mm Dial J"/>
    <x v="0"/>
    <n v="3120"/>
    <n v="2449"/>
    <n v="0.78493589743589742"/>
    <x v="3302"/>
  </r>
  <r>
    <x v="2"/>
    <s v="Outdoor"/>
    <x v="4"/>
    <s v="Black Yak"/>
    <s v="Dial"/>
    <x v="20"/>
    <s v="L6 L Eyestay 20mm Dial J"/>
    <x v="1"/>
    <n v="6235"/>
    <n v="4898"/>
    <n v="0.78556535685645545"/>
    <x v="3320"/>
  </r>
  <r>
    <x v="2"/>
    <s v="Outdoor"/>
    <x v="4"/>
    <s v="Black Yak"/>
    <s v="Dial"/>
    <x v="20"/>
    <s v="L6 L Eyestay 20mm Dial J"/>
    <x v="1"/>
    <n v="10355"/>
    <n v="8137"/>
    <n v="0.78580395943988413"/>
    <x v="3321"/>
  </r>
  <r>
    <x v="2"/>
    <s v="Outdoor"/>
    <x v="4"/>
    <s v="Black Yak"/>
    <s v="Dial"/>
    <x v="20"/>
    <s v="L6 L Eyestay 20mm Dial J"/>
    <x v="1"/>
    <n v="10355"/>
    <n v="8137"/>
    <n v="0.78580395943988413"/>
    <x v="3321"/>
  </r>
  <r>
    <x v="2"/>
    <s v="Outdoor"/>
    <x v="4"/>
    <s v="Black Yak"/>
    <s v="Dial"/>
    <x v="20"/>
    <s v="L6 L Eyestay 20mm Dial J"/>
    <x v="1"/>
    <n v="5180"/>
    <n v="4068.5"/>
    <n v="0.7854247104247104"/>
    <x v="3310"/>
  </r>
  <r>
    <x v="2"/>
    <s v="Outdoor"/>
    <x v="4"/>
    <s v="Black Yak"/>
    <s v="Dial"/>
    <x v="20"/>
    <s v="L6 L Eyestay 20mm Dial J"/>
    <x v="1"/>
    <n v="5180"/>
    <n v="4068.5"/>
    <n v="0.7854247104247104"/>
    <x v="3310"/>
  </r>
  <r>
    <x v="2"/>
    <s v="Outdoor"/>
    <x v="4"/>
    <s v="Black Yak"/>
    <s v="Dial"/>
    <x v="20"/>
    <s v="L6 L Eyestay 20mm Dial J"/>
    <x v="0"/>
    <n v="4175"/>
    <n v="3278.5"/>
    <n v="0.78526946107784434"/>
    <x v="3301"/>
  </r>
  <r>
    <x v="2"/>
    <s v="Outdoor"/>
    <x v="4"/>
    <s v="Black Yak"/>
    <s v="Dial"/>
    <x v="20"/>
    <s v="L6 L Eyestay 20mm Dial J"/>
    <x v="1"/>
    <n v="3120"/>
    <n v="2449"/>
    <n v="0.78493589743589742"/>
    <x v="3302"/>
  </r>
  <r>
    <x v="2"/>
    <s v="Outdoor"/>
    <x v="4"/>
    <s v="Black Yak"/>
    <s v="Dial"/>
    <x v="20"/>
    <s v="L6 L Eyestay 20mm Dial J"/>
    <x v="1"/>
    <n v="5155"/>
    <n v="4048.75"/>
    <n v="0.78540252182347237"/>
    <x v="3322"/>
  </r>
  <r>
    <x v="2"/>
    <s v="Outdoor"/>
    <x v="4"/>
    <s v="Black Yak"/>
    <s v="Dial"/>
    <x v="20"/>
    <s v="L6 L Eyestay 20mm Dial J"/>
    <x v="1"/>
    <n v="2115"/>
    <n v="1659"/>
    <n v="0.7843971631205674"/>
    <x v="3303"/>
  </r>
  <r>
    <x v="2"/>
    <s v="Outdoor"/>
    <x v="4"/>
    <s v="Black Yak"/>
    <s v="Dial"/>
    <x v="20"/>
    <s v="L6 L Eyestay 20mm Dial J"/>
    <x v="1"/>
    <n v="7240"/>
    <n v="5688"/>
    <n v="0.78563535911602211"/>
    <x v="3313"/>
  </r>
  <r>
    <x v="2"/>
    <s v="Outdoor"/>
    <x v="4"/>
    <s v="Black Yak"/>
    <s v="Dial"/>
    <x v="20"/>
    <s v="L6 L Eyestay 20mm Dial J"/>
    <x v="1"/>
    <n v="5130"/>
    <n v="4029"/>
    <n v="0.78538011695906429"/>
    <x v="954"/>
  </r>
  <r>
    <x v="2"/>
    <s v="Outdoor"/>
    <x v="4"/>
    <s v="Black Yak"/>
    <s v="Dial"/>
    <x v="20"/>
    <s v="L6 L Eyestay 20mm Dial J"/>
    <x v="0"/>
    <n v="3120"/>
    <n v="2449"/>
    <n v="0.78493589743589742"/>
    <x v="3302"/>
  </r>
  <r>
    <x v="2"/>
    <s v="Outdoor"/>
    <x v="4"/>
    <s v="Black Yak"/>
    <s v="Dial"/>
    <x v="20"/>
    <s v="L6 L Eyestay 20mm Dial J"/>
    <x v="1"/>
    <n v="2065"/>
    <n v="1619.5"/>
    <n v="0.78426150121065374"/>
    <x v="3317"/>
  </r>
  <r>
    <x v="2"/>
    <s v="Outdoor"/>
    <x v="4"/>
    <s v="Black Yak"/>
    <s v="Dial"/>
    <x v="20"/>
    <s v="L6 L Eyestay 20mm Dial J"/>
    <x v="1"/>
    <n v="7240"/>
    <n v="5688"/>
    <n v="0.78563535911602211"/>
    <x v="3313"/>
  </r>
  <r>
    <x v="2"/>
    <s v="Outdoor"/>
    <x v="4"/>
    <s v="Black Yak"/>
    <s v="Dial"/>
    <x v="20"/>
    <s v="L6 L Eyestay 20mm Dial J"/>
    <x v="1"/>
    <n v="7690"/>
    <n v="6043.5"/>
    <n v="0.78589076723016904"/>
    <x v="3323"/>
  </r>
  <r>
    <x v="2"/>
    <s v="Outdoor"/>
    <x v="4"/>
    <s v="Black Yak"/>
    <s v="Dial"/>
    <x v="20"/>
    <s v="L6 L Eyestay 20mm Dial J"/>
    <x v="1"/>
    <n v="7690"/>
    <n v="6043.5"/>
    <n v="0.78589076723016904"/>
    <x v="3323"/>
  </r>
  <r>
    <x v="2"/>
    <s v="Outdoor"/>
    <x v="4"/>
    <s v="Black Yak"/>
    <s v="Dial"/>
    <x v="20"/>
    <s v="L6 L Eyestay 20mm Dial J"/>
    <x v="0"/>
    <n v="5130"/>
    <n v="4029"/>
    <n v="0.78538011695906429"/>
    <x v="954"/>
  </r>
  <r>
    <x v="2"/>
    <s v="Outdoor"/>
    <x v="4"/>
    <s v="Black Yak"/>
    <s v="Dial"/>
    <x v="20"/>
    <s v="L6 L Eyestay 20mm Dial J"/>
    <x v="0"/>
    <n v="5205"/>
    <n v="3984.75"/>
    <n v="0.76556195965417873"/>
    <x v="3324"/>
  </r>
  <r>
    <x v="2"/>
    <s v="Outdoor"/>
    <x v="4"/>
    <s v="Black Yak"/>
    <s v="Dial"/>
    <x v="20"/>
    <s v="L6 L Eyestay 20mm Dial J"/>
    <x v="0"/>
    <n v="20605"/>
    <n v="15785"/>
    <n v="0.76607619509827707"/>
    <x v="3325"/>
  </r>
  <r>
    <x v="2"/>
    <s v="Outdoor"/>
    <x v="4"/>
    <s v="Black Yak"/>
    <s v="Dial"/>
    <x v="20"/>
    <s v="L6 L Eyestay 20mm Dial J"/>
    <x v="0"/>
    <n v="5180"/>
    <n v="3965.5"/>
    <n v="0.76554054054054055"/>
    <x v="3326"/>
  </r>
  <r>
    <x v="2"/>
    <s v="Outdoor"/>
    <x v="4"/>
    <s v="Black Yak"/>
    <s v="Dial"/>
    <x v="20"/>
    <s v="L6 L Eyestay 20mm Dial J"/>
    <x v="1"/>
    <n v="9300"/>
    <n v="7122.5"/>
    <n v="0.76586021505376345"/>
    <x v="3327"/>
  </r>
  <r>
    <x v="2"/>
    <s v="Outdoor"/>
    <x v="4"/>
    <s v="Black Yak"/>
    <s v="Dial"/>
    <x v="20"/>
    <s v="L6 L Eyestay 20mm Dial J"/>
    <x v="1"/>
    <n v="10305"/>
    <n v="7892.5"/>
    <n v="0.76589034449296456"/>
    <x v="3328"/>
  </r>
  <r>
    <x v="2"/>
    <s v="Outdoor"/>
    <x v="4"/>
    <s v="Black Yak"/>
    <s v="Dial"/>
    <x v="20"/>
    <s v="L6 L Eyestay 20mm Dial J"/>
    <x v="1"/>
    <n v="5180"/>
    <n v="3965.5"/>
    <n v="0.76554054054054055"/>
    <x v="3326"/>
  </r>
  <r>
    <x v="2"/>
    <s v="Outdoor"/>
    <x v="4"/>
    <s v="Black Yak"/>
    <s v="Dial"/>
    <x v="20"/>
    <s v="L6 L Eyestay 20mm Dial J"/>
    <x v="1"/>
    <n v="11365"/>
    <n v="8701"/>
    <n v="0.76559612846458425"/>
    <x v="3329"/>
  </r>
  <r>
    <x v="2"/>
    <s v="Outdoor"/>
    <x v="4"/>
    <s v="Black Yak"/>
    <s v="Dial"/>
    <x v="20"/>
    <s v="L6 L Eyestay 20mm Dial J"/>
    <x v="1"/>
    <n v="8245"/>
    <n v="6314"/>
    <n v="0.76579745300181934"/>
    <x v="3330"/>
  </r>
  <r>
    <x v="2"/>
    <s v="Outdoor"/>
    <x v="4"/>
    <s v="Black Yak"/>
    <s v="Dial"/>
    <x v="20"/>
    <s v="L6 L Eyestay 20mm Dial J"/>
    <x v="1"/>
    <n v="3825"/>
    <n v="2926"/>
    <n v="0.76496732026143788"/>
    <x v="3331"/>
  </r>
  <r>
    <x v="2"/>
    <s v="Outdoor"/>
    <x v="4"/>
    <s v="Black Yak"/>
    <s v="Dial"/>
    <x v="20"/>
    <s v="L6 L Eyestay 20mm Dial J"/>
    <x v="1"/>
    <n v="12365"/>
    <n v="9471"/>
    <n v="0.7659522846744844"/>
    <x v="3332"/>
  </r>
  <r>
    <x v="2"/>
    <s v="Outdoor"/>
    <x v="4"/>
    <s v="Black Yak"/>
    <s v="Dial"/>
    <x v="20"/>
    <s v="L6 L Eyestay 20mm Dial J"/>
    <x v="1"/>
    <n v="3120"/>
    <n v="2387"/>
    <n v="0.76506410256410251"/>
    <x v="3333"/>
  </r>
  <r>
    <x v="2"/>
    <s v="Outdoor"/>
    <x v="4"/>
    <s v="Black Yak"/>
    <s v="Dial"/>
    <x v="20"/>
    <s v="L6 L Eyestay 20mm Dial J"/>
    <x v="0"/>
    <n v="4125"/>
    <n v="3239"/>
    <n v="0.78521212121212125"/>
    <x v="3318"/>
  </r>
  <r>
    <x v="2"/>
    <s v="Outdoor"/>
    <x v="4"/>
    <s v="Black Yak"/>
    <s v="Dial"/>
    <x v="20"/>
    <s v="L6 L Eyestay 20mm Dial J"/>
    <x v="0"/>
    <n v="5135"/>
    <n v="4029"/>
    <n v="0.7846153846153846"/>
    <x v="3334"/>
  </r>
  <r>
    <x v="2"/>
    <s v="Outdoor"/>
    <x v="4"/>
    <s v="Black Yak"/>
    <s v="Dial"/>
    <x v="20"/>
    <s v="L6 L Eyestay 20mm Dial J"/>
    <x v="3"/>
    <n v="7240"/>
    <n v="5688"/>
    <n v="0.78563535911602211"/>
    <x v="3313"/>
  </r>
  <r>
    <x v="2"/>
    <s v="Outdoor"/>
    <x v="4"/>
    <s v="Black Yak"/>
    <s v="Dial"/>
    <x v="20"/>
    <s v="L6 L Eyestay 20mm Dial J"/>
    <x v="0"/>
    <n v="2215"/>
    <n v="1738"/>
    <n v="0.78465011286681718"/>
    <x v="3335"/>
  </r>
  <r>
    <x v="2"/>
    <s v="Outdoor"/>
    <x v="4"/>
    <s v="Black Yak"/>
    <s v="Dial"/>
    <x v="20"/>
    <s v="L6 L Eyestay 20mm Dial J"/>
    <x v="0"/>
    <n v="12865"/>
    <n v="10112"/>
    <n v="0.78600855033035366"/>
    <x v="3336"/>
  </r>
  <r>
    <x v="2"/>
    <s v="Outdoor"/>
    <x v="4"/>
    <s v="Black Yak"/>
    <s v="Dial"/>
    <x v="20"/>
    <s v="L6 L Eyestay 20mm Dial J"/>
    <x v="1"/>
    <n v="20605"/>
    <n v="16195"/>
    <n v="0.7859742780878427"/>
    <x v="3337"/>
  </r>
  <r>
    <x v="2"/>
    <s v="Outdoor"/>
    <x v="4"/>
    <s v="Black Yak"/>
    <s v="Dial"/>
    <x v="20"/>
    <s v="L6 L Eyestay 20mm Dial J"/>
    <x v="1"/>
    <n v="10355"/>
    <n v="8137"/>
    <n v="0.78580395943988413"/>
    <x v="3321"/>
  </r>
  <r>
    <x v="2"/>
    <s v="Outdoor"/>
    <x v="4"/>
    <s v="Black Yak"/>
    <s v="Dial"/>
    <x v="20"/>
    <s v="L6 R Eyestay 20mm Dial J"/>
    <x v="1"/>
    <n v="2090"/>
    <n v="1639.25"/>
    <n v="0.78433014354066988"/>
    <x v="3338"/>
  </r>
  <r>
    <x v="2"/>
    <s v="Outdoor"/>
    <x v="4"/>
    <s v="Black Yak"/>
    <s v="Dial"/>
    <x v="20"/>
    <s v="L6 R Eyestay 20mm Dial J"/>
    <x v="1"/>
    <n v="2065"/>
    <n v="1619.5"/>
    <n v="0.78426150121065374"/>
    <x v="3317"/>
  </r>
  <r>
    <x v="2"/>
    <s v="Outdoor"/>
    <x v="4"/>
    <s v="Black Yak"/>
    <s v="Dial"/>
    <x v="20"/>
    <s v="L6 R Eyestay 20mm Dial J"/>
    <x v="0"/>
    <n v="4125"/>
    <n v="3239"/>
    <n v="0.78521212121212125"/>
    <x v="3318"/>
  </r>
  <r>
    <x v="2"/>
    <s v="Outdoor"/>
    <x v="4"/>
    <s v="Black Yak"/>
    <s v="Dial"/>
    <x v="20"/>
    <s v="L6 R Eyestay 20mm Dial J"/>
    <x v="1"/>
    <n v="10305"/>
    <n v="8097.5"/>
    <n v="0.78578360019408056"/>
    <x v="3304"/>
  </r>
  <r>
    <x v="2"/>
    <s v="Outdoor"/>
    <x v="4"/>
    <s v="Black Yak"/>
    <s v="Dial"/>
    <x v="20"/>
    <s v="L6 R Eyestay 20mm Dial J"/>
    <x v="0"/>
    <n v="10305"/>
    <n v="8097.5"/>
    <n v="0.78578360019408056"/>
    <x v="3304"/>
  </r>
  <r>
    <x v="2"/>
    <s v="Outdoor"/>
    <x v="4"/>
    <s v="Black Yak"/>
    <s v="Dial"/>
    <x v="20"/>
    <s v="L6 R Eyestay 20mm Dial J"/>
    <x v="1"/>
    <n v="5130"/>
    <n v="4029"/>
    <n v="0.78538011695906429"/>
    <x v="954"/>
  </r>
  <r>
    <x v="2"/>
    <s v="Outdoor"/>
    <x v="4"/>
    <s v="Black Yak"/>
    <s v="Dial"/>
    <x v="20"/>
    <s v="L6 R Eyestay 20mm Dial J"/>
    <x v="1"/>
    <n v="8245"/>
    <n v="6478"/>
    <n v="0.78568829593693146"/>
    <x v="3319"/>
  </r>
  <r>
    <x v="2"/>
    <s v="Outdoor"/>
    <x v="4"/>
    <s v="Black Yak"/>
    <s v="Dial"/>
    <x v="20"/>
    <s v="L6 R Eyestay 20mm Dial J"/>
    <x v="0"/>
    <n v="3120"/>
    <n v="2449"/>
    <n v="0.78493589743589742"/>
    <x v="3302"/>
  </r>
  <r>
    <x v="2"/>
    <s v="Outdoor"/>
    <x v="4"/>
    <s v="Black Yak"/>
    <s v="Dial"/>
    <x v="20"/>
    <s v="L6 R Eyestay 20mm Dial J"/>
    <x v="1"/>
    <n v="6235"/>
    <n v="4898"/>
    <n v="0.78556535685645545"/>
    <x v="3320"/>
  </r>
  <r>
    <x v="2"/>
    <s v="Outdoor"/>
    <x v="4"/>
    <s v="Black Yak"/>
    <s v="Dial"/>
    <x v="20"/>
    <s v="L6 R Eyestay 20mm Dial J"/>
    <x v="1"/>
    <n v="10355"/>
    <n v="8137"/>
    <n v="0.78580395943988413"/>
    <x v="3321"/>
  </r>
  <r>
    <x v="2"/>
    <s v="Outdoor"/>
    <x v="4"/>
    <s v="Black Yak"/>
    <s v="Dial"/>
    <x v="20"/>
    <s v="L6 R Eyestay 20mm Dial J"/>
    <x v="1"/>
    <n v="10355"/>
    <n v="8137"/>
    <n v="0.78580395943988413"/>
    <x v="3321"/>
  </r>
  <r>
    <x v="2"/>
    <s v="Outdoor"/>
    <x v="4"/>
    <s v="Black Yak"/>
    <s v="Dial"/>
    <x v="20"/>
    <s v="L6 R Eyestay 20mm Dial J"/>
    <x v="1"/>
    <n v="5180"/>
    <n v="4068.5"/>
    <n v="0.7854247104247104"/>
    <x v="3310"/>
  </r>
  <r>
    <x v="2"/>
    <s v="Outdoor"/>
    <x v="4"/>
    <s v="Black Yak"/>
    <s v="Dial"/>
    <x v="20"/>
    <s v="L6 R Eyestay 20mm Dial J"/>
    <x v="1"/>
    <n v="5180"/>
    <n v="4068.5"/>
    <n v="0.7854247104247104"/>
    <x v="3310"/>
  </r>
  <r>
    <x v="2"/>
    <s v="Outdoor"/>
    <x v="4"/>
    <s v="Black Yak"/>
    <s v="Dial"/>
    <x v="20"/>
    <s v="L6 R Eyestay 20mm Dial J"/>
    <x v="0"/>
    <n v="4175"/>
    <n v="3278.5"/>
    <n v="0.78526946107784434"/>
    <x v="3301"/>
  </r>
  <r>
    <x v="2"/>
    <s v="Outdoor"/>
    <x v="4"/>
    <s v="Black Yak"/>
    <s v="Dial"/>
    <x v="20"/>
    <s v="L6 R Eyestay 20mm Dial J"/>
    <x v="1"/>
    <n v="3120"/>
    <n v="2449"/>
    <n v="0.78493589743589742"/>
    <x v="3302"/>
  </r>
  <r>
    <x v="2"/>
    <s v="Outdoor"/>
    <x v="4"/>
    <s v="Black Yak"/>
    <s v="Dial"/>
    <x v="20"/>
    <s v="L6 R Eyestay 20mm Dial J"/>
    <x v="1"/>
    <n v="3095"/>
    <n v="2429.25"/>
    <n v="0.7848949919224556"/>
    <x v="3315"/>
  </r>
  <r>
    <x v="2"/>
    <s v="Outdoor"/>
    <x v="4"/>
    <s v="Black Yak"/>
    <s v="Dial"/>
    <x v="20"/>
    <s v="L6 R Eyestay 20mm Dial J"/>
    <x v="1"/>
    <n v="5155"/>
    <n v="4048.75"/>
    <n v="0.78540252182347237"/>
    <x v="3322"/>
  </r>
  <r>
    <x v="2"/>
    <s v="Outdoor"/>
    <x v="4"/>
    <s v="Black Yak"/>
    <s v="Dial"/>
    <x v="20"/>
    <s v="L6 R Eyestay 20mm Dial J"/>
    <x v="1"/>
    <n v="2115"/>
    <n v="1659"/>
    <n v="0.7843971631205674"/>
    <x v="3303"/>
  </r>
  <r>
    <x v="2"/>
    <s v="Outdoor"/>
    <x v="4"/>
    <s v="Black Yak"/>
    <s v="Dial"/>
    <x v="20"/>
    <s v="L6 R Eyestay 20mm Dial J"/>
    <x v="4"/>
    <n v="10255"/>
    <n v="12444"/>
    <n v="1.2134568503169185"/>
    <x v="3339"/>
  </r>
  <r>
    <x v="2"/>
    <s v="Outdoor"/>
    <x v="4"/>
    <s v="Black Yak"/>
    <s v="Dial"/>
    <x v="20"/>
    <s v="L6 R Eyestay 20mm Dial J"/>
    <x v="3"/>
    <n v="6385"/>
    <n v="5016.5"/>
    <n v="0.78566953797963979"/>
    <x v="3340"/>
  </r>
  <r>
    <x v="2"/>
    <s v="Outdoor"/>
    <x v="4"/>
    <s v="Black Yak"/>
    <s v="Dial"/>
    <x v="20"/>
    <s v="L6 R Eyestay 20mm Dial J"/>
    <x v="3"/>
    <n v="25"/>
    <n v="19.75"/>
    <n v="0.79"/>
    <x v="718"/>
  </r>
  <r>
    <x v="2"/>
    <s v="Outdoor"/>
    <x v="4"/>
    <s v="Black Yak"/>
    <s v="Dial"/>
    <x v="20"/>
    <s v="L6 R Eyestay 20mm Dial J"/>
    <x v="0"/>
    <n v="4075"/>
    <n v="3199.5"/>
    <n v="0.78515337423312881"/>
    <x v="3341"/>
  </r>
  <r>
    <x v="2"/>
    <s v="Outdoor"/>
    <x v="4"/>
    <s v="Black Yak"/>
    <s v="Dial"/>
    <x v="20"/>
    <s v="L6 R Eyestay 20mm Dial J"/>
    <x v="0"/>
    <n v="8040"/>
    <n v="6320"/>
    <n v="0.78606965174129351"/>
    <x v="3342"/>
  </r>
  <r>
    <x v="2"/>
    <s v="Outdoor"/>
    <x v="4"/>
    <s v="Black Yak"/>
    <s v="Dial"/>
    <x v="20"/>
    <s v="L6 R Eyestay 20mm Dial J"/>
    <x v="0"/>
    <n v="50"/>
    <n v="39.5"/>
    <n v="0.79"/>
    <x v="718"/>
  </r>
  <r>
    <x v="2"/>
    <s v="Outdoor"/>
    <x v="4"/>
    <s v="Black Yak"/>
    <s v="Dial"/>
    <x v="20"/>
    <s v="L6 R Eyestay 20mm Dial J"/>
    <x v="0"/>
    <n v="8040"/>
    <n v="6320"/>
    <n v="0.78606965174129351"/>
    <x v="3342"/>
  </r>
  <r>
    <x v="2"/>
    <s v="Outdoor"/>
    <x v="4"/>
    <s v="Black Yak"/>
    <s v="Dial"/>
    <x v="20"/>
    <s v="L6 R Eyestay 20mm Dial J"/>
    <x v="1"/>
    <n v="4125"/>
    <n v="3239"/>
    <n v="0.78521212121212125"/>
    <x v="3318"/>
  </r>
  <r>
    <x v="2"/>
    <s v="Outdoor"/>
    <x v="4"/>
    <s v="Black Yak"/>
    <s v="Dial"/>
    <x v="20"/>
    <s v="L6 R Eyestay 20mm Dial J"/>
    <x v="1"/>
    <n v="7240"/>
    <n v="5688"/>
    <n v="0.78563535911602211"/>
    <x v="3313"/>
  </r>
  <r>
    <x v="2"/>
    <s v="Outdoor"/>
    <x v="4"/>
    <s v="Black Yak"/>
    <s v="Dial"/>
    <x v="20"/>
    <s v="L6 R Eyestay 20mm Dial J"/>
    <x v="1"/>
    <n v="5130"/>
    <n v="4029"/>
    <n v="0.78538011695906429"/>
    <x v="954"/>
  </r>
  <r>
    <x v="2"/>
    <s v="Outdoor"/>
    <x v="4"/>
    <s v="Black Yak"/>
    <s v="Dial"/>
    <x v="20"/>
    <s v="L6 R Eyestay 20mm Dial J"/>
    <x v="0"/>
    <n v="3120"/>
    <n v="2449"/>
    <n v="0.78493589743589742"/>
    <x v="3302"/>
  </r>
  <r>
    <x v="2"/>
    <s v="Outdoor"/>
    <x v="4"/>
    <s v="Black Yak"/>
    <s v="Dial"/>
    <x v="20"/>
    <s v="L6 R Eyestay 20mm Dial J"/>
    <x v="1"/>
    <n v="2065"/>
    <n v="1619.5"/>
    <n v="0.78426150121065374"/>
    <x v="3317"/>
  </r>
  <r>
    <x v="2"/>
    <s v="Outdoor"/>
    <x v="4"/>
    <s v="Black Yak"/>
    <s v="Dial"/>
    <x v="20"/>
    <s v="L6 R Eyestay 20mm Dial J"/>
    <x v="1"/>
    <n v="7240"/>
    <n v="5688"/>
    <n v="0.78563535911602211"/>
    <x v="3313"/>
  </r>
  <r>
    <x v="2"/>
    <s v="Outdoor"/>
    <x v="4"/>
    <s v="Black Yak"/>
    <s v="Dial"/>
    <x v="20"/>
    <s v="L6 R Eyestay 20mm Dial J"/>
    <x v="1"/>
    <n v="7690"/>
    <n v="6043.5"/>
    <n v="0.78589076723016904"/>
    <x v="3323"/>
  </r>
  <r>
    <x v="2"/>
    <s v="Outdoor"/>
    <x v="4"/>
    <s v="Black Yak"/>
    <s v="Dial"/>
    <x v="20"/>
    <s v="L6 R Eyestay 20mm Dial J"/>
    <x v="1"/>
    <n v="7690"/>
    <n v="6043.5"/>
    <n v="0.78589076723016904"/>
    <x v="3323"/>
  </r>
  <r>
    <x v="2"/>
    <s v="Outdoor"/>
    <x v="4"/>
    <s v="Black Yak"/>
    <s v="Dial"/>
    <x v="20"/>
    <s v="L6 R Eyestay 20mm Dial J"/>
    <x v="1"/>
    <n v="6260"/>
    <n v="4917.75"/>
    <n v="0.7855830670926518"/>
    <x v="3343"/>
  </r>
  <r>
    <x v="2"/>
    <s v="Outdoor"/>
    <x v="4"/>
    <s v="Black Yak"/>
    <s v="Dial"/>
    <x v="20"/>
    <s v="L6 R Eyestay 20mm Dial J"/>
    <x v="1"/>
    <n v="4175"/>
    <n v="3278.5"/>
    <n v="0.78526946107784434"/>
    <x v="3301"/>
  </r>
  <r>
    <x v="2"/>
    <s v="Outdoor"/>
    <x v="4"/>
    <s v="Black Yak"/>
    <s v="Dial"/>
    <x v="20"/>
    <s v="L6 R Eyestay 20mm Dial J"/>
    <x v="4"/>
    <n v="8245"/>
    <n v="10004"/>
    <n v="1.2133414190418434"/>
    <x v="3344"/>
  </r>
  <r>
    <x v="2"/>
    <s v="Outdoor"/>
    <x v="4"/>
    <s v="Black Yak"/>
    <s v="Dial"/>
    <x v="20"/>
    <s v="L6 R Eyestay 20mm Dial J"/>
    <x v="0"/>
    <n v="4020"/>
    <n v="3160"/>
    <n v="0.78606965174129351"/>
    <x v="3342"/>
  </r>
  <r>
    <x v="2"/>
    <s v="Outdoor"/>
    <x v="4"/>
    <s v="Black Yak"/>
    <s v="Dial"/>
    <x v="20"/>
    <s v="L6 R Eyestay 20mm Dial J"/>
    <x v="4"/>
    <n v="10355"/>
    <n v="12566"/>
    <n v="1.2135200386286817"/>
    <x v="3345"/>
  </r>
  <r>
    <x v="2"/>
    <s v="Outdoor"/>
    <x v="4"/>
    <s v="Black Yak"/>
    <s v="Dial"/>
    <x v="20"/>
    <s v="L6 R Eyestay 20mm Dial J"/>
    <x v="0"/>
    <n v="5130"/>
    <n v="4029"/>
    <n v="0.78538011695906429"/>
    <x v="954"/>
  </r>
  <r>
    <x v="2"/>
    <s v="Outdoor"/>
    <x v="4"/>
    <s v="Black Yak"/>
    <s v="Dial"/>
    <x v="20"/>
    <s v="L6 R Eyestay 20mm Dial J"/>
    <x v="0"/>
    <n v="8040"/>
    <n v="6160"/>
    <n v="0.76616915422885568"/>
    <x v="3346"/>
  </r>
  <r>
    <x v="2"/>
    <s v="Outdoor"/>
    <x v="4"/>
    <s v="Black Yak"/>
    <s v="Dial"/>
    <x v="20"/>
    <s v="L6 R Eyestay 20mm Dial J"/>
    <x v="0"/>
    <n v="1710"/>
    <n v="1309"/>
    <n v="0.76549707602339179"/>
    <x v="3347"/>
  </r>
  <r>
    <x v="2"/>
    <s v="Outdoor"/>
    <x v="4"/>
    <s v="Black Yak"/>
    <s v="Dial"/>
    <x v="20"/>
    <s v="L6 R Eyestay 20mm Dial J"/>
    <x v="0"/>
    <n v="5205"/>
    <n v="3984.75"/>
    <n v="0.76556195965417873"/>
    <x v="3324"/>
  </r>
  <r>
    <x v="2"/>
    <s v="Outdoor"/>
    <x v="4"/>
    <s v="Black Yak"/>
    <s v="Dial"/>
    <x v="20"/>
    <s v="L6 R Eyestay 20mm Dial J"/>
    <x v="0"/>
    <n v="20605"/>
    <n v="15785"/>
    <n v="0.76607619509827707"/>
    <x v="3325"/>
  </r>
  <r>
    <x v="2"/>
    <s v="Outdoor"/>
    <x v="4"/>
    <s v="Black Yak"/>
    <s v="Dial"/>
    <x v="20"/>
    <s v="L6 R Eyestay 20mm Dial J"/>
    <x v="0"/>
    <n v="41865"/>
    <n v="32070.5"/>
    <n v="0.76604562283530397"/>
    <x v="3348"/>
  </r>
  <r>
    <x v="2"/>
    <s v="Outdoor"/>
    <x v="4"/>
    <s v="Black Yak"/>
    <s v="Dial"/>
    <x v="20"/>
    <s v="L6 R Eyestay 20mm Dial J"/>
    <x v="1"/>
    <n v="20535"/>
    <n v="15727.25"/>
    <n v="0.76587533479425374"/>
    <x v="3349"/>
  </r>
  <r>
    <x v="2"/>
    <s v="Outdoor"/>
    <x v="4"/>
    <s v="Black Yak"/>
    <s v="Dial"/>
    <x v="20"/>
    <s v="L6 R Eyestay 20mm Dial J"/>
    <x v="1"/>
    <n v="5180"/>
    <n v="3965.5"/>
    <n v="0.76554054054054055"/>
    <x v="3326"/>
  </r>
  <r>
    <x v="2"/>
    <s v="Outdoor"/>
    <x v="4"/>
    <s v="Black Yak"/>
    <s v="Dial"/>
    <x v="20"/>
    <s v="L6 R Eyestay 20mm Dial J"/>
    <x v="1"/>
    <n v="15490"/>
    <n v="11858"/>
    <n v="0.76552614590058099"/>
    <x v="3350"/>
  </r>
  <r>
    <x v="2"/>
    <s v="Outdoor"/>
    <x v="4"/>
    <s v="Black Yak"/>
    <s v="Dial"/>
    <x v="20"/>
    <s v="L6 R Eyestay 20mm Dial J"/>
    <x v="1"/>
    <n v="2010"/>
    <n v="1540"/>
    <n v="0.76616915422885568"/>
    <x v="3346"/>
  </r>
  <r>
    <x v="2"/>
    <s v="Outdoor"/>
    <x v="4"/>
    <s v="Black Yak"/>
    <s v="Dial"/>
    <x v="20"/>
    <s v="L6 R Eyestay 20mm Dial J"/>
    <x v="1"/>
    <n v="14905"/>
    <n v="11415.25"/>
    <n v="0.76586715867158672"/>
    <x v="3351"/>
  </r>
  <r>
    <x v="2"/>
    <s v="Outdoor"/>
    <x v="4"/>
    <s v="Black Yak"/>
    <s v="Dial"/>
    <x v="20"/>
    <s v="L6 R Eyestay 20mm Dial J"/>
    <x v="1"/>
    <n v="5915"/>
    <n v="4523.75"/>
    <n v="0.76479289940828399"/>
    <x v="3352"/>
  </r>
  <r>
    <x v="2"/>
    <s v="Outdoor"/>
    <x v="4"/>
    <s v="Black Yak"/>
    <s v="Dial"/>
    <x v="20"/>
    <s v="L6 R Eyestay 20mm Dial J"/>
    <x v="1"/>
    <n v="28950"/>
    <n v="22176"/>
    <n v="0.76601036269430056"/>
    <x v="3353"/>
  </r>
  <r>
    <x v="2"/>
    <s v="Outdoor"/>
    <x v="4"/>
    <s v="Black Yak"/>
    <s v="Dial"/>
    <x v="20"/>
    <s v="L6 R Eyestay 20mm Dial J"/>
    <x v="1"/>
    <n v="3120"/>
    <n v="2387"/>
    <n v="0.76506410256410251"/>
    <x v="3333"/>
  </r>
  <r>
    <x v="2"/>
    <s v="Outdoor"/>
    <x v="4"/>
    <s v="Black Yak"/>
    <s v="Dial"/>
    <x v="20"/>
    <s v="L6 R Eyestay 20mm Dial J"/>
    <x v="3"/>
    <n v="3120"/>
    <n v="2449"/>
    <n v="0.78493589743589742"/>
    <x v="3302"/>
  </r>
  <r>
    <x v="2"/>
    <s v="Outdoor"/>
    <x v="4"/>
    <s v="Black Yak"/>
    <s v="Dial"/>
    <x v="20"/>
    <s v="L6 R Eyestay 20mm Dial J"/>
    <x v="3"/>
    <n v="16285"/>
    <n v="12798"/>
    <n v="0.78587657353392693"/>
    <x v="3354"/>
  </r>
  <r>
    <x v="2"/>
    <s v="Outdoor"/>
    <x v="4"/>
    <s v="Black Yak"/>
    <s v="Dial"/>
    <x v="20"/>
    <s v="L6 R Eyestay 20mm Dial J"/>
    <x v="3"/>
    <n v="950"/>
    <n v="750.5"/>
    <n v="0.79"/>
    <x v="718"/>
  </r>
  <r>
    <x v="2"/>
    <s v="Outdoor"/>
    <x v="4"/>
    <s v="Black Yak"/>
    <s v="Dial"/>
    <x v="20"/>
    <s v="L6 R Eyestay 20mm Dial J"/>
    <x v="0"/>
    <n v="4125"/>
    <n v="3239"/>
    <n v="0.78521212121212125"/>
    <x v="3318"/>
  </r>
  <r>
    <x v="2"/>
    <s v="Outdoor"/>
    <x v="4"/>
    <s v="Black Yak"/>
    <s v="Dial"/>
    <x v="20"/>
    <s v="L6 R Eyestay 20mm Dial J"/>
    <x v="0"/>
    <n v="7240"/>
    <n v="5688"/>
    <n v="0.78563535911602211"/>
    <x v="3313"/>
  </r>
  <r>
    <x v="2"/>
    <s v="Outdoor"/>
    <x v="4"/>
    <s v="Black Yak"/>
    <s v="Dial"/>
    <x v="20"/>
    <s v="L6 R Eyestay 20mm Dial J"/>
    <x v="0"/>
    <n v="5135"/>
    <n v="4029"/>
    <n v="0.7846153846153846"/>
    <x v="3334"/>
  </r>
  <r>
    <x v="2"/>
    <s v="Outdoor"/>
    <x v="4"/>
    <s v="Black Yak"/>
    <s v="Dial"/>
    <x v="20"/>
    <s v="L6 R Eyestay 20mm Dial J"/>
    <x v="0"/>
    <n v="12765"/>
    <n v="10033"/>
    <n v="0.78597728162945557"/>
    <x v="3355"/>
  </r>
  <r>
    <x v="2"/>
    <s v="Outdoor"/>
    <x v="4"/>
    <s v="Black Yak"/>
    <s v="Dial"/>
    <x v="20"/>
    <s v="L6 R Eyestay 20mm Dial J"/>
    <x v="0"/>
    <n v="50"/>
    <n v="39.5"/>
    <n v="0.79"/>
    <x v="718"/>
  </r>
  <r>
    <x v="2"/>
    <s v="Outdoor"/>
    <x v="4"/>
    <s v="Black Yak"/>
    <s v="Dial"/>
    <x v="20"/>
    <s v="L6 R Eyestay 20mm Dial J"/>
    <x v="3"/>
    <n v="8050"/>
    <n v="6320"/>
    <n v="0.78509316770186333"/>
    <x v="3356"/>
  </r>
  <r>
    <x v="2"/>
    <s v="Outdoor"/>
    <x v="4"/>
    <s v="Black Yak"/>
    <s v="Dial"/>
    <x v="20"/>
    <s v="L6 R Eyestay 20mm Dial J"/>
    <x v="0"/>
    <n v="26100"/>
    <n v="20500.5"/>
    <n v="0.7854597701149425"/>
    <x v="994"/>
  </r>
  <r>
    <x v="2"/>
    <s v="Outdoor"/>
    <x v="4"/>
    <s v="Black Yak"/>
    <s v="Dial"/>
    <x v="20"/>
    <s v="L6 R Eyestay 20mm Dial J"/>
    <x v="1"/>
    <n v="14630"/>
    <n v="11494.5"/>
    <n v="0.78568010936431987"/>
    <x v="3357"/>
  </r>
  <r>
    <x v="2"/>
    <s v="Outdoor"/>
    <x v="4"/>
    <s v="Black Yak"/>
    <s v="Dial"/>
    <x v="20"/>
    <s v="L6 R Eyestay 20mm Dial J"/>
    <x v="3"/>
    <n v="7240"/>
    <n v="5688"/>
    <n v="0.78563535911602211"/>
    <x v="3313"/>
  </r>
  <r>
    <x v="2"/>
    <s v="Outdoor"/>
    <x v="4"/>
    <s v="Black Yak"/>
    <s v="Dial"/>
    <x v="20"/>
    <s v="L6 R Eyestay 20mm Dial J"/>
    <x v="0"/>
    <n v="2215"/>
    <n v="1738"/>
    <n v="0.78465011286681718"/>
    <x v="3335"/>
  </r>
  <r>
    <x v="2"/>
    <s v="Outdoor"/>
    <x v="4"/>
    <s v="Black Yak"/>
    <s v="Dial"/>
    <x v="20"/>
    <s v="L6 R Eyestay 20mm Dial J"/>
    <x v="0"/>
    <n v="12865"/>
    <n v="10112"/>
    <n v="0.78600855033035366"/>
    <x v="3336"/>
  </r>
  <r>
    <x v="2"/>
    <s v="Outdoor"/>
    <x v="4"/>
    <s v="Black Yak"/>
    <s v="Dial"/>
    <x v="20"/>
    <s v="L6 R Eyestay 20mm Dial J"/>
    <x v="1"/>
    <n v="20605"/>
    <n v="16195"/>
    <n v="0.7859742780878427"/>
    <x v="3337"/>
  </r>
  <r>
    <x v="2"/>
    <s v="Outdoor"/>
    <x v="4"/>
    <s v="Black Yak"/>
    <s v="Dial"/>
    <x v="20"/>
    <s v="L6 R Eyestay 20mm Dial J"/>
    <x v="1"/>
    <n v="10355"/>
    <n v="8137"/>
    <n v="0.78580395943988413"/>
    <x v="3321"/>
  </r>
  <r>
    <x v="2"/>
    <s v="Outdoor"/>
    <x v="4"/>
    <s v="Black Yak"/>
    <s v="Dial"/>
    <x v="20"/>
    <s v="L6 R Eyestay 20mm Dial J"/>
    <x v="4"/>
    <n v="10355"/>
    <n v="12566"/>
    <n v="1.2135200386286817"/>
    <x v="3345"/>
  </r>
  <r>
    <x v="2"/>
    <s v="Outdoor"/>
    <x v="4"/>
    <s v="Black Yak"/>
    <s v="Dial"/>
    <x v="20"/>
    <s v="L6 R Eyestay 20mm Dial J"/>
    <x v="2"/>
    <n v="10050"/>
    <n v="12200"/>
    <n v="1.2139303482587065"/>
    <x v="2591"/>
  </r>
  <r>
    <x v="2"/>
    <s v="Outdoor"/>
    <x v="4"/>
    <s v="Black Yak"/>
    <s v="Dial"/>
    <x v="20"/>
    <s v="L6 R Eyestay 20mm Dial J"/>
    <x v="4"/>
    <n v="18495"/>
    <n v="22448"/>
    <n v="1.2137334414706678"/>
    <x v="3358"/>
  </r>
  <r>
    <x v="2"/>
    <s v="Outdoor"/>
    <x v="4"/>
    <s v="Black Yak"/>
    <s v="Dial"/>
    <x v="20"/>
    <s v="L6 R Eyestay 20mm Dial J"/>
    <x v="2"/>
    <n v="14070"/>
    <n v="17080"/>
    <n v="1.2139303482587065"/>
    <x v="2591"/>
  </r>
  <r>
    <x v="2"/>
    <s v="Outdoor"/>
    <x v="4"/>
    <s v="Black Yak"/>
    <s v="Dial"/>
    <x v="20"/>
    <s v="L6 R Eyestay 20mm Dial J"/>
    <x v="2"/>
    <n v="16080"/>
    <n v="19520"/>
    <n v="1.2139303482587065"/>
    <x v="2591"/>
  </r>
  <r>
    <x v="2"/>
    <s v="Outdoor"/>
    <x v="4"/>
    <s v="Black Yak"/>
    <s v="Dial"/>
    <x v="20"/>
    <s v="L6 R Eyestay 20mm Dial J"/>
    <x v="2"/>
    <n v="2165"/>
    <n v="2623"/>
    <n v="1.2115473441108544"/>
    <x v="2820"/>
  </r>
  <r>
    <x v="2"/>
    <s v="Outdoor"/>
    <x v="4"/>
    <s v="Black Yak"/>
    <s v="Dial"/>
    <x v="20"/>
    <s v="L6 R Eyestay 20mm Dial J"/>
    <x v="4"/>
    <n v="4020"/>
    <n v="4880"/>
    <n v="1.2139303482587065"/>
    <x v="2591"/>
  </r>
  <r>
    <x v="2"/>
    <s v="Outdoor"/>
    <x v="4"/>
    <s v="Black Yak"/>
    <s v="Dial"/>
    <x v="20"/>
    <s v="L6 R Eyestay 20mm Dial J"/>
    <x v="4"/>
    <n v="4020"/>
    <n v="4880"/>
    <n v="1.2139303482587065"/>
    <x v="2591"/>
  </r>
  <r>
    <x v="2"/>
    <s v="Outdoor"/>
    <x v="4"/>
    <s v="Black Yak"/>
    <s v="Dial"/>
    <x v="20"/>
    <s v="L6 R Eyestay 20mm Dial J"/>
    <x v="3"/>
    <n v="4125"/>
    <n v="3239"/>
    <n v="0.78521212121212125"/>
    <x v="3318"/>
  </r>
  <r>
    <x v="2"/>
    <s v="Outdoor"/>
    <x v="4"/>
    <s v="Black Yak"/>
    <s v="Dial"/>
    <x v="20"/>
    <s v="L6 R Eyestay 20mm Dial J"/>
    <x v="3"/>
    <n v="3120"/>
    <n v="2449"/>
    <n v="0.78493589743589742"/>
    <x v="3302"/>
  </r>
  <r>
    <x v="2"/>
    <s v="Outdoor"/>
    <x v="4"/>
    <s v="Black Yak"/>
    <s v="Dial"/>
    <x v="20"/>
    <s v="L6 R Eyestay 20mm Dial J"/>
    <x v="3"/>
    <n v="2115"/>
    <n v="1659"/>
    <n v="0.7843971631205674"/>
    <x v="3303"/>
  </r>
  <r>
    <x v="2"/>
    <s v="Outdoor"/>
    <x v="4"/>
    <s v="Black Yak"/>
    <s v="Dial"/>
    <x v="20"/>
    <s v="L6 R Eyestay 20mm Dial J"/>
    <x v="3"/>
    <n v="1060"/>
    <n v="829.5"/>
    <n v="0.78254716981132078"/>
    <x v="3316"/>
  </r>
  <r>
    <x v="2"/>
    <s v="Outdoor"/>
    <x v="4"/>
    <s v="Black Yak"/>
    <s v="Dial"/>
    <x v="20"/>
    <s v="L6 R Eyestay 20mm Dial J"/>
    <x v="3"/>
    <n v="10405"/>
    <n v="8176.5"/>
    <n v="0.78582412301777993"/>
    <x v="3359"/>
  </r>
  <r>
    <x v="2"/>
    <s v="Outdoor"/>
    <x v="4"/>
    <s v="Black Yak"/>
    <s v="Dial"/>
    <x v="20"/>
    <s v="L6 R Eyestay 20mm Dial J"/>
    <x v="0"/>
    <n v="8745"/>
    <n v="6873"/>
    <n v="0.78593481989708402"/>
    <x v="3360"/>
  </r>
  <r>
    <x v="2"/>
    <s v="Outdoor"/>
    <x v="4"/>
    <s v="Black Yak"/>
    <s v="Dial"/>
    <x v="20"/>
    <s v="L6 R Eyestay 20mm Dial J"/>
    <x v="0"/>
    <n v="17545"/>
    <n v="13785.5"/>
    <n v="0.78572242804217729"/>
    <x v="3361"/>
  </r>
  <r>
    <x v="2"/>
    <s v="Outdoor"/>
    <x v="4"/>
    <s v="Black Yak"/>
    <s v="Dial"/>
    <x v="20"/>
    <s v="L6 R Eyestay 20mm Dial J"/>
    <x v="0"/>
    <n v="4130"/>
    <n v="3239"/>
    <n v="0.78426150121065374"/>
    <x v="3317"/>
  </r>
  <r>
    <x v="2"/>
    <s v="Outdoor"/>
    <x v="4"/>
    <s v="Black Yak"/>
    <s v="Dial"/>
    <x v="20"/>
    <s v="L6 R Eyestay 20mm Dial J"/>
    <x v="0"/>
    <n v="200"/>
    <n v="158"/>
    <n v="0.79"/>
    <x v="718"/>
  </r>
  <r>
    <x v="2"/>
    <s v="Outdoor"/>
    <x v="4"/>
    <s v="Black Yak"/>
    <s v="Dial"/>
    <x v="20"/>
    <s v="L6 R Eyestay 20mm Dial J"/>
    <x v="0"/>
    <n v="5180"/>
    <n v="4068.5"/>
    <n v="0.7854247104247104"/>
    <x v="3310"/>
  </r>
  <r>
    <x v="2"/>
    <s v="Outdoor"/>
    <x v="4"/>
    <s v="Black Yak"/>
    <s v="Dial"/>
    <x v="20"/>
    <s v="L6 R Eyestay 20mm Dial J"/>
    <x v="1"/>
    <n v="3015"/>
    <n v="2370"/>
    <n v="0.78606965174129351"/>
    <x v="3342"/>
  </r>
  <r>
    <x v="2"/>
    <s v="Outdoor"/>
    <x v="4"/>
    <s v="Black Yak"/>
    <s v="Dial"/>
    <x v="20"/>
    <s v="L6 R Eyestay 20mm Dial J"/>
    <x v="0"/>
    <n v="6030"/>
    <n v="4740"/>
    <n v="0.78606965174129351"/>
    <x v="3342"/>
  </r>
  <r>
    <x v="2"/>
    <s v="Outdoor"/>
    <x v="4"/>
    <s v="Black Yak"/>
    <s v="Dial"/>
    <x v="20"/>
    <s v="L6 R Eyestay 20mm Dial J"/>
    <x v="0"/>
    <n v="4575"/>
    <n v="3594.5"/>
    <n v="0.78568306010928957"/>
    <x v="3362"/>
  </r>
  <r>
    <x v="2"/>
    <s v="Outdoor"/>
    <x v="4"/>
    <s v="Black Yak"/>
    <s v="Dial"/>
    <x v="20"/>
    <s v="L6 R Eyestay 20mm Dial J"/>
    <x v="0"/>
    <n v="2715"/>
    <n v="2133"/>
    <n v="0.78563535911602211"/>
    <x v="3313"/>
  </r>
  <r>
    <x v="2"/>
    <s v="Outdoor"/>
    <x v="4"/>
    <s v="Black Yak"/>
    <s v="Dial"/>
    <x v="20"/>
    <s v="L6 R Eyestay 20mm Dial J"/>
    <x v="0"/>
    <n v="5180"/>
    <n v="4068.5"/>
    <n v="0.7854247104247104"/>
    <x v="3310"/>
  </r>
  <r>
    <x v="2"/>
    <s v="Outdoor"/>
    <x v="4"/>
    <s v="Black Yak"/>
    <s v="Dial"/>
    <x v="20"/>
    <s v="L6 R Eyestay 20mm Dial J"/>
    <x v="1"/>
    <n v="3120"/>
    <n v="2449"/>
    <n v="0.78493589743589742"/>
    <x v="3302"/>
  </r>
  <r>
    <x v="2"/>
    <s v="Outdoor"/>
    <x v="4"/>
    <s v="Black Yak"/>
    <s v="Dial"/>
    <x v="20"/>
    <s v="L6 R Eyestay 20mm Dial J"/>
    <x v="4"/>
    <n v="2215"/>
    <n v="2684"/>
    <n v="1.2117381489841987"/>
    <x v="3363"/>
  </r>
  <r>
    <x v="2"/>
    <s v="Outdoor"/>
    <x v="4"/>
    <s v="Black Yak"/>
    <s v="Dial"/>
    <x v="9"/>
    <s v="L6 R Eyestay 20mm Dial K"/>
    <x v="2"/>
    <n v="5180"/>
    <n v="9888"/>
    <n v="1.9088803088803088"/>
    <x v="3364"/>
  </r>
  <r>
    <x v="2"/>
    <s v="Outdoor"/>
    <x v="4"/>
    <s v="Black Yak"/>
    <s v="Dial"/>
    <x v="9"/>
    <s v="L6 R Eyestay 20mm Dial K"/>
    <x v="2"/>
    <n v="3120"/>
    <n v="5952"/>
    <n v="1.9076923076923078"/>
    <x v="3365"/>
  </r>
  <r>
    <x v="2"/>
    <s v="Outdoor"/>
    <x v="4"/>
    <s v="Black Yak"/>
    <s v="Dial"/>
    <x v="9"/>
    <s v="L6 R Eyestay 20mm Dial K"/>
    <x v="2"/>
    <n v="36180"/>
    <n v="69120"/>
    <n v="1.9104477611940298"/>
    <x v="3193"/>
  </r>
  <r>
    <x v="2"/>
    <s v="Outdoor"/>
    <x v="4"/>
    <s v="Black Yak"/>
    <s v="Dial"/>
    <x v="9"/>
    <s v="L6 R Eyestay 20mm Dial K"/>
    <x v="4"/>
    <n v="5180"/>
    <n v="9888"/>
    <n v="1.9088803088803088"/>
    <x v="3364"/>
  </r>
  <r>
    <x v="2"/>
    <s v="Outdoor"/>
    <x v="4"/>
    <s v="Black Yak"/>
    <s v="Dial"/>
    <x v="9"/>
    <s v="L6 R Eyestay 20mm Dial K"/>
    <x v="4"/>
    <n v="5180"/>
    <n v="9785"/>
    <n v="1.8889961389961389"/>
    <x v="3366"/>
  </r>
  <r>
    <x v="2"/>
    <s v="Outdoor"/>
    <x v="4"/>
    <s v="Black Yak"/>
    <s v="Dial"/>
    <x v="9"/>
    <s v="L6 R Eyestay 20mm Dial K"/>
    <x v="2"/>
    <n v="24120"/>
    <n v="45600"/>
    <n v="1.8905472636815921"/>
    <x v="3367"/>
  </r>
  <r>
    <x v="2"/>
    <s v="Outdoor"/>
    <x v="4"/>
    <s v="Black Yak"/>
    <s v="Dial"/>
    <x v="9"/>
    <s v="L6 R Eyestay 25mm Dial K"/>
    <x v="2"/>
    <n v="6485"/>
    <n v="12384"/>
    <n v="1.9096376252891287"/>
    <x v="3368"/>
  </r>
  <r>
    <x v="2"/>
    <s v="Outdoor"/>
    <x v="4"/>
    <s v="Black Yak"/>
    <s v="Dial"/>
    <x v="9"/>
    <s v="L6 R Eyestay 25mm Dial K"/>
    <x v="2"/>
    <n v="6435"/>
    <n v="12288"/>
    <n v="1.9095571095571096"/>
    <x v="3369"/>
  </r>
  <r>
    <x v="2"/>
    <s v="Outdoor"/>
    <x v="4"/>
    <s v="Black Yak"/>
    <s v="Dial"/>
    <x v="33"/>
    <s v="L6 R Eyestay 20mm Dial L"/>
    <x v="2"/>
    <n v="3015"/>
    <n v="7470"/>
    <n v="2.4776119402985075"/>
    <x v="1391"/>
  </r>
  <r>
    <x v="2"/>
    <s v="Outdoor"/>
    <x v="4"/>
    <s v="Black Yak"/>
    <s v="Dial"/>
    <x v="33"/>
    <s v="L6 R Eyestay 20mm Dial L"/>
    <x v="2"/>
    <n v="7540"/>
    <n v="18525"/>
    <n v="2.4568965517241379"/>
    <x v="3370"/>
  </r>
  <r>
    <x v="2"/>
    <s v="Outdoor"/>
    <x v="4"/>
    <s v="Black Yak"/>
    <s v="Dial"/>
    <x v="22"/>
    <s v="L6 R Eyestay 20mm Dial M"/>
    <x v="5"/>
    <n v="2515"/>
    <n v="2425"/>
    <n v="0.96421471172962225"/>
    <x v="3371"/>
  </r>
  <r>
    <x v="2"/>
    <s v="Outdoor"/>
    <x v="4"/>
    <s v="Black Yak"/>
    <s v="Dial"/>
    <x v="22"/>
    <s v="L6 R Eyestay 20mm Dial M"/>
    <x v="5"/>
    <n v="2090"/>
    <n v="2012.75"/>
    <n v="0.96303827751196169"/>
    <x v="3372"/>
  </r>
  <r>
    <x v="2"/>
    <s v="Outdoor"/>
    <x v="4"/>
    <s v="Black Yak"/>
    <s v="Dial"/>
    <x v="22"/>
    <s v="L6 R Eyestay 20mm Dial M"/>
    <x v="5"/>
    <n v="3120"/>
    <n v="3007"/>
    <n v="0.9637820512820513"/>
    <x v="3373"/>
  </r>
  <r>
    <x v="2"/>
    <s v="Outdoor"/>
    <x v="4"/>
    <s v="Black Yak"/>
    <s v="Dial"/>
    <x v="22"/>
    <s v="L6 R Eyestay 20mm Dial M"/>
    <x v="5"/>
    <n v="4175"/>
    <n v="3942.5"/>
    <n v="0.94431137724550895"/>
    <x v="3374"/>
  </r>
  <r>
    <x v="2"/>
    <s v="Outdoor"/>
    <x v="4"/>
    <s v="Black Yak"/>
    <s v="Dial"/>
    <x v="22"/>
    <s v="L6 R Eyestay 20mm Dial M"/>
    <x v="5"/>
    <n v="3120"/>
    <n v="3007"/>
    <n v="0.9637820512820513"/>
    <x v="3373"/>
  </r>
  <r>
    <x v="2"/>
    <s v="Outdoor"/>
    <x v="4"/>
    <s v="Black Yak"/>
    <s v="Dial"/>
    <x v="22"/>
    <s v="L6 R Eyestay 20mm Dial M"/>
    <x v="5"/>
    <n v="4150"/>
    <n v="4001.25"/>
    <n v="0.96415662650602407"/>
    <x v="3375"/>
  </r>
  <r>
    <x v="2"/>
    <s v="Outdoor"/>
    <x v="4"/>
    <s v="Black Yak"/>
    <s v="Dial"/>
    <x v="22"/>
    <s v="L6 R Eyestay 20mm Dial M"/>
    <x v="5"/>
    <n v="4225"/>
    <n v="4074"/>
    <n v="0.96426035502958585"/>
    <x v="3376"/>
  </r>
  <r>
    <x v="2"/>
    <s v="Outdoor"/>
    <x v="4"/>
    <s v="Black Yak"/>
    <s v="Dial"/>
    <x v="22"/>
    <s v="L6 R Eyestay 20mm Dial M"/>
    <x v="5"/>
    <n v="3170"/>
    <n v="3055.5"/>
    <n v="0.96388012618296526"/>
    <x v="3377"/>
  </r>
  <r>
    <x v="2"/>
    <s v="Outdoor"/>
    <x v="4"/>
    <s v="Black Yak"/>
    <s v="Dial"/>
    <x v="22"/>
    <s v="L6 R Eyestay 20mm Dial M"/>
    <x v="5"/>
    <n v="3170"/>
    <n v="3055.5"/>
    <n v="0.96388012618296526"/>
    <x v="3377"/>
  </r>
  <r>
    <x v="2"/>
    <s v="Outdoor"/>
    <x v="4"/>
    <s v="Black Yak"/>
    <s v="Dial"/>
    <x v="22"/>
    <s v="L6 R Tongue Dial M"/>
    <x v="5"/>
    <n v="2490"/>
    <n v="2400.75"/>
    <n v="0.96415662650602407"/>
    <x v="3375"/>
  </r>
  <r>
    <x v="2"/>
    <s v="Outdoor"/>
    <x v="4"/>
    <s v="Black Yak"/>
    <s v="Dial"/>
    <x v="22"/>
    <s v="L6 R Tongue Dial M"/>
    <x v="5"/>
    <n v="6240"/>
    <n v="6014"/>
    <n v="0.9637820512820513"/>
    <x v="3373"/>
  </r>
  <r>
    <x v="2"/>
    <s v="Outdoor"/>
    <x v="4"/>
    <s v="Black Yak"/>
    <s v="Dial"/>
    <x v="22"/>
    <s v="L6 R Tongue Dial M"/>
    <x v="5"/>
    <n v="5030"/>
    <n v="4850"/>
    <n v="0.96421471172962225"/>
    <x v="3371"/>
  </r>
  <r>
    <x v="2"/>
    <s v="Outdoor"/>
    <x v="4"/>
    <s v="Black Yak"/>
    <s v="Dial"/>
    <x v="22"/>
    <s v="L6 R Tongue Dial M"/>
    <x v="5"/>
    <n v="1660"/>
    <n v="1600.5"/>
    <n v="0.96415662650602407"/>
    <x v="3375"/>
  </r>
  <r>
    <x v="2"/>
    <s v="Outdoor"/>
    <x v="4"/>
    <s v="Black Yak"/>
    <s v="Dial"/>
    <x v="22"/>
    <s v="L6 R Tongue Dial M"/>
    <x v="4"/>
    <n v="2465"/>
    <n v="2376.5"/>
    <n v="0.96409736308316429"/>
    <x v="3378"/>
  </r>
  <r>
    <x v="2"/>
    <s v="Outdoor"/>
    <x v="4"/>
    <s v="Black Yak"/>
    <s v="Dial"/>
    <x v="22"/>
    <s v="L6 R Tongue Dial M"/>
    <x v="4"/>
    <n v="2065"/>
    <n v="1988.5"/>
    <n v="0.962953995157385"/>
    <x v="3379"/>
  </r>
  <r>
    <x v="2"/>
    <s v="Outdoor"/>
    <x v="4"/>
    <s v="Black Yak"/>
    <s v="Dial"/>
    <x v="1"/>
    <s v="L6 R Eyestay 20mm Dial S"/>
    <x v="3"/>
    <n v="1110"/>
    <n v="1254"/>
    <n v="1.1297297297297297"/>
    <x v="3380"/>
  </r>
  <r>
    <x v="2"/>
    <s v="Outdoor"/>
    <x v="4"/>
    <s v="Black Yak"/>
    <s v="Dial"/>
    <x v="50"/>
    <s v="L6 R Eyestay 20mm Dial W"/>
    <x v="1"/>
    <n v="9045"/>
    <n v="8460"/>
    <n v="0.93532338308457708"/>
    <x v="3381"/>
  </r>
  <r>
    <x v="2"/>
    <s v="Outdoor"/>
    <x v="4"/>
    <s v="Black Yak"/>
    <s v="Dial"/>
    <x v="14"/>
    <s v="L6 R Eyestay 20mm Dial X"/>
    <x v="1"/>
    <n v="8320"/>
    <n v="9019.75"/>
    <n v="1.0841045673076923"/>
    <x v="3382"/>
  </r>
  <r>
    <x v="2"/>
    <s v="Outdoor"/>
    <x v="4"/>
    <s v="Black Yak"/>
    <s v="Dial"/>
    <x v="14"/>
    <s v="L6 R Eyestay 20mm Dial X"/>
    <x v="1"/>
    <n v="20805"/>
    <n v="22563"/>
    <n v="1.0844989185291998"/>
    <x v="3383"/>
  </r>
  <r>
    <x v="2"/>
    <s v="Outdoor"/>
    <x v="4"/>
    <s v="Black Yak"/>
    <s v="Dial"/>
    <x v="14"/>
    <s v="L6 R Eyestay 20mm Dial X"/>
    <x v="1"/>
    <n v="6260"/>
    <n v="6785.25"/>
    <n v="1.083905750798722"/>
    <x v="3384"/>
  </r>
  <r>
    <x v="2"/>
    <s v="Outdoor"/>
    <x v="4"/>
    <s v="Black Yak"/>
    <s v="Dial"/>
    <x v="14"/>
    <s v="L6 R Eyestay 20mm Dial X"/>
    <x v="1"/>
    <n v="10405"/>
    <n v="11281.5"/>
    <n v="1.0842383469485823"/>
    <x v="3385"/>
  </r>
  <r>
    <x v="2"/>
    <s v="Outdoor"/>
    <x v="4"/>
    <s v="Black Yak"/>
    <s v="Dial"/>
    <x v="14"/>
    <s v="L6 R Eyestay 20mm Dial X"/>
    <x v="1"/>
    <n v="4200"/>
    <n v="4550.75"/>
    <n v="1.0835119047619048"/>
    <x v="3386"/>
  </r>
  <r>
    <x v="2"/>
    <s v="Outdoor"/>
    <x v="4"/>
    <s v="Black Yak"/>
    <s v="Dial"/>
    <x v="14"/>
    <s v="L6 R Eyestay 20mm Dial X"/>
    <x v="1"/>
    <n v="5205"/>
    <n v="5640.75"/>
    <n v="1.0837175792507205"/>
    <x v="3387"/>
  </r>
  <r>
    <x v="2"/>
    <s v="Outdoor"/>
    <x v="4"/>
    <s v="Black Yak"/>
    <s v="Dial"/>
    <x v="14"/>
    <s v="L6 R Eyestay 20mm Dial X"/>
    <x v="1"/>
    <n v="10405"/>
    <n v="11281.5"/>
    <n v="1.0842383469485823"/>
    <x v="3385"/>
  </r>
  <r>
    <x v="2"/>
    <s v="Outdoor"/>
    <x v="4"/>
    <s v="Black Yak"/>
    <s v="Dial"/>
    <x v="14"/>
    <s v="L6 R Eyestay 20mm Dial X"/>
    <x v="1"/>
    <n v="39690"/>
    <n v="43027.75"/>
    <n v="1.084095490047871"/>
    <x v="3388"/>
  </r>
  <r>
    <x v="2"/>
    <s v="Outdoor"/>
    <x v="4"/>
    <s v="Black Yak"/>
    <s v="Dial"/>
    <x v="14"/>
    <s v="L6 R Eyestay 20mm Dial X"/>
    <x v="1"/>
    <n v="8320"/>
    <n v="9019.75"/>
    <n v="1.0841045673076923"/>
    <x v="3382"/>
  </r>
  <r>
    <x v="2"/>
    <s v="Outdoor"/>
    <x v="4"/>
    <s v="Black Yak"/>
    <s v="Dial"/>
    <x v="14"/>
    <s v="L6 R Eyestay 20mm Dial X"/>
    <x v="1"/>
    <n v="12490"/>
    <n v="13543.25"/>
    <n v="1.0843274619695757"/>
    <x v="3389"/>
  </r>
  <r>
    <x v="2"/>
    <s v="Outdoor"/>
    <x v="4"/>
    <s v="Black Yak"/>
    <s v="Dial"/>
    <x v="14"/>
    <s v="L6 R Eyestay 20mm Dial X"/>
    <x v="1"/>
    <n v="31220"/>
    <n v="33844.5"/>
    <n v="1.0840647021140295"/>
    <x v="3390"/>
  </r>
  <r>
    <x v="2"/>
    <s v="Outdoor"/>
    <x v="4"/>
    <s v="Black Yak"/>
    <s v="Dial"/>
    <x v="14"/>
    <s v="L6 R Eyestay 20mm Dial X"/>
    <x v="1"/>
    <n v="12490"/>
    <n v="13543.25"/>
    <n v="1.0843274619695757"/>
    <x v="3389"/>
  </r>
  <r>
    <x v="2"/>
    <s v="Outdoor"/>
    <x v="4"/>
    <s v="Black Yak"/>
    <s v="Dial"/>
    <x v="14"/>
    <s v="L6 R Eyestay 20mm Dial X"/>
    <x v="1"/>
    <n v="18775"/>
    <n v="20355.75"/>
    <n v="1.0841944074567245"/>
    <x v="3391"/>
  </r>
  <r>
    <x v="2"/>
    <s v="Outdoor"/>
    <x v="4"/>
    <s v="Black Yak"/>
    <s v="Dial"/>
    <x v="14"/>
    <s v="L6 R Eyestay 20mm Dial X"/>
    <x v="1"/>
    <n v="14630"/>
    <n v="15859.5"/>
    <n v="1.0840396445659604"/>
    <x v="3392"/>
  </r>
  <r>
    <x v="2"/>
    <s v="Outdoor"/>
    <x v="4"/>
    <s v="Black Yak"/>
    <s v="Dial"/>
    <x v="14"/>
    <s v="L6 R Eyestay 20mm Dial X"/>
    <x v="1"/>
    <n v="10405"/>
    <n v="11281.5"/>
    <n v="1.0842383469485823"/>
    <x v="3385"/>
  </r>
  <r>
    <x v="2"/>
    <s v="Outdoor"/>
    <x v="4"/>
    <s v="Black Yak"/>
    <s v="Dial"/>
    <x v="14"/>
    <s v="L6 R Eyestay 20mm Dial X"/>
    <x v="1"/>
    <n v="14580"/>
    <n v="15805"/>
    <n v="1.0840192043895747"/>
    <x v="3393"/>
  </r>
  <r>
    <x v="2"/>
    <s v="Outdoor"/>
    <x v="4"/>
    <s v="Black Yak"/>
    <s v="Dial"/>
    <x v="14"/>
    <s v="L6 R Eyestay 20mm Dial X"/>
    <x v="1"/>
    <n v="20805"/>
    <n v="22563"/>
    <n v="1.0844989185291998"/>
    <x v="3383"/>
  </r>
  <r>
    <x v="2"/>
    <s v="Outdoor"/>
    <x v="4"/>
    <s v="Black Yak"/>
    <s v="Dial"/>
    <x v="14"/>
    <s v="L6 R Eyestay 20mm Dial X"/>
    <x v="1"/>
    <n v="41610"/>
    <n v="45126"/>
    <n v="1.0844989185291998"/>
    <x v="3383"/>
  </r>
  <r>
    <x v="2"/>
    <s v="Outdoor"/>
    <x v="4"/>
    <s v="Black Yak"/>
    <s v="Dial"/>
    <x v="41"/>
    <s v="M4 R Housing 25mm Dial A"/>
    <x v="3"/>
    <n v="3120"/>
    <n v="6200"/>
    <n v="1.9871794871794872"/>
    <x v="3394"/>
  </r>
  <r>
    <x v="2"/>
    <s v="Outdoor"/>
    <x v="4"/>
    <s v="Black Yak"/>
    <s v="Dial"/>
    <x v="35"/>
    <s v="M4 R Housing 25mm Dial B"/>
    <x v="2"/>
    <n v="6030"/>
    <n v="15600"/>
    <n v="2.5870646766169156"/>
    <x v="2196"/>
  </r>
  <r>
    <x v="2"/>
    <s v="Outdoor"/>
    <x v="4"/>
    <s v="Black Yak"/>
    <s v="Dial"/>
    <x v="35"/>
    <s v="M4 R Housing 25mm Dial B"/>
    <x v="2"/>
    <n v="10050"/>
    <n v="26000"/>
    <n v="2.5870646766169156"/>
    <x v="2196"/>
  </r>
  <r>
    <x v="2"/>
    <s v="Outdoor"/>
    <x v="4"/>
    <s v="Centerpole"/>
    <s v="Dial"/>
    <x v="8"/>
    <s v="DNR L6 R Eyestay 20mm Dial E"/>
    <x v="5"/>
    <n v="7260"/>
    <n v="8670"/>
    <n v="1.1942148760330578"/>
    <x v="3395"/>
  </r>
  <r>
    <x v="2"/>
    <s v="Outdoor"/>
    <x v="4"/>
    <s v="Descente-Korea"/>
    <s v="Dial"/>
    <x v="25"/>
    <s v="IP1 R Tongue Dial B"/>
    <x v="5"/>
    <n v="0"/>
    <n v="0"/>
    <e v="#DIV/0!"/>
    <x v="255"/>
  </r>
  <r>
    <x v="2"/>
    <s v="Outdoor"/>
    <x v="4"/>
    <s v="Descente-Korea"/>
    <s v="Dial"/>
    <x v="15"/>
    <s v="IP1 R Tongue Dial B w/PCT225-1-4/426 C/Black C"/>
    <x v="5"/>
    <n v="0"/>
    <n v="0"/>
    <e v="#DIV/0!"/>
    <x v="255"/>
  </r>
  <r>
    <x v="2"/>
    <s v="Outdoor"/>
    <x v="4"/>
    <s v="Descente-Korea"/>
    <s v="Dial"/>
    <x v="15"/>
    <s v="IP1 R Tongue Dial BPC T085-1-1/ Black C"/>
    <x v="5"/>
    <n v="0"/>
    <n v="0"/>
    <e v="#DIV/0!"/>
    <x v="255"/>
  </r>
  <r>
    <x v="2"/>
    <s v="Outdoor"/>
    <x v="4"/>
    <s v="Discovery"/>
    <s v="Dial"/>
    <x v="29"/>
    <s v="L6 R Eyestay 20mm Dial A"/>
    <x v="4"/>
    <n v="6265"/>
    <n v="15375.75"/>
    <n v="2.4542298483639264"/>
    <x v="3396"/>
  </r>
  <r>
    <x v="2"/>
    <s v="Outdoor"/>
    <x v="4"/>
    <s v="Discovery"/>
    <s v="Dial"/>
    <x v="31"/>
    <s v="L6 R Eyestay 20mm Dial D"/>
    <x v="2"/>
    <n v="4175"/>
    <n v="9254.5"/>
    <n v="2.2166467065868263"/>
    <x v="2746"/>
  </r>
  <r>
    <x v="2"/>
    <s v="Outdoor"/>
    <x v="4"/>
    <s v="Discovery"/>
    <s v="Dial"/>
    <x v="31"/>
    <s v="L6 R Eyestay 20mm Dial D"/>
    <x v="2"/>
    <n v="4225"/>
    <n v="9366"/>
    <n v="2.2168047337278107"/>
    <x v="3397"/>
  </r>
  <r>
    <x v="2"/>
    <s v="Outdoor"/>
    <x v="4"/>
    <s v="Dragon Tooth"/>
    <s v="Dial"/>
    <x v="27"/>
    <s v="L5 Tongue Dial A"/>
    <x v="5"/>
    <n v="6130"/>
    <n v="15555"/>
    <n v="2.5375203915171287"/>
    <x v="3398"/>
  </r>
  <r>
    <x v="2"/>
    <s v="Outdoor"/>
    <x v="4"/>
    <s v="Dragon Tooth"/>
    <s v="Dial"/>
    <x v="27"/>
    <s v="L5 Tongue Dial A18-0928 TPX/16-1010 TPX"/>
    <x v="5"/>
    <n v="3115"/>
    <n v="7967"/>
    <n v="2.5576243980738362"/>
    <x v="3399"/>
  </r>
  <r>
    <x v="2"/>
    <s v="Outdoor"/>
    <x v="4"/>
    <s v="Dragon Tooth"/>
    <s v="Dial"/>
    <x v="27"/>
    <s v="L5 Tongue Dial A19-3908 TPX"/>
    <x v="5"/>
    <n v="3115"/>
    <n v="7967"/>
    <n v="2.5576243980738362"/>
    <x v="3399"/>
  </r>
  <r>
    <x v="2"/>
    <s v="Outdoor"/>
    <x v="4"/>
    <s v="Dragon Tooth"/>
    <s v="Dial"/>
    <x v="29"/>
    <s v="L6 R Tongue Dial A"/>
    <x v="5"/>
    <n v="6055"/>
    <n v="14881.75"/>
    <n v="2.4577621800165153"/>
    <x v="3400"/>
  </r>
  <r>
    <x v="2"/>
    <s v="Outdoor"/>
    <x v="4"/>
    <s v="Eider - Korea"/>
    <s v="Dial"/>
    <x v="29"/>
    <s v="L6 R Eyestay 20mm Dial A"/>
    <x v="4"/>
    <n v="8370"/>
    <n v="20562.75"/>
    <n v="2.4567204301075267"/>
    <x v="3401"/>
  </r>
  <r>
    <x v="2"/>
    <s v="Outdoor"/>
    <x v="4"/>
    <s v="Eider - Korea"/>
    <s v="Dial"/>
    <x v="2"/>
    <s v="L6 R Eyestay 20mm Dial F"/>
    <x v="4"/>
    <n v="8040"/>
    <n v="12560"/>
    <n v="1.5621890547263682"/>
    <x v="3291"/>
  </r>
  <r>
    <x v="2"/>
    <s v="Outdoor"/>
    <x v="4"/>
    <s v="Eider - Korea"/>
    <s v="Dial"/>
    <x v="2"/>
    <s v="L6 R Eyestay 20mm Dial F"/>
    <x v="2"/>
    <n v="10050"/>
    <n v="15700"/>
    <n v="1.5621890547263682"/>
    <x v="3291"/>
  </r>
  <r>
    <x v="2"/>
    <s v="Outdoor"/>
    <x v="4"/>
    <s v="Eider - Korea"/>
    <s v="Dial"/>
    <x v="2"/>
    <s v="L6 R Eyestay 20mm Dial F"/>
    <x v="2"/>
    <n v="8040"/>
    <n v="7520"/>
    <n v="0.93532338308457708"/>
    <x v="3381"/>
  </r>
  <r>
    <x v="2"/>
    <s v="Outdoor"/>
    <x v="4"/>
    <s v="Eider - Korea"/>
    <s v="Dial"/>
    <x v="2"/>
    <s v="L6 R Eyestay 20mm Dial F"/>
    <x v="2"/>
    <n v="6030"/>
    <n v="5640"/>
    <n v="0.93532338308457708"/>
    <x v="3381"/>
  </r>
  <r>
    <x v="2"/>
    <s v="Outdoor"/>
    <x v="4"/>
    <s v="Eider - Korea"/>
    <s v="Dial"/>
    <x v="2"/>
    <s v="L6 R Eyestay 20mm Dial F"/>
    <x v="4"/>
    <n v="6235"/>
    <n v="9734"/>
    <n v="1.561186848436247"/>
    <x v="3402"/>
  </r>
  <r>
    <x v="2"/>
    <s v="Outdoor"/>
    <x v="4"/>
    <s v="Eider - Korea"/>
    <s v="Dial"/>
    <x v="2"/>
    <s v="L6 R Eyestay 20mm Dial F"/>
    <x v="2"/>
    <n v="14070"/>
    <n v="13160"/>
    <n v="0.93532338308457708"/>
    <x v="3381"/>
  </r>
  <r>
    <x v="2"/>
    <s v="Outdoor"/>
    <x v="4"/>
    <s v="Eider - Korea"/>
    <s v="Dial"/>
    <x v="2"/>
    <s v="L6 R Eyestay 20mm Dial F"/>
    <x v="5"/>
    <n v="17735"/>
    <n v="27357.5"/>
    <n v="1.5425711869185228"/>
    <x v="3403"/>
  </r>
  <r>
    <x v="2"/>
    <s v="Outdoor"/>
    <x v="4"/>
    <s v="Eider - Korea"/>
    <s v="Dial"/>
    <x v="2"/>
    <s v="L6 R Eyestay 20mm Dial F"/>
    <x v="4"/>
    <n v="6135"/>
    <n v="9455"/>
    <n v="1.541157294213529"/>
    <x v="3404"/>
  </r>
  <r>
    <x v="2"/>
    <s v="Outdoor"/>
    <x v="4"/>
    <s v="Eider - Korea"/>
    <s v="Dial"/>
    <x v="2"/>
    <s v="L6 R Eyestay 20mm Dial F"/>
    <x v="4"/>
    <n v="8375"/>
    <n v="12903.75"/>
    <n v="1.5407462686567164"/>
    <x v="3405"/>
  </r>
  <r>
    <x v="2"/>
    <s v="Outdoor"/>
    <x v="4"/>
    <s v="Eider - Korea"/>
    <s v="Dial"/>
    <x v="2"/>
    <s v="L6 R Eyestay 20mm Dial F"/>
    <x v="4"/>
    <n v="8300"/>
    <n v="12787.5"/>
    <n v="1.5406626506024097"/>
    <x v="3406"/>
  </r>
  <r>
    <x v="2"/>
    <s v="Outdoor"/>
    <x v="4"/>
    <s v="Eider - Korea"/>
    <s v="Dial"/>
    <x v="2"/>
    <s v="L6 R Eyestay 20mm Dial F"/>
    <x v="4"/>
    <n v="14070"/>
    <n v="21700"/>
    <n v="1.5422885572139304"/>
    <x v="3293"/>
  </r>
  <r>
    <x v="2"/>
    <s v="Outdoor"/>
    <x v="4"/>
    <s v="Eider - Korea"/>
    <s v="Dial"/>
    <x v="2"/>
    <s v="L6 R Eyestay 20mm Dial F"/>
    <x v="2"/>
    <n v="10050"/>
    <n v="15500"/>
    <n v="1.5422885572139304"/>
    <x v="3293"/>
  </r>
  <r>
    <x v="2"/>
    <s v="Outdoor"/>
    <x v="4"/>
    <s v="Eider - Korea"/>
    <s v="Dial"/>
    <x v="2"/>
    <s v="L6 R Eyestay 20mm Dial F"/>
    <x v="2"/>
    <n v="10050"/>
    <n v="9200"/>
    <n v="0.91542288557213936"/>
    <x v="3407"/>
  </r>
  <r>
    <x v="2"/>
    <s v="Outdoor"/>
    <x v="4"/>
    <s v="Eider - Korea"/>
    <s v="Dial"/>
    <x v="2"/>
    <s v="L6 R Eyestay 20mm Dial F"/>
    <x v="2"/>
    <n v="10050"/>
    <n v="9200"/>
    <n v="0.91542288557213936"/>
    <x v="3407"/>
  </r>
  <r>
    <x v="2"/>
    <s v="Outdoor"/>
    <x v="4"/>
    <s v="Eider - Korea"/>
    <s v="Dial"/>
    <x v="2"/>
    <s v="L6 R Eyestay 20mm Dial F"/>
    <x v="2"/>
    <n v="10050"/>
    <n v="9200"/>
    <n v="0.91542288557213936"/>
    <x v="3407"/>
  </r>
  <r>
    <x v="2"/>
    <s v="Outdoor"/>
    <x v="4"/>
    <s v="Eider - Korea"/>
    <s v="Dial"/>
    <x v="2"/>
    <s v="L6 R Eyestay 20mm Dial F"/>
    <x v="5"/>
    <n v="6265"/>
    <n v="9773.25"/>
    <n v="1.5599760574620909"/>
    <x v="3408"/>
  </r>
  <r>
    <x v="2"/>
    <s v="Outdoor"/>
    <x v="4"/>
    <s v="Eider - Korea"/>
    <s v="Dial"/>
    <x v="2"/>
    <s v="L6 R Eyestay 20mm Dial F"/>
    <x v="4"/>
    <n v="3070"/>
    <n v="4788.5"/>
    <n v="1.5597719869706841"/>
    <x v="3409"/>
  </r>
  <r>
    <x v="2"/>
    <s v="Outdoor"/>
    <x v="4"/>
    <s v="Eider - Korea"/>
    <s v="Dial"/>
    <x v="2"/>
    <s v="L6 R Eyestay 20mm Dial F"/>
    <x v="4"/>
    <n v="9200"/>
    <n v="14365.5"/>
    <n v="1.5614673913043478"/>
    <x v="3410"/>
  </r>
  <r>
    <x v="2"/>
    <s v="Outdoor"/>
    <x v="4"/>
    <s v="Eider - Korea"/>
    <s v="Dial"/>
    <x v="20"/>
    <s v="L6 R Eyestay 20mm Dial J"/>
    <x v="3"/>
    <n v="8345"/>
    <n v="6557"/>
    <n v="0.78573996405032953"/>
    <x v="3411"/>
  </r>
  <r>
    <x v="2"/>
    <s v="Outdoor"/>
    <x v="4"/>
    <s v="Eider - Korea"/>
    <s v="Dial"/>
    <x v="20"/>
    <s v="L6 R Eyestay 20mm Dial J"/>
    <x v="3"/>
    <n v="22875"/>
    <n v="17972.5"/>
    <n v="0.78568306010928957"/>
    <x v="3362"/>
  </r>
  <r>
    <x v="2"/>
    <s v="Outdoor"/>
    <x v="4"/>
    <s v="Eider - Korea"/>
    <s v="Dial"/>
    <x v="20"/>
    <s v="L6 R Eyestay 20mm Dial J"/>
    <x v="0"/>
    <n v="4175"/>
    <n v="3278.5"/>
    <n v="0.78526946107784434"/>
    <x v="3301"/>
  </r>
  <r>
    <x v="2"/>
    <s v="Outdoor"/>
    <x v="4"/>
    <s v="Eider - Korea"/>
    <s v="Dial"/>
    <x v="20"/>
    <s v="L6 R Eyestay 20mm Dial J"/>
    <x v="0"/>
    <n v="10205"/>
    <n v="8018.5"/>
    <n v="0.78574228319451245"/>
    <x v="3412"/>
  </r>
  <r>
    <x v="2"/>
    <s v="Outdoor"/>
    <x v="4"/>
    <s v="Eider - Korea"/>
    <s v="Dial"/>
    <x v="20"/>
    <s v="L6 R Eyestay 20mm Dial J"/>
    <x v="0"/>
    <n v="2065"/>
    <n v="1619.5"/>
    <n v="0.78426150121065374"/>
    <x v="3317"/>
  </r>
  <r>
    <x v="2"/>
    <s v="Outdoor"/>
    <x v="4"/>
    <s v="Eider - Korea"/>
    <s v="Dial"/>
    <x v="20"/>
    <s v="L6 R Eyestay 20mm Dial J"/>
    <x v="1"/>
    <n v="12365"/>
    <n v="9717"/>
    <n v="0.78584714921148402"/>
    <x v="3413"/>
  </r>
  <r>
    <x v="2"/>
    <s v="Outdoor"/>
    <x v="4"/>
    <s v="Eider - Korea"/>
    <s v="Dial"/>
    <x v="20"/>
    <s v="L6 R Eyestay 20mm Dial J"/>
    <x v="1"/>
    <n v="20805"/>
    <n v="16353"/>
    <n v="0.78601297764960343"/>
    <x v="3414"/>
  </r>
  <r>
    <x v="2"/>
    <s v="Outdoor"/>
    <x v="4"/>
    <s v="Eider - Korea"/>
    <s v="Dial"/>
    <x v="20"/>
    <s v="L6 R Eyestay 20mm Dial J"/>
    <x v="2"/>
    <n v="21965"/>
    <n v="17261.5"/>
    <n v="0.78586387434554972"/>
    <x v="3415"/>
  </r>
  <r>
    <x v="2"/>
    <s v="Outdoor"/>
    <x v="4"/>
    <s v="Eider - Korea"/>
    <s v="Dial"/>
    <x v="20"/>
    <s v="L6 R Eyestay 20mm Dial J"/>
    <x v="3"/>
    <n v="10405"/>
    <n v="8176.5"/>
    <n v="0.78582412301777993"/>
    <x v="3359"/>
  </r>
  <r>
    <x v="2"/>
    <s v="Outdoor"/>
    <x v="4"/>
    <s v="Eider - Korea"/>
    <s v="Dial"/>
    <x v="20"/>
    <s v="L6 R Eyestay 20mm Dial J"/>
    <x v="3"/>
    <n v="10405"/>
    <n v="8176.5"/>
    <n v="0.78582412301777993"/>
    <x v="3359"/>
  </r>
  <r>
    <x v="2"/>
    <s v="Outdoor"/>
    <x v="4"/>
    <s v="Eider - Korea"/>
    <s v="Dial"/>
    <x v="20"/>
    <s v="L6 R Eyestay 20mm Dial J"/>
    <x v="3"/>
    <n v="10405"/>
    <n v="8176.5"/>
    <n v="0.78582412301777993"/>
    <x v="3359"/>
  </r>
  <r>
    <x v="2"/>
    <s v="Outdoor"/>
    <x v="4"/>
    <s v="Eider - Korea"/>
    <s v="Dial"/>
    <x v="20"/>
    <s v="L6 R Eyestay 20mm Dial J"/>
    <x v="0"/>
    <n v="26890"/>
    <n v="21132.5"/>
    <n v="0.7858869468203793"/>
    <x v="3416"/>
  </r>
  <r>
    <x v="2"/>
    <s v="Outdoor"/>
    <x v="4"/>
    <s v="Eider - Korea"/>
    <s v="Dial"/>
    <x v="20"/>
    <s v="L6 R Eyestay 20mm Dial J"/>
    <x v="1"/>
    <n v="12670"/>
    <n v="9954"/>
    <n v="0.78563535911602211"/>
    <x v="3313"/>
  </r>
  <r>
    <x v="2"/>
    <s v="Outdoor"/>
    <x v="4"/>
    <s v="Eider - Korea"/>
    <s v="Dial"/>
    <x v="20"/>
    <s v="L6 R Eyestay 20mm Dial J"/>
    <x v="1"/>
    <n v="10305"/>
    <n v="8097.5"/>
    <n v="0.78578360019408056"/>
    <x v="3304"/>
  </r>
  <r>
    <x v="2"/>
    <s v="Outdoor"/>
    <x v="4"/>
    <s v="Eider - Korea"/>
    <s v="Dial"/>
    <x v="20"/>
    <s v="L6 R Eyestay 20mm Dial J"/>
    <x v="1"/>
    <n v="100"/>
    <n v="79"/>
    <n v="0.79"/>
    <x v="718"/>
  </r>
  <r>
    <x v="2"/>
    <s v="Outdoor"/>
    <x v="4"/>
    <s v="Eider - Korea"/>
    <s v="Dial"/>
    <x v="20"/>
    <s v="L6 R Eyestay 20mm Dial J"/>
    <x v="1"/>
    <n v="20605"/>
    <n v="16195"/>
    <n v="0.7859742780878427"/>
    <x v="3337"/>
  </r>
  <r>
    <x v="2"/>
    <s v="Outdoor"/>
    <x v="4"/>
    <s v="Eider - Korea"/>
    <s v="Dial"/>
    <x v="20"/>
    <s v="L6 R Eyestay 20mm Dial J"/>
    <x v="3"/>
    <n v="8345"/>
    <n v="6557"/>
    <n v="0.78573996405032953"/>
    <x v="3411"/>
  </r>
  <r>
    <x v="2"/>
    <s v="Outdoor"/>
    <x v="4"/>
    <s v="Eider - Korea"/>
    <s v="Dial"/>
    <x v="20"/>
    <s v="L6 R Eyestay 20mm Dial J"/>
    <x v="0"/>
    <n v="8345"/>
    <n v="6557"/>
    <n v="0.78573996405032953"/>
    <x v="3411"/>
  </r>
  <r>
    <x v="2"/>
    <s v="Outdoor"/>
    <x v="4"/>
    <s v="Eider - Korea"/>
    <s v="Dial"/>
    <x v="20"/>
    <s v="L6 R Eyestay 20mm Dial J"/>
    <x v="1"/>
    <n v="7265"/>
    <n v="5707.75"/>
    <n v="0.78565037852718511"/>
    <x v="3417"/>
  </r>
  <r>
    <x v="2"/>
    <s v="Outdoor"/>
    <x v="4"/>
    <s v="Eider - Korea"/>
    <s v="Dial"/>
    <x v="20"/>
    <s v="L6 R Eyestay 20mm Dial J"/>
    <x v="1"/>
    <n v="9550"/>
    <n v="7505"/>
    <n v="0.78586387434554972"/>
    <x v="3415"/>
  </r>
  <r>
    <x v="2"/>
    <s v="Outdoor"/>
    <x v="4"/>
    <s v="Eider - Korea"/>
    <s v="Dial"/>
    <x v="20"/>
    <s v="L6 R Eyestay 20mm Dial J"/>
    <x v="0"/>
    <n v="16590"/>
    <n v="13035"/>
    <n v="0.7857142857142857"/>
    <x v="3418"/>
  </r>
  <r>
    <x v="2"/>
    <s v="Outdoor"/>
    <x v="4"/>
    <s v="Eider - Korea"/>
    <s v="Dial"/>
    <x v="20"/>
    <s v="L6 R Eyestay 20mm Dial J"/>
    <x v="1"/>
    <n v="0"/>
    <n v="0"/>
    <e v="#DIV/0!"/>
    <x v="255"/>
  </r>
  <r>
    <x v="2"/>
    <s v="Outdoor"/>
    <x v="4"/>
    <s v="Eider - Korea"/>
    <s v="Dial"/>
    <x v="20"/>
    <s v="L6 R Eyestay 20mm Dial J"/>
    <x v="1"/>
    <n v="4125"/>
    <n v="3239"/>
    <n v="0.78521212121212125"/>
    <x v="3318"/>
  </r>
  <r>
    <x v="2"/>
    <s v="Outdoor"/>
    <x v="4"/>
    <s v="Eider - Korea"/>
    <s v="Dial"/>
    <x v="20"/>
    <s v="L6 R Eyestay 20mm Dial J"/>
    <x v="1"/>
    <n v="10455"/>
    <n v="8216"/>
    <n v="0.78584409373505504"/>
    <x v="3419"/>
  </r>
  <r>
    <x v="2"/>
    <s v="Outdoor"/>
    <x v="4"/>
    <s v="Eider - Korea"/>
    <s v="Dial"/>
    <x v="20"/>
    <s v="L6 R Eyestay 20mm Dial J"/>
    <x v="1"/>
    <n v="10405"/>
    <n v="8176.5"/>
    <n v="0.78582412301777993"/>
    <x v="3359"/>
  </r>
  <r>
    <x v="2"/>
    <s v="Outdoor"/>
    <x v="4"/>
    <s v="Eider - Korea"/>
    <s v="Dial"/>
    <x v="20"/>
    <s v="L6 R Eyestay 20mm Dial J"/>
    <x v="1"/>
    <n v="4175"/>
    <n v="3278.5"/>
    <n v="0.78526946107784434"/>
    <x v="3301"/>
  </r>
  <r>
    <x v="2"/>
    <s v="Outdoor"/>
    <x v="4"/>
    <s v="Eider - Korea"/>
    <s v="Dial"/>
    <x v="20"/>
    <s v="L6 R Eyestay 20mm Dial J"/>
    <x v="1"/>
    <n v="4125"/>
    <n v="3239"/>
    <n v="0.78521212121212125"/>
    <x v="3318"/>
  </r>
  <r>
    <x v="2"/>
    <s v="Outdoor"/>
    <x v="4"/>
    <s v="Eider - Korea"/>
    <s v="Dial"/>
    <x v="20"/>
    <s v="L6 R Eyestay 20mm Dial J"/>
    <x v="1"/>
    <n v="2010"/>
    <n v="1580"/>
    <n v="0.78606965174129351"/>
    <x v="3342"/>
  </r>
  <r>
    <x v="2"/>
    <s v="Outdoor"/>
    <x v="4"/>
    <s v="Eider - Korea"/>
    <s v="Dial"/>
    <x v="20"/>
    <s v="L6 R Eyestay 20mm Dial J"/>
    <x v="0"/>
    <n v="4175"/>
    <n v="3278.5"/>
    <n v="0.78526946107784434"/>
    <x v="3301"/>
  </r>
  <r>
    <x v="2"/>
    <s v="Outdoor"/>
    <x v="4"/>
    <s v="Eider - Korea"/>
    <s v="Dial"/>
    <x v="20"/>
    <s v="L6 R Eyestay 20mm Dial J"/>
    <x v="1"/>
    <n v="12595"/>
    <n v="9894.75"/>
    <n v="0.78560936879714172"/>
    <x v="3420"/>
  </r>
  <r>
    <x v="2"/>
    <s v="Outdoor"/>
    <x v="4"/>
    <s v="Eider - Korea"/>
    <s v="Dial"/>
    <x v="20"/>
    <s v="L6 R Eyestay 20mm Dial J"/>
    <x v="1"/>
    <n v="10405"/>
    <n v="8176.5"/>
    <n v="0.78582412301777993"/>
    <x v="3359"/>
  </r>
  <r>
    <x v="2"/>
    <s v="Outdoor"/>
    <x v="4"/>
    <s v="Eider - Korea"/>
    <s v="Dial"/>
    <x v="20"/>
    <s v="L6 R Eyestay 20mm Dial J"/>
    <x v="1"/>
    <n v="8245"/>
    <n v="6478"/>
    <n v="0.78568829593693146"/>
    <x v="3319"/>
  </r>
  <r>
    <x v="2"/>
    <s v="Outdoor"/>
    <x v="4"/>
    <s v="Eider - Korea"/>
    <s v="Dial"/>
    <x v="20"/>
    <s v="L6 R Eyestay 20mm Dial J"/>
    <x v="1"/>
    <n v="43680"/>
    <n v="34325.5"/>
    <n v="0.7858402014652015"/>
    <x v="3421"/>
  </r>
  <r>
    <x v="2"/>
    <s v="Outdoor"/>
    <x v="4"/>
    <s v="Eider - Korea"/>
    <s v="Dial"/>
    <x v="20"/>
    <s v="L6 R Eyestay 20mm Dial J"/>
    <x v="1"/>
    <n v="16690"/>
    <n v="13114"/>
    <n v="0.78573996405032953"/>
    <x v="3411"/>
  </r>
  <r>
    <x v="2"/>
    <s v="Outdoor"/>
    <x v="4"/>
    <s v="Eider - Korea"/>
    <s v="Dial"/>
    <x v="20"/>
    <s v="L6 R Eyestay 20mm Dial J"/>
    <x v="1"/>
    <n v="4150"/>
    <n v="3258.75"/>
    <n v="0.78524096385542164"/>
    <x v="3422"/>
  </r>
  <r>
    <x v="2"/>
    <s v="Outdoor"/>
    <x v="4"/>
    <s v="Eider - Korea"/>
    <s v="Dial"/>
    <x v="20"/>
    <s v="L6 R Eyestay 20mm Dial J"/>
    <x v="1"/>
    <n v="4225"/>
    <n v="3318"/>
    <n v="0.78532544378698221"/>
    <x v="3423"/>
  </r>
  <r>
    <x v="2"/>
    <s v="Outdoor"/>
    <x v="4"/>
    <s v="Eider - Korea"/>
    <s v="Dial"/>
    <x v="20"/>
    <s v="L6 R Eyestay 20mm Dial J"/>
    <x v="2"/>
    <n v="20100"/>
    <n v="15800"/>
    <n v="0.78606965174129351"/>
    <x v="3342"/>
  </r>
  <r>
    <x v="2"/>
    <s v="Outdoor"/>
    <x v="4"/>
    <s v="Eider - Korea"/>
    <s v="Dial"/>
    <x v="20"/>
    <s v="L6 R Eyestay 20mm Dial J"/>
    <x v="1"/>
    <n v="20810"/>
    <n v="16353"/>
    <n v="0.78582412301777993"/>
    <x v="3359"/>
  </r>
  <r>
    <x v="2"/>
    <s v="Outdoor"/>
    <x v="4"/>
    <s v="Eider - Korea"/>
    <s v="Dial"/>
    <x v="20"/>
    <s v="L6 R Eyestay 20mm Dial J"/>
    <x v="3"/>
    <n v="4125"/>
    <n v="3239"/>
    <n v="0.78521212121212125"/>
    <x v="3318"/>
  </r>
  <r>
    <x v="2"/>
    <s v="Outdoor"/>
    <x v="4"/>
    <s v="Eider - Korea"/>
    <s v="Dial"/>
    <x v="20"/>
    <s v="L6 R Eyestay 20mm Dial J"/>
    <x v="0"/>
    <n v="2915"/>
    <n v="2291"/>
    <n v="0.78593481989708402"/>
    <x v="3360"/>
  </r>
  <r>
    <x v="2"/>
    <s v="Outdoor"/>
    <x v="4"/>
    <s v="Eider - Korea"/>
    <s v="Dial"/>
    <x v="20"/>
    <s v="L6 R Eyestay 20mm Dial J"/>
    <x v="1"/>
    <n v="8320"/>
    <n v="6537.25"/>
    <n v="0.78572716346153848"/>
    <x v="3424"/>
  </r>
  <r>
    <x v="2"/>
    <s v="Outdoor"/>
    <x v="4"/>
    <s v="Eider - Korea"/>
    <s v="Dial"/>
    <x v="20"/>
    <s v="L6 R Eyestay 20mm Dial J"/>
    <x v="1"/>
    <n v="8345"/>
    <n v="6557"/>
    <n v="0.78573996405032953"/>
    <x v="3411"/>
  </r>
  <r>
    <x v="2"/>
    <s v="Outdoor"/>
    <x v="4"/>
    <s v="Eider - Korea"/>
    <s v="Dial"/>
    <x v="20"/>
    <s v="L6 R Eyestay 20mm Dial J"/>
    <x v="2"/>
    <n v="5025"/>
    <n v="3950"/>
    <n v="0.78606965174129351"/>
    <x v="3342"/>
  </r>
  <r>
    <x v="2"/>
    <s v="Outdoor"/>
    <x v="4"/>
    <s v="Eider - Korea"/>
    <s v="Dial"/>
    <x v="20"/>
    <s v="L6 R Eyestay 20mm Dial J"/>
    <x v="0"/>
    <n v="4175"/>
    <n v="3278.5"/>
    <n v="0.78526946107784434"/>
    <x v="3301"/>
  </r>
  <r>
    <x v="2"/>
    <s v="Outdoor"/>
    <x v="4"/>
    <s v="Eider - Korea"/>
    <s v="Dial"/>
    <x v="20"/>
    <s v="L6 R Eyestay 20mm Dial J"/>
    <x v="3"/>
    <n v="6285"/>
    <n v="4937.5"/>
    <n v="0.78560063643595868"/>
    <x v="3425"/>
  </r>
  <r>
    <x v="2"/>
    <s v="Outdoor"/>
    <x v="4"/>
    <s v="Eider - Korea"/>
    <s v="Dial"/>
    <x v="20"/>
    <s v="L6 R Eyestay 20mm Dial J"/>
    <x v="0"/>
    <n v="4175"/>
    <n v="3278.5"/>
    <n v="0.78526946107784434"/>
    <x v="3301"/>
  </r>
  <r>
    <x v="2"/>
    <s v="Outdoor"/>
    <x v="4"/>
    <s v="Eider - Korea"/>
    <s v="Dial"/>
    <x v="20"/>
    <s v="L6 R Eyestay 20mm Dial J"/>
    <x v="0"/>
    <n v="6285"/>
    <n v="4937.5"/>
    <n v="0.78560063643595868"/>
    <x v="3425"/>
  </r>
  <r>
    <x v="2"/>
    <s v="Outdoor"/>
    <x v="4"/>
    <s v="Eider - Korea"/>
    <s v="Dial"/>
    <x v="20"/>
    <s v="L6 R Eyestay 20mm Dial J"/>
    <x v="2"/>
    <n v="8345"/>
    <n v="6557"/>
    <n v="0.78573996405032953"/>
    <x v="3411"/>
  </r>
  <r>
    <x v="2"/>
    <s v="Outdoor"/>
    <x v="4"/>
    <s v="Eider - Korea"/>
    <s v="Dial"/>
    <x v="20"/>
    <s v="L6 R Eyestay 20mm Dial J"/>
    <x v="0"/>
    <n v="16690"/>
    <n v="13114"/>
    <n v="0.78573996405032953"/>
    <x v="3411"/>
  </r>
  <r>
    <x v="2"/>
    <s v="Outdoor"/>
    <x v="4"/>
    <s v="Eider - Korea"/>
    <s v="Dial"/>
    <x v="20"/>
    <s v="L6 R Eyestay 20mm Dial J"/>
    <x v="1"/>
    <n v="4225"/>
    <n v="3318"/>
    <n v="0.78532544378698221"/>
    <x v="3423"/>
  </r>
  <r>
    <x v="2"/>
    <s v="Outdoor"/>
    <x v="4"/>
    <s v="Eider - Korea"/>
    <s v="Dial"/>
    <x v="20"/>
    <s v="L6 R Eyestay 20mm Dial J"/>
    <x v="1"/>
    <n v="4150"/>
    <n v="3258.75"/>
    <n v="0.78524096385542164"/>
    <x v="3422"/>
  </r>
  <r>
    <x v="2"/>
    <s v="Outdoor"/>
    <x v="4"/>
    <s v="Eider - Korea"/>
    <s v="Dial"/>
    <x v="20"/>
    <s v="L6 R Eyestay 20mm Dial J"/>
    <x v="0"/>
    <n v="24855"/>
    <n v="19532.75"/>
    <n v="0.785868034600684"/>
    <x v="3426"/>
  </r>
  <r>
    <x v="2"/>
    <s v="Outdoor"/>
    <x v="4"/>
    <s v="Eider - Korea"/>
    <s v="Dial"/>
    <x v="20"/>
    <s v="L6 R Eyestay 20mm Dial J"/>
    <x v="1"/>
    <n v="0"/>
    <n v="0"/>
    <e v="#DIV/0!"/>
    <x v="255"/>
  </r>
  <r>
    <x v="2"/>
    <s v="Outdoor"/>
    <x v="4"/>
    <s v="Eider - Korea"/>
    <s v="Dial"/>
    <x v="20"/>
    <s v="L6 R Eyestay 20mm Dial J"/>
    <x v="1"/>
    <n v="10305"/>
    <n v="8097.5"/>
    <n v="0.78578360019408056"/>
    <x v="3304"/>
  </r>
  <r>
    <x v="2"/>
    <s v="Outdoor"/>
    <x v="4"/>
    <s v="Eider - Korea"/>
    <s v="Dial"/>
    <x v="20"/>
    <s v="L6 R Eyestay 20mm Dial J"/>
    <x v="1"/>
    <n v="225"/>
    <n v="177.75"/>
    <n v="0.79"/>
    <x v="718"/>
  </r>
  <r>
    <x v="2"/>
    <s v="Outdoor"/>
    <x v="4"/>
    <s v="Eider - Korea"/>
    <s v="Dial"/>
    <x v="20"/>
    <s v="L6 R Eyestay 20mm Dial J"/>
    <x v="3"/>
    <n v="3170"/>
    <n v="2488.5"/>
    <n v="0.78501577287066249"/>
    <x v="3427"/>
  </r>
  <r>
    <x v="2"/>
    <s v="Outdoor"/>
    <x v="4"/>
    <s v="Eider - Korea"/>
    <s v="Dial"/>
    <x v="20"/>
    <s v="L6 R Eyestay 20mm Dial J"/>
    <x v="0"/>
    <n v="6285"/>
    <n v="4937.5"/>
    <n v="0.78560063643595868"/>
    <x v="3425"/>
  </r>
  <r>
    <x v="2"/>
    <s v="Outdoor"/>
    <x v="4"/>
    <s v="Eider - Korea"/>
    <s v="Dial"/>
    <x v="20"/>
    <s v="L6 R Eyestay 20mm Dial J"/>
    <x v="1"/>
    <n v="6260"/>
    <n v="4917.75"/>
    <n v="0.7855830670926518"/>
    <x v="3343"/>
  </r>
  <r>
    <x v="2"/>
    <s v="Outdoor"/>
    <x v="4"/>
    <s v="Eider - Korea"/>
    <s v="Dial"/>
    <x v="20"/>
    <s v="L6 R Eyestay 20mm Dial J"/>
    <x v="1"/>
    <n v="5180"/>
    <n v="4068.5"/>
    <n v="0.7854247104247104"/>
    <x v="3310"/>
  </r>
  <r>
    <x v="2"/>
    <s v="Outdoor"/>
    <x v="4"/>
    <s v="Eider - Korea"/>
    <s v="Dial"/>
    <x v="20"/>
    <s v="L6 R Eyestay 20mm Dial J"/>
    <x v="1"/>
    <n v="4200"/>
    <n v="3298.25"/>
    <n v="0.78529761904761908"/>
    <x v="3428"/>
  </r>
  <r>
    <x v="2"/>
    <s v="Outdoor"/>
    <x v="4"/>
    <s v="Eider - Korea"/>
    <s v="Dial"/>
    <x v="20"/>
    <s v="L6 R Eyestay 20mm Dial J"/>
    <x v="1"/>
    <n v="16585"/>
    <n v="13035"/>
    <n v="0.78595116068736814"/>
    <x v="3429"/>
  </r>
  <r>
    <x v="2"/>
    <s v="Outdoor"/>
    <x v="4"/>
    <s v="Eider - Korea"/>
    <s v="Dial"/>
    <x v="20"/>
    <s v="L6 R Eyestay 20mm Dial J"/>
    <x v="1"/>
    <n v="10255"/>
    <n v="8058"/>
    <n v="0.7857630424183325"/>
    <x v="3430"/>
  </r>
  <r>
    <x v="2"/>
    <s v="Outdoor"/>
    <x v="4"/>
    <s v="Eider - Korea"/>
    <s v="Dial"/>
    <x v="20"/>
    <s v="L6 R Eyestay 20mm Dial J"/>
    <x v="1"/>
    <n v="8370"/>
    <n v="6576.75"/>
    <n v="0.78575268817204302"/>
    <x v="3305"/>
  </r>
  <r>
    <x v="2"/>
    <s v="Outdoor"/>
    <x v="4"/>
    <s v="Eider - Korea"/>
    <s v="Dial"/>
    <x v="20"/>
    <s v="L6 R Eyestay 20mm Dial J"/>
    <x v="0"/>
    <n v="20710"/>
    <n v="16274"/>
    <n v="0.78580395943988413"/>
    <x v="3321"/>
  </r>
  <r>
    <x v="2"/>
    <s v="Outdoor"/>
    <x v="4"/>
    <s v="Eider - Korea"/>
    <s v="Dial"/>
    <x v="20"/>
    <s v="L6 R Eyestay 20mm Dial J"/>
    <x v="1"/>
    <n v="0"/>
    <n v="0"/>
    <e v="#DIV/0!"/>
    <x v="255"/>
  </r>
  <r>
    <x v="2"/>
    <s v="Outdoor"/>
    <x v="4"/>
    <s v="Eider - Korea"/>
    <s v="Dial"/>
    <x v="20"/>
    <s v="L6 R Eyestay 20mm Dial J"/>
    <x v="1"/>
    <n v="6185"/>
    <n v="4858.5"/>
    <n v="0.78552950687146317"/>
    <x v="3431"/>
  </r>
  <r>
    <x v="2"/>
    <s v="Outdoor"/>
    <x v="4"/>
    <s v="Eider - Korea"/>
    <s v="Dial"/>
    <x v="20"/>
    <s v="L6 R Eyestay 20mm Dial J"/>
    <x v="1"/>
    <n v="3095"/>
    <n v="2429.25"/>
    <n v="0.7848949919224556"/>
    <x v="3315"/>
  </r>
  <r>
    <x v="2"/>
    <s v="Outdoor"/>
    <x v="4"/>
    <s v="Eider - Korea"/>
    <s v="Dial"/>
    <x v="20"/>
    <s v="L6 R Eyestay 20mm Dial J"/>
    <x v="1"/>
    <n v="6185"/>
    <n v="4858.5"/>
    <n v="0.78552950687146317"/>
    <x v="3431"/>
  </r>
  <r>
    <x v="2"/>
    <s v="Outdoor"/>
    <x v="4"/>
    <s v="Eider - Korea"/>
    <s v="Dial"/>
    <x v="20"/>
    <s v="L6 R Eyestay 20mm Dial J"/>
    <x v="2"/>
    <n v="6285"/>
    <n v="4937.5"/>
    <n v="0.78560063643595868"/>
    <x v="3425"/>
  </r>
  <r>
    <x v="2"/>
    <s v="Outdoor"/>
    <x v="4"/>
    <s v="Eider - Korea"/>
    <s v="Dial"/>
    <x v="20"/>
    <s v="L6 R Eyestay 20mm Dial J"/>
    <x v="3"/>
    <n v="4175"/>
    <n v="3278.5"/>
    <n v="0.78526946107784434"/>
    <x v="3301"/>
  </r>
  <r>
    <x v="2"/>
    <s v="Outdoor"/>
    <x v="4"/>
    <s v="Eider - Korea"/>
    <s v="Dial"/>
    <x v="20"/>
    <s v="L6 R Eyestay 20mm Dial J"/>
    <x v="3"/>
    <n v="4175"/>
    <n v="3278.5"/>
    <n v="0.78526946107784434"/>
    <x v="3301"/>
  </r>
  <r>
    <x v="2"/>
    <s v="Outdoor"/>
    <x v="4"/>
    <s v="Eider - Korea"/>
    <s v="Dial"/>
    <x v="20"/>
    <s v="L6 R Eyestay 20mm Dial J"/>
    <x v="3"/>
    <n v="6285"/>
    <n v="4937.5"/>
    <n v="0.78560063643595868"/>
    <x v="3425"/>
  </r>
  <r>
    <x v="2"/>
    <s v="Outdoor"/>
    <x v="4"/>
    <s v="Eider - Korea"/>
    <s v="Dial"/>
    <x v="20"/>
    <s v="L6 R Eyestay 20mm Dial J"/>
    <x v="1"/>
    <n v="12365"/>
    <n v="9717"/>
    <n v="0.78584714921148402"/>
    <x v="3413"/>
  </r>
  <r>
    <x v="2"/>
    <s v="Outdoor"/>
    <x v="4"/>
    <s v="Eider - Korea"/>
    <s v="Dial"/>
    <x v="20"/>
    <s v="L6 R Eyestay 20mm Dial J"/>
    <x v="1"/>
    <n v="8295"/>
    <n v="6517.5"/>
    <n v="0.7857142857142857"/>
    <x v="3418"/>
  </r>
  <r>
    <x v="2"/>
    <s v="Outdoor"/>
    <x v="4"/>
    <s v="Eider - Korea"/>
    <s v="Dial"/>
    <x v="20"/>
    <s v="L6 R Eyestay 20mm Dial J"/>
    <x v="1"/>
    <n v="12520"/>
    <n v="9835.5"/>
    <n v="0.7855830670926518"/>
    <x v="3343"/>
  </r>
  <r>
    <x v="2"/>
    <s v="Outdoor"/>
    <x v="4"/>
    <s v="Eider - Korea"/>
    <s v="Dial"/>
    <x v="20"/>
    <s v="L6 R Eyestay 20mm Dial J"/>
    <x v="1"/>
    <n v="6235"/>
    <n v="4898"/>
    <n v="0.78556535685645545"/>
    <x v="3320"/>
  </r>
  <r>
    <x v="2"/>
    <s v="Outdoor"/>
    <x v="4"/>
    <s v="Eider - Korea"/>
    <s v="Dial"/>
    <x v="20"/>
    <s v="L6 R Eyestay 20mm Dial J"/>
    <x v="3"/>
    <n v="16690"/>
    <n v="13114"/>
    <n v="0.78573996405032953"/>
    <x v="3411"/>
  </r>
  <r>
    <x v="2"/>
    <s v="Outdoor"/>
    <x v="4"/>
    <s v="Eider - Korea"/>
    <s v="Dial"/>
    <x v="20"/>
    <s v="L6 R Eyestay 20mm Dial J"/>
    <x v="0"/>
    <n v="20760"/>
    <n v="16313.5"/>
    <n v="0.78581406551059729"/>
    <x v="3432"/>
  </r>
  <r>
    <x v="2"/>
    <s v="Outdoor"/>
    <x v="4"/>
    <s v="Eider - Korea"/>
    <s v="Dial"/>
    <x v="20"/>
    <s v="L6 R Eyestay 20mm Dial J"/>
    <x v="0"/>
    <n v="14575"/>
    <n v="11455"/>
    <n v="0.78593481989708402"/>
    <x v="3360"/>
  </r>
  <r>
    <x v="2"/>
    <s v="Outdoor"/>
    <x v="4"/>
    <s v="Eider - Korea"/>
    <s v="Dial"/>
    <x v="20"/>
    <s v="L6 R Eyestay 20mm Dial J"/>
    <x v="0"/>
    <n v="14630"/>
    <n v="11494.5"/>
    <n v="0.78568010936431987"/>
    <x v="3357"/>
  </r>
  <r>
    <x v="2"/>
    <s v="Outdoor"/>
    <x v="4"/>
    <s v="Eider - Korea"/>
    <s v="Dial"/>
    <x v="20"/>
    <s v="L6 R Eyestay 20mm Dial J"/>
    <x v="0"/>
    <n v="6285"/>
    <n v="4937.5"/>
    <n v="0.78560063643595868"/>
    <x v="3425"/>
  </r>
  <r>
    <x v="2"/>
    <s v="Outdoor"/>
    <x v="4"/>
    <s v="Eider - Korea"/>
    <s v="Dial"/>
    <x v="20"/>
    <s v="L6 R Eyestay 20mm Dial J"/>
    <x v="2"/>
    <n v="10405"/>
    <n v="8176.5"/>
    <n v="0.78582412301777993"/>
    <x v="3359"/>
  </r>
  <r>
    <x v="2"/>
    <s v="Outdoor"/>
    <x v="4"/>
    <s v="Eider - Korea"/>
    <s v="Dial"/>
    <x v="20"/>
    <s v="L6 R Eyestay 20mm Dial J"/>
    <x v="3"/>
    <n v="16690"/>
    <n v="13114"/>
    <n v="0.78573996405032953"/>
    <x v="3411"/>
  </r>
  <r>
    <x v="2"/>
    <s v="Outdoor"/>
    <x v="4"/>
    <s v="Eider - Korea"/>
    <s v="Dial"/>
    <x v="20"/>
    <s v="L6 R Eyestay 20mm Dial J"/>
    <x v="3"/>
    <n v="10405"/>
    <n v="8176.5"/>
    <n v="0.78582412301777993"/>
    <x v="3359"/>
  </r>
  <r>
    <x v="2"/>
    <s v="Outdoor"/>
    <x v="4"/>
    <s v="Eider - Korea"/>
    <s v="Dial"/>
    <x v="20"/>
    <s v="L6 R Eyestay 20mm Dial J"/>
    <x v="0"/>
    <n v="10405"/>
    <n v="8176.5"/>
    <n v="0.78582412301777993"/>
    <x v="3359"/>
  </r>
  <r>
    <x v="2"/>
    <s v="Outdoor"/>
    <x v="4"/>
    <s v="Eider - Korea"/>
    <s v="Dial"/>
    <x v="20"/>
    <s v="L6 R Eyestay 20mm Dial J"/>
    <x v="0"/>
    <n v="4175"/>
    <n v="3278.5"/>
    <n v="0.78526946107784434"/>
    <x v="3301"/>
  </r>
  <r>
    <x v="2"/>
    <s v="Outdoor"/>
    <x v="4"/>
    <s v="Eider - Korea"/>
    <s v="Dial"/>
    <x v="20"/>
    <s v="L6 R Eyestay 20mm Dial J"/>
    <x v="3"/>
    <n v="4175"/>
    <n v="3278.5"/>
    <n v="0.78526946107784434"/>
    <x v="3301"/>
  </r>
  <r>
    <x v="2"/>
    <s v="Outdoor"/>
    <x v="4"/>
    <s v="Eider - Korea"/>
    <s v="Dial"/>
    <x v="20"/>
    <s v="L6 R Eyestay 20mm Dial J"/>
    <x v="0"/>
    <n v="6285"/>
    <n v="4937.5"/>
    <n v="0.78560063643595868"/>
    <x v="3425"/>
  </r>
  <r>
    <x v="2"/>
    <s v="Outdoor"/>
    <x v="4"/>
    <s v="Eider - Korea"/>
    <s v="Dial"/>
    <x v="20"/>
    <s v="L6 R Eyestay 20mm Dial J"/>
    <x v="3"/>
    <n v="3170"/>
    <n v="2488.5"/>
    <n v="0.78501577287066249"/>
    <x v="3427"/>
  </r>
  <r>
    <x v="2"/>
    <s v="Outdoor"/>
    <x v="4"/>
    <s v="Eider - Korea"/>
    <s v="Dial"/>
    <x v="1"/>
    <s v="L6 R Eyestay 20mm Dial S"/>
    <x v="0"/>
    <n v="3015"/>
    <n v="3420"/>
    <n v="1.1343283582089552"/>
    <x v="2764"/>
  </r>
  <r>
    <x v="2"/>
    <s v="Outdoor"/>
    <x v="4"/>
    <s v="Eider - Korea"/>
    <s v="Dial"/>
    <x v="1"/>
    <s v="L6 R Eyestay 20mm Dial S"/>
    <x v="0"/>
    <n v="4020"/>
    <n v="4480"/>
    <n v="1.1144278606965174"/>
    <x v="1077"/>
  </r>
  <r>
    <x v="2"/>
    <s v="Outdoor"/>
    <x v="4"/>
    <s v="Eider - Korea"/>
    <s v="Dial"/>
    <x v="50"/>
    <s v="L6 R Eyestay 20mm Dial W"/>
    <x v="0"/>
    <n v="4175"/>
    <n v="3901"/>
    <n v="0.93437125748502992"/>
    <x v="3433"/>
  </r>
  <r>
    <x v="2"/>
    <s v="Outdoor"/>
    <x v="4"/>
    <s v="Eider - Korea"/>
    <s v="Dial"/>
    <x v="50"/>
    <s v="L6 R Eyestay 20mm Dial W"/>
    <x v="0"/>
    <n v="7340"/>
    <n v="6716"/>
    <n v="0.91498637602179833"/>
    <x v="3434"/>
  </r>
  <r>
    <x v="2"/>
    <s v="Outdoor"/>
    <x v="4"/>
    <s v="Eider - Korea"/>
    <s v="Dial"/>
    <x v="14"/>
    <s v="L6 R Eyestay 20mm Dial X"/>
    <x v="1"/>
    <n v="9405"/>
    <n v="10191.5"/>
    <n v="1.0836257309941519"/>
    <x v="3435"/>
  </r>
  <r>
    <x v="2"/>
    <s v="Outdoor"/>
    <x v="4"/>
    <s v="Eider - Korea"/>
    <s v="Dial"/>
    <x v="32"/>
    <s v="Li2 L Eyestay Dial D"/>
    <x v="1"/>
    <n v="1660"/>
    <n v="8035.5"/>
    <n v="4.8406626506024093"/>
    <x v="3436"/>
  </r>
  <r>
    <x v="2"/>
    <s v="Outdoor"/>
    <x v="4"/>
    <s v="Eider - Korea"/>
    <s v="Dial"/>
    <x v="32"/>
    <s v="Li2 R Eyestay Dial D"/>
    <x v="1"/>
    <n v="1660"/>
    <n v="8035.5"/>
    <n v="4.8406626506024093"/>
    <x v="3436"/>
  </r>
  <r>
    <x v="2"/>
    <s v="Outdoor"/>
    <x v="4"/>
    <s v="Eider - Korea"/>
    <s v="Dial"/>
    <x v="35"/>
    <s v="M4 R Housing 25mm Dial B"/>
    <x v="3"/>
    <n v="3015"/>
    <n v="7860"/>
    <n v="2.6069651741293534"/>
    <x v="3437"/>
  </r>
  <r>
    <x v="2"/>
    <s v="Outdoor"/>
    <x v="4"/>
    <s v="Eider - Korea"/>
    <s v="Dial"/>
    <x v="35"/>
    <s v="M4 R Housing 25mm Dial B Lace Lock 1"/>
    <x v="3"/>
    <n v="5025"/>
    <n v="13000"/>
    <n v="2.5870646766169156"/>
    <x v="2196"/>
  </r>
  <r>
    <x v="2"/>
    <s v="Outdoor"/>
    <x v="4"/>
    <s v="Eider - Korea"/>
    <s v="Dial"/>
    <x v="35"/>
    <s v="M4 R Housing 25mm Dial B Lace Lock 1"/>
    <x v="1"/>
    <n v="4150"/>
    <n v="10807.5"/>
    <n v="2.6042168674698796"/>
    <x v="3438"/>
  </r>
  <r>
    <x v="2"/>
    <s v="Outdoor"/>
    <x v="4"/>
    <s v="Extrek"/>
    <s v="Dial"/>
    <x v="36"/>
    <s v="L6 L Eyestay 20mm Dial T Habu"/>
    <x v="1"/>
    <n v="2065"/>
    <n v="2088.5484636373999"/>
    <n v="1.0114036143522518"/>
    <x v="3439"/>
  </r>
  <r>
    <x v="2"/>
    <s v="Outdoor"/>
    <x v="4"/>
    <s v="Extrek"/>
    <s v="Dial"/>
    <x v="36"/>
    <s v="L6 L Eyestay 25mm Dial T Habu"/>
    <x v="3"/>
    <n v="1860"/>
    <n v="2726.0492700729001"/>
    <n v="1.4656178871359677"/>
    <x v="3440"/>
  </r>
  <r>
    <x v="2"/>
    <s v="Outdoor"/>
    <x v="4"/>
    <s v="Extrek"/>
    <s v="Dial"/>
    <x v="36"/>
    <s v="L6 L Eyestay 25mm Dial T Habu"/>
    <x v="0"/>
    <n v="1560"/>
    <n v="2205.7163009548999"/>
    <n v="1.4139207057403205"/>
    <x v="3441"/>
  </r>
  <r>
    <x v="2"/>
    <s v="Outdoor"/>
    <x v="4"/>
    <s v="Extrek"/>
    <s v="Dial"/>
    <x v="36"/>
    <s v="L6 L Eyestay 25mm Dial T Habu"/>
    <x v="0"/>
    <n v="1660"/>
    <n v="2347.5448979560001"/>
    <n v="1.41418367346747"/>
    <x v="3442"/>
  </r>
  <r>
    <x v="2"/>
    <s v="Outdoor"/>
    <x v="4"/>
    <s v="Extrek"/>
    <s v="Dial"/>
    <x v="36"/>
    <s v="L6 R Eyestay 20mm Dial T Habu"/>
    <x v="1"/>
    <n v="2065"/>
    <n v="2088.5484636373999"/>
    <n v="1.0114036143522518"/>
    <x v="3439"/>
  </r>
  <r>
    <x v="2"/>
    <s v="Outdoor"/>
    <x v="4"/>
    <s v="Extrek"/>
    <s v="Dial"/>
    <x v="36"/>
    <s v="L6 R Eyestay 25mm Dial T Habu"/>
    <x v="3"/>
    <n v="1860"/>
    <n v="2726.0492700729001"/>
    <n v="1.4656178871359677"/>
    <x v="3440"/>
  </r>
  <r>
    <x v="2"/>
    <s v="Outdoor"/>
    <x v="4"/>
    <s v="Extrek"/>
    <s v="Dial"/>
    <x v="36"/>
    <s v="L6 R Eyestay 25mm Dial T Habu"/>
    <x v="0"/>
    <n v="1560"/>
    <n v="2205.7163009548999"/>
    <n v="1.4139207057403205"/>
    <x v="3441"/>
  </r>
  <r>
    <x v="2"/>
    <s v="Outdoor"/>
    <x v="4"/>
    <s v="Extrek"/>
    <s v="Dial"/>
    <x v="36"/>
    <s v="L6 R Eyestay 25mm Dial T Habu"/>
    <x v="0"/>
    <n v="1660"/>
    <n v="2347.5448979560001"/>
    <n v="1.41418367346747"/>
    <x v="3442"/>
  </r>
  <r>
    <x v="2"/>
    <s v="Outdoor"/>
    <x v="4"/>
    <s v="Free Soldier"/>
    <s v="Dial"/>
    <x v="29"/>
    <s v="L6 L Eyestay 25mm Dial A"/>
    <x v="4"/>
    <n v="1185"/>
    <n v="2902.25"/>
    <n v="2.4491561181434598"/>
    <x v="3443"/>
  </r>
  <r>
    <x v="2"/>
    <s v="Outdoor"/>
    <x v="4"/>
    <s v="Free Soldier"/>
    <s v="Dial"/>
    <x v="29"/>
    <s v="L6 L Eyestay 25mm Dial A"/>
    <x v="4"/>
    <n v="625"/>
    <n v="1543.75"/>
    <n v="2.4700000000000002"/>
    <x v="2872"/>
  </r>
  <r>
    <x v="2"/>
    <s v="Outdoor"/>
    <x v="4"/>
    <s v="Free Soldier"/>
    <s v="Dial"/>
    <x v="29"/>
    <s v="L6 R Eyestay 25mm Dial A"/>
    <x v="4"/>
    <n v="1185"/>
    <n v="2902.25"/>
    <n v="2.4491561181434598"/>
    <x v="3443"/>
  </r>
  <r>
    <x v="2"/>
    <s v="Outdoor"/>
    <x v="4"/>
    <s v="Free Soldier"/>
    <s v="Dial"/>
    <x v="29"/>
    <s v="L6 R Eyestay 25mm Dial A"/>
    <x v="4"/>
    <n v="625"/>
    <n v="1543.75"/>
    <n v="2.4700000000000002"/>
    <x v="2872"/>
  </r>
  <r>
    <x v="2"/>
    <s v="Outdoor"/>
    <x v="4"/>
    <s v="Free Soldier"/>
    <s v="Dial"/>
    <x v="31"/>
    <s v="L6 R Tongue Dial D"/>
    <x v="4"/>
    <n v="1005"/>
    <n v="2210"/>
    <n v="2.1990049751243781"/>
    <x v="3029"/>
  </r>
  <r>
    <x v="2"/>
    <s v="Outdoor"/>
    <x v="4"/>
    <s v="Head Korea"/>
    <s v="Dial"/>
    <x v="27"/>
    <s v="DNR L5 Eyestay 25mm Dial A + TX Spool1"/>
    <x v="5"/>
    <n v="425"/>
    <n v="1083.75"/>
    <n v="2.5499999999999998"/>
    <x v="3097"/>
  </r>
  <r>
    <x v="2"/>
    <s v="Outdoor"/>
    <x v="4"/>
    <s v="Head Korea"/>
    <s v="Dial"/>
    <x v="8"/>
    <s v="DNR L6 R Eyestay 20mm Dial E"/>
    <x v="5"/>
    <n v="0"/>
    <n v="0"/>
    <e v="#DIV/0!"/>
    <x v="255"/>
  </r>
  <r>
    <x v="2"/>
    <s v="Outdoor"/>
    <x v="4"/>
    <s v="Hi-Tec Korea"/>
    <s v="Dial"/>
    <x v="8"/>
    <s v="DNR L6 R Eyestay 20mm Dial E"/>
    <x v="5"/>
    <n v="4125"/>
    <n v="4920"/>
    <n v="1.1927272727272726"/>
    <x v="3282"/>
  </r>
  <r>
    <x v="2"/>
    <s v="Outdoor"/>
    <x v="4"/>
    <s v="Hi-Tec Korea"/>
    <s v="Dial"/>
    <x v="8"/>
    <s v="DNR L6 R Eyestay 20mm Dial E"/>
    <x v="5"/>
    <n v="12465"/>
    <n v="14880"/>
    <n v="1.1937424789410349"/>
    <x v="3444"/>
  </r>
  <r>
    <x v="2"/>
    <s v="Outdoor"/>
    <x v="4"/>
    <s v="Hi-Tec Korea"/>
    <s v="Dial"/>
    <x v="8"/>
    <s v="L6 R Eyestay 20mm Dial E"/>
    <x v="4"/>
    <n v="1660"/>
    <n v="1980"/>
    <n v="1.1927710843373494"/>
    <x v="2891"/>
  </r>
  <r>
    <x v="2"/>
    <s v="Outdoor"/>
    <x v="4"/>
    <s v="Hi-Tec Korea"/>
    <s v="Dial"/>
    <x v="8"/>
    <s v="L6 R Eyestay 20mm Dial E"/>
    <x v="4"/>
    <n v="6585"/>
    <n v="7860"/>
    <n v="1.1936218678815489"/>
    <x v="3445"/>
  </r>
  <r>
    <x v="2"/>
    <s v="Outdoor"/>
    <x v="4"/>
    <s v="Hi-Tec Korea"/>
    <s v="Dial"/>
    <x v="8"/>
    <s v="L6 R Eyestay 20mm Dial E"/>
    <x v="2"/>
    <n v="9850"/>
    <n v="11760"/>
    <n v="1.1939086294416243"/>
    <x v="3446"/>
  </r>
  <r>
    <x v="2"/>
    <s v="Outdoor"/>
    <x v="4"/>
    <s v="Hi-Tec Korea"/>
    <s v="Dial"/>
    <x v="8"/>
    <s v="L6 R Eyestay 25mm Dial E"/>
    <x v="4"/>
    <n v="5130"/>
    <n v="6120"/>
    <n v="1.1929824561403508"/>
    <x v="3447"/>
  </r>
  <r>
    <x v="2"/>
    <s v="Outdoor"/>
    <x v="4"/>
    <s v="K2 Korea"/>
    <s v="Dial"/>
    <x v="29"/>
    <s v="L6 R Eyestay 20mm Dial A"/>
    <x v="3"/>
    <n v="3120"/>
    <n v="7719"/>
    <n v="2.4740384615384614"/>
    <x v="2985"/>
  </r>
  <r>
    <x v="2"/>
    <s v="Outdoor"/>
    <x v="4"/>
    <s v="K2 Korea"/>
    <s v="Dial"/>
    <x v="8"/>
    <s v="DNR L6 R Eyestay 20mm Dial E"/>
    <x v="5"/>
    <n v="3145"/>
    <n v="3750"/>
    <n v="1.192368839427663"/>
    <x v="3448"/>
  </r>
  <r>
    <x v="2"/>
    <s v="Outdoor"/>
    <x v="4"/>
    <s v="K2 Korea"/>
    <s v="Dial"/>
    <x v="8"/>
    <s v="DNR L6 R Eyestay 20mm Dial E"/>
    <x v="5"/>
    <n v="34500"/>
    <n v="41190"/>
    <n v="1.1939130434782608"/>
    <x v="3449"/>
  </r>
  <r>
    <x v="2"/>
    <s v="Outdoor"/>
    <x v="4"/>
    <s v="K2 Korea"/>
    <s v="Dial"/>
    <x v="8"/>
    <s v="DNR L6 R Eyestay 20mm Dial E"/>
    <x v="4"/>
    <n v="34170"/>
    <n v="40800"/>
    <n v="1.1940298507462686"/>
    <x v="2577"/>
  </r>
  <r>
    <x v="2"/>
    <s v="Outdoor"/>
    <x v="4"/>
    <s v="K2 Korea"/>
    <s v="Dial"/>
    <x v="8"/>
    <s v="DNR L6 R Eyestay 20mm Dial E"/>
    <x v="4"/>
    <n v="13725"/>
    <n v="16380"/>
    <n v="1.1934426229508197"/>
    <x v="3289"/>
  </r>
  <r>
    <x v="2"/>
    <s v="Outdoor"/>
    <x v="4"/>
    <s v="K2 Korea"/>
    <s v="Dial"/>
    <x v="8"/>
    <s v="L6 R Eyestay 20mm Dial E"/>
    <x v="2"/>
    <n v="7290"/>
    <n v="8845"/>
    <n v="1.2133058984910836"/>
    <x v="3450"/>
  </r>
  <r>
    <x v="2"/>
    <s v="Outdoor"/>
    <x v="4"/>
    <s v="K2 Korea"/>
    <s v="Dial"/>
    <x v="8"/>
    <s v="L6 R Eyestay 20mm Dial E"/>
    <x v="3"/>
    <n v="3170"/>
    <n v="4221"/>
    <n v="1.3315457413249212"/>
    <x v="3451"/>
  </r>
  <r>
    <x v="2"/>
    <s v="Outdoor"/>
    <x v="4"/>
    <s v="K2 Korea"/>
    <s v="Dial"/>
    <x v="8"/>
    <s v="L6 R Eyestay 20mm Dial E"/>
    <x v="3"/>
    <n v="4375"/>
    <n v="5307"/>
    <n v="1.2130285714285713"/>
    <x v="2822"/>
  </r>
  <r>
    <x v="2"/>
    <s v="Outdoor"/>
    <x v="4"/>
    <s v="K2 Korea"/>
    <s v="Dial"/>
    <x v="8"/>
    <s v="L6 R Eyestay 20mm Dial E"/>
    <x v="4"/>
    <n v="5180"/>
    <n v="6283"/>
    <n v="1.212934362934363"/>
    <x v="3452"/>
  </r>
  <r>
    <x v="2"/>
    <s v="Outdoor"/>
    <x v="4"/>
    <s v="K2 Korea"/>
    <s v="Dial"/>
    <x v="8"/>
    <s v="L6 R Eyestay 20mm Dial E"/>
    <x v="3"/>
    <n v="5230"/>
    <n v="6344"/>
    <n v="1.213001912045889"/>
    <x v="3453"/>
  </r>
  <r>
    <x v="2"/>
    <s v="Outdoor"/>
    <x v="4"/>
    <s v="K2 Korea"/>
    <s v="Dial"/>
    <x v="8"/>
    <s v="L6 R Eyestay 20mm Dial E"/>
    <x v="4"/>
    <n v="8295"/>
    <n v="10065"/>
    <n v="1.213381555153707"/>
    <x v="3454"/>
  </r>
  <r>
    <x v="2"/>
    <s v="Outdoor"/>
    <x v="4"/>
    <s v="K2 Korea"/>
    <s v="Dial"/>
    <x v="8"/>
    <s v="L6 R Eyestay 20mm Dial E"/>
    <x v="2"/>
    <n v="3920"/>
    <n v="4758"/>
    <n v="1.2137755102040817"/>
    <x v="3455"/>
  </r>
  <r>
    <x v="2"/>
    <s v="Outdoor"/>
    <x v="4"/>
    <s v="K2 Korea"/>
    <s v="Dial"/>
    <x v="8"/>
    <s v="L6 R Eyestay 20mm Dial E"/>
    <x v="2"/>
    <n v="4020"/>
    <n v="4880"/>
    <n v="1.2139303482587065"/>
    <x v="2591"/>
  </r>
  <r>
    <x v="2"/>
    <s v="Outdoor"/>
    <x v="4"/>
    <s v="K2 Korea"/>
    <s v="Dial"/>
    <x v="8"/>
    <s v="L6 R Eyestay 20mm Dial E"/>
    <x v="3"/>
    <n v="7290"/>
    <n v="8845"/>
    <n v="1.2133058984910836"/>
    <x v="3450"/>
  </r>
  <r>
    <x v="2"/>
    <s v="Outdoor"/>
    <x v="4"/>
    <s v="K2 Korea"/>
    <s v="Dial"/>
    <x v="8"/>
    <s v="L6 R Eyestay 20mm Dial E"/>
    <x v="5"/>
    <n v="4925"/>
    <n v="5880"/>
    <n v="1.1939086294416243"/>
    <x v="3446"/>
  </r>
  <r>
    <x v="2"/>
    <s v="Outdoor"/>
    <x v="4"/>
    <s v="K2 Korea"/>
    <s v="Dial"/>
    <x v="8"/>
    <s v="L6 R Eyestay 20mm Dial E"/>
    <x v="4"/>
    <n v="15205"/>
    <n v="18150"/>
    <n v="1.1936862874054588"/>
    <x v="3456"/>
  </r>
  <r>
    <x v="2"/>
    <s v="Outdoor"/>
    <x v="4"/>
    <s v="K2 Korea"/>
    <s v="Dial"/>
    <x v="8"/>
    <s v="L6 R Eyestay 20mm Dial E"/>
    <x v="2"/>
    <n v="48160"/>
    <n v="57480"/>
    <n v="1.1935215946843853"/>
    <x v="3457"/>
  </r>
  <r>
    <x v="2"/>
    <s v="Outdoor"/>
    <x v="4"/>
    <s v="K2 Korea"/>
    <s v="Dial"/>
    <x v="8"/>
    <s v="L6 R Eyestay 20mm Dial E"/>
    <x v="2"/>
    <n v="5985"/>
    <n v="7140"/>
    <n v="1.1929824561403508"/>
    <x v="3447"/>
  </r>
  <r>
    <x v="2"/>
    <s v="Outdoor"/>
    <x v="4"/>
    <s v="K2 Korea"/>
    <s v="Dial"/>
    <x v="8"/>
    <s v="L6 R Eyestay 20mm Dial E"/>
    <x v="2"/>
    <n v="14480"/>
    <n v="17280"/>
    <n v="1.1933701657458564"/>
    <x v="2609"/>
  </r>
  <r>
    <x v="2"/>
    <s v="Outdoor"/>
    <x v="4"/>
    <s v="K2 Korea"/>
    <s v="Dial"/>
    <x v="8"/>
    <s v="L6 R Eyestay 20mm Dial E"/>
    <x v="2"/>
    <n v="55290"/>
    <n v="66000"/>
    <n v="1.1937059142702116"/>
    <x v="3458"/>
  </r>
  <r>
    <x v="2"/>
    <s v="Outdoor"/>
    <x v="4"/>
    <s v="K2 Korea"/>
    <s v="Dial"/>
    <x v="8"/>
    <s v="L6 R Eyestay 20mm Dial E"/>
    <x v="3"/>
    <n v="32530"/>
    <n v="38820"/>
    <n v="1.1933599754073163"/>
    <x v="3459"/>
  </r>
  <r>
    <x v="2"/>
    <s v="Outdoor"/>
    <x v="4"/>
    <s v="K2 Korea"/>
    <s v="Dial"/>
    <x v="8"/>
    <s v="L6 R Eyestay 20mm Dial E"/>
    <x v="3"/>
    <n v="41315"/>
    <n v="49320"/>
    <n v="1.1937552946871597"/>
    <x v="3460"/>
  </r>
  <r>
    <x v="2"/>
    <s v="Outdoor"/>
    <x v="4"/>
    <s v="K2 Korea"/>
    <s v="Dial"/>
    <x v="8"/>
    <s v="L6 R Eyestay 20mm Dial E"/>
    <x v="3"/>
    <n v="41770"/>
    <n v="54846"/>
    <n v="1.3130476418482164"/>
    <x v="3461"/>
  </r>
  <r>
    <x v="2"/>
    <s v="Outdoor"/>
    <x v="4"/>
    <s v="K2 Korea"/>
    <s v="Dial"/>
    <x v="8"/>
    <s v="L6 R Eyestay 20mm Dial E"/>
    <x v="3"/>
    <n v="25290"/>
    <n v="33198"/>
    <n v="1.3126927639383155"/>
    <x v="3462"/>
  </r>
  <r>
    <x v="2"/>
    <s v="Outdoor"/>
    <x v="4"/>
    <s v="K2 Korea"/>
    <s v="Dial"/>
    <x v="8"/>
    <s v="L6 R Eyestay 20mm Dial E"/>
    <x v="3"/>
    <n v="7295"/>
    <n v="9570"/>
    <n v="1.3118574366004112"/>
    <x v="3285"/>
  </r>
  <r>
    <x v="2"/>
    <s v="Outdoor"/>
    <x v="4"/>
    <s v="K2 Korea"/>
    <s v="Dial"/>
    <x v="8"/>
    <s v="L6 R Eyestay 20mm Dial E"/>
    <x v="3"/>
    <n v="500"/>
    <n v="660"/>
    <n v="1.32"/>
    <x v="1422"/>
  </r>
  <r>
    <x v="2"/>
    <s v="Outdoor"/>
    <x v="4"/>
    <s v="K2 Korea"/>
    <s v="Dial"/>
    <x v="8"/>
    <s v="L6 R Eyestay 20mm Dial E"/>
    <x v="0"/>
    <n v="7440"/>
    <n v="9768"/>
    <n v="1.3129032258064517"/>
    <x v="3463"/>
  </r>
  <r>
    <x v="2"/>
    <s v="Outdoor"/>
    <x v="4"/>
    <s v="K2 Korea"/>
    <s v="Dial"/>
    <x v="8"/>
    <s v="L6 R Eyestay 20mm Dial E"/>
    <x v="0"/>
    <n v="11615"/>
    <n v="15246"/>
    <n v="1.3126130004304779"/>
    <x v="3464"/>
  </r>
  <r>
    <x v="2"/>
    <s v="Outdoor"/>
    <x v="4"/>
    <s v="K2 Korea"/>
    <s v="Dial"/>
    <x v="8"/>
    <s v="L6 R Eyestay 20mm Dial E"/>
    <x v="0"/>
    <n v="8400"/>
    <n v="11022"/>
    <n v="1.3121428571428571"/>
    <x v="3465"/>
  </r>
  <r>
    <x v="2"/>
    <s v="Outdoor"/>
    <x v="4"/>
    <s v="K2 Korea"/>
    <s v="Dial"/>
    <x v="8"/>
    <s v="L6 R Eyestay 20mm Dial E"/>
    <x v="0"/>
    <n v="29710"/>
    <n v="39006"/>
    <n v="1.3128912823964995"/>
    <x v="3466"/>
  </r>
  <r>
    <x v="2"/>
    <s v="Outdoor"/>
    <x v="4"/>
    <s v="K2 Korea"/>
    <s v="Dial"/>
    <x v="8"/>
    <s v="L6 R Eyestay 20mm Dial E"/>
    <x v="1"/>
    <n v="29325"/>
    <n v="38511"/>
    <n v="1.3132480818414323"/>
    <x v="3467"/>
  </r>
  <r>
    <x v="2"/>
    <s v="Outdoor"/>
    <x v="4"/>
    <s v="K2 Korea"/>
    <s v="Dial"/>
    <x v="8"/>
    <s v="L6 R Eyestay 20mm Dial E"/>
    <x v="1"/>
    <n v="6030"/>
    <n v="8100"/>
    <n v="1.3432835820895523"/>
    <x v="1355"/>
  </r>
  <r>
    <x v="2"/>
    <s v="Outdoor"/>
    <x v="4"/>
    <s v="K2 Korea"/>
    <s v="Dial"/>
    <x v="8"/>
    <s v="L6 R Eyestay 20mm Dial E"/>
    <x v="5"/>
    <n v="4175"/>
    <n v="5063"/>
    <n v="1.2126946107784431"/>
    <x v="3468"/>
  </r>
  <r>
    <x v="2"/>
    <s v="Outdoor"/>
    <x v="4"/>
    <s v="K2 Korea"/>
    <s v="Dial"/>
    <x v="8"/>
    <s v="L6 R Eyestay 20mm Dial E- 18-1764 TPX"/>
    <x v="5"/>
    <n v="0"/>
    <n v="0"/>
    <e v="#DIV/0!"/>
    <x v="255"/>
  </r>
  <r>
    <x v="2"/>
    <s v="Outdoor"/>
    <x v="4"/>
    <s v="K2 Korea"/>
    <s v="Dial"/>
    <x v="8"/>
    <s v="L6 R Eyestay 20mm Dial E- 18-1764 TPX"/>
    <x v="5"/>
    <n v="2490"/>
    <n v="3019.5"/>
    <n v="1.2126506024096386"/>
    <x v="2910"/>
  </r>
  <r>
    <x v="2"/>
    <s v="Outdoor"/>
    <x v="4"/>
    <s v="K2 Korea"/>
    <s v="Dial"/>
    <x v="8"/>
    <s v="L6 R Tongue Dial E"/>
    <x v="2"/>
    <n v="350"/>
    <n v="420"/>
    <n v="1.2"/>
    <x v="2802"/>
  </r>
  <r>
    <x v="2"/>
    <s v="Outdoor"/>
    <x v="4"/>
    <s v="K2 Korea"/>
    <s v="Dial"/>
    <x v="8"/>
    <s v="L6 R Tongue Dial E"/>
    <x v="1"/>
    <n v="10255"/>
    <n v="13464"/>
    <n v="1.3129205265724038"/>
    <x v="3469"/>
  </r>
  <r>
    <x v="2"/>
    <s v="Outdoor"/>
    <x v="4"/>
    <s v="K2 Korea"/>
    <s v="Dial"/>
    <x v="2"/>
    <s v="DNR L6 R Eyestay 20mm Dial F"/>
    <x v="5"/>
    <n v="11465"/>
    <n v="17670"/>
    <n v="1.5412123855211513"/>
    <x v="3470"/>
  </r>
  <r>
    <x v="2"/>
    <s v="Outdoor"/>
    <x v="4"/>
    <s v="K2 Korea"/>
    <s v="Dial"/>
    <x v="2"/>
    <s v="L6 R Eyestay 20mm Dial F"/>
    <x v="2"/>
    <n v="3120"/>
    <n v="2914"/>
    <n v="0.93397435897435899"/>
    <x v="3471"/>
  </r>
  <r>
    <x v="2"/>
    <s v="Outdoor"/>
    <x v="4"/>
    <s v="K2 Korea"/>
    <s v="Dial"/>
    <x v="2"/>
    <s v="L6 R Eyestay 20mm Dial F"/>
    <x v="2"/>
    <n v="4125"/>
    <n v="3854"/>
    <n v="0.9343030303030303"/>
    <x v="3472"/>
  </r>
  <r>
    <x v="2"/>
    <s v="Outdoor"/>
    <x v="4"/>
    <s v="K2 Korea"/>
    <s v="Dial"/>
    <x v="2"/>
    <s v="L6 R Eyestay 20mm Dial F"/>
    <x v="2"/>
    <n v="50"/>
    <n v="47"/>
    <n v="0.94"/>
    <x v="3473"/>
  </r>
  <r>
    <x v="2"/>
    <s v="Outdoor"/>
    <x v="4"/>
    <s v="K2 Korea"/>
    <s v="Dial"/>
    <x v="51"/>
    <s v=" L6 R Eyestay 20mm Dial G"/>
    <x v="5"/>
    <n v="7290"/>
    <n v="18052.5"/>
    <n v="2.4763374485596708"/>
    <x v="3474"/>
  </r>
  <r>
    <x v="2"/>
    <s v="Outdoor"/>
    <x v="4"/>
    <s v="K2 Korea"/>
    <s v="Dial"/>
    <x v="51"/>
    <s v=" L6 R Eyestay 20mm Dial G"/>
    <x v="5"/>
    <n v="11460"/>
    <n v="28386"/>
    <n v="2.4769633507853404"/>
    <x v="2982"/>
  </r>
  <r>
    <x v="2"/>
    <s v="Outdoor"/>
    <x v="4"/>
    <s v="K2 Korea"/>
    <s v="Dial"/>
    <x v="51"/>
    <s v="DNR L6 R Eyestay 20mm Dial G"/>
    <x v="5"/>
    <n v="30185"/>
    <n v="74161.75"/>
    <n v="2.456907404339904"/>
    <x v="3475"/>
  </r>
  <r>
    <x v="2"/>
    <s v="Outdoor"/>
    <x v="4"/>
    <s v="K2 Korea"/>
    <s v="Dial"/>
    <x v="51"/>
    <s v="DNR L6 R Eyestay 20mm Dial G"/>
    <x v="5"/>
    <n v="31215"/>
    <n v="76693.5"/>
    <n v="2.4569437770302738"/>
    <x v="3476"/>
  </r>
  <r>
    <x v="2"/>
    <s v="Outdoor"/>
    <x v="4"/>
    <s v="K2 Korea"/>
    <s v="Dial"/>
    <x v="51"/>
    <s v="DNR L6 R Eyestay 20mm Dial G"/>
    <x v="5"/>
    <n v="21815"/>
    <n v="53599"/>
    <n v="2.4569791427916572"/>
    <x v="3477"/>
  </r>
  <r>
    <x v="2"/>
    <s v="Outdoor"/>
    <x v="4"/>
    <s v="K2 Korea"/>
    <s v="Dial"/>
    <x v="51"/>
    <s v="DNR L6 R Eyestay 20mm Dial G"/>
    <x v="4"/>
    <n v="9405"/>
    <n v="23094.5"/>
    <n v="2.4555555555555557"/>
    <x v="3478"/>
  </r>
  <r>
    <x v="2"/>
    <s v="Outdoor"/>
    <x v="4"/>
    <s v="K2 Korea"/>
    <s v="Dial"/>
    <x v="51"/>
    <s v="DNR L6 R Eyestay 20mm Dial G"/>
    <x v="5"/>
    <n v="12515"/>
    <n v="31000.5"/>
    <n v="2.4770675189772273"/>
    <x v="3479"/>
  </r>
  <r>
    <x v="2"/>
    <s v="Outdoor"/>
    <x v="4"/>
    <s v="K2 Korea"/>
    <s v="Dial"/>
    <x v="51"/>
    <s v="DNR L6 R Eyestay 20mm Dial G"/>
    <x v="5"/>
    <n v="12490"/>
    <n v="30938.25"/>
    <n v="2.4770416333066452"/>
    <x v="3480"/>
  </r>
  <r>
    <x v="2"/>
    <s v="Outdoor"/>
    <x v="4"/>
    <s v="K2 Korea"/>
    <s v="Dial"/>
    <x v="51"/>
    <s v="L6  R Eyestay 20mm Dial G- Clear/19-3725 TPX/19-24"/>
    <x v="5"/>
    <n v="8345"/>
    <n v="20667"/>
    <n v="2.4765727980826844"/>
    <x v="3481"/>
  </r>
  <r>
    <x v="2"/>
    <s v="Outdoor"/>
    <x v="4"/>
    <s v="K2 Korea"/>
    <s v="Dial"/>
    <x v="51"/>
    <s v="L6 R Eyestay 20mm Dial G"/>
    <x v="5"/>
    <n v="3370"/>
    <n v="8341.5"/>
    <n v="2.4752225519287836"/>
    <x v="3482"/>
  </r>
  <r>
    <x v="2"/>
    <s v="Outdoor"/>
    <x v="4"/>
    <s v="K2 Korea"/>
    <s v="Dial"/>
    <x v="51"/>
    <s v="L6 R Eyestay 20mm Dial G"/>
    <x v="4"/>
    <n v="17925"/>
    <n v="44027.75"/>
    <n v="2.4562203626220365"/>
    <x v="3483"/>
  </r>
  <r>
    <x v="2"/>
    <s v="Outdoor"/>
    <x v="4"/>
    <s v="K2 Korea"/>
    <s v="Dial"/>
    <x v="51"/>
    <s v="L6 R Eyestay 20mm Dial G"/>
    <x v="4"/>
    <n v="32725"/>
    <n v="80398.5"/>
    <n v="2.4567914438502676"/>
    <x v="3484"/>
  </r>
  <r>
    <x v="2"/>
    <s v="Outdoor"/>
    <x v="4"/>
    <s v="K2 Korea"/>
    <s v="Dial"/>
    <x v="51"/>
    <s v="L6 R Eyestay 20mm Dial G"/>
    <x v="4"/>
    <n v="22470"/>
    <n v="55204.5"/>
    <n v="2.4568090787716956"/>
    <x v="3485"/>
  </r>
  <r>
    <x v="2"/>
    <s v="Outdoor"/>
    <x v="4"/>
    <s v="K2 Korea"/>
    <s v="Dial"/>
    <x v="51"/>
    <s v="L6 R Eyestay 20mm Dial G"/>
    <x v="2"/>
    <n v="8245"/>
    <n v="20254"/>
    <n v="2.4565191024863555"/>
    <x v="3486"/>
  </r>
  <r>
    <x v="2"/>
    <s v="Outdoor"/>
    <x v="4"/>
    <s v="K2 Korea"/>
    <s v="Dial"/>
    <x v="51"/>
    <s v="L6 R Eyestay 20mm Dial G"/>
    <x v="2"/>
    <n v="28345"/>
    <n v="69654"/>
    <n v="2.4573646145704711"/>
    <x v="3487"/>
  </r>
  <r>
    <x v="2"/>
    <s v="Outdoor"/>
    <x v="4"/>
    <s v="K2 Korea"/>
    <s v="Dial"/>
    <x v="51"/>
    <s v="L6 R Eyestay 20mm Dial G"/>
    <x v="2"/>
    <n v="26490"/>
    <n v="65084.5"/>
    <n v="2.4569460173650435"/>
    <x v="3488"/>
  </r>
  <r>
    <x v="2"/>
    <s v="Outdoor"/>
    <x v="4"/>
    <s v="K2 Korea"/>
    <s v="Dial"/>
    <x v="51"/>
    <s v="L6 R Eyestay 20mm Dial G"/>
    <x v="2"/>
    <n v="33730"/>
    <n v="82868.5"/>
    <n v="2.4568188556181441"/>
    <x v="3489"/>
  </r>
  <r>
    <x v="2"/>
    <s v="Outdoor"/>
    <x v="4"/>
    <s v="K2 Korea"/>
    <s v="Dial"/>
    <x v="51"/>
    <s v="L6 R Eyestay 20mm Dial G"/>
    <x v="2"/>
    <n v="20865"/>
    <n v="51252.5"/>
    <n v="2.4563862928348912"/>
    <x v="3490"/>
  </r>
  <r>
    <x v="2"/>
    <s v="Outdoor"/>
    <x v="4"/>
    <s v="K2 Korea"/>
    <s v="Dial"/>
    <x v="51"/>
    <s v="L6 R Eyestay 20mm Dial G"/>
    <x v="2"/>
    <n v="100"/>
    <n v="247"/>
    <n v="2.4700000000000002"/>
    <x v="2872"/>
  </r>
  <r>
    <x v="2"/>
    <s v="Outdoor"/>
    <x v="4"/>
    <s v="K2 Korea"/>
    <s v="Dial"/>
    <x v="51"/>
    <s v="L6 R Eyestay 20mm Dial G"/>
    <x v="2"/>
    <n v="18855"/>
    <n v="46312.5"/>
    <n v="2.4562450278440733"/>
    <x v="3248"/>
  </r>
  <r>
    <x v="2"/>
    <s v="Outdoor"/>
    <x v="4"/>
    <s v="K2 Korea"/>
    <s v="Dial"/>
    <x v="51"/>
    <s v="L6 R Eyestay 20mm Dial G"/>
    <x v="2"/>
    <n v="48005"/>
    <n v="117942.5"/>
    <n v="2.4568794917196124"/>
    <x v="3491"/>
  </r>
  <r>
    <x v="2"/>
    <s v="Outdoor"/>
    <x v="4"/>
    <s v="K2 Korea"/>
    <s v="Dial"/>
    <x v="51"/>
    <s v="L6 R Eyestay 20mm Dial G"/>
    <x v="2"/>
    <n v="16740"/>
    <n v="41125.5"/>
    <n v="2.4567204301075267"/>
    <x v="3401"/>
  </r>
  <r>
    <x v="2"/>
    <s v="Outdoor"/>
    <x v="4"/>
    <s v="K2 Korea"/>
    <s v="Dial"/>
    <x v="51"/>
    <s v="L6 R Eyestay 20mm Dial G"/>
    <x v="3"/>
    <n v="11110"/>
    <n v="27293.5"/>
    <n v="2.4566606660666066"/>
    <x v="3492"/>
  </r>
  <r>
    <x v="2"/>
    <s v="Outdoor"/>
    <x v="4"/>
    <s v="K2 Korea"/>
    <s v="Dial"/>
    <x v="51"/>
    <s v="L6 R Eyestay 20mm Dial G"/>
    <x v="3"/>
    <n v="4925"/>
    <n v="12103"/>
    <n v="2.4574619289340101"/>
    <x v="3493"/>
  </r>
  <r>
    <x v="2"/>
    <s v="Outdoor"/>
    <x v="4"/>
    <s v="K2 Korea"/>
    <s v="Dial"/>
    <x v="51"/>
    <s v="L6 R Eyestay 20mm Dial G"/>
    <x v="3"/>
    <n v="300"/>
    <n v="741"/>
    <n v="2.4700000000000002"/>
    <x v="2872"/>
  </r>
  <r>
    <x v="2"/>
    <s v="Outdoor"/>
    <x v="4"/>
    <s v="K2 Korea"/>
    <s v="Dial"/>
    <x v="51"/>
    <s v="L6 R Eyestay 20mm Dial G"/>
    <x v="3"/>
    <n v="40825"/>
    <n v="100282"/>
    <n v="2.4563870177587264"/>
    <x v="3494"/>
  </r>
  <r>
    <x v="2"/>
    <s v="Outdoor"/>
    <x v="4"/>
    <s v="K2 Korea"/>
    <s v="Dial"/>
    <x v="51"/>
    <s v="L6 R Eyestay 20mm Dial G"/>
    <x v="3"/>
    <n v="2120"/>
    <n v="5187"/>
    <n v="2.4466981132075474"/>
    <x v="1388"/>
  </r>
  <r>
    <x v="2"/>
    <s v="Outdoor"/>
    <x v="4"/>
    <s v="K2 Korea"/>
    <s v="Dial"/>
    <x v="51"/>
    <s v="L6 R Eyestay 20mm Dial G"/>
    <x v="3"/>
    <n v="25145"/>
    <n v="61750"/>
    <n v="2.4557566116524159"/>
    <x v="3495"/>
  </r>
  <r>
    <x v="2"/>
    <s v="Outdoor"/>
    <x v="4"/>
    <s v="K2 Korea"/>
    <s v="Dial"/>
    <x v="51"/>
    <s v="L6 R Eyestay 20mm Dial G"/>
    <x v="3"/>
    <n v="4235"/>
    <n v="10374"/>
    <n v="2.4495867768595043"/>
    <x v="2871"/>
  </r>
  <r>
    <x v="2"/>
    <s v="Outdoor"/>
    <x v="4"/>
    <s v="K2 Korea"/>
    <s v="Dial"/>
    <x v="51"/>
    <s v="L6 R Eyestay 20mm Dial G"/>
    <x v="2"/>
    <n v="4375"/>
    <n v="10831.5"/>
    <n v="2.4757714285714285"/>
    <x v="3496"/>
  </r>
  <r>
    <x v="2"/>
    <s v="Outdoor"/>
    <x v="4"/>
    <s v="K2 Korea"/>
    <s v="Dial"/>
    <x v="51"/>
    <s v="L6 R Eyestay 20mm Dial G"/>
    <x v="2"/>
    <n v="8295"/>
    <n v="20542.5"/>
    <n v="2.4764918625678121"/>
    <x v="3099"/>
  </r>
  <r>
    <x v="2"/>
    <s v="Outdoor"/>
    <x v="4"/>
    <s v="K2 Korea"/>
    <s v="Dial"/>
    <x v="51"/>
    <s v="L6 R Eyestay 20mm Dial G"/>
    <x v="4"/>
    <n v="9500"/>
    <n v="23530.5"/>
    <n v="2.4768947368421053"/>
    <x v="3497"/>
  </r>
  <r>
    <x v="2"/>
    <s v="Outdoor"/>
    <x v="4"/>
    <s v="K2 Korea"/>
    <s v="Dial"/>
    <x v="51"/>
    <s v="L6 R Eyestay 20mm Dial G"/>
    <x v="2"/>
    <n v="7945"/>
    <n v="19671"/>
    <n v="2.4758967904342355"/>
    <x v="3498"/>
  </r>
  <r>
    <x v="2"/>
    <s v="Outdoor"/>
    <x v="4"/>
    <s v="K2 Korea"/>
    <s v="Dial"/>
    <x v="51"/>
    <s v="L6 R Eyestay 20mm Dial G"/>
    <x v="4"/>
    <n v="5280"/>
    <n v="13072.5"/>
    <n v="2.4758522727272729"/>
    <x v="3100"/>
  </r>
  <r>
    <x v="2"/>
    <s v="Outdoor"/>
    <x v="4"/>
    <s v="K2 Korea"/>
    <s v="Dial"/>
    <x v="51"/>
    <s v="L6 R Eyestay 20mm Dial G"/>
    <x v="2"/>
    <n v="4125"/>
    <n v="10209"/>
    <n v="2.4749090909090907"/>
    <x v="3499"/>
  </r>
  <r>
    <x v="2"/>
    <s v="Outdoor"/>
    <x v="4"/>
    <s v="K2 Korea"/>
    <s v="Dial"/>
    <x v="51"/>
    <s v="L6 R Eyestay 20mm Dial G"/>
    <x v="2"/>
    <n v="5230"/>
    <n v="12948"/>
    <n v="2.4757170172084129"/>
    <x v="1092"/>
  </r>
  <r>
    <x v="2"/>
    <s v="Outdoor"/>
    <x v="4"/>
    <s v="K2 Korea"/>
    <s v="Dial"/>
    <x v="51"/>
    <s v="L6 R Eyestay 20mm Dial G"/>
    <x v="3"/>
    <n v="2115"/>
    <n v="5229"/>
    <n v="2.472340425531915"/>
    <x v="3262"/>
  </r>
  <r>
    <x v="2"/>
    <s v="Outdoor"/>
    <x v="4"/>
    <s v="K2 Korea"/>
    <s v="Dial"/>
    <x v="51"/>
    <s v="L6 R Eyestay 20mm Dial G"/>
    <x v="3"/>
    <n v="7940"/>
    <n v="18881"/>
    <n v="2.3779596977329973"/>
    <x v="3500"/>
  </r>
  <r>
    <x v="2"/>
    <s v="Outdoor"/>
    <x v="4"/>
    <s v="K2 Korea"/>
    <s v="Dial"/>
    <x v="51"/>
    <s v="L6 R Eyestay 20mm Dial G"/>
    <x v="4"/>
    <n v="7290"/>
    <n v="18052.5"/>
    <n v="2.4763374485596708"/>
    <x v="3474"/>
  </r>
  <r>
    <x v="2"/>
    <s v="Outdoor"/>
    <x v="4"/>
    <s v="K2 Korea"/>
    <s v="Dial"/>
    <x v="51"/>
    <s v="L6 R Eyestay 20mm Dial G"/>
    <x v="4"/>
    <n v="8745"/>
    <n v="21663"/>
    <n v="2.4771869639794168"/>
    <x v="3265"/>
  </r>
  <r>
    <x v="2"/>
    <s v="Outdoor"/>
    <x v="4"/>
    <s v="K2 Korea"/>
    <s v="Dial"/>
    <x v="51"/>
    <s v="L6 R Eyestay 20mm Dial G"/>
    <x v="4"/>
    <n v="6235"/>
    <n v="15438"/>
    <n v="2.4760224538893345"/>
    <x v="3252"/>
  </r>
  <r>
    <x v="2"/>
    <s v="Outdoor"/>
    <x v="4"/>
    <s v="K2 Korea"/>
    <s v="Dial"/>
    <x v="51"/>
    <s v="L6 R Eyestay 20mm Dial G"/>
    <x v="4"/>
    <n v="13470"/>
    <n v="33366"/>
    <n v="2.4770601336302893"/>
    <x v="3501"/>
  </r>
  <r>
    <x v="2"/>
    <s v="Outdoor"/>
    <x v="4"/>
    <s v="K2 Korea"/>
    <s v="Dial"/>
    <x v="51"/>
    <s v="L6 R Eyestay 20mm Dial G"/>
    <x v="2"/>
    <n v="8345"/>
    <n v="20667"/>
    <n v="2.4765727980826844"/>
    <x v="3481"/>
  </r>
  <r>
    <x v="2"/>
    <s v="Outdoor"/>
    <x v="4"/>
    <s v="K2 Korea"/>
    <s v="Dial"/>
    <x v="51"/>
    <s v="L6 R Eyestay 20mm Dial G"/>
    <x v="2"/>
    <n v="4125"/>
    <n v="10209"/>
    <n v="2.4749090909090907"/>
    <x v="3499"/>
  </r>
  <r>
    <x v="2"/>
    <s v="Outdoor"/>
    <x v="4"/>
    <s v="K2 Korea"/>
    <s v="Dial"/>
    <x v="51"/>
    <s v="L6 R Eyestay 20mm Dial G"/>
    <x v="2"/>
    <n v="8245"/>
    <n v="20418"/>
    <n v="2.4764099454214676"/>
    <x v="3502"/>
  </r>
  <r>
    <x v="2"/>
    <s v="Outdoor"/>
    <x v="4"/>
    <s v="K2 Korea"/>
    <s v="Dial"/>
    <x v="51"/>
    <s v="L6 R Eyestay 20mm Dial G"/>
    <x v="2"/>
    <n v="50"/>
    <n v="124.5"/>
    <n v="2.4900000000000002"/>
    <x v="2883"/>
  </r>
  <r>
    <x v="2"/>
    <s v="Outdoor"/>
    <x v="4"/>
    <s v="K2 Korea"/>
    <s v="Dial"/>
    <x v="51"/>
    <s v="L6 R Eyestay 20mm Dial G"/>
    <x v="2"/>
    <n v="12565"/>
    <n v="31125"/>
    <n v="2.4771189812972545"/>
    <x v="3503"/>
  </r>
  <r>
    <x v="2"/>
    <s v="Outdoor"/>
    <x v="4"/>
    <s v="K2 Korea"/>
    <s v="Dial"/>
    <x v="51"/>
    <s v="L6 R Eyestay 20mm Dial G"/>
    <x v="2"/>
    <n v="12515"/>
    <n v="31000.5"/>
    <n v="2.4770675189772273"/>
    <x v="3479"/>
  </r>
  <r>
    <x v="2"/>
    <s v="Outdoor"/>
    <x v="4"/>
    <s v="K2 Korea"/>
    <s v="Dial"/>
    <x v="51"/>
    <s v="L6 R Eyestay 20mm Dial G"/>
    <x v="4"/>
    <n v="7290"/>
    <n v="18052.5"/>
    <n v="2.4763374485596708"/>
    <x v="3474"/>
  </r>
  <r>
    <x v="2"/>
    <s v="Outdoor"/>
    <x v="4"/>
    <s v="K2 Korea"/>
    <s v="Dial"/>
    <x v="51"/>
    <s v="L6 R Eyestay 20mm Dial G"/>
    <x v="2"/>
    <n v="3120"/>
    <n v="7719"/>
    <n v="2.4740384615384614"/>
    <x v="2985"/>
  </r>
  <r>
    <x v="2"/>
    <s v="Outdoor"/>
    <x v="4"/>
    <s v="K2 Korea"/>
    <s v="Dial"/>
    <x v="51"/>
    <s v="L6 R Eyestay 20mm Dial G"/>
    <x v="2"/>
    <n v="25"/>
    <n v="62.25"/>
    <n v="2.4900000000000002"/>
    <x v="2883"/>
  </r>
  <r>
    <x v="2"/>
    <s v="Outdoor"/>
    <x v="4"/>
    <s v="K2 Korea"/>
    <s v="Dial"/>
    <x v="51"/>
    <s v="L6 R Eyestay 20mm Dial G"/>
    <x v="2"/>
    <n v="5230"/>
    <n v="12948"/>
    <n v="2.4757170172084129"/>
    <x v="1092"/>
  </r>
  <r>
    <x v="2"/>
    <s v="Outdoor"/>
    <x v="4"/>
    <s v="K2 Korea"/>
    <s v="Dial"/>
    <x v="51"/>
    <s v="L6 R Eyestay 20mm Dial G"/>
    <x v="2"/>
    <n v="5180"/>
    <n v="12823.5"/>
    <n v="2.4755791505791507"/>
    <x v="3504"/>
  </r>
  <r>
    <x v="2"/>
    <s v="Outdoor"/>
    <x v="4"/>
    <s v="K2 Korea"/>
    <s v="Dial"/>
    <x v="51"/>
    <s v="L6 R Eyestay 20mm Dial G"/>
    <x v="2"/>
    <n v="6185"/>
    <n v="15313.5"/>
    <n v="2.4759094583670169"/>
    <x v="3505"/>
  </r>
  <r>
    <x v="2"/>
    <s v="Outdoor"/>
    <x v="4"/>
    <s v="K2 Korea"/>
    <s v="Dial"/>
    <x v="51"/>
    <s v="L6 R Eyestay 20mm Dial G"/>
    <x v="2"/>
    <n v="25"/>
    <n v="62.25"/>
    <n v="2.4900000000000002"/>
    <x v="2883"/>
  </r>
  <r>
    <x v="2"/>
    <s v="Outdoor"/>
    <x v="4"/>
    <s v="K2 Korea"/>
    <s v="Dial"/>
    <x v="51"/>
    <s v="L6 R Eyestay 20mm Dial G"/>
    <x v="2"/>
    <n v="13520"/>
    <n v="33490.5"/>
    <n v="2.4771079881656806"/>
    <x v="3506"/>
  </r>
  <r>
    <x v="2"/>
    <s v="Outdoor"/>
    <x v="4"/>
    <s v="K2 Korea"/>
    <s v="Dial"/>
    <x v="51"/>
    <s v="L6 R Eyestay 20mm Dial G"/>
    <x v="3"/>
    <n v="4625"/>
    <n v="11454"/>
    <n v="2.4765405405405407"/>
    <x v="3110"/>
  </r>
  <r>
    <x v="2"/>
    <s v="Outdoor"/>
    <x v="4"/>
    <s v="K2 Korea"/>
    <s v="Dial"/>
    <x v="51"/>
    <s v="L6 R Eyestay 20mm Dial G"/>
    <x v="2"/>
    <n v="5180"/>
    <n v="12823.5"/>
    <n v="2.4755791505791507"/>
    <x v="3504"/>
  </r>
  <r>
    <x v="2"/>
    <s v="Outdoor"/>
    <x v="4"/>
    <s v="K2 Korea"/>
    <s v="Dial"/>
    <x v="51"/>
    <s v="L6 R Eyestay 20mm Dial G"/>
    <x v="3"/>
    <n v="8345"/>
    <n v="19837"/>
    <n v="2.3771120431396047"/>
    <x v="3507"/>
  </r>
  <r>
    <x v="2"/>
    <s v="Outdoor"/>
    <x v="4"/>
    <s v="K2 Korea"/>
    <s v="Dial"/>
    <x v="51"/>
    <s v="L6 R Eyestay 20mm Dial G"/>
    <x v="2"/>
    <n v="6235"/>
    <n v="15438"/>
    <n v="2.4760224538893345"/>
    <x v="3252"/>
  </r>
  <r>
    <x v="2"/>
    <s v="Outdoor"/>
    <x v="4"/>
    <s v="K2 Korea"/>
    <s v="Dial"/>
    <x v="51"/>
    <s v="L6 R Eyestay 20mm Dial G"/>
    <x v="2"/>
    <n v="7290"/>
    <n v="18052.5"/>
    <n v="2.4763374485596708"/>
    <x v="3474"/>
  </r>
  <r>
    <x v="2"/>
    <s v="Outdoor"/>
    <x v="4"/>
    <s v="K2 Korea"/>
    <s v="Dial"/>
    <x v="51"/>
    <s v="L6 R Eyestay 20mm Dial G"/>
    <x v="2"/>
    <n v="4175"/>
    <n v="10333.5"/>
    <n v="2.4750898203592815"/>
    <x v="3257"/>
  </r>
  <r>
    <x v="2"/>
    <s v="Outdoor"/>
    <x v="4"/>
    <s v="K2 Korea"/>
    <s v="Dial"/>
    <x v="51"/>
    <s v="L6 R Eyestay 20mm Dial G"/>
    <x v="2"/>
    <n v="5180"/>
    <n v="12823.5"/>
    <n v="2.4755791505791507"/>
    <x v="3504"/>
  </r>
  <r>
    <x v="2"/>
    <s v="Outdoor"/>
    <x v="4"/>
    <s v="K2 Korea"/>
    <s v="Dial"/>
    <x v="51"/>
    <s v="L6 R Eyestay 20mm Dial G"/>
    <x v="3"/>
    <n v="3320"/>
    <n v="8217"/>
    <n v="2.4750000000000001"/>
    <x v="3508"/>
  </r>
  <r>
    <x v="2"/>
    <s v="Outdoor"/>
    <x v="4"/>
    <s v="K2 Korea"/>
    <s v="Dial"/>
    <x v="51"/>
    <s v="L6 R Eyestay 20mm Dial G"/>
    <x v="3"/>
    <n v="6285"/>
    <n v="15562.5"/>
    <n v="2.4761336515513128"/>
    <x v="3256"/>
  </r>
  <r>
    <x v="2"/>
    <s v="Outdoor"/>
    <x v="4"/>
    <s v="K2 Korea"/>
    <s v="Dial"/>
    <x v="51"/>
    <s v="L6 R Eyestay 20mm Dial G"/>
    <x v="2"/>
    <n v="6285"/>
    <n v="15562.5"/>
    <n v="2.4761336515513128"/>
    <x v="3256"/>
  </r>
  <r>
    <x v="2"/>
    <s v="Outdoor"/>
    <x v="4"/>
    <s v="K2 Korea"/>
    <s v="Dial"/>
    <x v="51"/>
    <s v="L6 R Eyestay 20mm Dial G"/>
    <x v="3"/>
    <n v="3170"/>
    <n v="7843.5"/>
    <n v="2.4742902208201891"/>
    <x v="3259"/>
  </r>
  <r>
    <x v="2"/>
    <s v="Outdoor"/>
    <x v="4"/>
    <s v="K2 Korea"/>
    <s v="Dial"/>
    <x v="51"/>
    <s v="L6 R Eyestay 20mm Dial G"/>
    <x v="3"/>
    <n v="3770"/>
    <n v="9337.5"/>
    <n v="2.476790450928382"/>
    <x v="3509"/>
  </r>
  <r>
    <x v="2"/>
    <s v="Outdoor"/>
    <x v="4"/>
    <s v="K2 Korea"/>
    <s v="Dial"/>
    <x v="51"/>
    <s v="L6 R Eyestay 20mm Dial G"/>
    <x v="3"/>
    <n v="14575"/>
    <n v="34655"/>
    <n v="2.3777015437392794"/>
    <x v="3510"/>
  </r>
  <r>
    <x v="2"/>
    <s v="Outdoor"/>
    <x v="4"/>
    <s v="K2 Korea"/>
    <s v="Dial"/>
    <x v="51"/>
    <s v="L6 R Eyestay 20mm Dial G"/>
    <x v="0"/>
    <n v="4175"/>
    <n v="9918.5"/>
    <n v="2.3756886227544909"/>
    <x v="3511"/>
  </r>
  <r>
    <x v="2"/>
    <s v="Outdoor"/>
    <x v="4"/>
    <s v="K2 Korea"/>
    <s v="Dial"/>
    <x v="51"/>
    <s v="L6 R Eyestay 20mm Dial G"/>
    <x v="0"/>
    <n v="8320"/>
    <n v="19777.25"/>
    <n v="2.3770733173076923"/>
    <x v="3512"/>
  </r>
  <r>
    <x v="2"/>
    <s v="Outdoor"/>
    <x v="4"/>
    <s v="K2 Korea"/>
    <s v="Dial"/>
    <x v="51"/>
    <s v="L6 R Eyestay 20mm Dial G"/>
    <x v="1"/>
    <n v="8320"/>
    <n v="19777.25"/>
    <n v="2.3770733173076923"/>
    <x v="3512"/>
  </r>
  <r>
    <x v="2"/>
    <s v="Outdoor"/>
    <x v="4"/>
    <s v="K2 Korea"/>
    <s v="Dial"/>
    <x v="51"/>
    <s v="L6 R Eyestay 20mm Dial G"/>
    <x v="2"/>
    <n v="6285"/>
    <n v="15562.5"/>
    <n v="2.4761336515513128"/>
    <x v="3256"/>
  </r>
  <r>
    <x v="2"/>
    <s v="Outdoor"/>
    <x v="4"/>
    <s v="K2 Korea"/>
    <s v="Dial"/>
    <x v="51"/>
    <s v="L6 R Eyestay 20mm Dial G"/>
    <x v="2"/>
    <n v="6285"/>
    <n v="15562.5"/>
    <n v="2.4761336515513128"/>
    <x v="3256"/>
  </r>
  <r>
    <x v="2"/>
    <s v="Outdoor"/>
    <x v="4"/>
    <s v="K2 Korea"/>
    <s v="Dial"/>
    <x v="51"/>
    <s v="L6 R Eyestay 20mm Dial G"/>
    <x v="2"/>
    <n v="7290"/>
    <n v="18052.5"/>
    <n v="2.4763374485596708"/>
    <x v="3474"/>
  </r>
  <r>
    <x v="2"/>
    <s v="Outdoor"/>
    <x v="4"/>
    <s v="K2 Korea"/>
    <s v="Dial"/>
    <x v="51"/>
    <s v="L6 R Eyestay 20mm Dial G"/>
    <x v="2"/>
    <n v="7290"/>
    <n v="18052.5"/>
    <n v="2.4763374485596708"/>
    <x v="3474"/>
  </r>
  <r>
    <x v="2"/>
    <s v="Outdoor"/>
    <x v="4"/>
    <s v="K2 Korea"/>
    <s v="Dial"/>
    <x v="51"/>
    <s v="L6 R Eyestay 20mm Dial G"/>
    <x v="3"/>
    <n v="2065"/>
    <n v="4899.5"/>
    <n v="2.3726392251815982"/>
    <x v="3513"/>
  </r>
  <r>
    <x v="2"/>
    <s v="Outdoor"/>
    <x v="4"/>
    <s v="K2 Korea"/>
    <s v="Dial"/>
    <x v="51"/>
    <s v="L6 R Eyestay 20mm Dial G"/>
    <x v="3"/>
    <n v="7290"/>
    <n v="18052.5"/>
    <n v="2.4763374485596708"/>
    <x v="3474"/>
  </r>
  <r>
    <x v="2"/>
    <s v="Outdoor"/>
    <x v="4"/>
    <s v="K2 Korea"/>
    <s v="Dial"/>
    <x v="51"/>
    <s v="L6 R Eyestay 20mm Dial G"/>
    <x v="0"/>
    <n v="2115"/>
    <n v="5019"/>
    <n v="2.3730496453900711"/>
    <x v="3514"/>
  </r>
  <r>
    <x v="2"/>
    <s v="Outdoor"/>
    <x v="4"/>
    <s v="K2 Korea"/>
    <s v="Dial"/>
    <x v="51"/>
    <s v="L6 R Eyestay 20mm Dial G"/>
    <x v="3"/>
    <n v="7940"/>
    <n v="18881"/>
    <n v="2.3779596977329973"/>
    <x v="3500"/>
  </r>
  <r>
    <x v="2"/>
    <s v="Outdoor"/>
    <x v="4"/>
    <s v="K2 Korea"/>
    <s v="Dial"/>
    <x v="51"/>
    <s v="L6 R Eyestay 20mm Dial G"/>
    <x v="3"/>
    <n v="10455"/>
    <n v="24856"/>
    <n v="2.377427068388331"/>
    <x v="3515"/>
  </r>
  <r>
    <x v="2"/>
    <s v="Outdoor"/>
    <x v="4"/>
    <s v="K2 Korea"/>
    <s v="Dial"/>
    <x v="51"/>
    <s v="L6 R Eyestay 20mm Dial G"/>
    <x v="3"/>
    <n v="8395"/>
    <n v="19956.5"/>
    <n v="2.3771888028588446"/>
    <x v="3516"/>
  </r>
  <r>
    <x v="2"/>
    <s v="Outdoor"/>
    <x v="4"/>
    <s v="K2 Korea"/>
    <s v="Dial"/>
    <x v="51"/>
    <s v="L6 R Eyestay 20mm Dial G"/>
    <x v="3"/>
    <n v="7290"/>
    <n v="17327.5"/>
    <n v="2.3768861454046641"/>
    <x v="3517"/>
  </r>
  <r>
    <x v="2"/>
    <s v="Outdoor"/>
    <x v="4"/>
    <s v="K2 Korea"/>
    <s v="Dial"/>
    <x v="51"/>
    <s v="L6 R Eyestay 20mm Dial G"/>
    <x v="0"/>
    <n v="8345"/>
    <n v="19837"/>
    <n v="2.3771120431396047"/>
    <x v="3507"/>
  </r>
  <r>
    <x v="2"/>
    <s v="Outdoor"/>
    <x v="4"/>
    <s v="K2 Korea"/>
    <s v="Dial"/>
    <x v="51"/>
    <s v="L6 R Eyestay 20mm Dial G"/>
    <x v="0"/>
    <n v="8995"/>
    <n v="21390.5"/>
    <n v="2.3780433574207893"/>
    <x v="3518"/>
  </r>
  <r>
    <x v="2"/>
    <s v="Outdoor"/>
    <x v="4"/>
    <s v="K2 Korea"/>
    <s v="Dial"/>
    <x v="51"/>
    <s v="L6 R Eyestay 20mm Dial G"/>
    <x v="0"/>
    <n v="8320"/>
    <n v="19777.25"/>
    <n v="2.3770733173076923"/>
    <x v="3512"/>
  </r>
  <r>
    <x v="2"/>
    <s v="Outdoor"/>
    <x v="4"/>
    <s v="K2 Korea"/>
    <s v="Dial"/>
    <x v="51"/>
    <s v="L6 R Eyestay 20mm Dial G"/>
    <x v="0"/>
    <n v="11810"/>
    <n v="28082.5"/>
    <n v="2.3778577476714648"/>
    <x v="3519"/>
  </r>
  <r>
    <x v="2"/>
    <s v="Outdoor"/>
    <x v="4"/>
    <s v="K2 Korea"/>
    <s v="Dial"/>
    <x v="51"/>
    <s v="L6 R Eyestay 20mm Dial G"/>
    <x v="0"/>
    <n v="12490"/>
    <n v="29695.75"/>
    <n v="2.3775620496397116"/>
    <x v="3520"/>
  </r>
  <r>
    <x v="2"/>
    <s v="Outdoor"/>
    <x v="4"/>
    <s v="K2 Korea"/>
    <s v="Dial"/>
    <x v="51"/>
    <s v="L6 R Eyestay 20mm Dial G"/>
    <x v="5"/>
    <n v="7290"/>
    <n v="18052.5"/>
    <n v="2.4763374485596708"/>
    <x v="3474"/>
  </r>
  <r>
    <x v="2"/>
    <s v="Outdoor"/>
    <x v="4"/>
    <s v="K2 Korea"/>
    <s v="Dial"/>
    <x v="51"/>
    <s v="L6 R Eyestay 20mm Dial G"/>
    <x v="5"/>
    <n v="6260"/>
    <n v="15500.25"/>
    <n v="2.4760782747603836"/>
    <x v="3261"/>
  </r>
  <r>
    <x v="2"/>
    <s v="Outdoor"/>
    <x v="4"/>
    <s v="K2 Korea"/>
    <s v="Dial"/>
    <x v="51"/>
    <s v="L6 R Eyestay 20mm Dial G"/>
    <x v="5"/>
    <n v="8345"/>
    <n v="20667"/>
    <n v="2.4765727980826844"/>
    <x v="3481"/>
  </r>
  <r>
    <x v="2"/>
    <s v="Outdoor"/>
    <x v="4"/>
    <s v="K2 Korea"/>
    <s v="Dial"/>
    <x v="51"/>
    <s v="L6 R Eyestay 20mm Dial G"/>
    <x v="5"/>
    <n v="6260"/>
    <n v="15500.25"/>
    <n v="2.4760782747603836"/>
    <x v="3261"/>
  </r>
  <r>
    <x v="2"/>
    <s v="Outdoor"/>
    <x v="4"/>
    <s v="K2 Korea"/>
    <s v="Dial"/>
    <x v="51"/>
    <s v="L6 R Eyestay 20mm Dial G"/>
    <x v="5"/>
    <n v="-14656"/>
    <n v="-36291.75"/>
    <n v="2.476238400655022"/>
    <x v="3521"/>
  </r>
  <r>
    <x v="2"/>
    <s v="Outdoor"/>
    <x v="4"/>
    <s v="K2 Korea"/>
    <s v="Dial"/>
    <x v="51"/>
    <s v="L6 R Eyestay 20mm Dial G"/>
    <x v="5"/>
    <n v="7290"/>
    <n v="18052.5"/>
    <n v="2.4763374485596708"/>
    <x v="3474"/>
  </r>
  <r>
    <x v="2"/>
    <s v="Outdoor"/>
    <x v="4"/>
    <s v="K2 Korea"/>
    <s v="Dial"/>
    <x v="51"/>
    <s v="L6 R Eyestay 20mm Dial G"/>
    <x v="5"/>
    <n v="6260"/>
    <n v="15500.25"/>
    <n v="2.4760782747603836"/>
    <x v="3261"/>
  </r>
  <r>
    <x v="2"/>
    <s v="Outdoor"/>
    <x v="4"/>
    <s v="K2 Korea"/>
    <s v="Dial"/>
    <x v="51"/>
    <s v="L6 R Eyestay 20mm Dial G"/>
    <x v="5"/>
    <n v="6260"/>
    <n v="15500.25"/>
    <n v="2.4760782747603836"/>
    <x v="3261"/>
  </r>
  <r>
    <x v="2"/>
    <s v="Outdoor"/>
    <x v="4"/>
    <s v="K2 Korea"/>
    <s v="Dial"/>
    <x v="51"/>
    <s v="L6 R Eyestay 20mm Dial G"/>
    <x v="5"/>
    <n v="8295"/>
    <n v="20542.5"/>
    <n v="2.4764918625678121"/>
    <x v="3099"/>
  </r>
  <r>
    <x v="2"/>
    <s v="Outdoor"/>
    <x v="4"/>
    <s v="K2 Korea"/>
    <s v="Dial"/>
    <x v="51"/>
    <s v="L6 R Eyestay 20mm Dial G"/>
    <x v="5"/>
    <n v="6235"/>
    <n v="15438"/>
    <n v="2.4760224538893345"/>
    <x v="3252"/>
  </r>
  <r>
    <x v="2"/>
    <s v="Outdoor"/>
    <x v="4"/>
    <s v="K2 Korea"/>
    <s v="Dial"/>
    <x v="51"/>
    <s v="L6 R Eyestay 20mm Dial G"/>
    <x v="5"/>
    <n v="20810"/>
    <n v="51543"/>
    <n v="2.4768380586256606"/>
    <x v="3260"/>
  </r>
  <r>
    <x v="2"/>
    <s v="Outdoor"/>
    <x v="4"/>
    <s v="K2 Korea"/>
    <s v="Dial"/>
    <x v="51"/>
    <s v="L6 R Eyestay 20mm Dial G"/>
    <x v="4"/>
    <n v="10405"/>
    <n v="25771.5"/>
    <n v="2.4768380586256606"/>
    <x v="3260"/>
  </r>
  <r>
    <x v="2"/>
    <s v="Outdoor"/>
    <x v="4"/>
    <s v="K2 Korea"/>
    <s v="Dial"/>
    <x v="51"/>
    <s v="L6 R Eyestay 20mm Dial G"/>
    <x v="5"/>
    <n v="20810"/>
    <n v="51543"/>
    <n v="2.4768380586256606"/>
    <x v="3260"/>
  </r>
  <r>
    <x v="2"/>
    <s v="Outdoor"/>
    <x v="4"/>
    <s v="K2 Korea"/>
    <s v="Dial"/>
    <x v="51"/>
    <s v="L6 R Eyestay 20mm Dial G"/>
    <x v="5"/>
    <n v="10405"/>
    <n v="25771.5"/>
    <n v="2.4768380586256606"/>
    <x v="3260"/>
  </r>
  <r>
    <x v="2"/>
    <s v="Outdoor"/>
    <x v="4"/>
    <s v="K2 Korea"/>
    <s v="Dial"/>
    <x v="51"/>
    <s v="L6 R Eyestay 20mm Dial G"/>
    <x v="5"/>
    <n v="20810"/>
    <n v="51543"/>
    <n v="2.4768380586256606"/>
    <x v="3260"/>
  </r>
  <r>
    <x v="2"/>
    <s v="Outdoor"/>
    <x v="4"/>
    <s v="K2 Korea"/>
    <s v="Dial"/>
    <x v="51"/>
    <s v="L6 R Eyestay 20mm Dial G"/>
    <x v="5"/>
    <n v="20810"/>
    <n v="51543"/>
    <n v="2.4768380586256606"/>
    <x v="3260"/>
  </r>
  <r>
    <x v="2"/>
    <s v="Outdoor"/>
    <x v="4"/>
    <s v="K2 Korea"/>
    <s v="Dial"/>
    <x v="51"/>
    <s v="L6 R Eyestay 20mm Dial G"/>
    <x v="5"/>
    <n v="10405"/>
    <n v="25771.5"/>
    <n v="2.4768380586256606"/>
    <x v="3260"/>
  </r>
  <r>
    <x v="2"/>
    <s v="Outdoor"/>
    <x v="4"/>
    <s v="K2 Korea"/>
    <s v="Dial"/>
    <x v="51"/>
    <s v="L6 R Eyestay 20mm Dial G"/>
    <x v="5"/>
    <n v="6260"/>
    <n v="15500.25"/>
    <n v="2.4760782747603836"/>
    <x v="3261"/>
  </r>
  <r>
    <x v="2"/>
    <s v="Outdoor"/>
    <x v="4"/>
    <s v="K2 Korea"/>
    <s v="Dial"/>
    <x v="51"/>
    <s v="L6 R Eyestay 20mm Dial G"/>
    <x v="5"/>
    <n v="8345"/>
    <n v="20667"/>
    <n v="2.4765727980826844"/>
    <x v="3481"/>
  </r>
  <r>
    <x v="2"/>
    <s v="Outdoor"/>
    <x v="4"/>
    <s v="K2 Korea"/>
    <s v="Dial"/>
    <x v="51"/>
    <s v="L6 R Eyestay 20mm Dial G"/>
    <x v="5"/>
    <n v="8345"/>
    <n v="20667"/>
    <n v="2.4765727980826844"/>
    <x v="3481"/>
  </r>
  <r>
    <x v="2"/>
    <s v="Outdoor"/>
    <x v="4"/>
    <s v="K2 Korea"/>
    <s v="Dial"/>
    <x v="51"/>
    <s v="L6 R Eyestay 20mm Dial G"/>
    <x v="5"/>
    <n v="10405"/>
    <n v="25771.5"/>
    <n v="2.4768380586256606"/>
    <x v="3260"/>
  </r>
  <r>
    <x v="2"/>
    <s v="Outdoor"/>
    <x v="4"/>
    <s v="K2 Korea"/>
    <s v="Dial"/>
    <x v="51"/>
    <s v="L6 R Eyestay 20mm Dial G"/>
    <x v="5"/>
    <n v="16690"/>
    <n v="41334"/>
    <n v="2.4765727980826844"/>
    <x v="3481"/>
  </r>
  <r>
    <x v="2"/>
    <s v="Outdoor"/>
    <x v="4"/>
    <s v="K2 Korea"/>
    <s v="Dial"/>
    <x v="51"/>
    <s v="L6 R Eyestay 20mm Dial G"/>
    <x v="5"/>
    <n v="12490"/>
    <n v="30938.25"/>
    <n v="2.4770416333066452"/>
    <x v="3480"/>
  </r>
  <r>
    <x v="2"/>
    <s v="Outdoor"/>
    <x v="4"/>
    <s v="K2 Korea"/>
    <s v="Dial"/>
    <x v="51"/>
    <s v="L6 R Eyestay 20mm Dial G"/>
    <x v="5"/>
    <n v="8345"/>
    <n v="20667"/>
    <n v="2.4765727980826844"/>
    <x v="3481"/>
  </r>
  <r>
    <x v="2"/>
    <s v="Outdoor"/>
    <x v="4"/>
    <s v="K2 Korea"/>
    <s v="Dial"/>
    <x v="51"/>
    <s v="L6 R Eyestay 20mm Dial G"/>
    <x v="5"/>
    <n v="5180"/>
    <n v="12823.5"/>
    <n v="2.4755791505791507"/>
    <x v="3504"/>
  </r>
  <r>
    <x v="2"/>
    <s v="Outdoor"/>
    <x v="4"/>
    <s v="K2 Korea"/>
    <s v="Dial"/>
    <x v="51"/>
    <s v="L6 R Eyestay 20mm Dial G- Clear /18-1306 TPX"/>
    <x v="5"/>
    <n v="3145"/>
    <n v="7781.25"/>
    <n v="2.4741653418124008"/>
    <x v="3522"/>
  </r>
  <r>
    <x v="2"/>
    <s v="Outdoor"/>
    <x v="4"/>
    <s v="K2 Korea"/>
    <s v="Dial"/>
    <x v="20"/>
    <s v="L6 R Eyestay 20mm Dial J"/>
    <x v="0"/>
    <n v="20805"/>
    <n v="16353"/>
    <n v="0.78601297764960343"/>
    <x v="3414"/>
  </r>
  <r>
    <x v="2"/>
    <s v="Outdoor"/>
    <x v="4"/>
    <s v="K2 Korea"/>
    <s v="Dial"/>
    <x v="20"/>
    <s v="L6 R Eyestay 20mm Dial J"/>
    <x v="1"/>
    <n v="10405"/>
    <n v="8176.5"/>
    <n v="0.78582412301777993"/>
    <x v="3359"/>
  </r>
  <r>
    <x v="2"/>
    <s v="Outdoor"/>
    <x v="4"/>
    <s v="K2 Korea"/>
    <s v="Dial"/>
    <x v="20"/>
    <s v="L6 R Eyestay 20mm Dial J"/>
    <x v="1"/>
    <n v="8370"/>
    <n v="6576.75"/>
    <n v="0.78575268817204302"/>
    <x v="3305"/>
  </r>
  <r>
    <x v="2"/>
    <s v="Outdoor"/>
    <x v="4"/>
    <s v="K2 Korea"/>
    <s v="Dial"/>
    <x v="20"/>
    <s v="L6 R Eyestay 20mm Dial J"/>
    <x v="1"/>
    <n v="8320"/>
    <n v="6537.25"/>
    <n v="0.78572716346153848"/>
    <x v="3424"/>
  </r>
  <r>
    <x v="2"/>
    <s v="Outdoor"/>
    <x v="4"/>
    <s v="K2 Korea"/>
    <s v="Dial"/>
    <x v="20"/>
    <s v="L6 R Eyestay 20mm Dial J"/>
    <x v="1"/>
    <n v="8320"/>
    <n v="6537.25"/>
    <n v="0.78572716346153848"/>
    <x v="3424"/>
  </r>
  <r>
    <x v="2"/>
    <s v="Outdoor"/>
    <x v="4"/>
    <s v="K2 Korea"/>
    <s v="Dial"/>
    <x v="20"/>
    <s v="L6 R Eyestay 20mm Dial J"/>
    <x v="0"/>
    <n v="5205"/>
    <n v="4088.25"/>
    <n v="0.78544668587896249"/>
    <x v="3523"/>
  </r>
  <r>
    <x v="2"/>
    <s v="Outdoor"/>
    <x v="4"/>
    <s v="K2 Korea"/>
    <s v="Dial"/>
    <x v="20"/>
    <s v="L6 R Eyestay 20mm Dial J"/>
    <x v="1"/>
    <n v="18775"/>
    <n v="14753.25"/>
    <n v="0.78579227696404796"/>
    <x v="3524"/>
  </r>
  <r>
    <x v="2"/>
    <s v="Outdoor"/>
    <x v="4"/>
    <s v="K2 Korea"/>
    <s v="Dial"/>
    <x v="20"/>
    <s v="L6 R Eyestay 20mm Dial J"/>
    <x v="1"/>
    <n v="47945"/>
    <n v="37683"/>
    <n v="0.7859630826989259"/>
    <x v="3525"/>
  </r>
  <r>
    <x v="2"/>
    <s v="Outdoor"/>
    <x v="4"/>
    <s v="K2 Korea"/>
    <s v="Dial"/>
    <x v="20"/>
    <s v="L6 R Eyestay 20mm Dial J"/>
    <x v="1"/>
    <n v="20805"/>
    <n v="16353"/>
    <n v="0.78601297764960343"/>
    <x v="3414"/>
  </r>
  <r>
    <x v="2"/>
    <s v="Outdoor"/>
    <x v="4"/>
    <s v="K2 Korea"/>
    <s v="Dial"/>
    <x v="20"/>
    <s v="L6 R Eyestay 20mm Dial J"/>
    <x v="1"/>
    <n v="7290"/>
    <n v="5727.5"/>
    <n v="0.78566529492455417"/>
    <x v="3526"/>
  </r>
  <r>
    <x v="2"/>
    <s v="Outdoor"/>
    <x v="4"/>
    <s v="K2 Korea"/>
    <s v="Dial"/>
    <x v="20"/>
    <s v="L6 R Eyestay 20mm Dial J"/>
    <x v="3"/>
    <n v="20805"/>
    <n v="16353"/>
    <n v="0.78601297764960343"/>
    <x v="3414"/>
  </r>
  <r>
    <x v="2"/>
    <s v="Outdoor"/>
    <x v="4"/>
    <s v="K2 Korea"/>
    <s v="Dial"/>
    <x v="20"/>
    <s v="L6 R Eyestay 20mm Dial J"/>
    <x v="0"/>
    <n v="14575"/>
    <n v="11455"/>
    <n v="0.78593481989708402"/>
    <x v="3360"/>
  </r>
  <r>
    <x v="2"/>
    <s v="Outdoor"/>
    <x v="4"/>
    <s v="K2 Korea"/>
    <s v="Dial"/>
    <x v="20"/>
    <s v="L6 R Eyestay 20mm Dial J"/>
    <x v="0"/>
    <n v="30150"/>
    <n v="23700"/>
    <n v="0.78606965174129351"/>
    <x v="3342"/>
  </r>
  <r>
    <x v="2"/>
    <s v="Outdoor"/>
    <x v="4"/>
    <s v="K2 Korea"/>
    <s v="Dial"/>
    <x v="20"/>
    <s v="L6 R Eyestay 20mm Dial J"/>
    <x v="0"/>
    <n v="16585"/>
    <n v="13035"/>
    <n v="0.78595116068736814"/>
    <x v="3429"/>
  </r>
  <r>
    <x v="2"/>
    <s v="Outdoor"/>
    <x v="4"/>
    <s v="K2 Korea"/>
    <s v="Dial"/>
    <x v="20"/>
    <s v="L6 R Eyestay 20mm Dial J"/>
    <x v="0"/>
    <n v="9405"/>
    <n v="7386.5"/>
    <n v="0.78538011695906429"/>
    <x v="954"/>
  </r>
  <r>
    <x v="2"/>
    <s v="Outdoor"/>
    <x v="4"/>
    <s v="K2 Korea"/>
    <s v="Dial"/>
    <x v="20"/>
    <s v="L6 R Eyestay 20mm Dial J"/>
    <x v="0"/>
    <n v="20805"/>
    <n v="16353"/>
    <n v="0.78601297764960343"/>
    <x v="3414"/>
  </r>
  <r>
    <x v="2"/>
    <s v="Outdoor"/>
    <x v="4"/>
    <s v="K2 Korea"/>
    <s v="Dial"/>
    <x v="20"/>
    <s v="L6 R Eyestay 20mm Dial J"/>
    <x v="3"/>
    <n v="5230"/>
    <n v="4108"/>
    <n v="0.78546845124282982"/>
    <x v="3308"/>
  </r>
  <r>
    <x v="2"/>
    <s v="Outdoor"/>
    <x v="4"/>
    <s v="K2 Korea"/>
    <s v="Dial"/>
    <x v="20"/>
    <s v="L6 R Eyestay 20mm Dial J"/>
    <x v="0"/>
    <n v="8345"/>
    <n v="6557"/>
    <n v="0.78573996405032953"/>
    <x v="3411"/>
  </r>
  <r>
    <x v="2"/>
    <s v="Outdoor"/>
    <x v="4"/>
    <s v="K2 Korea"/>
    <s v="Dial"/>
    <x v="20"/>
    <s v="L6 R Eyestay 20mm Dial J"/>
    <x v="3"/>
    <n v="10405"/>
    <n v="8176.5"/>
    <n v="0.78582412301777993"/>
    <x v="3359"/>
  </r>
  <r>
    <x v="2"/>
    <s v="Outdoor"/>
    <x v="4"/>
    <s v="K2 Korea"/>
    <s v="Dial"/>
    <x v="20"/>
    <s v="L6 R Eyestay 20mm Dial J"/>
    <x v="0"/>
    <n v="10405"/>
    <n v="8176.5"/>
    <n v="0.78582412301777993"/>
    <x v="3359"/>
  </r>
  <r>
    <x v="2"/>
    <s v="Outdoor"/>
    <x v="4"/>
    <s v="K2 Korea"/>
    <s v="Dial"/>
    <x v="20"/>
    <s v="L6 R Eyestay 20mm Dial J"/>
    <x v="0"/>
    <n v="350"/>
    <n v="276.5"/>
    <n v="0.79"/>
    <x v="718"/>
  </r>
  <r>
    <x v="2"/>
    <s v="Outdoor"/>
    <x v="4"/>
    <s v="K2 Korea"/>
    <s v="Dial"/>
    <x v="20"/>
    <s v="L6 R Eyestay 20mm Dial J"/>
    <x v="1"/>
    <n v="8370"/>
    <n v="6576.75"/>
    <n v="0.78575268817204302"/>
    <x v="3305"/>
  </r>
  <r>
    <x v="2"/>
    <s v="Outdoor"/>
    <x v="4"/>
    <s v="K2 Korea"/>
    <s v="Dial"/>
    <x v="20"/>
    <s v="L6 R Eyestay 20mm Dial J"/>
    <x v="1"/>
    <n v="8370"/>
    <n v="6576.75"/>
    <n v="0.78575268817204302"/>
    <x v="3305"/>
  </r>
  <r>
    <x v="2"/>
    <s v="Outdoor"/>
    <x v="4"/>
    <s v="K2 Korea"/>
    <s v="Dial"/>
    <x v="20"/>
    <s v="L6 R Eyestay 20mm Dial J"/>
    <x v="0"/>
    <n v="13520"/>
    <n v="10625.5"/>
    <n v="0.78590976331360951"/>
    <x v="3527"/>
  </r>
  <r>
    <x v="2"/>
    <s v="Outdoor"/>
    <x v="4"/>
    <s v="K2 Korea"/>
    <s v="Dial"/>
    <x v="20"/>
    <s v="L6 R Eyestay 20mm Dial J"/>
    <x v="0"/>
    <n v="24025"/>
    <n v="18881"/>
    <n v="0.7858896982310094"/>
    <x v="3528"/>
  </r>
  <r>
    <x v="2"/>
    <s v="Outdoor"/>
    <x v="4"/>
    <s v="K2 Korea"/>
    <s v="Dial"/>
    <x v="20"/>
    <s v="L6 R Eyestay 20mm Dial J"/>
    <x v="1"/>
    <n v="22890"/>
    <n v="17992.25"/>
    <n v="0.78603101791175189"/>
    <x v="3529"/>
  </r>
  <r>
    <x v="2"/>
    <s v="Outdoor"/>
    <x v="4"/>
    <s v="K2 Korea"/>
    <s v="Dial"/>
    <x v="20"/>
    <s v="L6 R Eyestay 20mm Dial J"/>
    <x v="1"/>
    <n v="11460"/>
    <n v="9006"/>
    <n v="0.78586387434554972"/>
    <x v="3415"/>
  </r>
  <r>
    <x v="2"/>
    <s v="Outdoor"/>
    <x v="4"/>
    <s v="K2 Korea"/>
    <s v="Dial"/>
    <x v="20"/>
    <s v="L6 R Eyestay 20mm Dial J"/>
    <x v="1"/>
    <n v="12490"/>
    <n v="9815.75"/>
    <n v="0.785888710968775"/>
    <x v="3530"/>
  </r>
  <r>
    <x v="2"/>
    <s v="Outdoor"/>
    <x v="4"/>
    <s v="K2 Korea"/>
    <s v="Dial"/>
    <x v="20"/>
    <s v="L6 R Eyestay 20mm Dial J"/>
    <x v="1"/>
    <n v="12490"/>
    <n v="9815.75"/>
    <n v="0.785888710968775"/>
    <x v="3530"/>
  </r>
  <r>
    <x v="2"/>
    <s v="Outdoor"/>
    <x v="4"/>
    <s v="K2 Korea"/>
    <s v="Dial"/>
    <x v="20"/>
    <s v="L6 R Eyestay 20mm Dial J"/>
    <x v="1"/>
    <n v="12490"/>
    <n v="9815.75"/>
    <n v="0.785888710968775"/>
    <x v="3530"/>
  </r>
  <r>
    <x v="2"/>
    <s v="Outdoor"/>
    <x v="4"/>
    <s v="K2 Korea"/>
    <s v="Dial"/>
    <x v="20"/>
    <s v="L6 R Eyestay 20mm Dial J"/>
    <x v="0"/>
    <n v="10455"/>
    <n v="8216"/>
    <n v="0.78584409373505504"/>
    <x v="3419"/>
  </r>
  <r>
    <x v="2"/>
    <s v="Outdoor"/>
    <x v="4"/>
    <s v="K2 Korea"/>
    <s v="Dial"/>
    <x v="20"/>
    <s v="L6 R Eyestay 20mm Dial J"/>
    <x v="0"/>
    <n v="10405"/>
    <n v="8176.5"/>
    <n v="0.78582412301777993"/>
    <x v="3359"/>
  </r>
  <r>
    <x v="2"/>
    <s v="Outdoor"/>
    <x v="4"/>
    <s v="K2 Korea"/>
    <s v="Dial"/>
    <x v="20"/>
    <s v="L6 R Eyestay 20mm Dial J"/>
    <x v="1"/>
    <n v="20805"/>
    <n v="16353"/>
    <n v="0.78601297764960343"/>
    <x v="3414"/>
  </r>
  <r>
    <x v="2"/>
    <s v="Outdoor"/>
    <x v="4"/>
    <s v="K2 Korea"/>
    <s v="Dial"/>
    <x v="20"/>
    <s v="L6 R Eyestay 20mm Dial J"/>
    <x v="1"/>
    <n v="8370"/>
    <n v="6576.75"/>
    <n v="0.78575268817204302"/>
    <x v="3305"/>
  </r>
  <r>
    <x v="2"/>
    <s v="Outdoor"/>
    <x v="4"/>
    <s v="K2 Korea"/>
    <s v="Dial"/>
    <x v="20"/>
    <s v="L6 R Eyestay 20mm Dial J"/>
    <x v="1"/>
    <n v="20805"/>
    <n v="16353"/>
    <n v="0.78601297764960343"/>
    <x v="3414"/>
  </r>
  <r>
    <x v="2"/>
    <s v="Outdoor"/>
    <x v="4"/>
    <s v="K2 Korea"/>
    <s v="Dial"/>
    <x v="20"/>
    <s v="L6 R Eyestay 20mm Dial J"/>
    <x v="1"/>
    <n v="39580"/>
    <n v="31106.25"/>
    <n v="0.78590828701364324"/>
    <x v="3531"/>
  </r>
  <r>
    <x v="2"/>
    <s v="Outdoor"/>
    <x v="4"/>
    <s v="K2 Korea"/>
    <s v="Dial"/>
    <x v="20"/>
    <s v="L6 R Eyestay 20mm Dial J"/>
    <x v="1"/>
    <n v="8370"/>
    <n v="6576.75"/>
    <n v="0.78575268817204302"/>
    <x v="3305"/>
  </r>
  <r>
    <x v="2"/>
    <s v="Outdoor"/>
    <x v="4"/>
    <s v="K2 Korea"/>
    <s v="Dial"/>
    <x v="20"/>
    <s v="L6 R Eyestay 20mm Dial J"/>
    <x v="3"/>
    <n v="20805"/>
    <n v="16353"/>
    <n v="0.78601297764960343"/>
    <x v="3414"/>
  </r>
  <r>
    <x v="2"/>
    <s v="Outdoor"/>
    <x v="4"/>
    <s v="K2 Korea"/>
    <s v="Dial"/>
    <x v="20"/>
    <s v="L6 R Eyestay 20mm Dial J"/>
    <x v="0"/>
    <n v="5230"/>
    <n v="4108"/>
    <n v="0.78546845124282982"/>
    <x v="3308"/>
  </r>
  <r>
    <x v="2"/>
    <s v="Outdoor"/>
    <x v="4"/>
    <s v="K2 Korea"/>
    <s v="Dial"/>
    <x v="20"/>
    <s v="L6 R Eyestay 20mm Dial J"/>
    <x v="0"/>
    <n v="20805"/>
    <n v="16353"/>
    <n v="0.78601297764960343"/>
    <x v="3414"/>
  </r>
  <r>
    <x v="2"/>
    <s v="Outdoor"/>
    <x v="4"/>
    <s v="K2 Korea"/>
    <s v="Dial"/>
    <x v="20"/>
    <s v="L6 R Eyestay 20mm Dial J"/>
    <x v="0"/>
    <n v="8345"/>
    <n v="6557"/>
    <n v="0.78573996405032953"/>
    <x v="3411"/>
  </r>
  <r>
    <x v="2"/>
    <s v="Outdoor"/>
    <x v="4"/>
    <s v="K2 Korea"/>
    <s v="Dial"/>
    <x v="20"/>
    <s v="L6 R Eyestay 20mm Dial J"/>
    <x v="0"/>
    <n v="4175"/>
    <n v="3278.5"/>
    <n v="0.78526946107784434"/>
    <x v="3301"/>
  </r>
  <r>
    <x v="2"/>
    <s v="Outdoor"/>
    <x v="4"/>
    <s v="K2 Korea"/>
    <s v="Dial"/>
    <x v="20"/>
    <s v="L6 R Eyestay 20mm Dial J"/>
    <x v="0"/>
    <n v="12495"/>
    <n v="9815.75"/>
    <n v="0.78557422969187674"/>
    <x v="3532"/>
  </r>
  <r>
    <x v="2"/>
    <s v="Outdoor"/>
    <x v="4"/>
    <s v="K2 Korea"/>
    <s v="Dial"/>
    <x v="20"/>
    <s v="L6 R Eyestay 20mm Dial J"/>
    <x v="1"/>
    <n v="24950"/>
    <n v="19611.75"/>
    <n v="0.78604208416833665"/>
    <x v="3533"/>
  </r>
  <r>
    <x v="2"/>
    <s v="Outdoor"/>
    <x v="4"/>
    <s v="K2 Korea"/>
    <s v="Dial"/>
    <x v="20"/>
    <s v="L6 R Eyestay 20mm Dial J"/>
    <x v="1"/>
    <n v="8370"/>
    <n v="6576.75"/>
    <n v="0.78575268817204302"/>
    <x v="3305"/>
  </r>
  <r>
    <x v="2"/>
    <s v="Outdoor"/>
    <x v="4"/>
    <s v="K2 Korea"/>
    <s v="Dial"/>
    <x v="20"/>
    <s v="L6 R Eyestay 20mm Dial J"/>
    <x v="1"/>
    <n v="8370"/>
    <n v="6576.75"/>
    <n v="0.78575268817204302"/>
    <x v="3305"/>
  </r>
  <r>
    <x v="2"/>
    <s v="Outdoor"/>
    <x v="4"/>
    <s v="K2 Korea"/>
    <s v="Dial"/>
    <x v="20"/>
    <s v="L6 R Eyestay 20mm Dial J"/>
    <x v="1"/>
    <n v="8370"/>
    <n v="6576.75"/>
    <n v="0.78575268817204302"/>
    <x v="3305"/>
  </r>
  <r>
    <x v="2"/>
    <s v="Outdoor"/>
    <x v="4"/>
    <s v="K2 Korea"/>
    <s v="Dial"/>
    <x v="20"/>
    <s v="L6 R Eyestay 20mm Dial J"/>
    <x v="4"/>
    <n v="6235"/>
    <n v="7564"/>
    <n v="1.2131515637530073"/>
    <x v="3534"/>
  </r>
  <r>
    <x v="2"/>
    <s v="Outdoor"/>
    <x v="4"/>
    <s v="K2 Korea"/>
    <s v="Dial"/>
    <x v="20"/>
    <s v="L6 R Eyestay 20mm Dial J"/>
    <x v="2"/>
    <n v="150"/>
    <n v="118.5"/>
    <n v="0.79"/>
    <x v="718"/>
  </r>
  <r>
    <x v="2"/>
    <s v="Outdoor"/>
    <x v="4"/>
    <s v="K2 Korea"/>
    <s v="Dial"/>
    <x v="20"/>
    <s v="L6 R Eyestay 20mm Dial J"/>
    <x v="0"/>
    <n v="8320"/>
    <n v="6537.25"/>
    <n v="0.78572716346153848"/>
    <x v="3424"/>
  </r>
  <r>
    <x v="2"/>
    <s v="Outdoor"/>
    <x v="4"/>
    <s v="K2 Korea"/>
    <s v="Dial"/>
    <x v="20"/>
    <s v="L6 R Eyestay 20mm Dial J"/>
    <x v="1"/>
    <n v="8320"/>
    <n v="6537.25"/>
    <n v="0.78572716346153848"/>
    <x v="3424"/>
  </r>
  <r>
    <x v="2"/>
    <s v="Outdoor"/>
    <x v="4"/>
    <s v="K2 Korea"/>
    <s v="Dial"/>
    <x v="20"/>
    <s v="L6 R Eyestay 20mm Dial J"/>
    <x v="1"/>
    <n v="10405"/>
    <n v="8176.5"/>
    <n v="0.78582412301777993"/>
    <x v="3359"/>
  </r>
  <r>
    <x v="2"/>
    <s v="Outdoor"/>
    <x v="4"/>
    <s v="K2 Korea"/>
    <s v="Dial"/>
    <x v="20"/>
    <s v="L6 R Eyestay 20mm Dial J"/>
    <x v="1"/>
    <n v="4175"/>
    <n v="3278.5"/>
    <n v="0.78526946107784434"/>
    <x v="3301"/>
  </r>
  <r>
    <x v="2"/>
    <s v="Outdoor"/>
    <x v="4"/>
    <s v="K2 Korea"/>
    <s v="Dial"/>
    <x v="20"/>
    <s v="L6 R Eyestay 20mm Dial J"/>
    <x v="3"/>
    <n v="3170"/>
    <n v="2488.5"/>
    <n v="0.78501577287066249"/>
    <x v="3427"/>
  </r>
  <r>
    <x v="2"/>
    <s v="Outdoor"/>
    <x v="4"/>
    <s v="K2 Korea"/>
    <s v="Dial"/>
    <x v="20"/>
    <s v="L6 R Eyestay 20mm Dial J"/>
    <x v="1"/>
    <n v="4175"/>
    <n v="3278.5"/>
    <n v="0.78526946107784434"/>
    <x v="3301"/>
  </r>
  <r>
    <x v="2"/>
    <s v="Outdoor"/>
    <x v="4"/>
    <s v="K2 Korea"/>
    <s v="Dial"/>
    <x v="20"/>
    <s v="L6 R Eyestay 20mm Dial J"/>
    <x v="3"/>
    <n v="14575"/>
    <n v="11455"/>
    <n v="0.78593481989708402"/>
    <x v="3360"/>
  </r>
  <r>
    <x v="2"/>
    <s v="Outdoor"/>
    <x v="4"/>
    <s v="K2 Korea"/>
    <s v="Dial"/>
    <x v="20"/>
    <s v="L6 R Eyestay 20mm Dial J"/>
    <x v="0"/>
    <n v="11515"/>
    <n v="9045.5"/>
    <n v="0.7855405992184108"/>
    <x v="3535"/>
  </r>
  <r>
    <x v="2"/>
    <s v="Outdoor"/>
    <x v="4"/>
    <s v="K2 Korea"/>
    <s v="Dial"/>
    <x v="20"/>
    <s v="L6 R Eyestay 20mm Dial J"/>
    <x v="3"/>
    <n v="4625"/>
    <n v="3634"/>
    <n v="0.78572972972972976"/>
    <x v="3306"/>
  </r>
  <r>
    <x v="2"/>
    <s v="Outdoor"/>
    <x v="4"/>
    <s v="K2 Korea"/>
    <s v="Dial"/>
    <x v="20"/>
    <s v="L6 R Eyestay 20mm Dial J"/>
    <x v="0"/>
    <n v="8320"/>
    <n v="6537.25"/>
    <n v="0.78572716346153848"/>
    <x v="3424"/>
  </r>
  <r>
    <x v="2"/>
    <s v="Outdoor"/>
    <x v="4"/>
    <s v="K2 Korea"/>
    <s v="Dial"/>
    <x v="20"/>
    <s v="L6 R Eyestay 20mm Dial J"/>
    <x v="3"/>
    <n v="6285"/>
    <n v="4937.5"/>
    <n v="0.78560063643595868"/>
    <x v="3425"/>
  </r>
  <r>
    <x v="2"/>
    <s v="Outdoor"/>
    <x v="4"/>
    <s v="K2 Korea"/>
    <s v="Dial"/>
    <x v="20"/>
    <s v="L6 R Eyestay 20mm Dial J"/>
    <x v="0"/>
    <n v="14580"/>
    <n v="11455"/>
    <n v="0.78566529492455417"/>
    <x v="3526"/>
  </r>
  <r>
    <x v="2"/>
    <s v="Outdoor"/>
    <x v="4"/>
    <s v="K2 Korea"/>
    <s v="Dial"/>
    <x v="20"/>
    <s v="L6 R Eyestay 20mm Dial J"/>
    <x v="4"/>
    <n v="3120"/>
    <n v="3782"/>
    <n v="1.2121794871794871"/>
    <x v="2843"/>
  </r>
  <r>
    <x v="2"/>
    <s v="Outdoor"/>
    <x v="4"/>
    <s v="K2 Korea"/>
    <s v="Dial"/>
    <x v="20"/>
    <s v="L6 R Eyestay 20mm Dial J"/>
    <x v="4"/>
    <n v="1660"/>
    <n v="2013"/>
    <n v="1.2126506024096386"/>
    <x v="2910"/>
  </r>
  <r>
    <x v="2"/>
    <s v="Outdoor"/>
    <x v="4"/>
    <s v="K2 Korea"/>
    <s v="Dial"/>
    <x v="20"/>
    <s v="L6 R Eyestay 20mm Dial J"/>
    <x v="4"/>
    <n v="16590"/>
    <n v="20130"/>
    <n v="1.213381555153707"/>
    <x v="3454"/>
  </r>
  <r>
    <x v="2"/>
    <s v="Outdoor"/>
    <x v="4"/>
    <s v="K2 Korea"/>
    <s v="Dial"/>
    <x v="20"/>
    <s v="L6 R Eyestay 20mm Dial J"/>
    <x v="2"/>
    <n v="3120"/>
    <n v="3782"/>
    <n v="1.2121794871794871"/>
    <x v="2843"/>
  </r>
  <r>
    <x v="2"/>
    <s v="Outdoor"/>
    <x v="4"/>
    <s v="K2 Korea"/>
    <s v="Dial"/>
    <x v="20"/>
    <s v="L6 R Eyestay 20mm Dial J"/>
    <x v="0"/>
    <n v="16685"/>
    <n v="13114"/>
    <n v="0.78597542703026668"/>
    <x v="3536"/>
  </r>
  <r>
    <x v="2"/>
    <s v="Outdoor"/>
    <x v="4"/>
    <s v="K2 Korea"/>
    <s v="Dial"/>
    <x v="20"/>
    <s v="L6 R Eyestay 20mm Dial J"/>
    <x v="1"/>
    <n v="16635"/>
    <n v="13074.5"/>
    <n v="0.78596333032762244"/>
    <x v="3537"/>
  </r>
  <r>
    <x v="2"/>
    <s v="Outdoor"/>
    <x v="4"/>
    <s v="K2 Korea"/>
    <s v="Dial"/>
    <x v="20"/>
    <s v="L6 R Eyestay 20mm Dial J"/>
    <x v="1"/>
    <n v="8645"/>
    <n v="6794"/>
    <n v="0.78588779641411222"/>
    <x v="963"/>
  </r>
  <r>
    <x v="2"/>
    <s v="Outdoor"/>
    <x v="4"/>
    <s v="K2 Korea"/>
    <s v="Dial"/>
    <x v="20"/>
    <s v="L6 R Eyestay 20mm Dial J"/>
    <x v="3"/>
    <n v="8345"/>
    <n v="6557"/>
    <n v="0.78573996405032953"/>
    <x v="3411"/>
  </r>
  <r>
    <x v="2"/>
    <s v="Outdoor"/>
    <x v="4"/>
    <s v="K2 Korea"/>
    <s v="Dial"/>
    <x v="20"/>
    <s v="L6 R Eyestay 20mm Dial J"/>
    <x v="0"/>
    <n v="6285"/>
    <n v="4937.5"/>
    <n v="0.78560063643595868"/>
    <x v="3425"/>
  </r>
  <r>
    <x v="2"/>
    <s v="Outdoor"/>
    <x v="4"/>
    <s v="K2 Korea"/>
    <s v="Dial"/>
    <x v="20"/>
    <s v="L6 R Eyestay 20mm Dial J"/>
    <x v="0"/>
    <n v="5105"/>
    <n v="4009.25"/>
    <n v="0.78535749265426058"/>
    <x v="3538"/>
  </r>
  <r>
    <x v="2"/>
    <s v="Outdoor"/>
    <x v="4"/>
    <s v="K2 Korea"/>
    <s v="Dial"/>
    <x v="20"/>
    <s v="L6 R Eyestay 20mm Dial J"/>
    <x v="0"/>
    <n v="8395"/>
    <n v="6596.5"/>
    <n v="0.78576533650982727"/>
    <x v="3539"/>
  </r>
  <r>
    <x v="2"/>
    <s v="Outdoor"/>
    <x v="4"/>
    <s v="K2 Korea"/>
    <s v="Dial"/>
    <x v="20"/>
    <s v="L6 R Eyestay 20mm Dial J"/>
    <x v="1"/>
    <n v="9425"/>
    <n v="7406.25"/>
    <n v="0.78580901856763929"/>
    <x v="987"/>
  </r>
  <r>
    <x v="2"/>
    <s v="Outdoor"/>
    <x v="4"/>
    <s v="K2 Korea"/>
    <s v="Dial"/>
    <x v="20"/>
    <s v="L6 R Eyestay 20mm Dial J"/>
    <x v="3"/>
    <n v="20805"/>
    <n v="16353"/>
    <n v="0.78601297764960343"/>
    <x v="3414"/>
  </r>
  <r>
    <x v="2"/>
    <s v="Outdoor"/>
    <x v="4"/>
    <s v="K2 Korea"/>
    <s v="Dial"/>
    <x v="20"/>
    <s v="L6 R Eyestay 20mm Dial J"/>
    <x v="0"/>
    <n v="6285"/>
    <n v="4937.5"/>
    <n v="0.78560063643595868"/>
    <x v="3425"/>
  </r>
  <r>
    <x v="2"/>
    <s v="Outdoor"/>
    <x v="4"/>
    <s v="K2 Korea"/>
    <s v="Dial"/>
    <x v="20"/>
    <s v="L6 R Eyestay 20mm Dial J"/>
    <x v="4"/>
    <n v="5735"/>
    <n v="6954"/>
    <n v="1.2125544899738447"/>
    <x v="3540"/>
  </r>
  <r>
    <x v="2"/>
    <s v="Outdoor"/>
    <x v="4"/>
    <s v="K2 Korea"/>
    <s v="Dial"/>
    <x v="20"/>
    <s v="L6 R Eyestay 20mm Dial J"/>
    <x v="4"/>
    <n v="0"/>
    <n v="0"/>
    <e v="#DIV/0!"/>
    <x v="255"/>
  </r>
  <r>
    <x v="2"/>
    <s v="Outdoor"/>
    <x v="4"/>
    <s v="K2 Korea"/>
    <s v="Dial"/>
    <x v="20"/>
    <s v="L6 R Eyestay 20mm Dial J"/>
    <x v="4"/>
    <n v="2515"/>
    <n v="3050"/>
    <n v="1.2127236580516898"/>
    <x v="2823"/>
  </r>
  <r>
    <x v="2"/>
    <s v="Outdoor"/>
    <x v="4"/>
    <s v="K2 Korea"/>
    <s v="Dial"/>
    <x v="20"/>
    <s v="L6 R Eyestay 20mm Dial J"/>
    <x v="3"/>
    <n v="5230"/>
    <n v="4108"/>
    <n v="0.78546845124282982"/>
    <x v="3308"/>
  </r>
  <r>
    <x v="2"/>
    <s v="Outdoor"/>
    <x v="4"/>
    <s v="K2 Korea"/>
    <s v="Dial"/>
    <x v="20"/>
    <s v="L6 R Eyestay 20mm Dial J"/>
    <x v="4"/>
    <n v="38000"/>
    <n v="45360"/>
    <n v="1.1936842105263157"/>
    <x v="3541"/>
  </r>
  <r>
    <x v="2"/>
    <s v="Outdoor"/>
    <x v="4"/>
    <s v="K2 Korea"/>
    <s v="Dial"/>
    <x v="20"/>
    <s v="L6 R Eyestay 20mm Dial J"/>
    <x v="4"/>
    <n v="33175"/>
    <n v="39600"/>
    <n v="1.1936699321778448"/>
    <x v="2892"/>
  </r>
  <r>
    <x v="2"/>
    <s v="Outdoor"/>
    <x v="4"/>
    <s v="K2 Korea"/>
    <s v="Dial"/>
    <x v="20"/>
    <s v="L6 R Eyestay 20mm Dial J"/>
    <x v="4"/>
    <n v="52930"/>
    <n v="63180"/>
    <n v="1.1936519931985641"/>
    <x v="3542"/>
  </r>
  <r>
    <x v="2"/>
    <s v="Outdoor"/>
    <x v="4"/>
    <s v="K2 Korea"/>
    <s v="Dial"/>
    <x v="20"/>
    <s v="L6 R Eyestay 20mm Dial J"/>
    <x v="2"/>
    <n v="26895"/>
    <n v="32100"/>
    <n v="1.1935303959843837"/>
    <x v="3543"/>
  </r>
  <r>
    <x v="2"/>
    <s v="Outdoor"/>
    <x v="4"/>
    <s v="K2 Korea"/>
    <s v="Dial"/>
    <x v="20"/>
    <s v="L6 R Eyestay 20mm Dial J"/>
    <x v="2"/>
    <n v="7290"/>
    <n v="8700"/>
    <n v="1.1934156378600822"/>
    <x v="3544"/>
  </r>
  <r>
    <x v="2"/>
    <s v="Outdoor"/>
    <x v="4"/>
    <s v="K2 Korea"/>
    <s v="Dial"/>
    <x v="20"/>
    <s v="L6 R Eyestay 20mm Dial J"/>
    <x v="2"/>
    <n v="6185"/>
    <n v="4735.5"/>
    <n v="0.76564268391269197"/>
    <x v="3545"/>
  </r>
  <r>
    <x v="2"/>
    <s v="Outdoor"/>
    <x v="4"/>
    <s v="K2 Korea"/>
    <s v="Dial"/>
    <x v="20"/>
    <s v="L6 R Eyestay 20mm Dial J"/>
    <x v="2"/>
    <n v="41570"/>
    <n v="31839.5"/>
    <n v="0.76592494587442872"/>
    <x v="3546"/>
  </r>
  <r>
    <x v="2"/>
    <s v="Outdoor"/>
    <x v="4"/>
    <s v="K2 Korea"/>
    <s v="Dial"/>
    <x v="20"/>
    <s v="L6 R Eyestay 20mm Dial J"/>
    <x v="0"/>
    <n v="20965"/>
    <n v="16054.5"/>
    <n v="0.76577629382303836"/>
    <x v="3547"/>
  </r>
  <r>
    <x v="2"/>
    <s v="Outdoor"/>
    <x v="4"/>
    <s v="K2 Korea"/>
    <s v="Dial"/>
    <x v="20"/>
    <s v="L6 R Eyestay 20mm Dial J"/>
    <x v="0"/>
    <n v="7340"/>
    <n v="5621"/>
    <n v="0.76580381471389647"/>
    <x v="3548"/>
  </r>
  <r>
    <x v="2"/>
    <s v="Outdoor"/>
    <x v="4"/>
    <s v="K2 Korea"/>
    <s v="Dial"/>
    <x v="20"/>
    <s v="L6 R Eyestay 20mm Dial J"/>
    <x v="0"/>
    <n v="20910"/>
    <n v="16016"/>
    <n v="0.76594930655188909"/>
    <x v="3549"/>
  </r>
  <r>
    <x v="2"/>
    <s v="Outdoor"/>
    <x v="4"/>
    <s v="K2 Korea"/>
    <s v="Dial"/>
    <x v="20"/>
    <s v="L6 R Eyestay 20mm Dial J"/>
    <x v="0"/>
    <n v="31315"/>
    <n v="23985.5"/>
    <n v="0.76594283889509818"/>
    <x v="3550"/>
  </r>
  <r>
    <x v="2"/>
    <s v="Outdoor"/>
    <x v="4"/>
    <s v="K2 Korea"/>
    <s v="Dial"/>
    <x v="20"/>
    <s v="L6 R Eyestay 20mm Dial J"/>
    <x v="0"/>
    <n v="17845"/>
    <n v="13667.5"/>
    <n v="0.76590081255253573"/>
    <x v="3551"/>
  </r>
  <r>
    <x v="2"/>
    <s v="Outdoor"/>
    <x v="4"/>
    <s v="K2 Korea"/>
    <s v="Dial"/>
    <x v="20"/>
    <s v="L6 R Eyestay 20mm Dial J"/>
    <x v="1"/>
    <n v="38550"/>
    <n v="29529.5"/>
    <n v="0.76600518806744489"/>
    <x v="3552"/>
  </r>
  <r>
    <x v="2"/>
    <s v="Outdoor"/>
    <x v="4"/>
    <s v="K2 Korea"/>
    <s v="Dial"/>
    <x v="20"/>
    <s v="L6 R Eyestay 20mm Dial J"/>
    <x v="1"/>
    <n v="14905"/>
    <n v="11415.25"/>
    <n v="0.76586715867158672"/>
    <x v="3351"/>
  </r>
  <r>
    <x v="2"/>
    <s v="Outdoor"/>
    <x v="4"/>
    <s v="K2 Korea"/>
    <s v="Dial"/>
    <x v="20"/>
    <s v="L6 R Eyestay 20mm Dial J"/>
    <x v="1"/>
    <n v="14630"/>
    <n v="11203.5"/>
    <n v="0.76578947368421058"/>
    <x v="3553"/>
  </r>
  <r>
    <x v="2"/>
    <s v="Outdoor"/>
    <x v="4"/>
    <s v="K2 Korea"/>
    <s v="Dial"/>
    <x v="20"/>
    <s v="L6 R Eyestay 20mm Dial J"/>
    <x v="1"/>
    <n v="21870"/>
    <n v="16747.5"/>
    <n v="0.76577503429355276"/>
    <x v="3554"/>
  </r>
  <r>
    <x v="2"/>
    <s v="Outdoor"/>
    <x v="4"/>
    <s v="K2 Korea"/>
    <s v="Dial"/>
    <x v="20"/>
    <s v="L6 R Eyestay 20mm Dial J"/>
    <x v="1"/>
    <n v="6260"/>
    <n v="4793.25"/>
    <n v="0.76569488817891374"/>
    <x v="3555"/>
  </r>
  <r>
    <x v="2"/>
    <s v="Outdoor"/>
    <x v="4"/>
    <s v="K2 Korea"/>
    <s v="Dial"/>
    <x v="20"/>
    <s v="L6 R Eyestay 20mm Dial J"/>
    <x v="1"/>
    <n v="23725"/>
    <n v="18172"/>
    <n v="0.76594309799789251"/>
    <x v="3556"/>
  </r>
  <r>
    <x v="2"/>
    <s v="Outdoor"/>
    <x v="4"/>
    <s v="K2 Korea"/>
    <s v="Dial"/>
    <x v="20"/>
    <s v="L6 R Eyestay 20mm Dial J"/>
    <x v="1"/>
    <n v="16740"/>
    <n v="12820.5"/>
    <n v="0.76586021505376345"/>
    <x v="3327"/>
  </r>
  <r>
    <x v="2"/>
    <s v="Outdoor"/>
    <x v="4"/>
    <s v="K2 Korea"/>
    <s v="Dial"/>
    <x v="20"/>
    <s v="L6 R Eyestay 20mm Dial J"/>
    <x v="1"/>
    <n v="25105"/>
    <n v="19230.75"/>
    <n v="0.76601274646484763"/>
    <x v="3557"/>
  </r>
  <r>
    <x v="2"/>
    <s v="Outdoor"/>
    <x v="4"/>
    <s v="K2 Korea"/>
    <s v="Dial"/>
    <x v="20"/>
    <s v="L6 R Eyestay 20mm Dial J"/>
    <x v="4"/>
    <n v="36875"/>
    <n v="44743.5"/>
    <n v="1.2133830508474577"/>
    <x v="3558"/>
  </r>
  <r>
    <x v="2"/>
    <s v="Outdoor"/>
    <x v="4"/>
    <s v="K2 Korea"/>
    <s v="Dial"/>
    <x v="20"/>
    <s v="L6 R Eyestay 20mm Dial J"/>
    <x v="4"/>
    <n v="0"/>
    <n v="0"/>
    <e v="#DIV/0!"/>
    <x v="255"/>
  </r>
  <r>
    <x v="2"/>
    <s v="Outdoor"/>
    <x v="4"/>
    <s v="K2 Korea"/>
    <s v="Dial"/>
    <x v="20"/>
    <s v="L6 R Eyestay 20mm Dial J"/>
    <x v="4"/>
    <n v="2365"/>
    <n v="2867"/>
    <n v="1.212262156448203"/>
    <x v="3559"/>
  </r>
  <r>
    <x v="2"/>
    <s v="Outdoor"/>
    <x v="4"/>
    <s v="K2 Korea"/>
    <s v="Dial"/>
    <x v="20"/>
    <s v="L6 R Eyestay 20mm Dial J"/>
    <x v="3"/>
    <n v="51270"/>
    <n v="40290"/>
    <n v="0.7858396723229959"/>
    <x v="3560"/>
  </r>
  <r>
    <x v="2"/>
    <s v="Outdoor"/>
    <x v="4"/>
    <s v="K2 Korea"/>
    <s v="Dial"/>
    <x v="20"/>
    <s v="L6 R Eyestay 20mm Dial J"/>
    <x v="3"/>
    <n v="10455"/>
    <n v="8216"/>
    <n v="0.78584409373505504"/>
    <x v="3419"/>
  </r>
  <r>
    <x v="2"/>
    <s v="Outdoor"/>
    <x v="4"/>
    <s v="K2 Korea"/>
    <s v="Dial"/>
    <x v="20"/>
    <s v="L6 R Eyestay 20mm Dial J"/>
    <x v="3"/>
    <n v="96140"/>
    <n v="75563.5"/>
    <n v="0.78597358019554819"/>
    <x v="3561"/>
  </r>
  <r>
    <x v="2"/>
    <s v="Outdoor"/>
    <x v="4"/>
    <s v="K2 Korea"/>
    <s v="Dial"/>
    <x v="20"/>
    <s v="L6 R Eyestay 20mm Dial J"/>
    <x v="0"/>
    <n v="28250"/>
    <n v="22199"/>
    <n v="0.78580530973451324"/>
    <x v="3562"/>
  </r>
  <r>
    <x v="2"/>
    <s v="Outdoor"/>
    <x v="4"/>
    <s v="K2 Korea"/>
    <s v="Dial"/>
    <x v="20"/>
    <s v="L6 R Eyestay 20mm Dial J"/>
    <x v="0"/>
    <n v="35385"/>
    <n v="27808"/>
    <n v="0.7858697188074043"/>
    <x v="3563"/>
  </r>
  <r>
    <x v="2"/>
    <s v="Outdoor"/>
    <x v="4"/>
    <s v="K2 Korea"/>
    <s v="Dial"/>
    <x v="20"/>
    <s v="L6 R Eyestay 20mm Dial J"/>
    <x v="0"/>
    <n v="30150"/>
    <n v="23700"/>
    <n v="0.78606965174129351"/>
    <x v="3342"/>
  </r>
  <r>
    <x v="2"/>
    <s v="Outdoor"/>
    <x v="4"/>
    <s v="K2 Korea"/>
    <s v="Dial"/>
    <x v="20"/>
    <s v="L6 R Eyestay 20mm Dial J"/>
    <x v="0"/>
    <n v="15635"/>
    <n v="12284.5"/>
    <n v="0.78570514870482888"/>
    <x v="3564"/>
  </r>
  <r>
    <x v="2"/>
    <s v="Outdoor"/>
    <x v="4"/>
    <s v="K2 Korea"/>
    <s v="Dial"/>
    <x v="20"/>
    <s v="L6 R Eyestay 20mm Dial J"/>
    <x v="0"/>
    <n v="1060"/>
    <n v="829.5"/>
    <n v="0.78254716981132078"/>
    <x v="3316"/>
  </r>
  <r>
    <x v="2"/>
    <s v="Outdoor"/>
    <x v="4"/>
    <s v="K2 Korea"/>
    <s v="Dial"/>
    <x v="20"/>
    <s v="L6 R Eyestay 20mm Dial J"/>
    <x v="0"/>
    <n v="12565"/>
    <n v="9875"/>
    <n v="0.78591325109430954"/>
    <x v="3565"/>
  </r>
  <r>
    <x v="2"/>
    <s v="Outdoor"/>
    <x v="4"/>
    <s v="K2 Korea"/>
    <s v="Dial"/>
    <x v="20"/>
    <s v="L6 R Eyestay 20mm Dial J"/>
    <x v="0"/>
    <n v="3170"/>
    <n v="2488.5"/>
    <n v="0.78501577287066249"/>
    <x v="3427"/>
  </r>
  <r>
    <x v="2"/>
    <s v="Outdoor"/>
    <x v="4"/>
    <s v="K2 Korea"/>
    <s v="Dial"/>
    <x v="20"/>
    <s v="L6 R Eyestay 20mm Dial J"/>
    <x v="1"/>
    <n v="8370"/>
    <n v="6576.75"/>
    <n v="0.78575268817204302"/>
    <x v="3305"/>
  </r>
  <r>
    <x v="2"/>
    <s v="Outdoor"/>
    <x v="4"/>
    <s v="K2 Korea"/>
    <s v="Dial"/>
    <x v="20"/>
    <s v="L6 R Eyestay 25mm Dial J"/>
    <x v="4"/>
    <n v="16085"/>
    <n v="19520"/>
    <n v="1.2135529996891514"/>
    <x v="3566"/>
  </r>
  <r>
    <x v="2"/>
    <s v="Outdoor"/>
    <x v="4"/>
    <s v="K2 Korea"/>
    <s v="Dial"/>
    <x v="20"/>
    <s v="L6 R Eyestay 25mm Dial J"/>
    <x v="4"/>
    <n v="0"/>
    <n v="0"/>
    <e v="#DIV/0!"/>
    <x v="255"/>
  </r>
  <r>
    <x v="2"/>
    <s v="Outdoor"/>
    <x v="4"/>
    <s v="K2 Korea"/>
    <s v="Dial"/>
    <x v="20"/>
    <s v="L6 R Eyestay 25mm Dial J"/>
    <x v="4"/>
    <n v="2490"/>
    <n v="3019.5"/>
    <n v="1.2126506024096386"/>
    <x v="2910"/>
  </r>
  <r>
    <x v="2"/>
    <s v="Outdoor"/>
    <x v="4"/>
    <s v="K2 Korea"/>
    <s v="Dial"/>
    <x v="20"/>
    <s v="L6 R Eyestay 25mm Dial J"/>
    <x v="4"/>
    <n v="21215"/>
    <n v="25742"/>
    <n v="1.2133867546547255"/>
    <x v="3567"/>
  </r>
  <r>
    <x v="2"/>
    <s v="Outdoor"/>
    <x v="4"/>
    <s v="K2 Korea"/>
    <s v="Dial"/>
    <x v="20"/>
    <s v="L6 R Eyestay 25mm Dial J"/>
    <x v="4"/>
    <n v="0"/>
    <n v="0"/>
    <e v="#DIV/0!"/>
    <x v="255"/>
  </r>
  <r>
    <x v="2"/>
    <s v="Outdoor"/>
    <x v="4"/>
    <s v="K2 Korea"/>
    <s v="Dial"/>
    <x v="20"/>
    <s v="L6 R Eyestay 25mm Dial J"/>
    <x v="4"/>
    <n v="1385"/>
    <n v="1677.5"/>
    <n v="1.2111913357400721"/>
    <x v="3568"/>
  </r>
  <r>
    <x v="2"/>
    <s v="Outdoor"/>
    <x v="4"/>
    <s v="K2 Korea"/>
    <s v="Dial"/>
    <x v="22"/>
    <s v="L6 R Eyestay 20mm Dial M"/>
    <x v="5"/>
    <n v="2465"/>
    <n v="2376.5"/>
    <n v="0.96409736308316429"/>
    <x v="3378"/>
  </r>
  <r>
    <x v="2"/>
    <s v="Outdoor"/>
    <x v="4"/>
    <s v="K2 Korea"/>
    <s v="Dial"/>
    <x v="22"/>
    <s v="L6 R Eyestay 20mm Dial M"/>
    <x v="2"/>
    <n v="1460"/>
    <n v="1493.5"/>
    <n v="1.0229452054794521"/>
    <x v="3569"/>
  </r>
  <r>
    <x v="2"/>
    <s v="Outdoor"/>
    <x v="4"/>
    <s v="K2 Korea"/>
    <s v="Dial"/>
    <x v="22"/>
    <s v="L6 R Eyestay 20mm Dial M"/>
    <x v="5"/>
    <n v="3695"/>
    <n v="3564.75"/>
    <n v="0.96474966170500676"/>
    <x v="3570"/>
  </r>
  <r>
    <x v="2"/>
    <s v="Outdoor"/>
    <x v="4"/>
    <s v="K2 Korea"/>
    <s v="Dial"/>
    <x v="22"/>
    <s v="L6 R Eyestay 20mm Dial M"/>
    <x v="5"/>
    <n v="4125"/>
    <n v="3895"/>
    <n v="0.94424242424242422"/>
    <x v="3571"/>
  </r>
  <r>
    <x v="2"/>
    <s v="Outdoor"/>
    <x v="4"/>
    <s v="K2 Korea"/>
    <s v="Dial"/>
    <x v="22"/>
    <s v="L6 R Eyestay 20mm Dial M"/>
    <x v="2"/>
    <n v="1860"/>
    <n v="1868.5"/>
    <n v="1.0045698924731183"/>
    <x v="3572"/>
  </r>
  <r>
    <x v="2"/>
    <s v="Outdoor"/>
    <x v="4"/>
    <s v="K2 Korea"/>
    <s v="Dial"/>
    <x v="1"/>
    <s v="L6 R Eyestay 20mm Dial S"/>
    <x v="3"/>
    <n v="3120"/>
    <n v="3534"/>
    <n v="1.1326923076923077"/>
    <x v="3573"/>
  </r>
  <r>
    <x v="2"/>
    <s v="Outdoor"/>
    <x v="4"/>
    <s v="K2 Korea"/>
    <s v="Dial"/>
    <x v="1"/>
    <s v="L6 R Eyestay 20mm Dial S"/>
    <x v="3"/>
    <n v="3720"/>
    <n v="4218"/>
    <n v="1.1338709677419354"/>
    <x v="3574"/>
  </r>
  <r>
    <x v="2"/>
    <s v="Outdoor"/>
    <x v="4"/>
    <s v="K2 Korea"/>
    <s v="Dial"/>
    <x v="50"/>
    <s v="L6 R Eyestay 20mm Dial W"/>
    <x v="0"/>
    <n v="31185"/>
    <n v="29163.5"/>
    <n v="0.93517716851050181"/>
    <x v="3575"/>
  </r>
  <r>
    <x v="2"/>
    <s v="Outdoor"/>
    <x v="4"/>
    <s v="K2 Korea"/>
    <s v="Dial"/>
    <x v="50"/>
    <s v="L6 R Eyestay 20mm Dial W"/>
    <x v="0"/>
    <n v="20605"/>
    <n v="19270"/>
    <n v="0.93520990050958508"/>
    <x v="3576"/>
  </r>
  <r>
    <x v="2"/>
    <s v="Outdoor"/>
    <x v="4"/>
    <s v="K2 Korea"/>
    <s v="Dial"/>
    <x v="50"/>
    <s v="L6 R Eyestay 20mm Dial W"/>
    <x v="0"/>
    <n v="31185"/>
    <n v="29163.5"/>
    <n v="0.93517716851050181"/>
    <x v="3575"/>
  </r>
  <r>
    <x v="2"/>
    <s v="Outdoor"/>
    <x v="4"/>
    <s v="K2 Korea"/>
    <s v="Dial"/>
    <x v="50"/>
    <s v="L6 R Eyestay 20mm Dial W"/>
    <x v="1"/>
    <n v="3095"/>
    <n v="2890.5"/>
    <n v="0.93392568659127628"/>
    <x v="3577"/>
  </r>
  <r>
    <x v="2"/>
    <s v="Outdoor"/>
    <x v="4"/>
    <s v="K2 Korea"/>
    <s v="Dial"/>
    <x v="50"/>
    <s v="L6 R Eyestay 20mm Dial W"/>
    <x v="0"/>
    <n v="20605"/>
    <n v="18860"/>
    <n v="0.91531181752001944"/>
    <x v="3578"/>
  </r>
  <r>
    <x v="2"/>
    <s v="Outdoor"/>
    <x v="4"/>
    <s v="K2 Korea"/>
    <s v="Dial"/>
    <x v="50"/>
    <s v="L6 R Eyestay 20mm Dial W"/>
    <x v="0"/>
    <n v="16435"/>
    <n v="15042"/>
    <n v="0.9152418618801339"/>
    <x v="3579"/>
  </r>
  <r>
    <x v="2"/>
    <s v="Outdoor"/>
    <x v="4"/>
    <s v="K2 Korea"/>
    <s v="Dial"/>
    <x v="50"/>
    <s v="L6 R Eyestay 20mm Dial W"/>
    <x v="1"/>
    <n v="16635"/>
    <n v="15226"/>
    <n v="0.91529906822963636"/>
    <x v="3580"/>
  </r>
  <r>
    <x v="2"/>
    <s v="Outdoor"/>
    <x v="4"/>
    <s v="K2 Korea"/>
    <s v="Dial"/>
    <x v="50"/>
    <s v="L6 R Eyestay 20mm Dial W"/>
    <x v="1"/>
    <n v="13395"/>
    <n v="12259"/>
    <n v="0.91519223590892129"/>
    <x v="3581"/>
  </r>
  <r>
    <x v="2"/>
    <s v="Outdoor"/>
    <x v="4"/>
    <s v="K2 Korea"/>
    <s v="Dial"/>
    <x v="14"/>
    <s v="L6 R Eyestay 20mm Dial X"/>
    <x v="1"/>
    <n v="5830"/>
    <n v="6322"/>
    <n v="1.0843910806174957"/>
    <x v="3582"/>
  </r>
  <r>
    <x v="2"/>
    <s v="Outdoor"/>
    <x v="4"/>
    <s v="K2 Korea"/>
    <s v="Dial"/>
    <x v="14"/>
    <s v="L6 R Eyestay 20mm Dial X"/>
    <x v="1"/>
    <n v="12515"/>
    <n v="13570.5"/>
    <n v="1.0843387934478625"/>
    <x v="3583"/>
  </r>
  <r>
    <x v="2"/>
    <s v="Outdoor"/>
    <x v="4"/>
    <s v="K2 Korea"/>
    <s v="Dial"/>
    <x v="14"/>
    <s v="L6 R Eyestay 20mm Dial X"/>
    <x v="1"/>
    <n v="10405"/>
    <n v="11281.5"/>
    <n v="1.0842383469485823"/>
    <x v="3385"/>
  </r>
  <r>
    <x v="2"/>
    <s v="Outdoor"/>
    <x v="4"/>
    <s v="K2 Korea"/>
    <s v="Dial"/>
    <x v="14"/>
    <s v="L6 R Eyestay 20mm Dial X"/>
    <x v="1"/>
    <n v="8395"/>
    <n v="9101.5"/>
    <n v="1.0841572364502681"/>
    <x v="3584"/>
  </r>
  <r>
    <x v="2"/>
    <s v="Outdoor"/>
    <x v="4"/>
    <s v="K2 Korea"/>
    <s v="Dial"/>
    <x v="14"/>
    <s v="L6 R Eyestay 20mm Dial X"/>
    <x v="1"/>
    <n v="8395"/>
    <n v="9101.5"/>
    <n v="1.0841572364502681"/>
    <x v="3584"/>
  </r>
  <r>
    <x v="2"/>
    <s v="Outdoor"/>
    <x v="4"/>
    <s v="K2 Korea"/>
    <s v="Dial"/>
    <x v="14"/>
    <s v="L6 R Eyestay 20mm Dial X"/>
    <x v="1"/>
    <n v="7290"/>
    <n v="7902.5"/>
    <n v="1.0840192043895747"/>
    <x v="3393"/>
  </r>
  <r>
    <x v="2"/>
    <s v="Outdoor"/>
    <x v="4"/>
    <s v="K2 Korea"/>
    <s v="Dial"/>
    <x v="14"/>
    <s v="L6 R Eyestay 20mm Dial X"/>
    <x v="1"/>
    <n v="8320"/>
    <n v="9019.75"/>
    <n v="1.0841045673076923"/>
    <x v="3382"/>
  </r>
  <r>
    <x v="2"/>
    <s v="Outdoor"/>
    <x v="4"/>
    <s v="K2 Korea"/>
    <s v="Dial"/>
    <x v="14"/>
    <s v="L6 R Eyestay 20mm Dial X"/>
    <x v="1"/>
    <n v="5830"/>
    <n v="6322"/>
    <n v="1.0843910806174957"/>
    <x v="3582"/>
  </r>
  <r>
    <x v="2"/>
    <s v="Outdoor"/>
    <x v="4"/>
    <s v="K2 Korea"/>
    <s v="Dial"/>
    <x v="14"/>
    <s v="L6 R Eyestay 20mm Dial X"/>
    <x v="1"/>
    <n v="7290"/>
    <n v="7902.5"/>
    <n v="1.0840192043895747"/>
    <x v="3393"/>
  </r>
  <r>
    <x v="2"/>
    <s v="Outdoor"/>
    <x v="4"/>
    <s v="K2 Korea"/>
    <s v="Dial"/>
    <x v="14"/>
    <s v="L6 R Eyestay 20mm Dial X"/>
    <x v="1"/>
    <n v="8345"/>
    <n v="9047"/>
    <n v="1.0841222288795687"/>
    <x v="3585"/>
  </r>
  <r>
    <x v="2"/>
    <s v="Outdoor"/>
    <x v="4"/>
    <s v="K2 Korea"/>
    <s v="Dial"/>
    <x v="14"/>
    <s v="L6 R Eyestay 20mm Dial X"/>
    <x v="1"/>
    <n v="7090"/>
    <n v="7684.5"/>
    <n v="1.0838504936530324"/>
    <x v="3586"/>
  </r>
  <r>
    <x v="2"/>
    <s v="Outdoor"/>
    <x v="4"/>
    <s v="K2 Korea"/>
    <s v="Dial"/>
    <x v="14"/>
    <s v="L6 R Eyestay 20mm Dial X"/>
    <x v="1"/>
    <n v="12490"/>
    <n v="13543.25"/>
    <n v="1.0843274619695757"/>
    <x v="3389"/>
  </r>
  <r>
    <x v="2"/>
    <s v="Outdoor"/>
    <x v="4"/>
    <s v="K2 Korea"/>
    <s v="Dial"/>
    <x v="14"/>
    <s v="L6 R Eyestay 20mm Dial X"/>
    <x v="1"/>
    <n v="15680"/>
    <n v="17004"/>
    <n v="1.0844387755102041"/>
    <x v="3587"/>
  </r>
  <r>
    <x v="2"/>
    <s v="Outdoor"/>
    <x v="4"/>
    <s v="K2 Korea"/>
    <s v="Dial"/>
    <x v="14"/>
    <s v="L6 R Eyestay 20mm Dial X"/>
    <x v="1"/>
    <n v="8745"/>
    <n v="9483"/>
    <n v="1.0843910806174957"/>
    <x v="3582"/>
  </r>
  <r>
    <x v="2"/>
    <s v="Outdoor"/>
    <x v="4"/>
    <s v="K2 Korea"/>
    <s v="Dial"/>
    <x v="14"/>
    <s v="L6 R Eyestay 20mm Dial X"/>
    <x v="1"/>
    <n v="6260"/>
    <n v="6785.25"/>
    <n v="1.083905750798722"/>
    <x v="3384"/>
  </r>
  <r>
    <x v="2"/>
    <s v="Outdoor"/>
    <x v="4"/>
    <s v="Kailas"/>
    <s v="Dial"/>
    <x v="20"/>
    <s v="L6 L Eyestay 20mm Dial J"/>
    <x v="2"/>
    <n v="1700"/>
    <n v="1284.9649999999999"/>
    <n v="0.75586176470588229"/>
    <x v="3588"/>
  </r>
  <r>
    <x v="2"/>
    <s v="Outdoor"/>
    <x v="4"/>
    <s v="Kailas"/>
    <s v="Dial"/>
    <x v="20"/>
    <s v="L6 L Eyestay 20mm Dial J"/>
    <x v="2"/>
    <n v="10"/>
    <n v="0"/>
    <n v="0"/>
    <x v="199"/>
  </r>
  <r>
    <x v="2"/>
    <s v="Outdoor"/>
    <x v="4"/>
    <s v="Kailas"/>
    <s v="Dial"/>
    <x v="20"/>
    <s v="L6 L Eyestay 20mm Dial J"/>
    <x v="3"/>
    <n v="800"/>
    <n v="628.61083788389999"/>
    <n v="0.78576354735487497"/>
    <x v="3589"/>
  </r>
  <r>
    <x v="2"/>
    <s v="Outdoor"/>
    <x v="4"/>
    <s v="Kailas"/>
    <s v="Dial"/>
    <x v="20"/>
    <s v="L6 L Eyestay 20mm Dial J"/>
    <x v="2"/>
    <n v="1675"/>
    <n v="1300.7239999999999"/>
    <n v="0.77655164179104474"/>
    <x v="3590"/>
  </r>
  <r>
    <x v="2"/>
    <s v="Outdoor"/>
    <x v="4"/>
    <s v="Kailas"/>
    <s v="Dial"/>
    <x v="20"/>
    <s v="L6 L Eyestay 20mm Dial J"/>
    <x v="2"/>
    <n v="35"/>
    <n v="19.413"/>
    <n v="0.55465714285714285"/>
    <x v="3591"/>
  </r>
  <r>
    <x v="2"/>
    <s v="Outdoor"/>
    <x v="4"/>
    <s v="Kailas"/>
    <s v="Dial"/>
    <x v="20"/>
    <s v="L6 R Eyestay 20mm Dial J"/>
    <x v="2"/>
    <n v="1675"/>
    <n v="1300.7239999999999"/>
    <n v="0.77655164179104474"/>
    <x v="3590"/>
  </r>
  <r>
    <x v="2"/>
    <s v="Outdoor"/>
    <x v="4"/>
    <s v="Kailas"/>
    <s v="Dial"/>
    <x v="20"/>
    <s v="L6 R Eyestay 20mm Dial J"/>
    <x v="2"/>
    <n v="35"/>
    <n v="19.413"/>
    <n v="0.55465714285714285"/>
    <x v="3591"/>
  </r>
  <r>
    <x v="2"/>
    <s v="Outdoor"/>
    <x v="4"/>
    <s v="Kailas"/>
    <s v="Dial"/>
    <x v="20"/>
    <s v="L6 R Eyestay 20mm Dial J"/>
    <x v="3"/>
    <n v="800"/>
    <n v="644.43916833419996"/>
    <n v="0.80554896041774993"/>
    <x v="3592"/>
  </r>
  <r>
    <x v="2"/>
    <s v="Outdoor"/>
    <x v="4"/>
    <s v="Kolon Sport"/>
    <s v="Dial"/>
    <x v="25"/>
    <s v="IP1 R Tongue Dial B"/>
    <x v="4"/>
    <n v="2115"/>
    <n v="5775"/>
    <n v="2.7304964539007091"/>
    <x v="3048"/>
  </r>
  <r>
    <x v="2"/>
    <s v="Outdoor"/>
    <x v="4"/>
    <s v="Kolon Sport"/>
    <s v="Dial"/>
    <x v="15"/>
    <s v="IP1 R Tongue Dial B + Pawl Caps"/>
    <x v="4"/>
    <n v="1710"/>
    <n v="5117"/>
    <n v="2.9923976608187135"/>
    <x v="3068"/>
  </r>
  <r>
    <x v="2"/>
    <s v="Outdoor"/>
    <x v="4"/>
    <s v="Kolon Sport"/>
    <s v="Dial"/>
    <x v="29"/>
    <s v="L6 R Eyestay 20mm Dial A"/>
    <x v="2"/>
    <n v="2010"/>
    <n v="4980"/>
    <n v="2.4776119402985075"/>
    <x v="1391"/>
  </r>
  <r>
    <x v="2"/>
    <s v="Outdoor"/>
    <x v="4"/>
    <s v="Kolon Sport"/>
    <s v="Dial"/>
    <x v="29"/>
    <s v="L6 R Eyestay 20mm Dial A"/>
    <x v="5"/>
    <n v="12470"/>
    <n v="30628"/>
    <n v="2.4561347233360062"/>
    <x v="3593"/>
  </r>
  <r>
    <x v="2"/>
    <s v="Outdoor"/>
    <x v="4"/>
    <s v="Kolon Sport"/>
    <s v="Dial"/>
    <x v="29"/>
    <s v="L6 R Eyestay 20mm Dial A"/>
    <x v="5"/>
    <n v="6135"/>
    <n v="15067"/>
    <n v="2.4559087204563976"/>
    <x v="3594"/>
  </r>
  <r>
    <x v="2"/>
    <s v="Outdoor"/>
    <x v="4"/>
    <s v="Kolon Sport"/>
    <s v="Dial"/>
    <x v="29"/>
    <s v="L6 R Eyestay 20mm Dial A"/>
    <x v="4"/>
    <n v="2010"/>
    <n v="4940"/>
    <n v="2.4577114427860698"/>
    <x v="3595"/>
  </r>
  <r>
    <x v="2"/>
    <s v="Outdoor"/>
    <x v="4"/>
    <s v="Kolon Sport"/>
    <s v="Dial"/>
    <x v="29"/>
    <s v="L6 R Eyestay 20mm Dial A"/>
    <x v="5"/>
    <n v="3120"/>
    <n v="7719"/>
    <n v="2.4740384615384614"/>
    <x v="2985"/>
  </r>
  <r>
    <x v="2"/>
    <s v="Outdoor"/>
    <x v="4"/>
    <s v="Kolon Sport"/>
    <s v="Dial"/>
    <x v="29"/>
    <s v="L6 R Eyestay 20mm Dial A"/>
    <x v="4"/>
    <n v="2115"/>
    <n v="5229"/>
    <n v="2.472340425531915"/>
    <x v="3262"/>
  </r>
  <r>
    <x v="2"/>
    <s v="Outdoor"/>
    <x v="4"/>
    <s v="Kolon Sport"/>
    <s v="Dial"/>
    <x v="29"/>
    <s v="L6 R Eyestay 20mm Dial A"/>
    <x v="4"/>
    <n v="3015"/>
    <n v="7470"/>
    <n v="2.4776119402985075"/>
    <x v="1391"/>
  </r>
  <r>
    <x v="2"/>
    <s v="Outdoor"/>
    <x v="4"/>
    <s v="Kolon Sport"/>
    <s v="Dial"/>
    <x v="29"/>
    <s v="L6 R Eyestay 20mm Dial A"/>
    <x v="5"/>
    <n v="5230"/>
    <n v="12948"/>
    <n v="2.4757170172084129"/>
    <x v="1092"/>
  </r>
  <r>
    <x v="2"/>
    <s v="Outdoor"/>
    <x v="4"/>
    <s v="Kolon Sport"/>
    <s v="Dial"/>
    <x v="29"/>
    <s v="L6 R Eyestay 20mm Dial A"/>
    <x v="5"/>
    <n v="3070"/>
    <n v="7594.5"/>
    <n v="2.4737785016286646"/>
    <x v="3596"/>
  </r>
  <r>
    <x v="2"/>
    <s v="Outdoor"/>
    <x v="4"/>
    <s v="Kolon Sport"/>
    <s v="Dial"/>
    <x v="29"/>
    <s v="L6 R Eyestay 20mm Dial A"/>
    <x v="2"/>
    <n v="5230"/>
    <n v="12948"/>
    <n v="2.4757170172084129"/>
    <x v="1092"/>
  </r>
  <r>
    <x v="2"/>
    <s v="Outdoor"/>
    <x v="4"/>
    <s v="Kolon Sport"/>
    <s v="Dial"/>
    <x v="37"/>
    <s v="L6 R Eyestay 20mm Dial B"/>
    <x v="2"/>
    <n v="3320"/>
    <n v="8217"/>
    <n v="2.4750000000000001"/>
    <x v="3508"/>
  </r>
  <r>
    <x v="2"/>
    <s v="Outdoor"/>
    <x v="4"/>
    <s v="Kolon Sport"/>
    <s v="Dial"/>
    <x v="37"/>
    <s v="L6 R Eyestay 20mm Dial B"/>
    <x v="2"/>
    <n v="3015"/>
    <n v="7470"/>
    <n v="2.4776119402985075"/>
    <x v="1391"/>
  </r>
  <r>
    <x v="2"/>
    <s v="Outdoor"/>
    <x v="4"/>
    <s v="Kolon Sport"/>
    <s v="Dial"/>
    <x v="37"/>
    <s v="L6 R Eyestay 20mm Dial B"/>
    <x v="2"/>
    <n v="3120"/>
    <n v="7719"/>
    <n v="2.4740384615384614"/>
    <x v="2985"/>
  </r>
  <r>
    <x v="2"/>
    <s v="Outdoor"/>
    <x v="4"/>
    <s v="Kolon Sport"/>
    <s v="Dial"/>
    <x v="37"/>
    <s v="L6 R Eyestay 20mm Dial B"/>
    <x v="2"/>
    <n v="3320"/>
    <n v="8217"/>
    <n v="2.4750000000000001"/>
    <x v="3508"/>
  </r>
  <r>
    <x v="2"/>
    <s v="Outdoor"/>
    <x v="4"/>
    <s v="Kolon Sport"/>
    <s v="Dial"/>
    <x v="37"/>
    <s v="L6 R Eyestay 20mm Dial B"/>
    <x v="2"/>
    <n v="2010"/>
    <n v="4980"/>
    <n v="2.4776119402985075"/>
    <x v="1391"/>
  </r>
  <r>
    <x v="2"/>
    <s v="Outdoor"/>
    <x v="4"/>
    <s v="Kolon Sport"/>
    <s v="Dial"/>
    <x v="8"/>
    <s v="DNR L6 R Eyestay 20mm Dial E"/>
    <x v="5"/>
    <n v="1030"/>
    <n v="1230"/>
    <n v="1.1941747572815533"/>
    <x v="3162"/>
  </r>
  <r>
    <x v="2"/>
    <s v="Outdoor"/>
    <x v="4"/>
    <s v="Kolon Sport"/>
    <s v="Dial"/>
    <x v="8"/>
    <s v="DNR L6 R Eyestay 20mm Dial E"/>
    <x v="5"/>
    <n v="25305"/>
    <n v="30210"/>
    <n v="1.1938352104327208"/>
    <x v="3597"/>
  </r>
  <r>
    <x v="2"/>
    <s v="Outdoor"/>
    <x v="4"/>
    <s v="Kolon Sport"/>
    <s v="Dial"/>
    <x v="8"/>
    <s v="DNR L6 R Eyestay 20mm Dial E"/>
    <x v="5"/>
    <n v="6615"/>
    <n v="7890"/>
    <n v="1.1927437641723355"/>
    <x v="3598"/>
  </r>
  <r>
    <x v="2"/>
    <s v="Outdoor"/>
    <x v="4"/>
    <s v="Kolon Sport"/>
    <s v="Dial"/>
    <x v="8"/>
    <s v="DNR L6 R Eyestay 20mm Dial E"/>
    <x v="5"/>
    <n v="2415"/>
    <n v="2880"/>
    <n v="1.1925465838509317"/>
    <x v="3599"/>
  </r>
  <r>
    <x v="2"/>
    <s v="Outdoor"/>
    <x v="4"/>
    <s v="Kolon Sport"/>
    <s v="Dial"/>
    <x v="8"/>
    <s v="DNR L6 R Eyestay 20mm Dial E"/>
    <x v="5"/>
    <n v="21160"/>
    <n v="25260"/>
    <n v="1.1937618147448015"/>
    <x v="3281"/>
  </r>
  <r>
    <x v="2"/>
    <s v="Outdoor"/>
    <x v="4"/>
    <s v="Kolon Sport"/>
    <s v="Dial"/>
    <x v="8"/>
    <s v="DNR L6 R Eyestay 20mm Dial E"/>
    <x v="5"/>
    <n v="15835"/>
    <n v="18900"/>
    <n v="1.1935585727818125"/>
    <x v="3600"/>
  </r>
  <r>
    <x v="2"/>
    <s v="Outdoor"/>
    <x v="4"/>
    <s v="Kolon Sport"/>
    <s v="Dial"/>
    <x v="8"/>
    <s v="DNR L6 R Eyestay 20mm Dial E"/>
    <x v="5"/>
    <n v="18645"/>
    <n v="22260"/>
    <n v="1.1938857602574418"/>
    <x v="3601"/>
  </r>
  <r>
    <x v="2"/>
    <s v="Outdoor"/>
    <x v="4"/>
    <s v="Kolon Sport"/>
    <s v="Dial"/>
    <x v="8"/>
    <s v="DNR L6 R Eyestay 20mm Dial E"/>
    <x v="5"/>
    <n v="8695"/>
    <n v="10380"/>
    <n v="1.1937895342150662"/>
    <x v="3145"/>
  </r>
  <r>
    <x v="2"/>
    <s v="Outdoor"/>
    <x v="4"/>
    <s v="Kolon Sport"/>
    <s v="Dial"/>
    <x v="8"/>
    <s v="DNR L6 R Eyestay 20mm Dial E"/>
    <x v="4"/>
    <n v="7815"/>
    <n v="9330"/>
    <n v="1.1938579654510557"/>
    <x v="3602"/>
  </r>
  <r>
    <x v="2"/>
    <s v="Outdoor"/>
    <x v="4"/>
    <s v="Kolon Sport"/>
    <s v="Dial"/>
    <x v="8"/>
    <s v="DNR L6 R Eyestay 20mm Dial E"/>
    <x v="4"/>
    <n v="6135"/>
    <n v="7320"/>
    <n v="1.1931540342298288"/>
    <x v="3603"/>
  </r>
  <r>
    <x v="2"/>
    <s v="Outdoor"/>
    <x v="4"/>
    <s v="Kolon Sport"/>
    <s v="Dial"/>
    <x v="8"/>
    <s v="L6 R Eyestay 20mm Dial E"/>
    <x v="4"/>
    <n v="4020"/>
    <n v="4880"/>
    <n v="1.2139303482587065"/>
    <x v="2591"/>
  </r>
  <r>
    <x v="2"/>
    <s v="Outdoor"/>
    <x v="4"/>
    <s v="Kolon Sport"/>
    <s v="Dial"/>
    <x v="8"/>
    <s v="L6 R Eyestay 20mm Dial E"/>
    <x v="3"/>
    <n v="2415"/>
    <n v="3216"/>
    <n v="1.3316770186335403"/>
    <x v="1396"/>
  </r>
  <r>
    <x v="2"/>
    <s v="Outdoor"/>
    <x v="4"/>
    <s v="Kolon Sport"/>
    <s v="Dial"/>
    <x v="8"/>
    <s v="L6 R Eyestay 20mm Dial E"/>
    <x v="3"/>
    <n v="50"/>
    <n v="67"/>
    <n v="1.34"/>
    <x v="1385"/>
  </r>
  <r>
    <x v="2"/>
    <s v="Outdoor"/>
    <x v="4"/>
    <s v="Kolon Sport"/>
    <s v="Dial"/>
    <x v="8"/>
    <s v="L6 R Eyestay 20mm Dial E"/>
    <x v="4"/>
    <n v="6835"/>
    <n v="8296"/>
    <n v="1.2137527432333577"/>
    <x v="3604"/>
  </r>
  <r>
    <x v="2"/>
    <s v="Outdoor"/>
    <x v="4"/>
    <s v="Kolon Sport"/>
    <s v="Dial"/>
    <x v="8"/>
    <s v="L6 R Eyestay 20mm Dial E"/>
    <x v="4"/>
    <n v="2715"/>
    <n v="3294"/>
    <n v="1.2132596685082873"/>
    <x v="2817"/>
  </r>
  <r>
    <x v="2"/>
    <s v="Outdoor"/>
    <x v="4"/>
    <s v="Kolon Sport"/>
    <s v="Dial"/>
    <x v="8"/>
    <s v="L6 R Eyestay 20mm Dial E"/>
    <x v="4"/>
    <n v="8295"/>
    <n v="10065"/>
    <n v="1.213381555153707"/>
    <x v="3454"/>
  </r>
  <r>
    <x v="2"/>
    <s v="Outdoor"/>
    <x v="4"/>
    <s v="Kolon Sport"/>
    <s v="Dial"/>
    <x v="8"/>
    <s v="L6 R Eyestay 20mm Dial E"/>
    <x v="4"/>
    <n v="6235"/>
    <n v="7564"/>
    <n v="1.2131515637530073"/>
    <x v="3534"/>
  </r>
  <r>
    <x v="2"/>
    <s v="Outdoor"/>
    <x v="4"/>
    <s v="Kolon Sport"/>
    <s v="Dial"/>
    <x v="8"/>
    <s v="L6 R Eyestay 20mm Dial E"/>
    <x v="5"/>
    <n v="4150"/>
    <n v="5032.5"/>
    <n v="1.2126506024096386"/>
    <x v="2910"/>
  </r>
  <r>
    <x v="2"/>
    <s v="Outdoor"/>
    <x v="4"/>
    <s v="Kolon Sport"/>
    <s v="Dial"/>
    <x v="8"/>
    <s v="L6 R Eyestay 20mm Dial E"/>
    <x v="4"/>
    <n v="6235"/>
    <n v="7564"/>
    <n v="1.2131515637530073"/>
    <x v="3534"/>
  </r>
  <r>
    <x v="2"/>
    <s v="Outdoor"/>
    <x v="4"/>
    <s v="Kolon Sport"/>
    <s v="Dial"/>
    <x v="8"/>
    <s v="L6 R Eyestay 20mm Dial E"/>
    <x v="4"/>
    <n v="3670"/>
    <n v="4380"/>
    <n v="1.1934604904632153"/>
    <x v="2612"/>
  </r>
  <r>
    <x v="2"/>
    <s v="Outdoor"/>
    <x v="4"/>
    <s v="Kolon Sport"/>
    <s v="Dial"/>
    <x v="8"/>
    <s v="L6 R Eyestay 20mm Dial E"/>
    <x v="4"/>
    <n v="39050"/>
    <n v="46620"/>
    <n v="1.1938540332906531"/>
    <x v="3605"/>
  </r>
  <r>
    <x v="2"/>
    <s v="Outdoor"/>
    <x v="4"/>
    <s v="Kolon Sport"/>
    <s v="Dial"/>
    <x v="8"/>
    <s v="L6 R Eyestay 20mm Dial E"/>
    <x v="4"/>
    <n v="5330"/>
    <n v="6360"/>
    <n v="1.1932457786116322"/>
    <x v="3147"/>
  </r>
  <r>
    <x v="2"/>
    <s v="Outdoor"/>
    <x v="4"/>
    <s v="Kolon Sport"/>
    <s v="Dial"/>
    <x v="8"/>
    <s v="L6 R Eyestay 20mm Dial E"/>
    <x v="2"/>
    <n v="5930"/>
    <n v="7080"/>
    <n v="1.1939291736930859"/>
    <x v="3606"/>
  </r>
  <r>
    <x v="2"/>
    <s v="Outdoor"/>
    <x v="4"/>
    <s v="Kolon Sport"/>
    <s v="Dial"/>
    <x v="8"/>
    <s v="L6 R Eyestay 20mm Dial E"/>
    <x v="2"/>
    <n v="11810"/>
    <n v="14100"/>
    <n v="1.1939034716342083"/>
    <x v="3607"/>
  </r>
  <r>
    <x v="2"/>
    <s v="Outdoor"/>
    <x v="4"/>
    <s v="Kolon Sport"/>
    <s v="Dial"/>
    <x v="8"/>
    <s v="L6 R Eyestay 20mm Dial E"/>
    <x v="2"/>
    <n v="100"/>
    <n v="120"/>
    <n v="1.2"/>
    <x v="2802"/>
  </r>
  <r>
    <x v="2"/>
    <s v="Outdoor"/>
    <x v="4"/>
    <s v="Kolon Sport"/>
    <s v="Dial"/>
    <x v="8"/>
    <s v="L6 R Eyestay 20mm Dial E"/>
    <x v="3"/>
    <n v="5880"/>
    <n v="7020"/>
    <n v="1.1938775510204083"/>
    <x v="2809"/>
  </r>
  <r>
    <x v="2"/>
    <s v="Outdoor"/>
    <x v="4"/>
    <s v="Kolon Sport"/>
    <s v="Dial"/>
    <x v="8"/>
    <s v="L6 R Eyestay 20mm Dial E"/>
    <x v="3"/>
    <n v="50"/>
    <n v="60"/>
    <n v="1.2"/>
    <x v="2802"/>
  </r>
  <r>
    <x v="2"/>
    <s v="Outdoor"/>
    <x v="4"/>
    <s v="Kolon Sport"/>
    <s v="Dial"/>
    <x v="8"/>
    <s v="L6 R Eyestay 20mm Dial E"/>
    <x v="3"/>
    <n v="3620"/>
    <n v="4752"/>
    <n v="1.3127071823204419"/>
    <x v="1213"/>
  </r>
  <r>
    <x v="2"/>
    <s v="Outdoor"/>
    <x v="4"/>
    <s v="Kolon Sport"/>
    <s v="Dial"/>
    <x v="8"/>
    <s v="L6 R Eyestay 20mm Dial E"/>
    <x v="3"/>
    <n v="6185"/>
    <n v="8118"/>
    <n v="1.3125303152789005"/>
    <x v="3608"/>
  </r>
  <r>
    <x v="2"/>
    <s v="Outdoor"/>
    <x v="4"/>
    <s v="Kolon Sport"/>
    <s v="Dial"/>
    <x v="8"/>
    <s v="L6 R Eyestay 20mm Dial E"/>
    <x v="3"/>
    <n v="19500"/>
    <n v="25608"/>
    <n v="1.3132307692307692"/>
    <x v="3179"/>
  </r>
  <r>
    <x v="2"/>
    <s v="Outdoor"/>
    <x v="4"/>
    <s v="Kolon Sport"/>
    <s v="Dial"/>
    <x v="8"/>
    <s v="L6 R Eyestay 20mm Dial E"/>
    <x v="3"/>
    <n v="12215"/>
    <n v="16038"/>
    <n v="1.3129758493655341"/>
    <x v="3609"/>
  </r>
  <r>
    <x v="2"/>
    <s v="Outdoor"/>
    <x v="4"/>
    <s v="Kolon Sport"/>
    <s v="Dial"/>
    <x v="8"/>
    <s v="L6 R Eyestay 20mm Dial E"/>
    <x v="0"/>
    <n v="10050"/>
    <n v="13200"/>
    <n v="1.3134328358208955"/>
    <x v="1373"/>
  </r>
  <r>
    <x v="2"/>
    <s v="Outdoor"/>
    <x v="4"/>
    <s v="Kolon Sport"/>
    <s v="Dial"/>
    <x v="8"/>
    <s v="L6 R Eyestay 20mm Dial E"/>
    <x v="0"/>
    <n v="28140"/>
    <n v="36960"/>
    <n v="1.3134328358208955"/>
    <x v="1373"/>
  </r>
  <r>
    <x v="2"/>
    <s v="Outdoor"/>
    <x v="4"/>
    <s v="Kolon Sport"/>
    <s v="Dial"/>
    <x v="8"/>
    <s v="L6 R Eyestay 20mm Dial E"/>
    <x v="0"/>
    <n v="6285"/>
    <n v="8250"/>
    <n v="1.3126491646778042"/>
    <x v="3610"/>
  </r>
  <r>
    <x v="2"/>
    <s v="Outdoor"/>
    <x v="4"/>
    <s v="Kolon Sport"/>
    <s v="Dial"/>
    <x v="8"/>
    <s v="L6 R Eyestay 20mm Dial E"/>
    <x v="1"/>
    <n v="3320"/>
    <n v="4356"/>
    <n v="1.3120481927710843"/>
    <x v="3611"/>
  </r>
  <r>
    <x v="2"/>
    <s v="Outdoor"/>
    <x v="4"/>
    <s v="Kolon Sport"/>
    <s v="Dial"/>
    <x v="8"/>
    <s v="L6 R Eyestay 20mm Dial E14-4102 TPX/Black C"/>
    <x v="5"/>
    <n v="2010"/>
    <n v="2440"/>
    <n v="1.2139303482587065"/>
    <x v="2591"/>
  </r>
  <r>
    <x v="2"/>
    <s v="Outdoor"/>
    <x v="4"/>
    <s v="Kolon Sport"/>
    <s v="Dial"/>
    <x v="8"/>
    <s v="L6 R Eyestay 20mm Dial E19-2033 TPX"/>
    <x v="5"/>
    <n v="2110"/>
    <n v="2646"/>
    <n v="1.2540284360189573"/>
    <x v="3612"/>
  </r>
  <r>
    <x v="2"/>
    <s v="Outdoor"/>
    <x v="4"/>
    <s v="Kolon Sport"/>
    <s v="Dial"/>
    <x v="8"/>
    <s v="L6 R Eyestay 20mm Dial E19-2033 TPX"/>
    <x v="5"/>
    <n v="1810"/>
    <n v="2196"/>
    <n v="1.2132596685082873"/>
    <x v="2817"/>
  </r>
  <r>
    <x v="2"/>
    <s v="Outdoor"/>
    <x v="4"/>
    <s v="Kolon Sport"/>
    <s v="Dial"/>
    <x v="2"/>
    <s v="L6 R Eyestay 20mm Dial F"/>
    <x v="2"/>
    <n v="6030"/>
    <n v="5640"/>
    <n v="0.93532338308457708"/>
    <x v="3381"/>
  </r>
  <r>
    <x v="2"/>
    <s v="Outdoor"/>
    <x v="4"/>
    <s v="Kolon Sport"/>
    <s v="Dial"/>
    <x v="2"/>
    <s v="L6 R Eyestay 20mm Dial F"/>
    <x v="3"/>
    <n v="200"/>
    <n v="188"/>
    <n v="0.94"/>
    <x v="3473"/>
  </r>
  <r>
    <x v="2"/>
    <s v="Outdoor"/>
    <x v="4"/>
    <s v="Kolon Sport"/>
    <s v="Dial"/>
    <x v="2"/>
    <s v="L6 R Eyestay 20mm Dial F"/>
    <x v="2"/>
    <n v="6030"/>
    <n v="5640"/>
    <n v="0.93532338308457708"/>
    <x v="3381"/>
  </r>
  <r>
    <x v="2"/>
    <s v="Outdoor"/>
    <x v="4"/>
    <s v="Kolon Sport"/>
    <s v="Dial"/>
    <x v="2"/>
    <s v="L6 R Eyestay 20mm Dial F"/>
    <x v="2"/>
    <n v="100"/>
    <n v="94"/>
    <n v="0.94"/>
    <x v="3473"/>
  </r>
  <r>
    <x v="2"/>
    <s v="Outdoor"/>
    <x v="4"/>
    <s v="Kolon Sport"/>
    <s v="Dial"/>
    <x v="2"/>
    <s v="L6 R Eyestay 20mm Dial F"/>
    <x v="5"/>
    <n v="3820"/>
    <n v="5890"/>
    <n v="1.5418848167539267"/>
    <x v="3613"/>
  </r>
  <r>
    <x v="2"/>
    <s v="Outdoor"/>
    <x v="4"/>
    <s v="Kolon Sport"/>
    <s v="Dial"/>
    <x v="2"/>
    <s v="L6 R Eyestay 20mm Dial F"/>
    <x v="2"/>
    <n v="8040"/>
    <n v="7360"/>
    <n v="0.91542288557213936"/>
    <x v="3407"/>
  </r>
  <r>
    <x v="2"/>
    <s v="Outdoor"/>
    <x v="4"/>
    <s v="Kolon Sport"/>
    <s v="Dial"/>
    <x v="2"/>
    <s v="L6 R Eyestay 20mm Dial F"/>
    <x v="2"/>
    <n v="100"/>
    <n v="92"/>
    <n v="0.92"/>
    <x v="3614"/>
  </r>
  <r>
    <x v="2"/>
    <s v="Outdoor"/>
    <x v="4"/>
    <s v="Kolon Sport"/>
    <s v="Dial"/>
    <x v="2"/>
    <s v="L6 R Eyestay 20mm Dial F"/>
    <x v="3"/>
    <n v="250"/>
    <n v="230"/>
    <n v="0.92"/>
    <x v="3614"/>
  </r>
  <r>
    <x v="2"/>
    <s v="Outdoor"/>
    <x v="4"/>
    <s v="Kolon Sport"/>
    <s v="Dial"/>
    <x v="2"/>
    <s v="L6 R Eyestay 20mm Dial F"/>
    <x v="5"/>
    <n v="3170"/>
    <n v="4945.5"/>
    <n v="1.5600946372239748"/>
    <x v="3615"/>
  </r>
  <r>
    <x v="2"/>
    <s v="Outdoor"/>
    <x v="4"/>
    <s v="Kolon Sport"/>
    <s v="Dial"/>
    <x v="2"/>
    <s v="L6 R Eyestay 20mm Dial F"/>
    <x v="2"/>
    <n v="4020"/>
    <n v="3760"/>
    <n v="0.93532338308457708"/>
    <x v="3381"/>
  </r>
  <r>
    <x v="2"/>
    <s v="Outdoor"/>
    <x v="4"/>
    <s v="Kolon Sport"/>
    <s v="Dial"/>
    <x v="2"/>
    <s v="L6 R Eyestay 20mm Dial F"/>
    <x v="2"/>
    <n v="150"/>
    <n v="141"/>
    <n v="0.94"/>
    <x v="3473"/>
  </r>
  <r>
    <x v="2"/>
    <s v="Outdoor"/>
    <x v="4"/>
    <s v="Kolon Sport"/>
    <s v="Dial"/>
    <x v="20"/>
    <s v="L6 R Eyestay 20mm Dial J"/>
    <x v="0"/>
    <n v="5000"/>
    <n v="3930.25"/>
    <n v="0.78605000000000003"/>
    <x v="3616"/>
  </r>
  <r>
    <x v="2"/>
    <s v="Outdoor"/>
    <x v="4"/>
    <s v="Kolon Sport"/>
    <s v="Dial"/>
    <x v="20"/>
    <s v="L6 R Eyestay 20mm Dial J"/>
    <x v="1"/>
    <n v="9150"/>
    <n v="7189"/>
    <n v="0.78568306010928957"/>
    <x v="3362"/>
  </r>
  <r>
    <x v="2"/>
    <s v="Outdoor"/>
    <x v="4"/>
    <s v="Kolon Sport"/>
    <s v="Dial"/>
    <x v="20"/>
    <s v="L6 R Eyestay 20mm Dial J"/>
    <x v="1"/>
    <n v="8495"/>
    <n v="6675.5"/>
    <n v="0.7858151854031783"/>
    <x v="3617"/>
  </r>
  <r>
    <x v="2"/>
    <s v="Outdoor"/>
    <x v="4"/>
    <s v="Kolon Sport"/>
    <s v="Dial"/>
    <x v="20"/>
    <s v="L6 R Eyestay 20mm Dial J"/>
    <x v="0"/>
    <n v="6235"/>
    <n v="4898"/>
    <n v="0.78556535685645545"/>
    <x v="3320"/>
  </r>
  <r>
    <x v="2"/>
    <s v="Outdoor"/>
    <x v="4"/>
    <s v="Kolon Sport"/>
    <s v="Dial"/>
    <x v="20"/>
    <s v="L6 R Eyestay 20mm Dial J"/>
    <x v="1"/>
    <n v="2415"/>
    <n v="1896"/>
    <n v="0.78509316770186333"/>
    <x v="3356"/>
  </r>
  <r>
    <x v="2"/>
    <s v="Outdoor"/>
    <x v="4"/>
    <s v="Kolon Sport"/>
    <s v="Dial"/>
    <x v="20"/>
    <s v="L6 R Eyestay 20mm Dial J"/>
    <x v="1"/>
    <n v="3720"/>
    <n v="2923"/>
    <n v="0.78575268817204302"/>
    <x v="3305"/>
  </r>
  <r>
    <x v="2"/>
    <s v="Outdoor"/>
    <x v="4"/>
    <s v="Kolon Sport"/>
    <s v="Dial"/>
    <x v="20"/>
    <s v="L6 R Eyestay 20mm Dial J"/>
    <x v="3"/>
    <n v="4175"/>
    <n v="3278.5"/>
    <n v="0.78526946107784434"/>
    <x v="3301"/>
  </r>
  <r>
    <x v="2"/>
    <s v="Outdoor"/>
    <x v="4"/>
    <s v="Kolon Sport"/>
    <s v="Dial"/>
    <x v="20"/>
    <s v="L6 R Eyestay 20mm Dial J"/>
    <x v="0"/>
    <n v="200"/>
    <n v="158"/>
    <n v="0.79"/>
    <x v="718"/>
  </r>
  <r>
    <x v="2"/>
    <s v="Outdoor"/>
    <x v="4"/>
    <s v="Kolon Sport"/>
    <s v="Dial"/>
    <x v="20"/>
    <s v="L6 R Eyestay 20mm Dial J"/>
    <x v="1"/>
    <n v="8595"/>
    <n v="6754.5"/>
    <n v="0.78586387434554972"/>
    <x v="3415"/>
  </r>
  <r>
    <x v="2"/>
    <s v="Outdoor"/>
    <x v="4"/>
    <s v="Kolon Sport"/>
    <s v="Dial"/>
    <x v="20"/>
    <s v="L6 R Eyestay 20mm Dial J"/>
    <x v="1"/>
    <n v="20205"/>
    <n v="15879"/>
    <n v="0.785894580549369"/>
    <x v="3618"/>
  </r>
  <r>
    <x v="2"/>
    <s v="Outdoor"/>
    <x v="4"/>
    <s v="Kolon Sport"/>
    <s v="Dial"/>
    <x v="20"/>
    <s v="L6 R Eyestay 20mm Dial J"/>
    <x v="1"/>
    <n v="6135"/>
    <n v="4819"/>
    <n v="0.78549307253463729"/>
    <x v="3619"/>
  </r>
  <r>
    <x v="2"/>
    <s v="Outdoor"/>
    <x v="4"/>
    <s v="Kolon Sport"/>
    <s v="Dial"/>
    <x v="20"/>
    <s v="L6 R Eyestay 20mm Dial J"/>
    <x v="1"/>
    <n v="6085"/>
    <n v="4779.5"/>
    <n v="0.78545603944124898"/>
    <x v="3620"/>
  </r>
  <r>
    <x v="2"/>
    <s v="Outdoor"/>
    <x v="4"/>
    <s v="Kolon Sport"/>
    <s v="Dial"/>
    <x v="20"/>
    <s v="L6 R Eyestay 20mm Dial J"/>
    <x v="1"/>
    <n v="300"/>
    <n v="237"/>
    <n v="0.79"/>
    <x v="718"/>
  </r>
  <r>
    <x v="2"/>
    <s v="Outdoor"/>
    <x v="4"/>
    <s v="Kolon Sport"/>
    <s v="Dial"/>
    <x v="20"/>
    <s v="L6 R Eyestay 20mm Dial J"/>
    <x v="1"/>
    <n v="8595"/>
    <n v="6754.5"/>
    <n v="0.78586387434554972"/>
    <x v="3415"/>
  </r>
  <r>
    <x v="2"/>
    <s v="Outdoor"/>
    <x v="4"/>
    <s v="Kolon Sport"/>
    <s v="Dial"/>
    <x v="20"/>
    <s v="L6 R Eyestay 20mm Dial J"/>
    <x v="4"/>
    <n v="6235"/>
    <n v="7564"/>
    <n v="1.2131515637530073"/>
    <x v="3534"/>
  </r>
  <r>
    <x v="2"/>
    <s v="Outdoor"/>
    <x v="4"/>
    <s v="Kolon Sport"/>
    <s v="Dial"/>
    <x v="20"/>
    <s v="L6 R Eyestay 20mm Dial J"/>
    <x v="4"/>
    <n v="6235"/>
    <n v="7440"/>
    <n v="1.1932638331996792"/>
    <x v="3153"/>
  </r>
  <r>
    <x v="2"/>
    <s v="Outdoor"/>
    <x v="4"/>
    <s v="Kolon Sport"/>
    <s v="Dial"/>
    <x v="20"/>
    <s v="L6 R Eyestay 20mm Dial J"/>
    <x v="3"/>
    <n v="5330"/>
    <n v="4081"/>
    <n v="0.7656660412757974"/>
    <x v="3621"/>
  </r>
  <r>
    <x v="2"/>
    <s v="Outdoor"/>
    <x v="4"/>
    <s v="Kolon Sport"/>
    <s v="Dial"/>
    <x v="20"/>
    <s v="L6 R Eyestay 20mm Dial J"/>
    <x v="3"/>
    <n v="50"/>
    <n v="38.5"/>
    <n v="0.77"/>
    <x v="3622"/>
  </r>
  <r>
    <x v="2"/>
    <s v="Outdoor"/>
    <x v="4"/>
    <s v="Kolon Sport"/>
    <s v="Dial"/>
    <x v="20"/>
    <s v="L6 R Eyestay 20mm Dial J"/>
    <x v="3"/>
    <n v="22815"/>
    <n v="17479"/>
    <n v="0.76611878150339685"/>
    <x v="3623"/>
  </r>
  <r>
    <x v="2"/>
    <s v="Outdoor"/>
    <x v="4"/>
    <s v="Kolon Sport"/>
    <s v="Dial"/>
    <x v="20"/>
    <s v="L6 R Eyestay 20mm Dial J"/>
    <x v="0"/>
    <n v="3470"/>
    <n v="2656.5"/>
    <n v="0.76556195965417873"/>
    <x v="3324"/>
  </r>
  <r>
    <x v="2"/>
    <s v="Outdoor"/>
    <x v="4"/>
    <s v="Kolon Sport"/>
    <s v="Dial"/>
    <x v="20"/>
    <s v="L6 R Eyestay 20mm Dial J"/>
    <x v="0"/>
    <n v="8345"/>
    <n v="6391"/>
    <n v="0.76584781306171357"/>
    <x v="3624"/>
  </r>
  <r>
    <x v="2"/>
    <s v="Outdoor"/>
    <x v="4"/>
    <s v="Kolon Sport"/>
    <s v="Dial"/>
    <x v="20"/>
    <s v="L6 R Eyestay 20mm Dial J"/>
    <x v="0"/>
    <n v="7035"/>
    <n v="5390"/>
    <n v="0.76616915422885568"/>
    <x v="3346"/>
  </r>
  <r>
    <x v="2"/>
    <s v="Outdoor"/>
    <x v="4"/>
    <s v="Kolon Sport"/>
    <s v="Dial"/>
    <x v="20"/>
    <s v="L6 R Eyestay 20mm Dial J"/>
    <x v="1"/>
    <n v="21560"/>
    <n v="16516.5"/>
    <n v="0.76607142857142863"/>
    <x v="3625"/>
  </r>
  <r>
    <x v="2"/>
    <s v="Outdoor"/>
    <x v="4"/>
    <s v="Kolon Sport"/>
    <s v="Dial"/>
    <x v="20"/>
    <s v="L6 R Eyestay 20mm Dial J"/>
    <x v="1"/>
    <n v="12165"/>
    <n v="9317"/>
    <n v="0.76588573777229763"/>
    <x v="3626"/>
  </r>
  <r>
    <x v="2"/>
    <s v="Outdoor"/>
    <x v="4"/>
    <s v="Kolon Sport"/>
    <s v="Dial"/>
    <x v="20"/>
    <s v="L6 R Eyestay 20mm Dial J"/>
    <x v="1"/>
    <n v="39400"/>
    <n v="30184"/>
    <n v="0.76609137055837562"/>
    <x v="3627"/>
  </r>
  <r>
    <x v="2"/>
    <s v="Outdoor"/>
    <x v="4"/>
    <s v="Kolon Sport"/>
    <s v="Dial"/>
    <x v="20"/>
    <s v="L6 R Eyestay 20mm Dial J"/>
    <x v="1"/>
    <n v="18195"/>
    <n v="13937"/>
    <n v="0.76597966474306123"/>
    <x v="3628"/>
  </r>
  <r>
    <x v="2"/>
    <s v="Outdoor"/>
    <x v="4"/>
    <s v="Kolon Sport"/>
    <s v="Dial"/>
    <x v="20"/>
    <s v="L6 R Eyestay 20mm Dial J"/>
    <x v="1"/>
    <n v="50210"/>
    <n v="38461.5"/>
    <n v="0.76601274646484763"/>
    <x v="3557"/>
  </r>
  <r>
    <x v="2"/>
    <s v="Outdoor"/>
    <x v="4"/>
    <s v="Kolon Sport"/>
    <s v="Dial"/>
    <x v="20"/>
    <s v="L6 R Eyestay 20mm Dial J"/>
    <x v="1"/>
    <n v="12765"/>
    <n v="9779"/>
    <n v="0.76607912260086175"/>
    <x v="3629"/>
  </r>
  <r>
    <x v="2"/>
    <s v="Outdoor"/>
    <x v="4"/>
    <s v="Kolon Sport"/>
    <s v="Dial"/>
    <x v="20"/>
    <s v="L6 R Eyestay 20mm Dial J"/>
    <x v="1"/>
    <n v="11260"/>
    <n v="8848"/>
    <n v="0.78579040852575488"/>
    <x v="3630"/>
  </r>
  <r>
    <x v="2"/>
    <s v="Outdoor"/>
    <x v="4"/>
    <s v="Kolon Sport"/>
    <s v="Dial"/>
    <x v="50"/>
    <s v="L6 R Eyestay 20mm Dial W"/>
    <x v="0"/>
    <n v="11055"/>
    <n v="10340"/>
    <n v="0.93532338308457708"/>
    <x v="3381"/>
  </r>
  <r>
    <x v="2"/>
    <s v="Outdoor"/>
    <x v="4"/>
    <s v="Kolon Sport"/>
    <s v="Dial"/>
    <x v="50"/>
    <s v="L6 R Eyestay 20mm Dial W"/>
    <x v="0"/>
    <n v="12060"/>
    <n v="11040"/>
    <n v="0.91542288557213936"/>
    <x v="3407"/>
  </r>
  <r>
    <x v="2"/>
    <s v="Outdoor"/>
    <x v="4"/>
    <s v="Kolon Sport"/>
    <s v="Dial"/>
    <x v="50"/>
    <s v="L6 R Tongue Dial W"/>
    <x v="1"/>
    <n v="27440"/>
    <n v="25116"/>
    <n v="0.91530612244897958"/>
    <x v="3631"/>
  </r>
  <r>
    <x v="2"/>
    <s v="Outdoor"/>
    <x v="4"/>
    <s v="Kolon Sport"/>
    <s v="Dial"/>
    <x v="50"/>
    <s v="L6 R Tongue Dial W"/>
    <x v="1"/>
    <n v="14170"/>
    <n v="13254"/>
    <n v="0.93535638673253352"/>
    <x v="3632"/>
  </r>
  <r>
    <x v="2"/>
    <s v="Outdoor"/>
    <x v="4"/>
    <s v="Kolon Sport"/>
    <s v="Dial"/>
    <x v="47"/>
    <s v="M3 Tongue Small FlangeDial A Black"/>
    <x v="5"/>
    <n v="2065"/>
    <n v="5596.5"/>
    <n v="2.7101694915254235"/>
    <x v="3633"/>
  </r>
  <r>
    <x v="2"/>
    <s v="Outdoor"/>
    <x v="4"/>
    <s v="Kolon Sport"/>
    <s v="Dial"/>
    <x v="35"/>
    <s v="M4 R Housing 25mm Dial B"/>
    <x v="2"/>
    <n v="1810"/>
    <n v="4680"/>
    <n v="2.5856353591160222"/>
    <x v="3634"/>
  </r>
  <r>
    <x v="2"/>
    <s v="Outdoor"/>
    <x v="4"/>
    <s v="Kolon Sport"/>
    <s v="Dial"/>
    <x v="35"/>
    <s v="M4 R Housing 25mm Dial B"/>
    <x v="1"/>
    <n v="1460"/>
    <n v="3799"/>
    <n v="2.6020547945205479"/>
    <x v="3635"/>
  </r>
  <r>
    <x v="2"/>
    <s v="Outdoor"/>
    <x v="4"/>
    <s v="The North Face - Korea"/>
    <s v="Dial"/>
    <x v="20"/>
    <s v="L6 R Eyestay 20mm Dial J"/>
    <x v="0"/>
    <n v="20205"/>
    <n v="15879"/>
    <n v="0.785894580549369"/>
    <x v="3618"/>
  </r>
  <r>
    <x v="2"/>
    <s v="Outdoor"/>
    <x v="4"/>
    <s v="The North Face - Korea"/>
    <s v="Dial"/>
    <x v="20"/>
    <s v="L6 R Eyestay 20mm Dial J"/>
    <x v="1"/>
    <n v="17790"/>
    <n v="13983"/>
    <n v="0.78600337268128162"/>
    <x v="3636"/>
  </r>
  <r>
    <x v="2"/>
    <s v="Outdoor"/>
    <x v="4"/>
    <s v="The North Face - Korea"/>
    <s v="Dial"/>
    <x v="20"/>
    <s v="L6 R Eyestay 20mm Dial J"/>
    <x v="0"/>
    <n v="8545"/>
    <n v="6715"/>
    <n v="0.7858396723229959"/>
    <x v="3560"/>
  </r>
  <r>
    <x v="2"/>
    <s v="Outdoor"/>
    <x v="4"/>
    <s v="The North Face - Korea"/>
    <s v="Dial"/>
    <x v="20"/>
    <s v="L6 R Eyestay 20mm Dial J"/>
    <x v="0"/>
    <n v="3670"/>
    <n v="2883.5"/>
    <n v="0.78569482288828341"/>
    <x v="3637"/>
  </r>
  <r>
    <x v="2"/>
    <s v="Outdoor"/>
    <x v="4"/>
    <s v="The North Face - Korea"/>
    <s v="Dial"/>
    <x v="20"/>
    <s v="L6 R Eyestay 20mm Dial J"/>
    <x v="3"/>
    <n v="4075"/>
    <n v="3199.5"/>
    <n v="0.78515337423312881"/>
    <x v="3341"/>
  </r>
  <r>
    <x v="2"/>
    <s v="Outdoor"/>
    <x v="4"/>
    <s v="The North Face - Korea"/>
    <s v="Dial"/>
    <x v="20"/>
    <s v="L6 R Eyestay 20mm Dial J"/>
    <x v="0"/>
    <n v="4175"/>
    <n v="3278.5"/>
    <n v="0.78526946107784434"/>
    <x v="3301"/>
  </r>
  <r>
    <x v="2"/>
    <s v="Outdoor"/>
    <x v="4"/>
    <s v="The North Face - Korea"/>
    <s v="Dial"/>
    <x v="20"/>
    <s v="L6 R Eyestay 20mm Dial J"/>
    <x v="1"/>
    <n v="3720"/>
    <n v="2923"/>
    <n v="0.78575268817204302"/>
    <x v="3305"/>
  </r>
  <r>
    <x v="2"/>
    <s v="Outdoor"/>
    <x v="4"/>
    <s v="The North Face - Korea"/>
    <s v="Dial"/>
    <x v="20"/>
    <s v="L6 R Eyestay 20mm Dial J"/>
    <x v="1"/>
    <n v="3720"/>
    <n v="2923"/>
    <n v="0.78575268817204302"/>
    <x v="3305"/>
  </r>
  <r>
    <x v="2"/>
    <s v="Outdoor"/>
    <x v="4"/>
    <s v="The North Face - Korea"/>
    <s v="Dial"/>
    <x v="20"/>
    <s v="L6 R Eyestay 20mm Dial J"/>
    <x v="0"/>
    <n v="4125"/>
    <n v="3239"/>
    <n v="0.78521212121212125"/>
    <x v="3318"/>
  </r>
  <r>
    <x v="2"/>
    <s v="Outdoor"/>
    <x v="4"/>
    <s v="The North Face - Korea"/>
    <s v="Dial"/>
    <x v="20"/>
    <s v="L6 R Eyestay 20mm Dial J"/>
    <x v="1"/>
    <n v="4850"/>
    <n v="3811.75"/>
    <n v="0.7859278350515464"/>
    <x v="3638"/>
  </r>
  <r>
    <x v="2"/>
    <s v="Outdoor"/>
    <x v="4"/>
    <s v="The North Face - Korea"/>
    <s v="Dial"/>
    <x v="20"/>
    <s v="L6 R Eyestay 20mm Dial J"/>
    <x v="1"/>
    <n v="2865"/>
    <n v="2251.5"/>
    <n v="0.78586387434554972"/>
    <x v="3415"/>
  </r>
  <r>
    <x v="2"/>
    <s v="Outdoor"/>
    <x v="4"/>
    <s v="The North Face - Korea"/>
    <s v="Dial"/>
    <x v="20"/>
    <s v="L6 R Eyestay 20mm Dial J"/>
    <x v="1"/>
    <n v="15025"/>
    <n v="11810.5"/>
    <n v="0.78605657237936777"/>
    <x v="3639"/>
  </r>
  <r>
    <x v="2"/>
    <s v="Outdoor"/>
    <x v="4"/>
    <s v="The North Face - Korea"/>
    <s v="Dial"/>
    <x v="20"/>
    <s v="L6 R Eyestay 20mm Dial J"/>
    <x v="1"/>
    <n v="12365"/>
    <n v="9717"/>
    <n v="0.78584714921148402"/>
    <x v="3413"/>
  </r>
  <r>
    <x v="2"/>
    <s v="Outdoor"/>
    <x v="4"/>
    <s v="The North Face - Korea"/>
    <s v="Dial"/>
    <x v="20"/>
    <s v="L6 R Eyestay 20mm Dial J"/>
    <x v="1"/>
    <n v="14775"/>
    <n v="11613"/>
    <n v="0.78598984771573599"/>
    <x v="3640"/>
  </r>
  <r>
    <x v="2"/>
    <s v="Outdoor"/>
    <x v="4"/>
    <s v="The North Face - Korea"/>
    <s v="Dial"/>
    <x v="20"/>
    <s v="L6 R Eyestay 20mm Dial J"/>
    <x v="1"/>
    <n v="4125"/>
    <n v="3239"/>
    <n v="0.78521212121212125"/>
    <x v="3318"/>
  </r>
  <r>
    <x v="2"/>
    <s v="Outdoor"/>
    <x v="4"/>
    <s v="The North Face - Korea"/>
    <s v="Dial"/>
    <x v="20"/>
    <s v="L6 R Eyestay 20mm Dial J"/>
    <x v="0"/>
    <n v="4075"/>
    <n v="3199.5"/>
    <n v="0.78515337423312881"/>
    <x v="3341"/>
  </r>
  <r>
    <x v="2"/>
    <s v="Outdoor"/>
    <x v="4"/>
    <s v="The North Face - Korea"/>
    <s v="Dial"/>
    <x v="20"/>
    <s v="L6 R Eyestay 20mm Dial J"/>
    <x v="1"/>
    <n v="4875"/>
    <n v="3831.5"/>
    <n v="0.7859487179487179"/>
    <x v="961"/>
  </r>
  <r>
    <x v="2"/>
    <s v="Outdoor"/>
    <x v="4"/>
    <s v="The North Face - Korea"/>
    <s v="Dial"/>
    <x v="20"/>
    <s v="L6 R Eyestay 20mm Dial J"/>
    <x v="1"/>
    <n v="2515"/>
    <n v="1975"/>
    <n v="0.78528827037773363"/>
    <x v="3641"/>
  </r>
  <r>
    <x v="2"/>
    <s v="Outdoor"/>
    <x v="4"/>
    <s v="The North Face - Korea"/>
    <s v="Dial"/>
    <x v="20"/>
    <s v="L6 R Eyestay 20mm Dial J"/>
    <x v="1"/>
    <n v="7390"/>
    <n v="5806.5"/>
    <n v="0.78572395128552097"/>
    <x v="3642"/>
  </r>
  <r>
    <x v="2"/>
    <s v="Outdoor"/>
    <x v="4"/>
    <s v="The North Face - Korea"/>
    <s v="Dial"/>
    <x v="20"/>
    <s v="L6 R Eyestay 20mm Dial J"/>
    <x v="1"/>
    <n v="4925"/>
    <n v="3871"/>
    <n v="0.78598984771573599"/>
    <x v="3640"/>
  </r>
  <r>
    <x v="2"/>
    <s v="Outdoor"/>
    <x v="4"/>
    <s v="The North Face - Korea"/>
    <s v="Dial"/>
    <x v="20"/>
    <s v="L6 R Eyestay 20mm Dial J"/>
    <x v="1"/>
    <n v="25"/>
    <n v="19.75"/>
    <n v="0.79"/>
    <x v="718"/>
  </r>
  <r>
    <x v="2"/>
    <s v="Outdoor"/>
    <x v="4"/>
    <s v="The North Face - Korea"/>
    <s v="Dial"/>
    <x v="20"/>
    <s v="L6 R Eyestay 20mm Dial J"/>
    <x v="1"/>
    <n v="22765"/>
    <n v="17893.5"/>
    <n v="0.7860092246870195"/>
    <x v="3643"/>
  </r>
  <r>
    <x v="2"/>
    <s v="Outdoor"/>
    <x v="4"/>
    <s v="The North Face - Korea"/>
    <s v="Dial"/>
    <x v="20"/>
    <s v="L6 R Eyestay 20mm Dial J"/>
    <x v="0"/>
    <n v="5380"/>
    <n v="4226.5"/>
    <n v="0.78559479553903344"/>
    <x v="3644"/>
  </r>
  <r>
    <x v="2"/>
    <s v="Outdoor"/>
    <x v="4"/>
    <s v="The North Face - Korea"/>
    <s v="Dial"/>
    <x v="20"/>
    <s v="L6 R Eyestay 20mm Dial J"/>
    <x v="0"/>
    <n v="5730"/>
    <n v="4503"/>
    <n v="0.78586387434554972"/>
    <x v="3415"/>
  </r>
  <r>
    <x v="2"/>
    <s v="Outdoor"/>
    <x v="4"/>
    <s v="The North Face - Korea"/>
    <s v="Dial"/>
    <x v="20"/>
    <s v="L6 R Eyestay 20mm Dial J"/>
    <x v="0"/>
    <n v="50"/>
    <n v="39.5"/>
    <n v="0.79"/>
    <x v="718"/>
  </r>
  <r>
    <x v="2"/>
    <s v="Outdoor"/>
    <x v="4"/>
    <s v="The North Face - Korea"/>
    <s v="Dial"/>
    <x v="20"/>
    <s v="L6 R Eyestay 20mm Dial J"/>
    <x v="3"/>
    <n v="6335"/>
    <n v="4851"/>
    <n v="0.76574585635359116"/>
    <x v="3645"/>
  </r>
  <r>
    <x v="2"/>
    <s v="Outdoor"/>
    <x v="4"/>
    <s v="The North Face - Korea"/>
    <s v="Dial"/>
    <x v="20"/>
    <s v="L6 R Eyestay 20mm Dial J"/>
    <x v="3"/>
    <n v="12315"/>
    <n v="9432.5"/>
    <n v="0.76593585058871294"/>
    <x v="3646"/>
  </r>
  <r>
    <x v="2"/>
    <s v="Outdoor"/>
    <x v="4"/>
    <s v="The North Face - Korea"/>
    <s v="Dial"/>
    <x v="20"/>
    <s v="L6 R Eyestay 20mm Dial J"/>
    <x v="0"/>
    <n v="34580"/>
    <n v="26488"/>
    <n v="0.76599190283400809"/>
    <x v="3647"/>
  </r>
  <r>
    <x v="2"/>
    <s v="Outdoor"/>
    <x v="4"/>
    <s v="The North Face - Korea"/>
    <s v="Dial"/>
    <x v="20"/>
    <s v="L6 R Eyestay 20mm Dial J"/>
    <x v="0"/>
    <n v="4125"/>
    <n v="3157"/>
    <n v="0.76533333333333331"/>
    <x v="3648"/>
  </r>
  <r>
    <x v="2"/>
    <s v="Outdoor"/>
    <x v="4"/>
    <s v="The North Face - Korea"/>
    <s v="Dial"/>
    <x v="20"/>
    <s v="L6 R Eyestay 20mm Dial J"/>
    <x v="0"/>
    <n v="114150"/>
    <n v="87452.75"/>
    <n v="0.76612133158125273"/>
    <x v="3649"/>
  </r>
  <r>
    <x v="2"/>
    <s v="Outdoor"/>
    <x v="4"/>
    <s v="The North Face - Korea"/>
    <s v="Dial"/>
    <x v="20"/>
    <s v="L6 R Eyestay 20mm Dial J"/>
    <x v="0"/>
    <n v="8220"/>
    <n v="6294.75"/>
    <n v="0.76578467153284668"/>
    <x v="3650"/>
  </r>
  <r>
    <x v="2"/>
    <s v="Outdoor"/>
    <x v="4"/>
    <s v="The North Face - Korea"/>
    <s v="Dial"/>
    <x v="20"/>
    <s v="L6 R Eyestay 20mm Dial J"/>
    <x v="1"/>
    <n v="13420"/>
    <n v="10279.5"/>
    <n v="0.76598360655737707"/>
    <x v="3651"/>
  </r>
  <r>
    <x v="2"/>
    <s v="Outdoor"/>
    <x v="4"/>
    <s v="The North Face - Korea"/>
    <s v="Dial"/>
    <x v="20"/>
    <s v="L6 R Eyestay 20mm Dial J"/>
    <x v="1"/>
    <n v="49855"/>
    <n v="38192"/>
    <n v="0.76606157857787582"/>
    <x v="3652"/>
  </r>
  <r>
    <x v="2"/>
    <s v="Outdoor"/>
    <x v="4"/>
    <s v="The North Face - Korea"/>
    <s v="Dial"/>
    <x v="20"/>
    <s v="L6 R Eyestay 20mm Dial J"/>
    <x v="1"/>
    <n v="82870"/>
    <n v="63486.5"/>
    <n v="0.76609750211174132"/>
    <x v="3653"/>
  </r>
  <r>
    <x v="2"/>
    <s v="Outdoor"/>
    <x v="4"/>
    <s v="The North Face - Korea"/>
    <s v="Dial"/>
    <x v="20"/>
    <s v="L6 R Eyestay 20mm Dial J"/>
    <x v="3"/>
    <n v="45330"/>
    <n v="35629"/>
    <n v="0.785991617030664"/>
    <x v="3654"/>
  </r>
  <r>
    <x v="2"/>
    <s v="Outdoor"/>
    <x v="4"/>
    <s v="The North Face - Korea"/>
    <s v="Dial"/>
    <x v="20"/>
    <s v="L6 R Eyestay 20mm Dial J"/>
    <x v="3"/>
    <n v="8040"/>
    <n v="6320"/>
    <n v="0.78606965174129351"/>
    <x v="3342"/>
  </r>
  <r>
    <x v="2"/>
    <s v="Outdoor"/>
    <x v="4"/>
    <s v="The North Face - Korea"/>
    <s v="Dial"/>
    <x v="20"/>
    <s v="L6 R Eyestay 20mm Dial J"/>
    <x v="3"/>
    <n v="15430"/>
    <n v="12126.5"/>
    <n v="0.78590408295528191"/>
    <x v="3655"/>
  </r>
  <r>
    <x v="2"/>
    <s v="Outdoor"/>
    <x v="4"/>
    <s v="The North Face - Korea"/>
    <s v="Dial"/>
    <x v="20"/>
    <s v="L6 R Eyestay 20mm Dial J"/>
    <x v="3"/>
    <n v="4125"/>
    <n v="3239"/>
    <n v="0.78521212121212125"/>
    <x v="3318"/>
  </r>
  <r>
    <x v="2"/>
    <s v="Outdoor"/>
    <x v="4"/>
    <s v="The North Face - Korea"/>
    <s v="Dial"/>
    <x v="20"/>
    <s v="L6 R Eyestay 20mm Dial J"/>
    <x v="3"/>
    <n v="11055"/>
    <n v="8690"/>
    <n v="0.78606965174129351"/>
    <x v="3342"/>
  </r>
  <r>
    <x v="2"/>
    <s v="Outdoor"/>
    <x v="4"/>
    <s v="The North Face - Korea"/>
    <s v="Dial"/>
    <x v="20"/>
    <s v="L6 R Eyestay 20mm Dial J"/>
    <x v="0"/>
    <n v="12215"/>
    <n v="9598.5"/>
    <n v="0.785796152271797"/>
    <x v="3656"/>
  </r>
  <r>
    <x v="2"/>
    <s v="Outdoor"/>
    <x v="4"/>
    <s v="The North Face - Korea"/>
    <s v="Dial"/>
    <x v="20"/>
    <s v="L6 R Eyestay 20mm Dial J"/>
    <x v="0"/>
    <n v="18195"/>
    <n v="14299"/>
    <n v="0.78587524045067325"/>
    <x v="3657"/>
  </r>
  <r>
    <x v="2"/>
    <s v="Outdoor"/>
    <x v="4"/>
    <s v="The North Face - Korea"/>
    <s v="Dial"/>
    <x v="20"/>
    <s v="L6 R Eyestay 20mm Dial J"/>
    <x v="0"/>
    <n v="34530"/>
    <n v="27136.5"/>
    <n v="0.78588184187662902"/>
    <x v="3658"/>
  </r>
  <r>
    <x v="2"/>
    <s v="Outdoor"/>
    <x v="4"/>
    <s v="The North Face - Korea"/>
    <s v="Dial"/>
    <x v="20"/>
    <s v="L6 R Eyestay 20mm Dial J"/>
    <x v="0"/>
    <n v="47140"/>
    <n v="37051"/>
    <n v="0.7859779380568519"/>
    <x v="3659"/>
  </r>
  <r>
    <x v="2"/>
    <s v="Outdoor"/>
    <x v="4"/>
    <s v="The North Face - Korea"/>
    <s v="Dial"/>
    <x v="20"/>
    <s v="L6 R Eyestay 20mm Dial J"/>
    <x v="0"/>
    <n v="200"/>
    <n v="158"/>
    <n v="0.79"/>
    <x v="718"/>
  </r>
  <r>
    <x v="2"/>
    <s v="Outdoor"/>
    <x v="4"/>
    <s v="The North Face - Korea"/>
    <s v="Dial"/>
    <x v="20"/>
    <s v="L6 R Eyestay 20mm Dial J"/>
    <x v="0"/>
    <n v="200"/>
    <n v="158"/>
    <n v="0.79"/>
    <x v="718"/>
  </r>
  <r>
    <x v="2"/>
    <s v="Outdoor"/>
    <x v="4"/>
    <s v="The North Face - Korea"/>
    <s v="Dial"/>
    <x v="20"/>
    <s v="L6 R Eyestay 20mm Dial J"/>
    <x v="0"/>
    <n v="100"/>
    <n v="79"/>
    <n v="0.79"/>
    <x v="718"/>
  </r>
  <r>
    <x v="2"/>
    <s v="Outdoor"/>
    <x v="4"/>
    <s v="The North Face - Korea"/>
    <s v="Dial"/>
    <x v="20"/>
    <s v="L6 R Eyestay 20mm Dial J"/>
    <x v="3"/>
    <n v="29755"/>
    <n v="23384"/>
    <n v="0.78588472525625941"/>
    <x v="3660"/>
  </r>
  <r>
    <x v="2"/>
    <s v="Outdoor"/>
    <x v="4"/>
    <s v="The North Face - Korea"/>
    <s v="Dial"/>
    <x v="20"/>
    <s v="L6 R Eyestay 20mm Dial J"/>
    <x v="3"/>
    <n v="41185"/>
    <n v="32350.5"/>
    <n v="0.78549229088260286"/>
    <x v="3661"/>
  </r>
  <r>
    <x v="2"/>
    <s v="Outdoor"/>
    <x v="4"/>
    <s v="The North Face - Korea"/>
    <s v="Dial"/>
    <x v="20"/>
    <s v="L6 R Eyestay 20mm Dial J"/>
    <x v="0"/>
    <n v="14230"/>
    <n v="11178.5"/>
    <n v="0.7855586788475053"/>
    <x v="3662"/>
  </r>
  <r>
    <x v="2"/>
    <s v="Outdoor"/>
    <x v="4"/>
    <s v="The North Face - Korea"/>
    <s v="Dial"/>
    <x v="20"/>
    <s v="L6 R Eyestay 20mm Dial J"/>
    <x v="0"/>
    <n v="10410"/>
    <n v="8176.5"/>
    <n v="0.78544668587896249"/>
    <x v="3523"/>
  </r>
  <r>
    <x v="2"/>
    <s v="Outdoor"/>
    <x v="4"/>
    <s v="The North Face - Korea"/>
    <s v="Dial"/>
    <x v="20"/>
    <s v="L6 R Eyestay 20mm Dial J"/>
    <x v="0"/>
    <n v="33140"/>
    <n v="26030.5"/>
    <n v="0.78547073023536507"/>
    <x v="3663"/>
  </r>
  <r>
    <x v="2"/>
    <s v="Outdoor"/>
    <x v="4"/>
    <s v="The North Face - Korea"/>
    <s v="Dial"/>
    <x v="20"/>
    <s v="L6 R Eyestay 20mm Dial J"/>
    <x v="0"/>
    <n v="7290"/>
    <n v="5727.5"/>
    <n v="0.78566529492455417"/>
    <x v="3526"/>
  </r>
  <r>
    <x v="2"/>
    <s v="Outdoor"/>
    <x v="4"/>
    <s v="The North Face - Korea"/>
    <s v="Dial"/>
    <x v="20"/>
    <s v="L6 R Eyestay 20mm Dial J"/>
    <x v="0"/>
    <n v="8495"/>
    <n v="6675.5"/>
    <n v="0.7858151854031783"/>
    <x v="3617"/>
  </r>
  <r>
    <x v="2"/>
    <s v="Outdoor"/>
    <x v="4"/>
    <s v="The North Face - Korea"/>
    <s v="Dial"/>
    <x v="20"/>
    <s v="L6 R Eyestay 20mm Dial J"/>
    <x v="1"/>
    <n v="25090"/>
    <n v="19710.5"/>
    <n v="0.78559186927062574"/>
    <x v="3664"/>
  </r>
  <r>
    <x v="2"/>
    <s v="Outdoor"/>
    <x v="4"/>
    <s v="The North Face - Korea"/>
    <s v="Dial"/>
    <x v="20"/>
    <s v="L6 R Eyestay 20mm Dial J"/>
    <x v="1"/>
    <n v="7265"/>
    <n v="5707.75"/>
    <n v="0.78565037852718511"/>
    <x v="3417"/>
  </r>
  <r>
    <x v="2"/>
    <s v="Outdoor"/>
    <x v="4"/>
    <s v="The North Face - Korea"/>
    <s v="Dial"/>
    <x v="20"/>
    <s v="L6 R Eyestay 20mm Dial J"/>
    <x v="1"/>
    <n v="6110"/>
    <n v="4799.25"/>
    <n v="0.78547463175122745"/>
    <x v="3665"/>
  </r>
  <r>
    <x v="2"/>
    <s v="Outdoor"/>
    <x v="4"/>
    <s v="The North Face - Korea"/>
    <s v="Dial"/>
    <x v="20"/>
    <s v="L6 R Eyestay 20mm Dial J"/>
    <x v="3"/>
    <n v="30415"/>
    <n v="23897.5"/>
    <n v="0.7857142857142857"/>
    <x v="3418"/>
  </r>
  <r>
    <x v="2"/>
    <s v="Outdoor"/>
    <x v="4"/>
    <s v="The North Face - Korea"/>
    <s v="Dial"/>
    <x v="20"/>
    <s v="L6 R Eyestay 20mm Dial J"/>
    <x v="0"/>
    <n v="18545"/>
    <n v="14575.5"/>
    <n v="0.78595308708546774"/>
    <x v="3666"/>
  </r>
  <r>
    <x v="2"/>
    <s v="Outdoor"/>
    <x v="4"/>
    <s v="The North Face - Korea"/>
    <s v="Dial"/>
    <x v="20"/>
    <s v="L6 R Eyestay 20mm Dial J"/>
    <x v="1"/>
    <n v="14070"/>
    <n v="11060"/>
    <n v="0.78606965174129351"/>
    <x v="3342"/>
  </r>
  <r>
    <x v="2"/>
    <s v="Outdoor"/>
    <x v="4"/>
    <s v="The North Face - Korea"/>
    <s v="Dial"/>
    <x v="20"/>
    <s v="L6 R Eyestay 20mm Dial J"/>
    <x v="1"/>
    <n v="15635"/>
    <n v="12284.5"/>
    <n v="0.78570514870482888"/>
    <x v="3564"/>
  </r>
  <r>
    <x v="2"/>
    <s v="Outdoor"/>
    <x v="4"/>
    <s v="The North Face - Korea"/>
    <s v="Dial"/>
    <x v="20"/>
    <s v="L6 R Eyestay 20mm Dial J"/>
    <x v="1"/>
    <n v="33695"/>
    <n v="26484.75"/>
    <n v="0.78601424543700849"/>
    <x v="3667"/>
  </r>
  <r>
    <x v="2"/>
    <s v="Outdoor"/>
    <x v="4"/>
    <s v="The North Face - Korea"/>
    <s v="Dial"/>
    <x v="20"/>
    <s v="L6 R Eyestay 20mm Dial J"/>
    <x v="1"/>
    <n v="26285"/>
    <n v="20658.5"/>
    <n v="0.78594255278676051"/>
    <x v="3668"/>
  </r>
  <r>
    <x v="2"/>
    <s v="Outdoor"/>
    <x v="4"/>
    <s v="The North Face - Korea"/>
    <s v="Dial"/>
    <x v="20"/>
    <s v="L6 R Eyestay 20mm Dial J"/>
    <x v="1"/>
    <n v="19150"/>
    <n v="15049.5"/>
    <n v="0.78587467362924279"/>
    <x v="3669"/>
  </r>
  <r>
    <x v="2"/>
    <s v="Outdoor"/>
    <x v="4"/>
    <s v="The North Face - Korea"/>
    <s v="Dial"/>
    <x v="22"/>
    <s v="L6 R Eyestay 20mm Dial M"/>
    <x v="5"/>
    <n v="9900"/>
    <n v="9554.5"/>
    <n v="0.96510101010101013"/>
    <x v="3670"/>
  </r>
  <r>
    <x v="2"/>
    <s v="Outdoor"/>
    <x v="4"/>
    <s v="The North Face - Korea"/>
    <s v="Dial"/>
    <x v="22"/>
    <s v="L6 R Eyestay 20mm Dial M"/>
    <x v="5"/>
    <n v="3295"/>
    <n v="3176.75"/>
    <n v="0.96411229135053111"/>
    <x v="3671"/>
  </r>
  <r>
    <x v="2"/>
    <s v="Outdoor"/>
    <x v="4"/>
    <s v="The North Face - Korea"/>
    <s v="Dial"/>
    <x v="3"/>
    <s v="L6 R Eyestay 20mm Dial N"/>
    <x v="5"/>
    <n v="4125"/>
    <n v="3977"/>
    <n v="0.96412121212121216"/>
    <x v="3672"/>
  </r>
  <r>
    <x v="2"/>
    <s v="Outdoor"/>
    <x v="4"/>
    <s v="The North Face - Korea"/>
    <s v="Dial"/>
    <x v="3"/>
    <s v="L6 R Eyestay 20mm Dial N"/>
    <x v="5"/>
    <n v="8270"/>
    <n v="7978.25"/>
    <n v="0.96472188633615474"/>
    <x v="3673"/>
  </r>
  <r>
    <x v="2"/>
    <s v="Outdoor"/>
    <x v="4"/>
    <s v="TrekSta"/>
    <s v="Dial"/>
    <x v="52"/>
    <s v="L6 R Eyestay 25mm Dial H"/>
    <x v="0"/>
    <n v="2865"/>
    <n v="6811.5"/>
    <n v="2.3774869109947643"/>
    <x v="3674"/>
  </r>
  <r>
    <x v="2"/>
    <s v="Outdoor"/>
    <x v="4"/>
    <s v="TrekSta"/>
    <s v="Dial"/>
    <x v="52"/>
    <s v="L6 R Eyestay 25mm Dial H"/>
    <x v="1"/>
    <n v="2040"/>
    <n v="4839.75"/>
    <n v="2.3724264705882354"/>
    <x v="3675"/>
  </r>
  <r>
    <x v="2"/>
    <s v="Outdoor"/>
    <x v="4"/>
    <s v="TrekSta"/>
    <s v="Dial"/>
    <x v="52"/>
    <s v="L6 R Eyestay 25mm Dial H"/>
    <x v="4"/>
    <n v="4100"/>
    <n v="10146.75"/>
    <n v="2.4748170731707315"/>
    <x v="3676"/>
  </r>
  <r>
    <x v="2"/>
    <s v="Outdoor"/>
    <x v="4"/>
    <s v="TrekSta"/>
    <s v="Dial"/>
    <x v="52"/>
    <s v="L6 R Eyestay 25mm Dial H"/>
    <x v="2"/>
    <n v="2465"/>
    <n v="6100.5"/>
    <n v="2.4748478701825558"/>
    <x v="3677"/>
  </r>
  <r>
    <x v="2"/>
    <s v="Outdoor"/>
    <x v="4"/>
    <s v="TrekSta"/>
    <s v="Dial"/>
    <x v="52"/>
    <s v="L6 R Eyestay 25mm Dial H"/>
    <x v="3"/>
    <n v="3070"/>
    <n v="7594.5"/>
    <n v="2.4737785016286646"/>
    <x v="3596"/>
  </r>
  <r>
    <x v="2"/>
    <s v="Outdoor"/>
    <x v="4"/>
    <s v="TrekSta"/>
    <s v="Dial"/>
    <x v="52"/>
    <s v="L6 R Eyestay 25mm Dial H"/>
    <x v="0"/>
    <n v="3670"/>
    <n v="8723.5"/>
    <n v="2.3769754768392373"/>
    <x v="3678"/>
  </r>
  <r>
    <x v="2"/>
    <s v="Outdoor"/>
    <x v="4"/>
    <s v="TrekSta"/>
    <s v="Dial"/>
    <x v="52"/>
    <s v="L6 R Eyestay 25mm Dial H"/>
    <x v="0"/>
    <n v="2065"/>
    <n v="4899.5"/>
    <n v="2.3726392251815982"/>
    <x v="3513"/>
  </r>
  <r>
    <x v="2"/>
    <s v="Outdoor"/>
    <x v="4"/>
    <s v="TrekSta"/>
    <s v="Dial"/>
    <x v="52"/>
    <s v="L6 R Eyestay 25mm Dial H"/>
    <x v="1"/>
    <n v="3070"/>
    <n v="7289.5"/>
    <n v="2.37442996742671"/>
    <x v="3679"/>
  </r>
  <r>
    <x v="2"/>
    <s v="Outdoor"/>
    <x v="4"/>
    <s v="TrekSta"/>
    <s v="Dial"/>
    <x v="52"/>
    <s v="L6 R Eyestay 25mm Dial H"/>
    <x v="0"/>
    <n v="4075"/>
    <n v="9679.5"/>
    <n v="2.3753374233128834"/>
    <x v="3680"/>
  </r>
  <r>
    <x v="2"/>
    <s v="Outdoor"/>
    <x v="4"/>
    <s v="TrekSta"/>
    <s v="Dial"/>
    <x v="52"/>
    <s v="L6 R Eyestay 25mm Dial H"/>
    <x v="2"/>
    <n v="2865"/>
    <n v="7096.5"/>
    <n v="2.4769633507853404"/>
    <x v="2982"/>
  </r>
  <r>
    <x v="2"/>
    <s v="Outdoor"/>
    <x v="4"/>
    <s v="TrekSta"/>
    <s v="Dial"/>
    <x v="52"/>
    <s v="L6 R Eyestay 25mm Dial H"/>
    <x v="0"/>
    <n v="10210"/>
    <n v="24258.5"/>
    <n v="2.3759549461312437"/>
    <x v="3681"/>
  </r>
  <r>
    <x v="2"/>
    <s v="Outdoor"/>
    <x v="4"/>
    <s v="TrekSta"/>
    <s v="Dial"/>
    <x v="52"/>
    <s v="L6 R Eyestay 25mm Dial H"/>
    <x v="2"/>
    <n v="2865"/>
    <n v="7096.5"/>
    <n v="2.4769633507853404"/>
    <x v="2982"/>
  </r>
  <r>
    <x v="2"/>
    <s v="Outdoor"/>
    <x v="4"/>
    <s v="TrekSta"/>
    <s v="Dial"/>
    <x v="52"/>
    <s v="L6 R Eyestay 25mm Dial H"/>
    <x v="4"/>
    <n v="10205"/>
    <n v="25273.5"/>
    <n v="2.4765801077902987"/>
    <x v="3682"/>
  </r>
  <r>
    <x v="2"/>
    <s v="Outdoor"/>
    <x v="4"/>
    <s v="TrekSta"/>
    <s v="Dial"/>
    <x v="52"/>
    <s v="L6 R Eyestay 25mm Dial H"/>
    <x v="2"/>
    <n v="15985"/>
    <n v="39591"/>
    <n v="2.4767594619956208"/>
    <x v="3683"/>
  </r>
  <r>
    <x v="2"/>
    <s v="Outdoor"/>
    <x v="4"/>
    <s v="TrekSta"/>
    <s v="Dial"/>
    <x v="52"/>
    <s v="L6 R Eyestay 25mm Dial H"/>
    <x v="2"/>
    <n v="13065"/>
    <n v="32370"/>
    <n v="2.4776119402985075"/>
    <x v="1391"/>
  </r>
  <r>
    <x v="2"/>
    <s v="Outdoor"/>
    <x v="4"/>
    <s v="TrekSta"/>
    <s v="Dial"/>
    <x v="52"/>
    <s v="L6 R Eyestay 25mm Dial H"/>
    <x v="2"/>
    <n v="4925"/>
    <n v="12201"/>
    <n v="2.4773604060913708"/>
    <x v="3684"/>
  </r>
  <r>
    <x v="2"/>
    <s v="Outdoor"/>
    <x v="4"/>
    <s v="TrekSta"/>
    <s v="Dial"/>
    <x v="52"/>
    <s v="L6 R Eyestay 25mm Dial H"/>
    <x v="2"/>
    <n v="9850"/>
    <n v="24402"/>
    <n v="2.4773604060913708"/>
    <x v="3684"/>
  </r>
  <r>
    <x v="2"/>
    <s v="Outdoor"/>
    <x v="4"/>
    <s v="TrekSta"/>
    <s v="Dial"/>
    <x v="52"/>
    <s v="L6 R Eyestay 25mm Dial H"/>
    <x v="3"/>
    <n v="4125"/>
    <n v="10209"/>
    <n v="2.4749090909090907"/>
    <x v="3499"/>
  </r>
  <r>
    <x v="2"/>
    <s v="Outdoor"/>
    <x v="4"/>
    <s v="TrekSta"/>
    <s v="Dial"/>
    <x v="52"/>
    <s v="L6 R Eyestay 25mm Dial H"/>
    <x v="3"/>
    <n v="3070"/>
    <n v="7594.5"/>
    <n v="2.4737785016286646"/>
    <x v="3596"/>
  </r>
  <r>
    <x v="2"/>
    <s v="Outdoor"/>
    <x v="4"/>
    <s v="TrekSta"/>
    <s v="Dial"/>
    <x v="52"/>
    <s v="L6 R Eyestay 25mm Dial H"/>
    <x v="0"/>
    <n v="9805"/>
    <n v="23302.5"/>
    <n v="2.3765935747067823"/>
    <x v="3685"/>
  </r>
  <r>
    <x v="2"/>
    <s v="Outdoor"/>
    <x v="4"/>
    <s v="TrekSta"/>
    <s v="Dial"/>
    <x v="52"/>
    <s v="L6 R Eyestay 25mm Dial H"/>
    <x v="0"/>
    <n v="4475"/>
    <n v="10635.5"/>
    <n v="2.3766480446927374"/>
    <x v="3686"/>
  </r>
  <r>
    <x v="2"/>
    <s v="Outdoor"/>
    <x v="4"/>
    <s v="TrekSta"/>
    <s v="Dial"/>
    <x v="52"/>
    <s v="L6 R Eyestay 25mm Dial H"/>
    <x v="0"/>
    <n v="3070"/>
    <n v="7289.5"/>
    <n v="2.37442996742671"/>
    <x v="3679"/>
  </r>
  <r>
    <x v="2"/>
    <s v="Outdoor"/>
    <x v="4"/>
    <s v="TrekSta"/>
    <s v="Dial"/>
    <x v="52"/>
    <s v="L6 R Eyestay 25mm Dial H"/>
    <x v="0"/>
    <n v="6140"/>
    <n v="14579"/>
    <n v="2.37442996742671"/>
    <x v="3679"/>
  </r>
  <r>
    <x v="2"/>
    <s v="Outdoor"/>
    <x v="4"/>
    <s v="TrekSta"/>
    <s v="Dial"/>
    <x v="52"/>
    <s v="L6 R Eyestay 25mm Dial H"/>
    <x v="0"/>
    <n v="4075"/>
    <n v="9679.5"/>
    <n v="2.3753374233128834"/>
    <x v="3680"/>
  </r>
  <r>
    <x v="2"/>
    <s v="Outdoor"/>
    <x v="4"/>
    <s v="TrekSta"/>
    <s v="Dial"/>
    <x v="52"/>
    <s v="L6 R Eyestay 25mm Dial H"/>
    <x v="1"/>
    <n v="8980"/>
    <n v="21330.75"/>
    <n v="2.3753619153674834"/>
    <x v="3687"/>
  </r>
  <r>
    <x v="2"/>
    <s v="Outdoor"/>
    <x v="4"/>
    <s v="TrekSta"/>
    <s v="Dial"/>
    <x v="52"/>
    <s v="L6 R Eyestay 25mm DialHClear/Black C"/>
    <x v="5"/>
    <n v="15235"/>
    <n v="37420.5"/>
    <n v="2.4562192320315064"/>
    <x v="3688"/>
  </r>
  <r>
    <x v="2"/>
    <s v="Outdoor"/>
    <x v="4"/>
    <s v="TrekSta"/>
    <s v="Dial"/>
    <x v="52"/>
    <s v="L6 R Eyestay 25mm DialHClear/Black C"/>
    <x v="5"/>
    <n v="20305"/>
    <n v="49894"/>
    <n v="2.4572272839202167"/>
    <x v="3689"/>
  </r>
  <r>
    <x v="2"/>
    <s v="Outdoor"/>
    <x v="4"/>
    <s v="TrekSta"/>
    <s v="Dial"/>
    <x v="52"/>
    <s v="L6 R Eyestay 25mm DialHClear/Black C"/>
    <x v="5"/>
    <n v="32520"/>
    <n v="79904.5"/>
    <n v="2.4570879458794588"/>
    <x v="3690"/>
  </r>
  <r>
    <x v="2"/>
    <s v="Outdoor"/>
    <x v="4"/>
    <s v="TrekSta"/>
    <s v="Dial"/>
    <x v="52"/>
    <s v="L6 R Eyestay 25mm DialHClear/Black C"/>
    <x v="4"/>
    <n v="10205"/>
    <n v="25070.5"/>
    <n v="2.456687898089172"/>
    <x v="3691"/>
  </r>
  <r>
    <x v="2"/>
    <s v="Outdoor"/>
    <x v="4"/>
    <s v="TrekSta"/>
    <s v="Dial"/>
    <x v="20"/>
    <s v="L6 R Eyestay 20mm Dial J"/>
    <x v="2"/>
    <n v="2465"/>
    <n v="1935.5"/>
    <n v="0.78519269776876266"/>
    <x v="3692"/>
  </r>
  <r>
    <x v="2"/>
    <s v="Outdoor"/>
    <x v="4"/>
    <s v="TrekSta"/>
    <s v="Dial"/>
    <x v="20"/>
    <s v="L6 R Eyestay 20mm Dial J"/>
    <x v="0"/>
    <n v="2010"/>
    <n v="1580"/>
    <n v="0.78606965174129351"/>
    <x v="3342"/>
  </r>
  <r>
    <x v="2"/>
    <s v="Outdoor"/>
    <x v="4"/>
    <s v="TrekSta"/>
    <s v="Dial"/>
    <x v="20"/>
    <s v="L6 R Eyestay 20mm Dial J"/>
    <x v="3"/>
    <n v="2465"/>
    <n v="1935.5"/>
    <n v="0.78519269776876266"/>
    <x v="3692"/>
  </r>
  <r>
    <x v="2"/>
    <s v="Outdoor"/>
    <x v="4"/>
    <s v="TrekSta"/>
    <s v="Dial"/>
    <x v="20"/>
    <s v="L6 R Eyestay 20mm Dial J"/>
    <x v="1"/>
    <n v="2040"/>
    <n v="1599.75"/>
    <n v="0.78419117647058822"/>
    <x v="3693"/>
  </r>
  <r>
    <x v="2"/>
    <s v="Outdoor"/>
    <x v="4"/>
    <s v="TrekSta"/>
    <s v="Dial"/>
    <x v="20"/>
    <s v="L6 R Eyestay 20mm Dial J"/>
    <x v="0"/>
    <n v="5480"/>
    <n v="4305.5"/>
    <n v="0.78567518248175183"/>
    <x v="949"/>
  </r>
  <r>
    <x v="2"/>
    <s v="Outdoor"/>
    <x v="4"/>
    <s v="TrekSta"/>
    <s v="Dial"/>
    <x v="20"/>
    <s v="L6 R Eyestay 20mm Dial J"/>
    <x v="0"/>
    <n v="800"/>
    <n v="632"/>
    <n v="0.79"/>
    <x v="718"/>
  </r>
  <r>
    <x v="2"/>
    <s v="Outdoor"/>
    <x v="4"/>
    <s v="TrekSta"/>
    <s v="Dial"/>
    <x v="20"/>
    <s v="L6 R Eyestay 20mm Dial J"/>
    <x v="1"/>
    <n v="4425"/>
    <n v="3476"/>
    <n v="0.78553672316384182"/>
    <x v="3694"/>
  </r>
  <r>
    <x v="2"/>
    <s v="Outdoor"/>
    <x v="4"/>
    <s v="TrekSta"/>
    <s v="Dial"/>
    <x v="20"/>
    <s v="L6 R Eyestay 20mm Dial J"/>
    <x v="0"/>
    <n v="2665"/>
    <n v="2093.5"/>
    <n v="0.78555347091932459"/>
    <x v="3695"/>
  </r>
  <r>
    <x v="2"/>
    <s v="Outdoor"/>
    <x v="4"/>
    <s v="TrekSta"/>
    <s v="Dial"/>
    <x v="20"/>
    <s v="L6 R Eyestay 20mm Dial J"/>
    <x v="0"/>
    <n v="4875"/>
    <n v="3831.5"/>
    <n v="0.7859487179487179"/>
    <x v="961"/>
  </r>
  <r>
    <x v="2"/>
    <s v="Outdoor"/>
    <x v="4"/>
    <s v="TrekSta"/>
    <s v="Dial"/>
    <x v="20"/>
    <s v="L6 R Eyestay 20mm Dial J"/>
    <x v="0"/>
    <n v="0"/>
    <n v="0"/>
    <e v="#DIV/0!"/>
    <x v="255"/>
  </r>
  <r>
    <x v="2"/>
    <s v="Outdoor"/>
    <x v="4"/>
    <s v="TrekSta"/>
    <s v="Dial"/>
    <x v="20"/>
    <s v="L6 R Eyestay 20mm Dial J"/>
    <x v="0"/>
    <n v="3670"/>
    <n v="2883.5"/>
    <n v="0.78569482288828341"/>
    <x v="3637"/>
  </r>
  <r>
    <x v="2"/>
    <s v="Outdoor"/>
    <x v="4"/>
    <s v="TrekSta"/>
    <s v="Dial"/>
    <x v="20"/>
    <s v="L6 R Eyestay 20mm Dial J"/>
    <x v="1"/>
    <n v="3670"/>
    <n v="2883.5"/>
    <n v="0.78569482288828341"/>
    <x v="3637"/>
  </r>
  <r>
    <x v="2"/>
    <s v="Outdoor"/>
    <x v="4"/>
    <s v="TrekSta"/>
    <s v="Dial"/>
    <x v="20"/>
    <s v="L6 R Eyestay 20mm Dial J"/>
    <x v="0"/>
    <n v="3070"/>
    <n v="2409.5"/>
    <n v="0.78485342019543969"/>
    <x v="3696"/>
  </r>
  <r>
    <x v="2"/>
    <s v="Outdoor"/>
    <x v="4"/>
    <s v="TrekSta"/>
    <s v="Dial"/>
    <x v="20"/>
    <s v="L6 R Eyestay 20mm Dial J"/>
    <x v="2"/>
    <n v="2010"/>
    <n v="2440"/>
    <n v="1.2139303482587065"/>
    <x v="2591"/>
  </r>
  <r>
    <x v="2"/>
    <s v="Outdoor"/>
    <x v="4"/>
    <s v="TrekSta"/>
    <s v="Dial"/>
    <x v="20"/>
    <s v="L6 R Eyestay 20mm Dial J"/>
    <x v="2"/>
    <n v="25"/>
    <n v="19.75"/>
    <n v="0.79"/>
    <x v="718"/>
  </r>
  <r>
    <x v="2"/>
    <s v="Outdoor"/>
    <x v="4"/>
    <s v="TrekSta"/>
    <s v="Dial"/>
    <x v="20"/>
    <s v="L6 R Eyestay 20mm Dial J"/>
    <x v="4"/>
    <n v="3095"/>
    <n v="3751.5"/>
    <n v="1.2121163166397415"/>
    <x v="3697"/>
  </r>
  <r>
    <x v="2"/>
    <s v="Outdoor"/>
    <x v="4"/>
    <s v="TrekSta"/>
    <s v="Dial"/>
    <x v="20"/>
    <s v="L6 R Eyestay 20mm Dial J"/>
    <x v="3"/>
    <n v="2265"/>
    <n v="1777.5"/>
    <n v="0.78476821192052981"/>
    <x v="3698"/>
  </r>
  <r>
    <x v="2"/>
    <s v="Outdoor"/>
    <x v="4"/>
    <s v="TrekSta"/>
    <s v="Dial"/>
    <x v="20"/>
    <s v="L6 R Eyestay 20mm Dial J"/>
    <x v="0"/>
    <n v="3045"/>
    <n v="2389.75"/>
    <n v="0.78481116584564858"/>
    <x v="3699"/>
  </r>
  <r>
    <x v="2"/>
    <s v="Outdoor"/>
    <x v="4"/>
    <s v="TrekSta"/>
    <s v="Dial"/>
    <x v="20"/>
    <s v="L6 R Eyestay 20mm Dial J"/>
    <x v="3"/>
    <n v="4075"/>
    <n v="3199.5"/>
    <n v="0.78515337423312881"/>
    <x v="3341"/>
  </r>
  <r>
    <x v="2"/>
    <s v="Outdoor"/>
    <x v="4"/>
    <s v="TrekSta"/>
    <s v="Dial"/>
    <x v="20"/>
    <s v="L6 R Eyestay 20mm Dial J"/>
    <x v="2"/>
    <n v="11055"/>
    <n v="13200"/>
    <n v="1.1940298507462686"/>
    <x v="2577"/>
  </r>
  <r>
    <x v="2"/>
    <s v="Outdoor"/>
    <x v="4"/>
    <s v="TrekSta"/>
    <s v="Dial"/>
    <x v="20"/>
    <s v="L6 R Eyestay 20mm Dial J"/>
    <x v="2"/>
    <n v="100"/>
    <n v="77"/>
    <n v="0.77"/>
    <x v="3622"/>
  </r>
  <r>
    <x v="2"/>
    <s v="Outdoor"/>
    <x v="4"/>
    <s v="TrekSta"/>
    <s v="Dial"/>
    <x v="20"/>
    <s v="L6 R Eyestay 20mm Dial J"/>
    <x v="2"/>
    <n v="7140"/>
    <n v="5467"/>
    <n v="0.76568627450980398"/>
    <x v="3700"/>
  </r>
  <r>
    <x v="2"/>
    <s v="Outdoor"/>
    <x v="4"/>
    <s v="TrekSta"/>
    <s v="Dial"/>
    <x v="20"/>
    <s v="L6 R Eyestay 20mm Dial J"/>
    <x v="3"/>
    <n v="3270"/>
    <n v="2502.5"/>
    <n v="0.76529051987767582"/>
    <x v="3701"/>
  </r>
  <r>
    <x v="2"/>
    <s v="Outdoor"/>
    <x v="4"/>
    <s v="TrekSta"/>
    <s v="Dial"/>
    <x v="20"/>
    <s v="L6 R Eyestay 20mm Dial J"/>
    <x v="0"/>
    <n v="4020"/>
    <n v="3080"/>
    <n v="0.76616915422885568"/>
    <x v="3346"/>
  </r>
  <r>
    <x v="2"/>
    <s v="Outdoor"/>
    <x v="4"/>
    <s v="TrekSta"/>
    <s v="Dial"/>
    <x v="20"/>
    <s v="L6 R Eyestay 20mm Dial J"/>
    <x v="0"/>
    <n v="3470"/>
    <n v="2725.5"/>
    <n v="0.78544668587896249"/>
    <x v="3523"/>
  </r>
  <r>
    <x v="2"/>
    <s v="Outdoor"/>
    <x v="4"/>
    <s v="TrekSta"/>
    <s v="Dial"/>
    <x v="20"/>
    <s v="L6 R Eyestay 20mm Dial J"/>
    <x v="0"/>
    <n v="10360"/>
    <n v="8137"/>
    <n v="0.7854247104247104"/>
    <x v="3310"/>
  </r>
  <r>
    <x v="2"/>
    <s v="Outdoor"/>
    <x v="4"/>
    <s v="TrekSta"/>
    <s v="Dial"/>
    <x v="20"/>
    <s v="L6 R Eyestay 20mm Dial J"/>
    <x v="0"/>
    <n v="0"/>
    <n v="0"/>
    <e v="#DIV/0!"/>
    <x v="255"/>
  </r>
  <r>
    <x v="2"/>
    <s v="Outdoor"/>
    <x v="4"/>
    <s v="TrekSta"/>
    <s v="Dial"/>
    <x v="20"/>
    <s v="L6 R Eyestay 20mm Dial J"/>
    <x v="4"/>
    <n v="5155"/>
    <n v="6252.5"/>
    <n v="1.2129000969932104"/>
    <x v="3702"/>
  </r>
  <r>
    <x v="2"/>
    <s v="Outdoor"/>
    <x v="4"/>
    <s v="TrekSta"/>
    <s v="Dial"/>
    <x v="20"/>
    <s v="L6 R Eyestay 20mm Dial J"/>
    <x v="0"/>
    <n v="6085"/>
    <n v="4779.5"/>
    <n v="0.78545603944124898"/>
    <x v="3620"/>
  </r>
  <r>
    <x v="2"/>
    <s v="Outdoor"/>
    <x v="4"/>
    <s v="TrekSta"/>
    <s v="Dial"/>
    <x v="20"/>
    <s v="L6 R Eyestay 20mm Dial J"/>
    <x v="1"/>
    <n v="10050"/>
    <n v="7900"/>
    <n v="0.78606965174129351"/>
    <x v="3342"/>
  </r>
  <r>
    <x v="2"/>
    <s v="Outdoor"/>
    <x v="4"/>
    <s v="TrekSta"/>
    <s v="Dial"/>
    <x v="20"/>
    <s v="L6 R Eyestay 20mm Dial J"/>
    <x v="0"/>
    <n v="3670"/>
    <n v="2883.5"/>
    <n v="0.78569482288828341"/>
    <x v="3637"/>
  </r>
  <r>
    <x v="2"/>
    <s v="Outdoor"/>
    <x v="4"/>
    <s v="TrekSta"/>
    <s v="Dial"/>
    <x v="20"/>
    <s v="L6 R Eyestay 20mm Dial J"/>
    <x v="0"/>
    <n v="12365"/>
    <n v="9717"/>
    <n v="0.78584714921148402"/>
    <x v="3413"/>
  </r>
  <r>
    <x v="2"/>
    <s v="Outdoor"/>
    <x v="4"/>
    <s v="TrekSta"/>
    <s v="Dial"/>
    <x v="20"/>
    <s v="L6 R Eyestay 20mm Dial J"/>
    <x v="0"/>
    <n v="0"/>
    <n v="0"/>
    <e v="#DIV/0!"/>
    <x v="255"/>
  </r>
  <r>
    <x v="2"/>
    <s v="Outdoor"/>
    <x v="4"/>
    <s v="TrekSta"/>
    <s v="Dial"/>
    <x v="20"/>
    <s v="L6 R Eyestay 20mm Dial J"/>
    <x v="1"/>
    <n v="2215"/>
    <n v="1738"/>
    <n v="0.78465011286681718"/>
    <x v="3335"/>
  </r>
  <r>
    <x v="2"/>
    <s v="Outdoor"/>
    <x v="4"/>
    <s v="TrekSta"/>
    <s v="Dial"/>
    <x v="20"/>
    <s v="L6 R Eyestay 20mm Dial J"/>
    <x v="1"/>
    <n v="2440"/>
    <n v="1915.75"/>
    <n v="0.78514344262295077"/>
    <x v="3703"/>
  </r>
  <r>
    <x v="2"/>
    <s v="Outdoor"/>
    <x v="4"/>
    <s v="TrekSta"/>
    <s v="Dial"/>
    <x v="20"/>
    <s v="L6 R Eyestay 20mm Dial J"/>
    <x v="3"/>
    <n v="4075"/>
    <n v="3199.5"/>
    <n v="0.78515337423312881"/>
    <x v="3341"/>
  </r>
  <r>
    <x v="2"/>
    <s v="Outdoor"/>
    <x v="4"/>
    <s v="TrekSta"/>
    <s v="Dial"/>
    <x v="20"/>
    <s v="L6 R Eyestay 20mm Dial J"/>
    <x v="0"/>
    <n v="3045"/>
    <n v="2389.75"/>
    <n v="0.78481116584564858"/>
    <x v="3699"/>
  </r>
  <r>
    <x v="2"/>
    <s v="Outdoor"/>
    <x v="4"/>
    <s v="TrekSta"/>
    <s v="Dial"/>
    <x v="20"/>
    <s v="L6 R Eyestay 20mm Dial J"/>
    <x v="3"/>
    <n v="4925"/>
    <n v="3871"/>
    <n v="0.78598984771573599"/>
    <x v="3640"/>
  </r>
  <r>
    <x v="2"/>
    <s v="Outdoor"/>
    <x v="4"/>
    <s v="TrekSta"/>
    <s v="Dial"/>
    <x v="20"/>
    <s v="L6 R Eyestay 20mm Dial J"/>
    <x v="0"/>
    <n v="2040"/>
    <n v="1599.75"/>
    <n v="0.78419117647058822"/>
    <x v="3693"/>
  </r>
  <r>
    <x v="2"/>
    <s v="Outdoor"/>
    <x v="4"/>
    <s v="TrekSta"/>
    <s v="Dial"/>
    <x v="33"/>
    <s v="L6 R Eyestay 20mm Dial L"/>
    <x v="3"/>
    <n v="1660"/>
    <n v="4108.5"/>
    <n v="2.4750000000000001"/>
    <x v="3508"/>
  </r>
  <r>
    <x v="2"/>
    <s v="Outdoor"/>
    <x v="4"/>
    <s v="TrekSta"/>
    <s v="Dial"/>
    <x v="33"/>
    <s v="L6 R Eyestay 20mm Dial L"/>
    <x v="0"/>
    <n v="2065"/>
    <n v="5063.5"/>
    <n v="2.4520581113801452"/>
    <x v="3704"/>
  </r>
  <r>
    <x v="2"/>
    <s v="Outdoor"/>
    <x v="4"/>
    <s v="TrekSta"/>
    <s v="Dial"/>
    <x v="33"/>
    <s v="L6 R Eyestay 20mm Dial L"/>
    <x v="0"/>
    <n v="1660"/>
    <n v="4075.5"/>
    <n v="2.455120481927711"/>
    <x v="3244"/>
  </r>
  <r>
    <x v="2"/>
    <s v="Outdoor"/>
    <x v="4"/>
    <s v="TrekSta"/>
    <s v="Dial"/>
    <x v="33"/>
    <s v="L6 R Eyestay 20mm Dial L"/>
    <x v="3"/>
    <n v="6485"/>
    <n v="15931.5"/>
    <n v="2.4566692367000771"/>
    <x v="3705"/>
  </r>
  <r>
    <x v="2"/>
    <s v="Outdoor"/>
    <x v="4"/>
    <s v="TrekSta"/>
    <s v="Dial"/>
    <x v="22"/>
    <s v="L6 R Tongue Dial M"/>
    <x v="5"/>
    <n v="6060"/>
    <n v="5723.75"/>
    <n v="0.94451320132013206"/>
    <x v="3706"/>
  </r>
  <r>
    <x v="2"/>
    <s v="Outdoor"/>
    <x v="4"/>
    <s v="TrekSta"/>
    <s v="Dial"/>
    <x v="22"/>
    <s v="L6 R Tongue Dial M"/>
    <x v="3"/>
    <n v="3820"/>
    <n v="4256"/>
    <n v="1.1141361256544502"/>
    <x v="2663"/>
  </r>
  <r>
    <x v="2"/>
    <s v="Outdoor"/>
    <x v="4"/>
    <s v="TrekSta"/>
    <s v="Dial"/>
    <x v="22"/>
    <s v="L6 R Tongue Dial M"/>
    <x v="0"/>
    <n v="2365"/>
    <n v="2632"/>
    <n v="1.1128964059196618"/>
    <x v="3707"/>
  </r>
  <r>
    <x v="2"/>
    <s v="Outdoor"/>
    <x v="4"/>
    <s v="TrekSta"/>
    <s v="Dial"/>
    <x v="1"/>
    <s v="L6 R Tongue Dial S"/>
    <x v="0"/>
    <n v="2615"/>
    <n v="2912"/>
    <n v="1.1135755258126194"/>
    <x v="3708"/>
  </r>
  <r>
    <x v="2"/>
    <s v="Outdoor"/>
    <x v="4"/>
    <s v="TrekSta"/>
    <s v="Dial"/>
    <x v="1"/>
    <s v="L6 R Tongue Dial S"/>
    <x v="1"/>
    <n v="4730"/>
    <n v="5264"/>
    <n v="1.1128964059196618"/>
    <x v="3707"/>
  </r>
  <r>
    <x v="2"/>
    <s v="Outdoor"/>
    <x v="4"/>
    <s v="TrekSta"/>
    <s v="Dial"/>
    <x v="1"/>
    <s v="L6 R Tongue Dial S1"/>
    <x v="1"/>
    <n v="7645"/>
    <n v="8512"/>
    <n v="1.113407455853499"/>
    <x v="3709"/>
  </r>
  <r>
    <x v="2"/>
    <s v="Outdoor"/>
    <x v="4"/>
    <s v="TrekSta"/>
    <s v="Dial"/>
    <x v="1"/>
    <s v="L6 R Tongue Dial S1"/>
    <x v="1"/>
    <n v="13320"/>
    <n v="14840"/>
    <n v="1.1141141141141142"/>
    <x v="3710"/>
  </r>
  <r>
    <x v="2"/>
    <s v="Outdoor"/>
    <x v="4"/>
    <s v="TrekSta"/>
    <s v="Dial"/>
    <x v="1"/>
    <s v="L6 R Tongue Dial S1"/>
    <x v="1"/>
    <n v="5955"/>
    <n v="6636"/>
    <n v="1.1143576826196473"/>
    <x v="3711"/>
  </r>
  <r>
    <x v="2"/>
    <s v="Outdoor"/>
    <x v="4"/>
    <s v="TrekSta"/>
    <s v="Dial"/>
    <x v="50"/>
    <s v="L6 R Eyestay 20mm Dial W"/>
    <x v="1"/>
    <n v="2440"/>
    <n v="2279.5"/>
    <n v="0.93422131147540988"/>
    <x v="3712"/>
  </r>
  <r>
    <x v="2"/>
    <s v="Outdoor"/>
    <x v="4"/>
    <s v="TrekSta"/>
    <s v="Dial"/>
    <x v="50"/>
    <s v="L6 R Eyestay 20mm Dial W"/>
    <x v="1"/>
    <n v="3670"/>
    <n v="3431"/>
    <n v="0.93487738419618527"/>
    <x v="3713"/>
  </r>
  <r>
    <x v="2"/>
    <s v="Outdoor"/>
    <x v="4"/>
    <s v="TrekSta"/>
    <s v="Dial"/>
    <x v="46"/>
    <s v="M2 Tongue Shield Standard Dial"/>
    <x v="2"/>
    <n v="600"/>
    <n v="2382"/>
    <n v="3.97"/>
    <x v="3714"/>
  </r>
  <r>
    <x v="2"/>
    <s v="Outdoor"/>
    <x v="4"/>
    <s v="TrekSta"/>
    <s v="Dial"/>
    <x v="47"/>
    <s v="M3 Tongue ShieldDial A Black"/>
    <x v="5"/>
    <n v="1405"/>
    <n v="3822"/>
    <n v="2.7202846975088968"/>
    <x v="3715"/>
  </r>
  <r>
    <x v="2"/>
    <s v="Outdoor"/>
    <x v="4"/>
    <s v="TrekSta"/>
    <s v="Dial"/>
    <x v="47"/>
    <s v="M3 Tongue ShieldDial A Black"/>
    <x v="5"/>
    <n v="1035"/>
    <n v="2798.25"/>
    <n v="2.7036231884057971"/>
    <x v="3716"/>
  </r>
  <r>
    <x v="2"/>
    <s v="Outdoor"/>
    <x v="4"/>
    <s v="TrekSta"/>
    <s v="Dial"/>
    <x v="47"/>
    <s v="M3 Tongue ShieldDial A Black"/>
    <x v="5"/>
    <n v="4045"/>
    <n v="10988.25"/>
    <n v="2.7165018541409145"/>
    <x v="3717"/>
  </r>
  <r>
    <x v="2"/>
    <s v="Outdoor"/>
    <x v="4"/>
    <s v="TrekSta"/>
    <s v="Dial"/>
    <x v="47"/>
    <s v="M3 Tongue ShieldDial A Black"/>
    <x v="5"/>
    <n v="220"/>
    <n v="600.6"/>
    <n v="2.73"/>
    <x v="3718"/>
  </r>
  <r>
    <x v="2"/>
    <s v="Outdoor"/>
    <x v="4"/>
    <s v="TrekSta"/>
    <s v="Dial"/>
    <x v="47"/>
    <s v="M3 Tongue ShieldDial A Black"/>
    <x v="5"/>
    <n v="1260"/>
    <n v="3412.5"/>
    <n v="2.7083333333333335"/>
    <x v="3719"/>
  </r>
  <r>
    <x v="2"/>
    <s v="Outdoor"/>
    <x v="4"/>
    <s v="TrekSta"/>
    <s v="Dial"/>
    <x v="47"/>
    <s v="M3 Tongue ShieldDial A Black"/>
    <x v="4"/>
    <n v="2490"/>
    <n v="6756.75"/>
    <n v="2.71355421686747"/>
    <x v="3720"/>
  </r>
  <r>
    <x v="2"/>
    <s v="Outdoor"/>
    <x v="4"/>
    <s v="TrekSta"/>
    <s v="Dial"/>
    <x v="41"/>
    <s v="M4 R Housing 25mm Dial A"/>
    <x v="4"/>
    <n v="6940"/>
    <n v="10005"/>
    <n v="1.4416426512968299"/>
    <x v="3721"/>
  </r>
  <r>
    <x v="2"/>
    <s v="Outdoor"/>
    <x v="4"/>
    <s v="TrekSta"/>
    <s v="Dial"/>
    <x v="41"/>
    <s v="M4 R Housing 25mm Dial A"/>
    <x v="1"/>
    <n v="5830"/>
    <n v="11600"/>
    <n v="1.9897084048027445"/>
    <x v="3722"/>
  </r>
  <r>
    <x v="2"/>
    <s v="Outdoor"/>
    <x v="4"/>
    <s v="TrekSta"/>
    <s v="Dial"/>
    <x v="41"/>
    <s v="M4 R Housing 25mm Dial A"/>
    <x v="1"/>
    <n v="1060"/>
    <n v="2100"/>
    <n v="1.9811320754716981"/>
    <x v="3723"/>
  </r>
  <r>
    <x v="2"/>
    <s v="Outdoor"/>
    <x v="4"/>
    <s v="TrekSta"/>
    <s v="Dial"/>
    <x v="35"/>
    <s v="M4 L Housing 25mm Dial B Lace Lock 1"/>
    <x v="1"/>
    <n v="525"/>
    <n v="1365"/>
    <n v="2.6"/>
    <x v="3724"/>
  </r>
  <r>
    <x v="2"/>
    <s v="Outdoor"/>
    <x v="4"/>
    <s v="TrekSta"/>
    <s v="Dial"/>
    <x v="35"/>
    <s v="M4 R Housing 25mm Dial B"/>
    <x v="1"/>
    <n v="525"/>
    <n v="1365"/>
    <n v="2.6"/>
    <x v="3724"/>
  </r>
  <r>
    <x v="2"/>
    <s v="Outdoor"/>
    <x v="4"/>
    <s v="TrekSta"/>
    <s v="Dial"/>
    <x v="6"/>
    <s v="M4 R Housing 25mm Dial C Lace Lock 1"/>
    <x v="2"/>
    <n v="7190"/>
    <n v="18447"/>
    <n v="2.5656467315716274"/>
    <x v="3725"/>
  </r>
  <r>
    <x v="2"/>
    <s v="Outdoor"/>
    <x v="4"/>
    <s v="Vitro"/>
    <s v="Dial"/>
    <x v="8"/>
    <s v="DNR L6 R Eyestay 20mm Dial E"/>
    <x v="5"/>
    <n v="6435"/>
    <n v="7680"/>
    <n v="1.1934731934731935"/>
    <x v="3157"/>
  </r>
  <r>
    <x v="2"/>
    <s v="Outdoor"/>
    <x v="5"/>
    <s v="Kailas"/>
    <s v="Dial"/>
    <x v="20"/>
    <s v="L6 L Eyestay 20mm Dial J"/>
    <x v="3"/>
    <n v="1210"/>
    <n v="987.69822171400006"/>
    <n v="0.81627952207768595"/>
    <x v="3726"/>
  </r>
  <r>
    <x v="2"/>
    <s v="Outdoor"/>
    <x v="5"/>
    <s v="Kailas"/>
    <s v="Dial"/>
    <x v="20"/>
    <s v="L6 L Eyestay 20mm Dial J"/>
    <x v="0"/>
    <n v="4225"/>
    <n v="3306.7183086826999"/>
    <n v="0.78265522098998819"/>
    <x v="3727"/>
  </r>
  <r>
    <x v="2"/>
    <s v="Outdoor"/>
    <x v="5"/>
    <s v="Kailas"/>
    <s v="Dial"/>
    <x v="20"/>
    <s v="L6 L Eyestay 20mm Dial J"/>
    <x v="1"/>
    <n v="5735"/>
    <n v="4561.7207276613999"/>
    <n v="0.79541773804034877"/>
    <x v="3728"/>
  </r>
  <r>
    <x v="2"/>
    <s v="Outdoor"/>
    <x v="5"/>
    <s v="Kailas"/>
    <s v="Dial"/>
    <x v="20"/>
    <s v="L6 L Eyestay 20mm Dial J"/>
    <x v="1"/>
    <n v="3570"/>
    <n v="2763.9508412682999"/>
    <n v="0.77421592192389355"/>
    <x v="3729"/>
  </r>
  <r>
    <x v="2"/>
    <s v="Outdoor"/>
    <x v="5"/>
    <s v="Kailas"/>
    <s v="Dial"/>
    <x v="20"/>
    <s v="L6 R Eyestay 20mm Dial J"/>
    <x v="3"/>
    <n v="1210"/>
    <n v="987.69822171400006"/>
    <n v="0.81627952207768595"/>
    <x v="3726"/>
  </r>
  <r>
    <x v="2"/>
    <s v="Outdoor"/>
    <x v="5"/>
    <s v="Kailas"/>
    <s v="Dial"/>
    <x v="20"/>
    <s v="L6 R Eyestay 20mm Dial J"/>
    <x v="0"/>
    <n v="4225"/>
    <n v="3306.7183086826999"/>
    <n v="0.78265522098998819"/>
    <x v="3727"/>
  </r>
  <r>
    <x v="2"/>
    <s v="Outdoor"/>
    <x v="5"/>
    <s v="Kailas"/>
    <s v="Dial"/>
    <x v="20"/>
    <s v="L6 R Eyestay 20mm Dial J"/>
    <x v="1"/>
    <n v="5735"/>
    <n v="4561.7207276613999"/>
    <n v="0.79541773804034877"/>
    <x v="3728"/>
  </r>
  <r>
    <x v="2"/>
    <s v="Outdoor"/>
    <x v="5"/>
    <s v="Kailas"/>
    <s v="Dial"/>
    <x v="20"/>
    <s v="L6 R Eyestay 20mm Dial J"/>
    <x v="1"/>
    <n v="3320"/>
    <n v="2438.3108111133001"/>
    <n v="0.73443096720280121"/>
    <x v="3730"/>
  </r>
  <r>
    <x v="2"/>
    <s v="Outdoor"/>
    <x v="5"/>
    <s v="Kailas"/>
    <s v="Dial"/>
    <x v="20"/>
    <s v="L6 R Eyestay 20mm Dial J"/>
    <x v="1"/>
    <n v="5025"/>
    <n v="3582.4136059345001"/>
    <n v="0.71291813053422892"/>
    <x v="3731"/>
  </r>
  <r>
    <x v="2"/>
    <s v="Outdoor"/>
    <x v="5"/>
    <s v="Kailas"/>
    <s v="Dial"/>
    <x v="20"/>
    <s v="L6 R Eyestay 20mm Dial J"/>
    <x v="1"/>
    <n v="1260"/>
    <n v="905.55337072830002"/>
    <n v="0.71869315137166667"/>
    <x v="3732"/>
  </r>
  <r>
    <x v="2"/>
    <s v="Outdoor"/>
    <x v="5"/>
    <s v="Kailas"/>
    <s v="Dial"/>
    <x v="20"/>
    <s v="L6 R Eyestay 20mm Dial J"/>
    <x v="1"/>
    <n v="11460"/>
    <n v="8645.2459092168992"/>
    <n v="0.7543844597920506"/>
    <x v="3733"/>
  </r>
  <r>
    <x v="2"/>
    <s v="Outdoor"/>
    <x v="5"/>
    <s v="Kailas"/>
    <s v="Dial"/>
    <x v="20"/>
    <s v="L6 R Eyestay 20mm Dial J"/>
    <x v="0"/>
    <n v="950"/>
    <n v="768.52043767839996"/>
    <n v="0.80896888176673676"/>
    <x v="3734"/>
  </r>
  <r>
    <x v="2"/>
    <s v="Outdoor"/>
    <x v="5"/>
    <s v="Kailas"/>
    <s v="Dial"/>
    <x v="20"/>
    <s v="L6 R Eyestay 20mm Dial J"/>
    <x v="1"/>
    <n v="2310"/>
    <n v="1891.3224634832"/>
    <n v="0.81875431319619041"/>
    <x v="3735"/>
  </r>
  <r>
    <x v="2"/>
    <s v="Outdoor"/>
    <x v="5"/>
    <s v="Kailas"/>
    <s v="Dial"/>
    <x v="20"/>
    <s v="L6 R Eyestay 20mm Dial J"/>
    <x v="1"/>
    <n v="400"/>
    <n v="293.54079971049998"/>
    <n v="0.73385199927625"/>
    <x v="3736"/>
  </r>
  <r>
    <x v="2"/>
    <s v="Outdoor"/>
    <x v="5"/>
    <s v="Kailas"/>
    <s v="Dial"/>
    <x v="20"/>
    <s v="L6 R Eyestay 20mm Dial J"/>
    <x v="1"/>
    <n v="850"/>
    <n v="632.19699321780001"/>
    <n v="0.7437611684915294"/>
    <x v="3737"/>
  </r>
  <r>
    <x v="2"/>
    <s v="Outdoor"/>
    <x v="5"/>
    <s v="Kailas"/>
    <s v="Dial"/>
    <x v="20"/>
    <s v="L6 R Eyestay 20mm Dial J"/>
    <x v="1"/>
    <n v="3570"/>
    <n v="2763.9508412682999"/>
    <n v="0.77421592192389355"/>
    <x v="3729"/>
  </r>
  <r>
    <x v="2"/>
    <s v="Workwear"/>
    <x v="6"/>
    <s v="Asics"/>
    <s v="Dial"/>
    <x v="8"/>
    <s v="L6 R Tongue Dial E"/>
    <x v="1"/>
    <n v="38645"/>
    <n v="51523"/>
    <n v="1.3332384525811878"/>
    <x v="3738"/>
  </r>
  <r>
    <x v="2"/>
    <s v="Workwear"/>
    <x v="6"/>
    <s v="Mizuno"/>
    <s v="Dial"/>
    <x v="30"/>
    <s v="L6 R Tongue Dial C"/>
    <x v="1"/>
    <n v="22915"/>
    <n v="50616"/>
    <n v="2.2088588260964435"/>
    <x v="3739"/>
  </r>
  <r>
    <x v="1"/>
    <s v="Workwear"/>
    <x v="6"/>
    <s v="Elten"/>
    <s v="Dial"/>
    <x v="37"/>
    <s v="L6 R Tongue Dial B"/>
    <x v="1"/>
    <n v="20310"/>
    <n v="49894"/>
    <n v="2.4566223535204332"/>
    <x v="3740"/>
  </r>
  <r>
    <x v="2"/>
    <s v="Workwear"/>
    <x v="6"/>
    <s v="Asics"/>
    <s v="Dial"/>
    <x v="8"/>
    <s v="L6 R Tongue Dial E"/>
    <x v="1"/>
    <n v="36035"/>
    <n v="49114.5"/>
    <n v="1.3629665602886083"/>
    <x v="3741"/>
  </r>
  <r>
    <x v="2"/>
    <s v="Workwear"/>
    <x v="6"/>
    <s v="K2 Safety"/>
    <s v="Dial"/>
    <x v="8"/>
    <s v="L6 R Tongue Dial E"/>
    <x v="1"/>
    <n v="36385"/>
    <n v="48870"/>
    <n v="1.3431359076542531"/>
    <x v="3742"/>
  </r>
  <r>
    <x v="1"/>
    <s v="Workwear"/>
    <x v="6"/>
    <s v="Arbesko"/>
    <s v="Dial"/>
    <x v="31"/>
    <s v="L6 R Tongue Dial D"/>
    <x v="1"/>
    <n v="21610"/>
    <n v="47730"/>
    <n v="2.2086996760758906"/>
    <x v="3743"/>
  </r>
  <r>
    <x v="2"/>
    <s v="Workwear"/>
    <x v="6"/>
    <s v="Asics"/>
    <s v="Dial"/>
    <x v="30"/>
    <s v="L6 L Eyestay 20mm Dial C"/>
    <x v="3"/>
    <n v="9705"/>
    <n v="21423"/>
    <n v="2.2074188562596602"/>
    <x v="3744"/>
  </r>
  <r>
    <x v="2"/>
    <s v="Workwear"/>
    <x v="6"/>
    <s v="Asics"/>
    <s v="Dial"/>
    <x v="30"/>
    <s v="L6 R Eyestay 20mm Dial C"/>
    <x v="3"/>
    <n v="442250"/>
    <n v="985600"/>
    <n v="2.2286037309214244"/>
    <x v="3745"/>
  </r>
  <r>
    <x v="2"/>
    <s v="Workwear"/>
    <x v="6"/>
    <s v="Asics"/>
    <s v="Dial"/>
    <x v="30"/>
    <s v="L6 R Eyestay 20mm Dial C"/>
    <x v="3"/>
    <n v="11360"/>
    <n v="25312"/>
    <n v="2.2281690140845072"/>
    <x v="3746"/>
  </r>
  <r>
    <x v="2"/>
    <s v="Workwear"/>
    <x v="6"/>
    <s v="Asics"/>
    <s v="Dial"/>
    <x v="30"/>
    <s v="L6 R Eyestay 20mm Dial C"/>
    <x v="0"/>
    <n v="6085"/>
    <n v="13552"/>
    <n v="2.2271158586688578"/>
    <x v="3747"/>
  </r>
  <r>
    <x v="2"/>
    <s v="Workwear"/>
    <x v="6"/>
    <s v="Asics"/>
    <s v="Dial"/>
    <x v="30"/>
    <s v="L6 R Eyestay 20mm Dial C"/>
    <x v="0"/>
    <n v="7140"/>
    <n v="15904"/>
    <n v="2.2274509803921569"/>
    <x v="3748"/>
  </r>
  <r>
    <x v="2"/>
    <s v="Workwear"/>
    <x v="6"/>
    <s v="Asics"/>
    <s v="Dial"/>
    <x v="30"/>
    <s v="L6 R Eyestay 20mm Dial C"/>
    <x v="0"/>
    <n v="2465"/>
    <n v="5488"/>
    <n v="2.2263691683569982"/>
    <x v="3749"/>
  </r>
  <r>
    <x v="2"/>
    <s v="Workwear"/>
    <x v="6"/>
    <s v="Asics"/>
    <s v="Dial"/>
    <x v="30"/>
    <s v="L6 R Eyestay 20mm Dial C"/>
    <x v="0"/>
    <n v="2865"/>
    <n v="6384"/>
    <n v="2.2282722513089004"/>
    <x v="3750"/>
  </r>
  <r>
    <x v="2"/>
    <s v="Workwear"/>
    <x v="6"/>
    <s v="Asics"/>
    <s v="Dial"/>
    <x v="30"/>
    <s v="L6 R Eyestay 20mm Dial C"/>
    <x v="0"/>
    <n v="7140"/>
    <n v="15904"/>
    <n v="2.2274509803921569"/>
    <x v="3748"/>
  </r>
  <r>
    <x v="2"/>
    <s v="Workwear"/>
    <x v="6"/>
    <s v="Asics"/>
    <s v="Dial"/>
    <x v="30"/>
    <s v="L6 R Eyestay 20mm Dial C"/>
    <x v="0"/>
    <n v="4675"/>
    <n v="10416"/>
    <n v="2.2280213903743316"/>
    <x v="3751"/>
  </r>
  <r>
    <x v="1"/>
    <s v="Workwear"/>
    <x v="6"/>
    <s v="Arbesko"/>
    <s v="Dial"/>
    <x v="35"/>
    <s v="M4 R Housing 25mm Dial B Lace Lock 1"/>
    <x v="1"/>
    <n v="18145"/>
    <n v="46930"/>
    <n v="2.586387434554974"/>
    <x v="3752"/>
  </r>
  <r>
    <x v="0"/>
    <s v="Workwear"/>
    <x v="6"/>
    <s v="Red Wing"/>
    <s v="Dial"/>
    <x v="46"/>
    <s v="M2 Tongue Shield Standard Dial"/>
    <x v="1"/>
    <n v="11710"/>
    <n v="46250.5"/>
    <n v="3.949658411614005"/>
    <x v="3753"/>
  </r>
  <r>
    <x v="1"/>
    <s v="Workwear"/>
    <x v="6"/>
    <s v="Base"/>
    <s v="Dial"/>
    <x v="29"/>
    <s v="L6 R Tongue Dial A"/>
    <x v="1"/>
    <n v="18700"/>
    <n v="45942"/>
    <n v="2.4567914438502676"/>
    <x v="3484"/>
  </r>
  <r>
    <x v="2"/>
    <s v="Workwear"/>
    <x v="6"/>
    <s v="K2 Safety"/>
    <s v="Dial"/>
    <x v="8"/>
    <s v="L6 R Tongue Dial E"/>
    <x v="1"/>
    <n v="34125"/>
    <n v="45832.5"/>
    <n v="1.3430769230769231"/>
    <x v="3754"/>
  </r>
  <r>
    <x v="2"/>
    <s v="Workwear"/>
    <x v="6"/>
    <s v="Asics"/>
    <s v="Dial"/>
    <x v="30"/>
    <s v="L6 R Tongue Dial C"/>
    <x v="1"/>
    <n v="20355"/>
    <n v="44955"/>
    <n v="2.2085482682387618"/>
    <x v="3755"/>
  </r>
  <r>
    <x v="1"/>
    <s v="Workwear"/>
    <x v="6"/>
    <s v="Arbesko"/>
    <s v="Dial"/>
    <x v="31"/>
    <s v="L6 R Tongue Dial D"/>
    <x v="1"/>
    <n v="20100"/>
    <n v="44400"/>
    <n v="2.2089552238805972"/>
    <x v="1376"/>
  </r>
  <r>
    <x v="2"/>
    <s v="Workwear"/>
    <x v="6"/>
    <s v="Asics"/>
    <s v="Dial"/>
    <x v="30"/>
    <s v="L6 R Eyestay 20mm Dial C"/>
    <x v="3"/>
    <n v="19305"/>
    <n v="42624"/>
    <n v="2.207925407925408"/>
    <x v="3756"/>
  </r>
  <r>
    <x v="2"/>
    <s v="Workwear"/>
    <x v="6"/>
    <s v="Asics"/>
    <s v="Dial"/>
    <x v="30"/>
    <s v="L6 R Eyestay 20mm Dial C"/>
    <x v="3"/>
    <n v="62350"/>
    <n v="137640"/>
    <n v="2.2075380914194067"/>
    <x v="3757"/>
  </r>
  <r>
    <x v="2"/>
    <s v="Workwear"/>
    <x v="6"/>
    <s v="Asics"/>
    <s v="Dial"/>
    <x v="30"/>
    <s v="L6 R Eyestay 20mm Dial C"/>
    <x v="0"/>
    <n v="4875"/>
    <n v="10767"/>
    <n v="2.2086153846153844"/>
    <x v="3758"/>
  </r>
  <r>
    <x v="2"/>
    <s v="Workwear"/>
    <x v="6"/>
    <s v="Asics"/>
    <s v="Dial"/>
    <x v="30"/>
    <s v="L6 R Eyestay 20mm Dial C"/>
    <x v="0"/>
    <n v="4125"/>
    <n v="9102"/>
    <n v="2.2065454545454544"/>
    <x v="3759"/>
  </r>
  <r>
    <x v="2"/>
    <s v="Workwear"/>
    <x v="6"/>
    <s v="Asics"/>
    <s v="Dial"/>
    <x v="30"/>
    <s v="L6 R Eyestay 20mm Dial C"/>
    <x v="0"/>
    <n v="22965"/>
    <n v="50727"/>
    <n v="2.2088830829523189"/>
    <x v="3760"/>
  </r>
  <r>
    <x v="2"/>
    <s v="Workwear"/>
    <x v="6"/>
    <s v="Asics"/>
    <s v="Dial"/>
    <x v="30"/>
    <s v="L6 R Eyestay 20mm Dial C"/>
    <x v="0"/>
    <n v="6535"/>
    <n v="14430"/>
    <n v="2.2081101759755164"/>
    <x v="3761"/>
  </r>
  <r>
    <x v="2"/>
    <s v="Workwear"/>
    <x v="6"/>
    <s v="Asics"/>
    <s v="Dial"/>
    <x v="30"/>
    <s v="L6 R Eyestay 20mm Dial C"/>
    <x v="0"/>
    <n v="7790"/>
    <n v="17205"/>
    <n v="2.2086007702182284"/>
    <x v="3762"/>
  </r>
  <r>
    <x v="2"/>
    <s v="Workwear"/>
    <x v="6"/>
    <s v="Asics"/>
    <s v="Dial"/>
    <x v="30"/>
    <s v="L6 R Eyestay 20mm Dial C"/>
    <x v="0"/>
    <n v="2665"/>
    <n v="5883"/>
    <n v="2.2075046904315196"/>
    <x v="3763"/>
  </r>
  <r>
    <x v="2"/>
    <s v="Workwear"/>
    <x v="6"/>
    <s v="Eider Safety"/>
    <s v="Dial"/>
    <x v="8"/>
    <s v="L6 R Tongue Dial E"/>
    <x v="1"/>
    <n v="32820"/>
    <n v="44077.5"/>
    <n v="1.3430073126142597"/>
    <x v="3764"/>
  </r>
  <r>
    <x v="1"/>
    <s v="Workwear"/>
    <x v="6"/>
    <s v="Baak"/>
    <s v="Dial"/>
    <x v="31"/>
    <s v="L6 R Tongue Dial D"/>
    <x v="1"/>
    <n v="2010"/>
    <n v="44040"/>
    <n v="21.910447761194028"/>
    <x v="3765"/>
  </r>
  <r>
    <x v="2"/>
    <s v="Workwear"/>
    <x v="6"/>
    <s v="Black Yak Safety"/>
    <s v="Dial"/>
    <x v="8"/>
    <s v="L6 R Eyestay 20mm Dial E"/>
    <x v="1"/>
    <n v="32900"/>
    <n v="44022"/>
    <n v="1.3380547112462007"/>
    <x v="3766"/>
  </r>
  <r>
    <x v="0"/>
    <s v="Workwear"/>
    <x v="6"/>
    <s v="Ariat"/>
    <s v="Dial"/>
    <x v="45"/>
    <s v="M3 Heel Dial S"/>
    <x v="1"/>
    <n v="15930"/>
    <n v="43587.5"/>
    <n v="2.7361895794099182"/>
    <x v="3767"/>
  </r>
  <r>
    <x v="2"/>
    <s v="Workwear"/>
    <x v="6"/>
    <s v="K2 Safety"/>
    <s v="Dial"/>
    <x v="8"/>
    <s v="L6 R Tongue Dial E"/>
    <x v="1"/>
    <n v="32365"/>
    <n v="43470"/>
    <n v="1.3431175652711262"/>
    <x v="3768"/>
  </r>
  <r>
    <x v="1"/>
    <s v="Workwear"/>
    <x v="6"/>
    <s v="Base"/>
    <s v="Dial"/>
    <x v="35"/>
    <s v="M4 R Housing 25mm Dial B Lace Lock 1"/>
    <x v="1"/>
    <n v="16730"/>
    <n v="43290"/>
    <n v="2.5875672444710101"/>
    <x v="3769"/>
  </r>
  <r>
    <x v="0"/>
    <s v="Workwear"/>
    <x v="6"/>
    <s v="Red Wing"/>
    <s v="Dial"/>
    <x v="41"/>
    <s v="M4 R Housing 25mm Dial A"/>
    <x v="1"/>
    <n v="21105"/>
    <n v="42000"/>
    <n v="1.9900497512437811"/>
    <x v="1621"/>
  </r>
  <r>
    <x v="2"/>
    <s v="Workwear"/>
    <x v="6"/>
    <s v="Black Yak Safety"/>
    <s v="Dial"/>
    <x v="8"/>
    <s v="L6 R Eyestay 20mm Dial E"/>
    <x v="1"/>
    <n v="30935"/>
    <n v="41512.5"/>
    <n v="1.3419266203329563"/>
    <x v="3770"/>
  </r>
  <r>
    <x v="0"/>
    <s v="Workwear"/>
    <x v="6"/>
    <s v="Red Wing"/>
    <s v="Dial"/>
    <x v="46"/>
    <s v="M2 Tongue Shield Standard Dial"/>
    <x v="1"/>
    <n v="10510"/>
    <n v="41486.5"/>
    <n v="3.9473358705994293"/>
    <x v="3771"/>
  </r>
  <r>
    <x v="1"/>
    <s v="Workwear"/>
    <x v="6"/>
    <s v="Elten"/>
    <s v="Dial"/>
    <x v="31"/>
    <s v="L6 R Tongue Dial D"/>
    <x v="1"/>
    <n v="18755"/>
    <n v="41403"/>
    <n v="2.2075713143161821"/>
    <x v="3772"/>
  </r>
  <r>
    <x v="2"/>
    <s v="Workwear"/>
    <x v="6"/>
    <s v="Asics"/>
    <s v="Dial"/>
    <x v="30"/>
    <s v="L6 R Eyestay 20mm Dial C"/>
    <x v="1"/>
    <n v="18395"/>
    <n v="40626"/>
    <n v="2.208534927969557"/>
    <x v="3773"/>
  </r>
  <r>
    <x v="2"/>
    <s v="Workwear"/>
    <x v="6"/>
    <s v="Asics"/>
    <s v="Dial"/>
    <x v="8"/>
    <s v="L6 L Eyestay 20mm Dial E"/>
    <x v="3"/>
    <n v="400"/>
    <n v="536"/>
    <n v="1.34"/>
    <x v="1385"/>
  </r>
  <r>
    <x v="2"/>
    <s v="Workwear"/>
    <x v="6"/>
    <s v="Asics"/>
    <s v="Dial"/>
    <x v="8"/>
    <s v="L6 L Eyestay 20mm Dial E"/>
    <x v="3"/>
    <n v="200"/>
    <n v="264"/>
    <n v="1.32"/>
    <x v="1422"/>
  </r>
  <r>
    <x v="2"/>
    <s v="Workwear"/>
    <x v="6"/>
    <s v="Asics"/>
    <s v="Dial"/>
    <x v="8"/>
    <s v="L6 L Eyestay 20mm Dial E"/>
    <x v="3"/>
    <n v="250"/>
    <n v="330"/>
    <n v="1.32"/>
    <x v="1422"/>
  </r>
  <r>
    <x v="2"/>
    <s v="Workwear"/>
    <x v="6"/>
    <s v="Asics"/>
    <s v="Dial"/>
    <x v="8"/>
    <s v="L6 L Eyestay 20mm Dial E"/>
    <x v="3"/>
    <n v="750"/>
    <n v="1005"/>
    <n v="1.34"/>
    <x v="1385"/>
  </r>
  <r>
    <x v="2"/>
    <s v="Workwear"/>
    <x v="6"/>
    <s v="Asics"/>
    <s v="Dial"/>
    <x v="8"/>
    <s v="L6 R Eyestay 20mm Dial E"/>
    <x v="3"/>
    <n v="400"/>
    <n v="536"/>
    <n v="1.34"/>
    <x v="1385"/>
  </r>
  <r>
    <x v="2"/>
    <s v="Workwear"/>
    <x v="6"/>
    <s v="Asics"/>
    <s v="Dial"/>
    <x v="8"/>
    <s v="L6 R Eyestay 20mm Dial E"/>
    <x v="3"/>
    <n v="200"/>
    <n v="264"/>
    <n v="1.32"/>
    <x v="1422"/>
  </r>
  <r>
    <x v="2"/>
    <s v="Workwear"/>
    <x v="6"/>
    <s v="Asics"/>
    <s v="Dial"/>
    <x v="8"/>
    <s v="L6 R Eyestay 20mm Dial E"/>
    <x v="3"/>
    <n v="250"/>
    <n v="330"/>
    <n v="1.32"/>
    <x v="1422"/>
  </r>
  <r>
    <x v="2"/>
    <s v="Workwear"/>
    <x v="6"/>
    <s v="Asics"/>
    <s v="Dial"/>
    <x v="8"/>
    <s v="L6 R Eyestay 20mm Dial E"/>
    <x v="3"/>
    <n v="750"/>
    <n v="1005"/>
    <n v="1.34"/>
    <x v="1385"/>
  </r>
  <r>
    <x v="2"/>
    <s v="Workwear"/>
    <x v="6"/>
    <s v="Asics"/>
    <s v="Dial"/>
    <x v="8"/>
    <s v="L6 R Tongue Dial E"/>
    <x v="4"/>
    <n v="8450"/>
    <n v="10080"/>
    <n v="1.1928994082840236"/>
    <x v="3774"/>
  </r>
  <r>
    <x v="2"/>
    <s v="Workwear"/>
    <x v="6"/>
    <s v="Asics"/>
    <s v="Dial"/>
    <x v="8"/>
    <s v="L6 R Tongue Dial E"/>
    <x v="4"/>
    <n v="28895"/>
    <n v="34500"/>
    <n v="1.1939781969198824"/>
    <x v="3775"/>
  </r>
  <r>
    <x v="2"/>
    <s v="Workwear"/>
    <x v="6"/>
    <s v="Asics"/>
    <s v="Dial"/>
    <x v="8"/>
    <s v="L6 R Tongue Dial E"/>
    <x v="4"/>
    <n v="8345"/>
    <n v="9960"/>
    <n v="1.1935290593169563"/>
    <x v="3776"/>
  </r>
  <r>
    <x v="2"/>
    <s v="Workwear"/>
    <x v="6"/>
    <s v="Asics"/>
    <s v="Dial"/>
    <x v="8"/>
    <s v="L6 R Tongue Dial E"/>
    <x v="2"/>
    <n v="11210"/>
    <n v="13380"/>
    <n v="1.1935771632471008"/>
    <x v="3777"/>
  </r>
  <r>
    <x v="2"/>
    <s v="Workwear"/>
    <x v="6"/>
    <s v="Asics"/>
    <s v="Dial"/>
    <x v="8"/>
    <s v="L6 R Tongue Dial E"/>
    <x v="2"/>
    <n v="26185"/>
    <n v="31260"/>
    <n v="1.193813251861753"/>
    <x v="3778"/>
  </r>
  <r>
    <x v="2"/>
    <s v="Workwear"/>
    <x v="6"/>
    <s v="Asics"/>
    <s v="Dial"/>
    <x v="8"/>
    <s v="L6 R Tongue Dial E"/>
    <x v="2"/>
    <n v="8945"/>
    <n v="10680"/>
    <n v="1.1939631078814981"/>
    <x v="3779"/>
  </r>
  <r>
    <x v="2"/>
    <s v="Workwear"/>
    <x v="6"/>
    <s v="Asics"/>
    <s v="Dial"/>
    <x v="8"/>
    <s v="L6 R Tongue Dial E"/>
    <x v="2"/>
    <n v="12060"/>
    <n v="14400"/>
    <n v="1.1940298507462686"/>
    <x v="2577"/>
  </r>
  <r>
    <x v="2"/>
    <s v="Workwear"/>
    <x v="6"/>
    <s v="Asics"/>
    <s v="Dial"/>
    <x v="8"/>
    <s v="L6 R Tongue Dial E"/>
    <x v="2"/>
    <n v="11005"/>
    <n v="13140"/>
    <n v="1.194002726033621"/>
    <x v="3780"/>
  </r>
  <r>
    <x v="2"/>
    <s v="Workwear"/>
    <x v="6"/>
    <s v="Asics"/>
    <s v="Dial"/>
    <x v="8"/>
    <s v="L6 R Tongue Dial E"/>
    <x v="2"/>
    <n v="8095"/>
    <n v="9660"/>
    <n v="1.1933292155651636"/>
    <x v="3781"/>
  </r>
  <r>
    <x v="2"/>
    <s v="Workwear"/>
    <x v="6"/>
    <s v="Asics"/>
    <s v="Dial"/>
    <x v="8"/>
    <s v="L6 R Tongue Dial E"/>
    <x v="2"/>
    <n v="26535"/>
    <n v="31680"/>
    <n v="1.1938948558507632"/>
    <x v="3782"/>
  </r>
  <r>
    <x v="2"/>
    <s v="Workwear"/>
    <x v="6"/>
    <s v="Asics"/>
    <s v="Dial"/>
    <x v="8"/>
    <s v="L6 R Tongue Dial E"/>
    <x v="2"/>
    <n v="21910"/>
    <n v="26160"/>
    <n v="1.1939753537197626"/>
    <x v="3783"/>
  </r>
  <r>
    <x v="2"/>
    <s v="Workwear"/>
    <x v="6"/>
    <s v="Asics"/>
    <s v="Dial"/>
    <x v="8"/>
    <s v="L6 R Tongue Dial E"/>
    <x v="2"/>
    <n v="32490"/>
    <n v="38790"/>
    <n v="1.1939058171745152"/>
    <x v="3784"/>
  </r>
  <r>
    <x v="2"/>
    <s v="Workwear"/>
    <x v="6"/>
    <s v="Asics"/>
    <s v="Dial"/>
    <x v="8"/>
    <s v="L6 R Tongue Dial E"/>
    <x v="2"/>
    <n v="16585"/>
    <n v="19800"/>
    <n v="1.1938498643352426"/>
    <x v="3785"/>
  </r>
  <r>
    <x v="2"/>
    <s v="Workwear"/>
    <x v="6"/>
    <s v="Asics"/>
    <s v="Dial"/>
    <x v="8"/>
    <s v="L6 R Tongue Dial E"/>
    <x v="3"/>
    <n v="15530"/>
    <n v="18540"/>
    <n v="1.1938184159690921"/>
    <x v="3786"/>
  </r>
  <r>
    <x v="2"/>
    <s v="Workwear"/>
    <x v="6"/>
    <s v="Asics"/>
    <s v="Dial"/>
    <x v="8"/>
    <s v="L6 R Tongue Dial E"/>
    <x v="3"/>
    <n v="53975"/>
    <n v="64440"/>
    <n v="1.1938860583603521"/>
    <x v="3787"/>
  </r>
  <r>
    <x v="2"/>
    <s v="Workwear"/>
    <x v="6"/>
    <s v="Asics"/>
    <s v="Dial"/>
    <x v="8"/>
    <s v="L6 R Tongue Dial E"/>
    <x v="3"/>
    <n v="115990"/>
    <n v="138480"/>
    <n v="1.1938960255194413"/>
    <x v="3788"/>
  </r>
  <r>
    <x v="2"/>
    <s v="Workwear"/>
    <x v="6"/>
    <s v="Asics"/>
    <s v="Dial"/>
    <x v="8"/>
    <s v="L6 R Tongue Dial E"/>
    <x v="3"/>
    <n v="10505"/>
    <n v="13794"/>
    <n v="1.3130890052356021"/>
    <x v="2900"/>
  </r>
  <r>
    <x v="2"/>
    <s v="Workwear"/>
    <x v="6"/>
    <s v="Asics"/>
    <s v="Dial"/>
    <x v="8"/>
    <s v="L6 R Tongue Dial E"/>
    <x v="3"/>
    <n v="1015100"/>
    <n v="1333200"/>
    <n v="1.3133681410698452"/>
    <x v="3789"/>
  </r>
  <r>
    <x v="2"/>
    <s v="Workwear"/>
    <x v="6"/>
    <s v="Asics"/>
    <s v="Dial"/>
    <x v="8"/>
    <s v="L6 R Tongue Dial E"/>
    <x v="3"/>
    <n v="40655"/>
    <n v="53394"/>
    <n v="1.3133439921288894"/>
    <x v="3790"/>
  </r>
  <r>
    <x v="2"/>
    <s v="Workwear"/>
    <x v="6"/>
    <s v="Asics"/>
    <s v="Dial"/>
    <x v="8"/>
    <s v="L6 R Tongue Dial E"/>
    <x v="3"/>
    <n v="36790"/>
    <n v="48312"/>
    <n v="1.313182930144061"/>
    <x v="3791"/>
  </r>
  <r>
    <x v="2"/>
    <s v="Workwear"/>
    <x v="6"/>
    <s v="Asics"/>
    <s v="Dial"/>
    <x v="8"/>
    <s v="L6 R Tongue Dial E"/>
    <x v="3"/>
    <n v="33775"/>
    <n v="44352"/>
    <n v="1.313160621761658"/>
    <x v="3792"/>
  </r>
  <r>
    <x v="2"/>
    <s v="Workwear"/>
    <x v="6"/>
    <s v="Asics"/>
    <s v="Dial"/>
    <x v="8"/>
    <s v="L6 R Tongue Dial E"/>
    <x v="3"/>
    <n v="33020"/>
    <n v="43362"/>
    <n v="1.3132041187159298"/>
    <x v="3793"/>
  </r>
  <r>
    <x v="2"/>
    <s v="Workwear"/>
    <x v="6"/>
    <s v="Asics"/>
    <s v="Dial"/>
    <x v="8"/>
    <s v="L6 R Tongue Dial E"/>
    <x v="3"/>
    <n v="42310"/>
    <n v="55572"/>
    <n v="1.3134483573623257"/>
    <x v="3794"/>
  </r>
  <r>
    <x v="2"/>
    <s v="Workwear"/>
    <x v="6"/>
    <s v="Asics"/>
    <s v="Dial"/>
    <x v="8"/>
    <s v="L6 R Tongue Dial E"/>
    <x v="3"/>
    <n v="49300"/>
    <n v="64746"/>
    <n v="1.3133062880324544"/>
    <x v="3795"/>
  </r>
  <r>
    <x v="2"/>
    <s v="Workwear"/>
    <x v="6"/>
    <s v="Asics"/>
    <s v="Dial"/>
    <x v="8"/>
    <s v="L6 R Tongue Dial E"/>
    <x v="3"/>
    <n v="25830"/>
    <n v="33924"/>
    <n v="1.31335656213705"/>
    <x v="3796"/>
  </r>
  <r>
    <x v="2"/>
    <s v="Workwear"/>
    <x v="6"/>
    <s v="Asics"/>
    <s v="Dial"/>
    <x v="8"/>
    <s v="L6 R Tongue Dial E"/>
    <x v="0"/>
    <n v="29750"/>
    <n v="39072"/>
    <n v="1.3133445378151261"/>
    <x v="3797"/>
  </r>
  <r>
    <x v="2"/>
    <s v="Workwear"/>
    <x v="6"/>
    <s v="Asics"/>
    <s v="Dial"/>
    <x v="8"/>
    <s v="L6 R Tongue Dial E"/>
    <x v="0"/>
    <n v="40255"/>
    <n v="52866"/>
    <n v="1.3132778536827723"/>
    <x v="3798"/>
  </r>
  <r>
    <x v="2"/>
    <s v="Workwear"/>
    <x v="6"/>
    <s v="Asics"/>
    <s v="Dial"/>
    <x v="8"/>
    <s v="L6 R Tongue Dial E"/>
    <x v="0"/>
    <n v="4725"/>
    <n v="6204"/>
    <n v="1.313015873015873"/>
    <x v="3799"/>
  </r>
  <r>
    <x v="2"/>
    <s v="Workwear"/>
    <x v="6"/>
    <s v="Asics"/>
    <s v="Dial"/>
    <x v="8"/>
    <s v="L6 R Tongue Dial E"/>
    <x v="0"/>
    <n v="31860"/>
    <n v="41844"/>
    <n v="1.3133709981167607"/>
    <x v="3800"/>
  </r>
  <r>
    <x v="2"/>
    <s v="Workwear"/>
    <x v="6"/>
    <s v="Asics"/>
    <s v="Dial"/>
    <x v="8"/>
    <s v="L6 R Tongue Dial E"/>
    <x v="0"/>
    <n v="18245"/>
    <n v="23958"/>
    <n v="1.3131268840778296"/>
    <x v="3801"/>
  </r>
  <r>
    <x v="2"/>
    <s v="Workwear"/>
    <x v="6"/>
    <s v="Asics"/>
    <s v="Dial"/>
    <x v="8"/>
    <s v="L6 R Tongue Dial E"/>
    <x v="0"/>
    <n v="39500"/>
    <n v="51876"/>
    <n v="1.3133164556962025"/>
    <x v="3802"/>
  </r>
  <r>
    <x v="2"/>
    <s v="Workwear"/>
    <x v="6"/>
    <s v="Asics"/>
    <s v="Dial"/>
    <x v="8"/>
    <s v="L6 R Tongue Dial E"/>
    <x v="0"/>
    <n v="4175"/>
    <n v="5478"/>
    <n v="1.3120958083832335"/>
    <x v="3803"/>
  </r>
  <r>
    <x v="2"/>
    <s v="Workwear"/>
    <x v="6"/>
    <s v="Asics"/>
    <s v="Dial"/>
    <x v="8"/>
    <s v="L6 R Tongue Dial E"/>
    <x v="0"/>
    <n v="33370"/>
    <n v="43824"/>
    <n v="1.3132753970632305"/>
    <x v="3804"/>
  </r>
  <r>
    <x v="2"/>
    <s v="Workwear"/>
    <x v="6"/>
    <s v="Asics"/>
    <s v="Dial"/>
    <x v="8"/>
    <s v="L6 R Tongue Dial E"/>
    <x v="0"/>
    <n v="1560"/>
    <n v="2046"/>
    <n v="1.3115384615384615"/>
    <x v="3805"/>
  </r>
  <r>
    <x v="2"/>
    <s v="Workwear"/>
    <x v="6"/>
    <s v="Asics"/>
    <s v="Dial"/>
    <x v="8"/>
    <s v="L6 R Tongue Dial E"/>
    <x v="0"/>
    <n v="300"/>
    <n v="396"/>
    <n v="1.32"/>
    <x v="1422"/>
  </r>
  <r>
    <x v="2"/>
    <s v="Workwear"/>
    <x v="6"/>
    <s v="Black Yak Safety"/>
    <s v="Dial"/>
    <x v="8"/>
    <s v="L6 R Eyestay 20mm Dial E"/>
    <x v="1"/>
    <n v="30170"/>
    <n v="40500"/>
    <n v="1.3423931057341729"/>
    <x v="3806"/>
  </r>
  <r>
    <x v="2"/>
    <s v="Workwear"/>
    <x v="6"/>
    <s v="K2 Safety"/>
    <s v="Dial"/>
    <x v="8"/>
    <s v="L6 R Tongue Dial E"/>
    <x v="1"/>
    <n v="30150"/>
    <n v="39600"/>
    <n v="1.3134328358208955"/>
    <x v="1373"/>
  </r>
  <r>
    <x v="2"/>
    <s v="Workwear"/>
    <x v="6"/>
    <s v="Black Yak Safety"/>
    <s v="Dial"/>
    <x v="8"/>
    <s v="L6 R Eyestay 20mm Dial E"/>
    <x v="1"/>
    <n v="28925"/>
    <n v="38812.5"/>
    <n v="1.3418323249783923"/>
    <x v="3807"/>
  </r>
  <r>
    <x v="1"/>
    <s v="Workwear"/>
    <x v="6"/>
    <s v="Elten"/>
    <s v="Dial"/>
    <x v="37"/>
    <s v="L6 R Tongue Dial B"/>
    <x v="1"/>
    <n v="15785"/>
    <n v="38779"/>
    <n v="2.4566993981628129"/>
    <x v="3808"/>
  </r>
  <r>
    <x v="0"/>
    <s v="Workwear"/>
    <x v="6"/>
    <s v="Red Wing"/>
    <s v="Dial"/>
    <x v="41"/>
    <s v="M4 R Housing 25mm Dial A"/>
    <x v="1"/>
    <n v="23320"/>
    <n v="38744"/>
    <n v="1.6614065180102915"/>
    <x v="3809"/>
  </r>
  <r>
    <x v="2"/>
    <s v="Workwear"/>
    <x v="6"/>
    <s v="Asics"/>
    <s v="Dial"/>
    <x v="8"/>
    <s v="L6 R Tongue Dial E"/>
    <x v="1"/>
    <n v="28645"/>
    <n v="38475"/>
    <n v="1.3431663466573573"/>
    <x v="3810"/>
  </r>
  <r>
    <x v="0"/>
    <s v="Workwear"/>
    <x v="6"/>
    <s v="Red Wing"/>
    <s v="Dial"/>
    <x v="46"/>
    <s v="M2 Tongue Shield Standard Dial"/>
    <x v="1"/>
    <n v="9450"/>
    <n v="37318"/>
    <n v="3.9489947089947091"/>
    <x v="3811"/>
  </r>
  <r>
    <x v="0"/>
    <s v="Workwear"/>
    <x v="6"/>
    <s v="Ariat"/>
    <s v="Dial"/>
    <x v="45"/>
    <s v="M3 Heel Dial S"/>
    <x v="1"/>
    <n v="13395"/>
    <n v="36643.75"/>
    <n v="2.7356289660321016"/>
    <x v="3812"/>
  </r>
  <r>
    <x v="2"/>
    <s v="Workwear"/>
    <x v="6"/>
    <s v="K2 Safety"/>
    <s v="Dial"/>
    <x v="8"/>
    <s v="L6 R Eyestay 20mm Dial E"/>
    <x v="1"/>
    <n v="26940"/>
    <n v="35376"/>
    <n v="1.3131403118040088"/>
    <x v="3813"/>
  </r>
  <r>
    <x v="2"/>
    <s v="Workwear"/>
    <x v="6"/>
    <s v="Mizuno"/>
    <s v="Dial"/>
    <x v="6"/>
    <s v="M4 R Housing 25mm Dial C Lace Lock 1"/>
    <x v="1"/>
    <n v="13670"/>
    <n v="35360"/>
    <n v="2.5866861741038769"/>
    <x v="3814"/>
  </r>
  <r>
    <x v="1"/>
    <s v="Workwear"/>
    <x v="6"/>
    <s v="Elten"/>
    <s v="Dial"/>
    <x v="30"/>
    <s v="L6 R Tongue Dial C"/>
    <x v="1"/>
    <n v="159450"/>
    <n v="351870"/>
    <n v="2.2067732831608655"/>
    <x v="3815"/>
  </r>
  <r>
    <x v="1"/>
    <s v="Workwear"/>
    <x v="6"/>
    <s v="Arbesko"/>
    <s v="Dial"/>
    <x v="31"/>
    <s v="L6 R Tongue Dial D"/>
    <x v="1"/>
    <n v="15075"/>
    <n v="33300"/>
    <n v="2.2089552238805972"/>
    <x v="1376"/>
  </r>
  <r>
    <x v="2"/>
    <s v="Workwear"/>
    <x v="6"/>
    <s v="Asics"/>
    <s v="Dial"/>
    <x v="8"/>
    <s v="L6 R Tongue Dial E"/>
    <x v="4"/>
    <n v="4130"/>
    <n v="5002"/>
    <n v="1.211138014527845"/>
    <x v="3816"/>
  </r>
  <r>
    <x v="2"/>
    <s v="Workwear"/>
    <x v="6"/>
    <s v="Asics"/>
    <s v="Dial"/>
    <x v="8"/>
    <s v="L6 R Tongue Dial E"/>
    <x v="4"/>
    <n v="12645"/>
    <n v="15341.5"/>
    <n v="1.213246342427837"/>
    <x v="3817"/>
  </r>
  <r>
    <x v="2"/>
    <s v="Workwear"/>
    <x v="6"/>
    <s v="Asics"/>
    <s v="Dial"/>
    <x v="8"/>
    <s v="L6 R Tongue Dial E"/>
    <x v="4"/>
    <n v="6590"/>
    <n v="7991"/>
    <n v="1.2125948406676783"/>
    <x v="3818"/>
  </r>
  <r>
    <x v="2"/>
    <s v="Workwear"/>
    <x v="6"/>
    <s v="Asics"/>
    <s v="Dial"/>
    <x v="8"/>
    <s v="L6 R Tongue Dial E"/>
    <x v="2"/>
    <n v="5080"/>
    <n v="6161"/>
    <n v="1.2127952755905511"/>
    <x v="3819"/>
  </r>
  <r>
    <x v="2"/>
    <s v="Workwear"/>
    <x v="6"/>
    <s v="Asics"/>
    <s v="Dial"/>
    <x v="8"/>
    <s v="L6 R Tongue Dial E"/>
    <x v="2"/>
    <n v="12220"/>
    <n v="14823"/>
    <n v="1.213011456628478"/>
    <x v="3820"/>
  </r>
  <r>
    <x v="2"/>
    <s v="Workwear"/>
    <x v="6"/>
    <s v="Asics"/>
    <s v="Dial"/>
    <x v="8"/>
    <s v="L6 R Tongue Dial E"/>
    <x v="2"/>
    <n v="4575"/>
    <n v="5551"/>
    <n v="1.2133333333333334"/>
    <x v="3821"/>
  </r>
  <r>
    <x v="2"/>
    <s v="Workwear"/>
    <x v="6"/>
    <s v="Asics"/>
    <s v="Dial"/>
    <x v="8"/>
    <s v="L6 R Tongue Dial E"/>
    <x v="2"/>
    <n v="5980"/>
    <n v="7259"/>
    <n v="1.2138795986622073"/>
    <x v="3822"/>
  </r>
  <r>
    <x v="2"/>
    <s v="Workwear"/>
    <x v="6"/>
    <s v="Asics"/>
    <s v="Dial"/>
    <x v="8"/>
    <s v="L6 R Tongue Dial E"/>
    <x v="2"/>
    <n v="5580"/>
    <n v="6771"/>
    <n v="1.2134408602150537"/>
    <x v="2800"/>
  </r>
  <r>
    <x v="2"/>
    <s v="Workwear"/>
    <x v="6"/>
    <s v="Asics"/>
    <s v="Dial"/>
    <x v="8"/>
    <s v="L6 R Tongue Dial E"/>
    <x v="2"/>
    <n v="4475"/>
    <n v="5429"/>
    <n v="1.2131843575418995"/>
    <x v="3823"/>
  </r>
  <r>
    <x v="2"/>
    <s v="Workwear"/>
    <x v="6"/>
    <s v="Asics"/>
    <s v="Dial"/>
    <x v="8"/>
    <s v="L6 R Tongue Dial E"/>
    <x v="2"/>
    <n v="7435"/>
    <n v="9028"/>
    <n v="1.214256893073302"/>
    <x v="2816"/>
  </r>
  <r>
    <x v="2"/>
    <s v="Workwear"/>
    <x v="6"/>
    <s v="Asics"/>
    <s v="Dial"/>
    <x v="8"/>
    <s v="L6 R Tongue Dial E"/>
    <x v="2"/>
    <n v="7440"/>
    <n v="9028"/>
    <n v="1.2134408602150537"/>
    <x v="2800"/>
  </r>
  <r>
    <x v="2"/>
    <s v="Workwear"/>
    <x v="6"/>
    <s v="Asics"/>
    <s v="Dial"/>
    <x v="8"/>
    <s v="L6 R Tongue Dial E"/>
    <x v="2"/>
    <n v="11285"/>
    <n v="13694.5"/>
    <n v="1.2135135135135136"/>
    <x v="3824"/>
  </r>
  <r>
    <x v="2"/>
    <s v="Workwear"/>
    <x v="6"/>
    <s v="Asics"/>
    <s v="Dial"/>
    <x v="8"/>
    <s v="L6 R Tongue Dial E"/>
    <x v="2"/>
    <n v="3370"/>
    <n v="4087"/>
    <n v="1.2127596439169139"/>
    <x v="2821"/>
  </r>
  <r>
    <x v="2"/>
    <s v="Workwear"/>
    <x v="6"/>
    <s v="Asics"/>
    <s v="Dial"/>
    <x v="8"/>
    <s v="L6 R Tongue Dial E"/>
    <x v="3"/>
    <n v="2765"/>
    <n v="3355"/>
    <n v="1.213381555153707"/>
    <x v="3454"/>
  </r>
  <r>
    <x v="2"/>
    <s v="Workwear"/>
    <x v="6"/>
    <s v="Asics"/>
    <s v="Dial"/>
    <x v="8"/>
    <s v="L6 R Tongue Dial E"/>
    <x v="3"/>
    <n v="12820"/>
    <n v="15555"/>
    <n v="1.2133385335413416"/>
    <x v="3825"/>
  </r>
  <r>
    <x v="2"/>
    <s v="Workwear"/>
    <x v="6"/>
    <s v="Asics"/>
    <s v="Dial"/>
    <x v="8"/>
    <s v="L6 R Tongue Dial E"/>
    <x v="3"/>
    <n v="38910"/>
    <n v="47214"/>
    <n v="1.2134155744024673"/>
    <x v="3826"/>
  </r>
  <r>
    <x v="2"/>
    <s v="Workwear"/>
    <x v="6"/>
    <s v="Asics"/>
    <s v="Dial"/>
    <x v="8"/>
    <s v="L6 R Tongue Dial E"/>
    <x v="3"/>
    <n v="26940"/>
    <n v="35912"/>
    <n v="1.3330363771343727"/>
    <x v="3827"/>
  </r>
  <r>
    <x v="2"/>
    <s v="Workwear"/>
    <x v="6"/>
    <s v="Asics"/>
    <s v="Dial"/>
    <x v="8"/>
    <s v="L6 R Tongue Dial E"/>
    <x v="3"/>
    <n v="15680"/>
    <n v="20904"/>
    <n v="1.3331632653061225"/>
    <x v="3828"/>
  </r>
  <r>
    <x v="2"/>
    <s v="Workwear"/>
    <x v="6"/>
    <s v="Asics"/>
    <s v="Dial"/>
    <x v="8"/>
    <s v="L6 R Tongue Dial E"/>
    <x v="3"/>
    <n v="9200"/>
    <n v="12261"/>
    <n v="1.3327173913043477"/>
    <x v="3829"/>
  </r>
  <r>
    <x v="2"/>
    <s v="Workwear"/>
    <x v="6"/>
    <s v="Asics"/>
    <s v="Dial"/>
    <x v="8"/>
    <s v="L6 R Tongue Dial E"/>
    <x v="3"/>
    <n v="32420"/>
    <n v="43215"/>
    <n v="1.3329734731647132"/>
    <x v="3830"/>
  </r>
  <r>
    <x v="2"/>
    <s v="Workwear"/>
    <x v="6"/>
    <s v="Asics"/>
    <s v="Dial"/>
    <x v="8"/>
    <s v="L6 R Tongue Dial E"/>
    <x v="3"/>
    <n v="17940"/>
    <n v="23919"/>
    <n v="1.3332775919732442"/>
    <x v="3831"/>
  </r>
  <r>
    <x v="2"/>
    <s v="Workwear"/>
    <x v="6"/>
    <s v="Asics"/>
    <s v="Dial"/>
    <x v="8"/>
    <s v="L6 R Tongue Dial E"/>
    <x v="3"/>
    <n v="19095"/>
    <n v="25460"/>
    <n v="1.3333333333333333"/>
    <x v="1418"/>
  </r>
  <r>
    <x v="2"/>
    <s v="Workwear"/>
    <x v="6"/>
    <s v="Asics"/>
    <s v="Dial"/>
    <x v="8"/>
    <s v="L6 R Tongue Dial E"/>
    <x v="3"/>
    <n v="6535"/>
    <n v="8710"/>
    <n v="1.332823259372609"/>
    <x v="3832"/>
  </r>
  <r>
    <x v="2"/>
    <s v="Workwear"/>
    <x v="6"/>
    <s v="Asics"/>
    <s v="Dial"/>
    <x v="8"/>
    <s v="L6 R Tongue Dial E"/>
    <x v="0"/>
    <n v="14625"/>
    <n v="19497"/>
    <n v="1.3331282051282052"/>
    <x v="2681"/>
  </r>
  <r>
    <x v="2"/>
    <s v="Workwear"/>
    <x v="6"/>
    <s v="Asics"/>
    <s v="Dial"/>
    <x v="8"/>
    <s v="L6 R Tongue Dial E"/>
    <x v="0"/>
    <n v="22965"/>
    <n v="30619"/>
    <n v="1.3332897888090574"/>
    <x v="3833"/>
  </r>
  <r>
    <x v="2"/>
    <s v="Workwear"/>
    <x v="6"/>
    <s v="Asics"/>
    <s v="Dial"/>
    <x v="8"/>
    <s v="L6 R Tongue Dial E"/>
    <x v="0"/>
    <n v="8145"/>
    <n v="10854"/>
    <n v="1.332596685082873"/>
    <x v="3834"/>
  </r>
  <r>
    <x v="2"/>
    <s v="Workwear"/>
    <x v="6"/>
    <s v="Asics"/>
    <s v="Dial"/>
    <x v="8"/>
    <s v="L6 R Tongue Dial E"/>
    <x v="0"/>
    <n v="13015"/>
    <n v="17353"/>
    <n v="1.3333077218593929"/>
    <x v="3835"/>
  </r>
  <r>
    <x v="2"/>
    <s v="Workwear"/>
    <x v="6"/>
    <s v="Asics"/>
    <s v="Dial"/>
    <x v="8"/>
    <s v="L6 R Tongue Dial E"/>
    <x v="0"/>
    <n v="6935"/>
    <n v="9246"/>
    <n v="1.3332372025955299"/>
    <x v="3836"/>
  </r>
  <r>
    <x v="2"/>
    <s v="Workwear"/>
    <x v="6"/>
    <s v="Asics"/>
    <s v="Dial"/>
    <x v="8"/>
    <s v="L6 R Tongue Dial E"/>
    <x v="0"/>
    <n v="15880"/>
    <n v="21172"/>
    <n v="1.333249370277078"/>
    <x v="3837"/>
  </r>
  <r>
    <x v="2"/>
    <s v="Workwear"/>
    <x v="6"/>
    <s v="Asics"/>
    <s v="Dial"/>
    <x v="8"/>
    <s v="L6 R Tongue Dial E"/>
    <x v="0"/>
    <n v="2065"/>
    <n v="2747"/>
    <n v="1.3302663438256659"/>
    <x v="3838"/>
  </r>
  <r>
    <x v="2"/>
    <s v="Workwear"/>
    <x v="6"/>
    <s v="Asics"/>
    <s v="Dial"/>
    <x v="8"/>
    <s v="L6 R Tongue Dial E"/>
    <x v="0"/>
    <n v="17690"/>
    <n v="23584"/>
    <n v="1.3331825890333522"/>
    <x v="3839"/>
  </r>
  <r>
    <x v="2"/>
    <s v="Workwear"/>
    <x v="6"/>
    <s v="Mizuno"/>
    <s v="Dial"/>
    <x v="6"/>
    <s v="M4 R Housing 25mm Dial C Lace Lock 1"/>
    <x v="1"/>
    <n v="12665"/>
    <n v="32760"/>
    <n v="2.5866561389656533"/>
    <x v="3840"/>
  </r>
  <r>
    <x v="2"/>
    <s v="Workwear"/>
    <x v="6"/>
    <s v="Black Yak Safety"/>
    <s v="Dial"/>
    <x v="8"/>
    <s v="L6 R Eyestay 20mm Dial E"/>
    <x v="1"/>
    <n v="24800"/>
    <n v="32538"/>
    <n v="1.3120161290322581"/>
    <x v="3841"/>
  </r>
  <r>
    <x v="2"/>
    <s v="Workwear"/>
    <x v="6"/>
    <s v="Mizuno"/>
    <s v="Dial"/>
    <x v="6"/>
    <s v="M4 R Housing 25mm Dial C Lace Lock 1"/>
    <x v="1"/>
    <n v="12265"/>
    <n v="31720"/>
    <n v="2.5862209539339585"/>
    <x v="3842"/>
  </r>
  <r>
    <x v="2"/>
    <s v="Workwear"/>
    <x v="6"/>
    <s v="Asics"/>
    <s v="Dial"/>
    <x v="30"/>
    <s v="L6 R Eyestay 20mm Dial C"/>
    <x v="1"/>
    <n v="14020"/>
    <n v="31248"/>
    <n v="2.2288159771754636"/>
    <x v="3113"/>
  </r>
  <r>
    <x v="0"/>
    <s v="Workwear"/>
    <x v="6"/>
    <s v="Refrigiwear"/>
    <s v="Dial"/>
    <x v="35"/>
    <s v="M4 R Housing 25mm Dial B Lace Lock 1"/>
    <x v="1"/>
    <n v="12065"/>
    <n v="31200"/>
    <n v="2.5859925404061332"/>
    <x v="3843"/>
  </r>
  <r>
    <x v="1"/>
    <s v="Workwear"/>
    <x v="6"/>
    <s v="Base"/>
    <s v="Dial"/>
    <x v="29"/>
    <s v="L6 R Tongue Dial A"/>
    <x v="1"/>
    <n v="12690"/>
    <n v="31183.75"/>
    <n v="2.4573483057525611"/>
    <x v="3844"/>
  </r>
  <r>
    <x v="1"/>
    <s v="Workwear"/>
    <x v="6"/>
    <s v="Baak"/>
    <s v="Dial"/>
    <x v="31"/>
    <s v="L6 R Tongue Dial D"/>
    <x v="1"/>
    <n v="13680"/>
    <n v="30192"/>
    <n v="2.2070175438596493"/>
    <x v="3845"/>
  </r>
  <r>
    <x v="1"/>
    <s v="Workwear"/>
    <x v="6"/>
    <s v="Elten"/>
    <s v="Dial"/>
    <x v="37"/>
    <s v="L6 R Tongue Dial B"/>
    <x v="1"/>
    <n v="12180"/>
    <n v="29887"/>
    <n v="2.4537766830870278"/>
    <x v="3846"/>
  </r>
  <r>
    <x v="1"/>
    <s v="Workwear"/>
    <x v="6"/>
    <s v="Elten"/>
    <s v="Dial"/>
    <x v="37"/>
    <s v="L6 R Tongue Dial B"/>
    <x v="1"/>
    <n v="12165"/>
    <n v="29887"/>
    <n v="2.4568023016851623"/>
    <x v="3847"/>
  </r>
  <r>
    <x v="2"/>
    <s v="Workwear"/>
    <x v="6"/>
    <s v="Asics"/>
    <s v="Dial"/>
    <x v="8"/>
    <s v="L6 R Tongue Dial E"/>
    <x v="1"/>
    <n v="20960"/>
    <n v="28564.5"/>
    <n v="1.3628101145038167"/>
    <x v="3848"/>
  </r>
  <r>
    <x v="2"/>
    <s v="Workwear"/>
    <x v="6"/>
    <s v="Asics"/>
    <s v="Dial"/>
    <x v="7"/>
    <s v="Li2 L Eyestay Dial C"/>
    <x v="3"/>
    <n v="2010"/>
    <n v="5480"/>
    <n v="2.7263681592039801"/>
    <x v="3230"/>
  </r>
  <r>
    <x v="2"/>
    <s v="Workwear"/>
    <x v="6"/>
    <s v="Asics"/>
    <s v="Dial"/>
    <x v="7"/>
    <s v="Li2 R Eyestay Dial C"/>
    <x v="3"/>
    <n v="2010"/>
    <n v="5480"/>
    <n v="2.7263681592039801"/>
    <x v="3230"/>
  </r>
  <r>
    <x v="2"/>
    <s v="Workwear"/>
    <x v="6"/>
    <s v="Black Yak Safety"/>
    <s v="Dial"/>
    <x v="26"/>
    <s v="L4 Eyestay 25mm Dial ABlack"/>
    <x v="5"/>
    <n v="4175"/>
    <n v="10582.5"/>
    <n v="2.5347305389221555"/>
    <x v="3849"/>
  </r>
  <r>
    <x v="2"/>
    <s v="Workwear"/>
    <x v="6"/>
    <s v="Black Yak Safety"/>
    <s v="Dial"/>
    <x v="28"/>
    <s v="DNR L5 Eyestay 25mm Dial F"/>
    <x v="5"/>
    <n v="6160"/>
    <n v="8330"/>
    <n v="1.3522727272727273"/>
    <x v="2572"/>
  </r>
  <r>
    <x v="2"/>
    <s v="Workwear"/>
    <x v="6"/>
    <s v="Black Yak Safety"/>
    <s v="Dial"/>
    <x v="8"/>
    <s v="L6 R Eyestay 20mm Dial E"/>
    <x v="3"/>
    <n v="10360"/>
    <n v="13596"/>
    <n v="1.3123552123552125"/>
    <x v="3850"/>
  </r>
  <r>
    <x v="2"/>
    <s v="Workwear"/>
    <x v="6"/>
    <s v="Black Yak Safety"/>
    <s v="Dial"/>
    <x v="8"/>
    <s v="L6 R Eyestay 20mm Dial E"/>
    <x v="3"/>
    <n v="10410"/>
    <n v="13662"/>
    <n v="1.3123919308357348"/>
    <x v="3851"/>
  </r>
  <r>
    <x v="2"/>
    <s v="Workwear"/>
    <x v="6"/>
    <s v="Black Yak Safety"/>
    <s v="Dial"/>
    <x v="8"/>
    <s v="L6 R Eyestay 20mm Dial E"/>
    <x v="3"/>
    <n v="20665"/>
    <n v="27126"/>
    <n v="1.3126542463101862"/>
    <x v="3852"/>
  </r>
  <r>
    <x v="2"/>
    <s v="Workwear"/>
    <x v="6"/>
    <s v="Black Yak Safety"/>
    <s v="Dial"/>
    <x v="8"/>
    <s v="L6 R Eyestay 20mm Dial E"/>
    <x v="3"/>
    <n v="22580"/>
    <n v="29634"/>
    <n v="1.3124003542958371"/>
    <x v="3853"/>
  </r>
  <r>
    <x v="2"/>
    <s v="Workwear"/>
    <x v="6"/>
    <s v="Black Yak Safety"/>
    <s v="Dial"/>
    <x v="8"/>
    <s v="L6 R Eyestay 20mm Dial E"/>
    <x v="3"/>
    <n v="2465"/>
    <n v="3234"/>
    <n v="1.3119675456389452"/>
    <x v="3854"/>
  </r>
  <r>
    <x v="2"/>
    <s v="Workwear"/>
    <x v="6"/>
    <s v="Black Yak Safety"/>
    <s v="Dial"/>
    <x v="8"/>
    <s v="L6 R Eyestay 20mm Dial E"/>
    <x v="3"/>
    <n v="12370"/>
    <n v="16236"/>
    <n v="1.3125303152789005"/>
    <x v="3608"/>
  </r>
  <r>
    <x v="2"/>
    <s v="Workwear"/>
    <x v="6"/>
    <s v="Black Yak Safety"/>
    <s v="Dial"/>
    <x v="8"/>
    <s v="L6 R Eyestay 20mm Dial E"/>
    <x v="3"/>
    <n v="102550"/>
    <n v="134640"/>
    <n v="1.3129205265724038"/>
    <x v="3469"/>
  </r>
  <r>
    <x v="2"/>
    <s v="Workwear"/>
    <x v="6"/>
    <s v="Black Yak Safety"/>
    <s v="Dial"/>
    <x v="8"/>
    <s v="L6 R Eyestay 20mm Dial E"/>
    <x v="3"/>
    <n v="6190"/>
    <n v="8118"/>
    <n v="1.3114701130856219"/>
    <x v="3855"/>
  </r>
  <r>
    <x v="2"/>
    <s v="Workwear"/>
    <x v="6"/>
    <s v="Black Yak Safety"/>
    <s v="Dial"/>
    <x v="8"/>
    <s v="L6 R Eyestay 20mm Dial E"/>
    <x v="3"/>
    <n v="8300"/>
    <n v="10890"/>
    <n v="1.3120481927710843"/>
    <x v="3611"/>
  </r>
  <r>
    <x v="2"/>
    <s v="Workwear"/>
    <x v="6"/>
    <s v="Black Yak Safety"/>
    <s v="Dial"/>
    <x v="8"/>
    <s v="L6 R Eyestay 20mm Dial E"/>
    <x v="0"/>
    <n v="17505"/>
    <n v="22968"/>
    <n v="1.3120822622107968"/>
    <x v="3856"/>
  </r>
  <r>
    <x v="2"/>
    <s v="Workwear"/>
    <x v="6"/>
    <s v="Black Yak Safety"/>
    <s v="Dial"/>
    <x v="8"/>
    <s v="L6 R Eyestay 20mm Dial E"/>
    <x v="0"/>
    <n v="29875"/>
    <n v="39204"/>
    <n v="1.3122677824267783"/>
    <x v="3857"/>
  </r>
  <r>
    <x v="2"/>
    <s v="Workwear"/>
    <x v="6"/>
    <s v="Black Yak Safety"/>
    <s v="Dial"/>
    <x v="8"/>
    <s v="L6 R Eyestay 20mm Dial E"/>
    <x v="0"/>
    <n v="13430"/>
    <n v="17622"/>
    <n v="1.3121370067014146"/>
    <x v="3858"/>
  </r>
  <r>
    <x v="2"/>
    <s v="Workwear"/>
    <x v="6"/>
    <s v="Black Yak Safety"/>
    <s v="Dial"/>
    <x v="8"/>
    <s v="L6 R Eyestay 20mm Dial E"/>
    <x v="0"/>
    <n v="11375"/>
    <n v="14916"/>
    <n v="1.3112967032967033"/>
    <x v="3859"/>
  </r>
  <r>
    <x v="2"/>
    <s v="Workwear"/>
    <x v="6"/>
    <s v="Black Yak Safety"/>
    <s v="Dial"/>
    <x v="8"/>
    <s v="L6 R Eyestay 20mm Dial E"/>
    <x v="0"/>
    <n v="36955"/>
    <n v="48510"/>
    <n v="1.3126775808415641"/>
    <x v="3860"/>
  </r>
  <r>
    <x v="2"/>
    <s v="Workwear"/>
    <x v="6"/>
    <s v="Black Yak Safety"/>
    <s v="Dial"/>
    <x v="8"/>
    <s v="L6 R Eyestay 20mm Dial E"/>
    <x v="0"/>
    <n v="16385"/>
    <n v="21516"/>
    <n v="1.3131522734208116"/>
    <x v="3861"/>
  </r>
  <r>
    <x v="2"/>
    <s v="Workwear"/>
    <x v="6"/>
    <s v="Black Yak Safety"/>
    <s v="Dial"/>
    <x v="8"/>
    <s v="L6 R Eyestay 20mm Dial E"/>
    <x v="0"/>
    <n v="29875"/>
    <n v="39204"/>
    <n v="1.3122677824267783"/>
    <x v="3857"/>
  </r>
  <r>
    <x v="2"/>
    <s v="Workwear"/>
    <x v="6"/>
    <s v="Black Yak Safety"/>
    <s v="Dial"/>
    <x v="8"/>
    <s v="L6 R Eyestay 20mm Dial E"/>
    <x v="0"/>
    <n v="24690"/>
    <n v="32406"/>
    <n v="1.3125151883353585"/>
    <x v="3862"/>
  </r>
  <r>
    <x v="2"/>
    <s v="Workwear"/>
    <x v="6"/>
    <s v="Black Yak Safety"/>
    <s v="Dial"/>
    <x v="8"/>
    <s v="L6 R Eyestay 20mm Dial E"/>
    <x v="0"/>
    <n v="12400"/>
    <n v="16269"/>
    <n v="1.3120161290322581"/>
    <x v="3841"/>
  </r>
  <r>
    <x v="2"/>
    <s v="Workwear"/>
    <x v="6"/>
    <s v="Black Yak Safety"/>
    <s v="Dial"/>
    <x v="8"/>
    <s v="L6 R Eyestay 20mm Dial E"/>
    <x v="0"/>
    <n v="16890"/>
    <n v="22176"/>
    <n v="1.3129662522202488"/>
    <x v="3863"/>
  </r>
  <r>
    <x v="2"/>
    <s v="Workwear"/>
    <x v="6"/>
    <s v="Black Yak Safety"/>
    <s v="Dial"/>
    <x v="8"/>
    <s v="L6 R Eyestay 20mm Dial E"/>
    <x v="0"/>
    <n v="20515"/>
    <n v="26928"/>
    <n v="1.3126005361930295"/>
    <x v="3864"/>
  </r>
  <r>
    <x v="1"/>
    <s v="Workwear"/>
    <x v="6"/>
    <s v="Base"/>
    <s v="Dial"/>
    <x v="29"/>
    <s v="L6 R Tongue Dial A"/>
    <x v="1"/>
    <n v="11580"/>
    <n v="28466.75"/>
    <n v="2.4582685664939552"/>
    <x v="3865"/>
  </r>
  <r>
    <x v="2"/>
    <s v="Workwear"/>
    <x v="6"/>
    <s v="K2 Safety"/>
    <s v="Dial"/>
    <x v="8"/>
    <s v="L6 R Tongue Dial E"/>
    <x v="1"/>
    <n v="20505"/>
    <n v="27540"/>
    <n v="1.3430870519385516"/>
    <x v="3866"/>
  </r>
  <r>
    <x v="2"/>
    <s v="Workwear"/>
    <x v="6"/>
    <s v="K2 Safety"/>
    <s v="Dial"/>
    <x v="8"/>
    <s v="L6 R Tongue Dial E"/>
    <x v="1"/>
    <n v="20910"/>
    <n v="27456"/>
    <n v="1.3130559540889526"/>
    <x v="3867"/>
  </r>
  <r>
    <x v="2"/>
    <s v="Workwear"/>
    <x v="6"/>
    <s v="K2 Safety"/>
    <s v="Dial"/>
    <x v="8"/>
    <s v="L6 R Tongue Dial E"/>
    <x v="1"/>
    <n v="20100"/>
    <n v="27000"/>
    <n v="1.3432835820895523"/>
    <x v="1355"/>
  </r>
  <r>
    <x v="2"/>
    <s v="Workwear"/>
    <x v="6"/>
    <s v="Asics"/>
    <s v="Dial"/>
    <x v="8"/>
    <s v="L6 R Tongue Dial E"/>
    <x v="1"/>
    <n v="19700"/>
    <n v="26852"/>
    <n v="1.3630456852791879"/>
    <x v="3868"/>
  </r>
  <r>
    <x v="1"/>
    <s v="Workwear"/>
    <x v="6"/>
    <s v="Arbesko"/>
    <s v="Dial"/>
    <x v="31"/>
    <s v="L6 R Tongue Dial D"/>
    <x v="1"/>
    <n v="12060"/>
    <n v="26640"/>
    <n v="2.2089552238805972"/>
    <x v="1376"/>
  </r>
  <r>
    <x v="2"/>
    <s v="Workwear"/>
    <x v="6"/>
    <s v="Asics"/>
    <s v="Dial"/>
    <x v="8"/>
    <s v="L6 R Tongue Dial E"/>
    <x v="1"/>
    <n v="19150"/>
    <n v="26098.5"/>
    <n v="1.3628459530026109"/>
    <x v="3869"/>
  </r>
  <r>
    <x v="2"/>
    <s v="Workwear"/>
    <x v="6"/>
    <s v="Asics"/>
    <s v="Dial"/>
    <x v="30"/>
    <s v="L6 R Tongue Dial C"/>
    <x v="1"/>
    <n v="11810"/>
    <n v="26085"/>
    <n v="2.2087214225232854"/>
    <x v="3870"/>
  </r>
  <r>
    <x v="2"/>
    <s v="Workwear"/>
    <x v="6"/>
    <s v="Black Yak Safety"/>
    <s v="Dial"/>
    <x v="8"/>
    <s v="L6 R Eyestay 20mm Dial E"/>
    <x v="1"/>
    <n v="19565"/>
    <n v="25674"/>
    <n v="1.312241247124968"/>
    <x v="3871"/>
  </r>
  <r>
    <x v="2"/>
    <s v="Workwear"/>
    <x v="6"/>
    <s v="Black Yak Safety"/>
    <s v="Dial"/>
    <x v="8"/>
    <s v="L6 R Eyestay 20mm Dial E"/>
    <x v="1"/>
    <n v="18560"/>
    <n v="24907.5"/>
    <n v="1.3419989224137931"/>
    <x v="3872"/>
  </r>
  <r>
    <x v="0"/>
    <s v="Workwear"/>
    <x v="6"/>
    <s v="Red Wing"/>
    <s v="Dial"/>
    <x v="35"/>
    <s v="M4 R Housing 25mm Dial B Lace Lock 1"/>
    <x v="1"/>
    <n v="9555"/>
    <n v="24700"/>
    <n v="2.5850340136054424"/>
    <x v="3873"/>
  </r>
  <r>
    <x v="2"/>
    <s v="Workwear"/>
    <x v="6"/>
    <s v="Black Yak Safety"/>
    <s v="Dial"/>
    <x v="8"/>
    <s v="L6 R Tongue Dial E"/>
    <x v="2"/>
    <n v="3120"/>
    <n v="3720"/>
    <n v="1.1923076923076923"/>
    <x v="3075"/>
  </r>
  <r>
    <x v="2"/>
    <s v="Workwear"/>
    <x v="6"/>
    <s v="Black Yak Safety"/>
    <s v="Dial"/>
    <x v="8"/>
    <s v="L6 R Tongue Dial E"/>
    <x v="3"/>
    <n v="3120"/>
    <n v="4092"/>
    <n v="1.3115384615384615"/>
    <x v="3805"/>
  </r>
  <r>
    <x v="1"/>
    <s v="Workwear"/>
    <x v="6"/>
    <s v="Base"/>
    <s v="Dial"/>
    <x v="29"/>
    <s v="L6 R Tongue Dial A"/>
    <x v="1"/>
    <n v="10050"/>
    <n v="24700"/>
    <n v="2.4577114427860698"/>
    <x v="3595"/>
  </r>
  <r>
    <x v="2"/>
    <s v="Workwear"/>
    <x v="6"/>
    <s v="Black Yak Safety"/>
    <s v="Dial"/>
    <x v="41"/>
    <s v="M4 R Housing 25mm Dial A"/>
    <x v="0"/>
    <n v="2065"/>
    <n v="4100"/>
    <n v="1.9854721549636805"/>
    <x v="3874"/>
  </r>
  <r>
    <x v="1"/>
    <s v="Workwear"/>
    <x v="6"/>
    <s v="Elten"/>
    <s v="Dial"/>
    <x v="30"/>
    <s v="L6 R Tongue Dial C"/>
    <x v="1"/>
    <n v="11060"/>
    <n v="24420"/>
    <n v="2.2079566003616637"/>
    <x v="3875"/>
  </r>
  <r>
    <x v="2"/>
    <s v="Workwear"/>
    <x v="6"/>
    <s v="Asics"/>
    <s v="Dial"/>
    <x v="30"/>
    <s v="L6 R Eyestay 20mm Dial C"/>
    <x v="1"/>
    <n v="10805"/>
    <n v="23865"/>
    <n v="2.2086996760758906"/>
    <x v="3743"/>
  </r>
  <r>
    <x v="2"/>
    <s v="Workwear"/>
    <x v="6"/>
    <s v="Blundstone"/>
    <s v="Dial"/>
    <x v="47"/>
    <s v="M3 Tongue Shield 2-Piece Dial A"/>
    <x v="4"/>
    <n v="1870"/>
    <n v="5077.8"/>
    <n v="2.7154010695187165"/>
    <x v="3876"/>
  </r>
  <r>
    <x v="2"/>
    <s v="Workwear"/>
    <x v="6"/>
    <s v="Blundstone"/>
    <s v="Dial"/>
    <x v="47"/>
    <s v="M3 Tongue Shield 2-Piece Dial A"/>
    <x v="4"/>
    <n v="2455"/>
    <n v="6661.2"/>
    <n v="2.7133197556008146"/>
    <x v="3877"/>
  </r>
  <r>
    <x v="2"/>
    <s v="Workwear"/>
    <x v="6"/>
    <s v="Blundstone"/>
    <s v="Dial"/>
    <x v="47"/>
    <s v="M3 Tongue Shield 2-Piece Dial A"/>
    <x v="4"/>
    <n v="1310"/>
    <n v="3549"/>
    <n v="2.7091603053435116"/>
    <x v="3878"/>
  </r>
  <r>
    <x v="2"/>
    <s v="Workwear"/>
    <x v="6"/>
    <s v="Blundstone"/>
    <s v="Dial"/>
    <x v="35"/>
    <s v="M4 R Housing 25mm Dial B"/>
    <x v="0"/>
    <n v="1610"/>
    <n v="4160"/>
    <n v="2.5838509316770186"/>
    <x v="3879"/>
  </r>
  <r>
    <x v="2"/>
    <s v="Workwear"/>
    <x v="6"/>
    <s v="Blundstone"/>
    <s v="Dial"/>
    <x v="35"/>
    <s v="M4 R Housing 25mm Dial B"/>
    <x v="0"/>
    <n v="1350"/>
    <n v="3510"/>
    <n v="2.6"/>
    <x v="3724"/>
  </r>
  <r>
    <x v="2"/>
    <s v="Workwear"/>
    <x v="6"/>
    <s v="Blundstone"/>
    <s v="Dial"/>
    <x v="35"/>
    <s v="M4 R Housing 25mm Dial B"/>
    <x v="0"/>
    <n v="750"/>
    <n v="1950"/>
    <n v="2.6"/>
    <x v="3724"/>
  </r>
  <r>
    <x v="2"/>
    <s v="Workwear"/>
    <x v="6"/>
    <s v="Blundstone"/>
    <s v="Dial"/>
    <x v="35"/>
    <s v="M4 R Housing 25mm Dial B"/>
    <x v="0"/>
    <n v="1110"/>
    <n v="2860"/>
    <n v="2.5765765765765765"/>
    <x v="3880"/>
  </r>
  <r>
    <x v="2"/>
    <s v="Workwear"/>
    <x v="6"/>
    <s v="K2 Safety"/>
    <s v="Dial"/>
    <x v="8"/>
    <s v="L6 R Eyestay 20mm Dial E"/>
    <x v="1"/>
    <n v="17420"/>
    <n v="23388.75"/>
    <n v="1.3426377726750862"/>
    <x v="3881"/>
  </r>
  <r>
    <x v="2"/>
    <s v="Workwear"/>
    <x v="6"/>
    <s v="Asics"/>
    <s v="Dial"/>
    <x v="8"/>
    <s v="L6 R Tongue Dial E"/>
    <x v="1"/>
    <n v="16985"/>
    <n v="23153"/>
    <n v="1.3631439505445981"/>
    <x v="3882"/>
  </r>
  <r>
    <x v="1"/>
    <s v="Workwear"/>
    <x v="6"/>
    <s v="Baak"/>
    <s v="Dial"/>
    <x v="31"/>
    <s v="L6 R Tongue Dial D"/>
    <x v="1"/>
    <n v="10255"/>
    <n v="22644"/>
    <n v="2.2080936128717701"/>
    <x v="3883"/>
  </r>
  <r>
    <x v="2"/>
    <s v="Workwear"/>
    <x v="6"/>
    <s v="Eider Safety"/>
    <s v="Dial"/>
    <x v="8"/>
    <s v="L6 R Tongue Dial E"/>
    <x v="1"/>
    <n v="16590"/>
    <n v="22605"/>
    <n v="1.3625678119349005"/>
    <x v="3884"/>
  </r>
  <r>
    <x v="1"/>
    <s v="Workwear"/>
    <x v="6"/>
    <s v="Base"/>
    <s v="Dial"/>
    <x v="29"/>
    <s v="L6 R Tongue Dial A"/>
    <x v="1"/>
    <n v="9045"/>
    <n v="22230"/>
    <n v="2.4577114427860698"/>
    <x v="3595"/>
  </r>
  <r>
    <x v="1"/>
    <s v="Workwear"/>
    <x v="6"/>
    <s v="Arbesko"/>
    <s v="Dial"/>
    <x v="31"/>
    <s v="L6 R Tongue Dial D"/>
    <x v="1"/>
    <n v="10050"/>
    <n v="22200"/>
    <n v="2.2089552238805972"/>
    <x v="1376"/>
  </r>
  <r>
    <x v="1"/>
    <s v="Workwear"/>
    <x v="6"/>
    <s v="Arbesko"/>
    <s v="Dial"/>
    <x v="31"/>
    <s v="L6 R Tongue Dial D"/>
    <x v="1"/>
    <n v="10050"/>
    <n v="22200"/>
    <n v="2.2089552238805972"/>
    <x v="1376"/>
  </r>
  <r>
    <x v="2"/>
    <s v="Workwear"/>
    <x v="6"/>
    <s v="K2 Safety"/>
    <s v="Dial"/>
    <x v="8"/>
    <s v="L6 R Tongue Dial E"/>
    <x v="1"/>
    <n v="16285"/>
    <n v="21870"/>
    <n v="1.3429536383174701"/>
    <x v="3885"/>
  </r>
  <r>
    <x v="2"/>
    <s v="Workwear"/>
    <x v="6"/>
    <s v="Mizuno"/>
    <s v="Dial"/>
    <x v="6"/>
    <s v="M4 R Housing 25mm Dial C Lace Lock 1"/>
    <x v="1"/>
    <n v="8445"/>
    <n v="21840"/>
    <n v="2.5861456483126108"/>
    <x v="3886"/>
  </r>
  <r>
    <x v="1"/>
    <s v="Workwear"/>
    <x v="6"/>
    <s v="Base"/>
    <s v="Dial"/>
    <x v="29"/>
    <s v="L6 R Tongue Dial A"/>
    <x v="1"/>
    <n v="8795"/>
    <n v="21612.5"/>
    <n v="2.4573621375781696"/>
    <x v="3887"/>
  </r>
  <r>
    <x v="1"/>
    <s v="Workwear"/>
    <x v="6"/>
    <s v="Elten"/>
    <s v="Dial"/>
    <x v="37"/>
    <s v="L6 R Tongue Dial B"/>
    <x v="1"/>
    <n v="8800"/>
    <n v="21612.5"/>
    <n v="2.4559659090909092"/>
    <x v="3073"/>
  </r>
  <r>
    <x v="2"/>
    <s v="Workwear"/>
    <x v="6"/>
    <s v="Mizuno"/>
    <s v="Dial"/>
    <x v="6"/>
    <s v="M4 R Housing 25mm Dial C Lace Lock 1"/>
    <x v="1"/>
    <n v="8140"/>
    <n v="21060"/>
    <n v="2.5872235872235874"/>
    <x v="3888"/>
  </r>
  <r>
    <x v="1"/>
    <s v="Workwear"/>
    <x v="6"/>
    <s v="Base"/>
    <s v="Dial"/>
    <x v="29"/>
    <s v="L6 R Tongue Dial A"/>
    <x v="1"/>
    <n v="8445"/>
    <n v="20748"/>
    <n v="2.4568383658969806"/>
    <x v="3889"/>
  </r>
  <r>
    <x v="2"/>
    <s v="Workwear"/>
    <x v="6"/>
    <s v="Eider Safety"/>
    <s v="Dial"/>
    <x v="8"/>
    <s v="L6 R Tongue Dial E"/>
    <x v="0"/>
    <n v="22570"/>
    <n v="29634"/>
    <n v="1.3129818342933097"/>
    <x v="3890"/>
  </r>
  <r>
    <x v="0"/>
    <s v="Workwear"/>
    <x v="6"/>
    <s v="Red Wing"/>
    <s v="Dial"/>
    <x v="31"/>
    <s v="L6 R Tongue Dial D"/>
    <x v="1"/>
    <n v="9250"/>
    <n v="20608"/>
    <n v="2.227891891891892"/>
    <x v="3891"/>
  </r>
  <r>
    <x v="2"/>
    <s v="Workwear"/>
    <x v="6"/>
    <s v="Asics"/>
    <s v="Dial"/>
    <x v="8"/>
    <s v="L6 R Tongue Dial E"/>
    <x v="1"/>
    <n v="15430"/>
    <n v="20569"/>
    <n v="1.333052495139339"/>
    <x v="3892"/>
  </r>
  <r>
    <x v="2"/>
    <s v="Workwear"/>
    <x v="6"/>
    <s v="Mizuno"/>
    <s v="Dial"/>
    <x v="30"/>
    <s v="L6 R Tongue Dial C"/>
    <x v="1"/>
    <n v="9250"/>
    <n v="20424"/>
    <n v="2.2080000000000002"/>
    <x v="3893"/>
  </r>
  <r>
    <x v="2"/>
    <s v="Workwear"/>
    <x v="6"/>
    <s v="Midori Anzen"/>
    <s v="Dial"/>
    <x v="30"/>
    <s v="L6 R Tongue Dial C"/>
    <x v="1"/>
    <n v="9000"/>
    <n v="19869"/>
    <n v="2.2076666666666669"/>
    <x v="3894"/>
  </r>
  <r>
    <x v="2"/>
    <s v="Workwear"/>
    <x v="6"/>
    <s v="Hanagal"/>
    <s v="Dial"/>
    <x v="47"/>
    <s v="M3 Tongue Small Flange Dial A"/>
    <x v="2"/>
    <n v="4565"/>
    <n v="12164.624"/>
    <n v="2.6647588170865277"/>
    <x v="3895"/>
  </r>
  <r>
    <x v="2"/>
    <s v="Workwear"/>
    <x v="6"/>
    <s v="Ironsteel"/>
    <s v="Dial"/>
    <x v="26"/>
    <s v="L4 Tongue Small FlangeDial A Black"/>
    <x v="5"/>
    <n v="1005"/>
    <n v="2550"/>
    <n v="2.5373134328358211"/>
    <x v="3096"/>
  </r>
  <r>
    <x v="0"/>
    <s v="Workwear"/>
    <x v="6"/>
    <s v="Red Wing"/>
    <s v="Dial"/>
    <x v="46"/>
    <s v="M2 Tongue Shield Standard Dial"/>
    <x v="1"/>
    <n v="5025"/>
    <n v="19850"/>
    <n v="3.9502487562189055"/>
    <x v="2127"/>
  </r>
  <r>
    <x v="2"/>
    <s v="Workwear"/>
    <x v="6"/>
    <s v="Asics"/>
    <s v="Dial"/>
    <x v="30"/>
    <s v="L6 R Eyestay 20mm Dial C"/>
    <x v="1"/>
    <n v="8845"/>
    <n v="19712"/>
    <n v="2.2286037309214244"/>
    <x v="3745"/>
  </r>
  <r>
    <x v="0"/>
    <s v="Workwear"/>
    <x v="6"/>
    <s v="Red Wing"/>
    <s v="Dial"/>
    <x v="41"/>
    <s v="M4 R Housing 25mm Dial A"/>
    <x v="1"/>
    <n v="11860"/>
    <n v="19706"/>
    <n v="1.6615514333895447"/>
    <x v="3896"/>
  </r>
  <r>
    <x v="1"/>
    <s v="Workwear"/>
    <x v="6"/>
    <s v="Base"/>
    <s v="Dial"/>
    <x v="29"/>
    <s v="L6 R Tongue Dial A"/>
    <x v="1"/>
    <n v="7740"/>
    <n v="19019"/>
    <n v="2.4572351421188632"/>
    <x v="3897"/>
  </r>
  <r>
    <x v="2"/>
    <s v="Workwear"/>
    <x v="6"/>
    <s v="Ironsteel"/>
    <s v="Dial"/>
    <x v="29"/>
    <s v="L6 R Tongue Dial A"/>
    <x v="5"/>
    <n v="3015"/>
    <n v="7470"/>
    <n v="2.4776119402985075"/>
    <x v="1391"/>
  </r>
  <r>
    <x v="2"/>
    <s v="Workwear"/>
    <x v="6"/>
    <s v="Ironsteel"/>
    <s v="Dial"/>
    <x v="29"/>
    <s v="L6 R Tongue Dial A"/>
    <x v="4"/>
    <n v="7035"/>
    <n v="17430"/>
    <n v="2.4776119402985075"/>
    <x v="1391"/>
  </r>
  <r>
    <x v="2"/>
    <s v="Workwear"/>
    <x v="6"/>
    <s v="Ironsteel"/>
    <s v="Dial"/>
    <x v="29"/>
    <s v="L6 R Tongue Dial A"/>
    <x v="3"/>
    <n v="236500"/>
    <n v="580400.5"/>
    <n v="2.4541247357293869"/>
    <x v="3898"/>
  </r>
  <r>
    <x v="2"/>
    <s v="Workwear"/>
    <x v="6"/>
    <s v="Ironsteel"/>
    <s v="Dial"/>
    <x v="29"/>
    <s v="L6 R Tongue Dial A"/>
    <x v="3"/>
    <n v="750"/>
    <n v="1852.5"/>
    <n v="2.4700000000000002"/>
    <x v="2872"/>
  </r>
  <r>
    <x v="2"/>
    <s v="Workwear"/>
    <x v="6"/>
    <s v="Ironsteel"/>
    <s v="Dial"/>
    <x v="29"/>
    <s v="L6 R Tongue Dial A"/>
    <x v="3"/>
    <n v="2215"/>
    <n v="5434"/>
    <n v="2.4532731376975168"/>
    <x v="3899"/>
  </r>
  <r>
    <x v="2"/>
    <s v="Workwear"/>
    <x v="6"/>
    <s v="Ironsteel"/>
    <s v="Dial"/>
    <x v="29"/>
    <s v="L6 R Tongue Dial A"/>
    <x v="0"/>
    <n v="2515"/>
    <n v="6175"/>
    <n v="2.4552683896620278"/>
    <x v="3900"/>
  </r>
  <r>
    <x v="2"/>
    <s v="Workwear"/>
    <x v="6"/>
    <s v="Ironsteel"/>
    <s v="Dial"/>
    <x v="29"/>
    <s v="L6 R Tongue Dial A"/>
    <x v="0"/>
    <n v="650"/>
    <n v="1605.5"/>
    <n v="2.4700000000000002"/>
    <x v="2872"/>
  </r>
  <r>
    <x v="2"/>
    <s v="Workwear"/>
    <x v="6"/>
    <s v="K2 Safety"/>
    <s v="Dial"/>
    <x v="8"/>
    <s v="L6 R Eyestay 25mm Dial E"/>
    <x v="1"/>
    <n v="14070"/>
    <n v="18900"/>
    <n v="1.3432835820895523"/>
    <x v="1355"/>
  </r>
  <r>
    <x v="2"/>
    <s v="Workwear"/>
    <x v="6"/>
    <s v="Mizuno"/>
    <s v="Dial"/>
    <x v="6"/>
    <s v="M4 R Housing 25mm Dial C Lace Lock 1"/>
    <x v="1"/>
    <n v="7240"/>
    <n v="18720"/>
    <n v="2.5856353591160222"/>
    <x v="3634"/>
  </r>
  <r>
    <x v="2"/>
    <s v="Workwear"/>
    <x v="6"/>
    <s v="Ironsteel"/>
    <s v="Dial"/>
    <x v="29"/>
    <s v="L6 R Tongue Dial AClr/Black C/426 C/MagGra"/>
    <x v="5"/>
    <n v="2010"/>
    <n v="4940"/>
    <n v="2.4577114427860698"/>
    <x v="3595"/>
  </r>
  <r>
    <x v="2"/>
    <s v="Workwear"/>
    <x v="6"/>
    <s v="Ironsteel"/>
    <s v="Dial"/>
    <x v="29"/>
    <s v="L6 R Tongue Dial AClr/Black C/426 C/MagGra"/>
    <x v="5"/>
    <n v="675"/>
    <n v="1667.25"/>
    <n v="2.4700000000000002"/>
    <x v="2872"/>
  </r>
  <r>
    <x v="2"/>
    <s v="Workwear"/>
    <x v="6"/>
    <s v="Ironsteel"/>
    <s v="Dial"/>
    <x v="31"/>
    <s v="L6 R Tongue Dial D"/>
    <x v="2"/>
    <n v="6030"/>
    <n v="13260"/>
    <n v="2.1990049751243781"/>
    <x v="3029"/>
  </r>
  <r>
    <x v="2"/>
    <s v="Workwear"/>
    <x v="6"/>
    <s v="Ironsteel"/>
    <s v="Dial"/>
    <x v="35"/>
    <s v="M4 R Housing 25mm Dial B Lace Lock 1"/>
    <x v="3"/>
    <n v="4020"/>
    <n v="10400"/>
    <n v="2.5870646766169156"/>
    <x v="2196"/>
  </r>
  <r>
    <x v="2"/>
    <s v="Workwear"/>
    <x v="6"/>
    <s v="Ironsteel"/>
    <s v="Dial"/>
    <x v="35"/>
    <s v="M4 R Housing 25mm Dial B Lace Lock 1"/>
    <x v="0"/>
    <n v="7035"/>
    <n v="18200"/>
    <n v="2.5870646766169156"/>
    <x v="2196"/>
  </r>
  <r>
    <x v="2"/>
    <s v="Workwear"/>
    <x v="6"/>
    <s v="Ironsteel"/>
    <s v="Dial"/>
    <x v="35"/>
    <s v="M4 R Housing 25mm Dial B Lace Lock 1"/>
    <x v="0"/>
    <n v="8345"/>
    <n v="21580"/>
    <n v="2.585979628520072"/>
    <x v="3901"/>
  </r>
  <r>
    <x v="2"/>
    <s v="Workwear"/>
    <x v="6"/>
    <s v="Ironsteel"/>
    <s v="Dial"/>
    <x v="35"/>
    <s v="M4 R Housing 25mm Dial B Lace Lock 1"/>
    <x v="0"/>
    <n v="3320"/>
    <n v="8580"/>
    <n v="2.5843373493975905"/>
    <x v="3902"/>
  </r>
  <r>
    <x v="2"/>
    <s v="Workwear"/>
    <x v="6"/>
    <s v="Ironsteel"/>
    <s v="Dial"/>
    <x v="35"/>
    <s v="M4 R Housing 25mm Dial B Lace Lock 1"/>
    <x v="0"/>
    <n v="15075"/>
    <n v="39000"/>
    <n v="2.5870646766169156"/>
    <x v="2196"/>
  </r>
  <r>
    <x v="1"/>
    <s v="Workwear"/>
    <x v="6"/>
    <s v="Base"/>
    <s v="Dial"/>
    <x v="29"/>
    <s v="L6 R Tongue Dial A"/>
    <x v="1"/>
    <n v="7445"/>
    <n v="18278"/>
    <n v="2.4550705171255878"/>
    <x v="3903"/>
  </r>
  <r>
    <x v="1"/>
    <s v="Workwear"/>
    <x v="6"/>
    <s v="Arbesko"/>
    <s v="Dial"/>
    <x v="35"/>
    <s v="M4 R Housing 25mm Dial B Lace Lock 1"/>
    <x v="1"/>
    <n v="7035"/>
    <n v="18200"/>
    <n v="2.5870646766169156"/>
    <x v="2196"/>
  </r>
  <r>
    <x v="2"/>
    <s v="Workwear"/>
    <x v="6"/>
    <s v="Mizuno"/>
    <s v="Dial"/>
    <x v="30"/>
    <s v="L6 R Tongue Dial C"/>
    <x v="1"/>
    <n v="8190"/>
    <n v="18093"/>
    <n v="2.2091575091575093"/>
    <x v="3904"/>
  </r>
  <r>
    <x v="2"/>
    <s v="Workwear"/>
    <x v="6"/>
    <s v="K2 Safety"/>
    <s v="Dial"/>
    <x v="8"/>
    <s v="DNR L6 R Eyestay 20mm Dial E"/>
    <x v="5"/>
    <n v="12160"/>
    <n v="14520"/>
    <n v="1.194078947368421"/>
    <x v="3905"/>
  </r>
  <r>
    <x v="2"/>
    <s v="Workwear"/>
    <x v="6"/>
    <s v="K2 Safety"/>
    <s v="Dial"/>
    <x v="8"/>
    <s v="DNR L6 R Eyestay 20mm Dial E"/>
    <x v="5"/>
    <n v="2040"/>
    <n v="2430"/>
    <n v="1.1911764705882353"/>
    <x v="3906"/>
  </r>
  <r>
    <x v="2"/>
    <s v="Workwear"/>
    <x v="6"/>
    <s v="K2 Safety"/>
    <s v="Dial"/>
    <x v="8"/>
    <s v="DNR L6 R Eyestay 20mm Dial E"/>
    <x v="5"/>
    <n v="2465"/>
    <n v="2940"/>
    <n v="1.1926977687626774"/>
    <x v="3907"/>
  </r>
  <r>
    <x v="2"/>
    <s v="Workwear"/>
    <x v="6"/>
    <s v="K2 Safety"/>
    <s v="Dial"/>
    <x v="8"/>
    <s v="DNR L6 R Eyestay 20mm Dial E"/>
    <x v="5"/>
    <n v="16845"/>
    <n v="20100"/>
    <n v="1.1932324131789849"/>
    <x v="3908"/>
  </r>
  <r>
    <x v="2"/>
    <s v="Workwear"/>
    <x v="6"/>
    <s v="K2 Safety"/>
    <s v="Dial"/>
    <x v="8"/>
    <s v="DNR L6 R Eyestay 20mm Dial E"/>
    <x v="5"/>
    <n v="9825"/>
    <n v="11730"/>
    <n v="1.1938931297709923"/>
    <x v="3909"/>
  </r>
  <r>
    <x v="2"/>
    <s v="Workwear"/>
    <x v="6"/>
    <s v="K2 Safety"/>
    <s v="Dial"/>
    <x v="8"/>
    <s v="DNR L6 R Eyestay 20mm Dial E"/>
    <x v="5"/>
    <n v="24885"/>
    <n v="29700"/>
    <n v="1.1934900542495479"/>
    <x v="3910"/>
  </r>
  <r>
    <x v="2"/>
    <s v="Workwear"/>
    <x v="6"/>
    <s v="K2 Safety"/>
    <s v="Dial"/>
    <x v="8"/>
    <s v="L6 R Eyestay 20mm Dial E"/>
    <x v="2"/>
    <n v="20710"/>
    <n v="24720"/>
    <n v="1.1936262675036213"/>
    <x v="3911"/>
  </r>
  <r>
    <x v="2"/>
    <s v="Workwear"/>
    <x v="6"/>
    <s v="K2 Safety"/>
    <s v="Dial"/>
    <x v="8"/>
    <s v="L6 R Eyestay 20mm Dial E"/>
    <x v="2"/>
    <n v="16185"/>
    <n v="19320"/>
    <n v="1.1936978683966635"/>
    <x v="3912"/>
  </r>
  <r>
    <x v="2"/>
    <s v="Workwear"/>
    <x v="6"/>
    <s v="K2 Safety"/>
    <s v="Dial"/>
    <x v="8"/>
    <s v="L6 R Eyestay 20mm Dial E"/>
    <x v="3"/>
    <n v="16185"/>
    <n v="19320"/>
    <n v="1.1936978683966635"/>
    <x v="3912"/>
  </r>
  <r>
    <x v="2"/>
    <s v="Workwear"/>
    <x v="6"/>
    <s v="K2 Safety"/>
    <s v="Dial"/>
    <x v="8"/>
    <s v="L6 R Eyestay 20mm Dial E"/>
    <x v="3"/>
    <n v="12165"/>
    <n v="14520"/>
    <n v="1.1935881627620222"/>
    <x v="3913"/>
  </r>
  <r>
    <x v="2"/>
    <s v="Workwear"/>
    <x v="6"/>
    <s v="K2 Safety"/>
    <s v="Dial"/>
    <x v="8"/>
    <s v="L6 R Eyestay 20mm Dial E"/>
    <x v="3"/>
    <n v="36030"/>
    <n v="43020"/>
    <n v="1.1940049958368026"/>
    <x v="3914"/>
  </r>
  <r>
    <x v="2"/>
    <s v="Workwear"/>
    <x v="6"/>
    <s v="K2 Safety"/>
    <s v="Dial"/>
    <x v="8"/>
    <s v="L6 R Eyestay 20mm Dial E"/>
    <x v="3"/>
    <n v="8390"/>
    <n v="11022"/>
    <n v="1.3137067938021454"/>
    <x v="3915"/>
  </r>
  <r>
    <x v="2"/>
    <s v="Workwear"/>
    <x v="6"/>
    <s v="K2 Safety"/>
    <s v="Dial"/>
    <x v="8"/>
    <s v="L6 R Eyestay 20mm Dial E"/>
    <x v="3"/>
    <n v="17090"/>
    <n v="22440"/>
    <n v="1.3130485664131071"/>
    <x v="3916"/>
  </r>
  <r>
    <x v="2"/>
    <s v="Workwear"/>
    <x v="6"/>
    <s v="K2 Safety"/>
    <s v="Dial"/>
    <x v="8"/>
    <s v="L6 R Eyestay 20mm Dial E"/>
    <x v="3"/>
    <n v="18090"/>
    <n v="23760"/>
    <n v="1.3134328358208955"/>
    <x v="1373"/>
  </r>
  <r>
    <x v="2"/>
    <s v="Workwear"/>
    <x v="6"/>
    <s v="K2 Safety"/>
    <s v="Dial"/>
    <x v="8"/>
    <s v="L6 R Eyestay 20mm Dial E"/>
    <x v="3"/>
    <n v="46230"/>
    <n v="60720"/>
    <n v="1.3134328358208955"/>
    <x v="1373"/>
  </r>
  <r>
    <x v="2"/>
    <s v="Workwear"/>
    <x v="6"/>
    <s v="K2 Safety"/>
    <s v="Dial"/>
    <x v="8"/>
    <s v="L6 R Eyestay 20mm Dial E"/>
    <x v="3"/>
    <n v="2460"/>
    <n v="3234"/>
    <n v="1.3146341463414635"/>
    <x v="3917"/>
  </r>
  <r>
    <x v="2"/>
    <s v="Workwear"/>
    <x v="6"/>
    <s v="K2 Safety"/>
    <s v="Dial"/>
    <x v="8"/>
    <s v="L6 R Eyestay 20mm Dial E"/>
    <x v="3"/>
    <n v="32160"/>
    <n v="42240"/>
    <n v="1.3134328358208955"/>
    <x v="1373"/>
  </r>
  <r>
    <x v="2"/>
    <s v="Workwear"/>
    <x v="6"/>
    <s v="K2 Safety"/>
    <s v="Dial"/>
    <x v="8"/>
    <s v="L6 R Eyestay 20mm Dial E"/>
    <x v="3"/>
    <n v="18490"/>
    <n v="24288"/>
    <n v="1.3135749053542456"/>
    <x v="3918"/>
  </r>
  <r>
    <x v="2"/>
    <s v="Workwear"/>
    <x v="6"/>
    <s v="K2 Safety"/>
    <s v="Dial"/>
    <x v="8"/>
    <s v="L6 R Eyestay 20mm Dial E"/>
    <x v="3"/>
    <n v="18345"/>
    <n v="24090"/>
    <n v="1.313164349959117"/>
    <x v="3919"/>
  </r>
  <r>
    <x v="2"/>
    <s v="Workwear"/>
    <x v="6"/>
    <s v="K2 Safety"/>
    <s v="Dial"/>
    <x v="8"/>
    <s v="L6 R Eyestay 20mm Dial E"/>
    <x v="0"/>
    <n v="53265"/>
    <n v="69960"/>
    <n v="1.3134328358208955"/>
    <x v="1373"/>
  </r>
  <r>
    <x v="2"/>
    <s v="Workwear"/>
    <x v="6"/>
    <s v="K2 Safety"/>
    <s v="Dial"/>
    <x v="8"/>
    <s v="L6 R Eyestay 20mm Dial E"/>
    <x v="0"/>
    <n v="28245"/>
    <n v="37092"/>
    <n v="1.313223579394583"/>
    <x v="3920"/>
  </r>
  <r>
    <x v="2"/>
    <s v="Workwear"/>
    <x v="6"/>
    <s v="K2 Safety"/>
    <s v="Dial"/>
    <x v="8"/>
    <s v="L6 R Eyestay 20mm Dial E"/>
    <x v="0"/>
    <n v="44220"/>
    <n v="58080"/>
    <n v="1.3134328358208955"/>
    <x v="1373"/>
  </r>
  <r>
    <x v="2"/>
    <s v="Workwear"/>
    <x v="6"/>
    <s v="K2 Safety"/>
    <s v="Dial"/>
    <x v="8"/>
    <s v="L6 R Eyestay 20mm Dial E"/>
    <x v="0"/>
    <n v="16440"/>
    <n v="21582"/>
    <n v="1.3127737226277372"/>
    <x v="3921"/>
  </r>
  <r>
    <x v="2"/>
    <s v="Workwear"/>
    <x v="6"/>
    <s v="K2 Safety"/>
    <s v="Dial"/>
    <x v="8"/>
    <s v="L6 R Eyestay 20mm Dial E"/>
    <x v="0"/>
    <n v="78700"/>
    <n v="103356"/>
    <n v="1.3132909783989835"/>
    <x v="3922"/>
  </r>
  <r>
    <x v="2"/>
    <s v="Workwear"/>
    <x v="6"/>
    <s v="K2 Safety"/>
    <s v="Dial"/>
    <x v="8"/>
    <s v="L6 R Eyestay 20mm Dial E"/>
    <x v="0"/>
    <n v="12660"/>
    <n v="16632"/>
    <n v="1.3137440758293839"/>
    <x v="3923"/>
  </r>
  <r>
    <x v="2"/>
    <s v="Workwear"/>
    <x v="6"/>
    <s v="K2 Safety"/>
    <s v="Dial"/>
    <x v="8"/>
    <s v="L6 R Eyestay 20mm Dial E"/>
    <x v="0"/>
    <n v="40605"/>
    <n v="53328"/>
    <n v="1.313335796084226"/>
    <x v="3924"/>
  </r>
  <r>
    <x v="2"/>
    <s v="Workwear"/>
    <x v="6"/>
    <s v="K2 Safety"/>
    <s v="Dial"/>
    <x v="8"/>
    <s v="L6 R Eyestay 20mm Dial E"/>
    <x v="0"/>
    <n v="10255"/>
    <n v="13464"/>
    <n v="1.3129205265724038"/>
    <x v="3469"/>
  </r>
  <r>
    <x v="2"/>
    <s v="Workwear"/>
    <x v="6"/>
    <s v="K2 Safety"/>
    <s v="Dial"/>
    <x v="8"/>
    <s v="L6 R Eyestay 20mm Dial E"/>
    <x v="0"/>
    <n v="56995"/>
    <n v="74844"/>
    <n v="1.313167821738749"/>
    <x v="3925"/>
  </r>
  <r>
    <x v="2"/>
    <s v="Workwear"/>
    <x v="6"/>
    <s v="K2 Safety"/>
    <s v="Dial"/>
    <x v="8"/>
    <s v="L6 R Eyestay 20mm Dial E"/>
    <x v="0"/>
    <n v="64800"/>
    <n v="85107"/>
    <n v="1.3133796296296296"/>
    <x v="3926"/>
  </r>
  <r>
    <x v="2"/>
    <s v="Workwear"/>
    <x v="6"/>
    <s v="K2 Safety"/>
    <s v="Dial"/>
    <x v="8"/>
    <s v="L6 R Eyestay 20mm Dial E"/>
    <x v="0"/>
    <n v="55360"/>
    <n v="72699"/>
    <n v="1.3132044797687861"/>
    <x v="3927"/>
  </r>
  <r>
    <x v="2"/>
    <s v="Workwear"/>
    <x v="6"/>
    <s v="Asics"/>
    <s v="Dial"/>
    <x v="8"/>
    <s v="L6 R Tongue Dial E"/>
    <x v="1"/>
    <n v="12715"/>
    <n v="17330.5"/>
    <n v="1.3629964608729848"/>
    <x v="3928"/>
  </r>
  <r>
    <x v="2"/>
    <s v="Workwear"/>
    <x v="6"/>
    <s v="Mizuno"/>
    <s v="Dial"/>
    <x v="30"/>
    <s v="L6 R Tongue Dial C"/>
    <x v="1"/>
    <n v="7640"/>
    <n v="16872"/>
    <n v="2.2083769633507853"/>
    <x v="3929"/>
  </r>
  <r>
    <x v="0"/>
    <s v="Workwear"/>
    <x v="6"/>
    <s v="Ariat"/>
    <s v="Dial"/>
    <x v="45"/>
    <s v="M3 Heel Dial S"/>
    <x v="1"/>
    <n v="6135"/>
    <n v="16775"/>
    <n v="2.7343113284433578"/>
    <x v="3930"/>
  </r>
  <r>
    <x v="0"/>
    <s v="Workwear"/>
    <x v="6"/>
    <s v="Refrigiwear"/>
    <s v="Dial"/>
    <x v="35"/>
    <s v="M4 R Housing 25mm Dial B Lace Lock 1"/>
    <x v="1"/>
    <n v="6285"/>
    <n v="16250"/>
    <n v="2.5855210819411298"/>
    <x v="3931"/>
  </r>
  <r>
    <x v="0"/>
    <s v="Workwear"/>
    <x v="6"/>
    <s v="Red Wing"/>
    <s v="Dial"/>
    <x v="31"/>
    <s v="L6 R Tongue Dial D"/>
    <x v="1"/>
    <n v="7290"/>
    <n v="16240"/>
    <n v="2.2277091906721536"/>
    <x v="3932"/>
  </r>
  <r>
    <x v="2"/>
    <s v="Workwear"/>
    <x v="6"/>
    <s v="K2 Safety"/>
    <s v="Dial"/>
    <x v="8"/>
    <s v="L6 R Eyestay 25mm Dial E"/>
    <x v="1"/>
    <n v="12060"/>
    <n v="16200"/>
    <n v="1.3432835820895523"/>
    <x v="1355"/>
  </r>
  <r>
    <x v="1"/>
    <s v="Workwear"/>
    <x v="6"/>
    <s v="Elten"/>
    <s v="Dial"/>
    <x v="37"/>
    <s v="L6 R Tongue Dial B"/>
    <x v="1"/>
    <n v="6490"/>
    <n v="15931.5"/>
    <n v="2.4547765793528504"/>
    <x v="3933"/>
  </r>
  <r>
    <x v="2"/>
    <s v="Workwear"/>
    <x v="6"/>
    <s v="Ironsteel"/>
    <s v="Dial"/>
    <x v="35"/>
    <s v="M4 R Housing 25mm Dial B Lace Lock 1"/>
    <x v="1"/>
    <n v="6030"/>
    <n v="15600"/>
    <n v="2.5870646766169156"/>
    <x v="2196"/>
  </r>
  <r>
    <x v="2"/>
    <s v="Workwear"/>
    <x v="6"/>
    <s v="Ironsteel"/>
    <s v="Dial"/>
    <x v="35"/>
    <s v="M4 R Housing 25mm Dial B Lace Lock 1"/>
    <x v="1"/>
    <n v="6030"/>
    <n v="15600"/>
    <n v="2.5870646766169156"/>
    <x v="2196"/>
  </r>
  <r>
    <x v="2"/>
    <s v="Workwear"/>
    <x v="6"/>
    <s v="Asics"/>
    <s v="Dial"/>
    <x v="30"/>
    <s v="L6 R Eyestay 20mm Dial C"/>
    <x v="1"/>
    <n v="7035"/>
    <n v="15540"/>
    <n v="2.2089552238805972"/>
    <x v="1376"/>
  </r>
  <r>
    <x v="1"/>
    <s v="Workwear"/>
    <x v="6"/>
    <s v="Base"/>
    <s v="Dial"/>
    <x v="29"/>
    <s v="L6 R Tongue Dial A"/>
    <x v="1"/>
    <n v="6185"/>
    <n v="15190.5"/>
    <n v="2.4560226354082459"/>
    <x v="3934"/>
  </r>
  <r>
    <x v="1"/>
    <s v="Workwear"/>
    <x v="6"/>
    <s v="Baak"/>
    <s v="Dial"/>
    <x v="31"/>
    <s v="L6 R Tongue Dial D"/>
    <x v="1"/>
    <n v="6835"/>
    <n v="15096"/>
    <n v="2.2086320409656182"/>
    <x v="3935"/>
  </r>
  <r>
    <x v="2"/>
    <s v="Workwear"/>
    <x v="6"/>
    <s v="K2 Safety"/>
    <s v="Dial"/>
    <x v="8"/>
    <s v="L6 R Eyestay 25mm Dial E"/>
    <x v="4"/>
    <n v="14280"/>
    <n v="17040"/>
    <n v="1.1932773109243697"/>
    <x v="3936"/>
  </r>
  <r>
    <x v="2"/>
    <s v="Workwear"/>
    <x v="6"/>
    <s v="K2 Safety"/>
    <s v="Dial"/>
    <x v="8"/>
    <s v="L6 R Eyestay 25mm Dial E"/>
    <x v="2"/>
    <n v="31260"/>
    <n v="37320"/>
    <n v="1.1938579654510557"/>
    <x v="3602"/>
  </r>
  <r>
    <x v="2"/>
    <s v="Workwear"/>
    <x v="6"/>
    <s v="K2 Safety"/>
    <s v="Dial"/>
    <x v="8"/>
    <s v="L6 R Eyestay 25mm Dial E"/>
    <x v="2"/>
    <n v="6185"/>
    <n v="7380"/>
    <n v="1.1932093775262733"/>
    <x v="3937"/>
  </r>
  <r>
    <x v="2"/>
    <s v="Workwear"/>
    <x v="6"/>
    <s v="K2 Safety"/>
    <s v="Dial"/>
    <x v="8"/>
    <s v="L6 R Eyestay 25mm Dial E"/>
    <x v="3"/>
    <n v="6030"/>
    <n v="7920"/>
    <n v="1.3134328358208955"/>
    <x v="1373"/>
  </r>
  <r>
    <x v="2"/>
    <s v="Workwear"/>
    <x v="6"/>
    <s v="K2 Safety"/>
    <s v="Dial"/>
    <x v="8"/>
    <s v="L6 R Eyestay 25mm Dial E"/>
    <x v="0"/>
    <n v="10050"/>
    <n v="13200"/>
    <n v="1.3134328358208955"/>
    <x v="1373"/>
  </r>
  <r>
    <x v="1"/>
    <s v="Workwear"/>
    <x v="6"/>
    <s v="Base"/>
    <s v="Dial"/>
    <x v="29"/>
    <s v="L6 R Tongue Dial A"/>
    <x v="1"/>
    <n v="6110"/>
    <n v="15005.25"/>
    <n v="2.4558510638297872"/>
    <x v="3938"/>
  </r>
  <r>
    <x v="1"/>
    <s v="Workwear"/>
    <x v="6"/>
    <s v="Elten"/>
    <s v="Dial"/>
    <x v="37"/>
    <s v="L6 R Tongue Dial B"/>
    <x v="1"/>
    <n v="6115"/>
    <n v="14943.5"/>
    <n v="2.443744889615699"/>
    <x v="3939"/>
  </r>
  <r>
    <x v="2"/>
    <s v="Workwear"/>
    <x v="6"/>
    <s v="K2 Safety"/>
    <s v="Dial"/>
    <x v="8"/>
    <s v="L6 R Eyestay 20mm Dial E"/>
    <x v="1"/>
    <n v="11060"/>
    <n v="14850"/>
    <n v="1.3426763110307414"/>
    <x v="3940"/>
  </r>
  <r>
    <x v="2"/>
    <s v="Workwear"/>
    <x v="6"/>
    <s v="Asics"/>
    <s v="Dial"/>
    <x v="30"/>
    <s v="L6 R Eyestay 20mm Dial C"/>
    <x v="1"/>
    <n v="6685"/>
    <n v="14763"/>
    <n v="2.2083769633507853"/>
    <x v="3929"/>
  </r>
  <r>
    <x v="2"/>
    <s v="Workwear"/>
    <x v="6"/>
    <s v="K2 Safety"/>
    <s v="Dial"/>
    <x v="8"/>
    <s v="L6 R Tongue Dial E"/>
    <x v="4"/>
    <n v="40200"/>
    <n v="48000"/>
    <n v="1.1940298507462686"/>
    <x v="2577"/>
  </r>
  <r>
    <x v="2"/>
    <s v="Workwear"/>
    <x v="6"/>
    <s v="K2 Safety"/>
    <s v="Dial"/>
    <x v="8"/>
    <s v="L6 R Tongue Dial E"/>
    <x v="4"/>
    <n v="23435"/>
    <n v="27960"/>
    <n v="1.1930872626413485"/>
    <x v="3941"/>
  </r>
  <r>
    <x v="2"/>
    <s v="Workwear"/>
    <x v="6"/>
    <s v="K2 Safety"/>
    <s v="Dial"/>
    <x v="8"/>
    <s v="L6 R Tongue Dial E"/>
    <x v="4"/>
    <n v="6335"/>
    <n v="7560"/>
    <n v="1.1933701657458564"/>
    <x v="2609"/>
  </r>
  <r>
    <x v="2"/>
    <s v="Workwear"/>
    <x v="6"/>
    <s v="K2 Safety"/>
    <s v="Dial"/>
    <x v="8"/>
    <s v="L6 R Tongue Dial E"/>
    <x v="4"/>
    <n v="14610"/>
    <n v="17430"/>
    <n v="1.1930184804928132"/>
    <x v="3942"/>
  </r>
  <r>
    <x v="2"/>
    <s v="Workwear"/>
    <x v="6"/>
    <s v="K2 Safety"/>
    <s v="Dial"/>
    <x v="8"/>
    <s v="L6 R Tongue Dial E"/>
    <x v="4"/>
    <n v="14355"/>
    <n v="17130"/>
    <n v="1.193312434691745"/>
    <x v="3943"/>
  </r>
  <r>
    <x v="2"/>
    <s v="Workwear"/>
    <x v="6"/>
    <s v="K2 Safety"/>
    <s v="Dial"/>
    <x v="8"/>
    <s v="L6 R Tongue Dial E"/>
    <x v="4"/>
    <n v="8245"/>
    <n v="9840"/>
    <n v="1.1934505761067313"/>
    <x v="3944"/>
  </r>
  <r>
    <x v="2"/>
    <s v="Workwear"/>
    <x v="6"/>
    <s v="K2 Safety"/>
    <s v="Dial"/>
    <x v="8"/>
    <s v="L6 R Tongue Dial E"/>
    <x v="2"/>
    <n v="1610"/>
    <n v="1920"/>
    <n v="1.1925465838509317"/>
    <x v="3599"/>
  </r>
  <r>
    <x v="2"/>
    <s v="Workwear"/>
    <x v="6"/>
    <s v="K2 Safety"/>
    <s v="Dial"/>
    <x v="8"/>
    <s v="L6 R Tongue Dial E"/>
    <x v="2"/>
    <n v="8040"/>
    <n v="9600"/>
    <n v="1.1940298507462686"/>
    <x v="2577"/>
  </r>
  <r>
    <x v="2"/>
    <s v="Workwear"/>
    <x v="6"/>
    <s v="K2 Safety"/>
    <s v="Dial"/>
    <x v="8"/>
    <s v="L6 R Tongue Dial E"/>
    <x v="2"/>
    <n v="10360"/>
    <n v="12360"/>
    <n v="1.1930501930501931"/>
    <x v="3945"/>
  </r>
  <r>
    <x v="2"/>
    <s v="Workwear"/>
    <x v="6"/>
    <s v="K2 Safety"/>
    <s v="Dial"/>
    <x v="8"/>
    <s v="L6 R Tongue Dial E"/>
    <x v="2"/>
    <n v="13720"/>
    <n v="16380"/>
    <n v="1.1938775510204083"/>
    <x v="2809"/>
  </r>
  <r>
    <x v="2"/>
    <s v="Workwear"/>
    <x v="6"/>
    <s v="K2 Safety"/>
    <s v="Dial"/>
    <x v="8"/>
    <s v="L6 R Tongue Dial E"/>
    <x v="2"/>
    <n v="28860"/>
    <n v="34440"/>
    <n v="1.1933471933471933"/>
    <x v="3946"/>
  </r>
  <r>
    <x v="2"/>
    <s v="Workwear"/>
    <x v="6"/>
    <s v="K2 Safety"/>
    <s v="Dial"/>
    <x v="8"/>
    <s v="L6 R Tongue Dial E"/>
    <x v="2"/>
    <n v="5480"/>
    <n v="6540"/>
    <n v="1.1934306569343065"/>
    <x v="2807"/>
  </r>
  <r>
    <x v="2"/>
    <s v="Workwear"/>
    <x v="6"/>
    <s v="K2 Safety"/>
    <s v="Dial"/>
    <x v="8"/>
    <s v="L6 R Tongue Dial E"/>
    <x v="2"/>
    <n v="18620"/>
    <n v="22200"/>
    <n v="1.1922663802363052"/>
    <x v="3947"/>
  </r>
  <r>
    <x v="2"/>
    <s v="Workwear"/>
    <x v="6"/>
    <s v="K2 Safety"/>
    <s v="Dial"/>
    <x v="8"/>
    <s v="L6 R Tongue Dial E"/>
    <x v="2"/>
    <n v="4075"/>
    <n v="4860"/>
    <n v="1.1926380368098159"/>
    <x v="3948"/>
  </r>
  <r>
    <x v="2"/>
    <s v="Workwear"/>
    <x v="6"/>
    <s v="K2 Safety"/>
    <s v="Dial"/>
    <x v="8"/>
    <s v="L6 R Tongue Dial E"/>
    <x v="3"/>
    <n v="14585"/>
    <n v="17400"/>
    <n v="1.1930065135413095"/>
    <x v="3949"/>
  </r>
  <r>
    <x v="2"/>
    <s v="Workwear"/>
    <x v="6"/>
    <s v="K2 Safety"/>
    <s v="Dial"/>
    <x v="8"/>
    <s v="L6 R Tongue Dial E"/>
    <x v="3"/>
    <n v="12315"/>
    <n v="14700"/>
    <n v="1.1936662606577344"/>
    <x v="3950"/>
  </r>
  <r>
    <x v="2"/>
    <s v="Workwear"/>
    <x v="6"/>
    <s v="K2 Safety"/>
    <s v="Dial"/>
    <x v="8"/>
    <s v="L6 R Tongue Dial E"/>
    <x v="3"/>
    <n v="21675"/>
    <n v="25860"/>
    <n v="1.1930795847750866"/>
    <x v="3951"/>
  </r>
  <r>
    <x v="2"/>
    <s v="Workwear"/>
    <x v="6"/>
    <s v="K2 Safety"/>
    <s v="Dial"/>
    <x v="8"/>
    <s v="L6 R Tongue Dial E"/>
    <x v="3"/>
    <n v="14235"/>
    <n v="18678"/>
    <n v="1.312118018967334"/>
    <x v="3952"/>
  </r>
  <r>
    <x v="2"/>
    <s v="Workwear"/>
    <x v="6"/>
    <s v="K2 Safety"/>
    <s v="Dial"/>
    <x v="8"/>
    <s v="L6 R Tongue Dial E"/>
    <x v="3"/>
    <n v="4125"/>
    <n v="5412"/>
    <n v="1.3120000000000001"/>
    <x v="3953"/>
  </r>
  <r>
    <x v="2"/>
    <s v="Workwear"/>
    <x v="6"/>
    <s v="K2 Safety"/>
    <s v="Dial"/>
    <x v="8"/>
    <s v="L6 R Tongue Dial E"/>
    <x v="3"/>
    <n v="6085"/>
    <n v="7986"/>
    <n v="1.3124075595727198"/>
    <x v="3954"/>
  </r>
  <r>
    <x v="2"/>
    <s v="Workwear"/>
    <x v="6"/>
    <s v="K2 Safety"/>
    <s v="Dial"/>
    <x v="8"/>
    <s v="L6 R Tongue Dial E"/>
    <x v="3"/>
    <n v="11965"/>
    <n v="15708"/>
    <n v="1.3128290848307564"/>
    <x v="3955"/>
  </r>
  <r>
    <x v="2"/>
    <s v="Workwear"/>
    <x v="6"/>
    <s v="K2 Safety"/>
    <s v="Dial"/>
    <x v="8"/>
    <s v="L6 R Tongue Dial E"/>
    <x v="3"/>
    <n v="4130"/>
    <n v="5412"/>
    <n v="1.3104116222760291"/>
    <x v="3956"/>
  </r>
  <r>
    <x v="2"/>
    <s v="Workwear"/>
    <x v="6"/>
    <s v="K2 Safety"/>
    <s v="Dial"/>
    <x v="8"/>
    <s v="L6 R Tongue Dial E"/>
    <x v="3"/>
    <n v="20260"/>
    <n v="26598"/>
    <n v="1.3128331688055281"/>
    <x v="3957"/>
  </r>
  <r>
    <x v="2"/>
    <s v="Workwear"/>
    <x v="6"/>
    <s v="K2 Safety"/>
    <s v="Dial"/>
    <x v="8"/>
    <s v="L6 R Tongue Dial E"/>
    <x v="3"/>
    <n v="16080"/>
    <n v="21120"/>
    <n v="1.3134328358208955"/>
    <x v="1373"/>
  </r>
  <r>
    <x v="2"/>
    <s v="Workwear"/>
    <x v="6"/>
    <s v="K2 Safety"/>
    <s v="Dial"/>
    <x v="8"/>
    <s v="L6 R Tongue Dial E"/>
    <x v="3"/>
    <n v="16500"/>
    <n v="21648"/>
    <n v="1.3120000000000001"/>
    <x v="3953"/>
  </r>
  <r>
    <x v="2"/>
    <s v="Workwear"/>
    <x v="6"/>
    <s v="K2 Safety"/>
    <s v="Dial"/>
    <x v="8"/>
    <s v="L6 R Tongue Dial E"/>
    <x v="3"/>
    <n v="8040"/>
    <n v="10560"/>
    <n v="1.3134328358208955"/>
    <x v="1373"/>
  </r>
  <r>
    <x v="2"/>
    <s v="Workwear"/>
    <x v="6"/>
    <s v="K2 Safety"/>
    <s v="Dial"/>
    <x v="8"/>
    <s v="L6 R Tongue Dial E"/>
    <x v="0"/>
    <n v="24225"/>
    <n v="31812"/>
    <n v="1.3131888544891641"/>
    <x v="3958"/>
  </r>
  <r>
    <x v="2"/>
    <s v="Workwear"/>
    <x v="6"/>
    <s v="K2 Safety"/>
    <s v="Dial"/>
    <x v="8"/>
    <s v="L6 R Tongue Dial E"/>
    <x v="0"/>
    <n v="4125"/>
    <n v="5412"/>
    <n v="1.3120000000000001"/>
    <x v="3953"/>
  </r>
  <r>
    <x v="2"/>
    <s v="Workwear"/>
    <x v="6"/>
    <s v="K2 Safety"/>
    <s v="Dial"/>
    <x v="8"/>
    <s v="L6 R Tongue Dial E"/>
    <x v="0"/>
    <n v="14070"/>
    <n v="18480"/>
    <n v="1.3134328358208955"/>
    <x v="1373"/>
  </r>
  <r>
    <x v="2"/>
    <s v="Workwear"/>
    <x v="6"/>
    <s v="K2 Safety"/>
    <s v="Dial"/>
    <x v="8"/>
    <s v="L6 R Tongue Dial E"/>
    <x v="0"/>
    <n v="33015"/>
    <n v="43362"/>
    <n v="1.3134029986369833"/>
    <x v="3959"/>
  </r>
  <r>
    <x v="2"/>
    <s v="Workwear"/>
    <x v="6"/>
    <s v="K2 Safety"/>
    <s v="Dial"/>
    <x v="8"/>
    <s v="L6 R Tongue Dial E"/>
    <x v="0"/>
    <n v="21215"/>
    <n v="27852"/>
    <n v="1.3128446853641291"/>
    <x v="3960"/>
  </r>
  <r>
    <x v="2"/>
    <s v="Workwear"/>
    <x v="6"/>
    <s v="K2 Safety"/>
    <s v="Dial"/>
    <x v="8"/>
    <s v="L6 R Tongue Dial E"/>
    <x v="0"/>
    <n v="19805"/>
    <n v="26004"/>
    <n v="1.3130017672304974"/>
    <x v="3961"/>
  </r>
  <r>
    <x v="2"/>
    <s v="Workwear"/>
    <x v="6"/>
    <s v="K2 Safety"/>
    <s v="Dial"/>
    <x v="8"/>
    <s v="L6 R Tongue Dial E"/>
    <x v="0"/>
    <n v="12215"/>
    <n v="16038"/>
    <n v="1.3129758493655341"/>
    <x v="3609"/>
  </r>
  <r>
    <x v="2"/>
    <s v="Workwear"/>
    <x v="6"/>
    <s v="K2 Safety"/>
    <s v="Dial"/>
    <x v="8"/>
    <s v="L6 R Tongue Dial E"/>
    <x v="0"/>
    <n v="10555"/>
    <n v="13860"/>
    <n v="1.3131217432496447"/>
    <x v="3962"/>
  </r>
  <r>
    <x v="2"/>
    <s v="Workwear"/>
    <x v="6"/>
    <s v="K2 Safety"/>
    <s v="Dial"/>
    <x v="8"/>
    <s v="L6 R Tongue Dial E"/>
    <x v="0"/>
    <n v="12315"/>
    <n v="16170"/>
    <n v="1.3130328867235079"/>
    <x v="3963"/>
  </r>
  <r>
    <x v="2"/>
    <s v="Workwear"/>
    <x v="6"/>
    <s v="K2 Safety"/>
    <s v="Dial"/>
    <x v="8"/>
    <s v="L6 R Tongue Dial E"/>
    <x v="0"/>
    <n v="10255"/>
    <n v="13464"/>
    <n v="1.3129205265724038"/>
    <x v="3469"/>
  </r>
  <r>
    <x v="2"/>
    <s v="Workwear"/>
    <x v="6"/>
    <s v="K2 Safety"/>
    <s v="Dial"/>
    <x v="8"/>
    <s v="L6 R Tongue Dial E"/>
    <x v="0"/>
    <n v="30150"/>
    <n v="39600"/>
    <n v="1.3134328358208955"/>
    <x v="1373"/>
  </r>
  <r>
    <x v="2"/>
    <s v="Workwear"/>
    <x v="6"/>
    <s v="K2 Safety"/>
    <s v="Dial"/>
    <x v="8"/>
    <s v="L6 R Tongue Dial E"/>
    <x v="0"/>
    <n v="18500"/>
    <n v="24288"/>
    <n v="1.3128648648648649"/>
    <x v="3006"/>
  </r>
  <r>
    <x v="2"/>
    <s v="Workwear"/>
    <x v="6"/>
    <s v="K2 Safety"/>
    <s v="Dial"/>
    <x v="8"/>
    <s v="L6 R Tongue Dial E"/>
    <x v="1"/>
    <n v="10955"/>
    <n v="14715"/>
    <n v="1.343222272934733"/>
    <x v="3964"/>
  </r>
  <r>
    <x v="1"/>
    <s v="Workwear"/>
    <x v="6"/>
    <s v="Base"/>
    <s v="Dial"/>
    <x v="29"/>
    <s v="L6 R Tongue Dial A"/>
    <x v="1"/>
    <n v="5980"/>
    <n v="14696.5"/>
    <n v="2.4576086956521741"/>
    <x v="3965"/>
  </r>
  <r>
    <x v="1"/>
    <s v="Workwear"/>
    <x v="6"/>
    <s v="Brynje"/>
    <s v="Dial"/>
    <x v="31"/>
    <s v="L6 R Tongue Dial D"/>
    <x v="1"/>
    <n v="6510"/>
    <n v="14374.5"/>
    <n v="2.2080645161290322"/>
    <x v="3966"/>
  </r>
  <r>
    <x v="2"/>
    <s v="Workwear"/>
    <x v="6"/>
    <s v="Asics"/>
    <s v="Dial"/>
    <x v="30"/>
    <s v="L6 R Eyestay 20mm Dial C"/>
    <x v="1"/>
    <n v="6435"/>
    <n v="14336"/>
    <n v="2.2278166278166278"/>
    <x v="3967"/>
  </r>
  <r>
    <x v="2"/>
    <s v="Workwear"/>
    <x v="6"/>
    <s v="Asics"/>
    <s v="Dial"/>
    <x v="30"/>
    <s v="L6 R Eyestay 20mm Dial C"/>
    <x v="1"/>
    <n v="6485"/>
    <n v="14319"/>
    <n v="2.2080185042405551"/>
    <x v="3968"/>
  </r>
  <r>
    <x v="1"/>
    <s v="Workwear"/>
    <x v="6"/>
    <s v="Arbesko"/>
    <s v="Dial"/>
    <x v="35"/>
    <s v="M4 R Housing 25mm Dial B Lace Lock 1"/>
    <x v="1"/>
    <n v="5525"/>
    <n v="14300"/>
    <n v="2.5882352941176472"/>
    <x v="3969"/>
  </r>
  <r>
    <x v="0"/>
    <s v="Workwear"/>
    <x v="6"/>
    <s v="Red Wing"/>
    <s v="Dial"/>
    <x v="41"/>
    <s v="M4 R Housing 25mm Dial A"/>
    <x v="1"/>
    <n v="7140"/>
    <n v="14200"/>
    <n v="1.988795518207283"/>
    <x v="3970"/>
  </r>
  <r>
    <x v="2"/>
    <s v="Workwear"/>
    <x v="6"/>
    <s v="K2 Safety"/>
    <s v="Dial"/>
    <x v="8"/>
    <s v="L6 R Tongue Dial E"/>
    <x v="1"/>
    <n v="10355"/>
    <n v="14111"/>
    <n v="1.3627233220666344"/>
    <x v="3971"/>
  </r>
  <r>
    <x v="2"/>
    <s v="Workwear"/>
    <x v="6"/>
    <s v="Black Yak Safety"/>
    <s v="Dial"/>
    <x v="8"/>
    <s v="L6 R Eyestay 20mm Dial E"/>
    <x v="1"/>
    <n v="10710"/>
    <n v="14058"/>
    <n v="1.3126050420168067"/>
    <x v="3972"/>
  </r>
  <r>
    <x v="0"/>
    <s v="Workwear"/>
    <x v="6"/>
    <s v="Red Wing"/>
    <s v="Dial"/>
    <x v="46"/>
    <s v="M2 Tongue Shield Standard Dial"/>
    <x v="1"/>
    <n v="3520"/>
    <n v="13895"/>
    <n v="3.9474431818181817"/>
    <x v="2242"/>
  </r>
  <r>
    <x v="1"/>
    <s v="Workwear"/>
    <x v="6"/>
    <s v="Arbesko"/>
    <s v="Dial"/>
    <x v="31"/>
    <s v="L6 R Tongue Dial D"/>
    <x v="1"/>
    <n v="6235"/>
    <n v="13764"/>
    <n v="2.2075380914194067"/>
    <x v="3757"/>
  </r>
  <r>
    <x v="2"/>
    <s v="Workwear"/>
    <x v="6"/>
    <s v="K2 Safety"/>
    <s v="Dial"/>
    <x v="8"/>
    <s v="L6 R Tongue Dial EBlack C"/>
    <x v="5"/>
    <n v="2490"/>
    <n v="2970"/>
    <n v="1.1927710843373494"/>
    <x v="2891"/>
  </r>
  <r>
    <x v="2"/>
    <s v="Workwear"/>
    <x v="6"/>
    <s v="K2 Safety"/>
    <s v="Dial"/>
    <x v="8"/>
    <s v="L6 R Tongue Dial EBlack C"/>
    <x v="5"/>
    <n v="8350"/>
    <n v="9960"/>
    <n v="1.192814371257485"/>
    <x v="3973"/>
  </r>
  <r>
    <x v="2"/>
    <s v="Workwear"/>
    <x v="6"/>
    <s v="K2 Safety"/>
    <s v="Dial"/>
    <x v="8"/>
    <s v="L6 R Tongue Dial EBlack C"/>
    <x v="5"/>
    <n v="7320"/>
    <n v="8730"/>
    <n v="1.1926229508196722"/>
    <x v="3974"/>
  </r>
  <r>
    <x v="2"/>
    <s v="Workwear"/>
    <x v="6"/>
    <s v="K2 Safety"/>
    <s v="Dial"/>
    <x v="8"/>
    <s v="L6 R Tongue Dial EBlack C"/>
    <x v="5"/>
    <n v="10185"/>
    <n v="12150"/>
    <n v="1.1929307805596465"/>
    <x v="3975"/>
  </r>
  <r>
    <x v="2"/>
    <s v="Workwear"/>
    <x v="6"/>
    <s v="K2 Safety"/>
    <s v="Dial"/>
    <x v="8"/>
    <s v="L6 R Tongue Dial EBlack C"/>
    <x v="5"/>
    <n v="8150"/>
    <n v="9720"/>
    <n v="1.1926380368098159"/>
    <x v="3948"/>
  </r>
  <r>
    <x v="2"/>
    <s v="Workwear"/>
    <x v="6"/>
    <s v="K2 Safety"/>
    <s v="Dial"/>
    <x v="8"/>
    <s v="L6 R Tongue Dial EBlack C"/>
    <x v="5"/>
    <n v="6115"/>
    <n v="7290"/>
    <n v="1.1921504497138184"/>
    <x v="3976"/>
  </r>
  <r>
    <x v="2"/>
    <s v="Workwear"/>
    <x v="6"/>
    <s v="K2 Safety"/>
    <s v="Dial"/>
    <x v="8"/>
    <s v="L6 R Tongue Dial EBlack C"/>
    <x v="5"/>
    <n v="10405"/>
    <n v="12420"/>
    <n v="1.1936568957232101"/>
    <x v="3977"/>
  </r>
  <r>
    <x v="2"/>
    <s v="Workwear"/>
    <x v="6"/>
    <s v="K2 Safety"/>
    <s v="Dial"/>
    <x v="8"/>
    <s v="L6 R Tongue Dial EBlack C"/>
    <x v="4"/>
    <n v="4675"/>
    <n v="5580"/>
    <n v="1.1935828877005348"/>
    <x v="3978"/>
  </r>
  <r>
    <x v="2"/>
    <s v="Workwear"/>
    <x v="6"/>
    <s v="K2 Safety"/>
    <s v="Dial"/>
    <x v="8"/>
    <s v="L6 R Tongue Dial EBlack C"/>
    <x v="4"/>
    <n v="30650"/>
    <n v="36570"/>
    <n v="1.1931484502446983"/>
    <x v="3979"/>
  </r>
  <r>
    <x v="2"/>
    <s v="Workwear"/>
    <x v="6"/>
    <s v="K2 Safety"/>
    <s v="Dial"/>
    <x v="8"/>
    <s v="L6 R Tongue Dial EBlack C"/>
    <x v="4"/>
    <n v="10685"/>
    <n v="12750"/>
    <n v="1.1932615816565277"/>
    <x v="3980"/>
  </r>
  <r>
    <x v="2"/>
    <s v="Workwear"/>
    <x v="6"/>
    <s v="K2 Safety"/>
    <s v="Dial"/>
    <x v="8"/>
    <s v="L6 R Tongue Dial EBlack C"/>
    <x v="4"/>
    <n v="14785"/>
    <n v="17640"/>
    <n v="1.1931011159959419"/>
    <x v="3981"/>
  </r>
  <r>
    <x v="2"/>
    <s v="Workwear"/>
    <x v="6"/>
    <s v="K2 Safety"/>
    <s v="Dial"/>
    <x v="41"/>
    <s v="M4 R Housing 25mm Dial A Lace Lock 1"/>
    <x v="0"/>
    <n v="6030"/>
    <n v="12120"/>
    <n v="2.0099502487562191"/>
    <x v="3982"/>
  </r>
  <r>
    <x v="2"/>
    <s v="Workwear"/>
    <x v="6"/>
    <s v="K2 Safety"/>
    <s v="Dial"/>
    <x v="41"/>
    <s v="M4 R Housing 25mm Dial A Lace Lock 1"/>
    <x v="0"/>
    <n v="6030"/>
    <n v="12120"/>
    <n v="2.0099502487562191"/>
    <x v="3982"/>
  </r>
  <r>
    <x v="2"/>
    <s v="Workwear"/>
    <x v="6"/>
    <s v="King Gee"/>
    <s v="Dial"/>
    <x v="8"/>
    <s v="L6 R Tongue Dial EBlack C"/>
    <x v="5"/>
    <n v="4875"/>
    <n v="5820"/>
    <n v="1.1938461538461538"/>
    <x v="3983"/>
  </r>
  <r>
    <x v="2"/>
    <s v="Workwear"/>
    <x v="6"/>
    <s v="King Gee"/>
    <s v="Dial"/>
    <x v="8"/>
    <s v="L6 R Tongue Dial EBlack C"/>
    <x v="5"/>
    <n v="2410"/>
    <n v="2880"/>
    <n v="1.1950207468879668"/>
    <x v="3984"/>
  </r>
  <r>
    <x v="2"/>
    <s v="Workwear"/>
    <x v="6"/>
    <s v="King Gee"/>
    <s v="Dial"/>
    <x v="53"/>
    <s v="M3 Shield Dial E Rev A"/>
    <x v="5"/>
    <n v="2230"/>
    <n v="3885"/>
    <n v="1.742152466367713"/>
    <x v="3985"/>
  </r>
  <r>
    <x v="2"/>
    <s v="Workwear"/>
    <x v="6"/>
    <s v="King Gee"/>
    <s v="Dial"/>
    <x v="53"/>
    <s v="M3 Shield Dial E Rev A"/>
    <x v="5"/>
    <n v="1205"/>
    <n v="2100"/>
    <n v="1.7427385892116183"/>
    <x v="3986"/>
  </r>
  <r>
    <x v="2"/>
    <s v="Workwear"/>
    <x v="6"/>
    <s v="King Gee"/>
    <s v="Dial"/>
    <x v="53"/>
    <s v="M3 Shield Dial E Rev A"/>
    <x v="5"/>
    <n v="1205"/>
    <n v="2100"/>
    <n v="1.7427385892116183"/>
    <x v="3986"/>
  </r>
  <r>
    <x v="2"/>
    <s v="Workwear"/>
    <x v="6"/>
    <s v="King Gee"/>
    <s v="Dial"/>
    <x v="53"/>
    <s v="M3 Shield Dial E Rev A"/>
    <x v="4"/>
    <n v="600"/>
    <n v="1050"/>
    <n v="1.75"/>
    <x v="3987"/>
  </r>
  <r>
    <x v="2"/>
    <s v="Workwear"/>
    <x v="6"/>
    <s v="King Gee"/>
    <s v="Dial"/>
    <x v="53"/>
    <s v="M3 Tongue Shield 2-Piece Dial E"/>
    <x v="4"/>
    <n v="1210"/>
    <n v="2100"/>
    <n v="1.7355371900826446"/>
    <x v="3988"/>
  </r>
  <r>
    <x v="2"/>
    <s v="Workwear"/>
    <x v="6"/>
    <s v="King Gee"/>
    <s v="Dial"/>
    <x v="53"/>
    <s v="M3 Tongue Shield 2-Piece Dial E"/>
    <x v="2"/>
    <n v="600"/>
    <n v="1050"/>
    <n v="1.75"/>
    <x v="3987"/>
  </r>
  <r>
    <x v="2"/>
    <s v="Workwear"/>
    <x v="6"/>
    <s v="King Gee"/>
    <s v="Dial"/>
    <x v="53"/>
    <s v="M3 Tongue Shield 2-Piece Dial E"/>
    <x v="2"/>
    <n v="650"/>
    <n v="1137.5"/>
    <n v="1.75"/>
    <x v="3987"/>
  </r>
  <r>
    <x v="2"/>
    <s v="Workwear"/>
    <x v="6"/>
    <s v="King Gee"/>
    <s v="Dial"/>
    <x v="53"/>
    <s v="M3 Tongue Shield 2-Piece Dial E"/>
    <x v="2"/>
    <n v="1610"/>
    <n v="2800"/>
    <n v="1.7391304347826086"/>
    <x v="3989"/>
  </r>
  <r>
    <x v="2"/>
    <s v="Workwear"/>
    <x v="6"/>
    <s v="King Gee"/>
    <s v="Dial"/>
    <x v="53"/>
    <s v="M3 Tongue Shield 2-Piece Dial E"/>
    <x v="2"/>
    <n v="1060"/>
    <n v="1837.5"/>
    <n v="1.7334905660377358"/>
    <x v="3990"/>
  </r>
  <r>
    <x v="2"/>
    <s v="Workwear"/>
    <x v="6"/>
    <s v="King Gee"/>
    <s v="Dial"/>
    <x v="53"/>
    <s v="M3 Tongue Shield 2-Piece Dial E"/>
    <x v="3"/>
    <n v="126000"/>
    <n v="268700.5"/>
    <n v="2.1325436507936506"/>
    <x v="3991"/>
  </r>
  <r>
    <x v="2"/>
    <s v="Workwear"/>
    <x v="6"/>
    <s v="King Gee"/>
    <s v="Dial"/>
    <x v="53"/>
    <s v="M3 Tongue Shield 2-Piece Dial E"/>
    <x v="3"/>
    <n v="1060"/>
    <n v="2257.5"/>
    <n v="2.1297169811320753"/>
    <x v="3992"/>
  </r>
  <r>
    <x v="2"/>
    <s v="Workwear"/>
    <x v="6"/>
    <s v="King Gee"/>
    <s v="Dial"/>
    <x v="53"/>
    <s v="M3 Tongue Shield 2-Piece Dial E"/>
    <x v="3"/>
    <n v="1060"/>
    <n v="2257.5"/>
    <n v="2.1297169811320753"/>
    <x v="3992"/>
  </r>
  <r>
    <x v="2"/>
    <s v="Workwear"/>
    <x v="6"/>
    <s v="King Gee"/>
    <s v="Dial"/>
    <x v="53"/>
    <s v="M3 Tongue Shield 2-Piece Dial E"/>
    <x v="3"/>
    <n v="1110"/>
    <n v="2365"/>
    <n v="2.1306306306306309"/>
    <x v="3993"/>
  </r>
  <r>
    <x v="2"/>
    <s v="Workwear"/>
    <x v="6"/>
    <s v="King Gee"/>
    <s v="Dial"/>
    <x v="53"/>
    <s v="M3 Tongue Shield 2-Piece Dial E"/>
    <x v="0"/>
    <n v="1360"/>
    <n v="2902.5"/>
    <n v="2.1341911764705883"/>
    <x v="3994"/>
  </r>
  <r>
    <x v="2"/>
    <s v="Workwear"/>
    <x v="6"/>
    <s v="King Gee"/>
    <s v="Dial"/>
    <x v="53"/>
    <s v="M3 Tongue Shield 2-Piece Dial E"/>
    <x v="0"/>
    <n v="1310"/>
    <n v="2795"/>
    <n v="2.1335877862595418"/>
    <x v="3995"/>
  </r>
  <r>
    <x v="2"/>
    <s v="Workwear"/>
    <x v="6"/>
    <s v="King Gee"/>
    <s v="Dial"/>
    <x v="53"/>
    <s v="M3 Tongue Shield 2-Piece Dial E"/>
    <x v="0"/>
    <n v="1260"/>
    <n v="2687.5"/>
    <n v="2.1329365079365079"/>
    <x v="3996"/>
  </r>
  <r>
    <x v="2"/>
    <s v="Workwear"/>
    <x v="6"/>
    <s v="King Gee"/>
    <s v="Dial"/>
    <x v="41"/>
    <s v="M4 R Housing 25mm Dial A"/>
    <x v="0"/>
    <n v="2065"/>
    <n v="4100"/>
    <n v="1.9854721549636805"/>
    <x v="3874"/>
  </r>
  <r>
    <x v="1"/>
    <s v="Workwear"/>
    <x v="6"/>
    <s v="Bata"/>
    <s v="Dial"/>
    <x v="31"/>
    <s v="L6 R Tongue Dial D"/>
    <x v="1"/>
    <n v="6235"/>
    <n v="13764"/>
    <n v="2.2075380914194067"/>
    <x v="3757"/>
  </r>
  <r>
    <x v="2"/>
    <s v="Workwear"/>
    <x v="6"/>
    <s v="K2 Safety"/>
    <s v="Dial"/>
    <x v="8"/>
    <s v="L6 R Tongue Dial E"/>
    <x v="1"/>
    <n v="10050"/>
    <n v="13700"/>
    <n v="1.3631840796019901"/>
    <x v="1362"/>
  </r>
  <r>
    <x v="2"/>
    <s v="Workwear"/>
    <x v="6"/>
    <s v="Midori Anzen"/>
    <s v="Dial"/>
    <x v="30"/>
    <s v="L6 R Tongue Dial C"/>
    <x v="1"/>
    <n v="6135"/>
    <n v="13542"/>
    <n v="2.2073349633251835"/>
    <x v="3997"/>
  </r>
  <r>
    <x v="1"/>
    <s v="Workwear"/>
    <x v="6"/>
    <s v="Elten"/>
    <s v="Dial"/>
    <x v="30"/>
    <s v="L6 R Tongue Dial C"/>
    <x v="1"/>
    <n v="6030"/>
    <n v="13440"/>
    <n v="2.2288557213930349"/>
    <x v="2864"/>
  </r>
  <r>
    <x v="2"/>
    <s v="Workwear"/>
    <x v="6"/>
    <s v="MBT"/>
    <s v="Dial"/>
    <x v="8"/>
    <s v="L6 R Tongue Dial E"/>
    <x v="2"/>
    <n v="1860"/>
    <n v="2220"/>
    <n v="1.1935483870967742"/>
    <x v="2895"/>
  </r>
  <r>
    <x v="2"/>
    <s v="Workwear"/>
    <x v="6"/>
    <s v="Midori Anzen"/>
    <s v="Dial"/>
    <x v="25"/>
    <s v="IP1 R Tongue Dial C109 C/Black C"/>
    <x v="5"/>
    <n v="2460"/>
    <n v="6786.5"/>
    <n v="2.758739837398374"/>
    <x v="3998"/>
  </r>
  <r>
    <x v="2"/>
    <s v="Workwear"/>
    <x v="6"/>
    <s v="Midori Anzen"/>
    <s v="Dial"/>
    <x v="30"/>
    <s v="L6 R Tongue Dial C"/>
    <x v="2"/>
    <n v="2865"/>
    <n v="6298.5"/>
    <n v="2.1984293193717277"/>
    <x v="3999"/>
  </r>
  <r>
    <x v="2"/>
    <s v="Workwear"/>
    <x v="6"/>
    <s v="Midori Anzen"/>
    <s v="Dial"/>
    <x v="30"/>
    <s v="L6 R Tongue Dial C"/>
    <x v="2"/>
    <n v="2465"/>
    <n v="5414.5"/>
    <n v="2.1965517241379309"/>
    <x v="4000"/>
  </r>
  <r>
    <x v="2"/>
    <s v="Workwear"/>
    <x v="6"/>
    <s v="Midori Anzen"/>
    <s v="Dial"/>
    <x v="30"/>
    <s v="L6 R Tongue Dial C"/>
    <x v="2"/>
    <n v="2465"/>
    <n v="5414.5"/>
    <n v="2.1965517241379309"/>
    <x v="4000"/>
  </r>
  <r>
    <x v="2"/>
    <s v="Workwear"/>
    <x v="6"/>
    <s v="Midori Anzen"/>
    <s v="Dial"/>
    <x v="30"/>
    <s v="L6 R Tongue Dial C"/>
    <x v="2"/>
    <n v="8545"/>
    <n v="18785"/>
    <n v="2.19836161497952"/>
    <x v="4001"/>
  </r>
  <r>
    <x v="2"/>
    <s v="Workwear"/>
    <x v="6"/>
    <s v="Midori Anzen"/>
    <s v="Dial"/>
    <x v="30"/>
    <s v="L6 R Tongue Dial C"/>
    <x v="3"/>
    <n v="2465"/>
    <n v="5414.5"/>
    <n v="2.1965517241379309"/>
    <x v="4000"/>
  </r>
  <r>
    <x v="2"/>
    <s v="Workwear"/>
    <x v="6"/>
    <s v="Midori Anzen"/>
    <s v="Dial"/>
    <x v="30"/>
    <s v="L6 R Tongue Dial C"/>
    <x v="3"/>
    <n v="600"/>
    <n v="1326"/>
    <n v="2.21"/>
    <x v="3031"/>
  </r>
  <r>
    <x v="2"/>
    <s v="Workwear"/>
    <x v="6"/>
    <s v="Midori Anzen"/>
    <s v="Dial"/>
    <x v="30"/>
    <s v="L6 R Tongue Dial C"/>
    <x v="3"/>
    <n v="2465"/>
    <n v="5414.5"/>
    <n v="2.1965517241379309"/>
    <x v="4000"/>
  </r>
  <r>
    <x v="2"/>
    <s v="Workwear"/>
    <x v="6"/>
    <s v="Midori Anzen"/>
    <s v="Dial"/>
    <x v="30"/>
    <s v="L6 R Tongue Dial C"/>
    <x v="3"/>
    <n v="246500"/>
    <n v="543900"/>
    <n v="2.2064908722109533"/>
    <x v="4002"/>
  </r>
  <r>
    <x v="2"/>
    <s v="Workwear"/>
    <x v="6"/>
    <s v="Midori Anzen"/>
    <s v="Dial"/>
    <x v="30"/>
    <s v="L6 R Tongue Dial C"/>
    <x v="3"/>
    <n v="4925"/>
    <n v="10878"/>
    <n v="2.208730964467005"/>
    <x v="4003"/>
  </r>
  <r>
    <x v="2"/>
    <s v="Workwear"/>
    <x v="6"/>
    <s v="Midori Anzen"/>
    <s v="Dial"/>
    <x v="30"/>
    <s v="L6 R Tongue Dial C"/>
    <x v="3"/>
    <n v="8645"/>
    <n v="19092"/>
    <n v="2.2084441873915557"/>
    <x v="4004"/>
  </r>
  <r>
    <x v="2"/>
    <s v="Workwear"/>
    <x v="6"/>
    <s v="Midori Anzen"/>
    <s v="Dial"/>
    <x v="30"/>
    <s v="L6 R Tongue Dial C"/>
    <x v="3"/>
    <n v="2165"/>
    <n v="4773"/>
    <n v="2.2046189376443417"/>
    <x v="4005"/>
  </r>
  <r>
    <x v="2"/>
    <s v="Workwear"/>
    <x v="6"/>
    <s v="Midori Anzen"/>
    <s v="Dial"/>
    <x v="30"/>
    <s v="L6 R Tongue Dial C"/>
    <x v="0"/>
    <n v="6185"/>
    <n v="13653"/>
    <n v="2.2074373484236056"/>
    <x v="4006"/>
  </r>
  <r>
    <x v="2"/>
    <s v="Workwear"/>
    <x v="6"/>
    <s v="Midori Anzen"/>
    <s v="Dial"/>
    <x v="30"/>
    <s v="L6 R Tongue Dial C"/>
    <x v="0"/>
    <n v="7490"/>
    <n v="16539"/>
    <n v="2.2081441922563418"/>
    <x v="4007"/>
  </r>
  <r>
    <x v="2"/>
    <s v="Workwear"/>
    <x v="6"/>
    <s v="Midori Anzen"/>
    <s v="Dial"/>
    <x v="30"/>
    <s v="L6 R Tongue Dial C"/>
    <x v="0"/>
    <n v="3720"/>
    <n v="8214"/>
    <n v="2.2080645161290322"/>
    <x v="3966"/>
  </r>
  <r>
    <x v="2"/>
    <s v="Workwear"/>
    <x v="6"/>
    <s v="Midori Anzen"/>
    <s v="Dial"/>
    <x v="30"/>
    <s v="L6 R Tongue Dial C"/>
    <x v="0"/>
    <n v="7865"/>
    <n v="17371.5"/>
    <n v="2.208709472345836"/>
    <x v="4008"/>
  </r>
  <r>
    <x v="2"/>
    <s v="Workwear"/>
    <x v="6"/>
    <s v="Asics"/>
    <s v="Dial"/>
    <x v="30"/>
    <s v="L6 R Eyestay 20mm Dial C"/>
    <x v="1"/>
    <n v="5930"/>
    <n v="13216"/>
    <n v="2.2286677908937604"/>
    <x v="4009"/>
  </r>
  <r>
    <x v="2"/>
    <s v="Workwear"/>
    <x v="6"/>
    <s v="K2 Safety"/>
    <s v="Dial"/>
    <x v="8"/>
    <s v="L6 R Tongue Dial E"/>
    <x v="1"/>
    <n v="10050"/>
    <n v="13200"/>
    <n v="1.3134328358208955"/>
    <x v="1373"/>
  </r>
  <r>
    <x v="0"/>
    <s v="Workwear"/>
    <x v="6"/>
    <s v="Refrigiwear"/>
    <s v="Dial"/>
    <x v="35"/>
    <s v="M4 R Housing 25mm Dial B Lace Lock 1"/>
    <x v="1"/>
    <n v="5025"/>
    <n v="13000"/>
    <n v="2.5870646766169156"/>
    <x v="2318"/>
  </r>
  <r>
    <x v="2"/>
    <s v="Workwear"/>
    <x v="6"/>
    <s v="Asics"/>
    <s v="Dial"/>
    <x v="30"/>
    <s v="L6 R Eyestay 20mm Dial C"/>
    <x v="1"/>
    <n v="5880"/>
    <n v="12987"/>
    <n v="2.208673469387755"/>
    <x v="4010"/>
  </r>
  <r>
    <x v="1"/>
    <s v="Workwear"/>
    <x v="6"/>
    <s v="Elten"/>
    <s v="Dial"/>
    <x v="30"/>
    <s v="L6 R Tongue Dial C"/>
    <x v="1"/>
    <n v="5835"/>
    <n v="12876"/>
    <n v="2.2066838046272492"/>
    <x v="4011"/>
  </r>
  <r>
    <x v="2"/>
    <s v="Workwear"/>
    <x v="6"/>
    <s v="Midori Anzen"/>
    <s v="Dial"/>
    <x v="31"/>
    <s v="L6 L Eyestay 20mm Dial D"/>
    <x v="4"/>
    <n v="5330"/>
    <n v="11713"/>
    <n v="2.1975609756097563"/>
    <x v="4012"/>
  </r>
  <r>
    <x v="2"/>
    <s v="Workwear"/>
    <x v="6"/>
    <s v="Midori Anzen"/>
    <s v="Dial"/>
    <x v="31"/>
    <s v="L6 L Eyestay 20mm Dial D"/>
    <x v="2"/>
    <n v="5025"/>
    <n v="11050"/>
    <n v="2.1990049751243781"/>
    <x v="3029"/>
  </r>
  <r>
    <x v="2"/>
    <s v="Workwear"/>
    <x v="6"/>
    <s v="Midori Anzen"/>
    <s v="Dial"/>
    <x v="31"/>
    <s v="L6 L Eyestay 20mm Dial D"/>
    <x v="2"/>
    <n v="5025"/>
    <n v="11050"/>
    <n v="2.1990049751243781"/>
    <x v="3029"/>
  </r>
  <r>
    <x v="2"/>
    <s v="Workwear"/>
    <x v="6"/>
    <s v="Midori Anzen"/>
    <s v="Dial"/>
    <x v="31"/>
    <s v="L6 L Eyestay 20mm Dial D"/>
    <x v="2"/>
    <n v="10250"/>
    <n v="22542"/>
    <n v="2.1992195121951221"/>
    <x v="4013"/>
  </r>
  <r>
    <x v="2"/>
    <s v="Workwear"/>
    <x v="6"/>
    <s v="Midori Anzen"/>
    <s v="Dial"/>
    <x v="31"/>
    <s v="L6 L Eyestay 20mm Dial D"/>
    <x v="2"/>
    <n v="100"/>
    <n v="221"/>
    <n v="2.21"/>
    <x v="3031"/>
  </r>
  <r>
    <x v="2"/>
    <s v="Workwear"/>
    <x v="6"/>
    <s v="Midori Anzen"/>
    <s v="Dial"/>
    <x v="31"/>
    <s v="L6 L Eyestay 20mm Dial D"/>
    <x v="2"/>
    <n v="5330"/>
    <n v="11713"/>
    <n v="2.1975609756097563"/>
    <x v="4012"/>
  </r>
  <r>
    <x v="2"/>
    <s v="Workwear"/>
    <x v="6"/>
    <s v="Midori Anzen"/>
    <s v="Dial"/>
    <x v="31"/>
    <s v="L6 L Eyestay 20mm Dial D"/>
    <x v="3"/>
    <n v="2515"/>
    <n v="5525"/>
    <n v="2.1968190854870775"/>
    <x v="4014"/>
  </r>
  <r>
    <x v="2"/>
    <s v="Workwear"/>
    <x v="6"/>
    <s v="Midori Anzen"/>
    <s v="Dial"/>
    <x v="31"/>
    <s v="L6 L Eyestay 20mm Dial D"/>
    <x v="3"/>
    <n v="5530"/>
    <n v="12210"/>
    <n v="2.2079566003616637"/>
    <x v="3875"/>
  </r>
  <r>
    <x v="2"/>
    <s v="Workwear"/>
    <x v="6"/>
    <s v="Midori Anzen"/>
    <s v="Dial"/>
    <x v="31"/>
    <s v="L6 L Eyestay 20mm Dial D"/>
    <x v="0"/>
    <n v="4725"/>
    <n v="10434"/>
    <n v="2.2082539682539681"/>
    <x v="4015"/>
  </r>
  <r>
    <x v="2"/>
    <s v="Workwear"/>
    <x v="6"/>
    <s v="Midori Anzen"/>
    <s v="Dial"/>
    <x v="31"/>
    <s v="L6 L Eyestay 20mm Dial D"/>
    <x v="0"/>
    <n v="5530"/>
    <n v="12210"/>
    <n v="2.2079566003616637"/>
    <x v="3875"/>
  </r>
  <r>
    <x v="0"/>
    <s v="Workwear"/>
    <x v="6"/>
    <s v="Red Wing"/>
    <s v="Dial"/>
    <x v="31"/>
    <s v="L6 R Tongue Dial D"/>
    <x v="1"/>
    <n v="5685"/>
    <n v="12656"/>
    <n v="2.2262093227792437"/>
    <x v="4016"/>
  </r>
  <r>
    <x v="2"/>
    <s v="Workwear"/>
    <x v="6"/>
    <s v="Mizuno"/>
    <s v="Dial"/>
    <x v="6"/>
    <s v="M4 R Housing 25mm Dial C Lace Lock 1"/>
    <x v="1"/>
    <n v="4825"/>
    <n v="12480"/>
    <n v="2.5865284974093266"/>
    <x v="4017"/>
  </r>
  <r>
    <x v="2"/>
    <s v="Workwear"/>
    <x v="6"/>
    <s v="Midori Anzen"/>
    <s v="Dial"/>
    <x v="31"/>
    <s v="L6 L Eyestay 25mm Dial D"/>
    <x v="2"/>
    <n v="750"/>
    <n v="1657.5"/>
    <n v="2.21"/>
    <x v="3031"/>
  </r>
  <r>
    <x v="2"/>
    <s v="Workwear"/>
    <x v="6"/>
    <s v="Midori Anzen"/>
    <s v="Dial"/>
    <x v="31"/>
    <s v="L6 L Eyestay 25mm Dial D"/>
    <x v="2"/>
    <n v="4520"/>
    <n v="9945"/>
    <n v="2.2002212389380529"/>
    <x v="4018"/>
  </r>
  <r>
    <x v="2"/>
    <s v="Workwear"/>
    <x v="6"/>
    <s v="Midori Anzen"/>
    <s v="Dial"/>
    <x v="31"/>
    <s v="L6 L Eyestay 25mm Dial D"/>
    <x v="2"/>
    <n v="2465"/>
    <n v="5414.5"/>
    <n v="2.1965517241379309"/>
    <x v="4000"/>
  </r>
  <r>
    <x v="2"/>
    <s v="Workwear"/>
    <x v="6"/>
    <s v="Midori Anzen"/>
    <s v="Dial"/>
    <x v="31"/>
    <s v="L6 L Eyestay 25mm Dial D"/>
    <x v="2"/>
    <n v="4020"/>
    <n v="8840"/>
    <n v="2.1990049751243781"/>
    <x v="3029"/>
  </r>
  <r>
    <x v="2"/>
    <s v="Workwear"/>
    <x v="6"/>
    <s v="Midori Anzen"/>
    <s v="Dial"/>
    <x v="31"/>
    <s v="L6 L Eyestay 25mm Dial D"/>
    <x v="3"/>
    <n v="3520"/>
    <n v="7770"/>
    <n v="2.2073863636363638"/>
    <x v="4019"/>
  </r>
  <r>
    <x v="2"/>
    <s v="Workwear"/>
    <x v="6"/>
    <s v="Midori Anzen"/>
    <s v="Dial"/>
    <x v="31"/>
    <s v="L6 L Eyestay 25mm Dial D"/>
    <x v="0"/>
    <n v="900"/>
    <n v="1998"/>
    <n v="2.2200000000000002"/>
    <x v="3033"/>
  </r>
  <r>
    <x v="2"/>
    <s v="Workwear"/>
    <x v="6"/>
    <s v="Midori Anzen"/>
    <s v="Dial"/>
    <x v="31"/>
    <s v="L6 L Eyestay 25mm Dial D"/>
    <x v="0"/>
    <n v="2115"/>
    <n v="4662"/>
    <n v="2.204255319148936"/>
    <x v="4020"/>
  </r>
  <r>
    <x v="1"/>
    <s v="Workwear"/>
    <x v="6"/>
    <s v="Elten"/>
    <s v="Dial"/>
    <x v="30"/>
    <s v="L6 R Tongue Dial C"/>
    <x v="1"/>
    <n v="5635"/>
    <n v="12432"/>
    <n v="2.2062111801242237"/>
    <x v="4021"/>
  </r>
  <r>
    <x v="2"/>
    <s v="Workwear"/>
    <x v="6"/>
    <s v="Asics"/>
    <s v="Dial"/>
    <x v="8"/>
    <s v="L6 R Tongue Dial E"/>
    <x v="1"/>
    <n v="9200"/>
    <n v="12352.5"/>
    <n v="1.3426630434782609"/>
    <x v="4022"/>
  </r>
  <r>
    <x v="2"/>
    <s v="Workwear"/>
    <x v="6"/>
    <s v="K2 Safety"/>
    <s v="Dial"/>
    <x v="8"/>
    <s v="L6 R Eyestay 20mm Dial E"/>
    <x v="1"/>
    <n v="9045"/>
    <n v="12150"/>
    <n v="1.3432835820895523"/>
    <x v="1355"/>
  </r>
  <r>
    <x v="2"/>
    <s v="Workwear"/>
    <x v="6"/>
    <s v="K2 Safety"/>
    <s v="Dial"/>
    <x v="8"/>
    <s v="L6 R Eyestay 20mm Dial E"/>
    <x v="1"/>
    <n v="8845"/>
    <n v="11880"/>
    <n v="1.3431317128321085"/>
    <x v="4023"/>
  </r>
  <r>
    <x v="2"/>
    <s v="Workwear"/>
    <x v="6"/>
    <s v="Midori Anzen"/>
    <s v="Dial"/>
    <x v="31"/>
    <s v="L6 R Eyestay 20mm Dial D"/>
    <x v="4"/>
    <n v="5330"/>
    <n v="11713"/>
    <n v="2.1975609756097563"/>
    <x v="4012"/>
  </r>
  <r>
    <x v="2"/>
    <s v="Workwear"/>
    <x v="6"/>
    <s v="Midori Anzen"/>
    <s v="Dial"/>
    <x v="31"/>
    <s v="L6 R Eyestay 20mm Dial D"/>
    <x v="2"/>
    <n v="5025"/>
    <n v="11050"/>
    <n v="2.1990049751243781"/>
    <x v="3029"/>
  </r>
  <r>
    <x v="2"/>
    <s v="Workwear"/>
    <x v="6"/>
    <s v="Midori Anzen"/>
    <s v="Dial"/>
    <x v="31"/>
    <s v="L6 R Eyestay 20mm Dial D"/>
    <x v="2"/>
    <n v="5025"/>
    <n v="11050"/>
    <n v="2.1990049751243781"/>
    <x v="3029"/>
  </r>
  <r>
    <x v="2"/>
    <s v="Workwear"/>
    <x v="6"/>
    <s v="Midori Anzen"/>
    <s v="Dial"/>
    <x v="31"/>
    <s v="L6 R Eyestay 20mm Dial D"/>
    <x v="2"/>
    <n v="10250"/>
    <n v="22542"/>
    <n v="2.1992195121951221"/>
    <x v="4013"/>
  </r>
  <r>
    <x v="2"/>
    <s v="Workwear"/>
    <x v="6"/>
    <s v="Midori Anzen"/>
    <s v="Dial"/>
    <x v="31"/>
    <s v="L6 R Eyestay 20mm Dial D"/>
    <x v="2"/>
    <n v="100"/>
    <n v="221"/>
    <n v="2.21"/>
    <x v="3031"/>
  </r>
  <r>
    <x v="2"/>
    <s v="Workwear"/>
    <x v="6"/>
    <s v="Midori Anzen"/>
    <s v="Dial"/>
    <x v="31"/>
    <s v="L6 R Eyestay 20mm Dial D"/>
    <x v="2"/>
    <n v="5330"/>
    <n v="11713"/>
    <n v="2.1975609756097563"/>
    <x v="4012"/>
  </r>
  <r>
    <x v="2"/>
    <s v="Workwear"/>
    <x v="6"/>
    <s v="Midori Anzen"/>
    <s v="Dial"/>
    <x v="31"/>
    <s v="L6 R Eyestay 20mm Dial D"/>
    <x v="3"/>
    <n v="2515"/>
    <n v="5525"/>
    <n v="2.1968190854870775"/>
    <x v="4014"/>
  </r>
  <r>
    <x v="2"/>
    <s v="Workwear"/>
    <x v="6"/>
    <s v="Midori Anzen"/>
    <s v="Dial"/>
    <x v="31"/>
    <s v="L6 R Eyestay 20mm Dial D"/>
    <x v="3"/>
    <n v="5530"/>
    <n v="12210"/>
    <n v="2.2079566003616637"/>
    <x v="3875"/>
  </r>
  <r>
    <x v="2"/>
    <s v="Workwear"/>
    <x v="6"/>
    <s v="Midori Anzen"/>
    <s v="Dial"/>
    <x v="31"/>
    <s v="L6 R Eyestay 20mm Dial D"/>
    <x v="0"/>
    <n v="4725"/>
    <n v="10434"/>
    <n v="2.2082539682539681"/>
    <x v="4015"/>
  </r>
  <r>
    <x v="2"/>
    <s v="Workwear"/>
    <x v="6"/>
    <s v="Midori Anzen"/>
    <s v="Dial"/>
    <x v="31"/>
    <s v="L6 R Eyestay 20mm Dial D"/>
    <x v="0"/>
    <n v="5530"/>
    <n v="12210"/>
    <n v="2.2079566003616637"/>
    <x v="3875"/>
  </r>
  <r>
    <x v="0"/>
    <s v="Workwear"/>
    <x v="6"/>
    <s v="Red Wing"/>
    <s v="Dial"/>
    <x v="41"/>
    <s v="M4 R Housing 25mm Dial A"/>
    <x v="1"/>
    <n v="7140"/>
    <n v="11857"/>
    <n v="1.6606442577030813"/>
    <x v="4024"/>
  </r>
  <r>
    <x v="2"/>
    <s v="Workwear"/>
    <x v="6"/>
    <s v="Mizuno"/>
    <s v="Dial"/>
    <x v="6"/>
    <s v="M4 R Housing 25mm Dial C Lace Lock 1"/>
    <x v="1"/>
    <n v="4525"/>
    <n v="11700"/>
    <n v="2.5856353591160222"/>
    <x v="3634"/>
  </r>
  <r>
    <x v="2"/>
    <s v="Workwear"/>
    <x v="6"/>
    <s v="Midori Anzen"/>
    <s v="Dial"/>
    <x v="31"/>
    <s v="L6 R Eyestay 25mm Dial D"/>
    <x v="2"/>
    <n v="750"/>
    <n v="1657.5"/>
    <n v="2.21"/>
    <x v="3031"/>
  </r>
  <r>
    <x v="2"/>
    <s v="Workwear"/>
    <x v="6"/>
    <s v="Midori Anzen"/>
    <s v="Dial"/>
    <x v="31"/>
    <s v="L6 R Eyestay 25mm Dial D"/>
    <x v="2"/>
    <n v="4520"/>
    <n v="9945"/>
    <n v="2.2002212389380529"/>
    <x v="4018"/>
  </r>
  <r>
    <x v="2"/>
    <s v="Workwear"/>
    <x v="6"/>
    <s v="Midori Anzen"/>
    <s v="Dial"/>
    <x v="31"/>
    <s v="L6 R Eyestay 25mm Dial D"/>
    <x v="2"/>
    <n v="2465"/>
    <n v="5414.5"/>
    <n v="2.1965517241379309"/>
    <x v="4000"/>
  </r>
  <r>
    <x v="2"/>
    <s v="Workwear"/>
    <x v="6"/>
    <s v="Midori Anzen"/>
    <s v="Dial"/>
    <x v="31"/>
    <s v="L6 R Eyestay 25mm Dial D"/>
    <x v="2"/>
    <n v="5230"/>
    <n v="11492"/>
    <n v="2.1973231357552581"/>
    <x v="4025"/>
  </r>
  <r>
    <x v="2"/>
    <s v="Workwear"/>
    <x v="6"/>
    <s v="Midori Anzen"/>
    <s v="Dial"/>
    <x v="31"/>
    <s v="L6 R Eyestay 25mm Dial D"/>
    <x v="2"/>
    <n v="9400"/>
    <n v="20663.5"/>
    <n v="2.1982446808510638"/>
    <x v="4026"/>
  </r>
  <r>
    <x v="2"/>
    <s v="Workwear"/>
    <x v="6"/>
    <s v="Midori Anzen"/>
    <s v="Dial"/>
    <x v="31"/>
    <s v="L6 R Eyestay 25mm Dial D"/>
    <x v="2"/>
    <n v="4020"/>
    <n v="8840"/>
    <n v="2.1990049751243781"/>
    <x v="3029"/>
  </r>
  <r>
    <x v="2"/>
    <s v="Workwear"/>
    <x v="6"/>
    <s v="Midori Anzen"/>
    <s v="Dial"/>
    <x v="31"/>
    <s v="L6 R Eyestay 25mm Dial D"/>
    <x v="3"/>
    <n v="3520"/>
    <n v="7770"/>
    <n v="2.2073863636363638"/>
    <x v="4019"/>
  </r>
  <r>
    <x v="2"/>
    <s v="Workwear"/>
    <x v="6"/>
    <s v="Midori Anzen"/>
    <s v="Dial"/>
    <x v="31"/>
    <s v="L6 R Eyestay 25mm Dial D"/>
    <x v="0"/>
    <n v="900"/>
    <n v="1998"/>
    <n v="2.2200000000000002"/>
    <x v="3033"/>
  </r>
  <r>
    <x v="2"/>
    <s v="Workwear"/>
    <x v="6"/>
    <s v="Midori Anzen"/>
    <s v="Dial"/>
    <x v="31"/>
    <s v="L6 R Eyestay 25mm Dial D"/>
    <x v="0"/>
    <n v="2115"/>
    <n v="4662"/>
    <n v="2.204255319148936"/>
    <x v="4020"/>
  </r>
  <r>
    <x v="0"/>
    <s v="Workwear"/>
    <x v="6"/>
    <s v="Red Wing"/>
    <s v="Dial"/>
    <x v="31"/>
    <s v="L6 R Tongue Dial D"/>
    <x v="1"/>
    <n v="5230"/>
    <n v="11648"/>
    <n v="2.2271510516252389"/>
    <x v="4027"/>
  </r>
  <r>
    <x v="0"/>
    <s v="Workwear"/>
    <x v="6"/>
    <s v="Refrigiwear"/>
    <s v="Dial"/>
    <x v="35"/>
    <s v="M4 R Housing 25mm Dial B Lace Lock 1"/>
    <x v="1"/>
    <n v="4475"/>
    <n v="11570"/>
    <n v="2.5854748603351956"/>
    <x v="4028"/>
  </r>
  <r>
    <x v="2"/>
    <s v="Workwear"/>
    <x v="6"/>
    <s v="Midori Anzen"/>
    <s v="Dial"/>
    <x v="31"/>
    <s v="L6 L Eyestay 20mm Dial D"/>
    <x v="1"/>
    <n v="5230"/>
    <n v="11544"/>
    <n v="2.2072657743785853"/>
    <x v="4029"/>
  </r>
  <r>
    <x v="2"/>
    <s v="Workwear"/>
    <x v="6"/>
    <s v="Midori Anzen"/>
    <s v="Dial"/>
    <x v="31"/>
    <s v="L6 R Tongue Dial D"/>
    <x v="2"/>
    <n v="5130"/>
    <n v="11271"/>
    <n v="2.197076023391813"/>
    <x v="4030"/>
  </r>
  <r>
    <x v="2"/>
    <s v="Workwear"/>
    <x v="6"/>
    <s v="Midori Anzen"/>
    <s v="Dial"/>
    <x v="31"/>
    <s v="L6 R Tongue Dial D"/>
    <x v="2"/>
    <n v="14330"/>
    <n v="31492.5"/>
    <n v="2.1976622470341942"/>
    <x v="4031"/>
  </r>
  <r>
    <x v="2"/>
    <s v="Workwear"/>
    <x v="6"/>
    <s v="Midori Anzen"/>
    <s v="Dial"/>
    <x v="31"/>
    <s v="L6 R Tongue Dial D"/>
    <x v="3"/>
    <n v="2065"/>
    <n v="4530.5"/>
    <n v="2.1939467312348668"/>
    <x v="4032"/>
  </r>
  <r>
    <x v="2"/>
    <s v="Workwear"/>
    <x v="6"/>
    <s v="Midori Anzen"/>
    <s v="Dial"/>
    <x v="31"/>
    <s v="L6 R Tongue Dial D"/>
    <x v="3"/>
    <n v="2815"/>
    <n v="6188"/>
    <n v="2.1982238010657196"/>
    <x v="4033"/>
  </r>
  <r>
    <x v="2"/>
    <s v="Workwear"/>
    <x v="6"/>
    <s v="Midori Anzen"/>
    <s v="Dial"/>
    <x v="31"/>
    <s v="L6 R Tongue Dial D"/>
    <x v="3"/>
    <n v="4020"/>
    <n v="8880"/>
    <n v="2.2089552238805972"/>
    <x v="1376"/>
  </r>
  <r>
    <x v="2"/>
    <s v="Workwear"/>
    <x v="6"/>
    <s v="Midori Anzen"/>
    <s v="Dial"/>
    <x v="31"/>
    <s v="L6 R Tongue Dial D"/>
    <x v="3"/>
    <n v="1260"/>
    <n v="2775"/>
    <n v="2.2023809523809526"/>
    <x v="4034"/>
  </r>
  <r>
    <x v="2"/>
    <s v="Workwear"/>
    <x v="6"/>
    <s v="Midori Anzen"/>
    <s v="Dial"/>
    <x v="31"/>
    <s v="L6 R Tongue Dial D"/>
    <x v="0"/>
    <n v="1210"/>
    <n v="2664"/>
    <n v="2.2016528925619836"/>
    <x v="4035"/>
  </r>
  <r>
    <x v="2"/>
    <s v="Workwear"/>
    <x v="6"/>
    <s v="Midori Anzen"/>
    <s v="Dial"/>
    <x v="31"/>
    <s v="L6 R Tongue Dial D"/>
    <x v="0"/>
    <n v="2010"/>
    <n v="4440"/>
    <n v="2.2089552238805972"/>
    <x v="1376"/>
  </r>
  <r>
    <x v="2"/>
    <s v="Workwear"/>
    <x v="6"/>
    <s v="Midori Anzen"/>
    <s v="Dial"/>
    <x v="31"/>
    <s v="L6 R Eyestay 20mm Dial D"/>
    <x v="1"/>
    <n v="5230"/>
    <n v="11544"/>
    <n v="2.2072657743785853"/>
    <x v="4029"/>
  </r>
  <r>
    <x v="1"/>
    <s v="Workwear"/>
    <x v="6"/>
    <s v="Brynje"/>
    <s v="Dial"/>
    <x v="35"/>
    <s v="M4 R Housing 25mm Dial B"/>
    <x v="1"/>
    <n v="4425"/>
    <n v="11440"/>
    <n v="2.5853107344632766"/>
    <x v="4036"/>
  </r>
  <r>
    <x v="2"/>
    <s v="Workwear"/>
    <x v="6"/>
    <s v="Midori Anzen"/>
    <s v="Dial"/>
    <x v="31"/>
    <s v="L6 L Eyestay 20mm Dial D"/>
    <x v="1"/>
    <n v="5055"/>
    <n v="11155.5"/>
    <n v="2.2068249258160235"/>
    <x v="4037"/>
  </r>
  <r>
    <x v="2"/>
    <s v="Workwear"/>
    <x v="6"/>
    <s v="Midori Anzen"/>
    <s v="Dial"/>
    <x v="31"/>
    <s v="L6 R Eyestay 20mm Dial D"/>
    <x v="1"/>
    <n v="5055"/>
    <n v="11155.5"/>
    <n v="2.2068249258160235"/>
    <x v="4037"/>
  </r>
  <r>
    <x v="1"/>
    <s v="Workwear"/>
    <x v="6"/>
    <s v="Arbesko"/>
    <s v="Dial"/>
    <x v="31"/>
    <s v="L6 R Tongue Dial D"/>
    <x v="1"/>
    <n v="5025"/>
    <n v="11100"/>
    <n v="2.2089552238805972"/>
    <x v="1376"/>
  </r>
  <r>
    <x v="2"/>
    <s v="Workwear"/>
    <x v="6"/>
    <s v="Midori Anzen"/>
    <s v="Dial"/>
    <x v="47"/>
    <s v="M3 Tongue Large Tub Dial A"/>
    <x v="4"/>
    <n v="2075"/>
    <n v="5623.8"/>
    <n v="2.7102650602409639"/>
    <x v="4038"/>
  </r>
  <r>
    <x v="2"/>
    <s v="Workwear"/>
    <x v="6"/>
    <s v="Midori Anzen"/>
    <s v="Dial"/>
    <x v="47"/>
    <s v="M3 Tongue Large Tub Dial A"/>
    <x v="4"/>
    <n v="820"/>
    <n v="2238.6"/>
    <n v="2.73"/>
    <x v="3718"/>
  </r>
  <r>
    <x v="2"/>
    <s v="Workwear"/>
    <x v="6"/>
    <s v="Midori Anzen"/>
    <s v="Dial"/>
    <x v="47"/>
    <s v="M3 Tongue Large Tub Dial A"/>
    <x v="4"/>
    <n v="1300"/>
    <n v="3549"/>
    <n v="2.73"/>
    <x v="3718"/>
  </r>
  <r>
    <x v="2"/>
    <s v="Workwear"/>
    <x v="6"/>
    <s v="Midori Anzen"/>
    <s v="Dial"/>
    <x v="47"/>
    <s v="M3 Tongue Large Tub Dial A"/>
    <x v="2"/>
    <n v="250"/>
    <n v="682.5"/>
    <n v="2.73"/>
    <x v="3718"/>
  </r>
  <r>
    <x v="2"/>
    <s v="Workwear"/>
    <x v="6"/>
    <s v="Midori Anzen"/>
    <s v="Dial"/>
    <x v="47"/>
    <s v="M3 Tongue Large Tub Dial A"/>
    <x v="3"/>
    <n v="600"/>
    <n v="1650"/>
    <n v="2.75"/>
    <x v="2771"/>
  </r>
  <r>
    <x v="2"/>
    <s v="Workwear"/>
    <x v="6"/>
    <s v="Midori Anzen"/>
    <s v="Dial"/>
    <x v="47"/>
    <s v="M3 Tongue Large Tub Dial A"/>
    <x v="3"/>
    <n v="400"/>
    <n v="1100"/>
    <n v="2.75"/>
    <x v="2771"/>
  </r>
  <r>
    <x v="2"/>
    <s v="Workwear"/>
    <x v="6"/>
    <s v="Eider Safety"/>
    <s v="Dial"/>
    <x v="8"/>
    <s v="L6 R Tongue Dial E"/>
    <x v="1"/>
    <n v="8250"/>
    <n v="11070"/>
    <n v="1.3418181818181818"/>
    <x v="4039"/>
  </r>
  <r>
    <x v="2"/>
    <s v="Workwear"/>
    <x v="6"/>
    <s v="Mizuno"/>
    <s v="Dial"/>
    <x v="30"/>
    <s v="L6 R Tongue Dial C"/>
    <x v="0"/>
    <n v="26480"/>
    <n v="58497"/>
    <n v="2.2091012084592143"/>
    <x v="4040"/>
  </r>
  <r>
    <x v="2"/>
    <s v="Workwear"/>
    <x v="6"/>
    <s v="Mizuno"/>
    <s v="Dial"/>
    <x v="30"/>
    <s v="L6 R Tongue Dial C"/>
    <x v="0"/>
    <n v="27240"/>
    <n v="60162"/>
    <n v="2.2085903083700442"/>
    <x v="4041"/>
  </r>
  <r>
    <x v="2"/>
    <s v="Workwear"/>
    <x v="6"/>
    <s v="Blundstone"/>
    <s v="Dial"/>
    <x v="35"/>
    <s v="M4 R Housing 25mm Dial B"/>
    <x v="1"/>
    <n v="4275"/>
    <n v="11050"/>
    <n v="2.5847953216374271"/>
    <x v="4042"/>
  </r>
  <r>
    <x v="2"/>
    <s v="Workwear"/>
    <x v="6"/>
    <s v="Asics"/>
    <s v="Dial"/>
    <x v="8"/>
    <s v="L6 R Tongue Dial E"/>
    <x v="1"/>
    <n v="7940"/>
    <n v="10823"/>
    <n v="1.3630982367758187"/>
    <x v="4043"/>
  </r>
  <r>
    <x v="0"/>
    <s v="Workwear"/>
    <x v="6"/>
    <s v="Refrigiwear"/>
    <s v="Dial"/>
    <x v="35"/>
    <s v="M4 R Housing 25mm Dial B Lace Lock 1"/>
    <x v="1"/>
    <n v="4125"/>
    <n v="10660"/>
    <n v="2.5842424242424245"/>
    <x v="4044"/>
  </r>
  <r>
    <x v="1"/>
    <s v="Workwear"/>
    <x v="6"/>
    <s v="Base"/>
    <s v="Dial"/>
    <x v="35"/>
    <s v="M4 R Housing 25mm Dial B Lace Lock 1"/>
    <x v="1"/>
    <n v="4020"/>
    <n v="10400"/>
    <n v="2.5870646766169156"/>
    <x v="2196"/>
  </r>
  <r>
    <x v="2"/>
    <s v="Workwear"/>
    <x v="6"/>
    <s v="Eider Safety"/>
    <s v="Dial"/>
    <x v="41"/>
    <s v="M4 R Housing 25mm Dial A"/>
    <x v="1"/>
    <n v="5180"/>
    <n v="10300"/>
    <n v="1.9884169884169884"/>
    <x v="4045"/>
  </r>
  <r>
    <x v="0"/>
    <s v="Workwear"/>
    <x v="6"/>
    <s v="Refrigiwear"/>
    <s v="Dial"/>
    <x v="35"/>
    <s v="M4 R Housing 25mm Dial B Lace Lock 1"/>
    <x v="1"/>
    <n v="3920"/>
    <n v="10140"/>
    <n v="2.5867346938775508"/>
    <x v="4046"/>
  </r>
  <r>
    <x v="1"/>
    <s v="Workwear"/>
    <x v="6"/>
    <s v="Brynje"/>
    <s v="Dial"/>
    <x v="29"/>
    <s v="L6 R Tongue Dial A"/>
    <x v="1"/>
    <n v="4020"/>
    <n v="9960"/>
    <n v="2.4776119402985075"/>
    <x v="1391"/>
  </r>
  <r>
    <x v="2"/>
    <s v="Workwear"/>
    <x v="6"/>
    <s v="Mizuno"/>
    <s v="Dial"/>
    <x v="6"/>
    <s v="M4 R Housing 25mm Dial C Lace Lock 1"/>
    <x v="0"/>
    <n v="27135"/>
    <n v="70200"/>
    <n v="2.5870646766169156"/>
    <x v="2196"/>
  </r>
  <r>
    <x v="2"/>
    <s v="Workwear"/>
    <x v="6"/>
    <s v="Mizuno"/>
    <s v="Dial"/>
    <x v="6"/>
    <s v="M4 R Housing 25mm Dial C Lace Lock 1"/>
    <x v="0"/>
    <n v="11860"/>
    <n v="30680"/>
    <n v="2.5868465430016863"/>
    <x v="4047"/>
  </r>
  <r>
    <x v="1"/>
    <s v="Workwear"/>
    <x v="6"/>
    <s v="Brynje"/>
    <s v="Dial"/>
    <x v="29"/>
    <s v="L6 R Tongue Dial A"/>
    <x v="1"/>
    <n v="3995"/>
    <n v="9818.25"/>
    <n v="2.4576345431789739"/>
    <x v="4048"/>
  </r>
  <r>
    <x v="0"/>
    <s v="Workwear"/>
    <x v="6"/>
    <s v="Ariat"/>
    <s v="Dial"/>
    <x v="35"/>
    <s v="M4 R Housing 25mm Dial B"/>
    <x v="1"/>
    <n v="3745"/>
    <n v="9685"/>
    <n v="2.5861148197596795"/>
    <x v="4049"/>
  </r>
  <r>
    <x v="0"/>
    <s v="Workwear"/>
    <x v="6"/>
    <s v="Ariat"/>
    <s v="Dial"/>
    <x v="35"/>
    <s v="M4 R Housing 25mm Dial B"/>
    <x v="1"/>
    <n v="3720"/>
    <n v="9620"/>
    <n v="2.586021505376344"/>
    <x v="2172"/>
  </r>
  <r>
    <x v="0"/>
    <s v="Workwear"/>
    <x v="6"/>
    <s v="Ariat"/>
    <s v="Dial"/>
    <x v="35"/>
    <s v="M4 R Housing 25mm Dial B"/>
    <x v="1"/>
    <n v="3695"/>
    <n v="9555"/>
    <n v="2.5859269282814616"/>
    <x v="4050"/>
  </r>
  <r>
    <x v="0"/>
    <s v="Workwear"/>
    <x v="6"/>
    <s v="Ariat"/>
    <s v="Dial"/>
    <x v="35"/>
    <s v="M4 R Housing 25mm Dial B"/>
    <x v="1"/>
    <n v="3645"/>
    <n v="9425"/>
    <n v="2.5857338820301785"/>
    <x v="4051"/>
  </r>
  <r>
    <x v="1"/>
    <s v="Workwear"/>
    <x v="6"/>
    <s v="Baak"/>
    <s v="Dial"/>
    <x v="6"/>
    <s v="M4 R Housing 25mm Dial C Lace Lock 1"/>
    <x v="1"/>
    <n v="3570"/>
    <n v="9230"/>
    <n v="2.5854341736694679"/>
    <x v="4052"/>
  </r>
  <r>
    <x v="1"/>
    <s v="Workwear"/>
    <x v="6"/>
    <s v="Bata"/>
    <s v="Dial"/>
    <x v="30"/>
    <s v="L6 R Tongue Dial C"/>
    <x v="1"/>
    <n v="4150"/>
    <n v="9157.5"/>
    <n v="2.2066265060240964"/>
    <x v="4053"/>
  </r>
  <r>
    <x v="1"/>
    <s v="Workwear"/>
    <x v="6"/>
    <s v="Baak"/>
    <s v="Dial"/>
    <x v="31"/>
    <s v="L6 R Tongue Dial D"/>
    <x v="1"/>
    <n v="4020"/>
    <n v="8880"/>
    <n v="2.2089552238805972"/>
    <x v="1376"/>
  </r>
  <r>
    <x v="1"/>
    <s v="Workwear"/>
    <x v="6"/>
    <s v="Elten"/>
    <s v="Dial"/>
    <x v="30"/>
    <s v="L6 R Tongue Dial C"/>
    <x v="1"/>
    <n v="4015"/>
    <n v="8880"/>
    <n v="2.211706102117061"/>
    <x v="4054"/>
  </r>
  <r>
    <x v="0"/>
    <s v="Workwear"/>
    <x v="6"/>
    <s v="Red Wing"/>
    <s v="Dial"/>
    <x v="46"/>
    <s v="M2 Tongue Shield Standard Dial"/>
    <x v="1"/>
    <n v="2165"/>
    <n v="8535.5"/>
    <n v="3.9424942263279448"/>
    <x v="4055"/>
  </r>
  <r>
    <x v="1"/>
    <s v="Workwear"/>
    <x v="6"/>
    <s v="Brynje"/>
    <s v="Dial"/>
    <x v="35"/>
    <s v="M4 R Housing 25mm Dial B"/>
    <x v="1"/>
    <n v="3245"/>
    <n v="8385"/>
    <n v="2.5839753466872111"/>
    <x v="4056"/>
  </r>
  <r>
    <x v="1"/>
    <s v="Athletic"/>
    <x v="0"/>
    <s v="Adidas"/>
    <s v="Dial"/>
    <x v="3"/>
    <s v="L6 R Tongue Dial N"/>
    <x v="4"/>
    <n v="21935"/>
    <n v="21170.25"/>
    <n v="0.96513562799179398"/>
    <x v="4057"/>
  </r>
  <r>
    <x v="1"/>
    <s v="Athletic"/>
    <x v="0"/>
    <s v="Adidas"/>
    <s v="Dial"/>
    <x v="3"/>
    <s v="L6 R Tongue Dial N"/>
    <x v="4"/>
    <n v="5880"/>
    <n v="5674.5"/>
    <n v="0.96505102040816326"/>
    <x v="4058"/>
  </r>
  <r>
    <x v="1"/>
    <s v="Athletic"/>
    <x v="0"/>
    <s v="Adidas"/>
    <s v="Dial"/>
    <x v="3"/>
    <s v="L6 R Tongue Dial N"/>
    <x v="4"/>
    <n v="71610"/>
    <n v="69112.5"/>
    <n v="0.96512358609132798"/>
    <x v="4059"/>
  </r>
  <r>
    <x v="1"/>
    <s v="Athletic"/>
    <x v="0"/>
    <s v="Adidas"/>
    <s v="Dial"/>
    <x v="3"/>
    <s v="L6 R Tongue Dial N"/>
    <x v="4"/>
    <n v="20255"/>
    <n v="19545.5"/>
    <n v="0.96497161194766723"/>
    <x v="4060"/>
  </r>
  <r>
    <x v="1"/>
    <s v="Athletic"/>
    <x v="0"/>
    <s v="Adidas"/>
    <s v="Dial"/>
    <x v="3"/>
    <s v="L6 R Tongue Dial N"/>
    <x v="4"/>
    <n v="6060"/>
    <n v="5844.25"/>
    <n v="0.96439768976897688"/>
    <x v="4061"/>
  </r>
  <r>
    <x v="1"/>
    <s v="Athletic"/>
    <x v="0"/>
    <s v="Adidas"/>
    <s v="Dial"/>
    <x v="3"/>
    <s v="L6 R Tongue Dial N"/>
    <x v="4"/>
    <n v="81990"/>
    <n v="79127.75"/>
    <n v="0.96509025490913525"/>
    <x v="4062"/>
  </r>
  <r>
    <x v="1"/>
    <s v="Athletic"/>
    <x v="0"/>
    <s v="Adidas"/>
    <s v="Dial"/>
    <x v="3"/>
    <s v="L6 R Tongue Dial N"/>
    <x v="4"/>
    <n v="225"/>
    <n v="218.25"/>
    <n v="0.97"/>
    <x v="4063"/>
  </r>
  <r>
    <x v="1"/>
    <s v="Athletic"/>
    <x v="0"/>
    <s v="Adidas"/>
    <s v="Dial"/>
    <x v="3"/>
    <s v="L6 R Tongue Dial N"/>
    <x v="4"/>
    <n v="5700"/>
    <n v="5504.75"/>
    <n v="0.96574561403508774"/>
    <x v="4064"/>
  </r>
  <r>
    <x v="1"/>
    <s v="Athletic"/>
    <x v="0"/>
    <s v="Adidas"/>
    <s v="Dial"/>
    <x v="3"/>
    <s v="L6 R Tongue Dial N"/>
    <x v="4"/>
    <n v="25"/>
    <n v="24.25"/>
    <n v="0.97"/>
    <x v="4063"/>
  </r>
  <r>
    <x v="1"/>
    <s v="Athletic"/>
    <x v="0"/>
    <s v="Adidas"/>
    <s v="Dial"/>
    <x v="3"/>
    <s v="L6 R Tongue Dial N"/>
    <x v="4"/>
    <n v="42690"/>
    <n v="41200.75"/>
    <n v="0.96511478097915204"/>
    <x v="4065"/>
  </r>
  <r>
    <x v="1"/>
    <s v="Athletic"/>
    <x v="0"/>
    <s v="Adidas"/>
    <s v="Dial"/>
    <x v="3"/>
    <s v="L6 R Tongue Dial N"/>
    <x v="4"/>
    <n v="150"/>
    <n v="145.5"/>
    <n v="0.97"/>
    <x v="4063"/>
  </r>
  <r>
    <x v="1"/>
    <s v="Athletic"/>
    <x v="0"/>
    <s v="Adidas"/>
    <s v="Dial"/>
    <x v="3"/>
    <s v="L6 R Tongue Dial N"/>
    <x v="4"/>
    <n v="600"/>
    <n v="582"/>
    <n v="0.97"/>
    <x v="4063"/>
  </r>
  <r>
    <x v="1"/>
    <s v="Athletic"/>
    <x v="0"/>
    <s v="Adidas"/>
    <s v="Dial"/>
    <x v="3"/>
    <s v="L6 R Tongue Dial N"/>
    <x v="4"/>
    <n v="32340"/>
    <n v="31209.75"/>
    <n v="0.96505102040816326"/>
    <x v="4058"/>
  </r>
  <r>
    <x v="1"/>
    <s v="Athletic"/>
    <x v="0"/>
    <s v="Adidas"/>
    <s v="Dial"/>
    <x v="3"/>
    <s v="L6 R Tongue Dial N"/>
    <x v="4"/>
    <n v="40980"/>
    <n v="39551.75"/>
    <n v="0.96514763299170325"/>
    <x v="4066"/>
  </r>
  <r>
    <x v="1"/>
    <s v="Athletic"/>
    <x v="0"/>
    <s v="Adidas"/>
    <s v="Dial"/>
    <x v="3"/>
    <s v="L6 R Tongue Dial N"/>
    <x v="4"/>
    <n v="47315"/>
    <n v="45662.75"/>
    <n v="0.96507978442354436"/>
    <x v="4067"/>
  </r>
  <r>
    <x v="1"/>
    <s v="Athletic"/>
    <x v="0"/>
    <s v="Adidas"/>
    <s v="Dial"/>
    <x v="3"/>
    <s v="L6 R Tongue Dial N"/>
    <x v="4"/>
    <n v="51360"/>
    <n v="49567"/>
    <n v="0.96508956386292832"/>
    <x v="4068"/>
  </r>
  <r>
    <x v="0"/>
    <s v="Athletic"/>
    <x v="0"/>
    <s v="New Balance"/>
    <s v="Dial"/>
    <x v="1"/>
    <s v="L6 L Eyestay 20mm Dial S1"/>
    <x v="1"/>
    <n v="900"/>
    <n v="1053"/>
    <n v="1.17"/>
    <x v="4069"/>
  </r>
  <r>
    <x v="0"/>
    <s v="Athletic"/>
    <x v="0"/>
    <s v="New Balance"/>
    <s v="Dial"/>
    <x v="1"/>
    <s v="L6 R Eyestay 20mm Dial S1"/>
    <x v="1"/>
    <n v="900"/>
    <n v="1053"/>
    <n v="1.17"/>
    <x v="4069"/>
  </r>
  <r>
    <x v="0"/>
    <s v="Athletic"/>
    <x v="0"/>
    <s v="New Balance"/>
    <s v="Dial"/>
    <x v="1"/>
    <s v="L6 L Eyestay 20mm Dial S1"/>
    <x v="1"/>
    <n v="850"/>
    <n v="969"/>
    <n v="1.1399999999999999"/>
    <x v="16"/>
  </r>
  <r>
    <x v="0"/>
    <s v="Athletic"/>
    <x v="0"/>
    <s v="New Balance"/>
    <s v="Dial"/>
    <x v="1"/>
    <s v="L6 R Eyestay 20mm Dial S1"/>
    <x v="1"/>
    <n v="850"/>
    <n v="969"/>
    <n v="1.1399999999999999"/>
    <x v="16"/>
  </r>
  <r>
    <x v="1"/>
    <s v="Athletic"/>
    <x v="0"/>
    <s v="Ecco"/>
    <s v="Dial"/>
    <x v="31"/>
    <s v="L6 R Tongue Dial D"/>
    <x v="4"/>
    <n v="89550"/>
    <n v="197795"/>
    <n v="2.2087660524846453"/>
    <x v="4070"/>
  </r>
  <r>
    <x v="1"/>
    <s v="Athletic"/>
    <x v="0"/>
    <s v="Ecco"/>
    <s v="Dial"/>
    <x v="31"/>
    <s v="L6 R Tongue Dial D"/>
    <x v="4"/>
    <n v="4020"/>
    <n v="8840"/>
    <n v="2.1990049751243781"/>
    <x v="3029"/>
  </r>
  <r>
    <x v="1"/>
    <s v="Athletic"/>
    <x v="0"/>
    <s v="Ecco"/>
    <s v="Dial"/>
    <x v="8"/>
    <s v="L6 R Tongue Dial E"/>
    <x v="3"/>
    <n v="15880"/>
    <n v="20856"/>
    <n v="1.3133501259445843"/>
    <x v="4071"/>
  </r>
  <r>
    <x v="1"/>
    <s v="Athletic"/>
    <x v="0"/>
    <s v="Ecco"/>
    <s v="Dial"/>
    <x v="8"/>
    <s v="L6 R Tongue Dial E"/>
    <x v="0"/>
    <n v="17085"/>
    <n v="22440"/>
    <n v="1.3134328358208955"/>
    <x v="1373"/>
  </r>
  <r>
    <x v="1"/>
    <s v="Athletic"/>
    <x v="0"/>
    <s v="Ecco"/>
    <s v="Dial"/>
    <x v="8"/>
    <s v="L6 R Tongue Dial E"/>
    <x v="0"/>
    <n v="14275"/>
    <n v="18744"/>
    <n v="1.3130647985989492"/>
    <x v="4072"/>
  </r>
  <r>
    <x v="1"/>
    <s v="Athletic"/>
    <x v="0"/>
    <s v="Ecco"/>
    <s v="Dial"/>
    <x v="8"/>
    <s v="L6 R Tongue Dial E"/>
    <x v="0"/>
    <n v="3020"/>
    <n v="3960"/>
    <n v="1.3112582781456954"/>
    <x v="4073"/>
  </r>
  <r>
    <x v="1"/>
    <s v="Athletic"/>
    <x v="0"/>
    <s v="Ecco"/>
    <s v="Dial"/>
    <x v="8"/>
    <s v="L6 R Tongue Dial E"/>
    <x v="0"/>
    <n v="200"/>
    <n v="264"/>
    <n v="1.32"/>
    <x v="1422"/>
  </r>
  <r>
    <x v="1"/>
    <s v="Athletic"/>
    <x v="0"/>
    <s v="Ecco"/>
    <s v="Dial"/>
    <x v="8"/>
    <s v="L6 R Tongue Dial E"/>
    <x v="0"/>
    <n v="150"/>
    <n v="198"/>
    <n v="1.32"/>
    <x v="1422"/>
  </r>
  <r>
    <x v="1"/>
    <s v="Athletic"/>
    <x v="0"/>
    <s v="Ecco"/>
    <s v="Dial"/>
    <x v="8"/>
    <s v="L6 R Tongue Dial E"/>
    <x v="0"/>
    <n v="9750"/>
    <n v="12804"/>
    <n v="1.3132307692307692"/>
    <x v="3179"/>
  </r>
  <r>
    <x v="1"/>
    <s v="Athletic"/>
    <x v="0"/>
    <s v="Ecco"/>
    <s v="Dial"/>
    <x v="8"/>
    <s v="L6 R Tongue Dial E"/>
    <x v="0"/>
    <n v="8040"/>
    <n v="10560"/>
    <n v="1.3134328358208955"/>
    <x v="1373"/>
  </r>
  <r>
    <x v="1"/>
    <s v="Athletic"/>
    <x v="0"/>
    <s v="Ecco"/>
    <s v="Dial"/>
    <x v="8"/>
    <s v="L6 R Tongue Dial E"/>
    <x v="0"/>
    <n v="6035"/>
    <n v="7920"/>
    <n v="1.312344656172328"/>
    <x v="4074"/>
  </r>
  <r>
    <x v="1"/>
    <s v="Athletic"/>
    <x v="0"/>
    <s v="Ecco"/>
    <s v="Dial"/>
    <x v="8"/>
    <s v="L6 R Tongue Dial E"/>
    <x v="0"/>
    <n v="2815"/>
    <n v="3696"/>
    <n v="1.3129662522202488"/>
    <x v="3863"/>
  </r>
  <r>
    <x v="1"/>
    <s v="Athletic"/>
    <x v="0"/>
    <s v="Ecco"/>
    <s v="Dial"/>
    <x v="8"/>
    <s v="L6 R Tongue Dial E"/>
    <x v="0"/>
    <n v="3290"/>
    <n v="4323"/>
    <n v="1.3139817629179331"/>
    <x v="4075"/>
  </r>
  <r>
    <x v="1"/>
    <s v="Athletic"/>
    <x v="0"/>
    <s v="Ecco"/>
    <s v="Dial"/>
    <x v="8"/>
    <s v="L6 R Tongue Dial E"/>
    <x v="0"/>
    <n v="1610"/>
    <n v="2112"/>
    <n v="1.3118012422360248"/>
    <x v="4076"/>
  </r>
  <r>
    <x v="0"/>
    <s v="Athletic"/>
    <x v="0"/>
    <s v="New Balance"/>
    <s v="Lace"/>
    <x v="49"/>
    <s v="TX6 Lace"/>
    <x v="1"/>
    <n v="1910"/>
    <n v="950"/>
    <n v="0.49738219895287961"/>
    <x v="4077"/>
  </r>
  <r>
    <x v="0"/>
    <s v="Athletic"/>
    <x v="0"/>
    <s v="New Balance"/>
    <s v="Dial"/>
    <x v="1"/>
    <s v="L6 L Eyestay 20mm Dial S1"/>
    <x v="1"/>
    <n v="800"/>
    <n v="936"/>
    <n v="1.17"/>
    <x v="4069"/>
  </r>
  <r>
    <x v="0"/>
    <s v="Athletic"/>
    <x v="0"/>
    <s v="New Balance"/>
    <s v="Dial"/>
    <x v="1"/>
    <s v="L6 L Eyestay 20mm Dial S1"/>
    <x v="1"/>
    <n v="800"/>
    <n v="936"/>
    <n v="1.17"/>
    <x v="4069"/>
  </r>
  <r>
    <x v="0"/>
    <s v="Athletic"/>
    <x v="0"/>
    <s v="New Balance"/>
    <s v="Dial"/>
    <x v="1"/>
    <s v="L6 R Eyestay 20mm Dial S1"/>
    <x v="1"/>
    <n v="800"/>
    <n v="936"/>
    <n v="1.17"/>
    <x v="4069"/>
  </r>
  <r>
    <x v="0"/>
    <s v="Athletic"/>
    <x v="0"/>
    <s v="New Balance"/>
    <s v="Dial"/>
    <x v="1"/>
    <s v="L6 R Eyestay 20mm Dial S1"/>
    <x v="1"/>
    <n v="800"/>
    <n v="936"/>
    <n v="1.17"/>
    <x v="4069"/>
  </r>
  <r>
    <x v="0"/>
    <s v="Athletic"/>
    <x v="0"/>
    <s v="New Balance"/>
    <s v="Dial"/>
    <x v="1"/>
    <s v="L6 L Eyestay 20mm Dial S1"/>
    <x v="1"/>
    <n v="750"/>
    <n v="877.5"/>
    <n v="1.17"/>
    <x v="4069"/>
  </r>
  <r>
    <x v="1"/>
    <s v="Athletic"/>
    <x v="0"/>
    <s v="Ecco"/>
    <s v="Dial"/>
    <x v="8"/>
    <s v="L6 R Tongue Dial E"/>
    <x v="4"/>
    <n v="15075"/>
    <n v="18300"/>
    <n v="1.2139303482587065"/>
    <x v="2591"/>
  </r>
  <r>
    <x v="1"/>
    <s v="Athletic"/>
    <x v="0"/>
    <s v="Ecco"/>
    <s v="Dial"/>
    <x v="8"/>
    <s v="L6 R Tongue Dial E"/>
    <x v="4"/>
    <n v="5025"/>
    <n v="6100"/>
    <n v="1.2139303482587065"/>
    <x v="2591"/>
  </r>
  <r>
    <x v="1"/>
    <s v="Athletic"/>
    <x v="0"/>
    <s v="Ecco"/>
    <s v="Dial"/>
    <x v="8"/>
    <s v="L6 R Tongue Dial E"/>
    <x v="2"/>
    <n v="1005"/>
    <n v="1220"/>
    <n v="1.2139303482587065"/>
    <x v="2591"/>
  </r>
  <r>
    <x v="1"/>
    <s v="Athletic"/>
    <x v="0"/>
    <s v="Ecco"/>
    <s v="Dial"/>
    <x v="8"/>
    <s v="L6 R Tongue Dial E"/>
    <x v="3"/>
    <n v="4930"/>
    <n v="6566"/>
    <n v="1.3318458417849899"/>
    <x v="4078"/>
  </r>
  <r>
    <x v="1"/>
    <s v="Athletic"/>
    <x v="0"/>
    <s v="Ecco"/>
    <s v="Dial"/>
    <x v="8"/>
    <s v="L6 R Tongue Dial E"/>
    <x v="3"/>
    <n v="400"/>
    <n v="536"/>
    <n v="1.34"/>
    <x v="1385"/>
  </r>
  <r>
    <x v="1"/>
    <s v="Athletic"/>
    <x v="0"/>
    <s v="Ecco"/>
    <s v="Dial"/>
    <x v="8"/>
    <s v="L6 R Tongue Dial E"/>
    <x v="3"/>
    <n v="200"/>
    <n v="268"/>
    <n v="1.34"/>
    <x v="1385"/>
  </r>
  <r>
    <x v="1"/>
    <s v="Athletic"/>
    <x v="0"/>
    <s v="Ecco"/>
    <s v="Dial"/>
    <x v="8"/>
    <s v="L6 R Tongue Dial E"/>
    <x v="0"/>
    <n v="3820"/>
    <n v="5092"/>
    <n v="1.3329842931937173"/>
    <x v="2851"/>
  </r>
  <r>
    <x v="1"/>
    <s v="Athletic"/>
    <x v="0"/>
    <s v="Ecco"/>
    <s v="Dial"/>
    <x v="8"/>
    <s v="L6 R Tongue Dial E"/>
    <x v="0"/>
    <n v="2415"/>
    <n v="3216"/>
    <n v="1.3316770186335403"/>
    <x v="1396"/>
  </r>
  <r>
    <x v="1"/>
    <s v="Athletic"/>
    <x v="0"/>
    <s v="Ecco"/>
    <s v="Dial"/>
    <x v="8"/>
    <s v="L6 R Tongue Dial E"/>
    <x v="0"/>
    <n v="2115"/>
    <n v="2814"/>
    <n v="1.3304964539007091"/>
    <x v="4079"/>
  </r>
  <r>
    <x v="1"/>
    <s v="Athletic"/>
    <x v="0"/>
    <s v="Ecco"/>
    <s v="Dial"/>
    <x v="8"/>
    <s v="L6 R Tongue Dial E"/>
    <x v="0"/>
    <n v="6530"/>
    <n v="8710"/>
    <n v="1.3338437978560489"/>
    <x v="4080"/>
  </r>
  <r>
    <x v="1"/>
    <s v="Athletic"/>
    <x v="0"/>
    <s v="Ecco"/>
    <s v="Dial"/>
    <x v="8"/>
    <s v="L6 R Tongue Dial E"/>
    <x v="0"/>
    <n v="2510"/>
    <n v="3350"/>
    <n v="1.3346613545816732"/>
    <x v="4081"/>
  </r>
  <r>
    <x v="1"/>
    <s v="Athletic"/>
    <x v="0"/>
    <s v="Ecco"/>
    <s v="Dial"/>
    <x v="8"/>
    <s v="L6 R Tongue Dial E"/>
    <x v="0"/>
    <n v="2315"/>
    <n v="3082"/>
    <n v="1.331317494600432"/>
    <x v="3137"/>
  </r>
  <r>
    <x v="1"/>
    <s v="Athletic"/>
    <x v="0"/>
    <s v="Ecco"/>
    <s v="Dial"/>
    <x v="8"/>
    <s v="L6 R Tongue Dial E"/>
    <x v="0"/>
    <n v="2335"/>
    <n v="3115.5"/>
    <n v="1.3342612419700215"/>
    <x v="4082"/>
  </r>
  <r>
    <x v="1"/>
    <s v="Athletic"/>
    <x v="0"/>
    <s v="Ecco"/>
    <s v="Dial"/>
    <x v="8"/>
    <s v="L6 R Tongue Dial E"/>
    <x v="0"/>
    <n v="350"/>
    <n v="469"/>
    <n v="1.34"/>
    <x v="1385"/>
  </r>
  <r>
    <x v="0"/>
    <s v="Athletic"/>
    <x v="0"/>
    <s v="New Balance"/>
    <s v="Dial"/>
    <x v="1"/>
    <s v="L6 R Eyestay 20mm Dial S1"/>
    <x v="1"/>
    <n v="750"/>
    <n v="877.5"/>
    <n v="1.17"/>
    <x v="4069"/>
  </r>
  <r>
    <x v="0"/>
    <s v="Athletic"/>
    <x v="0"/>
    <s v="New Balance"/>
    <s v="Dial"/>
    <x v="1"/>
    <s v="L6 L Eyestay 20mm Dial S1"/>
    <x v="1"/>
    <n v="700"/>
    <n v="819"/>
    <n v="1.17"/>
    <x v="4069"/>
  </r>
  <r>
    <x v="0"/>
    <s v="Athletic"/>
    <x v="0"/>
    <s v="New Balance"/>
    <s v="Dial"/>
    <x v="1"/>
    <s v="L6 R Eyestay 20mm Dial S1"/>
    <x v="1"/>
    <n v="700"/>
    <n v="819"/>
    <n v="1.17"/>
    <x v="4069"/>
  </r>
  <r>
    <x v="1"/>
    <s v="Athletic"/>
    <x v="0"/>
    <s v="Ricosta"/>
    <s v="Dial"/>
    <x v="31"/>
    <s v="L6 R Tongue Dial D"/>
    <x v="4"/>
    <n v="2510"/>
    <n v="5525"/>
    <n v="2.2011952191235058"/>
    <x v="4083"/>
  </r>
  <r>
    <x v="1"/>
    <s v="Athletic"/>
    <x v="0"/>
    <s v="Ricosta"/>
    <s v="Dial"/>
    <x v="31"/>
    <s v="L6 R Tongue Dial D"/>
    <x v="2"/>
    <n v="2010"/>
    <n v="4420"/>
    <n v="2.1990049751243781"/>
    <x v="3029"/>
  </r>
  <r>
    <x v="1"/>
    <s v="Athletic"/>
    <x v="0"/>
    <s v="Ricosta"/>
    <s v="Dial"/>
    <x v="22"/>
    <s v="L6 R Tongue Dial M"/>
    <x v="3"/>
    <n v="500"/>
    <n v="570"/>
    <n v="1.1399999999999999"/>
    <x v="2568"/>
  </r>
  <r>
    <x v="1"/>
    <s v="Athletic"/>
    <x v="0"/>
    <s v="Ricosta"/>
    <s v="Dial"/>
    <x v="1"/>
    <s v="L6 R Tongue Dial S"/>
    <x v="3"/>
    <n v="5025"/>
    <n v="5600"/>
    <n v="1.1144278606965174"/>
    <x v="1077"/>
  </r>
  <r>
    <x v="1"/>
    <s v="Athletic"/>
    <x v="0"/>
    <s v="Ricosta"/>
    <s v="Dial"/>
    <x v="1"/>
    <s v="L6 R Tongue Dial S"/>
    <x v="3"/>
    <n v="2515"/>
    <n v="2800"/>
    <n v="1.1133200795228628"/>
    <x v="4084"/>
  </r>
  <r>
    <x v="1"/>
    <s v="Athletic"/>
    <x v="0"/>
    <s v="Ricosta"/>
    <s v="Dial"/>
    <x v="1"/>
    <s v="L6 R Tongue Dial S"/>
    <x v="3"/>
    <n v="2010"/>
    <n v="2240"/>
    <n v="1.1144278606965174"/>
    <x v="1077"/>
  </r>
  <r>
    <x v="1"/>
    <s v="Athletic"/>
    <x v="0"/>
    <s v="Ricosta"/>
    <s v="Dial"/>
    <x v="1"/>
    <s v="L6 R Tongue Dial S"/>
    <x v="0"/>
    <n v="3015"/>
    <n v="3360"/>
    <n v="1.1144278606965174"/>
    <x v="1077"/>
  </r>
  <r>
    <x v="1"/>
    <s v="Athletic"/>
    <x v="0"/>
    <s v="Ricosta"/>
    <s v="Dial"/>
    <x v="1"/>
    <s v="L6 R Tongue Dial S"/>
    <x v="0"/>
    <n v="6030"/>
    <n v="6720"/>
    <n v="1.1144278606965174"/>
    <x v="1077"/>
  </r>
  <r>
    <x v="1"/>
    <s v="Athletic"/>
    <x v="0"/>
    <s v="Ricosta"/>
    <s v="Dial"/>
    <x v="1"/>
    <s v="L6 R Tongue Dial S"/>
    <x v="0"/>
    <n v="3015"/>
    <n v="3360"/>
    <n v="1.1144278606965174"/>
    <x v="1077"/>
  </r>
  <r>
    <x v="1"/>
    <s v="Athletic"/>
    <x v="0"/>
    <s v="Ricosta"/>
    <s v="Dial"/>
    <x v="1"/>
    <s v="L6 R Tongue Dial S"/>
    <x v="3"/>
    <n v="2010"/>
    <n v="2280"/>
    <n v="1.1343283582089552"/>
    <x v="2764"/>
  </r>
  <r>
    <x v="1"/>
    <s v="Athletic"/>
    <x v="0"/>
    <s v="Ricosta"/>
    <s v="Dial"/>
    <x v="1"/>
    <s v="L6 R Tongue Dial S"/>
    <x v="3"/>
    <n v="1005"/>
    <n v="1140"/>
    <n v="1.1343283582089552"/>
    <x v="2764"/>
  </r>
  <r>
    <x v="1"/>
    <s v="Athletic"/>
    <x v="0"/>
    <s v="Ricosta"/>
    <s v="Dial"/>
    <x v="1"/>
    <s v="L6 R Tongue Dial S"/>
    <x v="3"/>
    <n v="1005"/>
    <n v="1140"/>
    <n v="1.1343283582089552"/>
    <x v="2764"/>
  </r>
  <r>
    <x v="1"/>
    <s v="Athletic"/>
    <x v="0"/>
    <s v="Ricosta"/>
    <s v="Dial"/>
    <x v="1"/>
    <s v="L6 R Tongue Dial S"/>
    <x v="0"/>
    <n v="2010"/>
    <n v="2280"/>
    <n v="1.1343283582089552"/>
    <x v="2764"/>
  </r>
  <r>
    <x v="1"/>
    <s v="Athletic"/>
    <x v="0"/>
    <s v="Ricosta"/>
    <s v="Dial"/>
    <x v="1"/>
    <s v="L6 R Tongue Dial S"/>
    <x v="3"/>
    <n v="2010"/>
    <n v="2280"/>
    <n v="1.1343283582089552"/>
    <x v="2764"/>
  </r>
  <r>
    <x v="1"/>
    <s v="Athletic"/>
    <x v="0"/>
    <s v="Ricosta"/>
    <s v="Dial"/>
    <x v="1"/>
    <s v="L6 R Tongue Dial S"/>
    <x v="3"/>
    <n v="1000"/>
    <n v="1140"/>
    <n v="1.1399999999999999"/>
    <x v="2568"/>
  </r>
  <r>
    <x v="1"/>
    <s v="Athletic"/>
    <x v="0"/>
    <s v="Ricosta"/>
    <s v="Dial"/>
    <x v="1"/>
    <s v="L6 R Tongue Dial S"/>
    <x v="3"/>
    <n v="2010"/>
    <n v="2280"/>
    <n v="1.1343283582089552"/>
    <x v="2764"/>
  </r>
  <r>
    <x v="1"/>
    <s v="Athletic"/>
    <x v="0"/>
    <s v="Ricosta"/>
    <s v="Dial"/>
    <x v="1"/>
    <s v="L6 R Tongue Dial S"/>
    <x v="3"/>
    <n v="1000"/>
    <n v="1140"/>
    <n v="1.1399999999999999"/>
    <x v="2568"/>
  </r>
  <r>
    <x v="1"/>
    <s v="Athletic"/>
    <x v="0"/>
    <s v="Ricosta"/>
    <s v="Dial"/>
    <x v="1"/>
    <s v="L6 R Tongue Dial S"/>
    <x v="0"/>
    <n v="1005"/>
    <n v="1140"/>
    <n v="1.1343283582089552"/>
    <x v="2764"/>
  </r>
  <r>
    <x v="1"/>
    <s v="Athletic"/>
    <x v="0"/>
    <s v="Ricosta"/>
    <s v="Dial"/>
    <x v="1"/>
    <s v="L6 R Tongue Dial S"/>
    <x v="0"/>
    <n v="500"/>
    <n v="570"/>
    <n v="1.1399999999999999"/>
    <x v="2568"/>
  </r>
  <r>
    <x v="1"/>
    <s v="Athletic"/>
    <x v="0"/>
    <s v="Ricosta"/>
    <s v="Dial"/>
    <x v="1"/>
    <s v="L6 R Tongue Dial S"/>
    <x v="0"/>
    <n v="1005"/>
    <n v="1140"/>
    <n v="1.1343283582089552"/>
    <x v="2764"/>
  </r>
  <r>
    <x v="1"/>
    <s v="Athletic"/>
    <x v="0"/>
    <s v="Ricosta"/>
    <s v="Dial"/>
    <x v="1"/>
    <s v="L6 R Tongue Dial S"/>
    <x v="3"/>
    <n v="2515"/>
    <n v="2850"/>
    <n v="1.1332007952286283"/>
    <x v="4085"/>
  </r>
  <r>
    <x v="1"/>
    <s v="Athletic"/>
    <x v="0"/>
    <s v="Ricosta"/>
    <s v="Dial"/>
    <x v="1"/>
    <s v="L6 R Tongue Dial S"/>
    <x v="0"/>
    <n v="1005"/>
    <n v="1140"/>
    <n v="1.1343283582089552"/>
    <x v="2764"/>
  </r>
  <r>
    <x v="1"/>
    <s v="Athletic"/>
    <x v="0"/>
    <s v="Ricosta"/>
    <s v="Dial"/>
    <x v="1"/>
    <s v="L6 R Tongue Dial S"/>
    <x v="3"/>
    <n v="2010"/>
    <n v="2280"/>
    <n v="1.1343283582089552"/>
    <x v="2764"/>
  </r>
  <r>
    <x v="1"/>
    <s v="Athletic"/>
    <x v="0"/>
    <s v="Ricosta"/>
    <s v="Dial"/>
    <x v="1"/>
    <s v="L6 R Tongue Dial S"/>
    <x v="3"/>
    <n v="500"/>
    <n v="570"/>
    <n v="1.1399999999999999"/>
    <x v="2568"/>
  </r>
  <r>
    <x v="1"/>
    <s v="Athletic"/>
    <x v="0"/>
    <s v="Ricosta"/>
    <s v="Dial"/>
    <x v="1"/>
    <s v="L6 R Tongue Dial S"/>
    <x v="3"/>
    <n v="1000"/>
    <n v="1140"/>
    <n v="1.1399999999999999"/>
    <x v="2568"/>
  </r>
  <r>
    <x v="1"/>
    <s v="Athletic"/>
    <x v="0"/>
    <s v="Ricosta"/>
    <s v="Dial"/>
    <x v="1"/>
    <s v="L6 R Tongue Dial S"/>
    <x v="0"/>
    <n v="4020"/>
    <n v="4560"/>
    <n v="1.1343283582089552"/>
    <x v="2764"/>
  </r>
  <r>
    <x v="1"/>
    <s v="Athletic"/>
    <x v="0"/>
    <s v="Ricosta"/>
    <s v="Dial"/>
    <x v="1"/>
    <s v="L6 R Tongue Dial S"/>
    <x v="0"/>
    <n v="500"/>
    <n v="570"/>
    <n v="1.1399999999999999"/>
    <x v="2568"/>
  </r>
  <r>
    <x v="1"/>
    <s v="Athletic"/>
    <x v="0"/>
    <s v="Ricosta"/>
    <s v="Dial"/>
    <x v="1"/>
    <s v="L6 R Tongue Dial S"/>
    <x v="0"/>
    <n v="1005"/>
    <n v="1140"/>
    <n v="1.1343283582089552"/>
    <x v="2764"/>
  </r>
  <r>
    <x v="1"/>
    <s v="Athletic"/>
    <x v="0"/>
    <s v="Ricosta"/>
    <s v="Dial"/>
    <x v="1"/>
    <s v="L6 R Tongue Dial S"/>
    <x v="3"/>
    <n v="500"/>
    <n v="570"/>
    <n v="1.1399999999999999"/>
    <x v="2568"/>
  </r>
  <r>
    <x v="1"/>
    <s v="Athletic"/>
    <x v="0"/>
    <s v="Ricosta"/>
    <s v="Dial"/>
    <x v="1"/>
    <s v="L6 R Tongue Dial S"/>
    <x v="3"/>
    <n v="500"/>
    <n v="570"/>
    <n v="1.1399999999999999"/>
    <x v="2568"/>
  </r>
  <r>
    <x v="1"/>
    <s v="Athletic"/>
    <x v="0"/>
    <s v="Ricosta"/>
    <s v="Dial"/>
    <x v="1"/>
    <s v="L6 R Tongue Dial S"/>
    <x v="0"/>
    <n v="2010"/>
    <n v="2280"/>
    <n v="1.1343283582089552"/>
    <x v="2764"/>
  </r>
  <r>
    <x v="1"/>
    <s v="Athletic"/>
    <x v="0"/>
    <s v="Ricosta"/>
    <s v="Dial"/>
    <x v="1"/>
    <s v="L6 R Tongue Dial S"/>
    <x v="0"/>
    <n v="2010"/>
    <n v="2280"/>
    <n v="1.1343283582089552"/>
    <x v="2764"/>
  </r>
  <r>
    <x v="1"/>
    <s v="Athletic"/>
    <x v="0"/>
    <s v="Ricosta"/>
    <s v="Dial"/>
    <x v="1"/>
    <s v="L6 R Tongue Dial S"/>
    <x v="0"/>
    <n v="3015"/>
    <n v="3420"/>
    <n v="1.1343283582089552"/>
    <x v="2764"/>
  </r>
  <r>
    <x v="1"/>
    <s v="Athletic"/>
    <x v="0"/>
    <s v="Ricosta"/>
    <s v="Dial"/>
    <x v="1"/>
    <s v="L6 R Tongue Dial S"/>
    <x v="0"/>
    <n v="3015"/>
    <n v="3420"/>
    <n v="1.1343283582089552"/>
    <x v="2764"/>
  </r>
  <r>
    <x v="0"/>
    <s v="Athletic"/>
    <x v="0"/>
    <s v="New Balance"/>
    <s v="Dial"/>
    <x v="1"/>
    <s v="L6 L Eyestay 20mm Dial S1"/>
    <x v="1"/>
    <n v="650"/>
    <n v="760.5"/>
    <n v="1.17"/>
    <x v="4069"/>
  </r>
  <r>
    <x v="0"/>
    <s v="Athletic"/>
    <x v="0"/>
    <s v="New Balance"/>
    <s v="Dial"/>
    <x v="1"/>
    <s v="L6 R Eyestay 20mm Dial S1"/>
    <x v="1"/>
    <n v="650"/>
    <n v="760.5"/>
    <n v="1.17"/>
    <x v="4069"/>
  </r>
  <r>
    <x v="0"/>
    <s v="Athletic"/>
    <x v="0"/>
    <s v="New Balance"/>
    <s v="Dial"/>
    <x v="1"/>
    <s v="L6 L Eyestay 20mm Dial S1"/>
    <x v="1"/>
    <n v="650"/>
    <n v="741"/>
    <n v="1.1399999999999999"/>
    <x v="16"/>
  </r>
  <r>
    <x v="0"/>
    <s v="Athletic"/>
    <x v="0"/>
    <s v="New Balance"/>
    <s v="Dial"/>
    <x v="1"/>
    <s v="L6 R Eyestay 20mm Dial S1"/>
    <x v="1"/>
    <n v="650"/>
    <n v="741"/>
    <n v="1.1399999999999999"/>
    <x v="16"/>
  </r>
  <r>
    <x v="0"/>
    <s v="Athletic"/>
    <x v="0"/>
    <s v="New Balance"/>
    <s v="Lace"/>
    <x v="49"/>
    <s v="TX6 Lace"/>
    <x v="1"/>
    <n v="1470"/>
    <n v="730"/>
    <n v="0.49659863945578231"/>
    <x v="4086"/>
  </r>
  <r>
    <x v="1"/>
    <s v="Athletic"/>
    <x v="0"/>
    <s v="Ricosta"/>
    <s v="Dial"/>
    <x v="1"/>
    <s v="L6 R Tongue Dial S1"/>
    <x v="0"/>
    <n v="5025"/>
    <n v="5700"/>
    <n v="1.1343283582089552"/>
    <x v="2764"/>
  </r>
  <r>
    <x v="1"/>
    <s v="Athletic"/>
    <x v="0"/>
    <s v="Ricosta"/>
    <s v="Dial"/>
    <x v="1"/>
    <s v="L6 R Tongue Dial S1"/>
    <x v="0"/>
    <n v="5025"/>
    <n v="5700"/>
    <n v="1.1343283582089552"/>
    <x v="2764"/>
  </r>
  <r>
    <x v="0"/>
    <s v="Athletic"/>
    <x v="0"/>
    <s v="New Balance"/>
    <s v="Dial"/>
    <x v="1"/>
    <s v="L6 L Eyestay 20mm Dial S1"/>
    <x v="1"/>
    <n v="550"/>
    <n v="643.5"/>
    <n v="1.17"/>
    <x v="4069"/>
  </r>
  <r>
    <x v="0"/>
    <s v="Athletic"/>
    <x v="0"/>
    <s v="New Balance"/>
    <s v="Dial"/>
    <x v="1"/>
    <s v="L6 R Eyestay 20mm Dial S1"/>
    <x v="1"/>
    <n v="550"/>
    <n v="643.5"/>
    <n v="1.17"/>
    <x v="4069"/>
  </r>
  <r>
    <x v="0"/>
    <s v="Athletic"/>
    <x v="0"/>
    <s v="New Balance"/>
    <s v="Bayonet"/>
    <x v="0"/>
    <s v="L6 Bayonet Eyestay"/>
    <x v="1"/>
    <n v="4700"/>
    <n v="611"/>
    <n v="0.13"/>
    <x v="0"/>
  </r>
  <r>
    <x v="0"/>
    <s v="Athletic"/>
    <x v="0"/>
    <s v="New Balance"/>
    <s v="Dial"/>
    <x v="1"/>
    <s v="L6 L Eyestay 20mm Dial S1"/>
    <x v="1"/>
    <n v="525"/>
    <n v="598.5"/>
    <n v="1.1399999999999999"/>
    <x v="16"/>
  </r>
  <r>
    <x v="0"/>
    <s v="Athletic"/>
    <x v="0"/>
    <s v="New Balance"/>
    <s v="Dial"/>
    <x v="1"/>
    <s v="L6 R Eyestay 20mm Dial S1"/>
    <x v="1"/>
    <n v="525"/>
    <n v="598.5"/>
    <n v="1.1399999999999999"/>
    <x v="16"/>
  </r>
  <r>
    <x v="0"/>
    <s v="Athletic"/>
    <x v="0"/>
    <s v="New Balance"/>
    <s v="Dial"/>
    <x v="1"/>
    <s v="L6 L Eyestay 20mm Dial S1"/>
    <x v="1"/>
    <n v="500"/>
    <n v="585"/>
    <n v="1.17"/>
    <x v="4069"/>
  </r>
  <r>
    <x v="0"/>
    <s v="Athletic"/>
    <x v="0"/>
    <s v="New Balance"/>
    <s v="Dial"/>
    <x v="1"/>
    <s v="L6 L Eyestay 20mm Dial S1"/>
    <x v="1"/>
    <n v="500"/>
    <n v="585"/>
    <n v="1.17"/>
    <x v="4069"/>
  </r>
  <r>
    <x v="0"/>
    <s v="Athletic"/>
    <x v="0"/>
    <s v="New Balance"/>
    <s v="Dial"/>
    <x v="1"/>
    <s v="L6 R Eyestay 20mm Dial S1"/>
    <x v="1"/>
    <n v="500"/>
    <n v="585"/>
    <n v="1.17"/>
    <x v="4069"/>
  </r>
  <r>
    <x v="0"/>
    <s v="Athletic"/>
    <x v="0"/>
    <s v="New Balance"/>
    <s v="Dial"/>
    <x v="1"/>
    <s v="L6 R Eyestay 20mm Dial S1"/>
    <x v="1"/>
    <n v="500"/>
    <n v="585"/>
    <n v="1.17"/>
    <x v="4069"/>
  </r>
  <r>
    <x v="0"/>
    <s v="Athletic"/>
    <x v="0"/>
    <s v="New Balance"/>
    <s v="Lace"/>
    <x v="17"/>
    <s v="TX4 Lace"/>
    <x v="1"/>
    <n v="1150"/>
    <n v="570"/>
    <n v="0.4956521739130435"/>
    <x v="4087"/>
  </r>
  <r>
    <x v="1"/>
    <s v="Athletic"/>
    <x v="0"/>
    <s v="Ricosta"/>
    <s v="Dial"/>
    <x v="1"/>
    <s v="L6 R Tongue Dial S1"/>
    <x v="0"/>
    <n v="6030"/>
    <n v="6840"/>
    <n v="1.1343283582089552"/>
    <x v="2764"/>
  </r>
  <r>
    <x v="1"/>
    <s v="Athletic"/>
    <x v="0"/>
    <s v="Ricosta"/>
    <s v="Dial"/>
    <x v="1"/>
    <s v="L6 R Tongue Dial S1"/>
    <x v="0"/>
    <n v="3015"/>
    <n v="3420"/>
    <n v="1.1343283582089552"/>
    <x v="2764"/>
  </r>
  <r>
    <x v="0"/>
    <s v="Athletic"/>
    <x v="1"/>
    <s v="New Balance"/>
    <s v="Dial"/>
    <x v="4"/>
    <s v="L6 L Eyestay 20mm Dial R"/>
    <x v="1"/>
    <n v="225"/>
    <n v="510.75"/>
    <n v="2.27"/>
    <x v="586"/>
  </r>
  <r>
    <x v="0"/>
    <s v="Athletic"/>
    <x v="1"/>
    <s v="New Balance"/>
    <s v="Dial"/>
    <x v="4"/>
    <s v="L6 R Eyestay 20mm Dial R"/>
    <x v="1"/>
    <n v="225"/>
    <n v="510.75"/>
    <n v="2.27"/>
    <x v="586"/>
  </r>
  <r>
    <x v="0"/>
    <s v="Athletic"/>
    <x v="0"/>
    <s v="New Balance"/>
    <s v="Bayonet"/>
    <x v="0"/>
    <s v="L6 Bayonet Eyestay"/>
    <x v="1"/>
    <n v="3750"/>
    <n v="487.5"/>
    <n v="0.13"/>
    <x v="0"/>
  </r>
  <r>
    <x v="0"/>
    <s v="Athletic"/>
    <x v="0"/>
    <s v="New Balance"/>
    <s v="Lace"/>
    <x v="17"/>
    <s v="TX4 Lace"/>
    <x v="1"/>
    <n v="780"/>
    <n v="390"/>
    <n v="0.5"/>
    <x v="149"/>
  </r>
  <r>
    <x v="1"/>
    <s v="Athletic"/>
    <x v="0"/>
    <s v="Ricosta"/>
    <s v="Dial"/>
    <x v="1"/>
    <s v="L6 R Tongue Dial S1"/>
    <x v="0"/>
    <n v="2010"/>
    <n v="2280"/>
    <n v="1.1343283582089552"/>
    <x v="2764"/>
  </r>
  <r>
    <x v="1"/>
    <s v="Athletic"/>
    <x v="0"/>
    <s v="Ricosta"/>
    <s v="Dial"/>
    <x v="1"/>
    <s v="L6 R Tongue Dial S1"/>
    <x v="0"/>
    <n v="1005"/>
    <n v="1140"/>
    <n v="1.1343283582089552"/>
    <x v="2764"/>
  </r>
  <r>
    <x v="0"/>
    <s v="Athletic"/>
    <x v="0"/>
    <s v="New Balance"/>
    <s v="Lace"/>
    <x v="17"/>
    <s v="TX4 Lace"/>
    <x v="1"/>
    <n v="680"/>
    <n v="340"/>
    <n v="0.5"/>
    <x v="149"/>
  </r>
  <r>
    <x v="0"/>
    <s v="Athletic"/>
    <x v="0"/>
    <s v="New Balance"/>
    <s v="Lace"/>
    <x v="17"/>
    <s v="TX4 Lace"/>
    <x v="1"/>
    <n v="460"/>
    <n v="230"/>
    <n v="0.5"/>
    <x v="149"/>
  </r>
  <r>
    <x v="0"/>
    <s v="Athletic"/>
    <x v="0"/>
    <s v="New Balance"/>
    <s v="Lace"/>
    <x v="49"/>
    <s v="TX6 LaceGray"/>
    <x v="1"/>
    <n v="420"/>
    <n v="210"/>
    <n v="0.5"/>
    <x v="149"/>
  </r>
  <r>
    <x v="0"/>
    <s v="Athletic"/>
    <x v="1"/>
    <s v="New Balance"/>
    <s v="Dial"/>
    <x v="4"/>
    <s v="L6 L Eyestay 20mm Dial R"/>
    <x v="1"/>
    <n v="50"/>
    <n v="113.5"/>
    <n v="2.27"/>
    <x v="586"/>
  </r>
  <r>
    <x v="0"/>
    <s v="Athletic"/>
    <x v="1"/>
    <s v="New Balance"/>
    <s v="Dial"/>
    <x v="4"/>
    <s v="L6 R Eyestay 20mm Dial R"/>
    <x v="1"/>
    <n v="50"/>
    <n v="113.5"/>
    <n v="2.27"/>
    <x v="586"/>
  </r>
  <r>
    <x v="1"/>
    <s v="Athletic"/>
    <x v="0"/>
    <s v="Ricosta"/>
    <s v="Dial"/>
    <x v="1"/>
    <s v="L6 R Tongue Dial S1"/>
    <x v="0"/>
    <n v="3015"/>
    <n v="3420"/>
    <n v="1.1343283582089552"/>
    <x v="2764"/>
  </r>
  <r>
    <x v="1"/>
    <s v="Athletic"/>
    <x v="0"/>
    <s v="Ricosta"/>
    <s v="Dial"/>
    <x v="1"/>
    <s v="L6 R Tongue Dial S1"/>
    <x v="0"/>
    <n v="3015"/>
    <n v="3420"/>
    <n v="1.1343283582089552"/>
    <x v="2764"/>
  </r>
  <r>
    <x v="0"/>
    <s v="Athletic"/>
    <x v="1"/>
    <s v="New Balance"/>
    <s v="Dial"/>
    <x v="4"/>
    <s v="L6 R Eyestay 20mm Dial R"/>
    <x v="1"/>
    <n v="50"/>
    <n v="113.5"/>
    <n v="2.27"/>
    <x v="586"/>
  </r>
  <r>
    <x v="0"/>
    <s v="Athletic"/>
    <x v="1"/>
    <s v="New Balance"/>
    <s v="Dial"/>
    <x v="4"/>
    <s v="L6 L Eyestay 20mm Dial R"/>
    <x v="1"/>
    <n v="25"/>
    <n v="56.75"/>
    <n v="2.27"/>
    <x v="586"/>
  </r>
  <r>
    <x v="0"/>
    <s v="Athletic"/>
    <x v="1"/>
    <s v="New Balance"/>
    <s v="Dial"/>
    <x v="4"/>
    <s v="L6 L Eyestay 20mm Dial R"/>
    <x v="1"/>
    <n v="25"/>
    <n v="56.75"/>
    <n v="2.27"/>
    <x v="586"/>
  </r>
  <r>
    <x v="0"/>
    <s v="Athletic"/>
    <x v="1"/>
    <s v="New Balance"/>
    <s v="Dial"/>
    <x v="4"/>
    <s v="L6 R Eyestay 20mm Dial R"/>
    <x v="1"/>
    <n v="25"/>
    <n v="56.75"/>
    <n v="2.27"/>
    <x v="586"/>
  </r>
  <r>
    <x v="0"/>
    <s v="Athletic"/>
    <x v="0"/>
    <s v="New Balance"/>
    <s v="Other"/>
    <x v="19"/>
    <s v="Hang Tag TT+QR: Large"/>
    <x v="1"/>
    <n v="108000"/>
    <n v="0"/>
    <n v="0"/>
    <x v="199"/>
  </r>
  <r>
    <x v="0"/>
    <s v="Athletic"/>
    <x v="0"/>
    <s v="New Balance"/>
    <s v="Other"/>
    <x v="19"/>
    <s v="Hang Tag TT+QR: Large"/>
    <x v="1"/>
    <n v="18000"/>
    <n v="0"/>
    <n v="0"/>
    <x v="199"/>
  </r>
  <r>
    <x v="0"/>
    <s v="Athletic"/>
    <x v="0"/>
    <s v="New Balance"/>
    <s v="Other"/>
    <x v="19"/>
    <s v="Hang Tag TT+QR: Large"/>
    <x v="1"/>
    <n v="73100"/>
    <n v="0"/>
    <n v="0"/>
    <x v="199"/>
  </r>
  <r>
    <x v="1"/>
    <s v="Athletic"/>
    <x v="0"/>
    <s v="Superfit"/>
    <s v="Dial"/>
    <x v="22"/>
    <s v="L6 R Tongue Dial M"/>
    <x v="4"/>
    <n v="13525"/>
    <n v="12777.5"/>
    <n v="0.94473197781885399"/>
    <x v="4088"/>
  </r>
  <r>
    <x v="1"/>
    <s v="Athletic"/>
    <x v="0"/>
    <s v="Superfit"/>
    <s v="Dial"/>
    <x v="22"/>
    <s v="L6 R Tongue Dial M"/>
    <x v="4"/>
    <n v="7115"/>
    <n v="6721.25"/>
    <n v="0.94465917076598738"/>
    <x v="4089"/>
  </r>
  <r>
    <x v="1"/>
    <s v="Athletic"/>
    <x v="0"/>
    <s v="Superfit"/>
    <s v="Dial"/>
    <x v="1"/>
    <s v="L6 R Tongue Dial S"/>
    <x v="3"/>
    <n v="5525"/>
    <n v="6160"/>
    <n v="1.1149321266968326"/>
    <x v="4090"/>
  </r>
  <r>
    <x v="1"/>
    <s v="Athletic"/>
    <x v="0"/>
    <s v="Superfit"/>
    <s v="Dial"/>
    <x v="1"/>
    <s v="L6 R Tongue Dial S"/>
    <x v="0"/>
    <n v="16685"/>
    <n v="18592"/>
    <n v="1.1142942762960744"/>
    <x v="4091"/>
  </r>
  <r>
    <x v="1"/>
    <s v="Athletic"/>
    <x v="0"/>
    <s v="Superfit"/>
    <s v="Dial"/>
    <x v="1"/>
    <s v="L6 R Tongue Dial S"/>
    <x v="0"/>
    <n v="18295"/>
    <n v="20384"/>
    <n v="1.1141842033342444"/>
    <x v="4092"/>
  </r>
  <r>
    <x v="1"/>
    <s v="Athletic"/>
    <x v="0"/>
    <s v="Superfit"/>
    <s v="Dial"/>
    <x v="1"/>
    <s v="L6 R Tongue Dial S"/>
    <x v="0"/>
    <n v="4020"/>
    <n v="4480"/>
    <n v="1.1144278606965174"/>
    <x v="1077"/>
  </r>
  <r>
    <x v="1"/>
    <s v="Athletic"/>
    <x v="0"/>
    <s v="Superfit"/>
    <s v="Dial"/>
    <x v="1"/>
    <s v="L6 R Tongue Dial S"/>
    <x v="0"/>
    <n v="5025"/>
    <n v="5628"/>
    <n v="1.1200000000000001"/>
    <x v="4093"/>
  </r>
  <r>
    <x v="1"/>
    <s v="Athletic"/>
    <x v="0"/>
    <s v="Superfit"/>
    <s v="Dial"/>
    <x v="1"/>
    <s v="L6 R Tongue Dial S"/>
    <x v="0"/>
    <n v="54035"/>
    <n v="60200"/>
    <n v="1.1140927176829833"/>
    <x v="4094"/>
  </r>
  <r>
    <x v="1"/>
    <s v="Athletic"/>
    <x v="0"/>
    <s v="Superfit"/>
    <s v="Dial"/>
    <x v="1"/>
    <s v="L6 R Tongue Dial S"/>
    <x v="0"/>
    <n v="22970"/>
    <n v="25592"/>
    <n v="1.1141488898563343"/>
    <x v="4095"/>
  </r>
  <r>
    <x v="1"/>
    <s v="Athletic"/>
    <x v="0"/>
    <s v="Superfit"/>
    <s v="Dial"/>
    <x v="1"/>
    <s v="L6 R Tongue Dial S"/>
    <x v="0"/>
    <n v="11055"/>
    <n v="12320"/>
    <n v="1.1144278606965174"/>
    <x v="1077"/>
  </r>
  <r>
    <x v="1"/>
    <s v="Athletic"/>
    <x v="0"/>
    <s v="Superfit"/>
    <s v="Dial"/>
    <x v="1"/>
    <s v="L6 R Tongue Dial S"/>
    <x v="0"/>
    <n v="10255"/>
    <n v="11424"/>
    <n v="1.1139931740614335"/>
    <x v="4096"/>
  </r>
  <r>
    <x v="1"/>
    <s v="Athletic"/>
    <x v="0"/>
    <s v="Superfit"/>
    <s v="Dial"/>
    <x v="1"/>
    <s v="L6 R Tongue Dial S"/>
    <x v="0"/>
    <n v="62015"/>
    <n v="69104"/>
    <n v="1.114311053777312"/>
    <x v="4097"/>
  </r>
  <r>
    <x v="1"/>
    <s v="Athletic"/>
    <x v="0"/>
    <s v="Superfit"/>
    <s v="Dial"/>
    <x v="1"/>
    <s v="L6 R Tongue Dial S"/>
    <x v="0"/>
    <n v="64975"/>
    <n v="72408"/>
    <n v="1.1143978453251251"/>
    <x v="4098"/>
  </r>
  <r>
    <x v="0"/>
    <s v="Athletic"/>
    <x v="0"/>
    <s v="New Balance"/>
    <s v="Other"/>
    <x v="19"/>
    <s v="Hang Tag TT+QR: Large"/>
    <x v="1"/>
    <n v="3300"/>
    <n v="0"/>
    <n v="0"/>
    <x v="199"/>
  </r>
  <r>
    <x v="0"/>
    <s v="Athletic"/>
    <x v="0"/>
    <s v="New Balance"/>
    <s v="Other"/>
    <x v="19"/>
    <s v="Hang Tag TT+QR: Large"/>
    <x v="1"/>
    <n v="6300"/>
    <n v="0"/>
    <n v="0"/>
    <x v="199"/>
  </r>
  <r>
    <x v="0"/>
    <s v="Athletic"/>
    <x v="0"/>
    <s v="New Balance"/>
    <s v="Other"/>
    <x v="19"/>
    <s v="Hang Tag TT+QR: Large"/>
    <x v="1"/>
    <n v="7100"/>
    <n v="0"/>
    <n v="0"/>
    <x v="199"/>
  </r>
  <r>
    <x v="0"/>
    <s v="Athletic"/>
    <x v="0"/>
    <s v="New Balance"/>
    <s v="Other"/>
    <x v="19"/>
    <s v="Hang Tag TT+QR: Large"/>
    <x v="1"/>
    <n v="48000"/>
    <n v="0"/>
    <n v="0"/>
    <x v="199"/>
  </r>
  <r>
    <x v="0"/>
    <s v="Athletic"/>
    <x v="0"/>
    <s v="New Balance"/>
    <s v="Other"/>
    <x v="19"/>
    <s v="Hang Tag TT+QR: Large"/>
    <x v="1"/>
    <n v="4000"/>
    <n v="0"/>
    <n v="0"/>
    <x v="199"/>
  </r>
  <r>
    <x v="0"/>
    <s v="Athletic"/>
    <x v="0"/>
    <s v="New Balance"/>
    <s v="Other"/>
    <x v="19"/>
    <s v="Hang Tag TT+QR: Large"/>
    <x v="1"/>
    <n v="5000"/>
    <n v="0"/>
    <n v="0"/>
    <x v="199"/>
  </r>
  <r>
    <x v="0"/>
    <s v="Athletic"/>
    <x v="0"/>
    <s v="New Balance"/>
    <s v="Other"/>
    <x v="19"/>
    <s v="TX Lace Feeder15 CM"/>
    <x v="1"/>
    <n v="90"/>
    <n v="0"/>
    <n v="0"/>
    <x v="199"/>
  </r>
  <r>
    <x v="0"/>
    <s v="Athletic"/>
    <x v="0"/>
    <s v="New Balance"/>
    <s v="Other"/>
    <x v="19"/>
    <s v="TX Lace Feeder15 CM"/>
    <x v="1"/>
    <n v="100"/>
    <n v="0"/>
    <n v="0"/>
    <x v="199"/>
  </r>
  <r>
    <x v="0"/>
    <s v="Athletic"/>
    <x v="0"/>
    <s v="New Balance"/>
    <s v="Other"/>
    <x v="19"/>
    <s v="TX Lace Feeder15 CM"/>
    <x v="1"/>
    <n v="100"/>
    <n v="0"/>
    <n v="0"/>
    <x v="199"/>
  </r>
  <r>
    <x v="0"/>
    <s v="Athletic"/>
    <x v="0"/>
    <s v="New Balance"/>
    <s v="Other"/>
    <x v="19"/>
    <s v="TX Lace Feeder15 CM"/>
    <x v="1"/>
    <n v="50"/>
    <n v="0"/>
    <n v="0"/>
    <x v="199"/>
  </r>
  <r>
    <x v="0"/>
    <s v="Athletic"/>
    <x v="0"/>
    <s v="New Balance"/>
    <s v="Other"/>
    <x v="19"/>
    <s v="TX Lace Feeder15 CM"/>
    <x v="1"/>
    <n v="80"/>
    <n v="0"/>
    <n v="0"/>
    <x v="199"/>
  </r>
  <r>
    <x v="0"/>
    <s v="Athletic"/>
    <x v="1"/>
    <s v="Nike"/>
    <s v="Dial"/>
    <x v="4"/>
    <s v="L6 R Tongue Dial R"/>
    <x v="1"/>
    <n v="11990"/>
    <n v="27069.75"/>
    <n v="2.2576939115929942"/>
    <x v="4099"/>
  </r>
  <r>
    <x v="0"/>
    <s v="Athletic"/>
    <x v="1"/>
    <s v="Nike"/>
    <s v="Dial"/>
    <x v="4"/>
    <s v="L6 R Tongue Dial R"/>
    <x v="1"/>
    <n v="11755"/>
    <n v="26559"/>
    <n v="2.2593789876648236"/>
    <x v="4100"/>
  </r>
  <r>
    <x v="0"/>
    <s v="Athletic"/>
    <x v="1"/>
    <s v="Nike"/>
    <s v="Dial"/>
    <x v="4"/>
    <s v="L6 R Tongue Dial R"/>
    <x v="1"/>
    <n v="5050"/>
    <n v="11406.75"/>
    <n v="2.2587623762376237"/>
    <x v="4101"/>
  </r>
  <r>
    <x v="0"/>
    <s v="Athletic"/>
    <x v="1"/>
    <s v="Nike"/>
    <s v="Dial"/>
    <x v="4"/>
    <s v="L6 R Tongue Dial R"/>
    <x v="1"/>
    <n v="4925"/>
    <n v="11123"/>
    <n v="2.2584771573604061"/>
    <x v="4102"/>
  </r>
  <r>
    <x v="0"/>
    <s v="Athletic"/>
    <x v="1"/>
    <s v="Nike"/>
    <s v="Dial"/>
    <x v="4"/>
    <s v="L6 R Tongue Dial R"/>
    <x v="1"/>
    <n v="1160"/>
    <n v="2587.5"/>
    <n v="2.2306034482758621"/>
    <x v="4103"/>
  </r>
  <r>
    <x v="0"/>
    <s v="Athletic"/>
    <x v="1"/>
    <s v="Nike"/>
    <s v="Dial"/>
    <x v="4"/>
    <s v="L6 R Tongue Dial R"/>
    <x v="1"/>
    <n v="650"/>
    <n v="1475.5"/>
    <n v="2.27"/>
    <x v="586"/>
  </r>
  <r>
    <x v="2"/>
    <s v="Athletic"/>
    <x v="1"/>
    <s v="Asics"/>
    <s v="Dial"/>
    <x v="8"/>
    <s v="L6 L Eyestay 20mm Dial E"/>
    <x v="1"/>
    <n v="150"/>
    <n v="198"/>
    <n v="1.32"/>
    <x v="1422"/>
  </r>
  <r>
    <x v="2"/>
    <s v="Athletic"/>
    <x v="1"/>
    <s v="Asics"/>
    <s v="Dial"/>
    <x v="8"/>
    <s v="L6 R Eyestay 20mm Dial E"/>
    <x v="1"/>
    <n v="150"/>
    <n v="198"/>
    <n v="1.32"/>
    <x v="1422"/>
  </r>
  <r>
    <x v="2"/>
    <s v="Athletic"/>
    <x v="1"/>
    <s v="Asics"/>
    <s v="Dial"/>
    <x v="7"/>
    <s v="Li2 L Eyestay Dial C"/>
    <x v="1"/>
    <n v="50"/>
    <n v="137"/>
    <n v="2.74"/>
    <x v="1397"/>
  </r>
  <r>
    <x v="1"/>
    <s v="Athletic"/>
    <x v="0"/>
    <s v="Vado"/>
    <s v="Dial"/>
    <x v="8"/>
    <s v="L6 R Tongue Dial E"/>
    <x v="0"/>
    <n v="16945"/>
    <n v="22242"/>
    <n v="1.3125995868987903"/>
    <x v="4104"/>
  </r>
  <r>
    <x v="1"/>
    <s v="Athletic"/>
    <x v="0"/>
    <s v="Vado"/>
    <s v="Dial"/>
    <x v="8"/>
    <s v="L6 R Tongue Dial E"/>
    <x v="0"/>
    <n v="150"/>
    <n v="198"/>
    <n v="1.32"/>
    <x v="1422"/>
  </r>
  <r>
    <x v="2"/>
    <s v="Athletic"/>
    <x v="1"/>
    <s v="Asics"/>
    <s v="Dial"/>
    <x v="7"/>
    <s v="Li2 R Eyestay Dial C"/>
    <x v="1"/>
    <n v="50"/>
    <n v="137"/>
    <n v="2.74"/>
    <x v="1397"/>
  </r>
  <r>
    <x v="1"/>
    <s v="Athletic"/>
    <x v="0"/>
    <s v="Vado"/>
    <s v="Dial"/>
    <x v="8"/>
    <s v="L6 R Tongue Dial EBlack C"/>
    <x v="5"/>
    <n v="7940"/>
    <n v="9480"/>
    <n v="1.1939546599496222"/>
    <x v="4105"/>
  </r>
  <r>
    <x v="1"/>
    <s v="Athletic"/>
    <x v="0"/>
    <s v="Vado"/>
    <s v="Dial"/>
    <x v="22"/>
    <s v="L6 R Eyestay 20mm Dial M"/>
    <x v="3"/>
    <n v="2215"/>
    <n v="2508"/>
    <n v="1.1322799097065464"/>
    <x v="4106"/>
  </r>
  <r>
    <x v="1"/>
    <s v="Athletic"/>
    <x v="0"/>
    <s v="Vado"/>
    <s v="Dial"/>
    <x v="22"/>
    <s v="L6 R Eyestay 20mm Dial M"/>
    <x v="3"/>
    <n v="4225"/>
    <n v="4788"/>
    <n v="1.1332544378698224"/>
    <x v="4107"/>
  </r>
  <r>
    <x v="1"/>
    <s v="Athletic"/>
    <x v="0"/>
    <s v="Vado"/>
    <s v="Dial"/>
    <x v="22"/>
    <s v="L6 R Tongue Dial M"/>
    <x v="5"/>
    <n v="10255"/>
    <n v="9690"/>
    <n v="0.94490492442710872"/>
    <x v="4108"/>
  </r>
  <r>
    <x v="1"/>
    <s v="Athletic"/>
    <x v="0"/>
    <s v="Vado"/>
    <s v="Dial"/>
    <x v="22"/>
    <s v="L6 R Tongue Dial M"/>
    <x v="4"/>
    <n v="19905"/>
    <n v="18810"/>
    <n v="0.94498869630746041"/>
    <x v="4109"/>
  </r>
  <r>
    <x v="1"/>
    <s v="Athletic"/>
    <x v="0"/>
    <s v="Vado"/>
    <s v="Dial"/>
    <x v="22"/>
    <s v="L6 R Tongue Dial M"/>
    <x v="2"/>
    <n v="600"/>
    <n v="606"/>
    <n v="1.01"/>
    <x v="4110"/>
  </r>
  <r>
    <x v="1"/>
    <s v="Athletic"/>
    <x v="0"/>
    <s v="Vado"/>
    <s v="Dial"/>
    <x v="1"/>
    <s v="L6 R Tongue Dial S1"/>
    <x v="0"/>
    <n v="17085"/>
    <n v="19380"/>
    <n v="1.1343283582089552"/>
    <x v="2764"/>
  </r>
  <r>
    <x v="1"/>
    <s v="Athletic"/>
    <x v="0"/>
    <s v="Vado"/>
    <s v="Dial"/>
    <x v="1"/>
    <s v="L6 R Tongue Dial S1"/>
    <x v="0"/>
    <n v="3120"/>
    <n v="3534"/>
    <n v="1.1326923076923077"/>
    <x v="3573"/>
  </r>
  <r>
    <x v="1"/>
    <s v="Athletic"/>
    <x v="0"/>
    <s v="Vado"/>
    <s v="Dial"/>
    <x v="1"/>
    <s v="L6 R Tongue Dial S1"/>
    <x v="0"/>
    <n v="2115"/>
    <n v="2394"/>
    <n v="1.1319148936170214"/>
    <x v="4111"/>
  </r>
  <r>
    <x v="2"/>
    <s v="Athletic"/>
    <x v="0"/>
    <s v="Anta"/>
    <s v="Dial"/>
    <x v="34"/>
    <s v="L6 R Tongue Dial M Habu"/>
    <x v="1"/>
    <n v="75"/>
    <n v="69.456455087099997"/>
    <n v="0.92608606782799996"/>
    <x v="4112"/>
  </r>
  <r>
    <x v="2"/>
    <s v="Athletic"/>
    <x v="0"/>
    <s v="Anta"/>
    <s v="Dial"/>
    <x v="34"/>
    <s v="L6 L Eyestay 20mm Dial M Habu"/>
    <x v="1"/>
    <n v="25"/>
    <n v="21.964899583800001"/>
    <n v="0.87859598335200007"/>
    <x v="4113"/>
  </r>
  <r>
    <x v="2"/>
    <s v="Athletic"/>
    <x v="0"/>
    <s v="Anta"/>
    <s v="Dial"/>
    <x v="34"/>
    <s v="L6 L Eyestay 20mm Dial M Habu"/>
    <x v="1"/>
    <n v="25"/>
    <n v="21.964899583800001"/>
    <n v="0.87859598335200007"/>
    <x v="4113"/>
  </r>
  <r>
    <x v="2"/>
    <s v="Athletic"/>
    <x v="0"/>
    <s v="Anta"/>
    <s v="Dial"/>
    <x v="34"/>
    <s v="L6 R Eyestay 20mm Dial M Habu"/>
    <x v="1"/>
    <n v="25"/>
    <n v="21.964899583800001"/>
    <n v="0.87859598335200007"/>
    <x v="4113"/>
  </r>
  <r>
    <x v="1"/>
    <s v="Athletic"/>
    <x v="0"/>
    <s v="Vado"/>
    <s v="Dial"/>
    <x v="1"/>
    <s v="L6 R Tongue Dial S1"/>
    <x v="0"/>
    <n v="25330"/>
    <n v="28728"/>
    <n v="1.1341492301618634"/>
    <x v="4114"/>
  </r>
  <r>
    <x v="1"/>
    <s v="Athletic"/>
    <x v="0"/>
    <s v="Vado"/>
    <s v="Dial"/>
    <x v="1"/>
    <s v="L6 R Tongue Dial S1"/>
    <x v="0"/>
    <n v="10050"/>
    <n v="11400"/>
    <n v="1.1343283582089552"/>
    <x v="2764"/>
  </r>
  <r>
    <x v="2"/>
    <s v="Athletic"/>
    <x v="0"/>
    <s v="Anta"/>
    <s v="Dial"/>
    <x v="34"/>
    <s v="L6 R Eyestay 20mm Dial M Habu"/>
    <x v="1"/>
    <n v="25"/>
    <n v="21.964899583800001"/>
    <n v="0.87859598335200007"/>
    <x v="4113"/>
  </r>
  <r>
    <x v="2"/>
    <s v="Athletic"/>
    <x v="0"/>
    <s v="Anta"/>
    <s v="Dial"/>
    <x v="34"/>
    <s v="L6 R Tongue Dial M Habu"/>
    <x v="1"/>
    <n v="25"/>
    <n v="21.964899583800001"/>
    <n v="0.87859598335200007"/>
    <x v="4113"/>
  </r>
  <r>
    <x v="2"/>
    <s v="Athletic"/>
    <x v="0"/>
    <s v="Anta"/>
    <s v="Dial"/>
    <x v="34"/>
    <s v="L6 R Tongue Dial M"/>
    <x v="1"/>
    <n v="0"/>
    <n v="0"/>
    <e v="#DIV/0!"/>
    <x v="255"/>
  </r>
  <r>
    <x v="2"/>
    <s v="Athletic"/>
    <x v="0"/>
    <s v="Anta"/>
    <s v="Dial"/>
    <x v="34"/>
    <s v="L6 R Tongue Dial M Habu"/>
    <x v="1"/>
    <n v="0"/>
    <n v="0"/>
    <e v="#DIV/0!"/>
    <x v="255"/>
  </r>
  <r>
    <x v="1"/>
    <s v="Athletic"/>
    <x v="0"/>
    <s v="Ricosta"/>
    <s v="Dial"/>
    <x v="1"/>
    <s v="L6 R Tongue Dial S1"/>
    <x v="1"/>
    <n v="7035"/>
    <n v="7840"/>
    <n v="1.1144278606965174"/>
    <x v="1077"/>
  </r>
  <r>
    <x v="1"/>
    <s v="Athletic"/>
    <x v="0"/>
    <s v="Vado"/>
    <s v="Dial"/>
    <x v="1"/>
    <s v="L6 R Tongue Dial S1"/>
    <x v="0"/>
    <n v="6835"/>
    <n v="7752"/>
    <n v="1.1341623994147769"/>
    <x v="4115"/>
  </r>
  <r>
    <x v="1"/>
    <s v="Athletic"/>
    <x v="0"/>
    <s v="Vado"/>
    <s v="Dial"/>
    <x v="1"/>
    <s v="L6 R Tongue Dial S1"/>
    <x v="0"/>
    <n v="2515"/>
    <n v="2850"/>
    <n v="1.1332007952286283"/>
    <x v="4085"/>
  </r>
  <r>
    <x v="1"/>
    <s v="Athletic"/>
    <x v="0"/>
    <s v="Ricosta"/>
    <s v="Dial"/>
    <x v="1"/>
    <s v="L6 R Tongue Dial S1"/>
    <x v="1"/>
    <n v="6030"/>
    <n v="6840"/>
    <n v="1.1343283582089552"/>
    <x v="2764"/>
  </r>
  <r>
    <x v="1"/>
    <s v="Athletic"/>
    <x v="0"/>
    <s v="Ricosta"/>
    <s v="Dial"/>
    <x v="1"/>
    <s v="L6 R Tongue Dial S1"/>
    <x v="1"/>
    <n v="5025"/>
    <n v="5850"/>
    <n v="1.164179104477612"/>
    <x v="1056"/>
  </r>
  <r>
    <x v="1"/>
    <s v="Athletic"/>
    <x v="0"/>
    <s v="Ricosta"/>
    <s v="Dial"/>
    <x v="1"/>
    <s v="L6 R Tongue Dial S1"/>
    <x v="1"/>
    <n v="5025"/>
    <n v="5850"/>
    <n v="1.164179104477612"/>
    <x v="1056"/>
  </r>
  <r>
    <x v="1"/>
    <s v="Athletic"/>
    <x v="0"/>
    <s v="Vado"/>
    <s v="Dial"/>
    <x v="1"/>
    <s v="L6 R Tongue Dial S1"/>
    <x v="0"/>
    <n v="6935"/>
    <n v="7866"/>
    <n v="1.1342465753424658"/>
    <x v="4116"/>
  </r>
  <r>
    <x v="1"/>
    <s v="Athletic"/>
    <x v="0"/>
    <s v="Vado"/>
    <s v="Dial"/>
    <x v="1"/>
    <s v="L6 R Tongue Dial S1"/>
    <x v="0"/>
    <n v="1110"/>
    <n v="1254"/>
    <n v="1.1297297297297297"/>
    <x v="3380"/>
  </r>
  <r>
    <x v="1"/>
    <s v="Athletic"/>
    <x v="0"/>
    <s v="Ricosta"/>
    <s v="Dial"/>
    <x v="1"/>
    <s v="L6 R Tongue Dial S1"/>
    <x v="1"/>
    <n v="4020"/>
    <n v="4680"/>
    <n v="1.164179104477612"/>
    <x v="1056"/>
  </r>
  <r>
    <x v="1"/>
    <s v="Athletic"/>
    <x v="1"/>
    <s v="Ecco"/>
    <s v="Dial"/>
    <x v="29"/>
    <s v="DNR L6 R Tongue Dial A"/>
    <x v="2"/>
    <n v="8245"/>
    <n v="20418"/>
    <n v="2.4764099454214676"/>
    <x v="3502"/>
  </r>
  <r>
    <x v="1"/>
    <s v="Athletic"/>
    <x v="1"/>
    <s v="Ecco"/>
    <s v="Dial"/>
    <x v="29"/>
    <s v="L6 R Tongue Dial A"/>
    <x v="4"/>
    <n v="7820"/>
    <n v="19204.25"/>
    <n v="2.4557864450127878"/>
    <x v="4117"/>
  </r>
  <r>
    <x v="1"/>
    <s v="Athletic"/>
    <x v="1"/>
    <s v="Ecco"/>
    <s v="Dial"/>
    <x v="29"/>
    <s v="L6 R Tongue Dial A"/>
    <x v="4"/>
    <n v="9045"/>
    <n v="22410"/>
    <n v="2.4776119402985075"/>
    <x v="1391"/>
  </r>
  <r>
    <x v="1"/>
    <s v="Athletic"/>
    <x v="1"/>
    <s v="Ecco"/>
    <s v="Dial"/>
    <x v="29"/>
    <s v="L6 R Tongue Dial A"/>
    <x v="4"/>
    <n v="20100"/>
    <n v="49800"/>
    <n v="2.4776119402985075"/>
    <x v="1391"/>
  </r>
  <r>
    <x v="1"/>
    <s v="Athletic"/>
    <x v="1"/>
    <s v="Ecco"/>
    <s v="Dial"/>
    <x v="29"/>
    <s v="L6 R Tongue Dial A"/>
    <x v="4"/>
    <n v="19480"/>
    <n v="48243.75"/>
    <n v="2.4765785420944559"/>
    <x v="4118"/>
  </r>
  <r>
    <x v="1"/>
    <s v="Athletic"/>
    <x v="1"/>
    <s v="Ecco"/>
    <s v="Dial"/>
    <x v="29"/>
    <s v="L6 R Tongue Dial A"/>
    <x v="4"/>
    <n v="9045"/>
    <n v="22410"/>
    <n v="2.4776119402985075"/>
    <x v="1391"/>
  </r>
  <r>
    <x v="1"/>
    <s v="Athletic"/>
    <x v="1"/>
    <s v="Ecco"/>
    <s v="Dial"/>
    <x v="29"/>
    <s v="L6 R Tongue Dial A"/>
    <x v="4"/>
    <n v="6785"/>
    <n v="16807.5"/>
    <n v="2.4771554900515844"/>
    <x v="4119"/>
  </r>
  <r>
    <x v="1"/>
    <s v="Athletic"/>
    <x v="1"/>
    <s v="Ecco"/>
    <s v="Dial"/>
    <x v="29"/>
    <s v="L6 R Tongue Dial A"/>
    <x v="4"/>
    <n v="8440"/>
    <n v="20916"/>
    <n v="2.4781990521327013"/>
    <x v="4120"/>
  </r>
  <r>
    <x v="1"/>
    <s v="Athletic"/>
    <x v="1"/>
    <s v="Ecco"/>
    <s v="Dial"/>
    <x v="29"/>
    <s v="L6 R Tongue Dial A"/>
    <x v="2"/>
    <n v="3715"/>
    <n v="9213"/>
    <n v="2.4799461641991924"/>
    <x v="4121"/>
  </r>
  <r>
    <x v="1"/>
    <s v="Athletic"/>
    <x v="1"/>
    <s v="Ecco"/>
    <s v="Dial"/>
    <x v="29"/>
    <s v="L6 R Tongue Dial A"/>
    <x v="2"/>
    <n v="1310"/>
    <n v="3237"/>
    <n v="2.4709923664122138"/>
    <x v="2976"/>
  </r>
  <r>
    <x v="1"/>
    <s v="Athletic"/>
    <x v="1"/>
    <s v="Ecco"/>
    <s v="Dial"/>
    <x v="29"/>
    <s v="L6 R Tongue Dial A"/>
    <x v="2"/>
    <n v="8300"/>
    <n v="20542.5"/>
    <n v="2.4750000000000001"/>
    <x v="3508"/>
  </r>
  <r>
    <x v="1"/>
    <s v="Athletic"/>
    <x v="1"/>
    <s v="Ecco"/>
    <s v="Dial"/>
    <x v="29"/>
    <s v="L6 R Tongue Dial A"/>
    <x v="2"/>
    <n v="13625"/>
    <n v="33739.5"/>
    <n v="2.4762935779816515"/>
    <x v="4122"/>
  </r>
  <r>
    <x v="1"/>
    <s v="Athletic"/>
    <x v="1"/>
    <s v="Ecco"/>
    <s v="Dial"/>
    <x v="29"/>
    <s v="L6 R Tongue Dial A"/>
    <x v="2"/>
    <n v="1360"/>
    <n v="3361.5"/>
    <n v="2.4716911764705882"/>
    <x v="4123"/>
  </r>
  <r>
    <x v="1"/>
    <s v="Athletic"/>
    <x v="1"/>
    <s v="Ecco"/>
    <s v="Dial"/>
    <x v="29"/>
    <s v="L6 R Tongue Dial A"/>
    <x v="2"/>
    <n v="500"/>
    <n v="1245"/>
    <n v="2.4900000000000002"/>
    <x v="2883"/>
  </r>
  <r>
    <x v="1"/>
    <s v="Athletic"/>
    <x v="1"/>
    <s v="Ecco"/>
    <s v="Dial"/>
    <x v="29"/>
    <s v="L6 R Tongue Dial A"/>
    <x v="2"/>
    <n v="12720"/>
    <n v="31498.5"/>
    <n v="2.4762971698113208"/>
    <x v="4124"/>
  </r>
  <r>
    <x v="1"/>
    <s v="Athletic"/>
    <x v="1"/>
    <s v="Ecco"/>
    <s v="Dial"/>
    <x v="29"/>
    <s v="L6 R Tongue Dial A"/>
    <x v="2"/>
    <n v="15430"/>
    <n v="38221.5"/>
    <n v="2.4770900842514583"/>
    <x v="4125"/>
  </r>
  <r>
    <x v="1"/>
    <s v="Athletic"/>
    <x v="1"/>
    <s v="Ecco"/>
    <s v="Dial"/>
    <x v="29"/>
    <s v="L6 R Tongue Dial A"/>
    <x v="2"/>
    <n v="2010"/>
    <n v="4980"/>
    <n v="2.4776119402985075"/>
    <x v="1391"/>
  </r>
  <r>
    <x v="1"/>
    <s v="Athletic"/>
    <x v="1"/>
    <s v="Ecco"/>
    <s v="Dial"/>
    <x v="29"/>
    <s v="L6 R Tongue Dial A"/>
    <x v="2"/>
    <n v="3515"/>
    <n v="8715"/>
    <n v="2.4793741109530583"/>
    <x v="3108"/>
  </r>
  <r>
    <x v="1"/>
    <s v="Athletic"/>
    <x v="1"/>
    <s v="Ecco"/>
    <s v="Dial"/>
    <x v="29"/>
    <s v="L6 R Tongue Dial A"/>
    <x v="2"/>
    <n v="9045"/>
    <n v="22410"/>
    <n v="2.4776119402985075"/>
    <x v="1391"/>
  </r>
  <r>
    <x v="1"/>
    <s v="Athletic"/>
    <x v="1"/>
    <s v="Ecco"/>
    <s v="Dial"/>
    <x v="29"/>
    <s v="L6 R Tongue Dial A"/>
    <x v="2"/>
    <n v="19200"/>
    <n v="47559"/>
    <n v="2.47703125"/>
    <x v="4126"/>
  </r>
  <r>
    <x v="1"/>
    <s v="Athletic"/>
    <x v="1"/>
    <s v="Ecco"/>
    <s v="Dial"/>
    <x v="29"/>
    <s v="L6 R Tongue Dial A"/>
    <x v="3"/>
    <n v="1360"/>
    <n v="3361.5"/>
    <n v="2.4716911764705882"/>
    <x v="4123"/>
  </r>
  <r>
    <x v="1"/>
    <s v="Athletic"/>
    <x v="1"/>
    <s v="Ecco"/>
    <s v="Dial"/>
    <x v="29"/>
    <s v="L6 R Tongue Dial A"/>
    <x v="3"/>
    <n v="2315"/>
    <n v="5727"/>
    <n v="2.4738660907127428"/>
    <x v="3102"/>
  </r>
  <r>
    <x v="1"/>
    <s v="Athletic"/>
    <x v="1"/>
    <s v="Ecco"/>
    <s v="Dial"/>
    <x v="29"/>
    <s v="L6 R Tongue Dial A"/>
    <x v="3"/>
    <n v="3010"/>
    <n v="7470"/>
    <n v="2.4817275747508307"/>
    <x v="3103"/>
  </r>
  <r>
    <x v="1"/>
    <s v="Athletic"/>
    <x v="1"/>
    <s v="Ecco"/>
    <s v="Dial"/>
    <x v="29"/>
    <s v="L6 R Tongue Dial A"/>
    <x v="2"/>
    <n v="3470"/>
    <n v="8590.5"/>
    <n v="2.4756484149855909"/>
    <x v="4127"/>
  </r>
  <r>
    <x v="1"/>
    <s v="Athletic"/>
    <x v="1"/>
    <s v="Ecco"/>
    <s v="Dial"/>
    <x v="29"/>
    <s v="L6 R Tongue Dial A"/>
    <x v="2"/>
    <n v="1705"/>
    <n v="4233"/>
    <n v="2.4826979472140764"/>
    <x v="4128"/>
  </r>
  <r>
    <x v="1"/>
    <s v="Athletic"/>
    <x v="1"/>
    <s v="Ecco"/>
    <s v="Dial"/>
    <x v="29"/>
    <s v="L6 R Tongue Dial A"/>
    <x v="2"/>
    <n v="2610"/>
    <n v="6474"/>
    <n v="2.4804597701149427"/>
    <x v="4129"/>
  </r>
  <r>
    <x v="1"/>
    <s v="Athletic"/>
    <x v="1"/>
    <s v="Ecco"/>
    <s v="Dial"/>
    <x v="29"/>
    <s v="L6 R Tongue Dial A"/>
    <x v="2"/>
    <n v="3470"/>
    <n v="8590.5"/>
    <n v="2.4756484149855909"/>
    <x v="4127"/>
  </r>
  <r>
    <x v="1"/>
    <s v="Athletic"/>
    <x v="1"/>
    <s v="Ecco"/>
    <s v="Dial"/>
    <x v="29"/>
    <s v="L6 R Tongue Dial A"/>
    <x v="2"/>
    <n v="3170"/>
    <n v="7843.5"/>
    <n v="2.4742902208201891"/>
    <x v="3259"/>
  </r>
  <r>
    <x v="1"/>
    <s v="Athletic"/>
    <x v="1"/>
    <s v="Ecco"/>
    <s v="Dial"/>
    <x v="29"/>
    <s v="L6 R Tongue Dial A"/>
    <x v="2"/>
    <n v="1560"/>
    <n v="3859.5"/>
    <n v="2.4740384615384614"/>
    <x v="2985"/>
  </r>
  <r>
    <x v="1"/>
    <s v="Athletic"/>
    <x v="1"/>
    <s v="Ecco"/>
    <s v="Dial"/>
    <x v="29"/>
    <s v="L6 R Tongue Dial A"/>
    <x v="2"/>
    <n v="800"/>
    <n v="1992"/>
    <n v="2.4900000000000002"/>
    <x v="2883"/>
  </r>
  <r>
    <x v="1"/>
    <s v="Athletic"/>
    <x v="1"/>
    <s v="Ecco"/>
    <s v="Dial"/>
    <x v="29"/>
    <s v="L6 R Tongue Dial A"/>
    <x v="2"/>
    <n v="2010"/>
    <n v="4980"/>
    <n v="2.4776119402985075"/>
    <x v="1391"/>
  </r>
  <r>
    <x v="1"/>
    <s v="Athletic"/>
    <x v="1"/>
    <s v="Ecco"/>
    <s v="Dial"/>
    <x v="29"/>
    <s v="L6 R Tongue Dial A"/>
    <x v="2"/>
    <n v="950"/>
    <n v="2365.5"/>
    <n v="2.4900000000000002"/>
    <x v="2883"/>
  </r>
  <r>
    <x v="1"/>
    <s v="Athletic"/>
    <x v="1"/>
    <s v="Ecco"/>
    <s v="Dial"/>
    <x v="29"/>
    <s v="L6 R Tongue Dial AClr/Black C/426 C/MagGra"/>
    <x v="5"/>
    <n v="3770"/>
    <n v="9262.5"/>
    <n v="2.4568965517241379"/>
    <x v="3370"/>
  </r>
  <r>
    <x v="1"/>
    <s v="Athletic"/>
    <x v="1"/>
    <s v="Ecco"/>
    <s v="Dial"/>
    <x v="29"/>
    <s v="L6 R Tongue Dial AClr/Black C/426 C/MagGra"/>
    <x v="5"/>
    <n v="6030"/>
    <n v="14820"/>
    <n v="2.4577114427860698"/>
    <x v="3595"/>
  </r>
  <r>
    <x v="1"/>
    <s v="Athletic"/>
    <x v="1"/>
    <s v="Ecco"/>
    <s v="Dial"/>
    <x v="29"/>
    <s v="L6 R Tongue Dial AClr/Black C/426 C/MagGra"/>
    <x v="5"/>
    <n v="6030"/>
    <n v="14820"/>
    <n v="2.4577114427860698"/>
    <x v="3595"/>
  </r>
  <r>
    <x v="1"/>
    <s v="Athletic"/>
    <x v="1"/>
    <s v="Ecco"/>
    <s v="Dial"/>
    <x v="29"/>
    <s v="L6 R Tongue Dial AClr/Black C/426 C/MagGra"/>
    <x v="5"/>
    <n v="800"/>
    <n v="1976"/>
    <n v="2.4700000000000002"/>
    <x v="2872"/>
  </r>
  <r>
    <x v="1"/>
    <s v="Athletic"/>
    <x v="1"/>
    <s v="Ecco"/>
    <s v="Dial"/>
    <x v="29"/>
    <s v="L6 R Tongue Dial AClr/Black C/426 C/MagGra"/>
    <x v="5"/>
    <n v="600"/>
    <n v="1482"/>
    <n v="2.4700000000000002"/>
    <x v="2872"/>
  </r>
  <r>
    <x v="1"/>
    <s v="Athletic"/>
    <x v="1"/>
    <s v="Ecco"/>
    <s v="Dial"/>
    <x v="29"/>
    <s v="L6 R Tongue Dial AClr/Black C/426 C/MagGra"/>
    <x v="4"/>
    <n v="2215"/>
    <n v="5434"/>
    <n v="2.4532731376975168"/>
    <x v="3899"/>
  </r>
  <r>
    <x v="1"/>
    <s v="Athletic"/>
    <x v="1"/>
    <s v="Ecco"/>
    <s v="Dial"/>
    <x v="30"/>
    <s v="L6 R Tongue Dial C"/>
    <x v="4"/>
    <n v="3220"/>
    <n v="7072"/>
    <n v="2.1962732919254657"/>
    <x v="4130"/>
  </r>
  <r>
    <x v="1"/>
    <s v="Athletic"/>
    <x v="1"/>
    <s v="Ecco"/>
    <s v="Dial"/>
    <x v="30"/>
    <s v="L6 R Tongue Dial C"/>
    <x v="4"/>
    <n v="2010"/>
    <n v="4420"/>
    <n v="2.1990049751243781"/>
    <x v="3029"/>
  </r>
  <r>
    <x v="1"/>
    <s v="Athletic"/>
    <x v="1"/>
    <s v="Ecco"/>
    <s v="Dial"/>
    <x v="30"/>
    <s v="L6 R Tongue Dial C"/>
    <x v="4"/>
    <n v="150"/>
    <n v="331.5"/>
    <n v="2.21"/>
    <x v="3031"/>
  </r>
  <r>
    <x v="1"/>
    <s v="Athletic"/>
    <x v="1"/>
    <s v="Ecco"/>
    <s v="Dial"/>
    <x v="30"/>
    <s v="L6 R Tongue Dial C"/>
    <x v="4"/>
    <n v="4020"/>
    <n v="8920"/>
    <n v="2.2189054726368158"/>
    <x v="2795"/>
  </r>
  <r>
    <x v="1"/>
    <s v="Athletic"/>
    <x v="1"/>
    <s v="Ecco"/>
    <s v="Dial"/>
    <x v="30"/>
    <s v="L6 R Tongue Dial C"/>
    <x v="4"/>
    <n v="1005"/>
    <n v="2230"/>
    <n v="2.2189054726368158"/>
    <x v="2795"/>
  </r>
  <r>
    <x v="1"/>
    <s v="Athletic"/>
    <x v="0"/>
    <s v="Ricosta"/>
    <s v="Dial"/>
    <x v="1"/>
    <s v="L6 R Tongue Dial S1"/>
    <x v="1"/>
    <n v="4020"/>
    <n v="4560"/>
    <n v="1.1343283582089552"/>
    <x v="2764"/>
  </r>
  <r>
    <x v="1"/>
    <s v="Athletic"/>
    <x v="0"/>
    <s v="Ricosta"/>
    <s v="Dial"/>
    <x v="1"/>
    <s v="L6 R Tongue Dial S1"/>
    <x v="1"/>
    <n v="3520"/>
    <n v="4095"/>
    <n v="1.1633522727272727"/>
    <x v="4131"/>
  </r>
  <r>
    <x v="1"/>
    <s v="Athletic"/>
    <x v="0"/>
    <s v="Ricosta"/>
    <s v="Dial"/>
    <x v="1"/>
    <s v="L6 R Tongue Dial S1"/>
    <x v="1"/>
    <n v="3520"/>
    <n v="3990"/>
    <n v="1.1335227272727273"/>
    <x v="4132"/>
  </r>
  <r>
    <x v="1"/>
    <s v="Athletic"/>
    <x v="0"/>
    <s v="Ricosta"/>
    <s v="Dial"/>
    <x v="1"/>
    <s v="L6 R Tongue Dial S1"/>
    <x v="1"/>
    <n v="3015"/>
    <n v="3450"/>
    <n v="1.144278606965174"/>
    <x v="889"/>
  </r>
  <r>
    <x v="1"/>
    <s v="Athletic"/>
    <x v="0"/>
    <s v="Ricosta"/>
    <s v="Dial"/>
    <x v="1"/>
    <s v="L6 R Tongue Dial S1"/>
    <x v="1"/>
    <n v="3015"/>
    <n v="3450"/>
    <n v="1.144278606965174"/>
    <x v="889"/>
  </r>
  <r>
    <x v="1"/>
    <s v="Athletic"/>
    <x v="1"/>
    <s v="Ecco"/>
    <s v="Dial"/>
    <x v="8"/>
    <s v="L6 R Tongue Dial E"/>
    <x v="4"/>
    <n v="1535"/>
    <n v="1830"/>
    <n v="1.1921824104234529"/>
    <x v="4133"/>
  </r>
  <r>
    <x v="1"/>
    <s v="Athletic"/>
    <x v="1"/>
    <s v="Ecco"/>
    <s v="Dial"/>
    <x v="8"/>
    <s v="L6 R Tongue Dial E"/>
    <x v="2"/>
    <n v="3015"/>
    <n v="3600"/>
    <n v="1.1940298507462686"/>
    <x v="2577"/>
  </r>
  <r>
    <x v="1"/>
    <s v="Athletic"/>
    <x v="1"/>
    <s v="Ecco"/>
    <s v="Dial"/>
    <x v="8"/>
    <s v="L6 R Tongue Dial E"/>
    <x v="2"/>
    <n v="3015"/>
    <n v="3600"/>
    <n v="1.1940298507462686"/>
    <x v="2577"/>
  </r>
  <r>
    <x v="1"/>
    <s v="Athletic"/>
    <x v="1"/>
    <s v="Ecco"/>
    <s v="Dial"/>
    <x v="8"/>
    <s v="L6 R Tongue Dial E"/>
    <x v="2"/>
    <n v="3015"/>
    <n v="3600"/>
    <n v="1.1940298507462686"/>
    <x v="2577"/>
  </r>
  <r>
    <x v="1"/>
    <s v="Athletic"/>
    <x v="1"/>
    <s v="Ecco"/>
    <s v="Dial"/>
    <x v="8"/>
    <s v="L6 R Tongue Dial E"/>
    <x v="3"/>
    <n v="2060"/>
    <n v="2706"/>
    <n v="1.3135922330097087"/>
    <x v="2901"/>
  </r>
  <r>
    <x v="1"/>
    <s v="Athletic"/>
    <x v="1"/>
    <s v="Ecco"/>
    <s v="Dial"/>
    <x v="8"/>
    <s v="L6 R Tongue Dial E"/>
    <x v="3"/>
    <n v="6085"/>
    <n v="7986"/>
    <n v="1.3124075595727198"/>
    <x v="3954"/>
  </r>
  <r>
    <x v="1"/>
    <s v="Athletic"/>
    <x v="0"/>
    <s v="Ricosta"/>
    <s v="Dial"/>
    <x v="1"/>
    <s v="L6 R Tongue Dial S1"/>
    <x v="1"/>
    <n v="3015"/>
    <n v="3420"/>
    <n v="1.1343283582089552"/>
    <x v="2764"/>
  </r>
  <r>
    <x v="1"/>
    <s v="Athletic"/>
    <x v="0"/>
    <s v="Ricosta"/>
    <s v="Dial"/>
    <x v="1"/>
    <s v="L6 R Tongue Dial S1"/>
    <x v="1"/>
    <n v="2515"/>
    <n v="2925"/>
    <n v="1.1630218687872764"/>
    <x v="4134"/>
  </r>
  <r>
    <x v="1"/>
    <s v="Athletic"/>
    <x v="0"/>
    <s v="Ricosta"/>
    <s v="Dial"/>
    <x v="1"/>
    <s v="L6 R Tongue Dial S1"/>
    <x v="1"/>
    <n v="2515"/>
    <n v="2850"/>
    <n v="1.1332007952286283"/>
    <x v="4085"/>
  </r>
  <r>
    <x v="1"/>
    <s v="Athletic"/>
    <x v="0"/>
    <s v="Ricosta"/>
    <s v="Dial"/>
    <x v="1"/>
    <s v="L6 R Tongue Dial S1"/>
    <x v="1"/>
    <n v="2010"/>
    <n v="2340"/>
    <n v="1.164179104477612"/>
    <x v="1056"/>
  </r>
  <r>
    <x v="1"/>
    <s v="Athletic"/>
    <x v="0"/>
    <s v="Ricosta"/>
    <s v="Dial"/>
    <x v="1"/>
    <s v="L6 R Tongue Dial S1"/>
    <x v="1"/>
    <n v="2010"/>
    <n v="2340"/>
    <n v="1.164179104477612"/>
    <x v="1056"/>
  </r>
  <r>
    <x v="1"/>
    <s v="Athletic"/>
    <x v="0"/>
    <s v="Ricosta"/>
    <s v="Dial"/>
    <x v="1"/>
    <s v="L6 R Tongue Dial S1"/>
    <x v="1"/>
    <n v="2010"/>
    <n v="2340"/>
    <n v="1.164179104477612"/>
    <x v="1056"/>
  </r>
  <r>
    <x v="1"/>
    <s v="Athletic"/>
    <x v="1"/>
    <s v="Ecco"/>
    <s v="Dial"/>
    <x v="8"/>
    <s v="L6 R Tongue Dial E"/>
    <x v="4"/>
    <n v="3115"/>
    <n v="3782"/>
    <n v="1.2141252006420546"/>
    <x v="4135"/>
  </r>
  <r>
    <x v="1"/>
    <s v="Athletic"/>
    <x v="1"/>
    <s v="Ecco"/>
    <s v="Dial"/>
    <x v="8"/>
    <s v="L6 R Tongue Dial E"/>
    <x v="0"/>
    <n v="200"/>
    <n v="268"/>
    <n v="1.34"/>
    <x v="1385"/>
  </r>
  <r>
    <x v="1"/>
    <s v="Athletic"/>
    <x v="0"/>
    <s v="Ricosta"/>
    <s v="Dial"/>
    <x v="1"/>
    <s v="L6 R Tongue Dial S1"/>
    <x v="1"/>
    <n v="2010"/>
    <n v="2340"/>
    <n v="1.164179104477612"/>
    <x v="1056"/>
  </r>
  <r>
    <x v="1"/>
    <s v="Athletic"/>
    <x v="0"/>
    <s v="Ricosta"/>
    <s v="Dial"/>
    <x v="1"/>
    <s v="L6 R Tongue Dial S1"/>
    <x v="1"/>
    <n v="2010"/>
    <n v="2340"/>
    <n v="1.164179104477612"/>
    <x v="1056"/>
  </r>
  <r>
    <x v="1"/>
    <s v="Athletic"/>
    <x v="0"/>
    <s v="Ricosta"/>
    <s v="Dial"/>
    <x v="1"/>
    <s v="L6 R Tongue Dial S1"/>
    <x v="1"/>
    <n v="2010"/>
    <n v="2300"/>
    <n v="1.144278606965174"/>
    <x v="889"/>
  </r>
  <r>
    <x v="1"/>
    <s v="Athletic"/>
    <x v="0"/>
    <s v="Ricosta"/>
    <s v="Dial"/>
    <x v="1"/>
    <s v="L6 R Tongue Dial S1"/>
    <x v="1"/>
    <n v="2010"/>
    <n v="2240"/>
    <n v="1.1144278606965174"/>
    <x v="1077"/>
  </r>
  <r>
    <x v="1"/>
    <s v="Athletic"/>
    <x v="0"/>
    <s v="Ricosta"/>
    <s v="Dial"/>
    <x v="1"/>
    <s v="L6 R Tongue Dial S1"/>
    <x v="1"/>
    <n v="1510"/>
    <n v="1755"/>
    <n v="1.1622516556291391"/>
    <x v="4136"/>
  </r>
  <r>
    <x v="1"/>
    <s v="Athletic"/>
    <x v="0"/>
    <s v="Ricosta"/>
    <s v="Dial"/>
    <x v="1"/>
    <s v="L6 R Tongue Dial S1"/>
    <x v="1"/>
    <n v="1505"/>
    <n v="1710"/>
    <n v="1.1362126245847175"/>
    <x v="4137"/>
  </r>
  <r>
    <x v="1"/>
    <s v="Athletic"/>
    <x v="0"/>
    <s v="Ricosta"/>
    <s v="Dial"/>
    <x v="1"/>
    <s v="L6 R Tongue Dial S1"/>
    <x v="1"/>
    <n v="1510"/>
    <n v="1710"/>
    <n v="1.1324503311258278"/>
    <x v="4138"/>
  </r>
  <r>
    <x v="1"/>
    <s v="Athletic"/>
    <x v="0"/>
    <s v="Ricosta"/>
    <s v="Dial"/>
    <x v="1"/>
    <s v="L6 R Tongue Dial S1"/>
    <x v="1"/>
    <n v="1005"/>
    <n v="1170"/>
    <n v="1.164179104477612"/>
    <x v="1056"/>
  </r>
  <r>
    <x v="1"/>
    <s v="Athletic"/>
    <x v="0"/>
    <s v="Ricosta"/>
    <s v="Dial"/>
    <x v="1"/>
    <s v="L6 R Tongue Dial S1"/>
    <x v="1"/>
    <n v="1005"/>
    <n v="1170"/>
    <n v="1.164179104477612"/>
    <x v="1056"/>
  </r>
  <r>
    <x v="1"/>
    <s v="Athletic"/>
    <x v="0"/>
    <s v="Ricosta"/>
    <s v="Dial"/>
    <x v="1"/>
    <s v="L6 R Tongue Dial S1"/>
    <x v="1"/>
    <n v="1005"/>
    <n v="1140"/>
    <n v="1.1343283582089552"/>
    <x v="2764"/>
  </r>
  <r>
    <x v="1"/>
    <s v="Athletic"/>
    <x v="1"/>
    <s v="Ecco"/>
    <s v="Dial"/>
    <x v="9"/>
    <s v="L6 L Eyestay 20mm Dial K"/>
    <x v="0"/>
    <n v="2515"/>
    <n v="5100"/>
    <n v="2.0278330019880717"/>
    <x v="3199"/>
  </r>
  <r>
    <x v="1"/>
    <s v="Athletic"/>
    <x v="1"/>
    <s v="Ecco"/>
    <s v="Dial"/>
    <x v="9"/>
    <s v="L6 L Eyestay 20mm Dial K"/>
    <x v="0"/>
    <n v="1005"/>
    <n v="2040"/>
    <n v="2.0298507462686568"/>
    <x v="1317"/>
  </r>
  <r>
    <x v="1"/>
    <s v="Athletic"/>
    <x v="1"/>
    <s v="Ecco"/>
    <s v="Dial"/>
    <x v="9"/>
    <s v="L6 L Eyestay 20mm Dial K"/>
    <x v="0"/>
    <n v="2010"/>
    <n v="4080"/>
    <n v="2.0298507462686568"/>
    <x v="1317"/>
  </r>
  <r>
    <x v="1"/>
    <s v="Athletic"/>
    <x v="1"/>
    <s v="Ecco"/>
    <s v="Dial"/>
    <x v="9"/>
    <s v="L6 L Eyestay 20mm Dial K"/>
    <x v="0"/>
    <n v="1355"/>
    <n v="2754"/>
    <n v="2.0324723247232472"/>
    <x v="3198"/>
  </r>
  <r>
    <x v="1"/>
    <s v="Athletic"/>
    <x v="1"/>
    <s v="Ecco"/>
    <s v="Dial"/>
    <x v="9"/>
    <s v="L6 L Eyestay 20mm Dial K"/>
    <x v="0"/>
    <n v="1105"/>
    <n v="2244"/>
    <n v="2.0307692307692307"/>
    <x v="4139"/>
  </r>
  <r>
    <x v="1"/>
    <s v="Athletic"/>
    <x v="1"/>
    <s v="Ecco"/>
    <s v="Dial"/>
    <x v="9"/>
    <s v="L6 L Eyestay 20mm Dial K"/>
    <x v="0"/>
    <n v="2215"/>
    <n v="4488"/>
    <n v="2.0261851015801353"/>
    <x v="4140"/>
  </r>
  <r>
    <x v="1"/>
    <s v="Athletic"/>
    <x v="1"/>
    <s v="Ecco"/>
    <s v="Dial"/>
    <x v="9"/>
    <s v="L6 L Eyestay 20mm Dial K"/>
    <x v="0"/>
    <n v="1810"/>
    <n v="3672"/>
    <n v="2.0287292817679559"/>
    <x v="1343"/>
  </r>
  <r>
    <x v="1"/>
    <s v="Athletic"/>
    <x v="1"/>
    <s v="Ecco"/>
    <s v="Dial"/>
    <x v="9"/>
    <s v="L6 L Eyestay 20mm Dial K"/>
    <x v="0"/>
    <n v="200"/>
    <n v="408"/>
    <n v="2.04"/>
    <x v="1312"/>
  </r>
  <r>
    <x v="1"/>
    <s v="Athletic"/>
    <x v="0"/>
    <s v="Ricosta"/>
    <s v="Dial"/>
    <x v="1"/>
    <s v="L6 R Tongue Dial S1"/>
    <x v="1"/>
    <n v="500"/>
    <n v="585"/>
    <n v="1.17"/>
    <x v="4141"/>
  </r>
  <r>
    <x v="1"/>
    <s v="Athletic"/>
    <x v="0"/>
    <s v="Ricosta"/>
    <s v="Dial"/>
    <x v="1"/>
    <s v="L6 R Tongue Dial S1"/>
    <x v="1"/>
    <n v="500"/>
    <n v="585"/>
    <n v="1.17"/>
    <x v="4141"/>
  </r>
  <r>
    <x v="1"/>
    <s v="Athletic"/>
    <x v="0"/>
    <s v="Ricosta"/>
    <s v="Dial"/>
    <x v="1"/>
    <s v="L6 R Tongue Dial S1"/>
    <x v="1"/>
    <n v="500"/>
    <n v="585"/>
    <n v="1.17"/>
    <x v="4141"/>
  </r>
  <r>
    <x v="1"/>
    <s v="Athletic"/>
    <x v="0"/>
    <s v="Ricosta"/>
    <s v="Dial"/>
    <x v="1"/>
    <s v="L6 R Tongue Dial S1"/>
    <x v="1"/>
    <n v="500"/>
    <n v="570"/>
    <n v="1.1399999999999999"/>
    <x v="2568"/>
  </r>
  <r>
    <x v="1"/>
    <s v="Athletic"/>
    <x v="0"/>
    <s v="Ricosta"/>
    <s v="Dial"/>
    <x v="1"/>
    <s v="L6 R Tongue Dial S1"/>
    <x v="1"/>
    <n v="500"/>
    <n v="570"/>
    <n v="1.1399999999999999"/>
    <x v="2568"/>
  </r>
  <r>
    <x v="0"/>
    <s v="Athletic"/>
    <x v="0"/>
    <s v="Saucony"/>
    <s v="Dial"/>
    <x v="1"/>
    <s v="L6 L Eyestay 20mm Dial S1"/>
    <x v="1"/>
    <n v="7965"/>
    <n v="9113.75"/>
    <n v="1.144224733207784"/>
    <x v="4142"/>
  </r>
  <r>
    <x v="0"/>
    <s v="Athletic"/>
    <x v="0"/>
    <s v="Saucony"/>
    <s v="Dial"/>
    <x v="1"/>
    <s v="L6 R Eyestay 20mm Dial S1"/>
    <x v="1"/>
    <n v="7965"/>
    <n v="9113.75"/>
    <n v="1.144224733207784"/>
    <x v="4142"/>
  </r>
  <r>
    <x v="0"/>
    <s v="Athletic"/>
    <x v="0"/>
    <s v="Saucony"/>
    <s v="Dial"/>
    <x v="1"/>
    <s v="L6 L Eyestay 20mm Dial S1"/>
    <x v="1"/>
    <n v="5055"/>
    <n v="5778.75"/>
    <n v="1.1431750741839763"/>
    <x v="4143"/>
  </r>
  <r>
    <x v="0"/>
    <s v="Athletic"/>
    <x v="0"/>
    <s v="Saucony"/>
    <s v="Dial"/>
    <x v="1"/>
    <s v="L6 R Eyestay 20mm Dial S1"/>
    <x v="1"/>
    <n v="5055"/>
    <n v="5778.75"/>
    <n v="1.1431750741839763"/>
    <x v="4143"/>
  </r>
  <r>
    <x v="0"/>
    <s v="Athletic"/>
    <x v="0"/>
    <s v="Saucony"/>
    <s v="Lace"/>
    <x v="17"/>
    <s v="TX4 Lace"/>
    <x v="1"/>
    <n v="8075"/>
    <n v="4015"/>
    <n v="0.49721362229102167"/>
    <x v="4144"/>
  </r>
  <r>
    <x v="0"/>
    <s v="Athletic"/>
    <x v="0"/>
    <s v="Saucony"/>
    <s v="Lace"/>
    <x v="49"/>
    <s v="TX6 Lace"/>
    <x v="1"/>
    <n v="5000"/>
    <n v="2485"/>
    <n v="0.497"/>
    <x v="4145"/>
  </r>
  <r>
    <x v="0"/>
    <s v="Athletic"/>
    <x v="0"/>
    <s v="Saucony"/>
    <s v="Bayonet"/>
    <x v="0"/>
    <s v="L6 Bayonet Eyestay"/>
    <x v="1"/>
    <n v="15900"/>
    <n v="2067"/>
    <n v="0.13"/>
    <x v="0"/>
  </r>
  <r>
    <x v="0"/>
    <s v="Athletic"/>
    <x v="0"/>
    <s v="Saucony"/>
    <s v="Bayonet"/>
    <x v="0"/>
    <s v="L6 Bayonet Eyestay"/>
    <x v="1"/>
    <n v="10050"/>
    <n v="1306.5"/>
    <n v="0.13"/>
    <x v="0"/>
  </r>
  <r>
    <x v="0"/>
    <s v="Athletic"/>
    <x v="0"/>
    <s v="Saucony"/>
    <s v="Guide"/>
    <x v="21"/>
    <s v="Lace Guide, BaseTX, 15mm"/>
    <x v="1"/>
    <n v="2165"/>
    <n v="1082.5"/>
    <n v="0.5"/>
    <x v="149"/>
  </r>
  <r>
    <x v="1"/>
    <s v="Athletic"/>
    <x v="1"/>
    <s v="Ecco"/>
    <s v="Dial"/>
    <x v="9"/>
    <s v="L6 R Eyestay 20mm Dial K"/>
    <x v="0"/>
    <n v="2515"/>
    <n v="5100"/>
    <n v="2.0278330019880717"/>
    <x v="3199"/>
  </r>
  <r>
    <x v="1"/>
    <s v="Athletic"/>
    <x v="1"/>
    <s v="Ecco"/>
    <s v="Dial"/>
    <x v="9"/>
    <s v="L6 R Eyestay 20mm Dial K"/>
    <x v="0"/>
    <n v="1005"/>
    <n v="2040"/>
    <n v="2.0298507462686568"/>
    <x v="1317"/>
  </r>
  <r>
    <x v="1"/>
    <s v="Athletic"/>
    <x v="1"/>
    <s v="Ecco"/>
    <s v="Dial"/>
    <x v="9"/>
    <s v="L6 R Eyestay 20mm Dial K"/>
    <x v="0"/>
    <n v="1610"/>
    <n v="3264"/>
    <n v="2.0273291925465839"/>
    <x v="4146"/>
  </r>
  <r>
    <x v="1"/>
    <s v="Athletic"/>
    <x v="1"/>
    <s v="Ecco"/>
    <s v="Dial"/>
    <x v="9"/>
    <s v="L6 R Eyestay 20mm Dial K"/>
    <x v="0"/>
    <n v="1755"/>
    <n v="3570"/>
    <n v="2.0341880341880341"/>
    <x v="4147"/>
  </r>
  <r>
    <x v="1"/>
    <s v="Athletic"/>
    <x v="1"/>
    <s v="Ecco"/>
    <s v="Dial"/>
    <x v="9"/>
    <s v="L6 R Eyestay 20mm Dial K"/>
    <x v="0"/>
    <n v="1005"/>
    <n v="2040"/>
    <n v="2.0298507462686568"/>
    <x v="1317"/>
  </r>
  <r>
    <x v="1"/>
    <s v="Athletic"/>
    <x v="1"/>
    <s v="Ecco"/>
    <s v="Dial"/>
    <x v="9"/>
    <s v="L6 R Eyestay 20mm Dial K"/>
    <x v="0"/>
    <n v="2215"/>
    <n v="4488"/>
    <n v="2.0261851015801353"/>
    <x v="4140"/>
  </r>
  <r>
    <x v="1"/>
    <s v="Athletic"/>
    <x v="1"/>
    <s v="Ecco"/>
    <s v="Dial"/>
    <x v="9"/>
    <s v="L6 R Eyestay 20mm Dial K"/>
    <x v="0"/>
    <n v="1810"/>
    <n v="3672"/>
    <n v="2.0287292817679559"/>
    <x v="1343"/>
  </r>
  <r>
    <x v="1"/>
    <s v="Athletic"/>
    <x v="1"/>
    <s v="Ecco"/>
    <s v="Dial"/>
    <x v="9"/>
    <s v="L6 R Eyestay 20mm Dial K"/>
    <x v="0"/>
    <n v="200"/>
    <n v="408"/>
    <n v="2.04"/>
    <x v="1312"/>
  </r>
  <r>
    <x v="0"/>
    <s v="Athletic"/>
    <x v="0"/>
    <s v="Saucony"/>
    <s v="Guide"/>
    <x v="21"/>
    <s v="Lace Guide, BaseTX, 15mm"/>
    <x v="1"/>
    <n v="1390"/>
    <n v="695"/>
    <n v="0.5"/>
    <x v="149"/>
  </r>
  <r>
    <x v="0"/>
    <s v="Athletic"/>
    <x v="0"/>
    <s v="Saucony"/>
    <s v="Dial"/>
    <x v="1"/>
    <s v="L6 L Eyestay 20mm Dial S1"/>
    <x v="1"/>
    <n v="375"/>
    <n v="431.25"/>
    <n v="1.1499999999999999"/>
    <x v="75"/>
  </r>
  <r>
    <x v="0"/>
    <s v="Athletic"/>
    <x v="0"/>
    <s v="Saucony"/>
    <s v="Dial"/>
    <x v="1"/>
    <s v="L6 R Eyestay 20mm Dial S1"/>
    <x v="1"/>
    <n v="375"/>
    <n v="431.25"/>
    <n v="1.1499999999999999"/>
    <x v="75"/>
  </r>
  <r>
    <x v="0"/>
    <s v="Athletic"/>
    <x v="0"/>
    <s v="Saucony"/>
    <s v="Guide"/>
    <x v="21"/>
    <s v="Lace Guide, BaseTX, 20mm"/>
    <x v="1"/>
    <n v="445"/>
    <n v="222.5"/>
    <n v="0.5"/>
    <x v="149"/>
  </r>
  <r>
    <x v="0"/>
    <s v="Athletic"/>
    <x v="0"/>
    <s v="Saucony"/>
    <s v="Guide"/>
    <x v="21"/>
    <s v="Lace Guide, BaseTX, 20mm"/>
    <x v="1"/>
    <n v="265"/>
    <n v="132.5"/>
    <n v="0.5"/>
    <x v="149"/>
  </r>
  <r>
    <x v="0"/>
    <s v="Athletic"/>
    <x v="0"/>
    <s v="Saucony"/>
    <s v="Lace"/>
    <x v="17"/>
    <s v="TX4 Lace"/>
    <x v="1"/>
    <n v="260"/>
    <n v="130"/>
    <n v="0.5"/>
    <x v="149"/>
  </r>
  <r>
    <x v="0"/>
    <s v="Athletic"/>
    <x v="0"/>
    <s v="Saucony"/>
    <s v="Bayonet"/>
    <x v="0"/>
    <s v="L6 Bayonet Eyestay"/>
    <x v="1"/>
    <n v="800"/>
    <n v="104"/>
    <n v="0.13"/>
    <x v="0"/>
  </r>
  <r>
    <x v="0"/>
    <s v="Athletic"/>
    <x v="0"/>
    <s v="Saucony"/>
    <s v="Guide"/>
    <x v="21"/>
    <s v="Lace Guide, BaseTX, 15mm"/>
    <x v="1"/>
    <n v="110"/>
    <n v="55"/>
    <n v="0.5"/>
    <x v="149"/>
  </r>
  <r>
    <x v="1"/>
    <s v="Athletic"/>
    <x v="1"/>
    <s v="Ecco"/>
    <s v="Dial"/>
    <x v="9"/>
    <s v="L6 R Tongue Dial K"/>
    <x v="2"/>
    <n v="5830"/>
    <n v="11136"/>
    <n v="1.9101200686106345"/>
    <x v="4148"/>
  </r>
  <r>
    <x v="1"/>
    <s v="Athletic"/>
    <x v="1"/>
    <s v="Ecco"/>
    <s v="Dial"/>
    <x v="9"/>
    <s v="L6 R Tongue Dial K"/>
    <x v="2"/>
    <n v="1610"/>
    <n v="3072"/>
    <n v="1.9080745341614906"/>
    <x v="3209"/>
  </r>
  <r>
    <x v="1"/>
    <s v="Athletic"/>
    <x v="1"/>
    <s v="Ecco"/>
    <s v="Dial"/>
    <x v="9"/>
    <s v="L6 R Tongue Dial K"/>
    <x v="2"/>
    <n v="2115"/>
    <n v="4032"/>
    <n v="1.9063829787234043"/>
    <x v="4149"/>
  </r>
  <r>
    <x v="1"/>
    <s v="Athletic"/>
    <x v="1"/>
    <s v="Ecco"/>
    <s v="Dial"/>
    <x v="9"/>
    <s v="L6 R Tongue Dial K"/>
    <x v="2"/>
    <n v="2215"/>
    <n v="4224"/>
    <n v="1.9069977426636568"/>
    <x v="4150"/>
  </r>
  <r>
    <x v="1"/>
    <s v="Athletic"/>
    <x v="1"/>
    <s v="Ecco"/>
    <s v="Dial"/>
    <x v="9"/>
    <s v="L6 R Tongue Dial K"/>
    <x v="2"/>
    <n v="2515"/>
    <n v="4800"/>
    <n v="1.9085487077534791"/>
    <x v="3206"/>
  </r>
  <r>
    <x v="1"/>
    <s v="Athletic"/>
    <x v="1"/>
    <s v="Ecco"/>
    <s v="Dial"/>
    <x v="9"/>
    <s v="L6 R Tongue Dial K"/>
    <x v="2"/>
    <n v="2815"/>
    <n v="5376"/>
    <n v="1.9097690941385435"/>
    <x v="4151"/>
  </r>
  <r>
    <x v="1"/>
    <s v="Athletic"/>
    <x v="1"/>
    <s v="Ecco"/>
    <s v="Dial"/>
    <x v="9"/>
    <s v="L6 R Tongue Dial K"/>
    <x v="2"/>
    <n v="3015"/>
    <n v="5760"/>
    <n v="1.9104477611940298"/>
    <x v="3193"/>
  </r>
  <r>
    <x v="1"/>
    <s v="Athletic"/>
    <x v="1"/>
    <s v="Ecco"/>
    <s v="Dial"/>
    <x v="9"/>
    <s v="L6 R Tongue Dial K"/>
    <x v="2"/>
    <n v="2615"/>
    <n v="4992"/>
    <n v="1.9089866156787763"/>
    <x v="2953"/>
  </r>
  <r>
    <x v="1"/>
    <s v="Athletic"/>
    <x v="1"/>
    <s v="Ecco"/>
    <s v="Dial"/>
    <x v="9"/>
    <s v="L6 R Tongue Dial K"/>
    <x v="3"/>
    <n v="5025"/>
    <n v="10200"/>
    <n v="2.0298507462686568"/>
    <x v="1317"/>
  </r>
  <r>
    <x v="1"/>
    <s v="Athletic"/>
    <x v="1"/>
    <s v="Ecco"/>
    <s v="Dial"/>
    <x v="9"/>
    <s v="L6 R Tongue Dial K"/>
    <x v="3"/>
    <n v="1210"/>
    <n v="2448"/>
    <n v="2.0231404958677688"/>
    <x v="4152"/>
  </r>
  <r>
    <x v="1"/>
    <s v="Athletic"/>
    <x v="1"/>
    <s v="Ecco"/>
    <s v="Dial"/>
    <x v="9"/>
    <s v="L6 R Tongue Dial K"/>
    <x v="3"/>
    <n v="3065"/>
    <n v="6222"/>
    <n v="2.0300163132137032"/>
    <x v="4153"/>
  </r>
  <r>
    <x v="1"/>
    <s v="Athletic"/>
    <x v="1"/>
    <s v="Ecco"/>
    <s v="Dial"/>
    <x v="9"/>
    <s v="L6 R Tongue Dial K"/>
    <x v="3"/>
    <n v="1510"/>
    <n v="3060"/>
    <n v="2.0264900662251657"/>
    <x v="2712"/>
  </r>
  <r>
    <x v="1"/>
    <s v="Athletic"/>
    <x v="1"/>
    <s v="Ecco"/>
    <s v="Dial"/>
    <x v="9"/>
    <s v="L6 R Tongue Dial K"/>
    <x v="0"/>
    <n v="4720"/>
    <n v="9588"/>
    <n v="2.0313559322033896"/>
    <x v="4154"/>
  </r>
  <r>
    <x v="1"/>
    <s v="Athletic"/>
    <x v="1"/>
    <s v="Ecco"/>
    <s v="Dial"/>
    <x v="9"/>
    <s v="L6 R Tongue Dial K"/>
    <x v="0"/>
    <n v="2415"/>
    <n v="4896"/>
    <n v="2.0273291925465839"/>
    <x v="4146"/>
  </r>
  <r>
    <x v="1"/>
    <s v="Athletic"/>
    <x v="1"/>
    <s v="Ecco"/>
    <s v="Dial"/>
    <x v="9"/>
    <s v="L6 R Tongue Dial K"/>
    <x v="0"/>
    <n v="550"/>
    <n v="1122"/>
    <n v="2.04"/>
    <x v="1312"/>
  </r>
  <r>
    <x v="1"/>
    <s v="Athletic"/>
    <x v="1"/>
    <s v="Ecco"/>
    <s v="Dial"/>
    <x v="9"/>
    <s v="L6 R Tongue Dial K"/>
    <x v="0"/>
    <n v="11560"/>
    <n v="23460"/>
    <n v="2.0294117647058822"/>
    <x v="4155"/>
  </r>
  <r>
    <x v="1"/>
    <s v="Athletic"/>
    <x v="1"/>
    <s v="Ecco"/>
    <s v="Dial"/>
    <x v="9"/>
    <s v="L6 R Tongue Dial K"/>
    <x v="0"/>
    <n v="200"/>
    <n v="408"/>
    <n v="2.04"/>
    <x v="1312"/>
  </r>
  <r>
    <x v="0"/>
    <s v="Athletic"/>
    <x v="0"/>
    <s v="Saucony"/>
    <s v="Guide"/>
    <x v="21"/>
    <s v="Lace Guide, BaseTX, 20mm"/>
    <x v="1"/>
    <n v="25"/>
    <n v="12.5"/>
    <n v="0.5"/>
    <x v="149"/>
  </r>
  <r>
    <x v="1"/>
    <s v="Athletic"/>
    <x v="1"/>
    <s v="Ecco"/>
    <s v="Dial"/>
    <x v="9"/>
    <s v="L6 R Tongue Dial K"/>
    <x v="5"/>
    <n v="9045"/>
    <n v="17280"/>
    <n v="1.9104477611940298"/>
    <x v="3193"/>
  </r>
  <r>
    <x v="1"/>
    <s v="Athletic"/>
    <x v="1"/>
    <s v="Ecco"/>
    <s v="Dial"/>
    <x v="9"/>
    <s v="L6 R Tongue Dial K"/>
    <x v="5"/>
    <n v="2615"/>
    <n v="4992"/>
    <n v="1.9089866156787763"/>
    <x v="2953"/>
  </r>
  <r>
    <x v="1"/>
    <s v="Athletic"/>
    <x v="1"/>
    <s v="Ecco"/>
    <s v="Dial"/>
    <x v="9"/>
    <s v="L6 R Tongue Dial K"/>
    <x v="5"/>
    <n v="8700"/>
    <n v="16608"/>
    <n v="1.9089655172413793"/>
    <x v="4156"/>
  </r>
  <r>
    <x v="1"/>
    <s v="Athletic"/>
    <x v="1"/>
    <s v="Ecco"/>
    <s v="Dial"/>
    <x v="9"/>
    <s v="L6 R Tongue Dial K"/>
    <x v="4"/>
    <n v="100"/>
    <n v="192"/>
    <n v="1.92"/>
    <x v="3194"/>
  </r>
  <r>
    <x v="1"/>
    <s v="Athletic"/>
    <x v="1"/>
    <s v="Ecco"/>
    <s v="Dial"/>
    <x v="9"/>
    <s v="L6 R Tongue Dial K"/>
    <x v="4"/>
    <n v="800"/>
    <n v="1536"/>
    <n v="1.92"/>
    <x v="3194"/>
  </r>
  <r>
    <x v="1"/>
    <s v="Athletic"/>
    <x v="1"/>
    <s v="Ecco"/>
    <s v="Dial"/>
    <x v="9"/>
    <s v="L6 R Tongue Dial K"/>
    <x v="4"/>
    <n v="2010"/>
    <n v="3840"/>
    <n v="1.9104477611940298"/>
    <x v="3193"/>
  </r>
  <r>
    <x v="1"/>
    <s v="Athletic"/>
    <x v="1"/>
    <s v="Ecco"/>
    <s v="Dial"/>
    <x v="9"/>
    <s v="L6 R Tongue Dial K"/>
    <x v="4"/>
    <n v="6030"/>
    <n v="11520"/>
    <n v="1.9104477611940298"/>
    <x v="3193"/>
  </r>
  <r>
    <x v="1"/>
    <s v="Athletic"/>
    <x v="1"/>
    <s v="Ecco"/>
    <s v="Dial"/>
    <x v="9"/>
    <s v="L6 R Tongue Dial K"/>
    <x v="4"/>
    <n v="1005"/>
    <n v="1920"/>
    <n v="1.9104477611940298"/>
    <x v="3193"/>
  </r>
  <r>
    <x v="1"/>
    <s v="Athletic"/>
    <x v="1"/>
    <s v="Ecco"/>
    <s v="Dial"/>
    <x v="9"/>
    <s v="L6 R Tongue Dial K"/>
    <x v="3"/>
    <n v="20100"/>
    <n v="40800"/>
    <n v="2.0298507462686568"/>
    <x v="1317"/>
  </r>
  <r>
    <x v="1"/>
    <s v="Athletic"/>
    <x v="1"/>
    <s v="Ecco"/>
    <s v="Dial"/>
    <x v="9"/>
    <s v="L6 R Tongue Dial K"/>
    <x v="3"/>
    <n v="10860"/>
    <n v="22032"/>
    <n v="2.0287292817679559"/>
    <x v="1343"/>
  </r>
  <r>
    <x v="1"/>
    <s v="Athletic"/>
    <x v="1"/>
    <s v="Ecco"/>
    <s v="Dial"/>
    <x v="9"/>
    <s v="L6 R Tongue Dial K"/>
    <x v="3"/>
    <n v="20100"/>
    <n v="40800"/>
    <n v="2.0298507462686568"/>
    <x v="1317"/>
  </r>
  <r>
    <x v="1"/>
    <s v="Athletic"/>
    <x v="1"/>
    <s v="Ecco"/>
    <s v="Dial"/>
    <x v="9"/>
    <s v="L6 R Tongue Dial K"/>
    <x v="3"/>
    <n v="5430"/>
    <n v="11016"/>
    <n v="2.0287292817679559"/>
    <x v="1343"/>
  </r>
  <r>
    <x v="1"/>
    <s v="Athletic"/>
    <x v="1"/>
    <s v="Ecco"/>
    <s v="Dial"/>
    <x v="9"/>
    <s v="L6 R Tongue Dial K"/>
    <x v="0"/>
    <n v="10050"/>
    <n v="20400"/>
    <n v="2.0298507462686568"/>
    <x v="1317"/>
  </r>
  <r>
    <x v="1"/>
    <s v="Athletic"/>
    <x v="1"/>
    <s v="Ecco"/>
    <s v="Dial"/>
    <x v="9"/>
    <s v="L6 R Tongue Dial K"/>
    <x v="0"/>
    <n v="7035"/>
    <n v="14280"/>
    <n v="2.0298507462686568"/>
    <x v="1317"/>
  </r>
  <r>
    <x v="1"/>
    <s v="Athletic"/>
    <x v="1"/>
    <s v="Ecco"/>
    <s v="Dial"/>
    <x v="9"/>
    <s v="L6 R Tongue Dial K"/>
    <x v="0"/>
    <n v="12060"/>
    <n v="24480"/>
    <n v="2.0298507462686568"/>
    <x v="1317"/>
  </r>
  <r>
    <x v="1"/>
    <s v="Athletic"/>
    <x v="1"/>
    <s v="Ecco"/>
    <s v="Dial"/>
    <x v="9"/>
    <s v="L6 R Tongue Dial K"/>
    <x v="0"/>
    <n v="48240"/>
    <n v="97920"/>
    <n v="2.0298507462686568"/>
    <x v="1317"/>
  </r>
  <r>
    <x v="1"/>
    <s v="Athletic"/>
    <x v="1"/>
    <s v="Ecco"/>
    <s v="Dial"/>
    <x v="9"/>
    <s v="L6 R Tongue Dial K"/>
    <x v="0"/>
    <n v="25080"/>
    <n v="50898"/>
    <n v="2.029425837320574"/>
    <x v="4157"/>
  </r>
  <r>
    <x v="1"/>
    <s v="Athletic"/>
    <x v="1"/>
    <s v="Ecco"/>
    <s v="Dial"/>
    <x v="9"/>
    <s v="L6 R Tongue Dial K"/>
    <x v="0"/>
    <n v="49750"/>
    <n v="100980"/>
    <n v="2.029748743718593"/>
    <x v="4158"/>
  </r>
  <r>
    <x v="1"/>
    <s v="Athletic"/>
    <x v="1"/>
    <s v="Ecco"/>
    <s v="Dial"/>
    <x v="9"/>
    <s v="L6 R Tongue Dial K"/>
    <x v="0"/>
    <n v="19300"/>
    <n v="39168"/>
    <n v="2.0294300518134714"/>
    <x v="1316"/>
  </r>
  <r>
    <x v="1"/>
    <s v="Athletic"/>
    <x v="1"/>
    <s v="Ecco"/>
    <s v="Dial"/>
    <x v="9"/>
    <s v="L6 R Tongue Dial K"/>
    <x v="0"/>
    <n v="11660"/>
    <n v="23664"/>
    <n v="2.0295025728987994"/>
    <x v="4159"/>
  </r>
  <r>
    <x v="1"/>
    <s v="Athletic"/>
    <x v="1"/>
    <s v="Ecco"/>
    <s v="Dial"/>
    <x v="9"/>
    <s v="L6 R Tongue Dial K"/>
    <x v="0"/>
    <n v="28900"/>
    <n v="58650"/>
    <n v="2.0294117647058822"/>
    <x v="4155"/>
  </r>
  <r>
    <x v="1"/>
    <s v="Athletic"/>
    <x v="1"/>
    <s v="Ecco"/>
    <s v="Dial"/>
    <x v="9"/>
    <s v="L6 R Tongue Dial K"/>
    <x v="0"/>
    <n v="15930"/>
    <n v="32334"/>
    <n v="2.0297551789077213"/>
    <x v="4160"/>
  </r>
  <r>
    <x v="1"/>
    <s v="Athletic"/>
    <x v="1"/>
    <s v="Ecco"/>
    <s v="Dial"/>
    <x v="9"/>
    <s v="L6 R Tongue Dial K"/>
    <x v="0"/>
    <n v="36235"/>
    <n v="73542"/>
    <n v="2.0295846557196082"/>
    <x v="4161"/>
  </r>
  <r>
    <x v="0"/>
    <s v="Athletic"/>
    <x v="0"/>
    <s v="Saucony"/>
    <s v="Other"/>
    <x v="19"/>
    <s v="TX Lace Feeder15 CM"/>
    <x v="1"/>
    <n v="20"/>
    <n v="0"/>
    <n v="0"/>
    <x v="199"/>
  </r>
  <r>
    <x v="1"/>
    <s v="Athletic"/>
    <x v="0"/>
    <s v="Superfit"/>
    <s v="Dial"/>
    <x v="1"/>
    <s v="L6 R Tongue Dial S1"/>
    <x v="1"/>
    <n v="44220"/>
    <n v="50600"/>
    <n v="1.144278606965174"/>
    <x v="889"/>
  </r>
  <r>
    <x v="1"/>
    <s v="Athletic"/>
    <x v="0"/>
    <s v="Superfit"/>
    <s v="Dial"/>
    <x v="1"/>
    <s v="L6 R Tongue Dial S1"/>
    <x v="1"/>
    <n v="42315"/>
    <n v="48415"/>
    <n v="1.1441569183504667"/>
    <x v="4162"/>
  </r>
  <r>
    <x v="1"/>
    <s v="Athletic"/>
    <x v="0"/>
    <s v="Superfit"/>
    <s v="Dial"/>
    <x v="1"/>
    <s v="L6 R Tongue Dial S"/>
    <x v="1"/>
    <n v="37690"/>
    <n v="42000"/>
    <n v="1.1143539400371452"/>
    <x v="4163"/>
  </r>
  <r>
    <x v="1"/>
    <s v="Athletic"/>
    <x v="0"/>
    <s v="Superfit"/>
    <s v="Dial"/>
    <x v="1"/>
    <s v="L6 R Tongue Dial S1"/>
    <x v="1"/>
    <n v="33370"/>
    <n v="38180"/>
    <n v="1.1441414444111477"/>
    <x v="4164"/>
  </r>
  <r>
    <x v="1"/>
    <s v="Athletic"/>
    <x v="0"/>
    <s v="Superfit"/>
    <s v="Dial"/>
    <x v="1"/>
    <s v="L6 R Tongue Dial S1"/>
    <x v="1"/>
    <n v="33470"/>
    <n v="37296"/>
    <n v="1.1143113235733493"/>
    <x v="4165"/>
  </r>
  <r>
    <x v="1"/>
    <s v="Athletic"/>
    <x v="0"/>
    <s v="Superfit"/>
    <s v="Dial"/>
    <x v="1"/>
    <s v="L6 R Tongue Dial S1"/>
    <x v="1"/>
    <n v="28145"/>
    <n v="31360"/>
    <n v="1.11422988097353"/>
    <x v="4166"/>
  </r>
  <r>
    <x v="1"/>
    <s v="Athletic"/>
    <x v="0"/>
    <s v="Superfit"/>
    <s v="Dial"/>
    <x v="1"/>
    <s v="L6 R Tongue Dial S1"/>
    <x v="1"/>
    <n v="23620"/>
    <n v="27025"/>
    <n v="1.1441574936494496"/>
    <x v="4167"/>
  </r>
  <r>
    <x v="1"/>
    <s v="Athletic"/>
    <x v="0"/>
    <s v="Superfit"/>
    <s v="Dial"/>
    <x v="1"/>
    <s v="L6 R Tongue Dial S1"/>
    <x v="1"/>
    <n v="12860"/>
    <n v="14720"/>
    <n v="1.1446345256609642"/>
    <x v="4168"/>
  </r>
  <r>
    <x v="1"/>
    <s v="Athletic"/>
    <x v="0"/>
    <s v="Superfit"/>
    <s v="Dial"/>
    <x v="1"/>
    <s v="L6 R Tongue Dial S1"/>
    <x v="1"/>
    <n v="9045"/>
    <n v="10530"/>
    <n v="1.164179104477612"/>
    <x v="1056"/>
  </r>
  <r>
    <x v="1"/>
    <s v="Athletic"/>
    <x v="0"/>
    <s v="Superfit"/>
    <s v="Dial"/>
    <x v="1"/>
    <s v="L6 R Tongue Dial S1"/>
    <x v="1"/>
    <n v="8040"/>
    <n v="9200"/>
    <n v="1.144278606965174"/>
    <x v="889"/>
  </r>
  <r>
    <x v="1"/>
    <s v="Athletic"/>
    <x v="0"/>
    <s v="Superfit"/>
    <s v="Dial"/>
    <x v="1"/>
    <s v="L6 R Tongue Dial S"/>
    <x v="1"/>
    <n v="7035"/>
    <n v="7840"/>
    <n v="1.1144278606965174"/>
    <x v="1077"/>
  </r>
  <r>
    <x v="1"/>
    <s v="Athletic"/>
    <x v="1"/>
    <s v="Ecco"/>
    <s v="Dial"/>
    <x v="9"/>
    <s v="L6 R Tongue Dial K"/>
    <x v="5"/>
    <n v="9650"/>
    <n v="18432"/>
    <n v="1.9100518134715025"/>
    <x v="4169"/>
  </r>
  <r>
    <x v="1"/>
    <s v="Athletic"/>
    <x v="1"/>
    <s v="Ecco"/>
    <s v="Dial"/>
    <x v="9"/>
    <s v="L6 R Tongue Dial K"/>
    <x v="5"/>
    <n v="13260"/>
    <n v="25344"/>
    <n v="1.9113122171945702"/>
    <x v="2951"/>
  </r>
  <r>
    <x v="1"/>
    <s v="Athletic"/>
    <x v="1"/>
    <s v="Ecco"/>
    <s v="Dial"/>
    <x v="9"/>
    <s v="L6 R Tongue Dial K"/>
    <x v="5"/>
    <n v="3945"/>
    <n v="7536"/>
    <n v="1.9102661596958175"/>
    <x v="4170"/>
  </r>
  <r>
    <x v="1"/>
    <s v="Athletic"/>
    <x v="1"/>
    <s v="Ecco"/>
    <s v="Dial"/>
    <x v="9"/>
    <s v="L6 R Tongue Dial K"/>
    <x v="5"/>
    <n v="4370"/>
    <n v="8352"/>
    <n v="1.9112128146453089"/>
    <x v="4171"/>
  </r>
  <r>
    <x v="1"/>
    <s v="Athletic"/>
    <x v="1"/>
    <s v="Ecco"/>
    <s v="Dial"/>
    <x v="9"/>
    <s v="L6 R Tongue Dial K"/>
    <x v="5"/>
    <n v="13770"/>
    <n v="26304"/>
    <n v="1.910239651416122"/>
    <x v="4172"/>
  </r>
  <r>
    <x v="1"/>
    <s v="Athletic"/>
    <x v="1"/>
    <s v="Ecco"/>
    <s v="Dial"/>
    <x v="9"/>
    <s v="L6 R Tongue Dial K"/>
    <x v="4"/>
    <n v="1050"/>
    <n v="2016"/>
    <n v="1.92"/>
    <x v="3194"/>
  </r>
  <r>
    <x v="1"/>
    <s v="Athletic"/>
    <x v="0"/>
    <s v="Superfit"/>
    <s v="Dial"/>
    <x v="1"/>
    <s v="L6 R Tongue Dial S1"/>
    <x v="1"/>
    <n v="6535"/>
    <n v="7475"/>
    <n v="1.143840856924254"/>
    <x v="4173"/>
  </r>
  <r>
    <x v="1"/>
    <s v="Athletic"/>
    <x v="0"/>
    <s v="Superfit"/>
    <s v="Dial"/>
    <x v="1"/>
    <s v="L6 R Tongue Dial S1"/>
    <x v="1"/>
    <n v="5025"/>
    <n v="5850"/>
    <n v="1.164179104477612"/>
    <x v="1056"/>
  </r>
  <r>
    <x v="1"/>
    <s v="Athletic"/>
    <x v="0"/>
    <s v="Superfit"/>
    <s v="Dial"/>
    <x v="1"/>
    <s v="L6 R Tongue Dial S1"/>
    <x v="1"/>
    <n v="1310"/>
    <n v="1521"/>
    <n v="1.1610687022900763"/>
    <x v="4174"/>
  </r>
  <r>
    <x v="1"/>
    <s v="Athletic"/>
    <x v="0"/>
    <s v="Superfit"/>
    <s v="Dial"/>
    <x v="1"/>
    <s v="L6 R Tongue Dial S1"/>
    <x v="1"/>
    <n v="950"/>
    <n v="1092.5"/>
    <n v="1.1499999999999999"/>
    <x v="4175"/>
  </r>
  <r>
    <x v="1"/>
    <s v="Athletic"/>
    <x v="0"/>
    <s v="Superfit"/>
    <s v="Dial"/>
    <x v="1"/>
    <s v="L6 R Tongue Dial S"/>
    <x v="1"/>
    <n v="600"/>
    <n v="690"/>
    <n v="1.1499999999999999"/>
    <x v="4175"/>
  </r>
  <r>
    <x v="1"/>
    <s v="Athletic"/>
    <x v="0"/>
    <s v="Superfit"/>
    <s v="Dial"/>
    <x v="1"/>
    <s v="L6 R Tongue Dial S1"/>
    <x v="1"/>
    <n v="300"/>
    <n v="351"/>
    <n v="1.17"/>
    <x v="4141"/>
  </r>
  <r>
    <x v="1"/>
    <s v="Athletic"/>
    <x v="0"/>
    <s v="Superfit"/>
    <s v="Dial"/>
    <x v="1"/>
    <s v="L6 R Tongue Dial S"/>
    <x v="1"/>
    <n v="250"/>
    <n v="287.5"/>
    <n v="1.1499999999999999"/>
    <x v="4175"/>
  </r>
  <r>
    <x v="1"/>
    <s v="Athletic"/>
    <x v="0"/>
    <s v="Superfit"/>
    <s v="Dial"/>
    <x v="1"/>
    <s v="L6 R Tongue Dial S1"/>
    <x v="1"/>
    <n v="200"/>
    <n v="234"/>
    <n v="1.17"/>
    <x v="4141"/>
  </r>
  <r>
    <x v="1"/>
    <s v="Athletic"/>
    <x v="0"/>
    <s v="Superfit"/>
    <s v="Dial"/>
    <x v="1"/>
    <s v="L6 R Tongue Dial S1"/>
    <x v="1"/>
    <n v="200"/>
    <n v="234"/>
    <n v="1.17"/>
    <x v="4141"/>
  </r>
  <r>
    <x v="1"/>
    <s v="Athletic"/>
    <x v="1"/>
    <s v="Ecco"/>
    <s v="Dial"/>
    <x v="4"/>
    <s v="L6 R Tongue Dial R"/>
    <x v="2"/>
    <n v="5025"/>
    <n v="11350"/>
    <n v="2.2587064676616917"/>
    <x v="1354"/>
  </r>
  <r>
    <x v="1"/>
    <s v="Athletic"/>
    <x v="1"/>
    <s v="Ecco"/>
    <s v="Dial"/>
    <x v="4"/>
    <s v="L6 R Tongue Dial R"/>
    <x v="2"/>
    <n v="4420"/>
    <n v="9988"/>
    <n v="2.2597285067873303"/>
    <x v="4176"/>
  </r>
  <r>
    <x v="1"/>
    <s v="Athletic"/>
    <x v="1"/>
    <s v="Ecco"/>
    <s v="Dial"/>
    <x v="4"/>
    <s v="L6 R Tongue Dial R"/>
    <x v="2"/>
    <n v="2010"/>
    <n v="4540"/>
    <n v="2.2587064676616917"/>
    <x v="1354"/>
  </r>
  <r>
    <x v="1"/>
    <s v="Athletic"/>
    <x v="1"/>
    <s v="Ecco"/>
    <s v="Dial"/>
    <x v="4"/>
    <s v="L6 R Tongue Dial R"/>
    <x v="2"/>
    <n v="4525"/>
    <n v="10215"/>
    <n v="2.2574585635359115"/>
    <x v="4177"/>
  </r>
  <r>
    <x v="1"/>
    <s v="Athletic"/>
    <x v="1"/>
    <s v="Ecco"/>
    <s v="Dial"/>
    <x v="4"/>
    <s v="L6 R Tongue Dial R"/>
    <x v="3"/>
    <n v="1460"/>
    <n v="3291.5"/>
    <n v="2.2544520547945206"/>
    <x v="4178"/>
  </r>
  <r>
    <x v="1"/>
    <s v="Athletic"/>
    <x v="1"/>
    <s v="Ecco"/>
    <s v="Dial"/>
    <x v="4"/>
    <s v="L6 R Tongue Dial R"/>
    <x v="3"/>
    <n v="1260"/>
    <n v="2837.5"/>
    <n v="2.251984126984127"/>
    <x v="4179"/>
  </r>
  <r>
    <x v="1"/>
    <s v="Athletic"/>
    <x v="1"/>
    <s v="Ecco"/>
    <s v="Dial"/>
    <x v="4"/>
    <s v="L6 R Tongue Dial R"/>
    <x v="3"/>
    <n v="3270"/>
    <n v="7377.5"/>
    <n v="2.2561162079510702"/>
    <x v="4180"/>
  </r>
  <r>
    <x v="1"/>
    <s v="Athletic"/>
    <x v="1"/>
    <s v="Ecco"/>
    <s v="Dial"/>
    <x v="4"/>
    <s v="L6 R Tongue Dial R"/>
    <x v="3"/>
    <n v="2515"/>
    <n v="5675"/>
    <n v="2.2564612326043738"/>
    <x v="4181"/>
  </r>
  <r>
    <x v="1"/>
    <s v="Athletic"/>
    <x v="1"/>
    <s v="Ecco"/>
    <s v="Dial"/>
    <x v="4"/>
    <s v="L6 R Tongue Dial R"/>
    <x v="3"/>
    <n v="1860"/>
    <n v="4199.5"/>
    <n v="2.2577956989247312"/>
    <x v="4182"/>
  </r>
  <r>
    <x v="1"/>
    <s v="Athletic"/>
    <x v="1"/>
    <s v="Ecco"/>
    <s v="Dial"/>
    <x v="4"/>
    <s v="L6 R Tongue Dial R"/>
    <x v="3"/>
    <n v="4225"/>
    <n v="9534"/>
    <n v="2.2565680473372782"/>
    <x v="4183"/>
  </r>
  <r>
    <x v="1"/>
    <s v="Athletic"/>
    <x v="1"/>
    <s v="Ecco"/>
    <s v="Dial"/>
    <x v="4"/>
    <s v="L6 R Tongue Dial R"/>
    <x v="3"/>
    <n v="4525"/>
    <n v="10215"/>
    <n v="2.2574585635359115"/>
    <x v="4177"/>
  </r>
  <r>
    <x v="1"/>
    <s v="Athletic"/>
    <x v="1"/>
    <s v="Ecco"/>
    <s v="Dial"/>
    <x v="4"/>
    <s v="L6 R Tongue Dial R"/>
    <x v="3"/>
    <n v="2960"/>
    <n v="6696.5"/>
    <n v="2.2623310810810811"/>
    <x v="4184"/>
  </r>
  <r>
    <x v="1"/>
    <s v="Athletic"/>
    <x v="1"/>
    <s v="Ecco"/>
    <s v="Dial"/>
    <x v="4"/>
    <s v="L6 R Tongue Dial R"/>
    <x v="3"/>
    <n v="2965"/>
    <n v="6696.5"/>
    <n v="2.2585160202360877"/>
    <x v="4185"/>
  </r>
  <r>
    <x v="1"/>
    <s v="Athletic"/>
    <x v="1"/>
    <s v="Ecco"/>
    <s v="Dial"/>
    <x v="4"/>
    <s v="L6 R Tongue Dial R"/>
    <x v="3"/>
    <n v="1405"/>
    <n v="3178"/>
    <n v="2.2619217081850533"/>
    <x v="4186"/>
  </r>
  <r>
    <x v="1"/>
    <s v="Athletic"/>
    <x v="1"/>
    <s v="Ecco"/>
    <s v="Dial"/>
    <x v="4"/>
    <s v="L6 R Tongue Dial R"/>
    <x v="0"/>
    <n v="1005"/>
    <n v="2270"/>
    <n v="2.2587064676616917"/>
    <x v="1354"/>
  </r>
  <r>
    <x v="1"/>
    <s v="Athletic"/>
    <x v="1"/>
    <s v="Ecco"/>
    <s v="Dial"/>
    <x v="4"/>
    <s v="L6 R Tongue Dial R"/>
    <x v="0"/>
    <n v="3015"/>
    <n v="6810"/>
    <n v="2.2587064676616917"/>
    <x v="1354"/>
  </r>
  <r>
    <x v="1"/>
    <s v="Athletic"/>
    <x v="1"/>
    <s v="Ecco"/>
    <s v="Dial"/>
    <x v="4"/>
    <s v="L6 R Tongue Dial R"/>
    <x v="0"/>
    <n v="3015"/>
    <n v="6810"/>
    <n v="2.2587064676616917"/>
    <x v="1354"/>
  </r>
  <r>
    <x v="1"/>
    <s v="Athletic"/>
    <x v="1"/>
    <s v="Ecco"/>
    <s v="Dial"/>
    <x v="4"/>
    <s v="L6 R Tongue Dial R"/>
    <x v="0"/>
    <n v="4365"/>
    <n v="9874.5"/>
    <n v="2.2621993127147766"/>
    <x v="4187"/>
  </r>
  <r>
    <x v="1"/>
    <s v="Athletic"/>
    <x v="1"/>
    <s v="Ecco"/>
    <s v="Dial"/>
    <x v="4"/>
    <s v="L6 R Tongue Dial R"/>
    <x v="0"/>
    <n v="400"/>
    <n v="908"/>
    <n v="2.27"/>
    <x v="4188"/>
  </r>
  <r>
    <x v="1"/>
    <s v="Athletic"/>
    <x v="1"/>
    <s v="Ecco"/>
    <s v="Dial"/>
    <x v="4"/>
    <s v="L6 R Tongue Dial R"/>
    <x v="0"/>
    <n v="13070"/>
    <n v="29510"/>
    <n v="2.2578423871461362"/>
    <x v="4189"/>
  </r>
  <r>
    <x v="1"/>
    <s v="Athletic"/>
    <x v="1"/>
    <s v="Ecco"/>
    <s v="Dial"/>
    <x v="4"/>
    <s v="L6 R Tongue Dial R"/>
    <x v="0"/>
    <n v="5230"/>
    <n v="11804"/>
    <n v="2.2569789674952201"/>
    <x v="4190"/>
  </r>
  <r>
    <x v="1"/>
    <s v="Athletic"/>
    <x v="1"/>
    <s v="Ecco"/>
    <s v="Dial"/>
    <x v="4"/>
    <s v="L6 R Tongue Dial R"/>
    <x v="0"/>
    <n v="8545"/>
    <n v="19295"/>
    <n v="2.2580456407255705"/>
    <x v="4191"/>
  </r>
  <r>
    <x v="1"/>
    <s v="Athletic"/>
    <x v="1"/>
    <s v="Ecco"/>
    <s v="Dial"/>
    <x v="4"/>
    <s v="L6 R Tongue Dial R"/>
    <x v="0"/>
    <n v="7290"/>
    <n v="16457.5"/>
    <n v="2.2575445816186557"/>
    <x v="4192"/>
  </r>
  <r>
    <x v="1"/>
    <s v="Athletic"/>
    <x v="1"/>
    <s v="Ecco"/>
    <s v="Dial"/>
    <x v="4"/>
    <s v="L6 R Tongue Dial R"/>
    <x v="0"/>
    <n v="1310"/>
    <n v="2951"/>
    <n v="2.2526717557251907"/>
    <x v="4193"/>
  </r>
  <r>
    <x v="1"/>
    <s v="Athletic"/>
    <x v="0"/>
    <s v="Vado"/>
    <s v="Dial"/>
    <x v="1"/>
    <s v="L6 R Tongue Dial S1"/>
    <x v="1"/>
    <n v="28750"/>
    <n v="32838"/>
    <n v="1.142191304347826"/>
    <x v="4194"/>
  </r>
  <r>
    <x v="1"/>
    <s v="Athletic"/>
    <x v="1"/>
    <s v="Ecco"/>
    <s v="Dial"/>
    <x v="4"/>
    <s v="L6 R Tongue Dial R"/>
    <x v="2"/>
    <n v="7540"/>
    <n v="17025"/>
    <n v="2.2579575596816976"/>
    <x v="4195"/>
  </r>
  <r>
    <x v="1"/>
    <s v="Athletic"/>
    <x v="1"/>
    <s v="Ecco"/>
    <s v="Dial"/>
    <x v="4"/>
    <s v="L6 R Tongue Dial R"/>
    <x v="2"/>
    <n v="9745"/>
    <n v="22019"/>
    <n v="2.2595177013853256"/>
    <x v="4196"/>
  </r>
  <r>
    <x v="1"/>
    <s v="Athletic"/>
    <x v="1"/>
    <s v="Ecco"/>
    <s v="Dial"/>
    <x v="4"/>
    <s v="L6 R Tongue Dial R"/>
    <x v="2"/>
    <n v="2310"/>
    <n v="5221"/>
    <n v="2.2601731601731601"/>
    <x v="4197"/>
  </r>
  <r>
    <x v="1"/>
    <s v="Athletic"/>
    <x v="1"/>
    <s v="Ecco"/>
    <s v="Dial"/>
    <x v="4"/>
    <s v="L6 R Tongue Dial R"/>
    <x v="2"/>
    <n v="16585"/>
    <n v="37455"/>
    <n v="2.2583659933675007"/>
    <x v="4198"/>
  </r>
  <r>
    <x v="1"/>
    <s v="Athletic"/>
    <x v="1"/>
    <s v="Ecco"/>
    <s v="Dial"/>
    <x v="4"/>
    <s v="L6 R Tongue Dial R"/>
    <x v="3"/>
    <n v="2210"/>
    <n v="4994"/>
    <n v="2.2597285067873303"/>
    <x v="4176"/>
  </r>
  <r>
    <x v="1"/>
    <s v="Athletic"/>
    <x v="1"/>
    <s v="Ecco"/>
    <s v="Dial"/>
    <x v="4"/>
    <s v="L6 R Tongue Dial R"/>
    <x v="3"/>
    <n v="2615"/>
    <n v="5902"/>
    <n v="2.2569789674952201"/>
    <x v="4190"/>
  </r>
  <r>
    <x v="1"/>
    <s v="Athletic"/>
    <x v="1"/>
    <s v="Ecco"/>
    <s v="Dial"/>
    <x v="4"/>
    <s v="L6 R Tongue Dial R"/>
    <x v="3"/>
    <n v="3970"/>
    <n v="8966.5"/>
    <n v="2.2585642317380352"/>
    <x v="4199"/>
  </r>
  <r>
    <x v="1"/>
    <s v="Athletic"/>
    <x v="1"/>
    <s v="Ecco"/>
    <s v="Dial"/>
    <x v="4"/>
    <s v="L6 R Tongue Dial R"/>
    <x v="3"/>
    <n v="3465"/>
    <n v="7831.5"/>
    <n v="2.2601731601731601"/>
    <x v="4197"/>
  </r>
  <r>
    <x v="1"/>
    <s v="Athletic"/>
    <x v="1"/>
    <s v="Ecco"/>
    <s v="Dial"/>
    <x v="4"/>
    <s v="L6 R Tongue Dial R"/>
    <x v="3"/>
    <n v="5585"/>
    <n v="12598.5"/>
    <n v="2.2557743957027752"/>
    <x v="4200"/>
  </r>
  <r>
    <x v="1"/>
    <s v="Athletic"/>
    <x v="1"/>
    <s v="Ecco"/>
    <s v="Dial"/>
    <x v="4"/>
    <s v="L6 R Tongue Dial R"/>
    <x v="3"/>
    <n v="9150"/>
    <n v="20657"/>
    <n v="2.2575956284153005"/>
    <x v="4201"/>
  </r>
  <r>
    <x v="1"/>
    <s v="Athletic"/>
    <x v="1"/>
    <s v="Ecco"/>
    <s v="Dial"/>
    <x v="4"/>
    <s v="L6 R Tongue Dial R"/>
    <x v="3"/>
    <n v="18485"/>
    <n v="41768"/>
    <n v="2.2595618068704355"/>
    <x v="4202"/>
  </r>
  <r>
    <x v="1"/>
    <s v="Athletic"/>
    <x v="1"/>
    <s v="Ecco"/>
    <s v="Dial"/>
    <x v="4"/>
    <s v="L6 R Tongue Dial R"/>
    <x v="3"/>
    <n v="5075"/>
    <n v="11463.5"/>
    <n v="2.2588177339901478"/>
    <x v="4203"/>
  </r>
  <r>
    <x v="1"/>
    <s v="Athletic"/>
    <x v="1"/>
    <s v="Ecco"/>
    <s v="Dial"/>
    <x v="4"/>
    <s v="L6 R Tongue Dial R"/>
    <x v="3"/>
    <n v="13120"/>
    <n v="29623.5"/>
    <n v="2.2578887195121951"/>
    <x v="4204"/>
  </r>
  <r>
    <x v="1"/>
    <s v="Athletic"/>
    <x v="1"/>
    <s v="Ecco"/>
    <s v="Dial"/>
    <x v="4"/>
    <s v="L6 R Tongue Dial R"/>
    <x v="3"/>
    <n v="2010"/>
    <n v="4540"/>
    <n v="2.2587064676616917"/>
    <x v="1354"/>
  </r>
  <r>
    <x v="1"/>
    <s v="Athletic"/>
    <x v="1"/>
    <s v="Ecco"/>
    <s v="Dial"/>
    <x v="4"/>
    <s v="L6 R Tongue Dial R"/>
    <x v="0"/>
    <n v="1005"/>
    <n v="2270"/>
    <n v="2.2587064676616917"/>
    <x v="1354"/>
  </r>
  <r>
    <x v="1"/>
    <s v="Athletic"/>
    <x v="1"/>
    <s v="Ecco"/>
    <s v="Dial"/>
    <x v="4"/>
    <s v="L6 R Tongue Dial R"/>
    <x v="0"/>
    <n v="4525"/>
    <n v="10215"/>
    <n v="2.2574585635359115"/>
    <x v="4177"/>
  </r>
  <r>
    <x v="1"/>
    <s v="Athletic"/>
    <x v="1"/>
    <s v="Ecco"/>
    <s v="Dial"/>
    <x v="4"/>
    <s v="L6 R Tongue Dial R"/>
    <x v="0"/>
    <n v="5520"/>
    <n v="12485"/>
    <n v="2.2617753623188408"/>
    <x v="4205"/>
  </r>
  <r>
    <x v="1"/>
    <s v="Athletic"/>
    <x v="1"/>
    <s v="Ecco"/>
    <s v="Dial"/>
    <x v="4"/>
    <s v="L6 R Tongue Dial R"/>
    <x v="0"/>
    <n v="6540"/>
    <n v="14755"/>
    <n v="2.2561162079510702"/>
    <x v="4180"/>
  </r>
  <r>
    <x v="1"/>
    <s v="Athletic"/>
    <x v="1"/>
    <s v="Ecco"/>
    <s v="Dial"/>
    <x v="4"/>
    <s v="L6 R Tongue Dial R"/>
    <x v="0"/>
    <n v="5330"/>
    <n v="12031"/>
    <n v="2.2572232645403378"/>
    <x v="4206"/>
  </r>
  <r>
    <x v="1"/>
    <s v="Athletic"/>
    <x v="1"/>
    <s v="Ecco"/>
    <s v="Dial"/>
    <x v="4"/>
    <s v="L6 R Tongue Dial R"/>
    <x v="0"/>
    <n v="75"/>
    <n v="170.25"/>
    <n v="2.27"/>
    <x v="4188"/>
  </r>
  <r>
    <x v="1"/>
    <s v="Athletic"/>
    <x v="1"/>
    <s v="Ecco"/>
    <s v="Dial"/>
    <x v="4"/>
    <s v="L6 R Tongue Dial R"/>
    <x v="0"/>
    <n v="550"/>
    <n v="1248.5"/>
    <n v="2.27"/>
    <x v="4188"/>
  </r>
  <r>
    <x v="1"/>
    <s v="Athletic"/>
    <x v="1"/>
    <s v="Ecco"/>
    <s v="Dial"/>
    <x v="4"/>
    <s v="L6 R Tongue Dial R"/>
    <x v="0"/>
    <n v="4175"/>
    <n v="9420.5"/>
    <n v="2.2564071856287424"/>
    <x v="4207"/>
  </r>
  <r>
    <x v="1"/>
    <s v="Athletic"/>
    <x v="0"/>
    <s v="Vado"/>
    <s v="Dial"/>
    <x v="8"/>
    <s v="L6 R Tongue Dial E"/>
    <x v="1"/>
    <n v="23520"/>
    <n v="31320"/>
    <n v="1.3316326530612246"/>
    <x v="4208"/>
  </r>
  <r>
    <x v="1"/>
    <s v="Athletic"/>
    <x v="0"/>
    <s v="Vado"/>
    <s v="Dial"/>
    <x v="1"/>
    <s v="L6 R Tongue Dial S1"/>
    <x v="1"/>
    <n v="26590"/>
    <n v="30646.5"/>
    <n v="1.1525573523881159"/>
    <x v="4209"/>
  </r>
  <r>
    <x v="1"/>
    <s v="Athletic"/>
    <x v="0"/>
    <s v="Vado"/>
    <s v="Dial"/>
    <x v="1"/>
    <s v="L6 R Tongue Dial S1"/>
    <x v="1"/>
    <n v="25125"/>
    <n v="29250"/>
    <n v="1.164179104477612"/>
    <x v="1056"/>
  </r>
  <r>
    <x v="1"/>
    <s v="Athletic"/>
    <x v="0"/>
    <s v="Vado"/>
    <s v="Dial"/>
    <x v="1"/>
    <s v="L6 R Tongue Dial S1"/>
    <x v="1"/>
    <n v="18595"/>
    <n v="21645"/>
    <n v="1.1640225867168594"/>
    <x v="4210"/>
  </r>
  <r>
    <x v="1"/>
    <s v="Athletic"/>
    <x v="0"/>
    <s v="Vado"/>
    <s v="Dial"/>
    <x v="1"/>
    <s v="L6 R Tongue Dial S1"/>
    <x v="1"/>
    <n v="13065"/>
    <n v="15210"/>
    <n v="1.164179104477612"/>
    <x v="1056"/>
  </r>
  <r>
    <x v="1"/>
    <s v="Athletic"/>
    <x v="0"/>
    <s v="Vado"/>
    <s v="Dial"/>
    <x v="1"/>
    <s v="L6 R Tongue Dial S1"/>
    <x v="1"/>
    <n v="7995"/>
    <n v="9124.5"/>
    <n v="1.1412757973733583"/>
    <x v="4211"/>
  </r>
  <r>
    <x v="1"/>
    <s v="Athletic"/>
    <x v="0"/>
    <s v="Vado"/>
    <s v="Dial"/>
    <x v="1"/>
    <s v="L6 R Tongue Dial S1"/>
    <x v="1"/>
    <n v="7490"/>
    <n v="8716.5"/>
    <n v="1.1637516688918559"/>
    <x v="4212"/>
  </r>
  <r>
    <x v="1"/>
    <s v="Athletic"/>
    <x v="0"/>
    <s v="Vado"/>
    <s v="Dial"/>
    <x v="1"/>
    <s v="L6 R Tongue Dial S1"/>
    <x v="1"/>
    <n v="3720"/>
    <n v="4329"/>
    <n v="1.1637096774193549"/>
    <x v="4213"/>
  </r>
  <r>
    <x v="1"/>
    <s v="Athletic"/>
    <x v="0"/>
    <s v="Vado"/>
    <s v="Dial"/>
    <x v="1"/>
    <s v="L6 R Tongue Dial S1"/>
    <x v="1"/>
    <n v="2515"/>
    <n v="2925"/>
    <n v="1.1630218687872764"/>
    <x v="4134"/>
  </r>
  <r>
    <x v="1"/>
    <s v="Athletic"/>
    <x v="0"/>
    <s v="Vado"/>
    <s v="Dial"/>
    <x v="1"/>
    <s v="L6 R Tongue Dial S1"/>
    <x v="1"/>
    <n v="2415"/>
    <n v="2808"/>
    <n v="1.1627329192546585"/>
    <x v="4214"/>
  </r>
  <r>
    <x v="1"/>
    <s v="Athletic"/>
    <x v="0"/>
    <s v="Vado"/>
    <s v="Dial"/>
    <x v="1"/>
    <s v="L6 R Tongue Dial S1"/>
    <x v="1"/>
    <n v="800"/>
    <n v="912"/>
    <n v="1.1399999999999999"/>
    <x v="2568"/>
  </r>
  <r>
    <x v="1"/>
    <s v="Athletic"/>
    <x v="0"/>
    <s v="Vado"/>
    <s v="Dial"/>
    <x v="1"/>
    <s v="L6 R Tongue Dial S1"/>
    <x v="1"/>
    <n v="350"/>
    <n v="399"/>
    <n v="1.1399999999999999"/>
    <x v="2568"/>
  </r>
  <r>
    <x v="1"/>
    <s v="Athletic"/>
    <x v="0"/>
    <s v="Vado"/>
    <s v="Dial"/>
    <x v="1"/>
    <s v="L6 R Tongue Dial S1"/>
    <x v="1"/>
    <n v="200"/>
    <n v="228"/>
    <n v="1.1399999999999999"/>
    <x v="2568"/>
  </r>
  <r>
    <x v="1"/>
    <s v="Cycling"/>
    <x v="3"/>
    <s v="Adidas"/>
    <s v="Dial"/>
    <x v="31"/>
    <s v="L6 L Eyestay 20mm Dial D"/>
    <x v="1"/>
    <n v="25"/>
    <n v="56"/>
    <n v="2.2400000000000002"/>
    <x v="1400"/>
  </r>
  <r>
    <x v="1"/>
    <s v="Cycling"/>
    <x v="3"/>
    <s v="Adidas"/>
    <s v="Dial"/>
    <x v="31"/>
    <s v="L6 L Eyestay 20mm Dial D"/>
    <x v="1"/>
    <n v="25"/>
    <n v="56"/>
    <n v="2.2400000000000002"/>
    <x v="1400"/>
  </r>
  <r>
    <x v="1"/>
    <s v="Cycling"/>
    <x v="3"/>
    <s v="Adidas"/>
    <s v="Dial"/>
    <x v="31"/>
    <s v="L6 L Eyestay 20mm Dial D"/>
    <x v="1"/>
    <n v="750"/>
    <n v="1680"/>
    <n v="2.2400000000000002"/>
    <x v="1400"/>
  </r>
  <r>
    <x v="1"/>
    <s v="Cycling"/>
    <x v="3"/>
    <s v="Adidas"/>
    <s v="Dial"/>
    <x v="31"/>
    <s v="L6 L Eyestay 20mm Dial D"/>
    <x v="1"/>
    <n v="50"/>
    <n v="112"/>
    <n v="2.2400000000000002"/>
    <x v="1400"/>
  </r>
  <r>
    <x v="1"/>
    <s v="Cycling"/>
    <x v="3"/>
    <s v="Adidas"/>
    <s v="Dial"/>
    <x v="31"/>
    <s v="L6 L Eyestay 20mm Dial D"/>
    <x v="1"/>
    <n v="5680"/>
    <n v="12543"/>
    <n v="2.2082746478873241"/>
    <x v="4215"/>
  </r>
  <r>
    <x v="1"/>
    <s v="Cycling"/>
    <x v="3"/>
    <s v="Adidas"/>
    <s v="Dial"/>
    <x v="31"/>
    <s v="L6 L Eyestay 20mm Dial D"/>
    <x v="1"/>
    <n v="125"/>
    <n v="277.5"/>
    <n v="2.2200000000000002"/>
    <x v="3033"/>
  </r>
  <r>
    <x v="1"/>
    <s v="Cycling"/>
    <x v="3"/>
    <s v="Adidas"/>
    <s v="Dial"/>
    <x v="31"/>
    <s v="L6 L Eyestay 20mm Dial D"/>
    <x v="1"/>
    <n v="6185"/>
    <n v="13653"/>
    <n v="2.2074373484236056"/>
    <x v="4006"/>
  </r>
  <r>
    <x v="1"/>
    <s v="Cycling"/>
    <x v="3"/>
    <s v="Adidas"/>
    <s v="Dial"/>
    <x v="31"/>
    <s v="L6 L Eyestay 20mm Dial D"/>
    <x v="1"/>
    <n v="825"/>
    <n v="1831.5"/>
    <n v="2.2200000000000002"/>
    <x v="3033"/>
  </r>
  <r>
    <x v="1"/>
    <s v="Cycling"/>
    <x v="3"/>
    <s v="Adidas"/>
    <s v="Dial"/>
    <x v="31"/>
    <s v="L6 L Eyestay 20mm Dial D"/>
    <x v="1"/>
    <n v="875"/>
    <n v="1942.5"/>
    <n v="2.2200000000000002"/>
    <x v="3033"/>
  </r>
  <r>
    <x v="1"/>
    <s v="Cycling"/>
    <x v="3"/>
    <s v="Adidas"/>
    <s v="Dial"/>
    <x v="31"/>
    <s v="L6 L Eyestay 20mm Dial D"/>
    <x v="1"/>
    <n v="225"/>
    <n v="499.5"/>
    <n v="2.2200000000000002"/>
    <x v="3033"/>
  </r>
  <r>
    <x v="1"/>
    <s v="Cycling"/>
    <x v="3"/>
    <s v="Adidas"/>
    <s v="Dial"/>
    <x v="31"/>
    <s v="L6 R Eyestay 20mm Dial D"/>
    <x v="1"/>
    <n v="25"/>
    <n v="56"/>
    <n v="2.2400000000000002"/>
    <x v="1400"/>
  </r>
  <r>
    <x v="1"/>
    <s v="Cycling"/>
    <x v="3"/>
    <s v="Adidas"/>
    <s v="Dial"/>
    <x v="31"/>
    <s v="L6 R Eyestay 20mm Dial D"/>
    <x v="1"/>
    <n v="25"/>
    <n v="56"/>
    <n v="2.2400000000000002"/>
    <x v="1400"/>
  </r>
  <r>
    <x v="1"/>
    <s v="Cycling"/>
    <x v="3"/>
    <s v="Adidas"/>
    <s v="Dial"/>
    <x v="31"/>
    <s v="L6 R Eyestay 20mm Dial D"/>
    <x v="1"/>
    <n v="750"/>
    <n v="1680"/>
    <n v="2.2400000000000002"/>
    <x v="1400"/>
  </r>
  <r>
    <x v="1"/>
    <s v="Cycling"/>
    <x v="3"/>
    <s v="Adidas"/>
    <s v="Dial"/>
    <x v="31"/>
    <s v="L6 R Eyestay 20mm Dial D"/>
    <x v="1"/>
    <n v="50"/>
    <n v="112"/>
    <n v="2.2400000000000002"/>
    <x v="1400"/>
  </r>
  <r>
    <x v="1"/>
    <s v="Cycling"/>
    <x v="3"/>
    <s v="Adidas"/>
    <s v="Dial"/>
    <x v="31"/>
    <s v="L6 R Eyestay 20mm Dial D"/>
    <x v="1"/>
    <n v="5680"/>
    <n v="12543"/>
    <n v="2.2082746478873241"/>
    <x v="4215"/>
  </r>
  <r>
    <x v="1"/>
    <s v="Cycling"/>
    <x v="3"/>
    <s v="Adidas"/>
    <s v="Dial"/>
    <x v="31"/>
    <s v="L6 R Eyestay 20mm Dial D"/>
    <x v="1"/>
    <n v="125"/>
    <n v="277.5"/>
    <n v="2.2200000000000002"/>
    <x v="3033"/>
  </r>
  <r>
    <x v="1"/>
    <s v="Cycling"/>
    <x v="3"/>
    <s v="Adidas"/>
    <s v="Dial"/>
    <x v="31"/>
    <s v="L6 R Eyestay 20mm Dial D"/>
    <x v="1"/>
    <n v="6185"/>
    <n v="13653"/>
    <n v="2.2074373484236056"/>
    <x v="4006"/>
  </r>
  <r>
    <x v="1"/>
    <s v="Cycling"/>
    <x v="3"/>
    <s v="Adidas"/>
    <s v="Dial"/>
    <x v="31"/>
    <s v="L6 R Eyestay 20mm Dial D"/>
    <x v="1"/>
    <n v="825"/>
    <n v="1831.5"/>
    <n v="2.2200000000000002"/>
    <x v="3033"/>
  </r>
  <r>
    <x v="1"/>
    <s v="Cycling"/>
    <x v="3"/>
    <s v="Adidas"/>
    <s v="Dial"/>
    <x v="31"/>
    <s v="L6 R Eyestay 20mm Dial D"/>
    <x v="1"/>
    <n v="875"/>
    <n v="1942.5"/>
    <n v="2.2200000000000002"/>
    <x v="3033"/>
  </r>
  <r>
    <x v="1"/>
    <s v="Cycling"/>
    <x v="3"/>
    <s v="Adidas"/>
    <s v="Dial"/>
    <x v="31"/>
    <s v="L6 R Eyestay 20mm Dial D"/>
    <x v="1"/>
    <n v="225"/>
    <n v="499.5"/>
    <n v="2.2200000000000002"/>
    <x v="3033"/>
  </r>
  <r>
    <x v="1"/>
    <s v="Cycling"/>
    <x v="3"/>
    <s v="Catlike"/>
    <s v="Dial"/>
    <x v="15"/>
    <s v="IP1 L Eyestay 20mm Dial B + Pawl Caps"/>
    <x v="5"/>
    <n v="1710"/>
    <n v="5083"/>
    <n v="2.9725146198830408"/>
    <x v="4216"/>
  </r>
  <r>
    <x v="1"/>
    <s v="Cycling"/>
    <x v="3"/>
    <s v="Catlike"/>
    <s v="Dial"/>
    <x v="15"/>
    <s v="IP1 L Eyestay 20mm Dial B + Pawl Caps"/>
    <x v="4"/>
    <n v="5230"/>
    <n v="15548"/>
    <n v="2.9728489483747609"/>
    <x v="4217"/>
  </r>
  <r>
    <x v="1"/>
    <s v="Cycling"/>
    <x v="3"/>
    <s v="Catlike"/>
    <s v="Dial"/>
    <x v="15"/>
    <s v="IP1 L Eyestay 20mm Dial B + Pawl Caps"/>
    <x v="2"/>
    <n v="5230"/>
    <n v="15548"/>
    <n v="2.9728489483747609"/>
    <x v="4217"/>
  </r>
  <r>
    <x v="1"/>
    <s v="Cycling"/>
    <x v="3"/>
    <s v="Catlike"/>
    <s v="Dial"/>
    <x v="15"/>
    <s v="IP1 L Eyestay 20mmDial B PC 10A White"/>
    <x v="5"/>
    <n v="500"/>
    <n v="1505"/>
    <n v="3.01"/>
    <x v="3024"/>
  </r>
  <r>
    <x v="1"/>
    <s v="Cycling"/>
    <x v="3"/>
    <s v="Catlike"/>
    <s v="Dial"/>
    <x v="15"/>
    <s v="IP1 L Eyestay 20mmDial B PC 1797 C"/>
    <x v="5"/>
    <n v="825"/>
    <n v="2483.25"/>
    <n v="3.01"/>
    <x v="3024"/>
  </r>
  <r>
    <x v="1"/>
    <s v="Cycling"/>
    <x v="3"/>
    <s v="Catlike"/>
    <s v="Dial"/>
    <x v="15"/>
    <s v="IP1 L Eyestay 20mmDial B PC 2995 C"/>
    <x v="5"/>
    <n v="500"/>
    <n v="1505"/>
    <n v="3.01"/>
    <x v="3024"/>
  </r>
  <r>
    <x v="1"/>
    <s v="Cycling"/>
    <x v="3"/>
    <s v="Catlike"/>
    <s v="Dial"/>
    <x v="15"/>
    <s v="IP1 L Eyestay 20mmDial B-w/PC-Black/426 C"/>
    <x v="5"/>
    <n v="1005"/>
    <n v="2990"/>
    <n v="2.9751243781094527"/>
    <x v="3042"/>
  </r>
  <r>
    <x v="1"/>
    <s v="Cycling"/>
    <x v="3"/>
    <s v="Catlike"/>
    <s v="Dial"/>
    <x v="15"/>
    <s v="IP1 L Eyestay 20mmDial B-w/PC-Black/426 C"/>
    <x v="5"/>
    <n v="1005"/>
    <n v="2990"/>
    <n v="2.9751243781094527"/>
    <x v="3042"/>
  </r>
  <r>
    <x v="1"/>
    <s v="Cycling"/>
    <x v="3"/>
    <s v="Catlike"/>
    <s v="Dial"/>
    <x v="15"/>
    <s v="IP1 L Eyestay 20mmDial B-w/PC-Black/426 C"/>
    <x v="5"/>
    <n v="2815"/>
    <n v="8372"/>
    <n v="2.9740674955595026"/>
    <x v="4218"/>
  </r>
  <r>
    <x v="1"/>
    <s v="Cycling"/>
    <x v="3"/>
    <s v="Catlike"/>
    <s v="Dial"/>
    <x v="15"/>
    <s v="IP1 R Eyestay 20mm Dial B + Pawl Caps"/>
    <x v="5"/>
    <n v="1710"/>
    <n v="5083"/>
    <n v="2.9725146198830408"/>
    <x v="4216"/>
  </r>
  <r>
    <x v="1"/>
    <s v="Cycling"/>
    <x v="3"/>
    <s v="Catlike"/>
    <s v="Dial"/>
    <x v="15"/>
    <s v="IP1 R Eyestay 20mm Dial B + Pawl Caps"/>
    <x v="4"/>
    <n v="5230"/>
    <n v="15548"/>
    <n v="2.9728489483747609"/>
    <x v="4217"/>
  </r>
  <r>
    <x v="1"/>
    <s v="Cycling"/>
    <x v="3"/>
    <s v="Catlike"/>
    <s v="Dial"/>
    <x v="15"/>
    <s v="IP1 R Eyestay 20mm Dial B + Pawl Caps"/>
    <x v="2"/>
    <n v="5230"/>
    <n v="15548"/>
    <n v="2.9728489483747609"/>
    <x v="4217"/>
  </r>
  <r>
    <x v="1"/>
    <s v="Cycling"/>
    <x v="3"/>
    <s v="Catlike"/>
    <s v="Dial"/>
    <x v="15"/>
    <s v="IP1 R Eyestay 20mmDial B PC 10A White"/>
    <x v="5"/>
    <n v="500"/>
    <n v="1505"/>
    <n v="3.01"/>
    <x v="3024"/>
  </r>
  <r>
    <x v="1"/>
    <s v="Cycling"/>
    <x v="3"/>
    <s v="Catlike"/>
    <s v="Dial"/>
    <x v="15"/>
    <s v="IP1 R Eyestay 20mmDial B PC 1797 C"/>
    <x v="5"/>
    <n v="825"/>
    <n v="2483.25"/>
    <n v="3.01"/>
    <x v="3024"/>
  </r>
  <r>
    <x v="1"/>
    <s v="Cycling"/>
    <x v="3"/>
    <s v="Catlike"/>
    <s v="Dial"/>
    <x v="15"/>
    <s v="IP1 R Eyestay 20mmDial B PC 2995 C"/>
    <x v="5"/>
    <n v="500"/>
    <n v="1505"/>
    <n v="3.01"/>
    <x v="3024"/>
  </r>
  <r>
    <x v="1"/>
    <s v="Cycling"/>
    <x v="3"/>
    <s v="Catlike"/>
    <s v="Dial"/>
    <x v="15"/>
    <s v="IP1 R Eyestay 20mmDial B-w/PC-Black/426 C"/>
    <x v="5"/>
    <n v="1005"/>
    <n v="2990"/>
    <n v="2.9751243781094527"/>
    <x v="3042"/>
  </r>
  <r>
    <x v="1"/>
    <s v="Cycling"/>
    <x v="3"/>
    <s v="Catlike"/>
    <s v="Dial"/>
    <x v="15"/>
    <s v="IP1 R Eyestay 20mmDial B-w/PC-Black/426 C"/>
    <x v="5"/>
    <n v="1005"/>
    <n v="2990"/>
    <n v="2.9751243781094527"/>
    <x v="3042"/>
  </r>
  <r>
    <x v="1"/>
    <s v="Cycling"/>
    <x v="3"/>
    <s v="Catlike"/>
    <s v="Dial"/>
    <x v="15"/>
    <s v="IP1 R Eyestay 20mmDial B-w/PC-Black/426 C"/>
    <x v="5"/>
    <n v="2815"/>
    <n v="8372"/>
    <n v="2.9740674955595026"/>
    <x v="4218"/>
  </r>
  <r>
    <x v="1"/>
    <s v="Cycling"/>
    <x v="3"/>
    <s v="Catlike"/>
    <s v="Dial"/>
    <x v="27"/>
    <s v="DNR L5 Eyestay 20mm Dial A"/>
    <x v="5"/>
    <n v="400"/>
    <n v="1020"/>
    <n v="2.5499999999999998"/>
    <x v="3097"/>
  </r>
  <r>
    <x v="1"/>
    <s v="Cycling"/>
    <x v="3"/>
    <s v="Crankbrothers"/>
    <s v="Dial"/>
    <x v="30"/>
    <s v="L6 L Eyestay 20mm Dial C"/>
    <x v="1"/>
    <n v="3770"/>
    <n v="8400"/>
    <n v="2.2281167108753315"/>
    <x v="4219"/>
  </r>
  <r>
    <x v="1"/>
    <s v="Cycling"/>
    <x v="3"/>
    <s v="Crankbrothers"/>
    <s v="Dial"/>
    <x v="30"/>
    <s v="L6 L Eyestay 20mm Dial C"/>
    <x v="3"/>
    <n v="4825"/>
    <n v="10752"/>
    <n v="2.2283937823834199"/>
    <x v="3116"/>
  </r>
  <r>
    <x v="1"/>
    <s v="Cycling"/>
    <x v="3"/>
    <s v="Crankbrothers"/>
    <s v="Dial"/>
    <x v="30"/>
    <s v="L6 L Eyestay 20mm Dial C"/>
    <x v="3"/>
    <n v="2365"/>
    <n v="5264"/>
    <n v="2.2257928118393235"/>
    <x v="2688"/>
  </r>
  <r>
    <x v="1"/>
    <s v="Cycling"/>
    <x v="3"/>
    <s v="Crankbrothers"/>
    <s v="Dial"/>
    <x v="30"/>
    <s v="L6 L Eyestay 20mm Dial C"/>
    <x v="3"/>
    <n v="4775"/>
    <n v="10640"/>
    <n v="2.2282722513089004"/>
    <x v="3750"/>
  </r>
  <r>
    <x v="1"/>
    <s v="Cycling"/>
    <x v="3"/>
    <s v="Crankbrothers"/>
    <s v="Dial"/>
    <x v="30"/>
    <s v="L6 L Eyestay 20mm Dial C"/>
    <x v="0"/>
    <n v="7840"/>
    <n v="17472"/>
    <n v="2.2285714285714286"/>
    <x v="4220"/>
  </r>
  <r>
    <x v="1"/>
    <s v="Cycling"/>
    <x v="3"/>
    <s v="Crankbrothers"/>
    <s v="Dial"/>
    <x v="30"/>
    <s v="L6 L Eyestay 20mm Dial C"/>
    <x v="0"/>
    <n v="500"/>
    <n v="1120"/>
    <n v="2.2400000000000002"/>
    <x v="1400"/>
  </r>
  <r>
    <x v="1"/>
    <s v="Cycling"/>
    <x v="3"/>
    <s v="Crankbrothers"/>
    <s v="Dial"/>
    <x v="30"/>
    <s v="L6 L Eyestay 20mm Dial C"/>
    <x v="0"/>
    <n v="4075"/>
    <n v="9072"/>
    <n v="2.2262576687116566"/>
    <x v="2655"/>
  </r>
  <r>
    <x v="1"/>
    <s v="Cycling"/>
    <x v="3"/>
    <s v="Crankbrothers"/>
    <s v="Dial"/>
    <x v="30"/>
    <s v="L6 L Eyestay 20mm Dial C"/>
    <x v="0"/>
    <n v="8245"/>
    <n v="18368"/>
    <n v="2.2277744087325653"/>
    <x v="4221"/>
  </r>
  <r>
    <x v="1"/>
    <s v="Cycling"/>
    <x v="3"/>
    <s v="Crankbrothers"/>
    <s v="Dial"/>
    <x v="30"/>
    <s v="L6 L Eyestay 20mm Dial C"/>
    <x v="0"/>
    <n v="3720"/>
    <n v="8288"/>
    <n v="2.2279569892473119"/>
    <x v="4222"/>
  </r>
  <r>
    <x v="1"/>
    <s v="Cycling"/>
    <x v="3"/>
    <s v="Crankbrothers"/>
    <s v="Dial"/>
    <x v="30"/>
    <s v="L6 L Eyestay 20mm Dial C"/>
    <x v="1"/>
    <n v="6885"/>
    <n v="15344"/>
    <n v="2.2286129266521422"/>
    <x v="4223"/>
  </r>
  <r>
    <x v="1"/>
    <s v="Cycling"/>
    <x v="3"/>
    <s v="Crankbrothers"/>
    <s v="Dial"/>
    <x v="30"/>
    <s v="L6 L Eyestay 20mm Dial C"/>
    <x v="1"/>
    <n v="2215"/>
    <n v="4928"/>
    <n v="2.2248306997742664"/>
    <x v="4224"/>
  </r>
  <r>
    <x v="1"/>
    <s v="Cycling"/>
    <x v="3"/>
    <s v="Crankbrothers"/>
    <s v="Dial"/>
    <x v="30"/>
    <s v="L6 R Eyestay 20mm Dial C"/>
    <x v="1"/>
    <n v="3770"/>
    <n v="8400"/>
    <n v="2.2281167108753315"/>
    <x v="4219"/>
  </r>
  <r>
    <x v="1"/>
    <s v="Cycling"/>
    <x v="3"/>
    <s v="Crankbrothers"/>
    <s v="Dial"/>
    <x v="30"/>
    <s v="L6 R Eyestay 20mm Dial C"/>
    <x v="3"/>
    <n v="4825"/>
    <n v="10752"/>
    <n v="2.2283937823834199"/>
    <x v="3116"/>
  </r>
  <r>
    <x v="1"/>
    <s v="Cycling"/>
    <x v="3"/>
    <s v="Crankbrothers"/>
    <s v="Dial"/>
    <x v="30"/>
    <s v="L6 R Eyestay 20mm Dial C"/>
    <x v="3"/>
    <n v="2365"/>
    <n v="5264"/>
    <n v="2.2257928118393235"/>
    <x v="2688"/>
  </r>
  <r>
    <x v="1"/>
    <s v="Cycling"/>
    <x v="3"/>
    <s v="Crankbrothers"/>
    <s v="Dial"/>
    <x v="30"/>
    <s v="L6 R Eyestay 20mm Dial C"/>
    <x v="3"/>
    <n v="4775"/>
    <n v="10640"/>
    <n v="2.2282722513089004"/>
    <x v="3750"/>
  </r>
  <r>
    <x v="1"/>
    <s v="Cycling"/>
    <x v="3"/>
    <s v="Crankbrothers"/>
    <s v="Dial"/>
    <x v="30"/>
    <s v="L6 R Eyestay 20mm Dial C"/>
    <x v="0"/>
    <n v="7840"/>
    <n v="17472"/>
    <n v="2.2285714285714286"/>
    <x v="4220"/>
  </r>
  <r>
    <x v="1"/>
    <s v="Cycling"/>
    <x v="3"/>
    <s v="Crankbrothers"/>
    <s v="Dial"/>
    <x v="30"/>
    <s v="L6 R Eyestay 20mm Dial C"/>
    <x v="0"/>
    <n v="500"/>
    <n v="1120"/>
    <n v="2.2400000000000002"/>
    <x v="1400"/>
  </r>
  <r>
    <x v="1"/>
    <s v="Cycling"/>
    <x v="3"/>
    <s v="Crankbrothers"/>
    <s v="Dial"/>
    <x v="30"/>
    <s v="L6 R Eyestay 20mm Dial C"/>
    <x v="0"/>
    <n v="4075"/>
    <n v="9072"/>
    <n v="2.2262576687116566"/>
    <x v="2655"/>
  </r>
  <r>
    <x v="1"/>
    <s v="Cycling"/>
    <x v="3"/>
    <s v="Crankbrothers"/>
    <s v="Dial"/>
    <x v="30"/>
    <s v="L6 R Eyestay 20mm Dial C"/>
    <x v="0"/>
    <n v="8245"/>
    <n v="18368"/>
    <n v="2.2277744087325653"/>
    <x v="4221"/>
  </r>
  <r>
    <x v="1"/>
    <s v="Cycling"/>
    <x v="3"/>
    <s v="Crankbrothers"/>
    <s v="Dial"/>
    <x v="30"/>
    <s v="L6 R Eyestay 20mm Dial C"/>
    <x v="0"/>
    <n v="3720"/>
    <n v="8288"/>
    <n v="2.2279569892473119"/>
    <x v="4222"/>
  </r>
  <r>
    <x v="1"/>
    <s v="Cycling"/>
    <x v="3"/>
    <s v="Crankbrothers"/>
    <s v="Dial"/>
    <x v="30"/>
    <s v="L6 R Eyestay 20mm Dial C"/>
    <x v="1"/>
    <n v="6885"/>
    <n v="15344"/>
    <n v="2.2286129266521422"/>
    <x v="4223"/>
  </r>
  <r>
    <x v="1"/>
    <s v="Cycling"/>
    <x v="3"/>
    <s v="Crankbrothers"/>
    <s v="Dial"/>
    <x v="30"/>
    <s v="L6 R Eyestay 20mm Dial C"/>
    <x v="1"/>
    <n v="2215"/>
    <n v="4928"/>
    <n v="2.2248306997742664"/>
    <x v="4224"/>
  </r>
  <r>
    <x v="1"/>
    <s v="Cycling"/>
    <x v="3"/>
    <s v="Crankbrothers"/>
    <s v="Dial"/>
    <x v="7"/>
    <s v="Li2 L Eyestay Dial C"/>
    <x v="1"/>
    <n v="2215"/>
    <n v="6028"/>
    <n v="2.7214446952595939"/>
    <x v="4225"/>
  </r>
  <r>
    <x v="1"/>
    <s v="Cycling"/>
    <x v="3"/>
    <s v="Crankbrothers"/>
    <s v="Dial"/>
    <x v="7"/>
    <s v="Li2 R Eyestay Dial C"/>
    <x v="1"/>
    <n v="2215"/>
    <n v="6028"/>
    <n v="2.7214446952595939"/>
    <x v="4225"/>
  </r>
  <r>
    <x v="1"/>
    <s v="Cycling"/>
    <x v="3"/>
    <s v="Crono"/>
    <s v="Dial"/>
    <x v="15"/>
    <s v="IP1-S L Eyestay 20mm Dial B + Pawl Caps"/>
    <x v="4"/>
    <n v="500"/>
    <n v="1495"/>
    <n v="2.99"/>
    <x v="3028"/>
  </r>
  <r>
    <x v="1"/>
    <s v="Cycling"/>
    <x v="3"/>
    <s v="Crono"/>
    <s v="Dial"/>
    <x v="15"/>
    <s v="IP1-S L Eyestay 20mm Dial B + Pawl Caps"/>
    <x v="2"/>
    <n v="700"/>
    <n v="2093"/>
    <n v="2.99"/>
    <x v="3028"/>
  </r>
  <r>
    <x v="1"/>
    <s v="Cycling"/>
    <x v="3"/>
    <s v="Crono"/>
    <s v="Dial"/>
    <x v="15"/>
    <s v="IP1-S L Eyestay 20mm Dial B + Pawl Caps"/>
    <x v="3"/>
    <n v="300"/>
    <n v="897"/>
    <n v="2.99"/>
    <x v="3028"/>
  </r>
  <r>
    <x v="1"/>
    <s v="Cycling"/>
    <x v="3"/>
    <s v="Crono"/>
    <s v="Dial"/>
    <x v="15"/>
    <s v="IP1-S L Eyestay 20mm Dial B + Pawl Caps"/>
    <x v="3"/>
    <n v="500"/>
    <n v="1495"/>
    <n v="2.99"/>
    <x v="3028"/>
  </r>
  <r>
    <x v="1"/>
    <s v="Cycling"/>
    <x v="3"/>
    <s v="Crono"/>
    <s v="Dial"/>
    <x v="15"/>
    <s v="IP1-S L Eyestay 20mm Dial B + Pawl Caps"/>
    <x v="0"/>
    <n v="3170"/>
    <n v="9418.5"/>
    <n v="2.971135646687697"/>
    <x v="4226"/>
  </r>
  <r>
    <x v="1"/>
    <s v="Cycling"/>
    <x v="3"/>
    <s v="Crono"/>
    <s v="Dial"/>
    <x v="15"/>
    <s v="IP1-S L Eyestay 20mm Dial B + Pawl Caps"/>
    <x v="0"/>
    <n v="600"/>
    <n v="1794"/>
    <n v="2.99"/>
    <x v="3028"/>
  </r>
  <r>
    <x v="1"/>
    <s v="Cycling"/>
    <x v="3"/>
    <s v="Crono"/>
    <s v="Dial"/>
    <x v="15"/>
    <s v="IP1-S L Eyestay 20mm Dial B + Pawl Caps"/>
    <x v="0"/>
    <n v="350"/>
    <n v="1046.5"/>
    <n v="2.99"/>
    <x v="3028"/>
  </r>
  <r>
    <x v="1"/>
    <s v="Cycling"/>
    <x v="3"/>
    <s v="Crono"/>
    <s v="Dial"/>
    <x v="15"/>
    <s v="IP1-S L Eyestay 20mm Dial B + Pawl Caps"/>
    <x v="3"/>
    <n v="650"/>
    <n v="1956.5"/>
    <n v="3.01"/>
    <x v="3024"/>
  </r>
  <r>
    <x v="1"/>
    <s v="Cycling"/>
    <x v="3"/>
    <s v="Crono"/>
    <s v="Dial"/>
    <x v="15"/>
    <s v="IP1-S L Eyestay 20mm Dial B + Pawl Caps"/>
    <x v="3"/>
    <n v="800"/>
    <n v="2408"/>
    <n v="3.01"/>
    <x v="3024"/>
  </r>
  <r>
    <x v="1"/>
    <s v="Cycling"/>
    <x v="3"/>
    <s v="Crono"/>
    <s v="Dial"/>
    <x v="15"/>
    <s v="IP1-S L Eyestay 20mm Dial B + Pawl Caps"/>
    <x v="0"/>
    <n v="1005"/>
    <n v="3010"/>
    <n v="2.9950248756218905"/>
    <x v="3020"/>
  </r>
  <r>
    <x v="1"/>
    <s v="Cycling"/>
    <x v="3"/>
    <s v="Crono"/>
    <s v="Dial"/>
    <x v="15"/>
    <s v="IP1-S R Eyestay 20mm Dial B + Pawl Caps"/>
    <x v="4"/>
    <n v="500"/>
    <n v="1495"/>
    <n v="2.99"/>
    <x v="3028"/>
  </r>
  <r>
    <x v="1"/>
    <s v="Cycling"/>
    <x v="3"/>
    <s v="Crono"/>
    <s v="Dial"/>
    <x v="15"/>
    <s v="IP1-S R Eyestay 20mm Dial B + Pawl Caps"/>
    <x v="2"/>
    <n v="700"/>
    <n v="2093"/>
    <n v="2.99"/>
    <x v="3028"/>
  </r>
  <r>
    <x v="1"/>
    <s v="Cycling"/>
    <x v="3"/>
    <s v="Crono"/>
    <s v="Dial"/>
    <x v="15"/>
    <s v="IP1-S R Eyestay 20mm Dial B + Pawl Caps"/>
    <x v="3"/>
    <n v="300"/>
    <n v="897"/>
    <n v="2.99"/>
    <x v="3028"/>
  </r>
  <r>
    <x v="1"/>
    <s v="Cycling"/>
    <x v="3"/>
    <s v="Crono"/>
    <s v="Dial"/>
    <x v="15"/>
    <s v="IP1-S R Eyestay 20mm Dial B + Pawl Caps"/>
    <x v="3"/>
    <n v="500"/>
    <n v="1495"/>
    <n v="2.99"/>
    <x v="3028"/>
  </r>
  <r>
    <x v="1"/>
    <s v="Cycling"/>
    <x v="3"/>
    <s v="Crono"/>
    <s v="Dial"/>
    <x v="15"/>
    <s v="IP1-S R Eyestay 20mm Dial B + Pawl Caps"/>
    <x v="0"/>
    <n v="3170"/>
    <n v="9418.5"/>
    <n v="2.971135646687697"/>
    <x v="4226"/>
  </r>
  <r>
    <x v="1"/>
    <s v="Cycling"/>
    <x v="3"/>
    <s v="Crono"/>
    <s v="Dial"/>
    <x v="15"/>
    <s v="IP1-S R Eyestay 20mm Dial B + Pawl Caps"/>
    <x v="0"/>
    <n v="600"/>
    <n v="1794"/>
    <n v="2.99"/>
    <x v="3028"/>
  </r>
  <r>
    <x v="1"/>
    <s v="Cycling"/>
    <x v="3"/>
    <s v="Crono"/>
    <s v="Dial"/>
    <x v="15"/>
    <s v="IP1-S R Eyestay 20mm Dial B + Pawl Caps"/>
    <x v="0"/>
    <n v="350"/>
    <n v="1046.5"/>
    <n v="2.99"/>
    <x v="3028"/>
  </r>
  <r>
    <x v="1"/>
    <s v="Cycling"/>
    <x v="3"/>
    <s v="Crono"/>
    <s v="Dial"/>
    <x v="15"/>
    <s v="IP1-S R Eyestay 20mm Dial B + Pawl Caps"/>
    <x v="3"/>
    <n v="750"/>
    <n v="2257.5"/>
    <n v="3.01"/>
    <x v="3024"/>
  </r>
  <r>
    <x v="1"/>
    <s v="Cycling"/>
    <x v="3"/>
    <s v="Crono"/>
    <s v="Dial"/>
    <x v="15"/>
    <s v="IP1-S R Eyestay 20mm Dial B + Pawl Caps"/>
    <x v="3"/>
    <n v="800"/>
    <n v="2408"/>
    <n v="3.01"/>
    <x v="3024"/>
  </r>
  <r>
    <x v="1"/>
    <s v="Cycling"/>
    <x v="3"/>
    <s v="Crono"/>
    <s v="Dial"/>
    <x v="15"/>
    <s v="IP1-S R Eyestay 20mm Dial B + Pawl Caps"/>
    <x v="0"/>
    <n v="1005"/>
    <n v="3010"/>
    <n v="2.9950248756218905"/>
    <x v="3020"/>
  </r>
  <r>
    <x v="1"/>
    <s v="Cycling"/>
    <x v="3"/>
    <s v="Crono"/>
    <s v="Dial"/>
    <x v="37"/>
    <s v="L6 L Eyestay 20mm Dial B"/>
    <x v="0"/>
    <n v="600"/>
    <n v="1482"/>
    <n v="2.4700000000000002"/>
    <x v="2872"/>
  </r>
  <r>
    <x v="1"/>
    <s v="Cycling"/>
    <x v="3"/>
    <s v="Crono"/>
    <s v="Dial"/>
    <x v="37"/>
    <s v="L6 L Eyestay 20mm Dial B"/>
    <x v="0"/>
    <n v="600"/>
    <n v="1482"/>
    <n v="2.4700000000000002"/>
    <x v="2872"/>
  </r>
  <r>
    <x v="1"/>
    <s v="Cycling"/>
    <x v="3"/>
    <s v="Crono"/>
    <s v="Dial"/>
    <x v="37"/>
    <s v="L6 L Eyestay 20mm Dial B"/>
    <x v="0"/>
    <n v="6835"/>
    <n v="16796"/>
    <n v="2.4573518653986834"/>
    <x v="4227"/>
  </r>
  <r>
    <x v="1"/>
    <s v="Cycling"/>
    <x v="3"/>
    <s v="Crono"/>
    <s v="Dial"/>
    <x v="37"/>
    <s v="L6 L Eyestay 20mm Dial B"/>
    <x v="0"/>
    <n v="1005"/>
    <n v="2470"/>
    <n v="2.4577114427860698"/>
    <x v="3595"/>
  </r>
  <r>
    <x v="1"/>
    <s v="Cycling"/>
    <x v="3"/>
    <s v="Crono"/>
    <s v="Dial"/>
    <x v="37"/>
    <s v="L6 L Eyestay 20mm Dial B"/>
    <x v="1"/>
    <n v="5530"/>
    <n v="13585"/>
    <n v="2.4566003616636527"/>
    <x v="4228"/>
  </r>
  <r>
    <x v="1"/>
    <s v="Cycling"/>
    <x v="3"/>
    <s v="Crono"/>
    <s v="Dial"/>
    <x v="37"/>
    <s v="L6 L Eyestay 20mm Dial B"/>
    <x v="1"/>
    <n v="0"/>
    <n v="0"/>
    <e v="#DIV/0!"/>
    <x v="255"/>
  </r>
  <r>
    <x v="1"/>
    <s v="Cycling"/>
    <x v="3"/>
    <s v="Crono"/>
    <s v="Dial"/>
    <x v="37"/>
    <s v="L6 L Eyestay 20mm Dial B"/>
    <x v="1"/>
    <n v="3520"/>
    <n v="8645"/>
    <n v="2.4559659090909092"/>
    <x v="3073"/>
  </r>
  <r>
    <x v="1"/>
    <s v="Cycling"/>
    <x v="3"/>
    <s v="Crono"/>
    <s v="Dial"/>
    <x v="37"/>
    <s v="L6 L Eyestay 20mm Dial B"/>
    <x v="1"/>
    <n v="3520"/>
    <n v="8645"/>
    <n v="2.4559659090909092"/>
    <x v="3073"/>
  </r>
  <r>
    <x v="1"/>
    <s v="Cycling"/>
    <x v="3"/>
    <s v="Crono"/>
    <s v="Dial"/>
    <x v="37"/>
    <s v="L6 L Eyestay 20mm Dial B"/>
    <x v="1"/>
    <n v="3820"/>
    <n v="9386"/>
    <n v="2.4570680628272252"/>
    <x v="4229"/>
  </r>
  <r>
    <x v="1"/>
    <s v="Cycling"/>
    <x v="3"/>
    <s v="Crono"/>
    <s v="Dial"/>
    <x v="37"/>
    <s v="L6 L Eyestay 20mm Dial B"/>
    <x v="1"/>
    <n v="2515"/>
    <n v="6175"/>
    <n v="2.4552683896620278"/>
    <x v="3900"/>
  </r>
  <r>
    <x v="1"/>
    <s v="Cycling"/>
    <x v="3"/>
    <s v="Crono"/>
    <s v="Dial"/>
    <x v="37"/>
    <s v="L6 L Eyestay 25mm Dial B"/>
    <x v="0"/>
    <n v="3015"/>
    <n v="7410"/>
    <n v="2.4577114427860698"/>
    <x v="3595"/>
  </r>
  <r>
    <x v="1"/>
    <s v="Cycling"/>
    <x v="3"/>
    <s v="Crono"/>
    <s v="Dial"/>
    <x v="37"/>
    <s v="L6 L Eyestay 25mm Dial B"/>
    <x v="1"/>
    <n v="3015"/>
    <n v="7410"/>
    <n v="2.4577114427860698"/>
    <x v="3595"/>
  </r>
  <r>
    <x v="1"/>
    <s v="Cycling"/>
    <x v="3"/>
    <s v="Crono"/>
    <s v="Dial"/>
    <x v="37"/>
    <s v="L6 L Eyestay 25mm Dial B"/>
    <x v="1"/>
    <n v="0"/>
    <n v="0"/>
    <e v="#DIV/0!"/>
    <x v="255"/>
  </r>
  <r>
    <x v="1"/>
    <s v="Cycling"/>
    <x v="3"/>
    <s v="Crono"/>
    <s v="Dial"/>
    <x v="37"/>
    <s v="L6 L Eyestay 25mm Dial B"/>
    <x v="1"/>
    <n v="2515"/>
    <n v="6175"/>
    <n v="2.4552683896620278"/>
    <x v="3900"/>
  </r>
  <r>
    <x v="1"/>
    <s v="Cycling"/>
    <x v="3"/>
    <s v="Crono"/>
    <s v="Dial"/>
    <x v="37"/>
    <s v="L6 R Eyestay 20mm Dial B"/>
    <x v="0"/>
    <n v="600"/>
    <n v="1482"/>
    <n v="2.4700000000000002"/>
    <x v="2872"/>
  </r>
  <r>
    <x v="1"/>
    <s v="Cycling"/>
    <x v="3"/>
    <s v="Crono"/>
    <s v="Dial"/>
    <x v="37"/>
    <s v="L6 R Eyestay 20mm Dial B"/>
    <x v="0"/>
    <n v="600"/>
    <n v="1482"/>
    <n v="2.4700000000000002"/>
    <x v="2872"/>
  </r>
  <r>
    <x v="1"/>
    <s v="Cycling"/>
    <x v="3"/>
    <s v="Crono"/>
    <s v="Dial"/>
    <x v="37"/>
    <s v="L6 R Eyestay 20mm Dial B"/>
    <x v="0"/>
    <n v="6835"/>
    <n v="16796"/>
    <n v="2.4573518653986834"/>
    <x v="4227"/>
  </r>
  <r>
    <x v="1"/>
    <s v="Cycling"/>
    <x v="3"/>
    <s v="Crono"/>
    <s v="Dial"/>
    <x v="37"/>
    <s v="L6 R Eyestay 20mm Dial B"/>
    <x v="0"/>
    <n v="1005"/>
    <n v="2470"/>
    <n v="2.4577114427860698"/>
    <x v="3595"/>
  </r>
  <r>
    <x v="1"/>
    <s v="Cycling"/>
    <x v="3"/>
    <s v="Crono"/>
    <s v="Dial"/>
    <x v="37"/>
    <s v="L6 R Eyestay 20mm Dial B"/>
    <x v="1"/>
    <n v="5530"/>
    <n v="13585"/>
    <n v="2.4566003616636527"/>
    <x v="4228"/>
  </r>
  <r>
    <x v="1"/>
    <s v="Cycling"/>
    <x v="3"/>
    <s v="Crono"/>
    <s v="Dial"/>
    <x v="37"/>
    <s v="L6 R Eyestay 20mm Dial B"/>
    <x v="1"/>
    <n v="0"/>
    <n v="0"/>
    <e v="#DIV/0!"/>
    <x v="255"/>
  </r>
  <r>
    <x v="1"/>
    <s v="Cycling"/>
    <x v="3"/>
    <s v="Crono"/>
    <s v="Dial"/>
    <x v="37"/>
    <s v="L6 R Eyestay 20mm Dial B"/>
    <x v="1"/>
    <n v="3520"/>
    <n v="8645"/>
    <n v="2.4559659090909092"/>
    <x v="3073"/>
  </r>
  <r>
    <x v="1"/>
    <s v="Cycling"/>
    <x v="3"/>
    <s v="Crono"/>
    <s v="Dial"/>
    <x v="37"/>
    <s v="L6 R Eyestay 20mm Dial B"/>
    <x v="1"/>
    <n v="3520"/>
    <n v="8645"/>
    <n v="2.4559659090909092"/>
    <x v="3073"/>
  </r>
  <r>
    <x v="1"/>
    <s v="Cycling"/>
    <x v="3"/>
    <s v="Crono"/>
    <s v="Dial"/>
    <x v="37"/>
    <s v="L6 R Eyestay 20mm Dial B"/>
    <x v="1"/>
    <n v="3820"/>
    <n v="9386"/>
    <n v="2.4570680628272252"/>
    <x v="4229"/>
  </r>
  <r>
    <x v="1"/>
    <s v="Cycling"/>
    <x v="3"/>
    <s v="Crono"/>
    <s v="Dial"/>
    <x v="37"/>
    <s v="L6 R Eyestay 20mm Dial B"/>
    <x v="1"/>
    <n v="2515"/>
    <n v="6175"/>
    <n v="2.4552683896620278"/>
    <x v="3900"/>
  </r>
  <r>
    <x v="1"/>
    <s v="Cycling"/>
    <x v="3"/>
    <s v="Crono"/>
    <s v="Dial"/>
    <x v="37"/>
    <s v="L6 R Eyestay 25mm Dial B"/>
    <x v="0"/>
    <n v="3015"/>
    <n v="7410"/>
    <n v="2.4577114427860698"/>
    <x v="3595"/>
  </r>
  <r>
    <x v="1"/>
    <s v="Cycling"/>
    <x v="3"/>
    <s v="Crono"/>
    <s v="Dial"/>
    <x v="37"/>
    <s v="L6 R Eyestay 25mm Dial B"/>
    <x v="1"/>
    <n v="3015"/>
    <n v="7410"/>
    <n v="2.4577114427860698"/>
    <x v="3595"/>
  </r>
  <r>
    <x v="1"/>
    <s v="Cycling"/>
    <x v="3"/>
    <s v="Crono"/>
    <s v="Dial"/>
    <x v="37"/>
    <s v="L6 R Eyestay 25mm Dial B"/>
    <x v="1"/>
    <n v="0"/>
    <n v="0"/>
    <e v="#DIV/0!"/>
    <x v="255"/>
  </r>
  <r>
    <x v="1"/>
    <s v="Cycling"/>
    <x v="3"/>
    <s v="Crono"/>
    <s v="Dial"/>
    <x v="37"/>
    <s v="L6 R Eyestay 25mm Dial B"/>
    <x v="1"/>
    <n v="2515"/>
    <n v="6175"/>
    <n v="2.4552683896620278"/>
    <x v="3900"/>
  </r>
  <r>
    <x v="1"/>
    <s v="Cycling"/>
    <x v="3"/>
    <s v="Crono"/>
    <s v="Dial"/>
    <x v="30"/>
    <s v="DNR L6 L Eyestay 20mm Dial C"/>
    <x v="5"/>
    <n v="2115"/>
    <n v="4641"/>
    <n v="2.1943262411347519"/>
    <x v="3030"/>
  </r>
  <r>
    <x v="1"/>
    <s v="Cycling"/>
    <x v="3"/>
    <s v="Crono"/>
    <s v="Dial"/>
    <x v="30"/>
    <s v="L6 L Eyestay 20mm Dial C"/>
    <x v="5"/>
    <n v="1560"/>
    <n v="3425.5"/>
    <n v="2.1958333333333333"/>
    <x v="4230"/>
  </r>
  <r>
    <x v="1"/>
    <s v="Cycling"/>
    <x v="3"/>
    <s v="Crono"/>
    <s v="Dial"/>
    <x v="30"/>
    <s v="L6 L Eyestay 20mm Dial C"/>
    <x v="4"/>
    <n v="2815"/>
    <n v="6188"/>
    <n v="2.1982238010657196"/>
    <x v="4033"/>
  </r>
  <r>
    <x v="1"/>
    <s v="Cycling"/>
    <x v="3"/>
    <s v="Crono"/>
    <s v="Dial"/>
    <x v="30"/>
    <s v="L6 L Eyestay 20mm Dial C"/>
    <x v="2"/>
    <n v="500"/>
    <n v="1105"/>
    <n v="2.21"/>
    <x v="3031"/>
  </r>
  <r>
    <x v="1"/>
    <s v="Cycling"/>
    <x v="3"/>
    <s v="Crono"/>
    <s v="Dial"/>
    <x v="30"/>
    <s v="L6 L Eyestay 20mm Dial C"/>
    <x v="3"/>
    <n v="1905"/>
    <n v="4199"/>
    <n v="2.2041994750656166"/>
    <x v="4231"/>
  </r>
  <r>
    <x v="1"/>
    <s v="Cycling"/>
    <x v="3"/>
    <s v="Crono"/>
    <s v="Dial"/>
    <x v="30"/>
    <s v="L6 L Eyestay 20mm Dial C"/>
    <x v="3"/>
    <n v="3015"/>
    <n v="6660"/>
    <n v="2.2089552238805972"/>
    <x v="1376"/>
  </r>
  <r>
    <x v="1"/>
    <s v="Cycling"/>
    <x v="3"/>
    <s v="Crono"/>
    <s v="Dial"/>
    <x v="30"/>
    <s v="L6 L Eyestay 20mm Dial C"/>
    <x v="0"/>
    <n v="1110"/>
    <n v="2442"/>
    <n v="2.2000000000000002"/>
    <x v="4232"/>
  </r>
  <r>
    <x v="1"/>
    <s v="Cycling"/>
    <x v="3"/>
    <s v="Crono"/>
    <s v="Dial"/>
    <x v="30"/>
    <s v="L6 L Eyestay 20mm Dial C"/>
    <x v="0"/>
    <n v="1810"/>
    <n v="3996"/>
    <n v="2.2077348066298343"/>
    <x v="4233"/>
  </r>
  <r>
    <x v="1"/>
    <s v="Cycling"/>
    <x v="3"/>
    <s v="Crono"/>
    <s v="Dial"/>
    <x v="30"/>
    <s v="L6 L Eyestay 25mm Dial C"/>
    <x v="5"/>
    <n v="3670"/>
    <n v="8066.5"/>
    <n v="2.1979564032697549"/>
    <x v="4234"/>
  </r>
  <r>
    <x v="1"/>
    <s v="Cycling"/>
    <x v="3"/>
    <s v="Crono"/>
    <s v="Dial"/>
    <x v="30"/>
    <s v="L6 L Eyestay 25mm Dial C"/>
    <x v="4"/>
    <n v="1210"/>
    <n v="2652"/>
    <n v="2.1917355371900826"/>
    <x v="4235"/>
  </r>
  <r>
    <x v="1"/>
    <s v="Cycling"/>
    <x v="3"/>
    <s v="Crono"/>
    <s v="Dial"/>
    <x v="30"/>
    <s v="L6 L Eyestay 25mm Dial C"/>
    <x v="3"/>
    <n v="800"/>
    <n v="1768"/>
    <n v="2.21"/>
    <x v="3031"/>
  </r>
  <r>
    <x v="1"/>
    <s v="Cycling"/>
    <x v="3"/>
    <s v="Crono"/>
    <s v="Dial"/>
    <x v="30"/>
    <s v="L6 L Eyestay 25mm Dial C"/>
    <x v="3"/>
    <n v="1210"/>
    <n v="2664"/>
    <n v="2.2016528925619836"/>
    <x v="4035"/>
  </r>
  <r>
    <x v="1"/>
    <s v="Cycling"/>
    <x v="3"/>
    <s v="Crono"/>
    <s v="Dial"/>
    <x v="30"/>
    <s v="L6 L Eyestay 25mm Dial C"/>
    <x v="0"/>
    <n v="1005"/>
    <n v="2220"/>
    <n v="2.2089552238805972"/>
    <x v="1376"/>
  </r>
  <r>
    <x v="1"/>
    <s v="Cycling"/>
    <x v="3"/>
    <s v="Crono"/>
    <s v="Dial"/>
    <x v="30"/>
    <s v="L6 L Eyestay 25mm Dial C"/>
    <x v="0"/>
    <n v="800"/>
    <n v="1776"/>
    <n v="2.2200000000000002"/>
    <x v="3033"/>
  </r>
  <r>
    <x v="1"/>
    <s v="Cycling"/>
    <x v="3"/>
    <s v="Crono"/>
    <s v="Dial"/>
    <x v="30"/>
    <s v="L6 L Eyestay 25mm Dial CBlack C/CoolGray 11 C"/>
    <x v="5"/>
    <n v="2415"/>
    <n v="5304"/>
    <n v="2.1962732919254657"/>
    <x v="4130"/>
  </r>
  <r>
    <x v="1"/>
    <s v="Cycling"/>
    <x v="3"/>
    <s v="DMT"/>
    <s v="Dial"/>
    <x v="15"/>
    <s v="IP1 L Eyestay 25mm Dial C + Pawl CapsDialC Q610-2-3 w/PC"/>
    <x v="4"/>
    <n v="500"/>
    <n v="1505"/>
    <n v="3.01"/>
    <x v="3024"/>
  </r>
  <r>
    <x v="1"/>
    <s v="Cycling"/>
    <x v="3"/>
    <s v="DMT"/>
    <s v="Dial"/>
    <x v="15"/>
    <s v="IP1 L Eyestay 25mmDial B T925-7-3/426C/Blk"/>
    <x v="5"/>
    <n v="500"/>
    <n v="1505"/>
    <n v="3.01"/>
    <x v="3024"/>
  </r>
  <r>
    <x v="1"/>
    <s v="Cycling"/>
    <x v="3"/>
    <s v="DMT"/>
    <s v="Dial"/>
    <x v="15"/>
    <s v="IP1 R Eyestay 20mm Dial C + Pawl Caps"/>
    <x v="2"/>
    <n v="2615"/>
    <n v="7774"/>
    <n v="2.9728489483747609"/>
    <x v="4217"/>
  </r>
  <r>
    <x v="1"/>
    <s v="Cycling"/>
    <x v="3"/>
    <s v="DMT"/>
    <s v="Dial"/>
    <x v="15"/>
    <s v="IP1 R Eyestay 20mm Dial C + Pawl Caps"/>
    <x v="2"/>
    <n v="500"/>
    <n v="1495"/>
    <n v="2.99"/>
    <x v="3028"/>
  </r>
  <r>
    <x v="1"/>
    <s v="Cycling"/>
    <x v="3"/>
    <s v="DMT"/>
    <s v="Dial"/>
    <x v="15"/>
    <s v="IP1 R Eyestay 20mm Dial C + Pawl Caps"/>
    <x v="2"/>
    <n v="1005"/>
    <n v="2990"/>
    <n v="2.9751243781094527"/>
    <x v="3042"/>
  </r>
  <r>
    <x v="1"/>
    <s v="Cycling"/>
    <x v="3"/>
    <s v="DMT"/>
    <s v="Dial"/>
    <x v="15"/>
    <s v="IP1 R Eyestay 20mm Dial C + Pawl Caps"/>
    <x v="3"/>
    <n v="100"/>
    <n v="299"/>
    <n v="2.99"/>
    <x v="3028"/>
  </r>
  <r>
    <x v="1"/>
    <s v="Cycling"/>
    <x v="3"/>
    <s v="DMT"/>
    <s v="Dial"/>
    <x v="15"/>
    <s v="IP1 R Eyestay 20mm Dial C + Pawl Caps"/>
    <x v="3"/>
    <n v="1005"/>
    <n v="2990"/>
    <n v="2.9751243781094527"/>
    <x v="3042"/>
  </r>
  <r>
    <x v="1"/>
    <s v="Cycling"/>
    <x v="3"/>
    <s v="DMT"/>
    <s v="Dial"/>
    <x v="15"/>
    <s v="IP1 R Eyestay 20mm Dial C + Pawl Caps"/>
    <x v="3"/>
    <n v="400"/>
    <n v="1196"/>
    <n v="2.99"/>
    <x v="3028"/>
  </r>
  <r>
    <x v="1"/>
    <s v="Cycling"/>
    <x v="3"/>
    <s v="DMT"/>
    <s v="Dial"/>
    <x v="15"/>
    <s v="IP1 R Eyestay 20mm Dial C + Pawl Caps"/>
    <x v="3"/>
    <n v="2010"/>
    <n v="5980"/>
    <n v="2.9751243781094527"/>
    <x v="3042"/>
  </r>
  <r>
    <x v="1"/>
    <s v="Cycling"/>
    <x v="3"/>
    <s v="DMT"/>
    <s v="Dial"/>
    <x v="15"/>
    <s v="IP1 R Eyestay 20mm Dial C + Pawl Caps"/>
    <x v="0"/>
    <n v="4020"/>
    <n v="11960"/>
    <n v="2.9751243781094527"/>
    <x v="3042"/>
  </r>
  <r>
    <x v="1"/>
    <s v="Cycling"/>
    <x v="3"/>
    <s v="DMT"/>
    <s v="Dial"/>
    <x v="15"/>
    <s v="IP1 R Eyestay 20mm Dial C + Pawl Caps"/>
    <x v="0"/>
    <n v="500"/>
    <n v="1495"/>
    <n v="2.99"/>
    <x v="3028"/>
  </r>
  <r>
    <x v="1"/>
    <s v="Cycling"/>
    <x v="3"/>
    <s v="DMT"/>
    <s v="Dial"/>
    <x v="15"/>
    <s v="IP1 R Eyestay 20mm Dial C + Pawl Caps"/>
    <x v="0"/>
    <n v="1005"/>
    <n v="2990"/>
    <n v="2.9751243781094527"/>
    <x v="3042"/>
  </r>
  <r>
    <x v="1"/>
    <s v="Cycling"/>
    <x v="3"/>
    <s v="DMT"/>
    <s v="Dial"/>
    <x v="15"/>
    <s v="IP1 R Eyestay 20mm Dial C + Pawl Caps"/>
    <x v="0"/>
    <n v="500"/>
    <n v="1495"/>
    <n v="2.99"/>
    <x v="3028"/>
  </r>
  <r>
    <x v="1"/>
    <s v="Cycling"/>
    <x v="3"/>
    <s v="DMT"/>
    <s v="Dial"/>
    <x v="15"/>
    <s v="IP1 R Eyestay 20mm Dial C + Pawl Caps"/>
    <x v="1"/>
    <n v="5530"/>
    <n v="16445"/>
    <n v="2.9737793851717904"/>
    <x v="3221"/>
  </r>
  <r>
    <x v="1"/>
    <s v="Cycling"/>
    <x v="3"/>
    <s v="DMT"/>
    <s v="Dial"/>
    <x v="15"/>
    <s v="IP1 R Eyestay 20mm Dial C + Pawl Caps"/>
    <x v="1"/>
    <n v="0"/>
    <n v="0"/>
    <e v="#DIV/0!"/>
    <x v="255"/>
  </r>
  <r>
    <x v="1"/>
    <s v="Cycling"/>
    <x v="3"/>
    <s v="DMT"/>
    <s v="Dial"/>
    <x v="15"/>
    <s v="IP1 R Eyestay 25mm Dial C + Pawl Caps"/>
    <x v="4"/>
    <n v="250"/>
    <n v="747.5"/>
    <n v="2.99"/>
    <x v="3028"/>
  </r>
  <r>
    <x v="1"/>
    <s v="Cycling"/>
    <x v="3"/>
    <s v="DMT"/>
    <s v="Dial"/>
    <x v="15"/>
    <s v="IP1 R Eyestay 25mm Dial C + Pawl Caps"/>
    <x v="4"/>
    <n v="4525"/>
    <n v="13455"/>
    <n v="2.9734806629834254"/>
    <x v="3220"/>
  </r>
  <r>
    <x v="1"/>
    <s v="Cycling"/>
    <x v="3"/>
    <s v="DMT"/>
    <s v="Dial"/>
    <x v="15"/>
    <s v="IP1 R Eyestay 25mm Dial C + Pawl Caps"/>
    <x v="4"/>
    <n v="2815"/>
    <n v="8372"/>
    <n v="2.9740674955595026"/>
    <x v="4218"/>
  </r>
  <r>
    <x v="1"/>
    <s v="Cycling"/>
    <x v="3"/>
    <s v="DMT"/>
    <s v="Dial"/>
    <x v="31"/>
    <s v="L6 L Eyestay 25mm Dial D"/>
    <x v="0"/>
    <n v="3015"/>
    <n v="6660"/>
    <n v="2.2089552238805972"/>
    <x v="1376"/>
  </r>
  <r>
    <x v="1"/>
    <s v="Cycling"/>
    <x v="3"/>
    <s v="DMT"/>
    <s v="Dial"/>
    <x v="31"/>
    <s v="L6 L Eyestay 25mm Dial D"/>
    <x v="0"/>
    <n v="800"/>
    <n v="1776"/>
    <n v="2.2200000000000002"/>
    <x v="3033"/>
  </r>
  <r>
    <x v="1"/>
    <s v="Cycling"/>
    <x v="3"/>
    <s v="DMT"/>
    <s v="Dial"/>
    <x v="31"/>
    <s v="L6 L Eyestay 25mm Dial D"/>
    <x v="0"/>
    <n v="7035"/>
    <n v="15540"/>
    <n v="2.2089552238805972"/>
    <x v="1376"/>
  </r>
  <r>
    <x v="1"/>
    <s v="Cycling"/>
    <x v="3"/>
    <s v="DMT"/>
    <s v="Dial"/>
    <x v="31"/>
    <s v="L6 L Eyestay 25mm Dial D"/>
    <x v="0"/>
    <n v="1510"/>
    <n v="3330"/>
    <n v="2.2052980132450331"/>
    <x v="3036"/>
  </r>
  <r>
    <x v="1"/>
    <s v="Cycling"/>
    <x v="3"/>
    <s v="DMT"/>
    <s v="Dial"/>
    <x v="31"/>
    <s v="L6 L Eyestay 25mm Dial D"/>
    <x v="1"/>
    <n v="16080"/>
    <n v="35520"/>
    <n v="2.2089552238805972"/>
    <x v="1376"/>
  </r>
  <r>
    <x v="1"/>
    <s v="Cycling"/>
    <x v="3"/>
    <s v="DMT"/>
    <s v="Dial"/>
    <x v="31"/>
    <s v="L6 L Eyestay 25mm Dial D"/>
    <x v="1"/>
    <n v="0"/>
    <n v="0"/>
    <e v="#DIV/0!"/>
    <x v="255"/>
  </r>
  <r>
    <x v="1"/>
    <s v="Cycling"/>
    <x v="3"/>
    <s v="DMT"/>
    <s v="Dial"/>
    <x v="31"/>
    <s v="L6 L Eyestay 25mm Dial D"/>
    <x v="1"/>
    <n v="500"/>
    <n v="1110"/>
    <n v="2.2200000000000002"/>
    <x v="3033"/>
  </r>
  <r>
    <x v="1"/>
    <s v="Cycling"/>
    <x v="3"/>
    <s v="DMT"/>
    <s v="Dial"/>
    <x v="31"/>
    <s v="L6 L Eyestay 25mm Dial D"/>
    <x v="3"/>
    <n v="200"/>
    <n v="442"/>
    <n v="2.21"/>
    <x v="3031"/>
  </r>
  <r>
    <x v="1"/>
    <s v="Cycling"/>
    <x v="3"/>
    <s v="DMT"/>
    <s v="Dial"/>
    <x v="31"/>
    <s v="L6 R Eyestay 20mm Dial D"/>
    <x v="1"/>
    <n v="8545"/>
    <n v="19040"/>
    <n v="2.2282036278525452"/>
    <x v="4236"/>
  </r>
  <r>
    <x v="1"/>
    <s v="Cycling"/>
    <x v="3"/>
    <s v="DMT"/>
    <s v="Dial"/>
    <x v="31"/>
    <s v="L6 R Eyestay 25mm Dial D"/>
    <x v="3"/>
    <n v="5025"/>
    <n v="11100"/>
    <n v="2.2089552238805972"/>
    <x v="1376"/>
  </r>
  <r>
    <x v="1"/>
    <s v="Cycling"/>
    <x v="3"/>
    <s v="DMT"/>
    <s v="Dial"/>
    <x v="31"/>
    <s v="L6 R Eyestay 25mm Dial D"/>
    <x v="3"/>
    <n v="10050"/>
    <n v="22200"/>
    <n v="2.2089552238805972"/>
    <x v="1376"/>
  </r>
  <r>
    <x v="1"/>
    <s v="Cycling"/>
    <x v="3"/>
    <s v="DMT"/>
    <s v="Dial"/>
    <x v="31"/>
    <s v="L6 R Eyestay 25mm Dial D"/>
    <x v="3"/>
    <n v="4020"/>
    <n v="8880"/>
    <n v="2.2089552238805972"/>
    <x v="1376"/>
  </r>
  <r>
    <x v="1"/>
    <s v="Cycling"/>
    <x v="3"/>
    <s v="DMT"/>
    <s v="Dial"/>
    <x v="31"/>
    <s v="L6 R Eyestay 25mm Dial D"/>
    <x v="0"/>
    <n v="8040"/>
    <n v="17760"/>
    <n v="2.2089552238805972"/>
    <x v="1376"/>
  </r>
  <r>
    <x v="1"/>
    <s v="Cycling"/>
    <x v="3"/>
    <s v="DMT"/>
    <s v="Dial"/>
    <x v="31"/>
    <s v="L6 R Eyestay 25mm Dial D"/>
    <x v="0"/>
    <n v="1510"/>
    <n v="3330"/>
    <n v="2.2052980132450331"/>
    <x v="3036"/>
  </r>
  <r>
    <x v="1"/>
    <s v="Cycling"/>
    <x v="3"/>
    <s v="DMT"/>
    <s v="Dial"/>
    <x v="31"/>
    <s v="L6 R Eyestay 25mm Dial D"/>
    <x v="0"/>
    <n v="3015"/>
    <n v="6660"/>
    <n v="2.2089552238805972"/>
    <x v="1376"/>
  </r>
  <r>
    <x v="1"/>
    <s v="Cycling"/>
    <x v="3"/>
    <s v="DMT"/>
    <s v="Dial"/>
    <x v="31"/>
    <s v="L6 R Eyestay 25mm Dial D"/>
    <x v="0"/>
    <n v="800"/>
    <n v="1776"/>
    <n v="2.2200000000000002"/>
    <x v="3033"/>
  </r>
  <r>
    <x v="1"/>
    <s v="Cycling"/>
    <x v="3"/>
    <s v="DMT"/>
    <s v="Dial"/>
    <x v="31"/>
    <s v="L6 R Eyestay 25mm Dial D"/>
    <x v="0"/>
    <n v="7035"/>
    <n v="15540"/>
    <n v="2.2089552238805972"/>
    <x v="1376"/>
  </r>
  <r>
    <x v="1"/>
    <s v="Cycling"/>
    <x v="3"/>
    <s v="DMT"/>
    <s v="Dial"/>
    <x v="31"/>
    <s v="L6 R Eyestay 25mm Dial D"/>
    <x v="0"/>
    <n v="1510"/>
    <n v="3330"/>
    <n v="2.2052980132450331"/>
    <x v="3036"/>
  </r>
  <r>
    <x v="1"/>
    <s v="Cycling"/>
    <x v="3"/>
    <s v="DMT"/>
    <s v="Dial"/>
    <x v="31"/>
    <s v="L6 R Eyestay 25mm Dial D"/>
    <x v="1"/>
    <n v="16080"/>
    <n v="35520"/>
    <n v="2.2089552238805972"/>
    <x v="1376"/>
  </r>
  <r>
    <x v="1"/>
    <s v="Cycling"/>
    <x v="3"/>
    <s v="DMT"/>
    <s v="Dial"/>
    <x v="31"/>
    <s v="L6 R Eyestay 25mm Dial D"/>
    <x v="1"/>
    <n v="0"/>
    <n v="0"/>
    <e v="#DIV/0!"/>
    <x v="255"/>
  </r>
  <r>
    <x v="1"/>
    <s v="Cycling"/>
    <x v="3"/>
    <s v="DMT"/>
    <s v="Dial"/>
    <x v="31"/>
    <s v="L6 R Eyestay 25mm Dial D"/>
    <x v="1"/>
    <n v="500"/>
    <n v="1110"/>
    <n v="2.2200000000000002"/>
    <x v="3033"/>
  </r>
  <r>
    <x v="1"/>
    <s v="Cycling"/>
    <x v="3"/>
    <s v="DMT"/>
    <s v="Dial"/>
    <x v="31"/>
    <s v="L6 R Eyestay 25mm Dial D"/>
    <x v="3"/>
    <n v="200"/>
    <n v="442"/>
    <n v="2.21"/>
    <x v="3031"/>
  </r>
  <r>
    <x v="1"/>
    <s v="Cycling"/>
    <x v="3"/>
    <s v="DMT"/>
    <s v="Dial"/>
    <x v="31"/>
    <s v="L6 R Eyestay 25mm Dial DBlack C/CoolGray 11 C"/>
    <x v="5"/>
    <n v="3315"/>
    <n v="7293"/>
    <n v="2.2000000000000002"/>
    <x v="4232"/>
  </r>
  <r>
    <x v="1"/>
    <s v="Cycling"/>
    <x v="3"/>
    <s v="DMT"/>
    <s v="Dial"/>
    <x v="31"/>
    <s v="L6 R Eyestay 25mm Dial DBlack C/CoolGray 11 C"/>
    <x v="5"/>
    <n v="700"/>
    <n v="1547"/>
    <n v="2.21"/>
    <x v="3031"/>
  </r>
  <r>
    <x v="1"/>
    <s v="Cycling"/>
    <x v="3"/>
    <s v="DMT"/>
    <s v="Dial"/>
    <x v="31"/>
    <s v="L6 R Eyestay 25mm Dial DBlack C/CoolGray 11 C"/>
    <x v="5"/>
    <n v="600"/>
    <n v="1326"/>
    <n v="2.21"/>
    <x v="3031"/>
  </r>
  <r>
    <x v="1"/>
    <s v="Cycling"/>
    <x v="3"/>
    <s v="DMT"/>
    <s v="Dial"/>
    <x v="31"/>
    <s v="L6 R Eyestay 25mm Dial DBlack C/CoolGray 11 C"/>
    <x v="5"/>
    <n v="400"/>
    <n v="884"/>
    <n v="2.21"/>
    <x v="3031"/>
  </r>
  <r>
    <x v="1"/>
    <s v="Cycling"/>
    <x v="3"/>
    <s v="DMT"/>
    <s v="Dial"/>
    <x v="31"/>
    <s v="L6 R Eyestay 25mm Dial DBlack C/CoolGray 11 C"/>
    <x v="4"/>
    <n v="600"/>
    <n v="1326"/>
    <n v="2.21"/>
    <x v="3031"/>
  </r>
  <r>
    <x v="1"/>
    <s v="Cycling"/>
    <x v="3"/>
    <s v="DMT"/>
    <s v="Dial"/>
    <x v="42"/>
    <s v="L6 L Eyestay 20mm Dial Z"/>
    <x v="1"/>
    <n v="20000"/>
    <n v="41400"/>
    <n v="2.0699999999999998"/>
    <x v="4237"/>
  </r>
  <r>
    <x v="1"/>
    <s v="Cycling"/>
    <x v="3"/>
    <s v="DMT"/>
    <s v="Dial"/>
    <x v="42"/>
    <s v="L6 R Eyestay 20mm Dial Z"/>
    <x v="1"/>
    <n v="20100"/>
    <n v="41400"/>
    <n v="2.0597014925373136"/>
    <x v="4238"/>
  </r>
  <r>
    <x v="1"/>
    <s v="Cycling"/>
    <x v="3"/>
    <s v="DMT"/>
    <s v="Dial"/>
    <x v="10"/>
    <s v="Li2 L Eyestay Dial A"/>
    <x v="0"/>
    <n v="21105"/>
    <n v="62370"/>
    <n v="2.955223880597015"/>
    <x v="3043"/>
  </r>
  <r>
    <x v="1"/>
    <s v="Cycling"/>
    <x v="3"/>
    <s v="DMT"/>
    <s v="Dial"/>
    <x v="10"/>
    <s v="Li2 L Eyestay Dial A"/>
    <x v="0"/>
    <n v="2010"/>
    <n v="5940"/>
    <n v="2.955223880597015"/>
    <x v="3043"/>
  </r>
  <r>
    <x v="1"/>
    <s v="Cycling"/>
    <x v="3"/>
    <s v="DMT"/>
    <s v="Dial"/>
    <x v="10"/>
    <s v="Li2 L Eyestay Dial A"/>
    <x v="0"/>
    <n v="3015"/>
    <n v="8910"/>
    <n v="2.955223880597015"/>
    <x v="3043"/>
  </r>
  <r>
    <x v="1"/>
    <s v="Cycling"/>
    <x v="3"/>
    <s v="DMT"/>
    <s v="Dial"/>
    <x v="10"/>
    <s v="Li2 L Eyestay Dial A"/>
    <x v="0"/>
    <n v="4730"/>
    <n v="13959"/>
    <n v="2.9511627906976745"/>
    <x v="4239"/>
  </r>
  <r>
    <x v="1"/>
    <s v="Cycling"/>
    <x v="3"/>
    <s v="DMT"/>
    <s v="Dial"/>
    <x v="10"/>
    <s v="Li2 L Eyestay Dial A"/>
    <x v="1"/>
    <n v="12865"/>
    <n v="38016"/>
    <n v="2.9549941702293041"/>
    <x v="4240"/>
  </r>
  <r>
    <x v="1"/>
    <s v="Cycling"/>
    <x v="3"/>
    <s v="DMT"/>
    <s v="Dial"/>
    <x v="10"/>
    <s v="Li2 L Eyestay Dial A"/>
    <x v="1"/>
    <n v="12060"/>
    <n v="35640"/>
    <n v="2.955223880597015"/>
    <x v="3043"/>
  </r>
  <r>
    <x v="1"/>
    <s v="Cycling"/>
    <x v="3"/>
    <s v="DMT"/>
    <s v="Dial"/>
    <x v="10"/>
    <s v="Li2 L Eyestay Dial A"/>
    <x v="1"/>
    <n v="10050"/>
    <n v="29700"/>
    <n v="2.955223880597015"/>
    <x v="3043"/>
  </r>
  <r>
    <x v="1"/>
    <s v="Cycling"/>
    <x v="3"/>
    <s v="DMT"/>
    <s v="Dial"/>
    <x v="10"/>
    <s v="Li2 PowerPull L Eyestay Dial A CS"/>
    <x v="3"/>
    <n v="50"/>
    <n v="148.5"/>
    <n v="2.97"/>
    <x v="3044"/>
  </r>
  <r>
    <x v="1"/>
    <s v="Cycling"/>
    <x v="3"/>
    <s v="DMT"/>
    <s v="Dial"/>
    <x v="10"/>
    <s v="Li2 PowerPull R Eyestay Dial A CS"/>
    <x v="3"/>
    <n v="50"/>
    <n v="148.5"/>
    <n v="2.97"/>
    <x v="3044"/>
  </r>
  <r>
    <x v="1"/>
    <s v="Cycling"/>
    <x v="3"/>
    <s v="DMT"/>
    <s v="Dial"/>
    <x v="10"/>
    <s v="Li2 R Eyestay Dial A"/>
    <x v="0"/>
    <n v="21105"/>
    <n v="62370"/>
    <n v="2.955223880597015"/>
    <x v="3043"/>
  </r>
  <r>
    <x v="1"/>
    <s v="Cycling"/>
    <x v="3"/>
    <s v="DMT"/>
    <s v="Dial"/>
    <x v="10"/>
    <s v="Li2 R Eyestay Dial A"/>
    <x v="0"/>
    <n v="2010"/>
    <n v="5940"/>
    <n v="2.955223880597015"/>
    <x v="3043"/>
  </r>
  <r>
    <x v="1"/>
    <s v="Cycling"/>
    <x v="3"/>
    <s v="DMT"/>
    <s v="Dial"/>
    <x v="10"/>
    <s v="Li2 R Eyestay Dial A"/>
    <x v="0"/>
    <n v="3015"/>
    <n v="8910"/>
    <n v="2.955223880597015"/>
    <x v="3043"/>
  </r>
  <r>
    <x v="1"/>
    <s v="Cycling"/>
    <x v="3"/>
    <s v="DMT"/>
    <s v="Dial"/>
    <x v="10"/>
    <s v="Li2 R Eyestay Dial A"/>
    <x v="0"/>
    <n v="4830"/>
    <n v="14256"/>
    <n v="2.9515527950310561"/>
    <x v="4241"/>
  </r>
  <r>
    <x v="1"/>
    <s v="Cycling"/>
    <x v="3"/>
    <s v="DMT"/>
    <s v="Dial"/>
    <x v="10"/>
    <s v="Li2 R Eyestay Dial A"/>
    <x v="1"/>
    <n v="12865"/>
    <n v="38016"/>
    <n v="2.9549941702293041"/>
    <x v="4240"/>
  </r>
  <r>
    <x v="1"/>
    <s v="Cycling"/>
    <x v="3"/>
    <s v="DMT"/>
    <s v="Dial"/>
    <x v="10"/>
    <s v="Li2 R Eyestay Dial A"/>
    <x v="1"/>
    <n v="12060"/>
    <n v="35640"/>
    <n v="2.955223880597015"/>
    <x v="3043"/>
  </r>
  <r>
    <x v="1"/>
    <s v="Cycling"/>
    <x v="3"/>
    <s v="DMT"/>
    <s v="Dial"/>
    <x v="10"/>
    <s v="Li2 R Eyestay Dial A"/>
    <x v="1"/>
    <n v="10050"/>
    <n v="29700"/>
    <n v="2.955223880597015"/>
    <x v="3043"/>
  </r>
  <r>
    <x v="1"/>
    <s v="Cycling"/>
    <x v="3"/>
    <s v="DMT"/>
    <s v="Dial"/>
    <x v="48"/>
    <s v="Li2 PowerPull L Eyestay Dial B CS"/>
    <x v="3"/>
    <n v="2010"/>
    <n v="5940"/>
    <n v="2.955223880597015"/>
    <x v="3043"/>
  </r>
  <r>
    <x v="1"/>
    <s v="Cycling"/>
    <x v="3"/>
    <s v="DMT"/>
    <s v="Dial"/>
    <x v="48"/>
    <s v="Li2 PowerPull L Eyestay Dial B CS"/>
    <x v="3"/>
    <n v="350"/>
    <n v="1039.5"/>
    <n v="2.97"/>
    <x v="3044"/>
  </r>
  <r>
    <x v="1"/>
    <s v="Cycling"/>
    <x v="3"/>
    <s v="DMT"/>
    <s v="Dial"/>
    <x v="48"/>
    <s v="Li2 PowerPull L Eyestay Dial B CS"/>
    <x v="3"/>
    <n v="100"/>
    <n v="297"/>
    <n v="2.97"/>
    <x v="3044"/>
  </r>
  <r>
    <x v="1"/>
    <s v="Cycling"/>
    <x v="3"/>
    <s v="DMT"/>
    <s v="Dial"/>
    <x v="48"/>
    <s v="Li2 PowerPull L Eyestay Dial B CS"/>
    <x v="0"/>
    <n v="1500"/>
    <n v="4455"/>
    <n v="2.97"/>
    <x v="3044"/>
  </r>
  <r>
    <x v="1"/>
    <s v="Cycling"/>
    <x v="3"/>
    <s v="DMT"/>
    <s v="Dial"/>
    <x v="48"/>
    <s v="Li2 PowerPull L Eyestay Dial B CS"/>
    <x v="1"/>
    <n v="2515"/>
    <n v="7425"/>
    <n v="2.9522862823061629"/>
    <x v="4242"/>
  </r>
  <r>
    <x v="1"/>
    <s v="Cycling"/>
    <x v="3"/>
    <s v="DMT"/>
    <s v="Dial"/>
    <x v="48"/>
    <s v="Li2 PowerPull L Eyestay Dial B CS"/>
    <x v="1"/>
    <n v="0"/>
    <n v="0"/>
    <e v="#DIV/0!"/>
    <x v="255"/>
  </r>
  <r>
    <x v="1"/>
    <s v="Cycling"/>
    <x v="3"/>
    <s v="DMT"/>
    <s v="Dial"/>
    <x v="48"/>
    <s v="Li2 PowerPull R Eyestay Dial B CS"/>
    <x v="3"/>
    <n v="2010"/>
    <n v="5940"/>
    <n v="2.955223880597015"/>
    <x v="3043"/>
  </r>
  <r>
    <x v="1"/>
    <s v="Cycling"/>
    <x v="3"/>
    <s v="DMT"/>
    <s v="Dial"/>
    <x v="48"/>
    <s v="Li2 PowerPull R Eyestay Dial B CS"/>
    <x v="3"/>
    <n v="350"/>
    <n v="1039.5"/>
    <n v="2.97"/>
    <x v="3044"/>
  </r>
  <r>
    <x v="1"/>
    <s v="Cycling"/>
    <x v="3"/>
    <s v="DMT"/>
    <s v="Dial"/>
    <x v="48"/>
    <s v="Li2 PowerPull R Eyestay Dial B CS"/>
    <x v="3"/>
    <n v="100"/>
    <n v="297"/>
    <n v="2.97"/>
    <x v="3044"/>
  </r>
  <r>
    <x v="1"/>
    <s v="Cycling"/>
    <x v="3"/>
    <s v="DMT"/>
    <s v="Dial"/>
    <x v="48"/>
    <s v="Li2 PowerPull R Eyestay Dial B CS"/>
    <x v="0"/>
    <n v="1500"/>
    <n v="4455"/>
    <n v="2.97"/>
    <x v="3044"/>
  </r>
  <r>
    <x v="1"/>
    <s v="Cycling"/>
    <x v="3"/>
    <s v="DMT"/>
    <s v="Dial"/>
    <x v="48"/>
    <s v="Li2 PowerPull R Eyestay Dial B CS"/>
    <x v="1"/>
    <n v="2515"/>
    <n v="7425"/>
    <n v="2.9522862823061629"/>
    <x v="4242"/>
  </r>
  <r>
    <x v="1"/>
    <s v="Cycling"/>
    <x v="3"/>
    <s v="DMT"/>
    <s v="Dial"/>
    <x v="48"/>
    <s v="Li2 PowerPull R Eyestay Dial B CS"/>
    <x v="1"/>
    <n v="0"/>
    <n v="0"/>
    <e v="#DIV/0!"/>
    <x v="255"/>
  </r>
  <r>
    <x v="1"/>
    <s v="Cycling"/>
    <x v="3"/>
    <s v="DMT"/>
    <s v="Dial"/>
    <x v="7"/>
    <s v="Li2 L Eyestay Dial C"/>
    <x v="3"/>
    <n v="50"/>
    <n v="136"/>
    <n v="2.72"/>
    <x v="1413"/>
  </r>
  <r>
    <x v="1"/>
    <s v="Cycling"/>
    <x v="3"/>
    <s v="DMT"/>
    <s v="Dial"/>
    <x v="7"/>
    <s v="Li2 R Eyestay Dial C"/>
    <x v="3"/>
    <n v="50"/>
    <n v="136"/>
    <n v="2.72"/>
    <x v="1413"/>
  </r>
  <r>
    <x v="1"/>
    <s v="Cycling"/>
    <x v="3"/>
    <s v="DMT"/>
    <s v="Dial"/>
    <x v="32"/>
    <s v="Li2 L Eyestay Dial D"/>
    <x v="1"/>
    <n v="5530"/>
    <n v="26895"/>
    <n v="4.8634719710669074"/>
    <x v="4243"/>
  </r>
  <r>
    <x v="1"/>
    <s v="Cycling"/>
    <x v="3"/>
    <s v="DMT"/>
    <s v="Dial"/>
    <x v="32"/>
    <s v="Li2 R Eyestay Dial D"/>
    <x v="1"/>
    <n v="5530"/>
    <n v="26895"/>
    <n v="4.8634719710669074"/>
    <x v="4243"/>
  </r>
  <r>
    <x v="1"/>
    <s v="Cycling"/>
    <x v="3"/>
    <s v="Five Ten"/>
    <s v="Dial"/>
    <x v="15"/>
    <s v="IP1 L Eyestay 20mm Dial A + Pawl Caps"/>
    <x v="4"/>
    <n v="3250"/>
    <n v="9707.25"/>
    <n v="2.9868461538461539"/>
    <x v="4244"/>
  </r>
  <r>
    <x v="1"/>
    <s v="Cycling"/>
    <x v="3"/>
    <s v="Five Ten"/>
    <s v="Dial"/>
    <x v="15"/>
    <s v="IP1 L Eyestay 20mm Dial A + Pawl Caps"/>
    <x v="2"/>
    <n v="200"/>
    <n v="602"/>
    <n v="3.01"/>
    <x v="3024"/>
  </r>
  <r>
    <x v="1"/>
    <s v="Cycling"/>
    <x v="3"/>
    <s v="Five Ten"/>
    <s v="Dial"/>
    <x v="15"/>
    <s v="IP1 L Eyestay 20mm Dial C + Pawl Caps"/>
    <x v="4"/>
    <n v="7605"/>
    <n v="22649.25"/>
    <n v="2.9782051282051283"/>
    <x v="4245"/>
  </r>
  <r>
    <x v="1"/>
    <s v="Cycling"/>
    <x v="3"/>
    <s v="Five Ten"/>
    <s v="Dial"/>
    <x v="15"/>
    <s v="IP1 L Eyestay 20mm Dial C + Pawl Caps"/>
    <x v="4"/>
    <n v="1360"/>
    <n v="4036.5"/>
    <n v="2.9680147058823527"/>
    <x v="3054"/>
  </r>
  <r>
    <x v="1"/>
    <s v="Cycling"/>
    <x v="3"/>
    <s v="Five Ten"/>
    <s v="Dial"/>
    <x v="15"/>
    <s v="IP1 L Eyestay 20mm Dial C + Pawl Caps"/>
    <x v="2"/>
    <n v="400"/>
    <n v="1196"/>
    <n v="2.99"/>
    <x v="3028"/>
  </r>
  <r>
    <x v="1"/>
    <s v="Cycling"/>
    <x v="3"/>
    <s v="Five Ten"/>
    <s v="Dial"/>
    <x v="15"/>
    <s v="IP1 L Eyestay 20mm Dial C + Pawl Caps"/>
    <x v="2"/>
    <n v="600"/>
    <n v="1794"/>
    <n v="2.99"/>
    <x v="3028"/>
  </r>
  <r>
    <x v="1"/>
    <s v="Cycling"/>
    <x v="3"/>
    <s v="Five Ten"/>
    <s v="Dial"/>
    <x v="15"/>
    <s v="IP1 L Eyestay 20mm Dial C + Pawl Caps"/>
    <x v="2"/>
    <n v="250"/>
    <n v="747.5"/>
    <n v="2.99"/>
    <x v="3028"/>
  </r>
  <r>
    <x v="1"/>
    <s v="Cycling"/>
    <x v="3"/>
    <s v="Five Ten"/>
    <s v="Dial"/>
    <x v="15"/>
    <s v="IP1 L Eyestay 20mm Dial C + Pawl Caps"/>
    <x v="2"/>
    <n v="2110"/>
    <n v="6279"/>
    <n v="2.9758293838862557"/>
    <x v="4246"/>
  </r>
  <r>
    <x v="1"/>
    <s v="Cycling"/>
    <x v="3"/>
    <s v="Five Ten"/>
    <s v="Dial"/>
    <x v="15"/>
    <s v="IP1 L Eyestay 20mm Dial C + Pawl Caps"/>
    <x v="3"/>
    <n v="700"/>
    <n v="2093"/>
    <n v="2.99"/>
    <x v="3028"/>
  </r>
  <r>
    <x v="1"/>
    <s v="Cycling"/>
    <x v="3"/>
    <s v="Five Ten"/>
    <s v="Dial"/>
    <x v="15"/>
    <s v="IP1 L Eyestay 20mm Dial C + Pawl Caps"/>
    <x v="3"/>
    <n v="200"/>
    <n v="598"/>
    <n v="2.99"/>
    <x v="3028"/>
  </r>
  <r>
    <x v="1"/>
    <s v="Cycling"/>
    <x v="3"/>
    <s v="Five Ten"/>
    <s v="Dial"/>
    <x v="15"/>
    <s v="IP1 R Eyestay 20mm Dial A + Pawl Caps"/>
    <x v="4"/>
    <n v="3250"/>
    <n v="9707.25"/>
    <n v="2.9868461538461539"/>
    <x v="4244"/>
  </r>
  <r>
    <x v="1"/>
    <s v="Cycling"/>
    <x v="3"/>
    <s v="Five Ten"/>
    <s v="Dial"/>
    <x v="15"/>
    <s v="IP1 R Eyestay 20mm Dial A + Pawl Caps"/>
    <x v="2"/>
    <n v="200"/>
    <n v="602"/>
    <n v="3.01"/>
    <x v="3024"/>
  </r>
  <r>
    <x v="1"/>
    <s v="Cycling"/>
    <x v="3"/>
    <s v="Five Ten"/>
    <s v="Dial"/>
    <x v="15"/>
    <s v="IP1 R Eyestay 20mm Dial C + Pawl Caps"/>
    <x v="4"/>
    <n v="7605"/>
    <n v="22649.25"/>
    <n v="2.9782051282051283"/>
    <x v="4245"/>
  </r>
  <r>
    <x v="1"/>
    <s v="Cycling"/>
    <x v="3"/>
    <s v="Five Ten"/>
    <s v="Dial"/>
    <x v="15"/>
    <s v="IP1 R Eyestay 20mm Dial C + Pawl Caps"/>
    <x v="4"/>
    <n v="1360"/>
    <n v="4036.5"/>
    <n v="2.9680147058823527"/>
    <x v="3054"/>
  </r>
  <r>
    <x v="1"/>
    <s v="Cycling"/>
    <x v="3"/>
    <s v="Five Ten"/>
    <s v="Dial"/>
    <x v="15"/>
    <s v="IP1 R Eyestay 20mm Dial C + Pawl Caps"/>
    <x v="2"/>
    <n v="400"/>
    <n v="1196"/>
    <n v="2.99"/>
    <x v="3028"/>
  </r>
  <r>
    <x v="1"/>
    <s v="Cycling"/>
    <x v="3"/>
    <s v="Five Ten"/>
    <s v="Dial"/>
    <x v="15"/>
    <s v="IP1 R Eyestay 20mm Dial C + Pawl Caps"/>
    <x v="2"/>
    <n v="600"/>
    <n v="1794"/>
    <n v="2.99"/>
    <x v="3028"/>
  </r>
  <r>
    <x v="1"/>
    <s v="Cycling"/>
    <x v="3"/>
    <s v="Five Ten"/>
    <s v="Dial"/>
    <x v="15"/>
    <s v="IP1 R Eyestay 20mm Dial C + Pawl Caps"/>
    <x v="2"/>
    <n v="250"/>
    <n v="747.5"/>
    <n v="2.99"/>
    <x v="3028"/>
  </r>
  <r>
    <x v="1"/>
    <s v="Cycling"/>
    <x v="3"/>
    <s v="Five Ten"/>
    <s v="Dial"/>
    <x v="15"/>
    <s v="IP1 R Eyestay 20mm Dial C + Pawl Caps"/>
    <x v="2"/>
    <n v="2110"/>
    <n v="6279"/>
    <n v="2.9758293838862557"/>
    <x v="4246"/>
  </r>
  <r>
    <x v="1"/>
    <s v="Cycling"/>
    <x v="3"/>
    <s v="Five Ten"/>
    <s v="Dial"/>
    <x v="15"/>
    <s v="IP1 R Eyestay 20mm Dial C + Pawl Caps"/>
    <x v="3"/>
    <n v="700"/>
    <n v="2093"/>
    <n v="2.99"/>
    <x v="3028"/>
  </r>
  <r>
    <x v="1"/>
    <s v="Cycling"/>
    <x v="3"/>
    <s v="Five Ten"/>
    <s v="Dial"/>
    <x v="15"/>
    <s v="IP1 R Eyestay 20mm Dial C + Pawl Caps"/>
    <x v="3"/>
    <n v="200"/>
    <n v="598"/>
    <n v="2.99"/>
    <x v="3028"/>
  </r>
  <r>
    <x v="1"/>
    <s v="Cycling"/>
    <x v="3"/>
    <s v="Five Ten"/>
    <s v="Dial"/>
    <x v="10"/>
    <s v="Li2 R Eyestay Dial A"/>
    <x v="1"/>
    <n v="25"/>
    <n v="0"/>
    <n v="0"/>
    <x v="199"/>
  </r>
  <r>
    <x v="1"/>
    <s v="Cycling"/>
    <x v="3"/>
    <s v="Five Ten"/>
    <s v="Dial"/>
    <x v="10"/>
    <s v="Li2 R Eyestay Dial A"/>
    <x v="1"/>
    <n v="25"/>
    <n v="0"/>
    <n v="0"/>
    <x v="199"/>
  </r>
  <r>
    <x v="1"/>
    <s v="Cycling"/>
    <x v="3"/>
    <s v="Fizik"/>
    <s v="Dial"/>
    <x v="15"/>
    <s v="IP1 L Eyestay 20mm Dial A + Pawl Caps"/>
    <x v="4"/>
    <n v="1810"/>
    <n v="5382"/>
    <n v="2.9734806629834254"/>
    <x v="3220"/>
  </r>
  <r>
    <x v="1"/>
    <s v="Cycling"/>
    <x v="3"/>
    <s v="Fizik"/>
    <s v="Dial"/>
    <x v="15"/>
    <s v="IP1 L Eyestay 20mm Dial A + Pawl Caps"/>
    <x v="4"/>
    <n v="500"/>
    <n v="1495"/>
    <n v="2.99"/>
    <x v="3028"/>
  </r>
  <r>
    <x v="1"/>
    <s v="Cycling"/>
    <x v="3"/>
    <s v="Fizik"/>
    <s v="Dial"/>
    <x v="15"/>
    <s v="IP1 L Eyestay 20mm Dial A + Pawl Caps"/>
    <x v="4"/>
    <n v="1585"/>
    <n v="4709.25"/>
    <n v="2.971135646687697"/>
    <x v="4226"/>
  </r>
  <r>
    <x v="1"/>
    <s v="Cycling"/>
    <x v="3"/>
    <s v="Fizik"/>
    <s v="Dial"/>
    <x v="15"/>
    <s v="IP1 L Eyestay 20mm Dial A + Pawl Caps"/>
    <x v="4"/>
    <n v="500"/>
    <n v="1495"/>
    <n v="2.99"/>
    <x v="3028"/>
  </r>
  <r>
    <x v="1"/>
    <s v="Cycling"/>
    <x v="3"/>
    <s v="Fizik"/>
    <s v="Dial"/>
    <x v="15"/>
    <s v="IP1 L Eyestay 20mm Dial A + Pawl Caps"/>
    <x v="2"/>
    <n v="1005"/>
    <n v="2990"/>
    <n v="2.9751243781094527"/>
    <x v="3042"/>
  </r>
  <r>
    <x v="1"/>
    <s v="Cycling"/>
    <x v="3"/>
    <s v="Fizik"/>
    <s v="Dial"/>
    <x v="15"/>
    <s v="IP1 L Eyestay 20mm Dial A + Pawl Caps"/>
    <x v="2"/>
    <n v="500"/>
    <n v="1495"/>
    <n v="2.99"/>
    <x v="3028"/>
  </r>
  <r>
    <x v="1"/>
    <s v="Cycling"/>
    <x v="3"/>
    <s v="Fizik"/>
    <s v="Dial"/>
    <x v="15"/>
    <s v="IP1 L Eyestay 20mm Dial A + Pawl Caps"/>
    <x v="3"/>
    <n v="500"/>
    <n v="1495"/>
    <n v="2.99"/>
    <x v="3028"/>
  </r>
  <r>
    <x v="1"/>
    <s v="Cycling"/>
    <x v="3"/>
    <s v="Fizik"/>
    <s v="Dial"/>
    <x v="15"/>
    <s v="IP1 L Eyestay 20mm Dial A + Pawl Caps"/>
    <x v="4"/>
    <n v="1260"/>
    <n v="3762.5"/>
    <n v="2.9861111111111112"/>
    <x v="4247"/>
  </r>
  <r>
    <x v="1"/>
    <s v="Cycling"/>
    <x v="3"/>
    <s v="Fizik"/>
    <s v="Dial"/>
    <x v="15"/>
    <s v="IP1 L Eyestay 20mm Dial A + Pawl Caps"/>
    <x v="4"/>
    <n v="6155"/>
    <n v="18436.25"/>
    <n v="2.9953290008123479"/>
    <x v="4248"/>
  </r>
  <r>
    <x v="1"/>
    <s v="Cycling"/>
    <x v="3"/>
    <s v="Fizik"/>
    <s v="Dial"/>
    <x v="15"/>
    <s v="IP1 L Eyestay 20mm Dial A + Pawl Caps"/>
    <x v="4"/>
    <n v="5835"/>
    <n v="17458"/>
    <n v="2.9919451585261352"/>
    <x v="4249"/>
  </r>
  <r>
    <x v="1"/>
    <s v="Cycling"/>
    <x v="3"/>
    <s v="Fizik"/>
    <s v="Dial"/>
    <x v="15"/>
    <s v="IP1 L Eyestay 20mm Dial A + Pawl Caps"/>
    <x v="4"/>
    <n v="500"/>
    <n v="1505"/>
    <n v="3.01"/>
    <x v="3024"/>
  </r>
  <r>
    <x v="1"/>
    <s v="Cycling"/>
    <x v="3"/>
    <s v="Fizik"/>
    <s v="Dial"/>
    <x v="15"/>
    <s v="IP1 L Eyestay 20mm Dial A + Pawl Caps"/>
    <x v="2"/>
    <n v="3120"/>
    <n v="9331"/>
    <n v="2.990705128205128"/>
    <x v="3064"/>
  </r>
  <r>
    <x v="1"/>
    <s v="Cycling"/>
    <x v="3"/>
    <s v="Fizik"/>
    <s v="Dial"/>
    <x v="15"/>
    <s v="IP1 L Eyestay 20mm Dial A + Pawl Caps"/>
    <x v="2"/>
    <n v="1210"/>
    <n v="3612"/>
    <n v="2.9851239669421488"/>
    <x v="3085"/>
  </r>
  <r>
    <x v="1"/>
    <s v="Cycling"/>
    <x v="3"/>
    <s v="Fizik"/>
    <s v="Dial"/>
    <x v="15"/>
    <s v="IP1 L Eyestay 20mm Dial A + Pawl Caps"/>
    <x v="2"/>
    <n v="500"/>
    <n v="1505"/>
    <n v="3.01"/>
    <x v="3024"/>
  </r>
  <r>
    <x v="1"/>
    <s v="Cycling"/>
    <x v="3"/>
    <s v="Fizik"/>
    <s v="Dial"/>
    <x v="15"/>
    <s v="IP1 L Eyestay 20mm Dial A + Pawl Caps"/>
    <x v="2"/>
    <n v="6235"/>
    <n v="18662"/>
    <n v="2.9931034482758623"/>
    <x v="4250"/>
  </r>
  <r>
    <x v="1"/>
    <s v="Cycling"/>
    <x v="3"/>
    <s v="Fizik"/>
    <s v="Dial"/>
    <x v="15"/>
    <s v="IP1 L Eyestay 20mm Dial A + Pawl Caps"/>
    <x v="2"/>
    <n v="4225"/>
    <n v="12642"/>
    <n v="2.9921893491124258"/>
    <x v="4251"/>
  </r>
  <r>
    <x v="1"/>
    <s v="Cycling"/>
    <x v="3"/>
    <s v="Fizik"/>
    <s v="Dial"/>
    <x v="15"/>
    <s v="IP1 L Eyestay 20mm Dial A + Pawl Caps"/>
    <x v="2"/>
    <n v="700"/>
    <n v="2107"/>
    <n v="3.01"/>
    <x v="3024"/>
  </r>
  <r>
    <x v="1"/>
    <s v="Cycling"/>
    <x v="3"/>
    <s v="Fizik"/>
    <s v="Dial"/>
    <x v="15"/>
    <s v="IP1 L Eyestay 20mm Dial A + Pawl Caps"/>
    <x v="2"/>
    <n v="500"/>
    <n v="1505"/>
    <n v="3.01"/>
    <x v="3024"/>
  </r>
  <r>
    <x v="1"/>
    <s v="Cycling"/>
    <x v="3"/>
    <s v="Fizik"/>
    <s v="Dial"/>
    <x v="15"/>
    <s v="IP1 L Eyestay 20mm Dial A + Pawl Caps"/>
    <x v="3"/>
    <n v="1910"/>
    <n v="5719"/>
    <n v="2.994240837696335"/>
    <x v="3062"/>
  </r>
  <r>
    <x v="1"/>
    <s v="Cycling"/>
    <x v="3"/>
    <s v="Fizik"/>
    <s v="Dial"/>
    <x v="15"/>
    <s v="IP1 L Eyestay 20mm Dial A + Pawl Caps"/>
    <x v="3"/>
    <n v="2010"/>
    <n v="6020"/>
    <n v="2.9950248756218905"/>
    <x v="3020"/>
  </r>
  <r>
    <x v="1"/>
    <s v="Cycling"/>
    <x v="3"/>
    <s v="Fizik"/>
    <s v="Dial"/>
    <x v="15"/>
    <s v="IP1 L Eyestay 20mm Dial A + Pawl Caps"/>
    <x v="3"/>
    <n v="1510"/>
    <n v="4515"/>
    <n v="2.9900662251655628"/>
    <x v="3025"/>
  </r>
  <r>
    <x v="1"/>
    <s v="Cycling"/>
    <x v="3"/>
    <s v="Fizik"/>
    <s v="Dial"/>
    <x v="15"/>
    <s v="IP1 L Eyestay 20mm Dial A + Pawl Caps"/>
    <x v="3"/>
    <n v="1960"/>
    <n v="5869.5"/>
    <n v="2.9946428571428569"/>
    <x v="4252"/>
  </r>
  <r>
    <x v="1"/>
    <s v="Cycling"/>
    <x v="3"/>
    <s v="Fizik"/>
    <s v="Dial"/>
    <x v="15"/>
    <s v="IP1 L Eyestay 20mm Dial A + Pawl Caps"/>
    <x v="3"/>
    <n v="1560"/>
    <n v="4665.5"/>
    <n v="2.990705128205128"/>
    <x v="3064"/>
  </r>
  <r>
    <x v="1"/>
    <s v="Cycling"/>
    <x v="3"/>
    <s v="Fizik"/>
    <s v="Dial"/>
    <x v="15"/>
    <s v="IP1 L Eyestay 20mm Dial A + Pawl Caps"/>
    <x v="3"/>
    <n v="1005"/>
    <n v="3010"/>
    <n v="2.9950248756218905"/>
    <x v="3020"/>
  </r>
  <r>
    <x v="1"/>
    <s v="Cycling"/>
    <x v="3"/>
    <s v="Fizik"/>
    <s v="Dial"/>
    <x v="15"/>
    <s v="IP1 L Eyestay 20mm Dial A + Pawl Caps"/>
    <x v="3"/>
    <n v="1760"/>
    <n v="5267.5"/>
    <n v="2.9928977272727271"/>
    <x v="3092"/>
  </r>
  <r>
    <x v="1"/>
    <s v="Cycling"/>
    <x v="3"/>
    <s v="Fizik"/>
    <s v="Dial"/>
    <x v="15"/>
    <s v="IP1 L Eyestay 20mm Dial A + Pawl Caps"/>
    <x v="3"/>
    <n v="5930"/>
    <n v="17759"/>
    <n v="2.9947723440134908"/>
    <x v="4253"/>
  </r>
  <r>
    <x v="1"/>
    <s v="Cycling"/>
    <x v="3"/>
    <s v="Fizik"/>
    <s v="Dial"/>
    <x v="15"/>
    <s v="IP1 L Eyestay 20mm Dial A + Pawl Caps"/>
    <x v="0"/>
    <n v="1860"/>
    <n v="5568.5"/>
    <n v="2.9938172043010751"/>
    <x v="3058"/>
  </r>
  <r>
    <x v="1"/>
    <s v="Cycling"/>
    <x v="3"/>
    <s v="Fizik"/>
    <s v="Dial"/>
    <x v="15"/>
    <s v="IP1 L Eyestay 20mm Dial A + Pawl Caps"/>
    <x v="0"/>
    <n v="800"/>
    <n v="2408"/>
    <n v="3.01"/>
    <x v="3024"/>
  </r>
  <r>
    <x v="1"/>
    <s v="Cycling"/>
    <x v="3"/>
    <s v="Fizik"/>
    <s v="Dial"/>
    <x v="15"/>
    <s v="IP1 L Eyestay 20mm Dial A + Pawl Caps"/>
    <x v="0"/>
    <n v="650"/>
    <n v="1956.5"/>
    <n v="3.01"/>
    <x v="3024"/>
  </r>
  <r>
    <x v="1"/>
    <s v="Cycling"/>
    <x v="3"/>
    <s v="Fizik"/>
    <s v="Dial"/>
    <x v="15"/>
    <s v="IP1 L Eyestay 20mm Dial A + Pawl Caps"/>
    <x v="0"/>
    <n v="300"/>
    <n v="903"/>
    <n v="3.01"/>
    <x v="3024"/>
  </r>
  <r>
    <x v="1"/>
    <s v="Cycling"/>
    <x v="3"/>
    <s v="Fizik"/>
    <s v="Dial"/>
    <x v="15"/>
    <s v="IP1 L Eyestay 20mm Dial A + Pawl Caps"/>
    <x v="4"/>
    <n v="1660"/>
    <n v="4966.5"/>
    <n v="2.991867469879518"/>
    <x v="3052"/>
  </r>
  <r>
    <x v="1"/>
    <s v="Cycling"/>
    <x v="3"/>
    <s v="Fizik"/>
    <s v="Dial"/>
    <x v="15"/>
    <s v="IP1 L Eyestay 20mm Dial A + Pawl Caps"/>
    <x v="4"/>
    <n v="500"/>
    <n v="1505"/>
    <n v="3.01"/>
    <x v="3024"/>
  </r>
  <r>
    <x v="1"/>
    <s v="Cycling"/>
    <x v="3"/>
    <s v="Fizik"/>
    <s v="Dial"/>
    <x v="15"/>
    <s v="IP1 L Eyestay 20mm Dial A + Pawl Caps"/>
    <x v="4"/>
    <n v="1250"/>
    <n v="3762.5"/>
    <n v="3.01"/>
    <x v="3024"/>
  </r>
  <r>
    <x v="1"/>
    <s v="Cycling"/>
    <x v="3"/>
    <s v="Fizik"/>
    <s v="Dial"/>
    <x v="15"/>
    <s v="IP1 L Eyestay 20mm Dial A + Pawl Caps"/>
    <x v="2"/>
    <n v="500"/>
    <n v="1505"/>
    <n v="3.01"/>
    <x v="3024"/>
  </r>
  <r>
    <x v="1"/>
    <s v="Cycling"/>
    <x v="3"/>
    <s v="Fizik"/>
    <s v="Dial"/>
    <x v="15"/>
    <s v="IP1 L Eyestay 20mm Dial A + Pawl Caps"/>
    <x v="2"/>
    <n v="500"/>
    <n v="1505"/>
    <n v="3.01"/>
    <x v="3024"/>
  </r>
  <r>
    <x v="1"/>
    <s v="Cycling"/>
    <x v="3"/>
    <s v="Fizik"/>
    <s v="Dial"/>
    <x v="15"/>
    <s v="IP1 L Eyestay 20mm Dial A + Pawl Caps"/>
    <x v="2"/>
    <n v="500"/>
    <n v="1505"/>
    <n v="3.01"/>
    <x v="3024"/>
  </r>
  <r>
    <x v="1"/>
    <s v="Cycling"/>
    <x v="3"/>
    <s v="Fizik"/>
    <s v="Dial"/>
    <x v="15"/>
    <s v="IP1 L Eyestay 20mm Dial A + Pawl Caps"/>
    <x v="2"/>
    <n v="500"/>
    <n v="1505"/>
    <n v="3.01"/>
    <x v="3024"/>
  </r>
  <r>
    <x v="1"/>
    <s v="Cycling"/>
    <x v="3"/>
    <s v="Fizik"/>
    <s v="Dial"/>
    <x v="15"/>
    <s v="IP1 L Eyestay 20mm Dial A + Pawl Caps"/>
    <x v="3"/>
    <n v="500"/>
    <n v="1505"/>
    <n v="3.01"/>
    <x v="3024"/>
  </r>
  <r>
    <x v="1"/>
    <s v="Cycling"/>
    <x v="3"/>
    <s v="Fizik"/>
    <s v="Dial"/>
    <x v="15"/>
    <s v="IP1 L Eyestay 20mm Dial A + Pawl Caps"/>
    <x v="3"/>
    <n v="400"/>
    <n v="1204"/>
    <n v="3.01"/>
    <x v="3024"/>
  </r>
  <r>
    <x v="1"/>
    <s v="Cycling"/>
    <x v="3"/>
    <s v="Fizik"/>
    <s v="Dial"/>
    <x v="15"/>
    <s v="IP1 L Eyestay 20mm Dial A + Pawl Caps"/>
    <x v="3"/>
    <n v="350"/>
    <n v="1053.5"/>
    <n v="3.01"/>
    <x v="3024"/>
  </r>
  <r>
    <x v="1"/>
    <s v="Cycling"/>
    <x v="3"/>
    <s v="Fizik"/>
    <s v="Dial"/>
    <x v="15"/>
    <s v="IP1 L Eyestay 20mm Dial A + Pawl Caps"/>
    <x v="3"/>
    <n v="200"/>
    <n v="602"/>
    <n v="3.01"/>
    <x v="3024"/>
  </r>
  <r>
    <x v="1"/>
    <s v="Cycling"/>
    <x v="3"/>
    <s v="Fizik"/>
    <s v="Dial"/>
    <x v="15"/>
    <s v="IP1 L Eyestay 20mm Dial A + Pawl Caps"/>
    <x v="3"/>
    <n v="250"/>
    <n v="752.5"/>
    <n v="3.01"/>
    <x v="3024"/>
  </r>
  <r>
    <x v="1"/>
    <s v="Cycling"/>
    <x v="3"/>
    <s v="Fizik"/>
    <s v="Dial"/>
    <x v="15"/>
    <s v="IP1 L Eyestay 20mm Dial A + Pawl Caps"/>
    <x v="0"/>
    <n v="300"/>
    <n v="903"/>
    <n v="3.01"/>
    <x v="3024"/>
  </r>
  <r>
    <x v="1"/>
    <s v="Cycling"/>
    <x v="3"/>
    <s v="Fizik"/>
    <s v="Dial"/>
    <x v="15"/>
    <s v="IP1 L Eyestay 20mm Dial A + Pawl Caps"/>
    <x v="0"/>
    <n v="800"/>
    <n v="2408"/>
    <n v="3.01"/>
    <x v="3024"/>
  </r>
  <r>
    <x v="1"/>
    <s v="Cycling"/>
    <x v="3"/>
    <s v="Fizik"/>
    <s v="Dial"/>
    <x v="15"/>
    <s v="IP1 L Eyestay 20mm Dial A + Pawl Caps"/>
    <x v="0"/>
    <n v="900"/>
    <n v="2709"/>
    <n v="3.01"/>
    <x v="3024"/>
  </r>
  <r>
    <x v="1"/>
    <s v="Cycling"/>
    <x v="3"/>
    <s v="Fizik"/>
    <s v="Dial"/>
    <x v="15"/>
    <s v="IP1 L Eyestay 20mm Dial A + Pawl Caps"/>
    <x v="0"/>
    <n v="900"/>
    <n v="2709"/>
    <n v="3.01"/>
    <x v="3024"/>
  </r>
  <r>
    <x v="1"/>
    <s v="Cycling"/>
    <x v="3"/>
    <s v="Fizik"/>
    <s v="Dial"/>
    <x v="15"/>
    <s v="IP1 L Eyestay 20mm Dial A + Pawl Caps"/>
    <x v="0"/>
    <n v="650"/>
    <n v="1956.5"/>
    <n v="3.01"/>
    <x v="3024"/>
  </r>
  <r>
    <x v="1"/>
    <s v="Cycling"/>
    <x v="3"/>
    <s v="Fizik"/>
    <s v="Dial"/>
    <x v="15"/>
    <s v="IP1 L Eyestay 20mm Dial B + Pawl Caps"/>
    <x v="4"/>
    <n v="2520"/>
    <n v="7475"/>
    <n v="2.9662698412698414"/>
    <x v="4254"/>
  </r>
  <r>
    <x v="1"/>
    <s v="Cycling"/>
    <x v="3"/>
    <s v="Fizik"/>
    <s v="Dial"/>
    <x v="15"/>
    <s v="IP1 L Eyestay 20mm Dial B + Pawl Caps"/>
    <x v="4"/>
    <n v="4320"/>
    <n v="12857"/>
    <n v="2.9761574074074075"/>
    <x v="4255"/>
  </r>
  <r>
    <x v="1"/>
    <s v="Cycling"/>
    <x v="3"/>
    <s v="Fizik"/>
    <s v="Dial"/>
    <x v="15"/>
    <s v="IP1 L Eyestay 20mm Dial B + Pawl Caps"/>
    <x v="4"/>
    <n v="2160"/>
    <n v="6428.5"/>
    <n v="2.9761574074074075"/>
    <x v="4255"/>
  </r>
  <r>
    <x v="1"/>
    <s v="Cycling"/>
    <x v="3"/>
    <s v="Fizik"/>
    <s v="Dial"/>
    <x v="15"/>
    <s v="IP1 L Eyestay 20mm Dial B + Pawl Caps"/>
    <x v="4"/>
    <n v="150"/>
    <n v="448.5"/>
    <n v="2.99"/>
    <x v="3028"/>
  </r>
  <r>
    <x v="1"/>
    <s v="Cycling"/>
    <x v="3"/>
    <s v="Fizik"/>
    <s v="Dial"/>
    <x v="15"/>
    <s v="IP1 L Eyestay 20mm Dial B + Pawl Caps"/>
    <x v="2"/>
    <n v="1810"/>
    <n v="5382"/>
    <n v="2.9734806629834254"/>
    <x v="3220"/>
  </r>
  <r>
    <x v="1"/>
    <s v="Cycling"/>
    <x v="3"/>
    <s v="Fizik"/>
    <s v="Dial"/>
    <x v="15"/>
    <s v="IP1 L Eyestay 20mm Dial B + Pawl Caps"/>
    <x v="2"/>
    <n v="950"/>
    <n v="2840.5"/>
    <n v="2.99"/>
    <x v="3028"/>
  </r>
  <r>
    <x v="1"/>
    <s v="Cycling"/>
    <x v="3"/>
    <s v="Fizik"/>
    <s v="Dial"/>
    <x v="15"/>
    <s v="IP1 L Eyestay 20mm Dial B + Pawl Caps"/>
    <x v="2"/>
    <n v="500"/>
    <n v="1495"/>
    <n v="2.99"/>
    <x v="3028"/>
  </r>
  <r>
    <x v="1"/>
    <s v="Cycling"/>
    <x v="3"/>
    <s v="Fizik"/>
    <s v="Dial"/>
    <x v="15"/>
    <s v="IP1 L Eyestay 20mm Dial B + Pawl Caps"/>
    <x v="2"/>
    <n v="3220"/>
    <n v="9568"/>
    <n v="2.9714285714285715"/>
    <x v="4256"/>
  </r>
  <r>
    <x v="1"/>
    <s v="Cycling"/>
    <x v="3"/>
    <s v="Fizik"/>
    <s v="Dial"/>
    <x v="15"/>
    <s v="IP1 L Eyestay 20mm Dial B + Pawl Caps"/>
    <x v="2"/>
    <n v="4125"/>
    <n v="12259"/>
    <n v="2.9718787878787878"/>
    <x v="4257"/>
  </r>
  <r>
    <x v="1"/>
    <s v="Cycling"/>
    <x v="3"/>
    <s v="Fizik"/>
    <s v="Dial"/>
    <x v="15"/>
    <s v="IP1 L Eyestay 20mm Dial B + Pawl Caps"/>
    <x v="2"/>
    <n v="500"/>
    <n v="1495"/>
    <n v="2.99"/>
    <x v="3028"/>
  </r>
  <r>
    <x v="1"/>
    <s v="Cycling"/>
    <x v="3"/>
    <s v="Fizik"/>
    <s v="Dial"/>
    <x v="15"/>
    <s v="IP1 L Eyestay 20mm Dial B + Pawl Caps"/>
    <x v="2"/>
    <n v="500"/>
    <n v="1495"/>
    <n v="2.99"/>
    <x v="3028"/>
  </r>
  <r>
    <x v="1"/>
    <s v="Cycling"/>
    <x v="3"/>
    <s v="Fizik"/>
    <s v="Dial"/>
    <x v="15"/>
    <s v="IP1 L Eyestay 20mm Dial B + Pawl Caps"/>
    <x v="3"/>
    <n v="500"/>
    <n v="1495"/>
    <n v="2.99"/>
    <x v="3028"/>
  </r>
  <r>
    <x v="1"/>
    <s v="Cycling"/>
    <x v="3"/>
    <s v="Fizik"/>
    <s v="Dial"/>
    <x v="15"/>
    <s v="IP1 L Eyestay 20mm Dial B + Pawl Caps"/>
    <x v="3"/>
    <n v="500"/>
    <n v="1495"/>
    <n v="2.99"/>
    <x v="3028"/>
  </r>
  <r>
    <x v="1"/>
    <s v="Cycling"/>
    <x v="3"/>
    <s v="Fizik"/>
    <s v="Dial"/>
    <x v="15"/>
    <s v="IP1 L Eyestay 20mm Dial B + Pawl Caps"/>
    <x v="3"/>
    <n v="250"/>
    <n v="747.5"/>
    <n v="2.99"/>
    <x v="3028"/>
  </r>
  <r>
    <x v="1"/>
    <s v="Cycling"/>
    <x v="3"/>
    <s v="Fizik"/>
    <s v="Dial"/>
    <x v="15"/>
    <s v="IP1 L Eyestay 20mm Dial B + Pawl Caps"/>
    <x v="3"/>
    <n v="300"/>
    <n v="897"/>
    <n v="2.99"/>
    <x v="3028"/>
  </r>
  <r>
    <x v="1"/>
    <s v="Cycling"/>
    <x v="3"/>
    <s v="Fizik"/>
    <s v="Dial"/>
    <x v="15"/>
    <s v="IP1 L Eyestay 20mm Dial B + Pawl Caps"/>
    <x v="0"/>
    <n v="100"/>
    <n v="299"/>
    <n v="2.99"/>
    <x v="3028"/>
  </r>
  <r>
    <x v="1"/>
    <s v="Cycling"/>
    <x v="3"/>
    <s v="Fizik"/>
    <s v="Dial"/>
    <x v="15"/>
    <s v="IP1 L Eyestay 20mm Dial B + Pawl Caps"/>
    <x v="0"/>
    <n v="500"/>
    <n v="1495"/>
    <n v="2.99"/>
    <x v="3028"/>
  </r>
  <r>
    <x v="1"/>
    <s v="Cycling"/>
    <x v="3"/>
    <s v="Fizik"/>
    <s v="Dial"/>
    <x v="15"/>
    <s v="IP1 L Eyestay 20mm Dial B + Pawl Caps"/>
    <x v="0"/>
    <n v="150"/>
    <n v="448.5"/>
    <n v="2.99"/>
    <x v="3028"/>
  </r>
  <r>
    <x v="1"/>
    <s v="Cycling"/>
    <x v="3"/>
    <s v="Fizik"/>
    <s v="Dial"/>
    <x v="15"/>
    <s v="IP1 L Eyestay 20mm Dial B + Pawl Caps"/>
    <x v="0"/>
    <n v="300"/>
    <n v="897"/>
    <n v="2.99"/>
    <x v="3028"/>
  </r>
  <r>
    <x v="1"/>
    <s v="Cycling"/>
    <x v="3"/>
    <s v="Fizik"/>
    <s v="Dial"/>
    <x v="15"/>
    <s v="IP1 L Eyestay 20mm Dial B + Pawl Caps"/>
    <x v="0"/>
    <n v="350"/>
    <n v="1046.5"/>
    <n v="2.99"/>
    <x v="3028"/>
  </r>
  <r>
    <x v="1"/>
    <s v="Cycling"/>
    <x v="3"/>
    <s v="Fizik"/>
    <s v="Dial"/>
    <x v="15"/>
    <s v="IP1 L Eyestay 20mm Dial B + Pawl Caps"/>
    <x v="5"/>
    <n v="1135"/>
    <n v="3386.25"/>
    <n v="2.9834801762114536"/>
    <x v="4258"/>
  </r>
  <r>
    <x v="1"/>
    <s v="Cycling"/>
    <x v="3"/>
    <s v="Fizik"/>
    <s v="Dial"/>
    <x v="15"/>
    <s v="IP1 L Eyestay 20mm Dial B + Pawl Caps"/>
    <x v="4"/>
    <n v="1535"/>
    <n v="4590.25"/>
    <n v="2.9903908794788272"/>
    <x v="3055"/>
  </r>
  <r>
    <x v="1"/>
    <s v="Cycling"/>
    <x v="3"/>
    <s v="Fizik"/>
    <s v="Dial"/>
    <x v="15"/>
    <s v="IP1 L Eyestay 20mm Dial B + Pawl Caps"/>
    <x v="4"/>
    <n v="500"/>
    <n v="1505"/>
    <n v="3.01"/>
    <x v="3024"/>
  </r>
  <r>
    <x v="1"/>
    <s v="Cycling"/>
    <x v="3"/>
    <s v="Fizik"/>
    <s v="Dial"/>
    <x v="15"/>
    <s v="IP1 L Eyestay 20mm Dial B + Pawl Caps"/>
    <x v="2"/>
    <n v="500"/>
    <n v="1505"/>
    <n v="3.01"/>
    <x v="3024"/>
  </r>
  <r>
    <x v="1"/>
    <s v="Cycling"/>
    <x v="3"/>
    <s v="Fizik"/>
    <s v="Dial"/>
    <x v="15"/>
    <s v="IP1 L Eyestay 20mm Dial B + Pawl Caps"/>
    <x v="2"/>
    <n v="500"/>
    <n v="1505"/>
    <n v="3.01"/>
    <x v="3024"/>
  </r>
  <r>
    <x v="1"/>
    <s v="Cycling"/>
    <x v="3"/>
    <s v="Fizik"/>
    <s v="Dial"/>
    <x v="15"/>
    <s v="IP1 L Eyestay 20mm Dial B + Pawl Caps"/>
    <x v="4"/>
    <n v="700"/>
    <n v="2107"/>
    <n v="3.01"/>
    <x v="3024"/>
  </r>
  <r>
    <x v="1"/>
    <s v="Cycling"/>
    <x v="3"/>
    <s v="Fizik"/>
    <s v="Dial"/>
    <x v="15"/>
    <s v="IP1 L Eyestay 20mm Dial B + Pawl Caps"/>
    <x v="4"/>
    <n v="1000"/>
    <n v="3010"/>
    <n v="3.01"/>
    <x v="3024"/>
  </r>
  <r>
    <x v="1"/>
    <s v="Cycling"/>
    <x v="3"/>
    <s v="Fizik"/>
    <s v="Dial"/>
    <x v="15"/>
    <s v="IP1 L Eyestay 20mm Dial B + Pawl Caps"/>
    <x v="4"/>
    <n v="1275"/>
    <n v="3837.75"/>
    <n v="3.01"/>
    <x v="3024"/>
  </r>
  <r>
    <x v="1"/>
    <s v="Cycling"/>
    <x v="3"/>
    <s v="Fizik"/>
    <s v="Dial"/>
    <x v="15"/>
    <s v="IP1 L Eyestay 20mm Dial B + Pawl Caps"/>
    <x v="4"/>
    <n v="500"/>
    <n v="1505"/>
    <n v="3.01"/>
    <x v="3024"/>
  </r>
  <r>
    <x v="1"/>
    <s v="Cycling"/>
    <x v="3"/>
    <s v="Fizik"/>
    <s v="Dial"/>
    <x v="15"/>
    <s v="IP1 L Eyestay 20mm Dial B + Pawl Caps"/>
    <x v="2"/>
    <n v="1005"/>
    <n v="3010"/>
    <n v="2.9950248756218905"/>
    <x v="3020"/>
  </r>
  <r>
    <x v="1"/>
    <s v="Cycling"/>
    <x v="3"/>
    <s v="Fizik"/>
    <s v="Dial"/>
    <x v="15"/>
    <s v="IP1 L Eyestay 20mm Dial B + Pawl Caps"/>
    <x v="2"/>
    <n v="500"/>
    <n v="1505"/>
    <n v="3.01"/>
    <x v="3024"/>
  </r>
  <r>
    <x v="1"/>
    <s v="Cycling"/>
    <x v="3"/>
    <s v="Fizik"/>
    <s v="Dial"/>
    <x v="15"/>
    <s v="IP1 L Eyestay 20mm Dial B + Pawl Caps"/>
    <x v="2"/>
    <n v="1110"/>
    <n v="3311"/>
    <n v="2.9828828828828828"/>
    <x v="3059"/>
  </r>
  <r>
    <x v="1"/>
    <s v="Cycling"/>
    <x v="3"/>
    <s v="Fizik"/>
    <s v="Dial"/>
    <x v="15"/>
    <s v="IP1 L Eyestay 20mm Dial B + Pawl Caps"/>
    <x v="2"/>
    <n v="1200"/>
    <n v="3612"/>
    <n v="3.01"/>
    <x v="3024"/>
  </r>
  <r>
    <x v="1"/>
    <s v="Cycling"/>
    <x v="3"/>
    <s v="Fizik"/>
    <s v="Dial"/>
    <x v="15"/>
    <s v="IP1 L Eyestay 20mm Dial B + Pawl Caps"/>
    <x v="2"/>
    <n v="500"/>
    <n v="1505"/>
    <n v="3.01"/>
    <x v="3024"/>
  </r>
  <r>
    <x v="1"/>
    <s v="Cycling"/>
    <x v="3"/>
    <s v="Fizik"/>
    <s v="Dial"/>
    <x v="15"/>
    <s v="IP1 L Eyestay 20mm Dial B + Pawl Caps"/>
    <x v="3"/>
    <n v="500"/>
    <n v="1505"/>
    <n v="3.01"/>
    <x v="3024"/>
  </r>
  <r>
    <x v="1"/>
    <s v="Cycling"/>
    <x v="3"/>
    <s v="Fizik"/>
    <s v="Dial"/>
    <x v="15"/>
    <s v="IP1 L Eyestay 20mm Dial B + Pawl Caps"/>
    <x v="3"/>
    <n v="200"/>
    <n v="602"/>
    <n v="3.01"/>
    <x v="3024"/>
  </r>
  <r>
    <x v="1"/>
    <s v="Cycling"/>
    <x v="3"/>
    <s v="Fizik"/>
    <s v="Dial"/>
    <x v="15"/>
    <s v="IP1 L Eyestay 20mm Dial B + Pawl Caps"/>
    <x v="3"/>
    <n v="100"/>
    <n v="301"/>
    <n v="3.01"/>
    <x v="3024"/>
  </r>
  <r>
    <x v="1"/>
    <s v="Cycling"/>
    <x v="3"/>
    <s v="Fizik"/>
    <s v="Dial"/>
    <x v="15"/>
    <s v="IP1 L Eyestay 20mm Dial B + Pawl Caps"/>
    <x v="3"/>
    <n v="500"/>
    <n v="1505"/>
    <n v="3.01"/>
    <x v="3024"/>
  </r>
  <r>
    <x v="1"/>
    <s v="Cycling"/>
    <x v="3"/>
    <s v="Fizik"/>
    <s v="Dial"/>
    <x v="15"/>
    <s v="IP1 L Eyestay 20mm Dial B + Pawl Caps"/>
    <x v="0"/>
    <n v="200"/>
    <n v="602"/>
    <n v="3.01"/>
    <x v="3024"/>
  </r>
  <r>
    <x v="1"/>
    <s v="Cycling"/>
    <x v="3"/>
    <s v="Fizik"/>
    <s v="Dial"/>
    <x v="15"/>
    <s v="IP1 L Eyestay 20mm Dial B + Pawl Caps"/>
    <x v="0"/>
    <n v="100"/>
    <n v="301"/>
    <n v="3.01"/>
    <x v="3024"/>
  </r>
  <r>
    <x v="1"/>
    <s v="Cycling"/>
    <x v="3"/>
    <s v="Fizik"/>
    <s v="Dial"/>
    <x v="15"/>
    <s v="IP1 L Eyestay 20mm Dial B + Pawl Caps"/>
    <x v="0"/>
    <n v="50"/>
    <n v="150.5"/>
    <n v="3.01"/>
    <x v="3024"/>
  </r>
  <r>
    <x v="1"/>
    <s v="Cycling"/>
    <x v="3"/>
    <s v="Fizik"/>
    <s v="Dial"/>
    <x v="15"/>
    <s v="IP1 L Eyestay 20mm Dial B + Pawl Caps"/>
    <x v="3"/>
    <n v="2010"/>
    <n v="6020"/>
    <n v="2.9950248756218905"/>
    <x v="3020"/>
  </r>
  <r>
    <x v="1"/>
    <s v="Cycling"/>
    <x v="3"/>
    <s v="Fizik"/>
    <s v="Dial"/>
    <x v="15"/>
    <s v="IP1 L Eyestay 20mm Dial B + Pawl Caps"/>
    <x v="2"/>
    <n v="1560"/>
    <n v="4665.5"/>
    <n v="2.990705128205128"/>
    <x v="3064"/>
  </r>
  <r>
    <x v="1"/>
    <s v="Cycling"/>
    <x v="3"/>
    <s v="Fizik"/>
    <s v="Dial"/>
    <x v="15"/>
    <s v="IP1 L Eyestay 20mmDial A-PC-Blk Custom"/>
    <x v="5"/>
    <n v="500"/>
    <n v="1505"/>
    <n v="3.01"/>
    <x v="3024"/>
  </r>
  <r>
    <x v="1"/>
    <s v="Cycling"/>
    <x v="3"/>
    <s v="Fizik"/>
    <s v="Dial"/>
    <x v="15"/>
    <s v="IP1 L Eyestay 20mmDial A-PC-Blk Custom"/>
    <x v="5"/>
    <n v="14125"/>
    <n v="42290.5"/>
    <n v="2.9940176991150445"/>
    <x v="4259"/>
  </r>
  <r>
    <x v="1"/>
    <s v="Cycling"/>
    <x v="3"/>
    <s v="Fizik"/>
    <s v="Dial"/>
    <x v="15"/>
    <s v="IP1 L Eyestay 20mmDial A-PC-Blk Custom"/>
    <x v="5"/>
    <n v="22590"/>
    <n v="67649.75"/>
    <n v="2.994676848162904"/>
    <x v="4260"/>
  </r>
  <r>
    <x v="1"/>
    <s v="Cycling"/>
    <x v="3"/>
    <s v="Fizik"/>
    <s v="Dial"/>
    <x v="15"/>
    <s v="IP1 L Eyestay 20mmDial A-PC-Blk Custom"/>
    <x v="5"/>
    <n v="15105"/>
    <n v="45225.25"/>
    <n v="2.9940582588546838"/>
    <x v="4261"/>
  </r>
  <r>
    <x v="1"/>
    <s v="Cycling"/>
    <x v="3"/>
    <s v="Fizik"/>
    <s v="Dial"/>
    <x v="15"/>
    <s v="IP1 L Eyestay 20mmDial A-PC-Blk Custom"/>
    <x v="5"/>
    <n v="2265"/>
    <n v="6772.5"/>
    <n v="2.9900662251655628"/>
    <x v="3025"/>
  </r>
  <r>
    <x v="1"/>
    <s v="Cycling"/>
    <x v="3"/>
    <s v="Fizik"/>
    <s v="Dial"/>
    <x v="15"/>
    <s v="IP1 L Eyestay 20mmDial A-PC-Blk Custom"/>
    <x v="5"/>
    <n v="13720"/>
    <n v="41086.5"/>
    <n v="2.9946428571428569"/>
    <x v="4252"/>
  </r>
  <r>
    <x v="1"/>
    <s v="Cycling"/>
    <x v="3"/>
    <s v="Fizik"/>
    <s v="Dial"/>
    <x v="15"/>
    <s v="IP1 L Eyestay 20mmDial A-PC-Blk Custom"/>
    <x v="5"/>
    <n v="16360"/>
    <n v="48987.75"/>
    <n v="2.9943612469437655"/>
    <x v="4262"/>
  </r>
  <r>
    <x v="1"/>
    <s v="Cycling"/>
    <x v="3"/>
    <s v="Fizik"/>
    <s v="Dial"/>
    <x v="15"/>
    <s v="IP1 L Eyestay 20mmDial A-PC-Blk Custom"/>
    <x v="5"/>
    <n v="14070"/>
    <n v="42140"/>
    <n v="2.9950248756218905"/>
    <x v="3020"/>
  </r>
  <r>
    <x v="1"/>
    <s v="Cycling"/>
    <x v="3"/>
    <s v="Fizik"/>
    <s v="Dial"/>
    <x v="15"/>
    <s v="IP1 L Eyestay 20mmDial A-PC-Blk Custom"/>
    <x v="4"/>
    <n v="7770"/>
    <n v="23252.25"/>
    <n v="2.9925675675675674"/>
    <x v="4263"/>
  </r>
  <r>
    <x v="1"/>
    <s v="Cycling"/>
    <x v="3"/>
    <s v="Fizik"/>
    <s v="Dial"/>
    <x v="15"/>
    <s v="IP1 L Eyestay 20mmDial A-PC-Blk Custom"/>
    <x v="4"/>
    <n v="1135"/>
    <n v="3386.25"/>
    <n v="2.9834801762114536"/>
    <x v="4258"/>
  </r>
  <r>
    <x v="1"/>
    <s v="Cycling"/>
    <x v="3"/>
    <s v="Fizik"/>
    <s v="Dial"/>
    <x v="15"/>
    <s v="IP1 L Eyestay 20mmDial A-PC-Blk Custom"/>
    <x v="4"/>
    <n v="5755"/>
    <n v="17232.25"/>
    <n v="2.994309296264118"/>
    <x v="4264"/>
  </r>
  <r>
    <x v="1"/>
    <s v="Cycling"/>
    <x v="3"/>
    <s v="Fizik"/>
    <s v="Dial"/>
    <x v="15"/>
    <s v="IP1 L Eyestay 20mmDial A-PC-Blk Custom"/>
    <x v="4"/>
    <n v="1175"/>
    <n v="3536.75"/>
    <n v="3.01"/>
    <x v="3024"/>
  </r>
  <r>
    <x v="1"/>
    <s v="Cycling"/>
    <x v="3"/>
    <s v="Fizik"/>
    <s v="Dial"/>
    <x v="15"/>
    <s v="IP1 L Eyestay 25mm Dial B + Pawl Caps"/>
    <x v="3"/>
    <n v="1310"/>
    <n v="3887"/>
    <n v="2.9671755725190838"/>
    <x v="4265"/>
  </r>
  <r>
    <x v="1"/>
    <s v="Cycling"/>
    <x v="3"/>
    <s v="Fizik"/>
    <s v="Dial"/>
    <x v="15"/>
    <s v="IP1 L Eyestay 25mm Dial B + Pawl Caps"/>
    <x v="3"/>
    <n v="1005"/>
    <n v="2990"/>
    <n v="2.9751243781094527"/>
    <x v="3042"/>
  </r>
  <r>
    <x v="1"/>
    <s v="Cycling"/>
    <x v="3"/>
    <s v="Fizik"/>
    <s v="Dial"/>
    <x v="15"/>
    <s v="IP1 L Eyestay 25mm Dial B + Pawl Caps"/>
    <x v="3"/>
    <n v="900"/>
    <n v="2691"/>
    <n v="2.99"/>
    <x v="3028"/>
  </r>
  <r>
    <x v="1"/>
    <s v="Cycling"/>
    <x v="3"/>
    <s v="Fizik"/>
    <s v="Dial"/>
    <x v="15"/>
    <s v="IP1 L Eyestay 25mm Dial B + Pawl Caps"/>
    <x v="3"/>
    <n v="600"/>
    <n v="1794"/>
    <n v="2.99"/>
    <x v="3028"/>
  </r>
  <r>
    <x v="1"/>
    <s v="Cycling"/>
    <x v="3"/>
    <s v="Fizik"/>
    <s v="Dial"/>
    <x v="15"/>
    <s v="IP1 L Eyestay 25mm Dial B + Pawl Caps"/>
    <x v="3"/>
    <n v="700"/>
    <n v="2093"/>
    <n v="2.99"/>
    <x v="3028"/>
  </r>
  <r>
    <x v="1"/>
    <s v="Cycling"/>
    <x v="3"/>
    <s v="Fizik"/>
    <s v="Dial"/>
    <x v="15"/>
    <s v="IP1 L Eyestay 25mm Dial B + Pawl Caps"/>
    <x v="3"/>
    <n v="1210"/>
    <n v="3588"/>
    <n v="2.9652892561983473"/>
    <x v="4266"/>
  </r>
  <r>
    <x v="1"/>
    <s v="Cycling"/>
    <x v="3"/>
    <s v="Fizik"/>
    <s v="Dial"/>
    <x v="15"/>
    <s v="IP1 L Eyestay 25mm Dial B + Pawl Caps"/>
    <x v="3"/>
    <n v="2215"/>
    <n v="6578"/>
    <n v="2.9697516930022574"/>
    <x v="4267"/>
  </r>
  <r>
    <x v="1"/>
    <s v="Cycling"/>
    <x v="3"/>
    <s v="Fizik"/>
    <s v="Dial"/>
    <x v="15"/>
    <s v="IP1 L Eyestay 25mm Dial B + Pawl Caps"/>
    <x v="0"/>
    <n v="800"/>
    <n v="2392"/>
    <n v="2.99"/>
    <x v="3028"/>
  </r>
  <r>
    <x v="1"/>
    <s v="Cycling"/>
    <x v="3"/>
    <s v="Fizik"/>
    <s v="Dial"/>
    <x v="15"/>
    <s v="IP1 L Eyestay 25mm Dial B + Pawl Caps"/>
    <x v="0"/>
    <n v="3720"/>
    <n v="11063"/>
    <n v="2.9739247311827959"/>
    <x v="4268"/>
  </r>
  <r>
    <x v="1"/>
    <s v="Cycling"/>
    <x v="3"/>
    <s v="Fizik"/>
    <s v="Dial"/>
    <x v="15"/>
    <s v="IP1 L Eyestay 25mm Dial B + Pawl Caps"/>
    <x v="0"/>
    <n v="3820"/>
    <n v="11362"/>
    <n v="2.9743455497382199"/>
    <x v="4269"/>
  </r>
  <r>
    <x v="1"/>
    <s v="Cycling"/>
    <x v="3"/>
    <s v="Fizik"/>
    <s v="Dial"/>
    <x v="15"/>
    <s v="IP1 L Eyestay 25mm Dial B + Pawl Caps"/>
    <x v="0"/>
    <n v="2915"/>
    <n v="8671"/>
    <n v="2.974614065180103"/>
    <x v="4270"/>
  </r>
  <r>
    <x v="1"/>
    <s v="Cycling"/>
    <x v="3"/>
    <s v="Fizik"/>
    <s v="Dial"/>
    <x v="15"/>
    <s v="IP1 L Eyestay 25mm Dial B + Pawl Caps"/>
    <x v="0"/>
    <n v="2165"/>
    <n v="6428.5"/>
    <n v="2.9692840646651271"/>
    <x v="4271"/>
  </r>
  <r>
    <x v="1"/>
    <s v="Cycling"/>
    <x v="3"/>
    <s v="Fizik"/>
    <s v="Dial"/>
    <x v="15"/>
    <s v="IP1 L Eyestay 25mm Dial B + Pawl Caps"/>
    <x v="1"/>
    <n v="1960"/>
    <n v="5830.5"/>
    <n v="2.9747448979591837"/>
    <x v="4272"/>
  </r>
  <r>
    <x v="1"/>
    <s v="Cycling"/>
    <x v="3"/>
    <s v="Fizik"/>
    <s v="Dial"/>
    <x v="15"/>
    <s v="IP1 L Eyestay 25mm Dial B + Pawl Caps"/>
    <x v="4"/>
    <n v="700"/>
    <n v="2107"/>
    <n v="3.01"/>
    <x v="3024"/>
  </r>
  <r>
    <x v="1"/>
    <s v="Cycling"/>
    <x v="3"/>
    <s v="Fizik"/>
    <s v="Dial"/>
    <x v="15"/>
    <s v="IP1 L Eyestay 25mm Dial B + Pawl Caps"/>
    <x v="4"/>
    <n v="1000"/>
    <n v="3010"/>
    <n v="3.01"/>
    <x v="3024"/>
  </r>
  <r>
    <x v="1"/>
    <s v="Cycling"/>
    <x v="3"/>
    <s v="Fizik"/>
    <s v="Dial"/>
    <x v="15"/>
    <s v="IP1 L Eyestay 25mm Dial B + Pawl Caps"/>
    <x v="4"/>
    <n v="1250"/>
    <n v="3762.5"/>
    <n v="3.01"/>
    <x v="3024"/>
  </r>
  <r>
    <x v="1"/>
    <s v="Cycling"/>
    <x v="3"/>
    <s v="Fizik"/>
    <s v="Dial"/>
    <x v="15"/>
    <s v="IP1 L Eyestay 25mm Dial B + Pawl Caps"/>
    <x v="4"/>
    <n v="500"/>
    <n v="1505"/>
    <n v="3.01"/>
    <x v="3024"/>
  </r>
  <r>
    <x v="1"/>
    <s v="Cycling"/>
    <x v="3"/>
    <s v="Fizik"/>
    <s v="Dial"/>
    <x v="15"/>
    <s v="IP1 L Eyestay 25mm Dial B + Pawl Caps"/>
    <x v="2"/>
    <n v="1060"/>
    <n v="3160.5"/>
    <n v="2.9816037735849057"/>
    <x v="3067"/>
  </r>
  <r>
    <x v="1"/>
    <s v="Cycling"/>
    <x v="3"/>
    <s v="Fizik"/>
    <s v="Dial"/>
    <x v="15"/>
    <s v="IP1 L Eyestay 25mm Dial B + Pawl Caps"/>
    <x v="2"/>
    <n v="500"/>
    <n v="1505"/>
    <n v="3.01"/>
    <x v="3024"/>
  </r>
  <r>
    <x v="1"/>
    <s v="Cycling"/>
    <x v="3"/>
    <s v="Fizik"/>
    <s v="Dial"/>
    <x v="15"/>
    <s v="IP1 L Eyestay 25mm Dial B + Pawl Caps"/>
    <x v="2"/>
    <n v="1110"/>
    <n v="3311"/>
    <n v="2.9828828828828828"/>
    <x v="3059"/>
  </r>
  <r>
    <x v="1"/>
    <s v="Cycling"/>
    <x v="3"/>
    <s v="Fizik"/>
    <s v="Dial"/>
    <x v="15"/>
    <s v="IP1 L Eyestay 25mm Dial B + Pawl Caps"/>
    <x v="2"/>
    <n v="1200"/>
    <n v="3612"/>
    <n v="3.01"/>
    <x v="3024"/>
  </r>
  <r>
    <x v="1"/>
    <s v="Cycling"/>
    <x v="3"/>
    <s v="Fizik"/>
    <s v="Dial"/>
    <x v="15"/>
    <s v="IP1 L Eyestay 25mm Dial B + Pawl Caps"/>
    <x v="2"/>
    <n v="500"/>
    <n v="1505"/>
    <n v="3.01"/>
    <x v="3024"/>
  </r>
  <r>
    <x v="1"/>
    <s v="Cycling"/>
    <x v="3"/>
    <s v="Fizik"/>
    <s v="Dial"/>
    <x v="15"/>
    <s v="IP1 L Eyestay 25mm Dial B + Pawl Caps"/>
    <x v="3"/>
    <n v="500"/>
    <n v="1505"/>
    <n v="3.01"/>
    <x v="3024"/>
  </r>
  <r>
    <x v="1"/>
    <s v="Cycling"/>
    <x v="3"/>
    <s v="Fizik"/>
    <s v="Dial"/>
    <x v="15"/>
    <s v="IP1 L Eyestay 25mm Dial B + Pawl Caps"/>
    <x v="3"/>
    <n v="200"/>
    <n v="602"/>
    <n v="3.01"/>
    <x v="3024"/>
  </r>
  <r>
    <x v="1"/>
    <s v="Cycling"/>
    <x v="3"/>
    <s v="Fizik"/>
    <s v="Dial"/>
    <x v="15"/>
    <s v="IP1 L Eyestay 25mm Dial B + Pawl Caps"/>
    <x v="3"/>
    <n v="100"/>
    <n v="301"/>
    <n v="3.01"/>
    <x v="3024"/>
  </r>
  <r>
    <x v="1"/>
    <s v="Cycling"/>
    <x v="3"/>
    <s v="Fizik"/>
    <s v="Dial"/>
    <x v="15"/>
    <s v="IP1 L Eyestay 25mm Dial B + Pawl Caps"/>
    <x v="3"/>
    <n v="500"/>
    <n v="1505"/>
    <n v="3.01"/>
    <x v="3024"/>
  </r>
  <r>
    <x v="1"/>
    <s v="Cycling"/>
    <x v="3"/>
    <s v="Fizik"/>
    <s v="Dial"/>
    <x v="15"/>
    <s v="IP1 L Eyestay 25mm Dial B + Pawl Caps"/>
    <x v="0"/>
    <n v="200"/>
    <n v="602"/>
    <n v="3.01"/>
    <x v="3024"/>
  </r>
  <r>
    <x v="1"/>
    <s v="Cycling"/>
    <x v="3"/>
    <s v="Fizik"/>
    <s v="Dial"/>
    <x v="15"/>
    <s v="IP1 L Eyestay 25mm Dial B + Pawl Caps"/>
    <x v="0"/>
    <n v="100"/>
    <n v="301"/>
    <n v="3.01"/>
    <x v="3024"/>
  </r>
  <r>
    <x v="1"/>
    <s v="Cycling"/>
    <x v="3"/>
    <s v="Fizik"/>
    <s v="Dial"/>
    <x v="15"/>
    <s v="IP1 L Eyestay 25mm Dial B + Pawl Caps"/>
    <x v="0"/>
    <n v="50"/>
    <n v="150.5"/>
    <n v="3.01"/>
    <x v="3024"/>
  </r>
  <r>
    <x v="1"/>
    <s v="Cycling"/>
    <x v="3"/>
    <s v="Fizik"/>
    <s v="Dial"/>
    <x v="15"/>
    <s v="IP1 L Eyestay 25mm Dial B + Pawl Caps"/>
    <x v="5"/>
    <n v="1135"/>
    <n v="3386.25"/>
    <n v="2.9834801762114536"/>
    <x v="4258"/>
  </r>
  <r>
    <x v="1"/>
    <s v="Cycling"/>
    <x v="3"/>
    <s v="Fizik"/>
    <s v="Dial"/>
    <x v="15"/>
    <s v="IP1 L Eyestay 25mm Dial B + Pawl Caps"/>
    <x v="4"/>
    <n v="1535"/>
    <n v="4590.25"/>
    <n v="2.9903908794788272"/>
    <x v="3055"/>
  </r>
  <r>
    <x v="1"/>
    <s v="Cycling"/>
    <x v="3"/>
    <s v="Fizik"/>
    <s v="Dial"/>
    <x v="15"/>
    <s v="IP1 L Eyestay 25mm Dial B + Pawl Caps"/>
    <x v="4"/>
    <n v="500"/>
    <n v="1505"/>
    <n v="3.01"/>
    <x v="3024"/>
  </r>
  <r>
    <x v="1"/>
    <s v="Cycling"/>
    <x v="3"/>
    <s v="Fizik"/>
    <s v="Dial"/>
    <x v="15"/>
    <s v="IP1 L Eyestay 25mm Dial B + Pawl Caps"/>
    <x v="2"/>
    <n v="500"/>
    <n v="1505"/>
    <n v="3.01"/>
    <x v="3024"/>
  </r>
  <r>
    <x v="1"/>
    <s v="Cycling"/>
    <x v="3"/>
    <s v="Fizik"/>
    <s v="Dial"/>
    <x v="15"/>
    <s v="IP1 L Eyestay 25mm Dial B + Pawl Caps"/>
    <x v="2"/>
    <n v="500"/>
    <n v="1505"/>
    <n v="3.01"/>
    <x v="3024"/>
  </r>
  <r>
    <x v="1"/>
    <s v="Cycling"/>
    <x v="3"/>
    <s v="Fizik"/>
    <s v="Dial"/>
    <x v="15"/>
    <s v="IP1 L Eyestay 25mm Dial B + Pawl Caps"/>
    <x v="5"/>
    <n v="1860"/>
    <n v="5568.5"/>
    <n v="2.9938172043010751"/>
    <x v="3058"/>
  </r>
  <r>
    <x v="1"/>
    <s v="Cycling"/>
    <x v="3"/>
    <s v="Fizik"/>
    <s v="Dial"/>
    <x v="15"/>
    <s v="IP1 L Eyestay 25mm Dial B + Pawl Caps"/>
    <x v="5"/>
    <n v="150"/>
    <n v="451.5"/>
    <n v="3.01"/>
    <x v="3024"/>
  </r>
  <r>
    <x v="1"/>
    <s v="Cycling"/>
    <x v="3"/>
    <s v="Fizik"/>
    <s v="Dial"/>
    <x v="15"/>
    <s v="IP1 L Eyestay 25mm Dial B + Pawl Caps"/>
    <x v="5"/>
    <n v="350"/>
    <n v="1053.5"/>
    <n v="3.01"/>
    <x v="3024"/>
  </r>
  <r>
    <x v="1"/>
    <s v="Cycling"/>
    <x v="3"/>
    <s v="Fizik"/>
    <s v="Dial"/>
    <x v="15"/>
    <s v="IP1 L Eyestay 25mm Dial B + Pawl Caps"/>
    <x v="5"/>
    <n v="600"/>
    <n v="1806"/>
    <n v="3.01"/>
    <x v="3024"/>
  </r>
  <r>
    <x v="1"/>
    <s v="Cycling"/>
    <x v="3"/>
    <s v="Fizik"/>
    <s v="Dial"/>
    <x v="15"/>
    <s v="IP1 L Eyestay 25mm Dial B + Pawl Caps"/>
    <x v="5"/>
    <n v="500"/>
    <n v="1505"/>
    <n v="3.01"/>
    <x v="3024"/>
  </r>
  <r>
    <x v="1"/>
    <s v="Cycling"/>
    <x v="3"/>
    <s v="Fizik"/>
    <s v="Dial"/>
    <x v="15"/>
    <s v="IP1 L Eyestay 25mm Dial B + Pawl Caps"/>
    <x v="4"/>
    <n v="500"/>
    <n v="1505"/>
    <n v="3.01"/>
    <x v="3024"/>
  </r>
  <r>
    <x v="1"/>
    <s v="Cycling"/>
    <x v="3"/>
    <s v="Fizik"/>
    <s v="Dial"/>
    <x v="15"/>
    <s v="IP1 L Eyestay 25mm Dial B + Pawl Caps"/>
    <x v="4"/>
    <n v="75"/>
    <n v="225.75"/>
    <n v="3.01"/>
    <x v="3024"/>
  </r>
  <r>
    <x v="1"/>
    <s v="Cycling"/>
    <x v="3"/>
    <s v="Fizik"/>
    <s v="Dial"/>
    <x v="15"/>
    <s v="IP1 L Eyestay 25mm Dial B + Pawl Caps"/>
    <x v="4"/>
    <n v="1785"/>
    <n v="5342.75"/>
    <n v="2.9931372549019608"/>
    <x v="4273"/>
  </r>
  <r>
    <x v="1"/>
    <s v="Cycling"/>
    <x v="3"/>
    <s v="Fizik"/>
    <s v="Dial"/>
    <x v="15"/>
    <s v="IP1 L Eyestay 25mm Dial B + Pawl Caps"/>
    <x v="2"/>
    <n v="500"/>
    <n v="1505"/>
    <n v="3.01"/>
    <x v="3024"/>
  </r>
  <r>
    <x v="1"/>
    <s v="Cycling"/>
    <x v="3"/>
    <s v="Fizik"/>
    <s v="Dial"/>
    <x v="15"/>
    <s v="IP1 L Eyestay 25mm Dial B + Pawl Caps"/>
    <x v="3"/>
    <n v="2010"/>
    <n v="6020"/>
    <n v="2.9950248756218905"/>
    <x v="3020"/>
  </r>
  <r>
    <x v="1"/>
    <s v="Cycling"/>
    <x v="3"/>
    <s v="Fizik"/>
    <s v="Dial"/>
    <x v="15"/>
    <s v="IP1 L Eyestay 25mm Dial B + Pawl Caps"/>
    <x v="3"/>
    <n v="500"/>
    <n v="1505"/>
    <n v="3.01"/>
    <x v="3024"/>
  </r>
  <r>
    <x v="1"/>
    <s v="Cycling"/>
    <x v="3"/>
    <s v="Fizik"/>
    <s v="Dial"/>
    <x v="15"/>
    <s v="IP1 L Eyestay 25mm Dial B + Pawl Caps"/>
    <x v="3"/>
    <n v="300"/>
    <n v="903"/>
    <n v="3.01"/>
    <x v="3024"/>
  </r>
  <r>
    <x v="1"/>
    <s v="Cycling"/>
    <x v="3"/>
    <s v="Fizik"/>
    <s v="Dial"/>
    <x v="15"/>
    <s v="IP1 L Eyestay 25mm Dial B + Pawl Caps"/>
    <x v="3"/>
    <n v="200"/>
    <n v="602"/>
    <n v="3.01"/>
    <x v="3024"/>
  </r>
  <r>
    <x v="1"/>
    <s v="Cycling"/>
    <x v="3"/>
    <s v="Fizik"/>
    <s v="Dial"/>
    <x v="15"/>
    <s v="IP1 L Eyestay 25mm Dial B + Pawl Caps"/>
    <x v="3"/>
    <n v="200"/>
    <n v="602"/>
    <n v="3.01"/>
    <x v="3024"/>
  </r>
  <r>
    <x v="1"/>
    <s v="Cycling"/>
    <x v="3"/>
    <s v="Fizik"/>
    <s v="Dial"/>
    <x v="15"/>
    <s v="IP1 L Eyestay 25mm Dial B + Pawl Caps"/>
    <x v="3"/>
    <n v="550"/>
    <n v="1655.5"/>
    <n v="3.01"/>
    <x v="3024"/>
  </r>
  <r>
    <x v="1"/>
    <s v="Cycling"/>
    <x v="3"/>
    <s v="Fizik"/>
    <s v="Dial"/>
    <x v="15"/>
    <s v="IP1 L Eyestay 25mm Dial B + Pawl Caps"/>
    <x v="0"/>
    <n v="200"/>
    <n v="602"/>
    <n v="3.01"/>
    <x v="3024"/>
  </r>
  <r>
    <x v="1"/>
    <s v="Cycling"/>
    <x v="3"/>
    <s v="Fizik"/>
    <s v="Dial"/>
    <x v="15"/>
    <s v="IP1 L Eyestay 25mm Dial B + Pawl Caps"/>
    <x v="0"/>
    <n v="900"/>
    <n v="2709"/>
    <n v="3.01"/>
    <x v="3024"/>
  </r>
  <r>
    <x v="1"/>
    <s v="Cycling"/>
    <x v="3"/>
    <s v="Fizik"/>
    <s v="Dial"/>
    <x v="15"/>
    <s v="IP1 L Eyestay 25mm Dial B + Pawl Caps"/>
    <x v="0"/>
    <n v="1005"/>
    <n v="3010"/>
    <n v="2.9950248756218905"/>
    <x v="3020"/>
  </r>
  <r>
    <x v="1"/>
    <s v="Cycling"/>
    <x v="3"/>
    <s v="Fizik"/>
    <s v="Dial"/>
    <x v="15"/>
    <s v="IP1 L Eyestay 25mm Dial B + Pawl Caps"/>
    <x v="0"/>
    <n v="1005"/>
    <n v="3010"/>
    <n v="2.9950248756218905"/>
    <x v="3020"/>
  </r>
  <r>
    <x v="1"/>
    <s v="Cycling"/>
    <x v="3"/>
    <s v="Fizik"/>
    <s v="Dial"/>
    <x v="15"/>
    <s v="IP1 L Eyestay 25mm Dial B + Pawl Caps"/>
    <x v="0"/>
    <n v="600"/>
    <n v="1806"/>
    <n v="3.01"/>
    <x v="3024"/>
  </r>
  <r>
    <x v="1"/>
    <s v="Cycling"/>
    <x v="3"/>
    <s v="Fizik"/>
    <s v="Dial"/>
    <x v="15"/>
    <s v="IP1 L Eyestay 25mm Dial B + Pawl Caps"/>
    <x v="1"/>
    <n v="1005"/>
    <n v="3010"/>
    <n v="2.9950248756218905"/>
    <x v="3020"/>
  </r>
  <r>
    <x v="1"/>
    <s v="Cycling"/>
    <x v="3"/>
    <s v="Fizik"/>
    <s v="Dial"/>
    <x v="15"/>
    <s v="IP1 L Eyestay 25mm Dial B + Pawl Caps"/>
    <x v="2"/>
    <n v="1560"/>
    <n v="4665.5"/>
    <n v="2.990705128205128"/>
    <x v="3064"/>
  </r>
  <r>
    <x v="1"/>
    <s v="Cycling"/>
    <x v="3"/>
    <s v="Fizik"/>
    <s v="Dial"/>
    <x v="15"/>
    <s v="IP1 L Eyestay 25mmDial B-Black/426 C-w/PC"/>
    <x v="5"/>
    <n v="6285"/>
    <n v="18687.5"/>
    <n v="2.9733492442322991"/>
    <x v="4274"/>
  </r>
  <r>
    <x v="1"/>
    <s v="Cycling"/>
    <x v="3"/>
    <s v="Fizik"/>
    <s v="Dial"/>
    <x v="15"/>
    <s v="IP1 L Eyestay 25mmDial B-Black/426 C-w/PC"/>
    <x v="5"/>
    <n v="1085"/>
    <n v="3214.25"/>
    <n v="2.9624423963133641"/>
    <x v="4275"/>
  </r>
  <r>
    <x v="1"/>
    <s v="Cycling"/>
    <x v="3"/>
    <s v="Fizik"/>
    <s v="Dial"/>
    <x v="15"/>
    <s v="IP1 L Eyestay 25mmDial B-Black/426 C-w/PC"/>
    <x v="5"/>
    <n v="2415"/>
    <n v="7176"/>
    <n v="2.9714285714285715"/>
    <x v="4256"/>
  </r>
  <r>
    <x v="1"/>
    <s v="Cycling"/>
    <x v="3"/>
    <s v="Fizik"/>
    <s v="Dial"/>
    <x v="15"/>
    <s v="IP1 L Eyestay 25mmDial B-Black/426 C-w/PC"/>
    <x v="5"/>
    <n v="4275"/>
    <n v="12707.5"/>
    <n v="2.9725146198830408"/>
    <x v="4216"/>
  </r>
  <r>
    <x v="1"/>
    <s v="Cycling"/>
    <x v="3"/>
    <s v="Fizik"/>
    <s v="Dial"/>
    <x v="15"/>
    <s v="IP1 L Eyestay 25mmDial B-Black/426 C-w/PC"/>
    <x v="5"/>
    <n v="3620"/>
    <n v="10764"/>
    <n v="2.9734806629834254"/>
    <x v="3220"/>
  </r>
  <r>
    <x v="1"/>
    <s v="Cycling"/>
    <x v="3"/>
    <s v="Fizik"/>
    <s v="Dial"/>
    <x v="15"/>
    <s v="IP1 L Eyestay 25mmDial B-Black/426 C-w/PC"/>
    <x v="4"/>
    <n v="1960"/>
    <n v="5830.5"/>
    <n v="2.9747448979591837"/>
    <x v="4272"/>
  </r>
  <r>
    <x v="1"/>
    <s v="Cycling"/>
    <x v="3"/>
    <s v="Fizik"/>
    <s v="Dial"/>
    <x v="15"/>
    <s v="IP1 L Eyestay 25mmDial B-Black/426 C-w/PC"/>
    <x v="4"/>
    <n v="3045"/>
    <n v="9044.75"/>
    <n v="2.970361247947455"/>
    <x v="4276"/>
  </r>
  <r>
    <x v="1"/>
    <s v="Cycling"/>
    <x v="3"/>
    <s v="Fizik"/>
    <s v="Dial"/>
    <x v="15"/>
    <s v="IP1 L Eyestay 25mmDial B-Black/426 C-w/PC"/>
    <x v="4"/>
    <n v="325"/>
    <n v="971.75"/>
    <n v="2.99"/>
    <x v="3028"/>
  </r>
  <r>
    <x v="1"/>
    <s v="Cycling"/>
    <x v="3"/>
    <s v="Fizik"/>
    <s v="Dial"/>
    <x v="15"/>
    <s v="IP1 R Eyestay 20mm Dial A + Pawl Caps"/>
    <x v="4"/>
    <n v="1810"/>
    <n v="5382"/>
    <n v="2.9734806629834254"/>
    <x v="3220"/>
  </r>
  <r>
    <x v="1"/>
    <s v="Cycling"/>
    <x v="3"/>
    <s v="Fizik"/>
    <s v="Dial"/>
    <x v="15"/>
    <s v="IP1 R Eyestay 20mm Dial A + Pawl Caps"/>
    <x v="4"/>
    <n v="500"/>
    <n v="1495"/>
    <n v="2.99"/>
    <x v="3028"/>
  </r>
  <r>
    <x v="1"/>
    <s v="Cycling"/>
    <x v="3"/>
    <s v="Fizik"/>
    <s v="Dial"/>
    <x v="15"/>
    <s v="IP1 R Eyestay 20mm Dial A + Pawl Caps"/>
    <x v="4"/>
    <n v="1585"/>
    <n v="4709.25"/>
    <n v="2.971135646687697"/>
    <x v="4226"/>
  </r>
  <r>
    <x v="1"/>
    <s v="Cycling"/>
    <x v="3"/>
    <s v="Fizik"/>
    <s v="Dial"/>
    <x v="15"/>
    <s v="IP1 R Eyestay 20mm Dial A + Pawl Caps"/>
    <x v="4"/>
    <n v="500"/>
    <n v="1495"/>
    <n v="2.99"/>
    <x v="3028"/>
  </r>
  <r>
    <x v="1"/>
    <s v="Cycling"/>
    <x v="3"/>
    <s v="Fizik"/>
    <s v="Dial"/>
    <x v="15"/>
    <s v="IP1 R Eyestay 20mm Dial A + Pawl Caps"/>
    <x v="2"/>
    <n v="1005"/>
    <n v="2990"/>
    <n v="2.9751243781094527"/>
    <x v="3042"/>
  </r>
  <r>
    <x v="1"/>
    <s v="Cycling"/>
    <x v="3"/>
    <s v="Fizik"/>
    <s v="Dial"/>
    <x v="15"/>
    <s v="IP1 R Eyestay 20mm Dial A + Pawl Caps"/>
    <x v="2"/>
    <n v="500"/>
    <n v="1495"/>
    <n v="2.99"/>
    <x v="3028"/>
  </r>
  <r>
    <x v="1"/>
    <s v="Cycling"/>
    <x v="3"/>
    <s v="Fizik"/>
    <s v="Dial"/>
    <x v="15"/>
    <s v="IP1 R Eyestay 20mm Dial A + Pawl Caps"/>
    <x v="3"/>
    <n v="500"/>
    <n v="1495"/>
    <n v="2.99"/>
    <x v="3028"/>
  </r>
  <r>
    <x v="1"/>
    <s v="Cycling"/>
    <x v="3"/>
    <s v="Fizik"/>
    <s v="Dial"/>
    <x v="15"/>
    <s v="IP1 R Eyestay 20mm Dial A + Pawl Caps"/>
    <x v="4"/>
    <n v="1260"/>
    <n v="3762.5"/>
    <n v="2.9861111111111112"/>
    <x v="4247"/>
  </r>
  <r>
    <x v="1"/>
    <s v="Cycling"/>
    <x v="3"/>
    <s v="Fizik"/>
    <s v="Dial"/>
    <x v="15"/>
    <s v="IP1 R Eyestay 20mm Dial A + Pawl Caps"/>
    <x v="4"/>
    <n v="6155"/>
    <n v="18436.25"/>
    <n v="2.9953290008123479"/>
    <x v="4248"/>
  </r>
  <r>
    <x v="1"/>
    <s v="Cycling"/>
    <x v="3"/>
    <s v="Fizik"/>
    <s v="Dial"/>
    <x v="15"/>
    <s v="IP1 R Eyestay 20mm Dial A + Pawl Caps"/>
    <x v="4"/>
    <n v="5835"/>
    <n v="17458"/>
    <n v="2.9919451585261352"/>
    <x v="4249"/>
  </r>
  <r>
    <x v="1"/>
    <s v="Cycling"/>
    <x v="3"/>
    <s v="Fizik"/>
    <s v="Dial"/>
    <x v="15"/>
    <s v="IP1 R Eyestay 20mm Dial A + Pawl Caps"/>
    <x v="4"/>
    <n v="500"/>
    <n v="1505"/>
    <n v="3.01"/>
    <x v="3024"/>
  </r>
  <r>
    <x v="1"/>
    <s v="Cycling"/>
    <x v="3"/>
    <s v="Fizik"/>
    <s v="Dial"/>
    <x v="15"/>
    <s v="IP1 R Eyestay 20mm Dial A + Pawl Caps"/>
    <x v="2"/>
    <n v="3120"/>
    <n v="9331"/>
    <n v="2.990705128205128"/>
    <x v="3064"/>
  </r>
  <r>
    <x v="1"/>
    <s v="Cycling"/>
    <x v="3"/>
    <s v="Fizik"/>
    <s v="Dial"/>
    <x v="15"/>
    <s v="IP1 R Eyestay 20mm Dial A + Pawl Caps"/>
    <x v="2"/>
    <n v="1210"/>
    <n v="3612"/>
    <n v="2.9851239669421488"/>
    <x v="3085"/>
  </r>
  <r>
    <x v="1"/>
    <s v="Cycling"/>
    <x v="3"/>
    <s v="Fizik"/>
    <s v="Dial"/>
    <x v="15"/>
    <s v="IP1 R Eyestay 20mm Dial A + Pawl Caps"/>
    <x v="2"/>
    <n v="500"/>
    <n v="1505"/>
    <n v="3.01"/>
    <x v="3024"/>
  </r>
  <r>
    <x v="1"/>
    <s v="Cycling"/>
    <x v="3"/>
    <s v="Fizik"/>
    <s v="Dial"/>
    <x v="15"/>
    <s v="IP1 R Eyestay 20mm Dial A + Pawl Caps"/>
    <x v="2"/>
    <n v="6235"/>
    <n v="18662"/>
    <n v="2.9931034482758623"/>
    <x v="4250"/>
  </r>
  <r>
    <x v="1"/>
    <s v="Cycling"/>
    <x v="3"/>
    <s v="Fizik"/>
    <s v="Dial"/>
    <x v="15"/>
    <s v="IP1 R Eyestay 20mm Dial A + Pawl Caps"/>
    <x v="2"/>
    <n v="4225"/>
    <n v="12642"/>
    <n v="2.9921893491124258"/>
    <x v="4251"/>
  </r>
  <r>
    <x v="1"/>
    <s v="Cycling"/>
    <x v="3"/>
    <s v="Fizik"/>
    <s v="Dial"/>
    <x v="15"/>
    <s v="IP1 R Eyestay 20mm Dial A + Pawl Caps"/>
    <x v="2"/>
    <n v="700"/>
    <n v="2107"/>
    <n v="3.01"/>
    <x v="3024"/>
  </r>
  <r>
    <x v="1"/>
    <s v="Cycling"/>
    <x v="3"/>
    <s v="Fizik"/>
    <s v="Dial"/>
    <x v="15"/>
    <s v="IP1 R Eyestay 20mm Dial A + Pawl Caps"/>
    <x v="2"/>
    <n v="500"/>
    <n v="1505"/>
    <n v="3.01"/>
    <x v="3024"/>
  </r>
  <r>
    <x v="1"/>
    <s v="Cycling"/>
    <x v="3"/>
    <s v="Fizik"/>
    <s v="Dial"/>
    <x v="15"/>
    <s v="IP1 R Eyestay 20mm Dial A + Pawl Caps"/>
    <x v="3"/>
    <n v="1910"/>
    <n v="5719"/>
    <n v="2.994240837696335"/>
    <x v="3062"/>
  </r>
  <r>
    <x v="1"/>
    <s v="Cycling"/>
    <x v="3"/>
    <s v="Fizik"/>
    <s v="Dial"/>
    <x v="15"/>
    <s v="IP1 R Eyestay 20mm Dial A + Pawl Caps"/>
    <x v="3"/>
    <n v="2010"/>
    <n v="6020"/>
    <n v="2.9950248756218905"/>
    <x v="3020"/>
  </r>
  <r>
    <x v="1"/>
    <s v="Cycling"/>
    <x v="3"/>
    <s v="Fizik"/>
    <s v="Dial"/>
    <x v="15"/>
    <s v="IP1 R Eyestay 20mm Dial A + Pawl Caps"/>
    <x v="3"/>
    <n v="1510"/>
    <n v="4515"/>
    <n v="2.9900662251655628"/>
    <x v="3025"/>
  </r>
  <r>
    <x v="1"/>
    <s v="Cycling"/>
    <x v="3"/>
    <s v="Fizik"/>
    <s v="Dial"/>
    <x v="15"/>
    <s v="IP1 R Eyestay 20mm Dial A + Pawl Caps"/>
    <x v="3"/>
    <n v="1960"/>
    <n v="5869.5"/>
    <n v="2.9946428571428569"/>
    <x v="4252"/>
  </r>
  <r>
    <x v="1"/>
    <s v="Cycling"/>
    <x v="3"/>
    <s v="Fizik"/>
    <s v="Dial"/>
    <x v="15"/>
    <s v="IP1 R Eyestay 20mm Dial A + Pawl Caps"/>
    <x v="3"/>
    <n v="1560"/>
    <n v="4665.5"/>
    <n v="2.990705128205128"/>
    <x v="3064"/>
  </r>
  <r>
    <x v="1"/>
    <s v="Cycling"/>
    <x v="3"/>
    <s v="Fizik"/>
    <s v="Dial"/>
    <x v="15"/>
    <s v="IP1 R Eyestay 20mm Dial A + Pawl Caps"/>
    <x v="3"/>
    <n v="1005"/>
    <n v="3010"/>
    <n v="2.9950248756218905"/>
    <x v="3020"/>
  </r>
  <r>
    <x v="1"/>
    <s v="Cycling"/>
    <x v="3"/>
    <s v="Fizik"/>
    <s v="Dial"/>
    <x v="15"/>
    <s v="IP1 R Eyestay 20mm Dial A + Pawl Caps"/>
    <x v="3"/>
    <n v="1760"/>
    <n v="5267.5"/>
    <n v="2.9928977272727271"/>
    <x v="3092"/>
  </r>
  <r>
    <x v="1"/>
    <s v="Cycling"/>
    <x v="3"/>
    <s v="Fizik"/>
    <s v="Dial"/>
    <x v="15"/>
    <s v="IP1 R Eyestay 20mm Dial A + Pawl Caps"/>
    <x v="3"/>
    <n v="5930"/>
    <n v="17759"/>
    <n v="2.9947723440134908"/>
    <x v="4253"/>
  </r>
  <r>
    <x v="1"/>
    <s v="Cycling"/>
    <x v="3"/>
    <s v="Fizik"/>
    <s v="Dial"/>
    <x v="15"/>
    <s v="IP1 R Eyestay 20mm Dial A + Pawl Caps"/>
    <x v="0"/>
    <n v="1860"/>
    <n v="5568.5"/>
    <n v="2.9938172043010751"/>
    <x v="3058"/>
  </r>
  <r>
    <x v="1"/>
    <s v="Cycling"/>
    <x v="3"/>
    <s v="Fizik"/>
    <s v="Dial"/>
    <x v="15"/>
    <s v="IP1 R Eyestay 20mm Dial A + Pawl Caps"/>
    <x v="0"/>
    <n v="800"/>
    <n v="2408"/>
    <n v="3.01"/>
    <x v="3024"/>
  </r>
  <r>
    <x v="1"/>
    <s v="Cycling"/>
    <x v="3"/>
    <s v="Fizik"/>
    <s v="Dial"/>
    <x v="15"/>
    <s v="IP1 R Eyestay 20mm Dial A + Pawl Caps"/>
    <x v="0"/>
    <n v="650"/>
    <n v="1956.5"/>
    <n v="3.01"/>
    <x v="3024"/>
  </r>
  <r>
    <x v="1"/>
    <s v="Cycling"/>
    <x v="3"/>
    <s v="Fizik"/>
    <s v="Dial"/>
    <x v="15"/>
    <s v="IP1 R Eyestay 20mm Dial A + Pawl Caps"/>
    <x v="0"/>
    <n v="300"/>
    <n v="903"/>
    <n v="3.01"/>
    <x v="3024"/>
  </r>
  <r>
    <x v="1"/>
    <s v="Cycling"/>
    <x v="3"/>
    <s v="Fizik"/>
    <s v="Dial"/>
    <x v="15"/>
    <s v="IP1 R Eyestay 20mm Dial A + Pawl Caps"/>
    <x v="4"/>
    <n v="1660"/>
    <n v="4966.5"/>
    <n v="2.991867469879518"/>
    <x v="3052"/>
  </r>
  <r>
    <x v="1"/>
    <s v="Cycling"/>
    <x v="3"/>
    <s v="Fizik"/>
    <s v="Dial"/>
    <x v="15"/>
    <s v="IP1 R Eyestay 20mm Dial A + Pawl Caps"/>
    <x v="4"/>
    <n v="500"/>
    <n v="1505"/>
    <n v="3.01"/>
    <x v="3024"/>
  </r>
  <r>
    <x v="1"/>
    <s v="Cycling"/>
    <x v="3"/>
    <s v="Fizik"/>
    <s v="Dial"/>
    <x v="15"/>
    <s v="IP1 R Eyestay 20mm Dial A + Pawl Caps"/>
    <x v="4"/>
    <n v="1250"/>
    <n v="3762.5"/>
    <n v="3.01"/>
    <x v="3024"/>
  </r>
  <r>
    <x v="1"/>
    <s v="Cycling"/>
    <x v="3"/>
    <s v="Fizik"/>
    <s v="Dial"/>
    <x v="15"/>
    <s v="IP1 R Eyestay 20mm Dial A + Pawl Caps"/>
    <x v="2"/>
    <n v="500"/>
    <n v="1505"/>
    <n v="3.01"/>
    <x v="3024"/>
  </r>
  <r>
    <x v="1"/>
    <s v="Cycling"/>
    <x v="3"/>
    <s v="Fizik"/>
    <s v="Dial"/>
    <x v="15"/>
    <s v="IP1 R Eyestay 20mm Dial A + Pawl Caps"/>
    <x v="2"/>
    <n v="500"/>
    <n v="1505"/>
    <n v="3.01"/>
    <x v="3024"/>
  </r>
  <r>
    <x v="1"/>
    <s v="Cycling"/>
    <x v="3"/>
    <s v="Fizik"/>
    <s v="Dial"/>
    <x v="15"/>
    <s v="IP1 R Eyestay 20mm Dial A + Pawl Caps"/>
    <x v="2"/>
    <n v="500"/>
    <n v="1505"/>
    <n v="3.01"/>
    <x v="3024"/>
  </r>
  <r>
    <x v="1"/>
    <s v="Cycling"/>
    <x v="3"/>
    <s v="Fizik"/>
    <s v="Dial"/>
    <x v="15"/>
    <s v="IP1 R Eyestay 20mm Dial A + Pawl Caps"/>
    <x v="2"/>
    <n v="500"/>
    <n v="1505"/>
    <n v="3.01"/>
    <x v="3024"/>
  </r>
  <r>
    <x v="1"/>
    <s v="Cycling"/>
    <x v="3"/>
    <s v="Fizik"/>
    <s v="Dial"/>
    <x v="15"/>
    <s v="IP1 R Eyestay 20mm Dial A + Pawl Caps"/>
    <x v="3"/>
    <n v="500"/>
    <n v="1505"/>
    <n v="3.01"/>
    <x v="3024"/>
  </r>
  <r>
    <x v="1"/>
    <s v="Cycling"/>
    <x v="3"/>
    <s v="Fizik"/>
    <s v="Dial"/>
    <x v="15"/>
    <s v="IP1 R Eyestay 20mm Dial A + Pawl Caps"/>
    <x v="3"/>
    <n v="400"/>
    <n v="1204"/>
    <n v="3.01"/>
    <x v="3024"/>
  </r>
  <r>
    <x v="1"/>
    <s v="Cycling"/>
    <x v="3"/>
    <s v="Fizik"/>
    <s v="Dial"/>
    <x v="15"/>
    <s v="IP1 R Eyestay 20mm Dial A + Pawl Caps"/>
    <x v="3"/>
    <n v="350"/>
    <n v="1053.5"/>
    <n v="3.01"/>
    <x v="3024"/>
  </r>
  <r>
    <x v="1"/>
    <s v="Cycling"/>
    <x v="3"/>
    <s v="Fizik"/>
    <s v="Dial"/>
    <x v="15"/>
    <s v="IP1 R Eyestay 20mm Dial A + Pawl Caps"/>
    <x v="3"/>
    <n v="200"/>
    <n v="602"/>
    <n v="3.01"/>
    <x v="3024"/>
  </r>
  <r>
    <x v="1"/>
    <s v="Cycling"/>
    <x v="3"/>
    <s v="Fizik"/>
    <s v="Dial"/>
    <x v="15"/>
    <s v="IP1 R Eyestay 20mm Dial A + Pawl Caps"/>
    <x v="3"/>
    <n v="300"/>
    <n v="903"/>
    <n v="3.01"/>
    <x v="3024"/>
  </r>
  <r>
    <x v="1"/>
    <s v="Cycling"/>
    <x v="3"/>
    <s v="Fizik"/>
    <s v="Dial"/>
    <x v="15"/>
    <s v="IP1 R Eyestay 20mm Dial A + Pawl Caps"/>
    <x v="0"/>
    <n v="200"/>
    <n v="602"/>
    <n v="3.01"/>
    <x v="3024"/>
  </r>
  <r>
    <x v="1"/>
    <s v="Cycling"/>
    <x v="3"/>
    <s v="Fizik"/>
    <s v="Dial"/>
    <x v="15"/>
    <s v="IP1 R Eyestay 20mm Dial A + Pawl Caps"/>
    <x v="0"/>
    <n v="800"/>
    <n v="2408"/>
    <n v="3.01"/>
    <x v="3024"/>
  </r>
  <r>
    <x v="1"/>
    <s v="Cycling"/>
    <x v="3"/>
    <s v="Fizik"/>
    <s v="Dial"/>
    <x v="15"/>
    <s v="IP1 R Eyestay 20mm Dial A + Pawl Caps"/>
    <x v="0"/>
    <n v="900"/>
    <n v="2709"/>
    <n v="3.01"/>
    <x v="3024"/>
  </r>
  <r>
    <x v="1"/>
    <s v="Cycling"/>
    <x v="3"/>
    <s v="Fizik"/>
    <s v="Dial"/>
    <x v="15"/>
    <s v="IP1 R Eyestay 20mm Dial A + Pawl Caps"/>
    <x v="0"/>
    <n v="900"/>
    <n v="2709"/>
    <n v="3.01"/>
    <x v="3024"/>
  </r>
  <r>
    <x v="1"/>
    <s v="Cycling"/>
    <x v="3"/>
    <s v="Fizik"/>
    <s v="Dial"/>
    <x v="15"/>
    <s v="IP1 R Eyestay 20mm Dial A + Pawl Caps"/>
    <x v="0"/>
    <n v="650"/>
    <n v="1956.5"/>
    <n v="3.01"/>
    <x v="3024"/>
  </r>
  <r>
    <x v="1"/>
    <s v="Cycling"/>
    <x v="3"/>
    <s v="Fizik"/>
    <s v="Dial"/>
    <x v="15"/>
    <s v="IP1 R Eyestay 20mm Dial B + Pawl Caps"/>
    <x v="4"/>
    <n v="2520"/>
    <n v="7475"/>
    <n v="2.9662698412698414"/>
    <x v="4254"/>
  </r>
  <r>
    <x v="1"/>
    <s v="Cycling"/>
    <x v="3"/>
    <s v="Fizik"/>
    <s v="Dial"/>
    <x v="15"/>
    <s v="IP1 R Eyestay 20mm Dial B + Pawl Caps"/>
    <x v="4"/>
    <n v="4320"/>
    <n v="12857"/>
    <n v="2.9761574074074075"/>
    <x v="4255"/>
  </r>
  <r>
    <x v="1"/>
    <s v="Cycling"/>
    <x v="3"/>
    <s v="Fizik"/>
    <s v="Dial"/>
    <x v="15"/>
    <s v="IP1 R Eyestay 20mm Dial B + Pawl Caps"/>
    <x v="4"/>
    <n v="2160"/>
    <n v="6428.5"/>
    <n v="2.9761574074074075"/>
    <x v="4255"/>
  </r>
  <r>
    <x v="1"/>
    <s v="Cycling"/>
    <x v="3"/>
    <s v="Fizik"/>
    <s v="Dial"/>
    <x v="15"/>
    <s v="IP1 R Eyestay 20mm Dial B + Pawl Caps"/>
    <x v="4"/>
    <n v="150"/>
    <n v="448.5"/>
    <n v="2.99"/>
    <x v="3028"/>
  </r>
  <r>
    <x v="1"/>
    <s v="Cycling"/>
    <x v="3"/>
    <s v="Fizik"/>
    <s v="Dial"/>
    <x v="15"/>
    <s v="IP1 R Eyestay 20mm Dial B + Pawl Caps"/>
    <x v="2"/>
    <n v="1810"/>
    <n v="5382"/>
    <n v="2.9734806629834254"/>
    <x v="3220"/>
  </r>
  <r>
    <x v="1"/>
    <s v="Cycling"/>
    <x v="3"/>
    <s v="Fizik"/>
    <s v="Dial"/>
    <x v="15"/>
    <s v="IP1 R Eyestay 20mm Dial B + Pawl Caps"/>
    <x v="2"/>
    <n v="950"/>
    <n v="2840.5"/>
    <n v="2.99"/>
    <x v="3028"/>
  </r>
  <r>
    <x v="1"/>
    <s v="Cycling"/>
    <x v="3"/>
    <s v="Fizik"/>
    <s v="Dial"/>
    <x v="15"/>
    <s v="IP1 R Eyestay 20mm Dial B + Pawl Caps"/>
    <x v="2"/>
    <n v="500"/>
    <n v="1495"/>
    <n v="2.99"/>
    <x v="3028"/>
  </r>
  <r>
    <x v="1"/>
    <s v="Cycling"/>
    <x v="3"/>
    <s v="Fizik"/>
    <s v="Dial"/>
    <x v="15"/>
    <s v="IP1 R Eyestay 20mm Dial B + Pawl Caps"/>
    <x v="2"/>
    <n v="3220"/>
    <n v="9568"/>
    <n v="2.9714285714285715"/>
    <x v="4256"/>
  </r>
  <r>
    <x v="1"/>
    <s v="Cycling"/>
    <x v="3"/>
    <s v="Fizik"/>
    <s v="Dial"/>
    <x v="15"/>
    <s v="IP1 R Eyestay 20mm Dial B + Pawl Caps"/>
    <x v="2"/>
    <n v="4125"/>
    <n v="12259"/>
    <n v="2.9718787878787878"/>
    <x v="4257"/>
  </r>
  <r>
    <x v="1"/>
    <s v="Cycling"/>
    <x v="3"/>
    <s v="Fizik"/>
    <s v="Dial"/>
    <x v="15"/>
    <s v="IP1 R Eyestay 20mm Dial B + Pawl Caps"/>
    <x v="2"/>
    <n v="500"/>
    <n v="1495"/>
    <n v="2.99"/>
    <x v="3028"/>
  </r>
  <r>
    <x v="1"/>
    <s v="Cycling"/>
    <x v="3"/>
    <s v="Fizik"/>
    <s v="Dial"/>
    <x v="15"/>
    <s v="IP1 R Eyestay 20mm Dial B + Pawl Caps"/>
    <x v="2"/>
    <n v="500"/>
    <n v="1495"/>
    <n v="2.99"/>
    <x v="3028"/>
  </r>
  <r>
    <x v="1"/>
    <s v="Cycling"/>
    <x v="3"/>
    <s v="Fizik"/>
    <s v="Dial"/>
    <x v="15"/>
    <s v="IP1 R Eyestay 20mm Dial B + Pawl Caps"/>
    <x v="3"/>
    <n v="500"/>
    <n v="1495"/>
    <n v="2.99"/>
    <x v="3028"/>
  </r>
  <r>
    <x v="1"/>
    <s v="Cycling"/>
    <x v="3"/>
    <s v="Fizik"/>
    <s v="Dial"/>
    <x v="15"/>
    <s v="IP1 R Eyestay 20mm Dial B + Pawl Caps"/>
    <x v="3"/>
    <n v="2065"/>
    <n v="6129.5"/>
    <n v="2.9682808716707023"/>
    <x v="3078"/>
  </r>
  <r>
    <x v="1"/>
    <s v="Cycling"/>
    <x v="3"/>
    <s v="Fizik"/>
    <s v="Dial"/>
    <x v="15"/>
    <s v="IP1 R Eyestay 20mm Dial B + Pawl Caps"/>
    <x v="3"/>
    <n v="500"/>
    <n v="1495"/>
    <n v="2.99"/>
    <x v="3028"/>
  </r>
  <r>
    <x v="1"/>
    <s v="Cycling"/>
    <x v="3"/>
    <s v="Fizik"/>
    <s v="Dial"/>
    <x v="15"/>
    <s v="IP1 R Eyestay 20mm Dial B + Pawl Caps"/>
    <x v="3"/>
    <n v="250"/>
    <n v="747.5"/>
    <n v="2.99"/>
    <x v="3028"/>
  </r>
  <r>
    <x v="1"/>
    <s v="Cycling"/>
    <x v="3"/>
    <s v="Fizik"/>
    <s v="Dial"/>
    <x v="15"/>
    <s v="IP1 R Eyestay 20mm Dial B + Pawl Caps"/>
    <x v="3"/>
    <n v="300"/>
    <n v="897"/>
    <n v="2.99"/>
    <x v="3028"/>
  </r>
  <r>
    <x v="1"/>
    <s v="Cycling"/>
    <x v="3"/>
    <s v="Fizik"/>
    <s v="Dial"/>
    <x v="15"/>
    <s v="IP1 R Eyestay 20mm Dial B + Pawl Caps"/>
    <x v="0"/>
    <n v="100"/>
    <n v="299"/>
    <n v="2.99"/>
    <x v="3028"/>
  </r>
  <r>
    <x v="1"/>
    <s v="Cycling"/>
    <x v="3"/>
    <s v="Fizik"/>
    <s v="Dial"/>
    <x v="15"/>
    <s v="IP1 R Eyestay 20mm Dial B + Pawl Caps"/>
    <x v="0"/>
    <n v="500"/>
    <n v="1495"/>
    <n v="2.99"/>
    <x v="3028"/>
  </r>
  <r>
    <x v="1"/>
    <s v="Cycling"/>
    <x v="3"/>
    <s v="Fizik"/>
    <s v="Dial"/>
    <x v="15"/>
    <s v="IP1 R Eyestay 20mm Dial B + Pawl Caps"/>
    <x v="0"/>
    <n v="150"/>
    <n v="448.5"/>
    <n v="2.99"/>
    <x v="3028"/>
  </r>
  <r>
    <x v="1"/>
    <s v="Cycling"/>
    <x v="3"/>
    <s v="Fizik"/>
    <s v="Dial"/>
    <x v="15"/>
    <s v="IP1 R Eyestay 20mm Dial B + Pawl Caps"/>
    <x v="0"/>
    <n v="300"/>
    <n v="897"/>
    <n v="2.99"/>
    <x v="3028"/>
  </r>
  <r>
    <x v="1"/>
    <s v="Cycling"/>
    <x v="3"/>
    <s v="Fizik"/>
    <s v="Dial"/>
    <x v="15"/>
    <s v="IP1 R Eyestay 20mm Dial B + Pawl Caps"/>
    <x v="0"/>
    <n v="350"/>
    <n v="1046.5"/>
    <n v="2.99"/>
    <x v="3028"/>
  </r>
  <r>
    <x v="1"/>
    <s v="Cycling"/>
    <x v="3"/>
    <s v="Fizik"/>
    <s v="Dial"/>
    <x v="15"/>
    <s v="IP1 R Eyestay 20mm Dial B + Pawl Caps"/>
    <x v="4"/>
    <n v="700"/>
    <n v="2107"/>
    <n v="3.01"/>
    <x v="3024"/>
  </r>
  <r>
    <x v="1"/>
    <s v="Cycling"/>
    <x v="3"/>
    <s v="Fizik"/>
    <s v="Dial"/>
    <x v="15"/>
    <s v="IP1 R Eyestay 20mm Dial B + Pawl Caps"/>
    <x v="4"/>
    <n v="1000"/>
    <n v="3010"/>
    <n v="3.01"/>
    <x v="3024"/>
  </r>
  <r>
    <x v="1"/>
    <s v="Cycling"/>
    <x v="3"/>
    <s v="Fizik"/>
    <s v="Dial"/>
    <x v="15"/>
    <s v="IP1 R Eyestay 20mm Dial B + Pawl Caps"/>
    <x v="4"/>
    <n v="1275"/>
    <n v="3837.75"/>
    <n v="3.01"/>
    <x v="3024"/>
  </r>
  <r>
    <x v="1"/>
    <s v="Cycling"/>
    <x v="3"/>
    <s v="Fizik"/>
    <s v="Dial"/>
    <x v="15"/>
    <s v="IP1 R Eyestay 20mm Dial B + Pawl Caps"/>
    <x v="4"/>
    <n v="500"/>
    <n v="1505"/>
    <n v="3.01"/>
    <x v="3024"/>
  </r>
  <r>
    <x v="1"/>
    <s v="Cycling"/>
    <x v="3"/>
    <s v="Fizik"/>
    <s v="Dial"/>
    <x v="15"/>
    <s v="IP1 R Eyestay 20mm Dial B + Pawl Caps"/>
    <x v="2"/>
    <n v="1005"/>
    <n v="3010"/>
    <n v="2.9950248756218905"/>
    <x v="3020"/>
  </r>
  <r>
    <x v="1"/>
    <s v="Cycling"/>
    <x v="3"/>
    <s v="Fizik"/>
    <s v="Dial"/>
    <x v="15"/>
    <s v="IP1 R Eyestay 20mm Dial B + Pawl Caps"/>
    <x v="2"/>
    <n v="500"/>
    <n v="1505"/>
    <n v="3.01"/>
    <x v="3024"/>
  </r>
  <r>
    <x v="1"/>
    <s v="Cycling"/>
    <x v="3"/>
    <s v="Fizik"/>
    <s v="Dial"/>
    <x v="15"/>
    <s v="IP1 R Eyestay 20mm Dial B + Pawl Caps"/>
    <x v="2"/>
    <n v="1110"/>
    <n v="3311"/>
    <n v="2.9828828828828828"/>
    <x v="3059"/>
  </r>
  <r>
    <x v="1"/>
    <s v="Cycling"/>
    <x v="3"/>
    <s v="Fizik"/>
    <s v="Dial"/>
    <x v="15"/>
    <s v="IP1 R Eyestay 20mm Dial B + Pawl Caps"/>
    <x v="2"/>
    <n v="1200"/>
    <n v="3612"/>
    <n v="3.01"/>
    <x v="3024"/>
  </r>
  <r>
    <x v="1"/>
    <s v="Cycling"/>
    <x v="3"/>
    <s v="Fizik"/>
    <s v="Dial"/>
    <x v="15"/>
    <s v="IP1 R Eyestay 20mm Dial B + Pawl Caps"/>
    <x v="2"/>
    <n v="500"/>
    <n v="1505"/>
    <n v="3.01"/>
    <x v="3024"/>
  </r>
  <r>
    <x v="1"/>
    <s v="Cycling"/>
    <x v="3"/>
    <s v="Fizik"/>
    <s v="Dial"/>
    <x v="15"/>
    <s v="IP1 R Eyestay 20mm Dial B + Pawl Caps"/>
    <x v="3"/>
    <n v="500"/>
    <n v="1505"/>
    <n v="3.01"/>
    <x v="3024"/>
  </r>
  <r>
    <x v="1"/>
    <s v="Cycling"/>
    <x v="3"/>
    <s v="Fizik"/>
    <s v="Dial"/>
    <x v="15"/>
    <s v="IP1 R Eyestay 20mm Dial B + Pawl Caps"/>
    <x v="3"/>
    <n v="200"/>
    <n v="602"/>
    <n v="3.01"/>
    <x v="3024"/>
  </r>
  <r>
    <x v="1"/>
    <s v="Cycling"/>
    <x v="3"/>
    <s v="Fizik"/>
    <s v="Dial"/>
    <x v="15"/>
    <s v="IP1 R Eyestay 20mm Dial B + Pawl Caps"/>
    <x v="3"/>
    <n v="100"/>
    <n v="301"/>
    <n v="3.01"/>
    <x v="3024"/>
  </r>
  <r>
    <x v="1"/>
    <s v="Cycling"/>
    <x v="3"/>
    <s v="Fizik"/>
    <s v="Dial"/>
    <x v="15"/>
    <s v="IP1 R Eyestay 20mm Dial B + Pawl Caps"/>
    <x v="3"/>
    <n v="500"/>
    <n v="1505"/>
    <n v="3.01"/>
    <x v="3024"/>
  </r>
  <r>
    <x v="1"/>
    <s v="Cycling"/>
    <x v="3"/>
    <s v="Fizik"/>
    <s v="Dial"/>
    <x v="15"/>
    <s v="IP1 R Eyestay 20mm Dial B + Pawl Caps"/>
    <x v="0"/>
    <n v="200"/>
    <n v="602"/>
    <n v="3.01"/>
    <x v="3024"/>
  </r>
  <r>
    <x v="1"/>
    <s v="Cycling"/>
    <x v="3"/>
    <s v="Fizik"/>
    <s v="Dial"/>
    <x v="15"/>
    <s v="IP1 R Eyestay 20mm Dial B + Pawl Caps"/>
    <x v="0"/>
    <n v="100"/>
    <n v="301"/>
    <n v="3.01"/>
    <x v="3024"/>
  </r>
  <r>
    <x v="1"/>
    <s v="Cycling"/>
    <x v="3"/>
    <s v="Fizik"/>
    <s v="Dial"/>
    <x v="15"/>
    <s v="IP1 R Eyestay 20mm Dial B + Pawl Caps"/>
    <x v="0"/>
    <n v="50"/>
    <n v="150.5"/>
    <n v="3.01"/>
    <x v="3024"/>
  </r>
  <r>
    <x v="1"/>
    <s v="Cycling"/>
    <x v="3"/>
    <s v="Fizik"/>
    <s v="Dial"/>
    <x v="15"/>
    <s v="IP1 R Eyestay 20mm Dial B + Pawl Caps"/>
    <x v="5"/>
    <n v="1135"/>
    <n v="3386.25"/>
    <n v="2.9834801762114536"/>
    <x v="4258"/>
  </r>
  <r>
    <x v="1"/>
    <s v="Cycling"/>
    <x v="3"/>
    <s v="Fizik"/>
    <s v="Dial"/>
    <x v="15"/>
    <s v="IP1 R Eyestay 20mm Dial B + Pawl Caps"/>
    <x v="4"/>
    <n v="1535"/>
    <n v="4590.25"/>
    <n v="2.9903908794788272"/>
    <x v="3055"/>
  </r>
  <r>
    <x v="1"/>
    <s v="Cycling"/>
    <x v="3"/>
    <s v="Fizik"/>
    <s v="Dial"/>
    <x v="15"/>
    <s v="IP1 R Eyestay 20mm Dial B + Pawl Caps"/>
    <x v="4"/>
    <n v="500"/>
    <n v="1505"/>
    <n v="3.01"/>
    <x v="3024"/>
  </r>
  <r>
    <x v="1"/>
    <s v="Cycling"/>
    <x v="3"/>
    <s v="Fizik"/>
    <s v="Dial"/>
    <x v="15"/>
    <s v="IP1 R Eyestay 20mm Dial B + Pawl Caps"/>
    <x v="2"/>
    <n v="500"/>
    <n v="1505"/>
    <n v="3.01"/>
    <x v="3024"/>
  </r>
  <r>
    <x v="1"/>
    <s v="Cycling"/>
    <x v="3"/>
    <s v="Fizik"/>
    <s v="Dial"/>
    <x v="15"/>
    <s v="IP1 R Eyestay 20mm Dial B + Pawl Caps"/>
    <x v="2"/>
    <n v="500"/>
    <n v="1505"/>
    <n v="3.01"/>
    <x v="3024"/>
  </r>
  <r>
    <x v="1"/>
    <s v="Cycling"/>
    <x v="3"/>
    <s v="Fizik"/>
    <s v="Dial"/>
    <x v="15"/>
    <s v="IP1 R Eyestay 20mm Dial B + Pawl Caps"/>
    <x v="2"/>
    <n v="1560"/>
    <n v="4665.5"/>
    <n v="2.990705128205128"/>
    <x v="3064"/>
  </r>
  <r>
    <x v="1"/>
    <s v="Cycling"/>
    <x v="3"/>
    <s v="Fizik"/>
    <s v="Dial"/>
    <x v="15"/>
    <s v="IP1 R Eyestay 20mmDial A-PC-Blk Custom"/>
    <x v="5"/>
    <n v="500"/>
    <n v="1505"/>
    <n v="3.01"/>
    <x v="3024"/>
  </r>
  <r>
    <x v="1"/>
    <s v="Cycling"/>
    <x v="3"/>
    <s v="Fizik"/>
    <s v="Dial"/>
    <x v="15"/>
    <s v="IP1 R Eyestay 20mmDial A-PC-Blk Custom"/>
    <x v="5"/>
    <n v="14125"/>
    <n v="42290.5"/>
    <n v="2.9940176991150445"/>
    <x v="4259"/>
  </r>
  <r>
    <x v="1"/>
    <s v="Cycling"/>
    <x v="3"/>
    <s v="Fizik"/>
    <s v="Dial"/>
    <x v="15"/>
    <s v="IP1 R Eyestay 20mmDial A-PC-Blk Custom"/>
    <x v="5"/>
    <n v="22740"/>
    <n v="68101.25"/>
    <n v="2.9947779243623569"/>
    <x v="4277"/>
  </r>
  <r>
    <x v="1"/>
    <s v="Cycling"/>
    <x v="3"/>
    <s v="Fizik"/>
    <s v="Dial"/>
    <x v="15"/>
    <s v="IP1 R Eyestay 20mmDial A-PC-Blk Custom"/>
    <x v="5"/>
    <n v="15105"/>
    <n v="45225.25"/>
    <n v="2.9940582588546838"/>
    <x v="4261"/>
  </r>
  <r>
    <x v="1"/>
    <s v="Cycling"/>
    <x v="3"/>
    <s v="Fizik"/>
    <s v="Dial"/>
    <x v="15"/>
    <s v="IP1 R Eyestay 20mmDial A-PC-Blk Custom"/>
    <x v="5"/>
    <n v="2315"/>
    <n v="6923"/>
    <n v="2.9904967602591794"/>
    <x v="4278"/>
  </r>
  <r>
    <x v="1"/>
    <s v="Cycling"/>
    <x v="3"/>
    <s v="Fizik"/>
    <s v="Dial"/>
    <x v="15"/>
    <s v="IP1 R Eyestay 20mmDial A-PC-Blk Custom"/>
    <x v="5"/>
    <n v="13670"/>
    <n v="40936"/>
    <n v="2.9945866861741037"/>
    <x v="4279"/>
  </r>
  <r>
    <x v="1"/>
    <s v="Cycling"/>
    <x v="3"/>
    <s v="Fizik"/>
    <s v="Dial"/>
    <x v="15"/>
    <s v="IP1 R Eyestay 20mmDial A-PC-Blk Custom"/>
    <x v="5"/>
    <n v="16080"/>
    <n v="48160"/>
    <n v="2.9950248756218905"/>
    <x v="3020"/>
  </r>
  <r>
    <x v="1"/>
    <s v="Cycling"/>
    <x v="3"/>
    <s v="Fizik"/>
    <s v="Dial"/>
    <x v="15"/>
    <s v="IP1 R Eyestay 20mmDial A-PC-Blk Custom"/>
    <x v="5"/>
    <n v="14070"/>
    <n v="42140"/>
    <n v="2.9950248756218905"/>
    <x v="3020"/>
  </r>
  <r>
    <x v="1"/>
    <s v="Cycling"/>
    <x v="3"/>
    <s v="Fizik"/>
    <s v="Dial"/>
    <x v="15"/>
    <s v="IP1 R Eyestay 20mmDial A-PC-Blk Custom"/>
    <x v="4"/>
    <n v="7845"/>
    <n v="23478"/>
    <n v="2.9927342256214149"/>
    <x v="3086"/>
  </r>
  <r>
    <x v="1"/>
    <s v="Cycling"/>
    <x v="3"/>
    <s v="Fizik"/>
    <s v="Dial"/>
    <x v="15"/>
    <s v="IP1 R Eyestay 20mmDial A-PC-Blk Custom"/>
    <x v="4"/>
    <n v="1135"/>
    <n v="3386.25"/>
    <n v="2.9834801762114536"/>
    <x v="4258"/>
  </r>
  <r>
    <x v="1"/>
    <s v="Cycling"/>
    <x v="3"/>
    <s v="Fizik"/>
    <s v="Dial"/>
    <x v="15"/>
    <s v="IP1 R Eyestay 20mmDial A-PC-Blk Custom"/>
    <x v="4"/>
    <n v="5755"/>
    <n v="17232.25"/>
    <n v="2.994309296264118"/>
    <x v="4264"/>
  </r>
  <r>
    <x v="1"/>
    <s v="Cycling"/>
    <x v="3"/>
    <s v="Fizik"/>
    <s v="Dial"/>
    <x v="15"/>
    <s v="IP1 R Eyestay 20mmDial A-PC-Blk Custom"/>
    <x v="4"/>
    <n v="1100"/>
    <n v="3311"/>
    <n v="3.01"/>
    <x v="3024"/>
  </r>
  <r>
    <x v="1"/>
    <s v="Cycling"/>
    <x v="3"/>
    <s v="Fizik"/>
    <s v="Dial"/>
    <x v="15"/>
    <s v="IP1 R Eyestay 20mmDial B PC Clr/426 C/Blk"/>
    <x v="5"/>
    <n v="1860"/>
    <n v="5568.5"/>
    <n v="2.9938172043010751"/>
    <x v="3058"/>
  </r>
  <r>
    <x v="1"/>
    <s v="Cycling"/>
    <x v="3"/>
    <s v="Fizik"/>
    <s v="Dial"/>
    <x v="15"/>
    <s v="IP1 R Eyestay 20mmDial B PC Clr/426 C/Blk"/>
    <x v="5"/>
    <n v="150"/>
    <n v="451.5"/>
    <n v="3.01"/>
    <x v="3024"/>
  </r>
  <r>
    <x v="1"/>
    <s v="Cycling"/>
    <x v="3"/>
    <s v="Fizik"/>
    <s v="Dial"/>
    <x v="15"/>
    <s v="IP1 R Eyestay 20mmDial B PC Clr/426 C/Blk"/>
    <x v="5"/>
    <n v="350"/>
    <n v="1053.5"/>
    <n v="3.01"/>
    <x v="3024"/>
  </r>
  <r>
    <x v="1"/>
    <s v="Cycling"/>
    <x v="3"/>
    <s v="Fizik"/>
    <s v="Dial"/>
    <x v="15"/>
    <s v="IP1 R Eyestay 20mmDial B PC Clr/426 C/Blk"/>
    <x v="5"/>
    <n v="575"/>
    <n v="1730.75"/>
    <n v="3.01"/>
    <x v="3024"/>
  </r>
  <r>
    <x v="1"/>
    <s v="Cycling"/>
    <x v="3"/>
    <s v="Fizik"/>
    <s v="Dial"/>
    <x v="15"/>
    <s v="IP1 R Eyestay 20mmDial B PC Clr/426 C/Blk"/>
    <x v="5"/>
    <n v="500"/>
    <n v="1505"/>
    <n v="3.01"/>
    <x v="3024"/>
  </r>
  <r>
    <x v="1"/>
    <s v="Cycling"/>
    <x v="3"/>
    <s v="Fizik"/>
    <s v="Dial"/>
    <x v="15"/>
    <s v="IP1 R Eyestay 20mmDial B PC Clr/426 C/Blk"/>
    <x v="4"/>
    <n v="450"/>
    <n v="1354.5"/>
    <n v="3.01"/>
    <x v="3024"/>
  </r>
  <r>
    <x v="1"/>
    <s v="Cycling"/>
    <x v="3"/>
    <s v="Fizik"/>
    <s v="Dial"/>
    <x v="15"/>
    <s v="IP1 R Eyestay 20mmDial B PC Clr/426 C/Blk"/>
    <x v="4"/>
    <n v="125"/>
    <n v="376.25"/>
    <n v="3.01"/>
    <x v="3024"/>
  </r>
  <r>
    <x v="1"/>
    <s v="Cycling"/>
    <x v="3"/>
    <s v="Fizik"/>
    <s v="Dial"/>
    <x v="15"/>
    <s v="IP1 R Eyestay 20mmDial B-w/PC-Black/426 C"/>
    <x v="5"/>
    <n v="5880"/>
    <n v="17491.5"/>
    <n v="2.9747448979591837"/>
    <x v="4272"/>
  </r>
  <r>
    <x v="1"/>
    <s v="Cycling"/>
    <x v="3"/>
    <s v="Fizik"/>
    <s v="Dial"/>
    <x v="15"/>
    <s v="IP1 R Eyestay 20mmDial B-w/PC-Black/426 C"/>
    <x v="5"/>
    <n v="2465"/>
    <n v="7325.5"/>
    <n v="2.9718052738336715"/>
    <x v="4280"/>
  </r>
  <r>
    <x v="1"/>
    <s v="Cycling"/>
    <x v="3"/>
    <s v="Fizik"/>
    <s v="Dial"/>
    <x v="15"/>
    <s v="IP1 R Eyestay 20mmDial B-w/PC-Black/426 C"/>
    <x v="5"/>
    <n v="1075"/>
    <n v="3214.25"/>
    <n v="2.99"/>
    <x v="3028"/>
  </r>
  <r>
    <x v="1"/>
    <s v="Cycling"/>
    <x v="3"/>
    <s v="Fizik"/>
    <s v="Dial"/>
    <x v="15"/>
    <s v="IP1 R Eyestay 20mmDial B-w/PC-Black/426 C"/>
    <x v="5"/>
    <n v="8500"/>
    <n v="25265.5"/>
    <n v="2.9724117647058823"/>
    <x v="4281"/>
  </r>
  <r>
    <x v="1"/>
    <s v="Cycling"/>
    <x v="3"/>
    <s v="Fizik"/>
    <s v="Dial"/>
    <x v="15"/>
    <s v="IP1 R Eyestay 20mmDial B-w/PC-Black/426 C"/>
    <x v="5"/>
    <n v="1085"/>
    <n v="3214.25"/>
    <n v="2.9624423963133641"/>
    <x v="4275"/>
  </r>
  <r>
    <x v="1"/>
    <s v="Cycling"/>
    <x v="3"/>
    <s v="Fizik"/>
    <s v="Dial"/>
    <x v="15"/>
    <s v="IP1 R Eyestay 20mmDial B-w/PC-Black/426 C"/>
    <x v="5"/>
    <n v="2415"/>
    <n v="7176"/>
    <n v="2.9714285714285715"/>
    <x v="4256"/>
  </r>
  <r>
    <x v="1"/>
    <s v="Cycling"/>
    <x v="3"/>
    <s v="Fizik"/>
    <s v="Dial"/>
    <x v="15"/>
    <s v="IP1 R Eyestay 20mmDial B-w/PC-Black/426 C"/>
    <x v="5"/>
    <n v="4475"/>
    <n v="13305.5"/>
    <n v="2.973296089385475"/>
    <x v="4282"/>
  </r>
  <r>
    <x v="1"/>
    <s v="Cycling"/>
    <x v="3"/>
    <s v="Fizik"/>
    <s v="Dial"/>
    <x v="15"/>
    <s v="IP1 R Eyestay 20mmDial B-w/PC-Black/426 C"/>
    <x v="5"/>
    <n v="3695"/>
    <n v="10988.25"/>
    <n v="2.9738159675236808"/>
    <x v="4283"/>
  </r>
  <r>
    <x v="1"/>
    <s v="Cycling"/>
    <x v="3"/>
    <s v="Fizik"/>
    <s v="Dial"/>
    <x v="15"/>
    <s v="IP1 R Eyestay 20mmDial B-w/PC-Black/426 C"/>
    <x v="4"/>
    <n v="1635"/>
    <n v="4858.75"/>
    <n v="2.9717125382262997"/>
    <x v="4284"/>
  </r>
  <r>
    <x v="1"/>
    <s v="Cycling"/>
    <x v="3"/>
    <s v="Fizik"/>
    <s v="Dial"/>
    <x v="15"/>
    <s v="IP1 R Eyestay 20mmDial B-w/PC-Black/426 C"/>
    <x v="4"/>
    <n v="3045"/>
    <n v="9044.75"/>
    <n v="2.970361247947455"/>
    <x v="4276"/>
  </r>
  <r>
    <x v="1"/>
    <s v="Cycling"/>
    <x v="3"/>
    <s v="Fizik"/>
    <s v="Dial"/>
    <x v="15"/>
    <s v="IP1 R Eyestay 20mmDial B-w/PC-Blk C/426 C"/>
    <x v="5"/>
    <n v="1835"/>
    <n v="5493.25"/>
    <n v="2.9935967302452315"/>
    <x v="4285"/>
  </r>
  <r>
    <x v="1"/>
    <s v="Cycling"/>
    <x v="3"/>
    <s v="Fizik"/>
    <s v="Dial"/>
    <x v="15"/>
    <s v="IP1 R Eyestay 25mm Dial A + Pawl Caps"/>
    <x v="4"/>
    <n v="24350"/>
    <n v="72917.25"/>
    <n v="2.9945482546201232"/>
    <x v="4286"/>
  </r>
  <r>
    <x v="1"/>
    <s v="Cycling"/>
    <x v="3"/>
    <s v="Fizik"/>
    <s v="Dial"/>
    <x v="15"/>
    <s v="IP1 R Eyestay 25mm Dial A + Pawl Caps"/>
    <x v="4"/>
    <n v="4520"/>
    <n v="13545"/>
    <n v="2.9966814159292037"/>
    <x v="4287"/>
  </r>
  <r>
    <x v="1"/>
    <s v="Cycling"/>
    <x v="3"/>
    <s v="Fizik"/>
    <s v="Dial"/>
    <x v="15"/>
    <s v="IP1 R Eyestay 25mm Dial A + Pawl Caps"/>
    <x v="4"/>
    <n v="8095"/>
    <n v="24230.5"/>
    <n v="2.993267449042619"/>
    <x v="4288"/>
  </r>
  <r>
    <x v="1"/>
    <s v="Cycling"/>
    <x v="3"/>
    <s v="Fizik"/>
    <s v="Dial"/>
    <x v="15"/>
    <s v="IP1 R Eyestay 25mm Dial A + Pawl Caps"/>
    <x v="4"/>
    <n v="500"/>
    <n v="1505"/>
    <n v="3.01"/>
    <x v="3024"/>
  </r>
  <r>
    <x v="1"/>
    <s v="Cycling"/>
    <x v="3"/>
    <s v="Fizik"/>
    <s v="Dial"/>
    <x v="15"/>
    <s v="IP1 R Eyestay 25mm Dial A + Pawl Caps"/>
    <x v="2"/>
    <n v="5130"/>
    <n v="15351"/>
    <n v="2.9923976608187135"/>
    <x v="3068"/>
  </r>
  <r>
    <x v="1"/>
    <s v="Cycling"/>
    <x v="3"/>
    <s v="Fizik"/>
    <s v="Dial"/>
    <x v="15"/>
    <s v="IP1 R Eyestay 25mm Dial A + Pawl Caps"/>
    <x v="2"/>
    <n v="23470"/>
    <n v="70283.5"/>
    <n v="2.9946101406050278"/>
    <x v="4289"/>
  </r>
  <r>
    <x v="1"/>
    <s v="Cycling"/>
    <x v="3"/>
    <s v="Fizik"/>
    <s v="Dial"/>
    <x v="15"/>
    <s v="IP1 R Eyestay 25mm Dial A + Pawl Caps"/>
    <x v="2"/>
    <n v="1910"/>
    <n v="5719"/>
    <n v="2.994240837696335"/>
    <x v="3062"/>
  </r>
  <r>
    <x v="1"/>
    <s v="Cycling"/>
    <x v="3"/>
    <s v="Fizik"/>
    <s v="Dial"/>
    <x v="15"/>
    <s v="IP1 R Eyestay 25mm Dial A + Pawl Caps"/>
    <x v="2"/>
    <n v="1560"/>
    <n v="4665.5"/>
    <n v="2.990705128205128"/>
    <x v="3064"/>
  </r>
  <r>
    <x v="1"/>
    <s v="Cycling"/>
    <x v="3"/>
    <s v="Fizik"/>
    <s v="Dial"/>
    <x v="15"/>
    <s v="IP1 R Eyestay 25mm Dial A + Pawl Caps"/>
    <x v="2"/>
    <n v="10355"/>
    <n v="31003"/>
    <n v="2.9940125543215839"/>
    <x v="4290"/>
  </r>
  <r>
    <x v="1"/>
    <s v="Cycling"/>
    <x v="3"/>
    <s v="Fizik"/>
    <s v="Dial"/>
    <x v="15"/>
    <s v="IP1 R Eyestay 25mm Dial A + Pawl Caps"/>
    <x v="2"/>
    <n v="10755"/>
    <n v="32207"/>
    <n v="2.994607159460716"/>
    <x v="4291"/>
  </r>
  <r>
    <x v="1"/>
    <s v="Cycling"/>
    <x v="3"/>
    <s v="Fizik"/>
    <s v="Dial"/>
    <x v="15"/>
    <s v="IP1 R Eyestay 25mm Dial A + Pawl Caps"/>
    <x v="2"/>
    <n v="19400"/>
    <n v="58093"/>
    <n v="2.9944845360824743"/>
    <x v="4292"/>
  </r>
  <r>
    <x v="1"/>
    <s v="Cycling"/>
    <x v="3"/>
    <s v="Fizik"/>
    <s v="Dial"/>
    <x v="15"/>
    <s v="IP1 R Eyestay 25mm Dial A + Pawl Caps"/>
    <x v="2"/>
    <n v="100"/>
    <n v="301"/>
    <n v="3.01"/>
    <x v="3024"/>
  </r>
  <r>
    <x v="1"/>
    <s v="Cycling"/>
    <x v="3"/>
    <s v="Fizik"/>
    <s v="Dial"/>
    <x v="15"/>
    <s v="IP1 R Eyestay 25mm Dial A + Pawl Caps"/>
    <x v="3"/>
    <n v="10910"/>
    <n v="32658.5"/>
    <n v="2.9934463794683777"/>
    <x v="4293"/>
  </r>
  <r>
    <x v="1"/>
    <s v="Cycling"/>
    <x v="3"/>
    <s v="Fizik"/>
    <s v="Dial"/>
    <x v="15"/>
    <s v="IP1 R Eyestay 25mm Dial A + Pawl Caps"/>
    <x v="3"/>
    <n v="9750"/>
    <n v="29197"/>
    <n v="2.9945641025641025"/>
    <x v="4294"/>
  </r>
  <r>
    <x v="1"/>
    <s v="Cycling"/>
    <x v="3"/>
    <s v="Fizik"/>
    <s v="Dial"/>
    <x v="15"/>
    <s v="IP1 R Eyestay 25mm Dial A + Pawl Caps"/>
    <x v="3"/>
    <n v="100"/>
    <n v="301"/>
    <n v="3.01"/>
    <x v="3024"/>
  </r>
  <r>
    <x v="1"/>
    <s v="Cycling"/>
    <x v="3"/>
    <s v="Fizik"/>
    <s v="Dial"/>
    <x v="15"/>
    <s v="IP1 R Eyestay 25mm Dial A + Pawl Caps"/>
    <x v="3"/>
    <n v="11260"/>
    <n v="33712"/>
    <n v="2.9939609236234457"/>
    <x v="3094"/>
  </r>
  <r>
    <x v="1"/>
    <s v="Cycling"/>
    <x v="3"/>
    <s v="Fizik"/>
    <s v="Dial"/>
    <x v="15"/>
    <s v="IP1 R Eyestay 25mm Dial A + Pawl Caps"/>
    <x v="3"/>
    <n v="5885"/>
    <n v="17608.5"/>
    <n v="2.9920985556499575"/>
    <x v="4295"/>
  </r>
  <r>
    <x v="1"/>
    <s v="Cycling"/>
    <x v="3"/>
    <s v="Fizik"/>
    <s v="Dial"/>
    <x v="15"/>
    <s v="IP1 R Eyestay 25mm Dial A + Pawl Caps"/>
    <x v="3"/>
    <n v="21310"/>
    <n v="63812"/>
    <n v="2.9944626935710934"/>
    <x v="4296"/>
  </r>
  <r>
    <x v="1"/>
    <s v="Cycling"/>
    <x v="3"/>
    <s v="Fizik"/>
    <s v="Dial"/>
    <x v="15"/>
    <s v="IP1 R Eyestay 25mm Dial A + Pawl Caps"/>
    <x v="3"/>
    <n v="4525"/>
    <n v="13545"/>
    <n v="2.9933701657458562"/>
    <x v="3022"/>
  </r>
  <r>
    <x v="1"/>
    <s v="Cycling"/>
    <x v="3"/>
    <s v="Fizik"/>
    <s v="Dial"/>
    <x v="15"/>
    <s v="IP1 R Eyestay 25mm Dial A + Pawl Caps"/>
    <x v="3"/>
    <n v="32765"/>
    <n v="98126"/>
    <n v="2.9948420570730963"/>
    <x v="4297"/>
  </r>
  <r>
    <x v="1"/>
    <s v="Cycling"/>
    <x v="3"/>
    <s v="Fizik"/>
    <s v="Dial"/>
    <x v="15"/>
    <s v="IP1 R Eyestay 25mm Dial A + Pawl Caps"/>
    <x v="0"/>
    <n v="23115"/>
    <n v="69230"/>
    <n v="2.9950248756218905"/>
    <x v="3020"/>
  </r>
  <r>
    <x v="1"/>
    <s v="Cycling"/>
    <x v="3"/>
    <s v="Fizik"/>
    <s v="Dial"/>
    <x v="15"/>
    <s v="IP1 R Eyestay 25mm Dial A + Pawl Caps"/>
    <x v="0"/>
    <n v="47690"/>
    <n v="142824.5"/>
    <n v="2.9948521702663031"/>
    <x v="4298"/>
  </r>
  <r>
    <x v="1"/>
    <s v="Cycling"/>
    <x v="3"/>
    <s v="Fizik"/>
    <s v="Dial"/>
    <x v="15"/>
    <s v="IP1 R Eyestay 25mm Dial A + Pawl Caps"/>
    <x v="0"/>
    <n v="2670"/>
    <n v="7976.5"/>
    <n v="2.9874531835205991"/>
    <x v="4299"/>
  </r>
  <r>
    <x v="1"/>
    <s v="Cycling"/>
    <x v="3"/>
    <s v="Fizik"/>
    <s v="Dial"/>
    <x v="15"/>
    <s v="IP1 R Eyestay 25mm Dial A + Pawl Caps"/>
    <x v="0"/>
    <n v="31260"/>
    <n v="93611"/>
    <n v="2.9945937300063981"/>
    <x v="4300"/>
  </r>
  <r>
    <x v="1"/>
    <s v="Cycling"/>
    <x v="3"/>
    <s v="Fizik"/>
    <s v="Dial"/>
    <x v="15"/>
    <s v="IP1 R Eyestay 25mm Dial A + Pawl Caps"/>
    <x v="0"/>
    <n v="32615"/>
    <n v="97674.5"/>
    <n v="2.9947723440134908"/>
    <x v="4253"/>
  </r>
  <r>
    <x v="1"/>
    <s v="Cycling"/>
    <x v="3"/>
    <s v="Fizik"/>
    <s v="Dial"/>
    <x v="15"/>
    <s v="IP1 R Eyestay 25mm Dial A + Pawl Caps"/>
    <x v="1"/>
    <n v="25880"/>
    <n v="77507.5"/>
    <n v="2.9948802163833075"/>
    <x v="4301"/>
  </r>
  <r>
    <x v="1"/>
    <s v="Cycling"/>
    <x v="3"/>
    <s v="Fizik"/>
    <s v="Dial"/>
    <x v="15"/>
    <s v="IP1 R Eyestay 25mm Dial A + Pawl Caps"/>
    <x v="1"/>
    <n v="14275"/>
    <n v="42742"/>
    <n v="2.9941856392294222"/>
    <x v="4302"/>
  </r>
  <r>
    <x v="1"/>
    <s v="Cycling"/>
    <x v="3"/>
    <s v="Fizik"/>
    <s v="Dial"/>
    <x v="15"/>
    <s v="IP1 R Eyestay 25mm Dial A + Pawl Caps"/>
    <x v="1"/>
    <n v="6185"/>
    <n v="18511.5"/>
    <n v="2.9929668552950686"/>
    <x v="4303"/>
  </r>
  <r>
    <x v="1"/>
    <s v="Cycling"/>
    <x v="3"/>
    <s v="Fizik"/>
    <s v="Dial"/>
    <x v="15"/>
    <s v="IP1 R Eyestay 25mm Dial A + Pawl Caps"/>
    <x v="1"/>
    <n v="3015"/>
    <n v="9030"/>
    <n v="2.9950248756218905"/>
    <x v="3020"/>
  </r>
  <r>
    <x v="1"/>
    <s v="Cycling"/>
    <x v="3"/>
    <s v="Fizik"/>
    <s v="Dial"/>
    <x v="15"/>
    <s v="IP1 R Eyestay 25mm Dial A + Pawl Caps"/>
    <x v="4"/>
    <n v="3970"/>
    <n v="11889.5"/>
    <n v="2.9948362720403021"/>
    <x v="4304"/>
  </r>
  <r>
    <x v="1"/>
    <s v="Cycling"/>
    <x v="3"/>
    <s v="Fizik"/>
    <s v="Dial"/>
    <x v="15"/>
    <s v="IP1 R Eyestay 25mm Dial A + Pawl Caps"/>
    <x v="4"/>
    <n v="1250"/>
    <n v="3762.5"/>
    <n v="3.01"/>
    <x v="3024"/>
  </r>
  <r>
    <x v="1"/>
    <s v="Cycling"/>
    <x v="3"/>
    <s v="Fizik"/>
    <s v="Dial"/>
    <x v="15"/>
    <s v="IP1 R Eyestay 25mm Dial A + Pawl Caps"/>
    <x v="2"/>
    <n v="500"/>
    <n v="1505"/>
    <n v="3.01"/>
    <x v="3024"/>
  </r>
  <r>
    <x v="1"/>
    <s v="Cycling"/>
    <x v="3"/>
    <s v="Fizik"/>
    <s v="Dial"/>
    <x v="15"/>
    <s v="IP1 R Eyestay 25mm Dial A + Pawl Caps"/>
    <x v="2"/>
    <n v="2010"/>
    <n v="6020"/>
    <n v="2.9950248756218905"/>
    <x v="3020"/>
  </r>
  <r>
    <x v="1"/>
    <s v="Cycling"/>
    <x v="3"/>
    <s v="Fizik"/>
    <s v="Dial"/>
    <x v="15"/>
    <s v="IP1 R Eyestay 25mm Dial B + Pawl Caps"/>
    <x v="4"/>
    <n v="6160"/>
    <n v="18313.75"/>
    <n v="2.9730113636363638"/>
    <x v="3224"/>
  </r>
  <r>
    <x v="1"/>
    <s v="Cycling"/>
    <x v="3"/>
    <s v="Fizik"/>
    <s v="Dial"/>
    <x v="15"/>
    <s v="IP1 R Eyestay 25mm Dial B + Pawl Caps"/>
    <x v="4"/>
    <n v="4520"/>
    <n v="13455"/>
    <n v="2.9767699115044248"/>
    <x v="3218"/>
  </r>
  <r>
    <x v="1"/>
    <s v="Cycling"/>
    <x v="3"/>
    <s v="Fizik"/>
    <s v="Dial"/>
    <x v="15"/>
    <s v="IP1 R Eyestay 25mm Dial B + Pawl Caps"/>
    <x v="4"/>
    <n v="3070"/>
    <n v="9119.5"/>
    <n v="2.9705211726384366"/>
    <x v="4305"/>
  </r>
  <r>
    <x v="1"/>
    <s v="Cycling"/>
    <x v="3"/>
    <s v="Fizik"/>
    <s v="Dial"/>
    <x v="15"/>
    <s v="IP1 R Eyestay 25mm Dial B + Pawl Caps"/>
    <x v="4"/>
    <n v="200"/>
    <n v="598"/>
    <n v="2.99"/>
    <x v="3028"/>
  </r>
  <r>
    <x v="1"/>
    <s v="Cycling"/>
    <x v="3"/>
    <s v="Fizik"/>
    <s v="Dial"/>
    <x v="15"/>
    <s v="IP1 R Eyestay 25mm Dial B + Pawl Caps"/>
    <x v="2"/>
    <n v="2515"/>
    <n v="7475"/>
    <n v="2.9721669980119283"/>
    <x v="4306"/>
  </r>
  <r>
    <x v="1"/>
    <s v="Cycling"/>
    <x v="3"/>
    <s v="Fizik"/>
    <s v="Dial"/>
    <x v="15"/>
    <s v="IP1 R Eyestay 25mm Dial B + Pawl Caps"/>
    <x v="2"/>
    <n v="1310"/>
    <n v="3887"/>
    <n v="2.9671755725190838"/>
    <x v="4265"/>
  </r>
  <r>
    <x v="1"/>
    <s v="Cycling"/>
    <x v="3"/>
    <s v="Fizik"/>
    <s v="Dial"/>
    <x v="15"/>
    <s v="IP1 R Eyestay 25mm Dial B + Pawl Caps"/>
    <x v="2"/>
    <n v="500"/>
    <n v="1495"/>
    <n v="2.99"/>
    <x v="3028"/>
  </r>
  <r>
    <x v="1"/>
    <s v="Cycling"/>
    <x v="3"/>
    <s v="Fizik"/>
    <s v="Dial"/>
    <x v="15"/>
    <s v="IP1 R Eyestay 25mm Dial B + Pawl Caps"/>
    <x v="2"/>
    <n v="3920"/>
    <n v="11661"/>
    <n v="2.9747448979591837"/>
    <x v="4272"/>
  </r>
  <r>
    <x v="1"/>
    <s v="Cycling"/>
    <x v="3"/>
    <s v="Fizik"/>
    <s v="Dial"/>
    <x v="15"/>
    <s v="IP1 R Eyestay 25mm Dial B + Pawl Caps"/>
    <x v="2"/>
    <n v="4325"/>
    <n v="12857"/>
    <n v="2.9727167630057805"/>
    <x v="4307"/>
  </r>
  <r>
    <x v="1"/>
    <s v="Cycling"/>
    <x v="3"/>
    <s v="Fizik"/>
    <s v="Dial"/>
    <x v="15"/>
    <s v="IP1 R Eyestay 25mm Dial B + Pawl Caps"/>
    <x v="2"/>
    <n v="800"/>
    <n v="2392"/>
    <n v="2.99"/>
    <x v="3028"/>
  </r>
  <r>
    <x v="1"/>
    <s v="Cycling"/>
    <x v="3"/>
    <s v="Fizik"/>
    <s v="Dial"/>
    <x v="15"/>
    <s v="IP1 R Eyestay 25mm Dial B + Pawl Caps"/>
    <x v="2"/>
    <n v="1005"/>
    <n v="2990"/>
    <n v="2.9751243781094527"/>
    <x v="3042"/>
  </r>
  <r>
    <x v="1"/>
    <s v="Cycling"/>
    <x v="3"/>
    <s v="Fizik"/>
    <s v="Dial"/>
    <x v="15"/>
    <s v="IP1 R Eyestay 25mm Dial B + Pawl Caps"/>
    <x v="3"/>
    <n v="1310"/>
    <n v="3887"/>
    <n v="2.9671755725190838"/>
    <x v="4265"/>
  </r>
  <r>
    <x v="1"/>
    <s v="Cycling"/>
    <x v="3"/>
    <s v="Fizik"/>
    <s v="Dial"/>
    <x v="15"/>
    <s v="IP1 R Eyestay 25mm Dial B + Pawl Caps"/>
    <x v="3"/>
    <n v="2065"/>
    <n v="6129.5"/>
    <n v="2.9682808716707023"/>
    <x v="3078"/>
  </r>
  <r>
    <x v="1"/>
    <s v="Cycling"/>
    <x v="3"/>
    <s v="Fizik"/>
    <s v="Dial"/>
    <x v="15"/>
    <s v="IP1 R Eyestay 25mm Dial B + Pawl Caps"/>
    <x v="3"/>
    <n v="1005"/>
    <n v="2990"/>
    <n v="2.9751243781094527"/>
    <x v="3042"/>
  </r>
  <r>
    <x v="1"/>
    <s v="Cycling"/>
    <x v="3"/>
    <s v="Fizik"/>
    <s v="Dial"/>
    <x v="15"/>
    <s v="IP1 R Eyestay 25mm Dial B + Pawl Caps"/>
    <x v="3"/>
    <n v="800"/>
    <n v="2392"/>
    <n v="2.99"/>
    <x v="3028"/>
  </r>
  <r>
    <x v="1"/>
    <s v="Cycling"/>
    <x v="3"/>
    <s v="Fizik"/>
    <s v="Dial"/>
    <x v="15"/>
    <s v="IP1 R Eyestay 25mm Dial B + Pawl Caps"/>
    <x v="3"/>
    <n v="650"/>
    <n v="1943.5"/>
    <n v="2.99"/>
    <x v="3028"/>
  </r>
  <r>
    <x v="1"/>
    <s v="Cycling"/>
    <x v="3"/>
    <s v="Fizik"/>
    <s v="Dial"/>
    <x v="15"/>
    <s v="IP1 R Eyestay 25mm Dial B + Pawl Caps"/>
    <x v="3"/>
    <n v="700"/>
    <n v="2093"/>
    <n v="2.99"/>
    <x v="3028"/>
  </r>
  <r>
    <x v="1"/>
    <s v="Cycling"/>
    <x v="3"/>
    <s v="Fizik"/>
    <s v="Dial"/>
    <x v="15"/>
    <s v="IP1 R Eyestay 25mm Dial B + Pawl Caps"/>
    <x v="3"/>
    <n v="1210"/>
    <n v="3588"/>
    <n v="2.9652892561983473"/>
    <x v="4266"/>
  </r>
  <r>
    <x v="1"/>
    <s v="Cycling"/>
    <x v="3"/>
    <s v="Fizik"/>
    <s v="Dial"/>
    <x v="15"/>
    <s v="IP1 R Eyestay 25mm Dial B + Pawl Caps"/>
    <x v="3"/>
    <n v="2315"/>
    <n v="6877"/>
    <n v="2.9706263498920085"/>
    <x v="4308"/>
  </r>
  <r>
    <x v="1"/>
    <s v="Cycling"/>
    <x v="3"/>
    <s v="Fizik"/>
    <s v="Dial"/>
    <x v="15"/>
    <s v="IP1 R Eyestay 25mm Dial B + Pawl Caps"/>
    <x v="0"/>
    <n v="700"/>
    <n v="2093"/>
    <n v="2.99"/>
    <x v="3028"/>
  </r>
  <r>
    <x v="1"/>
    <s v="Cycling"/>
    <x v="3"/>
    <s v="Fizik"/>
    <s v="Dial"/>
    <x v="15"/>
    <s v="IP1 R Eyestay 25mm Dial B + Pawl Caps"/>
    <x v="0"/>
    <n v="3720"/>
    <n v="11063"/>
    <n v="2.9739247311827959"/>
    <x v="4268"/>
  </r>
  <r>
    <x v="1"/>
    <s v="Cycling"/>
    <x v="3"/>
    <s v="Fizik"/>
    <s v="Dial"/>
    <x v="15"/>
    <s v="IP1 R Eyestay 25mm Dial B + Pawl Caps"/>
    <x v="0"/>
    <n v="3820"/>
    <n v="11362"/>
    <n v="2.9743455497382199"/>
    <x v="4269"/>
  </r>
  <r>
    <x v="1"/>
    <s v="Cycling"/>
    <x v="3"/>
    <s v="Fizik"/>
    <s v="Dial"/>
    <x v="15"/>
    <s v="IP1 R Eyestay 25mm Dial B + Pawl Caps"/>
    <x v="0"/>
    <n v="2915"/>
    <n v="8671"/>
    <n v="2.974614065180103"/>
    <x v="4270"/>
  </r>
  <r>
    <x v="1"/>
    <s v="Cycling"/>
    <x v="3"/>
    <s v="Fizik"/>
    <s v="Dial"/>
    <x v="15"/>
    <s v="IP1 R Eyestay 25mm Dial B + Pawl Caps"/>
    <x v="0"/>
    <n v="2165"/>
    <n v="6428.5"/>
    <n v="2.9692840646651271"/>
    <x v="4271"/>
  </r>
  <r>
    <x v="1"/>
    <s v="Cycling"/>
    <x v="3"/>
    <s v="Fizik"/>
    <s v="Dial"/>
    <x v="15"/>
    <s v="IP1 R Eyestay 25mm Dial B + Pawl Caps"/>
    <x v="1"/>
    <n v="1960"/>
    <n v="5830.5"/>
    <n v="2.9747448979591837"/>
    <x v="4272"/>
  </r>
  <r>
    <x v="1"/>
    <s v="Cycling"/>
    <x v="3"/>
    <s v="Fizik"/>
    <s v="Dial"/>
    <x v="15"/>
    <s v="IP1 R Eyestay 25mm Dial B + Pawl Caps"/>
    <x v="4"/>
    <n v="700"/>
    <n v="2107"/>
    <n v="3.01"/>
    <x v="3024"/>
  </r>
  <r>
    <x v="1"/>
    <s v="Cycling"/>
    <x v="3"/>
    <s v="Fizik"/>
    <s v="Dial"/>
    <x v="15"/>
    <s v="IP1 R Eyestay 25mm Dial B + Pawl Caps"/>
    <x v="4"/>
    <n v="1000"/>
    <n v="3010"/>
    <n v="3.01"/>
    <x v="3024"/>
  </r>
  <r>
    <x v="1"/>
    <s v="Cycling"/>
    <x v="3"/>
    <s v="Fizik"/>
    <s v="Dial"/>
    <x v="15"/>
    <s v="IP1 R Eyestay 25mm Dial B + Pawl Caps"/>
    <x v="4"/>
    <n v="1250"/>
    <n v="3762.5"/>
    <n v="3.01"/>
    <x v="3024"/>
  </r>
  <r>
    <x v="1"/>
    <s v="Cycling"/>
    <x v="3"/>
    <s v="Fizik"/>
    <s v="Dial"/>
    <x v="15"/>
    <s v="IP1 R Eyestay 25mm Dial B + Pawl Caps"/>
    <x v="4"/>
    <n v="500"/>
    <n v="1505"/>
    <n v="3.01"/>
    <x v="3024"/>
  </r>
  <r>
    <x v="1"/>
    <s v="Cycling"/>
    <x v="3"/>
    <s v="Fizik"/>
    <s v="Dial"/>
    <x v="15"/>
    <s v="IP1 R Eyestay 25mm Dial B + Pawl Caps"/>
    <x v="2"/>
    <n v="1060"/>
    <n v="3160.5"/>
    <n v="2.9816037735849057"/>
    <x v="3067"/>
  </r>
  <r>
    <x v="1"/>
    <s v="Cycling"/>
    <x v="3"/>
    <s v="Fizik"/>
    <s v="Dial"/>
    <x v="15"/>
    <s v="IP1 R Eyestay 25mm Dial B + Pawl Caps"/>
    <x v="2"/>
    <n v="500"/>
    <n v="1505"/>
    <n v="3.01"/>
    <x v="3024"/>
  </r>
  <r>
    <x v="1"/>
    <s v="Cycling"/>
    <x v="3"/>
    <s v="Fizik"/>
    <s v="Dial"/>
    <x v="15"/>
    <s v="IP1 R Eyestay 25mm Dial B + Pawl Caps"/>
    <x v="2"/>
    <n v="1110"/>
    <n v="3311"/>
    <n v="2.9828828828828828"/>
    <x v="3059"/>
  </r>
  <r>
    <x v="1"/>
    <s v="Cycling"/>
    <x v="3"/>
    <s v="Fizik"/>
    <s v="Dial"/>
    <x v="15"/>
    <s v="IP1 R Eyestay 25mm Dial B + Pawl Caps"/>
    <x v="2"/>
    <n v="1200"/>
    <n v="3612"/>
    <n v="3.01"/>
    <x v="3024"/>
  </r>
  <r>
    <x v="1"/>
    <s v="Cycling"/>
    <x v="3"/>
    <s v="Fizik"/>
    <s v="Dial"/>
    <x v="15"/>
    <s v="IP1 R Eyestay 25mm Dial B + Pawl Caps"/>
    <x v="2"/>
    <n v="500"/>
    <n v="1505"/>
    <n v="3.01"/>
    <x v="3024"/>
  </r>
  <r>
    <x v="1"/>
    <s v="Cycling"/>
    <x v="3"/>
    <s v="Fizik"/>
    <s v="Dial"/>
    <x v="15"/>
    <s v="IP1 R Eyestay 25mm Dial B + Pawl Caps"/>
    <x v="3"/>
    <n v="500"/>
    <n v="1505"/>
    <n v="3.01"/>
    <x v="3024"/>
  </r>
  <r>
    <x v="1"/>
    <s v="Cycling"/>
    <x v="3"/>
    <s v="Fizik"/>
    <s v="Dial"/>
    <x v="15"/>
    <s v="IP1 R Eyestay 25mm Dial B + Pawl Caps"/>
    <x v="3"/>
    <n v="200"/>
    <n v="602"/>
    <n v="3.01"/>
    <x v="3024"/>
  </r>
  <r>
    <x v="1"/>
    <s v="Cycling"/>
    <x v="3"/>
    <s v="Fizik"/>
    <s v="Dial"/>
    <x v="15"/>
    <s v="IP1 R Eyestay 25mm Dial B + Pawl Caps"/>
    <x v="3"/>
    <n v="100"/>
    <n v="301"/>
    <n v="3.01"/>
    <x v="3024"/>
  </r>
  <r>
    <x v="1"/>
    <s v="Cycling"/>
    <x v="3"/>
    <s v="Fizik"/>
    <s v="Dial"/>
    <x v="15"/>
    <s v="IP1 R Eyestay 25mm Dial B + Pawl Caps"/>
    <x v="3"/>
    <n v="500"/>
    <n v="1505"/>
    <n v="3.01"/>
    <x v="3024"/>
  </r>
  <r>
    <x v="1"/>
    <s v="Cycling"/>
    <x v="3"/>
    <s v="Fizik"/>
    <s v="Dial"/>
    <x v="37"/>
    <s v="L6 L Eyestay 20mm Dial B"/>
    <x v="2"/>
    <n v="2415"/>
    <n v="5928"/>
    <n v="2.4546583850931678"/>
    <x v="4309"/>
  </r>
  <r>
    <x v="1"/>
    <s v="Cycling"/>
    <x v="3"/>
    <s v="Fizik"/>
    <s v="Dial"/>
    <x v="37"/>
    <s v="L6 L Eyestay 20mm Dial B"/>
    <x v="2"/>
    <n v="4525"/>
    <n v="11115"/>
    <n v="2.4563535911602208"/>
    <x v="2988"/>
  </r>
  <r>
    <x v="1"/>
    <s v="Cycling"/>
    <x v="3"/>
    <s v="Fizik"/>
    <s v="Dial"/>
    <x v="37"/>
    <s v="L6 L Eyestay 20mm Dial B"/>
    <x v="3"/>
    <n v="5330"/>
    <n v="13091"/>
    <n v="2.4560975609756097"/>
    <x v="4310"/>
  </r>
  <r>
    <x v="1"/>
    <s v="Cycling"/>
    <x v="3"/>
    <s v="Fizik"/>
    <s v="Dial"/>
    <x v="37"/>
    <s v="L6 L Eyestay 20mm Dial B"/>
    <x v="3"/>
    <n v="2815"/>
    <n v="6916"/>
    <n v="2.4568383658969806"/>
    <x v="3889"/>
  </r>
  <r>
    <x v="1"/>
    <s v="Cycling"/>
    <x v="3"/>
    <s v="Fizik"/>
    <s v="Dial"/>
    <x v="37"/>
    <s v="L6 L Eyestay 20mm Dial B"/>
    <x v="3"/>
    <n v="5025"/>
    <n v="12350"/>
    <n v="2.4577114427860698"/>
    <x v="3595"/>
  </r>
  <r>
    <x v="1"/>
    <s v="Cycling"/>
    <x v="3"/>
    <s v="Fizik"/>
    <s v="Dial"/>
    <x v="37"/>
    <s v="L6 L Eyestay 20mm Dial B"/>
    <x v="3"/>
    <n v="2460"/>
    <n v="6051.5"/>
    <n v="2.4599593495934959"/>
    <x v="4311"/>
  </r>
  <r>
    <x v="1"/>
    <s v="Cycling"/>
    <x v="3"/>
    <s v="Fizik"/>
    <s v="Dial"/>
    <x v="37"/>
    <s v="L6 L Eyestay 20mm Dial B"/>
    <x v="3"/>
    <n v="5230"/>
    <n v="12844"/>
    <n v="2.4558317399617593"/>
    <x v="4312"/>
  </r>
  <r>
    <x v="1"/>
    <s v="Cycling"/>
    <x v="3"/>
    <s v="Fizik"/>
    <s v="Dial"/>
    <x v="37"/>
    <s v="L6 L Eyestay 20mm Dial B"/>
    <x v="3"/>
    <n v="2265"/>
    <n v="5557.5"/>
    <n v="2.4536423841059603"/>
    <x v="4313"/>
  </r>
  <r>
    <x v="1"/>
    <s v="Cycling"/>
    <x v="3"/>
    <s v="Fizik"/>
    <s v="Dial"/>
    <x v="37"/>
    <s v="L6 L Eyestay 20mm Dial B"/>
    <x v="3"/>
    <n v="12665"/>
    <n v="31122"/>
    <n v="2.4573233320173706"/>
    <x v="4314"/>
  </r>
  <r>
    <x v="1"/>
    <s v="Cycling"/>
    <x v="3"/>
    <s v="Fizik"/>
    <s v="Dial"/>
    <x v="37"/>
    <s v="L6 L Eyestay 20mm Dial B"/>
    <x v="0"/>
    <n v="12165"/>
    <n v="29887"/>
    <n v="2.4568023016851623"/>
    <x v="3847"/>
  </r>
  <r>
    <x v="1"/>
    <s v="Cycling"/>
    <x v="3"/>
    <s v="Fizik"/>
    <s v="Dial"/>
    <x v="37"/>
    <s v="L6 L Eyestay 20mm Dial B"/>
    <x v="0"/>
    <n v="15780"/>
    <n v="38779"/>
    <n v="2.4574778200253484"/>
    <x v="2249"/>
  </r>
  <r>
    <x v="1"/>
    <s v="Cycling"/>
    <x v="3"/>
    <s v="Fizik"/>
    <s v="Dial"/>
    <x v="37"/>
    <s v="L6 L Eyestay 20mm Dial B"/>
    <x v="0"/>
    <n v="300"/>
    <n v="741"/>
    <n v="2.4700000000000002"/>
    <x v="2872"/>
  </r>
  <r>
    <x v="1"/>
    <s v="Cycling"/>
    <x v="3"/>
    <s v="Fizik"/>
    <s v="Dial"/>
    <x v="37"/>
    <s v="L6 L Eyestay 20mm Dial BClr/Black C/426 C/17-000TPX"/>
    <x v="5"/>
    <n v="6735"/>
    <n v="16549"/>
    <n v="2.4571640682999258"/>
    <x v="4315"/>
  </r>
  <r>
    <x v="1"/>
    <s v="Cycling"/>
    <x v="3"/>
    <s v="Fizik"/>
    <s v="Dial"/>
    <x v="37"/>
    <s v="L6 L Eyestay 20mm Dial BClr/Black C/426 C/17-000TPX"/>
    <x v="5"/>
    <n v="825"/>
    <n v="2037.75"/>
    <n v="2.4700000000000002"/>
    <x v="2872"/>
  </r>
  <r>
    <x v="1"/>
    <s v="Cycling"/>
    <x v="3"/>
    <s v="Fizik"/>
    <s v="Dial"/>
    <x v="37"/>
    <s v="L6 L Eyestay 20mm Dial BClr/Black C/426 C/17-000TPX"/>
    <x v="5"/>
    <n v="575"/>
    <n v="1420.25"/>
    <n v="2.4700000000000002"/>
    <x v="2872"/>
  </r>
  <r>
    <x v="1"/>
    <s v="Cycling"/>
    <x v="3"/>
    <s v="Fizik"/>
    <s v="Dial"/>
    <x v="37"/>
    <s v="L6 L Eyestay 20mm Dial BClr/Black C/426 C/17-000TPX"/>
    <x v="5"/>
    <n v="4225"/>
    <n v="10374"/>
    <n v="2.4553846153846153"/>
    <x v="4316"/>
  </r>
  <r>
    <x v="1"/>
    <s v="Cycling"/>
    <x v="3"/>
    <s v="Fizik"/>
    <s v="Dial"/>
    <x v="37"/>
    <s v="L6 L Eyestay 20mm Dial BClr/Black C/426 C/17-000TPX"/>
    <x v="5"/>
    <n v="2365"/>
    <n v="5804.5"/>
    <n v="2.4543340380549683"/>
    <x v="4317"/>
  </r>
  <r>
    <x v="1"/>
    <s v="Cycling"/>
    <x v="3"/>
    <s v="Fizik"/>
    <s v="Dial"/>
    <x v="37"/>
    <s v="L6 L Eyestay 20mm Dial BClr/Black C/426 C/17-000TPX"/>
    <x v="4"/>
    <n v="1535"/>
    <n v="3766.75"/>
    <n v="2.4539087947882736"/>
    <x v="4318"/>
  </r>
  <r>
    <x v="1"/>
    <s v="Cycling"/>
    <x v="3"/>
    <s v="Fizik"/>
    <s v="Dial"/>
    <x v="37"/>
    <s v="L6 L Eyestay 20mm Dial BClr/Black C/426 C/17-000TPX"/>
    <x v="4"/>
    <n v="2715"/>
    <n v="6669"/>
    <n v="2.4563535911602208"/>
    <x v="2988"/>
  </r>
  <r>
    <x v="1"/>
    <s v="Cycling"/>
    <x v="3"/>
    <s v="Fizik"/>
    <s v="Dial"/>
    <x v="37"/>
    <s v="L6 L Eyestay 20mm Dial BClr/Black C/426 C/17-000TPX"/>
    <x v="4"/>
    <n v="1485"/>
    <n v="3643.25"/>
    <n v="2.4533670033670032"/>
    <x v="4319"/>
  </r>
  <r>
    <x v="1"/>
    <s v="Cycling"/>
    <x v="3"/>
    <s v="Fizik"/>
    <s v="Dial"/>
    <x v="37"/>
    <s v="L6 R Eyestay 20mm Dial B"/>
    <x v="4"/>
    <n v="500"/>
    <n v="1235"/>
    <n v="2.4700000000000002"/>
    <x v="2872"/>
  </r>
  <r>
    <x v="1"/>
    <s v="Cycling"/>
    <x v="3"/>
    <s v="Fizik"/>
    <s v="Dial"/>
    <x v="37"/>
    <s v="L6 R Eyestay 20mm Dial B"/>
    <x v="4"/>
    <n v="1410"/>
    <n v="3458"/>
    <n v="2.452482269503546"/>
    <x v="2975"/>
  </r>
  <r>
    <x v="1"/>
    <s v="Cycling"/>
    <x v="3"/>
    <s v="Fizik"/>
    <s v="Dial"/>
    <x v="37"/>
    <s v="L6 R Eyestay 20mm Dial B"/>
    <x v="4"/>
    <n v="6180"/>
    <n v="15190.5"/>
    <n v="2.4580097087378641"/>
    <x v="4320"/>
  </r>
  <r>
    <x v="1"/>
    <s v="Cycling"/>
    <x v="3"/>
    <s v="Fizik"/>
    <s v="Dial"/>
    <x v="37"/>
    <s v="L6 R Eyestay 20mm Dial B"/>
    <x v="4"/>
    <n v="2520"/>
    <n v="6175"/>
    <n v="2.4503968253968256"/>
    <x v="4321"/>
  </r>
  <r>
    <x v="1"/>
    <s v="Cycling"/>
    <x v="3"/>
    <s v="Fizik"/>
    <s v="Dial"/>
    <x v="37"/>
    <s v="L6 R Eyestay 20mm Dial B"/>
    <x v="4"/>
    <n v="150"/>
    <n v="370.5"/>
    <n v="2.4700000000000002"/>
    <x v="2872"/>
  </r>
  <r>
    <x v="1"/>
    <s v="Cycling"/>
    <x v="3"/>
    <s v="Fizik"/>
    <s v="Dial"/>
    <x v="37"/>
    <s v="L6 R Eyestay 20mm Dial B"/>
    <x v="2"/>
    <n v="4125"/>
    <n v="10127"/>
    <n v="2.4550303030303029"/>
    <x v="4322"/>
  </r>
  <r>
    <x v="1"/>
    <s v="Cycling"/>
    <x v="3"/>
    <s v="Fizik"/>
    <s v="Dial"/>
    <x v="37"/>
    <s v="L6 R Eyestay 20mm Dial B"/>
    <x v="2"/>
    <n v="1260"/>
    <n v="3087.5"/>
    <n v="2.4503968253968256"/>
    <x v="4321"/>
  </r>
  <r>
    <x v="1"/>
    <s v="Cycling"/>
    <x v="3"/>
    <s v="Fizik"/>
    <s v="Dial"/>
    <x v="37"/>
    <s v="L6 R Eyestay 20mm Dial B"/>
    <x v="2"/>
    <n v="600"/>
    <n v="1482"/>
    <n v="2.4700000000000002"/>
    <x v="2872"/>
  </r>
  <r>
    <x v="1"/>
    <s v="Cycling"/>
    <x v="3"/>
    <s v="Fizik"/>
    <s v="Dial"/>
    <x v="37"/>
    <s v="L6 R Eyestay 20mm Dial B"/>
    <x v="2"/>
    <n v="6135"/>
    <n v="15067"/>
    <n v="2.4559087204563976"/>
    <x v="3594"/>
  </r>
  <r>
    <x v="1"/>
    <s v="Cycling"/>
    <x v="3"/>
    <s v="Fizik"/>
    <s v="Dial"/>
    <x v="37"/>
    <s v="L6 R Eyestay 20mm Dial B"/>
    <x v="2"/>
    <n v="6135"/>
    <n v="15067"/>
    <n v="2.4559087204563976"/>
    <x v="3594"/>
  </r>
  <r>
    <x v="1"/>
    <s v="Cycling"/>
    <x v="3"/>
    <s v="Fizik"/>
    <s v="Dial"/>
    <x v="37"/>
    <s v="L6 R Eyestay 20mm Dial B"/>
    <x v="2"/>
    <n v="400"/>
    <n v="988"/>
    <n v="2.4700000000000002"/>
    <x v="2872"/>
  </r>
  <r>
    <x v="1"/>
    <s v="Cycling"/>
    <x v="3"/>
    <s v="Fizik"/>
    <s v="Dial"/>
    <x v="37"/>
    <s v="L6 R Eyestay 20mm Dial B"/>
    <x v="2"/>
    <n v="2415"/>
    <n v="5928"/>
    <n v="2.4546583850931678"/>
    <x v="4309"/>
  </r>
  <r>
    <x v="1"/>
    <s v="Cycling"/>
    <x v="3"/>
    <s v="Fizik"/>
    <s v="Dial"/>
    <x v="37"/>
    <s v="L6 R Eyestay 20mm Dial B"/>
    <x v="2"/>
    <n v="4525"/>
    <n v="11115"/>
    <n v="2.4563535911602208"/>
    <x v="2988"/>
  </r>
  <r>
    <x v="1"/>
    <s v="Cycling"/>
    <x v="3"/>
    <s v="Fizik"/>
    <s v="Dial"/>
    <x v="37"/>
    <s v="L6 R Eyestay 20mm Dial B"/>
    <x v="3"/>
    <n v="5330"/>
    <n v="13091"/>
    <n v="2.4560975609756097"/>
    <x v="4310"/>
  </r>
  <r>
    <x v="1"/>
    <s v="Cycling"/>
    <x v="3"/>
    <s v="Fizik"/>
    <s v="Dial"/>
    <x v="37"/>
    <s v="L6 R Eyestay 20mm Dial B"/>
    <x v="3"/>
    <n v="2815"/>
    <n v="6916"/>
    <n v="2.4568383658969806"/>
    <x v="3889"/>
  </r>
  <r>
    <x v="1"/>
    <s v="Cycling"/>
    <x v="3"/>
    <s v="Fizik"/>
    <s v="Dial"/>
    <x v="37"/>
    <s v="L6 R Eyestay 20mm Dial B"/>
    <x v="3"/>
    <n v="5025"/>
    <n v="12350"/>
    <n v="2.4577114427860698"/>
    <x v="3595"/>
  </r>
  <r>
    <x v="1"/>
    <s v="Cycling"/>
    <x v="3"/>
    <s v="Fizik"/>
    <s v="Dial"/>
    <x v="37"/>
    <s v="L6 R Eyestay 20mm Dial B"/>
    <x v="3"/>
    <n v="2460"/>
    <n v="6051.5"/>
    <n v="2.4599593495934959"/>
    <x v="4311"/>
  </r>
  <r>
    <x v="1"/>
    <s v="Cycling"/>
    <x v="3"/>
    <s v="Fizik"/>
    <s v="Dial"/>
    <x v="37"/>
    <s v="L6 R Eyestay 20mm Dial B"/>
    <x v="3"/>
    <n v="5230"/>
    <n v="12844"/>
    <n v="2.4558317399617593"/>
    <x v="4312"/>
  </r>
  <r>
    <x v="1"/>
    <s v="Cycling"/>
    <x v="3"/>
    <s v="Fizik"/>
    <s v="Dial"/>
    <x v="37"/>
    <s v="L6 R Eyestay 20mm Dial B"/>
    <x v="3"/>
    <n v="2365"/>
    <n v="5804.5"/>
    <n v="2.4543340380549683"/>
    <x v="4317"/>
  </r>
  <r>
    <x v="1"/>
    <s v="Cycling"/>
    <x v="3"/>
    <s v="Fizik"/>
    <s v="Dial"/>
    <x v="37"/>
    <s v="L6 R Eyestay 20mm Dial B"/>
    <x v="3"/>
    <n v="12665"/>
    <n v="31122"/>
    <n v="2.4573233320173706"/>
    <x v="4314"/>
  </r>
  <r>
    <x v="1"/>
    <s v="Cycling"/>
    <x v="3"/>
    <s v="Fizik"/>
    <s v="Dial"/>
    <x v="37"/>
    <s v="L6 R Eyestay 20mm Dial B"/>
    <x v="0"/>
    <n v="12165"/>
    <n v="29887"/>
    <n v="2.4568023016851623"/>
    <x v="3847"/>
  </r>
  <r>
    <x v="1"/>
    <s v="Cycling"/>
    <x v="3"/>
    <s v="Fizik"/>
    <s v="Dial"/>
    <x v="37"/>
    <s v="L6 R Eyestay 20mm Dial B"/>
    <x v="0"/>
    <n v="15780"/>
    <n v="38779"/>
    <n v="2.4574778200253484"/>
    <x v="2249"/>
  </r>
  <r>
    <x v="1"/>
    <s v="Cycling"/>
    <x v="3"/>
    <s v="Fizik"/>
    <s v="Dial"/>
    <x v="37"/>
    <s v="L6 R Eyestay 20mm Dial B"/>
    <x v="0"/>
    <n v="300"/>
    <n v="741"/>
    <n v="2.4700000000000002"/>
    <x v="2872"/>
  </r>
  <r>
    <x v="1"/>
    <s v="Cycling"/>
    <x v="3"/>
    <s v="Fizik"/>
    <s v="Dial"/>
    <x v="37"/>
    <s v="L6 R Eyestay 20mm Dial BClr/Black C/426 C/17-000TPX"/>
    <x v="5"/>
    <n v="6735"/>
    <n v="16549"/>
    <n v="2.4571640682999258"/>
    <x v="4315"/>
  </r>
  <r>
    <x v="1"/>
    <s v="Cycling"/>
    <x v="3"/>
    <s v="Fizik"/>
    <s v="Dial"/>
    <x v="37"/>
    <s v="L6 R Eyestay 20mm Dial BClr/Black C/426 C/17-000TPX"/>
    <x v="5"/>
    <n v="825"/>
    <n v="2037.75"/>
    <n v="2.4700000000000002"/>
    <x v="2872"/>
  </r>
  <r>
    <x v="1"/>
    <s v="Cycling"/>
    <x v="3"/>
    <s v="Fizik"/>
    <s v="Dial"/>
    <x v="37"/>
    <s v="L6 R Eyestay 20mm Dial BClr/Black C/426 C/17-000TPX"/>
    <x v="5"/>
    <n v="575"/>
    <n v="1420.25"/>
    <n v="2.4700000000000002"/>
    <x v="2872"/>
  </r>
  <r>
    <x v="1"/>
    <s v="Cycling"/>
    <x v="3"/>
    <s v="Fizik"/>
    <s v="Dial"/>
    <x v="37"/>
    <s v="L6 R Eyestay 20mm Dial BClr/Black C/426 C/17-000TPX"/>
    <x v="5"/>
    <n v="4225"/>
    <n v="10374"/>
    <n v="2.4553846153846153"/>
    <x v="4316"/>
  </r>
  <r>
    <x v="1"/>
    <s v="Cycling"/>
    <x v="3"/>
    <s v="Fizik"/>
    <s v="Dial"/>
    <x v="37"/>
    <s v="L6 R Eyestay 20mm Dial BClr/Black C/426 C/17-000TPX"/>
    <x v="5"/>
    <n v="2365"/>
    <n v="5804.5"/>
    <n v="2.4543340380549683"/>
    <x v="4317"/>
  </r>
  <r>
    <x v="1"/>
    <s v="Cycling"/>
    <x v="3"/>
    <s v="Fizik"/>
    <s v="Dial"/>
    <x v="37"/>
    <s v="L6 R Eyestay 20mm Dial BClr/Black C/426 C/17-000TPX"/>
    <x v="4"/>
    <n v="1535"/>
    <n v="3766.75"/>
    <n v="2.4539087947882736"/>
    <x v="4318"/>
  </r>
  <r>
    <x v="1"/>
    <s v="Cycling"/>
    <x v="3"/>
    <s v="Fizik"/>
    <s v="Dial"/>
    <x v="37"/>
    <s v="L6 R Eyestay 20mm Dial BClr/Black C/426 C/17-000TPX"/>
    <x v="4"/>
    <n v="2665"/>
    <n v="6545.5"/>
    <n v="2.4560975609756097"/>
    <x v="4310"/>
  </r>
  <r>
    <x v="1"/>
    <s v="Cycling"/>
    <x v="3"/>
    <s v="Fizik"/>
    <s v="Dial"/>
    <x v="37"/>
    <s v="L6 R Eyestay 20mm Dial BClr/Black C/426 C/17-000TPX"/>
    <x v="4"/>
    <n v="1535"/>
    <n v="3766.75"/>
    <n v="2.4539087947882736"/>
    <x v="4318"/>
  </r>
  <r>
    <x v="1"/>
    <s v="Cycling"/>
    <x v="3"/>
    <s v="Fizik"/>
    <s v="Dial"/>
    <x v="31"/>
    <s v="DNR L6 L Eyestay 20mm Dial D"/>
    <x v="5"/>
    <n v="1285"/>
    <n v="2817.75"/>
    <n v="2.1928015564202337"/>
    <x v="4323"/>
  </r>
  <r>
    <x v="1"/>
    <s v="Cycling"/>
    <x v="3"/>
    <s v="Fizik"/>
    <s v="Dial"/>
    <x v="31"/>
    <s v="DNR L6 R Eyestay 20mm Dial D"/>
    <x v="5"/>
    <n v="1285"/>
    <n v="2817.75"/>
    <n v="2.1928015564202337"/>
    <x v="4323"/>
  </r>
  <r>
    <x v="1"/>
    <s v="Cycling"/>
    <x v="3"/>
    <s v="Fizik"/>
    <s v="Dial"/>
    <x v="31"/>
    <s v="L6 L Eyestay 20mm Dial D"/>
    <x v="1"/>
    <n v="18345"/>
    <n v="40880"/>
    <n v="2.228400109021532"/>
    <x v="4324"/>
  </r>
  <r>
    <x v="1"/>
    <s v="Cycling"/>
    <x v="3"/>
    <s v="Fizik"/>
    <s v="Dial"/>
    <x v="31"/>
    <s v="L6 L Eyestay 20mm Dial D"/>
    <x v="1"/>
    <n v="3370"/>
    <n v="7504"/>
    <n v="2.2267062314540058"/>
    <x v="4325"/>
  </r>
  <r>
    <x v="1"/>
    <s v="Cycling"/>
    <x v="3"/>
    <s v="Fizik"/>
    <s v="Dial"/>
    <x v="31"/>
    <s v="L6 L Eyestay 25mm Dial D"/>
    <x v="2"/>
    <n v="4020"/>
    <n v="8920"/>
    <n v="2.2189054726368158"/>
    <x v="2795"/>
  </r>
  <r>
    <x v="1"/>
    <s v="Cycling"/>
    <x v="3"/>
    <s v="Fizik"/>
    <s v="Dial"/>
    <x v="31"/>
    <s v="L6 L Eyestay 25mm Dial D"/>
    <x v="2"/>
    <n v="500"/>
    <n v="1115"/>
    <n v="2.23"/>
    <x v="2797"/>
  </r>
  <r>
    <x v="1"/>
    <s v="Cycling"/>
    <x v="3"/>
    <s v="Fizik"/>
    <s v="Dial"/>
    <x v="31"/>
    <s v="L6 L Eyestay 25mm Dial D"/>
    <x v="2"/>
    <n v="500"/>
    <n v="1115"/>
    <n v="2.23"/>
    <x v="2797"/>
  </r>
  <r>
    <x v="1"/>
    <s v="Cycling"/>
    <x v="3"/>
    <s v="Fizik"/>
    <s v="Dial"/>
    <x v="31"/>
    <s v="L6 L Eyestay 25mm Dial D"/>
    <x v="2"/>
    <n v="600"/>
    <n v="1338"/>
    <n v="2.23"/>
    <x v="2797"/>
  </r>
  <r>
    <x v="1"/>
    <s v="Cycling"/>
    <x v="3"/>
    <s v="Fizik"/>
    <s v="Dial"/>
    <x v="31"/>
    <s v="L6 L Eyestay 25mm Dial D"/>
    <x v="3"/>
    <n v="1005"/>
    <n v="2230"/>
    <n v="2.2189054726368158"/>
    <x v="2795"/>
  </r>
  <r>
    <x v="1"/>
    <s v="Cycling"/>
    <x v="3"/>
    <s v="Fizik"/>
    <s v="Dial"/>
    <x v="31"/>
    <s v="L6 L Eyestay 25mm Dial D"/>
    <x v="3"/>
    <n v="1110"/>
    <n v="2464"/>
    <n v="2.2198198198198198"/>
    <x v="2874"/>
  </r>
  <r>
    <x v="1"/>
    <s v="Cycling"/>
    <x v="3"/>
    <s v="Fizik"/>
    <s v="Dial"/>
    <x v="31"/>
    <s v="L6 L Eyestay 25mm Dial D"/>
    <x v="0"/>
    <n v="2815"/>
    <n v="6272"/>
    <n v="2.2280639431616343"/>
    <x v="4326"/>
  </r>
  <r>
    <x v="1"/>
    <s v="Cycling"/>
    <x v="3"/>
    <s v="Fizik"/>
    <s v="Dial"/>
    <x v="31"/>
    <s v="L6 L Eyestay 25mm Dial D"/>
    <x v="0"/>
    <n v="1310"/>
    <n v="2912"/>
    <n v="2.2229007633587785"/>
    <x v="4327"/>
  </r>
  <r>
    <x v="1"/>
    <s v="Cycling"/>
    <x v="3"/>
    <s v="Fizik"/>
    <s v="Dial"/>
    <x v="31"/>
    <s v="L6 L Eyestay 25mm Dial D"/>
    <x v="0"/>
    <n v="850"/>
    <n v="1904"/>
    <n v="2.2400000000000002"/>
    <x v="1400"/>
  </r>
  <r>
    <x v="1"/>
    <s v="Cycling"/>
    <x v="3"/>
    <s v="Fizik"/>
    <s v="Dial"/>
    <x v="31"/>
    <s v="L6 L Eyestay 25mm Dial D"/>
    <x v="0"/>
    <n v="600"/>
    <n v="1344"/>
    <n v="2.2400000000000002"/>
    <x v="1400"/>
  </r>
  <r>
    <x v="1"/>
    <s v="Cycling"/>
    <x v="3"/>
    <s v="Fizik"/>
    <s v="Dial"/>
    <x v="31"/>
    <s v="L6 L Eyestay 25mm Dial D"/>
    <x v="1"/>
    <n v="900"/>
    <n v="2016"/>
    <n v="2.2400000000000002"/>
    <x v="1400"/>
  </r>
  <r>
    <x v="1"/>
    <s v="Cycling"/>
    <x v="3"/>
    <s v="Fizik"/>
    <s v="Dial"/>
    <x v="31"/>
    <s v="L6 R Eyestay 20mm Dial D"/>
    <x v="1"/>
    <n v="18345"/>
    <n v="40880"/>
    <n v="2.228400109021532"/>
    <x v="4324"/>
  </r>
  <r>
    <x v="1"/>
    <s v="Cycling"/>
    <x v="3"/>
    <s v="Fizik"/>
    <s v="Dial"/>
    <x v="31"/>
    <s v="L6 R Eyestay 20mm Dial D"/>
    <x v="1"/>
    <n v="3370"/>
    <n v="7504"/>
    <n v="2.2267062314540058"/>
    <x v="4325"/>
  </r>
  <r>
    <x v="1"/>
    <s v="Cycling"/>
    <x v="3"/>
    <s v="Fizik"/>
    <s v="Dial"/>
    <x v="31"/>
    <s v="L6 R Eyestay 25mm Dial D"/>
    <x v="2"/>
    <n v="4020"/>
    <n v="8920"/>
    <n v="2.2189054726368158"/>
    <x v="2795"/>
  </r>
  <r>
    <x v="1"/>
    <s v="Cycling"/>
    <x v="3"/>
    <s v="Fizik"/>
    <s v="Dial"/>
    <x v="31"/>
    <s v="L6 R Eyestay 25mm Dial D"/>
    <x v="2"/>
    <n v="500"/>
    <n v="1115"/>
    <n v="2.23"/>
    <x v="2797"/>
  </r>
  <r>
    <x v="1"/>
    <s v="Cycling"/>
    <x v="3"/>
    <s v="Fizik"/>
    <s v="Dial"/>
    <x v="31"/>
    <s v="L6 R Eyestay 25mm Dial D"/>
    <x v="2"/>
    <n v="500"/>
    <n v="1115"/>
    <n v="2.23"/>
    <x v="2797"/>
  </r>
  <r>
    <x v="1"/>
    <s v="Cycling"/>
    <x v="3"/>
    <s v="Fizik"/>
    <s v="Dial"/>
    <x v="31"/>
    <s v="L6 R Eyestay 25mm Dial D"/>
    <x v="2"/>
    <n v="600"/>
    <n v="1338"/>
    <n v="2.23"/>
    <x v="2797"/>
  </r>
  <r>
    <x v="1"/>
    <s v="Cycling"/>
    <x v="3"/>
    <s v="Fizik"/>
    <s v="Dial"/>
    <x v="31"/>
    <s v="L6 R Eyestay 25mm Dial D"/>
    <x v="3"/>
    <n v="1005"/>
    <n v="2230"/>
    <n v="2.2189054726368158"/>
    <x v="2795"/>
  </r>
  <r>
    <x v="1"/>
    <s v="Cycling"/>
    <x v="3"/>
    <s v="Fizik"/>
    <s v="Dial"/>
    <x v="31"/>
    <s v="L6 R Eyestay 25mm Dial D"/>
    <x v="3"/>
    <n v="1110"/>
    <n v="2464"/>
    <n v="2.2198198198198198"/>
    <x v="2874"/>
  </r>
  <r>
    <x v="1"/>
    <s v="Cycling"/>
    <x v="3"/>
    <s v="Fizik"/>
    <s v="Dial"/>
    <x v="31"/>
    <s v="L6 R Eyestay 25mm Dial D"/>
    <x v="0"/>
    <n v="2815"/>
    <n v="6272"/>
    <n v="2.2280639431616343"/>
    <x v="4326"/>
  </r>
  <r>
    <x v="1"/>
    <s v="Cycling"/>
    <x v="3"/>
    <s v="Fizik"/>
    <s v="Dial"/>
    <x v="31"/>
    <s v="L6 R Eyestay 25mm Dial D"/>
    <x v="0"/>
    <n v="1310"/>
    <n v="2912"/>
    <n v="2.2229007633587785"/>
    <x v="4327"/>
  </r>
  <r>
    <x v="1"/>
    <s v="Cycling"/>
    <x v="3"/>
    <s v="Fizik"/>
    <s v="Dial"/>
    <x v="31"/>
    <s v="L6 R Eyestay 25mm Dial D"/>
    <x v="0"/>
    <n v="850"/>
    <n v="1904"/>
    <n v="2.2400000000000002"/>
    <x v="1400"/>
  </r>
  <r>
    <x v="1"/>
    <s v="Cycling"/>
    <x v="3"/>
    <s v="Fizik"/>
    <s v="Dial"/>
    <x v="31"/>
    <s v="L6 R Eyestay 25mm Dial D"/>
    <x v="0"/>
    <n v="600"/>
    <n v="1344"/>
    <n v="2.2400000000000002"/>
    <x v="1400"/>
  </r>
  <r>
    <x v="1"/>
    <s v="Cycling"/>
    <x v="3"/>
    <s v="Fizik"/>
    <s v="Dial"/>
    <x v="31"/>
    <s v="L6 R Eyestay 25mm Dial D"/>
    <x v="1"/>
    <n v="900"/>
    <n v="2016"/>
    <n v="2.2400000000000002"/>
    <x v="1400"/>
  </r>
  <r>
    <x v="1"/>
    <s v="Cycling"/>
    <x v="3"/>
    <s v="Fizik"/>
    <s v="Dial"/>
    <x v="8"/>
    <s v="DNR L6 L Eyestay 20mm Dial E"/>
    <x v="5"/>
    <n v="925"/>
    <n v="1110"/>
    <n v="1.2"/>
    <x v="2802"/>
  </r>
  <r>
    <x v="1"/>
    <s v="Cycling"/>
    <x v="3"/>
    <s v="Fizik"/>
    <s v="Dial"/>
    <x v="8"/>
    <s v="DNR L6 L Eyestay 20mm Dial E"/>
    <x v="5"/>
    <n v="1285"/>
    <n v="1530"/>
    <n v="1.1906614785992218"/>
    <x v="4328"/>
  </r>
  <r>
    <x v="1"/>
    <s v="Cycling"/>
    <x v="3"/>
    <s v="Fizik"/>
    <s v="Dial"/>
    <x v="8"/>
    <s v="DNR L6 L Eyestay 20mm Dial E"/>
    <x v="5"/>
    <n v="75"/>
    <n v="90"/>
    <n v="1.2"/>
    <x v="2802"/>
  </r>
  <r>
    <x v="1"/>
    <s v="Cycling"/>
    <x v="3"/>
    <s v="Fizik"/>
    <s v="Dial"/>
    <x v="8"/>
    <s v="DNR L6 L Eyestay 20mm Dial E"/>
    <x v="5"/>
    <n v="150"/>
    <n v="180"/>
    <n v="1.2"/>
    <x v="2802"/>
  </r>
  <r>
    <x v="1"/>
    <s v="Cycling"/>
    <x v="3"/>
    <s v="Fizik"/>
    <s v="Dial"/>
    <x v="8"/>
    <s v="DNR L6 L Eyestay 20mm Dial E"/>
    <x v="5"/>
    <n v="925"/>
    <n v="1110"/>
    <n v="1.2"/>
    <x v="2802"/>
  </r>
  <r>
    <x v="1"/>
    <s v="Cycling"/>
    <x v="3"/>
    <s v="Fizik"/>
    <s v="Dial"/>
    <x v="8"/>
    <s v="DNR L6 L Eyestay 20mm Dial E"/>
    <x v="5"/>
    <n v="2990"/>
    <n v="3570"/>
    <n v="1.193979933110368"/>
    <x v="4329"/>
  </r>
  <r>
    <x v="1"/>
    <s v="Cycling"/>
    <x v="3"/>
    <s v="Fizik"/>
    <s v="Dial"/>
    <x v="8"/>
    <s v="DNR L6 L Eyestay 20mm Dial E"/>
    <x v="5"/>
    <n v="1185"/>
    <n v="1410"/>
    <n v="1.1898734177215189"/>
    <x v="4330"/>
  </r>
  <r>
    <x v="1"/>
    <s v="Cycling"/>
    <x v="3"/>
    <s v="Fizik"/>
    <s v="Dial"/>
    <x v="8"/>
    <s v="DNR L6 L Eyestay 20mm Dial E"/>
    <x v="4"/>
    <n v="1135"/>
    <n v="1350"/>
    <n v="1.1894273127753303"/>
    <x v="4331"/>
  </r>
  <r>
    <x v="1"/>
    <s v="Cycling"/>
    <x v="3"/>
    <s v="Fizik"/>
    <s v="Dial"/>
    <x v="8"/>
    <s v="DNR L6 L Eyestay 20mm Dial E"/>
    <x v="4"/>
    <n v="1685"/>
    <n v="2010"/>
    <n v="1.1928783382789319"/>
    <x v="2755"/>
  </r>
  <r>
    <x v="1"/>
    <s v="Cycling"/>
    <x v="3"/>
    <s v="Fizik"/>
    <s v="Dial"/>
    <x v="8"/>
    <s v="DNR L6 R Eyestay 20mm Dial E"/>
    <x v="5"/>
    <n v="925"/>
    <n v="1110"/>
    <n v="1.2"/>
    <x v="2802"/>
  </r>
  <r>
    <x v="1"/>
    <s v="Cycling"/>
    <x v="3"/>
    <s v="Fizik"/>
    <s v="Dial"/>
    <x v="8"/>
    <s v="DNR L6 R Eyestay 20mm Dial E"/>
    <x v="5"/>
    <n v="1285"/>
    <n v="1530"/>
    <n v="1.1906614785992218"/>
    <x v="4328"/>
  </r>
  <r>
    <x v="1"/>
    <s v="Cycling"/>
    <x v="3"/>
    <s v="Fizik"/>
    <s v="Dial"/>
    <x v="8"/>
    <s v="DNR L6 R Eyestay 20mm Dial E"/>
    <x v="5"/>
    <n v="75"/>
    <n v="90"/>
    <n v="1.2"/>
    <x v="2802"/>
  </r>
  <r>
    <x v="1"/>
    <s v="Cycling"/>
    <x v="3"/>
    <s v="Fizik"/>
    <s v="Dial"/>
    <x v="8"/>
    <s v="DNR L6 R Eyestay 20mm Dial E"/>
    <x v="5"/>
    <n v="150"/>
    <n v="180"/>
    <n v="1.2"/>
    <x v="2802"/>
  </r>
  <r>
    <x v="1"/>
    <s v="Cycling"/>
    <x v="3"/>
    <s v="Fizik"/>
    <s v="Dial"/>
    <x v="8"/>
    <s v="DNR L6 R Eyestay 20mm Dial E"/>
    <x v="5"/>
    <n v="925"/>
    <n v="1110"/>
    <n v="1.2"/>
    <x v="2802"/>
  </r>
  <r>
    <x v="1"/>
    <s v="Cycling"/>
    <x v="3"/>
    <s v="Fizik"/>
    <s v="Dial"/>
    <x v="8"/>
    <s v="DNR L6 R Eyestay 20mm Dial E"/>
    <x v="5"/>
    <n v="2990"/>
    <n v="3570"/>
    <n v="1.193979933110368"/>
    <x v="4329"/>
  </r>
  <r>
    <x v="1"/>
    <s v="Cycling"/>
    <x v="3"/>
    <s v="Fizik"/>
    <s v="Dial"/>
    <x v="8"/>
    <s v="DNR L6 R Eyestay 20mm Dial E"/>
    <x v="5"/>
    <n v="1185"/>
    <n v="1410"/>
    <n v="1.1898734177215189"/>
    <x v="4330"/>
  </r>
  <r>
    <x v="1"/>
    <s v="Cycling"/>
    <x v="3"/>
    <s v="Fizik"/>
    <s v="Dial"/>
    <x v="8"/>
    <s v="DNR L6 R Eyestay 20mm Dial E"/>
    <x v="4"/>
    <n v="1135"/>
    <n v="1350"/>
    <n v="1.1894273127753303"/>
    <x v="4331"/>
  </r>
  <r>
    <x v="1"/>
    <s v="Cycling"/>
    <x v="3"/>
    <s v="Fizik"/>
    <s v="Dial"/>
    <x v="8"/>
    <s v="DNR L6 R Eyestay 20mm Dial E"/>
    <x v="4"/>
    <n v="1685"/>
    <n v="2010"/>
    <n v="1.1928783382789319"/>
    <x v="2755"/>
  </r>
  <r>
    <x v="1"/>
    <s v="Cycling"/>
    <x v="3"/>
    <s v="Fizik"/>
    <s v="Dial"/>
    <x v="8"/>
    <s v="L6 L Eyestay 20mm Dial E"/>
    <x v="4"/>
    <n v="2890"/>
    <n v="3450"/>
    <n v="1.1937716262975779"/>
    <x v="4332"/>
  </r>
  <r>
    <x v="1"/>
    <s v="Cycling"/>
    <x v="3"/>
    <s v="Fizik"/>
    <s v="Dial"/>
    <x v="8"/>
    <s v="L6 L Eyestay 20mm Dial E"/>
    <x v="4"/>
    <n v="1000"/>
    <n v="1200"/>
    <n v="1.2"/>
    <x v="2802"/>
  </r>
  <r>
    <x v="1"/>
    <s v="Cycling"/>
    <x v="3"/>
    <s v="Fizik"/>
    <s v="Dial"/>
    <x v="8"/>
    <s v="L6 L Eyestay 20mm Dial E"/>
    <x v="2"/>
    <n v="550"/>
    <n v="660"/>
    <n v="1.2"/>
    <x v="2802"/>
  </r>
  <r>
    <x v="1"/>
    <s v="Cycling"/>
    <x v="3"/>
    <s v="Fizik"/>
    <s v="Dial"/>
    <x v="8"/>
    <s v="L6 L Eyestay 20mm Dial E"/>
    <x v="2"/>
    <n v="700"/>
    <n v="840"/>
    <n v="1.2"/>
    <x v="2802"/>
  </r>
  <r>
    <x v="1"/>
    <s v="Cycling"/>
    <x v="3"/>
    <s v="Fizik"/>
    <s v="Dial"/>
    <x v="8"/>
    <s v="L6 L Eyestay 20mm Dial E"/>
    <x v="2"/>
    <n v="1110"/>
    <n v="1320"/>
    <n v="1.1891891891891893"/>
    <x v="2805"/>
  </r>
  <r>
    <x v="1"/>
    <s v="Cycling"/>
    <x v="3"/>
    <s v="Fizik"/>
    <s v="Dial"/>
    <x v="8"/>
    <s v="L6 L Eyestay 20mm Dial E"/>
    <x v="2"/>
    <n v="250"/>
    <n v="300"/>
    <n v="1.2"/>
    <x v="2802"/>
  </r>
  <r>
    <x v="1"/>
    <s v="Cycling"/>
    <x v="3"/>
    <s v="Fizik"/>
    <s v="Dial"/>
    <x v="8"/>
    <s v="L6 R Eyestay 20mm Dial E"/>
    <x v="4"/>
    <n v="2890"/>
    <n v="3450"/>
    <n v="1.1937716262975779"/>
    <x v="4332"/>
  </r>
  <r>
    <x v="1"/>
    <s v="Cycling"/>
    <x v="3"/>
    <s v="Fizik"/>
    <s v="Dial"/>
    <x v="8"/>
    <s v="L6 R Eyestay 20mm Dial E"/>
    <x v="4"/>
    <n v="1000"/>
    <n v="1200"/>
    <n v="1.2"/>
    <x v="2802"/>
  </r>
  <r>
    <x v="1"/>
    <s v="Cycling"/>
    <x v="3"/>
    <s v="Fizik"/>
    <s v="Dial"/>
    <x v="8"/>
    <s v="L6 R Eyestay 20mm Dial E"/>
    <x v="2"/>
    <n v="550"/>
    <n v="660"/>
    <n v="1.2"/>
    <x v="2802"/>
  </r>
  <r>
    <x v="1"/>
    <s v="Cycling"/>
    <x v="3"/>
    <s v="Fizik"/>
    <s v="Dial"/>
    <x v="8"/>
    <s v="L6 R Eyestay 20mm Dial E"/>
    <x v="2"/>
    <n v="700"/>
    <n v="840"/>
    <n v="1.2"/>
    <x v="2802"/>
  </r>
  <r>
    <x v="1"/>
    <s v="Cycling"/>
    <x v="3"/>
    <s v="Fizik"/>
    <s v="Dial"/>
    <x v="8"/>
    <s v="L6 R Eyestay 20mm Dial E"/>
    <x v="2"/>
    <n v="1110"/>
    <n v="1320"/>
    <n v="1.1891891891891893"/>
    <x v="2805"/>
  </r>
  <r>
    <x v="1"/>
    <s v="Cycling"/>
    <x v="3"/>
    <s v="Fizik"/>
    <s v="Dial"/>
    <x v="8"/>
    <s v="L6 R Eyestay 20mm Dial E"/>
    <x v="2"/>
    <n v="250"/>
    <n v="300"/>
    <n v="1.2"/>
    <x v="2802"/>
  </r>
  <r>
    <x v="1"/>
    <s v="Cycling"/>
    <x v="3"/>
    <s v="Fizik"/>
    <s v="Dial"/>
    <x v="9"/>
    <s v="L6 L Eyestay 20mm Dial K"/>
    <x v="0"/>
    <n v="19095"/>
    <n v="38760"/>
    <n v="2.0298507462686568"/>
    <x v="1317"/>
  </r>
  <r>
    <x v="1"/>
    <s v="Cycling"/>
    <x v="3"/>
    <s v="Fizik"/>
    <s v="Dial"/>
    <x v="9"/>
    <s v="L6 L Eyestay 20mm Dial K"/>
    <x v="0"/>
    <n v="17290"/>
    <n v="35088"/>
    <n v="2.029381145170619"/>
    <x v="4333"/>
  </r>
  <r>
    <x v="1"/>
    <s v="Cycling"/>
    <x v="3"/>
    <s v="Fizik"/>
    <s v="Dial"/>
    <x v="9"/>
    <s v="L6 L Eyestay 20mm Dial K"/>
    <x v="1"/>
    <n v="19250"/>
    <n v="39066"/>
    <n v="2.0294025974025973"/>
    <x v="4334"/>
  </r>
  <r>
    <x v="1"/>
    <s v="Cycling"/>
    <x v="3"/>
    <s v="Fizik"/>
    <s v="Dial"/>
    <x v="9"/>
    <s v="L6 L Eyestay 20mm Dial K"/>
    <x v="1"/>
    <n v="4625"/>
    <n v="9384"/>
    <n v="2.0289729729729729"/>
    <x v="4335"/>
  </r>
  <r>
    <x v="1"/>
    <s v="Cycling"/>
    <x v="3"/>
    <s v="Fizik"/>
    <s v="Dial"/>
    <x v="9"/>
    <s v="L6 L Eyestay 20mm Dial K"/>
    <x v="1"/>
    <n v="13470"/>
    <n v="27336"/>
    <n v="2.0293986636971049"/>
    <x v="4336"/>
  </r>
  <r>
    <x v="1"/>
    <s v="Cycling"/>
    <x v="3"/>
    <s v="Fizik"/>
    <s v="Dial"/>
    <x v="9"/>
    <s v="L6 L Eyestay 20mm Dial K"/>
    <x v="1"/>
    <n v="7840"/>
    <n v="15912"/>
    <n v="2.0295918367346939"/>
    <x v="2624"/>
  </r>
  <r>
    <x v="1"/>
    <s v="Cycling"/>
    <x v="3"/>
    <s v="Fizik"/>
    <s v="Dial"/>
    <x v="9"/>
    <s v="L6 L Eyestay 20mm Dial K"/>
    <x v="1"/>
    <n v="250"/>
    <n v="510"/>
    <n v="2.04"/>
    <x v="1312"/>
  </r>
  <r>
    <x v="1"/>
    <s v="Cycling"/>
    <x v="3"/>
    <s v="Fizik"/>
    <s v="Dial"/>
    <x v="9"/>
    <s v="L6 R Eyestay 20mm Dial K"/>
    <x v="0"/>
    <n v="19095"/>
    <n v="38760"/>
    <n v="2.0298507462686568"/>
    <x v="1317"/>
  </r>
  <r>
    <x v="1"/>
    <s v="Cycling"/>
    <x v="3"/>
    <s v="Fizik"/>
    <s v="Dial"/>
    <x v="9"/>
    <s v="L6 R Eyestay 20mm Dial K"/>
    <x v="0"/>
    <n v="17290"/>
    <n v="35088"/>
    <n v="2.029381145170619"/>
    <x v="4333"/>
  </r>
  <r>
    <x v="1"/>
    <s v="Cycling"/>
    <x v="3"/>
    <s v="Fizik"/>
    <s v="Dial"/>
    <x v="9"/>
    <s v="L6 R Eyestay 20mm Dial K"/>
    <x v="1"/>
    <n v="19250"/>
    <n v="39066"/>
    <n v="2.0294025974025973"/>
    <x v="4334"/>
  </r>
  <r>
    <x v="1"/>
    <s v="Cycling"/>
    <x v="3"/>
    <s v="Fizik"/>
    <s v="Dial"/>
    <x v="9"/>
    <s v="L6 R Eyestay 20mm Dial K"/>
    <x v="1"/>
    <n v="4625"/>
    <n v="9384"/>
    <n v="2.0289729729729729"/>
    <x v="4335"/>
  </r>
  <r>
    <x v="1"/>
    <s v="Cycling"/>
    <x v="3"/>
    <s v="Fizik"/>
    <s v="Dial"/>
    <x v="9"/>
    <s v="L6 R Eyestay 20mm Dial K"/>
    <x v="1"/>
    <n v="13470"/>
    <n v="27336"/>
    <n v="2.0293986636971049"/>
    <x v="4336"/>
  </r>
  <r>
    <x v="1"/>
    <s v="Cycling"/>
    <x v="3"/>
    <s v="Fizik"/>
    <s v="Dial"/>
    <x v="9"/>
    <s v="L6 R Eyestay 20mm Dial K"/>
    <x v="1"/>
    <n v="7840"/>
    <n v="15912"/>
    <n v="2.0295918367346939"/>
    <x v="2624"/>
  </r>
  <r>
    <x v="1"/>
    <s v="Cycling"/>
    <x v="3"/>
    <s v="Fizik"/>
    <s v="Dial"/>
    <x v="9"/>
    <s v="L6 R Eyestay 20mm Dial K"/>
    <x v="1"/>
    <n v="250"/>
    <n v="510"/>
    <n v="2.04"/>
    <x v="1312"/>
  </r>
  <r>
    <x v="1"/>
    <s v="Cycling"/>
    <x v="3"/>
    <s v="Fizik"/>
    <s v="Dial"/>
    <x v="10"/>
    <s v="Li2 L Eyestay Dial A"/>
    <x v="0"/>
    <n v="4925"/>
    <n v="14651"/>
    <n v="2.9748223350253808"/>
    <x v="4337"/>
  </r>
  <r>
    <x v="1"/>
    <s v="Cycling"/>
    <x v="3"/>
    <s v="Fizik"/>
    <s v="Dial"/>
    <x v="10"/>
    <s v="Li2 L Eyestay Dial A"/>
    <x v="0"/>
    <n v="2965"/>
    <n v="8820.5"/>
    <n v="2.9748735244519393"/>
    <x v="4338"/>
  </r>
  <r>
    <x v="1"/>
    <s v="Cycling"/>
    <x v="3"/>
    <s v="Fizik"/>
    <s v="Dial"/>
    <x v="10"/>
    <s v="Li2 L Eyestay Dial A"/>
    <x v="1"/>
    <n v="3220"/>
    <n v="9568"/>
    <n v="2.9714285714285715"/>
    <x v="4256"/>
  </r>
  <r>
    <x v="1"/>
    <s v="Cycling"/>
    <x v="3"/>
    <s v="Fizik"/>
    <s v="Dial"/>
    <x v="10"/>
    <s v="Li2 L Eyestay Dial A"/>
    <x v="1"/>
    <n v="600"/>
    <n v="1794"/>
    <n v="2.99"/>
    <x v="3028"/>
  </r>
  <r>
    <x v="1"/>
    <s v="Cycling"/>
    <x v="3"/>
    <s v="Fizik"/>
    <s v="Dial"/>
    <x v="10"/>
    <s v="Li2 L Eyestay Dial A"/>
    <x v="0"/>
    <n v="12060"/>
    <n v="35640"/>
    <n v="2.955223880597015"/>
    <x v="3043"/>
  </r>
  <r>
    <x v="1"/>
    <s v="Cycling"/>
    <x v="3"/>
    <s v="Fizik"/>
    <s v="Dial"/>
    <x v="10"/>
    <s v="Li2 L Eyestay Dial A"/>
    <x v="0"/>
    <n v="9150"/>
    <n v="27027"/>
    <n v="2.9537704918032786"/>
    <x v="4339"/>
  </r>
  <r>
    <x v="1"/>
    <s v="Cycling"/>
    <x v="3"/>
    <s v="Fizik"/>
    <s v="Dial"/>
    <x v="10"/>
    <s v="Li2 L Eyestay Dial A"/>
    <x v="1"/>
    <n v="5930"/>
    <n v="17523"/>
    <n v="2.9549747048903878"/>
    <x v="4340"/>
  </r>
  <r>
    <x v="1"/>
    <s v="Cycling"/>
    <x v="3"/>
    <s v="Fizik"/>
    <s v="Dial"/>
    <x v="10"/>
    <s v="Li2 L Eyestay Dial A"/>
    <x v="1"/>
    <n v="1910"/>
    <n v="5643"/>
    <n v="2.9544502617801047"/>
    <x v="4341"/>
  </r>
  <r>
    <x v="1"/>
    <s v="Cycling"/>
    <x v="3"/>
    <s v="Fizik"/>
    <s v="Dial"/>
    <x v="10"/>
    <s v="Li2 R Eyestay Dial A"/>
    <x v="0"/>
    <n v="4925"/>
    <n v="14651"/>
    <n v="2.9748223350253808"/>
    <x v="4337"/>
  </r>
  <r>
    <x v="1"/>
    <s v="Cycling"/>
    <x v="3"/>
    <s v="Fizik"/>
    <s v="Dial"/>
    <x v="10"/>
    <s v="Li2 R Eyestay Dial A"/>
    <x v="0"/>
    <n v="2965"/>
    <n v="8820.5"/>
    <n v="2.9748735244519393"/>
    <x v="4338"/>
  </r>
  <r>
    <x v="1"/>
    <s v="Cycling"/>
    <x v="3"/>
    <s v="Fizik"/>
    <s v="Dial"/>
    <x v="10"/>
    <s v="Li2 R Eyestay Dial A"/>
    <x v="1"/>
    <n v="3220"/>
    <n v="9568"/>
    <n v="2.9714285714285715"/>
    <x v="4256"/>
  </r>
  <r>
    <x v="1"/>
    <s v="Cycling"/>
    <x v="3"/>
    <s v="Fizik"/>
    <s v="Dial"/>
    <x v="10"/>
    <s v="Li2 R Eyestay Dial A"/>
    <x v="1"/>
    <n v="600"/>
    <n v="1794"/>
    <n v="2.99"/>
    <x v="3028"/>
  </r>
  <r>
    <x v="1"/>
    <s v="Cycling"/>
    <x v="3"/>
    <s v="Fizik"/>
    <s v="Dial"/>
    <x v="10"/>
    <s v="Li2 R Eyestay Dial A"/>
    <x v="0"/>
    <n v="12060"/>
    <n v="35640"/>
    <n v="2.955223880597015"/>
    <x v="3043"/>
  </r>
  <r>
    <x v="1"/>
    <s v="Cycling"/>
    <x v="3"/>
    <s v="Fizik"/>
    <s v="Dial"/>
    <x v="10"/>
    <s v="Li2 R Eyestay Dial A"/>
    <x v="0"/>
    <n v="9150"/>
    <n v="27027"/>
    <n v="2.9537704918032786"/>
    <x v="4339"/>
  </r>
  <r>
    <x v="1"/>
    <s v="Cycling"/>
    <x v="3"/>
    <s v="Fizik"/>
    <s v="Dial"/>
    <x v="10"/>
    <s v="Li2 R Eyestay Dial A"/>
    <x v="1"/>
    <n v="5930"/>
    <n v="17523"/>
    <n v="2.9549747048903878"/>
    <x v="4340"/>
  </r>
  <r>
    <x v="1"/>
    <s v="Cycling"/>
    <x v="3"/>
    <s v="Fizik"/>
    <s v="Dial"/>
    <x v="10"/>
    <s v="Li2 R Eyestay Dial A"/>
    <x v="1"/>
    <n v="1610"/>
    <n v="4752"/>
    <n v="2.9515527950310561"/>
    <x v="4241"/>
  </r>
  <r>
    <x v="1"/>
    <s v="Cycling"/>
    <x v="3"/>
    <s v="Fizik"/>
    <s v="Dial"/>
    <x v="48"/>
    <s v="Li2 PowerPull L Eyestay Dial B CS"/>
    <x v="0"/>
    <n v="650"/>
    <n v="1943.5"/>
    <n v="2.99"/>
    <x v="3028"/>
  </r>
  <r>
    <x v="1"/>
    <s v="Cycling"/>
    <x v="3"/>
    <s v="Fizik"/>
    <s v="Dial"/>
    <x v="48"/>
    <s v="Li2 PowerPull L Eyestay Dial B CS"/>
    <x v="0"/>
    <n v="650"/>
    <n v="1943.5"/>
    <n v="2.99"/>
    <x v="3028"/>
  </r>
  <r>
    <x v="1"/>
    <s v="Cycling"/>
    <x v="3"/>
    <s v="Fizik"/>
    <s v="Dial"/>
    <x v="48"/>
    <s v="Li2 PowerPull L Eyestay Dial B CS"/>
    <x v="1"/>
    <n v="150"/>
    <n v="448.5"/>
    <n v="2.99"/>
    <x v="3028"/>
  </r>
  <r>
    <x v="1"/>
    <s v="Cycling"/>
    <x v="3"/>
    <s v="Fizik"/>
    <s v="Dial"/>
    <x v="48"/>
    <s v="Li2 PowerPull L Eyestay Dial B CS"/>
    <x v="1"/>
    <n v="950"/>
    <n v="2840.5"/>
    <n v="2.99"/>
    <x v="3028"/>
  </r>
  <r>
    <x v="1"/>
    <s v="Cycling"/>
    <x v="3"/>
    <s v="Fizik"/>
    <s v="Dial"/>
    <x v="48"/>
    <s v="Li2 PowerPull L Eyestay Dial B CS"/>
    <x v="3"/>
    <n v="300"/>
    <n v="891"/>
    <n v="2.97"/>
    <x v="3044"/>
  </r>
  <r>
    <x v="1"/>
    <s v="Cycling"/>
    <x v="3"/>
    <s v="Fizik"/>
    <s v="Dial"/>
    <x v="48"/>
    <s v="Li2 PowerPull L Eyestay Dial B CS"/>
    <x v="3"/>
    <n v="15075"/>
    <n v="44550"/>
    <n v="2.955223880597015"/>
    <x v="3043"/>
  </r>
  <r>
    <x v="1"/>
    <s v="Cycling"/>
    <x v="3"/>
    <s v="Fizik"/>
    <s v="Dial"/>
    <x v="48"/>
    <s v="Li2 PowerPull L Eyestay Dial B CS"/>
    <x v="3"/>
    <n v="7640"/>
    <n v="22572"/>
    <n v="2.9544502617801047"/>
    <x v="4341"/>
  </r>
  <r>
    <x v="1"/>
    <s v="Cycling"/>
    <x v="3"/>
    <s v="Fizik"/>
    <s v="Dial"/>
    <x v="48"/>
    <s v="Li2 PowerPull L Eyestay Dial B CS"/>
    <x v="3"/>
    <n v="11760"/>
    <n v="34749"/>
    <n v="2.9548469387755101"/>
    <x v="3076"/>
  </r>
  <r>
    <x v="1"/>
    <s v="Cycling"/>
    <x v="3"/>
    <s v="Fizik"/>
    <s v="Dial"/>
    <x v="48"/>
    <s v="Li2 PowerPull L Eyestay Dial B CS"/>
    <x v="3"/>
    <n v="250"/>
    <n v="742.5"/>
    <n v="2.97"/>
    <x v="3044"/>
  </r>
  <r>
    <x v="1"/>
    <s v="Cycling"/>
    <x v="3"/>
    <s v="Fizik"/>
    <s v="Dial"/>
    <x v="48"/>
    <s v="Li2 PowerPull L Eyestay Dial B CS"/>
    <x v="3"/>
    <n v="10350"/>
    <n v="30591"/>
    <n v="2.9556521739130437"/>
    <x v="4342"/>
  </r>
  <r>
    <x v="1"/>
    <s v="Cycling"/>
    <x v="3"/>
    <s v="Fizik"/>
    <s v="Dial"/>
    <x v="48"/>
    <s v="Li2 PowerPull L Eyestay Dial B CS"/>
    <x v="3"/>
    <n v="3015"/>
    <n v="8910"/>
    <n v="2.955223880597015"/>
    <x v="3043"/>
  </r>
  <r>
    <x v="1"/>
    <s v="Cycling"/>
    <x v="3"/>
    <s v="Fizik"/>
    <s v="Dial"/>
    <x v="48"/>
    <s v="Li2 PowerPull L Eyestay Dial B CS"/>
    <x v="0"/>
    <n v="19300"/>
    <n v="57024"/>
    <n v="2.9546113989637304"/>
    <x v="4343"/>
  </r>
  <r>
    <x v="1"/>
    <s v="Cycling"/>
    <x v="3"/>
    <s v="Fizik"/>
    <s v="Dial"/>
    <x v="48"/>
    <s v="Li2 PowerPull L Eyestay Dial B CS"/>
    <x v="0"/>
    <n v="20550"/>
    <n v="60736.5"/>
    <n v="2.9555474452554744"/>
    <x v="4344"/>
  </r>
  <r>
    <x v="1"/>
    <s v="Cycling"/>
    <x v="3"/>
    <s v="Fizik"/>
    <s v="Dial"/>
    <x v="48"/>
    <s v="Li2 PowerPull L Eyestay Dial B CS"/>
    <x v="0"/>
    <n v="10855"/>
    <n v="32076"/>
    <n v="2.954951635191156"/>
    <x v="4345"/>
  </r>
  <r>
    <x v="1"/>
    <s v="Cycling"/>
    <x v="3"/>
    <s v="Fizik"/>
    <s v="Dial"/>
    <x v="48"/>
    <s v="Li2 PowerPull L Eyestay Dial B CS"/>
    <x v="0"/>
    <n v="5830"/>
    <n v="17226"/>
    <n v="2.9547169811320755"/>
    <x v="4346"/>
  </r>
  <r>
    <x v="1"/>
    <s v="Cycling"/>
    <x v="3"/>
    <s v="Fizik"/>
    <s v="Dial"/>
    <x v="48"/>
    <s v="Li2 PowerPull L Eyestay Dial B CS"/>
    <x v="0"/>
    <n v="6435"/>
    <n v="19008"/>
    <n v="2.953846153846154"/>
    <x v="4347"/>
  </r>
  <r>
    <x v="1"/>
    <s v="Cycling"/>
    <x v="3"/>
    <s v="Fizik"/>
    <s v="Dial"/>
    <x v="48"/>
    <s v="Li2 PowerPull L Eyestay Dial B CS"/>
    <x v="1"/>
    <n v="5530"/>
    <n v="16335"/>
    <n v="2.953887884267631"/>
    <x v="4348"/>
  </r>
  <r>
    <x v="1"/>
    <s v="Cycling"/>
    <x v="3"/>
    <s v="Fizik"/>
    <s v="Dial"/>
    <x v="48"/>
    <s v="Li2 PowerPull L Eyestay Dial B CS"/>
    <x v="1"/>
    <n v="700"/>
    <n v="2079"/>
    <n v="2.97"/>
    <x v="3044"/>
  </r>
  <r>
    <x v="1"/>
    <s v="Cycling"/>
    <x v="3"/>
    <s v="Fizik"/>
    <s v="Dial"/>
    <x v="48"/>
    <s v="Li2 PowerPull R Eyestay Dial B CS"/>
    <x v="0"/>
    <n v="650"/>
    <n v="1943.5"/>
    <n v="2.99"/>
    <x v="3028"/>
  </r>
  <r>
    <x v="1"/>
    <s v="Cycling"/>
    <x v="3"/>
    <s v="Fizik"/>
    <s v="Dial"/>
    <x v="48"/>
    <s v="Li2 PowerPull R Eyestay Dial B CS"/>
    <x v="0"/>
    <n v="650"/>
    <n v="1943.5"/>
    <n v="2.99"/>
    <x v="3028"/>
  </r>
  <r>
    <x v="1"/>
    <s v="Cycling"/>
    <x v="3"/>
    <s v="Fizik"/>
    <s v="Dial"/>
    <x v="48"/>
    <s v="Li2 PowerPull R Eyestay Dial B CS"/>
    <x v="1"/>
    <n v="150"/>
    <n v="448.5"/>
    <n v="2.99"/>
    <x v="3028"/>
  </r>
  <r>
    <x v="1"/>
    <s v="Cycling"/>
    <x v="3"/>
    <s v="Fizik"/>
    <s v="Dial"/>
    <x v="48"/>
    <s v="Li2 PowerPull R Eyestay Dial B CS"/>
    <x v="1"/>
    <n v="950"/>
    <n v="2840.5"/>
    <n v="2.99"/>
    <x v="3028"/>
  </r>
  <r>
    <x v="1"/>
    <s v="Cycling"/>
    <x v="3"/>
    <s v="Fizik"/>
    <s v="Dial"/>
    <x v="48"/>
    <s v="Li2 PowerPull R Eyestay Dial B CS"/>
    <x v="3"/>
    <n v="300"/>
    <n v="891"/>
    <n v="2.97"/>
    <x v="3044"/>
  </r>
  <r>
    <x v="1"/>
    <s v="Cycling"/>
    <x v="3"/>
    <s v="Fizik"/>
    <s v="Dial"/>
    <x v="48"/>
    <s v="Li2 PowerPull R Eyestay Dial B CS"/>
    <x v="3"/>
    <n v="15075"/>
    <n v="44550"/>
    <n v="2.955223880597015"/>
    <x v="3043"/>
  </r>
  <r>
    <x v="1"/>
    <s v="Cycling"/>
    <x v="3"/>
    <s v="Fizik"/>
    <s v="Dial"/>
    <x v="48"/>
    <s v="Li2 PowerPull R Eyestay Dial B CS"/>
    <x v="3"/>
    <n v="7640"/>
    <n v="22572"/>
    <n v="2.9544502617801047"/>
    <x v="4341"/>
  </r>
  <r>
    <x v="1"/>
    <s v="Cycling"/>
    <x v="3"/>
    <s v="Fizik"/>
    <s v="Dial"/>
    <x v="48"/>
    <s v="Li2 PowerPull R Eyestay Dial B CS"/>
    <x v="3"/>
    <n v="11760"/>
    <n v="34749"/>
    <n v="2.9548469387755101"/>
    <x v="3076"/>
  </r>
  <r>
    <x v="1"/>
    <s v="Cycling"/>
    <x v="3"/>
    <s v="Fizik"/>
    <s v="Dial"/>
    <x v="48"/>
    <s v="Li2 PowerPull R Eyestay Dial B CS"/>
    <x v="3"/>
    <n v="250"/>
    <n v="742.5"/>
    <n v="2.97"/>
    <x v="3044"/>
  </r>
  <r>
    <x v="1"/>
    <s v="Cycling"/>
    <x v="3"/>
    <s v="Fizik"/>
    <s v="Dial"/>
    <x v="48"/>
    <s v="Li2 PowerPull R Eyestay Dial B CS"/>
    <x v="3"/>
    <n v="10350"/>
    <n v="30591"/>
    <n v="2.9556521739130437"/>
    <x v="4342"/>
  </r>
  <r>
    <x v="1"/>
    <s v="Cycling"/>
    <x v="3"/>
    <s v="Fizik"/>
    <s v="Dial"/>
    <x v="48"/>
    <s v="Li2 PowerPull R Eyestay Dial B CS"/>
    <x v="3"/>
    <n v="3015"/>
    <n v="8910"/>
    <n v="2.955223880597015"/>
    <x v="3043"/>
  </r>
  <r>
    <x v="1"/>
    <s v="Cycling"/>
    <x v="3"/>
    <s v="Fizik"/>
    <s v="Dial"/>
    <x v="48"/>
    <s v="Li2 PowerPull R Eyestay Dial B CS"/>
    <x v="0"/>
    <n v="19300"/>
    <n v="57024"/>
    <n v="2.9546113989637304"/>
    <x v="4343"/>
  </r>
  <r>
    <x v="1"/>
    <s v="Cycling"/>
    <x v="3"/>
    <s v="Fizik"/>
    <s v="Dial"/>
    <x v="48"/>
    <s v="Li2 PowerPull R Eyestay Dial B CS"/>
    <x v="0"/>
    <n v="20550"/>
    <n v="60736.5"/>
    <n v="2.9555474452554744"/>
    <x v="4344"/>
  </r>
  <r>
    <x v="1"/>
    <s v="Cycling"/>
    <x v="3"/>
    <s v="Fizik"/>
    <s v="Dial"/>
    <x v="48"/>
    <s v="Li2 PowerPull R Eyestay Dial B CS"/>
    <x v="0"/>
    <n v="10855"/>
    <n v="32076"/>
    <n v="2.954951635191156"/>
    <x v="4345"/>
  </r>
  <r>
    <x v="1"/>
    <s v="Cycling"/>
    <x v="3"/>
    <s v="Fizik"/>
    <s v="Dial"/>
    <x v="48"/>
    <s v="Li2 PowerPull R Eyestay Dial B CS"/>
    <x v="0"/>
    <n v="5830"/>
    <n v="17226"/>
    <n v="2.9547169811320755"/>
    <x v="4346"/>
  </r>
  <r>
    <x v="1"/>
    <s v="Cycling"/>
    <x v="3"/>
    <s v="Fizik"/>
    <s v="Dial"/>
    <x v="48"/>
    <s v="Li2 PowerPull R Eyestay Dial B CS"/>
    <x v="0"/>
    <n v="6435"/>
    <n v="19008"/>
    <n v="2.953846153846154"/>
    <x v="4347"/>
  </r>
  <r>
    <x v="1"/>
    <s v="Cycling"/>
    <x v="3"/>
    <s v="Fizik"/>
    <s v="Dial"/>
    <x v="48"/>
    <s v="Li2 PowerPull R Eyestay Dial B CS"/>
    <x v="1"/>
    <n v="5530"/>
    <n v="16335"/>
    <n v="2.953887884267631"/>
    <x v="4348"/>
  </r>
  <r>
    <x v="1"/>
    <s v="Cycling"/>
    <x v="3"/>
    <s v="Fizik"/>
    <s v="Dial"/>
    <x v="48"/>
    <s v="Li2 PowerPull R Eyestay Dial B CS"/>
    <x v="1"/>
    <n v="700"/>
    <n v="2079"/>
    <n v="2.97"/>
    <x v="3044"/>
  </r>
  <r>
    <x v="1"/>
    <s v="Cycling"/>
    <x v="3"/>
    <s v="Fizik"/>
    <s v="Dial"/>
    <x v="7"/>
    <s v="Li2 L Eyestay Dial C"/>
    <x v="1"/>
    <n v="32365"/>
    <n v="87584"/>
    <n v="2.7061331685462693"/>
    <x v="4349"/>
  </r>
  <r>
    <x v="1"/>
    <s v="Cycling"/>
    <x v="3"/>
    <s v="Fizik"/>
    <s v="Dial"/>
    <x v="7"/>
    <s v="Li2 L Eyestay Dial C"/>
    <x v="1"/>
    <n v="11260"/>
    <n v="30464"/>
    <n v="2.70550621669627"/>
    <x v="4350"/>
  </r>
  <r>
    <x v="1"/>
    <s v="Cycling"/>
    <x v="3"/>
    <s v="Fizik"/>
    <s v="Dial"/>
    <x v="7"/>
    <s v="Li2 L Eyestay Dial C"/>
    <x v="1"/>
    <n v="350"/>
    <n v="952"/>
    <n v="2.72"/>
    <x v="1413"/>
  </r>
  <r>
    <x v="1"/>
    <s v="Cycling"/>
    <x v="3"/>
    <s v="Fizik"/>
    <s v="Dial"/>
    <x v="7"/>
    <s v="Li2 L Eyestay Dial C"/>
    <x v="1"/>
    <n v="2815"/>
    <n v="7616"/>
    <n v="2.70550621669627"/>
    <x v="4350"/>
  </r>
  <r>
    <x v="1"/>
    <s v="Cycling"/>
    <x v="3"/>
    <s v="Fizik"/>
    <s v="Dial"/>
    <x v="7"/>
    <s v="Li2 R Eyestay Dial C"/>
    <x v="1"/>
    <n v="32365"/>
    <n v="87584"/>
    <n v="2.7061331685462693"/>
    <x v="4349"/>
  </r>
  <r>
    <x v="1"/>
    <s v="Cycling"/>
    <x v="3"/>
    <s v="Fizik"/>
    <s v="Dial"/>
    <x v="7"/>
    <s v="Li2 R Eyestay Dial C"/>
    <x v="1"/>
    <n v="11260"/>
    <n v="30464"/>
    <n v="2.70550621669627"/>
    <x v="4350"/>
  </r>
  <r>
    <x v="1"/>
    <s v="Cycling"/>
    <x v="3"/>
    <s v="Fizik"/>
    <s v="Dial"/>
    <x v="7"/>
    <s v="Li2 R Eyestay Dial C"/>
    <x v="1"/>
    <n v="350"/>
    <n v="952"/>
    <n v="2.72"/>
    <x v="1413"/>
  </r>
  <r>
    <x v="1"/>
    <s v="Cycling"/>
    <x v="3"/>
    <s v="Fizik"/>
    <s v="Dial"/>
    <x v="7"/>
    <s v="Li2 R Eyestay Dial C"/>
    <x v="1"/>
    <n v="2815"/>
    <n v="7616"/>
    <n v="2.70550621669627"/>
    <x v="4350"/>
  </r>
  <r>
    <x v="1"/>
    <s v="Cycling"/>
    <x v="3"/>
    <s v="Gaerne"/>
    <s v="Dial"/>
    <x v="15"/>
    <s v="IP1 L Eyestay 20mm Dial A + Pawl Caps"/>
    <x v="2"/>
    <n v="3015"/>
    <n v="8970"/>
    <n v="2.9751243781094527"/>
    <x v="3042"/>
  </r>
  <r>
    <x v="1"/>
    <s v="Cycling"/>
    <x v="3"/>
    <s v="Gaerne"/>
    <s v="Dial"/>
    <x v="15"/>
    <s v="IP1 L Eyestay 20mm Dial A + Pawl Caps"/>
    <x v="2"/>
    <n v="500"/>
    <n v="1495"/>
    <n v="2.99"/>
    <x v="3028"/>
  </r>
  <r>
    <x v="1"/>
    <s v="Cycling"/>
    <x v="3"/>
    <s v="Gaerne"/>
    <s v="Dial"/>
    <x v="15"/>
    <s v="IP1 L Eyestay 20mm Dial A + Pawl Caps"/>
    <x v="2"/>
    <n v="1910"/>
    <n v="5681"/>
    <n v="2.9743455497382199"/>
    <x v="4269"/>
  </r>
  <r>
    <x v="1"/>
    <s v="Cycling"/>
    <x v="3"/>
    <s v="Gaerne"/>
    <s v="Dial"/>
    <x v="15"/>
    <s v="IP1 L Eyestay 20mm Dial A + Pawl Caps"/>
    <x v="2"/>
    <n v="800"/>
    <n v="2392"/>
    <n v="2.99"/>
    <x v="3028"/>
  </r>
  <r>
    <x v="1"/>
    <s v="Cycling"/>
    <x v="3"/>
    <s v="Gaerne"/>
    <s v="Dial"/>
    <x v="15"/>
    <s v="IP1 L Eyestay 20mm Dial A + Pawl Caps"/>
    <x v="3"/>
    <n v="1060"/>
    <n v="3139.5"/>
    <n v="2.9617924528301889"/>
    <x v="4351"/>
  </r>
  <r>
    <x v="1"/>
    <s v="Cycling"/>
    <x v="3"/>
    <s v="Gaerne"/>
    <s v="Dial"/>
    <x v="15"/>
    <s v="IP1 L Eyestay 20mm Dial A + Pawl Caps"/>
    <x v="3"/>
    <n v="1510"/>
    <n v="4485"/>
    <n v="2.9701986754966887"/>
    <x v="3095"/>
  </r>
  <r>
    <x v="1"/>
    <s v="Cycling"/>
    <x v="3"/>
    <s v="Gaerne"/>
    <s v="Dial"/>
    <x v="15"/>
    <s v="IP1 L Eyestay 20mm Dial A + Pawl Caps"/>
    <x v="0"/>
    <n v="1810"/>
    <n v="5382"/>
    <n v="2.9734806629834254"/>
    <x v="3220"/>
  </r>
  <r>
    <x v="1"/>
    <s v="Cycling"/>
    <x v="3"/>
    <s v="Gaerne"/>
    <s v="Dial"/>
    <x v="15"/>
    <s v="IP1 L Eyestay 20mm Dial A + Pawl Caps"/>
    <x v="0"/>
    <n v="1510"/>
    <n v="4485"/>
    <n v="2.9701986754966887"/>
    <x v="3095"/>
  </r>
  <r>
    <x v="1"/>
    <s v="Cycling"/>
    <x v="3"/>
    <s v="Gaerne"/>
    <s v="Dial"/>
    <x v="15"/>
    <s v="IP1 L Eyestay 20mm Dial A + Pawl Caps"/>
    <x v="2"/>
    <n v="1060"/>
    <n v="3160.5"/>
    <n v="2.9816037735849057"/>
    <x v="3067"/>
  </r>
  <r>
    <x v="1"/>
    <s v="Cycling"/>
    <x v="3"/>
    <s v="Gaerne"/>
    <s v="Dial"/>
    <x v="15"/>
    <s v="IP1 L Eyestay 20mm Dial A + Pawl Caps"/>
    <x v="2"/>
    <n v="500"/>
    <n v="1505"/>
    <n v="3.01"/>
    <x v="3024"/>
  </r>
  <r>
    <x v="1"/>
    <s v="Cycling"/>
    <x v="3"/>
    <s v="Gaerne"/>
    <s v="Dial"/>
    <x v="15"/>
    <s v="IP1 L Eyestay 20mm Dial A + Pawl Caps"/>
    <x v="3"/>
    <n v="950"/>
    <n v="2859.5"/>
    <n v="3.01"/>
    <x v="3024"/>
  </r>
  <r>
    <x v="1"/>
    <s v="Cycling"/>
    <x v="3"/>
    <s v="Gaerne"/>
    <s v="Dial"/>
    <x v="15"/>
    <s v="IP1 L Eyestay 20mm Dial B + Pawl Caps"/>
    <x v="5"/>
    <n v="6935"/>
    <n v="20769"/>
    <n v="2.9948089401586158"/>
    <x v="4352"/>
  </r>
  <r>
    <x v="1"/>
    <s v="Cycling"/>
    <x v="3"/>
    <s v="Gaerne"/>
    <s v="Dial"/>
    <x v="15"/>
    <s v="IP1 L Eyestay 20mm Dial B + Pawl Caps"/>
    <x v="5"/>
    <n v="2010"/>
    <n v="6020"/>
    <n v="2.9950248756218905"/>
    <x v="3020"/>
  </r>
  <r>
    <x v="1"/>
    <s v="Cycling"/>
    <x v="3"/>
    <s v="Gaerne"/>
    <s v="Dial"/>
    <x v="15"/>
    <s v="IP1 L Eyestay 20mm Dial B + Pawl Caps"/>
    <x v="4"/>
    <n v="500"/>
    <n v="1505"/>
    <n v="3.01"/>
    <x v="3024"/>
  </r>
  <r>
    <x v="1"/>
    <s v="Cycling"/>
    <x v="3"/>
    <s v="Gaerne"/>
    <s v="Dial"/>
    <x v="15"/>
    <s v="IP1 L Eyestay 20mm Dial B + Pawl Caps"/>
    <x v="4"/>
    <n v="7035"/>
    <n v="21070"/>
    <n v="2.9950248756218905"/>
    <x v="3020"/>
  </r>
  <r>
    <x v="1"/>
    <s v="Cycling"/>
    <x v="3"/>
    <s v="Gaerne"/>
    <s v="Dial"/>
    <x v="15"/>
    <s v="IP1 L Eyestay 20mm Dial B + Pawl Caps"/>
    <x v="2"/>
    <n v="1005"/>
    <n v="3010"/>
    <n v="2.9950248756218905"/>
    <x v="3020"/>
  </r>
  <r>
    <x v="1"/>
    <s v="Cycling"/>
    <x v="3"/>
    <s v="Gaerne"/>
    <s v="Dial"/>
    <x v="15"/>
    <s v="IP1 L Eyestay 20mm Dial B + Pawl Caps"/>
    <x v="2"/>
    <n v="3120"/>
    <n v="9331"/>
    <n v="2.990705128205128"/>
    <x v="3064"/>
  </r>
  <r>
    <x v="1"/>
    <s v="Cycling"/>
    <x v="3"/>
    <s v="Gaerne"/>
    <s v="Dial"/>
    <x v="15"/>
    <s v="IP1 L Eyestay 20mm Dial B + Pawl Caps"/>
    <x v="2"/>
    <n v="1005"/>
    <n v="3010"/>
    <n v="2.9950248756218905"/>
    <x v="3020"/>
  </r>
  <r>
    <x v="1"/>
    <s v="Cycling"/>
    <x v="3"/>
    <s v="Gaerne"/>
    <s v="Dial"/>
    <x v="15"/>
    <s v="IP1 L Eyestay 20mm Dial B + Pawl Caps"/>
    <x v="3"/>
    <n v="1410"/>
    <n v="4214"/>
    <n v="2.9886524822695035"/>
    <x v="3053"/>
  </r>
  <r>
    <x v="1"/>
    <s v="Cycling"/>
    <x v="3"/>
    <s v="Gaerne"/>
    <s v="Dial"/>
    <x v="15"/>
    <s v="IP1 L Eyestay 20mm Dial B + Pawl Caps"/>
    <x v="3"/>
    <n v="1005"/>
    <n v="3010"/>
    <n v="2.9950248756218905"/>
    <x v="3020"/>
  </r>
  <r>
    <x v="1"/>
    <s v="Cycling"/>
    <x v="3"/>
    <s v="Gaerne"/>
    <s v="Dial"/>
    <x v="15"/>
    <s v="IP1 L Eyestay 20mm Dial B + Pawl Caps"/>
    <x v="4"/>
    <n v="1410"/>
    <n v="4214"/>
    <n v="2.9886524822695035"/>
    <x v="3053"/>
  </r>
  <r>
    <x v="1"/>
    <s v="Cycling"/>
    <x v="3"/>
    <s v="Gaerne"/>
    <s v="Dial"/>
    <x v="15"/>
    <s v="IP1 L Eyestay 20mm Dial B + Pawl Caps"/>
    <x v="4"/>
    <n v="2010"/>
    <n v="6020"/>
    <n v="2.9950248756218905"/>
    <x v="3020"/>
  </r>
  <r>
    <x v="1"/>
    <s v="Cycling"/>
    <x v="3"/>
    <s v="Gaerne"/>
    <s v="Dial"/>
    <x v="15"/>
    <s v="IP1 L Eyestay 20mm Dial B + Pawl Caps"/>
    <x v="4"/>
    <n v="600"/>
    <n v="1806"/>
    <n v="3.01"/>
    <x v="3024"/>
  </r>
  <r>
    <x v="1"/>
    <s v="Cycling"/>
    <x v="3"/>
    <s v="Gaerne"/>
    <s v="Dial"/>
    <x v="15"/>
    <s v="IP1 L Eyestay 20mm Dial B + Pawl Caps"/>
    <x v="2"/>
    <n v="1210"/>
    <n v="3612"/>
    <n v="2.9851239669421488"/>
    <x v="3085"/>
  </r>
  <r>
    <x v="1"/>
    <s v="Cycling"/>
    <x v="3"/>
    <s v="Gaerne"/>
    <s v="Dial"/>
    <x v="15"/>
    <s v="IP1 L Eyestay 20mm Dial B + Pawl Caps"/>
    <x v="2"/>
    <n v="1005"/>
    <n v="3010"/>
    <n v="2.9950248756218905"/>
    <x v="3020"/>
  </r>
  <r>
    <x v="1"/>
    <s v="Cycling"/>
    <x v="3"/>
    <s v="Gaerne"/>
    <s v="Dial"/>
    <x v="15"/>
    <s v="IP1 L Eyestay 20mm Dial B + Pawl Caps"/>
    <x v="2"/>
    <n v="300"/>
    <n v="903"/>
    <n v="3.01"/>
    <x v="3024"/>
  </r>
  <r>
    <x v="1"/>
    <s v="Cycling"/>
    <x v="3"/>
    <s v="Gaerne"/>
    <s v="Dial"/>
    <x v="15"/>
    <s v="IP1 L Eyestay 20mm Dial B + Pawl Caps"/>
    <x v="3"/>
    <n v="1410"/>
    <n v="4214"/>
    <n v="2.9886524822695035"/>
    <x v="3053"/>
  </r>
  <r>
    <x v="1"/>
    <s v="Cycling"/>
    <x v="3"/>
    <s v="Gaerne"/>
    <s v="Dial"/>
    <x v="15"/>
    <s v="IP1 L Eyestay 20mm Dial B + Pawl Caps"/>
    <x v="3"/>
    <n v="1005"/>
    <n v="3010"/>
    <n v="2.9950248756218905"/>
    <x v="3020"/>
  </r>
  <r>
    <x v="1"/>
    <s v="Cycling"/>
    <x v="3"/>
    <s v="Gaerne"/>
    <s v="Dial"/>
    <x v="15"/>
    <s v="IP1 L Eyestay 20mm Dial B + Pawl Caps"/>
    <x v="0"/>
    <n v="1410"/>
    <n v="4214"/>
    <n v="2.9886524822695035"/>
    <x v="3053"/>
  </r>
  <r>
    <x v="1"/>
    <s v="Cycling"/>
    <x v="3"/>
    <s v="Gaerne"/>
    <s v="Dial"/>
    <x v="15"/>
    <s v="IP1 L Eyestay 20mm Dial B + Pawl Caps"/>
    <x v="0"/>
    <n v="1005"/>
    <n v="3010"/>
    <n v="2.9950248756218905"/>
    <x v="3020"/>
  </r>
  <r>
    <x v="1"/>
    <s v="Cycling"/>
    <x v="3"/>
    <s v="Gaerne"/>
    <s v="Dial"/>
    <x v="15"/>
    <s v="IP1 L Eyestay 20mm Dial B + Pawl Caps"/>
    <x v="5"/>
    <n v="500"/>
    <n v="1505"/>
    <n v="3.01"/>
    <x v="3024"/>
  </r>
  <r>
    <x v="1"/>
    <s v="Cycling"/>
    <x v="3"/>
    <s v="Gaerne"/>
    <s v="Dial"/>
    <x v="15"/>
    <s v="IP1 L Eyestay 20mmDial B PC Clr/426 C/Blk"/>
    <x v="5"/>
    <n v="2210"/>
    <n v="6622"/>
    <n v="2.9963800904977376"/>
    <x v="3093"/>
  </r>
  <r>
    <x v="1"/>
    <s v="Cycling"/>
    <x v="3"/>
    <s v="Gaerne"/>
    <s v="Dial"/>
    <x v="15"/>
    <s v="IP1 L Eyestay 20mmDial B PC Clr/426 C/Blk"/>
    <x v="5"/>
    <n v="3315"/>
    <n v="9933"/>
    <n v="2.9963800904977376"/>
    <x v="3093"/>
  </r>
  <r>
    <x v="1"/>
    <s v="Cycling"/>
    <x v="3"/>
    <s v="Gaerne"/>
    <s v="Dial"/>
    <x v="15"/>
    <s v="IP1 L Eyestay 20mmDial B PC Clr/426 C/Blk"/>
    <x v="5"/>
    <n v="2010"/>
    <n v="6020"/>
    <n v="2.9950248756218905"/>
    <x v="3020"/>
  </r>
  <r>
    <x v="1"/>
    <s v="Cycling"/>
    <x v="3"/>
    <s v="Gaerne"/>
    <s v="Dial"/>
    <x v="15"/>
    <s v="IP1 L Eyestay 20mmDial B PC Clr/426 C/Blk"/>
    <x v="5"/>
    <n v="2010"/>
    <n v="6020"/>
    <n v="2.9950248756218905"/>
    <x v="3020"/>
  </r>
  <r>
    <x v="1"/>
    <s v="Cycling"/>
    <x v="3"/>
    <s v="Gaerne"/>
    <s v="Dial"/>
    <x v="15"/>
    <s v="IP1 L Eyestay 20mmDial B PC Clr/426 C/Blk"/>
    <x v="5"/>
    <n v="3015"/>
    <n v="9030"/>
    <n v="2.9950248756218905"/>
    <x v="3020"/>
  </r>
  <r>
    <x v="1"/>
    <s v="Cycling"/>
    <x v="3"/>
    <s v="Gaerne"/>
    <s v="Dial"/>
    <x v="15"/>
    <s v="IP1 L Eyestay 20mmDial B PC T275-1-3/426 C"/>
    <x v="5"/>
    <n v="800"/>
    <n v="2408"/>
    <n v="3.01"/>
    <x v="3024"/>
  </r>
  <r>
    <x v="1"/>
    <s v="Cycling"/>
    <x v="3"/>
    <s v="Gaerne"/>
    <s v="Dial"/>
    <x v="15"/>
    <s v="IP1 L Eyestay 20mmDial B PC T925-7-3"/>
    <x v="5"/>
    <n v="500"/>
    <n v="1505"/>
    <n v="3.01"/>
    <x v="3024"/>
  </r>
  <r>
    <x v="1"/>
    <s v="Cycling"/>
    <x v="3"/>
    <s v="Gaerne"/>
    <s v="Dial"/>
    <x v="15"/>
    <s v="IP1 L Eyestay 25mm Dial A + Pawl Caps"/>
    <x v="2"/>
    <n v="1810"/>
    <n v="5382"/>
    <n v="2.9734806629834254"/>
    <x v="3220"/>
  </r>
  <r>
    <x v="1"/>
    <s v="Cycling"/>
    <x v="3"/>
    <s v="Gaerne"/>
    <s v="Dial"/>
    <x v="15"/>
    <s v="IP1 L Eyestay 25mm Dial A + Pawl Caps"/>
    <x v="2"/>
    <n v="1310"/>
    <n v="3887"/>
    <n v="2.9671755725190838"/>
    <x v="4265"/>
  </r>
  <r>
    <x v="1"/>
    <s v="Cycling"/>
    <x v="3"/>
    <s v="Gaerne"/>
    <s v="Dial"/>
    <x v="15"/>
    <s v="IP1 L Eyestay 25mm Dial A + Pawl Caps"/>
    <x v="2"/>
    <n v="500"/>
    <n v="1495"/>
    <n v="2.99"/>
    <x v="3028"/>
  </r>
  <r>
    <x v="1"/>
    <s v="Cycling"/>
    <x v="3"/>
    <s v="Gaerne"/>
    <s v="Dial"/>
    <x v="15"/>
    <s v="IP1 L Eyestay 25mm Dial A + Pawl Caps"/>
    <x v="2"/>
    <n v="2665"/>
    <n v="7923.5"/>
    <n v="2.973170731707317"/>
    <x v="4353"/>
  </r>
  <r>
    <x v="1"/>
    <s v="Cycling"/>
    <x v="3"/>
    <s v="Gaerne"/>
    <s v="Dial"/>
    <x v="15"/>
    <s v="IP1 L Eyestay 25mm Dial A + Pawl Caps"/>
    <x v="2"/>
    <n v="950"/>
    <n v="2840.5"/>
    <n v="2.99"/>
    <x v="3028"/>
  </r>
  <r>
    <x v="1"/>
    <s v="Cycling"/>
    <x v="3"/>
    <s v="Gaerne"/>
    <s v="Dial"/>
    <x v="15"/>
    <s v="IP1 L Eyestay 25mm Dial A + Pawl Caps"/>
    <x v="3"/>
    <n v="200"/>
    <n v="598"/>
    <n v="2.99"/>
    <x v="3028"/>
  </r>
  <r>
    <x v="1"/>
    <s v="Cycling"/>
    <x v="3"/>
    <s v="Gaerne"/>
    <s v="Dial"/>
    <x v="15"/>
    <s v="IP1 L Eyestay 25mm Dial A + Pawl Caps"/>
    <x v="3"/>
    <n v="1005"/>
    <n v="2990"/>
    <n v="2.9751243781094527"/>
    <x v="3042"/>
  </r>
  <r>
    <x v="1"/>
    <s v="Cycling"/>
    <x v="3"/>
    <s v="Gaerne"/>
    <s v="Dial"/>
    <x v="15"/>
    <s v="IP1 L Eyestay 25mm Dial A + Pawl Caps"/>
    <x v="3"/>
    <n v="700"/>
    <n v="2093"/>
    <n v="2.99"/>
    <x v="3028"/>
  </r>
  <r>
    <x v="1"/>
    <s v="Cycling"/>
    <x v="3"/>
    <s v="Gaerne"/>
    <s v="Dial"/>
    <x v="15"/>
    <s v="IP1 L Eyestay 25mm Dial A + Pawl Caps"/>
    <x v="3"/>
    <n v="550"/>
    <n v="1644.5"/>
    <n v="2.99"/>
    <x v="3028"/>
  </r>
  <r>
    <x v="1"/>
    <s v="Cycling"/>
    <x v="3"/>
    <s v="Gaerne"/>
    <s v="Dial"/>
    <x v="15"/>
    <s v="IP1 L Eyestay 25mm Dial A + Pawl Caps"/>
    <x v="3"/>
    <n v="600"/>
    <n v="1794"/>
    <n v="2.99"/>
    <x v="3028"/>
  </r>
  <r>
    <x v="1"/>
    <s v="Cycling"/>
    <x v="3"/>
    <s v="Gaerne"/>
    <s v="Dial"/>
    <x v="15"/>
    <s v="IP1 L Eyestay 25mm Dial A + Pawl Caps"/>
    <x v="0"/>
    <n v="700"/>
    <n v="2093"/>
    <n v="2.99"/>
    <x v="3028"/>
  </r>
  <r>
    <x v="1"/>
    <s v="Cycling"/>
    <x v="3"/>
    <s v="Gaerne"/>
    <s v="Dial"/>
    <x v="15"/>
    <s v="IP1 L Eyestay 25mm Dial A + Pawl Caps"/>
    <x v="0"/>
    <n v="500"/>
    <n v="1495"/>
    <n v="2.99"/>
    <x v="3028"/>
  </r>
  <r>
    <x v="1"/>
    <s v="Cycling"/>
    <x v="3"/>
    <s v="Gaerne"/>
    <s v="Dial"/>
    <x v="15"/>
    <s v="IP1 L Eyestay 25mm Dial A + Pawl Caps"/>
    <x v="2"/>
    <n v="500"/>
    <n v="1505"/>
    <n v="3.01"/>
    <x v="3024"/>
  </r>
  <r>
    <x v="1"/>
    <s v="Cycling"/>
    <x v="3"/>
    <s v="Gaerne"/>
    <s v="Dial"/>
    <x v="15"/>
    <s v="IP1 L Eyestay 25mm Dial A + Pawl Caps"/>
    <x v="2"/>
    <n v="500"/>
    <n v="1505"/>
    <n v="3.01"/>
    <x v="3024"/>
  </r>
  <r>
    <x v="1"/>
    <s v="Cycling"/>
    <x v="3"/>
    <s v="Gaerne"/>
    <s v="Dial"/>
    <x v="15"/>
    <s v="IP1 L Eyestay 25mm Dial A + Pawl Caps"/>
    <x v="2"/>
    <n v="650"/>
    <n v="1956.5"/>
    <n v="3.01"/>
    <x v="3024"/>
  </r>
  <r>
    <x v="1"/>
    <s v="Cycling"/>
    <x v="3"/>
    <s v="Gaerne"/>
    <s v="Dial"/>
    <x v="15"/>
    <s v="IP1 L Eyestay 25mm Dial A + Pawl Caps"/>
    <x v="3"/>
    <n v="700"/>
    <n v="2107"/>
    <n v="3.01"/>
    <x v="3024"/>
  </r>
  <r>
    <x v="1"/>
    <s v="Cycling"/>
    <x v="3"/>
    <s v="Gaerne"/>
    <s v="Dial"/>
    <x v="15"/>
    <s v="IP1 L Eyestay 25mm Dial A + Pawl Caps"/>
    <x v="3"/>
    <n v="300"/>
    <n v="903"/>
    <n v="3.01"/>
    <x v="3024"/>
  </r>
  <r>
    <x v="1"/>
    <s v="Cycling"/>
    <x v="3"/>
    <s v="Gaerne"/>
    <s v="Dial"/>
    <x v="15"/>
    <s v="IP1 L Eyestay 25mm Dial B + Pawl Caps"/>
    <x v="5"/>
    <n v="2010"/>
    <n v="6020"/>
    <n v="2.9950248756218905"/>
    <x v="3020"/>
  </r>
  <r>
    <x v="1"/>
    <s v="Cycling"/>
    <x v="3"/>
    <s v="Gaerne"/>
    <s v="Dial"/>
    <x v="15"/>
    <s v="IP1 L Eyestay 25mm Dial B + Pawl Caps"/>
    <x v="4"/>
    <n v="500"/>
    <n v="1505"/>
    <n v="3.01"/>
    <x v="3024"/>
  </r>
  <r>
    <x v="1"/>
    <s v="Cycling"/>
    <x v="3"/>
    <s v="Gaerne"/>
    <s v="Dial"/>
    <x v="15"/>
    <s v="IP1 L Eyestay 25mm Dial B + Pawl Caps"/>
    <x v="2"/>
    <n v="500"/>
    <n v="1505"/>
    <n v="3.01"/>
    <x v="3024"/>
  </r>
  <r>
    <x v="1"/>
    <s v="Cycling"/>
    <x v="3"/>
    <s v="Gaerne"/>
    <s v="Dial"/>
    <x v="15"/>
    <s v="IP1 L Eyestay 25mm Dial B + Pawl Caps"/>
    <x v="3"/>
    <n v="400"/>
    <n v="1204"/>
    <n v="3.01"/>
    <x v="3024"/>
  </r>
  <r>
    <x v="1"/>
    <s v="Cycling"/>
    <x v="3"/>
    <s v="Gaerne"/>
    <s v="Dial"/>
    <x v="15"/>
    <s v="IP1 L Eyestay 25mm Dial B + Pawl Caps"/>
    <x v="0"/>
    <n v="500"/>
    <n v="1505"/>
    <n v="3.01"/>
    <x v="3024"/>
  </r>
  <r>
    <x v="1"/>
    <s v="Cycling"/>
    <x v="3"/>
    <s v="Gaerne"/>
    <s v="Dial"/>
    <x v="15"/>
    <s v="IP1 L Eyestay 25mm Dial B + Pawl Caps"/>
    <x v="0"/>
    <n v="400"/>
    <n v="1204"/>
    <n v="3.01"/>
    <x v="3024"/>
  </r>
  <r>
    <x v="1"/>
    <s v="Cycling"/>
    <x v="3"/>
    <s v="Gaerne"/>
    <s v="Dial"/>
    <x v="15"/>
    <s v="IP1 L Eyestay 25mm Dial B + Pawl Caps"/>
    <x v="0"/>
    <n v="500"/>
    <n v="1505"/>
    <n v="3.01"/>
    <x v="3024"/>
  </r>
  <r>
    <x v="1"/>
    <s v="Cycling"/>
    <x v="3"/>
    <s v="Gaerne"/>
    <s v="Dial"/>
    <x v="15"/>
    <s v="IP1 L Eyestay 25mm Dial B + Pawl Caps"/>
    <x v="3"/>
    <n v="500"/>
    <n v="1505"/>
    <n v="3.01"/>
    <x v="3024"/>
  </r>
  <r>
    <x v="1"/>
    <s v="Cycling"/>
    <x v="3"/>
    <s v="Gaerne"/>
    <s v="Dial"/>
    <x v="15"/>
    <s v="IP1 L Eyestay 25mm Dial B + Pawl Caps"/>
    <x v="0"/>
    <n v="500"/>
    <n v="1505"/>
    <n v="3.01"/>
    <x v="3024"/>
  </r>
  <r>
    <x v="1"/>
    <s v="Cycling"/>
    <x v="3"/>
    <s v="Gaerne"/>
    <s v="Dial"/>
    <x v="15"/>
    <s v="IP1 L Eyestay 25mm Dial B + Pawl Caps"/>
    <x v="0"/>
    <n v="400"/>
    <n v="1204"/>
    <n v="3.01"/>
    <x v="3024"/>
  </r>
  <r>
    <x v="1"/>
    <s v="Cycling"/>
    <x v="3"/>
    <s v="Gaerne"/>
    <s v="Dial"/>
    <x v="15"/>
    <s v="IP1 L Eyestay 25mm Dial B + Pawl Caps"/>
    <x v="0"/>
    <n v="500"/>
    <n v="1505"/>
    <n v="3.01"/>
    <x v="3024"/>
  </r>
  <r>
    <x v="1"/>
    <s v="Cycling"/>
    <x v="3"/>
    <s v="Gaerne"/>
    <s v="Dial"/>
    <x v="15"/>
    <s v="IP1 L Eyestay 25mm Dial B + Pawl Caps"/>
    <x v="1"/>
    <n v="500"/>
    <n v="1505"/>
    <n v="3.01"/>
    <x v="3024"/>
  </r>
  <r>
    <x v="1"/>
    <s v="Cycling"/>
    <x v="3"/>
    <s v="Gaerne"/>
    <s v="Dial"/>
    <x v="15"/>
    <s v="IP1 L Eyestay 25mm Dial B + Pawl Caps"/>
    <x v="5"/>
    <n v="500"/>
    <n v="1505"/>
    <n v="3.01"/>
    <x v="3024"/>
  </r>
  <r>
    <x v="1"/>
    <s v="Cycling"/>
    <x v="3"/>
    <s v="Gaerne"/>
    <s v="Dial"/>
    <x v="15"/>
    <s v="IP1 L Eyestay 25mm Dial B + Pawl Caps"/>
    <x v="2"/>
    <n v="500"/>
    <n v="1505"/>
    <n v="3.01"/>
    <x v="3024"/>
  </r>
  <r>
    <x v="1"/>
    <s v="Cycling"/>
    <x v="3"/>
    <s v="Gaerne"/>
    <s v="Dial"/>
    <x v="15"/>
    <s v="IP1 L Eyestay 25mm Dial B + Pawl Caps"/>
    <x v="3"/>
    <n v="300"/>
    <n v="903"/>
    <n v="3.01"/>
    <x v="3024"/>
  </r>
  <r>
    <x v="1"/>
    <s v="Cycling"/>
    <x v="3"/>
    <s v="Gaerne"/>
    <s v="Dial"/>
    <x v="15"/>
    <s v="IP1 L Eyestay 25mm Dial B + Pawl Caps"/>
    <x v="0"/>
    <n v="200"/>
    <n v="602"/>
    <n v="3.01"/>
    <x v="3024"/>
  </r>
  <r>
    <x v="1"/>
    <s v="Cycling"/>
    <x v="3"/>
    <s v="Gaerne"/>
    <s v="Dial"/>
    <x v="15"/>
    <s v="IP1 L Eyestay 25mm Dial B + Pawl Caps"/>
    <x v="0"/>
    <n v="500"/>
    <n v="1505"/>
    <n v="3.01"/>
    <x v="3024"/>
  </r>
  <r>
    <x v="1"/>
    <s v="Cycling"/>
    <x v="3"/>
    <s v="Gaerne"/>
    <s v="Dial"/>
    <x v="15"/>
    <s v="IP1 R Eyestay 20mm Dial A + Pawl Caps"/>
    <x v="2"/>
    <n v="3015"/>
    <n v="8970"/>
    <n v="2.9751243781094527"/>
    <x v="3042"/>
  </r>
  <r>
    <x v="1"/>
    <s v="Cycling"/>
    <x v="3"/>
    <s v="Gaerne"/>
    <s v="Dial"/>
    <x v="15"/>
    <s v="IP1 R Eyestay 20mm Dial A + Pawl Caps"/>
    <x v="2"/>
    <n v="500"/>
    <n v="1495"/>
    <n v="2.99"/>
    <x v="3028"/>
  </r>
  <r>
    <x v="1"/>
    <s v="Cycling"/>
    <x v="3"/>
    <s v="Gaerne"/>
    <s v="Dial"/>
    <x v="15"/>
    <s v="IP1 R Eyestay 20mm Dial A + Pawl Caps"/>
    <x v="2"/>
    <n v="1910"/>
    <n v="5681"/>
    <n v="2.9743455497382199"/>
    <x v="4269"/>
  </r>
  <r>
    <x v="1"/>
    <s v="Cycling"/>
    <x v="3"/>
    <s v="Gaerne"/>
    <s v="Dial"/>
    <x v="15"/>
    <s v="IP1 R Eyestay 20mm Dial A + Pawl Caps"/>
    <x v="2"/>
    <n v="800"/>
    <n v="2392"/>
    <n v="2.99"/>
    <x v="3028"/>
  </r>
  <r>
    <x v="1"/>
    <s v="Cycling"/>
    <x v="3"/>
    <s v="Gaerne"/>
    <s v="Dial"/>
    <x v="15"/>
    <s v="IP1 R Eyestay 20mm Dial A + Pawl Caps"/>
    <x v="3"/>
    <n v="1060"/>
    <n v="3139.5"/>
    <n v="2.9617924528301889"/>
    <x v="4351"/>
  </r>
  <r>
    <x v="1"/>
    <s v="Cycling"/>
    <x v="3"/>
    <s v="Gaerne"/>
    <s v="Dial"/>
    <x v="15"/>
    <s v="IP1 R Eyestay 20mm Dial A + Pawl Caps"/>
    <x v="3"/>
    <n v="1510"/>
    <n v="4485"/>
    <n v="2.9701986754966887"/>
    <x v="3095"/>
  </r>
  <r>
    <x v="1"/>
    <s v="Cycling"/>
    <x v="3"/>
    <s v="Gaerne"/>
    <s v="Dial"/>
    <x v="15"/>
    <s v="IP1 R Eyestay 20mm Dial A + Pawl Caps"/>
    <x v="0"/>
    <n v="1810"/>
    <n v="5382"/>
    <n v="2.9734806629834254"/>
    <x v="3220"/>
  </r>
  <r>
    <x v="1"/>
    <s v="Cycling"/>
    <x v="3"/>
    <s v="Gaerne"/>
    <s v="Dial"/>
    <x v="15"/>
    <s v="IP1 R Eyestay 20mm Dial A + Pawl Caps"/>
    <x v="0"/>
    <n v="1510"/>
    <n v="4485"/>
    <n v="2.9701986754966887"/>
    <x v="3095"/>
  </r>
  <r>
    <x v="1"/>
    <s v="Cycling"/>
    <x v="3"/>
    <s v="Gaerne"/>
    <s v="Dial"/>
    <x v="15"/>
    <s v="IP1 R Eyestay 20mm Dial A + Pawl Caps"/>
    <x v="2"/>
    <n v="1060"/>
    <n v="3160.5"/>
    <n v="2.9816037735849057"/>
    <x v="3067"/>
  </r>
  <r>
    <x v="1"/>
    <s v="Cycling"/>
    <x v="3"/>
    <s v="Gaerne"/>
    <s v="Dial"/>
    <x v="15"/>
    <s v="IP1 R Eyestay 20mm Dial A + Pawl Caps"/>
    <x v="2"/>
    <n v="500"/>
    <n v="1505"/>
    <n v="3.01"/>
    <x v="3024"/>
  </r>
  <r>
    <x v="1"/>
    <s v="Cycling"/>
    <x v="3"/>
    <s v="Gaerne"/>
    <s v="Dial"/>
    <x v="15"/>
    <s v="IP1 R Eyestay 20mm Dial A + Pawl Caps"/>
    <x v="3"/>
    <n v="950"/>
    <n v="2859.5"/>
    <n v="3.01"/>
    <x v="3024"/>
  </r>
  <r>
    <x v="1"/>
    <s v="Cycling"/>
    <x v="3"/>
    <s v="Gaerne"/>
    <s v="Dial"/>
    <x v="15"/>
    <s v="IP1 R Eyestay 20mm Dial B + Pawl Caps"/>
    <x v="5"/>
    <n v="6935"/>
    <n v="20769"/>
    <n v="2.9948089401586158"/>
    <x v="4352"/>
  </r>
  <r>
    <x v="1"/>
    <s v="Cycling"/>
    <x v="3"/>
    <s v="Gaerne"/>
    <s v="Dial"/>
    <x v="15"/>
    <s v="IP1 R Eyestay 20mm Dial B + Pawl Caps"/>
    <x v="5"/>
    <n v="2010"/>
    <n v="6020"/>
    <n v="2.9950248756218905"/>
    <x v="3020"/>
  </r>
  <r>
    <x v="1"/>
    <s v="Cycling"/>
    <x v="3"/>
    <s v="Gaerne"/>
    <s v="Dial"/>
    <x v="15"/>
    <s v="IP1 R Eyestay 20mm Dial B + Pawl Caps"/>
    <x v="4"/>
    <n v="500"/>
    <n v="1505"/>
    <n v="3.01"/>
    <x v="3024"/>
  </r>
  <r>
    <x v="1"/>
    <s v="Cycling"/>
    <x v="3"/>
    <s v="Gaerne"/>
    <s v="Dial"/>
    <x v="15"/>
    <s v="IP1 R Eyestay 20mm Dial B + Pawl Caps"/>
    <x v="4"/>
    <n v="7035"/>
    <n v="21070"/>
    <n v="2.9950248756218905"/>
    <x v="3020"/>
  </r>
  <r>
    <x v="1"/>
    <s v="Cycling"/>
    <x v="3"/>
    <s v="Gaerne"/>
    <s v="Dial"/>
    <x v="15"/>
    <s v="IP1 R Eyestay 20mm Dial B + Pawl Caps"/>
    <x v="2"/>
    <n v="1005"/>
    <n v="3010"/>
    <n v="2.9950248756218905"/>
    <x v="3020"/>
  </r>
  <r>
    <x v="1"/>
    <s v="Cycling"/>
    <x v="3"/>
    <s v="Gaerne"/>
    <s v="Dial"/>
    <x v="15"/>
    <s v="IP1 R Eyestay 20mm Dial B + Pawl Caps"/>
    <x v="2"/>
    <n v="3120"/>
    <n v="9331"/>
    <n v="2.990705128205128"/>
    <x v="3064"/>
  </r>
  <r>
    <x v="1"/>
    <s v="Cycling"/>
    <x v="3"/>
    <s v="Gaerne"/>
    <s v="Dial"/>
    <x v="15"/>
    <s v="IP1 R Eyestay 20mm Dial B + Pawl Caps"/>
    <x v="2"/>
    <n v="1005"/>
    <n v="3010"/>
    <n v="2.9950248756218905"/>
    <x v="3020"/>
  </r>
  <r>
    <x v="1"/>
    <s v="Cycling"/>
    <x v="3"/>
    <s v="Gaerne"/>
    <s v="Dial"/>
    <x v="15"/>
    <s v="IP1 R Eyestay 20mm Dial B + Pawl Caps"/>
    <x v="3"/>
    <n v="1410"/>
    <n v="4214"/>
    <n v="2.9886524822695035"/>
    <x v="3053"/>
  </r>
  <r>
    <x v="1"/>
    <s v="Cycling"/>
    <x v="3"/>
    <s v="Gaerne"/>
    <s v="Dial"/>
    <x v="15"/>
    <s v="IP1 R Eyestay 20mm Dial B + Pawl Caps"/>
    <x v="3"/>
    <n v="1005"/>
    <n v="3010"/>
    <n v="2.9950248756218905"/>
    <x v="3020"/>
  </r>
  <r>
    <x v="1"/>
    <s v="Cycling"/>
    <x v="3"/>
    <s v="Gaerne"/>
    <s v="Dial"/>
    <x v="15"/>
    <s v="IP1 R Eyestay 20mm Dial B + Pawl Caps"/>
    <x v="4"/>
    <n v="1410"/>
    <n v="4214"/>
    <n v="2.9886524822695035"/>
    <x v="3053"/>
  </r>
  <r>
    <x v="1"/>
    <s v="Cycling"/>
    <x v="3"/>
    <s v="Gaerne"/>
    <s v="Dial"/>
    <x v="15"/>
    <s v="IP1 R Eyestay 20mm Dial B + Pawl Caps"/>
    <x v="4"/>
    <n v="2010"/>
    <n v="6020"/>
    <n v="2.9950248756218905"/>
    <x v="3020"/>
  </r>
  <r>
    <x v="1"/>
    <s v="Cycling"/>
    <x v="3"/>
    <s v="Gaerne"/>
    <s v="Dial"/>
    <x v="15"/>
    <s v="IP1 R Eyestay 25mm Dial B + Pawl Caps"/>
    <x v="5"/>
    <n v="500"/>
    <n v="1505"/>
    <n v="3.01"/>
    <x v="3024"/>
  </r>
  <r>
    <x v="1"/>
    <s v="Cycling"/>
    <x v="3"/>
    <s v="Gaerne"/>
    <s v="Dial"/>
    <x v="15"/>
    <s v="IP1 R Eyestay 25mm Dial B + Pawl Caps"/>
    <x v="2"/>
    <n v="500"/>
    <n v="1505"/>
    <n v="3.01"/>
    <x v="3024"/>
  </r>
  <r>
    <x v="1"/>
    <s v="Cycling"/>
    <x v="3"/>
    <s v="Gaerne"/>
    <s v="Dial"/>
    <x v="15"/>
    <s v="IP1 R Eyestay 25mm Dial B + Pawl Caps"/>
    <x v="3"/>
    <n v="300"/>
    <n v="903"/>
    <n v="3.01"/>
    <x v="3024"/>
  </r>
  <r>
    <x v="1"/>
    <s v="Cycling"/>
    <x v="3"/>
    <s v="Gaerne"/>
    <s v="Dial"/>
    <x v="15"/>
    <s v="IP1 R Eyestay 25mm Dial B + Pawl Caps"/>
    <x v="0"/>
    <n v="200"/>
    <n v="602"/>
    <n v="3.01"/>
    <x v="3024"/>
  </r>
  <r>
    <x v="1"/>
    <s v="Cycling"/>
    <x v="3"/>
    <s v="Gaerne"/>
    <s v="Dial"/>
    <x v="15"/>
    <s v="IP1 R Eyestay 25mm Dial B + Pawl Caps"/>
    <x v="0"/>
    <n v="500"/>
    <n v="1505"/>
    <n v="3.01"/>
    <x v="3024"/>
  </r>
  <r>
    <x v="1"/>
    <s v="Cycling"/>
    <x v="3"/>
    <s v="Gaerne"/>
    <s v="Dial"/>
    <x v="37"/>
    <s v="DNR L6 R Eyestay 25mm Dial B"/>
    <x v="5"/>
    <n v="500"/>
    <n v="1235"/>
    <n v="2.4700000000000002"/>
    <x v="2872"/>
  </r>
  <r>
    <x v="1"/>
    <s v="Cycling"/>
    <x v="3"/>
    <s v="Gaerne"/>
    <s v="Dial"/>
    <x v="37"/>
    <s v="DNR L6 R Eyestay 25mm Dial B"/>
    <x v="5"/>
    <n v="500"/>
    <n v="1235"/>
    <n v="2.4700000000000002"/>
    <x v="2872"/>
  </r>
  <r>
    <x v="1"/>
    <s v="Cycling"/>
    <x v="3"/>
    <s v="Gaerne"/>
    <s v="Dial"/>
    <x v="37"/>
    <s v="DNR L6 R Eyestay 25mm Dial B"/>
    <x v="5"/>
    <n v="800"/>
    <n v="1976"/>
    <n v="2.4700000000000002"/>
    <x v="2872"/>
  </r>
  <r>
    <x v="1"/>
    <s v="Cycling"/>
    <x v="3"/>
    <s v="Gaerne"/>
    <s v="Dial"/>
    <x v="37"/>
    <s v="DNR L6 R Eyestay 25mm Dial B"/>
    <x v="5"/>
    <n v="500"/>
    <n v="1235"/>
    <n v="2.4700000000000002"/>
    <x v="2872"/>
  </r>
  <r>
    <x v="1"/>
    <s v="Cycling"/>
    <x v="3"/>
    <s v="Gaerne"/>
    <s v="Dial"/>
    <x v="37"/>
    <s v="L6 L Eyestay 20mm Dial B"/>
    <x v="4"/>
    <n v="800"/>
    <n v="1992"/>
    <n v="2.4900000000000002"/>
    <x v="2883"/>
  </r>
  <r>
    <x v="1"/>
    <s v="Cycling"/>
    <x v="3"/>
    <s v="Gaerne"/>
    <s v="Dial"/>
    <x v="37"/>
    <s v="L6 L Eyestay 20mm Dial B"/>
    <x v="4"/>
    <n v="500"/>
    <n v="1245"/>
    <n v="2.4900000000000002"/>
    <x v="2883"/>
  </r>
  <r>
    <x v="1"/>
    <s v="Cycling"/>
    <x v="3"/>
    <s v="Gaerne"/>
    <s v="Dial"/>
    <x v="37"/>
    <s v="L6 L Eyestay 20mm Dial B"/>
    <x v="4"/>
    <n v="800"/>
    <n v="1992"/>
    <n v="2.4900000000000002"/>
    <x v="2883"/>
  </r>
  <r>
    <x v="1"/>
    <s v="Cycling"/>
    <x v="3"/>
    <s v="Gaerne"/>
    <s v="Dial"/>
    <x v="37"/>
    <s v="L6 L Eyestay 20mm Dial B"/>
    <x v="3"/>
    <n v="500"/>
    <n v="1245"/>
    <n v="2.4900000000000002"/>
    <x v="2883"/>
  </r>
  <r>
    <x v="1"/>
    <s v="Cycling"/>
    <x v="3"/>
    <s v="Gaerne"/>
    <s v="Dial"/>
    <x v="37"/>
    <s v="L6 L Eyestay 20mm Dial B"/>
    <x v="0"/>
    <n v="700"/>
    <n v="1743"/>
    <n v="2.4900000000000002"/>
    <x v="2883"/>
  </r>
  <r>
    <x v="1"/>
    <s v="Cycling"/>
    <x v="3"/>
    <s v="Gaerne"/>
    <s v="Dial"/>
    <x v="37"/>
    <s v="L6 L Eyestay 20mm Dial B"/>
    <x v="0"/>
    <n v="750"/>
    <n v="1867.5"/>
    <n v="2.4900000000000002"/>
    <x v="2883"/>
  </r>
  <r>
    <x v="1"/>
    <s v="Cycling"/>
    <x v="3"/>
    <s v="Gaerne"/>
    <s v="Dial"/>
    <x v="37"/>
    <s v="L6 L Eyestay 20mm Dial B"/>
    <x v="4"/>
    <n v="1060"/>
    <n v="2614.5"/>
    <n v="2.4665094339622642"/>
    <x v="2847"/>
  </r>
  <r>
    <x v="1"/>
    <s v="Cycling"/>
    <x v="3"/>
    <s v="Gaerne"/>
    <s v="Dial"/>
    <x v="37"/>
    <s v="L6 L Eyestay 20mm Dial B"/>
    <x v="4"/>
    <n v="1005"/>
    <n v="2490"/>
    <n v="2.4776119402985075"/>
    <x v="1391"/>
  </r>
  <r>
    <x v="1"/>
    <s v="Cycling"/>
    <x v="3"/>
    <s v="Gaerne"/>
    <s v="Dial"/>
    <x v="37"/>
    <s v="L6 L Eyestay 20mm Dial B"/>
    <x v="2"/>
    <n v="800"/>
    <n v="1992"/>
    <n v="2.4900000000000002"/>
    <x v="2883"/>
  </r>
  <r>
    <x v="1"/>
    <s v="Cycling"/>
    <x v="3"/>
    <s v="Gaerne"/>
    <s v="Dial"/>
    <x v="37"/>
    <s v="L6 L Eyestay 20mm Dial B"/>
    <x v="2"/>
    <n v="750"/>
    <n v="1867.5"/>
    <n v="2.4900000000000002"/>
    <x v="2883"/>
  </r>
  <r>
    <x v="1"/>
    <s v="Cycling"/>
    <x v="3"/>
    <s v="Gaerne"/>
    <s v="Dial"/>
    <x v="37"/>
    <s v="L6 L Eyestay 20mm Dial B"/>
    <x v="4"/>
    <n v="2165"/>
    <n v="5310.5"/>
    <n v="2.4528868360277136"/>
    <x v="4354"/>
  </r>
  <r>
    <x v="1"/>
    <s v="Cycling"/>
    <x v="3"/>
    <s v="Gaerne"/>
    <s v="Dial"/>
    <x v="37"/>
    <s v="L6 L Eyestay 20mm Dial B"/>
    <x v="4"/>
    <n v="1960"/>
    <n v="4816.5"/>
    <n v="2.4573979591836737"/>
    <x v="3269"/>
  </r>
  <r>
    <x v="1"/>
    <s v="Cycling"/>
    <x v="3"/>
    <s v="Gaerne"/>
    <s v="Dial"/>
    <x v="37"/>
    <s v="L6 L Eyestay 20mm Dial B"/>
    <x v="2"/>
    <n v="1310"/>
    <n v="3211"/>
    <n v="2.4511450381679389"/>
    <x v="4355"/>
  </r>
  <r>
    <x v="1"/>
    <s v="Cycling"/>
    <x v="3"/>
    <s v="Gaerne"/>
    <s v="Dial"/>
    <x v="37"/>
    <s v="L6 L Eyestay 20mm Dial B"/>
    <x v="2"/>
    <n v="750"/>
    <n v="1852.5"/>
    <n v="2.4700000000000002"/>
    <x v="2872"/>
  </r>
  <r>
    <x v="1"/>
    <s v="Cycling"/>
    <x v="3"/>
    <s v="Gaerne"/>
    <s v="Dial"/>
    <x v="37"/>
    <s v="L6 L Eyestay 20mm Dial B"/>
    <x v="1"/>
    <n v="1060"/>
    <n v="2593.5"/>
    <n v="2.4466981132075474"/>
    <x v="1388"/>
  </r>
  <r>
    <x v="1"/>
    <s v="Cycling"/>
    <x v="3"/>
    <s v="Gaerne"/>
    <s v="Dial"/>
    <x v="37"/>
    <s v="L6 L Eyestay 20mm Dial B13-0630 TN/Black C"/>
    <x v="5"/>
    <n v="500"/>
    <n v="1245"/>
    <n v="2.4900000000000002"/>
    <x v="2883"/>
  </r>
  <r>
    <x v="1"/>
    <s v="Cycling"/>
    <x v="3"/>
    <s v="Gaerne"/>
    <s v="Dial"/>
    <x v="37"/>
    <s v="L6 L Eyestay 20mm Dial B13-0630 TN/Black C"/>
    <x v="5"/>
    <n v="600"/>
    <n v="1494"/>
    <n v="2.4900000000000002"/>
    <x v="2883"/>
  </r>
  <r>
    <x v="1"/>
    <s v="Cycling"/>
    <x v="3"/>
    <s v="Gaerne"/>
    <s v="Dial"/>
    <x v="37"/>
    <s v="L6 L Eyestay 20mm Dial B13-0630 TN/Black C"/>
    <x v="5"/>
    <n v="700"/>
    <n v="1743"/>
    <n v="2.4900000000000002"/>
    <x v="2883"/>
  </r>
  <r>
    <x v="1"/>
    <s v="Cycling"/>
    <x v="3"/>
    <s v="Gaerne"/>
    <s v="Dial"/>
    <x v="37"/>
    <s v="L6 L Eyestay 20mm Dial B13-0630 TN/Black C"/>
    <x v="5"/>
    <n v="2615"/>
    <n v="6474"/>
    <n v="2.4757170172084129"/>
    <x v="1092"/>
  </r>
  <r>
    <x v="1"/>
    <s v="Cycling"/>
    <x v="3"/>
    <s v="Gaerne"/>
    <s v="Dial"/>
    <x v="37"/>
    <s v="L6 L Eyestay 20mm Dial B13-0630 TN/Black C"/>
    <x v="5"/>
    <n v="2010"/>
    <n v="4980"/>
    <n v="2.4776119402985075"/>
    <x v="1391"/>
  </r>
  <r>
    <x v="1"/>
    <s v="Cycling"/>
    <x v="3"/>
    <s v="Gaerne"/>
    <s v="Dial"/>
    <x v="37"/>
    <s v="L6 L Eyestay 20mm Dial BBlack C/429 C/Q610-2-3"/>
    <x v="5"/>
    <n v="900"/>
    <n v="2241"/>
    <n v="2.4900000000000002"/>
    <x v="2883"/>
  </r>
  <r>
    <x v="1"/>
    <s v="Cycling"/>
    <x v="3"/>
    <s v="Gaerne"/>
    <s v="Dial"/>
    <x v="37"/>
    <s v="L6 L Eyestay 20mm Dial BBlack C/429 C/Q610-2-3"/>
    <x v="5"/>
    <n v="1610"/>
    <n v="3984"/>
    <n v="2.4745341614906833"/>
    <x v="4356"/>
  </r>
  <r>
    <x v="1"/>
    <s v="Cycling"/>
    <x v="3"/>
    <s v="Gaerne"/>
    <s v="Dial"/>
    <x v="37"/>
    <s v="L6 L Eyestay 20mm Dial BBlack C/429 C/Q610-2-3"/>
    <x v="5"/>
    <n v="800"/>
    <n v="1992"/>
    <n v="2.4900000000000002"/>
    <x v="2883"/>
  </r>
  <r>
    <x v="1"/>
    <s v="Cycling"/>
    <x v="3"/>
    <s v="Gaerne"/>
    <s v="Dial"/>
    <x v="37"/>
    <s v="L6 L Eyestay 20mm Dial BClr/Black C/426 C/17-000TPX"/>
    <x v="5"/>
    <n v="500"/>
    <n v="1235"/>
    <n v="2.4700000000000002"/>
    <x v="2872"/>
  </r>
  <r>
    <x v="1"/>
    <s v="Cycling"/>
    <x v="3"/>
    <s v="Gaerne"/>
    <s v="Dial"/>
    <x v="37"/>
    <s v="L6 L Eyestay 20mm Dial BClr/Black C/426 C/17-000TPX"/>
    <x v="5"/>
    <n v="800"/>
    <n v="1976"/>
    <n v="2.4700000000000002"/>
    <x v="2872"/>
  </r>
  <r>
    <x v="1"/>
    <s v="Cycling"/>
    <x v="3"/>
    <s v="Gaerne"/>
    <s v="Dial"/>
    <x v="37"/>
    <s v="L6 L Eyestay 20mm Dial BClr/Black C/426 C/17-000TPX"/>
    <x v="5"/>
    <n v="1305"/>
    <n v="3211"/>
    <n v="2.4605363984674331"/>
    <x v="4357"/>
  </r>
  <r>
    <x v="1"/>
    <s v="Cycling"/>
    <x v="3"/>
    <s v="Gaerne"/>
    <s v="Dial"/>
    <x v="37"/>
    <s v="L6 L Eyestay 20mm Dial BClr/Black C/426 C/17-000TPX"/>
    <x v="5"/>
    <n v="1110"/>
    <n v="2717"/>
    <n v="2.4477477477477478"/>
    <x v="4358"/>
  </r>
  <r>
    <x v="1"/>
    <s v="Cycling"/>
    <x v="3"/>
    <s v="Gaerne"/>
    <s v="Dial"/>
    <x v="37"/>
    <s v="L6 L Eyestay 25mm Dial B"/>
    <x v="4"/>
    <n v="500"/>
    <n v="1245"/>
    <n v="2.4900000000000002"/>
    <x v="2883"/>
  </r>
  <r>
    <x v="1"/>
    <s v="Cycling"/>
    <x v="3"/>
    <s v="Gaerne"/>
    <s v="Dial"/>
    <x v="37"/>
    <s v="L6 L Eyestay 25mm Dial B"/>
    <x v="4"/>
    <n v="500"/>
    <n v="1245"/>
    <n v="2.4900000000000002"/>
    <x v="2883"/>
  </r>
  <r>
    <x v="1"/>
    <s v="Cycling"/>
    <x v="3"/>
    <s v="Gaerne"/>
    <s v="Dial"/>
    <x v="37"/>
    <s v="L6 L Eyestay 25mm Dial B"/>
    <x v="2"/>
    <n v="500"/>
    <n v="1245"/>
    <n v="2.4900000000000002"/>
    <x v="2883"/>
  </r>
  <r>
    <x v="1"/>
    <s v="Cycling"/>
    <x v="3"/>
    <s v="Gaerne"/>
    <s v="Dial"/>
    <x v="37"/>
    <s v="L6 L Eyestay 25mm Dial B"/>
    <x v="2"/>
    <n v="500"/>
    <n v="1245"/>
    <n v="2.4900000000000002"/>
    <x v="2883"/>
  </r>
  <r>
    <x v="1"/>
    <s v="Cycling"/>
    <x v="3"/>
    <s v="Gaerne"/>
    <s v="Dial"/>
    <x v="37"/>
    <s v="L6 L Eyestay 25mm Dial B"/>
    <x v="4"/>
    <n v="900"/>
    <n v="2223"/>
    <n v="2.4700000000000002"/>
    <x v="2872"/>
  </r>
  <r>
    <x v="1"/>
    <s v="Cycling"/>
    <x v="3"/>
    <s v="Gaerne"/>
    <s v="Dial"/>
    <x v="37"/>
    <s v="L6 L Eyestay 25mm Dial B"/>
    <x v="4"/>
    <n v="650"/>
    <n v="1605.5"/>
    <n v="2.4700000000000002"/>
    <x v="2872"/>
  </r>
  <r>
    <x v="1"/>
    <s v="Cycling"/>
    <x v="3"/>
    <s v="Gaerne"/>
    <s v="Dial"/>
    <x v="37"/>
    <s v="L6 L Eyestay 25mm Dial B"/>
    <x v="2"/>
    <n v="800"/>
    <n v="1976"/>
    <n v="2.4700000000000002"/>
    <x v="2872"/>
  </r>
  <r>
    <x v="1"/>
    <s v="Cycling"/>
    <x v="3"/>
    <s v="Gaerne"/>
    <s v="Dial"/>
    <x v="37"/>
    <s v="L6 L Eyestay 25mm Dial B"/>
    <x v="2"/>
    <n v="500"/>
    <n v="1235"/>
    <n v="2.4700000000000002"/>
    <x v="2872"/>
  </r>
  <r>
    <x v="1"/>
    <s v="Cycling"/>
    <x v="3"/>
    <s v="Gaerne"/>
    <s v="Dial"/>
    <x v="37"/>
    <s v="L6 L Eyestay 25mm Dial B- 13-0630 TN/Black C"/>
    <x v="5"/>
    <n v="500"/>
    <n v="1245"/>
    <n v="2.4900000000000002"/>
    <x v="2883"/>
  </r>
  <r>
    <x v="1"/>
    <s v="Cycling"/>
    <x v="3"/>
    <s v="Gaerne"/>
    <s v="Dial"/>
    <x v="37"/>
    <s v="L6 L Eyestay 25mm Dial B- 13-0630 TN/Black C"/>
    <x v="5"/>
    <n v="500"/>
    <n v="1245"/>
    <n v="2.4900000000000002"/>
    <x v="2883"/>
  </r>
  <r>
    <x v="1"/>
    <s v="Cycling"/>
    <x v="3"/>
    <s v="Gaerne"/>
    <s v="Dial"/>
    <x v="37"/>
    <s v="L6 L Eyestay 25mm Dial B- 13-0630 TN/Black C"/>
    <x v="5"/>
    <n v="800"/>
    <n v="1992"/>
    <n v="2.4900000000000002"/>
    <x v="2883"/>
  </r>
  <r>
    <x v="1"/>
    <s v="Cycling"/>
    <x v="3"/>
    <s v="Gaerne"/>
    <s v="Dial"/>
    <x v="37"/>
    <s v="L6 L Eyestay 25mm Dial B- 13-0630 TN/Black C"/>
    <x v="5"/>
    <n v="500"/>
    <n v="1245"/>
    <n v="2.4900000000000002"/>
    <x v="2883"/>
  </r>
  <r>
    <x v="1"/>
    <s v="Cycling"/>
    <x v="3"/>
    <s v="Gaerne"/>
    <s v="Dial"/>
    <x v="37"/>
    <s v="L6 L Eyestay 25mm Dial B- Black C/429 C/Q610-2-3"/>
    <x v="5"/>
    <n v="500"/>
    <n v="1245"/>
    <n v="2.4900000000000002"/>
    <x v="2883"/>
  </r>
  <r>
    <x v="1"/>
    <s v="Cycling"/>
    <x v="3"/>
    <s v="Gaerne"/>
    <s v="Dial"/>
    <x v="37"/>
    <s v="L6 L Eyestay 25mm Dial B- Black C/429 C/Q610-2-3"/>
    <x v="5"/>
    <n v="500"/>
    <n v="1245"/>
    <n v="2.4900000000000002"/>
    <x v="2883"/>
  </r>
  <r>
    <x v="1"/>
    <s v="Cycling"/>
    <x v="3"/>
    <s v="Gaerne"/>
    <s v="Dial"/>
    <x v="37"/>
    <s v="L6 L Eyestay 25mm Dial B- Black C/429 C/Q610-2-3"/>
    <x v="5"/>
    <n v="500"/>
    <n v="1245"/>
    <n v="2.4900000000000002"/>
    <x v="2883"/>
  </r>
  <r>
    <x v="1"/>
    <s v="Cycling"/>
    <x v="3"/>
    <s v="Gaerne"/>
    <s v="Dial"/>
    <x v="37"/>
    <s v="L6 L Eyestay 25mm Dial BClr/Black C/426 C/17-000TPX"/>
    <x v="5"/>
    <n v="500"/>
    <n v="1235"/>
    <n v="2.4700000000000002"/>
    <x v="2872"/>
  </r>
  <r>
    <x v="1"/>
    <s v="Cycling"/>
    <x v="3"/>
    <s v="Gaerne"/>
    <s v="Dial"/>
    <x v="37"/>
    <s v="L6 L Eyestay 25mm Dial BClr/Black C/426 C/17-000TPX"/>
    <x v="5"/>
    <n v="500"/>
    <n v="1235"/>
    <n v="2.4700000000000002"/>
    <x v="2872"/>
  </r>
  <r>
    <x v="1"/>
    <s v="Cycling"/>
    <x v="3"/>
    <s v="Gaerne"/>
    <s v="Dial"/>
    <x v="37"/>
    <s v="L6 L Eyestay 25mm Dial BClr/Black C/426 C/17-000TPX"/>
    <x v="5"/>
    <n v="800"/>
    <n v="1976"/>
    <n v="2.4700000000000002"/>
    <x v="2872"/>
  </r>
  <r>
    <x v="1"/>
    <s v="Cycling"/>
    <x v="3"/>
    <s v="Gaerne"/>
    <s v="Dial"/>
    <x v="37"/>
    <s v="L6 L Eyestay 25mm Dial BClr/Black C/426 C/17-000TPX"/>
    <x v="5"/>
    <n v="500"/>
    <n v="1235"/>
    <n v="2.4700000000000002"/>
    <x v="2872"/>
  </r>
  <r>
    <x v="1"/>
    <s v="Cycling"/>
    <x v="3"/>
    <s v="Gaerne"/>
    <s v="Dial"/>
    <x v="37"/>
    <s v="L6 R Eyestay 20mm Dial B"/>
    <x v="4"/>
    <n v="800"/>
    <n v="1992"/>
    <n v="2.4900000000000002"/>
    <x v="2883"/>
  </r>
  <r>
    <x v="1"/>
    <s v="Cycling"/>
    <x v="3"/>
    <s v="Gaerne"/>
    <s v="Dial"/>
    <x v="37"/>
    <s v="L6 R Eyestay 20mm Dial B"/>
    <x v="4"/>
    <n v="500"/>
    <n v="1245"/>
    <n v="2.4900000000000002"/>
    <x v="2883"/>
  </r>
  <r>
    <x v="1"/>
    <s v="Cycling"/>
    <x v="3"/>
    <s v="Gaerne"/>
    <s v="Dial"/>
    <x v="37"/>
    <s v="L6 R Eyestay 20mm Dial B"/>
    <x v="4"/>
    <n v="800"/>
    <n v="1992"/>
    <n v="2.4900000000000002"/>
    <x v="2883"/>
  </r>
  <r>
    <x v="1"/>
    <s v="Cycling"/>
    <x v="3"/>
    <s v="Gaerne"/>
    <s v="Dial"/>
    <x v="37"/>
    <s v="L6 R Eyestay 20mm Dial B"/>
    <x v="3"/>
    <n v="500"/>
    <n v="1245"/>
    <n v="2.4900000000000002"/>
    <x v="2883"/>
  </r>
  <r>
    <x v="1"/>
    <s v="Cycling"/>
    <x v="3"/>
    <s v="Gaerne"/>
    <s v="Dial"/>
    <x v="37"/>
    <s v="L6 R Eyestay 20mm Dial B"/>
    <x v="0"/>
    <n v="700"/>
    <n v="1743"/>
    <n v="2.4900000000000002"/>
    <x v="2883"/>
  </r>
  <r>
    <x v="1"/>
    <s v="Cycling"/>
    <x v="3"/>
    <s v="Gaerne"/>
    <s v="Dial"/>
    <x v="37"/>
    <s v="L6 R Eyestay 20mm Dial B"/>
    <x v="0"/>
    <n v="750"/>
    <n v="1867.5"/>
    <n v="2.4900000000000002"/>
    <x v="2883"/>
  </r>
  <r>
    <x v="1"/>
    <s v="Cycling"/>
    <x v="3"/>
    <s v="Gaerne"/>
    <s v="Dial"/>
    <x v="37"/>
    <s v="L6 R Eyestay 20mm Dial B"/>
    <x v="4"/>
    <n v="1060"/>
    <n v="2614.5"/>
    <n v="2.4665094339622642"/>
    <x v="2847"/>
  </r>
  <r>
    <x v="1"/>
    <s v="Cycling"/>
    <x v="3"/>
    <s v="Gaerne"/>
    <s v="Dial"/>
    <x v="37"/>
    <s v="L6 R Eyestay 20mm Dial B"/>
    <x v="4"/>
    <n v="1005"/>
    <n v="2490"/>
    <n v="2.4776119402985075"/>
    <x v="1391"/>
  </r>
  <r>
    <x v="1"/>
    <s v="Cycling"/>
    <x v="3"/>
    <s v="Gaerne"/>
    <s v="Dial"/>
    <x v="37"/>
    <s v="L6 R Eyestay 20mm Dial B"/>
    <x v="2"/>
    <n v="800"/>
    <n v="1992"/>
    <n v="2.4900000000000002"/>
    <x v="2883"/>
  </r>
  <r>
    <x v="1"/>
    <s v="Cycling"/>
    <x v="3"/>
    <s v="Gaerne"/>
    <s v="Dial"/>
    <x v="37"/>
    <s v="L6 R Eyestay 20mm Dial B"/>
    <x v="2"/>
    <n v="750"/>
    <n v="1867.5"/>
    <n v="2.4900000000000002"/>
    <x v="2883"/>
  </r>
  <r>
    <x v="1"/>
    <s v="Cycling"/>
    <x v="3"/>
    <s v="Gaerne"/>
    <s v="Dial"/>
    <x v="37"/>
    <s v="L6 R Eyestay 20mm Dial B"/>
    <x v="4"/>
    <n v="2165"/>
    <n v="5310.5"/>
    <n v="2.4528868360277136"/>
    <x v="4354"/>
  </r>
  <r>
    <x v="1"/>
    <s v="Cycling"/>
    <x v="3"/>
    <s v="Gaerne"/>
    <s v="Dial"/>
    <x v="37"/>
    <s v="L6 R Eyestay 20mm Dial B"/>
    <x v="4"/>
    <n v="1960"/>
    <n v="4816.5"/>
    <n v="2.4573979591836737"/>
    <x v="3269"/>
  </r>
  <r>
    <x v="1"/>
    <s v="Cycling"/>
    <x v="3"/>
    <s v="Gaerne"/>
    <s v="Dial"/>
    <x v="37"/>
    <s v="L6 R Eyestay 20mm Dial B"/>
    <x v="2"/>
    <n v="1310"/>
    <n v="3211"/>
    <n v="2.4511450381679389"/>
    <x v="4355"/>
  </r>
  <r>
    <x v="1"/>
    <s v="Cycling"/>
    <x v="3"/>
    <s v="Gaerne"/>
    <s v="Dial"/>
    <x v="37"/>
    <s v="L6 R Eyestay 20mm Dial B"/>
    <x v="2"/>
    <n v="750"/>
    <n v="1852.5"/>
    <n v="2.4700000000000002"/>
    <x v="2872"/>
  </r>
  <r>
    <x v="1"/>
    <s v="Cycling"/>
    <x v="3"/>
    <s v="Gaerne"/>
    <s v="Dial"/>
    <x v="37"/>
    <s v="L6 R Eyestay 20mm Dial B"/>
    <x v="1"/>
    <n v="1060"/>
    <n v="2593.5"/>
    <n v="2.4466981132075474"/>
    <x v="1388"/>
  </r>
  <r>
    <x v="1"/>
    <s v="Cycling"/>
    <x v="3"/>
    <s v="Gaerne"/>
    <s v="Dial"/>
    <x v="37"/>
    <s v="L6 R Eyestay 20mm Dial B13-0630 TN/Black C"/>
    <x v="5"/>
    <n v="500"/>
    <n v="1245"/>
    <n v="2.4900000000000002"/>
    <x v="2883"/>
  </r>
  <r>
    <x v="1"/>
    <s v="Cycling"/>
    <x v="3"/>
    <s v="Gaerne"/>
    <s v="Dial"/>
    <x v="37"/>
    <s v="L6 R Eyestay 20mm Dial B13-0630 TN/Black C"/>
    <x v="5"/>
    <n v="600"/>
    <n v="1494"/>
    <n v="2.4900000000000002"/>
    <x v="2883"/>
  </r>
  <r>
    <x v="1"/>
    <s v="Cycling"/>
    <x v="3"/>
    <s v="Gaerne"/>
    <s v="Dial"/>
    <x v="37"/>
    <s v="L6 R Eyestay 20mm Dial B13-0630 TN/Black C"/>
    <x v="5"/>
    <n v="700"/>
    <n v="1743"/>
    <n v="2.4900000000000002"/>
    <x v="2883"/>
  </r>
  <r>
    <x v="1"/>
    <s v="Cycling"/>
    <x v="3"/>
    <s v="Gaerne"/>
    <s v="Dial"/>
    <x v="37"/>
    <s v="L6 R Eyestay 20mm Dial B13-0630 TN/Black C"/>
    <x v="5"/>
    <n v="2615"/>
    <n v="6474"/>
    <n v="2.4757170172084129"/>
    <x v="1092"/>
  </r>
  <r>
    <x v="1"/>
    <s v="Cycling"/>
    <x v="3"/>
    <s v="Gaerne"/>
    <s v="Dial"/>
    <x v="37"/>
    <s v="L6 R Eyestay 20mm Dial B13-0630 TN/Black C"/>
    <x v="5"/>
    <n v="2010"/>
    <n v="4980"/>
    <n v="2.4776119402985075"/>
    <x v="1391"/>
  </r>
  <r>
    <x v="1"/>
    <s v="Cycling"/>
    <x v="3"/>
    <s v="Gaerne"/>
    <s v="Dial"/>
    <x v="37"/>
    <s v="L6 R Eyestay 20mm Dial BBlack C/429 C/Q610-2-3"/>
    <x v="5"/>
    <n v="900"/>
    <n v="2241"/>
    <n v="2.4900000000000002"/>
    <x v="2883"/>
  </r>
  <r>
    <x v="1"/>
    <s v="Cycling"/>
    <x v="3"/>
    <s v="Gaerne"/>
    <s v="Dial"/>
    <x v="37"/>
    <s v="L6 R Eyestay 20mm Dial BBlack C/429 C/Q610-2-3"/>
    <x v="5"/>
    <n v="1610"/>
    <n v="3984"/>
    <n v="2.4745341614906833"/>
    <x v="4356"/>
  </r>
  <r>
    <x v="1"/>
    <s v="Cycling"/>
    <x v="3"/>
    <s v="Gaerne"/>
    <s v="Dial"/>
    <x v="37"/>
    <s v="L6 R Eyestay 20mm Dial BBlack C/429 C/Q610-2-3"/>
    <x v="5"/>
    <n v="800"/>
    <n v="1992"/>
    <n v="2.4900000000000002"/>
    <x v="2883"/>
  </r>
  <r>
    <x v="1"/>
    <s v="Cycling"/>
    <x v="3"/>
    <s v="Gaerne"/>
    <s v="Dial"/>
    <x v="37"/>
    <s v="L6 R Eyestay 20mm Dial BClr/Black C/426 C/17-000TPX"/>
    <x v="5"/>
    <n v="500"/>
    <n v="1235"/>
    <n v="2.4700000000000002"/>
    <x v="2872"/>
  </r>
  <r>
    <x v="1"/>
    <s v="Cycling"/>
    <x v="3"/>
    <s v="Gaerne"/>
    <s v="Dial"/>
    <x v="37"/>
    <s v="L6 R Eyestay 20mm Dial BClr/Black C/426 C/17-000TPX"/>
    <x v="5"/>
    <n v="800"/>
    <n v="1976"/>
    <n v="2.4700000000000002"/>
    <x v="2872"/>
  </r>
  <r>
    <x v="1"/>
    <s v="Cycling"/>
    <x v="3"/>
    <s v="Gaerne"/>
    <s v="Dial"/>
    <x v="37"/>
    <s v="L6 R Eyestay 20mm Dial BClr/Black C/426 C/17-000TPX"/>
    <x v="5"/>
    <n v="1305"/>
    <n v="3211"/>
    <n v="2.4605363984674331"/>
    <x v="4357"/>
  </r>
  <r>
    <x v="1"/>
    <s v="Cycling"/>
    <x v="3"/>
    <s v="Gaerne"/>
    <s v="Dial"/>
    <x v="37"/>
    <s v="L6 R Eyestay 20mm Dial BClr/Black C/426 C/17-000TPX"/>
    <x v="5"/>
    <n v="1110"/>
    <n v="2717"/>
    <n v="2.4477477477477478"/>
    <x v="4358"/>
  </r>
  <r>
    <x v="1"/>
    <s v="Cycling"/>
    <x v="3"/>
    <s v="Gaerne"/>
    <s v="Dial"/>
    <x v="37"/>
    <s v="L6 R Eyestay 25mm Dial B"/>
    <x v="4"/>
    <n v="500"/>
    <n v="1245"/>
    <n v="2.4900000000000002"/>
    <x v="2883"/>
  </r>
  <r>
    <x v="1"/>
    <s v="Cycling"/>
    <x v="3"/>
    <s v="Gaerne"/>
    <s v="Dial"/>
    <x v="37"/>
    <s v="L6 R Eyestay 25mm Dial B"/>
    <x v="4"/>
    <n v="500"/>
    <n v="1245"/>
    <n v="2.4900000000000002"/>
    <x v="2883"/>
  </r>
  <r>
    <x v="1"/>
    <s v="Cycling"/>
    <x v="3"/>
    <s v="Gaerne"/>
    <s v="Dial"/>
    <x v="37"/>
    <s v="L6 R Eyestay 25mm Dial B"/>
    <x v="2"/>
    <n v="500"/>
    <n v="1245"/>
    <n v="2.4900000000000002"/>
    <x v="2883"/>
  </r>
  <r>
    <x v="1"/>
    <s v="Cycling"/>
    <x v="3"/>
    <s v="Gaerne"/>
    <s v="Dial"/>
    <x v="37"/>
    <s v="L6 R Eyestay 25mm Dial B"/>
    <x v="2"/>
    <n v="500"/>
    <n v="1245"/>
    <n v="2.4900000000000002"/>
    <x v="2883"/>
  </r>
  <r>
    <x v="1"/>
    <s v="Cycling"/>
    <x v="3"/>
    <s v="Gaerne"/>
    <s v="Dial"/>
    <x v="37"/>
    <s v="L6 R Eyestay 25mm Dial B"/>
    <x v="4"/>
    <n v="900"/>
    <n v="2223"/>
    <n v="2.4700000000000002"/>
    <x v="2872"/>
  </r>
  <r>
    <x v="1"/>
    <s v="Cycling"/>
    <x v="3"/>
    <s v="Gaerne"/>
    <s v="Dial"/>
    <x v="37"/>
    <s v="L6 R Eyestay 25mm Dial B"/>
    <x v="4"/>
    <n v="650"/>
    <n v="1605.5"/>
    <n v="2.4700000000000002"/>
    <x v="2872"/>
  </r>
  <r>
    <x v="1"/>
    <s v="Cycling"/>
    <x v="3"/>
    <s v="Gaerne"/>
    <s v="Dial"/>
    <x v="37"/>
    <s v="L6 R Eyestay 25mm Dial B"/>
    <x v="2"/>
    <n v="800"/>
    <n v="1976"/>
    <n v="2.4700000000000002"/>
    <x v="2872"/>
  </r>
  <r>
    <x v="1"/>
    <s v="Cycling"/>
    <x v="3"/>
    <s v="Gaerne"/>
    <s v="Dial"/>
    <x v="37"/>
    <s v="L6 R Eyestay 25mm Dial B"/>
    <x v="2"/>
    <n v="500"/>
    <n v="1235"/>
    <n v="2.4700000000000002"/>
    <x v="2872"/>
  </r>
  <r>
    <x v="1"/>
    <s v="Cycling"/>
    <x v="3"/>
    <s v="Gaerne"/>
    <s v="Dial"/>
    <x v="37"/>
    <s v="L6 R Eyestay 25mm Dial B- 13-0630 TN/Black C"/>
    <x v="5"/>
    <n v="500"/>
    <n v="1245"/>
    <n v="2.4900000000000002"/>
    <x v="2883"/>
  </r>
  <r>
    <x v="1"/>
    <s v="Cycling"/>
    <x v="3"/>
    <s v="Gaerne"/>
    <s v="Dial"/>
    <x v="37"/>
    <s v="L6 R Eyestay 25mm Dial B- 13-0630 TN/Black C"/>
    <x v="5"/>
    <n v="500"/>
    <n v="1245"/>
    <n v="2.4900000000000002"/>
    <x v="2883"/>
  </r>
  <r>
    <x v="1"/>
    <s v="Cycling"/>
    <x v="3"/>
    <s v="Gaerne"/>
    <s v="Dial"/>
    <x v="37"/>
    <s v="L6 R Eyestay 25mm Dial B- 13-0630 TN/Black C"/>
    <x v="5"/>
    <n v="800"/>
    <n v="1992"/>
    <n v="2.4900000000000002"/>
    <x v="2883"/>
  </r>
  <r>
    <x v="1"/>
    <s v="Cycling"/>
    <x v="3"/>
    <s v="Gaerne"/>
    <s v="Dial"/>
    <x v="37"/>
    <s v="L6 R Eyestay 25mm Dial B- 13-0630 TN/Black C"/>
    <x v="5"/>
    <n v="500"/>
    <n v="1245"/>
    <n v="2.4900000000000002"/>
    <x v="2883"/>
  </r>
  <r>
    <x v="1"/>
    <s v="Cycling"/>
    <x v="3"/>
    <s v="Gaerne"/>
    <s v="Dial"/>
    <x v="37"/>
    <s v="L6 R Eyestay 25mm Dial B- Black C/429 C/Q610-2-3"/>
    <x v="5"/>
    <n v="500"/>
    <n v="1245"/>
    <n v="2.4900000000000002"/>
    <x v="2883"/>
  </r>
  <r>
    <x v="1"/>
    <s v="Cycling"/>
    <x v="3"/>
    <s v="Gaerne"/>
    <s v="Dial"/>
    <x v="37"/>
    <s v="L6 R Eyestay 25mm Dial B- Black C/429 C/Q610-2-3"/>
    <x v="5"/>
    <n v="500"/>
    <n v="1245"/>
    <n v="2.4900000000000002"/>
    <x v="2883"/>
  </r>
  <r>
    <x v="1"/>
    <s v="Cycling"/>
    <x v="3"/>
    <s v="Gaerne"/>
    <s v="Dial"/>
    <x v="37"/>
    <s v="L6 R Eyestay 25mm Dial B- Black C/429 C/Q610-2-3"/>
    <x v="5"/>
    <n v="500"/>
    <n v="1245"/>
    <n v="2.4900000000000002"/>
    <x v="2883"/>
  </r>
  <r>
    <x v="1"/>
    <s v="Cycling"/>
    <x v="3"/>
    <s v="Gaerne"/>
    <s v="Dial"/>
    <x v="8"/>
    <s v="DNR L6 L Eyestay 20mm Dial E"/>
    <x v="5"/>
    <n v="600"/>
    <n v="732"/>
    <n v="1.22"/>
    <x v="2590"/>
  </r>
  <r>
    <x v="1"/>
    <s v="Cycling"/>
    <x v="3"/>
    <s v="Gaerne"/>
    <s v="Dial"/>
    <x v="8"/>
    <s v="DNR L6 L Eyestay 25mm Dial E"/>
    <x v="5"/>
    <n v="1005"/>
    <n v="1200"/>
    <n v="1.1940298507462686"/>
    <x v="2577"/>
  </r>
  <r>
    <x v="1"/>
    <s v="Cycling"/>
    <x v="3"/>
    <s v="Gaerne"/>
    <s v="Dial"/>
    <x v="8"/>
    <s v="DNR L6 L Eyestay 25mm Dial E"/>
    <x v="5"/>
    <n v="2515"/>
    <n v="3000"/>
    <n v="1.1928429423459244"/>
    <x v="2893"/>
  </r>
  <r>
    <x v="1"/>
    <s v="Cycling"/>
    <x v="3"/>
    <s v="Gaerne"/>
    <s v="Dial"/>
    <x v="8"/>
    <s v="DNR L6 L Eyestay 25mm Dial E"/>
    <x v="5"/>
    <n v="3015"/>
    <n v="3600"/>
    <n v="1.1940298507462686"/>
    <x v="2577"/>
  </r>
  <r>
    <x v="1"/>
    <s v="Cycling"/>
    <x v="3"/>
    <s v="Gaerne"/>
    <s v="Dial"/>
    <x v="8"/>
    <s v="DNR L6 L Eyestay 25mm Dial E"/>
    <x v="5"/>
    <n v="5225"/>
    <n v="6240"/>
    <n v="1.1942583732057417"/>
    <x v="4359"/>
  </r>
  <r>
    <x v="1"/>
    <s v="Cycling"/>
    <x v="3"/>
    <s v="Gaerne"/>
    <s v="Dial"/>
    <x v="8"/>
    <s v="DNR L6 R Eyestay 20mm Dial E"/>
    <x v="5"/>
    <n v="600"/>
    <n v="732"/>
    <n v="1.22"/>
    <x v="2590"/>
  </r>
  <r>
    <x v="1"/>
    <s v="Cycling"/>
    <x v="3"/>
    <s v="Gaerne"/>
    <s v="Dial"/>
    <x v="8"/>
    <s v="DNR L6 R Eyestay 25mm Dial E"/>
    <x v="5"/>
    <n v="1005"/>
    <n v="1200"/>
    <n v="1.1940298507462686"/>
    <x v="2577"/>
  </r>
  <r>
    <x v="1"/>
    <s v="Cycling"/>
    <x v="3"/>
    <s v="Gaerne"/>
    <s v="Dial"/>
    <x v="8"/>
    <s v="DNR L6 R Eyestay 25mm Dial E"/>
    <x v="5"/>
    <n v="2515"/>
    <n v="3000"/>
    <n v="1.1928429423459244"/>
    <x v="2893"/>
  </r>
  <r>
    <x v="1"/>
    <s v="Cycling"/>
    <x v="3"/>
    <s v="Gaerne"/>
    <s v="Dial"/>
    <x v="8"/>
    <s v="DNR L6 R Eyestay 25mm Dial E"/>
    <x v="5"/>
    <n v="3015"/>
    <n v="3600"/>
    <n v="1.1940298507462686"/>
    <x v="2577"/>
  </r>
  <r>
    <x v="1"/>
    <s v="Cycling"/>
    <x v="3"/>
    <s v="Gaerne"/>
    <s v="Dial"/>
    <x v="8"/>
    <s v="DNR L6 R Eyestay 25mm Dial E"/>
    <x v="5"/>
    <n v="5225"/>
    <n v="6240"/>
    <n v="1.1942583732057417"/>
    <x v="4359"/>
  </r>
  <r>
    <x v="1"/>
    <s v="Cycling"/>
    <x v="3"/>
    <s v="Gaerne"/>
    <s v="Dial"/>
    <x v="8"/>
    <s v="L6 L Eyestay 20mm Dial E"/>
    <x v="1"/>
    <n v="1060"/>
    <n v="1386"/>
    <n v="1.3075471698113208"/>
    <x v="4360"/>
  </r>
  <r>
    <x v="1"/>
    <s v="Cycling"/>
    <x v="3"/>
    <s v="Gaerne"/>
    <s v="Dial"/>
    <x v="8"/>
    <s v="L6 L Eyestay 25mm Dial E"/>
    <x v="5"/>
    <n v="9550"/>
    <n v="11400"/>
    <n v="1.1937172774869109"/>
    <x v="2897"/>
  </r>
  <r>
    <x v="1"/>
    <s v="Cycling"/>
    <x v="3"/>
    <s v="Gaerne"/>
    <s v="Dial"/>
    <x v="8"/>
    <s v="L6 L Eyestay 25mm Dial E"/>
    <x v="4"/>
    <n v="1510"/>
    <n v="1800"/>
    <n v="1.1920529801324504"/>
    <x v="2808"/>
  </r>
  <r>
    <x v="1"/>
    <s v="Cycling"/>
    <x v="3"/>
    <s v="Gaerne"/>
    <s v="Dial"/>
    <x v="8"/>
    <s v="L6 L Eyestay 25mm Dial E"/>
    <x v="4"/>
    <n v="1610"/>
    <n v="1920"/>
    <n v="1.1925465838509317"/>
    <x v="3599"/>
  </r>
  <r>
    <x v="1"/>
    <s v="Cycling"/>
    <x v="3"/>
    <s v="Gaerne"/>
    <s v="Dial"/>
    <x v="8"/>
    <s v="L6 L Eyestay 25mm Dial E"/>
    <x v="4"/>
    <n v="7540"/>
    <n v="9000"/>
    <n v="1.193633952254642"/>
    <x v="4361"/>
  </r>
  <r>
    <x v="1"/>
    <s v="Cycling"/>
    <x v="3"/>
    <s v="Gaerne"/>
    <s v="Dial"/>
    <x v="8"/>
    <s v="L6 L Eyestay 25mm Dial E"/>
    <x v="2"/>
    <n v="3120"/>
    <n v="3720"/>
    <n v="1.1923076923076923"/>
    <x v="3075"/>
  </r>
  <r>
    <x v="1"/>
    <s v="Cycling"/>
    <x v="3"/>
    <s v="Gaerne"/>
    <s v="Dial"/>
    <x v="8"/>
    <s v="L6 L Eyestay 25mm Dial E"/>
    <x v="2"/>
    <n v="1910"/>
    <n v="2280"/>
    <n v="1.1937172774869109"/>
    <x v="2897"/>
  </r>
  <r>
    <x v="1"/>
    <s v="Cycling"/>
    <x v="3"/>
    <s v="Gaerne"/>
    <s v="Dial"/>
    <x v="8"/>
    <s v="L6 L Eyestay 25mm Dial E"/>
    <x v="2"/>
    <n v="5025"/>
    <n v="6000"/>
    <n v="1.1940298507462686"/>
    <x v="2577"/>
  </r>
  <r>
    <x v="1"/>
    <s v="Cycling"/>
    <x v="3"/>
    <s v="Gaerne"/>
    <s v="Dial"/>
    <x v="8"/>
    <s v="L6 L Eyestay 25mm Dial E"/>
    <x v="2"/>
    <n v="9150"/>
    <n v="10920"/>
    <n v="1.1934426229508197"/>
    <x v="3289"/>
  </r>
  <r>
    <x v="1"/>
    <s v="Cycling"/>
    <x v="3"/>
    <s v="Gaerne"/>
    <s v="Dial"/>
    <x v="8"/>
    <s v="L6 L Eyestay 25mm Dial E"/>
    <x v="3"/>
    <n v="2265"/>
    <n v="2700"/>
    <n v="1.1920529801324504"/>
    <x v="2808"/>
  </r>
  <r>
    <x v="1"/>
    <s v="Cycling"/>
    <x v="3"/>
    <s v="Gaerne"/>
    <s v="Dial"/>
    <x v="8"/>
    <s v="L6 L Eyestay 25mm Dial E"/>
    <x v="3"/>
    <n v="2010"/>
    <n v="2400"/>
    <n v="1.1940298507462686"/>
    <x v="2577"/>
  </r>
  <r>
    <x v="1"/>
    <s v="Cycling"/>
    <x v="3"/>
    <s v="Gaerne"/>
    <s v="Dial"/>
    <x v="8"/>
    <s v="L6 L Eyestay 25mm Dial E"/>
    <x v="3"/>
    <n v="5030"/>
    <n v="6600"/>
    <n v="1.312127236580517"/>
    <x v="4362"/>
  </r>
  <r>
    <x v="1"/>
    <s v="Cycling"/>
    <x v="3"/>
    <s v="Gaerne"/>
    <s v="Dial"/>
    <x v="8"/>
    <s v="L6 L Eyestay 25mm Dial E"/>
    <x v="3"/>
    <n v="12915"/>
    <n v="16962"/>
    <n v="1.31335656213705"/>
    <x v="3796"/>
  </r>
  <r>
    <x v="1"/>
    <s v="Cycling"/>
    <x v="3"/>
    <s v="Gaerne"/>
    <s v="Dial"/>
    <x v="8"/>
    <s v="L6 L Eyestay 25mm Dial E"/>
    <x v="0"/>
    <n v="1005"/>
    <n v="1320"/>
    <n v="1.3134328358208955"/>
    <x v="1373"/>
  </r>
  <r>
    <x v="1"/>
    <s v="Cycling"/>
    <x v="3"/>
    <s v="Gaerne"/>
    <s v="Dial"/>
    <x v="8"/>
    <s v="L6 L Eyestay 25mm Dial E"/>
    <x v="0"/>
    <n v="1310"/>
    <n v="1716"/>
    <n v="1.3099236641221375"/>
    <x v="4363"/>
  </r>
  <r>
    <x v="1"/>
    <s v="Cycling"/>
    <x v="3"/>
    <s v="Gaerne"/>
    <s v="Dial"/>
    <x v="8"/>
    <s v="L6 L Eyestay 25mm Dial E"/>
    <x v="0"/>
    <n v="2665"/>
    <n v="3498"/>
    <n v="1.3125703564727955"/>
    <x v="4364"/>
  </r>
  <r>
    <x v="1"/>
    <s v="Cycling"/>
    <x v="3"/>
    <s v="Gaerne"/>
    <s v="Dial"/>
    <x v="8"/>
    <s v="L6 L Eyestay 25mm Dial E"/>
    <x v="0"/>
    <n v="12465"/>
    <n v="16368"/>
    <n v="1.3131167268351385"/>
    <x v="4365"/>
  </r>
  <r>
    <x v="1"/>
    <s v="Cycling"/>
    <x v="3"/>
    <s v="Gaerne"/>
    <s v="Dial"/>
    <x v="8"/>
    <s v="L6 L Eyestay 25mm Dial E"/>
    <x v="0"/>
    <n v="16990"/>
    <n v="22308"/>
    <n v="1.3130076515597411"/>
    <x v="4366"/>
  </r>
  <r>
    <x v="1"/>
    <s v="Cycling"/>
    <x v="3"/>
    <s v="Gaerne"/>
    <s v="Dial"/>
    <x v="8"/>
    <s v="L6 L Eyestay 25mm Dial E"/>
    <x v="0"/>
    <n v="250"/>
    <n v="330"/>
    <n v="1.32"/>
    <x v="1422"/>
  </r>
  <r>
    <x v="1"/>
    <s v="Cycling"/>
    <x v="3"/>
    <s v="Gaerne"/>
    <s v="Dial"/>
    <x v="8"/>
    <s v="L6 L Eyestay 25mm Dial E"/>
    <x v="0"/>
    <n v="5530"/>
    <n v="7260"/>
    <n v="1.3128390596745028"/>
    <x v="4367"/>
  </r>
  <r>
    <x v="1"/>
    <s v="Cycling"/>
    <x v="3"/>
    <s v="Gaerne"/>
    <s v="Dial"/>
    <x v="8"/>
    <s v="L6 L Eyestay 25mm Dial E"/>
    <x v="0"/>
    <n v="13065"/>
    <n v="17160"/>
    <n v="1.3134328358208955"/>
    <x v="1373"/>
  </r>
  <r>
    <x v="1"/>
    <s v="Cycling"/>
    <x v="3"/>
    <s v="Gaerne"/>
    <s v="Dial"/>
    <x v="8"/>
    <s v="L6 L Eyestay 25mm Dial E"/>
    <x v="0"/>
    <n v="3015"/>
    <n v="3960"/>
    <n v="1.3134328358208955"/>
    <x v="1373"/>
  </r>
  <r>
    <x v="1"/>
    <s v="Cycling"/>
    <x v="3"/>
    <s v="Gaerne"/>
    <s v="Dial"/>
    <x v="8"/>
    <s v="L6 L Eyestay 25mm Dial E"/>
    <x v="1"/>
    <n v="6390"/>
    <n v="8382"/>
    <n v="1.311737089201878"/>
    <x v="4368"/>
  </r>
  <r>
    <x v="1"/>
    <s v="Cycling"/>
    <x v="3"/>
    <s v="Gaerne"/>
    <s v="Dial"/>
    <x v="8"/>
    <s v="L6 L Eyestay 25mm Dial E"/>
    <x v="1"/>
    <n v="3015"/>
    <n v="3960"/>
    <n v="1.3134328358208955"/>
    <x v="1373"/>
  </r>
  <r>
    <x v="1"/>
    <s v="Cycling"/>
    <x v="3"/>
    <s v="Gaerne"/>
    <s v="Dial"/>
    <x v="8"/>
    <s v="L6 L Eyestay 25mm Dial E"/>
    <x v="1"/>
    <n v="2010"/>
    <n v="2700"/>
    <n v="1.3432835820895523"/>
    <x v="1355"/>
  </r>
  <r>
    <x v="1"/>
    <s v="Cycling"/>
    <x v="3"/>
    <s v="Gaerne"/>
    <s v="Dial"/>
    <x v="8"/>
    <s v="L6 L Eyestay 25mm Dial E"/>
    <x v="1"/>
    <n v="3015"/>
    <n v="4050"/>
    <n v="1.3432835820895523"/>
    <x v="1355"/>
  </r>
  <r>
    <x v="1"/>
    <s v="Cycling"/>
    <x v="3"/>
    <s v="Gaerne"/>
    <s v="Dial"/>
    <x v="8"/>
    <s v="L6 L Eyestay 25mm Dial E"/>
    <x v="1"/>
    <n v="2010"/>
    <n v="2700"/>
    <n v="1.3432835820895523"/>
    <x v="1355"/>
  </r>
  <r>
    <x v="1"/>
    <s v="Cycling"/>
    <x v="3"/>
    <s v="Gaerne"/>
    <s v="Dial"/>
    <x v="8"/>
    <s v="L6 L Eyestay 25mm Dial E"/>
    <x v="4"/>
    <n v="500"/>
    <n v="610"/>
    <n v="1.22"/>
    <x v="2590"/>
  </r>
  <r>
    <x v="1"/>
    <s v="Cycling"/>
    <x v="3"/>
    <s v="Gaerne"/>
    <s v="Dial"/>
    <x v="8"/>
    <s v="L6 L Eyestay 25mm Dial E"/>
    <x v="4"/>
    <n v="500"/>
    <n v="610"/>
    <n v="1.22"/>
    <x v="2590"/>
  </r>
  <r>
    <x v="1"/>
    <s v="Cycling"/>
    <x v="3"/>
    <s v="Gaerne"/>
    <s v="Dial"/>
    <x v="8"/>
    <s v="L6 L Eyestay 25mm Dial E"/>
    <x v="4"/>
    <n v="500"/>
    <n v="610"/>
    <n v="1.22"/>
    <x v="2590"/>
  </r>
  <r>
    <x v="1"/>
    <s v="Cycling"/>
    <x v="3"/>
    <s v="Gaerne"/>
    <s v="Dial"/>
    <x v="8"/>
    <s v="L6 L Eyestay 25mm Dial E"/>
    <x v="4"/>
    <n v="500"/>
    <n v="610"/>
    <n v="1.22"/>
    <x v="2590"/>
  </r>
  <r>
    <x v="1"/>
    <s v="Cycling"/>
    <x v="3"/>
    <s v="Gaerne"/>
    <s v="Dial"/>
    <x v="8"/>
    <s v="L6 R Eyestay 20mm Dial E"/>
    <x v="1"/>
    <n v="1060"/>
    <n v="1386"/>
    <n v="1.3075471698113208"/>
    <x v="4360"/>
  </r>
  <r>
    <x v="1"/>
    <s v="Cycling"/>
    <x v="3"/>
    <s v="Gaerne"/>
    <s v="Dial"/>
    <x v="8"/>
    <s v="L6 R Eyestay 25mm Dial E"/>
    <x v="5"/>
    <n v="9550"/>
    <n v="11400"/>
    <n v="1.1937172774869109"/>
    <x v="2897"/>
  </r>
  <r>
    <x v="1"/>
    <s v="Cycling"/>
    <x v="3"/>
    <s v="Gaerne"/>
    <s v="Dial"/>
    <x v="8"/>
    <s v="L6 R Eyestay 25mm Dial E"/>
    <x v="4"/>
    <n v="1510"/>
    <n v="1800"/>
    <n v="1.1920529801324504"/>
    <x v="2808"/>
  </r>
  <r>
    <x v="1"/>
    <s v="Cycling"/>
    <x v="3"/>
    <s v="Gaerne"/>
    <s v="Dial"/>
    <x v="8"/>
    <s v="L6 R Eyestay 25mm Dial E"/>
    <x v="4"/>
    <n v="1610"/>
    <n v="1920"/>
    <n v="1.1925465838509317"/>
    <x v="3599"/>
  </r>
  <r>
    <x v="1"/>
    <s v="Cycling"/>
    <x v="3"/>
    <s v="Gaerne"/>
    <s v="Dial"/>
    <x v="8"/>
    <s v="L6 R Eyestay 25mm Dial E"/>
    <x v="4"/>
    <n v="7540"/>
    <n v="9000"/>
    <n v="1.193633952254642"/>
    <x v="4361"/>
  </r>
  <r>
    <x v="1"/>
    <s v="Cycling"/>
    <x v="3"/>
    <s v="Gaerne"/>
    <s v="Dial"/>
    <x v="8"/>
    <s v="L6 R Eyestay 25mm Dial E"/>
    <x v="2"/>
    <n v="3120"/>
    <n v="3720"/>
    <n v="1.1923076923076923"/>
    <x v="3075"/>
  </r>
  <r>
    <x v="1"/>
    <s v="Cycling"/>
    <x v="3"/>
    <s v="Gaerne"/>
    <s v="Dial"/>
    <x v="8"/>
    <s v="L6 R Eyestay 25mm Dial E"/>
    <x v="2"/>
    <n v="1910"/>
    <n v="2280"/>
    <n v="1.1937172774869109"/>
    <x v="2897"/>
  </r>
  <r>
    <x v="1"/>
    <s v="Cycling"/>
    <x v="3"/>
    <s v="Gaerne"/>
    <s v="Dial"/>
    <x v="8"/>
    <s v="L6 R Eyestay 25mm Dial E"/>
    <x v="2"/>
    <n v="5025"/>
    <n v="6000"/>
    <n v="1.1940298507462686"/>
    <x v="2577"/>
  </r>
  <r>
    <x v="1"/>
    <s v="Cycling"/>
    <x v="3"/>
    <s v="Gaerne"/>
    <s v="Dial"/>
    <x v="8"/>
    <s v="L6 R Eyestay 25mm Dial E"/>
    <x v="2"/>
    <n v="9150"/>
    <n v="10920"/>
    <n v="1.1934426229508197"/>
    <x v="3289"/>
  </r>
  <r>
    <x v="1"/>
    <s v="Cycling"/>
    <x v="3"/>
    <s v="Gaerne"/>
    <s v="Dial"/>
    <x v="8"/>
    <s v="L6 R Eyestay 25mm Dial E"/>
    <x v="3"/>
    <n v="2265"/>
    <n v="2700"/>
    <n v="1.1920529801324504"/>
    <x v="2808"/>
  </r>
  <r>
    <x v="1"/>
    <s v="Cycling"/>
    <x v="3"/>
    <s v="Gaerne"/>
    <s v="Dial"/>
    <x v="8"/>
    <s v="L6 R Eyestay 25mm Dial E"/>
    <x v="3"/>
    <n v="2010"/>
    <n v="2400"/>
    <n v="1.1940298507462686"/>
    <x v="2577"/>
  </r>
  <r>
    <x v="1"/>
    <s v="Cycling"/>
    <x v="3"/>
    <s v="Gaerne"/>
    <s v="Dial"/>
    <x v="8"/>
    <s v="L6 R Eyestay 25mm Dial E"/>
    <x v="3"/>
    <n v="5030"/>
    <n v="6600"/>
    <n v="1.312127236580517"/>
    <x v="4362"/>
  </r>
  <r>
    <x v="1"/>
    <s v="Cycling"/>
    <x v="3"/>
    <s v="Gaerne"/>
    <s v="Dial"/>
    <x v="8"/>
    <s v="L6 R Eyestay 25mm Dial E"/>
    <x v="3"/>
    <n v="12915"/>
    <n v="16962"/>
    <n v="1.31335656213705"/>
    <x v="3796"/>
  </r>
  <r>
    <x v="1"/>
    <s v="Cycling"/>
    <x v="3"/>
    <s v="Gaerne"/>
    <s v="Dial"/>
    <x v="8"/>
    <s v="L6 R Eyestay 25mm Dial E"/>
    <x v="0"/>
    <n v="1005"/>
    <n v="1320"/>
    <n v="1.3134328358208955"/>
    <x v="1373"/>
  </r>
  <r>
    <x v="1"/>
    <s v="Cycling"/>
    <x v="3"/>
    <s v="Gaerne"/>
    <s v="Dial"/>
    <x v="8"/>
    <s v="L6 R Eyestay 25mm Dial E"/>
    <x v="0"/>
    <n v="1310"/>
    <n v="1716"/>
    <n v="1.3099236641221375"/>
    <x v="4363"/>
  </r>
  <r>
    <x v="1"/>
    <s v="Cycling"/>
    <x v="3"/>
    <s v="Gaerne"/>
    <s v="Dial"/>
    <x v="8"/>
    <s v="L6 R Eyestay 25mm Dial E"/>
    <x v="0"/>
    <n v="2665"/>
    <n v="3498"/>
    <n v="1.3125703564727955"/>
    <x v="4364"/>
  </r>
  <r>
    <x v="1"/>
    <s v="Cycling"/>
    <x v="3"/>
    <s v="Gaerne"/>
    <s v="Dial"/>
    <x v="8"/>
    <s v="L6 R Eyestay 25mm Dial E"/>
    <x v="0"/>
    <n v="12465"/>
    <n v="16368"/>
    <n v="1.3131167268351385"/>
    <x v="4365"/>
  </r>
  <r>
    <x v="1"/>
    <s v="Cycling"/>
    <x v="3"/>
    <s v="Gaerne"/>
    <s v="Dial"/>
    <x v="8"/>
    <s v="L6 R Eyestay 25mm Dial E"/>
    <x v="0"/>
    <n v="16990"/>
    <n v="22308"/>
    <n v="1.3130076515597411"/>
    <x v="4366"/>
  </r>
  <r>
    <x v="1"/>
    <s v="Cycling"/>
    <x v="3"/>
    <s v="Gaerne"/>
    <s v="Dial"/>
    <x v="8"/>
    <s v="L6 R Eyestay 25mm Dial E"/>
    <x v="0"/>
    <n v="150"/>
    <n v="198"/>
    <n v="1.32"/>
    <x v="1422"/>
  </r>
  <r>
    <x v="1"/>
    <s v="Cycling"/>
    <x v="3"/>
    <s v="Gaerne"/>
    <s v="Dial"/>
    <x v="8"/>
    <s v="L6 R Eyestay 25mm Dial E"/>
    <x v="0"/>
    <n v="5530"/>
    <n v="7260"/>
    <n v="1.3128390596745028"/>
    <x v="4367"/>
  </r>
  <r>
    <x v="1"/>
    <s v="Cycling"/>
    <x v="3"/>
    <s v="Gaerne"/>
    <s v="Dial"/>
    <x v="8"/>
    <s v="L6 R Eyestay 25mm Dial E"/>
    <x v="0"/>
    <n v="13065"/>
    <n v="17160"/>
    <n v="1.3134328358208955"/>
    <x v="1373"/>
  </r>
  <r>
    <x v="1"/>
    <s v="Cycling"/>
    <x v="3"/>
    <s v="Gaerne"/>
    <s v="Dial"/>
    <x v="8"/>
    <s v="L6 R Eyestay 25mm Dial E"/>
    <x v="0"/>
    <n v="3015"/>
    <n v="3960"/>
    <n v="1.3134328358208955"/>
    <x v="1373"/>
  </r>
  <r>
    <x v="1"/>
    <s v="Cycling"/>
    <x v="3"/>
    <s v="Gaerne"/>
    <s v="Dial"/>
    <x v="8"/>
    <s v="L6 R Eyestay 25mm Dial E"/>
    <x v="1"/>
    <n v="6390"/>
    <n v="8382"/>
    <n v="1.311737089201878"/>
    <x v="4368"/>
  </r>
  <r>
    <x v="1"/>
    <s v="Cycling"/>
    <x v="3"/>
    <s v="Gaerne"/>
    <s v="Dial"/>
    <x v="8"/>
    <s v="L6 R Eyestay 25mm Dial E"/>
    <x v="1"/>
    <n v="3015"/>
    <n v="3960"/>
    <n v="1.3134328358208955"/>
    <x v="1373"/>
  </r>
  <r>
    <x v="1"/>
    <s v="Cycling"/>
    <x v="3"/>
    <s v="Gaerne"/>
    <s v="Dial"/>
    <x v="8"/>
    <s v="L6 R Eyestay 25mm Dial E"/>
    <x v="1"/>
    <n v="2010"/>
    <n v="2700"/>
    <n v="1.3432835820895523"/>
    <x v="1355"/>
  </r>
  <r>
    <x v="1"/>
    <s v="Cycling"/>
    <x v="3"/>
    <s v="Gaerne"/>
    <s v="Dial"/>
    <x v="8"/>
    <s v="L6 R Eyestay 25mm Dial E"/>
    <x v="1"/>
    <n v="3015"/>
    <n v="4050"/>
    <n v="1.3432835820895523"/>
    <x v="1355"/>
  </r>
  <r>
    <x v="1"/>
    <s v="Cycling"/>
    <x v="3"/>
    <s v="Gaerne"/>
    <s v="Dial"/>
    <x v="8"/>
    <s v="L6 R Eyestay 25mm Dial E"/>
    <x v="1"/>
    <n v="2010"/>
    <n v="2700"/>
    <n v="1.3432835820895523"/>
    <x v="1355"/>
  </r>
  <r>
    <x v="1"/>
    <s v="Cycling"/>
    <x v="3"/>
    <s v="Gaerne"/>
    <s v="Dial"/>
    <x v="8"/>
    <s v="L6 R Eyestay 25mm Dial E"/>
    <x v="4"/>
    <n v="500"/>
    <n v="610"/>
    <n v="1.22"/>
    <x v="2590"/>
  </r>
  <r>
    <x v="1"/>
    <s v="Cycling"/>
    <x v="3"/>
    <s v="Gaerne"/>
    <s v="Dial"/>
    <x v="8"/>
    <s v="L6 R Eyestay 25mm Dial E"/>
    <x v="4"/>
    <n v="500"/>
    <n v="610"/>
    <n v="1.22"/>
    <x v="2590"/>
  </r>
  <r>
    <x v="1"/>
    <s v="Cycling"/>
    <x v="3"/>
    <s v="Gaerne"/>
    <s v="Dial"/>
    <x v="8"/>
    <s v="L6 R Eyestay 25mm Dial E"/>
    <x v="4"/>
    <n v="500"/>
    <n v="610"/>
    <n v="1.22"/>
    <x v="2590"/>
  </r>
  <r>
    <x v="1"/>
    <s v="Cycling"/>
    <x v="3"/>
    <s v="Gaerne"/>
    <s v="Dial"/>
    <x v="8"/>
    <s v="L6 R Eyestay 25mm Dial E"/>
    <x v="4"/>
    <n v="500"/>
    <n v="610"/>
    <n v="1.22"/>
    <x v="2590"/>
  </r>
  <r>
    <x v="1"/>
    <s v="Cycling"/>
    <x v="3"/>
    <s v="Gaerne"/>
    <s v="Dial"/>
    <x v="42"/>
    <s v="L6 L Eyestay 20mm Dial Z"/>
    <x v="1"/>
    <n v="14475"/>
    <n v="29808"/>
    <n v="2.0592746113989637"/>
    <x v="4369"/>
  </r>
  <r>
    <x v="1"/>
    <s v="Cycling"/>
    <x v="3"/>
    <s v="Gaerne"/>
    <s v="Dial"/>
    <x v="42"/>
    <s v="L6 R Eyestay 20mm Dial Z"/>
    <x v="1"/>
    <n v="14475"/>
    <n v="29808"/>
    <n v="2.0592746113989637"/>
    <x v="4369"/>
  </r>
  <r>
    <x v="1"/>
    <s v="Cycling"/>
    <x v="3"/>
    <s v="Gaerne"/>
    <s v="Dial"/>
    <x v="10"/>
    <s v="Li2 L Eyestay Dial A"/>
    <x v="3"/>
    <n v="6835"/>
    <n v="20196"/>
    <n v="2.9547915142648136"/>
    <x v="4370"/>
  </r>
  <r>
    <x v="1"/>
    <s v="Cycling"/>
    <x v="3"/>
    <s v="Gaerne"/>
    <s v="Dial"/>
    <x v="10"/>
    <s v="Li2 L Eyestay Dial A"/>
    <x v="3"/>
    <n v="7640"/>
    <n v="22572"/>
    <n v="2.9544502617801047"/>
    <x v="4341"/>
  </r>
  <r>
    <x v="1"/>
    <s v="Cycling"/>
    <x v="3"/>
    <s v="Gaerne"/>
    <s v="Dial"/>
    <x v="10"/>
    <s v="Li2 L Eyestay Dial A"/>
    <x v="3"/>
    <n v="13065"/>
    <n v="38610"/>
    <n v="2.955223880597015"/>
    <x v="3043"/>
  </r>
  <r>
    <x v="1"/>
    <s v="Cycling"/>
    <x v="3"/>
    <s v="Gaerne"/>
    <s v="Dial"/>
    <x v="10"/>
    <s v="Li2 L Eyestay Dial A"/>
    <x v="3"/>
    <n v="1005"/>
    <n v="2970"/>
    <n v="2.955223880597015"/>
    <x v="3043"/>
  </r>
  <r>
    <x v="1"/>
    <s v="Cycling"/>
    <x v="3"/>
    <s v="Gaerne"/>
    <s v="Dial"/>
    <x v="10"/>
    <s v="Li2 L Eyestay Dial A"/>
    <x v="0"/>
    <n v="1005"/>
    <n v="2970"/>
    <n v="2.955223880597015"/>
    <x v="3043"/>
  </r>
  <r>
    <x v="1"/>
    <s v="Cycling"/>
    <x v="3"/>
    <s v="Gaerne"/>
    <s v="Dial"/>
    <x v="10"/>
    <s v="Li2 L Eyestay Dial A"/>
    <x v="0"/>
    <n v="6940"/>
    <n v="20493"/>
    <n v="2.9528818443804035"/>
    <x v="4371"/>
  </r>
  <r>
    <x v="1"/>
    <s v="Cycling"/>
    <x v="3"/>
    <s v="Gaerne"/>
    <s v="Dial"/>
    <x v="10"/>
    <s v="Li2 L Eyestay Dial A"/>
    <x v="0"/>
    <n v="4820"/>
    <n v="14256"/>
    <n v="2.957676348547718"/>
    <x v="4372"/>
  </r>
  <r>
    <x v="1"/>
    <s v="Cycling"/>
    <x v="3"/>
    <s v="Gaerne"/>
    <s v="Dial"/>
    <x v="10"/>
    <s v="Li2 L Eyestay Dial A"/>
    <x v="0"/>
    <n v="5830"/>
    <n v="17226"/>
    <n v="2.9547169811320755"/>
    <x v="4346"/>
  </r>
  <r>
    <x v="1"/>
    <s v="Cycling"/>
    <x v="3"/>
    <s v="Gaerne"/>
    <s v="Dial"/>
    <x v="10"/>
    <s v="Li2 L Eyestay Dial A"/>
    <x v="1"/>
    <n v="5830"/>
    <n v="17226"/>
    <n v="2.9547169811320755"/>
    <x v="4346"/>
  </r>
  <r>
    <x v="1"/>
    <s v="Cycling"/>
    <x v="3"/>
    <s v="Gaerne"/>
    <s v="Dial"/>
    <x v="10"/>
    <s v="Li2 R Eyestay Dial A"/>
    <x v="3"/>
    <n v="6835"/>
    <n v="20196"/>
    <n v="2.9547915142648136"/>
    <x v="4370"/>
  </r>
  <r>
    <x v="1"/>
    <s v="Cycling"/>
    <x v="3"/>
    <s v="Gaerne"/>
    <s v="Dial"/>
    <x v="10"/>
    <s v="Li2 R Eyestay Dial A"/>
    <x v="3"/>
    <n v="7640"/>
    <n v="22572"/>
    <n v="2.9544502617801047"/>
    <x v="4341"/>
  </r>
  <r>
    <x v="1"/>
    <s v="Cycling"/>
    <x v="3"/>
    <s v="Gaerne"/>
    <s v="Dial"/>
    <x v="10"/>
    <s v="Li2 R Eyestay Dial A"/>
    <x v="3"/>
    <n v="13065"/>
    <n v="38610"/>
    <n v="2.955223880597015"/>
    <x v="3043"/>
  </r>
  <r>
    <x v="1"/>
    <s v="Cycling"/>
    <x v="3"/>
    <s v="Gaerne"/>
    <s v="Dial"/>
    <x v="10"/>
    <s v="Li2 R Eyestay Dial A"/>
    <x v="3"/>
    <n v="1005"/>
    <n v="2970"/>
    <n v="2.955223880597015"/>
    <x v="3043"/>
  </r>
  <r>
    <x v="1"/>
    <s v="Cycling"/>
    <x v="3"/>
    <s v="Gaerne"/>
    <s v="Dial"/>
    <x v="10"/>
    <s v="Li2 R Eyestay Dial A"/>
    <x v="0"/>
    <n v="1005"/>
    <n v="2970"/>
    <n v="2.955223880597015"/>
    <x v="3043"/>
  </r>
  <r>
    <x v="1"/>
    <s v="Cycling"/>
    <x v="3"/>
    <s v="Gaerne"/>
    <s v="Dial"/>
    <x v="10"/>
    <s v="Li2 R Eyestay Dial A"/>
    <x v="0"/>
    <n v="6940"/>
    <n v="20493"/>
    <n v="2.9528818443804035"/>
    <x v="4371"/>
  </r>
  <r>
    <x v="1"/>
    <s v="Cycling"/>
    <x v="3"/>
    <s v="Gaerne"/>
    <s v="Dial"/>
    <x v="10"/>
    <s v="Li2 R Eyestay Dial A"/>
    <x v="0"/>
    <n v="4820"/>
    <n v="14256"/>
    <n v="2.957676348547718"/>
    <x v="4372"/>
  </r>
  <r>
    <x v="1"/>
    <s v="Cycling"/>
    <x v="3"/>
    <s v="Gaerne"/>
    <s v="Dial"/>
    <x v="10"/>
    <s v="Li2 R Eyestay Dial A"/>
    <x v="0"/>
    <n v="5830"/>
    <n v="17226"/>
    <n v="2.9547169811320755"/>
    <x v="4346"/>
  </r>
  <r>
    <x v="1"/>
    <s v="Cycling"/>
    <x v="3"/>
    <s v="Gaerne"/>
    <s v="Dial"/>
    <x v="10"/>
    <s v="Li2 R Eyestay Dial A"/>
    <x v="1"/>
    <n v="5830"/>
    <n v="17226"/>
    <n v="2.9547169811320755"/>
    <x v="4346"/>
  </r>
  <r>
    <x v="1"/>
    <s v="Cycling"/>
    <x v="3"/>
    <s v="Gaerne"/>
    <s v="Dial"/>
    <x v="7"/>
    <s v="Li2 L Eyestay Dial C"/>
    <x v="0"/>
    <n v="3015"/>
    <n v="8160"/>
    <n v="2.7064676616915424"/>
    <x v="2856"/>
  </r>
  <r>
    <x v="1"/>
    <s v="Cycling"/>
    <x v="3"/>
    <s v="Gaerne"/>
    <s v="Dial"/>
    <x v="7"/>
    <s v="Li2 L Eyestay Dial C"/>
    <x v="0"/>
    <n v="1510"/>
    <n v="4080"/>
    <n v="2.7019867549668874"/>
    <x v="2865"/>
  </r>
  <r>
    <x v="1"/>
    <s v="Cycling"/>
    <x v="3"/>
    <s v="Gaerne"/>
    <s v="Dial"/>
    <x v="7"/>
    <s v="Li2 R Eyestay Dial C"/>
    <x v="0"/>
    <n v="3015"/>
    <n v="8160"/>
    <n v="2.7064676616915424"/>
    <x v="2856"/>
  </r>
  <r>
    <x v="1"/>
    <s v="Cycling"/>
    <x v="3"/>
    <s v="Gaerne"/>
    <s v="Dial"/>
    <x v="7"/>
    <s v="Li2 R Eyestay Dial C"/>
    <x v="0"/>
    <n v="1510"/>
    <n v="4080"/>
    <n v="2.7019867549668874"/>
    <x v="2865"/>
  </r>
  <r>
    <x v="1"/>
    <s v="Cycling"/>
    <x v="3"/>
    <s v="Gaerne"/>
    <s v="Dial"/>
    <x v="32"/>
    <s v="Li2 L Eyestay Dial D"/>
    <x v="0"/>
    <n v="1005"/>
    <n v="4870"/>
    <n v="4.8457711442786069"/>
    <x v="3235"/>
  </r>
  <r>
    <x v="1"/>
    <s v="Cycling"/>
    <x v="3"/>
    <s v="Gaerne"/>
    <s v="Dial"/>
    <x v="32"/>
    <s v="Li2 L Eyestay Dial D"/>
    <x v="0"/>
    <n v="1005"/>
    <n v="4870"/>
    <n v="4.8457711442786069"/>
    <x v="3235"/>
  </r>
  <r>
    <x v="1"/>
    <s v="Cycling"/>
    <x v="3"/>
    <s v="Gaerne"/>
    <s v="Dial"/>
    <x v="32"/>
    <s v="Li2 L Eyestay Dial D"/>
    <x v="1"/>
    <n v="1005"/>
    <n v="4870"/>
    <n v="4.8457711442786069"/>
    <x v="3235"/>
  </r>
  <r>
    <x v="1"/>
    <s v="Cycling"/>
    <x v="3"/>
    <s v="Gaerne"/>
    <s v="Dial"/>
    <x v="32"/>
    <s v="Li2 L Eyestay Dial D"/>
    <x v="1"/>
    <n v="1610"/>
    <n v="7792"/>
    <n v="4.8397515527950308"/>
    <x v="4373"/>
  </r>
  <r>
    <x v="1"/>
    <s v="Cycling"/>
    <x v="3"/>
    <s v="Gaerne"/>
    <s v="Dial"/>
    <x v="32"/>
    <s v="Li2 R Eyestay Dial D"/>
    <x v="0"/>
    <n v="1005"/>
    <n v="4870"/>
    <n v="4.8457711442786069"/>
    <x v="3235"/>
  </r>
  <r>
    <x v="1"/>
    <s v="Cycling"/>
    <x v="3"/>
    <s v="Gaerne"/>
    <s v="Dial"/>
    <x v="32"/>
    <s v="Li2 R Eyestay Dial D"/>
    <x v="0"/>
    <n v="1005"/>
    <n v="4870"/>
    <n v="4.8457711442786069"/>
    <x v="3235"/>
  </r>
  <r>
    <x v="1"/>
    <s v="Cycling"/>
    <x v="3"/>
    <s v="Gaerne"/>
    <s v="Dial"/>
    <x v="32"/>
    <s v="Li2 R Eyestay Dial D"/>
    <x v="1"/>
    <n v="1005"/>
    <n v="4870"/>
    <n v="4.8457711442786069"/>
    <x v="3235"/>
  </r>
  <r>
    <x v="1"/>
    <s v="Cycling"/>
    <x v="3"/>
    <s v="Gaerne"/>
    <s v="Dial"/>
    <x v="32"/>
    <s v="Li2 R Eyestay Dial D"/>
    <x v="1"/>
    <n v="1610"/>
    <n v="7792"/>
    <n v="4.8397515527950308"/>
    <x v="4373"/>
  </r>
  <r>
    <x v="1"/>
    <s v="Cycling"/>
    <x v="3"/>
    <s v="Hebo"/>
    <s v="Dial"/>
    <x v="15"/>
    <s v="IP1 L Eyestay 20mm Dial B + Pawl Caps"/>
    <x v="0"/>
    <n v="1060"/>
    <n v="3139.5"/>
    <n v="2.9617924528301889"/>
    <x v="4351"/>
  </r>
  <r>
    <x v="1"/>
    <s v="Cycling"/>
    <x v="3"/>
    <s v="Hebo"/>
    <s v="Dial"/>
    <x v="15"/>
    <s v="IP1 R Eyestay 20mm Dial B + Pawl Caps"/>
    <x v="0"/>
    <n v="1060"/>
    <n v="3139.5"/>
    <n v="2.9617924528301889"/>
    <x v="4351"/>
  </r>
  <r>
    <x v="1"/>
    <s v="Cycling"/>
    <x v="3"/>
    <s v="Hebo"/>
    <s v="Dial"/>
    <x v="37"/>
    <s v="L6 R Tongue Dial B"/>
    <x v="4"/>
    <n v="2190"/>
    <n v="5372.25"/>
    <n v="2.4530821917808221"/>
    <x v="4374"/>
  </r>
  <r>
    <x v="1"/>
    <s v="Cycling"/>
    <x v="3"/>
    <s v="Hebo"/>
    <s v="Dial"/>
    <x v="37"/>
    <s v="L6 R Tongue Dial B"/>
    <x v="4"/>
    <n v="2415"/>
    <n v="5928"/>
    <n v="2.4546583850931678"/>
    <x v="4309"/>
  </r>
  <r>
    <x v="1"/>
    <s v="Cycling"/>
    <x v="3"/>
    <s v="Hebo"/>
    <s v="Dial"/>
    <x v="37"/>
    <s v="L6 R Tongue Dial B"/>
    <x v="4"/>
    <n v="900"/>
    <n v="2223"/>
    <n v="2.4700000000000002"/>
    <x v="2872"/>
  </r>
  <r>
    <x v="1"/>
    <s v="Cycling"/>
    <x v="3"/>
    <s v="ION"/>
    <s v="Dial"/>
    <x v="37"/>
    <s v="L6 L Eyestay 20mm Dial B"/>
    <x v="1"/>
    <n v="0"/>
    <n v="3087.5"/>
    <e v="#DIV/0!"/>
    <x v="255"/>
  </r>
  <r>
    <x v="1"/>
    <s v="Cycling"/>
    <x v="3"/>
    <s v="ION"/>
    <s v="Dial"/>
    <x v="37"/>
    <s v="L6 R Eyestay 20mm Dial B"/>
    <x v="1"/>
    <n v="0"/>
    <n v="3087.5"/>
    <e v="#DIV/0!"/>
    <x v="255"/>
  </r>
  <r>
    <x v="1"/>
    <s v="Cycling"/>
    <x v="3"/>
    <s v="ION"/>
    <s v="Dial"/>
    <x v="37"/>
    <s v="L6 R Tongue Dial B"/>
    <x v="3"/>
    <n v="2415"/>
    <n v="5928"/>
    <n v="2.4546583850931678"/>
    <x v="4309"/>
  </r>
  <r>
    <x v="1"/>
    <s v="Cycling"/>
    <x v="3"/>
    <s v="ION"/>
    <s v="Dial"/>
    <x v="37"/>
    <s v="L6 R Tongue Dial B"/>
    <x v="0"/>
    <n v="2515"/>
    <n v="6175"/>
    <n v="2.4552683896620278"/>
    <x v="3900"/>
  </r>
  <r>
    <x v="1"/>
    <s v="Cycling"/>
    <x v="3"/>
    <s v="Lake"/>
    <s v="Dial"/>
    <x v="25"/>
    <s v="DNR IP1-S L Eyestay 20mm Dial A"/>
    <x v="5"/>
    <n v="1005"/>
    <n v="2750"/>
    <n v="2.7363184079601992"/>
    <x v="2846"/>
  </r>
  <r>
    <x v="1"/>
    <s v="Cycling"/>
    <x v="3"/>
    <s v="Lake"/>
    <s v="Dial"/>
    <x v="25"/>
    <s v="DNR IP1-S L Eyestay 20mm Dial A"/>
    <x v="5"/>
    <n v="1005"/>
    <n v="2750"/>
    <n v="2.7363184079601992"/>
    <x v="2846"/>
  </r>
  <r>
    <x v="1"/>
    <s v="Cycling"/>
    <x v="3"/>
    <s v="Lake"/>
    <s v="Dial"/>
    <x v="25"/>
    <s v="DNR IP1-S L Eyestay 20mm Dial A"/>
    <x v="5"/>
    <n v="2515"/>
    <n v="6875"/>
    <n v="2.7335984095427435"/>
    <x v="4375"/>
  </r>
  <r>
    <x v="1"/>
    <s v="Cycling"/>
    <x v="3"/>
    <s v="Lake"/>
    <s v="Dial"/>
    <x v="25"/>
    <s v="DNR IP1-S L Eyestay 20mm Dial A"/>
    <x v="5"/>
    <n v="1510"/>
    <n v="4125"/>
    <n v="2.7317880794701987"/>
    <x v="4376"/>
  </r>
  <r>
    <x v="1"/>
    <s v="Cycling"/>
    <x v="3"/>
    <s v="Lake"/>
    <s v="Dial"/>
    <x v="25"/>
    <s v="DNR IP1-S L Eyestay 20mm Dial A"/>
    <x v="4"/>
    <n v="1510"/>
    <n v="4125"/>
    <n v="2.7317880794701987"/>
    <x v="4376"/>
  </r>
  <r>
    <x v="1"/>
    <s v="Cycling"/>
    <x v="3"/>
    <s v="Lake"/>
    <s v="Dial"/>
    <x v="25"/>
    <s v="DNR IP1-S L Eyestay 20mm Dial A"/>
    <x v="4"/>
    <n v="3015"/>
    <n v="8250"/>
    <n v="2.7363184079601992"/>
    <x v="2846"/>
  </r>
  <r>
    <x v="1"/>
    <s v="Cycling"/>
    <x v="3"/>
    <s v="Lake"/>
    <s v="Dial"/>
    <x v="25"/>
    <s v="DNR IP1-S L Eyestay 20mm Dial A"/>
    <x v="4"/>
    <n v="1005"/>
    <n v="2750"/>
    <n v="2.7363184079601992"/>
    <x v="2846"/>
  </r>
  <r>
    <x v="1"/>
    <s v="Cycling"/>
    <x v="3"/>
    <s v="Lake"/>
    <s v="Dial"/>
    <x v="25"/>
    <s v="DNR IP1-S R Eyestay 20mm Dial A"/>
    <x v="5"/>
    <n v="1005"/>
    <n v="2750"/>
    <n v="2.7363184079601992"/>
    <x v="2846"/>
  </r>
  <r>
    <x v="1"/>
    <s v="Cycling"/>
    <x v="3"/>
    <s v="Lake"/>
    <s v="Dial"/>
    <x v="25"/>
    <s v="DNR IP1-S R Eyestay 20mm Dial A"/>
    <x v="5"/>
    <n v="1005"/>
    <n v="2750"/>
    <n v="2.7363184079601992"/>
    <x v="2846"/>
  </r>
  <r>
    <x v="1"/>
    <s v="Cycling"/>
    <x v="3"/>
    <s v="Lake"/>
    <s v="Dial"/>
    <x v="25"/>
    <s v="DNR IP1-S R Eyestay 20mm Dial A"/>
    <x v="5"/>
    <n v="2515"/>
    <n v="6875"/>
    <n v="2.7335984095427435"/>
    <x v="4375"/>
  </r>
  <r>
    <x v="1"/>
    <s v="Cycling"/>
    <x v="3"/>
    <s v="Lake"/>
    <s v="Dial"/>
    <x v="25"/>
    <s v="DNR IP1-S R Eyestay 20mm Dial A"/>
    <x v="5"/>
    <n v="1510"/>
    <n v="4125"/>
    <n v="2.7317880794701987"/>
    <x v="4376"/>
  </r>
  <r>
    <x v="1"/>
    <s v="Cycling"/>
    <x v="3"/>
    <s v="Lake"/>
    <s v="Dial"/>
    <x v="25"/>
    <s v="DNR IP1-S R Eyestay 20mm Dial A"/>
    <x v="4"/>
    <n v="1510"/>
    <n v="4125"/>
    <n v="2.7317880794701987"/>
    <x v="4376"/>
  </r>
  <r>
    <x v="1"/>
    <s v="Cycling"/>
    <x v="3"/>
    <s v="Lake"/>
    <s v="Dial"/>
    <x v="25"/>
    <s v="DNR IP1-S R Eyestay 20mm Dial A"/>
    <x v="4"/>
    <n v="3015"/>
    <n v="8250"/>
    <n v="2.7363184079601992"/>
    <x v="2846"/>
  </r>
  <r>
    <x v="1"/>
    <s v="Cycling"/>
    <x v="3"/>
    <s v="Lake"/>
    <s v="Dial"/>
    <x v="25"/>
    <s v="DNR IP1-S R Eyestay 20mm Dial A"/>
    <x v="4"/>
    <n v="1005"/>
    <n v="2750"/>
    <n v="2.7363184079601992"/>
    <x v="2846"/>
  </r>
  <r>
    <x v="1"/>
    <s v="Cycling"/>
    <x v="3"/>
    <s v="Lake"/>
    <s v="Dial"/>
    <x v="15"/>
    <s v="DNR IP1 L Eyestay 20mm Dial C + Pawl Caps"/>
    <x v="5"/>
    <n v="300"/>
    <n v="897"/>
    <n v="2.99"/>
    <x v="3028"/>
  </r>
  <r>
    <x v="1"/>
    <s v="Cycling"/>
    <x v="3"/>
    <s v="Lake"/>
    <s v="Dial"/>
    <x v="15"/>
    <s v="DNR IP1 L Eyestay 20mm Dial C + Pawl Caps"/>
    <x v="5"/>
    <n v="300"/>
    <n v="897"/>
    <n v="2.99"/>
    <x v="3028"/>
  </r>
  <r>
    <x v="1"/>
    <s v="Cycling"/>
    <x v="3"/>
    <s v="Lake"/>
    <s v="Dial"/>
    <x v="15"/>
    <s v="DNR IP1 L Eyestay 20mm Dial C + Pawl Caps"/>
    <x v="4"/>
    <n v="200"/>
    <n v="598"/>
    <n v="2.99"/>
    <x v="3028"/>
  </r>
  <r>
    <x v="1"/>
    <s v="Cycling"/>
    <x v="3"/>
    <s v="Lake"/>
    <s v="Dial"/>
    <x v="15"/>
    <s v="DNR IP1 L Eyestay 20mm Dial C + Pawl Caps"/>
    <x v="4"/>
    <n v="200"/>
    <n v="598"/>
    <n v="2.99"/>
    <x v="3028"/>
  </r>
  <r>
    <x v="1"/>
    <s v="Cycling"/>
    <x v="3"/>
    <s v="Lake"/>
    <s v="Dial"/>
    <x v="15"/>
    <s v="DNR IP1 L Eyestay 20mm Dial C + Pawl Caps"/>
    <x v="4"/>
    <n v="500"/>
    <n v="1495"/>
    <n v="2.99"/>
    <x v="3028"/>
  </r>
  <r>
    <x v="1"/>
    <s v="Cycling"/>
    <x v="3"/>
    <s v="Lake"/>
    <s v="Dial"/>
    <x v="15"/>
    <s v="DNR IP1 L Eyestay 25mm Dial C + Pawl Caps"/>
    <x v="5"/>
    <n v="700"/>
    <n v="2093"/>
    <n v="2.99"/>
    <x v="3028"/>
  </r>
  <r>
    <x v="1"/>
    <s v="Cycling"/>
    <x v="3"/>
    <s v="Lake"/>
    <s v="Dial"/>
    <x v="15"/>
    <s v="DNR IP1 L Eyestay 25mm Dial C + Pawl Caps"/>
    <x v="5"/>
    <n v="200"/>
    <n v="598"/>
    <n v="2.99"/>
    <x v="3028"/>
  </r>
  <r>
    <x v="1"/>
    <s v="Cycling"/>
    <x v="3"/>
    <s v="Lake"/>
    <s v="Dial"/>
    <x v="15"/>
    <s v="DNR IP1 L Eyestay 25mm Dial C + Pawl Caps"/>
    <x v="4"/>
    <n v="300"/>
    <n v="897"/>
    <n v="2.99"/>
    <x v="3028"/>
  </r>
  <r>
    <x v="1"/>
    <s v="Cycling"/>
    <x v="3"/>
    <s v="Lake"/>
    <s v="Dial"/>
    <x v="15"/>
    <s v="DNR IP1 L Eyestay 25mm Dial C + Pawl Caps"/>
    <x v="4"/>
    <n v="700"/>
    <n v="2093"/>
    <n v="2.99"/>
    <x v="3028"/>
  </r>
  <r>
    <x v="1"/>
    <s v="Cycling"/>
    <x v="3"/>
    <s v="Lake"/>
    <s v="Dial"/>
    <x v="15"/>
    <s v="DNR IP1 L Eyestay 25mm Dial C + Pawl Caps"/>
    <x v="4"/>
    <n v="700"/>
    <n v="2093"/>
    <n v="2.99"/>
    <x v="3028"/>
  </r>
  <r>
    <x v="1"/>
    <s v="Cycling"/>
    <x v="3"/>
    <s v="Lake"/>
    <s v="Dial"/>
    <x v="15"/>
    <s v="DNR IP1 L Eyestay 25mm Dial C + Pawl Caps"/>
    <x v="4"/>
    <n v="1005"/>
    <n v="2990"/>
    <n v="2.9751243781094527"/>
    <x v="3042"/>
  </r>
  <r>
    <x v="1"/>
    <s v="Cycling"/>
    <x v="3"/>
    <s v="Lake"/>
    <s v="Dial"/>
    <x v="15"/>
    <s v="DNR IP1 R Eyestay 20mm Dial C + Pawl Caps"/>
    <x v="5"/>
    <n v="300"/>
    <n v="897"/>
    <n v="2.99"/>
    <x v="3028"/>
  </r>
  <r>
    <x v="1"/>
    <s v="Cycling"/>
    <x v="3"/>
    <s v="Lake"/>
    <s v="Dial"/>
    <x v="15"/>
    <s v="IP1 L Eyestay 25mm Dial C + Pawl Caps"/>
    <x v="4"/>
    <n v="700"/>
    <n v="2093"/>
    <n v="2.99"/>
    <x v="3028"/>
  </r>
  <r>
    <x v="1"/>
    <s v="Cycling"/>
    <x v="3"/>
    <s v="Lake"/>
    <s v="Dial"/>
    <x v="15"/>
    <s v="IP1 L Eyestay 25mm Dial C + Pawl Caps"/>
    <x v="4"/>
    <n v="400"/>
    <n v="1196"/>
    <n v="2.99"/>
    <x v="3028"/>
  </r>
  <r>
    <x v="1"/>
    <s v="Cycling"/>
    <x v="3"/>
    <s v="Lake"/>
    <s v="Dial"/>
    <x v="15"/>
    <s v="IP1 L Eyestay 25mm Dial C + Pawl Caps"/>
    <x v="4"/>
    <n v="600"/>
    <n v="1794"/>
    <n v="2.99"/>
    <x v="3028"/>
  </r>
  <r>
    <x v="1"/>
    <s v="Cycling"/>
    <x v="3"/>
    <s v="Lake"/>
    <s v="Dial"/>
    <x v="15"/>
    <s v="IP1 L Eyestay 25mm Dial C + Pawl Caps"/>
    <x v="4"/>
    <n v="700"/>
    <n v="2093"/>
    <n v="2.99"/>
    <x v="3028"/>
  </r>
  <r>
    <x v="1"/>
    <s v="Cycling"/>
    <x v="3"/>
    <s v="Lake"/>
    <s v="Dial"/>
    <x v="15"/>
    <s v="IP1 L Eyestay 25mm Dial C + Pawl Caps"/>
    <x v="4"/>
    <n v="1300"/>
    <n v="3887"/>
    <n v="2.99"/>
    <x v="3028"/>
  </r>
  <r>
    <x v="1"/>
    <s v="Cycling"/>
    <x v="3"/>
    <s v="Lake"/>
    <s v="Dial"/>
    <x v="15"/>
    <s v="IP1 L Eyestay 25mm Dial C + Pawl Caps"/>
    <x v="2"/>
    <n v="1200"/>
    <n v="3588"/>
    <n v="2.99"/>
    <x v="3028"/>
  </r>
  <r>
    <x v="1"/>
    <s v="Cycling"/>
    <x v="3"/>
    <s v="Lake"/>
    <s v="Dial"/>
    <x v="15"/>
    <s v="IP1 L Eyestay 25mm Dial C + Pawl Caps"/>
    <x v="2"/>
    <n v="400"/>
    <n v="1196"/>
    <n v="2.99"/>
    <x v="3028"/>
  </r>
  <r>
    <x v="1"/>
    <s v="Cycling"/>
    <x v="3"/>
    <s v="Lake"/>
    <s v="Dial"/>
    <x v="15"/>
    <s v="IP1 L Eyestay 25mm Dial C + Pawl Caps"/>
    <x v="2"/>
    <n v="2010"/>
    <n v="5980"/>
    <n v="2.9751243781094527"/>
    <x v="3042"/>
  </r>
  <r>
    <x v="1"/>
    <s v="Cycling"/>
    <x v="3"/>
    <s v="Lake"/>
    <s v="Dial"/>
    <x v="15"/>
    <s v="IP1 L Eyestay 25mm Dial C + Pawl Caps"/>
    <x v="2"/>
    <n v="1100"/>
    <n v="3289"/>
    <n v="2.99"/>
    <x v="3028"/>
  </r>
  <r>
    <x v="1"/>
    <s v="Cycling"/>
    <x v="3"/>
    <s v="Lake"/>
    <s v="Dial"/>
    <x v="15"/>
    <s v="IP1 L Eyestay 25mm Dial C + Pawl Caps"/>
    <x v="2"/>
    <n v="600"/>
    <n v="1794"/>
    <n v="2.99"/>
    <x v="3028"/>
  </r>
  <r>
    <x v="1"/>
    <s v="Cycling"/>
    <x v="3"/>
    <s v="Lake"/>
    <s v="Dial"/>
    <x v="15"/>
    <s v="IP1 L Eyestay 25mm Dial C + Pawl Caps"/>
    <x v="2"/>
    <n v="1510"/>
    <n v="4485"/>
    <n v="2.9701986754966887"/>
    <x v="3095"/>
  </r>
  <r>
    <x v="1"/>
    <s v="Cycling"/>
    <x v="3"/>
    <s v="Lake"/>
    <s v="Dial"/>
    <x v="15"/>
    <s v="IP1 L Eyestay 25mm Dial C + Pawl Caps"/>
    <x v="2"/>
    <n v="1005"/>
    <n v="2990"/>
    <n v="2.9751243781094527"/>
    <x v="3042"/>
  </r>
  <r>
    <x v="1"/>
    <s v="Cycling"/>
    <x v="3"/>
    <s v="Lake"/>
    <s v="Dial"/>
    <x v="15"/>
    <s v="IP1 L Eyestay 25mm Dial C + Pawl Caps"/>
    <x v="2"/>
    <n v="500"/>
    <n v="1495"/>
    <n v="2.99"/>
    <x v="3028"/>
  </r>
  <r>
    <x v="1"/>
    <s v="Cycling"/>
    <x v="3"/>
    <s v="Lake"/>
    <s v="Dial"/>
    <x v="15"/>
    <s v="IP1 L Eyestay 25mm Dial C + Pawl Caps"/>
    <x v="2"/>
    <n v="1510"/>
    <n v="4485"/>
    <n v="2.9701986754966887"/>
    <x v="3095"/>
  </r>
  <r>
    <x v="1"/>
    <s v="Cycling"/>
    <x v="3"/>
    <s v="Lake"/>
    <s v="Dial"/>
    <x v="15"/>
    <s v="IP1 L Eyestay 25mm Dial C + Pawl Caps"/>
    <x v="2"/>
    <n v="1300"/>
    <n v="3887"/>
    <n v="2.99"/>
    <x v="3028"/>
  </r>
  <r>
    <x v="1"/>
    <s v="Cycling"/>
    <x v="3"/>
    <s v="Lake"/>
    <s v="Dial"/>
    <x v="15"/>
    <s v="IP1 L Eyestay 25mm Dial C + Pawl Caps"/>
    <x v="3"/>
    <n v="2010"/>
    <n v="5980"/>
    <n v="2.9751243781094527"/>
    <x v="3042"/>
  </r>
  <r>
    <x v="1"/>
    <s v="Cycling"/>
    <x v="3"/>
    <s v="Lake"/>
    <s v="Dial"/>
    <x v="15"/>
    <s v="IP1 L Eyestay 25mm Dial C + Pawl Caps"/>
    <x v="3"/>
    <n v="1210"/>
    <n v="3588"/>
    <n v="2.9652892561983473"/>
    <x v="4266"/>
  </r>
  <r>
    <x v="1"/>
    <s v="Cycling"/>
    <x v="3"/>
    <s v="Lake"/>
    <s v="Dial"/>
    <x v="15"/>
    <s v="IP1 L Eyestay 25mm Dial C + Pawl Caps"/>
    <x v="3"/>
    <n v="1210"/>
    <n v="3588"/>
    <n v="2.9652892561983473"/>
    <x v="4266"/>
  </r>
  <r>
    <x v="1"/>
    <s v="Cycling"/>
    <x v="3"/>
    <s v="Lake"/>
    <s v="Dial"/>
    <x v="15"/>
    <s v="IP1 L Eyestay 25mm Dial C + Pawl Caps"/>
    <x v="3"/>
    <n v="1810"/>
    <n v="5382"/>
    <n v="2.9734806629834254"/>
    <x v="3220"/>
  </r>
  <r>
    <x v="1"/>
    <s v="Cycling"/>
    <x v="3"/>
    <s v="Lake"/>
    <s v="Dial"/>
    <x v="15"/>
    <s v="IP1 L Eyestay 25mm Dial C + Pawl Caps"/>
    <x v="3"/>
    <n v="2215"/>
    <n v="6578"/>
    <n v="2.9697516930022574"/>
    <x v="4267"/>
  </r>
  <r>
    <x v="1"/>
    <s v="Cycling"/>
    <x v="3"/>
    <s v="Lake"/>
    <s v="Dial"/>
    <x v="15"/>
    <s v="IP1 L Eyestay 25mm Dial C + Pawl Caps"/>
    <x v="3"/>
    <n v="1810"/>
    <n v="5382"/>
    <n v="2.9734806629834254"/>
    <x v="3220"/>
  </r>
  <r>
    <x v="1"/>
    <s v="Cycling"/>
    <x v="3"/>
    <s v="Lake"/>
    <s v="Dial"/>
    <x v="15"/>
    <s v="IP1 L Eyestay 25mm Dial C + Pawl Caps"/>
    <x v="3"/>
    <n v="1510"/>
    <n v="4485"/>
    <n v="2.9701986754966887"/>
    <x v="3095"/>
  </r>
  <r>
    <x v="1"/>
    <s v="Cycling"/>
    <x v="3"/>
    <s v="Lake"/>
    <s v="Dial"/>
    <x v="15"/>
    <s v="IP1 L Eyestay 25mm Dial C + Pawl Caps"/>
    <x v="0"/>
    <n v="550"/>
    <n v="1644.5"/>
    <n v="2.99"/>
    <x v="3028"/>
  </r>
  <r>
    <x v="1"/>
    <s v="Cycling"/>
    <x v="3"/>
    <s v="Lake"/>
    <s v="Dial"/>
    <x v="15"/>
    <s v="IP1 L Eyestay 25mm Dial C + Pawl Caps"/>
    <x v="0"/>
    <n v="3015"/>
    <n v="8970"/>
    <n v="2.9751243781094527"/>
    <x v="3042"/>
  </r>
  <r>
    <x v="1"/>
    <s v="Cycling"/>
    <x v="3"/>
    <s v="Lake"/>
    <s v="Dial"/>
    <x v="15"/>
    <s v="IP1 L Eyestay 25mm Dial C + Pawl Caps"/>
    <x v="0"/>
    <n v="2515"/>
    <n v="7475"/>
    <n v="2.9721669980119283"/>
    <x v="4306"/>
  </r>
  <r>
    <x v="1"/>
    <s v="Cycling"/>
    <x v="3"/>
    <s v="Lake"/>
    <s v="Dial"/>
    <x v="15"/>
    <s v="IP1 L Eyestay 25mm Dial C + Pawl Caps"/>
    <x v="0"/>
    <n v="2515"/>
    <n v="7475"/>
    <n v="2.9721669980119283"/>
    <x v="4306"/>
  </r>
  <r>
    <x v="1"/>
    <s v="Cycling"/>
    <x v="3"/>
    <s v="Lake"/>
    <s v="Dial"/>
    <x v="15"/>
    <s v="IP1 R Eyestay 20mm Dial A + Pawl Caps"/>
    <x v="4"/>
    <n v="3570"/>
    <n v="10614.5"/>
    <n v="2.9732492997198881"/>
    <x v="4377"/>
  </r>
  <r>
    <x v="1"/>
    <s v="Cycling"/>
    <x v="3"/>
    <s v="Lake"/>
    <s v="Dial"/>
    <x v="15"/>
    <s v="IP1 R Eyestay 20mm Dial A + Pawl Caps"/>
    <x v="4"/>
    <n v="150"/>
    <n v="448.5"/>
    <n v="2.99"/>
    <x v="3028"/>
  </r>
  <r>
    <x v="1"/>
    <s v="Cycling"/>
    <x v="3"/>
    <s v="Lake"/>
    <s v="Dial"/>
    <x v="15"/>
    <s v="IP1 R Eyestay 20mm Dial A + Pawl Caps"/>
    <x v="2"/>
    <n v="2165"/>
    <n v="6428.5"/>
    <n v="2.9692840646651271"/>
    <x v="4271"/>
  </r>
  <r>
    <x v="1"/>
    <s v="Cycling"/>
    <x v="3"/>
    <s v="Lake"/>
    <s v="Dial"/>
    <x v="15"/>
    <s v="IP1 R Eyestay 20mm Dial A + Pawl Caps"/>
    <x v="2"/>
    <n v="150"/>
    <n v="448.5"/>
    <n v="2.99"/>
    <x v="3028"/>
  </r>
  <r>
    <x v="1"/>
    <s v="Cycling"/>
    <x v="3"/>
    <s v="Lake"/>
    <s v="Dial"/>
    <x v="15"/>
    <s v="IP1 R Eyestay 20mm Dial A + Pawl Caps"/>
    <x v="3"/>
    <n v="2215"/>
    <n v="6578"/>
    <n v="2.9697516930022574"/>
    <x v="4267"/>
  </r>
  <r>
    <x v="1"/>
    <s v="Cycling"/>
    <x v="3"/>
    <s v="Lake"/>
    <s v="Dial"/>
    <x v="15"/>
    <s v="IP1 R Eyestay 20mm Dial A + Pawl Caps"/>
    <x v="0"/>
    <n v="300"/>
    <n v="897"/>
    <n v="2.99"/>
    <x v="3028"/>
  </r>
  <r>
    <x v="1"/>
    <s v="Cycling"/>
    <x v="3"/>
    <s v="Lake"/>
    <s v="Dial"/>
    <x v="15"/>
    <s v="IP1 R Eyestay 20mm Dial A + Pawl Caps"/>
    <x v="1"/>
    <n v="250"/>
    <n v="747.5"/>
    <n v="2.99"/>
    <x v="3028"/>
  </r>
  <r>
    <x v="1"/>
    <s v="Cycling"/>
    <x v="3"/>
    <s v="Lake"/>
    <s v="Dial"/>
    <x v="15"/>
    <s v="IP1 R Eyestay 20mm Dial C + Pawl Caps"/>
    <x v="4"/>
    <n v="500"/>
    <n v="1495"/>
    <n v="2.99"/>
    <x v="3028"/>
  </r>
  <r>
    <x v="1"/>
    <s v="Cycling"/>
    <x v="3"/>
    <s v="Lake"/>
    <s v="Dial"/>
    <x v="15"/>
    <s v="IP1 R Eyestay 20mm Dial C + Pawl Caps"/>
    <x v="4"/>
    <n v="300"/>
    <n v="897"/>
    <n v="2.99"/>
    <x v="3028"/>
  </r>
  <r>
    <x v="1"/>
    <s v="Cycling"/>
    <x v="3"/>
    <s v="Lake"/>
    <s v="Dial"/>
    <x v="15"/>
    <s v="IP1 R Eyestay 20mm Dial C + Pawl Caps"/>
    <x v="4"/>
    <n v="400"/>
    <n v="1196"/>
    <n v="2.99"/>
    <x v="3028"/>
  </r>
  <r>
    <x v="1"/>
    <s v="Cycling"/>
    <x v="3"/>
    <s v="Lake"/>
    <s v="Dial"/>
    <x v="15"/>
    <s v="IP1 R Eyestay 20mm Dial C + Pawl Caps"/>
    <x v="2"/>
    <n v="400"/>
    <n v="1196"/>
    <n v="2.99"/>
    <x v="3028"/>
  </r>
  <r>
    <x v="1"/>
    <s v="Cycling"/>
    <x v="3"/>
    <s v="Lake"/>
    <s v="Dial"/>
    <x v="15"/>
    <s v="IP1 R Eyestay 20mm Dial C + Pawl Caps"/>
    <x v="2"/>
    <n v="200"/>
    <n v="598"/>
    <n v="2.99"/>
    <x v="3028"/>
  </r>
  <r>
    <x v="1"/>
    <s v="Cycling"/>
    <x v="3"/>
    <s v="Lake"/>
    <s v="Dial"/>
    <x v="15"/>
    <s v="IP1 R Eyestay 20mm Dial C + Pawl Caps"/>
    <x v="2"/>
    <n v="100"/>
    <n v="299"/>
    <n v="2.99"/>
    <x v="3028"/>
  </r>
  <r>
    <x v="1"/>
    <s v="Cycling"/>
    <x v="3"/>
    <s v="Lake"/>
    <s v="Dial"/>
    <x v="15"/>
    <s v="IP1 R Eyestay 20mm Dial C + Pawl Caps"/>
    <x v="2"/>
    <n v="500"/>
    <n v="1495"/>
    <n v="2.99"/>
    <x v="3028"/>
  </r>
  <r>
    <x v="1"/>
    <s v="Cycling"/>
    <x v="3"/>
    <s v="Lake"/>
    <s v="Dial"/>
    <x v="15"/>
    <s v="IP1 R Eyestay 20mm Dial C + Pawl Caps"/>
    <x v="2"/>
    <n v="1000"/>
    <n v="2990"/>
    <n v="2.99"/>
    <x v="3028"/>
  </r>
  <r>
    <x v="1"/>
    <s v="Cycling"/>
    <x v="3"/>
    <s v="Lake"/>
    <s v="Dial"/>
    <x v="15"/>
    <s v="IP1 R Eyestay 20mm Dial C + Pawl Caps"/>
    <x v="2"/>
    <n v="400"/>
    <n v="1196"/>
    <n v="2.99"/>
    <x v="3028"/>
  </r>
  <r>
    <x v="1"/>
    <s v="Cycling"/>
    <x v="3"/>
    <s v="Lake"/>
    <s v="Dial"/>
    <x v="15"/>
    <s v="IP1 R Eyestay 20mm Dial C + Pawl Caps"/>
    <x v="2"/>
    <n v="200"/>
    <n v="598"/>
    <n v="2.99"/>
    <x v="3028"/>
  </r>
  <r>
    <x v="1"/>
    <s v="Cycling"/>
    <x v="3"/>
    <s v="Lake"/>
    <s v="Dial"/>
    <x v="15"/>
    <s v="IP1 R Eyestay 20mm Dial C + Pawl Caps"/>
    <x v="2"/>
    <n v="300"/>
    <n v="897"/>
    <n v="2.99"/>
    <x v="3028"/>
  </r>
  <r>
    <x v="1"/>
    <s v="Cycling"/>
    <x v="3"/>
    <s v="Lake"/>
    <s v="Dial"/>
    <x v="15"/>
    <s v="IP1 R Eyestay 20mm Dial C + Pawl Caps"/>
    <x v="2"/>
    <n v="200"/>
    <n v="598"/>
    <n v="2.99"/>
    <x v="3028"/>
  </r>
  <r>
    <x v="1"/>
    <s v="Cycling"/>
    <x v="3"/>
    <s v="Lake"/>
    <s v="Dial"/>
    <x v="15"/>
    <s v="IP1 R Eyestay 20mm Dial C + Pawl Caps"/>
    <x v="2"/>
    <n v="350"/>
    <n v="1046.5"/>
    <n v="2.99"/>
    <x v="3028"/>
  </r>
  <r>
    <x v="1"/>
    <s v="Cycling"/>
    <x v="3"/>
    <s v="Lake"/>
    <s v="Dial"/>
    <x v="15"/>
    <s v="IP1 R Eyestay 20mm Dial C + Pawl Caps"/>
    <x v="2"/>
    <n v="350"/>
    <n v="1046.5"/>
    <n v="2.99"/>
    <x v="3028"/>
  </r>
  <r>
    <x v="1"/>
    <s v="Cycling"/>
    <x v="3"/>
    <s v="Lake"/>
    <s v="Dial"/>
    <x v="15"/>
    <s v="IP1 R Eyestay 20mm Dial C + Pawl Caps"/>
    <x v="3"/>
    <n v="700"/>
    <n v="2093"/>
    <n v="2.99"/>
    <x v="3028"/>
  </r>
  <r>
    <x v="1"/>
    <s v="Cycling"/>
    <x v="3"/>
    <s v="Lake"/>
    <s v="Dial"/>
    <x v="15"/>
    <s v="IP1 R Eyestay 20mm Dial C + Pawl Caps"/>
    <x v="3"/>
    <n v="500"/>
    <n v="1495"/>
    <n v="2.99"/>
    <x v="3028"/>
  </r>
  <r>
    <x v="1"/>
    <s v="Cycling"/>
    <x v="3"/>
    <s v="Lake"/>
    <s v="Dial"/>
    <x v="15"/>
    <s v="IP1 R Eyestay 20mm Dial C + Pawl Caps"/>
    <x v="3"/>
    <n v="600"/>
    <n v="1794"/>
    <n v="2.99"/>
    <x v="3028"/>
  </r>
  <r>
    <x v="1"/>
    <s v="Cycling"/>
    <x v="3"/>
    <s v="Lake"/>
    <s v="Dial"/>
    <x v="15"/>
    <s v="IP1 R Eyestay 20mm Dial C + Pawl Caps"/>
    <x v="3"/>
    <n v="900"/>
    <n v="2691"/>
    <n v="2.99"/>
    <x v="3028"/>
  </r>
  <r>
    <x v="1"/>
    <s v="Cycling"/>
    <x v="3"/>
    <s v="Lake"/>
    <s v="Dial"/>
    <x v="15"/>
    <s v="IP1 R Eyestay 20mm Dial C + Pawl Caps"/>
    <x v="3"/>
    <n v="500"/>
    <n v="1495"/>
    <n v="2.99"/>
    <x v="3028"/>
  </r>
  <r>
    <x v="1"/>
    <s v="Cycling"/>
    <x v="3"/>
    <s v="Lake"/>
    <s v="Dial"/>
    <x v="15"/>
    <s v="IP1 R Eyestay 20mm Dial C + Pawl Caps"/>
    <x v="3"/>
    <n v="400"/>
    <n v="1196"/>
    <n v="2.99"/>
    <x v="3028"/>
  </r>
  <r>
    <x v="1"/>
    <s v="Cycling"/>
    <x v="3"/>
    <s v="Lake"/>
    <s v="Dial"/>
    <x v="15"/>
    <s v="IP1 R Eyestay 20mm Dial C + Pawl Caps"/>
    <x v="0"/>
    <n v="300"/>
    <n v="897"/>
    <n v="2.99"/>
    <x v="3028"/>
  </r>
  <r>
    <x v="1"/>
    <s v="Cycling"/>
    <x v="3"/>
    <s v="Lake"/>
    <s v="Dial"/>
    <x v="15"/>
    <s v="IP1 R Eyestay 20mm Dial C + Pawl Caps"/>
    <x v="0"/>
    <n v="1510"/>
    <n v="4485"/>
    <n v="2.9701986754966887"/>
    <x v="3095"/>
  </r>
  <r>
    <x v="1"/>
    <s v="Cycling"/>
    <x v="3"/>
    <s v="Lake"/>
    <s v="Dial"/>
    <x v="15"/>
    <s v="IP1 R Eyestay 20mm Dial C + Pawl Caps"/>
    <x v="0"/>
    <n v="1510"/>
    <n v="4485"/>
    <n v="2.9701986754966887"/>
    <x v="3095"/>
  </r>
  <r>
    <x v="1"/>
    <s v="Cycling"/>
    <x v="3"/>
    <s v="Lake"/>
    <s v="Dial"/>
    <x v="15"/>
    <s v="IP1 R Eyestay 20mm Dial C + Pawl Caps"/>
    <x v="0"/>
    <n v="500"/>
    <n v="1495"/>
    <n v="2.99"/>
    <x v="3028"/>
  </r>
  <r>
    <x v="1"/>
    <s v="Cycling"/>
    <x v="3"/>
    <s v="Lake"/>
    <s v="Dial"/>
    <x v="15"/>
    <s v="IP1 R Eyestay 20mmDial A-Black/426 C-w/PC"/>
    <x v="5"/>
    <n v="2565"/>
    <n v="7624.5"/>
    <n v="2.9725146198830408"/>
    <x v="4216"/>
  </r>
  <r>
    <x v="1"/>
    <s v="Cycling"/>
    <x v="3"/>
    <s v="Lake"/>
    <s v="Dial"/>
    <x v="15"/>
    <s v="IP1 R Eyestay 25mm Dial B + Pawl Caps"/>
    <x v="3"/>
    <n v="450"/>
    <n v="1354.5"/>
    <n v="3.01"/>
    <x v="3024"/>
  </r>
  <r>
    <x v="1"/>
    <s v="Cycling"/>
    <x v="3"/>
    <s v="Lake"/>
    <s v="Dial"/>
    <x v="15"/>
    <s v="IP1 R Eyestay 25mm Dial C + Pawl Caps"/>
    <x v="4"/>
    <n v="500"/>
    <n v="1495"/>
    <n v="2.99"/>
    <x v="3028"/>
  </r>
  <r>
    <x v="1"/>
    <s v="Cycling"/>
    <x v="3"/>
    <s v="Lake"/>
    <s v="Dial"/>
    <x v="15"/>
    <s v="IP1 R Eyestay 25mm Dial C + Pawl Caps"/>
    <x v="4"/>
    <n v="800"/>
    <n v="2392"/>
    <n v="2.99"/>
    <x v="3028"/>
  </r>
  <r>
    <x v="1"/>
    <s v="Cycling"/>
    <x v="3"/>
    <s v="Lake"/>
    <s v="Dial"/>
    <x v="15"/>
    <s v="IP1 R Eyestay 25mm Dial C + Pawl Caps"/>
    <x v="4"/>
    <n v="700"/>
    <n v="2093"/>
    <n v="2.99"/>
    <x v="3028"/>
  </r>
  <r>
    <x v="1"/>
    <s v="Cycling"/>
    <x v="3"/>
    <s v="Lake"/>
    <s v="Dial"/>
    <x v="15"/>
    <s v="IP1 R Eyestay 25mm Dial C + Pawl Caps"/>
    <x v="4"/>
    <n v="400"/>
    <n v="1196"/>
    <n v="2.99"/>
    <x v="3028"/>
  </r>
  <r>
    <x v="1"/>
    <s v="Cycling"/>
    <x v="3"/>
    <s v="Lake"/>
    <s v="Dial"/>
    <x v="15"/>
    <s v="IP1 R Eyestay 25mm Dial C + Pawl Caps"/>
    <x v="4"/>
    <n v="600"/>
    <n v="1794"/>
    <n v="2.99"/>
    <x v="3028"/>
  </r>
  <r>
    <x v="1"/>
    <s v="Cycling"/>
    <x v="3"/>
    <s v="Lake"/>
    <s v="Dial"/>
    <x v="15"/>
    <s v="IP1 R Eyestay 25mm Dial C + Pawl Caps"/>
    <x v="4"/>
    <n v="700"/>
    <n v="2093"/>
    <n v="2.99"/>
    <x v="3028"/>
  </r>
  <r>
    <x v="1"/>
    <s v="Cycling"/>
    <x v="3"/>
    <s v="Lake"/>
    <s v="Dial"/>
    <x v="15"/>
    <s v="IP1 R Eyestay 25mm Dial C + Pawl Caps"/>
    <x v="4"/>
    <n v="1300"/>
    <n v="3887"/>
    <n v="2.99"/>
    <x v="3028"/>
  </r>
  <r>
    <x v="1"/>
    <s v="Cycling"/>
    <x v="3"/>
    <s v="Lake"/>
    <s v="Dial"/>
    <x v="15"/>
    <s v="IP1 R Eyestay 25mm Dial C + Pawl Caps"/>
    <x v="2"/>
    <n v="1200"/>
    <n v="3588"/>
    <n v="2.99"/>
    <x v="3028"/>
  </r>
  <r>
    <x v="1"/>
    <s v="Cycling"/>
    <x v="3"/>
    <s v="Lake"/>
    <s v="Dial"/>
    <x v="15"/>
    <s v="IP1 R Eyestay 25mm Dial C + Pawl Caps"/>
    <x v="2"/>
    <n v="400"/>
    <n v="1196"/>
    <n v="2.99"/>
    <x v="3028"/>
  </r>
  <r>
    <x v="1"/>
    <s v="Cycling"/>
    <x v="3"/>
    <s v="Lake"/>
    <s v="Dial"/>
    <x v="15"/>
    <s v="IP1 R Eyestay 25mm Dial C + Pawl Caps"/>
    <x v="2"/>
    <n v="2010"/>
    <n v="5980"/>
    <n v="2.9751243781094527"/>
    <x v="3042"/>
  </r>
  <r>
    <x v="1"/>
    <s v="Cycling"/>
    <x v="3"/>
    <s v="Lake"/>
    <s v="Dial"/>
    <x v="15"/>
    <s v="IP1 R Eyestay 25mm Dial C + Pawl Caps"/>
    <x v="2"/>
    <n v="1100"/>
    <n v="3289"/>
    <n v="2.99"/>
    <x v="3028"/>
  </r>
  <r>
    <x v="1"/>
    <s v="Cycling"/>
    <x v="3"/>
    <s v="Lake"/>
    <s v="Dial"/>
    <x v="15"/>
    <s v="IP1 R Eyestay 25mm Dial C + Pawl Caps"/>
    <x v="2"/>
    <n v="600"/>
    <n v="1794"/>
    <n v="2.99"/>
    <x v="3028"/>
  </r>
  <r>
    <x v="1"/>
    <s v="Cycling"/>
    <x v="3"/>
    <s v="Lake"/>
    <s v="Dial"/>
    <x v="15"/>
    <s v="IP1 R Eyestay 25mm Dial C + Pawl Caps"/>
    <x v="2"/>
    <n v="1510"/>
    <n v="4485"/>
    <n v="2.9701986754966887"/>
    <x v="3095"/>
  </r>
  <r>
    <x v="1"/>
    <s v="Cycling"/>
    <x v="3"/>
    <s v="Lake"/>
    <s v="Dial"/>
    <x v="15"/>
    <s v="IP1 R Eyestay 25mm Dial C + Pawl Caps"/>
    <x v="2"/>
    <n v="1005"/>
    <n v="2990"/>
    <n v="2.9751243781094527"/>
    <x v="3042"/>
  </r>
  <r>
    <x v="1"/>
    <s v="Cycling"/>
    <x v="3"/>
    <s v="Lake"/>
    <s v="Dial"/>
    <x v="15"/>
    <s v="IP1 R Eyestay 25mm Dial C + Pawl Caps"/>
    <x v="2"/>
    <n v="500"/>
    <n v="1495"/>
    <n v="2.99"/>
    <x v="3028"/>
  </r>
  <r>
    <x v="1"/>
    <s v="Cycling"/>
    <x v="3"/>
    <s v="Lake"/>
    <s v="Dial"/>
    <x v="15"/>
    <s v="IP1 R Eyestay 25mm Dial C + Pawl Caps"/>
    <x v="2"/>
    <n v="1510"/>
    <n v="4485"/>
    <n v="2.9701986754966887"/>
    <x v="3095"/>
  </r>
  <r>
    <x v="1"/>
    <s v="Cycling"/>
    <x v="3"/>
    <s v="Lake"/>
    <s v="Dial"/>
    <x v="15"/>
    <s v="IP1 R Eyestay 25mm Dial C + Pawl Caps"/>
    <x v="2"/>
    <n v="1300"/>
    <n v="3887"/>
    <n v="2.99"/>
    <x v="3028"/>
  </r>
  <r>
    <x v="1"/>
    <s v="Cycling"/>
    <x v="3"/>
    <s v="Lake"/>
    <s v="Dial"/>
    <x v="15"/>
    <s v="IP1 R Eyestay 25mm Dial C + Pawl Caps"/>
    <x v="3"/>
    <n v="2010"/>
    <n v="5980"/>
    <n v="2.9751243781094527"/>
    <x v="3042"/>
  </r>
  <r>
    <x v="1"/>
    <s v="Cycling"/>
    <x v="3"/>
    <s v="Lake"/>
    <s v="Dial"/>
    <x v="15"/>
    <s v="IP1 R Eyestay 25mm Dial C + Pawl Caps"/>
    <x v="3"/>
    <n v="1210"/>
    <n v="3588"/>
    <n v="2.9652892561983473"/>
    <x v="4266"/>
  </r>
  <r>
    <x v="1"/>
    <s v="Cycling"/>
    <x v="3"/>
    <s v="Lake"/>
    <s v="Dial"/>
    <x v="15"/>
    <s v="IP1 R Eyestay 25mm Dial C + Pawl Caps"/>
    <x v="3"/>
    <n v="1210"/>
    <n v="3588"/>
    <n v="2.9652892561983473"/>
    <x v="4266"/>
  </r>
  <r>
    <x v="1"/>
    <s v="Cycling"/>
    <x v="3"/>
    <s v="Lake"/>
    <s v="Dial"/>
    <x v="15"/>
    <s v="IP1 R Eyestay 25mm Dial C + Pawl Caps"/>
    <x v="3"/>
    <n v="1810"/>
    <n v="5382"/>
    <n v="2.9734806629834254"/>
    <x v="3220"/>
  </r>
  <r>
    <x v="1"/>
    <s v="Cycling"/>
    <x v="3"/>
    <s v="Lake"/>
    <s v="Dial"/>
    <x v="15"/>
    <s v="IP1 R Eyestay 25mm Dial C + Pawl Caps"/>
    <x v="3"/>
    <n v="2215"/>
    <n v="6578"/>
    <n v="2.9697516930022574"/>
    <x v="4267"/>
  </r>
  <r>
    <x v="1"/>
    <s v="Cycling"/>
    <x v="3"/>
    <s v="Lake"/>
    <s v="Dial"/>
    <x v="15"/>
    <s v="IP1 R Eyestay 25mm Dial C + Pawl Caps"/>
    <x v="3"/>
    <n v="1810"/>
    <n v="5382"/>
    <n v="2.9734806629834254"/>
    <x v="3220"/>
  </r>
  <r>
    <x v="1"/>
    <s v="Cycling"/>
    <x v="3"/>
    <s v="Lake"/>
    <s v="Dial"/>
    <x v="15"/>
    <s v="IP1 R Eyestay 25mm Dial C + Pawl Caps"/>
    <x v="3"/>
    <n v="1510"/>
    <n v="4485"/>
    <n v="2.9701986754966887"/>
    <x v="3095"/>
  </r>
  <r>
    <x v="1"/>
    <s v="Cycling"/>
    <x v="3"/>
    <s v="Lake"/>
    <s v="Dial"/>
    <x v="15"/>
    <s v="IP1 R Eyestay 25mm Dial C + Pawl Caps"/>
    <x v="0"/>
    <n v="550"/>
    <n v="1644.5"/>
    <n v="2.99"/>
    <x v="3028"/>
  </r>
  <r>
    <x v="1"/>
    <s v="Cycling"/>
    <x v="3"/>
    <s v="Lake"/>
    <s v="Dial"/>
    <x v="15"/>
    <s v="IP1 R Eyestay 25mm Dial C + Pawl Caps"/>
    <x v="0"/>
    <n v="3015"/>
    <n v="8970"/>
    <n v="2.9751243781094527"/>
    <x v="3042"/>
  </r>
  <r>
    <x v="1"/>
    <s v="Cycling"/>
    <x v="3"/>
    <s v="Lake"/>
    <s v="Dial"/>
    <x v="15"/>
    <s v="IP1 R Eyestay 25mm Dial C + Pawl Caps"/>
    <x v="0"/>
    <n v="2515"/>
    <n v="7475"/>
    <n v="2.9721669980119283"/>
    <x v="4306"/>
  </r>
  <r>
    <x v="1"/>
    <s v="Cycling"/>
    <x v="3"/>
    <s v="Lake"/>
    <s v="Dial"/>
    <x v="15"/>
    <s v="IP1 R Eyestay 25mm Dial C + Pawl Caps"/>
    <x v="0"/>
    <n v="2515"/>
    <n v="7475"/>
    <n v="2.9721669980119283"/>
    <x v="4306"/>
  </r>
  <r>
    <x v="1"/>
    <s v="Cycling"/>
    <x v="3"/>
    <s v="Lake"/>
    <s v="Dial"/>
    <x v="15"/>
    <s v="IP1 R Tongue Dial A + Pawl Caps"/>
    <x v="4"/>
    <n v="1085"/>
    <n v="3214.25"/>
    <n v="2.9624423963133641"/>
    <x v="4275"/>
  </r>
  <r>
    <x v="1"/>
    <s v="Cycling"/>
    <x v="3"/>
    <s v="Lake"/>
    <s v="Dial"/>
    <x v="15"/>
    <s v="IP1 R Tongue Dial A + Pawl Caps"/>
    <x v="4"/>
    <n v="300"/>
    <n v="897"/>
    <n v="2.99"/>
    <x v="3028"/>
  </r>
  <r>
    <x v="1"/>
    <s v="Cycling"/>
    <x v="3"/>
    <s v="Lake"/>
    <s v="Dial"/>
    <x v="15"/>
    <s v="IP1 R Tongue Dial A + Pawl Caps"/>
    <x v="2"/>
    <n v="200"/>
    <n v="598"/>
    <n v="2.99"/>
    <x v="3028"/>
  </r>
  <r>
    <x v="1"/>
    <s v="Cycling"/>
    <x v="3"/>
    <s v="Lake"/>
    <s v="Dial"/>
    <x v="15"/>
    <s v="IP1 R Tongue Dial A + Pawl Caps"/>
    <x v="2"/>
    <n v="150"/>
    <n v="448.5"/>
    <n v="2.99"/>
    <x v="3028"/>
  </r>
  <r>
    <x v="1"/>
    <s v="Cycling"/>
    <x v="3"/>
    <s v="Lake"/>
    <s v="Dial"/>
    <x v="15"/>
    <s v="IP1 R Tongue Dial A + Pawl Caps"/>
    <x v="2"/>
    <n v="200"/>
    <n v="598"/>
    <n v="2.99"/>
    <x v="3028"/>
  </r>
  <r>
    <x v="1"/>
    <s v="Cycling"/>
    <x v="3"/>
    <s v="Lake"/>
    <s v="Dial"/>
    <x v="15"/>
    <s v="IP1 R Tongue Dial A + Pawl Caps"/>
    <x v="2"/>
    <n v="100"/>
    <n v="299"/>
    <n v="2.99"/>
    <x v="3028"/>
  </r>
  <r>
    <x v="1"/>
    <s v="Cycling"/>
    <x v="3"/>
    <s v="Lake"/>
    <s v="Dial"/>
    <x v="15"/>
    <s v="IP1 R Tongue Dial A + Pawl Caps"/>
    <x v="2"/>
    <n v="25"/>
    <n v="74.75"/>
    <n v="2.99"/>
    <x v="3028"/>
  </r>
  <r>
    <x v="1"/>
    <s v="Cycling"/>
    <x v="3"/>
    <s v="Lake"/>
    <s v="Dial"/>
    <x v="15"/>
    <s v="IP1 R Tongue Dial A + Pawl Caps"/>
    <x v="3"/>
    <n v="250"/>
    <n v="747.5"/>
    <n v="2.99"/>
    <x v="3028"/>
  </r>
  <r>
    <x v="1"/>
    <s v="Cycling"/>
    <x v="3"/>
    <s v="Lake"/>
    <s v="Dial"/>
    <x v="15"/>
    <s v="IP1 R Tongue Dial A + Pawl Caps"/>
    <x v="3"/>
    <n v="950"/>
    <n v="2840.5"/>
    <n v="2.99"/>
    <x v="3028"/>
  </r>
  <r>
    <x v="1"/>
    <s v="Cycling"/>
    <x v="3"/>
    <s v="Lake"/>
    <s v="Dial"/>
    <x v="15"/>
    <s v="IP1 R Tongue Dial A + Pawl Caps"/>
    <x v="3"/>
    <n v="300"/>
    <n v="897"/>
    <n v="2.99"/>
    <x v="3028"/>
  </r>
  <r>
    <x v="1"/>
    <s v="Cycling"/>
    <x v="3"/>
    <s v="Lake"/>
    <s v="Dial"/>
    <x v="15"/>
    <s v="IP1 R Tongue Dial A + Pawl Caps"/>
    <x v="3"/>
    <n v="25"/>
    <n v="74.75"/>
    <n v="2.99"/>
    <x v="3028"/>
  </r>
  <r>
    <x v="1"/>
    <s v="Cycling"/>
    <x v="3"/>
    <s v="Lake"/>
    <s v="Dial"/>
    <x v="15"/>
    <s v="IP1 R Tongue Dial A + Pawl Caps"/>
    <x v="3"/>
    <n v="200"/>
    <n v="598"/>
    <n v="2.99"/>
    <x v="3028"/>
  </r>
  <r>
    <x v="1"/>
    <s v="Cycling"/>
    <x v="3"/>
    <s v="Lake"/>
    <s v="Dial"/>
    <x v="15"/>
    <s v="IP1 R Tongue Dial A + Pawl Caps"/>
    <x v="0"/>
    <n v="200"/>
    <n v="598"/>
    <n v="2.99"/>
    <x v="3028"/>
  </r>
  <r>
    <x v="1"/>
    <s v="Cycling"/>
    <x v="3"/>
    <s v="Lake"/>
    <s v="Dial"/>
    <x v="15"/>
    <s v="IP1 R Tongue Dial A + Pawl Caps"/>
    <x v="0"/>
    <n v="200"/>
    <n v="598"/>
    <n v="2.99"/>
    <x v="3028"/>
  </r>
  <r>
    <x v="1"/>
    <s v="Cycling"/>
    <x v="3"/>
    <s v="Lake"/>
    <s v="Dial"/>
    <x v="15"/>
    <s v="IP1 R Tongue Dial A + Pawl Caps"/>
    <x v="0"/>
    <n v="550"/>
    <n v="1644.5"/>
    <n v="2.99"/>
    <x v="3028"/>
  </r>
  <r>
    <x v="1"/>
    <s v="Cycling"/>
    <x v="3"/>
    <s v="Lake"/>
    <s v="Dial"/>
    <x v="15"/>
    <s v="IP1 R Tongue Dial A + Pawl Caps"/>
    <x v="0"/>
    <n v="750"/>
    <n v="2242.5"/>
    <n v="2.99"/>
    <x v="3028"/>
  </r>
  <r>
    <x v="1"/>
    <s v="Cycling"/>
    <x v="3"/>
    <s v="Lake"/>
    <s v="Dial"/>
    <x v="15"/>
    <s v="IP1 R Tongue Dial A + Pawl Caps"/>
    <x v="0"/>
    <n v="375"/>
    <n v="1121.25"/>
    <n v="2.99"/>
    <x v="3028"/>
  </r>
  <r>
    <x v="1"/>
    <s v="Cycling"/>
    <x v="3"/>
    <s v="Lake"/>
    <s v="Dial"/>
    <x v="15"/>
    <s v="IP1 R Tongue Dial A + Pawl Caps"/>
    <x v="1"/>
    <n v="400"/>
    <n v="1196"/>
    <n v="2.99"/>
    <x v="3028"/>
  </r>
  <r>
    <x v="1"/>
    <s v="Cycling"/>
    <x v="3"/>
    <s v="Lake"/>
    <s v="Dial"/>
    <x v="15"/>
    <s v="IP1 R Tongue Dial A + Pawl Caps"/>
    <x v="1"/>
    <n v="650"/>
    <n v="1943.5"/>
    <n v="2.99"/>
    <x v="3028"/>
  </r>
  <r>
    <x v="1"/>
    <s v="Cycling"/>
    <x v="3"/>
    <s v="Lake"/>
    <s v="Dial"/>
    <x v="15"/>
    <s v="IP1 R Tongue Dial A + Pawl Caps"/>
    <x v="1"/>
    <n v="175"/>
    <n v="523.25"/>
    <n v="2.99"/>
    <x v="3028"/>
  </r>
  <r>
    <x v="1"/>
    <s v="Cycling"/>
    <x v="3"/>
    <s v="Lake"/>
    <s v="Dial"/>
    <x v="15"/>
    <s v="IP1 R Tongue w/Pawl CapsBlack/426 C"/>
    <x v="5"/>
    <n v="100"/>
    <n v="299"/>
    <n v="2.99"/>
    <x v="3028"/>
  </r>
  <r>
    <x v="1"/>
    <s v="Cycling"/>
    <x v="3"/>
    <s v="Lake"/>
    <s v="Dial"/>
    <x v="15"/>
    <s v="IP1 R Tongue w/Pawl CapsBlack/426 C"/>
    <x v="5"/>
    <n v="100"/>
    <n v="299"/>
    <n v="2.99"/>
    <x v="3028"/>
  </r>
  <r>
    <x v="1"/>
    <s v="Cycling"/>
    <x v="3"/>
    <s v="Lake"/>
    <s v="Dial"/>
    <x v="15"/>
    <s v="IP1-S L Eyestay 20mm Dial A + Pawl Caps"/>
    <x v="3"/>
    <n v="200"/>
    <n v="602"/>
    <n v="3.01"/>
    <x v="3024"/>
  </r>
  <r>
    <x v="1"/>
    <s v="Cycling"/>
    <x v="3"/>
    <s v="Lake"/>
    <s v="Dial"/>
    <x v="15"/>
    <s v="IP1-S L Eyestay 20mm Dial A + Pawl Caps"/>
    <x v="4"/>
    <n v="3015"/>
    <n v="8970"/>
    <n v="2.9751243781094527"/>
    <x v="3042"/>
  </r>
  <r>
    <x v="1"/>
    <s v="Cycling"/>
    <x v="3"/>
    <s v="Lake"/>
    <s v="Dial"/>
    <x v="15"/>
    <s v="IP1-S L Eyestay 20mm Dial A + Pawl Caps"/>
    <x v="4"/>
    <n v="5230"/>
    <n v="15548"/>
    <n v="2.9728489483747609"/>
    <x v="4217"/>
  </r>
  <r>
    <x v="1"/>
    <s v="Cycling"/>
    <x v="3"/>
    <s v="Lake"/>
    <s v="Dial"/>
    <x v="15"/>
    <s v="IP1-S L Eyestay 20mm Dial A + Pawl Caps"/>
    <x v="4"/>
    <n v="4025"/>
    <n v="11960"/>
    <n v="2.9714285714285715"/>
    <x v="4256"/>
  </r>
  <r>
    <x v="1"/>
    <s v="Cycling"/>
    <x v="3"/>
    <s v="Lake"/>
    <s v="Dial"/>
    <x v="15"/>
    <s v="IP1-S L Eyestay 20mm Dial A + Pawl Caps"/>
    <x v="4"/>
    <n v="1005"/>
    <n v="2990"/>
    <n v="2.9751243781094527"/>
    <x v="3042"/>
  </r>
  <r>
    <x v="1"/>
    <s v="Cycling"/>
    <x v="3"/>
    <s v="Lake"/>
    <s v="Dial"/>
    <x v="15"/>
    <s v="IP1-S L Eyestay 20mm Dial A + Pawl Caps"/>
    <x v="4"/>
    <n v="4750"/>
    <n v="14127.75"/>
    <n v="2.9742631578947369"/>
    <x v="4378"/>
  </r>
  <r>
    <x v="1"/>
    <s v="Cycling"/>
    <x v="3"/>
    <s v="Lake"/>
    <s v="Dial"/>
    <x v="15"/>
    <s v="IP1-S L Eyestay 20mm Dial A + Pawl Caps"/>
    <x v="4"/>
    <n v="1210"/>
    <n v="3588"/>
    <n v="2.9652892561983473"/>
    <x v="4266"/>
  </r>
  <r>
    <x v="1"/>
    <s v="Cycling"/>
    <x v="3"/>
    <s v="Lake"/>
    <s v="Dial"/>
    <x v="15"/>
    <s v="IP1-S L Eyestay 20mm Dial A + Pawl Caps"/>
    <x v="4"/>
    <n v="6235"/>
    <n v="18538"/>
    <n v="2.973215717722534"/>
    <x v="4379"/>
  </r>
  <r>
    <x v="1"/>
    <s v="Cycling"/>
    <x v="3"/>
    <s v="Lake"/>
    <s v="Dial"/>
    <x v="15"/>
    <s v="IP1-S L Eyestay 20mm Dial A + Pawl Caps"/>
    <x v="4"/>
    <n v="3765"/>
    <n v="11212.5"/>
    <n v="2.9780876494023905"/>
    <x v="4380"/>
  </r>
  <r>
    <x v="1"/>
    <s v="Cycling"/>
    <x v="3"/>
    <s v="Lake"/>
    <s v="Dial"/>
    <x v="15"/>
    <s v="IP1-S L Eyestay 20mm Dial A + Pawl Caps"/>
    <x v="2"/>
    <n v="4025"/>
    <n v="11960"/>
    <n v="2.9714285714285715"/>
    <x v="4256"/>
  </r>
  <r>
    <x v="1"/>
    <s v="Cycling"/>
    <x v="3"/>
    <s v="Lake"/>
    <s v="Dial"/>
    <x v="15"/>
    <s v="IP1-S L Eyestay 20mm Dial A + Pawl Caps"/>
    <x v="2"/>
    <n v="1810"/>
    <n v="5382"/>
    <n v="2.9734806629834254"/>
    <x v="3220"/>
  </r>
  <r>
    <x v="1"/>
    <s v="Cycling"/>
    <x v="3"/>
    <s v="Lake"/>
    <s v="Dial"/>
    <x v="15"/>
    <s v="IP1-S L Eyestay 20mm Dial A + Pawl Caps"/>
    <x v="2"/>
    <n v="3620"/>
    <n v="10764"/>
    <n v="2.9734806629834254"/>
    <x v="3220"/>
  </r>
  <r>
    <x v="1"/>
    <s v="Cycling"/>
    <x v="3"/>
    <s v="Lake"/>
    <s v="Dial"/>
    <x v="15"/>
    <s v="IP1-S L Eyestay 20mm Dial A + Pawl Caps"/>
    <x v="2"/>
    <n v="4420"/>
    <n v="13156"/>
    <n v="2.9764705882352942"/>
    <x v="3228"/>
  </r>
  <r>
    <x v="1"/>
    <s v="Cycling"/>
    <x v="3"/>
    <s v="Lake"/>
    <s v="Dial"/>
    <x v="15"/>
    <s v="IP1-S L Eyestay 20mm Dial A + Pawl Caps"/>
    <x v="2"/>
    <n v="1410"/>
    <n v="4186"/>
    <n v="2.9687943262411349"/>
    <x v="4381"/>
  </r>
  <r>
    <x v="1"/>
    <s v="Cycling"/>
    <x v="3"/>
    <s v="Lake"/>
    <s v="Dial"/>
    <x v="15"/>
    <s v="IP1-S L Eyestay 20mm Dial A + Pawl Caps"/>
    <x v="2"/>
    <n v="1210"/>
    <n v="3588"/>
    <n v="2.9652892561983473"/>
    <x v="4266"/>
  </r>
  <r>
    <x v="1"/>
    <s v="Cycling"/>
    <x v="3"/>
    <s v="Lake"/>
    <s v="Dial"/>
    <x v="15"/>
    <s v="IP1-S L Eyestay 20mm Dial A + Pawl Caps"/>
    <x v="2"/>
    <n v="11810"/>
    <n v="35132.5"/>
    <n v="2.9748094834885692"/>
    <x v="4382"/>
  </r>
  <r>
    <x v="1"/>
    <s v="Cycling"/>
    <x v="3"/>
    <s v="Lake"/>
    <s v="Dial"/>
    <x v="15"/>
    <s v="IP1-S L Eyestay 20mm Dial A + Pawl Caps"/>
    <x v="2"/>
    <n v="1005"/>
    <n v="2990"/>
    <n v="2.9751243781094527"/>
    <x v="3042"/>
  </r>
  <r>
    <x v="1"/>
    <s v="Cycling"/>
    <x v="3"/>
    <s v="Lake"/>
    <s v="Dial"/>
    <x v="15"/>
    <s v="IP1-S L Eyestay 20mm Dial A + Pawl Caps"/>
    <x v="2"/>
    <n v="2815"/>
    <n v="8372"/>
    <n v="2.9740674955595026"/>
    <x v="4218"/>
  </r>
  <r>
    <x v="1"/>
    <s v="Cycling"/>
    <x v="3"/>
    <s v="Lake"/>
    <s v="Dial"/>
    <x v="15"/>
    <s v="IP1-S L Eyestay 20mm Dial A + Pawl Caps"/>
    <x v="2"/>
    <n v="4425"/>
    <n v="13156"/>
    <n v="2.9731073446327683"/>
    <x v="4383"/>
  </r>
  <r>
    <x v="1"/>
    <s v="Cycling"/>
    <x v="3"/>
    <s v="Lake"/>
    <s v="Dial"/>
    <x v="15"/>
    <s v="IP1-S L Eyestay 20mm Dial A + Pawl Caps"/>
    <x v="3"/>
    <n v="3525"/>
    <n v="10465"/>
    <n v="2.9687943262411349"/>
    <x v="4381"/>
  </r>
  <r>
    <x v="1"/>
    <s v="Cycling"/>
    <x v="3"/>
    <s v="Lake"/>
    <s v="Dial"/>
    <x v="15"/>
    <s v="IP1-S L Eyestay 20mm Dial A + Pawl Caps"/>
    <x v="3"/>
    <n v="5530"/>
    <n v="16445"/>
    <n v="2.9737793851717904"/>
    <x v="3221"/>
  </r>
  <r>
    <x v="1"/>
    <s v="Cycling"/>
    <x v="3"/>
    <s v="Lake"/>
    <s v="Dial"/>
    <x v="15"/>
    <s v="IP1-S L Eyestay 20mm Dial A + Pawl Caps"/>
    <x v="3"/>
    <n v="10255"/>
    <n v="30498"/>
    <n v="2.9739639200390053"/>
    <x v="4384"/>
  </r>
  <r>
    <x v="1"/>
    <s v="Cycling"/>
    <x v="3"/>
    <s v="Lake"/>
    <s v="Dial"/>
    <x v="15"/>
    <s v="IP1-S L Eyestay 20mm Dial A + Pawl Caps"/>
    <x v="3"/>
    <n v="5025"/>
    <n v="14950"/>
    <n v="2.9751243781094527"/>
    <x v="3042"/>
  </r>
  <r>
    <x v="1"/>
    <s v="Cycling"/>
    <x v="3"/>
    <s v="Lake"/>
    <s v="Dial"/>
    <x v="15"/>
    <s v="IP1-S L Eyestay 20mm Dial A + Pawl Caps"/>
    <x v="3"/>
    <n v="7940"/>
    <n v="23621"/>
    <n v="2.9749370277078087"/>
    <x v="4385"/>
  </r>
  <r>
    <x v="1"/>
    <s v="Cycling"/>
    <x v="3"/>
    <s v="Lake"/>
    <s v="Dial"/>
    <x v="15"/>
    <s v="IP1-S L Eyestay 20mm Dial A + Pawl Caps"/>
    <x v="3"/>
    <n v="3520"/>
    <n v="10465"/>
    <n v="2.9730113636363638"/>
    <x v="3224"/>
  </r>
  <r>
    <x v="1"/>
    <s v="Cycling"/>
    <x v="3"/>
    <s v="Lake"/>
    <s v="Dial"/>
    <x v="15"/>
    <s v="IP1-S L Eyestay 20mm Dial A + Pawl Caps"/>
    <x v="3"/>
    <n v="16935"/>
    <n v="50381.5"/>
    <n v="2.9749926188367288"/>
    <x v="4386"/>
  </r>
  <r>
    <x v="1"/>
    <s v="Cycling"/>
    <x v="3"/>
    <s v="Lake"/>
    <s v="Dial"/>
    <x v="15"/>
    <s v="IP1-S L Eyestay 20mm Dial A + Pawl Caps"/>
    <x v="3"/>
    <n v="6175"/>
    <n v="18388.5"/>
    <n v="2.9778947368421052"/>
    <x v="4387"/>
  </r>
  <r>
    <x v="1"/>
    <s v="Cycling"/>
    <x v="3"/>
    <s v="Lake"/>
    <s v="Dial"/>
    <x v="15"/>
    <s v="IP1-S L Eyestay 20mm Dial A + Pawl Caps"/>
    <x v="0"/>
    <n v="17140"/>
    <n v="50979.5"/>
    <n v="2.9742998833138858"/>
    <x v="4388"/>
  </r>
  <r>
    <x v="1"/>
    <s v="Cycling"/>
    <x v="3"/>
    <s v="Lake"/>
    <s v="Dial"/>
    <x v="15"/>
    <s v="IP1-S L Eyestay 20mm Dial A + Pawl Caps"/>
    <x v="0"/>
    <n v="13565"/>
    <n v="40365"/>
    <n v="2.9756726870622927"/>
    <x v="4389"/>
  </r>
  <r>
    <x v="1"/>
    <s v="Cycling"/>
    <x v="3"/>
    <s v="Lake"/>
    <s v="Dial"/>
    <x v="15"/>
    <s v="IP1-S L Eyestay 20mm Dial A + Pawl Caps"/>
    <x v="0"/>
    <n v="2010"/>
    <n v="5980"/>
    <n v="2.9751243781094527"/>
    <x v="3042"/>
  </r>
  <r>
    <x v="1"/>
    <s v="Cycling"/>
    <x v="3"/>
    <s v="Lake"/>
    <s v="Dial"/>
    <x v="15"/>
    <s v="IP1-S L Eyestay 20mm Dial A + Pawl Caps"/>
    <x v="0"/>
    <n v="3965"/>
    <n v="11810.5"/>
    <n v="2.9786885245901638"/>
    <x v="4390"/>
  </r>
  <r>
    <x v="1"/>
    <s v="Cycling"/>
    <x v="3"/>
    <s v="Lake"/>
    <s v="Dial"/>
    <x v="15"/>
    <s v="IP1-S L Eyestay 20mm Dial A + Pawl Caps"/>
    <x v="0"/>
    <n v="4225"/>
    <n v="12558"/>
    <n v="2.9723076923076923"/>
    <x v="4391"/>
  </r>
  <r>
    <x v="1"/>
    <s v="Cycling"/>
    <x v="3"/>
    <s v="Lake"/>
    <s v="Dial"/>
    <x v="15"/>
    <s v="IP1-S L Eyestay 20mm Dial A + Pawl Caps"/>
    <x v="0"/>
    <n v="11860"/>
    <n v="35282"/>
    <n v="2.9748735244519393"/>
    <x v="4338"/>
  </r>
  <r>
    <x v="1"/>
    <s v="Cycling"/>
    <x v="3"/>
    <s v="Lake"/>
    <s v="Dial"/>
    <x v="15"/>
    <s v="IP1-S L Eyestay 20mm Dial A + Pawl Caps"/>
    <x v="0"/>
    <n v="4525"/>
    <n v="13455"/>
    <n v="2.9734806629834254"/>
    <x v="3220"/>
  </r>
  <r>
    <x v="1"/>
    <s v="Cycling"/>
    <x v="3"/>
    <s v="Lake"/>
    <s v="Dial"/>
    <x v="15"/>
    <s v="IP1-S L Eyestay 20mm Dial A + Pawl Caps"/>
    <x v="0"/>
    <n v="14075"/>
    <n v="41860"/>
    <n v="2.9740674955595026"/>
    <x v="4218"/>
  </r>
  <r>
    <x v="1"/>
    <s v="Cycling"/>
    <x v="3"/>
    <s v="Lake"/>
    <s v="Dial"/>
    <x v="15"/>
    <s v="IP1-S L Eyestay 20mm Dial A + Pawl Caps"/>
    <x v="1"/>
    <n v="1510"/>
    <n v="4485"/>
    <n v="2.9701986754966887"/>
    <x v="3095"/>
  </r>
  <r>
    <x v="1"/>
    <s v="Cycling"/>
    <x v="3"/>
    <s v="Lake"/>
    <s v="Dial"/>
    <x v="15"/>
    <s v="IP1-S L Eyestay 20mm Dial A + Pawl Caps"/>
    <x v="1"/>
    <n v="4020"/>
    <n v="11960"/>
    <n v="2.9751243781094527"/>
    <x v="3042"/>
  </r>
  <r>
    <x v="1"/>
    <s v="Cycling"/>
    <x v="3"/>
    <s v="Lake"/>
    <s v="Dial"/>
    <x v="15"/>
    <s v="IP1-S L Eyestay 20mm Dial B + Pawl Caps"/>
    <x v="0"/>
    <n v="1005"/>
    <n v="3010"/>
    <n v="2.9950248756218905"/>
    <x v="3020"/>
  </r>
  <r>
    <x v="1"/>
    <s v="Cycling"/>
    <x v="3"/>
    <s v="Lake"/>
    <s v="Dial"/>
    <x v="15"/>
    <s v="IP1-S L Eyestay 20mm Dial B + Pawl Caps"/>
    <x v="0"/>
    <n v="800"/>
    <n v="2408"/>
    <n v="3.01"/>
    <x v="3024"/>
  </r>
  <r>
    <x v="1"/>
    <s v="Cycling"/>
    <x v="3"/>
    <s v="Lake"/>
    <s v="Dial"/>
    <x v="15"/>
    <s v="IP1-S L Eyestay 20mm Dial B + Pawl Caps"/>
    <x v="3"/>
    <n v="1050"/>
    <n v="3160.5"/>
    <n v="3.01"/>
    <x v="3024"/>
  </r>
  <r>
    <x v="1"/>
    <s v="Cycling"/>
    <x v="3"/>
    <s v="Lake"/>
    <s v="Dial"/>
    <x v="15"/>
    <s v="IP1-S L Eyestay 20mm Dial B + Pawl Caps"/>
    <x v="0"/>
    <n v="600"/>
    <n v="1806"/>
    <n v="3.01"/>
    <x v="3024"/>
  </r>
  <r>
    <x v="1"/>
    <s v="Cycling"/>
    <x v="3"/>
    <s v="Lake"/>
    <s v="Dial"/>
    <x v="15"/>
    <s v="IP1-S L Eyestay 20mm Dial B + Pawl Caps"/>
    <x v="0"/>
    <n v="150"/>
    <n v="451.5"/>
    <n v="3.01"/>
    <x v="3024"/>
  </r>
  <r>
    <x v="1"/>
    <s v="Cycling"/>
    <x v="3"/>
    <s v="Lake"/>
    <s v="Dial"/>
    <x v="15"/>
    <s v="IP1-S L Eyestay 20mm Dial B + Pawl Caps"/>
    <x v="0"/>
    <n v="200"/>
    <n v="602"/>
    <n v="3.01"/>
    <x v="3024"/>
  </r>
  <r>
    <x v="1"/>
    <s v="Cycling"/>
    <x v="3"/>
    <s v="Lake"/>
    <s v="Dial"/>
    <x v="15"/>
    <s v="IP1-S L Eyestay 20mm Dial B + Pawl Caps"/>
    <x v="0"/>
    <n v="200"/>
    <n v="602"/>
    <n v="3.01"/>
    <x v="3024"/>
  </r>
  <r>
    <x v="1"/>
    <s v="Cycling"/>
    <x v="3"/>
    <s v="Lake"/>
    <s v="Dial"/>
    <x v="15"/>
    <s v="IP1-S L Eyestay 20mm Dial B + Pawl Caps"/>
    <x v="0"/>
    <n v="2540"/>
    <n v="7600.25"/>
    <n v="2.9922244094488191"/>
    <x v="3056"/>
  </r>
  <r>
    <x v="1"/>
    <s v="Cycling"/>
    <x v="3"/>
    <s v="Lake"/>
    <s v="Dial"/>
    <x v="15"/>
    <s v="IP1-S L Eyestay 20mm Dial B + Pawl Caps"/>
    <x v="0"/>
    <n v="600"/>
    <n v="1806"/>
    <n v="3.01"/>
    <x v="3024"/>
  </r>
  <r>
    <x v="1"/>
    <s v="Cycling"/>
    <x v="3"/>
    <s v="Lake"/>
    <s v="Dial"/>
    <x v="15"/>
    <s v="IP1-S L Eyestay 20mm Dial B + Pawl Caps"/>
    <x v="0"/>
    <n v="2965"/>
    <n v="8879.5"/>
    <n v="2.9947723440134908"/>
    <x v="4253"/>
  </r>
  <r>
    <x v="1"/>
    <s v="Cycling"/>
    <x v="3"/>
    <s v="Lake"/>
    <s v="Dial"/>
    <x v="15"/>
    <s v="IP1-S L Eyestay 20mm Dial B + Pawl Caps"/>
    <x v="1"/>
    <n v="800"/>
    <n v="2408"/>
    <n v="3.01"/>
    <x v="3024"/>
  </r>
  <r>
    <x v="1"/>
    <s v="Cycling"/>
    <x v="3"/>
    <s v="Lake"/>
    <s v="Dial"/>
    <x v="15"/>
    <s v="IP1-S L Eyestay 20mm Dial B + Pawl Caps"/>
    <x v="1"/>
    <n v="500"/>
    <n v="1505"/>
    <n v="3.01"/>
    <x v="3024"/>
  </r>
  <r>
    <x v="1"/>
    <s v="Cycling"/>
    <x v="3"/>
    <s v="Lake"/>
    <s v="Dial"/>
    <x v="15"/>
    <s v="IP1-S R Eyestay 20mm Dial A + Pawl Caps"/>
    <x v="3"/>
    <n v="200"/>
    <n v="602"/>
    <n v="3.01"/>
    <x v="3024"/>
  </r>
  <r>
    <x v="1"/>
    <s v="Cycling"/>
    <x v="3"/>
    <s v="Lake"/>
    <s v="Dial"/>
    <x v="15"/>
    <s v="IP1-S R Eyestay 20mm Dial A + Pawl Caps"/>
    <x v="4"/>
    <n v="3015"/>
    <n v="8970"/>
    <n v="2.9751243781094527"/>
    <x v="3042"/>
  </r>
  <r>
    <x v="1"/>
    <s v="Cycling"/>
    <x v="3"/>
    <s v="Lake"/>
    <s v="Dial"/>
    <x v="15"/>
    <s v="IP1-S R Eyestay 20mm Dial A + Pawl Caps"/>
    <x v="4"/>
    <n v="5255"/>
    <n v="15622.75"/>
    <n v="2.9729305423406278"/>
    <x v="4392"/>
  </r>
  <r>
    <x v="1"/>
    <s v="Cycling"/>
    <x v="3"/>
    <s v="Lake"/>
    <s v="Dial"/>
    <x v="15"/>
    <s v="IP1-S R Eyestay 20mm Dial A + Pawl Caps"/>
    <x v="4"/>
    <n v="4025"/>
    <n v="11960"/>
    <n v="2.9714285714285715"/>
    <x v="4256"/>
  </r>
  <r>
    <x v="1"/>
    <s v="Cycling"/>
    <x v="3"/>
    <s v="Lake"/>
    <s v="Dial"/>
    <x v="15"/>
    <s v="IP1-S R Eyestay 20mm Dial A + Pawl Caps"/>
    <x v="4"/>
    <n v="1005"/>
    <n v="2990"/>
    <n v="2.9751243781094527"/>
    <x v="3042"/>
  </r>
  <r>
    <x v="1"/>
    <s v="Cycling"/>
    <x v="3"/>
    <s v="Lake"/>
    <s v="Dial"/>
    <x v="15"/>
    <s v="IP1-S R Eyestay 20mm Dial A + Pawl Caps"/>
    <x v="4"/>
    <n v="4750"/>
    <n v="14127.75"/>
    <n v="2.9742631578947369"/>
    <x v="4378"/>
  </r>
  <r>
    <x v="1"/>
    <s v="Cycling"/>
    <x v="3"/>
    <s v="Lake"/>
    <s v="Dial"/>
    <x v="15"/>
    <s v="IP1-S R Eyestay 20mm Dial A + Pawl Caps"/>
    <x v="4"/>
    <n v="1210"/>
    <n v="3588"/>
    <n v="2.9652892561983473"/>
    <x v="4266"/>
  </r>
  <r>
    <x v="1"/>
    <s v="Cycling"/>
    <x v="3"/>
    <s v="Lake"/>
    <s v="Dial"/>
    <x v="15"/>
    <s v="IP1-S R Eyestay 20mm Dial A + Pawl Caps"/>
    <x v="4"/>
    <n v="6235"/>
    <n v="18538"/>
    <n v="2.973215717722534"/>
    <x v="4379"/>
  </r>
  <r>
    <x v="1"/>
    <s v="Cycling"/>
    <x v="3"/>
    <s v="Lake"/>
    <s v="Dial"/>
    <x v="15"/>
    <s v="IP1-S R Eyestay 20mm Dial A + Pawl Caps"/>
    <x v="4"/>
    <n v="3765"/>
    <n v="11212.5"/>
    <n v="2.9780876494023905"/>
    <x v="4380"/>
  </r>
  <r>
    <x v="1"/>
    <s v="Cycling"/>
    <x v="3"/>
    <s v="Lake"/>
    <s v="Dial"/>
    <x v="15"/>
    <s v="IP1-S R Eyestay 20mm Dial A + Pawl Caps"/>
    <x v="2"/>
    <n v="4025"/>
    <n v="11960"/>
    <n v="2.9714285714285715"/>
    <x v="4256"/>
  </r>
  <r>
    <x v="1"/>
    <s v="Cycling"/>
    <x v="3"/>
    <s v="Lake"/>
    <s v="Dial"/>
    <x v="15"/>
    <s v="IP1-S R Eyestay 20mm Dial A + Pawl Caps"/>
    <x v="2"/>
    <n v="1810"/>
    <n v="5382"/>
    <n v="2.9734806629834254"/>
    <x v="3220"/>
  </r>
  <r>
    <x v="1"/>
    <s v="Cycling"/>
    <x v="3"/>
    <s v="Lake"/>
    <s v="Dial"/>
    <x v="15"/>
    <s v="IP1-S R Eyestay 20mm Dial A + Pawl Caps"/>
    <x v="2"/>
    <n v="3620"/>
    <n v="10764"/>
    <n v="2.9734806629834254"/>
    <x v="3220"/>
  </r>
  <r>
    <x v="1"/>
    <s v="Cycling"/>
    <x v="3"/>
    <s v="Lake"/>
    <s v="Dial"/>
    <x v="15"/>
    <s v="IP1-S R Eyestay 20mm Dial A + Pawl Caps"/>
    <x v="2"/>
    <n v="4420"/>
    <n v="13156"/>
    <n v="2.9764705882352942"/>
    <x v="3228"/>
  </r>
  <r>
    <x v="1"/>
    <s v="Cycling"/>
    <x v="3"/>
    <s v="Lake"/>
    <s v="Dial"/>
    <x v="15"/>
    <s v="IP1-S R Eyestay 20mm Dial A + Pawl Caps"/>
    <x v="2"/>
    <n v="1410"/>
    <n v="4186"/>
    <n v="2.9687943262411349"/>
    <x v="4381"/>
  </r>
  <r>
    <x v="1"/>
    <s v="Cycling"/>
    <x v="3"/>
    <s v="Lake"/>
    <s v="Dial"/>
    <x v="15"/>
    <s v="IP1-S R Eyestay 20mm Dial A + Pawl Caps"/>
    <x v="2"/>
    <n v="1210"/>
    <n v="3588"/>
    <n v="2.9652892561983473"/>
    <x v="4266"/>
  </r>
  <r>
    <x v="1"/>
    <s v="Cycling"/>
    <x v="3"/>
    <s v="Lake"/>
    <s v="Dial"/>
    <x v="15"/>
    <s v="IP1-S R Eyestay 20mm Dial A + Pawl Caps"/>
    <x v="2"/>
    <n v="11810"/>
    <n v="35132.5"/>
    <n v="2.9748094834885692"/>
    <x v="4382"/>
  </r>
  <r>
    <x v="1"/>
    <s v="Cycling"/>
    <x v="3"/>
    <s v="Lake"/>
    <s v="Dial"/>
    <x v="15"/>
    <s v="IP1-S R Eyestay 20mm Dial A + Pawl Caps"/>
    <x v="2"/>
    <n v="1005"/>
    <n v="2990"/>
    <n v="2.9751243781094527"/>
    <x v="3042"/>
  </r>
  <r>
    <x v="1"/>
    <s v="Cycling"/>
    <x v="3"/>
    <s v="Lake"/>
    <s v="Dial"/>
    <x v="15"/>
    <s v="IP1-S R Eyestay 20mm Dial A + Pawl Caps"/>
    <x v="2"/>
    <n v="2815"/>
    <n v="8372"/>
    <n v="2.9740674955595026"/>
    <x v="4218"/>
  </r>
  <r>
    <x v="1"/>
    <s v="Cycling"/>
    <x v="3"/>
    <s v="Lake"/>
    <s v="Dial"/>
    <x v="15"/>
    <s v="IP1-S R Eyestay 20mm Dial A + Pawl Caps"/>
    <x v="2"/>
    <n v="4425"/>
    <n v="13156"/>
    <n v="2.9731073446327683"/>
    <x v="4383"/>
  </r>
  <r>
    <x v="1"/>
    <s v="Cycling"/>
    <x v="3"/>
    <s v="Lake"/>
    <s v="Dial"/>
    <x v="15"/>
    <s v="IP1-S R Eyestay 20mm Dial A + Pawl Caps"/>
    <x v="3"/>
    <n v="3525"/>
    <n v="10465"/>
    <n v="2.9687943262411349"/>
    <x v="4381"/>
  </r>
  <r>
    <x v="1"/>
    <s v="Cycling"/>
    <x v="3"/>
    <s v="Lake"/>
    <s v="Dial"/>
    <x v="15"/>
    <s v="IP1-S R Eyestay 20mm Dial A + Pawl Caps"/>
    <x v="3"/>
    <n v="5530"/>
    <n v="16445"/>
    <n v="2.9737793851717904"/>
    <x v="3221"/>
  </r>
  <r>
    <x v="1"/>
    <s v="Cycling"/>
    <x v="3"/>
    <s v="Lake"/>
    <s v="Dial"/>
    <x v="15"/>
    <s v="IP1-S R Eyestay 20mm Dial A + Pawl Caps"/>
    <x v="3"/>
    <n v="10255"/>
    <n v="30498"/>
    <n v="2.9739639200390053"/>
    <x v="4384"/>
  </r>
  <r>
    <x v="1"/>
    <s v="Cycling"/>
    <x v="3"/>
    <s v="Lake"/>
    <s v="Dial"/>
    <x v="15"/>
    <s v="IP1-S R Eyestay 20mm Dial A + Pawl Caps"/>
    <x v="3"/>
    <n v="5025"/>
    <n v="14950"/>
    <n v="2.9751243781094527"/>
    <x v="3042"/>
  </r>
  <r>
    <x v="1"/>
    <s v="Cycling"/>
    <x v="3"/>
    <s v="Lake"/>
    <s v="Dial"/>
    <x v="15"/>
    <s v="IP1-S R Eyestay 20mm Dial A + Pawl Caps"/>
    <x v="3"/>
    <n v="7940"/>
    <n v="23621"/>
    <n v="2.9749370277078087"/>
    <x v="4385"/>
  </r>
  <r>
    <x v="1"/>
    <s v="Cycling"/>
    <x v="3"/>
    <s v="Lake"/>
    <s v="Dial"/>
    <x v="15"/>
    <s v="IP1-S R Eyestay 20mm Dial A + Pawl Caps"/>
    <x v="3"/>
    <n v="3520"/>
    <n v="10465"/>
    <n v="2.9730113636363638"/>
    <x v="3224"/>
  </r>
  <r>
    <x v="1"/>
    <s v="Cycling"/>
    <x v="3"/>
    <s v="Lake"/>
    <s v="Dial"/>
    <x v="15"/>
    <s v="IP1-S R Eyestay 20mm Dial A + Pawl Caps"/>
    <x v="3"/>
    <n v="16935"/>
    <n v="50381.5"/>
    <n v="2.9749926188367288"/>
    <x v="4386"/>
  </r>
  <r>
    <x v="1"/>
    <s v="Cycling"/>
    <x v="3"/>
    <s v="Lake"/>
    <s v="Dial"/>
    <x v="15"/>
    <s v="IP1-S R Eyestay 20mm Dial A + Pawl Caps"/>
    <x v="3"/>
    <n v="6175"/>
    <n v="18388.5"/>
    <n v="2.9778947368421052"/>
    <x v="4387"/>
  </r>
  <r>
    <x v="1"/>
    <s v="Cycling"/>
    <x v="3"/>
    <s v="Lake"/>
    <s v="Dial"/>
    <x v="15"/>
    <s v="IP1-S R Eyestay 20mm Dial A + Pawl Caps"/>
    <x v="0"/>
    <n v="17140"/>
    <n v="50979.5"/>
    <n v="2.9742998833138858"/>
    <x v="4388"/>
  </r>
  <r>
    <x v="1"/>
    <s v="Cycling"/>
    <x v="3"/>
    <s v="Lake"/>
    <s v="Dial"/>
    <x v="15"/>
    <s v="IP1-S R Eyestay 20mm Dial A + Pawl Caps"/>
    <x v="0"/>
    <n v="13565"/>
    <n v="40365"/>
    <n v="2.9756726870622927"/>
    <x v="4389"/>
  </r>
  <r>
    <x v="1"/>
    <s v="Cycling"/>
    <x v="3"/>
    <s v="Lake"/>
    <s v="Dial"/>
    <x v="15"/>
    <s v="IP1-S R Eyestay 20mm Dial A + Pawl Caps"/>
    <x v="0"/>
    <n v="2010"/>
    <n v="5980"/>
    <n v="2.9751243781094527"/>
    <x v="3042"/>
  </r>
  <r>
    <x v="1"/>
    <s v="Cycling"/>
    <x v="3"/>
    <s v="Lake"/>
    <s v="Dial"/>
    <x v="15"/>
    <s v="IP1-S R Eyestay 20mm Dial A + Pawl Caps"/>
    <x v="0"/>
    <n v="3965"/>
    <n v="11810.5"/>
    <n v="2.9786885245901638"/>
    <x v="4390"/>
  </r>
  <r>
    <x v="1"/>
    <s v="Cycling"/>
    <x v="3"/>
    <s v="Lake"/>
    <s v="Dial"/>
    <x v="15"/>
    <s v="IP1-S R Eyestay 20mm Dial A + Pawl Caps"/>
    <x v="0"/>
    <n v="4225"/>
    <n v="12558"/>
    <n v="2.9723076923076923"/>
    <x v="4391"/>
  </r>
  <r>
    <x v="1"/>
    <s v="Cycling"/>
    <x v="3"/>
    <s v="Lake"/>
    <s v="Dial"/>
    <x v="15"/>
    <s v="IP1-S R Eyestay 20mm Dial A + Pawl Caps"/>
    <x v="0"/>
    <n v="11860"/>
    <n v="35282"/>
    <n v="2.9748735244519393"/>
    <x v="4338"/>
  </r>
  <r>
    <x v="1"/>
    <s v="Cycling"/>
    <x v="3"/>
    <s v="Lake"/>
    <s v="Dial"/>
    <x v="15"/>
    <s v="IP1-S R Eyestay 20mm Dial A + Pawl Caps"/>
    <x v="0"/>
    <n v="4525"/>
    <n v="13455"/>
    <n v="2.9734806629834254"/>
    <x v="3220"/>
  </r>
  <r>
    <x v="1"/>
    <s v="Cycling"/>
    <x v="3"/>
    <s v="Lake"/>
    <s v="Dial"/>
    <x v="15"/>
    <s v="IP1-S R Eyestay 20mm Dial A + Pawl Caps"/>
    <x v="0"/>
    <n v="14075"/>
    <n v="41860"/>
    <n v="2.9740674955595026"/>
    <x v="4218"/>
  </r>
  <r>
    <x v="1"/>
    <s v="Cycling"/>
    <x v="3"/>
    <s v="Lake"/>
    <s v="Dial"/>
    <x v="15"/>
    <s v="IP1-S R Eyestay 20mm Dial A + Pawl Caps"/>
    <x v="1"/>
    <n v="1510"/>
    <n v="4485"/>
    <n v="2.9701986754966887"/>
    <x v="3095"/>
  </r>
  <r>
    <x v="1"/>
    <s v="Cycling"/>
    <x v="3"/>
    <s v="Lake"/>
    <s v="Dial"/>
    <x v="15"/>
    <s v="IP1-S R Eyestay 20mm Dial A + Pawl Caps"/>
    <x v="1"/>
    <n v="4020"/>
    <n v="11960"/>
    <n v="2.9751243781094527"/>
    <x v="3042"/>
  </r>
  <r>
    <x v="1"/>
    <s v="Cycling"/>
    <x v="3"/>
    <s v="Lake"/>
    <s v="Dial"/>
    <x v="15"/>
    <s v="IP1-S R Eyestay 20mm Dial B + Pawl Caps"/>
    <x v="0"/>
    <n v="1005"/>
    <n v="3010"/>
    <n v="2.9950248756218905"/>
    <x v="3020"/>
  </r>
  <r>
    <x v="1"/>
    <s v="Cycling"/>
    <x v="3"/>
    <s v="Lake"/>
    <s v="Dial"/>
    <x v="15"/>
    <s v="IP1-S R Eyestay 20mm Dial B + Pawl Caps"/>
    <x v="0"/>
    <n v="800"/>
    <n v="2408"/>
    <n v="3.01"/>
    <x v="3024"/>
  </r>
  <r>
    <x v="1"/>
    <s v="Cycling"/>
    <x v="3"/>
    <s v="Lake"/>
    <s v="Dial"/>
    <x v="15"/>
    <s v="IP1-S R Eyestay 20mm Dial B + Pawl Caps"/>
    <x v="3"/>
    <n v="1050"/>
    <n v="3160.5"/>
    <n v="3.01"/>
    <x v="3024"/>
  </r>
  <r>
    <x v="1"/>
    <s v="Cycling"/>
    <x v="3"/>
    <s v="Lake"/>
    <s v="Dial"/>
    <x v="15"/>
    <s v="IP1-S R Eyestay 20mm Dial B + Pawl Caps"/>
    <x v="0"/>
    <n v="600"/>
    <n v="1806"/>
    <n v="3.01"/>
    <x v="3024"/>
  </r>
  <r>
    <x v="1"/>
    <s v="Cycling"/>
    <x v="3"/>
    <s v="Lake"/>
    <s v="Dial"/>
    <x v="15"/>
    <s v="IP1-S R Eyestay 20mm Dial B + Pawl Caps"/>
    <x v="0"/>
    <n v="150"/>
    <n v="451.5"/>
    <n v="3.01"/>
    <x v="3024"/>
  </r>
  <r>
    <x v="1"/>
    <s v="Cycling"/>
    <x v="3"/>
    <s v="Lake"/>
    <s v="Dial"/>
    <x v="15"/>
    <s v="IP1-S R Eyestay 20mm Dial B + Pawl Caps"/>
    <x v="0"/>
    <n v="200"/>
    <n v="602"/>
    <n v="3.01"/>
    <x v="3024"/>
  </r>
  <r>
    <x v="1"/>
    <s v="Cycling"/>
    <x v="3"/>
    <s v="Lake"/>
    <s v="Dial"/>
    <x v="15"/>
    <s v="IP1-S R Eyestay 20mm Dial B + Pawl Caps"/>
    <x v="0"/>
    <n v="200"/>
    <n v="602"/>
    <n v="3.01"/>
    <x v="3024"/>
  </r>
  <r>
    <x v="1"/>
    <s v="Cycling"/>
    <x v="3"/>
    <s v="Lake"/>
    <s v="Dial"/>
    <x v="15"/>
    <s v="IP1-S R Eyestay 20mm Dial B + Pawl Caps"/>
    <x v="0"/>
    <n v="2540"/>
    <n v="7600.25"/>
    <n v="2.9922244094488191"/>
    <x v="3056"/>
  </r>
  <r>
    <x v="1"/>
    <s v="Cycling"/>
    <x v="3"/>
    <s v="Lake"/>
    <s v="Dial"/>
    <x v="15"/>
    <s v="IP1-S R Eyestay 20mm Dial B + Pawl Caps"/>
    <x v="0"/>
    <n v="600"/>
    <n v="1806"/>
    <n v="3.01"/>
    <x v="3024"/>
  </r>
  <r>
    <x v="1"/>
    <s v="Cycling"/>
    <x v="3"/>
    <s v="Lake"/>
    <s v="Dial"/>
    <x v="15"/>
    <s v="IP1-S R Eyestay 20mm Dial B + Pawl Caps"/>
    <x v="0"/>
    <n v="2965"/>
    <n v="8879.5"/>
    <n v="2.9947723440134908"/>
    <x v="4253"/>
  </r>
  <r>
    <x v="1"/>
    <s v="Cycling"/>
    <x v="3"/>
    <s v="Lake"/>
    <s v="Dial"/>
    <x v="15"/>
    <s v="IP1-S R Eyestay 20mm Dial B + Pawl Caps"/>
    <x v="1"/>
    <n v="800"/>
    <n v="2408"/>
    <n v="3.01"/>
    <x v="3024"/>
  </r>
  <r>
    <x v="1"/>
    <s v="Cycling"/>
    <x v="3"/>
    <s v="Lake"/>
    <s v="Dial"/>
    <x v="15"/>
    <s v="IP1-S R Eyestay 20mm Dial B + Pawl Caps"/>
    <x v="1"/>
    <n v="500"/>
    <n v="1505"/>
    <n v="3.01"/>
    <x v="3024"/>
  </r>
  <r>
    <x v="1"/>
    <s v="Cycling"/>
    <x v="3"/>
    <s v="Lake"/>
    <s v="Dial"/>
    <x v="26"/>
    <s v="L4 Heel v3 - 2 PieceDial A Black"/>
    <x v="5"/>
    <n v="500"/>
    <n v="1275"/>
    <n v="2.5499999999999998"/>
    <x v="3097"/>
  </r>
  <r>
    <x v="1"/>
    <s v="Cycling"/>
    <x v="3"/>
    <s v="Lake"/>
    <s v="Dial"/>
    <x v="26"/>
    <s v="L4 Heel v3 - 2 PieceDial A Black"/>
    <x v="5"/>
    <n v="500"/>
    <n v="1275"/>
    <n v="2.5499999999999998"/>
    <x v="3097"/>
  </r>
  <r>
    <x v="1"/>
    <s v="Cycling"/>
    <x v="3"/>
    <s v="Lake"/>
    <s v="Dial"/>
    <x v="27"/>
    <s v="DNR L5 Eyestay 20mm Dial A"/>
    <x v="5"/>
    <n v="900"/>
    <n v="2295"/>
    <n v="2.5499999999999998"/>
    <x v="3097"/>
  </r>
  <r>
    <x v="1"/>
    <s v="Cycling"/>
    <x v="3"/>
    <s v="Lake"/>
    <s v="Dial"/>
    <x v="27"/>
    <s v="DNR L5 Eyestay 20mm Dial A"/>
    <x v="5"/>
    <n v="12110"/>
    <n v="30727.5"/>
    <n v="2.5373658133773742"/>
    <x v="4393"/>
  </r>
  <r>
    <x v="1"/>
    <s v="Cycling"/>
    <x v="3"/>
    <s v="Lake"/>
    <s v="Dial"/>
    <x v="27"/>
    <s v="DNR L5 Eyestay 20mm Dial A"/>
    <x v="5"/>
    <n v="3015"/>
    <n v="7650"/>
    <n v="2.5373134328358211"/>
    <x v="3096"/>
  </r>
  <r>
    <x v="1"/>
    <s v="Cycling"/>
    <x v="3"/>
    <s v="Lake"/>
    <s v="Dial"/>
    <x v="27"/>
    <s v="DNR L5 Eyestay 20mm Dial A"/>
    <x v="5"/>
    <n v="1005"/>
    <n v="2550"/>
    <n v="2.5373134328358211"/>
    <x v="3096"/>
  </r>
  <r>
    <x v="1"/>
    <s v="Cycling"/>
    <x v="3"/>
    <s v="Lake"/>
    <s v="Dial"/>
    <x v="27"/>
    <s v="DNR L5 Eyestay 20mm Dial A"/>
    <x v="5"/>
    <n v="2515"/>
    <n v="6375"/>
    <n v="2.5347912524850895"/>
    <x v="4394"/>
  </r>
  <r>
    <x v="1"/>
    <s v="Cycling"/>
    <x v="3"/>
    <s v="Lake"/>
    <s v="Dial"/>
    <x v="27"/>
    <s v="DNR L5 Eyestay 20mm Dial A"/>
    <x v="5"/>
    <n v="1510"/>
    <n v="3825"/>
    <n v="2.5331125827814569"/>
    <x v="4395"/>
  </r>
  <r>
    <x v="1"/>
    <s v="Cycling"/>
    <x v="3"/>
    <s v="Lake"/>
    <s v="Dial"/>
    <x v="27"/>
    <s v="DNR L5 Eyestay 20mm Dial A"/>
    <x v="5"/>
    <n v="1005"/>
    <n v="2550"/>
    <n v="2.5373134328358211"/>
    <x v="3096"/>
  </r>
  <r>
    <x v="1"/>
    <s v="Cycling"/>
    <x v="3"/>
    <s v="Lake"/>
    <s v="Dial"/>
    <x v="30"/>
    <s v="L6 L Eyestay 20mm Dial C"/>
    <x v="1"/>
    <n v="1510"/>
    <n v="3330"/>
    <n v="2.2052980132450331"/>
    <x v="3036"/>
  </r>
  <r>
    <x v="1"/>
    <s v="Cycling"/>
    <x v="3"/>
    <s v="Lake"/>
    <s v="Dial"/>
    <x v="30"/>
    <s v="L6 L Eyestay 20mm Dial C"/>
    <x v="1"/>
    <n v="4275"/>
    <n v="9435"/>
    <n v="2.2070175438596493"/>
    <x v="3845"/>
  </r>
  <r>
    <x v="1"/>
    <s v="Cycling"/>
    <x v="3"/>
    <s v="Lake"/>
    <s v="Dial"/>
    <x v="30"/>
    <s v="L6 R Eyestay 20mm Dial C"/>
    <x v="1"/>
    <n v="1510"/>
    <n v="3330"/>
    <n v="2.2052980132450331"/>
    <x v="3036"/>
  </r>
  <r>
    <x v="1"/>
    <s v="Cycling"/>
    <x v="3"/>
    <s v="Lake"/>
    <s v="Dial"/>
    <x v="30"/>
    <s v="L6 R Eyestay 20mm Dial C"/>
    <x v="1"/>
    <n v="4275"/>
    <n v="9435"/>
    <n v="2.2070175438596493"/>
    <x v="3845"/>
  </r>
  <r>
    <x v="1"/>
    <s v="Cycling"/>
    <x v="3"/>
    <s v="Lake"/>
    <s v="Dial"/>
    <x v="31"/>
    <s v="DNR L6 L Eyestay 20mm Dial D"/>
    <x v="5"/>
    <n v="1015"/>
    <n v="2210"/>
    <n v="2.1773399014778323"/>
    <x v="4396"/>
  </r>
  <r>
    <x v="1"/>
    <s v="Cycling"/>
    <x v="3"/>
    <s v="Lake"/>
    <s v="Dial"/>
    <x v="31"/>
    <s v="DNR L6 L Eyestay 20mm Dial D"/>
    <x v="5"/>
    <n v="1500"/>
    <n v="3315"/>
    <n v="2.21"/>
    <x v="3031"/>
  </r>
  <r>
    <x v="1"/>
    <s v="Cycling"/>
    <x v="3"/>
    <s v="Lake"/>
    <s v="Dial"/>
    <x v="31"/>
    <s v="DNR L6 L Eyestay 20mm Dial D"/>
    <x v="5"/>
    <n v="500"/>
    <n v="1105"/>
    <n v="2.21"/>
    <x v="3031"/>
  </r>
  <r>
    <x v="1"/>
    <s v="Cycling"/>
    <x v="3"/>
    <s v="Lake"/>
    <s v="Dial"/>
    <x v="31"/>
    <s v="DNR L6 L Eyestay 20mm Dial D"/>
    <x v="5"/>
    <n v="1510"/>
    <n v="3315"/>
    <n v="2.1953642384105962"/>
    <x v="4397"/>
  </r>
  <r>
    <x v="1"/>
    <s v="Cycling"/>
    <x v="3"/>
    <s v="Lake"/>
    <s v="Dial"/>
    <x v="31"/>
    <s v="DNR L6 L Eyestay 20mm Dial D"/>
    <x v="5"/>
    <n v="500"/>
    <n v="1105"/>
    <n v="2.21"/>
    <x v="3031"/>
  </r>
  <r>
    <x v="1"/>
    <s v="Cycling"/>
    <x v="3"/>
    <s v="Lake"/>
    <s v="Dial"/>
    <x v="31"/>
    <s v="DNR L6 L Eyestay 20mm Dial D"/>
    <x v="5"/>
    <n v="200"/>
    <n v="442"/>
    <n v="2.21"/>
    <x v="3031"/>
  </r>
  <r>
    <x v="1"/>
    <s v="Cycling"/>
    <x v="3"/>
    <s v="Lake"/>
    <s v="Dial"/>
    <x v="31"/>
    <s v="DNR L6 L Eyestay 20mm Dial D"/>
    <x v="4"/>
    <n v="400"/>
    <n v="884"/>
    <n v="2.21"/>
    <x v="3031"/>
  </r>
  <r>
    <x v="1"/>
    <s v="Cycling"/>
    <x v="3"/>
    <s v="Lake"/>
    <s v="Dial"/>
    <x v="31"/>
    <s v="DNR L6 L Eyestay 20mm Dial D"/>
    <x v="4"/>
    <n v="500"/>
    <n v="1105"/>
    <n v="2.21"/>
    <x v="3031"/>
  </r>
  <r>
    <x v="1"/>
    <s v="Cycling"/>
    <x v="3"/>
    <s v="Lake"/>
    <s v="Dial"/>
    <x v="31"/>
    <s v="DNR L6 L Eyestay 25mm Dial D"/>
    <x v="5"/>
    <n v="505"/>
    <n v="1105"/>
    <n v="2.1881188118811883"/>
    <x v="4398"/>
  </r>
  <r>
    <x v="1"/>
    <s v="Cycling"/>
    <x v="3"/>
    <s v="Lake"/>
    <s v="Dial"/>
    <x v="31"/>
    <s v="DNR L6 L Eyestay 25mm Dial D"/>
    <x v="5"/>
    <n v="500"/>
    <n v="1105"/>
    <n v="2.21"/>
    <x v="3031"/>
  </r>
  <r>
    <x v="1"/>
    <s v="Cycling"/>
    <x v="3"/>
    <s v="Lake"/>
    <s v="Dial"/>
    <x v="31"/>
    <s v="DNR L6 L Eyestay 25mm Dial D"/>
    <x v="5"/>
    <n v="500"/>
    <n v="1105"/>
    <n v="2.21"/>
    <x v="3031"/>
  </r>
  <r>
    <x v="1"/>
    <s v="Cycling"/>
    <x v="3"/>
    <s v="Lake"/>
    <s v="Dial"/>
    <x v="31"/>
    <s v="DNR L6 L Eyestay 25mm Dial D"/>
    <x v="5"/>
    <n v="500"/>
    <n v="1105"/>
    <n v="2.21"/>
    <x v="3031"/>
  </r>
  <r>
    <x v="1"/>
    <s v="Cycling"/>
    <x v="3"/>
    <s v="Lake"/>
    <s v="Dial"/>
    <x v="31"/>
    <s v="DNR L6 L Eyestay 25mm Dial D"/>
    <x v="5"/>
    <n v="500"/>
    <n v="1105"/>
    <n v="2.21"/>
    <x v="3031"/>
  </r>
  <r>
    <x v="1"/>
    <s v="Cycling"/>
    <x v="3"/>
    <s v="Lake"/>
    <s v="Dial"/>
    <x v="31"/>
    <s v="DNR L6 L Eyestay 25mm Dial D"/>
    <x v="5"/>
    <n v="500"/>
    <n v="1105"/>
    <n v="2.21"/>
    <x v="3031"/>
  </r>
  <r>
    <x v="1"/>
    <s v="Cycling"/>
    <x v="3"/>
    <s v="Lake"/>
    <s v="Dial"/>
    <x v="31"/>
    <s v="DNR L6 L Eyestay 25mm Dial D"/>
    <x v="5"/>
    <n v="400"/>
    <n v="884"/>
    <n v="2.21"/>
    <x v="3031"/>
  </r>
  <r>
    <x v="1"/>
    <s v="Cycling"/>
    <x v="3"/>
    <s v="Lake"/>
    <s v="Dial"/>
    <x v="31"/>
    <s v="DNR L6 L Eyestay 25mm Dial D"/>
    <x v="5"/>
    <n v="400"/>
    <n v="884"/>
    <n v="2.21"/>
    <x v="3031"/>
  </r>
  <r>
    <x v="1"/>
    <s v="Cycling"/>
    <x v="3"/>
    <s v="Lake"/>
    <s v="Dial"/>
    <x v="31"/>
    <s v="DNR L6 L Eyestay 25mm Dial D"/>
    <x v="4"/>
    <n v="500"/>
    <n v="1105"/>
    <n v="2.21"/>
    <x v="3031"/>
  </r>
  <r>
    <x v="1"/>
    <s v="Cycling"/>
    <x v="3"/>
    <s v="Lake"/>
    <s v="Dial"/>
    <x v="31"/>
    <s v="DNR L6 L Eyestay 25mm Dial D"/>
    <x v="4"/>
    <n v="500"/>
    <n v="1105"/>
    <n v="2.21"/>
    <x v="3031"/>
  </r>
  <r>
    <x v="1"/>
    <s v="Cycling"/>
    <x v="3"/>
    <s v="Lake"/>
    <s v="Dial"/>
    <x v="31"/>
    <s v="DNR L6 R Eyestay 20mm Dial D"/>
    <x v="5"/>
    <n v="1015"/>
    <n v="2210"/>
    <n v="2.1773399014778323"/>
    <x v="4396"/>
  </r>
  <r>
    <x v="1"/>
    <s v="Cycling"/>
    <x v="3"/>
    <s v="Lake"/>
    <s v="Dial"/>
    <x v="31"/>
    <s v="DNR L6 R Eyestay 20mm Dial D"/>
    <x v="5"/>
    <n v="1500"/>
    <n v="3315"/>
    <n v="2.21"/>
    <x v="3031"/>
  </r>
  <r>
    <x v="1"/>
    <s v="Cycling"/>
    <x v="3"/>
    <s v="Lake"/>
    <s v="Dial"/>
    <x v="31"/>
    <s v="DNR L6 R Eyestay 20mm Dial D"/>
    <x v="5"/>
    <n v="500"/>
    <n v="1105"/>
    <n v="2.21"/>
    <x v="3031"/>
  </r>
  <r>
    <x v="1"/>
    <s v="Cycling"/>
    <x v="3"/>
    <s v="Lake"/>
    <s v="Dial"/>
    <x v="31"/>
    <s v="DNR L6 R Eyestay 20mm Dial D"/>
    <x v="5"/>
    <n v="1510"/>
    <n v="3315"/>
    <n v="2.1953642384105962"/>
    <x v="4397"/>
  </r>
  <r>
    <x v="1"/>
    <s v="Cycling"/>
    <x v="3"/>
    <s v="Lake"/>
    <s v="Dial"/>
    <x v="31"/>
    <s v="DNR L6 R Eyestay 20mm Dial D"/>
    <x v="5"/>
    <n v="500"/>
    <n v="1105"/>
    <n v="2.21"/>
    <x v="3031"/>
  </r>
  <r>
    <x v="1"/>
    <s v="Cycling"/>
    <x v="3"/>
    <s v="Lake"/>
    <s v="Dial"/>
    <x v="31"/>
    <s v="DNR L6 R Eyestay 20mm Dial D"/>
    <x v="5"/>
    <n v="200"/>
    <n v="442"/>
    <n v="2.21"/>
    <x v="3031"/>
  </r>
  <r>
    <x v="1"/>
    <s v="Cycling"/>
    <x v="3"/>
    <s v="Lake"/>
    <s v="Dial"/>
    <x v="31"/>
    <s v="DNR L6 R Eyestay 20mm Dial D"/>
    <x v="4"/>
    <n v="400"/>
    <n v="884"/>
    <n v="2.21"/>
    <x v="3031"/>
  </r>
  <r>
    <x v="1"/>
    <s v="Cycling"/>
    <x v="3"/>
    <s v="Lake"/>
    <s v="Dial"/>
    <x v="31"/>
    <s v="DNR L6 R Eyestay 20mm Dial D"/>
    <x v="4"/>
    <n v="500"/>
    <n v="1105"/>
    <n v="2.21"/>
    <x v="3031"/>
  </r>
  <r>
    <x v="1"/>
    <s v="Cycling"/>
    <x v="3"/>
    <s v="Lake"/>
    <s v="Dial"/>
    <x v="31"/>
    <s v="L6 L Eyestay 20mm Dial D"/>
    <x v="2"/>
    <n v="300"/>
    <n v="663"/>
    <n v="2.21"/>
    <x v="3031"/>
  </r>
  <r>
    <x v="1"/>
    <s v="Cycling"/>
    <x v="3"/>
    <s v="Lake"/>
    <s v="Dial"/>
    <x v="31"/>
    <s v="L6 L Eyestay 20mm Dial D"/>
    <x v="2"/>
    <n v="200"/>
    <n v="442"/>
    <n v="2.21"/>
    <x v="3031"/>
  </r>
  <r>
    <x v="1"/>
    <s v="Cycling"/>
    <x v="3"/>
    <s v="Lake"/>
    <s v="Dial"/>
    <x v="31"/>
    <s v="L6 L Eyestay 20mm Dial D"/>
    <x v="2"/>
    <n v="200"/>
    <n v="442"/>
    <n v="2.21"/>
    <x v="3031"/>
  </r>
  <r>
    <x v="1"/>
    <s v="Cycling"/>
    <x v="3"/>
    <s v="Lake"/>
    <s v="Dial"/>
    <x v="31"/>
    <s v="L6 L Eyestay 20mm Dial D"/>
    <x v="2"/>
    <n v="100"/>
    <n v="221"/>
    <n v="2.21"/>
    <x v="3031"/>
  </r>
  <r>
    <x v="1"/>
    <s v="Cycling"/>
    <x v="3"/>
    <s v="Lake"/>
    <s v="Dial"/>
    <x v="31"/>
    <s v="L6 L Eyestay 25mm Dial D"/>
    <x v="4"/>
    <n v="400"/>
    <n v="884"/>
    <n v="2.21"/>
    <x v="3031"/>
  </r>
  <r>
    <x v="1"/>
    <s v="Cycling"/>
    <x v="3"/>
    <s v="Lake"/>
    <s v="Dial"/>
    <x v="31"/>
    <s v="L6 L Eyestay 25mm Dial D"/>
    <x v="4"/>
    <n v="200"/>
    <n v="442"/>
    <n v="2.21"/>
    <x v="3031"/>
  </r>
  <r>
    <x v="1"/>
    <s v="Cycling"/>
    <x v="3"/>
    <s v="Lake"/>
    <s v="Dial"/>
    <x v="31"/>
    <s v="L6 L Eyestay 25mm Dial D"/>
    <x v="4"/>
    <n v="300"/>
    <n v="663"/>
    <n v="2.21"/>
    <x v="3031"/>
  </r>
  <r>
    <x v="1"/>
    <s v="Cycling"/>
    <x v="3"/>
    <s v="Lake"/>
    <s v="Dial"/>
    <x v="31"/>
    <s v="L6 L Eyestay 25mm Dial D"/>
    <x v="2"/>
    <n v="300"/>
    <n v="663"/>
    <n v="2.21"/>
    <x v="3031"/>
  </r>
  <r>
    <x v="1"/>
    <s v="Cycling"/>
    <x v="3"/>
    <s v="Lake"/>
    <s v="Dial"/>
    <x v="31"/>
    <s v="L6 L Eyestay 25mm Dial D"/>
    <x v="2"/>
    <n v="300"/>
    <n v="663"/>
    <n v="2.21"/>
    <x v="3031"/>
  </r>
  <r>
    <x v="1"/>
    <s v="Cycling"/>
    <x v="3"/>
    <s v="Lake"/>
    <s v="Dial"/>
    <x v="31"/>
    <s v="L6 L Eyestay 25mm Dial D"/>
    <x v="2"/>
    <n v="200"/>
    <n v="442"/>
    <n v="2.21"/>
    <x v="3031"/>
  </r>
  <r>
    <x v="1"/>
    <s v="Cycling"/>
    <x v="3"/>
    <s v="Lake"/>
    <s v="Dial"/>
    <x v="31"/>
    <s v="L6 L Eyestay 25mm Dial D"/>
    <x v="2"/>
    <n v="300"/>
    <n v="663"/>
    <n v="2.21"/>
    <x v="3031"/>
  </r>
  <r>
    <x v="1"/>
    <s v="Cycling"/>
    <x v="3"/>
    <s v="Lake"/>
    <s v="Dial"/>
    <x v="31"/>
    <s v="L6 L Eyestay 25mm Dial D"/>
    <x v="2"/>
    <n v="200"/>
    <n v="442"/>
    <n v="2.21"/>
    <x v="3031"/>
  </r>
  <r>
    <x v="1"/>
    <s v="Cycling"/>
    <x v="3"/>
    <s v="Lake"/>
    <s v="Dial"/>
    <x v="31"/>
    <s v="L6 L Eyestay 25mm Dial D"/>
    <x v="2"/>
    <n v="100"/>
    <n v="221"/>
    <n v="2.21"/>
    <x v="3031"/>
  </r>
  <r>
    <x v="1"/>
    <s v="Cycling"/>
    <x v="3"/>
    <s v="Lake"/>
    <s v="Dial"/>
    <x v="31"/>
    <s v="L6 L Eyestay 25mm Dial D"/>
    <x v="2"/>
    <n v="400"/>
    <n v="884"/>
    <n v="2.21"/>
    <x v="3031"/>
  </r>
  <r>
    <x v="1"/>
    <s v="Cycling"/>
    <x v="3"/>
    <s v="Lake"/>
    <s v="Dial"/>
    <x v="31"/>
    <s v="L6 L Eyestay 25mm Dial D"/>
    <x v="3"/>
    <n v="500"/>
    <n v="1105"/>
    <n v="2.21"/>
    <x v="3031"/>
  </r>
  <r>
    <x v="1"/>
    <s v="Cycling"/>
    <x v="3"/>
    <s v="Lake"/>
    <s v="Dial"/>
    <x v="31"/>
    <s v="L6 L Eyestay 25mm Dial D"/>
    <x v="3"/>
    <n v="500"/>
    <n v="1110"/>
    <n v="2.2200000000000002"/>
    <x v="3033"/>
  </r>
  <r>
    <x v="1"/>
    <s v="Cycling"/>
    <x v="3"/>
    <s v="Lake"/>
    <s v="Dial"/>
    <x v="31"/>
    <s v="L6 L Eyestay 25mm Dial D"/>
    <x v="0"/>
    <n v="200"/>
    <n v="444"/>
    <n v="2.2200000000000002"/>
    <x v="3033"/>
  </r>
  <r>
    <x v="1"/>
    <s v="Cycling"/>
    <x v="3"/>
    <s v="Lake"/>
    <s v="Dial"/>
    <x v="31"/>
    <s v="L6 L Eyestay 25mm Dial D"/>
    <x v="0"/>
    <n v="200"/>
    <n v="444"/>
    <n v="2.2200000000000002"/>
    <x v="3033"/>
  </r>
  <r>
    <x v="1"/>
    <s v="Cycling"/>
    <x v="3"/>
    <s v="Lake"/>
    <s v="Dial"/>
    <x v="31"/>
    <s v="L6 L Eyestay 25mm Dial D"/>
    <x v="0"/>
    <n v="100"/>
    <n v="222"/>
    <n v="2.2200000000000002"/>
    <x v="3033"/>
  </r>
  <r>
    <x v="1"/>
    <s v="Cycling"/>
    <x v="3"/>
    <s v="Lake"/>
    <s v="Dial"/>
    <x v="31"/>
    <s v="L6 L Eyestay 25mm Dial D"/>
    <x v="0"/>
    <n v="200"/>
    <n v="444"/>
    <n v="2.2200000000000002"/>
    <x v="3033"/>
  </r>
  <r>
    <x v="1"/>
    <s v="Cycling"/>
    <x v="3"/>
    <s v="Lake"/>
    <s v="Dial"/>
    <x v="31"/>
    <s v="L6 L Eyestay 25mm Dial D"/>
    <x v="1"/>
    <n v="200"/>
    <n v="444"/>
    <n v="2.2200000000000002"/>
    <x v="3033"/>
  </r>
  <r>
    <x v="1"/>
    <s v="Cycling"/>
    <x v="3"/>
    <s v="Lake"/>
    <s v="Dial"/>
    <x v="31"/>
    <s v="L6 L Eyestay 25mm Dial D"/>
    <x v="1"/>
    <n v="300"/>
    <n v="666"/>
    <n v="2.2200000000000002"/>
    <x v="3033"/>
  </r>
  <r>
    <x v="1"/>
    <s v="Cycling"/>
    <x v="3"/>
    <s v="Lake"/>
    <s v="Dial"/>
    <x v="31"/>
    <s v="L6 R Eyestay 20mm Dial D"/>
    <x v="2"/>
    <n v="300"/>
    <n v="663"/>
    <n v="2.21"/>
    <x v="3031"/>
  </r>
  <r>
    <x v="1"/>
    <s v="Cycling"/>
    <x v="3"/>
    <s v="Lake"/>
    <s v="Dial"/>
    <x v="31"/>
    <s v="L6 R Eyestay 20mm Dial D"/>
    <x v="2"/>
    <n v="200"/>
    <n v="442"/>
    <n v="2.21"/>
    <x v="3031"/>
  </r>
  <r>
    <x v="1"/>
    <s v="Cycling"/>
    <x v="3"/>
    <s v="Lake"/>
    <s v="Dial"/>
    <x v="31"/>
    <s v="L6 R Eyestay 20mm Dial D"/>
    <x v="2"/>
    <n v="200"/>
    <n v="442"/>
    <n v="2.21"/>
    <x v="3031"/>
  </r>
  <r>
    <x v="1"/>
    <s v="Cycling"/>
    <x v="3"/>
    <s v="Lake"/>
    <s v="Dial"/>
    <x v="31"/>
    <s v="L6 R Eyestay 20mm Dial D"/>
    <x v="2"/>
    <n v="100"/>
    <n v="221"/>
    <n v="2.21"/>
    <x v="3031"/>
  </r>
  <r>
    <x v="1"/>
    <s v="Cycling"/>
    <x v="3"/>
    <s v="Lake"/>
    <s v="Dial"/>
    <x v="31"/>
    <s v="L6 R Eyestay 25mm Dial D"/>
    <x v="4"/>
    <n v="400"/>
    <n v="884"/>
    <n v="2.21"/>
    <x v="3031"/>
  </r>
  <r>
    <x v="1"/>
    <s v="Cycling"/>
    <x v="3"/>
    <s v="Lake"/>
    <s v="Dial"/>
    <x v="31"/>
    <s v="L6 R Eyestay 25mm Dial D"/>
    <x v="4"/>
    <n v="200"/>
    <n v="442"/>
    <n v="2.21"/>
    <x v="3031"/>
  </r>
  <r>
    <x v="1"/>
    <s v="Cycling"/>
    <x v="3"/>
    <s v="Lake"/>
    <s v="Dial"/>
    <x v="31"/>
    <s v="L6 R Eyestay 25mm Dial D"/>
    <x v="4"/>
    <n v="300"/>
    <n v="663"/>
    <n v="2.21"/>
    <x v="3031"/>
  </r>
  <r>
    <x v="1"/>
    <s v="Cycling"/>
    <x v="3"/>
    <s v="Lake"/>
    <s v="Dial"/>
    <x v="31"/>
    <s v="L6 R Eyestay 25mm Dial D"/>
    <x v="2"/>
    <n v="300"/>
    <n v="663"/>
    <n v="2.21"/>
    <x v="3031"/>
  </r>
  <r>
    <x v="1"/>
    <s v="Cycling"/>
    <x v="3"/>
    <s v="Lake"/>
    <s v="Dial"/>
    <x v="31"/>
    <s v="L6 R Eyestay 25mm Dial D"/>
    <x v="2"/>
    <n v="300"/>
    <n v="663"/>
    <n v="2.21"/>
    <x v="3031"/>
  </r>
  <r>
    <x v="1"/>
    <s v="Cycling"/>
    <x v="3"/>
    <s v="Lake"/>
    <s v="Dial"/>
    <x v="31"/>
    <s v="L6 R Eyestay 25mm Dial D"/>
    <x v="2"/>
    <n v="200"/>
    <n v="442"/>
    <n v="2.21"/>
    <x v="3031"/>
  </r>
  <r>
    <x v="1"/>
    <s v="Cycling"/>
    <x v="3"/>
    <s v="Lake"/>
    <s v="Dial"/>
    <x v="31"/>
    <s v="L6 R Eyestay 25mm Dial D"/>
    <x v="2"/>
    <n v="300"/>
    <n v="663"/>
    <n v="2.21"/>
    <x v="3031"/>
  </r>
  <r>
    <x v="1"/>
    <s v="Cycling"/>
    <x v="3"/>
    <s v="Lake"/>
    <s v="Dial"/>
    <x v="31"/>
    <s v="L6 R Eyestay 25mm Dial D"/>
    <x v="2"/>
    <n v="200"/>
    <n v="442"/>
    <n v="2.21"/>
    <x v="3031"/>
  </r>
  <r>
    <x v="1"/>
    <s v="Cycling"/>
    <x v="3"/>
    <s v="Lake"/>
    <s v="Dial"/>
    <x v="31"/>
    <s v="L6 R Eyestay 25mm Dial D"/>
    <x v="2"/>
    <n v="100"/>
    <n v="221"/>
    <n v="2.21"/>
    <x v="3031"/>
  </r>
  <r>
    <x v="1"/>
    <s v="Cycling"/>
    <x v="3"/>
    <s v="Lake"/>
    <s v="Dial"/>
    <x v="31"/>
    <s v="L6 R Eyestay 25mm Dial D"/>
    <x v="2"/>
    <n v="400"/>
    <n v="884"/>
    <n v="2.21"/>
    <x v="3031"/>
  </r>
  <r>
    <x v="1"/>
    <s v="Cycling"/>
    <x v="3"/>
    <s v="Lake"/>
    <s v="Dial"/>
    <x v="31"/>
    <s v="L6 R Eyestay 25mm Dial D"/>
    <x v="3"/>
    <n v="500"/>
    <n v="1105"/>
    <n v="2.21"/>
    <x v="3031"/>
  </r>
  <r>
    <x v="1"/>
    <s v="Cycling"/>
    <x v="3"/>
    <s v="Lake"/>
    <s v="Dial"/>
    <x v="31"/>
    <s v="L6 R Eyestay 25mm Dial D"/>
    <x v="3"/>
    <n v="500"/>
    <n v="1110"/>
    <n v="2.2200000000000002"/>
    <x v="3033"/>
  </r>
  <r>
    <x v="1"/>
    <s v="Cycling"/>
    <x v="3"/>
    <s v="Lake"/>
    <s v="Dial"/>
    <x v="31"/>
    <s v="L6 R Eyestay 25mm Dial D"/>
    <x v="0"/>
    <n v="200"/>
    <n v="444"/>
    <n v="2.2200000000000002"/>
    <x v="3033"/>
  </r>
  <r>
    <x v="1"/>
    <s v="Cycling"/>
    <x v="3"/>
    <s v="Lake"/>
    <s v="Dial"/>
    <x v="31"/>
    <s v="L6 R Eyestay 25mm Dial D"/>
    <x v="0"/>
    <n v="200"/>
    <n v="444"/>
    <n v="2.2200000000000002"/>
    <x v="3033"/>
  </r>
  <r>
    <x v="1"/>
    <s v="Cycling"/>
    <x v="3"/>
    <s v="Lake"/>
    <s v="Dial"/>
    <x v="31"/>
    <s v="L6 R Eyestay 25mm Dial D"/>
    <x v="0"/>
    <n v="100"/>
    <n v="222"/>
    <n v="2.2200000000000002"/>
    <x v="3033"/>
  </r>
  <r>
    <x v="1"/>
    <s v="Cycling"/>
    <x v="3"/>
    <s v="Lake"/>
    <s v="Dial"/>
    <x v="31"/>
    <s v="L6 R Eyestay 25mm Dial D"/>
    <x v="0"/>
    <n v="200"/>
    <n v="444"/>
    <n v="2.2200000000000002"/>
    <x v="3033"/>
  </r>
  <r>
    <x v="1"/>
    <s v="Cycling"/>
    <x v="3"/>
    <s v="Lake"/>
    <s v="Dial"/>
    <x v="31"/>
    <s v="L6 R Eyestay 25mm Dial D"/>
    <x v="1"/>
    <n v="200"/>
    <n v="444"/>
    <n v="2.2200000000000002"/>
    <x v="3033"/>
  </r>
  <r>
    <x v="1"/>
    <s v="Cycling"/>
    <x v="3"/>
    <s v="Lake"/>
    <s v="Dial"/>
    <x v="31"/>
    <s v="L6 R Eyestay 25mm Dial D"/>
    <x v="1"/>
    <n v="300"/>
    <n v="666"/>
    <n v="2.2200000000000002"/>
    <x v="3033"/>
  </r>
  <r>
    <x v="1"/>
    <s v="Cycling"/>
    <x v="3"/>
    <s v="Lake"/>
    <s v="Dial"/>
    <x v="31"/>
    <s v="L6 R Eyestay 25mm Dial DBlack C/CoolGray 11 C"/>
    <x v="5"/>
    <n v="505"/>
    <n v="1105"/>
    <n v="2.1881188118811883"/>
    <x v="4398"/>
  </r>
  <r>
    <x v="1"/>
    <s v="Cycling"/>
    <x v="3"/>
    <s v="Lake"/>
    <s v="Dial"/>
    <x v="31"/>
    <s v="L6 R Eyestay 25mm Dial DBlack C/CoolGray 11 C"/>
    <x v="5"/>
    <n v="500"/>
    <n v="1105"/>
    <n v="2.21"/>
    <x v="3031"/>
  </r>
  <r>
    <x v="1"/>
    <s v="Cycling"/>
    <x v="3"/>
    <s v="Lake"/>
    <s v="Dial"/>
    <x v="31"/>
    <s v="L6 R Eyestay 25mm Dial DBlack C/CoolGray 11 C"/>
    <x v="5"/>
    <n v="500"/>
    <n v="1105"/>
    <n v="2.21"/>
    <x v="3031"/>
  </r>
  <r>
    <x v="1"/>
    <s v="Cycling"/>
    <x v="3"/>
    <s v="Lake"/>
    <s v="Dial"/>
    <x v="31"/>
    <s v="L6 R Eyestay 25mm Dial DBlack C/CoolGray 11 C"/>
    <x v="5"/>
    <n v="500"/>
    <n v="1105"/>
    <n v="2.21"/>
    <x v="3031"/>
  </r>
  <r>
    <x v="1"/>
    <s v="Cycling"/>
    <x v="3"/>
    <s v="Lake"/>
    <s v="Dial"/>
    <x v="31"/>
    <s v="L6 R Eyestay 25mm Dial DBlack C/CoolGray 11 C"/>
    <x v="5"/>
    <n v="500"/>
    <n v="1105"/>
    <n v="2.21"/>
    <x v="3031"/>
  </r>
  <r>
    <x v="1"/>
    <s v="Cycling"/>
    <x v="3"/>
    <s v="Lake"/>
    <s v="Dial"/>
    <x v="31"/>
    <s v="L6 R Eyestay 25mm Dial DBlack C/CoolGray 11 C"/>
    <x v="5"/>
    <n v="500"/>
    <n v="1105"/>
    <n v="2.21"/>
    <x v="3031"/>
  </r>
  <r>
    <x v="1"/>
    <s v="Cycling"/>
    <x v="3"/>
    <s v="Lake"/>
    <s v="Dial"/>
    <x v="31"/>
    <s v="L6 R Eyestay 25mm Dial DBlack C/CoolGray 11 C"/>
    <x v="5"/>
    <n v="400"/>
    <n v="884"/>
    <n v="2.21"/>
    <x v="3031"/>
  </r>
  <r>
    <x v="1"/>
    <s v="Cycling"/>
    <x v="3"/>
    <s v="Lake"/>
    <s v="Dial"/>
    <x v="31"/>
    <s v="L6 R Eyestay 25mm Dial DBlack C/CoolGray 11 C"/>
    <x v="5"/>
    <n v="400"/>
    <n v="884"/>
    <n v="2.21"/>
    <x v="3031"/>
  </r>
  <r>
    <x v="1"/>
    <s v="Cycling"/>
    <x v="3"/>
    <s v="Lake"/>
    <s v="Dial"/>
    <x v="31"/>
    <s v="L6 R Eyestay 25mm Dial DBlack C/CoolGray 11 C"/>
    <x v="4"/>
    <n v="500"/>
    <n v="1105"/>
    <n v="2.21"/>
    <x v="3031"/>
  </r>
  <r>
    <x v="1"/>
    <s v="Cycling"/>
    <x v="3"/>
    <s v="Lake"/>
    <s v="Dial"/>
    <x v="31"/>
    <s v="L6 R Eyestay 25mm Dial DBlack C/CoolGray 11 C"/>
    <x v="4"/>
    <n v="500"/>
    <n v="1105"/>
    <n v="2.21"/>
    <x v="3031"/>
  </r>
  <r>
    <x v="1"/>
    <s v="Cycling"/>
    <x v="3"/>
    <s v="Lake"/>
    <s v="Dial"/>
    <x v="8"/>
    <s v="DNR L6 L Eyestay 20mm Dial E"/>
    <x v="5"/>
    <n v="4875"/>
    <n v="5820"/>
    <n v="1.1938461538461538"/>
    <x v="3983"/>
  </r>
  <r>
    <x v="1"/>
    <s v="Cycling"/>
    <x v="3"/>
    <s v="Lake"/>
    <s v="Dial"/>
    <x v="8"/>
    <s v="DNR L6 L Eyestay 20mm Dial E"/>
    <x v="5"/>
    <n v="2815"/>
    <n v="3360"/>
    <n v="1.1936056838365896"/>
    <x v="4399"/>
  </r>
  <r>
    <x v="1"/>
    <s v="Cycling"/>
    <x v="3"/>
    <s v="Lake"/>
    <s v="Dial"/>
    <x v="8"/>
    <s v="DNR L6 L Eyestay 20mm Dial E"/>
    <x v="4"/>
    <n v="3770"/>
    <n v="4500"/>
    <n v="1.193633952254642"/>
    <x v="4361"/>
  </r>
  <r>
    <x v="1"/>
    <s v="Cycling"/>
    <x v="3"/>
    <s v="Lake"/>
    <s v="Dial"/>
    <x v="8"/>
    <s v="DNR L6 R Eyestay 20mm Dial E"/>
    <x v="5"/>
    <n v="4875"/>
    <n v="5820"/>
    <n v="1.1938461538461538"/>
    <x v="3983"/>
  </r>
  <r>
    <x v="1"/>
    <s v="Cycling"/>
    <x v="3"/>
    <s v="Lake"/>
    <s v="Dial"/>
    <x v="8"/>
    <s v="DNR L6 R Eyestay 20mm Dial E"/>
    <x v="5"/>
    <n v="2815"/>
    <n v="3360"/>
    <n v="1.1936056838365896"/>
    <x v="4399"/>
  </r>
  <r>
    <x v="1"/>
    <s v="Cycling"/>
    <x v="3"/>
    <s v="Lake"/>
    <s v="Dial"/>
    <x v="8"/>
    <s v="DNR L6 R Eyestay 20mm Dial E"/>
    <x v="4"/>
    <n v="3770"/>
    <n v="4500"/>
    <n v="1.193633952254642"/>
    <x v="4361"/>
  </r>
  <r>
    <x v="1"/>
    <s v="Cycling"/>
    <x v="3"/>
    <s v="Lake"/>
    <s v="Dial"/>
    <x v="8"/>
    <s v="L6 L Eyestay 20mm Dial E"/>
    <x v="3"/>
    <n v="1060"/>
    <n v="1407"/>
    <n v="1.3273584905660378"/>
    <x v="4400"/>
  </r>
  <r>
    <x v="1"/>
    <s v="Cycling"/>
    <x v="3"/>
    <s v="Lake"/>
    <s v="Dial"/>
    <x v="8"/>
    <s v="L6 L Eyestay 20mm Dial E"/>
    <x v="3"/>
    <n v="1210"/>
    <n v="1608"/>
    <n v="1.3289256198347108"/>
    <x v="4401"/>
  </r>
  <r>
    <x v="1"/>
    <s v="Cycling"/>
    <x v="3"/>
    <s v="Lake"/>
    <s v="Dial"/>
    <x v="8"/>
    <s v="L6 L Eyestay 20mm Dial E"/>
    <x v="3"/>
    <n v="200"/>
    <n v="268"/>
    <n v="1.34"/>
    <x v="1385"/>
  </r>
  <r>
    <x v="1"/>
    <s v="Cycling"/>
    <x v="3"/>
    <s v="Lake"/>
    <s v="Dial"/>
    <x v="8"/>
    <s v="L6 L Eyestay 20mm Dial E"/>
    <x v="0"/>
    <n v="900"/>
    <n v="1206"/>
    <n v="1.34"/>
    <x v="1385"/>
  </r>
  <r>
    <x v="1"/>
    <s v="Cycling"/>
    <x v="3"/>
    <s v="Lake"/>
    <s v="Dial"/>
    <x v="8"/>
    <s v="L6 L Eyestay 20mm Dial E"/>
    <x v="0"/>
    <n v="400"/>
    <n v="536"/>
    <n v="1.34"/>
    <x v="1385"/>
  </r>
  <r>
    <x v="1"/>
    <s v="Cycling"/>
    <x v="3"/>
    <s v="Lake"/>
    <s v="Dial"/>
    <x v="8"/>
    <s v="L6 L Eyestay 20mm Dial E"/>
    <x v="4"/>
    <n v="3995"/>
    <n v="4770"/>
    <n v="1.1939924906132666"/>
    <x v="4402"/>
  </r>
  <r>
    <x v="1"/>
    <s v="Cycling"/>
    <x v="3"/>
    <s v="Lake"/>
    <s v="Dial"/>
    <x v="8"/>
    <s v="L6 L Eyestay 20mm Dial E"/>
    <x v="4"/>
    <n v="4320"/>
    <n v="5160"/>
    <n v="1.1944444444444444"/>
    <x v="3150"/>
  </r>
  <r>
    <x v="1"/>
    <s v="Cycling"/>
    <x v="3"/>
    <s v="Lake"/>
    <s v="Dial"/>
    <x v="8"/>
    <s v="L6 L Eyestay 20mm Dial E"/>
    <x v="4"/>
    <n v="800"/>
    <n v="960"/>
    <n v="1.2"/>
    <x v="2802"/>
  </r>
  <r>
    <x v="1"/>
    <s v="Cycling"/>
    <x v="3"/>
    <s v="Lake"/>
    <s v="Dial"/>
    <x v="8"/>
    <s v="L6 L Eyestay 20mm Dial E"/>
    <x v="2"/>
    <n v="2115"/>
    <n v="2520"/>
    <n v="1.1914893617021276"/>
    <x v="2803"/>
  </r>
  <r>
    <x v="1"/>
    <s v="Cycling"/>
    <x v="3"/>
    <s v="Lake"/>
    <s v="Dial"/>
    <x v="8"/>
    <s v="L6 L Eyestay 20mm Dial E"/>
    <x v="2"/>
    <n v="550"/>
    <n v="660"/>
    <n v="1.2"/>
    <x v="2802"/>
  </r>
  <r>
    <x v="1"/>
    <s v="Cycling"/>
    <x v="3"/>
    <s v="Lake"/>
    <s v="Dial"/>
    <x v="8"/>
    <s v="L6 L Eyestay 20mm Dial E"/>
    <x v="2"/>
    <n v="350"/>
    <n v="420"/>
    <n v="1.2"/>
    <x v="2802"/>
  </r>
  <r>
    <x v="1"/>
    <s v="Cycling"/>
    <x v="3"/>
    <s v="Lake"/>
    <s v="Dial"/>
    <x v="8"/>
    <s v="L6 L Eyestay 20mm Dial E"/>
    <x v="2"/>
    <n v="450"/>
    <n v="540"/>
    <n v="1.2"/>
    <x v="2802"/>
  </r>
  <r>
    <x v="1"/>
    <s v="Cycling"/>
    <x v="3"/>
    <s v="Lake"/>
    <s v="Dial"/>
    <x v="8"/>
    <s v="L6 L Eyestay 20mm Dial E"/>
    <x v="2"/>
    <n v="2210"/>
    <n v="2640"/>
    <n v="1.1945701357466063"/>
    <x v="4403"/>
  </r>
  <r>
    <x v="1"/>
    <s v="Cycling"/>
    <x v="3"/>
    <s v="Lake"/>
    <s v="Dial"/>
    <x v="8"/>
    <s v="L6 L Eyestay 20mm Dial E"/>
    <x v="2"/>
    <n v="400"/>
    <n v="480"/>
    <n v="1.2"/>
    <x v="2802"/>
  </r>
  <r>
    <x v="1"/>
    <s v="Cycling"/>
    <x v="3"/>
    <s v="Lake"/>
    <s v="Dial"/>
    <x v="8"/>
    <s v="L6 L Eyestay 20mm Dial E"/>
    <x v="2"/>
    <n v="350"/>
    <n v="420"/>
    <n v="1.2"/>
    <x v="2802"/>
  </r>
  <r>
    <x v="1"/>
    <s v="Cycling"/>
    <x v="3"/>
    <s v="Lake"/>
    <s v="Dial"/>
    <x v="8"/>
    <s v="L6 L Eyestay 20mm Dial E"/>
    <x v="2"/>
    <n v="100"/>
    <n v="120"/>
    <n v="1.2"/>
    <x v="2802"/>
  </r>
  <r>
    <x v="1"/>
    <s v="Cycling"/>
    <x v="3"/>
    <s v="Lake"/>
    <s v="Dial"/>
    <x v="8"/>
    <s v="L6 L Eyestay 20mm Dial E"/>
    <x v="3"/>
    <n v="400"/>
    <n v="480"/>
    <n v="1.2"/>
    <x v="2802"/>
  </r>
  <r>
    <x v="1"/>
    <s v="Cycling"/>
    <x v="3"/>
    <s v="Lake"/>
    <s v="Dial"/>
    <x v="8"/>
    <s v="L6 L Eyestay 20mm Dial E"/>
    <x v="3"/>
    <n v="650"/>
    <n v="858"/>
    <n v="1.32"/>
    <x v="1422"/>
  </r>
  <r>
    <x v="1"/>
    <s v="Cycling"/>
    <x v="3"/>
    <s v="Lake"/>
    <s v="Dial"/>
    <x v="8"/>
    <s v="L6 L Eyestay 20mm Dial E"/>
    <x v="3"/>
    <n v="2965"/>
    <n v="3894"/>
    <n v="1.3133220910623946"/>
    <x v="4404"/>
  </r>
  <r>
    <x v="1"/>
    <s v="Cycling"/>
    <x v="3"/>
    <s v="Lake"/>
    <s v="Dial"/>
    <x v="8"/>
    <s v="L6 L Eyestay 20mm Dial E"/>
    <x v="3"/>
    <n v="1200"/>
    <n v="1584"/>
    <n v="1.32"/>
    <x v="1422"/>
  </r>
  <r>
    <x v="1"/>
    <s v="Cycling"/>
    <x v="3"/>
    <s v="Lake"/>
    <s v="Dial"/>
    <x v="8"/>
    <s v="L6 L Eyestay 20mm Dial E"/>
    <x v="3"/>
    <n v="5480"/>
    <n v="7194"/>
    <n v="1.3127737226277372"/>
    <x v="3921"/>
  </r>
  <r>
    <x v="1"/>
    <s v="Cycling"/>
    <x v="3"/>
    <s v="Lake"/>
    <s v="Dial"/>
    <x v="8"/>
    <s v="L6 L Eyestay 20mm Dial E"/>
    <x v="3"/>
    <n v="450"/>
    <n v="594"/>
    <n v="1.32"/>
    <x v="1422"/>
  </r>
  <r>
    <x v="1"/>
    <s v="Cycling"/>
    <x v="3"/>
    <s v="Lake"/>
    <s v="Dial"/>
    <x v="8"/>
    <s v="L6 L Eyestay 20mm Dial E"/>
    <x v="3"/>
    <n v="7790"/>
    <n v="10230"/>
    <n v="1.3132220795892169"/>
    <x v="4405"/>
  </r>
  <r>
    <x v="1"/>
    <s v="Cycling"/>
    <x v="3"/>
    <s v="Lake"/>
    <s v="Dial"/>
    <x v="8"/>
    <s v="L6 L Eyestay 20mm Dial E"/>
    <x v="3"/>
    <n v="300"/>
    <n v="396"/>
    <n v="1.32"/>
    <x v="1422"/>
  </r>
  <r>
    <x v="1"/>
    <s v="Cycling"/>
    <x v="3"/>
    <s v="Lake"/>
    <s v="Dial"/>
    <x v="8"/>
    <s v="L6 L Eyestay 20mm Dial E"/>
    <x v="0"/>
    <n v="6335"/>
    <n v="8316"/>
    <n v="1.3127071823204419"/>
    <x v="1213"/>
  </r>
  <r>
    <x v="1"/>
    <s v="Cycling"/>
    <x v="3"/>
    <s v="Lake"/>
    <s v="Dial"/>
    <x v="8"/>
    <s v="L6 L Eyestay 20mm Dial E"/>
    <x v="0"/>
    <n v="6430"/>
    <n v="8448"/>
    <n v="1.313841368584759"/>
    <x v="4406"/>
  </r>
  <r>
    <x v="1"/>
    <s v="Cycling"/>
    <x v="3"/>
    <s v="Lake"/>
    <s v="Dial"/>
    <x v="8"/>
    <s v="L6 L Eyestay 20mm Dial E"/>
    <x v="0"/>
    <n v="850"/>
    <n v="1122"/>
    <n v="1.32"/>
    <x v="1422"/>
  </r>
  <r>
    <x v="1"/>
    <s v="Cycling"/>
    <x v="3"/>
    <s v="Lake"/>
    <s v="Dial"/>
    <x v="8"/>
    <s v="L6 L Eyestay 20mm Dial E"/>
    <x v="0"/>
    <n v="700"/>
    <n v="924"/>
    <n v="1.32"/>
    <x v="1422"/>
  </r>
  <r>
    <x v="1"/>
    <s v="Cycling"/>
    <x v="3"/>
    <s v="Lake"/>
    <s v="Dial"/>
    <x v="8"/>
    <s v="L6 L Eyestay 20mm Dial E"/>
    <x v="0"/>
    <n v="12140"/>
    <n v="15939"/>
    <n v="1.3129324546952224"/>
    <x v="4407"/>
  </r>
  <r>
    <x v="1"/>
    <s v="Cycling"/>
    <x v="3"/>
    <s v="Lake"/>
    <s v="Dial"/>
    <x v="8"/>
    <s v="L6 L Eyestay 20mm Dial E"/>
    <x v="0"/>
    <n v="15225"/>
    <n v="19998"/>
    <n v="1.3134975369458128"/>
    <x v="4408"/>
  </r>
  <r>
    <x v="1"/>
    <s v="Cycling"/>
    <x v="3"/>
    <s v="Lake"/>
    <s v="Dial"/>
    <x v="8"/>
    <s v="L6 L Eyestay 20mm Dial E"/>
    <x v="0"/>
    <n v="150"/>
    <n v="198"/>
    <n v="1.32"/>
    <x v="1422"/>
  </r>
  <r>
    <x v="1"/>
    <s v="Cycling"/>
    <x v="3"/>
    <s v="Lake"/>
    <s v="Dial"/>
    <x v="8"/>
    <s v="L6 L Eyestay 20mm Dial E"/>
    <x v="1"/>
    <n v="7640"/>
    <n v="10032"/>
    <n v="1.3130890052356021"/>
    <x v="2900"/>
  </r>
  <r>
    <x v="1"/>
    <s v="Cycling"/>
    <x v="3"/>
    <s v="Lake"/>
    <s v="Dial"/>
    <x v="8"/>
    <s v="L6 L Eyestay 20mm Dial E"/>
    <x v="1"/>
    <n v="3315"/>
    <n v="4356"/>
    <n v="1.314027149321267"/>
    <x v="4409"/>
  </r>
  <r>
    <x v="1"/>
    <s v="Cycling"/>
    <x v="3"/>
    <s v="Lake"/>
    <s v="Dial"/>
    <x v="8"/>
    <s v="L6 L Eyestay 20mm Dial E"/>
    <x v="1"/>
    <n v="425"/>
    <n v="573.75"/>
    <n v="1.35"/>
    <x v="1420"/>
  </r>
  <r>
    <x v="1"/>
    <s v="Cycling"/>
    <x v="3"/>
    <s v="Lake"/>
    <s v="Dial"/>
    <x v="8"/>
    <s v="L6 L Eyestay 20mm Dial E"/>
    <x v="1"/>
    <n v="14445"/>
    <n v="19406.25"/>
    <n v="1.3434579439252337"/>
    <x v="4410"/>
  </r>
  <r>
    <x v="1"/>
    <s v="Cycling"/>
    <x v="3"/>
    <s v="Lake"/>
    <s v="Dial"/>
    <x v="8"/>
    <s v="L6 R Eyestay 20mm Dial E"/>
    <x v="3"/>
    <n v="1060"/>
    <n v="1407"/>
    <n v="1.3273584905660378"/>
    <x v="4400"/>
  </r>
  <r>
    <x v="1"/>
    <s v="Cycling"/>
    <x v="3"/>
    <s v="Lake"/>
    <s v="Dial"/>
    <x v="8"/>
    <s v="L6 R Eyestay 20mm Dial E"/>
    <x v="3"/>
    <n v="1210"/>
    <n v="1608"/>
    <n v="1.3289256198347108"/>
    <x v="4401"/>
  </r>
  <r>
    <x v="1"/>
    <s v="Cycling"/>
    <x v="3"/>
    <s v="Lake"/>
    <s v="Dial"/>
    <x v="8"/>
    <s v="L6 R Eyestay 20mm Dial E"/>
    <x v="3"/>
    <n v="200"/>
    <n v="268"/>
    <n v="1.34"/>
    <x v="1385"/>
  </r>
  <r>
    <x v="1"/>
    <s v="Cycling"/>
    <x v="3"/>
    <s v="Lake"/>
    <s v="Dial"/>
    <x v="8"/>
    <s v="L6 R Eyestay 20mm Dial E"/>
    <x v="0"/>
    <n v="900"/>
    <n v="1206"/>
    <n v="1.34"/>
    <x v="1385"/>
  </r>
  <r>
    <x v="1"/>
    <s v="Cycling"/>
    <x v="3"/>
    <s v="Lake"/>
    <s v="Dial"/>
    <x v="8"/>
    <s v="L6 R Eyestay 20mm Dial E"/>
    <x v="0"/>
    <n v="400"/>
    <n v="536"/>
    <n v="1.34"/>
    <x v="1385"/>
  </r>
  <r>
    <x v="1"/>
    <s v="Cycling"/>
    <x v="3"/>
    <s v="Lake"/>
    <s v="Dial"/>
    <x v="8"/>
    <s v="L6 R Eyestay 20mm Dial E"/>
    <x v="4"/>
    <n v="3995"/>
    <n v="4770"/>
    <n v="1.1939924906132666"/>
    <x v="4402"/>
  </r>
  <r>
    <x v="1"/>
    <s v="Cycling"/>
    <x v="3"/>
    <s v="Lake"/>
    <s v="Dial"/>
    <x v="8"/>
    <s v="L6 R Eyestay 20mm Dial E"/>
    <x v="4"/>
    <n v="4320"/>
    <n v="5160"/>
    <n v="1.1944444444444444"/>
    <x v="3150"/>
  </r>
  <r>
    <x v="1"/>
    <s v="Cycling"/>
    <x v="3"/>
    <s v="Lake"/>
    <s v="Dial"/>
    <x v="8"/>
    <s v="L6 R Eyestay 20mm Dial E"/>
    <x v="4"/>
    <n v="800"/>
    <n v="960"/>
    <n v="1.2"/>
    <x v="2802"/>
  </r>
  <r>
    <x v="1"/>
    <s v="Cycling"/>
    <x v="3"/>
    <s v="Lake"/>
    <s v="Dial"/>
    <x v="8"/>
    <s v="L6 R Eyestay 20mm Dial E"/>
    <x v="2"/>
    <n v="2115"/>
    <n v="2520"/>
    <n v="1.1914893617021276"/>
    <x v="2803"/>
  </r>
  <r>
    <x v="1"/>
    <s v="Cycling"/>
    <x v="3"/>
    <s v="Lake"/>
    <s v="Dial"/>
    <x v="8"/>
    <s v="L6 R Eyestay 20mm Dial E"/>
    <x v="2"/>
    <n v="550"/>
    <n v="660"/>
    <n v="1.2"/>
    <x v="2802"/>
  </r>
  <r>
    <x v="1"/>
    <s v="Cycling"/>
    <x v="3"/>
    <s v="Lake"/>
    <s v="Dial"/>
    <x v="8"/>
    <s v="L6 R Eyestay 20mm Dial E"/>
    <x v="2"/>
    <n v="250"/>
    <n v="300"/>
    <n v="1.2"/>
    <x v="2802"/>
  </r>
  <r>
    <x v="1"/>
    <s v="Cycling"/>
    <x v="3"/>
    <s v="Lake"/>
    <s v="Dial"/>
    <x v="8"/>
    <s v="L6 R Eyestay 20mm Dial E"/>
    <x v="2"/>
    <n v="450"/>
    <n v="540"/>
    <n v="1.2"/>
    <x v="2802"/>
  </r>
  <r>
    <x v="1"/>
    <s v="Cycling"/>
    <x v="3"/>
    <s v="Lake"/>
    <s v="Dial"/>
    <x v="8"/>
    <s v="L6 R Eyestay 20mm Dial E"/>
    <x v="2"/>
    <n v="2210"/>
    <n v="2640"/>
    <n v="1.1945701357466063"/>
    <x v="4403"/>
  </r>
  <r>
    <x v="1"/>
    <s v="Cycling"/>
    <x v="3"/>
    <s v="Lake"/>
    <s v="Dial"/>
    <x v="8"/>
    <s v="L6 R Eyestay 20mm Dial E"/>
    <x v="2"/>
    <n v="400"/>
    <n v="480"/>
    <n v="1.2"/>
    <x v="2802"/>
  </r>
  <r>
    <x v="1"/>
    <s v="Cycling"/>
    <x v="3"/>
    <s v="Lake"/>
    <s v="Dial"/>
    <x v="8"/>
    <s v="L6 R Eyestay 20mm Dial E"/>
    <x v="2"/>
    <n v="350"/>
    <n v="420"/>
    <n v="1.2"/>
    <x v="2802"/>
  </r>
  <r>
    <x v="1"/>
    <s v="Cycling"/>
    <x v="3"/>
    <s v="Lake"/>
    <s v="Dial"/>
    <x v="8"/>
    <s v="L6 R Eyestay 20mm Dial E"/>
    <x v="2"/>
    <n v="100"/>
    <n v="120"/>
    <n v="1.2"/>
    <x v="2802"/>
  </r>
  <r>
    <x v="1"/>
    <s v="Cycling"/>
    <x v="3"/>
    <s v="Lake"/>
    <s v="Dial"/>
    <x v="8"/>
    <s v="L6 R Eyestay 20mm Dial E"/>
    <x v="3"/>
    <n v="400"/>
    <n v="480"/>
    <n v="1.2"/>
    <x v="2802"/>
  </r>
  <r>
    <x v="1"/>
    <s v="Cycling"/>
    <x v="3"/>
    <s v="Lake"/>
    <s v="Dial"/>
    <x v="8"/>
    <s v="L6 R Eyestay 20mm Dial E"/>
    <x v="3"/>
    <n v="650"/>
    <n v="858"/>
    <n v="1.32"/>
    <x v="1422"/>
  </r>
  <r>
    <x v="1"/>
    <s v="Cycling"/>
    <x v="3"/>
    <s v="Lake"/>
    <s v="Dial"/>
    <x v="8"/>
    <s v="L6 R Eyestay 20mm Dial E"/>
    <x v="3"/>
    <n v="2965"/>
    <n v="3894"/>
    <n v="1.3133220910623946"/>
    <x v="4404"/>
  </r>
  <r>
    <x v="1"/>
    <s v="Cycling"/>
    <x v="3"/>
    <s v="Lake"/>
    <s v="Dial"/>
    <x v="8"/>
    <s v="L6 R Eyestay 20mm Dial E"/>
    <x v="3"/>
    <n v="1200"/>
    <n v="1584"/>
    <n v="1.32"/>
    <x v="1422"/>
  </r>
  <r>
    <x v="1"/>
    <s v="Cycling"/>
    <x v="3"/>
    <s v="Lake"/>
    <s v="Dial"/>
    <x v="8"/>
    <s v="L6 R Eyestay 20mm Dial E"/>
    <x v="3"/>
    <n v="5480"/>
    <n v="7194"/>
    <n v="1.3127737226277372"/>
    <x v="3921"/>
  </r>
  <r>
    <x v="1"/>
    <s v="Cycling"/>
    <x v="3"/>
    <s v="Lake"/>
    <s v="Dial"/>
    <x v="8"/>
    <s v="L6 R Eyestay 20mm Dial E"/>
    <x v="3"/>
    <n v="450"/>
    <n v="594"/>
    <n v="1.32"/>
    <x v="1422"/>
  </r>
  <r>
    <x v="1"/>
    <s v="Cycling"/>
    <x v="3"/>
    <s v="Lake"/>
    <s v="Dial"/>
    <x v="8"/>
    <s v="L6 R Eyestay 20mm Dial E"/>
    <x v="3"/>
    <n v="7790"/>
    <n v="10230"/>
    <n v="1.3132220795892169"/>
    <x v="4405"/>
  </r>
  <r>
    <x v="1"/>
    <s v="Cycling"/>
    <x v="3"/>
    <s v="Lake"/>
    <s v="Dial"/>
    <x v="8"/>
    <s v="L6 R Eyestay 20mm Dial E"/>
    <x v="3"/>
    <n v="300"/>
    <n v="396"/>
    <n v="1.32"/>
    <x v="1422"/>
  </r>
  <r>
    <x v="1"/>
    <s v="Cycling"/>
    <x v="3"/>
    <s v="Lake"/>
    <s v="Dial"/>
    <x v="8"/>
    <s v="L6 R Eyestay 20mm Dial E"/>
    <x v="0"/>
    <n v="6335"/>
    <n v="8316"/>
    <n v="1.3127071823204419"/>
    <x v="1213"/>
  </r>
  <r>
    <x v="1"/>
    <s v="Cycling"/>
    <x v="3"/>
    <s v="Lake"/>
    <s v="Dial"/>
    <x v="8"/>
    <s v="L6 R Eyestay 20mm Dial E"/>
    <x v="0"/>
    <n v="6430"/>
    <n v="8448"/>
    <n v="1.313841368584759"/>
    <x v="4406"/>
  </r>
  <r>
    <x v="1"/>
    <s v="Cycling"/>
    <x v="3"/>
    <s v="Lake"/>
    <s v="Dial"/>
    <x v="8"/>
    <s v="L6 R Eyestay 20mm Dial E"/>
    <x v="0"/>
    <n v="850"/>
    <n v="1122"/>
    <n v="1.32"/>
    <x v="1422"/>
  </r>
  <r>
    <x v="1"/>
    <s v="Cycling"/>
    <x v="3"/>
    <s v="Lake"/>
    <s v="Dial"/>
    <x v="8"/>
    <s v="L6 R Eyestay 20mm Dial E"/>
    <x v="0"/>
    <n v="700"/>
    <n v="924"/>
    <n v="1.32"/>
    <x v="1422"/>
  </r>
  <r>
    <x v="1"/>
    <s v="Cycling"/>
    <x v="3"/>
    <s v="Lake"/>
    <s v="Dial"/>
    <x v="8"/>
    <s v="L6 R Eyestay 20mm Dial E"/>
    <x v="0"/>
    <n v="12140"/>
    <n v="15939"/>
    <n v="1.3129324546952224"/>
    <x v="4407"/>
  </r>
  <r>
    <x v="1"/>
    <s v="Cycling"/>
    <x v="3"/>
    <s v="Lake"/>
    <s v="Dial"/>
    <x v="8"/>
    <s v="L6 R Eyestay 20mm Dial E"/>
    <x v="0"/>
    <n v="15225"/>
    <n v="19998"/>
    <n v="1.3134975369458128"/>
    <x v="4408"/>
  </r>
  <r>
    <x v="1"/>
    <s v="Cycling"/>
    <x v="3"/>
    <s v="Lake"/>
    <s v="Dial"/>
    <x v="8"/>
    <s v="L6 R Eyestay 20mm Dial E"/>
    <x v="0"/>
    <n v="150"/>
    <n v="198"/>
    <n v="1.32"/>
    <x v="1422"/>
  </r>
  <r>
    <x v="1"/>
    <s v="Cycling"/>
    <x v="3"/>
    <s v="Lake"/>
    <s v="Dial"/>
    <x v="8"/>
    <s v="L6 R Eyestay 20mm Dial E"/>
    <x v="1"/>
    <n v="7640"/>
    <n v="10032"/>
    <n v="1.3130890052356021"/>
    <x v="2900"/>
  </r>
  <r>
    <x v="1"/>
    <s v="Cycling"/>
    <x v="3"/>
    <s v="Lake"/>
    <s v="Dial"/>
    <x v="8"/>
    <s v="L6 R Eyestay 20mm Dial E"/>
    <x v="1"/>
    <n v="3315"/>
    <n v="4356"/>
    <n v="1.314027149321267"/>
    <x v="4409"/>
  </r>
  <r>
    <x v="1"/>
    <s v="Cycling"/>
    <x v="3"/>
    <s v="Lake"/>
    <s v="Dial"/>
    <x v="8"/>
    <s v="L6 R Eyestay 20mm Dial E"/>
    <x v="1"/>
    <n v="425"/>
    <n v="573.75"/>
    <n v="1.35"/>
    <x v="1420"/>
  </r>
  <r>
    <x v="1"/>
    <s v="Cycling"/>
    <x v="3"/>
    <s v="Lake"/>
    <s v="Dial"/>
    <x v="8"/>
    <s v="L6 R Eyestay 20mm Dial E"/>
    <x v="1"/>
    <n v="14445"/>
    <n v="19406.25"/>
    <n v="1.3434579439252337"/>
    <x v="4410"/>
  </r>
  <r>
    <x v="1"/>
    <s v="Cycling"/>
    <x v="3"/>
    <s v="Lake"/>
    <s v="Dial"/>
    <x v="10"/>
    <s v="Li2 L Eyestay Dial A"/>
    <x v="3"/>
    <n v="200"/>
    <n v="598"/>
    <n v="2.99"/>
    <x v="3028"/>
  </r>
  <r>
    <x v="1"/>
    <s v="Cycling"/>
    <x v="3"/>
    <s v="Lake"/>
    <s v="Dial"/>
    <x v="10"/>
    <s v="Li2 L Eyestay Dial A"/>
    <x v="0"/>
    <n v="300"/>
    <n v="897"/>
    <n v="2.99"/>
    <x v="3028"/>
  </r>
  <r>
    <x v="1"/>
    <s v="Cycling"/>
    <x v="3"/>
    <s v="Lake"/>
    <s v="Dial"/>
    <x v="10"/>
    <s v="Li2 L Eyestay Dial A"/>
    <x v="0"/>
    <n v="300"/>
    <n v="897"/>
    <n v="2.99"/>
    <x v="3028"/>
  </r>
  <r>
    <x v="1"/>
    <s v="Cycling"/>
    <x v="3"/>
    <s v="Lake"/>
    <s v="Dial"/>
    <x v="10"/>
    <s v="Li2 L Eyestay Dial A"/>
    <x v="0"/>
    <n v="1510"/>
    <n v="4485"/>
    <n v="2.9701986754966887"/>
    <x v="3095"/>
  </r>
  <r>
    <x v="1"/>
    <s v="Cycling"/>
    <x v="3"/>
    <s v="Lake"/>
    <s v="Dial"/>
    <x v="10"/>
    <s v="Li2 L Eyestay Dial A"/>
    <x v="0"/>
    <n v="800"/>
    <n v="2392"/>
    <n v="2.99"/>
    <x v="3028"/>
  </r>
  <r>
    <x v="1"/>
    <s v="Cycling"/>
    <x v="3"/>
    <s v="Lake"/>
    <s v="Dial"/>
    <x v="10"/>
    <s v="Li2 L Eyestay Dial A"/>
    <x v="1"/>
    <n v="700"/>
    <n v="2093"/>
    <n v="2.99"/>
    <x v="3028"/>
  </r>
  <r>
    <x v="1"/>
    <s v="Cycling"/>
    <x v="3"/>
    <s v="Lake"/>
    <s v="Dial"/>
    <x v="10"/>
    <s v="Li2 L Eyestay Dial A"/>
    <x v="1"/>
    <n v="200"/>
    <n v="598"/>
    <n v="2.99"/>
    <x v="3028"/>
  </r>
  <r>
    <x v="1"/>
    <s v="Cycling"/>
    <x v="3"/>
    <s v="Lake"/>
    <s v="Dial"/>
    <x v="10"/>
    <s v="Li2 L Eyestay Dial A"/>
    <x v="1"/>
    <n v="800"/>
    <n v="2392"/>
    <n v="2.99"/>
    <x v="3028"/>
  </r>
  <r>
    <x v="1"/>
    <s v="Cycling"/>
    <x v="3"/>
    <s v="Lake"/>
    <s v="Dial"/>
    <x v="10"/>
    <s v="Li2 L Eyestay Dial A"/>
    <x v="1"/>
    <n v="2515"/>
    <n v="7475"/>
    <n v="2.9721669980119283"/>
    <x v="4306"/>
  </r>
  <r>
    <x v="1"/>
    <s v="Cycling"/>
    <x v="3"/>
    <s v="Lake"/>
    <s v="Dial"/>
    <x v="10"/>
    <s v="Li2 L Eyestay Dial A"/>
    <x v="1"/>
    <n v="3520"/>
    <n v="10465"/>
    <n v="2.9730113636363638"/>
    <x v="3224"/>
  </r>
  <r>
    <x v="1"/>
    <s v="Cycling"/>
    <x v="3"/>
    <s v="Lake"/>
    <s v="Dial"/>
    <x v="10"/>
    <s v="Li2 L Eyestay Dial A"/>
    <x v="1"/>
    <n v="1760"/>
    <n v="5232.5"/>
    <n v="2.9730113636363638"/>
    <x v="3224"/>
  </r>
  <r>
    <x v="1"/>
    <s v="Cycling"/>
    <x v="3"/>
    <s v="Lake"/>
    <s v="Dial"/>
    <x v="10"/>
    <s v="Li2 L Eyestay Dial A"/>
    <x v="1"/>
    <n v="500"/>
    <n v="1495"/>
    <n v="2.99"/>
    <x v="3028"/>
  </r>
  <r>
    <x v="1"/>
    <s v="Cycling"/>
    <x v="3"/>
    <s v="Lake"/>
    <s v="Dial"/>
    <x v="10"/>
    <s v="Li2 L Eyestay Dial A"/>
    <x v="1"/>
    <n v="1335"/>
    <n v="3961.75"/>
    <n v="2.9676029962546817"/>
    <x v="4411"/>
  </r>
  <r>
    <x v="1"/>
    <s v="Cycling"/>
    <x v="3"/>
    <s v="Lake"/>
    <s v="Dial"/>
    <x v="10"/>
    <s v="Li2 L Eyestay Dial A"/>
    <x v="3"/>
    <n v="250"/>
    <n v="742.5"/>
    <n v="2.97"/>
    <x v="3044"/>
  </r>
  <r>
    <x v="1"/>
    <s v="Cycling"/>
    <x v="3"/>
    <s v="Lake"/>
    <s v="Dial"/>
    <x v="10"/>
    <s v="Li2 L Eyestay Dial A"/>
    <x v="3"/>
    <n v="1610"/>
    <n v="4752"/>
    <n v="2.9515527950310561"/>
    <x v="4241"/>
  </r>
  <r>
    <x v="1"/>
    <s v="Cycling"/>
    <x v="3"/>
    <s v="Lake"/>
    <s v="Dial"/>
    <x v="10"/>
    <s v="Li2 L Eyestay Dial A"/>
    <x v="3"/>
    <n v="1610"/>
    <n v="4752"/>
    <n v="2.9515527950310561"/>
    <x v="4241"/>
  </r>
  <r>
    <x v="1"/>
    <s v="Cycling"/>
    <x v="3"/>
    <s v="Lake"/>
    <s v="Dial"/>
    <x v="10"/>
    <s v="Li2 L Eyestay Dial A"/>
    <x v="3"/>
    <n v="1710"/>
    <n v="5049"/>
    <n v="2.9526315789473685"/>
    <x v="4412"/>
  </r>
  <r>
    <x v="1"/>
    <s v="Cycling"/>
    <x v="3"/>
    <s v="Lake"/>
    <s v="Dial"/>
    <x v="10"/>
    <s v="Li2 L Eyestay Dial A"/>
    <x v="3"/>
    <n v="1510"/>
    <n v="4455"/>
    <n v="2.9503311258278146"/>
    <x v="3045"/>
  </r>
  <r>
    <x v="1"/>
    <s v="Cycling"/>
    <x v="3"/>
    <s v="Lake"/>
    <s v="Dial"/>
    <x v="10"/>
    <s v="Li2 L Eyestay Dial A"/>
    <x v="3"/>
    <n v="1005"/>
    <n v="2970"/>
    <n v="2.955223880597015"/>
    <x v="3043"/>
  </r>
  <r>
    <x v="1"/>
    <s v="Cycling"/>
    <x v="3"/>
    <s v="Lake"/>
    <s v="Dial"/>
    <x v="10"/>
    <s v="Li2 L Eyestay Dial A"/>
    <x v="0"/>
    <n v="1005"/>
    <n v="2970"/>
    <n v="2.955223880597015"/>
    <x v="3043"/>
  </r>
  <r>
    <x v="1"/>
    <s v="Cycling"/>
    <x v="3"/>
    <s v="Lake"/>
    <s v="Dial"/>
    <x v="10"/>
    <s v="Li2 L Eyestay Dial A"/>
    <x v="0"/>
    <n v="1005"/>
    <n v="2970"/>
    <n v="2.955223880597015"/>
    <x v="3043"/>
  </r>
  <r>
    <x v="1"/>
    <s v="Cycling"/>
    <x v="3"/>
    <s v="Lake"/>
    <s v="Dial"/>
    <x v="10"/>
    <s v="Li2 L Eyestay Dial A"/>
    <x v="0"/>
    <n v="1510"/>
    <n v="4455"/>
    <n v="2.9503311258278146"/>
    <x v="3045"/>
  </r>
  <r>
    <x v="1"/>
    <s v="Cycling"/>
    <x v="3"/>
    <s v="Lake"/>
    <s v="Dial"/>
    <x v="10"/>
    <s v="Li2 L Eyestay Dial A"/>
    <x v="0"/>
    <n v="4020"/>
    <n v="11880"/>
    <n v="2.955223880597015"/>
    <x v="3043"/>
  </r>
  <r>
    <x v="1"/>
    <s v="Cycling"/>
    <x v="3"/>
    <s v="Lake"/>
    <s v="Dial"/>
    <x v="10"/>
    <s v="Li2 L Eyestay Dial A"/>
    <x v="0"/>
    <n v="2010"/>
    <n v="5940"/>
    <n v="2.955223880597015"/>
    <x v="3043"/>
  </r>
  <r>
    <x v="1"/>
    <s v="Cycling"/>
    <x v="3"/>
    <s v="Lake"/>
    <s v="Dial"/>
    <x v="10"/>
    <s v="Li2 L Eyestay Dial A"/>
    <x v="0"/>
    <n v="5530"/>
    <n v="16335"/>
    <n v="2.953887884267631"/>
    <x v="4348"/>
  </r>
  <r>
    <x v="1"/>
    <s v="Cycling"/>
    <x v="3"/>
    <s v="Lake"/>
    <s v="Dial"/>
    <x v="10"/>
    <s v="Li2 L Eyestay Dial A"/>
    <x v="0"/>
    <n v="2010"/>
    <n v="5940"/>
    <n v="2.955223880597015"/>
    <x v="3043"/>
  </r>
  <r>
    <x v="1"/>
    <s v="Cycling"/>
    <x v="3"/>
    <s v="Lake"/>
    <s v="Dial"/>
    <x v="10"/>
    <s v="Li2 L Eyestay Dial A"/>
    <x v="1"/>
    <n v="9855"/>
    <n v="29106"/>
    <n v="2.9534246575342467"/>
    <x v="4413"/>
  </r>
  <r>
    <x v="1"/>
    <s v="Cycling"/>
    <x v="3"/>
    <s v="Lake"/>
    <s v="Dial"/>
    <x v="10"/>
    <s v="Li2 L Eyestay Dial A"/>
    <x v="1"/>
    <n v="3520"/>
    <n v="10395"/>
    <n v="2.953125"/>
    <x v="4414"/>
  </r>
  <r>
    <x v="1"/>
    <s v="Cycling"/>
    <x v="3"/>
    <s v="Lake"/>
    <s v="Dial"/>
    <x v="10"/>
    <s v="Li2 L Eyestay Dial A"/>
    <x v="1"/>
    <n v="4780"/>
    <n v="14107.5"/>
    <n v="2.9513598326359833"/>
    <x v="4415"/>
  </r>
  <r>
    <x v="1"/>
    <s v="Cycling"/>
    <x v="3"/>
    <s v="Lake"/>
    <s v="Dial"/>
    <x v="10"/>
    <s v="Li2 L Eyestay Dial A"/>
    <x v="1"/>
    <n v="7615"/>
    <n v="22497.75"/>
    <n v="2.9543992120814182"/>
    <x v="4416"/>
  </r>
  <r>
    <x v="1"/>
    <s v="Cycling"/>
    <x v="3"/>
    <s v="Lake"/>
    <s v="Dial"/>
    <x v="10"/>
    <s v="Li2 L Eyestay Dial A"/>
    <x v="1"/>
    <n v="3015"/>
    <n v="8910"/>
    <n v="2.955223880597015"/>
    <x v="3043"/>
  </r>
  <r>
    <x v="1"/>
    <s v="Cycling"/>
    <x v="3"/>
    <s v="Lake"/>
    <s v="Dial"/>
    <x v="10"/>
    <s v="Li2 L Eyestay Dial A"/>
    <x v="1"/>
    <n v="12565"/>
    <n v="37125"/>
    <n v="2.9546358933545562"/>
    <x v="4417"/>
  </r>
  <r>
    <x v="1"/>
    <s v="Cycling"/>
    <x v="3"/>
    <s v="Lake"/>
    <s v="Dial"/>
    <x v="10"/>
    <s v="Li2 L Eyestay Dial A"/>
    <x v="1"/>
    <n v="7540"/>
    <n v="22275"/>
    <n v="2.9542440318302385"/>
    <x v="4418"/>
  </r>
  <r>
    <x v="1"/>
    <s v="Cycling"/>
    <x v="3"/>
    <s v="Lake"/>
    <s v="Dial"/>
    <x v="10"/>
    <s v="Li2 L Eyestay Dial A"/>
    <x v="1"/>
    <n v="11285"/>
    <n v="33338.25"/>
    <n v="2.9542091271599467"/>
    <x v="4419"/>
  </r>
  <r>
    <x v="1"/>
    <s v="Cycling"/>
    <x v="3"/>
    <s v="Lake"/>
    <s v="Dial"/>
    <x v="10"/>
    <s v="Li2 L Eyestay Dial A"/>
    <x v="0"/>
    <n v="200"/>
    <n v="598"/>
    <n v="2.99"/>
    <x v="3028"/>
  </r>
  <r>
    <x v="1"/>
    <s v="Cycling"/>
    <x v="3"/>
    <s v="Lake"/>
    <s v="Dial"/>
    <x v="10"/>
    <s v="Li2 L Eyestay Dial A"/>
    <x v="1"/>
    <n v="200"/>
    <n v="598"/>
    <n v="2.99"/>
    <x v="3028"/>
  </r>
  <r>
    <x v="1"/>
    <s v="Cycling"/>
    <x v="3"/>
    <s v="Lake"/>
    <s v="Dial"/>
    <x v="10"/>
    <s v="Li2 L Eyestay Dial A"/>
    <x v="1"/>
    <n v="325"/>
    <n v="971.75"/>
    <n v="2.99"/>
    <x v="3028"/>
  </r>
  <r>
    <x v="1"/>
    <s v="Cycling"/>
    <x v="3"/>
    <s v="Lake"/>
    <s v="Dial"/>
    <x v="10"/>
    <s v="Li2 L Eyestay Dial A"/>
    <x v="1"/>
    <n v="100"/>
    <n v="299"/>
    <n v="2.99"/>
    <x v="3028"/>
  </r>
  <r>
    <x v="1"/>
    <s v="Cycling"/>
    <x v="3"/>
    <s v="Lake"/>
    <s v="Dial"/>
    <x v="10"/>
    <s v="Li2 L Eyestay Dial A"/>
    <x v="0"/>
    <n v="200"/>
    <n v="598"/>
    <n v="2.99"/>
    <x v="3028"/>
  </r>
  <r>
    <x v="1"/>
    <s v="Cycling"/>
    <x v="3"/>
    <s v="Lake"/>
    <s v="Dial"/>
    <x v="10"/>
    <s v="Li2 L Eyestay Dial A"/>
    <x v="1"/>
    <n v="725"/>
    <n v="2167.75"/>
    <n v="2.99"/>
    <x v="3028"/>
  </r>
  <r>
    <x v="1"/>
    <s v="Cycling"/>
    <x v="3"/>
    <s v="Lake"/>
    <s v="Dial"/>
    <x v="10"/>
    <s v="Li2 L Eyestay Dial A"/>
    <x v="1"/>
    <n v="350"/>
    <n v="1046.5"/>
    <n v="2.99"/>
    <x v="3028"/>
  </r>
  <r>
    <x v="1"/>
    <s v="Cycling"/>
    <x v="3"/>
    <s v="Lake"/>
    <s v="Dial"/>
    <x v="10"/>
    <s v="Li2 L Eyestay Dial A"/>
    <x v="1"/>
    <n v="925"/>
    <n v="2765.75"/>
    <n v="2.99"/>
    <x v="3028"/>
  </r>
  <r>
    <x v="1"/>
    <s v="Cycling"/>
    <x v="3"/>
    <s v="Lake"/>
    <s v="Dial"/>
    <x v="10"/>
    <s v="Li2 L Eyestay Dial A"/>
    <x v="1"/>
    <n v="1205"/>
    <n v="3588"/>
    <n v="2.9775933609958507"/>
    <x v="4420"/>
  </r>
  <r>
    <x v="1"/>
    <s v="Cycling"/>
    <x v="3"/>
    <s v="Lake"/>
    <s v="Dial"/>
    <x v="10"/>
    <s v="Li2 L Eyestay Dial A"/>
    <x v="1"/>
    <n v="2140"/>
    <n v="6353.75"/>
    <n v="2.9690420560747666"/>
    <x v="4421"/>
  </r>
  <r>
    <x v="1"/>
    <s v="Cycling"/>
    <x v="3"/>
    <s v="Lake"/>
    <s v="Dial"/>
    <x v="10"/>
    <s v="Li2 L Eyestay Dial A"/>
    <x v="1"/>
    <n v="800"/>
    <n v="2392"/>
    <n v="2.99"/>
    <x v="3028"/>
  </r>
  <r>
    <x v="1"/>
    <s v="Cycling"/>
    <x v="3"/>
    <s v="Lake"/>
    <s v="Dial"/>
    <x v="10"/>
    <s v="Li2 L Eyestay Dial A"/>
    <x v="1"/>
    <n v="500"/>
    <n v="1495"/>
    <n v="2.99"/>
    <x v="3028"/>
  </r>
  <r>
    <x v="1"/>
    <s v="Cycling"/>
    <x v="3"/>
    <s v="Lake"/>
    <s v="Dial"/>
    <x v="10"/>
    <s v="Li2 L Eyestay Dial A"/>
    <x v="0"/>
    <n v="300"/>
    <n v="897"/>
    <n v="2.99"/>
    <x v="3028"/>
  </r>
  <r>
    <x v="1"/>
    <s v="Cycling"/>
    <x v="3"/>
    <s v="Lake"/>
    <s v="Dial"/>
    <x v="10"/>
    <s v="Li2 L Eyestay Dial A"/>
    <x v="0"/>
    <n v="200"/>
    <n v="598"/>
    <n v="2.99"/>
    <x v="3028"/>
  </r>
  <r>
    <x v="1"/>
    <s v="Cycling"/>
    <x v="3"/>
    <s v="Lake"/>
    <s v="Dial"/>
    <x v="10"/>
    <s v="Li2 L Eyestay Dial A"/>
    <x v="0"/>
    <n v="500"/>
    <n v="1495"/>
    <n v="2.99"/>
    <x v="3028"/>
  </r>
  <r>
    <x v="1"/>
    <s v="Cycling"/>
    <x v="3"/>
    <s v="Lake"/>
    <s v="Dial"/>
    <x v="10"/>
    <s v="Li2 L Eyestay Dial A"/>
    <x v="0"/>
    <n v="300"/>
    <n v="897"/>
    <n v="2.99"/>
    <x v="3028"/>
  </r>
  <r>
    <x v="1"/>
    <s v="Cycling"/>
    <x v="3"/>
    <s v="Lake"/>
    <s v="Dial"/>
    <x v="10"/>
    <s v="Li2 L Eyestay Dial A"/>
    <x v="1"/>
    <n v="400"/>
    <n v="1196"/>
    <n v="2.99"/>
    <x v="3028"/>
  </r>
  <r>
    <x v="1"/>
    <s v="Cycling"/>
    <x v="3"/>
    <s v="Lake"/>
    <s v="Dial"/>
    <x v="10"/>
    <s v="Li2 L Eyestay Dial A"/>
    <x v="1"/>
    <n v="300"/>
    <n v="897"/>
    <n v="2.99"/>
    <x v="3028"/>
  </r>
  <r>
    <x v="1"/>
    <s v="Cycling"/>
    <x v="3"/>
    <s v="Lake"/>
    <s v="Dial"/>
    <x v="10"/>
    <s v="Li2 L Eyestay Dial A"/>
    <x v="1"/>
    <n v="500"/>
    <n v="1495"/>
    <n v="2.99"/>
    <x v="3028"/>
  </r>
  <r>
    <x v="1"/>
    <s v="Cycling"/>
    <x v="3"/>
    <s v="Lake"/>
    <s v="Dial"/>
    <x v="10"/>
    <s v="Li2 R Eyestay Dial A"/>
    <x v="3"/>
    <n v="200"/>
    <n v="598"/>
    <n v="2.99"/>
    <x v="3028"/>
  </r>
  <r>
    <x v="1"/>
    <s v="Cycling"/>
    <x v="3"/>
    <s v="Lake"/>
    <s v="Dial"/>
    <x v="10"/>
    <s v="Li2 R Eyestay Dial A"/>
    <x v="0"/>
    <n v="300"/>
    <n v="897"/>
    <n v="2.99"/>
    <x v="3028"/>
  </r>
  <r>
    <x v="1"/>
    <s v="Cycling"/>
    <x v="3"/>
    <s v="Lake"/>
    <s v="Dial"/>
    <x v="10"/>
    <s v="Li2 R Eyestay Dial A"/>
    <x v="0"/>
    <n v="300"/>
    <n v="897"/>
    <n v="2.99"/>
    <x v="3028"/>
  </r>
  <r>
    <x v="1"/>
    <s v="Cycling"/>
    <x v="3"/>
    <s v="Lake"/>
    <s v="Dial"/>
    <x v="10"/>
    <s v="Li2 R Eyestay Dial A"/>
    <x v="0"/>
    <n v="1510"/>
    <n v="4485"/>
    <n v="2.9701986754966887"/>
    <x v="3095"/>
  </r>
  <r>
    <x v="1"/>
    <s v="Cycling"/>
    <x v="3"/>
    <s v="Lake"/>
    <s v="Dial"/>
    <x v="10"/>
    <s v="Li2 R Eyestay Dial A"/>
    <x v="0"/>
    <n v="800"/>
    <n v="2392"/>
    <n v="2.99"/>
    <x v="3028"/>
  </r>
  <r>
    <x v="1"/>
    <s v="Cycling"/>
    <x v="3"/>
    <s v="Lake"/>
    <s v="Dial"/>
    <x v="10"/>
    <s v="Li2 R Eyestay Dial A"/>
    <x v="1"/>
    <n v="700"/>
    <n v="2093"/>
    <n v="2.99"/>
    <x v="3028"/>
  </r>
  <r>
    <x v="1"/>
    <s v="Cycling"/>
    <x v="3"/>
    <s v="Lake"/>
    <s v="Dial"/>
    <x v="10"/>
    <s v="Li2 R Eyestay Dial A"/>
    <x v="1"/>
    <n v="200"/>
    <n v="598"/>
    <n v="2.99"/>
    <x v="3028"/>
  </r>
  <r>
    <x v="1"/>
    <s v="Cycling"/>
    <x v="3"/>
    <s v="Lake"/>
    <s v="Dial"/>
    <x v="10"/>
    <s v="Li2 R Eyestay Dial A"/>
    <x v="1"/>
    <n v="800"/>
    <n v="2392"/>
    <n v="2.99"/>
    <x v="3028"/>
  </r>
  <r>
    <x v="1"/>
    <s v="Cycling"/>
    <x v="3"/>
    <s v="Lake"/>
    <s v="Dial"/>
    <x v="10"/>
    <s v="Li2 R Eyestay Dial A"/>
    <x v="1"/>
    <n v="2515"/>
    <n v="7475"/>
    <n v="2.9721669980119283"/>
    <x v="4306"/>
  </r>
  <r>
    <x v="1"/>
    <s v="Cycling"/>
    <x v="3"/>
    <s v="Lake"/>
    <s v="Dial"/>
    <x v="10"/>
    <s v="Li2 R Eyestay Dial A"/>
    <x v="1"/>
    <n v="3520"/>
    <n v="10465"/>
    <n v="2.9730113636363638"/>
    <x v="3224"/>
  </r>
  <r>
    <x v="1"/>
    <s v="Cycling"/>
    <x v="3"/>
    <s v="Lake"/>
    <s v="Dial"/>
    <x v="10"/>
    <s v="Li2 R Eyestay Dial A"/>
    <x v="1"/>
    <n v="1760"/>
    <n v="5232.5"/>
    <n v="2.9730113636363638"/>
    <x v="3224"/>
  </r>
  <r>
    <x v="1"/>
    <s v="Cycling"/>
    <x v="3"/>
    <s v="Lake"/>
    <s v="Dial"/>
    <x v="10"/>
    <s v="Li2 R Eyestay Dial A"/>
    <x v="1"/>
    <n v="500"/>
    <n v="1495"/>
    <n v="2.99"/>
    <x v="3028"/>
  </r>
  <r>
    <x v="1"/>
    <s v="Cycling"/>
    <x v="3"/>
    <s v="Lake"/>
    <s v="Dial"/>
    <x v="10"/>
    <s v="Li2 R Eyestay Dial A"/>
    <x v="1"/>
    <n v="1335"/>
    <n v="3961.75"/>
    <n v="2.9676029962546817"/>
    <x v="4411"/>
  </r>
  <r>
    <x v="1"/>
    <s v="Cycling"/>
    <x v="3"/>
    <s v="Lake"/>
    <s v="Dial"/>
    <x v="10"/>
    <s v="Li2 R Eyestay Dial A"/>
    <x v="3"/>
    <n v="250"/>
    <n v="742.5"/>
    <n v="2.97"/>
    <x v="3044"/>
  </r>
  <r>
    <x v="1"/>
    <s v="Cycling"/>
    <x v="3"/>
    <s v="Lake"/>
    <s v="Dial"/>
    <x v="10"/>
    <s v="Li2 R Eyestay Dial A"/>
    <x v="3"/>
    <n v="1610"/>
    <n v="4752"/>
    <n v="2.9515527950310561"/>
    <x v="4241"/>
  </r>
  <r>
    <x v="1"/>
    <s v="Cycling"/>
    <x v="3"/>
    <s v="Lake"/>
    <s v="Dial"/>
    <x v="10"/>
    <s v="Li2 R Eyestay Dial A"/>
    <x v="3"/>
    <n v="1610"/>
    <n v="4752"/>
    <n v="2.9515527950310561"/>
    <x v="4241"/>
  </r>
  <r>
    <x v="1"/>
    <s v="Cycling"/>
    <x v="3"/>
    <s v="Lake"/>
    <s v="Dial"/>
    <x v="10"/>
    <s v="Li2 R Eyestay Dial A"/>
    <x v="3"/>
    <n v="1710"/>
    <n v="5049"/>
    <n v="2.9526315789473685"/>
    <x v="4412"/>
  </r>
  <r>
    <x v="1"/>
    <s v="Cycling"/>
    <x v="3"/>
    <s v="Lake"/>
    <s v="Dial"/>
    <x v="10"/>
    <s v="Li2 R Eyestay Dial A"/>
    <x v="3"/>
    <n v="1510"/>
    <n v="4455"/>
    <n v="2.9503311258278146"/>
    <x v="3045"/>
  </r>
  <r>
    <x v="1"/>
    <s v="Cycling"/>
    <x v="3"/>
    <s v="Lake"/>
    <s v="Dial"/>
    <x v="10"/>
    <s v="Li2 R Eyestay Dial A"/>
    <x v="3"/>
    <n v="1005"/>
    <n v="2970"/>
    <n v="2.955223880597015"/>
    <x v="3043"/>
  </r>
  <r>
    <x v="1"/>
    <s v="Cycling"/>
    <x v="3"/>
    <s v="Lake"/>
    <s v="Dial"/>
    <x v="10"/>
    <s v="Li2 R Eyestay Dial A"/>
    <x v="0"/>
    <n v="1005"/>
    <n v="2970"/>
    <n v="2.955223880597015"/>
    <x v="3043"/>
  </r>
  <r>
    <x v="1"/>
    <s v="Cycling"/>
    <x v="3"/>
    <s v="Lake"/>
    <s v="Dial"/>
    <x v="10"/>
    <s v="Li2 R Eyestay Dial A"/>
    <x v="0"/>
    <n v="1005"/>
    <n v="2970"/>
    <n v="2.955223880597015"/>
    <x v="3043"/>
  </r>
  <r>
    <x v="1"/>
    <s v="Cycling"/>
    <x v="3"/>
    <s v="Lake"/>
    <s v="Dial"/>
    <x v="10"/>
    <s v="Li2 R Eyestay Dial A"/>
    <x v="0"/>
    <n v="1510"/>
    <n v="4455"/>
    <n v="2.9503311258278146"/>
    <x v="3045"/>
  </r>
  <r>
    <x v="1"/>
    <s v="Cycling"/>
    <x v="3"/>
    <s v="Lake"/>
    <s v="Dial"/>
    <x v="10"/>
    <s v="Li2 R Eyestay Dial A"/>
    <x v="0"/>
    <n v="4020"/>
    <n v="11880"/>
    <n v="2.955223880597015"/>
    <x v="3043"/>
  </r>
  <r>
    <x v="1"/>
    <s v="Cycling"/>
    <x v="3"/>
    <s v="Lake"/>
    <s v="Dial"/>
    <x v="10"/>
    <s v="Li2 R Eyestay Dial A"/>
    <x v="0"/>
    <n v="2010"/>
    <n v="5940"/>
    <n v="2.955223880597015"/>
    <x v="3043"/>
  </r>
  <r>
    <x v="1"/>
    <s v="Cycling"/>
    <x v="3"/>
    <s v="Lake"/>
    <s v="Dial"/>
    <x v="10"/>
    <s v="Li2 R Eyestay Dial A"/>
    <x v="0"/>
    <n v="5530"/>
    <n v="16335"/>
    <n v="2.953887884267631"/>
    <x v="4348"/>
  </r>
  <r>
    <x v="1"/>
    <s v="Cycling"/>
    <x v="3"/>
    <s v="Lake"/>
    <s v="Dial"/>
    <x v="10"/>
    <s v="Li2 R Eyestay Dial A"/>
    <x v="0"/>
    <n v="2010"/>
    <n v="5940"/>
    <n v="2.955223880597015"/>
    <x v="3043"/>
  </r>
  <r>
    <x v="1"/>
    <s v="Cycling"/>
    <x v="3"/>
    <s v="Lake"/>
    <s v="Dial"/>
    <x v="10"/>
    <s v="Li2 R Eyestay Dial A"/>
    <x v="1"/>
    <n v="9855"/>
    <n v="29106"/>
    <n v="2.9534246575342467"/>
    <x v="4413"/>
  </r>
  <r>
    <x v="1"/>
    <s v="Cycling"/>
    <x v="3"/>
    <s v="Lake"/>
    <s v="Dial"/>
    <x v="10"/>
    <s v="Li2 R Eyestay Dial A"/>
    <x v="1"/>
    <n v="3520"/>
    <n v="10395"/>
    <n v="2.953125"/>
    <x v="4414"/>
  </r>
  <r>
    <x v="1"/>
    <s v="Cycling"/>
    <x v="3"/>
    <s v="Lake"/>
    <s v="Dial"/>
    <x v="10"/>
    <s v="Li2 R Eyestay Dial A"/>
    <x v="1"/>
    <n v="4780"/>
    <n v="14107.5"/>
    <n v="2.9513598326359833"/>
    <x v="4415"/>
  </r>
  <r>
    <x v="1"/>
    <s v="Cycling"/>
    <x v="3"/>
    <s v="Lake"/>
    <s v="Dial"/>
    <x v="10"/>
    <s v="Li2 R Eyestay Dial A"/>
    <x v="1"/>
    <n v="7615"/>
    <n v="22497.75"/>
    <n v="2.9543992120814182"/>
    <x v="4416"/>
  </r>
  <r>
    <x v="1"/>
    <s v="Cycling"/>
    <x v="3"/>
    <s v="Lake"/>
    <s v="Dial"/>
    <x v="10"/>
    <s v="Li2 R Eyestay Dial A"/>
    <x v="1"/>
    <n v="3015"/>
    <n v="8910"/>
    <n v="2.955223880597015"/>
    <x v="3043"/>
  </r>
  <r>
    <x v="1"/>
    <s v="Cycling"/>
    <x v="3"/>
    <s v="Lake"/>
    <s v="Dial"/>
    <x v="10"/>
    <s v="Li2 R Eyestay Dial A"/>
    <x v="1"/>
    <n v="12565"/>
    <n v="37125"/>
    <n v="2.9546358933545562"/>
    <x v="4417"/>
  </r>
  <r>
    <x v="1"/>
    <s v="Cycling"/>
    <x v="3"/>
    <s v="Lake"/>
    <s v="Dial"/>
    <x v="10"/>
    <s v="Li2 R Eyestay Dial A"/>
    <x v="1"/>
    <n v="7540"/>
    <n v="22275"/>
    <n v="2.9542440318302385"/>
    <x v="4418"/>
  </r>
  <r>
    <x v="1"/>
    <s v="Cycling"/>
    <x v="3"/>
    <s v="Lake"/>
    <s v="Dial"/>
    <x v="10"/>
    <s v="Li2 R Eyestay Dial A"/>
    <x v="1"/>
    <n v="11285"/>
    <n v="33338.25"/>
    <n v="2.9542091271599467"/>
    <x v="4419"/>
  </r>
  <r>
    <x v="1"/>
    <s v="Cycling"/>
    <x v="3"/>
    <s v="Lake"/>
    <s v="Dial"/>
    <x v="10"/>
    <s v="Li2 R Eyestay Dial A"/>
    <x v="0"/>
    <n v="200"/>
    <n v="598"/>
    <n v="2.99"/>
    <x v="3028"/>
  </r>
  <r>
    <x v="1"/>
    <s v="Cycling"/>
    <x v="3"/>
    <s v="Lake"/>
    <s v="Dial"/>
    <x v="10"/>
    <s v="Li2 R Eyestay Dial A"/>
    <x v="1"/>
    <n v="200"/>
    <n v="598"/>
    <n v="2.99"/>
    <x v="3028"/>
  </r>
  <r>
    <x v="1"/>
    <s v="Cycling"/>
    <x v="3"/>
    <s v="Lake"/>
    <s v="Dial"/>
    <x v="10"/>
    <s v="Li2 R Eyestay Dial A"/>
    <x v="1"/>
    <n v="325"/>
    <n v="971.75"/>
    <n v="2.99"/>
    <x v="3028"/>
  </r>
  <r>
    <x v="1"/>
    <s v="Cycling"/>
    <x v="3"/>
    <s v="Lake"/>
    <s v="Dial"/>
    <x v="10"/>
    <s v="Li2 R Eyestay Dial A"/>
    <x v="1"/>
    <n v="100"/>
    <n v="299"/>
    <n v="2.99"/>
    <x v="3028"/>
  </r>
  <r>
    <x v="1"/>
    <s v="Cycling"/>
    <x v="3"/>
    <s v="Lake"/>
    <s v="Dial"/>
    <x v="10"/>
    <s v="Li2 R Eyestay Dial A"/>
    <x v="0"/>
    <n v="200"/>
    <n v="598"/>
    <n v="2.99"/>
    <x v="3028"/>
  </r>
  <r>
    <x v="1"/>
    <s v="Cycling"/>
    <x v="3"/>
    <s v="Lake"/>
    <s v="Dial"/>
    <x v="10"/>
    <s v="Li2 R Eyestay Dial A"/>
    <x v="1"/>
    <n v="725"/>
    <n v="2167.75"/>
    <n v="2.99"/>
    <x v="3028"/>
  </r>
  <r>
    <x v="1"/>
    <s v="Cycling"/>
    <x v="3"/>
    <s v="Lake"/>
    <s v="Dial"/>
    <x v="10"/>
    <s v="Li2 R Eyestay Dial A"/>
    <x v="1"/>
    <n v="350"/>
    <n v="1046.5"/>
    <n v="2.99"/>
    <x v="3028"/>
  </r>
  <r>
    <x v="1"/>
    <s v="Cycling"/>
    <x v="3"/>
    <s v="Lake"/>
    <s v="Dial"/>
    <x v="10"/>
    <s v="Li2 R Eyestay Dial A"/>
    <x v="1"/>
    <n v="925"/>
    <n v="2765.75"/>
    <n v="2.99"/>
    <x v="3028"/>
  </r>
  <r>
    <x v="1"/>
    <s v="Cycling"/>
    <x v="3"/>
    <s v="Lake"/>
    <s v="Dial"/>
    <x v="10"/>
    <s v="Li2 R Eyestay Dial A"/>
    <x v="1"/>
    <n v="1205"/>
    <n v="3588"/>
    <n v="2.9775933609958507"/>
    <x v="4420"/>
  </r>
  <r>
    <x v="1"/>
    <s v="Cycling"/>
    <x v="3"/>
    <s v="Lake"/>
    <s v="Dial"/>
    <x v="10"/>
    <s v="Li2 R Eyestay Dial A"/>
    <x v="1"/>
    <n v="2140"/>
    <n v="6353.75"/>
    <n v="2.9690420560747666"/>
    <x v="4421"/>
  </r>
  <r>
    <x v="1"/>
    <s v="Cycling"/>
    <x v="3"/>
    <s v="Lake"/>
    <s v="Dial"/>
    <x v="10"/>
    <s v="Li2 R Eyestay Dial A"/>
    <x v="1"/>
    <n v="800"/>
    <n v="2392"/>
    <n v="2.99"/>
    <x v="3028"/>
  </r>
  <r>
    <x v="1"/>
    <s v="Cycling"/>
    <x v="3"/>
    <s v="Lake"/>
    <s v="Dial"/>
    <x v="10"/>
    <s v="Li2 R Eyestay Dial A"/>
    <x v="1"/>
    <n v="500"/>
    <n v="1495"/>
    <n v="2.99"/>
    <x v="3028"/>
  </r>
  <r>
    <x v="1"/>
    <s v="Cycling"/>
    <x v="3"/>
    <s v="Lake"/>
    <s v="Dial"/>
    <x v="10"/>
    <s v="Li2 R Eyestay Dial A"/>
    <x v="0"/>
    <n v="300"/>
    <n v="897"/>
    <n v="2.99"/>
    <x v="3028"/>
  </r>
  <r>
    <x v="1"/>
    <s v="Cycling"/>
    <x v="3"/>
    <s v="Lake"/>
    <s v="Dial"/>
    <x v="10"/>
    <s v="Li2 R Eyestay Dial A"/>
    <x v="0"/>
    <n v="200"/>
    <n v="598"/>
    <n v="2.99"/>
    <x v="3028"/>
  </r>
  <r>
    <x v="1"/>
    <s v="Cycling"/>
    <x v="3"/>
    <s v="Lake"/>
    <s v="Dial"/>
    <x v="10"/>
    <s v="Li2 R Eyestay Dial A"/>
    <x v="0"/>
    <n v="500"/>
    <n v="1495"/>
    <n v="2.99"/>
    <x v="3028"/>
  </r>
  <r>
    <x v="1"/>
    <s v="Cycling"/>
    <x v="3"/>
    <s v="Lake"/>
    <s v="Dial"/>
    <x v="10"/>
    <s v="Li2 R Eyestay Dial A"/>
    <x v="0"/>
    <n v="300"/>
    <n v="897"/>
    <n v="2.99"/>
    <x v="3028"/>
  </r>
  <r>
    <x v="1"/>
    <s v="Cycling"/>
    <x v="3"/>
    <s v="Lake"/>
    <s v="Dial"/>
    <x v="10"/>
    <s v="Li2 R Eyestay Dial A"/>
    <x v="1"/>
    <n v="400"/>
    <n v="1196"/>
    <n v="2.99"/>
    <x v="3028"/>
  </r>
  <r>
    <x v="1"/>
    <s v="Cycling"/>
    <x v="3"/>
    <s v="Lake"/>
    <s v="Dial"/>
    <x v="10"/>
    <s v="Li2 R Eyestay Dial A"/>
    <x v="1"/>
    <n v="300"/>
    <n v="897"/>
    <n v="2.99"/>
    <x v="3028"/>
  </r>
  <r>
    <x v="1"/>
    <s v="Cycling"/>
    <x v="3"/>
    <s v="Lake"/>
    <s v="Dial"/>
    <x v="10"/>
    <s v="Li2 R Eyestay Dial A"/>
    <x v="1"/>
    <n v="500"/>
    <n v="1495"/>
    <n v="2.99"/>
    <x v="3028"/>
  </r>
  <r>
    <x v="1"/>
    <s v="Cycling"/>
    <x v="3"/>
    <s v="Lake"/>
    <s v="Dial"/>
    <x v="7"/>
    <s v="Li2 L Eyestay Dial C"/>
    <x v="1"/>
    <n v="100"/>
    <n v="272"/>
    <n v="2.72"/>
    <x v="1413"/>
  </r>
  <r>
    <x v="1"/>
    <s v="Cycling"/>
    <x v="3"/>
    <s v="Lake"/>
    <s v="Dial"/>
    <x v="7"/>
    <s v="Li2 L Eyestay Dial C"/>
    <x v="1"/>
    <n v="500"/>
    <n v="1360"/>
    <n v="2.72"/>
    <x v="1413"/>
  </r>
  <r>
    <x v="1"/>
    <s v="Cycling"/>
    <x v="3"/>
    <s v="Lake"/>
    <s v="Dial"/>
    <x v="7"/>
    <s v="Li2 R Eyestay Dial C"/>
    <x v="1"/>
    <n v="100"/>
    <n v="272"/>
    <n v="2.72"/>
    <x v="1413"/>
  </r>
  <r>
    <x v="1"/>
    <s v="Cycling"/>
    <x v="3"/>
    <s v="Lake"/>
    <s v="Dial"/>
    <x v="7"/>
    <s v="Li2 R Eyestay Dial C"/>
    <x v="1"/>
    <n v="500"/>
    <n v="1360"/>
    <n v="2.72"/>
    <x v="1413"/>
  </r>
  <r>
    <x v="1"/>
    <s v="Cycling"/>
    <x v="3"/>
    <s v="Lake"/>
    <s v="Dial"/>
    <x v="32"/>
    <s v="Li2 L Eyestay Dial D"/>
    <x v="0"/>
    <n v="300"/>
    <n v="1461"/>
    <n v="4.87"/>
    <x v="3046"/>
  </r>
  <r>
    <x v="1"/>
    <s v="Cycling"/>
    <x v="3"/>
    <s v="Lake"/>
    <s v="Dial"/>
    <x v="32"/>
    <s v="Li2 L Eyestay Dial D"/>
    <x v="0"/>
    <n v="200"/>
    <n v="974"/>
    <n v="4.87"/>
    <x v="3046"/>
  </r>
  <r>
    <x v="1"/>
    <s v="Cycling"/>
    <x v="3"/>
    <s v="Lake"/>
    <s v="Dial"/>
    <x v="32"/>
    <s v="Li2 L Eyestay Dial D"/>
    <x v="0"/>
    <n v="1510"/>
    <n v="7305"/>
    <n v="4.8377483443708611"/>
    <x v="3237"/>
  </r>
  <r>
    <x v="1"/>
    <s v="Cycling"/>
    <x v="3"/>
    <s v="Lake"/>
    <s v="Dial"/>
    <x v="32"/>
    <s v="Li2 L Eyestay Dial D"/>
    <x v="0"/>
    <n v="800"/>
    <n v="3896"/>
    <n v="4.87"/>
    <x v="3046"/>
  </r>
  <r>
    <x v="1"/>
    <s v="Cycling"/>
    <x v="3"/>
    <s v="Lake"/>
    <s v="Dial"/>
    <x v="32"/>
    <s v="Li2 L Eyestay Dial D"/>
    <x v="1"/>
    <n v="700"/>
    <n v="3409"/>
    <n v="4.87"/>
    <x v="3046"/>
  </r>
  <r>
    <x v="1"/>
    <s v="Cycling"/>
    <x v="3"/>
    <s v="Lake"/>
    <s v="Dial"/>
    <x v="32"/>
    <s v="Li2 L Eyestay Dial D"/>
    <x v="1"/>
    <n v="200"/>
    <n v="974"/>
    <n v="4.87"/>
    <x v="3046"/>
  </r>
  <r>
    <x v="1"/>
    <s v="Cycling"/>
    <x v="3"/>
    <s v="Lake"/>
    <s v="Dial"/>
    <x v="32"/>
    <s v="Li2 L Eyestay Dial D"/>
    <x v="1"/>
    <n v="800"/>
    <n v="3896"/>
    <n v="4.87"/>
    <x v="3046"/>
  </r>
  <r>
    <x v="1"/>
    <s v="Cycling"/>
    <x v="3"/>
    <s v="Lake"/>
    <s v="Dial"/>
    <x v="32"/>
    <s v="Li2 L Eyestay Dial D"/>
    <x v="1"/>
    <n v="1610"/>
    <n v="7792"/>
    <n v="4.8397515527950308"/>
    <x v="4373"/>
  </r>
  <r>
    <x v="1"/>
    <s v="Cycling"/>
    <x v="3"/>
    <s v="Lake"/>
    <s v="Dial"/>
    <x v="32"/>
    <s v="Li2 L Eyestay Dial D"/>
    <x v="1"/>
    <n v="3015"/>
    <n v="14610"/>
    <n v="4.8457711442786069"/>
    <x v="3235"/>
  </r>
  <r>
    <x v="1"/>
    <s v="Cycling"/>
    <x v="3"/>
    <s v="Lake"/>
    <s v="Dial"/>
    <x v="32"/>
    <s v="Li2 R Eyestay Dial D"/>
    <x v="0"/>
    <n v="300"/>
    <n v="1461"/>
    <n v="4.87"/>
    <x v="3046"/>
  </r>
  <r>
    <x v="1"/>
    <s v="Cycling"/>
    <x v="3"/>
    <s v="Lake"/>
    <s v="Dial"/>
    <x v="32"/>
    <s v="Li2 R Eyestay Dial D"/>
    <x v="0"/>
    <n v="200"/>
    <n v="974"/>
    <n v="4.87"/>
    <x v="3046"/>
  </r>
  <r>
    <x v="1"/>
    <s v="Cycling"/>
    <x v="3"/>
    <s v="Lake"/>
    <s v="Dial"/>
    <x v="32"/>
    <s v="Li2 R Eyestay Dial D"/>
    <x v="0"/>
    <n v="1510"/>
    <n v="7305"/>
    <n v="4.8377483443708611"/>
    <x v="3237"/>
  </r>
  <r>
    <x v="1"/>
    <s v="Cycling"/>
    <x v="3"/>
    <s v="Lake"/>
    <s v="Dial"/>
    <x v="32"/>
    <s v="Li2 R Eyestay Dial D"/>
    <x v="0"/>
    <n v="800"/>
    <n v="3896"/>
    <n v="4.87"/>
    <x v="3046"/>
  </r>
  <r>
    <x v="1"/>
    <s v="Cycling"/>
    <x v="3"/>
    <s v="Lake"/>
    <s v="Dial"/>
    <x v="32"/>
    <s v="Li2 R Eyestay Dial D"/>
    <x v="1"/>
    <n v="700"/>
    <n v="3409"/>
    <n v="4.87"/>
    <x v="3046"/>
  </r>
  <r>
    <x v="1"/>
    <s v="Cycling"/>
    <x v="3"/>
    <s v="Lake"/>
    <s v="Dial"/>
    <x v="32"/>
    <s v="Li2 R Eyestay Dial D"/>
    <x v="1"/>
    <n v="200"/>
    <n v="974"/>
    <n v="4.87"/>
    <x v="3046"/>
  </r>
  <r>
    <x v="1"/>
    <s v="Cycling"/>
    <x v="3"/>
    <s v="Lake"/>
    <s v="Dial"/>
    <x v="32"/>
    <s v="Li2 R Eyestay Dial D"/>
    <x v="1"/>
    <n v="800"/>
    <n v="3896"/>
    <n v="4.87"/>
    <x v="3046"/>
  </r>
  <r>
    <x v="1"/>
    <s v="Cycling"/>
    <x v="3"/>
    <s v="Lake"/>
    <s v="Dial"/>
    <x v="32"/>
    <s v="Li2 R Eyestay Dial D"/>
    <x v="1"/>
    <n v="1610"/>
    <n v="7792"/>
    <n v="4.8397515527950308"/>
    <x v="4373"/>
  </r>
  <r>
    <x v="1"/>
    <s v="Cycling"/>
    <x v="3"/>
    <s v="Lake"/>
    <s v="Dial"/>
    <x v="32"/>
    <s v="Li2 R Eyestay Dial D"/>
    <x v="1"/>
    <n v="3015"/>
    <n v="14610"/>
    <n v="4.8457711442786069"/>
    <x v="3235"/>
  </r>
  <r>
    <x v="1"/>
    <s v="Cycling"/>
    <x v="3"/>
    <s v="Lake"/>
    <s v="Dial"/>
    <x v="35"/>
    <s v="M4 L Housing 25mm Dial B Lace Lock 1"/>
    <x v="0"/>
    <n v="4075"/>
    <n v="10530"/>
    <n v="2.5840490797546014"/>
    <x v="4422"/>
  </r>
  <r>
    <x v="1"/>
    <s v="Cycling"/>
    <x v="3"/>
    <s v="Lake"/>
    <s v="Dial"/>
    <x v="35"/>
    <s v="M4 L Housing 25mm Dial B Lace Lock 1"/>
    <x v="1"/>
    <n v="2590"/>
    <n v="6695"/>
    <n v="2.5849420849420848"/>
    <x v="4423"/>
  </r>
  <r>
    <x v="1"/>
    <s v="Cycling"/>
    <x v="3"/>
    <s v="Lake"/>
    <s v="Dial"/>
    <x v="35"/>
    <s v="M4 L Housing 25mm Dial B Lace Lock 1"/>
    <x v="1"/>
    <n v="800"/>
    <n v="2080"/>
    <n v="2.6"/>
    <x v="3724"/>
  </r>
  <r>
    <x v="1"/>
    <s v="Cycling"/>
    <x v="3"/>
    <s v="Lake"/>
    <s v="Dial"/>
    <x v="35"/>
    <s v="M4 R Housing 25mm Dial B Lace Lock 1"/>
    <x v="2"/>
    <n v="8245"/>
    <n v="21156"/>
    <n v="2.5659187386294726"/>
    <x v="4424"/>
  </r>
  <r>
    <x v="1"/>
    <s v="Cycling"/>
    <x v="3"/>
    <s v="Lake"/>
    <s v="Dial"/>
    <x v="35"/>
    <s v="M4 R Housing 25mm Dial B Lace Lock 1"/>
    <x v="3"/>
    <n v="3520"/>
    <n v="9100"/>
    <n v="2.5852272727272729"/>
    <x v="4425"/>
  </r>
  <r>
    <x v="1"/>
    <s v="Cycling"/>
    <x v="3"/>
    <s v="Lake"/>
    <s v="Dial"/>
    <x v="35"/>
    <s v="M4 R Housing 25mm Dial B Lace Lock 1"/>
    <x v="0"/>
    <n v="11215"/>
    <n v="28990"/>
    <n v="2.584930896121266"/>
    <x v="4426"/>
  </r>
  <r>
    <x v="1"/>
    <s v="Cycling"/>
    <x v="3"/>
    <s v="Lake"/>
    <s v="Dial"/>
    <x v="35"/>
    <s v="M4 R Housing 25mm Dial B Lace Lock 1"/>
    <x v="1"/>
    <n v="2590"/>
    <n v="6695"/>
    <n v="2.5849420849420848"/>
    <x v="4423"/>
  </r>
  <r>
    <x v="1"/>
    <s v="Cycling"/>
    <x v="3"/>
    <s v="Lake"/>
    <s v="Dial"/>
    <x v="35"/>
    <s v="M4 R Housing 25mm Dial B Lace Lock 1"/>
    <x v="1"/>
    <n v="6885"/>
    <n v="17810"/>
    <n v="2.5867828612926651"/>
    <x v="4427"/>
  </r>
  <r>
    <x v="1"/>
    <s v="Cycling"/>
    <x v="3"/>
    <s v="Mavic"/>
    <s v="Dial"/>
    <x v="15"/>
    <s v="IP1 L Eyestay 20mm Dial B + Pawl Caps"/>
    <x v="4"/>
    <n v="625"/>
    <n v="1881.25"/>
    <n v="3.01"/>
    <x v="3024"/>
  </r>
  <r>
    <x v="1"/>
    <s v="Cycling"/>
    <x v="3"/>
    <s v="Mavic"/>
    <s v="Dial"/>
    <x v="15"/>
    <s v="IP1 L Eyestay 20mm Dial B + Pawl Caps"/>
    <x v="4"/>
    <n v="625"/>
    <n v="1881.25"/>
    <n v="3.01"/>
    <x v="3024"/>
  </r>
  <r>
    <x v="1"/>
    <s v="Cycling"/>
    <x v="3"/>
    <s v="Mavic"/>
    <s v="Dial"/>
    <x v="15"/>
    <s v="IP1 L Eyestay 20mm Dial B + Pawl Caps"/>
    <x v="4"/>
    <n v="625"/>
    <n v="1881.25"/>
    <n v="3.01"/>
    <x v="3024"/>
  </r>
  <r>
    <x v="1"/>
    <s v="Cycling"/>
    <x v="3"/>
    <s v="Mavic"/>
    <s v="Dial"/>
    <x v="15"/>
    <s v="IP1 L Eyestay 20mm Dial B + Pawl Caps"/>
    <x v="4"/>
    <n v="650"/>
    <n v="1956.5"/>
    <n v="3.01"/>
    <x v="3024"/>
  </r>
  <r>
    <x v="1"/>
    <s v="Cycling"/>
    <x v="3"/>
    <s v="Mavic"/>
    <s v="Dial"/>
    <x v="15"/>
    <s v="IP1 L Eyestay 20mm Dial B + Pawl Caps"/>
    <x v="2"/>
    <n v="650"/>
    <n v="1956.5"/>
    <n v="3.01"/>
    <x v="3024"/>
  </r>
  <r>
    <x v="1"/>
    <s v="Cycling"/>
    <x v="3"/>
    <s v="Mavic"/>
    <s v="Dial"/>
    <x v="15"/>
    <s v="IP1 L Eyestay 20mm Dial B + Pawl Caps"/>
    <x v="2"/>
    <n v="50"/>
    <n v="150.5"/>
    <n v="3.01"/>
    <x v="3024"/>
  </r>
  <r>
    <x v="1"/>
    <s v="Cycling"/>
    <x v="3"/>
    <s v="Mavic"/>
    <s v="Dial"/>
    <x v="15"/>
    <s v="IP1 L Eyestay 20mm Dial B + Pawl Caps"/>
    <x v="2"/>
    <n v="1410"/>
    <n v="4214"/>
    <n v="2.9886524822695035"/>
    <x v="3053"/>
  </r>
  <r>
    <x v="1"/>
    <s v="Cycling"/>
    <x v="3"/>
    <s v="Mavic"/>
    <s v="Dial"/>
    <x v="15"/>
    <s v="IP1 L Eyestay 20mm Dial B + Pawl Caps"/>
    <x v="3"/>
    <n v="25"/>
    <n v="75.25"/>
    <n v="3.01"/>
    <x v="3024"/>
  </r>
  <r>
    <x v="1"/>
    <s v="Cycling"/>
    <x v="3"/>
    <s v="Mavic"/>
    <s v="Dial"/>
    <x v="15"/>
    <s v="IP1 L Eyestay 20mm Dial B + Pawl Caps"/>
    <x v="3"/>
    <n v="1210"/>
    <n v="3612"/>
    <n v="2.9851239669421488"/>
    <x v="3085"/>
  </r>
  <r>
    <x v="1"/>
    <s v="Cycling"/>
    <x v="3"/>
    <s v="Mavic"/>
    <s v="Dial"/>
    <x v="15"/>
    <s v="IP1 L Eyestay 20mm Dial B + Pawl Caps"/>
    <x v="0"/>
    <n v="1100"/>
    <n v="3311"/>
    <n v="3.01"/>
    <x v="3024"/>
  </r>
  <r>
    <x v="1"/>
    <s v="Cycling"/>
    <x v="3"/>
    <s v="Mavic"/>
    <s v="Dial"/>
    <x v="15"/>
    <s v="IP1 L Eyestay 20mm Dial B + Pawl Caps"/>
    <x v="4"/>
    <n v="725"/>
    <n v="2182.25"/>
    <n v="3.01"/>
    <x v="3024"/>
  </r>
  <r>
    <x v="1"/>
    <s v="Cycling"/>
    <x v="3"/>
    <s v="Mavic"/>
    <s v="Dial"/>
    <x v="15"/>
    <s v="IP1 L Eyestay 20mm Dial B + Pawl Caps"/>
    <x v="4"/>
    <n v="625"/>
    <n v="1881.25"/>
    <n v="3.01"/>
    <x v="3024"/>
  </r>
  <r>
    <x v="1"/>
    <s v="Cycling"/>
    <x v="3"/>
    <s v="Mavic"/>
    <s v="Dial"/>
    <x v="15"/>
    <s v="IP1 L Eyestay 20mm Dial B + Pawl Caps"/>
    <x v="4"/>
    <n v="625"/>
    <n v="1881.25"/>
    <n v="3.01"/>
    <x v="3024"/>
  </r>
  <r>
    <x v="1"/>
    <s v="Cycling"/>
    <x v="3"/>
    <s v="Mavic"/>
    <s v="Dial"/>
    <x v="15"/>
    <s v="IP1 L Eyestay 20mm Dial B + Pawl Caps"/>
    <x v="4"/>
    <n v="625"/>
    <n v="1881.25"/>
    <n v="3.01"/>
    <x v="3024"/>
  </r>
  <r>
    <x v="1"/>
    <s v="Cycling"/>
    <x v="3"/>
    <s v="Mavic"/>
    <s v="Dial"/>
    <x v="15"/>
    <s v="IP1 L Eyestay 20mm Dial B + Pawl Caps"/>
    <x v="4"/>
    <n v="625"/>
    <n v="1881.25"/>
    <n v="3.01"/>
    <x v="3024"/>
  </r>
  <r>
    <x v="1"/>
    <s v="Cycling"/>
    <x v="3"/>
    <s v="Mavic"/>
    <s v="Dial"/>
    <x v="15"/>
    <s v="IP1 L Eyestay 20mm Dial B + Pawl Caps"/>
    <x v="4"/>
    <n v="625"/>
    <n v="1881.25"/>
    <n v="3.01"/>
    <x v="3024"/>
  </r>
  <r>
    <x v="1"/>
    <s v="Cycling"/>
    <x v="3"/>
    <s v="Mavic"/>
    <s v="Dial"/>
    <x v="15"/>
    <s v="IP1 L Eyestay 20mm Dial B + Pawl Caps"/>
    <x v="3"/>
    <n v="650"/>
    <n v="1956.5"/>
    <n v="3.01"/>
    <x v="3024"/>
  </r>
  <r>
    <x v="1"/>
    <s v="Cycling"/>
    <x v="3"/>
    <s v="Mavic"/>
    <s v="Dial"/>
    <x v="15"/>
    <s v="IP1 L Eyestay 20mm Dial B + Pawl Caps"/>
    <x v="0"/>
    <n v="2065"/>
    <n v="6170.5"/>
    <n v="2.9881355932203388"/>
    <x v="3063"/>
  </r>
  <r>
    <x v="1"/>
    <s v="Cycling"/>
    <x v="3"/>
    <s v="Mavic"/>
    <s v="Dial"/>
    <x v="15"/>
    <s v="IP1 L Eyestay 20mm Dial B + Pawl Caps"/>
    <x v="2"/>
    <n v="3125"/>
    <n v="9331"/>
    <n v="2.9859200000000001"/>
    <x v="4428"/>
  </r>
  <r>
    <x v="1"/>
    <s v="Cycling"/>
    <x v="3"/>
    <s v="Mavic"/>
    <s v="Dial"/>
    <x v="15"/>
    <s v="IP1 L Eyestay 20mm Dial B + Pawl Caps"/>
    <x v="2"/>
    <n v="1005"/>
    <n v="3010"/>
    <n v="2.9950248756218905"/>
    <x v="3020"/>
  </r>
  <r>
    <x v="1"/>
    <s v="Cycling"/>
    <x v="3"/>
    <s v="Mavic"/>
    <s v="Dial"/>
    <x v="15"/>
    <s v="IP1 L Eyestay 20mm Dial B + Pawl Caps"/>
    <x v="2"/>
    <n v="1260"/>
    <n v="3762.5"/>
    <n v="2.9861111111111112"/>
    <x v="4247"/>
  </r>
  <r>
    <x v="1"/>
    <s v="Cycling"/>
    <x v="3"/>
    <s v="Mavic"/>
    <s v="Dial"/>
    <x v="15"/>
    <s v="IP1 L Eyestay 20mm Dial B + Pawl Caps"/>
    <x v="2"/>
    <n v="1660"/>
    <n v="4966.5"/>
    <n v="2.991867469879518"/>
    <x v="3052"/>
  </r>
  <r>
    <x v="1"/>
    <s v="Cycling"/>
    <x v="3"/>
    <s v="Mavic"/>
    <s v="Dial"/>
    <x v="15"/>
    <s v="IP1 L Eyestay 20mm Dial B + Pawl Caps"/>
    <x v="2"/>
    <n v="1210"/>
    <n v="3612"/>
    <n v="2.9851239669421488"/>
    <x v="3085"/>
  </r>
  <r>
    <x v="1"/>
    <s v="Cycling"/>
    <x v="3"/>
    <s v="Mavic"/>
    <s v="Dial"/>
    <x v="15"/>
    <s v="IP1 L Eyestay 20mm Dial B + Pawl Caps"/>
    <x v="2"/>
    <n v="1005"/>
    <n v="3010"/>
    <n v="2.9950248756218905"/>
    <x v="3020"/>
  </r>
  <r>
    <x v="1"/>
    <s v="Cycling"/>
    <x v="3"/>
    <s v="Mavic"/>
    <s v="Dial"/>
    <x v="15"/>
    <s v="IP1 L Eyestay 20mm Dial B + Pawl Caps"/>
    <x v="2"/>
    <n v="50"/>
    <n v="150.5"/>
    <n v="3.01"/>
    <x v="3024"/>
  </r>
  <r>
    <x v="1"/>
    <s v="Cycling"/>
    <x v="3"/>
    <s v="Mavic"/>
    <s v="Dial"/>
    <x v="15"/>
    <s v="IP1 L Eyestay 20mm Dial B + Pawl Caps"/>
    <x v="2"/>
    <n v="2115"/>
    <n v="6321"/>
    <n v="2.9886524822695035"/>
    <x v="3053"/>
  </r>
  <r>
    <x v="1"/>
    <s v="Cycling"/>
    <x v="3"/>
    <s v="Mavic"/>
    <s v="Dial"/>
    <x v="15"/>
    <s v="IP1 L Eyestay 20mm Dial B + Pawl Caps"/>
    <x v="2"/>
    <n v="1005"/>
    <n v="3010"/>
    <n v="2.9950248756218905"/>
    <x v="3020"/>
  </r>
  <r>
    <x v="1"/>
    <s v="Cycling"/>
    <x v="3"/>
    <s v="Mavic"/>
    <s v="Dial"/>
    <x v="15"/>
    <s v="IP1 L Eyestay 20mm Dial B + Pawl Caps"/>
    <x v="3"/>
    <n v="100"/>
    <n v="301"/>
    <n v="3.01"/>
    <x v="3024"/>
  </r>
  <r>
    <x v="1"/>
    <s v="Cycling"/>
    <x v="3"/>
    <s v="Mavic"/>
    <s v="Dial"/>
    <x v="15"/>
    <s v="IP1 L Eyestay 20mm Dial B + Pawl Caps"/>
    <x v="3"/>
    <n v="3120"/>
    <n v="9331"/>
    <n v="2.990705128205128"/>
    <x v="3064"/>
  </r>
  <r>
    <x v="1"/>
    <s v="Cycling"/>
    <x v="3"/>
    <s v="Mavic"/>
    <s v="Dial"/>
    <x v="15"/>
    <s v="IP1 L Eyestay 20mm Dial B + Pawl Caps"/>
    <x v="3"/>
    <n v="1210"/>
    <n v="3612"/>
    <n v="2.9851239669421488"/>
    <x v="3085"/>
  </r>
  <r>
    <x v="1"/>
    <s v="Cycling"/>
    <x v="3"/>
    <s v="Mavic"/>
    <s v="Dial"/>
    <x v="15"/>
    <s v="IP1 L Eyestay 20mm Dial B + Pawl Caps"/>
    <x v="3"/>
    <n v="3370"/>
    <n v="10083.5"/>
    <n v="2.9921364985163206"/>
    <x v="4429"/>
  </r>
  <r>
    <x v="1"/>
    <s v="Cycling"/>
    <x v="3"/>
    <s v="Mavic"/>
    <s v="Dial"/>
    <x v="15"/>
    <s v="IP1 L Eyestay 20mm Dial B + Pawl Caps"/>
    <x v="0"/>
    <n v="2260"/>
    <n v="6772.5"/>
    <n v="2.9966814159292037"/>
    <x v="4287"/>
  </r>
  <r>
    <x v="1"/>
    <s v="Cycling"/>
    <x v="3"/>
    <s v="Mavic"/>
    <s v="Dial"/>
    <x v="15"/>
    <s v="IP1 L Eyestay 20mm Dial B + Pawl Caps"/>
    <x v="0"/>
    <n v="5880"/>
    <n v="17608.5"/>
    <n v="2.9946428571428569"/>
    <x v="4252"/>
  </r>
  <r>
    <x v="1"/>
    <s v="Cycling"/>
    <x v="3"/>
    <s v="Mavic"/>
    <s v="Dial"/>
    <x v="15"/>
    <s v="IP1 L Eyestay 20mm Dial B + Pawl Caps"/>
    <x v="2"/>
    <n v="1260"/>
    <n v="3762.5"/>
    <n v="2.9861111111111112"/>
    <x v="4247"/>
  </r>
  <r>
    <x v="1"/>
    <s v="Cycling"/>
    <x v="3"/>
    <s v="Mavic"/>
    <s v="Dial"/>
    <x v="15"/>
    <s v="IP1 L Eyestay 20mm Dial B + Pawl Caps"/>
    <x v="2"/>
    <n v="1005"/>
    <n v="3010"/>
    <n v="2.9950248756218905"/>
    <x v="3020"/>
  </r>
  <r>
    <x v="1"/>
    <s v="Cycling"/>
    <x v="3"/>
    <s v="Mavic"/>
    <s v="Dial"/>
    <x v="15"/>
    <s v="IP1 L Eyestay 20mm Dial B + Pawl Caps"/>
    <x v="2"/>
    <n v="1005"/>
    <n v="3010"/>
    <n v="2.9950248756218905"/>
    <x v="3020"/>
  </r>
  <r>
    <x v="1"/>
    <s v="Cycling"/>
    <x v="3"/>
    <s v="Mavic"/>
    <s v="Dial"/>
    <x v="15"/>
    <s v="IP1 L Eyestay 20mm Dial B + Pawl Caps"/>
    <x v="2"/>
    <n v="50"/>
    <n v="150.5"/>
    <n v="3.01"/>
    <x v="3024"/>
  </r>
  <r>
    <x v="1"/>
    <s v="Cycling"/>
    <x v="3"/>
    <s v="Mavic"/>
    <s v="Dial"/>
    <x v="15"/>
    <s v="IP1 L Eyestay 20mm Dial B + Pawl Caps"/>
    <x v="3"/>
    <n v="600"/>
    <n v="1806"/>
    <n v="3.01"/>
    <x v="3024"/>
  </r>
  <r>
    <x v="1"/>
    <s v="Cycling"/>
    <x v="3"/>
    <s v="Mavic"/>
    <s v="Dial"/>
    <x v="15"/>
    <s v="IP1 L Eyestay 20mm Dial B + Pawl Caps"/>
    <x v="3"/>
    <n v="1760"/>
    <n v="5267.5"/>
    <n v="2.9928977272727271"/>
    <x v="3092"/>
  </r>
  <r>
    <x v="1"/>
    <s v="Cycling"/>
    <x v="3"/>
    <s v="Mavic"/>
    <s v="Dial"/>
    <x v="15"/>
    <s v="IP1 L Eyestay 20mm Dial B + Pawl Caps"/>
    <x v="0"/>
    <n v="2415"/>
    <n v="7224"/>
    <n v="2.991304347826087"/>
    <x v="3061"/>
  </r>
  <r>
    <x v="1"/>
    <s v="Cycling"/>
    <x v="3"/>
    <s v="Mavic"/>
    <s v="Dial"/>
    <x v="15"/>
    <s v="IP1 L Eyestay 20mm Dial B + Pawl Caps"/>
    <x v="2"/>
    <n v="650"/>
    <n v="1956.5"/>
    <n v="3.01"/>
    <x v="3024"/>
  </r>
  <r>
    <x v="1"/>
    <s v="Cycling"/>
    <x v="3"/>
    <s v="Mavic"/>
    <s v="Dial"/>
    <x v="15"/>
    <s v="IP1 R Eyestay 20mm Dial B + Pawl Caps"/>
    <x v="4"/>
    <n v="625"/>
    <n v="1881.25"/>
    <n v="3.01"/>
    <x v="3024"/>
  </r>
  <r>
    <x v="1"/>
    <s v="Cycling"/>
    <x v="3"/>
    <s v="Mavic"/>
    <s v="Dial"/>
    <x v="15"/>
    <s v="IP1 R Eyestay 20mm Dial B + Pawl Caps"/>
    <x v="4"/>
    <n v="625"/>
    <n v="1881.25"/>
    <n v="3.01"/>
    <x v="3024"/>
  </r>
  <r>
    <x v="1"/>
    <s v="Cycling"/>
    <x v="3"/>
    <s v="Mavic"/>
    <s v="Dial"/>
    <x v="15"/>
    <s v="IP1 R Eyestay 20mm Dial B + Pawl Caps"/>
    <x v="4"/>
    <n v="625"/>
    <n v="1881.25"/>
    <n v="3.01"/>
    <x v="3024"/>
  </r>
  <r>
    <x v="1"/>
    <s v="Cycling"/>
    <x v="3"/>
    <s v="Mavic"/>
    <s v="Dial"/>
    <x v="15"/>
    <s v="IP1 R Eyestay 20mm Dial B + Pawl Caps"/>
    <x v="4"/>
    <n v="650"/>
    <n v="1956.5"/>
    <n v="3.01"/>
    <x v="3024"/>
  </r>
  <r>
    <x v="1"/>
    <s v="Cycling"/>
    <x v="3"/>
    <s v="Mavic"/>
    <s v="Dial"/>
    <x v="15"/>
    <s v="IP1 R Eyestay 20mm Dial B + Pawl Caps"/>
    <x v="2"/>
    <n v="650"/>
    <n v="1956.5"/>
    <n v="3.01"/>
    <x v="3024"/>
  </r>
  <r>
    <x v="1"/>
    <s v="Cycling"/>
    <x v="3"/>
    <s v="Mavic"/>
    <s v="Dial"/>
    <x v="15"/>
    <s v="IP1 R Eyestay 20mm Dial B + Pawl Caps"/>
    <x v="2"/>
    <n v="50"/>
    <n v="150.5"/>
    <n v="3.01"/>
    <x v="3024"/>
  </r>
  <r>
    <x v="1"/>
    <s v="Cycling"/>
    <x v="3"/>
    <s v="Mavic"/>
    <s v="Dial"/>
    <x v="15"/>
    <s v="IP1 R Eyestay 20mm Dial B + Pawl Caps"/>
    <x v="2"/>
    <n v="1410"/>
    <n v="4214"/>
    <n v="2.9886524822695035"/>
    <x v="3053"/>
  </r>
  <r>
    <x v="1"/>
    <s v="Cycling"/>
    <x v="3"/>
    <s v="Mavic"/>
    <s v="Dial"/>
    <x v="15"/>
    <s v="IP1 R Eyestay 20mm Dial B + Pawl Caps"/>
    <x v="3"/>
    <n v="25"/>
    <n v="75.25"/>
    <n v="3.01"/>
    <x v="3024"/>
  </r>
  <r>
    <x v="1"/>
    <s v="Cycling"/>
    <x v="3"/>
    <s v="Mavic"/>
    <s v="Dial"/>
    <x v="15"/>
    <s v="IP1 R Eyestay 20mm Dial B + Pawl Caps"/>
    <x v="3"/>
    <n v="1210"/>
    <n v="3612"/>
    <n v="2.9851239669421488"/>
    <x v="3085"/>
  </r>
  <r>
    <x v="1"/>
    <s v="Cycling"/>
    <x v="3"/>
    <s v="Mavic"/>
    <s v="Dial"/>
    <x v="15"/>
    <s v="IP1 R Eyestay 20mm Dial B + Pawl Caps"/>
    <x v="0"/>
    <n v="1100"/>
    <n v="3311"/>
    <n v="3.01"/>
    <x v="3024"/>
  </r>
  <r>
    <x v="1"/>
    <s v="Cycling"/>
    <x v="3"/>
    <s v="Mavic"/>
    <s v="Dial"/>
    <x v="15"/>
    <s v="IP1 R Eyestay 20mm Dial B + Pawl Caps"/>
    <x v="4"/>
    <n v="725"/>
    <n v="2182.25"/>
    <n v="3.01"/>
    <x v="3024"/>
  </r>
  <r>
    <x v="1"/>
    <s v="Cycling"/>
    <x v="3"/>
    <s v="Mavic"/>
    <s v="Dial"/>
    <x v="15"/>
    <s v="IP1 R Eyestay 20mm Dial B + Pawl Caps"/>
    <x v="4"/>
    <n v="625"/>
    <n v="1881.25"/>
    <n v="3.01"/>
    <x v="3024"/>
  </r>
  <r>
    <x v="1"/>
    <s v="Cycling"/>
    <x v="3"/>
    <s v="Mavic"/>
    <s v="Dial"/>
    <x v="15"/>
    <s v="IP1 R Eyestay 20mm Dial B + Pawl Caps"/>
    <x v="4"/>
    <n v="625"/>
    <n v="1881.25"/>
    <n v="3.01"/>
    <x v="3024"/>
  </r>
  <r>
    <x v="1"/>
    <s v="Cycling"/>
    <x v="3"/>
    <s v="Mavic"/>
    <s v="Dial"/>
    <x v="15"/>
    <s v="IP1 R Eyestay 20mm Dial B + Pawl Caps"/>
    <x v="4"/>
    <n v="625"/>
    <n v="1881.25"/>
    <n v="3.01"/>
    <x v="3024"/>
  </r>
  <r>
    <x v="1"/>
    <s v="Cycling"/>
    <x v="3"/>
    <s v="Mavic"/>
    <s v="Dial"/>
    <x v="15"/>
    <s v="IP1 R Eyestay 20mm Dial B + Pawl Caps"/>
    <x v="4"/>
    <n v="625"/>
    <n v="1881.25"/>
    <n v="3.01"/>
    <x v="3024"/>
  </r>
  <r>
    <x v="1"/>
    <s v="Cycling"/>
    <x v="3"/>
    <s v="Mavic"/>
    <s v="Dial"/>
    <x v="15"/>
    <s v="IP1 R Eyestay 20mm Dial B + Pawl Caps"/>
    <x v="4"/>
    <n v="625"/>
    <n v="1881.25"/>
    <n v="3.01"/>
    <x v="3024"/>
  </r>
  <r>
    <x v="1"/>
    <s v="Cycling"/>
    <x v="3"/>
    <s v="Mavic"/>
    <s v="Dial"/>
    <x v="15"/>
    <s v="IP1 R Eyestay 20mm Dial B + Pawl Caps"/>
    <x v="3"/>
    <n v="650"/>
    <n v="1956.5"/>
    <n v="3.01"/>
    <x v="3024"/>
  </r>
  <r>
    <x v="1"/>
    <s v="Cycling"/>
    <x v="3"/>
    <s v="Mavic"/>
    <s v="Dial"/>
    <x v="15"/>
    <s v="IP1 R Eyestay 20mm Dial B + Pawl Caps"/>
    <x v="0"/>
    <n v="2010"/>
    <n v="6020"/>
    <n v="2.9950248756218905"/>
    <x v="3020"/>
  </r>
  <r>
    <x v="1"/>
    <s v="Cycling"/>
    <x v="3"/>
    <s v="Mavic"/>
    <s v="Dial"/>
    <x v="15"/>
    <s v="IP1 R Eyestay 20mm Dial B + Pawl Caps"/>
    <x v="2"/>
    <n v="3125"/>
    <n v="9331"/>
    <n v="2.9859200000000001"/>
    <x v="4428"/>
  </r>
  <r>
    <x v="1"/>
    <s v="Cycling"/>
    <x v="3"/>
    <s v="Mavic"/>
    <s v="Dial"/>
    <x v="15"/>
    <s v="IP1 R Eyestay 20mm Dial B + Pawl Caps"/>
    <x v="2"/>
    <n v="1005"/>
    <n v="3010"/>
    <n v="2.9950248756218905"/>
    <x v="3020"/>
  </r>
  <r>
    <x v="1"/>
    <s v="Cycling"/>
    <x v="3"/>
    <s v="Mavic"/>
    <s v="Dial"/>
    <x v="15"/>
    <s v="IP1 R Eyestay 20mm Dial B + Pawl Caps"/>
    <x v="2"/>
    <n v="1260"/>
    <n v="3762.5"/>
    <n v="2.9861111111111112"/>
    <x v="4247"/>
  </r>
  <r>
    <x v="1"/>
    <s v="Cycling"/>
    <x v="3"/>
    <s v="Mavic"/>
    <s v="Dial"/>
    <x v="15"/>
    <s v="IP1 R Eyestay 20mm Dial B + Pawl Caps"/>
    <x v="2"/>
    <n v="1660"/>
    <n v="4966.5"/>
    <n v="2.991867469879518"/>
    <x v="3052"/>
  </r>
  <r>
    <x v="1"/>
    <s v="Cycling"/>
    <x v="3"/>
    <s v="Mavic"/>
    <s v="Dial"/>
    <x v="15"/>
    <s v="IP1 R Eyestay 20mm Dial B + Pawl Caps"/>
    <x v="2"/>
    <n v="1210"/>
    <n v="3612"/>
    <n v="2.9851239669421488"/>
    <x v="3085"/>
  </r>
  <r>
    <x v="1"/>
    <s v="Cycling"/>
    <x v="3"/>
    <s v="Mavic"/>
    <s v="Dial"/>
    <x v="15"/>
    <s v="IP1 R Eyestay 20mm Dial B + Pawl Caps"/>
    <x v="2"/>
    <n v="1005"/>
    <n v="3010"/>
    <n v="2.9950248756218905"/>
    <x v="3020"/>
  </r>
  <r>
    <x v="1"/>
    <s v="Cycling"/>
    <x v="3"/>
    <s v="Mavic"/>
    <s v="Dial"/>
    <x v="15"/>
    <s v="IP1 R Eyestay 20mm Dial B + Pawl Caps"/>
    <x v="2"/>
    <n v="50"/>
    <n v="150.5"/>
    <n v="3.01"/>
    <x v="3024"/>
  </r>
  <r>
    <x v="1"/>
    <s v="Cycling"/>
    <x v="3"/>
    <s v="Mavic"/>
    <s v="Dial"/>
    <x v="15"/>
    <s v="IP1 R Eyestay 20mm Dial B + Pawl Caps"/>
    <x v="2"/>
    <n v="2115"/>
    <n v="6321"/>
    <n v="2.9886524822695035"/>
    <x v="3053"/>
  </r>
  <r>
    <x v="1"/>
    <s v="Outdoor"/>
    <x v="4"/>
    <s v="Adidas"/>
    <s v="Dial"/>
    <x v="15"/>
    <s v="IP1 L Eyestay 20mm Dial A + Pawl Caps"/>
    <x v="3"/>
    <n v="50"/>
    <n v="150.5"/>
    <n v="3.01"/>
    <x v="3024"/>
  </r>
  <r>
    <x v="1"/>
    <s v="Outdoor"/>
    <x v="4"/>
    <s v="Adidas"/>
    <s v="Dial"/>
    <x v="20"/>
    <s v="L6 L Eyestay 20mm Dial J"/>
    <x v="4"/>
    <n v="5420"/>
    <n v="6588"/>
    <n v="1.2154981549815498"/>
    <x v="4430"/>
  </r>
  <r>
    <x v="1"/>
    <s v="Outdoor"/>
    <x v="4"/>
    <s v="Adidas"/>
    <s v="Dial"/>
    <x v="20"/>
    <s v="L6 L Eyestay 20mm Dial J"/>
    <x v="4"/>
    <n v="1610"/>
    <n v="1952"/>
    <n v="1.2124223602484472"/>
    <x v="3288"/>
  </r>
  <r>
    <x v="1"/>
    <s v="Outdoor"/>
    <x v="4"/>
    <s v="Adidas"/>
    <s v="Dial"/>
    <x v="20"/>
    <s v="L6 L Eyestay 20mm Dial J"/>
    <x v="2"/>
    <n v="1710"/>
    <n v="2074"/>
    <n v="1.2128654970760233"/>
    <x v="2824"/>
  </r>
  <r>
    <x v="1"/>
    <s v="Outdoor"/>
    <x v="4"/>
    <s v="Adidas"/>
    <s v="Dial"/>
    <x v="20"/>
    <s v="L6 L Eyestay 20mm Dial J"/>
    <x v="2"/>
    <n v="200"/>
    <n v="158"/>
    <n v="0.79"/>
    <x v="718"/>
  </r>
  <r>
    <x v="1"/>
    <s v="Outdoor"/>
    <x v="4"/>
    <s v="Adidas"/>
    <s v="Dial"/>
    <x v="20"/>
    <s v="L6 L Eyestay 20mm Dial J"/>
    <x v="2"/>
    <n v="400"/>
    <n v="316"/>
    <n v="0.79"/>
    <x v="718"/>
  </r>
  <r>
    <x v="1"/>
    <s v="Outdoor"/>
    <x v="4"/>
    <s v="Adidas"/>
    <s v="Dial"/>
    <x v="20"/>
    <s v="L6 L Eyestay 20mm Dial J"/>
    <x v="2"/>
    <n v="100"/>
    <n v="79"/>
    <n v="0.79"/>
    <x v="718"/>
  </r>
  <r>
    <x v="1"/>
    <s v="Outdoor"/>
    <x v="4"/>
    <s v="Adidas"/>
    <s v="Dial"/>
    <x v="20"/>
    <s v="L6 L Eyestay 20mm Dial J"/>
    <x v="4"/>
    <n v="1235"/>
    <n v="1494.5"/>
    <n v="1.2101214574898786"/>
    <x v="4431"/>
  </r>
  <r>
    <x v="1"/>
    <s v="Outdoor"/>
    <x v="4"/>
    <s v="Adidas"/>
    <s v="Dial"/>
    <x v="20"/>
    <s v="L6 L Eyestay 20mm Dial J"/>
    <x v="2"/>
    <n v="2615"/>
    <n v="3172"/>
    <n v="1.213001912045889"/>
    <x v="3453"/>
  </r>
  <r>
    <x v="1"/>
    <s v="Outdoor"/>
    <x v="4"/>
    <s v="Adidas"/>
    <s v="Dial"/>
    <x v="20"/>
    <s v="L6 L Eyestay 20mm Dial J"/>
    <x v="2"/>
    <n v="300"/>
    <n v="237"/>
    <n v="0.79"/>
    <x v="718"/>
  </r>
  <r>
    <x v="1"/>
    <s v="Outdoor"/>
    <x v="4"/>
    <s v="Adidas"/>
    <s v="Dial"/>
    <x v="20"/>
    <s v="L6 L Eyestay 20mm Dial J"/>
    <x v="2"/>
    <n v="300"/>
    <n v="237"/>
    <n v="0.79"/>
    <x v="718"/>
  </r>
  <r>
    <x v="1"/>
    <s v="Outdoor"/>
    <x v="4"/>
    <s v="Adidas"/>
    <s v="Dial"/>
    <x v="20"/>
    <s v="L6 L Eyestay 20mm Dial J"/>
    <x v="2"/>
    <n v="3870"/>
    <n v="4697"/>
    <n v="1.2136950904392765"/>
    <x v="2592"/>
  </r>
  <r>
    <x v="1"/>
    <s v="Outdoor"/>
    <x v="4"/>
    <s v="Adidas"/>
    <s v="Dial"/>
    <x v="20"/>
    <s v="L6 L Eyestay 20mm Dial J"/>
    <x v="2"/>
    <n v="4825"/>
    <n v="5856"/>
    <n v="1.213678756476684"/>
    <x v="4432"/>
  </r>
  <r>
    <x v="1"/>
    <s v="Outdoor"/>
    <x v="4"/>
    <s v="Adidas"/>
    <s v="Dial"/>
    <x v="20"/>
    <s v="L6 L Eyestay 20mm Dial J"/>
    <x v="2"/>
    <n v="700"/>
    <n v="553"/>
    <n v="0.79"/>
    <x v="718"/>
  </r>
  <r>
    <x v="1"/>
    <s v="Outdoor"/>
    <x v="4"/>
    <s v="Adidas"/>
    <s v="Dial"/>
    <x v="20"/>
    <s v="L6 L Eyestay 20mm Dial J"/>
    <x v="2"/>
    <n v="50"/>
    <n v="39.5"/>
    <n v="0.79"/>
    <x v="718"/>
  </r>
  <r>
    <x v="1"/>
    <s v="Outdoor"/>
    <x v="4"/>
    <s v="Adidas"/>
    <s v="Dial"/>
    <x v="20"/>
    <s v="L6 L Eyestay 20mm Dial J"/>
    <x v="4"/>
    <n v="5465"/>
    <n v="6649"/>
    <n v="1.216651418115279"/>
    <x v="4433"/>
  </r>
  <r>
    <x v="1"/>
    <s v="Outdoor"/>
    <x v="4"/>
    <s v="Adidas"/>
    <s v="Dial"/>
    <x v="20"/>
    <s v="L6 L Eyestay 20mm Dial J"/>
    <x v="2"/>
    <n v="1960"/>
    <n v="2379"/>
    <n v="1.2137755102040817"/>
    <x v="3455"/>
  </r>
  <r>
    <x v="1"/>
    <s v="Outdoor"/>
    <x v="4"/>
    <s v="Adidas"/>
    <s v="Dial"/>
    <x v="20"/>
    <s v="L6 L Eyestay 20mm Dial J"/>
    <x v="2"/>
    <n v="450"/>
    <n v="355.5"/>
    <n v="0.79"/>
    <x v="718"/>
  </r>
  <r>
    <x v="1"/>
    <s v="Outdoor"/>
    <x v="4"/>
    <s v="Adidas"/>
    <s v="Dial"/>
    <x v="20"/>
    <s v="L6 L Eyestay 20mm Dial J"/>
    <x v="2"/>
    <n v="500"/>
    <n v="610"/>
    <n v="1.22"/>
    <x v="2590"/>
  </r>
  <r>
    <x v="1"/>
    <s v="Outdoor"/>
    <x v="4"/>
    <s v="Adidas"/>
    <s v="Dial"/>
    <x v="20"/>
    <s v="L6 L Eyestay 20mm Dial J"/>
    <x v="4"/>
    <n v="1285"/>
    <n v="1555.5"/>
    <n v="1.2105058365758754"/>
    <x v="2589"/>
  </r>
  <r>
    <x v="1"/>
    <s v="Outdoor"/>
    <x v="4"/>
    <s v="Adidas"/>
    <s v="Dial"/>
    <x v="20"/>
    <s v="L6 L Eyestay 20mm Dial J"/>
    <x v="4"/>
    <n v="2815"/>
    <n v="3416"/>
    <n v="1.2134991119005329"/>
    <x v="4434"/>
  </r>
  <r>
    <x v="1"/>
    <s v="Outdoor"/>
    <x v="4"/>
    <s v="Adidas"/>
    <s v="Dial"/>
    <x v="20"/>
    <s v="L6 L Eyestay 20mm Dial J"/>
    <x v="2"/>
    <n v="150"/>
    <n v="180"/>
    <n v="1.2"/>
    <x v="2802"/>
  </r>
  <r>
    <x v="1"/>
    <s v="Outdoor"/>
    <x v="4"/>
    <s v="Adidas"/>
    <s v="Dial"/>
    <x v="20"/>
    <s v="L6 L Eyestay 20mm Dial J"/>
    <x v="2"/>
    <n v="1260"/>
    <n v="962.5"/>
    <n v="0.76388888888888884"/>
    <x v="4435"/>
  </r>
  <r>
    <x v="1"/>
    <s v="Outdoor"/>
    <x v="4"/>
    <s v="Adidas"/>
    <s v="Dial"/>
    <x v="20"/>
    <s v="L6 L Eyestay 20mm Dial J"/>
    <x v="2"/>
    <n v="500"/>
    <n v="385"/>
    <n v="0.77"/>
    <x v="3622"/>
  </r>
  <r>
    <x v="1"/>
    <s v="Outdoor"/>
    <x v="4"/>
    <s v="Adidas"/>
    <s v="Dial"/>
    <x v="20"/>
    <s v="L6 L Eyestay 20mm Dial J"/>
    <x v="2"/>
    <n v="16180"/>
    <n v="12397"/>
    <n v="0.76619283065512978"/>
    <x v="4436"/>
  </r>
  <r>
    <x v="1"/>
    <s v="Outdoor"/>
    <x v="4"/>
    <s v="Adidas"/>
    <s v="Dial"/>
    <x v="20"/>
    <s v="L6 L Eyestay 20mm Dial J"/>
    <x v="2"/>
    <n v="350"/>
    <n v="269.5"/>
    <n v="0.77"/>
    <x v="3622"/>
  </r>
  <r>
    <x v="1"/>
    <s v="Outdoor"/>
    <x v="4"/>
    <s v="Adidas"/>
    <s v="Dial"/>
    <x v="20"/>
    <s v="L6 L Eyestay 20mm Dial J"/>
    <x v="2"/>
    <n v="3065"/>
    <n v="2348.5"/>
    <n v="0.76623164763458407"/>
    <x v="4437"/>
  </r>
  <r>
    <x v="1"/>
    <s v="Outdoor"/>
    <x v="4"/>
    <s v="Adidas"/>
    <s v="Dial"/>
    <x v="20"/>
    <s v="L6 L Eyestay 20mm Dial J"/>
    <x v="3"/>
    <n v="650"/>
    <n v="500.5"/>
    <n v="0.77"/>
    <x v="3622"/>
  </r>
  <r>
    <x v="1"/>
    <s v="Outdoor"/>
    <x v="4"/>
    <s v="Adidas"/>
    <s v="Dial"/>
    <x v="20"/>
    <s v="L6 L Eyestay 20mm Dial J"/>
    <x v="3"/>
    <n v="5380"/>
    <n v="4119.5"/>
    <n v="0.76570631970260228"/>
    <x v="4438"/>
  </r>
  <r>
    <x v="1"/>
    <s v="Outdoor"/>
    <x v="4"/>
    <s v="Adidas"/>
    <s v="Dial"/>
    <x v="20"/>
    <s v="L6 L Eyestay 20mm Dial J"/>
    <x v="4"/>
    <n v="17160"/>
    <n v="20831.5"/>
    <n v="1.2139568764568764"/>
    <x v="4439"/>
  </r>
  <r>
    <x v="1"/>
    <s v="Outdoor"/>
    <x v="4"/>
    <s v="Adidas"/>
    <s v="Dial"/>
    <x v="20"/>
    <s v="L6 L Eyestay 20mm Dial J"/>
    <x v="4"/>
    <n v="3690"/>
    <n v="4483.5"/>
    <n v="1.2150406504065041"/>
    <x v="4440"/>
  </r>
  <r>
    <x v="1"/>
    <s v="Outdoor"/>
    <x v="4"/>
    <s v="Adidas"/>
    <s v="Dial"/>
    <x v="20"/>
    <s v="L6 L Eyestay 20mm Dial J"/>
    <x v="4"/>
    <n v="1610"/>
    <n v="1952"/>
    <n v="1.2124223602484472"/>
    <x v="3288"/>
  </r>
  <r>
    <x v="1"/>
    <s v="Outdoor"/>
    <x v="4"/>
    <s v="Adidas"/>
    <s v="Dial"/>
    <x v="20"/>
    <s v="L6 L Eyestay 20mm Dial J"/>
    <x v="4"/>
    <n v="2385"/>
    <n v="2897.5"/>
    <n v="1.2148846960167714"/>
    <x v="4441"/>
  </r>
  <r>
    <x v="1"/>
    <s v="Outdoor"/>
    <x v="4"/>
    <s v="Adidas"/>
    <s v="Dial"/>
    <x v="20"/>
    <s v="L6 L Eyestay 20mm Dial J"/>
    <x v="4"/>
    <n v="975"/>
    <n v="1189.5"/>
    <n v="1.22"/>
    <x v="2590"/>
  </r>
  <r>
    <x v="1"/>
    <s v="Outdoor"/>
    <x v="4"/>
    <s v="Adidas"/>
    <s v="Dial"/>
    <x v="20"/>
    <s v="L6 L Eyestay 20mm Dial J"/>
    <x v="4"/>
    <n v="500"/>
    <n v="610"/>
    <n v="1.22"/>
    <x v="2590"/>
  </r>
  <r>
    <x v="1"/>
    <s v="Outdoor"/>
    <x v="4"/>
    <s v="Adidas"/>
    <s v="Dial"/>
    <x v="20"/>
    <s v="L6 L Eyestay 20mm Dial J"/>
    <x v="4"/>
    <n v="9000"/>
    <n v="10919"/>
    <n v="1.2132222222222222"/>
    <x v="4442"/>
  </r>
  <r>
    <x v="1"/>
    <s v="Outdoor"/>
    <x v="4"/>
    <s v="Adidas"/>
    <s v="Dial"/>
    <x v="20"/>
    <s v="L6 L Eyestay 20mm Dial J"/>
    <x v="4"/>
    <n v="6280"/>
    <n v="7625"/>
    <n v="1.214171974522293"/>
    <x v="3279"/>
  </r>
  <r>
    <x v="1"/>
    <s v="Outdoor"/>
    <x v="4"/>
    <s v="Adidas"/>
    <s v="Dial"/>
    <x v="20"/>
    <s v="L6 L Eyestay 20mm Dial J"/>
    <x v="2"/>
    <n v="4775"/>
    <n v="5795"/>
    <n v="1.2136125654450263"/>
    <x v="2818"/>
  </r>
  <r>
    <x v="1"/>
    <s v="Outdoor"/>
    <x v="4"/>
    <s v="Adidas"/>
    <s v="Dial"/>
    <x v="20"/>
    <s v="L6 L Eyestay 20mm Dial J"/>
    <x v="2"/>
    <n v="2510"/>
    <n v="3050"/>
    <n v="1.2151394422310757"/>
    <x v="4443"/>
  </r>
  <r>
    <x v="1"/>
    <s v="Outdoor"/>
    <x v="4"/>
    <s v="Adidas"/>
    <s v="Dial"/>
    <x v="20"/>
    <s v="L6 L Eyestay 20mm Dial J"/>
    <x v="2"/>
    <n v="1050"/>
    <n v="1216.5"/>
    <n v="1.1585714285714286"/>
    <x v="4444"/>
  </r>
  <r>
    <x v="1"/>
    <s v="Outdoor"/>
    <x v="4"/>
    <s v="Adidas"/>
    <s v="Dial"/>
    <x v="20"/>
    <s v="L6 L Eyestay 20mm Dial J"/>
    <x v="2"/>
    <n v="1300"/>
    <n v="1027"/>
    <n v="0.79"/>
    <x v="718"/>
  </r>
  <r>
    <x v="1"/>
    <s v="Outdoor"/>
    <x v="4"/>
    <s v="Adidas"/>
    <s v="Dial"/>
    <x v="20"/>
    <s v="L6 L Eyestay 20mm Dial J"/>
    <x v="2"/>
    <n v="150"/>
    <n v="118.5"/>
    <n v="0.79"/>
    <x v="718"/>
  </r>
  <r>
    <x v="1"/>
    <s v="Outdoor"/>
    <x v="4"/>
    <s v="Adidas"/>
    <s v="Dial"/>
    <x v="20"/>
    <s v="L6 L Eyestay 20mm Dial J"/>
    <x v="2"/>
    <n v="750"/>
    <n v="592.5"/>
    <n v="0.79"/>
    <x v="718"/>
  </r>
  <r>
    <x v="1"/>
    <s v="Outdoor"/>
    <x v="4"/>
    <s v="Adidas"/>
    <s v="Dial"/>
    <x v="20"/>
    <s v="L6 L Eyestay 20mm Dial J"/>
    <x v="4"/>
    <n v="500"/>
    <n v="610"/>
    <n v="1.22"/>
    <x v="2590"/>
  </r>
  <r>
    <x v="1"/>
    <s v="Outdoor"/>
    <x v="4"/>
    <s v="Adidas"/>
    <s v="Dial"/>
    <x v="20"/>
    <s v="L6 L Eyestay 20mm Dial J"/>
    <x v="4"/>
    <n v="14365"/>
    <n v="17446"/>
    <n v="1.2144796380090497"/>
    <x v="4445"/>
  </r>
  <r>
    <x v="1"/>
    <s v="Outdoor"/>
    <x v="4"/>
    <s v="Adidas"/>
    <s v="Dial"/>
    <x v="20"/>
    <s v="L6 L Eyestay 20mm Dial J"/>
    <x v="4"/>
    <n v="500"/>
    <n v="610"/>
    <n v="1.22"/>
    <x v="2590"/>
  </r>
  <r>
    <x v="1"/>
    <s v="Outdoor"/>
    <x v="4"/>
    <s v="Adidas"/>
    <s v="Dial"/>
    <x v="20"/>
    <s v="L6 L Eyestay 20mm Dial J"/>
    <x v="2"/>
    <n v="8490"/>
    <n v="10309"/>
    <n v="1.2142520612485277"/>
    <x v="4446"/>
  </r>
  <r>
    <x v="1"/>
    <s v="Outdoor"/>
    <x v="4"/>
    <s v="Adidas"/>
    <s v="Dial"/>
    <x v="20"/>
    <s v="L6 L Eyestay 20mm Dial J"/>
    <x v="3"/>
    <n v="1910"/>
    <n v="1501"/>
    <n v="0.78586387434554972"/>
    <x v="3415"/>
  </r>
  <r>
    <x v="1"/>
    <s v="Outdoor"/>
    <x v="4"/>
    <s v="Adidas"/>
    <s v="Dial"/>
    <x v="20"/>
    <s v="L6 L Eyestay 20mm Dial J"/>
    <x v="3"/>
    <n v="6785"/>
    <n v="5332.5"/>
    <n v="0.78592483419307291"/>
    <x v="4447"/>
  </r>
  <r>
    <x v="1"/>
    <s v="Outdoor"/>
    <x v="4"/>
    <s v="Adidas"/>
    <s v="Dial"/>
    <x v="20"/>
    <s v="L6 L Eyestay 20mm Dial J"/>
    <x v="3"/>
    <n v="300"/>
    <n v="237"/>
    <n v="0.79"/>
    <x v="718"/>
  </r>
  <r>
    <x v="1"/>
    <s v="Outdoor"/>
    <x v="4"/>
    <s v="Adidas"/>
    <s v="Dial"/>
    <x v="20"/>
    <s v="L6 L Eyestay 20mm Dial J"/>
    <x v="3"/>
    <n v="300"/>
    <n v="237"/>
    <n v="0.79"/>
    <x v="718"/>
  </r>
  <r>
    <x v="1"/>
    <s v="Outdoor"/>
    <x v="4"/>
    <s v="Adidas"/>
    <s v="Dial"/>
    <x v="20"/>
    <s v="L6 L Eyestay 20mm Dial J"/>
    <x v="3"/>
    <n v="1360"/>
    <n v="1066.5"/>
    <n v="0.78419117647058822"/>
    <x v="3693"/>
  </r>
  <r>
    <x v="1"/>
    <s v="Outdoor"/>
    <x v="4"/>
    <s v="Adidas"/>
    <s v="Dial"/>
    <x v="20"/>
    <s v="L6 R Eyestay 20mm Dial J"/>
    <x v="5"/>
    <n v="600"/>
    <n v="732"/>
    <n v="1.22"/>
    <x v="2590"/>
  </r>
  <r>
    <x v="1"/>
    <s v="Outdoor"/>
    <x v="4"/>
    <s v="Adidas"/>
    <s v="Dial"/>
    <x v="20"/>
    <s v="L6 R Eyestay 20mm Dial J"/>
    <x v="4"/>
    <n v="1075"/>
    <n v="1311.5"/>
    <n v="1.22"/>
    <x v="2590"/>
  </r>
  <r>
    <x v="1"/>
    <s v="Outdoor"/>
    <x v="4"/>
    <s v="Adidas"/>
    <s v="Dial"/>
    <x v="20"/>
    <s v="L6 R Eyestay 20mm Dial J"/>
    <x v="2"/>
    <n v="50"/>
    <n v="39.5"/>
    <n v="0.79"/>
    <x v="718"/>
  </r>
  <r>
    <x v="1"/>
    <s v="Outdoor"/>
    <x v="4"/>
    <s v="Adidas"/>
    <s v="Dial"/>
    <x v="20"/>
    <s v="L6 R Eyestay 20mm Dial J"/>
    <x v="3"/>
    <n v="2810"/>
    <n v="2212"/>
    <n v="0.78718861209964408"/>
    <x v="4448"/>
  </r>
  <r>
    <x v="1"/>
    <s v="Outdoor"/>
    <x v="4"/>
    <s v="Adidas"/>
    <s v="Dial"/>
    <x v="20"/>
    <s v="L6 R Eyestay 20mm Dial J"/>
    <x v="3"/>
    <n v="50"/>
    <n v="39.5"/>
    <n v="0.79"/>
    <x v="718"/>
  </r>
  <r>
    <x v="1"/>
    <s v="Outdoor"/>
    <x v="4"/>
    <s v="Adidas"/>
    <s v="Dial"/>
    <x v="20"/>
    <s v="L6 R Eyestay 20mm Dial J"/>
    <x v="5"/>
    <n v="16235"/>
    <n v="19703"/>
    <n v="1.2136125654450263"/>
    <x v="2818"/>
  </r>
  <r>
    <x v="1"/>
    <s v="Outdoor"/>
    <x v="4"/>
    <s v="Adidas"/>
    <s v="Dial"/>
    <x v="20"/>
    <s v="L6 R Eyestay 20mm Dial J"/>
    <x v="4"/>
    <n v="5170"/>
    <n v="6283"/>
    <n v="1.2152804642166344"/>
    <x v="4449"/>
  </r>
  <r>
    <x v="1"/>
    <s v="Outdoor"/>
    <x v="4"/>
    <s v="Adidas"/>
    <s v="Dial"/>
    <x v="20"/>
    <s v="L6 R Eyestay 20mm Dial J"/>
    <x v="4"/>
    <n v="375"/>
    <n v="457.5"/>
    <n v="1.22"/>
    <x v="2590"/>
  </r>
  <r>
    <x v="1"/>
    <s v="Outdoor"/>
    <x v="4"/>
    <s v="Adidas"/>
    <s v="Dial"/>
    <x v="20"/>
    <s v="L6 R Eyestay 20mm Dial J"/>
    <x v="2"/>
    <n v="2010"/>
    <n v="1580"/>
    <n v="0.78606965174129351"/>
    <x v="3342"/>
  </r>
  <r>
    <x v="1"/>
    <s v="Outdoor"/>
    <x v="4"/>
    <s v="Adidas"/>
    <s v="Dial"/>
    <x v="20"/>
    <s v="L6 R Eyestay 20mm Dial J"/>
    <x v="3"/>
    <n v="150"/>
    <n v="118.5"/>
    <n v="0.79"/>
    <x v="718"/>
  </r>
  <r>
    <x v="1"/>
    <s v="Outdoor"/>
    <x v="4"/>
    <s v="Adidas"/>
    <s v="Dial"/>
    <x v="20"/>
    <s v="L6 R Eyestay 20mm Dial J"/>
    <x v="4"/>
    <n v="5420"/>
    <n v="6588"/>
    <n v="1.2154981549815498"/>
    <x v="4430"/>
  </r>
  <r>
    <x v="1"/>
    <s v="Outdoor"/>
    <x v="4"/>
    <s v="Adidas"/>
    <s v="Dial"/>
    <x v="20"/>
    <s v="L6 R Eyestay 20mm Dial J"/>
    <x v="4"/>
    <n v="1610"/>
    <n v="1952"/>
    <n v="1.2124223602484472"/>
    <x v="3288"/>
  </r>
  <r>
    <x v="1"/>
    <s v="Outdoor"/>
    <x v="4"/>
    <s v="Adidas"/>
    <s v="Dial"/>
    <x v="20"/>
    <s v="L6 R Eyestay 20mm Dial J"/>
    <x v="2"/>
    <n v="1710"/>
    <n v="2074"/>
    <n v="1.2128654970760233"/>
    <x v="2824"/>
  </r>
  <r>
    <x v="1"/>
    <s v="Outdoor"/>
    <x v="4"/>
    <s v="Adidas"/>
    <s v="Dial"/>
    <x v="20"/>
    <s v="L6 R Eyestay 20mm Dial J"/>
    <x v="2"/>
    <n v="200"/>
    <n v="158"/>
    <n v="0.79"/>
    <x v="718"/>
  </r>
  <r>
    <x v="1"/>
    <s v="Outdoor"/>
    <x v="4"/>
    <s v="Adidas"/>
    <s v="Dial"/>
    <x v="20"/>
    <s v="L6 R Eyestay 20mm Dial J"/>
    <x v="2"/>
    <n v="400"/>
    <n v="316"/>
    <n v="0.79"/>
    <x v="718"/>
  </r>
  <r>
    <x v="1"/>
    <s v="Outdoor"/>
    <x v="4"/>
    <s v="Adidas"/>
    <s v="Dial"/>
    <x v="20"/>
    <s v="L6 R Eyestay 20mm Dial J"/>
    <x v="2"/>
    <n v="100"/>
    <n v="79"/>
    <n v="0.79"/>
    <x v="718"/>
  </r>
  <r>
    <x v="1"/>
    <s v="Outdoor"/>
    <x v="4"/>
    <s v="Adidas"/>
    <s v="Dial"/>
    <x v="20"/>
    <s v="L6 R Eyestay 20mm Dial J"/>
    <x v="4"/>
    <n v="1235"/>
    <n v="1494.5"/>
    <n v="1.2101214574898786"/>
    <x v="4431"/>
  </r>
  <r>
    <x v="1"/>
    <s v="Outdoor"/>
    <x v="4"/>
    <s v="Adidas"/>
    <s v="Dial"/>
    <x v="20"/>
    <s v="L6 R Eyestay 20mm Dial J"/>
    <x v="2"/>
    <n v="2615"/>
    <n v="3172"/>
    <n v="1.213001912045889"/>
    <x v="3453"/>
  </r>
  <r>
    <x v="1"/>
    <s v="Outdoor"/>
    <x v="4"/>
    <s v="Adidas"/>
    <s v="Dial"/>
    <x v="20"/>
    <s v="L6 R Eyestay 20mm Dial J"/>
    <x v="2"/>
    <n v="300"/>
    <n v="237"/>
    <n v="0.79"/>
    <x v="718"/>
  </r>
  <r>
    <x v="1"/>
    <s v="Outdoor"/>
    <x v="4"/>
    <s v="Adidas"/>
    <s v="Dial"/>
    <x v="20"/>
    <s v="L6 R Eyestay 20mm Dial J"/>
    <x v="2"/>
    <n v="300"/>
    <n v="237"/>
    <n v="0.79"/>
    <x v="718"/>
  </r>
  <r>
    <x v="1"/>
    <s v="Outdoor"/>
    <x v="4"/>
    <s v="Adidas"/>
    <s v="Dial"/>
    <x v="20"/>
    <s v="L6 R Eyestay 20mm Dial J"/>
    <x v="2"/>
    <n v="3870"/>
    <n v="4697"/>
    <n v="1.2136950904392765"/>
    <x v="2592"/>
  </r>
  <r>
    <x v="1"/>
    <s v="Outdoor"/>
    <x v="4"/>
    <s v="Adidas"/>
    <s v="Dial"/>
    <x v="20"/>
    <s v="L6 R Eyestay 20mm Dial J"/>
    <x v="2"/>
    <n v="4825"/>
    <n v="5856"/>
    <n v="1.213678756476684"/>
    <x v="4432"/>
  </r>
  <r>
    <x v="1"/>
    <s v="Outdoor"/>
    <x v="4"/>
    <s v="Adidas"/>
    <s v="Dial"/>
    <x v="20"/>
    <s v="L6 R Eyestay 20mm Dial J"/>
    <x v="2"/>
    <n v="700"/>
    <n v="553"/>
    <n v="0.79"/>
    <x v="718"/>
  </r>
  <r>
    <x v="1"/>
    <s v="Outdoor"/>
    <x v="4"/>
    <s v="Adidas"/>
    <s v="Dial"/>
    <x v="20"/>
    <s v="L6 R Eyestay 20mm Dial J"/>
    <x v="2"/>
    <n v="50"/>
    <n v="39.5"/>
    <n v="0.79"/>
    <x v="718"/>
  </r>
  <r>
    <x v="1"/>
    <s v="Outdoor"/>
    <x v="4"/>
    <s v="Adidas"/>
    <s v="Dial"/>
    <x v="20"/>
    <s v="L6 R Eyestay 20mm Dial J"/>
    <x v="4"/>
    <n v="5465"/>
    <n v="6649"/>
    <n v="1.216651418115279"/>
    <x v="4433"/>
  </r>
  <r>
    <x v="1"/>
    <s v="Outdoor"/>
    <x v="4"/>
    <s v="Adidas"/>
    <s v="Dial"/>
    <x v="20"/>
    <s v="L6 R Eyestay 20mm Dial J"/>
    <x v="2"/>
    <n v="1960"/>
    <n v="2379"/>
    <n v="1.2137755102040817"/>
    <x v="3455"/>
  </r>
  <r>
    <x v="1"/>
    <s v="Outdoor"/>
    <x v="4"/>
    <s v="Adidas"/>
    <s v="Dial"/>
    <x v="20"/>
    <s v="L6 R Eyestay 20mm Dial J"/>
    <x v="2"/>
    <n v="350"/>
    <n v="276.5"/>
    <n v="0.79"/>
    <x v="718"/>
  </r>
  <r>
    <x v="1"/>
    <s v="Outdoor"/>
    <x v="4"/>
    <s v="Adidas"/>
    <s v="Dial"/>
    <x v="20"/>
    <s v="L6 R Eyestay 20mm Dial J"/>
    <x v="2"/>
    <n v="500"/>
    <n v="610"/>
    <n v="1.22"/>
    <x v="2590"/>
  </r>
  <r>
    <x v="1"/>
    <s v="Outdoor"/>
    <x v="4"/>
    <s v="Adidas"/>
    <s v="Dial"/>
    <x v="20"/>
    <s v="L6 R Eyestay 20mm Dial J"/>
    <x v="4"/>
    <n v="1285"/>
    <n v="1555.5"/>
    <n v="1.2105058365758754"/>
    <x v="2589"/>
  </r>
  <r>
    <x v="1"/>
    <s v="Outdoor"/>
    <x v="4"/>
    <s v="Adidas"/>
    <s v="Dial"/>
    <x v="20"/>
    <s v="L6 R Eyestay 20mm Dial J"/>
    <x v="4"/>
    <n v="2815"/>
    <n v="3416"/>
    <n v="1.2134991119005329"/>
    <x v="4434"/>
  </r>
  <r>
    <x v="1"/>
    <s v="Outdoor"/>
    <x v="4"/>
    <s v="Adidas"/>
    <s v="Dial"/>
    <x v="20"/>
    <s v="L6 R Eyestay 20mm Dial J"/>
    <x v="2"/>
    <n v="150"/>
    <n v="180"/>
    <n v="1.2"/>
    <x v="2802"/>
  </r>
  <r>
    <x v="1"/>
    <s v="Outdoor"/>
    <x v="4"/>
    <s v="Adidas"/>
    <s v="Dial"/>
    <x v="20"/>
    <s v="L6 R Eyestay 20mm Dial J"/>
    <x v="2"/>
    <n v="1260"/>
    <n v="962.5"/>
    <n v="0.76388888888888884"/>
    <x v="4435"/>
  </r>
  <r>
    <x v="1"/>
    <s v="Outdoor"/>
    <x v="4"/>
    <s v="Adidas"/>
    <s v="Dial"/>
    <x v="20"/>
    <s v="L6 R Eyestay 20mm Dial J"/>
    <x v="2"/>
    <n v="500"/>
    <n v="385"/>
    <n v="0.77"/>
    <x v="3622"/>
  </r>
  <r>
    <x v="1"/>
    <s v="Outdoor"/>
    <x v="4"/>
    <s v="Adidas"/>
    <s v="Dial"/>
    <x v="20"/>
    <s v="L6 R Eyestay 20mm Dial J"/>
    <x v="2"/>
    <n v="16180"/>
    <n v="12397"/>
    <n v="0.76619283065512978"/>
    <x v="4436"/>
  </r>
  <r>
    <x v="1"/>
    <s v="Outdoor"/>
    <x v="4"/>
    <s v="Adidas"/>
    <s v="Dial"/>
    <x v="20"/>
    <s v="L6 R Eyestay 20mm Dial J"/>
    <x v="2"/>
    <n v="350"/>
    <n v="269.5"/>
    <n v="0.77"/>
    <x v="3622"/>
  </r>
  <r>
    <x v="1"/>
    <s v="Outdoor"/>
    <x v="4"/>
    <s v="Adidas"/>
    <s v="Dial"/>
    <x v="20"/>
    <s v="L6 R Eyestay 20mm Dial J"/>
    <x v="2"/>
    <n v="3065"/>
    <n v="2348.5"/>
    <n v="0.76623164763458407"/>
    <x v="4437"/>
  </r>
  <r>
    <x v="1"/>
    <s v="Outdoor"/>
    <x v="4"/>
    <s v="Adidas"/>
    <s v="Dial"/>
    <x v="20"/>
    <s v="L6 R Eyestay 20mm Dial J"/>
    <x v="3"/>
    <n v="650"/>
    <n v="500.5"/>
    <n v="0.77"/>
    <x v="3622"/>
  </r>
  <r>
    <x v="1"/>
    <s v="Outdoor"/>
    <x v="4"/>
    <s v="Adidas"/>
    <s v="Dial"/>
    <x v="20"/>
    <s v="L6 R Eyestay 20mm Dial J"/>
    <x v="3"/>
    <n v="5380"/>
    <n v="4119.5"/>
    <n v="0.76570631970260228"/>
    <x v="4438"/>
  </r>
  <r>
    <x v="1"/>
    <s v="Outdoor"/>
    <x v="4"/>
    <s v="Adidas"/>
    <s v="Dial"/>
    <x v="20"/>
    <s v="L6 R Eyestay 20mm Dial J"/>
    <x v="4"/>
    <n v="17160"/>
    <n v="20831.5"/>
    <n v="1.2139568764568764"/>
    <x v="4439"/>
  </r>
  <r>
    <x v="1"/>
    <s v="Outdoor"/>
    <x v="4"/>
    <s v="Adidas"/>
    <s v="Dial"/>
    <x v="20"/>
    <s v="L6 R Eyestay 20mm Dial J"/>
    <x v="4"/>
    <n v="3690"/>
    <n v="4483.5"/>
    <n v="1.2150406504065041"/>
    <x v="4440"/>
  </r>
  <r>
    <x v="1"/>
    <s v="Outdoor"/>
    <x v="4"/>
    <s v="Adidas"/>
    <s v="Dial"/>
    <x v="20"/>
    <s v="L6 R Eyestay 20mm Dial J"/>
    <x v="4"/>
    <n v="1610"/>
    <n v="1950"/>
    <n v="1.2111801242236024"/>
    <x v="4450"/>
  </r>
  <r>
    <x v="1"/>
    <s v="Outdoor"/>
    <x v="4"/>
    <s v="Adidas"/>
    <s v="Dial"/>
    <x v="20"/>
    <s v="L6 R Eyestay 20mm Dial J"/>
    <x v="4"/>
    <n v="2385"/>
    <n v="2850"/>
    <n v="1.1949685534591195"/>
    <x v="4451"/>
  </r>
  <r>
    <x v="1"/>
    <s v="Outdoor"/>
    <x v="4"/>
    <s v="Adidas"/>
    <s v="Dial"/>
    <x v="20"/>
    <s v="L6 R Eyestay 20mm Dial J"/>
    <x v="4"/>
    <n v="975"/>
    <n v="1189.5"/>
    <n v="1.22"/>
    <x v="2590"/>
  </r>
  <r>
    <x v="1"/>
    <s v="Outdoor"/>
    <x v="4"/>
    <s v="Adidas"/>
    <s v="Dial"/>
    <x v="20"/>
    <s v="L6 R Eyestay 20mm Dial J"/>
    <x v="4"/>
    <n v="500"/>
    <n v="610"/>
    <n v="1.22"/>
    <x v="2590"/>
  </r>
  <r>
    <x v="1"/>
    <s v="Outdoor"/>
    <x v="4"/>
    <s v="Adidas"/>
    <s v="Dial"/>
    <x v="20"/>
    <s v="L6 R Eyestay 20mm Dial J"/>
    <x v="4"/>
    <n v="9000"/>
    <n v="10919"/>
    <n v="1.2132222222222222"/>
    <x v="4442"/>
  </r>
  <r>
    <x v="1"/>
    <s v="Outdoor"/>
    <x v="4"/>
    <s v="Adidas"/>
    <s v="Dial"/>
    <x v="20"/>
    <s v="L6 R Eyestay 20mm Dial J"/>
    <x v="4"/>
    <n v="6280"/>
    <n v="7625"/>
    <n v="1.214171974522293"/>
    <x v="3279"/>
  </r>
  <r>
    <x v="1"/>
    <s v="Outdoor"/>
    <x v="4"/>
    <s v="Adidas"/>
    <s v="Dial"/>
    <x v="20"/>
    <s v="L6 R Eyestay 20mm Dial J"/>
    <x v="2"/>
    <n v="4775"/>
    <n v="5795"/>
    <n v="1.2136125654450263"/>
    <x v="2818"/>
  </r>
  <r>
    <x v="1"/>
    <s v="Outdoor"/>
    <x v="4"/>
    <s v="Adidas"/>
    <s v="Dial"/>
    <x v="20"/>
    <s v="L6 R Eyestay 20mm Dial J"/>
    <x v="2"/>
    <n v="2510"/>
    <n v="3050"/>
    <n v="1.2151394422310757"/>
    <x v="4443"/>
  </r>
  <r>
    <x v="1"/>
    <s v="Outdoor"/>
    <x v="4"/>
    <s v="Adidas"/>
    <s v="Dial"/>
    <x v="20"/>
    <s v="L6 R Eyestay 20mm Dial J"/>
    <x v="2"/>
    <n v="1050"/>
    <n v="1216.5"/>
    <n v="1.1585714285714286"/>
    <x v="4444"/>
  </r>
  <r>
    <x v="1"/>
    <s v="Outdoor"/>
    <x v="4"/>
    <s v="Adidas"/>
    <s v="Dial"/>
    <x v="20"/>
    <s v="L6 R Eyestay 20mm Dial J"/>
    <x v="2"/>
    <n v="1300"/>
    <n v="1027"/>
    <n v="0.79"/>
    <x v="718"/>
  </r>
  <r>
    <x v="1"/>
    <s v="Outdoor"/>
    <x v="4"/>
    <s v="Adidas"/>
    <s v="Dial"/>
    <x v="20"/>
    <s v="L6 R Eyestay 20mm Dial J"/>
    <x v="2"/>
    <n v="150"/>
    <n v="118.5"/>
    <n v="0.79"/>
    <x v="718"/>
  </r>
  <r>
    <x v="1"/>
    <s v="Outdoor"/>
    <x v="4"/>
    <s v="Adidas"/>
    <s v="Dial"/>
    <x v="20"/>
    <s v="L6 R Eyestay 20mm Dial J"/>
    <x v="2"/>
    <n v="750"/>
    <n v="592.5"/>
    <n v="0.79"/>
    <x v="718"/>
  </r>
  <r>
    <x v="1"/>
    <s v="Outdoor"/>
    <x v="4"/>
    <s v="Adidas"/>
    <s v="Dial"/>
    <x v="20"/>
    <s v="L6 R Eyestay 20mm Dial J"/>
    <x v="4"/>
    <n v="500"/>
    <n v="610"/>
    <n v="1.22"/>
    <x v="2590"/>
  </r>
  <r>
    <x v="1"/>
    <s v="Outdoor"/>
    <x v="4"/>
    <s v="Adidas"/>
    <s v="Dial"/>
    <x v="20"/>
    <s v="L6 R Eyestay 20mm Dial J"/>
    <x v="4"/>
    <n v="14365"/>
    <n v="17446"/>
    <n v="1.2144796380090497"/>
    <x v="4445"/>
  </r>
  <r>
    <x v="1"/>
    <s v="Outdoor"/>
    <x v="4"/>
    <s v="Adidas"/>
    <s v="Dial"/>
    <x v="20"/>
    <s v="L6 R Eyestay 20mm Dial J"/>
    <x v="4"/>
    <n v="500"/>
    <n v="610"/>
    <n v="1.22"/>
    <x v="2590"/>
  </r>
  <r>
    <x v="1"/>
    <s v="Outdoor"/>
    <x v="4"/>
    <s v="Adidas"/>
    <s v="Dial"/>
    <x v="20"/>
    <s v="L6 R Eyestay 20mm Dial J"/>
    <x v="2"/>
    <n v="8490"/>
    <n v="10309"/>
    <n v="1.2142520612485277"/>
    <x v="4446"/>
  </r>
  <r>
    <x v="1"/>
    <s v="Outdoor"/>
    <x v="4"/>
    <s v="Adidas"/>
    <s v="Dial"/>
    <x v="20"/>
    <s v="L6 R Eyestay 20mm Dial J"/>
    <x v="3"/>
    <n v="1910"/>
    <n v="1501"/>
    <n v="0.78586387434554972"/>
    <x v="3415"/>
  </r>
  <r>
    <x v="1"/>
    <s v="Outdoor"/>
    <x v="4"/>
    <s v="Adidas"/>
    <s v="Dial"/>
    <x v="20"/>
    <s v="L6 R Eyestay 20mm Dial J"/>
    <x v="3"/>
    <n v="6785"/>
    <n v="5332.5"/>
    <n v="0.78592483419307291"/>
    <x v="4447"/>
  </r>
  <r>
    <x v="1"/>
    <s v="Outdoor"/>
    <x v="4"/>
    <s v="Adidas"/>
    <s v="Dial"/>
    <x v="20"/>
    <s v="L6 R Eyestay 20mm Dial J"/>
    <x v="3"/>
    <n v="300"/>
    <n v="237"/>
    <n v="0.79"/>
    <x v="718"/>
  </r>
  <r>
    <x v="1"/>
    <s v="Outdoor"/>
    <x v="4"/>
    <s v="Adidas"/>
    <s v="Dial"/>
    <x v="20"/>
    <s v="L6 R Eyestay 20mm Dial J"/>
    <x v="3"/>
    <n v="300"/>
    <n v="237"/>
    <n v="0.79"/>
    <x v="718"/>
  </r>
  <r>
    <x v="1"/>
    <s v="Outdoor"/>
    <x v="4"/>
    <s v="Adidas"/>
    <s v="Dial"/>
    <x v="20"/>
    <s v="L6 R Eyestay 20mm Dial J"/>
    <x v="3"/>
    <n v="1360"/>
    <n v="1066.5"/>
    <n v="0.78419117647058822"/>
    <x v="3693"/>
  </r>
  <r>
    <x v="1"/>
    <s v="Outdoor"/>
    <x v="4"/>
    <s v="Adidas"/>
    <s v="Dial"/>
    <x v="9"/>
    <s v="L6 L Eyestay 20mm Dial K"/>
    <x v="3"/>
    <n v="1910"/>
    <n v="3876"/>
    <n v="2.0293193717277487"/>
    <x v="1352"/>
  </r>
  <r>
    <x v="1"/>
    <s v="Outdoor"/>
    <x v="4"/>
    <s v="Adidas"/>
    <s v="Dial"/>
    <x v="9"/>
    <s v="L6 L Eyestay 20mm Dial K"/>
    <x v="3"/>
    <n v="550"/>
    <n v="1056"/>
    <n v="1.92"/>
    <x v="3194"/>
  </r>
  <r>
    <x v="1"/>
    <s v="Outdoor"/>
    <x v="4"/>
    <s v="Adidas"/>
    <s v="Dial"/>
    <x v="9"/>
    <s v="L6 L Eyestay 20mm Dial K"/>
    <x v="3"/>
    <n v="2265"/>
    <n v="4590"/>
    <n v="2.0264900662251657"/>
    <x v="2712"/>
  </r>
  <r>
    <x v="1"/>
    <s v="Outdoor"/>
    <x v="4"/>
    <s v="Adidas"/>
    <s v="Dial"/>
    <x v="9"/>
    <s v="L6 L Eyestay 20mm Dial K"/>
    <x v="3"/>
    <n v="300"/>
    <n v="612"/>
    <n v="2.04"/>
    <x v="1312"/>
  </r>
  <r>
    <x v="1"/>
    <s v="Outdoor"/>
    <x v="4"/>
    <s v="Adidas"/>
    <s v="Dial"/>
    <x v="9"/>
    <s v="L6 R Eyestay 20mm Dial K"/>
    <x v="3"/>
    <n v="1910"/>
    <n v="3876"/>
    <n v="2.0293193717277487"/>
    <x v="1352"/>
  </r>
  <r>
    <x v="1"/>
    <s v="Outdoor"/>
    <x v="4"/>
    <s v="Adidas"/>
    <s v="Dial"/>
    <x v="9"/>
    <s v="L6 R Eyestay 20mm Dial K"/>
    <x v="3"/>
    <n v="550"/>
    <n v="1056"/>
    <n v="1.92"/>
    <x v="3194"/>
  </r>
  <r>
    <x v="1"/>
    <s v="Outdoor"/>
    <x v="4"/>
    <s v="Adidas"/>
    <s v="Dial"/>
    <x v="9"/>
    <s v="L6 R Eyestay 20mm Dial K"/>
    <x v="3"/>
    <n v="2265"/>
    <n v="4590"/>
    <n v="2.0264900662251657"/>
    <x v="2712"/>
  </r>
  <r>
    <x v="1"/>
    <s v="Outdoor"/>
    <x v="4"/>
    <s v="Adidas"/>
    <s v="Dial"/>
    <x v="9"/>
    <s v="L6 R Eyestay 20mm Dial K"/>
    <x v="3"/>
    <n v="300"/>
    <n v="612"/>
    <n v="2.04"/>
    <x v="1312"/>
  </r>
  <r>
    <x v="1"/>
    <s v="Outdoor"/>
    <x v="4"/>
    <s v="Adidas"/>
    <s v="Dial"/>
    <x v="9"/>
    <s v="L6 R Tongue Dial K"/>
    <x v="3"/>
    <n v="300"/>
    <n v="612"/>
    <n v="2.04"/>
    <x v="1312"/>
  </r>
  <r>
    <x v="1"/>
    <s v="Outdoor"/>
    <x v="4"/>
    <s v="Adidas"/>
    <s v="Dial"/>
    <x v="9"/>
    <s v="L6 R Tongue Dial K"/>
    <x v="3"/>
    <n v="1005"/>
    <n v="2040"/>
    <n v="2.0298507462686568"/>
    <x v="1317"/>
  </r>
  <r>
    <x v="1"/>
    <s v="Outdoor"/>
    <x v="4"/>
    <s v="Adidas"/>
    <s v="Dial"/>
    <x v="22"/>
    <s v="L6 L Eyestay 20mm Dial M"/>
    <x v="2"/>
    <n v="4020"/>
    <n v="4120"/>
    <n v="1.0248756218905473"/>
    <x v="4452"/>
  </r>
  <r>
    <x v="1"/>
    <s v="Outdoor"/>
    <x v="4"/>
    <s v="Adidas"/>
    <s v="Dial"/>
    <x v="22"/>
    <s v="L6 L Eyestay 20mm Dial M"/>
    <x v="3"/>
    <n v="35125"/>
    <n v="39843"/>
    <n v="1.1343202846975089"/>
    <x v="4453"/>
  </r>
  <r>
    <x v="1"/>
    <s v="Outdoor"/>
    <x v="4"/>
    <s v="Adidas"/>
    <s v="Dial"/>
    <x v="22"/>
    <s v="L6 R Eyestay 20mm Dial M"/>
    <x v="2"/>
    <n v="4020"/>
    <n v="4120"/>
    <n v="1.0248756218905473"/>
    <x v="4452"/>
  </r>
  <r>
    <x v="1"/>
    <s v="Outdoor"/>
    <x v="4"/>
    <s v="Adidas"/>
    <s v="Dial"/>
    <x v="22"/>
    <s v="L6 R Eyestay 20mm Dial M"/>
    <x v="3"/>
    <n v="35125"/>
    <n v="39843"/>
    <n v="1.1343202846975089"/>
    <x v="4453"/>
  </r>
  <r>
    <x v="1"/>
    <s v="Outdoor"/>
    <x v="4"/>
    <s v="Adidas"/>
    <s v="Dial"/>
    <x v="22"/>
    <s v="L6 R Tongue Dial M"/>
    <x v="2"/>
    <n v="50"/>
    <n v="50.5"/>
    <n v="1.01"/>
    <x v="4110"/>
  </r>
  <r>
    <x v="1"/>
    <s v="Outdoor"/>
    <x v="4"/>
    <s v="Adidas"/>
    <s v="Dial"/>
    <x v="4"/>
    <s v="L6 L Eyestay 20mm Dial R"/>
    <x v="3"/>
    <n v="950"/>
    <n v="2156.5"/>
    <n v="2.27"/>
    <x v="4188"/>
  </r>
  <r>
    <x v="1"/>
    <s v="Outdoor"/>
    <x v="4"/>
    <s v="Adidas"/>
    <s v="Dial"/>
    <x v="4"/>
    <s v="L6 L Eyestay 20mm Dial R"/>
    <x v="3"/>
    <n v="150"/>
    <n v="340.5"/>
    <n v="2.27"/>
    <x v="4188"/>
  </r>
  <r>
    <x v="1"/>
    <s v="Outdoor"/>
    <x v="4"/>
    <s v="Adidas"/>
    <s v="Dial"/>
    <x v="4"/>
    <s v="L6 L Eyestay 20mm Dial R"/>
    <x v="3"/>
    <n v="1360"/>
    <n v="3064.5"/>
    <n v="2.2533088235294119"/>
    <x v="4454"/>
  </r>
  <r>
    <x v="1"/>
    <s v="Outdoor"/>
    <x v="4"/>
    <s v="Adidas"/>
    <s v="Dial"/>
    <x v="4"/>
    <s v="L6 L Eyestay 20mm Dial R"/>
    <x v="2"/>
    <n v="100"/>
    <n v="227"/>
    <n v="2.27"/>
    <x v="4188"/>
  </r>
  <r>
    <x v="1"/>
    <s v="Outdoor"/>
    <x v="4"/>
    <s v="Adidas"/>
    <s v="Dial"/>
    <x v="4"/>
    <s v="L6 L Eyestay 20mm Dial R"/>
    <x v="3"/>
    <n v="250"/>
    <n v="567.5"/>
    <n v="2.27"/>
    <x v="4188"/>
  </r>
  <r>
    <x v="1"/>
    <s v="Outdoor"/>
    <x v="4"/>
    <s v="Adidas"/>
    <s v="Dial"/>
    <x v="4"/>
    <s v="L6 L Eyestay 20mm Dial R"/>
    <x v="3"/>
    <n v="500"/>
    <n v="1135"/>
    <n v="2.27"/>
    <x v="4188"/>
  </r>
  <r>
    <x v="1"/>
    <s v="Outdoor"/>
    <x v="4"/>
    <s v="Adidas"/>
    <s v="Dial"/>
    <x v="4"/>
    <s v="L6 R Eyestay 20mm Dial R"/>
    <x v="3"/>
    <n v="950"/>
    <n v="2156.5"/>
    <n v="2.27"/>
    <x v="4188"/>
  </r>
  <r>
    <x v="1"/>
    <s v="Outdoor"/>
    <x v="4"/>
    <s v="Adidas"/>
    <s v="Dial"/>
    <x v="4"/>
    <s v="L6 R Eyestay 20mm Dial R"/>
    <x v="3"/>
    <n v="150"/>
    <n v="340.5"/>
    <n v="2.27"/>
    <x v="4188"/>
  </r>
  <r>
    <x v="1"/>
    <s v="Outdoor"/>
    <x v="4"/>
    <s v="Adidas"/>
    <s v="Dial"/>
    <x v="4"/>
    <s v="L6 R Eyestay 20mm Dial R"/>
    <x v="3"/>
    <n v="1360"/>
    <n v="3064.5"/>
    <n v="2.2533088235294119"/>
    <x v="4454"/>
  </r>
  <r>
    <x v="1"/>
    <s v="Outdoor"/>
    <x v="4"/>
    <s v="Adidas"/>
    <s v="Dial"/>
    <x v="35"/>
    <s v="M4 R Housing 25mm Dial B"/>
    <x v="2"/>
    <n v="1350"/>
    <n v="3510"/>
    <n v="2.6"/>
    <x v="3724"/>
  </r>
  <r>
    <x v="1"/>
    <s v="Outdoor"/>
    <x v="4"/>
    <s v="Adidas"/>
    <s v="Dial"/>
    <x v="35"/>
    <s v="M4 R Housing 25mm Dial B"/>
    <x v="3"/>
    <n v="3120"/>
    <n v="8060"/>
    <n v="2.5833333333333335"/>
    <x v="4455"/>
  </r>
  <r>
    <x v="1"/>
    <s v="Outdoor"/>
    <x v="4"/>
    <s v="Adidas"/>
    <s v="Dial"/>
    <x v="35"/>
    <s v="M4 R Housing 25mm Dial B"/>
    <x v="3"/>
    <n v="2965"/>
    <n v="7670"/>
    <n v="2.5868465430016863"/>
    <x v="4047"/>
  </r>
  <r>
    <x v="1"/>
    <s v="Outdoor"/>
    <x v="4"/>
    <s v="Alfa"/>
    <s v="Dial"/>
    <x v="31"/>
    <s v="L6 L Eyestay 20mm Dial D"/>
    <x v="1"/>
    <n v="1160"/>
    <n v="2553"/>
    <n v="2.2008620689655172"/>
    <x v="4456"/>
  </r>
  <r>
    <x v="1"/>
    <s v="Outdoor"/>
    <x v="4"/>
    <s v="Alfa"/>
    <s v="Dial"/>
    <x v="31"/>
    <s v="L6 L Eyestay 20mm Dial D"/>
    <x v="1"/>
    <n v="8070"/>
    <n v="17976"/>
    <n v="2.2275092936802974"/>
    <x v="4457"/>
  </r>
  <r>
    <x v="1"/>
    <s v="Outdoor"/>
    <x v="4"/>
    <s v="Alfa"/>
    <s v="Dial"/>
    <x v="31"/>
    <s v="L6 L Eyestay 20mm Dial D"/>
    <x v="1"/>
    <n v="0"/>
    <n v="0"/>
    <e v="#DIV/0!"/>
    <x v="255"/>
  </r>
  <r>
    <x v="1"/>
    <s v="Outdoor"/>
    <x v="4"/>
    <s v="Alfa"/>
    <s v="Dial"/>
    <x v="31"/>
    <s v="L6 L Eyestay 20mm Dial D"/>
    <x v="1"/>
    <n v="2010"/>
    <n v="4480"/>
    <n v="2.2288557213930349"/>
    <x v="2864"/>
  </r>
  <r>
    <x v="1"/>
    <s v="Outdoor"/>
    <x v="4"/>
    <s v="Alfa"/>
    <s v="Dial"/>
    <x v="31"/>
    <s v="L6 R Eyestay 20mm Dial D"/>
    <x v="1"/>
    <n v="1160"/>
    <n v="2553"/>
    <n v="2.2008620689655172"/>
    <x v="4456"/>
  </r>
  <r>
    <x v="1"/>
    <s v="Outdoor"/>
    <x v="4"/>
    <s v="Alfa"/>
    <s v="Dial"/>
    <x v="31"/>
    <s v="L6 R Eyestay 20mm Dial D"/>
    <x v="1"/>
    <n v="8070"/>
    <n v="17976"/>
    <n v="2.2275092936802974"/>
    <x v="4457"/>
  </r>
  <r>
    <x v="1"/>
    <s v="Outdoor"/>
    <x v="4"/>
    <s v="Alfa"/>
    <s v="Dial"/>
    <x v="31"/>
    <s v="L6 R Eyestay 20mm Dial D"/>
    <x v="1"/>
    <n v="0"/>
    <n v="0"/>
    <e v="#DIV/0!"/>
    <x v="255"/>
  </r>
  <r>
    <x v="1"/>
    <s v="Outdoor"/>
    <x v="4"/>
    <s v="Alfa"/>
    <s v="Dial"/>
    <x v="31"/>
    <s v="L6 R Eyestay 20mm Dial D"/>
    <x v="1"/>
    <n v="4450"/>
    <n v="9912"/>
    <n v="2.2274157303370785"/>
    <x v="4458"/>
  </r>
  <r>
    <x v="1"/>
    <s v="Outdoor"/>
    <x v="4"/>
    <s v="Alfa"/>
    <s v="Dial"/>
    <x v="31"/>
    <s v="L6 R Eyestay 20mm Dial D"/>
    <x v="1"/>
    <n v="4020"/>
    <n v="8960"/>
    <n v="2.2288557213930349"/>
    <x v="2864"/>
  </r>
  <r>
    <x v="1"/>
    <s v="Outdoor"/>
    <x v="4"/>
    <s v="Alfa"/>
    <s v="Dial"/>
    <x v="31"/>
    <s v="L6 R Eyestay 20mm Dial D"/>
    <x v="0"/>
    <n v="3015"/>
    <n v="6720"/>
    <n v="2.2288557213930349"/>
    <x v="2864"/>
  </r>
  <r>
    <x v="1"/>
    <s v="Outdoor"/>
    <x v="4"/>
    <s v="Alfa"/>
    <s v="Dial"/>
    <x v="31"/>
    <s v="L6 R Eyestay 20mm Dial D"/>
    <x v="0"/>
    <n v="3015"/>
    <n v="6720"/>
    <n v="2.2288557213930349"/>
    <x v="2864"/>
  </r>
  <r>
    <x v="1"/>
    <s v="Outdoor"/>
    <x v="4"/>
    <s v="Alfa"/>
    <s v="Dial"/>
    <x v="31"/>
    <s v="L6 R Eyestay 20mm Dial D"/>
    <x v="1"/>
    <n v="2640"/>
    <n v="5880"/>
    <n v="2.2272727272727271"/>
    <x v="4459"/>
  </r>
  <r>
    <x v="1"/>
    <s v="Outdoor"/>
    <x v="4"/>
    <s v="Alfa"/>
    <s v="Dial"/>
    <x v="31"/>
    <s v="L6 R Eyestay 20mm Dial D"/>
    <x v="1"/>
    <n v="4020"/>
    <n v="8960"/>
    <n v="2.2288557213930349"/>
    <x v="2864"/>
  </r>
  <r>
    <x v="1"/>
    <s v="Outdoor"/>
    <x v="4"/>
    <s v="Alfa"/>
    <s v="Dial"/>
    <x v="31"/>
    <s v="L6 R Eyestay 20mm Dial D"/>
    <x v="1"/>
    <n v="2340"/>
    <n v="5208"/>
    <n v="2.2256410256410257"/>
    <x v="3273"/>
  </r>
  <r>
    <x v="1"/>
    <s v="Outdoor"/>
    <x v="4"/>
    <s v="Alfa"/>
    <s v="Dial"/>
    <x v="31"/>
    <s v="L6 R Eyestay 20mm Dial D"/>
    <x v="1"/>
    <n v="3015"/>
    <n v="6720"/>
    <n v="2.2288557213930349"/>
    <x v="2864"/>
  </r>
  <r>
    <x v="1"/>
    <s v="Outdoor"/>
    <x v="4"/>
    <s v="Alfa"/>
    <s v="Dial"/>
    <x v="31"/>
    <s v="L6 R Eyestay 20mm Dial D"/>
    <x v="1"/>
    <n v="2640"/>
    <n v="5880"/>
    <n v="2.2272727272727271"/>
    <x v="4459"/>
  </r>
  <r>
    <x v="1"/>
    <s v="Outdoor"/>
    <x v="4"/>
    <s v="Alfa"/>
    <s v="Dial"/>
    <x v="31"/>
    <s v="L6 R Eyestay 20mm Dial D"/>
    <x v="1"/>
    <n v="2010"/>
    <n v="4480"/>
    <n v="2.2288557213930349"/>
    <x v="2864"/>
  </r>
  <r>
    <x v="1"/>
    <s v="Outdoor"/>
    <x v="4"/>
    <s v="Alfa"/>
    <s v="Dial"/>
    <x v="31"/>
    <s v="L6 R Eyestay 20mm Dial D"/>
    <x v="1"/>
    <n v="2010"/>
    <n v="4480"/>
    <n v="2.2288557213930349"/>
    <x v="2864"/>
  </r>
  <r>
    <x v="1"/>
    <s v="Outdoor"/>
    <x v="4"/>
    <s v="Alfa"/>
    <s v="Dial"/>
    <x v="35"/>
    <s v="M4 L Housing 25mm Dial B Lace Lock 1"/>
    <x v="0"/>
    <n v="2215"/>
    <n v="5764"/>
    <n v="2.602257336343115"/>
    <x v="4460"/>
  </r>
  <r>
    <x v="1"/>
    <s v="Outdoor"/>
    <x v="4"/>
    <s v="Alfa"/>
    <s v="Dial"/>
    <x v="35"/>
    <s v="M4 L Housing 25mm Dial B Lace Lock 1"/>
    <x v="1"/>
    <n v="2415"/>
    <n v="6288"/>
    <n v="2.6037267080745341"/>
    <x v="4461"/>
  </r>
  <r>
    <x v="1"/>
    <s v="Outdoor"/>
    <x v="4"/>
    <s v="Alfa"/>
    <s v="Dial"/>
    <x v="35"/>
    <s v="M4 L Housing 25mm Dial B Lace Lock 1"/>
    <x v="0"/>
    <n v="3520"/>
    <n v="9170"/>
    <n v="2.6051136363636362"/>
    <x v="4462"/>
  </r>
  <r>
    <x v="1"/>
    <s v="Outdoor"/>
    <x v="4"/>
    <s v="Alfa"/>
    <s v="Dial"/>
    <x v="35"/>
    <s v="M4 L Housing 25mm Dial B Lace Lock 1"/>
    <x v="1"/>
    <n v="5580"/>
    <n v="14541"/>
    <n v="2.6059139784946237"/>
    <x v="4463"/>
  </r>
  <r>
    <x v="1"/>
    <s v="Outdoor"/>
    <x v="4"/>
    <s v="Alfa"/>
    <s v="Dial"/>
    <x v="35"/>
    <s v="M4 R Housing 25mm Dial B"/>
    <x v="0"/>
    <n v="3520"/>
    <n v="9170"/>
    <n v="2.6051136363636362"/>
    <x v="4462"/>
  </r>
  <r>
    <x v="1"/>
    <s v="Outdoor"/>
    <x v="4"/>
    <s v="Alfa"/>
    <s v="Dial"/>
    <x v="35"/>
    <s v="M4 R Housing 25mm Dial B"/>
    <x v="1"/>
    <n v="5580"/>
    <n v="14541"/>
    <n v="2.6059139784946237"/>
    <x v="4463"/>
  </r>
  <r>
    <x v="1"/>
    <s v="Outdoor"/>
    <x v="4"/>
    <s v="Alfa"/>
    <s v="Dial"/>
    <x v="35"/>
    <s v="M4 R Housing 25mm Dial B Lace Lock 1"/>
    <x v="0"/>
    <n v="2215"/>
    <n v="5764"/>
    <n v="2.602257336343115"/>
    <x v="4460"/>
  </r>
  <r>
    <x v="1"/>
    <s v="Outdoor"/>
    <x v="4"/>
    <s v="Alfa"/>
    <s v="Dial"/>
    <x v="35"/>
    <s v="M4 R Housing 25mm Dial B Lace Lock 1"/>
    <x v="1"/>
    <n v="2415"/>
    <n v="6288"/>
    <n v="2.6037267080745341"/>
    <x v="4461"/>
  </r>
  <r>
    <x v="1"/>
    <s v="Outdoor"/>
    <x v="4"/>
    <s v="Icebug"/>
    <s v="Dial"/>
    <x v="30"/>
    <s v="DNR L6 R Tongue Dial C"/>
    <x v="5"/>
    <n v="21100"/>
    <n v="46410"/>
    <n v="2.1995260663507108"/>
    <x v="4464"/>
  </r>
  <r>
    <x v="1"/>
    <s v="Outdoor"/>
    <x v="4"/>
    <s v="Icebug"/>
    <s v="Dial"/>
    <x v="30"/>
    <s v="DNR L6 R Tongue Dial C"/>
    <x v="5"/>
    <n v="14925"/>
    <n v="32818.5"/>
    <n v="2.1988944723618089"/>
    <x v="4465"/>
  </r>
  <r>
    <x v="1"/>
    <s v="Outdoor"/>
    <x v="4"/>
    <s v="Icebug"/>
    <s v="Dial"/>
    <x v="30"/>
    <s v="DNR L6 R Tongue Dial C"/>
    <x v="5"/>
    <n v="7815"/>
    <n v="17182.75"/>
    <n v="2.1986884197056944"/>
    <x v="4466"/>
  </r>
  <r>
    <x v="1"/>
    <s v="Outdoor"/>
    <x v="4"/>
    <s v="Icebug"/>
    <s v="Dial"/>
    <x v="30"/>
    <s v="L6 L Eyestay 20mm Dial C"/>
    <x v="3"/>
    <n v="1860"/>
    <n v="4144"/>
    <n v="2.2279569892473119"/>
    <x v="4222"/>
  </r>
  <r>
    <x v="1"/>
    <s v="Outdoor"/>
    <x v="4"/>
    <s v="Icebug"/>
    <s v="Dial"/>
    <x v="30"/>
    <s v="L6 R Eyestay 20mm Dial C"/>
    <x v="3"/>
    <n v="1860"/>
    <n v="4144"/>
    <n v="2.2279569892473119"/>
    <x v="4222"/>
  </r>
  <r>
    <x v="1"/>
    <s v="Outdoor"/>
    <x v="4"/>
    <s v="Icebug"/>
    <s v="Dial"/>
    <x v="30"/>
    <s v="L6 R Tongue Dial C"/>
    <x v="3"/>
    <n v="2215"/>
    <n v="4928"/>
    <n v="2.2248306997742664"/>
    <x v="4224"/>
  </r>
  <r>
    <x v="1"/>
    <s v="Outdoor"/>
    <x v="4"/>
    <s v="Icebug"/>
    <s v="Dial"/>
    <x v="30"/>
    <s v="L6 R Tongue Dial C"/>
    <x v="0"/>
    <n v="5080"/>
    <n v="11312"/>
    <n v="2.2267716535433073"/>
    <x v="4467"/>
  </r>
  <r>
    <x v="1"/>
    <s v="Outdoor"/>
    <x v="4"/>
    <s v="Icebug"/>
    <s v="Dial"/>
    <x v="30"/>
    <s v="L6 R Tongue Dial C"/>
    <x v="1"/>
    <n v="10005"/>
    <n v="22288"/>
    <n v="2.2276861569215392"/>
    <x v="4468"/>
  </r>
  <r>
    <x v="1"/>
    <s v="Outdoor"/>
    <x v="4"/>
    <s v="Icebug"/>
    <s v="Dial"/>
    <x v="30"/>
    <s v="L6 R Tongue Dial C"/>
    <x v="1"/>
    <n v="12015"/>
    <n v="26768"/>
    <n v="2.2278818143986685"/>
    <x v="4469"/>
  </r>
  <r>
    <x v="1"/>
    <s v="Outdoor"/>
    <x v="4"/>
    <s v="Icebug"/>
    <s v="Dial"/>
    <x v="30"/>
    <s v="L6 R Tongue Dial C"/>
    <x v="4"/>
    <n v="2040"/>
    <n v="4475.25"/>
    <n v="2.1937500000000001"/>
    <x v="4470"/>
  </r>
  <r>
    <x v="1"/>
    <s v="Outdoor"/>
    <x v="4"/>
    <s v="Icebug"/>
    <s v="Dial"/>
    <x v="30"/>
    <s v="L6 R Tongue Dial C"/>
    <x v="4"/>
    <n v="9600"/>
    <n v="21105.5"/>
    <n v="2.1984895833333336"/>
    <x v="4471"/>
  </r>
  <r>
    <x v="1"/>
    <s v="Outdoor"/>
    <x v="4"/>
    <s v="Icebug"/>
    <s v="Dial"/>
    <x v="30"/>
    <s v="L6 R Tongue Dial C"/>
    <x v="4"/>
    <n v="29300"/>
    <n v="64421.5"/>
    <n v="2.1986860068259384"/>
    <x v="4472"/>
  </r>
  <r>
    <x v="1"/>
    <s v="Outdoor"/>
    <x v="4"/>
    <s v="Icebug"/>
    <s v="Dial"/>
    <x v="30"/>
    <s v="L6 R Tongue Dial C"/>
    <x v="4"/>
    <n v="600"/>
    <n v="1326"/>
    <n v="2.21"/>
    <x v="3031"/>
  </r>
  <r>
    <x v="1"/>
    <s v="Outdoor"/>
    <x v="4"/>
    <s v="Icebug"/>
    <s v="Dial"/>
    <x v="30"/>
    <s v="L6 R Tongue Dial C"/>
    <x v="2"/>
    <n v="6185"/>
    <n v="13591.5"/>
    <n v="2.1974939369442197"/>
    <x v="4473"/>
  </r>
  <r>
    <x v="1"/>
    <s v="Outdoor"/>
    <x v="4"/>
    <s v="Icebug"/>
    <s v="Dial"/>
    <x v="30"/>
    <s v="L6 R Tongue Dial C"/>
    <x v="2"/>
    <n v="8995"/>
    <n v="19779.5"/>
    <n v="2.1989438576987217"/>
    <x v="4474"/>
  </r>
  <r>
    <x v="1"/>
    <s v="Outdoor"/>
    <x v="4"/>
    <s v="Icebug"/>
    <s v="Dial"/>
    <x v="14"/>
    <s v="L6 L Eyestay 20mm Dial X"/>
    <x v="1"/>
    <n v="5230"/>
    <n v="5564"/>
    <n v="1.0638623326959846"/>
    <x v="4475"/>
  </r>
  <r>
    <x v="1"/>
    <s v="Outdoor"/>
    <x v="4"/>
    <s v="Icebug"/>
    <s v="Dial"/>
    <x v="14"/>
    <s v="L6 L Eyestay 20mm Dial X"/>
    <x v="1"/>
    <n v="2365"/>
    <n v="2514.5"/>
    <n v="1.0632135306553911"/>
    <x v="4476"/>
  </r>
  <r>
    <x v="1"/>
    <s v="Outdoor"/>
    <x v="4"/>
    <s v="Icebug"/>
    <s v="Dial"/>
    <x v="14"/>
    <s v="L6 L Eyestay 20mm Dial X"/>
    <x v="1"/>
    <n v="2415"/>
    <n v="2568"/>
    <n v="1.0633540372670807"/>
    <x v="4477"/>
  </r>
  <r>
    <x v="1"/>
    <s v="Outdoor"/>
    <x v="4"/>
    <s v="Icebug"/>
    <s v="Dial"/>
    <x v="14"/>
    <s v="L6 R Eyestay 20mm Dial X"/>
    <x v="1"/>
    <n v="5230"/>
    <n v="5564"/>
    <n v="1.0638623326959846"/>
    <x v="4475"/>
  </r>
  <r>
    <x v="1"/>
    <s v="Outdoor"/>
    <x v="4"/>
    <s v="Icebug"/>
    <s v="Dial"/>
    <x v="14"/>
    <s v="L6 R Eyestay 20mm Dial X"/>
    <x v="1"/>
    <n v="2365"/>
    <n v="2514.5"/>
    <n v="1.0632135306553911"/>
    <x v="4476"/>
  </r>
  <r>
    <x v="1"/>
    <s v="Outdoor"/>
    <x v="4"/>
    <s v="Icebug"/>
    <s v="Dial"/>
    <x v="14"/>
    <s v="L6 R Eyestay 20mm Dial X"/>
    <x v="1"/>
    <n v="2415"/>
    <n v="2568"/>
    <n v="1.0633540372670807"/>
    <x v="4477"/>
  </r>
  <r>
    <x v="1"/>
    <s v="Outdoor"/>
    <x v="4"/>
    <s v="Icebug"/>
    <s v="Dial"/>
    <x v="14"/>
    <s v="L6 R Tongue Dial X"/>
    <x v="1"/>
    <n v="6285"/>
    <n v="6687.5"/>
    <n v="1.0640413683373111"/>
    <x v="4478"/>
  </r>
  <r>
    <x v="1"/>
    <s v="Outdoor"/>
    <x v="4"/>
    <s v="Icebug"/>
    <s v="Dial"/>
    <x v="47"/>
    <s v="M3 Tongue Large Tub Dial A"/>
    <x v="4"/>
    <n v="6060"/>
    <n v="16448.25"/>
    <n v="2.7142326732673268"/>
    <x v="4479"/>
  </r>
  <r>
    <x v="1"/>
    <s v="Outdoor"/>
    <x v="4"/>
    <s v="Icebug"/>
    <s v="Dial"/>
    <x v="47"/>
    <s v="M3 Tongue Large Tub Dial A"/>
    <x v="2"/>
    <n v="6685"/>
    <n v="18154.5"/>
    <n v="2.7157068062827223"/>
    <x v="4480"/>
  </r>
  <r>
    <x v="1"/>
    <s v="Outdoor"/>
    <x v="4"/>
    <s v="Icebug"/>
    <s v="Dial"/>
    <x v="47"/>
    <s v="M3 Tongue Large Tub Dial A"/>
    <x v="3"/>
    <n v="2815"/>
    <n v="7700"/>
    <n v="2.7353463587921847"/>
    <x v="4481"/>
  </r>
  <r>
    <x v="1"/>
    <s v="Outdoor"/>
    <x v="4"/>
    <s v="Icebug"/>
    <s v="Dial"/>
    <x v="47"/>
    <s v="M3 Tongue Large Tub Dial A"/>
    <x v="0"/>
    <n v="4625"/>
    <n v="12650"/>
    <n v="2.7351351351351352"/>
    <x v="4482"/>
  </r>
  <r>
    <x v="1"/>
    <s v="Outdoor"/>
    <x v="4"/>
    <s v="Icebug"/>
    <s v="Dial"/>
    <x v="53"/>
    <s v="M3 Tongue Large Tub Dial E"/>
    <x v="4"/>
    <n v="4575"/>
    <n v="7962.5"/>
    <n v="1.7404371584699454"/>
    <x v="4483"/>
  </r>
  <r>
    <x v="1"/>
    <s v="Outdoor"/>
    <x v="4"/>
    <s v="Icebug"/>
    <s v="Dial"/>
    <x v="53"/>
    <s v="M3 Tongue Large Tub Dial E"/>
    <x v="2"/>
    <n v="4425"/>
    <n v="7700"/>
    <n v="1.7401129943502824"/>
    <x v="4484"/>
  </r>
  <r>
    <x v="1"/>
    <s v="Outdoor"/>
    <x v="4"/>
    <s v="Icebug"/>
    <s v="Dial"/>
    <x v="53"/>
    <s v="M3 Tongue Large Tub Dial E"/>
    <x v="3"/>
    <n v="650"/>
    <n v="1397.5"/>
    <n v="2.15"/>
    <x v="4485"/>
  </r>
  <r>
    <x v="1"/>
    <s v="Outdoor"/>
    <x v="4"/>
    <s v="Icebug"/>
    <s v="Dial"/>
    <x v="53"/>
    <s v="M3 Tongue Large Tub Dial E"/>
    <x v="0"/>
    <n v="1060"/>
    <n v="2257.5"/>
    <n v="2.1297169811320753"/>
    <x v="3992"/>
  </r>
  <r>
    <x v="1"/>
    <s v="Outdoor"/>
    <x v="4"/>
    <s v="Icebug"/>
    <s v="Dial"/>
    <x v="35"/>
    <s v="M4 R Housing 25mm Dial B Lace Lock 1"/>
    <x v="3"/>
    <n v="11210"/>
    <n v="28990"/>
    <n v="2.5860838537020516"/>
    <x v="4486"/>
  </r>
  <r>
    <x v="1"/>
    <s v="Outdoor"/>
    <x v="4"/>
    <s v="Icebug"/>
    <s v="Dial"/>
    <x v="35"/>
    <s v="M4 R Housing 25mm Dial B Lace Lock 1"/>
    <x v="0"/>
    <n v="2065"/>
    <n v="5330"/>
    <n v="2.5811138014527844"/>
    <x v="4487"/>
  </r>
  <r>
    <x v="1"/>
    <s v="Outdoor"/>
    <x v="4"/>
    <s v="Icebug"/>
    <s v="Dial"/>
    <x v="35"/>
    <s v="M4 R Housing 25mm Dial B Lace Lock 1"/>
    <x v="1"/>
    <n v="4275"/>
    <n v="11050"/>
    <n v="2.5847953216374271"/>
    <x v="4042"/>
  </r>
  <r>
    <x v="1"/>
    <s v="Outdoor"/>
    <x v="4"/>
    <s v="La Sportiva"/>
    <s v="Dial"/>
    <x v="8"/>
    <s v="L6 L Eyestay 20mm Dial E"/>
    <x v="5"/>
    <n v="500"/>
    <n v="610"/>
    <n v="1.22"/>
    <x v="2590"/>
  </r>
  <r>
    <x v="1"/>
    <s v="Outdoor"/>
    <x v="4"/>
    <s v="La Sportiva"/>
    <s v="Dial"/>
    <x v="8"/>
    <s v="L6 L Eyestay 20mm Dial E"/>
    <x v="5"/>
    <n v="500"/>
    <n v="610"/>
    <n v="1.22"/>
    <x v="2590"/>
  </r>
  <r>
    <x v="1"/>
    <s v="Outdoor"/>
    <x v="4"/>
    <s v="La Sportiva"/>
    <s v="Dial"/>
    <x v="20"/>
    <s v="L6 R Eyestay 20mm Dial J"/>
    <x v="3"/>
    <n v="2465"/>
    <n v="1935.5"/>
    <n v="0.78519269776876266"/>
    <x v="3692"/>
  </r>
  <r>
    <x v="1"/>
    <s v="Outdoor"/>
    <x v="4"/>
    <s v="La Sportiva"/>
    <s v="Dial"/>
    <x v="20"/>
    <s v="L6 R Eyestay 20mm Dial J"/>
    <x v="2"/>
    <n v="1000"/>
    <n v="770"/>
    <n v="0.77"/>
    <x v="3622"/>
  </r>
  <r>
    <x v="1"/>
    <s v="Outdoor"/>
    <x v="4"/>
    <s v="La Sportiva"/>
    <s v="Dial"/>
    <x v="20"/>
    <s v="L6 R Eyestay 20mm Dial J"/>
    <x v="3"/>
    <n v="300"/>
    <n v="237"/>
    <n v="0.79"/>
    <x v="718"/>
  </r>
  <r>
    <x v="1"/>
    <s v="Outdoor"/>
    <x v="4"/>
    <s v="La Sportiva"/>
    <s v="Dial"/>
    <x v="20"/>
    <s v="L6 R Eyestay 20mm Dial J"/>
    <x v="3"/>
    <n v="7190"/>
    <n v="5648.5"/>
    <n v="0.78560500695410296"/>
    <x v="4488"/>
  </r>
  <r>
    <x v="1"/>
    <s v="Outdoor"/>
    <x v="4"/>
    <s v="La Sportiva"/>
    <s v="Dial"/>
    <x v="20"/>
    <s v="L6 R Eyestay 20mm Dial J"/>
    <x v="3"/>
    <n v="2215"/>
    <n v="1738"/>
    <n v="0.78465011286681718"/>
    <x v="3335"/>
  </r>
  <r>
    <x v="1"/>
    <s v="Outdoor"/>
    <x v="4"/>
    <s v="La Sportiva"/>
    <s v="Dial"/>
    <x v="20"/>
    <s v="L6 R Eyestay 20mm Dial J"/>
    <x v="3"/>
    <n v="1005"/>
    <n v="790"/>
    <n v="0.78606965174129351"/>
    <x v="3342"/>
  </r>
  <r>
    <x v="1"/>
    <s v="Outdoor"/>
    <x v="4"/>
    <s v="La Sportiva"/>
    <s v="Dial"/>
    <x v="45"/>
    <s v="M3 Eyestay 25mm Dial S"/>
    <x v="4"/>
    <n v="3015"/>
    <n v="8250"/>
    <n v="2.7363184079601992"/>
    <x v="2846"/>
  </r>
  <r>
    <x v="1"/>
    <s v="Outdoor"/>
    <x v="4"/>
    <s v="La Sportiva"/>
    <s v="Dial"/>
    <x v="45"/>
    <s v="M3 Eyestay 25mm Dial S"/>
    <x v="2"/>
    <n v="500"/>
    <n v="1375"/>
    <n v="2.75"/>
    <x v="2771"/>
  </r>
  <r>
    <x v="1"/>
    <s v="Outdoor"/>
    <x v="4"/>
    <s v="La Sportiva"/>
    <s v="Dial"/>
    <x v="45"/>
    <s v="M3 Eyestay 25mm Dial S"/>
    <x v="2"/>
    <n v="1510"/>
    <n v="4125"/>
    <n v="2.7317880794701987"/>
    <x v="4376"/>
  </r>
  <r>
    <x v="1"/>
    <s v="Outdoor"/>
    <x v="4"/>
    <s v="La Sportiva"/>
    <s v="Dial"/>
    <x v="45"/>
    <s v="M3 Eyestay 25mm Dial S"/>
    <x v="2"/>
    <n v="1005"/>
    <n v="2750"/>
    <n v="2.7363184079601992"/>
    <x v="2846"/>
  </r>
  <r>
    <x v="1"/>
    <s v="Outdoor"/>
    <x v="4"/>
    <s v="La Sportiva"/>
    <s v="Dial"/>
    <x v="45"/>
    <s v="M3 Eyestay 25mm Dial S"/>
    <x v="2"/>
    <n v="2010"/>
    <n v="5500"/>
    <n v="2.7363184079601992"/>
    <x v="2846"/>
  </r>
  <r>
    <x v="1"/>
    <s v="Outdoor"/>
    <x v="4"/>
    <s v="La Sportiva"/>
    <s v="Dial"/>
    <x v="45"/>
    <s v="M3 Eyestay 25mm Dial S"/>
    <x v="2"/>
    <n v="3015"/>
    <n v="8250"/>
    <n v="2.7363184079601992"/>
    <x v="2846"/>
  </r>
  <r>
    <x v="1"/>
    <s v="Outdoor"/>
    <x v="4"/>
    <s v="La Sportiva"/>
    <s v="Dial"/>
    <x v="45"/>
    <s v="M3 Eyestay 25mm Dial S"/>
    <x v="2"/>
    <n v="1005"/>
    <n v="2750"/>
    <n v="2.7363184079601992"/>
    <x v="2846"/>
  </r>
  <r>
    <x v="1"/>
    <s v="Outdoor"/>
    <x v="4"/>
    <s v="La Sportiva"/>
    <s v="Dial"/>
    <x v="45"/>
    <s v="M3 Eyestay 25mm Dial S"/>
    <x v="2"/>
    <n v="1510"/>
    <n v="4125"/>
    <n v="2.7317880794701987"/>
    <x v="4376"/>
  </r>
  <r>
    <x v="1"/>
    <s v="Outdoor"/>
    <x v="4"/>
    <s v="La Sportiva"/>
    <s v="Dial"/>
    <x v="45"/>
    <s v="M3 Eyestay 25mm Dial S"/>
    <x v="3"/>
    <n v="6535"/>
    <n v="18005"/>
    <n v="2.7551644988523334"/>
    <x v="4489"/>
  </r>
  <r>
    <x v="1"/>
    <s v="Outdoor"/>
    <x v="4"/>
    <s v="La Sportiva"/>
    <s v="Dial"/>
    <x v="45"/>
    <s v="M3 Eyestay 25mm Dial S"/>
    <x v="0"/>
    <n v="1510"/>
    <n v="4155"/>
    <n v="2.7516556291390728"/>
    <x v="4490"/>
  </r>
  <r>
    <x v="1"/>
    <s v="Outdoor"/>
    <x v="4"/>
    <s v="La Sportiva"/>
    <s v="Dial"/>
    <x v="45"/>
    <s v="M3 Eyestay 25mm Dial S"/>
    <x v="0"/>
    <n v="3520"/>
    <n v="9695"/>
    <n v="2.7542613636363638"/>
    <x v="4491"/>
  </r>
  <r>
    <x v="1"/>
    <s v="Outdoor"/>
    <x v="4"/>
    <s v="La Sportiva"/>
    <s v="Dial"/>
    <x v="45"/>
    <s v="M3 Eyestay 25mm Dial S"/>
    <x v="0"/>
    <n v="1005"/>
    <n v="2770"/>
    <n v="2.7562189054726369"/>
    <x v="2774"/>
  </r>
  <r>
    <x v="1"/>
    <s v="Outdoor"/>
    <x v="4"/>
    <s v="La Sportiva"/>
    <s v="Dial"/>
    <x v="45"/>
    <s v="M3 Eyestay 25mm Dial S"/>
    <x v="1"/>
    <n v="1410"/>
    <n v="3878"/>
    <n v="2.7503546099290781"/>
    <x v="2782"/>
  </r>
  <r>
    <x v="1"/>
    <s v="Outdoor"/>
    <x v="4"/>
    <s v="La Sportiva"/>
    <s v="Dial"/>
    <x v="45"/>
    <s v="M3 Eyestay 25mm Dial S"/>
    <x v="1"/>
    <n v="2515"/>
    <n v="6925"/>
    <n v="2.7534791252485089"/>
    <x v="4492"/>
  </r>
  <r>
    <x v="1"/>
    <s v="Outdoor"/>
    <x v="4"/>
    <s v="La Sportiva"/>
    <s v="Dial"/>
    <x v="45"/>
    <s v="M3 Eyestay 25mm Dial S"/>
    <x v="1"/>
    <n v="5025"/>
    <n v="13850"/>
    <n v="2.7562189054726369"/>
    <x v="2774"/>
  </r>
  <r>
    <x v="1"/>
    <s v="Outdoor"/>
    <x v="4"/>
    <s v="La Sportiva"/>
    <s v="Dial"/>
    <x v="45"/>
    <s v="M3 Eyestay 25mm Dial S123 C/ CG 11 C/ Blk C"/>
    <x v="5"/>
    <n v="1510"/>
    <n v="4125"/>
    <n v="2.7317880794701987"/>
    <x v="4376"/>
  </r>
  <r>
    <x v="1"/>
    <s v="Outdoor"/>
    <x v="4"/>
    <s v="La Sportiva"/>
    <s v="Dial"/>
    <x v="45"/>
    <s v="M3 Eyestay 25mm Dial S123 C/ CG 11 C/ Blk C"/>
    <x v="5"/>
    <n v="2010"/>
    <n v="5500"/>
    <n v="2.7363184079601992"/>
    <x v="2846"/>
  </r>
  <r>
    <x v="1"/>
    <s v="Outdoor"/>
    <x v="4"/>
    <s v="La Sportiva"/>
    <s v="Dial"/>
    <x v="45"/>
    <s v="M3 Eyestay 25mm Dial S123 C/ CG 11 C/ Blk C"/>
    <x v="5"/>
    <n v="1610"/>
    <n v="4400"/>
    <n v="2.7329192546583849"/>
    <x v="3051"/>
  </r>
  <r>
    <x v="1"/>
    <s v="Outdoor"/>
    <x v="4"/>
    <s v="La Sportiva"/>
    <s v="Dial"/>
    <x v="45"/>
    <s v="M3 Eyestay 25mm Dial S123 C/ CG 11 C/ Blk C"/>
    <x v="5"/>
    <n v="7035"/>
    <n v="19250"/>
    <n v="2.7363184079601992"/>
    <x v="2846"/>
  </r>
  <r>
    <x v="1"/>
    <s v="Outdoor"/>
    <x v="4"/>
    <s v="La Sportiva"/>
    <s v="Dial"/>
    <x v="45"/>
    <s v="M3 Eyestay 25mm Dial S123 C/ CG 11 C/ Blk C"/>
    <x v="4"/>
    <n v="3620"/>
    <n v="9900"/>
    <n v="2.7348066298342539"/>
    <x v="4493"/>
  </r>
  <r>
    <x v="1"/>
    <s v="Outdoor"/>
    <x v="4"/>
    <s v="La Sportiva"/>
    <s v="Dial"/>
    <x v="45"/>
    <s v="M3 Remote Dial S"/>
    <x v="4"/>
    <n v="5025"/>
    <n v="13750"/>
    <n v="2.7363184079601992"/>
    <x v="2846"/>
  </r>
  <r>
    <x v="1"/>
    <s v="Outdoor"/>
    <x v="4"/>
    <s v="La Sportiva"/>
    <s v="Dial"/>
    <x v="45"/>
    <s v="M3 Remote Dial S"/>
    <x v="2"/>
    <n v="3015"/>
    <n v="8250"/>
    <n v="2.7363184079601992"/>
    <x v="2846"/>
  </r>
  <r>
    <x v="1"/>
    <s v="Outdoor"/>
    <x v="4"/>
    <s v="La Sportiva"/>
    <s v="Dial"/>
    <x v="45"/>
    <s v="M3 Remote Dial S"/>
    <x v="2"/>
    <n v="5025"/>
    <n v="13750"/>
    <n v="2.7363184079601992"/>
    <x v="2846"/>
  </r>
  <r>
    <x v="1"/>
    <s v="Outdoor"/>
    <x v="4"/>
    <s v="La Sportiva"/>
    <s v="Dial"/>
    <x v="45"/>
    <s v="M3 Remote Dial S"/>
    <x v="2"/>
    <n v="3520"/>
    <n v="9625"/>
    <n v="2.734375"/>
    <x v="4494"/>
  </r>
  <r>
    <x v="1"/>
    <s v="Outdoor"/>
    <x v="4"/>
    <s v="La Sportiva"/>
    <s v="Dial"/>
    <x v="45"/>
    <s v="M3 Remote Dial S"/>
    <x v="2"/>
    <n v="3520"/>
    <n v="9625"/>
    <n v="2.734375"/>
    <x v="4494"/>
  </r>
  <r>
    <x v="1"/>
    <s v="Outdoor"/>
    <x v="4"/>
    <s v="La Sportiva"/>
    <s v="Dial"/>
    <x v="45"/>
    <s v="M3 Remote Dial S"/>
    <x v="0"/>
    <n v="1005"/>
    <n v="2770"/>
    <n v="2.7562189054726369"/>
    <x v="2774"/>
  </r>
  <r>
    <x v="1"/>
    <s v="Outdoor"/>
    <x v="4"/>
    <s v="La Sportiva"/>
    <s v="Dial"/>
    <x v="45"/>
    <s v="M3 Remote Dial S"/>
    <x v="1"/>
    <n v="2010"/>
    <n v="5540"/>
    <n v="2.7562189054726369"/>
    <x v="2774"/>
  </r>
  <r>
    <x v="1"/>
    <s v="Outdoor"/>
    <x v="4"/>
    <s v="La Sportiva"/>
    <s v="Dial"/>
    <x v="45"/>
    <s v="M3 Remote Single PullSnow 123 C/CG 11 C/Blk C"/>
    <x v="5"/>
    <n v="8040"/>
    <n v="22000"/>
    <n v="2.7363184079601992"/>
    <x v="2846"/>
  </r>
  <r>
    <x v="1"/>
    <s v="Outdoor"/>
    <x v="4"/>
    <s v="La Sportiva"/>
    <s v="Dial"/>
    <x v="45"/>
    <s v="M3 Remote Single PullSnow 123 C/CG 11 C/Blk C"/>
    <x v="5"/>
    <n v="5025"/>
    <n v="13750"/>
    <n v="2.7363184079601992"/>
    <x v="2846"/>
  </r>
  <r>
    <x v="1"/>
    <s v="Outdoor"/>
    <x v="4"/>
    <s v="La Sportiva"/>
    <s v="Dial"/>
    <x v="45"/>
    <s v="M3 Remote Single PullSnow 123 C/CG 11 C/Blk C"/>
    <x v="5"/>
    <n v="5025"/>
    <n v="13750"/>
    <n v="2.7363184079601992"/>
    <x v="2846"/>
  </r>
  <r>
    <x v="1"/>
    <s v="Outdoor"/>
    <x v="4"/>
    <s v="La Sportiva"/>
    <s v="Dial"/>
    <x v="45"/>
    <s v="M3 Remote Single PullSnow 123 C/CG 11 C/Blk C"/>
    <x v="5"/>
    <n v="9550"/>
    <n v="26125"/>
    <n v="2.7356020942408379"/>
    <x v="4495"/>
  </r>
  <r>
    <x v="1"/>
    <s v="Outdoor"/>
    <x v="4"/>
    <s v="La Sportiva"/>
    <s v="Dial"/>
    <x v="45"/>
    <s v="M3 Remote Single PullSnow 123 C/CG 11 C/Blk C"/>
    <x v="4"/>
    <n v="5730"/>
    <n v="15675"/>
    <n v="2.7356020942408379"/>
    <x v="4495"/>
  </r>
  <r>
    <x v="1"/>
    <s v="Outdoor"/>
    <x v="4"/>
    <s v="La Sportiva"/>
    <s v="Dial"/>
    <x v="45"/>
    <s v="M3 Remote v2 Dial S"/>
    <x v="3"/>
    <n v="13570"/>
    <n v="37395"/>
    <n v="2.7557111274871038"/>
    <x v="4496"/>
  </r>
  <r>
    <x v="1"/>
    <s v="Outdoor"/>
    <x v="4"/>
    <s v="La Sportiva"/>
    <s v="Dial"/>
    <x v="45"/>
    <s v="M3 Remote v2 Dial S"/>
    <x v="0"/>
    <n v="4775"/>
    <n v="13157.5"/>
    <n v="2.755497382198953"/>
    <x v="2974"/>
  </r>
  <r>
    <x v="1"/>
    <s v="Outdoor"/>
    <x v="4"/>
    <s v="La Sportiva"/>
    <s v="Dial"/>
    <x v="45"/>
    <s v="M3 Remote v2 Dial S"/>
    <x v="0"/>
    <n v="3015"/>
    <n v="8310"/>
    <n v="2.7562189054726369"/>
    <x v="2774"/>
  </r>
  <r>
    <x v="1"/>
    <s v="Outdoor"/>
    <x v="4"/>
    <s v="La Sportiva"/>
    <s v="Dial"/>
    <x v="45"/>
    <s v="M3 Remote v2 Dial S"/>
    <x v="0"/>
    <n v="900"/>
    <n v="2493"/>
    <n v="2.77"/>
    <x v="2768"/>
  </r>
  <r>
    <x v="1"/>
    <s v="Outdoor"/>
    <x v="4"/>
    <s v="La Sportiva"/>
    <s v="Dial"/>
    <x v="45"/>
    <s v="M3 Remote v2 Dial S"/>
    <x v="0"/>
    <n v="600"/>
    <n v="1662"/>
    <n v="2.77"/>
    <x v="2768"/>
  </r>
  <r>
    <x v="1"/>
    <s v="Outdoor"/>
    <x v="4"/>
    <s v="La Sportiva"/>
    <s v="Dial"/>
    <x v="45"/>
    <s v="M3 Remote v2 Dial S"/>
    <x v="0"/>
    <n v="600"/>
    <n v="1662"/>
    <n v="2.77"/>
    <x v="2768"/>
  </r>
  <r>
    <x v="1"/>
    <s v="Outdoor"/>
    <x v="4"/>
    <s v="La Sportiva"/>
    <s v="Dial"/>
    <x v="45"/>
    <s v="M3 Remote v2 Dial S"/>
    <x v="0"/>
    <n v="4020"/>
    <n v="11080"/>
    <n v="2.7562189054726369"/>
    <x v="2774"/>
  </r>
  <r>
    <x v="1"/>
    <s v="Outdoor"/>
    <x v="4"/>
    <s v="La Sportiva"/>
    <s v="Dial"/>
    <x v="45"/>
    <s v="M3 Remote v2 Dial S"/>
    <x v="0"/>
    <n v="1210"/>
    <n v="3324"/>
    <n v="2.747107438016529"/>
    <x v="4497"/>
  </r>
  <r>
    <x v="1"/>
    <s v="Outdoor"/>
    <x v="4"/>
    <s v="La Sportiva"/>
    <s v="Dial"/>
    <x v="45"/>
    <s v="M3 Remote v2 Dial S"/>
    <x v="0"/>
    <n v="2240"/>
    <n v="6163.25"/>
    <n v="2.7514508928571431"/>
    <x v="4498"/>
  </r>
  <r>
    <x v="1"/>
    <s v="Outdoor"/>
    <x v="4"/>
    <s v="La Sportiva"/>
    <s v="Dial"/>
    <x v="45"/>
    <s v="M3 Remote v2 Dial S"/>
    <x v="1"/>
    <n v="8545"/>
    <n v="23545"/>
    <n v="2.7554125219426564"/>
    <x v="4499"/>
  </r>
  <r>
    <x v="1"/>
    <s v="Outdoor"/>
    <x v="4"/>
    <s v="La Sportiva"/>
    <s v="Dial"/>
    <x v="45"/>
    <s v="M3 Remote v2 Dial S"/>
    <x v="1"/>
    <n v="6485"/>
    <n v="17866.5"/>
    <n v="2.7550501156515033"/>
    <x v="4500"/>
  </r>
  <r>
    <x v="1"/>
    <s v="Outdoor"/>
    <x v="4"/>
    <s v="La Sportiva"/>
    <s v="Dial"/>
    <x v="45"/>
    <s v="M3 Remote v2 Dial S"/>
    <x v="1"/>
    <n v="2665"/>
    <n v="7565.75"/>
    <n v="2.8389305816135084"/>
    <x v="4501"/>
  </r>
  <r>
    <x v="1"/>
    <s v="Outdoor"/>
    <x v="4"/>
    <s v="La Sportiva"/>
    <s v="Dial"/>
    <x v="6"/>
    <s v="M4 PowerPull L Remote Dial C Lace Lock 1"/>
    <x v="1"/>
    <n v="1110"/>
    <n v="2365"/>
    <n v="2.1306306306306309"/>
    <x v="3993"/>
  </r>
  <r>
    <x v="1"/>
    <s v="Outdoor"/>
    <x v="4"/>
    <s v="La Sportiva"/>
    <s v="Dial"/>
    <x v="6"/>
    <s v="M4 PowerPull L Remote Dial C Lace Lock 1"/>
    <x v="1"/>
    <n v="3520"/>
    <n v="7525"/>
    <n v="2.1377840909090908"/>
    <x v="4502"/>
  </r>
  <r>
    <x v="1"/>
    <s v="Outdoor"/>
    <x v="4"/>
    <s v="La Sportiva"/>
    <s v="Dial"/>
    <x v="6"/>
    <s v="M4 PowerPull L Remote Dial C Lace Lock 1"/>
    <x v="1"/>
    <n v="2515"/>
    <n v="5375"/>
    <n v="2.1371769383697812"/>
    <x v="4503"/>
  </r>
  <r>
    <x v="1"/>
    <s v="Outdoor"/>
    <x v="4"/>
    <s v="La Sportiva"/>
    <s v="Dial"/>
    <x v="6"/>
    <s v="M4 PowerPull R Remote Dial C Lace Lock 1"/>
    <x v="1"/>
    <n v="1110"/>
    <n v="2365"/>
    <n v="2.1306306306306309"/>
    <x v="3993"/>
  </r>
  <r>
    <x v="1"/>
    <s v="Outdoor"/>
    <x v="4"/>
    <s v="La Sportiva"/>
    <s v="Dial"/>
    <x v="6"/>
    <s v="M4 PowerPull R Remote Dial C Lace Lock 1"/>
    <x v="1"/>
    <n v="3520"/>
    <n v="7525"/>
    <n v="2.1377840909090908"/>
    <x v="4502"/>
  </r>
  <r>
    <x v="1"/>
    <s v="Outdoor"/>
    <x v="4"/>
    <s v="La Sportiva"/>
    <s v="Dial"/>
    <x v="6"/>
    <s v="M4 PowerPull R Remote Dial C Lace Lock 1"/>
    <x v="1"/>
    <n v="2515"/>
    <n v="5375"/>
    <n v="2.1371769383697812"/>
    <x v="4503"/>
  </r>
  <r>
    <x v="1"/>
    <s v="Outdoor"/>
    <x v="4"/>
    <s v="Lowa"/>
    <s v="Dial"/>
    <x v="35"/>
    <s v="M4 R Housing 25mm Dial B Lace Lock 1"/>
    <x v="4"/>
    <n v="150"/>
    <n v="387"/>
    <n v="2.58"/>
    <x v="4504"/>
  </r>
  <r>
    <x v="1"/>
    <s v="Outdoor"/>
    <x v="4"/>
    <s v="Lowa"/>
    <s v="Dial"/>
    <x v="35"/>
    <s v="M4 R Housing 25mm Dial B Lace Lock 1"/>
    <x v="2"/>
    <n v="100"/>
    <n v="258"/>
    <n v="2.58"/>
    <x v="4504"/>
  </r>
  <r>
    <x v="1"/>
    <s v="Outdoor"/>
    <x v="4"/>
    <s v="Mammut"/>
    <s v="Dial"/>
    <x v="31"/>
    <s v="L6 L Eyestay 20mm Dial D"/>
    <x v="3"/>
    <n v="1005"/>
    <n v="2240"/>
    <n v="2.2288557213930349"/>
    <x v="2864"/>
  </r>
  <r>
    <x v="1"/>
    <s v="Outdoor"/>
    <x v="4"/>
    <s v="Mammut"/>
    <s v="Dial"/>
    <x v="31"/>
    <s v="L6 L Eyestay 20mm Dial D"/>
    <x v="0"/>
    <n v="550"/>
    <n v="1232"/>
    <n v="2.2400000000000002"/>
    <x v="1400"/>
  </r>
  <r>
    <x v="1"/>
    <s v="Outdoor"/>
    <x v="4"/>
    <s v="Mammut"/>
    <s v="Dial"/>
    <x v="31"/>
    <s v="L6 L Eyestay 20mm Dial D"/>
    <x v="0"/>
    <n v="3920"/>
    <n v="8736"/>
    <n v="2.2285714285714286"/>
    <x v="4220"/>
  </r>
  <r>
    <x v="1"/>
    <s v="Outdoor"/>
    <x v="4"/>
    <s v="Mammut"/>
    <s v="Dial"/>
    <x v="31"/>
    <s v="L6 L Eyestay 20mm Dial D"/>
    <x v="0"/>
    <n v="1005"/>
    <n v="2240"/>
    <n v="2.2288557213930349"/>
    <x v="2864"/>
  </r>
  <r>
    <x v="1"/>
    <s v="Outdoor"/>
    <x v="4"/>
    <s v="Mammut"/>
    <s v="Dial"/>
    <x v="31"/>
    <s v="L6 L Eyestay 20mm Dial D"/>
    <x v="0"/>
    <n v="3270"/>
    <n v="7280"/>
    <n v="2.2262996941896023"/>
    <x v="4505"/>
  </r>
  <r>
    <x v="1"/>
    <s v="Outdoor"/>
    <x v="4"/>
    <s v="Mammut"/>
    <s v="Dial"/>
    <x v="31"/>
    <s v="L6 L Eyestay 20mm Dial D"/>
    <x v="1"/>
    <n v="3870"/>
    <n v="8624"/>
    <n v="2.2284237726098191"/>
    <x v="4506"/>
  </r>
  <r>
    <x v="1"/>
    <s v="Outdoor"/>
    <x v="4"/>
    <s v="Mammut"/>
    <s v="Dial"/>
    <x v="31"/>
    <s v="L6 L Eyestay 20mm Dial D"/>
    <x v="1"/>
    <n v="1685"/>
    <n v="3752"/>
    <n v="2.2267062314540058"/>
    <x v="4325"/>
  </r>
  <r>
    <x v="1"/>
    <s v="Outdoor"/>
    <x v="4"/>
    <s v="Mammut"/>
    <s v="Dial"/>
    <x v="31"/>
    <s v="L6 L Eyestay 20mm Dial D"/>
    <x v="1"/>
    <n v="550"/>
    <n v="1232"/>
    <n v="2.2400000000000002"/>
    <x v="1400"/>
  </r>
  <r>
    <x v="1"/>
    <s v="Outdoor"/>
    <x v="4"/>
    <s v="Mammut"/>
    <s v="Dial"/>
    <x v="31"/>
    <s v="L6 L Eyestay 20mm Dial D"/>
    <x v="3"/>
    <n v="1410"/>
    <n v="3136"/>
    <n v="2.2241134751773051"/>
    <x v="1216"/>
  </r>
  <r>
    <x v="1"/>
    <s v="Outdoor"/>
    <x v="4"/>
    <s v="Mammut"/>
    <s v="Dial"/>
    <x v="31"/>
    <s v="L6 L Eyestay 20mm Dial D"/>
    <x v="0"/>
    <n v="800"/>
    <n v="1792"/>
    <n v="2.2400000000000002"/>
    <x v="1400"/>
  </r>
  <r>
    <x v="1"/>
    <s v="Outdoor"/>
    <x v="4"/>
    <s v="Mammut"/>
    <s v="Dial"/>
    <x v="31"/>
    <s v="L6 L Eyestay 20mm Dial D"/>
    <x v="0"/>
    <n v="1210"/>
    <n v="2688"/>
    <n v="2.2214876033057851"/>
    <x v="4507"/>
  </r>
  <r>
    <x v="1"/>
    <s v="Outdoor"/>
    <x v="4"/>
    <s v="Mammut"/>
    <s v="Dial"/>
    <x v="31"/>
    <s v="L6 R Eyestay 20mm Dial D"/>
    <x v="3"/>
    <n v="1005"/>
    <n v="2240"/>
    <n v="2.2288557213930349"/>
    <x v="2864"/>
  </r>
  <r>
    <x v="1"/>
    <s v="Outdoor"/>
    <x v="4"/>
    <s v="Mammut"/>
    <s v="Dial"/>
    <x v="31"/>
    <s v="L6 R Eyestay 20mm Dial D"/>
    <x v="0"/>
    <n v="550"/>
    <n v="1232"/>
    <n v="2.2400000000000002"/>
    <x v="1400"/>
  </r>
  <r>
    <x v="1"/>
    <s v="Outdoor"/>
    <x v="4"/>
    <s v="Mammut"/>
    <s v="Dial"/>
    <x v="31"/>
    <s v="L6 R Eyestay 20mm Dial D"/>
    <x v="0"/>
    <n v="3920"/>
    <n v="8736"/>
    <n v="2.2285714285714286"/>
    <x v="4220"/>
  </r>
  <r>
    <x v="1"/>
    <s v="Outdoor"/>
    <x v="4"/>
    <s v="Mammut"/>
    <s v="Dial"/>
    <x v="31"/>
    <s v="L6 R Eyestay 20mm Dial D"/>
    <x v="0"/>
    <n v="1005"/>
    <n v="2240"/>
    <n v="2.2288557213930349"/>
    <x v="2864"/>
  </r>
  <r>
    <x v="1"/>
    <s v="Outdoor"/>
    <x v="4"/>
    <s v="Mammut"/>
    <s v="Dial"/>
    <x v="31"/>
    <s v="L6 R Eyestay 20mm Dial D"/>
    <x v="0"/>
    <n v="3270"/>
    <n v="7280"/>
    <n v="2.2262996941896023"/>
    <x v="4505"/>
  </r>
  <r>
    <x v="1"/>
    <s v="Outdoor"/>
    <x v="4"/>
    <s v="Mammut"/>
    <s v="Dial"/>
    <x v="31"/>
    <s v="L6 R Eyestay 20mm Dial D"/>
    <x v="1"/>
    <n v="3870"/>
    <n v="8624"/>
    <n v="2.2284237726098191"/>
    <x v="4506"/>
  </r>
  <r>
    <x v="1"/>
    <s v="Outdoor"/>
    <x v="4"/>
    <s v="Mammut"/>
    <s v="Dial"/>
    <x v="31"/>
    <s v="L6 R Eyestay 20mm Dial D"/>
    <x v="1"/>
    <n v="1685"/>
    <n v="3752"/>
    <n v="2.2267062314540058"/>
    <x v="4325"/>
  </r>
  <r>
    <x v="1"/>
    <s v="Outdoor"/>
    <x v="4"/>
    <s v="Mammut"/>
    <s v="Dial"/>
    <x v="31"/>
    <s v="L6 R Eyestay 20mm Dial D"/>
    <x v="1"/>
    <n v="550"/>
    <n v="1232"/>
    <n v="2.2400000000000002"/>
    <x v="1400"/>
  </r>
  <r>
    <x v="1"/>
    <s v="Outdoor"/>
    <x v="4"/>
    <s v="Mammut"/>
    <s v="Dial"/>
    <x v="31"/>
    <s v="L6 R Eyestay 20mm Dial D"/>
    <x v="3"/>
    <n v="1410"/>
    <n v="3136"/>
    <n v="2.2241134751773051"/>
    <x v="1216"/>
  </r>
  <r>
    <x v="1"/>
    <s v="Outdoor"/>
    <x v="4"/>
    <s v="Mammut"/>
    <s v="Dial"/>
    <x v="31"/>
    <s v="L6 R Eyestay 20mm Dial D"/>
    <x v="0"/>
    <n v="800"/>
    <n v="1792"/>
    <n v="2.2400000000000002"/>
    <x v="1400"/>
  </r>
  <r>
    <x v="1"/>
    <s v="Outdoor"/>
    <x v="4"/>
    <s v="Mammut"/>
    <s v="Dial"/>
    <x v="31"/>
    <s v="L6 R Eyestay 20mm Dial D"/>
    <x v="0"/>
    <n v="1210"/>
    <n v="2688"/>
    <n v="2.2214876033057851"/>
    <x v="4507"/>
  </r>
  <r>
    <x v="1"/>
    <s v="Outdoor"/>
    <x v="4"/>
    <s v="Mammut"/>
    <s v="Dial"/>
    <x v="31"/>
    <s v="L6 R Tongue Dial D"/>
    <x v="3"/>
    <n v="2415"/>
    <n v="5376"/>
    <n v="2.2260869565217392"/>
    <x v="2880"/>
  </r>
  <r>
    <x v="1"/>
    <s v="Outdoor"/>
    <x v="4"/>
    <s v="Mammut"/>
    <s v="Dial"/>
    <x v="31"/>
    <s v="L6 R Tongue Dial D"/>
    <x v="3"/>
    <n v="2465"/>
    <n v="5488"/>
    <n v="2.2263691683569982"/>
    <x v="3749"/>
  </r>
  <r>
    <x v="1"/>
    <s v="Outdoor"/>
    <x v="4"/>
    <s v="Mammut"/>
    <s v="Dial"/>
    <x v="31"/>
    <s v="L6 R Tongue Dial D"/>
    <x v="1"/>
    <n v="2690"/>
    <n v="5992"/>
    <n v="2.2275092936802974"/>
    <x v="4457"/>
  </r>
  <r>
    <x v="1"/>
    <s v="Outdoor"/>
    <x v="4"/>
    <s v="Mammut"/>
    <s v="Dial"/>
    <x v="14"/>
    <s v="L6 L Eyestay 20mm Dial X"/>
    <x v="1"/>
    <n v="1860"/>
    <n v="2016.5"/>
    <n v="1.0841397849462366"/>
    <x v="4508"/>
  </r>
  <r>
    <x v="1"/>
    <s v="Outdoor"/>
    <x v="4"/>
    <s v="Mammut"/>
    <s v="Dial"/>
    <x v="14"/>
    <s v="L6 L Eyestay 20mm Dial X"/>
    <x v="1"/>
    <n v="1260"/>
    <n v="1362.5"/>
    <n v="1.0813492063492063"/>
    <x v="4509"/>
  </r>
  <r>
    <x v="1"/>
    <s v="Outdoor"/>
    <x v="4"/>
    <s v="Mammut"/>
    <s v="Dial"/>
    <x v="14"/>
    <s v="L6 L Eyestay 20mm Dial X"/>
    <x v="1"/>
    <n v="4925"/>
    <n v="5341"/>
    <n v="1.084467005076142"/>
    <x v="4510"/>
  </r>
  <r>
    <x v="1"/>
    <s v="Outdoor"/>
    <x v="4"/>
    <s v="Mammut"/>
    <s v="Dial"/>
    <x v="14"/>
    <s v="L6 L Eyestay 20mm Dial X"/>
    <x v="1"/>
    <n v="1260"/>
    <n v="1362.5"/>
    <n v="1.0813492063492063"/>
    <x v="4509"/>
  </r>
  <r>
    <x v="1"/>
    <s v="Outdoor"/>
    <x v="4"/>
    <s v="Mammut"/>
    <s v="Dial"/>
    <x v="14"/>
    <s v="L6 R Eyestay 20mm Dial X"/>
    <x v="1"/>
    <n v="1860"/>
    <n v="2016.5"/>
    <n v="1.0841397849462366"/>
    <x v="4508"/>
  </r>
  <r>
    <x v="1"/>
    <s v="Outdoor"/>
    <x v="4"/>
    <s v="Mammut"/>
    <s v="Dial"/>
    <x v="14"/>
    <s v="L6 R Eyestay 20mm Dial X"/>
    <x v="1"/>
    <n v="1260"/>
    <n v="1362.5"/>
    <n v="1.0813492063492063"/>
    <x v="4509"/>
  </r>
  <r>
    <x v="1"/>
    <s v="Outdoor"/>
    <x v="4"/>
    <s v="Mammut"/>
    <s v="Dial"/>
    <x v="14"/>
    <s v="L6 R Eyestay 20mm Dial X"/>
    <x v="1"/>
    <n v="4925"/>
    <n v="5341"/>
    <n v="1.084467005076142"/>
    <x v="4510"/>
  </r>
  <r>
    <x v="1"/>
    <s v="Outdoor"/>
    <x v="4"/>
    <s v="Mammut"/>
    <s v="Dial"/>
    <x v="14"/>
    <s v="L6 R Eyestay 20mm Dial X"/>
    <x v="1"/>
    <n v="1260"/>
    <n v="1362.5"/>
    <n v="1.0813492063492063"/>
    <x v="4509"/>
  </r>
  <r>
    <x v="1"/>
    <s v="Outdoor"/>
    <x v="4"/>
    <s v="Mammut"/>
    <s v="Dial"/>
    <x v="47"/>
    <s v="M3 Eyestay 25mm Dial A"/>
    <x v="4"/>
    <n v="1260"/>
    <n v="3412.5"/>
    <n v="2.7083333333333335"/>
    <x v="3719"/>
  </r>
  <r>
    <x v="1"/>
    <s v="Outdoor"/>
    <x v="4"/>
    <s v="Mammut"/>
    <s v="Dial"/>
    <x v="47"/>
    <s v="M3 Eyestay 25mmDial A-17-1462TPX"/>
    <x v="5"/>
    <n v="1610"/>
    <n v="4400"/>
    <n v="2.7329192546583849"/>
    <x v="3051"/>
  </r>
  <r>
    <x v="1"/>
    <s v="Outdoor"/>
    <x v="4"/>
    <s v="Mammut"/>
    <s v="Dial"/>
    <x v="45"/>
    <s v="M3 Remote v2 Dial S"/>
    <x v="3"/>
    <n v="1460"/>
    <n v="4016.5"/>
    <n v="2.7510273972602741"/>
    <x v="4511"/>
  </r>
  <r>
    <x v="1"/>
    <s v="Outdoor"/>
    <x v="4"/>
    <s v="Mammut"/>
    <s v="Dial"/>
    <x v="45"/>
    <s v="M3 Remote v2 Dial S"/>
    <x v="1"/>
    <n v="2065"/>
    <n v="5678.5"/>
    <n v="2.7498789346246975"/>
    <x v="4512"/>
  </r>
  <r>
    <x v="1"/>
    <s v="Outdoor"/>
    <x v="4"/>
    <s v="Mammut"/>
    <s v="Dial"/>
    <x v="45"/>
    <s v="M3 Tongue Small Flange Dial S"/>
    <x v="3"/>
    <n v="1460"/>
    <n v="4016.5"/>
    <n v="2.7510273972602741"/>
    <x v="4511"/>
  </r>
  <r>
    <x v="1"/>
    <s v="Outdoor"/>
    <x v="4"/>
    <s v="Mammut"/>
    <s v="Dial"/>
    <x v="45"/>
    <s v="M3 Tongue Small Flange Dial S"/>
    <x v="1"/>
    <n v="2065"/>
    <n v="5678.5"/>
    <n v="2.7498789346246975"/>
    <x v="4512"/>
  </r>
  <r>
    <x v="1"/>
    <s v="Outdoor"/>
    <x v="4"/>
    <s v="Meindl"/>
    <s v="Dial"/>
    <x v="29"/>
    <s v="L6 L Eyestay 20mm Dial A"/>
    <x v="0"/>
    <n v="2615"/>
    <n v="6422"/>
    <n v="2.4558317399617593"/>
    <x v="4312"/>
  </r>
  <r>
    <x v="1"/>
    <s v="Outdoor"/>
    <x v="4"/>
    <s v="Meindl"/>
    <s v="Dial"/>
    <x v="29"/>
    <s v="L6 L Eyestay 20mm Dial A"/>
    <x v="0"/>
    <n v="1335"/>
    <n v="3272.75"/>
    <n v="2.4514981273408241"/>
    <x v="4513"/>
  </r>
  <r>
    <x v="1"/>
    <s v="Outdoor"/>
    <x v="4"/>
    <s v="Meindl"/>
    <s v="Dial"/>
    <x v="29"/>
    <s v="L6 L Eyestay 20mm Dial A"/>
    <x v="1"/>
    <n v="1005"/>
    <n v="2470"/>
    <n v="2.4577114427860698"/>
    <x v="3595"/>
  </r>
  <r>
    <x v="1"/>
    <s v="Outdoor"/>
    <x v="4"/>
    <s v="Meindl"/>
    <s v="Dial"/>
    <x v="29"/>
    <s v="L6 L Eyestay 20mm Dial A"/>
    <x v="1"/>
    <n v="1000"/>
    <n v="2470"/>
    <n v="2.4700000000000002"/>
    <x v="2872"/>
  </r>
  <r>
    <x v="1"/>
    <s v="Outdoor"/>
    <x v="4"/>
    <s v="Meindl"/>
    <s v="Dial"/>
    <x v="29"/>
    <s v="L6 L Eyestay 20mm Dial A"/>
    <x v="1"/>
    <n v="750"/>
    <n v="1852.5"/>
    <n v="2.4700000000000002"/>
    <x v="2872"/>
  </r>
  <r>
    <x v="1"/>
    <s v="Outdoor"/>
    <x v="4"/>
    <s v="Meindl"/>
    <s v="Dial"/>
    <x v="29"/>
    <s v="L6 R Eyestay 20mm Dial A"/>
    <x v="0"/>
    <n v="2615"/>
    <n v="6422"/>
    <n v="2.4558317399617593"/>
    <x v="4312"/>
  </r>
  <r>
    <x v="1"/>
    <s v="Outdoor"/>
    <x v="4"/>
    <s v="Meindl"/>
    <s v="Dial"/>
    <x v="29"/>
    <s v="L6 R Eyestay 20mm Dial A"/>
    <x v="0"/>
    <n v="1335"/>
    <n v="3272.75"/>
    <n v="2.4514981273408241"/>
    <x v="4513"/>
  </r>
  <r>
    <x v="1"/>
    <s v="Outdoor"/>
    <x v="4"/>
    <s v="Meindl"/>
    <s v="Dial"/>
    <x v="29"/>
    <s v="L6 R Eyestay 20mm Dial A"/>
    <x v="1"/>
    <n v="1005"/>
    <n v="2470"/>
    <n v="2.4577114427860698"/>
    <x v="3595"/>
  </r>
  <r>
    <x v="1"/>
    <s v="Outdoor"/>
    <x v="4"/>
    <s v="Meindl"/>
    <s v="Dial"/>
    <x v="29"/>
    <s v="L6 R Eyestay 20mm Dial A"/>
    <x v="1"/>
    <n v="1000"/>
    <n v="2470"/>
    <n v="2.4700000000000002"/>
    <x v="2872"/>
  </r>
  <r>
    <x v="1"/>
    <s v="Outdoor"/>
    <x v="4"/>
    <s v="Meindl"/>
    <s v="Dial"/>
    <x v="29"/>
    <s v="L6 R Eyestay 20mm Dial A"/>
    <x v="1"/>
    <n v="750"/>
    <n v="1852.5"/>
    <n v="2.4700000000000002"/>
    <x v="2872"/>
  </r>
  <r>
    <x v="1"/>
    <s v="Outdoor"/>
    <x v="4"/>
    <s v="Meindl"/>
    <s v="Dial"/>
    <x v="31"/>
    <s v="L6 R Tongue Dial D"/>
    <x v="3"/>
    <n v="10160"/>
    <n v="22523"/>
    <n v="2.2168307086614174"/>
    <x v="4514"/>
  </r>
  <r>
    <x v="1"/>
    <s v="Outdoor"/>
    <x v="4"/>
    <s v="Meindl"/>
    <s v="Dial"/>
    <x v="31"/>
    <s v="L6 R Tongue Dial D"/>
    <x v="3"/>
    <n v="3015"/>
    <n v="6720"/>
    <n v="2.2288557213930349"/>
    <x v="2864"/>
  </r>
  <r>
    <x v="1"/>
    <s v="Outdoor"/>
    <x v="4"/>
    <s v="Meindl"/>
    <s v="Dial"/>
    <x v="31"/>
    <s v="L6 R Tongue Dial D"/>
    <x v="3"/>
    <n v="3120"/>
    <n v="6944"/>
    <n v="2.2256410256410257"/>
    <x v="3273"/>
  </r>
  <r>
    <x v="1"/>
    <s v="Outdoor"/>
    <x v="4"/>
    <s v="Meindl"/>
    <s v="Dial"/>
    <x v="31"/>
    <s v="L6 R Tongue Dial D"/>
    <x v="3"/>
    <n v="4525"/>
    <n v="10080"/>
    <n v="2.2276243093922652"/>
    <x v="4515"/>
  </r>
  <r>
    <x v="1"/>
    <s v="Outdoor"/>
    <x v="4"/>
    <s v="Meindl"/>
    <s v="Dial"/>
    <x v="31"/>
    <s v="L6 R Tongue Dial D"/>
    <x v="0"/>
    <n v="1610"/>
    <n v="3584"/>
    <n v="2.2260869565217392"/>
    <x v="2880"/>
  </r>
  <r>
    <x v="1"/>
    <s v="Outdoor"/>
    <x v="4"/>
    <s v="Meindl"/>
    <s v="Dial"/>
    <x v="31"/>
    <s v="L6 R Tongue Dial D"/>
    <x v="0"/>
    <n v="1005"/>
    <n v="2240"/>
    <n v="2.2288557213930349"/>
    <x v="2864"/>
  </r>
  <r>
    <x v="1"/>
    <s v="Outdoor"/>
    <x v="4"/>
    <s v="Meindl"/>
    <s v="Dial"/>
    <x v="31"/>
    <s v="L6 R Tongue Dial D"/>
    <x v="0"/>
    <n v="2010"/>
    <n v="4480"/>
    <n v="2.2288557213930349"/>
    <x v="2864"/>
  </r>
  <r>
    <x v="1"/>
    <s v="Outdoor"/>
    <x v="4"/>
    <s v="Meindl"/>
    <s v="Dial"/>
    <x v="31"/>
    <s v="L6 R Tongue Dial D"/>
    <x v="0"/>
    <n v="2010"/>
    <n v="4480"/>
    <n v="2.2288557213930349"/>
    <x v="2864"/>
  </r>
  <r>
    <x v="1"/>
    <s v="Outdoor"/>
    <x v="4"/>
    <s v="Meindl"/>
    <s v="Dial"/>
    <x v="31"/>
    <s v="L6 R Tongue Dial D"/>
    <x v="0"/>
    <n v="2065"/>
    <n v="4592"/>
    <n v="2.2237288135593221"/>
    <x v="3271"/>
  </r>
  <r>
    <x v="1"/>
    <s v="Outdoor"/>
    <x v="4"/>
    <s v="Meindl"/>
    <s v="Dial"/>
    <x v="31"/>
    <s v="L6 R Tongue Dial D"/>
    <x v="0"/>
    <n v="4780"/>
    <n v="10640"/>
    <n v="2.2259414225941421"/>
    <x v="4516"/>
  </r>
  <r>
    <x v="1"/>
    <s v="Outdoor"/>
    <x v="4"/>
    <s v="Meindl"/>
    <s v="Dial"/>
    <x v="31"/>
    <s v="L6 R Tongue Dial D"/>
    <x v="1"/>
    <n v="4125"/>
    <n v="9184"/>
    <n v="2.2264242424242426"/>
    <x v="3272"/>
  </r>
  <r>
    <x v="1"/>
    <s v="Outdoor"/>
    <x v="4"/>
    <s v="Meindl"/>
    <s v="Dial"/>
    <x v="31"/>
    <s v="L6 R Tongue Dial D"/>
    <x v="1"/>
    <n v="14375"/>
    <n v="32032"/>
    <n v="2.228313043478261"/>
    <x v="4517"/>
  </r>
  <r>
    <x v="1"/>
    <s v="Outdoor"/>
    <x v="4"/>
    <s v="Meindl"/>
    <s v="Dial"/>
    <x v="31"/>
    <s v="L6 R Tongue Dial D"/>
    <x v="1"/>
    <n v="10555"/>
    <n v="23520"/>
    <n v="2.2283278067266696"/>
    <x v="4518"/>
  </r>
  <r>
    <x v="1"/>
    <s v="Outdoor"/>
    <x v="4"/>
    <s v="Meindl"/>
    <s v="Dial"/>
    <x v="31"/>
    <s v="L6 R Tongue Dial D"/>
    <x v="1"/>
    <n v="2515"/>
    <n v="5600"/>
    <n v="2.2266401590457257"/>
    <x v="3122"/>
  </r>
  <r>
    <x v="1"/>
    <s v="Outdoor"/>
    <x v="4"/>
    <s v="Meindl"/>
    <s v="Dial"/>
    <x v="31"/>
    <s v="L6 R Tongue Dial D"/>
    <x v="1"/>
    <n v="6030"/>
    <n v="13440"/>
    <n v="2.2288557213930349"/>
    <x v="2864"/>
  </r>
  <r>
    <x v="1"/>
    <s v="Outdoor"/>
    <x v="4"/>
    <s v="Meindl"/>
    <s v="Dial"/>
    <x v="31"/>
    <s v="L6 R Tongue Dial D"/>
    <x v="1"/>
    <n v="1510"/>
    <n v="3360"/>
    <n v="2.2251655629139071"/>
    <x v="3123"/>
  </r>
  <r>
    <x v="1"/>
    <s v="Outdoor"/>
    <x v="4"/>
    <s v="Meindl"/>
    <s v="Dial"/>
    <x v="35"/>
    <s v="M4 R Housing 25mm Dial B"/>
    <x v="1"/>
    <n v="700"/>
    <n v="1820"/>
    <n v="2.6"/>
    <x v="3724"/>
  </r>
  <r>
    <x v="1"/>
    <s v="Outdoor"/>
    <x v="4"/>
    <s v="MILLET"/>
    <s v="Dial"/>
    <x v="7"/>
    <s v="Li2 R Eyestay Dial C"/>
    <x v="1"/>
    <n v="1650"/>
    <n v="4488"/>
    <n v="2.72"/>
    <x v="1413"/>
  </r>
  <r>
    <x v="1"/>
    <s v="Outdoor"/>
    <x v="4"/>
    <s v="Scarpa"/>
    <s v="Dial"/>
    <x v="54"/>
    <s v="M3 Single Pull Dial C"/>
    <x v="4"/>
    <n v="0"/>
    <n v="0"/>
    <e v="#DIV/0!"/>
    <x v="255"/>
  </r>
  <r>
    <x v="1"/>
    <s v="Outdoor"/>
    <x v="4"/>
    <s v="Scarpa"/>
    <s v="Dial"/>
    <x v="54"/>
    <s v="M3 Tongue Screw Housing Dial C"/>
    <x v="4"/>
    <n v="0"/>
    <n v="0"/>
    <e v="#DIV/0!"/>
    <x v="255"/>
  </r>
  <r>
    <x v="1"/>
    <s v="Outdoor"/>
    <x v="4"/>
    <s v="Scarpa"/>
    <s v="Dial"/>
    <x v="45"/>
    <s v="M3 Single Pull Dial S"/>
    <x v="4"/>
    <n v="0"/>
    <n v="0"/>
    <e v="#DIV/0!"/>
    <x v="255"/>
  </r>
  <r>
    <x v="1"/>
    <s v="Outdoor"/>
    <x v="4"/>
    <s v="Viking"/>
    <s v="Dial"/>
    <x v="15"/>
    <s v="IP1 R Tongue Dial B + Pawl Caps"/>
    <x v="5"/>
    <n v="3115"/>
    <n v="9331"/>
    <n v="2.9955056179775279"/>
    <x v="4519"/>
  </r>
  <r>
    <x v="1"/>
    <s v="Outdoor"/>
    <x v="4"/>
    <s v="Viking"/>
    <s v="Dial"/>
    <x v="15"/>
    <s v="IP1 R Tongue Dial B + Pawl Caps"/>
    <x v="5"/>
    <n v="12415"/>
    <n v="37173.5"/>
    <n v="2.994240837696335"/>
    <x v="3062"/>
  </r>
  <r>
    <x v="1"/>
    <s v="Outdoor"/>
    <x v="4"/>
    <s v="Viking"/>
    <s v="Dial"/>
    <x v="15"/>
    <s v="IP1 R Tongue Dial B + Pawl Caps"/>
    <x v="5"/>
    <n v="2765"/>
    <n v="8277.5"/>
    <n v="2.9936708860759493"/>
    <x v="3087"/>
  </r>
  <r>
    <x v="1"/>
    <s v="Outdoor"/>
    <x v="4"/>
    <s v="Viking"/>
    <s v="Dial"/>
    <x v="15"/>
    <s v="IP1 R Tongue Dial B + Pawl Caps"/>
    <x v="4"/>
    <n v="8145"/>
    <n v="24381"/>
    <n v="2.9933701657458562"/>
    <x v="3022"/>
  </r>
  <r>
    <x v="1"/>
    <s v="Outdoor"/>
    <x v="4"/>
    <s v="Viking"/>
    <s v="Dial"/>
    <x v="15"/>
    <s v="IP1 R Tongue Dial B + Pawl Caps"/>
    <x v="4"/>
    <n v="2090"/>
    <n v="6245.75"/>
    <n v="2.9883971291866027"/>
    <x v="4520"/>
  </r>
  <r>
    <x v="1"/>
    <s v="Outdoor"/>
    <x v="4"/>
    <s v="Viking"/>
    <s v="Dial"/>
    <x v="15"/>
    <s v="IP1 R Tongue Dial B + Pawl Caps"/>
    <x v="4"/>
    <n v="2065"/>
    <n v="6170.5"/>
    <n v="2.9881355932203388"/>
    <x v="3063"/>
  </r>
  <r>
    <x v="1"/>
    <s v="Outdoor"/>
    <x v="4"/>
    <s v="Viking"/>
    <s v="Dial"/>
    <x v="15"/>
    <s v="IP1 R Tongue Dial B + Pawl Caps"/>
    <x v="4"/>
    <n v="2115"/>
    <n v="6321"/>
    <n v="2.9886524822695035"/>
    <x v="3053"/>
  </r>
  <r>
    <x v="1"/>
    <s v="Outdoor"/>
    <x v="4"/>
    <s v="Viking"/>
    <s v="Dial"/>
    <x v="15"/>
    <s v="IP1 R Tongue Dial B + Pawl Caps"/>
    <x v="2"/>
    <n v="2115"/>
    <n v="6321"/>
    <n v="2.9886524822695035"/>
    <x v="3053"/>
  </r>
  <r>
    <x v="1"/>
    <s v="Outdoor"/>
    <x v="4"/>
    <s v="Viking"/>
    <s v="Dial"/>
    <x v="15"/>
    <s v="IP1 R Tongue Dial B + Pawl Caps"/>
    <x v="2"/>
    <n v="4825"/>
    <n v="14448"/>
    <n v="2.9944041450777203"/>
    <x v="4521"/>
  </r>
  <r>
    <x v="1"/>
    <s v="Outdoor"/>
    <x v="4"/>
    <s v="Viking"/>
    <s v="Dial"/>
    <x v="15"/>
    <s v="IP1 R Tongue Dial B + Pawl Caps"/>
    <x v="2"/>
    <n v="50"/>
    <n v="150.5"/>
    <n v="3.01"/>
    <x v="3024"/>
  </r>
  <r>
    <x v="1"/>
    <s v="Outdoor"/>
    <x v="4"/>
    <s v="Viking"/>
    <s v="Dial"/>
    <x v="15"/>
    <s v="IP1 R Tongue Dial B + Pawl Caps"/>
    <x v="2"/>
    <n v="3720"/>
    <n v="11137"/>
    <n v="2.9938172043010751"/>
    <x v="3058"/>
  </r>
  <r>
    <x v="1"/>
    <s v="Outdoor"/>
    <x v="4"/>
    <s v="Viking"/>
    <s v="Dial"/>
    <x v="15"/>
    <s v="IP1 R Tongue Dial B + Pawl Caps"/>
    <x v="3"/>
    <n v="2010"/>
    <n v="6020"/>
    <n v="2.9950248756218905"/>
    <x v="3020"/>
  </r>
  <r>
    <x v="1"/>
    <s v="Outdoor"/>
    <x v="4"/>
    <s v="Viking"/>
    <s v="Dial"/>
    <x v="31"/>
    <s v="L6 R Tongue Dial D"/>
    <x v="5"/>
    <n v="7945"/>
    <n v="17459"/>
    <n v="2.1974826935179359"/>
    <x v="4522"/>
  </r>
  <r>
    <x v="1"/>
    <s v="Outdoor"/>
    <x v="4"/>
    <s v="Viking"/>
    <s v="Dial"/>
    <x v="31"/>
    <s v="L6 R Tongue Dial D"/>
    <x v="4"/>
    <n v="6365"/>
    <n v="13978.25"/>
    <n v="2.1961115475255304"/>
    <x v="4523"/>
  </r>
  <r>
    <x v="1"/>
    <s v="Outdoor"/>
    <x v="4"/>
    <s v="Viking"/>
    <s v="Dial"/>
    <x v="31"/>
    <s v="L6 R Tongue Dial D"/>
    <x v="4"/>
    <n v="4075"/>
    <n v="8950.5"/>
    <n v="2.1964417177914108"/>
    <x v="4524"/>
  </r>
  <r>
    <x v="1"/>
    <s v="Outdoor"/>
    <x v="4"/>
    <s v="Viking"/>
    <s v="Dial"/>
    <x v="31"/>
    <s v="L6 R Tongue Dial D"/>
    <x v="4"/>
    <n v="6185"/>
    <n v="13591.5"/>
    <n v="2.1974939369442197"/>
    <x v="4473"/>
  </r>
  <r>
    <x v="1"/>
    <s v="Outdoor"/>
    <x v="4"/>
    <s v="Viking"/>
    <s v="Dial"/>
    <x v="31"/>
    <s v="L6 R Tongue Dial D"/>
    <x v="4"/>
    <n v="12370"/>
    <n v="27183"/>
    <n v="2.1974939369442197"/>
    <x v="4473"/>
  </r>
  <r>
    <x v="1"/>
    <s v="Outdoor"/>
    <x v="4"/>
    <s v="Viking"/>
    <s v="Dial"/>
    <x v="31"/>
    <s v="L6 R Tongue Dial D"/>
    <x v="2"/>
    <n v="4125"/>
    <n v="9061"/>
    <n v="2.1966060606060607"/>
    <x v="4525"/>
  </r>
  <r>
    <x v="1"/>
    <s v="Outdoor"/>
    <x v="4"/>
    <s v="Viking"/>
    <s v="Dial"/>
    <x v="31"/>
    <s v="L6 R Tongue Dial D"/>
    <x v="2"/>
    <n v="9250"/>
    <n v="20332"/>
    <n v="2.1980540540540541"/>
    <x v="4526"/>
  </r>
  <r>
    <x v="1"/>
    <s v="Outdoor"/>
    <x v="4"/>
    <s v="Viking"/>
    <s v="Dial"/>
    <x v="31"/>
    <s v="L6 R Tongue Dial D"/>
    <x v="2"/>
    <n v="14430"/>
    <n v="31713.5"/>
    <n v="2.1977477477477478"/>
    <x v="4527"/>
  </r>
  <r>
    <x v="1"/>
    <s v="Outdoor"/>
    <x v="4"/>
    <s v="Viking"/>
    <s v="Dial"/>
    <x v="31"/>
    <s v="L6 R Tongue Dial D"/>
    <x v="2"/>
    <n v="3270"/>
    <n v="7182.5"/>
    <n v="2.1964831804281344"/>
    <x v="4528"/>
  </r>
  <r>
    <x v="1"/>
    <s v="Outdoor"/>
    <x v="4"/>
    <s v="Viking"/>
    <s v="Dial"/>
    <x v="31"/>
    <s v="L6 R Tongue Dial D"/>
    <x v="2"/>
    <n v="2865"/>
    <n v="6298.5"/>
    <n v="2.1984293193717277"/>
    <x v="3999"/>
  </r>
  <r>
    <x v="1"/>
    <s v="Outdoor"/>
    <x v="4"/>
    <s v="Viking"/>
    <s v="Dial"/>
    <x v="31"/>
    <s v="L6 R Tongue Dial D"/>
    <x v="2"/>
    <n v="4980"/>
    <n v="10939.5"/>
    <n v="2.1966867469879516"/>
    <x v="4529"/>
  </r>
  <r>
    <x v="1"/>
    <s v="Outdoor"/>
    <x v="4"/>
    <s v="Viking"/>
    <s v="Dial"/>
    <x v="31"/>
    <s v="L6 R Tongue Dial D"/>
    <x v="2"/>
    <n v="2065"/>
    <n v="4530.5"/>
    <n v="2.1939467312348668"/>
    <x v="4032"/>
  </r>
  <r>
    <x v="1"/>
    <s v="Outdoor"/>
    <x v="4"/>
    <s v="Viking"/>
    <s v="Dial"/>
    <x v="31"/>
    <s v="L6 R Tongue Dial D"/>
    <x v="3"/>
    <n v="5335"/>
    <n v="11713"/>
    <n v="2.1955014058106843"/>
    <x v="4530"/>
  </r>
  <r>
    <x v="1"/>
    <s v="Outdoor"/>
    <x v="4"/>
    <s v="Viking"/>
    <s v="Dial"/>
    <x v="31"/>
    <s v="L6 R Tongue Dial D"/>
    <x v="3"/>
    <n v="3425"/>
    <n v="7548"/>
    <n v="2.2037956204379561"/>
    <x v="4531"/>
  </r>
  <r>
    <x v="1"/>
    <s v="Outdoor"/>
    <x v="4"/>
    <s v="Viking"/>
    <s v="Dial"/>
    <x v="31"/>
    <s v="L6 R Tongue Dial D"/>
    <x v="3"/>
    <n v="2065"/>
    <n v="4551"/>
    <n v="2.2038740920096851"/>
    <x v="3041"/>
  </r>
  <r>
    <x v="1"/>
    <s v="Outdoor"/>
    <x v="4"/>
    <s v="Viking"/>
    <s v="Dial"/>
    <x v="31"/>
    <s v="L6 R Tongue Dial D"/>
    <x v="3"/>
    <n v="9405"/>
    <n v="20801.400000000001"/>
    <n v="2.2117384370015949"/>
    <x v="4532"/>
  </r>
  <r>
    <x v="1"/>
    <s v="Outdoor"/>
    <x v="4"/>
    <s v="Viking"/>
    <s v="Dial"/>
    <x v="31"/>
    <s v="L6 R Tongue Dial D"/>
    <x v="3"/>
    <n v="2865"/>
    <n v="6327"/>
    <n v="2.2083769633507853"/>
    <x v="3929"/>
  </r>
  <r>
    <x v="1"/>
    <s v="Outdoor"/>
    <x v="4"/>
    <s v="Viking"/>
    <s v="Dial"/>
    <x v="31"/>
    <s v="L6 R Tongue Dial D"/>
    <x v="0"/>
    <n v="7200"/>
    <n v="15873"/>
    <n v="2.2045833333333333"/>
    <x v="4533"/>
  </r>
  <r>
    <x v="1"/>
    <s v="Outdoor"/>
    <x v="4"/>
    <s v="Viking"/>
    <s v="Dial"/>
    <x v="31"/>
    <s v="L6 R Tongue Dial D"/>
    <x v="0"/>
    <n v="4325"/>
    <n v="9546"/>
    <n v="2.2071676300578034"/>
    <x v="4534"/>
  </r>
  <r>
    <x v="1"/>
    <s v="Outdoor"/>
    <x v="4"/>
    <s v="Viking"/>
    <s v="Dial"/>
    <x v="31"/>
    <s v="L6 R Tongue Dial D"/>
    <x v="0"/>
    <n v="4125"/>
    <n v="9102"/>
    <n v="2.2065454545454544"/>
    <x v="3759"/>
  </r>
  <r>
    <x v="1"/>
    <s v="Outdoor"/>
    <x v="4"/>
    <s v="Viking"/>
    <s v="Dial"/>
    <x v="31"/>
    <s v="L6 R Tongue Dial D"/>
    <x v="0"/>
    <n v="10255"/>
    <n v="22644"/>
    <n v="2.2080936128717701"/>
    <x v="3883"/>
  </r>
  <r>
    <x v="1"/>
    <s v="Outdoor"/>
    <x v="4"/>
    <s v="Viking"/>
    <s v="Dial"/>
    <x v="31"/>
    <s v="L6 R Tongue Dial D"/>
    <x v="0"/>
    <n v="2465"/>
    <n v="5439"/>
    <n v="2.2064908722109533"/>
    <x v="4002"/>
  </r>
  <r>
    <x v="1"/>
    <s v="Outdoor"/>
    <x v="4"/>
    <s v="Viking"/>
    <s v="Dial"/>
    <x v="31"/>
    <s v="L6 R Tongue Dial D"/>
    <x v="1"/>
    <n v="8400"/>
    <n v="18537"/>
    <n v="2.2067857142857141"/>
    <x v="4535"/>
  </r>
  <r>
    <x v="1"/>
    <s v="Outdoor"/>
    <x v="4"/>
    <s v="Viking"/>
    <s v="Dial"/>
    <x v="31"/>
    <s v="L6 R Tongue Dial D"/>
    <x v="1"/>
    <n v="5530"/>
    <n v="12210"/>
    <n v="2.2079566003616637"/>
    <x v="3875"/>
  </r>
  <r>
    <x v="1"/>
    <s v="Outdoor"/>
    <x v="4"/>
    <s v="Viking"/>
    <s v="Dial"/>
    <x v="31"/>
    <s v="L6 R Tongue Dial D"/>
    <x v="1"/>
    <n v="5130"/>
    <n v="11322"/>
    <n v="2.2070175438596493"/>
    <x v="3845"/>
  </r>
  <r>
    <x v="1"/>
    <s v="Outdoor"/>
    <x v="4"/>
    <s v="Viking"/>
    <s v="Dial"/>
    <x v="31"/>
    <s v="L6 R Tongue Dial D"/>
    <x v="1"/>
    <n v="8200"/>
    <n v="18093"/>
    <n v="2.2064634146341464"/>
    <x v="4536"/>
  </r>
  <r>
    <x v="1"/>
    <s v="Outdoor"/>
    <x v="4"/>
    <s v="Viking"/>
    <s v="Dial"/>
    <x v="31"/>
    <s v="L6 R Tongue Dial DBlack C"/>
    <x v="5"/>
    <n v="3065"/>
    <n v="6740.5"/>
    <n v="2.1991843393148449"/>
    <x v="4537"/>
  </r>
  <r>
    <x v="1"/>
    <s v="Outdoor"/>
    <x v="4"/>
    <s v="Viking"/>
    <s v="Dial"/>
    <x v="31"/>
    <s v="L6 R Tongue Dial DBlack C"/>
    <x v="5"/>
    <n v="6955"/>
    <n v="15304.25"/>
    <n v="2.2004672897196262"/>
    <x v="4538"/>
  </r>
  <r>
    <x v="1"/>
    <s v="Outdoor"/>
    <x v="4"/>
    <s v="Viking"/>
    <s v="Dial"/>
    <x v="31"/>
    <s v="L6 R Tongue Dial DBlack C"/>
    <x v="5"/>
    <n v="5080"/>
    <n v="11160.5"/>
    <n v="2.1969488188976376"/>
    <x v="4539"/>
  </r>
  <r>
    <x v="1"/>
    <s v="Outdoor"/>
    <x v="4"/>
    <s v="Viking"/>
    <s v="Dial"/>
    <x v="8"/>
    <s v="L6 R Tongue Dial E"/>
    <x v="5"/>
    <n v="2665"/>
    <n v="3233"/>
    <n v="1.2131332082551596"/>
    <x v="4540"/>
  </r>
  <r>
    <x v="1"/>
    <s v="Outdoor"/>
    <x v="4"/>
    <s v="Viking"/>
    <s v="Dial"/>
    <x v="8"/>
    <s v="L6 R Tongue Dial E"/>
    <x v="5"/>
    <n v="3720"/>
    <n v="4514"/>
    <n v="1.2134408602150537"/>
    <x v="2800"/>
  </r>
  <r>
    <x v="1"/>
    <s v="Outdoor"/>
    <x v="4"/>
    <s v="Viking"/>
    <s v="Dial"/>
    <x v="8"/>
    <s v="L6 R Tongue Dial E"/>
    <x v="5"/>
    <n v="5630"/>
    <n v="6720"/>
    <n v="1.1936056838365896"/>
    <x v="4399"/>
  </r>
  <r>
    <x v="1"/>
    <s v="Outdoor"/>
    <x v="4"/>
    <s v="Viking"/>
    <s v="Dial"/>
    <x v="8"/>
    <s v="L6 R Tongue Dial E"/>
    <x v="4"/>
    <n v="4430"/>
    <n v="5280"/>
    <n v="1.1918735891647856"/>
    <x v="4541"/>
  </r>
  <r>
    <x v="1"/>
    <s v="Outdoor"/>
    <x v="4"/>
    <s v="Viking"/>
    <s v="Dial"/>
    <x v="8"/>
    <s v="L6 R Tongue Dial EBlack C"/>
    <x v="5"/>
    <n v="24350"/>
    <n v="29070"/>
    <n v="1.1938398357289528"/>
    <x v="4542"/>
  </r>
  <r>
    <x v="1"/>
    <s v="Outdoor"/>
    <x v="4"/>
    <s v="Viking"/>
    <s v="Dial"/>
    <x v="8"/>
    <s v="L6 R Tongue Dial EBlack C"/>
    <x v="5"/>
    <n v="39955"/>
    <n v="47700"/>
    <n v="1.1938430734576397"/>
    <x v="4543"/>
  </r>
  <r>
    <x v="1"/>
    <s v="Outdoor"/>
    <x v="4"/>
    <s v="Viking"/>
    <s v="Dial"/>
    <x v="8"/>
    <s v="L6 R Tongue Dial EBlack C"/>
    <x v="5"/>
    <n v="10605"/>
    <n v="12660"/>
    <n v="1.1937765205091937"/>
    <x v="4544"/>
  </r>
  <r>
    <x v="1"/>
    <s v="Outdoor"/>
    <x v="4"/>
    <s v="Viking"/>
    <s v="Dial"/>
    <x v="20"/>
    <s v="L6 L Eyestay 20mm Dial J"/>
    <x v="2"/>
    <n v="5730"/>
    <n v="4389"/>
    <n v="0.76596858638743459"/>
    <x v="4545"/>
  </r>
  <r>
    <x v="1"/>
    <s v="Outdoor"/>
    <x v="4"/>
    <s v="Viking"/>
    <s v="Dial"/>
    <x v="20"/>
    <s v="L6 L Eyestay 20mm Dial J"/>
    <x v="3"/>
    <n v="1005"/>
    <n v="770"/>
    <n v="0.76616915422885568"/>
    <x v="3346"/>
  </r>
  <r>
    <x v="1"/>
    <s v="Outdoor"/>
    <x v="4"/>
    <s v="Viking"/>
    <s v="Dial"/>
    <x v="20"/>
    <s v="L6 L Eyestay 20mm Dial J"/>
    <x v="3"/>
    <n v="1110"/>
    <n v="847"/>
    <n v="0.76306306306306304"/>
    <x v="4546"/>
  </r>
  <r>
    <x v="1"/>
    <s v="Outdoor"/>
    <x v="4"/>
    <s v="Viking"/>
    <s v="Dial"/>
    <x v="20"/>
    <s v="L6 L Eyestay 20mm Dial J"/>
    <x v="0"/>
    <n v="2420"/>
    <n v="1848"/>
    <n v="0.76363636363636367"/>
    <x v="4547"/>
  </r>
  <r>
    <x v="1"/>
    <s v="Outdoor"/>
    <x v="4"/>
    <s v="Viking"/>
    <s v="Dial"/>
    <x v="20"/>
    <s v="L6 L Eyestay 20mm Dial J"/>
    <x v="0"/>
    <n v="3070"/>
    <n v="2348.5"/>
    <n v="0.76498371335504889"/>
    <x v="4548"/>
  </r>
  <r>
    <x v="1"/>
    <s v="Outdoor"/>
    <x v="4"/>
    <s v="Viking"/>
    <s v="Dial"/>
    <x v="20"/>
    <s v="L6 L Eyestay 20mm Dial J"/>
    <x v="0"/>
    <n v="1285"/>
    <n v="981.75"/>
    <n v="0.76400778210116727"/>
    <x v="4549"/>
  </r>
  <r>
    <x v="1"/>
    <s v="Outdoor"/>
    <x v="4"/>
    <s v="Viking"/>
    <s v="Dial"/>
    <x v="20"/>
    <s v="L6 L Eyestay 25mm Dial J"/>
    <x v="1"/>
    <n v="3015"/>
    <n v="2310"/>
    <n v="0.76616915422885568"/>
    <x v="3346"/>
  </r>
  <r>
    <x v="1"/>
    <s v="Outdoor"/>
    <x v="4"/>
    <s v="Viking"/>
    <s v="Dial"/>
    <x v="20"/>
    <s v="L6 R Eyestay 20mm Dial J"/>
    <x v="2"/>
    <n v="5730"/>
    <n v="4389"/>
    <n v="0.76596858638743459"/>
    <x v="4545"/>
  </r>
  <r>
    <x v="1"/>
    <s v="Outdoor"/>
    <x v="4"/>
    <s v="Viking"/>
    <s v="Dial"/>
    <x v="20"/>
    <s v="L6 R Eyestay 20mm Dial J"/>
    <x v="3"/>
    <n v="1005"/>
    <n v="770"/>
    <n v="0.76616915422885568"/>
    <x v="3346"/>
  </r>
  <r>
    <x v="1"/>
    <s v="Outdoor"/>
    <x v="4"/>
    <s v="Viking"/>
    <s v="Dial"/>
    <x v="20"/>
    <s v="L6 R Eyestay 20mm Dial J"/>
    <x v="3"/>
    <n v="1110"/>
    <n v="847"/>
    <n v="0.76306306306306304"/>
    <x v="4546"/>
  </r>
  <r>
    <x v="1"/>
    <s v="Outdoor"/>
    <x v="4"/>
    <s v="Viking"/>
    <s v="Dial"/>
    <x v="20"/>
    <s v="L6 R Eyestay 20mm Dial J"/>
    <x v="0"/>
    <n v="2420"/>
    <n v="1848"/>
    <n v="0.76363636363636367"/>
    <x v="4547"/>
  </r>
  <r>
    <x v="1"/>
    <s v="Outdoor"/>
    <x v="4"/>
    <s v="Viking"/>
    <s v="Dial"/>
    <x v="20"/>
    <s v="L6 R Eyestay 20mm Dial J"/>
    <x v="0"/>
    <n v="3070"/>
    <n v="2348.5"/>
    <n v="0.76498371335504889"/>
    <x v="4548"/>
  </r>
  <r>
    <x v="1"/>
    <s v="Outdoor"/>
    <x v="4"/>
    <s v="Viking"/>
    <s v="Dial"/>
    <x v="20"/>
    <s v="L6 R Eyestay 20mm Dial J"/>
    <x v="0"/>
    <n v="1285"/>
    <n v="981.75"/>
    <n v="0.76400778210116727"/>
    <x v="4549"/>
  </r>
  <r>
    <x v="1"/>
    <s v="Outdoor"/>
    <x v="4"/>
    <s v="Viking"/>
    <s v="Dial"/>
    <x v="20"/>
    <s v="L6 R Eyestay 25mm Dial J"/>
    <x v="1"/>
    <n v="3015"/>
    <n v="2310"/>
    <n v="0.76616915422885568"/>
    <x v="3346"/>
  </r>
  <r>
    <x v="1"/>
    <s v="Outdoor"/>
    <x v="4"/>
    <s v="Viking"/>
    <s v="Dial"/>
    <x v="22"/>
    <s v="L6 R Tongue Dial M"/>
    <x v="2"/>
    <n v="11110"/>
    <n v="10497.5"/>
    <n v="0.94486948694869488"/>
    <x v="4550"/>
  </r>
  <r>
    <x v="1"/>
    <s v="Outdoor"/>
    <x v="4"/>
    <s v="Viking"/>
    <s v="Dial"/>
    <x v="1"/>
    <s v="L6 R Tongue Dial S"/>
    <x v="2"/>
    <n v="9555"/>
    <n v="10640"/>
    <n v="1.1135531135531136"/>
    <x v="4551"/>
  </r>
  <r>
    <x v="1"/>
    <s v="Outdoor"/>
    <x v="4"/>
    <s v="Viking"/>
    <s v="Dial"/>
    <x v="1"/>
    <s v="L6 R Tongue Dial S"/>
    <x v="0"/>
    <n v="4525"/>
    <n v="5040"/>
    <n v="1.1138121546961326"/>
    <x v="4552"/>
  </r>
  <r>
    <x v="1"/>
    <s v="Outdoor"/>
    <x v="4"/>
    <s v="Viking"/>
    <s v="Dial"/>
    <x v="1"/>
    <s v="L6 R Tongue Dial S"/>
    <x v="0"/>
    <n v="6695"/>
    <n v="7448"/>
    <n v="1.112471994025392"/>
    <x v="4553"/>
  </r>
  <r>
    <x v="1"/>
    <s v="Outdoor"/>
    <x v="4"/>
    <s v="Viking"/>
    <s v="Dial"/>
    <x v="50"/>
    <s v="L6 R Tongue Dial W"/>
    <x v="1"/>
    <n v="9240"/>
    <n v="8464"/>
    <n v="0.91601731601731606"/>
    <x v="4554"/>
  </r>
  <r>
    <x v="1"/>
    <s v="Outdoor"/>
    <x v="4"/>
    <s v="Viking"/>
    <s v="Dial"/>
    <x v="50"/>
    <s v="L6 R Tongue Dial W"/>
    <x v="1"/>
    <n v="3350"/>
    <n v="3059"/>
    <n v="0.91313432835820896"/>
    <x v="4555"/>
  </r>
  <r>
    <x v="1"/>
    <s v="Outdoor"/>
    <x v="4"/>
    <s v="Viking"/>
    <s v="Dial"/>
    <x v="14"/>
    <s v="L6 L Eyestay 20mm Dial X"/>
    <x v="1"/>
    <n v="1710"/>
    <n v="1853"/>
    <n v="1.0836257309941519"/>
    <x v="3435"/>
  </r>
  <r>
    <x v="1"/>
    <s v="Outdoor"/>
    <x v="4"/>
    <s v="Viking"/>
    <s v="Dial"/>
    <x v="14"/>
    <s v="L6 L Eyestay 20mm Dial X"/>
    <x v="1"/>
    <n v="2515"/>
    <n v="2725"/>
    <n v="1.0834990059642147"/>
    <x v="4556"/>
  </r>
  <r>
    <x v="1"/>
    <s v="Outdoor"/>
    <x v="4"/>
    <s v="Viking"/>
    <s v="Dial"/>
    <x v="14"/>
    <s v="L6 L Eyestay 20mm Dial X"/>
    <x v="1"/>
    <n v="4125"/>
    <n v="4469"/>
    <n v="1.0833939393939394"/>
    <x v="4557"/>
  </r>
  <r>
    <x v="1"/>
    <s v="Outdoor"/>
    <x v="4"/>
    <s v="Viking"/>
    <s v="Dial"/>
    <x v="14"/>
    <s v="L6 R Eyestay 20mm Dial X"/>
    <x v="1"/>
    <n v="1710"/>
    <n v="1853"/>
    <n v="1.0836257309941519"/>
    <x v="3435"/>
  </r>
  <r>
    <x v="1"/>
    <s v="Outdoor"/>
    <x v="4"/>
    <s v="Viking"/>
    <s v="Dial"/>
    <x v="14"/>
    <s v="L6 R Eyestay 20mm Dial X"/>
    <x v="1"/>
    <n v="2515"/>
    <n v="2725"/>
    <n v="1.0834990059642147"/>
    <x v="4556"/>
  </r>
  <r>
    <x v="1"/>
    <s v="Outdoor"/>
    <x v="4"/>
    <s v="Viking"/>
    <s v="Dial"/>
    <x v="14"/>
    <s v="L6 R Eyestay 20mm Dial X"/>
    <x v="1"/>
    <n v="4125"/>
    <n v="4469"/>
    <n v="1.0833939393939394"/>
    <x v="4557"/>
  </r>
  <r>
    <x v="1"/>
    <s v="Outdoor"/>
    <x v="4"/>
    <s v="Viking"/>
    <s v="Dial"/>
    <x v="7"/>
    <s v="Li2 L Eyestay Dial C"/>
    <x v="0"/>
    <n v="2360"/>
    <n v="6439"/>
    <n v="2.7283898305084744"/>
    <x v="4558"/>
  </r>
  <r>
    <x v="1"/>
    <s v="Outdoor"/>
    <x v="4"/>
    <s v="Viking"/>
    <s v="Dial"/>
    <x v="7"/>
    <s v="Li2 L Eyestay Dial C"/>
    <x v="0"/>
    <n v="1300"/>
    <n v="3562"/>
    <n v="2.74"/>
    <x v="1397"/>
  </r>
  <r>
    <x v="1"/>
    <s v="Outdoor"/>
    <x v="4"/>
    <s v="Viking"/>
    <s v="Dial"/>
    <x v="7"/>
    <s v="Li2 L Eyestay Dial C"/>
    <x v="0"/>
    <n v="1210"/>
    <n v="3288"/>
    <n v="2.7173553719008265"/>
    <x v="4559"/>
  </r>
  <r>
    <x v="1"/>
    <s v="Outdoor"/>
    <x v="4"/>
    <s v="Viking"/>
    <s v="Dial"/>
    <x v="7"/>
    <s v="Li2 R Eyestay Dial C"/>
    <x v="0"/>
    <n v="2360"/>
    <n v="6439"/>
    <n v="2.7283898305084744"/>
    <x v="4558"/>
  </r>
  <r>
    <x v="1"/>
    <s v="Outdoor"/>
    <x v="4"/>
    <s v="Viking"/>
    <s v="Dial"/>
    <x v="7"/>
    <s v="Li2 R Eyestay Dial C"/>
    <x v="0"/>
    <n v="1300"/>
    <n v="3562"/>
    <n v="2.74"/>
    <x v="1397"/>
  </r>
  <r>
    <x v="1"/>
    <s v="Outdoor"/>
    <x v="4"/>
    <s v="Viking"/>
    <s v="Dial"/>
    <x v="7"/>
    <s v="Li2 R Eyestay Dial C"/>
    <x v="0"/>
    <n v="1210"/>
    <n v="3288"/>
    <n v="2.7173553719008265"/>
    <x v="4559"/>
  </r>
  <r>
    <x v="1"/>
    <s v="Outdoor"/>
    <x v="4"/>
    <s v="Viking"/>
    <s v="Dial"/>
    <x v="5"/>
    <s v="Li2 R Tongue Dial E"/>
    <x v="1"/>
    <n v="2615"/>
    <n v="5304"/>
    <n v="2.0282982791586996"/>
    <x v="4560"/>
  </r>
  <r>
    <x v="1"/>
    <s v="Outdoor"/>
    <x v="4"/>
    <s v="Viking"/>
    <s v="Dial"/>
    <x v="5"/>
    <s v="Li2 R Tongue Dial E"/>
    <x v="1"/>
    <n v="14075"/>
    <n v="28280"/>
    <n v="2.0092362344582595"/>
    <x v="4561"/>
  </r>
  <r>
    <x v="1"/>
    <s v="Outdoor"/>
    <x v="4"/>
    <s v="Viking"/>
    <s v="Dial"/>
    <x v="5"/>
    <s v="Li2 R Tongue Dial E"/>
    <x v="1"/>
    <n v="2010"/>
    <n v="4040"/>
    <n v="2.0099502487562191"/>
    <x v="3982"/>
  </r>
  <r>
    <x v="1"/>
    <s v="Outdoor"/>
    <x v="4"/>
    <s v="Viking"/>
    <s v="Dial"/>
    <x v="47"/>
    <s v="M3 Tongue ShieldDial A Black"/>
    <x v="5"/>
    <n v="3620"/>
    <n v="9828"/>
    <n v="2.7149171270718231"/>
    <x v="4562"/>
  </r>
  <r>
    <x v="1"/>
    <s v="Outdoor"/>
    <x v="4"/>
    <s v="Viking"/>
    <s v="Dial"/>
    <x v="47"/>
    <s v="M3 Tongue ShieldDial A Black"/>
    <x v="5"/>
    <n v="2255"/>
    <n v="6115.2"/>
    <n v="2.7118403547671841"/>
    <x v="4563"/>
  </r>
  <r>
    <x v="1"/>
    <s v="Workwear"/>
    <x v="6"/>
    <s v="Arbesko"/>
    <s v="Dial"/>
    <x v="31"/>
    <s v="L6 R Tongue Dial D"/>
    <x v="0"/>
    <n v="502500"/>
    <n v="1110000"/>
    <n v="2.2089552238805972"/>
    <x v="1376"/>
  </r>
  <r>
    <x v="1"/>
    <s v="Workwear"/>
    <x v="6"/>
    <s v="Arbesko"/>
    <s v="Dial"/>
    <x v="31"/>
    <s v="L6 R Tongue Dial D"/>
    <x v="0"/>
    <n v="15075"/>
    <n v="33300"/>
    <n v="2.2089552238805972"/>
    <x v="1376"/>
  </r>
  <r>
    <x v="1"/>
    <s v="Workwear"/>
    <x v="6"/>
    <s v="Arbesko"/>
    <s v="Dial"/>
    <x v="31"/>
    <s v="L6 R Tongue Dial D"/>
    <x v="0"/>
    <n v="17085"/>
    <n v="37740"/>
    <n v="2.2089552238805972"/>
    <x v="1376"/>
  </r>
  <r>
    <x v="1"/>
    <s v="Workwear"/>
    <x v="6"/>
    <s v="Arbesko"/>
    <s v="Dial"/>
    <x v="31"/>
    <s v="L6 R Tongue Dial D"/>
    <x v="0"/>
    <n v="14070"/>
    <n v="31080"/>
    <n v="2.2089552238805972"/>
    <x v="1376"/>
  </r>
  <r>
    <x v="1"/>
    <s v="Workwear"/>
    <x v="6"/>
    <s v="Arbesko"/>
    <s v="Dial"/>
    <x v="31"/>
    <s v="L6 R Tongue Dial D"/>
    <x v="0"/>
    <n v="10050"/>
    <n v="22200"/>
    <n v="2.2089552238805972"/>
    <x v="1376"/>
  </r>
  <r>
    <x v="2"/>
    <s v="Workwear"/>
    <x v="6"/>
    <s v="Black Yak Safety"/>
    <s v="Dial"/>
    <x v="8"/>
    <s v="L6 R Eyestay 20mm Dial E"/>
    <x v="1"/>
    <n v="6185"/>
    <n v="8302.5"/>
    <n v="1.3423605497170574"/>
    <x v="4564"/>
  </r>
  <r>
    <x v="2"/>
    <s v="Workwear"/>
    <x v="6"/>
    <s v="Asics"/>
    <s v="Dial"/>
    <x v="30"/>
    <s v="L6 R Eyestay 20mm Dial C"/>
    <x v="1"/>
    <n v="3720"/>
    <n v="8288"/>
    <n v="2.2279569892473119"/>
    <x v="4222"/>
  </r>
  <r>
    <x v="2"/>
    <s v="Workwear"/>
    <x v="6"/>
    <s v="Eider Safety"/>
    <s v="Dial"/>
    <x v="8"/>
    <s v="L6 R Eyestay 20mm Dial E"/>
    <x v="1"/>
    <n v="6030"/>
    <n v="8220"/>
    <n v="1.3631840796019901"/>
    <x v="1362"/>
  </r>
  <r>
    <x v="2"/>
    <s v="Workwear"/>
    <x v="6"/>
    <s v="K2 Safety"/>
    <s v="Dial"/>
    <x v="8"/>
    <s v="L6 R Eyestay 20mm Dial E"/>
    <x v="1"/>
    <n v="6030"/>
    <n v="8100"/>
    <n v="1.3432835820895523"/>
    <x v="1355"/>
  </r>
  <r>
    <x v="2"/>
    <s v="Workwear"/>
    <x v="6"/>
    <s v="K2 Safety"/>
    <s v="Dial"/>
    <x v="8"/>
    <s v="L6 R Tongue Dial E"/>
    <x v="1"/>
    <n v="6030"/>
    <n v="8100"/>
    <n v="1.3432835820895523"/>
    <x v="1355"/>
  </r>
  <r>
    <x v="1"/>
    <s v="Workwear"/>
    <x v="6"/>
    <s v="Brynje"/>
    <s v="Dial"/>
    <x v="37"/>
    <s v="L6 R Tongue Dial B"/>
    <x v="1"/>
    <n v="3220"/>
    <n v="7968"/>
    <n v="2.4745341614906833"/>
    <x v="4356"/>
  </r>
  <r>
    <x v="2"/>
    <s v="Workwear"/>
    <x v="6"/>
    <s v="Blundstone"/>
    <s v="Dial"/>
    <x v="35"/>
    <s v="M4 R Housing 25mm Dial B"/>
    <x v="1"/>
    <n v="3010"/>
    <n v="7800"/>
    <n v="2.5913621262458473"/>
    <x v="4565"/>
  </r>
  <r>
    <x v="1"/>
    <s v="Workwear"/>
    <x v="6"/>
    <s v="Arbesko"/>
    <s v="Dial"/>
    <x v="35"/>
    <s v="M4 R Housing 25mm Dial B Lace Lock 1"/>
    <x v="1"/>
    <n v="3015"/>
    <n v="7800"/>
    <n v="2.5870646766169156"/>
    <x v="2196"/>
  </r>
  <r>
    <x v="1"/>
    <s v="Workwear"/>
    <x v="6"/>
    <s v="Arbesko"/>
    <s v="Dial"/>
    <x v="31"/>
    <s v="L6 R Tongue Dial DBlack C"/>
    <x v="5"/>
    <n v="36785"/>
    <n v="80886"/>
    <n v="2.1988854152507815"/>
    <x v="4566"/>
  </r>
  <r>
    <x v="1"/>
    <s v="Workwear"/>
    <x v="6"/>
    <s v="Arbesko"/>
    <s v="Dial"/>
    <x v="31"/>
    <s v="L6 R Tongue Dial DBlack C"/>
    <x v="5"/>
    <n v="20100"/>
    <n v="44200"/>
    <n v="2.1990049751243781"/>
    <x v="3029"/>
  </r>
  <r>
    <x v="1"/>
    <s v="Workwear"/>
    <x v="6"/>
    <s v="Arbesko"/>
    <s v="Dial"/>
    <x v="31"/>
    <s v="L6 R Tongue Dial DBlack C"/>
    <x v="5"/>
    <n v="30655"/>
    <n v="67405"/>
    <n v="2.1988256401892023"/>
    <x v="4567"/>
  </r>
  <r>
    <x v="1"/>
    <s v="Workwear"/>
    <x v="6"/>
    <s v="Arbesko"/>
    <s v="Dial"/>
    <x v="41"/>
    <s v="M4 R Housing 25mm Dial A"/>
    <x v="4"/>
    <n v="100"/>
    <n v="145"/>
    <n v="1.45"/>
    <x v="4568"/>
  </r>
  <r>
    <x v="1"/>
    <s v="Workwear"/>
    <x v="6"/>
    <s v="Arbesko"/>
    <s v="Dial"/>
    <x v="35"/>
    <s v="M4 R Housing 25mm Dial B Lace Lock 1"/>
    <x v="4"/>
    <n v="5330"/>
    <n v="13674"/>
    <n v="2.5654784240150095"/>
    <x v="4569"/>
  </r>
  <r>
    <x v="1"/>
    <s v="Workwear"/>
    <x v="6"/>
    <s v="Arbesko"/>
    <s v="Dial"/>
    <x v="35"/>
    <s v="M4 R Housing 25mm Dial B Lace Lock 1"/>
    <x v="4"/>
    <n v="6030"/>
    <n v="15480"/>
    <n v="2.5671641791044775"/>
    <x v="4570"/>
  </r>
  <r>
    <x v="1"/>
    <s v="Workwear"/>
    <x v="6"/>
    <s v="Arbesko"/>
    <s v="Dial"/>
    <x v="35"/>
    <s v="M4 R Housing 25mm Dial B Lace Lock 1"/>
    <x v="4"/>
    <n v="7035"/>
    <n v="18060"/>
    <n v="2.5671641791044775"/>
    <x v="4570"/>
  </r>
  <r>
    <x v="1"/>
    <s v="Workwear"/>
    <x v="6"/>
    <s v="Arbesko"/>
    <s v="Dial"/>
    <x v="35"/>
    <s v="M4 R Housing 25mm Dial B Lace Lock 1"/>
    <x v="4"/>
    <n v="8245"/>
    <n v="21156"/>
    <n v="2.5659187386294726"/>
    <x v="4424"/>
  </r>
  <r>
    <x v="1"/>
    <s v="Workwear"/>
    <x v="6"/>
    <s v="Arbesko"/>
    <s v="Dial"/>
    <x v="35"/>
    <s v="M4 R Housing 25mm Dial B Lace Lock 1"/>
    <x v="4"/>
    <n v="4020"/>
    <n v="10320"/>
    <n v="2.5671641791044775"/>
    <x v="4570"/>
  </r>
  <r>
    <x v="1"/>
    <s v="Workwear"/>
    <x v="6"/>
    <s v="Arbesko"/>
    <s v="Dial"/>
    <x v="35"/>
    <s v="M4 R Housing 25mm Dial B Lace Lock 1"/>
    <x v="4"/>
    <n v="7840"/>
    <n v="20124"/>
    <n v="2.5668367346938776"/>
    <x v="4571"/>
  </r>
  <r>
    <x v="1"/>
    <s v="Workwear"/>
    <x v="6"/>
    <s v="Arbesko"/>
    <s v="Dial"/>
    <x v="35"/>
    <s v="M4 R Housing 25mm Dial B Lace Lock 1"/>
    <x v="2"/>
    <n v="4725"/>
    <n v="12126"/>
    <n v="2.5663492063492064"/>
    <x v="4572"/>
  </r>
  <r>
    <x v="1"/>
    <s v="Workwear"/>
    <x v="6"/>
    <s v="Arbesko"/>
    <s v="Dial"/>
    <x v="35"/>
    <s v="M4 R Housing 25mm Dial B Lace Lock 1"/>
    <x v="2"/>
    <n v="3520"/>
    <n v="9030"/>
    <n v="2.5653409090909092"/>
    <x v="4573"/>
  </r>
  <r>
    <x v="1"/>
    <s v="Workwear"/>
    <x v="6"/>
    <s v="Arbesko"/>
    <s v="Dial"/>
    <x v="35"/>
    <s v="M4 R Housing 25mm Dial B Lace Lock 1"/>
    <x v="2"/>
    <n v="10355"/>
    <n v="26574"/>
    <n v="2.5662964751327859"/>
    <x v="4574"/>
  </r>
  <r>
    <x v="1"/>
    <s v="Workwear"/>
    <x v="6"/>
    <s v="Arbesko"/>
    <s v="Dial"/>
    <x v="35"/>
    <s v="M4 R Housing 25mm Dial B Lace Lock 1"/>
    <x v="3"/>
    <n v="1005"/>
    <n v="2580"/>
    <n v="2.5671641791044775"/>
    <x v="4570"/>
  </r>
  <r>
    <x v="1"/>
    <s v="Workwear"/>
    <x v="6"/>
    <s v="Arbesko"/>
    <s v="Dial"/>
    <x v="35"/>
    <s v="M4 R Housing 25mm Dial B Lace Lock 1"/>
    <x v="3"/>
    <n v="7835"/>
    <n v="20264"/>
    <n v="2.5863433312061264"/>
    <x v="4575"/>
  </r>
  <r>
    <x v="1"/>
    <s v="Workwear"/>
    <x v="6"/>
    <s v="Arbesko"/>
    <s v="Dial"/>
    <x v="35"/>
    <s v="M4 R Housing 25mm Dial B Lace Lock 1"/>
    <x v="3"/>
    <n v="2010"/>
    <n v="5200"/>
    <n v="2.5870646766169156"/>
    <x v="2196"/>
  </r>
  <r>
    <x v="1"/>
    <s v="Workwear"/>
    <x v="6"/>
    <s v="Arbesko"/>
    <s v="Dial"/>
    <x v="35"/>
    <s v="M4 R Housing 25mm Dial B Lace Lock 1"/>
    <x v="3"/>
    <n v="5025"/>
    <n v="13000"/>
    <n v="2.5870646766169156"/>
    <x v="2196"/>
  </r>
  <r>
    <x v="1"/>
    <s v="Workwear"/>
    <x v="6"/>
    <s v="Arbesko"/>
    <s v="Dial"/>
    <x v="35"/>
    <s v="M4 R Housing 25mm Dial B Lace Lock 1"/>
    <x v="0"/>
    <n v="4525"/>
    <n v="11700"/>
    <n v="2.5856353591160222"/>
    <x v="3634"/>
  </r>
  <r>
    <x v="1"/>
    <s v="Workwear"/>
    <x v="6"/>
    <s v="Arbesko"/>
    <s v="Dial"/>
    <x v="35"/>
    <s v="M4 R Housing 25mm Dial B Lace Lock 1"/>
    <x v="0"/>
    <n v="600"/>
    <n v="1560"/>
    <n v="2.6"/>
    <x v="3724"/>
  </r>
  <r>
    <x v="1"/>
    <s v="Workwear"/>
    <x v="6"/>
    <s v="Arbesko"/>
    <s v="Dial"/>
    <x v="35"/>
    <s v="M4 R Housing 25mm Dial B Lace Lock 1"/>
    <x v="0"/>
    <n v="15075"/>
    <n v="39000"/>
    <n v="2.5870646766169156"/>
    <x v="2196"/>
  </r>
  <r>
    <x v="1"/>
    <s v="Workwear"/>
    <x v="6"/>
    <s v="Arbesko"/>
    <s v="Dial"/>
    <x v="35"/>
    <s v="M4 R Housing 25mm Dial B Lace Lock 1"/>
    <x v="0"/>
    <n v="7035"/>
    <n v="18200"/>
    <n v="2.5870646766169156"/>
    <x v="2196"/>
  </r>
  <r>
    <x v="1"/>
    <s v="Workwear"/>
    <x v="6"/>
    <s v="Arbesko"/>
    <s v="Dial"/>
    <x v="35"/>
    <s v="M4 R Housing 25mm Dial B Lace Lock 1"/>
    <x v="0"/>
    <n v="1510"/>
    <n v="3900"/>
    <n v="2.5827814569536423"/>
    <x v="4576"/>
  </r>
  <r>
    <x v="1"/>
    <s v="Workwear"/>
    <x v="6"/>
    <s v="Arbesko"/>
    <s v="Dial"/>
    <x v="35"/>
    <s v="M4 R Housing 25mm Dial B Lace Lock 1"/>
    <x v="0"/>
    <n v="2815"/>
    <n v="7280"/>
    <n v="2.5861456483126108"/>
    <x v="3886"/>
  </r>
  <r>
    <x v="1"/>
    <s v="Workwear"/>
    <x v="6"/>
    <s v="Base"/>
    <s v="Dial"/>
    <x v="35"/>
    <s v="M4 R Housing 25mm Dial B Lace Lock 1"/>
    <x v="1"/>
    <n v="2965"/>
    <n v="7670"/>
    <n v="2.5868465430016863"/>
    <x v="4047"/>
  </r>
  <r>
    <x v="2"/>
    <s v="Workwear"/>
    <x v="6"/>
    <s v="Mizuno"/>
    <s v="Dial"/>
    <x v="6"/>
    <s v="M4 R Housing 25mm Dial C Lace Lock 1"/>
    <x v="1"/>
    <n v="2815"/>
    <n v="7280"/>
    <n v="2.5861456483126108"/>
    <x v="3886"/>
  </r>
  <r>
    <x v="1"/>
    <s v="Workwear"/>
    <x v="6"/>
    <s v="Baak"/>
    <s v="Dial"/>
    <x v="6"/>
    <s v="M4 R Housing 25mm Dial C Lace Lock 1"/>
    <x v="1"/>
    <n v="2815"/>
    <n v="7280"/>
    <n v="2.5861456483126108"/>
    <x v="3886"/>
  </r>
  <r>
    <x v="2"/>
    <s v="Workwear"/>
    <x v="6"/>
    <s v="Midori Anzen"/>
    <s v="Dial"/>
    <x v="31"/>
    <s v="L6 R Tongue Dial D"/>
    <x v="1"/>
    <n v="3270"/>
    <n v="7215"/>
    <n v="2.2064220183486238"/>
    <x v="4577"/>
  </r>
  <r>
    <x v="0"/>
    <s v="Workwear"/>
    <x v="6"/>
    <s v="Red Wing"/>
    <s v="Dial"/>
    <x v="41"/>
    <s v="M4 R Housing 25mm Dial A"/>
    <x v="1"/>
    <n v="4325"/>
    <n v="7181"/>
    <n v="1.6603468208092484"/>
    <x v="4578"/>
  </r>
  <r>
    <x v="1"/>
    <s v="Workwear"/>
    <x v="6"/>
    <s v="Baak"/>
    <s v="Dial"/>
    <x v="31"/>
    <s v="L6 R Tongue Dial D"/>
    <x v="1"/>
    <n v="3220"/>
    <n v="7104"/>
    <n v="2.2062111801242237"/>
    <x v="4021"/>
  </r>
  <r>
    <x v="1"/>
    <s v="Workwear"/>
    <x v="6"/>
    <s v="Atlas"/>
    <s v="Dial"/>
    <x v="47"/>
    <s v="M3 Tongue ShieldDial A Black"/>
    <x v="5"/>
    <n v="24120"/>
    <n v="65520"/>
    <n v="2.716417910447761"/>
    <x v="4579"/>
  </r>
  <r>
    <x v="1"/>
    <s v="Workwear"/>
    <x v="6"/>
    <s v="Atlas"/>
    <s v="Dial"/>
    <x v="45"/>
    <s v="M3 Eyestay Rivet 25mm Dial S"/>
    <x v="0"/>
    <n v="700"/>
    <n v="1939"/>
    <n v="2.77"/>
    <x v="2768"/>
  </r>
  <r>
    <x v="1"/>
    <s v="Workwear"/>
    <x v="6"/>
    <s v="Atlas"/>
    <s v="Dial"/>
    <x v="45"/>
    <s v="M3 Eyestay Rivet 25mm Dial S"/>
    <x v="0"/>
    <n v="4075"/>
    <n v="11218.5"/>
    <n v="2.7530061349693251"/>
    <x v="4580"/>
  </r>
  <r>
    <x v="1"/>
    <s v="Workwear"/>
    <x v="6"/>
    <s v="Baak"/>
    <s v="Dial"/>
    <x v="35"/>
    <s v="M4 R Housing 25mm Dial B Lace Lock 1"/>
    <x v="1"/>
    <n v="2520"/>
    <n v="6500"/>
    <n v="2.5793650793650795"/>
    <x v="4581"/>
  </r>
  <r>
    <x v="1"/>
    <s v="Workwear"/>
    <x v="6"/>
    <s v="Atlas"/>
    <s v="Dial"/>
    <x v="45"/>
    <s v="M3 Eyestay Rivet 25mm Dial S"/>
    <x v="0"/>
    <n v="1210"/>
    <n v="3324"/>
    <n v="2.747107438016529"/>
    <x v="4497"/>
  </r>
  <r>
    <x v="2"/>
    <s v="Workwear"/>
    <x v="6"/>
    <s v="Asics"/>
    <s v="Dial"/>
    <x v="30"/>
    <s v="L6 R Eyestay 20mm Dial C"/>
    <x v="1"/>
    <n v="2915"/>
    <n v="6496"/>
    <n v="2.2284734133790738"/>
    <x v="4582"/>
  </r>
  <r>
    <x v="1"/>
    <s v="Workwear"/>
    <x v="6"/>
    <s v="Atlas"/>
    <s v="Dial"/>
    <x v="45"/>
    <s v="M3 Eyestay Rivet 25mm Dial S"/>
    <x v="0"/>
    <n v="850"/>
    <n v="2354.5"/>
    <n v="2.77"/>
    <x v="2768"/>
  </r>
  <r>
    <x v="1"/>
    <s v="Workwear"/>
    <x v="6"/>
    <s v="Bata"/>
    <s v="Dial"/>
    <x v="6"/>
    <s v="M4 R Housing 25mm Dial C Lace Lock 1"/>
    <x v="1"/>
    <n v="2415"/>
    <n v="6240"/>
    <n v="2.5838509316770186"/>
    <x v="3879"/>
  </r>
  <r>
    <x v="1"/>
    <s v="Workwear"/>
    <x v="6"/>
    <s v="Atlas"/>
    <s v="Dial"/>
    <x v="6"/>
    <s v="M4 R Housing 25mm Dial C Lace Lock 1"/>
    <x v="4"/>
    <n v="15075"/>
    <n v="38700"/>
    <n v="2.5671641791044775"/>
    <x v="4570"/>
  </r>
  <r>
    <x v="1"/>
    <s v="Workwear"/>
    <x v="6"/>
    <s v="Atlas"/>
    <s v="Dial"/>
    <x v="6"/>
    <s v="M4 R Housing 25mm Dial C Lace Lock 1"/>
    <x v="2"/>
    <n v="18090"/>
    <n v="46440"/>
    <n v="2.5671641791044775"/>
    <x v="4570"/>
  </r>
  <r>
    <x v="1"/>
    <s v="Workwear"/>
    <x v="6"/>
    <s v="Atlas"/>
    <s v="Dial"/>
    <x v="6"/>
    <s v="M4 R Housing 25mm Dial C Lace Lock 1"/>
    <x v="2"/>
    <n v="20100"/>
    <n v="51600"/>
    <n v="2.5671641791044775"/>
    <x v="4570"/>
  </r>
  <r>
    <x v="1"/>
    <s v="Workwear"/>
    <x v="6"/>
    <s v="Atlas"/>
    <s v="Dial"/>
    <x v="6"/>
    <s v="M4 R Housing 25mm Dial C Lace Lock 1"/>
    <x v="3"/>
    <n v="502500"/>
    <n v="1300000"/>
    <n v="2.5870646766169156"/>
    <x v="2196"/>
  </r>
  <r>
    <x v="1"/>
    <s v="Workwear"/>
    <x v="6"/>
    <s v="Atlas"/>
    <s v="Dial"/>
    <x v="6"/>
    <s v="M4 R Housing 25mm Dial C Lace Lock 1"/>
    <x v="0"/>
    <n v="15075"/>
    <n v="39000"/>
    <n v="2.5870646766169156"/>
    <x v="2196"/>
  </r>
  <r>
    <x v="1"/>
    <s v="Workwear"/>
    <x v="6"/>
    <s v="Atlas"/>
    <s v="Dial"/>
    <x v="6"/>
    <s v="M4 R Housing 25mm Dial C Lace Lock 1"/>
    <x v="0"/>
    <n v="30150"/>
    <n v="78000"/>
    <n v="2.5870646766169156"/>
    <x v="2196"/>
  </r>
  <r>
    <x v="1"/>
    <s v="Workwear"/>
    <x v="6"/>
    <s v="Atlas"/>
    <s v="Dial"/>
    <x v="6"/>
    <s v="M4 R Housing 25mm Dial C Lace Lock 1"/>
    <x v="0"/>
    <n v="402000"/>
    <n v="1040000"/>
    <n v="2.5870646766169156"/>
    <x v="2196"/>
  </r>
  <r>
    <x v="0"/>
    <s v="Workwear"/>
    <x v="6"/>
    <s v="Ariat"/>
    <s v="Dial"/>
    <x v="35"/>
    <s v="M4 R Housing 25mm Dial B"/>
    <x v="1"/>
    <n v="2340"/>
    <n v="6045"/>
    <n v="2.5833333333333335"/>
    <x v="2308"/>
  </r>
  <r>
    <x v="1"/>
    <s v="Workwear"/>
    <x v="6"/>
    <s v="Baak"/>
    <s v="Dial"/>
    <x v="6"/>
    <s v="M4 R Housing 25mm Dial C Lace Lock 1"/>
    <x v="1"/>
    <n v="2315"/>
    <n v="5980"/>
    <n v="2.5831533477321815"/>
    <x v="4583"/>
  </r>
  <r>
    <x v="0"/>
    <s v="Workwear"/>
    <x v="6"/>
    <s v="Red Wing"/>
    <s v="Dial"/>
    <x v="41"/>
    <s v="M4 R Housing 25mm Dial A"/>
    <x v="1"/>
    <n v="3520"/>
    <n v="5845"/>
    <n v="1.6605113636363635"/>
    <x v="4584"/>
  </r>
  <r>
    <x v="1"/>
    <s v="Workwear"/>
    <x v="6"/>
    <s v="Baak"/>
    <s v="Dial"/>
    <x v="30"/>
    <s v="L6 R Tongue Dial C"/>
    <x v="4"/>
    <n v="2115"/>
    <n v="4641"/>
    <n v="2.1943262411347519"/>
    <x v="3030"/>
  </r>
  <r>
    <x v="1"/>
    <s v="Workwear"/>
    <x v="6"/>
    <s v="Baak"/>
    <s v="Dial"/>
    <x v="30"/>
    <s v="L6 R Tongue Dial C"/>
    <x v="2"/>
    <n v="1310"/>
    <n v="2873"/>
    <n v="2.1931297709923663"/>
    <x v="3032"/>
  </r>
  <r>
    <x v="1"/>
    <s v="Workwear"/>
    <x v="6"/>
    <s v="Baak"/>
    <s v="Dial"/>
    <x v="30"/>
    <s v="L6 R Tongue Dial C"/>
    <x v="2"/>
    <n v="1260"/>
    <n v="2762.5"/>
    <n v="2.1924603174603177"/>
    <x v="4585"/>
  </r>
  <r>
    <x v="1"/>
    <s v="Workwear"/>
    <x v="6"/>
    <s v="Baak"/>
    <s v="Dial"/>
    <x v="30"/>
    <s v="L6 R Tongue Dial C"/>
    <x v="0"/>
    <n v="2010"/>
    <n v="4440"/>
    <n v="2.2089552238805972"/>
    <x v="1376"/>
  </r>
  <r>
    <x v="0"/>
    <s v="Workwear"/>
    <x v="6"/>
    <s v="Red Wing"/>
    <s v="Dial"/>
    <x v="31"/>
    <s v="L6 R Tongue Dial D"/>
    <x v="1"/>
    <n v="2615"/>
    <n v="5824"/>
    <n v="2.2271510516252389"/>
    <x v="4027"/>
  </r>
  <r>
    <x v="1"/>
    <s v="Workwear"/>
    <x v="6"/>
    <s v="Baak"/>
    <s v="Dial"/>
    <x v="31"/>
    <s v="L6 R Tongue Dial D"/>
    <x v="3"/>
    <n v="2010"/>
    <n v="4440"/>
    <n v="2.2089552238805972"/>
    <x v="1376"/>
  </r>
  <r>
    <x v="1"/>
    <s v="Workwear"/>
    <x v="6"/>
    <s v="Baak"/>
    <s v="Dial"/>
    <x v="31"/>
    <s v="L6 R Tongue Dial D"/>
    <x v="3"/>
    <n v="2010"/>
    <n v="4440"/>
    <n v="2.2089552238805972"/>
    <x v="1376"/>
  </r>
  <r>
    <x v="1"/>
    <s v="Workwear"/>
    <x v="6"/>
    <s v="Baak"/>
    <s v="Dial"/>
    <x v="31"/>
    <s v="L6 R Tongue Dial D"/>
    <x v="0"/>
    <n v="1610"/>
    <n v="3552"/>
    <n v="2.2062111801242237"/>
    <x v="4021"/>
  </r>
  <r>
    <x v="1"/>
    <s v="Workwear"/>
    <x v="6"/>
    <s v="Baak"/>
    <s v="Dial"/>
    <x v="31"/>
    <s v="L6 R Tongue Dial D"/>
    <x v="0"/>
    <n v="4020"/>
    <n v="8880"/>
    <n v="2.2089552238805972"/>
    <x v="1376"/>
  </r>
  <r>
    <x v="1"/>
    <s v="Workwear"/>
    <x v="6"/>
    <s v="Baak"/>
    <s v="Dial"/>
    <x v="31"/>
    <s v="L6 R Tongue Dial D"/>
    <x v="0"/>
    <n v="5230"/>
    <n v="11544"/>
    <n v="2.2072657743785853"/>
    <x v="4029"/>
  </r>
  <r>
    <x v="1"/>
    <s v="Workwear"/>
    <x v="6"/>
    <s v="Baak"/>
    <s v="Dial"/>
    <x v="31"/>
    <s v="L6 R Tongue Dial D"/>
    <x v="0"/>
    <n v="1610"/>
    <n v="3552"/>
    <n v="2.2062111801242237"/>
    <x v="4021"/>
  </r>
  <r>
    <x v="1"/>
    <s v="Workwear"/>
    <x v="6"/>
    <s v="Baak"/>
    <s v="Dial"/>
    <x v="31"/>
    <s v="L6 R Tongue Dial D"/>
    <x v="0"/>
    <n v="1610"/>
    <n v="3552"/>
    <n v="2.2062111801242237"/>
    <x v="4021"/>
  </r>
  <r>
    <x v="1"/>
    <s v="Workwear"/>
    <x v="6"/>
    <s v="Baak"/>
    <s v="Dial"/>
    <x v="31"/>
    <s v="L6 R Tongue Dial D"/>
    <x v="0"/>
    <n v="2010"/>
    <n v="4440"/>
    <n v="2.2089552238805972"/>
    <x v="1376"/>
  </r>
  <r>
    <x v="0"/>
    <s v="Workwear"/>
    <x v="6"/>
    <s v="Red Wing"/>
    <s v="Dial"/>
    <x v="46"/>
    <s v="M2 Tongue Standard Dial"/>
    <x v="1"/>
    <n v="1460"/>
    <n v="5756.5"/>
    <n v="3.9428082191780822"/>
    <x v="2219"/>
  </r>
  <r>
    <x v="0"/>
    <s v="Workwear"/>
    <x v="6"/>
    <s v="Red Wing"/>
    <s v="Dial"/>
    <x v="46"/>
    <s v="M2 Tongue Standard Dial"/>
    <x v="1"/>
    <n v="1460"/>
    <n v="5756.5"/>
    <n v="3.9428082191780822"/>
    <x v="2219"/>
  </r>
  <r>
    <x v="1"/>
    <s v="Workwear"/>
    <x v="6"/>
    <s v="Bata"/>
    <s v="Dial"/>
    <x v="30"/>
    <s v="L6 R Tongue Dial C"/>
    <x v="1"/>
    <n v="2565"/>
    <n v="5712"/>
    <n v="2.2269005847953216"/>
    <x v="4586"/>
  </r>
  <r>
    <x v="1"/>
    <s v="Workwear"/>
    <x v="6"/>
    <s v="Brynje"/>
    <s v="Dial"/>
    <x v="29"/>
    <s v="L6 R Tongue Dial A"/>
    <x v="1"/>
    <n v="2265"/>
    <n v="5602.5"/>
    <n v="2.4735099337748343"/>
    <x v="3104"/>
  </r>
  <r>
    <x v="1"/>
    <s v="Workwear"/>
    <x v="6"/>
    <s v="Bata"/>
    <s v="Dial"/>
    <x v="31"/>
    <s v="L6 R Tongue Dial D"/>
    <x v="1"/>
    <n v="2515"/>
    <n v="5550"/>
    <n v="2.2067594433399602"/>
    <x v="4587"/>
  </r>
  <r>
    <x v="2"/>
    <s v="Workwear"/>
    <x v="6"/>
    <s v="Black Yak Safety"/>
    <s v="Dial"/>
    <x v="8"/>
    <s v="L6 R Eyestay 20mm Dial E"/>
    <x v="1"/>
    <n v="4125"/>
    <n v="5535"/>
    <n v="1.3418181818181818"/>
    <x v="4039"/>
  </r>
  <r>
    <x v="0"/>
    <s v="Workwear"/>
    <x v="6"/>
    <s v="Ariat"/>
    <s v="Dial"/>
    <x v="45"/>
    <s v="M3 Heel Dial S"/>
    <x v="1"/>
    <n v="2010"/>
    <n v="5500"/>
    <n v="2.7363184079601992"/>
    <x v="4588"/>
  </r>
  <r>
    <x v="1"/>
    <s v="Workwear"/>
    <x v="6"/>
    <s v="Baak"/>
    <s v="Dial"/>
    <x v="35"/>
    <s v="M4 R Housing 25mm Dial B Lace Lock 1"/>
    <x v="0"/>
    <n v="4125"/>
    <n v="10660"/>
    <n v="2.5842424242424245"/>
    <x v="4589"/>
  </r>
  <r>
    <x v="1"/>
    <s v="Workwear"/>
    <x v="6"/>
    <s v="Baak"/>
    <s v="Dial"/>
    <x v="35"/>
    <s v="M4 R Housing 25mm Dial B Lace Lock 1"/>
    <x v="0"/>
    <n v="1710"/>
    <n v="4420"/>
    <n v="2.5847953216374271"/>
    <x v="4042"/>
  </r>
  <r>
    <x v="1"/>
    <s v="Workwear"/>
    <x v="6"/>
    <s v="Baak"/>
    <s v="Dial"/>
    <x v="35"/>
    <s v="M4 R Housing 25mm Dial B Lace Lock 1"/>
    <x v="0"/>
    <n v="1660"/>
    <n v="4290"/>
    <n v="2.5843373493975905"/>
    <x v="3902"/>
  </r>
  <r>
    <x v="0"/>
    <s v="Workwear"/>
    <x v="6"/>
    <s v="Refrigiwear"/>
    <s v="Dial"/>
    <x v="6"/>
    <s v="M4 R Housing 25mm Dial C Lace Lock 1"/>
    <x v="1"/>
    <n v="2115"/>
    <n v="5460"/>
    <n v="2.5815602836879434"/>
    <x v="2348"/>
  </r>
  <r>
    <x v="1"/>
    <s v="Workwear"/>
    <x v="6"/>
    <s v="Bata"/>
    <s v="Dial"/>
    <x v="35"/>
    <s v="M4 R Housing 25mm Dial B"/>
    <x v="1"/>
    <n v="2115"/>
    <n v="5460"/>
    <n v="2.5815602836879434"/>
    <x v="4590"/>
  </r>
  <r>
    <x v="1"/>
    <s v="Workwear"/>
    <x v="6"/>
    <s v="Baak"/>
    <s v="Dial"/>
    <x v="6"/>
    <s v="M4 R Housing 25mm Dial C Lace Lock 1"/>
    <x v="2"/>
    <n v="600"/>
    <n v="1548"/>
    <n v="2.58"/>
    <x v="4504"/>
  </r>
  <r>
    <x v="1"/>
    <s v="Workwear"/>
    <x v="6"/>
    <s v="Baak"/>
    <s v="Dial"/>
    <x v="6"/>
    <s v="M4 R Housing 25mm Dial C Lace Lock 1"/>
    <x v="2"/>
    <n v="1710"/>
    <n v="4386"/>
    <n v="2.5649122807017544"/>
    <x v="4591"/>
  </r>
  <r>
    <x v="1"/>
    <s v="Workwear"/>
    <x v="6"/>
    <s v="Baak"/>
    <s v="Dial"/>
    <x v="6"/>
    <s v="M4 R Housing 25mm Dial C Lace Lock 1"/>
    <x v="2"/>
    <n v="2065"/>
    <n v="5289"/>
    <n v="2.5612590799031478"/>
    <x v="4592"/>
  </r>
  <r>
    <x v="1"/>
    <s v="Workwear"/>
    <x v="6"/>
    <s v="Baak"/>
    <s v="Dial"/>
    <x v="6"/>
    <s v="M4 R Housing 25mm Dial C Lace Lock 1"/>
    <x v="3"/>
    <n v="1860"/>
    <n v="4773"/>
    <n v="2.5661290322580643"/>
    <x v="4593"/>
  </r>
  <r>
    <x v="1"/>
    <s v="Workwear"/>
    <x v="6"/>
    <s v="Baak"/>
    <s v="Dial"/>
    <x v="6"/>
    <s v="M4 R Housing 25mm Dial C Lace Lock 1"/>
    <x v="3"/>
    <n v="1510"/>
    <n v="3900"/>
    <n v="2.5827814569536423"/>
    <x v="4576"/>
  </r>
  <r>
    <x v="1"/>
    <s v="Workwear"/>
    <x v="6"/>
    <s v="Baak"/>
    <s v="Dial"/>
    <x v="6"/>
    <s v="M4 R Housing 25mm Dial C Lace Lock 1"/>
    <x v="3"/>
    <n v="2665"/>
    <n v="6890"/>
    <n v="2.5853658536585367"/>
    <x v="4594"/>
  </r>
  <r>
    <x v="1"/>
    <s v="Workwear"/>
    <x v="6"/>
    <s v="Baak"/>
    <s v="Dial"/>
    <x v="6"/>
    <s v="M4 R Housing 25mm Dial C Lace Lock 1"/>
    <x v="0"/>
    <n v="2065"/>
    <n v="5330"/>
    <n v="2.5811138014527844"/>
    <x v="4487"/>
  </r>
  <r>
    <x v="1"/>
    <s v="Workwear"/>
    <x v="6"/>
    <s v="Baak"/>
    <s v="Dial"/>
    <x v="6"/>
    <s v="M4 R Housing 25mm Dial C Lace Lock 1"/>
    <x v="0"/>
    <n v="2315"/>
    <n v="5980"/>
    <n v="2.5831533477321815"/>
    <x v="4583"/>
  </r>
  <r>
    <x v="1"/>
    <s v="Workwear"/>
    <x v="6"/>
    <s v="Baak"/>
    <s v="Dial"/>
    <x v="6"/>
    <s v="M4 R Housing 25mm Dial C Lace Lock 1"/>
    <x v="0"/>
    <n v="700"/>
    <n v="1820"/>
    <n v="2.6"/>
    <x v="3724"/>
  </r>
  <r>
    <x v="1"/>
    <s v="Workwear"/>
    <x v="6"/>
    <s v="Baak"/>
    <s v="Dial"/>
    <x v="6"/>
    <s v="M4 R Housing 25mm Dial C Lace Lock 1"/>
    <x v="0"/>
    <n v="4275"/>
    <n v="11050"/>
    <n v="2.5847953216374271"/>
    <x v="4042"/>
  </r>
  <r>
    <x v="1"/>
    <s v="Workwear"/>
    <x v="6"/>
    <s v="Baak"/>
    <s v="Dial"/>
    <x v="6"/>
    <s v="M4 R Housing 25mm Dial C Lace Lock 1"/>
    <x v="0"/>
    <n v="3775"/>
    <n v="9750"/>
    <n v="2.5827814569536423"/>
    <x v="4576"/>
  </r>
  <r>
    <x v="1"/>
    <s v="Workwear"/>
    <x v="6"/>
    <s v="Baak"/>
    <s v="Dial"/>
    <x v="6"/>
    <s v="M4 R Housing 25mm Dial C Lace Lock 1"/>
    <x v="0"/>
    <n v="2915"/>
    <n v="7540"/>
    <n v="2.5866209262435675"/>
    <x v="4595"/>
  </r>
  <r>
    <x v="1"/>
    <s v="Workwear"/>
    <x v="6"/>
    <s v="Baak"/>
    <s v="Dial"/>
    <x v="6"/>
    <s v="M4 R Housing 25mm Dial C Lace Lock 1"/>
    <x v="0"/>
    <n v="4830"/>
    <n v="12480"/>
    <n v="2.5838509316770186"/>
    <x v="3879"/>
  </r>
  <r>
    <x v="2"/>
    <s v="Workwear"/>
    <x v="6"/>
    <s v="Midori Anzen"/>
    <s v="Dial"/>
    <x v="30"/>
    <s v="L6 R Tongue Dial C"/>
    <x v="1"/>
    <n v="2465"/>
    <n v="5439"/>
    <n v="2.2064908722109533"/>
    <x v="4002"/>
  </r>
  <r>
    <x v="0"/>
    <s v="Workwear"/>
    <x v="6"/>
    <s v="Red Wing"/>
    <s v="Dial"/>
    <x v="31"/>
    <s v="L6 R Tongue Dial D"/>
    <x v="1"/>
    <n v="2415"/>
    <n v="5376"/>
    <n v="2.2260869565217392"/>
    <x v="417"/>
  </r>
  <r>
    <x v="0"/>
    <s v="Workwear"/>
    <x v="6"/>
    <s v="Refrigiwear"/>
    <s v="Dial"/>
    <x v="6"/>
    <s v="M4 R Housing 25mm Dial C Lace Lock 1"/>
    <x v="1"/>
    <n v="2065"/>
    <n v="5330"/>
    <n v="2.5811138014527844"/>
    <x v="4596"/>
  </r>
  <r>
    <x v="1"/>
    <s v="Workwear"/>
    <x v="6"/>
    <s v="Baltes"/>
    <s v="Dial"/>
    <x v="55"/>
    <s v="H3 Coiler ShieldDial B Black"/>
    <x v="5"/>
    <n v="400"/>
    <n v="1812"/>
    <n v="4.53"/>
    <x v="4597"/>
  </r>
  <r>
    <x v="1"/>
    <s v="Workwear"/>
    <x v="6"/>
    <s v="Baltes"/>
    <s v="Dial"/>
    <x v="31"/>
    <s v="L6 R Tongue Dial D"/>
    <x v="4"/>
    <n v="100"/>
    <n v="221"/>
    <n v="2.21"/>
    <x v="3031"/>
  </r>
  <r>
    <x v="1"/>
    <s v="Workwear"/>
    <x v="6"/>
    <s v="Baltes"/>
    <s v="Dial"/>
    <x v="31"/>
    <s v="L6 R Tongue Dial DBlack C"/>
    <x v="5"/>
    <n v="400"/>
    <n v="884"/>
    <n v="2.21"/>
    <x v="3031"/>
  </r>
  <r>
    <x v="1"/>
    <s v="Workwear"/>
    <x v="6"/>
    <s v="Baltes"/>
    <s v="Dial"/>
    <x v="47"/>
    <s v="M3 Tongue Shield 2-Piece Dial A"/>
    <x v="4"/>
    <n v="800"/>
    <n v="2184"/>
    <n v="2.73"/>
    <x v="3718"/>
  </r>
  <r>
    <x v="1"/>
    <s v="Workwear"/>
    <x v="6"/>
    <s v="Baltes"/>
    <s v="Dial"/>
    <x v="47"/>
    <s v="M3 Tongue Shield 2-Piece Dial A"/>
    <x v="0"/>
    <n v="3495"/>
    <n v="9556.25"/>
    <n v="2.7342632331902719"/>
    <x v="4598"/>
  </r>
  <r>
    <x v="1"/>
    <s v="Workwear"/>
    <x v="6"/>
    <s v="Baltes"/>
    <s v="Dial"/>
    <x v="47"/>
    <s v="M3 Tongue ShieldDial A Black"/>
    <x v="5"/>
    <n v="1005"/>
    <n v="2730"/>
    <n v="2.716417910447761"/>
    <x v="4579"/>
  </r>
  <r>
    <x v="1"/>
    <s v="Workwear"/>
    <x v="6"/>
    <s v="Base"/>
    <s v="Dial"/>
    <x v="29"/>
    <s v="L6 R Tongue Dial A"/>
    <x v="2"/>
    <n v="11055"/>
    <n v="27170"/>
    <n v="2.4577114427860698"/>
    <x v="3595"/>
  </r>
  <r>
    <x v="1"/>
    <s v="Workwear"/>
    <x v="6"/>
    <s v="Base"/>
    <s v="Dial"/>
    <x v="29"/>
    <s v="L6 R Tongue Dial A"/>
    <x v="2"/>
    <n v="8495"/>
    <n v="20871.5"/>
    <n v="2.4569158328428489"/>
    <x v="4599"/>
  </r>
  <r>
    <x v="1"/>
    <s v="Workwear"/>
    <x v="6"/>
    <s v="Base"/>
    <s v="Dial"/>
    <x v="29"/>
    <s v="L6 R Tongue Dial A"/>
    <x v="2"/>
    <n v="4020"/>
    <n v="9880"/>
    <n v="2.4577114427860698"/>
    <x v="3595"/>
  </r>
  <r>
    <x v="1"/>
    <s v="Workwear"/>
    <x v="6"/>
    <s v="Base"/>
    <s v="Dial"/>
    <x v="29"/>
    <s v="L6 R Tongue Dial A"/>
    <x v="2"/>
    <n v="2010"/>
    <n v="4940"/>
    <n v="2.4577114427860698"/>
    <x v="3595"/>
  </r>
  <r>
    <x v="1"/>
    <s v="Workwear"/>
    <x v="6"/>
    <s v="Base"/>
    <s v="Dial"/>
    <x v="29"/>
    <s v="L6 R Tongue Dial A"/>
    <x v="3"/>
    <n v="1410"/>
    <n v="3458"/>
    <n v="2.452482269503546"/>
    <x v="2975"/>
  </r>
  <r>
    <x v="1"/>
    <s v="Workwear"/>
    <x v="6"/>
    <s v="Base"/>
    <s v="Dial"/>
    <x v="29"/>
    <s v="L6 R Tongue Dial A"/>
    <x v="3"/>
    <n v="19650"/>
    <n v="48288.5"/>
    <n v="2.4574300254452925"/>
    <x v="4600"/>
  </r>
  <r>
    <x v="1"/>
    <s v="Workwear"/>
    <x v="6"/>
    <s v="Base"/>
    <s v="Dial"/>
    <x v="29"/>
    <s v="L6 R Tongue Dial A"/>
    <x v="3"/>
    <n v="1210"/>
    <n v="2964"/>
    <n v="2.4495867768595043"/>
    <x v="2871"/>
  </r>
  <r>
    <x v="1"/>
    <s v="Workwear"/>
    <x v="6"/>
    <s v="Base"/>
    <s v="Dial"/>
    <x v="29"/>
    <s v="L6 R Tongue Dial A"/>
    <x v="3"/>
    <n v="1210"/>
    <n v="2964"/>
    <n v="2.4495867768595043"/>
    <x v="2871"/>
  </r>
  <r>
    <x v="1"/>
    <s v="Workwear"/>
    <x v="6"/>
    <s v="Base"/>
    <s v="Dial"/>
    <x v="29"/>
    <s v="L6 R Tongue Dial A"/>
    <x v="3"/>
    <n v="180900"/>
    <n v="444600"/>
    <n v="2.4577114427860698"/>
    <x v="3595"/>
  </r>
  <r>
    <x v="1"/>
    <s v="Workwear"/>
    <x v="6"/>
    <s v="Base"/>
    <s v="Dial"/>
    <x v="29"/>
    <s v="L6 R Tongue Dial A"/>
    <x v="3"/>
    <n v="1310"/>
    <n v="3211"/>
    <n v="2.4511450381679389"/>
    <x v="4355"/>
  </r>
  <r>
    <x v="1"/>
    <s v="Workwear"/>
    <x v="6"/>
    <s v="Base"/>
    <s v="Dial"/>
    <x v="29"/>
    <s v="L6 R Tongue Dial A"/>
    <x v="3"/>
    <n v="300"/>
    <n v="741"/>
    <n v="2.4700000000000002"/>
    <x v="2872"/>
  </r>
  <r>
    <x v="1"/>
    <s v="Workwear"/>
    <x v="6"/>
    <s v="Base"/>
    <s v="Dial"/>
    <x v="29"/>
    <s v="L6 R Tongue Dial A"/>
    <x v="3"/>
    <n v="8655"/>
    <n v="21242"/>
    <n v="2.454303870595032"/>
    <x v="4601"/>
  </r>
  <r>
    <x v="1"/>
    <s v="Workwear"/>
    <x v="6"/>
    <s v="Base"/>
    <s v="Dial"/>
    <x v="29"/>
    <s v="L6 R Tongue Dial A"/>
    <x v="0"/>
    <n v="5285"/>
    <n v="12967.5"/>
    <n v="2.4536423841059603"/>
    <x v="4313"/>
  </r>
  <r>
    <x v="1"/>
    <s v="Workwear"/>
    <x v="6"/>
    <s v="Base"/>
    <s v="Dial"/>
    <x v="29"/>
    <s v="L6 R Tongue Dial A"/>
    <x v="0"/>
    <n v="8745"/>
    <n v="21489"/>
    <n v="2.4572898799313894"/>
    <x v="4602"/>
  </r>
  <r>
    <x v="1"/>
    <s v="Workwear"/>
    <x v="6"/>
    <s v="Base"/>
    <s v="Dial"/>
    <x v="29"/>
    <s v="L6 R Tongue Dial A"/>
    <x v="0"/>
    <n v="2820"/>
    <n v="6916"/>
    <n v="2.452482269503546"/>
    <x v="2975"/>
  </r>
  <r>
    <x v="1"/>
    <s v="Workwear"/>
    <x v="6"/>
    <s v="Base"/>
    <s v="Dial"/>
    <x v="29"/>
    <s v="L6 R Tongue Dial A"/>
    <x v="0"/>
    <n v="2915"/>
    <n v="7163"/>
    <n v="2.4572898799313894"/>
    <x v="4602"/>
  </r>
  <r>
    <x v="1"/>
    <s v="Workwear"/>
    <x v="6"/>
    <s v="Base"/>
    <s v="Dial"/>
    <x v="29"/>
    <s v="L6 R Tongue Dial A"/>
    <x v="0"/>
    <n v="9345"/>
    <n v="22971"/>
    <n v="2.4581059390048154"/>
    <x v="4603"/>
  </r>
  <r>
    <x v="1"/>
    <s v="Workwear"/>
    <x v="6"/>
    <s v="Base"/>
    <s v="Dial"/>
    <x v="29"/>
    <s v="L6 R Tongue Dial A"/>
    <x v="0"/>
    <n v="9395"/>
    <n v="23094.5"/>
    <n v="2.4581692389568919"/>
    <x v="4604"/>
  </r>
  <r>
    <x v="1"/>
    <s v="Workwear"/>
    <x v="6"/>
    <s v="Base"/>
    <s v="Dial"/>
    <x v="29"/>
    <s v="L6 R Tongue Dial A"/>
    <x v="0"/>
    <n v="9255"/>
    <n v="22724"/>
    <n v="2.4553214478660186"/>
    <x v="4605"/>
  </r>
  <r>
    <x v="1"/>
    <s v="Workwear"/>
    <x v="6"/>
    <s v="Base"/>
    <s v="Dial"/>
    <x v="29"/>
    <s v="L6 R Tongue Dial A"/>
    <x v="0"/>
    <n v="9200"/>
    <n v="22600.5"/>
    <n v="2.4565760869565216"/>
    <x v="4606"/>
  </r>
  <r>
    <x v="1"/>
    <s v="Workwear"/>
    <x v="6"/>
    <s v="Base"/>
    <s v="Dial"/>
    <x v="29"/>
    <s v="L6 R Tongue Dial A"/>
    <x v="0"/>
    <n v="13425"/>
    <n v="32974.5"/>
    <n v="2.4562011173184359"/>
    <x v="4607"/>
  </r>
  <r>
    <x v="1"/>
    <s v="Workwear"/>
    <x v="6"/>
    <s v="Base"/>
    <s v="Dial"/>
    <x v="29"/>
    <s v="L6 R Tongue Dial A"/>
    <x v="0"/>
    <n v="10105"/>
    <n v="24823.5"/>
    <n v="2.456556160316675"/>
    <x v="4608"/>
  </r>
  <r>
    <x v="1"/>
    <s v="Workwear"/>
    <x v="6"/>
    <s v="Base"/>
    <s v="Dial"/>
    <x v="29"/>
    <s v="L6 R Tongue Dial A"/>
    <x v="0"/>
    <n v="5830"/>
    <n v="14326"/>
    <n v="2.4572898799313894"/>
    <x v="4602"/>
  </r>
  <r>
    <x v="1"/>
    <s v="Workwear"/>
    <x v="6"/>
    <s v="Base"/>
    <s v="Dial"/>
    <x v="29"/>
    <s v="L6 R Tongue Dial A"/>
    <x v="0"/>
    <n v="1210"/>
    <n v="2964"/>
    <n v="2.4495867768595043"/>
    <x v="2871"/>
  </r>
  <r>
    <x v="1"/>
    <s v="Workwear"/>
    <x v="6"/>
    <s v="Arbesko"/>
    <s v="Dial"/>
    <x v="35"/>
    <s v="M4 R Housing 25mm Dial B Lace Lock 1"/>
    <x v="1"/>
    <n v="2010"/>
    <n v="5200"/>
    <n v="2.5870646766169156"/>
    <x v="2196"/>
  </r>
  <r>
    <x v="0"/>
    <s v="Workwear"/>
    <x v="6"/>
    <s v="Red Wing"/>
    <s v="Dial"/>
    <x v="41"/>
    <s v="M4 R Housing 25mm Dial A"/>
    <x v="1"/>
    <n v="3015"/>
    <n v="5010"/>
    <n v="1.6616915422885572"/>
    <x v="4609"/>
  </r>
  <r>
    <x v="1"/>
    <s v="Workwear"/>
    <x v="6"/>
    <s v="Bata"/>
    <s v="Dial"/>
    <x v="35"/>
    <s v="M4 R Housing 25mm Dial B"/>
    <x v="1"/>
    <n v="1935"/>
    <n v="5005"/>
    <n v="2.5865633074935399"/>
    <x v="4610"/>
  </r>
  <r>
    <x v="2"/>
    <s v="Workwear"/>
    <x v="6"/>
    <s v="Blundstone"/>
    <s v="Dial"/>
    <x v="35"/>
    <s v="M4 R Housing 25mm Dial B"/>
    <x v="1"/>
    <n v="1860"/>
    <n v="4810"/>
    <n v="2.586021505376344"/>
    <x v="4611"/>
  </r>
  <r>
    <x v="1"/>
    <s v="Workwear"/>
    <x v="6"/>
    <s v="Base"/>
    <s v="Dial"/>
    <x v="35"/>
    <s v="M4 R Housing 25mm Dial B Lace Lock 1"/>
    <x v="1"/>
    <n v="1860"/>
    <n v="4810"/>
    <n v="2.586021505376344"/>
    <x v="4611"/>
  </r>
  <r>
    <x v="1"/>
    <s v="Workwear"/>
    <x v="6"/>
    <s v="Bata"/>
    <s v="Dial"/>
    <x v="30"/>
    <s v="L6 R Tongue Dial C"/>
    <x v="1"/>
    <n v="2115"/>
    <n v="4704"/>
    <n v="2.2241134751773051"/>
    <x v="1216"/>
  </r>
  <r>
    <x v="2"/>
    <s v="Workwear"/>
    <x v="6"/>
    <s v="Asics"/>
    <s v="Dial"/>
    <x v="30"/>
    <s v="L6 R Eyestay 20mm Dial C"/>
    <x v="1"/>
    <n v="2115"/>
    <n v="4662"/>
    <n v="2.204255319148936"/>
    <x v="4020"/>
  </r>
  <r>
    <x v="2"/>
    <s v="Workwear"/>
    <x v="6"/>
    <s v="Blundstone"/>
    <s v="Dial"/>
    <x v="35"/>
    <s v="M4 R Housing 25mm Dial B"/>
    <x v="1"/>
    <n v="1755"/>
    <n v="4550"/>
    <n v="2.5925925925925926"/>
    <x v="4612"/>
  </r>
  <r>
    <x v="0"/>
    <s v="Workwear"/>
    <x v="6"/>
    <s v="Tecnoboga"/>
    <s v="Dial"/>
    <x v="41"/>
    <s v="M4 R Housing 25mm Dial A"/>
    <x v="1"/>
    <n v="2715"/>
    <n v="4509"/>
    <n v="1.6607734806629835"/>
    <x v="4613"/>
  </r>
  <r>
    <x v="1"/>
    <s v="Workwear"/>
    <x v="6"/>
    <s v="Base"/>
    <s v="Dial"/>
    <x v="37"/>
    <s v="L6 L Eyestay 20mm Dial B"/>
    <x v="1"/>
    <n v="1810"/>
    <n v="4482"/>
    <n v="2.4762430939226521"/>
    <x v="3255"/>
  </r>
  <r>
    <x v="1"/>
    <s v="Workwear"/>
    <x v="6"/>
    <s v="Base"/>
    <s v="Dial"/>
    <x v="37"/>
    <s v="L6 L Eyestay 20mm Dial B"/>
    <x v="1"/>
    <n v="1810"/>
    <n v="4482"/>
    <n v="2.4762430939226521"/>
    <x v="3255"/>
  </r>
  <r>
    <x v="1"/>
    <s v="Workwear"/>
    <x v="6"/>
    <s v="Base"/>
    <s v="Dial"/>
    <x v="37"/>
    <s v="L6 R Eyestay 20mm Dial B"/>
    <x v="1"/>
    <n v="1810"/>
    <n v="4482"/>
    <n v="2.4762430939226521"/>
    <x v="3255"/>
  </r>
  <r>
    <x v="1"/>
    <s v="Workwear"/>
    <x v="6"/>
    <s v="Base"/>
    <s v="Dial"/>
    <x v="37"/>
    <s v="L6 L Eyestay 20mm Dial B"/>
    <x v="0"/>
    <n v="2915"/>
    <n v="7221"/>
    <n v="2.4771869639794168"/>
    <x v="3265"/>
  </r>
  <r>
    <x v="1"/>
    <s v="Workwear"/>
    <x v="6"/>
    <s v="Base"/>
    <s v="Dial"/>
    <x v="37"/>
    <s v="L6 L Eyestay 20mm Dial B"/>
    <x v="0"/>
    <n v="200"/>
    <n v="498"/>
    <n v="2.4900000000000002"/>
    <x v="2883"/>
  </r>
  <r>
    <x v="1"/>
    <s v="Workwear"/>
    <x v="6"/>
    <s v="Base"/>
    <s v="Dial"/>
    <x v="37"/>
    <s v="L6 R Eyestay 20mm Dial B"/>
    <x v="1"/>
    <n v="1810"/>
    <n v="4482"/>
    <n v="2.4762430939226521"/>
    <x v="3255"/>
  </r>
  <r>
    <x v="1"/>
    <s v="Workwear"/>
    <x v="6"/>
    <s v="Brynje"/>
    <s v="Dial"/>
    <x v="29"/>
    <s v="L6 R Tongue Dial A"/>
    <x v="1"/>
    <n v="1810"/>
    <n v="4446"/>
    <n v="2.4563535911602208"/>
    <x v="2988"/>
  </r>
  <r>
    <x v="2"/>
    <s v="Workwear"/>
    <x v="6"/>
    <s v="Midori Anzen"/>
    <s v="Dial"/>
    <x v="31"/>
    <s v="L6 R Eyestay 25mm Dial D"/>
    <x v="1"/>
    <n v="1910"/>
    <n v="4218"/>
    <n v="2.2083769633507853"/>
    <x v="3929"/>
  </r>
  <r>
    <x v="2"/>
    <s v="Workwear"/>
    <x v="6"/>
    <s v="Black Yak Safety"/>
    <s v="Dial"/>
    <x v="8"/>
    <s v="L6 R Tongue Dial E"/>
    <x v="1"/>
    <n v="3120"/>
    <n v="4185"/>
    <n v="1.3413461538461537"/>
    <x v="4614"/>
  </r>
  <r>
    <x v="2"/>
    <s v="Workwear"/>
    <x v="6"/>
    <s v="Black Yak Safety"/>
    <s v="Dial"/>
    <x v="41"/>
    <s v="M4 R Housing 25mm Dial A"/>
    <x v="1"/>
    <n v="2515"/>
    <n v="4175"/>
    <n v="1.6600397614314115"/>
    <x v="4615"/>
  </r>
  <r>
    <x v="1"/>
    <s v="Workwear"/>
    <x v="6"/>
    <s v="Base"/>
    <s v="Dial"/>
    <x v="37"/>
    <s v="L6 R Eyestay 20mm Dial B"/>
    <x v="0"/>
    <n v="2915"/>
    <n v="7221"/>
    <n v="2.4771869639794168"/>
    <x v="3265"/>
  </r>
  <r>
    <x v="1"/>
    <s v="Workwear"/>
    <x v="6"/>
    <s v="Base"/>
    <s v="Dial"/>
    <x v="37"/>
    <s v="L6 R Eyestay 20mm Dial B"/>
    <x v="0"/>
    <n v="200"/>
    <n v="498"/>
    <n v="2.4900000000000002"/>
    <x v="2883"/>
  </r>
  <r>
    <x v="1"/>
    <s v="Workwear"/>
    <x v="6"/>
    <s v="Bata"/>
    <s v="Dial"/>
    <x v="30"/>
    <s v="L6 R Tongue Dial C"/>
    <x v="1"/>
    <n v="1885"/>
    <n v="4162.5"/>
    <n v="2.2082228116710874"/>
    <x v="4616"/>
  </r>
  <r>
    <x v="2"/>
    <s v="Workwear"/>
    <x v="6"/>
    <s v="Blundstone"/>
    <s v="Dial"/>
    <x v="35"/>
    <s v="M4 R Housing 25mm Dial B"/>
    <x v="1"/>
    <n v="1610"/>
    <n v="4160"/>
    <n v="2.5838509316770186"/>
    <x v="3879"/>
  </r>
  <r>
    <x v="1"/>
    <s v="Workwear"/>
    <x v="6"/>
    <s v="Bata"/>
    <s v="Dial"/>
    <x v="35"/>
    <s v="M4 R Housing 25mm Dial B Lace Lock 1"/>
    <x v="1"/>
    <n v="1605"/>
    <n v="4160"/>
    <n v="2.5919003115264796"/>
    <x v="4617"/>
  </r>
  <r>
    <x v="2"/>
    <s v="Workwear"/>
    <x v="6"/>
    <s v="Eider Safety"/>
    <s v="Dial"/>
    <x v="8"/>
    <s v="L6 R Tongue Dial E"/>
    <x v="1"/>
    <n v="3120"/>
    <n v="4092"/>
    <n v="1.3115384615384615"/>
    <x v="3805"/>
  </r>
  <r>
    <x v="1"/>
    <s v="Workwear"/>
    <x v="6"/>
    <s v="Bata"/>
    <s v="Dial"/>
    <x v="30"/>
    <s v="L6 R Tongue Dial C"/>
    <x v="1"/>
    <n v="1810"/>
    <n v="4032"/>
    <n v="2.2276243093922652"/>
    <x v="4515"/>
  </r>
  <r>
    <x v="1"/>
    <s v="Workwear"/>
    <x v="6"/>
    <s v="Base"/>
    <s v="Dial"/>
    <x v="37"/>
    <s v="L6 R Tongue Dial B"/>
    <x v="0"/>
    <n v="5780"/>
    <n v="14317.5"/>
    <n v="2.4770761245674739"/>
    <x v="4618"/>
  </r>
  <r>
    <x v="1"/>
    <s v="Workwear"/>
    <x v="6"/>
    <s v="Base"/>
    <s v="Dial"/>
    <x v="37"/>
    <s v="L6 R Tongue Dial B"/>
    <x v="0"/>
    <n v="450"/>
    <n v="1120.5"/>
    <n v="2.4900000000000002"/>
    <x v="2883"/>
  </r>
  <r>
    <x v="2"/>
    <s v="Workwear"/>
    <x v="6"/>
    <s v="Mizuno"/>
    <s v="Dial"/>
    <x v="30"/>
    <s v="L6 R Eyestay 20mm Dial C"/>
    <x v="1"/>
    <n v="1810"/>
    <n v="3996"/>
    <n v="2.2077348066298343"/>
    <x v="4233"/>
  </r>
  <r>
    <x v="1"/>
    <s v="Workwear"/>
    <x v="6"/>
    <s v="Baak"/>
    <s v="Dial"/>
    <x v="31"/>
    <s v="L6 R Tongue Dial D"/>
    <x v="1"/>
    <n v="1810"/>
    <n v="3996"/>
    <n v="2.2077348066298343"/>
    <x v="4233"/>
  </r>
  <r>
    <x v="1"/>
    <s v="Workwear"/>
    <x v="6"/>
    <s v="Brynje"/>
    <s v="Dial"/>
    <x v="37"/>
    <s v="L6 R Tongue Dial B"/>
    <x v="1"/>
    <n v="1610"/>
    <n v="3984"/>
    <n v="2.4745341614906833"/>
    <x v="4356"/>
  </r>
  <r>
    <x v="2"/>
    <s v="Workwear"/>
    <x v="6"/>
    <s v="Ironsteel"/>
    <s v="Dial"/>
    <x v="29"/>
    <s v="L6 R Tongue Dial A"/>
    <x v="1"/>
    <n v="1610"/>
    <n v="3952"/>
    <n v="2.4546583850931678"/>
    <x v="4309"/>
  </r>
  <r>
    <x v="1"/>
    <s v="Workwear"/>
    <x v="6"/>
    <s v="Base"/>
    <s v="Dial"/>
    <x v="35"/>
    <s v="M4 R Housing 25mm Dial B Lace Lock 1"/>
    <x v="0"/>
    <n v="4025"/>
    <n v="10400"/>
    <n v="2.5838509316770186"/>
    <x v="3879"/>
  </r>
  <r>
    <x v="1"/>
    <s v="Workwear"/>
    <x v="6"/>
    <s v="Base"/>
    <s v="Dial"/>
    <x v="35"/>
    <s v="M4 R Housing 25mm Dial B Lace Lock 1"/>
    <x v="0"/>
    <n v="1160"/>
    <n v="2990"/>
    <n v="2.5775862068965516"/>
    <x v="4619"/>
  </r>
  <r>
    <x v="1"/>
    <s v="Workwear"/>
    <x v="6"/>
    <s v="Base"/>
    <s v="Dial"/>
    <x v="35"/>
    <s v="M4 R Housing 25mm Dial B Lace Lock 1"/>
    <x v="0"/>
    <n v="8995"/>
    <n v="23270"/>
    <n v="2.5869927737632019"/>
    <x v="4620"/>
  </r>
  <r>
    <x v="1"/>
    <s v="Workwear"/>
    <x v="6"/>
    <s v="Base"/>
    <s v="Dial"/>
    <x v="35"/>
    <s v="M4 R Housing 25mm Dial B Lace Lock 1"/>
    <x v="0"/>
    <n v="600"/>
    <n v="1560"/>
    <n v="2.6"/>
    <x v="3724"/>
  </r>
  <r>
    <x v="1"/>
    <s v="Workwear"/>
    <x v="6"/>
    <s v="Base"/>
    <s v="Dial"/>
    <x v="35"/>
    <s v="M4 R Housing 25mm Dial B Lace Lock 1"/>
    <x v="0"/>
    <n v="1560"/>
    <n v="4030"/>
    <n v="2.5833333333333335"/>
    <x v="4455"/>
  </r>
  <r>
    <x v="1"/>
    <s v="Workwear"/>
    <x v="6"/>
    <s v="Bata"/>
    <s v="Dial"/>
    <x v="35"/>
    <s v="M4 R Housing 25mm Dial B Lace Lock 1"/>
    <x v="1"/>
    <n v="1510"/>
    <n v="3930"/>
    <n v="2.6026490066225167"/>
    <x v="4621"/>
  </r>
  <r>
    <x v="1"/>
    <s v="Workwear"/>
    <x v="6"/>
    <s v="Bata"/>
    <s v="Dial"/>
    <x v="30"/>
    <s v="L6 R Tongue Dial C"/>
    <x v="1"/>
    <n v="1760"/>
    <n v="3920"/>
    <n v="2.2272727272727271"/>
    <x v="4459"/>
  </r>
  <r>
    <x v="1"/>
    <s v="Workwear"/>
    <x v="6"/>
    <s v="Bata"/>
    <s v="Dial"/>
    <x v="35"/>
    <s v="M4 R Housing 25mm Dial B"/>
    <x v="1"/>
    <n v="1510"/>
    <n v="3900"/>
    <n v="2.5827814569536423"/>
    <x v="4576"/>
  </r>
  <r>
    <x v="1"/>
    <s v="Workwear"/>
    <x v="6"/>
    <s v="Bata"/>
    <s v="Dial"/>
    <x v="35"/>
    <s v="M4 R Housing 25mm Dial B"/>
    <x v="1"/>
    <n v="1510"/>
    <n v="3900"/>
    <n v="2.5827814569536423"/>
    <x v="4576"/>
  </r>
  <r>
    <x v="1"/>
    <s v="Workwear"/>
    <x v="6"/>
    <s v="Bata"/>
    <s v="Dial"/>
    <x v="35"/>
    <s v="M4 R Housing 25mm Dial B Lace Lock 1"/>
    <x v="1"/>
    <n v="1510"/>
    <n v="3900"/>
    <n v="2.5827814569536423"/>
    <x v="4576"/>
  </r>
  <r>
    <x v="1"/>
    <s v="Workwear"/>
    <x v="6"/>
    <s v="Brynje"/>
    <s v="Dial"/>
    <x v="29"/>
    <s v="L6 R Tongue Dial A"/>
    <x v="1"/>
    <n v="1585"/>
    <n v="3890.25"/>
    <n v="2.4544164037854888"/>
    <x v="4622"/>
  </r>
  <r>
    <x v="1"/>
    <s v="Workwear"/>
    <x v="6"/>
    <s v="Bata"/>
    <s v="Dial"/>
    <x v="30"/>
    <s v="L6 R Tongue Dial C"/>
    <x v="2"/>
    <n v="3765"/>
    <n v="8287.5"/>
    <n v="2.2011952191235058"/>
    <x v="4083"/>
  </r>
  <r>
    <x v="1"/>
    <s v="Workwear"/>
    <x v="6"/>
    <s v="Bata"/>
    <s v="Dial"/>
    <x v="30"/>
    <s v="L6 R Tongue Dial C"/>
    <x v="2"/>
    <n v="1660"/>
    <n v="3646.5"/>
    <n v="2.1966867469879516"/>
    <x v="4529"/>
  </r>
  <r>
    <x v="1"/>
    <s v="Workwear"/>
    <x v="6"/>
    <s v="Bata"/>
    <s v="Dial"/>
    <x v="30"/>
    <s v="L6 R Tongue Dial C"/>
    <x v="2"/>
    <n v="1260"/>
    <n v="2762.5"/>
    <n v="2.1924603174603177"/>
    <x v="4585"/>
  </r>
  <r>
    <x v="1"/>
    <s v="Workwear"/>
    <x v="6"/>
    <s v="Bata"/>
    <s v="Dial"/>
    <x v="30"/>
    <s v="L6 R Tongue Dial C"/>
    <x v="3"/>
    <n v="2035"/>
    <n v="4484.3999999999996"/>
    <n v="2.2036363636363636"/>
    <x v="4623"/>
  </r>
  <r>
    <x v="1"/>
    <s v="Workwear"/>
    <x v="6"/>
    <s v="Bata"/>
    <s v="Dial"/>
    <x v="30"/>
    <s v="L6 R Tongue Dial C"/>
    <x v="3"/>
    <n v="1760"/>
    <n v="3885"/>
    <n v="2.2073863636363638"/>
    <x v="4019"/>
  </r>
  <r>
    <x v="1"/>
    <s v="Workwear"/>
    <x v="6"/>
    <s v="Bata"/>
    <s v="Dial"/>
    <x v="30"/>
    <s v="L6 R Tongue Dial C"/>
    <x v="0"/>
    <n v="2310"/>
    <n v="5106"/>
    <n v="2.2103896103896106"/>
    <x v="4624"/>
  </r>
  <r>
    <x v="1"/>
    <s v="Workwear"/>
    <x v="6"/>
    <s v="Bata"/>
    <s v="Dial"/>
    <x v="30"/>
    <s v="L6 R Tongue Dial C"/>
    <x v="0"/>
    <n v="1960"/>
    <n v="4329"/>
    <n v="2.208673469387755"/>
    <x v="4010"/>
  </r>
  <r>
    <x v="1"/>
    <s v="Workwear"/>
    <x v="6"/>
    <s v="Bata"/>
    <s v="Dial"/>
    <x v="30"/>
    <s v="L6 R Tongue Dial C"/>
    <x v="0"/>
    <n v="1310"/>
    <n v="2886"/>
    <n v="2.2030534351145037"/>
    <x v="3038"/>
  </r>
  <r>
    <x v="1"/>
    <s v="Workwear"/>
    <x v="6"/>
    <s v="Bata"/>
    <s v="Dial"/>
    <x v="30"/>
    <s v="L6 R Tongue Dial C"/>
    <x v="0"/>
    <n v="0"/>
    <n v="0"/>
    <e v="#DIV/0!"/>
    <x v="255"/>
  </r>
  <r>
    <x v="1"/>
    <s v="Workwear"/>
    <x v="6"/>
    <s v="Bata"/>
    <s v="Dial"/>
    <x v="30"/>
    <s v="L6 R Tongue Dial C"/>
    <x v="0"/>
    <n v="1710"/>
    <n v="3774"/>
    <n v="2.2070175438596493"/>
    <x v="3845"/>
  </r>
  <r>
    <x v="1"/>
    <s v="Workwear"/>
    <x v="6"/>
    <s v="Bata"/>
    <s v="Dial"/>
    <x v="30"/>
    <s v="L6 R Tongue Dial C"/>
    <x v="1"/>
    <n v="1735"/>
    <n v="3864"/>
    <n v="2.2270893371757925"/>
    <x v="4625"/>
  </r>
  <r>
    <x v="1"/>
    <s v="Workwear"/>
    <x v="6"/>
    <s v="Bata"/>
    <s v="Dial"/>
    <x v="30"/>
    <s v="L6 R Tongue Dial C"/>
    <x v="1"/>
    <n v="1735"/>
    <n v="3864"/>
    <n v="2.2270893371757925"/>
    <x v="4625"/>
  </r>
  <r>
    <x v="2"/>
    <s v="Workwear"/>
    <x v="6"/>
    <s v="Midori Anzen"/>
    <s v="Dial"/>
    <x v="8"/>
    <s v="L6 R Tongue Dial E"/>
    <x v="1"/>
    <n v="2740"/>
    <n v="3678.75"/>
    <n v="1.3426094890510949"/>
    <x v="4626"/>
  </r>
  <r>
    <x v="1"/>
    <s v="Workwear"/>
    <x v="6"/>
    <s v="Bata"/>
    <s v="Dial"/>
    <x v="30"/>
    <s v="L6 R Tongue Dial C"/>
    <x v="4"/>
    <n v="5560"/>
    <n v="12320.75"/>
    <n v="2.2159622302158275"/>
    <x v="4627"/>
  </r>
  <r>
    <x v="1"/>
    <s v="Workwear"/>
    <x v="6"/>
    <s v="Bata"/>
    <s v="Dial"/>
    <x v="30"/>
    <s v="L6 R Tongue Dial C"/>
    <x v="4"/>
    <n v="1660"/>
    <n v="3679.5"/>
    <n v="2.2165662650602411"/>
    <x v="4628"/>
  </r>
  <r>
    <x v="1"/>
    <s v="Workwear"/>
    <x v="6"/>
    <s v="Bata"/>
    <s v="Dial"/>
    <x v="30"/>
    <s v="L6 R Tongue Dial C"/>
    <x v="2"/>
    <n v="1410"/>
    <n v="3122"/>
    <n v="2.2141843971631205"/>
    <x v="4629"/>
  </r>
  <r>
    <x v="1"/>
    <s v="Workwear"/>
    <x v="6"/>
    <s v="Bata"/>
    <s v="Dial"/>
    <x v="30"/>
    <s v="L6 R Tongue Dial C"/>
    <x v="2"/>
    <n v="2315"/>
    <n v="5129"/>
    <n v="2.2155507559395247"/>
    <x v="4630"/>
  </r>
  <r>
    <x v="1"/>
    <s v="Workwear"/>
    <x v="6"/>
    <s v="Bata"/>
    <s v="Dial"/>
    <x v="30"/>
    <s v="L6 R Tongue Dial C"/>
    <x v="2"/>
    <n v="4125"/>
    <n v="9143"/>
    <n v="2.2164848484848485"/>
    <x v="4631"/>
  </r>
  <r>
    <x v="1"/>
    <s v="Workwear"/>
    <x v="6"/>
    <s v="Bata"/>
    <s v="Dial"/>
    <x v="30"/>
    <s v="L6 R Tongue Dial C"/>
    <x v="3"/>
    <n v="3620"/>
    <n v="8028"/>
    <n v="2.2176795580110498"/>
    <x v="3111"/>
  </r>
  <r>
    <x v="1"/>
    <s v="Workwear"/>
    <x v="6"/>
    <s v="Bata"/>
    <s v="Dial"/>
    <x v="30"/>
    <s v="L6 R Tongue Dial C"/>
    <x v="3"/>
    <n v="1960"/>
    <n v="4368"/>
    <n v="2.2285714285714286"/>
    <x v="4220"/>
  </r>
  <r>
    <x v="1"/>
    <s v="Workwear"/>
    <x v="6"/>
    <s v="Bata"/>
    <s v="Dial"/>
    <x v="30"/>
    <s v="L6 R Tongue Dial C"/>
    <x v="3"/>
    <n v="2360"/>
    <n v="5264"/>
    <n v="2.2305084745762711"/>
    <x v="4632"/>
  </r>
  <r>
    <x v="1"/>
    <s v="Workwear"/>
    <x v="6"/>
    <s v="Bata"/>
    <s v="Dial"/>
    <x v="30"/>
    <s v="L6 R Tongue Dial C"/>
    <x v="3"/>
    <n v="1005"/>
    <n v="2240"/>
    <n v="2.2288557213930349"/>
    <x v="2864"/>
  </r>
  <r>
    <x v="1"/>
    <s v="Workwear"/>
    <x v="6"/>
    <s v="Bata"/>
    <s v="Dial"/>
    <x v="30"/>
    <s v="L6 R Tongue Dial C"/>
    <x v="0"/>
    <n v="2115"/>
    <n v="4704"/>
    <n v="2.2241134751773051"/>
    <x v="1216"/>
  </r>
  <r>
    <x v="1"/>
    <s v="Workwear"/>
    <x v="6"/>
    <s v="Bata"/>
    <s v="Dial"/>
    <x v="30"/>
    <s v="L6 R Tongue Dial C"/>
    <x v="0"/>
    <n v="4625"/>
    <n v="10304"/>
    <n v="2.227891891891892"/>
    <x v="4633"/>
  </r>
  <r>
    <x v="1"/>
    <s v="Workwear"/>
    <x v="6"/>
    <s v="Bata"/>
    <s v="Dial"/>
    <x v="30"/>
    <s v="L6 R Tongue Dial C"/>
    <x v="0"/>
    <n v="2890"/>
    <n v="6440"/>
    <n v="2.2283737024221453"/>
    <x v="4634"/>
  </r>
  <r>
    <x v="1"/>
    <s v="Workwear"/>
    <x v="6"/>
    <s v="Bata"/>
    <s v="Dial"/>
    <x v="30"/>
    <s v="L6 R Tongue Dial C"/>
    <x v="1"/>
    <n v="1660"/>
    <n v="3663"/>
    <n v="2.2066265060240964"/>
    <x v="4053"/>
  </r>
  <r>
    <x v="1"/>
    <s v="Workwear"/>
    <x v="6"/>
    <s v="Bata"/>
    <s v="Dial"/>
    <x v="31"/>
    <s v="L6 R Tongue Dial D"/>
    <x v="1"/>
    <n v="1660"/>
    <n v="3663"/>
    <n v="2.2066265060240964"/>
    <x v="4053"/>
  </r>
  <r>
    <x v="2"/>
    <s v="Workwear"/>
    <x v="6"/>
    <s v="Blundstone"/>
    <s v="Dial"/>
    <x v="35"/>
    <s v="M4 R Housing 25mm Dial B"/>
    <x v="1"/>
    <n v="1410"/>
    <n v="3640"/>
    <n v="2.5815602836879434"/>
    <x v="4590"/>
  </r>
  <r>
    <x v="1"/>
    <s v="Workwear"/>
    <x v="6"/>
    <s v="Base"/>
    <s v="Dial"/>
    <x v="37"/>
    <s v="L6 R Tongue Dial B"/>
    <x v="1"/>
    <n v="1460"/>
    <n v="3610.5"/>
    <n v="2.4729452054794518"/>
    <x v="4635"/>
  </r>
  <r>
    <x v="1"/>
    <s v="Workwear"/>
    <x v="6"/>
    <s v="Bata"/>
    <s v="Dial"/>
    <x v="30"/>
    <s v="L6 R Tongue Dial C"/>
    <x v="1"/>
    <n v="1610"/>
    <n v="3584"/>
    <n v="2.2260869565217392"/>
    <x v="2880"/>
  </r>
  <r>
    <x v="1"/>
    <s v="Workwear"/>
    <x v="6"/>
    <s v="Bata"/>
    <s v="Dial"/>
    <x v="30"/>
    <s v="L6 R Tongue Dial C"/>
    <x v="2"/>
    <n v="50"/>
    <n v="111.5"/>
    <n v="2.23"/>
    <x v="2797"/>
  </r>
  <r>
    <x v="1"/>
    <s v="Workwear"/>
    <x v="6"/>
    <s v="Bata"/>
    <s v="Dial"/>
    <x v="30"/>
    <s v="L6 R Tongue Dial C"/>
    <x v="2"/>
    <n v="1960"/>
    <n v="4348.5"/>
    <n v="2.218622448979592"/>
    <x v="4636"/>
  </r>
  <r>
    <x v="1"/>
    <s v="Workwear"/>
    <x v="6"/>
    <s v="Bata"/>
    <s v="Dial"/>
    <x v="30"/>
    <s v="L6 R Tongue Dial C"/>
    <x v="2"/>
    <n v="2010"/>
    <n v="4460"/>
    <n v="2.2189054726368158"/>
    <x v="2795"/>
  </r>
  <r>
    <x v="1"/>
    <s v="Workwear"/>
    <x v="6"/>
    <s v="Bata"/>
    <s v="Dial"/>
    <x v="30"/>
    <s v="L6 R Tongue Dial C"/>
    <x v="3"/>
    <n v="2305"/>
    <n v="5129.6000000000004"/>
    <n v="2.2254229934924079"/>
    <x v="2488"/>
  </r>
  <r>
    <x v="1"/>
    <s v="Workwear"/>
    <x v="6"/>
    <s v="Bata"/>
    <s v="Dial"/>
    <x v="30"/>
    <s v="L6 R Tongue Dial C"/>
    <x v="0"/>
    <n v="1660"/>
    <n v="3696"/>
    <n v="2.2265060240963854"/>
    <x v="1236"/>
  </r>
  <r>
    <x v="1"/>
    <s v="Workwear"/>
    <x v="6"/>
    <s v="Bata"/>
    <s v="Dial"/>
    <x v="30"/>
    <s v="L6 R Tongue Dial C"/>
    <x v="0"/>
    <n v="1660"/>
    <n v="3696"/>
    <n v="2.2265060240963854"/>
    <x v="1236"/>
  </r>
  <r>
    <x v="1"/>
    <s v="Workwear"/>
    <x v="6"/>
    <s v="Bata"/>
    <s v="Dial"/>
    <x v="30"/>
    <s v="L6 R Tongue Dial C"/>
    <x v="0"/>
    <n v="1610"/>
    <n v="3584"/>
    <n v="2.2260869565217392"/>
    <x v="2880"/>
  </r>
  <r>
    <x v="1"/>
    <s v="Workwear"/>
    <x v="6"/>
    <s v="Baak"/>
    <s v="Dial"/>
    <x v="30"/>
    <s v="L6 R Tongue Dial C"/>
    <x v="1"/>
    <n v="1610"/>
    <n v="3552"/>
    <n v="2.2062111801242237"/>
    <x v="4021"/>
  </r>
  <r>
    <x v="1"/>
    <s v="Workwear"/>
    <x v="6"/>
    <s v="Baak"/>
    <s v="Dial"/>
    <x v="35"/>
    <s v="M4 R Housing 25mm Dial B Lace Lock 1"/>
    <x v="1"/>
    <n v="1360"/>
    <n v="3510"/>
    <n v="2.5808823529411766"/>
    <x v="4637"/>
  </r>
  <r>
    <x v="1"/>
    <s v="Workwear"/>
    <x v="6"/>
    <s v="Elten"/>
    <s v="Dial"/>
    <x v="37"/>
    <s v="L6 R Tongue Dial B"/>
    <x v="1"/>
    <n v="1410"/>
    <n v="3458"/>
    <n v="2.452482269503546"/>
    <x v="2975"/>
  </r>
  <r>
    <x v="1"/>
    <s v="Workwear"/>
    <x v="6"/>
    <s v="Bata"/>
    <s v="Dial"/>
    <x v="30"/>
    <s v="L6 R Tongue Dial CBlack C/172 C"/>
    <x v="5"/>
    <n v="1810"/>
    <n v="4014"/>
    <n v="2.2176795580110498"/>
    <x v="3111"/>
  </r>
  <r>
    <x v="1"/>
    <s v="Workwear"/>
    <x v="6"/>
    <s v="Bata"/>
    <s v="Dial"/>
    <x v="30"/>
    <s v="L6 R Tongue Dial CBlack C/172 C"/>
    <x v="5"/>
    <n v="2460"/>
    <n v="5463.5"/>
    <n v="2.2209349593495933"/>
    <x v="4638"/>
  </r>
  <r>
    <x v="1"/>
    <s v="Workwear"/>
    <x v="6"/>
    <s v="Bata"/>
    <s v="Dial"/>
    <x v="30"/>
    <s v="L6 R Tongue Dial CBlack C/172 C"/>
    <x v="5"/>
    <n v="2415"/>
    <n v="5352"/>
    <n v="2.2161490683229812"/>
    <x v="4639"/>
  </r>
  <r>
    <x v="1"/>
    <s v="Workwear"/>
    <x v="6"/>
    <s v="Bata"/>
    <s v="Dial"/>
    <x v="31"/>
    <s v="L6 L Eyestay 20mm Dial D"/>
    <x v="3"/>
    <n v="650"/>
    <n v="1443"/>
    <n v="2.2200000000000002"/>
    <x v="3033"/>
  </r>
  <r>
    <x v="1"/>
    <s v="Workwear"/>
    <x v="6"/>
    <s v="Bata"/>
    <s v="Dial"/>
    <x v="31"/>
    <s v="L6 L Eyestay 20mm Dial D"/>
    <x v="3"/>
    <n v="550"/>
    <n v="1221"/>
    <n v="2.2200000000000002"/>
    <x v="3033"/>
  </r>
  <r>
    <x v="1"/>
    <s v="Workwear"/>
    <x v="6"/>
    <s v="Bata"/>
    <s v="Dial"/>
    <x v="31"/>
    <s v="L6 L Eyestay 20mm Dial D"/>
    <x v="0"/>
    <n v="900"/>
    <n v="1998"/>
    <n v="2.2200000000000002"/>
    <x v="3033"/>
  </r>
  <r>
    <x v="1"/>
    <s v="Workwear"/>
    <x v="6"/>
    <s v="Bata"/>
    <s v="Dial"/>
    <x v="31"/>
    <s v="L6 L Eyestay 20mm Dial D"/>
    <x v="0"/>
    <n v="800"/>
    <n v="1776"/>
    <n v="2.2200000000000002"/>
    <x v="3033"/>
  </r>
  <r>
    <x v="1"/>
    <s v="Workwear"/>
    <x v="6"/>
    <s v="Bata"/>
    <s v="Dial"/>
    <x v="31"/>
    <s v="L6 L Eyestay 20mm Dial D"/>
    <x v="0"/>
    <n v="550"/>
    <n v="1221"/>
    <n v="2.2200000000000002"/>
    <x v="3033"/>
  </r>
  <r>
    <x v="2"/>
    <s v="Workwear"/>
    <x v="6"/>
    <s v="Black Yak Safety"/>
    <s v="Dial"/>
    <x v="41"/>
    <s v="M4 R Housing 25mm Dial A"/>
    <x v="1"/>
    <n v="2065"/>
    <n v="3423.5"/>
    <n v="1.6578692493946732"/>
    <x v="4640"/>
  </r>
  <r>
    <x v="2"/>
    <s v="Workwear"/>
    <x v="6"/>
    <s v="King Gee"/>
    <s v="Dial"/>
    <x v="41"/>
    <s v="M4 R Housing 25mm Dial A"/>
    <x v="1"/>
    <n v="2065"/>
    <n v="3423.5"/>
    <n v="1.6578692493946732"/>
    <x v="4640"/>
  </r>
  <r>
    <x v="1"/>
    <s v="Workwear"/>
    <x v="6"/>
    <s v="Elten"/>
    <s v="Dial"/>
    <x v="30"/>
    <s v="L6 R Tongue Dial C"/>
    <x v="1"/>
    <n v="1510"/>
    <n v="3330"/>
    <n v="2.2052980132450331"/>
    <x v="3036"/>
  </r>
  <r>
    <x v="1"/>
    <s v="Workwear"/>
    <x v="6"/>
    <s v="Bata"/>
    <s v="Dial"/>
    <x v="31"/>
    <s v="L6 R Eyestay 20mm Dial D"/>
    <x v="3"/>
    <n v="650"/>
    <n v="1443"/>
    <n v="2.2200000000000002"/>
    <x v="3033"/>
  </r>
  <r>
    <x v="1"/>
    <s v="Workwear"/>
    <x v="6"/>
    <s v="Bata"/>
    <s v="Dial"/>
    <x v="31"/>
    <s v="L6 R Eyestay 20mm Dial D"/>
    <x v="3"/>
    <n v="550"/>
    <n v="1221"/>
    <n v="2.2200000000000002"/>
    <x v="3033"/>
  </r>
  <r>
    <x v="1"/>
    <s v="Workwear"/>
    <x v="6"/>
    <s v="Bata"/>
    <s v="Dial"/>
    <x v="31"/>
    <s v="L6 R Eyestay 20mm Dial D"/>
    <x v="0"/>
    <n v="900"/>
    <n v="1998"/>
    <n v="2.2200000000000002"/>
    <x v="3033"/>
  </r>
  <r>
    <x v="1"/>
    <s v="Workwear"/>
    <x v="6"/>
    <s v="Bata"/>
    <s v="Dial"/>
    <x v="31"/>
    <s v="L6 R Eyestay 20mm Dial D"/>
    <x v="0"/>
    <n v="800"/>
    <n v="1776"/>
    <n v="2.2200000000000002"/>
    <x v="3033"/>
  </r>
  <r>
    <x v="1"/>
    <s v="Workwear"/>
    <x v="6"/>
    <s v="Bata"/>
    <s v="Dial"/>
    <x v="31"/>
    <s v="L6 R Eyestay 20mm Dial D"/>
    <x v="0"/>
    <n v="550"/>
    <n v="1221"/>
    <n v="2.2200000000000002"/>
    <x v="3033"/>
  </r>
  <r>
    <x v="1"/>
    <s v="Workwear"/>
    <x v="6"/>
    <s v="Bata"/>
    <s v="Dial"/>
    <x v="35"/>
    <s v="M4 R Housing 25mm Dial B Lace Lock 1"/>
    <x v="1"/>
    <n v="1260"/>
    <n v="3250"/>
    <n v="2.5793650793650795"/>
    <x v="4581"/>
  </r>
  <r>
    <x v="1"/>
    <s v="Workwear"/>
    <x v="6"/>
    <s v="Elten"/>
    <s v="Dial"/>
    <x v="31"/>
    <s v="L6 R Tongue Dial D"/>
    <x v="1"/>
    <n v="1460"/>
    <n v="3248"/>
    <n v="2.2246575342465755"/>
    <x v="2813"/>
  </r>
  <r>
    <x v="1"/>
    <s v="Workwear"/>
    <x v="6"/>
    <s v="Elten"/>
    <s v="Dial"/>
    <x v="31"/>
    <s v="L6 R Tongue Dial D"/>
    <x v="1"/>
    <n v="1410"/>
    <n v="3136"/>
    <n v="2.2241134751773051"/>
    <x v="1216"/>
  </r>
  <r>
    <x v="1"/>
    <s v="Workwear"/>
    <x v="6"/>
    <s v="Bata"/>
    <s v="Dial"/>
    <x v="31"/>
    <s v="L6 R Tongue Dial D"/>
    <x v="2"/>
    <n v="2215"/>
    <n v="4862"/>
    <n v="2.1950338600451467"/>
    <x v="4641"/>
  </r>
  <r>
    <x v="1"/>
    <s v="Workwear"/>
    <x v="6"/>
    <s v="Bata"/>
    <s v="Dial"/>
    <x v="31"/>
    <s v="L6 R Tongue Dial D"/>
    <x v="3"/>
    <n v="1160"/>
    <n v="2553"/>
    <n v="2.2008620689655172"/>
    <x v="4456"/>
  </r>
  <r>
    <x v="1"/>
    <s v="Workwear"/>
    <x v="6"/>
    <s v="Bata"/>
    <s v="Dial"/>
    <x v="31"/>
    <s v="L6 R Tongue Dial D"/>
    <x v="3"/>
    <n v="1310"/>
    <n v="2886"/>
    <n v="2.2030534351145037"/>
    <x v="3038"/>
  </r>
  <r>
    <x v="1"/>
    <s v="Workwear"/>
    <x v="6"/>
    <s v="Bata"/>
    <s v="Dial"/>
    <x v="31"/>
    <s v="L6 R Tongue Dial D"/>
    <x v="3"/>
    <n v="1730"/>
    <n v="3818.4"/>
    <n v="2.2071676300578034"/>
    <x v="4534"/>
  </r>
  <r>
    <x v="1"/>
    <s v="Workwear"/>
    <x v="6"/>
    <s v="Bata"/>
    <s v="Dial"/>
    <x v="31"/>
    <s v="L6 R Tongue Dial D"/>
    <x v="3"/>
    <n v="1110"/>
    <n v="2442"/>
    <n v="2.2000000000000002"/>
    <x v="4232"/>
  </r>
  <r>
    <x v="1"/>
    <s v="Workwear"/>
    <x v="6"/>
    <s v="Bata"/>
    <s v="Dial"/>
    <x v="31"/>
    <s v="L6 R Tongue Dial D"/>
    <x v="3"/>
    <n v="1710"/>
    <n v="3774"/>
    <n v="2.2070175438596493"/>
    <x v="3845"/>
  </r>
  <r>
    <x v="1"/>
    <s v="Workwear"/>
    <x v="6"/>
    <s v="Bata"/>
    <s v="Dial"/>
    <x v="31"/>
    <s v="L6 R Tongue Dial D"/>
    <x v="0"/>
    <n v="1060"/>
    <n v="2331"/>
    <n v="2.199056603773585"/>
    <x v="4642"/>
  </r>
  <r>
    <x v="1"/>
    <s v="Workwear"/>
    <x v="6"/>
    <s v="Bata"/>
    <s v="Dial"/>
    <x v="31"/>
    <s v="L6 R Tongue Dial D"/>
    <x v="0"/>
    <n v="5990"/>
    <n v="13209"/>
    <n v="2.2051752921535894"/>
    <x v="4643"/>
  </r>
  <r>
    <x v="1"/>
    <s v="Workwear"/>
    <x v="6"/>
    <s v="Bata"/>
    <s v="Dial"/>
    <x v="31"/>
    <s v="L6 R Tongue Dial D"/>
    <x v="0"/>
    <n v="1510"/>
    <n v="3330"/>
    <n v="2.2052980132450331"/>
    <x v="3036"/>
  </r>
  <r>
    <x v="1"/>
    <s v="Workwear"/>
    <x v="6"/>
    <s v="Bata"/>
    <s v="Dial"/>
    <x v="31"/>
    <s v="L6 R Tongue Dial D"/>
    <x v="0"/>
    <n v="2010"/>
    <n v="4440"/>
    <n v="2.2089552238805972"/>
    <x v="1376"/>
  </r>
  <r>
    <x v="1"/>
    <s v="Workwear"/>
    <x v="6"/>
    <s v="Bata"/>
    <s v="Dial"/>
    <x v="31"/>
    <s v="L6 R Tongue Dial D"/>
    <x v="0"/>
    <n v="1360"/>
    <n v="2997"/>
    <n v="2.2036764705882352"/>
    <x v="4644"/>
  </r>
  <r>
    <x v="1"/>
    <s v="Workwear"/>
    <x v="6"/>
    <s v="Bata"/>
    <s v="Dial"/>
    <x v="31"/>
    <s v="L6 R Tongue Dial D"/>
    <x v="0"/>
    <n v="2815"/>
    <n v="6216"/>
    <n v="2.2081705150976911"/>
    <x v="4645"/>
  </r>
  <r>
    <x v="1"/>
    <s v="Workwear"/>
    <x v="6"/>
    <s v="Elten"/>
    <s v="Dial"/>
    <x v="30"/>
    <s v="L6 R Tongue Dial C"/>
    <x v="1"/>
    <n v="1410"/>
    <n v="3108"/>
    <n v="2.204255319148936"/>
    <x v="4020"/>
  </r>
  <r>
    <x v="1"/>
    <s v="Workwear"/>
    <x v="6"/>
    <s v="Bata"/>
    <s v="Dial"/>
    <x v="35"/>
    <s v="M4 R Housing 25mm Dial B Lace Lock 1"/>
    <x v="1"/>
    <n v="1135"/>
    <n v="2947.5"/>
    <n v="2.5969162995594712"/>
    <x v="4646"/>
  </r>
  <r>
    <x v="2"/>
    <s v="Workwear"/>
    <x v="6"/>
    <s v="Midori Anzen"/>
    <s v="Dial"/>
    <x v="8"/>
    <s v="L6 R Tongue Dial E"/>
    <x v="1"/>
    <n v="2190"/>
    <n v="2936.25"/>
    <n v="1.3407534246575343"/>
    <x v="4647"/>
  </r>
  <r>
    <x v="1"/>
    <s v="Workwear"/>
    <x v="6"/>
    <s v="Elten"/>
    <s v="Dial"/>
    <x v="30"/>
    <s v="L6 R Tongue Dial C"/>
    <x v="1"/>
    <n v="1300"/>
    <n v="2886"/>
    <n v="2.2200000000000002"/>
    <x v="3033"/>
  </r>
  <r>
    <x v="1"/>
    <s v="Workwear"/>
    <x v="6"/>
    <s v="Bata"/>
    <s v="Dial"/>
    <x v="31"/>
    <s v="L6 R Tongue Dial D"/>
    <x v="4"/>
    <n v="1335"/>
    <n v="2928.25"/>
    <n v="2.1934456928838952"/>
    <x v="4648"/>
  </r>
  <r>
    <x v="1"/>
    <s v="Workwear"/>
    <x v="6"/>
    <s v="Bata"/>
    <s v="Dial"/>
    <x v="31"/>
    <s v="L6 R Tongue Dial D"/>
    <x v="4"/>
    <n v="1210"/>
    <n v="2652"/>
    <n v="2.1917355371900826"/>
    <x v="4235"/>
  </r>
  <r>
    <x v="1"/>
    <s v="Workwear"/>
    <x v="6"/>
    <s v="Bata"/>
    <s v="Dial"/>
    <x v="31"/>
    <s v="L6 R Tongue Dial D"/>
    <x v="4"/>
    <n v="1210"/>
    <n v="2652"/>
    <n v="2.1917355371900826"/>
    <x v="4235"/>
  </r>
  <r>
    <x v="1"/>
    <s v="Workwear"/>
    <x v="6"/>
    <s v="Bata"/>
    <s v="Dial"/>
    <x v="31"/>
    <s v="L6 R Tongue Dial D"/>
    <x v="2"/>
    <n v="900"/>
    <n v="1989"/>
    <n v="2.21"/>
    <x v="3031"/>
  </r>
  <r>
    <x v="1"/>
    <s v="Workwear"/>
    <x v="6"/>
    <s v="Bata"/>
    <s v="Dial"/>
    <x v="31"/>
    <s v="L6 R Tongue Dial D"/>
    <x v="2"/>
    <n v="1210"/>
    <n v="2652"/>
    <n v="2.1917355371900826"/>
    <x v="4235"/>
  </r>
  <r>
    <x v="1"/>
    <s v="Workwear"/>
    <x v="6"/>
    <s v="Bata"/>
    <s v="Dial"/>
    <x v="31"/>
    <s v="L6 R Tongue Dial D"/>
    <x v="3"/>
    <n v="1210"/>
    <n v="2664"/>
    <n v="2.2016528925619836"/>
    <x v="4035"/>
  </r>
  <r>
    <x v="1"/>
    <s v="Workwear"/>
    <x v="6"/>
    <s v="Bata"/>
    <s v="Dial"/>
    <x v="31"/>
    <s v="L6 R Tongue Dial D"/>
    <x v="3"/>
    <n v="1210"/>
    <n v="2664"/>
    <n v="2.2016528925619836"/>
    <x v="4035"/>
  </r>
  <r>
    <x v="1"/>
    <s v="Workwear"/>
    <x v="6"/>
    <s v="Bata"/>
    <s v="Dial"/>
    <x v="31"/>
    <s v="L6 R Tongue Dial D"/>
    <x v="3"/>
    <n v="1510"/>
    <n v="3330"/>
    <n v="2.2052980132450331"/>
    <x v="3036"/>
  </r>
  <r>
    <x v="1"/>
    <s v="Workwear"/>
    <x v="6"/>
    <s v="Bata"/>
    <s v="Dial"/>
    <x v="31"/>
    <s v="L6 R Tongue Dial DBlack C"/>
    <x v="5"/>
    <n v="5025"/>
    <n v="11050"/>
    <n v="2.1990049751243781"/>
    <x v="3029"/>
  </r>
  <r>
    <x v="1"/>
    <s v="Workwear"/>
    <x v="6"/>
    <s v="Bata"/>
    <s v="Dial"/>
    <x v="31"/>
    <s v="L6 R Tongue Dial DBlack C"/>
    <x v="5"/>
    <n v="1205"/>
    <n v="2652"/>
    <n v="2.2008298755186724"/>
    <x v="4649"/>
  </r>
  <r>
    <x v="1"/>
    <s v="Workwear"/>
    <x v="6"/>
    <s v="Bata"/>
    <s v="Dial"/>
    <x v="8"/>
    <s v="L6 R Tongue Dial EBlack C"/>
    <x v="5"/>
    <n v="5025"/>
    <n v="6000"/>
    <n v="1.1940298507462686"/>
    <x v="2577"/>
  </r>
  <r>
    <x v="1"/>
    <s v="Workwear"/>
    <x v="6"/>
    <s v="Bata"/>
    <s v="Dial"/>
    <x v="8"/>
    <s v="L6 R Tongue Dial EBlack C"/>
    <x v="5"/>
    <n v="-5025"/>
    <n v="-6000"/>
    <n v="1.1940298507462686"/>
    <x v="2577"/>
  </r>
  <r>
    <x v="1"/>
    <s v="Workwear"/>
    <x v="6"/>
    <s v="Bata"/>
    <s v="Dial"/>
    <x v="46"/>
    <s v="M2 ShieldBlack"/>
    <x v="5"/>
    <n v="3620"/>
    <n v="14292"/>
    <n v="3.9480662983425416"/>
    <x v="4650"/>
  </r>
  <r>
    <x v="1"/>
    <s v="Workwear"/>
    <x v="6"/>
    <s v="Bata"/>
    <s v="Dial"/>
    <x v="46"/>
    <s v="M2 ShieldBlack"/>
    <x v="5"/>
    <n v="4220"/>
    <n v="16674"/>
    <n v="3.951184834123223"/>
    <x v="4651"/>
  </r>
  <r>
    <x v="1"/>
    <s v="Workwear"/>
    <x v="6"/>
    <s v="Bata"/>
    <s v="Dial"/>
    <x v="47"/>
    <s v="M3 Tongue Shield 2-Piece Dial A"/>
    <x v="4"/>
    <n v="1005"/>
    <n v="2730"/>
    <n v="2.716417910447761"/>
    <x v="4579"/>
  </r>
  <r>
    <x v="1"/>
    <s v="Workwear"/>
    <x v="6"/>
    <s v="Bata"/>
    <s v="Dial"/>
    <x v="47"/>
    <s v="M3 Tongue Shield 2-Piece Dial A"/>
    <x v="4"/>
    <n v="1030"/>
    <n v="2784.6"/>
    <n v="2.7034951456310679"/>
    <x v="4652"/>
  </r>
  <r>
    <x v="1"/>
    <s v="Workwear"/>
    <x v="6"/>
    <s v="Bata"/>
    <s v="Dial"/>
    <x v="47"/>
    <s v="M3 Tongue Shield 2-Piece Dial A"/>
    <x v="4"/>
    <n v="3440"/>
    <n v="9336.6"/>
    <n v="2.7141279069767443"/>
    <x v="4653"/>
  </r>
  <r>
    <x v="1"/>
    <s v="Workwear"/>
    <x v="6"/>
    <s v="Bata"/>
    <s v="Dial"/>
    <x v="47"/>
    <s v="M3 Tongue Shield 2-Piece Dial A"/>
    <x v="4"/>
    <n v="2010"/>
    <n v="5460"/>
    <n v="2.716417910447761"/>
    <x v="4579"/>
  </r>
  <r>
    <x v="1"/>
    <s v="Workwear"/>
    <x v="6"/>
    <s v="Bata"/>
    <s v="Dial"/>
    <x v="47"/>
    <s v="M3 Tongue Shield 2-Piece Dial A"/>
    <x v="4"/>
    <n v="2995"/>
    <n v="8135.4"/>
    <n v="2.7163272120200332"/>
    <x v="4654"/>
  </r>
  <r>
    <x v="1"/>
    <s v="Workwear"/>
    <x v="6"/>
    <s v="Bata"/>
    <s v="Dial"/>
    <x v="47"/>
    <s v="M3 Tongue Shield 2-Piece Dial A"/>
    <x v="4"/>
    <n v="3200"/>
    <n v="8681.4"/>
    <n v="2.7129374999999998"/>
    <x v="4655"/>
  </r>
  <r>
    <x v="1"/>
    <s v="Workwear"/>
    <x v="6"/>
    <s v="Bata"/>
    <s v="Dial"/>
    <x v="47"/>
    <s v="M3 Tongue Shield 2-Piece Dial A"/>
    <x v="4"/>
    <n v="1005"/>
    <n v="2730"/>
    <n v="2.716417910447761"/>
    <x v="4579"/>
  </r>
  <r>
    <x v="1"/>
    <s v="Workwear"/>
    <x v="6"/>
    <s v="Bata"/>
    <s v="Dial"/>
    <x v="47"/>
    <s v="M3 Tongue Shield 2-Piece Dial A"/>
    <x v="4"/>
    <n v="3070"/>
    <n v="8326.5"/>
    <n v="2.7122149837133551"/>
    <x v="4656"/>
  </r>
  <r>
    <x v="1"/>
    <s v="Workwear"/>
    <x v="6"/>
    <s v="Bata"/>
    <s v="Dial"/>
    <x v="47"/>
    <s v="M3 Tongue Shield 2-Piece Dial A"/>
    <x v="4"/>
    <n v="3765"/>
    <n v="10237.5"/>
    <n v="2.7191235059760954"/>
    <x v="4657"/>
  </r>
  <r>
    <x v="1"/>
    <s v="Workwear"/>
    <x v="6"/>
    <s v="Bata"/>
    <s v="Dial"/>
    <x v="47"/>
    <s v="M3 Tongue Shield 2-Piece Dial A"/>
    <x v="4"/>
    <n v="2010"/>
    <n v="5460"/>
    <n v="2.716417910447761"/>
    <x v="4579"/>
  </r>
  <r>
    <x v="1"/>
    <s v="Workwear"/>
    <x v="6"/>
    <s v="Bata"/>
    <s v="Dial"/>
    <x v="47"/>
    <s v="M3 Tongue Shield 2-Piece Dial A"/>
    <x v="2"/>
    <n v="1460"/>
    <n v="3958.5"/>
    <n v="2.7113013698630137"/>
    <x v="4658"/>
  </r>
  <r>
    <x v="1"/>
    <s v="Workwear"/>
    <x v="6"/>
    <s v="Bata"/>
    <s v="Dial"/>
    <x v="47"/>
    <s v="M3 Tongue Shield 2-Piece Dial A"/>
    <x v="2"/>
    <n v="2010"/>
    <n v="5460"/>
    <n v="2.716417910447761"/>
    <x v="4579"/>
  </r>
  <r>
    <x v="1"/>
    <s v="Workwear"/>
    <x v="6"/>
    <s v="Bata"/>
    <s v="Dial"/>
    <x v="47"/>
    <s v="M3 Tongue Shield 2-Piece Dial A"/>
    <x v="4"/>
    <n v="1510"/>
    <n v="4125"/>
    <n v="2.7317880794701987"/>
    <x v="4376"/>
  </r>
  <r>
    <x v="1"/>
    <s v="Workwear"/>
    <x v="6"/>
    <s v="Bata"/>
    <s v="Dial"/>
    <x v="47"/>
    <s v="M3 Tongue Shield 2-Piece Dial A"/>
    <x v="4"/>
    <n v="1510"/>
    <n v="4125"/>
    <n v="2.7317880794701987"/>
    <x v="4376"/>
  </r>
  <r>
    <x v="1"/>
    <s v="Workwear"/>
    <x v="6"/>
    <s v="Bata"/>
    <s v="Dial"/>
    <x v="47"/>
    <s v="M3 Tongue Shield 2-Piece Dial A"/>
    <x v="4"/>
    <n v="1060"/>
    <n v="2887.5"/>
    <n v="2.7240566037735849"/>
    <x v="4659"/>
  </r>
  <r>
    <x v="1"/>
    <s v="Workwear"/>
    <x v="6"/>
    <s v="Bata"/>
    <s v="Dial"/>
    <x v="47"/>
    <s v="M3 Tongue Shield 2-Piece Dial A"/>
    <x v="2"/>
    <n v="1005"/>
    <n v="2750"/>
    <n v="2.7363184079601992"/>
    <x v="2846"/>
  </r>
  <r>
    <x v="1"/>
    <s v="Workwear"/>
    <x v="6"/>
    <s v="Bata"/>
    <s v="Dial"/>
    <x v="47"/>
    <s v="M3 Tongue Shield 2-Piece Dial A"/>
    <x v="2"/>
    <n v="1005"/>
    <n v="2750"/>
    <n v="2.7363184079601992"/>
    <x v="2846"/>
  </r>
  <r>
    <x v="1"/>
    <s v="Workwear"/>
    <x v="6"/>
    <s v="Bata"/>
    <s v="Dial"/>
    <x v="47"/>
    <s v="M3 Tongue Shield 2-Piece Dial A"/>
    <x v="2"/>
    <n v="1005"/>
    <n v="2750"/>
    <n v="2.7363184079601992"/>
    <x v="2846"/>
  </r>
  <r>
    <x v="1"/>
    <s v="Workwear"/>
    <x v="6"/>
    <s v="Bata"/>
    <s v="Dial"/>
    <x v="47"/>
    <s v="M3 Tongue Shield 2-Piece Dial A"/>
    <x v="3"/>
    <n v="1210"/>
    <n v="3300"/>
    <n v="2.7272727272727271"/>
    <x v="4660"/>
  </r>
  <r>
    <x v="1"/>
    <s v="Workwear"/>
    <x v="6"/>
    <s v="Bata"/>
    <s v="Dial"/>
    <x v="47"/>
    <s v="M3 Tongue Shield 2-Piece Dial A"/>
    <x v="3"/>
    <n v="1160"/>
    <n v="3162.5"/>
    <n v="2.7262931034482758"/>
    <x v="2780"/>
  </r>
  <r>
    <x v="1"/>
    <s v="Workwear"/>
    <x v="6"/>
    <s v="Bata"/>
    <s v="Dial"/>
    <x v="47"/>
    <s v="M3 Tongue Shield 2-Piece Dial A"/>
    <x v="3"/>
    <n v="1060"/>
    <n v="2908.5"/>
    <n v="2.7438679245283017"/>
    <x v="4661"/>
  </r>
  <r>
    <x v="1"/>
    <s v="Workwear"/>
    <x v="6"/>
    <s v="Bata"/>
    <s v="Dial"/>
    <x v="47"/>
    <s v="M3 Tongue Shield 2-Piece Dial A"/>
    <x v="3"/>
    <n v="1060"/>
    <n v="2908.5"/>
    <n v="2.7438679245283017"/>
    <x v="4661"/>
  </r>
  <r>
    <x v="1"/>
    <s v="Workwear"/>
    <x v="6"/>
    <s v="Bata"/>
    <s v="Dial"/>
    <x v="47"/>
    <s v="M3 Tongue Shield 2-Piece Dial A3955 C"/>
    <x v="5"/>
    <n v="1005"/>
    <n v="2750"/>
    <n v="2.7363184079601992"/>
    <x v="2846"/>
  </r>
  <r>
    <x v="1"/>
    <s v="Workwear"/>
    <x v="6"/>
    <s v="Bata"/>
    <s v="Dial"/>
    <x v="47"/>
    <s v="M3 Tongue Shield 2-Piece Dial A3955 C"/>
    <x v="5"/>
    <n v="1005"/>
    <n v="2750"/>
    <n v="2.7363184079601992"/>
    <x v="2846"/>
  </r>
  <r>
    <x v="1"/>
    <s v="Workwear"/>
    <x v="6"/>
    <s v="Bata"/>
    <s v="Dial"/>
    <x v="47"/>
    <s v="M3 Tongue Shield 2-Piece Dial A3955 C"/>
    <x v="5"/>
    <n v="2210"/>
    <n v="6050"/>
    <n v="2.7375565610859729"/>
    <x v="4662"/>
  </r>
  <r>
    <x v="1"/>
    <s v="Workwear"/>
    <x v="6"/>
    <s v="Bata"/>
    <s v="Dial"/>
    <x v="47"/>
    <s v="M3 Tongue ShieldDial A Black"/>
    <x v="5"/>
    <n v="4120"/>
    <n v="11193"/>
    <n v="2.7167475728155339"/>
    <x v="4663"/>
  </r>
  <r>
    <x v="1"/>
    <s v="Workwear"/>
    <x v="6"/>
    <s v="Bata"/>
    <s v="Dial"/>
    <x v="47"/>
    <s v="M3 Tongue ShieldDial A Black"/>
    <x v="5"/>
    <n v="2010"/>
    <n v="5460"/>
    <n v="2.716417910447761"/>
    <x v="4579"/>
  </r>
  <r>
    <x v="1"/>
    <s v="Workwear"/>
    <x v="6"/>
    <s v="Bata"/>
    <s v="Dial"/>
    <x v="47"/>
    <s v="M3 Tongue ShieldDial A Black"/>
    <x v="5"/>
    <n v="1000"/>
    <n v="2730"/>
    <n v="2.73"/>
    <x v="3718"/>
  </r>
  <r>
    <x v="1"/>
    <s v="Workwear"/>
    <x v="6"/>
    <s v="Bata"/>
    <s v="Dial"/>
    <x v="47"/>
    <s v="M3 Tongue ShieldDial A Black"/>
    <x v="5"/>
    <n v="2010"/>
    <n v="5460"/>
    <n v="2.716417910447761"/>
    <x v="4579"/>
  </r>
  <r>
    <x v="1"/>
    <s v="Workwear"/>
    <x v="6"/>
    <s v="Bata"/>
    <s v="Dial"/>
    <x v="47"/>
    <s v="M3 Tongue ShieldDial A Black"/>
    <x v="5"/>
    <n v="2035"/>
    <n v="5514.6"/>
    <n v="2.7098771498771499"/>
    <x v="4664"/>
  </r>
  <r>
    <x v="1"/>
    <s v="Workwear"/>
    <x v="6"/>
    <s v="Bata"/>
    <s v="Dial"/>
    <x v="47"/>
    <s v="M3 Tongue ShieldDial A Black"/>
    <x v="5"/>
    <n v="1030"/>
    <n v="2784.6"/>
    <n v="2.7034951456310679"/>
    <x v="4652"/>
  </r>
  <r>
    <x v="1"/>
    <s v="Workwear"/>
    <x v="6"/>
    <s v="Bata"/>
    <s v="Dial"/>
    <x v="47"/>
    <s v="M3 Tongue ShieldDial A Black"/>
    <x v="4"/>
    <n v="1030"/>
    <n v="2784.6"/>
    <n v="2.7034951456310679"/>
    <x v="4652"/>
  </r>
  <r>
    <x v="1"/>
    <s v="Workwear"/>
    <x v="6"/>
    <s v="Bata"/>
    <s v="Dial"/>
    <x v="45"/>
    <s v="M3 Tongue Shield 2-Piece Dial S"/>
    <x v="4"/>
    <n v="2575"/>
    <n v="6988.8"/>
    <n v="2.714097087378641"/>
    <x v="4665"/>
  </r>
  <r>
    <x v="1"/>
    <s v="Workwear"/>
    <x v="6"/>
    <s v="Bata"/>
    <s v="Dial"/>
    <x v="45"/>
    <s v="M3 Tongue Shield 2-Piece Dial S"/>
    <x v="4"/>
    <n v="2295"/>
    <n v="6224.4"/>
    <n v="2.7121568627450978"/>
    <x v="4666"/>
  </r>
  <r>
    <x v="1"/>
    <s v="Workwear"/>
    <x v="6"/>
    <s v="Bata"/>
    <s v="Dial"/>
    <x v="45"/>
    <s v="M3 Tongue Shield 2-Piece Dial S"/>
    <x v="4"/>
    <n v="1260"/>
    <n v="3412.5"/>
    <n v="2.7083333333333335"/>
    <x v="3719"/>
  </r>
  <r>
    <x v="1"/>
    <s v="Workwear"/>
    <x v="6"/>
    <s v="Bata"/>
    <s v="Dial"/>
    <x v="45"/>
    <s v="M3 Tongue Shield 2-Piece Dial S"/>
    <x v="2"/>
    <n v="2820"/>
    <n v="7644"/>
    <n v="2.7106382978723405"/>
    <x v="4667"/>
  </r>
  <r>
    <x v="1"/>
    <s v="Workwear"/>
    <x v="6"/>
    <s v="Bata"/>
    <s v="Dial"/>
    <x v="45"/>
    <s v="M3 Tongue Shield 2-Piece Dial S"/>
    <x v="2"/>
    <n v="2365"/>
    <n v="6415.5"/>
    <n v="2.7126849894291754"/>
    <x v="4668"/>
  </r>
  <r>
    <x v="1"/>
    <s v="Workwear"/>
    <x v="6"/>
    <s v="Bata"/>
    <s v="Dial"/>
    <x v="35"/>
    <s v="M4 R Housing 25mm Dial B"/>
    <x v="2"/>
    <n v="2065"/>
    <n v="5289"/>
    <n v="2.5612590799031478"/>
    <x v="4592"/>
  </r>
  <r>
    <x v="1"/>
    <s v="Workwear"/>
    <x v="6"/>
    <s v="Bata"/>
    <s v="Dial"/>
    <x v="35"/>
    <s v="M4 R Housing 25mm Dial B"/>
    <x v="2"/>
    <n v="1660"/>
    <n v="4257"/>
    <n v="2.564457831325301"/>
    <x v="4669"/>
  </r>
  <r>
    <x v="1"/>
    <s v="Workwear"/>
    <x v="6"/>
    <s v="Bata"/>
    <s v="Dial"/>
    <x v="35"/>
    <s v="M4 R Housing 25mm Dial B"/>
    <x v="3"/>
    <n v="1810"/>
    <n v="4680"/>
    <n v="2.5856353591160222"/>
    <x v="3634"/>
  </r>
  <r>
    <x v="1"/>
    <s v="Workwear"/>
    <x v="6"/>
    <s v="Bata"/>
    <s v="Dial"/>
    <x v="35"/>
    <s v="M4 R Housing 25mm Dial B"/>
    <x v="0"/>
    <n v="2715"/>
    <n v="7020"/>
    <n v="2.5856353591160222"/>
    <x v="3634"/>
  </r>
  <r>
    <x v="1"/>
    <s v="Workwear"/>
    <x v="6"/>
    <s v="Bata"/>
    <s v="Dial"/>
    <x v="35"/>
    <s v="M4 R Housing 25mm Dial B"/>
    <x v="0"/>
    <n v="3620"/>
    <n v="9360"/>
    <n v="2.5856353591160222"/>
    <x v="3634"/>
  </r>
  <r>
    <x v="1"/>
    <s v="Workwear"/>
    <x v="6"/>
    <s v="Bata"/>
    <s v="Dial"/>
    <x v="35"/>
    <s v="M4 R Housing 25mm Dial B"/>
    <x v="0"/>
    <n v="2665"/>
    <n v="6890"/>
    <n v="2.5853658536585367"/>
    <x v="4594"/>
  </r>
  <r>
    <x v="1"/>
    <s v="Workwear"/>
    <x v="6"/>
    <s v="Bata"/>
    <s v="Dial"/>
    <x v="6"/>
    <s v="M4 R Housing 25mm Dial C Lace Lock 1"/>
    <x v="1"/>
    <n v="1110"/>
    <n v="2860"/>
    <n v="2.5765765765765765"/>
    <x v="3880"/>
  </r>
  <r>
    <x v="2"/>
    <s v="Workwear"/>
    <x v="6"/>
    <s v="Eider Safety"/>
    <s v="Dial"/>
    <x v="8"/>
    <s v="L6 R Eyestay 20mm Dial E"/>
    <x v="1"/>
    <n v="2115"/>
    <n v="2835"/>
    <n v="1.3404255319148937"/>
    <x v="4670"/>
  </r>
  <r>
    <x v="2"/>
    <s v="Workwear"/>
    <x v="6"/>
    <s v="Asics"/>
    <s v="Dial"/>
    <x v="8"/>
    <s v="L6 R Tongue Dial E"/>
    <x v="1"/>
    <n v="2010"/>
    <n v="2740"/>
    <n v="1.3631840796019901"/>
    <x v="1362"/>
  </r>
  <r>
    <x v="2"/>
    <s v="Workwear"/>
    <x v="6"/>
    <s v="Midori Anzen"/>
    <s v="Dial"/>
    <x v="31"/>
    <s v="L6 R Eyestay 25mm Dial D"/>
    <x v="1"/>
    <n v="1210"/>
    <n v="2664"/>
    <n v="2.2016528925619836"/>
    <x v="4035"/>
  </r>
  <r>
    <x v="1"/>
    <s v="Workwear"/>
    <x v="6"/>
    <s v="Bata"/>
    <s v="Dial"/>
    <x v="35"/>
    <s v="M4 R Housing 25mm Dial B Lace Lock 1"/>
    <x v="3"/>
    <n v="1510"/>
    <n v="3900"/>
    <n v="2.5827814569536423"/>
    <x v="4576"/>
  </r>
  <r>
    <x v="1"/>
    <s v="Workwear"/>
    <x v="6"/>
    <s v="Bata"/>
    <s v="Dial"/>
    <x v="35"/>
    <s v="M4 R Housing 25mm Dial B Lace Lock 1"/>
    <x v="3"/>
    <n v="1510"/>
    <n v="3900"/>
    <n v="2.5827814569536423"/>
    <x v="4576"/>
  </r>
  <r>
    <x v="1"/>
    <s v="Workwear"/>
    <x v="6"/>
    <s v="Bata"/>
    <s v="Dial"/>
    <x v="35"/>
    <s v="M4 R Housing 25mm Dial B Lace Lock 1"/>
    <x v="0"/>
    <n v="600"/>
    <n v="1560"/>
    <n v="2.6"/>
    <x v="3724"/>
  </r>
  <r>
    <x v="1"/>
    <s v="Workwear"/>
    <x v="6"/>
    <s v="Bata"/>
    <s v="Dial"/>
    <x v="35"/>
    <s v="M4 R Housing 25mm Dial B Lace Lock 1"/>
    <x v="0"/>
    <n v="3370"/>
    <n v="8710"/>
    <n v="2.5845697329376853"/>
    <x v="4671"/>
  </r>
  <r>
    <x v="1"/>
    <s v="Workwear"/>
    <x v="6"/>
    <s v="Bata"/>
    <s v="Dial"/>
    <x v="35"/>
    <s v="M4 R Housing 25mm Dial B Lace Lock 1"/>
    <x v="0"/>
    <n v="6190"/>
    <n v="15990"/>
    <n v="2.5831987075928917"/>
    <x v="4672"/>
  </r>
  <r>
    <x v="1"/>
    <s v="Workwear"/>
    <x v="6"/>
    <s v="Bata"/>
    <s v="Dial"/>
    <x v="35"/>
    <s v="M4 R Housing 25mm Dial B Lace Lock 1"/>
    <x v="0"/>
    <n v="1410"/>
    <n v="3640"/>
    <n v="2.5815602836879434"/>
    <x v="4590"/>
  </r>
  <r>
    <x v="2"/>
    <s v="Workwear"/>
    <x v="6"/>
    <s v="Midori Anzen"/>
    <s v="Dial"/>
    <x v="31"/>
    <s v="L6 R Tongue Dial D"/>
    <x v="1"/>
    <n v="1210"/>
    <n v="2664"/>
    <n v="2.2016528925619836"/>
    <x v="4035"/>
  </r>
  <r>
    <x v="1"/>
    <s v="Workwear"/>
    <x v="6"/>
    <s v="Bata"/>
    <s v="Dial"/>
    <x v="30"/>
    <s v="L6 R Tongue Dial C"/>
    <x v="1"/>
    <n v="1185"/>
    <n v="2632"/>
    <n v="2.2210970464135023"/>
    <x v="4673"/>
  </r>
  <r>
    <x v="1"/>
    <s v="Workwear"/>
    <x v="6"/>
    <s v="Bata"/>
    <s v="Dial"/>
    <x v="6"/>
    <s v="M4 R Housing 25mm Dial C Lace Lock 1"/>
    <x v="1"/>
    <n v="1005"/>
    <n v="2600"/>
    <n v="2.5870646766169156"/>
    <x v="2196"/>
  </r>
  <r>
    <x v="1"/>
    <s v="Workwear"/>
    <x v="6"/>
    <s v="Bata"/>
    <s v="Dial"/>
    <x v="35"/>
    <s v="M4 R Housing 25mm Dial B Lace Lock 1"/>
    <x v="0"/>
    <n v="1410"/>
    <n v="3668"/>
    <n v="2.601418439716312"/>
    <x v="4674"/>
  </r>
  <r>
    <x v="1"/>
    <s v="Workwear"/>
    <x v="6"/>
    <s v="Bata"/>
    <s v="Dial"/>
    <x v="35"/>
    <s v="M4 R Housing 25mm Dial B Lace Lock 1"/>
    <x v="0"/>
    <n v="1060"/>
    <n v="2751"/>
    <n v="2.5952830188679243"/>
    <x v="4675"/>
  </r>
  <r>
    <x v="1"/>
    <s v="Workwear"/>
    <x v="6"/>
    <s v="Bata"/>
    <s v="Dial"/>
    <x v="35"/>
    <s v="M4 R Housing 25mm Dial B Lace Lock 1"/>
    <x v="0"/>
    <n v="3320"/>
    <n v="8646"/>
    <n v="2.6042168674698796"/>
    <x v="3438"/>
  </r>
  <r>
    <x v="2"/>
    <s v="Workwear"/>
    <x v="6"/>
    <s v="Ironsteel"/>
    <s v="Dial"/>
    <x v="29"/>
    <s v="L6 R Tongue Dial A"/>
    <x v="1"/>
    <n v="1060"/>
    <n v="2593.5"/>
    <n v="2.4466981132075474"/>
    <x v="1388"/>
  </r>
  <r>
    <x v="2"/>
    <s v="Workwear"/>
    <x v="6"/>
    <s v="King Gee"/>
    <s v="Dial"/>
    <x v="41"/>
    <s v="M4 R Housing 25mm Dial A"/>
    <x v="1"/>
    <n v="1260"/>
    <n v="2500"/>
    <n v="1.9841269841269842"/>
    <x v="4676"/>
  </r>
  <r>
    <x v="1"/>
    <s v="Workwear"/>
    <x v="6"/>
    <s v="Bata"/>
    <s v="Dial"/>
    <x v="6"/>
    <s v="M4 R Housing 25mm Dial C Lace Lock 1"/>
    <x v="2"/>
    <n v="100"/>
    <n v="258"/>
    <n v="2.58"/>
    <x v="4504"/>
  </r>
  <r>
    <x v="1"/>
    <s v="Workwear"/>
    <x v="6"/>
    <s v="Bata"/>
    <s v="Dial"/>
    <x v="6"/>
    <s v="M4 R Housing 25mm Dial C Lace Lock 1"/>
    <x v="3"/>
    <n v="1060"/>
    <n v="2709"/>
    <n v="2.5556603773584907"/>
    <x v="4677"/>
  </r>
  <r>
    <x v="1"/>
    <s v="Workwear"/>
    <x v="6"/>
    <s v="Bata"/>
    <s v="Dial"/>
    <x v="6"/>
    <s v="M4 R Housing 25mm Dial C Lace Lock 1"/>
    <x v="3"/>
    <n v="1060"/>
    <n v="2709"/>
    <n v="2.5556603773584907"/>
    <x v="4677"/>
  </r>
  <r>
    <x v="1"/>
    <s v="Workwear"/>
    <x v="6"/>
    <s v="Bata"/>
    <s v="Dial"/>
    <x v="6"/>
    <s v="M4 R Housing 25mm Dial C Lace Lock 1"/>
    <x v="3"/>
    <n v="1110"/>
    <n v="2860"/>
    <n v="2.5765765765765765"/>
    <x v="3880"/>
  </r>
  <r>
    <x v="1"/>
    <s v="Workwear"/>
    <x v="6"/>
    <s v="Bata"/>
    <s v="Dial"/>
    <x v="6"/>
    <s v="M4 R Housing 25mm Dial C Lace Lock 1"/>
    <x v="3"/>
    <n v="1060"/>
    <n v="2730"/>
    <n v="2.5754716981132075"/>
    <x v="4678"/>
  </r>
  <r>
    <x v="1"/>
    <s v="Workwear"/>
    <x v="6"/>
    <s v="Bata"/>
    <s v="Dial"/>
    <x v="6"/>
    <s v="M4 R Housing 25mm Dial C Lace Lock 1"/>
    <x v="0"/>
    <n v="1210"/>
    <n v="3120"/>
    <n v="2.5785123966942147"/>
    <x v="4679"/>
  </r>
  <r>
    <x v="1"/>
    <s v="Workwear"/>
    <x v="6"/>
    <s v="Bata"/>
    <s v="Dial"/>
    <x v="6"/>
    <s v="M4 R Housing 25mm Dial C Lace Lock 1"/>
    <x v="0"/>
    <n v="1060"/>
    <n v="2730"/>
    <n v="2.5754716981132075"/>
    <x v="4678"/>
  </r>
  <r>
    <x v="1"/>
    <s v="Workwear"/>
    <x v="6"/>
    <s v="Bata"/>
    <s v="Dial"/>
    <x v="6"/>
    <s v="M4 R Housing 25mm Dial C Lace Lock 1"/>
    <x v="0"/>
    <n v="1060"/>
    <n v="2730"/>
    <n v="2.5754716981132075"/>
    <x v="4678"/>
  </r>
  <r>
    <x v="1"/>
    <s v="Workwear"/>
    <x v="6"/>
    <s v="Bata"/>
    <s v="Dial"/>
    <x v="6"/>
    <s v="M4 R Housing 25mm Dial C Lace Lock 1"/>
    <x v="0"/>
    <n v="2220"/>
    <n v="5720"/>
    <n v="2.5765765765765765"/>
    <x v="3880"/>
  </r>
  <r>
    <x v="1"/>
    <s v="Workwear"/>
    <x v="6"/>
    <s v="Bata"/>
    <s v="Dial"/>
    <x v="6"/>
    <s v="M4 R Housing 25mm Dial C Lace Lock 1"/>
    <x v="0"/>
    <n v="1110"/>
    <n v="2860"/>
    <n v="2.5765765765765765"/>
    <x v="3880"/>
  </r>
  <r>
    <x v="1"/>
    <s v="Workwear"/>
    <x v="6"/>
    <s v="Bata"/>
    <s v="Dial"/>
    <x v="6"/>
    <s v="M4 R Housing 25mm Dial C Lace Lock 1"/>
    <x v="0"/>
    <n v="2120"/>
    <n v="5460"/>
    <n v="2.5754716981132075"/>
    <x v="4678"/>
  </r>
  <r>
    <x v="1"/>
    <s v="Workwear"/>
    <x v="6"/>
    <s v="Base"/>
    <s v="Dial"/>
    <x v="37"/>
    <s v="L6 R Tongue Dial B"/>
    <x v="1"/>
    <n v="1005"/>
    <n v="2490"/>
    <n v="2.4776119402985075"/>
    <x v="1391"/>
  </r>
  <r>
    <x v="0"/>
    <s v="Workwear"/>
    <x v="6"/>
    <s v="Red Wing"/>
    <s v="Dial"/>
    <x v="31"/>
    <s v="L6 R Tongue Dial D"/>
    <x v="1"/>
    <n v="1110"/>
    <n v="2464"/>
    <n v="2.2198198198198198"/>
    <x v="4680"/>
  </r>
  <r>
    <x v="2"/>
    <s v="Workwear"/>
    <x v="6"/>
    <s v="Midori Anzen"/>
    <s v="Dial"/>
    <x v="30"/>
    <s v="L6 R Tongue Dial C"/>
    <x v="1"/>
    <n v="1060"/>
    <n v="2331"/>
    <n v="2.199056603773585"/>
    <x v="4642"/>
  </r>
  <r>
    <x v="1"/>
    <s v="Workwear"/>
    <x v="6"/>
    <s v="Brynje"/>
    <s v="Dial"/>
    <x v="26"/>
    <s v="L4 Tongue Small Flange Dial A"/>
    <x v="4"/>
    <n v="1210"/>
    <n v="3060"/>
    <n v="2.5289256198347108"/>
    <x v="4681"/>
  </r>
  <r>
    <x v="1"/>
    <s v="Workwear"/>
    <x v="6"/>
    <s v="Brynje"/>
    <s v="Dial"/>
    <x v="26"/>
    <s v="L4 Tongue Small FlangeDial A Black"/>
    <x v="5"/>
    <n v="1610"/>
    <n v="4080"/>
    <n v="2.5341614906832297"/>
    <x v="4682"/>
  </r>
  <r>
    <x v="1"/>
    <s v="Workwear"/>
    <x v="6"/>
    <s v="Brynje"/>
    <s v="Dial"/>
    <x v="29"/>
    <s v="L6 R Tongue Dial A"/>
    <x v="2"/>
    <n v="900"/>
    <n v="2223"/>
    <n v="2.4700000000000002"/>
    <x v="2872"/>
  </r>
  <r>
    <x v="1"/>
    <s v="Workwear"/>
    <x v="6"/>
    <s v="Brynje"/>
    <s v="Dial"/>
    <x v="29"/>
    <s v="L6 R Tongue Dial A"/>
    <x v="2"/>
    <n v="150"/>
    <n v="370.5"/>
    <n v="2.4700000000000002"/>
    <x v="2872"/>
  </r>
  <r>
    <x v="1"/>
    <s v="Workwear"/>
    <x v="6"/>
    <s v="Brynje"/>
    <s v="Dial"/>
    <x v="29"/>
    <s v="L6 R Tongue Dial A"/>
    <x v="3"/>
    <n v="4585"/>
    <n v="11263.2"/>
    <n v="2.4565321701199565"/>
    <x v="4683"/>
  </r>
  <r>
    <x v="1"/>
    <s v="Workwear"/>
    <x v="6"/>
    <s v="Brynje"/>
    <s v="Dial"/>
    <x v="29"/>
    <s v="L6 R Tongue Dial A"/>
    <x v="0"/>
    <n v="150"/>
    <n v="370.5"/>
    <n v="2.4700000000000002"/>
    <x v="2872"/>
  </r>
  <r>
    <x v="1"/>
    <s v="Workwear"/>
    <x v="6"/>
    <s v="Base"/>
    <s v="Dial"/>
    <x v="37"/>
    <s v="L6 L Eyestay 20mm Dial B"/>
    <x v="1"/>
    <n v="900"/>
    <n v="2241"/>
    <n v="2.4900000000000002"/>
    <x v="2883"/>
  </r>
  <r>
    <x v="1"/>
    <s v="Workwear"/>
    <x v="6"/>
    <s v="Base"/>
    <s v="Dial"/>
    <x v="37"/>
    <s v="L6 R Eyestay 20mm Dial B"/>
    <x v="1"/>
    <n v="900"/>
    <n v="2241"/>
    <n v="2.4900000000000002"/>
    <x v="2883"/>
  </r>
  <r>
    <x v="1"/>
    <s v="Workwear"/>
    <x v="6"/>
    <s v="Base"/>
    <s v="Dial"/>
    <x v="37"/>
    <s v="L6 R Tongue Dial B"/>
    <x v="1"/>
    <n v="900"/>
    <n v="2241"/>
    <n v="2.4900000000000002"/>
    <x v="2883"/>
  </r>
  <r>
    <x v="1"/>
    <s v="Workwear"/>
    <x v="6"/>
    <s v="Brynje"/>
    <s v="Dial"/>
    <x v="29"/>
    <s v="L6 R Tongue Dial A"/>
    <x v="2"/>
    <n v="900"/>
    <n v="2241"/>
    <n v="2.4900000000000002"/>
    <x v="2883"/>
  </r>
  <r>
    <x v="1"/>
    <s v="Workwear"/>
    <x v="6"/>
    <s v="Brynje"/>
    <s v="Dial"/>
    <x v="29"/>
    <s v="L6 R Tongue Dial A"/>
    <x v="2"/>
    <n v="1510"/>
    <n v="3735"/>
    <n v="2.4735099337748343"/>
    <x v="3104"/>
  </r>
  <r>
    <x v="1"/>
    <s v="Workwear"/>
    <x v="6"/>
    <s v="Brynje"/>
    <s v="Dial"/>
    <x v="29"/>
    <s v="L6 R Tongue Dial A"/>
    <x v="3"/>
    <n v="101550"/>
    <n v="251490"/>
    <n v="2.4765140324963073"/>
    <x v="4684"/>
  </r>
  <r>
    <x v="1"/>
    <s v="Workwear"/>
    <x v="6"/>
    <s v="Brynje"/>
    <s v="Dial"/>
    <x v="29"/>
    <s v="L6 R Tongue Dial A"/>
    <x v="0"/>
    <n v="2515"/>
    <n v="6225"/>
    <n v="2.4751491053677932"/>
    <x v="4685"/>
  </r>
  <r>
    <x v="1"/>
    <s v="Workwear"/>
    <x v="6"/>
    <s v="Brynje"/>
    <s v="Dial"/>
    <x v="29"/>
    <s v="L6 R Tongue Dial A"/>
    <x v="0"/>
    <n v="700"/>
    <n v="1743"/>
    <n v="2.4900000000000002"/>
    <x v="2883"/>
  </r>
  <r>
    <x v="2"/>
    <s v="Workwear"/>
    <x v="6"/>
    <s v="Midori Anzen"/>
    <s v="Dial"/>
    <x v="31"/>
    <s v="L6 R Eyestay 25mm Dial D"/>
    <x v="1"/>
    <n v="1005"/>
    <n v="2220"/>
    <n v="2.2089552238805972"/>
    <x v="1376"/>
  </r>
  <r>
    <x v="2"/>
    <s v="Workwear"/>
    <x v="6"/>
    <s v="Blundstone"/>
    <s v="Dial"/>
    <x v="35"/>
    <s v="M4 R Housing 25mm Dial B"/>
    <x v="1"/>
    <n v="800"/>
    <n v="2080"/>
    <n v="2.6"/>
    <x v="3724"/>
  </r>
  <r>
    <x v="2"/>
    <s v="Workwear"/>
    <x v="6"/>
    <s v="Blundstone"/>
    <s v="Dial"/>
    <x v="35"/>
    <s v="M4 R Housing 25mm Dial B"/>
    <x v="1"/>
    <n v="800"/>
    <n v="2080"/>
    <n v="2.6"/>
    <x v="3724"/>
  </r>
  <r>
    <x v="1"/>
    <s v="Workwear"/>
    <x v="6"/>
    <s v="Brynje"/>
    <s v="Dial"/>
    <x v="37"/>
    <s v="L6 R Tongue Dial B"/>
    <x v="4"/>
    <n v="3650"/>
    <n v="9026.25"/>
    <n v="2.4729452054794518"/>
    <x v="4635"/>
  </r>
  <r>
    <x v="1"/>
    <s v="Workwear"/>
    <x v="6"/>
    <s v="Brynje"/>
    <s v="Dial"/>
    <x v="37"/>
    <s v="L6 R Tongue Dial B"/>
    <x v="4"/>
    <n v="5005"/>
    <n v="12387.75"/>
    <n v="2.4750749250749249"/>
    <x v="4686"/>
  </r>
  <r>
    <x v="1"/>
    <s v="Workwear"/>
    <x v="6"/>
    <s v="Brynje"/>
    <s v="Dial"/>
    <x v="37"/>
    <s v="L6 R Tongue Dial B"/>
    <x v="4"/>
    <n v="3270"/>
    <n v="8092.5"/>
    <n v="2.4747706422018347"/>
    <x v="4687"/>
  </r>
  <r>
    <x v="1"/>
    <s v="Workwear"/>
    <x v="6"/>
    <s v="Brynje"/>
    <s v="Dial"/>
    <x v="37"/>
    <s v="L6 R Tongue Dial B"/>
    <x v="4"/>
    <n v="3015"/>
    <n v="7470"/>
    <n v="2.4776119402985075"/>
    <x v="1391"/>
  </r>
  <r>
    <x v="1"/>
    <s v="Workwear"/>
    <x v="6"/>
    <s v="Brynje"/>
    <s v="Dial"/>
    <x v="37"/>
    <s v="L6 R Tongue Dial B"/>
    <x v="4"/>
    <n v="1660"/>
    <n v="4108.5"/>
    <n v="2.4750000000000001"/>
    <x v="3508"/>
  </r>
  <r>
    <x v="1"/>
    <s v="Workwear"/>
    <x v="6"/>
    <s v="Brynje"/>
    <s v="Dial"/>
    <x v="37"/>
    <s v="L6 R Tongue Dial B"/>
    <x v="4"/>
    <n v="20205"/>
    <n v="50049"/>
    <n v="2.4770601336302893"/>
    <x v="3501"/>
  </r>
  <r>
    <x v="1"/>
    <s v="Workwear"/>
    <x v="6"/>
    <s v="Brynje"/>
    <s v="Dial"/>
    <x v="37"/>
    <s v="L6 R Tongue Dial B"/>
    <x v="2"/>
    <n v="1910"/>
    <n v="4731"/>
    <n v="2.4769633507853404"/>
    <x v="2982"/>
  </r>
  <r>
    <x v="1"/>
    <s v="Workwear"/>
    <x v="6"/>
    <s v="Brynje"/>
    <s v="Dial"/>
    <x v="37"/>
    <s v="L6 R Tongue Dial B"/>
    <x v="2"/>
    <n v="1710"/>
    <n v="4233"/>
    <n v="2.475438596491228"/>
    <x v="3106"/>
  </r>
  <r>
    <x v="1"/>
    <s v="Workwear"/>
    <x v="6"/>
    <s v="Brynje"/>
    <s v="Dial"/>
    <x v="37"/>
    <s v="L6 R Tongue Dial B"/>
    <x v="2"/>
    <n v="2065"/>
    <n v="5104.5"/>
    <n v="2.4719128329297821"/>
    <x v="4688"/>
  </r>
  <r>
    <x v="1"/>
    <s v="Workwear"/>
    <x v="6"/>
    <s v="Brynje"/>
    <s v="Dial"/>
    <x v="37"/>
    <s v="L6 R Tongue Dial B"/>
    <x v="2"/>
    <n v="5685"/>
    <n v="14068.5"/>
    <n v="2.4746701846965697"/>
    <x v="4689"/>
  </r>
  <r>
    <x v="1"/>
    <s v="Workwear"/>
    <x v="6"/>
    <s v="Brynje"/>
    <s v="Dial"/>
    <x v="37"/>
    <s v="L6 R Tongue Dial B"/>
    <x v="3"/>
    <n v="4020"/>
    <n v="9960"/>
    <n v="2.4776119402985075"/>
    <x v="1391"/>
  </r>
  <r>
    <x v="1"/>
    <s v="Workwear"/>
    <x v="6"/>
    <s v="Brynje"/>
    <s v="Dial"/>
    <x v="37"/>
    <s v="L6 R Tongue Dial B"/>
    <x v="3"/>
    <n v="1610"/>
    <n v="3984"/>
    <n v="2.4745341614906833"/>
    <x v="4356"/>
  </r>
  <r>
    <x v="1"/>
    <s v="Workwear"/>
    <x v="6"/>
    <s v="Brynje"/>
    <s v="Dial"/>
    <x v="37"/>
    <s v="L6 R Tongue Dial B"/>
    <x v="3"/>
    <n v="2720"/>
    <n v="6723"/>
    <n v="2.4716911764705882"/>
    <x v="4123"/>
  </r>
  <r>
    <x v="1"/>
    <s v="Workwear"/>
    <x v="6"/>
    <s v="Brynje"/>
    <s v="Dial"/>
    <x v="37"/>
    <s v="L6 R Tongue Dial B"/>
    <x v="3"/>
    <n v="2115"/>
    <n v="5229"/>
    <n v="2.472340425531915"/>
    <x v="3262"/>
  </r>
  <r>
    <x v="1"/>
    <s v="Workwear"/>
    <x v="6"/>
    <s v="Brynje"/>
    <s v="Dial"/>
    <x v="37"/>
    <s v="L6 R Tongue Dial B"/>
    <x v="0"/>
    <n v="7035"/>
    <n v="17430"/>
    <n v="2.4776119402985075"/>
    <x v="1391"/>
  </r>
  <r>
    <x v="1"/>
    <s v="Workwear"/>
    <x v="6"/>
    <s v="Brynje"/>
    <s v="Dial"/>
    <x v="37"/>
    <s v="L6 R Tongue Dial B"/>
    <x v="0"/>
    <n v="7290"/>
    <n v="18052.5"/>
    <n v="2.4763374485596708"/>
    <x v="3474"/>
  </r>
  <r>
    <x v="1"/>
    <s v="Workwear"/>
    <x v="6"/>
    <s v="Brynje"/>
    <s v="Dial"/>
    <x v="37"/>
    <s v="L6 R Tongue Dial B"/>
    <x v="0"/>
    <n v="4075"/>
    <n v="10084.5"/>
    <n v="2.474723926380368"/>
    <x v="4690"/>
  </r>
  <r>
    <x v="1"/>
    <s v="Workwear"/>
    <x v="6"/>
    <s v="Brynje"/>
    <s v="Dial"/>
    <x v="37"/>
    <s v="L6 R Tongue Dial B"/>
    <x v="0"/>
    <n v="11765"/>
    <n v="29133"/>
    <n v="2.4762430939226521"/>
    <x v="3255"/>
  </r>
  <r>
    <x v="1"/>
    <s v="Workwear"/>
    <x v="6"/>
    <s v="Brynje"/>
    <s v="Dial"/>
    <x v="37"/>
    <s v="L6 R Tongue Dial B"/>
    <x v="0"/>
    <n v="12670"/>
    <n v="31374"/>
    <n v="2.4762430939226521"/>
    <x v="3255"/>
  </r>
  <r>
    <x v="1"/>
    <s v="Workwear"/>
    <x v="6"/>
    <s v="Brynje"/>
    <s v="Dial"/>
    <x v="37"/>
    <s v="L6 R Tongue Dial B"/>
    <x v="0"/>
    <n v="11835"/>
    <n v="29319.75"/>
    <n v="2.4773764258555131"/>
    <x v="4691"/>
  </r>
  <r>
    <x v="1"/>
    <s v="Workwear"/>
    <x v="6"/>
    <s v="Brynje"/>
    <s v="Dial"/>
    <x v="37"/>
    <s v="L6 R Tongue Dial B"/>
    <x v="0"/>
    <n v="8645"/>
    <n v="21414"/>
    <n v="2.4770387507229614"/>
    <x v="4692"/>
  </r>
  <r>
    <x v="2"/>
    <s v="Workwear"/>
    <x v="6"/>
    <s v="King Gee"/>
    <s v="Dial"/>
    <x v="41"/>
    <s v="M4 R Housing 25mm Dial A"/>
    <x v="1"/>
    <n v="1200"/>
    <n v="2004"/>
    <n v="1.67"/>
    <x v="4693"/>
  </r>
  <r>
    <x v="2"/>
    <s v="Workwear"/>
    <x v="6"/>
    <s v="Midori Anzen"/>
    <s v="Dial"/>
    <x v="31"/>
    <s v="L6 L Eyestay 25mm Dial D"/>
    <x v="1"/>
    <n v="900"/>
    <n v="1998"/>
    <n v="2.2200000000000002"/>
    <x v="3033"/>
  </r>
  <r>
    <x v="1"/>
    <s v="Workwear"/>
    <x v="6"/>
    <s v="Brynje"/>
    <s v="Dial"/>
    <x v="37"/>
    <s v="L6 R Tongue Dial B"/>
    <x v="5"/>
    <n v="8070"/>
    <n v="20142.75"/>
    <n v="2.496003717472119"/>
    <x v="4694"/>
  </r>
  <r>
    <x v="1"/>
    <s v="Workwear"/>
    <x v="6"/>
    <s v="Bata"/>
    <s v="Dial"/>
    <x v="31"/>
    <s v="L6 L Eyestay 20mm Dial D"/>
    <x v="1"/>
    <n v="850"/>
    <n v="1887"/>
    <n v="2.2200000000000002"/>
    <x v="3033"/>
  </r>
  <r>
    <x v="1"/>
    <s v="Workwear"/>
    <x v="6"/>
    <s v="Brynje"/>
    <s v="Dial"/>
    <x v="35"/>
    <s v="M4 R Housing 25mm Dial B"/>
    <x v="5"/>
    <n v="1285"/>
    <n v="3315"/>
    <n v="2.5797665369649807"/>
    <x v="4695"/>
  </r>
  <r>
    <x v="1"/>
    <s v="Workwear"/>
    <x v="6"/>
    <s v="Brynje"/>
    <s v="Dial"/>
    <x v="35"/>
    <s v="M4 R Housing 25mm Dial B"/>
    <x v="4"/>
    <n v="5135"/>
    <n v="13158"/>
    <n v="2.562414800389484"/>
    <x v="4696"/>
  </r>
  <r>
    <x v="1"/>
    <s v="Workwear"/>
    <x v="6"/>
    <s v="Brynje"/>
    <s v="Dial"/>
    <x v="35"/>
    <s v="M4 R Housing 25mm Dial B"/>
    <x v="4"/>
    <n v="1710"/>
    <n v="4386"/>
    <n v="2.5649122807017544"/>
    <x v="4591"/>
  </r>
  <r>
    <x v="1"/>
    <s v="Workwear"/>
    <x v="6"/>
    <s v="Brynje"/>
    <s v="Dial"/>
    <x v="35"/>
    <s v="M4 R Housing 25mm Dial B"/>
    <x v="2"/>
    <n v="3470"/>
    <n v="8901"/>
    <n v="2.5651296829971182"/>
    <x v="4697"/>
  </r>
  <r>
    <x v="1"/>
    <s v="Workwear"/>
    <x v="6"/>
    <s v="Brynje"/>
    <s v="Dial"/>
    <x v="35"/>
    <s v="M4 R Housing 25mm Dial B"/>
    <x v="3"/>
    <n v="1660"/>
    <n v="4257"/>
    <n v="2.564457831325301"/>
    <x v="4669"/>
  </r>
  <r>
    <x v="1"/>
    <s v="Workwear"/>
    <x v="6"/>
    <s v="Brynje"/>
    <s v="Dial"/>
    <x v="35"/>
    <s v="M4 R Housing 25mm Dial B"/>
    <x v="3"/>
    <n v="1610"/>
    <n v="4160"/>
    <n v="2.5838509316770186"/>
    <x v="3879"/>
  </r>
  <r>
    <x v="1"/>
    <s v="Workwear"/>
    <x v="6"/>
    <s v="Brynje"/>
    <s v="Dial"/>
    <x v="35"/>
    <s v="M4 R Housing 25mm Dial B"/>
    <x v="0"/>
    <n v="3015"/>
    <n v="7800"/>
    <n v="2.5870646766169156"/>
    <x v="2196"/>
  </r>
  <r>
    <x v="1"/>
    <s v="Workwear"/>
    <x v="6"/>
    <s v="Brynje"/>
    <s v="Dial"/>
    <x v="35"/>
    <s v="M4 R Housing 25mm Dial B"/>
    <x v="0"/>
    <n v="1560"/>
    <n v="4030"/>
    <n v="2.5833333333333335"/>
    <x v="4455"/>
  </r>
  <r>
    <x v="1"/>
    <s v="Workwear"/>
    <x v="6"/>
    <s v="Brynje"/>
    <s v="Dial"/>
    <x v="35"/>
    <s v="M4 R Housing 25mm Dial B"/>
    <x v="0"/>
    <n v="1660"/>
    <n v="4290"/>
    <n v="2.5843373493975905"/>
    <x v="3902"/>
  </r>
  <r>
    <x v="1"/>
    <s v="Workwear"/>
    <x v="6"/>
    <s v="Brynje"/>
    <s v="Dial"/>
    <x v="35"/>
    <s v="M4 R Housing 25mm Dial B"/>
    <x v="0"/>
    <n v="1660"/>
    <n v="4290"/>
    <n v="2.5843373493975905"/>
    <x v="3902"/>
  </r>
  <r>
    <x v="1"/>
    <s v="Workwear"/>
    <x v="6"/>
    <s v="Brynje"/>
    <s v="Dial"/>
    <x v="35"/>
    <s v="M4 R Housing 25mm Dial B"/>
    <x v="0"/>
    <n v="3370"/>
    <n v="8710"/>
    <n v="2.5845697329376853"/>
    <x v="4671"/>
  </r>
  <r>
    <x v="1"/>
    <s v="Workwear"/>
    <x v="6"/>
    <s v="Brynje"/>
    <s v="Dial"/>
    <x v="35"/>
    <s v="M4 R Housing 25mm Dial B"/>
    <x v="0"/>
    <n v="1660"/>
    <n v="4290"/>
    <n v="2.5843373493975905"/>
    <x v="3902"/>
  </r>
  <r>
    <x v="1"/>
    <s v="Workwear"/>
    <x v="6"/>
    <s v="Brynje"/>
    <s v="Dial"/>
    <x v="35"/>
    <s v="M4 R Housing 25mm Dial B"/>
    <x v="0"/>
    <n v="1660"/>
    <n v="4290"/>
    <n v="2.5843373493975905"/>
    <x v="3902"/>
  </r>
  <r>
    <x v="1"/>
    <s v="Workwear"/>
    <x v="6"/>
    <s v="Bata"/>
    <s v="Dial"/>
    <x v="31"/>
    <s v="L6 L Eyestay 20mm Dial D"/>
    <x v="1"/>
    <n v="850"/>
    <n v="1887"/>
    <n v="2.2200000000000002"/>
    <x v="3033"/>
  </r>
  <r>
    <x v="1"/>
    <s v="Workwear"/>
    <x v="6"/>
    <s v="Bata"/>
    <s v="Dial"/>
    <x v="31"/>
    <s v="L6 R Eyestay 20mm Dial D"/>
    <x v="1"/>
    <n v="850"/>
    <n v="1887"/>
    <n v="2.2200000000000002"/>
    <x v="3033"/>
  </r>
  <r>
    <x v="1"/>
    <s v="Workwear"/>
    <x v="6"/>
    <s v="Cofra SRL"/>
    <s v="Dial"/>
    <x v="26"/>
    <s v="L4 Tongue Small Flange Dial A"/>
    <x v="4"/>
    <n v="1005"/>
    <n v="2550"/>
    <n v="2.5373134328358211"/>
    <x v="3096"/>
  </r>
  <r>
    <x v="1"/>
    <s v="Workwear"/>
    <x v="6"/>
    <s v="Cofra SRL"/>
    <s v="Dial"/>
    <x v="26"/>
    <s v="L4 Tongue Small Flange Dial A"/>
    <x v="4"/>
    <n v="1005"/>
    <n v="2550"/>
    <n v="2.5373134328358211"/>
    <x v="3096"/>
  </r>
  <r>
    <x v="1"/>
    <s v="Workwear"/>
    <x v="6"/>
    <s v="Cofra SRL"/>
    <s v="Dial"/>
    <x v="26"/>
    <s v="L4 Tongue Small Flange Dial A"/>
    <x v="4"/>
    <n v="1005"/>
    <n v="2550"/>
    <n v="2.5373134328358211"/>
    <x v="3096"/>
  </r>
  <r>
    <x v="1"/>
    <s v="Workwear"/>
    <x v="6"/>
    <s v="Cofra SRL"/>
    <s v="Dial"/>
    <x v="26"/>
    <s v="L4 Tongue Small Flange Dial A"/>
    <x v="4"/>
    <n v="2010"/>
    <n v="5100"/>
    <n v="2.5373134328358211"/>
    <x v="3096"/>
  </r>
  <r>
    <x v="1"/>
    <s v="Workwear"/>
    <x v="6"/>
    <s v="Cofra SRL"/>
    <s v="Dial"/>
    <x v="26"/>
    <s v="L4 Tongue Small Flange Dial A"/>
    <x v="2"/>
    <n v="1005"/>
    <n v="2550"/>
    <n v="2.5373134328358211"/>
    <x v="3096"/>
  </r>
  <r>
    <x v="1"/>
    <s v="Workwear"/>
    <x v="6"/>
    <s v="Cofra SRL"/>
    <s v="Dial"/>
    <x v="26"/>
    <s v="L4 Tongue Small Flange Dial A"/>
    <x v="2"/>
    <n v="500"/>
    <n v="1275"/>
    <n v="2.5499999999999998"/>
    <x v="3097"/>
  </r>
  <r>
    <x v="1"/>
    <s v="Workwear"/>
    <x v="6"/>
    <s v="Cofra SRL"/>
    <s v="Dial"/>
    <x v="26"/>
    <s v="L4 Tongue Small Flange Dial A"/>
    <x v="2"/>
    <n v="1005"/>
    <n v="2550"/>
    <n v="2.5373134328358211"/>
    <x v="3096"/>
  </r>
  <r>
    <x v="1"/>
    <s v="Workwear"/>
    <x v="6"/>
    <s v="Cofra SRL"/>
    <s v="Dial"/>
    <x v="26"/>
    <s v="L4 Tongue Small Flange Dial A"/>
    <x v="2"/>
    <n v="3015"/>
    <n v="7650"/>
    <n v="2.5373134328358211"/>
    <x v="3096"/>
  </r>
  <r>
    <x v="1"/>
    <s v="Workwear"/>
    <x v="6"/>
    <s v="Cofra SRL"/>
    <s v="Dial"/>
    <x v="26"/>
    <s v="L4 Tongue Small FlangeDial A Black"/>
    <x v="5"/>
    <n v="4525"/>
    <n v="11475"/>
    <n v="2.5359116022099446"/>
    <x v="4698"/>
  </r>
  <r>
    <x v="1"/>
    <s v="Workwear"/>
    <x v="6"/>
    <s v="Cofra SRL"/>
    <s v="Dial"/>
    <x v="26"/>
    <s v="L4 Tongue Small FlangeDial A Black"/>
    <x v="5"/>
    <n v="10050"/>
    <n v="25500"/>
    <n v="2.5373134328358211"/>
    <x v="3096"/>
  </r>
  <r>
    <x v="1"/>
    <s v="Workwear"/>
    <x v="6"/>
    <s v="Cofra SRL"/>
    <s v="Dial"/>
    <x v="26"/>
    <s v="L4 Tongue Small FlangeDial A Black"/>
    <x v="5"/>
    <n v="400"/>
    <n v="1020"/>
    <n v="2.5499999999999998"/>
    <x v="3097"/>
  </r>
  <r>
    <x v="1"/>
    <s v="Workwear"/>
    <x v="6"/>
    <s v="Cofra SRL"/>
    <s v="Dial"/>
    <x v="26"/>
    <s v="L4 Tongue Small FlangeDial A Black"/>
    <x v="4"/>
    <n v="500"/>
    <n v="1275"/>
    <n v="2.5499999999999998"/>
    <x v="3097"/>
  </r>
  <r>
    <x v="1"/>
    <s v="Workwear"/>
    <x v="6"/>
    <s v="Cofra SRL"/>
    <s v="Dial"/>
    <x v="27"/>
    <s v="L5 Tongue Dial A"/>
    <x v="4"/>
    <n v="5025"/>
    <n v="12750"/>
    <n v="2.5373134328358211"/>
    <x v="3096"/>
  </r>
  <r>
    <x v="1"/>
    <s v="Workwear"/>
    <x v="6"/>
    <s v="Cofra SRL"/>
    <s v="Dial"/>
    <x v="27"/>
    <s v="L5 Tongue Dial A"/>
    <x v="2"/>
    <n v="8040"/>
    <n v="20400"/>
    <n v="2.5373134328358211"/>
    <x v="3096"/>
  </r>
  <r>
    <x v="1"/>
    <s v="Workwear"/>
    <x v="6"/>
    <s v="Cofra SRL"/>
    <s v="Dial"/>
    <x v="27"/>
    <s v="L5 Tongue Dial A"/>
    <x v="5"/>
    <n v="6030"/>
    <n v="15300"/>
    <n v="2.5373134328358211"/>
    <x v="3096"/>
  </r>
  <r>
    <x v="1"/>
    <s v="Workwear"/>
    <x v="6"/>
    <s v="Cofra SRL"/>
    <s v="Dial"/>
    <x v="27"/>
    <s v="L5 Tongue Dial A"/>
    <x v="5"/>
    <n v="10050"/>
    <n v="25500"/>
    <n v="2.5373134328358211"/>
    <x v="3096"/>
  </r>
  <r>
    <x v="1"/>
    <s v="Workwear"/>
    <x v="6"/>
    <s v="Cofra SRL"/>
    <s v="Dial"/>
    <x v="30"/>
    <s v="DNR L6 R Tongue Dial C"/>
    <x v="5"/>
    <n v="18595"/>
    <n v="40885"/>
    <n v="2.1987093304651788"/>
    <x v="4699"/>
  </r>
  <r>
    <x v="1"/>
    <s v="Workwear"/>
    <x v="6"/>
    <s v="Cofra SRL"/>
    <s v="Dial"/>
    <x v="30"/>
    <s v="DNR L6 R Tongue Dial C"/>
    <x v="5"/>
    <n v="11560"/>
    <n v="25415"/>
    <n v="2.1985294117647061"/>
    <x v="4700"/>
  </r>
  <r>
    <x v="1"/>
    <s v="Workwear"/>
    <x v="6"/>
    <s v="Cofra SRL"/>
    <s v="Dial"/>
    <x v="30"/>
    <s v="L6 R Tongue Dial C"/>
    <x v="4"/>
    <n v="12565"/>
    <n v="27625"/>
    <n v="2.1985674492638281"/>
    <x v="4701"/>
  </r>
  <r>
    <x v="1"/>
    <s v="Workwear"/>
    <x v="6"/>
    <s v="Cofra SRL"/>
    <s v="Dial"/>
    <x v="30"/>
    <s v="L6 R Tongue Dial C"/>
    <x v="4"/>
    <n v="20100"/>
    <n v="44200"/>
    <n v="2.1990049751243781"/>
    <x v="3029"/>
  </r>
  <r>
    <x v="1"/>
    <s v="Workwear"/>
    <x v="6"/>
    <s v="Cofra SRL"/>
    <s v="Dial"/>
    <x v="30"/>
    <s v="L6 R Tongue Dial C"/>
    <x v="4"/>
    <n v="60300"/>
    <n v="132600"/>
    <n v="2.1990049751243781"/>
    <x v="3029"/>
  </r>
  <r>
    <x v="1"/>
    <s v="Workwear"/>
    <x v="6"/>
    <s v="Cofra SRL"/>
    <s v="Dial"/>
    <x v="30"/>
    <s v="L6 R Tongue Dial C"/>
    <x v="4"/>
    <n v="30150"/>
    <n v="66300"/>
    <n v="2.1990049751243781"/>
    <x v="3029"/>
  </r>
  <r>
    <x v="1"/>
    <s v="Workwear"/>
    <x v="6"/>
    <s v="Cofra SRL"/>
    <s v="Dial"/>
    <x v="30"/>
    <s v="L6 R Tongue Dial C"/>
    <x v="4"/>
    <n v="40200"/>
    <n v="88400"/>
    <n v="2.1990049751243781"/>
    <x v="3029"/>
  </r>
  <r>
    <x v="1"/>
    <s v="Workwear"/>
    <x v="6"/>
    <s v="Cofra SRL"/>
    <s v="Dial"/>
    <x v="30"/>
    <s v="L6 R Tongue Dial C"/>
    <x v="4"/>
    <n v="60300"/>
    <n v="132600"/>
    <n v="2.1990049751243781"/>
    <x v="3029"/>
  </r>
  <r>
    <x v="1"/>
    <s v="Workwear"/>
    <x v="6"/>
    <s v="Cofra SRL"/>
    <s v="Dial"/>
    <x v="30"/>
    <s v="L6 R Tongue Dial C"/>
    <x v="4"/>
    <n v="50250"/>
    <n v="110500"/>
    <n v="2.1990049751243781"/>
    <x v="3029"/>
  </r>
  <r>
    <x v="1"/>
    <s v="Workwear"/>
    <x v="6"/>
    <s v="Cofra SRL"/>
    <s v="Dial"/>
    <x v="30"/>
    <s v="L6 R Tongue Dial C"/>
    <x v="2"/>
    <n v="15075"/>
    <n v="33150"/>
    <n v="2.1990049751243781"/>
    <x v="3029"/>
  </r>
  <r>
    <x v="1"/>
    <s v="Workwear"/>
    <x v="6"/>
    <s v="Cofra SRL"/>
    <s v="Dial"/>
    <x v="30"/>
    <s v="L6 R Tongue Dial C"/>
    <x v="2"/>
    <n v="100500"/>
    <n v="221000"/>
    <n v="2.1990049751243781"/>
    <x v="3029"/>
  </r>
  <r>
    <x v="1"/>
    <s v="Workwear"/>
    <x v="6"/>
    <s v="Cofra SRL"/>
    <s v="Dial"/>
    <x v="30"/>
    <s v="L6 R Tongue Dial C"/>
    <x v="3"/>
    <n v="301500"/>
    <n v="666000"/>
    <n v="2.2089552238805972"/>
    <x v="1376"/>
  </r>
  <r>
    <x v="1"/>
    <s v="Workwear"/>
    <x v="6"/>
    <s v="Cofra SRL"/>
    <s v="Dial"/>
    <x v="30"/>
    <s v="L6 R Tongue Dial C"/>
    <x v="0"/>
    <n v="25125"/>
    <n v="55500"/>
    <n v="2.2089552238805972"/>
    <x v="1376"/>
  </r>
  <r>
    <x v="1"/>
    <s v="Workwear"/>
    <x v="6"/>
    <s v="Cofra SRL"/>
    <s v="Dial"/>
    <x v="30"/>
    <s v="L6 R Tongue Dial C"/>
    <x v="0"/>
    <n v="55275"/>
    <n v="122100"/>
    <n v="2.2089552238805972"/>
    <x v="1376"/>
  </r>
  <r>
    <x v="1"/>
    <s v="Workwear"/>
    <x v="6"/>
    <s v="Cofra SRL"/>
    <s v="Dial"/>
    <x v="30"/>
    <s v="L6 R Tongue Dial C"/>
    <x v="0"/>
    <n v="40200"/>
    <n v="88800"/>
    <n v="2.2089552238805972"/>
    <x v="1376"/>
  </r>
  <r>
    <x v="1"/>
    <s v="Workwear"/>
    <x v="6"/>
    <s v="Cofra SRL"/>
    <s v="Dial"/>
    <x v="30"/>
    <s v="L6 R Tongue Dial C"/>
    <x v="0"/>
    <n v="30150"/>
    <n v="66600"/>
    <n v="2.2089552238805972"/>
    <x v="1376"/>
  </r>
  <r>
    <x v="1"/>
    <s v="Workwear"/>
    <x v="6"/>
    <s v="Elten"/>
    <s v="Dial"/>
    <x v="26"/>
    <s v="L4 Tongue Small FlangeDial A Black"/>
    <x v="5"/>
    <n v="19790"/>
    <n v="50235"/>
    <n v="2.5384032339565437"/>
    <x v="4702"/>
  </r>
  <r>
    <x v="1"/>
    <s v="Workwear"/>
    <x v="6"/>
    <s v="Elten"/>
    <s v="Dial"/>
    <x v="26"/>
    <s v="L4 Tongue Small FlangeDial A Black"/>
    <x v="5"/>
    <n v="3015"/>
    <n v="7650"/>
    <n v="2.5373134328358211"/>
    <x v="3096"/>
  </r>
  <r>
    <x v="1"/>
    <s v="Workwear"/>
    <x v="6"/>
    <s v="Elten"/>
    <s v="Dial"/>
    <x v="26"/>
    <s v="L4 Tongue Small FlangeDial A Black"/>
    <x v="5"/>
    <n v="2010"/>
    <n v="5100"/>
    <n v="2.5373134328358211"/>
    <x v="3096"/>
  </r>
  <r>
    <x v="1"/>
    <s v="Workwear"/>
    <x v="6"/>
    <s v="Elten"/>
    <s v="Dial"/>
    <x v="26"/>
    <s v="L4 Tongue Small FlangeDial A Black"/>
    <x v="5"/>
    <n v="32725"/>
    <n v="83002.5"/>
    <n v="2.5363636363636362"/>
    <x v="4703"/>
  </r>
  <r>
    <x v="1"/>
    <s v="Workwear"/>
    <x v="6"/>
    <s v="Elten"/>
    <s v="Dial"/>
    <x v="26"/>
    <s v="L4 Tongue Small FlangeDial A Black"/>
    <x v="5"/>
    <n v="7290"/>
    <n v="18487.5"/>
    <n v="2.536008230452675"/>
    <x v="4704"/>
  </r>
  <r>
    <x v="1"/>
    <s v="Workwear"/>
    <x v="6"/>
    <s v="Elten"/>
    <s v="Dial"/>
    <x v="26"/>
    <s v="L4 Tongue Small FlangeDial A Black"/>
    <x v="5"/>
    <n v="7945"/>
    <n v="20145"/>
    <n v="2.5355569540591567"/>
    <x v="4705"/>
  </r>
  <r>
    <x v="1"/>
    <s v="Workwear"/>
    <x v="6"/>
    <s v="Elten"/>
    <s v="Dial"/>
    <x v="26"/>
    <s v="L4 Tongue Small FlangeDial A Black"/>
    <x v="5"/>
    <n v="4130"/>
    <n v="10455"/>
    <n v="2.5314769975786926"/>
    <x v="4706"/>
  </r>
  <r>
    <x v="1"/>
    <s v="Workwear"/>
    <x v="6"/>
    <s v="Elten"/>
    <s v="Dial"/>
    <x v="26"/>
    <s v="L4 Tongue Small FlangeDial A Black"/>
    <x v="5"/>
    <n v="5785"/>
    <n v="14662.5"/>
    <n v="2.5345721694036301"/>
    <x v="4707"/>
  </r>
  <r>
    <x v="1"/>
    <s v="Workwear"/>
    <x v="6"/>
    <s v="Elten"/>
    <s v="Dial"/>
    <x v="26"/>
    <s v="L4 Tongue Small FlangeDial A Black"/>
    <x v="5"/>
    <n v="2040"/>
    <n v="5163.75"/>
    <n v="2.53125"/>
    <x v="4708"/>
  </r>
  <r>
    <x v="1"/>
    <s v="Workwear"/>
    <x v="6"/>
    <s v="Elten"/>
    <s v="Dial"/>
    <x v="26"/>
    <s v="L4 Tongue Small FlangeDial A Black"/>
    <x v="5"/>
    <n v="1510"/>
    <n v="3825"/>
    <n v="2.5331125827814569"/>
    <x v="4395"/>
  </r>
  <r>
    <x v="1"/>
    <s v="Workwear"/>
    <x v="6"/>
    <s v="Elten"/>
    <s v="Dial"/>
    <x v="26"/>
    <s v="L4 Tongue Small FlangeDial A Black"/>
    <x v="4"/>
    <n v="1510"/>
    <n v="3825"/>
    <n v="2.5331125827814569"/>
    <x v="4395"/>
  </r>
  <r>
    <x v="1"/>
    <s v="Workwear"/>
    <x v="6"/>
    <s v="Elten"/>
    <s v="Dial"/>
    <x v="26"/>
    <s v="L4 Tongue Small FlangeDial A Black"/>
    <x v="4"/>
    <n v="2010"/>
    <n v="5100"/>
    <n v="2.5373134328358211"/>
    <x v="3096"/>
  </r>
  <r>
    <x v="1"/>
    <s v="Workwear"/>
    <x v="6"/>
    <s v="Elten"/>
    <s v="Dial"/>
    <x v="26"/>
    <s v="L4 Tongue Small FlangeDial A Black"/>
    <x v="4"/>
    <n v="1810"/>
    <n v="4590"/>
    <n v="2.5359116022099446"/>
    <x v="4698"/>
  </r>
  <r>
    <x v="1"/>
    <s v="Workwear"/>
    <x v="6"/>
    <s v="Elten"/>
    <s v="Dial"/>
    <x v="26"/>
    <s v="L4 Tongue Small FlangeDial A Black"/>
    <x v="4"/>
    <n v="4625"/>
    <n v="11730"/>
    <n v="2.5362162162162161"/>
    <x v="4709"/>
  </r>
  <r>
    <x v="1"/>
    <s v="Workwear"/>
    <x v="6"/>
    <s v="Elten"/>
    <s v="Dial"/>
    <x v="26"/>
    <s v="L4 Tongue Small FlangeDial A- Black C/ 19-1116"/>
    <x v="5"/>
    <n v="2010"/>
    <n v="5140"/>
    <n v="2.5572139303482588"/>
    <x v="4710"/>
  </r>
  <r>
    <x v="1"/>
    <s v="Workwear"/>
    <x v="6"/>
    <s v="Elten"/>
    <s v="Dial"/>
    <x v="37"/>
    <s v="L6 L Eyestay 20mm Dial B"/>
    <x v="3"/>
    <n v="800"/>
    <n v="1976"/>
    <n v="2.4700000000000002"/>
    <x v="2872"/>
  </r>
  <r>
    <x v="1"/>
    <s v="Workwear"/>
    <x v="6"/>
    <s v="Elten"/>
    <s v="Dial"/>
    <x v="37"/>
    <s v="L6 L Eyestay 20mm Dial B"/>
    <x v="3"/>
    <n v="600"/>
    <n v="1482"/>
    <n v="2.4700000000000002"/>
    <x v="2872"/>
  </r>
  <r>
    <x v="1"/>
    <s v="Workwear"/>
    <x v="6"/>
    <s v="Elten"/>
    <s v="Dial"/>
    <x v="37"/>
    <s v="L6 L Eyestay 20mm Dial B"/>
    <x v="0"/>
    <n v="750"/>
    <n v="1852.5"/>
    <n v="2.4700000000000002"/>
    <x v="2872"/>
  </r>
  <r>
    <x v="1"/>
    <s v="Workwear"/>
    <x v="6"/>
    <s v="Elten"/>
    <s v="Dial"/>
    <x v="37"/>
    <s v="L6 L Eyestay 20mm Dial B"/>
    <x v="0"/>
    <n v="600"/>
    <n v="1482"/>
    <n v="2.4700000000000002"/>
    <x v="2872"/>
  </r>
  <r>
    <x v="1"/>
    <s v="Workwear"/>
    <x v="6"/>
    <s v="Elten"/>
    <s v="Dial"/>
    <x v="37"/>
    <s v="L6 R Eyestay 20mm Dial B"/>
    <x v="3"/>
    <n v="800"/>
    <n v="1976"/>
    <n v="2.4700000000000002"/>
    <x v="2872"/>
  </r>
  <r>
    <x v="1"/>
    <s v="Workwear"/>
    <x v="6"/>
    <s v="Elten"/>
    <s v="Dial"/>
    <x v="37"/>
    <s v="L6 R Eyestay 20mm Dial B"/>
    <x v="3"/>
    <n v="600"/>
    <n v="1482"/>
    <n v="2.4700000000000002"/>
    <x v="2872"/>
  </r>
  <r>
    <x v="1"/>
    <s v="Workwear"/>
    <x v="6"/>
    <s v="Elten"/>
    <s v="Dial"/>
    <x v="37"/>
    <s v="L6 R Eyestay 20mm Dial B"/>
    <x v="0"/>
    <n v="750"/>
    <n v="1852.5"/>
    <n v="2.4700000000000002"/>
    <x v="2872"/>
  </r>
  <r>
    <x v="1"/>
    <s v="Workwear"/>
    <x v="6"/>
    <s v="Elten"/>
    <s v="Dial"/>
    <x v="37"/>
    <s v="L6 R Eyestay 20mm Dial B"/>
    <x v="0"/>
    <n v="600"/>
    <n v="1482"/>
    <n v="2.4700000000000002"/>
    <x v="2872"/>
  </r>
  <r>
    <x v="1"/>
    <s v="Workwear"/>
    <x v="6"/>
    <s v="Elten"/>
    <s v="Dial"/>
    <x v="37"/>
    <s v="L6 R Tongue Dial B"/>
    <x v="2"/>
    <n v="14175"/>
    <n v="34827"/>
    <n v="2.456931216931217"/>
    <x v="4711"/>
  </r>
  <r>
    <x v="1"/>
    <s v="Workwear"/>
    <x v="6"/>
    <s v="Elten"/>
    <s v="Dial"/>
    <x v="37"/>
    <s v="L6 R Tongue Dial B"/>
    <x v="2"/>
    <n v="7035"/>
    <n v="17290"/>
    <n v="2.4577114427860698"/>
    <x v="3595"/>
  </r>
  <r>
    <x v="1"/>
    <s v="Workwear"/>
    <x v="6"/>
    <s v="Elten"/>
    <s v="Dial"/>
    <x v="37"/>
    <s v="L6 R Tongue Dial B"/>
    <x v="2"/>
    <n v="5025"/>
    <n v="12350"/>
    <n v="2.4577114427860698"/>
    <x v="3595"/>
  </r>
  <r>
    <x v="1"/>
    <s v="Workwear"/>
    <x v="6"/>
    <s v="Elten"/>
    <s v="Dial"/>
    <x v="37"/>
    <s v="L6 R Tongue Dial B"/>
    <x v="2"/>
    <n v="3770"/>
    <n v="9262.5"/>
    <n v="2.4568965517241379"/>
    <x v="3370"/>
  </r>
  <r>
    <x v="1"/>
    <s v="Workwear"/>
    <x v="6"/>
    <s v="Elten"/>
    <s v="Dial"/>
    <x v="37"/>
    <s v="L6 R Tongue Dial B"/>
    <x v="2"/>
    <n v="7740"/>
    <n v="19019"/>
    <n v="2.4572351421188632"/>
    <x v="3897"/>
  </r>
  <r>
    <x v="1"/>
    <s v="Workwear"/>
    <x v="6"/>
    <s v="Elten"/>
    <s v="Dial"/>
    <x v="37"/>
    <s v="L6 R Tongue Dial B"/>
    <x v="2"/>
    <n v="4925"/>
    <n v="12103"/>
    <n v="2.4574619289340101"/>
    <x v="3493"/>
  </r>
  <r>
    <x v="1"/>
    <s v="Workwear"/>
    <x v="6"/>
    <s v="Elten"/>
    <s v="Dial"/>
    <x v="37"/>
    <s v="L6 R Tongue Dial B"/>
    <x v="3"/>
    <n v="7740"/>
    <n v="19019"/>
    <n v="2.4572351421188632"/>
    <x v="3897"/>
  </r>
  <r>
    <x v="1"/>
    <s v="Workwear"/>
    <x v="6"/>
    <s v="Elten"/>
    <s v="Dial"/>
    <x v="37"/>
    <s v="L6 R Tongue Dial B"/>
    <x v="3"/>
    <n v="7240"/>
    <n v="17784"/>
    <n v="2.4563535911602208"/>
    <x v="2988"/>
  </r>
  <r>
    <x v="1"/>
    <s v="Workwear"/>
    <x v="6"/>
    <s v="Elten"/>
    <s v="Dial"/>
    <x v="37"/>
    <s v="L6 R Tongue Dial B"/>
    <x v="3"/>
    <n v="16590"/>
    <n v="40755"/>
    <n v="2.4566003616636527"/>
    <x v="4228"/>
  </r>
  <r>
    <x v="1"/>
    <s v="Workwear"/>
    <x v="6"/>
    <s v="Elten"/>
    <s v="Dial"/>
    <x v="37"/>
    <s v="L6 R Tongue Dial B"/>
    <x v="3"/>
    <n v="12665"/>
    <n v="31122"/>
    <n v="2.4573233320173706"/>
    <x v="4314"/>
  </r>
  <r>
    <x v="1"/>
    <s v="Workwear"/>
    <x v="6"/>
    <s v="Elten"/>
    <s v="Dial"/>
    <x v="37"/>
    <s v="L6 R Tongue Dial B"/>
    <x v="3"/>
    <n v="427500"/>
    <n v="1049700.5"/>
    <n v="2.4554397660818714"/>
    <x v="4712"/>
  </r>
  <r>
    <x v="1"/>
    <s v="Workwear"/>
    <x v="6"/>
    <s v="Elten"/>
    <s v="Dial"/>
    <x v="37"/>
    <s v="L6 R Tongue Dial B"/>
    <x v="3"/>
    <n v="1310"/>
    <n v="3211"/>
    <n v="2.4511450381679389"/>
    <x v="4355"/>
  </r>
  <r>
    <x v="1"/>
    <s v="Workwear"/>
    <x v="6"/>
    <s v="Elten"/>
    <s v="Dial"/>
    <x v="37"/>
    <s v="L6 R Tongue Dial B"/>
    <x v="3"/>
    <n v="10310"/>
    <n v="25317.5"/>
    <n v="2.4556256062075654"/>
    <x v="4713"/>
  </r>
  <r>
    <x v="1"/>
    <s v="Workwear"/>
    <x v="6"/>
    <s v="Elten"/>
    <s v="Dial"/>
    <x v="37"/>
    <s v="L6 R Tongue Dial B"/>
    <x v="3"/>
    <n v="4020"/>
    <n v="9880"/>
    <n v="2.4577114427860698"/>
    <x v="3595"/>
  </r>
  <r>
    <x v="1"/>
    <s v="Workwear"/>
    <x v="6"/>
    <s v="Elten"/>
    <s v="Dial"/>
    <x v="37"/>
    <s v="L6 R Tongue Dial B"/>
    <x v="3"/>
    <n v="13720"/>
    <n v="33715.5"/>
    <n v="2.4573979591836737"/>
    <x v="3269"/>
  </r>
  <r>
    <x v="1"/>
    <s v="Workwear"/>
    <x v="6"/>
    <s v="Elten"/>
    <s v="Dial"/>
    <x v="37"/>
    <s v="L6 R Tongue Dial B"/>
    <x v="0"/>
    <n v="10960"/>
    <n v="26923"/>
    <n v="2.4564781021897812"/>
    <x v="4714"/>
  </r>
  <r>
    <x v="1"/>
    <s v="Workwear"/>
    <x v="6"/>
    <s v="Elten"/>
    <s v="Dial"/>
    <x v="37"/>
    <s v="L6 R Tongue Dial B"/>
    <x v="0"/>
    <n v="193000"/>
    <n v="474240"/>
    <n v="2.4572020725388599"/>
    <x v="4715"/>
  </r>
  <r>
    <x v="1"/>
    <s v="Workwear"/>
    <x v="6"/>
    <s v="Elten"/>
    <s v="Dial"/>
    <x v="37"/>
    <s v="L6 R Tongue Dial B"/>
    <x v="0"/>
    <n v="9050"/>
    <n v="22230"/>
    <n v="2.4563535911602208"/>
    <x v="2988"/>
  </r>
  <r>
    <x v="1"/>
    <s v="Workwear"/>
    <x v="6"/>
    <s v="Elten"/>
    <s v="Dial"/>
    <x v="37"/>
    <s v="L6 R Tongue Dial B"/>
    <x v="0"/>
    <n v="21665"/>
    <n v="53228.5"/>
    <n v="2.4568889914608816"/>
    <x v="4716"/>
  </r>
  <r>
    <x v="1"/>
    <s v="Workwear"/>
    <x v="6"/>
    <s v="Elten"/>
    <s v="Dial"/>
    <x v="37"/>
    <s v="L6 R Tongue Dial B"/>
    <x v="0"/>
    <n v="31065"/>
    <n v="76323"/>
    <n v="2.4568807339449541"/>
    <x v="4717"/>
  </r>
  <r>
    <x v="1"/>
    <s v="Workwear"/>
    <x v="6"/>
    <s v="Elten"/>
    <s v="Dial"/>
    <x v="37"/>
    <s v="L6 R Tongue Dial B"/>
    <x v="0"/>
    <n v="15590"/>
    <n v="38285"/>
    <n v="2.4557408595253367"/>
    <x v="4718"/>
  </r>
  <r>
    <x v="1"/>
    <s v="Workwear"/>
    <x v="6"/>
    <s v="Elten"/>
    <s v="Dial"/>
    <x v="37"/>
    <s v="L6 R Tongue Dial B"/>
    <x v="0"/>
    <n v="12970"/>
    <n v="31863"/>
    <n v="2.4566692367000771"/>
    <x v="3705"/>
  </r>
  <r>
    <x v="1"/>
    <s v="Workwear"/>
    <x v="6"/>
    <s v="Elten"/>
    <s v="Dial"/>
    <x v="37"/>
    <s v="L6 R Tongue Dial B"/>
    <x v="0"/>
    <n v="9650"/>
    <n v="23712"/>
    <n v="2.4572020725388599"/>
    <x v="4715"/>
  </r>
  <r>
    <x v="1"/>
    <s v="Workwear"/>
    <x v="6"/>
    <s v="Elten"/>
    <s v="Dial"/>
    <x v="37"/>
    <s v="L6 R Tongue Dial B"/>
    <x v="0"/>
    <n v="13520"/>
    <n v="33221.5"/>
    <n v="2.4572115384615385"/>
    <x v="2792"/>
  </r>
  <r>
    <x v="1"/>
    <s v="Workwear"/>
    <x v="6"/>
    <s v="Elten"/>
    <s v="Dial"/>
    <x v="37"/>
    <s v="L6 R Tongue Dial B"/>
    <x v="0"/>
    <n v="4325"/>
    <n v="10621"/>
    <n v="2.4557225433526013"/>
    <x v="4719"/>
  </r>
  <r>
    <x v="1"/>
    <s v="Workwear"/>
    <x v="6"/>
    <s v="Bata"/>
    <s v="Dial"/>
    <x v="31"/>
    <s v="L6 R Eyestay 20mm Dial D"/>
    <x v="1"/>
    <n v="850"/>
    <n v="1887"/>
    <n v="2.2200000000000002"/>
    <x v="3033"/>
  </r>
  <r>
    <x v="1"/>
    <s v="Workwear"/>
    <x v="6"/>
    <s v="Base"/>
    <s v="Dial"/>
    <x v="37"/>
    <s v="L6 L Eyestay 20mm Dial B"/>
    <x v="1"/>
    <n v="750"/>
    <n v="1867.5"/>
    <n v="2.4900000000000002"/>
    <x v="2883"/>
  </r>
  <r>
    <x v="1"/>
    <s v="Workwear"/>
    <x v="6"/>
    <s v="Base"/>
    <s v="Dial"/>
    <x v="37"/>
    <s v="L6 R Eyestay 20mm Dial B"/>
    <x v="1"/>
    <n v="750"/>
    <n v="1867.5"/>
    <n v="2.4900000000000002"/>
    <x v="2883"/>
  </r>
  <r>
    <x v="2"/>
    <s v="Workwear"/>
    <x v="6"/>
    <s v="Midori Anzen"/>
    <s v="Dial"/>
    <x v="8"/>
    <s v="L6 R Tongue Dial E"/>
    <x v="1"/>
    <n v="1390"/>
    <n v="1863"/>
    <n v="1.3402877697841726"/>
    <x v="4720"/>
  </r>
  <r>
    <x v="2"/>
    <s v="Workwear"/>
    <x v="6"/>
    <s v="Blundstone"/>
    <s v="Dial"/>
    <x v="35"/>
    <s v="M4 R Housing 25mm Dial B"/>
    <x v="1"/>
    <n v="700"/>
    <n v="1820"/>
    <n v="2.6"/>
    <x v="3724"/>
  </r>
  <r>
    <x v="1"/>
    <s v="Workwear"/>
    <x v="6"/>
    <s v="Bata"/>
    <s v="Dial"/>
    <x v="31"/>
    <s v="L6 L Eyestay 20mm Dial D"/>
    <x v="1"/>
    <n v="800"/>
    <n v="1776"/>
    <n v="2.2200000000000002"/>
    <x v="3033"/>
  </r>
  <r>
    <x v="1"/>
    <s v="Workwear"/>
    <x v="6"/>
    <s v="Bata"/>
    <s v="Dial"/>
    <x v="31"/>
    <s v="L6 R Eyestay 20mm Dial D"/>
    <x v="1"/>
    <n v="800"/>
    <n v="1776"/>
    <n v="2.2200000000000002"/>
    <x v="3033"/>
  </r>
  <r>
    <x v="2"/>
    <s v="Workwear"/>
    <x v="6"/>
    <s v="Ironsteel"/>
    <s v="Dial"/>
    <x v="29"/>
    <s v="L6 L Eyestay 20mm Dial A"/>
    <x v="1"/>
    <n v="625"/>
    <n v="1556.25"/>
    <n v="2.4900000000000002"/>
    <x v="2883"/>
  </r>
  <r>
    <x v="2"/>
    <s v="Workwear"/>
    <x v="6"/>
    <s v="Ironsteel"/>
    <s v="Dial"/>
    <x v="29"/>
    <s v="L6 R Eyestay 20mm Dial A"/>
    <x v="1"/>
    <n v="625"/>
    <n v="1556.25"/>
    <n v="2.4900000000000002"/>
    <x v="2883"/>
  </r>
  <r>
    <x v="2"/>
    <s v="Workwear"/>
    <x v="6"/>
    <s v="Midori Anzen"/>
    <s v="Dial"/>
    <x v="31"/>
    <s v="L6 L Eyestay 25mm Dial D"/>
    <x v="1"/>
    <n v="700"/>
    <n v="1554"/>
    <n v="2.2200000000000002"/>
    <x v="3033"/>
  </r>
  <r>
    <x v="2"/>
    <s v="Workwear"/>
    <x v="6"/>
    <s v="Ironsteel"/>
    <s v="Dial"/>
    <x v="29"/>
    <s v="L6 L Eyestay 20mm Dial A"/>
    <x v="1"/>
    <n v="600"/>
    <n v="1494"/>
    <n v="2.4900000000000002"/>
    <x v="2883"/>
  </r>
  <r>
    <x v="1"/>
    <s v="Workwear"/>
    <x v="6"/>
    <s v="Elten"/>
    <s v="Dial"/>
    <x v="37"/>
    <s v="L6 R Tongue Dial B"/>
    <x v="2"/>
    <n v="3520"/>
    <n v="8715"/>
    <n v="2.4758522727272729"/>
    <x v="3100"/>
  </r>
  <r>
    <x v="1"/>
    <s v="Workwear"/>
    <x v="6"/>
    <s v="Elten"/>
    <s v="Dial"/>
    <x v="37"/>
    <s v="L6 R Tongue Dial B"/>
    <x v="2"/>
    <n v="3520"/>
    <n v="8715"/>
    <n v="2.4758522727272729"/>
    <x v="3100"/>
  </r>
  <r>
    <x v="1"/>
    <s v="Workwear"/>
    <x v="6"/>
    <s v="Elten"/>
    <s v="Dial"/>
    <x v="30"/>
    <s v="L6 R Tongue Dial C"/>
    <x v="0"/>
    <n v="1410"/>
    <n v="3108"/>
    <n v="2.204255319148936"/>
    <x v="4020"/>
  </r>
  <r>
    <x v="1"/>
    <s v="Workwear"/>
    <x v="6"/>
    <s v="Elten"/>
    <s v="Dial"/>
    <x v="30"/>
    <s v="L6 R Tongue Dial C"/>
    <x v="0"/>
    <n v="3220"/>
    <n v="7104"/>
    <n v="2.2062111801242237"/>
    <x v="4021"/>
  </r>
  <r>
    <x v="1"/>
    <s v="Workwear"/>
    <x v="6"/>
    <s v="Elten"/>
    <s v="Dial"/>
    <x v="30"/>
    <s v="L6 R Tongue Dial C"/>
    <x v="0"/>
    <n v="2720"/>
    <n v="5994"/>
    <n v="2.2036764705882352"/>
    <x v="4644"/>
  </r>
  <r>
    <x v="1"/>
    <s v="Workwear"/>
    <x v="6"/>
    <s v="Elten"/>
    <s v="Dial"/>
    <x v="30"/>
    <s v="L6 R Tongue Dial C"/>
    <x v="0"/>
    <n v="1005"/>
    <n v="2220"/>
    <n v="2.2089552238805972"/>
    <x v="1376"/>
  </r>
  <r>
    <x v="1"/>
    <s v="Workwear"/>
    <x v="6"/>
    <s v="Elten"/>
    <s v="Dial"/>
    <x v="30"/>
    <s v="L6 R Tongue Dial C"/>
    <x v="0"/>
    <n v="2215"/>
    <n v="4884"/>
    <n v="2.2049661399548532"/>
    <x v="4721"/>
  </r>
  <r>
    <x v="1"/>
    <s v="Workwear"/>
    <x v="6"/>
    <s v="Elten"/>
    <s v="Dial"/>
    <x v="30"/>
    <s v="L6 R Tongue Dial C"/>
    <x v="0"/>
    <n v="4820"/>
    <n v="10656"/>
    <n v="2.2107883817427387"/>
    <x v="3039"/>
  </r>
  <r>
    <x v="1"/>
    <s v="Workwear"/>
    <x v="6"/>
    <s v="Elten"/>
    <s v="Dial"/>
    <x v="30"/>
    <s v="L6 R Tongue Dial C"/>
    <x v="0"/>
    <n v="23830"/>
    <n v="52614"/>
    <n v="2.2078892152748635"/>
    <x v="4722"/>
  </r>
  <r>
    <x v="1"/>
    <s v="Workwear"/>
    <x v="6"/>
    <s v="Elten"/>
    <s v="Dial"/>
    <x v="30"/>
    <s v="L6 R Tongue Dial C"/>
    <x v="0"/>
    <n v="1260"/>
    <n v="2775"/>
    <n v="2.2023809523809526"/>
    <x v="4034"/>
  </r>
  <r>
    <x v="1"/>
    <s v="Workwear"/>
    <x v="6"/>
    <s v="Elten"/>
    <s v="Dial"/>
    <x v="30"/>
    <s v="L6 R Tongue Dial C"/>
    <x v="0"/>
    <n v="1710"/>
    <n v="3774"/>
    <n v="2.2070175438596493"/>
    <x v="3845"/>
  </r>
  <r>
    <x v="2"/>
    <s v="Workwear"/>
    <x v="6"/>
    <s v="Ironsteel"/>
    <s v="Dial"/>
    <x v="29"/>
    <s v="L6 R Eyestay 20mm Dial A"/>
    <x v="1"/>
    <n v="600"/>
    <n v="1494"/>
    <n v="2.4900000000000002"/>
    <x v="2883"/>
  </r>
  <r>
    <x v="2"/>
    <s v="Workwear"/>
    <x v="6"/>
    <s v="Midori Anzen"/>
    <s v="Dial"/>
    <x v="31"/>
    <s v="L6 L Eyestay 25mm Dial D"/>
    <x v="1"/>
    <n v="600"/>
    <n v="1332"/>
    <n v="2.2200000000000002"/>
    <x v="3033"/>
  </r>
  <r>
    <x v="1"/>
    <s v="Workwear"/>
    <x v="6"/>
    <s v="Base"/>
    <s v="Dial"/>
    <x v="37"/>
    <s v="L6 L Eyestay 20mm Dial B"/>
    <x v="1"/>
    <n v="500"/>
    <n v="1245"/>
    <n v="2.4900000000000002"/>
    <x v="2883"/>
  </r>
  <r>
    <x v="1"/>
    <s v="Workwear"/>
    <x v="6"/>
    <s v="Base"/>
    <s v="Dial"/>
    <x v="37"/>
    <s v="L6 R Eyestay 20mm Dial B"/>
    <x v="1"/>
    <n v="500"/>
    <n v="1245"/>
    <n v="2.4900000000000002"/>
    <x v="2883"/>
  </r>
  <r>
    <x v="2"/>
    <s v="Workwear"/>
    <x v="6"/>
    <s v="Midori Anzen"/>
    <s v="Dial"/>
    <x v="31"/>
    <s v="L6 L Eyestay 25mm Dial D"/>
    <x v="1"/>
    <n v="500"/>
    <n v="1110"/>
    <n v="2.2200000000000002"/>
    <x v="3033"/>
  </r>
  <r>
    <x v="1"/>
    <s v="Workwear"/>
    <x v="6"/>
    <s v="Base"/>
    <s v="Dial"/>
    <x v="35"/>
    <s v="M4 R Housing 25mm Dial B Lace Lock 1"/>
    <x v="1"/>
    <n v="300"/>
    <n v="780"/>
    <n v="2.6"/>
    <x v="3724"/>
  </r>
  <r>
    <x v="1"/>
    <s v="Workwear"/>
    <x v="6"/>
    <s v="Base"/>
    <s v="Dial"/>
    <x v="30"/>
    <s v="Kit, Warranty, L6, Dial C, Tongue, Right, CS1Boa L6 Tongue Mount Right + CS1 Lace Kit"/>
    <x v="1"/>
    <n v="200"/>
    <n v="700"/>
    <n v="3.5"/>
    <x v="4723"/>
  </r>
  <r>
    <x v="0"/>
    <s v="Workwear"/>
    <x v="6"/>
    <s v="Ariat"/>
    <s v="Dial"/>
    <x v="6"/>
    <s v="M4 PowerPull R Remote Dial C Lace Lock 1"/>
    <x v="1"/>
    <n v="250"/>
    <n v="537.5"/>
    <n v="2.15"/>
    <x v="436"/>
  </r>
  <r>
    <x v="2"/>
    <s v="Workwear"/>
    <x v="6"/>
    <s v="Mizuno"/>
    <s v="Dial"/>
    <x v="6"/>
    <s v="M4 R Housing 25mm Dial C Lace Lock 1"/>
    <x v="1"/>
    <n v="100"/>
    <n v="260"/>
    <n v="2.6"/>
    <x v="3724"/>
  </r>
  <r>
    <x v="1"/>
    <s v="Workwear"/>
    <x v="6"/>
    <s v="Elten"/>
    <s v="Dial"/>
    <x v="31"/>
    <s v="L6 R Tongue Dial D"/>
    <x v="3"/>
    <n v="2465"/>
    <n v="5488"/>
    <n v="2.2263691683569982"/>
    <x v="3749"/>
  </r>
  <r>
    <x v="1"/>
    <s v="Workwear"/>
    <x v="6"/>
    <s v="Elten"/>
    <s v="Dial"/>
    <x v="31"/>
    <s v="L6 R Tongue Dial D"/>
    <x v="0"/>
    <n v="2465"/>
    <n v="5488"/>
    <n v="2.2263691683569982"/>
    <x v="3749"/>
  </r>
  <r>
    <x v="1"/>
    <s v="Workwear"/>
    <x v="6"/>
    <s v="Elten"/>
    <s v="Dial"/>
    <x v="31"/>
    <s v="L6 R Tongue Dial D"/>
    <x v="0"/>
    <n v="2765"/>
    <n v="6160"/>
    <n v="2.2278481012658227"/>
    <x v="4724"/>
  </r>
  <r>
    <x v="1"/>
    <s v="Workwear"/>
    <x v="6"/>
    <s v="Elten"/>
    <s v="Dial"/>
    <x v="31"/>
    <s v="L6 R Tongue Dial D"/>
    <x v="0"/>
    <n v="1210"/>
    <n v="2688"/>
    <n v="2.2214876033057851"/>
    <x v="4507"/>
  </r>
  <r>
    <x v="1"/>
    <s v="Workwear"/>
    <x v="6"/>
    <s v="Elten"/>
    <s v="Dial"/>
    <x v="31"/>
    <s v="L6 R Tongue Dial D"/>
    <x v="0"/>
    <n v="2010"/>
    <n v="4480"/>
    <n v="2.2288557213930349"/>
    <x v="2864"/>
  </r>
  <r>
    <x v="1"/>
    <s v="Workwear"/>
    <x v="6"/>
    <s v="Elten"/>
    <s v="Dial"/>
    <x v="31"/>
    <s v="L6 R Tongue Dial D"/>
    <x v="0"/>
    <n v="1060"/>
    <n v="2352"/>
    <n v="2.2188679245283018"/>
    <x v="4725"/>
  </r>
  <r>
    <x v="2"/>
    <s v="Workwear"/>
    <x v="6"/>
    <s v="King Gee"/>
    <s v="Dial"/>
    <x v="41"/>
    <s v="M4 R Housing 25mm Dial A"/>
    <x v="1"/>
    <n v="10"/>
    <n v="0"/>
    <n v="0"/>
    <x v="199"/>
  </r>
  <r>
    <x v="2"/>
    <s v="Workwear"/>
    <x v="6"/>
    <s v="Midori Anzen"/>
    <s v="Dial"/>
    <x v="30"/>
    <s v="L6 R Tongue Dial C"/>
    <x v="1"/>
    <n v="0"/>
    <n v="0"/>
    <e v="#DIV/0!"/>
    <x v="255"/>
  </r>
  <r>
    <x v="1"/>
    <s v="Workwear"/>
    <x v="6"/>
    <s v="Elten"/>
    <s v="Dial"/>
    <x v="31"/>
    <s v="L6 R Tongue Dial D"/>
    <x v="4"/>
    <n v="950"/>
    <n v="2099.5"/>
    <n v="2.21"/>
    <x v="3031"/>
  </r>
  <r>
    <x v="1"/>
    <s v="Workwear"/>
    <x v="6"/>
    <s v="Elten"/>
    <s v="Dial"/>
    <x v="31"/>
    <s v="L6 R Tongue Dial D"/>
    <x v="2"/>
    <n v="10460"/>
    <n v="22984"/>
    <n v="2.1973231357552581"/>
    <x v="4025"/>
  </r>
  <r>
    <x v="1"/>
    <s v="Workwear"/>
    <x v="6"/>
    <s v="Elten"/>
    <s v="Dial"/>
    <x v="31"/>
    <s v="L6 R Tongue Dial D"/>
    <x v="2"/>
    <n v="2815"/>
    <n v="6188"/>
    <n v="2.1982238010657196"/>
    <x v="4033"/>
  </r>
  <r>
    <x v="1"/>
    <s v="Workwear"/>
    <x v="6"/>
    <s v="Elten"/>
    <s v="Dial"/>
    <x v="31"/>
    <s v="L6 R Tongue Dial D"/>
    <x v="2"/>
    <n v="5230"/>
    <n v="11492"/>
    <n v="2.1973231357552581"/>
    <x v="4025"/>
  </r>
  <r>
    <x v="1"/>
    <s v="Workwear"/>
    <x v="6"/>
    <s v="Elten"/>
    <s v="Dial"/>
    <x v="31"/>
    <s v="L6 R Tongue Dial D"/>
    <x v="2"/>
    <n v="4020"/>
    <n v="8840"/>
    <n v="2.1990049751243781"/>
    <x v="3029"/>
  </r>
  <r>
    <x v="1"/>
    <s v="Workwear"/>
    <x v="6"/>
    <s v="Elten"/>
    <s v="Dial"/>
    <x v="31"/>
    <s v="L6 R Tongue Dial D"/>
    <x v="2"/>
    <n v="13220"/>
    <n v="29061.5"/>
    <n v="2.1982980332829047"/>
    <x v="4726"/>
  </r>
  <r>
    <x v="1"/>
    <s v="Workwear"/>
    <x v="6"/>
    <s v="Elten"/>
    <s v="Dial"/>
    <x v="31"/>
    <s v="L6 R Tongue Dial D"/>
    <x v="2"/>
    <n v="12765"/>
    <n v="28067"/>
    <n v="2.198746572659616"/>
    <x v="4727"/>
  </r>
  <r>
    <x v="1"/>
    <s v="Workwear"/>
    <x v="6"/>
    <s v="Elten"/>
    <s v="Dial"/>
    <x v="31"/>
    <s v="L6 R Tongue Dial D"/>
    <x v="2"/>
    <n v="1005"/>
    <n v="2210"/>
    <n v="2.1990049751243781"/>
    <x v="3029"/>
  </r>
  <r>
    <x v="1"/>
    <s v="Workwear"/>
    <x v="6"/>
    <s v="Elten"/>
    <s v="Dial"/>
    <x v="31"/>
    <s v="L6 R Tongue Dial D"/>
    <x v="2"/>
    <n v="3520"/>
    <n v="7735"/>
    <n v="2.1974431818181817"/>
    <x v="4728"/>
  </r>
  <r>
    <x v="1"/>
    <s v="Workwear"/>
    <x v="6"/>
    <s v="Elten"/>
    <s v="Dial"/>
    <x v="31"/>
    <s v="L6 R Tongue Dial D"/>
    <x v="2"/>
    <n v="9655"/>
    <n v="21216"/>
    <n v="2.1974106680476435"/>
    <x v="4729"/>
  </r>
  <r>
    <x v="1"/>
    <s v="Workwear"/>
    <x v="6"/>
    <s v="Elten"/>
    <s v="Dial"/>
    <x v="31"/>
    <s v="L6 R Tongue Dial D"/>
    <x v="2"/>
    <n v="4020"/>
    <n v="8840"/>
    <n v="2.1990049751243781"/>
    <x v="3029"/>
  </r>
  <r>
    <x v="1"/>
    <s v="Workwear"/>
    <x v="6"/>
    <s v="Elten"/>
    <s v="Dial"/>
    <x v="31"/>
    <s v="L6 R Tongue Dial D"/>
    <x v="2"/>
    <n v="5485"/>
    <n v="12044.5"/>
    <n v="2.1958979033728352"/>
    <x v="4730"/>
  </r>
  <r>
    <x v="1"/>
    <s v="Workwear"/>
    <x v="6"/>
    <s v="Elten"/>
    <s v="Dial"/>
    <x v="31"/>
    <s v="L6 R Tongue Dial D"/>
    <x v="3"/>
    <n v="6390"/>
    <n v="14033.5"/>
    <n v="2.1961658841940532"/>
    <x v="4731"/>
  </r>
  <r>
    <x v="1"/>
    <s v="Workwear"/>
    <x v="6"/>
    <s v="Elten"/>
    <s v="Dial"/>
    <x v="31"/>
    <s v="L6 R Tongue Dial D"/>
    <x v="3"/>
    <n v="6535"/>
    <n v="14365"/>
    <n v="2.1981637337413926"/>
    <x v="4732"/>
  </r>
  <r>
    <x v="1"/>
    <s v="Workwear"/>
    <x v="6"/>
    <s v="Elten"/>
    <s v="Dial"/>
    <x v="31"/>
    <s v="L6 R Tongue Dial D"/>
    <x v="3"/>
    <n v="6585"/>
    <n v="14475.5"/>
    <n v="2.1982536066818525"/>
    <x v="4733"/>
  </r>
  <r>
    <x v="1"/>
    <s v="Workwear"/>
    <x v="6"/>
    <s v="Elten"/>
    <s v="Dial"/>
    <x v="31"/>
    <s v="L6 R Tongue Dial D"/>
    <x v="3"/>
    <n v="5435"/>
    <n v="11988"/>
    <n v="2.2057037718491261"/>
    <x v="4734"/>
  </r>
  <r>
    <x v="1"/>
    <s v="Workwear"/>
    <x v="6"/>
    <s v="Elten"/>
    <s v="Dial"/>
    <x v="31"/>
    <s v="L6 R Tongue Dial D"/>
    <x v="3"/>
    <n v="10050"/>
    <n v="22200"/>
    <n v="2.2089552238805972"/>
    <x v="1376"/>
  </r>
  <r>
    <x v="1"/>
    <s v="Workwear"/>
    <x v="6"/>
    <s v="Elten"/>
    <s v="Dial"/>
    <x v="31"/>
    <s v="L6 R Tongue Dial D"/>
    <x v="3"/>
    <n v="18055"/>
    <n v="39849"/>
    <n v="2.2070894489061201"/>
    <x v="4735"/>
  </r>
  <r>
    <x v="1"/>
    <s v="Workwear"/>
    <x v="6"/>
    <s v="Elten"/>
    <s v="Dial"/>
    <x v="31"/>
    <s v="L6 R Tongue Dial D"/>
    <x v="3"/>
    <n v="8795"/>
    <n v="19425"/>
    <n v="2.2086412734508243"/>
    <x v="4736"/>
  </r>
  <r>
    <x v="1"/>
    <s v="Workwear"/>
    <x v="6"/>
    <s v="Elten"/>
    <s v="Dial"/>
    <x v="31"/>
    <s v="L6 R Tongue Dial D"/>
    <x v="3"/>
    <n v="29450"/>
    <n v="65046"/>
    <n v="2.2086926994906619"/>
    <x v="4737"/>
  </r>
  <r>
    <x v="1"/>
    <s v="Workwear"/>
    <x v="6"/>
    <s v="Elten"/>
    <s v="Dial"/>
    <x v="31"/>
    <s v="L6 R Tongue Dial D"/>
    <x v="3"/>
    <n v="15540"/>
    <n v="34299"/>
    <n v="2.2071428571428573"/>
    <x v="4738"/>
  </r>
  <r>
    <x v="1"/>
    <s v="Workwear"/>
    <x v="6"/>
    <s v="Elten"/>
    <s v="Dial"/>
    <x v="31"/>
    <s v="L6 R Tongue Dial D"/>
    <x v="3"/>
    <n v="11210"/>
    <n v="24753"/>
    <n v="2.2081177520071367"/>
    <x v="4739"/>
  </r>
  <r>
    <x v="1"/>
    <s v="Workwear"/>
    <x v="6"/>
    <s v="Elten"/>
    <s v="Dial"/>
    <x v="31"/>
    <s v="L6 R Tongue Dial D"/>
    <x v="3"/>
    <n v="8050"/>
    <n v="17760"/>
    <n v="2.2062111801242237"/>
    <x v="4021"/>
  </r>
  <r>
    <x v="1"/>
    <s v="Workwear"/>
    <x v="6"/>
    <s v="Elten"/>
    <s v="Dial"/>
    <x v="31"/>
    <s v="L6 R Tongue Dial D"/>
    <x v="0"/>
    <n v="23035"/>
    <n v="50838"/>
    <n v="2.206989364011287"/>
    <x v="4740"/>
  </r>
  <r>
    <x v="1"/>
    <s v="Workwear"/>
    <x v="6"/>
    <s v="Elten"/>
    <s v="Dial"/>
    <x v="31"/>
    <s v="L6 R Tongue Dial D"/>
    <x v="0"/>
    <n v="13025"/>
    <n v="28749"/>
    <n v="2.2072168905950096"/>
    <x v="4741"/>
  </r>
  <r>
    <x v="1"/>
    <s v="Workwear"/>
    <x v="6"/>
    <s v="Elten"/>
    <s v="Dial"/>
    <x v="31"/>
    <s v="L6 R Tongue Dial D"/>
    <x v="0"/>
    <n v="9045"/>
    <n v="19980"/>
    <n v="2.2089552238805972"/>
    <x v="1376"/>
  </r>
  <r>
    <x v="1"/>
    <s v="Workwear"/>
    <x v="6"/>
    <s v="Elten"/>
    <s v="Dial"/>
    <x v="31"/>
    <s v="L6 R Tongue Dial D"/>
    <x v="0"/>
    <n v="163950"/>
    <n v="361860"/>
    <n v="2.2071363220494051"/>
    <x v="4742"/>
  </r>
  <r>
    <x v="1"/>
    <s v="Workwear"/>
    <x v="6"/>
    <s v="Elten"/>
    <s v="Dial"/>
    <x v="31"/>
    <s v="L6 R Tongue Dial D"/>
    <x v="0"/>
    <n v="23095"/>
    <n v="50949"/>
    <n v="2.2060619181641048"/>
    <x v="4743"/>
  </r>
  <r>
    <x v="1"/>
    <s v="Workwear"/>
    <x v="6"/>
    <s v="Elten"/>
    <s v="Dial"/>
    <x v="31"/>
    <s v="L6 R Tongue Dial D"/>
    <x v="0"/>
    <n v="2565"/>
    <n v="5661"/>
    <n v="2.2070175438596493"/>
    <x v="3845"/>
  </r>
  <r>
    <x v="1"/>
    <s v="Workwear"/>
    <x v="6"/>
    <s v="Elten"/>
    <s v="Dial"/>
    <x v="31"/>
    <s v="L6 R Tongue Dial D"/>
    <x v="0"/>
    <n v="21060"/>
    <n v="46509"/>
    <n v="2.2084045584045584"/>
    <x v="4744"/>
  </r>
  <r>
    <x v="1"/>
    <s v="Workwear"/>
    <x v="6"/>
    <s v="Elten"/>
    <s v="Dial"/>
    <x v="31"/>
    <s v="L6 R Tongue Dial D"/>
    <x v="0"/>
    <n v="8100"/>
    <n v="17871"/>
    <n v="2.2062962962962964"/>
    <x v="4745"/>
  </r>
  <r>
    <x v="1"/>
    <s v="Workwear"/>
    <x v="6"/>
    <s v="Elten"/>
    <s v="Dial"/>
    <x v="31"/>
    <s v="L6 R Tongue Dial D"/>
    <x v="0"/>
    <n v="21065"/>
    <n v="46509"/>
    <n v="2.2078803702824592"/>
    <x v="4746"/>
  </r>
  <r>
    <x v="1"/>
    <s v="Workwear"/>
    <x v="6"/>
    <s v="Atlas"/>
    <s v="Dial"/>
    <x v="45"/>
    <s v="M3 Eyestay Rivet 25mm Dial S"/>
    <x v="1"/>
    <n v="30000"/>
    <n v="500000"/>
    <n v="16.666666666666668"/>
    <x v="4747"/>
  </r>
  <r>
    <x v="1"/>
    <s v="Workwear"/>
    <x v="6"/>
    <s v="Atlas"/>
    <s v="Dial"/>
    <x v="45"/>
    <s v="M3 Eyestay Rivet 25mm Dial S"/>
    <x v="1"/>
    <n v="0"/>
    <n v="0"/>
    <e v="#DIV/0!"/>
    <x v="25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78A526-BB68-0A4F-8C84-0A9BF0876AAB}"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F5:G9" firstHeaderRow="1" firstDataRow="1" firstDataCol="1"/>
  <pivotFields count="3">
    <pivotField showAll="0"/>
    <pivotField dataField="1" numFmtId="166" showAll="0"/>
    <pivotField axis="axisRow" showAll="0">
      <items count="4">
        <item x="1"/>
        <item x="0"/>
        <item x="2"/>
        <item t="default"/>
      </items>
    </pivotField>
  </pivotFields>
  <rowFields count="1">
    <field x="2"/>
  </rowFields>
  <rowItems count="4">
    <i>
      <x/>
    </i>
    <i>
      <x v="1"/>
    </i>
    <i>
      <x v="2"/>
    </i>
    <i t="grand">
      <x/>
    </i>
  </rowItems>
  <colItems count="1">
    <i/>
  </colItems>
  <dataFields count="1">
    <dataField name="Sum of Population" fld="1" baseField="0" baseItem="0"/>
  </dataFields>
  <formats count="1">
    <format dxfId="498">
      <pivotArea collapsedLevelsAreSubtotals="1" fieldPosition="0">
        <references count="1">
          <reference field="2" count="0"/>
        </references>
      </pivotArea>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1"/>
          </reference>
        </references>
      </pivotArea>
    </chartFormat>
    <chartFormat chart="0" format="2">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86F746-6295-1C41-A2CD-5A6ECCF726BF}"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57:H64" firstHeaderRow="1" firstDataRow="1" firstDataCol="1" rowPageCount="1" colPageCount="1"/>
  <pivotFields count="5">
    <pivotField showAll="0"/>
    <pivotField axis="axisRow" showAll="0">
      <items count="7">
        <item x="3"/>
        <item x="1"/>
        <item x="5"/>
        <item x="2"/>
        <item x="0"/>
        <item x="4"/>
        <item t="default"/>
      </items>
    </pivotField>
    <pivotField showAll="0"/>
    <pivotField axis="axisPage" multipleItemSelectionAllowed="1" showAll="0">
      <items count="4">
        <item h="1" x="0"/>
        <item h="1" x="1"/>
        <item x="2"/>
        <item t="default"/>
      </items>
    </pivotField>
    <pivotField dataField="1" showAll="0"/>
  </pivotFields>
  <rowFields count="1">
    <field x="1"/>
  </rowFields>
  <rowItems count="7">
    <i>
      <x/>
    </i>
    <i>
      <x v="1"/>
    </i>
    <i>
      <x v="2"/>
    </i>
    <i>
      <x v="3"/>
    </i>
    <i>
      <x v="4"/>
    </i>
    <i>
      <x v="5"/>
    </i>
    <i t="grand">
      <x/>
    </i>
  </rowItems>
  <colItems count="1">
    <i/>
  </colItems>
  <pageFields count="1">
    <pageField fld="3" hier="-1"/>
  </pageFields>
  <dataFields count="1">
    <dataField name="Sum of Estimated population size by segm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4C6A3F0-517F-2641-9D37-09C6C51F5E06}" name="PivotTable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G66:K84" firstHeaderRow="1" firstDataRow="2" firstDataCol="1"/>
  <pivotFields count="5">
    <pivotField showAll="0"/>
    <pivotField showAll="0"/>
    <pivotField axis="axisRow" showAll="0">
      <items count="18">
        <item x="1"/>
        <item x="12"/>
        <item x="10"/>
        <item x="9"/>
        <item x="4"/>
        <item m="1" x="16"/>
        <item x="8"/>
        <item x="5"/>
        <item x="7"/>
        <item x="2"/>
        <item x="15"/>
        <item x="11"/>
        <item x="3"/>
        <item x="0"/>
        <item x="6"/>
        <item x="13"/>
        <item x="14"/>
        <item t="default"/>
      </items>
    </pivotField>
    <pivotField axis="axisCol" showAll="0">
      <items count="4">
        <item x="0"/>
        <item x="1"/>
        <item x="2"/>
        <item t="default"/>
      </items>
    </pivotField>
    <pivotField dataField="1" showAll="0"/>
  </pivotFields>
  <rowFields count="1">
    <field x="2"/>
  </rowFields>
  <rowItems count="17">
    <i>
      <x/>
    </i>
    <i>
      <x v="1"/>
    </i>
    <i>
      <x v="2"/>
    </i>
    <i>
      <x v="3"/>
    </i>
    <i>
      <x v="4"/>
    </i>
    <i>
      <x v="6"/>
    </i>
    <i>
      <x v="7"/>
    </i>
    <i>
      <x v="8"/>
    </i>
    <i>
      <x v="9"/>
    </i>
    <i>
      <x v="10"/>
    </i>
    <i>
      <x v="11"/>
    </i>
    <i>
      <x v="12"/>
    </i>
    <i>
      <x v="13"/>
    </i>
    <i>
      <x v="14"/>
    </i>
    <i>
      <x v="15"/>
    </i>
    <i>
      <x v="16"/>
    </i>
    <i t="grand">
      <x/>
    </i>
  </rowItems>
  <colFields count="1">
    <field x="3"/>
  </colFields>
  <colItems count="4">
    <i>
      <x/>
    </i>
    <i>
      <x v="1"/>
    </i>
    <i>
      <x v="2"/>
    </i>
    <i t="grand">
      <x/>
    </i>
  </colItems>
  <dataFields count="1">
    <dataField name="Sum of Estimated population size by segment" fld="4" baseField="0" baseItem="0" numFmtId="166"/>
  </dataFields>
  <formats count="1">
    <format dxfId="499">
      <pivotArea outline="0" collapsedLevelsAreSubtotals="1" fieldPosition="0"/>
    </format>
  </formats>
  <chartFormats count="3">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2CABC9-F0F9-7946-ACC1-9DD96E3F06E2}" name="PivotTable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G35:H42" firstHeaderRow="1" firstDataRow="1" firstDataCol="1" rowPageCount="1" colPageCount="1"/>
  <pivotFields count="5">
    <pivotField showAll="0"/>
    <pivotField axis="axisRow" showAll="0">
      <items count="7">
        <item x="3"/>
        <item x="1"/>
        <item x="5"/>
        <item x="2"/>
        <item x="0"/>
        <item x="4"/>
        <item t="default"/>
      </items>
    </pivotField>
    <pivotField showAll="0"/>
    <pivotField axis="axisPage" multipleItemSelectionAllowed="1" showAll="0">
      <items count="4">
        <item x="0"/>
        <item h="1" x="1"/>
        <item h="1" x="2"/>
        <item t="default"/>
      </items>
    </pivotField>
    <pivotField dataField="1" showAll="0"/>
  </pivotFields>
  <rowFields count="1">
    <field x="1"/>
  </rowFields>
  <rowItems count="7">
    <i>
      <x/>
    </i>
    <i>
      <x v="1"/>
    </i>
    <i>
      <x v="2"/>
    </i>
    <i>
      <x v="3"/>
    </i>
    <i>
      <x v="4"/>
    </i>
    <i>
      <x v="5"/>
    </i>
    <i t="grand">
      <x/>
    </i>
  </rowItems>
  <colItems count="1">
    <i/>
  </colItems>
  <pageFields count="1">
    <pageField fld="3" hier="-1"/>
  </pageFields>
  <dataFields count="1">
    <dataField name="Sum of Estimated population size by segm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6317C81-9752-A646-A33A-78867207A7B3}" name="PivotTable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46:H53" firstHeaderRow="1" firstDataRow="1" firstDataCol="1" rowPageCount="1" colPageCount="1"/>
  <pivotFields count="5">
    <pivotField showAll="0"/>
    <pivotField axis="axisRow" showAll="0">
      <items count="7">
        <item x="3"/>
        <item x="1"/>
        <item x="5"/>
        <item x="2"/>
        <item x="0"/>
        <item x="4"/>
        <item t="default"/>
      </items>
    </pivotField>
    <pivotField showAll="0"/>
    <pivotField axis="axisPage" multipleItemSelectionAllowed="1" showAll="0">
      <items count="4">
        <item h="1" x="0"/>
        <item x="1"/>
        <item h="1" x="2"/>
        <item t="default"/>
      </items>
    </pivotField>
    <pivotField dataField="1" showAll="0"/>
  </pivotFields>
  <rowFields count="1">
    <field x="1"/>
  </rowFields>
  <rowItems count="7">
    <i>
      <x/>
    </i>
    <i>
      <x v="1"/>
    </i>
    <i>
      <x v="2"/>
    </i>
    <i>
      <x v="3"/>
    </i>
    <i>
      <x v="4"/>
    </i>
    <i>
      <x v="5"/>
    </i>
    <i t="grand">
      <x/>
    </i>
  </rowItems>
  <colItems count="1">
    <i/>
  </colItems>
  <pageFields count="1">
    <pageField fld="3" hier="-1"/>
  </pageFields>
  <dataFields count="1">
    <dataField name="Sum of Estimated population size by segm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7677C44-D82A-114D-A300-30D9595FB9BD}"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24:H31" firstHeaderRow="1" firstDataRow="1" firstDataCol="1" rowPageCount="1" colPageCount="1"/>
  <pivotFields count="5">
    <pivotField showAll="0"/>
    <pivotField axis="axisRow" showAll="0">
      <items count="7">
        <item x="3"/>
        <item x="1"/>
        <item x="5"/>
        <item x="2"/>
        <item x="0"/>
        <item x="4"/>
        <item t="default"/>
      </items>
    </pivotField>
    <pivotField showAll="0"/>
    <pivotField axis="axisPage" showAll="0">
      <items count="4">
        <item x="0"/>
        <item x="1"/>
        <item x="2"/>
        <item t="default"/>
      </items>
    </pivotField>
    <pivotField dataField="1" showAll="0"/>
  </pivotFields>
  <rowFields count="1">
    <field x="1"/>
  </rowFields>
  <rowItems count="7">
    <i>
      <x/>
    </i>
    <i>
      <x v="1"/>
    </i>
    <i>
      <x v="2"/>
    </i>
    <i>
      <x v="3"/>
    </i>
    <i>
      <x v="4"/>
    </i>
    <i>
      <x v="5"/>
    </i>
    <i t="grand">
      <x/>
    </i>
  </rowItems>
  <colItems count="1">
    <i/>
  </colItems>
  <pageFields count="1">
    <pageField fld="3" hier="-1"/>
  </pageFields>
  <dataFields count="1">
    <dataField name="Sum of Estimated population size by segm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397A583-5B5C-AD4E-8196-D1DDAFA92067}"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3:B133" firstHeaderRow="1" firstDataRow="1" firstDataCol="1"/>
  <pivotFields count="10">
    <pivotField axis="axisRow" showAll="0">
      <items count="4">
        <item x="1"/>
        <item x="2"/>
        <item x="0"/>
        <item t="default"/>
      </items>
    </pivotField>
    <pivotField showAll="0"/>
    <pivotField showAll="0"/>
    <pivotField axis="axisRow" showAll="0">
      <items count="77">
        <item x="11"/>
        <item x="0"/>
        <item x="1"/>
        <item x="67"/>
        <item x="21"/>
        <item x="3"/>
        <item x="28"/>
        <item x="51"/>
        <item x="7"/>
        <item x="29"/>
        <item x="50"/>
        <item x="32"/>
        <item x="30"/>
        <item x="42"/>
        <item x="36"/>
        <item x="53"/>
        <item x="39"/>
        <item x="6"/>
        <item x="27"/>
        <item x="4"/>
        <item x="19"/>
        <item x="59"/>
        <item x="60"/>
        <item x="61"/>
        <item x="9"/>
        <item x="43"/>
        <item x="35"/>
        <item x="26"/>
        <item x="44"/>
        <item x="2"/>
        <item x="62"/>
        <item x="63"/>
        <item x="10"/>
        <item x="12"/>
        <item x="64"/>
        <item x="40"/>
        <item x="13"/>
        <item x="68"/>
        <item x="65"/>
        <item x="37"/>
        <item x="45"/>
        <item x="34"/>
        <item x="49"/>
        <item x="75"/>
        <item x="46"/>
        <item x="20"/>
        <item x="69"/>
        <item x="66"/>
        <item x="8"/>
        <item x="14"/>
        <item x="70"/>
        <item x="71"/>
        <item x="22"/>
        <item x="52"/>
        <item x="72"/>
        <item x="31"/>
        <item x="38"/>
        <item x="54"/>
        <item x="15"/>
        <item x="5"/>
        <item x="25"/>
        <item x="33"/>
        <item x="55"/>
        <item x="16"/>
        <item x="56"/>
        <item x="41"/>
        <item x="17"/>
        <item x="23"/>
        <item x="57"/>
        <item x="74"/>
        <item x="24"/>
        <item x="47"/>
        <item x="18"/>
        <item x="48"/>
        <item x="58"/>
        <item x="73"/>
        <item t="default"/>
      </items>
    </pivotField>
    <pivotField showAll="0">
      <items count="6">
        <item x="1"/>
        <item x="0"/>
        <item x="2"/>
        <item x="3"/>
        <item x="4"/>
        <item t="default"/>
      </items>
    </pivotField>
    <pivotField showAll="0">
      <items count="41">
        <item x="17"/>
        <item x="15"/>
        <item x="11"/>
        <item x="10"/>
        <item x="12"/>
        <item x="14"/>
        <item x="8"/>
        <item x="23"/>
        <item x="21"/>
        <item x="24"/>
        <item x="22"/>
        <item x="6"/>
        <item x="5"/>
        <item x="36"/>
        <item x="37"/>
        <item x="16"/>
        <item x="7"/>
        <item x="19"/>
        <item x="1"/>
        <item x="0"/>
        <item x="20"/>
        <item x="35"/>
        <item x="13"/>
        <item x="27"/>
        <item x="9"/>
        <item x="39"/>
        <item x="4"/>
        <item x="18"/>
        <item x="2"/>
        <item x="30"/>
        <item x="32"/>
        <item x="26"/>
        <item x="31"/>
        <item x="3"/>
        <item x="38"/>
        <item x="25"/>
        <item x="28"/>
        <item x="29"/>
        <item x="33"/>
        <item x="34"/>
        <item t="default"/>
      </items>
    </pivotField>
    <pivotField showAll="0"/>
    <pivotField numFmtId="1" showAll="0"/>
    <pivotField numFmtId="3" showAll="0"/>
    <pivotField dataField="1" numFmtId="164" showAll="0"/>
  </pivotFields>
  <rowFields count="2">
    <field x="0"/>
    <field x="3"/>
  </rowFields>
  <rowItems count="80">
    <i>
      <x/>
    </i>
    <i r="1">
      <x/>
    </i>
    <i r="1">
      <x v="2"/>
    </i>
    <i r="1">
      <x v="4"/>
    </i>
    <i r="1">
      <x v="7"/>
    </i>
    <i r="1">
      <x v="20"/>
    </i>
    <i r="1">
      <x v="32"/>
    </i>
    <i r="1">
      <x v="33"/>
    </i>
    <i r="1">
      <x v="36"/>
    </i>
    <i r="1">
      <x v="45"/>
    </i>
    <i r="1">
      <x v="49"/>
    </i>
    <i r="1">
      <x v="52"/>
    </i>
    <i r="1">
      <x v="56"/>
    </i>
    <i r="1">
      <x v="57"/>
    </i>
    <i r="1">
      <x v="58"/>
    </i>
    <i r="1">
      <x v="60"/>
    </i>
    <i r="1">
      <x v="61"/>
    </i>
    <i r="1">
      <x v="63"/>
    </i>
    <i r="1">
      <x v="64"/>
    </i>
    <i r="1">
      <x v="66"/>
    </i>
    <i r="1">
      <x v="67"/>
    </i>
    <i r="1">
      <x v="69"/>
    </i>
    <i r="1">
      <x v="70"/>
    </i>
    <i r="1">
      <x v="72"/>
    </i>
    <i>
      <x v="1"/>
    </i>
    <i r="1">
      <x v="5"/>
    </i>
    <i r="1">
      <x v="8"/>
    </i>
    <i r="1">
      <x v="13"/>
    </i>
    <i r="1">
      <x v="14"/>
    </i>
    <i r="1">
      <x v="15"/>
    </i>
    <i r="1">
      <x v="16"/>
    </i>
    <i r="1">
      <x v="17"/>
    </i>
    <i r="1">
      <x v="19"/>
    </i>
    <i r="1">
      <x v="25"/>
    </i>
    <i r="1">
      <x v="26"/>
    </i>
    <i r="1">
      <x v="28"/>
    </i>
    <i r="1">
      <x v="29"/>
    </i>
    <i r="1">
      <x v="35"/>
    </i>
    <i r="1">
      <x v="39"/>
    </i>
    <i r="1">
      <x v="40"/>
    </i>
    <i r="1">
      <x v="41"/>
    </i>
    <i r="1">
      <x v="42"/>
    </i>
    <i r="1">
      <x v="43"/>
    </i>
    <i r="1">
      <x v="44"/>
    </i>
    <i r="1">
      <x v="48"/>
    </i>
    <i r="1">
      <x v="53"/>
    </i>
    <i r="1">
      <x v="55"/>
    </i>
    <i r="1">
      <x v="59"/>
    </i>
    <i r="1">
      <x v="65"/>
    </i>
    <i r="1">
      <x v="71"/>
    </i>
    <i r="1">
      <x v="73"/>
    </i>
    <i>
      <x v="2"/>
    </i>
    <i r="1">
      <x v="1"/>
    </i>
    <i r="1">
      <x v="3"/>
    </i>
    <i r="1">
      <x v="6"/>
    </i>
    <i r="1">
      <x v="9"/>
    </i>
    <i r="1">
      <x v="10"/>
    </i>
    <i r="1">
      <x v="11"/>
    </i>
    <i r="1">
      <x v="12"/>
    </i>
    <i r="1">
      <x v="18"/>
    </i>
    <i r="1">
      <x v="21"/>
    </i>
    <i r="1">
      <x v="22"/>
    </i>
    <i r="1">
      <x v="23"/>
    </i>
    <i r="1">
      <x v="24"/>
    </i>
    <i r="1">
      <x v="27"/>
    </i>
    <i r="1">
      <x v="30"/>
    </i>
    <i r="1">
      <x v="31"/>
    </i>
    <i r="1">
      <x v="34"/>
    </i>
    <i r="1">
      <x v="37"/>
    </i>
    <i r="1">
      <x v="38"/>
    </i>
    <i r="1">
      <x v="46"/>
    </i>
    <i r="1">
      <x v="47"/>
    </i>
    <i r="1">
      <x v="50"/>
    </i>
    <i r="1">
      <x v="51"/>
    </i>
    <i r="1">
      <x v="54"/>
    </i>
    <i r="1">
      <x v="62"/>
    </i>
    <i r="1">
      <x v="68"/>
    </i>
    <i r="1">
      <x v="74"/>
    </i>
    <i r="1">
      <x v="75"/>
    </i>
    <i t="grand">
      <x/>
    </i>
  </rowItems>
  <colItems count="1">
    <i/>
  </colItems>
  <dataFields count="1">
    <dataField name="Sum of Total Revenue + Open"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329A127-4D99-B64B-BB84-878F601188FF}" name="PivotTable1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10:B317" firstHeaderRow="1" firstDataRow="1" firstDataCol="1" rowPageCount="2" colPageCount="1"/>
  <pivotFields count="12">
    <pivotField axis="axisPage" multipleItemSelectionAllowed="1" showAll="0">
      <items count="4">
        <item h="1" x="0"/>
        <item x="2"/>
        <item h="1" x="1"/>
        <item t="default"/>
      </items>
    </pivotField>
    <pivotField showAll="0"/>
    <pivotField axis="axisRow" showAll="0">
      <items count="8">
        <item x="0"/>
        <item x="3"/>
        <item x="1"/>
        <item x="4"/>
        <item x="2"/>
        <item x="5"/>
        <item x="6"/>
        <item t="default"/>
      </items>
    </pivotField>
    <pivotField showAll="0"/>
    <pivotField showAll="0"/>
    <pivotField showAll="0"/>
    <pivotField showAll="0"/>
    <pivotField axis="axisPage" numFmtId="1" multipleItemSelectionAllowed="1" showAll="0">
      <items count="7">
        <item h="1" x="5"/>
        <item h="1" x="4"/>
        <item h="1" x="2"/>
        <item h="1" x="3"/>
        <item h="1" x="0"/>
        <item x="1"/>
        <item t="default"/>
      </items>
    </pivotField>
    <pivotField numFmtId="3" showAll="0"/>
    <pivotField dataField="1" numFmtId="164" showAll="0"/>
    <pivotField showAll="0"/>
    <pivotField showAll="0"/>
  </pivotFields>
  <rowFields count="1">
    <field x="2"/>
  </rowFields>
  <rowItems count="7">
    <i>
      <x/>
    </i>
    <i>
      <x v="1"/>
    </i>
    <i>
      <x v="2"/>
    </i>
    <i>
      <x v="3"/>
    </i>
    <i>
      <x v="5"/>
    </i>
    <i>
      <x v="6"/>
    </i>
    <i t="grand">
      <x/>
    </i>
  </rowItems>
  <colItems count="1">
    <i/>
  </colItems>
  <pageFields count="2">
    <pageField fld="7" hier="-1"/>
    <pageField fld="0" hier="-1"/>
  </pageFields>
  <dataFields count="1">
    <dataField name="Sum of Total Revenue + Open" fld="9" baseField="0" baseItem="0"/>
  </dataFields>
  <formats count="1">
    <format dxfId="483">
      <pivotArea collapsedLevelsAreSubtotals="1" fieldPosition="0">
        <references count="1">
          <reference field="2" count="0"/>
        </references>
      </pivotArea>
    </format>
  </formats>
  <chartFormats count="2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5"/>
          </reference>
        </references>
      </pivotArea>
    </chartFormat>
    <chartFormat chart="0" format="5" series="1">
      <pivotArea type="data" outline="0" fieldPosition="0">
        <references count="2">
          <reference field="4294967294" count="1" selected="0">
            <x v="0"/>
          </reference>
          <reference field="2" count="1" selected="0">
            <x v="6"/>
          </reference>
        </references>
      </pivotArea>
    </chartFormat>
    <chartFormat chart="0" format="6" series="1">
      <pivotArea type="data" outline="0" fieldPosition="0">
        <references count="2">
          <reference field="4294967294" count="1" selected="0">
            <x v="0"/>
          </reference>
          <reference field="0" count="1" selected="0">
            <x v="1"/>
          </reference>
        </references>
      </pivotArea>
    </chartFormat>
    <chartFormat chart="0" format="7" series="1">
      <pivotArea type="data" outline="0" fieldPosition="0">
        <references count="2">
          <reference field="4294967294" count="1" selected="0">
            <x v="0"/>
          </reference>
          <reference field="0" count="1" selected="0">
            <x v="2"/>
          </reference>
        </references>
      </pivotArea>
    </chartFormat>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1" format="2" series="1">
      <pivotArea type="data" outline="0" fieldPosition="0">
        <references count="2">
          <reference field="4294967294" count="1" selected="0">
            <x v="0"/>
          </reference>
          <reference field="0" count="1" selected="0">
            <x v="2"/>
          </reference>
        </references>
      </pivotArea>
    </chartFormat>
    <chartFormat chart="2" format="0" series="1">
      <pivotArea type="data" outline="0" fieldPosition="0">
        <references count="2">
          <reference field="4294967294" count="1" selected="0">
            <x v="0"/>
          </reference>
          <reference field="0" count="1" selected="0">
            <x v="0"/>
          </reference>
        </references>
      </pivotArea>
    </chartFormat>
    <chartFormat chart="2" format="1" series="1">
      <pivotArea type="data" outline="0" fieldPosition="0">
        <references count="2">
          <reference field="4294967294" count="1" selected="0">
            <x v="0"/>
          </reference>
          <reference field="0" count="1" selected="0">
            <x v="1"/>
          </reference>
        </references>
      </pivotArea>
    </chartFormat>
    <chartFormat chart="2" format="2" series="1">
      <pivotArea type="data" outline="0" fieldPosition="0">
        <references count="2">
          <reference field="4294967294" count="1" selected="0">
            <x v="0"/>
          </reference>
          <reference field="0" count="1" selected="0">
            <x v="2"/>
          </reference>
        </references>
      </pivotArea>
    </chartFormat>
    <chartFormat chart="2" format="3"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5" format="3">
      <pivotArea type="data" outline="0" fieldPosition="0">
        <references count="2">
          <reference field="4294967294" count="1" selected="0">
            <x v="0"/>
          </reference>
          <reference field="2" count="1" selected="0">
            <x v="0"/>
          </reference>
        </references>
      </pivotArea>
    </chartFormat>
    <chartFormat chart="15" format="4">
      <pivotArea type="data" outline="0" fieldPosition="0">
        <references count="2">
          <reference field="4294967294" count="1" selected="0">
            <x v="0"/>
          </reference>
          <reference field="2" count="1" selected="0">
            <x v="2"/>
          </reference>
        </references>
      </pivotArea>
    </chartFormat>
    <chartFormat chart="15" format="5">
      <pivotArea type="data" outline="0" fieldPosition="0">
        <references count="2">
          <reference field="4294967294" count="1" selected="0">
            <x v="0"/>
          </reference>
          <reference field="2" count="1" selected="0">
            <x v="3"/>
          </reference>
        </references>
      </pivotArea>
    </chartFormat>
    <chartFormat chart="15" format="6">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36CC8FA-F282-2745-A7B9-8E55F0B5D1A8}" name="PivotTable1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22:B328" firstHeaderRow="1" firstDataRow="1" firstDataCol="1" rowPageCount="2" colPageCount="1"/>
  <pivotFields count="12">
    <pivotField axis="axisPage" multipleItemSelectionAllowed="1" showAll="0">
      <items count="4">
        <item h="1" x="0"/>
        <item h="1" x="2"/>
        <item x="1"/>
        <item t="default"/>
      </items>
    </pivotField>
    <pivotField showAll="0"/>
    <pivotField axis="axisRow" showAll="0" sortType="descending">
      <items count="8">
        <item x="0"/>
        <item x="3"/>
        <item x="1"/>
        <item x="4"/>
        <item x="2"/>
        <item x="5"/>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axis="axisPage" numFmtId="1" multipleItemSelectionAllowed="1" showAll="0">
      <items count="7">
        <item h="1" x="5"/>
        <item h="1" x="4"/>
        <item h="1" x="2"/>
        <item h="1" x="3"/>
        <item h="1" x="0"/>
        <item x="1"/>
        <item t="default"/>
      </items>
    </pivotField>
    <pivotField numFmtId="3" showAll="0"/>
    <pivotField dataField="1" numFmtId="164" showAll="0"/>
    <pivotField showAll="0"/>
    <pivotField showAll="0"/>
  </pivotFields>
  <rowFields count="1">
    <field x="2"/>
  </rowFields>
  <rowItems count="6">
    <i>
      <x v="6"/>
    </i>
    <i>
      <x v="1"/>
    </i>
    <i>
      <x v="2"/>
    </i>
    <i>
      <x/>
    </i>
    <i>
      <x v="3"/>
    </i>
    <i t="grand">
      <x/>
    </i>
  </rowItems>
  <colItems count="1">
    <i/>
  </colItems>
  <pageFields count="2">
    <pageField fld="7" hier="-1"/>
    <pageField fld="0" hier="-1"/>
  </pageFields>
  <dataFields count="1">
    <dataField name="Sum of Total Revenue + Open" fld="9" baseField="0" baseItem="0"/>
  </dataFields>
  <formats count="1">
    <format dxfId="484">
      <pivotArea collapsedLevelsAreSubtotals="1" fieldPosition="0">
        <references count="1">
          <reference field="2" count="0"/>
        </references>
      </pivotArea>
    </format>
  </formats>
  <chartFormats count="2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5"/>
          </reference>
        </references>
      </pivotArea>
    </chartFormat>
    <chartFormat chart="0" format="5" series="1">
      <pivotArea type="data" outline="0" fieldPosition="0">
        <references count="2">
          <reference field="4294967294" count="1" selected="0">
            <x v="0"/>
          </reference>
          <reference field="2" count="1" selected="0">
            <x v="6"/>
          </reference>
        </references>
      </pivotArea>
    </chartFormat>
    <chartFormat chart="0" format="6" series="1">
      <pivotArea type="data" outline="0" fieldPosition="0">
        <references count="2">
          <reference field="4294967294" count="1" selected="0">
            <x v="0"/>
          </reference>
          <reference field="0" count="1" selected="0">
            <x v="1"/>
          </reference>
        </references>
      </pivotArea>
    </chartFormat>
    <chartFormat chart="0" format="7" series="1">
      <pivotArea type="data" outline="0" fieldPosition="0">
        <references count="2">
          <reference field="4294967294" count="1" selected="0">
            <x v="0"/>
          </reference>
          <reference field="0" count="1" selected="0">
            <x v="2"/>
          </reference>
        </references>
      </pivotArea>
    </chartFormat>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1" format="2" series="1">
      <pivotArea type="data" outline="0" fieldPosition="0">
        <references count="2">
          <reference field="4294967294" count="1" selected="0">
            <x v="0"/>
          </reference>
          <reference field="0" count="1" selected="0">
            <x v="2"/>
          </reference>
        </references>
      </pivotArea>
    </chartFormat>
    <chartFormat chart="2" format="0" series="1">
      <pivotArea type="data" outline="0" fieldPosition="0">
        <references count="2">
          <reference field="4294967294" count="1" selected="0">
            <x v="0"/>
          </reference>
          <reference field="0" count="1" selected="0">
            <x v="0"/>
          </reference>
        </references>
      </pivotArea>
    </chartFormat>
    <chartFormat chart="2" format="1" series="1">
      <pivotArea type="data" outline="0" fieldPosition="0">
        <references count="2">
          <reference field="4294967294" count="1" selected="0">
            <x v="0"/>
          </reference>
          <reference field="0" count="1" selected="0">
            <x v="1"/>
          </reference>
        </references>
      </pivotArea>
    </chartFormat>
    <chartFormat chart="2" format="2" series="1">
      <pivotArea type="data" outline="0" fieldPosition="0">
        <references count="2">
          <reference field="4294967294" count="1" selected="0">
            <x v="0"/>
          </reference>
          <reference field="0" count="1" selected="0">
            <x v="2"/>
          </reference>
        </references>
      </pivotArea>
    </chartFormat>
    <chartFormat chart="2" format="3"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5" format="3">
      <pivotArea type="data" outline="0" fieldPosition="0">
        <references count="2">
          <reference field="4294967294" count="1" selected="0">
            <x v="0"/>
          </reference>
          <reference field="2" count="1" selected="0">
            <x v="6"/>
          </reference>
        </references>
      </pivotArea>
    </chartFormat>
    <chartFormat chart="15" format="4">
      <pivotArea type="data" outline="0" fieldPosition="0">
        <references count="2">
          <reference field="4294967294" count="1" selected="0">
            <x v="0"/>
          </reference>
          <reference field="2" count="1" selected="0">
            <x v="2"/>
          </reference>
        </references>
      </pivotArea>
    </chartFormat>
    <chartFormat chart="15" format="5">
      <pivotArea type="data" outline="0" fieldPosition="0">
        <references count="2">
          <reference field="4294967294" count="1" selected="0">
            <x v="0"/>
          </reference>
          <reference field="2" count="1" selected="0">
            <x v="1"/>
          </reference>
        </references>
      </pivotArea>
    </chartFormat>
    <chartFormat chart="15" format="6">
      <pivotArea type="data" outline="0" fieldPosition="0">
        <references count="2">
          <reference field="4294967294" count="1" selected="0">
            <x v="0"/>
          </reference>
          <reference field="2" count="1" selected="0">
            <x v="0"/>
          </reference>
        </references>
      </pivotArea>
    </chartFormat>
    <chartFormat chart="15" format="7">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EFB9B52-BAEC-F44A-8B7E-71733553C009}"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9:B278" firstHeaderRow="1" firstDataRow="1" firstDataCol="1"/>
  <pivotFields count="10">
    <pivotField axis="axisRow" showAll="0">
      <items count="4">
        <item x="0"/>
        <item x="2"/>
        <item x="1"/>
        <item t="default"/>
      </items>
    </pivotField>
    <pivotField showAll="0"/>
    <pivotField showAll="0"/>
    <pivotField showAll="0"/>
    <pivotField showAll="0"/>
    <pivotField axis="axisRow" showAll="0">
      <items count="41">
        <item x="19"/>
        <item x="17"/>
        <item x="13"/>
        <item x="12"/>
        <item x="14"/>
        <item x="16"/>
        <item x="10"/>
        <item x="25"/>
        <item x="27"/>
        <item x="26"/>
        <item x="3"/>
        <item x="8"/>
        <item x="7"/>
        <item x="32"/>
        <item x="39"/>
        <item x="18"/>
        <item x="9"/>
        <item x="22"/>
        <item x="4"/>
        <item x="2"/>
        <item x="23"/>
        <item x="28"/>
        <item x="15"/>
        <item x="29"/>
        <item x="11"/>
        <item x="30"/>
        <item x="6"/>
        <item x="20"/>
        <item x="5"/>
        <item x="33"/>
        <item x="24"/>
        <item x="0"/>
        <item x="21"/>
        <item x="1"/>
        <item x="36"/>
        <item x="31"/>
        <item x="37"/>
        <item x="38"/>
        <item x="34"/>
        <item x="35"/>
        <item t="default"/>
      </items>
    </pivotField>
    <pivotField showAll="0">
      <items count="156">
        <item x="33"/>
        <item x="54"/>
        <item x="136"/>
        <item x="78"/>
        <item x="115"/>
        <item x="28"/>
        <item x="98"/>
        <item x="125"/>
        <item x="116"/>
        <item x="29"/>
        <item x="99"/>
        <item x="100"/>
        <item x="126"/>
        <item x="144"/>
        <item x="127"/>
        <item x="128"/>
        <item x="129"/>
        <item x="130"/>
        <item x="76"/>
        <item x="17"/>
        <item x="110"/>
        <item x="82"/>
        <item x="73"/>
        <item x="79"/>
        <item x="5"/>
        <item x="67"/>
        <item x="36"/>
        <item x="21"/>
        <item x="60"/>
        <item x="7"/>
        <item x="95"/>
        <item x="93"/>
        <item x="26"/>
        <item x="88"/>
        <item x="141"/>
        <item x="84"/>
        <item x="86"/>
        <item x="113"/>
        <item x="153"/>
        <item x="143"/>
        <item x="83"/>
        <item x="74"/>
        <item x="71"/>
        <item x="6"/>
        <item x="68"/>
        <item x="118"/>
        <item x="37"/>
        <item x="15"/>
        <item x="61"/>
        <item x="8"/>
        <item x="96"/>
        <item x="94"/>
        <item x="77"/>
        <item x="27"/>
        <item x="89"/>
        <item x="142"/>
        <item x="85"/>
        <item x="87"/>
        <item x="114"/>
        <item x="152"/>
        <item x="154"/>
        <item x="101"/>
        <item x="103"/>
        <item x="69"/>
        <item x="75"/>
        <item x="70"/>
        <item x="64"/>
        <item x="14"/>
        <item x="13"/>
        <item x="44"/>
        <item x="63"/>
        <item x="59"/>
        <item x="16"/>
        <item x="97"/>
        <item x="4"/>
        <item x="62"/>
        <item x="119"/>
        <item x="117"/>
        <item x="43"/>
        <item x="45"/>
        <item x="30"/>
        <item x="46"/>
        <item x="34"/>
        <item x="111"/>
        <item x="49"/>
        <item x="139"/>
        <item x="140"/>
        <item x="47"/>
        <item x="48"/>
        <item x="53"/>
        <item x="55"/>
        <item x="39"/>
        <item x="32"/>
        <item x="38"/>
        <item x="20"/>
        <item x="106"/>
        <item x="105"/>
        <item x="25"/>
        <item x="22"/>
        <item x="112"/>
        <item x="42"/>
        <item x="40"/>
        <item x="23"/>
        <item x="18"/>
        <item x="12"/>
        <item x="51"/>
        <item x="9"/>
        <item x="80"/>
        <item x="145"/>
        <item x="90"/>
        <item x="146"/>
        <item x="91"/>
        <item x="19"/>
        <item x="35"/>
        <item x="52"/>
        <item x="10"/>
        <item x="102"/>
        <item x="109"/>
        <item x="104"/>
        <item x="81"/>
        <item x="92"/>
        <item x="120"/>
        <item x="138"/>
        <item x="121"/>
        <item x="72"/>
        <item x="65"/>
        <item x="122"/>
        <item x="123"/>
        <item x="131"/>
        <item x="0"/>
        <item x="56"/>
        <item x="2"/>
        <item x="124"/>
        <item x="66"/>
        <item x="1"/>
        <item x="57"/>
        <item x="58"/>
        <item x="3"/>
        <item x="11"/>
        <item x="107"/>
        <item x="147"/>
        <item x="108"/>
        <item x="148"/>
        <item x="149"/>
        <item x="150"/>
        <item x="151"/>
        <item x="24"/>
        <item x="41"/>
        <item x="50"/>
        <item x="137"/>
        <item x="132"/>
        <item x="134"/>
        <item x="135"/>
        <item x="133"/>
        <item x="31"/>
        <item t="default"/>
      </items>
    </pivotField>
    <pivotField showAll="0"/>
    <pivotField showAll="0"/>
    <pivotField dataField="1" showAll="0"/>
  </pivotFields>
  <rowFields count="2">
    <field x="0"/>
    <field x="5"/>
  </rowFields>
  <rowItems count="79">
    <i>
      <x/>
    </i>
    <i r="1">
      <x/>
    </i>
    <i r="1">
      <x v="1"/>
    </i>
    <i r="1">
      <x v="2"/>
    </i>
    <i r="1">
      <x v="3"/>
    </i>
    <i r="1">
      <x v="4"/>
    </i>
    <i r="1">
      <x v="5"/>
    </i>
    <i r="1">
      <x v="6"/>
    </i>
    <i r="1">
      <x v="9"/>
    </i>
    <i r="1">
      <x v="10"/>
    </i>
    <i r="1">
      <x v="11"/>
    </i>
    <i r="1">
      <x v="12"/>
    </i>
    <i r="1">
      <x v="15"/>
    </i>
    <i r="1">
      <x v="16"/>
    </i>
    <i r="1">
      <x v="18"/>
    </i>
    <i r="1">
      <x v="19"/>
    </i>
    <i r="1">
      <x v="22"/>
    </i>
    <i r="1">
      <x v="23"/>
    </i>
    <i r="1">
      <x v="24"/>
    </i>
    <i r="1">
      <x v="26"/>
    </i>
    <i r="1">
      <x v="27"/>
    </i>
    <i r="1">
      <x v="28"/>
    </i>
    <i r="1">
      <x v="29"/>
    </i>
    <i r="1">
      <x v="30"/>
    </i>
    <i r="1">
      <x v="31"/>
    </i>
    <i r="1">
      <x v="32"/>
    </i>
    <i r="1">
      <x v="33"/>
    </i>
    <i r="1">
      <x v="34"/>
    </i>
    <i r="1">
      <x v="35"/>
    </i>
    <i r="1">
      <x v="36"/>
    </i>
    <i r="1">
      <x v="37"/>
    </i>
    <i r="1">
      <x v="38"/>
    </i>
    <i r="1">
      <x v="39"/>
    </i>
    <i>
      <x v="1"/>
    </i>
    <i r="1">
      <x v="5"/>
    </i>
    <i r="1">
      <x v="7"/>
    </i>
    <i r="1">
      <x v="8"/>
    </i>
    <i r="1">
      <x v="9"/>
    </i>
    <i r="1">
      <x v="10"/>
    </i>
    <i r="1">
      <x v="11"/>
    </i>
    <i r="1">
      <x v="13"/>
    </i>
    <i r="1">
      <x v="14"/>
    </i>
    <i r="1">
      <x v="15"/>
    </i>
    <i r="1">
      <x v="16"/>
    </i>
    <i r="1">
      <x v="17"/>
    </i>
    <i r="1">
      <x v="19"/>
    </i>
    <i r="1">
      <x v="20"/>
    </i>
    <i r="1">
      <x v="21"/>
    </i>
    <i r="1">
      <x v="22"/>
    </i>
    <i r="1">
      <x v="24"/>
    </i>
    <i r="1">
      <x v="26"/>
    </i>
    <i r="1">
      <x v="27"/>
    </i>
    <i r="1">
      <x v="28"/>
    </i>
    <i r="1">
      <x v="31"/>
    </i>
    <i r="1">
      <x v="32"/>
    </i>
    <i r="1">
      <x v="33"/>
    </i>
    <i>
      <x v="2"/>
    </i>
    <i r="1">
      <x v="5"/>
    </i>
    <i r="1">
      <x v="7"/>
    </i>
    <i r="1">
      <x v="8"/>
    </i>
    <i r="1">
      <x v="9"/>
    </i>
    <i r="1">
      <x v="10"/>
    </i>
    <i r="1">
      <x v="11"/>
    </i>
    <i r="1">
      <x v="15"/>
    </i>
    <i r="1">
      <x v="16"/>
    </i>
    <i r="1">
      <x v="18"/>
    </i>
    <i r="1">
      <x v="19"/>
    </i>
    <i r="1">
      <x v="21"/>
    </i>
    <i r="1">
      <x v="22"/>
    </i>
    <i r="1">
      <x v="23"/>
    </i>
    <i r="1">
      <x v="24"/>
    </i>
    <i r="1">
      <x v="25"/>
    </i>
    <i r="1">
      <x v="26"/>
    </i>
    <i r="1">
      <x v="27"/>
    </i>
    <i r="1">
      <x v="28"/>
    </i>
    <i r="1">
      <x v="30"/>
    </i>
    <i r="1">
      <x v="32"/>
    </i>
    <i r="1">
      <x v="33"/>
    </i>
    <i t="grand">
      <x/>
    </i>
  </rowItems>
  <colItems count="1">
    <i/>
  </colItems>
  <dataFields count="1">
    <dataField name="Sum of Total Revenue + Open"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75F10A5-374B-9043-876C-F74F866A1A22}"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49:B373" firstHeaderRow="1" firstDataRow="1" firstDataCol="1" rowPageCount="1" colPageCount="1"/>
  <pivotFields count="12">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axis="axisRow" showAll="0" sortType="descending">
      <items count="8">
        <item x="0"/>
        <item x="3"/>
        <item x="1"/>
        <item x="4"/>
        <item x="2"/>
        <item x="5"/>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axis="axisPage" numFmtId="1" showAll="0">
      <items count="7">
        <item x="5"/>
        <item x="4"/>
        <item x="2"/>
        <item x="3"/>
        <item x="0"/>
        <item x="1"/>
        <item t="default"/>
      </items>
    </pivotField>
    <pivotField numFmtId="3" showAll="0"/>
    <pivotField dataField="1" numFmtId="164" showAll="0"/>
    <pivotField showAll="0"/>
    <pivotField showAll="0"/>
  </pivotFields>
  <rowFields count="2">
    <field x="2"/>
    <field x="0"/>
  </rowFields>
  <rowItems count="24">
    <i>
      <x v="6"/>
    </i>
    <i r="1">
      <x v="2"/>
    </i>
    <i r="1">
      <x v="1"/>
    </i>
    <i r="1">
      <x/>
    </i>
    <i>
      <x/>
    </i>
    <i r="1">
      <x v="1"/>
    </i>
    <i r="1">
      <x/>
    </i>
    <i r="1">
      <x v="2"/>
    </i>
    <i>
      <x v="2"/>
    </i>
    <i r="1">
      <x/>
    </i>
    <i r="1">
      <x v="2"/>
    </i>
    <i r="1">
      <x v="1"/>
    </i>
    <i>
      <x v="1"/>
    </i>
    <i r="1">
      <x v="1"/>
    </i>
    <i r="1">
      <x/>
    </i>
    <i r="1">
      <x v="2"/>
    </i>
    <i>
      <x v="3"/>
    </i>
    <i r="1">
      <x v="1"/>
    </i>
    <i r="1">
      <x v="2"/>
    </i>
    <i r="1">
      <x/>
    </i>
    <i>
      <x v="5"/>
    </i>
    <i r="1">
      <x/>
    </i>
    <i r="1">
      <x v="1"/>
    </i>
    <i t="grand">
      <x/>
    </i>
  </rowItems>
  <colItems count="1">
    <i/>
  </colItems>
  <pageFields count="1">
    <pageField fld="7" item="5" hier="-1"/>
  </pageFields>
  <dataFields count="1">
    <dataField name="Sum of Total Revenue + Open" fld="9" baseField="0" baseItem="0"/>
  </dataFields>
  <chartFormats count="42">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3">
          <reference field="4294967294" count="1" selected="0">
            <x v="0"/>
          </reference>
          <reference field="0" count="1" selected="0">
            <x v="0"/>
          </reference>
          <reference field="7" count="1" selected="0">
            <x v="3"/>
          </reference>
        </references>
      </pivotArea>
    </chartFormat>
    <chartFormat chart="0" format="4" series="1">
      <pivotArea type="data" outline="0" fieldPosition="0">
        <references count="3">
          <reference field="4294967294" count="1" selected="0">
            <x v="0"/>
          </reference>
          <reference field="0" count="1" selected="0">
            <x v="0"/>
          </reference>
          <reference field="7" count="1" selected="0">
            <x v="4"/>
          </reference>
        </references>
      </pivotArea>
    </chartFormat>
    <chartFormat chart="0" format="5" series="1">
      <pivotArea type="data" outline="0" fieldPosition="0">
        <references count="3">
          <reference field="4294967294" count="1" selected="0">
            <x v="0"/>
          </reference>
          <reference field="0" count="1" selected="0">
            <x v="0"/>
          </reference>
          <reference field="7" count="1" selected="0">
            <x v="5"/>
          </reference>
        </references>
      </pivotArea>
    </chartFormat>
    <chartFormat chart="0" format="6" series="1">
      <pivotArea type="data" outline="0" fieldPosition="0">
        <references count="3">
          <reference field="4294967294" count="1" selected="0">
            <x v="0"/>
          </reference>
          <reference field="0" count="1" selected="0">
            <x v="1"/>
          </reference>
          <reference field="7" count="1" selected="0">
            <x v="0"/>
          </reference>
        </references>
      </pivotArea>
    </chartFormat>
    <chartFormat chart="0" format="7" series="1">
      <pivotArea type="data" outline="0" fieldPosition="0">
        <references count="3">
          <reference field="4294967294" count="1" selected="0">
            <x v="0"/>
          </reference>
          <reference field="0" count="1" selected="0">
            <x v="1"/>
          </reference>
          <reference field="7" count="1" selected="0">
            <x v="1"/>
          </reference>
        </references>
      </pivotArea>
    </chartFormat>
    <chartFormat chart="0" format="8" series="1">
      <pivotArea type="data" outline="0" fieldPosition="0">
        <references count="3">
          <reference field="4294967294" count="1" selected="0">
            <x v="0"/>
          </reference>
          <reference field="0" count="1" selected="0">
            <x v="1"/>
          </reference>
          <reference field="7" count="1" selected="0">
            <x v="2"/>
          </reference>
        </references>
      </pivotArea>
    </chartFormat>
    <chartFormat chart="0" format="9" series="1">
      <pivotArea type="data" outline="0" fieldPosition="0">
        <references count="3">
          <reference field="4294967294" count="1" selected="0">
            <x v="0"/>
          </reference>
          <reference field="0" count="1" selected="0">
            <x v="1"/>
          </reference>
          <reference field="7" count="1" selected="0">
            <x v="3"/>
          </reference>
        </references>
      </pivotArea>
    </chartFormat>
    <chartFormat chart="0" format="10" series="1">
      <pivotArea type="data" outline="0" fieldPosition="0">
        <references count="3">
          <reference field="4294967294" count="1" selected="0">
            <x v="0"/>
          </reference>
          <reference field="0" count="1" selected="0">
            <x v="1"/>
          </reference>
          <reference field="7" count="1" selected="0">
            <x v="4"/>
          </reference>
        </references>
      </pivotArea>
    </chartFormat>
    <chartFormat chart="0" format="11" series="1">
      <pivotArea type="data" outline="0" fieldPosition="0">
        <references count="3">
          <reference field="4294967294" count="1" selected="0">
            <x v="0"/>
          </reference>
          <reference field="0" count="1" selected="0">
            <x v="1"/>
          </reference>
          <reference field="7" count="1" selected="0">
            <x v="5"/>
          </reference>
        </references>
      </pivotArea>
    </chartFormat>
    <chartFormat chart="0" format="12" series="1">
      <pivotArea type="data" outline="0" fieldPosition="0">
        <references count="3">
          <reference field="4294967294" count="1" selected="0">
            <x v="0"/>
          </reference>
          <reference field="0" count="1" selected="0">
            <x v="2"/>
          </reference>
          <reference field="7" count="1" selected="0">
            <x v="0"/>
          </reference>
        </references>
      </pivotArea>
    </chartFormat>
    <chartFormat chart="0" format="13" series="1">
      <pivotArea type="data" outline="0" fieldPosition="0">
        <references count="3">
          <reference field="4294967294" count="1" selected="0">
            <x v="0"/>
          </reference>
          <reference field="0" count="1" selected="0">
            <x v="2"/>
          </reference>
          <reference field="7" count="1" selected="0">
            <x v="1"/>
          </reference>
        </references>
      </pivotArea>
    </chartFormat>
    <chartFormat chart="0" format="14" series="1">
      <pivotArea type="data" outline="0" fieldPosition="0">
        <references count="3">
          <reference field="4294967294" count="1" selected="0">
            <x v="0"/>
          </reference>
          <reference field="0" count="1" selected="0">
            <x v="2"/>
          </reference>
          <reference field="7" count="1" selected="0">
            <x v="2"/>
          </reference>
        </references>
      </pivotArea>
    </chartFormat>
    <chartFormat chart="0" format="15" series="1">
      <pivotArea type="data" outline="0" fieldPosition="0">
        <references count="3">
          <reference field="4294967294" count="1" selected="0">
            <x v="0"/>
          </reference>
          <reference field="0" count="1" selected="0">
            <x v="2"/>
          </reference>
          <reference field="7" count="1" selected="0">
            <x v="3"/>
          </reference>
        </references>
      </pivotArea>
    </chartFormat>
    <chartFormat chart="0" format="16" series="1">
      <pivotArea type="data" outline="0" fieldPosition="0">
        <references count="3">
          <reference field="4294967294" count="1" selected="0">
            <x v="0"/>
          </reference>
          <reference field="0" count="1" selected="0">
            <x v="2"/>
          </reference>
          <reference field="7" count="1" selected="0">
            <x v="4"/>
          </reference>
        </references>
      </pivotArea>
    </chartFormat>
    <chartFormat chart="0" format="17" series="1">
      <pivotArea type="data" outline="0" fieldPosition="0">
        <references count="3">
          <reference field="4294967294" count="1" selected="0">
            <x v="0"/>
          </reference>
          <reference field="0" count="1" selected="0">
            <x v="2"/>
          </reference>
          <reference field="7" count="1" selected="0">
            <x v="5"/>
          </reference>
        </references>
      </pivotArea>
    </chartFormat>
    <chartFormat chart="0" format="18" series="1">
      <pivotArea type="data" outline="0" fieldPosition="0">
        <references count="2">
          <reference field="4294967294" count="1" selected="0">
            <x v="0"/>
          </reference>
          <reference field="7" count="1" selected="0">
            <x v="0"/>
          </reference>
        </references>
      </pivotArea>
    </chartFormat>
    <chartFormat chart="0" format="19" series="1">
      <pivotArea type="data" outline="0" fieldPosition="0">
        <references count="2">
          <reference field="4294967294" count="1" selected="0">
            <x v="0"/>
          </reference>
          <reference field="7" count="1" selected="0">
            <x v="1"/>
          </reference>
        </references>
      </pivotArea>
    </chartFormat>
    <chartFormat chart="0" format="20" series="1">
      <pivotArea type="data" outline="0" fieldPosition="0">
        <references count="2">
          <reference field="4294967294" count="1" selected="0">
            <x v="0"/>
          </reference>
          <reference field="7" count="1" selected="0">
            <x v="2"/>
          </reference>
        </references>
      </pivotArea>
    </chartFormat>
    <chartFormat chart="0" format="21" series="1">
      <pivotArea type="data" outline="0" fieldPosition="0">
        <references count="2">
          <reference field="4294967294" count="1" selected="0">
            <x v="0"/>
          </reference>
          <reference field="7" count="1" selected="0">
            <x v="3"/>
          </reference>
        </references>
      </pivotArea>
    </chartFormat>
    <chartFormat chart="0" format="22" series="1">
      <pivotArea type="data" outline="0" fieldPosition="0">
        <references count="2">
          <reference field="4294967294" count="1" selected="0">
            <x v="0"/>
          </reference>
          <reference field="7" count="1" selected="0">
            <x v="4"/>
          </reference>
        </references>
      </pivotArea>
    </chartFormat>
    <chartFormat chart="0" format="23" series="1">
      <pivotArea type="data" outline="0" fieldPosition="0">
        <references count="2">
          <reference field="4294967294" count="1" selected="0">
            <x v="0"/>
          </reference>
          <reference field="7" count="1" selected="0">
            <x v="5"/>
          </reference>
        </references>
      </pivotArea>
    </chartFormat>
    <chartFormat chart="0" format="24" series="1">
      <pivotArea type="data" outline="0" fieldPosition="0">
        <references count="1">
          <reference field="4294967294" count="1" selected="0">
            <x v="0"/>
          </reference>
        </references>
      </pivotArea>
    </chartFormat>
    <chartFormat chart="0" format="25">
      <pivotArea type="data" outline="0" fieldPosition="0">
        <references count="3">
          <reference field="4294967294" count="1" selected="0">
            <x v="0"/>
          </reference>
          <reference field="0" count="1" selected="0">
            <x v="1"/>
          </reference>
          <reference field="2" count="1" selected="0">
            <x v="0"/>
          </reference>
        </references>
      </pivotArea>
    </chartFormat>
    <chartFormat chart="0" format="26">
      <pivotArea type="data" outline="0" fieldPosition="0">
        <references count="3">
          <reference field="4294967294" count="1" selected="0">
            <x v="0"/>
          </reference>
          <reference field="0" count="1" selected="0">
            <x v="2"/>
          </reference>
          <reference field="2" count="1" selected="0">
            <x v="6"/>
          </reference>
        </references>
      </pivotArea>
    </chartFormat>
    <chartFormat chart="0" format="27">
      <pivotArea type="data" outline="0" fieldPosition="0">
        <references count="3">
          <reference field="4294967294" count="1" selected="0">
            <x v="0"/>
          </reference>
          <reference field="0" count="1" selected="0">
            <x v="0"/>
          </reference>
          <reference field="2" count="1" selected="0">
            <x v="2"/>
          </reference>
        </references>
      </pivotArea>
    </chartFormat>
    <chartFormat chart="0" format="28">
      <pivotArea type="data" outline="0" fieldPosition="0">
        <references count="3">
          <reference field="4294967294" count="1" selected="0">
            <x v="0"/>
          </reference>
          <reference field="0" count="1" selected="0">
            <x v="1"/>
          </reference>
          <reference field="2" count="1" selected="0">
            <x v="5"/>
          </reference>
        </references>
      </pivotArea>
    </chartFormat>
    <chartFormat chart="0" format="29">
      <pivotArea type="data" outline="0" fieldPosition="0">
        <references count="3">
          <reference field="4294967294" count="1" selected="0">
            <x v="0"/>
          </reference>
          <reference field="0" count="1" selected="0">
            <x v="0"/>
          </reference>
          <reference field="2" count="1" selected="0">
            <x v="5"/>
          </reference>
        </references>
      </pivotArea>
    </chartFormat>
    <chartFormat chart="0" format="30">
      <pivotArea type="data" outline="0" fieldPosition="0">
        <references count="3">
          <reference field="4294967294" count="1" selected="0">
            <x v="0"/>
          </reference>
          <reference field="0" count="1" selected="0">
            <x v="2"/>
          </reference>
          <reference field="2" count="1" selected="0">
            <x v="3"/>
          </reference>
        </references>
      </pivotArea>
    </chartFormat>
    <chartFormat chart="0" format="31">
      <pivotArea type="data" outline="0" fieldPosition="0">
        <references count="3">
          <reference field="4294967294" count="1" selected="0">
            <x v="0"/>
          </reference>
          <reference field="0" count="1" selected="0">
            <x v="0"/>
          </reference>
          <reference field="2" count="1" selected="0">
            <x v="3"/>
          </reference>
        </references>
      </pivotArea>
    </chartFormat>
    <chartFormat chart="0" format="32">
      <pivotArea type="data" outline="0" fieldPosition="0">
        <references count="3">
          <reference field="4294967294" count="1" selected="0">
            <x v="0"/>
          </reference>
          <reference field="0" count="1" selected="0">
            <x v="1"/>
          </reference>
          <reference field="2" count="1" selected="0">
            <x v="2"/>
          </reference>
        </references>
      </pivotArea>
    </chartFormat>
    <chartFormat chart="0" format="33">
      <pivotArea type="data" outline="0" fieldPosition="0">
        <references count="3">
          <reference field="4294967294" count="1" selected="0">
            <x v="0"/>
          </reference>
          <reference field="0" count="1" selected="0">
            <x v="2"/>
          </reference>
          <reference field="2" count="1" selected="0">
            <x v="1"/>
          </reference>
        </references>
      </pivotArea>
    </chartFormat>
    <chartFormat chart="0" format="34">
      <pivotArea type="data" outline="0" fieldPosition="0">
        <references count="3">
          <reference field="4294967294" count="1" selected="0">
            <x v="0"/>
          </reference>
          <reference field="0" count="1" selected="0">
            <x v="0"/>
          </reference>
          <reference field="2" count="1" selected="0">
            <x v="0"/>
          </reference>
        </references>
      </pivotArea>
    </chartFormat>
    <chartFormat chart="0" format="35">
      <pivotArea type="data" outline="0" fieldPosition="0">
        <references count="3">
          <reference field="4294967294" count="1" selected="0">
            <x v="0"/>
          </reference>
          <reference field="0" count="1" selected="0">
            <x v="2"/>
          </reference>
          <reference field="2" count="1" selected="0">
            <x v="0"/>
          </reference>
        </references>
      </pivotArea>
    </chartFormat>
    <chartFormat chart="0" format="36">
      <pivotArea type="data" outline="0" fieldPosition="0">
        <references count="3">
          <reference field="4294967294" count="1" selected="0">
            <x v="0"/>
          </reference>
          <reference field="0" count="1" selected="0">
            <x v="0"/>
          </reference>
          <reference field="2" count="1" selected="0">
            <x v="1"/>
          </reference>
        </references>
      </pivotArea>
    </chartFormat>
    <chartFormat chart="0" format="37">
      <pivotArea type="data" outline="0" fieldPosition="0">
        <references count="3">
          <reference field="4294967294" count="1" selected="0">
            <x v="0"/>
          </reference>
          <reference field="0" count="1" selected="0">
            <x v="1"/>
          </reference>
          <reference field="2" count="1" selected="0">
            <x v="1"/>
          </reference>
        </references>
      </pivotArea>
    </chartFormat>
    <chartFormat chart="0" format="38">
      <pivotArea type="data" outline="0" fieldPosition="0">
        <references count="3">
          <reference field="4294967294" count="1" selected="0">
            <x v="0"/>
          </reference>
          <reference field="0" count="1" selected="0">
            <x v="1"/>
          </reference>
          <reference field="2" count="1" selected="0">
            <x v="3"/>
          </reference>
        </references>
      </pivotArea>
    </chartFormat>
    <chartFormat chart="0" format="39">
      <pivotArea type="data" outline="0" fieldPosition="0">
        <references count="3">
          <reference field="4294967294" count="1" selected="0">
            <x v="0"/>
          </reference>
          <reference field="0" count="1" selected="0">
            <x v="1"/>
          </reference>
          <reference field="2" count="1" selected="0">
            <x v="6"/>
          </reference>
        </references>
      </pivotArea>
    </chartFormat>
    <chartFormat chart="0" format="40">
      <pivotArea type="data" outline="0" fieldPosition="0">
        <references count="3">
          <reference field="4294967294" count="1" selected="0">
            <x v="0"/>
          </reference>
          <reference field="0" count="1" selected="0">
            <x v="0"/>
          </reference>
          <reference field="2" count="1" selected="0">
            <x v="6"/>
          </reference>
        </references>
      </pivotArea>
    </chartFormat>
    <chartFormat chart="0" format="41">
      <pivotArea type="data" outline="0" fieldPosition="0">
        <references count="3">
          <reference field="4294967294" count="1" selected="0">
            <x v="0"/>
          </reference>
          <reference field="0" count="1" selected="0">
            <x v="2"/>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749DDAF-E542-3D44-91AF-BBE1BB1020CE}" name="PivotTable1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32:E340" firstHeaderRow="1" firstDataRow="2" firstDataCol="1"/>
  <pivotFields count="12">
    <pivotField axis="axisCol" showAll="0">
      <items count="4">
        <item x="0"/>
        <item x="2"/>
        <item x="1"/>
        <item t="default"/>
      </items>
    </pivotField>
    <pivotField showAll="0"/>
    <pivotField showAll="0">
      <items count="8">
        <item x="0"/>
        <item x="3"/>
        <item x="1"/>
        <item x="4"/>
        <item x="2"/>
        <item x="5"/>
        <item x="6"/>
        <item t="default"/>
      </items>
    </pivotField>
    <pivotField showAll="0"/>
    <pivotField showAll="0"/>
    <pivotField showAll="0"/>
    <pivotField showAll="0"/>
    <pivotField axis="axisRow" numFmtId="1" showAll="0">
      <items count="7">
        <item x="5"/>
        <item x="4"/>
        <item x="2"/>
        <item x="3"/>
        <item x="0"/>
        <item x="1"/>
        <item t="default"/>
      </items>
    </pivotField>
    <pivotField dataField="1" numFmtId="3" showAll="0"/>
    <pivotField numFmtId="164" showAll="0"/>
    <pivotField showAll="0"/>
    <pivotField showAll="0"/>
  </pivotFields>
  <rowFields count="1">
    <field x="7"/>
  </rowFields>
  <rowItems count="7">
    <i>
      <x/>
    </i>
    <i>
      <x v="1"/>
    </i>
    <i>
      <x v="2"/>
    </i>
    <i>
      <x v="3"/>
    </i>
    <i>
      <x v="4"/>
    </i>
    <i>
      <x v="5"/>
    </i>
    <i t="grand">
      <x/>
    </i>
  </rowItems>
  <colFields count="1">
    <field x="0"/>
  </colFields>
  <colItems count="4">
    <i>
      <x/>
    </i>
    <i>
      <x v="1"/>
    </i>
    <i>
      <x v="2"/>
    </i>
    <i t="grand">
      <x/>
    </i>
  </colItems>
  <dataFields count="1">
    <dataField name="Sum of Qty" fld="8" baseField="0" baseItem="0"/>
  </dataFields>
  <formats count="2">
    <format dxfId="486">
      <pivotArea grandRow="1" outline="0" collapsedLevelsAreSubtotals="1" fieldPosition="0"/>
    </format>
    <format dxfId="485">
      <pivotArea collapsedLevelsAreSubtotals="1" fieldPosition="0">
        <references count="1">
          <reference field="7" count="0"/>
        </references>
      </pivotArea>
    </format>
  </formats>
  <chartFormats count="41">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1" format="2" series="1">
      <pivotArea type="data" outline="0" fieldPosition="0">
        <references count="2">
          <reference field="4294967294" count="1" selected="0">
            <x v="0"/>
          </reference>
          <reference field="0" count="1" selected="0">
            <x v="2"/>
          </reference>
        </references>
      </pivotArea>
    </chartFormat>
    <chartFormat chart="2" format="0" series="1">
      <pivotArea type="data" outline="0" fieldPosition="0">
        <references count="2">
          <reference field="4294967294" count="1" selected="0">
            <x v="0"/>
          </reference>
          <reference field="0" count="1" selected="0">
            <x v="0"/>
          </reference>
        </references>
      </pivotArea>
    </chartFormat>
    <chartFormat chart="2" format="1" series="1">
      <pivotArea type="data" outline="0" fieldPosition="0">
        <references count="2">
          <reference field="4294967294" count="1" selected="0">
            <x v="0"/>
          </reference>
          <reference field="0" count="1" selected="0">
            <x v="1"/>
          </reference>
        </references>
      </pivotArea>
    </chartFormat>
    <chartFormat chart="2" format="2" series="1">
      <pivotArea type="data" outline="0" fieldPosition="0">
        <references count="2">
          <reference field="4294967294" count="1" selected="0">
            <x v="0"/>
          </reference>
          <reference field="0" count="1" selected="0">
            <x v="2"/>
          </reference>
        </references>
      </pivotArea>
    </chartFormat>
    <chartFormat chart="3" format="0" series="1">
      <pivotArea type="data" outline="0" fieldPosition="0">
        <references count="2">
          <reference field="4294967294" count="1" selected="0">
            <x v="0"/>
          </reference>
          <reference field="0" count="1" selected="0">
            <x v="0"/>
          </reference>
        </references>
      </pivotArea>
    </chartFormat>
    <chartFormat chart="3" format="1" series="1">
      <pivotArea type="data" outline="0" fieldPosition="0">
        <references count="2">
          <reference field="4294967294" count="1" selected="0">
            <x v="0"/>
          </reference>
          <reference field="0" count="1" selected="0">
            <x v="1"/>
          </reference>
        </references>
      </pivotArea>
    </chartFormat>
    <chartFormat chart="3" format="2" series="1">
      <pivotArea type="data" outline="0" fieldPosition="0">
        <references count="2">
          <reference field="4294967294" count="1" selected="0">
            <x v="0"/>
          </reference>
          <reference field="0" count="1" selected="0">
            <x v="2"/>
          </reference>
        </references>
      </pivotArea>
    </chartFormat>
    <chartFormat chart="4" format="0" series="1">
      <pivotArea type="data" outline="0" fieldPosition="0">
        <references count="2">
          <reference field="4294967294" count="1" selected="0">
            <x v="0"/>
          </reference>
          <reference field="0" count="1" selected="0">
            <x v="0"/>
          </reference>
        </references>
      </pivotArea>
    </chartFormat>
    <chartFormat chart="4" format="1" series="1">
      <pivotArea type="data" outline="0" fieldPosition="0">
        <references count="2">
          <reference field="4294967294" count="1" selected="0">
            <x v="0"/>
          </reference>
          <reference field="0" count="1" selected="0">
            <x v="1"/>
          </reference>
        </references>
      </pivotArea>
    </chartFormat>
    <chartFormat chart="4" format="2" series="1">
      <pivotArea type="data" outline="0" fieldPosition="0">
        <references count="2">
          <reference field="4294967294" count="1" selected="0">
            <x v="0"/>
          </reference>
          <reference field="0" count="1" selected="0">
            <x v="2"/>
          </reference>
        </references>
      </pivotArea>
    </chartFormat>
    <chartFormat chart="5" format="0" series="1">
      <pivotArea type="data" outline="0" fieldPosition="0">
        <references count="2">
          <reference field="4294967294" count="1" selected="0">
            <x v="0"/>
          </reference>
          <reference field="0" count="1" selected="0">
            <x v="0"/>
          </reference>
        </references>
      </pivotArea>
    </chartFormat>
    <chartFormat chart="5" format="1" series="1">
      <pivotArea type="data" outline="0" fieldPosition="0">
        <references count="2">
          <reference field="4294967294" count="1" selected="0">
            <x v="0"/>
          </reference>
          <reference field="0" count="1" selected="0">
            <x v="1"/>
          </reference>
        </references>
      </pivotArea>
    </chartFormat>
    <chartFormat chart="5" format="2" series="1">
      <pivotArea type="data" outline="0" fieldPosition="0">
        <references count="2">
          <reference field="4294967294" count="1" selected="0">
            <x v="0"/>
          </reference>
          <reference field="0" count="1" selected="0">
            <x v="2"/>
          </reference>
        </references>
      </pivotArea>
    </chartFormat>
    <chartFormat chart="6" format="0" series="1">
      <pivotArea type="data" outline="0" fieldPosition="0">
        <references count="2">
          <reference field="4294967294" count="1" selected="0">
            <x v="0"/>
          </reference>
          <reference field="0" count="1" selected="0">
            <x v="0"/>
          </reference>
        </references>
      </pivotArea>
    </chartFormat>
    <chartFormat chart="6" format="1" series="1">
      <pivotArea type="data" outline="0" fieldPosition="0">
        <references count="2">
          <reference field="4294967294" count="1" selected="0">
            <x v="0"/>
          </reference>
          <reference field="0" count="1" selected="0">
            <x v="1"/>
          </reference>
        </references>
      </pivotArea>
    </chartFormat>
    <chartFormat chart="6" format="2" series="1">
      <pivotArea type="data" outline="0" fieldPosition="0">
        <references count="2">
          <reference field="4294967294" count="1" selected="0">
            <x v="0"/>
          </reference>
          <reference field="0" count="1" selected="0">
            <x v="2"/>
          </reference>
        </references>
      </pivotArea>
    </chartFormat>
    <chartFormat chart="7" format="0" series="1">
      <pivotArea type="data" outline="0" fieldPosition="0">
        <references count="2">
          <reference field="4294967294" count="1" selected="0">
            <x v="0"/>
          </reference>
          <reference field="0" count="1" selected="0">
            <x v="0"/>
          </reference>
        </references>
      </pivotArea>
    </chartFormat>
    <chartFormat chart="7" format="1" series="1">
      <pivotArea type="data" outline="0" fieldPosition="0">
        <references count="2">
          <reference field="4294967294" count="1" selected="0">
            <x v="0"/>
          </reference>
          <reference field="0" count="1" selected="0">
            <x v="1"/>
          </reference>
        </references>
      </pivotArea>
    </chartFormat>
    <chartFormat chart="7" format="2" series="1">
      <pivotArea type="data" outline="0" fieldPosition="0">
        <references count="2">
          <reference field="4294967294" count="1" selected="0">
            <x v="0"/>
          </reference>
          <reference field="0" count="1" selected="0">
            <x v="2"/>
          </reference>
        </references>
      </pivotArea>
    </chartFormat>
    <chartFormat chart="8" format="0" series="1">
      <pivotArea type="data" outline="0" fieldPosition="0">
        <references count="2">
          <reference field="4294967294" count="1" selected="0">
            <x v="0"/>
          </reference>
          <reference field="0" count="1" selected="0">
            <x v="0"/>
          </reference>
        </references>
      </pivotArea>
    </chartFormat>
    <chartFormat chart="8" format="1" series="1">
      <pivotArea type="data" outline="0" fieldPosition="0">
        <references count="2">
          <reference field="4294967294" count="1" selected="0">
            <x v="0"/>
          </reference>
          <reference field="0" count="1" selected="0">
            <x v="1"/>
          </reference>
        </references>
      </pivotArea>
    </chartFormat>
    <chartFormat chart="8" format="2" series="1">
      <pivotArea type="data" outline="0" fieldPosition="0">
        <references count="2">
          <reference field="4294967294" count="1" selected="0">
            <x v="0"/>
          </reference>
          <reference field="0" count="1" selected="0">
            <x v="2"/>
          </reference>
        </references>
      </pivotArea>
    </chartFormat>
    <chartFormat chart="9" format="3" series="1">
      <pivotArea type="data" outline="0" fieldPosition="0">
        <references count="2">
          <reference field="4294967294" count="1" selected="0">
            <x v="0"/>
          </reference>
          <reference field="0" count="1" selected="0">
            <x v="0"/>
          </reference>
        </references>
      </pivotArea>
    </chartFormat>
    <chartFormat chart="9" format="4" series="1">
      <pivotArea type="data" outline="0" fieldPosition="0">
        <references count="2">
          <reference field="4294967294" count="1" selected="0">
            <x v="0"/>
          </reference>
          <reference field="0" count="1" selected="0">
            <x v="1"/>
          </reference>
        </references>
      </pivotArea>
    </chartFormat>
    <chartFormat chart="9" format="5" series="1">
      <pivotArea type="data" outline="0" fieldPosition="0">
        <references count="2">
          <reference field="4294967294" count="1" selected="0">
            <x v="0"/>
          </reference>
          <reference field="0" count="1" selected="0">
            <x v="2"/>
          </reference>
        </references>
      </pivotArea>
    </chartFormat>
    <chartFormat chart="10" format="6" series="1">
      <pivotArea type="data" outline="0" fieldPosition="0">
        <references count="2">
          <reference field="4294967294" count="1" selected="0">
            <x v="0"/>
          </reference>
          <reference field="0" count="1" selected="0">
            <x v="0"/>
          </reference>
        </references>
      </pivotArea>
    </chartFormat>
    <chartFormat chart="10" format="7" series="1">
      <pivotArea type="data" outline="0" fieldPosition="0">
        <references count="2">
          <reference field="4294967294" count="1" selected="0">
            <x v="0"/>
          </reference>
          <reference field="0" count="1" selected="0">
            <x v="1"/>
          </reference>
        </references>
      </pivotArea>
    </chartFormat>
    <chartFormat chart="10" format="8" series="1">
      <pivotArea type="data" outline="0" fieldPosition="0">
        <references count="2">
          <reference field="4294967294" count="1" selected="0">
            <x v="0"/>
          </reference>
          <reference field="0" count="1" selected="0">
            <x v="2"/>
          </reference>
        </references>
      </pivotArea>
    </chartFormat>
    <chartFormat chart="10" format="9">
      <pivotArea type="data" outline="0" fieldPosition="0">
        <references count="3">
          <reference field="4294967294" count="1" selected="0">
            <x v="0"/>
          </reference>
          <reference field="0" count="1" selected="0">
            <x v="0"/>
          </reference>
          <reference field="7" count="1" selected="0">
            <x v="4"/>
          </reference>
        </references>
      </pivotArea>
    </chartFormat>
    <chartFormat chart="10" format="10">
      <pivotArea type="data" outline="0" fieldPosition="0">
        <references count="3">
          <reference field="4294967294" count="1" selected="0">
            <x v="0"/>
          </reference>
          <reference field="0" count="1" selected="0">
            <x v="0"/>
          </reference>
          <reference field="7" count="1" selected="0">
            <x v="3"/>
          </reference>
        </references>
      </pivotArea>
    </chartFormat>
    <chartFormat chart="10" format="11">
      <pivotArea type="data" outline="0" fieldPosition="0">
        <references count="3">
          <reference field="4294967294" count="1" selected="0">
            <x v="0"/>
          </reference>
          <reference field="0" count="1" selected="0">
            <x v="0"/>
          </reference>
          <reference field="7" count="1" selected="0">
            <x v="2"/>
          </reference>
        </references>
      </pivotArea>
    </chartFormat>
    <chartFormat chart="10" format="12">
      <pivotArea type="data" outline="0" fieldPosition="0">
        <references count="3">
          <reference field="4294967294" count="1" selected="0">
            <x v="0"/>
          </reference>
          <reference field="0" count="1" selected="0">
            <x v="0"/>
          </reference>
          <reference field="7" count="1" selected="0">
            <x v="1"/>
          </reference>
        </references>
      </pivotArea>
    </chartFormat>
    <chartFormat chart="10" format="13">
      <pivotArea type="data" outline="0" fieldPosition="0">
        <references count="3">
          <reference field="4294967294" count="1" selected="0">
            <x v="0"/>
          </reference>
          <reference field="0" count="1" selected="0">
            <x v="0"/>
          </reference>
          <reference field="7" count="1" selected="0">
            <x v="0"/>
          </reference>
        </references>
      </pivotArea>
    </chartFormat>
    <chartFormat chart="10" format="14">
      <pivotArea type="data" outline="0" fieldPosition="0">
        <references count="3">
          <reference field="4294967294" count="1" selected="0">
            <x v="0"/>
          </reference>
          <reference field="0" count="1" selected="0">
            <x v="0"/>
          </reference>
          <reference field="7" count="1" selected="0">
            <x v="5"/>
          </reference>
        </references>
      </pivotArea>
    </chartFormat>
    <chartFormat chart="10" format="15">
      <pivotArea type="data" outline="0" fieldPosition="0">
        <references count="3">
          <reference field="4294967294" count="1" selected="0">
            <x v="0"/>
          </reference>
          <reference field="0" count="1" selected="0">
            <x v="1"/>
          </reference>
          <reference field="7" count="1" selected="0">
            <x v="5"/>
          </reference>
        </references>
      </pivotArea>
    </chartFormat>
    <chartFormat chart="10" format="16">
      <pivotArea type="data" outline="0" fieldPosition="0">
        <references count="3">
          <reference field="4294967294" count="1" selected="0">
            <x v="0"/>
          </reference>
          <reference field="0" count="1" selected="0">
            <x v="2"/>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9504A14-762C-8E4C-982C-9CF9AD0E69B2}" name="PivotTable10"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298:B305" firstHeaderRow="1" firstDataRow="1" firstDataCol="1" rowPageCount="2" colPageCount="1"/>
  <pivotFields count="12">
    <pivotField axis="axisPage" multipleItemSelectionAllowed="1" showAll="0">
      <items count="4">
        <item x="0"/>
        <item h="1" x="2"/>
        <item h="1" x="1"/>
        <item t="default"/>
      </items>
    </pivotField>
    <pivotField showAll="0"/>
    <pivotField axis="axisRow" showAll="0">
      <items count="8">
        <item x="0"/>
        <item x="3"/>
        <item x="1"/>
        <item x="4"/>
        <item x="2"/>
        <item x="5"/>
        <item x="6"/>
        <item t="default"/>
      </items>
    </pivotField>
    <pivotField showAll="0"/>
    <pivotField showAll="0"/>
    <pivotField showAll="0"/>
    <pivotField showAll="0"/>
    <pivotField axis="axisPage" numFmtId="1" multipleItemSelectionAllowed="1" showAll="0">
      <items count="7">
        <item h="1" x="5"/>
        <item h="1" x="4"/>
        <item h="1" x="2"/>
        <item h="1" x="3"/>
        <item h="1" x="0"/>
        <item x="1"/>
        <item t="default"/>
      </items>
    </pivotField>
    <pivotField numFmtId="3" showAll="0"/>
    <pivotField dataField="1" numFmtId="164" showAll="0"/>
    <pivotField showAll="0"/>
    <pivotField showAll="0"/>
  </pivotFields>
  <rowFields count="1">
    <field x="2"/>
  </rowFields>
  <rowItems count="7">
    <i>
      <x/>
    </i>
    <i>
      <x v="1"/>
    </i>
    <i>
      <x v="2"/>
    </i>
    <i>
      <x v="3"/>
    </i>
    <i>
      <x v="5"/>
    </i>
    <i>
      <x v="6"/>
    </i>
    <i t="grand">
      <x/>
    </i>
  </rowItems>
  <colItems count="1">
    <i/>
  </colItems>
  <pageFields count="2">
    <pageField fld="7" hier="-1"/>
    <pageField fld="0" hier="-1"/>
  </pageFields>
  <dataFields count="1">
    <dataField name="Sum of Total Revenue + Open" fld="9" baseField="0" baseItem="0"/>
  </dataFields>
  <formats count="1">
    <format dxfId="487">
      <pivotArea collapsedLevelsAreSubtotals="1" fieldPosition="0">
        <references count="1">
          <reference field="2" count="0"/>
        </references>
      </pivotArea>
    </format>
  </formats>
  <chartFormats count="2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5"/>
          </reference>
        </references>
      </pivotArea>
    </chartFormat>
    <chartFormat chart="0" format="5" series="1">
      <pivotArea type="data" outline="0" fieldPosition="0">
        <references count="2">
          <reference field="4294967294" count="1" selected="0">
            <x v="0"/>
          </reference>
          <reference field="2" count="1" selected="0">
            <x v="6"/>
          </reference>
        </references>
      </pivotArea>
    </chartFormat>
    <chartFormat chart="0" format="6" series="1">
      <pivotArea type="data" outline="0" fieldPosition="0">
        <references count="2">
          <reference field="4294967294" count="1" selected="0">
            <x v="0"/>
          </reference>
          <reference field="0" count="1" selected="0">
            <x v="1"/>
          </reference>
        </references>
      </pivotArea>
    </chartFormat>
    <chartFormat chart="0" format="7" series="1">
      <pivotArea type="data" outline="0" fieldPosition="0">
        <references count="2">
          <reference field="4294967294" count="1" selected="0">
            <x v="0"/>
          </reference>
          <reference field="0" count="1" selected="0">
            <x v="2"/>
          </reference>
        </references>
      </pivotArea>
    </chartFormat>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 chart="1" format="2" series="1">
      <pivotArea type="data" outline="0" fieldPosition="0">
        <references count="2">
          <reference field="4294967294" count="1" selected="0">
            <x v="0"/>
          </reference>
          <reference field="0" count="1" selected="0">
            <x v="2"/>
          </reference>
        </references>
      </pivotArea>
    </chartFormat>
    <chartFormat chart="2" format="0" series="1">
      <pivotArea type="data" outline="0" fieldPosition="0">
        <references count="2">
          <reference field="4294967294" count="1" selected="0">
            <x v="0"/>
          </reference>
          <reference field="0" count="1" selected="0">
            <x v="0"/>
          </reference>
        </references>
      </pivotArea>
    </chartFormat>
    <chartFormat chart="2" format="1" series="1">
      <pivotArea type="data" outline="0" fieldPosition="0">
        <references count="2">
          <reference field="4294967294" count="1" selected="0">
            <x v="0"/>
          </reference>
          <reference field="0" count="1" selected="0">
            <x v="1"/>
          </reference>
        </references>
      </pivotArea>
    </chartFormat>
    <chartFormat chart="2" format="2" series="1">
      <pivotArea type="data" outline="0" fieldPosition="0">
        <references count="2">
          <reference field="4294967294" count="1" selected="0">
            <x v="0"/>
          </reference>
          <reference field="0" count="1" selected="0">
            <x v="2"/>
          </reference>
        </references>
      </pivotArea>
    </chartFormat>
    <chartFormat chart="2" format="3"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5" format="3">
      <pivotArea type="data" outline="0" fieldPosition="0">
        <references count="2">
          <reference field="4294967294" count="1" selected="0">
            <x v="0"/>
          </reference>
          <reference field="2" count="1" selected="0">
            <x v="2"/>
          </reference>
        </references>
      </pivotArea>
    </chartFormat>
    <chartFormat chart="15" format="4">
      <pivotArea type="data" outline="0" fieldPosition="0">
        <references count="2">
          <reference field="4294967294" count="1" selected="0">
            <x v="0"/>
          </reference>
          <reference field="2" count="1" selected="0">
            <x v="1"/>
          </reference>
        </references>
      </pivotArea>
    </chartFormat>
    <chartFormat chart="15" format="5">
      <pivotArea type="data" outline="0" fieldPosition="0">
        <references count="2">
          <reference field="4294967294" count="1" selected="0">
            <x v="0"/>
          </reference>
          <reference field="2" count="1" selected="0">
            <x v="6"/>
          </reference>
        </references>
      </pivotArea>
    </chartFormat>
    <chartFormat chart="15" format="6">
      <pivotArea type="data" outline="0" fieldPosition="0">
        <references count="2">
          <reference field="4294967294" count="1" selected="0">
            <x v="0"/>
          </reference>
          <reference field="2" count="1" selected="0">
            <x v="3"/>
          </reference>
        </references>
      </pivotArea>
    </chartFormat>
    <chartFormat chart="16"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42D5136-25C9-1E4F-B165-67AF1E4719F4}" name="PivotTable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37:H195" firstHeaderRow="1" firstDataRow="2" firstDataCol="1"/>
  <pivotFields count="12">
    <pivotField showAll="0"/>
    <pivotField showAll="0"/>
    <pivotField showAll="0"/>
    <pivotField showAll="0"/>
    <pivotField showAll="0"/>
    <pivotField axis="axisRow" showAll="0">
      <items count="57">
        <item x="21"/>
        <item x="18"/>
        <item x="23"/>
        <item x="12"/>
        <item x="11"/>
        <item x="55"/>
        <item x="13"/>
        <item x="25"/>
        <item x="15"/>
        <item x="24"/>
        <item x="26"/>
        <item x="38"/>
        <item x="27"/>
        <item x="28"/>
        <item x="0"/>
        <item x="29"/>
        <item x="37"/>
        <item x="30"/>
        <item x="31"/>
        <item x="8"/>
        <item x="2"/>
        <item x="51"/>
        <item x="52"/>
        <item x="39"/>
        <item x="20"/>
        <item x="9"/>
        <item x="33"/>
        <item x="22"/>
        <item x="34"/>
        <item x="3"/>
        <item x="4"/>
        <item x="1"/>
        <item x="36"/>
        <item x="50"/>
        <item x="14"/>
        <item x="42"/>
        <item x="10"/>
        <item x="48"/>
        <item x="7"/>
        <item x="32"/>
        <item x="5"/>
        <item x="46"/>
        <item x="47"/>
        <item x="54"/>
        <item x="53"/>
        <item x="45"/>
        <item x="41"/>
        <item x="35"/>
        <item x="6"/>
        <item x="19"/>
        <item x="40"/>
        <item x="43"/>
        <item x="44"/>
        <item x="16"/>
        <item x="17"/>
        <item x="49"/>
        <item t="default"/>
      </items>
    </pivotField>
    <pivotField showAll="0"/>
    <pivotField axis="axisCol" numFmtId="1" showAll="0">
      <items count="7">
        <item x="5"/>
        <item x="4"/>
        <item x="2"/>
        <item x="3"/>
        <item x="0"/>
        <item x="1"/>
        <item t="default"/>
      </items>
    </pivotField>
    <pivotField numFmtId="3" showAll="0"/>
    <pivotField dataField="1" numFmtId="164" showAll="0"/>
    <pivotField showAll="0"/>
    <pivotField showAll="0"/>
  </pivotFields>
  <rowFields count="1">
    <field x="5"/>
  </rowFields>
  <rowItems count="5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t="grand">
      <x/>
    </i>
  </rowItems>
  <colFields count="1">
    <field x="7"/>
  </colFields>
  <colItems count="7">
    <i>
      <x/>
    </i>
    <i>
      <x v="1"/>
    </i>
    <i>
      <x v="2"/>
    </i>
    <i>
      <x v="3"/>
    </i>
    <i>
      <x v="4"/>
    </i>
    <i>
      <x v="5"/>
    </i>
    <i t="grand">
      <x/>
    </i>
  </colItems>
  <dataFields count="1">
    <dataField name="Sum of Total Revenue + Open"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F08C02C-46C8-374D-91AE-FA37759CBA3C}"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E11" firstHeaderRow="1" firstDataRow="2" firstDataCol="1"/>
  <pivotFields count="12">
    <pivotField axis="axisCol" showAll="0">
      <items count="4">
        <item x="0"/>
        <item x="2"/>
        <item x="1"/>
        <item t="default"/>
      </items>
    </pivotField>
    <pivotField showAll="0"/>
    <pivotField showAll="0">
      <items count="8">
        <item x="0"/>
        <item x="3"/>
        <item x="1"/>
        <item x="4"/>
        <item x="2"/>
        <item x="5"/>
        <item x="6"/>
        <item t="default"/>
      </items>
    </pivotField>
    <pivotField showAll="0"/>
    <pivotField showAll="0"/>
    <pivotField showAll="0"/>
    <pivotField showAll="0"/>
    <pivotField axis="axisRow" numFmtId="1" showAll="0">
      <items count="7">
        <item x="5"/>
        <item x="4"/>
        <item x="2"/>
        <item x="3"/>
        <item x="0"/>
        <item x="1"/>
        <item t="default"/>
      </items>
    </pivotField>
    <pivotField numFmtId="3" showAll="0"/>
    <pivotField dataField="1" numFmtId="164" showAll="0"/>
    <pivotField showAll="0"/>
    <pivotField showAll="0"/>
  </pivotFields>
  <rowFields count="1">
    <field x="7"/>
  </rowFields>
  <rowItems count="7">
    <i>
      <x/>
    </i>
    <i>
      <x v="1"/>
    </i>
    <i>
      <x v="2"/>
    </i>
    <i>
      <x v="3"/>
    </i>
    <i>
      <x v="4"/>
    </i>
    <i>
      <x v="5"/>
    </i>
    <i t="grand">
      <x/>
    </i>
  </rowItems>
  <colFields count="1">
    <field x="0"/>
  </colFields>
  <colItems count="4">
    <i>
      <x/>
    </i>
    <i>
      <x v="1"/>
    </i>
    <i>
      <x v="2"/>
    </i>
    <i t="grand">
      <x/>
    </i>
  </colItems>
  <dataFields count="1">
    <dataField name="Sum of Total Revenue + Open" fld="9" baseField="0" baseItem="0" numFmtId="44"/>
  </dataFields>
  <formats count="1">
    <format dxfId="488">
      <pivotArea outline="0" collapsedLevelsAreSubtotals="1" fieldPosition="0"/>
    </format>
  </formats>
  <chartFormats count="19">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3" format="8" series="1">
      <pivotArea type="data" outline="0" fieldPosition="0">
        <references count="2">
          <reference field="4294967294" count="1" selected="0">
            <x v="0"/>
          </reference>
          <reference field="0" count="1" selected="0">
            <x v="2"/>
          </reference>
        </references>
      </pivotArea>
    </chartFormat>
    <chartFormat chart="3" format="9">
      <pivotArea type="data" outline="0" fieldPosition="0">
        <references count="3">
          <reference field="4294967294" count="1" selected="0">
            <x v="0"/>
          </reference>
          <reference field="0" count="1" selected="0">
            <x v="1"/>
          </reference>
          <reference field="7" count="1" selected="0">
            <x v="4"/>
          </reference>
        </references>
      </pivotArea>
    </chartFormat>
    <chartFormat chart="3" format="10">
      <pivotArea type="data" outline="0" fieldPosition="0">
        <references count="3">
          <reference field="4294967294" count="1" selected="0">
            <x v="0"/>
          </reference>
          <reference field="0" count="1" selected="0">
            <x v="1"/>
          </reference>
          <reference field="7" count="1" selected="0">
            <x v="3"/>
          </reference>
        </references>
      </pivotArea>
    </chartFormat>
    <chartFormat chart="3" format="11">
      <pivotArea type="data" outline="0" fieldPosition="0">
        <references count="3">
          <reference field="4294967294" count="1" selected="0">
            <x v="0"/>
          </reference>
          <reference field="0" count="1" selected="0">
            <x v="1"/>
          </reference>
          <reference field="7" count="1" selected="0">
            <x v="1"/>
          </reference>
        </references>
      </pivotArea>
    </chartFormat>
    <chartFormat chart="3" format="12">
      <pivotArea type="data" outline="0" fieldPosition="0">
        <references count="3">
          <reference field="4294967294" count="1" selected="0">
            <x v="0"/>
          </reference>
          <reference field="0" count="1" selected="0">
            <x v="1"/>
          </reference>
          <reference field="7" count="1" selected="0">
            <x v="2"/>
          </reference>
        </references>
      </pivotArea>
    </chartFormat>
    <chartFormat chart="3" format="13">
      <pivotArea type="data" outline="0" fieldPosition="0">
        <references count="3">
          <reference field="4294967294" count="1" selected="0">
            <x v="0"/>
          </reference>
          <reference field="0" count="1" selected="0">
            <x v="1"/>
          </reference>
          <reference field="7" count="1" selected="0">
            <x v="0"/>
          </reference>
        </references>
      </pivotArea>
    </chartFormat>
    <chartFormat chart="3" format="14">
      <pivotArea type="data" outline="0" fieldPosition="0">
        <references count="3">
          <reference field="4294967294" count="1" selected="0">
            <x v="0"/>
          </reference>
          <reference field="0" count="1" selected="0">
            <x v="0"/>
          </reference>
          <reference field="7" count="1" selected="0">
            <x v="3"/>
          </reference>
        </references>
      </pivotArea>
    </chartFormat>
    <chartFormat chart="3" format="15">
      <pivotArea type="data" outline="0" fieldPosition="0">
        <references count="3">
          <reference field="4294967294" count="1" selected="0">
            <x v="0"/>
          </reference>
          <reference field="0" count="1" selected="0">
            <x v="0"/>
          </reference>
          <reference field="7" count="1" selected="0">
            <x v="2"/>
          </reference>
        </references>
      </pivotArea>
    </chartFormat>
    <chartFormat chart="3" format="16">
      <pivotArea type="data" outline="0" fieldPosition="0">
        <references count="3">
          <reference field="4294967294" count="1" selected="0">
            <x v="0"/>
          </reference>
          <reference field="0" count="1" selected="0">
            <x v="0"/>
          </reference>
          <reference field="7" count="1" selected="0">
            <x v="1"/>
          </reference>
        </references>
      </pivotArea>
    </chartFormat>
    <chartFormat chart="3" format="17">
      <pivotArea type="data" outline="0" fieldPosition="0">
        <references count="3">
          <reference field="4294967294" count="1" selected="0">
            <x v="0"/>
          </reference>
          <reference field="0" count="1" selected="0">
            <x v="0"/>
          </reference>
          <reference field="7" count="1" selected="0">
            <x v="0"/>
          </reference>
        </references>
      </pivotArea>
    </chartFormat>
    <chartFormat chart="3" format="18">
      <pivotArea type="data" outline="0" fieldPosition="0">
        <references count="3">
          <reference field="4294967294" count="1" selected="0">
            <x v="0"/>
          </reference>
          <reference field="0" count="1" selected="0">
            <x v="0"/>
          </reference>
          <reference field="7" count="1" selected="0">
            <x v="4"/>
          </reference>
        </references>
      </pivotArea>
    </chartFormat>
    <chartFormat chart="3" format="19">
      <pivotArea type="data" outline="0" fieldPosition="0">
        <references count="3">
          <reference field="4294967294" count="1" selected="0">
            <x v="0"/>
          </reference>
          <reference field="0" count="1" selected="0">
            <x v="2"/>
          </reference>
          <reference field="7" count="1" selected="0">
            <x v="4"/>
          </reference>
        </references>
      </pivotArea>
    </chartFormat>
    <chartFormat chart="3" format="20">
      <pivotArea type="data" outline="0" fieldPosition="0">
        <references count="3">
          <reference field="4294967294" count="1" selected="0">
            <x v="0"/>
          </reference>
          <reference field="0" count="1" selected="0">
            <x v="2"/>
          </reference>
          <reference field="7" count="1" selected="0">
            <x v="3"/>
          </reference>
        </references>
      </pivotArea>
    </chartFormat>
    <chartFormat chart="3" format="21">
      <pivotArea type="data" outline="0" fieldPosition="0">
        <references count="3">
          <reference field="4294967294" count="1" selected="0">
            <x v="0"/>
          </reference>
          <reference field="0" count="1" selected="0">
            <x v="2"/>
          </reference>
          <reference field="7" count="1" selected="0">
            <x v="2"/>
          </reference>
        </references>
      </pivotArea>
    </chartFormat>
    <chartFormat chart="3" format="22">
      <pivotArea type="data" outline="0" fieldPosition="0">
        <references count="3">
          <reference field="4294967294" count="1" selected="0">
            <x v="0"/>
          </reference>
          <reference field="0" count="1" selected="0">
            <x v="2"/>
          </reference>
          <reference field="7" count="1" selected="0">
            <x v="1"/>
          </reference>
        </references>
      </pivotArea>
    </chartFormat>
    <chartFormat chart="3" format="23">
      <pivotArea type="data" outline="0" fieldPosition="0">
        <references count="3">
          <reference field="4294967294" count="1" selected="0">
            <x v="0"/>
          </reference>
          <reference field="0" count="1" selected="0">
            <x v="2"/>
          </reference>
          <reference field="7" count="1" selected="0">
            <x v="0"/>
          </reference>
        </references>
      </pivotArea>
    </chartFormat>
    <chartFormat chart="3" format="24">
      <pivotArea type="data" outline="0" fieldPosition="0">
        <references count="3">
          <reference field="4294967294" count="1" selected="0">
            <x v="0"/>
          </reference>
          <reference field="0" count="1" selected="0">
            <x v="1"/>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9445F4C-5D9A-5442-BAE3-2D97C39E7CEB}"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0:B37" firstHeaderRow="1" firstDataRow="1" firstDataCol="1" rowPageCount="1" colPageCount="1"/>
  <pivotFields count="12">
    <pivotField showAll="0"/>
    <pivotField showAll="0"/>
    <pivotField axis="axisRow" showAll="0" sortType="descending">
      <items count="8">
        <item x="0"/>
        <item x="3"/>
        <item x="1"/>
        <item x="4"/>
        <item x="2"/>
        <item x="5"/>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axis="axisPage" numFmtId="1" multipleItemSelectionAllowed="1" showAll="0">
      <items count="7">
        <item h="1" x="5"/>
        <item h="1" x="4"/>
        <item h="1" x="2"/>
        <item h="1" x="3"/>
        <item h="1" x="0"/>
        <item x="1"/>
        <item t="default"/>
      </items>
    </pivotField>
    <pivotField numFmtId="3" showAll="0"/>
    <pivotField dataField="1" numFmtId="164" showAll="0"/>
    <pivotField showAll="0"/>
    <pivotField showAll="0"/>
  </pivotFields>
  <rowFields count="1">
    <field x="2"/>
  </rowFields>
  <rowItems count="7">
    <i>
      <x v="6"/>
    </i>
    <i>
      <x/>
    </i>
    <i>
      <x v="2"/>
    </i>
    <i>
      <x v="1"/>
    </i>
    <i>
      <x v="3"/>
    </i>
    <i>
      <x v="5"/>
    </i>
    <i t="grand">
      <x/>
    </i>
  </rowItems>
  <colItems count="1">
    <i/>
  </colItems>
  <pageFields count="1">
    <pageField fld="7" hier="-1"/>
  </pageFields>
  <dataFields count="1">
    <dataField name="Sum of Total Revenue + Open" fld="9" baseField="0" baseItem="0"/>
  </dataFields>
  <formats count="1">
    <format dxfId="489">
      <pivotArea collapsedLevelsAreSubtotals="1" fieldPosition="0">
        <references count="1">
          <reference field="2" count="6">
            <x v="0"/>
            <x v="1"/>
            <x v="2"/>
            <x v="3"/>
            <x v="5"/>
            <x v="6"/>
          </reference>
        </references>
      </pivotArea>
    </format>
  </formats>
  <chartFormats count="32">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2" count="1" selected="0">
            <x v="6"/>
          </reference>
        </references>
      </pivotArea>
    </chartFormat>
    <chartFormat chart="2" format="4">
      <pivotArea type="data" outline="0" fieldPosition="0">
        <references count="2">
          <reference field="4294967294" count="1" selected="0">
            <x v="0"/>
          </reference>
          <reference field="2" count="1" selected="0">
            <x v="3"/>
          </reference>
        </references>
      </pivotArea>
    </chartFormat>
    <chartFormat chart="2" format="5">
      <pivotArea type="data" outline="0" fieldPosition="0">
        <references count="2">
          <reference field="4294967294" count="1" selected="0">
            <x v="0"/>
          </reference>
          <reference field="2" count="1" selected="0">
            <x v="1"/>
          </reference>
        </references>
      </pivotArea>
    </chartFormat>
    <chartFormat chart="2" format="6">
      <pivotArea type="data" outline="0" fieldPosition="0">
        <references count="2">
          <reference field="4294967294" count="1" selected="0">
            <x v="0"/>
          </reference>
          <reference field="2" count="1" selected="0">
            <x v="2"/>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2" count="1" selected="0">
            <x v="1"/>
          </reference>
        </references>
      </pivotArea>
    </chartFormat>
    <chartFormat chart="5" format="14">
      <pivotArea type="data" outline="0" fieldPosition="0">
        <references count="2">
          <reference field="4294967294" count="1" selected="0">
            <x v="0"/>
          </reference>
          <reference field="2" count="1" selected="0">
            <x v="2"/>
          </reference>
        </references>
      </pivotArea>
    </chartFormat>
    <chartFormat chart="5" format="15">
      <pivotArea type="data" outline="0" fieldPosition="0">
        <references count="2">
          <reference field="4294967294" count="1" selected="0">
            <x v="0"/>
          </reference>
          <reference field="2" count="1" selected="0">
            <x v="3"/>
          </reference>
        </references>
      </pivotArea>
    </chartFormat>
    <chartFormat chart="5" format="16">
      <pivotArea type="data" outline="0" fieldPosition="0">
        <references count="2">
          <reference field="4294967294" count="1" selected="0">
            <x v="0"/>
          </reference>
          <reference field="2" count="1" selected="0">
            <x v="6"/>
          </reference>
        </references>
      </pivotArea>
    </chartFormat>
    <chartFormat chart="2" format="7">
      <pivotArea type="data" outline="0" fieldPosition="0">
        <references count="2">
          <reference field="4294967294" count="1" selected="0">
            <x v="0"/>
          </reference>
          <reference field="2" count="1" selected="0">
            <x v="4"/>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2" count="1" selected="0">
            <x v="0"/>
          </reference>
        </references>
      </pivotArea>
    </chartFormat>
    <chartFormat chart="10" format="10">
      <pivotArea type="data" outline="0" fieldPosition="0">
        <references count="2">
          <reference field="4294967294" count="1" selected="0">
            <x v="0"/>
          </reference>
          <reference field="2" count="1" selected="0">
            <x v="1"/>
          </reference>
        </references>
      </pivotArea>
    </chartFormat>
    <chartFormat chart="10" format="11">
      <pivotArea type="data" outline="0" fieldPosition="0">
        <references count="2">
          <reference field="4294967294" count="1" selected="0">
            <x v="0"/>
          </reference>
          <reference field="2" count="1" selected="0">
            <x v="2"/>
          </reference>
        </references>
      </pivotArea>
    </chartFormat>
    <chartFormat chart="10" format="12">
      <pivotArea type="data" outline="0" fieldPosition="0">
        <references count="2">
          <reference field="4294967294" count="1" selected="0">
            <x v="0"/>
          </reference>
          <reference field="2" count="1" selected="0">
            <x v="3"/>
          </reference>
        </references>
      </pivotArea>
    </chartFormat>
    <chartFormat chart="10" format="13">
      <pivotArea type="data" outline="0" fieldPosition="0">
        <references count="2">
          <reference field="4294967294" count="1" selected="0">
            <x v="0"/>
          </reference>
          <reference field="2" count="1" selected="0">
            <x v="5"/>
          </reference>
        </references>
      </pivotArea>
    </chartFormat>
    <chartFormat chart="10" format="14">
      <pivotArea type="data" outline="0" fieldPosition="0">
        <references count="2">
          <reference field="4294967294" count="1" selected="0">
            <x v="0"/>
          </reference>
          <reference field="2" count="1" selected="0">
            <x v="6"/>
          </reference>
        </references>
      </pivotArea>
    </chartFormat>
    <chartFormat chart="11" format="15" series="1">
      <pivotArea type="data" outline="0" fieldPosition="0">
        <references count="1">
          <reference field="4294967294" count="1" selected="0">
            <x v="0"/>
          </reference>
        </references>
      </pivotArea>
    </chartFormat>
    <chartFormat chart="11" format="16">
      <pivotArea type="data" outline="0" fieldPosition="0">
        <references count="2">
          <reference field="4294967294" count="1" selected="0">
            <x v="0"/>
          </reference>
          <reference field="2" count="1" selected="0">
            <x v="0"/>
          </reference>
        </references>
      </pivotArea>
    </chartFormat>
    <chartFormat chart="11" format="17">
      <pivotArea type="data" outline="0" fieldPosition="0">
        <references count="2">
          <reference field="4294967294" count="1" selected="0">
            <x v="0"/>
          </reference>
          <reference field="2" count="1" selected="0">
            <x v="1"/>
          </reference>
        </references>
      </pivotArea>
    </chartFormat>
    <chartFormat chart="11" format="18">
      <pivotArea type="data" outline="0" fieldPosition="0">
        <references count="2">
          <reference field="4294967294" count="1" selected="0">
            <x v="0"/>
          </reference>
          <reference field="2" count="1" selected="0">
            <x v="2"/>
          </reference>
        </references>
      </pivotArea>
    </chartFormat>
    <chartFormat chart="11" format="19">
      <pivotArea type="data" outline="0" fieldPosition="0">
        <references count="2">
          <reference field="4294967294" count="1" selected="0">
            <x v="0"/>
          </reference>
          <reference field="2" count="1" selected="0">
            <x v="3"/>
          </reference>
        </references>
      </pivotArea>
    </chartFormat>
    <chartFormat chart="11" format="20">
      <pivotArea type="data" outline="0" fieldPosition="0">
        <references count="2">
          <reference field="4294967294" count="1" selected="0">
            <x v="0"/>
          </reference>
          <reference field="2" count="1" selected="0">
            <x v="5"/>
          </reference>
        </references>
      </pivotArea>
    </chartFormat>
    <chartFormat chart="11" format="21">
      <pivotArea type="data" outline="0" fieldPosition="0">
        <references count="2">
          <reference field="4294967294" count="1" selected="0">
            <x v="0"/>
          </reference>
          <reference field="2" count="1" selected="0">
            <x v="6"/>
          </reference>
        </references>
      </pivotArea>
    </chartFormat>
    <chartFormat chart="12" format="22" series="1">
      <pivotArea type="data" outline="0" fieldPosition="0">
        <references count="1">
          <reference field="4294967294" count="1" selected="0">
            <x v="0"/>
          </reference>
        </references>
      </pivotArea>
    </chartFormat>
    <chartFormat chart="12" format="23">
      <pivotArea type="data" outline="0" fieldPosition="0">
        <references count="2">
          <reference field="4294967294" count="1" selected="0">
            <x v="0"/>
          </reference>
          <reference field="2" count="1" selected="0">
            <x v="0"/>
          </reference>
        </references>
      </pivotArea>
    </chartFormat>
    <chartFormat chart="12" format="24">
      <pivotArea type="data" outline="0" fieldPosition="0">
        <references count="2">
          <reference field="4294967294" count="1" selected="0">
            <x v="0"/>
          </reference>
          <reference field="2" count="1" selected="0">
            <x v="1"/>
          </reference>
        </references>
      </pivotArea>
    </chartFormat>
    <chartFormat chart="12" format="25">
      <pivotArea type="data" outline="0" fieldPosition="0">
        <references count="2">
          <reference field="4294967294" count="1" selected="0">
            <x v="0"/>
          </reference>
          <reference field="2" count="1" selected="0">
            <x v="2"/>
          </reference>
        </references>
      </pivotArea>
    </chartFormat>
    <chartFormat chart="12" format="26">
      <pivotArea type="data" outline="0" fieldPosition="0">
        <references count="2">
          <reference field="4294967294" count="1" selected="0">
            <x v="0"/>
          </reference>
          <reference field="2" count="1" selected="0">
            <x v="3"/>
          </reference>
        </references>
      </pivotArea>
    </chartFormat>
    <chartFormat chart="12" format="27">
      <pivotArea type="data" outline="0" fieldPosition="0">
        <references count="2">
          <reference field="4294967294" count="1" selected="0">
            <x v="0"/>
          </reference>
          <reference field="2" count="1" selected="0">
            <x v="5"/>
          </reference>
        </references>
      </pivotArea>
    </chartFormat>
    <chartFormat chart="12" format="28">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AC6362C-5F03-8649-B904-10453AF273A2}"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42:B49" firstHeaderRow="1" firstDataRow="1" firstDataCol="1"/>
  <pivotFields count="12">
    <pivotField showAll="0"/>
    <pivotField showAll="0"/>
    <pivotField showAll="0">
      <items count="8">
        <item x="0"/>
        <item x="3"/>
        <item x="1"/>
        <item x="4"/>
        <item x="2"/>
        <item x="5"/>
        <item x="6"/>
        <item t="default"/>
      </items>
    </pivotField>
    <pivotField showAll="0"/>
    <pivotField showAll="0"/>
    <pivotField showAll="0"/>
    <pivotField showAll="0"/>
    <pivotField axis="axisRow" numFmtId="1" showAll="0">
      <items count="7">
        <item x="5"/>
        <item x="4"/>
        <item x="2"/>
        <item x="3"/>
        <item x="0"/>
        <item x="1"/>
        <item t="default"/>
      </items>
    </pivotField>
    <pivotField numFmtId="3" showAll="0"/>
    <pivotField dataField="1" numFmtId="164" showAll="0"/>
    <pivotField showAll="0"/>
    <pivotField showAll="0"/>
  </pivotFields>
  <rowFields count="1">
    <field x="7"/>
  </rowFields>
  <rowItems count="7">
    <i>
      <x/>
    </i>
    <i>
      <x v="1"/>
    </i>
    <i>
      <x v="2"/>
    </i>
    <i>
      <x v="3"/>
    </i>
    <i>
      <x v="4"/>
    </i>
    <i>
      <x v="5"/>
    </i>
    <i t="grand">
      <x/>
    </i>
  </rowItems>
  <colItems count="1">
    <i/>
  </colItems>
  <dataFields count="1">
    <dataField name="Sum of Total Revenue + Open" fld="9" baseField="0" baseItem="0" numFmtId="44"/>
  </dataFields>
  <formats count="1">
    <format dxfId="490">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51B1C96-E9BB-6344-B585-0A7314B9136E}"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285:C292" firstHeaderRow="0" firstDataRow="1" firstDataCol="1" rowPageCount="2" colPageCount="1"/>
  <pivotFields count="12">
    <pivotField axis="axisPage" showAll="0">
      <items count="4">
        <item x="0"/>
        <item x="2"/>
        <item x="1"/>
        <item t="default"/>
      </items>
    </pivotField>
    <pivotField showAll="0"/>
    <pivotField axis="axisRow" showAll="0">
      <items count="8">
        <item x="0"/>
        <item x="3"/>
        <item x="1"/>
        <item x="4"/>
        <item x="2"/>
        <item x="5"/>
        <item x="6"/>
        <item t="default"/>
      </items>
    </pivotField>
    <pivotField showAll="0"/>
    <pivotField showAll="0"/>
    <pivotField showAll="0"/>
    <pivotField showAll="0"/>
    <pivotField axis="axisPage" numFmtId="1" multipleItemSelectionAllowed="1" showAll="0">
      <items count="7">
        <item h="1" x="5"/>
        <item h="1" x="4"/>
        <item h="1" x="2"/>
        <item h="1" x="3"/>
        <item h="1" x="0"/>
        <item x="1"/>
        <item t="default"/>
      </items>
    </pivotField>
    <pivotField dataField="1" numFmtId="3" showAll="0"/>
    <pivotField dataField="1" numFmtId="164" showAll="0"/>
    <pivotField showAll="0"/>
    <pivotField showAll="0"/>
  </pivotFields>
  <rowFields count="1">
    <field x="2"/>
  </rowFields>
  <rowItems count="7">
    <i>
      <x/>
    </i>
    <i>
      <x v="1"/>
    </i>
    <i>
      <x v="2"/>
    </i>
    <i>
      <x v="3"/>
    </i>
    <i>
      <x v="5"/>
    </i>
    <i>
      <x v="6"/>
    </i>
    <i t="grand">
      <x/>
    </i>
  </rowItems>
  <colFields count="1">
    <field x="-2"/>
  </colFields>
  <colItems count="2">
    <i>
      <x/>
    </i>
    <i i="1">
      <x v="1"/>
    </i>
  </colItems>
  <pageFields count="2">
    <pageField fld="7" hier="-1"/>
    <pageField fld="0" hier="-1"/>
  </pageFields>
  <dataFields count="2">
    <dataField name="Sum of Qty" fld="8" baseField="0" baseItem="0"/>
    <dataField name="Sum of Total Revenue + Open" fld="9" baseField="0" baseItem="0"/>
  </dataFields>
  <formats count="2">
    <format dxfId="492">
      <pivotArea collapsedLevelsAreSubtotals="1" fieldPosition="0">
        <references count="1">
          <reference field="2" count="0"/>
        </references>
      </pivotArea>
    </format>
    <format dxfId="491">
      <pivotArea collapsedLevelsAreSubtotals="1" fieldPosition="0">
        <references count="2">
          <reference field="4294967294" count="1" selected="0">
            <x v="0"/>
          </reference>
          <reference field="2" count="6">
            <x v="0"/>
            <x v="1"/>
            <x v="2"/>
            <x v="3"/>
            <x v="5"/>
            <x v="6"/>
          </reference>
        </references>
      </pivotArea>
    </format>
  </formats>
  <chartFormats count="1">
    <chartFormat chart="8"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EC9B3B3-7060-4849-8E84-50B29D777634}" name="PivotTable1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8:H46" firstHeaderRow="1" firstDataRow="2" firstDataCol="1" rowPageCount="1" colPageCount="1"/>
  <pivotFields count="12">
    <pivotField axis="axisPage" showAll="0">
      <items count="4">
        <item x="0"/>
        <item x="2"/>
        <item x="1"/>
        <item t="default"/>
      </items>
    </pivotField>
    <pivotField showAll="0"/>
    <pivotField axis="axisRow" showAll="0">
      <items count="8">
        <item x="0"/>
        <item x="3"/>
        <item x="1"/>
        <item x="4"/>
        <item h="1" x="2"/>
        <item x="5"/>
        <item x="6"/>
        <item t="default"/>
      </items>
    </pivotField>
    <pivotField showAll="0"/>
    <pivotField showAll="0"/>
    <pivotField showAll="0"/>
    <pivotField showAll="0"/>
    <pivotField axis="axisCol" numFmtId="1" showAll="0">
      <items count="7">
        <item x="5"/>
        <item x="4"/>
        <item x="2"/>
        <item x="3"/>
        <item x="0"/>
        <item x="1"/>
        <item t="default"/>
      </items>
    </pivotField>
    <pivotField numFmtId="3" showAll="0"/>
    <pivotField dataField="1" numFmtId="164" showAll="0"/>
    <pivotField showAll="0"/>
    <pivotField showAll="0"/>
  </pivotFields>
  <rowFields count="1">
    <field x="2"/>
  </rowFields>
  <rowItems count="7">
    <i>
      <x/>
    </i>
    <i>
      <x v="1"/>
    </i>
    <i>
      <x v="2"/>
    </i>
    <i>
      <x v="3"/>
    </i>
    <i>
      <x v="5"/>
    </i>
    <i>
      <x v="6"/>
    </i>
    <i t="grand">
      <x/>
    </i>
  </rowItems>
  <colFields count="1">
    <field x="7"/>
  </colFields>
  <colItems count="7">
    <i>
      <x/>
    </i>
    <i>
      <x v="1"/>
    </i>
    <i>
      <x v="2"/>
    </i>
    <i>
      <x v="3"/>
    </i>
    <i>
      <x v="4"/>
    </i>
    <i>
      <x v="5"/>
    </i>
    <i t="grand">
      <x/>
    </i>
  </colItems>
  <pageFields count="1">
    <pageField fld="0" hier="-1"/>
  </pageFields>
  <dataFields count="1">
    <dataField name="Sum of Total Revenue + Open" fld="9" baseField="0" baseItem="0" numFmtId="44"/>
  </dataFields>
  <formats count="1">
    <format dxfId="12">
      <pivotArea outline="0" collapsedLevelsAreSubtotals="1" fieldPosition="0"/>
    </format>
  </formats>
  <chartFormats count="33">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5"/>
          </reference>
        </references>
      </pivotArea>
    </chartFormat>
    <chartFormat chart="0" format="5" series="1">
      <pivotArea type="data" outline="0" fieldPosition="0">
        <references count="2">
          <reference field="4294967294" count="1" selected="0">
            <x v="0"/>
          </reference>
          <reference field="2" count="1" selected="0">
            <x v="6"/>
          </reference>
        </references>
      </pivotArea>
    </chartFormat>
    <chartFormat chart="5" format="34" series="1">
      <pivotArea type="data" outline="0" fieldPosition="0">
        <references count="2">
          <reference field="4294967294" count="1" selected="0">
            <x v="0"/>
          </reference>
          <reference field="2" count="1" selected="0">
            <x v="0"/>
          </reference>
        </references>
      </pivotArea>
    </chartFormat>
    <chartFormat chart="5" format="35">
      <pivotArea type="data" outline="0" fieldPosition="0">
        <references count="3">
          <reference field="4294967294" count="1" selected="0">
            <x v="0"/>
          </reference>
          <reference field="0" count="1" selected="0">
            <x v="1"/>
          </reference>
          <reference field="2" count="1" selected="0">
            <x v="0"/>
          </reference>
        </references>
      </pivotArea>
    </chartFormat>
    <chartFormat chart="5" format="36" series="1">
      <pivotArea type="data" outline="0" fieldPosition="0">
        <references count="2">
          <reference field="4294967294" count="1" selected="0">
            <x v="0"/>
          </reference>
          <reference field="2" count="1" selected="0">
            <x v="1"/>
          </reference>
        </references>
      </pivotArea>
    </chartFormat>
    <chartFormat chart="5" format="37" series="1">
      <pivotArea type="data" outline="0" fieldPosition="0">
        <references count="2">
          <reference field="4294967294" count="1" selected="0">
            <x v="0"/>
          </reference>
          <reference field="2" count="1" selected="0">
            <x v="2"/>
          </reference>
        </references>
      </pivotArea>
    </chartFormat>
    <chartFormat chart="5" format="38">
      <pivotArea type="data" outline="0" fieldPosition="0">
        <references count="3">
          <reference field="4294967294" count="1" selected="0">
            <x v="0"/>
          </reference>
          <reference field="0" count="1" selected="0">
            <x v="0"/>
          </reference>
          <reference field="2" count="1" selected="0">
            <x v="2"/>
          </reference>
        </references>
      </pivotArea>
    </chartFormat>
    <chartFormat chart="5" format="39" series="1">
      <pivotArea type="data" outline="0" fieldPosition="0">
        <references count="2">
          <reference field="4294967294" count="1" selected="0">
            <x v="0"/>
          </reference>
          <reference field="2" count="1" selected="0">
            <x v="3"/>
          </reference>
        </references>
      </pivotArea>
    </chartFormat>
    <chartFormat chart="5" format="40" series="1">
      <pivotArea type="data" outline="0" fieldPosition="0">
        <references count="2">
          <reference field="4294967294" count="1" selected="0">
            <x v="0"/>
          </reference>
          <reference field="2" count="1" selected="0">
            <x v="5"/>
          </reference>
        </references>
      </pivotArea>
    </chartFormat>
    <chartFormat chart="5" format="41" series="1">
      <pivotArea type="data" outline="0" fieldPosition="0">
        <references count="2">
          <reference field="4294967294" count="1" selected="0">
            <x v="0"/>
          </reference>
          <reference field="2" count="1" selected="0">
            <x v="6"/>
          </reference>
        </references>
      </pivotArea>
    </chartFormat>
    <chartFormat chart="5" format="42">
      <pivotArea type="data" outline="0" fieldPosition="0">
        <references count="3">
          <reference field="4294967294" count="1" selected="0">
            <x v="0"/>
          </reference>
          <reference field="0" count="1" selected="0">
            <x v="0"/>
          </reference>
          <reference field="2" count="1" selected="0">
            <x v="6"/>
          </reference>
        </references>
      </pivotArea>
    </chartFormat>
    <chartFormat chart="5" format="43">
      <pivotArea type="data" outline="0" fieldPosition="0">
        <references count="3">
          <reference field="4294967294" count="1" selected="0">
            <x v="0"/>
          </reference>
          <reference field="0" count="1" selected="0">
            <x v="1"/>
          </reference>
          <reference field="2" count="1" selected="0">
            <x v="6"/>
          </reference>
        </references>
      </pivotArea>
    </chartFormat>
    <chartFormat chart="5" format="44">
      <pivotArea type="data" outline="0" fieldPosition="0">
        <references count="3">
          <reference field="4294967294" count="1" selected="0">
            <x v="0"/>
          </reference>
          <reference field="0" count="1" selected="0">
            <x v="2"/>
          </reference>
          <reference field="2" count="1" selected="0">
            <x v="6"/>
          </reference>
        </references>
      </pivotArea>
    </chartFormat>
    <chartFormat chart="5" format="45" series="1">
      <pivotArea type="data" outline="0" fieldPosition="0">
        <references count="2">
          <reference field="4294967294" count="1" selected="0">
            <x v="0"/>
          </reference>
          <reference field="2" count="1" selected="0">
            <x v="4"/>
          </reference>
        </references>
      </pivotArea>
    </chartFormat>
    <chartFormat chart="0" format="6" series="1">
      <pivotArea type="data" outline="0" fieldPosition="0">
        <references count="2">
          <reference field="4294967294" count="1" selected="0">
            <x v="0"/>
          </reference>
          <reference field="2" count="1" selected="0">
            <x v="4"/>
          </reference>
        </references>
      </pivotArea>
    </chartFormat>
    <chartFormat chart="5" format="4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0"/>
          </reference>
        </references>
      </pivotArea>
    </chartFormat>
    <chartFormat chart="5" format="47" series="1">
      <pivotArea type="data" outline="0" fieldPosition="0">
        <references count="2">
          <reference field="4294967294" count="1" selected="0">
            <x v="0"/>
          </reference>
          <reference field="7" count="1" selected="0">
            <x v="1"/>
          </reference>
        </references>
      </pivotArea>
    </chartFormat>
    <chartFormat chart="5" format="48" series="1">
      <pivotArea type="data" outline="0" fieldPosition="0">
        <references count="2">
          <reference field="4294967294" count="1" selected="0">
            <x v="0"/>
          </reference>
          <reference field="7" count="1" selected="0">
            <x v="2"/>
          </reference>
        </references>
      </pivotArea>
    </chartFormat>
    <chartFormat chart="5" format="49" series="1">
      <pivotArea type="data" outline="0" fieldPosition="0">
        <references count="2">
          <reference field="4294967294" count="1" selected="0">
            <x v="0"/>
          </reference>
          <reference field="7" count="1" selected="0">
            <x v="3"/>
          </reference>
        </references>
      </pivotArea>
    </chartFormat>
    <chartFormat chart="5" format="50" series="1">
      <pivotArea type="data" outline="0" fieldPosition="0">
        <references count="2">
          <reference field="4294967294" count="1" selected="0">
            <x v="0"/>
          </reference>
          <reference field="7" count="1" selected="0">
            <x v="4"/>
          </reference>
        </references>
      </pivotArea>
    </chartFormat>
    <chartFormat chart="5" format="51" series="1">
      <pivotArea type="data" outline="0" fieldPosition="0">
        <references count="2">
          <reference field="4294967294" count="1" selected="0">
            <x v="0"/>
          </reference>
          <reference field="7" count="1" selected="0">
            <x v="5"/>
          </reference>
        </references>
      </pivotArea>
    </chartFormat>
    <chartFormat chart="5" format="52" series="1">
      <pivotArea type="data" outline="0" fieldPosition="0">
        <references count="2">
          <reference field="4294967294" count="1" selected="0">
            <x v="0"/>
          </reference>
          <reference field="7" count="1" selected="0">
            <x v="0"/>
          </reference>
        </references>
      </pivotArea>
    </chartFormat>
    <chartFormat chart="0" format="8" series="1">
      <pivotArea type="data" outline="0" fieldPosition="0">
        <references count="2">
          <reference field="4294967294" count="1" selected="0">
            <x v="0"/>
          </reference>
          <reference field="7" count="1" selected="0">
            <x v="1"/>
          </reference>
        </references>
      </pivotArea>
    </chartFormat>
    <chartFormat chart="0" format="9" series="1">
      <pivotArea type="data" outline="0" fieldPosition="0">
        <references count="2">
          <reference field="4294967294" count="1" selected="0">
            <x v="0"/>
          </reference>
          <reference field="7" count="1" selected="0">
            <x v="2"/>
          </reference>
        </references>
      </pivotArea>
    </chartFormat>
    <chartFormat chart="0" format="10" series="1">
      <pivotArea type="data" outline="0" fieldPosition="0">
        <references count="2">
          <reference field="4294967294" count="1" selected="0">
            <x v="0"/>
          </reference>
          <reference field="7" count="1" selected="0">
            <x v="3"/>
          </reference>
        </references>
      </pivotArea>
    </chartFormat>
    <chartFormat chart="0" format="11" series="1">
      <pivotArea type="data" outline="0" fieldPosition="0">
        <references count="2">
          <reference field="4294967294" count="1" selected="0">
            <x v="0"/>
          </reference>
          <reference field="7" count="1" selected="0">
            <x v="4"/>
          </reference>
        </references>
      </pivotArea>
    </chartFormat>
    <chartFormat chart="0" format="12" series="1">
      <pivotArea type="data" outline="0" fieldPosition="0">
        <references count="2">
          <reference field="4294967294" count="1" selected="0">
            <x v="0"/>
          </reference>
          <reference field="7" count="1" selected="0">
            <x v="5"/>
          </reference>
        </references>
      </pivotArea>
    </chartFormat>
    <chartFormat chart="0" format="13"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CD0D420-346F-2949-BE8F-D720CD122371}" name="PivotTable10"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3:H31" firstHeaderRow="1" firstDataRow="2" firstDataCol="1" rowPageCount="1" colPageCount="1"/>
  <pivotFields count="12">
    <pivotField axis="axisPage" showAll="0">
      <items count="4">
        <item x="0"/>
        <item x="2"/>
        <item x="1"/>
        <item t="default"/>
      </items>
    </pivotField>
    <pivotField showAll="0"/>
    <pivotField axis="axisRow" showAll="0">
      <items count="8">
        <item x="0"/>
        <item x="3"/>
        <item x="1"/>
        <item x="4"/>
        <item h="1" x="2"/>
        <item x="5"/>
        <item x="6"/>
        <item t="default"/>
      </items>
    </pivotField>
    <pivotField showAll="0"/>
    <pivotField showAll="0"/>
    <pivotField showAll="0"/>
    <pivotField showAll="0"/>
    <pivotField axis="axisCol" numFmtId="1" showAll="0">
      <items count="7">
        <item x="5"/>
        <item x="4"/>
        <item x="2"/>
        <item x="3"/>
        <item x="0"/>
        <item x="1"/>
        <item t="default"/>
      </items>
    </pivotField>
    <pivotField numFmtId="3" showAll="0"/>
    <pivotField dataField="1" numFmtId="164" showAll="0"/>
    <pivotField showAll="0"/>
    <pivotField showAll="0"/>
  </pivotFields>
  <rowFields count="1">
    <field x="2"/>
  </rowFields>
  <rowItems count="7">
    <i>
      <x/>
    </i>
    <i>
      <x v="1"/>
    </i>
    <i>
      <x v="2"/>
    </i>
    <i>
      <x v="3"/>
    </i>
    <i>
      <x v="5"/>
    </i>
    <i>
      <x v="6"/>
    </i>
    <i t="grand">
      <x/>
    </i>
  </rowItems>
  <colFields count="1">
    <field x="7"/>
  </colFields>
  <colItems count="7">
    <i>
      <x/>
    </i>
    <i>
      <x v="1"/>
    </i>
    <i>
      <x v="2"/>
    </i>
    <i>
      <x v="3"/>
    </i>
    <i>
      <x v="4"/>
    </i>
    <i>
      <x v="5"/>
    </i>
    <i t="grand">
      <x/>
    </i>
  </colItems>
  <pageFields count="1">
    <pageField fld="0" hier="-1"/>
  </pageFields>
  <dataFields count="1">
    <dataField name="Sum of Total Revenue + Open" fld="9" baseField="0" baseItem="0" numFmtId="165"/>
  </dataFields>
  <formats count="1">
    <format dxfId="13">
      <pivotArea outline="0" collapsedLevelsAreSubtotals="1" fieldPosition="0"/>
    </format>
  </formats>
  <chartFormats count="33">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5"/>
          </reference>
        </references>
      </pivotArea>
    </chartFormat>
    <chartFormat chart="0" format="5" series="1">
      <pivotArea type="data" outline="0" fieldPosition="0">
        <references count="2">
          <reference field="4294967294" count="1" selected="0">
            <x v="0"/>
          </reference>
          <reference field="2" count="1" selected="0">
            <x v="6"/>
          </reference>
        </references>
      </pivotArea>
    </chartFormat>
    <chartFormat chart="5" format="34" series="1">
      <pivotArea type="data" outline="0" fieldPosition="0">
        <references count="2">
          <reference field="4294967294" count="1" selected="0">
            <x v="0"/>
          </reference>
          <reference field="2" count="1" selected="0">
            <x v="0"/>
          </reference>
        </references>
      </pivotArea>
    </chartFormat>
    <chartFormat chart="5" format="35">
      <pivotArea type="data" outline="0" fieldPosition="0">
        <references count="3">
          <reference field="4294967294" count="1" selected="0">
            <x v="0"/>
          </reference>
          <reference field="0" count="1" selected="0">
            <x v="1"/>
          </reference>
          <reference field="2" count="1" selected="0">
            <x v="0"/>
          </reference>
        </references>
      </pivotArea>
    </chartFormat>
    <chartFormat chart="5" format="36" series="1">
      <pivotArea type="data" outline="0" fieldPosition="0">
        <references count="2">
          <reference field="4294967294" count="1" selected="0">
            <x v="0"/>
          </reference>
          <reference field="2" count="1" selected="0">
            <x v="1"/>
          </reference>
        </references>
      </pivotArea>
    </chartFormat>
    <chartFormat chart="5" format="37" series="1">
      <pivotArea type="data" outline="0" fieldPosition="0">
        <references count="2">
          <reference field="4294967294" count="1" selected="0">
            <x v="0"/>
          </reference>
          <reference field="2" count="1" selected="0">
            <x v="2"/>
          </reference>
        </references>
      </pivotArea>
    </chartFormat>
    <chartFormat chart="5" format="38">
      <pivotArea type="data" outline="0" fieldPosition="0">
        <references count="3">
          <reference field="4294967294" count="1" selected="0">
            <x v="0"/>
          </reference>
          <reference field="0" count="1" selected="0">
            <x v="0"/>
          </reference>
          <reference field="2" count="1" selected="0">
            <x v="2"/>
          </reference>
        </references>
      </pivotArea>
    </chartFormat>
    <chartFormat chart="5" format="39" series="1">
      <pivotArea type="data" outline="0" fieldPosition="0">
        <references count="2">
          <reference field="4294967294" count="1" selected="0">
            <x v="0"/>
          </reference>
          <reference field="2" count="1" selected="0">
            <x v="3"/>
          </reference>
        </references>
      </pivotArea>
    </chartFormat>
    <chartFormat chart="5" format="40" series="1">
      <pivotArea type="data" outline="0" fieldPosition="0">
        <references count="2">
          <reference field="4294967294" count="1" selected="0">
            <x v="0"/>
          </reference>
          <reference field="2" count="1" selected="0">
            <x v="5"/>
          </reference>
        </references>
      </pivotArea>
    </chartFormat>
    <chartFormat chart="5" format="41" series="1">
      <pivotArea type="data" outline="0" fieldPosition="0">
        <references count="2">
          <reference field="4294967294" count="1" selected="0">
            <x v="0"/>
          </reference>
          <reference field="2" count="1" selected="0">
            <x v="6"/>
          </reference>
        </references>
      </pivotArea>
    </chartFormat>
    <chartFormat chart="5" format="42">
      <pivotArea type="data" outline="0" fieldPosition="0">
        <references count="3">
          <reference field="4294967294" count="1" selected="0">
            <x v="0"/>
          </reference>
          <reference field="0" count="1" selected="0">
            <x v="0"/>
          </reference>
          <reference field="2" count="1" selected="0">
            <x v="6"/>
          </reference>
        </references>
      </pivotArea>
    </chartFormat>
    <chartFormat chart="5" format="43">
      <pivotArea type="data" outline="0" fieldPosition="0">
        <references count="3">
          <reference field="4294967294" count="1" selected="0">
            <x v="0"/>
          </reference>
          <reference field="0" count="1" selected="0">
            <x v="1"/>
          </reference>
          <reference field="2" count="1" selected="0">
            <x v="6"/>
          </reference>
        </references>
      </pivotArea>
    </chartFormat>
    <chartFormat chart="5" format="44">
      <pivotArea type="data" outline="0" fieldPosition="0">
        <references count="3">
          <reference field="4294967294" count="1" selected="0">
            <x v="0"/>
          </reference>
          <reference field="0" count="1" selected="0">
            <x v="2"/>
          </reference>
          <reference field="2" count="1" selected="0">
            <x v="6"/>
          </reference>
        </references>
      </pivotArea>
    </chartFormat>
    <chartFormat chart="5" format="45" series="1">
      <pivotArea type="data" outline="0" fieldPosition="0">
        <references count="2">
          <reference field="4294967294" count="1" selected="0">
            <x v="0"/>
          </reference>
          <reference field="2" count="1" selected="0">
            <x v="4"/>
          </reference>
        </references>
      </pivotArea>
    </chartFormat>
    <chartFormat chart="0" format="6" series="1">
      <pivotArea type="data" outline="0" fieldPosition="0">
        <references count="2">
          <reference field="4294967294" count="1" selected="0">
            <x v="0"/>
          </reference>
          <reference field="2" count="1" selected="0">
            <x v="4"/>
          </reference>
        </references>
      </pivotArea>
    </chartFormat>
    <chartFormat chart="5" format="4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0"/>
          </reference>
        </references>
      </pivotArea>
    </chartFormat>
    <chartFormat chart="5" format="47" series="1">
      <pivotArea type="data" outline="0" fieldPosition="0">
        <references count="2">
          <reference field="4294967294" count="1" selected="0">
            <x v="0"/>
          </reference>
          <reference field="7" count="1" selected="0">
            <x v="1"/>
          </reference>
        </references>
      </pivotArea>
    </chartFormat>
    <chartFormat chart="5" format="48" series="1">
      <pivotArea type="data" outline="0" fieldPosition="0">
        <references count="2">
          <reference field="4294967294" count="1" selected="0">
            <x v="0"/>
          </reference>
          <reference field="7" count="1" selected="0">
            <x v="2"/>
          </reference>
        </references>
      </pivotArea>
    </chartFormat>
    <chartFormat chart="5" format="49" series="1">
      <pivotArea type="data" outline="0" fieldPosition="0">
        <references count="2">
          <reference field="4294967294" count="1" selected="0">
            <x v="0"/>
          </reference>
          <reference field="7" count="1" selected="0">
            <x v="3"/>
          </reference>
        </references>
      </pivotArea>
    </chartFormat>
    <chartFormat chart="5" format="50" series="1">
      <pivotArea type="data" outline="0" fieldPosition="0">
        <references count="2">
          <reference field="4294967294" count="1" selected="0">
            <x v="0"/>
          </reference>
          <reference field="7" count="1" selected="0">
            <x v="4"/>
          </reference>
        </references>
      </pivotArea>
    </chartFormat>
    <chartFormat chart="5" format="51" series="1">
      <pivotArea type="data" outline="0" fieldPosition="0">
        <references count="2">
          <reference field="4294967294" count="1" selected="0">
            <x v="0"/>
          </reference>
          <reference field="7" count="1" selected="0">
            <x v="5"/>
          </reference>
        </references>
      </pivotArea>
    </chartFormat>
    <chartFormat chart="5" format="52" series="1">
      <pivotArea type="data" outline="0" fieldPosition="0">
        <references count="2">
          <reference field="4294967294" count="1" selected="0">
            <x v="0"/>
          </reference>
          <reference field="7" count="1" selected="0">
            <x v="0"/>
          </reference>
        </references>
      </pivotArea>
    </chartFormat>
    <chartFormat chart="0" format="8" series="1">
      <pivotArea type="data" outline="0" fieldPosition="0">
        <references count="2">
          <reference field="4294967294" count="1" selected="0">
            <x v="0"/>
          </reference>
          <reference field="7" count="1" selected="0">
            <x v="1"/>
          </reference>
        </references>
      </pivotArea>
    </chartFormat>
    <chartFormat chart="0" format="9" series="1">
      <pivotArea type="data" outline="0" fieldPosition="0">
        <references count="2">
          <reference field="4294967294" count="1" selected="0">
            <x v="0"/>
          </reference>
          <reference field="7" count="1" selected="0">
            <x v="2"/>
          </reference>
        </references>
      </pivotArea>
    </chartFormat>
    <chartFormat chart="0" format="10" series="1">
      <pivotArea type="data" outline="0" fieldPosition="0">
        <references count="2">
          <reference field="4294967294" count="1" selected="0">
            <x v="0"/>
          </reference>
          <reference field="7" count="1" selected="0">
            <x v="3"/>
          </reference>
        </references>
      </pivotArea>
    </chartFormat>
    <chartFormat chart="0" format="11" series="1">
      <pivotArea type="data" outline="0" fieldPosition="0">
        <references count="2">
          <reference field="4294967294" count="1" selected="0">
            <x v="0"/>
          </reference>
          <reference field="7" count="1" selected="0">
            <x v="4"/>
          </reference>
        </references>
      </pivotArea>
    </chartFormat>
    <chartFormat chart="0" format="12" series="1">
      <pivotArea type="data" outline="0" fieldPosition="0">
        <references count="2">
          <reference field="4294967294" count="1" selected="0">
            <x v="0"/>
          </reference>
          <reference field="7" count="1" selected="0">
            <x v="5"/>
          </reference>
        </references>
      </pivotArea>
    </chartFormat>
    <chartFormat chart="0" format="13"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AAE36247-BFDE-2845-8B84-F56CAD4E528E}" name="PivotTable1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9:H17" firstHeaderRow="1" firstDataRow="2" firstDataCol="1" rowPageCount="1" colPageCount="1"/>
  <pivotFields count="12">
    <pivotField axis="axisPage" showAll="0">
      <items count="4">
        <item x="0"/>
        <item x="2"/>
        <item x="1"/>
        <item t="default"/>
      </items>
    </pivotField>
    <pivotField showAll="0"/>
    <pivotField axis="axisRow" showAll="0">
      <items count="8">
        <item x="0"/>
        <item x="3"/>
        <item x="1"/>
        <item x="4"/>
        <item h="1" x="2"/>
        <item x="5"/>
        <item x="6"/>
        <item t="default"/>
      </items>
    </pivotField>
    <pivotField showAll="0"/>
    <pivotField showAll="0"/>
    <pivotField showAll="0"/>
    <pivotField showAll="0"/>
    <pivotField axis="axisCol" numFmtId="1" showAll="0">
      <items count="7">
        <item x="5"/>
        <item x="4"/>
        <item x="2"/>
        <item x="3"/>
        <item x="0"/>
        <item x="1"/>
        <item t="default"/>
      </items>
    </pivotField>
    <pivotField numFmtId="3" showAll="0"/>
    <pivotField dataField="1" numFmtId="164" showAll="0"/>
    <pivotField showAll="0"/>
    <pivotField showAll="0"/>
  </pivotFields>
  <rowFields count="1">
    <field x="2"/>
  </rowFields>
  <rowItems count="7">
    <i>
      <x/>
    </i>
    <i>
      <x v="1"/>
    </i>
    <i>
      <x v="2"/>
    </i>
    <i>
      <x v="3"/>
    </i>
    <i>
      <x v="5"/>
    </i>
    <i>
      <x v="6"/>
    </i>
    <i t="grand">
      <x/>
    </i>
  </rowItems>
  <colFields count="1">
    <field x="7"/>
  </colFields>
  <colItems count="7">
    <i>
      <x/>
    </i>
    <i>
      <x v="1"/>
    </i>
    <i>
      <x v="2"/>
    </i>
    <i>
      <x v="3"/>
    </i>
    <i>
      <x v="4"/>
    </i>
    <i>
      <x v="5"/>
    </i>
    <i t="grand">
      <x/>
    </i>
  </colItems>
  <pageFields count="1">
    <pageField fld="0" hier="-1"/>
  </pageFields>
  <dataFields count="1">
    <dataField name="Sum of Total Revenue + Open" fld="9" baseField="0" baseItem="0" numFmtId="44"/>
  </dataFields>
  <formats count="3">
    <format dxfId="16">
      <pivotArea outline="0" collapsedLevelsAreSubtotals="1" fieldPosition="0"/>
    </format>
    <format dxfId="15">
      <pivotArea collapsedLevelsAreSubtotals="1" fieldPosition="0">
        <references count="1">
          <reference field="2" count="0"/>
        </references>
      </pivotArea>
    </format>
    <format dxfId="14">
      <pivotArea grandRow="1" outline="0" collapsedLevelsAreSubtotals="1" fieldPosition="0"/>
    </format>
  </formats>
  <chartFormats count="19">
    <chartFormat chart="5" format="34" series="1">
      <pivotArea type="data" outline="0" fieldPosition="0">
        <references count="2">
          <reference field="4294967294" count="1" selected="0">
            <x v="0"/>
          </reference>
          <reference field="2" count="1" selected="0">
            <x v="0"/>
          </reference>
        </references>
      </pivotArea>
    </chartFormat>
    <chartFormat chart="5" format="35">
      <pivotArea type="data" outline="0" fieldPosition="0">
        <references count="3">
          <reference field="4294967294" count="1" selected="0">
            <x v="0"/>
          </reference>
          <reference field="0" count="1" selected="0">
            <x v="1"/>
          </reference>
          <reference field="2" count="1" selected="0">
            <x v="0"/>
          </reference>
        </references>
      </pivotArea>
    </chartFormat>
    <chartFormat chart="5" format="36" series="1">
      <pivotArea type="data" outline="0" fieldPosition="0">
        <references count="2">
          <reference field="4294967294" count="1" selected="0">
            <x v="0"/>
          </reference>
          <reference field="2" count="1" selected="0">
            <x v="1"/>
          </reference>
        </references>
      </pivotArea>
    </chartFormat>
    <chartFormat chart="5" format="37" series="1">
      <pivotArea type="data" outline="0" fieldPosition="0">
        <references count="2">
          <reference field="4294967294" count="1" selected="0">
            <x v="0"/>
          </reference>
          <reference field="2" count="1" selected="0">
            <x v="2"/>
          </reference>
        </references>
      </pivotArea>
    </chartFormat>
    <chartFormat chart="5" format="38">
      <pivotArea type="data" outline="0" fieldPosition="0">
        <references count="3">
          <reference field="4294967294" count="1" selected="0">
            <x v="0"/>
          </reference>
          <reference field="0" count="1" selected="0">
            <x v="0"/>
          </reference>
          <reference field="2" count="1" selected="0">
            <x v="2"/>
          </reference>
        </references>
      </pivotArea>
    </chartFormat>
    <chartFormat chart="5" format="39" series="1">
      <pivotArea type="data" outline="0" fieldPosition="0">
        <references count="2">
          <reference field="4294967294" count="1" selected="0">
            <x v="0"/>
          </reference>
          <reference field="2" count="1" selected="0">
            <x v="3"/>
          </reference>
        </references>
      </pivotArea>
    </chartFormat>
    <chartFormat chart="5" format="40" series="1">
      <pivotArea type="data" outline="0" fieldPosition="0">
        <references count="2">
          <reference field="4294967294" count="1" selected="0">
            <x v="0"/>
          </reference>
          <reference field="2" count="1" selected="0">
            <x v="5"/>
          </reference>
        </references>
      </pivotArea>
    </chartFormat>
    <chartFormat chart="5" format="41" series="1">
      <pivotArea type="data" outline="0" fieldPosition="0">
        <references count="2">
          <reference field="4294967294" count="1" selected="0">
            <x v="0"/>
          </reference>
          <reference field="2" count="1" selected="0">
            <x v="6"/>
          </reference>
        </references>
      </pivotArea>
    </chartFormat>
    <chartFormat chart="5" format="42">
      <pivotArea type="data" outline="0" fieldPosition="0">
        <references count="3">
          <reference field="4294967294" count="1" selected="0">
            <x v="0"/>
          </reference>
          <reference field="0" count="1" selected="0">
            <x v="0"/>
          </reference>
          <reference field="2" count="1" selected="0">
            <x v="6"/>
          </reference>
        </references>
      </pivotArea>
    </chartFormat>
    <chartFormat chart="5" format="43">
      <pivotArea type="data" outline="0" fieldPosition="0">
        <references count="3">
          <reference field="4294967294" count="1" selected="0">
            <x v="0"/>
          </reference>
          <reference field="0" count="1" selected="0">
            <x v="1"/>
          </reference>
          <reference field="2" count="1" selected="0">
            <x v="6"/>
          </reference>
        </references>
      </pivotArea>
    </chartFormat>
    <chartFormat chart="5" format="44">
      <pivotArea type="data" outline="0" fieldPosition="0">
        <references count="3">
          <reference field="4294967294" count="1" selected="0">
            <x v="0"/>
          </reference>
          <reference field="0" count="1" selected="0">
            <x v="2"/>
          </reference>
          <reference field="2" count="1" selected="0">
            <x v="6"/>
          </reference>
        </references>
      </pivotArea>
    </chartFormat>
    <chartFormat chart="5" format="45" series="1">
      <pivotArea type="data" outline="0" fieldPosition="0">
        <references count="2">
          <reference field="4294967294" count="1" selected="0">
            <x v="0"/>
          </reference>
          <reference field="2" count="1" selected="0">
            <x v="4"/>
          </reference>
        </references>
      </pivotArea>
    </chartFormat>
    <chartFormat chart="5" format="46" series="1">
      <pivotArea type="data" outline="0" fieldPosition="0">
        <references count="1">
          <reference field="4294967294" count="1" selected="0">
            <x v="0"/>
          </reference>
        </references>
      </pivotArea>
    </chartFormat>
    <chartFormat chart="5" format="47" series="1">
      <pivotArea type="data" outline="0" fieldPosition="0">
        <references count="2">
          <reference field="4294967294" count="1" selected="0">
            <x v="0"/>
          </reference>
          <reference field="7" count="1" selected="0">
            <x v="1"/>
          </reference>
        </references>
      </pivotArea>
    </chartFormat>
    <chartFormat chart="5" format="48" series="1">
      <pivotArea type="data" outline="0" fieldPosition="0">
        <references count="2">
          <reference field="4294967294" count="1" selected="0">
            <x v="0"/>
          </reference>
          <reference field="7" count="1" selected="0">
            <x v="2"/>
          </reference>
        </references>
      </pivotArea>
    </chartFormat>
    <chartFormat chart="5" format="49" series="1">
      <pivotArea type="data" outline="0" fieldPosition="0">
        <references count="2">
          <reference field="4294967294" count="1" selected="0">
            <x v="0"/>
          </reference>
          <reference field="7" count="1" selected="0">
            <x v="3"/>
          </reference>
        </references>
      </pivotArea>
    </chartFormat>
    <chartFormat chart="5" format="50" series="1">
      <pivotArea type="data" outline="0" fieldPosition="0">
        <references count="2">
          <reference field="4294967294" count="1" selected="0">
            <x v="0"/>
          </reference>
          <reference field="7" count="1" selected="0">
            <x v="4"/>
          </reference>
        </references>
      </pivotArea>
    </chartFormat>
    <chartFormat chart="5" format="51" series="1">
      <pivotArea type="data" outline="0" fieldPosition="0">
        <references count="2">
          <reference field="4294967294" count="1" selected="0">
            <x v="0"/>
          </reference>
          <reference field="7" count="1" selected="0">
            <x v="5"/>
          </reference>
        </references>
      </pivotArea>
    </chartFormat>
    <chartFormat chart="5" format="52"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_2022" xr10:uid="{013210F4-9AAB-6D4D-943E-BD715580A354}" sourceName="Segment 2022">
  <pivotTables>
    <pivotTable tabId="13" name="PivotTable3"/>
    <pivotTable tabId="13" name="PivotTable1"/>
    <pivotTable tabId="13" name="PivotTable13"/>
  </pivotTables>
  <data>
    <tabular pivotCacheId="1929051457">
      <items count="7">
        <i x="0" s="1"/>
        <i x="3" s="1"/>
        <i x="1" s="1"/>
        <i x="4" s="1"/>
        <i x="2" s="1"/>
        <i x="5"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80AD937-C1F1-924C-AB0C-BD9255E42854}" sourceName="Year">
  <pivotTables>
    <pivotTable tabId="13" name="PivotTable2"/>
    <pivotTable tabId="13" name="PivotTable5"/>
  </pivotTables>
  <data>
    <tabular pivotCacheId="1929051457">
      <items count="6">
        <i x="5"/>
        <i x="4"/>
        <i x="2"/>
        <i x="3"/>
        <i x="0"/>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17700C55-5FC4-B043-9A1F-72528A20BE32}" sourceName="Year">
  <pivotTables>
    <pivotTable tabId="13" name="PivotTable10"/>
  </pivotTables>
  <data>
    <tabular pivotCacheId="1929051457">
      <items count="6">
        <i x="5"/>
        <i x="4"/>
        <i x="2"/>
        <i x="3"/>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5A4E02FB-FBD6-6A4D-8796-42C354E5C2C6}" sourceName="Year">
  <pivotTables>
    <pivotTable tabId="13" name="PivotTable4"/>
  </pivotTables>
  <data>
    <tabular pivotCacheId="1929051457">
      <items count="6">
        <i x="5"/>
        <i x="4"/>
        <i x="2"/>
        <i x="3"/>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 xr10:uid="{6F6E3C3F-85AF-A542-8F0B-BAB1DAB081AF}" cache="Slicer_Segment_2022" caption="Segment " style="SlicerStyleLight4" rowHeight="230716"/>
  <slicer name="Year" xr10:uid="{1E3CB831-547D-4D4C-8DEE-062F34C8867C}" cache="Slicer_Year" caption="Year" style="SlicerStyleLight4" rowHeight="230716"/>
  <slicer name="Year 1" xr10:uid="{864CC9A6-1C1C-574C-864C-F89EEAD97174}" cache="Slicer_Year1" caption="Year" style="SlicerStyleLight4"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A9928587-D197-2D45-85D9-F4AF6C7E12DF}" cache="Slicer_Year2" caption="Year"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86172E3-4B12-B04F-902F-A299D3237BFB}" name="Table5" displayName="Table5" ref="A3:C13" totalsRowShown="0">
  <autoFilter ref="A3:C13" xr:uid="{086172E3-4B12-B04F-902F-A299D3237BFB}"/>
  <tableColumns count="3">
    <tableColumn id="1" xr3:uid="{3FD669D4-8D2A-4143-8347-F0C567024E65}" name="Country"/>
    <tableColumn id="2" xr3:uid="{8ACEBE4C-DA49-7043-AD5E-6FAFE3970578}" name="Population" dataDxfId="497" dataCellStyle="Comma"/>
    <tableColumn id="3" xr3:uid="{7F57CDD6-55A3-9446-B5AB-DA95D5547C02}" name="Reg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31E8816-21B4-024B-BA8C-8CE4136D4509}" name="Table7" displayName="Table7" ref="A15:B18" totalsRowShown="0">
  <autoFilter ref="A15:B18" xr:uid="{331E8816-21B4-024B-BA8C-8CE4136D4509}"/>
  <tableColumns count="2">
    <tableColumn id="1" xr3:uid="{D9C5FA49-4DF1-CF45-8B4B-CBE6638BB578}" name="Region"/>
    <tableColumn id="2" xr3:uid="{5C3EC288-1868-2847-8CB5-3298B60ED025}" name="Population" dataDxfId="496" dataCellStyle="Comma">
      <calculatedColumnFormula>SUMIF(Table5[Region],A16,Table5[Population])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6EC60F3-AA61-8447-8747-3D07F1F7D115}" name="Table8" displayName="Table8" ref="A22:E209" totalsRowShown="0">
  <autoFilter ref="A22:E209" xr:uid="{C6EC60F3-AA61-8447-8747-3D07F1F7D115}"/>
  <tableColumns count="5">
    <tableColumn id="1" xr3:uid="{64A065CD-245A-444F-B034-960BDA603FA0}" name="Country"/>
    <tableColumn id="2" xr3:uid="{579CFADD-C5A6-F64C-938D-E29F990918BB}" name="Industry"/>
    <tableColumn id="3" xr3:uid="{BFE48015-4308-294C-B10F-B1514FFFFD4E}" name="Segment"/>
    <tableColumn id="5" xr3:uid="{E2A119DC-8368-684C-82A4-CF3983459357}" name="Region" dataDxfId="495">
      <calculatedColumnFormula>IF(OR(A23="China", A23="Japan", A23="South Korea", A23="Hong Kong"), "Asia",
    IF(A23="United States", "Americas",
        IF(OR(A23="Germany", A23="Austria", A23="France", A23="Spain", A23="UK", A23="Italy",A23="United Kingdom"), "EMEA", "")
    )
)</calculatedColumnFormula>
    </tableColumn>
    <tableColumn id="4" xr3:uid="{EDB73F1B-C7B1-D347-9393-1FE12D3FF1E2}" name="Estimated population size by seg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L14475">
  <autoFilter ref="A1:L14475" xr:uid="{00000000-0009-0000-0100-000001000000}">
    <filterColumn colId="0">
      <filters>
        <filter val="Americas"/>
      </filters>
    </filterColumn>
  </autoFilter>
  <tableColumns count="12">
    <tableColumn id="1" xr3:uid="{00000000-0010-0000-0000-000001000000}" name="Region"/>
    <tableColumn id="2" xr3:uid="{00000000-0010-0000-0000-000002000000}" name="Industry"/>
    <tableColumn id="3" xr3:uid="{00000000-0010-0000-0000-000003000000}" name="Segment 2022"/>
    <tableColumn id="4" xr3:uid="{00000000-0010-0000-0000-000004000000}" name="Brand"/>
    <tableColumn id="5" xr3:uid="{00000000-0010-0000-0000-000005000000}" name="Product Group"/>
    <tableColumn id="6" xr3:uid="{00000000-0010-0000-0000-000006000000}" name="Product type"/>
    <tableColumn id="7" xr3:uid="{00000000-0010-0000-0000-000007000000}" name="Description"/>
    <tableColumn id="10" xr3:uid="{00000000-0010-0000-0000-00000A000000}" name="Year"/>
    <tableColumn id="13" xr3:uid="{00000000-0010-0000-0000-00000D000000}" name="Qty"/>
    <tableColumn id="14" xr3:uid="{00000000-0010-0000-0000-00000E000000}" name="Total Revenue + Open"/>
    <tableColumn id="8" xr3:uid="{09C8E45E-6514-9845-9268-7AE30FAE4BA1}" name="Revenue/Qty" dataDxfId="494">
      <calculatedColumnFormula>Table1[[#This Row],[Total Revenue + Open]]/Table1[[#This Row],[Qty]]</calculatedColumnFormula>
    </tableColumn>
    <tableColumn id="9" xr3:uid="{27D802B7-43A2-4941-92E7-F77D7897B4FD}" name="Qty/Rev" dataDxfId="493">
      <calculatedColumnFormula>Table1[[#This Row],[Total Revenue + Open]]/Table1[[#This Row],[Qty]]</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7C86A3-E694-D54B-AF6A-18CBFD905316}" name="Table2" displayName="Table2" ref="A1:J1131" totalsRowShown="0">
  <autoFilter ref="A1:J1131" xr:uid="{BE7C86A3-E694-D54B-AF6A-18CBFD905316}"/>
  <tableColumns count="10">
    <tableColumn id="1" xr3:uid="{134E1C14-EE3E-E746-B0EB-8033698976C4}" name="Region"/>
    <tableColumn id="2" xr3:uid="{A8ED577A-2675-8A45-A75E-1137C63CC3EF}" name="Industry"/>
    <tableColumn id="3" xr3:uid="{B41B36C2-29B6-6F47-B448-3B0886ACB5BE}" name="Segment 2022"/>
    <tableColumn id="4" xr3:uid="{F4786B6E-5D60-AB44-B21F-856D84F5F8FA}" name="Brand"/>
    <tableColumn id="5" xr3:uid="{9B2206EE-F0B2-CD41-B41D-EB4D697D8D79}" name="Product Group"/>
    <tableColumn id="6" xr3:uid="{D3C4B988-9375-774B-B5AB-CA3AB22A3554}" name="Product type"/>
    <tableColumn id="7" xr3:uid="{31416C3C-F211-3247-A006-914D54B626FE}" name="Description"/>
    <tableColumn id="8" xr3:uid="{65823B0A-318E-6046-A22D-E6F731E1B0BA}" name="Year"/>
    <tableColumn id="9" xr3:uid="{F0664C32-0EA0-DB4C-86D0-AC6BFA48C306}" name="Qty"/>
    <tableColumn id="10" xr3:uid="{1E1C05E2-B063-B14F-A35C-F56BF5494C4F}" name="Total Revenue + Ope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3F17281-3236-2044-97DB-64D74B7A464B}" name="Table3" displayName="Table3" ref="A1:J1131" totalsRowShown="0">
  <autoFilter ref="A1:J1131" xr:uid="{73F17281-3236-2044-97DB-64D74B7A464B}"/>
  <tableColumns count="10">
    <tableColumn id="1" xr3:uid="{8793A49F-0199-B54C-9C47-7EBC0650AACE}" name="Region"/>
    <tableColumn id="2" xr3:uid="{E0A2B47F-3063-A94F-A672-A9A5B6CEAF63}" name="Industry"/>
    <tableColumn id="3" xr3:uid="{A2C58AFD-C48C-B349-A55F-009CCFC8C529}" name="Segment 2022"/>
    <tableColumn id="4" xr3:uid="{B9E40FAF-AAA4-B24F-9AB4-507AC39C890D}" name="Brand"/>
    <tableColumn id="5" xr3:uid="{4F845A00-ACE8-7C49-B197-BF89A8618ADB}" name="Product Group"/>
    <tableColumn id="6" xr3:uid="{ED5DC6BE-118D-6D4E-8C99-3CE0B08757CD}" name="Product type"/>
    <tableColumn id="7" xr3:uid="{047AB241-955D-2347-B335-96D6A74D85D6}" name="Description"/>
    <tableColumn id="8" xr3:uid="{67EE1BD3-AF5E-724E-9DD8-1F8813B93F7E}" name="Year"/>
    <tableColumn id="9" xr3:uid="{D23C5BE8-68B1-C243-BD86-A338EDC91DCE}" name="Qty"/>
    <tableColumn id="10" xr3:uid="{2F7846B6-4D20-E74F-8872-5916338659B9}" name="Total Revenue + Ope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548F371-6E42-6D45-BCC8-74F7D2E12D72}" name="Table9" displayName="Table9" ref="D53:E77" totalsRowShown="0">
  <autoFilter ref="D53:E77" xr:uid="{B548F371-6E42-6D45-BCC8-74F7D2E12D72}"/>
  <sortState xmlns:xlrd2="http://schemas.microsoft.com/office/spreadsheetml/2017/richdata2" ref="D54:E77">
    <sortCondition descending="1" ref="E53:E77"/>
  </sortState>
  <tableColumns count="2">
    <tableColumn id="1" xr3:uid="{701450D8-A927-734F-A46A-EE3FC864AF91}" name="Americas"/>
    <tableColumn id="2" xr3:uid="{263F7F38-981E-D14D-82E6-7D0E1AD4ADAF}" name=" $13,964,322.52 " dataDxfId="482" dataCellStyle="Currency"/>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F83A8C1-72BC-FC44-8EA9-CDBE789D9BBF}" name="Table10" displayName="Table10" ref="G53:H80" totalsRowShown="0">
  <autoFilter ref="G53:H80" xr:uid="{CF83A8C1-72BC-FC44-8EA9-CDBE789D9BBF}"/>
  <sortState xmlns:xlrd2="http://schemas.microsoft.com/office/spreadsheetml/2017/richdata2" ref="G54:H80">
    <sortCondition descending="1" ref="H53:H80"/>
  </sortState>
  <tableColumns count="2">
    <tableColumn id="1" xr3:uid="{4029B06B-007A-F147-844D-688F6D8F589F}" name="Asia"/>
    <tableColumn id="2" xr3:uid="{1347E749-A2ED-F746-81D5-C35BB631A2E0}" name=" $21,962,276.86 " dataDxfId="481" dataCellStyle="Currenc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C7D343A-0B2A-4D4A-A21F-72F27C0130B9}" name="Table11" displayName="Table11" ref="J53:K80" totalsRowShown="0">
  <autoFilter ref="J53:K80" xr:uid="{BC7D343A-0B2A-4D4A-A21F-72F27C0130B9}"/>
  <sortState xmlns:xlrd2="http://schemas.microsoft.com/office/spreadsheetml/2017/richdata2" ref="J54:K80">
    <sortCondition descending="1" ref="K53:K80"/>
  </sortState>
  <tableColumns count="2">
    <tableColumn id="1" xr3:uid="{E3368F62-9304-CA45-AAEE-88FEA29DA328}" name="EMEA"/>
    <tableColumn id="2" xr3:uid="{320759E3-5933-1145-9240-5C507EED9235}" name=" $16,259,934.80 " dataCellStyle="Currency"/>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5612806-66B7-2B41-B7CB-250B62AD8B76}" name="Table13" displayName="Table13" ref="J139:K178" totalsRowShown="0">
  <autoFilter ref="J139:K178" xr:uid="{15612806-66B7-2B41-B7CB-250B62AD8B76}"/>
  <sortState xmlns:xlrd2="http://schemas.microsoft.com/office/spreadsheetml/2017/richdata2" ref="J140:K178">
    <sortCondition descending="1" ref="K139:K178"/>
  </sortState>
  <tableColumns count="2">
    <tableColumn id="1" xr3:uid="{6C1A763B-3B41-6845-A872-E578D1B7DD9C}" name="Column1"/>
    <tableColumn id="2" xr3:uid="{7F8D0CB1-FBEE-1349-9CC3-348E4A4714B4}" name="Column2" dataCellStyle="Currenc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6F046C4-E3D3-8843-95B8-944BB3C81D30}" name="Table15" displayName="Table15" ref="D199:E231" totalsRowShown="0">
  <autoFilter ref="D199:E231" xr:uid="{76F046C4-E3D3-8843-95B8-944BB3C81D30}"/>
  <sortState xmlns:xlrd2="http://schemas.microsoft.com/office/spreadsheetml/2017/richdata2" ref="D200:E231">
    <sortCondition descending="1" ref="E199:E231"/>
  </sortState>
  <tableColumns count="2">
    <tableColumn id="1" xr3:uid="{F0DCB486-A35B-4640-B844-6BD5DD90FFCC}" name="Americas" dataDxfId="480"/>
    <tableColumn id="2" xr3:uid="{F2F6B7D7-135B-3E45-942D-06593C1BFF72}" name="Revenue" dataDxfId="47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D3AE1E6-E8C1-914A-B770-25629A159AD5}" name="Table16" displayName="Table16" ref="G199:H221" totalsRowShown="0">
  <autoFilter ref="G199:H221" xr:uid="{BD3AE1E6-E8C1-914A-B770-25629A159AD5}"/>
  <sortState xmlns:xlrd2="http://schemas.microsoft.com/office/spreadsheetml/2017/richdata2" ref="G200:H221">
    <sortCondition descending="1" ref="H199:H221"/>
  </sortState>
  <tableColumns count="2">
    <tableColumn id="1" xr3:uid="{B2EE993B-B08E-2946-B62A-0E8C061E8940}" name="Asia" dataDxfId="478"/>
    <tableColumn id="2" xr3:uid="{27840667-3809-C846-9AFA-FEED16D37BA6}" name="Revenue" dataDxfId="4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20486E8-65BD-394F-9ED0-6675F0BF4204}" name="Table17" displayName="Table17" ref="J199:K220" totalsRowShown="0">
  <autoFilter ref="J199:K220" xr:uid="{920486E8-65BD-394F-9ED0-6675F0BF4204}"/>
  <sortState xmlns:xlrd2="http://schemas.microsoft.com/office/spreadsheetml/2017/richdata2" ref="J200:K220">
    <sortCondition descending="1" ref="K199:K220"/>
  </sortState>
  <tableColumns count="2">
    <tableColumn id="1" xr3:uid="{539818AA-5874-C340-9EA4-47AB57D33DC1}" name="EMEA" dataDxfId="476"/>
    <tableColumn id="2" xr3:uid="{C1C80111-C52F-6F4E-A7BD-8667BDEDB78D}" name="Revenue" dataDxfId="4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D00BA07-E717-7A4C-8B7A-84CD306A6A62}" name="Table6" displayName="Table6" ref="A15:D26" totalsRowShown="0" headerRowDxfId="474">
  <autoFilter ref="A15:D26" xr:uid="{1D00BA07-E717-7A4C-8B7A-84CD306A6A62}"/>
  <tableColumns count="4">
    <tableColumn id="1" xr3:uid="{2BDA5EE9-6FD5-F845-8C7F-8B3026B3B6C8}" name="Row Labels"/>
    <tableColumn id="2" xr3:uid="{D7FD3759-9AC9-7941-A2D4-07E482DBE730}" name="Americas"/>
    <tableColumn id="3" xr3:uid="{DC056B4C-2E89-8B44-8289-D4987B06979D}" name="Asia"/>
    <tableColumn id="4" xr3:uid="{7E3B4F14-ED2A-8D42-B9A3-6E69213B91EB}" name="EMEA"/>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312A41E-183A-3C49-9AAF-34813AB40F13}" name="Table14" displayName="Table14" ref="A1:J3164" totalsRowShown="0">
  <autoFilter ref="A1:J3164" xr:uid="{A312A41E-183A-3C49-9AAF-34813AB40F13}"/>
  <tableColumns count="10">
    <tableColumn id="1" xr3:uid="{6399FEE5-C3F9-7443-8FC3-D2BD15C3B3BE}" name="Region"/>
    <tableColumn id="2" xr3:uid="{57DFE201-0725-CC43-A949-F2D77EB135BB}" name="Industry"/>
    <tableColumn id="3" xr3:uid="{03027A45-CCE1-9849-BCD2-EE898B365547}" name="Segment 2022"/>
    <tableColumn id="4" xr3:uid="{EF219B89-ED73-C244-9339-34B66FE8E36D}" name="Brand"/>
    <tableColumn id="5" xr3:uid="{D4249A70-C67D-6545-9886-B1C492A52B03}" name="Product Group"/>
    <tableColumn id="6" xr3:uid="{57207B47-5ED0-5D49-836B-1CEC035B2061}" name="Product type"/>
    <tableColumn id="7" xr3:uid="{EC08C4F0-58C1-4542-9E84-292163E13FAC}" name="Description"/>
    <tableColumn id="8" xr3:uid="{DC94E097-7FF5-1F46-83D0-BA4228D0B76B}" name="Year"/>
    <tableColumn id="9" xr3:uid="{5FD71FA3-B285-E44A-B57E-455031FC7125}" name="Qty"/>
    <tableColumn id="10" xr3:uid="{35C89CC5-EFFE-A84E-91C7-7BF9CD351E92}" name="Total Revenue + Ope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85DD0C1-8281-A945-B3C3-CD5C121B715D}" name="Table12" displayName="Table12" ref="A1:I19" totalsRowShown="0" headerRowDxfId="473" dataDxfId="471" headerRowBorderDxfId="472" tableBorderDxfId="470" totalsRowBorderDxfId="469">
  <autoFilter ref="A1:I19" xr:uid="{585DD0C1-8281-A945-B3C3-CD5C121B715D}"/>
  <sortState xmlns:xlrd2="http://schemas.microsoft.com/office/spreadsheetml/2017/richdata2" ref="A2:I19">
    <sortCondition descending="1" ref="I1:I19"/>
  </sortState>
  <tableColumns count="9">
    <tableColumn id="1" xr3:uid="{81E4E224-DB90-CC46-9FA6-7529465C7D83}" name="Industry" dataDxfId="468" dataCellStyle="Normal 6 2"/>
    <tableColumn id="2" xr3:uid="{E455F7A2-D9B4-2046-A225-F7712F4296E3}" name="Segment" dataDxfId="467" dataCellStyle="Normal 6 2"/>
    <tableColumn id="3" xr3:uid="{B0584EEC-CD8A-D84F-B339-4FD628A29AD1}" name="Risk Score" dataDxfId="466"/>
    <tableColumn id="4" xr3:uid="{4BF253E7-15A7-1041-9E24-B167C0CF8FFE}" name="Brand Reputation" dataDxfId="465"/>
    <tableColumn id="5" xr3:uid="{833AE9D3-7CDE-2142-9990-0B5EE56CC17D}" name="Revenue Score" dataDxfId="464"/>
    <tableColumn id="6" xr3:uid="{C78F71F6-F4B6-014B-A295-50B97B5E814E}" name="Market Potential" dataDxfId="463"/>
    <tableColumn id="7" xr3:uid="{4D536595-EFD3-5B4F-B2B4-F955D369B32E}" name="Competitive Landscape" dataDxfId="462"/>
    <tableColumn id="8" xr3:uid="{F4AEB18F-C4B1-7241-80CD-707582BC54A9}" name="Economic Conditions" dataDxfId="461"/>
    <tableColumn id="9" xr3:uid="{C3B83AF3-CFF6-EF49-8085-EA8E1EEBE34F}" name="Score" dataDxfId="46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C1F0BF-DB8C-D349-AEAC-0F54E6252E50}" name="Table4" displayName="Table4" ref="A3:C11" totalsRowShown="0" dataDxfId="20">
  <autoFilter ref="A3:C11" xr:uid="{11C1F0BF-DB8C-D349-AEAC-0F54E6252E50}"/>
  <tableColumns count="3">
    <tableColumn id="1" xr3:uid="{6D457619-8A7D-3A47-BE99-E5F3CAF53295}" name="Planning Variables" dataDxfId="19"/>
    <tableColumn id="2" xr3:uid="{C905A9A5-42B9-D140-83CA-2D2953E20B28}" name="Curent Year" dataDxfId="18"/>
    <tableColumn id="3" xr3:uid="{598F0945-E4FF-1641-8547-A380607249D7}" name="Target Year" dataDxfId="1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CAFB06F-F820-9D49-99EA-84CEBE5202F7}" name="Table18" displayName="Table18" ref="B7:M14" totalsRowShown="0" dataDxfId="11" dataCellStyle="Currency">
  <autoFilter ref="B7:M14" xr:uid="{ECAFB06F-F820-9D49-99EA-84CEBE5202F7}"/>
  <tableColumns count="12">
    <tableColumn id="1" xr3:uid="{841C0051-6FD5-1D4A-BA97-CD5023096B79}" name="Row Labels"/>
    <tableColumn id="2" xr3:uid="{6D307948-F8FE-C245-AD54-6EA7787922BE}" name="2017" dataDxfId="10" dataCellStyle="Currency"/>
    <tableColumn id="3" xr3:uid="{5AB9FE11-8240-C74E-AF10-79E341823947}" name="2018" dataDxfId="9" dataCellStyle="Currency"/>
    <tableColumn id="4" xr3:uid="{79ABCCFC-BDDF-6D43-AAEE-687FB937A8D5}" name="2019" dataDxfId="8" dataCellStyle="Currency"/>
    <tableColumn id="5" xr3:uid="{2F90654A-03C9-0449-824D-FCD89F8B8634}" name="2020" dataDxfId="7" dataCellStyle="Currency"/>
    <tableColumn id="6" xr3:uid="{B43FF6E2-C28A-0647-B9A9-8B22FF3E18C8}" name="2021" dataDxfId="6" dataCellStyle="Currency"/>
    <tableColumn id="7" xr3:uid="{4BF33A73-10FD-344F-9532-80CC2D279BC7}" name="2022" dataDxfId="5" dataCellStyle="Currency"/>
    <tableColumn id="8" xr3:uid="{A24DF93E-D890-3848-A07E-17203E802AC7}" name="2023" dataDxfId="4" dataCellStyle="Currency">
      <calculatedColumnFormula>CHOOSE($C$3,I27,I37,I47)</calculatedColumnFormula>
    </tableColumn>
    <tableColumn id="9" xr3:uid="{F50CC0A4-5031-5F41-82A9-53403C99839A}" name="2024" dataDxfId="3" dataCellStyle="Currency">
      <calculatedColumnFormula>CHOOSE($C$3,J27,J37,J47)</calculatedColumnFormula>
    </tableColumn>
    <tableColumn id="10" xr3:uid="{E9AFA7F2-71BE-EA45-B95B-5E4B7848B88E}" name="2025" dataDxfId="2" dataCellStyle="Currency">
      <calculatedColumnFormula>CHOOSE($C$3,K27,K37,K47)</calculatedColumnFormula>
    </tableColumn>
    <tableColumn id="11" xr3:uid="{388B1DCD-72FC-A443-AC84-6F7105C5100F}" name="2026" dataDxfId="1" dataCellStyle="Currency">
      <calculatedColumnFormula>CHOOSE($C$3,L27,L37,L47)</calculatedColumnFormula>
    </tableColumn>
    <tableColumn id="12" xr3:uid="{13983401-785D-F646-96B4-0C3A089EF621}" name="2027" dataDxfId="0" dataCellStyle="Currency">
      <calculatedColumnFormula>CHOOSE($C$3,M27,M37,M47)</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hyperlink" Target="https://www.statista.com/statistics/191319/participants-in-snowboarding-in-the-us-since-2007/" TargetMode="External"/><Relationship Id="rId1" Type="http://schemas.openxmlformats.org/officeDocument/2006/relationships/hyperlink" Target="https://www.cia.gov/the-world-factbook/field/population/country-comparison/"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table" Target="../tables/table3.xml"/><Relationship Id="rId4" Type="http://schemas.openxmlformats.org/officeDocument/2006/relationships/pivotTable" Target="../pivotTables/pivotTable4.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14.xml"/><Relationship Id="rId13" Type="http://schemas.openxmlformats.org/officeDocument/2006/relationships/drawing" Target="../drawings/drawing3.xml"/><Relationship Id="rId18" Type="http://schemas.openxmlformats.org/officeDocument/2006/relationships/table" Target="../tables/table11.xml"/><Relationship Id="rId3" Type="http://schemas.openxmlformats.org/officeDocument/2006/relationships/pivotTable" Target="../pivotTables/pivotTable9.xml"/><Relationship Id="rId21" Type="http://schemas.openxmlformats.org/officeDocument/2006/relationships/table" Target="../tables/table14.xml"/><Relationship Id="rId7" Type="http://schemas.openxmlformats.org/officeDocument/2006/relationships/pivotTable" Target="../pivotTables/pivotTable13.xml"/><Relationship Id="rId12" Type="http://schemas.openxmlformats.org/officeDocument/2006/relationships/pivotTable" Target="../pivotTables/pivotTable18.xml"/><Relationship Id="rId17" Type="http://schemas.openxmlformats.org/officeDocument/2006/relationships/table" Target="../tables/table10.xml"/><Relationship Id="rId2" Type="http://schemas.openxmlformats.org/officeDocument/2006/relationships/pivotTable" Target="../pivotTables/pivotTable8.xml"/><Relationship Id="rId16" Type="http://schemas.openxmlformats.org/officeDocument/2006/relationships/table" Target="../tables/table9.xml"/><Relationship Id="rId20" Type="http://schemas.openxmlformats.org/officeDocument/2006/relationships/table" Target="../tables/table13.xml"/><Relationship Id="rId1" Type="http://schemas.openxmlformats.org/officeDocument/2006/relationships/pivotTable" Target="../pivotTables/pivotTable7.xml"/><Relationship Id="rId6" Type="http://schemas.openxmlformats.org/officeDocument/2006/relationships/pivotTable" Target="../pivotTables/pivotTable12.xml"/><Relationship Id="rId11" Type="http://schemas.openxmlformats.org/officeDocument/2006/relationships/pivotTable" Target="../pivotTables/pivotTable17.xml"/><Relationship Id="rId5" Type="http://schemas.openxmlformats.org/officeDocument/2006/relationships/pivotTable" Target="../pivotTables/pivotTable11.xml"/><Relationship Id="rId15" Type="http://schemas.openxmlformats.org/officeDocument/2006/relationships/table" Target="../tables/table8.xml"/><Relationship Id="rId10" Type="http://schemas.openxmlformats.org/officeDocument/2006/relationships/pivotTable" Target="../pivotTables/pivotTable16.xml"/><Relationship Id="rId19" Type="http://schemas.openxmlformats.org/officeDocument/2006/relationships/table" Target="../tables/table12.xml"/><Relationship Id="rId4" Type="http://schemas.openxmlformats.org/officeDocument/2006/relationships/pivotTable" Target="../pivotTables/pivotTable10.xml"/><Relationship Id="rId9" Type="http://schemas.openxmlformats.org/officeDocument/2006/relationships/pivotTable" Target="../pivotTables/pivotTable15.xml"/><Relationship Id="rId14" Type="http://schemas.openxmlformats.org/officeDocument/2006/relationships/table" Target="../tables/table7.xml"/><Relationship Id="rId22" Type="http://schemas.microsoft.com/office/2007/relationships/slicer" Target="../slicers/slicer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5E0FC-E961-0E46-B2EB-C13D33BAE971}">
  <sheetPr>
    <tabColor theme="7" tint="0.59999389629810485"/>
  </sheetPr>
  <dimension ref="A1:B9"/>
  <sheetViews>
    <sheetView tabSelected="1" workbookViewId="0">
      <selection activeCell="A11" sqref="A11"/>
    </sheetView>
  </sheetViews>
  <sheetFormatPr baseColWidth="10" defaultRowHeight="15"/>
  <cols>
    <col min="1" max="1" width="12" bestFit="1" customWidth="1"/>
  </cols>
  <sheetData>
    <row r="1" spans="1:2">
      <c r="A1" s="15" t="s">
        <v>1461</v>
      </c>
    </row>
    <row r="2" spans="1:2">
      <c r="A2" t="s">
        <v>1205</v>
      </c>
      <c r="B2" t="s">
        <v>1202</v>
      </c>
    </row>
    <row r="3" spans="1:2">
      <c r="A3" t="s">
        <v>1204</v>
      </c>
      <c r="B3" t="s">
        <v>1203</v>
      </c>
    </row>
    <row r="4" spans="1:2">
      <c r="A4" t="s">
        <v>1206</v>
      </c>
      <c r="B4" t="s">
        <v>1207</v>
      </c>
    </row>
    <row r="5" spans="1:2">
      <c r="A5" t="s">
        <v>1206</v>
      </c>
      <c r="B5" t="s">
        <v>1208</v>
      </c>
    </row>
    <row r="6" spans="1:2">
      <c r="A6" t="s">
        <v>1206</v>
      </c>
      <c r="B6" t="s">
        <v>1212</v>
      </c>
    </row>
    <row r="7" spans="1:2">
      <c r="A7" t="s">
        <v>1206</v>
      </c>
      <c r="B7" t="s">
        <v>1214</v>
      </c>
    </row>
    <row r="8" spans="1:2">
      <c r="A8" t="s">
        <v>1206</v>
      </c>
      <c r="B8" t="s">
        <v>1417</v>
      </c>
    </row>
    <row r="9" spans="1:2">
      <c r="A9" t="s">
        <v>1206</v>
      </c>
      <c r="B9" t="s">
        <v>1215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92E81-2D01-7F4E-AB9E-D86BC36A51B6}">
  <sheetPr>
    <tabColor theme="7" tint="0.59999389629810485"/>
  </sheetPr>
  <dimension ref="A1:E87"/>
  <sheetViews>
    <sheetView showGridLines="0" workbookViewId="0">
      <selection activeCell="A9" sqref="A9"/>
    </sheetView>
  </sheetViews>
  <sheetFormatPr baseColWidth="10" defaultRowHeight="15"/>
  <cols>
    <col min="1" max="1" width="90.6640625" bestFit="1" customWidth="1"/>
    <col min="2" max="2" width="60.33203125" bestFit="1" customWidth="1"/>
  </cols>
  <sheetData>
    <row r="1" spans="1:2">
      <c r="A1" s="15" t="s">
        <v>1462</v>
      </c>
    </row>
    <row r="3" spans="1:2">
      <c r="A3" s="58" t="s">
        <v>1318</v>
      </c>
      <c r="B3" s="58" t="s">
        <v>1319</v>
      </c>
    </row>
    <row r="4" spans="1:2">
      <c r="A4" s="95" t="s">
        <v>1191</v>
      </c>
      <c r="B4" s="38" t="s">
        <v>1320</v>
      </c>
    </row>
    <row r="5" spans="1:2">
      <c r="A5" s="95" t="s">
        <v>1321</v>
      </c>
      <c r="B5" s="38" t="s">
        <v>1322</v>
      </c>
    </row>
    <row r="6" spans="1:2">
      <c r="A6" s="38" t="s">
        <v>1323</v>
      </c>
      <c r="B6" s="38" t="s">
        <v>1324</v>
      </c>
    </row>
    <row r="7" spans="1:2">
      <c r="A7" s="38" t="s">
        <v>1325</v>
      </c>
      <c r="B7" s="38" t="s">
        <v>1324</v>
      </c>
    </row>
    <row r="8" spans="1:2">
      <c r="A8" s="38" t="s">
        <v>1326</v>
      </c>
      <c r="B8" s="38" t="s">
        <v>1324</v>
      </c>
    </row>
    <row r="9" spans="1:2">
      <c r="A9" s="38" t="s">
        <v>1327</v>
      </c>
      <c r="B9" s="38" t="s">
        <v>1324</v>
      </c>
    </row>
    <row r="10" spans="1:2">
      <c r="A10" s="38" t="s">
        <v>1328</v>
      </c>
      <c r="B10" s="38" t="s">
        <v>1324</v>
      </c>
    </row>
    <row r="11" spans="1:2">
      <c r="A11" s="38" t="s">
        <v>1329</v>
      </c>
      <c r="B11" s="38" t="s">
        <v>1324</v>
      </c>
    </row>
    <row r="12" spans="1:2">
      <c r="A12" s="38" t="s">
        <v>1330</v>
      </c>
      <c r="B12" s="38" t="s">
        <v>1324</v>
      </c>
    </row>
    <row r="13" spans="1:2">
      <c r="A13" s="38" t="s">
        <v>1331</v>
      </c>
      <c r="B13" s="38" t="s">
        <v>1324</v>
      </c>
    </row>
    <row r="14" spans="1:2">
      <c r="A14" s="38" t="s">
        <v>1332</v>
      </c>
      <c r="B14" s="38" t="s">
        <v>1324</v>
      </c>
    </row>
    <row r="15" spans="1:2">
      <c r="A15" s="38" t="s">
        <v>1333</v>
      </c>
      <c r="B15" s="38" t="s">
        <v>1324</v>
      </c>
    </row>
    <row r="16" spans="1:2">
      <c r="A16" s="38" t="s">
        <v>1334</v>
      </c>
      <c r="B16" s="38" t="s">
        <v>1324</v>
      </c>
    </row>
    <row r="17" spans="1:2">
      <c r="A17" s="38" t="s">
        <v>1335</v>
      </c>
      <c r="B17" s="38" t="s">
        <v>1336</v>
      </c>
    </row>
    <row r="18" spans="1:2">
      <c r="A18" s="38" t="s">
        <v>1337</v>
      </c>
      <c r="B18" s="38" t="s">
        <v>1336</v>
      </c>
    </row>
    <row r="19" spans="1:2">
      <c r="A19" s="38" t="s">
        <v>1338</v>
      </c>
      <c r="B19" s="38" t="s">
        <v>1336</v>
      </c>
    </row>
    <row r="20" spans="1:2">
      <c r="A20" s="38" t="s">
        <v>1339</v>
      </c>
      <c r="B20" s="38" t="s">
        <v>1336</v>
      </c>
    </row>
    <row r="21" spans="1:2">
      <c r="A21" s="38" t="s">
        <v>1340</v>
      </c>
      <c r="B21" s="38" t="s">
        <v>1336</v>
      </c>
    </row>
    <row r="22" spans="1:2">
      <c r="A22" s="38" t="s">
        <v>1341</v>
      </c>
      <c r="B22" s="38" t="s">
        <v>1336</v>
      </c>
    </row>
    <row r="23" spans="1:2">
      <c r="A23" s="38" t="s">
        <v>1342</v>
      </c>
      <c r="B23" s="38" t="s">
        <v>1336</v>
      </c>
    </row>
    <row r="24" spans="1:2">
      <c r="A24" s="38" t="s">
        <v>1343</v>
      </c>
      <c r="B24" s="38" t="s">
        <v>1336</v>
      </c>
    </row>
    <row r="25" spans="1:2">
      <c r="A25" s="38" t="s">
        <v>1344</v>
      </c>
      <c r="B25" s="38" t="s">
        <v>1336</v>
      </c>
    </row>
    <row r="26" spans="1:2">
      <c r="A26" s="38" t="s">
        <v>1345</v>
      </c>
      <c r="B26" s="38" t="s">
        <v>1336</v>
      </c>
    </row>
    <row r="27" spans="1:2">
      <c r="A27" s="38" t="s">
        <v>1346</v>
      </c>
      <c r="B27" s="38" t="s">
        <v>1336</v>
      </c>
    </row>
    <row r="28" spans="1:2">
      <c r="A28" s="38" t="s">
        <v>1347</v>
      </c>
      <c r="B28" s="38" t="s">
        <v>1348</v>
      </c>
    </row>
    <row r="29" spans="1:2">
      <c r="A29" s="38" t="s">
        <v>1337</v>
      </c>
      <c r="B29" s="38" t="s">
        <v>1348</v>
      </c>
    </row>
    <row r="30" spans="1:2">
      <c r="A30" s="38" t="s">
        <v>1349</v>
      </c>
      <c r="B30" s="38" t="s">
        <v>1348</v>
      </c>
    </row>
    <row r="31" spans="1:2">
      <c r="A31" s="38" t="s">
        <v>1350</v>
      </c>
      <c r="B31" s="38" t="s">
        <v>1348</v>
      </c>
    </row>
    <row r="32" spans="1:2">
      <c r="A32" s="38" t="s">
        <v>1351</v>
      </c>
      <c r="B32" s="38" t="s">
        <v>1348</v>
      </c>
    </row>
    <row r="33" spans="1:2">
      <c r="A33" s="38" t="s">
        <v>1341</v>
      </c>
      <c r="B33" s="38" t="s">
        <v>1348</v>
      </c>
    </row>
    <row r="34" spans="1:2">
      <c r="A34" s="38" t="s">
        <v>1352</v>
      </c>
      <c r="B34" s="38" t="s">
        <v>1348</v>
      </c>
    </row>
    <row r="35" spans="1:2">
      <c r="A35" s="38" t="s">
        <v>1353</v>
      </c>
      <c r="B35" s="38" t="s">
        <v>1348</v>
      </c>
    </row>
    <row r="36" spans="1:2">
      <c r="A36" s="38" t="s">
        <v>1344</v>
      </c>
      <c r="B36" s="38" t="s">
        <v>1348</v>
      </c>
    </row>
    <row r="37" spans="1:2">
      <c r="A37" s="38" t="s">
        <v>1345</v>
      </c>
      <c r="B37" s="38" t="s">
        <v>1348</v>
      </c>
    </row>
    <row r="38" spans="1:2">
      <c r="A38" s="38" t="s">
        <v>1354</v>
      </c>
      <c r="B38" s="38" t="s">
        <v>1348</v>
      </c>
    </row>
    <row r="39" spans="1:2">
      <c r="A39" s="96" t="s">
        <v>1355</v>
      </c>
      <c r="B39" s="38" t="s">
        <v>1356</v>
      </c>
    </row>
    <row r="40" spans="1:2">
      <c r="A40" s="96" t="s">
        <v>1357</v>
      </c>
      <c r="B40" s="38" t="s">
        <v>1356</v>
      </c>
    </row>
    <row r="41" spans="1:2">
      <c r="A41" s="96" t="s">
        <v>1358</v>
      </c>
      <c r="B41" s="38" t="s">
        <v>1356</v>
      </c>
    </row>
    <row r="42" spans="1:2">
      <c r="A42" s="96" t="s">
        <v>1359</v>
      </c>
      <c r="B42" s="38" t="s">
        <v>1356</v>
      </c>
    </row>
    <row r="43" spans="1:2">
      <c r="A43" s="96" t="s">
        <v>1360</v>
      </c>
      <c r="B43" s="38" t="s">
        <v>1356</v>
      </c>
    </row>
    <row r="44" spans="1:2">
      <c r="A44" s="96" t="s">
        <v>1361</v>
      </c>
      <c r="B44" s="38" t="s">
        <v>1356</v>
      </c>
    </row>
    <row r="45" spans="1:2">
      <c r="A45" s="96" t="s">
        <v>1362</v>
      </c>
      <c r="B45" s="38" t="s">
        <v>1356</v>
      </c>
    </row>
    <row r="46" spans="1:2">
      <c r="A46" s="96" t="s">
        <v>1363</v>
      </c>
      <c r="B46" s="38" t="s">
        <v>1356</v>
      </c>
    </row>
    <row r="47" spans="1:2">
      <c r="A47" s="96" t="s">
        <v>1364</v>
      </c>
      <c r="B47" s="38" t="s">
        <v>1356</v>
      </c>
    </row>
    <row r="48" spans="1:2">
      <c r="A48" s="96" t="s">
        <v>1365</v>
      </c>
      <c r="B48" s="38" t="s">
        <v>1356</v>
      </c>
    </row>
    <row r="49" spans="1:2">
      <c r="A49" s="96" t="s">
        <v>1366</v>
      </c>
      <c r="B49" s="38" t="s">
        <v>1356</v>
      </c>
    </row>
    <row r="50" spans="1:2">
      <c r="A50" s="96" t="s">
        <v>1367</v>
      </c>
      <c r="B50" s="38" t="s">
        <v>1368</v>
      </c>
    </row>
    <row r="51" spans="1:2">
      <c r="A51" s="96" t="s">
        <v>1369</v>
      </c>
      <c r="B51" s="38" t="s">
        <v>1368</v>
      </c>
    </row>
    <row r="52" spans="1:2">
      <c r="A52" s="96" t="s">
        <v>1370</v>
      </c>
      <c r="B52" s="38" t="s">
        <v>1368</v>
      </c>
    </row>
    <row r="53" spans="1:2">
      <c r="A53" s="96" t="s">
        <v>1371</v>
      </c>
      <c r="B53" s="38" t="s">
        <v>1368</v>
      </c>
    </row>
    <row r="54" spans="1:2">
      <c r="A54" s="96" t="s">
        <v>1372</v>
      </c>
      <c r="B54" s="38" t="s">
        <v>1368</v>
      </c>
    </row>
    <row r="55" spans="1:2">
      <c r="A55" s="96" t="s">
        <v>1373</v>
      </c>
      <c r="B55" s="38" t="s">
        <v>1368</v>
      </c>
    </row>
    <row r="56" spans="1:2">
      <c r="A56" s="96" t="s">
        <v>1374</v>
      </c>
      <c r="B56" s="38" t="s">
        <v>1368</v>
      </c>
    </row>
    <row r="57" spans="1:2">
      <c r="A57" s="96" t="s">
        <v>1375</v>
      </c>
      <c r="B57" s="38" t="s">
        <v>1368</v>
      </c>
    </row>
    <row r="58" spans="1:2">
      <c r="A58" s="96" t="s">
        <v>1376</v>
      </c>
      <c r="B58" s="38" t="s">
        <v>1368</v>
      </c>
    </row>
    <row r="59" spans="1:2">
      <c r="A59" s="96" t="s">
        <v>1377</v>
      </c>
      <c r="B59" s="38" t="s">
        <v>1368</v>
      </c>
    </row>
    <row r="60" spans="1:2">
      <c r="A60" s="96" t="s">
        <v>1378</v>
      </c>
      <c r="B60" s="38" t="s">
        <v>1368</v>
      </c>
    </row>
    <row r="61" spans="1:2">
      <c r="A61" s="96" t="s">
        <v>1379</v>
      </c>
      <c r="B61" s="38" t="s">
        <v>1380</v>
      </c>
    </row>
    <row r="62" spans="1:2">
      <c r="A62" s="96" t="s">
        <v>1381</v>
      </c>
      <c r="B62" s="38" t="s">
        <v>1380</v>
      </c>
    </row>
    <row r="63" spans="1:2">
      <c r="A63" s="96" t="s">
        <v>1382</v>
      </c>
      <c r="B63" s="38" t="s">
        <v>1380</v>
      </c>
    </row>
    <row r="64" spans="1:2">
      <c r="A64" s="96" t="s">
        <v>1383</v>
      </c>
      <c r="B64" s="38" t="s">
        <v>1380</v>
      </c>
    </row>
    <row r="65" spans="1:5">
      <c r="A65" s="96" t="s">
        <v>1384</v>
      </c>
      <c r="B65" s="38" t="s">
        <v>1380</v>
      </c>
    </row>
    <row r="66" spans="1:5">
      <c r="A66" s="96" t="s">
        <v>1385</v>
      </c>
      <c r="B66" s="38" t="s">
        <v>1380</v>
      </c>
    </row>
    <row r="67" spans="1:5">
      <c r="A67" s="96" t="s">
        <v>1386</v>
      </c>
      <c r="B67" s="38" t="s">
        <v>1380</v>
      </c>
    </row>
    <row r="68" spans="1:5">
      <c r="A68" s="96" t="s">
        <v>1387</v>
      </c>
      <c r="B68" s="38" t="s">
        <v>1380</v>
      </c>
    </row>
    <row r="69" spans="1:5">
      <c r="A69" s="96" t="s">
        <v>1388</v>
      </c>
      <c r="B69" s="38" t="s">
        <v>1380</v>
      </c>
    </row>
    <row r="70" spans="1:5">
      <c r="A70" s="96" t="s">
        <v>1389</v>
      </c>
      <c r="B70" s="38" t="s">
        <v>1380</v>
      </c>
    </row>
    <row r="71" spans="1:5">
      <c r="A71" s="96" t="s">
        <v>1390</v>
      </c>
      <c r="B71" s="38" t="s">
        <v>1380</v>
      </c>
    </row>
    <row r="72" spans="1:5">
      <c r="A72" s="96" t="s">
        <v>1391</v>
      </c>
      <c r="B72" s="38" t="s">
        <v>1392</v>
      </c>
    </row>
    <row r="73" spans="1:5">
      <c r="A73" s="96" t="s">
        <v>1393</v>
      </c>
      <c r="B73" s="38" t="s">
        <v>1392</v>
      </c>
    </row>
    <row r="74" spans="1:5">
      <c r="A74" s="96" t="s">
        <v>1394</v>
      </c>
      <c r="B74" s="38" t="s">
        <v>1392</v>
      </c>
    </row>
    <row r="75" spans="1:5">
      <c r="A75" s="96" t="s">
        <v>1395</v>
      </c>
      <c r="B75" s="38" t="s">
        <v>1392</v>
      </c>
    </row>
    <row r="76" spans="1:5">
      <c r="A76" s="96" t="s">
        <v>1396</v>
      </c>
      <c r="B76" s="38" t="s">
        <v>1392</v>
      </c>
      <c r="C76" s="86"/>
      <c r="D76" s="86"/>
      <c r="E76" s="86"/>
    </row>
    <row r="77" spans="1:5">
      <c r="A77" s="96" t="s">
        <v>1397</v>
      </c>
      <c r="B77" s="38" t="s">
        <v>1392</v>
      </c>
      <c r="C77" s="87"/>
      <c r="D77" s="87"/>
    </row>
    <row r="78" spans="1:5">
      <c r="A78" s="96" t="s">
        <v>1398</v>
      </c>
      <c r="B78" s="38" t="s">
        <v>1392</v>
      </c>
      <c r="C78" s="87"/>
      <c r="D78" s="87"/>
    </row>
    <row r="79" spans="1:5">
      <c r="A79" s="96" t="s">
        <v>1399</v>
      </c>
      <c r="B79" s="38" t="s">
        <v>1392</v>
      </c>
      <c r="C79" s="87"/>
      <c r="D79" s="87"/>
    </row>
    <row r="80" spans="1:5">
      <c r="A80" s="96" t="s">
        <v>1400</v>
      </c>
      <c r="B80" s="38" t="s">
        <v>1392</v>
      </c>
      <c r="C80" s="87"/>
      <c r="D80" s="87"/>
    </row>
    <row r="81" spans="1:4">
      <c r="A81" s="96" t="s">
        <v>1401</v>
      </c>
      <c r="B81" s="38" t="s">
        <v>1392</v>
      </c>
      <c r="C81" s="87"/>
      <c r="D81" s="87"/>
    </row>
    <row r="82" spans="1:4">
      <c r="A82" s="96" t="s">
        <v>1402</v>
      </c>
      <c r="B82" s="38" t="s">
        <v>1392</v>
      </c>
      <c r="C82" s="87"/>
      <c r="D82" s="87"/>
    </row>
    <row r="83" spans="1:4">
      <c r="A83" s="85"/>
      <c r="B83" s="87"/>
      <c r="C83" s="87"/>
      <c r="D83" s="87"/>
    </row>
    <row r="84" spans="1:4">
      <c r="A84" s="85"/>
      <c r="B84" s="87"/>
      <c r="C84" s="87"/>
      <c r="D84" s="87"/>
    </row>
    <row r="85" spans="1:4">
      <c r="A85" s="85"/>
      <c r="B85" s="87"/>
      <c r="C85" s="87"/>
      <c r="D85" s="87"/>
    </row>
    <row r="86" spans="1:4">
      <c r="A86" s="85"/>
      <c r="B86" s="87"/>
      <c r="C86" s="87"/>
      <c r="D86" s="87"/>
    </row>
    <row r="87" spans="1:4">
      <c r="A87" s="85"/>
      <c r="B87" s="87"/>
      <c r="C87" s="87"/>
      <c r="D87" s="87"/>
    </row>
  </sheetData>
  <hyperlinks>
    <hyperlink ref="A4" r:id="rId1" xr:uid="{426BFBB5-DA3C-DF45-98A7-DE041D13BD6C}"/>
    <hyperlink ref="A5" r:id="rId2" xr:uid="{1069FD30-8B67-D448-B55A-4B12D59E79D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83712-B7A4-924C-8A4D-D45E40B120E9}">
  <sheetPr>
    <tabColor theme="7" tint="0.59999389629810485"/>
  </sheetPr>
  <dimension ref="A1:K209"/>
  <sheetViews>
    <sheetView showGridLines="0" topLeftCell="A121" workbookViewId="0">
      <selection activeCell="A21" sqref="A21"/>
    </sheetView>
  </sheetViews>
  <sheetFormatPr baseColWidth="10" defaultRowHeight="15"/>
  <cols>
    <col min="1" max="1" width="14.83203125" customWidth="1"/>
    <col min="2" max="2" width="16.33203125" bestFit="1" customWidth="1"/>
    <col min="3" max="3" width="29" bestFit="1" customWidth="1"/>
    <col min="4" max="4" width="29" customWidth="1"/>
    <col min="5" max="5" width="32.33203125" customWidth="1"/>
    <col min="6" max="6" width="12.1640625" bestFit="1" customWidth="1"/>
    <col min="7" max="7" width="17" customWidth="1"/>
    <col min="8" max="8" width="36.1640625" bestFit="1" customWidth="1"/>
    <col min="9" max="10" width="12.1640625" bestFit="1" customWidth="1"/>
    <col min="11" max="11" width="13.6640625" bestFit="1" customWidth="1"/>
  </cols>
  <sheetData>
    <row r="1" spans="1:7">
      <c r="A1" s="15" t="s">
        <v>1463</v>
      </c>
    </row>
    <row r="3" spans="1:7">
      <c r="A3" t="s">
        <v>1295</v>
      </c>
      <c r="B3" t="s">
        <v>1191</v>
      </c>
      <c r="C3" t="s">
        <v>0</v>
      </c>
      <c r="F3" s="126" t="s">
        <v>1407</v>
      </c>
      <c r="G3" s="126"/>
    </row>
    <row r="4" spans="1:7">
      <c r="A4" t="s">
        <v>1192</v>
      </c>
      <c r="B4" s="72">
        <v>1416043270</v>
      </c>
      <c r="C4" t="s">
        <v>544</v>
      </c>
    </row>
    <row r="5" spans="1:7">
      <c r="A5" t="s">
        <v>1193</v>
      </c>
      <c r="B5" s="72">
        <v>341963408</v>
      </c>
      <c r="C5" t="s">
        <v>10</v>
      </c>
      <c r="F5" s="7" t="s">
        <v>811</v>
      </c>
      <c r="G5" t="s">
        <v>1406</v>
      </c>
    </row>
    <row r="6" spans="1:7">
      <c r="A6" t="s">
        <v>1194</v>
      </c>
      <c r="B6" s="72">
        <v>123201945</v>
      </c>
      <c r="C6" t="s">
        <v>544</v>
      </c>
      <c r="F6" s="4" t="s">
        <v>10</v>
      </c>
      <c r="G6" s="13">
        <v>341963408</v>
      </c>
    </row>
    <row r="7" spans="1:7">
      <c r="A7" t="s">
        <v>1195</v>
      </c>
      <c r="B7" s="72">
        <v>84119100</v>
      </c>
      <c r="C7" t="s">
        <v>710</v>
      </c>
      <c r="F7" s="4" t="s">
        <v>544</v>
      </c>
      <c r="G7" s="13">
        <v>1598624835</v>
      </c>
    </row>
    <row r="8" spans="1:7">
      <c r="A8" t="s">
        <v>1196</v>
      </c>
      <c r="B8" s="72">
        <v>68459055</v>
      </c>
      <c r="C8" t="s">
        <v>710</v>
      </c>
      <c r="F8" s="4" t="s">
        <v>710</v>
      </c>
      <c r="G8" s="13">
        <v>290885659</v>
      </c>
    </row>
    <row r="9" spans="1:7">
      <c r="A9" t="s">
        <v>1197</v>
      </c>
      <c r="B9" s="72">
        <v>68374591</v>
      </c>
      <c r="C9" t="s">
        <v>710</v>
      </c>
      <c r="F9" s="4" t="s">
        <v>812</v>
      </c>
      <c r="G9">
        <v>2231473902</v>
      </c>
    </row>
    <row r="10" spans="1:7">
      <c r="A10" t="s">
        <v>1198</v>
      </c>
      <c r="B10" s="72">
        <v>60964931</v>
      </c>
      <c r="C10" t="s">
        <v>710</v>
      </c>
    </row>
    <row r="11" spans="1:7">
      <c r="A11" t="s">
        <v>1199</v>
      </c>
      <c r="B11" s="72">
        <v>52081799</v>
      </c>
      <c r="C11" t="s">
        <v>544</v>
      </c>
    </row>
    <row r="12" spans="1:7">
      <c r="A12" t="s">
        <v>1200</v>
      </c>
      <c r="B12" s="72">
        <v>8967982</v>
      </c>
      <c r="C12" t="s">
        <v>710</v>
      </c>
    </row>
    <row r="13" spans="1:7">
      <c r="A13" t="s">
        <v>1201</v>
      </c>
      <c r="B13" s="72">
        <v>7297821</v>
      </c>
      <c r="C13" t="s">
        <v>544</v>
      </c>
    </row>
    <row r="14" spans="1:7">
      <c r="B14" s="24"/>
    </row>
    <row r="15" spans="1:7">
      <c r="A15" t="s">
        <v>0</v>
      </c>
      <c r="B15" s="24" t="s">
        <v>1191</v>
      </c>
    </row>
    <row r="16" spans="1:7">
      <c r="A16" t="s">
        <v>544</v>
      </c>
      <c r="B16" s="72">
        <f>SUMIF(Table5[Region],A16,Table5[Population])</f>
        <v>1598624835</v>
      </c>
    </row>
    <row r="17" spans="1:8">
      <c r="A17" t="s">
        <v>710</v>
      </c>
      <c r="B17" s="72">
        <f>SUMIF(Table5[Region],A17,Table5[Population])</f>
        <v>290885659</v>
      </c>
    </row>
    <row r="18" spans="1:8">
      <c r="A18" t="s">
        <v>10</v>
      </c>
      <c r="B18" s="72">
        <f>SUMIF(Table5[Region],A18,Table5[Population])</f>
        <v>341963408</v>
      </c>
    </row>
    <row r="20" spans="1:8">
      <c r="A20" s="126" t="s">
        <v>1464</v>
      </c>
      <c r="B20" s="126"/>
    </row>
    <row r="22" spans="1:8">
      <c r="A22" t="s">
        <v>1295</v>
      </c>
      <c r="B22" t="s">
        <v>1</v>
      </c>
      <c r="C22" t="s">
        <v>800</v>
      </c>
      <c r="D22" t="s">
        <v>0</v>
      </c>
      <c r="E22" t="s">
        <v>1403</v>
      </c>
      <c r="G22" s="7" t="s">
        <v>0</v>
      </c>
      <c r="H22" t="s">
        <v>841</v>
      </c>
    </row>
    <row r="23" spans="1:8">
      <c r="A23" t="s">
        <v>1193</v>
      </c>
      <c r="B23" t="s">
        <v>523</v>
      </c>
      <c r="C23" t="s">
        <v>792</v>
      </c>
      <c r="D23" t="str">
        <f t="shared" ref="D23:D54" si="0">IF(OR(A23="China", A23="Japan", A23="South Korea", A23="Hong Kong"), "Asia",
    IF(A23="United States", "Americas",
        IF(OR(A23="Germany", A23="Austria", A23="France", A23="Spain", A23="UK", A23="Italy",A23="United Kingdom"), "EMEA", "")
    )
)</f>
        <v>Americas</v>
      </c>
      <c r="E23">
        <v>7560000</v>
      </c>
    </row>
    <row r="24" spans="1:8">
      <c r="A24" t="s">
        <v>1192</v>
      </c>
      <c r="B24" t="s">
        <v>523</v>
      </c>
      <c r="C24" t="s">
        <v>792</v>
      </c>
      <c r="D24" t="str">
        <f t="shared" si="0"/>
        <v>Asia</v>
      </c>
      <c r="E24">
        <v>12000000</v>
      </c>
      <c r="G24" s="7" t="s">
        <v>811</v>
      </c>
      <c r="H24" t="s">
        <v>1408</v>
      </c>
    </row>
    <row r="25" spans="1:8">
      <c r="A25" t="s">
        <v>1194</v>
      </c>
      <c r="B25" t="s">
        <v>523</v>
      </c>
      <c r="C25" t="s">
        <v>792</v>
      </c>
      <c r="D25" t="str">
        <f t="shared" si="0"/>
        <v>Asia</v>
      </c>
      <c r="E25">
        <v>2000000</v>
      </c>
      <c r="G25" s="4" t="s">
        <v>11</v>
      </c>
      <c r="H25">
        <v>434070000</v>
      </c>
    </row>
    <row r="26" spans="1:8">
      <c r="A26" t="s">
        <v>1195</v>
      </c>
      <c r="B26" t="s">
        <v>523</v>
      </c>
      <c r="C26" t="s">
        <v>792</v>
      </c>
      <c r="D26" t="str">
        <f t="shared" si="0"/>
        <v>EMEA</v>
      </c>
      <c r="E26">
        <v>1200000</v>
      </c>
      <c r="G26" s="4" t="s">
        <v>351</v>
      </c>
      <c r="H26">
        <v>274570000</v>
      </c>
    </row>
    <row r="27" spans="1:8">
      <c r="A27" t="s">
        <v>1196</v>
      </c>
      <c r="B27" t="s">
        <v>523</v>
      </c>
      <c r="C27" t="s">
        <v>792</v>
      </c>
      <c r="D27" t="str">
        <f t="shared" si="0"/>
        <v>EMEA</v>
      </c>
      <c r="E27">
        <v>1000000</v>
      </c>
      <c r="G27" s="4" t="s">
        <v>473</v>
      </c>
      <c r="H27">
        <v>43400000</v>
      </c>
    </row>
    <row r="28" spans="1:8">
      <c r="A28" t="s">
        <v>1197</v>
      </c>
      <c r="B28" t="s">
        <v>523</v>
      </c>
      <c r="C28" t="s">
        <v>792</v>
      </c>
      <c r="D28" t="str">
        <f t="shared" si="0"/>
        <v>EMEA</v>
      </c>
      <c r="E28">
        <v>1500000</v>
      </c>
      <c r="G28" s="4" t="s">
        <v>490</v>
      </c>
      <c r="H28">
        <v>228600000</v>
      </c>
    </row>
    <row r="29" spans="1:8">
      <c r="A29" t="s">
        <v>1198</v>
      </c>
      <c r="B29" t="s">
        <v>523</v>
      </c>
      <c r="C29" t="s">
        <v>792</v>
      </c>
      <c r="D29" t="str">
        <f t="shared" si="0"/>
        <v>EMEA</v>
      </c>
      <c r="E29">
        <v>500000</v>
      </c>
      <c r="G29" s="4" t="s">
        <v>523</v>
      </c>
      <c r="H29">
        <v>183460000</v>
      </c>
    </row>
    <row r="30" spans="1:8">
      <c r="A30" t="s">
        <v>1405</v>
      </c>
      <c r="B30" t="s">
        <v>523</v>
      </c>
      <c r="C30" t="s">
        <v>792</v>
      </c>
      <c r="D30" t="str">
        <f t="shared" si="0"/>
        <v>Asia</v>
      </c>
      <c r="E30">
        <v>1000000</v>
      </c>
      <c r="G30" s="4" t="s">
        <v>530</v>
      </c>
      <c r="H30">
        <v>136500000</v>
      </c>
    </row>
    <row r="31" spans="1:8">
      <c r="A31" t="s">
        <v>1404</v>
      </c>
      <c r="B31" t="s">
        <v>523</v>
      </c>
      <c r="C31" t="s">
        <v>792</v>
      </c>
      <c r="D31" t="str">
        <f t="shared" si="0"/>
        <v>EMEA</v>
      </c>
      <c r="E31">
        <v>200000</v>
      </c>
      <c r="G31" s="4" t="s">
        <v>812</v>
      </c>
      <c r="H31">
        <v>1300600000</v>
      </c>
    </row>
    <row r="32" spans="1:8">
      <c r="A32" t="s">
        <v>1200</v>
      </c>
      <c r="B32" t="s">
        <v>523</v>
      </c>
      <c r="C32" t="s">
        <v>792</v>
      </c>
      <c r="D32" t="str">
        <f t="shared" si="0"/>
        <v>EMEA</v>
      </c>
      <c r="E32">
        <v>700000</v>
      </c>
    </row>
    <row r="33" spans="1:8">
      <c r="A33" t="s">
        <v>1201</v>
      </c>
      <c r="B33" t="s">
        <v>523</v>
      </c>
      <c r="C33" t="s">
        <v>792</v>
      </c>
      <c r="D33" t="str">
        <f t="shared" si="0"/>
        <v>Asia</v>
      </c>
      <c r="E33">
        <v>50000</v>
      </c>
      <c r="G33" s="7" t="s">
        <v>0</v>
      </c>
      <c r="H33" t="s">
        <v>10</v>
      </c>
    </row>
    <row r="34" spans="1:8">
      <c r="A34" t="s">
        <v>1193</v>
      </c>
      <c r="B34" t="s">
        <v>523</v>
      </c>
      <c r="C34" t="s">
        <v>793</v>
      </c>
      <c r="D34" t="str">
        <f t="shared" si="0"/>
        <v>Americas</v>
      </c>
      <c r="E34">
        <v>9000000</v>
      </c>
    </row>
    <row r="35" spans="1:8">
      <c r="A35" t="s">
        <v>1192</v>
      </c>
      <c r="B35" t="s">
        <v>523</v>
      </c>
      <c r="C35" t="s">
        <v>793</v>
      </c>
      <c r="D35" t="str">
        <f t="shared" si="0"/>
        <v>Asia</v>
      </c>
      <c r="E35">
        <v>13000000</v>
      </c>
      <c r="G35" s="7" t="s">
        <v>811</v>
      </c>
      <c r="H35" t="s">
        <v>1408</v>
      </c>
    </row>
    <row r="36" spans="1:8">
      <c r="A36" t="s">
        <v>1194</v>
      </c>
      <c r="B36" t="s">
        <v>523</v>
      </c>
      <c r="C36" t="s">
        <v>793</v>
      </c>
      <c r="D36" t="str">
        <f t="shared" si="0"/>
        <v>Asia</v>
      </c>
      <c r="E36">
        <v>5000000</v>
      </c>
      <c r="G36" s="4" t="s">
        <v>11</v>
      </c>
      <c r="H36">
        <v>126000000</v>
      </c>
    </row>
    <row r="37" spans="1:8">
      <c r="A37" t="s">
        <v>1195</v>
      </c>
      <c r="B37" t="s">
        <v>523</v>
      </c>
      <c r="C37" t="s">
        <v>793</v>
      </c>
      <c r="D37" t="str">
        <f t="shared" si="0"/>
        <v>EMEA</v>
      </c>
      <c r="E37">
        <v>4000000</v>
      </c>
      <c r="G37" s="4" t="s">
        <v>351</v>
      </c>
      <c r="H37">
        <v>47000000</v>
      </c>
    </row>
    <row r="38" spans="1:8">
      <c r="A38" t="s">
        <v>1196</v>
      </c>
      <c r="B38" t="s">
        <v>523</v>
      </c>
      <c r="C38" t="s">
        <v>793</v>
      </c>
      <c r="D38" t="str">
        <f t="shared" si="0"/>
        <v>EMEA</v>
      </c>
      <c r="E38">
        <v>1500000</v>
      </c>
      <c r="G38" s="4" t="s">
        <v>473</v>
      </c>
      <c r="H38">
        <v>6000000</v>
      </c>
    </row>
    <row r="39" spans="1:8">
      <c r="A39" t="s">
        <v>1197</v>
      </c>
      <c r="B39" t="s">
        <v>523</v>
      </c>
      <c r="C39" t="s">
        <v>793</v>
      </c>
      <c r="D39" t="str">
        <f t="shared" si="0"/>
        <v>EMEA</v>
      </c>
      <c r="E39">
        <v>8000000</v>
      </c>
      <c r="G39" s="4" t="s">
        <v>490</v>
      </c>
      <c r="H39">
        <v>35000000</v>
      </c>
    </row>
    <row r="40" spans="1:8">
      <c r="A40" t="s">
        <v>1198</v>
      </c>
      <c r="B40" t="s">
        <v>523</v>
      </c>
      <c r="C40" t="s">
        <v>793</v>
      </c>
      <c r="D40" t="str">
        <f t="shared" si="0"/>
        <v>EMEA</v>
      </c>
      <c r="E40">
        <v>2000000</v>
      </c>
      <c r="G40" s="4" t="s">
        <v>523</v>
      </c>
      <c r="H40">
        <v>44060000</v>
      </c>
    </row>
    <row r="41" spans="1:8">
      <c r="A41" t="s">
        <v>1405</v>
      </c>
      <c r="B41" t="s">
        <v>523</v>
      </c>
      <c r="C41" t="s">
        <v>793</v>
      </c>
      <c r="D41" t="str">
        <f t="shared" si="0"/>
        <v>Asia</v>
      </c>
      <c r="E41">
        <v>1500000</v>
      </c>
      <c r="G41" s="4" t="s">
        <v>530</v>
      </c>
      <c r="H41">
        <v>15000000</v>
      </c>
    </row>
    <row r="42" spans="1:8">
      <c r="A42" t="s">
        <v>1404</v>
      </c>
      <c r="B42" t="s">
        <v>523</v>
      </c>
      <c r="C42" t="s">
        <v>793</v>
      </c>
      <c r="D42" t="str">
        <f t="shared" si="0"/>
        <v>EMEA</v>
      </c>
      <c r="E42">
        <v>1000000</v>
      </c>
      <c r="G42" s="4" t="s">
        <v>812</v>
      </c>
      <c r="H42">
        <v>273060000</v>
      </c>
    </row>
    <row r="43" spans="1:8">
      <c r="A43" t="s">
        <v>1200</v>
      </c>
      <c r="B43" t="s">
        <v>523</v>
      </c>
      <c r="C43" t="s">
        <v>793</v>
      </c>
      <c r="D43" t="str">
        <f t="shared" si="0"/>
        <v>EMEA</v>
      </c>
      <c r="E43">
        <v>4500000</v>
      </c>
    </row>
    <row r="44" spans="1:8">
      <c r="A44" t="s">
        <v>1201</v>
      </c>
      <c r="B44" t="s">
        <v>523</v>
      </c>
      <c r="C44" t="s">
        <v>793</v>
      </c>
      <c r="D44" t="str">
        <f t="shared" si="0"/>
        <v>Asia</v>
      </c>
      <c r="E44">
        <v>50000</v>
      </c>
      <c r="G44" s="7" t="s">
        <v>0</v>
      </c>
      <c r="H44" t="s">
        <v>544</v>
      </c>
    </row>
    <row r="45" spans="1:8">
      <c r="A45" t="s">
        <v>1193</v>
      </c>
      <c r="B45" t="s">
        <v>523</v>
      </c>
      <c r="C45" t="s">
        <v>778</v>
      </c>
      <c r="D45" t="str">
        <f t="shared" si="0"/>
        <v>Americas</v>
      </c>
      <c r="E45">
        <v>18000000</v>
      </c>
    </row>
    <row r="46" spans="1:8">
      <c r="A46" t="s">
        <v>1192</v>
      </c>
      <c r="B46" t="s">
        <v>523</v>
      </c>
      <c r="C46" t="s">
        <v>778</v>
      </c>
      <c r="D46" t="str">
        <f t="shared" si="0"/>
        <v>Asia</v>
      </c>
      <c r="E46">
        <v>20000000</v>
      </c>
      <c r="G46" s="7" t="s">
        <v>811</v>
      </c>
      <c r="H46" t="s">
        <v>1408</v>
      </c>
    </row>
    <row r="47" spans="1:8">
      <c r="A47" t="s">
        <v>1194</v>
      </c>
      <c r="B47" t="s">
        <v>523</v>
      </c>
      <c r="C47" t="s">
        <v>778</v>
      </c>
      <c r="D47" t="str">
        <f t="shared" si="0"/>
        <v>Asia</v>
      </c>
      <c r="E47">
        <v>8000000</v>
      </c>
      <c r="G47" s="4" t="s">
        <v>11</v>
      </c>
      <c r="H47">
        <v>200370000</v>
      </c>
    </row>
    <row r="48" spans="1:8">
      <c r="A48" t="s">
        <v>1195</v>
      </c>
      <c r="B48" t="s">
        <v>523</v>
      </c>
      <c r="C48" t="s">
        <v>778</v>
      </c>
      <c r="D48" t="str">
        <f t="shared" si="0"/>
        <v>EMEA</v>
      </c>
      <c r="E48">
        <v>10000000</v>
      </c>
      <c r="G48" s="4" t="s">
        <v>351</v>
      </c>
      <c r="H48">
        <v>58570000</v>
      </c>
    </row>
    <row r="49" spans="1:8">
      <c r="A49" t="s">
        <v>1196</v>
      </c>
      <c r="B49" t="s">
        <v>523</v>
      </c>
      <c r="C49" t="s">
        <v>778</v>
      </c>
      <c r="D49" t="str">
        <f t="shared" si="0"/>
        <v>EMEA</v>
      </c>
      <c r="E49">
        <v>5000000</v>
      </c>
      <c r="G49" s="4" t="s">
        <v>473</v>
      </c>
      <c r="H49">
        <v>26000000</v>
      </c>
    </row>
    <row r="50" spans="1:8">
      <c r="A50" t="s">
        <v>1197</v>
      </c>
      <c r="B50" t="s">
        <v>523</v>
      </c>
      <c r="C50" t="s">
        <v>778</v>
      </c>
      <c r="D50" t="str">
        <f t="shared" si="0"/>
        <v>EMEA</v>
      </c>
      <c r="E50">
        <v>3000000</v>
      </c>
      <c r="G50" s="4" t="s">
        <v>490</v>
      </c>
      <c r="H50">
        <v>128400000</v>
      </c>
    </row>
    <row r="51" spans="1:8">
      <c r="A51" t="s">
        <v>1198</v>
      </c>
      <c r="B51" t="s">
        <v>523</v>
      </c>
      <c r="C51" t="s">
        <v>778</v>
      </c>
      <c r="D51" t="str">
        <f t="shared" si="0"/>
        <v>EMEA</v>
      </c>
      <c r="E51">
        <v>2000000</v>
      </c>
      <c r="G51" s="4" t="s">
        <v>523</v>
      </c>
      <c r="H51">
        <v>74300000</v>
      </c>
    </row>
    <row r="52" spans="1:8">
      <c r="A52" t="s">
        <v>1405</v>
      </c>
      <c r="B52" t="s">
        <v>523</v>
      </c>
      <c r="C52" t="s">
        <v>778</v>
      </c>
      <c r="D52" t="str">
        <f t="shared" si="0"/>
        <v>Asia</v>
      </c>
      <c r="E52">
        <v>2000000</v>
      </c>
      <c r="G52" s="4" t="s">
        <v>530</v>
      </c>
      <c r="H52">
        <v>91500000</v>
      </c>
    </row>
    <row r="53" spans="1:8">
      <c r="A53" t="s">
        <v>1404</v>
      </c>
      <c r="B53" t="s">
        <v>523</v>
      </c>
      <c r="C53" t="s">
        <v>778</v>
      </c>
      <c r="D53" t="str">
        <f t="shared" si="0"/>
        <v>EMEA</v>
      </c>
      <c r="E53">
        <v>1000000</v>
      </c>
      <c r="G53" s="4" t="s">
        <v>812</v>
      </c>
      <c r="H53">
        <v>579140000</v>
      </c>
    </row>
    <row r="54" spans="1:8">
      <c r="A54" t="s">
        <v>1200</v>
      </c>
      <c r="B54" t="s">
        <v>523</v>
      </c>
      <c r="C54" t="s">
        <v>778</v>
      </c>
      <c r="D54" t="str">
        <f t="shared" si="0"/>
        <v>EMEA</v>
      </c>
      <c r="E54">
        <v>1000000</v>
      </c>
    </row>
    <row r="55" spans="1:8">
      <c r="A55" t="s">
        <v>1201</v>
      </c>
      <c r="B55" t="s">
        <v>523</v>
      </c>
      <c r="C55" t="s">
        <v>778</v>
      </c>
      <c r="D55" t="str">
        <f t="shared" ref="D55:D118" si="1">IF(OR(A55="China", A55="Japan", A55="South Korea", A55="Hong Kong"), "Asia",
    IF(A55="United States", "Americas",
        IF(OR(A55="Germany", A55="Austria", A55="France", A55="Spain", A55="UK", A55="Italy",A55="United Kingdom"), "EMEA", "")
    )
)</f>
        <v>Asia</v>
      </c>
      <c r="E55">
        <v>100000</v>
      </c>
      <c r="G55" s="7" t="s">
        <v>0</v>
      </c>
      <c r="H55" t="s">
        <v>710</v>
      </c>
    </row>
    <row r="56" spans="1:8">
      <c r="A56" t="s">
        <v>1193</v>
      </c>
      <c r="B56" t="s">
        <v>523</v>
      </c>
      <c r="C56" t="s">
        <v>529</v>
      </c>
      <c r="D56" t="str">
        <f t="shared" si="1"/>
        <v>Americas</v>
      </c>
      <c r="E56">
        <v>9500000</v>
      </c>
    </row>
    <row r="57" spans="1:8">
      <c r="A57" t="s">
        <v>1192</v>
      </c>
      <c r="B57" t="s">
        <v>523</v>
      </c>
      <c r="C57" t="s">
        <v>529</v>
      </c>
      <c r="D57" t="str">
        <f t="shared" si="1"/>
        <v>Asia</v>
      </c>
      <c r="E57">
        <v>5000000</v>
      </c>
      <c r="G57" s="7" t="s">
        <v>811</v>
      </c>
      <c r="H57" t="s">
        <v>1408</v>
      </c>
    </row>
    <row r="58" spans="1:8">
      <c r="A58" t="s">
        <v>1194</v>
      </c>
      <c r="B58" t="s">
        <v>523</v>
      </c>
      <c r="C58" t="s">
        <v>529</v>
      </c>
      <c r="D58" t="str">
        <f t="shared" si="1"/>
        <v>Asia</v>
      </c>
      <c r="E58">
        <v>3000000</v>
      </c>
      <c r="G58" s="4" t="s">
        <v>11</v>
      </c>
      <c r="H58">
        <v>107700000</v>
      </c>
    </row>
    <row r="59" spans="1:8">
      <c r="A59" t="s">
        <v>1195</v>
      </c>
      <c r="B59" t="s">
        <v>523</v>
      </c>
      <c r="C59" t="s">
        <v>529</v>
      </c>
      <c r="D59" t="str">
        <f t="shared" si="1"/>
        <v>EMEA</v>
      </c>
      <c r="E59">
        <v>4000000</v>
      </c>
      <c r="G59" s="4" t="s">
        <v>351</v>
      </c>
      <c r="H59">
        <v>169000000</v>
      </c>
    </row>
    <row r="60" spans="1:8">
      <c r="A60" t="s">
        <v>1196</v>
      </c>
      <c r="B60" t="s">
        <v>523</v>
      </c>
      <c r="C60" t="s">
        <v>529</v>
      </c>
      <c r="D60" t="str">
        <f t="shared" si="1"/>
        <v>EMEA</v>
      </c>
      <c r="E60">
        <v>1000000</v>
      </c>
      <c r="G60" s="4" t="s">
        <v>473</v>
      </c>
      <c r="H60">
        <v>11400000</v>
      </c>
    </row>
    <row r="61" spans="1:8">
      <c r="A61" t="s">
        <v>1197</v>
      </c>
      <c r="B61" t="s">
        <v>523</v>
      </c>
      <c r="C61" t="s">
        <v>529</v>
      </c>
      <c r="D61" t="str">
        <f t="shared" si="1"/>
        <v>EMEA</v>
      </c>
      <c r="E61">
        <v>6000000</v>
      </c>
      <c r="G61" s="4" t="s">
        <v>490</v>
      </c>
      <c r="H61">
        <v>65200000</v>
      </c>
    </row>
    <row r="62" spans="1:8">
      <c r="A62" t="s">
        <v>1198</v>
      </c>
      <c r="B62" t="s">
        <v>523</v>
      </c>
      <c r="C62" t="s">
        <v>529</v>
      </c>
      <c r="D62" t="str">
        <f t="shared" si="1"/>
        <v>EMEA</v>
      </c>
      <c r="E62">
        <v>2500000</v>
      </c>
      <c r="G62" s="4" t="s">
        <v>523</v>
      </c>
      <c r="H62">
        <v>65100000</v>
      </c>
    </row>
    <row r="63" spans="1:8">
      <c r="A63" t="s">
        <v>1405</v>
      </c>
      <c r="B63" t="s">
        <v>523</v>
      </c>
      <c r="C63" t="s">
        <v>529</v>
      </c>
      <c r="D63" t="str">
        <f t="shared" si="1"/>
        <v>Asia</v>
      </c>
      <c r="E63">
        <v>1500000</v>
      </c>
      <c r="G63" s="4" t="s">
        <v>530</v>
      </c>
      <c r="H63">
        <v>30000000</v>
      </c>
    </row>
    <row r="64" spans="1:8">
      <c r="A64" t="s">
        <v>1404</v>
      </c>
      <c r="B64" t="s">
        <v>523</v>
      </c>
      <c r="C64" t="s">
        <v>529</v>
      </c>
      <c r="D64" t="str">
        <f t="shared" si="1"/>
        <v>EMEA</v>
      </c>
      <c r="E64">
        <v>500000</v>
      </c>
      <c r="G64" s="4" t="s">
        <v>812</v>
      </c>
      <c r="H64">
        <v>448400000</v>
      </c>
    </row>
    <row r="65" spans="1:11">
      <c r="A65" t="s">
        <v>1200</v>
      </c>
      <c r="B65" t="s">
        <v>523</v>
      </c>
      <c r="C65" t="s">
        <v>529</v>
      </c>
      <c r="D65" t="str">
        <f t="shared" si="1"/>
        <v>EMEA</v>
      </c>
      <c r="E65">
        <v>3000000</v>
      </c>
    </row>
    <row r="66" spans="1:11">
      <c r="A66" t="s">
        <v>1201</v>
      </c>
      <c r="B66" t="s">
        <v>523</v>
      </c>
      <c r="C66" t="s">
        <v>529</v>
      </c>
      <c r="D66" t="str">
        <f t="shared" si="1"/>
        <v>Asia</v>
      </c>
      <c r="E66">
        <v>100000</v>
      </c>
      <c r="G66" s="7" t="s">
        <v>1408</v>
      </c>
      <c r="H66" s="7" t="s">
        <v>815</v>
      </c>
    </row>
    <row r="67" spans="1:11">
      <c r="A67" t="s">
        <v>1193</v>
      </c>
      <c r="B67" t="s">
        <v>351</v>
      </c>
      <c r="C67" t="s">
        <v>794</v>
      </c>
      <c r="D67" t="str">
        <f t="shared" si="1"/>
        <v>Americas</v>
      </c>
      <c r="E67">
        <v>47000000</v>
      </c>
      <c r="G67" s="7" t="s">
        <v>811</v>
      </c>
      <c r="H67" t="s">
        <v>10</v>
      </c>
      <c r="I67" t="s">
        <v>544</v>
      </c>
      <c r="J67" t="s">
        <v>710</v>
      </c>
      <c r="K67" t="s">
        <v>812</v>
      </c>
    </row>
    <row r="68" spans="1:11">
      <c r="A68" t="s">
        <v>1192</v>
      </c>
      <c r="B68" t="s">
        <v>351</v>
      </c>
      <c r="C68" t="s">
        <v>794</v>
      </c>
      <c r="D68" t="str">
        <f t="shared" si="1"/>
        <v>Asia</v>
      </c>
      <c r="E68">
        <f>0.1*500000000</f>
        <v>50000000</v>
      </c>
      <c r="G68" s="4" t="s">
        <v>793</v>
      </c>
      <c r="H68" s="24">
        <v>9000000</v>
      </c>
      <c r="I68" s="24">
        <v>19550000</v>
      </c>
      <c r="J68" s="24">
        <v>21000000</v>
      </c>
      <c r="K68" s="24">
        <v>49550000</v>
      </c>
    </row>
    <row r="69" spans="1:11">
      <c r="A69" t="s">
        <v>1194</v>
      </c>
      <c r="B69" t="s">
        <v>351</v>
      </c>
      <c r="C69" t="s">
        <v>794</v>
      </c>
      <c r="D69" t="str">
        <f t="shared" si="1"/>
        <v>Asia</v>
      </c>
      <c r="E69">
        <f>0.1*72000000</f>
        <v>7200000</v>
      </c>
      <c r="G69" s="4" t="s">
        <v>73</v>
      </c>
      <c r="H69" s="24">
        <v>20000000</v>
      </c>
      <c r="I69" s="24">
        <v>121000000</v>
      </c>
      <c r="J69" s="24">
        <v>46000000</v>
      </c>
      <c r="K69" s="24">
        <v>187000000</v>
      </c>
    </row>
    <row r="70" spans="1:11">
      <c r="A70" t="s">
        <v>1195</v>
      </c>
      <c r="B70" t="s">
        <v>351</v>
      </c>
      <c r="C70" t="s">
        <v>794</v>
      </c>
      <c r="D70" t="str">
        <f t="shared" si="1"/>
        <v>EMEA</v>
      </c>
      <c r="E70">
        <v>62000000</v>
      </c>
      <c r="G70" s="4" t="s">
        <v>797</v>
      </c>
      <c r="H70" s="24">
        <v>15000000</v>
      </c>
      <c r="I70" s="24">
        <v>13520000</v>
      </c>
      <c r="J70" s="24">
        <v>1300000</v>
      </c>
      <c r="K70" s="24">
        <v>29820000</v>
      </c>
    </row>
    <row r="71" spans="1:11">
      <c r="A71" t="s">
        <v>1196</v>
      </c>
      <c r="B71" t="s">
        <v>351</v>
      </c>
      <c r="C71" t="s">
        <v>794</v>
      </c>
      <c r="D71" t="str">
        <f t="shared" si="1"/>
        <v>EMEA</v>
      </c>
      <c r="E71">
        <v>20000000</v>
      </c>
      <c r="G71" s="4" t="s">
        <v>796</v>
      </c>
      <c r="H71" s="24">
        <v>17000000</v>
      </c>
      <c r="I71" s="24">
        <v>19200000</v>
      </c>
      <c r="J71" s="24">
        <v>19000000</v>
      </c>
      <c r="K71" s="24">
        <v>55200000</v>
      </c>
    </row>
    <row r="72" spans="1:11">
      <c r="A72" t="s">
        <v>1197</v>
      </c>
      <c r="B72" t="s">
        <v>351</v>
      </c>
      <c r="C72" t="s">
        <v>794</v>
      </c>
      <c r="D72" t="str">
        <f t="shared" si="1"/>
        <v>EMEA</v>
      </c>
      <c r="E72">
        <v>36000000</v>
      </c>
      <c r="G72" s="4" t="s">
        <v>794</v>
      </c>
      <c r="H72" s="24">
        <v>47000000</v>
      </c>
      <c r="I72" s="24">
        <v>58570000</v>
      </c>
      <c r="J72" s="24">
        <v>169000000</v>
      </c>
      <c r="K72" s="24">
        <v>274570000</v>
      </c>
    </row>
    <row r="73" spans="1:11">
      <c r="A73" t="s">
        <v>1198</v>
      </c>
      <c r="B73" t="s">
        <v>351</v>
      </c>
      <c r="C73" t="s">
        <v>794</v>
      </c>
      <c r="D73" t="str">
        <f t="shared" si="1"/>
        <v>EMEA</v>
      </c>
      <c r="E73">
        <v>25000000</v>
      </c>
      <c r="G73" s="4" t="s">
        <v>119</v>
      </c>
      <c r="H73" s="24">
        <v>24000000</v>
      </c>
      <c r="I73" s="24">
        <v>14150000</v>
      </c>
      <c r="J73" s="24">
        <v>10400000</v>
      </c>
      <c r="K73" s="24">
        <v>48550000</v>
      </c>
    </row>
    <row r="74" spans="1:11">
      <c r="A74" t="s">
        <v>1405</v>
      </c>
      <c r="B74" t="s">
        <v>351</v>
      </c>
      <c r="C74" t="s">
        <v>794</v>
      </c>
      <c r="D74" t="str">
        <f t="shared" si="1"/>
        <v>Asia</v>
      </c>
      <c r="E74">
        <f>0.1*13000000</f>
        <v>1300000</v>
      </c>
      <c r="G74" s="4" t="s">
        <v>491</v>
      </c>
      <c r="H74" s="24">
        <v>5000000</v>
      </c>
      <c r="I74" s="24">
        <v>2200000</v>
      </c>
      <c r="J74" s="24">
        <v>7700000</v>
      </c>
      <c r="K74" s="24">
        <v>14900000</v>
      </c>
    </row>
    <row r="75" spans="1:11">
      <c r="A75" t="s">
        <v>1404</v>
      </c>
      <c r="B75" t="s">
        <v>351</v>
      </c>
      <c r="C75" t="s">
        <v>794</v>
      </c>
      <c r="D75" t="str">
        <f t="shared" si="1"/>
        <v>EMEA</v>
      </c>
      <c r="E75">
        <v>20000000</v>
      </c>
      <c r="G75" s="4" t="s">
        <v>795</v>
      </c>
      <c r="H75" s="24">
        <v>20000000</v>
      </c>
      <c r="I75" s="24">
        <v>121000000</v>
      </c>
      <c r="J75" s="24">
        <v>46000000</v>
      </c>
      <c r="K75" s="24">
        <v>187000000</v>
      </c>
    </row>
    <row r="76" spans="1:11">
      <c r="A76" t="s">
        <v>1200</v>
      </c>
      <c r="B76" t="s">
        <v>351</v>
      </c>
      <c r="C76" t="s">
        <v>794</v>
      </c>
      <c r="D76" t="str">
        <f t="shared" si="1"/>
        <v>EMEA</v>
      </c>
      <c r="E76">
        <v>6000000</v>
      </c>
      <c r="G76" s="4" t="s">
        <v>778</v>
      </c>
      <c r="H76" s="24">
        <v>18000000</v>
      </c>
      <c r="I76" s="24">
        <v>30100000</v>
      </c>
      <c r="J76" s="24">
        <v>22000000</v>
      </c>
      <c r="K76" s="24">
        <v>70100000</v>
      </c>
    </row>
    <row r="77" spans="1:11">
      <c r="A77" t="s">
        <v>1201</v>
      </c>
      <c r="B77" t="s">
        <v>351</v>
      </c>
      <c r="C77" t="s">
        <v>794</v>
      </c>
      <c r="D77" t="str">
        <f t="shared" si="1"/>
        <v>Asia</v>
      </c>
      <c r="E77">
        <f>0.1*700000</f>
        <v>70000</v>
      </c>
      <c r="G77" s="4" t="s">
        <v>799</v>
      </c>
      <c r="H77" s="24">
        <v>6000000</v>
      </c>
      <c r="I77" s="24">
        <v>26000000</v>
      </c>
      <c r="J77" s="24">
        <v>11400000</v>
      </c>
      <c r="K77" s="24">
        <v>43400000</v>
      </c>
    </row>
    <row r="78" spans="1:11">
      <c r="A78" t="s">
        <v>1193</v>
      </c>
      <c r="B78" t="s">
        <v>490</v>
      </c>
      <c r="C78" t="s">
        <v>491</v>
      </c>
      <c r="D78" t="str">
        <f t="shared" si="1"/>
        <v>Americas</v>
      </c>
      <c r="E78">
        <v>5000000</v>
      </c>
      <c r="G78" s="4" t="s">
        <v>322</v>
      </c>
      <c r="H78" s="24">
        <v>50000000</v>
      </c>
      <c r="I78" s="24">
        <v>32500000</v>
      </c>
      <c r="J78" s="24">
        <v>31000000</v>
      </c>
      <c r="K78" s="24">
        <v>113500000</v>
      </c>
    </row>
    <row r="79" spans="1:11">
      <c r="A79" t="s">
        <v>1192</v>
      </c>
      <c r="B79" t="s">
        <v>490</v>
      </c>
      <c r="C79" t="s">
        <v>491</v>
      </c>
      <c r="D79" t="str">
        <f t="shared" si="1"/>
        <v>Asia</v>
      </c>
      <c r="E79">
        <v>1000000</v>
      </c>
      <c r="G79" s="4" t="s">
        <v>529</v>
      </c>
      <c r="H79" s="24">
        <v>9500000</v>
      </c>
      <c r="I79" s="24">
        <v>9600000</v>
      </c>
      <c r="J79" s="24">
        <v>17000000</v>
      </c>
      <c r="K79" s="24">
        <v>36100000</v>
      </c>
    </row>
    <row r="80" spans="1:11">
      <c r="A80" t="s">
        <v>1194</v>
      </c>
      <c r="B80" t="s">
        <v>490</v>
      </c>
      <c r="C80" t="s">
        <v>491</v>
      </c>
      <c r="D80" t="str">
        <f t="shared" si="1"/>
        <v>Asia</v>
      </c>
      <c r="E80">
        <v>600000</v>
      </c>
      <c r="G80" s="4" t="s">
        <v>792</v>
      </c>
      <c r="H80" s="24">
        <v>7560000</v>
      </c>
      <c r="I80" s="24">
        <v>15050000</v>
      </c>
      <c r="J80" s="24">
        <v>5100000</v>
      </c>
      <c r="K80" s="24">
        <v>27710000</v>
      </c>
    </row>
    <row r="81" spans="1:11">
      <c r="A81" t="s">
        <v>1195</v>
      </c>
      <c r="B81" t="s">
        <v>490</v>
      </c>
      <c r="C81" t="s">
        <v>491</v>
      </c>
      <c r="D81" t="str">
        <f t="shared" si="1"/>
        <v>EMEA</v>
      </c>
      <c r="E81">
        <v>1500000</v>
      </c>
      <c r="G81" s="4" t="s">
        <v>518</v>
      </c>
      <c r="H81" s="24">
        <v>10000000</v>
      </c>
      <c r="I81" s="24">
        <v>5200000</v>
      </c>
      <c r="J81" s="24">
        <v>11500000</v>
      </c>
      <c r="K81" s="24">
        <v>26700000</v>
      </c>
    </row>
    <row r="82" spans="1:11">
      <c r="A82" t="s">
        <v>1196</v>
      </c>
      <c r="B82" t="s">
        <v>490</v>
      </c>
      <c r="C82" t="s">
        <v>491</v>
      </c>
      <c r="D82" t="str">
        <f t="shared" si="1"/>
        <v>EMEA</v>
      </c>
      <c r="E82">
        <v>1200000</v>
      </c>
      <c r="G82" s="4" t="s">
        <v>798</v>
      </c>
      <c r="H82" s="24">
        <v>10000000</v>
      </c>
      <c r="I82" s="24">
        <v>61000000</v>
      </c>
      <c r="J82" s="24">
        <v>19700000</v>
      </c>
      <c r="K82" s="24">
        <v>90700000</v>
      </c>
    </row>
    <row r="83" spans="1:11">
      <c r="A83" t="s">
        <v>1197</v>
      </c>
      <c r="B83" t="s">
        <v>490</v>
      </c>
      <c r="C83" t="s">
        <v>491</v>
      </c>
      <c r="D83" t="str">
        <f t="shared" si="1"/>
        <v>EMEA</v>
      </c>
      <c r="E83">
        <v>2000000</v>
      </c>
      <c r="G83" s="4" t="s">
        <v>543</v>
      </c>
      <c r="H83" s="24">
        <v>5000000</v>
      </c>
      <c r="I83" s="24">
        <v>30500000</v>
      </c>
      <c r="J83" s="24">
        <v>10300000</v>
      </c>
      <c r="K83" s="24">
        <v>45800000</v>
      </c>
    </row>
    <row r="84" spans="1:11">
      <c r="A84" t="s">
        <v>1198</v>
      </c>
      <c r="B84" t="s">
        <v>490</v>
      </c>
      <c r="C84" t="s">
        <v>491</v>
      </c>
      <c r="D84" t="str">
        <f t="shared" si="1"/>
        <v>EMEA</v>
      </c>
      <c r="E84">
        <v>1000000</v>
      </c>
      <c r="G84" s="4" t="s">
        <v>812</v>
      </c>
      <c r="H84" s="24">
        <v>273060000</v>
      </c>
      <c r="I84" s="24">
        <v>579140000</v>
      </c>
      <c r="J84" s="24">
        <v>448400000</v>
      </c>
      <c r="K84" s="24">
        <v>1300600000</v>
      </c>
    </row>
    <row r="85" spans="1:11">
      <c r="A85" t="s">
        <v>1405</v>
      </c>
      <c r="B85" t="s">
        <v>490</v>
      </c>
      <c r="C85" t="s">
        <v>491</v>
      </c>
      <c r="D85" t="str">
        <f t="shared" si="1"/>
        <v>Asia</v>
      </c>
      <c r="E85">
        <v>500000</v>
      </c>
    </row>
    <row r="86" spans="1:11">
      <c r="A86" t="s">
        <v>1404</v>
      </c>
      <c r="B86" t="s">
        <v>490</v>
      </c>
      <c r="C86" t="s">
        <v>491</v>
      </c>
      <c r="D86" t="str">
        <f t="shared" si="1"/>
        <v>EMEA</v>
      </c>
      <c r="E86">
        <v>1000000</v>
      </c>
    </row>
    <row r="87" spans="1:11">
      <c r="A87" t="s">
        <v>1200</v>
      </c>
      <c r="B87" t="s">
        <v>490</v>
      </c>
      <c r="C87" t="s">
        <v>491</v>
      </c>
      <c r="D87" t="str">
        <f t="shared" si="1"/>
        <v>EMEA</v>
      </c>
      <c r="E87">
        <v>1000000</v>
      </c>
    </row>
    <row r="88" spans="1:11">
      <c r="A88" t="s">
        <v>1201</v>
      </c>
      <c r="B88" t="s">
        <v>490</v>
      </c>
      <c r="C88" t="s">
        <v>491</v>
      </c>
      <c r="D88" t="str">
        <f t="shared" si="1"/>
        <v>Asia</v>
      </c>
      <c r="E88">
        <v>100000</v>
      </c>
    </row>
    <row r="89" spans="1:11">
      <c r="A89" t="s">
        <v>1193</v>
      </c>
      <c r="B89" t="s">
        <v>490</v>
      </c>
      <c r="C89" t="s">
        <v>518</v>
      </c>
      <c r="D89" t="str">
        <f t="shared" si="1"/>
        <v>Americas</v>
      </c>
      <c r="E89">
        <v>10000000</v>
      </c>
    </row>
    <row r="90" spans="1:11">
      <c r="A90" t="s">
        <v>1192</v>
      </c>
      <c r="B90" t="s">
        <v>490</v>
      </c>
      <c r="C90" t="s">
        <v>518</v>
      </c>
      <c r="D90" t="str">
        <f t="shared" si="1"/>
        <v>Asia</v>
      </c>
      <c r="E90">
        <v>3000000</v>
      </c>
    </row>
    <row r="91" spans="1:11">
      <c r="A91" t="s">
        <v>1194</v>
      </c>
      <c r="B91" t="s">
        <v>490</v>
      </c>
      <c r="C91" t="s">
        <v>518</v>
      </c>
      <c r="D91" t="str">
        <f t="shared" si="1"/>
        <v>Asia</v>
      </c>
      <c r="E91">
        <v>1200000</v>
      </c>
    </row>
    <row r="92" spans="1:11">
      <c r="A92" t="s">
        <v>1195</v>
      </c>
      <c r="B92" t="s">
        <v>490</v>
      </c>
      <c r="C92" t="s">
        <v>518</v>
      </c>
      <c r="D92" t="str">
        <f t="shared" si="1"/>
        <v>EMEA</v>
      </c>
      <c r="E92">
        <v>2500000</v>
      </c>
      <c r="H92" t="s">
        <v>1418</v>
      </c>
    </row>
    <row r="93" spans="1:11">
      <c r="A93" t="s">
        <v>1196</v>
      </c>
      <c r="B93" t="s">
        <v>490</v>
      </c>
      <c r="C93" t="s">
        <v>518</v>
      </c>
      <c r="D93" t="str">
        <f t="shared" si="1"/>
        <v>EMEA</v>
      </c>
      <c r="E93">
        <v>1800000</v>
      </c>
    </row>
    <row r="94" spans="1:11">
      <c r="A94" t="s">
        <v>1197</v>
      </c>
      <c r="B94" t="s">
        <v>490</v>
      </c>
      <c r="C94" t="s">
        <v>518</v>
      </c>
      <c r="D94" t="str">
        <f t="shared" si="1"/>
        <v>EMEA</v>
      </c>
      <c r="E94">
        <v>3000000</v>
      </c>
    </row>
    <row r="95" spans="1:11">
      <c r="A95" t="s">
        <v>1198</v>
      </c>
      <c r="B95" t="s">
        <v>490</v>
      </c>
      <c r="C95" t="s">
        <v>518</v>
      </c>
      <c r="D95" t="str">
        <f t="shared" si="1"/>
        <v>EMEA</v>
      </c>
      <c r="E95">
        <v>1500000</v>
      </c>
    </row>
    <row r="96" spans="1:11">
      <c r="A96" t="s">
        <v>1405</v>
      </c>
      <c r="B96" t="s">
        <v>490</v>
      </c>
      <c r="C96" t="s">
        <v>518</v>
      </c>
      <c r="D96" t="str">
        <f t="shared" si="1"/>
        <v>Asia</v>
      </c>
      <c r="E96">
        <v>800000</v>
      </c>
    </row>
    <row r="97" spans="1:5">
      <c r="A97" t="s">
        <v>1404</v>
      </c>
      <c r="B97" t="s">
        <v>490</v>
      </c>
      <c r="C97" t="s">
        <v>518</v>
      </c>
      <c r="D97" t="str">
        <f t="shared" si="1"/>
        <v>EMEA</v>
      </c>
      <c r="E97">
        <v>1500000</v>
      </c>
    </row>
    <row r="98" spans="1:5">
      <c r="A98" t="s">
        <v>1200</v>
      </c>
      <c r="B98" t="s">
        <v>490</v>
      </c>
      <c r="C98" t="s">
        <v>518</v>
      </c>
      <c r="D98" t="str">
        <f t="shared" si="1"/>
        <v>EMEA</v>
      </c>
      <c r="E98">
        <v>1200000</v>
      </c>
    </row>
    <row r="99" spans="1:5">
      <c r="A99" t="s">
        <v>1201</v>
      </c>
      <c r="B99" t="s">
        <v>490</v>
      </c>
      <c r="C99" t="s">
        <v>518</v>
      </c>
      <c r="D99" t="str">
        <f t="shared" si="1"/>
        <v>Asia</v>
      </c>
      <c r="E99">
        <v>200000</v>
      </c>
    </row>
    <row r="100" spans="1:5">
      <c r="A100" t="s">
        <v>1193</v>
      </c>
      <c r="B100" t="s">
        <v>490</v>
      </c>
      <c r="C100" t="s">
        <v>795</v>
      </c>
      <c r="D100" t="str">
        <f t="shared" si="1"/>
        <v>Americas</v>
      </c>
      <c r="E100">
        <v>20000000</v>
      </c>
    </row>
    <row r="101" spans="1:5">
      <c r="A101" t="s">
        <v>1192</v>
      </c>
      <c r="B101" t="s">
        <v>490</v>
      </c>
      <c r="C101" t="s">
        <v>795</v>
      </c>
      <c r="D101" t="str">
        <f t="shared" si="1"/>
        <v>Asia</v>
      </c>
      <c r="E101">
        <v>100000000</v>
      </c>
    </row>
    <row r="102" spans="1:5">
      <c r="A102" t="s">
        <v>1194</v>
      </c>
      <c r="B102" t="s">
        <v>490</v>
      </c>
      <c r="C102" t="s">
        <v>795</v>
      </c>
      <c r="D102" t="str">
        <f t="shared" si="1"/>
        <v>Asia</v>
      </c>
      <c r="E102">
        <v>15000000</v>
      </c>
    </row>
    <row r="103" spans="1:5">
      <c r="A103" t="s">
        <v>1195</v>
      </c>
      <c r="B103" t="s">
        <v>490</v>
      </c>
      <c r="C103" t="s">
        <v>795</v>
      </c>
      <c r="D103" t="str">
        <f t="shared" si="1"/>
        <v>EMEA</v>
      </c>
      <c r="E103">
        <v>10000000</v>
      </c>
    </row>
    <row r="104" spans="1:5">
      <c r="A104" t="s">
        <v>1196</v>
      </c>
      <c r="B104" t="s">
        <v>490</v>
      </c>
      <c r="C104" t="s">
        <v>795</v>
      </c>
      <c r="D104" t="str">
        <f t="shared" si="1"/>
        <v>EMEA</v>
      </c>
      <c r="E104">
        <v>8000000</v>
      </c>
    </row>
    <row r="105" spans="1:5">
      <c r="A105" t="s">
        <v>1197</v>
      </c>
      <c r="B105" t="s">
        <v>490</v>
      </c>
      <c r="C105" t="s">
        <v>795</v>
      </c>
      <c r="D105" t="str">
        <f t="shared" si="1"/>
        <v>EMEA</v>
      </c>
      <c r="E105">
        <v>12000000</v>
      </c>
    </row>
    <row r="106" spans="1:5">
      <c r="A106" t="s">
        <v>1198</v>
      </c>
      <c r="B106" t="s">
        <v>490</v>
      </c>
      <c r="C106" t="s">
        <v>795</v>
      </c>
      <c r="D106" t="str">
        <f t="shared" si="1"/>
        <v>EMEA</v>
      </c>
      <c r="E106">
        <v>7000000</v>
      </c>
    </row>
    <row r="107" spans="1:5">
      <c r="A107" t="s">
        <v>1405</v>
      </c>
      <c r="B107" t="s">
        <v>490</v>
      </c>
      <c r="C107" t="s">
        <v>795</v>
      </c>
      <c r="D107" t="str">
        <f t="shared" si="1"/>
        <v>Asia</v>
      </c>
      <c r="E107">
        <v>5000000</v>
      </c>
    </row>
    <row r="108" spans="1:5">
      <c r="A108" t="s">
        <v>1404</v>
      </c>
      <c r="B108" t="s">
        <v>490</v>
      </c>
      <c r="C108" t="s">
        <v>795</v>
      </c>
      <c r="D108" t="str">
        <f t="shared" si="1"/>
        <v>EMEA</v>
      </c>
      <c r="E108">
        <v>6000000</v>
      </c>
    </row>
    <row r="109" spans="1:5">
      <c r="A109" t="s">
        <v>1200</v>
      </c>
      <c r="B109" t="s">
        <v>490</v>
      </c>
      <c r="C109" t="s">
        <v>795</v>
      </c>
      <c r="D109" t="str">
        <f t="shared" si="1"/>
        <v>EMEA</v>
      </c>
      <c r="E109">
        <v>3000000</v>
      </c>
    </row>
    <row r="110" spans="1:5">
      <c r="A110" t="s">
        <v>1201</v>
      </c>
      <c r="B110" t="s">
        <v>490</v>
      </c>
      <c r="C110" t="s">
        <v>795</v>
      </c>
      <c r="D110" t="str">
        <f t="shared" si="1"/>
        <v>Asia</v>
      </c>
      <c r="E110">
        <v>1000000</v>
      </c>
    </row>
    <row r="111" spans="1:5">
      <c r="A111" t="s">
        <v>1193</v>
      </c>
      <c r="B111" t="s">
        <v>11</v>
      </c>
      <c r="C111" t="s">
        <v>119</v>
      </c>
      <c r="D111" t="str">
        <f t="shared" si="1"/>
        <v>Americas</v>
      </c>
      <c r="E111">
        <v>24000000</v>
      </c>
    </row>
    <row r="112" spans="1:5">
      <c r="A112" t="s">
        <v>1192</v>
      </c>
      <c r="B112" t="s">
        <v>11</v>
      </c>
      <c r="C112" t="s">
        <v>119</v>
      </c>
      <c r="D112" t="str">
        <f t="shared" si="1"/>
        <v>Asia</v>
      </c>
      <c r="E112">
        <v>1500000</v>
      </c>
    </row>
    <row r="113" spans="1:5">
      <c r="A113" t="s">
        <v>1194</v>
      </c>
      <c r="B113" t="s">
        <v>11</v>
      </c>
      <c r="C113" t="s">
        <v>119</v>
      </c>
      <c r="D113" t="str">
        <f t="shared" si="1"/>
        <v>Asia</v>
      </c>
      <c r="E113">
        <v>9000000</v>
      </c>
    </row>
    <row r="114" spans="1:5">
      <c r="A114" t="s">
        <v>1195</v>
      </c>
      <c r="B114" t="s">
        <v>11</v>
      </c>
      <c r="C114" t="s">
        <v>119</v>
      </c>
      <c r="D114" t="str">
        <f t="shared" si="1"/>
        <v>EMEA</v>
      </c>
      <c r="E114">
        <v>1300000</v>
      </c>
    </row>
    <row r="115" spans="1:5">
      <c r="A115" t="s">
        <v>1196</v>
      </c>
      <c r="B115" t="s">
        <v>11</v>
      </c>
      <c r="C115" t="s">
        <v>119</v>
      </c>
      <c r="D115" t="str">
        <f t="shared" si="1"/>
        <v>EMEA</v>
      </c>
      <c r="E115">
        <v>4000000</v>
      </c>
    </row>
    <row r="116" spans="1:5">
      <c r="A116" t="s">
        <v>1197</v>
      </c>
      <c r="B116" t="s">
        <v>11</v>
      </c>
      <c r="C116" t="s">
        <v>119</v>
      </c>
      <c r="D116" t="str">
        <f t="shared" si="1"/>
        <v>EMEA</v>
      </c>
      <c r="E116">
        <v>2500000</v>
      </c>
    </row>
    <row r="117" spans="1:5">
      <c r="A117" t="s">
        <v>1198</v>
      </c>
      <c r="B117" t="s">
        <v>11</v>
      </c>
      <c r="C117" t="s">
        <v>119</v>
      </c>
      <c r="D117" t="str">
        <f t="shared" si="1"/>
        <v>EMEA</v>
      </c>
      <c r="E117">
        <v>1100000</v>
      </c>
    </row>
    <row r="118" spans="1:5">
      <c r="A118" t="s">
        <v>1405</v>
      </c>
      <c r="B118" t="s">
        <v>11</v>
      </c>
      <c r="C118" t="s">
        <v>119</v>
      </c>
      <c r="D118" t="str">
        <f t="shared" si="1"/>
        <v>Asia</v>
      </c>
      <c r="E118">
        <v>3500000</v>
      </c>
    </row>
    <row r="119" spans="1:5">
      <c r="A119" t="s">
        <v>1404</v>
      </c>
      <c r="B119" t="s">
        <v>11</v>
      </c>
      <c r="C119" t="s">
        <v>119</v>
      </c>
      <c r="D119" t="str">
        <f t="shared" ref="D119:D182" si="2">IF(OR(A119="China", A119="Japan", A119="South Korea", A119="Hong Kong"), "Asia",
    IF(A119="United States", "Americas",
        IF(OR(A119="Germany", A119="Austria", A119="France", A119="Spain", A119="UK", A119="Italy",A119="United Kingdom"), "EMEA", "")
    )
)</f>
        <v>EMEA</v>
      </c>
      <c r="E119">
        <v>1100000</v>
      </c>
    </row>
    <row r="120" spans="1:5">
      <c r="A120" t="s">
        <v>1200</v>
      </c>
      <c r="B120" t="s">
        <v>11</v>
      </c>
      <c r="C120" t="s">
        <v>119</v>
      </c>
      <c r="D120" t="str">
        <f t="shared" si="2"/>
        <v>EMEA</v>
      </c>
      <c r="E120">
        <v>400000</v>
      </c>
    </row>
    <row r="121" spans="1:5">
      <c r="A121" t="s">
        <v>1201</v>
      </c>
      <c r="B121" t="s">
        <v>11</v>
      </c>
      <c r="C121" t="s">
        <v>119</v>
      </c>
      <c r="D121" t="str">
        <f t="shared" si="2"/>
        <v>Asia</v>
      </c>
      <c r="E121">
        <v>150000</v>
      </c>
    </row>
    <row r="122" spans="1:5">
      <c r="A122" t="s">
        <v>1193</v>
      </c>
      <c r="B122" t="s">
        <v>11</v>
      </c>
      <c r="C122" t="s">
        <v>796</v>
      </c>
      <c r="D122" t="str">
        <f t="shared" si="2"/>
        <v>Americas</v>
      </c>
      <c r="E122">
        <v>17000000</v>
      </c>
    </row>
    <row r="123" spans="1:5">
      <c r="A123" t="s">
        <v>1192</v>
      </c>
      <c r="B123" t="s">
        <v>11</v>
      </c>
      <c r="C123" t="s">
        <v>796</v>
      </c>
      <c r="D123" t="str">
        <f t="shared" si="2"/>
        <v>Asia</v>
      </c>
      <c r="E123">
        <v>14000000</v>
      </c>
    </row>
    <row r="124" spans="1:5">
      <c r="A124" t="s">
        <v>1194</v>
      </c>
      <c r="B124" t="s">
        <v>11</v>
      </c>
      <c r="C124" t="s">
        <v>796</v>
      </c>
      <c r="D124" t="str">
        <f t="shared" si="2"/>
        <v>Asia</v>
      </c>
      <c r="E124">
        <v>4000000</v>
      </c>
    </row>
    <row r="125" spans="1:5">
      <c r="A125" t="s">
        <v>1195</v>
      </c>
      <c r="B125" t="s">
        <v>11</v>
      </c>
      <c r="C125" t="s">
        <v>796</v>
      </c>
      <c r="D125" t="str">
        <f t="shared" si="2"/>
        <v>EMEA</v>
      </c>
      <c r="E125">
        <v>5000000</v>
      </c>
    </row>
    <row r="126" spans="1:5">
      <c r="A126" t="s">
        <v>1196</v>
      </c>
      <c r="B126" t="s">
        <v>11</v>
      </c>
      <c r="C126" t="s">
        <v>796</v>
      </c>
      <c r="D126" t="str">
        <f t="shared" si="2"/>
        <v>EMEA</v>
      </c>
      <c r="E126">
        <v>3500000</v>
      </c>
    </row>
    <row r="127" spans="1:5">
      <c r="A127" t="s">
        <v>1197</v>
      </c>
      <c r="B127" t="s">
        <v>11</v>
      </c>
      <c r="C127" t="s">
        <v>796</v>
      </c>
      <c r="D127" t="str">
        <f t="shared" si="2"/>
        <v>EMEA</v>
      </c>
      <c r="E127">
        <v>4000000</v>
      </c>
    </row>
    <row r="128" spans="1:5">
      <c r="A128" t="s">
        <v>1198</v>
      </c>
      <c r="B128" t="s">
        <v>11</v>
      </c>
      <c r="C128" t="s">
        <v>796</v>
      </c>
      <c r="D128" t="str">
        <f t="shared" si="2"/>
        <v>EMEA</v>
      </c>
      <c r="E128">
        <v>2800000</v>
      </c>
    </row>
    <row r="129" spans="1:5">
      <c r="A129" t="s">
        <v>1405</v>
      </c>
      <c r="B129" t="s">
        <v>11</v>
      </c>
      <c r="C129" t="s">
        <v>796</v>
      </c>
      <c r="D129" t="str">
        <f t="shared" si="2"/>
        <v>Asia</v>
      </c>
      <c r="E129">
        <v>1000000</v>
      </c>
    </row>
    <row r="130" spans="1:5">
      <c r="A130" t="s">
        <v>1404</v>
      </c>
      <c r="B130" t="s">
        <v>11</v>
      </c>
      <c r="C130" t="s">
        <v>796</v>
      </c>
      <c r="D130" t="str">
        <f t="shared" si="2"/>
        <v>EMEA</v>
      </c>
      <c r="E130">
        <v>3000000</v>
      </c>
    </row>
    <row r="131" spans="1:5">
      <c r="A131" t="s">
        <v>1200</v>
      </c>
      <c r="B131" t="s">
        <v>11</v>
      </c>
      <c r="C131" t="s">
        <v>796</v>
      </c>
      <c r="D131" t="str">
        <f t="shared" si="2"/>
        <v>EMEA</v>
      </c>
      <c r="E131">
        <v>700000</v>
      </c>
    </row>
    <row r="132" spans="1:5">
      <c r="A132" t="s">
        <v>1201</v>
      </c>
      <c r="B132" t="s">
        <v>11</v>
      </c>
      <c r="C132" t="s">
        <v>796</v>
      </c>
      <c r="D132" t="str">
        <f t="shared" si="2"/>
        <v>Asia</v>
      </c>
      <c r="E132">
        <v>200000</v>
      </c>
    </row>
    <row r="133" spans="1:5">
      <c r="A133" t="s">
        <v>1193</v>
      </c>
      <c r="B133" t="s">
        <v>11</v>
      </c>
      <c r="C133" t="s">
        <v>797</v>
      </c>
      <c r="D133" t="str">
        <f t="shared" si="2"/>
        <v>Americas</v>
      </c>
      <c r="E133">
        <v>15000000</v>
      </c>
    </row>
    <row r="134" spans="1:5">
      <c r="A134" t="s">
        <v>1192</v>
      </c>
      <c r="B134" t="s">
        <v>11</v>
      </c>
      <c r="C134" t="s">
        <v>797</v>
      </c>
      <c r="D134" t="str">
        <f t="shared" si="2"/>
        <v>Asia</v>
      </c>
      <c r="E134">
        <v>4000000</v>
      </c>
    </row>
    <row r="135" spans="1:5">
      <c r="A135" t="s">
        <v>1194</v>
      </c>
      <c r="B135" t="s">
        <v>11</v>
      </c>
      <c r="C135" t="s">
        <v>797</v>
      </c>
      <c r="D135" t="str">
        <f t="shared" si="2"/>
        <v>Asia</v>
      </c>
      <c r="E135">
        <v>8000000</v>
      </c>
    </row>
    <row r="136" spans="1:5">
      <c r="A136" t="s">
        <v>1195</v>
      </c>
      <c r="B136" t="s">
        <v>11</v>
      </c>
      <c r="C136" t="s">
        <v>797</v>
      </c>
      <c r="D136" t="str">
        <f t="shared" si="2"/>
        <v>EMEA</v>
      </c>
      <c r="E136">
        <v>500000</v>
      </c>
    </row>
    <row r="137" spans="1:5">
      <c r="A137" t="s">
        <v>1196</v>
      </c>
      <c r="B137" t="s">
        <v>11</v>
      </c>
      <c r="C137" t="s">
        <v>797</v>
      </c>
      <c r="D137" t="str">
        <f t="shared" si="2"/>
        <v>EMEA</v>
      </c>
      <c r="E137">
        <v>100000</v>
      </c>
    </row>
    <row r="138" spans="1:5">
      <c r="A138" t="s">
        <v>1197</v>
      </c>
      <c r="B138" t="s">
        <v>11</v>
      </c>
      <c r="C138" t="s">
        <v>797</v>
      </c>
      <c r="D138" t="str">
        <f t="shared" si="2"/>
        <v>EMEA</v>
      </c>
      <c r="E138">
        <v>400000</v>
      </c>
    </row>
    <row r="139" spans="1:5">
      <c r="A139" t="s">
        <v>1198</v>
      </c>
      <c r="B139" t="s">
        <v>11</v>
      </c>
      <c r="C139" t="s">
        <v>797</v>
      </c>
      <c r="D139" t="str">
        <f t="shared" si="2"/>
        <v>EMEA</v>
      </c>
      <c r="E139">
        <v>150000</v>
      </c>
    </row>
    <row r="140" spans="1:5">
      <c r="A140" t="s">
        <v>1405</v>
      </c>
      <c r="B140" t="s">
        <v>11</v>
      </c>
      <c r="C140" t="s">
        <v>797</v>
      </c>
      <c r="D140" t="str">
        <f t="shared" si="2"/>
        <v>Asia</v>
      </c>
      <c r="E140">
        <v>1500000</v>
      </c>
    </row>
    <row r="141" spans="1:5">
      <c r="A141" t="s">
        <v>1404</v>
      </c>
      <c r="B141" t="s">
        <v>11</v>
      </c>
      <c r="C141" t="s">
        <v>797</v>
      </c>
      <c r="D141" t="str">
        <f t="shared" si="2"/>
        <v>EMEA</v>
      </c>
      <c r="E141">
        <v>100000</v>
      </c>
    </row>
    <row r="142" spans="1:5">
      <c r="A142" t="s">
        <v>1200</v>
      </c>
      <c r="B142" t="s">
        <v>11</v>
      </c>
      <c r="C142" t="s">
        <v>797</v>
      </c>
      <c r="D142" t="str">
        <f t="shared" si="2"/>
        <v>EMEA</v>
      </c>
      <c r="E142">
        <v>50000</v>
      </c>
    </row>
    <row r="143" spans="1:5">
      <c r="A143" t="s">
        <v>1201</v>
      </c>
      <c r="B143" t="s">
        <v>11</v>
      </c>
      <c r="C143" t="s">
        <v>797</v>
      </c>
      <c r="D143" t="str">
        <f t="shared" si="2"/>
        <v>Asia</v>
      </c>
      <c r="E143">
        <v>20000</v>
      </c>
    </row>
    <row r="144" spans="1:5">
      <c r="A144" t="s">
        <v>1193</v>
      </c>
      <c r="B144" t="s">
        <v>11</v>
      </c>
      <c r="C144" t="s">
        <v>322</v>
      </c>
      <c r="D144" t="str">
        <f t="shared" si="2"/>
        <v>Americas</v>
      </c>
      <c r="E144">
        <v>50000000</v>
      </c>
    </row>
    <row r="145" spans="1:5">
      <c r="A145" t="s">
        <v>1192</v>
      </c>
      <c r="B145" t="s">
        <v>11</v>
      </c>
      <c r="C145" t="s">
        <v>322</v>
      </c>
      <c r="D145" t="str">
        <f t="shared" si="2"/>
        <v>Asia</v>
      </c>
      <c r="E145">
        <v>20000000</v>
      </c>
    </row>
    <row r="146" spans="1:5">
      <c r="A146" t="s">
        <v>1194</v>
      </c>
      <c r="B146" t="s">
        <v>11</v>
      </c>
      <c r="C146" t="s">
        <v>322</v>
      </c>
      <c r="D146" t="str">
        <f t="shared" si="2"/>
        <v>Asia</v>
      </c>
      <c r="E146">
        <v>10000000</v>
      </c>
    </row>
    <row r="147" spans="1:5">
      <c r="A147" t="s">
        <v>1195</v>
      </c>
      <c r="B147" t="s">
        <v>11</v>
      </c>
      <c r="C147" t="s">
        <v>322</v>
      </c>
      <c r="D147" t="str">
        <f t="shared" si="2"/>
        <v>EMEA</v>
      </c>
      <c r="E147">
        <v>8000000</v>
      </c>
    </row>
    <row r="148" spans="1:5">
      <c r="A148" t="s">
        <v>1196</v>
      </c>
      <c r="B148" t="s">
        <v>11</v>
      </c>
      <c r="C148" t="s">
        <v>322</v>
      </c>
      <c r="D148" t="str">
        <f t="shared" si="2"/>
        <v>EMEA</v>
      </c>
      <c r="E148">
        <v>6000000</v>
      </c>
    </row>
    <row r="149" spans="1:5">
      <c r="A149" t="s">
        <v>1197</v>
      </c>
      <c r="B149" t="s">
        <v>11</v>
      </c>
      <c r="C149" t="s">
        <v>322</v>
      </c>
      <c r="D149" t="str">
        <f t="shared" si="2"/>
        <v>EMEA</v>
      </c>
      <c r="E149">
        <v>7000000</v>
      </c>
    </row>
    <row r="150" spans="1:5">
      <c r="A150" t="s">
        <v>1198</v>
      </c>
      <c r="B150" t="s">
        <v>11</v>
      </c>
      <c r="C150" t="s">
        <v>322</v>
      </c>
      <c r="D150" t="str">
        <f t="shared" si="2"/>
        <v>EMEA</v>
      </c>
      <c r="E150">
        <v>5000000</v>
      </c>
    </row>
    <row r="151" spans="1:5">
      <c r="A151" t="s">
        <v>1405</v>
      </c>
      <c r="B151" t="s">
        <v>11</v>
      </c>
      <c r="C151" t="s">
        <v>322</v>
      </c>
      <c r="D151" t="str">
        <f t="shared" si="2"/>
        <v>Asia</v>
      </c>
      <c r="E151">
        <v>2000000</v>
      </c>
    </row>
    <row r="152" spans="1:5">
      <c r="A152" t="s">
        <v>1404</v>
      </c>
      <c r="B152" t="s">
        <v>11</v>
      </c>
      <c r="C152" t="s">
        <v>322</v>
      </c>
      <c r="D152" t="str">
        <f t="shared" si="2"/>
        <v>EMEA</v>
      </c>
      <c r="E152">
        <v>4000000</v>
      </c>
    </row>
    <row r="153" spans="1:5">
      <c r="A153" t="s">
        <v>1200</v>
      </c>
      <c r="B153" t="s">
        <v>11</v>
      </c>
      <c r="C153" t="s">
        <v>322</v>
      </c>
      <c r="D153" t="str">
        <f t="shared" si="2"/>
        <v>EMEA</v>
      </c>
      <c r="E153">
        <v>1000000</v>
      </c>
    </row>
    <row r="154" spans="1:5">
      <c r="A154" t="s">
        <v>1201</v>
      </c>
      <c r="B154" t="s">
        <v>11</v>
      </c>
      <c r="C154" t="s">
        <v>322</v>
      </c>
      <c r="D154" t="str">
        <f t="shared" si="2"/>
        <v>Asia</v>
      </c>
      <c r="E154">
        <v>500000</v>
      </c>
    </row>
    <row r="155" spans="1:5">
      <c r="A155" t="s">
        <v>1193</v>
      </c>
      <c r="B155" t="s">
        <v>11</v>
      </c>
      <c r="C155" t="s">
        <v>73</v>
      </c>
      <c r="D155" t="str">
        <f t="shared" si="2"/>
        <v>Americas</v>
      </c>
      <c r="E155">
        <v>20000000</v>
      </c>
    </row>
    <row r="156" spans="1:5">
      <c r="A156" t="s">
        <v>1192</v>
      </c>
      <c r="B156" t="s">
        <v>11</v>
      </c>
      <c r="C156" t="s">
        <v>73</v>
      </c>
      <c r="D156" t="str">
        <f t="shared" si="2"/>
        <v>Asia</v>
      </c>
      <c r="E156">
        <v>100000000</v>
      </c>
    </row>
    <row r="157" spans="1:5">
      <c r="A157" t="s">
        <v>1194</v>
      </c>
      <c r="B157" t="s">
        <v>11</v>
      </c>
      <c r="C157" t="s">
        <v>73</v>
      </c>
      <c r="D157" t="str">
        <f t="shared" si="2"/>
        <v>Asia</v>
      </c>
      <c r="E157">
        <v>15000000</v>
      </c>
    </row>
    <row r="158" spans="1:5">
      <c r="A158" t="s">
        <v>1195</v>
      </c>
      <c r="B158" t="s">
        <v>11</v>
      </c>
      <c r="C158" t="s">
        <v>73</v>
      </c>
      <c r="D158" t="str">
        <f t="shared" si="2"/>
        <v>EMEA</v>
      </c>
      <c r="E158">
        <v>10000000</v>
      </c>
    </row>
    <row r="159" spans="1:5">
      <c r="A159" t="s">
        <v>1196</v>
      </c>
      <c r="B159" t="s">
        <v>11</v>
      </c>
      <c r="C159" t="s">
        <v>73</v>
      </c>
      <c r="D159" t="str">
        <f t="shared" si="2"/>
        <v>EMEA</v>
      </c>
      <c r="E159">
        <v>8000000</v>
      </c>
    </row>
    <row r="160" spans="1:5">
      <c r="A160" t="s">
        <v>1197</v>
      </c>
      <c r="B160" t="s">
        <v>11</v>
      </c>
      <c r="C160" t="s">
        <v>73</v>
      </c>
      <c r="D160" t="str">
        <f t="shared" si="2"/>
        <v>EMEA</v>
      </c>
      <c r="E160">
        <v>12000000</v>
      </c>
    </row>
    <row r="161" spans="1:5">
      <c r="A161" t="s">
        <v>1198</v>
      </c>
      <c r="B161" t="s">
        <v>11</v>
      </c>
      <c r="C161" t="s">
        <v>73</v>
      </c>
      <c r="D161" t="str">
        <f t="shared" si="2"/>
        <v>EMEA</v>
      </c>
      <c r="E161">
        <v>7000000</v>
      </c>
    </row>
    <row r="162" spans="1:5">
      <c r="A162" t="s">
        <v>1405</v>
      </c>
      <c r="B162" t="s">
        <v>11</v>
      </c>
      <c r="C162" t="s">
        <v>73</v>
      </c>
      <c r="D162" t="str">
        <f t="shared" si="2"/>
        <v>Asia</v>
      </c>
      <c r="E162">
        <v>5000000</v>
      </c>
    </row>
    <row r="163" spans="1:5">
      <c r="A163" t="s">
        <v>1404</v>
      </c>
      <c r="B163" t="s">
        <v>11</v>
      </c>
      <c r="C163" t="s">
        <v>73</v>
      </c>
      <c r="D163" t="str">
        <f t="shared" si="2"/>
        <v>EMEA</v>
      </c>
      <c r="E163">
        <v>6000000</v>
      </c>
    </row>
    <row r="164" spans="1:5">
      <c r="A164" t="s">
        <v>1200</v>
      </c>
      <c r="B164" t="s">
        <v>11</v>
      </c>
      <c r="C164" t="s">
        <v>73</v>
      </c>
      <c r="D164" t="str">
        <f t="shared" si="2"/>
        <v>EMEA</v>
      </c>
      <c r="E164">
        <v>3000000</v>
      </c>
    </row>
    <row r="165" spans="1:5">
      <c r="A165" t="s">
        <v>1201</v>
      </c>
      <c r="B165" t="s">
        <v>11</v>
      </c>
      <c r="C165" t="s">
        <v>73</v>
      </c>
      <c r="D165" t="str">
        <f t="shared" si="2"/>
        <v>Asia</v>
      </c>
      <c r="E165">
        <v>1000000</v>
      </c>
    </row>
    <row r="166" spans="1:5">
      <c r="A166" t="s">
        <v>1193</v>
      </c>
      <c r="B166" t="s">
        <v>530</v>
      </c>
      <c r="C166" t="s">
        <v>798</v>
      </c>
      <c r="D166" t="str">
        <f t="shared" si="2"/>
        <v>Americas</v>
      </c>
      <c r="E166">
        <v>10000000</v>
      </c>
    </row>
    <row r="167" spans="1:5">
      <c r="A167" t="s">
        <v>1192</v>
      </c>
      <c r="B167" t="s">
        <v>530</v>
      </c>
      <c r="C167" t="s">
        <v>798</v>
      </c>
      <c r="D167" t="str">
        <f t="shared" si="2"/>
        <v>Asia</v>
      </c>
      <c r="E167">
        <v>50000000</v>
      </c>
    </row>
    <row r="168" spans="1:5">
      <c r="A168" t="s">
        <v>1194</v>
      </c>
      <c r="B168" t="s">
        <v>530</v>
      </c>
      <c r="C168" t="s">
        <v>798</v>
      </c>
      <c r="D168" t="str">
        <f t="shared" si="2"/>
        <v>Asia</v>
      </c>
      <c r="E168">
        <v>8000000</v>
      </c>
    </row>
    <row r="169" spans="1:5">
      <c r="A169" t="s">
        <v>1195</v>
      </c>
      <c r="B169" t="s">
        <v>530</v>
      </c>
      <c r="C169" t="s">
        <v>798</v>
      </c>
      <c r="D169" t="str">
        <f t="shared" si="2"/>
        <v>EMEA</v>
      </c>
      <c r="E169">
        <v>5000000</v>
      </c>
    </row>
    <row r="170" spans="1:5">
      <c r="A170" t="s">
        <v>1196</v>
      </c>
      <c r="B170" t="s">
        <v>530</v>
      </c>
      <c r="C170" t="s">
        <v>798</v>
      </c>
      <c r="D170" t="str">
        <f t="shared" si="2"/>
        <v>EMEA</v>
      </c>
      <c r="E170">
        <v>4000000</v>
      </c>
    </row>
    <row r="171" spans="1:5">
      <c r="A171" t="s">
        <v>1197</v>
      </c>
      <c r="B171" t="s">
        <v>530</v>
      </c>
      <c r="C171" t="s">
        <v>798</v>
      </c>
      <c r="D171" t="str">
        <f t="shared" si="2"/>
        <v>EMEA</v>
      </c>
      <c r="E171">
        <v>4500000</v>
      </c>
    </row>
    <row r="172" spans="1:5">
      <c r="A172" t="s">
        <v>1198</v>
      </c>
      <c r="B172" t="s">
        <v>530</v>
      </c>
      <c r="C172" t="s">
        <v>798</v>
      </c>
      <c r="D172" t="str">
        <f t="shared" si="2"/>
        <v>EMEA</v>
      </c>
      <c r="E172">
        <v>3000000</v>
      </c>
    </row>
    <row r="173" spans="1:5">
      <c r="A173" t="s">
        <v>1405</v>
      </c>
      <c r="B173" t="s">
        <v>530</v>
      </c>
      <c r="C173" t="s">
        <v>798</v>
      </c>
      <c r="D173" t="str">
        <f t="shared" si="2"/>
        <v>Asia</v>
      </c>
      <c r="E173">
        <v>2500000</v>
      </c>
    </row>
    <row r="174" spans="1:5">
      <c r="A174" t="s">
        <v>1404</v>
      </c>
      <c r="B174" t="s">
        <v>530</v>
      </c>
      <c r="C174" t="s">
        <v>798</v>
      </c>
      <c r="D174" t="str">
        <f t="shared" si="2"/>
        <v>EMEA</v>
      </c>
      <c r="E174">
        <v>2000000</v>
      </c>
    </row>
    <row r="175" spans="1:5">
      <c r="A175" t="s">
        <v>1200</v>
      </c>
      <c r="B175" t="s">
        <v>530</v>
      </c>
      <c r="C175" t="s">
        <v>798</v>
      </c>
      <c r="D175" t="str">
        <f t="shared" si="2"/>
        <v>EMEA</v>
      </c>
      <c r="E175">
        <v>1200000</v>
      </c>
    </row>
    <row r="176" spans="1:5">
      <c r="A176" t="s">
        <v>1201</v>
      </c>
      <c r="B176" t="s">
        <v>530</v>
      </c>
      <c r="C176" t="s">
        <v>798</v>
      </c>
      <c r="D176" t="str">
        <f t="shared" si="2"/>
        <v>Asia</v>
      </c>
      <c r="E176">
        <v>500000</v>
      </c>
    </row>
    <row r="177" spans="1:5">
      <c r="A177" t="s">
        <v>1193</v>
      </c>
      <c r="B177" t="s">
        <v>530</v>
      </c>
      <c r="C177" t="s">
        <v>543</v>
      </c>
      <c r="D177" t="str">
        <f t="shared" si="2"/>
        <v>Americas</v>
      </c>
      <c r="E177">
        <v>5000000</v>
      </c>
    </row>
    <row r="178" spans="1:5">
      <c r="A178" t="s">
        <v>1192</v>
      </c>
      <c r="B178" t="s">
        <v>530</v>
      </c>
      <c r="C178" t="s">
        <v>543</v>
      </c>
      <c r="D178" t="str">
        <f t="shared" si="2"/>
        <v>Asia</v>
      </c>
      <c r="E178">
        <v>25000000</v>
      </c>
    </row>
    <row r="179" spans="1:5">
      <c r="A179" t="s">
        <v>1194</v>
      </c>
      <c r="B179" t="s">
        <v>530</v>
      </c>
      <c r="C179" t="s">
        <v>543</v>
      </c>
      <c r="D179" t="str">
        <f t="shared" si="2"/>
        <v>Asia</v>
      </c>
      <c r="E179">
        <v>4000000</v>
      </c>
    </row>
    <row r="180" spans="1:5">
      <c r="A180" t="s">
        <v>1195</v>
      </c>
      <c r="B180" t="s">
        <v>530</v>
      </c>
      <c r="C180" t="s">
        <v>543</v>
      </c>
      <c r="D180" t="str">
        <f t="shared" si="2"/>
        <v>EMEA</v>
      </c>
      <c r="E180">
        <v>3000000</v>
      </c>
    </row>
    <row r="181" spans="1:5">
      <c r="A181" t="s">
        <v>1196</v>
      </c>
      <c r="B181" t="s">
        <v>530</v>
      </c>
      <c r="C181" t="s">
        <v>543</v>
      </c>
      <c r="D181" t="str">
        <f t="shared" si="2"/>
        <v>EMEA</v>
      </c>
      <c r="E181">
        <v>2000000</v>
      </c>
    </row>
    <row r="182" spans="1:5">
      <c r="A182" t="s">
        <v>1197</v>
      </c>
      <c r="B182" t="s">
        <v>530</v>
      </c>
      <c r="C182" t="s">
        <v>543</v>
      </c>
      <c r="D182" t="str">
        <f t="shared" si="2"/>
        <v>EMEA</v>
      </c>
      <c r="E182">
        <v>2200000</v>
      </c>
    </row>
    <row r="183" spans="1:5">
      <c r="A183" t="s">
        <v>1198</v>
      </c>
      <c r="B183" t="s">
        <v>530</v>
      </c>
      <c r="C183" t="s">
        <v>543</v>
      </c>
      <c r="D183" t="str">
        <f t="shared" ref="D183:D209" si="3">IF(OR(A183="China", A183="Japan", A183="South Korea", A183="Hong Kong"), "Asia",
    IF(A183="United States", "Americas",
        IF(OR(A183="Germany", A183="Austria", A183="France", A183="Spain", A183="UK", A183="Italy",A183="United Kingdom"), "EMEA", "")
    )
)</f>
        <v>EMEA</v>
      </c>
      <c r="E183">
        <v>1500000</v>
      </c>
    </row>
    <row r="184" spans="1:5">
      <c r="A184" t="s">
        <v>1405</v>
      </c>
      <c r="B184" t="s">
        <v>530</v>
      </c>
      <c r="C184" t="s">
        <v>543</v>
      </c>
      <c r="D184" t="str">
        <f t="shared" si="3"/>
        <v>Asia</v>
      </c>
      <c r="E184">
        <v>1200000</v>
      </c>
    </row>
    <row r="185" spans="1:5">
      <c r="A185" t="s">
        <v>1404</v>
      </c>
      <c r="B185" t="s">
        <v>530</v>
      </c>
      <c r="C185" t="s">
        <v>543</v>
      </c>
      <c r="D185" t="str">
        <f t="shared" si="3"/>
        <v>EMEA</v>
      </c>
      <c r="E185">
        <v>1000000</v>
      </c>
    </row>
    <row r="186" spans="1:5">
      <c r="A186" t="s">
        <v>1200</v>
      </c>
      <c r="B186" t="s">
        <v>530</v>
      </c>
      <c r="C186" t="s">
        <v>543</v>
      </c>
      <c r="D186" t="str">
        <f t="shared" si="3"/>
        <v>EMEA</v>
      </c>
      <c r="E186">
        <v>600000</v>
      </c>
    </row>
    <row r="187" spans="1:5">
      <c r="A187" t="s">
        <v>1201</v>
      </c>
      <c r="B187" t="s">
        <v>530</v>
      </c>
      <c r="C187" t="s">
        <v>543</v>
      </c>
      <c r="D187" t="str">
        <f t="shared" si="3"/>
        <v>Asia</v>
      </c>
      <c r="E187">
        <v>300000</v>
      </c>
    </row>
    <row r="188" spans="1:5">
      <c r="A188" t="s">
        <v>1193</v>
      </c>
      <c r="B188" t="s">
        <v>473</v>
      </c>
      <c r="C188" t="s">
        <v>799</v>
      </c>
      <c r="D188" t="str">
        <f t="shared" si="3"/>
        <v>Americas</v>
      </c>
      <c r="E188">
        <v>3000000</v>
      </c>
    </row>
    <row r="189" spans="1:5">
      <c r="A189" t="s">
        <v>1192</v>
      </c>
      <c r="B189" t="s">
        <v>473</v>
      </c>
      <c r="C189" t="s">
        <v>799</v>
      </c>
      <c r="D189" t="str">
        <f t="shared" si="3"/>
        <v>Asia</v>
      </c>
      <c r="E189">
        <v>10000000</v>
      </c>
    </row>
    <row r="190" spans="1:5">
      <c r="A190" t="s">
        <v>1194</v>
      </c>
      <c r="B190" t="s">
        <v>473</v>
      </c>
      <c r="C190" t="s">
        <v>799</v>
      </c>
      <c r="D190" t="str">
        <f t="shared" si="3"/>
        <v>Asia</v>
      </c>
      <c r="E190">
        <v>2000000</v>
      </c>
    </row>
    <row r="191" spans="1:5">
      <c r="A191" t="s">
        <v>1195</v>
      </c>
      <c r="B191" t="s">
        <v>473</v>
      </c>
      <c r="C191" t="s">
        <v>799</v>
      </c>
      <c r="D191" t="str">
        <f t="shared" si="3"/>
        <v>EMEA</v>
      </c>
      <c r="E191">
        <v>1500000</v>
      </c>
    </row>
    <row r="192" spans="1:5">
      <c r="A192" t="s">
        <v>1196</v>
      </c>
      <c r="B192" t="s">
        <v>473</v>
      </c>
      <c r="C192" t="s">
        <v>799</v>
      </c>
      <c r="D192" t="str">
        <f t="shared" si="3"/>
        <v>EMEA</v>
      </c>
      <c r="E192">
        <v>1000000</v>
      </c>
    </row>
    <row r="193" spans="1:5">
      <c r="A193" t="s">
        <v>1197</v>
      </c>
      <c r="B193" t="s">
        <v>473</v>
      </c>
      <c r="C193" t="s">
        <v>799</v>
      </c>
      <c r="D193" t="str">
        <f t="shared" si="3"/>
        <v>EMEA</v>
      </c>
      <c r="E193">
        <v>1200000</v>
      </c>
    </row>
    <row r="194" spans="1:5">
      <c r="A194" t="s">
        <v>1198</v>
      </c>
      <c r="B194" t="s">
        <v>473</v>
      </c>
      <c r="C194" t="s">
        <v>799</v>
      </c>
      <c r="D194" t="str">
        <f t="shared" si="3"/>
        <v>EMEA</v>
      </c>
      <c r="E194">
        <v>900000</v>
      </c>
    </row>
    <row r="195" spans="1:5">
      <c r="A195" t="s">
        <v>1405</v>
      </c>
      <c r="B195" t="s">
        <v>473</v>
      </c>
      <c r="C195" t="s">
        <v>799</v>
      </c>
      <c r="D195" t="str">
        <f t="shared" si="3"/>
        <v>Asia</v>
      </c>
      <c r="E195">
        <v>800000</v>
      </c>
    </row>
    <row r="196" spans="1:5">
      <c r="A196" t="s">
        <v>1404</v>
      </c>
      <c r="B196" t="s">
        <v>473</v>
      </c>
      <c r="C196" t="s">
        <v>799</v>
      </c>
      <c r="D196" t="str">
        <f t="shared" si="3"/>
        <v>EMEA</v>
      </c>
      <c r="E196">
        <v>700000</v>
      </c>
    </row>
    <row r="197" spans="1:5">
      <c r="A197" t="s">
        <v>1200</v>
      </c>
      <c r="B197" t="s">
        <v>473</v>
      </c>
      <c r="C197" t="s">
        <v>799</v>
      </c>
      <c r="D197" t="str">
        <f t="shared" si="3"/>
        <v>EMEA</v>
      </c>
      <c r="E197">
        <v>400000</v>
      </c>
    </row>
    <row r="198" spans="1:5">
      <c r="A198" t="s">
        <v>1201</v>
      </c>
      <c r="B198" t="s">
        <v>473</v>
      </c>
      <c r="C198" t="s">
        <v>799</v>
      </c>
      <c r="D198" t="str">
        <f t="shared" si="3"/>
        <v>Asia</v>
      </c>
      <c r="E198">
        <v>200000</v>
      </c>
    </row>
    <row r="199" spans="1:5">
      <c r="A199" t="s">
        <v>1193</v>
      </c>
      <c r="B199" t="s">
        <v>473</v>
      </c>
      <c r="C199" t="s">
        <v>799</v>
      </c>
      <c r="D199" t="str">
        <f t="shared" si="3"/>
        <v>Americas</v>
      </c>
      <c r="E199">
        <v>3000000</v>
      </c>
    </row>
    <row r="200" spans="1:5">
      <c r="A200" t="s">
        <v>1192</v>
      </c>
      <c r="B200" t="s">
        <v>473</v>
      </c>
      <c r="C200" t="s">
        <v>799</v>
      </c>
      <c r="D200" t="str">
        <f t="shared" si="3"/>
        <v>Asia</v>
      </c>
      <c r="E200">
        <v>10000000</v>
      </c>
    </row>
    <row r="201" spans="1:5">
      <c r="A201" t="s">
        <v>1194</v>
      </c>
      <c r="B201" t="s">
        <v>473</v>
      </c>
      <c r="C201" t="s">
        <v>799</v>
      </c>
      <c r="D201" t="str">
        <f t="shared" si="3"/>
        <v>Asia</v>
      </c>
      <c r="E201">
        <v>2000000</v>
      </c>
    </row>
    <row r="202" spans="1:5">
      <c r="A202" t="s">
        <v>1195</v>
      </c>
      <c r="B202" t="s">
        <v>473</v>
      </c>
      <c r="C202" t="s">
        <v>799</v>
      </c>
      <c r="D202" t="str">
        <f t="shared" si="3"/>
        <v>EMEA</v>
      </c>
      <c r="E202">
        <v>1500000</v>
      </c>
    </row>
    <row r="203" spans="1:5">
      <c r="A203" t="s">
        <v>1196</v>
      </c>
      <c r="B203" t="s">
        <v>473</v>
      </c>
      <c r="C203" t="s">
        <v>799</v>
      </c>
      <c r="D203" t="str">
        <f t="shared" si="3"/>
        <v>EMEA</v>
      </c>
      <c r="E203">
        <v>1000000</v>
      </c>
    </row>
    <row r="204" spans="1:5">
      <c r="A204" t="s">
        <v>1197</v>
      </c>
      <c r="B204" t="s">
        <v>473</v>
      </c>
      <c r="C204" t="s">
        <v>799</v>
      </c>
      <c r="D204" t="str">
        <f t="shared" si="3"/>
        <v>EMEA</v>
      </c>
      <c r="E204">
        <v>1200000</v>
      </c>
    </row>
    <row r="205" spans="1:5">
      <c r="A205" t="s">
        <v>1198</v>
      </c>
      <c r="B205" t="s">
        <v>473</v>
      </c>
      <c r="C205" t="s">
        <v>799</v>
      </c>
      <c r="D205" t="str">
        <f t="shared" si="3"/>
        <v>EMEA</v>
      </c>
      <c r="E205">
        <v>900000</v>
      </c>
    </row>
    <row r="206" spans="1:5">
      <c r="A206" t="s">
        <v>1405</v>
      </c>
      <c r="B206" t="s">
        <v>473</v>
      </c>
      <c r="C206" t="s">
        <v>799</v>
      </c>
      <c r="D206" t="str">
        <f t="shared" si="3"/>
        <v>Asia</v>
      </c>
      <c r="E206">
        <v>800000</v>
      </c>
    </row>
    <row r="207" spans="1:5">
      <c r="A207" t="s">
        <v>1404</v>
      </c>
      <c r="B207" t="s">
        <v>473</v>
      </c>
      <c r="C207" t="s">
        <v>799</v>
      </c>
      <c r="D207" t="str">
        <f t="shared" si="3"/>
        <v>EMEA</v>
      </c>
      <c r="E207">
        <v>700000</v>
      </c>
    </row>
    <row r="208" spans="1:5">
      <c r="A208" t="s">
        <v>1200</v>
      </c>
      <c r="B208" t="s">
        <v>473</v>
      </c>
      <c r="C208" t="s">
        <v>799</v>
      </c>
      <c r="D208" t="str">
        <f t="shared" si="3"/>
        <v>EMEA</v>
      </c>
      <c r="E208">
        <v>400000</v>
      </c>
    </row>
    <row r="209" spans="1:5">
      <c r="A209" t="s">
        <v>1201</v>
      </c>
      <c r="B209" t="s">
        <v>473</v>
      </c>
      <c r="C209" t="s">
        <v>799</v>
      </c>
      <c r="D209" t="str">
        <f t="shared" si="3"/>
        <v>Asia</v>
      </c>
      <c r="E209">
        <v>200000</v>
      </c>
    </row>
  </sheetData>
  <mergeCells count="2">
    <mergeCell ref="F3:G3"/>
    <mergeCell ref="A20:B20"/>
  </mergeCells>
  <pageMargins left="0.7" right="0.7" top="0.75" bottom="0.75" header="0.3" footer="0.3"/>
  <drawing r:id="rId7"/>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4475"/>
  <sheetViews>
    <sheetView workbookViewId="0">
      <selection activeCell="B8" sqref="B8"/>
    </sheetView>
  </sheetViews>
  <sheetFormatPr baseColWidth="10" defaultColWidth="8.83203125" defaultRowHeight="15"/>
  <cols>
    <col min="1" max="1" width="9" bestFit="1" customWidth="1"/>
    <col min="2" max="2" width="10.5" bestFit="1" customWidth="1"/>
    <col min="3" max="3" width="17.5" bestFit="1" customWidth="1"/>
    <col min="4" max="4" width="23.83203125" bestFit="1" customWidth="1"/>
    <col min="5" max="5" width="15" bestFit="1" customWidth="1"/>
    <col min="6" max="6" width="16.83203125" bestFit="1" customWidth="1"/>
    <col min="7" max="7" width="66.83203125" bestFit="1" customWidth="1"/>
    <col min="8" max="8" width="7.1640625" bestFit="1" customWidth="1"/>
    <col min="9" max="9" width="9.1640625" bestFit="1" customWidth="1"/>
    <col min="10" max="10" width="20.5" bestFit="1" customWidth="1"/>
    <col min="11" max="11" width="10.83203125" customWidth="1"/>
  </cols>
  <sheetData>
    <row r="1" spans="1:12">
      <c r="A1" t="s">
        <v>0</v>
      </c>
      <c r="B1" t="s">
        <v>1</v>
      </c>
      <c r="C1" t="s">
        <v>2</v>
      </c>
      <c r="D1" t="s">
        <v>3</v>
      </c>
      <c r="E1" t="s">
        <v>4</v>
      </c>
      <c r="F1" t="s">
        <v>5</v>
      </c>
      <c r="G1" t="s">
        <v>6</v>
      </c>
      <c r="H1" t="s">
        <v>7</v>
      </c>
      <c r="I1" t="s">
        <v>8</v>
      </c>
      <c r="J1" t="s">
        <v>9</v>
      </c>
      <c r="K1" t="s">
        <v>942</v>
      </c>
      <c r="L1" t="s">
        <v>943</v>
      </c>
    </row>
    <row r="2" spans="1:12">
      <c r="A2" t="s">
        <v>10</v>
      </c>
      <c r="B2" t="s">
        <v>11</v>
      </c>
      <c r="C2" t="s">
        <v>73</v>
      </c>
      <c r="D2" t="s">
        <v>50</v>
      </c>
      <c r="E2" t="s">
        <v>12</v>
      </c>
      <c r="F2" t="s">
        <v>13</v>
      </c>
      <c r="G2" t="s">
        <v>14</v>
      </c>
      <c r="H2" s="1">
        <v>2021</v>
      </c>
      <c r="I2" s="2">
        <v>500</v>
      </c>
      <c r="J2" s="3">
        <v>65</v>
      </c>
      <c r="K2">
        <f>Table1[[#This Row],[Total Revenue + Open]]/Table1[[#This Row],[Qty]]</f>
        <v>0.13</v>
      </c>
      <c r="L2">
        <f>Table1[[#This Row],[Total Revenue + Open]]/Table1[[#This Row],[Qty]]</f>
        <v>0.13</v>
      </c>
    </row>
    <row r="3" spans="1:12" hidden="1">
      <c r="A3" t="s">
        <v>710</v>
      </c>
      <c r="B3" t="s">
        <v>11</v>
      </c>
      <c r="C3" t="s">
        <v>73</v>
      </c>
      <c r="D3" t="s">
        <v>711</v>
      </c>
      <c r="E3" t="s">
        <v>15</v>
      </c>
      <c r="F3" t="s">
        <v>80</v>
      </c>
      <c r="G3" t="s">
        <v>105</v>
      </c>
      <c r="H3" s="1">
        <v>2022</v>
      </c>
      <c r="I3" s="2">
        <v>41910</v>
      </c>
      <c r="J3" s="3">
        <v>48789</v>
      </c>
      <c r="K3">
        <f>Table1[[#This Row],[Total Revenue + Open]]/Table1[[#This Row],[Qty]]</f>
        <v>1.1641374373657838</v>
      </c>
      <c r="L3">
        <f>Table1[[#This Row],[Total Revenue + Open]]/Table1[[#This Row],[Qty]]</f>
        <v>1.1641374373657838</v>
      </c>
    </row>
    <row r="4" spans="1:12" hidden="1">
      <c r="A4" t="s">
        <v>710</v>
      </c>
      <c r="B4" t="s">
        <v>11</v>
      </c>
      <c r="C4" t="s">
        <v>73</v>
      </c>
      <c r="D4" t="s">
        <v>711</v>
      </c>
      <c r="E4" t="s">
        <v>15</v>
      </c>
      <c r="F4" t="s">
        <v>80</v>
      </c>
      <c r="G4" t="s">
        <v>105</v>
      </c>
      <c r="H4" s="1">
        <v>2022</v>
      </c>
      <c r="I4" s="2">
        <v>8345</v>
      </c>
      <c r="J4" s="3">
        <v>9711</v>
      </c>
      <c r="K4">
        <f>Table1[[#This Row],[Total Revenue + Open]]/Table1[[#This Row],[Qty]]</f>
        <v>1.1636908328340323</v>
      </c>
      <c r="L4">
        <f>Table1[[#This Row],[Total Revenue + Open]]/Table1[[#This Row],[Qty]]</f>
        <v>1.1636908328340323</v>
      </c>
    </row>
    <row r="5" spans="1:12">
      <c r="A5" t="s">
        <v>10</v>
      </c>
      <c r="B5" t="s">
        <v>11</v>
      </c>
      <c r="C5" t="s">
        <v>73</v>
      </c>
      <c r="D5" t="s">
        <v>50</v>
      </c>
      <c r="E5" t="s">
        <v>12</v>
      </c>
      <c r="F5" t="s">
        <v>13</v>
      </c>
      <c r="G5" t="s">
        <v>14</v>
      </c>
      <c r="H5" s="1">
        <v>2021</v>
      </c>
      <c r="I5" s="2">
        <v>10000</v>
      </c>
      <c r="J5" s="3">
        <v>1300</v>
      </c>
      <c r="K5">
        <f>Table1[[#This Row],[Total Revenue + Open]]/Table1[[#This Row],[Qty]]</f>
        <v>0.13</v>
      </c>
      <c r="L5">
        <f>Table1[[#This Row],[Total Revenue + Open]]/Table1[[#This Row],[Qty]]</f>
        <v>0.13</v>
      </c>
    </row>
    <row r="6" spans="1:12">
      <c r="A6" t="s">
        <v>10</v>
      </c>
      <c r="B6" t="s">
        <v>11</v>
      </c>
      <c r="C6" t="s">
        <v>73</v>
      </c>
      <c r="D6" t="s">
        <v>50</v>
      </c>
      <c r="E6" t="s">
        <v>12</v>
      </c>
      <c r="F6" t="s">
        <v>13</v>
      </c>
      <c r="G6" t="s">
        <v>14</v>
      </c>
      <c r="H6" s="1">
        <v>2021</v>
      </c>
      <c r="I6" s="2">
        <v>7500</v>
      </c>
      <c r="J6" s="3">
        <v>975</v>
      </c>
      <c r="K6">
        <f>Table1[[#This Row],[Total Revenue + Open]]/Table1[[#This Row],[Qty]]</f>
        <v>0.13</v>
      </c>
      <c r="L6">
        <f>Table1[[#This Row],[Total Revenue + Open]]/Table1[[#This Row],[Qty]]</f>
        <v>0.13</v>
      </c>
    </row>
    <row r="7" spans="1:12">
      <c r="A7" t="s">
        <v>10</v>
      </c>
      <c r="B7" t="s">
        <v>11</v>
      </c>
      <c r="C7" t="s">
        <v>73</v>
      </c>
      <c r="D7" t="s">
        <v>50</v>
      </c>
      <c r="E7" t="s">
        <v>12</v>
      </c>
      <c r="F7" t="s">
        <v>13</v>
      </c>
      <c r="G7" t="s">
        <v>14</v>
      </c>
      <c r="H7" s="1">
        <v>2021</v>
      </c>
      <c r="I7" s="2">
        <v>8300</v>
      </c>
      <c r="J7" s="3">
        <v>1079</v>
      </c>
      <c r="K7">
        <f>Table1[[#This Row],[Total Revenue + Open]]/Table1[[#This Row],[Qty]]</f>
        <v>0.13</v>
      </c>
      <c r="L7">
        <f>Table1[[#This Row],[Total Revenue + Open]]/Table1[[#This Row],[Qty]]</f>
        <v>0.13</v>
      </c>
    </row>
    <row r="8" spans="1:12">
      <c r="A8" t="s">
        <v>10</v>
      </c>
      <c r="B8" t="s">
        <v>11</v>
      </c>
      <c r="C8" t="s">
        <v>73</v>
      </c>
      <c r="D8" t="s">
        <v>50</v>
      </c>
      <c r="E8" t="s">
        <v>12</v>
      </c>
      <c r="F8" t="s">
        <v>13</v>
      </c>
      <c r="G8" t="s">
        <v>14</v>
      </c>
      <c r="H8" s="1">
        <v>2021</v>
      </c>
      <c r="I8" s="2">
        <v>1300</v>
      </c>
      <c r="J8" s="3">
        <v>169</v>
      </c>
      <c r="K8">
        <f>Table1[[#This Row],[Total Revenue + Open]]/Table1[[#This Row],[Qty]]</f>
        <v>0.13</v>
      </c>
      <c r="L8">
        <f>Table1[[#This Row],[Total Revenue + Open]]/Table1[[#This Row],[Qty]]</f>
        <v>0.13</v>
      </c>
    </row>
    <row r="9" spans="1:12">
      <c r="A9" t="s">
        <v>10</v>
      </c>
      <c r="B9" t="s">
        <v>11</v>
      </c>
      <c r="C9" t="s">
        <v>73</v>
      </c>
      <c r="D9" t="s">
        <v>50</v>
      </c>
      <c r="E9" t="s">
        <v>15</v>
      </c>
      <c r="F9" t="s">
        <v>74</v>
      </c>
      <c r="G9" t="s">
        <v>75</v>
      </c>
      <c r="H9" s="1">
        <v>2021</v>
      </c>
      <c r="I9" s="2">
        <v>250</v>
      </c>
      <c r="J9" s="3">
        <v>235</v>
      </c>
      <c r="K9">
        <f>Table1[[#This Row],[Total Revenue + Open]]/Table1[[#This Row],[Qty]]</f>
        <v>0.94</v>
      </c>
      <c r="L9">
        <f>Table1[[#This Row],[Qty]]/Table1[[#This Row],[Total Revenue + Open]]</f>
        <v>1.0638297872340425</v>
      </c>
    </row>
    <row r="10" spans="1:12">
      <c r="A10" t="s">
        <v>10</v>
      </c>
      <c r="B10" t="s">
        <v>11</v>
      </c>
      <c r="C10" t="s">
        <v>73</v>
      </c>
      <c r="D10" t="s">
        <v>50</v>
      </c>
      <c r="E10" t="s">
        <v>15</v>
      </c>
      <c r="F10" t="s">
        <v>74</v>
      </c>
      <c r="G10" t="s">
        <v>75</v>
      </c>
      <c r="H10" s="1">
        <v>2021</v>
      </c>
      <c r="I10" s="2">
        <v>225</v>
      </c>
      <c r="J10" s="3">
        <v>211.5</v>
      </c>
      <c r="K10">
        <f>Table1[[#This Row],[Total Revenue + Open]]/Table1[[#This Row],[Qty]]</f>
        <v>0.94</v>
      </c>
      <c r="L10">
        <f>Table1[[#This Row],[Qty]]/Table1[[#This Row],[Total Revenue + Open]]</f>
        <v>1.0638297872340425</v>
      </c>
    </row>
    <row r="11" spans="1:12">
      <c r="A11" t="s">
        <v>10</v>
      </c>
      <c r="B11" t="s">
        <v>11</v>
      </c>
      <c r="C11" t="s">
        <v>73</v>
      </c>
      <c r="D11" t="s">
        <v>50</v>
      </c>
      <c r="E11" t="s">
        <v>15</v>
      </c>
      <c r="F11" t="s">
        <v>74</v>
      </c>
      <c r="G11" t="s">
        <v>75</v>
      </c>
      <c r="H11" s="1">
        <v>2019</v>
      </c>
      <c r="I11" s="2">
        <v>300</v>
      </c>
      <c r="J11" s="3">
        <v>282</v>
      </c>
      <c r="K11">
        <f>Table1[[#This Row],[Total Revenue + Open]]/Table1[[#This Row],[Qty]]</f>
        <v>0.94</v>
      </c>
      <c r="L11">
        <f>Table1[[#This Row],[Qty]]/Table1[[#This Row],[Total Revenue + Open]]</f>
        <v>1.0638297872340425</v>
      </c>
    </row>
    <row r="12" spans="1:12">
      <c r="A12" t="s">
        <v>10</v>
      </c>
      <c r="B12" t="s">
        <v>11</v>
      </c>
      <c r="C12" t="s">
        <v>73</v>
      </c>
      <c r="D12" t="s">
        <v>50</v>
      </c>
      <c r="E12" t="s">
        <v>15</v>
      </c>
      <c r="F12" t="s">
        <v>74</v>
      </c>
      <c r="G12" t="s">
        <v>75</v>
      </c>
      <c r="H12" s="1">
        <v>2019</v>
      </c>
      <c r="I12" s="2">
        <v>800</v>
      </c>
      <c r="J12" s="3">
        <v>752</v>
      </c>
      <c r="K12">
        <f>Table1[[#This Row],[Total Revenue + Open]]/Table1[[#This Row],[Qty]]</f>
        <v>0.94</v>
      </c>
      <c r="L12">
        <f>Table1[[#This Row],[Qty]]/Table1[[#This Row],[Total Revenue + Open]]</f>
        <v>1.0638297872340425</v>
      </c>
    </row>
    <row r="13" spans="1:12">
      <c r="A13" t="s">
        <v>10</v>
      </c>
      <c r="B13" t="s">
        <v>11</v>
      </c>
      <c r="C13" t="s">
        <v>73</v>
      </c>
      <c r="D13" t="s">
        <v>50</v>
      </c>
      <c r="E13" t="s">
        <v>15</v>
      </c>
      <c r="F13" t="s">
        <v>74</v>
      </c>
      <c r="G13" t="s">
        <v>75</v>
      </c>
      <c r="H13" s="1">
        <v>2019</v>
      </c>
      <c r="I13" s="2">
        <v>800</v>
      </c>
      <c r="J13" s="3">
        <v>752</v>
      </c>
      <c r="K13">
        <f>Table1[[#This Row],[Total Revenue + Open]]/Table1[[#This Row],[Qty]]</f>
        <v>0.94</v>
      </c>
      <c r="L13">
        <f>Table1[[#This Row],[Qty]]/Table1[[#This Row],[Total Revenue + Open]]</f>
        <v>1.0638297872340425</v>
      </c>
    </row>
    <row r="14" spans="1:12">
      <c r="A14" t="s">
        <v>10</v>
      </c>
      <c r="B14" t="s">
        <v>11</v>
      </c>
      <c r="C14" t="s">
        <v>73</v>
      </c>
      <c r="D14" t="s">
        <v>50</v>
      </c>
      <c r="E14" t="s">
        <v>15</v>
      </c>
      <c r="F14" t="s">
        <v>74</v>
      </c>
      <c r="G14" t="s">
        <v>76</v>
      </c>
      <c r="H14" s="1">
        <v>2021</v>
      </c>
      <c r="I14" s="2">
        <v>250</v>
      </c>
      <c r="J14" s="3">
        <v>235</v>
      </c>
      <c r="K14">
        <f>Table1[[#This Row],[Total Revenue + Open]]/Table1[[#This Row],[Qty]]</f>
        <v>0.94</v>
      </c>
      <c r="L14">
        <f>Table1[[#This Row],[Qty]]/Table1[[#This Row],[Total Revenue + Open]]</f>
        <v>1.0638297872340425</v>
      </c>
    </row>
    <row r="15" spans="1:12">
      <c r="A15" t="s">
        <v>10</v>
      </c>
      <c r="B15" t="s">
        <v>11</v>
      </c>
      <c r="C15" t="s">
        <v>73</v>
      </c>
      <c r="D15" t="s">
        <v>50</v>
      </c>
      <c r="E15" t="s">
        <v>15</v>
      </c>
      <c r="F15" t="s">
        <v>74</v>
      </c>
      <c r="G15" t="s">
        <v>76</v>
      </c>
      <c r="H15" s="1">
        <v>2021</v>
      </c>
      <c r="I15" s="2">
        <v>225</v>
      </c>
      <c r="J15" s="3">
        <v>211.5</v>
      </c>
      <c r="K15">
        <f>Table1[[#This Row],[Total Revenue + Open]]/Table1[[#This Row],[Qty]]</f>
        <v>0.94</v>
      </c>
      <c r="L15">
        <f>Table1[[#This Row],[Qty]]/Table1[[#This Row],[Total Revenue + Open]]</f>
        <v>1.0638297872340425</v>
      </c>
    </row>
    <row r="16" spans="1:12">
      <c r="A16" t="s">
        <v>10</v>
      </c>
      <c r="B16" t="s">
        <v>11</v>
      </c>
      <c r="C16" t="s">
        <v>73</v>
      </c>
      <c r="D16" t="s">
        <v>50</v>
      </c>
      <c r="E16" t="s">
        <v>15</v>
      </c>
      <c r="F16" t="s">
        <v>74</v>
      </c>
      <c r="G16" t="s">
        <v>76</v>
      </c>
      <c r="H16" s="1">
        <v>2019</v>
      </c>
      <c r="I16" s="2">
        <v>300</v>
      </c>
      <c r="J16" s="3">
        <v>282</v>
      </c>
      <c r="K16">
        <f>Table1[[#This Row],[Total Revenue + Open]]/Table1[[#This Row],[Qty]]</f>
        <v>0.94</v>
      </c>
      <c r="L16">
        <f>Table1[[#This Row],[Qty]]/Table1[[#This Row],[Total Revenue + Open]]</f>
        <v>1.0638297872340425</v>
      </c>
    </row>
    <row r="17" spans="1:12">
      <c r="A17" t="s">
        <v>10</v>
      </c>
      <c r="B17" t="s">
        <v>11</v>
      </c>
      <c r="C17" t="s">
        <v>73</v>
      </c>
      <c r="D17" t="s">
        <v>50</v>
      </c>
      <c r="E17" t="s">
        <v>15</v>
      </c>
      <c r="F17" t="s">
        <v>74</v>
      </c>
      <c r="G17" t="s">
        <v>76</v>
      </c>
      <c r="H17" s="1">
        <v>2019</v>
      </c>
      <c r="I17" s="2">
        <v>800</v>
      </c>
      <c r="J17" s="3">
        <v>752</v>
      </c>
      <c r="K17">
        <f>Table1[[#This Row],[Total Revenue + Open]]/Table1[[#This Row],[Qty]]</f>
        <v>0.94</v>
      </c>
      <c r="L17">
        <f>Table1[[#This Row],[Qty]]/Table1[[#This Row],[Total Revenue + Open]]</f>
        <v>1.0638297872340425</v>
      </c>
    </row>
    <row r="18" spans="1:12">
      <c r="A18" t="s">
        <v>10</v>
      </c>
      <c r="B18" t="s">
        <v>11</v>
      </c>
      <c r="C18" t="s">
        <v>73</v>
      </c>
      <c r="D18" t="s">
        <v>50</v>
      </c>
      <c r="E18" t="s">
        <v>15</v>
      </c>
      <c r="F18" t="s">
        <v>74</v>
      </c>
      <c r="G18" t="s">
        <v>76</v>
      </c>
      <c r="H18" s="1">
        <v>2019</v>
      </c>
      <c r="I18" s="2">
        <v>800</v>
      </c>
      <c r="J18" s="3">
        <v>752</v>
      </c>
      <c r="K18">
        <f>Table1[[#This Row],[Total Revenue + Open]]/Table1[[#This Row],[Qty]]</f>
        <v>0.94</v>
      </c>
      <c r="L18">
        <f>Table1[[#This Row],[Qty]]/Table1[[#This Row],[Total Revenue + Open]]</f>
        <v>1.0638297872340425</v>
      </c>
    </row>
    <row r="19" spans="1:12">
      <c r="A19" t="s">
        <v>10</v>
      </c>
      <c r="B19" t="s">
        <v>11</v>
      </c>
      <c r="C19" t="s">
        <v>73</v>
      </c>
      <c r="D19" t="s">
        <v>50</v>
      </c>
      <c r="E19" t="s">
        <v>15</v>
      </c>
      <c r="F19" t="s">
        <v>51</v>
      </c>
      <c r="G19" t="s">
        <v>52</v>
      </c>
      <c r="H19" s="1">
        <v>2020</v>
      </c>
      <c r="I19" s="2">
        <v>1485</v>
      </c>
      <c r="J19" s="3">
        <v>1519.25</v>
      </c>
      <c r="K19">
        <f>Table1[[#This Row],[Total Revenue + Open]]/Table1[[#This Row],[Qty]]</f>
        <v>1.023063973063973</v>
      </c>
      <c r="L19">
        <f>Table1[[#This Row],[Qty]]/Table1[[#This Row],[Total Revenue + Open]]</f>
        <v>0.97745598156985358</v>
      </c>
    </row>
    <row r="20" spans="1:12">
      <c r="A20" t="s">
        <v>10</v>
      </c>
      <c r="B20" t="s">
        <v>11</v>
      </c>
      <c r="C20" t="s">
        <v>73</v>
      </c>
      <c r="D20" t="s">
        <v>50</v>
      </c>
      <c r="E20" t="s">
        <v>15</v>
      </c>
      <c r="F20" t="s">
        <v>51</v>
      </c>
      <c r="G20" t="s">
        <v>52</v>
      </c>
      <c r="H20" s="1">
        <v>2019</v>
      </c>
      <c r="I20" s="2">
        <v>11310</v>
      </c>
      <c r="J20" s="3">
        <v>11587.5</v>
      </c>
      <c r="K20">
        <f>Table1[[#This Row],[Total Revenue + Open]]/Table1[[#This Row],[Qty]]</f>
        <v>1.0245358090185677</v>
      </c>
      <c r="L20">
        <f>Table1[[#This Row],[Qty]]/Table1[[#This Row],[Total Revenue + Open]]</f>
        <v>0.97605177993527503</v>
      </c>
    </row>
    <row r="21" spans="1:12">
      <c r="A21" t="s">
        <v>10</v>
      </c>
      <c r="B21" t="s">
        <v>11</v>
      </c>
      <c r="C21" t="s">
        <v>73</v>
      </c>
      <c r="D21" t="s">
        <v>50</v>
      </c>
      <c r="E21" t="s">
        <v>15</v>
      </c>
      <c r="F21" t="s">
        <v>51</v>
      </c>
      <c r="G21" t="s">
        <v>52</v>
      </c>
      <c r="H21" s="1">
        <v>2020</v>
      </c>
      <c r="I21" s="2">
        <v>25</v>
      </c>
      <c r="J21" s="3">
        <v>25.75</v>
      </c>
      <c r="K21">
        <f>Table1[[#This Row],[Total Revenue + Open]]/Table1[[#This Row],[Qty]]</f>
        <v>1.03</v>
      </c>
      <c r="L21">
        <f>Table1[[#This Row],[Qty]]/Table1[[#This Row],[Total Revenue + Open]]</f>
        <v>0.970873786407767</v>
      </c>
    </row>
    <row r="22" spans="1:12">
      <c r="A22" t="s">
        <v>10</v>
      </c>
      <c r="B22" t="s">
        <v>11</v>
      </c>
      <c r="C22" t="s">
        <v>73</v>
      </c>
      <c r="D22" t="s">
        <v>50</v>
      </c>
      <c r="E22" t="s">
        <v>15</v>
      </c>
      <c r="F22" t="s">
        <v>51</v>
      </c>
      <c r="G22" t="s">
        <v>52</v>
      </c>
      <c r="H22" s="1">
        <v>2020</v>
      </c>
      <c r="I22" s="2">
        <v>4880</v>
      </c>
      <c r="J22" s="3">
        <v>4995.5</v>
      </c>
      <c r="K22">
        <f>Table1[[#This Row],[Total Revenue + Open]]/Table1[[#This Row],[Qty]]</f>
        <v>1.0236680327868852</v>
      </c>
      <c r="L22">
        <f>Table1[[#This Row],[Qty]]/Table1[[#This Row],[Total Revenue + Open]]</f>
        <v>0.97687919127214495</v>
      </c>
    </row>
    <row r="23" spans="1:12">
      <c r="A23" t="s">
        <v>10</v>
      </c>
      <c r="B23" t="s">
        <v>11</v>
      </c>
      <c r="C23" t="s">
        <v>73</v>
      </c>
      <c r="D23" t="s">
        <v>50</v>
      </c>
      <c r="E23" t="s">
        <v>15</v>
      </c>
      <c r="F23" t="s">
        <v>51</v>
      </c>
      <c r="G23" t="s">
        <v>52</v>
      </c>
      <c r="H23" s="1">
        <v>2020</v>
      </c>
      <c r="I23" s="2">
        <v>1110</v>
      </c>
      <c r="J23" s="3">
        <v>1133</v>
      </c>
      <c r="K23">
        <f>Table1[[#This Row],[Total Revenue + Open]]/Table1[[#This Row],[Qty]]</f>
        <v>1.0207207207207207</v>
      </c>
      <c r="L23">
        <f>Table1[[#This Row],[Qty]]/Table1[[#This Row],[Total Revenue + Open]]</f>
        <v>0.97969991173874671</v>
      </c>
    </row>
    <row r="24" spans="1:12">
      <c r="A24" t="s">
        <v>10</v>
      </c>
      <c r="B24" t="s">
        <v>11</v>
      </c>
      <c r="C24" t="s">
        <v>73</v>
      </c>
      <c r="D24" t="s">
        <v>50</v>
      </c>
      <c r="E24" t="s">
        <v>15</v>
      </c>
      <c r="F24" t="s">
        <v>51</v>
      </c>
      <c r="G24" t="s">
        <v>52</v>
      </c>
      <c r="H24" s="1">
        <v>2019</v>
      </c>
      <c r="I24" s="2">
        <v>11660</v>
      </c>
      <c r="J24" s="3">
        <v>11948</v>
      </c>
      <c r="K24">
        <f>Table1[[#This Row],[Total Revenue + Open]]/Table1[[#This Row],[Qty]]</f>
        <v>1.0246998284734135</v>
      </c>
      <c r="L24">
        <f>Table1[[#This Row],[Qty]]/Table1[[#This Row],[Total Revenue + Open]]</f>
        <v>0.97589554737194506</v>
      </c>
    </row>
    <row r="25" spans="1:12">
      <c r="A25" t="s">
        <v>10</v>
      </c>
      <c r="B25" t="s">
        <v>11</v>
      </c>
      <c r="C25" t="s">
        <v>73</v>
      </c>
      <c r="D25" t="s">
        <v>50</v>
      </c>
      <c r="E25" t="s">
        <v>15</v>
      </c>
      <c r="F25" t="s">
        <v>51</v>
      </c>
      <c r="G25" t="s">
        <v>52</v>
      </c>
      <c r="H25" s="1">
        <v>2019</v>
      </c>
      <c r="I25" s="2">
        <v>3015</v>
      </c>
      <c r="J25" s="3">
        <v>3090</v>
      </c>
      <c r="K25">
        <f>Table1[[#This Row],[Total Revenue + Open]]/Table1[[#This Row],[Qty]]</f>
        <v>1.0248756218905473</v>
      </c>
      <c r="L25">
        <f>Table1[[#This Row],[Qty]]/Table1[[#This Row],[Total Revenue + Open]]</f>
        <v>0.97572815533980584</v>
      </c>
    </row>
    <row r="26" spans="1:12">
      <c r="A26" t="s">
        <v>10</v>
      </c>
      <c r="B26" t="s">
        <v>11</v>
      </c>
      <c r="C26" t="s">
        <v>73</v>
      </c>
      <c r="D26" t="s">
        <v>50</v>
      </c>
      <c r="E26" t="s">
        <v>15</v>
      </c>
      <c r="F26" t="s">
        <v>51</v>
      </c>
      <c r="G26" t="s">
        <v>52</v>
      </c>
      <c r="H26" s="1">
        <v>2019</v>
      </c>
      <c r="I26" s="2">
        <v>13115</v>
      </c>
      <c r="J26" s="3">
        <v>13441.5</v>
      </c>
      <c r="K26">
        <f>Table1[[#This Row],[Total Revenue + Open]]/Table1[[#This Row],[Qty]]</f>
        <v>1.0248951582157835</v>
      </c>
      <c r="L26">
        <f>Table1[[#This Row],[Qty]]/Table1[[#This Row],[Total Revenue + Open]]</f>
        <v>0.97570955622512368</v>
      </c>
    </row>
    <row r="27" spans="1:12">
      <c r="A27" t="s">
        <v>10</v>
      </c>
      <c r="B27" t="s">
        <v>11</v>
      </c>
      <c r="C27" t="s">
        <v>73</v>
      </c>
      <c r="D27" t="s">
        <v>50</v>
      </c>
      <c r="E27" t="s">
        <v>15</v>
      </c>
      <c r="F27" t="s">
        <v>51</v>
      </c>
      <c r="G27" t="s">
        <v>52</v>
      </c>
      <c r="H27" s="1">
        <v>2020</v>
      </c>
      <c r="I27" s="2">
        <v>11935</v>
      </c>
      <c r="J27" s="3">
        <v>12231.25</v>
      </c>
      <c r="K27">
        <f>Table1[[#This Row],[Total Revenue + Open]]/Table1[[#This Row],[Qty]]</f>
        <v>1.0248219522413071</v>
      </c>
      <c r="L27">
        <f>Table1[[#This Row],[Qty]]/Table1[[#This Row],[Total Revenue + Open]]</f>
        <v>0.97577925396014309</v>
      </c>
    </row>
    <row r="28" spans="1:12">
      <c r="A28" t="s">
        <v>10</v>
      </c>
      <c r="B28" t="s">
        <v>11</v>
      </c>
      <c r="C28" t="s">
        <v>73</v>
      </c>
      <c r="D28" t="s">
        <v>50</v>
      </c>
      <c r="E28" t="s">
        <v>15</v>
      </c>
      <c r="F28" t="s">
        <v>51</v>
      </c>
      <c r="G28" t="s">
        <v>52</v>
      </c>
      <c r="H28" s="1">
        <v>2020</v>
      </c>
      <c r="I28" s="2">
        <v>16895</v>
      </c>
      <c r="J28" s="3">
        <v>17304</v>
      </c>
      <c r="K28">
        <f>Table1[[#This Row],[Total Revenue + Open]]/Table1[[#This Row],[Qty]]</f>
        <v>1.0242083456643978</v>
      </c>
      <c r="L28">
        <f>Table1[[#This Row],[Qty]]/Table1[[#This Row],[Total Revenue + Open]]</f>
        <v>0.97636384650947761</v>
      </c>
    </row>
    <row r="29" spans="1:12">
      <c r="A29" t="s">
        <v>10</v>
      </c>
      <c r="B29" t="s">
        <v>11</v>
      </c>
      <c r="C29" t="s">
        <v>73</v>
      </c>
      <c r="D29" t="s">
        <v>50</v>
      </c>
      <c r="E29" t="s">
        <v>15</v>
      </c>
      <c r="F29" t="s">
        <v>51</v>
      </c>
      <c r="G29" t="s">
        <v>52</v>
      </c>
      <c r="H29" s="1">
        <v>2020</v>
      </c>
      <c r="I29" s="2">
        <v>19545</v>
      </c>
      <c r="J29" s="3">
        <v>20033.5</v>
      </c>
      <c r="K29">
        <f>Table1[[#This Row],[Total Revenue + Open]]/Table1[[#This Row],[Qty]]</f>
        <v>1.0249936045024304</v>
      </c>
      <c r="L29">
        <f>Table1[[#This Row],[Qty]]/Table1[[#This Row],[Total Revenue + Open]]</f>
        <v>0.97561584346220076</v>
      </c>
    </row>
    <row r="30" spans="1:12">
      <c r="A30" t="s">
        <v>10</v>
      </c>
      <c r="B30" t="s">
        <v>11</v>
      </c>
      <c r="C30" t="s">
        <v>73</v>
      </c>
      <c r="D30" t="s">
        <v>50</v>
      </c>
      <c r="E30" t="s">
        <v>15</v>
      </c>
      <c r="F30" t="s">
        <v>51</v>
      </c>
      <c r="G30" t="s">
        <v>52</v>
      </c>
      <c r="H30" s="1">
        <v>2020</v>
      </c>
      <c r="I30" s="2">
        <v>4380</v>
      </c>
      <c r="J30" s="3">
        <v>4959</v>
      </c>
      <c r="K30">
        <f>Table1[[#This Row],[Total Revenue + Open]]/Table1[[#This Row],[Qty]]</f>
        <v>1.1321917808219177</v>
      </c>
      <c r="L30">
        <f>Table1[[#This Row],[Qty]]/Table1[[#This Row],[Total Revenue + Open]]</f>
        <v>0.88324258923169996</v>
      </c>
    </row>
    <row r="31" spans="1:12">
      <c r="A31" t="s">
        <v>10</v>
      </c>
      <c r="B31" t="s">
        <v>11</v>
      </c>
      <c r="C31" t="s">
        <v>73</v>
      </c>
      <c r="D31" t="s">
        <v>50</v>
      </c>
      <c r="E31" t="s">
        <v>15</v>
      </c>
      <c r="F31" t="s">
        <v>51</v>
      </c>
      <c r="G31" t="s">
        <v>52</v>
      </c>
      <c r="H31" s="1">
        <v>2020</v>
      </c>
      <c r="I31" s="2">
        <v>850</v>
      </c>
      <c r="J31" s="3">
        <v>969</v>
      </c>
      <c r="K31">
        <f>Table1[[#This Row],[Total Revenue + Open]]/Table1[[#This Row],[Qty]]</f>
        <v>1.1399999999999999</v>
      </c>
      <c r="L31">
        <f>Table1[[#This Row],[Qty]]/Table1[[#This Row],[Total Revenue + Open]]</f>
        <v>0.8771929824561403</v>
      </c>
    </row>
    <row r="32" spans="1:12">
      <c r="A32" t="s">
        <v>10</v>
      </c>
      <c r="B32" t="s">
        <v>11</v>
      </c>
      <c r="C32" t="s">
        <v>73</v>
      </c>
      <c r="D32" t="s">
        <v>50</v>
      </c>
      <c r="E32" t="s">
        <v>15</v>
      </c>
      <c r="F32" t="s">
        <v>51</v>
      </c>
      <c r="G32" t="s">
        <v>52</v>
      </c>
      <c r="H32" s="1">
        <v>2020</v>
      </c>
      <c r="I32" s="2">
        <v>1410</v>
      </c>
      <c r="J32" s="3">
        <v>1596</v>
      </c>
      <c r="K32">
        <f>Table1[[#This Row],[Total Revenue + Open]]/Table1[[#This Row],[Qty]]</f>
        <v>1.1319148936170214</v>
      </c>
      <c r="L32">
        <f>Table1[[#This Row],[Qty]]/Table1[[#This Row],[Total Revenue + Open]]</f>
        <v>0.88345864661654139</v>
      </c>
    </row>
    <row r="33" spans="1:12">
      <c r="A33" t="s">
        <v>10</v>
      </c>
      <c r="B33" t="s">
        <v>11</v>
      </c>
      <c r="C33" t="s">
        <v>73</v>
      </c>
      <c r="D33" t="s">
        <v>50</v>
      </c>
      <c r="E33" t="s">
        <v>15</v>
      </c>
      <c r="F33" t="s">
        <v>51</v>
      </c>
      <c r="G33" t="s">
        <v>52</v>
      </c>
      <c r="H33" s="1">
        <v>2020</v>
      </c>
      <c r="I33" s="2">
        <v>17945</v>
      </c>
      <c r="J33" s="3">
        <v>20349</v>
      </c>
      <c r="K33">
        <f>Table1[[#This Row],[Total Revenue + Open]]/Table1[[#This Row],[Qty]]</f>
        <v>1.1339648927277792</v>
      </c>
      <c r="L33">
        <f>Table1[[#This Row],[Qty]]/Table1[[#This Row],[Total Revenue + Open]]</f>
        <v>0.88186151653643918</v>
      </c>
    </row>
    <row r="34" spans="1:12">
      <c r="A34" t="s">
        <v>10</v>
      </c>
      <c r="B34" t="s">
        <v>11</v>
      </c>
      <c r="C34" t="s">
        <v>73</v>
      </c>
      <c r="D34" t="s">
        <v>50</v>
      </c>
      <c r="E34" t="s">
        <v>15</v>
      </c>
      <c r="F34" t="s">
        <v>51</v>
      </c>
      <c r="G34" t="s">
        <v>52</v>
      </c>
      <c r="H34" s="1">
        <v>2020</v>
      </c>
      <c r="I34" s="2">
        <v>2715</v>
      </c>
      <c r="J34" s="3">
        <v>3078</v>
      </c>
      <c r="K34">
        <f>Table1[[#This Row],[Total Revenue + Open]]/Table1[[#This Row],[Qty]]</f>
        <v>1.1337016574585634</v>
      </c>
      <c r="L34">
        <f>Table1[[#This Row],[Qty]]/Table1[[#This Row],[Total Revenue + Open]]</f>
        <v>0.88206627680311889</v>
      </c>
    </row>
    <row r="35" spans="1:12">
      <c r="A35" t="s">
        <v>10</v>
      </c>
      <c r="B35" t="s">
        <v>11</v>
      </c>
      <c r="C35" t="s">
        <v>73</v>
      </c>
      <c r="D35" t="s">
        <v>50</v>
      </c>
      <c r="E35" t="s">
        <v>15</v>
      </c>
      <c r="F35" t="s">
        <v>51</v>
      </c>
      <c r="G35" t="s">
        <v>52</v>
      </c>
      <c r="H35" s="1">
        <v>2020</v>
      </c>
      <c r="I35" s="2">
        <v>3520</v>
      </c>
      <c r="J35" s="3">
        <v>3990</v>
      </c>
      <c r="K35">
        <f>Table1[[#This Row],[Total Revenue + Open]]/Table1[[#This Row],[Qty]]</f>
        <v>1.1335227272727273</v>
      </c>
      <c r="L35">
        <f>Table1[[#This Row],[Qty]]/Table1[[#This Row],[Total Revenue + Open]]</f>
        <v>0.8822055137844611</v>
      </c>
    </row>
    <row r="36" spans="1:12">
      <c r="A36" t="s">
        <v>10</v>
      </c>
      <c r="B36" t="s">
        <v>11</v>
      </c>
      <c r="C36" t="s">
        <v>73</v>
      </c>
      <c r="D36" t="s">
        <v>50</v>
      </c>
      <c r="E36" t="s">
        <v>15</v>
      </c>
      <c r="F36" t="s">
        <v>51</v>
      </c>
      <c r="G36" t="s">
        <v>52</v>
      </c>
      <c r="H36" s="1">
        <v>2021</v>
      </c>
      <c r="I36" s="2">
        <v>5330</v>
      </c>
      <c r="J36" s="3">
        <v>6042</v>
      </c>
      <c r="K36">
        <f>Table1[[#This Row],[Total Revenue + Open]]/Table1[[#This Row],[Qty]]</f>
        <v>1.1335834896810506</v>
      </c>
      <c r="L36">
        <f>Table1[[#This Row],[Qty]]/Table1[[#This Row],[Total Revenue + Open]]</f>
        <v>0.88215822575306191</v>
      </c>
    </row>
    <row r="37" spans="1:12">
      <c r="A37" t="s">
        <v>10</v>
      </c>
      <c r="B37" t="s">
        <v>11</v>
      </c>
      <c r="C37" t="s">
        <v>73</v>
      </c>
      <c r="D37" t="s">
        <v>50</v>
      </c>
      <c r="E37" t="s">
        <v>15</v>
      </c>
      <c r="F37" t="s">
        <v>51</v>
      </c>
      <c r="G37" t="s">
        <v>52</v>
      </c>
      <c r="H37" s="1">
        <v>2020</v>
      </c>
      <c r="I37" s="2">
        <v>13075</v>
      </c>
      <c r="J37" s="3">
        <v>13390</v>
      </c>
      <c r="K37">
        <f>Table1[[#This Row],[Total Revenue + Open]]/Table1[[#This Row],[Qty]]</f>
        <v>1.0240917782026768</v>
      </c>
      <c r="L37">
        <f>Table1[[#This Row],[Qty]]/Table1[[#This Row],[Total Revenue + Open]]</f>
        <v>0.97647498132935029</v>
      </c>
    </row>
    <row r="38" spans="1:12">
      <c r="A38" t="s">
        <v>10</v>
      </c>
      <c r="B38" t="s">
        <v>11</v>
      </c>
      <c r="C38" t="s">
        <v>73</v>
      </c>
      <c r="D38" t="s">
        <v>50</v>
      </c>
      <c r="E38" t="s">
        <v>15</v>
      </c>
      <c r="F38" t="s">
        <v>51</v>
      </c>
      <c r="G38" t="s">
        <v>52</v>
      </c>
      <c r="H38" s="1">
        <v>2020</v>
      </c>
      <c r="I38" s="2">
        <v>23430</v>
      </c>
      <c r="J38" s="3">
        <v>23999</v>
      </c>
      <c r="K38">
        <f>Table1[[#This Row],[Total Revenue + Open]]/Table1[[#This Row],[Qty]]</f>
        <v>1.0242851045667947</v>
      </c>
      <c r="L38">
        <f>Table1[[#This Row],[Qty]]/Table1[[#This Row],[Total Revenue + Open]]</f>
        <v>0.97629067877828246</v>
      </c>
    </row>
    <row r="39" spans="1:12">
      <c r="A39" t="s">
        <v>10</v>
      </c>
      <c r="B39" t="s">
        <v>11</v>
      </c>
      <c r="C39" t="s">
        <v>73</v>
      </c>
      <c r="D39" t="s">
        <v>50</v>
      </c>
      <c r="E39" t="s">
        <v>15</v>
      </c>
      <c r="F39" t="s">
        <v>51</v>
      </c>
      <c r="G39" t="s">
        <v>52</v>
      </c>
      <c r="H39" s="1">
        <v>2020</v>
      </c>
      <c r="I39" s="2">
        <v>9250</v>
      </c>
      <c r="J39" s="3">
        <v>10488</v>
      </c>
      <c r="K39">
        <f>Table1[[#This Row],[Total Revenue + Open]]/Table1[[#This Row],[Qty]]</f>
        <v>1.1338378378378378</v>
      </c>
      <c r="L39">
        <f>Table1[[#This Row],[Qty]]/Table1[[#This Row],[Total Revenue + Open]]</f>
        <v>0.88196033562166287</v>
      </c>
    </row>
    <row r="40" spans="1:12">
      <c r="A40" t="s">
        <v>10</v>
      </c>
      <c r="B40" t="s">
        <v>11</v>
      </c>
      <c r="C40" t="s">
        <v>73</v>
      </c>
      <c r="D40" t="s">
        <v>50</v>
      </c>
      <c r="E40" t="s">
        <v>15</v>
      </c>
      <c r="F40" t="s">
        <v>51</v>
      </c>
      <c r="G40" t="s">
        <v>52</v>
      </c>
      <c r="H40" s="1">
        <v>2020</v>
      </c>
      <c r="I40" s="2">
        <v>1510</v>
      </c>
      <c r="J40" s="3">
        <v>1710</v>
      </c>
      <c r="K40">
        <f>Table1[[#This Row],[Total Revenue + Open]]/Table1[[#This Row],[Qty]]</f>
        <v>1.1324503311258278</v>
      </c>
      <c r="L40">
        <f>Table1[[#This Row],[Qty]]/Table1[[#This Row],[Total Revenue + Open]]</f>
        <v>0.88304093567251463</v>
      </c>
    </row>
    <row r="41" spans="1:12">
      <c r="A41" t="s">
        <v>10</v>
      </c>
      <c r="B41" t="s">
        <v>11</v>
      </c>
      <c r="C41" t="s">
        <v>73</v>
      </c>
      <c r="D41" t="s">
        <v>50</v>
      </c>
      <c r="E41" t="s">
        <v>15</v>
      </c>
      <c r="F41" t="s">
        <v>51</v>
      </c>
      <c r="G41" t="s">
        <v>52</v>
      </c>
      <c r="H41" s="1">
        <v>2020</v>
      </c>
      <c r="I41" s="2">
        <v>3520</v>
      </c>
      <c r="J41" s="3">
        <v>3990</v>
      </c>
      <c r="K41">
        <f>Table1[[#This Row],[Total Revenue + Open]]/Table1[[#This Row],[Qty]]</f>
        <v>1.1335227272727273</v>
      </c>
      <c r="L41">
        <f>Table1[[#This Row],[Qty]]/Table1[[#This Row],[Total Revenue + Open]]</f>
        <v>0.8822055137844611</v>
      </c>
    </row>
    <row r="42" spans="1:12">
      <c r="A42" t="s">
        <v>10</v>
      </c>
      <c r="B42" t="s">
        <v>11</v>
      </c>
      <c r="C42" t="s">
        <v>73</v>
      </c>
      <c r="D42" t="s">
        <v>50</v>
      </c>
      <c r="E42" t="s">
        <v>15</v>
      </c>
      <c r="F42" t="s">
        <v>51</v>
      </c>
      <c r="G42" t="s">
        <v>53</v>
      </c>
      <c r="H42" s="1">
        <v>2020</v>
      </c>
      <c r="I42" s="2">
        <v>5675</v>
      </c>
      <c r="J42" s="3">
        <v>5819.5</v>
      </c>
      <c r="K42">
        <f>Table1[[#This Row],[Total Revenue + Open]]/Table1[[#This Row],[Qty]]</f>
        <v>1.0254625550660792</v>
      </c>
      <c r="L42">
        <f>Table1[[#This Row],[Qty]]/Table1[[#This Row],[Total Revenue + Open]]</f>
        <v>0.9751696881175359</v>
      </c>
    </row>
    <row r="43" spans="1:12">
      <c r="A43" t="s">
        <v>10</v>
      </c>
      <c r="B43" t="s">
        <v>11</v>
      </c>
      <c r="C43" t="s">
        <v>73</v>
      </c>
      <c r="D43" t="s">
        <v>50</v>
      </c>
      <c r="E43" t="s">
        <v>15</v>
      </c>
      <c r="F43" t="s">
        <v>51</v>
      </c>
      <c r="G43" t="s">
        <v>53</v>
      </c>
      <c r="H43" s="1">
        <v>2020</v>
      </c>
      <c r="I43" s="2">
        <v>19405</v>
      </c>
      <c r="J43" s="3">
        <v>19879</v>
      </c>
      <c r="K43">
        <f>Table1[[#This Row],[Total Revenue + Open]]/Table1[[#This Row],[Qty]]</f>
        <v>1.0244266941509921</v>
      </c>
      <c r="L43">
        <f>Table1[[#This Row],[Qty]]/Table1[[#This Row],[Total Revenue + Open]]</f>
        <v>0.97615574224055535</v>
      </c>
    </row>
    <row r="44" spans="1:12">
      <c r="A44" t="s">
        <v>10</v>
      </c>
      <c r="B44" t="s">
        <v>11</v>
      </c>
      <c r="C44" t="s">
        <v>73</v>
      </c>
      <c r="D44" t="s">
        <v>50</v>
      </c>
      <c r="E44" t="s">
        <v>15</v>
      </c>
      <c r="F44" t="s">
        <v>51</v>
      </c>
      <c r="G44" t="s">
        <v>53</v>
      </c>
      <c r="H44" s="1">
        <v>2020</v>
      </c>
      <c r="I44" s="2">
        <v>5830</v>
      </c>
      <c r="J44" s="3">
        <v>6612</v>
      </c>
      <c r="K44">
        <f>Table1[[#This Row],[Total Revenue + Open]]/Table1[[#This Row],[Qty]]</f>
        <v>1.1341337907375644</v>
      </c>
      <c r="L44">
        <f>Table1[[#This Row],[Qty]]/Table1[[#This Row],[Total Revenue + Open]]</f>
        <v>0.88173018753781007</v>
      </c>
    </row>
    <row r="45" spans="1:12">
      <c r="A45" t="s">
        <v>10</v>
      </c>
      <c r="B45" t="s">
        <v>11</v>
      </c>
      <c r="C45" t="s">
        <v>73</v>
      </c>
      <c r="D45" t="s">
        <v>50</v>
      </c>
      <c r="E45" t="s">
        <v>15</v>
      </c>
      <c r="F45" t="s">
        <v>51</v>
      </c>
      <c r="G45" t="s">
        <v>53</v>
      </c>
      <c r="H45" s="1">
        <v>2020</v>
      </c>
      <c r="I45" s="2">
        <v>7850</v>
      </c>
      <c r="J45" s="3">
        <v>8892</v>
      </c>
      <c r="K45">
        <f>Table1[[#This Row],[Total Revenue + Open]]/Table1[[#This Row],[Qty]]</f>
        <v>1.1327388535031848</v>
      </c>
      <c r="L45">
        <f>Table1[[#This Row],[Qty]]/Table1[[#This Row],[Total Revenue + Open]]</f>
        <v>0.88281601439496171</v>
      </c>
    </row>
    <row r="46" spans="1:12">
      <c r="A46" t="s">
        <v>10</v>
      </c>
      <c r="B46" t="s">
        <v>11</v>
      </c>
      <c r="C46" t="s">
        <v>73</v>
      </c>
      <c r="D46" t="s">
        <v>50</v>
      </c>
      <c r="E46" t="s">
        <v>15</v>
      </c>
      <c r="F46" t="s">
        <v>51</v>
      </c>
      <c r="G46" t="s">
        <v>53</v>
      </c>
      <c r="H46" s="1">
        <v>2020</v>
      </c>
      <c r="I46" s="2">
        <v>2515</v>
      </c>
      <c r="J46" s="3">
        <v>2850</v>
      </c>
      <c r="K46">
        <f>Table1[[#This Row],[Total Revenue + Open]]/Table1[[#This Row],[Qty]]</f>
        <v>1.1332007952286283</v>
      </c>
      <c r="L46">
        <f>Table1[[#This Row],[Qty]]/Table1[[#This Row],[Total Revenue + Open]]</f>
        <v>0.88245614035087716</v>
      </c>
    </row>
    <row r="47" spans="1:12">
      <c r="A47" t="s">
        <v>10</v>
      </c>
      <c r="B47" t="s">
        <v>11</v>
      </c>
      <c r="C47" t="s">
        <v>73</v>
      </c>
      <c r="D47" t="s">
        <v>50</v>
      </c>
      <c r="E47" t="s">
        <v>15</v>
      </c>
      <c r="F47" t="s">
        <v>51</v>
      </c>
      <c r="G47" t="s">
        <v>53</v>
      </c>
      <c r="H47" s="1">
        <v>2019</v>
      </c>
      <c r="I47" s="2">
        <v>4275</v>
      </c>
      <c r="J47" s="3">
        <v>4377.5</v>
      </c>
      <c r="K47">
        <f>Table1[[#This Row],[Total Revenue + Open]]/Table1[[#This Row],[Qty]]</f>
        <v>1.0239766081871344</v>
      </c>
      <c r="L47">
        <f>Table1[[#This Row],[Qty]]/Table1[[#This Row],[Total Revenue + Open]]</f>
        <v>0.97658480868075381</v>
      </c>
    </row>
    <row r="48" spans="1:12">
      <c r="A48" t="s">
        <v>10</v>
      </c>
      <c r="B48" t="s">
        <v>11</v>
      </c>
      <c r="C48" t="s">
        <v>73</v>
      </c>
      <c r="D48" t="s">
        <v>50</v>
      </c>
      <c r="E48" t="s">
        <v>15</v>
      </c>
      <c r="F48" t="s">
        <v>51</v>
      </c>
      <c r="G48" t="s">
        <v>53</v>
      </c>
      <c r="H48" s="1">
        <v>2019</v>
      </c>
      <c r="I48" s="2">
        <v>6735</v>
      </c>
      <c r="J48" s="3">
        <v>6901</v>
      </c>
      <c r="K48">
        <f>Table1[[#This Row],[Total Revenue + Open]]/Table1[[#This Row],[Qty]]</f>
        <v>1.0246473645137342</v>
      </c>
      <c r="L48">
        <f>Table1[[#This Row],[Qty]]/Table1[[#This Row],[Total Revenue + Open]]</f>
        <v>0.97594551514273298</v>
      </c>
    </row>
    <row r="49" spans="1:12">
      <c r="A49" t="s">
        <v>10</v>
      </c>
      <c r="B49" t="s">
        <v>11</v>
      </c>
      <c r="C49" t="s">
        <v>73</v>
      </c>
      <c r="D49" t="s">
        <v>50</v>
      </c>
      <c r="E49" t="s">
        <v>15</v>
      </c>
      <c r="F49" t="s">
        <v>51</v>
      </c>
      <c r="G49" t="s">
        <v>53</v>
      </c>
      <c r="H49" s="1">
        <v>2019</v>
      </c>
      <c r="I49" s="2">
        <v>2115</v>
      </c>
      <c r="J49" s="3">
        <v>2163</v>
      </c>
      <c r="K49">
        <f>Table1[[#This Row],[Total Revenue + Open]]/Table1[[#This Row],[Qty]]</f>
        <v>1.0226950354609929</v>
      </c>
      <c r="L49">
        <f>Table1[[#This Row],[Qty]]/Table1[[#This Row],[Total Revenue + Open]]</f>
        <v>0.97780859916782248</v>
      </c>
    </row>
    <row r="50" spans="1:12">
      <c r="A50" t="s">
        <v>10</v>
      </c>
      <c r="B50" t="s">
        <v>11</v>
      </c>
      <c r="C50" t="s">
        <v>73</v>
      </c>
      <c r="D50" t="s">
        <v>50</v>
      </c>
      <c r="E50" t="s">
        <v>15</v>
      </c>
      <c r="F50" t="s">
        <v>51</v>
      </c>
      <c r="G50" t="s">
        <v>53</v>
      </c>
      <c r="H50" s="1">
        <v>2020</v>
      </c>
      <c r="I50" s="2">
        <v>4050</v>
      </c>
      <c r="J50" s="3">
        <v>4145.75</v>
      </c>
      <c r="K50">
        <f>Table1[[#This Row],[Total Revenue + Open]]/Table1[[#This Row],[Qty]]</f>
        <v>1.0236419753086419</v>
      </c>
      <c r="L50">
        <f>Table1[[#This Row],[Qty]]/Table1[[#This Row],[Total Revenue + Open]]</f>
        <v>0.97690405837303262</v>
      </c>
    </row>
    <row r="51" spans="1:12">
      <c r="A51" t="s">
        <v>10</v>
      </c>
      <c r="B51" t="s">
        <v>11</v>
      </c>
      <c r="C51" t="s">
        <v>73</v>
      </c>
      <c r="D51" t="s">
        <v>50</v>
      </c>
      <c r="E51" t="s">
        <v>15</v>
      </c>
      <c r="F51" t="s">
        <v>51</v>
      </c>
      <c r="G51" t="s">
        <v>53</v>
      </c>
      <c r="H51" s="1">
        <v>2020</v>
      </c>
      <c r="I51" s="2">
        <v>10865</v>
      </c>
      <c r="J51" s="3">
        <v>11124</v>
      </c>
      <c r="K51">
        <f>Table1[[#This Row],[Total Revenue + Open]]/Table1[[#This Row],[Qty]]</f>
        <v>1.0238380119650252</v>
      </c>
      <c r="L51">
        <f>Table1[[#This Row],[Qty]]/Table1[[#This Row],[Total Revenue + Open]]</f>
        <v>0.97671700827040631</v>
      </c>
    </row>
    <row r="52" spans="1:12">
      <c r="A52" t="s">
        <v>10</v>
      </c>
      <c r="B52" t="s">
        <v>11</v>
      </c>
      <c r="C52" t="s">
        <v>73</v>
      </c>
      <c r="D52" t="s">
        <v>50</v>
      </c>
      <c r="E52" t="s">
        <v>15</v>
      </c>
      <c r="F52" t="s">
        <v>51</v>
      </c>
      <c r="G52" t="s">
        <v>53</v>
      </c>
      <c r="H52" s="1">
        <v>2020</v>
      </c>
      <c r="I52" s="2">
        <v>7390</v>
      </c>
      <c r="J52" s="3">
        <v>7570.5</v>
      </c>
      <c r="K52">
        <f>Table1[[#This Row],[Total Revenue + Open]]/Table1[[#This Row],[Qty]]</f>
        <v>1.0244248985115021</v>
      </c>
      <c r="L52">
        <f>Table1[[#This Row],[Qty]]/Table1[[#This Row],[Total Revenue + Open]]</f>
        <v>0.9761574532725712</v>
      </c>
    </row>
    <row r="53" spans="1:12">
      <c r="A53" t="s">
        <v>10</v>
      </c>
      <c r="B53" t="s">
        <v>11</v>
      </c>
      <c r="C53" t="s">
        <v>73</v>
      </c>
      <c r="D53" t="s">
        <v>50</v>
      </c>
      <c r="E53" t="s">
        <v>15</v>
      </c>
      <c r="F53" t="s">
        <v>51</v>
      </c>
      <c r="G53" t="s">
        <v>53</v>
      </c>
      <c r="H53" s="1">
        <v>2020</v>
      </c>
      <c r="I53" s="2">
        <v>1260</v>
      </c>
      <c r="J53" s="3">
        <v>1287.5</v>
      </c>
      <c r="K53">
        <f>Table1[[#This Row],[Total Revenue + Open]]/Table1[[#This Row],[Qty]]</f>
        <v>1.0218253968253967</v>
      </c>
      <c r="L53">
        <f>Table1[[#This Row],[Qty]]/Table1[[#This Row],[Total Revenue + Open]]</f>
        <v>0.97864077669902916</v>
      </c>
    </row>
    <row r="54" spans="1:12">
      <c r="A54" t="s">
        <v>10</v>
      </c>
      <c r="B54" t="s">
        <v>11</v>
      </c>
      <c r="C54" t="s">
        <v>73</v>
      </c>
      <c r="D54" t="s">
        <v>50</v>
      </c>
      <c r="E54" t="s">
        <v>15</v>
      </c>
      <c r="F54" t="s">
        <v>51</v>
      </c>
      <c r="G54" t="s">
        <v>53</v>
      </c>
      <c r="H54" s="1">
        <v>2020</v>
      </c>
      <c r="I54" s="2">
        <v>7245</v>
      </c>
      <c r="J54" s="3">
        <v>7416</v>
      </c>
      <c r="K54">
        <f>Table1[[#This Row],[Total Revenue + Open]]/Table1[[#This Row],[Qty]]</f>
        <v>1.0236024844720497</v>
      </c>
      <c r="L54">
        <f>Table1[[#This Row],[Qty]]/Table1[[#This Row],[Total Revenue + Open]]</f>
        <v>0.97694174757281549</v>
      </c>
    </row>
    <row r="55" spans="1:12">
      <c r="A55" t="s">
        <v>10</v>
      </c>
      <c r="B55" t="s">
        <v>11</v>
      </c>
      <c r="C55" t="s">
        <v>73</v>
      </c>
      <c r="D55" t="s">
        <v>50</v>
      </c>
      <c r="E55" t="s">
        <v>15</v>
      </c>
      <c r="F55" t="s">
        <v>51</v>
      </c>
      <c r="G55" t="s">
        <v>53</v>
      </c>
      <c r="H55" s="1">
        <v>2020</v>
      </c>
      <c r="I55" s="2">
        <v>1910</v>
      </c>
      <c r="J55" s="3">
        <v>2166</v>
      </c>
      <c r="K55">
        <f>Table1[[#This Row],[Total Revenue + Open]]/Table1[[#This Row],[Qty]]</f>
        <v>1.1340314136125655</v>
      </c>
      <c r="L55">
        <f>Table1[[#This Row],[Qty]]/Table1[[#This Row],[Total Revenue + Open]]</f>
        <v>0.88180978762696216</v>
      </c>
    </row>
    <row r="56" spans="1:12">
      <c r="A56" t="s">
        <v>10</v>
      </c>
      <c r="B56" t="s">
        <v>11</v>
      </c>
      <c r="C56" t="s">
        <v>73</v>
      </c>
      <c r="D56" t="s">
        <v>50</v>
      </c>
      <c r="E56" t="s">
        <v>15</v>
      </c>
      <c r="F56" t="s">
        <v>51</v>
      </c>
      <c r="G56" t="s">
        <v>53</v>
      </c>
      <c r="H56" s="1">
        <v>2020</v>
      </c>
      <c r="I56" s="2">
        <v>2315</v>
      </c>
      <c r="J56" s="3">
        <v>2369</v>
      </c>
      <c r="K56">
        <f>Table1[[#This Row],[Total Revenue + Open]]/Table1[[#This Row],[Qty]]</f>
        <v>1.0233261339092872</v>
      </c>
      <c r="L56">
        <f>Table1[[#This Row],[Qty]]/Table1[[#This Row],[Total Revenue + Open]]</f>
        <v>0.97720557197129587</v>
      </c>
    </row>
    <row r="57" spans="1:12">
      <c r="A57" t="s">
        <v>10</v>
      </c>
      <c r="B57" t="s">
        <v>11</v>
      </c>
      <c r="C57" t="s">
        <v>73</v>
      </c>
      <c r="D57" t="s">
        <v>50</v>
      </c>
      <c r="E57" t="s">
        <v>15</v>
      </c>
      <c r="F57" t="s">
        <v>51</v>
      </c>
      <c r="G57" t="s">
        <v>53</v>
      </c>
      <c r="H57" s="1">
        <v>2020</v>
      </c>
      <c r="I57" s="2">
        <v>1910</v>
      </c>
      <c r="J57" s="3">
        <v>2166</v>
      </c>
      <c r="K57">
        <f>Table1[[#This Row],[Total Revenue + Open]]/Table1[[#This Row],[Qty]]</f>
        <v>1.1340314136125655</v>
      </c>
      <c r="L57">
        <f>Table1[[#This Row],[Qty]]/Table1[[#This Row],[Total Revenue + Open]]</f>
        <v>0.88180978762696216</v>
      </c>
    </row>
    <row r="58" spans="1:12">
      <c r="A58" t="s">
        <v>10</v>
      </c>
      <c r="B58" t="s">
        <v>11</v>
      </c>
      <c r="C58" t="s">
        <v>73</v>
      </c>
      <c r="D58" t="s">
        <v>50</v>
      </c>
      <c r="E58" t="s">
        <v>15</v>
      </c>
      <c r="F58" t="s">
        <v>51</v>
      </c>
      <c r="G58" t="s">
        <v>53</v>
      </c>
      <c r="H58" s="1">
        <v>2020</v>
      </c>
      <c r="I58" s="2">
        <v>15985</v>
      </c>
      <c r="J58" s="3">
        <v>16377</v>
      </c>
      <c r="K58">
        <f>Table1[[#This Row],[Total Revenue + Open]]/Table1[[#This Row],[Qty]]</f>
        <v>1.0245229903034094</v>
      </c>
      <c r="L58">
        <f>Table1[[#This Row],[Qty]]/Table1[[#This Row],[Total Revenue + Open]]</f>
        <v>0.97606399218416073</v>
      </c>
    </row>
    <row r="59" spans="1:12">
      <c r="A59" t="s">
        <v>10</v>
      </c>
      <c r="B59" t="s">
        <v>11</v>
      </c>
      <c r="C59" t="s">
        <v>73</v>
      </c>
      <c r="D59" t="s">
        <v>50</v>
      </c>
      <c r="E59" t="s">
        <v>15</v>
      </c>
      <c r="F59" t="s">
        <v>51</v>
      </c>
      <c r="G59" t="s">
        <v>53</v>
      </c>
      <c r="H59" s="1">
        <v>2020</v>
      </c>
      <c r="I59" s="2">
        <v>34025</v>
      </c>
      <c r="J59" s="3">
        <v>34865.5</v>
      </c>
      <c r="K59">
        <f>Table1[[#This Row],[Total Revenue + Open]]/Table1[[#This Row],[Qty]]</f>
        <v>1.0247024246877297</v>
      </c>
      <c r="L59">
        <f>Table1[[#This Row],[Qty]]/Table1[[#This Row],[Total Revenue + Open]]</f>
        <v>0.9758930748160789</v>
      </c>
    </row>
    <row r="60" spans="1:12">
      <c r="A60" t="s">
        <v>10</v>
      </c>
      <c r="B60" t="s">
        <v>11</v>
      </c>
      <c r="C60" t="s">
        <v>73</v>
      </c>
      <c r="D60" t="s">
        <v>50</v>
      </c>
      <c r="E60" t="s">
        <v>15</v>
      </c>
      <c r="F60" t="s">
        <v>51</v>
      </c>
      <c r="G60" t="s">
        <v>53</v>
      </c>
      <c r="H60" s="1">
        <v>2020</v>
      </c>
      <c r="I60" s="2">
        <v>2915</v>
      </c>
      <c r="J60" s="3">
        <v>3306</v>
      </c>
      <c r="K60">
        <f>Table1[[#This Row],[Total Revenue + Open]]/Table1[[#This Row],[Qty]]</f>
        <v>1.1341337907375644</v>
      </c>
      <c r="L60">
        <f>Table1[[#This Row],[Qty]]/Table1[[#This Row],[Total Revenue + Open]]</f>
        <v>0.88173018753781007</v>
      </c>
    </row>
    <row r="61" spans="1:12">
      <c r="A61" t="s">
        <v>10</v>
      </c>
      <c r="B61" t="s">
        <v>11</v>
      </c>
      <c r="C61" t="s">
        <v>73</v>
      </c>
      <c r="D61" t="s">
        <v>50</v>
      </c>
      <c r="E61" t="s">
        <v>15</v>
      </c>
      <c r="F61" t="s">
        <v>51</v>
      </c>
      <c r="G61" t="s">
        <v>53</v>
      </c>
      <c r="H61" s="1">
        <v>2020</v>
      </c>
      <c r="I61" s="2">
        <v>650</v>
      </c>
      <c r="J61" s="3">
        <v>741</v>
      </c>
      <c r="K61">
        <f>Table1[[#This Row],[Total Revenue + Open]]/Table1[[#This Row],[Qty]]</f>
        <v>1.1399999999999999</v>
      </c>
      <c r="L61">
        <f>Table1[[#This Row],[Qty]]/Table1[[#This Row],[Total Revenue + Open]]</f>
        <v>0.8771929824561403</v>
      </c>
    </row>
    <row r="62" spans="1:12">
      <c r="A62" t="s">
        <v>10</v>
      </c>
      <c r="B62" t="s">
        <v>11</v>
      </c>
      <c r="C62" t="s">
        <v>73</v>
      </c>
      <c r="D62" t="s">
        <v>50</v>
      </c>
      <c r="E62" t="s">
        <v>15</v>
      </c>
      <c r="F62" t="s">
        <v>51</v>
      </c>
      <c r="G62" t="s">
        <v>53</v>
      </c>
      <c r="H62" s="1">
        <v>2020</v>
      </c>
      <c r="I62" s="2">
        <v>1510</v>
      </c>
      <c r="J62" s="3">
        <v>1710</v>
      </c>
      <c r="K62">
        <f>Table1[[#This Row],[Total Revenue + Open]]/Table1[[#This Row],[Qty]]</f>
        <v>1.1324503311258278</v>
      </c>
      <c r="L62">
        <f>Table1[[#This Row],[Qty]]/Table1[[#This Row],[Total Revenue + Open]]</f>
        <v>0.88304093567251463</v>
      </c>
    </row>
    <row r="63" spans="1:12">
      <c r="A63" t="s">
        <v>10</v>
      </c>
      <c r="B63" t="s">
        <v>11</v>
      </c>
      <c r="C63" t="s">
        <v>73</v>
      </c>
      <c r="D63" t="s">
        <v>50</v>
      </c>
      <c r="E63" t="s">
        <v>15</v>
      </c>
      <c r="F63" t="s">
        <v>51</v>
      </c>
      <c r="G63" t="s">
        <v>53</v>
      </c>
      <c r="H63" s="1">
        <v>2020</v>
      </c>
      <c r="I63" s="2">
        <v>1210</v>
      </c>
      <c r="J63" s="3">
        <v>1368</v>
      </c>
      <c r="K63">
        <f>Table1[[#This Row],[Total Revenue + Open]]/Table1[[#This Row],[Qty]]</f>
        <v>1.1305785123966943</v>
      </c>
      <c r="L63">
        <f>Table1[[#This Row],[Qty]]/Table1[[#This Row],[Total Revenue + Open]]</f>
        <v>0.88450292397660824</v>
      </c>
    </row>
    <row r="64" spans="1:12">
      <c r="A64" t="s">
        <v>10</v>
      </c>
      <c r="B64" t="s">
        <v>11</v>
      </c>
      <c r="C64" t="s">
        <v>73</v>
      </c>
      <c r="D64" t="s">
        <v>50</v>
      </c>
      <c r="E64" t="s">
        <v>15</v>
      </c>
      <c r="F64" t="s">
        <v>51</v>
      </c>
      <c r="G64" t="s">
        <v>53</v>
      </c>
      <c r="H64" s="1">
        <v>2020</v>
      </c>
      <c r="I64" s="2">
        <v>8845</v>
      </c>
      <c r="J64" s="3">
        <v>10032</v>
      </c>
      <c r="K64">
        <f>Table1[[#This Row],[Total Revenue + Open]]/Table1[[#This Row],[Qty]]</f>
        <v>1.1342001130582249</v>
      </c>
      <c r="L64">
        <f>Table1[[#This Row],[Qty]]/Table1[[#This Row],[Total Revenue + Open]]</f>
        <v>0.88167862838915467</v>
      </c>
    </row>
    <row r="65" spans="1:12">
      <c r="A65" t="s">
        <v>10</v>
      </c>
      <c r="B65" t="s">
        <v>11</v>
      </c>
      <c r="C65" t="s">
        <v>73</v>
      </c>
      <c r="D65" t="s">
        <v>50</v>
      </c>
      <c r="E65" t="s">
        <v>15</v>
      </c>
      <c r="F65" t="s">
        <v>51</v>
      </c>
      <c r="G65" t="s">
        <v>53</v>
      </c>
      <c r="H65" s="1">
        <v>2020</v>
      </c>
      <c r="I65" s="2">
        <v>1610</v>
      </c>
      <c r="J65" s="3">
        <v>1824</v>
      </c>
      <c r="K65">
        <f>Table1[[#This Row],[Total Revenue + Open]]/Table1[[#This Row],[Qty]]</f>
        <v>1.1329192546583851</v>
      </c>
      <c r="L65">
        <f>Table1[[#This Row],[Qty]]/Table1[[#This Row],[Total Revenue + Open]]</f>
        <v>0.88267543859649122</v>
      </c>
    </row>
    <row r="66" spans="1:12">
      <c r="A66" t="s">
        <v>10</v>
      </c>
      <c r="B66" t="s">
        <v>11</v>
      </c>
      <c r="C66" t="s">
        <v>73</v>
      </c>
      <c r="D66" t="s">
        <v>50</v>
      </c>
      <c r="E66" t="s">
        <v>15</v>
      </c>
      <c r="F66" t="s">
        <v>51</v>
      </c>
      <c r="G66" t="s">
        <v>53</v>
      </c>
      <c r="H66" s="1">
        <v>2021</v>
      </c>
      <c r="I66" s="2">
        <v>1660</v>
      </c>
      <c r="J66" s="3">
        <v>1881</v>
      </c>
      <c r="K66">
        <f>Table1[[#This Row],[Total Revenue + Open]]/Table1[[#This Row],[Qty]]</f>
        <v>1.133132530120482</v>
      </c>
      <c r="L66">
        <f>Table1[[#This Row],[Qty]]/Table1[[#This Row],[Total Revenue + Open]]</f>
        <v>0.88250930356193513</v>
      </c>
    </row>
    <row r="67" spans="1:12">
      <c r="A67" t="s">
        <v>10</v>
      </c>
      <c r="B67" t="s">
        <v>11</v>
      </c>
      <c r="C67" t="s">
        <v>73</v>
      </c>
      <c r="D67" t="s">
        <v>50</v>
      </c>
      <c r="E67" t="s">
        <v>15</v>
      </c>
      <c r="F67" t="s">
        <v>51</v>
      </c>
      <c r="G67" t="s">
        <v>53</v>
      </c>
      <c r="H67" s="1">
        <v>2020</v>
      </c>
      <c r="I67" s="2">
        <v>6535</v>
      </c>
      <c r="J67" s="3">
        <v>7410</v>
      </c>
      <c r="K67">
        <f>Table1[[#This Row],[Total Revenue + Open]]/Table1[[#This Row],[Qty]]</f>
        <v>1.13389441469013</v>
      </c>
      <c r="L67">
        <f>Table1[[#This Row],[Qty]]/Table1[[#This Row],[Total Revenue + Open]]</f>
        <v>0.88191632928475039</v>
      </c>
    </row>
    <row r="68" spans="1:12">
      <c r="A68" t="s">
        <v>10</v>
      </c>
      <c r="B68" t="s">
        <v>11</v>
      </c>
      <c r="C68" t="s">
        <v>73</v>
      </c>
      <c r="D68" t="s">
        <v>50</v>
      </c>
      <c r="E68" t="s">
        <v>15</v>
      </c>
      <c r="F68" t="s">
        <v>51</v>
      </c>
      <c r="G68" t="s">
        <v>53</v>
      </c>
      <c r="H68" s="1">
        <v>2020</v>
      </c>
      <c r="I68" s="2">
        <v>9300</v>
      </c>
      <c r="J68" s="3">
        <v>9527.5</v>
      </c>
      <c r="K68">
        <f>Table1[[#This Row],[Total Revenue + Open]]/Table1[[#This Row],[Qty]]</f>
        <v>1.0244623655913978</v>
      </c>
      <c r="L68">
        <f>Table1[[#This Row],[Qty]]/Table1[[#This Row],[Total Revenue + Open]]</f>
        <v>0.97612175282078195</v>
      </c>
    </row>
    <row r="69" spans="1:12">
      <c r="A69" t="s">
        <v>10</v>
      </c>
      <c r="B69" t="s">
        <v>11</v>
      </c>
      <c r="C69" t="s">
        <v>73</v>
      </c>
      <c r="D69" t="s">
        <v>50</v>
      </c>
      <c r="E69" t="s">
        <v>15</v>
      </c>
      <c r="F69" t="s">
        <v>51</v>
      </c>
      <c r="G69" t="s">
        <v>53</v>
      </c>
      <c r="H69" s="1">
        <v>2020</v>
      </c>
      <c r="I69" s="2">
        <v>14275</v>
      </c>
      <c r="J69" s="3">
        <v>14626</v>
      </c>
      <c r="K69">
        <f>Table1[[#This Row],[Total Revenue + Open]]/Table1[[#This Row],[Qty]]</f>
        <v>1.0245884413309982</v>
      </c>
      <c r="L69">
        <f>Table1[[#This Row],[Qty]]/Table1[[#This Row],[Total Revenue + Open]]</f>
        <v>0.97600164091344177</v>
      </c>
    </row>
    <row r="70" spans="1:12">
      <c r="A70" t="s">
        <v>10</v>
      </c>
      <c r="B70" t="s">
        <v>11</v>
      </c>
      <c r="C70" t="s">
        <v>73</v>
      </c>
      <c r="D70" t="s">
        <v>50</v>
      </c>
      <c r="E70" t="s">
        <v>15</v>
      </c>
      <c r="F70" t="s">
        <v>51</v>
      </c>
      <c r="G70" t="s">
        <v>53</v>
      </c>
      <c r="H70" s="1">
        <v>2020</v>
      </c>
      <c r="I70" s="2">
        <v>2515</v>
      </c>
      <c r="J70" s="3">
        <v>2850</v>
      </c>
      <c r="K70">
        <f>Table1[[#This Row],[Total Revenue + Open]]/Table1[[#This Row],[Qty]]</f>
        <v>1.1332007952286283</v>
      </c>
      <c r="L70">
        <f>Table1[[#This Row],[Qty]]/Table1[[#This Row],[Total Revenue + Open]]</f>
        <v>0.88245614035087716</v>
      </c>
    </row>
    <row r="71" spans="1:12">
      <c r="A71" t="s">
        <v>10</v>
      </c>
      <c r="B71" t="s">
        <v>11</v>
      </c>
      <c r="C71" t="s">
        <v>73</v>
      </c>
      <c r="D71" t="s">
        <v>50</v>
      </c>
      <c r="E71" t="s">
        <v>15</v>
      </c>
      <c r="F71" t="s">
        <v>51</v>
      </c>
      <c r="G71" t="s">
        <v>53</v>
      </c>
      <c r="H71" s="1">
        <v>2020</v>
      </c>
      <c r="I71" s="2">
        <v>300</v>
      </c>
      <c r="J71" s="3">
        <v>342</v>
      </c>
      <c r="K71">
        <f>Table1[[#This Row],[Total Revenue + Open]]/Table1[[#This Row],[Qty]]</f>
        <v>1.1399999999999999</v>
      </c>
      <c r="L71">
        <f>Table1[[#This Row],[Qty]]/Table1[[#This Row],[Total Revenue + Open]]</f>
        <v>0.8771929824561403</v>
      </c>
    </row>
    <row r="72" spans="1:12">
      <c r="A72" t="s">
        <v>10</v>
      </c>
      <c r="B72" t="s">
        <v>11</v>
      </c>
      <c r="C72" t="s">
        <v>73</v>
      </c>
      <c r="D72" t="s">
        <v>50</v>
      </c>
      <c r="E72" t="s">
        <v>15</v>
      </c>
      <c r="F72" t="s">
        <v>51</v>
      </c>
      <c r="G72" t="s">
        <v>53</v>
      </c>
      <c r="H72" s="1">
        <v>2019</v>
      </c>
      <c r="I72" s="2">
        <v>1760</v>
      </c>
      <c r="J72" s="3">
        <v>1802.5</v>
      </c>
      <c r="K72">
        <f>Table1[[#This Row],[Total Revenue + Open]]/Table1[[#This Row],[Qty]]</f>
        <v>1.0241477272727273</v>
      </c>
      <c r="L72">
        <f>Table1[[#This Row],[Qty]]/Table1[[#This Row],[Total Revenue + Open]]</f>
        <v>0.97642163661581138</v>
      </c>
    </row>
    <row r="73" spans="1:12">
      <c r="A73" t="s">
        <v>10</v>
      </c>
      <c r="B73" t="s">
        <v>11</v>
      </c>
      <c r="C73" t="s">
        <v>73</v>
      </c>
      <c r="D73" t="s">
        <v>50</v>
      </c>
      <c r="E73" t="s">
        <v>15</v>
      </c>
      <c r="F73" t="s">
        <v>51</v>
      </c>
      <c r="G73" t="s">
        <v>53</v>
      </c>
      <c r="H73" s="1">
        <v>2019</v>
      </c>
      <c r="I73" s="2">
        <v>2010</v>
      </c>
      <c r="J73" s="3">
        <v>2060</v>
      </c>
      <c r="K73">
        <f>Table1[[#This Row],[Total Revenue + Open]]/Table1[[#This Row],[Qty]]</f>
        <v>1.0248756218905473</v>
      </c>
      <c r="L73">
        <f>Table1[[#This Row],[Qty]]/Table1[[#This Row],[Total Revenue + Open]]</f>
        <v>0.97572815533980584</v>
      </c>
    </row>
    <row r="74" spans="1:12">
      <c r="A74" t="s">
        <v>10</v>
      </c>
      <c r="B74" t="s">
        <v>11</v>
      </c>
      <c r="C74" t="s">
        <v>73</v>
      </c>
      <c r="D74" t="s">
        <v>50</v>
      </c>
      <c r="E74" t="s">
        <v>15</v>
      </c>
      <c r="F74" t="s">
        <v>51</v>
      </c>
      <c r="G74" t="s">
        <v>53</v>
      </c>
      <c r="H74" s="1">
        <v>2019</v>
      </c>
      <c r="I74" s="2">
        <v>12765</v>
      </c>
      <c r="J74" s="3">
        <v>13081</v>
      </c>
      <c r="K74">
        <f>Table1[[#This Row],[Total Revenue + Open]]/Table1[[#This Row],[Qty]]</f>
        <v>1.0247551899725813</v>
      </c>
      <c r="L74">
        <f>Table1[[#This Row],[Qty]]/Table1[[#This Row],[Total Revenue + Open]]</f>
        <v>0.97584282547205869</v>
      </c>
    </row>
    <row r="75" spans="1:12">
      <c r="A75" t="s">
        <v>10</v>
      </c>
      <c r="B75" t="s">
        <v>11</v>
      </c>
      <c r="C75" t="s">
        <v>73</v>
      </c>
      <c r="D75" t="s">
        <v>50</v>
      </c>
      <c r="E75" t="s">
        <v>15</v>
      </c>
      <c r="F75" t="s">
        <v>51</v>
      </c>
      <c r="G75" t="s">
        <v>53</v>
      </c>
      <c r="H75" s="1">
        <v>2020</v>
      </c>
      <c r="I75" s="2">
        <v>1485</v>
      </c>
      <c r="J75" s="3">
        <v>1519.25</v>
      </c>
      <c r="K75">
        <f>Table1[[#This Row],[Total Revenue + Open]]/Table1[[#This Row],[Qty]]</f>
        <v>1.023063973063973</v>
      </c>
      <c r="L75">
        <f>Table1[[#This Row],[Qty]]/Table1[[#This Row],[Total Revenue + Open]]</f>
        <v>0.97745598156985358</v>
      </c>
    </row>
    <row r="76" spans="1:12">
      <c r="A76" t="s">
        <v>10</v>
      </c>
      <c r="B76" t="s">
        <v>11</v>
      </c>
      <c r="C76" t="s">
        <v>73</v>
      </c>
      <c r="D76" t="s">
        <v>50</v>
      </c>
      <c r="E76" t="s">
        <v>15</v>
      </c>
      <c r="F76" t="s">
        <v>51</v>
      </c>
      <c r="G76" t="s">
        <v>53</v>
      </c>
      <c r="H76" s="1">
        <v>2019</v>
      </c>
      <c r="I76" s="2">
        <v>11310</v>
      </c>
      <c r="J76" s="3">
        <v>11587.5</v>
      </c>
      <c r="K76">
        <f>Table1[[#This Row],[Total Revenue + Open]]/Table1[[#This Row],[Qty]]</f>
        <v>1.0245358090185677</v>
      </c>
      <c r="L76">
        <f>Table1[[#This Row],[Qty]]/Table1[[#This Row],[Total Revenue + Open]]</f>
        <v>0.97605177993527503</v>
      </c>
    </row>
    <row r="77" spans="1:12">
      <c r="A77" t="s">
        <v>10</v>
      </c>
      <c r="B77" t="s">
        <v>11</v>
      </c>
      <c r="C77" t="s">
        <v>73</v>
      </c>
      <c r="D77" t="s">
        <v>50</v>
      </c>
      <c r="E77" t="s">
        <v>15</v>
      </c>
      <c r="F77" t="s">
        <v>51</v>
      </c>
      <c r="G77" t="s">
        <v>53</v>
      </c>
      <c r="H77" s="1">
        <v>2020</v>
      </c>
      <c r="I77" s="2">
        <v>25</v>
      </c>
      <c r="J77" s="3">
        <v>25.75</v>
      </c>
      <c r="K77">
        <f>Table1[[#This Row],[Total Revenue + Open]]/Table1[[#This Row],[Qty]]</f>
        <v>1.03</v>
      </c>
      <c r="L77">
        <f>Table1[[#This Row],[Qty]]/Table1[[#This Row],[Total Revenue + Open]]</f>
        <v>0.970873786407767</v>
      </c>
    </row>
    <row r="78" spans="1:12">
      <c r="A78" t="s">
        <v>10</v>
      </c>
      <c r="B78" t="s">
        <v>11</v>
      </c>
      <c r="C78" t="s">
        <v>73</v>
      </c>
      <c r="D78" t="s">
        <v>50</v>
      </c>
      <c r="E78" t="s">
        <v>15</v>
      </c>
      <c r="F78" t="s">
        <v>51</v>
      </c>
      <c r="G78" t="s">
        <v>53</v>
      </c>
      <c r="H78" s="1">
        <v>2020</v>
      </c>
      <c r="I78" s="2">
        <v>4880</v>
      </c>
      <c r="J78" s="3">
        <v>4995.5</v>
      </c>
      <c r="K78">
        <f>Table1[[#This Row],[Total Revenue + Open]]/Table1[[#This Row],[Qty]]</f>
        <v>1.0236680327868852</v>
      </c>
      <c r="L78">
        <f>Table1[[#This Row],[Qty]]/Table1[[#This Row],[Total Revenue + Open]]</f>
        <v>0.97687919127214495</v>
      </c>
    </row>
    <row r="79" spans="1:12">
      <c r="A79" t="s">
        <v>10</v>
      </c>
      <c r="B79" t="s">
        <v>11</v>
      </c>
      <c r="C79" t="s">
        <v>73</v>
      </c>
      <c r="D79" t="s">
        <v>50</v>
      </c>
      <c r="E79" t="s">
        <v>15</v>
      </c>
      <c r="F79" t="s">
        <v>51</v>
      </c>
      <c r="G79" t="s">
        <v>53</v>
      </c>
      <c r="H79" s="1">
        <v>2020</v>
      </c>
      <c r="I79" s="2">
        <v>1110</v>
      </c>
      <c r="J79" s="3">
        <v>1133</v>
      </c>
      <c r="K79">
        <f>Table1[[#This Row],[Total Revenue + Open]]/Table1[[#This Row],[Qty]]</f>
        <v>1.0207207207207207</v>
      </c>
      <c r="L79">
        <f>Table1[[#This Row],[Qty]]/Table1[[#This Row],[Total Revenue + Open]]</f>
        <v>0.97969991173874671</v>
      </c>
    </row>
    <row r="80" spans="1:12">
      <c r="A80" t="s">
        <v>10</v>
      </c>
      <c r="B80" t="s">
        <v>11</v>
      </c>
      <c r="C80" t="s">
        <v>73</v>
      </c>
      <c r="D80" t="s">
        <v>50</v>
      </c>
      <c r="E80" t="s">
        <v>15</v>
      </c>
      <c r="F80" t="s">
        <v>51</v>
      </c>
      <c r="G80" t="s">
        <v>53</v>
      </c>
      <c r="H80" s="1">
        <v>2019</v>
      </c>
      <c r="I80" s="2">
        <v>11660</v>
      </c>
      <c r="J80" s="3">
        <v>11948</v>
      </c>
      <c r="K80">
        <f>Table1[[#This Row],[Total Revenue + Open]]/Table1[[#This Row],[Qty]]</f>
        <v>1.0246998284734135</v>
      </c>
      <c r="L80">
        <f>Table1[[#This Row],[Qty]]/Table1[[#This Row],[Total Revenue + Open]]</f>
        <v>0.97589554737194506</v>
      </c>
    </row>
    <row r="81" spans="1:12">
      <c r="A81" t="s">
        <v>10</v>
      </c>
      <c r="B81" t="s">
        <v>11</v>
      </c>
      <c r="C81" t="s">
        <v>73</v>
      </c>
      <c r="D81" t="s">
        <v>50</v>
      </c>
      <c r="E81" t="s">
        <v>15</v>
      </c>
      <c r="F81" t="s">
        <v>51</v>
      </c>
      <c r="G81" t="s">
        <v>53</v>
      </c>
      <c r="H81" s="1">
        <v>2019</v>
      </c>
      <c r="I81" s="2">
        <v>3015</v>
      </c>
      <c r="J81" s="3">
        <v>3090</v>
      </c>
      <c r="K81">
        <f>Table1[[#This Row],[Total Revenue + Open]]/Table1[[#This Row],[Qty]]</f>
        <v>1.0248756218905473</v>
      </c>
      <c r="L81">
        <f>Table1[[#This Row],[Qty]]/Table1[[#This Row],[Total Revenue + Open]]</f>
        <v>0.97572815533980584</v>
      </c>
    </row>
    <row r="82" spans="1:12">
      <c r="A82" t="s">
        <v>10</v>
      </c>
      <c r="B82" t="s">
        <v>11</v>
      </c>
      <c r="C82" t="s">
        <v>73</v>
      </c>
      <c r="D82" t="s">
        <v>50</v>
      </c>
      <c r="E82" t="s">
        <v>15</v>
      </c>
      <c r="F82" t="s">
        <v>51</v>
      </c>
      <c r="G82" t="s">
        <v>53</v>
      </c>
      <c r="H82" s="1">
        <v>2019</v>
      </c>
      <c r="I82" s="2">
        <v>13115</v>
      </c>
      <c r="J82" s="3">
        <v>13441.5</v>
      </c>
      <c r="K82">
        <f>Table1[[#This Row],[Total Revenue + Open]]/Table1[[#This Row],[Qty]]</f>
        <v>1.0248951582157835</v>
      </c>
      <c r="L82">
        <f>Table1[[#This Row],[Qty]]/Table1[[#This Row],[Total Revenue + Open]]</f>
        <v>0.97570955622512368</v>
      </c>
    </row>
    <row r="83" spans="1:12">
      <c r="A83" t="s">
        <v>10</v>
      </c>
      <c r="B83" t="s">
        <v>11</v>
      </c>
      <c r="C83" t="s">
        <v>73</v>
      </c>
      <c r="D83" t="s">
        <v>50</v>
      </c>
      <c r="E83" t="s">
        <v>15</v>
      </c>
      <c r="F83" t="s">
        <v>51</v>
      </c>
      <c r="G83" t="s">
        <v>53</v>
      </c>
      <c r="H83" s="1">
        <v>2020</v>
      </c>
      <c r="I83" s="2">
        <v>11935</v>
      </c>
      <c r="J83" s="3">
        <v>12231.25</v>
      </c>
      <c r="K83">
        <f>Table1[[#This Row],[Total Revenue + Open]]/Table1[[#This Row],[Qty]]</f>
        <v>1.0248219522413071</v>
      </c>
      <c r="L83">
        <f>Table1[[#This Row],[Qty]]/Table1[[#This Row],[Total Revenue + Open]]</f>
        <v>0.97577925396014309</v>
      </c>
    </row>
    <row r="84" spans="1:12">
      <c r="A84" t="s">
        <v>10</v>
      </c>
      <c r="B84" t="s">
        <v>11</v>
      </c>
      <c r="C84" t="s">
        <v>73</v>
      </c>
      <c r="D84" t="s">
        <v>50</v>
      </c>
      <c r="E84" t="s">
        <v>15</v>
      </c>
      <c r="F84" t="s">
        <v>51</v>
      </c>
      <c r="G84" t="s">
        <v>53</v>
      </c>
      <c r="H84" s="1">
        <v>2020</v>
      </c>
      <c r="I84" s="2">
        <v>16895</v>
      </c>
      <c r="J84" s="3">
        <v>17304</v>
      </c>
      <c r="K84">
        <f>Table1[[#This Row],[Total Revenue + Open]]/Table1[[#This Row],[Qty]]</f>
        <v>1.0242083456643978</v>
      </c>
      <c r="L84">
        <f>Table1[[#This Row],[Qty]]/Table1[[#This Row],[Total Revenue + Open]]</f>
        <v>0.97636384650947761</v>
      </c>
    </row>
    <row r="85" spans="1:12">
      <c r="A85" t="s">
        <v>10</v>
      </c>
      <c r="B85" t="s">
        <v>11</v>
      </c>
      <c r="C85" t="s">
        <v>73</v>
      </c>
      <c r="D85" t="s">
        <v>50</v>
      </c>
      <c r="E85" t="s">
        <v>15</v>
      </c>
      <c r="F85" t="s">
        <v>51</v>
      </c>
      <c r="G85" t="s">
        <v>53</v>
      </c>
      <c r="H85" s="1">
        <v>2020</v>
      </c>
      <c r="I85" s="2">
        <v>19545</v>
      </c>
      <c r="J85" s="3">
        <v>20033.5</v>
      </c>
      <c r="K85">
        <f>Table1[[#This Row],[Total Revenue + Open]]/Table1[[#This Row],[Qty]]</f>
        <v>1.0249936045024304</v>
      </c>
      <c r="L85">
        <f>Table1[[#This Row],[Qty]]/Table1[[#This Row],[Total Revenue + Open]]</f>
        <v>0.97561584346220076</v>
      </c>
    </row>
    <row r="86" spans="1:12">
      <c r="A86" t="s">
        <v>10</v>
      </c>
      <c r="B86" t="s">
        <v>11</v>
      </c>
      <c r="C86" t="s">
        <v>73</v>
      </c>
      <c r="D86" t="s">
        <v>50</v>
      </c>
      <c r="E86" t="s">
        <v>15</v>
      </c>
      <c r="F86" t="s">
        <v>51</v>
      </c>
      <c r="G86" t="s">
        <v>53</v>
      </c>
      <c r="H86" s="1">
        <v>2020</v>
      </c>
      <c r="I86" s="2">
        <v>4380</v>
      </c>
      <c r="J86" s="3">
        <v>4959</v>
      </c>
      <c r="K86">
        <f>Table1[[#This Row],[Total Revenue + Open]]/Table1[[#This Row],[Qty]]</f>
        <v>1.1321917808219177</v>
      </c>
      <c r="L86">
        <f>Table1[[#This Row],[Qty]]/Table1[[#This Row],[Total Revenue + Open]]</f>
        <v>0.88324258923169996</v>
      </c>
    </row>
    <row r="87" spans="1:12">
      <c r="A87" t="s">
        <v>10</v>
      </c>
      <c r="B87" t="s">
        <v>11</v>
      </c>
      <c r="C87" t="s">
        <v>73</v>
      </c>
      <c r="D87" t="s">
        <v>50</v>
      </c>
      <c r="E87" t="s">
        <v>15</v>
      </c>
      <c r="F87" t="s">
        <v>51</v>
      </c>
      <c r="G87" t="s">
        <v>53</v>
      </c>
      <c r="H87" s="1">
        <v>2020</v>
      </c>
      <c r="I87" s="2">
        <v>850</v>
      </c>
      <c r="J87" s="3">
        <v>969</v>
      </c>
      <c r="K87">
        <f>Table1[[#This Row],[Total Revenue + Open]]/Table1[[#This Row],[Qty]]</f>
        <v>1.1399999999999999</v>
      </c>
      <c r="L87">
        <f>Table1[[#This Row],[Qty]]/Table1[[#This Row],[Total Revenue + Open]]</f>
        <v>0.8771929824561403</v>
      </c>
    </row>
    <row r="88" spans="1:12">
      <c r="A88" t="s">
        <v>10</v>
      </c>
      <c r="B88" t="s">
        <v>11</v>
      </c>
      <c r="C88" t="s">
        <v>73</v>
      </c>
      <c r="D88" t="s">
        <v>50</v>
      </c>
      <c r="E88" t="s">
        <v>15</v>
      </c>
      <c r="F88" t="s">
        <v>51</v>
      </c>
      <c r="G88" t="s">
        <v>53</v>
      </c>
      <c r="H88" s="1">
        <v>2020</v>
      </c>
      <c r="I88" s="2">
        <v>1410</v>
      </c>
      <c r="J88" s="3">
        <v>1596</v>
      </c>
      <c r="K88">
        <f>Table1[[#This Row],[Total Revenue + Open]]/Table1[[#This Row],[Qty]]</f>
        <v>1.1319148936170214</v>
      </c>
      <c r="L88">
        <f>Table1[[#This Row],[Qty]]/Table1[[#This Row],[Total Revenue + Open]]</f>
        <v>0.88345864661654139</v>
      </c>
    </row>
    <row r="89" spans="1:12">
      <c r="A89" t="s">
        <v>10</v>
      </c>
      <c r="B89" t="s">
        <v>11</v>
      </c>
      <c r="C89" t="s">
        <v>73</v>
      </c>
      <c r="D89" t="s">
        <v>50</v>
      </c>
      <c r="E89" t="s">
        <v>15</v>
      </c>
      <c r="F89" t="s">
        <v>51</v>
      </c>
      <c r="G89" t="s">
        <v>53</v>
      </c>
      <c r="H89" s="1">
        <v>2020</v>
      </c>
      <c r="I89" s="2">
        <v>17945</v>
      </c>
      <c r="J89" s="3">
        <v>20349</v>
      </c>
      <c r="K89">
        <f>Table1[[#This Row],[Total Revenue + Open]]/Table1[[#This Row],[Qty]]</f>
        <v>1.1339648927277792</v>
      </c>
      <c r="L89">
        <f>Table1[[#This Row],[Qty]]/Table1[[#This Row],[Total Revenue + Open]]</f>
        <v>0.88186151653643918</v>
      </c>
    </row>
    <row r="90" spans="1:12">
      <c r="A90" t="s">
        <v>10</v>
      </c>
      <c r="B90" t="s">
        <v>11</v>
      </c>
      <c r="C90" t="s">
        <v>73</v>
      </c>
      <c r="D90" t="s">
        <v>50</v>
      </c>
      <c r="E90" t="s">
        <v>15</v>
      </c>
      <c r="F90" t="s">
        <v>51</v>
      </c>
      <c r="G90" t="s">
        <v>53</v>
      </c>
      <c r="H90" s="1">
        <v>2020</v>
      </c>
      <c r="I90" s="2">
        <v>2715</v>
      </c>
      <c r="J90" s="3">
        <v>3078</v>
      </c>
      <c r="K90">
        <f>Table1[[#This Row],[Total Revenue + Open]]/Table1[[#This Row],[Qty]]</f>
        <v>1.1337016574585634</v>
      </c>
      <c r="L90">
        <f>Table1[[#This Row],[Qty]]/Table1[[#This Row],[Total Revenue + Open]]</f>
        <v>0.88206627680311889</v>
      </c>
    </row>
    <row r="91" spans="1:12">
      <c r="A91" t="s">
        <v>10</v>
      </c>
      <c r="B91" t="s">
        <v>11</v>
      </c>
      <c r="C91" t="s">
        <v>73</v>
      </c>
      <c r="D91" t="s">
        <v>50</v>
      </c>
      <c r="E91" t="s">
        <v>15</v>
      </c>
      <c r="F91" t="s">
        <v>51</v>
      </c>
      <c r="G91" t="s">
        <v>53</v>
      </c>
      <c r="H91" s="1">
        <v>2020</v>
      </c>
      <c r="I91" s="2">
        <v>3520</v>
      </c>
      <c r="J91" s="3">
        <v>3990</v>
      </c>
      <c r="K91">
        <f>Table1[[#This Row],[Total Revenue + Open]]/Table1[[#This Row],[Qty]]</f>
        <v>1.1335227272727273</v>
      </c>
      <c r="L91">
        <f>Table1[[#This Row],[Qty]]/Table1[[#This Row],[Total Revenue + Open]]</f>
        <v>0.8822055137844611</v>
      </c>
    </row>
    <row r="92" spans="1:12">
      <c r="A92" t="s">
        <v>10</v>
      </c>
      <c r="B92" t="s">
        <v>11</v>
      </c>
      <c r="C92" t="s">
        <v>73</v>
      </c>
      <c r="D92" t="s">
        <v>50</v>
      </c>
      <c r="E92" t="s">
        <v>15</v>
      </c>
      <c r="F92" t="s">
        <v>51</v>
      </c>
      <c r="G92" t="s">
        <v>53</v>
      </c>
      <c r="H92" s="1">
        <v>2021</v>
      </c>
      <c r="I92" s="2">
        <v>5330</v>
      </c>
      <c r="J92" s="3">
        <v>6042</v>
      </c>
      <c r="K92">
        <f>Table1[[#This Row],[Total Revenue + Open]]/Table1[[#This Row],[Qty]]</f>
        <v>1.1335834896810506</v>
      </c>
      <c r="L92">
        <f>Table1[[#This Row],[Qty]]/Table1[[#This Row],[Total Revenue + Open]]</f>
        <v>0.88215822575306191</v>
      </c>
    </row>
    <row r="93" spans="1:12">
      <c r="A93" t="s">
        <v>10</v>
      </c>
      <c r="B93" t="s">
        <v>11</v>
      </c>
      <c r="C93" t="s">
        <v>73</v>
      </c>
      <c r="D93" t="s">
        <v>50</v>
      </c>
      <c r="E93" t="s">
        <v>15</v>
      </c>
      <c r="F93" t="s">
        <v>51</v>
      </c>
      <c r="G93" t="s">
        <v>53</v>
      </c>
      <c r="H93" s="1">
        <v>2020</v>
      </c>
      <c r="I93" s="2">
        <v>13075</v>
      </c>
      <c r="J93" s="3">
        <v>13390</v>
      </c>
      <c r="K93">
        <f>Table1[[#This Row],[Total Revenue + Open]]/Table1[[#This Row],[Qty]]</f>
        <v>1.0240917782026768</v>
      </c>
      <c r="L93">
        <f>Table1[[#This Row],[Qty]]/Table1[[#This Row],[Total Revenue + Open]]</f>
        <v>0.97647498132935029</v>
      </c>
    </row>
    <row r="94" spans="1:12">
      <c r="A94" t="s">
        <v>10</v>
      </c>
      <c r="B94" t="s">
        <v>11</v>
      </c>
      <c r="C94" t="s">
        <v>73</v>
      </c>
      <c r="D94" t="s">
        <v>50</v>
      </c>
      <c r="E94" t="s">
        <v>15</v>
      </c>
      <c r="F94" t="s">
        <v>51</v>
      </c>
      <c r="G94" t="s">
        <v>53</v>
      </c>
      <c r="H94" s="1">
        <v>2020</v>
      </c>
      <c r="I94" s="2">
        <v>23430</v>
      </c>
      <c r="J94" s="3">
        <v>23999</v>
      </c>
      <c r="K94">
        <f>Table1[[#This Row],[Total Revenue + Open]]/Table1[[#This Row],[Qty]]</f>
        <v>1.0242851045667947</v>
      </c>
      <c r="L94">
        <f>Table1[[#This Row],[Qty]]/Table1[[#This Row],[Total Revenue + Open]]</f>
        <v>0.97629067877828246</v>
      </c>
    </row>
    <row r="95" spans="1:12">
      <c r="A95" t="s">
        <v>10</v>
      </c>
      <c r="B95" t="s">
        <v>11</v>
      </c>
      <c r="C95" t="s">
        <v>73</v>
      </c>
      <c r="D95" t="s">
        <v>50</v>
      </c>
      <c r="E95" t="s">
        <v>15</v>
      </c>
      <c r="F95" t="s">
        <v>51</v>
      </c>
      <c r="G95" t="s">
        <v>53</v>
      </c>
      <c r="H95" s="1">
        <v>2020</v>
      </c>
      <c r="I95" s="2">
        <v>9250</v>
      </c>
      <c r="J95" s="3">
        <v>10488</v>
      </c>
      <c r="K95">
        <f>Table1[[#This Row],[Total Revenue + Open]]/Table1[[#This Row],[Qty]]</f>
        <v>1.1338378378378378</v>
      </c>
      <c r="L95">
        <f>Table1[[#This Row],[Qty]]/Table1[[#This Row],[Total Revenue + Open]]</f>
        <v>0.88196033562166287</v>
      </c>
    </row>
    <row r="96" spans="1:12">
      <c r="A96" t="s">
        <v>10</v>
      </c>
      <c r="B96" t="s">
        <v>11</v>
      </c>
      <c r="C96" t="s">
        <v>73</v>
      </c>
      <c r="D96" t="s">
        <v>50</v>
      </c>
      <c r="E96" t="s">
        <v>15</v>
      </c>
      <c r="F96" t="s">
        <v>51</v>
      </c>
      <c r="G96" t="s">
        <v>53</v>
      </c>
      <c r="H96" s="1">
        <v>2020</v>
      </c>
      <c r="I96" s="2">
        <v>1510</v>
      </c>
      <c r="J96" s="3">
        <v>1710</v>
      </c>
      <c r="K96">
        <f>Table1[[#This Row],[Total Revenue + Open]]/Table1[[#This Row],[Qty]]</f>
        <v>1.1324503311258278</v>
      </c>
      <c r="L96">
        <f>Table1[[#This Row],[Qty]]/Table1[[#This Row],[Total Revenue + Open]]</f>
        <v>0.88304093567251463</v>
      </c>
    </row>
    <row r="97" spans="1:12">
      <c r="A97" t="s">
        <v>10</v>
      </c>
      <c r="B97" t="s">
        <v>11</v>
      </c>
      <c r="C97" t="s">
        <v>73</v>
      </c>
      <c r="D97" t="s">
        <v>50</v>
      </c>
      <c r="E97" t="s">
        <v>15</v>
      </c>
      <c r="F97" t="s">
        <v>51</v>
      </c>
      <c r="G97" t="s">
        <v>53</v>
      </c>
      <c r="H97" s="1">
        <v>2020</v>
      </c>
      <c r="I97" s="2">
        <v>3520</v>
      </c>
      <c r="J97" s="3">
        <v>3990</v>
      </c>
      <c r="K97">
        <f>Table1[[#This Row],[Total Revenue + Open]]/Table1[[#This Row],[Qty]]</f>
        <v>1.1335227272727273</v>
      </c>
      <c r="L97">
        <f>Table1[[#This Row],[Qty]]/Table1[[#This Row],[Total Revenue + Open]]</f>
        <v>0.8822055137844611</v>
      </c>
    </row>
    <row r="98" spans="1:12">
      <c r="A98" t="s">
        <v>10</v>
      </c>
      <c r="B98" t="s">
        <v>11</v>
      </c>
      <c r="C98" t="s">
        <v>73</v>
      </c>
      <c r="D98" t="s">
        <v>50</v>
      </c>
      <c r="E98" t="s">
        <v>15</v>
      </c>
      <c r="F98" t="s">
        <v>80</v>
      </c>
      <c r="G98" t="s">
        <v>81</v>
      </c>
      <c r="H98" s="1">
        <v>2021</v>
      </c>
      <c r="I98" s="2">
        <v>1360</v>
      </c>
      <c r="J98" s="3">
        <v>1539</v>
      </c>
      <c r="K98">
        <f>Table1[[#This Row],[Total Revenue + Open]]/Table1[[#This Row],[Qty]]</f>
        <v>1.1316176470588235</v>
      </c>
      <c r="L98">
        <f>Table1[[#This Row],[Qty]]/Table1[[#This Row],[Total Revenue + Open]]</f>
        <v>0.88369070825211171</v>
      </c>
    </row>
    <row r="99" spans="1:12">
      <c r="A99" t="s">
        <v>10</v>
      </c>
      <c r="B99" t="s">
        <v>11</v>
      </c>
      <c r="C99" t="s">
        <v>73</v>
      </c>
      <c r="D99" t="s">
        <v>50</v>
      </c>
      <c r="E99" t="s">
        <v>15</v>
      </c>
      <c r="F99" t="s">
        <v>80</v>
      </c>
      <c r="G99" t="s">
        <v>81</v>
      </c>
      <c r="H99" s="1">
        <v>2021</v>
      </c>
      <c r="I99" s="2">
        <v>9150</v>
      </c>
      <c r="J99" s="3">
        <v>10374</v>
      </c>
      <c r="K99">
        <f>Table1[[#This Row],[Total Revenue + Open]]/Table1[[#This Row],[Qty]]</f>
        <v>1.1337704918032787</v>
      </c>
      <c r="L99">
        <f>Table1[[#This Row],[Qty]]/Table1[[#This Row],[Total Revenue + Open]]</f>
        <v>0.88201272411798726</v>
      </c>
    </row>
    <row r="100" spans="1:12">
      <c r="A100" t="s">
        <v>10</v>
      </c>
      <c r="B100" t="s">
        <v>11</v>
      </c>
      <c r="C100" t="s">
        <v>73</v>
      </c>
      <c r="D100" t="s">
        <v>50</v>
      </c>
      <c r="E100" t="s">
        <v>15</v>
      </c>
      <c r="F100" t="s">
        <v>80</v>
      </c>
      <c r="G100" t="s">
        <v>81</v>
      </c>
      <c r="H100" s="1">
        <v>2021</v>
      </c>
      <c r="I100" s="2">
        <v>2710</v>
      </c>
      <c r="J100" s="3">
        <v>3078</v>
      </c>
      <c r="K100">
        <f>Table1[[#This Row],[Total Revenue + Open]]/Table1[[#This Row],[Qty]]</f>
        <v>1.1357933579335793</v>
      </c>
      <c r="L100">
        <f>Table1[[#This Row],[Qty]]/Table1[[#This Row],[Total Revenue + Open]]</f>
        <v>0.88044184535412606</v>
      </c>
    </row>
    <row r="101" spans="1:12">
      <c r="A101" t="s">
        <v>10</v>
      </c>
      <c r="B101" t="s">
        <v>11</v>
      </c>
      <c r="C101" t="s">
        <v>73</v>
      </c>
      <c r="D101" t="s">
        <v>50</v>
      </c>
      <c r="E101" t="s">
        <v>15</v>
      </c>
      <c r="F101" t="s">
        <v>80</v>
      </c>
      <c r="G101" t="s">
        <v>81</v>
      </c>
      <c r="H101" s="1">
        <v>2021</v>
      </c>
      <c r="I101" s="2">
        <v>2210</v>
      </c>
      <c r="J101" s="3">
        <v>2508</v>
      </c>
      <c r="K101">
        <f>Table1[[#This Row],[Total Revenue + Open]]/Table1[[#This Row],[Qty]]</f>
        <v>1.134841628959276</v>
      </c>
      <c r="L101">
        <f>Table1[[#This Row],[Qty]]/Table1[[#This Row],[Total Revenue + Open]]</f>
        <v>0.8811802232854864</v>
      </c>
    </row>
    <row r="102" spans="1:12">
      <c r="A102" t="s">
        <v>10</v>
      </c>
      <c r="B102" t="s">
        <v>11</v>
      </c>
      <c r="C102" t="s">
        <v>73</v>
      </c>
      <c r="D102" t="s">
        <v>50</v>
      </c>
      <c r="E102" t="s">
        <v>15</v>
      </c>
      <c r="F102" t="s">
        <v>80</v>
      </c>
      <c r="G102" t="s">
        <v>81</v>
      </c>
      <c r="H102" s="1">
        <v>2021</v>
      </c>
      <c r="I102" s="2">
        <v>7490</v>
      </c>
      <c r="J102" s="3">
        <v>8493</v>
      </c>
      <c r="K102">
        <f>Table1[[#This Row],[Total Revenue + Open]]/Table1[[#This Row],[Qty]]</f>
        <v>1.1339118825100134</v>
      </c>
      <c r="L102">
        <f>Table1[[#This Row],[Qty]]/Table1[[#This Row],[Total Revenue + Open]]</f>
        <v>0.88190274343577069</v>
      </c>
    </row>
    <row r="103" spans="1:12">
      <c r="A103" t="s">
        <v>10</v>
      </c>
      <c r="B103" t="s">
        <v>11</v>
      </c>
      <c r="C103" t="s">
        <v>73</v>
      </c>
      <c r="D103" t="s">
        <v>50</v>
      </c>
      <c r="E103" t="s">
        <v>15</v>
      </c>
      <c r="F103" t="s">
        <v>80</v>
      </c>
      <c r="G103" t="s">
        <v>81</v>
      </c>
      <c r="H103" s="1">
        <v>2021</v>
      </c>
      <c r="I103" s="2">
        <v>3070</v>
      </c>
      <c r="J103" s="3">
        <v>3477</v>
      </c>
      <c r="K103">
        <f>Table1[[#This Row],[Total Revenue + Open]]/Table1[[#This Row],[Qty]]</f>
        <v>1.1325732899022802</v>
      </c>
      <c r="L103">
        <f>Table1[[#This Row],[Qty]]/Table1[[#This Row],[Total Revenue + Open]]</f>
        <v>0.88294506758700031</v>
      </c>
    </row>
    <row r="104" spans="1:12">
      <c r="A104" t="s">
        <v>10</v>
      </c>
      <c r="B104" t="s">
        <v>11</v>
      </c>
      <c r="C104" t="s">
        <v>73</v>
      </c>
      <c r="D104" t="s">
        <v>50</v>
      </c>
      <c r="E104" t="s">
        <v>15</v>
      </c>
      <c r="F104" t="s">
        <v>80</v>
      </c>
      <c r="G104" t="s">
        <v>81</v>
      </c>
      <c r="H104" s="1">
        <v>2021</v>
      </c>
      <c r="I104" s="2">
        <v>1050</v>
      </c>
      <c r="J104" s="3">
        <v>1197</v>
      </c>
      <c r="K104">
        <f>Table1[[#This Row],[Total Revenue + Open]]/Table1[[#This Row],[Qty]]</f>
        <v>1.1399999999999999</v>
      </c>
      <c r="L104">
        <f>Table1[[#This Row],[Qty]]/Table1[[#This Row],[Total Revenue + Open]]</f>
        <v>0.8771929824561403</v>
      </c>
    </row>
    <row r="105" spans="1:12">
      <c r="A105" t="s">
        <v>10</v>
      </c>
      <c r="B105" t="s">
        <v>11</v>
      </c>
      <c r="C105" t="s">
        <v>73</v>
      </c>
      <c r="D105" t="s">
        <v>50</v>
      </c>
      <c r="E105" t="s">
        <v>15</v>
      </c>
      <c r="F105" t="s">
        <v>80</v>
      </c>
      <c r="G105" t="s">
        <v>81</v>
      </c>
      <c r="H105" s="1">
        <v>2021</v>
      </c>
      <c r="I105" s="2">
        <v>8850</v>
      </c>
      <c r="J105" s="3">
        <v>10032</v>
      </c>
      <c r="K105">
        <f>Table1[[#This Row],[Total Revenue + Open]]/Table1[[#This Row],[Qty]]</f>
        <v>1.1335593220338982</v>
      </c>
      <c r="L105">
        <f>Table1[[#This Row],[Qty]]/Table1[[#This Row],[Total Revenue + Open]]</f>
        <v>0.88217703349282295</v>
      </c>
    </row>
    <row r="106" spans="1:12">
      <c r="A106" t="s">
        <v>10</v>
      </c>
      <c r="B106" t="s">
        <v>11</v>
      </c>
      <c r="C106" t="s">
        <v>73</v>
      </c>
      <c r="D106" t="s">
        <v>50</v>
      </c>
      <c r="E106" t="s">
        <v>15</v>
      </c>
      <c r="F106" t="s">
        <v>80</v>
      </c>
      <c r="G106" t="s">
        <v>81</v>
      </c>
      <c r="H106" s="1">
        <v>2021</v>
      </c>
      <c r="I106" s="2">
        <v>2365</v>
      </c>
      <c r="J106" s="3">
        <v>2679</v>
      </c>
      <c r="K106">
        <f>Table1[[#This Row],[Total Revenue + Open]]/Table1[[#This Row],[Qty]]</f>
        <v>1.1327695560253699</v>
      </c>
      <c r="L106">
        <f>Table1[[#This Row],[Qty]]/Table1[[#This Row],[Total Revenue + Open]]</f>
        <v>0.88279208659947739</v>
      </c>
    </row>
    <row r="107" spans="1:12">
      <c r="A107" t="s">
        <v>10</v>
      </c>
      <c r="B107" t="s">
        <v>11</v>
      </c>
      <c r="C107" t="s">
        <v>73</v>
      </c>
      <c r="D107" t="s">
        <v>50</v>
      </c>
      <c r="E107" t="s">
        <v>15</v>
      </c>
      <c r="F107" t="s">
        <v>80</v>
      </c>
      <c r="G107" t="s">
        <v>81</v>
      </c>
      <c r="H107" s="1">
        <v>2021</v>
      </c>
      <c r="I107" s="2">
        <v>650</v>
      </c>
      <c r="J107" s="3">
        <v>741</v>
      </c>
      <c r="K107">
        <f>Table1[[#This Row],[Total Revenue + Open]]/Table1[[#This Row],[Qty]]</f>
        <v>1.1399999999999999</v>
      </c>
      <c r="L107">
        <f>Table1[[#This Row],[Qty]]/Table1[[#This Row],[Total Revenue + Open]]</f>
        <v>0.8771929824561403</v>
      </c>
    </row>
    <row r="108" spans="1:12">
      <c r="A108" t="s">
        <v>10</v>
      </c>
      <c r="B108" t="s">
        <v>11</v>
      </c>
      <c r="C108" t="s">
        <v>73</v>
      </c>
      <c r="D108" t="s">
        <v>50</v>
      </c>
      <c r="E108" t="s">
        <v>15</v>
      </c>
      <c r="F108" t="s">
        <v>80</v>
      </c>
      <c r="G108" t="s">
        <v>81</v>
      </c>
      <c r="H108" s="1">
        <v>2021</v>
      </c>
      <c r="I108" s="2">
        <v>1060</v>
      </c>
      <c r="J108" s="3">
        <v>1197</v>
      </c>
      <c r="K108">
        <f>Table1[[#This Row],[Total Revenue + Open]]/Table1[[#This Row],[Qty]]</f>
        <v>1.129245283018868</v>
      </c>
      <c r="L108">
        <f>Table1[[#This Row],[Qty]]/Table1[[#This Row],[Total Revenue + Open]]</f>
        <v>0.88554720133667497</v>
      </c>
    </row>
    <row r="109" spans="1:12">
      <c r="A109" t="s">
        <v>10</v>
      </c>
      <c r="B109" t="s">
        <v>11</v>
      </c>
      <c r="C109" t="s">
        <v>73</v>
      </c>
      <c r="D109" t="s">
        <v>50</v>
      </c>
      <c r="E109" t="s">
        <v>15</v>
      </c>
      <c r="F109" t="s">
        <v>80</v>
      </c>
      <c r="G109" t="s">
        <v>81</v>
      </c>
      <c r="H109" s="1">
        <v>2021</v>
      </c>
      <c r="I109" s="2">
        <v>4675</v>
      </c>
      <c r="J109" s="3">
        <v>5301</v>
      </c>
      <c r="K109">
        <f>Table1[[#This Row],[Total Revenue + Open]]/Table1[[#This Row],[Qty]]</f>
        <v>1.1339037433155079</v>
      </c>
      <c r="L109">
        <f>Table1[[#This Row],[Qty]]/Table1[[#This Row],[Total Revenue + Open]]</f>
        <v>0.88190907375966798</v>
      </c>
    </row>
    <row r="110" spans="1:12">
      <c r="A110" t="s">
        <v>10</v>
      </c>
      <c r="B110" t="s">
        <v>11</v>
      </c>
      <c r="C110" t="s">
        <v>73</v>
      </c>
      <c r="D110" t="s">
        <v>50</v>
      </c>
      <c r="E110" t="s">
        <v>15</v>
      </c>
      <c r="F110" t="s">
        <v>80</v>
      </c>
      <c r="G110" t="s">
        <v>81</v>
      </c>
      <c r="H110" s="1">
        <v>2021</v>
      </c>
      <c r="I110" s="2">
        <v>650</v>
      </c>
      <c r="J110" s="3">
        <v>741</v>
      </c>
      <c r="K110">
        <f>Table1[[#This Row],[Total Revenue + Open]]/Table1[[#This Row],[Qty]]</f>
        <v>1.1399999999999999</v>
      </c>
      <c r="L110">
        <f>Table1[[#This Row],[Qty]]/Table1[[#This Row],[Total Revenue + Open]]</f>
        <v>0.8771929824561403</v>
      </c>
    </row>
    <row r="111" spans="1:12">
      <c r="A111" t="s">
        <v>10</v>
      </c>
      <c r="B111" t="s">
        <v>11</v>
      </c>
      <c r="C111" t="s">
        <v>73</v>
      </c>
      <c r="D111" t="s">
        <v>50</v>
      </c>
      <c r="E111" t="s">
        <v>15</v>
      </c>
      <c r="F111" t="s">
        <v>80</v>
      </c>
      <c r="G111" t="s">
        <v>81</v>
      </c>
      <c r="H111" s="1">
        <v>2021</v>
      </c>
      <c r="I111" s="2">
        <v>1660</v>
      </c>
      <c r="J111" s="3">
        <v>1881</v>
      </c>
      <c r="K111">
        <f>Table1[[#This Row],[Total Revenue + Open]]/Table1[[#This Row],[Qty]]</f>
        <v>1.133132530120482</v>
      </c>
      <c r="L111">
        <f>Table1[[#This Row],[Qty]]/Table1[[#This Row],[Total Revenue + Open]]</f>
        <v>0.88250930356193513</v>
      </c>
    </row>
    <row r="112" spans="1:12">
      <c r="A112" t="s">
        <v>10</v>
      </c>
      <c r="B112" t="s">
        <v>11</v>
      </c>
      <c r="C112" t="s">
        <v>73</v>
      </c>
      <c r="D112" t="s">
        <v>50</v>
      </c>
      <c r="E112" t="s">
        <v>15</v>
      </c>
      <c r="F112" t="s">
        <v>80</v>
      </c>
      <c r="G112" t="s">
        <v>81</v>
      </c>
      <c r="H112" s="1">
        <v>2021</v>
      </c>
      <c r="I112" s="2">
        <v>800</v>
      </c>
      <c r="J112" s="3">
        <v>912</v>
      </c>
      <c r="K112">
        <f>Table1[[#This Row],[Total Revenue + Open]]/Table1[[#This Row],[Qty]]</f>
        <v>1.1399999999999999</v>
      </c>
      <c r="L112">
        <f>Table1[[#This Row],[Qty]]/Table1[[#This Row],[Total Revenue + Open]]</f>
        <v>0.8771929824561403</v>
      </c>
    </row>
    <row r="113" spans="1:12">
      <c r="A113" t="s">
        <v>10</v>
      </c>
      <c r="B113" t="s">
        <v>11</v>
      </c>
      <c r="C113" t="s">
        <v>73</v>
      </c>
      <c r="D113" t="s">
        <v>50</v>
      </c>
      <c r="E113" t="s">
        <v>15</v>
      </c>
      <c r="F113" t="s">
        <v>80</v>
      </c>
      <c r="G113" t="s">
        <v>81</v>
      </c>
      <c r="H113" s="1">
        <v>2021</v>
      </c>
      <c r="I113" s="2">
        <v>800</v>
      </c>
      <c r="J113" s="3">
        <v>912</v>
      </c>
      <c r="K113">
        <f>Table1[[#This Row],[Total Revenue + Open]]/Table1[[#This Row],[Qty]]</f>
        <v>1.1399999999999999</v>
      </c>
      <c r="L113">
        <f>Table1[[#This Row],[Qty]]/Table1[[#This Row],[Total Revenue + Open]]</f>
        <v>0.8771929824561403</v>
      </c>
    </row>
    <row r="114" spans="1:12">
      <c r="A114" t="s">
        <v>10</v>
      </c>
      <c r="B114" t="s">
        <v>11</v>
      </c>
      <c r="C114" t="s">
        <v>73</v>
      </c>
      <c r="D114" t="s">
        <v>50</v>
      </c>
      <c r="E114" t="s">
        <v>15</v>
      </c>
      <c r="F114" t="s">
        <v>80</v>
      </c>
      <c r="G114" t="s">
        <v>81</v>
      </c>
      <c r="H114" s="1">
        <v>2021</v>
      </c>
      <c r="I114" s="2">
        <v>700</v>
      </c>
      <c r="J114" s="3">
        <v>798</v>
      </c>
      <c r="K114">
        <f>Table1[[#This Row],[Total Revenue + Open]]/Table1[[#This Row],[Qty]]</f>
        <v>1.1399999999999999</v>
      </c>
      <c r="L114">
        <f>Table1[[#This Row],[Qty]]/Table1[[#This Row],[Total Revenue + Open]]</f>
        <v>0.8771929824561403</v>
      </c>
    </row>
    <row r="115" spans="1:12">
      <c r="A115" t="s">
        <v>10</v>
      </c>
      <c r="B115" t="s">
        <v>11</v>
      </c>
      <c r="C115" t="s">
        <v>73</v>
      </c>
      <c r="D115" t="s">
        <v>50</v>
      </c>
      <c r="E115" t="s">
        <v>15</v>
      </c>
      <c r="F115" t="s">
        <v>80</v>
      </c>
      <c r="G115" t="s">
        <v>81</v>
      </c>
      <c r="H115" s="1">
        <v>2021</v>
      </c>
      <c r="I115" s="2">
        <v>10905</v>
      </c>
      <c r="J115" s="3">
        <v>12369</v>
      </c>
      <c r="K115">
        <f>Table1[[#This Row],[Total Revenue + Open]]/Table1[[#This Row],[Qty]]</f>
        <v>1.1342503438789546</v>
      </c>
      <c r="L115">
        <f>Table1[[#This Row],[Qty]]/Table1[[#This Row],[Total Revenue + Open]]</f>
        <v>0.88163958282803778</v>
      </c>
    </row>
    <row r="116" spans="1:12">
      <c r="A116" t="s">
        <v>10</v>
      </c>
      <c r="B116" t="s">
        <v>11</v>
      </c>
      <c r="C116" t="s">
        <v>73</v>
      </c>
      <c r="D116" t="s">
        <v>50</v>
      </c>
      <c r="E116" t="s">
        <v>15</v>
      </c>
      <c r="F116" t="s">
        <v>80</v>
      </c>
      <c r="G116" t="s">
        <v>81</v>
      </c>
      <c r="H116" s="1">
        <v>2021</v>
      </c>
      <c r="I116" s="2">
        <v>4070</v>
      </c>
      <c r="J116" s="3">
        <v>4617</v>
      </c>
      <c r="K116">
        <f>Table1[[#This Row],[Total Revenue + Open]]/Table1[[#This Row],[Qty]]</f>
        <v>1.1343980343980344</v>
      </c>
      <c r="L116">
        <f>Table1[[#This Row],[Qty]]/Table1[[#This Row],[Total Revenue + Open]]</f>
        <v>0.88152479965345465</v>
      </c>
    </row>
    <row r="117" spans="1:12">
      <c r="A117" t="s">
        <v>10</v>
      </c>
      <c r="B117" t="s">
        <v>11</v>
      </c>
      <c r="C117" t="s">
        <v>73</v>
      </c>
      <c r="D117" t="s">
        <v>50</v>
      </c>
      <c r="E117" t="s">
        <v>15</v>
      </c>
      <c r="F117" t="s">
        <v>80</v>
      </c>
      <c r="G117" t="s">
        <v>81</v>
      </c>
      <c r="H117" s="1">
        <v>2021</v>
      </c>
      <c r="I117" s="2">
        <v>1810</v>
      </c>
      <c r="J117" s="3">
        <v>2052</v>
      </c>
      <c r="K117">
        <f>Table1[[#This Row],[Total Revenue + Open]]/Table1[[#This Row],[Qty]]</f>
        <v>1.1337016574585634</v>
      </c>
      <c r="L117">
        <f>Table1[[#This Row],[Qty]]/Table1[[#This Row],[Total Revenue + Open]]</f>
        <v>0.88206627680311889</v>
      </c>
    </row>
    <row r="118" spans="1:12">
      <c r="A118" t="s">
        <v>10</v>
      </c>
      <c r="B118" t="s">
        <v>11</v>
      </c>
      <c r="C118" t="s">
        <v>73</v>
      </c>
      <c r="D118" t="s">
        <v>50</v>
      </c>
      <c r="E118" t="s">
        <v>15</v>
      </c>
      <c r="F118" t="s">
        <v>80</v>
      </c>
      <c r="G118" t="s">
        <v>81</v>
      </c>
      <c r="H118" s="1">
        <v>2021</v>
      </c>
      <c r="I118" s="2">
        <v>24575</v>
      </c>
      <c r="J118" s="3">
        <v>27873</v>
      </c>
      <c r="K118">
        <f>Table1[[#This Row],[Total Revenue + Open]]/Table1[[#This Row],[Qty]]</f>
        <v>1.1342014242115972</v>
      </c>
      <c r="L118">
        <f>Table1[[#This Row],[Qty]]/Table1[[#This Row],[Total Revenue + Open]]</f>
        <v>0.88167760915581384</v>
      </c>
    </row>
    <row r="119" spans="1:12">
      <c r="A119" t="s">
        <v>10</v>
      </c>
      <c r="B119" t="s">
        <v>11</v>
      </c>
      <c r="C119" t="s">
        <v>73</v>
      </c>
      <c r="D119" t="s">
        <v>50</v>
      </c>
      <c r="E119" t="s">
        <v>15</v>
      </c>
      <c r="F119" t="s">
        <v>80</v>
      </c>
      <c r="G119" t="s">
        <v>81</v>
      </c>
      <c r="H119" s="1">
        <v>2021</v>
      </c>
      <c r="I119" s="2">
        <v>3620</v>
      </c>
      <c r="J119" s="3">
        <v>4104</v>
      </c>
      <c r="K119">
        <f>Table1[[#This Row],[Total Revenue + Open]]/Table1[[#This Row],[Qty]]</f>
        <v>1.1337016574585634</v>
      </c>
      <c r="L119">
        <f>Table1[[#This Row],[Qty]]/Table1[[#This Row],[Total Revenue + Open]]</f>
        <v>0.88206627680311889</v>
      </c>
    </row>
    <row r="120" spans="1:12">
      <c r="A120" t="s">
        <v>10</v>
      </c>
      <c r="B120" t="s">
        <v>11</v>
      </c>
      <c r="C120" t="s">
        <v>73</v>
      </c>
      <c r="D120" t="s">
        <v>50</v>
      </c>
      <c r="E120" t="s">
        <v>15</v>
      </c>
      <c r="F120" t="s">
        <v>80</v>
      </c>
      <c r="G120" t="s">
        <v>81</v>
      </c>
      <c r="H120" s="1">
        <v>2021</v>
      </c>
      <c r="I120" s="2">
        <v>9505</v>
      </c>
      <c r="J120" s="3">
        <v>10773</v>
      </c>
      <c r="K120">
        <f>Table1[[#This Row],[Total Revenue + Open]]/Table1[[#This Row],[Qty]]</f>
        <v>1.1334034718569175</v>
      </c>
      <c r="L120">
        <f>Table1[[#This Row],[Qty]]/Table1[[#This Row],[Total Revenue + Open]]</f>
        <v>0.88229833843868932</v>
      </c>
    </row>
    <row r="121" spans="1:12">
      <c r="A121" t="s">
        <v>10</v>
      </c>
      <c r="B121" t="s">
        <v>11</v>
      </c>
      <c r="C121" t="s">
        <v>73</v>
      </c>
      <c r="D121" t="s">
        <v>50</v>
      </c>
      <c r="E121" t="s">
        <v>15</v>
      </c>
      <c r="F121" t="s">
        <v>80</v>
      </c>
      <c r="G121" t="s">
        <v>81</v>
      </c>
      <c r="H121" s="1">
        <v>2021</v>
      </c>
      <c r="I121" s="2">
        <v>3015</v>
      </c>
      <c r="J121" s="3">
        <v>3420</v>
      </c>
      <c r="K121">
        <f>Table1[[#This Row],[Total Revenue + Open]]/Table1[[#This Row],[Qty]]</f>
        <v>1.1343283582089552</v>
      </c>
      <c r="L121">
        <f>Table1[[#This Row],[Qty]]/Table1[[#This Row],[Total Revenue + Open]]</f>
        <v>0.88157894736842102</v>
      </c>
    </row>
    <row r="122" spans="1:12">
      <c r="A122" t="s">
        <v>10</v>
      </c>
      <c r="B122" t="s">
        <v>11</v>
      </c>
      <c r="C122" t="s">
        <v>73</v>
      </c>
      <c r="D122" t="s">
        <v>50</v>
      </c>
      <c r="E122" t="s">
        <v>15</v>
      </c>
      <c r="F122" t="s">
        <v>80</v>
      </c>
      <c r="G122" t="s">
        <v>81</v>
      </c>
      <c r="H122" s="1">
        <v>2021</v>
      </c>
      <c r="I122" s="2">
        <v>2465</v>
      </c>
      <c r="J122" s="3">
        <v>2793</v>
      </c>
      <c r="K122">
        <f>Table1[[#This Row],[Total Revenue + Open]]/Table1[[#This Row],[Qty]]</f>
        <v>1.1330628803245437</v>
      </c>
      <c r="L122">
        <f>Table1[[#This Row],[Qty]]/Table1[[#This Row],[Total Revenue + Open]]</f>
        <v>0.88256355173648404</v>
      </c>
    </row>
    <row r="123" spans="1:12">
      <c r="A123" t="s">
        <v>10</v>
      </c>
      <c r="B123" t="s">
        <v>11</v>
      </c>
      <c r="C123" t="s">
        <v>73</v>
      </c>
      <c r="D123" t="s">
        <v>50</v>
      </c>
      <c r="E123" t="s">
        <v>15</v>
      </c>
      <c r="F123" t="s">
        <v>80</v>
      </c>
      <c r="G123" t="s">
        <v>81</v>
      </c>
      <c r="H123" s="1">
        <v>2021</v>
      </c>
      <c r="I123" s="2">
        <v>1260</v>
      </c>
      <c r="J123" s="3">
        <v>1425</v>
      </c>
      <c r="K123">
        <f>Table1[[#This Row],[Total Revenue + Open]]/Table1[[#This Row],[Qty]]</f>
        <v>1.1309523809523809</v>
      </c>
      <c r="L123">
        <f>Table1[[#This Row],[Qty]]/Table1[[#This Row],[Total Revenue + Open]]</f>
        <v>0.88421052631578945</v>
      </c>
    </row>
    <row r="124" spans="1:12">
      <c r="A124" t="s">
        <v>10</v>
      </c>
      <c r="B124" t="s">
        <v>11</v>
      </c>
      <c r="C124" t="s">
        <v>73</v>
      </c>
      <c r="D124" t="s">
        <v>50</v>
      </c>
      <c r="E124" t="s">
        <v>15</v>
      </c>
      <c r="F124" t="s">
        <v>80</v>
      </c>
      <c r="G124" t="s">
        <v>81</v>
      </c>
      <c r="H124" s="1">
        <v>2021</v>
      </c>
      <c r="I124" s="2">
        <v>7790</v>
      </c>
      <c r="J124" s="3">
        <v>8835</v>
      </c>
      <c r="K124">
        <f>Table1[[#This Row],[Total Revenue + Open]]/Table1[[#This Row],[Qty]]</f>
        <v>1.1341463414634145</v>
      </c>
      <c r="L124">
        <f>Table1[[#This Row],[Qty]]/Table1[[#This Row],[Total Revenue + Open]]</f>
        <v>0.88172043010752688</v>
      </c>
    </row>
    <row r="125" spans="1:12">
      <c r="A125" t="s">
        <v>10</v>
      </c>
      <c r="B125" t="s">
        <v>11</v>
      </c>
      <c r="C125" t="s">
        <v>73</v>
      </c>
      <c r="D125" t="s">
        <v>50</v>
      </c>
      <c r="E125" t="s">
        <v>15</v>
      </c>
      <c r="F125" t="s">
        <v>80</v>
      </c>
      <c r="G125" t="s">
        <v>81</v>
      </c>
      <c r="H125" s="1">
        <v>2021</v>
      </c>
      <c r="I125" s="2">
        <v>3765</v>
      </c>
      <c r="J125" s="3">
        <v>4275</v>
      </c>
      <c r="K125">
        <f>Table1[[#This Row],[Total Revenue + Open]]/Table1[[#This Row],[Qty]]</f>
        <v>1.1354581673306774</v>
      </c>
      <c r="L125">
        <f>Table1[[#This Row],[Qty]]/Table1[[#This Row],[Total Revenue + Open]]</f>
        <v>0.88070175438596487</v>
      </c>
    </row>
    <row r="126" spans="1:12">
      <c r="A126" t="s">
        <v>10</v>
      </c>
      <c r="B126" t="s">
        <v>11</v>
      </c>
      <c r="C126" t="s">
        <v>73</v>
      </c>
      <c r="D126" t="s">
        <v>50</v>
      </c>
      <c r="E126" t="s">
        <v>15</v>
      </c>
      <c r="F126" t="s">
        <v>80</v>
      </c>
      <c r="G126" t="s">
        <v>81</v>
      </c>
      <c r="H126" s="1">
        <v>2021</v>
      </c>
      <c r="I126" s="2">
        <v>11465</v>
      </c>
      <c r="J126" s="3">
        <v>12996</v>
      </c>
      <c r="K126">
        <f>Table1[[#This Row],[Total Revenue + Open]]/Table1[[#This Row],[Qty]]</f>
        <v>1.1335368512865243</v>
      </c>
      <c r="L126">
        <f>Table1[[#This Row],[Qty]]/Table1[[#This Row],[Total Revenue + Open]]</f>
        <v>0.88219452139119725</v>
      </c>
    </row>
    <row r="127" spans="1:12">
      <c r="A127" t="s">
        <v>10</v>
      </c>
      <c r="B127" t="s">
        <v>11</v>
      </c>
      <c r="C127" t="s">
        <v>73</v>
      </c>
      <c r="D127" t="s">
        <v>50</v>
      </c>
      <c r="E127" t="s">
        <v>15</v>
      </c>
      <c r="F127" t="s">
        <v>80</v>
      </c>
      <c r="G127" t="s">
        <v>81</v>
      </c>
      <c r="H127" s="1">
        <v>2021</v>
      </c>
      <c r="I127" s="2">
        <v>6085</v>
      </c>
      <c r="J127" s="3">
        <v>6897</v>
      </c>
      <c r="K127">
        <f>Table1[[#This Row],[Total Revenue + Open]]/Table1[[#This Row],[Qty]]</f>
        <v>1.133442892358258</v>
      </c>
      <c r="L127">
        <f>Table1[[#This Row],[Qty]]/Table1[[#This Row],[Total Revenue + Open]]</f>
        <v>0.88226765260258089</v>
      </c>
    </row>
    <row r="128" spans="1:12">
      <c r="A128" t="s">
        <v>10</v>
      </c>
      <c r="B128" t="s">
        <v>11</v>
      </c>
      <c r="C128" t="s">
        <v>73</v>
      </c>
      <c r="D128" t="s">
        <v>50</v>
      </c>
      <c r="E128" t="s">
        <v>15</v>
      </c>
      <c r="F128" t="s">
        <v>80</v>
      </c>
      <c r="G128" t="s">
        <v>81</v>
      </c>
      <c r="H128" s="1">
        <v>2021</v>
      </c>
      <c r="I128" s="2">
        <v>550</v>
      </c>
      <c r="J128" s="3">
        <v>627</v>
      </c>
      <c r="K128">
        <f>Table1[[#This Row],[Total Revenue + Open]]/Table1[[#This Row],[Qty]]</f>
        <v>1.1399999999999999</v>
      </c>
      <c r="L128">
        <f>Table1[[#This Row],[Qty]]/Table1[[#This Row],[Total Revenue + Open]]</f>
        <v>0.8771929824561403</v>
      </c>
    </row>
    <row r="129" spans="1:13">
      <c r="A129" t="s">
        <v>10</v>
      </c>
      <c r="B129" t="s">
        <v>11</v>
      </c>
      <c r="C129" t="s">
        <v>73</v>
      </c>
      <c r="D129" t="s">
        <v>50</v>
      </c>
      <c r="E129" t="s">
        <v>15</v>
      </c>
      <c r="F129" t="s">
        <v>80</v>
      </c>
      <c r="G129" t="s">
        <v>81</v>
      </c>
      <c r="H129" s="1">
        <v>2021</v>
      </c>
      <c r="I129" s="2">
        <v>5025</v>
      </c>
      <c r="J129" s="3">
        <v>5700</v>
      </c>
      <c r="K129">
        <f>Table1[[#This Row],[Total Revenue + Open]]/Table1[[#This Row],[Qty]]</f>
        <v>1.1343283582089552</v>
      </c>
      <c r="L129">
        <f>Table1[[#This Row],[Qty]]/Table1[[#This Row],[Total Revenue + Open]]</f>
        <v>0.88157894736842102</v>
      </c>
    </row>
    <row r="130" spans="1:13">
      <c r="A130" t="s">
        <v>10</v>
      </c>
      <c r="B130" t="s">
        <v>11</v>
      </c>
      <c r="C130" t="s">
        <v>73</v>
      </c>
      <c r="D130" t="s">
        <v>50</v>
      </c>
      <c r="E130" t="s">
        <v>15</v>
      </c>
      <c r="F130" t="s">
        <v>80</v>
      </c>
      <c r="G130" t="s">
        <v>81</v>
      </c>
      <c r="H130" s="1">
        <v>2021</v>
      </c>
      <c r="I130" s="2">
        <v>3765</v>
      </c>
      <c r="J130" s="3">
        <v>4275</v>
      </c>
      <c r="K130">
        <f>Table1[[#This Row],[Total Revenue + Open]]/Table1[[#This Row],[Qty]]</f>
        <v>1.1354581673306774</v>
      </c>
      <c r="L130">
        <f>Table1[[#This Row],[Qty]]/Table1[[#This Row],[Total Revenue + Open]]</f>
        <v>0.88070175438596487</v>
      </c>
    </row>
    <row r="131" spans="1:13">
      <c r="A131" t="s">
        <v>10</v>
      </c>
      <c r="B131" t="s">
        <v>11</v>
      </c>
      <c r="C131" t="s">
        <v>73</v>
      </c>
      <c r="D131" t="s">
        <v>50</v>
      </c>
      <c r="E131" t="s">
        <v>15</v>
      </c>
      <c r="F131" t="s">
        <v>80</v>
      </c>
      <c r="G131" t="s">
        <v>81</v>
      </c>
      <c r="H131" s="1">
        <v>2021</v>
      </c>
      <c r="I131" s="2">
        <v>4175</v>
      </c>
      <c r="J131" s="3">
        <v>4731</v>
      </c>
      <c r="K131">
        <f>Table1[[#This Row],[Total Revenue + Open]]/Table1[[#This Row],[Qty]]</f>
        <v>1.1331736526946108</v>
      </c>
      <c r="L131">
        <f>Table1[[#This Row],[Qty]]/Table1[[#This Row],[Total Revenue + Open]]</f>
        <v>0.88247727753117733</v>
      </c>
    </row>
    <row r="132" spans="1:13">
      <c r="A132" t="s">
        <v>10</v>
      </c>
      <c r="B132" t="s">
        <v>11</v>
      </c>
      <c r="C132" t="s">
        <v>73</v>
      </c>
      <c r="D132" t="s">
        <v>50</v>
      </c>
      <c r="E132" t="s">
        <v>15</v>
      </c>
      <c r="F132" t="s">
        <v>80</v>
      </c>
      <c r="G132" t="s">
        <v>81</v>
      </c>
      <c r="H132" s="1">
        <v>2021</v>
      </c>
      <c r="I132" s="2">
        <v>650</v>
      </c>
      <c r="J132" s="3">
        <v>741</v>
      </c>
      <c r="K132">
        <f>Table1[[#This Row],[Total Revenue + Open]]/Table1[[#This Row],[Qty]]</f>
        <v>1.1399999999999999</v>
      </c>
      <c r="L132">
        <f>Table1[[#This Row],[Qty]]/Table1[[#This Row],[Total Revenue + Open]]</f>
        <v>0.8771929824561403</v>
      </c>
    </row>
    <row r="133" spans="1:13" hidden="1">
      <c r="A133" t="s">
        <v>710</v>
      </c>
      <c r="B133" t="s">
        <v>11</v>
      </c>
      <c r="C133" t="s">
        <v>73</v>
      </c>
      <c r="D133" t="s">
        <v>711</v>
      </c>
      <c r="E133" t="s">
        <v>15</v>
      </c>
      <c r="F133" t="s">
        <v>80</v>
      </c>
      <c r="G133" t="s">
        <v>105</v>
      </c>
      <c r="H133" s="1">
        <v>2022</v>
      </c>
      <c r="I133" s="2">
        <v>1885</v>
      </c>
      <c r="J133" s="3">
        <v>2193.75</v>
      </c>
      <c r="K133">
        <f>Table1[[#This Row],[Total Revenue + Open]]/Table1[[#This Row],[Qty]]</f>
        <v>1.1637931034482758</v>
      </c>
    </row>
    <row r="134" spans="1:13">
      <c r="A134" t="s">
        <v>10</v>
      </c>
      <c r="B134" t="s">
        <v>11</v>
      </c>
      <c r="C134" t="s">
        <v>73</v>
      </c>
      <c r="D134" t="s">
        <v>50</v>
      </c>
      <c r="E134" t="s">
        <v>15</v>
      </c>
      <c r="F134" t="s">
        <v>80</v>
      </c>
      <c r="G134" t="s">
        <v>82</v>
      </c>
      <c r="H134" s="1">
        <v>2021</v>
      </c>
      <c r="I134" s="2">
        <v>225</v>
      </c>
      <c r="J134" s="3">
        <v>258.75</v>
      </c>
      <c r="K134">
        <f>Table1[[#This Row],[Total Revenue + Open]]/Table1[[#This Row],[Qty]]</f>
        <v>1.1499999999999999</v>
      </c>
      <c r="L134">
        <f>Table1[[#This Row],[Qty]]/Table1[[#This Row],[Total Revenue + Open]]</f>
        <v>0.86956521739130432</v>
      </c>
      <c r="M134">
        <f>Table1[[#This Row],[Qty]]/Table1[[#This Row],[Total Revenue + Open]]</f>
        <v>0.86956521739130432</v>
      </c>
    </row>
    <row r="135" spans="1:13" hidden="1">
      <c r="A135" t="s">
        <v>710</v>
      </c>
      <c r="B135" t="s">
        <v>11</v>
      </c>
      <c r="C135" t="s">
        <v>73</v>
      </c>
      <c r="D135" t="s">
        <v>711</v>
      </c>
      <c r="E135" t="s">
        <v>15</v>
      </c>
      <c r="F135" t="s">
        <v>80</v>
      </c>
      <c r="G135" t="s">
        <v>105</v>
      </c>
      <c r="H135" s="1">
        <v>2022</v>
      </c>
      <c r="I135" s="2">
        <v>1530</v>
      </c>
      <c r="J135" s="3">
        <v>1784.25</v>
      </c>
      <c r="K135">
        <f>Table1[[#This Row],[Total Revenue + Open]]/Table1[[#This Row],[Qty]]</f>
        <v>1.1661764705882354</v>
      </c>
      <c r="L135">
        <f>Table1[[#This Row],[Total Revenue + Open]]/Table1[[#This Row],[Qty]]</f>
        <v>1.1661764705882354</v>
      </c>
      <c r="M135">
        <f>Table1[[#This Row],[Total Revenue + Open]]/Table1[[#This Row],[Qty]]</f>
        <v>1.1661764705882354</v>
      </c>
    </row>
    <row r="136" spans="1:13">
      <c r="A136" t="s">
        <v>10</v>
      </c>
      <c r="B136" t="s">
        <v>11</v>
      </c>
      <c r="C136" t="s">
        <v>119</v>
      </c>
      <c r="D136" t="s">
        <v>120</v>
      </c>
      <c r="E136" t="s">
        <v>15</v>
      </c>
      <c r="F136" t="s">
        <v>194</v>
      </c>
      <c r="G136" t="s">
        <v>195</v>
      </c>
      <c r="H136" s="1">
        <v>2022</v>
      </c>
      <c r="I136" s="2">
        <v>136225</v>
      </c>
      <c r="J136" s="3">
        <v>307585</v>
      </c>
      <c r="K136">
        <f>Table1[[#This Row],[Total Revenue + Open]]/Table1[[#This Row],[Qty]]</f>
        <v>2.2579188841989355</v>
      </c>
      <c r="L136">
        <f>Table1[[#This Row],[Qty]]/Table1[[#This Row],[Total Revenue + Open]]</f>
        <v>0.44288570639010355</v>
      </c>
    </row>
    <row r="137" spans="1:13">
      <c r="A137" t="s">
        <v>10</v>
      </c>
      <c r="B137" t="s">
        <v>11</v>
      </c>
      <c r="C137" t="s">
        <v>119</v>
      </c>
      <c r="D137" t="s">
        <v>120</v>
      </c>
      <c r="E137" t="s">
        <v>15</v>
      </c>
      <c r="F137" t="s">
        <v>194</v>
      </c>
      <c r="G137" t="s">
        <v>196</v>
      </c>
      <c r="H137" s="1">
        <v>2022</v>
      </c>
      <c r="I137" s="2">
        <v>136200</v>
      </c>
      <c r="J137" s="3">
        <v>307528.25</v>
      </c>
      <c r="K137">
        <f>Table1[[#This Row],[Total Revenue + Open]]/Table1[[#This Row],[Qty]]</f>
        <v>2.2579166666666666</v>
      </c>
      <c r="L137">
        <f>Table1[[#This Row],[Qty]]/Table1[[#This Row],[Total Revenue + Open]]</f>
        <v>0.44288614135449345</v>
      </c>
    </row>
    <row r="138" spans="1:13">
      <c r="A138" t="s">
        <v>10</v>
      </c>
      <c r="B138" t="s">
        <v>11</v>
      </c>
      <c r="C138" t="s">
        <v>119</v>
      </c>
      <c r="D138" t="s">
        <v>120</v>
      </c>
      <c r="E138" t="s">
        <v>15</v>
      </c>
      <c r="F138" t="s">
        <v>210</v>
      </c>
      <c r="G138" t="s">
        <v>211</v>
      </c>
      <c r="H138" s="1">
        <v>2022</v>
      </c>
      <c r="I138" s="2">
        <v>84835</v>
      </c>
      <c r="J138" s="3">
        <v>172176</v>
      </c>
      <c r="K138">
        <f>Table1[[#This Row],[Total Revenue + Open]]/Table1[[#This Row],[Qty]]</f>
        <v>2.0295396947014792</v>
      </c>
      <c r="L138">
        <f>Table1[[#This Row],[Qty]]/Table1[[#This Row],[Total Revenue + Open]]</f>
        <v>0.49272256295883282</v>
      </c>
    </row>
    <row r="139" spans="1:13">
      <c r="A139" t="s">
        <v>10</v>
      </c>
      <c r="B139" t="s">
        <v>11</v>
      </c>
      <c r="C139" t="s">
        <v>119</v>
      </c>
      <c r="D139" t="s">
        <v>120</v>
      </c>
      <c r="E139" t="s">
        <v>15</v>
      </c>
      <c r="F139" t="s">
        <v>210</v>
      </c>
      <c r="G139" t="s">
        <v>212</v>
      </c>
      <c r="H139" s="1">
        <v>2022</v>
      </c>
      <c r="I139" s="2">
        <v>84835</v>
      </c>
      <c r="J139" s="3">
        <v>172176</v>
      </c>
      <c r="K139">
        <f>Table1[[#This Row],[Total Revenue + Open]]/Table1[[#This Row],[Qty]]</f>
        <v>2.0295396947014792</v>
      </c>
      <c r="L139">
        <f>Table1[[#This Row],[Qty]]/Table1[[#This Row],[Total Revenue + Open]]</f>
        <v>0.49272256295883282</v>
      </c>
    </row>
    <row r="140" spans="1:13">
      <c r="A140" t="s">
        <v>10</v>
      </c>
      <c r="B140" t="s">
        <v>11</v>
      </c>
      <c r="C140" t="s">
        <v>119</v>
      </c>
      <c r="D140" t="s">
        <v>120</v>
      </c>
      <c r="E140" t="s">
        <v>15</v>
      </c>
      <c r="F140" t="s">
        <v>194</v>
      </c>
      <c r="G140" t="s">
        <v>195</v>
      </c>
      <c r="H140" s="1">
        <v>2022</v>
      </c>
      <c r="I140" s="2">
        <v>71920</v>
      </c>
      <c r="J140" s="3">
        <v>162418.5</v>
      </c>
      <c r="K140">
        <f>Table1[[#This Row],[Total Revenue + Open]]/Table1[[#This Row],[Qty]]</f>
        <v>2.2583217463848722</v>
      </c>
      <c r="L140">
        <f>Table1[[#This Row],[Qty]]/Table1[[#This Row],[Total Revenue + Open]]</f>
        <v>0.44280669997568012</v>
      </c>
    </row>
    <row r="141" spans="1:13">
      <c r="A141" t="s">
        <v>10</v>
      </c>
      <c r="B141" t="s">
        <v>11</v>
      </c>
      <c r="C141" t="s">
        <v>119</v>
      </c>
      <c r="D141" t="s">
        <v>120</v>
      </c>
      <c r="E141" t="s">
        <v>15</v>
      </c>
      <c r="F141" t="s">
        <v>194</v>
      </c>
      <c r="G141" t="s">
        <v>196</v>
      </c>
      <c r="H141" s="1">
        <v>2022</v>
      </c>
      <c r="I141" s="2">
        <v>71920</v>
      </c>
      <c r="J141" s="3">
        <v>162418.5</v>
      </c>
      <c r="K141">
        <f>Table1[[#This Row],[Total Revenue + Open]]/Table1[[#This Row],[Qty]]</f>
        <v>2.2583217463848722</v>
      </c>
      <c r="L141">
        <f>Table1[[#This Row],[Qty]]/Table1[[#This Row],[Total Revenue + Open]]</f>
        <v>0.44280669997568012</v>
      </c>
    </row>
    <row r="142" spans="1:13">
      <c r="A142" t="s">
        <v>10</v>
      </c>
      <c r="B142" t="s">
        <v>11</v>
      </c>
      <c r="C142" t="s">
        <v>119</v>
      </c>
      <c r="D142" t="s">
        <v>120</v>
      </c>
      <c r="E142" t="s">
        <v>15</v>
      </c>
      <c r="F142" t="s">
        <v>216</v>
      </c>
      <c r="G142" t="s">
        <v>217</v>
      </c>
      <c r="H142" s="1">
        <v>2022</v>
      </c>
      <c r="I142" s="2">
        <v>40805</v>
      </c>
      <c r="J142" s="3">
        <v>105560</v>
      </c>
      <c r="K142">
        <f>Table1[[#This Row],[Total Revenue + Open]]/Table1[[#This Row],[Qty]]</f>
        <v>2.5869378752603849</v>
      </c>
      <c r="L142">
        <f>Table1[[#This Row],[Qty]]/Table1[[#This Row],[Total Revenue + Open]]</f>
        <v>0.38655740810913225</v>
      </c>
    </row>
    <row r="143" spans="1:13">
      <c r="A143" t="s">
        <v>10</v>
      </c>
      <c r="B143" t="s">
        <v>11</v>
      </c>
      <c r="C143" t="s">
        <v>119</v>
      </c>
      <c r="D143" t="s">
        <v>120</v>
      </c>
      <c r="E143" t="s">
        <v>15</v>
      </c>
      <c r="F143" t="s">
        <v>194</v>
      </c>
      <c r="G143" t="s">
        <v>196</v>
      </c>
      <c r="H143" s="1">
        <v>2022</v>
      </c>
      <c r="I143" s="2">
        <v>41135</v>
      </c>
      <c r="J143" s="3">
        <v>92899.75</v>
      </c>
      <c r="K143">
        <f>Table1[[#This Row],[Total Revenue + Open]]/Table1[[#This Row],[Qty]]</f>
        <v>2.2584113285523277</v>
      </c>
      <c r="L143">
        <f>Table1[[#This Row],[Qty]]/Table1[[#This Row],[Total Revenue + Open]]</f>
        <v>0.44278913560047256</v>
      </c>
    </row>
    <row r="144" spans="1:13">
      <c r="A144" t="s">
        <v>10</v>
      </c>
      <c r="B144" t="s">
        <v>11</v>
      </c>
      <c r="C144" t="s">
        <v>119</v>
      </c>
      <c r="D144" t="s">
        <v>120</v>
      </c>
      <c r="E144" t="s">
        <v>15</v>
      </c>
      <c r="F144" t="s">
        <v>194</v>
      </c>
      <c r="G144" t="s">
        <v>195</v>
      </c>
      <c r="H144" s="1">
        <v>2022</v>
      </c>
      <c r="I144" s="2">
        <v>41110</v>
      </c>
      <c r="J144" s="3">
        <v>92843</v>
      </c>
      <c r="K144">
        <f>Table1[[#This Row],[Total Revenue + Open]]/Table1[[#This Row],[Qty]]</f>
        <v>2.258404281196789</v>
      </c>
      <c r="L144">
        <f>Table1[[#This Row],[Qty]]/Table1[[#This Row],[Total Revenue + Open]]</f>
        <v>0.4427905173249464</v>
      </c>
    </row>
    <row r="145" spans="1:12">
      <c r="A145" t="s">
        <v>10</v>
      </c>
      <c r="B145" t="s">
        <v>11</v>
      </c>
      <c r="C145" t="s">
        <v>119</v>
      </c>
      <c r="D145" t="s">
        <v>120</v>
      </c>
      <c r="E145" t="s">
        <v>15</v>
      </c>
      <c r="F145" t="s">
        <v>194</v>
      </c>
      <c r="G145" t="s">
        <v>196</v>
      </c>
      <c r="H145" s="1">
        <v>2022</v>
      </c>
      <c r="I145" s="2">
        <v>34925</v>
      </c>
      <c r="J145" s="3">
        <v>78882.5</v>
      </c>
      <c r="K145">
        <f>Table1[[#This Row],[Total Revenue + Open]]/Table1[[#This Row],[Qty]]</f>
        <v>2.2586256263421616</v>
      </c>
      <c r="L145">
        <f>Table1[[#This Row],[Qty]]/Table1[[#This Row],[Total Revenue + Open]]</f>
        <v>0.44274712388679366</v>
      </c>
    </row>
    <row r="146" spans="1:12">
      <c r="A146" t="s">
        <v>10</v>
      </c>
      <c r="B146" t="s">
        <v>11</v>
      </c>
      <c r="C146" t="s">
        <v>119</v>
      </c>
      <c r="D146" t="s">
        <v>120</v>
      </c>
      <c r="E146" t="s">
        <v>15</v>
      </c>
      <c r="F146" t="s">
        <v>194</v>
      </c>
      <c r="G146" t="s">
        <v>195</v>
      </c>
      <c r="H146" s="1">
        <v>2022</v>
      </c>
      <c r="I146" s="2">
        <v>34900</v>
      </c>
      <c r="J146" s="3">
        <v>78825.75</v>
      </c>
      <c r="K146">
        <f>Table1[[#This Row],[Total Revenue + Open]]/Table1[[#This Row],[Qty]]</f>
        <v>2.2586174785100286</v>
      </c>
      <c r="L146">
        <f>Table1[[#This Row],[Qty]]/Table1[[#This Row],[Total Revenue + Open]]</f>
        <v>0.44274872107147728</v>
      </c>
    </row>
    <row r="147" spans="1:12">
      <c r="A147" t="s">
        <v>10</v>
      </c>
      <c r="B147" t="s">
        <v>11</v>
      </c>
      <c r="C147" t="s">
        <v>119</v>
      </c>
      <c r="D147" t="s">
        <v>120</v>
      </c>
      <c r="E147" t="s">
        <v>15</v>
      </c>
      <c r="F147" t="s">
        <v>204</v>
      </c>
      <c r="G147" t="s">
        <v>205</v>
      </c>
      <c r="H147" s="1">
        <v>2022</v>
      </c>
      <c r="I147" s="2">
        <v>26485</v>
      </c>
      <c r="J147" s="3">
        <v>72199</v>
      </c>
      <c r="K147">
        <f>Table1[[#This Row],[Total Revenue + Open]]/Table1[[#This Row],[Qty]]</f>
        <v>2.726033603926751</v>
      </c>
      <c r="L147">
        <f>Table1[[#This Row],[Qty]]/Table1[[#This Row],[Total Revenue + Open]]</f>
        <v>0.3668333356417679</v>
      </c>
    </row>
    <row r="148" spans="1:12">
      <c r="A148" t="s">
        <v>10</v>
      </c>
      <c r="B148" t="s">
        <v>11</v>
      </c>
      <c r="C148" t="s">
        <v>119</v>
      </c>
      <c r="D148" t="s">
        <v>120</v>
      </c>
      <c r="E148" t="s">
        <v>15</v>
      </c>
      <c r="F148" t="s">
        <v>74</v>
      </c>
      <c r="G148" t="s">
        <v>104</v>
      </c>
      <c r="H148" s="1">
        <v>2022</v>
      </c>
      <c r="I148" s="2">
        <v>68625</v>
      </c>
      <c r="J148" s="3">
        <v>64178.5</v>
      </c>
      <c r="K148">
        <f>Table1[[#This Row],[Total Revenue + Open]]/Table1[[#This Row],[Qty]]</f>
        <v>0.93520582877959924</v>
      </c>
      <c r="L148">
        <f>Table1[[#This Row],[Qty]]/Table1[[#This Row],[Total Revenue + Open]]</f>
        <v>1.0692833269708704</v>
      </c>
    </row>
    <row r="149" spans="1:12">
      <c r="A149" t="s">
        <v>10</v>
      </c>
      <c r="B149" t="s">
        <v>11</v>
      </c>
      <c r="C149" t="s">
        <v>119</v>
      </c>
      <c r="D149" t="s">
        <v>120</v>
      </c>
      <c r="E149" t="s">
        <v>15</v>
      </c>
      <c r="F149" t="s">
        <v>194</v>
      </c>
      <c r="G149" t="s">
        <v>195</v>
      </c>
      <c r="H149" s="1">
        <v>2022</v>
      </c>
      <c r="I149" s="2">
        <v>27885</v>
      </c>
      <c r="J149" s="3">
        <v>62992.5</v>
      </c>
      <c r="K149">
        <f>Table1[[#This Row],[Total Revenue + Open]]/Table1[[#This Row],[Qty]]</f>
        <v>2.2590102205486819</v>
      </c>
      <c r="L149">
        <f>Table1[[#This Row],[Qty]]/Table1[[#This Row],[Total Revenue + Open]]</f>
        <v>0.44267174663650433</v>
      </c>
    </row>
    <row r="150" spans="1:12">
      <c r="A150" t="s">
        <v>10</v>
      </c>
      <c r="B150" t="s">
        <v>11</v>
      </c>
      <c r="C150" t="s">
        <v>119</v>
      </c>
      <c r="D150" t="s">
        <v>120</v>
      </c>
      <c r="E150" t="s">
        <v>15</v>
      </c>
      <c r="F150" t="s">
        <v>194</v>
      </c>
      <c r="G150" t="s">
        <v>196</v>
      </c>
      <c r="H150" s="1">
        <v>2022</v>
      </c>
      <c r="I150" s="2">
        <v>27885</v>
      </c>
      <c r="J150" s="3">
        <v>62992.5</v>
      </c>
      <c r="K150">
        <f>Table1[[#This Row],[Total Revenue + Open]]/Table1[[#This Row],[Qty]]</f>
        <v>2.2590102205486819</v>
      </c>
      <c r="L150">
        <f>Table1[[#This Row],[Qty]]/Table1[[#This Row],[Total Revenue + Open]]</f>
        <v>0.44267174663650433</v>
      </c>
    </row>
    <row r="151" spans="1:12">
      <c r="A151" t="s">
        <v>10</v>
      </c>
      <c r="B151" t="s">
        <v>11</v>
      </c>
      <c r="C151" t="s">
        <v>119</v>
      </c>
      <c r="D151" t="s">
        <v>120</v>
      </c>
      <c r="E151" t="s">
        <v>15</v>
      </c>
      <c r="F151" t="s">
        <v>210</v>
      </c>
      <c r="G151" t="s">
        <v>211</v>
      </c>
      <c r="H151" s="1">
        <v>2022</v>
      </c>
      <c r="I151" s="2">
        <v>26240</v>
      </c>
      <c r="J151" s="3">
        <v>53244</v>
      </c>
      <c r="K151">
        <f>Table1[[#This Row],[Total Revenue + Open]]/Table1[[#This Row],[Qty]]</f>
        <v>2.0291158536585368</v>
      </c>
      <c r="L151">
        <f>Table1[[#This Row],[Qty]]/Table1[[#This Row],[Total Revenue + Open]]</f>
        <v>0.49282548268349485</v>
      </c>
    </row>
    <row r="152" spans="1:12">
      <c r="A152" t="s">
        <v>10</v>
      </c>
      <c r="B152" t="s">
        <v>11</v>
      </c>
      <c r="C152" t="s">
        <v>119</v>
      </c>
      <c r="D152" t="s">
        <v>120</v>
      </c>
      <c r="E152" t="s">
        <v>15</v>
      </c>
      <c r="F152" t="s">
        <v>210</v>
      </c>
      <c r="G152" t="s">
        <v>212</v>
      </c>
      <c r="H152" s="1">
        <v>2022</v>
      </c>
      <c r="I152" s="2">
        <v>26240</v>
      </c>
      <c r="J152" s="3">
        <v>53244</v>
      </c>
      <c r="K152">
        <f>Table1[[#This Row],[Total Revenue + Open]]/Table1[[#This Row],[Qty]]</f>
        <v>2.0291158536585368</v>
      </c>
      <c r="L152">
        <f>Table1[[#This Row],[Qty]]/Table1[[#This Row],[Total Revenue + Open]]</f>
        <v>0.49282548268349485</v>
      </c>
    </row>
    <row r="153" spans="1:12">
      <c r="A153" t="s">
        <v>10</v>
      </c>
      <c r="B153" t="s">
        <v>11</v>
      </c>
      <c r="C153" t="s">
        <v>119</v>
      </c>
      <c r="D153" t="s">
        <v>120</v>
      </c>
      <c r="E153" t="s">
        <v>15</v>
      </c>
      <c r="F153" t="s">
        <v>36</v>
      </c>
      <c r="G153" t="s">
        <v>37</v>
      </c>
      <c r="H153" s="1">
        <v>2022</v>
      </c>
      <c r="I153" s="2">
        <v>39050</v>
      </c>
      <c r="J153" s="3">
        <v>52059</v>
      </c>
      <c r="K153">
        <f>Table1[[#This Row],[Total Revenue + Open]]/Table1[[#This Row],[Qty]]</f>
        <v>1.3331370038412291</v>
      </c>
      <c r="L153">
        <f>Table1[[#This Row],[Qty]]/Table1[[#This Row],[Total Revenue + Open]]</f>
        <v>0.75011045160298895</v>
      </c>
    </row>
    <row r="154" spans="1:12">
      <c r="A154" t="s">
        <v>10</v>
      </c>
      <c r="B154" t="s">
        <v>11</v>
      </c>
      <c r="C154" t="s">
        <v>119</v>
      </c>
      <c r="D154" t="s">
        <v>120</v>
      </c>
      <c r="E154" t="s">
        <v>15</v>
      </c>
      <c r="F154" t="s">
        <v>183</v>
      </c>
      <c r="G154" t="s">
        <v>187</v>
      </c>
      <c r="H154" s="1">
        <v>2022</v>
      </c>
      <c r="I154" s="2">
        <v>24035</v>
      </c>
      <c r="J154" s="3">
        <v>48756</v>
      </c>
      <c r="K154">
        <f>Table1[[#This Row],[Total Revenue + Open]]/Table1[[#This Row],[Qty]]</f>
        <v>2.0285417100062411</v>
      </c>
      <c r="L154">
        <f>Table1[[#This Row],[Qty]]/Table1[[#This Row],[Total Revenue + Open]]</f>
        <v>0.49296496841414389</v>
      </c>
    </row>
    <row r="155" spans="1:12">
      <c r="A155" t="s">
        <v>10</v>
      </c>
      <c r="B155" t="s">
        <v>11</v>
      </c>
      <c r="C155" t="s">
        <v>119</v>
      </c>
      <c r="D155" t="s">
        <v>120</v>
      </c>
      <c r="E155" t="s">
        <v>15</v>
      </c>
      <c r="F155" t="s">
        <v>74</v>
      </c>
      <c r="G155" t="s">
        <v>104</v>
      </c>
      <c r="H155" s="1">
        <v>2022</v>
      </c>
      <c r="I155" s="2">
        <v>52120</v>
      </c>
      <c r="J155" s="3">
        <v>48739</v>
      </c>
      <c r="K155">
        <f>Table1[[#This Row],[Total Revenue + Open]]/Table1[[#This Row],[Qty]]</f>
        <v>0.93513046815042211</v>
      </c>
      <c r="L155">
        <f>Table1[[#This Row],[Qty]]/Table1[[#This Row],[Total Revenue + Open]]</f>
        <v>1.0693694987586944</v>
      </c>
    </row>
    <row r="156" spans="1:12">
      <c r="A156" t="s">
        <v>10</v>
      </c>
      <c r="B156" t="s">
        <v>11</v>
      </c>
      <c r="C156" t="s">
        <v>119</v>
      </c>
      <c r="D156" t="s">
        <v>120</v>
      </c>
      <c r="E156" t="s">
        <v>15</v>
      </c>
      <c r="F156" t="s">
        <v>74</v>
      </c>
      <c r="G156" t="s">
        <v>104</v>
      </c>
      <c r="H156" s="1">
        <v>2022</v>
      </c>
      <c r="I156" s="2">
        <v>51965</v>
      </c>
      <c r="J156" s="3">
        <v>48598</v>
      </c>
      <c r="K156">
        <f>Table1[[#This Row],[Total Revenue + Open]]/Table1[[#This Row],[Qty]]</f>
        <v>0.93520638891561625</v>
      </c>
      <c r="L156">
        <f>Table1[[#This Row],[Qty]]/Table1[[#This Row],[Total Revenue + Open]]</f>
        <v>1.0692826865303098</v>
      </c>
    </row>
    <row r="157" spans="1:12">
      <c r="A157" t="s">
        <v>10</v>
      </c>
      <c r="B157" t="s">
        <v>11</v>
      </c>
      <c r="C157" t="s">
        <v>119</v>
      </c>
      <c r="D157" t="s">
        <v>120</v>
      </c>
      <c r="E157" t="s">
        <v>15</v>
      </c>
      <c r="F157" t="s">
        <v>36</v>
      </c>
      <c r="G157" t="s">
        <v>37</v>
      </c>
      <c r="H157" s="1">
        <v>2022</v>
      </c>
      <c r="I157" s="2">
        <v>35010</v>
      </c>
      <c r="J157" s="3">
        <v>46665.5</v>
      </c>
      <c r="K157">
        <f>Table1[[#This Row],[Total Revenue + Open]]/Table1[[#This Row],[Qty]]</f>
        <v>1.332919165952585</v>
      </c>
      <c r="L157">
        <f>Table1[[#This Row],[Qty]]/Table1[[#This Row],[Total Revenue + Open]]</f>
        <v>0.75023304154032422</v>
      </c>
    </row>
    <row r="158" spans="1:12">
      <c r="A158" t="s">
        <v>10</v>
      </c>
      <c r="B158" t="s">
        <v>11</v>
      </c>
      <c r="C158" t="s">
        <v>119</v>
      </c>
      <c r="D158" t="s">
        <v>120</v>
      </c>
      <c r="E158" t="s">
        <v>15</v>
      </c>
      <c r="F158" t="s">
        <v>194</v>
      </c>
      <c r="G158" t="s">
        <v>197</v>
      </c>
      <c r="H158" s="1">
        <v>2022</v>
      </c>
      <c r="I158" s="2">
        <v>20030</v>
      </c>
      <c r="J158" s="3">
        <v>45229.75</v>
      </c>
      <c r="K158">
        <f>Table1[[#This Row],[Total Revenue + Open]]/Table1[[#This Row],[Qty]]</f>
        <v>2.2581003494757863</v>
      </c>
      <c r="L158">
        <f>Table1[[#This Row],[Qty]]/Table1[[#This Row],[Total Revenue + Open]]</f>
        <v>0.44285011524494389</v>
      </c>
    </row>
    <row r="159" spans="1:12">
      <c r="A159" t="s">
        <v>10</v>
      </c>
      <c r="B159" t="s">
        <v>11</v>
      </c>
      <c r="C159" t="s">
        <v>119</v>
      </c>
      <c r="D159" t="s">
        <v>120</v>
      </c>
      <c r="E159" t="s">
        <v>15</v>
      </c>
      <c r="F159" t="s">
        <v>194</v>
      </c>
      <c r="G159" t="s">
        <v>195</v>
      </c>
      <c r="H159" s="1">
        <v>2022</v>
      </c>
      <c r="I159" s="2">
        <v>19635</v>
      </c>
      <c r="J159" s="3">
        <v>44321.75</v>
      </c>
      <c r="K159">
        <f>Table1[[#This Row],[Total Revenue + Open]]/Table1[[#This Row],[Qty]]</f>
        <v>2.2572829131652661</v>
      </c>
      <c r="L159">
        <f>Table1[[#This Row],[Qty]]/Table1[[#This Row],[Total Revenue + Open]]</f>
        <v>0.44301048582242353</v>
      </c>
    </row>
    <row r="160" spans="1:12">
      <c r="A160" t="s">
        <v>10</v>
      </c>
      <c r="B160" t="s">
        <v>11</v>
      </c>
      <c r="C160" t="s">
        <v>119</v>
      </c>
      <c r="D160" t="s">
        <v>120</v>
      </c>
      <c r="E160" t="s">
        <v>15</v>
      </c>
      <c r="F160" t="s">
        <v>194</v>
      </c>
      <c r="G160" t="s">
        <v>196</v>
      </c>
      <c r="H160" s="1">
        <v>2022</v>
      </c>
      <c r="I160" s="2">
        <v>19610</v>
      </c>
      <c r="J160" s="3">
        <v>44265</v>
      </c>
      <c r="K160">
        <f>Table1[[#This Row],[Total Revenue + Open]]/Table1[[#This Row],[Qty]]</f>
        <v>2.2572667006629272</v>
      </c>
      <c r="L160">
        <f>Table1[[#This Row],[Qty]]/Table1[[#This Row],[Total Revenue + Open]]</f>
        <v>0.44301366768327122</v>
      </c>
    </row>
    <row r="161" spans="1:12">
      <c r="A161" t="s">
        <v>10</v>
      </c>
      <c r="B161" t="s">
        <v>11</v>
      </c>
      <c r="C161" t="s">
        <v>119</v>
      </c>
      <c r="D161" t="s">
        <v>120</v>
      </c>
      <c r="E161" t="s">
        <v>12</v>
      </c>
      <c r="F161" t="s">
        <v>13</v>
      </c>
      <c r="G161" t="s">
        <v>14</v>
      </c>
      <c r="H161" s="1">
        <v>2022</v>
      </c>
      <c r="I161" s="2">
        <v>340000</v>
      </c>
      <c r="J161" s="3">
        <v>44200</v>
      </c>
      <c r="K161">
        <f>Table1[[#This Row],[Total Revenue + Open]]/Table1[[#This Row],[Qty]]</f>
        <v>0.13</v>
      </c>
      <c r="L161">
        <f>Table1[[#This Row],[Total Revenue + Open]]/Table1[[#This Row],[Qty]]</f>
        <v>0.13</v>
      </c>
    </row>
    <row r="162" spans="1:12">
      <c r="A162" t="s">
        <v>10</v>
      </c>
      <c r="B162" t="s">
        <v>11</v>
      </c>
      <c r="C162" t="s">
        <v>119</v>
      </c>
      <c r="D162" t="s">
        <v>120</v>
      </c>
      <c r="E162" t="s">
        <v>15</v>
      </c>
      <c r="F162" t="s">
        <v>201</v>
      </c>
      <c r="G162" t="s">
        <v>202</v>
      </c>
      <c r="H162" s="1">
        <v>2022</v>
      </c>
      <c r="I162" s="2">
        <v>14580</v>
      </c>
      <c r="J162" s="3">
        <v>43355</v>
      </c>
      <c r="K162">
        <f>Table1[[#This Row],[Total Revenue + Open]]/Table1[[#This Row],[Qty]]</f>
        <v>2.9735939643347051</v>
      </c>
      <c r="L162">
        <f>Table1[[#This Row],[Qty]]/Table1[[#This Row],[Total Revenue + Open]]</f>
        <v>0.33629339176565565</v>
      </c>
    </row>
    <row r="163" spans="1:12">
      <c r="A163" t="s">
        <v>10</v>
      </c>
      <c r="B163" t="s">
        <v>11</v>
      </c>
      <c r="C163" t="s">
        <v>119</v>
      </c>
      <c r="D163" t="s">
        <v>120</v>
      </c>
      <c r="E163" t="s">
        <v>15</v>
      </c>
      <c r="F163" t="s">
        <v>201</v>
      </c>
      <c r="G163" t="s">
        <v>203</v>
      </c>
      <c r="H163" s="1">
        <v>2022</v>
      </c>
      <c r="I163" s="2">
        <v>14580</v>
      </c>
      <c r="J163" s="3">
        <v>43355</v>
      </c>
      <c r="K163">
        <f>Table1[[#This Row],[Total Revenue + Open]]/Table1[[#This Row],[Qty]]</f>
        <v>2.9735939643347051</v>
      </c>
      <c r="L163">
        <f>Table1[[#This Row],[Qty]]/Table1[[#This Row],[Total Revenue + Open]]</f>
        <v>0.33629339176565565</v>
      </c>
    </row>
    <row r="164" spans="1:12">
      <c r="A164" t="s">
        <v>10</v>
      </c>
      <c r="B164" t="s">
        <v>11</v>
      </c>
      <c r="C164" t="s">
        <v>119</v>
      </c>
      <c r="D164" t="s">
        <v>120</v>
      </c>
      <c r="E164" t="s">
        <v>15</v>
      </c>
      <c r="F164" t="s">
        <v>194</v>
      </c>
      <c r="G164" t="s">
        <v>195</v>
      </c>
      <c r="H164" s="1">
        <v>2022</v>
      </c>
      <c r="I164" s="2">
        <v>18470</v>
      </c>
      <c r="J164" s="3">
        <v>41711.25</v>
      </c>
      <c r="K164">
        <f>Table1[[#This Row],[Total Revenue + Open]]/Table1[[#This Row],[Qty]]</f>
        <v>2.2583243096913916</v>
      </c>
      <c r="L164">
        <f>Table1[[#This Row],[Qty]]/Table1[[#This Row],[Total Revenue + Open]]</f>
        <v>0.44280619736881538</v>
      </c>
    </row>
    <row r="165" spans="1:12">
      <c r="A165" t="s">
        <v>10</v>
      </c>
      <c r="B165" t="s">
        <v>11</v>
      </c>
      <c r="C165" t="s">
        <v>119</v>
      </c>
      <c r="D165" t="s">
        <v>120</v>
      </c>
      <c r="E165" t="s">
        <v>15</v>
      </c>
      <c r="F165" t="s">
        <v>194</v>
      </c>
      <c r="G165" t="s">
        <v>196</v>
      </c>
      <c r="H165" s="1">
        <v>2022</v>
      </c>
      <c r="I165" s="2">
        <v>18470</v>
      </c>
      <c r="J165" s="3">
        <v>41711.25</v>
      </c>
      <c r="K165">
        <f>Table1[[#This Row],[Total Revenue + Open]]/Table1[[#This Row],[Qty]]</f>
        <v>2.2583243096913916</v>
      </c>
      <c r="L165">
        <f>Table1[[#This Row],[Qty]]/Table1[[#This Row],[Total Revenue + Open]]</f>
        <v>0.44280619736881538</v>
      </c>
    </row>
    <row r="166" spans="1:12">
      <c r="A166" t="s">
        <v>10</v>
      </c>
      <c r="B166" t="s">
        <v>11</v>
      </c>
      <c r="C166" t="s">
        <v>119</v>
      </c>
      <c r="D166" t="s">
        <v>120</v>
      </c>
      <c r="E166" t="s">
        <v>15</v>
      </c>
      <c r="F166" t="s">
        <v>194</v>
      </c>
      <c r="G166" t="s">
        <v>195</v>
      </c>
      <c r="H166" s="1">
        <v>2022</v>
      </c>
      <c r="I166" s="2">
        <v>18395</v>
      </c>
      <c r="J166" s="3">
        <v>41541</v>
      </c>
      <c r="K166">
        <f>Table1[[#This Row],[Total Revenue + Open]]/Table1[[#This Row],[Qty]]</f>
        <v>2.2582767056265292</v>
      </c>
      <c r="L166">
        <f>Table1[[#This Row],[Qty]]/Table1[[#This Row],[Total Revenue + Open]]</f>
        <v>0.44281553164343662</v>
      </c>
    </row>
    <row r="167" spans="1:12">
      <c r="A167" t="s">
        <v>10</v>
      </c>
      <c r="B167" t="s">
        <v>11</v>
      </c>
      <c r="C167" t="s">
        <v>119</v>
      </c>
      <c r="D167" t="s">
        <v>120</v>
      </c>
      <c r="E167" t="s">
        <v>15</v>
      </c>
      <c r="F167" t="s">
        <v>194</v>
      </c>
      <c r="G167" t="s">
        <v>196</v>
      </c>
      <c r="H167" s="1">
        <v>2022</v>
      </c>
      <c r="I167" s="2">
        <v>18370</v>
      </c>
      <c r="J167" s="3">
        <v>41484.25</v>
      </c>
      <c r="K167">
        <f>Table1[[#This Row],[Total Revenue + Open]]/Table1[[#This Row],[Qty]]</f>
        <v>2.2582607512248232</v>
      </c>
      <c r="L167">
        <f>Table1[[#This Row],[Qty]]/Table1[[#This Row],[Total Revenue + Open]]</f>
        <v>0.44281866009389104</v>
      </c>
    </row>
    <row r="168" spans="1:12">
      <c r="A168" t="s">
        <v>10</v>
      </c>
      <c r="B168" t="s">
        <v>11</v>
      </c>
      <c r="C168" t="s">
        <v>119</v>
      </c>
      <c r="D168" t="s">
        <v>120</v>
      </c>
      <c r="E168" t="s">
        <v>15</v>
      </c>
      <c r="F168" t="s">
        <v>194</v>
      </c>
      <c r="G168" t="s">
        <v>197</v>
      </c>
      <c r="H168" s="1">
        <v>2022</v>
      </c>
      <c r="I168" s="2">
        <v>18115</v>
      </c>
      <c r="J168" s="3">
        <v>40916.75</v>
      </c>
      <c r="K168">
        <f>Table1[[#This Row],[Total Revenue + Open]]/Table1[[#This Row],[Qty]]</f>
        <v>2.2587220535467845</v>
      </c>
      <c r="L168">
        <f>Table1[[#This Row],[Qty]]/Table1[[#This Row],[Total Revenue + Open]]</f>
        <v>0.44272822254944488</v>
      </c>
    </row>
    <row r="169" spans="1:12">
      <c r="A169" t="s">
        <v>10</v>
      </c>
      <c r="B169" t="s">
        <v>11</v>
      </c>
      <c r="C169" t="s">
        <v>119</v>
      </c>
      <c r="D169" t="s">
        <v>120</v>
      </c>
      <c r="E169" t="s">
        <v>15</v>
      </c>
      <c r="F169" t="s">
        <v>194</v>
      </c>
      <c r="G169" t="s">
        <v>196</v>
      </c>
      <c r="H169" s="1">
        <v>2022</v>
      </c>
      <c r="I169" s="2">
        <v>18040</v>
      </c>
      <c r="J169" s="3">
        <v>40746.5</v>
      </c>
      <c r="K169">
        <f>Table1[[#This Row],[Total Revenue + Open]]/Table1[[#This Row],[Qty]]</f>
        <v>2.2586751662971176</v>
      </c>
      <c r="L169">
        <f>Table1[[#This Row],[Qty]]/Table1[[#This Row],[Total Revenue + Open]]</f>
        <v>0.44273741302933994</v>
      </c>
    </row>
    <row r="170" spans="1:12">
      <c r="A170" t="s">
        <v>10</v>
      </c>
      <c r="B170" t="s">
        <v>11</v>
      </c>
      <c r="C170" t="s">
        <v>119</v>
      </c>
      <c r="D170" t="s">
        <v>120</v>
      </c>
      <c r="E170" t="s">
        <v>15</v>
      </c>
      <c r="F170" t="s">
        <v>194</v>
      </c>
      <c r="G170" t="s">
        <v>195</v>
      </c>
      <c r="H170" s="1">
        <v>2022</v>
      </c>
      <c r="I170" s="2">
        <v>18015</v>
      </c>
      <c r="J170" s="3">
        <v>40689.75</v>
      </c>
      <c r="K170">
        <f>Table1[[#This Row],[Total Revenue + Open]]/Table1[[#This Row],[Qty]]</f>
        <v>2.2586594504579516</v>
      </c>
      <c r="L170">
        <f>Table1[[#This Row],[Qty]]/Table1[[#This Row],[Total Revenue + Open]]</f>
        <v>0.4427404936132564</v>
      </c>
    </row>
    <row r="171" spans="1:12">
      <c r="A171" t="s">
        <v>10</v>
      </c>
      <c r="B171" t="s">
        <v>11</v>
      </c>
      <c r="C171" t="s">
        <v>119</v>
      </c>
      <c r="D171" t="s">
        <v>120</v>
      </c>
      <c r="E171" t="s">
        <v>15</v>
      </c>
      <c r="F171" t="s">
        <v>36</v>
      </c>
      <c r="G171" t="s">
        <v>37</v>
      </c>
      <c r="H171" s="1">
        <v>2022</v>
      </c>
      <c r="I171" s="2">
        <v>30155</v>
      </c>
      <c r="J171" s="3">
        <v>40200</v>
      </c>
      <c r="K171">
        <f>Table1[[#This Row],[Total Revenue + Open]]/Table1[[#This Row],[Qty]]</f>
        <v>1.333112253357652</v>
      </c>
      <c r="L171">
        <f>Table1[[#This Row],[Qty]]/Table1[[#This Row],[Total Revenue + Open]]</f>
        <v>0.75012437810945276</v>
      </c>
    </row>
    <row r="172" spans="1:12">
      <c r="A172" t="s">
        <v>10</v>
      </c>
      <c r="B172" t="s">
        <v>11</v>
      </c>
      <c r="C172" t="s">
        <v>119</v>
      </c>
      <c r="D172" t="s">
        <v>120</v>
      </c>
      <c r="E172" t="s">
        <v>19</v>
      </c>
      <c r="F172" t="s">
        <v>92</v>
      </c>
      <c r="G172" t="s">
        <v>93</v>
      </c>
      <c r="H172" s="1">
        <v>2022</v>
      </c>
      <c r="I172" s="2">
        <v>267650</v>
      </c>
      <c r="J172" s="3">
        <v>37471</v>
      </c>
      <c r="K172">
        <f>Table1[[#This Row],[Total Revenue + Open]]/Table1[[#This Row],[Qty]]</f>
        <v>0.14000000000000001</v>
      </c>
      <c r="L172">
        <f>Table1[[#This Row],[Total Revenue + Open]]/Table1[[#This Row],[Qty]]</f>
        <v>0.14000000000000001</v>
      </c>
    </row>
    <row r="173" spans="1:12">
      <c r="A173" t="s">
        <v>10</v>
      </c>
      <c r="B173" t="s">
        <v>11</v>
      </c>
      <c r="C173" t="s">
        <v>119</v>
      </c>
      <c r="D173" t="s">
        <v>120</v>
      </c>
      <c r="E173" t="s">
        <v>15</v>
      </c>
      <c r="F173" t="s">
        <v>183</v>
      </c>
      <c r="G173" t="s">
        <v>184</v>
      </c>
      <c r="H173" s="1">
        <v>2022</v>
      </c>
      <c r="I173" s="2">
        <v>18200</v>
      </c>
      <c r="J173" s="3">
        <v>36924</v>
      </c>
      <c r="K173">
        <f>Table1[[#This Row],[Total Revenue + Open]]/Table1[[#This Row],[Qty]]</f>
        <v>2.0287912087912088</v>
      </c>
      <c r="L173">
        <f>Table1[[#This Row],[Qty]]/Table1[[#This Row],[Total Revenue + Open]]</f>
        <v>0.49290434405806521</v>
      </c>
    </row>
    <row r="174" spans="1:12">
      <c r="A174" t="s">
        <v>10</v>
      </c>
      <c r="B174" t="s">
        <v>11</v>
      </c>
      <c r="C174" t="s">
        <v>119</v>
      </c>
      <c r="D174" t="s">
        <v>120</v>
      </c>
      <c r="E174" t="s">
        <v>15</v>
      </c>
      <c r="F174" t="s">
        <v>183</v>
      </c>
      <c r="G174" t="s">
        <v>187</v>
      </c>
      <c r="H174" s="1">
        <v>2022</v>
      </c>
      <c r="I174" s="2">
        <v>18200</v>
      </c>
      <c r="J174" s="3">
        <v>36924</v>
      </c>
      <c r="K174">
        <f>Table1[[#This Row],[Total Revenue + Open]]/Table1[[#This Row],[Qty]]</f>
        <v>2.0287912087912088</v>
      </c>
      <c r="L174">
        <f>Table1[[#This Row],[Qty]]/Table1[[#This Row],[Total Revenue + Open]]</f>
        <v>0.49290434405806521</v>
      </c>
    </row>
    <row r="175" spans="1:12">
      <c r="A175" t="s">
        <v>10</v>
      </c>
      <c r="B175" t="s">
        <v>11</v>
      </c>
      <c r="C175" t="s">
        <v>119</v>
      </c>
      <c r="D175" t="s">
        <v>120</v>
      </c>
      <c r="E175" t="s">
        <v>15</v>
      </c>
      <c r="F175" t="s">
        <v>74</v>
      </c>
      <c r="G175" t="s">
        <v>104</v>
      </c>
      <c r="H175" s="1">
        <v>2022</v>
      </c>
      <c r="I175" s="2">
        <v>38950</v>
      </c>
      <c r="J175" s="3">
        <v>36425</v>
      </c>
      <c r="K175">
        <f>Table1[[#This Row],[Total Revenue + Open]]/Table1[[#This Row],[Qty]]</f>
        <v>0.93517329910141211</v>
      </c>
      <c r="L175">
        <f>Table1[[#This Row],[Qty]]/Table1[[#This Row],[Total Revenue + Open]]</f>
        <v>1.0693205216197665</v>
      </c>
    </row>
    <row r="176" spans="1:12">
      <c r="A176" t="s">
        <v>10</v>
      </c>
      <c r="B176" t="s">
        <v>11</v>
      </c>
      <c r="C176" t="s">
        <v>119</v>
      </c>
      <c r="D176" t="s">
        <v>120</v>
      </c>
      <c r="E176" t="s">
        <v>15</v>
      </c>
      <c r="F176" t="s">
        <v>36</v>
      </c>
      <c r="G176" t="s">
        <v>37</v>
      </c>
      <c r="H176" s="1">
        <v>2022</v>
      </c>
      <c r="I176" s="2">
        <v>27175</v>
      </c>
      <c r="J176" s="3">
        <v>36213.5</v>
      </c>
      <c r="K176">
        <f>Table1[[#This Row],[Total Revenue + Open]]/Table1[[#This Row],[Qty]]</f>
        <v>1.3326034958601656</v>
      </c>
      <c r="L176">
        <f>Table1[[#This Row],[Qty]]/Table1[[#This Row],[Total Revenue + Open]]</f>
        <v>0.75041075841882166</v>
      </c>
    </row>
    <row r="177" spans="1:12">
      <c r="A177" t="s">
        <v>10</v>
      </c>
      <c r="B177" t="s">
        <v>11</v>
      </c>
      <c r="C177" t="s">
        <v>119</v>
      </c>
      <c r="D177" t="s">
        <v>120</v>
      </c>
      <c r="E177" t="s">
        <v>15</v>
      </c>
      <c r="F177" t="s">
        <v>36</v>
      </c>
      <c r="G177" t="s">
        <v>37</v>
      </c>
      <c r="H177" s="1">
        <v>2022</v>
      </c>
      <c r="I177" s="2">
        <v>26265</v>
      </c>
      <c r="J177" s="3">
        <v>35791.25</v>
      </c>
      <c r="K177">
        <f>Table1[[#This Row],[Total Revenue + Open]]/Table1[[#This Row],[Qty]]</f>
        <v>1.3626975061869409</v>
      </c>
      <c r="L177">
        <f>Table1[[#This Row],[Qty]]/Table1[[#This Row],[Total Revenue + Open]]</f>
        <v>0.73383857786470152</v>
      </c>
    </row>
    <row r="178" spans="1:12">
      <c r="A178" t="s">
        <v>10</v>
      </c>
      <c r="B178" t="s">
        <v>11</v>
      </c>
      <c r="C178" t="s">
        <v>119</v>
      </c>
      <c r="D178" t="s">
        <v>120</v>
      </c>
      <c r="E178" t="s">
        <v>15</v>
      </c>
      <c r="F178" t="s">
        <v>36</v>
      </c>
      <c r="G178" t="s">
        <v>37</v>
      </c>
      <c r="H178" s="1">
        <v>2022</v>
      </c>
      <c r="I178" s="2">
        <v>26130</v>
      </c>
      <c r="J178" s="3">
        <v>35620</v>
      </c>
      <c r="K178">
        <f>Table1[[#This Row],[Total Revenue + Open]]/Table1[[#This Row],[Qty]]</f>
        <v>1.3631840796019901</v>
      </c>
      <c r="L178">
        <f>Table1[[#This Row],[Qty]]/Table1[[#This Row],[Total Revenue + Open]]</f>
        <v>0.73357664233576647</v>
      </c>
    </row>
    <row r="179" spans="1:12">
      <c r="A179" t="s">
        <v>10</v>
      </c>
      <c r="B179" t="s">
        <v>11</v>
      </c>
      <c r="C179" t="s">
        <v>119</v>
      </c>
      <c r="D179" t="s">
        <v>120</v>
      </c>
      <c r="E179" t="s">
        <v>19</v>
      </c>
      <c r="F179" t="s">
        <v>54</v>
      </c>
      <c r="G179" t="s">
        <v>59</v>
      </c>
      <c r="H179" s="1">
        <v>2022</v>
      </c>
      <c r="I179" s="2">
        <v>253900</v>
      </c>
      <c r="J179" s="3">
        <v>35546</v>
      </c>
      <c r="K179">
        <f>Table1[[#This Row],[Total Revenue + Open]]/Table1[[#This Row],[Qty]]</f>
        <v>0.14000000000000001</v>
      </c>
      <c r="L179">
        <f>Table1[[#This Row],[Total Revenue + Open]]/Table1[[#This Row],[Qty]]</f>
        <v>0.14000000000000001</v>
      </c>
    </row>
    <row r="180" spans="1:12">
      <c r="A180" t="s">
        <v>10</v>
      </c>
      <c r="B180" t="s">
        <v>11</v>
      </c>
      <c r="C180" t="s">
        <v>119</v>
      </c>
      <c r="D180" t="s">
        <v>120</v>
      </c>
      <c r="E180" t="s">
        <v>15</v>
      </c>
      <c r="F180" t="s">
        <v>194</v>
      </c>
      <c r="G180" t="s">
        <v>195</v>
      </c>
      <c r="H180" s="1">
        <v>2022</v>
      </c>
      <c r="I180" s="2">
        <v>14100</v>
      </c>
      <c r="J180" s="3">
        <v>31836.75</v>
      </c>
      <c r="K180">
        <f>Table1[[#This Row],[Total Revenue + Open]]/Table1[[#This Row],[Qty]]</f>
        <v>2.2579255319148936</v>
      </c>
      <c r="L180">
        <f>Table1[[#This Row],[Qty]]/Table1[[#This Row],[Total Revenue + Open]]</f>
        <v>0.4428844024594219</v>
      </c>
    </row>
    <row r="181" spans="1:12">
      <c r="A181" t="s">
        <v>10</v>
      </c>
      <c r="B181" t="s">
        <v>11</v>
      </c>
      <c r="C181" t="s">
        <v>73</v>
      </c>
      <c r="D181" t="s">
        <v>50</v>
      </c>
      <c r="E181" t="s">
        <v>15</v>
      </c>
      <c r="F181" t="s">
        <v>80</v>
      </c>
      <c r="G181" t="s">
        <v>83</v>
      </c>
      <c r="H181" s="1">
        <v>2021</v>
      </c>
      <c r="I181" s="2">
        <v>1360</v>
      </c>
      <c r="J181" s="3">
        <v>1539</v>
      </c>
      <c r="K181">
        <f>Table1[[#This Row],[Total Revenue + Open]]/Table1[[#This Row],[Qty]]</f>
        <v>1.1316176470588235</v>
      </c>
      <c r="L181">
        <f>Table1[[#This Row],[Qty]]/Table1[[#This Row],[Total Revenue + Open]]</f>
        <v>0.88369070825211171</v>
      </c>
    </row>
    <row r="182" spans="1:12">
      <c r="A182" t="s">
        <v>10</v>
      </c>
      <c r="B182" t="s">
        <v>11</v>
      </c>
      <c r="C182" t="s">
        <v>73</v>
      </c>
      <c r="D182" t="s">
        <v>50</v>
      </c>
      <c r="E182" t="s">
        <v>15</v>
      </c>
      <c r="F182" t="s">
        <v>80</v>
      </c>
      <c r="G182" t="s">
        <v>83</v>
      </c>
      <c r="H182" s="1">
        <v>2021</v>
      </c>
      <c r="I182" s="2">
        <v>9150</v>
      </c>
      <c r="J182" s="3">
        <v>10374</v>
      </c>
      <c r="K182">
        <f>Table1[[#This Row],[Total Revenue + Open]]/Table1[[#This Row],[Qty]]</f>
        <v>1.1337704918032787</v>
      </c>
      <c r="L182">
        <f>Table1[[#This Row],[Qty]]/Table1[[#This Row],[Total Revenue + Open]]</f>
        <v>0.88201272411798726</v>
      </c>
    </row>
    <row r="183" spans="1:12">
      <c r="A183" t="s">
        <v>10</v>
      </c>
      <c r="B183" t="s">
        <v>11</v>
      </c>
      <c r="C183" t="s">
        <v>73</v>
      </c>
      <c r="D183" t="s">
        <v>50</v>
      </c>
      <c r="E183" t="s">
        <v>15</v>
      </c>
      <c r="F183" t="s">
        <v>80</v>
      </c>
      <c r="G183" t="s">
        <v>83</v>
      </c>
      <c r="H183" s="1">
        <v>2021</v>
      </c>
      <c r="I183" s="2">
        <v>2710</v>
      </c>
      <c r="J183" s="3">
        <v>3078</v>
      </c>
      <c r="K183">
        <f>Table1[[#This Row],[Total Revenue + Open]]/Table1[[#This Row],[Qty]]</f>
        <v>1.1357933579335793</v>
      </c>
      <c r="L183">
        <f>Table1[[#This Row],[Qty]]/Table1[[#This Row],[Total Revenue + Open]]</f>
        <v>0.88044184535412606</v>
      </c>
    </row>
    <row r="184" spans="1:12">
      <c r="A184" t="s">
        <v>10</v>
      </c>
      <c r="B184" t="s">
        <v>11</v>
      </c>
      <c r="C184" t="s">
        <v>73</v>
      </c>
      <c r="D184" t="s">
        <v>50</v>
      </c>
      <c r="E184" t="s">
        <v>15</v>
      </c>
      <c r="F184" t="s">
        <v>80</v>
      </c>
      <c r="G184" t="s">
        <v>83</v>
      </c>
      <c r="H184" s="1">
        <v>2021</v>
      </c>
      <c r="I184" s="2">
        <v>2210</v>
      </c>
      <c r="J184" s="3">
        <v>2508</v>
      </c>
      <c r="K184">
        <f>Table1[[#This Row],[Total Revenue + Open]]/Table1[[#This Row],[Qty]]</f>
        <v>1.134841628959276</v>
      </c>
      <c r="L184">
        <f>Table1[[#This Row],[Qty]]/Table1[[#This Row],[Total Revenue + Open]]</f>
        <v>0.8811802232854864</v>
      </c>
    </row>
    <row r="185" spans="1:12">
      <c r="A185" t="s">
        <v>10</v>
      </c>
      <c r="B185" t="s">
        <v>11</v>
      </c>
      <c r="C185" t="s">
        <v>73</v>
      </c>
      <c r="D185" t="s">
        <v>50</v>
      </c>
      <c r="E185" t="s">
        <v>15</v>
      </c>
      <c r="F185" t="s">
        <v>80</v>
      </c>
      <c r="G185" t="s">
        <v>83</v>
      </c>
      <c r="H185" s="1">
        <v>2021</v>
      </c>
      <c r="I185" s="2">
        <v>7490</v>
      </c>
      <c r="J185" s="3">
        <v>8493</v>
      </c>
      <c r="K185">
        <f>Table1[[#This Row],[Total Revenue + Open]]/Table1[[#This Row],[Qty]]</f>
        <v>1.1339118825100134</v>
      </c>
      <c r="L185">
        <f>Table1[[#This Row],[Qty]]/Table1[[#This Row],[Total Revenue + Open]]</f>
        <v>0.88190274343577069</v>
      </c>
    </row>
    <row r="186" spans="1:12">
      <c r="A186" t="s">
        <v>10</v>
      </c>
      <c r="B186" t="s">
        <v>11</v>
      </c>
      <c r="C186" t="s">
        <v>73</v>
      </c>
      <c r="D186" t="s">
        <v>50</v>
      </c>
      <c r="E186" t="s">
        <v>15</v>
      </c>
      <c r="F186" t="s">
        <v>80</v>
      </c>
      <c r="G186" t="s">
        <v>83</v>
      </c>
      <c r="H186" s="1">
        <v>2021</v>
      </c>
      <c r="I186" s="2">
        <v>3070</v>
      </c>
      <c r="J186" s="3">
        <v>3477</v>
      </c>
      <c r="K186">
        <f>Table1[[#This Row],[Total Revenue + Open]]/Table1[[#This Row],[Qty]]</f>
        <v>1.1325732899022802</v>
      </c>
      <c r="L186">
        <f>Table1[[#This Row],[Qty]]/Table1[[#This Row],[Total Revenue + Open]]</f>
        <v>0.88294506758700031</v>
      </c>
    </row>
    <row r="187" spans="1:12">
      <c r="A187" t="s">
        <v>10</v>
      </c>
      <c r="B187" t="s">
        <v>11</v>
      </c>
      <c r="C187" t="s">
        <v>73</v>
      </c>
      <c r="D187" t="s">
        <v>50</v>
      </c>
      <c r="E187" t="s">
        <v>15</v>
      </c>
      <c r="F187" t="s">
        <v>80</v>
      </c>
      <c r="G187" t="s">
        <v>83</v>
      </c>
      <c r="H187" s="1">
        <v>2021</v>
      </c>
      <c r="I187" s="2">
        <v>1050</v>
      </c>
      <c r="J187" s="3">
        <v>1197</v>
      </c>
      <c r="K187">
        <f>Table1[[#This Row],[Total Revenue + Open]]/Table1[[#This Row],[Qty]]</f>
        <v>1.1399999999999999</v>
      </c>
      <c r="L187">
        <f>Table1[[#This Row],[Qty]]/Table1[[#This Row],[Total Revenue + Open]]</f>
        <v>0.8771929824561403</v>
      </c>
    </row>
    <row r="188" spans="1:12">
      <c r="A188" t="s">
        <v>10</v>
      </c>
      <c r="B188" t="s">
        <v>11</v>
      </c>
      <c r="C188" t="s">
        <v>73</v>
      </c>
      <c r="D188" t="s">
        <v>50</v>
      </c>
      <c r="E188" t="s">
        <v>15</v>
      </c>
      <c r="F188" t="s">
        <v>80</v>
      </c>
      <c r="G188" t="s">
        <v>83</v>
      </c>
      <c r="H188" s="1">
        <v>2021</v>
      </c>
      <c r="I188" s="2">
        <v>8850</v>
      </c>
      <c r="J188" s="3">
        <v>10032</v>
      </c>
      <c r="K188">
        <f>Table1[[#This Row],[Total Revenue + Open]]/Table1[[#This Row],[Qty]]</f>
        <v>1.1335593220338982</v>
      </c>
      <c r="L188">
        <f>Table1[[#This Row],[Qty]]/Table1[[#This Row],[Total Revenue + Open]]</f>
        <v>0.88217703349282295</v>
      </c>
    </row>
    <row r="189" spans="1:12">
      <c r="A189" t="s">
        <v>10</v>
      </c>
      <c r="B189" t="s">
        <v>11</v>
      </c>
      <c r="C189" t="s">
        <v>73</v>
      </c>
      <c r="D189" t="s">
        <v>50</v>
      </c>
      <c r="E189" t="s">
        <v>15</v>
      </c>
      <c r="F189" t="s">
        <v>80</v>
      </c>
      <c r="G189" t="s">
        <v>83</v>
      </c>
      <c r="H189" s="1">
        <v>2021</v>
      </c>
      <c r="I189" s="2">
        <v>2365</v>
      </c>
      <c r="J189" s="3">
        <v>2679</v>
      </c>
      <c r="K189">
        <f>Table1[[#This Row],[Total Revenue + Open]]/Table1[[#This Row],[Qty]]</f>
        <v>1.1327695560253699</v>
      </c>
      <c r="L189">
        <f>Table1[[#This Row],[Qty]]/Table1[[#This Row],[Total Revenue + Open]]</f>
        <v>0.88279208659947739</v>
      </c>
    </row>
    <row r="190" spans="1:12">
      <c r="A190" t="s">
        <v>10</v>
      </c>
      <c r="B190" t="s">
        <v>11</v>
      </c>
      <c r="C190" t="s">
        <v>73</v>
      </c>
      <c r="D190" t="s">
        <v>50</v>
      </c>
      <c r="E190" t="s">
        <v>15</v>
      </c>
      <c r="F190" t="s">
        <v>80</v>
      </c>
      <c r="G190" t="s">
        <v>83</v>
      </c>
      <c r="H190" s="1">
        <v>2021</v>
      </c>
      <c r="I190" s="2">
        <v>650</v>
      </c>
      <c r="J190" s="3">
        <v>741</v>
      </c>
      <c r="K190">
        <f>Table1[[#This Row],[Total Revenue + Open]]/Table1[[#This Row],[Qty]]</f>
        <v>1.1399999999999999</v>
      </c>
      <c r="L190">
        <f>Table1[[#This Row],[Qty]]/Table1[[#This Row],[Total Revenue + Open]]</f>
        <v>0.8771929824561403</v>
      </c>
    </row>
    <row r="191" spans="1:12">
      <c r="A191" t="s">
        <v>10</v>
      </c>
      <c r="B191" t="s">
        <v>11</v>
      </c>
      <c r="C191" t="s">
        <v>73</v>
      </c>
      <c r="D191" t="s">
        <v>50</v>
      </c>
      <c r="E191" t="s">
        <v>15</v>
      </c>
      <c r="F191" t="s">
        <v>80</v>
      </c>
      <c r="G191" t="s">
        <v>83</v>
      </c>
      <c r="H191" s="1">
        <v>2021</v>
      </c>
      <c r="I191" s="2">
        <v>1060</v>
      </c>
      <c r="J191" s="3">
        <v>1197</v>
      </c>
      <c r="K191">
        <f>Table1[[#This Row],[Total Revenue + Open]]/Table1[[#This Row],[Qty]]</f>
        <v>1.129245283018868</v>
      </c>
      <c r="L191">
        <f>Table1[[#This Row],[Qty]]/Table1[[#This Row],[Total Revenue + Open]]</f>
        <v>0.88554720133667497</v>
      </c>
    </row>
    <row r="192" spans="1:12">
      <c r="A192" t="s">
        <v>10</v>
      </c>
      <c r="B192" t="s">
        <v>11</v>
      </c>
      <c r="C192" t="s">
        <v>73</v>
      </c>
      <c r="D192" t="s">
        <v>50</v>
      </c>
      <c r="E192" t="s">
        <v>15</v>
      </c>
      <c r="F192" t="s">
        <v>80</v>
      </c>
      <c r="G192" t="s">
        <v>83</v>
      </c>
      <c r="H192" s="1">
        <v>2021</v>
      </c>
      <c r="I192" s="2">
        <v>4675</v>
      </c>
      <c r="J192" s="3">
        <v>5301</v>
      </c>
      <c r="K192">
        <f>Table1[[#This Row],[Total Revenue + Open]]/Table1[[#This Row],[Qty]]</f>
        <v>1.1339037433155079</v>
      </c>
      <c r="L192">
        <f>Table1[[#This Row],[Qty]]/Table1[[#This Row],[Total Revenue + Open]]</f>
        <v>0.88190907375966798</v>
      </c>
    </row>
    <row r="193" spans="1:12">
      <c r="A193" t="s">
        <v>10</v>
      </c>
      <c r="B193" t="s">
        <v>11</v>
      </c>
      <c r="C193" t="s">
        <v>73</v>
      </c>
      <c r="D193" t="s">
        <v>50</v>
      </c>
      <c r="E193" t="s">
        <v>15</v>
      </c>
      <c r="F193" t="s">
        <v>80</v>
      </c>
      <c r="G193" t="s">
        <v>83</v>
      </c>
      <c r="H193" s="1">
        <v>2021</v>
      </c>
      <c r="I193" s="2">
        <v>650</v>
      </c>
      <c r="J193" s="3">
        <v>741</v>
      </c>
      <c r="K193">
        <f>Table1[[#This Row],[Total Revenue + Open]]/Table1[[#This Row],[Qty]]</f>
        <v>1.1399999999999999</v>
      </c>
      <c r="L193">
        <f>Table1[[#This Row],[Qty]]/Table1[[#This Row],[Total Revenue + Open]]</f>
        <v>0.8771929824561403</v>
      </c>
    </row>
    <row r="194" spans="1:12">
      <c r="A194" t="s">
        <v>10</v>
      </c>
      <c r="B194" t="s">
        <v>11</v>
      </c>
      <c r="C194" t="s">
        <v>73</v>
      </c>
      <c r="D194" t="s">
        <v>50</v>
      </c>
      <c r="E194" t="s">
        <v>15</v>
      </c>
      <c r="F194" t="s">
        <v>80</v>
      </c>
      <c r="G194" t="s">
        <v>83</v>
      </c>
      <c r="H194" s="1">
        <v>2021</v>
      </c>
      <c r="I194" s="2">
        <v>1660</v>
      </c>
      <c r="J194" s="3">
        <v>1881</v>
      </c>
      <c r="K194">
        <f>Table1[[#This Row],[Total Revenue + Open]]/Table1[[#This Row],[Qty]]</f>
        <v>1.133132530120482</v>
      </c>
      <c r="L194">
        <f>Table1[[#This Row],[Qty]]/Table1[[#This Row],[Total Revenue + Open]]</f>
        <v>0.88250930356193513</v>
      </c>
    </row>
    <row r="195" spans="1:12">
      <c r="A195" t="s">
        <v>10</v>
      </c>
      <c r="B195" t="s">
        <v>11</v>
      </c>
      <c r="C195" t="s">
        <v>73</v>
      </c>
      <c r="D195" t="s">
        <v>50</v>
      </c>
      <c r="E195" t="s">
        <v>15</v>
      </c>
      <c r="F195" t="s">
        <v>80</v>
      </c>
      <c r="G195" t="s">
        <v>83</v>
      </c>
      <c r="H195" s="1">
        <v>2021</v>
      </c>
      <c r="I195" s="2">
        <v>800</v>
      </c>
      <c r="J195" s="3">
        <v>912</v>
      </c>
      <c r="K195">
        <f>Table1[[#This Row],[Total Revenue + Open]]/Table1[[#This Row],[Qty]]</f>
        <v>1.1399999999999999</v>
      </c>
      <c r="L195">
        <f>Table1[[#This Row],[Qty]]/Table1[[#This Row],[Total Revenue + Open]]</f>
        <v>0.8771929824561403</v>
      </c>
    </row>
    <row r="196" spans="1:12">
      <c r="A196" t="s">
        <v>10</v>
      </c>
      <c r="B196" t="s">
        <v>11</v>
      </c>
      <c r="C196" t="s">
        <v>73</v>
      </c>
      <c r="D196" t="s">
        <v>50</v>
      </c>
      <c r="E196" t="s">
        <v>15</v>
      </c>
      <c r="F196" t="s">
        <v>80</v>
      </c>
      <c r="G196" t="s">
        <v>83</v>
      </c>
      <c r="H196" s="1">
        <v>2021</v>
      </c>
      <c r="I196" s="2">
        <v>800</v>
      </c>
      <c r="J196" s="3">
        <v>912</v>
      </c>
      <c r="K196">
        <f>Table1[[#This Row],[Total Revenue + Open]]/Table1[[#This Row],[Qty]]</f>
        <v>1.1399999999999999</v>
      </c>
      <c r="L196">
        <f>Table1[[#This Row],[Qty]]/Table1[[#This Row],[Total Revenue + Open]]</f>
        <v>0.8771929824561403</v>
      </c>
    </row>
    <row r="197" spans="1:12">
      <c r="A197" t="s">
        <v>10</v>
      </c>
      <c r="B197" t="s">
        <v>11</v>
      </c>
      <c r="C197" t="s">
        <v>73</v>
      </c>
      <c r="D197" t="s">
        <v>50</v>
      </c>
      <c r="E197" t="s">
        <v>15</v>
      </c>
      <c r="F197" t="s">
        <v>80</v>
      </c>
      <c r="G197" t="s">
        <v>83</v>
      </c>
      <c r="H197" s="1">
        <v>2021</v>
      </c>
      <c r="I197" s="2">
        <v>700</v>
      </c>
      <c r="J197" s="3">
        <v>798</v>
      </c>
      <c r="K197">
        <f>Table1[[#This Row],[Total Revenue + Open]]/Table1[[#This Row],[Qty]]</f>
        <v>1.1399999999999999</v>
      </c>
      <c r="L197">
        <f>Table1[[#This Row],[Qty]]/Table1[[#This Row],[Total Revenue + Open]]</f>
        <v>0.8771929824561403</v>
      </c>
    </row>
    <row r="198" spans="1:12">
      <c r="A198" t="s">
        <v>10</v>
      </c>
      <c r="B198" t="s">
        <v>11</v>
      </c>
      <c r="C198" t="s">
        <v>73</v>
      </c>
      <c r="D198" t="s">
        <v>50</v>
      </c>
      <c r="E198" t="s">
        <v>15</v>
      </c>
      <c r="F198" t="s">
        <v>80</v>
      </c>
      <c r="G198" t="s">
        <v>83</v>
      </c>
      <c r="H198" s="1">
        <v>2021</v>
      </c>
      <c r="I198" s="2">
        <v>10905</v>
      </c>
      <c r="J198" s="3">
        <v>12369</v>
      </c>
      <c r="K198">
        <f>Table1[[#This Row],[Total Revenue + Open]]/Table1[[#This Row],[Qty]]</f>
        <v>1.1342503438789546</v>
      </c>
      <c r="L198">
        <f>Table1[[#This Row],[Qty]]/Table1[[#This Row],[Total Revenue + Open]]</f>
        <v>0.88163958282803778</v>
      </c>
    </row>
    <row r="199" spans="1:12">
      <c r="A199" t="s">
        <v>10</v>
      </c>
      <c r="B199" t="s">
        <v>11</v>
      </c>
      <c r="C199" t="s">
        <v>73</v>
      </c>
      <c r="D199" t="s">
        <v>50</v>
      </c>
      <c r="E199" t="s">
        <v>15</v>
      </c>
      <c r="F199" t="s">
        <v>80</v>
      </c>
      <c r="G199" t="s">
        <v>83</v>
      </c>
      <c r="H199" s="1">
        <v>2021</v>
      </c>
      <c r="I199" s="2">
        <v>4070</v>
      </c>
      <c r="J199" s="3">
        <v>4617</v>
      </c>
      <c r="K199">
        <f>Table1[[#This Row],[Total Revenue + Open]]/Table1[[#This Row],[Qty]]</f>
        <v>1.1343980343980344</v>
      </c>
      <c r="L199">
        <f>Table1[[#This Row],[Qty]]/Table1[[#This Row],[Total Revenue + Open]]</f>
        <v>0.88152479965345465</v>
      </c>
    </row>
    <row r="200" spans="1:12">
      <c r="A200" t="s">
        <v>10</v>
      </c>
      <c r="B200" t="s">
        <v>11</v>
      </c>
      <c r="C200" t="s">
        <v>73</v>
      </c>
      <c r="D200" t="s">
        <v>50</v>
      </c>
      <c r="E200" t="s">
        <v>15</v>
      </c>
      <c r="F200" t="s">
        <v>80</v>
      </c>
      <c r="G200" t="s">
        <v>83</v>
      </c>
      <c r="H200" s="1">
        <v>2021</v>
      </c>
      <c r="I200" s="2">
        <v>1810</v>
      </c>
      <c r="J200" s="3">
        <v>2052</v>
      </c>
      <c r="K200">
        <f>Table1[[#This Row],[Total Revenue + Open]]/Table1[[#This Row],[Qty]]</f>
        <v>1.1337016574585634</v>
      </c>
      <c r="L200">
        <f>Table1[[#This Row],[Qty]]/Table1[[#This Row],[Total Revenue + Open]]</f>
        <v>0.88206627680311889</v>
      </c>
    </row>
    <row r="201" spans="1:12">
      <c r="A201" t="s">
        <v>10</v>
      </c>
      <c r="B201" t="s">
        <v>11</v>
      </c>
      <c r="C201" t="s">
        <v>73</v>
      </c>
      <c r="D201" t="s">
        <v>50</v>
      </c>
      <c r="E201" t="s">
        <v>15</v>
      </c>
      <c r="F201" t="s">
        <v>80</v>
      </c>
      <c r="G201" t="s">
        <v>83</v>
      </c>
      <c r="H201" s="1">
        <v>2021</v>
      </c>
      <c r="I201" s="2">
        <v>24575</v>
      </c>
      <c r="J201" s="3">
        <v>27873</v>
      </c>
      <c r="K201">
        <f>Table1[[#This Row],[Total Revenue + Open]]/Table1[[#This Row],[Qty]]</f>
        <v>1.1342014242115972</v>
      </c>
      <c r="L201">
        <f>Table1[[#This Row],[Qty]]/Table1[[#This Row],[Total Revenue + Open]]</f>
        <v>0.88167760915581384</v>
      </c>
    </row>
    <row r="202" spans="1:12">
      <c r="A202" t="s">
        <v>10</v>
      </c>
      <c r="B202" t="s">
        <v>11</v>
      </c>
      <c r="C202" t="s">
        <v>73</v>
      </c>
      <c r="D202" t="s">
        <v>50</v>
      </c>
      <c r="E202" t="s">
        <v>15</v>
      </c>
      <c r="F202" t="s">
        <v>80</v>
      </c>
      <c r="G202" t="s">
        <v>83</v>
      </c>
      <c r="H202" s="1">
        <v>2021</v>
      </c>
      <c r="I202" s="2">
        <v>3620</v>
      </c>
      <c r="J202" s="3">
        <v>4104</v>
      </c>
      <c r="K202">
        <f>Table1[[#This Row],[Total Revenue + Open]]/Table1[[#This Row],[Qty]]</f>
        <v>1.1337016574585634</v>
      </c>
      <c r="L202">
        <f>Table1[[#This Row],[Qty]]/Table1[[#This Row],[Total Revenue + Open]]</f>
        <v>0.88206627680311889</v>
      </c>
    </row>
    <row r="203" spans="1:12">
      <c r="A203" t="s">
        <v>10</v>
      </c>
      <c r="B203" t="s">
        <v>11</v>
      </c>
      <c r="C203" t="s">
        <v>73</v>
      </c>
      <c r="D203" t="s">
        <v>50</v>
      </c>
      <c r="E203" t="s">
        <v>15</v>
      </c>
      <c r="F203" t="s">
        <v>80</v>
      </c>
      <c r="G203" t="s">
        <v>83</v>
      </c>
      <c r="H203" s="1">
        <v>2021</v>
      </c>
      <c r="I203" s="2">
        <v>9505</v>
      </c>
      <c r="J203" s="3">
        <v>10773</v>
      </c>
      <c r="K203">
        <f>Table1[[#This Row],[Total Revenue + Open]]/Table1[[#This Row],[Qty]]</f>
        <v>1.1334034718569175</v>
      </c>
      <c r="L203">
        <f>Table1[[#This Row],[Qty]]/Table1[[#This Row],[Total Revenue + Open]]</f>
        <v>0.88229833843868932</v>
      </c>
    </row>
    <row r="204" spans="1:12">
      <c r="A204" t="s">
        <v>10</v>
      </c>
      <c r="B204" t="s">
        <v>11</v>
      </c>
      <c r="C204" t="s">
        <v>73</v>
      </c>
      <c r="D204" t="s">
        <v>50</v>
      </c>
      <c r="E204" t="s">
        <v>15</v>
      </c>
      <c r="F204" t="s">
        <v>80</v>
      </c>
      <c r="G204" t="s">
        <v>83</v>
      </c>
      <c r="H204" s="1">
        <v>2021</v>
      </c>
      <c r="I204" s="2">
        <v>3015</v>
      </c>
      <c r="J204" s="3">
        <v>3420</v>
      </c>
      <c r="K204">
        <f>Table1[[#This Row],[Total Revenue + Open]]/Table1[[#This Row],[Qty]]</f>
        <v>1.1343283582089552</v>
      </c>
      <c r="L204">
        <f>Table1[[#This Row],[Qty]]/Table1[[#This Row],[Total Revenue + Open]]</f>
        <v>0.88157894736842102</v>
      </c>
    </row>
    <row r="205" spans="1:12">
      <c r="A205" t="s">
        <v>10</v>
      </c>
      <c r="B205" t="s">
        <v>11</v>
      </c>
      <c r="C205" t="s">
        <v>73</v>
      </c>
      <c r="D205" t="s">
        <v>50</v>
      </c>
      <c r="E205" t="s">
        <v>15</v>
      </c>
      <c r="F205" t="s">
        <v>80</v>
      </c>
      <c r="G205" t="s">
        <v>83</v>
      </c>
      <c r="H205" s="1">
        <v>2021</v>
      </c>
      <c r="I205" s="2">
        <v>2465</v>
      </c>
      <c r="J205" s="3">
        <v>2793</v>
      </c>
      <c r="K205">
        <f>Table1[[#This Row],[Total Revenue + Open]]/Table1[[#This Row],[Qty]]</f>
        <v>1.1330628803245437</v>
      </c>
      <c r="L205">
        <f>Table1[[#This Row],[Qty]]/Table1[[#This Row],[Total Revenue + Open]]</f>
        <v>0.88256355173648404</v>
      </c>
    </row>
    <row r="206" spans="1:12">
      <c r="A206" t="s">
        <v>10</v>
      </c>
      <c r="B206" t="s">
        <v>11</v>
      </c>
      <c r="C206" t="s">
        <v>73</v>
      </c>
      <c r="D206" t="s">
        <v>50</v>
      </c>
      <c r="E206" t="s">
        <v>15</v>
      </c>
      <c r="F206" t="s">
        <v>80</v>
      </c>
      <c r="G206" t="s">
        <v>83</v>
      </c>
      <c r="H206" s="1">
        <v>2021</v>
      </c>
      <c r="I206" s="2">
        <v>1260</v>
      </c>
      <c r="J206" s="3">
        <v>1425</v>
      </c>
      <c r="K206">
        <f>Table1[[#This Row],[Total Revenue + Open]]/Table1[[#This Row],[Qty]]</f>
        <v>1.1309523809523809</v>
      </c>
      <c r="L206">
        <f>Table1[[#This Row],[Qty]]/Table1[[#This Row],[Total Revenue + Open]]</f>
        <v>0.88421052631578945</v>
      </c>
    </row>
    <row r="207" spans="1:12">
      <c r="A207" t="s">
        <v>10</v>
      </c>
      <c r="B207" t="s">
        <v>11</v>
      </c>
      <c r="C207" t="s">
        <v>73</v>
      </c>
      <c r="D207" t="s">
        <v>50</v>
      </c>
      <c r="E207" t="s">
        <v>15</v>
      </c>
      <c r="F207" t="s">
        <v>80</v>
      </c>
      <c r="G207" t="s">
        <v>83</v>
      </c>
      <c r="H207" s="1">
        <v>2021</v>
      </c>
      <c r="I207" s="2">
        <v>7790</v>
      </c>
      <c r="J207" s="3">
        <v>8835</v>
      </c>
      <c r="K207">
        <f>Table1[[#This Row],[Total Revenue + Open]]/Table1[[#This Row],[Qty]]</f>
        <v>1.1341463414634145</v>
      </c>
      <c r="L207">
        <f>Table1[[#This Row],[Qty]]/Table1[[#This Row],[Total Revenue + Open]]</f>
        <v>0.88172043010752688</v>
      </c>
    </row>
    <row r="208" spans="1:12">
      <c r="A208" t="s">
        <v>10</v>
      </c>
      <c r="B208" t="s">
        <v>11</v>
      </c>
      <c r="C208" t="s">
        <v>73</v>
      </c>
      <c r="D208" t="s">
        <v>50</v>
      </c>
      <c r="E208" t="s">
        <v>15</v>
      </c>
      <c r="F208" t="s">
        <v>80</v>
      </c>
      <c r="G208" t="s">
        <v>83</v>
      </c>
      <c r="H208" s="1">
        <v>2021</v>
      </c>
      <c r="I208" s="2">
        <v>3765</v>
      </c>
      <c r="J208" s="3">
        <v>4275</v>
      </c>
      <c r="K208">
        <f>Table1[[#This Row],[Total Revenue + Open]]/Table1[[#This Row],[Qty]]</f>
        <v>1.1354581673306774</v>
      </c>
      <c r="L208">
        <f>Table1[[#This Row],[Qty]]/Table1[[#This Row],[Total Revenue + Open]]</f>
        <v>0.88070175438596487</v>
      </c>
    </row>
    <row r="209" spans="1:12">
      <c r="A209" t="s">
        <v>10</v>
      </c>
      <c r="B209" t="s">
        <v>11</v>
      </c>
      <c r="C209" t="s">
        <v>73</v>
      </c>
      <c r="D209" t="s">
        <v>50</v>
      </c>
      <c r="E209" t="s">
        <v>15</v>
      </c>
      <c r="F209" t="s">
        <v>80</v>
      </c>
      <c r="G209" t="s">
        <v>83</v>
      </c>
      <c r="H209" s="1">
        <v>2021</v>
      </c>
      <c r="I209" s="2">
        <v>11465</v>
      </c>
      <c r="J209" s="3">
        <v>12996</v>
      </c>
      <c r="K209">
        <f>Table1[[#This Row],[Total Revenue + Open]]/Table1[[#This Row],[Qty]]</f>
        <v>1.1335368512865243</v>
      </c>
      <c r="L209">
        <f>Table1[[#This Row],[Qty]]/Table1[[#This Row],[Total Revenue + Open]]</f>
        <v>0.88219452139119725</v>
      </c>
    </row>
    <row r="210" spans="1:12">
      <c r="A210" t="s">
        <v>10</v>
      </c>
      <c r="B210" t="s">
        <v>11</v>
      </c>
      <c r="C210" t="s">
        <v>73</v>
      </c>
      <c r="D210" t="s">
        <v>50</v>
      </c>
      <c r="E210" t="s">
        <v>15</v>
      </c>
      <c r="F210" t="s">
        <v>80</v>
      </c>
      <c r="G210" t="s">
        <v>83</v>
      </c>
      <c r="H210" s="1">
        <v>2021</v>
      </c>
      <c r="I210" s="2">
        <v>6085</v>
      </c>
      <c r="J210" s="3">
        <v>6897</v>
      </c>
      <c r="K210">
        <f>Table1[[#This Row],[Total Revenue + Open]]/Table1[[#This Row],[Qty]]</f>
        <v>1.133442892358258</v>
      </c>
      <c r="L210">
        <f>Table1[[#This Row],[Qty]]/Table1[[#This Row],[Total Revenue + Open]]</f>
        <v>0.88226765260258089</v>
      </c>
    </row>
    <row r="211" spans="1:12">
      <c r="A211" t="s">
        <v>10</v>
      </c>
      <c r="B211" t="s">
        <v>11</v>
      </c>
      <c r="C211" t="s">
        <v>73</v>
      </c>
      <c r="D211" t="s">
        <v>50</v>
      </c>
      <c r="E211" t="s">
        <v>15</v>
      </c>
      <c r="F211" t="s">
        <v>80</v>
      </c>
      <c r="G211" t="s">
        <v>83</v>
      </c>
      <c r="H211" s="1">
        <v>2021</v>
      </c>
      <c r="I211" s="2">
        <v>550</v>
      </c>
      <c r="J211" s="3">
        <v>627</v>
      </c>
      <c r="K211">
        <f>Table1[[#This Row],[Total Revenue + Open]]/Table1[[#This Row],[Qty]]</f>
        <v>1.1399999999999999</v>
      </c>
      <c r="L211">
        <f>Table1[[#This Row],[Qty]]/Table1[[#This Row],[Total Revenue + Open]]</f>
        <v>0.8771929824561403</v>
      </c>
    </row>
    <row r="212" spans="1:12">
      <c r="A212" t="s">
        <v>10</v>
      </c>
      <c r="B212" t="s">
        <v>11</v>
      </c>
      <c r="C212" t="s">
        <v>73</v>
      </c>
      <c r="D212" t="s">
        <v>50</v>
      </c>
      <c r="E212" t="s">
        <v>15</v>
      </c>
      <c r="F212" t="s">
        <v>80</v>
      </c>
      <c r="G212" t="s">
        <v>83</v>
      </c>
      <c r="H212" s="1">
        <v>2021</v>
      </c>
      <c r="I212" s="2">
        <v>5025</v>
      </c>
      <c r="J212" s="3">
        <v>5700</v>
      </c>
      <c r="K212">
        <f>Table1[[#This Row],[Total Revenue + Open]]/Table1[[#This Row],[Qty]]</f>
        <v>1.1343283582089552</v>
      </c>
      <c r="L212">
        <f>Table1[[#This Row],[Qty]]/Table1[[#This Row],[Total Revenue + Open]]</f>
        <v>0.88157894736842102</v>
      </c>
    </row>
    <row r="213" spans="1:12">
      <c r="A213" t="s">
        <v>10</v>
      </c>
      <c r="B213" t="s">
        <v>11</v>
      </c>
      <c r="C213" t="s">
        <v>73</v>
      </c>
      <c r="D213" t="s">
        <v>50</v>
      </c>
      <c r="E213" t="s">
        <v>15</v>
      </c>
      <c r="F213" t="s">
        <v>80</v>
      </c>
      <c r="G213" t="s">
        <v>83</v>
      </c>
      <c r="H213" s="1">
        <v>2021</v>
      </c>
      <c r="I213" s="2">
        <v>3765</v>
      </c>
      <c r="J213" s="3">
        <v>4275</v>
      </c>
      <c r="K213">
        <f>Table1[[#This Row],[Total Revenue + Open]]/Table1[[#This Row],[Qty]]</f>
        <v>1.1354581673306774</v>
      </c>
      <c r="L213">
        <f>Table1[[#This Row],[Qty]]/Table1[[#This Row],[Total Revenue + Open]]</f>
        <v>0.88070175438596487</v>
      </c>
    </row>
    <row r="214" spans="1:12">
      <c r="A214" t="s">
        <v>10</v>
      </c>
      <c r="B214" t="s">
        <v>11</v>
      </c>
      <c r="C214" t="s">
        <v>73</v>
      </c>
      <c r="D214" t="s">
        <v>50</v>
      </c>
      <c r="E214" t="s">
        <v>15</v>
      </c>
      <c r="F214" t="s">
        <v>80</v>
      </c>
      <c r="G214" t="s">
        <v>83</v>
      </c>
      <c r="H214" s="1">
        <v>2021</v>
      </c>
      <c r="I214" s="2">
        <v>4175</v>
      </c>
      <c r="J214" s="3">
        <v>4731</v>
      </c>
      <c r="K214">
        <f>Table1[[#This Row],[Total Revenue + Open]]/Table1[[#This Row],[Qty]]</f>
        <v>1.1331736526946108</v>
      </c>
      <c r="L214">
        <f>Table1[[#This Row],[Qty]]/Table1[[#This Row],[Total Revenue + Open]]</f>
        <v>0.88247727753117733</v>
      </c>
    </row>
    <row r="215" spans="1:12">
      <c r="A215" t="s">
        <v>10</v>
      </c>
      <c r="B215" t="s">
        <v>11</v>
      </c>
      <c r="C215" t="s">
        <v>73</v>
      </c>
      <c r="D215" t="s">
        <v>50</v>
      </c>
      <c r="E215" t="s">
        <v>15</v>
      </c>
      <c r="F215" t="s">
        <v>80</v>
      </c>
      <c r="G215" t="s">
        <v>83</v>
      </c>
      <c r="H215" s="1">
        <v>2021</v>
      </c>
      <c r="I215" s="2">
        <v>650</v>
      </c>
      <c r="J215" s="3">
        <v>741</v>
      </c>
      <c r="K215">
        <f>Table1[[#This Row],[Total Revenue + Open]]/Table1[[#This Row],[Qty]]</f>
        <v>1.1399999999999999</v>
      </c>
      <c r="L215">
        <f>Table1[[#This Row],[Qty]]/Table1[[#This Row],[Total Revenue + Open]]</f>
        <v>0.8771929824561403</v>
      </c>
    </row>
    <row r="216" spans="1:12">
      <c r="A216" t="s">
        <v>10</v>
      </c>
      <c r="B216" t="s">
        <v>11</v>
      </c>
      <c r="C216" t="s">
        <v>119</v>
      </c>
      <c r="D216" t="s">
        <v>120</v>
      </c>
      <c r="E216" t="s">
        <v>15</v>
      </c>
      <c r="F216" t="s">
        <v>194</v>
      </c>
      <c r="G216" t="s">
        <v>196</v>
      </c>
      <c r="H216" s="1">
        <v>2022</v>
      </c>
      <c r="I216" s="2">
        <v>14100</v>
      </c>
      <c r="J216" s="3">
        <v>31836.75</v>
      </c>
      <c r="K216">
        <f>Table1[[#This Row],[Total Revenue + Open]]/Table1[[#This Row],[Qty]]</f>
        <v>2.2579255319148936</v>
      </c>
      <c r="L216">
        <f>Table1[[#This Row],[Qty]]/Table1[[#This Row],[Total Revenue + Open]]</f>
        <v>0.4428844024594219</v>
      </c>
    </row>
    <row r="217" spans="1:12">
      <c r="A217" t="s">
        <v>10</v>
      </c>
      <c r="B217" t="s">
        <v>11</v>
      </c>
      <c r="C217" t="s">
        <v>73</v>
      </c>
      <c r="D217" t="s">
        <v>50</v>
      </c>
      <c r="E217" t="s">
        <v>15</v>
      </c>
      <c r="F217" t="s">
        <v>80</v>
      </c>
      <c r="G217" t="s">
        <v>84</v>
      </c>
      <c r="H217" s="1">
        <v>2021</v>
      </c>
      <c r="I217" s="2">
        <v>225</v>
      </c>
      <c r="J217" s="3">
        <v>258.75</v>
      </c>
      <c r="K217">
        <f>Table1[[#This Row],[Total Revenue + Open]]/Table1[[#This Row],[Qty]]</f>
        <v>1.1499999999999999</v>
      </c>
      <c r="L217">
        <f>Table1[[#This Row],[Qty]]/Table1[[#This Row],[Total Revenue + Open]]</f>
        <v>0.86956521739130432</v>
      </c>
    </row>
    <row r="218" spans="1:12">
      <c r="A218" t="s">
        <v>10</v>
      </c>
      <c r="B218" t="s">
        <v>11</v>
      </c>
      <c r="C218" t="s">
        <v>119</v>
      </c>
      <c r="D218" t="s">
        <v>120</v>
      </c>
      <c r="E218" t="s">
        <v>15</v>
      </c>
      <c r="F218" t="s">
        <v>36</v>
      </c>
      <c r="G218" t="s">
        <v>37</v>
      </c>
      <c r="H218" s="1">
        <v>2022</v>
      </c>
      <c r="I218" s="2">
        <v>23095</v>
      </c>
      <c r="J218" s="3">
        <v>30786.5</v>
      </c>
      <c r="K218">
        <f>Table1[[#This Row],[Total Revenue + Open]]/Table1[[#This Row],[Qty]]</f>
        <v>1.333037453994371</v>
      </c>
      <c r="L218">
        <f>Table1[[#This Row],[Qty]]/Table1[[#This Row],[Total Revenue + Open]]</f>
        <v>0.7501664690692349</v>
      </c>
    </row>
    <row r="219" spans="1:12">
      <c r="A219" t="s">
        <v>10</v>
      </c>
      <c r="B219" t="s">
        <v>11</v>
      </c>
      <c r="C219" t="s">
        <v>119</v>
      </c>
      <c r="D219" t="s">
        <v>120</v>
      </c>
      <c r="E219" t="s">
        <v>19</v>
      </c>
      <c r="F219" t="s">
        <v>40</v>
      </c>
      <c r="G219" t="s">
        <v>41</v>
      </c>
      <c r="H219" s="1">
        <v>2022</v>
      </c>
      <c r="I219" s="2">
        <v>243550</v>
      </c>
      <c r="J219" s="3">
        <v>30443.75</v>
      </c>
      <c r="K219">
        <f>Table1[[#This Row],[Total Revenue + Open]]/Table1[[#This Row],[Qty]]</f>
        <v>0.125</v>
      </c>
      <c r="L219">
        <f>Table1[[#This Row],[Total Revenue + Open]]/Table1[[#This Row],[Qty]]</f>
        <v>0.125</v>
      </c>
    </row>
    <row r="220" spans="1:12">
      <c r="A220" t="s">
        <v>10</v>
      </c>
      <c r="B220" t="s">
        <v>11</v>
      </c>
      <c r="C220" t="s">
        <v>119</v>
      </c>
      <c r="D220" t="s">
        <v>120</v>
      </c>
      <c r="E220" t="s">
        <v>15</v>
      </c>
      <c r="F220" t="s">
        <v>36</v>
      </c>
      <c r="G220" t="s">
        <v>37</v>
      </c>
      <c r="H220" s="1">
        <v>2022</v>
      </c>
      <c r="I220" s="2">
        <v>21915</v>
      </c>
      <c r="J220" s="3">
        <v>29866</v>
      </c>
      <c r="K220">
        <f>Table1[[#This Row],[Total Revenue + Open]]/Table1[[#This Row],[Qty]]</f>
        <v>1.3628108601414557</v>
      </c>
      <c r="L220">
        <f>Table1[[#This Row],[Qty]]/Table1[[#This Row],[Total Revenue + Open]]</f>
        <v>0.73377753967722492</v>
      </c>
    </row>
    <row r="221" spans="1:12">
      <c r="A221" t="s">
        <v>10</v>
      </c>
      <c r="B221" t="s">
        <v>11</v>
      </c>
      <c r="C221" t="s">
        <v>119</v>
      </c>
      <c r="D221" t="s">
        <v>120</v>
      </c>
      <c r="E221" t="s">
        <v>15</v>
      </c>
      <c r="F221" t="s">
        <v>36</v>
      </c>
      <c r="G221" t="s">
        <v>37</v>
      </c>
      <c r="H221" s="1">
        <v>2022</v>
      </c>
      <c r="I221" s="2">
        <v>20690</v>
      </c>
      <c r="J221" s="3">
        <v>28187.75</v>
      </c>
      <c r="K221">
        <f>Table1[[#This Row],[Total Revenue + Open]]/Table1[[#This Row],[Qty]]</f>
        <v>1.3623852102464959</v>
      </c>
      <c r="L221">
        <f>Table1[[#This Row],[Qty]]/Table1[[#This Row],[Total Revenue + Open]]</f>
        <v>0.7340067937313195</v>
      </c>
    </row>
    <row r="222" spans="1:12">
      <c r="A222" t="s">
        <v>10</v>
      </c>
      <c r="B222" t="s">
        <v>11</v>
      </c>
      <c r="C222" t="s">
        <v>119</v>
      </c>
      <c r="D222" t="s">
        <v>120</v>
      </c>
      <c r="E222" t="s">
        <v>15</v>
      </c>
      <c r="F222" t="s">
        <v>204</v>
      </c>
      <c r="G222" t="s">
        <v>205</v>
      </c>
      <c r="H222" s="1">
        <v>2022</v>
      </c>
      <c r="I222" s="2">
        <v>10155</v>
      </c>
      <c r="J222" s="3">
        <v>27674</v>
      </c>
      <c r="K222">
        <f>Table1[[#This Row],[Total Revenue + Open]]/Table1[[#This Row],[Qty]]</f>
        <v>2.7251600196947319</v>
      </c>
      <c r="L222">
        <f>Table1[[#This Row],[Qty]]/Table1[[#This Row],[Total Revenue + Open]]</f>
        <v>0.36695092866950929</v>
      </c>
    </row>
    <row r="223" spans="1:12">
      <c r="A223" t="s">
        <v>10</v>
      </c>
      <c r="B223" t="s">
        <v>11</v>
      </c>
      <c r="C223" t="s">
        <v>119</v>
      </c>
      <c r="D223" t="s">
        <v>120</v>
      </c>
      <c r="E223" t="s">
        <v>15</v>
      </c>
      <c r="F223" t="s">
        <v>183</v>
      </c>
      <c r="G223" t="s">
        <v>187</v>
      </c>
      <c r="H223" s="1">
        <v>2022</v>
      </c>
      <c r="I223" s="2">
        <v>13575</v>
      </c>
      <c r="J223" s="3">
        <v>27540</v>
      </c>
      <c r="K223">
        <f>Table1[[#This Row],[Total Revenue + Open]]/Table1[[#This Row],[Qty]]</f>
        <v>2.0287292817679559</v>
      </c>
      <c r="L223">
        <f>Table1[[#This Row],[Qty]]/Table1[[#This Row],[Total Revenue + Open]]</f>
        <v>0.4929193899782135</v>
      </c>
    </row>
    <row r="224" spans="1:12">
      <c r="A224" t="s">
        <v>10</v>
      </c>
      <c r="B224" t="s">
        <v>11</v>
      </c>
      <c r="C224" t="s">
        <v>119</v>
      </c>
      <c r="D224" t="s">
        <v>120</v>
      </c>
      <c r="E224" t="s">
        <v>15</v>
      </c>
      <c r="F224" t="s">
        <v>183</v>
      </c>
      <c r="G224" t="s">
        <v>187</v>
      </c>
      <c r="H224" s="1">
        <v>2022</v>
      </c>
      <c r="I224" s="2">
        <v>13445</v>
      </c>
      <c r="J224" s="3">
        <v>27285</v>
      </c>
      <c r="K224">
        <f>Table1[[#This Row],[Total Revenue + Open]]/Table1[[#This Row],[Qty]]</f>
        <v>2.0293789512830047</v>
      </c>
      <c r="L224">
        <f>Table1[[#This Row],[Qty]]/Table1[[#This Row],[Total Revenue + Open]]</f>
        <v>0.49276159061755542</v>
      </c>
    </row>
    <row r="225" spans="1:12">
      <c r="A225" t="s">
        <v>10</v>
      </c>
      <c r="B225" t="s">
        <v>11</v>
      </c>
      <c r="C225" t="s">
        <v>119</v>
      </c>
      <c r="D225" t="s">
        <v>120</v>
      </c>
      <c r="E225" t="s">
        <v>19</v>
      </c>
      <c r="F225" t="s">
        <v>92</v>
      </c>
      <c r="G225" t="s">
        <v>93</v>
      </c>
      <c r="H225" s="1">
        <v>2022</v>
      </c>
      <c r="I225" s="2">
        <v>176700</v>
      </c>
      <c r="J225" s="3">
        <v>24738</v>
      </c>
      <c r="K225">
        <f>Table1[[#This Row],[Total Revenue + Open]]/Table1[[#This Row],[Qty]]</f>
        <v>0.14000000000000001</v>
      </c>
      <c r="L225">
        <f>Table1[[#This Row],[Total Revenue + Open]]/Table1[[#This Row],[Qty]]</f>
        <v>0.14000000000000001</v>
      </c>
    </row>
    <row r="226" spans="1:12">
      <c r="A226" t="s">
        <v>10</v>
      </c>
      <c r="B226" t="s">
        <v>11</v>
      </c>
      <c r="C226" t="s">
        <v>119</v>
      </c>
      <c r="D226" t="s">
        <v>120</v>
      </c>
      <c r="E226" t="s">
        <v>15</v>
      </c>
      <c r="F226" t="s">
        <v>36</v>
      </c>
      <c r="G226" t="s">
        <v>37</v>
      </c>
      <c r="H226" s="1">
        <v>2022</v>
      </c>
      <c r="I226" s="2">
        <v>18095</v>
      </c>
      <c r="J226" s="3">
        <v>24660</v>
      </c>
      <c r="K226">
        <f>Table1[[#This Row],[Total Revenue + Open]]/Table1[[#This Row],[Qty]]</f>
        <v>1.3628074053605967</v>
      </c>
      <c r="L226">
        <f>Table1[[#This Row],[Qty]]/Table1[[#This Row],[Total Revenue + Open]]</f>
        <v>0.73377939983779394</v>
      </c>
    </row>
    <row r="227" spans="1:12">
      <c r="A227" t="s">
        <v>10</v>
      </c>
      <c r="B227" t="s">
        <v>11</v>
      </c>
      <c r="C227" t="s">
        <v>119</v>
      </c>
      <c r="D227" t="s">
        <v>120</v>
      </c>
      <c r="E227" t="s">
        <v>15</v>
      </c>
      <c r="F227" t="s">
        <v>183</v>
      </c>
      <c r="G227" t="s">
        <v>187</v>
      </c>
      <c r="H227" s="1">
        <v>2022</v>
      </c>
      <c r="I227" s="2">
        <v>11790</v>
      </c>
      <c r="J227" s="3">
        <v>23919</v>
      </c>
      <c r="K227">
        <f>Table1[[#This Row],[Total Revenue + Open]]/Table1[[#This Row],[Qty]]</f>
        <v>2.0287531806615777</v>
      </c>
      <c r="L227">
        <f>Table1[[#This Row],[Qty]]/Table1[[#This Row],[Total Revenue + Open]]</f>
        <v>0.49291358334378527</v>
      </c>
    </row>
    <row r="228" spans="1:12">
      <c r="A228" t="s">
        <v>10</v>
      </c>
      <c r="B228" t="s">
        <v>11</v>
      </c>
      <c r="C228" t="s">
        <v>119</v>
      </c>
      <c r="D228" t="s">
        <v>120</v>
      </c>
      <c r="E228" t="s">
        <v>15</v>
      </c>
      <c r="F228" t="s">
        <v>183</v>
      </c>
      <c r="G228" t="s">
        <v>184</v>
      </c>
      <c r="H228" s="1">
        <v>2022</v>
      </c>
      <c r="I228" s="2">
        <v>11765</v>
      </c>
      <c r="J228" s="3">
        <v>23868</v>
      </c>
      <c r="K228">
        <f>Table1[[#This Row],[Total Revenue + Open]]/Table1[[#This Row],[Qty]]</f>
        <v>2.0287292817679559</v>
      </c>
      <c r="L228">
        <f>Table1[[#This Row],[Qty]]/Table1[[#This Row],[Total Revenue + Open]]</f>
        <v>0.4929193899782135</v>
      </c>
    </row>
    <row r="229" spans="1:12">
      <c r="A229" t="s">
        <v>10</v>
      </c>
      <c r="B229" t="s">
        <v>11</v>
      </c>
      <c r="C229" t="s">
        <v>119</v>
      </c>
      <c r="D229" t="s">
        <v>120</v>
      </c>
      <c r="E229" t="s">
        <v>15</v>
      </c>
      <c r="F229" t="s">
        <v>210</v>
      </c>
      <c r="G229" t="s">
        <v>211</v>
      </c>
      <c r="H229" s="1">
        <v>2022</v>
      </c>
      <c r="I229" s="2">
        <v>11525</v>
      </c>
      <c r="J229" s="3">
        <v>23358</v>
      </c>
      <c r="K229">
        <f>Table1[[#This Row],[Total Revenue + Open]]/Table1[[#This Row],[Qty]]</f>
        <v>2.0267245119305857</v>
      </c>
      <c r="L229">
        <f>Table1[[#This Row],[Qty]]/Table1[[#This Row],[Total Revenue + Open]]</f>
        <v>0.49340696977480947</v>
      </c>
    </row>
    <row r="230" spans="1:12">
      <c r="A230" t="s">
        <v>10</v>
      </c>
      <c r="B230" t="s">
        <v>11</v>
      </c>
      <c r="C230" t="s">
        <v>119</v>
      </c>
      <c r="D230" t="s">
        <v>120</v>
      </c>
      <c r="E230" t="s">
        <v>15</v>
      </c>
      <c r="F230" t="s">
        <v>210</v>
      </c>
      <c r="G230" t="s">
        <v>212</v>
      </c>
      <c r="H230" s="1">
        <v>2022</v>
      </c>
      <c r="I230" s="2">
        <v>11525</v>
      </c>
      <c r="J230" s="3">
        <v>23358</v>
      </c>
      <c r="K230">
        <f>Table1[[#This Row],[Total Revenue + Open]]/Table1[[#This Row],[Qty]]</f>
        <v>2.0267245119305857</v>
      </c>
      <c r="L230">
        <f>Table1[[#This Row],[Qty]]/Table1[[#This Row],[Total Revenue + Open]]</f>
        <v>0.49340696977480947</v>
      </c>
    </row>
    <row r="231" spans="1:12">
      <c r="A231" t="s">
        <v>10</v>
      </c>
      <c r="B231" t="s">
        <v>11</v>
      </c>
      <c r="C231" t="s">
        <v>119</v>
      </c>
      <c r="D231" t="s">
        <v>120</v>
      </c>
      <c r="E231" t="s">
        <v>19</v>
      </c>
      <c r="F231" t="s">
        <v>40</v>
      </c>
      <c r="G231" t="s">
        <v>42</v>
      </c>
      <c r="H231" s="1">
        <v>2022</v>
      </c>
      <c r="I231" s="2">
        <v>243650</v>
      </c>
      <c r="J231" s="3">
        <v>23146.75</v>
      </c>
      <c r="K231">
        <f>Table1[[#This Row],[Total Revenue + Open]]/Table1[[#This Row],[Qty]]</f>
        <v>9.5000000000000001E-2</v>
      </c>
      <c r="L231">
        <f>Table1[[#This Row],[Total Revenue + Open]]/Table1[[#This Row],[Qty]]</f>
        <v>9.5000000000000001E-2</v>
      </c>
    </row>
    <row r="232" spans="1:12">
      <c r="A232" t="s">
        <v>10</v>
      </c>
      <c r="B232" t="s">
        <v>11</v>
      </c>
      <c r="C232" t="s">
        <v>119</v>
      </c>
      <c r="D232" t="s">
        <v>120</v>
      </c>
      <c r="E232" t="s">
        <v>15</v>
      </c>
      <c r="F232" t="s">
        <v>36</v>
      </c>
      <c r="G232" t="s">
        <v>37</v>
      </c>
      <c r="H232" s="1">
        <v>2022</v>
      </c>
      <c r="I232" s="2">
        <v>16735</v>
      </c>
      <c r="J232" s="3">
        <v>22311</v>
      </c>
      <c r="K232">
        <f>Table1[[#This Row],[Total Revenue + Open]]/Table1[[#This Row],[Qty]]</f>
        <v>1.3331939049895429</v>
      </c>
      <c r="L232">
        <f>Table1[[#This Row],[Qty]]/Table1[[#This Row],[Total Revenue + Open]]</f>
        <v>0.75007843664560081</v>
      </c>
    </row>
    <row r="233" spans="1:12">
      <c r="A233" t="s">
        <v>10</v>
      </c>
      <c r="B233" t="s">
        <v>11</v>
      </c>
      <c r="C233" t="s">
        <v>119</v>
      </c>
      <c r="D233" t="s">
        <v>120</v>
      </c>
      <c r="E233" t="s">
        <v>15</v>
      </c>
      <c r="F233" t="s">
        <v>36</v>
      </c>
      <c r="G233" t="s">
        <v>37</v>
      </c>
      <c r="H233" s="1">
        <v>2022</v>
      </c>
      <c r="I233" s="2">
        <v>16265</v>
      </c>
      <c r="J233" s="3">
        <v>22159.75</v>
      </c>
      <c r="K233">
        <f>Table1[[#This Row],[Total Revenue + Open]]/Table1[[#This Row],[Qty]]</f>
        <v>1.3624193052566862</v>
      </c>
      <c r="L233">
        <f>Table1[[#This Row],[Qty]]/Table1[[#This Row],[Total Revenue + Open]]</f>
        <v>0.73398842495966787</v>
      </c>
    </row>
    <row r="234" spans="1:12">
      <c r="A234" t="s">
        <v>10</v>
      </c>
      <c r="B234" t="s">
        <v>11</v>
      </c>
      <c r="C234" t="s">
        <v>119</v>
      </c>
      <c r="D234" t="s">
        <v>120</v>
      </c>
      <c r="E234" t="s">
        <v>15</v>
      </c>
      <c r="F234" t="s">
        <v>194</v>
      </c>
      <c r="G234" t="s">
        <v>195</v>
      </c>
      <c r="H234" s="1">
        <v>2022</v>
      </c>
      <c r="I234" s="2">
        <v>9805</v>
      </c>
      <c r="J234" s="3">
        <v>22132.5</v>
      </c>
      <c r="K234">
        <f>Table1[[#This Row],[Total Revenue + Open]]/Table1[[#This Row],[Qty]]</f>
        <v>2.2572667006629272</v>
      </c>
      <c r="L234">
        <f>Table1[[#This Row],[Qty]]/Table1[[#This Row],[Total Revenue + Open]]</f>
        <v>0.44301366768327122</v>
      </c>
    </row>
    <row r="235" spans="1:12">
      <c r="A235" t="s">
        <v>10</v>
      </c>
      <c r="B235" t="s">
        <v>11</v>
      </c>
      <c r="C235" t="s">
        <v>119</v>
      </c>
      <c r="D235" t="s">
        <v>120</v>
      </c>
      <c r="E235" t="s">
        <v>15</v>
      </c>
      <c r="F235" t="s">
        <v>194</v>
      </c>
      <c r="G235" t="s">
        <v>196</v>
      </c>
      <c r="H235" s="1">
        <v>2022</v>
      </c>
      <c r="I235" s="2">
        <v>9805</v>
      </c>
      <c r="J235" s="3">
        <v>22132.5</v>
      </c>
      <c r="K235">
        <f>Table1[[#This Row],[Total Revenue + Open]]/Table1[[#This Row],[Qty]]</f>
        <v>2.2572667006629272</v>
      </c>
      <c r="L235">
        <f>Table1[[#This Row],[Qty]]/Table1[[#This Row],[Total Revenue + Open]]</f>
        <v>0.44301366768327122</v>
      </c>
    </row>
    <row r="236" spans="1:12">
      <c r="A236" t="s">
        <v>10</v>
      </c>
      <c r="B236" t="s">
        <v>11</v>
      </c>
      <c r="C236" t="s">
        <v>119</v>
      </c>
      <c r="D236" t="s">
        <v>120</v>
      </c>
      <c r="E236" t="s">
        <v>15</v>
      </c>
      <c r="F236" t="s">
        <v>204</v>
      </c>
      <c r="G236" t="s">
        <v>205</v>
      </c>
      <c r="H236" s="1">
        <v>2022</v>
      </c>
      <c r="I236" s="2">
        <v>7915</v>
      </c>
      <c r="J236" s="3">
        <v>21577.5</v>
      </c>
      <c r="K236">
        <f>Table1[[#This Row],[Total Revenue + Open]]/Table1[[#This Row],[Qty]]</f>
        <v>2.726152874289324</v>
      </c>
      <c r="L236">
        <f>Table1[[#This Row],[Qty]]/Table1[[#This Row],[Total Revenue + Open]]</f>
        <v>0.3668172865253157</v>
      </c>
    </row>
    <row r="237" spans="1:12">
      <c r="A237" t="s">
        <v>10</v>
      </c>
      <c r="B237" t="s">
        <v>11</v>
      </c>
      <c r="C237" t="s">
        <v>119</v>
      </c>
      <c r="D237" t="s">
        <v>120</v>
      </c>
      <c r="E237" t="s">
        <v>12</v>
      </c>
      <c r="F237" t="s">
        <v>13</v>
      </c>
      <c r="G237" t="s">
        <v>14</v>
      </c>
      <c r="H237" s="1">
        <v>2022</v>
      </c>
      <c r="I237" s="2">
        <v>154250</v>
      </c>
      <c r="J237" s="3">
        <v>20052.5</v>
      </c>
      <c r="K237">
        <f>Table1[[#This Row],[Total Revenue + Open]]/Table1[[#This Row],[Qty]]</f>
        <v>0.13</v>
      </c>
      <c r="L237">
        <f>Table1[[#This Row],[Total Revenue + Open]]/Table1[[#This Row],[Qty]]</f>
        <v>0.13</v>
      </c>
    </row>
    <row r="238" spans="1:12">
      <c r="A238" t="s">
        <v>10</v>
      </c>
      <c r="B238" t="s">
        <v>11</v>
      </c>
      <c r="C238" t="s">
        <v>119</v>
      </c>
      <c r="D238" t="s">
        <v>120</v>
      </c>
      <c r="E238" t="s">
        <v>19</v>
      </c>
      <c r="F238" t="s">
        <v>54</v>
      </c>
      <c r="G238" t="s">
        <v>58</v>
      </c>
      <c r="H238" s="1">
        <v>2022</v>
      </c>
      <c r="I238" s="2">
        <v>143000</v>
      </c>
      <c r="J238" s="3">
        <v>20020</v>
      </c>
      <c r="K238">
        <f>Table1[[#This Row],[Total Revenue + Open]]/Table1[[#This Row],[Qty]]</f>
        <v>0.14000000000000001</v>
      </c>
      <c r="L238">
        <f>Table1[[#This Row],[Total Revenue + Open]]/Table1[[#This Row],[Qty]]</f>
        <v>0.14000000000000001</v>
      </c>
    </row>
    <row r="239" spans="1:12">
      <c r="A239" t="s">
        <v>10</v>
      </c>
      <c r="B239" t="s">
        <v>11</v>
      </c>
      <c r="C239" t="s">
        <v>119</v>
      </c>
      <c r="D239" t="s">
        <v>120</v>
      </c>
      <c r="E239" t="s">
        <v>15</v>
      </c>
      <c r="F239" t="s">
        <v>74</v>
      </c>
      <c r="G239" t="s">
        <v>104</v>
      </c>
      <c r="H239" s="1">
        <v>2022</v>
      </c>
      <c r="I239" s="2">
        <v>21165</v>
      </c>
      <c r="J239" s="3">
        <v>19787</v>
      </c>
      <c r="K239">
        <f>Table1[[#This Row],[Total Revenue + Open]]/Table1[[#This Row],[Qty]]</f>
        <v>0.93489251122135597</v>
      </c>
      <c r="L239">
        <f>Table1[[#This Row],[Qty]]/Table1[[#This Row],[Total Revenue + Open]]</f>
        <v>1.069641683933896</v>
      </c>
    </row>
    <row r="240" spans="1:12">
      <c r="A240" t="s">
        <v>10</v>
      </c>
      <c r="B240" t="s">
        <v>11</v>
      </c>
      <c r="C240" t="s">
        <v>119</v>
      </c>
      <c r="D240" t="s">
        <v>120</v>
      </c>
      <c r="E240" t="s">
        <v>15</v>
      </c>
      <c r="F240" t="s">
        <v>194</v>
      </c>
      <c r="G240" t="s">
        <v>195</v>
      </c>
      <c r="H240" s="1">
        <v>2022</v>
      </c>
      <c r="I240" s="2">
        <v>8620</v>
      </c>
      <c r="J240" s="3">
        <v>19465.25</v>
      </c>
      <c r="K240">
        <f>Table1[[#This Row],[Total Revenue + Open]]/Table1[[#This Row],[Qty]]</f>
        <v>2.2581496519721576</v>
      </c>
      <c r="L240">
        <f>Table1[[#This Row],[Qty]]/Table1[[#This Row],[Total Revenue + Open]]</f>
        <v>0.44284044643659853</v>
      </c>
    </row>
    <row r="241" spans="1:12">
      <c r="A241" t="s">
        <v>10</v>
      </c>
      <c r="B241" t="s">
        <v>11</v>
      </c>
      <c r="C241" t="s">
        <v>119</v>
      </c>
      <c r="D241" t="s">
        <v>120</v>
      </c>
      <c r="E241" t="s">
        <v>15</v>
      </c>
      <c r="F241" t="s">
        <v>194</v>
      </c>
      <c r="G241" t="s">
        <v>196</v>
      </c>
      <c r="H241" s="1">
        <v>2022</v>
      </c>
      <c r="I241" s="2">
        <v>8620</v>
      </c>
      <c r="J241" s="3">
        <v>19465.25</v>
      </c>
      <c r="K241">
        <f>Table1[[#This Row],[Total Revenue + Open]]/Table1[[#This Row],[Qty]]</f>
        <v>2.2581496519721576</v>
      </c>
      <c r="L241">
        <f>Table1[[#This Row],[Qty]]/Table1[[#This Row],[Total Revenue + Open]]</f>
        <v>0.44284044643659853</v>
      </c>
    </row>
    <row r="242" spans="1:12">
      <c r="A242" t="s">
        <v>10</v>
      </c>
      <c r="B242" t="s">
        <v>11</v>
      </c>
      <c r="C242" t="s">
        <v>119</v>
      </c>
      <c r="D242" t="s">
        <v>120</v>
      </c>
      <c r="E242" t="s">
        <v>15</v>
      </c>
      <c r="F242" t="s">
        <v>194</v>
      </c>
      <c r="G242" t="s">
        <v>195</v>
      </c>
      <c r="H242" s="1">
        <v>2022</v>
      </c>
      <c r="I242" s="2">
        <v>8465</v>
      </c>
      <c r="J242" s="3">
        <v>19124.75</v>
      </c>
      <c r="K242">
        <f>Table1[[#This Row],[Total Revenue + Open]]/Table1[[#This Row],[Qty]]</f>
        <v>2.2592734790313052</v>
      </c>
      <c r="L242">
        <f>Table1[[#This Row],[Qty]]/Table1[[#This Row],[Total Revenue + Open]]</f>
        <v>0.4426201649694767</v>
      </c>
    </row>
    <row r="243" spans="1:12">
      <c r="A243" t="s">
        <v>10</v>
      </c>
      <c r="B243" t="s">
        <v>11</v>
      </c>
      <c r="C243" t="s">
        <v>119</v>
      </c>
      <c r="D243" t="s">
        <v>120</v>
      </c>
      <c r="E243" t="s">
        <v>15</v>
      </c>
      <c r="F243" t="s">
        <v>194</v>
      </c>
      <c r="G243" t="s">
        <v>196</v>
      </c>
      <c r="H243" s="1">
        <v>2022</v>
      </c>
      <c r="I243" s="2">
        <v>8465</v>
      </c>
      <c r="J243" s="3">
        <v>19124.75</v>
      </c>
      <c r="K243">
        <f>Table1[[#This Row],[Total Revenue + Open]]/Table1[[#This Row],[Qty]]</f>
        <v>2.2592734790313052</v>
      </c>
      <c r="L243">
        <f>Table1[[#This Row],[Qty]]/Table1[[#This Row],[Total Revenue + Open]]</f>
        <v>0.4426201649694767</v>
      </c>
    </row>
    <row r="244" spans="1:12">
      <c r="A244" t="s">
        <v>10</v>
      </c>
      <c r="B244" t="s">
        <v>11</v>
      </c>
      <c r="C244" t="s">
        <v>119</v>
      </c>
      <c r="D244" t="s">
        <v>120</v>
      </c>
      <c r="E244" t="s">
        <v>15</v>
      </c>
      <c r="F244" t="s">
        <v>74</v>
      </c>
      <c r="G244" t="s">
        <v>104</v>
      </c>
      <c r="H244" s="1">
        <v>2022</v>
      </c>
      <c r="I244" s="2">
        <v>20100</v>
      </c>
      <c r="J244" s="3">
        <v>18800</v>
      </c>
      <c r="K244">
        <f>Table1[[#This Row],[Total Revenue + Open]]/Table1[[#This Row],[Qty]]</f>
        <v>0.93532338308457708</v>
      </c>
      <c r="L244">
        <f>Table1[[#This Row],[Qty]]/Table1[[#This Row],[Total Revenue + Open]]</f>
        <v>1.0691489361702127</v>
      </c>
    </row>
    <row r="245" spans="1:12">
      <c r="A245" t="s">
        <v>10</v>
      </c>
      <c r="B245" t="s">
        <v>11</v>
      </c>
      <c r="C245" t="s">
        <v>119</v>
      </c>
      <c r="D245" t="s">
        <v>120</v>
      </c>
      <c r="E245" t="s">
        <v>12</v>
      </c>
      <c r="F245" t="s">
        <v>13</v>
      </c>
      <c r="G245" t="s">
        <v>14</v>
      </c>
      <c r="H245" s="1">
        <v>2022</v>
      </c>
      <c r="I245" s="2">
        <v>139000</v>
      </c>
      <c r="J245" s="3">
        <v>18063.5</v>
      </c>
      <c r="K245">
        <f>Table1[[#This Row],[Total Revenue + Open]]/Table1[[#This Row],[Qty]]</f>
        <v>0.12995323741007195</v>
      </c>
      <c r="L245">
        <f>Table1[[#This Row],[Total Revenue + Open]]/Table1[[#This Row],[Qty]]</f>
        <v>0.12995323741007195</v>
      </c>
    </row>
    <row r="246" spans="1:12">
      <c r="A246" t="s">
        <v>10</v>
      </c>
      <c r="B246" t="s">
        <v>11</v>
      </c>
      <c r="C246" t="s">
        <v>119</v>
      </c>
      <c r="D246" t="s">
        <v>120</v>
      </c>
      <c r="E246" t="s">
        <v>12</v>
      </c>
      <c r="F246" t="s">
        <v>13</v>
      </c>
      <c r="G246" t="s">
        <v>14</v>
      </c>
      <c r="H246" s="1">
        <v>2022</v>
      </c>
      <c r="I246" s="2">
        <v>137300</v>
      </c>
      <c r="J246" s="3">
        <v>17842.5</v>
      </c>
      <c r="K246">
        <f>Table1[[#This Row],[Total Revenue + Open]]/Table1[[#This Row],[Qty]]</f>
        <v>0.12995265841223597</v>
      </c>
      <c r="L246">
        <f>Table1[[#This Row],[Total Revenue + Open]]/Table1[[#This Row],[Qty]]</f>
        <v>0.12995265841223597</v>
      </c>
    </row>
    <row r="247" spans="1:12">
      <c r="A247" t="s">
        <v>10</v>
      </c>
      <c r="B247" t="s">
        <v>11</v>
      </c>
      <c r="C247" t="s">
        <v>119</v>
      </c>
      <c r="D247" t="s">
        <v>120</v>
      </c>
      <c r="E247" t="s">
        <v>15</v>
      </c>
      <c r="F247" t="s">
        <v>198</v>
      </c>
      <c r="G247" t="s">
        <v>199</v>
      </c>
      <c r="H247" s="1">
        <v>2022</v>
      </c>
      <c r="I247" s="2">
        <v>15510</v>
      </c>
      <c r="J247" s="3">
        <v>16813.25</v>
      </c>
      <c r="K247">
        <f>Table1[[#This Row],[Total Revenue + Open]]/Table1[[#This Row],[Qty]]</f>
        <v>1.0840264345583495</v>
      </c>
      <c r="L247">
        <f>Table1[[#This Row],[Qty]]/Table1[[#This Row],[Total Revenue + Open]]</f>
        <v>0.92248672921654051</v>
      </c>
    </row>
    <row r="248" spans="1:12">
      <c r="A248" t="s">
        <v>10</v>
      </c>
      <c r="B248" t="s">
        <v>11</v>
      </c>
      <c r="C248" t="s">
        <v>119</v>
      </c>
      <c r="D248" t="s">
        <v>120</v>
      </c>
      <c r="E248" t="s">
        <v>15</v>
      </c>
      <c r="F248" t="s">
        <v>198</v>
      </c>
      <c r="G248" t="s">
        <v>200</v>
      </c>
      <c r="H248" s="1">
        <v>2022</v>
      </c>
      <c r="I248" s="2">
        <v>15510</v>
      </c>
      <c r="J248" s="3">
        <v>16813.25</v>
      </c>
      <c r="K248">
        <f>Table1[[#This Row],[Total Revenue + Open]]/Table1[[#This Row],[Qty]]</f>
        <v>1.0840264345583495</v>
      </c>
      <c r="L248">
        <f>Table1[[#This Row],[Qty]]/Table1[[#This Row],[Total Revenue + Open]]</f>
        <v>0.92248672921654051</v>
      </c>
    </row>
    <row r="249" spans="1:12">
      <c r="A249" t="s">
        <v>10</v>
      </c>
      <c r="B249" t="s">
        <v>11</v>
      </c>
      <c r="C249" t="s">
        <v>119</v>
      </c>
      <c r="D249" t="s">
        <v>120</v>
      </c>
      <c r="E249" t="s">
        <v>15</v>
      </c>
      <c r="F249" t="s">
        <v>194</v>
      </c>
      <c r="G249" t="s">
        <v>195</v>
      </c>
      <c r="H249" s="1">
        <v>2022</v>
      </c>
      <c r="I249" s="2">
        <v>7385</v>
      </c>
      <c r="J249" s="3">
        <v>16684.5</v>
      </c>
      <c r="K249">
        <f>Table1[[#This Row],[Total Revenue + Open]]/Table1[[#This Row],[Qty]]</f>
        <v>2.2592417061611374</v>
      </c>
      <c r="L249">
        <f>Table1[[#This Row],[Qty]]/Table1[[#This Row],[Total Revenue + Open]]</f>
        <v>0.44262638976295365</v>
      </c>
    </row>
    <row r="250" spans="1:12">
      <c r="A250" t="s">
        <v>10</v>
      </c>
      <c r="B250" t="s">
        <v>11</v>
      </c>
      <c r="C250" t="s">
        <v>119</v>
      </c>
      <c r="D250" t="s">
        <v>120</v>
      </c>
      <c r="E250" t="s">
        <v>15</v>
      </c>
      <c r="F250" t="s">
        <v>194</v>
      </c>
      <c r="G250" t="s">
        <v>196</v>
      </c>
      <c r="H250" s="1">
        <v>2022</v>
      </c>
      <c r="I250" s="2">
        <v>7385</v>
      </c>
      <c r="J250" s="3">
        <v>16684.5</v>
      </c>
      <c r="K250">
        <f>Table1[[#This Row],[Total Revenue + Open]]/Table1[[#This Row],[Qty]]</f>
        <v>2.2592417061611374</v>
      </c>
      <c r="L250">
        <f>Table1[[#This Row],[Qty]]/Table1[[#This Row],[Total Revenue + Open]]</f>
        <v>0.44262638976295365</v>
      </c>
    </row>
    <row r="251" spans="1:12">
      <c r="A251" t="s">
        <v>10</v>
      </c>
      <c r="B251" t="s">
        <v>11</v>
      </c>
      <c r="C251" t="s">
        <v>119</v>
      </c>
      <c r="D251" t="s">
        <v>120</v>
      </c>
      <c r="E251" t="s">
        <v>15</v>
      </c>
      <c r="F251" t="s">
        <v>36</v>
      </c>
      <c r="G251" t="s">
        <v>37</v>
      </c>
      <c r="H251" s="1">
        <v>2022</v>
      </c>
      <c r="I251" s="2">
        <v>11985</v>
      </c>
      <c r="J251" s="3">
        <v>16337.25</v>
      </c>
      <c r="K251">
        <f>Table1[[#This Row],[Total Revenue + Open]]/Table1[[#This Row],[Qty]]</f>
        <v>1.3631414267834794</v>
      </c>
      <c r="L251">
        <f>Table1[[#This Row],[Qty]]/Table1[[#This Row],[Total Revenue + Open]]</f>
        <v>0.73359959601524127</v>
      </c>
    </row>
    <row r="252" spans="1:12">
      <c r="A252" t="s">
        <v>10</v>
      </c>
      <c r="B252" t="s">
        <v>11</v>
      </c>
      <c r="C252" t="s">
        <v>119</v>
      </c>
      <c r="D252" t="s">
        <v>120</v>
      </c>
      <c r="E252" t="s">
        <v>15</v>
      </c>
      <c r="F252" t="s">
        <v>36</v>
      </c>
      <c r="G252" t="s">
        <v>37</v>
      </c>
      <c r="H252" s="1">
        <v>2022</v>
      </c>
      <c r="I252" s="2">
        <v>11960</v>
      </c>
      <c r="J252" s="3">
        <v>16303</v>
      </c>
      <c r="K252">
        <f>Table1[[#This Row],[Total Revenue + Open]]/Table1[[#This Row],[Qty]]</f>
        <v>1.3631270903010033</v>
      </c>
      <c r="L252">
        <f>Table1[[#This Row],[Qty]]/Table1[[#This Row],[Total Revenue + Open]]</f>
        <v>0.73360731153775383</v>
      </c>
    </row>
    <row r="253" spans="1:12">
      <c r="A253" t="s">
        <v>10</v>
      </c>
      <c r="B253" t="s">
        <v>11</v>
      </c>
      <c r="C253" t="s">
        <v>119</v>
      </c>
      <c r="D253" t="s">
        <v>120</v>
      </c>
      <c r="E253" t="s">
        <v>15</v>
      </c>
      <c r="F253" t="s">
        <v>36</v>
      </c>
      <c r="G253" t="s">
        <v>37</v>
      </c>
      <c r="H253" s="1">
        <v>2022</v>
      </c>
      <c r="I253" s="2">
        <v>12220</v>
      </c>
      <c r="J253" s="3">
        <v>16281</v>
      </c>
      <c r="K253">
        <f>Table1[[#This Row],[Total Revenue + Open]]/Table1[[#This Row],[Qty]]</f>
        <v>1.3323240589198035</v>
      </c>
      <c r="L253">
        <f>Table1[[#This Row],[Qty]]/Table1[[#This Row],[Total Revenue + Open]]</f>
        <v>0.7505681469197224</v>
      </c>
    </row>
    <row r="254" spans="1:12">
      <c r="A254" t="s">
        <v>10</v>
      </c>
      <c r="B254" t="s">
        <v>11</v>
      </c>
      <c r="C254" t="s">
        <v>119</v>
      </c>
      <c r="D254" t="s">
        <v>120</v>
      </c>
      <c r="E254" t="s">
        <v>15</v>
      </c>
      <c r="F254" t="s">
        <v>183</v>
      </c>
      <c r="G254" t="s">
        <v>184</v>
      </c>
      <c r="H254" s="1">
        <v>2022</v>
      </c>
      <c r="I254" s="2">
        <v>8000</v>
      </c>
      <c r="J254" s="3">
        <v>16218</v>
      </c>
      <c r="K254">
        <f>Table1[[#This Row],[Total Revenue + Open]]/Table1[[#This Row],[Qty]]</f>
        <v>2.02725</v>
      </c>
      <c r="L254">
        <f>Table1[[#This Row],[Qty]]/Table1[[#This Row],[Total Revenue + Open]]</f>
        <v>0.49327907263534343</v>
      </c>
    </row>
    <row r="255" spans="1:12">
      <c r="A255" t="s">
        <v>10</v>
      </c>
      <c r="B255" t="s">
        <v>11</v>
      </c>
      <c r="C255" t="s">
        <v>119</v>
      </c>
      <c r="D255" t="s">
        <v>120</v>
      </c>
      <c r="E255" t="s">
        <v>15</v>
      </c>
      <c r="F255" t="s">
        <v>183</v>
      </c>
      <c r="G255" t="s">
        <v>187</v>
      </c>
      <c r="H255" s="1">
        <v>2022</v>
      </c>
      <c r="I255" s="2">
        <v>8000</v>
      </c>
      <c r="J255" s="3">
        <v>16218</v>
      </c>
      <c r="K255">
        <f>Table1[[#This Row],[Total Revenue + Open]]/Table1[[#This Row],[Qty]]</f>
        <v>2.02725</v>
      </c>
      <c r="L255">
        <f>Table1[[#This Row],[Qty]]/Table1[[#This Row],[Total Revenue + Open]]</f>
        <v>0.49327907263534343</v>
      </c>
    </row>
    <row r="256" spans="1:12">
      <c r="A256" t="s">
        <v>10</v>
      </c>
      <c r="B256" t="s">
        <v>11</v>
      </c>
      <c r="C256" t="s">
        <v>119</v>
      </c>
      <c r="D256" t="s">
        <v>120</v>
      </c>
      <c r="E256" t="s">
        <v>15</v>
      </c>
      <c r="F256" t="s">
        <v>36</v>
      </c>
      <c r="G256" t="s">
        <v>37</v>
      </c>
      <c r="H256" s="1">
        <v>2022</v>
      </c>
      <c r="I256" s="2">
        <v>11055</v>
      </c>
      <c r="J256" s="3">
        <v>15070</v>
      </c>
      <c r="K256">
        <f>Table1[[#This Row],[Total Revenue + Open]]/Table1[[#This Row],[Qty]]</f>
        <v>1.3631840796019901</v>
      </c>
      <c r="L256">
        <f>Table1[[#This Row],[Qty]]/Table1[[#This Row],[Total Revenue + Open]]</f>
        <v>0.73357664233576647</v>
      </c>
    </row>
    <row r="257" spans="1:12">
      <c r="A257" t="s">
        <v>10</v>
      </c>
      <c r="B257" t="s">
        <v>11</v>
      </c>
      <c r="C257" t="s">
        <v>119</v>
      </c>
      <c r="D257" t="s">
        <v>120</v>
      </c>
      <c r="E257" t="s">
        <v>15</v>
      </c>
      <c r="F257" t="s">
        <v>36</v>
      </c>
      <c r="G257" t="s">
        <v>37</v>
      </c>
      <c r="H257" s="1">
        <v>2022</v>
      </c>
      <c r="I257" s="2">
        <v>10550</v>
      </c>
      <c r="J257" s="3">
        <v>14385</v>
      </c>
      <c r="K257">
        <f>Table1[[#This Row],[Total Revenue + Open]]/Table1[[#This Row],[Qty]]</f>
        <v>1.3635071090047393</v>
      </c>
      <c r="L257">
        <f>Table1[[#This Row],[Qty]]/Table1[[#This Row],[Total Revenue + Open]]</f>
        <v>0.73340285019117135</v>
      </c>
    </row>
    <row r="258" spans="1:12">
      <c r="A258" t="s">
        <v>10</v>
      </c>
      <c r="B258" t="s">
        <v>11</v>
      </c>
      <c r="C258" t="s">
        <v>119</v>
      </c>
      <c r="D258" t="s">
        <v>120</v>
      </c>
      <c r="E258" t="s">
        <v>15</v>
      </c>
      <c r="F258" t="s">
        <v>36</v>
      </c>
      <c r="G258" t="s">
        <v>37</v>
      </c>
      <c r="H258" s="1">
        <v>2022</v>
      </c>
      <c r="I258" s="2">
        <v>10705</v>
      </c>
      <c r="J258" s="3">
        <v>14271</v>
      </c>
      <c r="K258">
        <f>Table1[[#This Row],[Total Revenue + Open]]/Table1[[#This Row],[Qty]]</f>
        <v>1.3331153666510975</v>
      </c>
      <c r="L258">
        <f>Table1[[#This Row],[Qty]]/Table1[[#This Row],[Total Revenue + Open]]</f>
        <v>0.7501226263050943</v>
      </c>
    </row>
    <row r="259" spans="1:12">
      <c r="A259" t="s">
        <v>10</v>
      </c>
      <c r="B259" t="s">
        <v>11</v>
      </c>
      <c r="C259" t="s">
        <v>119</v>
      </c>
      <c r="D259" t="s">
        <v>120</v>
      </c>
      <c r="E259" t="s">
        <v>15</v>
      </c>
      <c r="F259" t="s">
        <v>36</v>
      </c>
      <c r="G259" t="s">
        <v>37</v>
      </c>
      <c r="H259" s="1">
        <v>2022</v>
      </c>
      <c r="I259" s="2">
        <v>10430</v>
      </c>
      <c r="J259" s="3">
        <v>14213.75</v>
      </c>
      <c r="K259">
        <f>Table1[[#This Row],[Total Revenue + Open]]/Table1[[#This Row],[Qty]]</f>
        <v>1.3627756471716204</v>
      </c>
      <c r="L259">
        <f>Table1[[#This Row],[Qty]]/Table1[[#This Row],[Total Revenue + Open]]</f>
        <v>0.73379649986808548</v>
      </c>
    </row>
    <row r="260" spans="1:12">
      <c r="A260" t="s">
        <v>10</v>
      </c>
      <c r="B260" t="s">
        <v>11</v>
      </c>
      <c r="C260" t="s">
        <v>119</v>
      </c>
      <c r="D260" t="s">
        <v>120</v>
      </c>
      <c r="E260" t="s">
        <v>19</v>
      </c>
      <c r="F260" t="s">
        <v>92</v>
      </c>
      <c r="G260" t="s">
        <v>93</v>
      </c>
      <c r="H260" s="1">
        <v>2022</v>
      </c>
      <c r="I260" s="2">
        <v>100050</v>
      </c>
      <c r="J260" s="3">
        <v>14007</v>
      </c>
      <c r="K260">
        <f>Table1[[#This Row],[Total Revenue + Open]]/Table1[[#This Row],[Qty]]</f>
        <v>0.14000000000000001</v>
      </c>
      <c r="L260">
        <f>Table1[[#This Row],[Total Revenue + Open]]/Table1[[#This Row],[Qty]]</f>
        <v>0.14000000000000001</v>
      </c>
    </row>
    <row r="261" spans="1:12">
      <c r="A261" t="s">
        <v>10</v>
      </c>
      <c r="B261" t="s">
        <v>11</v>
      </c>
      <c r="C261" t="s">
        <v>119</v>
      </c>
      <c r="D261" t="s">
        <v>120</v>
      </c>
      <c r="E261" t="s">
        <v>15</v>
      </c>
      <c r="F261" t="s">
        <v>36</v>
      </c>
      <c r="G261" t="s">
        <v>37</v>
      </c>
      <c r="H261" s="1">
        <v>2022</v>
      </c>
      <c r="I261" s="2">
        <v>10350</v>
      </c>
      <c r="J261" s="3">
        <v>13802</v>
      </c>
      <c r="K261">
        <f>Table1[[#This Row],[Total Revenue + Open]]/Table1[[#This Row],[Qty]]</f>
        <v>1.3335265700483092</v>
      </c>
      <c r="L261">
        <f>Table1[[#This Row],[Qty]]/Table1[[#This Row],[Total Revenue + Open]]</f>
        <v>0.74989132009853643</v>
      </c>
    </row>
    <row r="262" spans="1:12">
      <c r="A262" t="s">
        <v>10</v>
      </c>
      <c r="B262" t="s">
        <v>11</v>
      </c>
      <c r="C262" t="s">
        <v>119</v>
      </c>
      <c r="D262" t="s">
        <v>120</v>
      </c>
      <c r="E262" t="s">
        <v>15</v>
      </c>
      <c r="F262" t="s">
        <v>128</v>
      </c>
      <c r="G262" t="s">
        <v>129</v>
      </c>
      <c r="H262" s="1">
        <v>2022</v>
      </c>
      <c r="I262" s="2">
        <v>4500</v>
      </c>
      <c r="J262" s="3">
        <v>13380.25</v>
      </c>
      <c r="K262">
        <f>Table1[[#This Row],[Total Revenue + Open]]/Table1[[#This Row],[Qty]]</f>
        <v>2.9733888888888891</v>
      </c>
      <c r="L262">
        <f>Table1[[#This Row],[Qty]]/Table1[[#This Row],[Total Revenue + Open]]</f>
        <v>0.33631658601296688</v>
      </c>
    </row>
    <row r="263" spans="1:12">
      <c r="A263" t="s">
        <v>10</v>
      </c>
      <c r="B263" t="s">
        <v>11</v>
      </c>
      <c r="C263" t="s">
        <v>119</v>
      </c>
      <c r="D263" t="s">
        <v>120</v>
      </c>
      <c r="E263" t="s">
        <v>15</v>
      </c>
      <c r="F263" t="s">
        <v>128</v>
      </c>
      <c r="G263" t="s">
        <v>130</v>
      </c>
      <c r="H263" s="1">
        <v>2022</v>
      </c>
      <c r="I263" s="2">
        <v>4500</v>
      </c>
      <c r="J263" s="3">
        <v>13380.25</v>
      </c>
      <c r="K263">
        <f>Table1[[#This Row],[Total Revenue + Open]]/Table1[[#This Row],[Qty]]</f>
        <v>2.9733888888888891</v>
      </c>
      <c r="L263">
        <f>Table1[[#This Row],[Qty]]/Table1[[#This Row],[Total Revenue + Open]]</f>
        <v>0.33631658601296688</v>
      </c>
    </row>
    <row r="264" spans="1:12">
      <c r="A264" t="s">
        <v>10</v>
      </c>
      <c r="B264" t="s">
        <v>11</v>
      </c>
      <c r="C264" t="s">
        <v>73</v>
      </c>
      <c r="D264" t="s">
        <v>50</v>
      </c>
      <c r="E264" t="s">
        <v>15</v>
      </c>
      <c r="F264" t="s">
        <v>85</v>
      </c>
      <c r="G264" t="s">
        <v>86</v>
      </c>
      <c r="H264" s="1">
        <v>2020</v>
      </c>
      <c r="I264" s="2">
        <v>550</v>
      </c>
      <c r="J264" s="3">
        <v>3300</v>
      </c>
      <c r="K264">
        <f>Table1[[#This Row],[Total Revenue + Open]]/Table1[[#This Row],[Qty]]</f>
        <v>6</v>
      </c>
      <c r="L264">
        <f>Table1[[#This Row],[Qty]]/Table1[[#This Row],[Total Revenue + Open]]</f>
        <v>0.16666666666666666</v>
      </c>
    </row>
    <row r="265" spans="1:12">
      <c r="A265" t="s">
        <v>10</v>
      </c>
      <c r="B265" t="s">
        <v>11</v>
      </c>
      <c r="C265" t="s">
        <v>73</v>
      </c>
      <c r="D265" t="s">
        <v>50</v>
      </c>
      <c r="E265" t="s">
        <v>15</v>
      </c>
      <c r="F265" t="s">
        <v>85</v>
      </c>
      <c r="G265" t="s">
        <v>86</v>
      </c>
      <c r="H265" s="1">
        <v>2020</v>
      </c>
      <c r="I265" s="2">
        <v>150</v>
      </c>
      <c r="J265" s="3">
        <v>900</v>
      </c>
      <c r="K265">
        <f>Table1[[#This Row],[Total Revenue + Open]]/Table1[[#This Row],[Qty]]</f>
        <v>6</v>
      </c>
      <c r="L265">
        <f>Table1[[#This Row],[Qty]]/Table1[[#This Row],[Total Revenue + Open]]</f>
        <v>0.16666666666666666</v>
      </c>
    </row>
    <row r="266" spans="1:12">
      <c r="A266" t="s">
        <v>10</v>
      </c>
      <c r="B266" t="s">
        <v>11</v>
      </c>
      <c r="C266" t="s">
        <v>73</v>
      </c>
      <c r="D266" t="s">
        <v>50</v>
      </c>
      <c r="E266" t="s">
        <v>15</v>
      </c>
      <c r="F266" t="s">
        <v>85</v>
      </c>
      <c r="G266" t="s">
        <v>87</v>
      </c>
      <c r="H266" s="1">
        <v>2020</v>
      </c>
      <c r="I266" s="2">
        <v>550</v>
      </c>
      <c r="J266" s="3">
        <v>3300</v>
      </c>
      <c r="K266">
        <f>Table1[[#This Row],[Total Revenue + Open]]/Table1[[#This Row],[Qty]]</f>
        <v>6</v>
      </c>
      <c r="L266">
        <f>Table1[[#This Row],[Qty]]/Table1[[#This Row],[Total Revenue + Open]]</f>
        <v>0.16666666666666666</v>
      </c>
    </row>
    <row r="267" spans="1:12">
      <c r="A267" t="s">
        <v>10</v>
      </c>
      <c r="B267" t="s">
        <v>11</v>
      </c>
      <c r="C267" t="s">
        <v>73</v>
      </c>
      <c r="D267" t="s">
        <v>50</v>
      </c>
      <c r="E267" t="s">
        <v>15</v>
      </c>
      <c r="F267" t="s">
        <v>85</v>
      </c>
      <c r="G267" t="s">
        <v>87</v>
      </c>
      <c r="H267" s="1">
        <v>2020</v>
      </c>
      <c r="I267" s="2">
        <v>150</v>
      </c>
      <c r="J267" s="3">
        <v>900</v>
      </c>
      <c r="K267">
        <f>Table1[[#This Row],[Total Revenue + Open]]/Table1[[#This Row],[Qty]]</f>
        <v>6</v>
      </c>
      <c r="L267">
        <f>Table1[[#This Row],[Qty]]/Table1[[#This Row],[Total Revenue + Open]]</f>
        <v>0.16666666666666666</v>
      </c>
    </row>
    <row r="268" spans="1:12">
      <c r="A268" t="s">
        <v>10</v>
      </c>
      <c r="B268" t="s">
        <v>11</v>
      </c>
      <c r="C268" t="s">
        <v>73</v>
      </c>
      <c r="D268" t="s">
        <v>50</v>
      </c>
      <c r="E268" t="s">
        <v>19</v>
      </c>
      <c r="F268" t="s">
        <v>54</v>
      </c>
      <c r="G268" t="s">
        <v>56</v>
      </c>
      <c r="H268" s="1">
        <v>2020</v>
      </c>
      <c r="I268" s="2">
        <v>556700</v>
      </c>
      <c r="J268" s="3">
        <v>77938</v>
      </c>
      <c r="K268">
        <f>Table1[[#This Row],[Total Revenue + Open]]/Table1[[#This Row],[Qty]]</f>
        <v>0.14000000000000001</v>
      </c>
      <c r="L268">
        <f>Table1[[#This Row],[Total Revenue + Open]]/Table1[[#This Row],[Qty]]</f>
        <v>0.14000000000000001</v>
      </c>
    </row>
    <row r="269" spans="1:12">
      <c r="A269" t="s">
        <v>10</v>
      </c>
      <c r="B269" t="s">
        <v>11</v>
      </c>
      <c r="C269" t="s">
        <v>73</v>
      </c>
      <c r="D269" t="s">
        <v>50</v>
      </c>
      <c r="E269" t="s">
        <v>19</v>
      </c>
      <c r="F269" t="s">
        <v>54</v>
      </c>
      <c r="G269" t="s">
        <v>56</v>
      </c>
      <c r="H269" s="1">
        <v>2020</v>
      </c>
      <c r="I269" s="2">
        <v>86900</v>
      </c>
      <c r="J269" s="3">
        <v>12166</v>
      </c>
      <c r="K269">
        <f>Table1[[#This Row],[Total Revenue + Open]]/Table1[[#This Row],[Qty]]</f>
        <v>0.14000000000000001</v>
      </c>
      <c r="L269">
        <f>Table1[[#This Row],[Total Revenue + Open]]/Table1[[#This Row],[Qty]]</f>
        <v>0.14000000000000001</v>
      </c>
    </row>
    <row r="270" spans="1:12">
      <c r="A270" t="s">
        <v>10</v>
      </c>
      <c r="B270" t="s">
        <v>11</v>
      </c>
      <c r="C270" t="s">
        <v>73</v>
      </c>
      <c r="D270" t="s">
        <v>50</v>
      </c>
      <c r="E270" t="s">
        <v>19</v>
      </c>
      <c r="F270" t="s">
        <v>54</v>
      </c>
      <c r="G270" t="s">
        <v>89</v>
      </c>
      <c r="H270" s="1">
        <v>2020</v>
      </c>
      <c r="I270" s="2">
        <v>109700</v>
      </c>
      <c r="J270" s="3">
        <v>15358</v>
      </c>
      <c r="K270">
        <f>Table1[[#This Row],[Total Revenue + Open]]/Table1[[#This Row],[Qty]]</f>
        <v>0.14000000000000001</v>
      </c>
      <c r="L270">
        <f>Table1[[#This Row],[Total Revenue + Open]]/Table1[[#This Row],[Qty]]</f>
        <v>0.14000000000000001</v>
      </c>
    </row>
    <row r="271" spans="1:12">
      <c r="A271" t="s">
        <v>10</v>
      </c>
      <c r="B271" t="s">
        <v>11</v>
      </c>
      <c r="C271" t="s">
        <v>73</v>
      </c>
      <c r="D271" t="s">
        <v>50</v>
      </c>
      <c r="E271" t="s">
        <v>19</v>
      </c>
      <c r="F271" t="s">
        <v>54</v>
      </c>
      <c r="G271" t="s">
        <v>89</v>
      </c>
      <c r="H271" s="1">
        <v>2020</v>
      </c>
      <c r="I271" s="2">
        <v>16500</v>
      </c>
      <c r="J271" s="3">
        <v>2310</v>
      </c>
      <c r="K271">
        <f>Table1[[#This Row],[Total Revenue + Open]]/Table1[[#This Row],[Qty]]</f>
        <v>0.14000000000000001</v>
      </c>
      <c r="L271">
        <f>Table1[[#This Row],[Total Revenue + Open]]/Table1[[#This Row],[Qty]]</f>
        <v>0.14000000000000001</v>
      </c>
    </row>
    <row r="272" spans="1:12">
      <c r="A272" t="s">
        <v>10</v>
      </c>
      <c r="B272" t="s">
        <v>11</v>
      </c>
      <c r="C272" t="s">
        <v>73</v>
      </c>
      <c r="D272" t="s">
        <v>50</v>
      </c>
      <c r="E272" t="s">
        <v>19</v>
      </c>
      <c r="F272" t="s">
        <v>54</v>
      </c>
      <c r="G272" t="s">
        <v>89</v>
      </c>
      <c r="H272" s="1">
        <v>2020</v>
      </c>
      <c r="I272" s="2">
        <v>22200</v>
      </c>
      <c r="J272" s="3">
        <v>3108</v>
      </c>
      <c r="K272">
        <f>Table1[[#This Row],[Total Revenue + Open]]/Table1[[#This Row],[Qty]]</f>
        <v>0.14000000000000001</v>
      </c>
      <c r="L272">
        <f>Table1[[#This Row],[Total Revenue + Open]]/Table1[[#This Row],[Qty]]</f>
        <v>0.14000000000000001</v>
      </c>
    </row>
    <row r="273" spans="1:12">
      <c r="A273" t="s">
        <v>10</v>
      </c>
      <c r="B273" t="s">
        <v>11</v>
      </c>
      <c r="C273" t="s">
        <v>73</v>
      </c>
      <c r="D273" t="s">
        <v>50</v>
      </c>
      <c r="E273" t="s">
        <v>19</v>
      </c>
      <c r="F273" t="s">
        <v>54</v>
      </c>
      <c r="G273" t="s">
        <v>89</v>
      </c>
      <c r="H273" s="1">
        <v>2021</v>
      </c>
      <c r="I273" s="2">
        <v>33900</v>
      </c>
      <c r="J273" s="3">
        <v>4746</v>
      </c>
      <c r="K273">
        <f>Table1[[#This Row],[Total Revenue + Open]]/Table1[[#This Row],[Qty]]</f>
        <v>0.14000000000000001</v>
      </c>
      <c r="L273">
        <f>Table1[[#This Row],[Total Revenue + Open]]/Table1[[#This Row],[Qty]]</f>
        <v>0.14000000000000001</v>
      </c>
    </row>
    <row r="274" spans="1:12">
      <c r="A274" t="s">
        <v>10</v>
      </c>
      <c r="B274" t="s">
        <v>11</v>
      </c>
      <c r="C274" t="s">
        <v>73</v>
      </c>
      <c r="D274" t="s">
        <v>50</v>
      </c>
      <c r="E274" t="s">
        <v>19</v>
      </c>
      <c r="F274" t="s">
        <v>54</v>
      </c>
      <c r="G274" t="s">
        <v>90</v>
      </c>
      <c r="H274" s="1">
        <v>2019</v>
      </c>
      <c r="I274" s="2">
        <v>2500</v>
      </c>
      <c r="J274" s="3">
        <v>350</v>
      </c>
      <c r="K274">
        <f>Table1[[#This Row],[Total Revenue + Open]]/Table1[[#This Row],[Qty]]</f>
        <v>0.14000000000000001</v>
      </c>
      <c r="L274">
        <f>Table1[[#This Row],[Total Revenue + Open]]/Table1[[#This Row],[Qty]]</f>
        <v>0.14000000000000001</v>
      </c>
    </row>
    <row r="275" spans="1:12">
      <c r="A275" t="s">
        <v>10</v>
      </c>
      <c r="B275" t="s">
        <v>11</v>
      </c>
      <c r="C275" t="s">
        <v>73</v>
      </c>
      <c r="D275" t="s">
        <v>50</v>
      </c>
      <c r="E275" t="s">
        <v>19</v>
      </c>
      <c r="F275" t="s">
        <v>54</v>
      </c>
      <c r="G275" t="s">
        <v>90</v>
      </c>
      <c r="H275" s="1">
        <v>2019</v>
      </c>
      <c r="I275" s="2">
        <v>2000</v>
      </c>
      <c r="J275" s="3">
        <v>280</v>
      </c>
      <c r="K275">
        <f>Table1[[#This Row],[Total Revenue + Open]]/Table1[[#This Row],[Qty]]</f>
        <v>0.14000000000000001</v>
      </c>
      <c r="L275">
        <f>Table1[[#This Row],[Total Revenue + Open]]/Table1[[#This Row],[Qty]]</f>
        <v>0.14000000000000001</v>
      </c>
    </row>
    <row r="276" spans="1:12">
      <c r="A276" t="s">
        <v>10</v>
      </c>
      <c r="B276" t="s">
        <v>11</v>
      </c>
      <c r="C276" t="s">
        <v>73</v>
      </c>
      <c r="D276" t="s">
        <v>50</v>
      </c>
      <c r="E276" t="s">
        <v>19</v>
      </c>
      <c r="F276" t="s">
        <v>54</v>
      </c>
      <c r="G276" t="s">
        <v>57</v>
      </c>
      <c r="H276" s="1">
        <v>2019</v>
      </c>
      <c r="I276" s="2">
        <v>3400</v>
      </c>
      <c r="J276" s="3">
        <v>476</v>
      </c>
      <c r="K276">
        <f>Table1[[#This Row],[Total Revenue + Open]]/Table1[[#This Row],[Qty]]</f>
        <v>0.14000000000000001</v>
      </c>
      <c r="L276">
        <f>Table1[[#This Row],[Total Revenue + Open]]/Table1[[#This Row],[Qty]]</f>
        <v>0.14000000000000001</v>
      </c>
    </row>
    <row r="277" spans="1:12">
      <c r="A277" t="s">
        <v>10</v>
      </c>
      <c r="B277" t="s">
        <v>11</v>
      </c>
      <c r="C277" t="s">
        <v>73</v>
      </c>
      <c r="D277" t="s">
        <v>50</v>
      </c>
      <c r="E277" t="s">
        <v>19</v>
      </c>
      <c r="F277" t="s">
        <v>54</v>
      </c>
      <c r="G277" t="s">
        <v>57</v>
      </c>
      <c r="H277" s="1">
        <v>2019</v>
      </c>
      <c r="I277" s="2">
        <v>2200</v>
      </c>
      <c r="J277" s="3">
        <v>308</v>
      </c>
      <c r="K277">
        <f>Table1[[#This Row],[Total Revenue + Open]]/Table1[[#This Row],[Qty]]</f>
        <v>0.14000000000000001</v>
      </c>
      <c r="L277">
        <f>Table1[[#This Row],[Total Revenue + Open]]/Table1[[#This Row],[Qty]]</f>
        <v>0.14000000000000001</v>
      </c>
    </row>
    <row r="278" spans="1:12">
      <c r="A278" t="s">
        <v>10</v>
      </c>
      <c r="B278" t="s">
        <v>11</v>
      </c>
      <c r="C278" t="s">
        <v>73</v>
      </c>
      <c r="D278" t="s">
        <v>50</v>
      </c>
      <c r="E278" t="s">
        <v>19</v>
      </c>
      <c r="F278" t="s">
        <v>54</v>
      </c>
      <c r="G278" t="s">
        <v>91</v>
      </c>
      <c r="H278" s="1">
        <v>2019</v>
      </c>
      <c r="I278" s="2">
        <v>2500</v>
      </c>
      <c r="J278" s="3">
        <v>350</v>
      </c>
      <c r="K278">
        <f>Table1[[#This Row],[Total Revenue + Open]]/Table1[[#This Row],[Qty]]</f>
        <v>0.14000000000000001</v>
      </c>
      <c r="L278">
        <f>Table1[[#This Row],[Total Revenue + Open]]/Table1[[#This Row],[Qty]]</f>
        <v>0.14000000000000001</v>
      </c>
    </row>
    <row r="279" spans="1:12">
      <c r="A279" t="s">
        <v>10</v>
      </c>
      <c r="B279" t="s">
        <v>11</v>
      </c>
      <c r="C279" t="s">
        <v>73</v>
      </c>
      <c r="D279" t="s">
        <v>50</v>
      </c>
      <c r="E279" t="s">
        <v>19</v>
      </c>
      <c r="F279" t="s">
        <v>54</v>
      </c>
      <c r="G279" t="s">
        <v>91</v>
      </c>
      <c r="H279" s="1">
        <v>2019</v>
      </c>
      <c r="I279" s="2">
        <v>2000</v>
      </c>
      <c r="J279" s="3">
        <v>280</v>
      </c>
      <c r="K279">
        <f>Table1[[#This Row],[Total Revenue + Open]]/Table1[[#This Row],[Qty]]</f>
        <v>0.14000000000000001</v>
      </c>
      <c r="L279">
        <f>Table1[[#This Row],[Total Revenue + Open]]/Table1[[#This Row],[Qty]]</f>
        <v>0.14000000000000001</v>
      </c>
    </row>
    <row r="280" spans="1:12">
      <c r="A280" t="s">
        <v>10</v>
      </c>
      <c r="B280" t="s">
        <v>11</v>
      </c>
      <c r="C280" t="s">
        <v>73</v>
      </c>
      <c r="D280" t="s">
        <v>50</v>
      </c>
      <c r="E280" t="s">
        <v>19</v>
      </c>
      <c r="F280" t="s">
        <v>54</v>
      </c>
      <c r="G280" t="s">
        <v>58</v>
      </c>
      <c r="H280" s="1">
        <v>2020</v>
      </c>
      <c r="I280" s="2">
        <v>40700</v>
      </c>
      <c r="J280" s="3">
        <v>5698</v>
      </c>
      <c r="K280">
        <f>Table1[[#This Row],[Total Revenue + Open]]/Table1[[#This Row],[Qty]]</f>
        <v>0.14000000000000001</v>
      </c>
      <c r="L280">
        <f>Table1[[#This Row],[Total Revenue + Open]]/Table1[[#This Row],[Qty]]</f>
        <v>0.14000000000000001</v>
      </c>
    </row>
    <row r="281" spans="1:12">
      <c r="A281" t="s">
        <v>10</v>
      </c>
      <c r="B281" t="s">
        <v>11</v>
      </c>
      <c r="C281" t="s">
        <v>73</v>
      </c>
      <c r="D281" t="s">
        <v>50</v>
      </c>
      <c r="E281" t="s">
        <v>19</v>
      </c>
      <c r="F281" t="s">
        <v>54</v>
      </c>
      <c r="G281" t="s">
        <v>58</v>
      </c>
      <c r="H281" s="1">
        <v>2019</v>
      </c>
      <c r="I281" s="2">
        <v>5000</v>
      </c>
      <c r="J281" s="3">
        <v>700</v>
      </c>
      <c r="K281">
        <f>Table1[[#This Row],[Total Revenue + Open]]/Table1[[#This Row],[Qty]]</f>
        <v>0.14000000000000001</v>
      </c>
      <c r="L281">
        <f>Table1[[#This Row],[Total Revenue + Open]]/Table1[[#This Row],[Qty]]</f>
        <v>0.14000000000000001</v>
      </c>
    </row>
    <row r="282" spans="1:12">
      <c r="A282" t="s">
        <v>10</v>
      </c>
      <c r="B282" t="s">
        <v>11</v>
      </c>
      <c r="C282" t="s">
        <v>73</v>
      </c>
      <c r="D282" t="s">
        <v>50</v>
      </c>
      <c r="E282" t="s">
        <v>19</v>
      </c>
      <c r="F282" t="s">
        <v>54</v>
      </c>
      <c r="G282" t="s">
        <v>58</v>
      </c>
      <c r="H282" s="1">
        <v>2019</v>
      </c>
      <c r="I282" s="2">
        <v>4000</v>
      </c>
      <c r="J282" s="3">
        <v>560</v>
      </c>
      <c r="K282">
        <f>Table1[[#This Row],[Total Revenue + Open]]/Table1[[#This Row],[Qty]]</f>
        <v>0.14000000000000001</v>
      </c>
      <c r="L282">
        <f>Table1[[#This Row],[Total Revenue + Open]]/Table1[[#This Row],[Qty]]</f>
        <v>0.14000000000000001</v>
      </c>
    </row>
    <row r="283" spans="1:12">
      <c r="A283" t="s">
        <v>10</v>
      </c>
      <c r="B283" t="s">
        <v>11</v>
      </c>
      <c r="C283" t="s">
        <v>73</v>
      </c>
      <c r="D283" t="s">
        <v>50</v>
      </c>
      <c r="E283" t="s">
        <v>19</v>
      </c>
      <c r="F283" t="s">
        <v>54</v>
      </c>
      <c r="G283" t="s">
        <v>58</v>
      </c>
      <c r="H283" s="1">
        <v>2020</v>
      </c>
      <c r="I283" s="2">
        <v>14200</v>
      </c>
      <c r="J283" s="3">
        <v>1988</v>
      </c>
      <c r="K283">
        <f>Table1[[#This Row],[Total Revenue + Open]]/Table1[[#This Row],[Qty]]</f>
        <v>0.14000000000000001</v>
      </c>
      <c r="L283">
        <f>Table1[[#This Row],[Total Revenue + Open]]/Table1[[#This Row],[Qty]]</f>
        <v>0.14000000000000001</v>
      </c>
    </row>
    <row r="284" spans="1:12">
      <c r="A284" t="s">
        <v>10</v>
      </c>
      <c r="B284" t="s">
        <v>11</v>
      </c>
      <c r="C284" t="s">
        <v>73</v>
      </c>
      <c r="D284" t="s">
        <v>50</v>
      </c>
      <c r="E284" t="s">
        <v>19</v>
      </c>
      <c r="F284" t="s">
        <v>54</v>
      </c>
      <c r="G284" t="s">
        <v>68</v>
      </c>
      <c r="H284" s="1">
        <v>2019</v>
      </c>
      <c r="I284" s="2">
        <v>1700</v>
      </c>
      <c r="J284" s="3">
        <v>238</v>
      </c>
      <c r="K284">
        <f>Table1[[#This Row],[Total Revenue + Open]]/Table1[[#This Row],[Qty]]</f>
        <v>0.14000000000000001</v>
      </c>
      <c r="L284">
        <f>Table1[[#This Row],[Total Revenue + Open]]/Table1[[#This Row],[Qty]]</f>
        <v>0.14000000000000001</v>
      </c>
    </row>
    <row r="285" spans="1:12">
      <c r="A285" t="s">
        <v>10</v>
      </c>
      <c r="B285" t="s">
        <v>11</v>
      </c>
      <c r="C285" t="s">
        <v>73</v>
      </c>
      <c r="D285" t="s">
        <v>50</v>
      </c>
      <c r="E285" t="s">
        <v>19</v>
      </c>
      <c r="F285" t="s">
        <v>92</v>
      </c>
      <c r="G285" t="s">
        <v>93</v>
      </c>
      <c r="H285" s="1">
        <v>2021</v>
      </c>
      <c r="I285" s="2">
        <v>450</v>
      </c>
      <c r="J285" s="3">
        <v>63</v>
      </c>
      <c r="K285">
        <f>Table1[[#This Row],[Total Revenue + Open]]/Table1[[#This Row],[Qty]]</f>
        <v>0.14000000000000001</v>
      </c>
      <c r="L285">
        <f>Table1[[#This Row],[Total Revenue + Open]]/Table1[[#This Row],[Qty]]</f>
        <v>0.14000000000000001</v>
      </c>
    </row>
    <row r="286" spans="1:12">
      <c r="A286" t="s">
        <v>10</v>
      </c>
      <c r="B286" t="s">
        <v>11</v>
      </c>
      <c r="C286" t="s">
        <v>73</v>
      </c>
      <c r="D286" t="s">
        <v>50</v>
      </c>
      <c r="E286" t="s">
        <v>19</v>
      </c>
      <c r="F286" t="s">
        <v>92</v>
      </c>
      <c r="G286" t="s">
        <v>93</v>
      </c>
      <c r="H286" s="1">
        <v>2021</v>
      </c>
      <c r="I286" s="2">
        <v>500</v>
      </c>
      <c r="J286" s="3">
        <v>70</v>
      </c>
      <c r="K286">
        <f>Table1[[#This Row],[Total Revenue + Open]]/Table1[[#This Row],[Qty]]</f>
        <v>0.14000000000000001</v>
      </c>
      <c r="L286">
        <f>Table1[[#This Row],[Total Revenue + Open]]/Table1[[#This Row],[Qty]]</f>
        <v>0.14000000000000001</v>
      </c>
    </row>
    <row r="287" spans="1:12">
      <c r="A287" t="s">
        <v>10</v>
      </c>
      <c r="B287" t="s">
        <v>11</v>
      </c>
      <c r="C287" t="s">
        <v>73</v>
      </c>
      <c r="D287" t="s">
        <v>50</v>
      </c>
      <c r="E287" t="s">
        <v>19</v>
      </c>
      <c r="F287" t="s">
        <v>92</v>
      </c>
      <c r="G287" t="s">
        <v>94</v>
      </c>
      <c r="H287" s="1">
        <v>2021</v>
      </c>
      <c r="I287" s="2">
        <v>450</v>
      </c>
      <c r="J287" s="3">
        <v>63</v>
      </c>
      <c r="K287">
        <f>Table1[[#This Row],[Total Revenue + Open]]/Table1[[#This Row],[Qty]]</f>
        <v>0.14000000000000001</v>
      </c>
      <c r="L287">
        <f>Table1[[#This Row],[Total Revenue + Open]]/Table1[[#This Row],[Qty]]</f>
        <v>0.14000000000000001</v>
      </c>
    </row>
    <row r="288" spans="1:12">
      <c r="A288" t="s">
        <v>10</v>
      </c>
      <c r="B288" t="s">
        <v>11</v>
      </c>
      <c r="C288" t="s">
        <v>73</v>
      </c>
      <c r="D288" t="s">
        <v>50</v>
      </c>
      <c r="E288" t="s">
        <v>19</v>
      </c>
      <c r="F288" t="s">
        <v>92</v>
      </c>
      <c r="G288" t="s">
        <v>94</v>
      </c>
      <c r="H288" s="1">
        <v>2021</v>
      </c>
      <c r="I288" s="2">
        <v>500</v>
      </c>
      <c r="J288" s="3">
        <v>70</v>
      </c>
      <c r="K288">
        <f>Table1[[#This Row],[Total Revenue + Open]]/Table1[[#This Row],[Qty]]</f>
        <v>0.14000000000000001</v>
      </c>
      <c r="L288">
        <f>Table1[[#This Row],[Total Revenue + Open]]/Table1[[#This Row],[Qty]]</f>
        <v>0.14000000000000001</v>
      </c>
    </row>
    <row r="289" spans="1:12">
      <c r="A289" t="s">
        <v>10</v>
      </c>
      <c r="B289" t="s">
        <v>11</v>
      </c>
      <c r="C289" t="s">
        <v>73</v>
      </c>
      <c r="D289" t="s">
        <v>50</v>
      </c>
      <c r="E289" t="s">
        <v>19</v>
      </c>
      <c r="F289" t="s">
        <v>92</v>
      </c>
      <c r="G289" t="s">
        <v>95</v>
      </c>
      <c r="H289" s="1">
        <v>2021</v>
      </c>
      <c r="I289" s="2">
        <v>1250</v>
      </c>
      <c r="J289" s="3">
        <v>175</v>
      </c>
      <c r="K289">
        <f>Table1[[#This Row],[Total Revenue + Open]]/Table1[[#This Row],[Qty]]</f>
        <v>0.14000000000000001</v>
      </c>
      <c r="L289">
        <f>Table1[[#This Row],[Total Revenue + Open]]/Table1[[#This Row],[Qty]]</f>
        <v>0.14000000000000001</v>
      </c>
    </row>
    <row r="290" spans="1:12">
      <c r="A290" t="s">
        <v>10</v>
      </c>
      <c r="B290" t="s">
        <v>11</v>
      </c>
      <c r="C290" t="s">
        <v>73</v>
      </c>
      <c r="D290" t="s">
        <v>50</v>
      </c>
      <c r="E290" t="s">
        <v>19</v>
      </c>
      <c r="F290" t="s">
        <v>92</v>
      </c>
      <c r="G290" t="s">
        <v>95</v>
      </c>
      <c r="H290" s="1">
        <v>2021</v>
      </c>
      <c r="I290" s="2">
        <v>1450</v>
      </c>
      <c r="J290" s="3">
        <v>203</v>
      </c>
      <c r="K290">
        <f>Table1[[#This Row],[Total Revenue + Open]]/Table1[[#This Row],[Qty]]</f>
        <v>0.14000000000000001</v>
      </c>
      <c r="L290">
        <f>Table1[[#This Row],[Total Revenue + Open]]/Table1[[#This Row],[Qty]]</f>
        <v>0.14000000000000001</v>
      </c>
    </row>
    <row r="291" spans="1:12">
      <c r="A291" t="s">
        <v>10</v>
      </c>
      <c r="B291" t="s">
        <v>11</v>
      </c>
      <c r="C291" t="s">
        <v>73</v>
      </c>
      <c r="D291" t="s">
        <v>50</v>
      </c>
      <c r="E291" t="s">
        <v>19</v>
      </c>
      <c r="F291" t="s">
        <v>40</v>
      </c>
      <c r="G291" t="s">
        <v>96</v>
      </c>
      <c r="H291" s="1">
        <v>2020</v>
      </c>
      <c r="I291" s="2">
        <v>1155</v>
      </c>
      <c r="J291" s="3">
        <v>176</v>
      </c>
      <c r="K291">
        <f>Table1[[#This Row],[Total Revenue + Open]]/Table1[[#This Row],[Qty]]</f>
        <v>0.15238095238095239</v>
      </c>
      <c r="L291">
        <f>Table1[[#This Row],[Total Revenue + Open]]/Table1[[#This Row],[Qty]]</f>
        <v>0.15238095238095239</v>
      </c>
    </row>
    <row r="292" spans="1:12">
      <c r="A292" t="s">
        <v>10</v>
      </c>
      <c r="B292" t="s">
        <v>11</v>
      </c>
      <c r="C292" t="s">
        <v>73</v>
      </c>
      <c r="D292" t="s">
        <v>50</v>
      </c>
      <c r="E292" t="s">
        <v>19</v>
      </c>
      <c r="F292" t="s">
        <v>40</v>
      </c>
      <c r="G292" t="s">
        <v>96</v>
      </c>
      <c r="H292" s="1">
        <v>2020</v>
      </c>
      <c r="I292" s="2">
        <v>315</v>
      </c>
      <c r="J292" s="3">
        <v>48</v>
      </c>
      <c r="K292">
        <f>Table1[[#This Row],[Total Revenue + Open]]/Table1[[#This Row],[Qty]]</f>
        <v>0.15238095238095239</v>
      </c>
      <c r="L292">
        <f>Table1[[#This Row],[Total Revenue + Open]]/Table1[[#This Row],[Qty]]</f>
        <v>0.15238095238095239</v>
      </c>
    </row>
    <row r="293" spans="1:12">
      <c r="A293" t="s">
        <v>10</v>
      </c>
      <c r="B293" t="s">
        <v>11</v>
      </c>
      <c r="C293" t="s">
        <v>73</v>
      </c>
      <c r="D293" t="s">
        <v>50</v>
      </c>
      <c r="E293" t="s">
        <v>22</v>
      </c>
      <c r="F293" t="s">
        <v>61</v>
      </c>
      <c r="G293" t="s">
        <v>62</v>
      </c>
      <c r="H293" s="1">
        <v>2020</v>
      </c>
      <c r="I293" s="2">
        <v>6750</v>
      </c>
      <c r="J293" s="3">
        <v>3360</v>
      </c>
      <c r="K293">
        <f>Table1[[#This Row],[Total Revenue + Open]]/Table1[[#This Row],[Qty]]</f>
        <v>0.49777777777777776</v>
      </c>
      <c r="L293">
        <f>Table1[[#This Row],[Total Revenue + Open]]/Table1[[#This Row],[Qty]]</f>
        <v>0.49777777777777776</v>
      </c>
    </row>
    <row r="294" spans="1:12">
      <c r="A294" t="s">
        <v>10</v>
      </c>
      <c r="B294" t="s">
        <v>11</v>
      </c>
      <c r="C294" t="s">
        <v>73</v>
      </c>
      <c r="D294" t="s">
        <v>50</v>
      </c>
      <c r="E294" t="s">
        <v>22</v>
      </c>
      <c r="F294" t="s">
        <v>61</v>
      </c>
      <c r="G294" t="s">
        <v>62</v>
      </c>
      <c r="H294" s="1">
        <v>2020</v>
      </c>
      <c r="I294" s="2">
        <v>15540</v>
      </c>
      <c r="J294" s="3">
        <v>7725</v>
      </c>
      <c r="K294">
        <f>Table1[[#This Row],[Total Revenue + Open]]/Table1[[#This Row],[Qty]]</f>
        <v>0.49710424710424711</v>
      </c>
      <c r="L294">
        <f>Table1[[#This Row],[Total Revenue + Open]]/Table1[[#This Row],[Qty]]</f>
        <v>0.49710424710424711</v>
      </c>
    </row>
    <row r="295" spans="1:12">
      <c r="A295" t="s">
        <v>10</v>
      </c>
      <c r="B295" t="s">
        <v>11</v>
      </c>
      <c r="C295" t="s">
        <v>73</v>
      </c>
      <c r="D295" t="s">
        <v>50</v>
      </c>
      <c r="E295" t="s">
        <v>22</v>
      </c>
      <c r="F295" t="s">
        <v>61</v>
      </c>
      <c r="G295" t="s">
        <v>62</v>
      </c>
      <c r="H295" s="1">
        <v>2020</v>
      </c>
      <c r="I295" s="2">
        <v>4925</v>
      </c>
      <c r="J295" s="3">
        <v>2450</v>
      </c>
      <c r="K295">
        <f>Table1[[#This Row],[Total Revenue + Open]]/Table1[[#This Row],[Qty]]</f>
        <v>0.49746192893401014</v>
      </c>
      <c r="L295">
        <f>Table1[[#This Row],[Total Revenue + Open]]/Table1[[#This Row],[Qty]]</f>
        <v>0.49746192893401014</v>
      </c>
    </row>
    <row r="296" spans="1:12">
      <c r="A296" t="s">
        <v>10</v>
      </c>
      <c r="B296" t="s">
        <v>11</v>
      </c>
      <c r="C296" t="s">
        <v>73</v>
      </c>
      <c r="D296" t="s">
        <v>50</v>
      </c>
      <c r="E296" t="s">
        <v>22</v>
      </c>
      <c r="F296" t="s">
        <v>61</v>
      </c>
      <c r="G296" t="s">
        <v>62</v>
      </c>
      <c r="H296" s="1">
        <v>2020</v>
      </c>
      <c r="I296" s="2">
        <v>800</v>
      </c>
      <c r="J296" s="3">
        <v>400</v>
      </c>
      <c r="K296">
        <f>Table1[[#This Row],[Total Revenue + Open]]/Table1[[#This Row],[Qty]]</f>
        <v>0.5</v>
      </c>
      <c r="L296">
        <f>Table1[[#This Row],[Total Revenue + Open]]/Table1[[#This Row],[Qty]]</f>
        <v>0.5</v>
      </c>
    </row>
    <row r="297" spans="1:12">
      <c r="A297" t="s">
        <v>10</v>
      </c>
      <c r="B297" t="s">
        <v>11</v>
      </c>
      <c r="C297" t="s">
        <v>73</v>
      </c>
      <c r="D297" t="s">
        <v>50</v>
      </c>
      <c r="E297" t="s">
        <v>22</v>
      </c>
      <c r="F297" t="s">
        <v>61</v>
      </c>
      <c r="G297" t="s">
        <v>62</v>
      </c>
      <c r="H297" s="1">
        <v>2020</v>
      </c>
      <c r="I297" s="2">
        <v>4730</v>
      </c>
      <c r="J297" s="3">
        <v>2350</v>
      </c>
      <c r="K297">
        <f>Table1[[#This Row],[Total Revenue + Open]]/Table1[[#This Row],[Qty]]</f>
        <v>0.49682875264270615</v>
      </c>
      <c r="L297">
        <f>Table1[[#This Row],[Total Revenue + Open]]/Table1[[#This Row],[Qty]]</f>
        <v>0.49682875264270615</v>
      </c>
    </row>
    <row r="298" spans="1:12">
      <c r="A298" t="s">
        <v>10</v>
      </c>
      <c r="B298" t="s">
        <v>11</v>
      </c>
      <c r="C298" t="s">
        <v>73</v>
      </c>
      <c r="D298" t="s">
        <v>50</v>
      </c>
      <c r="E298" t="s">
        <v>22</v>
      </c>
      <c r="F298" t="s">
        <v>61</v>
      </c>
      <c r="G298" t="s">
        <v>62</v>
      </c>
      <c r="H298" s="1">
        <v>2020</v>
      </c>
      <c r="I298" s="2">
        <v>1020</v>
      </c>
      <c r="J298" s="3">
        <v>505</v>
      </c>
      <c r="K298">
        <f>Table1[[#This Row],[Total Revenue + Open]]/Table1[[#This Row],[Qty]]</f>
        <v>0.49509803921568629</v>
      </c>
      <c r="L298">
        <f>Table1[[#This Row],[Total Revenue + Open]]/Table1[[#This Row],[Qty]]</f>
        <v>0.49509803921568629</v>
      </c>
    </row>
    <row r="299" spans="1:12">
      <c r="A299" t="s">
        <v>10</v>
      </c>
      <c r="B299" t="s">
        <v>11</v>
      </c>
      <c r="C299" t="s">
        <v>73</v>
      </c>
      <c r="D299" t="s">
        <v>50</v>
      </c>
      <c r="E299" t="s">
        <v>22</v>
      </c>
      <c r="F299" t="s">
        <v>61</v>
      </c>
      <c r="G299" t="s">
        <v>62</v>
      </c>
      <c r="H299" s="1">
        <v>2020</v>
      </c>
      <c r="I299" s="2">
        <v>10050</v>
      </c>
      <c r="J299" s="3">
        <v>5000</v>
      </c>
      <c r="K299">
        <f>Table1[[#This Row],[Total Revenue + Open]]/Table1[[#This Row],[Qty]]</f>
        <v>0.49751243781094528</v>
      </c>
      <c r="L299">
        <f>Table1[[#This Row],[Total Revenue + Open]]/Table1[[#This Row],[Qty]]</f>
        <v>0.49751243781094528</v>
      </c>
    </row>
    <row r="300" spans="1:12">
      <c r="A300" t="s">
        <v>10</v>
      </c>
      <c r="B300" t="s">
        <v>11</v>
      </c>
      <c r="C300" t="s">
        <v>73</v>
      </c>
      <c r="D300" t="s">
        <v>50</v>
      </c>
      <c r="E300" t="s">
        <v>22</v>
      </c>
      <c r="F300" t="s">
        <v>61</v>
      </c>
      <c r="G300" t="s">
        <v>62</v>
      </c>
      <c r="H300" s="1">
        <v>2021</v>
      </c>
      <c r="I300" s="2">
        <v>340</v>
      </c>
      <c r="J300" s="3">
        <v>170</v>
      </c>
      <c r="K300">
        <f>Table1[[#This Row],[Total Revenue + Open]]/Table1[[#This Row],[Qty]]</f>
        <v>0.5</v>
      </c>
      <c r="L300">
        <f>Table1[[#This Row],[Total Revenue + Open]]/Table1[[#This Row],[Qty]]</f>
        <v>0.5</v>
      </c>
    </row>
    <row r="301" spans="1:12">
      <c r="A301" t="s">
        <v>10</v>
      </c>
      <c r="B301" t="s">
        <v>11</v>
      </c>
      <c r="C301" t="s">
        <v>73</v>
      </c>
      <c r="D301" t="s">
        <v>50</v>
      </c>
      <c r="E301" t="s">
        <v>22</v>
      </c>
      <c r="F301" t="s">
        <v>61</v>
      </c>
      <c r="G301" t="s">
        <v>62</v>
      </c>
      <c r="H301" s="1">
        <v>2019</v>
      </c>
      <c r="I301" s="2">
        <v>14320</v>
      </c>
      <c r="J301" s="3">
        <v>7125</v>
      </c>
      <c r="K301">
        <f>Table1[[#This Row],[Total Revenue + Open]]/Table1[[#This Row],[Qty]]</f>
        <v>0.49755586592178769</v>
      </c>
      <c r="L301">
        <f>Table1[[#This Row],[Total Revenue + Open]]/Table1[[#This Row],[Qty]]</f>
        <v>0.49755586592178769</v>
      </c>
    </row>
    <row r="302" spans="1:12">
      <c r="A302" t="s">
        <v>10</v>
      </c>
      <c r="B302" t="s">
        <v>11</v>
      </c>
      <c r="C302" t="s">
        <v>73</v>
      </c>
      <c r="D302" t="s">
        <v>50</v>
      </c>
      <c r="E302" t="s">
        <v>22</v>
      </c>
      <c r="F302" t="s">
        <v>61</v>
      </c>
      <c r="G302" t="s">
        <v>62</v>
      </c>
      <c r="H302" s="1">
        <v>2019</v>
      </c>
      <c r="I302" s="2">
        <v>5025</v>
      </c>
      <c r="J302" s="3">
        <v>2500</v>
      </c>
      <c r="K302">
        <f>Table1[[#This Row],[Total Revenue + Open]]/Table1[[#This Row],[Qty]]</f>
        <v>0.49751243781094528</v>
      </c>
      <c r="L302">
        <f>Table1[[#This Row],[Total Revenue + Open]]/Table1[[#This Row],[Qty]]</f>
        <v>0.49751243781094528</v>
      </c>
    </row>
    <row r="303" spans="1:12">
      <c r="A303" t="s">
        <v>10</v>
      </c>
      <c r="B303" t="s">
        <v>11</v>
      </c>
      <c r="C303" t="s">
        <v>73</v>
      </c>
      <c r="D303" t="s">
        <v>50</v>
      </c>
      <c r="E303" t="s">
        <v>22</v>
      </c>
      <c r="F303" t="s">
        <v>61</v>
      </c>
      <c r="G303" t="s">
        <v>62</v>
      </c>
      <c r="H303" s="1">
        <v>2019</v>
      </c>
      <c r="I303" s="2">
        <v>11525</v>
      </c>
      <c r="J303" s="3">
        <v>5735</v>
      </c>
      <c r="K303">
        <f>Table1[[#This Row],[Total Revenue + Open]]/Table1[[#This Row],[Qty]]</f>
        <v>0.49761388286334057</v>
      </c>
      <c r="L303">
        <f>Table1[[#This Row],[Total Revenue + Open]]/Table1[[#This Row],[Qty]]</f>
        <v>0.49761388286334057</v>
      </c>
    </row>
    <row r="304" spans="1:12">
      <c r="A304" t="s">
        <v>10</v>
      </c>
      <c r="B304" t="s">
        <v>11</v>
      </c>
      <c r="C304" t="s">
        <v>73</v>
      </c>
      <c r="D304" t="s">
        <v>50</v>
      </c>
      <c r="E304" t="s">
        <v>22</v>
      </c>
      <c r="F304" t="s">
        <v>61</v>
      </c>
      <c r="G304" t="s">
        <v>62</v>
      </c>
      <c r="H304" s="1">
        <v>2020</v>
      </c>
      <c r="I304" s="2">
        <v>13805</v>
      </c>
      <c r="J304" s="3">
        <v>6865</v>
      </c>
      <c r="K304">
        <f>Table1[[#This Row],[Total Revenue + Open]]/Table1[[#This Row],[Qty]]</f>
        <v>0.49728359290112278</v>
      </c>
      <c r="L304">
        <f>Table1[[#This Row],[Total Revenue + Open]]/Table1[[#This Row],[Qty]]</f>
        <v>0.49728359290112278</v>
      </c>
    </row>
    <row r="305" spans="1:12">
      <c r="A305" t="s">
        <v>10</v>
      </c>
      <c r="B305" t="s">
        <v>11</v>
      </c>
      <c r="C305" t="s">
        <v>73</v>
      </c>
      <c r="D305" t="s">
        <v>50</v>
      </c>
      <c r="E305" t="s">
        <v>22</v>
      </c>
      <c r="F305" t="s">
        <v>61</v>
      </c>
      <c r="G305" t="s">
        <v>62</v>
      </c>
      <c r="H305" s="1">
        <v>2020</v>
      </c>
      <c r="I305" s="2">
        <v>48240</v>
      </c>
      <c r="J305" s="3">
        <v>23995</v>
      </c>
      <c r="K305">
        <f>Table1[[#This Row],[Total Revenue + Open]]/Table1[[#This Row],[Qty]]</f>
        <v>0.49740878938640132</v>
      </c>
      <c r="L305">
        <f>Table1[[#This Row],[Total Revenue + Open]]/Table1[[#This Row],[Qty]]</f>
        <v>0.49740878938640132</v>
      </c>
    </row>
    <row r="306" spans="1:12">
      <c r="A306" t="s">
        <v>10</v>
      </c>
      <c r="B306" t="s">
        <v>11</v>
      </c>
      <c r="C306" t="s">
        <v>73</v>
      </c>
      <c r="D306" t="s">
        <v>50</v>
      </c>
      <c r="E306" t="s">
        <v>22</v>
      </c>
      <c r="F306" t="s">
        <v>61</v>
      </c>
      <c r="G306" t="s">
        <v>62</v>
      </c>
      <c r="H306" s="1">
        <v>2020</v>
      </c>
      <c r="I306" s="2">
        <v>73575</v>
      </c>
      <c r="J306" s="3">
        <v>36595</v>
      </c>
      <c r="K306">
        <f>Table1[[#This Row],[Total Revenue + Open]]/Table1[[#This Row],[Qty]]</f>
        <v>0.49738362215426435</v>
      </c>
      <c r="L306">
        <f>Table1[[#This Row],[Total Revenue + Open]]/Table1[[#This Row],[Qty]]</f>
        <v>0.49738362215426435</v>
      </c>
    </row>
    <row r="307" spans="1:12">
      <c r="A307" t="s">
        <v>10</v>
      </c>
      <c r="B307" t="s">
        <v>11</v>
      </c>
      <c r="C307" t="s">
        <v>73</v>
      </c>
      <c r="D307" t="s">
        <v>50</v>
      </c>
      <c r="E307" t="s">
        <v>22</v>
      </c>
      <c r="F307" t="s">
        <v>61</v>
      </c>
      <c r="G307" t="s">
        <v>62</v>
      </c>
      <c r="H307" s="1">
        <v>2020</v>
      </c>
      <c r="I307" s="2">
        <v>10515</v>
      </c>
      <c r="J307" s="3">
        <v>5230</v>
      </c>
      <c r="K307">
        <f>Table1[[#This Row],[Total Revenue + Open]]/Table1[[#This Row],[Qty]]</f>
        <v>0.4973846885401807</v>
      </c>
      <c r="L307">
        <f>Table1[[#This Row],[Total Revenue + Open]]/Table1[[#This Row],[Qty]]</f>
        <v>0.4973846885401807</v>
      </c>
    </row>
    <row r="308" spans="1:12">
      <c r="A308" t="s">
        <v>10</v>
      </c>
      <c r="B308" t="s">
        <v>11</v>
      </c>
      <c r="C308" t="s">
        <v>73</v>
      </c>
      <c r="D308" t="s">
        <v>50</v>
      </c>
      <c r="E308" t="s">
        <v>22</v>
      </c>
      <c r="F308" t="s">
        <v>61</v>
      </c>
      <c r="G308" t="s">
        <v>62</v>
      </c>
      <c r="H308" s="1">
        <v>2020</v>
      </c>
      <c r="I308" s="2">
        <v>8445</v>
      </c>
      <c r="J308" s="3">
        <v>4200</v>
      </c>
      <c r="K308">
        <f>Table1[[#This Row],[Total Revenue + Open]]/Table1[[#This Row],[Qty]]</f>
        <v>0.49733570159857904</v>
      </c>
      <c r="L308">
        <f>Table1[[#This Row],[Total Revenue + Open]]/Table1[[#This Row],[Qty]]</f>
        <v>0.49733570159857904</v>
      </c>
    </row>
    <row r="309" spans="1:12">
      <c r="A309" t="s">
        <v>10</v>
      </c>
      <c r="B309" t="s">
        <v>11</v>
      </c>
      <c r="C309" t="s">
        <v>73</v>
      </c>
      <c r="D309" t="s">
        <v>50</v>
      </c>
      <c r="E309" t="s">
        <v>22</v>
      </c>
      <c r="F309" t="s">
        <v>61</v>
      </c>
      <c r="G309" t="s">
        <v>62</v>
      </c>
      <c r="H309" s="1">
        <v>2021</v>
      </c>
      <c r="I309" s="2">
        <v>46380</v>
      </c>
      <c r="J309" s="3">
        <v>23070</v>
      </c>
      <c r="K309">
        <f>Table1[[#This Row],[Total Revenue + Open]]/Table1[[#This Row],[Qty]]</f>
        <v>0.49741267787839588</v>
      </c>
      <c r="L309">
        <f>Table1[[#This Row],[Total Revenue + Open]]/Table1[[#This Row],[Qty]]</f>
        <v>0.49741267787839588</v>
      </c>
    </row>
    <row r="310" spans="1:12">
      <c r="A310" t="s">
        <v>10</v>
      </c>
      <c r="B310" t="s">
        <v>11</v>
      </c>
      <c r="C310" t="s">
        <v>73</v>
      </c>
      <c r="D310" t="s">
        <v>50</v>
      </c>
      <c r="E310" t="s">
        <v>22</v>
      </c>
      <c r="F310" t="s">
        <v>61</v>
      </c>
      <c r="G310" t="s">
        <v>62</v>
      </c>
      <c r="H310" s="1">
        <v>2021</v>
      </c>
      <c r="I310" s="2">
        <v>10095</v>
      </c>
      <c r="J310" s="3">
        <v>5020</v>
      </c>
      <c r="K310">
        <f>Table1[[#This Row],[Total Revenue + Open]]/Table1[[#This Row],[Qty]]</f>
        <v>0.49727587914809313</v>
      </c>
      <c r="L310">
        <f>Table1[[#This Row],[Total Revenue + Open]]/Table1[[#This Row],[Qty]]</f>
        <v>0.49727587914809313</v>
      </c>
    </row>
    <row r="311" spans="1:12">
      <c r="A311" t="s">
        <v>10</v>
      </c>
      <c r="B311" t="s">
        <v>11</v>
      </c>
      <c r="C311" t="s">
        <v>73</v>
      </c>
      <c r="D311" t="s">
        <v>50</v>
      </c>
      <c r="E311" t="s">
        <v>22</v>
      </c>
      <c r="F311" t="s">
        <v>61</v>
      </c>
      <c r="G311" t="s">
        <v>62</v>
      </c>
      <c r="H311" s="1">
        <v>2021</v>
      </c>
      <c r="I311" s="2">
        <v>15295</v>
      </c>
      <c r="J311" s="3">
        <v>7610</v>
      </c>
      <c r="K311">
        <f>Table1[[#This Row],[Total Revenue + Open]]/Table1[[#This Row],[Qty]]</f>
        <v>0.49754821837201701</v>
      </c>
      <c r="L311">
        <f>Table1[[#This Row],[Total Revenue + Open]]/Table1[[#This Row],[Qty]]</f>
        <v>0.49754821837201701</v>
      </c>
    </row>
    <row r="312" spans="1:12">
      <c r="A312" t="s">
        <v>10</v>
      </c>
      <c r="B312" t="s">
        <v>11</v>
      </c>
      <c r="C312" t="s">
        <v>73</v>
      </c>
      <c r="D312" t="s">
        <v>50</v>
      </c>
      <c r="E312" t="s">
        <v>22</v>
      </c>
      <c r="F312" t="s">
        <v>61</v>
      </c>
      <c r="G312" t="s">
        <v>62</v>
      </c>
      <c r="H312" s="1">
        <v>2021</v>
      </c>
      <c r="I312" s="2">
        <v>9210</v>
      </c>
      <c r="J312" s="3">
        <v>4580</v>
      </c>
      <c r="K312">
        <f>Table1[[#This Row],[Total Revenue + Open]]/Table1[[#This Row],[Qty]]</f>
        <v>0.49728555917480999</v>
      </c>
      <c r="L312">
        <f>Table1[[#This Row],[Total Revenue + Open]]/Table1[[#This Row],[Qty]]</f>
        <v>0.49728555917480999</v>
      </c>
    </row>
    <row r="313" spans="1:12">
      <c r="A313" t="s">
        <v>10</v>
      </c>
      <c r="B313" t="s">
        <v>11</v>
      </c>
      <c r="C313" t="s">
        <v>73</v>
      </c>
      <c r="D313" t="s">
        <v>50</v>
      </c>
      <c r="E313" t="s">
        <v>22</v>
      </c>
      <c r="F313" t="s">
        <v>61</v>
      </c>
      <c r="G313" t="s">
        <v>62</v>
      </c>
      <c r="H313" s="1">
        <v>2021</v>
      </c>
      <c r="I313" s="2">
        <v>4910</v>
      </c>
      <c r="J313" s="3">
        <v>2445</v>
      </c>
      <c r="K313">
        <f>Table1[[#This Row],[Total Revenue + Open]]/Table1[[#This Row],[Qty]]</f>
        <v>0.49796334012219962</v>
      </c>
      <c r="L313">
        <f>Table1[[#This Row],[Total Revenue + Open]]/Table1[[#This Row],[Qty]]</f>
        <v>0.49796334012219962</v>
      </c>
    </row>
    <row r="314" spans="1:12">
      <c r="A314" t="s">
        <v>10</v>
      </c>
      <c r="B314" t="s">
        <v>11</v>
      </c>
      <c r="C314" t="s">
        <v>73</v>
      </c>
      <c r="D314" t="s">
        <v>50</v>
      </c>
      <c r="E314" t="s">
        <v>22</v>
      </c>
      <c r="F314" t="s">
        <v>61</v>
      </c>
      <c r="G314" t="s">
        <v>62</v>
      </c>
      <c r="H314" s="1">
        <v>2021</v>
      </c>
      <c r="I314" s="2">
        <v>3750</v>
      </c>
      <c r="J314" s="3">
        <v>1865</v>
      </c>
      <c r="K314">
        <f>Table1[[#This Row],[Total Revenue + Open]]/Table1[[#This Row],[Qty]]</f>
        <v>0.49733333333333335</v>
      </c>
      <c r="L314">
        <f>Table1[[#This Row],[Total Revenue + Open]]/Table1[[#This Row],[Qty]]</f>
        <v>0.49733333333333335</v>
      </c>
    </row>
    <row r="315" spans="1:12">
      <c r="A315" t="s">
        <v>10</v>
      </c>
      <c r="B315" t="s">
        <v>11</v>
      </c>
      <c r="C315" t="s">
        <v>119</v>
      </c>
      <c r="D315" t="s">
        <v>120</v>
      </c>
      <c r="E315" t="s">
        <v>15</v>
      </c>
      <c r="F315" t="s">
        <v>36</v>
      </c>
      <c r="G315" t="s">
        <v>37</v>
      </c>
      <c r="H315" s="1">
        <v>2022</v>
      </c>
      <c r="I315" s="2">
        <v>9810</v>
      </c>
      <c r="J315" s="3">
        <v>13357.5</v>
      </c>
      <c r="K315">
        <f>Table1[[#This Row],[Total Revenue + Open]]/Table1[[#This Row],[Qty]]</f>
        <v>1.3616207951070336</v>
      </c>
      <c r="L315">
        <f>Table1[[#This Row],[Qty]]/Table1[[#This Row],[Total Revenue + Open]]</f>
        <v>0.73441886580572713</v>
      </c>
    </row>
    <row r="316" spans="1:12">
      <c r="A316" t="s">
        <v>10</v>
      </c>
      <c r="B316" t="s">
        <v>11</v>
      </c>
      <c r="C316" t="s">
        <v>119</v>
      </c>
      <c r="D316" t="s">
        <v>120</v>
      </c>
      <c r="E316" t="s">
        <v>19</v>
      </c>
      <c r="F316" t="s">
        <v>54</v>
      </c>
      <c r="G316" t="s">
        <v>56</v>
      </c>
      <c r="H316" s="1">
        <v>2022</v>
      </c>
      <c r="I316" s="2">
        <v>88900</v>
      </c>
      <c r="J316" s="3">
        <v>12446</v>
      </c>
      <c r="K316">
        <f>Table1[[#This Row],[Total Revenue + Open]]/Table1[[#This Row],[Qty]]</f>
        <v>0.14000000000000001</v>
      </c>
      <c r="L316">
        <f>Table1[[#This Row],[Total Revenue + Open]]/Table1[[#This Row],[Qty]]</f>
        <v>0.14000000000000001</v>
      </c>
    </row>
    <row r="317" spans="1:12">
      <c r="A317" t="s">
        <v>10</v>
      </c>
      <c r="B317" t="s">
        <v>11</v>
      </c>
      <c r="C317" t="s">
        <v>119</v>
      </c>
      <c r="D317" t="s">
        <v>120</v>
      </c>
      <c r="E317" t="s">
        <v>15</v>
      </c>
      <c r="F317" t="s">
        <v>183</v>
      </c>
      <c r="G317" t="s">
        <v>184</v>
      </c>
      <c r="H317" s="1">
        <v>2022</v>
      </c>
      <c r="I317" s="2">
        <v>5780</v>
      </c>
      <c r="J317" s="3">
        <v>11730</v>
      </c>
      <c r="K317">
        <f>Table1[[#This Row],[Total Revenue + Open]]/Table1[[#This Row],[Qty]]</f>
        <v>2.0294117647058822</v>
      </c>
      <c r="L317">
        <f>Table1[[#This Row],[Qty]]/Table1[[#This Row],[Total Revenue + Open]]</f>
        <v>0.49275362318840582</v>
      </c>
    </row>
    <row r="318" spans="1:12">
      <c r="A318" t="s">
        <v>10</v>
      </c>
      <c r="B318" t="s">
        <v>11</v>
      </c>
      <c r="C318" t="s">
        <v>119</v>
      </c>
      <c r="D318" t="s">
        <v>120</v>
      </c>
      <c r="E318" t="s">
        <v>15</v>
      </c>
      <c r="F318" t="s">
        <v>183</v>
      </c>
      <c r="G318" t="s">
        <v>187</v>
      </c>
      <c r="H318" s="1">
        <v>2022</v>
      </c>
      <c r="I318" s="2">
        <v>5780</v>
      </c>
      <c r="J318" s="3">
        <v>11730</v>
      </c>
      <c r="K318">
        <f>Table1[[#This Row],[Total Revenue + Open]]/Table1[[#This Row],[Qty]]</f>
        <v>2.0294117647058822</v>
      </c>
      <c r="L318">
        <f>Table1[[#This Row],[Qty]]/Table1[[#This Row],[Total Revenue + Open]]</f>
        <v>0.49275362318840582</v>
      </c>
    </row>
    <row r="319" spans="1:12">
      <c r="A319" t="s">
        <v>10</v>
      </c>
      <c r="B319" t="s">
        <v>11</v>
      </c>
      <c r="C319" t="s">
        <v>119</v>
      </c>
      <c r="D319" t="s">
        <v>120</v>
      </c>
      <c r="E319" t="s">
        <v>15</v>
      </c>
      <c r="F319" t="s">
        <v>36</v>
      </c>
      <c r="G319" t="s">
        <v>37</v>
      </c>
      <c r="H319" s="1">
        <v>2022</v>
      </c>
      <c r="I319" s="2">
        <v>8700</v>
      </c>
      <c r="J319" s="3">
        <v>11591</v>
      </c>
      <c r="K319">
        <f>Table1[[#This Row],[Total Revenue + Open]]/Table1[[#This Row],[Qty]]</f>
        <v>1.3322988505747126</v>
      </c>
      <c r="L319">
        <f>Table1[[#This Row],[Qty]]/Table1[[#This Row],[Total Revenue + Open]]</f>
        <v>0.75058234837373827</v>
      </c>
    </row>
    <row r="320" spans="1:12">
      <c r="A320" t="s">
        <v>10</v>
      </c>
      <c r="B320" t="s">
        <v>11</v>
      </c>
      <c r="C320" t="s">
        <v>119</v>
      </c>
      <c r="D320" t="s">
        <v>120</v>
      </c>
      <c r="E320" t="s">
        <v>15</v>
      </c>
      <c r="F320" t="s">
        <v>194</v>
      </c>
      <c r="G320" t="s">
        <v>195</v>
      </c>
      <c r="H320" s="1">
        <v>2022</v>
      </c>
      <c r="I320" s="2">
        <v>4790</v>
      </c>
      <c r="J320" s="3">
        <v>10839.25</v>
      </c>
      <c r="K320">
        <f>Table1[[#This Row],[Total Revenue + Open]]/Table1[[#This Row],[Qty]]</f>
        <v>2.2628914405010438</v>
      </c>
      <c r="L320">
        <f>Table1[[#This Row],[Qty]]/Table1[[#This Row],[Total Revenue + Open]]</f>
        <v>0.44191249394561433</v>
      </c>
    </row>
    <row r="321" spans="1:12">
      <c r="A321" t="s">
        <v>10</v>
      </c>
      <c r="B321" t="s">
        <v>11</v>
      </c>
      <c r="C321" t="s">
        <v>119</v>
      </c>
      <c r="D321" t="s">
        <v>120</v>
      </c>
      <c r="E321" t="s">
        <v>15</v>
      </c>
      <c r="F321" t="s">
        <v>194</v>
      </c>
      <c r="G321" t="s">
        <v>196</v>
      </c>
      <c r="H321" s="1">
        <v>2022</v>
      </c>
      <c r="I321" s="2">
        <v>4790</v>
      </c>
      <c r="J321" s="3">
        <v>10839.25</v>
      </c>
      <c r="K321">
        <f>Table1[[#This Row],[Total Revenue + Open]]/Table1[[#This Row],[Qty]]</f>
        <v>2.2628914405010438</v>
      </c>
      <c r="L321">
        <f>Table1[[#This Row],[Qty]]/Table1[[#This Row],[Total Revenue + Open]]</f>
        <v>0.44191249394561433</v>
      </c>
    </row>
    <row r="322" spans="1:12">
      <c r="A322" t="s">
        <v>10</v>
      </c>
      <c r="B322" t="s">
        <v>11</v>
      </c>
      <c r="C322" t="s">
        <v>73</v>
      </c>
      <c r="D322" t="s">
        <v>50</v>
      </c>
      <c r="E322" t="s">
        <v>22</v>
      </c>
      <c r="F322" t="s">
        <v>61</v>
      </c>
      <c r="G322" t="s">
        <v>62</v>
      </c>
      <c r="H322" s="1">
        <v>2020</v>
      </c>
      <c r="I322" s="2">
        <v>9060</v>
      </c>
      <c r="J322" s="3">
        <v>4505</v>
      </c>
      <c r="K322">
        <f>Table1[[#This Row],[Total Revenue + Open]]/Table1[[#This Row],[Qty]]</f>
        <v>0.49724061810154524</v>
      </c>
      <c r="L322">
        <f>Table1[[#This Row],[Total Revenue + Open]]/Table1[[#This Row],[Qty]]</f>
        <v>0.49724061810154524</v>
      </c>
    </row>
    <row r="323" spans="1:12">
      <c r="A323" t="s">
        <v>10</v>
      </c>
      <c r="B323" t="s">
        <v>11</v>
      </c>
      <c r="C323" t="s">
        <v>73</v>
      </c>
      <c r="D323" t="s">
        <v>50</v>
      </c>
      <c r="E323" t="s">
        <v>22</v>
      </c>
      <c r="F323" t="s">
        <v>61</v>
      </c>
      <c r="G323" t="s">
        <v>62</v>
      </c>
      <c r="H323" s="1">
        <v>2020</v>
      </c>
      <c r="I323" s="2">
        <v>18880</v>
      </c>
      <c r="J323" s="3">
        <v>9390</v>
      </c>
      <c r="K323">
        <f>Table1[[#This Row],[Total Revenue + Open]]/Table1[[#This Row],[Qty]]</f>
        <v>0.49735169491525422</v>
      </c>
      <c r="L323">
        <f>Table1[[#This Row],[Total Revenue + Open]]/Table1[[#This Row],[Qty]]</f>
        <v>0.49735169491525422</v>
      </c>
    </row>
    <row r="324" spans="1:12">
      <c r="A324" t="s">
        <v>10</v>
      </c>
      <c r="B324" t="s">
        <v>11</v>
      </c>
      <c r="C324" t="s">
        <v>73</v>
      </c>
      <c r="D324" t="s">
        <v>50</v>
      </c>
      <c r="E324" t="s">
        <v>22</v>
      </c>
      <c r="F324" t="s">
        <v>61</v>
      </c>
      <c r="G324" t="s">
        <v>62</v>
      </c>
      <c r="H324" s="1">
        <v>2020</v>
      </c>
      <c r="I324" s="2">
        <v>3670</v>
      </c>
      <c r="J324" s="3">
        <v>1825</v>
      </c>
      <c r="K324">
        <f>Table1[[#This Row],[Total Revenue + Open]]/Table1[[#This Row],[Qty]]</f>
        <v>0.49727520435967304</v>
      </c>
      <c r="L324">
        <f>Table1[[#This Row],[Total Revenue + Open]]/Table1[[#This Row],[Qty]]</f>
        <v>0.49727520435967304</v>
      </c>
    </row>
    <row r="325" spans="1:12">
      <c r="A325" t="s">
        <v>10</v>
      </c>
      <c r="B325" t="s">
        <v>11</v>
      </c>
      <c r="C325" t="s">
        <v>73</v>
      </c>
      <c r="D325" t="s">
        <v>50</v>
      </c>
      <c r="E325" t="s">
        <v>22</v>
      </c>
      <c r="F325" t="s">
        <v>61</v>
      </c>
      <c r="G325" t="s">
        <v>62</v>
      </c>
      <c r="H325" s="1">
        <v>2020</v>
      </c>
      <c r="I325" s="2">
        <v>14350</v>
      </c>
      <c r="J325" s="3">
        <v>7135</v>
      </c>
      <c r="K325">
        <f>Table1[[#This Row],[Total Revenue + Open]]/Table1[[#This Row],[Qty]]</f>
        <v>0.49721254355400696</v>
      </c>
      <c r="L325">
        <f>Table1[[#This Row],[Total Revenue + Open]]/Table1[[#This Row],[Qty]]</f>
        <v>0.49721254355400696</v>
      </c>
    </row>
    <row r="326" spans="1:12">
      <c r="A326" t="s">
        <v>10</v>
      </c>
      <c r="B326" t="s">
        <v>11</v>
      </c>
      <c r="C326" t="s">
        <v>73</v>
      </c>
      <c r="D326" t="s">
        <v>50</v>
      </c>
      <c r="E326" t="s">
        <v>22</v>
      </c>
      <c r="F326" t="s">
        <v>61</v>
      </c>
      <c r="G326" t="s">
        <v>62</v>
      </c>
      <c r="H326" s="1">
        <v>2020</v>
      </c>
      <c r="I326" s="2">
        <v>2415</v>
      </c>
      <c r="J326" s="3">
        <v>1200</v>
      </c>
      <c r="K326">
        <f>Table1[[#This Row],[Total Revenue + Open]]/Table1[[#This Row],[Qty]]</f>
        <v>0.49689440993788819</v>
      </c>
      <c r="L326">
        <f>Table1[[#This Row],[Total Revenue + Open]]/Table1[[#This Row],[Qty]]</f>
        <v>0.49689440993788819</v>
      </c>
    </row>
    <row r="327" spans="1:12">
      <c r="A327" t="s">
        <v>10</v>
      </c>
      <c r="B327" t="s">
        <v>11</v>
      </c>
      <c r="C327" t="s">
        <v>73</v>
      </c>
      <c r="D327" t="s">
        <v>50</v>
      </c>
      <c r="E327" t="s">
        <v>22</v>
      </c>
      <c r="F327" t="s">
        <v>61</v>
      </c>
      <c r="G327" t="s">
        <v>62</v>
      </c>
      <c r="H327" s="1">
        <v>2020</v>
      </c>
      <c r="I327" s="2">
        <v>5435</v>
      </c>
      <c r="J327" s="3">
        <v>2700</v>
      </c>
      <c r="K327">
        <f>Table1[[#This Row],[Total Revenue + Open]]/Table1[[#This Row],[Qty]]</f>
        <v>0.49678012879484823</v>
      </c>
      <c r="L327">
        <f>Table1[[#This Row],[Total Revenue + Open]]/Table1[[#This Row],[Qty]]</f>
        <v>0.49678012879484823</v>
      </c>
    </row>
    <row r="328" spans="1:12">
      <c r="A328" t="s">
        <v>10</v>
      </c>
      <c r="B328" t="s">
        <v>11</v>
      </c>
      <c r="C328" t="s">
        <v>73</v>
      </c>
      <c r="D328" t="s">
        <v>50</v>
      </c>
      <c r="E328" t="s">
        <v>22</v>
      </c>
      <c r="F328" t="s">
        <v>61</v>
      </c>
      <c r="G328" t="s">
        <v>62</v>
      </c>
      <c r="H328" s="1">
        <v>2021</v>
      </c>
      <c r="I328" s="2">
        <v>4745</v>
      </c>
      <c r="J328" s="3">
        <v>2360</v>
      </c>
      <c r="K328">
        <f>Table1[[#This Row],[Total Revenue + Open]]/Table1[[#This Row],[Qty]]</f>
        <v>0.49736564805057953</v>
      </c>
      <c r="L328">
        <f>Table1[[#This Row],[Total Revenue + Open]]/Table1[[#This Row],[Qty]]</f>
        <v>0.49736564805057953</v>
      </c>
    </row>
    <row r="329" spans="1:12">
      <c r="A329" t="s">
        <v>10</v>
      </c>
      <c r="B329" t="s">
        <v>11</v>
      </c>
      <c r="C329" t="s">
        <v>73</v>
      </c>
      <c r="D329" t="s">
        <v>50</v>
      </c>
      <c r="E329" t="s">
        <v>22</v>
      </c>
      <c r="F329" t="s">
        <v>61</v>
      </c>
      <c r="G329" t="s">
        <v>62</v>
      </c>
      <c r="H329" s="1">
        <v>2019</v>
      </c>
      <c r="I329" s="2">
        <v>1210</v>
      </c>
      <c r="J329" s="3">
        <v>600</v>
      </c>
      <c r="K329">
        <f>Table1[[#This Row],[Total Revenue + Open]]/Table1[[#This Row],[Qty]]</f>
        <v>0.49586776859504134</v>
      </c>
      <c r="L329">
        <f>Table1[[#This Row],[Total Revenue + Open]]/Table1[[#This Row],[Qty]]</f>
        <v>0.49586776859504134</v>
      </c>
    </row>
    <row r="330" spans="1:12">
      <c r="A330" t="s">
        <v>10</v>
      </c>
      <c r="B330" t="s">
        <v>11</v>
      </c>
      <c r="C330" t="s">
        <v>119</v>
      </c>
      <c r="D330" t="s">
        <v>120</v>
      </c>
      <c r="E330" t="s">
        <v>15</v>
      </c>
      <c r="F330" t="s">
        <v>198</v>
      </c>
      <c r="G330" t="s">
        <v>199</v>
      </c>
      <c r="H330" s="1">
        <v>2022</v>
      </c>
      <c r="I330" s="2">
        <v>9900</v>
      </c>
      <c r="J330" s="3">
        <v>10736.5</v>
      </c>
      <c r="K330">
        <f>Table1[[#This Row],[Total Revenue + Open]]/Table1[[#This Row],[Qty]]</f>
        <v>1.0844949494949494</v>
      </c>
      <c r="L330">
        <f>Table1[[#This Row],[Qty]]/Table1[[#This Row],[Total Revenue + Open]]</f>
        <v>0.92208820379080703</v>
      </c>
    </row>
    <row r="331" spans="1:12">
      <c r="A331" t="s">
        <v>10</v>
      </c>
      <c r="B331" t="s">
        <v>11</v>
      </c>
      <c r="C331" t="s">
        <v>73</v>
      </c>
      <c r="D331" t="s">
        <v>50</v>
      </c>
      <c r="E331" t="s">
        <v>22</v>
      </c>
      <c r="F331" t="s">
        <v>61</v>
      </c>
      <c r="G331" t="s">
        <v>62</v>
      </c>
      <c r="H331" s="1">
        <v>2020</v>
      </c>
      <c r="I331" s="2">
        <v>5930</v>
      </c>
      <c r="J331" s="3">
        <v>2950</v>
      </c>
      <c r="K331">
        <f>Table1[[#This Row],[Total Revenue + Open]]/Table1[[#This Row],[Qty]]</f>
        <v>0.49747048903878582</v>
      </c>
      <c r="L331">
        <f>Table1[[#This Row],[Total Revenue + Open]]/Table1[[#This Row],[Qty]]</f>
        <v>0.49747048903878582</v>
      </c>
    </row>
    <row r="332" spans="1:12">
      <c r="A332" t="s">
        <v>10</v>
      </c>
      <c r="B332" t="s">
        <v>11</v>
      </c>
      <c r="C332" t="s">
        <v>73</v>
      </c>
      <c r="D332" t="s">
        <v>50</v>
      </c>
      <c r="E332" t="s">
        <v>22</v>
      </c>
      <c r="F332" t="s">
        <v>61</v>
      </c>
      <c r="G332" t="s">
        <v>62</v>
      </c>
      <c r="H332" s="1">
        <v>2021</v>
      </c>
      <c r="I332" s="2">
        <v>11715</v>
      </c>
      <c r="J332" s="3">
        <v>5825</v>
      </c>
      <c r="K332">
        <f>Table1[[#This Row],[Total Revenue + Open]]/Table1[[#This Row],[Qty]]</f>
        <v>0.49722577891591974</v>
      </c>
      <c r="L332">
        <f>Table1[[#This Row],[Total Revenue + Open]]/Table1[[#This Row],[Qty]]</f>
        <v>0.49722577891591974</v>
      </c>
    </row>
    <row r="333" spans="1:12">
      <c r="A333" t="s">
        <v>10</v>
      </c>
      <c r="B333" t="s">
        <v>11</v>
      </c>
      <c r="C333" t="s">
        <v>73</v>
      </c>
      <c r="D333" t="s">
        <v>50</v>
      </c>
      <c r="E333" t="s">
        <v>22</v>
      </c>
      <c r="F333" t="s">
        <v>61</v>
      </c>
      <c r="G333" t="s">
        <v>62</v>
      </c>
      <c r="H333" s="1">
        <v>2021</v>
      </c>
      <c r="I333" s="2">
        <v>5255</v>
      </c>
      <c r="J333" s="3">
        <v>2615</v>
      </c>
      <c r="K333">
        <f>Table1[[#This Row],[Total Revenue + Open]]/Table1[[#This Row],[Qty]]</f>
        <v>0.49762131303520457</v>
      </c>
      <c r="L333">
        <f>Table1[[#This Row],[Total Revenue + Open]]/Table1[[#This Row],[Qty]]</f>
        <v>0.49762131303520457</v>
      </c>
    </row>
    <row r="334" spans="1:12">
      <c r="A334" t="s">
        <v>10</v>
      </c>
      <c r="B334" t="s">
        <v>11</v>
      </c>
      <c r="C334" t="s">
        <v>73</v>
      </c>
      <c r="D334" t="s">
        <v>50</v>
      </c>
      <c r="E334" t="s">
        <v>22</v>
      </c>
      <c r="F334" t="s">
        <v>61</v>
      </c>
      <c r="G334" t="s">
        <v>62</v>
      </c>
      <c r="H334" s="1">
        <v>2021</v>
      </c>
      <c r="I334" s="2">
        <v>4175</v>
      </c>
      <c r="J334" s="3">
        <v>2075</v>
      </c>
      <c r="K334">
        <f>Table1[[#This Row],[Total Revenue + Open]]/Table1[[#This Row],[Qty]]</f>
        <v>0.49700598802395207</v>
      </c>
      <c r="L334">
        <f>Table1[[#This Row],[Total Revenue + Open]]/Table1[[#This Row],[Qty]]</f>
        <v>0.49700598802395207</v>
      </c>
    </row>
    <row r="335" spans="1:12">
      <c r="A335" t="s">
        <v>10</v>
      </c>
      <c r="B335" t="s">
        <v>11</v>
      </c>
      <c r="C335" t="s">
        <v>73</v>
      </c>
      <c r="D335" t="s">
        <v>50</v>
      </c>
      <c r="E335" t="s">
        <v>22</v>
      </c>
      <c r="F335" t="s">
        <v>61</v>
      </c>
      <c r="G335" t="s">
        <v>62</v>
      </c>
      <c r="H335" s="1">
        <v>2021</v>
      </c>
      <c r="I335" s="2">
        <v>6805</v>
      </c>
      <c r="J335" s="3">
        <v>3385</v>
      </c>
      <c r="K335">
        <f>Table1[[#This Row],[Total Revenue + Open]]/Table1[[#This Row],[Qty]]</f>
        <v>0.49742836149889785</v>
      </c>
      <c r="L335">
        <f>Table1[[#This Row],[Total Revenue + Open]]/Table1[[#This Row],[Qty]]</f>
        <v>0.49742836149889785</v>
      </c>
    </row>
    <row r="336" spans="1:12">
      <c r="A336" t="s">
        <v>10</v>
      </c>
      <c r="B336" t="s">
        <v>11</v>
      </c>
      <c r="C336" t="s">
        <v>119</v>
      </c>
      <c r="D336" t="s">
        <v>120</v>
      </c>
      <c r="E336" t="s">
        <v>15</v>
      </c>
      <c r="F336" t="s">
        <v>198</v>
      </c>
      <c r="G336" t="s">
        <v>200</v>
      </c>
      <c r="H336" s="1">
        <v>2022</v>
      </c>
      <c r="I336" s="2">
        <v>9900</v>
      </c>
      <c r="J336" s="3">
        <v>10736.5</v>
      </c>
      <c r="K336">
        <f>Table1[[#This Row],[Total Revenue + Open]]/Table1[[#This Row],[Qty]]</f>
        <v>1.0844949494949494</v>
      </c>
      <c r="L336">
        <f>Table1[[#This Row],[Qty]]/Table1[[#This Row],[Total Revenue + Open]]</f>
        <v>0.92208820379080703</v>
      </c>
    </row>
    <row r="337" spans="1:12">
      <c r="A337" t="s">
        <v>10</v>
      </c>
      <c r="B337" t="s">
        <v>11</v>
      </c>
      <c r="C337" t="s">
        <v>119</v>
      </c>
      <c r="D337" t="s">
        <v>120</v>
      </c>
      <c r="E337" t="s">
        <v>12</v>
      </c>
      <c r="F337" t="s">
        <v>13</v>
      </c>
      <c r="G337" t="s">
        <v>14</v>
      </c>
      <c r="H337" s="1">
        <v>2022</v>
      </c>
      <c r="I337" s="2">
        <v>79400</v>
      </c>
      <c r="J337" s="3">
        <v>10322</v>
      </c>
      <c r="K337">
        <f>Table1[[#This Row],[Total Revenue + Open]]/Table1[[#This Row],[Qty]]</f>
        <v>0.13</v>
      </c>
      <c r="L337">
        <f>Table1[[#This Row],[Total Revenue + Open]]/Table1[[#This Row],[Qty]]</f>
        <v>0.13</v>
      </c>
    </row>
    <row r="338" spans="1:12">
      <c r="A338" t="s">
        <v>10</v>
      </c>
      <c r="B338" t="s">
        <v>11</v>
      </c>
      <c r="C338" t="s">
        <v>119</v>
      </c>
      <c r="D338" t="s">
        <v>120</v>
      </c>
      <c r="E338" t="s">
        <v>19</v>
      </c>
      <c r="F338" t="s">
        <v>40</v>
      </c>
      <c r="G338" t="s">
        <v>255</v>
      </c>
      <c r="H338" s="1">
        <v>2022</v>
      </c>
      <c r="I338" s="2">
        <v>81200</v>
      </c>
      <c r="J338" s="3">
        <v>10150</v>
      </c>
      <c r="K338">
        <f>Table1[[#This Row],[Total Revenue + Open]]/Table1[[#This Row],[Qty]]</f>
        <v>0.125</v>
      </c>
      <c r="L338">
        <f>Table1[[#This Row],[Total Revenue + Open]]/Table1[[#This Row],[Qty]]</f>
        <v>0.125</v>
      </c>
    </row>
    <row r="339" spans="1:12">
      <c r="A339" t="s">
        <v>10</v>
      </c>
      <c r="B339" t="s">
        <v>11</v>
      </c>
      <c r="C339" t="s">
        <v>119</v>
      </c>
      <c r="D339" t="s">
        <v>120</v>
      </c>
      <c r="E339" t="s">
        <v>19</v>
      </c>
      <c r="F339" t="s">
        <v>54</v>
      </c>
      <c r="G339" t="s">
        <v>59</v>
      </c>
      <c r="H339" s="1">
        <v>2022</v>
      </c>
      <c r="I339" s="2">
        <v>72300</v>
      </c>
      <c r="J339" s="3">
        <v>10122</v>
      </c>
      <c r="K339">
        <f>Table1[[#This Row],[Total Revenue + Open]]/Table1[[#This Row],[Qty]]</f>
        <v>0.14000000000000001</v>
      </c>
      <c r="L339">
        <f>Table1[[#This Row],[Total Revenue + Open]]/Table1[[#This Row],[Qty]]</f>
        <v>0.14000000000000001</v>
      </c>
    </row>
    <row r="340" spans="1:12">
      <c r="A340" t="s">
        <v>10</v>
      </c>
      <c r="B340" t="s">
        <v>11</v>
      </c>
      <c r="C340" t="s">
        <v>119</v>
      </c>
      <c r="D340" t="s">
        <v>120</v>
      </c>
      <c r="E340" t="s">
        <v>15</v>
      </c>
      <c r="F340" t="s">
        <v>194</v>
      </c>
      <c r="G340" t="s">
        <v>195</v>
      </c>
      <c r="H340" s="1">
        <v>2022</v>
      </c>
      <c r="I340" s="2">
        <v>4425</v>
      </c>
      <c r="J340" s="3">
        <v>9988</v>
      </c>
      <c r="K340">
        <f>Table1[[#This Row],[Total Revenue + Open]]/Table1[[#This Row],[Qty]]</f>
        <v>2.2571751412429379</v>
      </c>
      <c r="L340">
        <f>Table1[[#This Row],[Qty]]/Table1[[#This Row],[Total Revenue + Open]]</f>
        <v>0.44303163796555867</v>
      </c>
    </row>
    <row r="341" spans="1:12">
      <c r="A341" t="s">
        <v>10</v>
      </c>
      <c r="B341" t="s">
        <v>11</v>
      </c>
      <c r="C341" t="s">
        <v>73</v>
      </c>
      <c r="D341" t="s">
        <v>50</v>
      </c>
      <c r="E341" t="s">
        <v>22</v>
      </c>
      <c r="F341" t="s">
        <v>61</v>
      </c>
      <c r="G341" t="s">
        <v>62</v>
      </c>
      <c r="H341" s="1">
        <v>2021</v>
      </c>
      <c r="I341" s="2">
        <v>3700</v>
      </c>
      <c r="J341" s="3">
        <v>1840</v>
      </c>
      <c r="K341">
        <f>Table1[[#This Row],[Total Revenue + Open]]/Table1[[#This Row],[Qty]]</f>
        <v>0.49729729729729732</v>
      </c>
      <c r="L341">
        <f>Table1[[#This Row],[Total Revenue + Open]]/Table1[[#This Row],[Qty]]</f>
        <v>0.49729729729729732</v>
      </c>
    </row>
    <row r="342" spans="1:12">
      <c r="A342" t="s">
        <v>10</v>
      </c>
      <c r="B342" t="s">
        <v>11</v>
      </c>
      <c r="C342" t="s">
        <v>73</v>
      </c>
      <c r="D342" t="s">
        <v>50</v>
      </c>
      <c r="E342" t="s">
        <v>22</v>
      </c>
      <c r="F342" t="s">
        <v>61</v>
      </c>
      <c r="G342" t="s">
        <v>62</v>
      </c>
      <c r="H342" s="1">
        <v>2021</v>
      </c>
      <c r="I342" s="2">
        <v>510</v>
      </c>
      <c r="J342" s="3">
        <v>255</v>
      </c>
      <c r="K342">
        <f>Table1[[#This Row],[Total Revenue + Open]]/Table1[[#This Row],[Qty]]</f>
        <v>0.5</v>
      </c>
      <c r="L342">
        <f>Table1[[#This Row],[Total Revenue + Open]]/Table1[[#This Row],[Qty]]</f>
        <v>0.5</v>
      </c>
    </row>
    <row r="343" spans="1:12">
      <c r="A343" t="s">
        <v>10</v>
      </c>
      <c r="B343" t="s">
        <v>11</v>
      </c>
      <c r="C343" t="s">
        <v>73</v>
      </c>
      <c r="D343" t="s">
        <v>50</v>
      </c>
      <c r="E343" t="s">
        <v>22</v>
      </c>
      <c r="F343" t="s">
        <v>61</v>
      </c>
      <c r="G343" t="s">
        <v>62</v>
      </c>
      <c r="H343" s="1">
        <v>2021</v>
      </c>
      <c r="I343" s="2">
        <v>1360</v>
      </c>
      <c r="J343" s="3">
        <v>680</v>
      </c>
      <c r="K343">
        <f>Table1[[#This Row],[Total Revenue + Open]]/Table1[[#This Row],[Qty]]</f>
        <v>0.5</v>
      </c>
      <c r="L343">
        <f>Table1[[#This Row],[Total Revenue + Open]]/Table1[[#This Row],[Qty]]</f>
        <v>0.5</v>
      </c>
    </row>
    <row r="344" spans="1:12">
      <c r="A344" t="s">
        <v>10</v>
      </c>
      <c r="B344" t="s">
        <v>11</v>
      </c>
      <c r="C344" t="s">
        <v>73</v>
      </c>
      <c r="D344" t="s">
        <v>50</v>
      </c>
      <c r="E344" t="s">
        <v>22</v>
      </c>
      <c r="F344" t="s">
        <v>61</v>
      </c>
      <c r="G344" t="s">
        <v>62</v>
      </c>
      <c r="H344" s="1">
        <v>2021</v>
      </c>
      <c r="I344" s="2">
        <v>690</v>
      </c>
      <c r="J344" s="3">
        <v>345</v>
      </c>
      <c r="K344">
        <f>Table1[[#This Row],[Total Revenue + Open]]/Table1[[#This Row],[Qty]]</f>
        <v>0.5</v>
      </c>
      <c r="L344">
        <f>Table1[[#This Row],[Total Revenue + Open]]/Table1[[#This Row],[Qty]]</f>
        <v>0.5</v>
      </c>
    </row>
    <row r="345" spans="1:12">
      <c r="A345" t="s">
        <v>10</v>
      </c>
      <c r="B345" t="s">
        <v>11</v>
      </c>
      <c r="C345" t="s">
        <v>73</v>
      </c>
      <c r="D345" t="s">
        <v>50</v>
      </c>
      <c r="E345" t="s">
        <v>22</v>
      </c>
      <c r="F345" t="s">
        <v>61</v>
      </c>
      <c r="G345" t="s">
        <v>62</v>
      </c>
      <c r="H345" s="1">
        <v>2021</v>
      </c>
      <c r="I345" s="2">
        <v>300</v>
      </c>
      <c r="J345" s="3">
        <v>150</v>
      </c>
      <c r="K345">
        <f>Table1[[#This Row],[Total Revenue + Open]]/Table1[[#This Row],[Qty]]</f>
        <v>0.5</v>
      </c>
      <c r="L345">
        <f>Table1[[#This Row],[Total Revenue + Open]]/Table1[[#This Row],[Qty]]</f>
        <v>0.5</v>
      </c>
    </row>
    <row r="346" spans="1:12">
      <c r="A346" t="s">
        <v>10</v>
      </c>
      <c r="B346" t="s">
        <v>11</v>
      </c>
      <c r="C346" t="s">
        <v>73</v>
      </c>
      <c r="D346" t="s">
        <v>50</v>
      </c>
      <c r="E346" t="s">
        <v>22</v>
      </c>
      <c r="F346" t="s">
        <v>61</v>
      </c>
      <c r="G346" t="s">
        <v>62</v>
      </c>
      <c r="H346" s="1">
        <v>2020</v>
      </c>
      <c r="I346" s="2">
        <v>4275</v>
      </c>
      <c r="J346" s="3">
        <v>2125</v>
      </c>
      <c r="K346">
        <f>Table1[[#This Row],[Total Revenue + Open]]/Table1[[#This Row],[Qty]]</f>
        <v>0.49707602339181284</v>
      </c>
      <c r="L346">
        <f>Table1[[#This Row],[Total Revenue + Open]]/Table1[[#This Row],[Qty]]</f>
        <v>0.49707602339181284</v>
      </c>
    </row>
    <row r="347" spans="1:12">
      <c r="A347" t="s">
        <v>10</v>
      </c>
      <c r="B347" t="s">
        <v>11</v>
      </c>
      <c r="C347" t="s">
        <v>73</v>
      </c>
      <c r="D347" t="s">
        <v>50</v>
      </c>
      <c r="E347" t="s">
        <v>22</v>
      </c>
      <c r="F347" t="s">
        <v>61</v>
      </c>
      <c r="G347" t="s">
        <v>62</v>
      </c>
      <c r="H347" s="1">
        <v>2020</v>
      </c>
      <c r="I347" s="2">
        <v>970</v>
      </c>
      <c r="J347" s="3">
        <v>485</v>
      </c>
      <c r="K347">
        <f>Table1[[#This Row],[Total Revenue + Open]]/Table1[[#This Row],[Qty]]</f>
        <v>0.5</v>
      </c>
      <c r="L347">
        <f>Table1[[#This Row],[Total Revenue + Open]]/Table1[[#This Row],[Qty]]</f>
        <v>0.5</v>
      </c>
    </row>
    <row r="348" spans="1:12">
      <c r="A348" t="s">
        <v>10</v>
      </c>
      <c r="B348" t="s">
        <v>11</v>
      </c>
      <c r="C348" t="s">
        <v>73</v>
      </c>
      <c r="D348" t="s">
        <v>50</v>
      </c>
      <c r="E348" t="s">
        <v>22</v>
      </c>
      <c r="F348" t="s">
        <v>61</v>
      </c>
      <c r="G348" t="s">
        <v>97</v>
      </c>
      <c r="H348" s="1">
        <v>2019</v>
      </c>
      <c r="I348" s="2">
        <v>5145</v>
      </c>
      <c r="J348" s="3">
        <v>2560</v>
      </c>
      <c r="K348">
        <f>Table1[[#This Row],[Total Revenue + Open]]/Table1[[#This Row],[Qty]]</f>
        <v>0.4975704567541302</v>
      </c>
      <c r="L348">
        <f>Table1[[#This Row],[Total Revenue + Open]]/Table1[[#This Row],[Qty]]</f>
        <v>0.4975704567541302</v>
      </c>
    </row>
    <row r="349" spans="1:12">
      <c r="A349" t="s">
        <v>10</v>
      </c>
      <c r="B349" t="s">
        <v>11</v>
      </c>
      <c r="C349" t="s">
        <v>73</v>
      </c>
      <c r="D349" t="s">
        <v>50</v>
      </c>
      <c r="E349" t="s">
        <v>22</v>
      </c>
      <c r="F349" t="s">
        <v>61</v>
      </c>
      <c r="G349" t="s">
        <v>97</v>
      </c>
      <c r="H349" s="1">
        <v>2019</v>
      </c>
      <c r="I349" s="2">
        <v>7390</v>
      </c>
      <c r="J349" s="3">
        <v>3675</v>
      </c>
      <c r="K349">
        <f>Table1[[#This Row],[Total Revenue + Open]]/Table1[[#This Row],[Qty]]</f>
        <v>0.49729364005412718</v>
      </c>
      <c r="L349">
        <f>Table1[[#This Row],[Total Revenue + Open]]/Table1[[#This Row],[Qty]]</f>
        <v>0.49729364005412718</v>
      </c>
    </row>
    <row r="350" spans="1:12">
      <c r="A350" t="s">
        <v>10</v>
      </c>
      <c r="B350" t="s">
        <v>11</v>
      </c>
      <c r="C350" t="s">
        <v>73</v>
      </c>
      <c r="D350" t="s">
        <v>50</v>
      </c>
      <c r="E350" t="s">
        <v>22</v>
      </c>
      <c r="F350" t="s">
        <v>61</v>
      </c>
      <c r="G350" t="s">
        <v>97</v>
      </c>
      <c r="H350" s="1">
        <v>2019</v>
      </c>
      <c r="I350" s="2">
        <v>20710</v>
      </c>
      <c r="J350" s="3">
        <v>10300</v>
      </c>
      <c r="K350">
        <f>Table1[[#This Row],[Total Revenue + Open]]/Table1[[#This Row],[Qty]]</f>
        <v>0.49734427812650894</v>
      </c>
      <c r="L350">
        <f>Table1[[#This Row],[Total Revenue + Open]]/Table1[[#This Row],[Qty]]</f>
        <v>0.49734427812650894</v>
      </c>
    </row>
    <row r="351" spans="1:12">
      <c r="A351" t="s">
        <v>10</v>
      </c>
      <c r="B351" t="s">
        <v>11</v>
      </c>
      <c r="C351" t="s">
        <v>73</v>
      </c>
      <c r="D351" t="s">
        <v>50</v>
      </c>
      <c r="E351" t="s">
        <v>22</v>
      </c>
      <c r="F351" t="s">
        <v>61</v>
      </c>
      <c r="G351" t="s">
        <v>97</v>
      </c>
      <c r="H351" s="1">
        <v>2020</v>
      </c>
      <c r="I351" s="2">
        <v>1440</v>
      </c>
      <c r="J351" s="3">
        <v>715</v>
      </c>
      <c r="K351">
        <f>Table1[[#This Row],[Total Revenue + Open]]/Table1[[#This Row],[Qty]]</f>
        <v>0.49652777777777779</v>
      </c>
      <c r="L351">
        <f>Table1[[#This Row],[Total Revenue + Open]]/Table1[[#This Row],[Qty]]</f>
        <v>0.49652777777777779</v>
      </c>
    </row>
    <row r="352" spans="1:12">
      <c r="A352" t="s">
        <v>10</v>
      </c>
      <c r="B352" t="s">
        <v>11</v>
      </c>
      <c r="C352" t="s">
        <v>73</v>
      </c>
      <c r="D352" t="s">
        <v>50</v>
      </c>
      <c r="E352" t="s">
        <v>22</v>
      </c>
      <c r="F352" t="s">
        <v>61</v>
      </c>
      <c r="G352" t="s">
        <v>97</v>
      </c>
      <c r="H352" s="1">
        <v>2021</v>
      </c>
      <c r="I352" s="2">
        <v>850</v>
      </c>
      <c r="J352" s="3">
        <v>425</v>
      </c>
      <c r="K352">
        <f>Table1[[#This Row],[Total Revenue + Open]]/Table1[[#This Row],[Qty]]</f>
        <v>0.5</v>
      </c>
      <c r="L352">
        <f>Table1[[#This Row],[Total Revenue + Open]]/Table1[[#This Row],[Qty]]</f>
        <v>0.5</v>
      </c>
    </row>
    <row r="353" spans="1:12">
      <c r="A353" t="s">
        <v>10</v>
      </c>
      <c r="B353" t="s">
        <v>11</v>
      </c>
      <c r="C353" t="s">
        <v>119</v>
      </c>
      <c r="D353" t="s">
        <v>120</v>
      </c>
      <c r="E353" t="s">
        <v>15</v>
      </c>
      <c r="F353" t="s">
        <v>204</v>
      </c>
      <c r="G353" t="s">
        <v>205</v>
      </c>
      <c r="H353" s="1">
        <v>2022</v>
      </c>
      <c r="I353" s="2">
        <v>3635</v>
      </c>
      <c r="J353" s="3">
        <v>9932.5</v>
      </c>
      <c r="K353">
        <f>Table1[[#This Row],[Total Revenue + Open]]/Table1[[#This Row],[Qty]]</f>
        <v>2.732462173314993</v>
      </c>
      <c r="L353">
        <f>Table1[[#This Row],[Qty]]/Table1[[#This Row],[Total Revenue + Open]]</f>
        <v>0.36597029952177196</v>
      </c>
    </row>
    <row r="354" spans="1:12">
      <c r="A354" t="s">
        <v>10</v>
      </c>
      <c r="B354" t="s">
        <v>11</v>
      </c>
      <c r="C354" t="s">
        <v>119</v>
      </c>
      <c r="D354" t="s">
        <v>120</v>
      </c>
      <c r="E354" t="s">
        <v>15</v>
      </c>
      <c r="F354" t="s">
        <v>194</v>
      </c>
      <c r="G354" t="s">
        <v>196</v>
      </c>
      <c r="H354" s="1">
        <v>2022</v>
      </c>
      <c r="I354" s="2">
        <v>4400</v>
      </c>
      <c r="J354" s="3">
        <v>9931.25</v>
      </c>
      <c r="K354">
        <f>Table1[[#This Row],[Total Revenue + Open]]/Table1[[#This Row],[Qty]]</f>
        <v>2.2571022727272729</v>
      </c>
      <c r="L354">
        <f>Table1[[#This Row],[Qty]]/Table1[[#This Row],[Total Revenue + Open]]</f>
        <v>0.44304594084329768</v>
      </c>
    </row>
    <row r="355" spans="1:12">
      <c r="A355" t="s">
        <v>10</v>
      </c>
      <c r="B355" t="s">
        <v>11</v>
      </c>
      <c r="C355" t="s">
        <v>119</v>
      </c>
      <c r="D355" t="s">
        <v>120</v>
      </c>
      <c r="E355" t="s">
        <v>19</v>
      </c>
      <c r="F355" t="s">
        <v>92</v>
      </c>
      <c r="G355" t="s">
        <v>107</v>
      </c>
      <c r="H355" s="1">
        <v>2022</v>
      </c>
      <c r="I355" s="2">
        <v>70500</v>
      </c>
      <c r="J355" s="3">
        <v>9870</v>
      </c>
      <c r="K355">
        <f>Table1[[#This Row],[Total Revenue + Open]]/Table1[[#This Row],[Qty]]</f>
        <v>0.14000000000000001</v>
      </c>
      <c r="L355">
        <f>Table1[[#This Row],[Total Revenue + Open]]/Table1[[#This Row],[Qty]]</f>
        <v>0.14000000000000001</v>
      </c>
    </row>
    <row r="356" spans="1:12">
      <c r="A356" t="s">
        <v>10</v>
      </c>
      <c r="B356" t="s">
        <v>11</v>
      </c>
      <c r="C356" t="s">
        <v>119</v>
      </c>
      <c r="D356" t="s">
        <v>120</v>
      </c>
      <c r="E356" t="s">
        <v>15</v>
      </c>
      <c r="F356" t="s">
        <v>36</v>
      </c>
      <c r="G356" t="s">
        <v>37</v>
      </c>
      <c r="H356" s="1">
        <v>2022</v>
      </c>
      <c r="I356" s="2">
        <v>7390</v>
      </c>
      <c r="J356" s="3">
        <v>9849</v>
      </c>
      <c r="K356">
        <f>Table1[[#This Row],[Total Revenue + Open]]/Table1[[#This Row],[Qty]]</f>
        <v>1.3327469553450608</v>
      </c>
      <c r="L356">
        <f>Table1[[#This Row],[Qty]]/Table1[[#This Row],[Total Revenue + Open]]</f>
        <v>0.75032998273936435</v>
      </c>
    </row>
    <row r="357" spans="1:12">
      <c r="A357" t="s">
        <v>10</v>
      </c>
      <c r="B357" t="s">
        <v>11</v>
      </c>
      <c r="C357" t="s">
        <v>119</v>
      </c>
      <c r="D357" t="s">
        <v>120</v>
      </c>
      <c r="E357" t="s">
        <v>15</v>
      </c>
      <c r="F357" t="s">
        <v>183</v>
      </c>
      <c r="G357" t="s">
        <v>184</v>
      </c>
      <c r="H357" s="1">
        <v>2022</v>
      </c>
      <c r="I357" s="2">
        <v>4775</v>
      </c>
      <c r="J357" s="3">
        <v>9690</v>
      </c>
      <c r="K357">
        <f>Table1[[#This Row],[Total Revenue + Open]]/Table1[[#This Row],[Qty]]</f>
        <v>2.0293193717277487</v>
      </c>
      <c r="L357">
        <f>Table1[[#This Row],[Qty]]/Table1[[#This Row],[Total Revenue + Open]]</f>
        <v>0.49277605779153766</v>
      </c>
    </row>
    <row r="358" spans="1:12">
      <c r="A358" t="s">
        <v>10</v>
      </c>
      <c r="B358" t="s">
        <v>11</v>
      </c>
      <c r="C358" t="s">
        <v>119</v>
      </c>
      <c r="D358" t="s">
        <v>120</v>
      </c>
      <c r="E358" t="s">
        <v>15</v>
      </c>
      <c r="F358" t="s">
        <v>183</v>
      </c>
      <c r="G358" t="s">
        <v>187</v>
      </c>
      <c r="H358" s="1">
        <v>2022</v>
      </c>
      <c r="I358" s="2">
        <v>4775</v>
      </c>
      <c r="J358" s="3">
        <v>9690</v>
      </c>
      <c r="K358">
        <f>Table1[[#This Row],[Total Revenue + Open]]/Table1[[#This Row],[Qty]]</f>
        <v>2.0293193717277487</v>
      </c>
      <c r="L358">
        <f>Table1[[#This Row],[Qty]]/Table1[[#This Row],[Total Revenue + Open]]</f>
        <v>0.49277605779153766</v>
      </c>
    </row>
    <row r="359" spans="1:12">
      <c r="A359" t="s">
        <v>10</v>
      </c>
      <c r="B359" t="s">
        <v>11</v>
      </c>
      <c r="C359" t="s">
        <v>119</v>
      </c>
      <c r="D359" t="s">
        <v>120</v>
      </c>
      <c r="E359" t="s">
        <v>15</v>
      </c>
      <c r="F359" t="s">
        <v>36</v>
      </c>
      <c r="G359" t="s">
        <v>37</v>
      </c>
      <c r="H359" s="1">
        <v>2022</v>
      </c>
      <c r="I359" s="2">
        <v>7035</v>
      </c>
      <c r="J359" s="3">
        <v>9590</v>
      </c>
      <c r="K359">
        <f>Table1[[#This Row],[Total Revenue + Open]]/Table1[[#This Row],[Qty]]</f>
        <v>1.3631840796019901</v>
      </c>
      <c r="L359">
        <f>Table1[[#This Row],[Qty]]/Table1[[#This Row],[Total Revenue + Open]]</f>
        <v>0.73357664233576647</v>
      </c>
    </row>
    <row r="360" spans="1:12">
      <c r="A360" t="s">
        <v>10</v>
      </c>
      <c r="B360" t="s">
        <v>11</v>
      </c>
      <c r="C360" t="s">
        <v>119</v>
      </c>
      <c r="D360" t="s">
        <v>120</v>
      </c>
      <c r="E360" t="s">
        <v>15</v>
      </c>
      <c r="F360" t="s">
        <v>36</v>
      </c>
      <c r="G360" t="s">
        <v>37</v>
      </c>
      <c r="H360" s="1">
        <v>2022</v>
      </c>
      <c r="I360" s="2">
        <v>7035</v>
      </c>
      <c r="J360" s="3">
        <v>9380</v>
      </c>
      <c r="K360">
        <f>Table1[[#This Row],[Total Revenue + Open]]/Table1[[#This Row],[Qty]]</f>
        <v>1.3333333333333333</v>
      </c>
      <c r="L360">
        <f>Table1[[#This Row],[Qty]]/Table1[[#This Row],[Total Revenue + Open]]</f>
        <v>0.75</v>
      </c>
    </row>
    <row r="361" spans="1:12">
      <c r="A361" t="s">
        <v>10</v>
      </c>
      <c r="B361" t="s">
        <v>11</v>
      </c>
      <c r="C361" t="s">
        <v>119</v>
      </c>
      <c r="D361" t="s">
        <v>120</v>
      </c>
      <c r="E361" t="s">
        <v>12</v>
      </c>
      <c r="F361" t="s">
        <v>13</v>
      </c>
      <c r="G361" t="s">
        <v>14</v>
      </c>
      <c r="H361" s="1">
        <v>2022</v>
      </c>
      <c r="I361" s="2">
        <v>71650</v>
      </c>
      <c r="J361" s="3">
        <v>9314.5</v>
      </c>
      <c r="K361">
        <f>Table1[[#This Row],[Total Revenue + Open]]/Table1[[#This Row],[Qty]]</f>
        <v>0.13</v>
      </c>
      <c r="L361">
        <f>Table1[[#This Row],[Total Revenue + Open]]/Table1[[#This Row],[Qty]]</f>
        <v>0.13</v>
      </c>
    </row>
    <row r="362" spans="1:12">
      <c r="A362" t="s">
        <v>10</v>
      </c>
      <c r="B362" t="s">
        <v>11</v>
      </c>
      <c r="C362" t="s">
        <v>119</v>
      </c>
      <c r="D362" t="s">
        <v>120</v>
      </c>
      <c r="E362" t="s">
        <v>15</v>
      </c>
      <c r="F362" t="s">
        <v>36</v>
      </c>
      <c r="G362" t="s">
        <v>37</v>
      </c>
      <c r="H362" s="1">
        <v>2022</v>
      </c>
      <c r="I362" s="2">
        <v>6985</v>
      </c>
      <c r="J362" s="3">
        <v>9313.75</v>
      </c>
      <c r="K362">
        <f>Table1[[#This Row],[Total Revenue + Open]]/Table1[[#This Row],[Qty]]</f>
        <v>1.3333929849677881</v>
      </c>
      <c r="L362">
        <f>Table1[[#This Row],[Qty]]/Table1[[#This Row],[Total Revenue + Open]]</f>
        <v>0.74996644745671726</v>
      </c>
    </row>
    <row r="363" spans="1:12">
      <c r="A363" t="s">
        <v>10</v>
      </c>
      <c r="B363" t="s">
        <v>11</v>
      </c>
      <c r="C363" t="s">
        <v>119</v>
      </c>
      <c r="D363" t="s">
        <v>120</v>
      </c>
      <c r="E363" t="s">
        <v>15</v>
      </c>
      <c r="F363" t="s">
        <v>198</v>
      </c>
      <c r="G363" t="s">
        <v>199</v>
      </c>
      <c r="H363" s="1">
        <v>2022</v>
      </c>
      <c r="I363" s="2">
        <v>8345</v>
      </c>
      <c r="J363" s="3">
        <v>9047</v>
      </c>
      <c r="K363">
        <f>Table1[[#This Row],[Total Revenue + Open]]/Table1[[#This Row],[Qty]]</f>
        <v>1.0841222288795687</v>
      </c>
      <c r="L363">
        <f>Table1[[#This Row],[Qty]]/Table1[[#This Row],[Total Revenue + Open]]</f>
        <v>0.92240521719907154</v>
      </c>
    </row>
    <row r="364" spans="1:12">
      <c r="A364" t="s">
        <v>10</v>
      </c>
      <c r="B364" t="s">
        <v>11</v>
      </c>
      <c r="C364" t="s">
        <v>119</v>
      </c>
      <c r="D364" t="s">
        <v>120</v>
      </c>
      <c r="E364" t="s">
        <v>15</v>
      </c>
      <c r="F364" t="s">
        <v>198</v>
      </c>
      <c r="G364" t="s">
        <v>200</v>
      </c>
      <c r="H364" s="1">
        <v>2022</v>
      </c>
      <c r="I364" s="2">
        <v>8345</v>
      </c>
      <c r="J364" s="3">
        <v>9047</v>
      </c>
      <c r="K364">
        <f>Table1[[#This Row],[Total Revenue + Open]]/Table1[[#This Row],[Qty]]</f>
        <v>1.0841222288795687</v>
      </c>
      <c r="L364">
        <f>Table1[[#This Row],[Qty]]/Table1[[#This Row],[Total Revenue + Open]]</f>
        <v>0.92240521719907154</v>
      </c>
    </row>
    <row r="365" spans="1:12">
      <c r="A365" t="s">
        <v>10</v>
      </c>
      <c r="B365" t="s">
        <v>11</v>
      </c>
      <c r="C365" t="s">
        <v>119</v>
      </c>
      <c r="D365" t="s">
        <v>120</v>
      </c>
      <c r="E365" t="s">
        <v>22</v>
      </c>
      <c r="F365" t="s">
        <v>23</v>
      </c>
      <c r="G365" t="s">
        <v>24</v>
      </c>
      <c r="H365" s="1">
        <v>2022</v>
      </c>
      <c r="I365" s="2">
        <v>11350</v>
      </c>
      <c r="J365" s="3">
        <v>8919.1</v>
      </c>
      <c r="K365">
        <f>Table1[[#This Row],[Total Revenue + Open]]/Table1[[#This Row],[Qty]]</f>
        <v>0.78582378854625556</v>
      </c>
      <c r="L365">
        <f>Table1[[#This Row],[Total Revenue + Open]]/Table1[[#This Row],[Qty]]</f>
        <v>0.78582378854625556</v>
      </c>
    </row>
    <row r="366" spans="1:12">
      <c r="A366" t="s">
        <v>10</v>
      </c>
      <c r="B366" t="s">
        <v>11</v>
      </c>
      <c r="C366" t="s">
        <v>73</v>
      </c>
      <c r="D366" t="s">
        <v>50</v>
      </c>
      <c r="E366" t="s">
        <v>26</v>
      </c>
      <c r="F366" t="s">
        <v>26</v>
      </c>
      <c r="G366" t="s">
        <v>63</v>
      </c>
      <c r="H366" s="1">
        <v>2020</v>
      </c>
      <c r="I366" s="2">
        <v>28600</v>
      </c>
      <c r="J366" s="3">
        <v>0</v>
      </c>
      <c r="K366">
        <f>Table1[[#This Row],[Total Revenue + Open]]/Table1[[#This Row],[Qty]]</f>
        <v>0</v>
      </c>
      <c r="L366">
        <f>Table1[[#This Row],[Total Revenue + Open]]/Table1[[#This Row],[Qty]]</f>
        <v>0</v>
      </c>
    </row>
    <row r="367" spans="1:12">
      <c r="A367" t="s">
        <v>10</v>
      </c>
      <c r="B367" t="s">
        <v>11</v>
      </c>
      <c r="C367" t="s">
        <v>73</v>
      </c>
      <c r="D367" t="s">
        <v>50</v>
      </c>
      <c r="E367" t="s">
        <v>26</v>
      </c>
      <c r="F367" t="s">
        <v>26</v>
      </c>
      <c r="G367" t="s">
        <v>63</v>
      </c>
      <c r="H367" s="1">
        <v>2020</v>
      </c>
      <c r="I367" s="2">
        <v>41000</v>
      </c>
      <c r="J367" s="3">
        <v>0</v>
      </c>
      <c r="K367">
        <f>Table1[[#This Row],[Total Revenue + Open]]/Table1[[#This Row],[Qty]]</f>
        <v>0</v>
      </c>
      <c r="L367">
        <f>Table1[[#This Row],[Total Revenue + Open]]/Table1[[#This Row],[Qty]]</f>
        <v>0</v>
      </c>
    </row>
    <row r="368" spans="1:12">
      <c r="A368" t="s">
        <v>10</v>
      </c>
      <c r="B368" t="s">
        <v>11</v>
      </c>
      <c r="C368" t="s">
        <v>73</v>
      </c>
      <c r="D368" t="s">
        <v>50</v>
      </c>
      <c r="E368" t="s">
        <v>26</v>
      </c>
      <c r="F368" t="s">
        <v>26</v>
      </c>
      <c r="G368" t="s">
        <v>63</v>
      </c>
      <c r="H368" s="1">
        <v>2021</v>
      </c>
      <c r="I368" s="2">
        <v>7300</v>
      </c>
      <c r="J368" s="3">
        <v>0</v>
      </c>
      <c r="K368">
        <f>Table1[[#This Row],[Total Revenue + Open]]/Table1[[#This Row],[Qty]]</f>
        <v>0</v>
      </c>
      <c r="L368">
        <f>Table1[[#This Row],[Total Revenue + Open]]/Table1[[#This Row],[Qty]]</f>
        <v>0</v>
      </c>
    </row>
    <row r="369" spans="1:12">
      <c r="A369" t="s">
        <v>10</v>
      </c>
      <c r="B369" t="s">
        <v>11</v>
      </c>
      <c r="C369" t="s">
        <v>73</v>
      </c>
      <c r="D369" t="s">
        <v>50</v>
      </c>
      <c r="E369" t="s">
        <v>26</v>
      </c>
      <c r="F369" t="s">
        <v>26</v>
      </c>
      <c r="G369" t="s">
        <v>63</v>
      </c>
      <c r="H369" s="1">
        <v>2021</v>
      </c>
      <c r="I369" s="2">
        <v>5100</v>
      </c>
      <c r="J369" s="3">
        <v>0</v>
      </c>
      <c r="K369">
        <f>Table1[[#This Row],[Total Revenue + Open]]/Table1[[#This Row],[Qty]]</f>
        <v>0</v>
      </c>
      <c r="L369">
        <f>Table1[[#This Row],[Total Revenue + Open]]/Table1[[#This Row],[Qty]]</f>
        <v>0</v>
      </c>
    </row>
    <row r="370" spans="1:12">
      <c r="A370" t="s">
        <v>10</v>
      </c>
      <c r="B370" t="s">
        <v>11</v>
      </c>
      <c r="C370" t="s">
        <v>73</v>
      </c>
      <c r="D370" t="s">
        <v>50</v>
      </c>
      <c r="E370" t="s">
        <v>26</v>
      </c>
      <c r="F370" t="s">
        <v>26</v>
      </c>
      <c r="G370" t="s">
        <v>63</v>
      </c>
      <c r="H370" s="1">
        <v>2021</v>
      </c>
      <c r="I370" s="2">
        <v>20000</v>
      </c>
      <c r="J370" s="3">
        <v>0</v>
      </c>
      <c r="K370">
        <f>Table1[[#This Row],[Total Revenue + Open]]/Table1[[#This Row],[Qty]]</f>
        <v>0</v>
      </c>
      <c r="L370">
        <f>Table1[[#This Row],[Total Revenue + Open]]/Table1[[#This Row],[Qty]]</f>
        <v>0</v>
      </c>
    </row>
    <row r="371" spans="1:12">
      <c r="A371" t="s">
        <v>10</v>
      </c>
      <c r="B371" t="s">
        <v>11</v>
      </c>
      <c r="C371" t="s">
        <v>73</v>
      </c>
      <c r="D371" t="s">
        <v>50</v>
      </c>
      <c r="E371" t="s">
        <v>26</v>
      </c>
      <c r="F371" t="s">
        <v>26</v>
      </c>
      <c r="G371" t="s">
        <v>63</v>
      </c>
      <c r="H371" s="1">
        <v>2021</v>
      </c>
      <c r="I371" s="2">
        <v>6300</v>
      </c>
      <c r="J371" s="3">
        <v>0</v>
      </c>
      <c r="K371">
        <f>Table1[[#This Row],[Total Revenue + Open]]/Table1[[#This Row],[Qty]]</f>
        <v>0</v>
      </c>
      <c r="L371">
        <f>Table1[[#This Row],[Total Revenue + Open]]/Table1[[#This Row],[Qty]]</f>
        <v>0</v>
      </c>
    </row>
    <row r="372" spans="1:12">
      <c r="A372" t="s">
        <v>10</v>
      </c>
      <c r="B372" t="s">
        <v>11</v>
      </c>
      <c r="C372" t="s">
        <v>119</v>
      </c>
      <c r="D372" t="s">
        <v>120</v>
      </c>
      <c r="E372" t="s">
        <v>19</v>
      </c>
      <c r="F372" t="s">
        <v>92</v>
      </c>
      <c r="G372" t="s">
        <v>93</v>
      </c>
      <c r="H372" s="1">
        <v>2022</v>
      </c>
      <c r="I372" s="2">
        <v>61150</v>
      </c>
      <c r="J372" s="3">
        <v>8561</v>
      </c>
      <c r="K372">
        <f>Table1[[#This Row],[Total Revenue + Open]]/Table1[[#This Row],[Qty]]</f>
        <v>0.14000000000000001</v>
      </c>
      <c r="L372">
        <f>Table1[[#This Row],[Total Revenue + Open]]/Table1[[#This Row],[Qty]]</f>
        <v>0.14000000000000001</v>
      </c>
    </row>
    <row r="373" spans="1:12">
      <c r="A373" t="s">
        <v>10</v>
      </c>
      <c r="B373" t="s">
        <v>11</v>
      </c>
      <c r="C373" t="s">
        <v>119</v>
      </c>
      <c r="D373" t="s">
        <v>120</v>
      </c>
      <c r="E373" t="s">
        <v>15</v>
      </c>
      <c r="F373" t="s">
        <v>194</v>
      </c>
      <c r="G373" t="s">
        <v>195</v>
      </c>
      <c r="H373" s="1">
        <v>2022</v>
      </c>
      <c r="I373" s="2">
        <v>3645</v>
      </c>
      <c r="J373" s="3">
        <v>8228.75</v>
      </c>
      <c r="K373">
        <f>Table1[[#This Row],[Total Revenue + Open]]/Table1[[#This Row],[Qty]]</f>
        <v>2.2575445816186557</v>
      </c>
      <c r="L373">
        <f>Table1[[#This Row],[Qty]]/Table1[[#This Row],[Total Revenue + Open]]</f>
        <v>0.44295913717150237</v>
      </c>
    </row>
    <row r="374" spans="1:12">
      <c r="A374" t="s">
        <v>10</v>
      </c>
      <c r="B374" t="s">
        <v>11</v>
      </c>
      <c r="C374" t="s">
        <v>119</v>
      </c>
      <c r="D374" t="s">
        <v>120</v>
      </c>
      <c r="E374" t="s">
        <v>15</v>
      </c>
      <c r="F374" t="s">
        <v>194</v>
      </c>
      <c r="G374" t="s">
        <v>196</v>
      </c>
      <c r="H374" s="1">
        <v>2022</v>
      </c>
      <c r="I374" s="2">
        <v>3645</v>
      </c>
      <c r="J374" s="3">
        <v>8228.75</v>
      </c>
      <c r="K374">
        <f>Table1[[#This Row],[Total Revenue + Open]]/Table1[[#This Row],[Qty]]</f>
        <v>2.2575445816186557</v>
      </c>
      <c r="L374">
        <f>Table1[[#This Row],[Qty]]/Table1[[#This Row],[Total Revenue + Open]]</f>
        <v>0.44295913717150237</v>
      </c>
    </row>
    <row r="375" spans="1:12">
      <c r="A375" t="s">
        <v>10</v>
      </c>
      <c r="B375" t="s">
        <v>11</v>
      </c>
      <c r="C375" t="s">
        <v>119</v>
      </c>
      <c r="D375" t="s">
        <v>120</v>
      </c>
      <c r="E375" t="s">
        <v>15</v>
      </c>
      <c r="F375" t="s">
        <v>36</v>
      </c>
      <c r="G375" t="s">
        <v>37</v>
      </c>
      <c r="H375" s="1">
        <v>2022</v>
      </c>
      <c r="I375" s="2">
        <v>5980</v>
      </c>
      <c r="J375" s="3">
        <v>8151.5</v>
      </c>
      <c r="K375">
        <f>Table1[[#This Row],[Total Revenue + Open]]/Table1[[#This Row],[Qty]]</f>
        <v>1.3631270903010033</v>
      </c>
      <c r="L375">
        <f>Table1[[#This Row],[Qty]]/Table1[[#This Row],[Total Revenue + Open]]</f>
        <v>0.73360731153775383</v>
      </c>
    </row>
    <row r="376" spans="1:12">
      <c r="A376" t="s">
        <v>10</v>
      </c>
      <c r="B376" t="s">
        <v>11</v>
      </c>
      <c r="C376" t="s">
        <v>119</v>
      </c>
      <c r="D376" t="s">
        <v>120</v>
      </c>
      <c r="E376" t="s">
        <v>19</v>
      </c>
      <c r="F376" t="s">
        <v>54</v>
      </c>
      <c r="G376" t="s">
        <v>91</v>
      </c>
      <c r="H376" s="1">
        <v>2022</v>
      </c>
      <c r="I376" s="2">
        <v>56300</v>
      </c>
      <c r="J376" s="3">
        <v>7882</v>
      </c>
      <c r="K376">
        <f>Table1[[#This Row],[Total Revenue + Open]]/Table1[[#This Row],[Qty]]</f>
        <v>0.14000000000000001</v>
      </c>
      <c r="L376">
        <f>Table1[[#This Row],[Total Revenue + Open]]/Table1[[#This Row],[Qty]]</f>
        <v>0.14000000000000001</v>
      </c>
    </row>
    <row r="377" spans="1:12">
      <c r="A377" t="s">
        <v>10</v>
      </c>
      <c r="B377" t="s">
        <v>11</v>
      </c>
      <c r="C377" t="s">
        <v>119</v>
      </c>
      <c r="D377" t="s">
        <v>120</v>
      </c>
      <c r="E377" t="s">
        <v>15</v>
      </c>
      <c r="F377" t="s">
        <v>36</v>
      </c>
      <c r="G377" t="s">
        <v>37</v>
      </c>
      <c r="H377" s="1">
        <v>2022</v>
      </c>
      <c r="I377" s="2">
        <v>5705</v>
      </c>
      <c r="J377" s="3">
        <v>7774.75</v>
      </c>
      <c r="K377">
        <f>Table1[[#This Row],[Total Revenue + Open]]/Table1[[#This Row],[Qty]]</f>
        <v>1.3627957931638914</v>
      </c>
      <c r="L377">
        <f>Table1[[#This Row],[Qty]]/Table1[[#This Row],[Total Revenue + Open]]</f>
        <v>0.73378565227177728</v>
      </c>
    </row>
    <row r="378" spans="1:12">
      <c r="A378" t="s">
        <v>10</v>
      </c>
      <c r="B378" t="s">
        <v>11</v>
      </c>
      <c r="C378" t="s">
        <v>119</v>
      </c>
      <c r="D378" t="s">
        <v>120</v>
      </c>
      <c r="E378" t="s">
        <v>15</v>
      </c>
      <c r="F378" t="s">
        <v>198</v>
      </c>
      <c r="G378" t="s">
        <v>199</v>
      </c>
      <c r="H378" s="1">
        <v>2022</v>
      </c>
      <c r="I378" s="2">
        <v>7140</v>
      </c>
      <c r="J378" s="3">
        <v>7739</v>
      </c>
      <c r="K378">
        <f>Table1[[#This Row],[Total Revenue + Open]]/Table1[[#This Row],[Qty]]</f>
        <v>1.0838935574229691</v>
      </c>
      <c r="L378">
        <f>Table1[[#This Row],[Qty]]/Table1[[#This Row],[Total Revenue + Open]]</f>
        <v>0.92259981909807465</v>
      </c>
    </row>
    <row r="379" spans="1:12">
      <c r="A379" t="s">
        <v>10</v>
      </c>
      <c r="B379" t="s">
        <v>11</v>
      </c>
      <c r="C379" t="s">
        <v>119</v>
      </c>
      <c r="D379" t="s">
        <v>120</v>
      </c>
      <c r="E379" t="s">
        <v>15</v>
      </c>
      <c r="F379" t="s">
        <v>198</v>
      </c>
      <c r="G379" t="s">
        <v>200</v>
      </c>
      <c r="H379" s="1">
        <v>2022</v>
      </c>
      <c r="I379" s="2">
        <v>7140</v>
      </c>
      <c r="J379" s="3">
        <v>7739</v>
      </c>
      <c r="K379">
        <f>Table1[[#This Row],[Total Revenue + Open]]/Table1[[#This Row],[Qty]]</f>
        <v>1.0838935574229691</v>
      </c>
      <c r="L379">
        <f>Table1[[#This Row],[Qty]]/Table1[[#This Row],[Total Revenue + Open]]</f>
        <v>0.92259981909807465</v>
      </c>
    </row>
    <row r="380" spans="1:12">
      <c r="A380" t="s">
        <v>10</v>
      </c>
      <c r="B380" t="s">
        <v>11</v>
      </c>
      <c r="C380" t="s">
        <v>119</v>
      </c>
      <c r="D380" t="s">
        <v>120</v>
      </c>
      <c r="E380" t="s">
        <v>15</v>
      </c>
      <c r="F380" t="s">
        <v>183</v>
      </c>
      <c r="G380" t="s">
        <v>184</v>
      </c>
      <c r="H380" s="1">
        <v>2022</v>
      </c>
      <c r="I380" s="2">
        <v>3800</v>
      </c>
      <c r="J380" s="3">
        <v>7701</v>
      </c>
      <c r="K380">
        <f>Table1[[#This Row],[Total Revenue + Open]]/Table1[[#This Row],[Qty]]</f>
        <v>2.0265789473684213</v>
      </c>
      <c r="L380">
        <f>Table1[[#This Row],[Qty]]/Table1[[#This Row],[Total Revenue + Open]]</f>
        <v>0.49344241007661344</v>
      </c>
    </row>
    <row r="381" spans="1:12">
      <c r="A381" t="s">
        <v>10</v>
      </c>
      <c r="B381" t="s">
        <v>11</v>
      </c>
      <c r="C381" t="s">
        <v>73</v>
      </c>
      <c r="D381" t="s">
        <v>50</v>
      </c>
      <c r="E381" t="s">
        <v>26</v>
      </c>
      <c r="F381" t="s">
        <v>26</v>
      </c>
      <c r="G381" t="s">
        <v>27</v>
      </c>
      <c r="H381" s="1">
        <v>2020</v>
      </c>
      <c r="I381" s="2">
        <v>10300</v>
      </c>
      <c r="J381" s="3">
        <v>0</v>
      </c>
      <c r="K381">
        <f>Table1[[#This Row],[Total Revenue + Open]]/Table1[[#This Row],[Qty]]</f>
        <v>0</v>
      </c>
      <c r="L381">
        <f>Table1[[#This Row],[Total Revenue + Open]]/Table1[[#This Row],[Qty]]</f>
        <v>0</v>
      </c>
    </row>
    <row r="382" spans="1:12">
      <c r="A382" t="s">
        <v>10</v>
      </c>
      <c r="B382" t="s">
        <v>11</v>
      </c>
      <c r="C382" t="s">
        <v>73</v>
      </c>
      <c r="D382" t="s">
        <v>50</v>
      </c>
      <c r="E382" t="s">
        <v>26</v>
      </c>
      <c r="F382" t="s">
        <v>26</v>
      </c>
      <c r="G382" t="s">
        <v>101</v>
      </c>
      <c r="H382" s="1">
        <v>2019</v>
      </c>
      <c r="I382" s="2">
        <v>15</v>
      </c>
      <c r="J382" s="3">
        <v>0</v>
      </c>
      <c r="K382">
        <f>Table1[[#This Row],[Total Revenue + Open]]/Table1[[#This Row],[Qty]]</f>
        <v>0</v>
      </c>
      <c r="L382">
        <f>Table1[[#This Row],[Total Revenue + Open]]/Table1[[#This Row],[Qty]]</f>
        <v>0</v>
      </c>
    </row>
    <row r="383" spans="1:12">
      <c r="A383" t="s">
        <v>10</v>
      </c>
      <c r="B383" t="s">
        <v>11</v>
      </c>
      <c r="C383" t="s">
        <v>73</v>
      </c>
      <c r="D383" t="s">
        <v>50</v>
      </c>
      <c r="E383" t="s">
        <v>26</v>
      </c>
      <c r="F383" t="s">
        <v>26</v>
      </c>
      <c r="G383" t="s">
        <v>101</v>
      </c>
      <c r="H383" s="1">
        <v>2020</v>
      </c>
      <c r="I383" s="2">
        <v>110</v>
      </c>
      <c r="J383" s="3">
        <v>0</v>
      </c>
      <c r="K383">
        <f>Table1[[#This Row],[Total Revenue + Open]]/Table1[[#This Row],[Qty]]</f>
        <v>0</v>
      </c>
      <c r="L383">
        <f>Table1[[#This Row],[Total Revenue + Open]]/Table1[[#This Row],[Qty]]</f>
        <v>0</v>
      </c>
    </row>
    <row r="384" spans="1:12">
      <c r="A384" t="s">
        <v>10</v>
      </c>
      <c r="B384" t="s">
        <v>11</v>
      </c>
      <c r="C384" t="s">
        <v>73</v>
      </c>
      <c r="D384" t="s">
        <v>50</v>
      </c>
      <c r="E384" t="s">
        <v>26</v>
      </c>
      <c r="F384" t="s">
        <v>26</v>
      </c>
      <c r="G384" t="s">
        <v>64</v>
      </c>
      <c r="H384" s="1">
        <v>2019</v>
      </c>
      <c r="I384" s="2">
        <v>15</v>
      </c>
      <c r="J384" s="3">
        <v>0</v>
      </c>
      <c r="K384">
        <f>Table1[[#This Row],[Total Revenue + Open]]/Table1[[#This Row],[Qty]]</f>
        <v>0</v>
      </c>
      <c r="L384">
        <f>Table1[[#This Row],[Total Revenue + Open]]/Table1[[#This Row],[Qty]]</f>
        <v>0</v>
      </c>
    </row>
    <row r="385" spans="1:12">
      <c r="A385" t="s">
        <v>10</v>
      </c>
      <c r="B385" t="s">
        <v>11</v>
      </c>
      <c r="C385" t="s">
        <v>73</v>
      </c>
      <c r="D385" t="s">
        <v>50</v>
      </c>
      <c r="E385" t="s">
        <v>26</v>
      </c>
      <c r="F385" t="s">
        <v>26</v>
      </c>
      <c r="G385" t="s">
        <v>64</v>
      </c>
      <c r="H385" s="1">
        <v>2020</v>
      </c>
      <c r="I385" s="2">
        <v>110</v>
      </c>
      <c r="J385" s="3">
        <v>0</v>
      </c>
      <c r="K385">
        <f>Table1[[#This Row],[Total Revenue + Open]]/Table1[[#This Row],[Qty]]</f>
        <v>0</v>
      </c>
      <c r="L385">
        <f>Table1[[#This Row],[Total Revenue + Open]]/Table1[[#This Row],[Qty]]</f>
        <v>0</v>
      </c>
    </row>
    <row r="386" spans="1:12">
      <c r="A386" t="s">
        <v>10</v>
      </c>
      <c r="B386" t="s">
        <v>11</v>
      </c>
      <c r="C386" t="s">
        <v>119</v>
      </c>
      <c r="D386" t="s">
        <v>120</v>
      </c>
      <c r="E386" t="s">
        <v>15</v>
      </c>
      <c r="F386" t="s">
        <v>183</v>
      </c>
      <c r="G386" t="s">
        <v>187</v>
      </c>
      <c r="H386" s="1">
        <v>2022</v>
      </c>
      <c r="I386" s="2">
        <v>3800</v>
      </c>
      <c r="J386" s="3">
        <v>7701</v>
      </c>
      <c r="K386">
        <f>Table1[[#This Row],[Total Revenue + Open]]/Table1[[#This Row],[Qty]]</f>
        <v>2.0265789473684213</v>
      </c>
      <c r="L386">
        <f>Table1[[#This Row],[Qty]]/Table1[[#This Row],[Total Revenue + Open]]</f>
        <v>0.49344241007661344</v>
      </c>
    </row>
    <row r="387" spans="1:12">
      <c r="A387" t="s">
        <v>10</v>
      </c>
      <c r="B387" t="s">
        <v>11</v>
      </c>
      <c r="C387" t="s">
        <v>119</v>
      </c>
      <c r="D387" t="s">
        <v>120</v>
      </c>
      <c r="E387" t="s">
        <v>15</v>
      </c>
      <c r="F387" t="s">
        <v>210</v>
      </c>
      <c r="G387" t="s">
        <v>211</v>
      </c>
      <c r="H387" s="1">
        <v>2022</v>
      </c>
      <c r="I387" s="2">
        <v>3740</v>
      </c>
      <c r="J387" s="3">
        <v>7599</v>
      </c>
      <c r="K387">
        <f>Table1[[#This Row],[Total Revenue + Open]]/Table1[[#This Row],[Qty]]</f>
        <v>2.0318181818181817</v>
      </c>
      <c r="L387">
        <f>Table1[[#This Row],[Qty]]/Table1[[#This Row],[Total Revenue + Open]]</f>
        <v>0.49217002237136465</v>
      </c>
    </row>
    <row r="388" spans="1:12">
      <c r="A388" t="s">
        <v>10</v>
      </c>
      <c r="B388" t="s">
        <v>11</v>
      </c>
      <c r="C388" t="s">
        <v>119</v>
      </c>
      <c r="D388" t="s">
        <v>120</v>
      </c>
      <c r="E388" t="s">
        <v>15</v>
      </c>
      <c r="F388" t="s">
        <v>210</v>
      </c>
      <c r="G388" t="s">
        <v>212</v>
      </c>
      <c r="H388" s="1">
        <v>2022</v>
      </c>
      <c r="I388" s="2">
        <v>3740</v>
      </c>
      <c r="J388" s="3">
        <v>7599</v>
      </c>
      <c r="K388">
        <f>Table1[[#This Row],[Total Revenue + Open]]/Table1[[#This Row],[Qty]]</f>
        <v>2.0318181818181817</v>
      </c>
      <c r="L388">
        <f>Table1[[#This Row],[Qty]]/Table1[[#This Row],[Total Revenue + Open]]</f>
        <v>0.49217002237136465</v>
      </c>
    </row>
    <row r="389" spans="1:12">
      <c r="A389" t="s">
        <v>10</v>
      </c>
      <c r="B389" t="s">
        <v>11</v>
      </c>
      <c r="C389" t="s">
        <v>119</v>
      </c>
      <c r="D389" t="s">
        <v>120</v>
      </c>
      <c r="E389" t="s">
        <v>19</v>
      </c>
      <c r="F389" t="s">
        <v>92</v>
      </c>
      <c r="G389" t="s">
        <v>93</v>
      </c>
      <c r="H389" s="1">
        <v>2022</v>
      </c>
      <c r="I389" s="2">
        <v>51300</v>
      </c>
      <c r="J389" s="3">
        <v>7182</v>
      </c>
      <c r="K389">
        <f>Table1[[#This Row],[Total Revenue + Open]]/Table1[[#This Row],[Qty]]</f>
        <v>0.14000000000000001</v>
      </c>
      <c r="L389">
        <f>Table1[[#This Row],[Total Revenue + Open]]/Table1[[#This Row],[Qty]]</f>
        <v>0.14000000000000001</v>
      </c>
    </row>
    <row r="390" spans="1:12">
      <c r="A390" t="s">
        <v>10</v>
      </c>
      <c r="B390" t="s">
        <v>11</v>
      </c>
      <c r="C390" t="s">
        <v>119</v>
      </c>
      <c r="D390" t="s">
        <v>120</v>
      </c>
      <c r="E390" t="s">
        <v>19</v>
      </c>
      <c r="F390" t="s">
        <v>92</v>
      </c>
      <c r="G390" t="s">
        <v>93</v>
      </c>
      <c r="H390" s="1">
        <v>2022</v>
      </c>
      <c r="I390" s="2">
        <v>47300</v>
      </c>
      <c r="J390" s="3">
        <v>7095</v>
      </c>
      <c r="K390">
        <f>Table1[[#This Row],[Total Revenue + Open]]/Table1[[#This Row],[Qty]]</f>
        <v>0.15</v>
      </c>
      <c r="L390">
        <f>Table1[[#This Row],[Total Revenue + Open]]/Table1[[#This Row],[Qty]]</f>
        <v>0.15</v>
      </c>
    </row>
    <row r="391" spans="1:12">
      <c r="A391" t="s">
        <v>10</v>
      </c>
      <c r="B391" t="s">
        <v>11</v>
      </c>
      <c r="C391" t="s">
        <v>73</v>
      </c>
      <c r="D391" t="s">
        <v>102</v>
      </c>
      <c r="E391" t="s">
        <v>12</v>
      </c>
      <c r="F391" t="s">
        <v>13</v>
      </c>
      <c r="G391" t="s">
        <v>14</v>
      </c>
      <c r="H391" s="1">
        <v>2020</v>
      </c>
      <c r="I391" s="2">
        <v>17150</v>
      </c>
      <c r="J391" s="3">
        <v>2229.5</v>
      </c>
      <c r="K391">
        <f>Table1[[#This Row],[Total Revenue + Open]]/Table1[[#This Row],[Qty]]</f>
        <v>0.13</v>
      </c>
      <c r="L391">
        <f>Table1[[#This Row],[Total Revenue + Open]]/Table1[[#This Row],[Qty]]</f>
        <v>0.13</v>
      </c>
    </row>
    <row r="392" spans="1:12">
      <c r="A392" t="s">
        <v>10</v>
      </c>
      <c r="B392" t="s">
        <v>11</v>
      </c>
      <c r="C392" t="s">
        <v>73</v>
      </c>
      <c r="D392" t="s">
        <v>102</v>
      </c>
      <c r="E392" t="s">
        <v>12</v>
      </c>
      <c r="F392" t="s">
        <v>13</v>
      </c>
      <c r="G392" t="s">
        <v>14</v>
      </c>
      <c r="H392" s="1">
        <v>2020</v>
      </c>
      <c r="I392" s="2">
        <v>900</v>
      </c>
      <c r="J392" s="3">
        <v>117</v>
      </c>
      <c r="K392">
        <f>Table1[[#This Row],[Total Revenue + Open]]/Table1[[#This Row],[Qty]]</f>
        <v>0.13</v>
      </c>
      <c r="L392">
        <f>Table1[[#This Row],[Total Revenue + Open]]/Table1[[#This Row],[Qty]]</f>
        <v>0.13</v>
      </c>
    </row>
    <row r="393" spans="1:12">
      <c r="A393" t="s">
        <v>10</v>
      </c>
      <c r="B393" t="s">
        <v>11</v>
      </c>
      <c r="C393" t="s">
        <v>73</v>
      </c>
      <c r="D393" t="s">
        <v>102</v>
      </c>
      <c r="E393" t="s">
        <v>12</v>
      </c>
      <c r="F393" t="s">
        <v>13</v>
      </c>
      <c r="G393" t="s">
        <v>14</v>
      </c>
      <c r="H393" s="1">
        <v>2020</v>
      </c>
      <c r="I393" s="2">
        <v>2850</v>
      </c>
      <c r="J393" s="3">
        <v>370.5</v>
      </c>
      <c r="K393">
        <f>Table1[[#This Row],[Total Revenue + Open]]/Table1[[#This Row],[Qty]]</f>
        <v>0.13</v>
      </c>
      <c r="L393">
        <f>Table1[[#This Row],[Total Revenue + Open]]/Table1[[#This Row],[Qty]]</f>
        <v>0.13</v>
      </c>
    </row>
    <row r="394" spans="1:12">
      <c r="A394" t="s">
        <v>10</v>
      </c>
      <c r="B394" t="s">
        <v>11</v>
      </c>
      <c r="C394" t="s">
        <v>73</v>
      </c>
      <c r="D394" t="s">
        <v>102</v>
      </c>
      <c r="E394" t="s">
        <v>12</v>
      </c>
      <c r="F394" t="s">
        <v>13</v>
      </c>
      <c r="G394" t="s">
        <v>14</v>
      </c>
      <c r="H394" s="1">
        <v>2020</v>
      </c>
      <c r="I394" s="2">
        <v>3600</v>
      </c>
      <c r="J394" s="3">
        <v>468</v>
      </c>
      <c r="K394">
        <f>Table1[[#This Row],[Total Revenue + Open]]/Table1[[#This Row],[Qty]]</f>
        <v>0.13</v>
      </c>
      <c r="L394">
        <f>Table1[[#This Row],[Total Revenue + Open]]/Table1[[#This Row],[Qty]]</f>
        <v>0.13</v>
      </c>
    </row>
    <row r="395" spans="1:12">
      <c r="A395" t="s">
        <v>10</v>
      </c>
      <c r="B395" t="s">
        <v>11</v>
      </c>
      <c r="C395" t="s">
        <v>73</v>
      </c>
      <c r="D395" t="s">
        <v>102</v>
      </c>
      <c r="E395" t="s">
        <v>12</v>
      </c>
      <c r="F395" t="s">
        <v>13</v>
      </c>
      <c r="G395" t="s">
        <v>14</v>
      </c>
      <c r="H395" s="1">
        <v>2020</v>
      </c>
      <c r="I395" s="2">
        <v>1350</v>
      </c>
      <c r="J395" s="3">
        <v>175.5</v>
      </c>
      <c r="K395">
        <f>Table1[[#This Row],[Total Revenue + Open]]/Table1[[#This Row],[Qty]]</f>
        <v>0.13</v>
      </c>
      <c r="L395">
        <f>Table1[[#This Row],[Total Revenue + Open]]/Table1[[#This Row],[Qty]]</f>
        <v>0.13</v>
      </c>
    </row>
    <row r="396" spans="1:12">
      <c r="A396" t="s">
        <v>10</v>
      </c>
      <c r="B396" t="s">
        <v>11</v>
      </c>
      <c r="C396" t="s">
        <v>73</v>
      </c>
      <c r="D396" t="s">
        <v>102</v>
      </c>
      <c r="E396" t="s">
        <v>12</v>
      </c>
      <c r="F396" t="s">
        <v>13</v>
      </c>
      <c r="G396" t="s">
        <v>14</v>
      </c>
      <c r="H396" s="1">
        <v>2021</v>
      </c>
      <c r="I396" s="2">
        <v>3450</v>
      </c>
      <c r="J396" s="3">
        <v>448.5</v>
      </c>
      <c r="K396">
        <f>Table1[[#This Row],[Total Revenue + Open]]/Table1[[#This Row],[Qty]]</f>
        <v>0.13</v>
      </c>
      <c r="L396">
        <f>Table1[[#This Row],[Total Revenue + Open]]/Table1[[#This Row],[Qty]]</f>
        <v>0.13</v>
      </c>
    </row>
    <row r="397" spans="1:12">
      <c r="A397" t="s">
        <v>10</v>
      </c>
      <c r="B397" t="s">
        <v>11</v>
      </c>
      <c r="C397" t="s">
        <v>73</v>
      </c>
      <c r="D397" t="s">
        <v>102</v>
      </c>
      <c r="E397" t="s">
        <v>12</v>
      </c>
      <c r="F397" t="s">
        <v>13</v>
      </c>
      <c r="G397" t="s">
        <v>14</v>
      </c>
      <c r="H397" s="1">
        <v>2021</v>
      </c>
      <c r="I397" s="2">
        <v>6650</v>
      </c>
      <c r="J397" s="3">
        <v>864.5</v>
      </c>
      <c r="K397">
        <f>Table1[[#This Row],[Total Revenue + Open]]/Table1[[#This Row],[Qty]]</f>
        <v>0.13</v>
      </c>
      <c r="L397">
        <f>Table1[[#This Row],[Total Revenue + Open]]/Table1[[#This Row],[Qty]]</f>
        <v>0.13</v>
      </c>
    </row>
    <row r="398" spans="1:12">
      <c r="A398" t="s">
        <v>10</v>
      </c>
      <c r="B398" t="s">
        <v>11</v>
      </c>
      <c r="C398" t="s">
        <v>73</v>
      </c>
      <c r="D398" t="s">
        <v>102</v>
      </c>
      <c r="E398" t="s">
        <v>12</v>
      </c>
      <c r="F398" t="s">
        <v>13</v>
      </c>
      <c r="G398" t="s">
        <v>14</v>
      </c>
      <c r="H398" s="1">
        <v>2021</v>
      </c>
      <c r="I398" s="2">
        <v>1400</v>
      </c>
      <c r="J398" s="3">
        <v>182</v>
      </c>
      <c r="K398">
        <f>Table1[[#This Row],[Total Revenue + Open]]/Table1[[#This Row],[Qty]]</f>
        <v>0.13</v>
      </c>
      <c r="L398">
        <f>Table1[[#This Row],[Total Revenue + Open]]/Table1[[#This Row],[Qty]]</f>
        <v>0.13</v>
      </c>
    </row>
    <row r="399" spans="1:12">
      <c r="A399" t="s">
        <v>10</v>
      </c>
      <c r="B399" t="s">
        <v>11</v>
      </c>
      <c r="C399" t="s">
        <v>73</v>
      </c>
      <c r="D399" t="s">
        <v>102</v>
      </c>
      <c r="E399" t="s">
        <v>12</v>
      </c>
      <c r="F399" t="s">
        <v>13</v>
      </c>
      <c r="G399" t="s">
        <v>14</v>
      </c>
      <c r="H399" s="1">
        <v>2021</v>
      </c>
      <c r="I399" s="2">
        <v>4800</v>
      </c>
      <c r="J399" s="3">
        <v>624</v>
      </c>
      <c r="K399">
        <f>Table1[[#This Row],[Total Revenue + Open]]/Table1[[#This Row],[Qty]]</f>
        <v>0.13</v>
      </c>
      <c r="L399">
        <f>Table1[[#This Row],[Total Revenue + Open]]/Table1[[#This Row],[Qty]]</f>
        <v>0.13</v>
      </c>
    </row>
    <row r="400" spans="1:12">
      <c r="A400" t="s">
        <v>10</v>
      </c>
      <c r="B400" t="s">
        <v>11</v>
      </c>
      <c r="C400" t="s">
        <v>119</v>
      </c>
      <c r="D400" t="s">
        <v>120</v>
      </c>
      <c r="E400" t="s">
        <v>15</v>
      </c>
      <c r="F400" t="s">
        <v>74</v>
      </c>
      <c r="G400" t="s">
        <v>104</v>
      </c>
      <c r="H400" s="1">
        <v>2022</v>
      </c>
      <c r="I400" s="2">
        <v>7490</v>
      </c>
      <c r="J400" s="3">
        <v>7003</v>
      </c>
      <c r="K400">
        <f>Table1[[#This Row],[Total Revenue + Open]]/Table1[[#This Row],[Qty]]</f>
        <v>0.9349799732977303</v>
      </c>
      <c r="L400">
        <f>Table1[[#This Row],[Qty]]/Table1[[#This Row],[Total Revenue + Open]]</f>
        <v>1.0695416250178496</v>
      </c>
    </row>
    <row r="401" spans="1:12">
      <c r="A401" t="s">
        <v>10</v>
      </c>
      <c r="B401" t="s">
        <v>11</v>
      </c>
      <c r="C401" t="s">
        <v>119</v>
      </c>
      <c r="D401" t="s">
        <v>120</v>
      </c>
      <c r="E401" t="s">
        <v>15</v>
      </c>
      <c r="F401" t="s">
        <v>194</v>
      </c>
      <c r="G401" t="s">
        <v>195</v>
      </c>
      <c r="H401" s="1">
        <v>2022</v>
      </c>
      <c r="I401" s="2">
        <v>2990</v>
      </c>
      <c r="J401" s="3">
        <v>6753.25</v>
      </c>
      <c r="K401">
        <f>Table1[[#This Row],[Total Revenue + Open]]/Table1[[#This Row],[Qty]]</f>
        <v>2.2586120401337793</v>
      </c>
      <c r="L401">
        <f>Table1[[#This Row],[Qty]]/Table1[[#This Row],[Total Revenue + Open]]</f>
        <v>0.4427497871395254</v>
      </c>
    </row>
    <row r="402" spans="1:12">
      <c r="A402" t="s">
        <v>10</v>
      </c>
      <c r="B402" t="s">
        <v>11</v>
      </c>
      <c r="C402" t="s">
        <v>119</v>
      </c>
      <c r="D402" t="s">
        <v>120</v>
      </c>
      <c r="E402" t="s">
        <v>15</v>
      </c>
      <c r="F402" t="s">
        <v>194</v>
      </c>
      <c r="G402" t="s">
        <v>196</v>
      </c>
      <c r="H402" s="1">
        <v>2022</v>
      </c>
      <c r="I402" s="2">
        <v>2990</v>
      </c>
      <c r="J402" s="3">
        <v>6753.25</v>
      </c>
      <c r="K402">
        <f>Table1[[#This Row],[Total Revenue + Open]]/Table1[[#This Row],[Qty]]</f>
        <v>2.2586120401337793</v>
      </c>
      <c r="L402">
        <f>Table1[[#This Row],[Qty]]/Table1[[#This Row],[Total Revenue + Open]]</f>
        <v>0.4427497871395254</v>
      </c>
    </row>
    <row r="403" spans="1:12">
      <c r="A403" t="s">
        <v>10</v>
      </c>
      <c r="B403" t="s">
        <v>11</v>
      </c>
      <c r="C403" t="s">
        <v>73</v>
      </c>
      <c r="D403" t="s">
        <v>102</v>
      </c>
      <c r="E403" t="s">
        <v>15</v>
      </c>
      <c r="F403" t="s">
        <v>77</v>
      </c>
      <c r="G403" t="s">
        <v>78</v>
      </c>
      <c r="H403" s="1">
        <v>2020</v>
      </c>
      <c r="I403" s="2">
        <v>1410</v>
      </c>
      <c r="J403" s="3">
        <v>1078</v>
      </c>
      <c r="K403">
        <f>Table1[[#This Row],[Total Revenue + Open]]/Table1[[#This Row],[Qty]]</f>
        <v>0.76453900709219857</v>
      </c>
      <c r="L403">
        <f>Table1[[#This Row],[Qty]]/Table1[[#This Row],[Total Revenue + Open]]</f>
        <v>1.3079777365491652</v>
      </c>
    </row>
    <row r="404" spans="1:12">
      <c r="A404" t="s">
        <v>10</v>
      </c>
      <c r="B404" t="s">
        <v>11</v>
      </c>
      <c r="C404" t="s">
        <v>73</v>
      </c>
      <c r="D404" t="s">
        <v>102</v>
      </c>
      <c r="E404" t="s">
        <v>15</v>
      </c>
      <c r="F404" t="s">
        <v>77</v>
      </c>
      <c r="G404" t="s">
        <v>78</v>
      </c>
      <c r="H404" s="1">
        <v>2020</v>
      </c>
      <c r="I404" s="2">
        <v>700</v>
      </c>
      <c r="J404" s="3">
        <v>539</v>
      </c>
      <c r="K404">
        <f>Table1[[#This Row],[Total Revenue + Open]]/Table1[[#This Row],[Qty]]</f>
        <v>0.77</v>
      </c>
      <c r="L404">
        <f>Table1[[#This Row],[Qty]]/Table1[[#This Row],[Total Revenue + Open]]</f>
        <v>1.2987012987012987</v>
      </c>
    </row>
    <row r="405" spans="1:12">
      <c r="A405" t="s">
        <v>10</v>
      </c>
      <c r="B405" t="s">
        <v>11</v>
      </c>
      <c r="C405" t="s">
        <v>73</v>
      </c>
      <c r="D405" t="s">
        <v>102</v>
      </c>
      <c r="E405" t="s">
        <v>15</v>
      </c>
      <c r="F405" t="s">
        <v>77</v>
      </c>
      <c r="G405" t="s">
        <v>79</v>
      </c>
      <c r="H405" s="1">
        <v>2020</v>
      </c>
      <c r="I405" s="2">
        <v>1410</v>
      </c>
      <c r="J405" s="3">
        <v>1078</v>
      </c>
      <c r="K405">
        <f>Table1[[#This Row],[Total Revenue + Open]]/Table1[[#This Row],[Qty]]</f>
        <v>0.76453900709219857</v>
      </c>
      <c r="L405">
        <f>Table1[[#This Row],[Qty]]/Table1[[#This Row],[Total Revenue + Open]]</f>
        <v>1.3079777365491652</v>
      </c>
    </row>
    <row r="406" spans="1:12">
      <c r="A406" t="s">
        <v>10</v>
      </c>
      <c r="B406" t="s">
        <v>11</v>
      </c>
      <c r="C406" t="s">
        <v>73</v>
      </c>
      <c r="D406" t="s">
        <v>102</v>
      </c>
      <c r="E406" t="s">
        <v>15</v>
      </c>
      <c r="F406" t="s">
        <v>77</v>
      </c>
      <c r="G406" t="s">
        <v>79</v>
      </c>
      <c r="H406" s="1">
        <v>2020</v>
      </c>
      <c r="I406" s="2">
        <v>700</v>
      </c>
      <c r="J406" s="3">
        <v>539</v>
      </c>
      <c r="K406">
        <f>Table1[[#This Row],[Total Revenue + Open]]/Table1[[#This Row],[Qty]]</f>
        <v>0.77</v>
      </c>
      <c r="L406">
        <f>Table1[[#This Row],[Qty]]/Table1[[#This Row],[Total Revenue + Open]]</f>
        <v>1.2987012987012987</v>
      </c>
    </row>
    <row r="407" spans="1:12">
      <c r="A407" t="s">
        <v>10</v>
      </c>
      <c r="B407" t="s">
        <v>11</v>
      </c>
      <c r="C407" t="s">
        <v>73</v>
      </c>
      <c r="D407" t="s">
        <v>102</v>
      </c>
      <c r="E407" t="s">
        <v>15</v>
      </c>
      <c r="F407" t="s">
        <v>80</v>
      </c>
      <c r="G407" t="s">
        <v>81</v>
      </c>
      <c r="H407" s="1">
        <v>2020</v>
      </c>
      <c r="I407" s="2">
        <v>8640</v>
      </c>
      <c r="J407" s="3">
        <v>9632</v>
      </c>
      <c r="K407">
        <f>Table1[[#This Row],[Total Revenue + Open]]/Table1[[#This Row],[Qty]]</f>
        <v>1.1148148148148149</v>
      </c>
      <c r="L407">
        <f>Table1[[#This Row],[Qty]]/Table1[[#This Row],[Total Revenue + Open]]</f>
        <v>0.89700996677740863</v>
      </c>
    </row>
    <row r="408" spans="1:12">
      <c r="A408" t="s">
        <v>10</v>
      </c>
      <c r="B408" t="s">
        <v>11</v>
      </c>
      <c r="C408" t="s">
        <v>73</v>
      </c>
      <c r="D408" t="s">
        <v>102</v>
      </c>
      <c r="E408" t="s">
        <v>15</v>
      </c>
      <c r="F408" t="s">
        <v>80</v>
      </c>
      <c r="G408" t="s">
        <v>81</v>
      </c>
      <c r="H408" s="1">
        <v>2020</v>
      </c>
      <c r="I408" s="2">
        <v>400</v>
      </c>
      <c r="J408" s="3">
        <v>448</v>
      </c>
      <c r="K408">
        <f>Table1[[#This Row],[Total Revenue + Open]]/Table1[[#This Row],[Qty]]</f>
        <v>1.1200000000000001</v>
      </c>
      <c r="L408">
        <f>Table1[[#This Row],[Qty]]/Table1[[#This Row],[Total Revenue + Open]]</f>
        <v>0.8928571428571429</v>
      </c>
    </row>
    <row r="409" spans="1:12">
      <c r="A409" t="s">
        <v>10</v>
      </c>
      <c r="B409" t="s">
        <v>11</v>
      </c>
      <c r="C409" t="s">
        <v>73</v>
      </c>
      <c r="D409" t="s">
        <v>102</v>
      </c>
      <c r="E409" t="s">
        <v>15</v>
      </c>
      <c r="F409" t="s">
        <v>80</v>
      </c>
      <c r="G409" t="s">
        <v>81</v>
      </c>
      <c r="H409" s="1">
        <v>2020</v>
      </c>
      <c r="I409" s="2">
        <v>1810</v>
      </c>
      <c r="J409" s="3">
        <v>2016</v>
      </c>
      <c r="K409">
        <f>Table1[[#This Row],[Total Revenue + Open]]/Table1[[#This Row],[Qty]]</f>
        <v>1.1138121546961326</v>
      </c>
      <c r="L409">
        <f>Table1[[#This Row],[Qty]]/Table1[[#This Row],[Total Revenue + Open]]</f>
        <v>0.89781746031746035</v>
      </c>
    </row>
    <row r="410" spans="1:12">
      <c r="A410" t="s">
        <v>10</v>
      </c>
      <c r="B410" t="s">
        <v>11</v>
      </c>
      <c r="C410" t="s">
        <v>73</v>
      </c>
      <c r="D410" t="s">
        <v>102</v>
      </c>
      <c r="E410" t="s">
        <v>15</v>
      </c>
      <c r="F410" t="s">
        <v>80</v>
      </c>
      <c r="G410" t="s">
        <v>81</v>
      </c>
      <c r="H410" s="1">
        <v>2021</v>
      </c>
      <c r="I410" s="2">
        <v>1710</v>
      </c>
      <c r="J410" s="3">
        <v>1904</v>
      </c>
      <c r="K410">
        <f>Table1[[#This Row],[Total Revenue + Open]]/Table1[[#This Row],[Qty]]</f>
        <v>1.1134502923976608</v>
      </c>
      <c r="L410">
        <f>Table1[[#This Row],[Qty]]/Table1[[#This Row],[Total Revenue + Open]]</f>
        <v>0.89810924369747902</v>
      </c>
    </row>
    <row r="411" spans="1:12">
      <c r="A411" t="s">
        <v>10</v>
      </c>
      <c r="B411" t="s">
        <v>11</v>
      </c>
      <c r="C411" t="s">
        <v>73</v>
      </c>
      <c r="D411" t="s">
        <v>102</v>
      </c>
      <c r="E411" t="s">
        <v>15</v>
      </c>
      <c r="F411" t="s">
        <v>80</v>
      </c>
      <c r="G411" t="s">
        <v>81</v>
      </c>
      <c r="H411" s="1">
        <v>2021</v>
      </c>
      <c r="I411" s="2">
        <v>3370</v>
      </c>
      <c r="J411" s="3">
        <v>3752</v>
      </c>
      <c r="K411">
        <f>Table1[[#This Row],[Total Revenue + Open]]/Table1[[#This Row],[Qty]]</f>
        <v>1.1133531157270029</v>
      </c>
      <c r="L411">
        <f>Table1[[#This Row],[Qty]]/Table1[[#This Row],[Total Revenue + Open]]</f>
        <v>0.89818763326226014</v>
      </c>
    </row>
    <row r="412" spans="1:12">
      <c r="A412" t="s">
        <v>10</v>
      </c>
      <c r="B412" t="s">
        <v>11</v>
      </c>
      <c r="C412" t="s">
        <v>73</v>
      </c>
      <c r="D412" t="s">
        <v>102</v>
      </c>
      <c r="E412" t="s">
        <v>15</v>
      </c>
      <c r="F412" t="s">
        <v>80</v>
      </c>
      <c r="G412" t="s">
        <v>81</v>
      </c>
      <c r="H412" s="1">
        <v>2021</v>
      </c>
      <c r="I412" s="2">
        <v>700</v>
      </c>
      <c r="J412" s="3">
        <v>784</v>
      </c>
      <c r="K412">
        <f>Table1[[#This Row],[Total Revenue + Open]]/Table1[[#This Row],[Qty]]</f>
        <v>1.1200000000000001</v>
      </c>
      <c r="L412">
        <f>Table1[[#This Row],[Qty]]/Table1[[#This Row],[Total Revenue + Open]]</f>
        <v>0.8928571428571429</v>
      </c>
    </row>
    <row r="413" spans="1:12">
      <c r="A413" t="s">
        <v>10</v>
      </c>
      <c r="B413" t="s">
        <v>11</v>
      </c>
      <c r="C413" t="s">
        <v>73</v>
      </c>
      <c r="D413" t="s">
        <v>102</v>
      </c>
      <c r="E413" t="s">
        <v>15</v>
      </c>
      <c r="F413" t="s">
        <v>80</v>
      </c>
      <c r="G413" t="s">
        <v>81</v>
      </c>
      <c r="H413" s="1">
        <v>2021</v>
      </c>
      <c r="I413" s="2">
        <v>2415</v>
      </c>
      <c r="J413" s="3">
        <v>2688</v>
      </c>
      <c r="K413">
        <f>Table1[[#This Row],[Total Revenue + Open]]/Table1[[#This Row],[Qty]]</f>
        <v>1.1130434782608696</v>
      </c>
      <c r="L413">
        <f>Table1[[#This Row],[Qty]]/Table1[[#This Row],[Total Revenue + Open]]</f>
        <v>0.8984375</v>
      </c>
    </row>
    <row r="414" spans="1:12">
      <c r="A414" t="s">
        <v>10</v>
      </c>
      <c r="B414" t="s">
        <v>11</v>
      </c>
      <c r="C414" t="s">
        <v>119</v>
      </c>
      <c r="D414" t="s">
        <v>120</v>
      </c>
      <c r="E414" t="s">
        <v>15</v>
      </c>
      <c r="F414" t="s">
        <v>36</v>
      </c>
      <c r="G414" t="s">
        <v>37</v>
      </c>
      <c r="H414" s="1">
        <v>2022</v>
      </c>
      <c r="I414" s="2">
        <v>4930</v>
      </c>
      <c r="J414" s="3">
        <v>6713</v>
      </c>
      <c r="K414">
        <f>Table1[[#This Row],[Total Revenue + Open]]/Table1[[#This Row],[Qty]]</f>
        <v>1.3616632860040567</v>
      </c>
      <c r="L414">
        <f>Table1[[#This Row],[Qty]]/Table1[[#This Row],[Total Revenue + Open]]</f>
        <v>0.73439594816028597</v>
      </c>
    </row>
    <row r="415" spans="1:12">
      <c r="A415" t="s">
        <v>10</v>
      </c>
      <c r="B415" t="s">
        <v>11</v>
      </c>
      <c r="C415" t="s">
        <v>119</v>
      </c>
      <c r="D415" t="s">
        <v>120</v>
      </c>
      <c r="E415" t="s">
        <v>12</v>
      </c>
      <c r="F415" t="s">
        <v>13</v>
      </c>
      <c r="G415" t="s">
        <v>14</v>
      </c>
      <c r="H415" s="1">
        <v>2022</v>
      </c>
      <c r="I415" s="2">
        <v>50900</v>
      </c>
      <c r="J415" s="3">
        <v>6617</v>
      </c>
      <c r="K415">
        <f>Table1[[#This Row],[Total Revenue + Open]]/Table1[[#This Row],[Qty]]</f>
        <v>0.13</v>
      </c>
      <c r="L415">
        <f>Table1[[#This Row],[Total Revenue + Open]]/Table1[[#This Row],[Qty]]</f>
        <v>0.13</v>
      </c>
    </row>
    <row r="416" spans="1:12">
      <c r="A416" t="s">
        <v>10</v>
      </c>
      <c r="B416" t="s">
        <v>11</v>
      </c>
      <c r="C416" t="s">
        <v>119</v>
      </c>
      <c r="D416" t="s">
        <v>120</v>
      </c>
      <c r="E416" t="s">
        <v>15</v>
      </c>
      <c r="F416" t="s">
        <v>204</v>
      </c>
      <c r="G416" t="s">
        <v>205</v>
      </c>
      <c r="H416" s="1">
        <v>2022</v>
      </c>
      <c r="I416" s="2">
        <v>2424</v>
      </c>
      <c r="J416" s="3">
        <v>6600.66</v>
      </c>
      <c r="K416">
        <f>Table1[[#This Row],[Total Revenue + Open]]/Table1[[#This Row],[Qty]]</f>
        <v>2.7230445544554454</v>
      </c>
      <c r="L416">
        <f>Table1[[#This Row],[Qty]]/Table1[[#This Row],[Total Revenue + Open]]</f>
        <v>0.36723600367236003</v>
      </c>
    </row>
    <row r="417" spans="1:12">
      <c r="A417" t="s">
        <v>10</v>
      </c>
      <c r="B417" t="s">
        <v>11</v>
      </c>
      <c r="C417" t="s">
        <v>73</v>
      </c>
      <c r="D417" t="s">
        <v>102</v>
      </c>
      <c r="E417" t="s">
        <v>15</v>
      </c>
      <c r="F417" t="s">
        <v>80</v>
      </c>
      <c r="G417" t="s">
        <v>83</v>
      </c>
      <c r="H417" s="1">
        <v>2020</v>
      </c>
      <c r="I417" s="2">
        <v>8640</v>
      </c>
      <c r="J417" s="3">
        <v>9632</v>
      </c>
      <c r="K417">
        <f>Table1[[#This Row],[Total Revenue + Open]]/Table1[[#This Row],[Qty]]</f>
        <v>1.1148148148148149</v>
      </c>
      <c r="L417">
        <f>Table1[[#This Row],[Qty]]/Table1[[#This Row],[Total Revenue + Open]]</f>
        <v>0.89700996677740863</v>
      </c>
    </row>
    <row r="418" spans="1:12">
      <c r="A418" t="s">
        <v>10</v>
      </c>
      <c r="B418" t="s">
        <v>11</v>
      </c>
      <c r="C418" t="s">
        <v>73</v>
      </c>
      <c r="D418" t="s">
        <v>102</v>
      </c>
      <c r="E418" t="s">
        <v>15</v>
      </c>
      <c r="F418" t="s">
        <v>80</v>
      </c>
      <c r="G418" t="s">
        <v>83</v>
      </c>
      <c r="H418" s="1">
        <v>2020</v>
      </c>
      <c r="I418" s="2">
        <v>400</v>
      </c>
      <c r="J418" s="3">
        <v>448</v>
      </c>
      <c r="K418">
        <f>Table1[[#This Row],[Total Revenue + Open]]/Table1[[#This Row],[Qty]]</f>
        <v>1.1200000000000001</v>
      </c>
      <c r="L418">
        <f>Table1[[#This Row],[Qty]]/Table1[[#This Row],[Total Revenue + Open]]</f>
        <v>0.8928571428571429</v>
      </c>
    </row>
    <row r="419" spans="1:12">
      <c r="A419" t="s">
        <v>10</v>
      </c>
      <c r="B419" t="s">
        <v>11</v>
      </c>
      <c r="C419" t="s">
        <v>73</v>
      </c>
      <c r="D419" t="s">
        <v>102</v>
      </c>
      <c r="E419" t="s">
        <v>15</v>
      </c>
      <c r="F419" t="s">
        <v>80</v>
      </c>
      <c r="G419" t="s">
        <v>83</v>
      </c>
      <c r="H419" s="1">
        <v>2020</v>
      </c>
      <c r="I419" s="2">
        <v>1810</v>
      </c>
      <c r="J419" s="3">
        <v>2016</v>
      </c>
      <c r="K419">
        <f>Table1[[#This Row],[Total Revenue + Open]]/Table1[[#This Row],[Qty]]</f>
        <v>1.1138121546961326</v>
      </c>
      <c r="L419">
        <f>Table1[[#This Row],[Qty]]/Table1[[#This Row],[Total Revenue + Open]]</f>
        <v>0.89781746031746035</v>
      </c>
    </row>
    <row r="420" spans="1:12">
      <c r="A420" t="s">
        <v>10</v>
      </c>
      <c r="B420" t="s">
        <v>11</v>
      </c>
      <c r="C420" t="s">
        <v>73</v>
      </c>
      <c r="D420" t="s">
        <v>102</v>
      </c>
      <c r="E420" t="s">
        <v>15</v>
      </c>
      <c r="F420" t="s">
        <v>80</v>
      </c>
      <c r="G420" t="s">
        <v>83</v>
      </c>
      <c r="H420" s="1">
        <v>2021</v>
      </c>
      <c r="I420" s="2">
        <v>1710</v>
      </c>
      <c r="J420" s="3">
        <v>1904</v>
      </c>
      <c r="K420">
        <f>Table1[[#This Row],[Total Revenue + Open]]/Table1[[#This Row],[Qty]]</f>
        <v>1.1134502923976608</v>
      </c>
      <c r="L420">
        <f>Table1[[#This Row],[Qty]]/Table1[[#This Row],[Total Revenue + Open]]</f>
        <v>0.89810924369747902</v>
      </c>
    </row>
    <row r="421" spans="1:12">
      <c r="A421" t="s">
        <v>10</v>
      </c>
      <c r="B421" t="s">
        <v>11</v>
      </c>
      <c r="C421" t="s">
        <v>73</v>
      </c>
      <c r="D421" t="s">
        <v>102</v>
      </c>
      <c r="E421" t="s">
        <v>15</v>
      </c>
      <c r="F421" t="s">
        <v>80</v>
      </c>
      <c r="G421" t="s">
        <v>83</v>
      </c>
      <c r="H421" s="1">
        <v>2021</v>
      </c>
      <c r="I421" s="2">
        <v>3370</v>
      </c>
      <c r="J421" s="3">
        <v>3752</v>
      </c>
      <c r="K421">
        <f>Table1[[#This Row],[Total Revenue + Open]]/Table1[[#This Row],[Qty]]</f>
        <v>1.1133531157270029</v>
      </c>
      <c r="L421">
        <f>Table1[[#This Row],[Qty]]/Table1[[#This Row],[Total Revenue + Open]]</f>
        <v>0.89818763326226014</v>
      </c>
    </row>
    <row r="422" spans="1:12">
      <c r="A422" t="s">
        <v>10</v>
      </c>
      <c r="B422" t="s">
        <v>11</v>
      </c>
      <c r="C422" t="s">
        <v>73</v>
      </c>
      <c r="D422" t="s">
        <v>102</v>
      </c>
      <c r="E422" t="s">
        <v>15</v>
      </c>
      <c r="F422" t="s">
        <v>80</v>
      </c>
      <c r="G422" t="s">
        <v>83</v>
      </c>
      <c r="H422" s="1">
        <v>2021</v>
      </c>
      <c r="I422" s="2">
        <v>700</v>
      </c>
      <c r="J422" s="3">
        <v>784</v>
      </c>
      <c r="K422">
        <f>Table1[[#This Row],[Total Revenue + Open]]/Table1[[#This Row],[Qty]]</f>
        <v>1.1200000000000001</v>
      </c>
      <c r="L422">
        <f>Table1[[#This Row],[Qty]]/Table1[[#This Row],[Total Revenue + Open]]</f>
        <v>0.8928571428571429</v>
      </c>
    </row>
    <row r="423" spans="1:12">
      <c r="A423" t="s">
        <v>10</v>
      </c>
      <c r="B423" t="s">
        <v>11</v>
      </c>
      <c r="C423" t="s">
        <v>73</v>
      </c>
      <c r="D423" t="s">
        <v>102</v>
      </c>
      <c r="E423" t="s">
        <v>15</v>
      </c>
      <c r="F423" t="s">
        <v>80</v>
      </c>
      <c r="G423" t="s">
        <v>83</v>
      </c>
      <c r="H423" s="1">
        <v>2021</v>
      </c>
      <c r="I423" s="2">
        <v>2415</v>
      </c>
      <c r="J423" s="3">
        <v>2688</v>
      </c>
      <c r="K423">
        <f>Table1[[#This Row],[Total Revenue + Open]]/Table1[[#This Row],[Qty]]</f>
        <v>1.1130434782608696</v>
      </c>
      <c r="L423">
        <f>Table1[[#This Row],[Qty]]/Table1[[#This Row],[Total Revenue + Open]]</f>
        <v>0.8984375</v>
      </c>
    </row>
    <row r="424" spans="1:12">
      <c r="A424" t="s">
        <v>10</v>
      </c>
      <c r="B424" t="s">
        <v>11</v>
      </c>
      <c r="C424" t="s">
        <v>119</v>
      </c>
      <c r="D424" t="s">
        <v>120</v>
      </c>
      <c r="E424" t="s">
        <v>15</v>
      </c>
      <c r="F424" t="s">
        <v>204</v>
      </c>
      <c r="G424" t="s">
        <v>206</v>
      </c>
      <c r="H424" s="1">
        <v>2022</v>
      </c>
      <c r="I424" s="2">
        <v>2424</v>
      </c>
      <c r="J424" s="3">
        <v>6600.66</v>
      </c>
      <c r="K424">
        <f>Table1[[#This Row],[Total Revenue + Open]]/Table1[[#This Row],[Qty]]</f>
        <v>2.7230445544554454</v>
      </c>
      <c r="L424">
        <f>Table1[[#This Row],[Qty]]/Table1[[#This Row],[Total Revenue + Open]]</f>
        <v>0.36723600367236003</v>
      </c>
    </row>
    <row r="425" spans="1:12">
      <c r="A425" t="s">
        <v>10</v>
      </c>
      <c r="B425" t="s">
        <v>11</v>
      </c>
      <c r="C425" t="s">
        <v>119</v>
      </c>
      <c r="D425" t="s">
        <v>120</v>
      </c>
      <c r="E425" t="s">
        <v>15</v>
      </c>
      <c r="F425" t="s">
        <v>74</v>
      </c>
      <c r="G425" t="s">
        <v>104</v>
      </c>
      <c r="H425" s="1">
        <v>2022</v>
      </c>
      <c r="I425" s="2">
        <v>6840</v>
      </c>
      <c r="J425" s="3">
        <v>6392</v>
      </c>
      <c r="K425">
        <f>Table1[[#This Row],[Total Revenue + Open]]/Table1[[#This Row],[Qty]]</f>
        <v>0.93450292397660817</v>
      </c>
      <c r="L425">
        <f>Table1[[#This Row],[Qty]]/Table1[[#This Row],[Total Revenue + Open]]</f>
        <v>1.0700876095118899</v>
      </c>
    </row>
    <row r="426" spans="1:12">
      <c r="A426" t="s">
        <v>10</v>
      </c>
      <c r="B426" t="s">
        <v>11</v>
      </c>
      <c r="C426" t="s">
        <v>119</v>
      </c>
      <c r="D426" t="s">
        <v>120</v>
      </c>
      <c r="E426" t="s">
        <v>19</v>
      </c>
      <c r="F426" t="s">
        <v>54</v>
      </c>
      <c r="G426" t="s">
        <v>59</v>
      </c>
      <c r="H426" s="1">
        <v>2022</v>
      </c>
      <c r="I426" s="2">
        <v>34200</v>
      </c>
      <c r="J426" s="3">
        <v>5814</v>
      </c>
      <c r="K426">
        <f>Table1[[#This Row],[Total Revenue + Open]]/Table1[[#This Row],[Qty]]</f>
        <v>0.17</v>
      </c>
      <c r="L426">
        <f>Table1[[#This Row],[Total Revenue + Open]]/Table1[[#This Row],[Qty]]</f>
        <v>0.17</v>
      </c>
    </row>
    <row r="427" spans="1:12">
      <c r="A427" t="s">
        <v>10</v>
      </c>
      <c r="B427" t="s">
        <v>11</v>
      </c>
      <c r="C427" t="s">
        <v>73</v>
      </c>
      <c r="D427" t="s">
        <v>102</v>
      </c>
      <c r="E427" t="s">
        <v>19</v>
      </c>
      <c r="F427" t="s">
        <v>20</v>
      </c>
      <c r="G427" t="s">
        <v>38</v>
      </c>
      <c r="H427" s="1">
        <v>2020</v>
      </c>
      <c r="I427" s="2">
        <v>1815</v>
      </c>
      <c r="J427" s="3">
        <v>816.75</v>
      </c>
      <c r="K427">
        <f>Table1[[#This Row],[Total Revenue + Open]]/Table1[[#This Row],[Qty]]</f>
        <v>0.45</v>
      </c>
      <c r="L427">
        <f>Table1[[#This Row],[Total Revenue + Open]]/Table1[[#This Row],[Qty]]</f>
        <v>0.45</v>
      </c>
    </row>
    <row r="428" spans="1:12">
      <c r="A428" t="s">
        <v>10</v>
      </c>
      <c r="B428" t="s">
        <v>11</v>
      </c>
      <c r="C428" t="s">
        <v>73</v>
      </c>
      <c r="D428" t="s">
        <v>102</v>
      </c>
      <c r="E428" t="s">
        <v>19</v>
      </c>
      <c r="F428" t="s">
        <v>20</v>
      </c>
      <c r="G428" t="s">
        <v>38</v>
      </c>
      <c r="H428" s="1">
        <v>2020</v>
      </c>
      <c r="I428" s="2">
        <v>60</v>
      </c>
      <c r="J428" s="3">
        <v>27</v>
      </c>
      <c r="K428">
        <f>Table1[[#This Row],[Total Revenue + Open]]/Table1[[#This Row],[Qty]]</f>
        <v>0.45</v>
      </c>
      <c r="L428">
        <f>Table1[[#This Row],[Total Revenue + Open]]/Table1[[#This Row],[Qty]]</f>
        <v>0.45</v>
      </c>
    </row>
    <row r="429" spans="1:12">
      <c r="A429" t="s">
        <v>10</v>
      </c>
      <c r="B429" t="s">
        <v>11</v>
      </c>
      <c r="C429" t="s">
        <v>73</v>
      </c>
      <c r="D429" t="s">
        <v>102</v>
      </c>
      <c r="E429" t="s">
        <v>19</v>
      </c>
      <c r="F429" t="s">
        <v>20</v>
      </c>
      <c r="G429" t="s">
        <v>38</v>
      </c>
      <c r="H429" s="1">
        <v>2020</v>
      </c>
      <c r="I429" s="2">
        <v>360</v>
      </c>
      <c r="J429" s="3">
        <v>162</v>
      </c>
      <c r="K429">
        <f>Table1[[#This Row],[Total Revenue + Open]]/Table1[[#This Row],[Qty]]</f>
        <v>0.45</v>
      </c>
      <c r="L429">
        <f>Table1[[#This Row],[Total Revenue + Open]]/Table1[[#This Row],[Qty]]</f>
        <v>0.45</v>
      </c>
    </row>
    <row r="430" spans="1:12">
      <c r="A430" t="s">
        <v>10</v>
      </c>
      <c r="B430" t="s">
        <v>11</v>
      </c>
      <c r="C430" t="s">
        <v>73</v>
      </c>
      <c r="D430" t="s">
        <v>102</v>
      </c>
      <c r="E430" t="s">
        <v>19</v>
      </c>
      <c r="F430" t="s">
        <v>20</v>
      </c>
      <c r="G430" t="s">
        <v>38</v>
      </c>
      <c r="H430" s="1">
        <v>2021</v>
      </c>
      <c r="I430" s="2">
        <v>270</v>
      </c>
      <c r="J430" s="3">
        <v>121.5</v>
      </c>
      <c r="K430">
        <f>Table1[[#This Row],[Total Revenue + Open]]/Table1[[#This Row],[Qty]]</f>
        <v>0.45</v>
      </c>
      <c r="L430">
        <f>Table1[[#This Row],[Total Revenue + Open]]/Table1[[#This Row],[Qty]]</f>
        <v>0.45</v>
      </c>
    </row>
    <row r="431" spans="1:12">
      <c r="A431" t="s">
        <v>10</v>
      </c>
      <c r="B431" t="s">
        <v>11</v>
      </c>
      <c r="C431" t="s">
        <v>73</v>
      </c>
      <c r="D431" t="s">
        <v>102</v>
      </c>
      <c r="E431" t="s">
        <v>19</v>
      </c>
      <c r="F431" t="s">
        <v>20</v>
      </c>
      <c r="G431" t="s">
        <v>38</v>
      </c>
      <c r="H431" s="1">
        <v>2021</v>
      </c>
      <c r="I431" s="2">
        <v>660</v>
      </c>
      <c r="J431" s="3">
        <v>297</v>
      </c>
      <c r="K431">
        <f>Table1[[#This Row],[Total Revenue + Open]]/Table1[[#This Row],[Qty]]</f>
        <v>0.45</v>
      </c>
      <c r="L431">
        <f>Table1[[#This Row],[Total Revenue + Open]]/Table1[[#This Row],[Qty]]</f>
        <v>0.45</v>
      </c>
    </row>
    <row r="432" spans="1:12">
      <c r="A432" t="s">
        <v>10</v>
      </c>
      <c r="B432" t="s">
        <v>11</v>
      </c>
      <c r="C432" t="s">
        <v>73</v>
      </c>
      <c r="D432" t="s">
        <v>102</v>
      </c>
      <c r="E432" t="s">
        <v>19</v>
      </c>
      <c r="F432" t="s">
        <v>20</v>
      </c>
      <c r="G432" t="s">
        <v>38</v>
      </c>
      <c r="H432" s="1">
        <v>2021</v>
      </c>
      <c r="I432" s="2">
        <v>130</v>
      </c>
      <c r="J432" s="3">
        <v>58.5</v>
      </c>
      <c r="K432">
        <f>Table1[[#This Row],[Total Revenue + Open]]/Table1[[#This Row],[Qty]]</f>
        <v>0.45</v>
      </c>
      <c r="L432">
        <f>Table1[[#This Row],[Total Revenue + Open]]/Table1[[#This Row],[Qty]]</f>
        <v>0.45</v>
      </c>
    </row>
    <row r="433" spans="1:12">
      <c r="A433" t="s">
        <v>10</v>
      </c>
      <c r="B433" t="s">
        <v>11</v>
      </c>
      <c r="C433" t="s">
        <v>73</v>
      </c>
      <c r="D433" t="s">
        <v>102</v>
      </c>
      <c r="E433" t="s">
        <v>19</v>
      </c>
      <c r="F433" t="s">
        <v>20</v>
      </c>
      <c r="G433" t="s">
        <v>38</v>
      </c>
      <c r="H433" s="1">
        <v>2021</v>
      </c>
      <c r="I433" s="2">
        <v>470</v>
      </c>
      <c r="J433" s="3">
        <v>211.5</v>
      </c>
      <c r="K433">
        <f>Table1[[#This Row],[Total Revenue + Open]]/Table1[[#This Row],[Qty]]</f>
        <v>0.45</v>
      </c>
      <c r="L433">
        <f>Table1[[#This Row],[Total Revenue + Open]]/Table1[[#This Row],[Qty]]</f>
        <v>0.45</v>
      </c>
    </row>
    <row r="434" spans="1:12">
      <c r="A434" t="s">
        <v>10</v>
      </c>
      <c r="B434" t="s">
        <v>11</v>
      </c>
      <c r="C434" t="s">
        <v>119</v>
      </c>
      <c r="D434" t="s">
        <v>120</v>
      </c>
      <c r="E434" t="s">
        <v>19</v>
      </c>
      <c r="F434" t="s">
        <v>54</v>
      </c>
      <c r="G434" t="s">
        <v>58</v>
      </c>
      <c r="H434" s="1">
        <v>2022</v>
      </c>
      <c r="I434" s="2">
        <v>34100</v>
      </c>
      <c r="J434" s="3">
        <v>5797</v>
      </c>
      <c r="K434">
        <f>Table1[[#This Row],[Total Revenue + Open]]/Table1[[#This Row],[Qty]]</f>
        <v>0.17</v>
      </c>
      <c r="L434">
        <f>Table1[[#This Row],[Total Revenue + Open]]/Table1[[#This Row],[Qty]]</f>
        <v>0.17</v>
      </c>
    </row>
    <row r="435" spans="1:12">
      <c r="A435" t="s">
        <v>10</v>
      </c>
      <c r="B435" t="s">
        <v>11</v>
      </c>
      <c r="C435" t="s">
        <v>119</v>
      </c>
      <c r="D435" t="s">
        <v>120</v>
      </c>
      <c r="E435" t="s">
        <v>19</v>
      </c>
      <c r="F435" t="s">
        <v>92</v>
      </c>
      <c r="G435" t="s">
        <v>107</v>
      </c>
      <c r="H435" s="1">
        <v>2022</v>
      </c>
      <c r="I435" s="2">
        <v>37800</v>
      </c>
      <c r="J435" s="3">
        <v>5670</v>
      </c>
      <c r="K435">
        <f>Table1[[#This Row],[Total Revenue + Open]]/Table1[[#This Row],[Qty]]</f>
        <v>0.15</v>
      </c>
      <c r="L435">
        <f>Table1[[#This Row],[Total Revenue + Open]]/Table1[[#This Row],[Qty]]</f>
        <v>0.15</v>
      </c>
    </row>
    <row r="436" spans="1:12">
      <c r="A436" t="s">
        <v>10</v>
      </c>
      <c r="B436" t="s">
        <v>11</v>
      </c>
      <c r="C436" t="s">
        <v>119</v>
      </c>
      <c r="D436" t="s">
        <v>120</v>
      </c>
      <c r="E436" t="s">
        <v>15</v>
      </c>
      <c r="F436" t="s">
        <v>74</v>
      </c>
      <c r="G436" t="s">
        <v>104</v>
      </c>
      <c r="H436" s="1">
        <v>2022</v>
      </c>
      <c r="I436" s="2">
        <v>6030</v>
      </c>
      <c r="J436" s="3">
        <v>5640</v>
      </c>
      <c r="K436">
        <f>Table1[[#This Row],[Total Revenue + Open]]/Table1[[#This Row],[Qty]]</f>
        <v>0.93532338308457708</v>
      </c>
      <c r="L436">
        <f>Table1[[#This Row],[Qty]]/Table1[[#This Row],[Total Revenue + Open]]</f>
        <v>1.0691489361702127</v>
      </c>
    </row>
    <row r="437" spans="1:12">
      <c r="A437" t="s">
        <v>10</v>
      </c>
      <c r="B437" t="s">
        <v>11</v>
      </c>
      <c r="C437" t="s">
        <v>73</v>
      </c>
      <c r="D437" t="s">
        <v>102</v>
      </c>
      <c r="E437" t="s">
        <v>19</v>
      </c>
      <c r="F437" t="s">
        <v>20</v>
      </c>
      <c r="G437" t="s">
        <v>39</v>
      </c>
      <c r="H437" s="1">
        <v>2020</v>
      </c>
      <c r="I437" s="2">
        <v>1355</v>
      </c>
      <c r="J437" s="3">
        <v>609.75</v>
      </c>
      <c r="K437">
        <f>Table1[[#This Row],[Total Revenue + Open]]/Table1[[#This Row],[Qty]]</f>
        <v>0.45</v>
      </c>
      <c r="L437">
        <f>Table1[[#This Row],[Total Revenue + Open]]/Table1[[#This Row],[Qty]]</f>
        <v>0.45</v>
      </c>
    </row>
    <row r="438" spans="1:12">
      <c r="A438" t="s">
        <v>10</v>
      </c>
      <c r="B438" t="s">
        <v>11</v>
      </c>
      <c r="C438" t="s">
        <v>73</v>
      </c>
      <c r="D438" t="s">
        <v>102</v>
      </c>
      <c r="E438" t="s">
        <v>19</v>
      </c>
      <c r="F438" t="s">
        <v>20</v>
      </c>
      <c r="G438" t="s">
        <v>39</v>
      </c>
      <c r="H438" s="1">
        <v>2020</v>
      </c>
      <c r="I438" s="2">
        <v>50</v>
      </c>
      <c r="J438" s="3">
        <v>22.5</v>
      </c>
      <c r="K438">
        <f>Table1[[#This Row],[Total Revenue + Open]]/Table1[[#This Row],[Qty]]</f>
        <v>0.45</v>
      </c>
      <c r="L438">
        <f>Table1[[#This Row],[Total Revenue + Open]]/Table1[[#This Row],[Qty]]</f>
        <v>0.45</v>
      </c>
    </row>
    <row r="439" spans="1:12">
      <c r="A439" t="s">
        <v>10</v>
      </c>
      <c r="B439" t="s">
        <v>11</v>
      </c>
      <c r="C439" t="s">
        <v>73</v>
      </c>
      <c r="D439" t="s">
        <v>102</v>
      </c>
      <c r="E439" t="s">
        <v>19</v>
      </c>
      <c r="F439" t="s">
        <v>20</v>
      </c>
      <c r="G439" t="s">
        <v>39</v>
      </c>
      <c r="H439" s="1">
        <v>2020</v>
      </c>
      <c r="I439" s="2">
        <v>320</v>
      </c>
      <c r="J439" s="3">
        <v>144</v>
      </c>
      <c r="K439">
        <f>Table1[[#This Row],[Total Revenue + Open]]/Table1[[#This Row],[Qty]]</f>
        <v>0.45</v>
      </c>
      <c r="L439">
        <f>Table1[[#This Row],[Total Revenue + Open]]/Table1[[#This Row],[Qty]]</f>
        <v>0.45</v>
      </c>
    </row>
    <row r="440" spans="1:12">
      <c r="A440" t="s">
        <v>10</v>
      </c>
      <c r="B440" t="s">
        <v>11</v>
      </c>
      <c r="C440" t="s">
        <v>73</v>
      </c>
      <c r="D440" t="s">
        <v>102</v>
      </c>
      <c r="E440" t="s">
        <v>19</v>
      </c>
      <c r="F440" t="s">
        <v>20</v>
      </c>
      <c r="G440" t="s">
        <v>39</v>
      </c>
      <c r="H440" s="1">
        <v>2021</v>
      </c>
      <c r="I440" s="2">
        <v>350</v>
      </c>
      <c r="J440" s="3">
        <v>157.5</v>
      </c>
      <c r="K440">
        <f>Table1[[#This Row],[Total Revenue + Open]]/Table1[[#This Row],[Qty]]</f>
        <v>0.45</v>
      </c>
      <c r="L440">
        <f>Table1[[#This Row],[Total Revenue + Open]]/Table1[[#This Row],[Qty]]</f>
        <v>0.45</v>
      </c>
    </row>
    <row r="441" spans="1:12">
      <c r="A441" t="s">
        <v>10</v>
      </c>
      <c r="B441" t="s">
        <v>11</v>
      </c>
      <c r="C441" t="s">
        <v>73</v>
      </c>
      <c r="D441" t="s">
        <v>102</v>
      </c>
      <c r="E441" t="s">
        <v>19</v>
      </c>
      <c r="F441" t="s">
        <v>20</v>
      </c>
      <c r="G441" t="s">
        <v>39</v>
      </c>
      <c r="H441" s="1">
        <v>2021</v>
      </c>
      <c r="I441" s="2">
        <v>580</v>
      </c>
      <c r="J441" s="3">
        <v>261</v>
      </c>
      <c r="K441">
        <f>Table1[[#This Row],[Total Revenue + Open]]/Table1[[#This Row],[Qty]]</f>
        <v>0.45</v>
      </c>
      <c r="L441">
        <f>Table1[[#This Row],[Total Revenue + Open]]/Table1[[#This Row],[Qty]]</f>
        <v>0.45</v>
      </c>
    </row>
    <row r="442" spans="1:12">
      <c r="A442" t="s">
        <v>10</v>
      </c>
      <c r="B442" t="s">
        <v>11</v>
      </c>
      <c r="C442" t="s">
        <v>73</v>
      </c>
      <c r="D442" t="s">
        <v>102</v>
      </c>
      <c r="E442" t="s">
        <v>19</v>
      </c>
      <c r="F442" t="s">
        <v>20</v>
      </c>
      <c r="G442" t="s">
        <v>39</v>
      </c>
      <c r="H442" s="1">
        <v>2021</v>
      </c>
      <c r="I442" s="2">
        <v>120</v>
      </c>
      <c r="J442" s="3">
        <v>54</v>
      </c>
      <c r="K442">
        <f>Table1[[#This Row],[Total Revenue + Open]]/Table1[[#This Row],[Qty]]</f>
        <v>0.45</v>
      </c>
      <c r="L442">
        <f>Table1[[#This Row],[Total Revenue + Open]]/Table1[[#This Row],[Qty]]</f>
        <v>0.45</v>
      </c>
    </row>
    <row r="443" spans="1:12">
      <c r="A443" t="s">
        <v>10</v>
      </c>
      <c r="B443" t="s">
        <v>11</v>
      </c>
      <c r="C443" t="s">
        <v>73</v>
      </c>
      <c r="D443" t="s">
        <v>102</v>
      </c>
      <c r="E443" t="s">
        <v>19</v>
      </c>
      <c r="F443" t="s">
        <v>20</v>
      </c>
      <c r="G443" t="s">
        <v>39</v>
      </c>
      <c r="H443" s="1">
        <v>2021</v>
      </c>
      <c r="I443" s="2">
        <v>400</v>
      </c>
      <c r="J443" s="3">
        <v>180</v>
      </c>
      <c r="K443">
        <f>Table1[[#This Row],[Total Revenue + Open]]/Table1[[#This Row],[Qty]]</f>
        <v>0.45</v>
      </c>
      <c r="L443">
        <f>Table1[[#This Row],[Total Revenue + Open]]/Table1[[#This Row],[Qty]]</f>
        <v>0.45</v>
      </c>
    </row>
    <row r="444" spans="1:12">
      <c r="A444" t="s">
        <v>10</v>
      </c>
      <c r="B444" t="s">
        <v>11</v>
      </c>
      <c r="C444" t="s">
        <v>119</v>
      </c>
      <c r="D444" t="s">
        <v>120</v>
      </c>
      <c r="E444" t="s">
        <v>15</v>
      </c>
      <c r="F444" t="s">
        <v>36</v>
      </c>
      <c r="G444" t="s">
        <v>37</v>
      </c>
      <c r="H444" s="1">
        <v>2022</v>
      </c>
      <c r="I444" s="2">
        <v>4125</v>
      </c>
      <c r="J444" s="3">
        <v>5617</v>
      </c>
      <c r="K444">
        <f>Table1[[#This Row],[Total Revenue + Open]]/Table1[[#This Row],[Qty]]</f>
        <v>1.3616969696969696</v>
      </c>
      <c r="L444">
        <f>Table1[[#This Row],[Qty]]/Table1[[#This Row],[Total Revenue + Open]]</f>
        <v>0.73437778173402168</v>
      </c>
    </row>
    <row r="445" spans="1:12">
      <c r="A445" t="s">
        <v>10</v>
      </c>
      <c r="B445" t="s">
        <v>11</v>
      </c>
      <c r="C445" t="s">
        <v>119</v>
      </c>
      <c r="D445" t="s">
        <v>120</v>
      </c>
      <c r="E445" t="s">
        <v>15</v>
      </c>
      <c r="F445" t="s">
        <v>183</v>
      </c>
      <c r="G445" t="s">
        <v>184</v>
      </c>
      <c r="H445" s="1">
        <v>2022</v>
      </c>
      <c r="I445" s="2">
        <v>2765</v>
      </c>
      <c r="J445" s="3">
        <v>5610</v>
      </c>
      <c r="K445">
        <f>Table1[[#This Row],[Total Revenue + Open]]/Table1[[#This Row],[Qty]]</f>
        <v>2.0289330922242317</v>
      </c>
      <c r="L445">
        <f>Table1[[#This Row],[Qty]]/Table1[[#This Row],[Total Revenue + Open]]</f>
        <v>0.49286987522281639</v>
      </c>
    </row>
    <row r="446" spans="1:12">
      <c r="A446" t="s">
        <v>10</v>
      </c>
      <c r="B446" t="s">
        <v>11</v>
      </c>
      <c r="C446" t="s">
        <v>119</v>
      </c>
      <c r="D446" t="s">
        <v>120</v>
      </c>
      <c r="E446" t="s">
        <v>15</v>
      </c>
      <c r="F446" t="s">
        <v>183</v>
      </c>
      <c r="G446" t="s">
        <v>187</v>
      </c>
      <c r="H446" s="1">
        <v>2022</v>
      </c>
      <c r="I446" s="2">
        <v>2765</v>
      </c>
      <c r="J446" s="3">
        <v>5610</v>
      </c>
      <c r="K446">
        <f>Table1[[#This Row],[Total Revenue + Open]]/Table1[[#This Row],[Qty]]</f>
        <v>2.0289330922242317</v>
      </c>
      <c r="L446">
        <f>Table1[[#This Row],[Qty]]/Table1[[#This Row],[Total Revenue + Open]]</f>
        <v>0.49286987522281639</v>
      </c>
    </row>
    <row r="447" spans="1:12">
      <c r="A447" t="s">
        <v>10</v>
      </c>
      <c r="B447" t="s">
        <v>11</v>
      </c>
      <c r="C447" t="s">
        <v>73</v>
      </c>
      <c r="D447" t="s">
        <v>102</v>
      </c>
      <c r="E447" t="s">
        <v>19</v>
      </c>
      <c r="F447" t="s">
        <v>54</v>
      </c>
      <c r="G447" t="s">
        <v>56</v>
      </c>
      <c r="H447" s="1">
        <v>2020</v>
      </c>
      <c r="I447" s="2">
        <v>2800</v>
      </c>
      <c r="J447" s="3">
        <v>392</v>
      </c>
      <c r="K447">
        <f>Table1[[#This Row],[Total Revenue + Open]]/Table1[[#This Row],[Qty]]</f>
        <v>0.14000000000000001</v>
      </c>
      <c r="L447">
        <f>Table1[[#This Row],[Total Revenue + Open]]/Table1[[#This Row],[Qty]]</f>
        <v>0.14000000000000001</v>
      </c>
    </row>
    <row r="448" spans="1:12">
      <c r="A448" t="s">
        <v>10</v>
      </c>
      <c r="B448" t="s">
        <v>11</v>
      </c>
      <c r="C448" t="s">
        <v>73</v>
      </c>
      <c r="D448" t="s">
        <v>102</v>
      </c>
      <c r="E448" t="s">
        <v>19</v>
      </c>
      <c r="F448" t="s">
        <v>54</v>
      </c>
      <c r="G448" t="s">
        <v>56</v>
      </c>
      <c r="H448" s="1">
        <v>2020</v>
      </c>
      <c r="I448" s="2">
        <v>1400</v>
      </c>
      <c r="J448" s="3">
        <v>196</v>
      </c>
      <c r="K448">
        <f>Table1[[#This Row],[Total Revenue + Open]]/Table1[[#This Row],[Qty]]</f>
        <v>0.14000000000000001</v>
      </c>
      <c r="L448">
        <f>Table1[[#This Row],[Total Revenue + Open]]/Table1[[#This Row],[Qty]]</f>
        <v>0.14000000000000001</v>
      </c>
    </row>
    <row r="449" spans="1:12">
      <c r="A449" t="s">
        <v>10</v>
      </c>
      <c r="B449" t="s">
        <v>11</v>
      </c>
      <c r="C449" t="s">
        <v>73</v>
      </c>
      <c r="D449" t="s">
        <v>102</v>
      </c>
      <c r="E449" t="s">
        <v>19</v>
      </c>
      <c r="F449" t="s">
        <v>54</v>
      </c>
      <c r="G449" t="s">
        <v>57</v>
      </c>
      <c r="H449" s="1">
        <v>2020</v>
      </c>
      <c r="I449" s="2">
        <v>5700</v>
      </c>
      <c r="J449" s="3">
        <v>798</v>
      </c>
      <c r="K449">
        <f>Table1[[#This Row],[Total Revenue + Open]]/Table1[[#This Row],[Qty]]</f>
        <v>0.14000000000000001</v>
      </c>
      <c r="L449">
        <f>Table1[[#This Row],[Total Revenue + Open]]/Table1[[#This Row],[Qty]]</f>
        <v>0.14000000000000001</v>
      </c>
    </row>
    <row r="450" spans="1:12">
      <c r="A450" t="s">
        <v>10</v>
      </c>
      <c r="B450" t="s">
        <v>11</v>
      </c>
      <c r="C450" t="s">
        <v>73</v>
      </c>
      <c r="D450" t="s">
        <v>102</v>
      </c>
      <c r="E450" t="s">
        <v>19</v>
      </c>
      <c r="F450" t="s">
        <v>54</v>
      </c>
      <c r="G450" t="s">
        <v>57</v>
      </c>
      <c r="H450" s="1">
        <v>2020</v>
      </c>
      <c r="I450" s="2">
        <v>200</v>
      </c>
      <c r="J450" s="3">
        <v>28</v>
      </c>
      <c r="K450">
        <f>Table1[[#This Row],[Total Revenue + Open]]/Table1[[#This Row],[Qty]]</f>
        <v>0.14000000000000001</v>
      </c>
      <c r="L450">
        <f>Table1[[#This Row],[Total Revenue + Open]]/Table1[[#This Row],[Qty]]</f>
        <v>0.14000000000000001</v>
      </c>
    </row>
    <row r="451" spans="1:12">
      <c r="A451" t="s">
        <v>10</v>
      </c>
      <c r="B451" t="s">
        <v>11</v>
      </c>
      <c r="C451" t="s">
        <v>73</v>
      </c>
      <c r="D451" t="s">
        <v>102</v>
      </c>
      <c r="E451" t="s">
        <v>19</v>
      </c>
      <c r="F451" t="s">
        <v>54</v>
      </c>
      <c r="G451" t="s">
        <v>57</v>
      </c>
      <c r="H451" s="1">
        <v>2020</v>
      </c>
      <c r="I451" s="2">
        <v>2700</v>
      </c>
      <c r="J451" s="3">
        <v>378</v>
      </c>
      <c r="K451">
        <f>Table1[[#This Row],[Total Revenue + Open]]/Table1[[#This Row],[Qty]]</f>
        <v>0.14000000000000001</v>
      </c>
      <c r="L451">
        <f>Table1[[#This Row],[Total Revenue + Open]]/Table1[[#This Row],[Qty]]</f>
        <v>0.14000000000000001</v>
      </c>
    </row>
    <row r="452" spans="1:12">
      <c r="A452" t="s">
        <v>10</v>
      </c>
      <c r="B452" t="s">
        <v>11</v>
      </c>
      <c r="C452" t="s">
        <v>73</v>
      </c>
      <c r="D452" t="s">
        <v>102</v>
      </c>
      <c r="E452" t="s">
        <v>19</v>
      </c>
      <c r="F452" t="s">
        <v>54</v>
      </c>
      <c r="G452" t="s">
        <v>68</v>
      </c>
      <c r="H452" s="1">
        <v>2020</v>
      </c>
      <c r="I452" s="2">
        <v>5700</v>
      </c>
      <c r="J452" s="3">
        <v>798</v>
      </c>
      <c r="K452">
        <f>Table1[[#This Row],[Total Revenue + Open]]/Table1[[#This Row],[Qty]]</f>
        <v>0.14000000000000001</v>
      </c>
      <c r="L452">
        <f>Table1[[#This Row],[Total Revenue + Open]]/Table1[[#This Row],[Qty]]</f>
        <v>0.14000000000000001</v>
      </c>
    </row>
    <row r="453" spans="1:12">
      <c r="A453" t="s">
        <v>10</v>
      </c>
      <c r="B453" t="s">
        <v>11</v>
      </c>
      <c r="C453" t="s">
        <v>73</v>
      </c>
      <c r="D453" t="s">
        <v>102</v>
      </c>
      <c r="E453" t="s">
        <v>19</v>
      </c>
      <c r="F453" t="s">
        <v>54</v>
      </c>
      <c r="G453" t="s">
        <v>68</v>
      </c>
      <c r="H453" s="1">
        <v>2020</v>
      </c>
      <c r="I453" s="2">
        <v>200</v>
      </c>
      <c r="J453" s="3">
        <v>28</v>
      </c>
      <c r="K453">
        <f>Table1[[#This Row],[Total Revenue + Open]]/Table1[[#This Row],[Qty]]</f>
        <v>0.14000000000000001</v>
      </c>
      <c r="L453">
        <f>Table1[[#This Row],[Total Revenue + Open]]/Table1[[#This Row],[Qty]]</f>
        <v>0.14000000000000001</v>
      </c>
    </row>
    <row r="454" spans="1:12">
      <c r="A454" t="s">
        <v>10</v>
      </c>
      <c r="B454" t="s">
        <v>11</v>
      </c>
      <c r="C454" t="s">
        <v>73</v>
      </c>
      <c r="D454" t="s">
        <v>102</v>
      </c>
      <c r="E454" t="s">
        <v>19</v>
      </c>
      <c r="F454" t="s">
        <v>54</v>
      </c>
      <c r="G454" t="s">
        <v>68</v>
      </c>
      <c r="H454" s="1">
        <v>2020</v>
      </c>
      <c r="I454" s="2">
        <v>2700</v>
      </c>
      <c r="J454" s="3">
        <v>378</v>
      </c>
      <c r="K454">
        <f>Table1[[#This Row],[Total Revenue + Open]]/Table1[[#This Row],[Qty]]</f>
        <v>0.14000000000000001</v>
      </c>
      <c r="L454">
        <f>Table1[[#This Row],[Total Revenue + Open]]/Table1[[#This Row],[Qty]]</f>
        <v>0.14000000000000001</v>
      </c>
    </row>
    <row r="455" spans="1:12">
      <c r="A455" t="s">
        <v>10</v>
      </c>
      <c r="B455" t="s">
        <v>11</v>
      </c>
      <c r="C455" t="s">
        <v>73</v>
      </c>
      <c r="D455" t="s">
        <v>102</v>
      </c>
      <c r="E455" t="s">
        <v>22</v>
      </c>
      <c r="F455" t="s">
        <v>61</v>
      </c>
      <c r="G455" t="s">
        <v>62</v>
      </c>
      <c r="H455" s="1">
        <v>2020</v>
      </c>
      <c r="I455" s="2">
        <v>7700</v>
      </c>
      <c r="J455" s="3">
        <v>3830</v>
      </c>
      <c r="K455">
        <f>Table1[[#This Row],[Total Revenue + Open]]/Table1[[#This Row],[Qty]]</f>
        <v>0.4974025974025974</v>
      </c>
      <c r="L455">
        <f>Table1[[#This Row],[Total Revenue + Open]]/Table1[[#This Row],[Qty]]</f>
        <v>0.4974025974025974</v>
      </c>
    </row>
    <row r="456" spans="1:12">
      <c r="A456" t="s">
        <v>10</v>
      </c>
      <c r="B456" t="s">
        <v>11</v>
      </c>
      <c r="C456" t="s">
        <v>73</v>
      </c>
      <c r="D456" t="s">
        <v>102</v>
      </c>
      <c r="E456" t="s">
        <v>22</v>
      </c>
      <c r="F456" t="s">
        <v>61</v>
      </c>
      <c r="G456" t="s">
        <v>62</v>
      </c>
      <c r="H456" s="1">
        <v>2020</v>
      </c>
      <c r="I456" s="2">
        <v>360</v>
      </c>
      <c r="J456" s="3">
        <v>180</v>
      </c>
      <c r="K456">
        <f>Table1[[#This Row],[Total Revenue + Open]]/Table1[[#This Row],[Qty]]</f>
        <v>0.5</v>
      </c>
      <c r="L456">
        <f>Table1[[#This Row],[Total Revenue + Open]]/Table1[[#This Row],[Qty]]</f>
        <v>0.5</v>
      </c>
    </row>
    <row r="457" spans="1:12">
      <c r="A457" t="s">
        <v>10</v>
      </c>
      <c r="B457" t="s">
        <v>11</v>
      </c>
      <c r="C457" t="s">
        <v>73</v>
      </c>
      <c r="D457" t="s">
        <v>102</v>
      </c>
      <c r="E457" t="s">
        <v>22</v>
      </c>
      <c r="F457" t="s">
        <v>61</v>
      </c>
      <c r="G457" t="s">
        <v>62</v>
      </c>
      <c r="H457" s="1">
        <v>2020</v>
      </c>
      <c r="I457" s="2">
        <v>1560</v>
      </c>
      <c r="J457" s="3">
        <v>775</v>
      </c>
      <c r="K457">
        <f>Table1[[#This Row],[Total Revenue + Open]]/Table1[[#This Row],[Qty]]</f>
        <v>0.49679487179487181</v>
      </c>
      <c r="L457">
        <f>Table1[[#This Row],[Total Revenue + Open]]/Table1[[#This Row],[Qty]]</f>
        <v>0.49679487179487181</v>
      </c>
    </row>
    <row r="458" spans="1:12">
      <c r="A458" t="s">
        <v>10</v>
      </c>
      <c r="B458" t="s">
        <v>11</v>
      </c>
      <c r="C458" t="s">
        <v>73</v>
      </c>
      <c r="D458" t="s">
        <v>102</v>
      </c>
      <c r="E458" t="s">
        <v>22</v>
      </c>
      <c r="F458" t="s">
        <v>61</v>
      </c>
      <c r="G458" t="s">
        <v>62</v>
      </c>
      <c r="H458" s="1">
        <v>2020</v>
      </c>
      <c r="I458" s="2">
        <v>1650</v>
      </c>
      <c r="J458" s="3">
        <v>820</v>
      </c>
      <c r="K458">
        <f>Table1[[#This Row],[Total Revenue + Open]]/Table1[[#This Row],[Qty]]</f>
        <v>0.49696969696969695</v>
      </c>
      <c r="L458">
        <f>Table1[[#This Row],[Total Revenue + Open]]/Table1[[#This Row],[Qty]]</f>
        <v>0.49696969696969695</v>
      </c>
    </row>
    <row r="459" spans="1:12">
      <c r="A459" t="s">
        <v>10</v>
      </c>
      <c r="B459" t="s">
        <v>11</v>
      </c>
      <c r="C459" t="s">
        <v>73</v>
      </c>
      <c r="D459" t="s">
        <v>102</v>
      </c>
      <c r="E459" t="s">
        <v>22</v>
      </c>
      <c r="F459" t="s">
        <v>61</v>
      </c>
      <c r="G459" t="s">
        <v>62</v>
      </c>
      <c r="H459" s="1">
        <v>2020</v>
      </c>
      <c r="I459" s="2">
        <v>700</v>
      </c>
      <c r="J459" s="3">
        <v>350</v>
      </c>
      <c r="K459">
        <f>Table1[[#This Row],[Total Revenue + Open]]/Table1[[#This Row],[Qty]]</f>
        <v>0.5</v>
      </c>
      <c r="L459">
        <f>Table1[[#This Row],[Total Revenue + Open]]/Table1[[#This Row],[Qty]]</f>
        <v>0.5</v>
      </c>
    </row>
    <row r="460" spans="1:12">
      <c r="A460" t="s">
        <v>10</v>
      </c>
      <c r="B460" t="s">
        <v>11</v>
      </c>
      <c r="C460" t="s">
        <v>73</v>
      </c>
      <c r="D460" t="s">
        <v>102</v>
      </c>
      <c r="E460" t="s">
        <v>22</v>
      </c>
      <c r="F460" t="s">
        <v>61</v>
      </c>
      <c r="G460" t="s">
        <v>62</v>
      </c>
      <c r="H460" s="1">
        <v>2021</v>
      </c>
      <c r="I460" s="2">
        <v>1540</v>
      </c>
      <c r="J460" s="3">
        <v>765</v>
      </c>
      <c r="K460">
        <f>Table1[[#This Row],[Total Revenue + Open]]/Table1[[#This Row],[Qty]]</f>
        <v>0.49675324675324678</v>
      </c>
      <c r="L460">
        <f>Table1[[#This Row],[Total Revenue + Open]]/Table1[[#This Row],[Qty]]</f>
        <v>0.49675324675324678</v>
      </c>
    </row>
    <row r="461" spans="1:12">
      <c r="A461" t="s">
        <v>10</v>
      </c>
      <c r="B461" t="s">
        <v>11</v>
      </c>
      <c r="C461" t="s">
        <v>73</v>
      </c>
      <c r="D461" t="s">
        <v>102</v>
      </c>
      <c r="E461" t="s">
        <v>22</v>
      </c>
      <c r="F461" t="s">
        <v>61</v>
      </c>
      <c r="G461" t="s">
        <v>62</v>
      </c>
      <c r="H461" s="1">
        <v>2021</v>
      </c>
      <c r="I461" s="2">
        <v>3120</v>
      </c>
      <c r="J461" s="3">
        <v>1550</v>
      </c>
      <c r="K461">
        <f>Table1[[#This Row],[Total Revenue + Open]]/Table1[[#This Row],[Qty]]</f>
        <v>0.49679487179487181</v>
      </c>
      <c r="L461">
        <f>Table1[[#This Row],[Total Revenue + Open]]/Table1[[#This Row],[Qty]]</f>
        <v>0.49679487179487181</v>
      </c>
    </row>
    <row r="462" spans="1:12">
      <c r="A462" t="s">
        <v>10</v>
      </c>
      <c r="B462" t="s">
        <v>11</v>
      </c>
      <c r="C462" t="s">
        <v>73</v>
      </c>
      <c r="D462" t="s">
        <v>102</v>
      </c>
      <c r="E462" t="s">
        <v>22</v>
      </c>
      <c r="F462" t="s">
        <v>61</v>
      </c>
      <c r="G462" t="s">
        <v>62</v>
      </c>
      <c r="H462" s="1">
        <v>2021</v>
      </c>
      <c r="I462" s="2">
        <v>620</v>
      </c>
      <c r="J462" s="3">
        <v>310</v>
      </c>
      <c r="K462">
        <f>Table1[[#This Row],[Total Revenue + Open]]/Table1[[#This Row],[Qty]]</f>
        <v>0.5</v>
      </c>
      <c r="L462">
        <f>Table1[[#This Row],[Total Revenue + Open]]/Table1[[#This Row],[Qty]]</f>
        <v>0.5</v>
      </c>
    </row>
    <row r="463" spans="1:12">
      <c r="A463" t="s">
        <v>10</v>
      </c>
      <c r="B463" t="s">
        <v>11</v>
      </c>
      <c r="C463" t="s">
        <v>73</v>
      </c>
      <c r="D463" t="s">
        <v>102</v>
      </c>
      <c r="E463" t="s">
        <v>22</v>
      </c>
      <c r="F463" t="s">
        <v>61</v>
      </c>
      <c r="G463" t="s">
        <v>62</v>
      </c>
      <c r="H463" s="1">
        <v>2021</v>
      </c>
      <c r="I463" s="2">
        <v>2165</v>
      </c>
      <c r="J463" s="3">
        <v>1075</v>
      </c>
      <c r="K463">
        <f>Table1[[#This Row],[Total Revenue + Open]]/Table1[[#This Row],[Qty]]</f>
        <v>0.49653579676674364</v>
      </c>
      <c r="L463">
        <f>Table1[[#This Row],[Total Revenue + Open]]/Table1[[#This Row],[Qty]]</f>
        <v>0.49653579676674364</v>
      </c>
    </row>
    <row r="464" spans="1:12">
      <c r="A464" t="s">
        <v>10</v>
      </c>
      <c r="B464" t="s">
        <v>11</v>
      </c>
      <c r="C464" t="s">
        <v>119</v>
      </c>
      <c r="D464" t="s">
        <v>120</v>
      </c>
      <c r="E464" t="s">
        <v>15</v>
      </c>
      <c r="F464" t="s">
        <v>36</v>
      </c>
      <c r="G464" t="s">
        <v>37</v>
      </c>
      <c r="H464" s="1">
        <v>2022</v>
      </c>
      <c r="I464" s="2">
        <v>4075</v>
      </c>
      <c r="J464" s="3">
        <v>5548.5</v>
      </c>
      <c r="K464">
        <f>Table1[[#This Row],[Total Revenue + Open]]/Table1[[#This Row],[Qty]]</f>
        <v>1.3615950920245399</v>
      </c>
      <c r="L464">
        <f>Table1[[#This Row],[Qty]]/Table1[[#This Row],[Total Revenue + Open]]</f>
        <v>0.73443272956654948</v>
      </c>
    </row>
    <row r="465" spans="1:12">
      <c r="A465" t="s">
        <v>10</v>
      </c>
      <c r="B465" t="s">
        <v>11</v>
      </c>
      <c r="C465" t="s">
        <v>119</v>
      </c>
      <c r="D465" t="s">
        <v>120</v>
      </c>
      <c r="E465" t="s">
        <v>15</v>
      </c>
      <c r="F465" t="s">
        <v>198</v>
      </c>
      <c r="G465" t="s">
        <v>199</v>
      </c>
      <c r="H465" s="1">
        <v>2022</v>
      </c>
      <c r="I465" s="2">
        <v>5080</v>
      </c>
      <c r="J465" s="3">
        <v>5504.5</v>
      </c>
      <c r="K465">
        <f>Table1[[#This Row],[Total Revenue + Open]]/Table1[[#This Row],[Qty]]</f>
        <v>1.0835629921259842</v>
      </c>
      <c r="L465">
        <f>Table1[[#This Row],[Qty]]/Table1[[#This Row],[Total Revenue + Open]]</f>
        <v>0.92288127895358341</v>
      </c>
    </row>
    <row r="466" spans="1:12">
      <c r="A466" t="s">
        <v>10</v>
      </c>
      <c r="B466" t="s">
        <v>11</v>
      </c>
      <c r="C466" t="s">
        <v>119</v>
      </c>
      <c r="D466" t="s">
        <v>120</v>
      </c>
      <c r="E466" t="s">
        <v>15</v>
      </c>
      <c r="F466" t="s">
        <v>198</v>
      </c>
      <c r="G466" t="s">
        <v>200</v>
      </c>
      <c r="H466" s="1">
        <v>2022</v>
      </c>
      <c r="I466" s="2">
        <v>5080</v>
      </c>
      <c r="J466" s="3">
        <v>5504.5</v>
      </c>
      <c r="K466">
        <f>Table1[[#This Row],[Total Revenue + Open]]/Table1[[#This Row],[Qty]]</f>
        <v>1.0835629921259842</v>
      </c>
      <c r="L466">
        <f>Table1[[#This Row],[Qty]]/Table1[[#This Row],[Total Revenue + Open]]</f>
        <v>0.92288127895358341</v>
      </c>
    </row>
    <row r="467" spans="1:12">
      <c r="A467" t="s">
        <v>10</v>
      </c>
      <c r="B467" t="s">
        <v>11</v>
      </c>
      <c r="C467" t="s">
        <v>73</v>
      </c>
      <c r="D467" t="s">
        <v>102</v>
      </c>
      <c r="E467" t="s">
        <v>26</v>
      </c>
      <c r="F467" t="s">
        <v>26</v>
      </c>
      <c r="G467" t="s">
        <v>63</v>
      </c>
      <c r="H467" s="1">
        <v>2020</v>
      </c>
      <c r="I467" s="2">
        <v>2000</v>
      </c>
      <c r="J467" s="3">
        <v>0</v>
      </c>
      <c r="K467">
        <f>Table1[[#This Row],[Total Revenue + Open]]/Table1[[#This Row],[Qty]]</f>
        <v>0</v>
      </c>
      <c r="L467">
        <f>Table1[[#This Row],[Total Revenue + Open]]/Table1[[#This Row],[Qty]]</f>
        <v>0</v>
      </c>
    </row>
    <row r="468" spans="1:12">
      <c r="A468" t="s">
        <v>10</v>
      </c>
      <c r="B468" t="s">
        <v>11</v>
      </c>
      <c r="C468" t="s">
        <v>73</v>
      </c>
      <c r="D468" t="s">
        <v>102</v>
      </c>
      <c r="E468" t="s">
        <v>26</v>
      </c>
      <c r="F468" t="s">
        <v>26</v>
      </c>
      <c r="G468" t="s">
        <v>103</v>
      </c>
      <c r="H468" s="1">
        <v>2020</v>
      </c>
      <c r="I468" s="2">
        <v>1500</v>
      </c>
      <c r="J468" s="3">
        <v>0</v>
      </c>
      <c r="K468">
        <f>Table1[[#This Row],[Total Revenue + Open]]/Table1[[#This Row],[Qty]]</f>
        <v>0</v>
      </c>
      <c r="L468">
        <f>Table1[[#This Row],[Total Revenue + Open]]/Table1[[#This Row],[Qty]]</f>
        <v>0</v>
      </c>
    </row>
    <row r="469" spans="1:12">
      <c r="A469" t="s">
        <v>10</v>
      </c>
      <c r="B469" t="s">
        <v>11</v>
      </c>
      <c r="C469" t="s">
        <v>73</v>
      </c>
      <c r="D469" t="s">
        <v>102</v>
      </c>
      <c r="E469" t="s">
        <v>26</v>
      </c>
      <c r="F469" t="s">
        <v>26</v>
      </c>
      <c r="G469" t="s">
        <v>103</v>
      </c>
      <c r="H469" s="1">
        <v>2020</v>
      </c>
      <c r="I469" s="2">
        <v>700</v>
      </c>
      <c r="J469" s="3">
        <v>0</v>
      </c>
      <c r="K469">
        <f>Table1[[#This Row],[Total Revenue + Open]]/Table1[[#This Row],[Qty]]</f>
        <v>0</v>
      </c>
      <c r="L469">
        <f>Table1[[#This Row],[Total Revenue + Open]]/Table1[[#This Row],[Qty]]</f>
        <v>0</v>
      </c>
    </row>
    <row r="470" spans="1:12">
      <c r="A470" t="s">
        <v>10</v>
      </c>
      <c r="B470" t="s">
        <v>11</v>
      </c>
      <c r="C470" t="s">
        <v>73</v>
      </c>
      <c r="D470" t="s">
        <v>102</v>
      </c>
      <c r="E470" t="s">
        <v>26</v>
      </c>
      <c r="F470" t="s">
        <v>26</v>
      </c>
      <c r="G470" t="s">
        <v>101</v>
      </c>
      <c r="H470" s="1">
        <v>2020</v>
      </c>
      <c r="I470" s="2">
        <v>20</v>
      </c>
      <c r="J470" s="3">
        <v>0</v>
      </c>
      <c r="K470">
        <f>Table1[[#This Row],[Total Revenue + Open]]/Table1[[#This Row],[Qty]]</f>
        <v>0</v>
      </c>
      <c r="L470">
        <f>Table1[[#This Row],[Total Revenue + Open]]/Table1[[#This Row],[Qty]]</f>
        <v>0</v>
      </c>
    </row>
    <row r="471" spans="1:12">
      <c r="A471" t="s">
        <v>10</v>
      </c>
      <c r="B471" t="s">
        <v>11</v>
      </c>
      <c r="C471" t="s">
        <v>73</v>
      </c>
      <c r="D471" t="s">
        <v>102</v>
      </c>
      <c r="E471" t="s">
        <v>26</v>
      </c>
      <c r="F471" t="s">
        <v>26</v>
      </c>
      <c r="G471" t="s">
        <v>101</v>
      </c>
      <c r="H471" s="1">
        <v>2020</v>
      </c>
      <c r="I471" s="2">
        <v>5</v>
      </c>
      <c r="J471" s="3">
        <v>0</v>
      </c>
      <c r="K471">
        <f>Table1[[#This Row],[Total Revenue + Open]]/Table1[[#This Row],[Qty]]</f>
        <v>0</v>
      </c>
      <c r="L471">
        <f>Table1[[#This Row],[Total Revenue + Open]]/Table1[[#This Row],[Qty]]</f>
        <v>0</v>
      </c>
    </row>
    <row r="472" spans="1:12">
      <c r="A472" t="s">
        <v>10</v>
      </c>
      <c r="B472" t="s">
        <v>11</v>
      </c>
      <c r="C472" t="s">
        <v>73</v>
      </c>
      <c r="D472" t="s">
        <v>102</v>
      </c>
      <c r="E472" t="s">
        <v>26</v>
      </c>
      <c r="F472" t="s">
        <v>26</v>
      </c>
      <c r="G472" t="s">
        <v>64</v>
      </c>
      <c r="H472" s="1">
        <v>2020</v>
      </c>
      <c r="I472" s="2">
        <v>20</v>
      </c>
      <c r="J472" s="3">
        <v>0</v>
      </c>
      <c r="K472">
        <f>Table1[[#This Row],[Total Revenue + Open]]/Table1[[#This Row],[Qty]]</f>
        <v>0</v>
      </c>
      <c r="L472">
        <f>Table1[[#This Row],[Total Revenue + Open]]/Table1[[#This Row],[Qty]]</f>
        <v>0</v>
      </c>
    </row>
    <row r="473" spans="1:12">
      <c r="A473" t="s">
        <v>10</v>
      </c>
      <c r="B473" t="s">
        <v>11</v>
      </c>
      <c r="C473" t="s">
        <v>73</v>
      </c>
      <c r="D473" t="s">
        <v>102</v>
      </c>
      <c r="E473" t="s">
        <v>26</v>
      </c>
      <c r="F473" t="s">
        <v>26</v>
      </c>
      <c r="G473" t="s">
        <v>64</v>
      </c>
      <c r="H473" s="1">
        <v>2020</v>
      </c>
      <c r="I473" s="2">
        <v>10</v>
      </c>
      <c r="J473" s="3">
        <v>0</v>
      </c>
      <c r="K473">
        <f>Table1[[#This Row],[Total Revenue + Open]]/Table1[[#This Row],[Qty]]</f>
        <v>0</v>
      </c>
      <c r="L473">
        <f>Table1[[#This Row],[Total Revenue + Open]]/Table1[[#This Row],[Qty]]</f>
        <v>0</v>
      </c>
    </row>
    <row r="474" spans="1:12">
      <c r="A474" t="s">
        <v>10</v>
      </c>
      <c r="B474" t="s">
        <v>11</v>
      </c>
      <c r="C474" t="s">
        <v>73</v>
      </c>
      <c r="D474" t="s">
        <v>102</v>
      </c>
      <c r="E474" t="s">
        <v>26</v>
      </c>
      <c r="F474" t="s">
        <v>26</v>
      </c>
      <c r="G474" t="s">
        <v>64</v>
      </c>
      <c r="H474" s="1">
        <v>2020</v>
      </c>
      <c r="I474" s="2">
        <v>25</v>
      </c>
      <c r="J474" s="3">
        <v>0</v>
      </c>
      <c r="K474">
        <f>Table1[[#This Row],[Total Revenue + Open]]/Table1[[#This Row],[Qty]]</f>
        <v>0</v>
      </c>
      <c r="L474">
        <f>Table1[[#This Row],[Total Revenue + Open]]/Table1[[#This Row],[Qty]]</f>
        <v>0</v>
      </c>
    </row>
    <row r="475" spans="1:12">
      <c r="A475" t="s">
        <v>10</v>
      </c>
      <c r="B475" t="s">
        <v>11</v>
      </c>
      <c r="C475" t="s">
        <v>73</v>
      </c>
      <c r="D475" t="s">
        <v>102</v>
      </c>
      <c r="E475" t="s">
        <v>26</v>
      </c>
      <c r="F475" t="s">
        <v>26</v>
      </c>
      <c r="G475" t="s">
        <v>64</v>
      </c>
      <c r="H475" s="1">
        <v>2020</v>
      </c>
      <c r="I475" s="2">
        <v>20</v>
      </c>
      <c r="J475" s="3">
        <v>0</v>
      </c>
      <c r="K475">
        <f>Table1[[#This Row],[Total Revenue + Open]]/Table1[[#This Row],[Qty]]</f>
        <v>0</v>
      </c>
      <c r="L475">
        <f>Table1[[#This Row],[Total Revenue + Open]]/Table1[[#This Row],[Qty]]</f>
        <v>0</v>
      </c>
    </row>
    <row r="476" spans="1:12">
      <c r="A476" t="s">
        <v>10</v>
      </c>
      <c r="B476" t="s">
        <v>11</v>
      </c>
      <c r="C476" t="s">
        <v>73</v>
      </c>
      <c r="D476" t="s">
        <v>102</v>
      </c>
      <c r="E476" t="s">
        <v>26</v>
      </c>
      <c r="F476" t="s">
        <v>26</v>
      </c>
      <c r="G476" t="s">
        <v>64</v>
      </c>
      <c r="H476" s="1">
        <v>2021</v>
      </c>
      <c r="I476" s="2">
        <v>70</v>
      </c>
      <c r="J476" s="3">
        <v>0</v>
      </c>
      <c r="K476">
        <f>Table1[[#This Row],[Total Revenue + Open]]/Table1[[#This Row],[Qty]]</f>
        <v>0</v>
      </c>
      <c r="L476">
        <f>Table1[[#This Row],[Total Revenue + Open]]/Table1[[#This Row],[Qty]]</f>
        <v>0</v>
      </c>
    </row>
    <row r="477" spans="1:12">
      <c r="A477" t="s">
        <v>10</v>
      </c>
      <c r="B477" t="s">
        <v>11</v>
      </c>
      <c r="C477" t="s">
        <v>73</v>
      </c>
      <c r="D477" t="s">
        <v>102</v>
      </c>
      <c r="E477" t="s">
        <v>26</v>
      </c>
      <c r="F477" t="s">
        <v>26</v>
      </c>
      <c r="G477" t="s">
        <v>64</v>
      </c>
      <c r="H477" s="1">
        <v>2021</v>
      </c>
      <c r="I477" s="2">
        <v>10</v>
      </c>
      <c r="J477" s="3">
        <v>0</v>
      </c>
      <c r="K477">
        <f>Table1[[#This Row],[Total Revenue + Open]]/Table1[[#This Row],[Qty]]</f>
        <v>0</v>
      </c>
      <c r="L477">
        <f>Table1[[#This Row],[Total Revenue + Open]]/Table1[[#This Row],[Qty]]</f>
        <v>0</v>
      </c>
    </row>
    <row r="478" spans="1:12">
      <c r="A478" t="s">
        <v>10</v>
      </c>
      <c r="B478" t="s">
        <v>11</v>
      </c>
      <c r="C478" t="s">
        <v>119</v>
      </c>
      <c r="D478" t="s">
        <v>120</v>
      </c>
      <c r="E478" t="s">
        <v>15</v>
      </c>
      <c r="F478" t="s">
        <v>36</v>
      </c>
      <c r="G478" t="s">
        <v>37</v>
      </c>
      <c r="H478" s="1">
        <v>2022</v>
      </c>
      <c r="I478" s="2">
        <v>4125</v>
      </c>
      <c r="J478" s="3">
        <v>5494</v>
      </c>
      <c r="K478">
        <f>Table1[[#This Row],[Total Revenue + Open]]/Table1[[#This Row],[Qty]]</f>
        <v>1.3318787878787879</v>
      </c>
      <c r="L478">
        <f>Table1[[#This Row],[Qty]]/Table1[[#This Row],[Total Revenue + Open]]</f>
        <v>0.75081907535493264</v>
      </c>
    </row>
    <row r="479" spans="1:12">
      <c r="A479" t="s">
        <v>10</v>
      </c>
      <c r="B479" t="s">
        <v>11</v>
      </c>
      <c r="C479" t="s">
        <v>73</v>
      </c>
      <c r="D479" t="s">
        <v>69</v>
      </c>
      <c r="E479" t="s">
        <v>12</v>
      </c>
      <c r="F479" t="s">
        <v>13</v>
      </c>
      <c r="G479" t="s">
        <v>29</v>
      </c>
      <c r="H479" s="1">
        <v>2018</v>
      </c>
      <c r="I479" s="2">
        <v>20250</v>
      </c>
      <c r="J479" s="3">
        <v>2632.5</v>
      </c>
      <c r="K479">
        <f>Table1[[#This Row],[Total Revenue + Open]]/Table1[[#This Row],[Qty]]</f>
        <v>0.13</v>
      </c>
      <c r="L479">
        <f>Table1[[#This Row],[Total Revenue + Open]]/Table1[[#This Row],[Qty]]</f>
        <v>0.13</v>
      </c>
    </row>
    <row r="480" spans="1:12">
      <c r="A480" t="s">
        <v>10</v>
      </c>
      <c r="B480" t="s">
        <v>11</v>
      </c>
      <c r="C480" t="s">
        <v>73</v>
      </c>
      <c r="D480" t="s">
        <v>69</v>
      </c>
      <c r="E480" t="s">
        <v>12</v>
      </c>
      <c r="F480" t="s">
        <v>13</v>
      </c>
      <c r="G480" t="s">
        <v>29</v>
      </c>
      <c r="H480" s="1">
        <v>2018</v>
      </c>
      <c r="I480" s="2">
        <v>11150</v>
      </c>
      <c r="J480" s="3">
        <v>1449.5</v>
      </c>
      <c r="K480">
        <f>Table1[[#This Row],[Total Revenue + Open]]/Table1[[#This Row],[Qty]]</f>
        <v>0.13</v>
      </c>
      <c r="L480">
        <f>Table1[[#This Row],[Total Revenue + Open]]/Table1[[#This Row],[Qty]]</f>
        <v>0.13</v>
      </c>
    </row>
    <row r="481" spans="1:12">
      <c r="A481" t="s">
        <v>10</v>
      </c>
      <c r="B481" t="s">
        <v>11</v>
      </c>
      <c r="C481" t="s">
        <v>73</v>
      </c>
      <c r="D481" t="s">
        <v>69</v>
      </c>
      <c r="E481" t="s">
        <v>12</v>
      </c>
      <c r="F481" t="s">
        <v>13</v>
      </c>
      <c r="G481" t="s">
        <v>109</v>
      </c>
      <c r="H481" s="1">
        <v>2018</v>
      </c>
      <c r="I481" s="2">
        <v>2900</v>
      </c>
      <c r="J481" s="3">
        <v>377</v>
      </c>
      <c r="K481">
        <f>Table1[[#This Row],[Total Revenue + Open]]/Table1[[#This Row],[Qty]]</f>
        <v>0.13</v>
      </c>
      <c r="L481">
        <f>Table1[[#This Row],[Total Revenue + Open]]/Table1[[#This Row],[Qty]]</f>
        <v>0.13</v>
      </c>
    </row>
    <row r="482" spans="1:12">
      <c r="A482" t="s">
        <v>10</v>
      </c>
      <c r="B482" t="s">
        <v>11</v>
      </c>
      <c r="C482" t="s">
        <v>73</v>
      </c>
      <c r="D482" t="s">
        <v>69</v>
      </c>
      <c r="E482" t="s">
        <v>12</v>
      </c>
      <c r="F482" t="s">
        <v>13</v>
      </c>
      <c r="G482" t="s">
        <v>109</v>
      </c>
      <c r="H482" s="1">
        <v>2018</v>
      </c>
      <c r="I482" s="2">
        <v>2150</v>
      </c>
      <c r="J482" s="3">
        <v>279.5</v>
      </c>
      <c r="K482">
        <f>Table1[[#This Row],[Total Revenue + Open]]/Table1[[#This Row],[Qty]]</f>
        <v>0.13</v>
      </c>
      <c r="L482">
        <f>Table1[[#This Row],[Total Revenue + Open]]/Table1[[#This Row],[Qty]]</f>
        <v>0.13</v>
      </c>
    </row>
    <row r="483" spans="1:12">
      <c r="A483" t="s">
        <v>10</v>
      </c>
      <c r="B483" t="s">
        <v>11</v>
      </c>
      <c r="C483" t="s">
        <v>73</v>
      </c>
      <c r="D483" t="s">
        <v>69</v>
      </c>
      <c r="E483" t="s">
        <v>12</v>
      </c>
      <c r="F483" t="s">
        <v>13</v>
      </c>
      <c r="G483" t="s">
        <v>109</v>
      </c>
      <c r="H483" s="1">
        <v>2018</v>
      </c>
      <c r="I483" s="2">
        <v>3400</v>
      </c>
      <c r="J483" s="3">
        <v>442</v>
      </c>
      <c r="K483">
        <f>Table1[[#This Row],[Total Revenue + Open]]/Table1[[#This Row],[Qty]]</f>
        <v>0.13</v>
      </c>
      <c r="L483">
        <f>Table1[[#This Row],[Total Revenue + Open]]/Table1[[#This Row],[Qty]]</f>
        <v>0.13</v>
      </c>
    </row>
    <row r="484" spans="1:12">
      <c r="A484" t="s">
        <v>10</v>
      </c>
      <c r="B484" t="s">
        <v>11</v>
      </c>
      <c r="C484" t="s">
        <v>73</v>
      </c>
      <c r="D484" t="s">
        <v>69</v>
      </c>
      <c r="E484" t="s">
        <v>12</v>
      </c>
      <c r="F484" t="s">
        <v>13</v>
      </c>
      <c r="G484" t="s">
        <v>109</v>
      </c>
      <c r="H484" s="1">
        <v>2018</v>
      </c>
      <c r="I484" s="2">
        <v>2750</v>
      </c>
      <c r="J484" s="3">
        <v>357.5</v>
      </c>
      <c r="K484">
        <f>Table1[[#This Row],[Total Revenue + Open]]/Table1[[#This Row],[Qty]]</f>
        <v>0.13</v>
      </c>
      <c r="L484">
        <f>Table1[[#This Row],[Total Revenue + Open]]/Table1[[#This Row],[Qty]]</f>
        <v>0.13</v>
      </c>
    </row>
    <row r="485" spans="1:12">
      <c r="A485" t="s">
        <v>10</v>
      </c>
      <c r="B485" t="s">
        <v>11</v>
      </c>
      <c r="C485" t="s">
        <v>73</v>
      </c>
      <c r="D485" t="s">
        <v>69</v>
      </c>
      <c r="E485" t="s">
        <v>15</v>
      </c>
      <c r="F485" t="s">
        <v>36</v>
      </c>
      <c r="G485" t="s">
        <v>37</v>
      </c>
      <c r="H485" s="1">
        <v>2018</v>
      </c>
      <c r="I485" s="2">
        <v>20310</v>
      </c>
      <c r="J485" s="3">
        <v>24240</v>
      </c>
      <c r="K485">
        <f>Table1[[#This Row],[Total Revenue + Open]]/Table1[[#This Row],[Qty]]</f>
        <v>1.1935007385524372</v>
      </c>
      <c r="L485">
        <f>Table1[[#This Row],[Qty]]/Table1[[#This Row],[Total Revenue + Open]]</f>
        <v>0.83787128712871284</v>
      </c>
    </row>
    <row r="486" spans="1:12">
      <c r="A486" t="s">
        <v>10</v>
      </c>
      <c r="B486" t="s">
        <v>11</v>
      </c>
      <c r="C486" t="s">
        <v>73</v>
      </c>
      <c r="D486" t="s">
        <v>69</v>
      </c>
      <c r="E486" t="s">
        <v>15</v>
      </c>
      <c r="F486" t="s">
        <v>36</v>
      </c>
      <c r="G486" t="s">
        <v>37</v>
      </c>
      <c r="H486" s="1">
        <v>2018</v>
      </c>
      <c r="I486" s="2">
        <v>11235</v>
      </c>
      <c r="J486" s="3">
        <v>13410</v>
      </c>
      <c r="K486">
        <f>Table1[[#This Row],[Total Revenue + Open]]/Table1[[#This Row],[Qty]]</f>
        <v>1.1935914552736984</v>
      </c>
      <c r="L486">
        <f>Table1[[#This Row],[Qty]]/Table1[[#This Row],[Total Revenue + Open]]</f>
        <v>0.8378076062639821</v>
      </c>
    </row>
    <row r="487" spans="1:12">
      <c r="A487" t="s">
        <v>10</v>
      </c>
      <c r="B487" t="s">
        <v>11</v>
      </c>
      <c r="C487" t="s">
        <v>73</v>
      </c>
      <c r="D487" t="s">
        <v>69</v>
      </c>
      <c r="E487" t="s">
        <v>15</v>
      </c>
      <c r="F487" t="s">
        <v>110</v>
      </c>
      <c r="G487" t="s">
        <v>111</v>
      </c>
      <c r="H487" s="1">
        <v>2018</v>
      </c>
      <c r="I487" s="2">
        <v>2915</v>
      </c>
      <c r="J487" s="3">
        <v>2813</v>
      </c>
      <c r="K487">
        <f>Table1[[#This Row],[Total Revenue + Open]]/Table1[[#This Row],[Qty]]</f>
        <v>0.96500857632933101</v>
      </c>
      <c r="L487">
        <f>Table1[[#This Row],[Qty]]/Table1[[#This Row],[Total Revenue + Open]]</f>
        <v>1.0362602204052613</v>
      </c>
    </row>
    <row r="488" spans="1:12">
      <c r="A488" t="s">
        <v>10</v>
      </c>
      <c r="B488" t="s">
        <v>11</v>
      </c>
      <c r="C488" t="s">
        <v>73</v>
      </c>
      <c r="D488" t="s">
        <v>69</v>
      </c>
      <c r="E488" t="s">
        <v>15</v>
      </c>
      <c r="F488" t="s">
        <v>110</v>
      </c>
      <c r="G488" t="s">
        <v>111</v>
      </c>
      <c r="H488" s="1">
        <v>2018</v>
      </c>
      <c r="I488" s="2">
        <v>2160</v>
      </c>
      <c r="J488" s="3">
        <v>2085.5</v>
      </c>
      <c r="K488">
        <f>Table1[[#This Row],[Total Revenue + Open]]/Table1[[#This Row],[Qty]]</f>
        <v>0.96550925925925923</v>
      </c>
      <c r="L488">
        <f>Table1[[#This Row],[Qty]]/Table1[[#This Row],[Total Revenue + Open]]</f>
        <v>1.0357228482378327</v>
      </c>
    </row>
    <row r="489" spans="1:12">
      <c r="A489" t="s">
        <v>10</v>
      </c>
      <c r="B489" t="s">
        <v>11</v>
      </c>
      <c r="C489" t="s">
        <v>73</v>
      </c>
      <c r="D489" t="s">
        <v>69</v>
      </c>
      <c r="E489" t="s">
        <v>15</v>
      </c>
      <c r="F489" t="s">
        <v>110</v>
      </c>
      <c r="G489" t="s">
        <v>111</v>
      </c>
      <c r="H489" s="1">
        <v>2018</v>
      </c>
      <c r="I489" s="2">
        <v>3395</v>
      </c>
      <c r="J489" s="3">
        <v>3273.75</v>
      </c>
      <c r="K489">
        <f>Table1[[#This Row],[Total Revenue + Open]]/Table1[[#This Row],[Qty]]</f>
        <v>0.9642857142857143</v>
      </c>
      <c r="L489">
        <f>Table1[[#This Row],[Qty]]/Table1[[#This Row],[Total Revenue + Open]]</f>
        <v>1.037037037037037</v>
      </c>
    </row>
    <row r="490" spans="1:12">
      <c r="A490" t="s">
        <v>10</v>
      </c>
      <c r="B490" t="s">
        <v>11</v>
      </c>
      <c r="C490" t="s">
        <v>73</v>
      </c>
      <c r="D490" t="s">
        <v>69</v>
      </c>
      <c r="E490" t="s">
        <v>15</v>
      </c>
      <c r="F490" t="s">
        <v>110</v>
      </c>
      <c r="G490" t="s">
        <v>111</v>
      </c>
      <c r="H490" s="1">
        <v>2018</v>
      </c>
      <c r="I490" s="2">
        <v>2815</v>
      </c>
      <c r="J490" s="3">
        <v>2716</v>
      </c>
      <c r="K490">
        <f>Table1[[#This Row],[Total Revenue + Open]]/Table1[[#This Row],[Qty]]</f>
        <v>0.96483126110124329</v>
      </c>
      <c r="L490">
        <f>Table1[[#This Row],[Qty]]/Table1[[#This Row],[Total Revenue + Open]]</f>
        <v>1.0364506627393226</v>
      </c>
    </row>
    <row r="491" spans="1:12">
      <c r="A491" t="s">
        <v>10</v>
      </c>
      <c r="B491" t="s">
        <v>11</v>
      </c>
      <c r="C491" t="s">
        <v>73</v>
      </c>
      <c r="D491" t="s">
        <v>69</v>
      </c>
      <c r="E491" t="s">
        <v>19</v>
      </c>
      <c r="F491" t="s">
        <v>40</v>
      </c>
      <c r="G491" t="s">
        <v>70</v>
      </c>
      <c r="H491" s="1">
        <v>2018</v>
      </c>
      <c r="I491" s="2">
        <v>11550</v>
      </c>
      <c r="J491" s="3">
        <v>1443.75</v>
      </c>
      <c r="K491">
        <f>Table1[[#This Row],[Total Revenue + Open]]/Table1[[#This Row],[Qty]]</f>
        <v>0.125</v>
      </c>
      <c r="L491">
        <f>Table1[[#This Row],[Total Revenue + Open]]/Table1[[#This Row],[Qty]]</f>
        <v>0.125</v>
      </c>
    </row>
    <row r="492" spans="1:12">
      <c r="A492" t="s">
        <v>10</v>
      </c>
      <c r="B492" t="s">
        <v>11</v>
      </c>
      <c r="C492" t="s">
        <v>73</v>
      </c>
      <c r="D492" t="s">
        <v>69</v>
      </c>
      <c r="E492" t="s">
        <v>19</v>
      </c>
      <c r="F492" t="s">
        <v>40</v>
      </c>
      <c r="G492" t="s">
        <v>70</v>
      </c>
      <c r="H492" s="1">
        <v>2018</v>
      </c>
      <c r="I492" s="2">
        <v>8500</v>
      </c>
      <c r="J492" s="3">
        <v>1062.5</v>
      </c>
      <c r="K492">
        <f>Table1[[#This Row],[Total Revenue + Open]]/Table1[[#This Row],[Qty]]</f>
        <v>0.125</v>
      </c>
      <c r="L492">
        <f>Table1[[#This Row],[Total Revenue + Open]]/Table1[[#This Row],[Qty]]</f>
        <v>0.125</v>
      </c>
    </row>
    <row r="493" spans="1:12">
      <c r="A493" t="s">
        <v>10</v>
      </c>
      <c r="B493" t="s">
        <v>11</v>
      </c>
      <c r="C493" t="s">
        <v>73</v>
      </c>
      <c r="D493" t="s">
        <v>69</v>
      </c>
      <c r="E493" t="s">
        <v>19</v>
      </c>
      <c r="F493" t="s">
        <v>40</v>
      </c>
      <c r="G493" t="s">
        <v>70</v>
      </c>
      <c r="H493" s="1">
        <v>2018</v>
      </c>
      <c r="I493" s="2">
        <v>13450</v>
      </c>
      <c r="J493" s="3">
        <v>1681.25</v>
      </c>
      <c r="K493">
        <f>Table1[[#This Row],[Total Revenue + Open]]/Table1[[#This Row],[Qty]]</f>
        <v>0.125</v>
      </c>
      <c r="L493">
        <f>Table1[[#This Row],[Total Revenue + Open]]/Table1[[#This Row],[Qty]]</f>
        <v>0.125</v>
      </c>
    </row>
    <row r="494" spans="1:12">
      <c r="A494" t="s">
        <v>10</v>
      </c>
      <c r="B494" t="s">
        <v>11</v>
      </c>
      <c r="C494" t="s">
        <v>73</v>
      </c>
      <c r="D494" t="s">
        <v>69</v>
      </c>
      <c r="E494" t="s">
        <v>19</v>
      </c>
      <c r="F494" t="s">
        <v>40</v>
      </c>
      <c r="G494" t="s">
        <v>70</v>
      </c>
      <c r="H494" s="1">
        <v>2018</v>
      </c>
      <c r="I494" s="2">
        <v>11000</v>
      </c>
      <c r="J494" s="3">
        <v>1375</v>
      </c>
      <c r="K494">
        <f>Table1[[#This Row],[Total Revenue + Open]]/Table1[[#This Row],[Qty]]</f>
        <v>0.125</v>
      </c>
      <c r="L494">
        <f>Table1[[#This Row],[Total Revenue + Open]]/Table1[[#This Row],[Qty]]</f>
        <v>0.125</v>
      </c>
    </row>
    <row r="495" spans="1:12">
      <c r="A495" t="s">
        <v>10</v>
      </c>
      <c r="B495" t="s">
        <v>11</v>
      </c>
      <c r="C495" t="s">
        <v>73</v>
      </c>
      <c r="D495" t="s">
        <v>69</v>
      </c>
      <c r="E495" t="s">
        <v>19</v>
      </c>
      <c r="F495" t="s">
        <v>40</v>
      </c>
      <c r="G495" t="s">
        <v>70</v>
      </c>
      <c r="H495" s="1">
        <v>2018</v>
      </c>
      <c r="I495" s="2">
        <v>97650</v>
      </c>
      <c r="J495" s="3">
        <v>11229.75</v>
      </c>
      <c r="K495">
        <f>Table1[[#This Row],[Total Revenue + Open]]/Table1[[#This Row],[Qty]]</f>
        <v>0.115</v>
      </c>
      <c r="L495">
        <f>Table1[[#This Row],[Total Revenue + Open]]/Table1[[#This Row],[Qty]]</f>
        <v>0.115</v>
      </c>
    </row>
    <row r="496" spans="1:12">
      <c r="A496" t="s">
        <v>10</v>
      </c>
      <c r="B496" t="s">
        <v>11</v>
      </c>
      <c r="C496" t="s">
        <v>73</v>
      </c>
      <c r="D496" t="s">
        <v>69</v>
      </c>
      <c r="E496" t="s">
        <v>19</v>
      </c>
      <c r="F496" t="s">
        <v>40</v>
      </c>
      <c r="G496" t="s">
        <v>70</v>
      </c>
      <c r="H496" s="1">
        <v>2018</v>
      </c>
      <c r="I496" s="2">
        <v>61300</v>
      </c>
      <c r="J496" s="3">
        <v>7049.5</v>
      </c>
      <c r="K496">
        <f>Table1[[#This Row],[Total Revenue + Open]]/Table1[[#This Row],[Qty]]</f>
        <v>0.115</v>
      </c>
      <c r="L496">
        <f>Table1[[#This Row],[Total Revenue + Open]]/Table1[[#This Row],[Qty]]</f>
        <v>0.115</v>
      </c>
    </row>
    <row r="497" spans="1:12">
      <c r="A497" t="s">
        <v>10</v>
      </c>
      <c r="B497" t="s">
        <v>11</v>
      </c>
      <c r="C497" t="s">
        <v>73</v>
      </c>
      <c r="D497" t="s">
        <v>69</v>
      </c>
      <c r="E497" t="s">
        <v>19</v>
      </c>
      <c r="F497" t="s">
        <v>40</v>
      </c>
      <c r="G497" t="s">
        <v>71</v>
      </c>
      <c r="H497" s="1">
        <v>2018</v>
      </c>
      <c r="I497" s="2">
        <v>5800</v>
      </c>
      <c r="J497" s="3">
        <v>725</v>
      </c>
      <c r="K497">
        <f>Table1[[#This Row],[Total Revenue + Open]]/Table1[[#This Row],[Qty]]</f>
        <v>0.125</v>
      </c>
      <c r="L497">
        <f>Table1[[#This Row],[Total Revenue + Open]]/Table1[[#This Row],[Qty]]</f>
        <v>0.125</v>
      </c>
    </row>
    <row r="498" spans="1:12">
      <c r="A498" t="s">
        <v>10</v>
      </c>
      <c r="B498" t="s">
        <v>11</v>
      </c>
      <c r="C498" t="s">
        <v>73</v>
      </c>
      <c r="D498" t="s">
        <v>69</v>
      </c>
      <c r="E498" t="s">
        <v>19</v>
      </c>
      <c r="F498" t="s">
        <v>40</v>
      </c>
      <c r="G498" t="s">
        <v>71</v>
      </c>
      <c r="H498" s="1">
        <v>2018</v>
      </c>
      <c r="I498" s="2">
        <v>4250</v>
      </c>
      <c r="J498" s="3">
        <v>531.25</v>
      </c>
      <c r="K498">
        <f>Table1[[#This Row],[Total Revenue + Open]]/Table1[[#This Row],[Qty]]</f>
        <v>0.125</v>
      </c>
      <c r="L498">
        <f>Table1[[#This Row],[Total Revenue + Open]]/Table1[[#This Row],[Qty]]</f>
        <v>0.125</v>
      </c>
    </row>
    <row r="499" spans="1:12">
      <c r="A499" t="s">
        <v>10</v>
      </c>
      <c r="B499" t="s">
        <v>11</v>
      </c>
      <c r="C499" t="s">
        <v>73</v>
      </c>
      <c r="D499" t="s">
        <v>69</v>
      </c>
      <c r="E499" t="s">
        <v>19</v>
      </c>
      <c r="F499" t="s">
        <v>40</v>
      </c>
      <c r="G499" t="s">
        <v>71</v>
      </c>
      <c r="H499" s="1">
        <v>2018</v>
      </c>
      <c r="I499" s="2">
        <v>6750</v>
      </c>
      <c r="J499" s="3">
        <v>843.75</v>
      </c>
      <c r="K499">
        <f>Table1[[#This Row],[Total Revenue + Open]]/Table1[[#This Row],[Qty]]</f>
        <v>0.125</v>
      </c>
      <c r="L499">
        <f>Table1[[#This Row],[Total Revenue + Open]]/Table1[[#This Row],[Qty]]</f>
        <v>0.125</v>
      </c>
    </row>
    <row r="500" spans="1:12">
      <c r="A500" t="s">
        <v>10</v>
      </c>
      <c r="B500" t="s">
        <v>11</v>
      </c>
      <c r="C500" t="s">
        <v>73</v>
      </c>
      <c r="D500" t="s">
        <v>69</v>
      </c>
      <c r="E500" t="s">
        <v>19</v>
      </c>
      <c r="F500" t="s">
        <v>40</v>
      </c>
      <c r="G500" t="s">
        <v>71</v>
      </c>
      <c r="H500" s="1">
        <v>2018</v>
      </c>
      <c r="I500" s="2">
        <v>5500</v>
      </c>
      <c r="J500" s="3">
        <v>687.5</v>
      </c>
      <c r="K500">
        <f>Table1[[#This Row],[Total Revenue + Open]]/Table1[[#This Row],[Qty]]</f>
        <v>0.125</v>
      </c>
      <c r="L500">
        <f>Table1[[#This Row],[Total Revenue + Open]]/Table1[[#This Row],[Qty]]</f>
        <v>0.125</v>
      </c>
    </row>
    <row r="501" spans="1:12">
      <c r="A501" t="s">
        <v>10</v>
      </c>
      <c r="B501" t="s">
        <v>11</v>
      </c>
      <c r="C501" t="s">
        <v>73</v>
      </c>
      <c r="D501" t="s">
        <v>69</v>
      </c>
      <c r="E501" t="s">
        <v>19</v>
      </c>
      <c r="F501" t="s">
        <v>40</v>
      </c>
      <c r="G501" t="s">
        <v>71</v>
      </c>
      <c r="H501" s="1">
        <v>2018</v>
      </c>
      <c r="I501" s="2">
        <v>32550</v>
      </c>
      <c r="J501" s="3">
        <v>3743.25</v>
      </c>
      <c r="K501">
        <f>Table1[[#This Row],[Total Revenue + Open]]/Table1[[#This Row],[Qty]]</f>
        <v>0.115</v>
      </c>
      <c r="L501">
        <f>Table1[[#This Row],[Total Revenue + Open]]/Table1[[#This Row],[Qty]]</f>
        <v>0.115</v>
      </c>
    </row>
    <row r="502" spans="1:12">
      <c r="A502" t="s">
        <v>10</v>
      </c>
      <c r="B502" t="s">
        <v>11</v>
      </c>
      <c r="C502" t="s">
        <v>73</v>
      </c>
      <c r="D502" t="s">
        <v>69</v>
      </c>
      <c r="E502" t="s">
        <v>19</v>
      </c>
      <c r="F502" t="s">
        <v>40</v>
      </c>
      <c r="G502" t="s">
        <v>71</v>
      </c>
      <c r="H502" s="1">
        <v>2018</v>
      </c>
      <c r="I502" s="2">
        <v>20450</v>
      </c>
      <c r="J502" s="3">
        <v>2351.75</v>
      </c>
      <c r="K502">
        <f>Table1[[#This Row],[Total Revenue + Open]]/Table1[[#This Row],[Qty]]</f>
        <v>0.115</v>
      </c>
      <c r="L502">
        <f>Table1[[#This Row],[Total Revenue + Open]]/Table1[[#This Row],[Qty]]</f>
        <v>0.115</v>
      </c>
    </row>
    <row r="503" spans="1:12">
      <c r="A503" t="s">
        <v>10</v>
      </c>
      <c r="B503" t="s">
        <v>11</v>
      </c>
      <c r="C503" t="s">
        <v>73</v>
      </c>
      <c r="D503" t="s">
        <v>69</v>
      </c>
      <c r="E503" t="s">
        <v>19</v>
      </c>
      <c r="F503" t="s">
        <v>40</v>
      </c>
      <c r="G503" t="s">
        <v>112</v>
      </c>
      <c r="H503" s="1">
        <v>2018</v>
      </c>
      <c r="I503" s="2">
        <v>23450</v>
      </c>
      <c r="J503" s="3">
        <v>2931.25</v>
      </c>
      <c r="K503">
        <f>Table1[[#This Row],[Total Revenue + Open]]/Table1[[#This Row],[Qty]]</f>
        <v>0.125</v>
      </c>
      <c r="L503">
        <f>Table1[[#This Row],[Total Revenue + Open]]/Table1[[#This Row],[Qty]]</f>
        <v>0.125</v>
      </c>
    </row>
    <row r="504" spans="1:12">
      <c r="A504" t="s">
        <v>10</v>
      </c>
      <c r="B504" t="s">
        <v>11</v>
      </c>
      <c r="C504" t="s">
        <v>73</v>
      </c>
      <c r="D504" t="s">
        <v>69</v>
      </c>
      <c r="E504" t="s">
        <v>19</v>
      </c>
      <c r="F504" t="s">
        <v>40</v>
      </c>
      <c r="G504" t="s">
        <v>112</v>
      </c>
      <c r="H504" s="1">
        <v>2018</v>
      </c>
      <c r="I504" s="2">
        <v>5800</v>
      </c>
      <c r="J504" s="3">
        <v>725</v>
      </c>
      <c r="K504">
        <f>Table1[[#This Row],[Total Revenue + Open]]/Table1[[#This Row],[Qty]]</f>
        <v>0.125</v>
      </c>
      <c r="L504">
        <f>Table1[[#This Row],[Total Revenue + Open]]/Table1[[#This Row],[Qty]]</f>
        <v>0.125</v>
      </c>
    </row>
    <row r="505" spans="1:12">
      <c r="A505" t="s">
        <v>10</v>
      </c>
      <c r="B505" t="s">
        <v>11</v>
      </c>
      <c r="C505" t="s">
        <v>73</v>
      </c>
      <c r="D505" t="s">
        <v>69</v>
      </c>
      <c r="E505" t="s">
        <v>19</v>
      </c>
      <c r="F505" t="s">
        <v>40</v>
      </c>
      <c r="G505" t="s">
        <v>113</v>
      </c>
      <c r="H505" s="1">
        <v>2018</v>
      </c>
      <c r="I505" s="2">
        <v>7900</v>
      </c>
      <c r="J505" s="3">
        <v>987.5</v>
      </c>
      <c r="K505">
        <f>Table1[[#This Row],[Total Revenue + Open]]/Table1[[#This Row],[Qty]]</f>
        <v>0.125</v>
      </c>
      <c r="L505">
        <f>Table1[[#This Row],[Total Revenue + Open]]/Table1[[#This Row],[Qty]]</f>
        <v>0.125</v>
      </c>
    </row>
    <row r="506" spans="1:12">
      <c r="A506" t="s">
        <v>10</v>
      </c>
      <c r="B506" t="s">
        <v>11</v>
      </c>
      <c r="C506" t="s">
        <v>73</v>
      </c>
      <c r="D506" t="s">
        <v>69</v>
      </c>
      <c r="E506" t="s">
        <v>19</v>
      </c>
      <c r="F506" t="s">
        <v>40</v>
      </c>
      <c r="G506" t="s">
        <v>113</v>
      </c>
      <c r="H506" s="1">
        <v>2018</v>
      </c>
      <c r="I506" s="2">
        <v>2100</v>
      </c>
      <c r="J506" s="3">
        <v>262.5</v>
      </c>
      <c r="K506">
        <f>Table1[[#This Row],[Total Revenue + Open]]/Table1[[#This Row],[Qty]]</f>
        <v>0.125</v>
      </c>
      <c r="L506">
        <f>Table1[[#This Row],[Total Revenue + Open]]/Table1[[#This Row],[Qty]]</f>
        <v>0.125</v>
      </c>
    </row>
    <row r="507" spans="1:12">
      <c r="A507" t="s">
        <v>10</v>
      </c>
      <c r="B507" t="s">
        <v>11</v>
      </c>
      <c r="C507" t="s">
        <v>73</v>
      </c>
      <c r="D507" t="s">
        <v>69</v>
      </c>
      <c r="E507" t="s">
        <v>22</v>
      </c>
      <c r="F507" t="s">
        <v>23</v>
      </c>
      <c r="G507" t="s">
        <v>24</v>
      </c>
      <c r="H507" s="1">
        <v>2018</v>
      </c>
      <c r="I507" s="2">
        <v>13670</v>
      </c>
      <c r="J507" s="3">
        <v>10744</v>
      </c>
      <c r="K507">
        <f>Table1[[#This Row],[Total Revenue + Open]]/Table1[[#This Row],[Qty]]</f>
        <v>0.78595464520848568</v>
      </c>
      <c r="L507">
        <f>Table1[[#This Row],[Total Revenue + Open]]/Table1[[#This Row],[Qty]]</f>
        <v>0.78595464520848568</v>
      </c>
    </row>
    <row r="508" spans="1:12">
      <c r="A508" t="s">
        <v>10</v>
      </c>
      <c r="B508" t="s">
        <v>11</v>
      </c>
      <c r="C508" t="s">
        <v>73</v>
      </c>
      <c r="D508" t="s">
        <v>69</v>
      </c>
      <c r="E508" t="s">
        <v>22</v>
      </c>
      <c r="F508" t="s">
        <v>23</v>
      </c>
      <c r="G508" t="s">
        <v>24</v>
      </c>
      <c r="H508" s="1">
        <v>2018</v>
      </c>
      <c r="I508" s="2">
        <v>9620</v>
      </c>
      <c r="J508" s="3">
        <v>7560.3</v>
      </c>
      <c r="K508">
        <f>Table1[[#This Row],[Total Revenue + Open]]/Table1[[#This Row],[Qty]]</f>
        <v>0.78589397089397095</v>
      </c>
      <c r="L508">
        <f>Table1[[#This Row],[Total Revenue + Open]]/Table1[[#This Row],[Qty]]</f>
        <v>0.78589397089397095</v>
      </c>
    </row>
    <row r="509" spans="1:12">
      <c r="A509" t="s">
        <v>10</v>
      </c>
      <c r="B509" t="s">
        <v>11</v>
      </c>
      <c r="C509" t="s">
        <v>73</v>
      </c>
      <c r="D509" t="s">
        <v>69</v>
      </c>
      <c r="E509" t="s">
        <v>22</v>
      </c>
      <c r="F509" t="s">
        <v>23</v>
      </c>
      <c r="G509" t="s">
        <v>24</v>
      </c>
      <c r="H509" s="1">
        <v>2018</v>
      </c>
      <c r="I509" s="2">
        <v>1590</v>
      </c>
      <c r="J509" s="3">
        <v>1248.2</v>
      </c>
      <c r="K509">
        <f>Table1[[#This Row],[Total Revenue + Open]]/Table1[[#This Row],[Qty]]</f>
        <v>0.78503144654088053</v>
      </c>
      <c r="L509">
        <f>Table1[[#This Row],[Total Revenue + Open]]/Table1[[#This Row],[Qty]]</f>
        <v>0.78503144654088053</v>
      </c>
    </row>
    <row r="510" spans="1:12">
      <c r="A510" t="s">
        <v>10</v>
      </c>
      <c r="B510" t="s">
        <v>11</v>
      </c>
      <c r="C510" t="s">
        <v>73</v>
      </c>
      <c r="D510" t="s">
        <v>69</v>
      </c>
      <c r="E510" t="s">
        <v>22</v>
      </c>
      <c r="F510" t="s">
        <v>23</v>
      </c>
      <c r="G510" t="s">
        <v>25</v>
      </c>
      <c r="H510" s="1">
        <v>2018</v>
      </c>
      <c r="I510" s="2">
        <v>2975</v>
      </c>
      <c r="J510" s="3">
        <v>2338.4</v>
      </c>
      <c r="K510">
        <f>Table1[[#This Row],[Total Revenue + Open]]/Table1[[#This Row],[Qty]]</f>
        <v>0.78601680672268914</v>
      </c>
      <c r="L510">
        <f>Table1[[#This Row],[Total Revenue + Open]]/Table1[[#This Row],[Qty]]</f>
        <v>0.78601680672268914</v>
      </c>
    </row>
    <row r="511" spans="1:12">
      <c r="A511" t="s">
        <v>10</v>
      </c>
      <c r="B511" t="s">
        <v>11</v>
      </c>
      <c r="C511" t="s">
        <v>73</v>
      </c>
      <c r="D511" t="s">
        <v>69</v>
      </c>
      <c r="E511" t="s">
        <v>22</v>
      </c>
      <c r="F511" t="s">
        <v>23</v>
      </c>
      <c r="G511" t="s">
        <v>25</v>
      </c>
      <c r="H511" s="1">
        <v>2018</v>
      </c>
      <c r="I511" s="2">
        <v>910</v>
      </c>
      <c r="J511" s="3">
        <v>718.9</v>
      </c>
      <c r="K511">
        <f>Table1[[#This Row],[Total Revenue + Open]]/Table1[[#This Row],[Qty]]</f>
        <v>0.78999999999999992</v>
      </c>
      <c r="L511">
        <f>Table1[[#This Row],[Total Revenue + Open]]/Table1[[#This Row],[Qty]]</f>
        <v>0.78999999999999992</v>
      </c>
    </row>
    <row r="512" spans="1:12">
      <c r="A512" t="s">
        <v>10</v>
      </c>
      <c r="B512" t="s">
        <v>11</v>
      </c>
      <c r="C512" t="s">
        <v>73</v>
      </c>
      <c r="D512" t="s">
        <v>69</v>
      </c>
      <c r="E512" t="s">
        <v>22</v>
      </c>
      <c r="F512" t="s">
        <v>114</v>
      </c>
      <c r="G512" t="s">
        <v>115</v>
      </c>
      <c r="H512" s="1">
        <v>2018</v>
      </c>
      <c r="I512" s="2">
        <v>2405</v>
      </c>
      <c r="J512" s="3">
        <v>358.5</v>
      </c>
      <c r="K512">
        <f>Table1[[#This Row],[Total Revenue + Open]]/Table1[[#This Row],[Qty]]</f>
        <v>0.14906444906444907</v>
      </c>
      <c r="L512">
        <f>Table1[[#This Row],[Total Revenue + Open]]/Table1[[#This Row],[Qty]]</f>
        <v>0.14906444906444907</v>
      </c>
    </row>
    <row r="513" spans="1:12">
      <c r="A513" t="s">
        <v>10</v>
      </c>
      <c r="B513" t="s">
        <v>11</v>
      </c>
      <c r="C513" t="s">
        <v>73</v>
      </c>
      <c r="D513" t="s">
        <v>69</v>
      </c>
      <c r="E513" t="s">
        <v>22</v>
      </c>
      <c r="F513" t="s">
        <v>114</v>
      </c>
      <c r="G513" t="s">
        <v>115</v>
      </c>
      <c r="H513" s="1">
        <v>2018</v>
      </c>
      <c r="I513" s="2">
        <v>1990</v>
      </c>
      <c r="J513" s="3">
        <v>297</v>
      </c>
      <c r="K513">
        <f>Table1[[#This Row],[Total Revenue + Open]]/Table1[[#This Row],[Qty]]</f>
        <v>0.1492462311557789</v>
      </c>
      <c r="L513">
        <f>Table1[[#This Row],[Total Revenue + Open]]/Table1[[#This Row],[Qty]]</f>
        <v>0.1492462311557789</v>
      </c>
    </row>
    <row r="514" spans="1:12">
      <c r="A514" t="s">
        <v>10</v>
      </c>
      <c r="B514" t="s">
        <v>11</v>
      </c>
      <c r="C514" t="s">
        <v>73</v>
      </c>
      <c r="D514" t="s">
        <v>69</v>
      </c>
      <c r="E514" t="s">
        <v>22</v>
      </c>
      <c r="F514" t="s">
        <v>114</v>
      </c>
      <c r="G514" t="s">
        <v>116</v>
      </c>
      <c r="H514" s="1">
        <v>2018</v>
      </c>
      <c r="I514" s="2">
        <v>2065</v>
      </c>
      <c r="J514" s="3">
        <v>307.5</v>
      </c>
      <c r="K514">
        <f>Table1[[#This Row],[Total Revenue + Open]]/Table1[[#This Row],[Qty]]</f>
        <v>0.14891041162227603</v>
      </c>
      <c r="L514">
        <f>Table1[[#This Row],[Total Revenue + Open]]/Table1[[#This Row],[Qty]]</f>
        <v>0.14891041162227603</v>
      </c>
    </row>
    <row r="515" spans="1:12">
      <c r="A515" t="s">
        <v>10</v>
      </c>
      <c r="B515" t="s">
        <v>11</v>
      </c>
      <c r="C515" t="s">
        <v>73</v>
      </c>
      <c r="D515" t="s">
        <v>69</v>
      </c>
      <c r="E515" t="s">
        <v>22</v>
      </c>
      <c r="F515" t="s">
        <v>114</v>
      </c>
      <c r="G515" t="s">
        <v>116</v>
      </c>
      <c r="H515" s="1">
        <v>2018</v>
      </c>
      <c r="I515" s="2">
        <v>1540</v>
      </c>
      <c r="J515" s="3">
        <v>229.5</v>
      </c>
      <c r="K515">
        <f>Table1[[#This Row],[Total Revenue + Open]]/Table1[[#This Row],[Qty]]</f>
        <v>0.14902597402597403</v>
      </c>
      <c r="L515">
        <f>Table1[[#This Row],[Total Revenue + Open]]/Table1[[#This Row],[Qty]]</f>
        <v>0.14902597402597403</v>
      </c>
    </row>
    <row r="516" spans="1:12">
      <c r="A516" t="s">
        <v>10</v>
      </c>
      <c r="B516" t="s">
        <v>11</v>
      </c>
      <c r="C516" t="s">
        <v>73</v>
      </c>
      <c r="D516" t="s">
        <v>69</v>
      </c>
      <c r="E516" t="s">
        <v>26</v>
      </c>
      <c r="F516" t="s">
        <v>26</v>
      </c>
      <c r="G516" t="s">
        <v>45</v>
      </c>
      <c r="H516" s="1">
        <v>2018</v>
      </c>
      <c r="I516" s="2">
        <v>13700</v>
      </c>
      <c r="J516" s="3">
        <v>0</v>
      </c>
      <c r="K516">
        <f>Table1[[#This Row],[Total Revenue + Open]]/Table1[[#This Row],[Qty]]</f>
        <v>0</v>
      </c>
      <c r="L516">
        <f>Table1[[#This Row],[Total Revenue + Open]]/Table1[[#This Row],[Qty]]</f>
        <v>0</v>
      </c>
    </row>
    <row r="517" spans="1:12">
      <c r="A517" t="s">
        <v>10</v>
      </c>
      <c r="B517" t="s">
        <v>11</v>
      </c>
      <c r="C517" t="s">
        <v>73</v>
      </c>
      <c r="D517" t="s">
        <v>69</v>
      </c>
      <c r="E517" t="s">
        <v>26</v>
      </c>
      <c r="F517" t="s">
        <v>26</v>
      </c>
      <c r="G517" t="s">
        <v>45</v>
      </c>
      <c r="H517" s="1">
        <v>2018</v>
      </c>
      <c r="I517" s="2">
        <v>8200</v>
      </c>
      <c r="J517" s="3">
        <v>0</v>
      </c>
      <c r="K517">
        <f>Table1[[#This Row],[Total Revenue + Open]]/Table1[[#This Row],[Qty]]</f>
        <v>0</v>
      </c>
      <c r="L517">
        <f>Table1[[#This Row],[Total Revenue + Open]]/Table1[[#This Row],[Qty]]</f>
        <v>0</v>
      </c>
    </row>
    <row r="518" spans="1:12">
      <c r="A518" t="s">
        <v>10</v>
      </c>
      <c r="B518" t="s">
        <v>11</v>
      </c>
      <c r="C518" t="s">
        <v>119</v>
      </c>
      <c r="D518" t="s">
        <v>120</v>
      </c>
      <c r="E518" t="s">
        <v>12</v>
      </c>
      <c r="F518" t="s">
        <v>121</v>
      </c>
      <c r="G518" t="s">
        <v>122</v>
      </c>
      <c r="H518" s="1">
        <v>2018</v>
      </c>
      <c r="I518" s="2">
        <v>7350</v>
      </c>
      <c r="J518" s="3">
        <v>912.5</v>
      </c>
      <c r="K518">
        <f>Table1[[#This Row],[Total Revenue + Open]]/Table1[[#This Row],[Qty]]</f>
        <v>0.12414965986394558</v>
      </c>
      <c r="L518">
        <f>Table1[[#This Row],[Total Revenue + Open]]/Table1[[#This Row],[Qty]]</f>
        <v>0.12414965986394558</v>
      </c>
    </row>
    <row r="519" spans="1:12">
      <c r="A519" t="s">
        <v>10</v>
      </c>
      <c r="B519" t="s">
        <v>11</v>
      </c>
      <c r="C519" t="s">
        <v>119</v>
      </c>
      <c r="D519" t="s">
        <v>120</v>
      </c>
      <c r="E519" t="s">
        <v>12</v>
      </c>
      <c r="F519" t="s">
        <v>121</v>
      </c>
      <c r="G519" t="s">
        <v>122</v>
      </c>
      <c r="H519" s="1">
        <v>2018</v>
      </c>
      <c r="I519" s="2">
        <v>550</v>
      </c>
      <c r="J519" s="3">
        <v>68.75</v>
      </c>
      <c r="K519">
        <f>Table1[[#This Row],[Total Revenue + Open]]/Table1[[#This Row],[Qty]]</f>
        <v>0.125</v>
      </c>
      <c r="L519">
        <f>Table1[[#This Row],[Total Revenue + Open]]/Table1[[#This Row],[Qty]]</f>
        <v>0.125</v>
      </c>
    </row>
    <row r="520" spans="1:12">
      <c r="A520" t="s">
        <v>10</v>
      </c>
      <c r="B520" t="s">
        <v>11</v>
      </c>
      <c r="C520" t="s">
        <v>119</v>
      </c>
      <c r="D520" t="s">
        <v>120</v>
      </c>
      <c r="E520" t="s">
        <v>12</v>
      </c>
      <c r="F520" t="s">
        <v>121</v>
      </c>
      <c r="G520" t="s">
        <v>122</v>
      </c>
      <c r="H520" s="1">
        <v>2018</v>
      </c>
      <c r="I520" s="2">
        <v>8550</v>
      </c>
      <c r="J520" s="3">
        <v>1068.75</v>
      </c>
      <c r="K520">
        <f>Table1[[#This Row],[Total Revenue + Open]]/Table1[[#This Row],[Qty]]</f>
        <v>0.125</v>
      </c>
      <c r="L520">
        <f>Table1[[#This Row],[Total Revenue + Open]]/Table1[[#This Row],[Qty]]</f>
        <v>0.125</v>
      </c>
    </row>
    <row r="521" spans="1:12">
      <c r="A521" t="s">
        <v>10</v>
      </c>
      <c r="B521" t="s">
        <v>11</v>
      </c>
      <c r="C521" t="s">
        <v>119</v>
      </c>
      <c r="D521" t="s">
        <v>120</v>
      </c>
      <c r="E521" t="s">
        <v>12</v>
      </c>
      <c r="F521" t="s">
        <v>121</v>
      </c>
      <c r="G521" t="s">
        <v>122</v>
      </c>
      <c r="H521" s="1">
        <v>2017</v>
      </c>
      <c r="I521" s="2">
        <v>7350</v>
      </c>
      <c r="J521" s="3">
        <v>915.38</v>
      </c>
      <c r="K521">
        <f>Table1[[#This Row],[Total Revenue + Open]]/Table1[[#This Row],[Qty]]</f>
        <v>0.12454149659863946</v>
      </c>
      <c r="L521">
        <f>Table1[[#This Row],[Total Revenue + Open]]/Table1[[#This Row],[Qty]]</f>
        <v>0.12454149659863946</v>
      </c>
    </row>
    <row r="522" spans="1:12">
      <c r="A522" t="s">
        <v>10</v>
      </c>
      <c r="B522" t="s">
        <v>11</v>
      </c>
      <c r="C522" t="s">
        <v>119</v>
      </c>
      <c r="D522" t="s">
        <v>120</v>
      </c>
      <c r="E522" t="s">
        <v>12</v>
      </c>
      <c r="F522" t="s">
        <v>121</v>
      </c>
      <c r="G522" t="s">
        <v>122</v>
      </c>
      <c r="H522" s="1">
        <v>2017</v>
      </c>
      <c r="I522" s="2">
        <v>150</v>
      </c>
      <c r="J522" s="3">
        <v>18.75</v>
      </c>
      <c r="K522">
        <f>Table1[[#This Row],[Total Revenue + Open]]/Table1[[#This Row],[Qty]]</f>
        <v>0.125</v>
      </c>
      <c r="L522">
        <f>Table1[[#This Row],[Total Revenue + Open]]/Table1[[#This Row],[Qty]]</f>
        <v>0.125</v>
      </c>
    </row>
    <row r="523" spans="1:12">
      <c r="A523" t="s">
        <v>10</v>
      </c>
      <c r="B523" t="s">
        <v>11</v>
      </c>
      <c r="C523" t="s">
        <v>119</v>
      </c>
      <c r="D523" t="s">
        <v>120</v>
      </c>
      <c r="E523" t="s">
        <v>12</v>
      </c>
      <c r="F523" t="s">
        <v>121</v>
      </c>
      <c r="G523" t="s">
        <v>122</v>
      </c>
      <c r="H523" s="1">
        <v>2017</v>
      </c>
      <c r="I523" s="2">
        <v>4300</v>
      </c>
      <c r="J523" s="3">
        <v>537.5</v>
      </c>
      <c r="K523">
        <f>Table1[[#This Row],[Total Revenue + Open]]/Table1[[#This Row],[Qty]]</f>
        <v>0.125</v>
      </c>
      <c r="L523">
        <f>Table1[[#This Row],[Total Revenue + Open]]/Table1[[#This Row],[Qty]]</f>
        <v>0.125</v>
      </c>
    </row>
    <row r="524" spans="1:12">
      <c r="A524" t="s">
        <v>10</v>
      </c>
      <c r="B524" t="s">
        <v>11</v>
      </c>
      <c r="C524" t="s">
        <v>119</v>
      </c>
      <c r="D524" t="s">
        <v>120</v>
      </c>
      <c r="E524" t="s">
        <v>12</v>
      </c>
      <c r="F524" t="s">
        <v>121</v>
      </c>
      <c r="G524" t="s">
        <v>122</v>
      </c>
      <c r="H524" s="1">
        <v>2018</v>
      </c>
      <c r="I524" s="2">
        <v>1050</v>
      </c>
      <c r="J524" s="3">
        <v>131.25</v>
      </c>
      <c r="K524">
        <f>Table1[[#This Row],[Total Revenue + Open]]/Table1[[#This Row],[Qty]]</f>
        <v>0.125</v>
      </c>
      <c r="L524">
        <f>Table1[[#This Row],[Total Revenue + Open]]/Table1[[#This Row],[Qty]]</f>
        <v>0.125</v>
      </c>
    </row>
    <row r="525" spans="1:12">
      <c r="A525" t="s">
        <v>10</v>
      </c>
      <c r="B525" t="s">
        <v>11</v>
      </c>
      <c r="C525" t="s">
        <v>119</v>
      </c>
      <c r="D525" t="s">
        <v>120</v>
      </c>
      <c r="E525" t="s">
        <v>12</v>
      </c>
      <c r="F525" t="s">
        <v>121</v>
      </c>
      <c r="G525" t="s">
        <v>122</v>
      </c>
      <c r="H525" s="1">
        <v>2018</v>
      </c>
      <c r="I525" s="2">
        <v>100</v>
      </c>
      <c r="J525" s="3">
        <v>12.5</v>
      </c>
      <c r="K525">
        <f>Table1[[#This Row],[Total Revenue + Open]]/Table1[[#This Row],[Qty]]</f>
        <v>0.125</v>
      </c>
      <c r="L525">
        <f>Table1[[#This Row],[Total Revenue + Open]]/Table1[[#This Row],[Qty]]</f>
        <v>0.125</v>
      </c>
    </row>
    <row r="526" spans="1:12">
      <c r="A526" t="s">
        <v>10</v>
      </c>
      <c r="B526" t="s">
        <v>11</v>
      </c>
      <c r="C526" t="s">
        <v>119</v>
      </c>
      <c r="D526" t="s">
        <v>120</v>
      </c>
      <c r="E526" t="s">
        <v>12</v>
      </c>
      <c r="F526" t="s">
        <v>121</v>
      </c>
      <c r="G526" t="s">
        <v>122</v>
      </c>
      <c r="H526" s="1">
        <v>2018</v>
      </c>
      <c r="I526" s="2">
        <v>5650</v>
      </c>
      <c r="J526" s="3">
        <v>706.25</v>
      </c>
      <c r="K526">
        <f>Table1[[#This Row],[Total Revenue + Open]]/Table1[[#This Row],[Qty]]</f>
        <v>0.125</v>
      </c>
      <c r="L526">
        <f>Table1[[#This Row],[Total Revenue + Open]]/Table1[[#This Row],[Qty]]</f>
        <v>0.125</v>
      </c>
    </row>
    <row r="527" spans="1:12">
      <c r="A527" t="s">
        <v>10</v>
      </c>
      <c r="B527" t="s">
        <v>11</v>
      </c>
      <c r="C527" t="s">
        <v>119</v>
      </c>
      <c r="D527" t="s">
        <v>120</v>
      </c>
      <c r="E527" t="s">
        <v>12</v>
      </c>
      <c r="F527" t="s">
        <v>121</v>
      </c>
      <c r="G527" t="s">
        <v>122</v>
      </c>
      <c r="H527" s="1">
        <v>2018</v>
      </c>
      <c r="I527" s="2">
        <v>4650</v>
      </c>
      <c r="J527" s="3">
        <v>581.25</v>
      </c>
      <c r="K527">
        <f>Table1[[#This Row],[Total Revenue + Open]]/Table1[[#This Row],[Qty]]</f>
        <v>0.125</v>
      </c>
      <c r="L527">
        <f>Table1[[#This Row],[Total Revenue + Open]]/Table1[[#This Row],[Qty]]</f>
        <v>0.125</v>
      </c>
    </row>
    <row r="528" spans="1:12">
      <c r="A528" t="s">
        <v>10</v>
      </c>
      <c r="B528" t="s">
        <v>11</v>
      </c>
      <c r="C528" t="s">
        <v>119</v>
      </c>
      <c r="D528" t="s">
        <v>120</v>
      </c>
      <c r="E528" t="s">
        <v>12</v>
      </c>
      <c r="F528" t="s">
        <v>121</v>
      </c>
      <c r="G528" t="s">
        <v>122</v>
      </c>
      <c r="H528" s="1">
        <v>2018</v>
      </c>
      <c r="I528" s="2">
        <v>100</v>
      </c>
      <c r="J528" s="3">
        <v>12.5</v>
      </c>
      <c r="K528">
        <f>Table1[[#This Row],[Total Revenue + Open]]/Table1[[#This Row],[Qty]]</f>
        <v>0.125</v>
      </c>
      <c r="L528">
        <f>Table1[[#This Row],[Total Revenue + Open]]/Table1[[#This Row],[Qty]]</f>
        <v>0.125</v>
      </c>
    </row>
    <row r="529" spans="1:12">
      <c r="A529" t="s">
        <v>10</v>
      </c>
      <c r="B529" t="s">
        <v>11</v>
      </c>
      <c r="C529" t="s">
        <v>119</v>
      </c>
      <c r="D529" t="s">
        <v>120</v>
      </c>
      <c r="E529" t="s">
        <v>12</v>
      </c>
      <c r="F529" t="s">
        <v>121</v>
      </c>
      <c r="G529" t="s">
        <v>122</v>
      </c>
      <c r="H529" s="1">
        <v>2017</v>
      </c>
      <c r="I529" s="2">
        <v>1000</v>
      </c>
      <c r="J529" s="3">
        <v>125</v>
      </c>
      <c r="K529">
        <f>Table1[[#This Row],[Total Revenue + Open]]/Table1[[#This Row],[Qty]]</f>
        <v>0.125</v>
      </c>
      <c r="L529">
        <f>Table1[[#This Row],[Total Revenue + Open]]/Table1[[#This Row],[Qty]]</f>
        <v>0.125</v>
      </c>
    </row>
    <row r="530" spans="1:12">
      <c r="A530" t="s">
        <v>10</v>
      </c>
      <c r="B530" t="s">
        <v>11</v>
      </c>
      <c r="C530" t="s">
        <v>119</v>
      </c>
      <c r="D530" t="s">
        <v>120</v>
      </c>
      <c r="E530" t="s">
        <v>12</v>
      </c>
      <c r="F530" t="s">
        <v>121</v>
      </c>
      <c r="G530" t="s">
        <v>122</v>
      </c>
      <c r="H530" s="1">
        <v>2017</v>
      </c>
      <c r="I530" s="2">
        <v>41400</v>
      </c>
      <c r="J530" s="3">
        <v>5175</v>
      </c>
      <c r="K530">
        <f>Table1[[#This Row],[Total Revenue + Open]]/Table1[[#This Row],[Qty]]</f>
        <v>0.125</v>
      </c>
      <c r="L530">
        <f>Table1[[#This Row],[Total Revenue + Open]]/Table1[[#This Row],[Qty]]</f>
        <v>0.125</v>
      </c>
    </row>
    <row r="531" spans="1:12">
      <c r="A531" t="s">
        <v>10</v>
      </c>
      <c r="B531" t="s">
        <v>11</v>
      </c>
      <c r="C531" t="s">
        <v>119</v>
      </c>
      <c r="D531" t="s">
        <v>120</v>
      </c>
      <c r="E531" t="s">
        <v>12</v>
      </c>
      <c r="F531" t="s">
        <v>121</v>
      </c>
      <c r="G531" t="s">
        <v>122</v>
      </c>
      <c r="H531" s="1">
        <v>2017</v>
      </c>
      <c r="I531" s="2">
        <v>18250</v>
      </c>
      <c r="J531" s="3">
        <v>2281.25</v>
      </c>
      <c r="K531">
        <f>Table1[[#This Row],[Total Revenue + Open]]/Table1[[#This Row],[Qty]]</f>
        <v>0.125</v>
      </c>
      <c r="L531">
        <f>Table1[[#This Row],[Total Revenue + Open]]/Table1[[#This Row],[Qty]]</f>
        <v>0.125</v>
      </c>
    </row>
    <row r="532" spans="1:12">
      <c r="A532" t="s">
        <v>10</v>
      </c>
      <c r="B532" t="s">
        <v>11</v>
      </c>
      <c r="C532" t="s">
        <v>119</v>
      </c>
      <c r="D532" t="s">
        <v>120</v>
      </c>
      <c r="E532" t="s">
        <v>12</v>
      </c>
      <c r="F532" t="s">
        <v>121</v>
      </c>
      <c r="G532" t="s">
        <v>122</v>
      </c>
      <c r="H532" s="1">
        <v>2017</v>
      </c>
      <c r="I532" s="2">
        <v>500</v>
      </c>
      <c r="J532" s="3">
        <v>62.5</v>
      </c>
      <c r="K532">
        <f>Table1[[#This Row],[Total Revenue + Open]]/Table1[[#This Row],[Qty]]</f>
        <v>0.125</v>
      </c>
      <c r="L532">
        <f>Table1[[#This Row],[Total Revenue + Open]]/Table1[[#This Row],[Qty]]</f>
        <v>0.125</v>
      </c>
    </row>
    <row r="533" spans="1:12">
      <c r="A533" t="s">
        <v>10</v>
      </c>
      <c r="B533" t="s">
        <v>11</v>
      </c>
      <c r="C533" t="s">
        <v>119</v>
      </c>
      <c r="D533" t="s">
        <v>120</v>
      </c>
      <c r="E533" t="s">
        <v>12</v>
      </c>
      <c r="F533" t="s">
        <v>121</v>
      </c>
      <c r="G533" t="s">
        <v>122</v>
      </c>
      <c r="H533" s="1">
        <v>2017</v>
      </c>
      <c r="I533" s="2">
        <v>13550</v>
      </c>
      <c r="J533" s="3">
        <v>1693.75</v>
      </c>
      <c r="K533">
        <f>Table1[[#This Row],[Total Revenue + Open]]/Table1[[#This Row],[Qty]]</f>
        <v>0.125</v>
      </c>
      <c r="L533">
        <f>Table1[[#This Row],[Total Revenue + Open]]/Table1[[#This Row],[Qty]]</f>
        <v>0.125</v>
      </c>
    </row>
    <row r="534" spans="1:12">
      <c r="A534" t="s">
        <v>10</v>
      </c>
      <c r="B534" t="s">
        <v>11</v>
      </c>
      <c r="C534" t="s">
        <v>119</v>
      </c>
      <c r="D534" t="s">
        <v>120</v>
      </c>
      <c r="E534" t="s">
        <v>12</v>
      </c>
      <c r="F534" t="s">
        <v>121</v>
      </c>
      <c r="G534" t="s">
        <v>122</v>
      </c>
      <c r="H534" s="1">
        <v>2018</v>
      </c>
      <c r="I534" s="2">
        <v>12000</v>
      </c>
      <c r="J534" s="3">
        <v>1500</v>
      </c>
      <c r="K534">
        <f>Table1[[#This Row],[Total Revenue + Open]]/Table1[[#This Row],[Qty]]</f>
        <v>0.125</v>
      </c>
      <c r="L534">
        <f>Table1[[#This Row],[Total Revenue + Open]]/Table1[[#This Row],[Qty]]</f>
        <v>0.125</v>
      </c>
    </row>
    <row r="535" spans="1:12">
      <c r="A535" t="s">
        <v>10</v>
      </c>
      <c r="B535" t="s">
        <v>11</v>
      </c>
      <c r="C535" t="s">
        <v>119</v>
      </c>
      <c r="D535" t="s">
        <v>120</v>
      </c>
      <c r="E535" t="s">
        <v>12</v>
      </c>
      <c r="F535" t="s">
        <v>121</v>
      </c>
      <c r="G535" t="s">
        <v>122</v>
      </c>
      <c r="H535" s="1">
        <v>2018</v>
      </c>
      <c r="I535" s="2">
        <v>500</v>
      </c>
      <c r="J535" s="3">
        <v>62.5</v>
      </c>
      <c r="K535">
        <f>Table1[[#This Row],[Total Revenue + Open]]/Table1[[#This Row],[Qty]]</f>
        <v>0.125</v>
      </c>
      <c r="L535">
        <f>Table1[[#This Row],[Total Revenue + Open]]/Table1[[#This Row],[Qty]]</f>
        <v>0.125</v>
      </c>
    </row>
    <row r="536" spans="1:12">
      <c r="A536" t="s">
        <v>10</v>
      </c>
      <c r="B536" t="s">
        <v>11</v>
      </c>
      <c r="C536" t="s">
        <v>119</v>
      </c>
      <c r="D536" t="s">
        <v>120</v>
      </c>
      <c r="E536" t="s">
        <v>12</v>
      </c>
      <c r="F536" t="s">
        <v>121</v>
      </c>
      <c r="G536" t="s">
        <v>122</v>
      </c>
      <c r="H536" s="1">
        <v>2018</v>
      </c>
      <c r="I536" s="2">
        <v>10950</v>
      </c>
      <c r="J536" s="3">
        <v>1368.75</v>
      </c>
      <c r="K536">
        <f>Table1[[#This Row],[Total Revenue + Open]]/Table1[[#This Row],[Qty]]</f>
        <v>0.125</v>
      </c>
      <c r="L536">
        <f>Table1[[#This Row],[Total Revenue + Open]]/Table1[[#This Row],[Qty]]</f>
        <v>0.125</v>
      </c>
    </row>
    <row r="537" spans="1:12">
      <c r="A537" t="s">
        <v>10</v>
      </c>
      <c r="B537" t="s">
        <v>11</v>
      </c>
      <c r="C537" t="s">
        <v>119</v>
      </c>
      <c r="D537" t="s">
        <v>120</v>
      </c>
      <c r="E537" t="s">
        <v>12</v>
      </c>
      <c r="F537" t="s">
        <v>121</v>
      </c>
      <c r="G537" t="s">
        <v>122</v>
      </c>
      <c r="H537" s="1">
        <v>2018</v>
      </c>
      <c r="I537" s="2">
        <v>2350</v>
      </c>
      <c r="J537" s="3">
        <v>293.75</v>
      </c>
      <c r="K537">
        <f>Table1[[#This Row],[Total Revenue + Open]]/Table1[[#This Row],[Qty]]</f>
        <v>0.125</v>
      </c>
      <c r="L537">
        <f>Table1[[#This Row],[Total Revenue + Open]]/Table1[[#This Row],[Qty]]</f>
        <v>0.125</v>
      </c>
    </row>
    <row r="538" spans="1:12">
      <c r="A538" t="s">
        <v>10</v>
      </c>
      <c r="B538" t="s">
        <v>11</v>
      </c>
      <c r="C538" t="s">
        <v>119</v>
      </c>
      <c r="D538" t="s">
        <v>120</v>
      </c>
      <c r="E538" t="s">
        <v>12</v>
      </c>
      <c r="F538" t="s">
        <v>121</v>
      </c>
      <c r="G538" t="s">
        <v>122</v>
      </c>
      <c r="H538" s="1">
        <v>2018</v>
      </c>
      <c r="I538" s="2">
        <v>6700</v>
      </c>
      <c r="J538" s="3">
        <v>837.5</v>
      </c>
      <c r="K538">
        <f>Table1[[#This Row],[Total Revenue + Open]]/Table1[[#This Row],[Qty]]</f>
        <v>0.125</v>
      </c>
      <c r="L538">
        <f>Table1[[#This Row],[Total Revenue + Open]]/Table1[[#This Row],[Qty]]</f>
        <v>0.125</v>
      </c>
    </row>
    <row r="539" spans="1:12">
      <c r="A539" t="s">
        <v>10</v>
      </c>
      <c r="B539" t="s">
        <v>11</v>
      </c>
      <c r="C539" t="s">
        <v>119</v>
      </c>
      <c r="D539" t="s">
        <v>120</v>
      </c>
      <c r="E539" t="s">
        <v>12</v>
      </c>
      <c r="F539" t="s">
        <v>121</v>
      </c>
      <c r="G539" t="s">
        <v>122</v>
      </c>
      <c r="H539" s="1">
        <v>2018</v>
      </c>
      <c r="I539" s="2">
        <v>3150</v>
      </c>
      <c r="J539" s="3">
        <v>393.75</v>
      </c>
      <c r="K539">
        <f>Table1[[#This Row],[Total Revenue + Open]]/Table1[[#This Row],[Qty]]</f>
        <v>0.125</v>
      </c>
      <c r="L539">
        <f>Table1[[#This Row],[Total Revenue + Open]]/Table1[[#This Row],[Qty]]</f>
        <v>0.125</v>
      </c>
    </row>
    <row r="540" spans="1:12">
      <c r="A540" t="s">
        <v>10</v>
      </c>
      <c r="B540" t="s">
        <v>11</v>
      </c>
      <c r="C540" t="s">
        <v>119</v>
      </c>
      <c r="D540" t="s">
        <v>120</v>
      </c>
      <c r="E540" t="s">
        <v>12</v>
      </c>
      <c r="F540" t="s">
        <v>121</v>
      </c>
      <c r="G540" t="s">
        <v>122</v>
      </c>
      <c r="H540" s="1">
        <v>2018</v>
      </c>
      <c r="I540" s="2">
        <v>7250</v>
      </c>
      <c r="J540" s="3">
        <v>906.25</v>
      </c>
      <c r="K540">
        <f>Table1[[#This Row],[Total Revenue + Open]]/Table1[[#This Row],[Qty]]</f>
        <v>0.125</v>
      </c>
      <c r="L540">
        <f>Table1[[#This Row],[Total Revenue + Open]]/Table1[[#This Row],[Qty]]</f>
        <v>0.125</v>
      </c>
    </row>
    <row r="541" spans="1:12">
      <c r="A541" t="s">
        <v>10</v>
      </c>
      <c r="B541" t="s">
        <v>11</v>
      </c>
      <c r="C541" t="s">
        <v>119</v>
      </c>
      <c r="D541" t="s">
        <v>120</v>
      </c>
      <c r="E541" t="s">
        <v>12</v>
      </c>
      <c r="F541" t="s">
        <v>121</v>
      </c>
      <c r="G541" t="s">
        <v>122</v>
      </c>
      <c r="H541" s="1">
        <v>2018</v>
      </c>
      <c r="I541" s="2">
        <v>9300</v>
      </c>
      <c r="J541" s="3">
        <v>1162.5</v>
      </c>
      <c r="K541">
        <f>Table1[[#This Row],[Total Revenue + Open]]/Table1[[#This Row],[Qty]]</f>
        <v>0.125</v>
      </c>
      <c r="L541">
        <f>Table1[[#This Row],[Total Revenue + Open]]/Table1[[#This Row],[Qty]]</f>
        <v>0.125</v>
      </c>
    </row>
    <row r="542" spans="1:12">
      <c r="A542" t="s">
        <v>10</v>
      </c>
      <c r="B542" t="s">
        <v>11</v>
      </c>
      <c r="C542" t="s">
        <v>119</v>
      </c>
      <c r="D542" t="s">
        <v>120</v>
      </c>
      <c r="E542" t="s">
        <v>12</v>
      </c>
      <c r="F542" t="s">
        <v>13</v>
      </c>
      <c r="G542" t="s">
        <v>14</v>
      </c>
      <c r="H542" s="1">
        <v>2019</v>
      </c>
      <c r="I542" s="2">
        <v>1200</v>
      </c>
      <c r="J542" s="3">
        <v>156</v>
      </c>
      <c r="K542">
        <f>Table1[[#This Row],[Total Revenue + Open]]/Table1[[#This Row],[Qty]]</f>
        <v>0.13</v>
      </c>
      <c r="L542">
        <f>Table1[[#This Row],[Total Revenue + Open]]/Table1[[#This Row],[Qty]]</f>
        <v>0.13</v>
      </c>
    </row>
    <row r="543" spans="1:12">
      <c r="A543" t="s">
        <v>10</v>
      </c>
      <c r="B543" t="s">
        <v>11</v>
      </c>
      <c r="C543" t="s">
        <v>119</v>
      </c>
      <c r="D543" t="s">
        <v>120</v>
      </c>
      <c r="E543" t="s">
        <v>12</v>
      </c>
      <c r="F543" t="s">
        <v>13</v>
      </c>
      <c r="G543" t="s">
        <v>14</v>
      </c>
      <c r="H543" s="1">
        <v>2019</v>
      </c>
      <c r="I543" s="2">
        <v>1950</v>
      </c>
      <c r="J543" s="3">
        <v>253.5</v>
      </c>
      <c r="K543">
        <f>Table1[[#This Row],[Total Revenue + Open]]/Table1[[#This Row],[Qty]]</f>
        <v>0.13</v>
      </c>
      <c r="L543">
        <f>Table1[[#This Row],[Total Revenue + Open]]/Table1[[#This Row],[Qty]]</f>
        <v>0.13</v>
      </c>
    </row>
    <row r="544" spans="1:12">
      <c r="A544" t="s">
        <v>10</v>
      </c>
      <c r="B544" t="s">
        <v>11</v>
      </c>
      <c r="C544" t="s">
        <v>119</v>
      </c>
      <c r="D544" t="s">
        <v>120</v>
      </c>
      <c r="E544" t="s">
        <v>12</v>
      </c>
      <c r="F544" t="s">
        <v>13</v>
      </c>
      <c r="G544" t="s">
        <v>14</v>
      </c>
      <c r="H544" s="1">
        <v>2018</v>
      </c>
      <c r="I544" s="2">
        <v>500</v>
      </c>
      <c r="J544" s="3">
        <v>65</v>
      </c>
      <c r="K544">
        <f>Table1[[#This Row],[Total Revenue + Open]]/Table1[[#This Row],[Qty]]</f>
        <v>0.13</v>
      </c>
      <c r="L544">
        <f>Table1[[#This Row],[Total Revenue + Open]]/Table1[[#This Row],[Qty]]</f>
        <v>0.13</v>
      </c>
    </row>
    <row r="545" spans="1:12">
      <c r="A545" t="s">
        <v>10</v>
      </c>
      <c r="B545" t="s">
        <v>11</v>
      </c>
      <c r="C545" t="s">
        <v>119</v>
      </c>
      <c r="D545" t="s">
        <v>120</v>
      </c>
      <c r="E545" t="s">
        <v>12</v>
      </c>
      <c r="F545" t="s">
        <v>13</v>
      </c>
      <c r="G545" t="s">
        <v>14</v>
      </c>
      <c r="H545" s="1">
        <v>2018</v>
      </c>
      <c r="I545" s="2">
        <v>26900</v>
      </c>
      <c r="J545" s="3">
        <v>3497</v>
      </c>
      <c r="K545">
        <f>Table1[[#This Row],[Total Revenue + Open]]/Table1[[#This Row],[Qty]]</f>
        <v>0.13</v>
      </c>
      <c r="L545">
        <f>Table1[[#This Row],[Total Revenue + Open]]/Table1[[#This Row],[Qty]]</f>
        <v>0.13</v>
      </c>
    </row>
    <row r="546" spans="1:12">
      <c r="A546" t="s">
        <v>10</v>
      </c>
      <c r="B546" t="s">
        <v>11</v>
      </c>
      <c r="C546" t="s">
        <v>119</v>
      </c>
      <c r="D546" t="s">
        <v>120</v>
      </c>
      <c r="E546" t="s">
        <v>12</v>
      </c>
      <c r="F546" t="s">
        <v>13</v>
      </c>
      <c r="G546" t="s">
        <v>14</v>
      </c>
      <c r="H546" s="1">
        <v>2018</v>
      </c>
      <c r="I546" s="2">
        <v>5750</v>
      </c>
      <c r="J546" s="3">
        <v>747.5</v>
      </c>
      <c r="K546">
        <f>Table1[[#This Row],[Total Revenue + Open]]/Table1[[#This Row],[Qty]]</f>
        <v>0.13</v>
      </c>
      <c r="L546">
        <f>Table1[[#This Row],[Total Revenue + Open]]/Table1[[#This Row],[Qty]]</f>
        <v>0.13</v>
      </c>
    </row>
    <row r="547" spans="1:12">
      <c r="A547" t="s">
        <v>10</v>
      </c>
      <c r="B547" t="s">
        <v>11</v>
      </c>
      <c r="C547" t="s">
        <v>119</v>
      </c>
      <c r="D547" t="s">
        <v>120</v>
      </c>
      <c r="E547" t="s">
        <v>12</v>
      </c>
      <c r="F547" t="s">
        <v>13</v>
      </c>
      <c r="G547" t="s">
        <v>14</v>
      </c>
      <c r="H547" s="1">
        <v>2018</v>
      </c>
      <c r="I547" s="2">
        <v>45100</v>
      </c>
      <c r="J547" s="3">
        <v>5863</v>
      </c>
      <c r="K547">
        <f>Table1[[#This Row],[Total Revenue + Open]]/Table1[[#This Row],[Qty]]</f>
        <v>0.13</v>
      </c>
      <c r="L547">
        <f>Table1[[#This Row],[Total Revenue + Open]]/Table1[[#This Row],[Qty]]</f>
        <v>0.13</v>
      </c>
    </row>
    <row r="548" spans="1:12">
      <c r="A548" t="s">
        <v>10</v>
      </c>
      <c r="B548" t="s">
        <v>11</v>
      </c>
      <c r="C548" t="s">
        <v>119</v>
      </c>
      <c r="D548" t="s">
        <v>120</v>
      </c>
      <c r="E548" t="s">
        <v>12</v>
      </c>
      <c r="F548" t="s">
        <v>13</v>
      </c>
      <c r="G548" t="s">
        <v>14</v>
      </c>
      <c r="H548" s="1">
        <v>2018</v>
      </c>
      <c r="I548" s="2">
        <v>3800</v>
      </c>
      <c r="J548" s="3">
        <v>494</v>
      </c>
      <c r="K548">
        <f>Table1[[#This Row],[Total Revenue + Open]]/Table1[[#This Row],[Qty]]</f>
        <v>0.13</v>
      </c>
      <c r="L548">
        <f>Table1[[#This Row],[Total Revenue + Open]]/Table1[[#This Row],[Qty]]</f>
        <v>0.13</v>
      </c>
    </row>
    <row r="549" spans="1:12">
      <c r="A549" t="s">
        <v>10</v>
      </c>
      <c r="B549" t="s">
        <v>11</v>
      </c>
      <c r="C549" t="s">
        <v>119</v>
      </c>
      <c r="D549" t="s">
        <v>120</v>
      </c>
      <c r="E549" t="s">
        <v>12</v>
      </c>
      <c r="F549" t="s">
        <v>13</v>
      </c>
      <c r="G549" t="s">
        <v>14</v>
      </c>
      <c r="H549" s="1">
        <v>2018</v>
      </c>
      <c r="I549" s="2">
        <v>6100</v>
      </c>
      <c r="J549" s="3">
        <v>793</v>
      </c>
      <c r="K549">
        <f>Table1[[#This Row],[Total Revenue + Open]]/Table1[[#This Row],[Qty]]</f>
        <v>0.13</v>
      </c>
      <c r="L549">
        <f>Table1[[#This Row],[Total Revenue + Open]]/Table1[[#This Row],[Qty]]</f>
        <v>0.13</v>
      </c>
    </row>
    <row r="550" spans="1:12">
      <c r="A550" t="s">
        <v>10</v>
      </c>
      <c r="B550" t="s">
        <v>11</v>
      </c>
      <c r="C550" t="s">
        <v>119</v>
      </c>
      <c r="D550" t="s">
        <v>120</v>
      </c>
      <c r="E550" t="s">
        <v>12</v>
      </c>
      <c r="F550" t="s">
        <v>13</v>
      </c>
      <c r="G550" t="s">
        <v>14</v>
      </c>
      <c r="H550" s="1">
        <v>2019</v>
      </c>
      <c r="I550" s="2">
        <v>75950</v>
      </c>
      <c r="J550" s="3">
        <v>9873.5</v>
      </c>
      <c r="K550">
        <f>Table1[[#This Row],[Total Revenue + Open]]/Table1[[#This Row],[Qty]]</f>
        <v>0.13</v>
      </c>
      <c r="L550">
        <f>Table1[[#This Row],[Total Revenue + Open]]/Table1[[#This Row],[Qty]]</f>
        <v>0.13</v>
      </c>
    </row>
    <row r="551" spans="1:12">
      <c r="A551" t="s">
        <v>10</v>
      </c>
      <c r="B551" t="s">
        <v>11</v>
      </c>
      <c r="C551" t="s">
        <v>119</v>
      </c>
      <c r="D551" t="s">
        <v>120</v>
      </c>
      <c r="E551" t="s">
        <v>12</v>
      </c>
      <c r="F551" t="s">
        <v>13</v>
      </c>
      <c r="G551" t="s">
        <v>14</v>
      </c>
      <c r="H551" s="1">
        <v>2019</v>
      </c>
      <c r="I551" s="2">
        <v>8800</v>
      </c>
      <c r="J551" s="3">
        <v>1144</v>
      </c>
      <c r="K551">
        <f>Table1[[#This Row],[Total Revenue + Open]]/Table1[[#This Row],[Qty]]</f>
        <v>0.13</v>
      </c>
      <c r="L551">
        <f>Table1[[#This Row],[Total Revenue + Open]]/Table1[[#This Row],[Qty]]</f>
        <v>0.13</v>
      </c>
    </row>
    <row r="552" spans="1:12">
      <c r="A552" t="s">
        <v>10</v>
      </c>
      <c r="B552" t="s">
        <v>11</v>
      </c>
      <c r="C552" t="s">
        <v>119</v>
      </c>
      <c r="D552" t="s">
        <v>120</v>
      </c>
      <c r="E552" t="s">
        <v>12</v>
      </c>
      <c r="F552" t="s">
        <v>13</v>
      </c>
      <c r="G552" t="s">
        <v>14</v>
      </c>
      <c r="H552" s="1">
        <v>2019</v>
      </c>
      <c r="I552" s="2">
        <v>5800</v>
      </c>
      <c r="J552" s="3">
        <v>754</v>
      </c>
      <c r="K552">
        <f>Table1[[#This Row],[Total Revenue + Open]]/Table1[[#This Row],[Qty]]</f>
        <v>0.13</v>
      </c>
      <c r="L552">
        <f>Table1[[#This Row],[Total Revenue + Open]]/Table1[[#This Row],[Qty]]</f>
        <v>0.13</v>
      </c>
    </row>
    <row r="553" spans="1:12">
      <c r="A553" t="s">
        <v>10</v>
      </c>
      <c r="B553" t="s">
        <v>11</v>
      </c>
      <c r="C553" t="s">
        <v>119</v>
      </c>
      <c r="D553" t="s">
        <v>120</v>
      </c>
      <c r="E553" t="s">
        <v>12</v>
      </c>
      <c r="F553" t="s">
        <v>13</v>
      </c>
      <c r="G553" t="s">
        <v>14</v>
      </c>
      <c r="H553" s="1">
        <v>2019</v>
      </c>
      <c r="I553" s="2">
        <v>46800</v>
      </c>
      <c r="J553" s="3">
        <v>6084</v>
      </c>
      <c r="K553">
        <f>Table1[[#This Row],[Total Revenue + Open]]/Table1[[#This Row],[Qty]]</f>
        <v>0.13</v>
      </c>
      <c r="L553">
        <f>Table1[[#This Row],[Total Revenue + Open]]/Table1[[#This Row],[Qty]]</f>
        <v>0.13</v>
      </c>
    </row>
    <row r="554" spans="1:12">
      <c r="A554" t="s">
        <v>10</v>
      </c>
      <c r="B554" t="s">
        <v>11</v>
      </c>
      <c r="C554" t="s">
        <v>119</v>
      </c>
      <c r="D554" t="s">
        <v>120</v>
      </c>
      <c r="E554" t="s">
        <v>12</v>
      </c>
      <c r="F554" t="s">
        <v>13</v>
      </c>
      <c r="G554" t="s">
        <v>14</v>
      </c>
      <c r="H554" s="1">
        <v>2019</v>
      </c>
      <c r="I554" s="2">
        <v>88850</v>
      </c>
      <c r="J554" s="3">
        <v>11550.5</v>
      </c>
      <c r="K554">
        <f>Table1[[#This Row],[Total Revenue + Open]]/Table1[[#This Row],[Qty]]</f>
        <v>0.13</v>
      </c>
      <c r="L554">
        <f>Table1[[#This Row],[Total Revenue + Open]]/Table1[[#This Row],[Qty]]</f>
        <v>0.13</v>
      </c>
    </row>
    <row r="555" spans="1:12">
      <c r="A555" t="s">
        <v>10</v>
      </c>
      <c r="B555" t="s">
        <v>11</v>
      </c>
      <c r="C555" t="s">
        <v>119</v>
      </c>
      <c r="D555" t="s">
        <v>120</v>
      </c>
      <c r="E555" t="s">
        <v>12</v>
      </c>
      <c r="F555" t="s">
        <v>13</v>
      </c>
      <c r="G555" t="s">
        <v>14</v>
      </c>
      <c r="H555" s="1">
        <v>2019</v>
      </c>
      <c r="I555" s="2">
        <v>10400</v>
      </c>
      <c r="J555" s="3">
        <v>1352</v>
      </c>
      <c r="K555">
        <f>Table1[[#This Row],[Total Revenue + Open]]/Table1[[#This Row],[Qty]]</f>
        <v>0.13</v>
      </c>
      <c r="L555">
        <f>Table1[[#This Row],[Total Revenue + Open]]/Table1[[#This Row],[Qty]]</f>
        <v>0.13</v>
      </c>
    </row>
    <row r="556" spans="1:12">
      <c r="A556" t="s">
        <v>10</v>
      </c>
      <c r="B556" t="s">
        <v>11</v>
      </c>
      <c r="C556" t="s">
        <v>119</v>
      </c>
      <c r="D556" t="s">
        <v>120</v>
      </c>
      <c r="E556" t="s">
        <v>12</v>
      </c>
      <c r="F556" t="s">
        <v>13</v>
      </c>
      <c r="G556" t="s">
        <v>14</v>
      </c>
      <c r="H556" s="1">
        <v>2019</v>
      </c>
      <c r="I556" s="2">
        <v>9450</v>
      </c>
      <c r="J556" s="3">
        <v>1228.5</v>
      </c>
      <c r="K556">
        <f>Table1[[#This Row],[Total Revenue + Open]]/Table1[[#This Row],[Qty]]</f>
        <v>0.13</v>
      </c>
      <c r="L556">
        <f>Table1[[#This Row],[Total Revenue + Open]]/Table1[[#This Row],[Qty]]</f>
        <v>0.13</v>
      </c>
    </row>
    <row r="557" spans="1:12">
      <c r="A557" t="s">
        <v>10</v>
      </c>
      <c r="B557" t="s">
        <v>11</v>
      </c>
      <c r="C557" t="s">
        <v>119</v>
      </c>
      <c r="D557" t="s">
        <v>120</v>
      </c>
      <c r="E557" t="s">
        <v>12</v>
      </c>
      <c r="F557" t="s">
        <v>13</v>
      </c>
      <c r="G557" t="s">
        <v>14</v>
      </c>
      <c r="H557" s="1">
        <v>2019</v>
      </c>
      <c r="I557" s="2">
        <v>6400</v>
      </c>
      <c r="J557" s="3">
        <v>832</v>
      </c>
      <c r="K557">
        <f>Table1[[#This Row],[Total Revenue + Open]]/Table1[[#This Row],[Qty]]</f>
        <v>0.13</v>
      </c>
      <c r="L557">
        <f>Table1[[#This Row],[Total Revenue + Open]]/Table1[[#This Row],[Qty]]</f>
        <v>0.13</v>
      </c>
    </row>
    <row r="558" spans="1:12">
      <c r="A558" t="s">
        <v>10</v>
      </c>
      <c r="B558" t="s">
        <v>11</v>
      </c>
      <c r="C558" t="s">
        <v>119</v>
      </c>
      <c r="D558" t="s">
        <v>120</v>
      </c>
      <c r="E558" t="s">
        <v>12</v>
      </c>
      <c r="F558" t="s">
        <v>13</v>
      </c>
      <c r="G558" t="s">
        <v>14</v>
      </c>
      <c r="H558" s="1">
        <v>2020</v>
      </c>
      <c r="I558" s="2">
        <v>5950</v>
      </c>
      <c r="J558" s="3">
        <v>773.5</v>
      </c>
      <c r="K558">
        <f>Table1[[#This Row],[Total Revenue + Open]]/Table1[[#This Row],[Qty]]</f>
        <v>0.13</v>
      </c>
      <c r="L558">
        <f>Table1[[#This Row],[Total Revenue + Open]]/Table1[[#This Row],[Qty]]</f>
        <v>0.13</v>
      </c>
    </row>
    <row r="559" spans="1:12">
      <c r="A559" t="s">
        <v>10</v>
      </c>
      <c r="B559" t="s">
        <v>11</v>
      </c>
      <c r="C559" t="s">
        <v>119</v>
      </c>
      <c r="D559" t="s">
        <v>120</v>
      </c>
      <c r="E559" t="s">
        <v>12</v>
      </c>
      <c r="F559" t="s">
        <v>13</v>
      </c>
      <c r="G559" t="s">
        <v>14</v>
      </c>
      <c r="H559" s="1">
        <v>2020</v>
      </c>
      <c r="I559" s="2">
        <v>109250</v>
      </c>
      <c r="J559" s="3">
        <v>14202.5</v>
      </c>
      <c r="K559">
        <f>Table1[[#This Row],[Total Revenue + Open]]/Table1[[#This Row],[Qty]]</f>
        <v>0.13</v>
      </c>
      <c r="L559">
        <f>Table1[[#This Row],[Total Revenue + Open]]/Table1[[#This Row],[Qty]]</f>
        <v>0.13</v>
      </c>
    </row>
    <row r="560" spans="1:12">
      <c r="A560" t="s">
        <v>10</v>
      </c>
      <c r="B560" t="s">
        <v>11</v>
      </c>
      <c r="C560" t="s">
        <v>119</v>
      </c>
      <c r="D560" t="s">
        <v>120</v>
      </c>
      <c r="E560" t="s">
        <v>12</v>
      </c>
      <c r="F560" t="s">
        <v>13</v>
      </c>
      <c r="G560" t="s">
        <v>14</v>
      </c>
      <c r="H560" s="1">
        <v>2020</v>
      </c>
      <c r="I560" s="2">
        <v>9550</v>
      </c>
      <c r="J560" s="3">
        <v>1241.5</v>
      </c>
      <c r="K560">
        <f>Table1[[#This Row],[Total Revenue + Open]]/Table1[[#This Row],[Qty]]</f>
        <v>0.13</v>
      </c>
      <c r="L560">
        <f>Table1[[#This Row],[Total Revenue + Open]]/Table1[[#This Row],[Qty]]</f>
        <v>0.13</v>
      </c>
    </row>
    <row r="561" spans="1:12">
      <c r="A561" t="s">
        <v>10</v>
      </c>
      <c r="B561" t="s">
        <v>11</v>
      </c>
      <c r="C561" t="s">
        <v>119</v>
      </c>
      <c r="D561" t="s">
        <v>120</v>
      </c>
      <c r="E561" t="s">
        <v>12</v>
      </c>
      <c r="F561" t="s">
        <v>13</v>
      </c>
      <c r="G561" t="s">
        <v>14</v>
      </c>
      <c r="H561" s="1">
        <v>2020</v>
      </c>
      <c r="I561" s="2">
        <v>100</v>
      </c>
      <c r="J561" s="3">
        <v>13</v>
      </c>
      <c r="K561">
        <f>Table1[[#This Row],[Total Revenue + Open]]/Table1[[#This Row],[Qty]]</f>
        <v>0.13</v>
      </c>
      <c r="L561">
        <f>Table1[[#This Row],[Total Revenue + Open]]/Table1[[#This Row],[Qty]]</f>
        <v>0.13</v>
      </c>
    </row>
    <row r="562" spans="1:12">
      <c r="A562" t="s">
        <v>10</v>
      </c>
      <c r="B562" t="s">
        <v>11</v>
      </c>
      <c r="C562" t="s">
        <v>119</v>
      </c>
      <c r="D562" t="s">
        <v>120</v>
      </c>
      <c r="E562" t="s">
        <v>12</v>
      </c>
      <c r="F562" t="s">
        <v>13</v>
      </c>
      <c r="G562" t="s">
        <v>14</v>
      </c>
      <c r="H562" s="1">
        <v>2020</v>
      </c>
      <c r="I562" s="2">
        <v>21300</v>
      </c>
      <c r="J562" s="3">
        <v>2769</v>
      </c>
      <c r="K562">
        <f>Table1[[#This Row],[Total Revenue + Open]]/Table1[[#This Row],[Qty]]</f>
        <v>0.13</v>
      </c>
      <c r="L562">
        <f>Table1[[#This Row],[Total Revenue + Open]]/Table1[[#This Row],[Qty]]</f>
        <v>0.13</v>
      </c>
    </row>
    <row r="563" spans="1:12">
      <c r="A563" t="s">
        <v>10</v>
      </c>
      <c r="B563" t="s">
        <v>11</v>
      </c>
      <c r="C563" t="s">
        <v>119</v>
      </c>
      <c r="D563" t="s">
        <v>120</v>
      </c>
      <c r="E563" t="s">
        <v>12</v>
      </c>
      <c r="F563" t="s">
        <v>13</v>
      </c>
      <c r="G563" t="s">
        <v>14</v>
      </c>
      <c r="H563" s="1">
        <v>2020</v>
      </c>
      <c r="I563" s="2">
        <v>92950</v>
      </c>
      <c r="J563" s="3">
        <v>12083.5</v>
      </c>
      <c r="K563">
        <f>Table1[[#This Row],[Total Revenue + Open]]/Table1[[#This Row],[Qty]]</f>
        <v>0.13</v>
      </c>
      <c r="L563">
        <f>Table1[[#This Row],[Total Revenue + Open]]/Table1[[#This Row],[Qty]]</f>
        <v>0.13</v>
      </c>
    </row>
    <row r="564" spans="1:12">
      <c r="A564" t="s">
        <v>10</v>
      </c>
      <c r="B564" t="s">
        <v>11</v>
      </c>
      <c r="C564" t="s">
        <v>119</v>
      </c>
      <c r="D564" t="s">
        <v>120</v>
      </c>
      <c r="E564" t="s">
        <v>12</v>
      </c>
      <c r="F564" t="s">
        <v>13</v>
      </c>
      <c r="G564" t="s">
        <v>14</v>
      </c>
      <c r="H564" s="1">
        <v>2020</v>
      </c>
      <c r="I564" s="2">
        <v>59150</v>
      </c>
      <c r="J564" s="3">
        <v>7689.5</v>
      </c>
      <c r="K564">
        <f>Table1[[#This Row],[Total Revenue + Open]]/Table1[[#This Row],[Qty]]</f>
        <v>0.13</v>
      </c>
      <c r="L564">
        <f>Table1[[#This Row],[Total Revenue + Open]]/Table1[[#This Row],[Qty]]</f>
        <v>0.13</v>
      </c>
    </row>
    <row r="565" spans="1:12">
      <c r="A565" t="s">
        <v>10</v>
      </c>
      <c r="B565" t="s">
        <v>11</v>
      </c>
      <c r="C565" t="s">
        <v>119</v>
      </c>
      <c r="D565" t="s">
        <v>120</v>
      </c>
      <c r="E565" t="s">
        <v>12</v>
      </c>
      <c r="F565" t="s">
        <v>13</v>
      </c>
      <c r="G565" t="s">
        <v>14</v>
      </c>
      <c r="H565" s="1">
        <v>2020</v>
      </c>
      <c r="I565" s="2">
        <v>2450</v>
      </c>
      <c r="J565" s="3">
        <v>318.5</v>
      </c>
      <c r="K565">
        <f>Table1[[#This Row],[Total Revenue + Open]]/Table1[[#This Row],[Qty]]</f>
        <v>0.13</v>
      </c>
      <c r="L565">
        <f>Table1[[#This Row],[Total Revenue + Open]]/Table1[[#This Row],[Qty]]</f>
        <v>0.13</v>
      </c>
    </row>
    <row r="566" spans="1:12">
      <c r="A566" t="s">
        <v>10</v>
      </c>
      <c r="B566" t="s">
        <v>11</v>
      </c>
      <c r="C566" t="s">
        <v>119</v>
      </c>
      <c r="D566" t="s">
        <v>120</v>
      </c>
      <c r="E566" t="s">
        <v>12</v>
      </c>
      <c r="F566" t="s">
        <v>13</v>
      </c>
      <c r="G566" t="s">
        <v>14</v>
      </c>
      <c r="H566" s="1">
        <v>2020</v>
      </c>
      <c r="I566" s="2">
        <v>50</v>
      </c>
      <c r="J566" s="3">
        <v>6.5</v>
      </c>
      <c r="K566">
        <f>Table1[[#This Row],[Total Revenue + Open]]/Table1[[#This Row],[Qty]]</f>
        <v>0.13</v>
      </c>
      <c r="L566">
        <f>Table1[[#This Row],[Total Revenue + Open]]/Table1[[#This Row],[Qty]]</f>
        <v>0.13</v>
      </c>
    </row>
    <row r="567" spans="1:12">
      <c r="A567" t="s">
        <v>10</v>
      </c>
      <c r="B567" t="s">
        <v>11</v>
      </c>
      <c r="C567" t="s">
        <v>119</v>
      </c>
      <c r="D567" t="s">
        <v>120</v>
      </c>
      <c r="E567" t="s">
        <v>12</v>
      </c>
      <c r="F567" t="s">
        <v>13</v>
      </c>
      <c r="G567" t="s">
        <v>14</v>
      </c>
      <c r="H567" s="1">
        <v>2020</v>
      </c>
      <c r="I567" s="2">
        <v>2950</v>
      </c>
      <c r="J567" s="3">
        <v>383.5</v>
      </c>
      <c r="K567">
        <f>Table1[[#This Row],[Total Revenue + Open]]/Table1[[#This Row],[Qty]]</f>
        <v>0.13</v>
      </c>
      <c r="L567">
        <f>Table1[[#This Row],[Total Revenue + Open]]/Table1[[#This Row],[Qty]]</f>
        <v>0.13</v>
      </c>
    </row>
    <row r="568" spans="1:12">
      <c r="A568" t="s">
        <v>10</v>
      </c>
      <c r="B568" t="s">
        <v>11</v>
      </c>
      <c r="C568" t="s">
        <v>119</v>
      </c>
      <c r="D568" t="s">
        <v>120</v>
      </c>
      <c r="E568" t="s">
        <v>12</v>
      </c>
      <c r="F568" t="s">
        <v>13</v>
      </c>
      <c r="G568" t="s">
        <v>14</v>
      </c>
      <c r="H568" s="1">
        <v>2021</v>
      </c>
      <c r="I568" s="2">
        <v>20900</v>
      </c>
      <c r="J568" s="3">
        <v>2717</v>
      </c>
      <c r="K568">
        <f>Table1[[#This Row],[Total Revenue + Open]]/Table1[[#This Row],[Qty]]</f>
        <v>0.13</v>
      </c>
      <c r="L568">
        <f>Table1[[#This Row],[Total Revenue + Open]]/Table1[[#This Row],[Qty]]</f>
        <v>0.13</v>
      </c>
    </row>
    <row r="569" spans="1:12">
      <c r="A569" t="s">
        <v>10</v>
      </c>
      <c r="B569" t="s">
        <v>11</v>
      </c>
      <c r="C569" t="s">
        <v>119</v>
      </c>
      <c r="D569" t="s">
        <v>120</v>
      </c>
      <c r="E569" t="s">
        <v>12</v>
      </c>
      <c r="F569" t="s">
        <v>13</v>
      </c>
      <c r="G569" t="s">
        <v>14</v>
      </c>
      <c r="H569" s="1">
        <v>2021</v>
      </c>
      <c r="I569" s="2">
        <v>69500</v>
      </c>
      <c r="J569" s="3">
        <v>9035</v>
      </c>
      <c r="K569">
        <f>Table1[[#This Row],[Total Revenue + Open]]/Table1[[#This Row],[Qty]]</f>
        <v>0.13</v>
      </c>
      <c r="L569">
        <f>Table1[[#This Row],[Total Revenue + Open]]/Table1[[#This Row],[Qty]]</f>
        <v>0.13</v>
      </c>
    </row>
    <row r="570" spans="1:12">
      <c r="A570" t="s">
        <v>10</v>
      </c>
      <c r="B570" t="s">
        <v>11</v>
      </c>
      <c r="C570" t="s">
        <v>119</v>
      </c>
      <c r="D570" t="s">
        <v>120</v>
      </c>
      <c r="E570" t="s">
        <v>12</v>
      </c>
      <c r="F570" t="s">
        <v>13</v>
      </c>
      <c r="G570" t="s">
        <v>14</v>
      </c>
      <c r="H570" s="1">
        <v>2021</v>
      </c>
      <c r="I570" s="2">
        <v>92450</v>
      </c>
      <c r="J570" s="3">
        <v>12018.5</v>
      </c>
      <c r="K570">
        <f>Table1[[#This Row],[Total Revenue + Open]]/Table1[[#This Row],[Qty]]</f>
        <v>0.13</v>
      </c>
      <c r="L570">
        <f>Table1[[#This Row],[Total Revenue + Open]]/Table1[[#This Row],[Qty]]</f>
        <v>0.13</v>
      </c>
    </row>
    <row r="571" spans="1:12">
      <c r="A571" t="s">
        <v>10</v>
      </c>
      <c r="B571" t="s">
        <v>11</v>
      </c>
      <c r="C571" t="s">
        <v>119</v>
      </c>
      <c r="D571" t="s">
        <v>120</v>
      </c>
      <c r="E571" t="s">
        <v>12</v>
      </c>
      <c r="F571" t="s">
        <v>13</v>
      </c>
      <c r="G571" t="s">
        <v>14</v>
      </c>
      <c r="H571" s="1">
        <v>2021</v>
      </c>
      <c r="I571" s="2">
        <v>20450</v>
      </c>
      <c r="J571" s="3">
        <v>2658.5</v>
      </c>
      <c r="K571">
        <f>Table1[[#This Row],[Total Revenue + Open]]/Table1[[#This Row],[Qty]]</f>
        <v>0.13</v>
      </c>
      <c r="L571">
        <f>Table1[[#This Row],[Total Revenue + Open]]/Table1[[#This Row],[Qty]]</f>
        <v>0.13</v>
      </c>
    </row>
    <row r="572" spans="1:12">
      <c r="A572" t="s">
        <v>10</v>
      </c>
      <c r="B572" t="s">
        <v>11</v>
      </c>
      <c r="C572" t="s">
        <v>119</v>
      </c>
      <c r="D572" t="s">
        <v>120</v>
      </c>
      <c r="E572" t="s">
        <v>12</v>
      </c>
      <c r="F572" t="s">
        <v>13</v>
      </c>
      <c r="G572" t="s">
        <v>14</v>
      </c>
      <c r="H572" s="1">
        <v>2021</v>
      </c>
      <c r="I572" s="2">
        <v>4650</v>
      </c>
      <c r="J572" s="3">
        <v>604.5</v>
      </c>
      <c r="K572">
        <f>Table1[[#This Row],[Total Revenue + Open]]/Table1[[#This Row],[Qty]]</f>
        <v>0.13</v>
      </c>
      <c r="L572">
        <f>Table1[[#This Row],[Total Revenue + Open]]/Table1[[#This Row],[Qty]]</f>
        <v>0.13</v>
      </c>
    </row>
    <row r="573" spans="1:12">
      <c r="A573" t="s">
        <v>10</v>
      </c>
      <c r="B573" t="s">
        <v>11</v>
      </c>
      <c r="C573" t="s">
        <v>119</v>
      </c>
      <c r="D573" t="s">
        <v>120</v>
      </c>
      <c r="E573" t="s">
        <v>12</v>
      </c>
      <c r="F573" t="s">
        <v>13</v>
      </c>
      <c r="G573" t="s">
        <v>14</v>
      </c>
      <c r="H573" s="1">
        <v>2021</v>
      </c>
      <c r="I573" s="2">
        <v>7200</v>
      </c>
      <c r="J573" s="3">
        <v>936</v>
      </c>
      <c r="K573">
        <f>Table1[[#This Row],[Total Revenue + Open]]/Table1[[#This Row],[Qty]]</f>
        <v>0.13</v>
      </c>
      <c r="L573">
        <f>Table1[[#This Row],[Total Revenue + Open]]/Table1[[#This Row],[Qty]]</f>
        <v>0.13</v>
      </c>
    </row>
    <row r="574" spans="1:12">
      <c r="A574" t="s">
        <v>10</v>
      </c>
      <c r="B574" t="s">
        <v>11</v>
      </c>
      <c r="C574" t="s">
        <v>119</v>
      </c>
      <c r="D574" t="s">
        <v>120</v>
      </c>
      <c r="E574" t="s">
        <v>12</v>
      </c>
      <c r="F574" t="s">
        <v>13</v>
      </c>
      <c r="G574" t="s">
        <v>14</v>
      </c>
      <c r="H574" s="1">
        <v>2021</v>
      </c>
      <c r="I574" s="2">
        <v>97950</v>
      </c>
      <c r="J574" s="3">
        <v>12733.5</v>
      </c>
      <c r="K574">
        <f>Table1[[#This Row],[Total Revenue + Open]]/Table1[[#This Row],[Qty]]</f>
        <v>0.13</v>
      </c>
      <c r="L574">
        <f>Table1[[#This Row],[Total Revenue + Open]]/Table1[[#This Row],[Qty]]</f>
        <v>0.13</v>
      </c>
    </row>
    <row r="575" spans="1:12">
      <c r="A575" t="s">
        <v>10</v>
      </c>
      <c r="B575" t="s">
        <v>11</v>
      </c>
      <c r="C575" t="s">
        <v>119</v>
      </c>
      <c r="D575" t="s">
        <v>120</v>
      </c>
      <c r="E575" t="s">
        <v>12</v>
      </c>
      <c r="F575" t="s">
        <v>13</v>
      </c>
      <c r="G575" t="s">
        <v>14</v>
      </c>
      <c r="H575" s="1">
        <v>2021</v>
      </c>
      <c r="I575" s="2">
        <v>5950</v>
      </c>
      <c r="J575" s="3">
        <v>773.5</v>
      </c>
      <c r="K575">
        <f>Table1[[#This Row],[Total Revenue + Open]]/Table1[[#This Row],[Qty]]</f>
        <v>0.13</v>
      </c>
      <c r="L575">
        <f>Table1[[#This Row],[Total Revenue + Open]]/Table1[[#This Row],[Qty]]</f>
        <v>0.13</v>
      </c>
    </row>
    <row r="576" spans="1:12">
      <c r="A576" t="s">
        <v>10</v>
      </c>
      <c r="B576" t="s">
        <v>11</v>
      </c>
      <c r="C576" t="s">
        <v>119</v>
      </c>
      <c r="D576" t="s">
        <v>120</v>
      </c>
      <c r="E576" t="s">
        <v>12</v>
      </c>
      <c r="F576" t="s">
        <v>13</v>
      </c>
      <c r="G576" t="s">
        <v>14</v>
      </c>
      <c r="H576" s="1">
        <v>2021</v>
      </c>
      <c r="I576" s="2">
        <v>35450</v>
      </c>
      <c r="J576" s="3">
        <v>4608.5</v>
      </c>
      <c r="K576">
        <f>Table1[[#This Row],[Total Revenue + Open]]/Table1[[#This Row],[Qty]]</f>
        <v>0.13</v>
      </c>
      <c r="L576">
        <f>Table1[[#This Row],[Total Revenue + Open]]/Table1[[#This Row],[Qty]]</f>
        <v>0.13</v>
      </c>
    </row>
    <row r="577" spans="1:12">
      <c r="A577" t="s">
        <v>10</v>
      </c>
      <c r="B577" t="s">
        <v>11</v>
      </c>
      <c r="C577" t="s">
        <v>119</v>
      </c>
      <c r="D577" t="s">
        <v>120</v>
      </c>
      <c r="E577" t="s">
        <v>12</v>
      </c>
      <c r="F577" t="s">
        <v>13</v>
      </c>
      <c r="G577" t="s">
        <v>14</v>
      </c>
      <c r="H577" s="1">
        <v>2021</v>
      </c>
      <c r="I577" s="2">
        <v>4100</v>
      </c>
      <c r="J577" s="3">
        <v>533</v>
      </c>
      <c r="K577">
        <f>Table1[[#This Row],[Total Revenue + Open]]/Table1[[#This Row],[Qty]]</f>
        <v>0.13</v>
      </c>
      <c r="L577">
        <f>Table1[[#This Row],[Total Revenue + Open]]/Table1[[#This Row],[Qty]]</f>
        <v>0.13</v>
      </c>
    </row>
    <row r="578" spans="1:12">
      <c r="A578" t="s">
        <v>10</v>
      </c>
      <c r="B578" t="s">
        <v>11</v>
      </c>
      <c r="C578" t="s">
        <v>119</v>
      </c>
      <c r="D578" t="s">
        <v>120</v>
      </c>
      <c r="E578" t="s">
        <v>12</v>
      </c>
      <c r="F578" t="s">
        <v>13</v>
      </c>
      <c r="G578" t="s">
        <v>14</v>
      </c>
      <c r="H578" s="1">
        <v>2021</v>
      </c>
      <c r="I578" s="2">
        <v>5900</v>
      </c>
      <c r="J578" s="3">
        <v>767</v>
      </c>
      <c r="K578">
        <f>Table1[[#This Row],[Total Revenue + Open]]/Table1[[#This Row],[Qty]]</f>
        <v>0.13</v>
      </c>
      <c r="L578">
        <f>Table1[[#This Row],[Total Revenue + Open]]/Table1[[#This Row],[Qty]]</f>
        <v>0.13</v>
      </c>
    </row>
    <row r="579" spans="1:12">
      <c r="A579" t="s">
        <v>10</v>
      </c>
      <c r="B579" t="s">
        <v>11</v>
      </c>
      <c r="C579" t="s">
        <v>119</v>
      </c>
      <c r="D579" t="s">
        <v>120</v>
      </c>
      <c r="E579" t="s">
        <v>15</v>
      </c>
      <c r="F579" t="s">
        <v>36</v>
      </c>
      <c r="G579" t="s">
        <v>37</v>
      </c>
      <c r="H579" s="1">
        <v>2022</v>
      </c>
      <c r="I579" s="2">
        <v>4020</v>
      </c>
      <c r="J579" s="3">
        <v>5480</v>
      </c>
      <c r="K579">
        <f>Table1[[#This Row],[Total Revenue + Open]]/Table1[[#This Row],[Qty]]</f>
        <v>1.3631840796019901</v>
      </c>
      <c r="L579">
        <f>Table1[[#This Row],[Qty]]/Table1[[#This Row],[Total Revenue + Open]]</f>
        <v>0.73357664233576647</v>
      </c>
    </row>
    <row r="580" spans="1:12">
      <c r="A580" t="s">
        <v>10</v>
      </c>
      <c r="B580" t="s">
        <v>11</v>
      </c>
      <c r="C580" t="s">
        <v>119</v>
      </c>
      <c r="D580" t="s">
        <v>120</v>
      </c>
      <c r="E580" t="s">
        <v>19</v>
      </c>
      <c r="F580" t="s">
        <v>54</v>
      </c>
      <c r="G580" t="s">
        <v>91</v>
      </c>
      <c r="H580" s="1">
        <v>2022</v>
      </c>
      <c r="I580" s="2">
        <v>38800</v>
      </c>
      <c r="J580" s="3">
        <v>5432</v>
      </c>
      <c r="K580">
        <f>Table1[[#This Row],[Total Revenue + Open]]/Table1[[#This Row],[Qty]]</f>
        <v>0.14000000000000001</v>
      </c>
      <c r="L580">
        <f>Table1[[#This Row],[Total Revenue + Open]]/Table1[[#This Row],[Qty]]</f>
        <v>0.14000000000000001</v>
      </c>
    </row>
    <row r="581" spans="1:12">
      <c r="A581" t="s">
        <v>10</v>
      </c>
      <c r="B581" t="s">
        <v>11</v>
      </c>
      <c r="C581" t="s">
        <v>119</v>
      </c>
      <c r="D581" t="s">
        <v>120</v>
      </c>
      <c r="E581" t="s">
        <v>19</v>
      </c>
      <c r="F581" t="s">
        <v>40</v>
      </c>
      <c r="G581" t="s">
        <v>42</v>
      </c>
      <c r="H581" s="1">
        <v>2022</v>
      </c>
      <c r="I581" s="2">
        <v>56250</v>
      </c>
      <c r="J581" s="3">
        <v>5343.75</v>
      </c>
      <c r="K581">
        <f>Table1[[#This Row],[Total Revenue + Open]]/Table1[[#This Row],[Qty]]</f>
        <v>9.5000000000000001E-2</v>
      </c>
      <c r="L581">
        <f>Table1[[#This Row],[Total Revenue + Open]]/Table1[[#This Row],[Qty]]</f>
        <v>9.5000000000000001E-2</v>
      </c>
    </row>
    <row r="582" spans="1:12">
      <c r="A582" t="s">
        <v>10</v>
      </c>
      <c r="B582" t="s">
        <v>11</v>
      </c>
      <c r="C582" t="s">
        <v>119</v>
      </c>
      <c r="D582" t="s">
        <v>120</v>
      </c>
      <c r="E582" t="s">
        <v>19</v>
      </c>
      <c r="F582" t="s">
        <v>92</v>
      </c>
      <c r="G582" t="s">
        <v>93</v>
      </c>
      <c r="H582" s="1">
        <v>2022</v>
      </c>
      <c r="I582" s="2">
        <v>34450</v>
      </c>
      <c r="J582" s="3">
        <v>5167.5</v>
      </c>
      <c r="K582">
        <f>Table1[[#This Row],[Total Revenue + Open]]/Table1[[#This Row],[Qty]]</f>
        <v>0.15</v>
      </c>
      <c r="L582">
        <f>Table1[[#This Row],[Total Revenue + Open]]/Table1[[#This Row],[Qty]]</f>
        <v>0.15</v>
      </c>
    </row>
    <row r="583" spans="1:12">
      <c r="A583" t="s">
        <v>10</v>
      </c>
      <c r="B583" t="s">
        <v>11</v>
      </c>
      <c r="C583" t="s">
        <v>119</v>
      </c>
      <c r="D583" t="s">
        <v>120</v>
      </c>
      <c r="E583" t="s">
        <v>15</v>
      </c>
      <c r="F583" t="s">
        <v>210</v>
      </c>
      <c r="G583" t="s">
        <v>211</v>
      </c>
      <c r="H583" s="1">
        <v>2022</v>
      </c>
      <c r="I583" s="2">
        <v>2415</v>
      </c>
      <c r="J583" s="3">
        <v>4896</v>
      </c>
      <c r="K583">
        <f>Table1[[#This Row],[Total Revenue + Open]]/Table1[[#This Row],[Qty]]</f>
        <v>2.0273291925465839</v>
      </c>
      <c r="L583">
        <f>Table1[[#This Row],[Qty]]/Table1[[#This Row],[Total Revenue + Open]]</f>
        <v>0.49325980392156865</v>
      </c>
    </row>
    <row r="584" spans="1:12">
      <c r="A584" t="s">
        <v>10</v>
      </c>
      <c r="B584" t="s">
        <v>11</v>
      </c>
      <c r="C584" t="s">
        <v>119</v>
      </c>
      <c r="D584" t="s">
        <v>120</v>
      </c>
      <c r="E584" t="s">
        <v>15</v>
      </c>
      <c r="F584" t="s">
        <v>210</v>
      </c>
      <c r="G584" t="s">
        <v>211</v>
      </c>
      <c r="H584" s="1">
        <v>2022</v>
      </c>
      <c r="I584" s="2">
        <v>2410</v>
      </c>
      <c r="J584" s="3">
        <v>4896</v>
      </c>
      <c r="K584">
        <f>Table1[[#This Row],[Total Revenue + Open]]/Table1[[#This Row],[Qty]]</f>
        <v>2.0315352697095435</v>
      </c>
      <c r="L584">
        <f>Table1[[#This Row],[Qty]]/Table1[[#This Row],[Total Revenue + Open]]</f>
        <v>0.4922385620915033</v>
      </c>
    </row>
    <row r="585" spans="1:12">
      <c r="A585" t="s">
        <v>10</v>
      </c>
      <c r="B585" t="s">
        <v>11</v>
      </c>
      <c r="C585" t="s">
        <v>119</v>
      </c>
      <c r="D585" t="s">
        <v>120</v>
      </c>
      <c r="E585" t="s">
        <v>15</v>
      </c>
      <c r="F585" t="s">
        <v>210</v>
      </c>
      <c r="G585" t="s">
        <v>212</v>
      </c>
      <c r="H585" s="1">
        <v>2022</v>
      </c>
      <c r="I585" s="2">
        <v>2415</v>
      </c>
      <c r="J585" s="3">
        <v>4896</v>
      </c>
      <c r="K585">
        <f>Table1[[#This Row],[Total Revenue + Open]]/Table1[[#This Row],[Qty]]</f>
        <v>2.0273291925465839</v>
      </c>
      <c r="L585">
        <f>Table1[[#This Row],[Qty]]/Table1[[#This Row],[Total Revenue + Open]]</f>
        <v>0.49325980392156865</v>
      </c>
    </row>
    <row r="586" spans="1:12">
      <c r="A586" t="s">
        <v>10</v>
      </c>
      <c r="B586" t="s">
        <v>11</v>
      </c>
      <c r="C586" t="s">
        <v>119</v>
      </c>
      <c r="D586" t="s">
        <v>120</v>
      </c>
      <c r="E586" t="s">
        <v>15</v>
      </c>
      <c r="F586" t="s">
        <v>210</v>
      </c>
      <c r="G586" t="s">
        <v>212</v>
      </c>
      <c r="H586" s="1">
        <v>2022</v>
      </c>
      <c r="I586" s="2">
        <v>2410</v>
      </c>
      <c r="J586" s="3">
        <v>4896</v>
      </c>
      <c r="K586">
        <f>Table1[[#This Row],[Total Revenue + Open]]/Table1[[#This Row],[Qty]]</f>
        <v>2.0315352697095435</v>
      </c>
      <c r="L586">
        <f>Table1[[#This Row],[Qty]]/Table1[[#This Row],[Total Revenue + Open]]</f>
        <v>0.4922385620915033</v>
      </c>
    </row>
    <row r="587" spans="1:12">
      <c r="A587" t="s">
        <v>10</v>
      </c>
      <c r="B587" t="s">
        <v>11</v>
      </c>
      <c r="C587" t="s">
        <v>119</v>
      </c>
      <c r="D587" t="s">
        <v>120</v>
      </c>
      <c r="E587" t="s">
        <v>15</v>
      </c>
      <c r="F587" t="s">
        <v>128</v>
      </c>
      <c r="G587" t="s">
        <v>130</v>
      </c>
      <c r="H587" s="1">
        <v>2022</v>
      </c>
      <c r="I587" s="2">
        <v>1635</v>
      </c>
      <c r="J587" s="3">
        <v>4858.75</v>
      </c>
      <c r="K587">
        <f>Table1[[#This Row],[Total Revenue + Open]]/Table1[[#This Row],[Qty]]</f>
        <v>2.9717125382262997</v>
      </c>
      <c r="L587">
        <f>Table1[[#This Row],[Qty]]/Table1[[#This Row],[Total Revenue + Open]]</f>
        <v>0.33650630306148699</v>
      </c>
    </row>
    <row r="588" spans="1:12">
      <c r="A588" t="s">
        <v>10</v>
      </c>
      <c r="B588" t="s">
        <v>11</v>
      </c>
      <c r="C588" t="s">
        <v>119</v>
      </c>
      <c r="D588" t="s">
        <v>120</v>
      </c>
      <c r="E588" t="s">
        <v>15</v>
      </c>
      <c r="F588" t="s">
        <v>183</v>
      </c>
      <c r="G588" t="s">
        <v>184</v>
      </c>
      <c r="H588" s="1">
        <v>2022</v>
      </c>
      <c r="I588" s="2">
        <v>2390</v>
      </c>
      <c r="J588" s="3">
        <v>4845</v>
      </c>
      <c r="K588">
        <f>Table1[[#This Row],[Total Revenue + Open]]/Table1[[#This Row],[Qty]]</f>
        <v>2.0271966527196654</v>
      </c>
      <c r="L588">
        <f>Table1[[#This Row],[Qty]]/Table1[[#This Row],[Total Revenue + Open]]</f>
        <v>0.49329205366357071</v>
      </c>
    </row>
    <row r="589" spans="1:12">
      <c r="A589" t="s">
        <v>10</v>
      </c>
      <c r="B589" t="s">
        <v>11</v>
      </c>
      <c r="C589" t="s">
        <v>119</v>
      </c>
      <c r="D589" t="s">
        <v>120</v>
      </c>
      <c r="E589" t="s">
        <v>15</v>
      </c>
      <c r="F589" t="s">
        <v>183</v>
      </c>
      <c r="G589" t="s">
        <v>187</v>
      </c>
      <c r="H589" s="1">
        <v>2022</v>
      </c>
      <c r="I589" s="2">
        <v>2390</v>
      </c>
      <c r="J589" s="3">
        <v>4845</v>
      </c>
      <c r="K589">
        <f>Table1[[#This Row],[Total Revenue + Open]]/Table1[[#This Row],[Qty]]</f>
        <v>2.0271966527196654</v>
      </c>
      <c r="L589">
        <f>Table1[[#This Row],[Qty]]/Table1[[#This Row],[Total Revenue + Open]]</f>
        <v>0.49329205366357071</v>
      </c>
    </row>
    <row r="590" spans="1:12">
      <c r="A590" t="s">
        <v>10</v>
      </c>
      <c r="B590" t="s">
        <v>11</v>
      </c>
      <c r="C590" t="s">
        <v>119</v>
      </c>
      <c r="D590" t="s">
        <v>120</v>
      </c>
      <c r="E590" t="s">
        <v>12</v>
      </c>
      <c r="F590" t="s">
        <v>13</v>
      </c>
      <c r="G590" t="s">
        <v>14</v>
      </c>
      <c r="H590" s="1">
        <v>2022</v>
      </c>
      <c r="I590" s="2">
        <v>37250</v>
      </c>
      <c r="J590" s="3">
        <v>4823</v>
      </c>
      <c r="K590">
        <f>Table1[[#This Row],[Total Revenue + Open]]/Table1[[#This Row],[Qty]]</f>
        <v>0.12947651006711408</v>
      </c>
      <c r="L590">
        <f>Table1[[#This Row],[Total Revenue + Open]]/Table1[[#This Row],[Qty]]</f>
        <v>0.12947651006711408</v>
      </c>
    </row>
    <row r="591" spans="1:12">
      <c r="A591" t="s">
        <v>10</v>
      </c>
      <c r="B591" t="s">
        <v>11</v>
      </c>
      <c r="C591" t="s">
        <v>119</v>
      </c>
      <c r="D591" t="s">
        <v>120</v>
      </c>
      <c r="E591" t="s">
        <v>15</v>
      </c>
      <c r="F591" t="s">
        <v>128</v>
      </c>
      <c r="G591" t="s">
        <v>129</v>
      </c>
      <c r="H591" s="1">
        <v>2022</v>
      </c>
      <c r="I591" s="2">
        <v>1605</v>
      </c>
      <c r="J591" s="3">
        <v>4784</v>
      </c>
      <c r="K591">
        <f>Table1[[#This Row],[Total Revenue + Open]]/Table1[[#This Row],[Qty]]</f>
        <v>2.9806853582554518</v>
      </c>
      <c r="L591">
        <f>Table1[[#This Row],[Qty]]/Table1[[#This Row],[Total Revenue + Open]]</f>
        <v>0.33549331103678931</v>
      </c>
    </row>
    <row r="592" spans="1:12">
      <c r="A592" t="s">
        <v>10</v>
      </c>
      <c r="B592" t="s">
        <v>11</v>
      </c>
      <c r="C592" t="s">
        <v>119</v>
      </c>
      <c r="D592" t="s">
        <v>120</v>
      </c>
      <c r="E592" t="s">
        <v>12</v>
      </c>
      <c r="F592" t="s">
        <v>13</v>
      </c>
      <c r="G592" t="s">
        <v>14</v>
      </c>
      <c r="H592" s="1">
        <v>2022</v>
      </c>
      <c r="I592" s="2">
        <v>36750</v>
      </c>
      <c r="J592" s="3">
        <v>4777.5</v>
      </c>
      <c r="K592">
        <f>Table1[[#This Row],[Total Revenue + Open]]/Table1[[#This Row],[Qty]]</f>
        <v>0.13</v>
      </c>
      <c r="L592">
        <f>Table1[[#This Row],[Total Revenue + Open]]/Table1[[#This Row],[Qty]]</f>
        <v>0.13</v>
      </c>
    </row>
    <row r="593" spans="1:12">
      <c r="A593" t="s">
        <v>10</v>
      </c>
      <c r="B593" t="s">
        <v>11</v>
      </c>
      <c r="C593" t="s">
        <v>119</v>
      </c>
      <c r="D593" t="s">
        <v>120</v>
      </c>
      <c r="E593" t="s">
        <v>12</v>
      </c>
      <c r="F593" t="s">
        <v>13</v>
      </c>
      <c r="G593" t="s">
        <v>14</v>
      </c>
      <c r="H593" s="1">
        <v>2020</v>
      </c>
      <c r="I593" s="2">
        <v>300</v>
      </c>
      <c r="J593" s="3">
        <v>39</v>
      </c>
      <c r="K593">
        <f>Table1[[#This Row],[Total Revenue + Open]]/Table1[[#This Row],[Qty]]</f>
        <v>0.13</v>
      </c>
      <c r="L593">
        <f>Table1[[#This Row],[Total Revenue + Open]]/Table1[[#This Row],[Qty]]</f>
        <v>0.13</v>
      </c>
    </row>
    <row r="594" spans="1:12">
      <c r="A594" t="s">
        <v>10</v>
      </c>
      <c r="B594" t="s">
        <v>11</v>
      </c>
      <c r="C594" t="s">
        <v>119</v>
      </c>
      <c r="D594" t="s">
        <v>120</v>
      </c>
      <c r="E594" t="s">
        <v>12</v>
      </c>
      <c r="F594" t="s">
        <v>13</v>
      </c>
      <c r="G594" t="s">
        <v>14</v>
      </c>
      <c r="H594" s="1">
        <v>2021</v>
      </c>
      <c r="I594" s="2">
        <v>350</v>
      </c>
      <c r="J594" s="3">
        <v>45.5</v>
      </c>
      <c r="K594">
        <f>Table1[[#This Row],[Total Revenue + Open]]/Table1[[#This Row],[Qty]]</f>
        <v>0.13</v>
      </c>
      <c r="L594">
        <f>Table1[[#This Row],[Total Revenue + Open]]/Table1[[#This Row],[Qty]]</f>
        <v>0.13</v>
      </c>
    </row>
    <row r="595" spans="1:12">
      <c r="A595" t="s">
        <v>10</v>
      </c>
      <c r="B595" t="s">
        <v>11</v>
      </c>
      <c r="C595" t="s">
        <v>119</v>
      </c>
      <c r="D595" t="s">
        <v>120</v>
      </c>
      <c r="E595" t="s">
        <v>12</v>
      </c>
      <c r="F595" t="s">
        <v>13</v>
      </c>
      <c r="G595" t="s">
        <v>14</v>
      </c>
      <c r="H595" s="1">
        <v>2021</v>
      </c>
      <c r="I595" s="2">
        <v>1900</v>
      </c>
      <c r="J595" s="3">
        <v>247</v>
      </c>
      <c r="K595">
        <f>Table1[[#This Row],[Total Revenue + Open]]/Table1[[#This Row],[Qty]]</f>
        <v>0.13</v>
      </c>
      <c r="L595">
        <f>Table1[[#This Row],[Total Revenue + Open]]/Table1[[#This Row],[Qty]]</f>
        <v>0.13</v>
      </c>
    </row>
    <row r="596" spans="1:12">
      <c r="A596" t="s">
        <v>10</v>
      </c>
      <c r="B596" t="s">
        <v>11</v>
      </c>
      <c r="C596" t="s">
        <v>119</v>
      </c>
      <c r="D596" t="s">
        <v>120</v>
      </c>
      <c r="E596" t="s">
        <v>12</v>
      </c>
      <c r="F596" t="s">
        <v>13</v>
      </c>
      <c r="G596" t="s">
        <v>14</v>
      </c>
      <c r="H596" s="1">
        <v>2021</v>
      </c>
      <c r="I596" s="2">
        <v>2950</v>
      </c>
      <c r="J596" s="3">
        <v>383.5</v>
      </c>
      <c r="K596">
        <f>Table1[[#This Row],[Total Revenue + Open]]/Table1[[#This Row],[Qty]]</f>
        <v>0.13</v>
      </c>
      <c r="L596">
        <f>Table1[[#This Row],[Total Revenue + Open]]/Table1[[#This Row],[Qty]]</f>
        <v>0.13</v>
      </c>
    </row>
    <row r="597" spans="1:12">
      <c r="A597" t="s">
        <v>10</v>
      </c>
      <c r="B597" t="s">
        <v>11</v>
      </c>
      <c r="C597" t="s">
        <v>119</v>
      </c>
      <c r="D597" t="s">
        <v>120</v>
      </c>
      <c r="E597" t="s">
        <v>12</v>
      </c>
      <c r="F597" t="s">
        <v>13</v>
      </c>
      <c r="G597" t="s">
        <v>14</v>
      </c>
      <c r="H597" s="1">
        <v>2021</v>
      </c>
      <c r="I597" s="2">
        <v>0</v>
      </c>
      <c r="J597" s="3">
        <v>0</v>
      </c>
      <c r="K597" t="e">
        <f>Table1[[#This Row],[Total Revenue + Open]]/Table1[[#This Row],[Qty]]</f>
        <v>#DIV/0!</v>
      </c>
      <c r="L597" t="e">
        <f>Table1[[#This Row],[Total Revenue + Open]]/Table1[[#This Row],[Qty]]</f>
        <v>#DIV/0!</v>
      </c>
    </row>
    <row r="598" spans="1:12">
      <c r="A598" t="s">
        <v>10</v>
      </c>
      <c r="B598" t="s">
        <v>11</v>
      </c>
      <c r="C598" t="s">
        <v>119</v>
      </c>
      <c r="D598" t="s">
        <v>120</v>
      </c>
      <c r="E598" t="s">
        <v>15</v>
      </c>
      <c r="F598" t="s">
        <v>77</v>
      </c>
      <c r="G598" t="s">
        <v>78</v>
      </c>
      <c r="H598" s="1">
        <v>2022</v>
      </c>
      <c r="I598" s="2">
        <v>5885</v>
      </c>
      <c r="J598" s="3">
        <v>4621.5</v>
      </c>
      <c r="K598">
        <f>Table1[[#This Row],[Total Revenue + Open]]/Table1[[#This Row],[Qty]]</f>
        <v>0.78530161427357692</v>
      </c>
      <c r="L598">
        <f>Table1[[#This Row],[Qty]]/Table1[[#This Row],[Total Revenue + Open]]</f>
        <v>1.2733960835226659</v>
      </c>
    </row>
    <row r="599" spans="1:12">
      <c r="A599" t="s">
        <v>10</v>
      </c>
      <c r="B599" t="s">
        <v>11</v>
      </c>
      <c r="C599" t="s">
        <v>119</v>
      </c>
      <c r="D599" t="s">
        <v>120</v>
      </c>
      <c r="E599" t="s">
        <v>15</v>
      </c>
      <c r="F599" t="s">
        <v>77</v>
      </c>
      <c r="G599" t="s">
        <v>79</v>
      </c>
      <c r="H599" s="1">
        <v>2022</v>
      </c>
      <c r="I599" s="2">
        <v>5885</v>
      </c>
      <c r="J599" s="3">
        <v>4621.5</v>
      </c>
      <c r="K599">
        <f>Table1[[#This Row],[Total Revenue + Open]]/Table1[[#This Row],[Qty]]</f>
        <v>0.78530161427357692</v>
      </c>
      <c r="L599">
        <f>Table1[[#This Row],[Qty]]/Table1[[#This Row],[Total Revenue + Open]]</f>
        <v>1.2733960835226659</v>
      </c>
    </row>
    <row r="600" spans="1:12">
      <c r="A600" t="s">
        <v>10</v>
      </c>
      <c r="B600" t="s">
        <v>11</v>
      </c>
      <c r="C600" t="s">
        <v>119</v>
      </c>
      <c r="D600" t="s">
        <v>120</v>
      </c>
      <c r="E600" t="s">
        <v>22</v>
      </c>
      <c r="F600" t="s">
        <v>23</v>
      </c>
      <c r="G600" t="s">
        <v>24</v>
      </c>
      <c r="H600" s="1">
        <v>2022</v>
      </c>
      <c r="I600" s="2">
        <v>5855</v>
      </c>
      <c r="J600" s="3">
        <v>4605.7</v>
      </c>
      <c r="K600">
        <f>Table1[[#This Row],[Total Revenue + Open]]/Table1[[#This Row],[Qty]]</f>
        <v>0.78662681468830054</v>
      </c>
      <c r="L600">
        <f>Table1[[#This Row],[Total Revenue + Open]]/Table1[[#This Row],[Qty]]</f>
        <v>0.78662681468830054</v>
      </c>
    </row>
    <row r="601" spans="1:12">
      <c r="A601" t="s">
        <v>10</v>
      </c>
      <c r="B601" t="s">
        <v>11</v>
      </c>
      <c r="C601" t="s">
        <v>119</v>
      </c>
      <c r="D601" t="s">
        <v>120</v>
      </c>
      <c r="E601" t="s">
        <v>15</v>
      </c>
      <c r="F601" t="s">
        <v>36</v>
      </c>
      <c r="G601" t="s">
        <v>37</v>
      </c>
      <c r="H601" s="1">
        <v>2022</v>
      </c>
      <c r="I601" s="2">
        <v>3270</v>
      </c>
      <c r="J601" s="3">
        <v>4452.5</v>
      </c>
      <c r="K601">
        <f>Table1[[#This Row],[Total Revenue + Open]]/Table1[[#This Row],[Qty]]</f>
        <v>1.3616207951070336</v>
      </c>
      <c r="L601">
        <f>Table1[[#This Row],[Qty]]/Table1[[#This Row],[Total Revenue + Open]]</f>
        <v>0.73441886580572713</v>
      </c>
    </row>
    <row r="602" spans="1:12">
      <c r="A602" t="s">
        <v>10</v>
      </c>
      <c r="B602" t="s">
        <v>11</v>
      </c>
      <c r="C602" t="s">
        <v>119</v>
      </c>
      <c r="D602" t="s">
        <v>120</v>
      </c>
      <c r="E602" t="s">
        <v>15</v>
      </c>
      <c r="F602" t="s">
        <v>36</v>
      </c>
      <c r="G602" t="s">
        <v>37</v>
      </c>
      <c r="H602" s="1">
        <v>2022</v>
      </c>
      <c r="I602" s="2">
        <v>3270</v>
      </c>
      <c r="J602" s="3">
        <v>4452.5</v>
      </c>
      <c r="K602">
        <f>Table1[[#This Row],[Total Revenue + Open]]/Table1[[#This Row],[Qty]]</f>
        <v>1.3616207951070336</v>
      </c>
      <c r="L602">
        <f>Table1[[#This Row],[Qty]]/Table1[[#This Row],[Total Revenue + Open]]</f>
        <v>0.73441886580572713</v>
      </c>
    </row>
    <row r="603" spans="1:12">
      <c r="A603" t="s">
        <v>10</v>
      </c>
      <c r="B603" t="s">
        <v>11</v>
      </c>
      <c r="C603" t="s">
        <v>119</v>
      </c>
      <c r="D603" t="s">
        <v>120</v>
      </c>
      <c r="E603" t="s">
        <v>19</v>
      </c>
      <c r="F603" t="s">
        <v>92</v>
      </c>
      <c r="G603" t="s">
        <v>108</v>
      </c>
      <c r="H603" s="1">
        <v>2022</v>
      </c>
      <c r="I603" s="2">
        <v>29150</v>
      </c>
      <c r="J603" s="3">
        <v>4372.5</v>
      </c>
      <c r="K603">
        <f>Table1[[#This Row],[Total Revenue + Open]]/Table1[[#This Row],[Qty]]</f>
        <v>0.15</v>
      </c>
      <c r="L603">
        <f>Table1[[#This Row],[Total Revenue + Open]]/Table1[[#This Row],[Qty]]</f>
        <v>0.15</v>
      </c>
    </row>
    <row r="604" spans="1:12">
      <c r="A604" t="s">
        <v>10</v>
      </c>
      <c r="B604" t="s">
        <v>11</v>
      </c>
      <c r="C604" t="s">
        <v>119</v>
      </c>
      <c r="D604" t="s">
        <v>120</v>
      </c>
      <c r="E604" t="s">
        <v>19</v>
      </c>
      <c r="F604" t="s">
        <v>92</v>
      </c>
      <c r="G604" t="s">
        <v>108</v>
      </c>
      <c r="H604" s="1">
        <v>2022</v>
      </c>
      <c r="I604" s="2">
        <v>28750</v>
      </c>
      <c r="J604" s="3">
        <v>4312.5</v>
      </c>
      <c r="K604">
        <f>Table1[[#This Row],[Total Revenue + Open]]/Table1[[#This Row],[Qty]]</f>
        <v>0.15</v>
      </c>
      <c r="L604">
        <f>Table1[[#This Row],[Total Revenue + Open]]/Table1[[#This Row],[Qty]]</f>
        <v>0.15</v>
      </c>
    </row>
    <row r="605" spans="1:12">
      <c r="A605" t="s">
        <v>10</v>
      </c>
      <c r="B605" t="s">
        <v>11</v>
      </c>
      <c r="C605" t="s">
        <v>119</v>
      </c>
      <c r="D605" t="s">
        <v>120</v>
      </c>
      <c r="E605" t="s">
        <v>12</v>
      </c>
      <c r="F605" t="s">
        <v>13</v>
      </c>
      <c r="G605" t="s">
        <v>14</v>
      </c>
      <c r="H605" s="1">
        <v>2018</v>
      </c>
      <c r="I605" s="2">
        <v>1750</v>
      </c>
      <c r="J605" s="3">
        <v>227.5</v>
      </c>
      <c r="K605">
        <f>Table1[[#This Row],[Total Revenue + Open]]/Table1[[#This Row],[Qty]]</f>
        <v>0.13</v>
      </c>
      <c r="L605">
        <f>Table1[[#This Row],[Total Revenue + Open]]/Table1[[#This Row],[Qty]]</f>
        <v>0.13</v>
      </c>
    </row>
    <row r="606" spans="1:12">
      <c r="A606" t="s">
        <v>10</v>
      </c>
      <c r="B606" t="s">
        <v>11</v>
      </c>
      <c r="C606" t="s">
        <v>119</v>
      </c>
      <c r="D606" t="s">
        <v>120</v>
      </c>
      <c r="E606" t="s">
        <v>12</v>
      </c>
      <c r="F606" t="s">
        <v>13</v>
      </c>
      <c r="G606" t="s">
        <v>14</v>
      </c>
      <c r="H606" s="1">
        <v>2018</v>
      </c>
      <c r="I606" s="2">
        <v>5300</v>
      </c>
      <c r="J606" s="3">
        <v>689</v>
      </c>
      <c r="K606">
        <f>Table1[[#This Row],[Total Revenue + Open]]/Table1[[#This Row],[Qty]]</f>
        <v>0.13</v>
      </c>
      <c r="L606">
        <f>Table1[[#This Row],[Total Revenue + Open]]/Table1[[#This Row],[Qty]]</f>
        <v>0.13</v>
      </c>
    </row>
    <row r="607" spans="1:12">
      <c r="A607" t="s">
        <v>10</v>
      </c>
      <c r="B607" t="s">
        <v>11</v>
      </c>
      <c r="C607" t="s">
        <v>119</v>
      </c>
      <c r="D607" t="s">
        <v>120</v>
      </c>
      <c r="E607" t="s">
        <v>12</v>
      </c>
      <c r="F607" t="s">
        <v>13</v>
      </c>
      <c r="G607" t="s">
        <v>14</v>
      </c>
      <c r="H607" s="1">
        <v>2018</v>
      </c>
      <c r="I607" s="2">
        <v>4650</v>
      </c>
      <c r="J607" s="3">
        <v>604.5</v>
      </c>
      <c r="K607">
        <f>Table1[[#This Row],[Total Revenue + Open]]/Table1[[#This Row],[Qty]]</f>
        <v>0.13</v>
      </c>
      <c r="L607">
        <f>Table1[[#This Row],[Total Revenue + Open]]/Table1[[#This Row],[Qty]]</f>
        <v>0.13</v>
      </c>
    </row>
    <row r="608" spans="1:12">
      <c r="A608" t="s">
        <v>10</v>
      </c>
      <c r="B608" t="s">
        <v>11</v>
      </c>
      <c r="C608" t="s">
        <v>119</v>
      </c>
      <c r="D608" t="s">
        <v>120</v>
      </c>
      <c r="E608" t="s">
        <v>12</v>
      </c>
      <c r="F608" t="s">
        <v>13</v>
      </c>
      <c r="G608" t="s">
        <v>14</v>
      </c>
      <c r="H608" s="1">
        <v>2018</v>
      </c>
      <c r="I608" s="2">
        <v>2000</v>
      </c>
      <c r="J608" s="3">
        <v>260</v>
      </c>
      <c r="K608">
        <f>Table1[[#This Row],[Total Revenue + Open]]/Table1[[#This Row],[Qty]]</f>
        <v>0.13</v>
      </c>
      <c r="L608">
        <f>Table1[[#This Row],[Total Revenue + Open]]/Table1[[#This Row],[Qty]]</f>
        <v>0.13</v>
      </c>
    </row>
    <row r="609" spans="1:12">
      <c r="A609" t="s">
        <v>10</v>
      </c>
      <c r="B609" t="s">
        <v>11</v>
      </c>
      <c r="C609" t="s">
        <v>119</v>
      </c>
      <c r="D609" t="s">
        <v>120</v>
      </c>
      <c r="E609" t="s">
        <v>12</v>
      </c>
      <c r="F609" t="s">
        <v>13</v>
      </c>
      <c r="G609" t="s">
        <v>14</v>
      </c>
      <c r="H609" s="1">
        <v>2018</v>
      </c>
      <c r="I609" s="2">
        <v>20000</v>
      </c>
      <c r="J609" s="3">
        <v>2600</v>
      </c>
      <c r="K609">
        <f>Table1[[#This Row],[Total Revenue + Open]]/Table1[[#This Row],[Qty]]</f>
        <v>0.13</v>
      </c>
      <c r="L609">
        <f>Table1[[#This Row],[Total Revenue + Open]]/Table1[[#This Row],[Qty]]</f>
        <v>0.13</v>
      </c>
    </row>
    <row r="610" spans="1:12">
      <c r="A610" t="s">
        <v>10</v>
      </c>
      <c r="B610" t="s">
        <v>11</v>
      </c>
      <c r="C610" t="s">
        <v>119</v>
      </c>
      <c r="D610" t="s">
        <v>120</v>
      </c>
      <c r="E610" t="s">
        <v>12</v>
      </c>
      <c r="F610" t="s">
        <v>13</v>
      </c>
      <c r="G610" t="s">
        <v>14</v>
      </c>
      <c r="H610" s="1">
        <v>2018</v>
      </c>
      <c r="I610" s="2">
        <v>21250</v>
      </c>
      <c r="J610" s="3">
        <v>2762.5</v>
      </c>
      <c r="K610">
        <f>Table1[[#This Row],[Total Revenue + Open]]/Table1[[#This Row],[Qty]]</f>
        <v>0.13</v>
      </c>
      <c r="L610">
        <f>Table1[[#This Row],[Total Revenue + Open]]/Table1[[#This Row],[Qty]]</f>
        <v>0.13</v>
      </c>
    </row>
    <row r="611" spans="1:12">
      <c r="A611" t="s">
        <v>10</v>
      </c>
      <c r="B611" t="s">
        <v>11</v>
      </c>
      <c r="C611" t="s">
        <v>119</v>
      </c>
      <c r="D611" t="s">
        <v>120</v>
      </c>
      <c r="E611" t="s">
        <v>12</v>
      </c>
      <c r="F611" t="s">
        <v>13</v>
      </c>
      <c r="G611" t="s">
        <v>14</v>
      </c>
      <c r="H611" s="1">
        <v>2018</v>
      </c>
      <c r="I611" s="2">
        <v>14350</v>
      </c>
      <c r="J611" s="3">
        <v>1865.5</v>
      </c>
      <c r="K611">
        <f>Table1[[#This Row],[Total Revenue + Open]]/Table1[[#This Row],[Qty]]</f>
        <v>0.13</v>
      </c>
      <c r="L611">
        <f>Table1[[#This Row],[Total Revenue + Open]]/Table1[[#This Row],[Qty]]</f>
        <v>0.13</v>
      </c>
    </row>
    <row r="612" spans="1:12">
      <c r="A612" t="s">
        <v>10</v>
      </c>
      <c r="B612" t="s">
        <v>11</v>
      </c>
      <c r="C612" t="s">
        <v>119</v>
      </c>
      <c r="D612" t="s">
        <v>120</v>
      </c>
      <c r="E612" t="s">
        <v>12</v>
      </c>
      <c r="F612" t="s">
        <v>13</v>
      </c>
      <c r="G612" t="s">
        <v>14</v>
      </c>
      <c r="H612" s="1">
        <v>2019</v>
      </c>
      <c r="I612" s="2">
        <v>3950</v>
      </c>
      <c r="J612" s="3">
        <v>513.5</v>
      </c>
      <c r="K612">
        <f>Table1[[#This Row],[Total Revenue + Open]]/Table1[[#This Row],[Qty]]</f>
        <v>0.13</v>
      </c>
      <c r="L612">
        <f>Table1[[#This Row],[Total Revenue + Open]]/Table1[[#This Row],[Qty]]</f>
        <v>0.13</v>
      </c>
    </row>
    <row r="613" spans="1:12">
      <c r="A613" t="s">
        <v>10</v>
      </c>
      <c r="B613" t="s">
        <v>11</v>
      </c>
      <c r="C613" t="s">
        <v>119</v>
      </c>
      <c r="D613" t="s">
        <v>120</v>
      </c>
      <c r="E613" t="s">
        <v>12</v>
      </c>
      <c r="F613" t="s">
        <v>13</v>
      </c>
      <c r="G613" t="s">
        <v>14</v>
      </c>
      <c r="H613" s="1">
        <v>2020</v>
      </c>
      <c r="I613" s="2">
        <v>1500</v>
      </c>
      <c r="J613" s="3">
        <v>195</v>
      </c>
      <c r="K613">
        <f>Table1[[#This Row],[Total Revenue + Open]]/Table1[[#This Row],[Qty]]</f>
        <v>0.13</v>
      </c>
      <c r="L613">
        <f>Table1[[#This Row],[Total Revenue + Open]]/Table1[[#This Row],[Qty]]</f>
        <v>0.13</v>
      </c>
    </row>
    <row r="614" spans="1:12">
      <c r="A614" t="s">
        <v>10</v>
      </c>
      <c r="B614" t="s">
        <v>11</v>
      </c>
      <c r="C614" t="s">
        <v>119</v>
      </c>
      <c r="D614" t="s">
        <v>120</v>
      </c>
      <c r="E614" t="s">
        <v>12</v>
      </c>
      <c r="F614" t="s">
        <v>13</v>
      </c>
      <c r="G614" t="s">
        <v>14</v>
      </c>
      <c r="H614" s="1">
        <v>2020</v>
      </c>
      <c r="I614" s="2">
        <v>250</v>
      </c>
      <c r="J614" s="3">
        <v>32.5</v>
      </c>
      <c r="K614">
        <f>Table1[[#This Row],[Total Revenue + Open]]/Table1[[#This Row],[Qty]]</f>
        <v>0.13</v>
      </c>
      <c r="L614">
        <f>Table1[[#This Row],[Total Revenue + Open]]/Table1[[#This Row],[Qty]]</f>
        <v>0.13</v>
      </c>
    </row>
    <row r="615" spans="1:12">
      <c r="A615" t="s">
        <v>10</v>
      </c>
      <c r="B615" t="s">
        <v>11</v>
      </c>
      <c r="C615" t="s">
        <v>119</v>
      </c>
      <c r="D615" t="s">
        <v>120</v>
      </c>
      <c r="E615" t="s">
        <v>12</v>
      </c>
      <c r="F615" t="s">
        <v>13</v>
      </c>
      <c r="G615" t="s">
        <v>14</v>
      </c>
      <c r="H615" s="1">
        <v>2021</v>
      </c>
      <c r="I615" s="2">
        <v>4050</v>
      </c>
      <c r="J615" s="3">
        <v>526.5</v>
      </c>
      <c r="K615">
        <f>Table1[[#This Row],[Total Revenue + Open]]/Table1[[#This Row],[Qty]]</f>
        <v>0.13</v>
      </c>
      <c r="L615">
        <f>Table1[[#This Row],[Total Revenue + Open]]/Table1[[#This Row],[Qty]]</f>
        <v>0.13</v>
      </c>
    </row>
    <row r="616" spans="1:12">
      <c r="A616" t="s">
        <v>10</v>
      </c>
      <c r="B616" t="s">
        <v>11</v>
      </c>
      <c r="C616" t="s">
        <v>119</v>
      </c>
      <c r="D616" t="s">
        <v>120</v>
      </c>
      <c r="E616" t="s">
        <v>12</v>
      </c>
      <c r="F616" t="s">
        <v>13</v>
      </c>
      <c r="G616" t="s">
        <v>14</v>
      </c>
      <c r="H616" s="1">
        <v>2021</v>
      </c>
      <c r="I616" s="2">
        <v>12100</v>
      </c>
      <c r="J616" s="3">
        <v>1573</v>
      </c>
      <c r="K616">
        <f>Table1[[#This Row],[Total Revenue + Open]]/Table1[[#This Row],[Qty]]</f>
        <v>0.13</v>
      </c>
      <c r="L616">
        <f>Table1[[#This Row],[Total Revenue + Open]]/Table1[[#This Row],[Qty]]</f>
        <v>0.13</v>
      </c>
    </row>
    <row r="617" spans="1:12">
      <c r="A617" t="s">
        <v>10</v>
      </c>
      <c r="B617" t="s">
        <v>11</v>
      </c>
      <c r="C617" t="s">
        <v>119</v>
      </c>
      <c r="D617" t="s">
        <v>120</v>
      </c>
      <c r="E617" t="s">
        <v>12</v>
      </c>
      <c r="F617" t="s">
        <v>13</v>
      </c>
      <c r="G617" t="s">
        <v>14</v>
      </c>
      <c r="H617" s="1">
        <v>2021</v>
      </c>
      <c r="I617" s="2">
        <v>400</v>
      </c>
      <c r="J617" s="3">
        <v>52</v>
      </c>
      <c r="K617">
        <f>Table1[[#This Row],[Total Revenue + Open]]/Table1[[#This Row],[Qty]]</f>
        <v>0.13</v>
      </c>
      <c r="L617">
        <f>Table1[[#This Row],[Total Revenue + Open]]/Table1[[#This Row],[Qty]]</f>
        <v>0.13</v>
      </c>
    </row>
    <row r="618" spans="1:12">
      <c r="A618" t="s">
        <v>10</v>
      </c>
      <c r="B618" t="s">
        <v>11</v>
      </c>
      <c r="C618" t="s">
        <v>119</v>
      </c>
      <c r="D618" t="s">
        <v>120</v>
      </c>
      <c r="E618" t="s">
        <v>12</v>
      </c>
      <c r="F618" t="s">
        <v>13</v>
      </c>
      <c r="G618" t="s">
        <v>14</v>
      </c>
      <c r="H618" s="1">
        <v>2021</v>
      </c>
      <c r="I618" s="2">
        <v>1150</v>
      </c>
      <c r="J618" s="3">
        <v>149.5</v>
      </c>
      <c r="K618">
        <f>Table1[[#This Row],[Total Revenue + Open]]/Table1[[#This Row],[Qty]]</f>
        <v>0.13</v>
      </c>
      <c r="L618">
        <f>Table1[[#This Row],[Total Revenue + Open]]/Table1[[#This Row],[Qty]]</f>
        <v>0.13</v>
      </c>
    </row>
    <row r="619" spans="1:12">
      <c r="A619" t="s">
        <v>10</v>
      </c>
      <c r="B619" t="s">
        <v>11</v>
      </c>
      <c r="C619" t="s">
        <v>119</v>
      </c>
      <c r="D619" t="s">
        <v>120</v>
      </c>
      <c r="E619" t="s">
        <v>12</v>
      </c>
      <c r="F619" t="s">
        <v>13</v>
      </c>
      <c r="G619" t="s">
        <v>14</v>
      </c>
      <c r="H619" s="1">
        <v>2021</v>
      </c>
      <c r="I619" s="2">
        <v>50</v>
      </c>
      <c r="J619" s="3">
        <v>6.5</v>
      </c>
      <c r="K619">
        <f>Table1[[#This Row],[Total Revenue + Open]]/Table1[[#This Row],[Qty]]</f>
        <v>0.13</v>
      </c>
      <c r="L619">
        <f>Table1[[#This Row],[Total Revenue + Open]]/Table1[[#This Row],[Qty]]</f>
        <v>0.13</v>
      </c>
    </row>
    <row r="620" spans="1:12">
      <c r="A620" t="s">
        <v>10</v>
      </c>
      <c r="B620" t="s">
        <v>11</v>
      </c>
      <c r="C620" t="s">
        <v>119</v>
      </c>
      <c r="D620" t="s">
        <v>120</v>
      </c>
      <c r="E620" t="s">
        <v>12</v>
      </c>
      <c r="F620" t="s">
        <v>13</v>
      </c>
      <c r="G620" t="s">
        <v>14</v>
      </c>
      <c r="H620" s="1">
        <v>2021</v>
      </c>
      <c r="I620" s="2">
        <v>50</v>
      </c>
      <c r="J620" s="3">
        <v>6.5</v>
      </c>
      <c r="K620">
        <f>Table1[[#This Row],[Total Revenue + Open]]/Table1[[#This Row],[Qty]]</f>
        <v>0.13</v>
      </c>
      <c r="L620">
        <f>Table1[[#This Row],[Total Revenue + Open]]/Table1[[#This Row],[Qty]]</f>
        <v>0.13</v>
      </c>
    </row>
    <row r="621" spans="1:12">
      <c r="A621" t="s">
        <v>10</v>
      </c>
      <c r="B621" t="s">
        <v>11</v>
      </c>
      <c r="C621" t="s">
        <v>119</v>
      </c>
      <c r="D621" t="s">
        <v>120</v>
      </c>
      <c r="E621" t="s">
        <v>12</v>
      </c>
      <c r="F621" t="s">
        <v>13</v>
      </c>
      <c r="G621" t="s">
        <v>14</v>
      </c>
      <c r="H621" s="1">
        <v>2020</v>
      </c>
      <c r="I621" s="2">
        <v>2900</v>
      </c>
      <c r="J621" s="3">
        <v>377</v>
      </c>
      <c r="K621">
        <f>Table1[[#This Row],[Total Revenue + Open]]/Table1[[#This Row],[Qty]]</f>
        <v>0.13</v>
      </c>
      <c r="L621">
        <f>Table1[[#This Row],[Total Revenue + Open]]/Table1[[#This Row],[Qty]]</f>
        <v>0.13</v>
      </c>
    </row>
    <row r="622" spans="1:12">
      <c r="A622" t="s">
        <v>10</v>
      </c>
      <c r="B622" t="s">
        <v>11</v>
      </c>
      <c r="C622" t="s">
        <v>119</v>
      </c>
      <c r="D622" t="s">
        <v>120</v>
      </c>
      <c r="E622" t="s">
        <v>12</v>
      </c>
      <c r="F622" t="s">
        <v>13</v>
      </c>
      <c r="G622" t="s">
        <v>14</v>
      </c>
      <c r="H622" s="1">
        <v>2021</v>
      </c>
      <c r="I622" s="2">
        <v>4200</v>
      </c>
      <c r="J622" s="3">
        <v>546</v>
      </c>
      <c r="K622">
        <f>Table1[[#This Row],[Total Revenue + Open]]/Table1[[#This Row],[Qty]]</f>
        <v>0.13</v>
      </c>
      <c r="L622">
        <f>Table1[[#This Row],[Total Revenue + Open]]/Table1[[#This Row],[Qty]]</f>
        <v>0.13</v>
      </c>
    </row>
    <row r="623" spans="1:12">
      <c r="A623" t="s">
        <v>10</v>
      </c>
      <c r="B623" t="s">
        <v>11</v>
      </c>
      <c r="C623" t="s">
        <v>119</v>
      </c>
      <c r="D623" t="s">
        <v>120</v>
      </c>
      <c r="E623" t="s">
        <v>19</v>
      </c>
      <c r="F623" t="s">
        <v>92</v>
      </c>
      <c r="G623" t="s">
        <v>93</v>
      </c>
      <c r="H623" s="1">
        <v>2022</v>
      </c>
      <c r="I623" s="2">
        <v>28750</v>
      </c>
      <c r="J623" s="3">
        <v>4290</v>
      </c>
      <c r="K623">
        <f>Table1[[#This Row],[Total Revenue + Open]]/Table1[[#This Row],[Qty]]</f>
        <v>0.14921739130434783</v>
      </c>
      <c r="L623">
        <f>Table1[[#This Row],[Total Revenue + Open]]/Table1[[#This Row],[Qty]]</f>
        <v>0.14921739130434783</v>
      </c>
    </row>
    <row r="624" spans="1:12">
      <c r="A624" t="s">
        <v>10</v>
      </c>
      <c r="B624" t="s">
        <v>11</v>
      </c>
      <c r="C624" t="s">
        <v>119</v>
      </c>
      <c r="D624" t="s">
        <v>120</v>
      </c>
      <c r="E624" t="s">
        <v>12</v>
      </c>
      <c r="F624" t="s">
        <v>13</v>
      </c>
      <c r="G624" t="s">
        <v>14</v>
      </c>
      <c r="H624" s="1">
        <v>2021</v>
      </c>
      <c r="I624" s="2">
        <v>3200</v>
      </c>
      <c r="J624" s="3">
        <v>416</v>
      </c>
      <c r="K624">
        <f>Table1[[#This Row],[Total Revenue + Open]]/Table1[[#This Row],[Qty]]</f>
        <v>0.13</v>
      </c>
      <c r="L624">
        <f>Table1[[#This Row],[Total Revenue + Open]]/Table1[[#This Row],[Qty]]</f>
        <v>0.13</v>
      </c>
    </row>
    <row r="625" spans="1:12">
      <c r="A625" t="s">
        <v>10</v>
      </c>
      <c r="B625" t="s">
        <v>11</v>
      </c>
      <c r="C625" t="s">
        <v>119</v>
      </c>
      <c r="D625" t="s">
        <v>120</v>
      </c>
      <c r="E625" t="s">
        <v>15</v>
      </c>
      <c r="F625" t="s">
        <v>128</v>
      </c>
      <c r="G625" t="s">
        <v>129</v>
      </c>
      <c r="H625" s="1">
        <v>2022</v>
      </c>
      <c r="I625" s="2">
        <v>1385</v>
      </c>
      <c r="J625" s="3">
        <v>4138.75</v>
      </c>
      <c r="K625">
        <f>Table1[[#This Row],[Total Revenue + Open]]/Table1[[#This Row],[Qty]]</f>
        <v>2.9882671480144403</v>
      </c>
      <c r="L625">
        <f>Table1[[#This Row],[Qty]]/Table1[[#This Row],[Total Revenue + Open]]</f>
        <v>0.33464210208396256</v>
      </c>
    </row>
    <row r="626" spans="1:12">
      <c r="A626" t="s">
        <v>10</v>
      </c>
      <c r="B626" t="s">
        <v>11</v>
      </c>
      <c r="C626" t="s">
        <v>119</v>
      </c>
      <c r="D626" t="s">
        <v>120</v>
      </c>
      <c r="E626" t="s">
        <v>15</v>
      </c>
      <c r="F626" t="s">
        <v>128</v>
      </c>
      <c r="G626" t="s">
        <v>130</v>
      </c>
      <c r="H626" s="1">
        <v>2022</v>
      </c>
      <c r="I626" s="2">
        <v>1385</v>
      </c>
      <c r="J626" s="3">
        <v>4138.75</v>
      </c>
      <c r="K626">
        <f>Table1[[#This Row],[Total Revenue + Open]]/Table1[[#This Row],[Qty]]</f>
        <v>2.9882671480144403</v>
      </c>
      <c r="L626">
        <f>Table1[[#This Row],[Qty]]/Table1[[#This Row],[Total Revenue + Open]]</f>
        <v>0.33464210208396256</v>
      </c>
    </row>
    <row r="627" spans="1:12">
      <c r="A627" t="s">
        <v>10</v>
      </c>
      <c r="B627" t="s">
        <v>11</v>
      </c>
      <c r="C627" t="s">
        <v>119</v>
      </c>
      <c r="D627" t="s">
        <v>120</v>
      </c>
      <c r="E627" t="s">
        <v>12</v>
      </c>
      <c r="F627" t="s">
        <v>13</v>
      </c>
      <c r="G627" t="s">
        <v>14</v>
      </c>
      <c r="H627" s="1">
        <v>2021</v>
      </c>
      <c r="I627" s="2">
        <v>21150</v>
      </c>
      <c r="J627" s="3">
        <v>2749.5</v>
      </c>
      <c r="K627">
        <f>Table1[[#This Row],[Total Revenue + Open]]/Table1[[#This Row],[Qty]]</f>
        <v>0.13</v>
      </c>
      <c r="L627">
        <f>Table1[[#This Row],[Total Revenue + Open]]/Table1[[#This Row],[Qty]]</f>
        <v>0.13</v>
      </c>
    </row>
    <row r="628" spans="1:12">
      <c r="A628" t="s">
        <v>10</v>
      </c>
      <c r="B628" t="s">
        <v>11</v>
      </c>
      <c r="C628" t="s">
        <v>119</v>
      </c>
      <c r="D628" t="s">
        <v>120</v>
      </c>
      <c r="E628" t="s">
        <v>12</v>
      </c>
      <c r="F628" t="s">
        <v>13</v>
      </c>
      <c r="G628" t="s">
        <v>14</v>
      </c>
      <c r="H628" s="1">
        <v>2021</v>
      </c>
      <c r="I628" s="2">
        <v>2550</v>
      </c>
      <c r="J628" s="3">
        <v>331.5</v>
      </c>
      <c r="K628">
        <f>Table1[[#This Row],[Total Revenue + Open]]/Table1[[#This Row],[Qty]]</f>
        <v>0.13</v>
      </c>
      <c r="L628">
        <f>Table1[[#This Row],[Total Revenue + Open]]/Table1[[#This Row],[Qty]]</f>
        <v>0.13</v>
      </c>
    </row>
    <row r="629" spans="1:12">
      <c r="A629" t="s">
        <v>10</v>
      </c>
      <c r="B629" t="s">
        <v>11</v>
      </c>
      <c r="C629" t="s">
        <v>119</v>
      </c>
      <c r="D629" t="s">
        <v>120</v>
      </c>
      <c r="E629" t="s">
        <v>12</v>
      </c>
      <c r="F629" t="s">
        <v>13</v>
      </c>
      <c r="G629" t="s">
        <v>14</v>
      </c>
      <c r="H629" s="1">
        <v>2021</v>
      </c>
      <c r="I629" s="2">
        <v>50</v>
      </c>
      <c r="J629" s="3">
        <v>6.5</v>
      </c>
      <c r="K629">
        <f>Table1[[#This Row],[Total Revenue + Open]]/Table1[[#This Row],[Qty]]</f>
        <v>0.13</v>
      </c>
      <c r="L629">
        <f>Table1[[#This Row],[Total Revenue + Open]]/Table1[[#This Row],[Qty]]</f>
        <v>0.13</v>
      </c>
    </row>
    <row r="630" spans="1:12">
      <c r="A630" t="s">
        <v>10</v>
      </c>
      <c r="B630" t="s">
        <v>11</v>
      </c>
      <c r="C630" t="s">
        <v>119</v>
      </c>
      <c r="D630" t="s">
        <v>120</v>
      </c>
      <c r="E630" t="s">
        <v>12</v>
      </c>
      <c r="F630" t="s">
        <v>13</v>
      </c>
      <c r="G630" t="s">
        <v>14</v>
      </c>
      <c r="H630" s="1">
        <v>2021</v>
      </c>
      <c r="I630" s="2">
        <v>3300</v>
      </c>
      <c r="J630" s="3">
        <v>429</v>
      </c>
      <c r="K630">
        <f>Table1[[#This Row],[Total Revenue + Open]]/Table1[[#This Row],[Qty]]</f>
        <v>0.13</v>
      </c>
      <c r="L630">
        <f>Table1[[#This Row],[Total Revenue + Open]]/Table1[[#This Row],[Qty]]</f>
        <v>0.13</v>
      </c>
    </row>
    <row r="631" spans="1:12">
      <c r="A631" t="s">
        <v>10</v>
      </c>
      <c r="B631" t="s">
        <v>11</v>
      </c>
      <c r="C631" t="s">
        <v>119</v>
      </c>
      <c r="D631" t="s">
        <v>120</v>
      </c>
      <c r="E631" t="s">
        <v>19</v>
      </c>
      <c r="F631" t="s">
        <v>92</v>
      </c>
      <c r="G631" t="s">
        <v>106</v>
      </c>
      <c r="H631" s="1">
        <v>2022</v>
      </c>
      <c r="I631" s="2">
        <v>29150</v>
      </c>
      <c r="J631" s="3">
        <v>4081</v>
      </c>
      <c r="K631">
        <f>Table1[[#This Row],[Total Revenue + Open]]/Table1[[#This Row],[Qty]]</f>
        <v>0.14000000000000001</v>
      </c>
      <c r="L631">
        <f>Table1[[#This Row],[Total Revenue + Open]]/Table1[[#This Row],[Qty]]</f>
        <v>0.14000000000000001</v>
      </c>
    </row>
    <row r="632" spans="1:12">
      <c r="A632" t="s">
        <v>10</v>
      </c>
      <c r="B632" t="s">
        <v>11</v>
      </c>
      <c r="C632" t="s">
        <v>119</v>
      </c>
      <c r="D632" t="s">
        <v>120</v>
      </c>
      <c r="E632" t="s">
        <v>19</v>
      </c>
      <c r="F632" t="s">
        <v>40</v>
      </c>
      <c r="G632" t="s">
        <v>234</v>
      </c>
      <c r="H632" s="1">
        <v>2022</v>
      </c>
      <c r="I632" s="2">
        <v>30000</v>
      </c>
      <c r="J632" s="3">
        <v>4050</v>
      </c>
      <c r="K632">
        <f>Table1[[#This Row],[Total Revenue + Open]]/Table1[[#This Row],[Qty]]</f>
        <v>0.13500000000000001</v>
      </c>
      <c r="L632">
        <f>Table1[[#This Row],[Total Revenue + Open]]/Table1[[#This Row],[Qty]]</f>
        <v>0.13500000000000001</v>
      </c>
    </row>
    <row r="633" spans="1:12">
      <c r="A633" t="s">
        <v>10</v>
      </c>
      <c r="B633" t="s">
        <v>11</v>
      </c>
      <c r="C633" t="s">
        <v>119</v>
      </c>
      <c r="D633" t="s">
        <v>120</v>
      </c>
      <c r="E633" t="s">
        <v>15</v>
      </c>
      <c r="F633" t="s">
        <v>183</v>
      </c>
      <c r="G633" t="s">
        <v>184</v>
      </c>
      <c r="H633" s="1">
        <v>2022</v>
      </c>
      <c r="I633" s="2">
        <v>1925</v>
      </c>
      <c r="J633" s="3">
        <v>3927</v>
      </c>
      <c r="K633">
        <f>Table1[[#This Row],[Total Revenue + Open]]/Table1[[#This Row],[Qty]]</f>
        <v>2.04</v>
      </c>
      <c r="L633">
        <f>Table1[[#This Row],[Qty]]/Table1[[#This Row],[Total Revenue + Open]]</f>
        <v>0.49019607843137253</v>
      </c>
    </row>
    <row r="634" spans="1:12">
      <c r="A634" t="s">
        <v>10</v>
      </c>
      <c r="B634" t="s">
        <v>11</v>
      </c>
      <c r="C634" t="s">
        <v>119</v>
      </c>
      <c r="D634" t="s">
        <v>120</v>
      </c>
      <c r="E634" t="s">
        <v>15</v>
      </c>
      <c r="F634" t="s">
        <v>183</v>
      </c>
      <c r="G634" t="s">
        <v>187</v>
      </c>
      <c r="H634" s="1">
        <v>2022</v>
      </c>
      <c r="I634" s="2">
        <v>1925</v>
      </c>
      <c r="J634" s="3">
        <v>3927</v>
      </c>
      <c r="K634">
        <f>Table1[[#This Row],[Total Revenue + Open]]/Table1[[#This Row],[Qty]]</f>
        <v>2.04</v>
      </c>
      <c r="L634">
        <f>Table1[[#This Row],[Qty]]/Table1[[#This Row],[Total Revenue + Open]]</f>
        <v>0.49019607843137253</v>
      </c>
    </row>
    <row r="635" spans="1:12">
      <c r="A635" t="s">
        <v>10</v>
      </c>
      <c r="B635" t="s">
        <v>11</v>
      </c>
      <c r="C635" t="s">
        <v>119</v>
      </c>
      <c r="D635" t="s">
        <v>120</v>
      </c>
      <c r="E635" t="s">
        <v>12</v>
      </c>
      <c r="F635" t="s">
        <v>13</v>
      </c>
      <c r="G635" t="s">
        <v>14</v>
      </c>
      <c r="H635" s="1">
        <v>2020</v>
      </c>
      <c r="I635" s="2">
        <v>1050</v>
      </c>
      <c r="J635" s="3">
        <v>136.5</v>
      </c>
      <c r="K635">
        <f>Table1[[#This Row],[Total Revenue + Open]]/Table1[[#This Row],[Qty]]</f>
        <v>0.13</v>
      </c>
      <c r="L635">
        <f>Table1[[#This Row],[Total Revenue + Open]]/Table1[[#This Row],[Qty]]</f>
        <v>0.13</v>
      </c>
    </row>
    <row r="636" spans="1:12">
      <c r="A636" t="s">
        <v>10</v>
      </c>
      <c r="B636" t="s">
        <v>11</v>
      </c>
      <c r="C636" t="s">
        <v>119</v>
      </c>
      <c r="D636" t="s">
        <v>120</v>
      </c>
      <c r="E636" t="s">
        <v>12</v>
      </c>
      <c r="F636" t="s">
        <v>13</v>
      </c>
      <c r="G636" t="s">
        <v>14</v>
      </c>
      <c r="H636" s="1">
        <v>2021</v>
      </c>
      <c r="I636" s="2">
        <v>350</v>
      </c>
      <c r="J636" s="3">
        <v>45.5</v>
      </c>
      <c r="K636">
        <f>Table1[[#This Row],[Total Revenue + Open]]/Table1[[#This Row],[Qty]]</f>
        <v>0.13</v>
      </c>
      <c r="L636">
        <f>Table1[[#This Row],[Total Revenue + Open]]/Table1[[#This Row],[Qty]]</f>
        <v>0.13</v>
      </c>
    </row>
    <row r="637" spans="1:12">
      <c r="A637" t="s">
        <v>10</v>
      </c>
      <c r="B637" t="s">
        <v>11</v>
      </c>
      <c r="C637" t="s">
        <v>119</v>
      </c>
      <c r="D637" t="s">
        <v>120</v>
      </c>
      <c r="E637" t="s">
        <v>12</v>
      </c>
      <c r="F637" t="s">
        <v>13</v>
      </c>
      <c r="G637" t="s">
        <v>14</v>
      </c>
      <c r="H637" s="1">
        <v>2021</v>
      </c>
      <c r="I637" s="2">
        <v>6750</v>
      </c>
      <c r="J637" s="3">
        <v>877.5</v>
      </c>
      <c r="K637">
        <f>Table1[[#This Row],[Total Revenue + Open]]/Table1[[#This Row],[Qty]]</f>
        <v>0.13</v>
      </c>
      <c r="L637">
        <f>Table1[[#This Row],[Total Revenue + Open]]/Table1[[#This Row],[Qty]]</f>
        <v>0.13</v>
      </c>
    </row>
    <row r="638" spans="1:12">
      <c r="A638" t="s">
        <v>10</v>
      </c>
      <c r="B638" t="s">
        <v>11</v>
      </c>
      <c r="C638" t="s">
        <v>119</v>
      </c>
      <c r="D638" t="s">
        <v>120</v>
      </c>
      <c r="E638" t="s">
        <v>12</v>
      </c>
      <c r="F638" t="s">
        <v>13</v>
      </c>
      <c r="G638" t="s">
        <v>14</v>
      </c>
      <c r="H638" s="1">
        <v>2020</v>
      </c>
      <c r="I638" s="2">
        <v>1900</v>
      </c>
      <c r="J638" s="3">
        <v>247</v>
      </c>
      <c r="K638">
        <f>Table1[[#This Row],[Total Revenue + Open]]/Table1[[#This Row],[Qty]]</f>
        <v>0.13</v>
      </c>
      <c r="L638">
        <f>Table1[[#This Row],[Total Revenue + Open]]/Table1[[#This Row],[Qty]]</f>
        <v>0.13</v>
      </c>
    </row>
    <row r="639" spans="1:12">
      <c r="A639" t="s">
        <v>10</v>
      </c>
      <c r="B639" t="s">
        <v>11</v>
      </c>
      <c r="C639" t="s">
        <v>119</v>
      </c>
      <c r="D639" t="s">
        <v>120</v>
      </c>
      <c r="E639" t="s">
        <v>12</v>
      </c>
      <c r="F639" t="s">
        <v>13</v>
      </c>
      <c r="G639" t="s">
        <v>14</v>
      </c>
      <c r="H639" s="1">
        <v>2020</v>
      </c>
      <c r="I639" s="2">
        <v>1100</v>
      </c>
      <c r="J639" s="3">
        <v>143</v>
      </c>
      <c r="K639">
        <f>Table1[[#This Row],[Total Revenue + Open]]/Table1[[#This Row],[Qty]]</f>
        <v>0.13</v>
      </c>
      <c r="L639">
        <f>Table1[[#This Row],[Total Revenue + Open]]/Table1[[#This Row],[Qty]]</f>
        <v>0.13</v>
      </c>
    </row>
    <row r="640" spans="1:12">
      <c r="A640" t="s">
        <v>10</v>
      </c>
      <c r="B640" t="s">
        <v>11</v>
      </c>
      <c r="C640" t="s">
        <v>119</v>
      </c>
      <c r="D640" t="s">
        <v>120</v>
      </c>
      <c r="E640" t="s">
        <v>12</v>
      </c>
      <c r="F640" t="s">
        <v>13</v>
      </c>
      <c r="G640" t="s">
        <v>14</v>
      </c>
      <c r="H640" s="1">
        <v>2021</v>
      </c>
      <c r="I640" s="2">
        <v>5900</v>
      </c>
      <c r="J640" s="3">
        <v>767</v>
      </c>
      <c r="K640">
        <f>Table1[[#This Row],[Total Revenue + Open]]/Table1[[#This Row],[Qty]]</f>
        <v>0.13</v>
      </c>
      <c r="L640">
        <f>Table1[[#This Row],[Total Revenue + Open]]/Table1[[#This Row],[Qty]]</f>
        <v>0.13</v>
      </c>
    </row>
    <row r="641" spans="1:12">
      <c r="A641" t="s">
        <v>10</v>
      </c>
      <c r="B641" t="s">
        <v>11</v>
      </c>
      <c r="C641" t="s">
        <v>119</v>
      </c>
      <c r="D641" t="s">
        <v>120</v>
      </c>
      <c r="E641" t="s">
        <v>12</v>
      </c>
      <c r="F641" t="s">
        <v>13</v>
      </c>
      <c r="G641" t="s">
        <v>14</v>
      </c>
      <c r="H641" s="1">
        <v>2021</v>
      </c>
      <c r="I641" s="2">
        <v>3050</v>
      </c>
      <c r="J641" s="3">
        <v>396.5</v>
      </c>
      <c r="K641">
        <f>Table1[[#This Row],[Total Revenue + Open]]/Table1[[#This Row],[Qty]]</f>
        <v>0.13</v>
      </c>
      <c r="L641">
        <f>Table1[[#This Row],[Total Revenue + Open]]/Table1[[#This Row],[Qty]]</f>
        <v>0.13</v>
      </c>
    </row>
    <row r="642" spans="1:12">
      <c r="A642" t="s">
        <v>10</v>
      </c>
      <c r="B642" t="s">
        <v>11</v>
      </c>
      <c r="C642" t="s">
        <v>119</v>
      </c>
      <c r="D642" t="s">
        <v>120</v>
      </c>
      <c r="E642" t="s">
        <v>12</v>
      </c>
      <c r="F642" t="s">
        <v>13</v>
      </c>
      <c r="G642" t="s">
        <v>14</v>
      </c>
      <c r="H642" s="1">
        <v>2018</v>
      </c>
      <c r="I642" s="2">
        <v>6750</v>
      </c>
      <c r="J642" s="3">
        <v>877.5</v>
      </c>
      <c r="K642">
        <f>Table1[[#This Row],[Total Revenue + Open]]/Table1[[#This Row],[Qty]]</f>
        <v>0.13</v>
      </c>
      <c r="L642">
        <f>Table1[[#This Row],[Total Revenue + Open]]/Table1[[#This Row],[Qty]]</f>
        <v>0.13</v>
      </c>
    </row>
    <row r="643" spans="1:12">
      <c r="A643" t="s">
        <v>10</v>
      </c>
      <c r="B643" t="s">
        <v>11</v>
      </c>
      <c r="C643" t="s">
        <v>119</v>
      </c>
      <c r="D643" t="s">
        <v>120</v>
      </c>
      <c r="E643" t="s">
        <v>19</v>
      </c>
      <c r="F643" t="s">
        <v>92</v>
      </c>
      <c r="G643" t="s">
        <v>108</v>
      </c>
      <c r="H643" s="1">
        <v>2022</v>
      </c>
      <c r="I643" s="2">
        <v>27700</v>
      </c>
      <c r="J643" s="3">
        <v>3878</v>
      </c>
      <c r="K643">
        <f>Table1[[#This Row],[Total Revenue + Open]]/Table1[[#This Row],[Qty]]</f>
        <v>0.14000000000000001</v>
      </c>
      <c r="L643">
        <f>Table1[[#This Row],[Total Revenue + Open]]/Table1[[#This Row],[Qty]]</f>
        <v>0.14000000000000001</v>
      </c>
    </row>
    <row r="644" spans="1:12">
      <c r="A644" t="s">
        <v>10</v>
      </c>
      <c r="B644" t="s">
        <v>11</v>
      </c>
      <c r="C644" t="s">
        <v>119</v>
      </c>
      <c r="D644" t="s">
        <v>120</v>
      </c>
      <c r="E644" t="s">
        <v>19</v>
      </c>
      <c r="F644" t="s">
        <v>54</v>
      </c>
      <c r="G644" t="s">
        <v>58</v>
      </c>
      <c r="H644" s="1">
        <v>2022</v>
      </c>
      <c r="I644" s="2">
        <v>26900</v>
      </c>
      <c r="J644" s="3">
        <v>3766</v>
      </c>
      <c r="K644">
        <f>Table1[[#This Row],[Total Revenue + Open]]/Table1[[#This Row],[Qty]]</f>
        <v>0.14000000000000001</v>
      </c>
      <c r="L644">
        <f>Table1[[#This Row],[Total Revenue + Open]]/Table1[[#This Row],[Qty]]</f>
        <v>0.14000000000000001</v>
      </c>
    </row>
    <row r="645" spans="1:12">
      <c r="A645" t="s">
        <v>10</v>
      </c>
      <c r="B645" t="s">
        <v>11</v>
      </c>
      <c r="C645" t="s">
        <v>119</v>
      </c>
      <c r="D645" t="s">
        <v>120</v>
      </c>
      <c r="E645" t="s">
        <v>19</v>
      </c>
      <c r="F645" t="s">
        <v>54</v>
      </c>
      <c r="G645" t="s">
        <v>58</v>
      </c>
      <c r="H645" s="1">
        <v>2022</v>
      </c>
      <c r="I645" s="2">
        <v>22100</v>
      </c>
      <c r="J645" s="3">
        <v>3757</v>
      </c>
      <c r="K645">
        <f>Table1[[#This Row],[Total Revenue + Open]]/Table1[[#This Row],[Qty]]</f>
        <v>0.17</v>
      </c>
      <c r="L645">
        <f>Table1[[#This Row],[Total Revenue + Open]]/Table1[[#This Row],[Qty]]</f>
        <v>0.17</v>
      </c>
    </row>
    <row r="646" spans="1:12">
      <c r="A646" t="s">
        <v>10</v>
      </c>
      <c r="B646" t="s">
        <v>11</v>
      </c>
      <c r="C646" t="s">
        <v>119</v>
      </c>
      <c r="D646" t="s">
        <v>120</v>
      </c>
      <c r="E646" t="s">
        <v>12</v>
      </c>
      <c r="F646" t="s">
        <v>13</v>
      </c>
      <c r="G646" t="s">
        <v>14</v>
      </c>
      <c r="H646" s="1">
        <v>2021</v>
      </c>
      <c r="I646" s="2">
        <v>10900</v>
      </c>
      <c r="J646" s="3">
        <v>1417</v>
      </c>
      <c r="K646">
        <f>Table1[[#This Row],[Total Revenue + Open]]/Table1[[#This Row],[Qty]]</f>
        <v>0.13</v>
      </c>
      <c r="L646">
        <f>Table1[[#This Row],[Total Revenue + Open]]/Table1[[#This Row],[Qty]]</f>
        <v>0.13</v>
      </c>
    </row>
    <row r="647" spans="1:12">
      <c r="A647" t="s">
        <v>10</v>
      </c>
      <c r="B647" t="s">
        <v>11</v>
      </c>
      <c r="C647" t="s">
        <v>119</v>
      </c>
      <c r="D647" t="s">
        <v>120</v>
      </c>
      <c r="E647" t="s">
        <v>12</v>
      </c>
      <c r="F647" t="s">
        <v>13</v>
      </c>
      <c r="G647" t="s">
        <v>14</v>
      </c>
      <c r="H647" s="1">
        <v>2021</v>
      </c>
      <c r="I647" s="2">
        <v>0</v>
      </c>
      <c r="J647" s="3">
        <v>0</v>
      </c>
      <c r="K647" t="e">
        <f>Table1[[#This Row],[Total Revenue + Open]]/Table1[[#This Row],[Qty]]</f>
        <v>#DIV/0!</v>
      </c>
      <c r="L647" t="e">
        <f>Table1[[#This Row],[Total Revenue + Open]]/Table1[[#This Row],[Qty]]</f>
        <v>#DIV/0!</v>
      </c>
    </row>
    <row r="648" spans="1:12">
      <c r="A648" t="s">
        <v>10</v>
      </c>
      <c r="B648" t="s">
        <v>11</v>
      </c>
      <c r="C648" t="s">
        <v>119</v>
      </c>
      <c r="D648" t="s">
        <v>120</v>
      </c>
      <c r="E648" t="s">
        <v>19</v>
      </c>
      <c r="F648" t="s">
        <v>54</v>
      </c>
      <c r="G648" t="s">
        <v>59</v>
      </c>
      <c r="H648" s="1">
        <v>2022</v>
      </c>
      <c r="I648" s="2">
        <v>22000</v>
      </c>
      <c r="J648" s="3">
        <v>3740</v>
      </c>
      <c r="K648">
        <f>Table1[[#This Row],[Total Revenue + Open]]/Table1[[#This Row],[Qty]]</f>
        <v>0.17</v>
      </c>
      <c r="L648">
        <f>Table1[[#This Row],[Total Revenue + Open]]/Table1[[#This Row],[Qty]]</f>
        <v>0.17</v>
      </c>
    </row>
    <row r="649" spans="1:12">
      <c r="A649" t="s">
        <v>10</v>
      </c>
      <c r="B649" t="s">
        <v>11</v>
      </c>
      <c r="C649" t="s">
        <v>119</v>
      </c>
      <c r="D649" t="s">
        <v>120</v>
      </c>
      <c r="E649" t="s">
        <v>15</v>
      </c>
      <c r="F649" t="s">
        <v>198</v>
      </c>
      <c r="G649" t="s">
        <v>199</v>
      </c>
      <c r="H649" s="1">
        <v>2022</v>
      </c>
      <c r="I649" s="2">
        <v>3410</v>
      </c>
      <c r="J649" s="3">
        <v>3706</v>
      </c>
      <c r="K649">
        <f>Table1[[#This Row],[Total Revenue + Open]]/Table1[[#This Row],[Qty]]</f>
        <v>1.0868035190615837</v>
      </c>
      <c r="L649">
        <f>Table1[[#This Row],[Qty]]/Table1[[#This Row],[Total Revenue + Open]]</f>
        <v>0.92012951969778733</v>
      </c>
    </row>
    <row r="650" spans="1:12">
      <c r="A650" t="s">
        <v>10</v>
      </c>
      <c r="B650" t="s">
        <v>11</v>
      </c>
      <c r="C650" t="s">
        <v>119</v>
      </c>
      <c r="D650" t="s">
        <v>120</v>
      </c>
      <c r="E650" t="s">
        <v>15</v>
      </c>
      <c r="F650" t="s">
        <v>198</v>
      </c>
      <c r="G650" t="s">
        <v>200</v>
      </c>
      <c r="H650" s="1">
        <v>2022</v>
      </c>
      <c r="I650" s="2">
        <v>3410</v>
      </c>
      <c r="J650" s="3">
        <v>3706</v>
      </c>
      <c r="K650">
        <f>Table1[[#This Row],[Total Revenue + Open]]/Table1[[#This Row],[Qty]]</f>
        <v>1.0868035190615837</v>
      </c>
      <c r="L650">
        <f>Table1[[#This Row],[Qty]]/Table1[[#This Row],[Total Revenue + Open]]</f>
        <v>0.92012951969778733</v>
      </c>
    </row>
    <row r="651" spans="1:12">
      <c r="A651" t="s">
        <v>10</v>
      </c>
      <c r="B651" t="s">
        <v>11</v>
      </c>
      <c r="C651" t="s">
        <v>119</v>
      </c>
      <c r="D651" t="s">
        <v>120</v>
      </c>
      <c r="E651" t="s">
        <v>12</v>
      </c>
      <c r="F651" t="s">
        <v>13</v>
      </c>
      <c r="G651" t="s">
        <v>14</v>
      </c>
      <c r="H651" s="1">
        <v>2021</v>
      </c>
      <c r="I651" s="2">
        <v>50</v>
      </c>
      <c r="J651" s="3">
        <v>6.5</v>
      </c>
      <c r="K651">
        <f>Table1[[#This Row],[Total Revenue + Open]]/Table1[[#This Row],[Qty]]</f>
        <v>0.13</v>
      </c>
      <c r="L651">
        <f>Table1[[#This Row],[Total Revenue + Open]]/Table1[[#This Row],[Qty]]</f>
        <v>0.13</v>
      </c>
    </row>
    <row r="652" spans="1:12">
      <c r="A652" t="s">
        <v>10</v>
      </c>
      <c r="B652" t="s">
        <v>11</v>
      </c>
      <c r="C652" t="s">
        <v>119</v>
      </c>
      <c r="D652" t="s">
        <v>120</v>
      </c>
      <c r="E652" t="s">
        <v>12</v>
      </c>
      <c r="F652" t="s">
        <v>13</v>
      </c>
      <c r="G652" t="s">
        <v>14</v>
      </c>
      <c r="H652" s="1">
        <v>2021</v>
      </c>
      <c r="I652" s="2">
        <v>6850</v>
      </c>
      <c r="J652" s="3">
        <v>890.5</v>
      </c>
      <c r="K652">
        <f>Table1[[#This Row],[Total Revenue + Open]]/Table1[[#This Row],[Qty]]</f>
        <v>0.13</v>
      </c>
      <c r="L652">
        <f>Table1[[#This Row],[Total Revenue + Open]]/Table1[[#This Row],[Qty]]</f>
        <v>0.13</v>
      </c>
    </row>
    <row r="653" spans="1:12">
      <c r="A653" t="s">
        <v>10</v>
      </c>
      <c r="B653" t="s">
        <v>11</v>
      </c>
      <c r="C653" t="s">
        <v>119</v>
      </c>
      <c r="D653" t="s">
        <v>120</v>
      </c>
      <c r="E653" t="s">
        <v>12</v>
      </c>
      <c r="F653" t="s">
        <v>13</v>
      </c>
      <c r="G653" t="s">
        <v>14</v>
      </c>
      <c r="H653" s="1">
        <v>2021</v>
      </c>
      <c r="I653" s="2">
        <v>6850</v>
      </c>
      <c r="J653" s="3">
        <v>890.5</v>
      </c>
      <c r="K653">
        <f>Table1[[#This Row],[Total Revenue + Open]]/Table1[[#This Row],[Qty]]</f>
        <v>0.13</v>
      </c>
      <c r="L653">
        <f>Table1[[#This Row],[Total Revenue + Open]]/Table1[[#This Row],[Qty]]</f>
        <v>0.13</v>
      </c>
    </row>
    <row r="654" spans="1:12">
      <c r="A654" t="s">
        <v>10</v>
      </c>
      <c r="B654" t="s">
        <v>11</v>
      </c>
      <c r="C654" t="s">
        <v>119</v>
      </c>
      <c r="D654" t="s">
        <v>120</v>
      </c>
      <c r="E654" t="s">
        <v>12</v>
      </c>
      <c r="F654" t="s">
        <v>13</v>
      </c>
      <c r="G654" t="s">
        <v>14</v>
      </c>
      <c r="H654" s="1">
        <v>2021</v>
      </c>
      <c r="I654" s="2">
        <v>5450</v>
      </c>
      <c r="J654" s="3">
        <v>708.5</v>
      </c>
      <c r="K654">
        <f>Table1[[#This Row],[Total Revenue + Open]]/Table1[[#This Row],[Qty]]</f>
        <v>0.13</v>
      </c>
      <c r="L654">
        <f>Table1[[#This Row],[Total Revenue + Open]]/Table1[[#This Row],[Qty]]</f>
        <v>0.13</v>
      </c>
    </row>
    <row r="655" spans="1:12">
      <c r="A655" t="s">
        <v>10</v>
      </c>
      <c r="B655" t="s">
        <v>11</v>
      </c>
      <c r="C655" t="s">
        <v>119</v>
      </c>
      <c r="D655" t="s">
        <v>120</v>
      </c>
      <c r="E655" t="s">
        <v>15</v>
      </c>
      <c r="F655" t="s">
        <v>36</v>
      </c>
      <c r="G655" t="s">
        <v>37</v>
      </c>
      <c r="H655" s="1">
        <v>2022</v>
      </c>
      <c r="I655" s="2">
        <v>2715</v>
      </c>
      <c r="J655" s="3">
        <v>3699</v>
      </c>
      <c r="K655">
        <f>Table1[[#This Row],[Total Revenue + Open]]/Table1[[#This Row],[Qty]]</f>
        <v>1.3624309392265193</v>
      </c>
      <c r="L655">
        <f>Table1[[#This Row],[Qty]]/Table1[[#This Row],[Total Revenue + Open]]</f>
        <v>0.73398215733982153</v>
      </c>
    </row>
    <row r="656" spans="1:12">
      <c r="A656" t="s">
        <v>10</v>
      </c>
      <c r="B656" t="s">
        <v>11</v>
      </c>
      <c r="C656" t="s">
        <v>119</v>
      </c>
      <c r="D656" t="s">
        <v>120</v>
      </c>
      <c r="E656" t="s">
        <v>12</v>
      </c>
      <c r="F656" t="s">
        <v>13</v>
      </c>
      <c r="G656" t="s">
        <v>14</v>
      </c>
      <c r="H656" s="1">
        <v>2022</v>
      </c>
      <c r="I656" s="2">
        <v>28050</v>
      </c>
      <c r="J656" s="3">
        <v>3646.5</v>
      </c>
      <c r="K656">
        <f>Table1[[#This Row],[Total Revenue + Open]]/Table1[[#This Row],[Qty]]</f>
        <v>0.13</v>
      </c>
      <c r="L656">
        <f>Table1[[#This Row],[Total Revenue + Open]]/Table1[[#This Row],[Qty]]</f>
        <v>0.13</v>
      </c>
    </row>
    <row r="657" spans="1:12">
      <c r="A657" t="s">
        <v>10</v>
      </c>
      <c r="B657" t="s">
        <v>11</v>
      </c>
      <c r="C657" t="s">
        <v>119</v>
      </c>
      <c r="D657" t="s">
        <v>120</v>
      </c>
      <c r="E657" t="s">
        <v>12</v>
      </c>
      <c r="F657" t="s">
        <v>13</v>
      </c>
      <c r="G657" t="s">
        <v>14</v>
      </c>
      <c r="H657" s="1">
        <v>2018</v>
      </c>
      <c r="I657" s="2">
        <v>500</v>
      </c>
      <c r="J657" s="3">
        <v>65</v>
      </c>
      <c r="K657">
        <f>Table1[[#This Row],[Total Revenue + Open]]/Table1[[#This Row],[Qty]]</f>
        <v>0.13</v>
      </c>
      <c r="L657">
        <f>Table1[[#This Row],[Total Revenue + Open]]/Table1[[#This Row],[Qty]]</f>
        <v>0.13</v>
      </c>
    </row>
    <row r="658" spans="1:12">
      <c r="A658" t="s">
        <v>10</v>
      </c>
      <c r="B658" t="s">
        <v>11</v>
      </c>
      <c r="C658" t="s">
        <v>119</v>
      </c>
      <c r="D658" t="s">
        <v>120</v>
      </c>
      <c r="E658" t="s">
        <v>12</v>
      </c>
      <c r="F658" t="s">
        <v>13</v>
      </c>
      <c r="G658" t="s">
        <v>14</v>
      </c>
      <c r="H658" s="1">
        <v>2018</v>
      </c>
      <c r="I658" s="2">
        <v>10200</v>
      </c>
      <c r="J658" s="3">
        <v>1326</v>
      </c>
      <c r="K658">
        <f>Table1[[#This Row],[Total Revenue + Open]]/Table1[[#This Row],[Qty]]</f>
        <v>0.13</v>
      </c>
      <c r="L658">
        <f>Table1[[#This Row],[Total Revenue + Open]]/Table1[[#This Row],[Qty]]</f>
        <v>0.13</v>
      </c>
    </row>
    <row r="659" spans="1:12">
      <c r="A659" t="s">
        <v>10</v>
      </c>
      <c r="B659" t="s">
        <v>11</v>
      </c>
      <c r="C659" t="s">
        <v>119</v>
      </c>
      <c r="D659" t="s">
        <v>120</v>
      </c>
      <c r="E659" t="s">
        <v>12</v>
      </c>
      <c r="F659" t="s">
        <v>13</v>
      </c>
      <c r="G659" t="s">
        <v>14</v>
      </c>
      <c r="H659" s="1">
        <v>2019</v>
      </c>
      <c r="I659" s="2">
        <v>1050</v>
      </c>
      <c r="J659" s="3">
        <v>136.5</v>
      </c>
      <c r="K659">
        <f>Table1[[#This Row],[Total Revenue + Open]]/Table1[[#This Row],[Qty]]</f>
        <v>0.13</v>
      </c>
      <c r="L659">
        <f>Table1[[#This Row],[Total Revenue + Open]]/Table1[[#This Row],[Qty]]</f>
        <v>0.13</v>
      </c>
    </row>
    <row r="660" spans="1:12">
      <c r="A660" t="s">
        <v>10</v>
      </c>
      <c r="B660" t="s">
        <v>11</v>
      </c>
      <c r="C660" t="s">
        <v>119</v>
      </c>
      <c r="D660" t="s">
        <v>120</v>
      </c>
      <c r="E660" t="s">
        <v>15</v>
      </c>
      <c r="F660" t="s">
        <v>36</v>
      </c>
      <c r="G660" t="s">
        <v>37</v>
      </c>
      <c r="H660" s="1">
        <v>2022</v>
      </c>
      <c r="I660" s="2">
        <v>2640</v>
      </c>
      <c r="J660" s="3">
        <v>3596.25</v>
      </c>
      <c r="K660">
        <f>Table1[[#This Row],[Total Revenue + Open]]/Table1[[#This Row],[Qty]]</f>
        <v>1.3622159090909092</v>
      </c>
      <c r="L660">
        <f>Table1[[#This Row],[Qty]]/Table1[[#This Row],[Total Revenue + Open]]</f>
        <v>0.73409801876955161</v>
      </c>
    </row>
    <row r="661" spans="1:12">
      <c r="A661" t="s">
        <v>10</v>
      </c>
      <c r="B661" t="s">
        <v>11</v>
      </c>
      <c r="C661" t="s">
        <v>119</v>
      </c>
      <c r="D661" t="s">
        <v>120</v>
      </c>
      <c r="E661" t="s">
        <v>15</v>
      </c>
      <c r="F661" t="s">
        <v>77</v>
      </c>
      <c r="G661" t="s">
        <v>78</v>
      </c>
      <c r="H661" s="1">
        <v>2022</v>
      </c>
      <c r="I661" s="2">
        <v>4580</v>
      </c>
      <c r="J661" s="3">
        <v>3594.5</v>
      </c>
      <c r="K661">
        <f>Table1[[#This Row],[Total Revenue + Open]]/Table1[[#This Row],[Qty]]</f>
        <v>0.78482532751091705</v>
      </c>
      <c r="L661">
        <f>Table1[[#This Row],[Qty]]/Table1[[#This Row],[Total Revenue + Open]]</f>
        <v>1.2741688691055779</v>
      </c>
    </row>
    <row r="662" spans="1:12">
      <c r="A662" t="s">
        <v>10</v>
      </c>
      <c r="B662" t="s">
        <v>11</v>
      </c>
      <c r="C662" t="s">
        <v>119</v>
      </c>
      <c r="D662" t="s">
        <v>120</v>
      </c>
      <c r="E662" t="s">
        <v>12</v>
      </c>
      <c r="F662" t="s">
        <v>13</v>
      </c>
      <c r="G662" t="s">
        <v>14</v>
      </c>
      <c r="H662" s="1">
        <v>2020</v>
      </c>
      <c r="I662" s="2">
        <v>7500</v>
      </c>
      <c r="J662" s="3">
        <v>975</v>
      </c>
      <c r="K662">
        <f>Table1[[#This Row],[Total Revenue + Open]]/Table1[[#This Row],[Qty]]</f>
        <v>0.13</v>
      </c>
      <c r="L662">
        <f>Table1[[#This Row],[Total Revenue + Open]]/Table1[[#This Row],[Qty]]</f>
        <v>0.13</v>
      </c>
    </row>
    <row r="663" spans="1:12">
      <c r="A663" t="s">
        <v>10</v>
      </c>
      <c r="B663" t="s">
        <v>11</v>
      </c>
      <c r="C663" t="s">
        <v>119</v>
      </c>
      <c r="D663" t="s">
        <v>120</v>
      </c>
      <c r="E663" t="s">
        <v>12</v>
      </c>
      <c r="F663" t="s">
        <v>13</v>
      </c>
      <c r="G663" t="s">
        <v>14</v>
      </c>
      <c r="H663" s="1">
        <v>2020</v>
      </c>
      <c r="I663" s="2">
        <v>500</v>
      </c>
      <c r="J663" s="3">
        <v>65</v>
      </c>
      <c r="K663">
        <f>Table1[[#This Row],[Total Revenue + Open]]/Table1[[#This Row],[Qty]]</f>
        <v>0.13</v>
      </c>
      <c r="L663">
        <f>Table1[[#This Row],[Total Revenue + Open]]/Table1[[#This Row],[Qty]]</f>
        <v>0.13</v>
      </c>
    </row>
    <row r="664" spans="1:12">
      <c r="A664" t="s">
        <v>10</v>
      </c>
      <c r="B664" t="s">
        <v>11</v>
      </c>
      <c r="C664" t="s">
        <v>119</v>
      </c>
      <c r="D664" t="s">
        <v>120</v>
      </c>
      <c r="E664" t="s">
        <v>12</v>
      </c>
      <c r="F664" t="s">
        <v>13</v>
      </c>
      <c r="G664" t="s">
        <v>14</v>
      </c>
      <c r="H664" s="1">
        <v>2020</v>
      </c>
      <c r="I664" s="2">
        <v>2700</v>
      </c>
      <c r="J664" s="3">
        <v>351</v>
      </c>
      <c r="K664">
        <f>Table1[[#This Row],[Total Revenue + Open]]/Table1[[#This Row],[Qty]]</f>
        <v>0.13</v>
      </c>
      <c r="L664">
        <f>Table1[[#This Row],[Total Revenue + Open]]/Table1[[#This Row],[Qty]]</f>
        <v>0.13</v>
      </c>
    </row>
    <row r="665" spans="1:12">
      <c r="A665" t="s">
        <v>10</v>
      </c>
      <c r="B665" t="s">
        <v>11</v>
      </c>
      <c r="C665" t="s">
        <v>119</v>
      </c>
      <c r="D665" t="s">
        <v>120</v>
      </c>
      <c r="E665" t="s">
        <v>12</v>
      </c>
      <c r="F665" t="s">
        <v>13</v>
      </c>
      <c r="G665" t="s">
        <v>14</v>
      </c>
      <c r="H665" s="1">
        <v>2018</v>
      </c>
      <c r="I665" s="2">
        <v>500</v>
      </c>
      <c r="J665" s="3">
        <v>65</v>
      </c>
      <c r="K665">
        <f>Table1[[#This Row],[Total Revenue + Open]]/Table1[[#This Row],[Qty]]</f>
        <v>0.13</v>
      </c>
      <c r="L665">
        <f>Table1[[#This Row],[Total Revenue + Open]]/Table1[[#This Row],[Qty]]</f>
        <v>0.13</v>
      </c>
    </row>
    <row r="666" spans="1:12">
      <c r="A666" t="s">
        <v>10</v>
      </c>
      <c r="B666" t="s">
        <v>11</v>
      </c>
      <c r="C666" t="s">
        <v>119</v>
      </c>
      <c r="D666" t="s">
        <v>120</v>
      </c>
      <c r="E666" t="s">
        <v>12</v>
      </c>
      <c r="F666" t="s">
        <v>13</v>
      </c>
      <c r="G666" t="s">
        <v>14</v>
      </c>
      <c r="H666" s="1">
        <v>2018</v>
      </c>
      <c r="I666" s="2">
        <v>6350</v>
      </c>
      <c r="J666" s="3">
        <v>825.5</v>
      </c>
      <c r="K666">
        <f>Table1[[#This Row],[Total Revenue + Open]]/Table1[[#This Row],[Qty]]</f>
        <v>0.13</v>
      </c>
      <c r="L666">
        <f>Table1[[#This Row],[Total Revenue + Open]]/Table1[[#This Row],[Qty]]</f>
        <v>0.13</v>
      </c>
    </row>
    <row r="667" spans="1:12">
      <c r="A667" t="s">
        <v>10</v>
      </c>
      <c r="B667" t="s">
        <v>11</v>
      </c>
      <c r="C667" t="s">
        <v>119</v>
      </c>
      <c r="D667" t="s">
        <v>120</v>
      </c>
      <c r="E667" t="s">
        <v>12</v>
      </c>
      <c r="F667" t="s">
        <v>13</v>
      </c>
      <c r="G667" t="s">
        <v>14</v>
      </c>
      <c r="H667" s="1">
        <v>2018</v>
      </c>
      <c r="I667" s="2">
        <v>500</v>
      </c>
      <c r="J667" s="3">
        <v>65</v>
      </c>
      <c r="K667">
        <f>Table1[[#This Row],[Total Revenue + Open]]/Table1[[#This Row],[Qty]]</f>
        <v>0.13</v>
      </c>
      <c r="L667">
        <f>Table1[[#This Row],[Total Revenue + Open]]/Table1[[#This Row],[Qty]]</f>
        <v>0.13</v>
      </c>
    </row>
    <row r="668" spans="1:12">
      <c r="A668" t="s">
        <v>10</v>
      </c>
      <c r="B668" t="s">
        <v>11</v>
      </c>
      <c r="C668" t="s">
        <v>119</v>
      </c>
      <c r="D668" t="s">
        <v>120</v>
      </c>
      <c r="E668" t="s">
        <v>12</v>
      </c>
      <c r="F668" t="s">
        <v>13</v>
      </c>
      <c r="G668" t="s">
        <v>14</v>
      </c>
      <c r="H668" s="1">
        <v>2020</v>
      </c>
      <c r="I668" s="2">
        <v>100</v>
      </c>
      <c r="J668" s="3">
        <v>13</v>
      </c>
      <c r="K668">
        <f>Table1[[#This Row],[Total Revenue + Open]]/Table1[[#This Row],[Qty]]</f>
        <v>0.13</v>
      </c>
      <c r="L668">
        <f>Table1[[#This Row],[Total Revenue + Open]]/Table1[[#This Row],[Qty]]</f>
        <v>0.13</v>
      </c>
    </row>
    <row r="669" spans="1:12">
      <c r="A669" t="s">
        <v>10</v>
      </c>
      <c r="B669" t="s">
        <v>11</v>
      </c>
      <c r="C669" t="s">
        <v>119</v>
      </c>
      <c r="D669" t="s">
        <v>120</v>
      </c>
      <c r="E669" t="s">
        <v>12</v>
      </c>
      <c r="F669" t="s">
        <v>13</v>
      </c>
      <c r="G669" t="s">
        <v>14</v>
      </c>
      <c r="H669" s="1">
        <v>2021</v>
      </c>
      <c r="I669" s="2">
        <v>14700</v>
      </c>
      <c r="J669" s="3">
        <v>1911</v>
      </c>
      <c r="K669">
        <f>Table1[[#This Row],[Total Revenue + Open]]/Table1[[#This Row],[Qty]]</f>
        <v>0.13</v>
      </c>
      <c r="L669">
        <f>Table1[[#This Row],[Total Revenue + Open]]/Table1[[#This Row],[Qty]]</f>
        <v>0.13</v>
      </c>
    </row>
    <row r="670" spans="1:12">
      <c r="A670" t="s">
        <v>10</v>
      </c>
      <c r="B670" t="s">
        <v>11</v>
      </c>
      <c r="C670" t="s">
        <v>119</v>
      </c>
      <c r="D670" t="s">
        <v>120</v>
      </c>
      <c r="E670" t="s">
        <v>12</v>
      </c>
      <c r="F670" t="s">
        <v>13</v>
      </c>
      <c r="G670" t="s">
        <v>14</v>
      </c>
      <c r="H670" s="1">
        <v>2021</v>
      </c>
      <c r="I670" s="2">
        <v>600</v>
      </c>
      <c r="J670" s="3">
        <v>78</v>
      </c>
      <c r="K670">
        <f>Table1[[#This Row],[Total Revenue + Open]]/Table1[[#This Row],[Qty]]</f>
        <v>0.13</v>
      </c>
      <c r="L670">
        <f>Table1[[#This Row],[Total Revenue + Open]]/Table1[[#This Row],[Qty]]</f>
        <v>0.13</v>
      </c>
    </row>
    <row r="671" spans="1:12">
      <c r="A671" t="s">
        <v>10</v>
      </c>
      <c r="B671" t="s">
        <v>11</v>
      </c>
      <c r="C671" t="s">
        <v>119</v>
      </c>
      <c r="D671" t="s">
        <v>120</v>
      </c>
      <c r="E671" t="s">
        <v>12</v>
      </c>
      <c r="F671" t="s">
        <v>13</v>
      </c>
      <c r="G671" t="s">
        <v>14</v>
      </c>
      <c r="H671" s="1">
        <v>2021</v>
      </c>
      <c r="I671" s="2">
        <v>50</v>
      </c>
      <c r="J671" s="3">
        <v>6.5</v>
      </c>
      <c r="K671">
        <f>Table1[[#This Row],[Total Revenue + Open]]/Table1[[#This Row],[Qty]]</f>
        <v>0.13</v>
      </c>
      <c r="L671">
        <f>Table1[[#This Row],[Total Revenue + Open]]/Table1[[#This Row],[Qty]]</f>
        <v>0.13</v>
      </c>
    </row>
    <row r="672" spans="1:12">
      <c r="A672" t="s">
        <v>10</v>
      </c>
      <c r="B672" t="s">
        <v>11</v>
      </c>
      <c r="C672" t="s">
        <v>119</v>
      </c>
      <c r="D672" t="s">
        <v>120</v>
      </c>
      <c r="E672" t="s">
        <v>12</v>
      </c>
      <c r="F672" t="s">
        <v>13</v>
      </c>
      <c r="G672" t="s">
        <v>14</v>
      </c>
      <c r="H672" s="1">
        <v>2021</v>
      </c>
      <c r="I672" s="2">
        <v>2450</v>
      </c>
      <c r="J672" s="3">
        <v>318.5</v>
      </c>
      <c r="K672">
        <f>Table1[[#This Row],[Total Revenue + Open]]/Table1[[#This Row],[Qty]]</f>
        <v>0.13</v>
      </c>
      <c r="L672">
        <f>Table1[[#This Row],[Total Revenue + Open]]/Table1[[#This Row],[Qty]]</f>
        <v>0.13</v>
      </c>
    </row>
    <row r="673" spans="1:12">
      <c r="A673" t="s">
        <v>10</v>
      </c>
      <c r="B673" t="s">
        <v>11</v>
      </c>
      <c r="C673" t="s">
        <v>119</v>
      </c>
      <c r="D673" t="s">
        <v>120</v>
      </c>
      <c r="E673" t="s">
        <v>12</v>
      </c>
      <c r="F673" t="s">
        <v>13</v>
      </c>
      <c r="G673" t="s">
        <v>14</v>
      </c>
      <c r="H673" s="1">
        <v>2017</v>
      </c>
      <c r="I673" s="2">
        <v>1250</v>
      </c>
      <c r="J673" s="3">
        <v>125</v>
      </c>
      <c r="K673">
        <f>Table1[[#This Row],[Total Revenue + Open]]/Table1[[#This Row],[Qty]]</f>
        <v>0.1</v>
      </c>
      <c r="L673">
        <f>Table1[[#This Row],[Total Revenue + Open]]/Table1[[#This Row],[Qty]]</f>
        <v>0.1</v>
      </c>
    </row>
    <row r="674" spans="1:12">
      <c r="A674" t="s">
        <v>10</v>
      </c>
      <c r="B674" t="s">
        <v>11</v>
      </c>
      <c r="C674" t="s">
        <v>119</v>
      </c>
      <c r="D674" t="s">
        <v>120</v>
      </c>
      <c r="E674" t="s">
        <v>12</v>
      </c>
      <c r="F674" t="s">
        <v>13</v>
      </c>
      <c r="G674" t="s">
        <v>14</v>
      </c>
      <c r="H674" s="1">
        <v>2017</v>
      </c>
      <c r="I674" s="2">
        <v>13250</v>
      </c>
      <c r="J674" s="3">
        <v>1325</v>
      </c>
      <c r="K674">
        <f>Table1[[#This Row],[Total Revenue + Open]]/Table1[[#This Row],[Qty]]</f>
        <v>0.1</v>
      </c>
      <c r="L674">
        <f>Table1[[#This Row],[Total Revenue + Open]]/Table1[[#This Row],[Qty]]</f>
        <v>0.1</v>
      </c>
    </row>
    <row r="675" spans="1:12">
      <c r="A675" t="s">
        <v>10</v>
      </c>
      <c r="B675" t="s">
        <v>11</v>
      </c>
      <c r="C675" t="s">
        <v>119</v>
      </c>
      <c r="D675" t="s">
        <v>120</v>
      </c>
      <c r="E675" t="s">
        <v>12</v>
      </c>
      <c r="F675" t="s">
        <v>13</v>
      </c>
      <c r="G675" t="s">
        <v>14</v>
      </c>
      <c r="H675" s="1">
        <v>2017</v>
      </c>
      <c r="I675" s="2">
        <v>12300</v>
      </c>
      <c r="J675" s="3">
        <v>1230</v>
      </c>
      <c r="K675">
        <f>Table1[[#This Row],[Total Revenue + Open]]/Table1[[#This Row],[Qty]]</f>
        <v>0.1</v>
      </c>
      <c r="L675">
        <f>Table1[[#This Row],[Total Revenue + Open]]/Table1[[#This Row],[Qty]]</f>
        <v>0.1</v>
      </c>
    </row>
    <row r="676" spans="1:12">
      <c r="A676" t="s">
        <v>10</v>
      </c>
      <c r="B676" t="s">
        <v>11</v>
      </c>
      <c r="C676" t="s">
        <v>119</v>
      </c>
      <c r="D676" t="s">
        <v>120</v>
      </c>
      <c r="E676" t="s">
        <v>12</v>
      </c>
      <c r="F676" t="s">
        <v>13</v>
      </c>
      <c r="G676" t="s">
        <v>14</v>
      </c>
      <c r="H676" s="1">
        <v>2017</v>
      </c>
      <c r="I676" s="2">
        <v>3700</v>
      </c>
      <c r="J676" s="3">
        <v>481</v>
      </c>
      <c r="K676">
        <f>Table1[[#This Row],[Total Revenue + Open]]/Table1[[#This Row],[Qty]]</f>
        <v>0.13</v>
      </c>
      <c r="L676">
        <f>Table1[[#This Row],[Total Revenue + Open]]/Table1[[#This Row],[Qty]]</f>
        <v>0.13</v>
      </c>
    </row>
    <row r="677" spans="1:12">
      <c r="A677" t="s">
        <v>10</v>
      </c>
      <c r="B677" t="s">
        <v>11</v>
      </c>
      <c r="C677" t="s">
        <v>119</v>
      </c>
      <c r="D677" t="s">
        <v>120</v>
      </c>
      <c r="E677" t="s">
        <v>12</v>
      </c>
      <c r="F677" t="s">
        <v>13</v>
      </c>
      <c r="G677" t="s">
        <v>14</v>
      </c>
      <c r="H677" s="1">
        <v>2017</v>
      </c>
      <c r="I677" s="2">
        <v>6800</v>
      </c>
      <c r="J677" s="3">
        <v>884</v>
      </c>
      <c r="K677">
        <f>Table1[[#This Row],[Total Revenue + Open]]/Table1[[#This Row],[Qty]]</f>
        <v>0.13</v>
      </c>
      <c r="L677">
        <f>Table1[[#This Row],[Total Revenue + Open]]/Table1[[#This Row],[Qty]]</f>
        <v>0.13</v>
      </c>
    </row>
    <row r="678" spans="1:12">
      <c r="A678" t="s">
        <v>10</v>
      </c>
      <c r="B678" t="s">
        <v>11</v>
      </c>
      <c r="C678" t="s">
        <v>119</v>
      </c>
      <c r="D678" t="s">
        <v>120</v>
      </c>
      <c r="E678" t="s">
        <v>12</v>
      </c>
      <c r="F678" t="s">
        <v>13</v>
      </c>
      <c r="G678" t="s">
        <v>14</v>
      </c>
      <c r="H678" s="1">
        <v>2017</v>
      </c>
      <c r="I678" s="2">
        <v>6300</v>
      </c>
      <c r="J678" s="3">
        <v>819</v>
      </c>
      <c r="K678">
        <f>Table1[[#This Row],[Total Revenue + Open]]/Table1[[#This Row],[Qty]]</f>
        <v>0.13</v>
      </c>
      <c r="L678">
        <f>Table1[[#This Row],[Total Revenue + Open]]/Table1[[#This Row],[Qty]]</f>
        <v>0.13</v>
      </c>
    </row>
    <row r="679" spans="1:12">
      <c r="A679" t="s">
        <v>10</v>
      </c>
      <c r="B679" t="s">
        <v>11</v>
      </c>
      <c r="C679" t="s">
        <v>119</v>
      </c>
      <c r="D679" t="s">
        <v>120</v>
      </c>
      <c r="E679" t="s">
        <v>12</v>
      </c>
      <c r="F679" t="s">
        <v>13</v>
      </c>
      <c r="G679" t="s">
        <v>14</v>
      </c>
      <c r="H679" s="1">
        <v>2017</v>
      </c>
      <c r="I679" s="2">
        <v>25250</v>
      </c>
      <c r="J679" s="3">
        <v>3282.5</v>
      </c>
      <c r="K679">
        <f>Table1[[#This Row],[Total Revenue + Open]]/Table1[[#This Row],[Qty]]</f>
        <v>0.13</v>
      </c>
      <c r="L679">
        <f>Table1[[#This Row],[Total Revenue + Open]]/Table1[[#This Row],[Qty]]</f>
        <v>0.13</v>
      </c>
    </row>
    <row r="680" spans="1:12">
      <c r="A680" t="s">
        <v>10</v>
      </c>
      <c r="B680" t="s">
        <v>11</v>
      </c>
      <c r="C680" t="s">
        <v>119</v>
      </c>
      <c r="D680" t="s">
        <v>120</v>
      </c>
      <c r="E680" t="s">
        <v>12</v>
      </c>
      <c r="F680" t="s">
        <v>13</v>
      </c>
      <c r="G680" t="s">
        <v>14</v>
      </c>
      <c r="H680" s="1">
        <v>2017</v>
      </c>
      <c r="I680" s="2">
        <v>10350</v>
      </c>
      <c r="J680" s="3">
        <v>1345.5</v>
      </c>
      <c r="K680">
        <f>Table1[[#This Row],[Total Revenue + Open]]/Table1[[#This Row],[Qty]]</f>
        <v>0.13</v>
      </c>
      <c r="L680">
        <f>Table1[[#This Row],[Total Revenue + Open]]/Table1[[#This Row],[Qty]]</f>
        <v>0.13</v>
      </c>
    </row>
    <row r="681" spans="1:12">
      <c r="A681" t="s">
        <v>10</v>
      </c>
      <c r="B681" t="s">
        <v>11</v>
      </c>
      <c r="C681" t="s">
        <v>119</v>
      </c>
      <c r="D681" t="s">
        <v>120</v>
      </c>
      <c r="E681" t="s">
        <v>12</v>
      </c>
      <c r="F681" t="s">
        <v>13</v>
      </c>
      <c r="G681" t="s">
        <v>14</v>
      </c>
      <c r="H681" s="1">
        <v>2017</v>
      </c>
      <c r="I681" s="2">
        <v>9950</v>
      </c>
      <c r="J681" s="3">
        <v>1293.5</v>
      </c>
      <c r="K681">
        <f>Table1[[#This Row],[Total Revenue + Open]]/Table1[[#This Row],[Qty]]</f>
        <v>0.13</v>
      </c>
      <c r="L681">
        <f>Table1[[#This Row],[Total Revenue + Open]]/Table1[[#This Row],[Qty]]</f>
        <v>0.13</v>
      </c>
    </row>
    <row r="682" spans="1:12">
      <c r="A682" t="s">
        <v>10</v>
      </c>
      <c r="B682" t="s">
        <v>11</v>
      </c>
      <c r="C682" t="s">
        <v>119</v>
      </c>
      <c r="D682" t="s">
        <v>120</v>
      </c>
      <c r="E682" t="s">
        <v>12</v>
      </c>
      <c r="F682" t="s">
        <v>13</v>
      </c>
      <c r="G682" t="s">
        <v>14</v>
      </c>
      <c r="H682" s="1">
        <v>2017</v>
      </c>
      <c r="I682" s="2">
        <v>5100</v>
      </c>
      <c r="J682" s="3">
        <v>663</v>
      </c>
      <c r="K682">
        <f>Table1[[#This Row],[Total Revenue + Open]]/Table1[[#This Row],[Qty]]</f>
        <v>0.13</v>
      </c>
      <c r="L682">
        <f>Table1[[#This Row],[Total Revenue + Open]]/Table1[[#This Row],[Qty]]</f>
        <v>0.13</v>
      </c>
    </row>
    <row r="683" spans="1:12">
      <c r="A683" t="s">
        <v>10</v>
      </c>
      <c r="B683" t="s">
        <v>11</v>
      </c>
      <c r="C683" t="s">
        <v>119</v>
      </c>
      <c r="D683" t="s">
        <v>120</v>
      </c>
      <c r="E683" t="s">
        <v>12</v>
      </c>
      <c r="F683" t="s">
        <v>13</v>
      </c>
      <c r="G683" t="s">
        <v>14</v>
      </c>
      <c r="H683" s="1">
        <v>2018</v>
      </c>
      <c r="I683" s="2">
        <v>500</v>
      </c>
      <c r="J683" s="3">
        <v>65</v>
      </c>
      <c r="K683">
        <f>Table1[[#This Row],[Total Revenue + Open]]/Table1[[#This Row],[Qty]]</f>
        <v>0.13</v>
      </c>
      <c r="L683">
        <f>Table1[[#This Row],[Total Revenue + Open]]/Table1[[#This Row],[Qty]]</f>
        <v>0.13</v>
      </c>
    </row>
    <row r="684" spans="1:12">
      <c r="A684" t="s">
        <v>10</v>
      </c>
      <c r="B684" t="s">
        <v>11</v>
      </c>
      <c r="C684" t="s">
        <v>119</v>
      </c>
      <c r="D684" t="s">
        <v>120</v>
      </c>
      <c r="E684" t="s">
        <v>12</v>
      </c>
      <c r="F684" t="s">
        <v>13</v>
      </c>
      <c r="G684" t="s">
        <v>14</v>
      </c>
      <c r="H684" s="1">
        <v>2018</v>
      </c>
      <c r="I684" s="2">
        <v>9300</v>
      </c>
      <c r="J684" s="3">
        <v>1209</v>
      </c>
      <c r="K684">
        <f>Table1[[#This Row],[Total Revenue + Open]]/Table1[[#This Row],[Qty]]</f>
        <v>0.13</v>
      </c>
      <c r="L684">
        <f>Table1[[#This Row],[Total Revenue + Open]]/Table1[[#This Row],[Qty]]</f>
        <v>0.13</v>
      </c>
    </row>
    <row r="685" spans="1:12">
      <c r="A685" t="s">
        <v>10</v>
      </c>
      <c r="B685" t="s">
        <v>11</v>
      </c>
      <c r="C685" t="s">
        <v>119</v>
      </c>
      <c r="D685" t="s">
        <v>120</v>
      </c>
      <c r="E685" t="s">
        <v>12</v>
      </c>
      <c r="F685" t="s">
        <v>13</v>
      </c>
      <c r="G685" t="s">
        <v>14</v>
      </c>
      <c r="H685" s="1">
        <v>2018</v>
      </c>
      <c r="I685" s="2">
        <v>12600</v>
      </c>
      <c r="J685" s="3">
        <v>1638</v>
      </c>
      <c r="K685">
        <f>Table1[[#This Row],[Total Revenue + Open]]/Table1[[#This Row],[Qty]]</f>
        <v>0.13</v>
      </c>
      <c r="L685">
        <f>Table1[[#This Row],[Total Revenue + Open]]/Table1[[#This Row],[Qty]]</f>
        <v>0.13</v>
      </c>
    </row>
    <row r="686" spans="1:12">
      <c r="A686" t="s">
        <v>10</v>
      </c>
      <c r="B686" t="s">
        <v>11</v>
      </c>
      <c r="C686" t="s">
        <v>119</v>
      </c>
      <c r="D686" t="s">
        <v>120</v>
      </c>
      <c r="E686" t="s">
        <v>12</v>
      </c>
      <c r="F686" t="s">
        <v>13</v>
      </c>
      <c r="G686" t="s">
        <v>14</v>
      </c>
      <c r="H686" s="1">
        <v>2018</v>
      </c>
      <c r="I686" s="2">
        <v>7750</v>
      </c>
      <c r="J686" s="3">
        <v>1007.5</v>
      </c>
      <c r="K686">
        <f>Table1[[#This Row],[Total Revenue + Open]]/Table1[[#This Row],[Qty]]</f>
        <v>0.13</v>
      </c>
      <c r="L686">
        <f>Table1[[#This Row],[Total Revenue + Open]]/Table1[[#This Row],[Qty]]</f>
        <v>0.13</v>
      </c>
    </row>
    <row r="687" spans="1:12">
      <c r="A687" t="s">
        <v>10</v>
      </c>
      <c r="B687" t="s">
        <v>11</v>
      </c>
      <c r="C687" t="s">
        <v>119</v>
      </c>
      <c r="D687" t="s">
        <v>120</v>
      </c>
      <c r="E687" t="s">
        <v>12</v>
      </c>
      <c r="F687" t="s">
        <v>13</v>
      </c>
      <c r="G687" t="s">
        <v>14</v>
      </c>
      <c r="H687" s="1">
        <v>2018</v>
      </c>
      <c r="I687" s="2">
        <v>10450</v>
      </c>
      <c r="J687" s="3">
        <v>1358.5</v>
      </c>
      <c r="K687">
        <f>Table1[[#This Row],[Total Revenue + Open]]/Table1[[#This Row],[Qty]]</f>
        <v>0.13</v>
      </c>
      <c r="L687">
        <f>Table1[[#This Row],[Total Revenue + Open]]/Table1[[#This Row],[Qty]]</f>
        <v>0.13</v>
      </c>
    </row>
    <row r="688" spans="1:12">
      <c r="A688" t="s">
        <v>10</v>
      </c>
      <c r="B688" t="s">
        <v>11</v>
      </c>
      <c r="C688" t="s">
        <v>119</v>
      </c>
      <c r="D688" t="s">
        <v>120</v>
      </c>
      <c r="E688" t="s">
        <v>12</v>
      </c>
      <c r="F688" t="s">
        <v>13</v>
      </c>
      <c r="G688" t="s">
        <v>14</v>
      </c>
      <c r="H688" s="1">
        <v>2018</v>
      </c>
      <c r="I688" s="2">
        <v>12250</v>
      </c>
      <c r="J688" s="3">
        <v>1592.5</v>
      </c>
      <c r="K688">
        <f>Table1[[#This Row],[Total Revenue + Open]]/Table1[[#This Row],[Qty]]</f>
        <v>0.13</v>
      </c>
      <c r="L688">
        <f>Table1[[#This Row],[Total Revenue + Open]]/Table1[[#This Row],[Qty]]</f>
        <v>0.13</v>
      </c>
    </row>
    <row r="689" spans="1:12">
      <c r="A689" t="s">
        <v>10</v>
      </c>
      <c r="B689" t="s">
        <v>11</v>
      </c>
      <c r="C689" t="s">
        <v>119</v>
      </c>
      <c r="D689" t="s">
        <v>120</v>
      </c>
      <c r="E689" t="s">
        <v>12</v>
      </c>
      <c r="F689" t="s">
        <v>13</v>
      </c>
      <c r="G689" t="s">
        <v>14</v>
      </c>
      <c r="H689" s="1">
        <v>2018</v>
      </c>
      <c r="I689" s="2">
        <v>22850</v>
      </c>
      <c r="J689" s="3">
        <v>2970.5</v>
      </c>
      <c r="K689">
        <f>Table1[[#This Row],[Total Revenue + Open]]/Table1[[#This Row],[Qty]]</f>
        <v>0.13</v>
      </c>
      <c r="L689">
        <f>Table1[[#This Row],[Total Revenue + Open]]/Table1[[#This Row],[Qty]]</f>
        <v>0.13</v>
      </c>
    </row>
    <row r="690" spans="1:12">
      <c r="A690" t="s">
        <v>10</v>
      </c>
      <c r="B690" t="s">
        <v>11</v>
      </c>
      <c r="C690" t="s">
        <v>119</v>
      </c>
      <c r="D690" t="s">
        <v>120</v>
      </c>
      <c r="E690" t="s">
        <v>12</v>
      </c>
      <c r="F690" t="s">
        <v>13</v>
      </c>
      <c r="G690" t="s">
        <v>14</v>
      </c>
      <c r="H690" s="1">
        <v>2018</v>
      </c>
      <c r="I690" s="2">
        <v>33800</v>
      </c>
      <c r="J690" s="3">
        <v>4394</v>
      </c>
      <c r="K690">
        <f>Table1[[#This Row],[Total Revenue + Open]]/Table1[[#This Row],[Qty]]</f>
        <v>0.13</v>
      </c>
      <c r="L690">
        <f>Table1[[#This Row],[Total Revenue + Open]]/Table1[[#This Row],[Qty]]</f>
        <v>0.13</v>
      </c>
    </row>
    <row r="691" spans="1:12">
      <c r="A691" t="s">
        <v>10</v>
      </c>
      <c r="B691" t="s">
        <v>11</v>
      </c>
      <c r="C691" t="s">
        <v>119</v>
      </c>
      <c r="D691" t="s">
        <v>120</v>
      </c>
      <c r="E691" t="s">
        <v>12</v>
      </c>
      <c r="F691" t="s">
        <v>13</v>
      </c>
      <c r="G691" t="s">
        <v>14</v>
      </c>
      <c r="H691" s="1">
        <v>2018</v>
      </c>
      <c r="I691" s="2">
        <v>15150</v>
      </c>
      <c r="J691" s="3">
        <v>1969.5</v>
      </c>
      <c r="K691">
        <f>Table1[[#This Row],[Total Revenue + Open]]/Table1[[#This Row],[Qty]]</f>
        <v>0.13</v>
      </c>
      <c r="L691">
        <f>Table1[[#This Row],[Total Revenue + Open]]/Table1[[#This Row],[Qty]]</f>
        <v>0.13</v>
      </c>
    </row>
    <row r="692" spans="1:12">
      <c r="A692" t="s">
        <v>10</v>
      </c>
      <c r="B692" t="s">
        <v>11</v>
      </c>
      <c r="C692" t="s">
        <v>119</v>
      </c>
      <c r="D692" t="s">
        <v>120</v>
      </c>
      <c r="E692" t="s">
        <v>12</v>
      </c>
      <c r="F692" t="s">
        <v>13</v>
      </c>
      <c r="G692" t="s">
        <v>14</v>
      </c>
      <c r="H692" s="1">
        <v>2019</v>
      </c>
      <c r="I692" s="2">
        <v>6500</v>
      </c>
      <c r="J692" s="3">
        <v>845</v>
      </c>
      <c r="K692">
        <f>Table1[[#This Row],[Total Revenue + Open]]/Table1[[#This Row],[Qty]]</f>
        <v>0.13</v>
      </c>
      <c r="L692">
        <f>Table1[[#This Row],[Total Revenue + Open]]/Table1[[#This Row],[Qty]]</f>
        <v>0.13</v>
      </c>
    </row>
    <row r="693" spans="1:12">
      <c r="A693" t="s">
        <v>10</v>
      </c>
      <c r="B693" t="s">
        <v>11</v>
      </c>
      <c r="C693" t="s">
        <v>119</v>
      </c>
      <c r="D693" t="s">
        <v>120</v>
      </c>
      <c r="E693" t="s">
        <v>12</v>
      </c>
      <c r="F693" t="s">
        <v>13</v>
      </c>
      <c r="G693" t="s">
        <v>14</v>
      </c>
      <c r="H693" s="1">
        <v>2019</v>
      </c>
      <c r="I693" s="2">
        <v>20400</v>
      </c>
      <c r="J693" s="3">
        <v>2652</v>
      </c>
      <c r="K693">
        <f>Table1[[#This Row],[Total Revenue + Open]]/Table1[[#This Row],[Qty]]</f>
        <v>0.13</v>
      </c>
      <c r="L693">
        <f>Table1[[#This Row],[Total Revenue + Open]]/Table1[[#This Row],[Qty]]</f>
        <v>0.13</v>
      </c>
    </row>
    <row r="694" spans="1:12">
      <c r="A694" t="s">
        <v>10</v>
      </c>
      <c r="B694" t="s">
        <v>11</v>
      </c>
      <c r="C694" t="s">
        <v>119</v>
      </c>
      <c r="D694" t="s">
        <v>120</v>
      </c>
      <c r="E694" t="s">
        <v>12</v>
      </c>
      <c r="F694" t="s">
        <v>13</v>
      </c>
      <c r="G694" t="s">
        <v>14</v>
      </c>
      <c r="H694" s="1">
        <v>2019</v>
      </c>
      <c r="I694" s="2">
        <v>4450</v>
      </c>
      <c r="J694" s="3">
        <v>578.5</v>
      </c>
      <c r="K694">
        <f>Table1[[#This Row],[Total Revenue + Open]]/Table1[[#This Row],[Qty]]</f>
        <v>0.13</v>
      </c>
      <c r="L694">
        <f>Table1[[#This Row],[Total Revenue + Open]]/Table1[[#This Row],[Qty]]</f>
        <v>0.13</v>
      </c>
    </row>
    <row r="695" spans="1:12">
      <c r="A695" t="s">
        <v>10</v>
      </c>
      <c r="B695" t="s">
        <v>11</v>
      </c>
      <c r="C695" t="s">
        <v>119</v>
      </c>
      <c r="D695" t="s">
        <v>120</v>
      </c>
      <c r="E695" t="s">
        <v>12</v>
      </c>
      <c r="F695" t="s">
        <v>13</v>
      </c>
      <c r="G695" t="s">
        <v>14</v>
      </c>
      <c r="H695" s="1">
        <v>2019</v>
      </c>
      <c r="I695" s="2">
        <v>20050</v>
      </c>
      <c r="J695" s="3">
        <v>2606.5</v>
      </c>
      <c r="K695">
        <f>Table1[[#This Row],[Total Revenue + Open]]/Table1[[#This Row],[Qty]]</f>
        <v>0.13</v>
      </c>
      <c r="L695">
        <f>Table1[[#This Row],[Total Revenue + Open]]/Table1[[#This Row],[Qty]]</f>
        <v>0.13</v>
      </c>
    </row>
    <row r="696" spans="1:12">
      <c r="A696" t="s">
        <v>10</v>
      </c>
      <c r="B696" t="s">
        <v>11</v>
      </c>
      <c r="C696" t="s">
        <v>119</v>
      </c>
      <c r="D696" t="s">
        <v>120</v>
      </c>
      <c r="E696" t="s">
        <v>12</v>
      </c>
      <c r="F696" t="s">
        <v>13</v>
      </c>
      <c r="G696" t="s">
        <v>14</v>
      </c>
      <c r="H696" s="1">
        <v>2019</v>
      </c>
      <c r="I696" s="2">
        <v>35800</v>
      </c>
      <c r="J696" s="3">
        <v>4654</v>
      </c>
      <c r="K696">
        <f>Table1[[#This Row],[Total Revenue + Open]]/Table1[[#This Row],[Qty]]</f>
        <v>0.13</v>
      </c>
      <c r="L696">
        <f>Table1[[#This Row],[Total Revenue + Open]]/Table1[[#This Row],[Qty]]</f>
        <v>0.13</v>
      </c>
    </row>
    <row r="697" spans="1:12">
      <c r="A697" t="s">
        <v>10</v>
      </c>
      <c r="B697" t="s">
        <v>11</v>
      </c>
      <c r="C697" t="s">
        <v>119</v>
      </c>
      <c r="D697" t="s">
        <v>120</v>
      </c>
      <c r="E697" t="s">
        <v>12</v>
      </c>
      <c r="F697" t="s">
        <v>13</v>
      </c>
      <c r="G697" t="s">
        <v>14</v>
      </c>
      <c r="H697" s="1">
        <v>2019</v>
      </c>
      <c r="I697" s="2">
        <v>16650</v>
      </c>
      <c r="J697" s="3">
        <v>2164.5</v>
      </c>
      <c r="K697">
        <f>Table1[[#This Row],[Total Revenue + Open]]/Table1[[#This Row],[Qty]]</f>
        <v>0.13</v>
      </c>
      <c r="L697">
        <f>Table1[[#This Row],[Total Revenue + Open]]/Table1[[#This Row],[Qty]]</f>
        <v>0.13</v>
      </c>
    </row>
    <row r="698" spans="1:12">
      <c r="A698" t="s">
        <v>10</v>
      </c>
      <c r="B698" t="s">
        <v>11</v>
      </c>
      <c r="C698" t="s">
        <v>119</v>
      </c>
      <c r="D698" t="s">
        <v>120</v>
      </c>
      <c r="E698" t="s">
        <v>12</v>
      </c>
      <c r="F698" t="s">
        <v>13</v>
      </c>
      <c r="G698" t="s">
        <v>14</v>
      </c>
      <c r="H698" s="1">
        <v>2019</v>
      </c>
      <c r="I698" s="2">
        <v>9550</v>
      </c>
      <c r="J698" s="3">
        <v>1241.5</v>
      </c>
      <c r="K698">
        <f>Table1[[#This Row],[Total Revenue + Open]]/Table1[[#This Row],[Qty]]</f>
        <v>0.13</v>
      </c>
      <c r="L698">
        <f>Table1[[#This Row],[Total Revenue + Open]]/Table1[[#This Row],[Qty]]</f>
        <v>0.13</v>
      </c>
    </row>
    <row r="699" spans="1:12">
      <c r="A699" t="s">
        <v>10</v>
      </c>
      <c r="B699" t="s">
        <v>11</v>
      </c>
      <c r="C699" t="s">
        <v>119</v>
      </c>
      <c r="D699" t="s">
        <v>120</v>
      </c>
      <c r="E699" t="s">
        <v>12</v>
      </c>
      <c r="F699" t="s">
        <v>13</v>
      </c>
      <c r="G699" t="s">
        <v>14</v>
      </c>
      <c r="H699" s="1">
        <v>2019</v>
      </c>
      <c r="I699" s="2">
        <v>50</v>
      </c>
      <c r="J699" s="3">
        <v>6.5</v>
      </c>
      <c r="K699">
        <f>Table1[[#This Row],[Total Revenue + Open]]/Table1[[#This Row],[Qty]]</f>
        <v>0.13</v>
      </c>
      <c r="L699">
        <f>Table1[[#This Row],[Total Revenue + Open]]/Table1[[#This Row],[Qty]]</f>
        <v>0.13</v>
      </c>
    </row>
    <row r="700" spans="1:12">
      <c r="A700" t="s">
        <v>10</v>
      </c>
      <c r="B700" t="s">
        <v>11</v>
      </c>
      <c r="C700" t="s">
        <v>119</v>
      </c>
      <c r="D700" t="s">
        <v>120</v>
      </c>
      <c r="E700" t="s">
        <v>12</v>
      </c>
      <c r="F700" t="s">
        <v>13</v>
      </c>
      <c r="G700" t="s">
        <v>14</v>
      </c>
      <c r="H700" s="1">
        <v>2020</v>
      </c>
      <c r="I700" s="2">
        <v>11100</v>
      </c>
      <c r="J700" s="3">
        <v>1443</v>
      </c>
      <c r="K700">
        <f>Table1[[#This Row],[Total Revenue + Open]]/Table1[[#This Row],[Qty]]</f>
        <v>0.13</v>
      </c>
      <c r="L700">
        <f>Table1[[#This Row],[Total Revenue + Open]]/Table1[[#This Row],[Qty]]</f>
        <v>0.13</v>
      </c>
    </row>
    <row r="701" spans="1:12">
      <c r="A701" t="s">
        <v>10</v>
      </c>
      <c r="B701" t="s">
        <v>11</v>
      </c>
      <c r="C701" t="s">
        <v>119</v>
      </c>
      <c r="D701" t="s">
        <v>120</v>
      </c>
      <c r="E701" t="s">
        <v>12</v>
      </c>
      <c r="F701" t="s">
        <v>13</v>
      </c>
      <c r="G701" t="s">
        <v>14</v>
      </c>
      <c r="H701" s="1">
        <v>2020</v>
      </c>
      <c r="I701" s="2">
        <v>35150</v>
      </c>
      <c r="J701" s="3">
        <v>4569.5</v>
      </c>
      <c r="K701">
        <f>Table1[[#This Row],[Total Revenue + Open]]/Table1[[#This Row],[Qty]]</f>
        <v>0.13</v>
      </c>
      <c r="L701">
        <f>Table1[[#This Row],[Total Revenue + Open]]/Table1[[#This Row],[Qty]]</f>
        <v>0.13</v>
      </c>
    </row>
    <row r="702" spans="1:12">
      <c r="A702" t="s">
        <v>10</v>
      </c>
      <c r="B702" t="s">
        <v>11</v>
      </c>
      <c r="C702" t="s">
        <v>119</v>
      </c>
      <c r="D702" t="s">
        <v>120</v>
      </c>
      <c r="E702" t="s">
        <v>12</v>
      </c>
      <c r="F702" t="s">
        <v>13</v>
      </c>
      <c r="G702" t="s">
        <v>14</v>
      </c>
      <c r="H702" s="1">
        <v>2020</v>
      </c>
      <c r="I702" s="2">
        <v>1100</v>
      </c>
      <c r="J702" s="3">
        <v>143</v>
      </c>
      <c r="K702">
        <f>Table1[[#This Row],[Total Revenue + Open]]/Table1[[#This Row],[Qty]]</f>
        <v>0.13</v>
      </c>
      <c r="L702">
        <f>Table1[[#This Row],[Total Revenue + Open]]/Table1[[#This Row],[Qty]]</f>
        <v>0.13</v>
      </c>
    </row>
    <row r="703" spans="1:12">
      <c r="A703" t="s">
        <v>10</v>
      </c>
      <c r="B703" t="s">
        <v>11</v>
      </c>
      <c r="C703" t="s">
        <v>119</v>
      </c>
      <c r="D703" t="s">
        <v>120</v>
      </c>
      <c r="E703" t="s">
        <v>12</v>
      </c>
      <c r="F703" t="s">
        <v>13</v>
      </c>
      <c r="G703" t="s">
        <v>14</v>
      </c>
      <c r="H703" s="1">
        <v>2020</v>
      </c>
      <c r="I703" s="2">
        <v>1750</v>
      </c>
      <c r="J703" s="3">
        <v>227.5</v>
      </c>
      <c r="K703">
        <f>Table1[[#This Row],[Total Revenue + Open]]/Table1[[#This Row],[Qty]]</f>
        <v>0.13</v>
      </c>
      <c r="L703">
        <f>Table1[[#This Row],[Total Revenue + Open]]/Table1[[#This Row],[Qty]]</f>
        <v>0.13</v>
      </c>
    </row>
    <row r="704" spans="1:12">
      <c r="A704" t="s">
        <v>10</v>
      </c>
      <c r="B704" t="s">
        <v>11</v>
      </c>
      <c r="C704" t="s">
        <v>119</v>
      </c>
      <c r="D704" t="s">
        <v>120</v>
      </c>
      <c r="E704" t="s">
        <v>12</v>
      </c>
      <c r="F704" t="s">
        <v>13</v>
      </c>
      <c r="G704" t="s">
        <v>14</v>
      </c>
      <c r="H704" s="1">
        <v>2020</v>
      </c>
      <c r="I704" s="2">
        <v>1650</v>
      </c>
      <c r="J704" s="3">
        <v>214.5</v>
      </c>
      <c r="K704">
        <f>Table1[[#This Row],[Total Revenue + Open]]/Table1[[#This Row],[Qty]]</f>
        <v>0.13</v>
      </c>
      <c r="L704">
        <f>Table1[[#This Row],[Total Revenue + Open]]/Table1[[#This Row],[Qty]]</f>
        <v>0.13</v>
      </c>
    </row>
    <row r="705" spans="1:12">
      <c r="A705" t="s">
        <v>10</v>
      </c>
      <c r="B705" t="s">
        <v>11</v>
      </c>
      <c r="C705" t="s">
        <v>119</v>
      </c>
      <c r="D705" t="s">
        <v>120</v>
      </c>
      <c r="E705" t="s">
        <v>12</v>
      </c>
      <c r="F705" t="s">
        <v>13</v>
      </c>
      <c r="G705" t="s">
        <v>14</v>
      </c>
      <c r="H705" s="1">
        <v>2020</v>
      </c>
      <c r="I705" s="2">
        <v>21300</v>
      </c>
      <c r="J705" s="3">
        <v>2769</v>
      </c>
      <c r="K705">
        <f>Table1[[#This Row],[Total Revenue + Open]]/Table1[[#This Row],[Qty]]</f>
        <v>0.13</v>
      </c>
      <c r="L705">
        <f>Table1[[#This Row],[Total Revenue + Open]]/Table1[[#This Row],[Qty]]</f>
        <v>0.13</v>
      </c>
    </row>
    <row r="706" spans="1:12">
      <c r="A706" t="s">
        <v>10</v>
      </c>
      <c r="B706" t="s">
        <v>11</v>
      </c>
      <c r="C706" t="s">
        <v>119</v>
      </c>
      <c r="D706" t="s">
        <v>120</v>
      </c>
      <c r="E706" t="s">
        <v>12</v>
      </c>
      <c r="F706" t="s">
        <v>13</v>
      </c>
      <c r="G706" t="s">
        <v>14</v>
      </c>
      <c r="H706" s="1">
        <v>2020</v>
      </c>
      <c r="I706" s="2">
        <v>20400</v>
      </c>
      <c r="J706" s="3">
        <v>2652</v>
      </c>
      <c r="K706">
        <f>Table1[[#This Row],[Total Revenue + Open]]/Table1[[#This Row],[Qty]]</f>
        <v>0.13</v>
      </c>
      <c r="L706">
        <f>Table1[[#This Row],[Total Revenue + Open]]/Table1[[#This Row],[Qty]]</f>
        <v>0.13</v>
      </c>
    </row>
    <row r="707" spans="1:12">
      <c r="A707" t="s">
        <v>10</v>
      </c>
      <c r="B707" t="s">
        <v>11</v>
      </c>
      <c r="C707" t="s">
        <v>119</v>
      </c>
      <c r="D707" t="s">
        <v>120</v>
      </c>
      <c r="E707" t="s">
        <v>12</v>
      </c>
      <c r="F707" t="s">
        <v>13</v>
      </c>
      <c r="G707" t="s">
        <v>14</v>
      </c>
      <c r="H707" s="1">
        <v>2020</v>
      </c>
      <c r="I707" s="2">
        <v>350</v>
      </c>
      <c r="J707" s="3">
        <v>45.5</v>
      </c>
      <c r="K707">
        <f>Table1[[#This Row],[Total Revenue + Open]]/Table1[[#This Row],[Qty]]</f>
        <v>0.13</v>
      </c>
      <c r="L707">
        <f>Table1[[#This Row],[Total Revenue + Open]]/Table1[[#This Row],[Qty]]</f>
        <v>0.13</v>
      </c>
    </row>
    <row r="708" spans="1:12">
      <c r="A708" t="s">
        <v>10</v>
      </c>
      <c r="B708" t="s">
        <v>11</v>
      </c>
      <c r="C708" t="s">
        <v>119</v>
      </c>
      <c r="D708" t="s">
        <v>120</v>
      </c>
      <c r="E708" t="s">
        <v>12</v>
      </c>
      <c r="F708" t="s">
        <v>13</v>
      </c>
      <c r="G708" t="s">
        <v>14</v>
      </c>
      <c r="H708" s="1">
        <v>2021</v>
      </c>
      <c r="I708" s="2">
        <v>5750</v>
      </c>
      <c r="J708" s="3">
        <v>747.5</v>
      </c>
      <c r="K708">
        <f>Table1[[#This Row],[Total Revenue + Open]]/Table1[[#This Row],[Qty]]</f>
        <v>0.13</v>
      </c>
      <c r="L708">
        <f>Table1[[#This Row],[Total Revenue + Open]]/Table1[[#This Row],[Qty]]</f>
        <v>0.13</v>
      </c>
    </row>
    <row r="709" spans="1:12">
      <c r="A709" t="s">
        <v>10</v>
      </c>
      <c r="B709" t="s">
        <v>11</v>
      </c>
      <c r="C709" t="s">
        <v>119</v>
      </c>
      <c r="D709" t="s">
        <v>120</v>
      </c>
      <c r="E709" t="s">
        <v>12</v>
      </c>
      <c r="F709" t="s">
        <v>13</v>
      </c>
      <c r="G709" t="s">
        <v>14</v>
      </c>
      <c r="H709" s="1">
        <v>2021</v>
      </c>
      <c r="I709" s="2">
        <v>22950</v>
      </c>
      <c r="J709" s="3">
        <v>2983.5</v>
      </c>
      <c r="K709">
        <f>Table1[[#This Row],[Total Revenue + Open]]/Table1[[#This Row],[Qty]]</f>
        <v>0.13</v>
      </c>
      <c r="L709">
        <f>Table1[[#This Row],[Total Revenue + Open]]/Table1[[#This Row],[Qty]]</f>
        <v>0.13</v>
      </c>
    </row>
    <row r="710" spans="1:12">
      <c r="A710" t="s">
        <v>10</v>
      </c>
      <c r="B710" t="s">
        <v>11</v>
      </c>
      <c r="C710" t="s">
        <v>119</v>
      </c>
      <c r="D710" t="s">
        <v>120</v>
      </c>
      <c r="E710" t="s">
        <v>12</v>
      </c>
      <c r="F710" t="s">
        <v>13</v>
      </c>
      <c r="G710" t="s">
        <v>14</v>
      </c>
      <c r="H710" s="1">
        <v>2021</v>
      </c>
      <c r="I710" s="2">
        <v>94600</v>
      </c>
      <c r="J710" s="3">
        <v>12298</v>
      </c>
      <c r="K710">
        <f>Table1[[#This Row],[Total Revenue + Open]]/Table1[[#This Row],[Qty]]</f>
        <v>0.13</v>
      </c>
      <c r="L710">
        <f>Table1[[#This Row],[Total Revenue + Open]]/Table1[[#This Row],[Qty]]</f>
        <v>0.13</v>
      </c>
    </row>
    <row r="711" spans="1:12">
      <c r="A711" t="s">
        <v>10</v>
      </c>
      <c r="B711" t="s">
        <v>11</v>
      </c>
      <c r="C711" t="s">
        <v>119</v>
      </c>
      <c r="D711" t="s">
        <v>120</v>
      </c>
      <c r="E711" t="s">
        <v>12</v>
      </c>
      <c r="F711" t="s">
        <v>13</v>
      </c>
      <c r="G711" t="s">
        <v>14</v>
      </c>
      <c r="H711" s="1">
        <v>2021</v>
      </c>
      <c r="I711" s="2">
        <v>6300</v>
      </c>
      <c r="J711" s="3">
        <v>819</v>
      </c>
      <c r="K711">
        <f>Table1[[#This Row],[Total Revenue + Open]]/Table1[[#This Row],[Qty]]</f>
        <v>0.13</v>
      </c>
      <c r="L711">
        <f>Table1[[#This Row],[Total Revenue + Open]]/Table1[[#This Row],[Qty]]</f>
        <v>0.13</v>
      </c>
    </row>
    <row r="712" spans="1:12">
      <c r="A712" t="s">
        <v>10</v>
      </c>
      <c r="B712" t="s">
        <v>11</v>
      </c>
      <c r="C712" t="s">
        <v>119</v>
      </c>
      <c r="D712" t="s">
        <v>120</v>
      </c>
      <c r="E712" t="s">
        <v>12</v>
      </c>
      <c r="F712" t="s">
        <v>13</v>
      </c>
      <c r="G712" t="s">
        <v>14</v>
      </c>
      <c r="H712" s="1">
        <v>2021</v>
      </c>
      <c r="I712" s="2">
        <v>7000</v>
      </c>
      <c r="J712" s="3">
        <v>910</v>
      </c>
      <c r="K712">
        <f>Table1[[#This Row],[Total Revenue + Open]]/Table1[[#This Row],[Qty]]</f>
        <v>0.13</v>
      </c>
      <c r="L712">
        <f>Table1[[#This Row],[Total Revenue + Open]]/Table1[[#This Row],[Qty]]</f>
        <v>0.13</v>
      </c>
    </row>
    <row r="713" spans="1:12">
      <c r="A713" t="s">
        <v>10</v>
      </c>
      <c r="B713" t="s">
        <v>11</v>
      </c>
      <c r="C713" t="s">
        <v>119</v>
      </c>
      <c r="D713" t="s">
        <v>120</v>
      </c>
      <c r="E713" t="s">
        <v>12</v>
      </c>
      <c r="F713" t="s">
        <v>13</v>
      </c>
      <c r="G713" t="s">
        <v>14</v>
      </c>
      <c r="H713" s="1">
        <v>2021</v>
      </c>
      <c r="I713" s="2">
        <v>100</v>
      </c>
      <c r="J713" s="3">
        <v>13</v>
      </c>
      <c r="K713">
        <f>Table1[[#This Row],[Total Revenue + Open]]/Table1[[#This Row],[Qty]]</f>
        <v>0.13</v>
      </c>
      <c r="L713">
        <f>Table1[[#This Row],[Total Revenue + Open]]/Table1[[#This Row],[Qty]]</f>
        <v>0.13</v>
      </c>
    </row>
    <row r="714" spans="1:12">
      <c r="A714" t="s">
        <v>10</v>
      </c>
      <c r="B714" t="s">
        <v>11</v>
      </c>
      <c r="C714" t="s">
        <v>119</v>
      </c>
      <c r="D714" t="s">
        <v>120</v>
      </c>
      <c r="E714" t="s">
        <v>12</v>
      </c>
      <c r="F714" t="s">
        <v>13</v>
      </c>
      <c r="G714" t="s">
        <v>14</v>
      </c>
      <c r="H714" s="1">
        <v>2021</v>
      </c>
      <c r="I714" s="2">
        <v>5600</v>
      </c>
      <c r="J714" s="3">
        <v>728</v>
      </c>
      <c r="K714">
        <f>Table1[[#This Row],[Total Revenue + Open]]/Table1[[#This Row],[Qty]]</f>
        <v>0.13</v>
      </c>
      <c r="L714">
        <f>Table1[[#This Row],[Total Revenue + Open]]/Table1[[#This Row],[Qty]]</f>
        <v>0.13</v>
      </c>
    </row>
    <row r="715" spans="1:12">
      <c r="A715" t="s">
        <v>10</v>
      </c>
      <c r="B715" t="s">
        <v>11</v>
      </c>
      <c r="C715" t="s">
        <v>119</v>
      </c>
      <c r="D715" t="s">
        <v>120</v>
      </c>
      <c r="E715" t="s">
        <v>12</v>
      </c>
      <c r="F715" t="s">
        <v>13</v>
      </c>
      <c r="G715" t="s">
        <v>14</v>
      </c>
      <c r="H715" s="1">
        <v>2021</v>
      </c>
      <c r="I715" s="2">
        <v>31950</v>
      </c>
      <c r="J715" s="3">
        <v>4153.5</v>
      </c>
      <c r="K715">
        <f>Table1[[#This Row],[Total Revenue + Open]]/Table1[[#This Row],[Qty]]</f>
        <v>0.13</v>
      </c>
      <c r="L715">
        <f>Table1[[#This Row],[Total Revenue + Open]]/Table1[[#This Row],[Qty]]</f>
        <v>0.13</v>
      </c>
    </row>
    <row r="716" spans="1:12">
      <c r="A716" t="s">
        <v>10</v>
      </c>
      <c r="B716" t="s">
        <v>11</v>
      </c>
      <c r="C716" t="s">
        <v>119</v>
      </c>
      <c r="D716" t="s">
        <v>120</v>
      </c>
      <c r="E716" t="s">
        <v>12</v>
      </c>
      <c r="F716" t="s">
        <v>13</v>
      </c>
      <c r="G716" t="s">
        <v>14</v>
      </c>
      <c r="H716" s="1">
        <v>2021</v>
      </c>
      <c r="I716" s="2">
        <v>2150</v>
      </c>
      <c r="J716" s="3">
        <v>279.5</v>
      </c>
      <c r="K716">
        <f>Table1[[#This Row],[Total Revenue + Open]]/Table1[[#This Row],[Qty]]</f>
        <v>0.13</v>
      </c>
      <c r="L716">
        <f>Table1[[#This Row],[Total Revenue + Open]]/Table1[[#This Row],[Qty]]</f>
        <v>0.13</v>
      </c>
    </row>
    <row r="717" spans="1:12">
      <c r="A717" t="s">
        <v>10</v>
      </c>
      <c r="B717" t="s">
        <v>11</v>
      </c>
      <c r="C717" t="s">
        <v>119</v>
      </c>
      <c r="D717" t="s">
        <v>120</v>
      </c>
      <c r="E717" t="s">
        <v>12</v>
      </c>
      <c r="F717" t="s">
        <v>13</v>
      </c>
      <c r="G717" t="s">
        <v>14</v>
      </c>
      <c r="H717" s="1">
        <v>2021</v>
      </c>
      <c r="I717" s="2">
        <v>2800</v>
      </c>
      <c r="J717" s="3">
        <v>364</v>
      </c>
      <c r="K717">
        <f>Table1[[#This Row],[Total Revenue + Open]]/Table1[[#This Row],[Qty]]</f>
        <v>0.13</v>
      </c>
      <c r="L717">
        <f>Table1[[#This Row],[Total Revenue + Open]]/Table1[[#This Row],[Qty]]</f>
        <v>0.13</v>
      </c>
    </row>
    <row r="718" spans="1:12">
      <c r="A718" t="s">
        <v>10</v>
      </c>
      <c r="B718" t="s">
        <v>11</v>
      </c>
      <c r="C718" t="s">
        <v>119</v>
      </c>
      <c r="D718" t="s">
        <v>120</v>
      </c>
      <c r="E718" t="s">
        <v>12</v>
      </c>
      <c r="F718" t="s">
        <v>13</v>
      </c>
      <c r="G718" t="s">
        <v>14</v>
      </c>
      <c r="H718" s="1">
        <v>2021</v>
      </c>
      <c r="I718" s="2">
        <v>6500</v>
      </c>
      <c r="J718" s="3">
        <v>845</v>
      </c>
      <c r="K718">
        <f>Table1[[#This Row],[Total Revenue + Open]]/Table1[[#This Row],[Qty]]</f>
        <v>0.13</v>
      </c>
      <c r="L718">
        <f>Table1[[#This Row],[Total Revenue + Open]]/Table1[[#This Row],[Qty]]</f>
        <v>0.13</v>
      </c>
    </row>
    <row r="719" spans="1:12">
      <c r="A719" t="s">
        <v>10</v>
      </c>
      <c r="B719" t="s">
        <v>11</v>
      </c>
      <c r="C719" t="s">
        <v>119</v>
      </c>
      <c r="D719" t="s">
        <v>120</v>
      </c>
      <c r="E719" t="s">
        <v>12</v>
      </c>
      <c r="F719" t="s">
        <v>13</v>
      </c>
      <c r="G719" t="s">
        <v>14</v>
      </c>
      <c r="H719" s="1">
        <v>2021</v>
      </c>
      <c r="I719" s="2">
        <v>0</v>
      </c>
      <c r="J719" s="3">
        <v>0</v>
      </c>
      <c r="K719" t="e">
        <f>Table1[[#This Row],[Total Revenue + Open]]/Table1[[#This Row],[Qty]]</f>
        <v>#DIV/0!</v>
      </c>
      <c r="L719" t="e">
        <f>Table1[[#This Row],[Total Revenue + Open]]/Table1[[#This Row],[Qty]]</f>
        <v>#DIV/0!</v>
      </c>
    </row>
    <row r="720" spans="1:12">
      <c r="A720" t="s">
        <v>10</v>
      </c>
      <c r="B720" t="s">
        <v>11</v>
      </c>
      <c r="C720" t="s">
        <v>119</v>
      </c>
      <c r="D720" t="s">
        <v>120</v>
      </c>
      <c r="E720" t="s">
        <v>15</v>
      </c>
      <c r="F720" t="s">
        <v>77</v>
      </c>
      <c r="G720" t="s">
        <v>79</v>
      </c>
      <c r="H720" s="1">
        <v>2022</v>
      </c>
      <c r="I720" s="2">
        <v>4580</v>
      </c>
      <c r="J720" s="3">
        <v>3594.5</v>
      </c>
      <c r="K720">
        <f>Table1[[#This Row],[Total Revenue + Open]]/Table1[[#This Row],[Qty]]</f>
        <v>0.78482532751091705</v>
      </c>
      <c r="L720">
        <f>Table1[[#This Row],[Qty]]/Table1[[#This Row],[Total Revenue + Open]]</f>
        <v>1.2741688691055779</v>
      </c>
    </row>
    <row r="721" spans="1:12">
      <c r="A721" t="s">
        <v>10</v>
      </c>
      <c r="B721" t="s">
        <v>11</v>
      </c>
      <c r="C721" t="s">
        <v>119</v>
      </c>
      <c r="D721" t="s">
        <v>120</v>
      </c>
      <c r="E721" t="s">
        <v>12</v>
      </c>
      <c r="F721" t="s">
        <v>13</v>
      </c>
      <c r="G721" t="s">
        <v>14</v>
      </c>
      <c r="H721" s="1">
        <v>2022</v>
      </c>
      <c r="I721" s="2">
        <v>27050</v>
      </c>
      <c r="J721" s="3">
        <v>3516.5</v>
      </c>
      <c r="K721">
        <f>Table1[[#This Row],[Total Revenue + Open]]/Table1[[#This Row],[Qty]]</f>
        <v>0.13</v>
      </c>
      <c r="L721">
        <f>Table1[[#This Row],[Total Revenue + Open]]/Table1[[#This Row],[Qty]]</f>
        <v>0.13</v>
      </c>
    </row>
    <row r="722" spans="1:12">
      <c r="A722" t="s">
        <v>10</v>
      </c>
      <c r="B722" t="s">
        <v>11</v>
      </c>
      <c r="C722" t="s">
        <v>119</v>
      </c>
      <c r="D722" t="s">
        <v>120</v>
      </c>
      <c r="E722" t="s">
        <v>15</v>
      </c>
      <c r="F722" t="s">
        <v>194</v>
      </c>
      <c r="G722" t="s">
        <v>195</v>
      </c>
      <c r="H722" s="1">
        <v>2022</v>
      </c>
      <c r="I722" s="2">
        <v>1535</v>
      </c>
      <c r="J722" s="3">
        <v>3461.75</v>
      </c>
      <c r="K722">
        <f>Table1[[#This Row],[Total Revenue + Open]]/Table1[[#This Row],[Qty]]</f>
        <v>2.2552117263843647</v>
      </c>
      <c r="L722">
        <f>Table1[[#This Row],[Qty]]/Table1[[#This Row],[Total Revenue + Open]]</f>
        <v>0.44341734671770061</v>
      </c>
    </row>
    <row r="723" spans="1:12">
      <c r="A723" t="s">
        <v>10</v>
      </c>
      <c r="B723" t="s">
        <v>11</v>
      </c>
      <c r="C723" t="s">
        <v>119</v>
      </c>
      <c r="D723" t="s">
        <v>120</v>
      </c>
      <c r="E723" t="s">
        <v>15</v>
      </c>
      <c r="F723" t="s">
        <v>194</v>
      </c>
      <c r="G723" t="s">
        <v>196</v>
      </c>
      <c r="H723" s="1">
        <v>2022</v>
      </c>
      <c r="I723" s="2">
        <v>1535</v>
      </c>
      <c r="J723" s="3">
        <v>3461.75</v>
      </c>
      <c r="K723">
        <f>Table1[[#This Row],[Total Revenue + Open]]/Table1[[#This Row],[Qty]]</f>
        <v>2.2552117263843647</v>
      </c>
      <c r="L723">
        <f>Table1[[#This Row],[Qty]]/Table1[[#This Row],[Total Revenue + Open]]</f>
        <v>0.44341734671770061</v>
      </c>
    </row>
    <row r="724" spans="1:12">
      <c r="A724" t="s">
        <v>10</v>
      </c>
      <c r="B724" t="s">
        <v>11</v>
      </c>
      <c r="C724" t="s">
        <v>119</v>
      </c>
      <c r="D724" t="s">
        <v>120</v>
      </c>
      <c r="E724" t="s">
        <v>19</v>
      </c>
      <c r="F724" t="s">
        <v>92</v>
      </c>
      <c r="G724" t="s">
        <v>107</v>
      </c>
      <c r="H724" s="1">
        <v>2022</v>
      </c>
      <c r="I724" s="2">
        <v>24650</v>
      </c>
      <c r="J724" s="3">
        <v>3451</v>
      </c>
      <c r="K724">
        <f>Table1[[#This Row],[Total Revenue + Open]]/Table1[[#This Row],[Qty]]</f>
        <v>0.14000000000000001</v>
      </c>
      <c r="L724">
        <f>Table1[[#This Row],[Total Revenue + Open]]/Table1[[#This Row],[Qty]]</f>
        <v>0.14000000000000001</v>
      </c>
    </row>
    <row r="725" spans="1:12">
      <c r="A725" t="s">
        <v>10</v>
      </c>
      <c r="B725" t="s">
        <v>11</v>
      </c>
      <c r="C725" t="s">
        <v>119</v>
      </c>
      <c r="D725" t="s">
        <v>120</v>
      </c>
      <c r="E725" t="s">
        <v>22</v>
      </c>
      <c r="F725" t="s">
        <v>23</v>
      </c>
      <c r="G725" t="s">
        <v>24</v>
      </c>
      <c r="H725" s="1">
        <v>2022</v>
      </c>
      <c r="I725" s="2">
        <v>4305</v>
      </c>
      <c r="J725" s="3">
        <v>3381.2</v>
      </c>
      <c r="K725">
        <f>Table1[[#This Row],[Total Revenue + Open]]/Table1[[#This Row],[Qty]]</f>
        <v>0.78541231126596978</v>
      </c>
      <c r="L725">
        <f>Table1[[#This Row],[Total Revenue + Open]]/Table1[[#This Row],[Qty]]</f>
        <v>0.78541231126596978</v>
      </c>
    </row>
    <row r="726" spans="1:12">
      <c r="A726" t="s">
        <v>10</v>
      </c>
      <c r="B726" t="s">
        <v>11</v>
      </c>
      <c r="C726" t="s">
        <v>119</v>
      </c>
      <c r="D726" t="s">
        <v>120</v>
      </c>
      <c r="E726" t="s">
        <v>15</v>
      </c>
      <c r="F726" t="s">
        <v>198</v>
      </c>
      <c r="G726" t="s">
        <v>199</v>
      </c>
      <c r="H726" s="1">
        <v>2022</v>
      </c>
      <c r="I726" s="2">
        <v>3120</v>
      </c>
      <c r="J726" s="3">
        <v>3379</v>
      </c>
      <c r="K726">
        <f>Table1[[#This Row],[Total Revenue + Open]]/Table1[[#This Row],[Qty]]</f>
        <v>1.0830128205128204</v>
      </c>
      <c r="L726">
        <f>Table1[[#This Row],[Qty]]/Table1[[#This Row],[Total Revenue + Open]]</f>
        <v>0.92335010358094116</v>
      </c>
    </row>
    <row r="727" spans="1:12">
      <c r="A727" t="s">
        <v>10</v>
      </c>
      <c r="B727" t="s">
        <v>11</v>
      </c>
      <c r="C727" t="s">
        <v>119</v>
      </c>
      <c r="D727" t="s">
        <v>120</v>
      </c>
      <c r="E727" t="s">
        <v>15</v>
      </c>
      <c r="F727" t="s">
        <v>198</v>
      </c>
      <c r="G727" t="s">
        <v>199</v>
      </c>
      <c r="H727" s="1">
        <v>2022</v>
      </c>
      <c r="I727" s="2">
        <v>3110</v>
      </c>
      <c r="J727" s="3">
        <v>3379</v>
      </c>
      <c r="K727">
        <f>Table1[[#This Row],[Total Revenue + Open]]/Table1[[#This Row],[Qty]]</f>
        <v>1.0864951768488746</v>
      </c>
      <c r="L727">
        <f>Table1[[#This Row],[Qty]]/Table1[[#This Row],[Total Revenue + Open]]</f>
        <v>0.92039064812074578</v>
      </c>
    </row>
    <row r="728" spans="1:12">
      <c r="A728" t="s">
        <v>10</v>
      </c>
      <c r="B728" t="s">
        <v>11</v>
      </c>
      <c r="C728" t="s">
        <v>119</v>
      </c>
      <c r="D728" t="s">
        <v>120</v>
      </c>
      <c r="E728" t="s">
        <v>15</v>
      </c>
      <c r="F728" t="s">
        <v>198</v>
      </c>
      <c r="G728" t="s">
        <v>200</v>
      </c>
      <c r="H728" s="1">
        <v>2022</v>
      </c>
      <c r="I728" s="2">
        <v>3120</v>
      </c>
      <c r="J728" s="3">
        <v>3379</v>
      </c>
      <c r="K728">
        <f>Table1[[#This Row],[Total Revenue + Open]]/Table1[[#This Row],[Qty]]</f>
        <v>1.0830128205128204</v>
      </c>
      <c r="L728">
        <f>Table1[[#This Row],[Qty]]/Table1[[#This Row],[Total Revenue + Open]]</f>
        <v>0.92335010358094116</v>
      </c>
    </row>
    <row r="729" spans="1:12">
      <c r="A729" t="s">
        <v>10</v>
      </c>
      <c r="B729" t="s">
        <v>11</v>
      </c>
      <c r="C729" t="s">
        <v>119</v>
      </c>
      <c r="D729" t="s">
        <v>120</v>
      </c>
      <c r="E729" t="s">
        <v>15</v>
      </c>
      <c r="F729" t="s">
        <v>198</v>
      </c>
      <c r="G729" t="s">
        <v>200</v>
      </c>
      <c r="H729" s="1">
        <v>2022</v>
      </c>
      <c r="I729" s="2">
        <v>3110</v>
      </c>
      <c r="J729" s="3">
        <v>3379</v>
      </c>
      <c r="K729">
        <f>Table1[[#This Row],[Total Revenue + Open]]/Table1[[#This Row],[Qty]]</f>
        <v>1.0864951768488746</v>
      </c>
      <c r="L729">
        <f>Table1[[#This Row],[Qty]]/Table1[[#This Row],[Total Revenue + Open]]</f>
        <v>0.92039064812074578</v>
      </c>
    </row>
    <row r="730" spans="1:12">
      <c r="A730" t="s">
        <v>10</v>
      </c>
      <c r="B730" t="s">
        <v>11</v>
      </c>
      <c r="C730" t="s">
        <v>119</v>
      </c>
      <c r="D730" t="s">
        <v>120</v>
      </c>
      <c r="E730" t="s">
        <v>15</v>
      </c>
      <c r="F730" t="s">
        <v>204</v>
      </c>
      <c r="G730" t="s">
        <v>205</v>
      </c>
      <c r="H730" s="1">
        <v>2022</v>
      </c>
      <c r="I730" s="2">
        <v>1210</v>
      </c>
      <c r="J730" s="3">
        <v>3288</v>
      </c>
      <c r="K730">
        <f>Table1[[#This Row],[Total Revenue + Open]]/Table1[[#This Row],[Qty]]</f>
        <v>2.7173553719008265</v>
      </c>
      <c r="L730">
        <f>Table1[[#This Row],[Qty]]/Table1[[#This Row],[Total Revenue + Open]]</f>
        <v>0.36800486618004868</v>
      </c>
    </row>
    <row r="731" spans="1:12">
      <c r="A731" t="s">
        <v>10</v>
      </c>
      <c r="B731" t="s">
        <v>11</v>
      </c>
      <c r="C731" t="s">
        <v>119</v>
      </c>
      <c r="D731" t="s">
        <v>120</v>
      </c>
      <c r="E731" t="s">
        <v>12</v>
      </c>
      <c r="F731" t="s">
        <v>13</v>
      </c>
      <c r="G731" t="s">
        <v>14</v>
      </c>
      <c r="H731" s="1">
        <v>2021</v>
      </c>
      <c r="I731" s="2">
        <v>4750</v>
      </c>
      <c r="J731" s="3">
        <v>617.5</v>
      </c>
      <c r="K731">
        <f>Table1[[#This Row],[Total Revenue + Open]]/Table1[[#This Row],[Qty]]</f>
        <v>0.13</v>
      </c>
      <c r="L731">
        <f>Table1[[#This Row],[Total Revenue + Open]]/Table1[[#This Row],[Qty]]</f>
        <v>0.13</v>
      </c>
    </row>
    <row r="732" spans="1:12">
      <c r="A732" t="s">
        <v>10</v>
      </c>
      <c r="B732" t="s">
        <v>11</v>
      </c>
      <c r="C732" t="s">
        <v>119</v>
      </c>
      <c r="D732" t="s">
        <v>120</v>
      </c>
      <c r="E732" t="s">
        <v>12</v>
      </c>
      <c r="F732" t="s">
        <v>13</v>
      </c>
      <c r="G732" t="s">
        <v>14</v>
      </c>
      <c r="H732" s="1">
        <v>2022</v>
      </c>
      <c r="I732" s="2">
        <v>24850</v>
      </c>
      <c r="J732" s="3">
        <v>3230.5</v>
      </c>
      <c r="K732">
        <f>Table1[[#This Row],[Total Revenue + Open]]/Table1[[#This Row],[Qty]]</f>
        <v>0.13</v>
      </c>
      <c r="L732">
        <f>Table1[[#This Row],[Total Revenue + Open]]/Table1[[#This Row],[Qty]]</f>
        <v>0.13</v>
      </c>
    </row>
    <row r="733" spans="1:12">
      <c r="A733" t="s">
        <v>10</v>
      </c>
      <c r="B733" t="s">
        <v>11</v>
      </c>
      <c r="C733" t="s">
        <v>119</v>
      </c>
      <c r="D733" t="s">
        <v>120</v>
      </c>
      <c r="E733" t="s">
        <v>15</v>
      </c>
      <c r="F733" t="s">
        <v>198</v>
      </c>
      <c r="G733" t="s">
        <v>199</v>
      </c>
      <c r="H733" s="1">
        <v>2022</v>
      </c>
      <c r="I733" s="2">
        <v>2915</v>
      </c>
      <c r="J733" s="3">
        <v>3161</v>
      </c>
      <c r="K733">
        <f>Table1[[#This Row],[Total Revenue + Open]]/Table1[[#This Row],[Qty]]</f>
        <v>1.0843910806174957</v>
      </c>
      <c r="L733">
        <f>Table1[[#This Row],[Qty]]/Table1[[#This Row],[Total Revenue + Open]]</f>
        <v>0.92217652641569126</v>
      </c>
    </row>
    <row r="734" spans="1:12">
      <c r="A734" t="s">
        <v>10</v>
      </c>
      <c r="B734" t="s">
        <v>11</v>
      </c>
      <c r="C734" t="s">
        <v>119</v>
      </c>
      <c r="D734" t="s">
        <v>120</v>
      </c>
      <c r="E734" t="s">
        <v>15</v>
      </c>
      <c r="F734" t="s">
        <v>198</v>
      </c>
      <c r="G734" t="s">
        <v>200</v>
      </c>
      <c r="H734" s="1">
        <v>2022</v>
      </c>
      <c r="I734" s="2">
        <v>2915</v>
      </c>
      <c r="J734" s="3">
        <v>3161</v>
      </c>
      <c r="K734">
        <f>Table1[[#This Row],[Total Revenue + Open]]/Table1[[#This Row],[Qty]]</f>
        <v>1.0843910806174957</v>
      </c>
      <c r="L734">
        <f>Table1[[#This Row],[Qty]]/Table1[[#This Row],[Total Revenue + Open]]</f>
        <v>0.92217652641569126</v>
      </c>
    </row>
    <row r="735" spans="1:12">
      <c r="A735" t="s">
        <v>10</v>
      </c>
      <c r="B735" t="s">
        <v>11</v>
      </c>
      <c r="C735" t="s">
        <v>119</v>
      </c>
      <c r="D735" t="s">
        <v>120</v>
      </c>
      <c r="E735" t="s">
        <v>12</v>
      </c>
      <c r="F735" t="s">
        <v>13</v>
      </c>
      <c r="G735" t="s">
        <v>14</v>
      </c>
      <c r="H735" s="1">
        <v>2017</v>
      </c>
      <c r="I735" s="2">
        <v>500</v>
      </c>
      <c r="J735" s="3">
        <v>65</v>
      </c>
      <c r="K735">
        <f>Table1[[#This Row],[Total Revenue + Open]]/Table1[[#This Row],[Qty]]</f>
        <v>0.13</v>
      </c>
      <c r="L735">
        <f>Table1[[#This Row],[Total Revenue + Open]]/Table1[[#This Row],[Qty]]</f>
        <v>0.13</v>
      </c>
    </row>
    <row r="736" spans="1:12">
      <c r="A736" t="s">
        <v>10</v>
      </c>
      <c r="B736" t="s">
        <v>11</v>
      </c>
      <c r="C736" t="s">
        <v>119</v>
      </c>
      <c r="D736" t="s">
        <v>120</v>
      </c>
      <c r="E736" t="s">
        <v>12</v>
      </c>
      <c r="F736" t="s">
        <v>13</v>
      </c>
      <c r="G736" t="s">
        <v>14</v>
      </c>
      <c r="H736" s="1">
        <v>2017</v>
      </c>
      <c r="I736" s="2">
        <v>7550</v>
      </c>
      <c r="J736" s="3">
        <v>981.5</v>
      </c>
      <c r="K736">
        <f>Table1[[#This Row],[Total Revenue + Open]]/Table1[[#This Row],[Qty]]</f>
        <v>0.13</v>
      </c>
      <c r="L736">
        <f>Table1[[#This Row],[Total Revenue + Open]]/Table1[[#This Row],[Qty]]</f>
        <v>0.13</v>
      </c>
    </row>
    <row r="737" spans="1:12">
      <c r="A737" t="s">
        <v>10</v>
      </c>
      <c r="B737" t="s">
        <v>11</v>
      </c>
      <c r="C737" t="s">
        <v>119</v>
      </c>
      <c r="D737" t="s">
        <v>120</v>
      </c>
      <c r="E737" t="s">
        <v>12</v>
      </c>
      <c r="F737" t="s">
        <v>13</v>
      </c>
      <c r="G737" t="s">
        <v>14</v>
      </c>
      <c r="H737" s="1">
        <v>2017</v>
      </c>
      <c r="I737" s="2">
        <v>12150</v>
      </c>
      <c r="J737" s="3">
        <v>1579.5</v>
      </c>
      <c r="K737">
        <f>Table1[[#This Row],[Total Revenue + Open]]/Table1[[#This Row],[Qty]]</f>
        <v>0.13</v>
      </c>
      <c r="L737">
        <f>Table1[[#This Row],[Total Revenue + Open]]/Table1[[#This Row],[Qty]]</f>
        <v>0.13</v>
      </c>
    </row>
    <row r="738" spans="1:12">
      <c r="A738" t="s">
        <v>10</v>
      </c>
      <c r="B738" t="s">
        <v>11</v>
      </c>
      <c r="C738" t="s">
        <v>119</v>
      </c>
      <c r="D738" t="s">
        <v>120</v>
      </c>
      <c r="E738" t="s">
        <v>12</v>
      </c>
      <c r="F738" t="s">
        <v>13</v>
      </c>
      <c r="G738" t="s">
        <v>14</v>
      </c>
      <c r="H738" s="1">
        <v>2017</v>
      </c>
      <c r="I738" s="2">
        <v>2400</v>
      </c>
      <c r="J738" s="3">
        <v>312</v>
      </c>
      <c r="K738">
        <f>Table1[[#This Row],[Total Revenue + Open]]/Table1[[#This Row],[Qty]]</f>
        <v>0.13</v>
      </c>
      <c r="L738">
        <f>Table1[[#This Row],[Total Revenue + Open]]/Table1[[#This Row],[Qty]]</f>
        <v>0.13</v>
      </c>
    </row>
    <row r="739" spans="1:12">
      <c r="A739" t="s">
        <v>10</v>
      </c>
      <c r="B739" t="s">
        <v>11</v>
      </c>
      <c r="C739" t="s">
        <v>119</v>
      </c>
      <c r="D739" t="s">
        <v>120</v>
      </c>
      <c r="E739" t="s">
        <v>12</v>
      </c>
      <c r="F739" t="s">
        <v>13</v>
      </c>
      <c r="G739" t="s">
        <v>14</v>
      </c>
      <c r="H739" s="1">
        <v>2018</v>
      </c>
      <c r="I739" s="2">
        <v>2850</v>
      </c>
      <c r="J739" s="3">
        <v>370.5</v>
      </c>
      <c r="K739">
        <f>Table1[[#This Row],[Total Revenue + Open]]/Table1[[#This Row],[Qty]]</f>
        <v>0.13</v>
      </c>
      <c r="L739">
        <f>Table1[[#This Row],[Total Revenue + Open]]/Table1[[#This Row],[Qty]]</f>
        <v>0.13</v>
      </c>
    </row>
    <row r="740" spans="1:12">
      <c r="A740" t="s">
        <v>10</v>
      </c>
      <c r="B740" t="s">
        <v>11</v>
      </c>
      <c r="C740" t="s">
        <v>119</v>
      </c>
      <c r="D740" t="s">
        <v>120</v>
      </c>
      <c r="E740" t="s">
        <v>12</v>
      </c>
      <c r="F740" t="s">
        <v>13</v>
      </c>
      <c r="G740" t="s">
        <v>14</v>
      </c>
      <c r="H740" s="1">
        <v>2018</v>
      </c>
      <c r="I740" s="2">
        <v>1000</v>
      </c>
      <c r="J740" s="3">
        <v>130</v>
      </c>
      <c r="K740">
        <f>Table1[[#This Row],[Total Revenue + Open]]/Table1[[#This Row],[Qty]]</f>
        <v>0.13</v>
      </c>
      <c r="L740">
        <f>Table1[[#This Row],[Total Revenue + Open]]/Table1[[#This Row],[Qty]]</f>
        <v>0.13</v>
      </c>
    </row>
    <row r="741" spans="1:12">
      <c r="A741" t="s">
        <v>10</v>
      </c>
      <c r="B741" t="s">
        <v>11</v>
      </c>
      <c r="C741" t="s">
        <v>119</v>
      </c>
      <c r="D741" t="s">
        <v>120</v>
      </c>
      <c r="E741" t="s">
        <v>12</v>
      </c>
      <c r="F741" t="s">
        <v>13</v>
      </c>
      <c r="G741" t="s">
        <v>14</v>
      </c>
      <c r="H741" s="1">
        <v>2018</v>
      </c>
      <c r="I741" s="2">
        <v>2400</v>
      </c>
      <c r="J741" s="3">
        <v>312</v>
      </c>
      <c r="K741">
        <f>Table1[[#This Row],[Total Revenue + Open]]/Table1[[#This Row],[Qty]]</f>
        <v>0.13</v>
      </c>
      <c r="L741">
        <f>Table1[[#This Row],[Total Revenue + Open]]/Table1[[#This Row],[Qty]]</f>
        <v>0.13</v>
      </c>
    </row>
    <row r="742" spans="1:12">
      <c r="A742" t="s">
        <v>10</v>
      </c>
      <c r="B742" t="s">
        <v>11</v>
      </c>
      <c r="C742" t="s">
        <v>119</v>
      </c>
      <c r="D742" t="s">
        <v>120</v>
      </c>
      <c r="E742" t="s">
        <v>12</v>
      </c>
      <c r="F742" t="s">
        <v>13</v>
      </c>
      <c r="G742" t="s">
        <v>14</v>
      </c>
      <c r="H742" s="1">
        <v>2018</v>
      </c>
      <c r="I742" s="2">
        <v>2600</v>
      </c>
      <c r="J742" s="3">
        <v>338</v>
      </c>
      <c r="K742">
        <f>Table1[[#This Row],[Total Revenue + Open]]/Table1[[#This Row],[Qty]]</f>
        <v>0.13</v>
      </c>
      <c r="L742">
        <f>Table1[[#This Row],[Total Revenue + Open]]/Table1[[#This Row],[Qty]]</f>
        <v>0.13</v>
      </c>
    </row>
    <row r="743" spans="1:12">
      <c r="A743" t="s">
        <v>10</v>
      </c>
      <c r="B743" t="s">
        <v>11</v>
      </c>
      <c r="C743" t="s">
        <v>119</v>
      </c>
      <c r="D743" t="s">
        <v>120</v>
      </c>
      <c r="E743" t="s">
        <v>12</v>
      </c>
      <c r="F743" t="s">
        <v>13</v>
      </c>
      <c r="G743" t="s">
        <v>14</v>
      </c>
      <c r="H743" s="1">
        <v>2019</v>
      </c>
      <c r="I743" s="2">
        <v>1600</v>
      </c>
      <c r="J743" s="3">
        <v>208</v>
      </c>
      <c r="K743">
        <f>Table1[[#This Row],[Total Revenue + Open]]/Table1[[#This Row],[Qty]]</f>
        <v>0.13</v>
      </c>
      <c r="L743">
        <f>Table1[[#This Row],[Total Revenue + Open]]/Table1[[#This Row],[Qty]]</f>
        <v>0.13</v>
      </c>
    </row>
    <row r="744" spans="1:12">
      <c r="A744" t="s">
        <v>10</v>
      </c>
      <c r="B744" t="s">
        <v>11</v>
      </c>
      <c r="C744" t="s">
        <v>119</v>
      </c>
      <c r="D744" t="s">
        <v>120</v>
      </c>
      <c r="E744" t="s">
        <v>12</v>
      </c>
      <c r="F744" t="s">
        <v>13</v>
      </c>
      <c r="G744" t="s">
        <v>14</v>
      </c>
      <c r="H744" s="1">
        <v>2017</v>
      </c>
      <c r="I744" s="2">
        <v>2650</v>
      </c>
      <c r="J744" s="3">
        <v>265</v>
      </c>
      <c r="K744">
        <f>Table1[[#This Row],[Total Revenue + Open]]/Table1[[#This Row],[Qty]]</f>
        <v>0.1</v>
      </c>
      <c r="L744">
        <f>Table1[[#This Row],[Total Revenue + Open]]/Table1[[#This Row],[Qty]]</f>
        <v>0.1</v>
      </c>
    </row>
    <row r="745" spans="1:12">
      <c r="A745" t="s">
        <v>10</v>
      </c>
      <c r="B745" t="s">
        <v>11</v>
      </c>
      <c r="C745" t="s">
        <v>119</v>
      </c>
      <c r="D745" t="s">
        <v>120</v>
      </c>
      <c r="E745" t="s">
        <v>15</v>
      </c>
      <c r="F745" t="s">
        <v>123</v>
      </c>
      <c r="G745" t="s">
        <v>124</v>
      </c>
      <c r="H745" s="1">
        <v>2017</v>
      </c>
      <c r="I745" s="2">
        <v>2260</v>
      </c>
      <c r="J745" s="3">
        <v>6232.5</v>
      </c>
      <c r="K745">
        <f>Table1[[#This Row],[Total Revenue + Open]]/Table1[[#This Row],[Qty]]</f>
        <v>2.7577433628318584</v>
      </c>
      <c r="L745">
        <f>Table1[[#This Row],[Qty]]/Table1[[#This Row],[Total Revenue + Open]]</f>
        <v>0.36261532290413157</v>
      </c>
    </row>
    <row r="746" spans="1:12">
      <c r="A746" t="s">
        <v>10</v>
      </c>
      <c r="B746" t="s">
        <v>11</v>
      </c>
      <c r="C746" t="s">
        <v>119</v>
      </c>
      <c r="D746" t="s">
        <v>120</v>
      </c>
      <c r="E746" t="s">
        <v>15</v>
      </c>
      <c r="F746" t="s">
        <v>123</v>
      </c>
      <c r="G746" t="s">
        <v>124</v>
      </c>
      <c r="H746" s="1">
        <v>2017</v>
      </c>
      <c r="I746" s="2">
        <v>1030</v>
      </c>
      <c r="J746" s="3">
        <v>2839.25</v>
      </c>
      <c r="K746">
        <f>Table1[[#This Row],[Total Revenue + Open]]/Table1[[#This Row],[Qty]]</f>
        <v>2.7565533980582524</v>
      </c>
      <c r="L746">
        <f>Table1[[#This Row],[Qty]]/Table1[[#This Row],[Total Revenue + Open]]</f>
        <v>0.36277185876551904</v>
      </c>
    </row>
    <row r="747" spans="1:12">
      <c r="A747" t="s">
        <v>10</v>
      </c>
      <c r="B747" t="s">
        <v>11</v>
      </c>
      <c r="C747" t="s">
        <v>119</v>
      </c>
      <c r="D747" t="s">
        <v>120</v>
      </c>
      <c r="E747" t="s">
        <v>15</v>
      </c>
      <c r="F747" t="s">
        <v>123</v>
      </c>
      <c r="G747" t="s">
        <v>125</v>
      </c>
      <c r="H747" s="1">
        <v>2017</v>
      </c>
      <c r="I747" s="2">
        <v>7135</v>
      </c>
      <c r="J747" s="3">
        <v>19667</v>
      </c>
      <c r="K747">
        <f>Table1[[#This Row],[Total Revenue + Open]]/Table1[[#This Row],[Qty]]</f>
        <v>2.7564120532585843</v>
      </c>
      <c r="L747">
        <f>Table1[[#This Row],[Qty]]/Table1[[#This Row],[Total Revenue + Open]]</f>
        <v>0.36279046117862407</v>
      </c>
    </row>
    <row r="748" spans="1:12">
      <c r="A748" t="s">
        <v>10</v>
      </c>
      <c r="B748" t="s">
        <v>11</v>
      </c>
      <c r="C748" t="s">
        <v>119</v>
      </c>
      <c r="D748" t="s">
        <v>120</v>
      </c>
      <c r="E748" t="s">
        <v>15</v>
      </c>
      <c r="F748" t="s">
        <v>123</v>
      </c>
      <c r="G748" t="s">
        <v>125</v>
      </c>
      <c r="H748" s="1">
        <v>2017</v>
      </c>
      <c r="I748" s="2">
        <v>8865</v>
      </c>
      <c r="J748" s="3">
        <v>24445.25</v>
      </c>
      <c r="K748">
        <f>Table1[[#This Row],[Total Revenue + Open]]/Table1[[#This Row],[Qty]]</f>
        <v>2.757501410039481</v>
      </c>
      <c r="L748">
        <f>Table1[[#This Row],[Qty]]/Table1[[#This Row],[Total Revenue + Open]]</f>
        <v>0.36264714003743059</v>
      </c>
    </row>
    <row r="749" spans="1:12">
      <c r="A749" t="s">
        <v>10</v>
      </c>
      <c r="B749" t="s">
        <v>11</v>
      </c>
      <c r="C749" t="s">
        <v>119</v>
      </c>
      <c r="D749" t="s">
        <v>120</v>
      </c>
      <c r="E749" t="s">
        <v>15</v>
      </c>
      <c r="F749" t="s">
        <v>123</v>
      </c>
      <c r="G749" t="s">
        <v>125</v>
      </c>
      <c r="H749" s="1">
        <v>2017</v>
      </c>
      <c r="I749" s="2">
        <v>0</v>
      </c>
      <c r="J749" s="3">
        <v>0</v>
      </c>
      <c r="K749" t="e">
        <f>Table1[[#This Row],[Total Revenue + Open]]/Table1[[#This Row],[Qty]]</f>
        <v>#DIV/0!</v>
      </c>
      <c r="L749" t="e">
        <f>Table1[[#This Row],[Qty]]/Table1[[#This Row],[Total Revenue + Open]]</f>
        <v>#DIV/0!</v>
      </c>
    </row>
    <row r="750" spans="1:12">
      <c r="A750" t="s">
        <v>10</v>
      </c>
      <c r="B750" t="s">
        <v>11</v>
      </c>
      <c r="C750" t="s">
        <v>119</v>
      </c>
      <c r="D750" t="s">
        <v>120</v>
      </c>
      <c r="E750" t="s">
        <v>15</v>
      </c>
      <c r="F750" t="s">
        <v>123</v>
      </c>
      <c r="G750" t="s">
        <v>126</v>
      </c>
      <c r="H750" s="1">
        <v>2018</v>
      </c>
      <c r="I750" s="2">
        <v>3670</v>
      </c>
      <c r="J750" s="3">
        <v>10110.5</v>
      </c>
      <c r="K750">
        <f>Table1[[#This Row],[Total Revenue + Open]]/Table1[[#This Row],[Qty]]</f>
        <v>2.7549046321525887</v>
      </c>
      <c r="L750">
        <f>Table1[[#This Row],[Qty]]/Table1[[#This Row],[Total Revenue + Open]]</f>
        <v>0.36298897186093665</v>
      </c>
    </row>
    <row r="751" spans="1:12">
      <c r="A751" t="s">
        <v>10</v>
      </c>
      <c r="B751" t="s">
        <v>11</v>
      </c>
      <c r="C751" t="s">
        <v>119</v>
      </c>
      <c r="D751" t="s">
        <v>120</v>
      </c>
      <c r="E751" t="s">
        <v>15</v>
      </c>
      <c r="F751" t="s">
        <v>123</v>
      </c>
      <c r="G751" t="s">
        <v>126</v>
      </c>
      <c r="H751" s="1">
        <v>2018</v>
      </c>
      <c r="I751" s="2">
        <v>500</v>
      </c>
      <c r="J751" s="3">
        <v>1385</v>
      </c>
      <c r="K751">
        <f>Table1[[#This Row],[Total Revenue + Open]]/Table1[[#This Row],[Qty]]</f>
        <v>2.77</v>
      </c>
      <c r="L751">
        <f>Table1[[#This Row],[Qty]]/Table1[[#This Row],[Total Revenue + Open]]</f>
        <v>0.36101083032490977</v>
      </c>
    </row>
    <row r="752" spans="1:12">
      <c r="A752" t="s">
        <v>10</v>
      </c>
      <c r="B752" t="s">
        <v>11</v>
      </c>
      <c r="C752" t="s">
        <v>119</v>
      </c>
      <c r="D752" t="s">
        <v>120</v>
      </c>
      <c r="E752" t="s">
        <v>15</v>
      </c>
      <c r="F752" t="s">
        <v>123</v>
      </c>
      <c r="G752" t="s">
        <v>126</v>
      </c>
      <c r="H752" s="1">
        <v>2018</v>
      </c>
      <c r="I752" s="2">
        <v>4325</v>
      </c>
      <c r="J752" s="3">
        <v>11911</v>
      </c>
      <c r="K752">
        <f>Table1[[#This Row],[Total Revenue + Open]]/Table1[[#This Row],[Qty]]</f>
        <v>2.7539884393063585</v>
      </c>
      <c r="L752">
        <f>Table1[[#This Row],[Qty]]/Table1[[#This Row],[Total Revenue + Open]]</f>
        <v>0.36310973050121736</v>
      </c>
    </row>
    <row r="753" spans="1:12">
      <c r="A753" t="s">
        <v>10</v>
      </c>
      <c r="B753" t="s">
        <v>11</v>
      </c>
      <c r="C753" t="s">
        <v>119</v>
      </c>
      <c r="D753" t="s">
        <v>120</v>
      </c>
      <c r="E753" t="s">
        <v>15</v>
      </c>
      <c r="F753" t="s">
        <v>123</v>
      </c>
      <c r="G753" t="s">
        <v>126</v>
      </c>
      <c r="H753" s="1">
        <v>2017</v>
      </c>
      <c r="I753" s="2">
        <v>4090</v>
      </c>
      <c r="J753" s="3">
        <v>11206.25</v>
      </c>
      <c r="K753">
        <f>Table1[[#This Row],[Total Revenue + Open]]/Table1[[#This Row],[Qty]]</f>
        <v>2.7399144254278727</v>
      </c>
      <c r="L753">
        <f>Table1[[#This Row],[Qty]]/Table1[[#This Row],[Total Revenue + Open]]</f>
        <v>0.36497490239821528</v>
      </c>
    </row>
    <row r="754" spans="1:12">
      <c r="A754" t="s">
        <v>10</v>
      </c>
      <c r="B754" t="s">
        <v>11</v>
      </c>
      <c r="C754" t="s">
        <v>119</v>
      </c>
      <c r="D754" t="s">
        <v>120</v>
      </c>
      <c r="E754" t="s">
        <v>15</v>
      </c>
      <c r="F754" t="s">
        <v>123</v>
      </c>
      <c r="G754" t="s">
        <v>126</v>
      </c>
      <c r="H754" s="1">
        <v>2017</v>
      </c>
      <c r="I754" s="2">
        <v>500</v>
      </c>
      <c r="J754" s="3">
        <v>1375</v>
      </c>
      <c r="K754">
        <f>Table1[[#This Row],[Total Revenue + Open]]/Table1[[#This Row],[Qty]]</f>
        <v>2.75</v>
      </c>
      <c r="L754">
        <f>Table1[[#This Row],[Qty]]/Table1[[#This Row],[Total Revenue + Open]]</f>
        <v>0.36363636363636365</v>
      </c>
    </row>
    <row r="755" spans="1:12">
      <c r="A755" t="s">
        <v>10</v>
      </c>
      <c r="B755" t="s">
        <v>11</v>
      </c>
      <c r="C755" t="s">
        <v>119</v>
      </c>
      <c r="D755" t="s">
        <v>120</v>
      </c>
      <c r="E755" t="s">
        <v>15</v>
      </c>
      <c r="F755" t="s">
        <v>123</v>
      </c>
      <c r="G755" t="s">
        <v>126</v>
      </c>
      <c r="H755" s="1">
        <v>2017</v>
      </c>
      <c r="I755" s="2">
        <v>1710</v>
      </c>
      <c r="J755" s="3">
        <v>4675</v>
      </c>
      <c r="K755">
        <f>Table1[[#This Row],[Total Revenue + Open]]/Table1[[#This Row],[Qty]]</f>
        <v>2.7339181286549707</v>
      </c>
      <c r="L755">
        <f>Table1[[#This Row],[Qty]]/Table1[[#This Row],[Total Revenue + Open]]</f>
        <v>0.36577540106951872</v>
      </c>
    </row>
    <row r="756" spans="1:12">
      <c r="A756" t="s">
        <v>10</v>
      </c>
      <c r="B756" t="s">
        <v>11</v>
      </c>
      <c r="C756" t="s">
        <v>119</v>
      </c>
      <c r="D756" t="s">
        <v>120</v>
      </c>
      <c r="E756" t="s">
        <v>15</v>
      </c>
      <c r="F756" t="s">
        <v>123</v>
      </c>
      <c r="G756" t="s">
        <v>126</v>
      </c>
      <c r="H756" s="1">
        <v>2018</v>
      </c>
      <c r="I756" s="2">
        <v>500</v>
      </c>
      <c r="J756" s="3">
        <v>1375</v>
      </c>
      <c r="K756">
        <f>Table1[[#This Row],[Total Revenue + Open]]/Table1[[#This Row],[Qty]]</f>
        <v>2.75</v>
      </c>
      <c r="L756">
        <f>Table1[[#This Row],[Qty]]/Table1[[#This Row],[Total Revenue + Open]]</f>
        <v>0.36363636363636365</v>
      </c>
    </row>
    <row r="757" spans="1:12">
      <c r="A757" t="s">
        <v>10</v>
      </c>
      <c r="B757" t="s">
        <v>11</v>
      </c>
      <c r="C757" t="s">
        <v>119</v>
      </c>
      <c r="D757" t="s">
        <v>120</v>
      </c>
      <c r="E757" t="s">
        <v>15</v>
      </c>
      <c r="F757" t="s">
        <v>123</v>
      </c>
      <c r="G757" t="s">
        <v>126</v>
      </c>
      <c r="H757" s="1">
        <v>2018</v>
      </c>
      <c r="I757" s="2">
        <v>2735</v>
      </c>
      <c r="J757" s="3">
        <v>7493.75</v>
      </c>
      <c r="K757">
        <f>Table1[[#This Row],[Total Revenue + Open]]/Table1[[#This Row],[Qty]]</f>
        <v>2.7399451553930532</v>
      </c>
      <c r="L757">
        <f>Table1[[#This Row],[Qty]]/Table1[[#This Row],[Total Revenue + Open]]</f>
        <v>0.36497080900750628</v>
      </c>
    </row>
    <row r="758" spans="1:12">
      <c r="A758" t="s">
        <v>10</v>
      </c>
      <c r="B758" t="s">
        <v>11</v>
      </c>
      <c r="C758" t="s">
        <v>119</v>
      </c>
      <c r="D758" t="s">
        <v>120</v>
      </c>
      <c r="E758" t="s">
        <v>15</v>
      </c>
      <c r="F758" t="s">
        <v>123</v>
      </c>
      <c r="G758" t="s">
        <v>126</v>
      </c>
      <c r="H758" s="1">
        <v>2018</v>
      </c>
      <c r="I758" s="2">
        <v>2035</v>
      </c>
      <c r="J758" s="3">
        <v>5568.75</v>
      </c>
      <c r="K758">
        <f>Table1[[#This Row],[Total Revenue + Open]]/Table1[[#This Row],[Qty]]</f>
        <v>2.7364864864864864</v>
      </c>
      <c r="L758">
        <f>Table1[[#This Row],[Qty]]/Table1[[#This Row],[Total Revenue + Open]]</f>
        <v>0.36543209876543209</v>
      </c>
    </row>
    <row r="759" spans="1:12">
      <c r="A759" t="s">
        <v>10</v>
      </c>
      <c r="B759" t="s">
        <v>11</v>
      </c>
      <c r="C759" t="s">
        <v>119</v>
      </c>
      <c r="D759" t="s">
        <v>120</v>
      </c>
      <c r="E759" t="s">
        <v>15</v>
      </c>
      <c r="F759" t="s">
        <v>123</v>
      </c>
      <c r="G759" t="s">
        <v>126</v>
      </c>
      <c r="H759" s="1">
        <v>2018</v>
      </c>
      <c r="I759" s="2">
        <v>1710</v>
      </c>
      <c r="J759" s="3">
        <v>4675</v>
      </c>
      <c r="K759">
        <f>Table1[[#This Row],[Total Revenue + Open]]/Table1[[#This Row],[Qty]]</f>
        <v>2.7339181286549707</v>
      </c>
      <c r="L759">
        <f>Table1[[#This Row],[Qty]]/Table1[[#This Row],[Total Revenue + Open]]</f>
        <v>0.36577540106951872</v>
      </c>
    </row>
    <row r="760" spans="1:12">
      <c r="A760" t="s">
        <v>10</v>
      </c>
      <c r="B760" t="s">
        <v>11</v>
      </c>
      <c r="C760" t="s">
        <v>119</v>
      </c>
      <c r="D760" t="s">
        <v>120</v>
      </c>
      <c r="E760" t="s">
        <v>15</v>
      </c>
      <c r="F760" t="s">
        <v>123</v>
      </c>
      <c r="G760" t="s">
        <v>126</v>
      </c>
      <c r="H760" s="1">
        <v>2017</v>
      </c>
      <c r="I760" s="2">
        <v>500</v>
      </c>
      <c r="J760" s="3">
        <v>1385</v>
      </c>
      <c r="K760">
        <f>Table1[[#This Row],[Total Revenue + Open]]/Table1[[#This Row],[Qty]]</f>
        <v>2.77</v>
      </c>
      <c r="L760">
        <f>Table1[[#This Row],[Qty]]/Table1[[#This Row],[Total Revenue + Open]]</f>
        <v>0.36101083032490977</v>
      </c>
    </row>
    <row r="761" spans="1:12">
      <c r="A761" t="s">
        <v>10</v>
      </c>
      <c r="B761" t="s">
        <v>11</v>
      </c>
      <c r="C761" t="s">
        <v>119</v>
      </c>
      <c r="D761" t="s">
        <v>120</v>
      </c>
      <c r="E761" t="s">
        <v>15</v>
      </c>
      <c r="F761" t="s">
        <v>123</v>
      </c>
      <c r="G761" t="s">
        <v>126</v>
      </c>
      <c r="H761" s="1">
        <v>2017</v>
      </c>
      <c r="I761" s="2">
        <v>20810</v>
      </c>
      <c r="J761" s="3">
        <v>57339</v>
      </c>
      <c r="K761">
        <f>Table1[[#This Row],[Total Revenue + Open]]/Table1[[#This Row],[Qty]]</f>
        <v>2.7553580009610763</v>
      </c>
      <c r="L761">
        <f>Table1[[#This Row],[Qty]]/Table1[[#This Row],[Total Revenue + Open]]</f>
        <v>0.36292924536528365</v>
      </c>
    </row>
    <row r="762" spans="1:12">
      <c r="A762" t="s">
        <v>10</v>
      </c>
      <c r="B762" t="s">
        <v>11</v>
      </c>
      <c r="C762" t="s">
        <v>119</v>
      </c>
      <c r="D762" t="s">
        <v>120</v>
      </c>
      <c r="E762" t="s">
        <v>15</v>
      </c>
      <c r="F762" t="s">
        <v>123</v>
      </c>
      <c r="G762" t="s">
        <v>126</v>
      </c>
      <c r="H762" s="1">
        <v>2017</v>
      </c>
      <c r="I762" s="2">
        <v>9025</v>
      </c>
      <c r="J762" s="3">
        <v>24860.75</v>
      </c>
      <c r="K762">
        <f>Table1[[#This Row],[Total Revenue + Open]]/Table1[[#This Row],[Qty]]</f>
        <v>2.7546537396121882</v>
      </c>
      <c r="L762">
        <f>Table1[[#This Row],[Qty]]/Table1[[#This Row],[Total Revenue + Open]]</f>
        <v>0.36302203272226302</v>
      </c>
    </row>
    <row r="763" spans="1:12">
      <c r="A763" t="s">
        <v>10</v>
      </c>
      <c r="B763" t="s">
        <v>11</v>
      </c>
      <c r="C763" t="s">
        <v>119</v>
      </c>
      <c r="D763" t="s">
        <v>120</v>
      </c>
      <c r="E763" t="s">
        <v>15</v>
      </c>
      <c r="F763" t="s">
        <v>123</v>
      </c>
      <c r="G763" t="s">
        <v>126</v>
      </c>
      <c r="H763" s="1">
        <v>2017</v>
      </c>
      <c r="I763" s="2">
        <v>500</v>
      </c>
      <c r="J763" s="3">
        <v>1385</v>
      </c>
      <c r="K763">
        <f>Table1[[#This Row],[Total Revenue + Open]]/Table1[[#This Row],[Qty]]</f>
        <v>2.77</v>
      </c>
      <c r="L763">
        <f>Table1[[#This Row],[Qty]]/Table1[[#This Row],[Total Revenue + Open]]</f>
        <v>0.36101083032490977</v>
      </c>
    </row>
    <row r="764" spans="1:12">
      <c r="A764" t="s">
        <v>10</v>
      </c>
      <c r="B764" t="s">
        <v>11</v>
      </c>
      <c r="C764" t="s">
        <v>119</v>
      </c>
      <c r="D764" t="s">
        <v>120</v>
      </c>
      <c r="E764" t="s">
        <v>15</v>
      </c>
      <c r="F764" t="s">
        <v>123</v>
      </c>
      <c r="G764" t="s">
        <v>126</v>
      </c>
      <c r="H764" s="1">
        <v>2017</v>
      </c>
      <c r="I764" s="2">
        <v>6910</v>
      </c>
      <c r="J764" s="3">
        <v>19043.75</v>
      </c>
      <c r="K764">
        <f>Table1[[#This Row],[Total Revenue + Open]]/Table1[[#This Row],[Qty]]</f>
        <v>2.755969609261939</v>
      </c>
      <c r="L764">
        <f>Table1[[#This Row],[Qty]]/Table1[[#This Row],[Total Revenue + Open]]</f>
        <v>0.36284870364292748</v>
      </c>
    </row>
    <row r="765" spans="1:12">
      <c r="A765" t="s">
        <v>10</v>
      </c>
      <c r="B765" t="s">
        <v>11</v>
      </c>
      <c r="C765" t="s">
        <v>119</v>
      </c>
      <c r="D765" t="s">
        <v>120</v>
      </c>
      <c r="E765" t="s">
        <v>15</v>
      </c>
      <c r="F765" t="s">
        <v>123</v>
      </c>
      <c r="G765" t="s">
        <v>126</v>
      </c>
      <c r="H765" s="1">
        <v>2018</v>
      </c>
      <c r="I765" s="2">
        <v>5580</v>
      </c>
      <c r="J765" s="3">
        <v>15373.5</v>
      </c>
      <c r="K765">
        <f>Table1[[#This Row],[Total Revenue + Open]]/Table1[[#This Row],[Qty]]</f>
        <v>2.7551075268817202</v>
      </c>
      <c r="L765">
        <f>Table1[[#This Row],[Qty]]/Table1[[#This Row],[Total Revenue + Open]]</f>
        <v>0.36296224021855789</v>
      </c>
    </row>
    <row r="766" spans="1:12">
      <c r="A766" t="s">
        <v>10</v>
      </c>
      <c r="B766" t="s">
        <v>11</v>
      </c>
      <c r="C766" t="s">
        <v>119</v>
      </c>
      <c r="D766" t="s">
        <v>120</v>
      </c>
      <c r="E766" t="s">
        <v>15</v>
      </c>
      <c r="F766" t="s">
        <v>123</v>
      </c>
      <c r="G766" t="s">
        <v>126</v>
      </c>
      <c r="H766" s="1">
        <v>2018</v>
      </c>
      <c r="I766" s="2">
        <v>5905</v>
      </c>
      <c r="J766" s="3">
        <v>16273.75</v>
      </c>
      <c r="K766">
        <f>Table1[[#This Row],[Total Revenue + Open]]/Table1[[#This Row],[Qty]]</f>
        <v>2.7559271803556307</v>
      </c>
      <c r="L766">
        <f>Table1[[#This Row],[Qty]]/Table1[[#This Row],[Total Revenue + Open]]</f>
        <v>0.36285428988401569</v>
      </c>
    </row>
    <row r="767" spans="1:12">
      <c r="A767" t="s">
        <v>10</v>
      </c>
      <c r="B767" t="s">
        <v>11</v>
      </c>
      <c r="C767" t="s">
        <v>119</v>
      </c>
      <c r="D767" t="s">
        <v>120</v>
      </c>
      <c r="E767" t="s">
        <v>15</v>
      </c>
      <c r="F767" t="s">
        <v>123</v>
      </c>
      <c r="G767" t="s">
        <v>126</v>
      </c>
      <c r="H767" s="1">
        <v>2018</v>
      </c>
      <c r="I767" s="2">
        <v>925</v>
      </c>
      <c r="J767" s="3">
        <v>2562.25</v>
      </c>
      <c r="K767">
        <f>Table1[[#This Row],[Total Revenue + Open]]/Table1[[#This Row],[Qty]]</f>
        <v>2.77</v>
      </c>
      <c r="L767">
        <f>Table1[[#This Row],[Qty]]/Table1[[#This Row],[Total Revenue + Open]]</f>
        <v>0.36101083032490977</v>
      </c>
    </row>
    <row r="768" spans="1:12">
      <c r="A768" t="s">
        <v>10</v>
      </c>
      <c r="B768" t="s">
        <v>11</v>
      </c>
      <c r="C768" t="s">
        <v>119</v>
      </c>
      <c r="D768" t="s">
        <v>120</v>
      </c>
      <c r="E768" t="s">
        <v>15</v>
      </c>
      <c r="F768" t="s">
        <v>123</v>
      </c>
      <c r="G768" t="s">
        <v>126</v>
      </c>
      <c r="H768" s="1">
        <v>2018</v>
      </c>
      <c r="I768" s="2">
        <v>3320</v>
      </c>
      <c r="J768" s="3">
        <v>9141</v>
      </c>
      <c r="K768">
        <f>Table1[[#This Row],[Total Revenue + Open]]/Table1[[#This Row],[Qty]]</f>
        <v>2.7533132530120481</v>
      </c>
      <c r="L768">
        <f>Table1[[#This Row],[Qty]]/Table1[[#This Row],[Total Revenue + Open]]</f>
        <v>0.36319877475112133</v>
      </c>
    </row>
    <row r="769" spans="1:12">
      <c r="A769" t="s">
        <v>10</v>
      </c>
      <c r="B769" t="s">
        <v>11</v>
      </c>
      <c r="C769" t="s">
        <v>119</v>
      </c>
      <c r="D769" t="s">
        <v>120</v>
      </c>
      <c r="E769" t="s">
        <v>15</v>
      </c>
      <c r="F769" t="s">
        <v>123</v>
      </c>
      <c r="G769" t="s">
        <v>126</v>
      </c>
      <c r="H769" s="1">
        <v>2018</v>
      </c>
      <c r="I769" s="2">
        <v>1585</v>
      </c>
      <c r="J769" s="3">
        <v>4362.75</v>
      </c>
      <c r="K769">
        <f>Table1[[#This Row],[Total Revenue + Open]]/Table1[[#This Row],[Qty]]</f>
        <v>2.7525236593059939</v>
      </c>
      <c r="L769">
        <f>Table1[[#This Row],[Qty]]/Table1[[#This Row],[Total Revenue + Open]]</f>
        <v>0.36330296258094091</v>
      </c>
    </row>
    <row r="770" spans="1:12">
      <c r="A770" t="s">
        <v>10</v>
      </c>
      <c r="B770" t="s">
        <v>11</v>
      </c>
      <c r="C770" t="s">
        <v>119</v>
      </c>
      <c r="D770" t="s">
        <v>120</v>
      </c>
      <c r="E770" t="s">
        <v>15</v>
      </c>
      <c r="F770" t="s">
        <v>123</v>
      </c>
      <c r="G770" t="s">
        <v>126</v>
      </c>
      <c r="H770" s="1">
        <v>2018</v>
      </c>
      <c r="I770" s="2">
        <v>3670</v>
      </c>
      <c r="J770" s="3">
        <v>10110.5</v>
      </c>
      <c r="K770">
        <f>Table1[[#This Row],[Total Revenue + Open]]/Table1[[#This Row],[Qty]]</f>
        <v>2.7549046321525887</v>
      </c>
      <c r="L770">
        <f>Table1[[#This Row],[Qty]]/Table1[[#This Row],[Total Revenue + Open]]</f>
        <v>0.36298897186093665</v>
      </c>
    </row>
    <row r="771" spans="1:12">
      <c r="A771" t="s">
        <v>10</v>
      </c>
      <c r="B771" t="s">
        <v>11</v>
      </c>
      <c r="C771" t="s">
        <v>119</v>
      </c>
      <c r="D771" t="s">
        <v>120</v>
      </c>
      <c r="E771" t="s">
        <v>15</v>
      </c>
      <c r="F771" t="s">
        <v>123</v>
      </c>
      <c r="G771" t="s">
        <v>126</v>
      </c>
      <c r="H771" s="1">
        <v>2018</v>
      </c>
      <c r="I771" s="2">
        <v>4675</v>
      </c>
      <c r="J771" s="3">
        <v>12880.5</v>
      </c>
      <c r="K771">
        <f>Table1[[#This Row],[Total Revenue + Open]]/Table1[[#This Row],[Qty]]</f>
        <v>2.7551871657754012</v>
      </c>
      <c r="L771">
        <f>Table1[[#This Row],[Qty]]/Table1[[#This Row],[Total Revenue + Open]]</f>
        <v>0.36295174876751679</v>
      </c>
    </row>
    <row r="772" spans="1:12">
      <c r="A772" t="s">
        <v>10</v>
      </c>
      <c r="B772" t="s">
        <v>11</v>
      </c>
      <c r="C772" t="s">
        <v>119</v>
      </c>
      <c r="D772" t="s">
        <v>120</v>
      </c>
      <c r="E772" t="s">
        <v>15</v>
      </c>
      <c r="F772" t="s">
        <v>123</v>
      </c>
      <c r="G772" t="s">
        <v>126</v>
      </c>
      <c r="H772" s="1">
        <v>2018</v>
      </c>
      <c r="I772" s="2">
        <v>500</v>
      </c>
      <c r="J772" s="3">
        <v>1385</v>
      </c>
      <c r="K772">
        <f>Table1[[#This Row],[Total Revenue + Open]]/Table1[[#This Row],[Qty]]</f>
        <v>2.77</v>
      </c>
      <c r="L772">
        <f>Table1[[#This Row],[Qty]]/Table1[[#This Row],[Total Revenue + Open]]</f>
        <v>0.36101083032490977</v>
      </c>
    </row>
    <row r="773" spans="1:12">
      <c r="A773" t="s">
        <v>10</v>
      </c>
      <c r="B773" t="s">
        <v>11</v>
      </c>
      <c r="C773" t="s">
        <v>119</v>
      </c>
      <c r="D773" t="s">
        <v>120</v>
      </c>
      <c r="E773" t="s">
        <v>15</v>
      </c>
      <c r="F773" t="s">
        <v>123</v>
      </c>
      <c r="G773" t="s">
        <v>126</v>
      </c>
      <c r="H773" s="1">
        <v>2017</v>
      </c>
      <c r="I773" s="2">
        <v>500</v>
      </c>
      <c r="J773" s="3">
        <v>1385</v>
      </c>
      <c r="K773">
        <f>Table1[[#This Row],[Total Revenue + Open]]/Table1[[#This Row],[Qty]]</f>
        <v>2.77</v>
      </c>
      <c r="L773">
        <f>Table1[[#This Row],[Qty]]/Table1[[#This Row],[Total Revenue + Open]]</f>
        <v>0.36101083032490977</v>
      </c>
    </row>
    <row r="774" spans="1:12">
      <c r="A774" t="s">
        <v>10</v>
      </c>
      <c r="B774" t="s">
        <v>11</v>
      </c>
      <c r="C774" t="s">
        <v>119</v>
      </c>
      <c r="D774" t="s">
        <v>120</v>
      </c>
      <c r="E774" t="s">
        <v>15</v>
      </c>
      <c r="F774" t="s">
        <v>123</v>
      </c>
      <c r="G774" t="s">
        <v>127</v>
      </c>
      <c r="H774" s="1">
        <v>2018</v>
      </c>
      <c r="I774" s="2">
        <v>3670</v>
      </c>
      <c r="J774" s="3">
        <v>10110.5</v>
      </c>
      <c r="K774">
        <f>Table1[[#This Row],[Total Revenue + Open]]/Table1[[#This Row],[Qty]]</f>
        <v>2.7549046321525887</v>
      </c>
      <c r="L774">
        <f>Table1[[#This Row],[Qty]]/Table1[[#This Row],[Total Revenue + Open]]</f>
        <v>0.36298897186093665</v>
      </c>
    </row>
    <row r="775" spans="1:12">
      <c r="A775" t="s">
        <v>10</v>
      </c>
      <c r="B775" t="s">
        <v>11</v>
      </c>
      <c r="C775" t="s">
        <v>119</v>
      </c>
      <c r="D775" t="s">
        <v>120</v>
      </c>
      <c r="E775" t="s">
        <v>15</v>
      </c>
      <c r="F775" t="s">
        <v>123</v>
      </c>
      <c r="G775" t="s">
        <v>127</v>
      </c>
      <c r="H775" s="1">
        <v>2018</v>
      </c>
      <c r="I775" s="2">
        <v>500</v>
      </c>
      <c r="J775" s="3">
        <v>1385</v>
      </c>
      <c r="K775">
        <f>Table1[[#This Row],[Total Revenue + Open]]/Table1[[#This Row],[Qty]]</f>
        <v>2.77</v>
      </c>
      <c r="L775">
        <f>Table1[[#This Row],[Qty]]/Table1[[#This Row],[Total Revenue + Open]]</f>
        <v>0.36101083032490977</v>
      </c>
    </row>
    <row r="776" spans="1:12">
      <c r="A776" t="s">
        <v>10</v>
      </c>
      <c r="B776" t="s">
        <v>11</v>
      </c>
      <c r="C776" t="s">
        <v>119</v>
      </c>
      <c r="D776" t="s">
        <v>120</v>
      </c>
      <c r="E776" t="s">
        <v>15</v>
      </c>
      <c r="F776" t="s">
        <v>123</v>
      </c>
      <c r="G776" t="s">
        <v>127</v>
      </c>
      <c r="H776" s="1">
        <v>2018</v>
      </c>
      <c r="I776" s="2">
        <v>4325</v>
      </c>
      <c r="J776" s="3">
        <v>11911</v>
      </c>
      <c r="K776">
        <f>Table1[[#This Row],[Total Revenue + Open]]/Table1[[#This Row],[Qty]]</f>
        <v>2.7539884393063585</v>
      </c>
      <c r="L776">
        <f>Table1[[#This Row],[Qty]]/Table1[[#This Row],[Total Revenue + Open]]</f>
        <v>0.36310973050121736</v>
      </c>
    </row>
    <row r="777" spans="1:12">
      <c r="A777" t="s">
        <v>10</v>
      </c>
      <c r="B777" t="s">
        <v>11</v>
      </c>
      <c r="C777" t="s">
        <v>119</v>
      </c>
      <c r="D777" t="s">
        <v>120</v>
      </c>
      <c r="E777" t="s">
        <v>15</v>
      </c>
      <c r="F777" t="s">
        <v>123</v>
      </c>
      <c r="G777" t="s">
        <v>127</v>
      </c>
      <c r="H777" s="1">
        <v>2017</v>
      </c>
      <c r="I777" s="2">
        <v>4090</v>
      </c>
      <c r="J777" s="3">
        <v>11206.25</v>
      </c>
      <c r="K777">
        <f>Table1[[#This Row],[Total Revenue + Open]]/Table1[[#This Row],[Qty]]</f>
        <v>2.7399144254278727</v>
      </c>
      <c r="L777">
        <f>Table1[[#This Row],[Qty]]/Table1[[#This Row],[Total Revenue + Open]]</f>
        <v>0.36497490239821528</v>
      </c>
    </row>
    <row r="778" spans="1:12">
      <c r="A778" t="s">
        <v>10</v>
      </c>
      <c r="B778" t="s">
        <v>11</v>
      </c>
      <c r="C778" t="s">
        <v>119</v>
      </c>
      <c r="D778" t="s">
        <v>120</v>
      </c>
      <c r="E778" t="s">
        <v>15</v>
      </c>
      <c r="F778" t="s">
        <v>123</v>
      </c>
      <c r="G778" t="s">
        <v>127</v>
      </c>
      <c r="H778" s="1">
        <v>2017</v>
      </c>
      <c r="I778" s="2">
        <v>500</v>
      </c>
      <c r="J778" s="3">
        <v>1375</v>
      </c>
      <c r="K778">
        <f>Table1[[#This Row],[Total Revenue + Open]]/Table1[[#This Row],[Qty]]</f>
        <v>2.75</v>
      </c>
      <c r="L778">
        <f>Table1[[#This Row],[Qty]]/Table1[[#This Row],[Total Revenue + Open]]</f>
        <v>0.36363636363636365</v>
      </c>
    </row>
    <row r="779" spans="1:12">
      <c r="A779" t="s">
        <v>10</v>
      </c>
      <c r="B779" t="s">
        <v>11</v>
      </c>
      <c r="C779" t="s">
        <v>119</v>
      </c>
      <c r="D779" t="s">
        <v>120</v>
      </c>
      <c r="E779" t="s">
        <v>15</v>
      </c>
      <c r="F779" t="s">
        <v>123</v>
      </c>
      <c r="G779" t="s">
        <v>127</v>
      </c>
      <c r="H779" s="1">
        <v>2017</v>
      </c>
      <c r="I779" s="2">
        <v>1710</v>
      </c>
      <c r="J779" s="3">
        <v>4675</v>
      </c>
      <c r="K779">
        <f>Table1[[#This Row],[Total Revenue + Open]]/Table1[[#This Row],[Qty]]</f>
        <v>2.7339181286549707</v>
      </c>
      <c r="L779">
        <f>Table1[[#This Row],[Qty]]/Table1[[#This Row],[Total Revenue + Open]]</f>
        <v>0.36577540106951872</v>
      </c>
    </row>
    <row r="780" spans="1:12">
      <c r="A780" t="s">
        <v>10</v>
      </c>
      <c r="B780" t="s">
        <v>11</v>
      </c>
      <c r="C780" t="s">
        <v>119</v>
      </c>
      <c r="D780" t="s">
        <v>120</v>
      </c>
      <c r="E780" t="s">
        <v>15</v>
      </c>
      <c r="F780" t="s">
        <v>123</v>
      </c>
      <c r="G780" t="s">
        <v>127</v>
      </c>
      <c r="H780" s="1">
        <v>2018</v>
      </c>
      <c r="I780" s="2">
        <v>500</v>
      </c>
      <c r="J780" s="3">
        <v>1375</v>
      </c>
      <c r="K780">
        <f>Table1[[#This Row],[Total Revenue + Open]]/Table1[[#This Row],[Qty]]</f>
        <v>2.75</v>
      </c>
      <c r="L780">
        <f>Table1[[#This Row],[Qty]]/Table1[[#This Row],[Total Revenue + Open]]</f>
        <v>0.36363636363636365</v>
      </c>
    </row>
    <row r="781" spans="1:12">
      <c r="A781" t="s">
        <v>10</v>
      </c>
      <c r="B781" t="s">
        <v>11</v>
      </c>
      <c r="C781" t="s">
        <v>119</v>
      </c>
      <c r="D781" t="s">
        <v>120</v>
      </c>
      <c r="E781" t="s">
        <v>15</v>
      </c>
      <c r="F781" t="s">
        <v>123</v>
      </c>
      <c r="G781" t="s">
        <v>127</v>
      </c>
      <c r="H781" s="1">
        <v>2018</v>
      </c>
      <c r="I781" s="2">
        <v>500</v>
      </c>
      <c r="J781" s="3">
        <v>1375</v>
      </c>
      <c r="K781">
        <f>Table1[[#This Row],[Total Revenue + Open]]/Table1[[#This Row],[Qty]]</f>
        <v>2.75</v>
      </c>
      <c r="L781">
        <f>Table1[[#This Row],[Qty]]/Table1[[#This Row],[Total Revenue + Open]]</f>
        <v>0.36363636363636365</v>
      </c>
    </row>
    <row r="782" spans="1:12">
      <c r="A782" t="s">
        <v>10</v>
      </c>
      <c r="B782" t="s">
        <v>11</v>
      </c>
      <c r="C782" t="s">
        <v>119</v>
      </c>
      <c r="D782" t="s">
        <v>120</v>
      </c>
      <c r="E782" t="s">
        <v>15</v>
      </c>
      <c r="F782" t="s">
        <v>123</v>
      </c>
      <c r="G782" t="s">
        <v>127</v>
      </c>
      <c r="H782" s="1">
        <v>2018</v>
      </c>
      <c r="I782" s="2">
        <v>2735</v>
      </c>
      <c r="J782" s="3">
        <v>7493.75</v>
      </c>
      <c r="K782">
        <f>Table1[[#This Row],[Total Revenue + Open]]/Table1[[#This Row],[Qty]]</f>
        <v>2.7399451553930532</v>
      </c>
      <c r="L782">
        <f>Table1[[#This Row],[Qty]]/Table1[[#This Row],[Total Revenue + Open]]</f>
        <v>0.36497080900750628</v>
      </c>
    </row>
    <row r="783" spans="1:12">
      <c r="A783" t="s">
        <v>10</v>
      </c>
      <c r="B783" t="s">
        <v>11</v>
      </c>
      <c r="C783" t="s">
        <v>119</v>
      </c>
      <c r="D783" t="s">
        <v>120</v>
      </c>
      <c r="E783" t="s">
        <v>15</v>
      </c>
      <c r="F783" t="s">
        <v>123</v>
      </c>
      <c r="G783" t="s">
        <v>127</v>
      </c>
      <c r="H783" s="1">
        <v>2018</v>
      </c>
      <c r="I783" s="2">
        <v>1560</v>
      </c>
      <c r="J783" s="3">
        <v>4262.5</v>
      </c>
      <c r="K783">
        <f>Table1[[#This Row],[Total Revenue + Open]]/Table1[[#This Row],[Qty]]</f>
        <v>2.7323717948717947</v>
      </c>
      <c r="L783">
        <f>Table1[[#This Row],[Qty]]/Table1[[#This Row],[Total Revenue + Open]]</f>
        <v>0.3659824046920821</v>
      </c>
    </row>
    <row r="784" spans="1:12">
      <c r="A784" t="s">
        <v>10</v>
      </c>
      <c r="B784" t="s">
        <v>11</v>
      </c>
      <c r="C784" t="s">
        <v>119</v>
      </c>
      <c r="D784" t="s">
        <v>120</v>
      </c>
      <c r="E784" t="s">
        <v>15</v>
      </c>
      <c r="F784" t="s">
        <v>123</v>
      </c>
      <c r="G784" t="s">
        <v>127</v>
      </c>
      <c r="H784" s="1">
        <v>2018</v>
      </c>
      <c r="I784" s="2">
        <v>1535</v>
      </c>
      <c r="J784" s="3">
        <v>4193.75</v>
      </c>
      <c r="K784">
        <f>Table1[[#This Row],[Total Revenue + Open]]/Table1[[#This Row],[Qty]]</f>
        <v>2.7320846905537461</v>
      </c>
      <c r="L784">
        <f>Table1[[#This Row],[Qty]]/Table1[[#This Row],[Total Revenue + Open]]</f>
        <v>0.36602086438152009</v>
      </c>
    </row>
    <row r="785" spans="1:12">
      <c r="A785" t="s">
        <v>10</v>
      </c>
      <c r="B785" t="s">
        <v>11</v>
      </c>
      <c r="C785" t="s">
        <v>119</v>
      </c>
      <c r="D785" t="s">
        <v>120</v>
      </c>
      <c r="E785" t="s">
        <v>15</v>
      </c>
      <c r="F785" t="s">
        <v>123</v>
      </c>
      <c r="G785" t="s">
        <v>127</v>
      </c>
      <c r="H785" s="1">
        <v>2017</v>
      </c>
      <c r="I785" s="2">
        <v>500</v>
      </c>
      <c r="J785" s="3">
        <v>1385</v>
      </c>
      <c r="K785">
        <f>Table1[[#This Row],[Total Revenue + Open]]/Table1[[#This Row],[Qty]]</f>
        <v>2.77</v>
      </c>
      <c r="L785">
        <f>Table1[[#This Row],[Qty]]/Table1[[#This Row],[Total Revenue + Open]]</f>
        <v>0.36101083032490977</v>
      </c>
    </row>
    <row r="786" spans="1:12">
      <c r="A786" t="s">
        <v>10</v>
      </c>
      <c r="B786" t="s">
        <v>11</v>
      </c>
      <c r="C786" t="s">
        <v>119</v>
      </c>
      <c r="D786" t="s">
        <v>120</v>
      </c>
      <c r="E786" t="s">
        <v>15</v>
      </c>
      <c r="F786" t="s">
        <v>123</v>
      </c>
      <c r="G786" t="s">
        <v>127</v>
      </c>
      <c r="H786" s="1">
        <v>2017</v>
      </c>
      <c r="I786" s="2">
        <v>20810</v>
      </c>
      <c r="J786" s="3">
        <v>57339</v>
      </c>
      <c r="K786">
        <f>Table1[[#This Row],[Total Revenue + Open]]/Table1[[#This Row],[Qty]]</f>
        <v>2.7553580009610763</v>
      </c>
      <c r="L786">
        <f>Table1[[#This Row],[Qty]]/Table1[[#This Row],[Total Revenue + Open]]</f>
        <v>0.36292924536528365</v>
      </c>
    </row>
    <row r="787" spans="1:12">
      <c r="A787" t="s">
        <v>10</v>
      </c>
      <c r="B787" t="s">
        <v>11</v>
      </c>
      <c r="C787" t="s">
        <v>119</v>
      </c>
      <c r="D787" t="s">
        <v>120</v>
      </c>
      <c r="E787" t="s">
        <v>15</v>
      </c>
      <c r="F787" t="s">
        <v>123</v>
      </c>
      <c r="G787" t="s">
        <v>127</v>
      </c>
      <c r="H787" s="1">
        <v>2017</v>
      </c>
      <c r="I787" s="2">
        <v>9025</v>
      </c>
      <c r="J787" s="3">
        <v>24860.75</v>
      </c>
      <c r="K787">
        <f>Table1[[#This Row],[Total Revenue + Open]]/Table1[[#This Row],[Qty]]</f>
        <v>2.7546537396121882</v>
      </c>
      <c r="L787">
        <f>Table1[[#This Row],[Qty]]/Table1[[#This Row],[Total Revenue + Open]]</f>
        <v>0.36302203272226302</v>
      </c>
    </row>
    <row r="788" spans="1:12">
      <c r="A788" t="s">
        <v>10</v>
      </c>
      <c r="B788" t="s">
        <v>11</v>
      </c>
      <c r="C788" t="s">
        <v>119</v>
      </c>
      <c r="D788" t="s">
        <v>120</v>
      </c>
      <c r="E788" t="s">
        <v>15</v>
      </c>
      <c r="F788" t="s">
        <v>123</v>
      </c>
      <c r="G788" t="s">
        <v>127</v>
      </c>
      <c r="H788" s="1">
        <v>2017</v>
      </c>
      <c r="I788" s="2">
        <v>500</v>
      </c>
      <c r="J788" s="3">
        <v>1385</v>
      </c>
      <c r="K788">
        <f>Table1[[#This Row],[Total Revenue + Open]]/Table1[[#This Row],[Qty]]</f>
        <v>2.77</v>
      </c>
      <c r="L788">
        <f>Table1[[#This Row],[Qty]]/Table1[[#This Row],[Total Revenue + Open]]</f>
        <v>0.36101083032490977</v>
      </c>
    </row>
    <row r="789" spans="1:12">
      <c r="A789" t="s">
        <v>10</v>
      </c>
      <c r="B789" t="s">
        <v>11</v>
      </c>
      <c r="C789" t="s">
        <v>119</v>
      </c>
      <c r="D789" t="s">
        <v>120</v>
      </c>
      <c r="E789" t="s">
        <v>15</v>
      </c>
      <c r="F789" t="s">
        <v>123</v>
      </c>
      <c r="G789" t="s">
        <v>127</v>
      </c>
      <c r="H789" s="1">
        <v>2017</v>
      </c>
      <c r="I789" s="2">
        <v>6910</v>
      </c>
      <c r="J789" s="3">
        <v>19043.75</v>
      </c>
      <c r="K789">
        <f>Table1[[#This Row],[Total Revenue + Open]]/Table1[[#This Row],[Qty]]</f>
        <v>2.755969609261939</v>
      </c>
      <c r="L789">
        <f>Table1[[#This Row],[Qty]]/Table1[[#This Row],[Total Revenue + Open]]</f>
        <v>0.36284870364292748</v>
      </c>
    </row>
    <row r="790" spans="1:12">
      <c r="A790" t="s">
        <v>10</v>
      </c>
      <c r="B790" t="s">
        <v>11</v>
      </c>
      <c r="C790" t="s">
        <v>119</v>
      </c>
      <c r="D790" t="s">
        <v>120</v>
      </c>
      <c r="E790" t="s">
        <v>15</v>
      </c>
      <c r="F790" t="s">
        <v>123</v>
      </c>
      <c r="G790" t="s">
        <v>127</v>
      </c>
      <c r="H790" s="1">
        <v>2018</v>
      </c>
      <c r="I790" s="2">
        <v>5580</v>
      </c>
      <c r="J790" s="3">
        <v>15373.5</v>
      </c>
      <c r="K790">
        <f>Table1[[#This Row],[Total Revenue + Open]]/Table1[[#This Row],[Qty]]</f>
        <v>2.7551075268817202</v>
      </c>
      <c r="L790">
        <f>Table1[[#This Row],[Qty]]/Table1[[#This Row],[Total Revenue + Open]]</f>
        <v>0.36296224021855789</v>
      </c>
    </row>
    <row r="791" spans="1:12">
      <c r="A791" t="s">
        <v>10</v>
      </c>
      <c r="B791" t="s">
        <v>11</v>
      </c>
      <c r="C791" t="s">
        <v>119</v>
      </c>
      <c r="D791" t="s">
        <v>120</v>
      </c>
      <c r="E791" t="s">
        <v>15</v>
      </c>
      <c r="F791" t="s">
        <v>123</v>
      </c>
      <c r="G791" t="s">
        <v>127</v>
      </c>
      <c r="H791" s="1">
        <v>2018</v>
      </c>
      <c r="I791" s="2">
        <v>5905</v>
      </c>
      <c r="J791" s="3">
        <v>16273.75</v>
      </c>
      <c r="K791">
        <f>Table1[[#This Row],[Total Revenue + Open]]/Table1[[#This Row],[Qty]]</f>
        <v>2.7559271803556307</v>
      </c>
      <c r="L791">
        <f>Table1[[#This Row],[Qty]]/Table1[[#This Row],[Total Revenue + Open]]</f>
        <v>0.36285428988401569</v>
      </c>
    </row>
    <row r="792" spans="1:12">
      <c r="A792" t="s">
        <v>10</v>
      </c>
      <c r="B792" t="s">
        <v>11</v>
      </c>
      <c r="C792" t="s">
        <v>119</v>
      </c>
      <c r="D792" t="s">
        <v>120</v>
      </c>
      <c r="E792" t="s">
        <v>15</v>
      </c>
      <c r="F792" t="s">
        <v>123</v>
      </c>
      <c r="G792" t="s">
        <v>127</v>
      </c>
      <c r="H792" s="1">
        <v>2018</v>
      </c>
      <c r="I792" s="2">
        <v>925</v>
      </c>
      <c r="J792" s="3">
        <v>2562.25</v>
      </c>
      <c r="K792">
        <f>Table1[[#This Row],[Total Revenue + Open]]/Table1[[#This Row],[Qty]]</f>
        <v>2.77</v>
      </c>
      <c r="L792">
        <f>Table1[[#This Row],[Qty]]/Table1[[#This Row],[Total Revenue + Open]]</f>
        <v>0.36101083032490977</v>
      </c>
    </row>
    <row r="793" spans="1:12">
      <c r="A793" t="s">
        <v>10</v>
      </c>
      <c r="B793" t="s">
        <v>11</v>
      </c>
      <c r="C793" t="s">
        <v>119</v>
      </c>
      <c r="D793" t="s">
        <v>120</v>
      </c>
      <c r="E793" t="s">
        <v>15</v>
      </c>
      <c r="F793" t="s">
        <v>123</v>
      </c>
      <c r="G793" t="s">
        <v>127</v>
      </c>
      <c r="H793" s="1">
        <v>2018</v>
      </c>
      <c r="I793" s="2">
        <v>3320</v>
      </c>
      <c r="J793" s="3">
        <v>9141</v>
      </c>
      <c r="K793">
        <f>Table1[[#This Row],[Total Revenue + Open]]/Table1[[#This Row],[Qty]]</f>
        <v>2.7533132530120481</v>
      </c>
      <c r="L793">
        <f>Table1[[#This Row],[Qty]]/Table1[[#This Row],[Total Revenue + Open]]</f>
        <v>0.36319877475112133</v>
      </c>
    </row>
    <row r="794" spans="1:12">
      <c r="A794" t="s">
        <v>10</v>
      </c>
      <c r="B794" t="s">
        <v>11</v>
      </c>
      <c r="C794" t="s">
        <v>119</v>
      </c>
      <c r="D794" t="s">
        <v>120</v>
      </c>
      <c r="E794" t="s">
        <v>15</v>
      </c>
      <c r="F794" t="s">
        <v>123</v>
      </c>
      <c r="G794" t="s">
        <v>127</v>
      </c>
      <c r="H794" s="1">
        <v>2018</v>
      </c>
      <c r="I794" s="2">
        <v>2085</v>
      </c>
      <c r="J794" s="3">
        <v>5747.75</v>
      </c>
      <c r="K794">
        <f>Table1[[#This Row],[Total Revenue + Open]]/Table1[[#This Row],[Qty]]</f>
        <v>2.7567146282973622</v>
      </c>
      <c r="L794">
        <f>Table1[[#This Row],[Qty]]/Table1[[#This Row],[Total Revenue + Open]]</f>
        <v>0.36275064155539122</v>
      </c>
    </row>
    <row r="795" spans="1:12">
      <c r="A795" t="s">
        <v>10</v>
      </c>
      <c r="B795" t="s">
        <v>11</v>
      </c>
      <c r="C795" t="s">
        <v>119</v>
      </c>
      <c r="D795" t="s">
        <v>120</v>
      </c>
      <c r="E795" t="s">
        <v>15</v>
      </c>
      <c r="F795" t="s">
        <v>123</v>
      </c>
      <c r="G795" t="s">
        <v>127</v>
      </c>
      <c r="H795" s="1">
        <v>2018</v>
      </c>
      <c r="I795" s="2">
        <v>3670</v>
      </c>
      <c r="J795" s="3">
        <v>10110.5</v>
      </c>
      <c r="K795">
        <f>Table1[[#This Row],[Total Revenue + Open]]/Table1[[#This Row],[Qty]]</f>
        <v>2.7549046321525887</v>
      </c>
      <c r="L795">
        <f>Table1[[#This Row],[Qty]]/Table1[[#This Row],[Total Revenue + Open]]</f>
        <v>0.36298897186093665</v>
      </c>
    </row>
    <row r="796" spans="1:12">
      <c r="A796" t="s">
        <v>10</v>
      </c>
      <c r="B796" t="s">
        <v>11</v>
      </c>
      <c r="C796" t="s">
        <v>119</v>
      </c>
      <c r="D796" t="s">
        <v>120</v>
      </c>
      <c r="E796" t="s">
        <v>15</v>
      </c>
      <c r="F796" t="s">
        <v>123</v>
      </c>
      <c r="G796" t="s">
        <v>127</v>
      </c>
      <c r="H796" s="1">
        <v>2018</v>
      </c>
      <c r="I796" s="2">
        <v>4200</v>
      </c>
      <c r="J796" s="3">
        <v>11564.75</v>
      </c>
      <c r="K796">
        <f>Table1[[#This Row],[Total Revenue + Open]]/Table1[[#This Row],[Qty]]</f>
        <v>2.7535119047619045</v>
      </c>
      <c r="L796">
        <f>Table1[[#This Row],[Qty]]/Table1[[#This Row],[Total Revenue + Open]]</f>
        <v>0.36317257182386131</v>
      </c>
    </row>
    <row r="797" spans="1:12">
      <c r="A797" t="s">
        <v>10</v>
      </c>
      <c r="B797" t="s">
        <v>11</v>
      </c>
      <c r="C797" t="s">
        <v>119</v>
      </c>
      <c r="D797" t="s">
        <v>120</v>
      </c>
      <c r="E797" t="s">
        <v>15</v>
      </c>
      <c r="F797" t="s">
        <v>123</v>
      </c>
      <c r="G797" t="s">
        <v>127</v>
      </c>
      <c r="H797" s="1">
        <v>2018</v>
      </c>
      <c r="I797" s="2">
        <v>500</v>
      </c>
      <c r="J797" s="3">
        <v>1385</v>
      </c>
      <c r="K797">
        <f>Table1[[#This Row],[Total Revenue + Open]]/Table1[[#This Row],[Qty]]</f>
        <v>2.77</v>
      </c>
      <c r="L797">
        <f>Table1[[#This Row],[Qty]]/Table1[[#This Row],[Total Revenue + Open]]</f>
        <v>0.36101083032490977</v>
      </c>
    </row>
    <row r="798" spans="1:12">
      <c r="A798" t="s">
        <v>10</v>
      </c>
      <c r="B798" t="s">
        <v>11</v>
      </c>
      <c r="C798" t="s">
        <v>119</v>
      </c>
      <c r="D798" t="s">
        <v>120</v>
      </c>
      <c r="E798" t="s">
        <v>15</v>
      </c>
      <c r="F798" t="s">
        <v>123</v>
      </c>
      <c r="G798" t="s">
        <v>127</v>
      </c>
      <c r="H798" s="1">
        <v>2017</v>
      </c>
      <c r="I798" s="2">
        <v>500</v>
      </c>
      <c r="J798" s="3">
        <v>1385</v>
      </c>
      <c r="K798">
        <f>Table1[[#This Row],[Total Revenue + Open]]/Table1[[#This Row],[Qty]]</f>
        <v>2.77</v>
      </c>
      <c r="L798">
        <f>Table1[[#This Row],[Qty]]/Table1[[#This Row],[Total Revenue + Open]]</f>
        <v>0.36101083032490977</v>
      </c>
    </row>
    <row r="799" spans="1:12">
      <c r="A799" t="s">
        <v>10</v>
      </c>
      <c r="B799" t="s">
        <v>11</v>
      </c>
      <c r="C799" t="s">
        <v>119</v>
      </c>
      <c r="D799" t="s">
        <v>120</v>
      </c>
      <c r="E799" t="s">
        <v>15</v>
      </c>
      <c r="F799" t="s">
        <v>128</v>
      </c>
      <c r="G799" t="s">
        <v>129</v>
      </c>
      <c r="H799" s="1">
        <v>2019</v>
      </c>
      <c r="I799" s="2">
        <v>100</v>
      </c>
      <c r="J799" s="3">
        <v>299</v>
      </c>
      <c r="K799">
        <f>Table1[[#This Row],[Total Revenue + Open]]/Table1[[#This Row],[Qty]]</f>
        <v>2.99</v>
      </c>
      <c r="L799">
        <f>Table1[[#This Row],[Qty]]/Table1[[#This Row],[Total Revenue + Open]]</f>
        <v>0.33444816053511706</v>
      </c>
    </row>
    <row r="800" spans="1:12">
      <c r="A800" t="s">
        <v>10</v>
      </c>
      <c r="B800" t="s">
        <v>11</v>
      </c>
      <c r="C800" t="s">
        <v>119</v>
      </c>
      <c r="D800" t="s">
        <v>120</v>
      </c>
      <c r="E800" t="s">
        <v>15</v>
      </c>
      <c r="F800" t="s">
        <v>128</v>
      </c>
      <c r="G800" t="s">
        <v>129</v>
      </c>
      <c r="H800" s="1">
        <v>2019</v>
      </c>
      <c r="I800" s="2">
        <v>100</v>
      </c>
      <c r="J800" s="3">
        <v>299</v>
      </c>
      <c r="K800">
        <f>Table1[[#This Row],[Total Revenue + Open]]/Table1[[#This Row],[Qty]]</f>
        <v>2.99</v>
      </c>
      <c r="L800">
        <f>Table1[[#This Row],[Qty]]/Table1[[#This Row],[Total Revenue + Open]]</f>
        <v>0.33444816053511706</v>
      </c>
    </row>
    <row r="801" spans="1:12">
      <c r="A801" t="s">
        <v>10</v>
      </c>
      <c r="B801" t="s">
        <v>11</v>
      </c>
      <c r="C801" t="s">
        <v>119</v>
      </c>
      <c r="D801" t="s">
        <v>120</v>
      </c>
      <c r="E801" t="s">
        <v>15</v>
      </c>
      <c r="F801" t="s">
        <v>128</v>
      </c>
      <c r="G801" t="s">
        <v>129</v>
      </c>
      <c r="H801" s="1">
        <v>2020</v>
      </c>
      <c r="I801" s="2">
        <v>1660</v>
      </c>
      <c r="J801" s="3">
        <v>4933.5</v>
      </c>
      <c r="K801">
        <f>Table1[[#This Row],[Total Revenue + Open]]/Table1[[#This Row],[Qty]]</f>
        <v>2.971987951807229</v>
      </c>
      <c r="L801">
        <f>Table1[[#This Row],[Qty]]/Table1[[#This Row],[Total Revenue + Open]]</f>
        <v>0.33647511908381472</v>
      </c>
    </row>
    <row r="802" spans="1:12">
      <c r="A802" t="s">
        <v>10</v>
      </c>
      <c r="B802" t="s">
        <v>11</v>
      </c>
      <c r="C802" t="s">
        <v>119</v>
      </c>
      <c r="D802" t="s">
        <v>120</v>
      </c>
      <c r="E802" t="s">
        <v>15</v>
      </c>
      <c r="F802" t="s">
        <v>128</v>
      </c>
      <c r="G802" t="s">
        <v>129</v>
      </c>
      <c r="H802" s="1">
        <v>2020</v>
      </c>
      <c r="I802" s="2">
        <v>2265</v>
      </c>
      <c r="J802" s="3">
        <v>6727.5</v>
      </c>
      <c r="K802">
        <f>Table1[[#This Row],[Total Revenue + Open]]/Table1[[#This Row],[Qty]]</f>
        <v>2.9701986754966887</v>
      </c>
      <c r="L802">
        <f>Table1[[#This Row],[Qty]]/Table1[[#This Row],[Total Revenue + Open]]</f>
        <v>0.33667781493868448</v>
      </c>
    </row>
    <row r="803" spans="1:12">
      <c r="A803" t="s">
        <v>10</v>
      </c>
      <c r="B803" t="s">
        <v>11</v>
      </c>
      <c r="C803" t="s">
        <v>119</v>
      </c>
      <c r="D803" t="s">
        <v>120</v>
      </c>
      <c r="E803" t="s">
        <v>15</v>
      </c>
      <c r="F803" t="s">
        <v>128</v>
      </c>
      <c r="G803" t="s">
        <v>129</v>
      </c>
      <c r="H803" s="1">
        <v>2020</v>
      </c>
      <c r="I803" s="2">
        <v>950</v>
      </c>
      <c r="J803" s="3">
        <v>2840.5</v>
      </c>
      <c r="K803">
        <f>Table1[[#This Row],[Total Revenue + Open]]/Table1[[#This Row],[Qty]]</f>
        <v>2.99</v>
      </c>
      <c r="L803">
        <f>Table1[[#This Row],[Qty]]/Table1[[#This Row],[Total Revenue + Open]]</f>
        <v>0.33444816053511706</v>
      </c>
    </row>
    <row r="804" spans="1:12">
      <c r="A804" t="s">
        <v>10</v>
      </c>
      <c r="B804" t="s">
        <v>11</v>
      </c>
      <c r="C804" t="s">
        <v>119</v>
      </c>
      <c r="D804" t="s">
        <v>120</v>
      </c>
      <c r="E804" t="s">
        <v>15</v>
      </c>
      <c r="F804" t="s">
        <v>128</v>
      </c>
      <c r="G804" t="s">
        <v>129</v>
      </c>
      <c r="H804" s="1">
        <v>2020</v>
      </c>
      <c r="I804" s="2">
        <v>3215</v>
      </c>
      <c r="J804" s="3">
        <v>9568</v>
      </c>
      <c r="K804">
        <f>Table1[[#This Row],[Total Revenue + Open]]/Table1[[#This Row],[Qty]]</f>
        <v>2.9760497667185071</v>
      </c>
      <c r="L804">
        <f>Table1[[#This Row],[Qty]]/Table1[[#This Row],[Total Revenue + Open]]</f>
        <v>0.33601588628762541</v>
      </c>
    </row>
    <row r="805" spans="1:12">
      <c r="A805" t="s">
        <v>10</v>
      </c>
      <c r="B805" t="s">
        <v>11</v>
      </c>
      <c r="C805" t="s">
        <v>119</v>
      </c>
      <c r="D805" t="s">
        <v>120</v>
      </c>
      <c r="E805" t="s">
        <v>15</v>
      </c>
      <c r="F805" t="s">
        <v>128</v>
      </c>
      <c r="G805" t="s">
        <v>129</v>
      </c>
      <c r="H805" s="1">
        <v>2021</v>
      </c>
      <c r="I805" s="2">
        <v>9140</v>
      </c>
      <c r="J805" s="3">
        <v>27209</v>
      </c>
      <c r="K805">
        <f>Table1[[#This Row],[Total Revenue + Open]]/Table1[[#This Row],[Qty]]</f>
        <v>2.9769146608315098</v>
      </c>
      <c r="L805">
        <f>Table1[[#This Row],[Qty]]/Table1[[#This Row],[Total Revenue + Open]]</f>
        <v>0.33591826233966704</v>
      </c>
    </row>
    <row r="806" spans="1:12">
      <c r="A806" t="s">
        <v>10</v>
      </c>
      <c r="B806" t="s">
        <v>11</v>
      </c>
      <c r="C806" t="s">
        <v>119</v>
      </c>
      <c r="D806" t="s">
        <v>120</v>
      </c>
      <c r="E806" t="s">
        <v>15</v>
      </c>
      <c r="F806" t="s">
        <v>128</v>
      </c>
      <c r="G806" t="s">
        <v>129</v>
      </c>
      <c r="H806" s="1">
        <v>2021</v>
      </c>
      <c r="I806" s="2">
        <v>1150</v>
      </c>
      <c r="J806" s="3">
        <v>3438.5</v>
      </c>
      <c r="K806">
        <f>Table1[[#This Row],[Total Revenue + Open]]/Table1[[#This Row],[Qty]]</f>
        <v>2.99</v>
      </c>
      <c r="L806">
        <f>Table1[[#This Row],[Qty]]/Table1[[#This Row],[Total Revenue + Open]]</f>
        <v>0.33444816053511706</v>
      </c>
    </row>
    <row r="807" spans="1:12">
      <c r="A807" t="s">
        <v>10</v>
      </c>
      <c r="B807" t="s">
        <v>11</v>
      </c>
      <c r="C807" t="s">
        <v>119</v>
      </c>
      <c r="D807" t="s">
        <v>120</v>
      </c>
      <c r="E807" t="s">
        <v>15</v>
      </c>
      <c r="F807" t="s">
        <v>128</v>
      </c>
      <c r="G807" t="s">
        <v>129</v>
      </c>
      <c r="H807" s="1">
        <v>2021</v>
      </c>
      <c r="I807" s="2">
        <v>1310</v>
      </c>
      <c r="J807" s="3">
        <v>3887</v>
      </c>
      <c r="K807">
        <f>Table1[[#This Row],[Total Revenue + Open]]/Table1[[#This Row],[Qty]]</f>
        <v>2.9671755725190838</v>
      </c>
      <c r="L807">
        <f>Table1[[#This Row],[Qty]]/Table1[[#This Row],[Total Revenue + Open]]</f>
        <v>0.33702083869307947</v>
      </c>
    </row>
    <row r="808" spans="1:12">
      <c r="A808" t="s">
        <v>10</v>
      </c>
      <c r="B808" t="s">
        <v>11</v>
      </c>
      <c r="C808" t="s">
        <v>119</v>
      </c>
      <c r="D808" t="s">
        <v>120</v>
      </c>
      <c r="E808" t="s">
        <v>15</v>
      </c>
      <c r="F808" t="s">
        <v>128</v>
      </c>
      <c r="G808" t="s">
        <v>129</v>
      </c>
      <c r="H808" s="1">
        <v>2021</v>
      </c>
      <c r="I808" s="2">
        <v>3115</v>
      </c>
      <c r="J808" s="3">
        <v>9269</v>
      </c>
      <c r="K808">
        <f>Table1[[#This Row],[Total Revenue + Open]]/Table1[[#This Row],[Qty]]</f>
        <v>2.9756019261637241</v>
      </c>
      <c r="L808">
        <f>Table1[[#This Row],[Qty]]/Table1[[#This Row],[Total Revenue + Open]]</f>
        <v>0.33606645808609342</v>
      </c>
    </row>
    <row r="809" spans="1:12">
      <c r="A809" t="s">
        <v>10</v>
      </c>
      <c r="B809" t="s">
        <v>11</v>
      </c>
      <c r="C809" t="s">
        <v>119</v>
      </c>
      <c r="D809" t="s">
        <v>120</v>
      </c>
      <c r="E809" t="s">
        <v>15</v>
      </c>
      <c r="F809" t="s">
        <v>128</v>
      </c>
      <c r="G809" t="s">
        <v>129</v>
      </c>
      <c r="H809" s="1">
        <v>2021</v>
      </c>
      <c r="I809" s="2">
        <v>100</v>
      </c>
      <c r="J809" s="3">
        <v>299</v>
      </c>
      <c r="K809">
        <f>Table1[[#This Row],[Total Revenue + Open]]/Table1[[#This Row],[Qty]]</f>
        <v>2.99</v>
      </c>
      <c r="L809">
        <f>Table1[[#This Row],[Qty]]/Table1[[#This Row],[Total Revenue + Open]]</f>
        <v>0.33444816053511706</v>
      </c>
    </row>
    <row r="810" spans="1:12">
      <c r="A810" t="s">
        <v>10</v>
      </c>
      <c r="B810" t="s">
        <v>11</v>
      </c>
      <c r="C810" t="s">
        <v>119</v>
      </c>
      <c r="D810" t="s">
        <v>120</v>
      </c>
      <c r="E810" t="s">
        <v>15</v>
      </c>
      <c r="F810" t="s">
        <v>128</v>
      </c>
      <c r="G810" t="s">
        <v>129</v>
      </c>
      <c r="H810" s="1">
        <v>2021</v>
      </c>
      <c r="I810" s="2">
        <v>0</v>
      </c>
      <c r="J810" s="3">
        <v>0</v>
      </c>
      <c r="K810" t="e">
        <f>Table1[[#This Row],[Total Revenue + Open]]/Table1[[#This Row],[Qty]]</f>
        <v>#DIV/0!</v>
      </c>
      <c r="L810" t="e">
        <f>Table1[[#This Row],[Qty]]/Table1[[#This Row],[Total Revenue + Open]]</f>
        <v>#DIV/0!</v>
      </c>
    </row>
    <row r="811" spans="1:12">
      <c r="A811" t="s">
        <v>10</v>
      </c>
      <c r="B811" t="s">
        <v>11</v>
      </c>
      <c r="C811" t="s">
        <v>119</v>
      </c>
      <c r="D811" t="s">
        <v>120</v>
      </c>
      <c r="E811" t="s">
        <v>19</v>
      </c>
      <c r="F811" t="s">
        <v>92</v>
      </c>
      <c r="G811" t="s">
        <v>93</v>
      </c>
      <c r="H811" s="1">
        <v>2022</v>
      </c>
      <c r="I811" s="2">
        <v>20900</v>
      </c>
      <c r="J811" s="3">
        <v>3135</v>
      </c>
      <c r="K811">
        <f>Table1[[#This Row],[Total Revenue + Open]]/Table1[[#This Row],[Qty]]</f>
        <v>0.15</v>
      </c>
      <c r="L811">
        <f>Table1[[#This Row],[Total Revenue + Open]]/Table1[[#This Row],[Qty]]</f>
        <v>0.15</v>
      </c>
    </row>
    <row r="812" spans="1:12">
      <c r="A812" t="s">
        <v>10</v>
      </c>
      <c r="B812" t="s">
        <v>11</v>
      </c>
      <c r="C812" t="s">
        <v>119</v>
      </c>
      <c r="D812" t="s">
        <v>120</v>
      </c>
      <c r="E812" t="s">
        <v>19</v>
      </c>
      <c r="F812" t="s">
        <v>40</v>
      </c>
      <c r="G812" t="s">
        <v>253</v>
      </c>
      <c r="H812" s="1">
        <v>2022</v>
      </c>
      <c r="I812" s="2">
        <v>10830</v>
      </c>
      <c r="J812" s="3">
        <v>3060.9</v>
      </c>
      <c r="K812">
        <f>Table1[[#This Row],[Total Revenue + Open]]/Table1[[#This Row],[Qty]]</f>
        <v>0.28263157894736846</v>
      </c>
      <c r="L812">
        <f>Table1[[#This Row],[Total Revenue + Open]]/Table1[[#This Row],[Qty]]</f>
        <v>0.28263157894736846</v>
      </c>
    </row>
    <row r="813" spans="1:12">
      <c r="A813" t="s">
        <v>10</v>
      </c>
      <c r="B813" t="s">
        <v>11</v>
      </c>
      <c r="C813" t="s">
        <v>119</v>
      </c>
      <c r="D813" t="s">
        <v>120</v>
      </c>
      <c r="E813" t="s">
        <v>15</v>
      </c>
      <c r="F813" t="s">
        <v>194</v>
      </c>
      <c r="G813" t="s">
        <v>195</v>
      </c>
      <c r="H813" s="1">
        <v>2022</v>
      </c>
      <c r="I813" s="2">
        <v>1335</v>
      </c>
      <c r="J813" s="3">
        <v>3007.75</v>
      </c>
      <c r="K813">
        <f>Table1[[#This Row],[Total Revenue + Open]]/Table1[[#This Row],[Qty]]</f>
        <v>2.2529962546816478</v>
      </c>
      <c r="L813">
        <f>Table1[[#This Row],[Qty]]/Table1[[#This Row],[Total Revenue + Open]]</f>
        <v>0.44385337877150693</v>
      </c>
    </row>
    <row r="814" spans="1:12">
      <c r="A814" t="s">
        <v>10</v>
      </c>
      <c r="B814" t="s">
        <v>11</v>
      </c>
      <c r="C814" t="s">
        <v>119</v>
      </c>
      <c r="D814" t="s">
        <v>120</v>
      </c>
      <c r="E814" t="s">
        <v>15</v>
      </c>
      <c r="F814" t="s">
        <v>128</v>
      </c>
      <c r="G814" t="s">
        <v>129</v>
      </c>
      <c r="H814" s="1">
        <v>2021</v>
      </c>
      <c r="I814" s="2">
        <v>975</v>
      </c>
      <c r="J814" s="3">
        <v>2934.75</v>
      </c>
      <c r="K814">
        <f>Table1[[#This Row],[Total Revenue + Open]]/Table1[[#This Row],[Qty]]</f>
        <v>3.01</v>
      </c>
      <c r="L814">
        <f>Table1[[#This Row],[Qty]]/Table1[[#This Row],[Total Revenue + Open]]</f>
        <v>0.33222591362126247</v>
      </c>
    </row>
    <row r="815" spans="1:12">
      <c r="A815" t="s">
        <v>10</v>
      </c>
      <c r="B815" t="s">
        <v>11</v>
      </c>
      <c r="C815" t="s">
        <v>119</v>
      </c>
      <c r="D815" t="s">
        <v>120</v>
      </c>
      <c r="E815" t="s">
        <v>15</v>
      </c>
      <c r="F815" t="s">
        <v>128</v>
      </c>
      <c r="G815" t="s">
        <v>129</v>
      </c>
      <c r="H815" s="1">
        <v>2021</v>
      </c>
      <c r="I815" s="2">
        <v>900</v>
      </c>
      <c r="J815" s="3">
        <v>2709</v>
      </c>
      <c r="K815">
        <f>Table1[[#This Row],[Total Revenue + Open]]/Table1[[#This Row],[Qty]]</f>
        <v>3.01</v>
      </c>
      <c r="L815">
        <f>Table1[[#This Row],[Qty]]/Table1[[#This Row],[Total Revenue + Open]]</f>
        <v>0.33222591362126247</v>
      </c>
    </row>
    <row r="816" spans="1:12">
      <c r="A816" t="s">
        <v>10</v>
      </c>
      <c r="B816" t="s">
        <v>11</v>
      </c>
      <c r="C816" t="s">
        <v>119</v>
      </c>
      <c r="D816" t="s">
        <v>120</v>
      </c>
      <c r="E816" t="s">
        <v>15</v>
      </c>
      <c r="F816" t="s">
        <v>194</v>
      </c>
      <c r="G816" t="s">
        <v>196</v>
      </c>
      <c r="H816" s="1">
        <v>2022</v>
      </c>
      <c r="I816" s="2">
        <v>1335</v>
      </c>
      <c r="J816" s="3">
        <v>3007.75</v>
      </c>
      <c r="K816">
        <f>Table1[[#This Row],[Total Revenue + Open]]/Table1[[#This Row],[Qty]]</f>
        <v>2.2529962546816478</v>
      </c>
      <c r="L816">
        <f>Table1[[#This Row],[Qty]]/Table1[[#This Row],[Total Revenue + Open]]</f>
        <v>0.44385337877150693</v>
      </c>
    </row>
    <row r="817" spans="1:12">
      <c r="A817" t="s">
        <v>10</v>
      </c>
      <c r="B817" t="s">
        <v>11</v>
      </c>
      <c r="C817" t="s">
        <v>119</v>
      </c>
      <c r="D817" t="s">
        <v>120</v>
      </c>
      <c r="E817" t="s">
        <v>19</v>
      </c>
      <c r="F817" t="s">
        <v>54</v>
      </c>
      <c r="G817" t="s">
        <v>68</v>
      </c>
      <c r="H817" s="1">
        <v>2022</v>
      </c>
      <c r="I817" s="2">
        <v>21400</v>
      </c>
      <c r="J817" s="3">
        <v>2996</v>
      </c>
      <c r="K817">
        <f>Table1[[#This Row],[Total Revenue + Open]]/Table1[[#This Row],[Qty]]</f>
        <v>0.14000000000000001</v>
      </c>
      <c r="L817">
        <f>Table1[[#This Row],[Total Revenue + Open]]/Table1[[#This Row],[Qty]]</f>
        <v>0.14000000000000001</v>
      </c>
    </row>
    <row r="818" spans="1:12">
      <c r="A818" t="s">
        <v>10</v>
      </c>
      <c r="B818" t="s">
        <v>11</v>
      </c>
      <c r="C818" t="s">
        <v>119</v>
      </c>
      <c r="D818" t="s">
        <v>120</v>
      </c>
      <c r="E818" t="s">
        <v>15</v>
      </c>
      <c r="F818" t="s">
        <v>128</v>
      </c>
      <c r="G818" t="s">
        <v>130</v>
      </c>
      <c r="H818" s="1">
        <v>2019</v>
      </c>
      <c r="I818" s="2">
        <v>100</v>
      </c>
      <c r="J818" s="3">
        <v>299</v>
      </c>
      <c r="K818">
        <f>Table1[[#This Row],[Total Revenue + Open]]/Table1[[#This Row],[Qty]]</f>
        <v>2.99</v>
      </c>
      <c r="L818">
        <f>Table1[[#This Row],[Qty]]/Table1[[#This Row],[Total Revenue + Open]]</f>
        <v>0.33444816053511706</v>
      </c>
    </row>
    <row r="819" spans="1:12">
      <c r="A819" t="s">
        <v>10</v>
      </c>
      <c r="B819" t="s">
        <v>11</v>
      </c>
      <c r="C819" t="s">
        <v>119</v>
      </c>
      <c r="D819" t="s">
        <v>120</v>
      </c>
      <c r="E819" t="s">
        <v>15</v>
      </c>
      <c r="F819" t="s">
        <v>128</v>
      </c>
      <c r="G819" t="s">
        <v>130</v>
      </c>
      <c r="H819" s="1">
        <v>2019</v>
      </c>
      <c r="I819" s="2">
        <v>100</v>
      </c>
      <c r="J819" s="3">
        <v>299</v>
      </c>
      <c r="K819">
        <f>Table1[[#This Row],[Total Revenue + Open]]/Table1[[#This Row],[Qty]]</f>
        <v>2.99</v>
      </c>
      <c r="L819">
        <f>Table1[[#This Row],[Qty]]/Table1[[#This Row],[Total Revenue + Open]]</f>
        <v>0.33444816053511706</v>
      </c>
    </row>
    <row r="820" spans="1:12">
      <c r="A820" t="s">
        <v>10</v>
      </c>
      <c r="B820" t="s">
        <v>11</v>
      </c>
      <c r="C820" t="s">
        <v>119</v>
      </c>
      <c r="D820" t="s">
        <v>120</v>
      </c>
      <c r="E820" t="s">
        <v>15</v>
      </c>
      <c r="F820" t="s">
        <v>128</v>
      </c>
      <c r="G820" t="s">
        <v>130</v>
      </c>
      <c r="H820" s="1">
        <v>2020</v>
      </c>
      <c r="I820" s="2">
        <v>1660</v>
      </c>
      <c r="J820" s="3">
        <v>4933.5</v>
      </c>
      <c r="K820">
        <f>Table1[[#This Row],[Total Revenue + Open]]/Table1[[#This Row],[Qty]]</f>
        <v>2.971987951807229</v>
      </c>
      <c r="L820">
        <f>Table1[[#This Row],[Qty]]/Table1[[#This Row],[Total Revenue + Open]]</f>
        <v>0.33647511908381472</v>
      </c>
    </row>
    <row r="821" spans="1:12">
      <c r="A821" t="s">
        <v>10</v>
      </c>
      <c r="B821" t="s">
        <v>11</v>
      </c>
      <c r="C821" t="s">
        <v>119</v>
      </c>
      <c r="D821" t="s">
        <v>120</v>
      </c>
      <c r="E821" t="s">
        <v>15</v>
      </c>
      <c r="F821" t="s">
        <v>128</v>
      </c>
      <c r="G821" t="s">
        <v>130</v>
      </c>
      <c r="H821" s="1">
        <v>2020</v>
      </c>
      <c r="I821" s="2">
        <v>2265</v>
      </c>
      <c r="J821" s="3">
        <v>6727.5</v>
      </c>
      <c r="K821">
        <f>Table1[[#This Row],[Total Revenue + Open]]/Table1[[#This Row],[Qty]]</f>
        <v>2.9701986754966887</v>
      </c>
      <c r="L821">
        <f>Table1[[#This Row],[Qty]]/Table1[[#This Row],[Total Revenue + Open]]</f>
        <v>0.33667781493868448</v>
      </c>
    </row>
    <row r="822" spans="1:12">
      <c r="A822" t="s">
        <v>10</v>
      </c>
      <c r="B822" t="s">
        <v>11</v>
      </c>
      <c r="C822" t="s">
        <v>119</v>
      </c>
      <c r="D822" t="s">
        <v>120</v>
      </c>
      <c r="E822" t="s">
        <v>15</v>
      </c>
      <c r="F822" t="s">
        <v>128</v>
      </c>
      <c r="G822" t="s">
        <v>130</v>
      </c>
      <c r="H822" s="1">
        <v>2020</v>
      </c>
      <c r="I822" s="2">
        <v>950</v>
      </c>
      <c r="J822" s="3">
        <v>2840.5</v>
      </c>
      <c r="K822">
        <f>Table1[[#This Row],[Total Revenue + Open]]/Table1[[#This Row],[Qty]]</f>
        <v>2.99</v>
      </c>
      <c r="L822">
        <f>Table1[[#This Row],[Qty]]/Table1[[#This Row],[Total Revenue + Open]]</f>
        <v>0.33444816053511706</v>
      </c>
    </row>
    <row r="823" spans="1:12">
      <c r="A823" t="s">
        <v>10</v>
      </c>
      <c r="B823" t="s">
        <v>11</v>
      </c>
      <c r="C823" t="s">
        <v>119</v>
      </c>
      <c r="D823" t="s">
        <v>120</v>
      </c>
      <c r="E823" t="s">
        <v>15</v>
      </c>
      <c r="F823" t="s">
        <v>128</v>
      </c>
      <c r="G823" t="s">
        <v>130</v>
      </c>
      <c r="H823" s="1">
        <v>2020</v>
      </c>
      <c r="I823" s="2">
        <v>3215</v>
      </c>
      <c r="J823" s="3">
        <v>9568</v>
      </c>
      <c r="K823">
        <f>Table1[[#This Row],[Total Revenue + Open]]/Table1[[#This Row],[Qty]]</f>
        <v>2.9760497667185071</v>
      </c>
      <c r="L823">
        <f>Table1[[#This Row],[Qty]]/Table1[[#This Row],[Total Revenue + Open]]</f>
        <v>0.33601588628762541</v>
      </c>
    </row>
    <row r="824" spans="1:12">
      <c r="A824" t="s">
        <v>10</v>
      </c>
      <c r="B824" t="s">
        <v>11</v>
      </c>
      <c r="C824" t="s">
        <v>119</v>
      </c>
      <c r="D824" t="s">
        <v>120</v>
      </c>
      <c r="E824" t="s">
        <v>15</v>
      </c>
      <c r="F824" t="s">
        <v>128</v>
      </c>
      <c r="G824" t="s">
        <v>130</v>
      </c>
      <c r="H824" s="1">
        <v>2021</v>
      </c>
      <c r="I824" s="2">
        <v>9140</v>
      </c>
      <c r="J824" s="3">
        <v>27209</v>
      </c>
      <c r="K824">
        <f>Table1[[#This Row],[Total Revenue + Open]]/Table1[[#This Row],[Qty]]</f>
        <v>2.9769146608315098</v>
      </c>
      <c r="L824">
        <f>Table1[[#This Row],[Qty]]/Table1[[#This Row],[Total Revenue + Open]]</f>
        <v>0.33591826233966704</v>
      </c>
    </row>
    <row r="825" spans="1:12">
      <c r="A825" t="s">
        <v>10</v>
      </c>
      <c r="B825" t="s">
        <v>11</v>
      </c>
      <c r="C825" t="s">
        <v>119</v>
      </c>
      <c r="D825" t="s">
        <v>120</v>
      </c>
      <c r="E825" t="s">
        <v>15</v>
      </c>
      <c r="F825" t="s">
        <v>128</v>
      </c>
      <c r="G825" t="s">
        <v>130</v>
      </c>
      <c r="H825" s="1">
        <v>2021</v>
      </c>
      <c r="I825" s="2">
        <v>1150</v>
      </c>
      <c r="J825" s="3">
        <v>3438.5</v>
      </c>
      <c r="K825">
        <f>Table1[[#This Row],[Total Revenue + Open]]/Table1[[#This Row],[Qty]]</f>
        <v>2.99</v>
      </c>
      <c r="L825">
        <f>Table1[[#This Row],[Qty]]/Table1[[#This Row],[Total Revenue + Open]]</f>
        <v>0.33444816053511706</v>
      </c>
    </row>
    <row r="826" spans="1:12">
      <c r="A826" t="s">
        <v>10</v>
      </c>
      <c r="B826" t="s">
        <v>11</v>
      </c>
      <c r="C826" t="s">
        <v>119</v>
      </c>
      <c r="D826" t="s">
        <v>120</v>
      </c>
      <c r="E826" t="s">
        <v>15</v>
      </c>
      <c r="F826" t="s">
        <v>128</v>
      </c>
      <c r="G826" t="s">
        <v>130</v>
      </c>
      <c r="H826" s="1">
        <v>2021</v>
      </c>
      <c r="I826" s="2">
        <v>1310</v>
      </c>
      <c r="J826" s="3">
        <v>3887</v>
      </c>
      <c r="K826">
        <f>Table1[[#This Row],[Total Revenue + Open]]/Table1[[#This Row],[Qty]]</f>
        <v>2.9671755725190838</v>
      </c>
      <c r="L826">
        <f>Table1[[#This Row],[Qty]]/Table1[[#This Row],[Total Revenue + Open]]</f>
        <v>0.33702083869307947</v>
      </c>
    </row>
    <row r="827" spans="1:12">
      <c r="A827" t="s">
        <v>10</v>
      </c>
      <c r="B827" t="s">
        <v>11</v>
      </c>
      <c r="C827" t="s">
        <v>119</v>
      </c>
      <c r="D827" t="s">
        <v>120</v>
      </c>
      <c r="E827" t="s">
        <v>15</v>
      </c>
      <c r="F827" t="s">
        <v>128</v>
      </c>
      <c r="G827" t="s">
        <v>130</v>
      </c>
      <c r="H827" s="1">
        <v>2021</v>
      </c>
      <c r="I827" s="2">
        <v>3115</v>
      </c>
      <c r="J827" s="3">
        <v>9269</v>
      </c>
      <c r="K827">
        <f>Table1[[#This Row],[Total Revenue + Open]]/Table1[[#This Row],[Qty]]</f>
        <v>2.9756019261637241</v>
      </c>
      <c r="L827">
        <f>Table1[[#This Row],[Qty]]/Table1[[#This Row],[Total Revenue + Open]]</f>
        <v>0.33606645808609342</v>
      </c>
    </row>
    <row r="828" spans="1:12">
      <c r="A828" t="s">
        <v>10</v>
      </c>
      <c r="B828" t="s">
        <v>11</v>
      </c>
      <c r="C828" t="s">
        <v>119</v>
      </c>
      <c r="D828" t="s">
        <v>120</v>
      </c>
      <c r="E828" t="s">
        <v>15</v>
      </c>
      <c r="F828" t="s">
        <v>128</v>
      </c>
      <c r="G828" t="s">
        <v>130</v>
      </c>
      <c r="H828" s="1">
        <v>2021</v>
      </c>
      <c r="I828" s="2">
        <v>100</v>
      </c>
      <c r="J828" s="3">
        <v>299</v>
      </c>
      <c r="K828">
        <f>Table1[[#This Row],[Total Revenue + Open]]/Table1[[#This Row],[Qty]]</f>
        <v>2.99</v>
      </c>
      <c r="L828">
        <f>Table1[[#This Row],[Qty]]/Table1[[#This Row],[Total Revenue + Open]]</f>
        <v>0.33444816053511706</v>
      </c>
    </row>
    <row r="829" spans="1:12">
      <c r="A829" t="s">
        <v>10</v>
      </c>
      <c r="B829" t="s">
        <v>11</v>
      </c>
      <c r="C829" t="s">
        <v>119</v>
      </c>
      <c r="D829" t="s">
        <v>120</v>
      </c>
      <c r="E829" t="s">
        <v>15</v>
      </c>
      <c r="F829" t="s">
        <v>128</v>
      </c>
      <c r="G829" t="s">
        <v>130</v>
      </c>
      <c r="H829" s="1">
        <v>2021</v>
      </c>
      <c r="I829" s="2">
        <v>0</v>
      </c>
      <c r="J829" s="3">
        <v>0</v>
      </c>
      <c r="K829" t="e">
        <f>Table1[[#This Row],[Total Revenue + Open]]/Table1[[#This Row],[Qty]]</f>
        <v>#DIV/0!</v>
      </c>
      <c r="L829" t="e">
        <f>Table1[[#This Row],[Qty]]/Table1[[#This Row],[Total Revenue + Open]]</f>
        <v>#DIV/0!</v>
      </c>
    </row>
    <row r="830" spans="1:12">
      <c r="A830" t="s">
        <v>10</v>
      </c>
      <c r="B830" t="s">
        <v>11</v>
      </c>
      <c r="C830" t="s">
        <v>119</v>
      </c>
      <c r="D830" t="s">
        <v>120</v>
      </c>
      <c r="E830" t="s">
        <v>12</v>
      </c>
      <c r="F830" t="s">
        <v>13</v>
      </c>
      <c r="G830" t="s">
        <v>14</v>
      </c>
      <c r="H830" s="1">
        <v>2022</v>
      </c>
      <c r="I830" s="2">
        <v>22750</v>
      </c>
      <c r="J830" s="3">
        <v>2957.5</v>
      </c>
      <c r="K830">
        <f>Table1[[#This Row],[Total Revenue + Open]]/Table1[[#This Row],[Qty]]</f>
        <v>0.13</v>
      </c>
      <c r="L830">
        <f>Table1[[#This Row],[Total Revenue + Open]]/Table1[[#This Row],[Qty]]</f>
        <v>0.13</v>
      </c>
    </row>
    <row r="831" spans="1:12">
      <c r="A831" t="s">
        <v>10</v>
      </c>
      <c r="B831" t="s">
        <v>11</v>
      </c>
      <c r="C831" t="s">
        <v>119</v>
      </c>
      <c r="D831" t="s">
        <v>120</v>
      </c>
      <c r="E831" t="s">
        <v>15</v>
      </c>
      <c r="F831" t="s">
        <v>204</v>
      </c>
      <c r="G831" t="s">
        <v>205</v>
      </c>
      <c r="H831" s="1">
        <v>2022</v>
      </c>
      <c r="I831" s="2">
        <v>1060</v>
      </c>
      <c r="J831" s="3">
        <v>2877</v>
      </c>
      <c r="K831">
        <f>Table1[[#This Row],[Total Revenue + Open]]/Table1[[#This Row],[Qty]]</f>
        <v>2.7141509433962265</v>
      </c>
      <c r="L831">
        <f>Table1[[#This Row],[Qty]]/Table1[[#This Row],[Total Revenue + Open]]</f>
        <v>0.36843934654153632</v>
      </c>
    </row>
    <row r="832" spans="1:12">
      <c r="A832" t="s">
        <v>10</v>
      </c>
      <c r="B832" t="s">
        <v>11</v>
      </c>
      <c r="C832" t="s">
        <v>119</v>
      </c>
      <c r="D832" t="s">
        <v>120</v>
      </c>
      <c r="E832" t="s">
        <v>15</v>
      </c>
      <c r="F832" t="s">
        <v>204</v>
      </c>
      <c r="G832" t="s">
        <v>205</v>
      </c>
      <c r="H832" s="1">
        <v>2022</v>
      </c>
      <c r="I832" s="2">
        <v>1025</v>
      </c>
      <c r="J832" s="3">
        <v>2808.5</v>
      </c>
      <c r="K832">
        <f>Table1[[#This Row],[Total Revenue + Open]]/Table1[[#This Row],[Qty]]</f>
        <v>2.74</v>
      </c>
      <c r="L832">
        <f>Table1[[#This Row],[Qty]]/Table1[[#This Row],[Total Revenue + Open]]</f>
        <v>0.36496350364963503</v>
      </c>
    </row>
    <row r="833" spans="1:12">
      <c r="A833" t="s">
        <v>10</v>
      </c>
      <c r="B833" t="s">
        <v>11</v>
      </c>
      <c r="C833" t="s">
        <v>119</v>
      </c>
      <c r="D833" t="s">
        <v>120</v>
      </c>
      <c r="E833" t="s">
        <v>15</v>
      </c>
      <c r="F833" t="s">
        <v>128</v>
      </c>
      <c r="G833" t="s">
        <v>130</v>
      </c>
      <c r="H833" s="1">
        <v>2021</v>
      </c>
      <c r="I833" s="2">
        <v>975</v>
      </c>
      <c r="J833" s="3">
        <v>2934.75</v>
      </c>
      <c r="K833">
        <f>Table1[[#This Row],[Total Revenue + Open]]/Table1[[#This Row],[Qty]]</f>
        <v>3.01</v>
      </c>
      <c r="L833">
        <f>Table1[[#This Row],[Qty]]/Table1[[#This Row],[Total Revenue + Open]]</f>
        <v>0.33222591362126247</v>
      </c>
    </row>
    <row r="834" spans="1:12">
      <c r="A834" t="s">
        <v>10</v>
      </c>
      <c r="B834" t="s">
        <v>11</v>
      </c>
      <c r="C834" t="s">
        <v>119</v>
      </c>
      <c r="D834" t="s">
        <v>120</v>
      </c>
      <c r="E834" t="s">
        <v>15</v>
      </c>
      <c r="F834" t="s">
        <v>128</v>
      </c>
      <c r="G834" t="s">
        <v>130</v>
      </c>
      <c r="H834" s="1">
        <v>2021</v>
      </c>
      <c r="I834" s="2">
        <v>900</v>
      </c>
      <c r="J834" s="3">
        <v>2709</v>
      </c>
      <c r="K834">
        <f>Table1[[#This Row],[Total Revenue + Open]]/Table1[[#This Row],[Qty]]</f>
        <v>3.01</v>
      </c>
      <c r="L834">
        <f>Table1[[#This Row],[Qty]]/Table1[[#This Row],[Total Revenue + Open]]</f>
        <v>0.33222591362126247</v>
      </c>
    </row>
    <row r="835" spans="1:12">
      <c r="A835" t="s">
        <v>10</v>
      </c>
      <c r="B835" t="s">
        <v>11</v>
      </c>
      <c r="C835" t="s">
        <v>119</v>
      </c>
      <c r="D835" t="s">
        <v>120</v>
      </c>
      <c r="E835" t="s">
        <v>15</v>
      </c>
      <c r="F835" t="s">
        <v>204</v>
      </c>
      <c r="G835" t="s">
        <v>206</v>
      </c>
      <c r="H835" s="1">
        <v>2022</v>
      </c>
      <c r="I835" s="2">
        <v>1025</v>
      </c>
      <c r="J835" s="3">
        <v>2808.5</v>
      </c>
      <c r="K835">
        <f>Table1[[#This Row],[Total Revenue + Open]]/Table1[[#This Row],[Qty]]</f>
        <v>2.74</v>
      </c>
      <c r="L835">
        <f>Table1[[#This Row],[Qty]]/Table1[[#This Row],[Total Revenue + Open]]</f>
        <v>0.36496350364963503</v>
      </c>
    </row>
    <row r="836" spans="1:12">
      <c r="A836" t="s">
        <v>10</v>
      </c>
      <c r="B836" t="s">
        <v>11</v>
      </c>
      <c r="C836" t="s">
        <v>119</v>
      </c>
      <c r="D836" t="s">
        <v>120</v>
      </c>
      <c r="E836" t="s">
        <v>15</v>
      </c>
      <c r="F836" t="s">
        <v>77</v>
      </c>
      <c r="G836" t="s">
        <v>78</v>
      </c>
      <c r="H836" s="1">
        <v>2022</v>
      </c>
      <c r="I836" s="2">
        <v>3550</v>
      </c>
      <c r="J836" s="3">
        <v>2784.75</v>
      </c>
      <c r="K836">
        <f>Table1[[#This Row],[Total Revenue + Open]]/Table1[[#This Row],[Qty]]</f>
        <v>0.78443661971830991</v>
      </c>
      <c r="L836">
        <f>Table1[[#This Row],[Qty]]/Table1[[#This Row],[Total Revenue + Open]]</f>
        <v>1.2748002513690637</v>
      </c>
    </row>
    <row r="837" spans="1:12">
      <c r="A837" t="s">
        <v>10</v>
      </c>
      <c r="B837" t="s">
        <v>11</v>
      </c>
      <c r="C837" t="s">
        <v>119</v>
      </c>
      <c r="D837" t="s">
        <v>120</v>
      </c>
      <c r="E837" t="s">
        <v>15</v>
      </c>
      <c r="F837" t="s">
        <v>131</v>
      </c>
      <c r="G837" t="s">
        <v>132</v>
      </c>
      <c r="H837" s="1">
        <v>2017</v>
      </c>
      <c r="I837" s="2">
        <v>1755</v>
      </c>
      <c r="J837" s="3">
        <v>4340</v>
      </c>
      <c r="K837">
        <f>Table1[[#This Row],[Total Revenue + Open]]/Table1[[#This Row],[Qty]]</f>
        <v>2.4729344729344729</v>
      </c>
      <c r="L837">
        <f>Table1[[#This Row],[Qty]]/Table1[[#This Row],[Total Revenue + Open]]</f>
        <v>0.40437788018433179</v>
      </c>
    </row>
    <row r="838" spans="1:12">
      <c r="A838" t="s">
        <v>10</v>
      </c>
      <c r="B838" t="s">
        <v>11</v>
      </c>
      <c r="C838" t="s">
        <v>119</v>
      </c>
      <c r="D838" t="s">
        <v>120</v>
      </c>
      <c r="E838" t="s">
        <v>15</v>
      </c>
      <c r="F838" t="s">
        <v>131</v>
      </c>
      <c r="G838" t="s">
        <v>132</v>
      </c>
      <c r="H838" s="1">
        <v>2017</v>
      </c>
      <c r="I838" s="2">
        <v>5630</v>
      </c>
      <c r="J838" s="3">
        <v>13888</v>
      </c>
      <c r="K838">
        <f>Table1[[#This Row],[Total Revenue + Open]]/Table1[[#This Row],[Qty]]</f>
        <v>2.4667850799289521</v>
      </c>
      <c r="L838">
        <f>Table1[[#This Row],[Qty]]/Table1[[#This Row],[Total Revenue + Open]]</f>
        <v>0.40538594470046085</v>
      </c>
    </row>
    <row r="839" spans="1:12">
      <c r="A839" t="s">
        <v>10</v>
      </c>
      <c r="B839" t="s">
        <v>11</v>
      </c>
      <c r="C839" t="s">
        <v>119</v>
      </c>
      <c r="D839" t="s">
        <v>120</v>
      </c>
      <c r="E839" t="s">
        <v>15</v>
      </c>
      <c r="F839" t="s">
        <v>131</v>
      </c>
      <c r="G839" t="s">
        <v>132</v>
      </c>
      <c r="H839" s="1">
        <v>2017</v>
      </c>
      <c r="I839" s="2">
        <v>950</v>
      </c>
      <c r="J839" s="3">
        <v>2422.5</v>
      </c>
      <c r="K839">
        <f>Table1[[#This Row],[Total Revenue + Open]]/Table1[[#This Row],[Qty]]</f>
        <v>2.5499999999999998</v>
      </c>
      <c r="L839">
        <f>Table1[[#This Row],[Qty]]/Table1[[#This Row],[Total Revenue + Open]]</f>
        <v>0.39215686274509803</v>
      </c>
    </row>
    <row r="840" spans="1:12">
      <c r="A840" t="s">
        <v>10</v>
      </c>
      <c r="B840" t="s">
        <v>11</v>
      </c>
      <c r="C840" t="s">
        <v>119</v>
      </c>
      <c r="D840" t="s">
        <v>120</v>
      </c>
      <c r="E840" t="s">
        <v>15</v>
      </c>
      <c r="F840" t="s">
        <v>131</v>
      </c>
      <c r="G840" t="s">
        <v>132</v>
      </c>
      <c r="H840" s="1">
        <v>2017</v>
      </c>
      <c r="I840" s="2">
        <v>500</v>
      </c>
      <c r="J840" s="3">
        <v>1275</v>
      </c>
      <c r="K840">
        <f>Table1[[#This Row],[Total Revenue + Open]]/Table1[[#This Row],[Qty]]</f>
        <v>2.5499999999999998</v>
      </c>
      <c r="L840">
        <f>Table1[[#This Row],[Qty]]/Table1[[#This Row],[Total Revenue + Open]]</f>
        <v>0.39215686274509803</v>
      </c>
    </row>
    <row r="841" spans="1:12">
      <c r="A841" t="s">
        <v>10</v>
      </c>
      <c r="B841" t="s">
        <v>11</v>
      </c>
      <c r="C841" t="s">
        <v>119</v>
      </c>
      <c r="D841" t="s">
        <v>120</v>
      </c>
      <c r="E841" t="s">
        <v>15</v>
      </c>
      <c r="F841" t="s">
        <v>131</v>
      </c>
      <c r="G841" t="s">
        <v>133</v>
      </c>
      <c r="H841" s="1">
        <v>2017</v>
      </c>
      <c r="I841" s="2">
        <v>14570</v>
      </c>
      <c r="J841" s="3">
        <v>37410</v>
      </c>
      <c r="K841">
        <f>Table1[[#This Row],[Total Revenue + Open]]/Table1[[#This Row],[Qty]]</f>
        <v>2.5676046671242281</v>
      </c>
      <c r="L841">
        <f>Table1[[#This Row],[Qty]]/Table1[[#This Row],[Total Revenue + Open]]</f>
        <v>0.38946805666933976</v>
      </c>
    </row>
    <row r="842" spans="1:12">
      <c r="A842" t="s">
        <v>10</v>
      </c>
      <c r="B842" t="s">
        <v>11</v>
      </c>
      <c r="C842" t="s">
        <v>119</v>
      </c>
      <c r="D842" t="s">
        <v>120</v>
      </c>
      <c r="E842" t="s">
        <v>15</v>
      </c>
      <c r="F842" t="s">
        <v>131</v>
      </c>
      <c r="G842" t="s">
        <v>133</v>
      </c>
      <c r="H842" s="1">
        <v>2017</v>
      </c>
      <c r="I842" s="2">
        <v>12015</v>
      </c>
      <c r="J842" s="3">
        <v>31259.75</v>
      </c>
      <c r="K842">
        <f>Table1[[#This Row],[Total Revenue + Open]]/Table1[[#This Row],[Qty]]</f>
        <v>2.6017270079067831</v>
      </c>
      <c r="L842">
        <f>Table1[[#This Row],[Qty]]/Table1[[#This Row],[Total Revenue + Open]]</f>
        <v>0.38436007965514757</v>
      </c>
    </row>
    <row r="843" spans="1:12">
      <c r="A843" t="s">
        <v>10</v>
      </c>
      <c r="B843" t="s">
        <v>11</v>
      </c>
      <c r="C843" t="s">
        <v>119</v>
      </c>
      <c r="D843" t="s">
        <v>120</v>
      </c>
      <c r="E843" t="s">
        <v>15</v>
      </c>
      <c r="F843" t="s">
        <v>131</v>
      </c>
      <c r="G843" t="s">
        <v>133</v>
      </c>
      <c r="H843" s="1">
        <v>2017</v>
      </c>
      <c r="I843" s="2">
        <v>12665</v>
      </c>
      <c r="J843" s="3">
        <v>33390</v>
      </c>
      <c r="K843">
        <f>Table1[[#This Row],[Total Revenue + Open]]/Table1[[#This Row],[Qty]]</f>
        <v>2.6363995262534545</v>
      </c>
      <c r="L843">
        <f>Table1[[#This Row],[Qty]]/Table1[[#This Row],[Total Revenue + Open]]</f>
        <v>0.37930518119197365</v>
      </c>
    </row>
    <row r="844" spans="1:12">
      <c r="A844" t="s">
        <v>10</v>
      </c>
      <c r="B844" t="s">
        <v>11</v>
      </c>
      <c r="C844" t="s">
        <v>119</v>
      </c>
      <c r="D844" t="s">
        <v>120</v>
      </c>
      <c r="E844" t="s">
        <v>15</v>
      </c>
      <c r="F844" t="s">
        <v>131</v>
      </c>
      <c r="G844" t="s">
        <v>133</v>
      </c>
      <c r="H844" s="1">
        <v>2017</v>
      </c>
      <c r="I844" s="2">
        <v>1835</v>
      </c>
      <c r="J844" s="3">
        <v>4836.25</v>
      </c>
      <c r="K844">
        <f>Table1[[#This Row],[Total Revenue + Open]]/Table1[[#This Row],[Qty]]</f>
        <v>2.6355585831062669</v>
      </c>
      <c r="L844">
        <f>Table1[[#This Row],[Qty]]/Table1[[#This Row],[Total Revenue + Open]]</f>
        <v>0.37942620832256396</v>
      </c>
    </row>
    <row r="845" spans="1:12">
      <c r="A845" t="s">
        <v>10</v>
      </c>
      <c r="B845" t="s">
        <v>11</v>
      </c>
      <c r="C845" t="s">
        <v>119</v>
      </c>
      <c r="D845" t="s">
        <v>120</v>
      </c>
      <c r="E845" t="s">
        <v>15</v>
      </c>
      <c r="F845" t="s">
        <v>131</v>
      </c>
      <c r="G845" t="s">
        <v>133</v>
      </c>
      <c r="H845" s="1">
        <v>2017</v>
      </c>
      <c r="I845" s="2">
        <v>4250</v>
      </c>
      <c r="J845" s="3">
        <v>11196.25</v>
      </c>
      <c r="K845">
        <f>Table1[[#This Row],[Total Revenue + Open]]/Table1[[#This Row],[Qty]]</f>
        <v>2.6344117647058822</v>
      </c>
      <c r="L845">
        <f>Table1[[#This Row],[Qty]]/Table1[[#This Row],[Total Revenue + Open]]</f>
        <v>0.37959138104275986</v>
      </c>
    </row>
    <row r="846" spans="1:12">
      <c r="A846" t="s">
        <v>10</v>
      </c>
      <c r="B846" t="s">
        <v>11</v>
      </c>
      <c r="C846" t="s">
        <v>119</v>
      </c>
      <c r="D846" t="s">
        <v>120</v>
      </c>
      <c r="E846" t="s">
        <v>15</v>
      </c>
      <c r="F846" t="s">
        <v>131</v>
      </c>
      <c r="G846" t="s">
        <v>133</v>
      </c>
      <c r="H846" s="1">
        <v>2017</v>
      </c>
      <c r="I846" s="2">
        <v>4575</v>
      </c>
      <c r="J846" s="3">
        <v>12057.5</v>
      </c>
      <c r="K846">
        <f>Table1[[#This Row],[Total Revenue + Open]]/Table1[[#This Row],[Qty]]</f>
        <v>2.6355191256830599</v>
      </c>
      <c r="L846">
        <f>Table1[[#This Row],[Qty]]/Table1[[#This Row],[Total Revenue + Open]]</f>
        <v>0.37943188886585111</v>
      </c>
    </row>
    <row r="847" spans="1:12">
      <c r="A847" t="s">
        <v>10</v>
      </c>
      <c r="B847" t="s">
        <v>11</v>
      </c>
      <c r="C847" t="s">
        <v>119</v>
      </c>
      <c r="D847" t="s">
        <v>120</v>
      </c>
      <c r="E847" t="s">
        <v>15</v>
      </c>
      <c r="F847" t="s">
        <v>131</v>
      </c>
      <c r="G847" t="s">
        <v>133</v>
      </c>
      <c r="H847" s="1">
        <v>2018</v>
      </c>
      <c r="I847" s="2">
        <v>12715</v>
      </c>
      <c r="J847" s="3">
        <v>31998.75</v>
      </c>
      <c r="K847">
        <f>Table1[[#This Row],[Total Revenue + Open]]/Table1[[#This Row],[Qty]]</f>
        <v>2.5166142351553282</v>
      </c>
      <c r="L847">
        <f>Table1[[#This Row],[Qty]]/Table1[[#This Row],[Total Revenue + Open]]</f>
        <v>0.39735927184655651</v>
      </c>
    </row>
    <row r="848" spans="1:12">
      <c r="A848" t="s">
        <v>10</v>
      </c>
      <c r="B848" t="s">
        <v>11</v>
      </c>
      <c r="C848" t="s">
        <v>119</v>
      </c>
      <c r="D848" t="s">
        <v>120</v>
      </c>
      <c r="E848" t="s">
        <v>15</v>
      </c>
      <c r="F848" t="s">
        <v>131</v>
      </c>
      <c r="G848" t="s">
        <v>133</v>
      </c>
      <c r="H848" s="1">
        <v>2018</v>
      </c>
      <c r="I848" s="2">
        <v>7740</v>
      </c>
      <c r="J848" s="3">
        <v>20405</v>
      </c>
      <c r="K848">
        <f>Table1[[#This Row],[Total Revenue + Open]]/Table1[[#This Row],[Qty]]</f>
        <v>2.6363049095607236</v>
      </c>
      <c r="L848">
        <f>Table1[[#This Row],[Qty]]/Table1[[#This Row],[Total Revenue + Open]]</f>
        <v>0.37931879441313404</v>
      </c>
    </row>
    <row r="849" spans="1:12">
      <c r="A849" t="s">
        <v>10</v>
      </c>
      <c r="B849" t="s">
        <v>11</v>
      </c>
      <c r="C849" t="s">
        <v>119</v>
      </c>
      <c r="D849" t="s">
        <v>120</v>
      </c>
      <c r="E849" t="s">
        <v>15</v>
      </c>
      <c r="F849" t="s">
        <v>131</v>
      </c>
      <c r="G849" t="s">
        <v>133</v>
      </c>
      <c r="H849" s="1">
        <v>2018</v>
      </c>
      <c r="I849" s="2">
        <v>500</v>
      </c>
      <c r="J849" s="3">
        <v>1325</v>
      </c>
      <c r="K849">
        <f>Table1[[#This Row],[Total Revenue + Open]]/Table1[[#This Row],[Qty]]</f>
        <v>2.65</v>
      </c>
      <c r="L849">
        <f>Table1[[#This Row],[Qty]]/Table1[[#This Row],[Total Revenue + Open]]</f>
        <v>0.37735849056603776</v>
      </c>
    </row>
    <row r="850" spans="1:12">
      <c r="A850" t="s">
        <v>10</v>
      </c>
      <c r="B850" t="s">
        <v>11</v>
      </c>
      <c r="C850" t="s">
        <v>119</v>
      </c>
      <c r="D850" t="s">
        <v>120</v>
      </c>
      <c r="E850" t="s">
        <v>15</v>
      </c>
      <c r="F850" t="s">
        <v>131</v>
      </c>
      <c r="G850" t="s">
        <v>134</v>
      </c>
      <c r="H850" s="1">
        <v>2017</v>
      </c>
      <c r="I850" s="2">
        <v>950</v>
      </c>
      <c r="J850" s="3">
        <v>2375</v>
      </c>
      <c r="K850">
        <f>Table1[[#This Row],[Total Revenue + Open]]/Table1[[#This Row],[Qty]]</f>
        <v>2.5</v>
      </c>
      <c r="L850">
        <f>Table1[[#This Row],[Qty]]/Table1[[#This Row],[Total Revenue + Open]]</f>
        <v>0.4</v>
      </c>
    </row>
    <row r="851" spans="1:12">
      <c r="A851" t="s">
        <v>10</v>
      </c>
      <c r="B851" t="s">
        <v>11</v>
      </c>
      <c r="C851" t="s">
        <v>119</v>
      </c>
      <c r="D851" t="s">
        <v>120</v>
      </c>
      <c r="E851" t="s">
        <v>15</v>
      </c>
      <c r="F851" t="s">
        <v>131</v>
      </c>
      <c r="G851" t="s">
        <v>134</v>
      </c>
      <c r="H851" s="1">
        <v>2017</v>
      </c>
      <c r="I851" s="2">
        <v>8245</v>
      </c>
      <c r="J851" s="3">
        <v>20643.5</v>
      </c>
      <c r="K851">
        <f>Table1[[#This Row],[Total Revenue + Open]]/Table1[[#This Row],[Qty]]</f>
        <v>2.5037598544572468</v>
      </c>
      <c r="L851">
        <f>Table1[[#This Row],[Qty]]/Table1[[#This Row],[Total Revenue + Open]]</f>
        <v>0.39939932666456757</v>
      </c>
    </row>
    <row r="852" spans="1:12">
      <c r="A852" t="s">
        <v>10</v>
      </c>
      <c r="B852" t="s">
        <v>11</v>
      </c>
      <c r="C852" t="s">
        <v>119</v>
      </c>
      <c r="D852" t="s">
        <v>120</v>
      </c>
      <c r="E852" t="s">
        <v>15</v>
      </c>
      <c r="F852" t="s">
        <v>131</v>
      </c>
      <c r="G852" t="s">
        <v>134</v>
      </c>
      <c r="H852" s="1">
        <v>2017</v>
      </c>
      <c r="I852" s="2">
        <v>9455</v>
      </c>
      <c r="J852" s="3">
        <v>24158</v>
      </c>
      <c r="K852">
        <f>Table1[[#This Row],[Total Revenue + Open]]/Table1[[#This Row],[Qty]]</f>
        <v>2.5550502379693283</v>
      </c>
      <c r="L852">
        <f>Table1[[#This Row],[Qty]]/Table1[[#This Row],[Total Revenue + Open]]</f>
        <v>0.39138173689874989</v>
      </c>
    </row>
    <row r="853" spans="1:12">
      <c r="A853" t="s">
        <v>10</v>
      </c>
      <c r="B853" t="s">
        <v>11</v>
      </c>
      <c r="C853" t="s">
        <v>119</v>
      </c>
      <c r="D853" t="s">
        <v>120</v>
      </c>
      <c r="E853" t="s">
        <v>15</v>
      </c>
      <c r="F853" t="s">
        <v>131</v>
      </c>
      <c r="G853" t="s">
        <v>134</v>
      </c>
      <c r="H853" s="1">
        <v>2017</v>
      </c>
      <c r="I853" s="2">
        <v>500</v>
      </c>
      <c r="J853" s="3">
        <v>1285</v>
      </c>
      <c r="K853">
        <f>Table1[[#This Row],[Total Revenue + Open]]/Table1[[#This Row],[Qty]]</f>
        <v>2.57</v>
      </c>
      <c r="L853">
        <f>Table1[[#This Row],[Qty]]/Table1[[#This Row],[Total Revenue + Open]]</f>
        <v>0.38910505836575876</v>
      </c>
    </row>
    <row r="854" spans="1:12">
      <c r="A854" t="s">
        <v>10</v>
      </c>
      <c r="B854" t="s">
        <v>11</v>
      </c>
      <c r="C854" t="s">
        <v>119</v>
      </c>
      <c r="D854" t="s">
        <v>120</v>
      </c>
      <c r="E854" t="s">
        <v>15</v>
      </c>
      <c r="F854" t="s">
        <v>131</v>
      </c>
      <c r="G854" t="s">
        <v>134</v>
      </c>
      <c r="H854" s="1">
        <v>2017</v>
      </c>
      <c r="I854" s="2">
        <v>7765</v>
      </c>
      <c r="J854" s="3">
        <v>19853.25</v>
      </c>
      <c r="K854">
        <f>Table1[[#This Row],[Total Revenue + Open]]/Table1[[#This Row],[Qty]]</f>
        <v>2.5567611075338057</v>
      </c>
      <c r="L854">
        <f>Table1[[#This Row],[Qty]]/Table1[[#This Row],[Total Revenue + Open]]</f>
        <v>0.39111984183949733</v>
      </c>
    </row>
    <row r="855" spans="1:12">
      <c r="A855" t="s">
        <v>10</v>
      </c>
      <c r="B855" t="s">
        <v>11</v>
      </c>
      <c r="C855" t="s">
        <v>119</v>
      </c>
      <c r="D855" t="s">
        <v>120</v>
      </c>
      <c r="E855" t="s">
        <v>15</v>
      </c>
      <c r="F855" t="s">
        <v>131</v>
      </c>
      <c r="G855" t="s">
        <v>134</v>
      </c>
      <c r="H855" s="1">
        <v>2017</v>
      </c>
      <c r="I855" s="2">
        <v>500</v>
      </c>
      <c r="J855" s="3">
        <v>1285</v>
      </c>
      <c r="K855">
        <f>Table1[[#This Row],[Total Revenue + Open]]/Table1[[#This Row],[Qty]]</f>
        <v>2.57</v>
      </c>
      <c r="L855">
        <f>Table1[[#This Row],[Qty]]/Table1[[#This Row],[Total Revenue + Open]]</f>
        <v>0.38910505836575876</v>
      </c>
    </row>
    <row r="856" spans="1:12">
      <c r="A856" t="s">
        <v>10</v>
      </c>
      <c r="B856" t="s">
        <v>11</v>
      </c>
      <c r="C856" t="s">
        <v>119</v>
      </c>
      <c r="D856" t="s">
        <v>120</v>
      </c>
      <c r="E856" t="s">
        <v>15</v>
      </c>
      <c r="F856" t="s">
        <v>131</v>
      </c>
      <c r="G856" t="s">
        <v>134</v>
      </c>
      <c r="H856" s="1">
        <v>2018</v>
      </c>
      <c r="I856" s="2">
        <v>3070</v>
      </c>
      <c r="J856" s="3">
        <v>7838.5</v>
      </c>
      <c r="K856">
        <f>Table1[[#This Row],[Total Revenue + Open]]/Table1[[#This Row],[Qty]]</f>
        <v>2.5532573289902278</v>
      </c>
      <c r="L856">
        <f>Table1[[#This Row],[Qty]]/Table1[[#This Row],[Total Revenue + Open]]</f>
        <v>0.39165656694520634</v>
      </c>
    </row>
    <row r="857" spans="1:12">
      <c r="A857" t="s">
        <v>10</v>
      </c>
      <c r="B857" t="s">
        <v>11</v>
      </c>
      <c r="C857" t="s">
        <v>119</v>
      </c>
      <c r="D857" t="s">
        <v>120</v>
      </c>
      <c r="E857" t="s">
        <v>15</v>
      </c>
      <c r="F857" t="s">
        <v>131</v>
      </c>
      <c r="G857" t="s">
        <v>134</v>
      </c>
      <c r="H857" s="1">
        <v>2018</v>
      </c>
      <c r="I857" s="2">
        <v>6005</v>
      </c>
      <c r="J857" s="3">
        <v>15355.75</v>
      </c>
      <c r="K857">
        <f>Table1[[#This Row],[Total Revenue + Open]]/Table1[[#This Row],[Qty]]</f>
        <v>2.5571606994171523</v>
      </c>
      <c r="L857">
        <f>Table1[[#This Row],[Qty]]/Table1[[#This Row],[Total Revenue + Open]]</f>
        <v>0.39105872393077512</v>
      </c>
    </row>
    <row r="858" spans="1:12">
      <c r="A858" t="s">
        <v>10</v>
      </c>
      <c r="B858" t="s">
        <v>11</v>
      </c>
      <c r="C858" t="s">
        <v>119</v>
      </c>
      <c r="D858" t="s">
        <v>120</v>
      </c>
      <c r="E858" t="s">
        <v>15</v>
      </c>
      <c r="F858" t="s">
        <v>47</v>
      </c>
      <c r="G858" t="s">
        <v>135</v>
      </c>
      <c r="H858" s="1">
        <v>2017</v>
      </c>
      <c r="I858" s="2">
        <v>500</v>
      </c>
      <c r="J858" s="3">
        <v>1250</v>
      </c>
      <c r="K858">
        <f>Table1[[#This Row],[Total Revenue + Open]]/Table1[[#This Row],[Qty]]</f>
        <v>2.5</v>
      </c>
      <c r="L858">
        <f>Table1[[#This Row],[Qty]]/Table1[[#This Row],[Total Revenue + Open]]</f>
        <v>0.4</v>
      </c>
    </row>
    <row r="859" spans="1:12">
      <c r="A859" t="s">
        <v>10</v>
      </c>
      <c r="B859" t="s">
        <v>11</v>
      </c>
      <c r="C859" t="s">
        <v>119</v>
      </c>
      <c r="D859" t="s">
        <v>120</v>
      </c>
      <c r="E859" t="s">
        <v>15</v>
      </c>
      <c r="F859" t="s">
        <v>47</v>
      </c>
      <c r="G859" t="s">
        <v>135</v>
      </c>
      <c r="H859" s="1">
        <v>2017</v>
      </c>
      <c r="I859" s="2">
        <v>500</v>
      </c>
      <c r="J859" s="3">
        <v>1250</v>
      </c>
      <c r="K859">
        <f>Table1[[#This Row],[Total Revenue + Open]]/Table1[[#This Row],[Qty]]</f>
        <v>2.5</v>
      </c>
      <c r="L859">
        <f>Table1[[#This Row],[Qty]]/Table1[[#This Row],[Total Revenue + Open]]</f>
        <v>0.4</v>
      </c>
    </row>
    <row r="860" spans="1:12">
      <c r="A860" t="s">
        <v>10</v>
      </c>
      <c r="B860" t="s">
        <v>11</v>
      </c>
      <c r="C860" t="s">
        <v>119</v>
      </c>
      <c r="D860" t="s">
        <v>120</v>
      </c>
      <c r="E860" t="s">
        <v>15</v>
      </c>
      <c r="F860" t="s">
        <v>47</v>
      </c>
      <c r="G860" t="s">
        <v>136</v>
      </c>
      <c r="H860" s="1">
        <v>2017</v>
      </c>
      <c r="I860" s="2">
        <v>1780</v>
      </c>
      <c r="J860" s="3">
        <v>4437.5</v>
      </c>
      <c r="K860">
        <f>Table1[[#This Row],[Total Revenue + Open]]/Table1[[#This Row],[Qty]]</f>
        <v>2.4929775280898876</v>
      </c>
      <c r="L860">
        <f>Table1[[#This Row],[Qty]]/Table1[[#This Row],[Total Revenue + Open]]</f>
        <v>0.40112676056338026</v>
      </c>
    </row>
    <row r="861" spans="1:12">
      <c r="A861" t="s">
        <v>10</v>
      </c>
      <c r="B861" t="s">
        <v>11</v>
      </c>
      <c r="C861" t="s">
        <v>119</v>
      </c>
      <c r="D861" t="s">
        <v>120</v>
      </c>
      <c r="E861" t="s">
        <v>15</v>
      </c>
      <c r="F861" t="s">
        <v>47</v>
      </c>
      <c r="G861" t="s">
        <v>137</v>
      </c>
      <c r="H861" s="1">
        <v>2017</v>
      </c>
      <c r="I861" s="2">
        <v>2235</v>
      </c>
      <c r="J861" s="3">
        <v>5607</v>
      </c>
      <c r="K861">
        <f>Table1[[#This Row],[Total Revenue + Open]]/Table1[[#This Row],[Qty]]</f>
        <v>2.5087248322147651</v>
      </c>
      <c r="L861">
        <f>Table1[[#This Row],[Qty]]/Table1[[#This Row],[Total Revenue + Open]]</f>
        <v>0.39860888175494918</v>
      </c>
    </row>
    <row r="862" spans="1:12">
      <c r="A862" t="s">
        <v>10</v>
      </c>
      <c r="B862" t="s">
        <v>11</v>
      </c>
      <c r="C862" t="s">
        <v>119</v>
      </c>
      <c r="D862" t="s">
        <v>120</v>
      </c>
      <c r="E862" t="s">
        <v>15</v>
      </c>
      <c r="F862" t="s">
        <v>47</v>
      </c>
      <c r="G862" t="s">
        <v>137</v>
      </c>
      <c r="H862" s="1">
        <v>2017</v>
      </c>
      <c r="I862" s="2">
        <v>2460</v>
      </c>
      <c r="J862" s="3">
        <v>6174</v>
      </c>
      <c r="K862">
        <f>Table1[[#This Row],[Total Revenue + Open]]/Table1[[#This Row],[Qty]]</f>
        <v>2.5097560975609756</v>
      </c>
      <c r="L862">
        <f>Table1[[#This Row],[Qty]]/Table1[[#This Row],[Total Revenue + Open]]</f>
        <v>0.39844509232264336</v>
      </c>
    </row>
    <row r="863" spans="1:12">
      <c r="A863" t="s">
        <v>10</v>
      </c>
      <c r="B863" t="s">
        <v>11</v>
      </c>
      <c r="C863" t="s">
        <v>119</v>
      </c>
      <c r="D863" t="s">
        <v>120</v>
      </c>
      <c r="E863" t="s">
        <v>15</v>
      </c>
      <c r="F863" t="s">
        <v>47</v>
      </c>
      <c r="G863" t="s">
        <v>137</v>
      </c>
      <c r="H863" s="1">
        <v>2017</v>
      </c>
      <c r="I863" s="2">
        <v>2160</v>
      </c>
      <c r="J863" s="3">
        <v>5525.5</v>
      </c>
      <c r="K863">
        <f>Table1[[#This Row],[Total Revenue + Open]]/Table1[[#This Row],[Qty]]</f>
        <v>2.5581018518518519</v>
      </c>
      <c r="L863">
        <f>Table1[[#This Row],[Qty]]/Table1[[#This Row],[Total Revenue + Open]]</f>
        <v>0.39091484933490184</v>
      </c>
    </row>
    <row r="864" spans="1:12">
      <c r="A864" t="s">
        <v>10</v>
      </c>
      <c r="B864" t="s">
        <v>11</v>
      </c>
      <c r="C864" t="s">
        <v>119</v>
      </c>
      <c r="D864" t="s">
        <v>120</v>
      </c>
      <c r="E864" t="s">
        <v>15</v>
      </c>
      <c r="F864" t="s">
        <v>47</v>
      </c>
      <c r="G864" t="s">
        <v>137</v>
      </c>
      <c r="H864" s="1">
        <v>2017</v>
      </c>
      <c r="I864" s="2">
        <v>500</v>
      </c>
      <c r="J864" s="3">
        <v>1285</v>
      </c>
      <c r="K864">
        <f>Table1[[#This Row],[Total Revenue + Open]]/Table1[[#This Row],[Qty]]</f>
        <v>2.57</v>
      </c>
      <c r="L864">
        <f>Table1[[#This Row],[Qty]]/Table1[[#This Row],[Total Revenue + Open]]</f>
        <v>0.38910505836575876</v>
      </c>
    </row>
    <row r="865" spans="1:12">
      <c r="A865" t="s">
        <v>10</v>
      </c>
      <c r="B865" t="s">
        <v>11</v>
      </c>
      <c r="C865" t="s">
        <v>119</v>
      </c>
      <c r="D865" t="s">
        <v>120</v>
      </c>
      <c r="E865" t="s">
        <v>15</v>
      </c>
      <c r="F865" t="s">
        <v>47</v>
      </c>
      <c r="G865" t="s">
        <v>137</v>
      </c>
      <c r="H865" s="1">
        <v>2017</v>
      </c>
      <c r="I865" s="2">
        <v>1635</v>
      </c>
      <c r="J865" s="3">
        <v>4176.25</v>
      </c>
      <c r="K865">
        <f>Table1[[#This Row],[Total Revenue + Open]]/Table1[[#This Row],[Qty]]</f>
        <v>2.5542813455657494</v>
      </c>
      <c r="L865">
        <f>Table1[[#This Row],[Qty]]/Table1[[#This Row],[Total Revenue + Open]]</f>
        <v>0.39149955103262496</v>
      </c>
    </row>
    <row r="866" spans="1:12">
      <c r="A866" t="s">
        <v>10</v>
      </c>
      <c r="B866" t="s">
        <v>11</v>
      </c>
      <c r="C866" t="s">
        <v>119</v>
      </c>
      <c r="D866" t="s">
        <v>120</v>
      </c>
      <c r="E866" t="s">
        <v>15</v>
      </c>
      <c r="F866" t="s">
        <v>47</v>
      </c>
      <c r="G866" t="s">
        <v>137</v>
      </c>
      <c r="H866" s="1">
        <v>2017</v>
      </c>
      <c r="I866" s="2">
        <v>6490</v>
      </c>
      <c r="J866" s="3">
        <v>16576.5</v>
      </c>
      <c r="K866">
        <f>Table1[[#This Row],[Total Revenue + Open]]/Table1[[#This Row],[Qty]]</f>
        <v>2.5541602465331277</v>
      </c>
      <c r="L866">
        <f>Table1[[#This Row],[Qty]]/Table1[[#This Row],[Total Revenue + Open]]</f>
        <v>0.39151811299128286</v>
      </c>
    </row>
    <row r="867" spans="1:12">
      <c r="A867" t="s">
        <v>10</v>
      </c>
      <c r="B867" t="s">
        <v>11</v>
      </c>
      <c r="C867" t="s">
        <v>119</v>
      </c>
      <c r="D867" t="s">
        <v>120</v>
      </c>
      <c r="E867" t="s">
        <v>15</v>
      </c>
      <c r="F867" t="s">
        <v>47</v>
      </c>
      <c r="G867" t="s">
        <v>138</v>
      </c>
      <c r="H867" s="1">
        <v>2017</v>
      </c>
      <c r="I867" s="2">
        <v>1960</v>
      </c>
      <c r="J867" s="3">
        <v>4914</v>
      </c>
      <c r="K867">
        <f>Table1[[#This Row],[Total Revenue + Open]]/Table1[[#This Row],[Qty]]</f>
        <v>2.5071428571428571</v>
      </c>
      <c r="L867">
        <f>Table1[[#This Row],[Qty]]/Table1[[#This Row],[Total Revenue + Open]]</f>
        <v>0.39886039886039887</v>
      </c>
    </row>
    <row r="868" spans="1:12">
      <c r="A868" t="s">
        <v>10</v>
      </c>
      <c r="B868" t="s">
        <v>11</v>
      </c>
      <c r="C868" t="s">
        <v>119</v>
      </c>
      <c r="D868" t="s">
        <v>120</v>
      </c>
      <c r="E868" t="s">
        <v>15</v>
      </c>
      <c r="F868" t="s">
        <v>47</v>
      </c>
      <c r="G868" t="s">
        <v>139</v>
      </c>
      <c r="H868" s="1">
        <v>2017</v>
      </c>
      <c r="I868" s="2">
        <v>1610</v>
      </c>
      <c r="J868" s="3">
        <v>4000</v>
      </c>
      <c r="K868">
        <f>Table1[[#This Row],[Total Revenue + Open]]/Table1[[#This Row],[Qty]]</f>
        <v>2.4844720496894408</v>
      </c>
      <c r="L868">
        <f>Table1[[#This Row],[Qty]]/Table1[[#This Row],[Total Revenue + Open]]</f>
        <v>0.40250000000000002</v>
      </c>
    </row>
    <row r="869" spans="1:12">
      <c r="A869" t="s">
        <v>10</v>
      </c>
      <c r="B869" t="s">
        <v>11</v>
      </c>
      <c r="C869" t="s">
        <v>119</v>
      </c>
      <c r="D869" t="s">
        <v>120</v>
      </c>
      <c r="E869" t="s">
        <v>15</v>
      </c>
      <c r="F869" t="s">
        <v>47</v>
      </c>
      <c r="G869" t="s">
        <v>139</v>
      </c>
      <c r="H869" s="1">
        <v>2017</v>
      </c>
      <c r="I869" s="2">
        <v>500</v>
      </c>
      <c r="J869" s="3">
        <v>1285</v>
      </c>
      <c r="K869">
        <f>Table1[[#This Row],[Total Revenue + Open]]/Table1[[#This Row],[Qty]]</f>
        <v>2.57</v>
      </c>
      <c r="L869">
        <f>Table1[[#This Row],[Qty]]/Table1[[#This Row],[Total Revenue + Open]]</f>
        <v>0.38910505836575876</v>
      </c>
    </row>
    <row r="870" spans="1:12">
      <c r="A870" t="s">
        <v>10</v>
      </c>
      <c r="B870" t="s">
        <v>11</v>
      </c>
      <c r="C870" t="s">
        <v>119</v>
      </c>
      <c r="D870" t="s">
        <v>120</v>
      </c>
      <c r="E870" t="s">
        <v>15</v>
      </c>
      <c r="F870" t="s">
        <v>47</v>
      </c>
      <c r="G870" t="s">
        <v>140</v>
      </c>
      <c r="H870" s="1">
        <v>2017</v>
      </c>
      <c r="I870" s="2">
        <v>3172</v>
      </c>
      <c r="J870" s="3">
        <v>7812.5</v>
      </c>
      <c r="K870">
        <f>Table1[[#This Row],[Total Revenue + Open]]/Table1[[#This Row],[Qty]]</f>
        <v>2.4629571248423709</v>
      </c>
      <c r="L870">
        <f>Table1[[#This Row],[Qty]]/Table1[[#This Row],[Total Revenue + Open]]</f>
        <v>0.40601599999999999</v>
      </c>
    </row>
    <row r="871" spans="1:12">
      <c r="A871" t="s">
        <v>10</v>
      </c>
      <c r="B871" t="s">
        <v>11</v>
      </c>
      <c r="C871" t="s">
        <v>119</v>
      </c>
      <c r="D871" t="s">
        <v>120</v>
      </c>
      <c r="E871" t="s">
        <v>15</v>
      </c>
      <c r="F871" t="s">
        <v>47</v>
      </c>
      <c r="G871" t="s">
        <v>140</v>
      </c>
      <c r="H871" s="1">
        <v>2017</v>
      </c>
      <c r="I871" s="2">
        <v>1560</v>
      </c>
      <c r="J871" s="3">
        <v>3875</v>
      </c>
      <c r="K871">
        <f>Table1[[#This Row],[Total Revenue + Open]]/Table1[[#This Row],[Qty]]</f>
        <v>2.483974358974359</v>
      </c>
      <c r="L871">
        <f>Table1[[#This Row],[Qty]]/Table1[[#This Row],[Total Revenue + Open]]</f>
        <v>0.40258064516129033</v>
      </c>
    </row>
    <row r="872" spans="1:12">
      <c r="A872" t="s">
        <v>10</v>
      </c>
      <c r="B872" t="s">
        <v>11</v>
      </c>
      <c r="C872" t="s">
        <v>119</v>
      </c>
      <c r="D872" t="s">
        <v>120</v>
      </c>
      <c r="E872" t="s">
        <v>15</v>
      </c>
      <c r="F872" t="s">
        <v>47</v>
      </c>
      <c r="G872" t="s">
        <v>141</v>
      </c>
      <c r="H872" s="1">
        <v>2017</v>
      </c>
      <c r="I872" s="2">
        <v>1205</v>
      </c>
      <c r="J872" s="3">
        <v>3000</v>
      </c>
      <c r="K872">
        <f>Table1[[#This Row],[Total Revenue + Open]]/Table1[[#This Row],[Qty]]</f>
        <v>2.4896265560165975</v>
      </c>
      <c r="L872">
        <f>Table1[[#This Row],[Qty]]/Table1[[#This Row],[Total Revenue + Open]]</f>
        <v>0.40166666666666667</v>
      </c>
    </row>
    <row r="873" spans="1:12">
      <c r="A873" t="s">
        <v>10</v>
      </c>
      <c r="B873" t="s">
        <v>11</v>
      </c>
      <c r="C873" t="s">
        <v>119</v>
      </c>
      <c r="D873" t="s">
        <v>120</v>
      </c>
      <c r="E873" t="s">
        <v>15</v>
      </c>
      <c r="F873" t="s">
        <v>47</v>
      </c>
      <c r="G873" t="s">
        <v>141</v>
      </c>
      <c r="H873" s="1">
        <v>2017</v>
      </c>
      <c r="I873" s="2">
        <v>500</v>
      </c>
      <c r="J873" s="3">
        <v>1250</v>
      </c>
      <c r="K873">
        <f>Table1[[#This Row],[Total Revenue + Open]]/Table1[[#This Row],[Qty]]</f>
        <v>2.5</v>
      </c>
      <c r="L873">
        <f>Table1[[#This Row],[Qty]]/Table1[[#This Row],[Total Revenue + Open]]</f>
        <v>0.4</v>
      </c>
    </row>
    <row r="874" spans="1:12">
      <c r="A874" t="s">
        <v>10</v>
      </c>
      <c r="B874" t="s">
        <v>11</v>
      </c>
      <c r="C874" t="s">
        <v>119</v>
      </c>
      <c r="D874" t="s">
        <v>120</v>
      </c>
      <c r="E874" t="s">
        <v>15</v>
      </c>
      <c r="F874" t="s">
        <v>47</v>
      </c>
      <c r="G874" t="s">
        <v>141</v>
      </c>
      <c r="H874" s="1">
        <v>2017</v>
      </c>
      <c r="I874" s="2">
        <v>500</v>
      </c>
      <c r="J874" s="3">
        <v>1285</v>
      </c>
      <c r="K874">
        <f>Table1[[#This Row],[Total Revenue + Open]]/Table1[[#This Row],[Qty]]</f>
        <v>2.57</v>
      </c>
      <c r="L874">
        <f>Table1[[#This Row],[Qty]]/Table1[[#This Row],[Total Revenue + Open]]</f>
        <v>0.38910505836575876</v>
      </c>
    </row>
    <row r="875" spans="1:12">
      <c r="A875" t="s">
        <v>10</v>
      </c>
      <c r="B875" t="s">
        <v>11</v>
      </c>
      <c r="C875" t="s">
        <v>119</v>
      </c>
      <c r="D875" t="s">
        <v>120</v>
      </c>
      <c r="E875" t="s">
        <v>15</v>
      </c>
      <c r="F875" t="s">
        <v>47</v>
      </c>
      <c r="G875" t="s">
        <v>141</v>
      </c>
      <c r="H875" s="1">
        <v>2017</v>
      </c>
      <c r="I875" s="2">
        <v>575</v>
      </c>
      <c r="J875" s="3">
        <v>1477.75</v>
      </c>
      <c r="K875">
        <f>Table1[[#This Row],[Total Revenue + Open]]/Table1[[#This Row],[Qty]]</f>
        <v>2.57</v>
      </c>
      <c r="L875">
        <f>Table1[[#This Row],[Qty]]/Table1[[#This Row],[Total Revenue + Open]]</f>
        <v>0.38910505836575876</v>
      </c>
    </row>
    <row r="876" spans="1:12">
      <c r="A876" t="s">
        <v>10</v>
      </c>
      <c r="B876" t="s">
        <v>11</v>
      </c>
      <c r="C876" t="s">
        <v>119</v>
      </c>
      <c r="D876" t="s">
        <v>120</v>
      </c>
      <c r="E876" t="s">
        <v>15</v>
      </c>
      <c r="F876" t="s">
        <v>47</v>
      </c>
      <c r="G876" t="s">
        <v>141</v>
      </c>
      <c r="H876" s="1">
        <v>2017</v>
      </c>
      <c r="I876" s="2">
        <v>4045</v>
      </c>
      <c r="J876" s="3">
        <v>10344.25</v>
      </c>
      <c r="K876">
        <f>Table1[[#This Row],[Total Revenue + Open]]/Table1[[#This Row],[Qty]]</f>
        <v>2.5572929542645242</v>
      </c>
      <c r="L876">
        <f>Table1[[#This Row],[Qty]]/Table1[[#This Row],[Total Revenue + Open]]</f>
        <v>0.39103849964956378</v>
      </c>
    </row>
    <row r="877" spans="1:12">
      <c r="A877" t="s">
        <v>10</v>
      </c>
      <c r="B877" t="s">
        <v>11</v>
      </c>
      <c r="C877" t="s">
        <v>119</v>
      </c>
      <c r="D877" t="s">
        <v>120</v>
      </c>
      <c r="E877" t="s">
        <v>15</v>
      </c>
      <c r="F877" t="s">
        <v>47</v>
      </c>
      <c r="G877" t="s">
        <v>141</v>
      </c>
      <c r="H877" s="1">
        <v>2017</v>
      </c>
      <c r="I877" s="2">
        <v>1210</v>
      </c>
      <c r="J877" s="3">
        <v>3084</v>
      </c>
      <c r="K877">
        <f>Table1[[#This Row],[Total Revenue + Open]]/Table1[[#This Row],[Qty]]</f>
        <v>2.5487603305785123</v>
      </c>
      <c r="L877">
        <f>Table1[[#This Row],[Qty]]/Table1[[#This Row],[Total Revenue + Open]]</f>
        <v>0.39234760051880674</v>
      </c>
    </row>
    <row r="878" spans="1:12">
      <c r="A878" t="s">
        <v>10</v>
      </c>
      <c r="B878" t="s">
        <v>11</v>
      </c>
      <c r="C878" t="s">
        <v>119</v>
      </c>
      <c r="D878" t="s">
        <v>120</v>
      </c>
      <c r="E878" t="s">
        <v>15</v>
      </c>
      <c r="F878" t="s">
        <v>47</v>
      </c>
      <c r="G878" t="s">
        <v>141</v>
      </c>
      <c r="H878" s="1">
        <v>2017</v>
      </c>
      <c r="I878" s="2">
        <v>500</v>
      </c>
      <c r="J878" s="3">
        <v>1285</v>
      </c>
      <c r="K878">
        <f>Table1[[#This Row],[Total Revenue + Open]]/Table1[[#This Row],[Qty]]</f>
        <v>2.57</v>
      </c>
      <c r="L878">
        <f>Table1[[#This Row],[Qty]]/Table1[[#This Row],[Total Revenue + Open]]</f>
        <v>0.38910505836575876</v>
      </c>
    </row>
    <row r="879" spans="1:12">
      <c r="A879" t="s">
        <v>10</v>
      </c>
      <c r="B879" t="s">
        <v>11</v>
      </c>
      <c r="C879" t="s">
        <v>119</v>
      </c>
      <c r="D879" t="s">
        <v>120</v>
      </c>
      <c r="E879" t="s">
        <v>15</v>
      </c>
      <c r="F879" t="s">
        <v>47</v>
      </c>
      <c r="G879" t="s">
        <v>141</v>
      </c>
      <c r="H879" s="1">
        <v>2017</v>
      </c>
      <c r="I879" s="2">
        <v>2410</v>
      </c>
      <c r="J879" s="3">
        <v>6168</v>
      </c>
      <c r="K879">
        <f>Table1[[#This Row],[Total Revenue + Open]]/Table1[[#This Row],[Qty]]</f>
        <v>2.559336099585062</v>
      </c>
      <c r="L879">
        <f>Table1[[#This Row],[Qty]]/Table1[[#This Row],[Total Revenue + Open]]</f>
        <v>0.39072632944228275</v>
      </c>
    </row>
    <row r="880" spans="1:12">
      <c r="A880" t="s">
        <v>10</v>
      </c>
      <c r="B880" t="s">
        <v>11</v>
      </c>
      <c r="C880" t="s">
        <v>119</v>
      </c>
      <c r="D880" t="s">
        <v>120</v>
      </c>
      <c r="E880" t="s">
        <v>15</v>
      </c>
      <c r="F880" t="s">
        <v>47</v>
      </c>
      <c r="G880" t="s">
        <v>141</v>
      </c>
      <c r="H880" s="1">
        <v>2017</v>
      </c>
      <c r="I880" s="2">
        <v>6465</v>
      </c>
      <c r="J880" s="3">
        <v>16512.25</v>
      </c>
      <c r="K880">
        <f>Table1[[#This Row],[Total Revenue + Open]]/Table1[[#This Row],[Qty]]</f>
        <v>2.5540989945862336</v>
      </c>
      <c r="L880">
        <f>Table1[[#This Row],[Qty]]/Table1[[#This Row],[Total Revenue + Open]]</f>
        <v>0.39152750230889188</v>
      </c>
    </row>
    <row r="881" spans="1:12">
      <c r="A881" t="s">
        <v>10</v>
      </c>
      <c r="B881" t="s">
        <v>11</v>
      </c>
      <c r="C881" t="s">
        <v>119</v>
      </c>
      <c r="D881" t="s">
        <v>120</v>
      </c>
      <c r="E881" t="s">
        <v>15</v>
      </c>
      <c r="F881" t="s">
        <v>47</v>
      </c>
      <c r="G881" t="s">
        <v>142</v>
      </c>
      <c r="H881" s="1">
        <v>2017</v>
      </c>
      <c r="I881" s="2">
        <v>2590</v>
      </c>
      <c r="J881" s="3">
        <v>6437.5</v>
      </c>
      <c r="K881">
        <f>Table1[[#This Row],[Total Revenue + Open]]/Table1[[#This Row],[Qty]]</f>
        <v>2.4855212355212357</v>
      </c>
      <c r="L881">
        <f>Table1[[#This Row],[Qty]]/Table1[[#This Row],[Total Revenue + Open]]</f>
        <v>0.40233009708737866</v>
      </c>
    </row>
    <row r="882" spans="1:12">
      <c r="A882" t="s">
        <v>10</v>
      </c>
      <c r="B882" t="s">
        <v>11</v>
      </c>
      <c r="C882" t="s">
        <v>119</v>
      </c>
      <c r="D882" t="s">
        <v>120</v>
      </c>
      <c r="E882" t="s">
        <v>15</v>
      </c>
      <c r="F882" t="s">
        <v>47</v>
      </c>
      <c r="G882" t="s">
        <v>142</v>
      </c>
      <c r="H882" s="1">
        <v>2017</v>
      </c>
      <c r="I882" s="2">
        <v>2560</v>
      </c>
      <c r="J882" s="3">
        <v>6375</v>
      </c>
      <c r="K882">
        <f>Table1[[#This Row],[Total Revenue + Open]]/Table1[[#This Row],[Qty]]</f>
        <v>2.490234375</v>
      </c>
      <c r="L882">
        <f>Table1[[#This Row],[Qty]]/Table1[[#This Row],[Total Revenue + Open]]</f>
        <v>0.40156862745098038</v>
      </c>
    </row>
    <row r="883" spans="1:12">
      <c r="A883" t="s">
        <v>10</v>
      </c>
      <c r="B883" t="s">
        <v>11</v>
      </c>
      <c r="C883" t="s">
        <v>119</v>
      </c>
      <c r="D883" t="s">
        <v>120</v>
      </c>
      <c r="E883" t="s">
        <v>15</v>
      </c>
      <c r="F883" t="s">
        <v>47</v>
      </c>
      <c r="G883" t="s">
        <v>142</v>
      </c>
      <c r="H883" s="1">
        <v>2017</v>
      </c>
      <c r="I883" s="2">
        <v>0</v>
      </c>
      <c r="J883" s="3">
        <v>0</v>
      </c>
      <c r="K883" t="e">
        <f>Table1[[#This Row],[Total Revenue + Open]]/Table1[[#This Row],[Qty]]</f>
        <v>#DIV/0!</v>
      </c>
      <c r="L883" t="e">
        <f>Table1[[#This Row],[Qty]]/Table1[[#This Row],[Total Revenue + Open]]</f>
        <v>#DIV/0!</v>
      </c>
    </row>
    <row r="884" spans="1:12">
      <c r="A884" t="s">
        <v>10</v>
      </c>
      <c r="B884" t="s">
        <v>11</v>
      </c>
      <c r="C884" t="s">
        <v>119</v>
      </c>
      <c r="D884" t="s">
        <v>120</v>
      </c>
      <c r="E884" t="s">
        <v>15</v>
      </c>
      <c r="F884" t="s">
        <v>143</v>
      </c>
      <c r="G884" t="s">
        <v>144</v>
      </c>
      <c r="H884" s="1">
        <v>2017</v>
      </c>
      <c r="I884" s="2">
        <v>7790</v>
      </c>
      <c r="J884" s="3">
        <v>10385</v>
      </c>
      <c r="K884">
        <f>Table1[[#This Row],[Total Revenue + Open]]/Table1[[#This Row],[Qty]]</f>
        <v>1.3331193838254172</v>
      </c>
      <c r="L884">
        <f>Table1[[#This Row],[Qty]]/Table1[[#This Row],[Total Revenue + Open]]</f>
        <v>0.75012036591237363</v>
      </c>
    </row>
    <row r="885" spans="1:12">
      <c r="A885" t="s">
        <v>10</v>
      </c>
      <c r="B885" t="s">
        <v>11</v>
      </c>
      <c r="C885" t="s">
        <v>119</v>
      </c>
      <c r="D885" t="s">
        <v>120</v>
      </c>
      <c r="E885" t="s">
        <v>15</v>
      </c>
      <c r="F885" t="s">
        <v>143</v>
      </c>
      <c r="G885" t="s">
        <v>144</v>
      </c>
      <c r="H885" s="1">
        <v>2017</v>
      </c>
      <c r="I885" s="2">
        <v>1760</v>
      </c>
      <c r="J885" s="3">
        <v>2345</v>
      </c>
      <c r="K885">
        <f>Table1[[#This Row],[Total Revenue + Open]]/Table1[[#This Row],[Qty]]</f>
        <v>1.3323863636363635</v>
      </c>
      <c r="L885">
        <f>Table1[[#This Row],[Qty]]/Table1[[#This Row],[Total Revenue + Open]]</f>
        <v>0.75053304904051177</v>
      </c>
    </row>
    <row r="886" spans="1:12">
      <c r="A886" t="s">
        <v>10</v>
      </c>
      <c r="B886" t="s">
        <v>11</v>
      </c>
      <c r="C886" t="s">
        <v>119</v>
      </c>
      <c r="D886" t="s">
        <v>120</v>
      </c>
      <c r="E886" t="s">
        <v>15</v>
      </c>
      <c r="F886" t="s">
        <v>143</v>
      </c>
      <c r="G886" t="s">
        <v>144</v>
      </c>
      <c r="H886" s="1">
        <v>2017</v>
      </c>
      <c r="I886" s="2">
        <v>6030</v>
      </c>
      <c r="J886" s="3">
        <v>8280</v>
      </c>
      <c r="K886">
        <f>Table1[[#This Row],[Total Revenue + Open]]/Table1[[#This Row],[Qty]]</f>
        <v>1.3731343283582089</v>
      </c>
      <c r="L886">
        <f>Table1[[#This Row],[Qty]]/Table1[[#This Row],[Total Revenue + Open]]</f>
        <v>0.72826086956521741</v>
      </c>
    </row>
    <row r="887" spans="1:12">
      <c r="A887" t="s">
        <v>10</v>
      </c>
      <c r="B887" t="s">
        <v>11</v>
      </c>
      <c r="C887" t="s">
        <v>119</v>
      </c>
      <c r="D887" t="s">
        <v>120</v>
      </c>
      <c r="E887" t="s">
        <v>15</v>
      </c>
      <c r="F887" t="s">
        <v>30</v>
      </c>
      <c r="G887" t="s">
        <v>145</v>
      </c>
      <c r="H887" s="1">
        <v>2017</v>
      </c>
      <c r="I887" s="2">
        <v>1325</v>
      </c>
      <c r="J887" s="3">
        <v>3299.25</v>
      </c>
      <c r="K887">
        <f>Table1[[#This Row],[Total Revenue + Open]]/Table1[[#This Row],[Qty]]</f>
        <v>2.4900000000000002</v>
      </c>
      <c r="L887">
        <f>Table1[[#This Row],[Qty]]/Table1[[#This Row],[Total Revenue + Open]]</f>
        <v>0.40160642570281124</v>
      </c>
    </row>
    <row r="888" spans="1:12">
      <c r="A888" t="s">
        <v>10</v>
      </c>
      <c r="B888" t="s">
        <v>11</v>
      </c>
      <c r="C888" t="s">
        <v>119</v>
      </c>
      <c r="D888" t="s">
        <v>120</v>
      </c>
      <c r="E888" t="s">
        <v>15</v>
      </c>
      <c r="F888" t="s">
        <v>30</v>
      </c>
      <c r="G888" t="s">
        <v>145</v>
      </c>
      <c r="H888" s="1">
        <v>2017</v>
      </c>
      <c r="I888" s="2">
        <v>4320</v>
      </c>
      <c r="J888" s="3">
        <v>10707</v>
      </c>
      <c r="K888">
        <f>Table1[[#This Row],[Total Revenue + Open]]/Table1[[#This Row],[Qty]]</f>
        <v>2.4784722222222224</v>
      </c>
      <c r="L888">
        <f>Table1[[#This Row],[Qty]]/Table1[[#This Row],[Total Revenue + Open]]</f>
        <v>0.40347436256654523</v>
      </c>
    </row>
    <row r="889" spans="1:12">
      <c r="A889" t="s">
        <v>10</v>
      </c>
      <c r="B889" t="s">
        <v>11</v>
      </c>
      <c r="C889" t="s">
        <v>119</v>
      </c>
      <c r="D889" t="s">
        <v>120</v>
      </c>
      <c r="E889" t="s">
        <v>15</v>
      </c>
      <c r="F889" t="s">
        <v>30</v>
      </c>
      <c r="G889" t="s">
        <v>146</v>
      </c>
      <c r="H889" s="1">
        <v>2017</v>
      </c>
      <c r="I889" s="2">
        <v>500</v>
      </c>
      <c r="J889" s="3">
        <v>1245</v>
      </c>
      <c r="K889">
        <f>Table1[[#This Row],[Total Revenue + Open]]/Table1[[#This Row],[Qty]]</f>
        <v>2.4900000000000002</v>
      </c>
      <c r="L889">
        <f>Table1[[#This Row],[Qty]]/Table1[[#This Row],[Total Revenue + Open]]</f>
        <v>0.40160642570281124</v>
      </c>
    </row>
    <row r="890" spans="1:12">
      <c r="A890" t="s">
        <v>10</v>
      </c>
      <c r="B890" t="s">
        <v>11</v>
      </c>
      <c r="C890" t="s">
        <v>119</v>
      </c>
      <c r="D890" t="s">
        <v>120</v>
      </c>
      <c r="E890" t="s">
        <v>15</v>
      </c>
      <c r="F890" t="s">
        <v>30</v>
      </c>
      <c r="G890" t="s">
        <v>147</v>
      </c>
      <c r="H890" s="1">
        <v>2017</v>
      </c>
      <c r="I890" s="2">
        <v>1325</v>
      </c>
      <c r="J890" s="3">
        <v>3299.25</v>
      </c>
      <c r="K890">
        <f>Table1[[#This Row],[Total Revenue + Open]]/Table1[[#This Row],[Qty]]</f>
        <v>2.4900000000000002</v>
      </c>
      <c r="L890">
        <f>Table1[[#This Row],[Qty]]/Table1[[#This Row],[Total Revenue + Open]]</f>
        <v>0.40160642570281124</v>
      </c>
    </row>
    <row r="891" spans="1:12">
      <c r="A891" t="s">
        <v>10</v>
      </c>
      <c r="B891" t="s">
        <v>11</v>
      </c>
      <c r="C891" t="s">
        <v>119</v>
      </c>
      <c r="D891" t="s">
        <v>120</v>
      </c>
      <c r="E891" t="s">
        <v>15</v>
      </c>
      <c r="F891" t="s">
        <v>34</v>
      </c>
      <c r="G891" t="s">
        <v>149</v>
      </c>
      <c r="H891" s="1">
        <v>2018</v>
      </c>
      <c r="I891" s="2">
        <v>5280</v>
      </c>
      <c r="J891" s="3">
        <v>11707.5</v>
      </c>
      <c r="K891">
        <f>Table1[[#This Row],[Total Revenue + Open]]/Table1[[#This Row],[Qty]]</f>
        <v>2.2173295454545454</v>
      </c>
      <c r="L891">
        <f>Table1[[#This Row],[Qty]]/Table1[[#This Row],[Total Revenue + Open]]</f>
        <v>0.45099295323510569</v>
      </c>
    </row>
    <row r="892" spans="1:12">
      <c r="A892" t="s">
        <v>10</v>
      </c>
      <c r="B892" t="s">
        <v>11</v>
      </c>
      <c r="C892" t="s">
        <v>119</v>
      </c>
      <c r="D892" t="s">
        <v>120</v>
      </c>
      <c r="E892" t="s">
        <v>15</v>
      </c>
      <c r="F892" t="s">
        <v>34</v>
      </c>
      <c r="G892" t="s">
        <v>149</v>
      </c>
      <c r="H892" s="1">
        <v>2017</v>
      </c>
      <c r="I892" s="2">
        <v>1705</v>
      </c>
      <c r="J892" s="3">
        <v>3689</v>
      </c>
      <c r="K892">
        <f>Table1[[#This Row],[Total Revenue + Open]]/Table1[[#This Row],[Qty]]</f>
        <v>2.1636363636363636</v>
      </c>
      <c r="L892">
        <f>Table1[[#This Row],[Qty]]/Table1[[#This Row],[Total Revenue + Open]]</f>
        <v>0.46218487394957986</v>
      </c>
    </row>
    <row r="893" spans="1:12">
      <c r="A893" t="s">
        <v>10</v>
      </c>
      <c r="B893" t="s">
        <v>11</v>
      </c>
      <c r="C893" t="s">
        <v>119</v>
      </c>
      <c r="D893" t="s">
        <v>120</v>
      </c>
      <c r="E893" t="s">
        <v>15</v>
      </c>
      <c r="F893" t="s">
        <v>34</v>
      </c>
      <c r="G893" t="s">
        <v>149</v>
      </c>
      <c r="H893" s="1">
        <v>2017</v>
      </c>
      <c r="I893" s="2">
        <v>14920</v>
      </c>
      <c r="J893" s="3">
        <v>32224.5</v>
      </c>
      <c r="K893">
        <f>Table1[[#This Row],[Total Revenue + Open]]/Table1[[#This Row],[Qty]]</f>
        <v>2.1598190348525468</v>
      </c>
      <c r="L893">
        <f>Table1[[#This Row],[Qty]]/Table1[[#This Row],[Total Revenue + Open]]</f>
        <v>0.46300175332433396</v>
      </c>
    </row>
    <row r="894" spans="1:12">
      <c r="A894" t="s">
        <v>10</v>
      </c>
      <c r="B894" t="s">
        <v>11</v>
      </c>
      <c r="C894" t="s">
        <v>119</v>
      </c>
      <c r="D894" t="s">
        <v>120</v>
      </c>
      <c r="E894" t="s">
        <v>15</v>
      </c>
      <c r="F894" t="s">
        <v>34</v>
      </c>
      <c r="G894" t="s">
        <v>149</v>
      </c>
      <c r="H894" s="1">
        <v>2017</v>
      </c>
      <c r="I894" s="2">
        <v>3340</v>
      </c>
      <c r="J894" s="3">
        <v>7414.75</v>
      </c>
      <c r="K894">
        <f>Table1[[#This Row],[Total Revenue + Open]]/Table1[[#This Row],[Qty]]</f>
        <v>2.2199850299401196</v>
      </c>
      <c r="L894">
        <f>Table1[[#This Row],[Qty]]/Table1[[#This Row],[Total Revenue + Open]]</f>
        <v>0.45045348798003981</v>
      </c>
    </row>
    <row r="895" spans="1:12">
      <c r="A895" t="s">
        <v>10</v>
      </c>
      <c r="B895" t="s">
        <v>11</v>
      </c>
      <c r="C895" t="s">
        <v>119</v>
      </c>
      <c r="D895" t="s">
        <v>120</v>
      </c>
      <c r="E895" t="s">
        <v>15</v>
      </c>
      <c r="F895" t="s">
        <v>34</v>
      </c>
      <c r="G895" t="s">
        <v>149</v>
      </c>
      <c r="H895" s="1">
        <v>2017</v>
      </c>
      <c r="I895" s="2">
        <v>14535</v>
      </c>
      <c r="J895" s="3">
        <v>32223.5</v>
      </c>
      <c r="K895">
        <f>Table1[[#This Row],[Total Revenue + Open]]/Table1[[#This Row],[Qty]]</f>
        <v>2.2169590643274852</v>
      </c>
      <c r="L895">
        <f>Table1[[#This Row],[Qty]]/Table1[[#This Row],[Total Revenue + Open]]</f>
        <v>0.45106831970456346</v>
      </c>
    </row>
    <row r="896" spans="1:12">
      <c r="A896" t="s">
        <v>10</v>
      </c>
      <c r="B896" t="s">
        <v>11</v>
      </c>
      <c r="C896" t="s">
        <v>119</v>
      </c>
      <c r="D896" t="s">
        <v>120</v>
      </c>
      <c r="E896" t="s">
        <v>15</v>
      </c>
      <c r="F896" t="s">
        <v>34</v>
      </c>
      <c r="G896" t="s">
        <v>149</v>
      </c>
      <c r="H896" s="1">
        <v>2017</v>
      </c>
      <c r="I896" s="2">
        <v>1925</v>
      </c>
      <c r="J896" s="3">
        <v>4292.75</v>
      </c>
      <c r="K896">
        <f>Table1[[#This Row],[Total Revenue + Open]]/Table1[[#This Row],[Qty]]</f>
        <v>2.23</v>
      </c>
      <c r="L896">
        <f>Table1[[#This Row],[Qty]]/Table1[[#This Row],[Total Revenue + Open]]</f>
        <v>0.44843049327354262</v>
      </c>
    </row>
    <row r="897" spans="1:12">
      <c r="A897" t="s">
        <v>10</v>
      </c>
      <c r="B897" t="s">
        <v>11</v>
      </c>
      <c r="C897" t="s">
        <v>119</v>
      </c>
      <c r="D897" t="s">
        <v>120</v>
      </c>
      <c r="E897" t="s">
        <v>15</v>
      </c>
      <c r="F897" t="s">
        <v>34</v>
      </c>
      <c r="G897" t="s">
        <v>149</v>
      </c>
      <c r="H897" s="1">
        <v>2017</v>
      </c>
      <c r="I897" s="2">
        <v>3495</v>
      </c>
      <c r="J897" s="3">
        <v>7749.25</v>
      </c>
      <c r="K897">
        <f>Table1[[#This Row],[Total Revenue + Open]]/Table1[[#This Row],[Qty]]</f>
        <v>2.217238912732475</v>
      </c>
      <c r="L897">
        <f>Table1[[#This Row],[Qty]]/Table1[[#This Row],[Total Revenue + Open]]</f>
        <v>0.45101138819885794</v>
      </c>
    </row>
    <row r="898" spans="1:12">
      <c r="A898" t="s">
        <v>10</v>
      </c>
      <c r="B898" t="s">
        <v>11</v>
      </c>
      <c r="C898" t="s">
        <v>119</v>
      </c>
      <c r="D898" t="s">
        <v>120</v>
      </c>
      <c r="E898" t="s">
        <v>15</v>
      </c>
      <c r="F898" t="s">
        <v>34</v>
      </c>
      <c r="G898" t="s">
        <v>149</v>
      </c>
      <c r="H898" s="1">
        <v>2017</v>
      </c>
      <c r="I898" s="2">
        <v>500</v>
      </c>
      <c r="J898" s="3">
        <v>1115</v>
      </c>
      <c r="K898">
        <f>Table1[[#This Row],[Total Revenue + Open]]/Table1[[#This Row],[Qty]]</f>
        <v>2.23</v>
      </c>
      <c r="L898">
        <f>Table1[[#This Row],[Qty]]/Table1[[#This Row],[Total Revenue + Open]]</f>
        <v>0.44843049327354262</v>
      </c>
    </row>
    <row r="899" spans="1:12">
      <c r="A899" t="s">
        <v>10</v>
      </c>
      <c r="B899" t="s">
        <v>11</v>
      </c>
      <c r="C899" t="s">
        <v>119</v>
      </c>
      <c r="D899" t="s">
        <v>120</v>
      </c>
      <c r="E899" t="s">
        <v>15</v>
      </c>
      <c r="F899" t="s">
        <v>34</v>
      </c>
      <c r="G899" t="s">
        <v>149</v>
      </c>
      <c r="H899" s="1">
        <v>2018</v>
      </c>
      <c r="I899" s="2">
        <v>2540</v>
      </c>
      <c r="J899" s="3">
        <v>5630.75</v>
      </c>
      <c r="K899">
        <f>Table1[[#This Row],[Total Revenue + Open]]/Table1[[#This Row],[Qty]]</f>
        <v>2.2168307086614174</v>
      </c>
      <c r="L899">
        <f>Table1[[#This Row],[Qty]]/Table1[[#This Row],[Total Revenue + Open]]</f>
        <v>0.45109443679793987</v>
      </c>
    </row>
    <row r="900" spans="1:12">
      <c r="A900" t="s">
        <v>10</v>
      </c>
      <c r="B900" t="s">
        <v>11</v>
      </c>
      <c r="C900" t="s">
        <v>119</v>
      </c>
      <c r="D900" t="s">
        <v>120</v>
      </c>
      <c r="E900" t="s">
        <v>15</v>
      </c>
      <c r="F900" t="s">
        <v>34</v>
      </c>
      <c r="G900" t="s">
        <v>149</v>
      </c>
      <c r="H900" s="1">
        <v>2017</v>
      </c>
      <c r="I900" s="2">
        <v>11280</v>
      </c>
      <c r="J900" s="3">
        <v>25020.6</v>
      </c>
      <c r="K900">
        <f>Table1[[#This Row],[Total Revenue + Open]]/Table1[[#This Row],[Qty]]</f>
        <v>2.2181382978723403</v>
      </c>
      <c r="L900">
        <f>Table1[[#This Row],[Qty]]/Table1[[#This Row],[Total Revenue + Open]]</f>
        <v>0.45082851730174339</v>
      </c>
    </row>
    <row r="901" spans="1:12">
      <c r="A901" t="s">
        <v>10</v>
      </c>
      <c r="B901" t="s">
        <v>11</v>
      </c>
      <c r="C901" t="s">
        <v>119</v>
      </c>
      <c r="D901" t="s">
        <v>120</v>
      </c>
      <c r="E901" t="s">
        <v>15</v>
      </c>
      <c r="F901" t="s">
        <v>34</v>
      </c>
      <c r="G901" t="s">
        <v>149</v>
      </c>
      <c r="H901" s="1">
        <v>2017</v>
      </c>
      <c r="I901" s="2">
        <v>0</v>
      </c>
      <c r="J901" s="3">
        <v>0</v>
      </c>
      <c r="K901" t="e">
        <f>Table1[[#This Row],[Total Revenue + Open]]/Table1[[#This Row],[Qty]]</f>
        <v>#DIV/0!</v>
      </c>
      <c r="L901" t="e">
        <f>Table1[[#This Row],[Qty]]/Table1[[#This Row],[Total Revenue + Open]]</f>
        <v>#DIV/0!</v>
      </c>
    </row>
    <row r="902" spans="1:12">
      <c r="A902" t="s">
        <v>10</v>
      </c>
      <c r="B902" t="s">
        <v>11</v>
      </c>
      <c r="C902" t="s">
        <v>119</v>
      </c>
      <c r="D902" t="s">
        <v>120</v>
      </c>
      <c r="E902" t="s">
        <v>15</v>
      </c>
      <c r="F902" t="s">
        <v>34</v>
      </c>
      <c r="G902" t="s">
        <v>149</v>
      </c>
      <c r="H902" s="1">
        <v>2017</v>
      </c>
      <c r="I902" s="2">
        <v>12935</v>
      </c>
      <c r="J902" s="3">
        <v>28711.25</v>
      </c>
      <c r="K902">
        <f>Table1[[#This Row],[Total Revenue + Open]]/Table1[[#This Row],[Qty]]</f>
        <v>2.2196559721685349</v>
      </c>
      <c r="L902">
        <f>Table1[[#This Row],[Qty]]/Table1[[#This Row],[Total Revenue + Open]]</f>
        <v>0.45052026644607951</v>
      </c>
    </row>
    <row r="903" spans="1:12">
      <c r="A903" t="s">
        <v>10</v>
      </c>
      <c r="B903" t="s">
        <v>11</v>
      </c>
      <c r="C903" t="s">
        <v>119</v>
      </c>
      <c r="D903" t="s">
        <v>120</v>
      </c>
      <c r="E903" t="s">
        <v>15</v>
      </c>
      <c r="F903" t="s">
        <v>34</v>
      </c>
      <c r="G903" t="s">
        <v>149</v>
      </c>
      <c r="H903" s="1">
        <v>2017</v>
      </c>
      <c r="I903" s="2">
        <v>2415</v>
      </c>
      <c r="J903" s="3">
        <v>5352</v>
      </c>
      <c r="K903">
        <f>Table1[[#This Row],[Total Revenue + Open]]/Table1[[#This Row],[Qty]]</f>
        <v>2.2161490683229812</v>
      </c>
      <c r="L903">
        <f>Table1[[#This Row],[Qty]]/Table1[[#This Row],[Total Revenue + Open]]</f>
        <v>0.45123318385650224</v>
      </c>
    </row>
    <row r="904" spans="1:12">
      <c r="A904" t="s">
        <v>10</v>
      </c>
      <c r="B904" t="s">
        <v>11</v>
      </c>
      <c r="C904" t="s">
        <v>119</v>
      </c>
      <c r="D904" t="s">
        <v>120</v>
      </c>
      <c r="E904" t="s">
        <v>15</v>
      </c>
      <c r="F904" t="s">
        <v>34</v>
      </c>
      <c r="G904" t="s">
        <v>149</v>
      </c>
      <c r="H904" s="1">
        <v>2017</v>
      </c>
      <c r="I904" s="2">
        <v>14420</v>
      </c>
      <c r="J904" s="3">
        <v>32000.5</v>
      </c>
      <c r="K904">
        <f>Table1[[#This Row],[Total Revenue + Open]]/Table1[[#This Row],[Qty]]</f>
        <v>2.2191747572815532</v>
      </c>
      <c r="L904">
        <f>Table1[[#This Row],[Qty]]/Table1[[#This Row],[Total Revenue + Open]]</f>
        <v>0.45061795909438918</v>
      </c>
    </row>
    <row r="905" spans="1:12">
      <c r="A905" t="s">
        <v>10</v>
      </c>
      <c r="B905" t="s">
        <v>11</v>
      </c>
      <c r="C905" t="s">
        <v>119</v>
      </c>
      <c r="D905" t="s">
        <v>120</v>
      </c>
      <c r="E905" t="s">
        <v>15</v>
      </c>
      <c r="F905" t="s">
        <v>34</v>
      </c>
      <c r="G905" t="s">
        <v>150</v>
      </c>
      <c r="H905" s="1">
        <v>2019</v>
      </c>
      <c r="I905" s="2">
        <v>650</v>
      </c>
      <c r="J905" s="3">
        <v>1449.5</v>
      </c>
      <c r="K905">
        <f>Table1[[#This Row],[Total Revenue + Open]]/Table1[[#This Row],[Qty]]</f>
        <v>2.23</v>
      </c>
      <c r="L905">
        <f>Table1[[#This Row],[Qty]]/Table1[[#This Row],[Total Revenue + Open]]</f>
        <v>0.44843049327354262</v>
      </c>
    </row>
    <row r="906" spans="1:12">
      <c r="A906" t="s">
        <v>10</v>
      </c>
      <c r="B906" t="s">
        <v>11</v>
      </c>
      <c r="C906" t="s">
        <v>119</v>
      </c>
      <c r="D906" t="s">
        <v>120</v>
      </c>
      <c r="E906" t="s">
        <v>15</v>
      </c>
      <c r="F906" t="s">
        <v>34</v>
      </c>
      <c r="G906" t="s">
        <v>150</v>
      </c>
      <c r="H906" s="1">
        <v>2019</v>
      </c>
      <c r="I906" s="2">
        <v>650</v>
      </c>
      <c r="J906" s="3">
        <v>1449.5</v>
      </c>
      <c r="K906">
        <f>Table1[[#This Row],[Total Revenue + Open]]/Table1[[#This Row],[Qty]]</f>
        <v>2.23</v>
      </c>
      <c r="L906">
        <f>Table1[[#This Row],[Qty]]/Table1[[#This Row],[Total Revenue + Open]]</f>
        <v>0.44843049327354262</v>
      </c>
    </row>
    <row r="907" spans="1:12">
      <c r="A907" t="s">
        <v>10</v>
      </c>
      <c r="B907" t="s">
        <v>11</v>
      </c>
      <c r="C907" t="s">
        <v>119</v>
      </c>
      <c r="D907" t="s">
        <v>120</v>
      </c>
      <c r="E907" t="s">
        <v>15</v>
      </c>
      <c r="F907" t="s">
        <v>34</v>
      </c>
      <c r="G907" t="s">
        <v>150</v>
      </c>
      <c r="H907" s="1">
        <v>2019</v>
      </c>
      <c r="I907" s="2">
        <v>3370</v>
      </c>
      <c r="J907" s="3">
        <v>7470.5</v>
      </c>
      <c r="K907">
        <f>Table1[[#This Row],[Total Revenue + Open]]/Table1[[#This Row],[Qty]]</f>
        <v>2.2167655786350147</v>
      </c>
      <c r="L907">
        <f>Table1[[#This Row],[Qty]]/Table1[[#This Row],[Total Revenue + Open]]</f>
        <v>0.45110769024831004</v>
      </c>
    </row>
    <row r="908" spans="1:12">
      <c r="A908" t="s">
        <v>10</v>
      </c>
      <c r="B908" t="s">
        <v>11</v>
      </c>
      <c r="C908" t="s">
        <v>119</v>
      </c>
      <c r="D908" t="s">
        <v>120</v>
      </c>
      <c r="E908" t="s">
        <v>15</v>
      </c>
      <c r="F908" t="s">
        <v>34</v>
      </c>
      <c r="G908" t="s">
        <v>150</v>
      </c>
      <c r="H908" s="1">
        <v>2019</v>
      </c>
      <c r="I908" s="2">
        <v>1560</v>
      </c>
      <c r="J908" s="3">
        <v>3456.5</v>
      </c>
      <c r="K908">
        <f>Table1[[#This Row],[Total Revenue + Open]]/Table1[[#This Row],[Qty]]</f>
        <v>2.2157051282051281</v>
      </c>
      <c r="L908">
        <f>Table1[[#This Row],[Qty]]/Table1[[#This Row],[Total Revenue + Open]]</f>
        <v>0.45132359323014609</v>
      </c>
    </row>
    <row r="909" spans="1:12">
      <c r="A909" t="s">
        <v>10</v>
      </c>
      <c r="B909" t="s">
        <v>11</v>
      </c>
      <c r="C909" t="s">
        <v>119</v>
      </c>
      <c r="D909" t="s">
        <v>120</v>
      </c>
      <c r="E909" t="s">
        <v>15</v>
      </c>
      <c r="F909" t="s">
        <v>34</v>
      </c>
      <c r="G909" t="s">
        <v>150</v>
      </c>
      <c r="H909" s="1">
        <v>2019</v>
      </c>
      <c r="I909" s="2">
        <v>3720</v>
      </c>
      <c r="J909" s="3">
        <v>8251</v>
      </c>
      <c r="K909">
        <f>Table1[[#This Row],[Total Revenue + Open]]/Table1[[#This Row],[Qty]]</f>
        <v>2.2180107526881718</v>
      </c>
      <c r="L909">
        <f>Table1[[#This Row],[Qty]]/Table1[[#This Row],[Total Revenue + Open]]</f>
        <v>0.45085444188583201</v>
      </c>
    </row>
    <row r="910" spans="1:12">
      <c r="A910" t="s">
        <v>10</v>
      </c>
      <c r="B910" t="s">
        <v>11</v>
      </c>
      <c r="C910" t="s">
        <v>119</v>
      </c>
      <c r="D910" t="s">
        <v>120</v>
      </c>
      <c r="E910" t="s">
        <v>15</v>
      </c>
      <c r="F910" t="s">
        <v>34</v>
      </c>
      <c r="G910" t="s">
        <v>150</v>
      </c>
      <c r="H910" s="1">
        <v>2020</v>
      </c>
      <c r="I910" s="2">
        <v>2265</v>
      </c>
      <c r="J910" s="3">
        <v>5017.5</v>
      </c>
      <c r="K910">
        <f>Table1[[#This Row],[Total Revenue + Open]]/Table1[[#This Row],[Qty]]</f>
        <v>2.2152317880794703</v>
      </c>
      <c r="L910">
        <f>Table1[[#This Row],[Qty]]/Table1[[#This Row],[Total Revenue + Open]]</f>
        <v>0.45142002989536623</v>
      </c>
    </row>
    <row r="911" spans="1:12">
      <c r="A911" t="s">
        <v>10</v>
      </c>
      <c r="B911" t="s">
        <v>11</v>
      </c>
      <c r="C911" t="s">
        <v>119</v>
      </c>
      <c r="D911" t="s">
        <v>120</v>
      </c>
      <c r="E911" t="s">
        <v>15</v>
      </c>
      <c r="F911" t="s">
        <v>34</v>
      </c>
      <c r="G911" t="s">
        <v>150</v>
      </c>
      <c r="H911" s="1">
        <v>2020</v>
      </c>
      <c r="I911" s="2">
        <v>1860</v>
      </c>
      <c r="J911" s="3">
        <v>4144</v>
      </c>
      <c r="K911">
        <f>Table1[[#This Row],[Total Revenue + Open]]/Table1[[#This Row],[Qty]]</f>
        <v>2.2279569892473119</v>
      </c>
      <c r="L911">
        <f>Table1[[#This Row],[Qty]]/Table1[[#This Row],[Total Revenue + Open]]</f>
        <v>0.44884169884169883</v>
      </c>
    </row>
    <row r="912" spans="1:12">
      <c r="A912" t="s">
        <v>10</v>
      </c>
      <c r="B912" t="s">
        <v>11</v>
      </c>
      <c r="C912" t="s">
        <v>119</v>
      </c>
      <c r="D912" t="s">
        <v>120</v>
      </c>
      <c r="E912" t="s">
        <v>15</v>
      </c>
      <c r="F912" t="s">
        <v>34</v>
      </c>
      <c r="G912" t="s">
        <v>150</v>
      </c>
      <c r="H912" s="1">
        <v>2018</v>
      </c>
      <c r="I912" s="2">
        <v>10125</v>
      </c>
      <c r="J912" s="3">
        <v>22467.25</v>
      </c>
      <c r="K912">
        <f>Table1[[#This Row],[Total Revenue + Open]]/Table1[[#This Row],[Qty]]</f>
        <v>2.2189876543209874</v>
      </c>
      <c r="L912">
        <f>Table1[[#This Row],[Qty]]/Table1[[#This Row],[Total Revenue + Open]]</f>
        <v>0.45065595477862219</v>
      </c>
    </row>
    <row r="913" spans="1:12">
      <c r="A913" t="s">
        <v>10</v>
      </c>
      <c r="B913" t="s">
        <v>11</v>
      </c>
      <c r="C913" t="s">
        <v>119</v>
      </c>
      <c r="D913" t="s">
        <v>120</v>
      </c>
      <c r="E913" t="s">
        <v>15</v>
      </c>
      <c r="F913" t="s">
        <v>34</v>
      </c>
      <c r="G913" t="s">
        <v>150</v>
      </c>
      <c r="H913" s="1">
        <v>2018</v>
      </c>
      <c r="I913" s="2">
        <v>5385</v>
      </c>
      <c r="J913" s="3">
        <v>11930.5</v>
      </c>
      <c r="K913">
        <f>Table1[[#This Row],[Total Revenue + Open]]/Table1[[#This Row],[Qty]]</f>
        <v>2.2155060352831941</v>
      </c>
      <c r="L913">
        <f>Table1[[#This Row],[Qty]]/Table1[[#This Row],[Total Revenue + Open]]</f>
        <v>0.45136415070617325</v>
      </c>
    </row>
    <row r="914" spans="1:12">
      <c r="A914" t="s">
        <v>10</v>
      </c>
      <c r="B914" t="s">
        <v>11</v>
      </c>
      <c r="C914" t="s">
        <v>119</v>
      </c>
      <c r="D914" t="s">
        <v>120</v>
      </c>
      <c r="E914" t="s">
        <v>15</v>
      </c>
      <c r="F914" t="s">
        <v>34</v>
      </c>
      <c r="G914" t="s">
        <v>150</v>
      </c>
      <c r="H914" s="1">
        <v>2018</v>
      </c>
      <c r="I914" s="2">
        <v>4625</v>
      </c>
      <c r="J914" s="3">
        <v>10258</v>
      </c>
      <c r="K914">
        <f>Table1[[#This Row],[Total Revenue + Open]]/Table1[[#This Row],[Qty]]</f>
        <v>2.2179459459459459</v>
      </c>
      <c r="L914">
        <f>Table1[[#This Row],[Qty]]/Table1[[#This Row],[Total Revenue + Open]]</f>
        <v>0.45086761551959448</v>
      </c>
    </row>
    <row r="915" spans="1:12">
      <c r="A915" t="s">
        <v>10</v>
      </c>
      <c r="B915" t="s">
        <v>11</v>
      </c>
      <c r="C915" t="s">
        <v>119</v>
      </c>
      <c r="D915" t="s">
        <v>120</v>
      </c>
      <c r="E915" t="s">
        <v>15</v>
      </c>
      <c r="F915" t="s">
        <v>34</v>
      </c>
      <c r="G915" t="s">
        <v>150</v>
      </c>
      <c r="H915" s="1">
        <v>2019</v>
      </c>
      <c r="I915" s="2">
        <v>1710</v>
      </c>
      <c r="J915" s="3">
        <v>3791</v>
      </c>
      <c r="K915">
        <f>Table1[[#This Row],[Total Revenue + Open]]/Table1[[#This Row],[Qty]]</f>
        <v>2.2169590643274852</v>
      </c>
      <c r="L915">
        <f>Table1[[#This Row],[Qty]]/Table1[[#This Row],[Total Revenue + Open]]</f>
        <v>0.45106831970456346</v>
      </c>
    </row>
    <row r="916" spans="1:12">
      <c r="A916" t="s">
        <v>10</v>
      </c>
      <c r="B916" t="s">
        <v>11</v>
      </c>
      <c r="C916" t="s">
        <v>119</v>
      </c>
      <c r="D916" t="s">
        <v>120</v>
      </c>
      <c r="E916" t="s">
        <v>15</v>
      </c>
      <c r="F916" t="s">
        <v>34</v>
      </c>
      <c r="G916" t="s">
        <v>150</v>
      </c>
      <c r="H916" s="1">
        <v>2018</v>
      </c>
      <c r="I916" s="2">
        <v>1000</v>
      </c>
      <c r="J916" s="3">
        <v>2230</v>
      </c>
      <c r="K916">
        <f>Table1[[#This Row],[Total Revenue + Open]]/Table1[[#This Row],[Qty]]</f>
        <v>2.23</v>
      </c>
      <c r="L916">
        <f>Table1[[#This Row],[Qty]]/Table1[[#This Row],[Total Revenue + Open]]</f>
        <v>0.44843049327354262</v>
      </c>
    </row>
    <row r="917" spans="1:12">
      <c r="A917" t="s">
        <v>10</v>
      </c>
      <c r="B917" t="s">
        <v>11</v>
      </c>
      <c r="C917" t="s">
        <v>119</v>
      </c>
      <c r="D917" t="s">
        <v>120</v>
      </c>
      <c r="E917" t="s">
        <v>15</v>
      </c>
      <c r="F917" t="s">
        <v>34</v>
      </c>
      <c r="G917" t="s">
        <v>150</v>
      </c>
      <c r="H917" s="1">
        <v>2018</v>
      </c>
      <c r="I917" s="2">
        <v>4425</v>
      </c>
      <c r="J917" s="3">
        <v>9812</v>
      </c>
      <c r="K917">
        <f>Table1[[#This Row],[Total Revenue + Open]]/Table1[[#This Row],[Qty]]</f>
        <v>2.2174011299435028</v>
      </c>
      <c r="L917">
        <f>Table1[[#This Row],[Qty]]/Table1[[#This Row],[Total Revenue + Open]]</f>
        <v>0.45097839380350591</v>
      </c>
    </row>
    <row r="918" spans="1:12">
      <c r="A918" t="s">
        <v>10</v>
      </c>
      <c r="B918" t="s">
        <v>11</v>
      </c>
      <c r="C918" t="s">
        <v>119</v>
      </c>
      <c r="D918" t="s">
        <v>120</v>
      </c>
      <c r="E918" t="s">
        <v>15</v>
      </c>
      <c r="F918" t="s">
        <v>34</v>
      </c>
      <c r="G918" t="s">
        <v>150</v>
      </c>
      <c r="H918" s="1">
        <v>2019</v>
      </c>
      <c r="I918" s="2">
        <v>550</v>
      </c>
      <c r="J918" s="3">
        <v>1226.5</v>
      </c>
      <c r="K918">
        <f>Table1[[#This Row],[Total Revenue + Open]]/Table1[[#This Row],[Qty]]</f>
        <v>2.23</v>
      </c>
      <c r="L918">
        <f>Table1[[#This Row],[Qty]]/Table1[[#This Row],[Total Revenue + Open]]</f>
        <v>0.44843049327354262</v>
      </c>
    </row>
    <row r="919" spans="1:12">
      <c r="A919" t="s">
        <v>10</v>
      </c>
      <c r="B919" t="s">
        <v>11</v>
      </c>
      <c r="C919" t="s">
        <v>119</v>
      </c>
      <c r="D919" t="s">
        <v>120</v>
      </c>
      <c r="E919" t="s">
        <v>15</v>
      </c>
      <c r="F919" t="s">
        <v>34</v>
      </c>
      <c r="G919" t="s">
        <v>150</v>
      </c>
      <c r="H919" s="1">
        <v>2018</v>
      </c>
      <c r="I919" s="2">
        <v>2090</v>
      </c>
      <c r="J919" s="3">
        <v>4627.25</v>
      </c>
      <c r="K919">
        <f>Table1[[#This Row],[Total Revenue + Open]]/Table1[[#This Row],[Qty]]</f>
        <v>2.2139952153110047</v>
      </c>
      <c r="L919">
        <f>Table1[[#This Row],[Qty]]/Table1[[#This Row],[Total Revenue + Open]]</f>
        <v>0.45167215948997785</v>
      </c>
    </row>
    <row r="920" spans="1:12">
      <c r="A920" t="s">
        <v>10</v>
      </c>
      <c r="B920" t="s">
        <v>11</v>
      </c>
      <c r="C920" t="s">
        <v>119</v>
      </c>
      <c r="D920" t="s">
        <v>120</v>
      </c>
      <c r="E920" t="s">
        <v>15</v>
      </c>
      <c r="F920" t="s">
        <v>34</v>
      </c>
      <c r="G920" t="s">
        <v>150</v>
      </c>
      <c r="H920" s="1">
        <v>2018</v>
      </c>
      <c r="I920" s="2">
        <v>11810</v>
      </c>
      <c r="J920" s="3">
        <v>26202.5</v>
      </c>
      <c r="K920">
        <f>Table1[[#This Row],[Total Revenue + Open]]/Table1[[#This Row],[Qty]]</f>
        <v>2.2186706181202371</v>
      </c>
      <c r="L920">
        <f>Table1[[#This Row],[Qty]]/Table1[[#This Row],[Total Revenue + Open]]</f>
        <v>0.45072035111153513</v>
      </c>
    </row>
    <row r="921" spans="1:12">
      <c r="A921" t="s">
        <v>10</v>
      </c>
      <c r="B921" t="s">
        <v>11</v>
      </c>
      <c r="C921" t="s">
        <v>119</v>
      </c>
      <c r="D921" t="s">
        <v>120</v>
      </c>
      <c r="E921" t="s">
        <v>15</v>
      </c>
      <c r="F921" t="s">
        <v>34</v>
      </c>
      <c r="G921" t="s">
        <v>150</v>
      </c>
      <c r="H921" s="1">
        <v>2018</v>
      </c>
      <c r="I921" s="2">
        <v>7070</v>
      </c>
      <c r="J921" s="3">
        <v>15665.75</v>
      </c>
      <c r="K921">
        <f>Table1[[#This Row],[Total Revenue + Open]]/Table1[[#This Row],[Qty]]</f>
        <v>2.2158062234794906</v>
      </c>
      <c r="L921">
        <f>Table1[[#This Row],[Qty]]/Table1[[#This Row],[Total Revenue + Open]]</f>
        <v>0.45130300177138022</v>
      </c>
    </row>
    <row r="922" spans="1:12">
      <c r="A922" t="s">
        <v>10</v>
      </c>
      <c r="B922" t="s">
        <v>11</v>
      </c>
      <c r="C922" t="s">
        <v>119</v>
      </c>
      <c r="D922" t="s">
        <v>120</v>
      </c>
      <c r="E922" t="s">
        <v>15</v>
      </c>
      <c r="F922" t="s">
        <v>34</v>
      </c>
      <c r="G922" t="s">
        <v>150</v>
      </c>
      <c r="H922" s="1">
        <v>2018</v>
      </c>
      <c r="I922" s="2">
        <v>7545</v>
      </c>
      <c r="J922" s="3">
        <v>16725</v>
      </c>
      <c r="K922">
        <f>Table1[[#This Row],[Total Revenue + Open]]/Table1[[#This Row],[Qty]]</f>
        <v>2.2166998011928429</v>
      </c>
      <c r="L922">
        <f>Table1[[#This Row],[Qty]]/Table1[[#This Row],[Total Revenue + Open]]</f>
        <v>0.45112107623318387</v>
      </c>
    </row>
    <row r="923" spans="1:12">
      <c r="A923" t="s">
        <v>10</v>
      </c>
      <c r="B923" t="s">
        <v>11</v>
      </c>
      <c r="C923" t="s">
        <v>119</v>
      </c>
      <c r="D923" t="s">
        <v>120</v>
      </c>
      <c r="E923" t="s">
        <v>15</v>
      </c>
      <c r="F923" t="s">
        <v>34</v>
      </c>
      <c r="G923" t="s">
        <v>150</v>
      </c>
      <c r="H923" s="1">
        <v>2019</v>
      </c>
      <c r="I923" s="2">
        <v>1410</v>
      </c>
      <c r="J923" s="3">
        <v>3122</v>
      </c>
      <c r="K923">
        <f>Table1[[#This Row],[Total Revenue + Open]]/Table1[[#This Row],[Qty]]</f>
        <v>2.2141843971631205</v>
      </c>
      <c r="L923">
        <f>Table1[[#This Row],[Qty]]/Table1[[#This Row],[Total Revenue + Open]]</f>
        <v>0.4516335682254965</v>
      </c>
    </row>
    <row r="924" spans="1:12">
      <c r="A924" t="s">
        <v>10</v>
      </c>
      <c r="B924" t="s">
        <v>11</v>
      </c>
      <c r="C924" t="s">
        <v>119</v>
      </c>
      <c r="D924" t="s">
        <v>120</v>
      </c>
      <c r="E924" t="s">
        <v>15</v>
      </c>
      <c r="F924" t="s">
        <v>34</v>
      </c>
      <c r="G924" t="s">
        <v>150</v>
      </c>
      <c r="H924" s="1">
        <v>2019</v>
      </c>
      <c r="I924" s="2">
        <v>2465</v>
      </c>
      <c r="J924" s="3">
        <v>5463.5</v>
      </c>
      <c r="K924">
        <f>Table1[[#This Row],[Total Revenue + Open]]/Table1[[#This Row],[Qty]]</f>
        <v>2.2164300202839757</v>
      </c>
      <c r="L924">
        <f>Table1[[#This Row],[Qty]]/Table1[[#This Row],[Total Revenue + Open]]</f>
        <v>0.45117598608950304</v>
      </c>
    </row>
    <row r="925" spans="1:12">
      <c r="A925" t="s">
        <v>10</v>
      </c>
      <c r="B925" t="s">
        <v>11</v>
      </c>
      <c r="C925" t="s">
        <v>119</v>
      </c>
      <c r="D925" t="s">
        <v>120</v>
      </c>
      <c r="E925" t="s">
        <v>15</v>
      </c>
      <c r="F925" t="s">
        <v>34</v>
      </c>
      <c r="G925" t="s">
        <v>150</v>
      </c>
      <c r="H925" s="1">
        <v>2019</v>
      </c>
      <c r="I925" s="2">
        <v>5080</v>
      </c>
      <c r="J925" s="3">
        <v>11261.5</v>
      </c>
      <c r="K925">
        <f>Table1[[#This Row],[Total Revenue + Open]]/Table1[[#This Row],[Qty]]</f>
        <v>2.2168307086614174</v>
      </c>
      <c r="L925">
        <f>Table1[[#This Row],[Qty]]/Table1[[#This Row],[Total Revenue + Open]]</f>
        <v>0.45109443679793987</v>
      </c>
    </row>
    <row r="926" spans="1:12">
      <c r="A926" t="s">
        <v>10</v>
      </c>
      <c r="B926" t="s">
        <v>11</v>
      </c>
      <c r="C926" t="s">
        <v>119</v>
      </c>
      <c r="D926" t="s">
        <v>120</v>
      </c>
      <c r="E926" t="s">
        <v>15</v>
      </c>
      <c r="F926" t="s">
        <v>34</v>
      </c>
      <c r="G926" t="s">
        <v>150</v>
      </c>
      <c r="H926" s="1">
        <v>2020</v>
      </c>
      <c r="I926" s="2">
        <v>4325</v>
      </c>
      <c r="J926" s="3">
        <v>9589</v>
      </c>
      <c r="K926">
        <f>Table1[[#This Row],[Total Revenue + Open]]/Table1[[#This Row],[Qty]]</f>
        <v>2.2171098265895952</v>
      </c>
      <c r="L926">
        <f>Table1[[#This Row],[Qty]]/Table1[[#This Row],[Total Revenue + Open]]</f>
        <v>0.4510376473042027</v>
      </c>
    </row>
    <row r="927" spans="1:12">
      <c r="A927" t="s">
        <v>10</v>
      </c>
      <c r="B927" t="s">
        <v>11</v>
      </c>
      <c r="C927" t="s">
        <v>119</v>
      </c>
      <c r="D927" t="s">
        <v>120</v>
      </c>
      <c r="E927" t="s">
        <v>15</v>
      </c>
      <c r="F927" t="s">
        <v>34</v>
      </c>
      <c r="G927" t="s">
        <v>150</v>
      </c>
      <c r="H927" s="1">
        <v>2020</v>
      </c>
      <c r="I927" s="2">
        <v>4125</v>
      </c>
      <c r="J927" s="3">
        <v>9143</v>
      </c>
      <c r="K927">
        <f>Table1[[#This Row],[Total Revenue + Open]]/Table1[[#This Row],[Qty]]</f>
        <v>2.2164848484848485</v>
      </c>
      <c r="L927">
        <f>Table1[[#This Row],[Qty]]/Table1[[#This Row],[Total Revenue + Open]]</f>
        <v>0.4511648255496008</v>
      </c>
    </row>
    <row r="928" spans="1:12">
      <c r="A928" t="s">
        <v>10</v>
      </c>
      <c r="B928" t="s">
        <v>11</v>
      </c>
      <c r="C928" t="s">
        <v>119</v>
      </c>
      <c r="D928" t="s">
        <v>120</v>
      </c>
      <c r="E928" t="s">
        <v>15</v>
      </c>
      <c r="F928" t="s">
        <v>34</v>
      </c>
      <c r="G928" t="s">
        <v>150</v>
      </c>
      <c r="H928" s="1">
        <v>2020</v>
      </c>
      <c r="I928" s="2">
        <v>1210</v>
      </c>
      <c r="J928" s="3">
        <v>2688</v>
      </c>
      <c r="K928">
        <f>Table1[[#This Row],[Total Revenue + Open]]/Table1[[#This Row],[Qty]]</f>
        <v>2.2214876033057851</v>
      </c>
      <c r="L928">
        <f>Table1[[#This Row],[Qty]]/Table1[[#This Row],[Total Revenue + Open]]</f>
        <v>0.45014880952380953</v>
      </c>
    </row>
    <row r="929" spans="1:12">
      <c r="A929" t="s">
        <v>10</v>
      </c>
      <c r="B929" t="s">
        <v>11</v>
      </c>
      <c r="C929" t="s">
        <v>119</v>
      </c>
      <c r="D929" t="s">
        <v>120</v>
      </c>
      <c r="E929" t="s">
        <v>15</v>
      </c>
      <c r="F929" t="s">
        <v>34</v>
      </c>
      <c r="G929" t="s">
        <v>150</v>
      </c>
      <c r="H929" s="1">
        <v>2019</v>
      </c>
      <c r="I929" s="2">
        <v>2465</v>
      </c>
      <c r="J929" s="3">
        <v>5463.5</v>
      </c>
      <c r="K929">
        <f>Table1[[#This Row],[Total Revenue + Open]]/Table1[[#This Row],[Qty]]</f>
        <v>2.2164300202839757</v>
      </c>
      <c r="L929">
        <f>Table1[[#This Row],[Qty]]/Table1[[#This Row],[Total Revenue + Open]]</f>
        <v>0.45117598608950304</v>
      </c>
    </row>
    <row r="930" spans="1:12">
      <c r="A930" t="s">
        <v>10</v>
      </c>
      <c r="B930" t="s">
        <v>11</v>
      </c>
      <c r="C930" t="s">
        <v>119</v>
      </c>
      <c r="D930" t="s">
        <v>120</v>
      </c>
      <c r="E930" t="s">
        <v>15</v>
      </c>
      <c r="F930" t="s">
        <v>34</v>
      </c>
      <c r="G930" t="s">
        <v>151</v>
      </c>
      <c r="H930" s="1">
        <v>2018</v>
      </c>
      <c r="I930" s="2">
        <v>5280</v>
      </c>
      <c r="J930" s="3">
        <v>11707.5</v>
      </c>
      <c r="K930">
        <f>Table1[[#This Row],[Total Revenue + Open]]/Table1[[#This Row],[Qty]]</f>
        <v>2.2173295454545454</v>
      </c>
      <c r="L930">
        <f>Table1[[#This Row],[Qty]]/Table1[[#This Row],[Total Revenue + Open]]</f>
        <v>0.45099295323510569</v>
      </c>
    </row>
    <row r="931" spans="1:12">
      <c r="A931" t="s">
        <v>10</v>
      </c>
      <c r="B931" t="s">
        <v>11</v>
      </c>
      <c r="C931" t="s">
        <v>119</v>
      </c>
      <c r="D931" t="s">
        <v>120</v>
      </c>
      <c r="E931" t="s">
        <v>15</v>
      </c>
      <c r="F931" t="s">
        <v>34</v>
      </c>
      <c r="G931" t="s">
        <v>151</v>
      </c>
      <c r="H931" s="1">
        <v>2018</v>
      </c>
      <c r="I931" s="2">
        <v>7360</v>
      </c>
      <c r="J931" s="3">
        <v>16334.75</v>
      </c>
      <c r="K931">
        <f>Table1[[#This Row],[Total Revenue + Open]]/Table1[[#This Row],[Qty]]</f>
        <v>2.2193953804347828</v>
      </c>
      <c r="L931">
        <f>Table1[[#This Row],[Qty]]/Table1[[#This Row],[Total Revenue + Open]]</f>
        <v>0.45057316457246055</v>
      </c>
    </row>
    <row r="932" spans="1:12">
      <c r="A932" t="s">
        <v>10</v>
      </c>
      <c r="B932" t="s">
        <v>11</v>
      </c>
      <c r="C932" t="s">
        <v>119</v>
      </c>
      <c r="D932" t="s">
        <v>120</v>
      </c>
      <c r="E932" t="s">
        <v>15</v>
      </c>
      <c r="F932" t="s">
        <v>34</v>
      </c>
      <c r="G932" t="s">
        <v>151</v>
      </c>
      <c r="H932" s="1">
        <v>2018</v>
      </c>
      <c r="I932" s="2">
        <v>500</v>
      </c>
      <c r="J932" s="3">
        <v>1115</v>
      </c>
      <c r="K932">
        <f>Table1[[#This Row],[Total Revenue + Open]]/Table1[[#This Row],[Qty]]</f>
        <v>2.23</v>
      </c>
      <c r="L932">
        <f>Table1[[#This Row],[Qty]]/Table1[[#This Row],[Total Revenue + Open]]</f>
        <v>0.44843049327354262</v>
      </c>
    </row>
    <row r="933" spans="1:12">
      <c r="A933" t="s">
        <v>10</v>
      </c>
      <c r="B933" t="s">
        <v>11</v>
      </c>
      <c r="C933" t="s">
        <v>119</v>
      </c>
      <c r="D933" t="s">
        <v>120</v>
      </c>
      <c r="E933" t="s">
        <v>15</v>
      </c>
      <c r="F933" t="s">
        <v>34</v>
      </c>
      <c r="G933" t="s">
        <v>151</v>
      </c>
      <c r="H933" s="1">
        <v>2018</v>
      </c>
      <c r="I933" s="2">
        <v>6385</v>
      </c>
      <c r="J933" s="3">
        <v>14160.5</v>
      </c>
      <c r="K933">
        <f>Table1[[#This Row],[Total Revenue + Open]]/Table1[[#This Row],[Qty]]</f>
        <v>2.2177760375880973</v>
      </c>
      <c r="L933">
        <f>Table1[[#This Row],[Qty]]/Table1[[#This Row],[Total Revenue + Open]]</f>
        <v>0.45090215740969597</v>
      </c>
    </row>
    <row r="934" spans="1:12">
      <c r="A934" t="s">
        <v>10</v>
      </c>
      <c r="B934" t="s">
        <v>11</v>
      </c>
      <c r="C934" t="s">
        <v>119</v>
      </c>
      <c r="D934" t="s">
        <v>120</v>
      </c>
      <c r="E934" t="s">
        <v>15</v>
      </c>
      <c r="F934" t="s">
        <v>34</v>
      </c>
      <c r="G934" t="s">
        <v>151</v>
      </c>
      <c r="H934" s="1">
        <v>2018</v>
      </c>
      <c r="I934" s="2">
        <v>11305</v>
      </c>
      <c r="J934" s="3">
        <v>25087.5</v>
      </c>
      <c r="K934">
        <f>Table1[[#This Row],[Total Revenue + Open]]/Table1[[#This Row],[Qty]]</f>
        <v>2.2191508182220256</v>
      </c>
      <c r="L934">
        <f>Table1[[#This Row],[Qty]]/Table1[[#This Row],[Total Revenue + Open]]</f>
        <v>0.45062282012954658</v>
      </c>
    </row>
    <row r="935" spans="1:12">
      <c r="A935" t="s">
        <v>10</v>
      </c>
      <c r="B935" t="s">
        <v>11</v>
      </c>
      <c r="C935" t="s">
        <v>119</v>
      </c>
      <c r="D935" t="s">
        <v>120</v>
      </c>
      <c r="E935" t="s">
        <v>15</v>
      </c>
      <c r="F935" t="s">
        <v>34</v>
      </c>
      <c r="G935" t="s">
        <v>151</v>
      </c>
      <c r="H935" s="1">
        <v>2018</v>
      </c>
      <c r="I935" s="2">
        <v>2090</v>
      </c>
      <c r="J935" s="3">
        <v>4627.25</v>
      </c>
      <c r="K935">
        <f>Table1[[#This Row],[Total Revenue + Open]]/Table1[[#This Row],[Qty]]</f>
        <v>2.2139952153110047</v>
      </c>
      <c r="L935">
        <f>Table1[[#This Row],[Qty]]/Table1[[#This Row],[Total Revenue + Open]]</f>
        <v>0.45167215948997785</v>
      </c>
    </row>
    <row r="936" spans="1:12">
      <c r="A936" t="s">
        <v>10</v>
      </c>
      <c r="B936" t="s">
        <v>11</v>
      </c>
      <c r="C936" t="s">
        <v>119</v>
      </c>
      <c r="D936" t="s">
        <v>120</v>
      </c>
      <c r="E936" t="s">
        <v>15</v>
      </c>
      <c r="F936" t="s">
        <v>34</v>
      </c>
      <c r="G936" t="s">
        <v>151</v>
      </c>
      <c r="H936" s="1">
        <v>2018</v>
      </c>
      <c r="I936" s="2">
        <v>3095</v>
      </c>
      <c r="J936" s="3">
        <v>6857.25</v>
      </c>
      <c r="K936">
        <f>Table1[[#This Row],[Total Revenue + Open]]/Table1[[#This Row],[Qty]]</f>
        <v>2.215589660743134</v>
      </c>
      <c r="L936">
        <f>Table1[[#This Row],[Qty]]/Table1[[#This Row],[Total Revenue + Open]]</f>
        <v>0.45134711436800468</v>
      </c>
    </row>
    <row r="937" spans="1:12">
      <c r="A937" t="s">
        <v>10</v>
      </c>
      <c r="B937" t="s">
        <v>11</v>
      </c>
      <c r="C937" t="s">
        <v>119</v>
      </c>
      <c r="D937" t="s">
        <v>120</v>
      </c>
      <c r="E937" t="s">
        <v>15</v>
      </c>
      <c r="F937" t="s">
        <v>34</v>
      </c>
      <c r="G937" t="s">
        <v>151</v>
      </c>
      <c r="H937" s="1">
        <v>2018</v>
      </c>
      <c r="I937" s="2">
        <v>1685</v>
      </c>
      <c r="J937" s="3">
        <v>3735.25</v>
      </c>
      <c r="K937">
        <f>Table1[[#This Row],[Total Revenue + Open]]/Table1[[#This Row],[Qty]]</f>
        <v>2.2167655786350147</v>
      </c>
      <c r="L937">
        <f>Table1[[#This Row],[Qty]]/Table1[[#This Row],[Total Revenue + Open]]</f>
        <v>0.45110769024831004</v>
      </c>
    </row>
    <row r="938" spans="1:12">
      <c r="A938" t="s">
        <v>10</v>
      </c>
      <c r="B938" t="s">
        <v>11</v>
      </c>
      <c r="C938" t="s">
        <v>119</v>
      </c>
      <c r="D938" t="s">
        <v>120</v>
      </c>
      <c r="E938" t="s">
        <v>15</v>
      </c>
      <c r="F938" t="s">
        <v>34</v>
      </c>
      <c r="G938" t="s">
        <v>152</v>
      </c>
      <c r="H938" s="1">
        <v>2019</v>
      </c>
      <c r="I938" s="2">
        <v>650</v>
      </c>
      <c r="J938" s="3">
        <v>1449.5</v>
      </c>
      <c r="K938">
        <f>Table1[[#This Row],[Total Revenue + Open]]/Table1[[#This Row],[Qty]]</f>
        <v>2.23</v>
      </c>
      <c r="L938">
        <f>Table1[[#This Row],[Qty]]/Table1[[#This Row],[Total Revenue + Open]]</f>
        <v>0.44843049327354262</v>
      </c>
    </row>
    <row r="939" spans="1:12">
      <c r="A939" t="s">
        <v>10</v>
      </c>
      <c r="B939" t="s">
        <v>11</v>
      </c>
      <c r="C939" t="s">
        <v>119</v>
      </c>
      <c r="D939" t="s">
        <v>120</v>
      </c>
      <c r="E939" t="s">
        <v>15</v>
      </c>
      <c r="F939" t="s">
        <v>34</v>
      </c>
      <c r="G939" t="s">
        <v>152</v>
      </c>
      <c r="H939" s="1">
        <v>2019</v>
      </c>
      <c r="I939" s="2">
        <v>650</v>
      </c>
      <c r="J939" s="3">
        <v>1449.5</v>
      </c>
      <c r="K939">
        <f>Table1[[#This Row],[Total Revenue + Open]]/Table1[[#This Row],[Qty]]</f>
        <v>2.23</v>
      </c>
      <c r="L939">
        <f>Table1[[#This Row],[Qty]]/Table1[[#This Row],[Total Revenue + Open]]</f>
        <v>0.44843049327354262</v>
      </c>
    </row>
    <row r="940" spans="1:12">
      <c r="A940" t="s">
        <v>10</v>
      </c>
      <c r="B940" t="s">
        <v>11</v>
      </c>
      <c r="C940" t="s">
        <v>119</v>
      </c>
      <c r="D940" t="s">
        <v>120</v>
      </c>
      <c r="E940" t="s">
        <v>15</v>
      </c>
      <c r="F940" t="s">
        <v>34</v>
      </c>
      <c r="G940" t="s">
        <v>152</v>
      </c>
      <c r="H940" s="1">
        <v>2019</v>
      </c>
      <c r="I940" s="2">
        <v>3370</v>
      </c>
      <c r="J940" s="3">
        <v>7470.5</v>
      </c>
      <c r="K940">
        <f>Table1[[#This Row],[Total Revenue + Open]]/Table1[[#This Row],[Qty]]</f>
        <v>2.2167655786350147</v>
      </c>
      <c r="L940">
        <f>Table1[[#This Row],[Qty]]/Table1[[#This Row],[Total Revenue + Open]]</f>
        <v>0.45110769024831004</v>
      </c>
    </row>
    <row r="941" spans="1:12">
      <c r="A941" t="s">
        <v>10</v>
      </c>
      <c r="B941" t="s">
        <v>11</v>
      </c>
      <c r="C941" t="s">
        <v>119</v>
      </c>
      <c r="D941" t="s">
        <v>120</v>
      </c>
      <c r="E941" t="s">
        <v>15</v>
      </c>
      <c r="F941" t="s">
        <v>34</v>
      </c>
      <c r="G941" t="s">
        <v>152</v>
      </c>
      <c r="H941" s="1">
        <v>2019</v>
      </c>
      <c r="I941" s="2">
        <v>1560</v>
      </c>
      <c r="J941" s="3">
        <v>3456.5</v>
      </c>
      <c r="K941">
        <f>Table1[[#This Row],[Total Revenue + Open]]/Table1[[#This Row],[Qty]]</f>
        <v>2.2157051282051281</v>
      </c>
      <c r="L941">
        <f>Table1[[#This Row],[Qty]]/Table1[[#This Row],[Total Revenue + Open]]</f>
        <v>0.45132359323014609</v>
      </c>
    </row>
    <row r="942" spans="1:12">
      <c r="A942" t="s">
        <v>10</v>
      </c>
      <c r="B942" t="s">
        <v>11</v>
      </c>
      <c r="C942" t="s">
        <v>119</v>
      </c>
      <c r="D942" t="s">
        <v>120</v>
      </c>
      <c r="E942" t="s">
        <v>15</v>
      </c>
      <c r="F942" t="s">
        <v>34</v>
      </c>
      <c r="G942" t="s">
        <v>152</v>
      </c>
      <c r="H942" s="1">
        <v>2019</v>
      </c>
      <c r="I942" s="2">
        <v>3720</v>
      </c>
      <c r="J942" s="3">
        <v>8251</v>
      </c>
      <c r="K942">
        <f>Table1[[#This Row],[Total Revenue + Open]]/Table1[[#This Row],[Qty]]</f>
        <v>2.2180107526881718</v>
      </c>
      <c r="L942">
        <f>Table1[[#This Row],[Qty]]/Table1[[#This Row],[Total Revenue + Open]]</f>
        <v>0.45085444188583201</v>
      </c>
    </row>
    <row r="943" spans="1:12">
      <c r="A943" t="s">
        <v>10</v>
      </c>
      <c r="B943" t="s">
        <v>11</v>
      </c>
      <c r="C943" t="s">
        <v>119</v>
      </c>
      <c r="D943" t="s">
        <v>120</v>
      </c>
      <c r="E943" t="s">
        <v>15</v>
      </c>
      <c r="F943" t="s">
        <v>34</v>
      </c>
      <c r="G943" t="s">
        <v>152</v>
      </c>
      <c r="H943" s="1">
        <v>2020</v>
      </c>
      <c r="I943" s="2">
        <v>2265</v>
      </c>
      <c r="J943" s="3">
        <v>5017.5</v>
      </c>
      <c r="K943">
        <f>Table1[[#This Row],[Total Revenue + Open]]/Table1[[#This Row],[Qty]]</f>
        <v>2.2152317880794703</v>
      </c>
      <c r="L943">
        <f>Table1[[#This Row],[Qty]]/Table1[[#This Row],[Total Revenue + Open]]</f>
        <v>0.45142002989536623</v>
      </c>
    </row>
    <row r="944" spans="1:12">
      <c r="A944" t="s">
        <v>10</v>
      </c>
      <c r="B944" t="s">
        <v>11</v>
      </c>
      <c r="C944" t="s">
        <v>119</v>
      </c>
      <c r="D944" t="s">
        <v>120</v>
      </c>
      <c r="E944" t="s">
        <v>15</v>
      </c>
      <c r="F944" t="s">
        <v>34</v>
      </c>
      <c r="G944" t="s">
        <v>152</v>
      </c>
      <c r="H944" s="1">
        <v>2020</v>
      </c>
      <c r="I944" s="2">
        <v>1860</v>
      </c>
      <c r="J944" s="3">
        <v>4144</v>
      </c>
      <c r="K944">
        <f>Table1[[#This Row],[Total Revenue + Open]]/Table1[[#This Row],[Qty]]</f>
        <v>2.2279569892473119</v>
      </c>
      <c r="L944">
        <f>Table1[[#This Row],[Qty]]/Table1[[#This Row],[Total Revenue + Open]]</f>
        <v>0.44884169884169883</v>
      </c>
    </row>
    <row r="945" spans="1:12">
      <c r="A945" t="s">
        <v>10</v>
      </c>
      <c r="B945" t="s">
        <v>11</v>
      </c>
      <c r="C945" t="s">
        <v>119</v>
      </c>
      <c r="D945" t="s">
        <v>120</v>
      </c>
      <c r="E945" t="s">
        <v>15</v>
      </c>
      <c r="F945" t="s">
        <v>34</v>
      </c>
      <c r="G945" t="s">
        <v>152</v>
      </c>
      <c r="H945" s="1">
        <v>2018</v>
      </c>
      <c r="I945" s="2">
        <v>10125</v>
      </c>
      <c r="J945" s="3">
        <v>22467.25</v>
      </c>
      <c r="K945">
        <f>Table1[[#This Row],[Total Revenue + Open]]/Table1[[#This Row],[Qty]]</f>
        <v>2.2189876543209874</v>
      </c>
      <c r="L945">
        <f>Table1[[#This Row],[Qty]]/Table1[[#This Row],[Total Revenue + Open]]</f>
        <v>0.45065595477862219</v>
      </c>
    </row>
    <row r="946" spans="1:12">
      <c r="A946" t="s">
        <v>10</v>
      </c>
      <c r="B946" t="s">
        <v>11</v>
      </c>
      <c r="C946" t="s">
        <v>119</v>
      </c>
      <c r="D946" t="s">
        <v>120</v>
      </c>
      <c r="E946" t="s">
        <v>15</v>
      </c>
      <c r="F946" t="s">
        <v>34</v>
      </c>
      <c r="G946" t="s">
        <v>152</v>
      </c>
      <c r="H946" s="1">
        <v>2018</v>
      </c>
      <c r="I946" s="2">
        <v>5385</v>
      </c>
      <c r="J946" s="3">
        <v>11930.5</v>
      </c>
      <c r="K946">
        <f>Table1[[#This Row],[Total Revenue + Open]]/Table1[[#This Row],[Qty]]</f>
        <v>2.2155060352831941</v>
      </c>
      <c r="L946">
        <f>Table1[[#This Row],[Qty]]/Table1[[#This Row],[Total Revenue + Open]]</f>
        <v>0.45136415070617325</v>
      </c>
    </row>
    <row r="947" spans="1:12">
      <c r="A947" t="s">
        <v>10</v>
      </c>
      <c r="B947" t="s">
        <v>11</v>
      </c>
      <c r="C947" t="s">
        <v>119</v>
      </c>
      <c r="D947" t="s">
        <v>120</v>
      </c>
      <c r="E947" t="s">
        <v>15</v>
      </c>
      <c r="F947" t="s">
        <v>34</v>
      </c>
      <c r="G947" t="s">
        <v>152</v>
      </c>
      <c r="H947" s="1">
        <v>2018</v>
      </c>
      <c r="I947" s="2">
        <v>4625</v>
      </c>
      <c r="J947" s="3">
        <v>10258</v>
      </c>
      <c r="K947">
        <f>Table1[[#This Row],[Total Revenue + Open]]/Table1[[#This Row],[Qty]]</f>
        <v>2.2179459459459459</v>
      </c>
      <c r="L947">
        <f>Table1[[#This Row],[Qty]]/Table1[[#This Row],[Total Revenue + Open]]</f>
        <v>0.45086761551959448</v>
      </c>
    </row>
    <row r="948" spans="1:12">
      <c r="A948" t="s">
        <v>10</v>
      </c>
      <c r="B948" t="s">
        <v>11</v>
      </c>
      <c r="C948" t="s">
        <v>119</v>
      </c>
      <c r="D948" t="s">
        <v>120</v>
      </c>
      <c r="E948" t="s">
        <v>15</v>
      </c>
      <c r="F948" t="s">
        <v>34</v>
      </c>
      <c r="G948" t="s">
        <v>152</v>
      </c>
      <c r="H948" s="1">
        <v>2019</v>
      </c>
      <c r="I948" s="2">
        <v>1710</v>
      </c>
      <c r="J948" s="3">
        <v>3791</v>
      </c>
      <c r="K948">
        <f>Table1[[#This Row],[Total Revenue + Open]]/Table1[[#This Row],[Qty]]</f>
        <v>2.2169590643274852</v>
      </c>
      <c r="L948">
        <f>Table1[[#This Row],[Qty]]/Table1[[#This Row],[Total Revenue + Open]]</f>
        <v>0.45106831970456346</v>
      </c>
    </row>
    <row r="949" spans="1:12">
      <c r="A949" t="s">
        <v>10</v>
      </c>
      <c r="B949" t="s">
        <v>11</v>
      </c>
      <c r="C949" t="s">
        <v>119</v>
      </c>
      <c r="D949" t="s">
        <v>120</v>
      </c>
      <c r="E949" t="s">
        <v>15</v>
      </c>
      <c r="F949" t="s">
        <v>34</v>
      </c>
      <c r="G949" t="s">
        <v>152</v>
      </c>
      <c r="H949" s="1">
        <v>2018</v>
      </c>
      <c r="I949" s="2">
        <v>1000</v>
      </c>
      <c r="J949" s="3">
        <v>2230</v>
      </c>
      <c r="K949">
        <f>Table1[[#This Row],[Total Revenue + Open]]/Table1[[#This Row],[Qty]]</f>
        <v>2.23</v>
      </c>
      <c r="L949">
        <f>Table1[[#This Row],[Qty]]/Table1[[#This Row],[Total Revenue + Open]]</f>
        <v>0.44843049327354262</v>
      </c>
    </row>
    <row r="950" spans="1:12">
      <c r="A950" t="s">
        <v>10</v>
      </c>
      <c r="B950" t="s">
        <v>11</v>
      </c>
      <c r="C950" t="s">
        <v>119</v>
      </c>
      <c r="D950" t="s">
        <v>120</v>
      </c>
      <c r="E950" t="s">
        <v>15</v>
      </c>
      <c r="F950" t="s">
        <v>34</v>
      </c>
      <c r="G950" t="s">
        <v>152</v>
      </c>
      <c r="H950" s="1">
        <v>2018</v>
      </c>
      <c r="I950" s="2">
        <v>4425</v>
      </c>
      <c r="J950" s="3">
        <v>9812</v>
      </c>
      <c r="K950">
        <f>Table1[[#This Row],[Total Revenue + Open]]/Table1[[#This Row],[Qty]]</f>
        <v>2.2174011299435028</v>
      </c>
      <c r="L950">
        <f>Table1[[#This Row],[Qty]]/Table1[[#This Row],[Total Revenue + Open]]</f>
        <v>0.45097839380350591</v>
      </c>
    </row>
    <row r="951" spans="1:12">
      <c r="A951" t="s">
        <v>10</v>
      </c>
      <c r="B951" t="s">
        <v>11</v>
      </c>
      <c r="C951" t="s">
        <v>119</v>
      </c>
      <c r="D951" t="s">
        <v>120</v>
      </c>
      <c r="E951" t="s">
        <v>15</v>
      </c>
      <c r="F951" t="s">
        <v>34</v>
      </c>
      <c r="G951" t="s">
        <v>152</v>
      </c>
      <c r="H951" s="1">
        <v>2019</v>
      </c>
      <c r="I951" s="2">
        <v>550</v>
      </c>
      <c r="J951" s="3">
        <v>1226.5</v>
      </c>
      <c r="K951">
        <f>Table1[[#This Row],[Total Revenue + Open]]/Table1[[#This Row],[Qty]]</f>
        <v>2.23</v>
      </c>
      <c r="L951">
        <f>Table1[[#This Row],[Qty]]/Table1[[#This Row],[Total Revenue + Open]]</f>
        <v>0.44843049327354262</v>
      </c>
    </row>
    <row r="952" spans="1:12">
      <c r="A952" t="s">
        <v>10</v>
      </c>
      <c r="B952" t="s">
        <v>11</v>
      </c>
      <c r="C952" t="s">
        <v>119</v>
      </c>
      <c r="D952" t="s">
        <v>120</v>
      </c>
      <c r="E952" t="s">
        <v>15</v>
      </c>
      <c r="F952" t="s">
        <v>34</v>
      </c>
      <c r="G952" t="s">
        <v>152</v>
      </c>
      <c r="H952" s="1">
        <v>2018</v>
      </c>
      <c r="I952" s="2">
        <v>2090</v>
      </c>
      <c r="J952" s="3">
        <v>4627.25</v>
      </c>
      <c r="K952">
        <f>Table1[[#This Row],[Total Revenue + Open]]/Table1[[#This Row],[Qty]]</f>
        <v>2.2139952153110047</v>
      </c>
      <c r="L952">
        <f>Table1[[#This Row],[Qty]]/Table1[[#This Row],[Total Revenue + Open]]</f>
        <v>0.45167215948997785</v>
      </c>
    </row>
    <row r="953" spans="1:12">
      <c r="A953" t="s">
        <v>10</v>
      </c>
      <c r="B953" t="s">
        <v>11</v>
      </c>
      <c r="C953" t="s">
        <v>119</v>
      </c>
      <c r="D953" t="s">
        <v>120</v>
      </c>
      <c r="E953" t="s">
        <v>15</v>
      </c>
      <c r="F953" t="s">
        <v>34</v>
      </c>
      <c r="G953" t="s">
        <v>152</v>
      </c>
      <c r="H953" s="1">
        <v>2018</v>
      </c>
      <c r="I953" s="2">
        <v>11810</v>
      </c>
      <c r="J953" s="3">
        <v>26202.5</v>
      </c>
      <c r="K953">
        <f>Table1[[#This Row],[Total Revenue + Open]]/Table1[[#This Row],[Qty]]</f>
        <v>2.2186706181202371</v>
      </c>
      <c r="L953">
        <f>Table1[[#This Row],[Qty]]/Table1[[#This Row],[Total Revenue + Open]]</f>
        <v>0.45072035111153513</v>
      </c>
    </row>
    <row r="954" spans="1:12">
      <c r="A954" t="s">
        <v>10</v>
      </c>
      <c r="B954" t="s">
        <v>11</v>
      </c>
      <c r="C954" t="s">
        <v>119</v>
      </c>
      <c r="D954" t="s">
        <v>120</v>
      </c>
      <c r="E954" t="s">
        <v>15</v>
      </c>
      <c r="F954" t="s">
        <v>34</v>
      </c>
      <c r="G954" t="s">
        <v>152</v>
      </c>
      <c r="H954" s="1">
        <v>2018</v>
      </c>
      <c r="I954" s="2">
        <v>7070</v>
      </c>
      <c r="J954" s="3">
        <v>15665.75</v>
      </c>
      <c r="K954">
        <f>Table1[[#This Row],[Total Revenue + Open]]/Table1[[#This Row],[Qty]]</f>
        <v>2.2158062234794906</v>
      </c>
      <c r="L954">
        <f>Table1[[#This Row],[Qty]]/Table1[[#This Row],[Total Revenue + Open]]</f>
        <v>0.45130300177138022</v>
      </c>
    </row>
    <row r="955" spans="1:12">
      <c r="A955" t="s">
        <v>10</v>
      </c>
      <c r="B955" t="s">
        <v>11</v>
      </c>
      <c r="C955" t="s">
        <v>119</v>
      </c>
      <c r="D955" t="s">
        <v>120</v>
      </c>
      <c r="E955" t="s">
        <v>15</v>
      </c>
      <c r="F955" t="s">
        <v>34</v>
      </c>
      <c r="G955" t="s">
        <v>152</v>
      </c>
      <c r="H955" s="1">
        <v>2018</v>
      </c>
      <c r="I955" s="2">
        <v>7545</v>
      </c>
      <c r="J955" s="3">
        <v>16725</v>
      </c>
      <c r="K955">
        <f>Table1[[#This Row],[Total Revenue + Open]]/Table1[[#This Row],[Qty]]</f>
        <v>2.2166998011928429</v>
      </c>
      <c r="L955">
        <f>Table1[[#This Row],[Qty]]/Table1[[#This Row],[Total Revenue + Open]]</f>
        <v>0.45112107623318387</v>
      </c>
    </row>
    <row r="956" spans="1:12">
      <c r="A956" t="s">
        <v>10</v>
      </c>
      <c r="B956" t="s">
        <v>11</v>
      </c>
      <c r="C956" t="s">
        <v>119</v>
      </c>
      <c r="D956" t="s">
        <v>120</v>
      </c>
      <c r="E956" t="s">
        <v>15</v>
      </c>
      <c r="F956" t="s">
        <v>34</v>
      </c>
      <c r="G956" t="s">
        <v>152</v>
      </c>
      <c r="H956" s="1">
        <v>2019</v>
      </c>
      <c r="I956" s="2">
        <v>1410</v>
      </c>
      <c r="J956" s="3">
        <v>3122</v>
      </c>
      <c r="K956">
        <f>Table1[[#This Row],[Total Revenue + Open]]/Table1[[#This Row],[Qty]]</f>
        <v>2.2141843971631205</v>
      </c>
      <c r="L956">
        <f>Table1[[#This Row],[Qty]]/Table1[[#This Row],[Total Revenue + Open]]</f>
        <v>0.4516335682254965</v>
      </c>
    </row>
    <row r="957" spans="1:12">
      <c r="A957" t="s">
        <v>10</v>
      </c>
      <c r="B957" t="s">
        <v>11</v>
      </c>
      <c r="C957" t="s">
        <v>119</v>
      </c>
      <c r="D957" t="s">
        <v>120</v>
      </c>
      <c r="E957" t="s">
        <v>15</v>
      </c>
      <c r="F957" t="s">
        <v>34</v>
      </c>
      <c r="G957" t="s">
        <v>152</v>
      </c>
      <c r="H957" s="1">
        <v>2019</v>
      </c>
      <c r="I957" s="2">
        <v>2465</v>
      </c>
      <c r="J957" s="3">
        <v>5463.5</v>
      </c>
      <c r="K957">
        <f>Table1[[#This Row],[Total Revenue + Open]]/Table1[[#This Row],[Qty]]</f>
        <v>2.2164300202839757</v>
      </c>
      <c r="L957">
        <f>Table1[[#This Row],[Qty]]/Table1[[#This Row],[Total Revenue + Open]]</f>
        <v>0.45117598608950304</v>
      </c>
    </row>
    <row r="958" spans="1:12">
      <c r="A958" t="s">
        <v>10</v>
      </c>
      <c r="B958" t="s">
        <v>11</v>
      </c>
      <c r="C958" t="s">
        <v>119</v>
      </c>
      <c r="D958" t="s">
        <v>120</v>
      </c>
      <c r="E958" t="s">
        <v>15</v>
      </c>
      <c r="F958" t="s">
        <v>34</v>
      </c>
      <c r="G958" t="s">
        <v>152</v>
      </c>
      <c r="H958" s="1">
        <v>2019</v>
      </c>
      <c r="I958" s="2">
        <v>5080</v>
      </c>
      <c r="J958" s="3">
        <v>11261.5</v>
      </c>
      <c r="K958">
        <f>Table1[[#This Row],[Total Revenue + Open]]/Table1[[#This Row],[Qty]]</f>
        <v>2.2168307086614174</v>
      </c>
      <c r="L958">
        <f>Table1[[#This Row],[Qty]]/Table1[[#This Row],[Total Revenue + Open]]</f>
        <v>0.45109443679793987</v>
      </c>
    </row>
    <row r="959" spans="1:12">
      <c r="A959" t="s">
        <v>10</v>
      </c>
      <c r="B959" t="s">
        <v>11</v>
      </c>
      <c r="C959" t="s">
        <v>119</v>
      </c>
      <c r="D959" t="s">
        <v>120</v>
      </c>
      <c r="E959" t="s">
        <v>15</v>
      </c>
      <c r="F959" t="s">
        <v>34</v>
      </c>
      <c r="G959" t="s">
        <v>152</v>
      </c>
      <c r="H959" s="1">
        <v>2020</v>
      </c>
      <c r="I959" s="2">
        <v>4325</v>
      </c>
      <c r="J959" s="3">
        <v>9589</v>
      </c>
      <c r="K959">
        <f>Table1[[#This Row],[Total Revenue + Open]]/Table1[[#This Row],[Qty]]</f>
        <v>2.2171098265895952</v>
      </c>
      <c r="L959">
        <f>Table1[[#This Row],[Qty]]/Table1[[#This Row],[Total Revenue + Open]]</f>
        <v>0.4510376473042027</v>
      </c>
    </row>
    <row r="960" spans="1:12">
      <c r="A960" t="s">
        <v>10</v>
      </c>
      <c r="B960" t="s">
        <v>11</v>
      </c>
      <c r="C960" t="s">
        <v>119</v>
      </c>
      <c r="D960" t="s">
        <v>120</v>
      </c>
      <c r="E960" t="s">
        <v>15</v>
      </c>
      <c r="F960" t="s">
        <v>34</v>
      </c>
      <c r="G960" t="s">
        <v>152</v>
      </c>
      <c r="H960" s="1">
        <v>2020</v>
      </c>
      <c r="I960" s="2">
        <v>4125</v>
      </c>
      <c r="J960" s="3">
        <v>9143</v>
      </c>
      <c r="K960">
        <f>Table1[[#This Row],[Total Revenue + Open]]/Table1[[#This Row],[Qty]]</f>
        <v>2.2164848484848485</v>
      </c>
      <c r="L960">
        <f>Table1[[#This Row],[Qty]]/Table1[[#This Row],[Total Revenue + Open]]</f>
        <v>0.4511648255496008</v>
      </c>
    </row>
    <row r="961" spans="1:12">
      <c r="A961" t="s">
        <v>10</v>
      </c>
      <c r="B961" t="s">
        <v>11</v>
      </c>
      <c r="C961" t="s">
        <v>119</v>
      </c>
      <c r="D961" t="s">
        <v>120</v>
      </c>
      <c r="E961" t="s">
        <v>15</v>
      </c>
      <c r="F961" t="s">
        <v>34</v>
      </c>
      <c r="G961" t="s">
        <v>152</v>
      </c>
      <c r="H961" s="1">
        <v>2020</v>
      </c>
      <c r="I961" s="2">
        <v>1210</v>
      </c>
      <c r="J961" s="3">
        <v>2688</v>
      </c>
      <c r="K961">
        <f>Table1[[#This Row],[Total Revenue + Open]]/Table1[[#This Row],[Qty]]</f>
        <v>2.2214876033057851</v>
      </c>
      <c r="L961">
        <f>Table1[[#This Row],[Qty]]/Table1[[#This Row],[Total Revenue + Open]]</f>
        <v>0.45014880952380953</v>
      </c>
    </row>
    <row r="962" spans="1:12">
      <c r="A962" t="s">
        <v>10</v>
      </c>
      <c r="B962" t="s">
        <v>11</v>
      </c>
      <c r="C962" t="s">
        <v>119</v>
      </c>
      <c r="D962" t="s">
        <v>120</v>
      </c>
      <c r="E962" t="s">
        <v>15</v>
      </c>
      <c r="F962" t="s">
        <v>34</v>
      </c>
      <c r="G962" t="s">
        <v>152</v>
      </c>
      <c r="H962" s="1">
        <v>2019</v>
      </c>
      <c r="I962" s="2">
        <v>2465</v>
      </c>
      <c r="J962" s="3">
        <v>5463.5</v>
      </c>
      <c r="K962">
        <f>Table1[[#This Row],[Total Revenue + Open]]/Table1[[#This Row],[Qty]]</f>
        <v>2.2164300202839757</v>
      </c>
      <c r="L962">
        <f>Table1[[#This Row],[Qty]]/Table1[[#This Row],[Total Revenue + Open]]</f>
        <v>0.45117598608950304</v>
      </c>
    </row>
    <row r="963" spans="1:12">
      <c r="A963" t="s">
        <v>10</v>
      </c>
      <c r="B963" t="s">
        <v>11</v>
      </c>
      <c r="C963" t="s">
        <v>119</v>
      </c>
      <c r="D963" t="s">
        <v>120</v>
      </c>
      <c r="E963" t="s">
        <v>15</v>
      </c>
      <c r="F963" t="s">
        <v>34</v>
      </c>
      <c r="G963" t="s">
        <v>153</v>
      </c>
      <c r="H963" s="1">
        <v>2018</v>
      </c>
      <c r="I963" s="2">
        <v>5280</v>
      </c>
      <c r="J963" s="3">
        <v>11707.5</v>
      </c>
      <c r="K963">
        <f>Table1[[#This Row],[Total Revenue + Open]]/Table1[[#This Row],[Qty]]</f>
        <v>2.2173295454545454</v>
      </c>
      <c r="L963">
        <f>Table1[[#This Row],[Qty]]/Table1[[#This Row],[Total Revenue + Open]]</f>
        <v>0.45099295323510569</v>
      </c>
    </row>
    <row r="964" spans="1:12">
      <c r="A964" t="s">
        <v>10</v>
      </c>
      <c r="B964" t="s">
        <v>11</v>
      </c>
      <c r="C964" t="s">
        <v>119</v>
      </c>
      <c r="D964" t="s">
        <v>120</v>
      </c>
      <c r="E964" t="s">
        <v>15</v>
      </c>
      <c r="F964" t="s">
        <v>34</v>
      </c>
      <c r="G964" t="s">
        <v>153</v>
      </c>
      <c r="H964" s="1">
        <v>2018</v>
      </c>
      <c r="I964" s="2">
        <v>7360</v>
      </c>
      <c r="J964" s="3">
        <v>16334.75</v>
      </c>
      <c r="K964">
        <f>Table1[[#This Row],[Total Revenue + Open]]/Table1[[#This Row],[Qty]]</f>
        <v>2.2193953804347828</v>
      </c>
      <c r="L964">
        <f>Table1[[#This Row],[Qty]]/Table1[[#This Row],[Total Revenue + Open]]</f>
        <v>0.45057316457246055</v>
      </c>
    </row>
    <row r="965" spans="1:12">
      <c r="A965" t="s">
        <v>10</v>
      </c>
      <c r="B965" t="s">
        <v>11</v>
      </c>
      <c r="C965" t="s">
        <v>119</v>
      </c>
      <c r="D965" t="s">
        <v>120</v>
      </c>
      <c r="E965" t="s">
        <v>15</v>
      </c>
      <c r="F965" t="s">
        <v>34</v>
      </c>
      <c r="G965" t="s">
        <v>153</v>
      </c>
      <c r="H965" s="1">
        <v>2018</v>
      </c>
      <c r="I965" s="2">
        <v>500</v>
      </c>
      <c r="J965" s="3">
        <v>1115</v>
      </c>
      <c r="K965">
        <f>Table1[[#This Row],[Total Revenue + Open]]/Table1[[#This Row],[Qty]]</f>
        <v>2.23</v>
      </c>
      <c r="L965">
        <f>Table1[[#This Row],[Qty]]/Table1[[#This Row],[Total Revenue + Open]]</f>
        <v>0.44843049327354262</v>
      </c>
    </row>
    <row r="966" spans="1:12">
      <c r="A966" t="s">
        <v>10</v>
      </c>
      <c r="B966" t="s">
        <v>11</v>
      </c>
      <c r="C966" t="s">
        <v>119</v>
      </c>
      <c r="D966" t="s">
        <v>120</v>
      </c>
      <c r="E966" t="s">
        <v>15</v>
      </c>
      <c r="F966" t="s">
        <v>34</v>
      </c>
      <c r="G966" t="s">
        <v>153</v>
      </c>
      <c r="H966" s="1">
        <v>2018</v>
      </c>
      <c r="I966" s="2">
        <v>6385</v>
      </c>
      <c r="J966" s="3">
        <v>14160.5</v>
      </c>
      <c r="K966">
        <f>Table1[[#This Row],[Total Revenue + Open]]/Table1[[#This Row],[Qty]]</f>
        <v>2.2177760375880973</v>
      </c>
      <c r="L966">
        <f>Table1[[#This Row],[Qty]]/Table1[[#This Row],[Total Revenue + Open]]</f>
        <v>0.45090215740969597</v>
      </c>
    </row>
    <row r="967" spans="1:12">
      <c r="A967" t="s">
        <v>10</v>
      </c>
      <c r="B967" t="s">
        <v>11</v>
      </c>
      <c r="C967" t="s">
        <v>119</v>
      </c>
      <c r="D967" t="s">
        <v>120</v>
      </c>
      <c r="E967" t="s">
        <v>15</v>
      </c>
      <c r="F967" t="s">
        <v>34</v>
      </c>
      <c r="G967" t="s">
        <v>153</v>
      </c>
      <c r="H967" s="1">
        <v>2018</v>
      </c>
      <c r="I967" s="2">
        <v>11305</v>
      </c>
      <c r="J967" s="3">
        <v>25087.5</v>
      </c>
      <c r="K967">
        <f>Table1[[#This Row],[Total Revenue + Open]]/Table1[[#This Row],[Qty]]</f>
        <v>2.2191508182220256</v>
      </c>
      <c r="L967">
        <f>Table1[[#This Row],[Qty]]/Table1[[#This Row],[Total Revenue + Open]]</f>
        <v>0.45062282012954658</v>
      </c>
    </row>
    <row r="968" spans="1:12">
      <c r="A968" t="s">
        <v>10</v>
      </c>
      <c r="B968" t="s">
        <v>11</v>
      </c>
      <c r="C968" t="s">
        <v>119</v>
      </c>
      <c r="D968" t="s">
        <v>120</v>
      </c>
      <c r="E968" t="s">
        <v>15</v>
      </c>
      <c r="F968" t="s">
        <v>34</v>
      </c>
      <c r="G968" t="s">
        <v>153</v>
      </c>
      <c r="H968" s="1">
        <v>2018</v>
      </c>
      <c r="I968" s="2">
        <v>2090</v>
      </c>
      <c r="J968" s="3">
        <v>4627.25</v>
      </c>
      <c r="K968">
        <f>Table1[[#This Row],[Total Revenue + Open]]/Table1[[#This Row],[Qty]]</f>
        <v>2.2139952153110047</v>
      </c>
      <c r="L968">
        <f>Table1[[#This Row],[Qty]]/Table1[[#This Row],[Total Revenue + Open]]</f>
        <v>0.45167215948997785</v>
      </c>
    </row>
    <row r="969" spans="1:12">
      <c r="A969" t="s">
        <v>10</v>
      </c>
      <c r="B969" t="s">
        <v>11</v>
      </c>
      <c r="C969" t="s">
        <v>119</v>
      </c>
      <c r="D969" t="s">
        <v>120</v>
      </c>
      <c r="E969" t="s">
        <v>15</v>
      </c>
      <c r="F969" t="s">
        <v>34</v>
      </c>
      <c r="G969" t="s">
        <v>153</v>
      </c>
      <c r="H969" s="1">
        <v>2018</v>
      </c>
      <c r="I969" s="2">
        <v>3095</v>
      </c>
      <c r="J969" s="3">
        <v>6857.25</v>
      </c>
      <c r="K969">
        <f>Table1[[#This Row],[Total Revenue + Open]]/Table1[[#This Row],[Qty]]</f>
        <v>2.215589660743134</v>
      </c>
      <c r="L969">
        <f>Table1[[#This Row],[Qty]]/Table1[[#This Row],[Total Revenue + Open]]</f>
        <v>0.45134711436800468</v>
      </c>
    </row>
    <row r="970" spans="1:12">
      <c r="A970" t="s">
        <v>10</v>
      </c>
      <c r="B970" t="s">
        <v>11</v>
      </c>
      <c r="C970" t="s">
        <v>119</v>
      </c>
      <c r="D970" t="s">
        <v>120</v>
      </c>
      <c r="E970" t="s">
        <v>15</v>
      </c>
      <c r="F970" t="s">
        <v>34</v>
      </c>
      <c r="G970" t="s">
        <v>153</v>
      </c>
      <c r="H970" s="1">
        <v>2018</v>
      </c>
      <c r="I970" s="2">
        <v>1685</v>
      </c>
      <c r="J970" s="3">
        <v>3735.25</v>
      </c>
      <c r="K970">
        <f>Table1[[#This Row],[Total Revenue + Open]]/Table1[[#This Row],[Qty]]</f>
        <v>2.2167655786350147</v>
      </c>
      <c r="L970">
        <f>Table1[[#This Row],[Qty]]/Table1[[#This Row],[Total Revenue + Open]]</f>
        <v>0.45110769024831004</v>
      </c>
    </row>
    <row r="971" spans="1:12">
      <c r="A971" t="s">
        <v>10</v>
      </c>
      <c r="B971" t="s">
        <v>11</v>
      </c>
      <c r="C971" t="s">
        <v>119</v>
      </c>
      <c r="D971" t="s">
        <v>120</v>
      </c>
      <c r="E971" t="s">
        <v>15</v>
      </c>
      <c r="F971" t="s">
        <v>34</v>
      </c>
      <c r="G971" t="s">
        <v>35</v>
      </c>
      <c r="H971" s="1">
        <v>2018</v>
      </c>
      <c r="I971" s="2">
        <v>11390</v>
      </c>
      <c r="J971" s="3">
        <v>25254.75</v>
      </c>
      <c r="K971">
        <f>Table1[[#This Row],[Total Revenue + Open]]/Table1[[#This Row],[Qty]]</f>
        <v>2.2172739244951711</v>
      </c>
      <c r="L971">
        <f>Table1[[#This Row],[Qty]]/Table1[[#This Row],[Total Revenue + Open]]</f>
        <v>0.45100426652411924</v>
      </c>
    </row>
    <row r="972" spans="1:12">
      <c r="A972" t="s">
        <v>10</v>
      </c>
      <c r="B972" t="s">
        <v>11</v>
      </c>
      <c r="C972" t="s">
        <v>119</v>
      </c>
      <c r="D972" t="s">
        <v>120</v>
      </c>
      <c r="E972" t="s">
        <v>15</v>
      </c>
      <c r="F972" t="s">
        <v>34</v>
      </c>
      <c r="G972" t="s">
        <v>35</v>
      </c>
      <c r="H972" s="1">
        <v>2018</v>
      </c>
      <c r="I972" s="2">
        <v>4125</v>
      </c>
      <c r="J972" s="3">
        <v>9143</v>
      </c>
      <c r="K972">
        <f>Table1[[#This Row],[Total Revenue + Open]]/Table1[[#This Row],[Qty]]</f>
        <v>2.2164848484848485</v>
      </c>
      <c r="L972">
        <f>Table1[[#This Row],[Qty]]/Table1[[#This Row],[Total Revenue + Open]]</f>
        <v>0.4511648255496008</v>
      </c>
    </row>
    <row r="973" spans="1:12">
      <c r="A973" t="s">
        <v>10</v>
      </c>
      <c r="B973" t="s">
        <v>11</v>
      </c>
      <c r="C973" t="s">
        <v>119</v>
      </c>
      <c r="D973" t="s">
        <v>120</v>
      </c>
      <c r="E973" t="s">
        <v>15</v>
      </c>
      <c r="F973" t="s">
        <v>34</v>
      </c>
      <c r="G973" t="s">
        <v>35</v>
      </c>
      <c r="H973" s="1">
        <v>2019</v>
      </c>
      <c r="I973" s="2">
        <v>2005</v>
      </c>
      <c r="J973" s="3">
        <v>4460</v>
      </c>
      <c r="K973">
        <f>Table1[[#This Row],[Total Revenue + Open]]/Table1[[#This Row],[Qty]]</f>
        <v>2.2244389027431422</v>
      </c>
      <c r="L973">
        <f>Table1[[#This Row],[Qty]]/Table1[[#This Row],[Total Revenue + Open]]</f>
        <v>0.44955156950672648</v>
      </c>
    </row>
    <row r="974" spans="1:12">
      <c r="A974" t="s">
        <v>10</v>
      </c>
      <c r="B974" t="s">
        <v>11</v>
      </c>
      <c r="C974" t="s">
        <v>119</v>
      </c>
      <c r="D974" t="s">
        <v>120</v>
      </c>
      <c r="E974" t="s">
        <v>15</v>
      </c>
      <c r="F974" t="s">
        <v>34</v>
      </c>
      <c r="G974" t="s">
        <v>35</v>
      </c>
      <c r="H974" s="1">
        <v>2019</v>
      </c>
      <c r="I974" s="2">
        <v>2065</v>
      </c>
      <c r="J974" s="3">
        <v>4571.5</v>
      </c>
      <c r="K974">
        <f>Table1[[#This Row],[Total Revenue + Open]]/Table1[[#This Row],[Qty]]</f>
        <v>2.2138014527845038</v>
      </c>
      <c r="L974">
        <f>Table1[[#This Row],[Qty]]/Table1[[#This Row],[Total Revenue + Open]]</f>
        <v>0.45171169200481243</v>
      </c>
    </row>
    <row r="975" spans="1:12">
      <c r="A975" t="s">
        <v>10</v>
      </c>
      <c r="B975" t="s">
        <v>11</v>
      </c>
      <c r="C975" t="s">
        <v>119</v>
      </c>
      <c r="D975" t="s">
        <v>120</v>
      </c>
      <c r="E975" t="s">
        <v>15</v>
      </c>
      <c r="F975" t="s">
        <v>34</v>
      </c>
      <c r="G975" t="s">
        <v>35</v>
      </c>
      <c r="H975" s="1">
        <v>2019</v>
      </c>
      <c r="I975" s="2">
        <v>6590</v>
      </c>
      <c r="J975" s="3">
        <v>14606.5</v>
      </c>
      <c r="K975">
        <f>Table1[[#This Row],[Total Revenue + Open]]/Table1[[#This Row],[Qty]]</f>
        <v>2.2164643399089528</v>
      </c>
      <c r="L975">
        <f>Table1[[#This Row],[Qty]]/Table1[[#This Row],[Total Revenue + Open]]</f>
        <v>0.45116900010269401</v>
      </c>
    </row>
    <row r="976" spans="1:12">
      <c r="A976" t="s">
        <v>10</v>
      </c>
      <c r="B976" t="s">
        <v>11</v>
      </c>
      <c r="C976" t="s">
        <v>119</v>
      </c>
      <c r="D976" t="s">
        <v>120</v>
      </c>
      <c r="E976" t="s">
        <v>15</v>
      </c>
      <c r="F976" t="s">
        <v>34</v>
      </c>
      <c r="G976" t="s">
        <v>35</v>
      </c>
      <c r="H976" s="1">
        <v>2020</v>
      </c>
      <c r="I976" s="2">
        <v>3920</v>
      </c>
      <c r="J976" s="3">
        <v>8697</v>
      </c>
      <c r="K976">
        <f>Table1[[#This Row],[Total Revenue + Open]]/Table1[[#This Row],[Qty]]</f>
        <v>2.218622448979592</v>
      </c>
      <c r="L976">
        <f>Table1[[#This Row],[Qty]]/Table1[[#This Row],[Total Revenue + Open]]</f>
        <v>0.45073013682879154</v>
      </c>
    </row>
    <row r="977" spans="1:12">
      <c r="A977" t="s">
        <v>10</v>
      </c>
      <c r="B977" t="s">
        <v>11</v>
      </c>
      <c r="C977" t="s">
        <v>119</v>
      </c>
      <c r="D977" t="s">
        <v>120</v>
      </c>
      <c r="E977" t="s">
        <v>15</v>
      </c>
      <c r="F977" t="s">
        <v>34</v>
      </c>
      <c r="G977" t="s">
        <v>35</v>
      </c>
      <c r="H977" s="1">
        <v>2020</v>
      </c>
      <c r="I977" s="2">
        <v>2465</v>
      </c>
      <c r="J977" s="3">
        <v>5488</v>
      </c>
      <c r="K977">
        <f>Table1[[#This Row],[Total Revenue + Open]]/Table1[[#This Row],[Qty]]</f>
        <v>2.2263691683569982</v>
      </c>
      <c r="L977">
        <f>Table1[[#This Row],[Qty]]/Table1[[#This Row],[Total Revenue + Open]]</f>
        <v>0.44916180758017493</v>
      </c>
    </row>
    <row r="978" spans="1:12">
      <c r="A978" t="s">
        <v>10</v>
      </c>
      <c r="B978" t="s">
        <v>11</v>
      </c>
      <c r="C978" t="s">
        <v>119</v>
      </c>
      <c r="D978" t="s">
        <v>120</v>
      </c>
      <c r="E978" t="s">
        <v>15</v>
      </c>
      <c r="F978" t="s">
        <v>34</v>
      </c>
      <c r="G978" t="s">
        <v>35</v>
      </c>
      <c r="H978" s="1">
        <v>2018</v>
      </c>
      <c r="I978" s="2">
        <v>500</v>
      </c>
      <c r="J978" s="3">
        <v>1115</v>
      </c>
      <c r="K978">
        <f>Table1[[#This Row],[Total Revenue + Open]]/Table1[[#This Row],[Qty]]</f>
        <v>2.23</v>
      </c>
      <c r="L978">
        <f>Table1[[#This Row],[Qty]]/Table1[[#This Row],[Total Revenue + Open]]</f>
        <v>0.44843049327354262</v>
      </c>
    </row>
    <row r="979" spans="1:12">
      <c r="A979" t="s">
        <v>10</v>
      </c>
      <c r="B979" t="s">
        <v>11</v>
      </c>
      <c r="C979" t="s">
        <v>119</v>
      </c>
      <c r="D979" t="s">
        <v>120</v>
      </c>
      <c r="E979" t="s">
        <v>15</v>
      </c>
      <c r="F979" t="s">
        <v>34</v>
      </c>
      <c r="G979" t="s">
        <v>35</v>
      </c>
      <c r="H979" s="1">
        <v>2018</v>
      </c>
      <c r="I979" s="2">
        <v>500</v>
      </c>
      <c r="J979" s="3">
        <v>1115</v>
      </c>
      <c r="K979">
        <f>Table1[[#This Row],[Total Revenue + Open]]/Table1[[#This Row],[Qty]]</f>
        <v>2.23</v>
      </c>
      <c r="L979">
        <f>Table1[[#This Row],[Qty]]/Table1[[#This Row],[Total Revenue + Open]]</f>
        <v>0.44843049327354262</v>
      </c>
    </row>
    <row r="980" spans="1:12">
      <c r="A980" t="s">
        <v>10</v>
      </c>
      <c r="B980" t="s">
        <v>11</v>
      </c>
      <c r="C980" t="s">
        <v>119</v>
      </c>
      <c r="D980" t="s">
        <v>120</v>
      </c>
      <c r="E980" t="s">
        <v>15</v>
      </c>
      <c r="F980" t="s">
        <v>34</v>
      </c>
      <c r="G980" t="s">
        <v>35</v>
      </c>
      <c r="H980" s="1">
        <v>2018</v>
      </c>
      <c r="I980" s="2">
        <v>48975</v>
      </c>
      <c r="J980" s="3">
        <v>108656.75</v>
      </c>
      <c r="K980">
        <f>Table1[[#This Row],[Total Revenue + Open]]/Table1[[#This Row],[Qty]]</f>
        <v>2.2186166411434405</v>
      </c>
      <c r="L980">
        <f>Table1[[#This Row],[Qty]]/Table1[[#This Row],[Total Revenue + Open]]</f>
        <v>0.45073131673826061</v>
      </c>
    </row>
    <row r="981" spans="1:12">
      <c r="A981" t="s">
        <v>10</v>
      </c>
      <c r="B981" t="s">
        <v>11</v>
      </c>
      <c r="C981" t="s">
        <v>119</v>
      </c>
      <c r="D981" t="s">
        <v>120</v>
      </c>
      <c r="E981" t="s">
        <v>15</v>
      </c>
      <c r="F981" t="s">
        <v>34</v>
      </c>
      <c r="G981" t="s">
        <v>35</v>
      </c>
      <c r="H981" s="1">
        <v>2018</v>
      </c>
      <c r="I981" s="2">
        <v>1235</v>
      </c>
      <c r="J981" s="3">
        <v>2731.75</v>
      </c>
      <c r="K981">
        <f>Table1[[#This Row],[Total Revenue + Open]]/Table1[[#This Row],[Qty]]</f>
        <v>2.2119433198380567</v>
      </c>
      <c r="L981">
        <f>Table1[[#This Row],[Qty]]/Table1[[#This Row],[Total Revenue + Open]]</f>
        <v>0.45209115036148989</v>
      </c>
    </row>
    <row r="982" spans="1:12">
      <c r="A982" t="s">
        <v>10</v>
      </c>
      <c r="B982" t="s">
        <v>11</v>
      </c>
      <c r="C982" t="s">
        <v>119</v>
      </c>
      <c r="D982" t="s">
        <v>120</v>
      </c>
      <c r="E982" t="s">
        <v>15</v>
      </c>
      <c r="F982" t="s">
        <v>34</v>
      </c>
      <c r="G982" t="s">
        <v>35</v>
      </c>
      <c r="H982" s="1">
        <v>2018</v>
      </c>
      <c r="I982" s="2">
        <v>9725</v>
      </c>
      <c r="J982" s="3">
        <v>21575.25</v>
      </c>
      <c r="K982">
        <f>Table1[[#This Row],[Total Revenue + Open]]/Table1[[#This Row],[Qty]]</f>
        <v>2.21853470437018</v>
      </c>
      <c r="L982">
        <f>Table1[[#This Row],[Qty]]/Table1[[#This Row],[Total Revenue + Open]]</f>
        <v>0.45074796352301827</v>
      </c>
    </row>
    <row r="983" spans="1:12">
      <c r="A983" t="s">
        <v>10</v>
      </c>
      <c r="B983" t="s">
        <v>11</v>
      </c>
      <c r="C983" t="s">
        <v>119</v>
      </c>
      <c r="D983" t="s">
        <v>120</v>
      </c>
      <c r="E983" t="s">
        <v>15</v>
      </c>
      <c r="F983" t="s">
        <v>34</v>
      </c>
      <c r="G983" t="s">
        <v>35</v>
      </c>
      <c r="H983" s="1">
        <v>2018</v>
      </c>
      <c r="I983" s="2">
        <v>3970</v>
      </c>
      <c r="J983" s="3">
        <v>8808.5</v>
      </c>
      <c r="K983">
        <f>Table1[[#This Row],[Total Revenue + Open]]/Table1[[#This Row],[Qty]]</f>
        <v>2.2187657430730479</v>
      </c>
      <c r="L983">
        <f>Table1[[#This Row],[Qty]]/Table1[[#This Row],[Total Revenue + Open]]</f>
        <v>0.45070102741669976</v>
      </c>
    </row>
    <row r="984" spans="1:12">
      <c r="A984" t="s">
        <v>10</v>
      </c>
      <c r="B984" t="s">
        <v>11</v>
      </c>
      <c r="C984" t="s">
        <v>119</v>
      </c>
      <c r="D984" t="s">
        <v>120</v>
      </c>
      <c r="E984" t="s">
        <v>15</v>
      </c>
      <c r="F984" t="s">
        <v>34</v>
      </c>
      <c r="G984" t="s">
        <v>35</v>
      </c>
      <c r="H984" s="1">
        <v>2019</v>
      </c>
      <c r="I984" s="2">
        <v>8795</v>
      </c>
      <c r="J984" s="3">
        <v>19512.5</v>
      </c>
      <c r="K984">
        <f>Table1[[#This Row],[Total Revenue + Open]]/Table1[[#This Row],[Qty]]</f>
        <v>2.2185901080159183</v>
      </c>
      <c r="L984">
        <f>Table1[[#This Row],[Qty]]/Table1[[#This Row],[Total Revenue + Open]]</f>
        <v>0.45073670723894937</v>
      </c>
    </row>
    <row r="985" spans="1:12">
      <c r="A985" t="s">
        <v>10</v>
      </c>
      <c r="B985" t="s">
        <v>11</v>
      </c>
      <c r="C985" t="s">
        <v>119</v>
      </c>
      <c r="D985" t="s">
        <v>120</v>
      </c>
      <c r="E985" t="s">
        <v>15</v>
      </c>
      <c r="F985" t="s">
        <v>34</v>
      </c>
      <c r="G985" t="s">
        <v>35</v>
      </c>
      <c r="H985" s="1">
        <v>2019</v>
      </c>
      <c r="I985" s="2">
        <v>2465</v>
      </c>
      <c r="J985" s="3">
        <v>5463.5</v>
      </c>
      <c r="K985">
        <f>Table1[[#This Row],[Total Revenue + Open]]/Table1[[#This Row],[Qty]]</f>
        <v>2.2164300202839757</v>
      </c>
      <c r="L985">
        <f>Table1[[#This Row],[Qty]]/Table1[[#This Row],[Total Revenue + Open]]</f>
        <v>0.45117598608950304</v>
      </c>
    </row>
    <row r="986" spans="1:12">
      <c r="A986" t="s">
        <v>10</v>
      </c>
      <c r="B986" t="s">
        <v>11</v>
      </c>
      <c r="C986" t="s">
        <v>119</v>
      </c>
      <c r="D986" t="s">
        <v>120</v>
      </c>
      <c r="E986" t="s">
        <v>15</v>
      </c>
      <c r="F986" t="s">
        <v>34</v>
      </c>
      <c r="G986" t="s">
        <v>35</v>
      </c>
      <c r="H986" s="1">
        <v>2019</v>
      </c>
      <c r="I986" s="2">
        <v>2465</v>
      </c>
      <c r="J986" s="3">
        <v>5463.5</v>
      </c>
      <c r="K986">
        <f>Table1[[#This Row],[Total Revenue + Open]]/Table1[[#This Row],[Qty]]</f>
        <v>2.2164300202839757</v>
      </c>
      <c r="L986">
        <f>Table1[[#This Row],[Qty]]/Table1[[#This Row],[Total Revenue + Open]]</f>
        <v>0.45117598608950304</v>
      </c>
    </row>
    <row r="987" spans="1:12">
      <c r="A987" t="s">
        <v>10</v>
      </c>
      <c r="B987" t="s">
        <v>11</v>
      </c>
      <c r="C987" t="s">
        <v>119</v>
      </c>
      <c r="D987" t="s">
        <v>120</v>
      </c>
      <c r="E987" t="s">
        <v>15</v>
      </c>
      <c r="F987" t="s">
        <v>34</v>
      </c>
      <c r="G987" t="s">
        <v>35</v>
      </c>
      <c r="H987" s="1">
        <v>2019</v>
      </c>
      <c r="I987" s="2">
        <v>13970</v>
      </c>
      <c r="J987" s="3">
        <v>30997</v>
      </c>
      <c r="K987">
        <f>Table1[[#This Row],[Total Revenue + Open]]/Table1[[#This Row],[Qty]]</f>
        <v>2.2188260558339299</v>
      </c>
      <c r="L987">
        <f>Table1[[#This Row],[Qty]]/Table1[[#This Row],[Total Revenue + Open]]</f>
        <v>0.45068877633319354</v>
      </c>
    </row>
    <row r="988" spans="1:12">
      <c r="A988" t="s">
        <v>10</v>
      </c>
      <c r="B988" t="s">
        <v>11</v>
      </c>
      <c r="C988" t="s">
        <v>119</v>
      </c>
      <c r="D988" t="s">
        <v>120</v>
      </c>
      <c r="E988" t="s">
        <v>15</v>
      </c>
      <c r="F988" t="s">
        <v>34</v>
      </c>
      <c r="G988" t="s">
        <v>35</v>
      </c>
      <c r="H988" s="1">
        <v>2020</v>
      </c>
      <c r="I988" s="2">
        <v>11210</v>
      </c>
      <c r="J988" s="3">
        <v>24864.5</v>
      </c>
      <c r="K988">
        <f>Table1[[#This Row],[Total Revenue + Open]]/Table1[[#This Row],[Qty]]</f>
        <v>2.2180642283675289</v>
      </c>
      <c r="L988">
        <f>Table1[[#This Row],[Qty]]/Table1[[#This Row],[Total Revenue + Open]]</f>
        <v>0.45084357216111326</v>
      </c>
    </row>
    <row r="989" spans="1:12">
      <c r="A989" t="s">
        <v>10</v>
      </c>
      <c r="B989" t="s">
        <v>11</v>
      </c>
      <c r="C989" t="s">
        <v>119</v>
      </c>
      <c r="D989" t="s">
        <v>120</v>
      </c>
      <c r="E989" t="s">
        <v>15</v>
      </c>
      <c r="F989" t="s">
        <v>34</v>
      </c>
      <c r="G989" t="s">
        <v>154</v>
      </c>
      <c r="H989" s="1">
        <v>2017</v>
      </c>
      <c r="I989" s="2">
        <v>500</v>
      </c>
      <c r="J989" s="3">
        <v>1115</v>
      </c>
      <c r="K989">
        <f>Table1[[#This Row],[Total Revenue + Open]]/Table1[[#This Row],[Qty]]</f>
        <v>2.23</v>
      </c>
      <c r="L989">
        <f>Table1[[#This Row],[Qty]]/Table1[[#This Row],[Total Revenue + Open]]</f>
        <v>0.44843049327354262</v>
      </c>
    </row>
    <row r="990" spans="1:12">
      <c r="A990" t="s">
        <v>10</v>
      </c>
      <c r="B990" t="s">
        <v>11</v>
      </c>
      <c r="C990" t="s">
        <v>119</v>
      </c>
      <c r="D990" t="s">
        <v>120</v>
      </c>
      <c r="E990" t="s">
        <v>15</v>
      </c>
      <c r="F990" t="s">
        <v>34</v>
      </c>
      <c r="G990" t="s">
        <v>154</v>
      </c>
      <c r="H990" s="1">
        <v>2017</v>
      </c>
      <c r="I990" s="2">
        <v>8375</v>
      </c>
      <c r="J990" s="3">
        <v>18564.75</v>
      </c>
      <c r="K990">
        <f>Table1[[#This Row],[Total Revenue + Open]]/Table1[[#This Row],[Qty]]</f>
        <v>2.2166865671641789</v>
      </c>
      <c r="L990">
        <f>Table1[[#This Row],[Qty]]/Table1[[#This Row],[Total Revenue + Open]]</f>
        <v>0.45112376950941974</v>
      </c>
    </row>
    <row r="991" spans="1:12">
      <c r="A991" t="s">
        <v>10</v>
      </c>
      <c r="B991" t="s">
        <v>11</v>
      </c>
      <c r="C991" t="s">
        <v>119</v>
      </c>
      <c r="D991" t="s">
        <v>120</v>
      </c>
      <c r="E991" t="s">
        <v>15</v>
      </c>
      <c r="F991" t="s">
        <v>34</v>
      </c>
      <c r="G991" t="s">
        <v>154</v>
      </c>
      <c r="H991" s="1">
        <v>2018</v>
      </c>
      <c r="I991" s="2">
        <v>2240</v>
      </c>
      <c r="J991" s="3">
        <v>4961.75</v>
      </c>
      <c r="K991">
        <f>Table1[[#This Row],[Total Revenue + Open]]/Table1[[#This Row],[Qty]]</f>
        <v>2.2150669642857141</v>
      </c>
      <c r="L991">
        <f>Table1[[#This Row],[Qty]]/Table1[[#This Row],[Total Revenue + Open]]</f>
        <v>0.45145362019448781</v>
      </c>
    </row>
    <row r="992" spans="1:12">
      <c r="A992" t="s">
        <v>10</v>
      </c>
      <c r="B992" t="s">
        <v>11</v>
      </c>
      <c r="C992" t="s">
        <v>119</v>
      </c>
      <c r="D992" t="s">
        <v>120</v>
      </c>
      <c r="E992" t="s">
        <v>15</v>
      </c>
      <c r="F992" t="s">
        <v>34</v>
      </c>
      <c r="G992" t="s">
        <v>154</v>
      </c>
      <c r="H992" s="1">
        <v>2018</v>
      </c>
      <c r="I992" s="2">
        <v>0</v>
      </c>
      <c r="J992" s="3">
        <v>0</v>
      </c>
      <c r="K992" t="e">
        <f>Table1[[#This Row],[Total Revenue + Open]]/Table1[[#This Row],[Qty]]</f>
        <v>#DIV/0!</v>
      </c>
      <c r="L992" t="e">
        <f>Table1[[#This Row],[Qty]]/Table1[[#This Row],[Total Revenue + Open]]</f>
        <v>#DIV/0!</v>
      </c>
    </row>
    <row r="993" spans="1:12">
      <c r="A993" t="s">
        <v>10</v>
      </c>
      <c r="B993" t="s">
        <v>11</v>
      </c>
      <c r="C993" t="s">
        <v>119</v>
      </c>
      <c r="D993" t="s">
        <v>120</v>
      </c>
      <c r="E993" t="s">
        <v>15</v>
      </c>
      <c r="F993" t="s">
        <v>34</v>
      </c>
      <c r="G993" t="s">
        <v>154</v>
      </c>
      <c r="H993" s="1">
        <v>2018</v>
      </c>
      <c r="I993" s="2">
        <v>2415</v>
      </c>
      <c r="J993" s="3">
        <v>5352</v>
      </c>
      <c r="K993">
        <f>Table1[[#This Row],[Total Revenue + Open]]/Table1[[#This Row],[Qty]]</f>
        <v>2.2161490683229812</v>
      </c>
      <c r="L993">
        <f>Table1[[#This Row],[Qty]]/Table1[[#This Row],[Total Revenue + Open]]</f>
        <v>0.45123318385650224</v>
      </c>
    </row>
    <row r="994" spans="1:12">
      <c r="A994" t="s">
        <v>10</v>
      </c>
      <c r="B994" t="s">
        <v>11</v>
      </c>
      <c r="C994" t="s">
        <v>119</v>
      </c>
      <c r="D994" t="s">
        <v>120</v>
      </c>
      <c r="E994" t="s">
        <v>15</v>
      </c>
      <c r="F994" t="s">
        <v>34</v>
      </c>
      <c r="G994" t="s">
        <v>155</v>
      </c>
      <c r="H994" s="1">
        <v>2017</v>
      </c>
      <c r="I994" s="2">
        <v>14195</v>
      </c>
      <c r="J994" s="3">
        <v>31498.75</v>
      </c>
      <c r="K994">
        <f>Table1[[#This Row],[Total Revenue + Open]]/Table1[[#This Row],[Qty]]</f>
        <v>2.2190031701303274</v>
      </c>
      <c r="L994">
        <f>Table1[[#This Row],[Qty]]/Table1[[#This Row],[Total Revenue + Open]]</f>
        <v>0.45065280368268584</v>
      </c>
    </row>
    <row r="995" spans="1:12">
      <c r="A995" t="s">
        <v>10</v>
      </c>
      <c r="B995" t="s">
        <v>11</v>
      </c>
      <c r="C995" t="s">
        <v>119</v>
      </c>
      <c r="D995" t="s">
        <v>120</v>
      </c>
      <c r="E995" t="s">
        <v>15</v>
      </c>
      <c r="F995" t="s">
        <v>34</v>
      </c>
      <c r="G995" t="s">
        <v>155</v>
      </c>
      <c r="H995" s="1">
        <v>2017</v>
      </c>
      <c r="I995" s="2">
        <v>2165</v>
      </c>
      <c r="J995" s="3">
        <v>4794.5</v>
      </c>
      <c r="K995">
        <f>Table1[[#This Row],[Total Revenue + Open]]/Table1[[#This Row],[Qty]]</f>
        <v>2.2145496535796765</v>
      </c>
      <c r="L995">
        <f>Table1[[#This Row],[Qty]]/Table1[[#This Row],[Total Revenue + Open]]</f>
        <v>0.45155907811033474</v>
      </c>
    </row>
    <row r="996" spans="1:12">
      <c r="A996" t="s">
        <v>10</v>
      </c>
      <c r="B996" t="s">
        <v>11</v>
      </c>
      <c r="C996" t="s">
        <v>119</v>
      </c>
      <c r="D996" t="s">
        <v>120</v>
      </c>
      <c r="E996" t="s">
        <v>15</v>
      </c>
      <c r="F996" t="s">
        <v>34</v>
      </c>
      <c r="G996" t="s">
        <v>155</v>
      </c>
      <c r="H996" s="1">
        <v>2017</v>
      </c>
      <c r="I996" s="2">
        <v>3545</v>
      </c>
      <c r="J996" s="3">
        <v>7860.75</v>
      </c>
      <c r="K996">
        <f>Table1[[#This Row],[Total Revenue + Open]]/Table1[[#This Row],[Qty]]</f>
        <v>2.2174188998589561</v>
      </c>
      <c r="L996">
        <f>Table1[[#This Row],[Qty]]/Table1[[#This Row],[Total Revenue + Open]]</f>
        <v>0.45097477976020101</v>
      </c>
    </row>
    <row r="997" spans="1:12">
      <c r="A997" t="s">
        <v>10</v>
      </c>
      <c r="B997" t="s">
        <v>11</v>
      </c>
      <c r="C997" t="s">
        <v>119</v>
      </c>
      <c r="D997" t="s">
        <v>120</v>
      </c>
      <c r="E997" t="s">
        <v>15</v>
      </c>
      <c r="F997" t="s">
        <v>34</v>
      </c>
      <c r="G997" t="s">
        <v>155</v>
      </c>
      <c r="H997" s="1">
        <v>2018</v>
      </c>
      <c r="I997" s="2">
        <v>1910</v>
      </c>
      <c r="J997" s="3">
        <v>4237</v>
      </c>
      <c r="K997">
        <f>Table1[[#This Row],[Total Revenue + Open]]/Table1[[#This Row],[Qty]]</f>
        <v>2.2183246073298428</v>
      </c>
      <c r="L997">
        <f>Table1[[#This Row],[Qty]]/Table1[[#This Row],[Total Revenue + Open]]</f>
        <v>0.45079065376445598</v>
      </c>
    </row>
    <row r="998" spans="1:12">
      <c r="A998" t="s">
        <v>10</v>
      </c>
      <c r="B998" t="s">
        <v>11</v>
      </c>
      <c r="C998" t="s">
        <v>119</v>
      </c>
      <c r="D998" t="s">
        <v>120</v>
      </c>
      <c r="E998" t="s">
        <v>15</v>
      </c>
      <c r="F998" t="s">
        <v>34</v>
      </c>
      <c r="G998" t="s">
        <v>155</v>
      </c>
      <c r="H998" s="1">
        <v>2018</v>
      </c>
      <c r="I998" s="2">
        <v>2415</v>
      </c>
      <c r="J998" s="3">
        <v>5352</v>
      </c>
      <c r="K998">
        <f>Table1[[#This Row],[Total Revenue + Open]]/Table1[[#This Row],[Qty]]</f>
        <v>2.2161490683229812</v>
      </c>
      <c r="L998">
        <f>Table1[[#This Row],[Qty]]/Table1[[#This Row],[Total Revenue + Open]]</f>
        <v>0.45123318385650224</v>
      </c>
    </row>
    <row r="999" spans="1:12">
      <c r="A999" t="s">
        <v>10</v>
      </c>
      <c r="B999" t="s">
        <v>11</v>
      </c>
      <c r="C999" t="s">
        <v>119</v>
      </c>
      <c r="D999" t="s">
        <v>120</v>
      </c>
      <c r="E999" t="s">
        <v>15</v>
      </c>
      <c r="F999" t="s">
        <v>34</v>
      </c>
      <c r="G999" t="s">
        <v>155</v>
      </c>
      <c r="H999" s="1">
        <v>2018</v>
      </c>
      <c r="I999" s="2">
        <v>2440</v>
      </c>
      <c r="J999" s="3">
        <v>5407.75</v>
      </c>
      <c r="K999">
        <f>Table1[[#This Row],[Total Revenue + Open]]/Table1[[#This Row],[Qty]]</f>
        <v>2.2162909836065574</v>
      </c>
      <c r="L999">
        <f>Table1[[#This Row],[Qty]]/Table1[[#This Row],[Total Revenue + Open]]</f>
        <v>0.45120429013915214</v>
      </c>
    </row>
    <row r="1000" spans="1:12">
      <c r="A1000" t="s">
        <v>10</v>
      </c>
      <c r="B1000" t="s">
        <v>11</v>
      </c>
      <c r="C1000" t="s">
        <v>119</v>
      </c>
      <c r="D1000" t="s">
        <v>120</v>
      </c>
      <c r="E1000" t="s">
        <v>15</v>
      </c>
      <c r="F1000" t="s">
        <v>34</v>
      </c>
      <c r="G1000" t="s">
        <v>156</v>
      </c>
      <c r="H1000" s="1">
        <v>2017</v>
      </c>
      <c r="I1000" s="2">
        <v>1100</v>
      </c>
      <c r="J1000" s="3">
        <v>2453</v>
      </c>
      <c r="K1000">
        <f>Table1[[#This Row],[Total Revenue + Open]]/Table1[[#This Row],[Qty]]</f>
        <v>2.23</v>
      </c>
      <c r="L1000">
        <f>Table1[[#This Row],[Qty]]/Table1[[#This Row],[Total Revenue + Open]]</f>
        <v>0.44843049327354262</v>
      </c>
    </row>
    <row r="1001" spans="1:12">
      <c r="A1001" t="s">
        <v>10</v>
      </c>
      <c r="B1001" t="s">
        <v>11</v>
      </c>
      <c r="C1001" t="s">
        <v>119</v>
      </c>
      <c r="D1001" t="s">
        <v>120</v>
      </c>
      <c r="E1001" t="s">
        <v>15</v>
      </c>
      <c r="F1001" t="s">
        <v>34</v>
      </c>
      <c r="G1001" t="s">
        <v>156</v>
      </c>
      <c r="H1001" s="1">
        <v>2017</v>
      </c>
      <c r="I1001" s="2">
        <v>4845</v>
      </c>
      <c r="J1001" s="3">
        <v>10759.75</v>
      </c>
      <c r="K1001">
        <f>Table1[[#This Row],[Total Revenue + Open]]/Table1[[#This Row],[Qty]]</f>
        <v>2.2207946336429307</v>
      </c>
      <c r="L1001">
        <f>Table1[[#This Row],[Qty]]/Table1[[#This Row],[Total Revenue + Open]]</f>
        <v>0.45028927252027229</v>
      </c>
    </row>
    <row r="1002" spans="1:12">
      <c r="A1002" t="s">
        <v>10</v>
      </c>
      <c r="B1002" t="s">
        <v>11</v>
      </c>
      <c r="C1002" t="s">
        <v>119</v>
      </c>
      <c r="D1002" t="s">
        <v>120</v>
      </c>
      <c r="E1002" t="s">
        <v>15</v>
      </c>
      <c r="F1002" t="s">
        <v>34</v>
      </c>
      <c r="G1002" t="s">
        <v>157</v>
      </c>
      <c r="H1002" s="1">
        <v>2017</v>
      </c>
      <c r="I1002" s="2">
        <v>2360</v>
      </c>
      <c r="J1002" s="3">
        <v>5099.5</v>
      </c>
      <c r="K1002">
        <f>Table1[[#This Row],[Total Revenue + Open]]/Table1[[#This Row],[Qty]]</f>
        <v>2.1608050847457627</v>
      </c>
      <c r="L1002">
        <f>Table1[[#This Row],[Qty]]/Table1[[#This Row],[Total Revenue + Open]]</f>
        <v>0.46279046965388765</v>
      </c>
    </row>
    <row r="1003" spans="1:12">
      <c r="A1003" t="s">
        <v>10</v>
      </c>
      <c r="B1003" t="s">
        <v>11</v>
      </c>
      <c r="C1003" t="s">
        <v>119</v>
      </c>
      <c r="D1003" t="s">
        <v>120</v>
      </c>
      <c r="E1003" t="s">
        <v>15</v>
      </c>
      <c r="F1003" t="s">
        <v>16</v>
      </c>
      <c r="G1003" t="s">
        <v>158</v>
      </c>
      <c r="H1003" s="1">
        <v>2019</v>
      </c>
      <c r="I1003" s="2">
        <v>15035</v>
      </c>
      <c r="J1003" s="3">
        <v>33338.5</v>
      </c>
      <c r="K1003">
        <f>Table1[[#This Row],[Total Revenue + Open]]/Table1[[#This Row],[Qty]]</f>
        <v>2.217392750249418</v>
      </c>
      <c r="L1003">
        <f>Table1[[#This Row],[Qty]]/Table1[[#This Row],[Total Revenue + Open]]</f>
        <v>0.45098009808479683</v>
      </c>
    </row>
    <row r="1004" spans="1:12">
      <c r="A1004" t="s">
        <v>10</v>
      </c>
      <c r="B1004" t="s">
        <v>11</v>
      </c>
      <c r="C1004" t="s">
        <v>119</v>
      </c>
      <c r="D1004" t="s">
        <v>120</v>
      </c>
      <c r="E1004" t="s">
        <v>15</v>
      </c>
      <c r="F1004" t="s">
        <v>16</v>
      </c>
      <c r="G1004" t="s">
        <v>158</v>
      </c>
      <c r="H1004" s="1">
        <v>2019</v>
      </c>
      <c r="I1004" s="2">
        <v>1260</v>
      </c>
      <c r="J1004" s="3">
        <v>2787.5</v>
      </c>
      <c r="K1004">
        <f>Table1[[#This Row],[Total Revenue + Open]]/Table1[[#This Row],[Qty]]</f>
        <v>2.2123015873015874</v>
      </c>
      <c r="L1004">
        <f>Table1[[#This Row],[Qty]]/Table1[[#This Row],[Total Revenue + Open]]</f>
        <v>0.45201793721973094</v>
      </c>
    </row>
    <row r="1005" spans="1:12">
      <c r="A1005" t="s">
        <v>10</v>
      </c>
      <c r="B1005" t="s">
        <v>11</v>
      </c>
      <c r="C1005" t="s">
        <v>119</v>
      </c>
      <c r="D1005" t="s">
        <v>120</v>
      </c>
      <c r="E1005" t="s">
        <v>15</v>
      </c>
      <c r="F1005" t="s">
        <v>16</v>
      </c>
      <c r="G1005" t="s">
        <v>158</v>
      </c>
      <c r="H1005" s="1">
        <v>2018</v>
      </c>
      <c r="I1005" s="2">
        <v>500</v>
      </c>
      <c r="J1005" s="3">
        <v>1115</v>
      </c>
      <c r="K1005">
        <f>Table1[[#This Row],[Total Revenue + Open]]/Table1[[#This Row],[Qty]]</f>
        <v>2.23</v>
      </c>
      <c r="L1005">
        <f>Table1[[#This Row],[Qty]]/Table1[[#This Row],[Total Revenue + Open]]</f>
        <v>0.44843049327354262</v>
      </c>
    </row>
    <row r="1006" spans="1:12">
      <c r="A1006" t="s">
        <v>10</v>
      </c>
      <c r="B1006" t="s">
        <v>11</v>
      </c>
      <c r="C1006" t="s">
        <v>119</v>
      </c>
      <c r="D1006" t="s">
        <v>120</v>
      </c>
      <c r="E1006" t="s">
        <v>15</v>
      </c>
      <c r="F1006" t="s">
        <v>16</v>
      </c>
      <c r="G1006" t="s">
        <v>158</v>
      </c>
      <c r="H1006" s="1">
        <v>2018</v>
      </c>
      <c r="I1006" s="2">
        <v>6185</v>
      </c>
      <c r="J1006" s="3">
        <v>13714.5</v>
      </c>
      <c r="K1006">
        <f>Table1[[#This Row],[Total Revenue + Open]]/Table1[[#This Row],[Qty]]</f>
        <v>2.2173807599029911</v>
      </c>
      <c r="L1006">
        <f>Table1[[#This Row],[Qty]]/Table1[[#This Row],[Total Revenue + Open]]</f>
        <v>0.45098253673119693</v>
      </c>
    </row>
    <row r="1007" spans="1:12">
      <c r="A1007" t="s">
        <v>10</v>
      </c>
      <c r="B1007" t="s">
        <v>11</v>
      </c>
      <c r="C1007" t="s">
        <v>119</v>
      </c>
      <c r="D1007" t="s">
        <v>120</v>
      </c>
      <c r="E1007" t="s">
        <v>15</v>
      </c>
      <c r="F1007" t="s">
        <v>16</v>
      </c>
      <c r="G1007" t="s">
        <v>158</v>
      </c>
      <c r="H1007" s="1">
        <v>2018</v>
      </c>
      <c r="I1007" s="2">
        <v>6135</v>
      </c>
      <c r="J1007" s="3">
        <v>13603</v>
      </c>
      <c r="K1007">
        <f>Table1[[#This Row],[Total Revenue + Open]]/Table1[[#This Row],[Qty]]</f>
        <v>2.2172779136104319</v>
      </c>
      <c r="L1007">
        <f>Table1[[#This Row],[Qty]]/Table1[[#This Row],[Total Revenue + Open]]</f>
        <v>0.45100345512019407</v>
      </c>
    </row>
    <row r="1008" spans="1:12">
      <c r="A1008" t="s">
        <v>10</v>
      </c>
      <c r="B1008" t="s">
        <v>11</v>
      </c>
      <c r="C1008" t="s">
        <v>119</v>
      </c>
      <c r="D1008" t="s">
        <v>120</v>
      </c>
      <c r="E1008" t="s">
        <v>15</v>
      </c>
      <c r="F1008" t="s">
        <v>16</v>
      </c>
      <c r="G1008" t="s">
        <v>158</v>
      </c>
      <c r="H1008" s="1">
        <v>2019</v>
      </c>
      <c r="I1008" s="2">
        <v>500</v>
      </c>
      <c r="J1008" s="3">
        <v>1115</v>
      </c>
      <c r="K1008">
        <f>Table1[[#This Row],[Total Revenue + Open]]/Table1[[#This Row],[Qty]]</f>
        <v>2.23</v>
      </c>
      <c r="L1008">
        <f>Table1[[#This Row],[Qty]]/Table1[[#This Row],[Total Revenue + Open]]</f>
        <v>0.44843049327354262</v>
      </c>
    </row>
    <row r="1009" spans="1:12">
      <c r="A1009" t="s">
        <v>10</v>
      </c>
      <c r="B1009" t="s">
        <v>11</v>
      </c>
      <c r="C1009" t="s">
        <v>119</v>
      </c>
      <c r="D1009" t="s">
        <v>120</v>
      </c>
      <c r="E1009" t="s">
        <v>15</v>
      </c>
      <c r="F1009" t="s">
        <v>16</v>
      </c>
      <c r="G1009" t="s">
        <v>158</v>
      </c>
      <c r="H1009" s="1">
        <v>2019</v>
      </c>
      <c r="I1009" s="2">
        <v>18290</v>
      </c>
      <c r="J1009" s="3">
        <v>40586</v>
      </c>
      <c r="K1009">
        <f>Table1[[#This Row],[Total Revenue + Open]]/Table1[[#This Row],[Qty]]</f>
        <v>2.219026790595954</v>
      </c>
      <c r="L1009">
        <f>Table1[[#This Row],[Qty]]/Table1[[#This Row],[Total Revenue + Open]]</f>
        <v>0.45064800670181837</v>
      </c>
    </row>
    <row r="1010" spans="1:12">
      <c r="A1010" t="s">
        <v>10</v>
      </c>
      <c r="B1010" t="s">
        <v>11</v>
      </c>
      <c r="C1010" t="s">
        <v>119</v>
      </c>
      <c r="D1010" t="s">
        <v>120</v>
      </c>
      <c r="E1010" t="s">
        <v>15</v>
      </c>
      <c r="F1010" t="s">
        <v>16</v>
      </c>
      <c r="G1010" t="s">
        <v>158</v>
      </c>
      <c r="H1010" s="1">
        <v>2019</v>
      </c>
      <c r="I1010" s="2">
        <v>30850</v>
      </c>
      <c r="J1010" s="3">
        <v>68461</v>
      </c>
      <c r="K1010">
        <f>Table1[[#This Row],[Total Revenue + Open]]/Table1[[#This Row],[Qty]]</f>
        <v>2.2191572123176662</v>
      </c>
      <c r="L1010">
        <f>Table1[[#This Row],[Qty]]/Table1[[#This Row],[Total Revenue + Open]]</f>
        <v>0.45062152174230585</v>
      </c>
    </row>
    <row r="1011" spans="1:12">
      <c r="A1011" t="s">
        <v>10</v>
      </c>
      <c r="B1011" t="s">
        <v>11</v>
      </c>
      <c r="C1011" t="s">
        <v>119</v>
      </c>
      <c r="D1011" t="s">
        <v>120</v>
      </c>
      <c r="E1011" t="s">
        <v>15</v>
      </c>
      <c r="F1011" t="s">
        <v>16</v>
      </c>
      <c r="G1011" t="s">
        <v>158</v>
      </c>
      <c r="H1011" s="1">
        <v>2019</v>
      </c>
      <c r="I1011" s="2">
        <v>3420</v>
      </c>
      <c r="J1011" s="3">
        <v>7582</v>
      </c>
      <c r="K1011">
        <f>Table1[[#This Row],[Total Revenue + Open]]/Table1[[#This Row],[Qty]]</f>
        <v>2.2169590643274852</v>
      </c>
      <c r="L1011">
        <f>Table1[[#This Row],[Qty]]/Table1[[#This Row],[Total Revenue + Open]]</f>
        <v>0.45106831970456346</v>
      </c>
    </row>
    <row r="1012" spans="1:12">
      <c r="A1012" t="s">
        <v>10</v>
      </c>
      <c r="B1012" t="s">
        <v>11</v>
      </c>
      <c r="C1012" t="s">
        <v>119</v>
      </c>
      <c r="D1012" t="s">
        <v>120</v>
      </c>
      <c r="E1012" t="s">
        <v>15</v>
      </c>
      <c r="F1012" t="s">
        <v>16</v>
      </c>
      <c r="G1012" t="s">
        <v>158</v>
      </c>
      <c r="H1012" s="1">
        <v>2019</v>
      </c>
      <c r="I1012" s="2">
        <v>3370</v>
      </c>
      <c r="J1012" s="3">
        <v>7470.5</v>
      </c>
      <c r="K1012">
        <f>Table1[[#This Row],[Total Revenue + Open]]/Table1[[#This Row],[Qty]]</f>
        <v>2.2167655786350147</v>
      </c>
      <c r="L1012">
        <f>Table1[[#This Row],[Qty]]/Table1[[#This Row],[Total Revenue + Open]]</f>
        <v>0.45110769024831004</v>
      </c>
    </row>
    <row r="1013" spans="1:12">
      <c r="A1013" t="s">
        <v>10</v>
      </c>
      <c r="B1013" t="s">
        <v>11</v>
      </c>
      <c r="C1013" t="s">
        <v>119</v>
      </c>
      <c r="D1013" t="s">
        <v>120</v>
      </c>
      <c r="E1013" t="s">
        <v>15</v>
      </c>
      <c r="F1013" t="s">
        <v>16</v>
      </c>
      <c r="G1013" t="s">
        <v>158</v>
      </c>
      <c r="H1013" s="1">
        <v>2019</v>
      </c>
      <c r="I1013" s="2">
        <v>19200</v>
      </c>
      <c r="J1013" s="3">
        <v>42593</v>
      </c>
      <c r="K1013">
        <f>Table1[[#This Row],[Total Revenue + Open]]/Table1[[#This Row],[Qty]]</f>
        <v>2.2183854166666666</v>
      </c>
      <c r="L1013">
        <f>Table1[[#This Row],[Qty]]/Table1[[#This Row],[Total Revenue + Open]]</f>
        <v>0.450778296903247</v>
      </c>
    </row>
    <row r="1014" spans="1:12">
      <c r="A1014" t="s">
        <v>10</v>
      </c>
      <c r="B1014" t="s">
        <v>11</v>
      </c>
      <c r="C1014" t="s">
        <v>119</v>
      </c>
      <c r="D1014" t="s">
        <v>120</v>
      </c>
      <c r="E1014" t="s">
        <v>15</v>
      </c>
      <c r="F1014" t="s">
        <v>16</v>
      </c>
      <c r="G1014" t="s">
        <v>158</v>
      </c>
      <c r="H1014" s="1">
        <v>2019</v>
      </c>
      <c r="I1014" s="2">
        <v>8540</v>
      </c>
      <c r="J1014" s="3">
        <v>18955</v>
      </c>
      <c r="K1014">
        <f>Table1[[#This Row],[Total Revenue + Open]]/Table1[[#This Row],[Qty]]</f>
        <v>2.2195550351288058</v>
      </c>
      <c r="L1014">
        <f>Table1[[#This Row],[Qty]]/Table1[[#This Row],[Total Revenue + Open]]</f>
        <v>0.45054075441835928</v>
      </c>
    </row>
    <row r="1015" spans="1:12">
      <c r="A1015" t="s">
        <v>10</v>
      </c>
      <c r="B1015" t="s">
        <v>11</v>
      </c>
      <c r="C1015" t="s">
        <v>119</v>
      </c>
      <c r="D1015" t="s">
        <v>120</v>
      </c>
      <c r="E1015" t="s">
        <v>15</v>
      </c>
      <c r="F1015" t="s">
        <v>16</v>
      </c>
      <c r="G1015" t="s">
        <v>158</v>
      </c>
      <c r="H1015" s="1">
        <v>2020</v>
      </c>
      <c r="I1015" s="2">
        <v>3420</v>
      </c>
      <c r="J1015" s="3">
        <v>7582</v>
      </c>
      <c r="K1015">
        <f>Table1[[#This Row],[Total Revenue + Open]]/Table1[[#This Row],[Qty]]</f>
        <v>2.2169590643274852</v>
      </c>
      <c r="L1015">
        <f>Table1[[#This Row],[Qty]]/Table1[[#This Row],[Total Revenue + Open]]</f>
        <v>0.45106831970456346</v>
      </c>
    </row>
    <row r="1016" spans="1:12">
      <c r="A1016" t="s">
        <v>10</v>
      </c>
      <c r="B1016" t="s">
        <v>11</v>
      </c>
      <c r="C1016" t="s">
        <v>119</v>
      </c>
      <c r="D1016" t="s">
        <v>120</v>
      </c>
      <c r="E1016" t="s">
        <v>15</v>
      </c>
      <c r="F1016" t="s">
        <v>16</v>
      </c>
      <c r="G1016" t="s">
        <v>158</v>
      </c>
      <c r="H1016" s="1">
        <v>2018</v>
      </c>
      <c r="I1016" s="2">
        <v>2815</v>
      </c>
      <c r="J1016" s="3">
        <v>6244</v>
      </c>
      <c r="K1016">
        <f>Table1[[#This Row],[Total Revenue + Open]]/Table1[[#This Row],[Qty]]</f>
        <v>2.2181172291296627</v>
      </c>
      <c r="L1016">
        <f>Table1[[#This Row],[Qty]]/Table1[[#This Row],[Total Revenue + Open]]</f>
        <v>0.45083279948750798</v>
      </c>
    </row>
    <row r="1017" spans="1:12">
      <c r="A1017" t="s">
        <v>10</v>
      </c>
      <c r="B1017" t="s">
        <v>11</v>
      </c>
      <c r="C1017" t="s">
        <v>119</v>
      </c>
      <c r="D1017" t="s">
        <v>120</v>
      </c>
      <c r="E1017" t="s">
        <v>15</v>
      </c>
      <c r="F1017" t="s">
        <v>16</v>
      </c>
      <c r="G1017" t="s">
        <v>158</v>
      </c>
      <c r="H1017" s="1">
        <v>2018</v>
      </c>
      <c r="I1017" s="2">
        <v>8895</v>
      </c>
      <c r="J1017" s="3">
        <v>19735.5</v>
      </c>
      <c r="K1017">
        <f>Table1[[#This Row],[Total Revenue + Open]]/Table1[[#This Row],[Qty]]</f>
        <v>2.2187183811129847</v>
      </c>
      <c r="L1017">
        <f>Table1[[#This Row],[Qty]]/Table1[[#This Row],[Total Revenue + Open]]</f>
        <v>0.45071064832408603</v>
      </c>
    </row>
    <row r="1018" spans="1:12">
      <c r="A1018" t="s">
        <v>10</v>
      </c>
      <c r="B1018" t="s">
        <v>11</v>
      </c>
      <c r="C1018" t="s">
        <v>119</v>
      </c>
      <c r="D1018" t="s">
        <v>120</v>
      </c>
      <c r="E1018" t="s">
        <v>15</v>
      </c>
      <c r="F1018" t="s">
        <v>16</v>
      </c>
      <c r="G1018" t="s">
        <v>158</v>
      </c>
      <c r="H1018" s="1">
        <v>2019</v>
      </c>
      <c r="I1018" s="2">
        <v>4120</v>
      </c>
      <c r="J1018" s="3">
        <v>9143</v>
      </c>
      <c r="K1018">
        <f>Table1[[#This Row],[Total Revenue + Open]]/Table1[[#This Row],[Qty]]</f>
        <v>2.2191747572815532</v>
      </c>
      <c r="L1018">
        <f>Table1[[#This Row],[Qty]]/Table1[[#This Row],[Total Revenue + Open]]</f>
        <v>0.45061795909438918</v>
      </c>
    </row>
    <row r="1019" spans="1:12">
      <c r="A1019" t="s">
        <v>10</v>
      </c>
      <c r="B1019" t="s">
        <v>11</v>
      </c>
      <c r="C1019" t="s">
        <v>119</v>
      </c>
      <c r="D1019" t="s">
        <v>120</v>
      </c>
      <c r="E1019" t="s">
        <v>15</v>
      </c>
      <c r="F1019" t="s">
        <v>16</v>
      </c>
      <c r="G1019" t="s">
        <v>158</v>
      </c>
      <c r="H1019" s="1">
        <v>2019</v>
      </c>
      <c r="I1019" s="2">
        <v>2465</v>
      </c>
      <c r="J1019" s="3">
        <v>5463.5</v>
      </c>
      <c r="K1019">
        <f>Table1[[#This Row],[Total Revenue + Open]]/Table1[[#This Row],[Qty]]</f>
        <v>2.2164300202839757</v>
      </c>
      <c r="L1019">
        <f>Table1[[#This Row],[Qty]]/Table1[[#This Row],[Total Revenue + Open]]</f>
        <v>0.45117598608950304</v>
      </c>
    </row>
    <row r="1020" spans="1:12">
      <c r="A1020" t="s">
        <v>10</v>
      </c>
      <c r="B1020" t="s">
        <v>11</v>
      </c>
      <c r="C1020" t="s">
        <v>119</v>
      </c>
      <c r="D1020" t="s">
        <v>120</v>
      </c>
      <c r="E1020" t="s">
        <v>15</v>
      </c>
      <c r="F1020" t="s">
        <v>16</v>
      </c>
      <c r="G1020" t="s">
        <v>158</v>
      </c>
      <c r="H1020" s="1">
        <v>2020</v>
      </c>
      <c r="I1020" s="2">
        <v>2415</v>
      </c>
      <c r="J1020" s="3">
        <v>5352</v>
      </c>
      <c r="K1020">
        <f>Table1[[#This Row],[Total Revenue + Open]]/Table1[[#This Row],[Qty]]</f>
        <v>2.2161490683229812</v>
      </c>
      <c r="L1020">
        <f>Table1[[#This Row],[Qty]]/Table1[[#This Row],[Total Revenue + Open]]</f>
        <v>0.45123318385650224</v>
      </c>
    </row>
    <row r="1021" spans="1:12">
      <c r="A1021" t="s">
        <v>10</v>
      </c>
      <c r="B1021" t="s">
        <v>11</v>
      </c>
      <c r="C1021" t="s">
        <v>119</v>
      </c>
      <c r="D1021" t="s">
        <v>120</v>
      </c>
      <c r="E1021" t="s">
        <v>15</v>
      </c>
      <c r="F1021" t="s">
        <v>16</v>
      </c>
      <c r="G1021" t="s">
        <v>158</v>
      </c>
      <c r="H1021" s="1">
        <v>2020</v>
      </c>
      <c r="I1021" s="2">
        <v>2415</v>
      </c>
      <c r="J1021" s="3">
        <v>5376</v>
      </c>
      <c r="K1021">
        <f>Table1[[#This Row],[Total Revenue + Open]]/Table1[[#This Row],[Qty]]</f>
        <v>2.2260869565217392</v>
      </c>
      <c r="L1021">
        <f>Table1[[#This Row],[Qty]]/Table1[[#This Row],[Total Revenue + Open]]</f>
        <v>0.44921875</v>
      </c>
    </row>
    <row r="1022" spans="1:12">
      <c r="A1022" t="s">
        <v>10</v>
      </c>
      <c r="B1022" t="s">
        <v>11</v>
      </c>
      <c r="C1022" t="s">
        <v>119</v>
      </c>
      <c r="D1022" t="s">
        <v>120</v>
      </c>
      <c r="E1022" t="s">
        <v>15</v>
      </c>
      <c r="F1022" t="s">
        <v>16</v>
      </c>
      <c r="G1022" t="s">
        <v>158</v>
      </c>
      <c r="H1022" s="1">
        <v>2021</v>
      </c>
      <c r="I1022" s="2">
        <v>5125</v>
      </c>
      <c r="J1022" s="3">
        <v>11424</v>
      </c>
      <c r="K1022">
        <f>Table1[[#This Row],[Total Revenue + Open]]/Table1[[#This Row],[Qty]]</f>
        <v>2.2290731707317075</v>
      </c>
      <c r="L1022">
        <f>Table1[[#This Row],[Qty]]/Table1[[#This Row],[Total Revenue + Open]]</f>
        <v>0.4486169467787115</v>
      </c>
    </row>
    <row r="1023" spans="1:12">
      <c r="A1023" t="s">
        <v>10</v>
      </c>
      <c r="B1023" t="s">
        <v>11</v>
      </c>
      <c r="C1023" t="s">
        <v>119</v>
      </c>
      <c r="D1023" t="s">
        <v>120</v>
      </c>
      <c r="E1023" t="s">
        <v>15</v>
      </c>
      <c r="F1023" t="s">
        <v>16</v>
      </c>
      <c r="G1023" t="s">
        <v>158</v>
      </c>
      <c r="H1023" s="1">
        <v>2019</v>
      </c>
      <c r="I1023" s="2">
        <v>13360</v>
      </c>
      <c r="J1023" s="3">
        <v>29659</v>
      </c>
      <c r="K1023">
        <f>Table1[[#This Row],[Total Revenue + Open]]/Table1[[#This Row],[Qty]]</f>
        <v>2.2199850299401196</v>
      </c>
      <c r="L1023">
        <f>Table1[[#This Row],[Qty]]/Table1[[#This Row],[Total Revenue + Open]]</f>
        <v>0.45045348798003981</v>
      </c>
    </row>
    <row r="1024" spans="1:12">
      <c r="A1024" t="s">
        <v>10</v>
      </c>
      <c r="B1024" t="s">
        <v>11</v>
      </c>
      <c r="C1024" t="s">
        <v>119</v>
      </c>
      <c r="D1024" t="s">
        <v>120</v>
      </c>
      <c r="E1024" t="s">
        <v>15</v>
      </c>
      <c r="F1024" t="s">
        <v>16</v>
      </c>
      <c r="G1024" t="s">
        <v>158</v>
      </c>
      <c r="H1024" s="1">
        <v>2019</v>
      </c>
      <c r="I1024" s="2">
        <v>13165</v>
      </c>
      <c r="J1024" s="3">
        <v>29213</v>
      </c>
      <c r="K1024">
        <f>Table1[[#This Row],[Total Revenue + Open]]/Table1[[#This Row],[Qty]]</f>
        <v>2.2189897455374097</v>
      </c>
      <c r="L1024">
        <f>Table1[[#This Row],[Qty]]/Table1[[#This Row],[Total Revenue + Open]]</f>
        <v>0.45065553007222814</v>
      </c>
    </row>
    <row r="1025" spans="1:12">
      <c r="A1025" t="s">
        <v>10</v>
      </c>
      <c r="B1025" t="s">
        <v>11</v>
      </c>
      <c r="C1025" t="s">
        <v>119</v>
      </c>
      <c r="D1025" t="s">
        <v>120</v>
      </c>
      <c r="E1025" t="s">
        <v>15</v>
      </c>
      <c r="F1025" t="s">
        <v>16</v>
      </c>
      <c r="G1025" t="s">
        <v>158</v>
      </c>
      <c r="H1025" s="1">
        <v>2019</v>
      </c>
      <c r="I1025" s="2">
        <v>3670</v>
      </c>
      <c r="J1025" s="3">
        <v>8139.5</v>
      </c>
      <c r="K1025">
        <f>Table1[[#This Row],[Total Revenue + Open]]/Table1[[#This Row],[Qty]]</f>
        <v>2.2178474114441418</v>
      </c>
      <c r="L1025">
        <f>Table1[[#This Row],[Qty]]/Table1[[#This Row],[Total Revenue + Open]]</f>
        <v>0.45088764666134284</v>
      </c>
    </row>
    <row r="1026" spans="1:12">
      <c r="A1026" t="s">
        <v>10</v>
      </c>
      <c r="B1026" t="s">
        <v>11</v>
      </c>
      <c r="C1026" t="s">
        <v>119</v>
      </c>
      <c r="D1026" t="s">
        <v>120</v>
      </c>
      <c r="E1026" t="s">
        <v>15</v>
      </c>
      <c r="F1026" t="s">
        <v>16</v>
      </c>
      <c r="G1026" t="s">
        <v>158</v>
      </c>
      <c r="H1026" s="1">
        <v>2019</v>
      </c>
      <c r="I1026" s="2">
        <v>7445</v>
      </c>
      <c r="J1026" s="3">
        <v>16502</v>
      </c>
      <c r="K1026">
        <f>Table1[[#This Row],[Total Revenue + Open]]/Table1[[#This Row],[Qty]]</f>
        <v>2.2165211551376762</v>
      </c>
      <c r="L1026">
        <f>Table1[[#This Row],[Qty]]/Table1[[#This Row],[Total Revenue + Open]]</f>
        <v>0.45115743546236819</v>
      </c>
    </row>
    <row r="1027" spans="1:12">
      <c r="A1027" t="s">
        <v>10</v>
      </c>
      <c r="B1027" t="s">
        <v>11</v>
      </c>
      <c r="C1027" t="s">
        <v>119</v>
      </c>
      <c r="D1027" t="s">
        <v>120</v>
      </c>
      <c r="E1027" t="s">
        <v>15</v>
      </c>
      <c r="F1027" t="s">
        <v>16</v>
      </c>
      <c r="G1027" t="s">
        <v>158</v>
      </c>
      <c r="H1027" s="1">
        <v>2019</v>
      </c>
      <c r="I1027" s="2">
        <v>12220</v>
      </c>
      <c r="J1027" s="3">
        <v>27094.5</v>
      </c>
      <c r="K1027">
        <f>Table1[[#This Row],[Total Revenue + Open]]/Table1[[#This Row],[Qty]]</f>
        <v>2.2172258592471357</v>
      </c>
      <c r="L1027">
        <f>Table1[[#This Row],[Qty]]/Table1[[#This Row],[Total Revenue + Open]]</f>
        <v>0.45101404344055068</v>
      </c>
    </row>
    <row r="1028" spans="1:12">
      <c r="A1028" t="s">
        <v>10</v>
      </c>
      <c r="B1028" t="s">
        <v>11</v>
      </c>
      <c r="C1028" t="s">
        <v>119</v>
      </c>
      <c r="D1028" t="s">
        <v>120</v>
      </c>
      <c r="E1028" t="s">
        <v>15</v>
      </c>
      <c r="F1028" t="s">
        <v>16</v>
      </c>
      <c r="G1028" t="s">
        <v>158</v>
      </c>
      <c r="H1028" s="1">
        <v>2020</v>
      </c>
      <c r="I1028" s="2">
        <v>3015</v>
      </c>
      <c r="J1028" s="3">
        <v>6690</v>
      </c>
      <c r="K1028">
        <f>Table1[[#This Row],[Total Revenue + Open]]/Table1[[#This Row],[Qty]]</f>
        <v>2.2189054726368158</v>
      </c>
      <c r="L1028">
        <f>Table1[[#This Row],[Qty]]/Table1[[#This Row],[Total Revenue + Open]]</f>
        <v>0.45067264573991034</v>
      </c>
    </row>
    <row r="1029" spans="1:12">
      <c r="A1029" t="s">
        <v>10</v>
      </c>
      <c r="B1029" t="s">
        <v>11</v>
      </c>
      <c r="C1029" t="s">
        <v>119</v>
      </c>
      <c r="D1029" t="s">
        <v>120</v>
      </c>
      <c r="E1029" t="s">
        <v>15</v>
      </c>
      <c r="F1029" t="s">
        <v>16</v>
      </c>
      <c r="G1029" t="s">
        <v>158</v>
      </c>
      <c r="H1029" s="1">
        <v>2020</v>
      </c>
      <c r="I1029" s="2">
        <v>2465</v>
      </c>
      <c r="J1029" s="3">
        <v>5488</v>
      </c>
      <c r="K1029">
        <f>Table1[[#This Row],[Total Revenue + Open]]/Table1[[#This Row],[Qty]]</f>
        <v>2.2263691683569982</v>
      </c>
      <c r="L1029">
        <f>Table1[[#This Row],[Qty]]/Table1[[#This Row],[Total Revenue + Open]]</f>
        <v>0.44916180758017493</v>
      </c>
    </row>
    <row r="1030" spans="1:12">
      <c r="A1030" t="s">
        <v>10</v>
      </c>
      <c r="B1030" t="s">
        <v>11</v>
      </c>
      <c r="C1030" t="s">
        <v>119</v>
      </c>
      <c r="D1030" t="s">
        <v>120</v>
      </c>
      <c r="E1030" t="s">
        <v>15</v>
      </c>
      <c r="F1030" t="s">
        <v>16</v>
      </c>
      <c r="G1030" t="s">
        <v>158</v>
      </c>
      <c r="H1030" s="1">
        <v>2021</v>
      </c>
      <c r="I1030" s="2">
        <v>2415</v>
      </c>
      <c r="J1030" s="3">
        <v>5376</v>
      </c>
      <c r="K1030">
        <f>Table1[[#This Row],[Total Revenue + Open]]/Table1[[#This Row],[Qty]]</f>
        <v>2.2260869565217392</v>
      </c>
      <c r="L1030">
        <f>Table1[[#This Row],[Qty]]/Table1[[#This Row],[Total Revenue + Open]]</f>
        <v>0.44921875</v>
      </c>
    </row>
    <row r="1031" spans="1:12">
      <c r="A1031" t="s">
        <v>10</v>
      </c>
      <c r="B1031" t="s">
        <v>11</v>
      </c>
      <c r="C1031" t="s">
        <v>119</v>
      </c>
      <c r="D1031" t="s">
        <v>120</v>
      </c>
      <c r="E1031" t="s">
        <v>15</v>
      </c>
      <c r="F1031" t="s">
        <v>16</v>
      </c>
      <c r="G1031" t="s">
        <v>158</v>
      </c>
      <c r="H1031" s="1">
        <v>2018</v>
      </c>
      <c r="I1031" s="2">
        <v>5305</v>
      </c>
      <c r="J1031" s="3">
        <v>11763.25</v>
      </c>
      <c r="K1031">
        <f>Table1[[#This Row],[Total Revenue + Open]]/Table1[[#This Row],[Qty]]</f>
        <v>2.2173892554194157</v>
      </c>
      <c r="L1031">
        <f>Table1[[#This Row],[Qty]]/Table1[[#This Row],[Total Revenue + Open]]</f>
        <v>0.45098080887509828</v>
      </c>
    </row>
    <row r="1032" spans="1:12">
      <c r="A1032" t="s">
        <v>10</v>
      </c>
      <c r="B1032" t="s">
        <v>11</v>
      </c>
      <c r="C1032" t="s">
        <v>119</v>
      </c>
      <c r="D1032" t="s">
        <v>120</v>
      </c>
      <c r="E1032" t="s">
        <v>15</v>
      </c>
      <c r="F1032" t="s">
        <v>16</v>
      </c>
      <c r="G1032" t="s">
        <v>158</v>
      </c>
      <c r="H1032" s="1">
        <v>2018</v>
      </c>
      <c r="I1032" s="2">
        <v>3545</v>
      </c>
      <c r="J1032" s="3">
        <v>7860.75</v>
      </c>
      <c r="K1032">
        <f>Table1[[#This Row],[Total Revenue + Open]]/Table1[[#This Row],[Qty]]</f>
        <v>2.2174188998589561</v>
      </c>
      <c r="L1032">
        <f>Table1[[#This Row],[Qty]]/Table1[[#This Row],[Total Revenue + Open]]</f>
        <v>0.45097477976020101</v>
      </c>
    </row>
    <row r="1033" spans="1:12">
      <c r="A1033" t="s">
        <v>10</v>
      </c>
      <c r="B1033" t="s">
        <v>11</v>
      </c>
      <c r="C1033" t="s">
        <v>119</v>
      </c>
      <c r="D1033" t="s">
        <v>120</v>
      </c>
      <c r="E1033" t="s">
        <v>15</v>
      </c>
      <c r="F1033" t="s">
        <v>16</v>
      </c>
      <c r="G1033" t="s">
        <v>158</v>
      </c>
      <c r="H1033" s="1">
        <v>2018</v>
      </c>
      <c r="I1033" s="2">
        <v>500</v>
      </c>
      <c r="J1033" s="3">
        <v>1115</v>
      </c>
      <c r="K1033">
        <f>Table1[[#This Row],[Total Revenue + Open]]/Table1[[#This Row],[Qty]]</f>
        <v>2.23</v>
      </c>
      <c r="L1033">
        <f>Table1[[#This Row],[Qty]]/Table1[[#This Row],[Total Revenue + Open]]</f>
        <v>0.44843049327354262</v>
      </c>
    </row>
    <row r="1034" spans="1:12">
      <c r="A1034" t="s">
        <v>10</v>
      </c>
      <c r="B1034" t="s">
        <v>11</v>
      </c>
      <c r="C1034" t="s">
        <v>119</v>
      </c>
      <c r="D1034" t="s">
        <v>120</v>
      </c>
      <c r="E1034" t="s">
        <v>15</v>
      </c>
      <c r="F1034" t="s">
        <v>16</v>
      </c>
      <c r="G1034" t="s">
        <v>158</v>
      </c>
      <c r="H1034" s="1">
        <v>2019</v>
      </c>
      <c r="I1034" s="2">
        <v>8695</v>
      </c>
      <c r="J1034" s="3">
        <v>19289.5</v>
      </c>
      <c r="K1034">
        <f>Table1[[#This Row],[Total Revenue + Open]]/Table1[[#This Row],[Qty]]</f>
        <v>2.2184588844163313</v>
      </c>
      <c r="L1034">
        <f>Table1[[#This Row],[Qty]]/Table1[[#This Row],[Total Revenue + Open]]</f>
        <v>0.4507633686720755</v>
      </c>
    </row>
    <row r="1035" spans="1:12">
      <c r="A1035" t="s">
        <v>10</v>
      </c>
      <c r="B1035" t="s">
        <v>11</v>
      </c>
      <c r="C1035" t="s">
        <v>119</v>
      </c>
      <c r="D1035" t="s">
        <v>120</v>
      </c>
      <c r="E1035" t="s">
        <v>15</v>
      </c>
      <c r="F1035" t="s">
        <v>16</v>
      </c>
      <c r="G1035" t="s">
        <v>158</v>
      </c>
      <c r="H1035" s="1">
        <v>2019</v>
      </c>
      <c r="I1035" s="2">
        <v>50</v>
      </c>
      <c r="J1035" s="3">
        <v>111.5</v>
      </c>
      <c r="K1035">
        <f>Table1[[#This Row],[Total Revenue + Open]]/Table1[[#This Row],[Qty]]</f>
        <v>2.23</v>
      </c>
      <c r="L1035">
        <f>Table1[[#This Row],[Qty]]/Table1[[#This Row],[Total Revenue + Open]]</f>
        <v>0.44843049327354262</v>
      </c>
    </row>
    <row r="1036" spans="1:12">
      <c r="A1036" t="s">
        <v>10</v>
      </c>
      <c r="B1036" t="s">
        <v>11</v>
      </c>
      <c r="C1036" t="s">
        <v>119</v>
      </c>
      <c r="D1036" t="s">
        <v>120</v>
      </c>
      <c r="E1036" t="s">
        <v>15</v>
      </c>
      <c r="F1036" t="s">
        <v>16</v>
      </c>
      <c r="G1036" t="s">
        <v>158</v>
      </c>
      <c r="H1036" s="1">
        <v>2021</v>
      </c>
      <c r="I1036" s="2">
        <v>4115</v>
      </c>
      <c r="J1036" s="3">
        <v>9184</v>
      </c>
      <c r="K1036">
        <f>Table1[[#This Row],[Total Revenue + Open]]/Table1[[#This Row],[Qty]]</f>
        <v>2.2318347509112999</v>
      </c>
      <c r="L1036">
        <f>Table1[[#This Row],[Qty]]/Table1[[#This Row],[Total Revenue + Open]]</f>
        <v>0.44806184668989546</v>
      </c>
    </row>
    <row r="1037" spans="1:12">
      <c r="A1037" t="s">
        <v>10</v>
      </c>
      <c r="B1037" t="s">
        <v>11</v>
      </c>
      <c r="C1037" t="s">
        <v>119</v>
      </c>
      <c r="D1037" t="s">
        <v>120</v>
      </c>
      <c r="E1037" t="s">
        <v>15</v>
      </c>
      <c r="F1037" t="s">
        <v>16</v>
      </c>
      <c r="G1037" t="s">
        <v>158</v>
      </c>
      <c r="H1037" s="1">
        <v>2017</v>
      </c>
      <c r="I1037" s="2">
        <v>9</v>
      </c>
      <c r="J1037" s="3">
        <v>20.069999999999901</v>
      </c>
      <c r="K1037">
        <f>Table1[[#This Row],[Total Revenue + Open]]/Table1[[#This Row],[Qty]]</f>
        <v>2.2299999999999889</v>
      </c>
      <c r="L1037">
        <f>Table1[[#This Row],[Qty]]/Table1[[#This Row],[Total Revenue + Open]]</f>
        <v>0.44843049327354484</v>
      </c>
    </row>
    <row r="1038" spans="1:12">
      <c r="A1038" t="s">
        <v>10</v>
      </c>
      <c r="B1038" t="s">
        <v>11</v>
      </c>
      <c r="C1038" t="s">
        <v>119</v>
      </c>
      <c r="D1038" t="s">
        <v>120</v>
      </c>
      <c r="E1038" t="s">
        <v>15</v>
      </c>
      <c r="F1038" t="s">
        <v>16</v>
      </c>
      <c r="G1038" t="s">
        <v>158</v>
      </c>
      <c r="H1038" s="1">
        <v>2017</v>
      </c>
      <c r="I1038" s="2">
        <v>2490</v>
      </c>
      <c r="J1038" s="3">
        <v>5519.25</v>
      </c>
      <c r="K1038">
        <f>Table1[[#This Row],[Total Revenue + Open]]/Table1[[#This Row],[Qty]]</f>
        <v>2.2165662650602411</v>
      </c>
      <c r="L1038">
        <f>Table1[[#This Row],[Qty]]/Table1[[#This Row],[Total Revenue + Open]]</f>
        <v>0.45114825383883678</v>
      </c>
    </row>
    <row r="1039" spans="1:12">
      <c r="A1039" t="s">
        <v>10</v>
      </c>
      <c r="B1039" t="s">
        <v>11</v>
      </c>
      <c r="C1039" t="s">
        <v>119</v>
      </c>
      <c r="D1039" t="s">
        <v>120</v>
      </c>
      <c r="E1039" t="s">
        <v>15</v>
      </c>
      <c r="F1039" t="s">
        <v>16</v>
      </c>
      <c r="G1039" t="s">
        <v>158</v>
      </c>
      <c r="H1039" s="1">
        <v>2017</v>
      </c>
      <c r="I1039" s="2">
        <v>900</v>
      </c>
      <c r="J1039" s="3">
        <v>2007</v>
      </c>
      <c r="K1039">
        <f>Table1[[#This Row],[Total Revenue + Open]]/Table1[[#This Row],[Qty]]</f>
        <v>2.23</v>
      </c>
      <c r="L1039">
        <f>Table1[[#This Row],[Qty]]/Table1[[#This Row],[Total Revenue + Open]]</f>
        <v>0.44843049327354262</v>
      </c>
    </row>
    <row r="1040" spans="1:12">
      <c r="A1040" t="s">
        <v>10</v>
      </c>
      <c r="B1040" t="s">
        <v>11</v>
      </c>
      <c r="C1040" t="s">
        <v>119</v>
      </c>
      <c r="D1040" t="s">
        <v>120</v>
      </c>
      <c r="E1040" t="s">
        <v>15</v>
      </c>
      <c r="F1040" t="s">
        <v>16</v>
      </c>
      <c r="G1040" t="s">
        <v>158</v>
      </c>
      <c r="H1040" s="1">
        <v>2017</v>
      </c>
      <c r="I1040" s="2">
        <v>11660</v>
      </c>
      <c r="J1040" s="3">
        <v>25868</v>
      </c>
      <c r="K1040">
        <f>Table1[[#This Row],[Total Revenue + Open]]/Table1[[#This Row],[Qty]]</f>
        <v>2.21852487135506</v>
      </c>
      <c r="L1040">
        <f>Table1[[#This Row],[Qty]]/Table1[[#This Row],[Total Revenue + Open]]</f>
        <v>0.45074996134219886</v>
      </c>
    </row>
    <row r="1041" spans="1:12">
      <c r="A1041" t="s">
        <v>10</v>
      </c>
      <c r="B1041" t="s">
        <v>11</v>
      </c>
      <c r="C1041" t="s">
        <v>119</v>
      </c>
      <c r="D1041" t="s">
        <v>120</v>
      </c>
      <c r="E1041" t="s">
        <v>15</v>
      </c>
      <c r="F1041" t="s">
        <v>16</v>
      </c>
      <c r="G1041" t="s">
        <v>158</v>
      </c>
      <c r="H1041" s="1">
        <v>2017</v>
      </c>
      <c r="I1041" s="2">
        <v>1935</v>
      </c>
      <c r="J1041" s="3">
        <v>4292.75</v>
      </c>
      <c r="K1041">
        <f>Table1[[#This Row],[Total Revenue + Open]]/Table1[[#This Row],[Qty]]</f>
        <v>2.2184754521963823</v>
      </c>
      <c r="L1041">
        <f>Table1[[#This Row],[Qty]]/Table1[[#This Row],[Total Revenue + Open]]</f>
        <v>0.45076000232950908</v>
      </c>
    </row>
    <row r="1042" spans="1:12">
      <c r="A1042" t="s">
        <v>10</v>
      </c>
      <c r="B1042" t="s">
        <v>11</v>
      </c>
      <c r="C1042" t="s">
        <v>119</v>
      </c>
      <c r="D1042" t="s">
        <v>120</v>
      </c>
      <c r="E1042" t="s">
        <v>15</v>
      </c>
      <c r="F1042" t="s">
        <v>16</v>
      </c>
      <c r="G1042" t="s">
        <v>158</v>
      </c>
      <c r="H1042" s="1">
        <v>2018</v>
      </c>
      <c r="I1042" s="2">
        <v>500</v>
      </c>
      <c r="J1042" s="3">
        <v>1115</v>
      </c>
      <c r="K1042">
        <f>Table1[[#This Row],[Total Revenue + Open]]/Table1[[#This Row],[Qty]]</f>
        <v>2.23</v>
      </c>
      <c r="L1042">
        <f>Table1[[#This Row],[Qty]]/Table1[[#This Row],[Total Revenue + Open]]</f>
        <v>0.44843049327354262</v>
      </c>
    </row>
    <row r="1043" spans="1:12">
      <c r="A1043" t="s">
        <v>10</v>
      </c>
      <c r="B1043" t="s">
        <v>11</v>
      </c>
      <c r="C1043" t="s">
        <v>119</v>
      </c>
      <c r="D1043" t="s">
        <v>120</v>
      </c>
      <c r="E1043" t="s">
        <v>15</v>
      </c>
      <c r="F1043" t="s">
        <v>16</v>
      </c>
      <c r="G1043" t="s">
        <v>158</v>
      </c>
      <c r="H1043" s="1">
        <v>2018</v>
      </c>
      <c r="I1043" s="2">
        <v>2815</v>
      </c>
      <c r="J1043" s="3">
        <v>6244</v>
      </c>
      <c r="K1043">
        <f>Table1[[#This Row],[Total Revenue + Open]]/Table1[[#This Row],[Qty]]</f>
        <v>2.2181172291296627</v>
      </c>
      <c r="L1043">
        <f>Table1[[#This Row],[Qty]]/Table1[[#This Row],[Total Revenue + Open]]</f>
        <v>0.45083279948750798</v>
      </c>
    </row>
    <row r="1044" spans="1:12">
      <c r="A1044" t="s">
        <v>10</v>
      </c>
      <c r="B1044" t="s">
        <v>11</v>
      </c>
      <c r="C1044" t="s">
        <v>119</v>
      </c>
      <c r="D1044" t="s">
        <v>120</v>
      </c>
      <c r="E1044" t="s">
        <v>15</v>
      </c>
      <c r="F1044" t="s">
        <v>16</v>
      </c>
      <c r="G1044" t="s">
        <v>158</v>
      </c>
      <c r="H1044" s="1">
        <v>2017</v>
      </c>
      <c r="I1044" s="2">
        <v>6805</v>
      </c>
      <c r="J1044" s="3">
        <v>15108.25</v>
      </c>
      <c r="K1044">
        <f>Table1[[#This Row],[Total Revenue + Open]]/Table1[[#This Row],[Qty]]</f>
        <v>2.2201689933872153</v>
      </c>
      <c r="L1044">
        <f>Table1[[#This Row],[Qty]]/Table1[[#This Row],[Total Revenue + Open]]</f>
        <v>0.45041616335445867</v>
      </c>
    </row>
    <row r="1045" spans="1:12">
      <c r="A1045" t="s">
        <v>10</v>
      </c>
      <c r="B1045" t="s">
        <v>11</v>
      </c>
      <c r="C1045" t="s">
        <v>119</v>
      </c>
      <c r="D1045" t="s">
        <v>120</v>
      </c>
      <c r="E1045" t="s">
        <v>15</v>
      </c>
      <c r="F1045" t="s">
        <v>16</v>
      </c>
      <c r="G1045" t="s">
        <v>158</v>
      </c>
      <c r="H1045" s="1">
        <v>2018</v>
      </c>
      <c r="I1045" s="2">
        <v>1000</v>
      </c>
      <c r="J1045" s="3">
        <v>2230</v>
      </c>
      <c r="K1045">
        <f>Table1[[#This Row],[Total Revenue + Open]]/Table1[[#This Row],[Qty]]</f>
        <v>2.23</v>
      </c>
      <c r="L1045">
        <f>Table1[[#This Row],[Qty]]/Table1[[#This Row],[Total Revenue + Open]]</f>
        <v>0.44843049327354262</v>
      </c>
    </row>
    <row r="1046" spans="1:12">
      <c r="A1046" t="s">
        <v>10</v>
      </c>
      <c r="B1046" t="s">
        <v>11</v>
      </c>
      <c r="C1046" t="s">
        <v>119</v>
      </c>
      <c r="D1046" t="s">
        <v>120</v>
      </c>
      <c r="E1046" t="s">
        <v>15</v>
      </c>
      <c r="F1046" t="s">
        <v>16</v>
      </c>
      <c r="G1046" t="s">
        <v>158</v>
      </c>
      <c r="H1046" s="1">
        <v>2017</v>
      </c>
      <c r="I1046" s="2">
        <v>11005</v>
      </c>
      <c r="J1046" s="3">
        <v>24418.5</v>
      </c>
      <c r="K1046">
        <f>Table1[[#This Row],[Total Revenue + Open]]/Table1[[#This Row],[Qty]]</f>
        <v>2.2188550658791457</v>
      </c>
      <c r="L1046">
        <f>Table1[[#This Row],[Qty]]/Table1[[#This Row],[Total Revenue + Open]]</f>
        <v>0.45068288387902616</v>
      </c>
    </row>
    <row r="1047" spans="1:12">
      <c r="A1047" t="s">
        <v>10</v>
      </c>
      <c r="B1047" t="s">
        <v>11</v>
      </c>
      <c r="C1047" t="s">
        <v>119</v>
      </c>
      <c r="D1047" t="s">
        <v>120</v>
      </c>
      <c r="E1047" t="s">
        <v>15</v>
      </c>
      <c r="F1047" t="s">
        <v>16</v>
      </c>
      <c r="G1047" t="s">
        <v>158</v>
      </c>
      <c r="H1047" s="1">
        <v>2018</v>
      </c>
      <c r="I1047" s="2">
        <v>3135</v>
      </c>
      <c r="J1047" s="3">
        <v>6968.75</v>
      </c>
      <c r="K1047">
        <f>Table1[[#This Row],[Total Revenue + Open]]/Table1[[#This Row],[Qty]]</f>
        <v>2.2228867623604467</v>
      </c>
      <c r="L1047">
        <f>Table1[[#This Row],[Qty]]/Table1[[#This Row],[Total Revenue + Open]]</f>
        <v>0.44986547085201795</v>
      </c>
    </row>
    <row r="1048" spans="1:12">
      <c r="A1048" t="s">
        <v>10</v>
      </c>
      <c r="B1048" t="s">
        <v>11</v>
      </c>
      <c r="C1048" t="s">
        <v>119</v>
      </c>
      <c r="D1048" t="s">
        <v>120</v>
      </c>
      <c r="E1048" t="s">
        <v>15</v>
      </c>
      <c r="F1048" t="s">
        <v>16</v>
      </c>
      <c r="G1048" t="s">
        <v>158</v>
      </c>
      <c r="H1048" s="1">
        <v>2018</v>
      </c>
      <c r="I1048" s="2">
        <v>500</v>
      </c>
      <c r="J1048" s="3">
        <v>1115</v>
      </c>
      <c r="K1048">
        <f>Table1[[#This Row],[Total Revenue + Open]]/Table1[[#This Row],[Qty]]</f>
        <v>2.23</v>
      </c>
      <c r="L1048">
        <f>Table1[[#This Row],[Qty]]/Table1[[#This Row],[Total Revenue + Open]]</f>
        <v>0.44843049327354262</v>
      </c>
    </row>
    <row r="1049" spans="1:12">
      <c r="A1049" t="s">
        <v>10</v>
      </c>
      <c r="B1049" t="s">
        <v>11</v>
      </c>
      <c r="C1049" t="s">
        <v>119</v>
      </c>
      <c r="D1049" t="s">
        <v>120</v>
      </c>
      <c r="E1049" t="s">
        <v>15</v>
      </c>
      <c r="F1049" t="s">
        <v>16</v>
      </c>
      <c r="G1049" t="s">
        <v>159</v>
      </c>
      <c r="H1049" s="1">
        <v>2017</v>
      </c>
      <c r="I1049" s="2">
        <v>7865</v>
      </c>
      <c r="J1049" s="3">
        <v>17449.75</v>
      </c>
      <c r="K1049">
        <f>Table1[[#This Row],[Total Revenue + Open]]/Table1[[#This Row],[Qty]]</f>
        <v>2.2186586141131595</v>
      </c>
      <c r="L1049">
        <f>Table1[[#This Row],[Qty]]/Table1[[#This Row],[Total Revenue + Open]]</f>
        <v>0.45072278972478114</v>
      </c>
    </row>
    <row r="1050" spans="1:12">
      <c r="A1050" t="s">
        <v>10</v>
      </c>
      <c r="B1050" t="s">
        <v>11</v>
      </c>
      <c r="C1050" t="s">
        <v>119</v>
      </c>
      <c r="D1050" t="s">
        <v>120</v>
      </c>
      <c r="E1050" t="s">
        <v>15</v>
      </c>
      <c r="F1050" t="s">
        <v>16</v>
      </c>
      <c r="G1050" t="s">
        <v>160</v>
      </c>
      <c r="H1050" s="1">
        <v>2017</v>
      </c>
      <c r="I1050" s="2">
        <v>1660</v>
      </c>
      <c r="J1050" s="3">
        <v>3580.5</v>
      </c>
      <c r="K1050">
        <f>Table1[[#This Row],[Total Revenue + Open]]/Table1[[#This Row],[Qty]]</f>
        <v>2.1569277108433735</v>
      </c>
      <c r="L1050">
        <f>Table1[[#This Row],[Qty]]/Table1[[#This Row],[Total Revenue + Open]]</f>
        <v>0.46362239910627007</v>
      </c>
    </row>
    <row r="1051" spans="1:12">
      <c r="A1051" t="s">
        <v>10</v>
      </c>
      <c r="B1051" t="s">
        <v>11</v>
      </c>
      <c r="C1051" t="s">
        <v>119</v>
      </c>
      <c r="D1051" t="s">
        <v>120</v>
      </c>
      <c r="E1051" t="s">
        <v>15</v>
      </c>
      <c r="F1051" t="s">
        <v>16</v>
      </c>
      <c r="G1051" t="s">
        <v>161</v>
      </c>
      <c r="H1051" s="1">
        <v>2017</v>
      </c>
      <c r="I1051" s="2">
        <v>600</v>
      </c>
      <c r="J1051" s="3">
        <v>1290</v>
      </c>
      <c r="K1051">
        <f>Table1[[#This Row],[Total Revenue + Open]]/Table1[[#This Row],[Qty]]</f>
        <v>2.15</v>
      </c>
      <c r="L1051">
        <f>Table1[[#This Row],[Qty]]/Table1[[#This Row],[Total Revenue + Open]]</f>
        <v>0.46511627906976744</v>
      </c>
    </row>
    <row r="1052" spans="1:12">
      <c r="A1052" t="s">
        <v>10</v>
      </c>
      <c r="B1052" t="s">
        <v>11</v>
      </c>
      <c r="C1052" t="s">
        <v>119</v>
      </c>
      <c r="D1052" t="s">
        <v>120</v>
      </c>
      <c r="E1052" t="s">
        <v>15</v>
      </c>
      <c r="F1052" t="s">
        <v>16</v>
      </c>
      <c r="G1052" t="s">
        <v>161</v>
      </c>
      <c r="H1052" s="1">
        <v>2017</v>
      </c>
      <c r="I1052" s="2">
        <v>500</v>
      </c>
      <c r="J1052" s="3">
        <v>1075</v>
      </c>
      <c r="K1052">
        <f>Table1[[#This Row],[Total Revenue + Open]]/Table1[[#This Row],[Qty]]</f>
        <v>2.15</v>
      </c>
      <c r="L1052">
        <f>Table1[[#This Row],[Qty]]/Table1[[#This Row],[Total Revenue + Open]]</f>
        <v>0.46511627906976744</v>
      </c>
    </row>
    <row r="1053" spans="1:12">
      <c r="A1053" t="s">
        <v>10</v>
      </c>
      <c r="B1053" t="s">
        <v>11</v>
      </c>
      <c r="C1053" t="s">
        <v>119</v>
      </c>
      <c r="D1053" t="s">
        <v>120</v>
      </c>
      <c r="E1053" t="s">
        <v>15</v>
      </c>
      <c r="F1053" t="s">
        <v>16</v>
      </c>
      <c r="G1053" t="s">
        <v>161</v>
      </c>
      <c r="H1053" s="1">
        <v>2017</v>
      </c>
      <c r="I1053" s="2">
        <v>10350</v>
      </c>
      <c r="J1053" s="3">
        <v>22351</v>
      </c>
      <c r="K1053">
        <f>Table1[[#This Row],[Total Revenue + Open]]/Table1[[#This Row],[Qty]]</f>
        <v>2.1595169082125603</v>
      </c>
      <c r="L1053">
        <f>Table1[[#This Row],[Qty]]/Table1[[#This Row],[Total Revenue + Open]]</f>
        <v>0.46306652946176907</v>
      </c>
    </row>
    <row r="1054" spans="1:12">
      <c r="A1054" t="s">
        <v>10</v>
      </c>
      <c r="B1054" t="s">
        <v>11</v>
      </c>
      <c r="C1054" t="s">
        <v>119</v>
      </c>
      <c r="D1054" t="s">
        <v>120</v>
      </c>
      <c r="E1054" t="s">
        <v>15</v>
      </c>
      <c r="F1054" t="s">
        <v>16</v>
      </c>
      <c r="G1054" t="s">
        <v>162</v>
      </c>
      <c r="H1054" s="1">
        <v>2017</v>
      </c>
      <c r="I1054" s="2">
        <v>1160</v>
      </c>
      <c r="J1054" s="3">
        <v>2564.5</v>
      </c>
      <c r="K1054">
        <f>Table1[[#This Row],[Total Revenue + Open]]/Table1[[#This Row],[Qty]]</f>
        <v>2.2107758620689655</v>
      </c>
      <c r="L1054">
        <f>Table1[[#This Row],[Qty]]/Table1[[#This Row],[Total Revenue + Open]]</f>
        <v>0.45232988886722558</v>
      </c>
    </row>
    <row r="1055" spans="1:12">
      <c r="A1055" t="s">
        <v>10</v>
      </c>
      <c r="B1055" t="s">
        <v>11</v>
      </c>
      <c r="C1055" t="s">
        <v>119</v>
      </c>
      <c r="D1055" t="s">
        <v>120</v>
      </c>
      <c r="E1055" t="s">
        <v>15</v>
      </c>
      <c r="F1055" t="s">
        <v>16</v>
      </c>
      <c r="G1055" t="s">
        <v>162</v>
      </c>
      <c r="H1055" s="1">
        <v>2017</v>
      </c>
      <c r="I1055" s="2">
        <v>1410</v>
      </c>
      <c r="J1055" s="3">
        <v>3122</v>
      </c>
      <c r="K1055">
        <f>Table1[[#This Row],[Total Revenue + Open]]/Table1[[#This Row],[Qty]]</f>
        <v>2.2141843971631205</v>
      </c>
      <c r="L1055">
        <f>Table1[[#This Row],[Qty]]/Table1[[#This Row],[Total Revenue + Open]]</f>
        <v>0.4516335682254965</v>
      </c>
    </row>
    <row r="1056" spans="1:12">
      <c r="A1056" t="s">
        <v>10</v>
      </c>
      <c r="B1056" t="s">
        <v>11</v>
      </c>
      <c r="C1056" t="s">
        <v>119</v>
      </c>
      <c r="D1056" t="s">
        <v>120</v>
      </c>
      <c r="E1056" t="s">
        <v>15</v>
      </c>
      <c r="F1056" t="s">
        <v>16</v>
      </c>
      <c r="G1056" t="s">
        <v>163</v>
      </c>
      <c r="H1056" s="1">
        <v>2017</v>
      </c>
      <c r="I1056" s="2">
        <v>2235</v>
      </c>
      <c r="J1056" s="3">
        <v>4828.25</v>
      </c>
      <c r="K1056">
        <f>Table1[[#This Row],[Total Revenue + Open]]/Table1[[#This Row],[Qty]]</f>
        <v>2.160290827740492</v>
      </c>
      <c r="L1056">
        <f>Table1[[#This Row],[Qty]]/Table1[[#This Row],[Total Revenue + Open]]</f>
        <v>0.46290063687671518</v>
      </c>
    </row>
    <row r="1057" spans="1:12">
      <c r="A1057" t="s">
        <v>10</v>
      </c>
      <c r="B1057" t="s">
        <v>11</v>
      </c>
      <c r="C1057" t="s">
        <v>119</v>
      </c>
      <c r="D1057" t="s">
        <v>120</v>
      </c>
      <c r="E1057" t="s">
        <v>15</v>
      </c>
      <c r="F1057" t="s">
        <v>16</v>
      </c>
      <c r="G1057" t="s">
        <v>163</v>
      </c>
      <c r="H1057" s="1">
        <v>2017</v>
      </c>
      <c r="I1057" s="2">
        <v>500</v>
      </c>
      <c r="J1057" s="3">
        <v>1085</v>
      </c>
      <c r="K1057">
        <f>Table1[[#This Row],[Total Revenue + Open]]/Table1[[#This Row],[Qty]]</f>
        <v>2.17</v>
      </c>
      <c r="L1057">
        <f>Table1[[#This Row],[Qty]]/Table1[[#This Row],[Total Revenue + Open]]</f>
        <v>0.46082949308755761</v>
      </c>
    </row>
    <row r="1058" spans="1:12">
      <c r="A1058" t="s">
        <v>10</v>
      </c>
      <c r="B1058" t="s">
        <v>11</v>
      </c>
      <c r="C1058" t="s">
        <v>119</v>
      </c>
      <c r="D1058" t="s">
        <v>120</v>
      </c>
      <c r="E1058" t="s">
        <v>15</v>
      </c>
      <c r="F1058" t="s">
        <v>16</v>
      </c>
      <c r="G1058" t="s">
        <v>163</v>
      </c>
      <c r="H1058" s="1">
        <v>2017</v>
      </c>
      <c r="I1058" s="2">
        <v>700</v>
      </c>
      <c r="J1058" s="3">
        <v>1561</v>
      </c>
      <c r="K1058">
        <f>Table1[[#This Row],[Total Revenue + Open]]/Table1[[#This Row],[Qty]]</f>
        <v>2.23</v>
      </c>
      <c r="L1058">
        <f>Table1[[#This Row],[Qty]]/Table1[[#This Row],[Total Revenue + Open]]</f>
        <v>0.44843049327354262</v>
      </c>
    </row>
    <row r="1059" spans="1:12">
      <c r="A1059" t="s">
        <v>10</v>
      </c>
      <c r="B1059" t="s">
        <v>11</v>
      </c>
      <c r="C1059" t="s">
        <v>119</v>
      </c>
      <c r="D1059" t="s">
        <v>120</v>
      </c>
      <c r="E1059" t="s">
        <v>15</v>
      </c>
      <c r="F1059" t="s">
        <v>16</v>
      </c>
      <c r="G1059" t="s">
        <v>164</v>
      </c>
      <c r="H1059" s="1">
        <v>2017</v>
      </c>
      <c r="I1059" s="2">
        <v>2740</v>
      </c>
      <c r="J1059" s="3">
        <v>6076.75</v>
      </c>
      <c r="K1059">
        <f>Table1[[#This Row],[Total Revenue + Open]]/Table1[[#This Row],[Qty]]</f>
        <v>2.2177919708029199</v>
      </c>
      <c r="L1059">
        <f>Table1[[#This Row],[Qty]]/Table1[[#This Row],[Total Revenue + Open]]</f>
        <v>0.45089891800715842</v>
      </c>
    </row>
    <row r="1060" spans="1:12">
      <c r="A1060" t="s">
        <v>10</v>
      </c>
      <c r="B1060" t="s">
        <v>11</v>
      </c>
      <c r="C1060" t="s">
        <v>119</v>
      </c>
      <c r="D1060" t="s">
        <v>120</v>
      </c>
      <c r="E1060" t="s">
        <v>15</v>
      </c>
      <c r="F1060" t="s">
        <v>16</v>
      </c>
      <c r="G1060" t="s">
        <v>165</v>
      </c>
      <c r="H1060" s="1">
        <v>2017</v>
      </c>
      <c r="I1060" s="2">
        <v>1525</v>
      </c>
      <c r="J1060" s="3">
        <v>3309.25</v>
      </c>
      <c r="K1060">
        <f>Table1[[#This Row],[Total Revenue + Open]]/Table1[[#This Row],[Qty]]</f>
        <v>2.17</v>
      </c>
      <c r="L1060">
        <f>Table1[[#This Row],[Qty]]/Table1[[#This Row],[Total Revenue + Open]]</f>
        <v>0.46082949308755761</v>
      </c>
    </row>
    <row r="1061" spans="1:12">
      <c r="A1061" t="s">
        <v>10</v>
      </c>
      <c r="B1061" t="s">
        <v>11</v>
      </c>
      <c r="C1061" t="s">
        <v>119</v>
      </c>
      <c r="D1061" t="s">
        <v>120</v>
      </c>
      <c r="E1061" t="s">
        <v>15</v>
      </c>
      <c r="F1061" t="s">
        <v>16</v>
      </c>
      <c r="G1061" t="s">
        <v>165</v>
      </c>
      <c r="H1061" s="1">
        <v>2017</v>
      </c>
      <c r="I1061" s="2">
        <v>0</v>
      </c>
      <c r="J1061" s="3">
        <v>0</v>
      </c>
      <c r="K1061" t="e">
        <f>Table1[[#This Row],[Total Revenue + Open]]/Table1[[#This Row],[Qty]]</f>
        <v>#DIV/0!</v>
      </c>
      <c r="L1061" t="e">
        <f>Table1[[#This Row],[Qty]]/Table1[[#This Row],[Total Revenue + Open]]</f>
        <v>#DIV/0!</v>
      </c>
    </row>
    <row r="1062" spans="1:12">
      <c r="A1062" t="s">
        <v>10</v>
      </c>
      <c r="B1062" t="s">
        <v>11</v>
      </c>
      <c r="C1062" t="s">
        <v>119</v>
      </c>
      <c r="D1062" t="s">
        <v>120</v>
      </c>
      <c r="E1062" t="s">
        <v>15</v>
      </c>
      <c r="F1062" t="s">
        <v>16</v>
      </c>
      <c r="G1062" t="s">
        <v>165</v>
      </c>
      <c r="H1062" s="1">
        <v>2017</v>
      </c>
      <c r="I1062" s="2">
        <v>2085</v>
      </c>
      <c r="J1062" s="3">
        <v>4627.25</v>
      </c>
      <c r="K1062">
        <f>Table1[[#This Row],[Total Revenue + Open]]/Table1[[#This Row],[Qty]]</f>
        <v>2.2193045563549161</v>
      </c>
      <c r="L1062">
        <f>Table1[[#This Row],[Qty]]/Table1[[#This Row],[Total Revenue + Open]]</f>
        <v>0.45059160408449944</v>
      </c>
    </row>
    <row r="1063" spans="1:12">
      <c r="A1063" t="s">
        <v>10</v>
      </c>
      <c r="B1063" t="s">
        <v>11</v>
      </c>
      <c r="C1063" t="s">
        <v>119</v>
      </c>
      <c r="D1063" t="s">
        <v>120</v>
      </c>
      <c r="E1063" t="s">
        <v>15</v>
      </c>
      <c r="F1063" t="s">
        <v>16</v>
      </c>
      <c r="G1063" t="s">
        <v>165</v>
      </c>
      <c r="H1063" s="1">
        <v>2017</v>
      </c>
      <c r="I1063" s="2">
        <v>1075</v>
      </c>
      <c r="J1063" s="3">
        <v>2397.25</v>
      </c>
      <c r="K1063">
        <f>Table1[[#This Row],[Total Revenue + Open]]/Table1[[#This Row],[Qty]]</f>
        <v>2.23</v>
      </c>
      <c r="L1063">
        <f>Table1[[#This Row],[Qty]]/Table1[[#This Row],[Total Revenue + Open]]</f>
        <v>0.44843049327354262</v>
      </c>
    </row>
    <row r="1064" spans="1:12">
      <c r="A1064" t="s">
        <v>10</v>
      </c>
      <c r="B1064" t="s">
        <v>11</v>
      </c>
      <c r="C1064" t="s">
        <v>119</v>
      </c>
      <c r="D1064" t="s">
        <v>120</v>
      </c>
      <c r="E1064" t="s">
        <v>15</v>
      </c>
      <c r="F1064" t="s">
        <v>16</v>
      </c>
      <c r="G1064" t="s">
        <v>165</v>
      </c>
      <c r="H1064" s="1">
        <v>2017</v>
      </c>
      <c r="I1064" s="2">
        <v>500</v>
      </c>
      <c r="J1064" s="3">
        <v>1115</v>
      </c>
      <c r="K1064">
        <f>Table1[[#This Row],[Total Revenue + Open]]/Table1[[#This Row],[Qty]]</f>
        <v>2.23</v>
      </c>
      <c r="L1064">
        <f>Table1[[#This Row],[Qty]]/Table1[[#This Row],[Total Revenue + Open]]</f>
        <v>0.44843049327354262</v>
      </c>
    </row>
    <row r="1065" spans="1:12">
      <c r="A1065" t="s">
        <v>10</v>
      </c>
      <c r="B1065" t="s">
        <v>11</v>
      </c>
      <c r="C1065" t="s">
        <v>119</v>
      </c>
      <c r="D1065" t="s">
        <v>120</v>
      </c>
      <c r="E1065" t="s">
        <v>15</v>
      </c>
      <c r="F1065" t="s">
        <v>16</v>
      </c>
      <c r="G1065" t="s">
        <v>165</v>
      </c>
      <c r="H1065" s="1">
        <v>2017</v>
      </c>
      <c r="I1065" s="2">
        <v>6560</v>
      </c>
      <c r="J1065" s="3">
        <v>14550.75</v>
      </c>
      <c r="K1065">
        <f>Table1[[#This Row],[Total Revenue + Open]]/Table1[[#This Row],[Qty]]</f>
        <v>2.2181021341463416</v>
      </c>
      <c r="L1065">
        <f>Table1[[#This Row],[Qty]]/Table1[[#This Row],[Total Revenue + Open]]</f>
        <v>0.45083586756696392</v>
      </c>
    </row>
    <row r="1066" spans="1:12">
      <c r="A1066" t="s">
        <v>10</v>
      </c>
      <c r="B1066" t="s">
        <v>11</v>
      </c>
      <c r="C1066" t="s">
        <v>119</v>
      </c>
      <c r="D1066" t="s">
        <v>120</v>
      </c>
      <c r="E1066" t="s">
        <v>15</v>
      </c>
      <c r="F1066" t="s">
        <v>16</v>
      </c>
      <c r="G1066" t="s">
        <v>165</v>
      </c>
      <c r="H1066" s="1">
        <v>2017</v>
      </c>
      <c r="I1066" s="2">
        <v>1935</v>
      </c>
      <c r="J1066" s="3">
        <v>4292.75</v>
      </c>
      <c r="K1066">
        <f>Table1[[#This Row],[Total Revenue + Open]]/Table1[[#This Row],[Qty]]</f>
        <v>2.2184754521963823</v>
      </c>
      <c r="L1066">
        <f>Table1[[#This Row],[Qty]]/Table1[[#This Row],[Total Revenue + Open]]</f>
        <v>0.45076000232950908</v>
      </c>
    </row>
    <row r="1067" spans="1:12">
      <c r="A1067" t="s">
        <v>10</v>
      </c>
      <c r="B1067" t="s">
        <v>11</v>
      </c>
      <c r="C1067" t="s">
        <v>119</v>
      </c>
      <c r="D1067" t="s">
        <v>120</v>
      </c>
      <c r="E1067" t="s">
        <v>15</v>
      </c>
      <c r="F1067" t="s">
        <v>16</v>
      </c>
      <c r="G1067" t="s">
        <v>165</v>
      </c>
      <c r="H1067" s="1">
        <v>2018</v>
      </c>
      <c r="I1067" s="2">
        <v>1360</v>
      </c>
      <c r="J1067" s="3">
        <v>3010.5</v>
      </c>
      <c r="K1067">
        <f>Table1[[#This Row],[Total Revenue + Open]]/Table1[[#This Row],[Qty]]</f>
        <v>2.2136029411764704</v>
      </c>
      <c r="L1067">
        <f>Table1[[#This Row],[Qty]]/Table1[[#This Row],[Total Revenue + Open]]</f>
        <v>0.45175220063112442</v>
      </c>
    </row>
    <row r="1068" spans="1:12">
      <c r="A1068" t="s">
        <v>10</v>
      </c>
      <c r="B1068" t="s">
        <v>11</v>
      </c>
      <c r="C1068" t="s">
        <v>119</v>
      </c>
      <c r="D1068" t="s">
        <v>120</v>
      </c>
      <c r="E1068" t="s">
        <v>15</v>
      </c>
      <c r="F1068" t="s">
        <v>16</v>
      </c>
      <c r="G1068" t="s">
        <v>166</v>
      </c>
      <c r="H1068" s="1">
        <v>2017</v>
      </c>
      <c r="I1068" s="2">
        <v>16905</v>
      </c>
      <c r="J1068" s="3">
        <v>36510.25</v>
      </c>
      <c r="K1068">
        <f>Table1[[#This Row],[Total Revenue + Open]]/Table1[[#This Row],[Qty]]</f>
        <v>2.1597308488612836</v>
      </c>
      <c r="L1068">
        <f>Table1[[#This Row],[Qty]]/Table1[[#This Row],[Total Revenue + Open]]</f>
        <v>0.463020658582179</v>
      </c>
    </row>
    <row r="1069" spans="1:12">
      <c r="A1069" t="s">
        <v>10</v>
      </c>
      <c r="B1069" t="s">
        <v>11</v>
      </c>
      <c r="C1069" t="s">
        <v>119</v>
      </c>
      <c r="D1069" t="s">
        <v>120</v>
      </c>
      <c r="E1069" t="s">
        <v>15</v>
      </c>
      <c r="F1069" t="s">
        <v>16</v>
      </c>
      <c r="G1069" t="s">
        <v>167</v>
      </c>
      <c r="H1069" s="1">
        <v>2017</v>
      </c>
      <c r="I1069" s="2">
        <v>6105</v>
      </c>
      <c r="J1069" s="3">
        <v>13547.25</v>
      </c>
      <c r="K1069">
        <f>Table1[[#This Row],[Total Revenue + Open]]/Table1[[#This Row],[Qty]]</f>
        <v>2.2190417690417692</v>
      </c>
      <c r="L1069">
        <f>Table1[[#This Row],[Qty]]/Table1[[#This Row],[Total Revenue + Open]]</f>
        <v>0.45064496484526378</v>
      </c>
    </row>
    <row r="1070" spans="1:12">
      <c r="A1070" t="s">
        <v>10</v>
      </c>
      <c r="B1070" t="s">
        <v>11</v>
      </c>
      <c r="C1070" t="s">
        <v>119</v>
      </c>
      <c r="D1070" t="s">
        <v>120</v>
      </c>
      <c r="E1070" t="s">
        <v>15</v>
      </c>
      <c r="F1070" t="s">
        <v>16</v>
      </c>
      <c r="G1070" t="s">
        <v>167</v>
      </c>
      <c r="H1070" s="1">
        <v>2017</v>
      </c>
      <c r="I1070" s="2">
        <v>500</v>
      </c>
      <c r="J1070" s="3">
        <v>1115</v>
      </c>
      <c r="K1070">
        <f>Table1[[#This Row],[Total Revenue + Open]]/Table1[[#This Row],[Qty]]</f>
        <v>2.23</v>
      </c>
      <c r="L1070">
        <f>Table1[[#This Row],[Qty]]/Table1[[#This Row],[Total Revenue + Open]]</f>
        <v>0.44843049327354262</v>
      </c>
    </row>
    <row r="1071" spans="1:12">
      <c r="A1071" t="s">
        <v>10</v>
      </c>
      <c r="B1071" t="s">
        <v>11</v>
      </c>
      <c r="C1071" t="s">
        <v>119</v>
      </c>
      <c r="D1071" t="s">
        <v>120</v>
      </c>
      <c r="E1071" t="s">
        <v>15</v>
      </c>
      <c r="F1071" t="s">
        <v>16</v>
      </c>
      <c r="G1071" t="s">
        <v>167</v>
      </c>
      <c r="H1071" s="1">
        <v>2018</v>
      </c>
      <c r="I1071" s="2">
        <v>1885</v>
      </c>
      <c r="J1071" s="3">
        <v>4181.25</v>
      </c>
      <c r="K1071">
        <f>Table1[[#This Row],[Total Revenue + Open]]/Table1[[#This Row],[Qty]]</f>
        <v>2.2181697612732094</v>
      </c>
      <c r="L1071">
        <f>Table1[[#This Row],[Qty]]/Table1[[#This Row],[Total Revenue + Open]]</f>
        <v>0.45082212257100152</v>
      </c>
    </row>
    <row r="1072" spans="1:12">
      <c r="A1072" t="s">
        <v>10</v>
      </c>
      <c r="B1072" t="s">
        <v>11</v>
      </c>
      <c r="C1072" t="s">
        <v>119</v>
      </c>
      <c r="D1072" t="s">
        <v>120</v>
      </c>
      <c r="E1072" t="s">
        <v>15</v>
      </c>
      <c r="F1072" t="s">
        <v>16</v>
      </c>
      <c r="G1072" t="s">
        <v>168</v>
      </c>
      <c r="H1072" s="1">
        <v>2017</v>
      </c>
      <c r="I1072" s="2">
        <v>8640</v>
      </c>
      <c r="J1072" s="3">
        <v>19178</v>
      </c>
      <c r="K1072">
        <f>Table1[[#This Row],[Total Revenue + Open]]/Table1[[#This Row],[Qty]]</f>
        <v>2.2196759259259258</v>
      </c>
      <c r="L1072">
        <f>Table1[[#This Row],[Qty]]/Table1[[#This Row],[Total Revenue + Open]]</f>
        <v>0.45051621649807072</v>
      </c>
    </row>
    <row r="1073" spans="1:12">
      <c r="A1073" t="s">
        <v>10</v>
      </c>
      <c r="B1073" t="s">
        <v>11</v>
      </c>
      <c r="C1073" t="s">
        <v>119</v>
      </c>
      <c r="D1073" t="s">
        <v>120</v>
      </c>
      <c r="E1073" t="s">
        <v>15</v>
      </c>
      <c r="F1073" t="s">
        <v>16</v>
      </c>
      <c r="G1073" t="s">
        <v>168</v>
      </c>
      <c r="H1073" s="1">
        <v>2018</v>
      </c>
      <c r="I1073" s="2">
        <v>2190</v>
      </c>
      <c r="J1073" s="3">
        <v>4850.25</v>
      </c>
      <c r="K1073">
        <f>Table1[[#This Row],[Total Revenue + Open]]/Table1[[#This Row],[Qty]]</f>
        <v>2.2147260273972602</v>
      </c>
      <c r="L1073">
        <f>Table1[[#This Row],[Qty]]/Table1[[#This Row],[Total Revenue + Open]]</f>
        <v>0.45152311736508427</v>
      </c>
    </row>
    <row r="1074" spans="1:12">
      <c r="A1074" t="s">
        <v>10</v>
      </c>
      <c r="B1074" t="s">
        <v>11</v>
      </c>
      <c r="C1074" t="s">
        <v>119</v>
      </c>
      <c r="D1074" t="s">
        <v>120</v>
      </c>
      <c r="E1074" t="s">
        <v>15</v>
      </c>
      <c r="F1074" t="s">
        <v>16</v>
      </c>
      <c r="G1074" t="s">
        <v>169</v>
      </c>
      <c r="H1074" s="1">
        <v>2017</v>
      </c>
      <c r="I1074" s="2">
        <v>2790</v>
      </c>
      <c r="J1074" s="3">
        <v>6188.25</v>
      </c>
      <c r="K1074">
        <f>Table1[[#This Row],[Total Revenue + Open]]/Table1[[#This Row],[Qty]]</f>
        <v>2.2180107526881718</v>
      </c>
      <c r="L1074">
        <f>Table1[[#This Row],[Qty]]/Table1[[#This Row],[Total Revenue + Open]]</f>
        <v>0.45085444188583201</v>
      </c>
    </row>
    <row r="1075" spans="1:12">
      <c r="A1075" t="s">
        <v>10</v>
      </c>
      <c r="B1075" t="s">
        <v>11</v>
      </c>
      <c r="C1075" t="s">
        <v>119</v>
      </c>
      <c r="D1075" t="s">
        <v>120</v>
      </c>
      <c r="E1075" t="s">
        <v>15</v>
      </c>
      <c r="F1075" t="s">
        <v>16</v>
      </c>
      <c r="G1075" t="s">
        <v>170</v>
      </c>
      <c r="H1075" s="1">
        <v>2017</v>
      </c>
      <c r="I1075" s="2">
        <v>16910</v>
      </c>
      <c r="J1075" s="3">
        <v>36510.25</v>
      </c>
      <c r="K1075">
        <f>Table1[[#This Row],[Total Revenue + Open]]/Table1[[#This Row],[Qty]]</f>
        <v>2.1590922531046717</v>
      </c>
      <c r="L1075">
        <f>Table1[[#This Row],[Qty]]/Table1[[#This Row],[Total Revenue + Open]]</f>
        <v>0.46315760642559284</v>
      </c>
    </row>
    <row r="1076" spans="1:12">
      <c r="A1076" t="s">
        <v>10</v>
      </c>
      <c r="B1076" t="s">
        <v>11</v>
      </c>
      <c r="C1076" t="s">
        <v>119</v>
      </c>
      <c r="D1076" t="s">
        <v>120</v>
      </c>
      <c r="E1076" t="s">
        <v>15</v>
      </c>
      <c r="F1076" t="s">
        <v>16</v>
      </c>
      <c r="G1076" t="s">
        <v>170</v>
      </c>
      <c r="H1076" s="1">
        <v>2017</v>
      </c>
      <c r="I1076" s="2">
        <v>500</v>
      </c>
      <c r="J1076" s="3">
        <v>1115</v>
      </c>
      <c r="K1076">
        <f>Table1[[#This Row],[Total Revenue + Open]]/Table1[[#This Row],[Qty]]</f>
        <v>2.23</v>
      </c>
      <c r="L1076">
        <f>Table1[[#This Row],[Qty]]/Table1[[#This Row],[Total Revenue + Open]]</f>
        <v>0.44843049327354262</v>
      </c>
    </row>
    <row r="1077" spans="1:12">
      <c r="A1077" t="s">
        <v>10</v>
      </c>
      <c r="B1077" t="s">
        <v>11</v>
      </c>
      <c r="C1077" t="s">
        <v>119</v>
      </c>
      <c r="D1077" t="s">
        <v>120</v>
      </c>
      <c r="E1077" t="s">
        <v>15</v>
      </c>
      <c r="F1077" t="s">
        <v>16</v>
      </c>
      <c r="G1077" t="s">
        <v>171</v>
      </c>
      <c r="H1077" s="1">
        <v>2017</v>
      </c>
      <c r="I1077" s="2">
        <v>32615</v>
      </c>
      <c r="J1077" s="3">
        <v>70416.5</v>
      </c>
      <c r="K1077">
        <f>Table1[[#This Row],[Total Revenue + Open]]/Table1[[#This Row],[Qty]]</f>
        <v>2.1590219224283307</v>
      </c>
      <c r="L1077">
        <f>Table1[[#This Row],[Qty]]/Table1[[#This Row],[Total Revenue + Open]]</f>
        <v>0.4631726938998672</v>
      </c>
    </row>
    <row r="1078" spans="1:12">
      <c r="A1078" t="s">
        <v>10</v>
      </c>
      <c r="B1078" t="s">
        <v>11</v>
      </c>
      <c r="C1078" t="s">
        <v>119</v>
      </c>
      <c r="D1078" t="s">
        <v>120</v>
      </c>
      <c r="E1078" t="s">
        <v>15</v>
      </c>
      <c r="F1078" t="s">
        <v>16</v>
      </c>
      <c r="G1078" t="s">
        <v>172</v>
      </c>
      <c r="H1078" s="1">
        <v>2017</v>
      </c>
      <c r="I1078" s="2">
        <v>500</v>
      </c>
      <c r="J1078" s="3">
        <v>1115</v>
      </c>
      <c r="K1078">
        <f>Table1[[#This Row],[Total Revenue + Open]]/Table1[[#This Row],[Qty]]</f>
        <v>2.23</v>
      </c>
      <c r="L1078">
        <f>Table1[[#This Row],[Qty]]/Table1[[#This Row],[Total Revenue + Open]]</f>
        <v>0.44843049327354262</v>
      </c>
    </row>
    <row r="1079" spans="1:12">
      <c r="A1079" t="s">
        <v>10</v>
      </c>
      <c r="B1079" t="s">
        <v>11</v>
      </c>
      <c r="C1079" t="s">
        <v>119</v>
      </c>
      <c r="D1079" t="s">
        <v>120</v>
      </c>
      <c r="E1079" t="s">
        <v>15</v>
      </c>
      <c r="F1079" t="s">
        <v>16</v>
      </c>
      <c r="G1079" t="s">
        <v>172</v>
      </c>
      <c r="H1079" s="1">
        <v>2017</v>
      </c>
      <c r="I1079" s="2">
        <v>11585</v>
      </c>
      <c r="J1079" s="3">
        <v>25700.75</v>
      </c>
      <c r="K1079">
        <f>Table1[[#This Row],[Total Revenue + Open]]/Table1[[#This Row],[Qty]]</f>
        <v>2.2184505826499783</v>
      </c>
      <c r="L1079">
        <f>Table1[[#This Row],[Qty]]/Table1[[#This Row],[Total Revenue + Open]]</f>
        <v>0.45076505549448947</v>
      </c>
    </row>
    <row r="1080" spans="1:12">
      <c r="A1080" t="s">
        <v>10</v>
      </c>
      <c r="B1080" t="s">
        <v>11</v>
      </c>
      <c r="C1080" t="s">
        <v>119</v>
      </c>
      <c r="D1080" t="s">
        <v>120</v>
      </c>
      <c r="E1080" t="s">
        <v>15</v>
      </c>
      <c r="F1080" t="s">
        <v>16</v>
      </c>
      <c r="G1080" t="s">
        <v>172</v>
      </c>
      <c r="H1080" s="1">
        <v>2017</v>
      </c>
      <c r="I1080" s="2">
        <v>3270</v>
      </c>
      <c r="J1080" s="3">
        <v>7247.5</v>
      </c>
      <c r="K1080">
        <f>Table1[[#This Row],[Total Revenue + Open]]/Table1[[#This Row],[Qty]]</f>
        <v>2.2163608562691133</v>
      </c>
      <c r="L1080">
        <f>Table1[[#This Row],[Qty]]/Table1[[#This Row],[Total Revenue + Open]]</f>
        <v>0.45119006553984131</v>
      </c>
    </row>
    <row r="1081" spans="1:12">
      <c r="A1081" t="s">
        <v>10</v>
      </c>
      <c r="B1081" t="s">
        <v>11</v>
      </c>
      <c r="C1081" t="s">
        <v>119</v>
      </c>
      <c r="D1081" t="s">
        <v>120</v>
      </c>
      <c r="E1081" t="s">
        <v>15</v>
      </c>
      <c r="F1081" t="s">
        <v>16</v>
      </c>
      <c r="G1081" t="s">
        <v>172</v>
      </c>
      <c r="H1081" s="1">
        <v>2018</v>
      </c>
      <c r="I1081" s="2">
        <v>2915</v>
      </c>
      <c r="J1081" s="3">
        <v>6467</v>
      </c>
      <c r="K1081">
        <f>Table1[[#This Row],[Total Revenue + Open]]/Table1[[#This Row],[Qty]]</f>
        <v>2.21852487135506</v>
      </c>
      <c r="L1081">
        <f>Table1[[#This Row],[Qty]]/Table1[[#This Row],[Total Revenue + Open]]</f>
        <v>0.45074996134219886</v>
      </c>
    </row>
    <row r="1082" spans="1:12">
      <c r="A1082" t="s">
        <v>10</v>
      </c>
      <c r="B1082" t="s">
        <v>11</v>
      </c>
      <c r="C1082" t="s">
        <v>119</v>
      </c>
      <c r="D1082" t="s">
        <v>120</v>
      </c>
      <c r="E1082" t="s">
        <v>15</v>
      </c>
      <c r="F1082" t="s">
        <v>36</v>
      </c>
      <c r="G1082" t="s">
        <v>173</v>
      </c>
      <c r="H1082" s="1">
        <v>2017</v>
      </c>
      <c r="I1082" s="2">
        <v>525</v>
      </c>
      <c r="J1082" s="3">
        <v>630</v>
      </c>
      <c r="K1082">
        <f>Table1[[#This Row],[Total Revenue + Open]]/Table1[[#This Row],[Qty]]</f>
        <v>1.2</v>
      </c>
      <c r="L1082">
        <f>Table1[[#This Row],[Qty]]/Table1[[#This Row],[Total Revenue + Open]]</f>
        <v>0.83333333333333337</v>
      </c>
    </row>
    <row r="1083" spans="1:12">
      <c r="A1083" t="s">
        <v>10</v>
      </c>
      <c r="B1083" t="s">
        <v>11</v>
      </c>
      <c r="C1083" t="s">
        <v>119</v>
      </c>
      <c r="D1083" t="s">
        <v>120</v>
      </c>
      <c r="E1083" t="s">
        <v>15</v>
      </c>
      <c r="F1083" t="s">
        <v>36</v>
      </c>
      <c r="G1083" t="s">
        <v>173</v>
      </c>
      <c r="H1083" s="1">
        <v>2017</v>
      </c>
      <c r="I1083" s="2">
        <v>6405</v>
      </c>
      <c r="J1083" s="3">
        <v>7650</v>
      </c>
      <c r="K1083">
        <f>Table1[[#This Row],[Total Revenue + Open]]/Table1[[#This Row],[Qty]]</f>
        <v>1.1943793911007026</v>
      </c>
      <c r="L1083">
        <f>Table1[[#This Row],[Qty]]/Table1[[#This Row],[Total Revenue + Open]]</f>
        <v>0.83725490196078434</v>
      </c>
    </row>
    <row r="1084" spans="1:12">
      <c r="A1084" t="s">
        <v>10</v>
      </c>
      <c r="B1084" t="s">
        <v>11</v>
      </c>
      <c r="C1084" t="s">
        <v>119</v>
      </c>
      <c r="D1084" t="s">
        <v>120</v>
      </c>
      <c r="E1084" t="s">
        <v>15</v>
      </c>
      <c r="F1084" t="s">
        <v>36</v>
      </c>
      <c r="G1084" t="s">
        <v>173</v>
      </c>
      <c r="H1084" s="1">
        <v>2017</v>
      </c>
      <c r="I1084" s="2">
        <v>6360</v>
      </c>
      <c r="J1084" s="3">
        <v>7590</v>
      </c>
      <c r="K1084">
        <f>Table1[[#This Row],[Total Revenue + Open]]/Table1[[#This Row],[Qty]]</f>
        <v>1.1933962264150944</v>
      </c>
      <c r="L1084">
        <f>Table1[[#This Row],[Qty]]/Table1[[#This Row],[Total Revenue + Open]]</f>
        <v>0.8379446640316206</v>
      </c>
    </row>
    <row r="1085" spans="1:12">
      <c r="A1085" t="s">
        <v>10</v>
      </c>
      <c r="B1085" t="s">
        <v>11</v>
      </c>
      <c r="C1085" t="s">
        <v>119</v>
      </c>
      <c r="D1085" t="s">
        <v>120</v>
      </c>
      <c r="E1085" t="s">
        <v>15</v>
      </c>
      <c r="F1085" t="s">
        <v>36</v>
      </c>
      <c r="G1085" t="s">
        <v>173</v>
      </c>
      <c r="H1085" s="1">
        <v>2017</v>
      </c>
      <c r="I1085" s="2">
        <v>1635</v>
      </c>
      <c r="J1085" s="3">
        <v>1950</v>
      </c>
      <c r="K1085">
        <f>Table1[[#This Row],[Total Revenue + Open]]/Table1[[#This Row],[Qty]]</f>
        <v>1.1926605504587156</v>
      </c>
      <c r="L1085">
        <f>Table1[[#This Row],[Qty]]/Table1[[#This Row],[Total Revenue + Open]]</f>
        <v>0.83846153846153848</v>
      </c>
    </row>
    <row r="1086" spans="1:12">
      <c r="A1086" t="s">
        <v>10</v>
      </c>
      <c r="B1086" t="s">
        <v>11</v>
      </c>
      <c r="C1086" t="s">
        <v>119</v>
      </c>
      <c r="D1086" t="s">
        <v>120</v>
      </c>
      <c r="E1086" t="s">
        <v>15</v>
      </c>
      <c r="F1086" t="s">
        <v>36</v>
      </c>
      <c r="G1086" t="s">
        <v>173</v>
      </c>
      <c r="H1086" s="1">
        <v>2017</v>
      </c>
      <c r="I1086" s="2">
        <v>3615</v>
      </c>
      <c r="J1086" s="3">
        <v>4320</v>
      </c>
      <c r="K1086">
        <f>Table1[[#This Row],[Total Revenue + Open]]/Table1[[#This Row],[Qty]]</f>
        <v>1.1950207468879668</v>
      </c>
      <c r="L1086">
        <f>Table1[[#This Row],[Qty]]/Table1[[#This Row],[Total Revenue + Open]]</f>
        <v>0.83680555555555558</v>
      </c>
    </row>
    <row r="1087" spans="1:12">
      <c r="A1087" t="s">
        <v>10</v>
      </c>
      <c r="B1087" t="s">
        <v>11</v>
      </c>
      <c r="C1087" t="s">
        <v>119</v>
      </c>
      <c r="D1087" t="s">
        <v>120</v>
      </c>
      <c r="E1087" t="s">
        <v>15</v>
      </c>
      <c r="F1087" t="s">
        <v>36</v>
      </c>
      <c r="G1087" t="s">
        <v>173</v>
      </c>
      <c r="H1087" s="1">
        <v>2017</v>
      </c>
      <c r="I1087" s="2">
        <v>3295</v>
      </c>
      <c r="J1087" s="3">
        <v>3930</v>
      </c>
      <c r="K1087">
        <f>Table1[[#This Row],[Total Revenue + Open]]/Table1[[#This Row],[Qty]]</f>
        <v>1.1927162367223065</v>
      </c>
      <c r="L1087">
        <f>Table1[[#This Row],[Qty]]/Table1[[#This Row],[Total Revenue + Open]]</f>
        <v>0.83842239185750633</v>
      </c>
    </row>
    <row r="1088" spans="1:12">
      <c r="A1088" t="s">
        <v>10</v>
      </c>
      <c r="B1088" t="s">
        <v>11</v>
      </c>
      <c r="C1088" t="s">
        <v>119</v>
      </c>
      <c r="D1088" t="s">
        <v>120</v>
      </c>
      <c r="E1088" t="s">
        <v>15</v>
      </c>
      <c r="F1088" t="s">
        <v>36</v>
      </c>
      <c r="G1088" t="s">
        <v>173</v>
      </c>
      <c r="H1088" s="1">
        <v>2017</v>
      </c>
      <c r="I1088" s="2">
        <v>6230</v>
      </c>
      <c r="J1088" s="3">
        <v>7440</v>
      </c>
      <c r="K1088">
        <f>Table1[[#This Row],[Total Revenue + Open]]/Table1[[#This Row],[Qty]]</f>
        <v>1.1942215088282504</v>
      </c>
      <c r="L1088">
        <f>Table1[[#This Row],[Qty]]/Table1[[#This Row],[Total Revenue + Open]]</f>
        <v>0.8373655913978495</v>
      </c>
    </row>
    <row r="1089" spans="1:12">
      <c r="A1089" t="s">
        <v>10</v>
      </c>
      <c r="B1089" t="s">
        <v>11</v>
      </c>
      <c r="C1089" t="s">
        <v>119</v>
      </c>
      <c r="D1089" t="s">
        <v>120</v>
      </c>
      <c r="E1089" t="s">
        <v>15</v>
      </c>
      <c r="F1089" t="s">
        <v>36</v>
      </c>
      <c r="G1089" t="s">
        <v>173</v>
      </c>
      <c r="H1089" s="1">
        <v>2017</v>
      </c>
      <c r="I1089" s="2">
        <v>2370</v>
      </c>
      <c r="J1089" s="3">
        <v>2820</v>
      </c>
      <c r="K1089">
        <f>Table1[[#This Row],[Total Revenue + Open]]/Table1[[#This Row],[Qty]]</f>
        <v>1.1898734177215189</v>
      </c>
      <c r="L1089">
        <f>Table1[[#This Row],[Qty]]/Table1[[#This Row],[Total Revenue + Open]]</f>
        <v>0.84042553191489366</v>
      </c>
    </row>
    <row r="1090" spans="1:12">
      <c r="A1090" t="s">
        <v>10</v>
      </c>
      <c r="B1090" t="s">
        <v>11</v>
      </c>
      <c r="C1090" t="s">
        <v>119</v>
      </c>
      <c r="D1090" t="s">
        <v>120</v>
      </c>
      <c r="E1090" t="s">
        <v>15</v>
      </c>
      <c r="F1090" t="s">
        <v>36</v>
      </c>
      <c r="G1090" t="s">
        <v>173</v>
      </c>
      <c r="H1090" s="1">
        <v>2017</v>
      </c>
      <c r="I1090" s="2">
        <v>2615</v>
      </c>
      <c r="J1090" s="3">
        <v>3120</v>
      </c>
      <c r="K1090">
        <f>Table1[[#This Row],[Total Revenue + Open]]/Table1[[#This Row],[Qty]]</f>
        <v>1.1931166347992352</v>
      </c>
      <c r="L1090">
        <f>Table1[[#This Row],[Qty]]/Table1[[#This Row],[Total Revenue + Open]]</f>
        <v>0.83814102564102566</v>
      </c>
    </row>
    <row r="1091" spans="1:12">
      <c r="A1091" t="s">
        <v>10</v>
      </c>
      <c r="B1091" t="s">
        <v>11</v>
      </c>
      <c r="C1091" t="s">
        <v>119</v>
      </c>
      <c r="D1091" t="s">
        <v>120</v>
      </c>
      <c r="E1091" t="s">
        <v>15</v>
      </c>
      <c r="F1091" t="s">
        <v>36</v>
      </c>
      <c r="G1091" t="s">
        <v>173</v>
      </c>
      <c r="H1091" s="1">
        <v>2018</v>
      </c>
      <c r="I1091" s="2">
        <v>4825</v>
      </c>
      <c r="J1091" s="3">
        <v>5760</v>
      </c>
      <c r="K1091">
        <f>Table1[[#This Row],[Total Revenue + Open]]/Table1[[#This Row],[Qty]]</f>
        <v>1.193782383419689</v>
      </c>
      <c r="L1091">
        <f>Table1[[#This Row],[Qty]]/Table1[[#This Row],[Total Revenue + Open]]</f>
        <v>0.83767361111111116</v>
      </c>
    </row>
    <row r="1092" spans="1:12">
      <c r="A1092" t="s">
        <v>10</v>
      </c>
      <c r="B1092" t="s">
        <v>11</v>
      </c>
      <c r="C1092" t="s">
        <v>119</v>
      </c>
      <c r="D1092" t="s">
        <v>120</v>
      </c>
      <c r="E1092" t="s">
        <v>15</v>
      </c>
      <c r="F1092" t="s">
        <v>36</v>
      </c>
      <c r="G1092" t="s">
        <v>173</v>
      </c>
      <c r="H1092" s="1">
        <v>2018</v>
      </c>
      <c r="I1092" s="2">
        <v>0</v>
      </c>
      <c r="J1092" s="3">
        <v>0</v>
      </c>
      <c r="K1092" t="e">
        <f>Table1[[#This Row],[Total Revenue + Open]]/Table1[[#This Row],[Qty]]</f>
        <v>#DIV/0!</v>
      </c>
      <c r="L1092" t="e">
        <f>Table1[[#This Row],[Qty]]/Table1[[#This Row],[Total Revenue + Open]]</f>
        <v>#DIV/0!</v>
      </c>
    </row>
    <row r="1093" spans="1:12">
      <c r="A1093" t="s">
        <v>10</v>
      </c>
      <c r="B1093" t="s">
        <v>11</v>
      </c>
      <c r="C1093" t="s">
        <v>119</v>
      </c>
      <c r="D1093" t="s">
        <v>120</v>
      </c>
      <c r="E1093" t="s">
        <v>15</v>
      </c>
      <c r="F1093" t="s">
        <v>36</v>
      </c>
      <c r="G1093" t="s">
        <v>173</v>
      </c>
      <c r="H1093" s="1">
        <v>2017</v>
      </c>
      <c r="I1093" s="2">
        <v>1310</v>
      </c>
      <c r="J1093" s="3">
        <v>1525</v>
      </c>
      <c r="K1093">
        <f>Table1[[#This Row],[Total Revenue + Open]]/Table1[[#This Row],[Qty]]</f>
        <v>1.1641221374045803</v>
      </c>
      <c r="L1093">
        <f>Table1[[#This Row],[Qty]]/Table1[[#This Row],[Total Revenue + Open]]</f>
        <v>0.85901639344262293</v>
      </c>
    </row>
    <row r="1094" spans="1:12">
      <c r="A1094" t="s">
        <v>10</v>
      </c>
      <c r="B1094" t="s">
        <v>11</v>
      </c>
      <c r="C1094" t="s">
        <v>119</v>
      </c>
      <c r="D1094" t="s">
        <v>120</v>
      </c>
      <c r="E1094" t="s">
        <v>15</v>
      </c>
      <c r="F1094" t="s">
        <v>36</v>
      </c>
      <c r="G1094" t="s">
        <v>173</v>
      </c>
      <c r="H1094" s="1">
        <v>2017</v>
      </c>
      <c r="I1094" s="2">
        <v>2410</v>
      </c>
      <c r="J1094" s="3">
        <v>2928</v>
      </c>
      <c r="K1094">
        <f>Table1[[#This Row],[Total Revenue + Open]]/Table1[[#This Row],[Qty]]</f>
        <v>1.2149377593360995</v>
      </c>
      <c r="L1094">
        <f>Table1[[#This Row],[Qty]]/Table1[[#This Row],[Total Revenue + Open]]</f>
        <v>0.82308743169398912</v>
      </c>
    </row>
    <row r="1095" spans="1:12">
      <c r="A1095" t="s">
        <v>10</v>
      </c>
      <c r="B1095" t="s">
        <v>11</v>
      </c>
      <c r="C1095" t="s">
        <v>119</v>
      </c>
      <c r="D1095" t="s">
        <v>120</v>
      </c>
      <c r="E1095" t="s">
        <v>15</v>
      </c>
      <c r="F1095" t="s">
        <v>36</v>
      </c>
      <c r="G1095" t="s">
        <v>173</v>
      </c>
      <c r="H1095" s="1">
        <v>2017</v>
      </c>
      <c r="I1095" s="2">
        <v>6180</v>
      </c>
      <c r="J1095" s="3">
        <v>7503</v>
      </c>
      <c r="K1095">
        <f>Table1[[#This Row],[Total Revenue + Open]]/Table1[[#This Row],[Qty]]</f>
        <v>1.2140776699029125</v>
      </c>
      <c r="L1095">
        <f>Table1[[#This Row],[Qty]]/Table1[[#This Row],[Total Revenue + Open]]</f>
        <v>0.82367053178728511</v>
      </c>
    </row>
    <row r="1096" spans="1:12">
      <c r="A1096" t="s">
        <v>10</v>
      </c>
      <c r="B1096" t="s">
        <v>11</v>
      </c>
      <c r="C1096" t="s">
        <v>119</v>
      </c>
      <c r="D1096" t="s">
        <v>120</v>
      </c>
      <c r="E1096" t="s">
        <v>15</v>
      </c>
      <c r="F1096" t="s">
        <v>36</v>
      </c>
      <c r="G1096" t="s">
        <v>173</v>
      </c>
      <c r="H1096" s="1">
        <v>2017</v>
      </c>
      <c r="I1096" s="2">
        <v>900</v>
      </c>
      <c r="J1096" s="3">
        <v>1098</v>
      </c>
      <c r="K1096">
        <f>Table1[[#This Row],[Total Revenue + Open]]/Table1[[#This Row],[Qty]]</f>
        <v>1.22</v>
      </c>
      <c r="L1096">
        <f>Table1[[#This Row],[Qty]]/Table1[[#This Row],[Total Revenue + Open]]</f>
        <v>0.81967213114754101</v>
      </c>
    </row>
    <row r="1097" spans="1:12">
      <c r="A1097" t="s">
        <v>10</v>
      </c>
      <c r="B1097" t="s">
        <v>11</v>
      </c>
      <c r="C1097" t="s">
        <v>119</v>
      </c>
      <c r="D1097" t="s">
        <v>120</v>
      </c>
      <c r="E1097" t="s">
        <v>15</v>
      </c>
      <c r="F1097" t="s">
        <v>36</v>
      </c>
      <c r="G1097" t="s">
        <v>173</v>
      </c>
      <c r="H1097" s="1">
        <v>2017</v>
      </c>
      <c r="I1097" s="2">
        <v>1125</v>
      </c>
      <c r="J1097" s="3">
        <v>1372.5</v>
      </c>
      <c r="K1097">
        <f>Table1[[#This Row],[Total Revenue + Open]]/Table1[[#This Row],[Qty]]</f>
        <v>1.22</v>
      </c>
      <c r="L1097">
        <f>Table1[[#This Row],[Qty]]/Table1[[#This Row],[Total Revenue + Open]]</f>
        <v>0.81967213114754101</v>
      </c>
    </row>
    <row r="1098" spans="1:12">
      <c r="A1098" t="s">
        <v>10</v>
      </c>
      <c r="B1098" t="s">
        <v>11</v>
      </c>
      <c r="C1098" t="s">
        <v>119</v>
      </c>
      <c r="D1098" t="s">
        <v>120</v>
      </c>
      <c r="E1098" t="s">
        <v>15</v>
      </c>
      <c r="F1098" t="s">
        <v>36</v>
      </c>
      <c r="G1098" t="s">
        <v>173</v>
      </c>
      <c r="H1098" s="1">
        <v>2018</v>
      </c>
      <c r="I1098" s="2">
        <v>3345</v>
      </c>
      <c r="J1098" s="3">
        <v>4056.5</v>
      </c>
      <c r="K1098">
        <f>Table1[[#This Row],[Total Revenue + Open]]/Table1[[#This Row],[Qty]]</f>
        <v>1.2127055306427503</v>
      </c>
      <c r="L1098">
        <f>Table1[[#This Row],[Qty]]/Table1[[#This Row],[Total Revenue + Open]]</f>
        <v>0.82460248983113527</v>
      </c>
    </row>
    <row r="1099" spans="1:12">
      <c r="A1099" t="s">
        <v>10</v>
      </c>
      <c r="B1099" t="s">
        <v>11</v>
      </c>
      <c r="C1099" t="s">
        <v>119</v>
      </c>
      <c r="D1099" t="s">
        <v>120</v>
      </c>
      <c r="E1099" t="s">
        <v>15</v>
      </c>
      <c r="F1099" t="s">
        <v>36</v>
      </c>
      <c r="G1099" t="s">
        <v>173</v>
      </c>
      <c r="H1099" s="1">
        <v>2018</v>
      </c>
      <c r="I1099" s="2">
        <v>2715</v>
      </c>
      <c r="J1099" s="3">
        <v>3294</v>
      </c>
      <c r="K1099">
        <f>Table1[[#This Row],[Total Revenue + Open]]/Table1[[#This Row],[Qty]]</f>
        <v>1.2132596685082873</v>
      </c>
      <c r="L1099">
        <f>Table1[[#This Row],[Qty]]/Table1[[#This Row],[Total Revenue + Open]]</f>
        <v>0.82422586520947172</v>
      </c>
    </row>
    <row r="1100" spans="1:12">
      <c r="A1100" t="s">
        <v>10</v>
      </c>
      <c r="B1100" t="s">
        <v>11</v>
      </c>
      <c r="C1100" t="s">
        <v>119</v>
      </c>
      <c r="D1100" t="s">
        <v>120</v>
      </c>
      <c r="E1100" t="s">
        <v>15</v>
      </c>
      <c r="F1100" t="s">
        <v>36</v>
      </c>
      <c r="G1100" t="s">
        <v>174</v>
      </c>
      <c r="H1100" s="1">
        <v>2017</v>
      </c>
      <c r="I1100" s="2">
        <v>525</v>
      </c>
      <c r="J1100" s="3">
        <v>630</v>
      </c>
      <c r="K1100">
        <f>Table1[[#This Row],[Total Revenue + Open]]/Table1[[#This Row],[Qty]]</f>
        <v>1.2</v>
      </c>
      <c r="L1100">
        <f>Table1[[#This Row],[Qty]]/Table1[[#This Row],[Total Revenue + Open]]</f>
        <v>0.83333333333333337</v>
      </c>
    </row>
    <row r="1101" spans="1:12">
      <c r="A1101" t="s">
        <v>10</v>
      </c>
      <c r="B1101" t="s">
        <v>11</v>
      </c>
      <c r="C1101" t="s">
        <v>119</v>
      </c>
      <c r="D1101" t="s">
        <v>120</v>
      </c>
      <c r="E1101" t="s">
        <v>15</v>
      </c>
      <c r="F1101" t="s">
        <v>36</v>
      </c>
      <c r="G1101" t="s">
        <v>174</v>
      </c>
      <c r="H1101" s="1">
        <v>2017</v>
      </c>
      <c r="I1101" s="2">
        <v>6405</v>
      </c>
      <c r="J1101" s="3">
        <v>7650</v>
      </c>
      <c r="K1101">
        <f>Table1[[#This Row],[Total Revenue + Open]]/Table1[[#This Row],[Qty]]</f>
        <v>1.1943793911007026</v>
      </c>
      <c r="L1101">
        <f>Table1[[#This Row],[Qty]]/Table1[[#This Row],[Total Revenue + Open]]</f>
        <v>0.83725490196078434</v>
      </c>
    </row>
    <row r="1102" spans="1:12">
      <c r="A1102" t="s">
        <v>10</v>
      </c>
      <c r="B1102" t="s">
        <v>11</v>
      </c>
      <c r="C1102" t="s">
        <v>119</v>
      </c>
      <c r="D1102" t="s">
        <v>120</v>
      </c>
      <c r="E1102" t="s">
        <v>15</v>
      </c>
      <c r="F1102" t="s">
        <v>36</v>
      </c>
      <c r="G1102" t="s">
        <v>174</v>
      </c>
      <c r="H1102" s="1">
        <v>2017</v>
      </c>
      <c r="I1102" s="2">
        <v>6360</v>
      </c>
      <c r="J1102" s="3">
        <v>7590</v>
      </c>
      <c r="K1102">
        <f>Table1[[#This Row],[Total Revenue + Open]]/Table1[[#This Row],[Qty]]</f>
        <v>1.1933962264150944</v>
      </c>
      <c r="L1102">
        <f>Table1[[#This Row],[Qty]]/Table1[[#This Row],[Total Revenue + Open]]</f>
        <v>0.8379446640316206</v>
      </c>
    </row>
    <row r="1103" spans="1:12">
      <c r="A1103" t="s">
        <v>10</v>
      </c>
      <c r="B1103" t="s">
        <v>11</v>
      </c>
      <c r="C1103" t="s">
        <v>119</v>
      </c>
      <c r="D1103" t="s">
        <v>120</v>
      </c>
      <c r="E1103" t="s">
        <v>15</v>
      </c>
      <c r="F1103" t="s">
        <v>36</v>
      </c>
      <c r="G1103" t="s">
        <v>174</v>
      </c>
      <c r="H1103" s="1">
        <v>2017</v>
      </c>
      <c r="I1103" s="2">
        <v>1660</v>
      </c>
      <c r="J1103" s="3">
        <v>1980</v>
      </c>
      <c r="K1103">
        <f>Table1[[#This Row],[Total Revenue + Open]]/Table1[[#This Row],[Qty]]</f>
        <v>1.1927710843373494</v>
      </c>
      <c r="L1103">
        <f>Table1[[#This Row],[Qty]]/Table1[[#This Row],[Total Revenue + Open]]</f>
        <v>0.83838383838383834</v>
      </c>
    </row>
    <row r="1104" spans="1:12">
      <c r="A1104" t="s">
        <v>10</v>
      </c>
      <c r="B1104" t="s">
        <v>11</v>
      </c>
      <c r="C1104" t="s">
        <v>119</v>
      </c>
      <c r="D1104" t="s">
        <v>120</v>
      </c>
      <c r="E1104" t="s">
        <v>15</v>
      </c>
      <c r="F1104" t="s">
        <v>36</v>
      </c>
      <c r="G1104" t="s">
        <v>174</v>
      </c>
      <c r="H1104" s="1">
        <v>2017</v>
      </c>
      <c r="I1104" s="2">
        <v>3590</v>
      </c>
      <c r="J1104" s="3">
        <v>4290</v>
      </c>
      <c r="K1104">
        <f>Table1[[#This Row],[Total Revenue + Open]]/Table1[[#This Row],[Qty]]</f>
        <v>1.1949860724233983</v>
      </c>
      <c r="L1104">
        <f>Table1[[#This Row],[Qty]]/Table1[[#This Row],[Total Revenue + Open]]</f>
        <v>0.8368298368298368</v>
      </c>
    </row>
    <row r="1105" spans="1:12">
      <c r="A1105" t="s">
        <v>10</v>
      </c>
      <c r="B1105" t="s">
        <v>11</v>
      </c>
      <c r="C1105" t="s">
        <v>119</v>
      </c>
      <c r="D1105" t="s">
        <v>120</v>
      </c>
      <c r="E1105" t="s">
        <v>15</v>
      </c>
      <c r="F1105" t="s">
        <v>36</v>
      </c>
      <c r="G1105" t="s">
        <v>174</v>
      </c>
      <c r="H1105" s="1">
        <v>2017</v>
      </c>
      <c r="I1105" s="2">
        <v>3310</v>
      </c>
      <c r="J1105" s="3">
        <v>3960</v>
      </c>
      <c r="K1105">
        <f>Table1[[#This Row],[Total Revenue + Open]]/Table1[[#This Row],[Qty]]</f>
        <v>1.1963746223564955</v>
      </c>
      <c r="L1105">
        <f>Table1[[#This Row],[Qty]]/Table1[[#This Row],[Total Revenue + Open]]</f>
        <v>0.83585858585858586</v>
      </c>
    </row>
    <row r="1106" spans="1:12">
      <c r="A1106" t="s">
        <v>10</v>
      </c>
      <c r="B1106" t="s">
        <v>11</v>
      </c>
      <c r="C1106" t="s">
        <v>119</v>
      </c>
      <c r="D1106" t="s">
        <v>120</v>
      </c>
      <c r="E1106" t="s">
        <v>15</v>
      </c>
      <c r="F1106" t="s">
        <v>36</v>
      </c>
      <c r="G1106" t="s">
        <v>174</v>
      </c>
      <c r="H1106" s="1">
        <v>2017</v>
      </c>
      <c r="I1106" s="2">
        <v>6705</v>
      </c>
      <c r="J1106" s="3">
        <v>8010</v>
      </c>
      <c r="K1106">
        <f>Table1[[#This Row],[Total Revenue + Open]]/Table1[[#This Row],[Qty]]</f>
        <v>1.1946308724832215</v>
      </c>
      <c r="L1106">
        <f>Table1[[#This Row],[Qty]]/Table1[[#This Row],[Total Revenue + Open]]</f>
        <v>0.8370786516853933</v>
      </c>
    </row>
    <row r="1107" spans="1:12">
      <c r="A1107" t="s">
        <v>10</v>
      </c>
      <c r="B1107" t="s">
        <v>11</v>
      </c>
      <c r="C1107" t="s">
        <v>119</v>
      </c>
      <c r="D1107" t="s">
        <v>120</v>
      </c>
      <c r="E1107" t="s">
        <v>15</v>
      </c>
      <c r="F1107" t="s">
        <v>36</v>
      </c>
      <c r="G1107" t="s">
        <v>174</v>
      </c>
      <c r="H1107" s="1">
        <v>2017</v>
      </c>
      <c r="I1107" s="2">
        <v>1860</v>
      </c>
      <c r="J1107" s="3">
        <v>2220</v>
      </c>
      <c r="K1107">
        <f>Table1[[#This Row],[Total Revenue + Open]]/Table1[[#This Row],[Qty]]</f>
        <v>1.1935483870967742</v>
      </c>
      <c r="L1107">
        <f>Table1[[#This Row],[Qty]]/Table1[[#This Row],[Total Revenue + Open]]</f>
        <v>0.83783783783783783</v>
      </c>
    </row>
    <row r="1108" spans="1:12">
      <c r="A1108" t="s">
        <v>10</v>
      </c>
      <c r="B1108" t="s">
        <v>11</v>
      </c>
      <c r="C1108" t="s">
        <v>119</v>
      </c>
      <c r="D1108" t="s">
        <v>120</v>
      </c>
      <c r="E1108" t="s">
        <v>15</v>
      </c>
      <c r="F1108" t="s">
        <v>36</v>
      </c>
      <c r="G1108" t="s">
        <v>174</v>
      </c>
      <c r="H1108" s="1">
        <v>2017</v>
      </c>
      <c r="I1108" s="2">
        <v>2640</v>
      </c>
      <c r="J1108" s="3">
        <v>3150</v>
      </c>
      <c r="K1108">
        <f>Table1[[#This Row],[Total Revenue + Open]]/Table1[[#This Row],[Qty]]</f>
        <v>1.1931818181818181</v>
      </c>
      <c r="L1108">
        <f>Table1[[#This Row],[Qty]]/Table1[[#This Row],[Total Revenue + Open]]</f>
        <v>0.83809523809523812</v>
      </c>
    </row>
    <row r="1109" spans="1:12">
      <c r="A1109" t="s">
        <v>10</v>
      </c>
      <c r="B1109" t="s">
        <v>11</v>
      </c>
      <c r="C1109" t="s">
        <v>119</v>
      </c>
      <c r="D1109" t="s">
        <v>120</v>
      </c>
      <c r="E1109" t="s">
        <v>15</v>
      </c>
      <c r="F1109" t="s">
        <v>36</v>
      </c>
      <c r="G1109" t="s">
        <v>174</v>
      </c>
      <c r="H1109" s="1">
        <v>2018</v>
      </c>
      <c r="I1109" s="2">
        <v>4850</v>
      </c>
      <c r="J1109" s="3">
        <v>5790</v>
      </c>
      <c r="K1109">
        <f>Table1[[#This Row],[Total Revenue + Open]]/Table1[[#This Row],[Qty]]</f>
        <v>1.1938144329896907</v>
      </c>
      <c r="L1109">
        <f>Table1[[#This Row],[Qty]]/Table1[[#This Row],[Total Revenue + Open]]</f>
        <v>0.8376511226252159</v>
      </c>
    </row>
    <row r="1110" spans="1:12">
      <c r="A1110" t="s">
        <v>10</v>
      </c>
      <c r="B1110" t="s">
        <v>11</v>
      </c>
      <c r="C1110" t="s">
        <v>119</v>
      </c>
      <c r="D1110" t="s">
        <v>120</v>
      </c>
      <c r="E1110" t="s">
        <v>15</v>
      </c>
      <c r="F1110" t="s">
        <v>36</v>
      </c>
      <c r="G1110" t="s">
        <v>174</v>
      </c>
      <c r="H1110" s="1">
        <v>2018</v>
      </c>
      <c r="I1110" s="2">
        <v>0</v>
      </c>
      <c r="J1110" s="3">
        <v>0</v>
      </c>
      <c r="K1110" t="e">
        <f>Table1[[#This Row],[Total Revenue + Open]]/Table1[[#This Row],[Qty]]</f>
        <v>#DIV/0!</v>
      </c>
      <c r="L1110" t="e">
        <f>Table1[[#This Row],[Qty]]/Table1[[#This Row],[Total Revenue + Open]]</f>
        <v>#DIV/0!</v>
      </c>
    </row>
    <row r="1111" spans="1:12">
      <c r="A1111" t="s">
        <v>10</v>
      </c>
      <c r="B1111" t="s">
        <v>11</v>
      </c>
      <c r="C1111" t="s">
        <v>119</v>
      </c>
      <c r="D1111" t="s">
        <v>120</v>
      </c>
      <c r="E1111" t="s">
        <v>15</v>
      </c>
      <c r="F1111" t="s">
        <v>36</v>
      </c>
      <c r="G1111" t="s">
        <v>174</v>
      </c>
      <c r="H1111" s="1">
        <v>2017</v>
      </c>
      <c r="I1111" s="2">
        <v>1460</v>
      </c>
      <c r="J1111" s="3">
        <v>1708</v>
      </c>
      <c r="K1111">
        <f>Table1[[#This Row],[Total Revenue + Open]]/Table1[[#This Row],[Qty]]</f>
        <v>1.1698630136986301</v>
      </c>
      <c r="L1111">
        <f>Table1[[#This Row],[Qty]]/Table1[[#This Row],[Total Revenue + Open]]</f>
        <v>0.85480093676814983</v>
      </c>
    </row>
    <row r="1112" spans="1:12">
      <c r="A1112" t="s">
        <v>10</v>
      </c>
      <c r="B1112" t="s">
        <v>11</v>
      </c>
      <c r="C1112" t="s">
        <v>119</v>
      </c>
      <c r="D1112" t="s">
        <v>120</v>
      </c>
      <c r="E1112" t="s">
        <v>15</v>
      </c>
      <c r="F1112" t="s">
        <v>36</v>
      </c>
      <c r="G1112" t="s">
        <v>174</v>
      </c>
      <c r="H1112" s="1">
        <v>2017</v>
      </c>
      <c r="I1112" s="2">
        <v>2240</v>
      </c>
      <c r="J1112" s="3">
        <v>2714.5</v>
      </c>
      <c r="K1112">
        <f>Table1[[#This Row],[Total Revenue + Open]]/Table1[[#This Row],[Qty]]</f>
        <v>1.2118303571428573</v>
      </c>
      <c r="L1112">
        <f>Table1[[#This Row],[Qty]]/Table1[[#This Row],[Total Revenue + Open]]</f>
        <v>0.82519801068336707</v>
      </c>
    </row>
    <row r="1113" spans="1:12">
      <c r="A1113" t="s">
        <v>10</v>
      </c>
      <c r="B1113" t="s">
        <v>11</v>
      </c>
      <c r="C1113" t="s">
        <v>119</v>
      </c>
      <c r="D1113" t="s">
        <v>120</v>
      </c>
      <c r="E1113" t="s">
        <v>15</v>
      </c>
      <c r="F1113" t="s">
        <v>36</v>
      </c>
      <c r="G1113" t="s">
        <v>174</v>
      </c>
      <c r="H1113" s="1">
        <v>2017</v>
      </c>
      <c r="I1113" s="2">
        <v>6205</v>
      </c>
      <c r="J1113" s="3">
        <v>7533.5</v>
      </c>
      <c r="K1113">
        <f>Table1[[#This Row],[Total Revenue + Open]]/Table1[[#This Row],[Qty]]</f>
        <v>1.2141015310233683</v>
      </c>
      <c r="L1113">
        <f>Table1[[#This Row],[Qty]]/Table1[[#This Row],[Total Revenue + Open]]</f>
        <v>0.82365434393044401</v>
      </c>
    </row>
    <row r="1114" spans="1:12">
      <c r="A1114" t="s">
        <v>10</v>
      </c>
      <c r="B1114" t="s">
        <v>11</v>
      </c>
      <c r="C1114" t="s">
        <v>119</v>
      </c>
      <c r="D1114" t="s">
        <v>120</v>
      </c>
      <c r="E1114" t="s">
        <v>15</v>
      </c>
      <c r="F1114" t="s">
        <v>36</v>
      </c>
      <c r="G1114" t="s">
        <v>174</v>
      </c>
      <c r="H1114" s="1">
        <v>2017</v>
      </c>
      <c r="I1114" s="2">
        <v>900</v>
      </c>
      <c r="J1114" s="3">
        <v>1098</v>
      </c>
      <c r="K1114">
        <f>Table1[[#This Row],[Total Revenue + Open]]/Table1[[#This Row],[Qty]]</f>
        <v>1.22</v>
      </c>
      <c r="L1114">
        <f>Table1[[#This Row],[Qty]]/Table1[[#This Row],[Total Revenue + Open]]</f>
        <v>0.81967213114754101</v>
      </c>
    </row>
    <row r="1115" spans="1:12">
      <c r="A1115" t="s">
        <v>10</v>
      </c>
      <c r="B1115" t="s">
        <v>11</v>
      </c>
      <c r="C1115" t="s">
        <v>119</v>
      </c>
      <c r="D1115" t="s">
        <v>120</v>
      </c>
      <c r="E1115" t="s">
        <v>15</v>
      </c>
      <c r="F1115" t="s">
        <v>36</v>
      </c>
      <c r="G1115" t="s">
        <v>174</v>
      </c>
      <c r="H1115" s="1">
        <v>2017</v>
      </c>
      <c r="I1115" s="2">
        <v>1125</v>
      </c>
      <c r="J1115" s="3">
        <v>1372.5</v>
      </c>
      <c r="K1115">
        <f>Table1[[#This Row],[Total Revenue + Open]]/Table1[[#This Row],[Qty]]</f>
        <v>1.22</v>
      </c>
      <c r="L1115">
        <f>Table1[[#This Row],[Qty]]/Table1[[#This Row],[Total Revenue + Open]]</f>
        <v>0.81967213114754101</v>
      </c>
    </row>
    <row r="1116" spans="1:12">
      <c r="A1116" t="s">
        <v>10</v>
      </c>
      <c r="B1116" t="s">
        <v>11</v>
      </c>
      <c r="C1116" t="s">
        <v>119</v>
      </c>
      <c r="D1116" t="s">
        <v>120</v>
      </c>
      <c r="E1116" t="s">
        <v>15</v>
      </c>
      <c r="F1116" t="s">
        <v>36</v>
      </c>
      <c r="G1116" t="s">
        <v>174</v>
      </c>
      <c r="H1116" s="1">
        <v>2018</v>
      </c>
      <c r="I1116" s="2">
        <v>3345</v>
      </c>
      <c r="J1116" s="3">
        <v>4056.5</v>
      </c>
      <c r="K1116">
        <f>Table1[[#This Row],[Total Revenue + Open]]/Table1[[#This Row],[Qty]]</f>
        <v>1.2127055306427503</v>
      </c>
      <c r="L1116">
        <f>Table1[[#This Row],[Qty]]/Table1[[#This Row],[Total Revenue + Open]]</f>
        <v>0.82460248983113527</v>
      </c>
    </row>
    <row r="1117" spans="1:12">
      <c r="A1117" t="s">
        <v>10</v>
      </c>
      <c r="B1117" t="s">
        <v>11</v>
      </c>
      <c r="C1117" t="s">
        <v>119</v>
      </c>
      <c r="D1117" t="s">
        <v>120</v>
      </c>
      <c r="E1117" t="s">
        <v>15</v>
      </c>
      <c r="F1117" t="s">
        <v>36</v>
      </c>
      <c r="G1117" t="s">
        <v>174</v>
      </c>
      <c r="H1117" s="1">
        <v>2018</v>
      </c>
      <c r="I1117" s="2">
        <v>2715</v>
      </c>
      <c r="J1117" s="3">
        <v>3294</v>
      </c>
      <c r="K1117">
        <f>Table1[[#This Row],[Total Revenue + Open]]/Table1[[#This Row],[Qty]]</f>
        <v>1.2132596685082873</v>
      </c>
      <c r="L1117">
        <f>Table1[[#This Row],[Qty]]/Table1[[#This Row],[Total Revenue + Open]]</f>
        <v>0.82422586520947172</v>
      </c>
    </row>
    <row r="1118" spans="1:12">
      <c r="A1118" t="s">
        <v>10</v>
      </c>
      <c r="B1118" t="s">
        <v>11</v>
      </c>
      <c r="C1118" t="s">
        <v>119</v>
      </c>
      <c r="D1118" t="s">
        <v>120</v>
      </c>
      <c r="E1118" t="s">
        <v>15</v>
      </c>
      <c r="F1118" t="s">
        <v>36</v>
      </c>
      <c r="G1118" t="s">
        <v>175</v>
      </c>
      <c r="H1118" s="1">
        <v>2018</v>
      </c>
      <c r="I1118" s="2">
        <v>1660</v>
      </c>
      <c r="J1118" s="3">
        <v>2013</v>
      </c>
      <c r="K1118">
        <f>Table1[[#This Row],[Total Revenue + Open]]/Table1[[#This Row],[Qty]]</f>
        <v>1.2126506024096386</v>
      </c>
      <c r="L1118">
        <f>Table1[[#This Row],[Qty]]/Table1[[#This Row],[Total Revenue + Open]]</f>
        <v>0.82463984103328369</v>
      </c>
    </row>
    <row r="1119" spans="1:12">
      <c r="A1119" t="s">
        <v>10</v>
      </c>
      <c r="B1119" t="s">
        <v>11</v>
      </c>
      <c r="C1119" t="s">
        <v>119</v>
      </c>
      <c r="D1119" t="s">
        <v>120</v>
      </c>
      <c r="E1119" t="s">
        <v>15</v>
      </c>
      <c r="F1119" t="s">
        <v>36</v>
      </c>
      <c r="G1119" t="s">
        <v>175</v>
      </c>
      <c r="H1119" s="1">
        <v>2018</v>
      </c>
      <c r="I1119" s="2">
        <v>1810</v>
      </c>
      <c r="J1119" s="3">
        <v>2196</v>
      </c>
      <c r="K1119">
        <f>Table1[[#This Row],[Total Revenue + Open]]/Table1[[#This Row],[Qty]]</f>
        <v>1.2132596685082873</v>
      </c>
      <c r="L1119">
        <f>Table1[[#This Row],[Qty]]/Table1[[#This Row],[Total Revenue + Open]]</f>
        <v>0.82422586520947172</v>
      </c>
    </row>
    <row r="1120" spans="1:12">
      <c r="A1120" t="s">
        <v>10</v>
      </c>
      <c r="B1120" t="s">
        <v>11</v>
      </c>
      <c r="C1120" t="s">
        <v>119</v>
      </c>
      <c r="D1120" t="s">
        <v>120</v>
      </c>
      <c r="E1120" t="s">
        <v>15</v>
      </c>
      <c r="F1120" t="s">
        <v>36</v>
      </c>
      <c r="G1120" t="s">
        <v>175</v>
      </c>
      <c r="H1120" s="1">
        <v>2018</v>
      </c>
      <c r="I1120" s="2">
        <v>1660</v>
      </c>
      <c r="J1120" s="3">
        <v>2013</v>
      </c>
      <c r="K1120">
        <f>Table1[[#This Row],[Total Revenue + Open]]/Table1[[#This Row],[Qty]]</f>
        <v>1.2126506024096386</v>
      </c>
      <c r="L1120">
        <f>Table1[[#This Row],[Qty]]/Table1[[#This Row],[Total Revenue + Open]]</f>
        <v>0.82463984103328369</v>
      </c>
    </row>
    <row r="1121" spans="1:12">
      <c r="A1121" t="s">
        <v>10</v>
      </c>
      <c r="B1121" t="s">
        <v>11</v>
      </c>
      <c r="C1121" t="s">
        <v>119</v>
      </c>
      <c r="D1121" t="s">
        <v>120</v>
      </c>
      <c r="E1121" t="s">
        <v>15</v>
      </c>
      <c r="F1121" t="s">
        <v>36</v>
      </c>
      <c r="G1121" t="s">
        <v>175</v>
      </c>
      <c r="H1121" s="1">
        <v>2018</v>
      </c>
      <c r="I1121" s="2">
        <v>1660</v>
      </c>
      <c r="J1121" s="3">
        <v>2013</v>
      </c>
      <c r="K1121">
        <f>Table1[[#This Row],[Total Revenue + Open]]/Table1[[#This Row],[Qty]]</f>
        <v>1.2126506024096386</v>
      </c>
      <c r="L1121">
        <f>Table1[[#This Row],[Qty]]/Table1[[#This Row],[Total Revenue + Open]]</f>
        <v>0.82463984103328369</v>
      </c>
    </row>
    <row r="1122" spans="1:12">
      <c r="A1122" t="s">
        <v>10</v>
      </c>
      <c r="B1122" t="s">
        <v>11</v>
      </c>
      <c r="C1122" t="s">
        <v>119</v>
      </c>
      <c r="D1122" t="s">
        <v>120</v>
      </c>
      <c r="E1122" t="s">
        <v>15</v>
      </c>
      <c r="F1122" t="s">
        <v>36</v>
      </c>
      <c r="G1122" t="s">
        <v>175</v>
      </c>
      <c r="H1122" s="1">
        <v>2018</v>
      </c>
      <c r="I1122" s="2">
        <v>2920</v>
      </c>
      <c r="J1122" s="3">
        <v>3538</v>
      </c>
      <c r="K1122">
        <f>Table1[[#This Row],[Total Revenue + Open]]/Table1[[#This Row],[Qty]]</f>
        <v>1.2116438356164383</v>
      </c>
      <c r="L1122">
        <f>Table1[[#This Row],[Qty]]/Table1[[#This Row],[Total Revenue + Open]]</f>
        <v>0.82532504239683435</v>
      </c>
    </row>
    <row r="1123" spans="1:12">
      <c r="A1123" t="s">
        <v>10</v>
      </c>
      <c r="B1123" t="s">
        <v>11</v>
      </c>
      <c r="C1123" t="s">
        <v>119</v>
      </c>
      <c r="D1123" t="s">
        <v>120</v>
      </c>
      <c r="E1123" t="s">
        <v>15</v>
      </c>
      <c r="F1123" t="s">
        <v>36</v>
      </c>
      <c r="G1123" t="s">
        <v>175</v>
      </c>
      <c r="H1123" s="1">
        <v>2018</v>
      </c>
      <c r="I1123" s="2">
        <v>2815</v>
      </c>
      <c r="J1123" s="3">
        <v>3416</v>
      </c>
      <c r="K1123">
        <f>Table1[[#This Row],[Total Revenue + Open]]/Table1[[#This Row],[Qty]]</f>
        <v>1.2134991119005329</v>
      </c>
      <c r="L1123">
        <f>Table1[[#This Row],[Qty]]/Table1[[#This Row],[Total Revenue + Open]]</f>
        <v>0.82406323185011709</v>
      </c>
    </row>
    <row r="1124" spans="1:12">
      <c r="A1124" t="s">
        <v>10</v>
      </c>
      <c r="B1124" t="s">
        <v>11</v>
      </c>
      <c r="C1124" t="s">
        <v>119</v>
      </c>
      <c r="D1124" t="s">
        <v>120</v>
      </c>
      <c r="E1124" t="s">
        <v>15</v>
      </c>
      <c r="F1124" t="s">
        <v>36</v>
      </c>
      <c r="G1124" t="s">
        <v>175</v>
      </c>
      <c r="H1124" s="1">
        <v>2018</v>
      </c>
      <c r="I1124" s="2">
        <v>1410</v>
      </c>
      <c r="J1124" s="3">
        <v>1708</v>
      </c>
      <c r="K1124">
        <f>Table1[[#This Row],[Total Revenue + Open]]/Table1[[#This Row],[Qty]]</f>
        <v>1.2113475177304964</v>
      </c>
      <c r="L1124">
        <f>Table1[[#This Row],[Qty]]/Table1[[#This Row],[Total Revenue + Open]]</f>
        <v>0.82552693208430916</v>
      </c>
    </row>
    <row r="1125" spans="1:12">
      <c r="A1125" t="s">
        <v>10</v>
      </c>
      <c r="B1125" t="s">
        <v>11</v>
      </c>
      <c r="C1125" t="s">
        <v>119</v>
      </c>
      <c r="D1125" t="s">
        <v>120</v>
      </c>
      <c r="E1125" t="s">
        <v>15</v>
      </c>
      <c r="F1125" t="s">
        <v>36</v>
      </c>
      <c r="G1125" t="s">
        <v>175</v>
      </c>
      <c r="H1125" s="1">
        <v>2017</v>
      </c>
      <c r="I1125" s="2">
        <v>1210</v>
      </c>
      <c r="J1125" s="3">
        <v>1440</v>
      </c>
      <c r="K1125">
        <f>Table1[[#This Row],[Total Revenue + Open]]/Table1[[#This Row],[Qty]]</f>
        <v>1.1900826446280992</v>
      </c>
      <c r="L1125">
        <f>Table1[[#This Row],[Qty]]/Table1[[#This Row],[Total Revenue + Open]]</f>
        <v>0.84027777777777779</v>
      </c>
    </row>
    <row r="1126" spans="1:12">
      <c r="A1126" t="s">
        <v>10</v>
      </c>
      <c r="B1126" t="s">
        <v>11</v>
      </c>
      <c r="C1126" t="s">
        <v>119</v>
      </c>
      <c r="D1126" t="s">
        <v>120</v>
      </c>
      <c r="E1126" t="s">
        <v>15</v>
      </c>
      <c r="F1126" t="s">
        <v>36</v>
      </c>
      <c r="G1126" t="s">
        <v>175</v>
      </c>
      <c r="H1126" s="1">
        <v>2018</v>
      </c>
      <c r="I1126" s="2">
        <v>4125</v>
      </c>
      <c r="J1126" s="3">
        <v>4920</v>
      </c>
      <c r="K1126">
        <f>Table1[[#This Row],[Total Revenue + Open]]/Table1[[#This Row],[Qty]]</f>
        <v>1.1927272727272726</v>
      </c>
      <c r="L1126">
        <f>Table1[[#This Row],[Qty]]/Table1[[#This Row],[Total Revenue + Open]]</f>
        <v>0.83841463414634143</v>
      </c>
    </row>
    <row r="1127" spans="1:12">
      <c r="A1127" t="s">
        <v>10</v>
      </c>
      <c r="B1127" t="s">
        <v>11</v>
      </c>
      <c r="C1127" t="s">
        <v>119</v>
      </c>
      <c r="D1127" t="s">
        <v>120</v>
      </c>
      <c r="E1127" t="s">
        <v>15</v>
      </c>
      <c r="F1127" t="s">
        <v>36</v>
      </c>
      <c r="G1127" t="s">
        <v>175</v>
      </c>
      <c r="H1127" s="1">
        <v>2019</v>
      </c>
      <c r="I1127" s="2">
        <v>2615</v>
      </c>
      <c r="J1127" s="3">
        <v>3120</v>
      </c>
      <c r="K1127">
        <f>Table1[[#This Row],[Total Revenue + Open]]/Table1[[#This Row],[Qty]]</f>
        <v>1.1931166347992352</v>
      </c>
      <c r="L1127">
        <f>Table1[[#This Row],[Qty]]/Table1[[#This Row],[Total Revenue + Open]]</f>
        <v>0.83814102564102566</v>
      </c>
    </row>
    <row r="1128" spans="1:12">
      <c r="A1128" t="s">
        <v>10</v>
      </c>
      <c r="B1128" t="s">
        <v>11</v>
      </c>
      <c r="C1128" t="s">
        <v>119</v>
      </c>
      <c r="D1128" t="s">
        <v>120</v>
      </c>
      <c r="E1128" t="s">
        <v>15</v>
      </c>
      <c r="F1128" t="s">
        <v>36</v>
      </c>
      <c r="G1128" t="s">
        <v>175</v>
      </c>
      <c r="H1128" s="1">
        <v>2017</v>
      </c>
      <c r="I1128" s="2">
        <v>500</v>
      </c>
      <c r="J1128" s="3">
        <v>610</v>
      </c>
      <c r="K1128">
        <f>Table1[[#This Row],[Total Revenue + Open]]/Table1[[#This Row],[Qty]]</f>
        <v>1.22</v>
      </c>
      <c r="L1128">
        <f>Table1[[#This Row],[Qty]]/Table1[[#This Row],[Total Revenue + Open]]</f>
        <v>0.81967213114754101</v>
      </c>
    </row>
    <row r="1129" spans="1:12">
      <c r="A1129" t="s">
        <v>10</v>
      </c>
      <c r="B1129" t="s">
        <v>11</v>
      </c>
      <c r="C1129" t="s">
        <v>119</v>
      </c>
      <c r="D1129" t="s">
        <v>120</v>
      </c>
      <c r="E1129" t="s">
        <v>15</v>
      </c>
      <c r="F1129" t="s">
        <v>36</v>
      </c>
      <c r="G1129" t="s">
        <v>175</v>
      </c>
      <c r="H1129" s="1">
        <v>2017</v>
      </c>
      <c r="I1129" s="2">
        <v>3570</v>
      </c>
      <c r="J1129" s="3">
        <v>4331</v>
      </c>
      <c r="K1129">
        <f>Table1[[#This Row],[Total Revenue + Open]]/Table1[[#This Row],[Qty]]</f>
        <v>1.2131652661064425</v>
      </c>
      <c r="L1129">
        <f>Table1[[#This Row],[Qty]]/Table1[[#This Row],[Total Revenue + Open]]</f>
        <v>0.82429000230893557</v>
      </c>
    </row>
    <row r="1130" spans="1:12">
      <c r="A1130" t="s">
        <v>10</v>
      </c>
      <c r="B1130" t="s">
        <v>11</v>
      </c>
      <c r="C1130" t="s">
        <v>119</v>
      </c>
      <c r="D1130" t="s">
        <v>120</v>
      </c>
      <c r="E1130" t="s">
        <v>15</v>
      </c>
      <c r="F1130" t="s">
        <v>36</v>
      </c>
      <c r="G1130" t="s">
        <v>175</v>
      </c>
      <c r="H1130" s="1">
        <v>2017</v>
      </c>
      <c r="I1130" s="2">
        <v>6135</v>
      </c>
      <c r="J1130" s="3">
        <v>7442</v>
      </c>
      <c r="K1130">
        <f>Table1[[#This Row],[Total Revenue + Open]]/Table1[[#This Row],[Qty]]</f>
        <v>1.213039934800326</v>
      </c>
      <c r="L1130">
        <f>Table1[[#This Row],[Qty]]/Table1[[#This Row],[Total Revenue + Open]]</f>
        <v>0.82437516796560062</v>
      </c>
    </row>
    <row r="1131" spans="1:12">
      <c r="A1131" t="s">
        <v>10</v>
      </c>
      <c r="B1131" t="s">
        <v>11</v>
      </c>
      <c r="C1131" t="s">
        <v>119</v>
      </c>
      <c r="D1131" t="s">
        <v>120</v>
      </c>
      <c r="E1131" t="s">
        <v>15</v>
      </c>
      <c r="F1131" t="s">
        <v>36</v>
      </c>
      <c r="G1131" t="s">
        <v>175</v>
      </c>
      <c r="H1131" s="1">
        <v>2017</v>
      </c>
      <c r="I1131" s="2">
        <v>1210</v>
      </c>
      <c r="J1131" s="3">
        <v>1464</v>
      </c>
      <c r="K1131">
        <f>Table1[[#This Row],[Total Revenue + Open]]/Table1[[#This Row],[Qty]]</f>
        <v>1.2099173553719009</v>
      </c>
      <c r="L1131">
        <f>Table1[[#This Row],[Qty]]/Table1[[#This Row],[Total Revenue + Open]]</f>
        <v>0.82650273224043713</v>
      </c>
    </row>
    <row r="1132" spans="1:12">
      <c r="A1132" t="s">
        <v>10</v>
      </c>
      <c r="B1132" t="s">
        <v>11</v>
      </c>
      <c r="C1132" t="s">
        <v>119</v>
      </c>
      <c r="D1132" t="s">
        <v>120</v>
      </c>
      <c r="E1132" t="s">
        <v>15</v>
      </c>
      <c r="F1132" t="s">
        <v>36</v>
      </c>
      <c r="G1132" t="s">
        <v>175</v>
      </c>
      <c r="H1132" s="1">
        <v>2018</v>
      </c>
      <c r="I1132" s="2">
        <v>1410</v>
      </c>
      <c r="J1132" s="3">
        <v>1708</v>
      </c>
      <c r="K1132">
        <f>Table1[[#This Row],[Total Revenue + Open]]/Table1[[#This Row],[Qty]]</f>
        <v>1.2113475177304964</v>
      </c>
      <c r="L1132">
        <f>Table1[[#This Row],[Qty]]/Table1[[#This Row],[Total Revenue + Open]]</f>
        <v>0.82552693208430916</v>
      </c>
    </row>
    <row r="1133" spans="1:12">
      <c r="A1133" t="s">
        <v>10</v>
      </c>
      <c r="B1133" t="s">
        <v>11</v>
      </c>
      <c r="C1133" t="s">
        <v>119</v>
      </c>
      <c r="D1133" t="s">
        <v>120</v>
      </c>
      <c r="E1133" t="s">
        <v>15</v>
      </c>
      <c r="F1133" t="s">
        <v>36</v>
      </c>
      <c r="G1133" t="s">
        <v>175</v>
      </c>
      <c r="H1133" s="1">
        <v>2018</v>
      </c>
      <c r="I1133" s="2">
        <v>500</v>
      </c>
      <c r="J1133" s="3">
        <v>610</v>
      </c>
      <c r="K1133">
        <f>Table1[[#This Row],[Total Revenue + Open]]/Table1[[#This Row],[Qty]]</f>
        <v>1.22</v>
      </c>
      <c r="L1133">
        <f>Table1[[#This Row],[Qty]]/Table1[[#This Row],[Total Revenue + Open]]</f>
        <v>0.81967213114754101</v>
      </c>
    </row>
    <row r="1134" spans="1:12">
      <c r="A1134" t="s">
        <v>10</v>
      </c>
      <c r="B1134" t="s">
        <v>11</v>
      </c>
      <c r="C1134" t="s">
        <v>119</v>
      </c>
      <c r="D1134" t="s">
        <v>120</v>
      </c>
      <c r="E1134" t="s">
        <v>15</v>
      </c>
      <c r="F1134" t="s">
        <v>36</v>
      </c>
      <c r="G1134" t="s">
        <v>175</v>
      </c>
      <c r="H1134" s="1">
        <v>2018</v>
      </c>
      <c r="I1134" s="2">
        <v>1210</v>
      </c>
      <c r="J1134" s="3">
        <v>1464</v>
      </c>
      <c r="K1134">
        <f>Table1[[#This Row],[Total Revenue + Open]]/Table1[[#This Row],[Qty]]</f>
        <v>1.2099173553719009</v>
      </c>
      <c r="L1134">
        <f>Table1[[#This Row],[Qty]]/Table1[[#This Row],[Total Revenue + Open]]</f>
        <v>0.82650273224043713</v>
      </c>
    </row>
    <row r="1135" spans="1:12">
      <c r="A1135" t="s">
        <v>10</v>
      </c>
      <c r="B1135" t="s">
        <v>11</v>
      </c>
      <c r="C1135" t="s">
        <v>119</v>
      </c>
      <c r="D1135" t="s">
        <v>120</v>
      </c>
      <c r="E1135" t="s">
        <v>15</v>
      </c>
      <c r="F1135" t="s">
        <v>36</v>
      </c>
      <c r="G1135" t="s">
        <v>175</v>
      </c>
      <c r="H1135" s="1">
        <v>2018</v>
      </c>
      <c r="I1135" s="2">
        <v>1360</v>
      </c>
      <c r="J1135" s="3">
        <v>1647</v>
      </c>
      <c r="K1135">
        <f>Table1[[#This Row],[Total Revenue + Open]]/Table1[[#This Row],[Qty]]</f>
        <v>1.2110294117647058</v>
      </c>
      <c r="L1135">
        <f>Table1[[#This Row],[Qty]]/Table1[[#This Row],[Total Revenue + Open]]</f>
        <v>0.82574377656344866</v>
      </c>
    </row>
    <row r="1136" spans="1:12">
      <c r="A1136" t="s">
        <v>10</v>
      </c>
      <c r="B1136" t="s">
        <v>11</v>
      </c>
      <c r="C1136" t="s">
        <v>119</v>
      </c>
      <c r="D1136" t="s">
        <v>120</v>
      </c>
      <c r="E1136" t="s">
        <v>15</v>
      </c>
      <c r="F1136" t="s">
        <v>36</v>
      </c>
      <c r="G1136" t="s">
        <v>175</v>
      </c>
      <c r="H1136" s="1">
        <v>2019</v>
      </c>
      <c r="I1136" s="2">
        <v>750</v>
      </c>
      <c r="J1136" s="3">
        <v>915</v>
      </c>
      <c r="K1136">
        <f>Table1[[#This Row],[Total Revenue + Open]]/Table1[[#This Row],[Qty]]</f>
        <v>1.22</v>
      </c>
      <c r="L1136">
        <f>Table1[[#This Row],[Qty]]/Table1[[#This Row],[Total Revenue + Open]]</f>
        <v>0.81967213114754101</v>
      </c>
    </row>
    <row r="1137" spans="1:12">
      <c r="A1137" t="s">
        <v>10</v>
      </c>
      <c r="B1137" t="s">
        <v>11</v>
      </c>
      <c r="C1137" t="s">
        <v>119</v>
      </c>
      <c r="D1137" t="s">
        <v>120</v>
      </c>
      <c r="E1137" t="s">
        <v>15</v>
      </c>
      <c r="F1137" t="s">
        <v>36</v>
      </c>
      <c r="G1137" t="s">
        <v>175</v>
      </c>
      <c r="H1137" s="1">
        <v>2019</v>
      </c>
      <c r="I1137" s="2">
        <v>650</v>
      </c>
      <c r="J1137" s="3">
        <v>793</v>
      </c>
      <c r="K1137">
        <f>Table1[[#This Row],[Total Revenue + Open]]/Table1[[#This Row],[Qty]]</f>
        <v>1.22</v>
      </c>
      <c r="L1137">
        <f>Table1[[#This Row],[Qty]]/Table1[[#This Row],[Total Revenue + Open]]</f>
        <v>0.81967213114754101</v>
      </c>
    </row>
    <row r="1138" spans="1:12">
      <c r="A1138" t="s">
        <v>10</v>
      </c>
      <c r="B1138" t="s">
        <v>11</v>
      </c>
      <c r="C1138" t="s">
        <v>119</v>
      </c>
      <c r="D1138" t="s">
        <v>120</v>
      </c>
      <c r="E1138" t="s">
        <v>15</v>
      </c>
      <c r="F1138" t="s">
        <v>36</v>
      </c>
      <c r="G1138" t="s">
        <v>176</v>
      </c>
      <c r="H1138" s="1">
        <v>2018</v>
      </c>
      <c r="I1138" s="2">
        <v>1660</v>
      </c>
      <c r="J1138" s="3">
        <v>2013</v>
      </c>
      <c r="K1138">
        <f>Table1[[#This Row],[Total Revenue + Open]]/Table1[[#This Row],[Qty]]</f>
        <v>1.2126506024096386</v>
      </c>
      <c r="L1138">
        <f>Table1[[#This Row],[Qty]]/Table1[[#This Row],[Total Revenue + Open]]</f>
        <v>0.82463984103328369</v>
      </c>
    </row>
    <row r="1139" spans="1:12">
      <c r="A1139" t="s">
        <v>10</v>
      </c>
      <c r="B1139" t="s">
        <v>11</v>
      </c>
      <c r="C1139" t="s">
        <v>119</v>
      </c>
      <c r="D1139" t="s">
        <v>120</v>
      </c>
      <c r="E1139" t="s">
        <v>15</v>
      </c>
      <c r="F1139" t="s">
        <v>36</v>
      </c>
      <c r="G1139" t="s">
        <v>176</v>
      </c>
      <c r="H1139" s="1">
        <v>2018</v>
      </c>
      <c r="I1139" s="2">
        <v>1810</v>
      </c>
      <c r="J1139" s="3">
        <v>2196</v>
      </c>
      <c r="K1139">
        <f>Table1[[#This Row],[Total Revenue + Open]]/Table1[[#This Row],[Qty]]</f>
        <v>1.2132596685082873</v>
      </c>
      <c r="L1139">
        <f>Table1[[#This Row],[Qty]]/Table1[[#This Row],[Total Revenue + Open]]</f>
        <v>0.82422586520947172</v>
      </c>
    </row>
    <row r="1140" spans="1:12">
      <c r="A1140" t="s">
        <v>10</v>
      </c>
      <c r="B1140" t="s">
        <v>11</v>
      </c>
      <c r="C1140" t="s">
        <v>119</v>
      </c>
      <c r="D1140" t="s">
        <v>120</v>
      </c>
      <c r="E1140" t="s">
        <v>15</v>
      </c>
      <c r="F1140" t="s">
        <v>36</v>
      </c>
      <c r="G1140" t="s">
        <v>176</v>
      </c>
      <c r="H1140" s="1">
        <v>2018</v>
      </c>
      <c r="I1140" s="2">
        <v>1660</v>
      </c>
      <c r="J1140" s="3">
        <v>2013</v>
      </c>
      <c r="K1140">
        <f>Table1[[#This Row],[Total Revenue + Open]]/Table1[[#This Row],[Qty]]</f>
        <v>1.2126506024096386</v>
      </c>
      <c r="L1140">
        <f>Table1[[#This Row],[Qty]]/Table1[[#This Row],[Total Revenue + Open]]</f>
        <v>0.82463984103328369</v>
      </c>
    </row>
    <row r="1141" spans="1:12">
      <c r="A1141" t="s">
        <v>10</v>
      </c>
      <c r="B1141" t="s">
        <v>11</v>
      </c>
      <c r="C1141" t="s">
        <v>119</v>
      </c>
      <c r="D1141" t="s">
        <v>120</v>
      </c>
      <c r="E1141" t="s">
        <v>15</v>
      </c>
      <c r="F1141" t="s">
        <v>36</v>
      </c>
      <c r="G1141" t="s">
        <v>176</v>
      </c>
      <c r="H1141" s="1">
        <v>2018</v>
      </c>
      <c r="I1141" s="2">
        <v>1660</v>
      </c>
      <c r="J1141" s="3">
        <v>2013</v>
      </c>
      <c r="K1141">
        <f>Table1[[#This Row],[Total Revenue + Open]]/Table1[[#This Row],[Qty]]</f>
        <v>1.2126506024096386</v>
      </c>
      <c r="L1141">
        <f>Table1[[#This Row],[Qty]]/Table1[[#This Row],[Total Revenue + Open]]</f>
        <v>0.82463984103328369</v>
      </c>
    </row>
    <row r="1142" spans="1:12">
      <c r="A1142" t="s">
        <v>10</v>
      </c>
      <c r="B1142" t="s">
        <v>11</v>
      </c>
      <c r="C1142" t="s">
        <v>119</v>
      </c>
      <c r="D1142" t="s">
        <v>120</v>
      </c>
      <c r="E1142" t="s">
        <v>15</v>
      </c>
      <c r="F1142" t="s">
        <v>36</v>
      </c>
      <c r="G1142" t="s">
        <v>176</v>
      </c>
      <c r="H1142" s="1">
        <v>2020</v>
      </c>
      <c r="I1142" s="2">
        <v>10050</v>
      </c>
      <c r="J1142" s="3">
        <v>12200</v>
      </c>
      <c r="K1142">
        <f>Table1[[#This Row],[Total Revenue + Open]]/Table1[[#This Row],[Qty]]</f>
        <v>1.2139303482587065</v>
      </c>
      <c r="L1142">
        <f>Table1[[#This Row],[Qty]]/Table1[[#This Row],[Total Revenue + Open]]</f>
        <v>0.82377049180327866</v>
      </c>
    </row>
    <row r="1143" spans="1:12">
      <c r="A1143" t="s">
        <v>10</v>
      </c>
      <c r="B1143" t="s">
        <v>11</v>
      </c>
      <c r="C1143" t="s">
        <v>119</v>
      </c>
      <c r="D1143" t="s">
        <v>120</v>
      </c>
      <c r="E1143" t="s">
        <v>15</v>
      </c>
      <c r="F1143" t="s">
        <v>36</v>
      </c>
      <c r="G1143" t="s">
        <v>176</v>
      </c>
      <c r="H1143" s="1">
        <v>2018</v>
      </c>
      <c r="I1143" s="2">
        <v>2920</v>
      </c>
      <c r="J1143" s="3">
        <v>3538</v>
      </c>
      <c r="K1143">
        <f>Table1[[#This Row],[Total Revenue + Open]]/Table1[[#This Row],[Qty]]</f>
        <v>1.2116438356164383</v>
      </c>
      <c r="L1143">
        <f>Table1[[#This Row],[Qty]]/Table1[[#This Row],[Total Revenue + Open]]</f>
        <v>0.82532504239683435</v>
      </c>
    </row>
    <row r="1144" spans="1:12">
      <c r="A1144" t="s">
        <v>10</v>
      </c>
      <c r="B1144" t="s">
        <v>11</v>
      </c>
      <c r="C1144" t="s">
        <v>119</v>
      </c>
      <c r="D1144" t="s">
        <v>120</v>
      </c>
      <c r="E1144" t="s">
        <v>15</v>
      </c>
      <c r="F1144" t="s">
        <v>36</v>
      </c>
      <c r="G1144" t="s">
        <v>176</v>
      </c>
      <c r="H1144" s="1">
        <v>2018</v>
      </c>
      <c r="I1144" s="2">
        <v>2815</v>
      </c>
      <c r="J1144" s="3">
        <v>3416</v>
      </c>
      <c r="K1144">
        <f>Table1[[#This Row],[Total Revenue + Open]]/Table1[[#This Row],[Qty]]</f>
        <v>1.2134991119005329</v>
      </c>
      <c r="L1144">
        <f>Table1[[#This Row],[Qty]]/Table1[[#This Row],[Total Revenue + Open]]</f>
        <v>0.82406323185011709</v>
      </c>
    </row>
    <row r="1145" spans="1:12">
      <c r="A1145" t="s">
        <v>10</v>
      </c>
      <c r="B1145" t="s">
        <v>11</v>
      </c>
      <c r="C1145" t="s">
        <v>119</v>
      </c>
      <c r="D1145" t="s">
        <v>120</v>
      </c>
      <c r="E1145" t="s">
        <v>15</v>
      </c>
      <c r="F1145" t="s">
        <v>36</v>
      </c>
      <c r="G1145" t="s">
        <v>176</v>
      </c>
      <c r="H1145" s="1">
        <v>2018</v>
      </c>
      <c r="I1145" s="2">
        <v>1410</v>
      </c>
      <c r="J1145" s="3">
        <v>1708</v>
      </c>
      <c r="K1145">
        <f>Table1[[#This Row],[Total Revenue + Open]]/Table1[[#This Row],[Qty]]</f>
        <v>1.2113475177304964</v>
      </c>
      <c r="L1145">
        <f>Table1[[#This Row],[Qty]]/Table1[[#This Row],[Total Revenue + Open]]</f>
        <v>0.82552693208430916</v>
      </c>
    </row>
    <row r="1146" spans="1:12">
      <c r="A1146" t="s">
        <v>10</v>
      </c>
      <c r="B1146" t="s">
        <v>11</v>
      </c>
      <c r="C1146" t="s">
        <v>119</v>
      </c>
      <c r="D1146" t="s">
        <v>120</v>
      </c>
      <c r="E1146" t="s">
        <v>15</v>
      </c>
      <c r="F1146" t="s">
        <v>36</v>
      </c>
      <c r="G1146" t="s">
        <v>176</v>
      </c>
      <c r="H1146" s="1">
        <v>2017</v>
      </c>
      <c r="I1146" s="2">
        <v>1210</v>
      </c>
      <c r="J1146" s="3">
        <v>1440</v>
      </c>
      <c r="K1146">
        <f>Table1[[#This Row],[Total Revenue + Open]]/Table1[[#This Row],[Qty]]</f>
        <v>1.1900826446280992</v>
      </c>
      <c r="L1146">
        <f>Table1[[#This Row],[Qty]]/Table1[[#This Row],[Total Revenue + Open]]</f>
        <v>0.84027777777777779</v>
      </c>
    </row>
    <row r="1147" spans="1:12">
      <c r="A1147" t="s">
        <v>10</v>
      </c>
      <c r="B1147" t="s">
        <v>11</v>
      </c>
      <c r="C1147" t="s">
        <v>119</v>
      </c>
      <c r="D1147" t="s">
        <v>120</v>
      </c>
      <c r="E1147" t="s">
        <v>15</v>
      </c>
      <c r="F1147" t="s">
        <v>36</v>
      </c>
      <c r="G1147" t="s">
        <v>176</v>
      </c>
      <c r="H1147" s="1">
        <v>2018</v>
      </c>
      <c r="I1147" s="2">
        <v>4125</v>
      </c>
      <c r="J1147" s="3">
        <v>4920</v>
      </c>
      <c r="K1147">
        <f>Table1[[#This Row],[Total Revenue + Open]]/Table1[[#This Row],[Qty]]</f>
        <v>1.1927272727272726</v>
      </c>
      <c r="L1147">
        <f>Table1[[#This Row],[Qty]]/Table1[[#This Row],[Total Revenue + Open]]</f>
        <v>0.83841463414634143</v>
      </c>
    </row>
    <row r="1148" spans="1:12">
      <c r="A1148" t="s">
        <v>10</v>
      </c>
      <c r="B1148" t="s">
        <v>11</v>
      </c>
      <c r="C1148" t="s">
        <v>119</v>
      </c>
      <c r="D1148" t="s">
        <v>120</v>
      </c>
      <c r="E1148" t="s">
        <v>15</v>
      </c>
      <c r="F1148" t="s">
        <v>36</v>
      </c>
      <c r="G1148" t="s">
        <v>176</v>
      </c>
      <c r="H1148" s="1">
        <v>2019</v>
      </c>
      <c r="I1148" s="2">
        <v>2615</v>
      </c>
      <c r="J1148" s="3">
        <v>3120</v>
      </c>
      <c r="K1148">
        <f>Table1[[#This Row],[Total Revenue + Open]]/Table1[[#This Row],[Qty]]</f>
        <v>1.1931166347992352</v>
      </c>
      <c r="L1148">
        <f>Table1[[#This Row],[Qty]]/Table1[[#This Row],[Total Revenue + Open]]</f>
        <v>0.83814102564102566</v>
      </c>
    </row>
    <row r="1149" spans="1:12">
      <c r="A1149" t="s">
        <v>10</v>
      </c>
      <c r="B1149" t="s">
        <v>11</v>
      </c>
      <c r="C1149" t="s">
        <v>119</v>
      </c>
      <c r="D1149" t="s">
        <v>120</v>
      </c>
      <c r="E1149" t="s">
        <v>15</v>
      </c>
      <c r="F1149" t="s">
        <v>36</v>
      </c>
      <c r="G1149" t="s">
        <v>176</v>
      </c>
      <c r="H1149" s="1">
        <v>2017</v>
      </c>
      <c r="I1149" s="2">
        <v>500</v>
      </c>
      <c r="J1149" s="3">
        <v>610</v>
      </c>
      <c r="K1149">
        <f>Table1[[#This Row],[Total Revenue + Open]]/Table1[[#This Row],[Qty]]</f>
        <v>1.22</v>
      </c>
      <c r="L1149">
        <f>Table1[[#This Row],[Qty]]/Table1[[#This Row],[Total Revenue + Open]]</f>
        <v>0.81967213114754101</v>
      </c>
    </row>
    <row r="1150" spans="1:12">
      <c r="A1150" t="s">
        <v>10</v>
      </c>
      <c r="B1150" t="s">
        <v>11</v>
      </c>
      <c r="C1150" t="s">
        <v>119</v>
      </c>
      <c r="D1150" t="s">
        <v>120</v>
      </c>
      <c r="E1150" t="s">
        <v>15</v>
      </c>
      <c r="F1150" t="s">
        <v>36</v>
      </c>
      <c r="G1150" t="s">
        <v>176</v>
      </c>
      <c r="H1150" s="1">
        <v>2017</v>
      </c>
      <c r="I1150" s="2">
        <v>3570</v>
      </c>
      <c r="J1150" s="3">
        <v>4331</v>
      </c>
      <c r="K1150">
        <f>Table1[[#This Row],[Total Revenue + Open]]/Table1[[#This Row],[Qty]]</f>
        <v>1.2131652661064425</v>
      </c>
      <c r="L1150">
        <f>Table1[[#This Row],[Qty]]/Table1[[#This Row],[Total Revenue + Open]]</f>
        <v>0.82429000230893557</v>
      </c>
    </row>
    <row r="1151" spans="1:12">
      <c r="A1151" t="s">
        <v>10</v>
      </c>
      <c r="B1151" t="s">
        <v>11</v>
      </c>
      <c r="C1151" t="s">
        <v>119</v>
      </c>
      <c r="D1151" t="s">
        <v>120</v>
      </c>
      <c r="E1151" t="s">
        <v>15</v>
      </c>
      <c r="F1151" t="s">
        <v>36</v>
      </c>
      <c r="G1151" t="s">
        <v>176</v>
      </c>
      <c r="H1151" s="1">
        <v>2017</v>
      </c>
      <c r="I1151" s="2">
        <v>6135</v>
      </c>
      <c r="J1151" s="3">
        <v>7442</v>
      </c>
      <c r="K1151">
        <f>Table1[[#This Row],[Total Revenue + Open]]/Table1[[#This Row],[Qty]]</f>
        <v>1.213039934800326</v>
      </c>
      <c r="L1151">
        <f>Table1[[#This Row],[Qty]]/Table1[[#This Row],[Total Revenue + Open]]</f>
        <v>0.82437516796560062</v>
      </c>
    </row>
    <row r="1152" spans="1:12">
      <c r="A1152" t="s">
        <v>10</v>
      </c>
      <c r="B1152" t="s">
        <v>11</v>
      </c>
      <c r="C1152" t="s">
        <v>119</v>
      </c>
      <c r="D1152" t="s">
        <v>120</v>
      </c>
      <c r="E1152" t="s">
        <v>15</v>
      </c>
      <c r="F1152" t="s">
        <v>36</v>
      </c>
      <c r="G1152" t="s">
        <v>176</v>
      </c>
      <c r="H1152" s="1">
        <v>2017</v>
      </c>
      <c r="I1152" s="2">
        <v>1210</v>
      </c>
      <c r="J1152" s="3">
        <v>1464</v>
      </c>
      <c r="K1152">
        <f>Table1[[#This Row],[Total Revenue + Open]]/Table1[[#This Row],[Qty]]</f>
        <v>1.2099173553719009</v>
      </c>
      <c r="L1152">
        <f>Table1[[#This Row],[Qty]]/Table1[[#This Row],[Total Revenue + Open]]</f>
        <v>0.82650273224043713</v>
      </c>
    </row>
    <row r="1153" spans="1:12">
      <c r="A1153" t="s">
        <v>10</v>
      </c>
      <c r="B1153" t="s">
        <v>11</v>
      </c>
      <c r="C1153" t="s">
        <v>119</v>
      </c>
      <c r="D1153" t="s">
        <v>120</v>
      </c>
      <c r="E1153" t="s">
        <v>15</v>
      </c>
      <c r="F1153" t="s">
        <v>36</v>
      </c>
      <c r="G1153" t="s">
        <v>176</v>
      </c>
      <c r="H1153" s="1">
        <v>2018</v>
      </c>
      <c r="I1153" s="2">
        <v>1410</v>
      </c>
      <c r="J1153" s="3">
        <v>1708</v>
      </c>
      <c r="K1153">
        <f>Table1[[#This Row],[Total Revenue + Open]]/Table1[[#This Row],[Qty]]</f>
        <v>1.2113475177304964</v>
      </c>
      <c r="L1153">
        <f>Table1[[#This Row],[Qty]]/Table1[[#This Row],[Total Revenue + Open]]</f>
        <v>0.82552693208430916</v>
      </c>
    </row>
    <row r="1154" spans="1:12">
      <c r="A1154" t="s">
        <v>10</v>
      </c>
      <c r="B1154" t="s">
        <v>11</v>
      </c>
      <c r="C1154" t="s">
        <v>119</v>
      </c>
      <c r="D1154" t="s">
        <v>120</v>
      </c>
      <c r="E1154" t="s">
        <v>15</v>
      </c>
      <c r="F1154" t="s">
        <v>36</v>
      </c>
      <c r="G1154" t="s">
        <v>176</v>
      </c>
      <c r="H1154" s="1">
        <v>2018</v>
      </c>
      <c r="I1154" s="2">
        <v>500</v>
      </c>
      <c r="J1154" s="3">
        <v>610</v>
      </c>
      <c r="K1154">
        <f>Table1[[#This Row],[Total Revenue + Open]]/Table1[[#This Row],[Qty]]</f>
        <v>1.22</v>
      </c>
      <c r="L1154">
        <f>Table1[[#This Row],[Qty]]/Table1[[#This Row],[Total Revenue + Open]]</f>
        <v>0.81967213114754101</v>
      </c>
    </row>
    <row r="1155" spans="1:12">
      <c r="A1155" t="s">
        <v>10</v>
      </c>
      <c r="B1155" t="s">
        <v>11</v>
      </c>
      <c r="C1155" t="s">
        <v>119</v>
      </c>
      <c r="D1155" t="s">
        <v>120</v>
      </c>
      <c r="E1155" t="s">
        <v>15</v>
      </c>
      <c r="F1155" t="s">
        <v>36</v>
      </c>
      <c r="G1155" t="s">
        <v>176</v>
      </c>
      <c r="H1155" s="1">
        <v>2018</v>
      </c>
      <c r="I1155" s="2">
        <v>1210</v>
      </c>
      <c r="J1155" s="3">
        <v>1464</v>
      </c>
      <c r="K1155">
        <f>Table1[[#This Row],[Total Revenue + Open]]/Table1[[#This Row],[Qty]]</f>
        <v>1.2099173553719009</v>
      </c>
      <c r="L1155">
        <f>Table1[[#This Row],[Qty]]/Table1[[#This Row],[Total Revenue + Open]]</f>
        <v>0.82650273224043713</v>
      </c>
    </row>
    <row r="1156" spans="1:12">
      <c r="A1156" t="s">
        <v>10</v>
      </c>
      <c r="B1156" t="s">
        <v>11</v>
      </c>
      <c r="C1156" t="s">
        <v>119</v>
      </c>
      <c r="D1156" t="s">
        <v>120</v>
      </c>
      <c r="E1156" t="s">
        <v>15</v>
      </c>
      <c r="F1156" t="s">
        <v>36</v>
      </c>
      <c r="G1156" t="s">
        <v>176</v>
      </c>
      <c r="H1156" s="1">
        <v>2018</v>
      </c>
      <c r="I1156" s="2">
        <v>1360</v>
      </c>
      <c r="J1156" s="3">
        <v>1647</v>
      </c>
      <c r="K1156">
        <f>Table1[[#This Row],[Total Revenue + Open]]/Table1[[#This Row],[Qty]]</f>
        <v>1.2110294117647058</v>
      </c>
      <c r="L1156">
        <f>Table1[[#This Row],[Qty]]/Table1[[#This Row],[Total Revenue + Open]]</f>
        <v>0.82574377656344866</v>
      </c>
    </row>
    <row r="1157" spans="1:12">
      <c r="A1157" t="s">
        <v>10</v>
      </c>
      <c r="B1157" t="s">
        <v>11</v>
      </c>
      <c r="C1157" t="s">
        <v>119</v>
      </c>
      <c r="D1157" t="s">
        <v>120</v>
      </c>
      <c r="E1157" t="s">
        <v>15</v>
      </c>
      <c r="F1157" t="s">
        <v>36</v>
      </c>
      <c r="G1157" t="s">
        <v>176</v>
      </c>
      <c r="H1157" s="1">
        <v>2019</v>
      </c>
      <c r="I1157" s="2">
        <v>750</v>
      </c>
      <c r="J1157" s="3">
        <v>915</v>
      </c>
      <c r="K1157">
        <f>Table1[[#This Row],[Total Revenue + Open]]/Table1[[#This Row],[Qty]]</f>
        <v>1.22</v>
      </c>
      <c r="L1157">
        <f>Table1[[#This Row],[Qty]]/Table1[[#This Row],[Total Revenue + Open]]</f>
        <v>0.81967213114754101</v>
      </c>
    </row>
    <row r="1158" spans="1:12">
      <c r="A1158" t="s">
        <v>10</v>
      </c>
      <c r="B1158" t="s">
        <v>11</v>
      </c>
      <c r="C1158" t="s">
        <v>119</v>
      </c>
      <c r="D1158" t="s">
        <v>120</v>
      </c>
      <c r="E1158" t="s">
        <v>15</v>
      </c>
      <c r="F1158" t="s">
        <v>36</v>
      </c>
      <c r="G1158" t="s">
        <v>176</v>
      </c>
      <c r="H1158" s="1">
        <v>2019</v>
      </c>
      <c r="I1158" s="2">
        <v>650</v>
      </c>
      <c r="J1158" s="3">
        <v>793</v>
      </c>
      <c r="K1158">
        <f>Table1[[#This Row],[Total Revenue + Open]]/Table1[[#This Row],[Qty]]</f>
        <v>1.22</v>
      </c>
      <c r="L1158">
        <f>Table1[[#This Row],[Qty]]/Table1[[#This Row],[Total Revenue + Open]]</f>
        <v>0.81967213114754101</v>
      </c>
    </row>
    <row r="1159" spans="1:12">
      <c r="A1159" t="s">
        <v>10</v>
      </c>
      <c r="B1159" t="s">
        <v>11</v>
      </c>
      <c r="C1159" t="s">
        <v>119</v>
      </c>
      <c r="D1159" t="s">
        <v>120</v>
      </c>
      <c r="E1159" t="s">
        <v>15</v>
      </c>
      <c r="F1159" t="s">
        <v>36</v>
      </c>
      <c r="G1159" t="s">
        <v>37</v>
      </c>
      <c r="H1159" s="1">
        <v>2018</v>
      </c>
      <c r="I1159" s="2">
        <v>500</v>
      </c>
      <c r="J1159" s="3">
        <v>610</v>
      </c>
      <c r="K1159">
        <f>Table1[[#This Row],[Total Revenue + Open]]/Table1[[#This Row],[Qty]]</f>
        <v>1.22</v>
      </c>
      <c r="L1159">
        <f>Table1[[#This Row],[Qty]]/Table1[[#This Row],[Total Revenue + Open]]</f>
        <v>0.81967213114754101</v>
      </c>
    </row>
    <row r="1160" spans="1:12">
      <c r="A1160" t="s">
        <v>10</v>
      </c>
      <c r="B1160" t="s">
        <v>11</v>
      </c>
      <c r="C1160" t="s">
        <v>119</v>
      </c>
      <c r="D1160" t="s">
        <v>120</v>
      </c>
      <c r="E1160" t="s">
        <v>15</v>
      </c>
      <c r="F1160" t="s">
        <v>36</v>
      </c>
      <c r="G1160" t="s">
        <v>37</v>
      </c>
      <c r="H1160" s="1">
        <v>2018</v>
      </c>
      <c r="I1160" s="2">
        <v>500</v>
      </c>
      <c r="J1160" s="3">
        <v>610</v>
      </c>
      <c r="K1160">
        <f>Table1[[#This Row],[Total Revenue + Open]]/Table1[[#This Row],[Qty]]</f>
        <v>1.22</v>
      </c>
      <c r="L1160">
        <f>Table1[[#This Row],[Qty]]/Table1[[#This Row],[Total Revenue + Open]]</f>
        <v>0.81967213114754101</v>
      </c>
    </row>
    <row r="1161" spans="1:12">
      <c r="A1161" t="s">
        <v>10</v>
      </c>
      <c r="B1161" t="s">
        <v>11</v>
      </c>
      <c r="C1161" t="s">
        <v>119</v>
      </c>
      <c r="D1161" t="s">
        <v>120</v>
      </c>
      <c r="E1161" t="s">
        <v>15</v>
      </c>
      <c r="F1161" t="s">
        <v>36</v>
      </c>
      <c r="G1161" t="s">
        <v>37</v>
      </c>
      <c r="H1161" s="1">
        <v>2018</v>
      </c>
      <c r="I1161" s="2">
        <v>81965</v>
      </c>
      <c r="J1161" s="3">
        <v>99491</v>
      </c>
      <c r="K1161">
        <f>Table1[[#This Row],[Total Revenue + Open]]/Table1[[#This Row],[Qty]]</f>
        <v>1.213822973220277</v>
      </c>
      <c r="L1161">
        <f>Table1[[#This Row],[Qty]]/Table1[[#This Row],[Total Revenue + Open]]</f>
        <v>0.8238433627162256</v>
      </c>
    </row>
    <row r="1162" spans="1:12">
      <c r="A1162" t="s">
        <v>10</v>
      </c>
      <c r="B1162" t="s">
        <v>11</v>
      </c>
      <c r="C1162" t="s">
        <v>119</v>
      </c>
      <c r="D1162" t="s">
        <v>120</v>
      </c>
      <c r="E1162" t="s">
        <v>15</v>
      </c>
      <c r="F1162" t="s">
        <v>36</v>
      </c>
      <c r="G1162" t="s">
        <v>37</v>
      </c>
      <c r="H1162" s="1">
        <v>2018</v>
      </c>
      <c r="I1162" s="2">
        <v>2140</v>
      </c>
      <c r="J1162" s="3">
        <v>2592.5</v>
      </c>
      <c r="K1162">
        <f>Table1[[#This Row],[Total Revenue + Open]]/Table1[[#This Row],[Qty]]</f>
        <v>1.2114485981308412</v>
      </c>
      <c r="L1162">
        <f>Table1[[#This Row],[Qty]]/Table1[[#This Row],[Total Revenue + Open]]</f>
        <v>0.82545805207328837</v>
      </c>
    </row>
    <row r="1163" spans="1:12">
      <c r="A1163" t="s">
        <v>10</v>
      </c>
      <c r="B1163" t="s">
        <v>11</v>
      </c>
      <c r="C1163" t="s">
        <v>119</v>
      </c>
      <c r="D1163" t="s">
        <v>120</v>
      </c>
      <c r="E1163" t="s">
        <v>15</v>
      </c>
      <c r="F1163" t="s">
        <v>36</v>
      </c>
      <c r="G1163" t="s">
        <v>37</v>
      </c>
      <c r="H1163" s="1">
        <v>2018</v>
      </c>
      <c r="I1163" s="2">
        <v>9750</v>
      </c>
      <c r="J1163" s="3">
        <v>11834</v>
      </c>
      <c r="K1163">
        <f>Table1[[#This Row],[Total Revenue + Open]]/Table1[[#This Row],[Qty]]</f>
        <v>1.2137435897435898</v>
      </c>
      <c r="L1163">
        <f>Table1[[#This Row],[Qty]]/Table1[[#This Row],[Total Revenue + Open]]</f>
        <v>0.82389724522562113</v>
      </c>
    </row>
    <row r="1164" spans="1:12">
      <c r="A1164" t="s">
        <v>10</v>
      </c>
      <c r="B1164" t="s">
        <v>11</v>
      </c>
      <c r="C1164" t="s">
        <v>119</v>
      </c>
      <c r="D1164" t="s">
        <v>120</v>
      </c>
      <c r="E1164" t="s">
        <v>15</v>
      </c>
      <c r="F1164" t="s">
        <v>36</v>
      </c>
      <c r="G1164" t="s">
        <v>37</v>
      </c>
      <c r="H1164" s="1">
        <v>2019</v>
      </c>
      <c r="I1164" s="2">
        <v>5330</v>
      </c>
      <c r="J1164" s="3">
        <v>6466</v>
      </c>
      <c r="K1164">
        <f>Table1[[#This Row],[Total Revenue + Open]]/Table1[[#This Row],[Qty]]</f>
        <v>1.2131332082551596</v>
      </c>
      <c r="L1164">
        <f>Table1[[#This Row],[Qty]]/Table1[[#This Row],[Total Revenue + Open]]</f>
        <v>0.82431178472007427</v>
      </c>
    </row>
    <row r="1165" spans="1:12">
      <c r="A1165" t="s">
        <v>10</v>
      </c>
      <c r="B1165" t="s">
        <v>11</v>
      </c>
      <c r="C1165" t="s">
        <v>119</v>
      </c>
      <c r="D1165" t="s">
        <v>120</v>
      </c>
      <c r="E1165" t="s">
        <v>15</v>
      </c>
      <c r="F1165" t="s">
        <v>36</v>
      </c>
      <c r="G1165" t="s">
        <v>37</v>
      </c>
      <c r="H1165" s="1">
        <v>2019</v>
      </c>
      <c r="I1165" s="2">
        <v>9295</v>
      </c>
      <c r="J1165" s="3">
        <v>11285</v>
      </c>
      <c r="K1165">
        <f>Table1[[#This Row],[Total Revenue + Open]]/Table1[[#This Row],[Qty]]</f>
        <v>1.2140935987089834</v>
      </c>
      <c r="L1165">
        <f>Table1[[#This Row],[Qty]]/Table1[[#This Row],[Total Revenue + Open]]</f>
        <v>0.82365972529906961</v>
      </c>
    </row>
    <row r="1166" spans="1:12">
      <c r="A1166" t="s">
        <v>10</v>
      </c>
      <c r="B1166" t="s">
        <v>11</v>
      </c>
      <c r="C1166" t="s">
        <v>119</v>
      </c>
      <c r="D1166" t="s">
        <v>120</v>
      </c>
      <c r="E1166" t="s">
        <v>15</v>
      </c>
      <c r="F1166" t="s">
        <v>36</v>
      </c>
      <c r="G1166" t="s">
        <v>37</v>
      </c>
      <c r="H1166" s="1">
        <v>2019</v>
      </c>
      <c r="I1166" s="2">
        <v>5025</v>
      </c>
      <c r="J1166" s="3">
        <v>6100</v>
      </c>
      <c r="K1166">
        <f>Table1[[#This Row],[Total Revenue + Open]]/Table1[[#This Row],[Qty]]</f>
        <v>1.2139303482587065</v>
      </c>
      <c r="L1166">
        <f>Table1[[#This Row],[Qty]]/Table1[[#This Row],[Total Revenue + Open]]</f>
        <v>0.82377049180327866</v>
      </c>
    </row>
    <row r="1167" spans="1:12">
      <c r="A1167" t="s">
        <v>10</v>
      </c>
      <c r="B1167" t="s">
        <v>11</v>
      </c>
      <c r="C1167" t="s">
        <v>119</v>
      </c>
      <c r="D1167" t="s">
        <v>120</v>
      </c>
      <c r="E1167" t="s">
        <v>15</v>
      </c>
      <c r="F1167" t="s">
        <v>36</v>
      </c>
      <c r="G1167" t="s">
        <v>37</v>
      </c>
      <c r="H1167" s="1">
        <v>2019</v>
      </c>
      <c r="I1167" s="2">
        <v>8545</v>
      </c>
      <c r="J1167" s="3">
        <v>10370</v>
      </c>
      <c r="K1167">
        <f>Table1[[#This Row],[Total Revenue + Open]]/Table1[[#This Row],[Qty]]</f>
        <v>1.2135751901696898</v>
      </c>
      <c r="L1167">
        <f>Table1[[#This Row],[Qty]]/Table1[[#This Row],[Total Revenue + Open]]</f>
        <v>0.82401157184185148</v>
      </c>
    </row>
    <row r="1168" spans="1:12">
      <c r="A1168" t="s">
        <v>10</v>
      </c>
      <c r="B1168" t="s">
        <v>11</v>
      </c>
      <c r="C1168" t="s">
        <v>119</v>
      </c>
      <c r="D1168" t="s">
        <v>120</v>
      </c>
      <c r="E1168" t="s">
        <v>15</v>
      </c>
      <c r="F1168" t="s">
        <v>36</v>
      </c>
      <c r="G1168" t="s">
        <v>37</v>
      </c>
      <c r="H1168" s="1">
        <v>2019</v>
      </c>
      <c r="I1168" s="2">
        <v>1610</v>
      </c>
      <c r="J1168" s="3">
        <v>1952</v>
      </c>
      <c r="K1168">
        <f>Table1[[#This Row],[Total Revenue + Open]]/Table1[[#This Row],[Qty]]</f>
        <v>1.2124223602484472</v>
      </c>
      <c r="L1168">
        <f>Table1[[#This Row],[Qty]]/Table1[[#This Row],[Total Revenue + Open]]</f>
        <v>0.82479508196721307</v>
      </c>
    </row>
    <row r="1169" spans="1:12">
      <c r="A1169" t="s">
        <v>10</v>
      </c>
      <c r="B1169" t="s">
        <v>11</v>
      </c>
      <c r="C1169" t="s">
        <v>119</v>
      </c>
      <c r="D1169" t="s">
        <v>120</v>
      </c>
      <c r="E1169" t="s">
        <v>15</v>
      </c>
      <c r="F1169" t="s">
        <v>36</v>
      </c>
      <c r="G1169" t="s">
        <v>37</v>
      </c>
      <c r="H1169" s="1">
        <v>2019</v>
      </c>
      <c r="I1169" s="2">
        <v>26340</v>
      </c>
      <c r="J1169" s="3">
        <v>31964</v>
      </c>
      <c r="K1169">
        <f>Table1[[#This Row],[Total Revenue + Open]]/Table1[[#This Row],[Qty]]</f>
        <v>1.2135155656795749</v>
      </c>
      <c r="L1169">
        <f>Table1[[#This Row],[Qty]]/Table1[[#This Row],[Total Revenue + Open]]</f>
        <v>0.82405205856588659</v>
      </c>
    </row>
    <row r="1170" spans="1:12">
      <c r="A1170" t="s">
        <v>10</v>
      </c>
      <c r="B1170" t="s">
        <v>11</v>
      </c>
      <c r="C1170" t="s">
        <v>119</v>
      </c>
      <c r="D1170" t="s">
        <v>120</v>
      </c>
      <c r="E1170" t="s">
        <v>15</v>
      </c>
      <c r="F1170" t="s">
        <v>36</v>
      </c>
      <c r="G1170" t="s">
        <v>37</v>
      </c>
      <c r="H1170" s="1">
        <v>2019</v>
      </c>
      <c r="I1170" s="2">
        <v>50460</v>
      </c>
      <c r="J1170" s="3">
        <v>61244</v>
      </c>
      <c r="K1170">
        <f>Table1[[#This Row],[Total Revenue + Open]]/Table1[[#This Row],[Qty]]</f>
        <v>1.2137138327388031</v>
      </c>
      <c r="L1170">
        <f>Table1[[#This Row],[Qty]]/Table1[[#This Row],[Total Revenue + Open]]</f>
        <v>0.82391744497420161</v>
      </c>
    </row>
    <row r="1171" spans="1:12">
      <c r="A1171" t="s">
        <v>10</v>
      </c>
      <c r="B1171" t="s">
        <v>11</v>
      </c>
      <c r="C1171" t="s">
        <v>119</v>
      </c>
      <c r="D1171" t="s">
        <v>120</v>
      </c>
      <c r="E1171" t="s">
        <v>15</v>
      </c>
      <c r="F1171" t="s">
        <v>36</v>
      </c>
      <c r="G1171" t="s">
        <v>37</v>
      </c>
      <c r="H1171" s="1">
        <v>2019</v>
      </c>
      <c r="I1171" s="2">
        <v>22410</v>
      </c>
      <c r="J1171" s="3">
        <v>27206</v>
      </c>
      <c r="K1171">
        <f>Table1[[#This Row],[Total Revenue + Open]]/Table1[[#This Row],[Qty]]</f>
        <v>1.2140116019634093</v>
      </c>
      <c r="L1171">
        <f>Table1[[#This Row],[Qty]]/Table1[[#This Row],[Total Revenue + Open]]</f>
        <v>0.82371535690656472</v>
      </c>
    </row>
    <row r="1172" spans="1:12">
      <c r="A1172" t="s">
        <v>10</v>
      </c>
      <c r="B1172" t="s">
        <v>11</v>
      </c>
      <c r="C1172" t="s">
        <v>119</v>
      </c>
      <c r="D1172" t="s">
        <v>120</v>
      </c>
      <c r="E1172" t="s">
        <v>15</v>
      </c>
      <c r="F1172" t="s">
        <v>36</v>
      </c>
      <c r="G1172" t="s">
        <v>37</v>
      </c>
      <c r="H1172" s="1">
        <v>2019</v>
      </c>
      <c r="I1172" s="2">
        <v>25285</v>
      </c>
      <c r="J1172" s="3">
        <v>30683</v>
      </c>
      <c r="K1172">
        <f>Table1[[#This Row],[Total Revenue + Open]]/Table1[[#This Row],[Qty]]</f>
        <v>1.2134862566739173</v>
      </c>
      <c r="L1172">
        <f>Table1[[#This Row],[Qty]]/Table1[[#This Row],[Total Revenue + Open]]</f>
        <v>0.82407196167258745</v>
      </c>
    </row>
    <row r="1173" spans="1:12">
      <c r="A1173" t="s">
        <v>10</v>
      </c>
      <c r="B1173" t="s">
        <v>11</v>
      </c>
      <c r="C1173" t="s">
        <v>119</v>
      </c>
      <c r="D1173" t="s">
        <v>120</v>
      </c>
      <c r="E1173" t="s">
        <v>15</v>
      </c>
      <c r="F1173" t="s">
        <v>36</v>
      </c>
      <c r="G1173" t="s">
        <v>37</v>
      </c>
      <c r="H1173" s="1">
        <v>2020</v>
      </c>
      <c r="I1173" s="2">
        <v>8245</v>
      </c>
      <c r="J1173" s="3">
        <v>10004</v>
      </c>
      <c r="K1173">
        <f>Table1[[#This Row],[Total Revenue + Open]]/Table1[[#This Row],[Qty]]</f>
        <v>1.2133414190418434</v>
      </c>
      <c r="L1173">
        <f>Table1[[#This Row],[Qty]]/Table1[[#This Row],[Total Revenue + Open]]</f>
        <v>0.82417033186725308</v>
      </c>
    </row>
    <row r="1174" spans="1:12">
      <c r="A1174" t="s">
        <v>10</v>
      </c>
      <c r="B1174" t="s">
        <v>11</v>
      </c>
      <c r="C1174" t="s">
        <v>119</v>
      </c>
      <c r="D1174" t="s">
        <v>120</v>
      </c>
      <c r="E1174" t="s">
        <v>15</v>
      </c>
      <c r="F1174" t="s">
        <v>36</v>
      </c>
      <c r="G1174" t="s">
        <v>37</v>
      </c>
      <c r="H1174" s="1">
        <v>2020</v>
      </c>
      <c r="I1174" s="2">
        <v>27705</v>
      </c>
      <c r="J1174" s="3">
        <v>33611</v>
      </c>
      <c r="K1174">
        <f>Table1[[#This Row],[Total Revenue + Open]]/Table1[[#This Row],[Qty]]</f>
        <v>1.213174517235156</v>
      </c>
      <c r="L1174">
        <f>Table1[[#This Row],[Qty]]/Table1[[#This Row],[Total Revenue + Open]]</f>
        <v>0.82428371664038558</v>
      </c>
    </row>
    <row r="1175" spans="1:12">
      <c r="A1175" t="s">
        <v>10</v>
      </c>
      <c r="B1175" t="s">
        <v>11</v>
      </c>
      <c r="C1175" t="s">
        <v>119</v>
      </c>
      <c r="D1175" t="s">
        <v>120</v>
      </c>
      <c r="E1175" t="s">
        <v>15</v>
      </c>
      <c r="F1175" t="s">
        <v>36</v>
      </c>
      <c r="G1175" t="s">
        <v>37</v>
      </c>
      <c r="H1175" s="1">
        <v>2020</v>
      </c>
      <c r="I1175" s="2">
        <v>900</v>
      </c>
      <c r="J1175" s="3">
        <v>1206</v>
      </c>
      <c r="K1175">
        <f>Table1[[#This Row],[Total Revenue + Open]]/Table1[[#This Row],[Qty]]</f>
        <v>1.34</v>
      </c>
      <c r="L1175">
        <f>Table1[[#This Row],[Qty]]/Table1[[#This Row],[Total Revenue + Open]]</f>
        <v>0.74626865671641796</v>
      </c>
    </row>
    <row r="1176" spans="1:12">
      <c r="A1176" t="s">
        <v>10</v>
      </c>
      <c r="B1176" t="s">
        <v>11</v>
      </c>
      <c r="C1176" t="s">
        <v>119</v>
      </c>
      <c r="D1176" t="s">
        <v>120</v>
      </c>
      <c r="E1176" t="s">
        <v>15</v>
      </c>
      <c r="F1176" t="s">
        <v>36</v>
      </c>
      <c r="G1176" t="s">
        <v>37</v>
      </c>
      <c r="H1176" s="1">
        <v>2020</v>
      </c>
      <c r="I1176" s="2">
        <v>10050</v>
      </c>
      <c r="J1176" s="3">
        <v>13400</v>
      </c>
      <c r="K1176">
        <f>Table1[[#This Row],[Total Revenue + Open]]/Table1[[#This Row],[Qty]]</f>
        <v>1.3333333333333333</v>
      </c>
      <c r="L1176">
        <f>Table1[[#This Row],[Qty]]/Table1[[#This Row],[Total Revenue + Open]]</f>
        <v>0.75</v>
      </c>
    </row>
    <row r="1177" spans="1:12">
      <c r="A1177" t="s">
        <v>10</v>
      </c>
      <c r="B1177" t="s">
        <v>11</v>
      </c>
      <c r="C1177" t="s">
        <v>119</v>
      </c>
      <c r="D1177" t="s">
        <v>120</v>
      </c>
      <c r="E1177" t="s">
        <v>15</v>
      </c>
      <c r="F1177" t="s">
        <v>36</v>
      </c>
      <c r="G1177" t="s">
        <v>37</v>
      </c>
      <c r="H1177" s="1">
        <v>2020</v>
      </c>
      <c r="I1177" s="2">
        <v>18040</v>
      </c>
      <c r="J1177" s="3">
        <v>24053</v>
      </c>
      <c r="K1177">
        <f>Table1[[#This Row],[Total Revenue + Open]]/Table1[[#This Row],[Qty]]</f>
        <v>1.3333148558758314</v>
      </c>
      <c r="L1177">
        <f>Table1[[#This Row],[Qty]]/Table1[[#This Row],[Total Revenue + Open]]</f>
        <v>0.7500103937138819</v>
      </c>
    </row>
    <row r="1178" spans="1:12">
      <c r="A1178" t="s">
        <v>10</v>
      </c>
      <c r="B1178" t="s">
        <v>11</v>
      </c>
      <c r="C1178" t="s">
        <v>119</v>
      </c>
      <c r="D1178" t="s">
        <v>120</v>
      </c>
      <c r="E1178" t="s">
        <v>15</v>
      </c>
      <c r="F1178" t="s">
        <v>36</v>
      </c>
      <c r="G1178" t="s">
        <v>37</v>
      </c>
      <c r="H1178" s="1">
        <v>2021</v>
      </c>
      <c r="I1178" s="2">
        <v>33320</v>
      </c>
      <c r="J1178" s="3">
        <v>44421</v>
      </c>
      <c r="K1178">
        <f>Table1[[#This Row],[Total Revenue + Open]]/Table1[[#This Row],[Qty]]</f>
        <v>1.3331632653061225</v>
      </c>
      <c r="L1178">
        <f>Table1[[#This Row],[Qty]]/Table1[[#This Row],[Total Revenue + Open]]</f>
        <v>0.75009567546880984</v>
      </c>
    </row>
    <row r="1179" spans="1:12">
      <c r="A1179" t="s">
        <v>10</v>
      </c>
      <c r="B1179" t="s">
        <v>11</v>
      </c>
      <c r="C1179" t="s">
        <v>119</v>
      </c>
      <c r="D1179" t="s">
        <v>120</v>
      </c>
      <c r="E1179" t="s">
        <v>15</v>
      </c>
      <c r="F1179" t="s">
        <v>36</v>
      </c>
      <c r="G1179" t="s">
        <v>37</v>
      </c>
      <c r="H1179" s="1">
        <v>2021</v>
      </c>
      <c r="I1179" s="2">
        <v>7440</v>
      </c>
      <c r="J1179" s="3">
        <v>9916</v>
      </c>
      <c r="K1179">
        <f>Table1[[#This Row],[Total Revenue + Open]]/Table1[[#This Row],[Qty]]</f>
        <v>1.3327956989247312</v>
      </c>
      <c r="L1179">
        <f>Table1[[#This Row],[Qty]]/Table1[[#This Row],[Total Revenue + Open]]</f>
        <v>0.75030254134731744</v>
      </c>
    </row>
    <row r="1180" spans="1:12">
      <c r="A1180" t="s">
        <v>10</v>
      </c>
      <c r="B1180" t="s">
        <v>11</v>
      </c>
      <c r="C1180" t="s">
        <v>119</v>
      </c>
      <c r="D1180" t="s">
        <v>120</v>
      </c>
      <c r="E1180" t="s">
        <v>15</v>
      </c>
      <c r="F1180" t="s">
        <v>36</v>
      </c>
      <c r="G1180" t="s">
        <v>37</v>
      </c>
      <c r="H1180" s="1">
        <v>2021</v>
      </c>
      <c r="I1180" s="2">
        <v>2365</v>
      </c>
      <c r="J1180" s="3">
        <v>3149</v>
      </c>
      <c r="K1180">
        <f>Table1[[#This Row],[Total Revenue + Open]]/Table1[[#This Row],[Qty]]</f>
        <v>1.3315010570824524</v>
      </c>
      <c r="L1180">
        <f>Table1[[#This Row],[Qty]]/Table1[[#This Row],[Total Revenue + Open]]</f>
        <v>0.75103207367418223</v>
      </c>
    </row>
    <row r="1181" spans="1:12">
      <c r="A1181" t="s">
        <v>10</v>
      </c>
      <c r="B1181" t="s">
        <v>11</v>
      </c>
      <c r="C1181" t="s">
        <v>119</v>
      </c>
      <c r="D1181" t="s">
        <v>120</v>
      </c>
      <c r="E1181" t="s">
        <v>15</v>
      </c>
      <c r="F1181" t="s">
        <v>36</v>
      </c>
      <c r="G1181" t="s">
        <v>37</v>
      </c>
      <c r="H1181" s="1">
        <v>2021</v>
      </c>
      <c r="I1181" s="2">
        <v>2060</v>
      </c>
      <c r="J1181" s="3">
        <v>2747</v>
      </c>
      <c r="K1181">
        <f>Table1[[#This Row],[Total Revenue + Open]]/Table1[[#This Row],[Qty]]</f>
        <v>1.333495145631068</v>
      </c>
      <c r="L1181">
        <f>Table1[[#This Row],[Qty]]/Table1[[#This Row],[Total Revenue + Open]]</f>
        <v>0.74990899162722968</v>
      </c>
    </row>
    <row r="1182" spans="1:12">
      <c r="A1182" t="s">
        <v>10</v>
      </c>
      <c r="B1182" t="s">
        <v>11</v>
      </c>
      <c r="C1182" t="s">
        <v>119</v>
      </c>
      <c r="D1182" t="s">
        <v>120</v>
      </c>
      <c r="E1182" t="s">
        <v>15</v>
      </c>
      <c r="F1182" t="s">
        <v>36</v>
      </c>
      <c r="G1182" t="s">
        <v>37</v>
      </c>
      <c r="H1182" s="1">
        <v>2021</v>
      </c>
      <c r="I1182" s="2">
        <v>12570</v>
      </c>
      <c r="J1182" s="3">
        <v>16750</v>
      </c>
      <c r="K1182">
        <f>Table1[[#This Row],[Total Revenue + Open]]/Table1[[#This Row],[Qty]]</f>
        <v>1.3325377883850438</v>
      </c>
      <c r="L1182">
        <f>Table1[[#This Row],[Qty]]/Table1[[#This Row],[Total Revenue + Open]]</f>
        <v>0.75044776119402989</v>
      </c>
    </row>
    <row r="1183" spans="1:12">
      <c r="A1183" t="s">
        <v>10</v>
      </c>
      <c r="B1183" t="s">
        <v>11</v>
      </c>
      <c r="C1183" t="s">
        <v>119</v>
      </c>
      <c r="D1183" t="s">
        <v>120</v>
      </c>
      <c r="E1183" t="s">
        <v>15</v>
      </c>
      <c r="F1183" t="s">
        <v>36</v>
      </c>
      <c r="G1183" t="s">
        <v>37</v>
      </c>
      <c r="H1183" s="1">
        <v>2021</v>
      </c>
      <c r="I1183" s="2">
        <v>8345</v>
      </c>
      <c r="J1183" s="3">
        <v>11122</v>
      </c>
      <c r="K1183">
        <f>Table1[[#This Row],[Total Revenue + Open]]/Table1[[#This Row],[Qty]]</f>
        <v>1.3327741162372677</v>
      </c>
      <c r="L1183">
        <f>Table1[[#This Row],[Qty]]/Table1[[#This Row],[Total Revenue + Open]]</f>
        <v>0.75031469160222986</v>
      </c>
    </row>
    <row r="1184" spans="1:12">
      <c r="A1184" t="s">
        <v>10</v>
      </c>
      <c r="B1184" t="s">
        <v>11</v>
      </c>
      <c r="C1184" t="s">
        <v>119</v>
      </c>
      <c r="D1184" t="s">
        <v>120</v>
      </c>
      <c r="E1184" t="s">
        <v>15</v>
      </c>
      <c r="F1184" t="s">
        <v>36</v>
      </c>
      <c r="G1184" t="s">
        <v>37</v>
      </c>
      <c r="H1184" s="1">
        <v>2021</v>
      </c>
      <c r="I1184" s="2">
        <v>16085</v>
      </c>
      <c r="J1184" s="3">
        <v>21440</v>
      </c>
      <c r="K1184">
        <f>Table1[[#This Row],[Total Revenue + Open]]/Table1[[#This Row],[Qty]]</f>
        <v>1.3329188685110351</v>
      </c>
      <c r="L1184">
        <f>Table1[[#This Row],[Qty]]/Table1[[#This Row],[Total Revenue + Open]]</f>
        <v>0.75023320895522383</v>
      </c>
    </row>
    <row r="1185" spans="1:12">
      <c r="A1185" t="s">
        <v>10</v>
      </c>
      <c r="B1185" t="s">
        <v>11</v>
      </c>
      <c r="C1185" t="s">
        <v>119</v>
      </c>
      <c r="D1185" t="s">
        <v>120</v>
      </c>
      <c r="E1185" t="s">
        <v>15</v>
      </c>
      <c r="F1185" t="s">
        <v>77</v>
      </c>
      <c r="G1185" t="s">
        <v>79</v>
      </c>
      <c r="H1185" s="1">
        <v>2022</v>
      </c>
      <c r="I1185" s="2">
        <v>3550</v>
      </c>
      <c r="J1185" s="3">
        <v>2784.75</v>
      </c>
      <c r="K1185">
        <f>Table1[[#This Row],[Total Revenue + Open]]/Table1[[#This Row],[Qty]]</f>
        <v>0.78443661971830991</v>
      </c>
      <c r="L1185">
        <f>Table1[[#This Row],[Qty]]/Table1[[#This Row],[Total Revenue + Open]]</f>
        <v>1.2748002513690637</v>
      </c>
    </row>
    <row r="1186" spans="1:12">
      <c r="A1186" t="s">
        <v>10</v>
      </c>
      <c r="B1186" t="s">
        <v>11</v>
      </c>
      <c r="C1186" t="s">
        <v>119</v>
      </c>
      <c r="D1186" t="s">
        <v>120</v>
      </c>
      <c r="E1186" t="s">
        <v>15</v>
      </c>
      <c r="F1186" t="s">
        <v>36</v>
      </c>
      <c r="G1186" t="s">
        <v>37</v>
      </c>
      <c r="H1186" s="1">
        <v>2022</v>
      </c>
      <c r="I1186" s="2">
        <v>2090</v>
      </c>
      <c r="J1186" s="3">
        <v>2780.5</v>
      </c>
      <c r="K1186">
        <f>Table1[[#This Row],[Total Revenue + Open]]/Table1[[#This Row],[Qty]]</f>
        <v>1.3303827751196173</v>
      </c>
      <c r="L1186">
        <f>Table1[[#This Row],[Qty]]/Table1[[#This Row],[Total Revenue + Open]]</f>
        <v>0.75166336989750049</v>
      </c>
    </row>
    <row r="1187" spans="1:12">
      <c r="A1187" t="s">
        <v>10</v>
      </c>
      <c r="B1187" t="s">
        <v>11</v>
      </c>
      <c r="C1187" t="s">
        <v>119</v>
      </c>
      <c r="D1187" t="s">
        <v>120</v>
      </c>
      <c r="E1187" t="s">
        <v>15</v>
      </c>
      <c r="F1187" t="s">
        <v>194</v>
      </c>
      <c r="G1187" t="s">
        <v>195</v>
      </c>
      <c r="H1187" s="1">
        <v>2022</v>
      </c>
      <c r="I1187" s="2">
        <v>1210</v>
      </c>
      <c r="J1187" s="3">
        <v>2724</v>
      </c>
      <c r="K1187">
        <f>Table1[[#This Row],[Total Revenue + Open]]/Table1[[#This Row],[Qty]]</f>
        <v>2.2512396694214876</v>
      </c>
      <c r="L1187">
        <f>Table1[[#This Row],[Qty]]/Table1[[#This Row],[Total Revenue + Open]]</f>
        <v>0.44419970631424377</v>
      </c>
    </row>
    <row r="1188" spans="1:12">
      <c r="A1188" t="s">
        <v>10</v>
      </c>
      <c r="B1188" t="s">
        <v>11</v>
      </c>
      <c r="C1188" t="s">
        <v>119</v>
      </c>
      <c r="D1188" t="s">
        <v>120</v>
      </c>
      <c r="E1188" t="s">
        <v>15</v>
      </c>
      <c r="F1188" t="s">
        <v>194</v>
      </c>
      <c r="G1188" t="s">
        <v>196</v>
      </c>
      <c r="H1188" s="1">
        <v>2022</v>
      </c>
      <c r="I1188" s="2">
        <v>1210</v>
      </c>
      <c r="J1188" s="3">
        <v>2724</v>
      </c>
      <c r="K1188">
        <f>Table1[[#This Row],[Total Revenue + Open]]/Table1[[#This Row],[Qty]]</f>
        <v>2.2512396694214876</v>
      </c>
      <c r="L1188">
        <f>Table1[[#This Row],[Qty]]/Table1[[#This Row],[Total Revenue + Open]]</f>
        <v>0.44419970631424377</v>
      </c>
    </row>
    <row r="1189" spans="1:12">
      <c r="A1189" t="s">
        <v>10</v>
      </c>
      <c r="B1189" t="s">
        <v>11</v>
      </c>
      <c r="C1189" t="s">
        <v>119</v>
      </c>
      <c r="D1189" t="s">
        <v>120</v>
      </c>
      <c r="E1189" t="s">
        <v>19</v>
      </c>
      <c r="F1189" t="s">
        <v>54</v>
      </c>
      <c r="G1189" t="s">
        <v>225</v>
      </c>
      <c r="H1189" s="1">
        <v>2022</v>
      </c>
      <c r="I1189" s="2">
        <v>19200</v>
      </c>
      <c r="J1189" s="3">
        <v>2688</v>
      </c>
      <c r="K1189">
        <f>Table1[[#This Row],[Total Revenue + Open]]/Table1[[#This Row],[Qty]]</f>
        <v>0.14000000000000001</v>
      </c>
      <c r="L1189">
        <f>Table1[[#This Row],[Total Revenue + Open]]/Table1[[#This Row],[Qty]]</f>
        <v>0.14000000000000001</v>
      </c>
    </row>
    <row r="1190" spans="1:12">
      <c r="A1190" t="s">
        <v>10</v>
      </c>
      <c r="B1190" t="s">
        <v>11</v>
      </c>
      <c r="C1190" t="s">
        <v>119</v>
      </c>
      <c r="D1190" t="s">
        <v>120</v>
      </c>
      <c r="E1190" t="s">
        <v>15</v>
      </c>
      <c r="F1190" t="s">
        <v>194</v>
      </c>
      <c r="G1190" t="s">
        <v>195</v>
      </c>
      <c r="H1190" s="1">
        <v>2022</v>
      </c>
      <c r="I1190" s="2">
        <v>1185</v>
      </c>
      <c r="J1190" s="3">
        <v>2667.25</v>
      </c>
      <c r="K1190">
        <f>Table1[[#This Row],[Total Revenue + Open]]/Table1[[#This Row],[Qty]]</f>
        <v>2.2508438818565399</v>
      </c>
      <c r="L1190">
        <f>Table1[[#This Row],[Qty]]/Table1[[#This Row],[Total Revenue + Open]]</f>
        <v>0.44427781422813761</v>
      </c>
    </row>
    <row r="1191" spans="1:12">
      <c r="A1191" t="s">
        <v>10</v>
      </c>
      <c r="B1191" t="s">
        <v>11</v>
      </c>
      <c r="C1191" t="s">
        <v>119</v>
      </c>
      <c r="D1191" t="s">
        <v>120</v>
      </c>
      <c r="E1191" t="s">
        <v>15</v>
      </c>
      <c r="F1191" t="s">
        <v>194</v>
      </c>
      <c r="G1191" t="s">
        <v>196</v>
      </c>
      <c r="H1191" s="1">
        <v>2022</v>
      </c>
      <c r="I1191" s="2">
        <v>1185</v>
      </c>
      <c r="J1191" s="3">
        <v>2667.25</v>
      </c>
      <c r="K1191">
        <f>Table1[[#This Row],[Total Revenue + Open]]/Table1[[#This Row],[Qty]]</f>
        <v>2.2508438818565399</v>
      </c>
      <c r="L1191">
        <f>Table1[[#This Row],[Qty]]/Table1[[#This Row],[Total Revenue + Open]]</f>
        <v>0.44427781422813761</v>
      </c>
    </row>
    <row r="1192" spans="1:12">
      <c r="A1192" t="s">
        <v>10</v>
      </c>
      <c r="B1192" t="s">
        <v>11</v>
      </c>
      <c r="C1192" t="s">
        <v>119</v>
      </c>
      <c r="D1192" t="s">
        <v>120</v>
      </c>
      <c r="E1192" t="s">
        <v>15</v>
      </c>
      <c r="F1192" t="s">
        <v>183</v>
      </c>
      <c r="G1192" t="s">
        <v>190</v>
      </c>
      <c r="H1192" s="1">
        <v>2022</v>
      </c>
      <c r="I1192" s="2">
        <v>1280</v>
      </c>
      <c r="J1192" s="3">
        <v>2601</v>
      </c>
      <c r="K1192">
        <f>Table1[[#This Row],[Total Revenue + Open]]/Table1[[#This Row],[Qty]]</f>
        <v>2.0320312500000002</v>
      </c>
      <c r="L1192">
        <f>Table1[[#This Row],[Qty]]/Table1[[#This Row],[Total Revenue + Open]]</f>
        <v>0.49211841599384853</v>
      </c>
    </row>
    <row r="1193" spans="1:12">
      <c r="A1193" t="s">
        <v>10</v>
      </c>
      <c r="B1193" t="s">
        <v>11</v>
      </c>
      <c r="C1193" t="s">
        <v>119</v>
      </c>
      <c r="D1193" t="s">
        <v>120</v>
      </c>
      <c r="E1193" t="s">
        <v>15</v>
      </c>
      <c r="F1193" t="s">
        <v>194</v>
      </c>
      <c r="G1193" t="s">
        <v>195</v>
      </c>
      <c r="H1193" s="1">
        <v>2022</v>
      </c>
      <c r="I1193" s="2">
        <v>1135</v>
      </c>
      <c r="J1193" s="3">
        <v>2553.75</v>
      </c>
      <c r="K1193">
        <f>Table1[[#This Row],[Total Revenue + Open]]/Table1[[#This Row],[Qty]]</f>
        <v>2.25</v>
      </c>
      <c r="L1193">
        <f>Table1[[#This Row],[Qty]]/Table1[[#This Row],[Total Revenue + Open]]</f>
        <v>0.44444444444444442</v>
      </c>
    </row>
    <row r="1194" spans="1:12">
      <c r="A1194" t="s">
        <v>10</v>
      </c>
      <c r="B1194" t="s">
        <v>11</v>
      </c>
      <c r="C1194" t="s">
        <v>119</v>
      </c>
      <c r="D1194" t="s">
        <v>120</v>
      </c>
      <c r="E1194" t="s">
        <v>15</v>
      </c>
      <c r="F1194" t="s">
        <v>36</v>
      </c>
      <c r="G1194" t="s">
        <v>37</v>
      </c>
      <c r="H1194" s="1">
        <v>2018</v>
      </c>
      <c r="I1194" s="2">
        <v>4730</v>
      </c>
      <c r="J1194" s="3">
        <v>5734</v>
      </c>
      <c r="K1194">
        <f>Table1[[#This Row],[Total Revenue + Open]]/Table1[[#This Row],[Qty]]</f>
        <v>1.212262156448203</v>
      </c>
      <c r="L1194">
        <f>Table1[[#This Row],[Qty]]/Table1[[#This Row],[Total Revenue + Open]]</f>
        <v>0.82490408092082312</v>
      </c>
    </row>
    <row r="1195" spans="1:12">
      <c r="A1195" t="s">
        <v>10</v>
      </c>
      <c r="B1195" t="s">
        <v>11</v>
      </c>
      <c r="C1195" t="s">
        <v>119</v>
      </c>
      <c r="D1195" t="s">
        <v>120</v>
      </c>
      <c r="E1195" t="s">
        <v>15</v>
      </c>
      <c r="F1195" t="s">
        <v>36</v>
      </c>
      <c r="G1195" t="s">
        <v>37</v>
      </c>
      <c r="H1195" s="1">
        <v>2018</v>
      </c>
      <c r="I1195" s="2">
        <v>2010</v>
      </c>
      <c r="J1195" s="3">
        <v>2440</v>
      </c>
      <c r="K1195">
        <f>Table1[[#This Row],[Total Revenue + Open]]/Table1[[#This Row],[Qty]]</f>
        <v>1.2139303482587065</v>
      </c>
      <c r="L1195">
        <f>Table1[[#This Row],[Qty]]/Table1[[#This Row],[Total Revenue + Open]]</f>
        <v>0.82377049180327866</v>
      </c>
    </row>
    <row r="1196" spans="1:12">
      <c r="A1196" t="s">
        <v>10</v>
      </c>
      <c r="B1196" t="s">
        <v>11</v>
      </c>
      <c r="C1196" t="s">
        <v>119</v>
      </c>
      <c r="D1196" t="s">
        <v>120</v>
      </c>
      <c r="E1196" t="s">
        <v>15</v>
      </c>
      <c r="F1196" t="s">
        <v>36</v>
      </c>
      <c r="G1196" t="s">
        <v>37</v>
      </c>
      <c r="H1196" s="1">
        <v>2019</v>
      </c>
      <c r="I1196" s="2">
        <v>10050</v>
      </c>
      <c r="J1196" s="3">
        <v>12200</v>
      </c>
      <c r="K1196">
        <f>Table1[[#This Row],[Total Revenue + Open]]/Table1[[#This Row],[Qty]]</f>
        <v>1.2139303482587065</v>
      </c>
      <c r="L1196">
        <f>Table1[[#This Row],[Qty]]/Table1[[#This Row],[Total Revenue + Open]]</f>
        <v>0.82377049180327866</v>
      </c>
    </row>
    <row r="1197" spans="1:12">
      <c r="A1197" t="s">
        <v>10</v>
      </c>
      <c r="B1197" t="s">
        <v>11</v>
      </c>
      <c r="C1197" t="s">
        <v>119</v>
      </c>
      <c r="D1197" t="s">
        <v>120</v>
      </c>
      <c r="E1197" t="s">
        <v>15</v>
      </c>
      <c r="F1197" t="s">
        <v>36</v>
      </c>
      <c r="G1197" t="s">
        <v>37</v>
      </c>
      <c r="H1197" s="1">
        <v>2019</v>
      </c>
      <c r="I1197" s="2">
        <v>3070</v>
      </c>
      <c r="J1197" s="3">
        <v>3721</v>
      </c>
      <c r="K1197">
        <f>Table1[[#This Row],[Total Revenue + Open]]/Table1[[#This Row],[Qty]]</f>
        <v>1.2120521172638437</v>
      </c>
      <c r="L1197">
        <f>Table1[[#This Row],[Qty]]/Table1[[#This Row],[Total Revenue + Open]]</f>
        <v>0.82504703036818061</v>
      </c>
    </row>
    <row r="1198" spans="1:12">
      <c r="A1198" t="s">
        <v>10</v>
      </c>
      <c r="B1198" t="s">
        <v>11</v>
      </c>
      <c r="C1198" t="s">
        <v>119</v>
      </c>
      <c r="D1198" t="s">
        <v>120</v>
      </c>
      <c r="E1198" t="s">
        <v>15</v>
      </c>
      <c r="F1198" t="s">
        <v>36</v>
      </c>
      <c r="G1198" t="s">
        <v>37</v>
      </c>
      <c r="H1198" s="1">
        <v>2019</v>
      </c>
      <c r="I1198" s="2">
        <v>10705</v>
      </c>
      <c r="J1198" s="3">
        <v>12993</v>
      </c>
      <c r="K1198">
        <f>Table1[[#This Row],[Total Revenue + Open]]/Table1[[#This Row],[Qty]]</f>
        <v>1.21373190098085</v>
      </c>
      <c r="L1198">
        <f>Table1[[#This Row],[Qty]]/Table1[[#This Row],[Total Revenue + Open]]</f>
        <v>0.82390517971215271</v>
      </c>
    </row>
    <row r="1199" spans="1:12">
      <c r="A1199" t="s">
        <v>10</v>
      </c>
      <c r="B1199" t="s">
        <v>11</v>
      </c>
      <c r="C1199" t="s">
        <v>119</v>
      </c>
      <c r="D1199" t="s">
        <v>120</v>
      </c>
      <c r="E1199" t="s">
        <v>15</v>
      </c>
      <c r="F1199" t="s">
        <v>36</v>
      </c>
      <c r="G1199" t="s">
        <v>37</v>
      </c>
      <c r="H1199" s="1">
        <v>2019</v>
      </c>
      <c r="I1199" s="2">
        <v>5230</v>
      </c>
      <c r="J1199" s="3">
        <v>6344</v>
      </c>
      <c r="K1199">
        <f>Table1[[#This Row],[Total Revenue + Open]]/Table1[[#This Row],[Qty]]</f>
        <v>1.213001912045889</v>
      </c>
      <c r="L1199">
        <f>Table1[[#This Row],[Qty]]/Table1[[#This Row],[Total Revenue + Open]]</f>
        <v>0.82440100882723832</v>
      </c>
    </row>
    <row r="1200" spans="1:12">
      <c r="A1200" t="s">
        <v>10</v>
      </c>
      <c r="B1200" t="s">
        <v>11</v>
      </c>
      <c r="C1200" t="s">
        <v>119</v>
      </c>
      <c r="D1200" t="s">
        <v>120</v>
      </c>
      <c r="E1200" t="s">
        <v>15</v>
      </c>
      <c r="F1200" t="s">
        <v>36</v>
      </c>
      <c r="G1200" t="s">
        <v>37</v>
      </c>
      <c r="H1200" s="1">
        <v>2020</v>
      </c>
      <c r="I1200" s="2">
        <v>20905</v>
      </c>
      <c r="J1200" s="3">
        <v>25376</v>
      </c>
      <c r="K1200">
        <f>Table1[[#This Row],[Total Revenue + Open]]/Table1[[#This Row],[Qty]]</f>
        <v>1.2138722793590051</v>
      </c>
      <c r="L1200">
        <f>Table1[[#This Row],[Qty]]/Table1[[#This Row],[Total Revenue + Open]]</f>
        <v>0.8238098991172762</v>
      </c>
    </row>
    <row r="1201" spans="1:12">
      <c r="A1201" t="s">
        <v>10</v>
      </c>
      <c r="B1201" t="s">
        <v>11</v>
      </c>
      <c r="C1201" t="s">
        <v>119</v>
      </c>
      <c r="D1201" t="s">
        <v>120</v>
      </c>
      <c r="E1201" t="s">
        <v>15</v>
      </c>
      <c r="F1201" t="s">
        <v>36</v>
      </c>
      <c r="G1201" t="s">
        <v>37</v>
      </c>
      <c r="H1201" s="1">
        <v>2020</v>
      </c>
      <c r="I1201" s="2">
        <v>3425</v>
      </c>
      <c r="J1201" s="3">
        <v>4556</v>
      </c>
      <c r="K1201">
        <f>Table1[[#This Row],[Total Revenue + Open]]/Table1[[#This Row],[Qty]]</f>
        <v>1.3302189781021898</v>
      </c>
      <c r="L1201">
        <f>Table1[[#This Row],[Qty]]/Table1[[#This Row],[Total Revenue + Open]]</f>
        <v>0.75175592625109744</v>
      </c>
    </row>
    <row r="1202" spans="1:12">
      <c r="A1202" t="s">
        <v>10</v>
      </c>
      <c r="B1202" t="s">
        <v>11</v>
      </c>
      <c r="C1202" t="s">
        <v>119</v>
      </c>
      <c r="D1202" t="s">
        <v>120</v>
      </c>
      <c r="E1202" t="s">
        <v>15</v>
      </c>
      <c r="F1202" t="s">
        <v>36</v>
      </c>
      <c r="G1202" t="s">
        <v>37</v>
      </c>
      <c r="H1202" s="1">
        <v>2020</v>
      </c>
      <c r="I1202" s="2">
        <v>2665</v>
      </c>
      <c r="J1202" s="3">
        <v>3551</v>
      </c>
      <c r="K1202">
        <f>Table1[[#This Row],[Total Revenue + Open]]/Table1[[#This Row],[Qty]]</f>
        <v>1.3324577861163227</v>
      </c>
      <c r="L1202">
        <f>Table1[[#This Row],[Qty]]/Table1[[#This Row],[Total Revenue + Open]]</f>
        <v>0.75049281892424669</v>
      </c>
    </row>
    <row r="1203" spans="1:12">
      <c r="A1203" t="s">
        <v>10</v>
      </c>
      <c r="B1203" t="s">
        <v>11</v>
      </c>
      <c r="C1203" t="s">
        <v>119</v>
      </c>
      <c r="D1203" t="s">
        <v>120</v>
      </c>
      <c r="E1203" t="s">
        <v>15</v>
      </c>
      <c r="F1203" t="s">
        <v>36</v>
      </c>
      <c r="G1203" t="s">
        <v>37</v>
      </c>
      <c r="H1203" s="1">
        <v>2020</v>
      </c>
      <c r="I1203" s="2">
        <v>5230</v>
      </c>
      <c r="J1203" s="3">
        <v>6968</v>
      </c>
      <c r="K1203">
        <f>Table1[[#This Row],[Total Revenue + Open]]/Table1[[#This Row],[Qty]]</f>
        <v>1.3323135755258126</v>
      </c>
      <c r="L1203">
        <f>Table1[[#This Row],[Qty]]/Table1[[#This Row],[Total Revenue + Open]]</f>
        <v>0.75057405281285883</v>
      </c>
    </row>
    <row r="1204" spans="1:12">
      <c r="A1204" t="s">
        <v>10</v>
      </c>
      <c r="B1204" t="s">
        <v>11</v>
      </c>
      <c r="C1204" t="s">
        <v>119</v>
      </c>
      <c r="D1204" t="s">
        <v>120</v>
      </c>
      <c r="E1204" t="s">
        <v>15</v>
      </c>
      <c r="F1204" t="s">
        <v>36</v>
      </c>
      <c r="G1204" t="s">
        <v>37</v>
      </c>
      <c r="H1204" s="1">
        <v>2021</v>
      </c>
      <c r="I1204" s="2">
        <v>20155</v>
      </c>
      <c r="J1204" s="3">
        <v>26867</v>
      </c>
      <c r="K1204">
        <f>Table1[[#This Row],[Total Revenue + Open]]/Table1[[#This Row],[Qty]]</f>
        <v>1.3330191019598114</v>
      </c>
      <c r="L1204">
        <f>Table1[[#This Row],[Qty]]/Table1[[#This Row],[Total Revenue + Open]]</f>
        <v>0.75017679681393534</v>
      </c>
    </row>
    <row r="1205" spans="1:12">
      <c r="A1205" t="s">
        <v>10</v>
      </c>
      <c r="B1205" t="s">
        <v>11</v>
      </c>
      <c r="C1205" t="s">
        <v>119</v>
      </c>
      <c r="D1205" t="s">
        <v>120</v>
      </c>
      <c r="E1205" t="s">
        <v>15</v>
      </c>
      <c r="F1205" t="s">
        <v>36</v>
      </c>
      <c r="G1205" t="s">
        <v>37</v>
      </c>
      <c r="H1205" s="1">
        <v>2021</v>
      </c>
      <c r="I1205" s="2">
        <v>500</v>
      </c>
      <c r="J1205" s="3">
        <v>670</v>
      </c>
      <c r="K1205">
        <f>Table1[[#This Row],[Total Revenue + Open]]/Table1[[#This Row],[Qty]]</f>
        <v>1.34</v>
      </c>
      <c r="L1205">
        <f>Table1[[#This Row],[Qty]]/Table1[[#This Row],[Total Revenue + Open]]</f>
        <v>0.74626865671641796</v>
      </c>
    </row>
    <row r="1206" spans="1:12">
      <c r="A1206" t="s">
        <v>10</v>
      </c>
      <c r="B1206" t="s">
        <v>11</v>
      </c>
      <c r="C1206" t="s">
        <v>119</v>
      </c>
      <c r="D1206" t="s">
        <v>120</v>
      </c>
      <c r="E1206" t="s">
        <v>15</v>
      </c>
      <c r="F1206" t="s">
        <v>36</v>
      </c>
      <c r="G1206" t="s">
        <v>37</v>
      </c>
      <c r="H1206" s="1">
        <v>2021</v>
      </c>
      <c r="I1206" s="2">
        <v>14320</v>
      </c>
      <c r="J1206" s="3">
        <v>19095</v>
      </c>
      <c r="K1206">
        <f>Table1[[#This Row],[Total Revenue + Open]]/Table1[[#This Row],[Qty]]</f>
        <v>1.333449720670391</v>
      </c>
      <c r="L1206">
        <f>Table1[[#This Row],[Qty]]/Table1[[#This Row],[Total Revenue + Open]]</f>
        <v>0.74993453783713016</v>
      </c>
    </row>
    <row r="1207" spans="1:12">
      <c r="A1207" t="s">
        <v>10</v>
      </c>
      <c r="B1207" t="s">
        <v>11</v>
      </c>
      <c r="C1207" t="s">
        <v>119</v>
      </c>
      <c r="D1207" t="s">
        <v>120</v>
      </c>
      <c r="E1207" t="s">
        <v>15</v>
      </c>
      <c r="F1207" t="s">
        <v>36</v>
      </c>
      <c r="G1207" t="s">
        <v>37</v>
      </c>
      <c r="H1207" s="1">
        <v>2021</v>
      </c>
      <c r="I1207" s="2">
        <v>6385</v>
      </c>
      <c r="J1207" s="3">
        <v>8509</v>
      </c>
      <c r="K1207">
        <f>Table1[[#This Row],[Total Revenue + Open]]/Table1[[#This Row],[Qty]]</f>
        <v>1.3326546593578701</v>
      </c>
      <c r="L1207">
        <f>Table1[[#This Row],[Qty]]/Table1[[#This Row],[Total Revenue + Open]]</f>
        <v>0.7503819485250911</v>
      </c>
    </row>
    <row r="1208" spans="1:12">
      <c r="A1208" t="s">
        <v>10</v>
      </c>
      <c r="B1208" t="s">
        <v>11</v>
      </c>
      <c r="C1208" t="s">
        <v>119</v>
      </c>
      <c r="D1208" t="s">
        <v>120</v>
      </c>
      <c r="E1208" t="s">
        <v>15</v>
      </c>
      <c r="F1208" t="s">
        <v>36</v>
      </c>
      <c r="G1208" t="s">
        <v>37</v>
      </c>
      <c r="H1208" s="1">
        <v>2021</v>
      </c>
      <c r="I1208" s="2">
        <v>550</v>
      </c>
      <c r="J1208" s="3">
        <v>737</v>
      </c>
      <c r="K1208">
        <f>Table1[[#This Row],[Total Revenue + Open]]/Table1[[#This Row],[Qty]]</f>
        <v>1.34</v>
      </c>
      <c r="L1208">
        <f>Table1[[#This Row],[Qty]]/Table1[[#This Row],[Total Revenue + Open]]</f>
        <v>0.74626865671641796</v>
      </c>
    </row>
    <row r="1209" spans="1:12">
      <c r="A1209" t="s">
        <v>10</v>
      </c>
      <c r="B1209" t="s">
        <v>11</v>
      </c>
      <c r="C1209" t="s">
        <v>119</v>
      </c>
      <c r="D1209" t="s">
        <v>120</v>
      </c>
      <c r="E1209" t="s">
        <v>15</v>
      </c>
      <c r="F1209" t="s">
        <v>36</v>
      </c>
      <c r="G1209" t="s">
        <v>37</v>
      </c>
      <c r="H1209" s="1">
        <v>2021</v>
      </c>
      <c r="I1209" s="2">
        <v>4200</v>
      </c>
      <c r="J1209" s="3">
        <v>5594.5</v>
      </c>
      <c r="K1209">
        <f>Table1[[#This Row],[Total Revenue + Open]]/Table1[[#This Row],[Qty]]</f>
        <v>1.3320238095238095</v>
      </c>
      <c r="L1209">
        <f>Table1[[#This Row],[Qty]]/Table1[[#This Row],[Total Revenue + Open]]</f>
        <v>0.75073733130753417</v>
      </c>
    </row>
    <row r="1210" spans="1:12">
      <c r="A1210" t="s">
        <v>10</v>
      </c>
      <c r="B1210" t="s">
        <v>11</v>
      </c>
      <c r="C1210" t="s">
        <v>119</v>
      </c>
      <c r="D1210" t="s">
        <v>120</v>
      </c>
      <c r="E1210" t="s">
        <v>15</v>
      </c>
      <c r="F1210" t="s">
        <v>36</v>
      </c>
      <c r="G1210" t="s">
        <v>37</v>
      </c>
      <c r="H1210" s="1">
        <v>2021</v>
      </c>
      <c r="I1210" s="2">
        <v>0</v>
      </c>
      <c r="J1210" s="3">
        <v>0</v>
      </c>
      <c r="K1210" t="e">
        <f>Table1[[#This Row],[Total Revenue + Open]]/Table1[[#This Row],[Qty]]</f>
        <v>#DIV/0!</v>
      </c>
      <c r="L1210" t="e">
        <f>Table1[[#This Row],[Qty]]/Table1[[#This Row],[Total Revenue + Open]]</f>
        <v>#DIV/0!</v>
      </c>
    </row>
    <row r="1211" spans="1:12">
      <c r="A1211" t="s">
        <v>10</v>
      </c>
      <c r="B1211" t="s">
        <v>11</v>
      </c>
      <c r="C1211" t="s">
        <v>119</v>
      </c>
      <c r="D1211" t="s">
        <v>120</v>
      </c>
      <c r="E1211" t="s">
        <v>15</v>
      </c>
      <c r="F1211" t="s">
        <v>194</v>
      </c>
      <c r="G1211" t="s">
        <v>196</v>
      </c>
      <c r="H1211" s="1">
        <v>2022</v>
      </c>
      <c r="I1211" s="2">
        <v>1135</v>
      </c>
      <c r="J1211" s="3">
        <v>2553.75</v>
      </c>
      <c r="K1211">
        <f>Table1[[#This Row],[Total Revenue + Open]]/Table1[[#This Row],[Qty]]</f>
        <v>2.25</v>
      </c>
      <c r="L1211">
        <f>Table1[[#This Row],[Qty]]/Table1[[#This Row],[Total Revenue + Open]]</f>
        <v>0.44444444444444442</v>
      </c>
    </row>
    <row r="1212" spans="1:12">
      <c r="A1212" t="s">
        <v>10</v>
      </c>
      <c r="B1212" t="s">
        <v>11</v>
      </c>
      <c r="C1212" t="s">
        <v>119</v>
      </c>
      <c r="D1212" t="s">
        <v>120</v>
      </c>
      <c r="E1212" t="s">
        <v>15</v>
      </c>
      <c r="F1212" t="s">
        <v>74</v>
      </c>
      <c r="G1212" t="s">
        <v>104</v>
      </c>
      <c r="H1212" s="1">
        <v>2022</v>
      </c>
      <c r="I1212" s="2">
        <v>2565</v>
      </c>
      <c r="J1212" s="3">
        <v>2397</v>
      </c>
      <c r="K1212">
        <f>Table1[[#This Row],[Total Revenue + Open]]/Table1[[#This Row],[Qty]]</f>
        <v>0.93450292397660817</v>
      </c>
      <c r="L1212">
        <f>Table1[[#This Row],[Qty]]/Table1[[#This Row],[Total Revenue + Open]]</f>
        <v>1.0700876095118899</v>
      </c>
    </row>
    <row r="1213" spans="1:12">
      <c r="A1213" t="s">
        <v>10</v>
      </c>
      <c r="B1213" t="s">
        <v>11</v>
      </c>
      <c r="C1213" t="s">
        <v>119</v>
      </c>
      <c r="D1213" t="s">
        <v>120</v>
      </c>
      <c r="E1213" t="s">
        <v>15</v>
      </c>
      <c r="F1213" t="s">
        <v>183</v>
      </c>
      <c r="G1213" t="s">
        <v>184</v>
      </c>
      <c r="H1213" s="1">
        <v>2022</v>
      </c>
      <c r="I1213" s="2">
        <v>1175</v>
      </c>
      <c r="J1213" s="3">
        <v>2397</v>
      </c>
      <c r="K1213">
        <f>Table1[[#This Row],[Total Revenue + Open]]/Table1[[#This Row],[Qty]]</f>
        <v>2.04</v>
      </c>
      <c r="L1213">
        <f>Table1[[#This Row],[Qty]]/Table1[[#This Row],[Total Revenue + Open]]</f>
        <v>0.49019607843137253</v>
      </c>
    </row>
    <row r="1214" spans="1:12">
      <c r="A1214" t="s">
        <v>10</v>
      </c>
      <c r="B1214" t="s">
        <v>11</v>
      </c>
      <c r="C1214" t="s">
        <v>119</v>
      </c>
      <c r="D1214" t="s">
        <v>120</v>
      </c>
      <c r="E1214" t="s">
        <v>15</v>
      </c>
      <c r="F1214" t="s">
        <v>183</v>
      </c>
      <c r="G1214" t="s">
        <v>187</v>
      </c>
      <c r="H1214" s="1">
        <v>2022</v>
      </c>
      <c r="I1214" s="2">
        <v>1175</v>
      </c>
      <c r="J1214" s="3">
        <v>2397</v>
      </c>
      <c r="K1214">
        <f>Table1[[#This Row],[Total Revenue + Open]]/Table1[[#This Row],[Qty]]</f>
        <v>2.04</v>
      </c>
      <c r="L1214">
        <f>Table1[[#This Row],[Qty]]/Table1[[#This Row],[Total Revenue + Open]]</f>
        <v>0.49019607843137253</v>
      </c>
    </row>
    <row r="1215" spans="1:12">
      <c r="A1215" t="s">
        <v>10</v>
      </c>
      <c r="B1215" t="s">
        <v>11</v>
      </c>
      <c r="C1215" t="s">
        <v>119</v>
      </c>
      <c r="D1215" t="s">
        <v>120</v>
      </c>
      <c r="E1215" t="s">
        <v>19</v>
      </c>
      <c r="F1215" t="s">
        <v>54</v>
      </c>
      <c r="G1215" t="s">
        <v>59</v>
      </c>
      <c r="H1215" s="1">
        <v>2022</v>
      </c>
      <c r="I1215" s="2">
        <v>13900</v>
      </c>
      <c r="J1215" s="3">
        <v>2363</v>
      </c>
      <c r="K1215">
        <f>Table1[[#This Row],[Total Revenue + Open]]/Table1[[#This Row],[Qty]]</f>
        <v>0.17</v>
      </c>
      <c r="L1215">
        <f>Table1[[#This Row],[Total Revenue + Open]]/Table1[[#This Row],[Qty]]</f>
        <v>0.17</v>
      </c>
    </row>
    <row r="1216" spans="1:12">
      <c r="A1216" t="s">
        <v>10</v>
      </c>
      <c r="B1216" t="s">
        <v>11</v>
      </c>
      <c r="C1216" t="s">
        <v>119</v>
      </c>
      <c r="D1216" t="s">
        <v>120</v>
      </c>
      <c r="E1216" t="s">
        <v>19</v>
      </c>
      <c r="F1216" t="s">
        <v>54</v>
      </c>
      <c r="G1216" t="s">
        <v>68</v>
      </c>
      <c r="H1216" s="1">
        <v>2022</v>
      </c>
      <c r="I1216" s="2">
        <v>16800</v>
      </c>
      <c r="J1216" s="3">
        <v>2352</v>
      </c>
      <c r="K1216">
        <f>Table1[[#This Row],[Total Revenue + Open]]/Table1[[#This Row],[Qty]]</f>
        <v>0.14000000000000001</v>
      </c>
      <c r="L1216">
        <f>Table1[[#This Row],[Total Revenue + Open]]/Table1[[#This Row],[Qty]]</f>
        <v>0.14000000000000001</v>
      </c>
    </row>
    <row r="1217" spans="1:12">
      <c r="A1217" t="s">
        <v>10</v>
      </c>
      <c r="B1217" t="s">
        <v>11</v>
      </c>
      <c r="C1217" t="s">
        <v>119</v>
      </c>
      <c r="D1217" t="s">
        <v>120</v>
      </c>
      <c r="E1217" t="s">
        <v>15</v>
      </c>
      <c r="F1217" t="s">
        <v>74</v>
      </c>
      <c r="G1217" t="s">
        <v>104</v>
      </c>
      <c r="H1217" s="1">
        <v>2022</v>
      </c>
      <c r="I1217" s="2">
        <v>2515</v>
      </c>
      <c r="J1217" s="3">
        <v>2350</v>
      </c>
      <c r="K1217">
        <f>Table1[[#This Row],[Total Revenue + Open]]/Table1[[#This Row],[Qty]]</f>
        <v>0.93439363817097421</v>
      </c>
      <c r="L1217">
        <f>Table1[[#This Row],[Qty]]/Table1[[#This Row],[Total Revenue + Open]]</f>
        <v>1.0702127659574467</v>
      </c>
    </row>
    <row r="1218" spans="1:12">
      <c r="A1218" t="s">
        <v>10</v>
      </c>
      <c r="B1218" t="s">
        <v>11</v>
      </c>
      <c r="C1218" t="s">
        <v>119</v>
      </c>
      <c r="D1218" t="s">
        <v>120</v>
      </c>
      <c r="E1218" t="s">
        <v>15</v>
      </c>
      <c r="F1218" t="s">
        <v>36</v>
      </c>
      <c r="G1218" t="s">
        <v>37</v>
      </c>
      <c r="H1218" s="1">
        <v>2018</v>
      </c>
      <c r="I1218" s="2">
        <v>500</v>
      </c>
      <c r="J1218" s="3">
        <v>610</v>
      </c>
      <c r="K1218">
        <f>Table1[[#This Row],[Total Revenue + Open]]/Table1[[#This Row],[Qty]]</f>
        <v>1.22</v>
      </c>
      <c r="L1218">
        <f>Table1[[#This Row],[Qty]]/Table1[[#This Row],[Total Revenue + Open]]</f>
        <v>0.81967213114754101</v>
      </c>
    </row>
    <row r="1219" spans="1:12">
      <c r="A1219" t="s">
        <v>10</v>
      </c>
      <c r="B1219" t="s">
        <v>11</v>
      </c>
      <c r="C1219" t="s">
        <v>119</v>
      </c>
      <c r="D1219" t="s">
        <v>120</v>
      </c>
      <c r="E1219" t="s">
        <v>15</v>
      </c>
      <c r="F1219" t="s">
        <v>36</v>
      </c>
      <c r="G1219" t="s">
        <v>37</v>
      </c>
      <c r="H1219" s="1">
        <v>2018</v>
      </c>
      <c r="I1219" s="2">
        <v>8040</v>
      </c>
      <c r="J1219" s="3">
        <v>9760</v>
      </c>
      <c r="K1219">
        <f>Table1[[#This Row],[Total Revenue + Open]]/Table1[[#This Row],[Qty]]</f>
        <v>1.2139303482587065</v>
      </c>
      <c r="L1219">
        <f>Table1[[#This Row],[Qty]]/Table1[[#This Row],[Total Revenue + Open]]</f>
        <v>0.82377049180327866</v>
      </c>
    </row>
    <row r="1220" spans="1:12">
      <c r="A1220" t="s">
        <v>10</v>
      </c>
      <c r="B1220" t="s">
        <v>11</v>
      </c>
      <c r="C1220" t="s">
        <v>119</v>
      </c>
      <c r="D1220" t="s">
        <v>120</v>
      </c>
      <c r="E1220" t="s">
        <v>15</v>
      </c>
      <c r="F1220" t="s">
        <v>36</v>
      </c>
      <c r="G1220" t="s">
        <v>37</v>
      </c>
      <c r="H1220" s="1">
        <v>2018</v>
      </c>
      <c r="I1220" s="2">
        <v>10050</v>
      </c>
      <c r="J1220" s="3">
        <v>12200</v>
      </c>
      <c r="K1220">
        <f>Table1[[#This Row],[Total Revenue + Open]]/Table1[[#This Row],[Qty]]</f>
        <v>1.2139303482587065</v>
      </c>
      <c r="L1220">
        <f>Table1[[#This Row],[Qty]]/Table1[[#This Row],[Total Revenue + Open]]</f>
        <v>0.82377049180327866</v>
      </c>
    </row>
    <row r="1221" spans="1:12">
      <c r="A1221" t="s">
        <v>10</v>
      </c>
      <c r="B1221" t="s">
        <v>11</v>
      </c>
      <c r="C1221" t="s">
        <v>119</v>
      </c>
      <c r="D1221" t="s">
        <v>120</v>
      </c>
      <c r="E1221" t="s">
        <v>15</v>
      </c>
      <c r="F1221" t="s">
        <v>36</v>
      </c>
      <c r="G1221" t="s">
        <v>37</v>
      </c>
      <c r="H1221" s="1">
        <v>2019</v>
      </c>
      <c r="I1221" s="2">
        <v>5025</v>
      </c>
      <c r="J1221" s="3">
        <v>6100</v>
      </c>
      <c r="K1221">
        <f>Table1[[#This Row],[Total Revenue + Open]]/Table1[[#This Row],[Qty]]</f>
        <v>1.2139303482587065</v>
      </c>
      <c r="L1221">
        <f>Table1[[#This Row],[Qty]]/Table1[[#This Row],[Total Revenue + Open]]</f>
        <v>0.82377049180327866</v>
      </c>
    </row>
    <row r="1222" spans="1:12">
      <c r="A1222" t="s">
        <v>10</v>
      </c>
      <c r="B1222" t="s">
        <v>11</v>
      </c>
      <c r="C1222" t="s">
        <v>119</v>
      </c>
      <c r="D1222" t="s">
        <v>120</v>
      </c>
      <c r="E1222" t="s">
        <v>15</v>
      </c>
      <c r="F1222" t="s">
        <v>36</v>
      </c>
      <c r="G1222" t="s">
        <v>37</v>
      </c>
      <c r="H1222" s="1">
        <v>2020</v>
      </c>
      <c r="I1222" s="2">
        <v>10050</v>
      </c>
      <c r="J1222" s="3">
        <v>12200</v>
      </c>
      <c r="K1222">
        <f>Table1[[#This Row],[Total Revenue + Open]]/Table1[[#This Row],[Qty]]</f>
        <v>1.2139303482587065</v>
      </c>
      <c r="L1222">
        <f>Table1[[#This Row],[Qty]]/Table1[[#This Row],[Total Revenue + Open]]</f>
        <v>0.82377049180327866</v>
      </c>
    </row>
    <row r="1223" spans="1:12">
      <c r="A1223" t="s">
        <v>10</v>
      </c>
      <c r="B1223" t="s">
        <v>11</v>
      </c>
      <c r="C1223" t="s">
        <v>119</v>
      </c>
      <c r="D1223" t="s">
        <v>120</v>
      </c>
      <c r="E1223" t="s">
        <v>15</v>
      </c>
      <c r="F1223" t="s">
        <v>36</v>
      </c>
      <c r="G1223" t="s">
        <v>37</v>
      </c>
      <c r="H1223" s="1">
        <v>2020</v>
      </c>
      <c r="I1223" s="2">
        <v>100</v>
      </c>
      <c r="J1223" s="3">
        <v>134</v>
      </c>
      <c r="K1223">
        <f>Table1[[#This Row],[Total Revenue + Open]]/Table1[[#This Row],[Qty]]</f>
        <v>1.34</v>
      </c>
      <c r="L1223">
        <f>Table1[[#This Row],[Qty]]/Table1[[#This Row],[Total Revenue + Open]]</f>
        <v>0.74626865671641796</v>
      </c>
    </row>
    <row r="1224" spans="1:12">
      <c r="A1224" t="s">
        <v>10</v>
      </c>
      <c r="B1224" t="s">
        <v>11</v>
      </c>
      <c r="C1224" t="s">
        <v>119</v>
      </c>
      <c r="D1224" t="s">
        <v>120</v>
      </c>
      <c r="E1224" t="s">
        <v>15</v>
      </c>
      <c r="F1224" t="s">
        <v>36</v>
      </c>
      <c r="G1224" t="s">
        <v>37</v>
      </c>
      <c r="H1224" s="1">
        <v>2020</v>
      </c>
      <c r="I1224" s="2">
        <v>16085</v>
      </c>
      <c r="J1224" s="3">
        <v>21440</v>
      </c>
      <c r="K1224">
        <f>Table1[[#This Row],[Total Revenue + Open]]/Table1[[#This Row],[Qty]]</f>
        <v>1.3329188685110351</v>
      </c>
      <c r="L1224">
        <f>Table1[[#This Row],[Qty]]/Table1[[#This Row],[Total Revenue + Open]]</f>
        <v>0.75023320895522383</v>
      </c>
    </row>
    <row r="1225" spans="1:12">
      <c r="A1225" t="s">
        <v>10</v>
      </c>
      <c r="B1225" t="s">
        <v>11</v>
      </c>
      <c r="C1225" t="s">
        <v>119</v>
      </c>
      <c r="D1225" t="s">
        <v>120</v>
      </c>
      <c r="E1225" t="s">
        <v>15</v>
      </c>
      <c r="F1225" t="s">
        <v>36</v>
      </c>
      <c r="G1225" t="s">
        <v>37</v>
      </c>
      <c r="H1225" s="1">
        <v>2020</v>
      </c>
      <c r="I1225" s="2">
        <v>4825</v>
      </c>
      <c r="J1225" s="3">
        <v>6432</v>
      </c>
      <c r="K1225">
        <f>Table1[[#This Row],[Total Revenue + Open]]/Table1[[#This Row],[Qty]]</f>
        <v>1.3330569948186528</v>
      </c>
      <c r="L1225">
        <f>Table1[[#This Row],[Qty]]/Table1[[#This Row],[Total Revenue + Open]]</f>
        <v>0.75015547263681592</v>
      </c>
    </row>
    <row r="1226" spans="1:12">
      <c r="A1226" t="s">
        <v>10</v>
      </c>
      <c r="B1226" t="s">
        <v>11</v>
      </c>
      <c r="C1226" t="s">
        <v>119</v>
      </c>
      <c r="D1226" t="s">
        <v>120</v>
      </c>
      <c r="E1226" t="s">
        <v>15</v>
      </c>
      <c r="F1226" t="s">
        <v>36</v>
      </c>
      <c r="G1226" t="s">
        <v>37</v>
      </c>
      <c r="H1226" s="1">
        <v>2021</v>
      </c>
      <c r="I1226" s="2">
        <v>3220</v>
      </c>
      <c r="J1226" s="3">
        <v>4288</v>
      </c>
      <c r="K1226">
        <f>Table1[[#This Row],[Total Revenue + Open]]/Table1[[#This Row],[Qty]]</f>
        <v>1.3316770186335403</v>
      </c>
      <c r="L1226">
        <f>Table1[[#This Row],[Qty]]/Table1[[#This Row],[Total Revenue + Open]]</f>
        <v>0.75093283582089554</v>
      </c>
    </row>
    <row r="1227" spans="1:12">
      <c r="A1227" t="s">
        <v>10</v>
      </c>
      <c r="B1227" t="s">
        <v>11</v>
      </c>
      <c r="C1227" t="s">
        <v>119</v>
      </c>
      <c r="D1227" t="s">
        <v>120</v>
      </c>
      <c r="E1227" t="s">
        <v>15</v>
      </c>
      <c r="F1227" t="s">
        <v>36</v>
      </c>
      <c r="G1227" t="s">
        <v>37</v>
      </c>
      <c r="H1227" s="1">
        <v>2021</v>
      </c>
      <c r="I1227" s="2">
        <v>100</v>
      </c>
      <c r="J1227" s="3">
        <v>134</v>
      </c>
      <c r="K1227">
        <f>Table1[[#This Row],[Total Revenue + Open]]/Table1[[#This Row],[Qty]]</f>
        <v>1.34</v>
      </c>
      <c r="L1227">
        <f>Table1[[#This Row],[Qty]]/Table1[[#This Row],[Total Revenue + Open]]</f>
        <v>0.74626865671641796</v>
      </c>
    </row>
    <row r="1228" spans="1:12">
      <c r="A1228" t="s">
        <v>10</v>
      </c>
      <c r="B1228" t="s">
        <v>11</v>
      </c>
      <c r="C1228" t="s">
        <v>119</v>
      </c>
      <c r="D1228" t="s">
        <v>120</v>
      </c>
      <c r="E1228" t="s">
        <v>15</v>
      </c>
      <c r="F1228" t="s">
        <v>36</v>
      </c>
      <c r="G1228" t="s">
        <v>37</v>
      </c>
      <c r="H1228" s="1">
        <v>2021</v>
      </c>
      <c r="I1228" s="2">
        <v>28040</v>
      </c>
      <c r="J1228" s="3">
        <v>37386</v>
      </c>
      <c r="K1228">
        <f>Table1[[#This Row],[Total Revenue + Open]]/Table1[[#This Row],[Qty]]</f>
        <v>1.3333095577746077</v>
      </c>
      <c r="L1228">
        <f>Table1[[#This Row],[Qty]]/Table1[[#This Row],[Total Revenue + Open]]</f>
        <v>0.75001337399026369</v>
      </c>
    </row>
    <row r="1229" spans="1:12">
      <c r="A1229" t="s">
        <v>10</v>
      </c>
      <c r="B1229" t="s">
        <v>11</v>
      </c>
      <c r="C1229" t="s">
        <v>119</v>
      </c>
      <c r="D1229" t="s">
        <v>120</v>
      </c>
      <c r="E1229" t="s">
        <v>15</v>
      </c>
      <c r="F1229" t="s">
        <v>36</v>
      </c>
      <c r="G1229" t="s">
        <v>37</v>
      </c>
      <c r="H1229" s="1">
        <v>2021</v>
      </c>
      <c r="I1229" s="2">
        <v>24025</v>
      </c>
      <c r="J1229" s="3">
        <v>32026</v>
      </c>
      <c r="K1229">
        <f>Table1[[#This Row],[Total Revenue + Open]]/Table1[[#This Row],[Qty]]</f>
        <v>1.3330280957336109</v>
      </c>
      <c r="L1229">
        <f>Table1[[#This Row],[Qty]]/Table1[[#This Row],[Total Revenue + Open]]</f>
        <v>0.75017173546493476</v>
      </c>
    </row>
    <row r="1230" spans="1:12">
      <c r="A1230" t="s">
        <v>10</v>
      </c>
      <c r="B1230" t="s">
        <v>11</v>
      </c>
      <c r="C1230" t="s">
        <v>119</v>
      </c>
      <c r="D1230" t="s">
        <v>120</v>
      </c>
      <c r="E1230" t="s">
        <v>15</v>
      </c>
      <c r="F1230" t="s">
        <v>36</v>
      </c>
      <c r="G1230" t="s">
        <v>37</v>
      </c>
      <c r="H1230" s="1">
        <v>2021</v>
      </c>
      <c r="I1230" s="2">
        <v>3490</v>
      </c>
      <c r="J1230" s="3">
        <v>4656.5</v>
      </c>
      <c r="K1230">
        <f>Table1[[#This Row],[Total Revenue + Open]]/Table1[[#This Row],[Qty]]</f>
        <v>1.3342406876790831</v>
      </c>
      <c r="L1230">
        <f>Table1[[#This Row],[Qty]]/Table1[[#This Row],[Total Revenue + Open]]</f>
        <v>0.74948996027058945</v>
      </c>
    </row>
    <row r="1231" spans="1:12">
      <c r="A1231" t="s">
        <v>10</v>
      </c>
      <c r="B1231" t="s">
        <v>11</v>
      </c>
      <c r="C1231" t="s">
        <v>119</v>
      </c>
      <c r="D1231" t="s">
        <v>120</v>
      </c>
      <c r="E1231" t="s">
        <v>15</v>
      </c>
      <c r="F1231" t="s">
        <v>36</v>
      </c>
      <c r="G1231" t="s">
        <v>37</v>
      </c>
      <c r="H1231" s="1">
        <v>2021</v>
      </c>
      <c r="I1231" s="2">
        <v>13620</v>
      </c>
      <c r="J1231" s="3">
        <v>18157</v>
      </c>
      <c r="K1231">
        <f>Table1[[#This Row],[Total Revenue + Open]]/Table1[[#This Row],[Qty]]</f>
        <v>1.3331130690161528</v>
      </c>
      <c r="L1231">
        <f>Table1[[#This Row],[Qty]]/Table1[[#This Row],[Total Revenue + Open]]</f>
        <v>0.75012391914963927</v>
      </c>
    </row>
    <row r="1232" spans="1:12">
      <c r="A1232" t="s">
        <v>10</v>
      </c>
      <c r="B1232" t="s">
        <v>11</v>
      </c>
      <c r="C1232" t="s">
        <v>119</v>
      </c>
      <c r="D1232" t="s">
        <v>120</v>
      </c>
      <c r="E1232" t="s">
        <v>15</v>
      </c>
      <c r="F1232" t="s">
        <v>36</v>
      </c>
      <c r="G1232" t="s">
        <v>37</v>
      </c>
      <c r="H1232" s="1">
        <v>2021</v>
      </c>
      <c r="I1232" s="2">
        <v>54530</v>
      </c>
      <c r="J1232" s="3">
        <v>72695</v>
      </c>
      <c r="K1232">
        <f>Table1[[#This Row],[Total Revenue + Open]]/Table1[[#This Row],[Qty]]</f>
        <v>1.3331193838254172</v>
      </c>
      <c r="L1232">
        <f>Table1[[#This Row],[Qty]]/Table1[[#This Row],[Total Revenue + Open]]</f>
        <v>0.75012036591237363</v>
      </c>
    </row>
    <row r="1233" spans="1:12">
      <c r="A1233" t="s">
        <v>10</v>
      </c>
      <c r="B1233" t="s">
        <v>11</v>
      </c>
      <c r="C1233" t="s">
        <v>119</v>
      </c>
      <c r="D1233" t="s">
        <v>120</v>
      </c>
      <c r="E1233" t="s">
        <v>15</v>
      </c>
      <c r="F1233" t="s">
        <v>36</v>
      </c>
      <c r="G1233" t="s">
        <v>37</v>
      </c>
      <c r="H1233" s="1">
        <v>2022</v>
      </c>
      <c r="I1233" s="2">
        <v>1710</v>
      </c>
      <c r="J1233" s="3">
        <v>2329</v>
      </c>
      <c r="K1233">
        <f>Table1[[#This Row],[Total Revenue + Open]]/Table1[[#This Row],[Qty]]</f>
        <v>1.3619883040935672</v>
      </c>
      <c r="L1233">
        <f>Table1[[#This Row],[Qty]]/Table1[[#This Row],[Total Revenue + Open]]</f>
        <v>0.73422069557750103</v>
      </c>
    </row>
    <row r="1234" spans="1:12">
      <c r="A1234" t="s">
        <v>10</v>
      </c>
      <c r="B1234" t="s">
        <v>11</v>
      </c>
      <c r="C1234" t="s">
        <v>119</v>
      </c>
      <c r="D1234" t="s">
        <v>120</v>
      </c>
      <c r="E1234" t="s">
        <v>19</v>
      </c>
      <c r="F1234" t="s">
        <v>54</v>
      </c>
      <c r="G1234" t="s">
        <v>58</v>
      </c>
      <c r="H1234" s="1">
        <v>2022</v>
      </c>
      <c r="I1234" s="2">
        <v>13700</v>
      </c>
      <c r="J1234" s="3">
        <v>2329</v>
      </c>
      <c r="K1234">
        <f>Table1[[#This Row],[Total Revenue + Open]]/Table1[[#This Row],[Qty]]</f>
        <v>0.17</v>
      </c>
      <c r="L1234">
        <f>Table1[[#This Row],[Total Revenue + Open]]/Table1[[#This Row],[Qty]]</f>
        <v>0.17</v>
      </c>
    </row>
    <row r="1235" spans="1:12">
      <c r="A1235" t="s">
        <v>10</v>
      </c>
      <c r="B1235" t="s">
        <v>11</v>
      </c>
      <c r="C1235" t="s">
        <v>119</v>
      </c>
      <c r="D1235" t="s">
        <v>120</v>
      </c>
      <c r="E1235" t="s">
        <v>12</v>
      </c>
      <c r="F1235" t="s">
        <v>13</v>
      </c>
      <c r="G1235" t="s">
        <v>14</v>
      </c>
      <c r="H1235" s="1">
        <v>2022</v>
      </c>
      <c r="I1235" s="2">
        <v>17850</v>
      </c>
      <c r="J1235" s="3">
        <v>2320.5</v>
      </c>
      <c r="K1235">
        <f>Table1[[#This Row],[Total Revenue + Open]]/Table1[[#This Row],[Qty]]</f>
        <v>0.13</v>
      </c>
      <c r="L1235">
        <f>Table1[[#This Row],[Total Revenue + Open]]/Table1[[#This Row],[Qty]]</f>
        <v>0.13</v>
      </c>
    </row>
    <row r="1236" spans="1:12">
      <c r="A1236" t="s">
        <v>10</v>
      </c>
      <c r="B1236" t="s">
        <v>11</v>
      </c>
      <c r="C1236" t="s">
        <v>119</v>
      </c>
      <c r="D1236" t="s">
        <v>120</v>
      </c>
      <c r="E1236" t="s">
        <v>19</v>
      </c>
      <c r="F1236" t="s">
        <v>54</v>
      </c>
      <c r="G1236" t="s">
        <v>58</v>
      </c>
      <c r="H1236" s="1">
        <v>2022</v>
      </c>
      <c r="I1236" s="2">
        <v>12900</v>
      </c>
      <c r="J1236" s="3">
        <v>2193</v>
      </c>
      <c r="K1236">
        <f>Table1[[#This Row],[Total Revenue + Open]]/Table1[[#This Row],[Qty]]</f>
        <v>0.17</v>
      </c>
      <c r="L1236">
        <f>Table1[[#This Row],[Total Revenue + Open]]/Table1[[#This Row],[Qty]]</f>
        <v>0.17</v>
      </c>
    </row>
    <row r="1237" spans="1:12">
      <c r="A1237" t="s">
        <v>10</v>
      </c>
      <c r="B1237" t="s">
        <v>11</v>
      </c>
      <c r="C1237" t="s">
        <v>119</v>
      </c>
      <c r="D1237" t="s">
        <v>120</v>
      </c>
      <c r="E1237" t="s">
        <v>19</v>
      </c>
      <c r="F1237" t="s">
        <v>54</v>
      </c>
      <c r="G1237" t="s">
        <v>59</v>
      </c>
      <c r="H1237" s="1">
        <v>2022</v>
      </c>
      <c r="I1237" s="2">
        <v>12900</v>
      </c>
      <c r="J1237" s="3">
        <v>2193</v>
      </c>
      <c r="K1237">
        <f>Table1[[#This Row],[Total Revenue + Open]]/Table1[[#This Row],[Qty]]</f>
        <v>0.17</v>
      </c>
      <c r="L1237">
        <f>Table1[[#This Row],[Total Revenue + Open]]/Table1[[#This Row],[Qty]]</f>
        <v>0.17</v>
      </c>
    </row>
    <row r="1238" spans="1:12">
      <c r="A1238" t="s">
        <v>10</v>
      </c>
      <c r="B1238" t="s">
        <v>11</v>
      </c>
      <c r="C1238" t="s">
        <v>119</v>
      </c>
      <c r="D1238" t="s">
        <v>120</v>
      </c>
      <c r="E1238" t="s">
        <v>12</v>
      </c>
      <c r="F1238" t="s">
        <v>13</v>
      </c>
      <c r="G1238" t="s">
        <v>14</v>
      </c>
      <c r="H1238" s="1">
        <v>2022</v>
      </c>
      <c r="I1238" s="2">
        <v>16850</v>
      </c>
      <c r="J1238" s="3">
        <v>2190.5</v>
      </c>
      <c r="K1238">
        <f>Table1[[#This Row],[Total Revenue + Open]]/Table1[[#This Row],[Qty]]</f>
        <v>0.13</v>
      </c>
      <c r="L1238">
        <f>Table1[[#This Row],[Total Revenue + Open]]/Table1[[#This Row],[Qty]]</f>
        <v>0.13</v>
      </c>
    </row>
    <row r="1239" spans="1:12">
      <c r="A1239" t="s">
        <v>10</v>
      </c>
      <c r="B1239" t="s">
        <v>11</v>
      </c>
      <c r="C1239" t="s">
        <v>119</v>
      </c>
      <c r="D1239" t="s">
        <v>120</v>
      </c>
      <c r="E1239" t="s">
        <v>15</v>
      </c>
      <c r="F1239" t="s">
        <v>77</v>
      </c>
      <c r="G1239" t="s">
        <v>78</v>
      </c>
      <c r="H1239" s="1">
        <v>2022</v>
      </c>
      <c r="I1239" s="2">
        <v>2690</v>
      </c>
      <c r="J1239" s="3">
        <v>2113.25</v>
      </c>
      <c r="K1239">
        <f>Table1[[#This Row],[Total Revenue + Open]]/Table1[[#This Row],[Qty]]</f>
        <v>0.78559479553903344</v>
      </c>
      <c r="L1239">
        <f>Table1[[#This Row],[Qty]]/Table1[[#This Row],[Total Revenue + Open]]</f>
        <v>1.2729208565006507</v>
      </c>
    </row>
    <row r="1240" spans="1:12">
      <c r="A1240" t="s">
        <v>10</v>
      </c>
      <c r="B1240" t="s">
        <v>11</v>
      </c>
      <c r="C1240" t="s">
        <v>119</v>
      </c>
      <c r="D1240" t="s">
        <v>120</v>
      </c>
      <c r="E1240" t="s">
        <v>15</v>
      </c>
      <c r="F1240" t="s">
        <v>77</v>
      </c>
      <c r="G1240" t="s">
        <v>79</v>
      </c>
      <c r="H1240" s="1">
        <v>2022</v>
      </c>
      <c r="I1240" s="2">
        <v>2690</v>
      </c>
      <c r="J1240" s="3">
        <v>2113.25</v>
      </c>
      <c r="K1240">
        <f>Table1[[#This Row],[Total Revenue + Open]]/Table1[[#This Row],[Qty]]</f>
        <v>0.78559479553903344</v>
      </c>
      <c r="L1240">
        <f>Table1[[#This Row],[Qty]]/Table1[[#This Row],[Total Revenue + Open]]</f>
        <v>1.2729208565006507</v>
      </c>
    </row>
    <row r="1241" spans="1:12">
      <c r="A1241" t="s">
        <v>10</v>
      </c>
      <c r="B1241" t="s">
        <v>11</v>
      </c>
      <c r="C1241" t="s">
        <v>119</v>
      </c>
      <c r="D1241" t="s">
        <v>120</v>
      </c>
      <c r="E1241" t="s">
        <v>15</v>
      </c>
      <c r="F1241" t="s">
        <v>36</v>
      </c>
      <c r="G1241" t="s">
        <v>37</v>
      </c>
      <c r="H1241" s="1">
        <v>2021</v>
      </c>
      <c r="I1241" s="2">
        <v>19250</v>
      </c>
      <c r="J1241" s="3">
        <v>25661</v>
      </c>
      <c r="K1241">
        <f>Table1[[#This Row],[Total Revenue + Open]]/Table1[[#This Row],[Qty]]</f>
        <v>1.333038961038961</v>
      </c>
      <c r="L1241">
        <f>Table1[[#This Row],[Qty]]/Table1[[#This Row],[Total Revenue + Open]]</f>
        <v>0.75016562098125561</v>
      </c>
    </row>
    <row r="1242" spans="1:12">
      <c r="A1242" t="s">
        <v>10</v>
      </c>
      <c r="B1242" t="s">
        <v>11</v>
      </c>
      <c r="C1242" t="s">
        <v>119</v>
      </c>
      <c r="D1242" t="s">
        <v>120</v>
      </c>
      <c r="E1242" t="s">
        <v>15</v>
      </c>
      <c r="F1242" t="s">
        <v>36</v>
      </c>
      <c r="G1242" t="s">
        <v>37</v>
      </c>
      <c r="H1242" s="1">
        <v>2021</v>
      </c>
      <c r="I1242" s="2">
        <v>7620</v>
      </c>
      <c r="J1242" s="3">
        <v>10150.5</v>
      </c>
      <c r="K1242">
        <f>Table1[[#This Row],[Total Revenue + Open]]/Table1[[#This Row],[Qty]]</f>
        <v>1.3320866141732284</v>
      </c>
      <c r="L1242">
        <f>Table1[[#This Row],[Qty]]/Table1[[#This Row],[Total Revenue + Open]]</f>
        <v>0.75070193586522826</v>
      </c>
    </row>
    <row r="1243" spans="1:12">
      <c r="A1243" t="s">
        <v>10</v>
      </c>
      <c r="B1243" t="s">
        <v>11</v>
      </c>
      <c r="C1243" t="s">
        <v>119</v>
      </c>
      <c r="D1243" t="s">
        <v>120</v>
      </c>
      <c r="E1243" t="s">
        <v>15</v>
      </c>
      <c r="F1243" t="s">
        <v>36</v>
      </c>
      <c r="G1243" t="s">
        <v>37</v>
      </c>
      <c r="H1243" s="1">
        <v>2021</v>
      </c>
      <c r="I1243" s="2">
        <v>4675</v>
      </c>
      <c r="J1243" s="3">
        <v>6231</v>
      </c>
      <c r="K1243">
        <f>Table1[[#This Row],[Total Revenue + Open]]/Table1[[#This Row],[Qty]]</f>
        <v>1.3328342245989304</v>
      </c>
      <c r="L1243">
        <f>Table1[[#This Row],[Qty]]/Table1[[#This Row],[Total Revenue + Open]]</f>
        <v>0.75028085379553844</v>
      </c>
    </row>
    <row r="1244" spans="1:12">
      <c r="A1244" t="s">
        <v>10</v>
      </c>
      <c r="B1244" t="s">
        <v>11</v>
      </c>
      <c r="C1244" t="s">
        <v>119</v>
      </c>
      <c r="D1244" t="s">
        <v>120</v>
      </c>
      <c r="E1244" t="s">
        <v>15</v>
      </c>
      <c r="F1244" t="s">
        <v>36</v>
      </c>
      <c r="G1244" t="s">
        <v>37</v>
      </c>
      <c r="H1244" s="1">
        <v>2021</v>
      </c>
      <c r="I1244" s="2">
        <v>2460</v>
      </c>
      <c r="J1244" s="3">
        <v>3283</v>
      </c>
      <c r="K1244">
        <f>Table1[[#This Row],[Total Revenue + Open]]/Table1[[#This Row],[Qty]]</f>
        <v>1.3345528455284552</v>
      </c>
      <c r="L1244">
        <f>Table1[[#This Row],[Qty]]/Table1[[#This Row],[Total Revenue + Open]]</f>
        <v>0.74931465123362773</v>
      </c>
    </row>
    <row r="1245" spans="1:12">
      <c r="A1245" t="s">
        <v>10</v>
      </c>
      <c r="B1245" t="s">
        <v>11</v>
      </c>
      <c r="C1245" t="s">
        <v>119</v>
      </c>
      <c r="D1245" t="s">
        <v>120</v>
      </c>
      <c r="E1245" t="s">
        <v>15</v>
      </c>
      <c r="F1245" t="s">
        <v>36</v>
      </c>
      <c r="G1245" t="s">
        <v>37</v>
      </c>
      <c r="H1245" s="1">
        <v>2021</v>
      </c>
      <c r="I1245" s="2">
        <v>2515</v>
      </c>
      <c r="J1245" s="3">
        <v>3350</v>
      </c>
      <c r="K1245">
        <f>Table1[[#This Row],[Total Revenue + Open]]/Table1[[#This Row],[Qty]]</f>
        <v>1.3320079522862822</v>
      </c>
      <c r="L1245">
        <f>Table1[[#This Row],[Qty]]/Table1[[#This Row],[Total Revenue + Open]]</f>
        <v>0.75074626865671645</v>
      </c>
    </row>
    <row r="1246" spans="1:12">
      <c r="A1246" t="s">
        <v>10</v>
      </c>
      <c r="B1246" t="s">
        <v>11</v>
      </c>
      <c r="C1246" t="s">
        <v>119</v>
      </c>
      <c r="D1246" t="s">
        <v>120</v>
      </c>
      <c r="E1246" t="s">
        <v>15</v>
      </c>
      <c r="F1246" t="s">
        <v>36</v>
      </c>
      <c r="G1246" t="s">
        <v>37</v>
      </c>
      <c r="H1246" s="1">
        <v>2021</v>
      </c>
      <c r="I1246" s="2">
        <v>2515</v>
      </c>
      <c r="J1246" s="3">
        <v>3350</v>
      </c>
      <c r="K1246">
        <f>Table1[[#This Row],[Total Revenue + Open]]/Table1[[#This Row],[Qty]]</f>
        <v>1.3320079522862822</v>
      </c>
      <c r="L1246">
        <f>Table1[[#This Row],[Qty]]/Table1[[#This Row],[Total Revenue + Open]]</f>
        <v>0.75074626865671645</v>
      </c>
    </row>
    <row r="1247" spans="1:12">
      <c r="A1247" t="s">
        <v>10</v>
      </c>
      <c r="B1247" t="s">
        <v>11</v>
      </c>
      <c r="C1247" t="s">
        <v>119</v>
      </c>
      <c r="D1247" t="s">
        <v>120</v>
      </c>
      <c r="E1247" t="s">
        <v>19</v>
      </c>
      <c r="F1247" t="s">
        <v>40</v>
      </c>
      <c r="G1247" t="s">
        <v>42</v>
      </c>
      <c r="H1247" s="1">
        <v>2022</v>
      </c>
      <c r="I1247" s="2">
        <v>24700</v>
      </c>
      <c r="J1247" s="3">
        <v>2099.5</v>
      </c>
      <c r="K1247">
        <f>Table1[[#This Row],[Total Revenue + Open]]/Table1[[#This Row],[Qty]]</f>
        <v>8.5000000000000006E-2</v>
      </c>
      <c r="L1247">
        <f>Table1[[#This Row],[Total Revenue + Open]]/Table1[[#This Row],[Qty]]</f>
        <v>8.5000000000000006E-2</v>
      </c>
    </row>
    <row r="1248" spans="1:12">
      <c r="A1248" t="s">
        <v>10</v>
      </c>
      <c r="B1248" t="s">
        <v>11</v>
      </c>
      <c r="C1248" t="s">
        <v>119</v>
      </c>
      <c r="D1248" t="s">
        <v>120</v>
      </c>
      <c r="E1248" t="s">
        <v>15</v>
      </c>
      <c r="F1248" t="s">
        <v>36</v>
      </c>
      <c r="G1248" t="s">
        <v>37</v>
      </c>
      <c r="H1248" s="1">
        <v>2020</v>
      </c>
      <c r="I1248" s="2">
        <v>3920</v>
      </c>
      <c r="J1248" s="3">
        <v>5226</v>
      </c>
      <c r="K1248">
        <f>Table1[[#This Row],[Total Revenue + Open]]/Table1[[#This Row],[Qty]]</f>
        <v>1.3331632653061225</v>
      </c>
      <c r="L1248">
        <f>Table1[[#This Row],[Qty]]/Table1[[#This Row],[Total Revenue + Open]]</f>
        <v>0.75009567546880984</v>
      </c>
    </row>
    <row r="1249" spans="1:12">
      <c r="A1249" t="s">
        <v>10</v>
      </c>
      <c r="B1249" t="s">
        <v>11</v>
      </c>
      <c r="C1249" t="s">
        <v>119</v>
      </c>
      <c r="D1249" t="s">
        <v>120</v>
      </c>
      <c r="E1249" t="s">
        <v>15</v>
      </c>
      <c r="F1249" t="s">
        <v>36</v>
      </c>
      <c r="G1249" t="s">
        <v>37</v>
      </c>
      <c r="H1249" s="1">
        <v>2020</v>
      </c>
      <c r="I1249" s="2">
        <v>2065</v>
      </c>
      <c r="J1249" s="3">
        <v>2747</v>
      </c>
      <c r="K1249">
        <f>Table1[[#This Row],[Total Revenue + Open]]/Table1[[#This Row],[Qty]]</f>
        <v>1.3302663438256659</v>
      </c>
      <c r="L1249">
        <f>Table1[[#This Row],[Qty]]/Table1[[#This Row],[Total Revenue + Open]]</f>
        <v>0.7517291590826356</v>
      </c>
    </row>
    <row r="1250" spans="1:12">
      <c r="A1250" t="s">
        <v>10</v>
      </c>
      <c r="B1250" t="s">
        <v>11</v>
      </c>
      <c r="C1250" t="s">
        <v>119</v>
      </c>
      <c r="D1250" t="s">
        <v>120</v>
      </c>
      <c r="E1250" t="s">
        <v>15</v>
      </c>
      <c r="F1250" t="s">
        <v>36</v>
      </c>
      <c r="G1250" t="s">
        <v>37</v>
      </c>
      <c r="H1250" s="1">
        <v>2021</v>
      </c>
      <c r="I1250" s="2">
        <v>46415</v>
      </c>
      <c r="J1250" s="3">
        <v>61874.5</v>
      </c>
      <c r="K1250">
        <f>Table1[[#This Row],[Total Revenue + Open]]/Table1[[#This Row],[Qty]]</f>
        <v>1.3330712054292793</v>
      </c>
      <c r="L1250">
        <f>Table1[[#This Row],[Qty]]/Table1[[#This Row],[Total Revenue + Open]]</f>
        <v>0.7501474759391995</v>
      </c>
    </row>
    <row r="1251" spans="1:12">
      <c r="A1251" t="s">
        <v>10</v>
      </c>
      <c r="B1251" t="s">
        <v>11</v>
      </c>
      <c r="C1251" t="s">
        <v>119</v>
      </c>
      <c r="D1251" t="s">
        <v>120</v>
      </c>
      <c r="E1251" t="s">
        <v>15</v>
      </c>
      <c r="F1251" t="s">
        <v>36</v>
      </c>
      <c r="G1251" t="s">
        <v>37</v>
      </c>
      <c r="H1251" s="1">
        <v>2021</v>
      </c>
      <c r="I1251" s="2">
        <v>22420</v>
      </c>
      <c r="J1251" s="3">
        <v>29882</v>
      </c>
      <c r="K1251">
        <f>Table1[[#This Row],[Total Revenue + Open]]/Table1[[#This Row],[Qty]]</f>
        <v>1.3328278322925959</v>
      </c>
      <c r="L1251">
        <f>Table1[[#This Row],[Qty]]/Table1[[#This Row],[Total Revenue + Open]]</f>
        <v>0.75028445217856898</v>
      </c>
    </row>
    <row r="1252" spans="1:12">
      <c r="A1252" t="s">
        <v>10</v>
      </c>
      <c r="B1252" t="s">
        <v>11</v>
      </c>
      <c r="C1252" t="s">
        <v>119</v>
      </c>
      <c r="D1252" t="s">
        <v>120</v>
      </c>
      <c r="E1252" t="s">
        <v>15</v>
      </c>
      <c r="F1252" t="s">
        <v>36</v>
      </c>
      <c r="G1252" t="s">
        <v>37</v>
      </c>
      <c r="H1252" s="1">
        <v>2021</v>
      </c>
      <c r="I1252" s="2">
        <v>18275</v>
      </c>
      <c r="J1252" s="3">
        <v>24354.5</v>
      </c>
      <c r="K1252">
        <f>Table1[[#This Row],[Total Revenue + Open]]/Table1[[#This Row],[Qty]]</f>
        <v>1.3326675786593707</v>
      </c>
      <c r="L1252">
        <f>Table1[[#This Row],[Qty]]/Table1[[#This Row],[Total Revenue + Open]]</f>
        <v>0.75037467408487135</v>
      </c>
    </row>
    <row r="1253" spans="1:12">
      <c r="A1253" t="s">
        <v>10</v>
      </c>
      <c r="B1253" t="s">
        <v>11</v>
      </c>
      <c r="C1253" t="s">
        <v>119</v>
      </c>
      <c r="D1253" t="s">
        <v>120</v>
      </c>
      <c r="E1253" t="s">
        <v>15</v>
      </c>
      <c r="F1253" t="s">
        <v>36</v>
      </c>
      <c r="G1253" t="s">
        <v>37</v>
      </c>
      <c r="H1253" s="1">
        <v>2021</v>
      </c>
      <c r="I1253" s="2">
        <v>9170</v>
      </c>
      <c r="J1253" s="3">
        <v>12227.5</v>
      </c>
      <c r="K1253">
        <f>Table1[[#This Row],[Total Revenue + Open]]/Table1[[#This Row],[Qty]]</f>
        <v>1.3334242093784079</v>
      </c>
      <c r="L1253">
        <f>Table1[[#This Row],[Qty]]/Table1[[#This Row],[Total Revenue + Open]]</f>
        <v>0.74994888570844409</v>
      </c>
    </row>
    <row r="1254" spans="1:12">
      <c r="A1254" t="s">
        <v>10</v>
      </c>
      <c r="B1254" t="s">
        <v>11</v>
      </c>
      <c r="C1254" t="s">
        <v>119</v>
      </c>
      <c r="D1254" t="s">
        <v>120</v>
      </c>
      <c r="E1254" t="s">
        <v>15</v>
      </c>
      <c r="F1254" t="s">
        <v>36</v>
      </c>
      <c r="G1254" t="s">
        <v>37</v>
      </c>
      <c r="H1254" s="1">
        <v>2021</v>
      </c>
      <c r="I1254" s="2">
        <v>5410</v>
      </c>
      <c r="J1254" s="3">
        <v>7202.5</v>
      </c>
      <c r="K1254">
        <f>Table1[[#This Row],[Total Revenue + Open]]/Table1[[#This Row],[Qty]]</f>
        <v>1.3313308687615526</v>
      </c>
      <c r="L1254">
        <f>Table1[[#This Row],[Qty]]/Table1[[#This Row],[Total Revenue + Open]]</f>
        <v>0.75112808052759461</v>
      </c>
    </row>
    <row r="1255" spans="1:12">
      <c r="A1255" t="s">
        <v>10</v>
      </c>
      <c r="B1255" t="s">
        <v>11</v>
      </c>
      <c r="C1255" t="s">
        <v>119</v>
      </c>
      <c r="D1255" t="s">
        <v>120</v>
      </c>
      <c r="E1255" t="s">
        <v>15</v>
      </c>
      <c r="F1255" t="s">
        <v>210</v>
      </c>
      <c r="G1255" t="s">
        <v>211</v>
      </c>
      <c r="H1255" s="1">
        <v>2022</v>
      </c>
      <c r="I1255" s="2">
        <v>1025</v>
      </c>
      <c r="J1255" s="3">
        <v>2091</v>
      </c>
      <c r="K1255">
        <f>Table1[[#This Row],[Total Revenue + Open]]/Table1[[#This Row],[Qty]]</f>
        <v>2.04</v>
      </c>
      <c r="L1255">
        <f>Table1[[#This Row],[Qty]]/Table1[[#This Row],[Total Revenue + Open]]</f>
        <v>0.49019607843137253</v>
      </c>
    </row>
    <row r="1256" spans="1:12">
      <c r="A1256" t="s">
        <v>10</v>
      </c>
      <c r="B1256" t="s">
        <v>11</v>
      </c>
      <c r="C1256" t="s">
        <v>119</v>
      </c>
      <c r="D1256" t="s">
        <v>120</v>
      </c>
      <c r="E1256" t="s">
        <v>15</v>
      </c>
      <c r="F1256" t="s">
        <v>210</v>
      </c>
      <c r="G1256" t="s">
        <v>212</v>
      </c>
      <c r="H1256" s="1">
        <v>2022</v>
      </c>
      <c r="I1256" s="2">
        <v>1025</v>
      </c>
      <c r="J1256" s="3">
        <v>2091</v>
      </c>
      <c r="K1256">
        <f>Table1[[#This Row],[Total Revenue + Open]]/Table1[[#This Row],[Qty]]</f>
        <v>2.04</v>
      </c>
      <c r="L1256">
        <f>Table1[[#This Row],[Qty]]/Table1[[#This Row],[Total Revenue + Open]]</f>
        <v>0.49019607843137253</v>
      </c>
    </row>
    <row r="1257" spans="1:12">
      <c r="A1257" t="s">
        <v>10</v>
      </c>
      <c r="B1257" t="s">
        <v>11</v>
      </c>
      <c r="C1257" t="s">
        <v>119</v>
      </c>
      <c r="D1257" t="s">
        <v>120</v>
      </c>
      <c r="E1257" t="s">
        <v>15</v>
      </c>
      <c r="F1257" t="s">
        <v>204</v>
      </c>
      <c r="G1257" t="s">
        <v>205</v>
      </c>
      <c r="H1257" s="1">
        <v>2022</v>
      </c>
      <c r="I1257" s="2">
        <v>750</v>
      </c>
      <c r="J1257" s="3">
        <v>2055</v>
      </c>
      <c r="K1257">
        <f>Table1[[#This Row],[Total Revenue + Open]]/Table1[[#This Row],[Qty]]</f>
        <v>2.74</v>
      </c>
      <c r="L1257">
        <f>Table1[[#This Row],[Qty]]/Table1[[#This Row],[Total Revenue + Open]]</f>
        <v>0.36496350364963503</v>
      </c>
    </row>
    <row r="1258" spans="1:12">
      <c r="A1258" t="s">
        <v>10</v>
      </c>
      <c r="B1258" t="s">
        <v>11</v>
      </c>
      <c r="C1258" t="s">
        <v>119</v>
      </c>
      <c r="D1258" t="s">
        <v>120</v>
      </c>
      <c r="E1258" t="s">
        <v>15</v>
      </c>
      <c r="F1258" t="s">
        <v>204</v>
      </c>
      <c r="G1258" t="s">
        <v>206</v>
      </c>
      <c r="H1258" s="1">
        <v>2022</v>
      </c>
      <c r="I1258" s="2">
        <v>750</v>
      </c>
      <c r="J1258" s="3">
        <v>2055</v>
      </c>
      <c r="K1258">
        <f>Table1[[#This Row],[Total Revenue + Open]]/Table1[[#This Row],[Qty]]</f>
        <v>2.74</v>
      </c>
      <c r="L1258">
        <f>Table1[[#This Row],[Qty]]/Table1[[#This Row],[Total Revenue + Open]]</f>
        <v>0.36496350364963503</v>
      </c>
    </row>
    <row r="1259" spans="1:12">
      <c r="A1259" t="s">
        <v>10</v>
      </c>
      <c r="B1259" t="s">
        <v>11</v>
      </c>
      <c r="C1259" t="s">
        <v>119</v>
      </c>
      <c r="D1259" t="s">
        <v>120</v>
      </c>
      <c r="E1259" t="s">
        <v>15</v>
      </c>
      <c r="F1259" t="s">
        <v>77</v>
      </c>
      <c r="G1259" t="s">
        <v>78</v>
      </c>
      <c r="H1259" s="1">
        <v>2022</v>
      </c>
      <c r="I1259" s="2">
        <v>2595</v>
      </c>
      <c r="J1259" s="3">
        <v>2034.25</v>
      </c>
      <c r="K1259">
        <f>Table1[[#This Row],[Total Revenue + Open]]/Table1[[#This Row],[Qty]]</f>
        <v>0.78391136801541428</v>
      </c>
      <c r="L1259">
        <f>Table1[[#This Row],[Qty]]/Table1[[#This Row],[Total Revenue + Open]]</f>
        <v>1.2756544180902052</v>
      </c>
    </row>
    <row r="1260" spans="1:12">
      <c r="A1260" t="s">
        <v>10</v>
      </c>
      <c r="B1260" t="s">
        <v>11</v>
      </c>
      <c r="C1260" t="s">
        <v>119</v>
      </c>
      <c r="D1260" t="s">
        <v>120</v>
      </c>
      <c r="E1260" t="s">
        <v>15</v>
      </c>
      <c r="F1260" t="s">
        <v>77</v>
      </c>
      <c r="G1260" t="s">
        <v>79</v>
      </c>
      <c r="H1260" s="1">
        <v>2022</v>
      </c>
      <c r="I1260" s="2">
        <v>2595</v>
      </c>
      <c r="J1260" s="3">
        <v>2034.25</v>
      </c>
      <c r="K1260">
        <f>Table1[[#This Row],[Total Revenue + Open]]/Table1[[#This Row],[Qty]]</f>
        <v>0.78391136801541428</v>
      </c>
      <c r="L1260">
        <f>Table1[[#This Row],[Qty]]/Table1[[#This Row],[Total Revenue + Open]]</f>
        <v>1.2756544180902052</v>
      </c>
    </row>
    <row r="1261" spans="1:12">
      <c r="A1261" t="s">
        <v>10</v>
      </c>
      <c r="B1261" t="s">
        <v>11</v>
      </c>
      <c r="C1261" t="s">
        <v>119</v>
      </c>
      <c r="D1261" t="s">
        <v>120</v>
      </c>
      <c r="E1261" t="s">
        <v>15</v>
      </c>
      <c r="F1261" t="s">
        <v>77</v>
      </c>
      <c r="G1261" t="s">
        <v>78</v>
      </c>
      <c r="H1261" s="1">
        <v>2022</v>
      </c>
      <c r="I1261" s="2">
        <v>2500</v>
      </c>
      <c r="J1261" s="3">
        <v>1975</v>
      </c>
      <c r="K1261">
        <f>Table1[[#This Row],[Total Revenue + Open]]/Table1[[#This Row],[Qty]]</f>
        <v>0.79</v>
      </c>
      <c r="L1261">
        <f>Table1[[#This Row],[Qty]]/Table1[[#This Row],[Total Revenue + Open]]</f>
        <v>1.2658227848101267</v>
      </c>
    </row>
    <row r="1262" spans="1:12">
      <c r="A1262" t="s">
        <v>10</v>
      </c>
      <c r="B1262" t="s">
        <v>11</v>
      </c>
      <c r="C1262" t="s">
        <v>119</v>
      </c>
      <c r="D1262" t="s">
        <v>120</v>
      </c>
      <c r="E1262" t="s">
        <v>15</v>
      </c>
      <c r="F1262" t="s">
        <v>77</v>
      </c>
      <c r="G1262" t="s">
        <v>79</v>
      </c>
      <c r="H1262" s="1">
        <v>2022</v>
      </c>
      <c r="I1262" s="2">
        <v>2500</v>
      </c>
      <c r="J1262" s="3">
        <v>1975</v>
      </c>
      <c r="K1262">
        <f>Table1[[#This Row],[Total Revenue + Open]]/Table1[[#This Row],[Qty]]</f>
        <v>0.79</v>
      </c>
      <c r="L1262">
        <f>Table1[[#This Row],[Qty]]/Table1[[#This Row],[Total Revenue + Open]]</f>
        <v>1.2658227848101267</v>
      </c>
    </row>
    <row r="1263" spans="1:12">
      <c r="A1263" t="s">
        <v>10</v>
      </c>
      <c r="B1263" t="s">
        <v>11</v>
      </c>
      <c r="C1263" t="s">
        <v>119</v>
      </c>
      <c r="D1263" t="s">
        <v>120</v>
      </c>
      <c r="E1263" t="s">
        <v>19</v>
      </c>
      <c r="F1263" t="s">
        <v>54</v>
      </c>
      <c r="G1263" t="s">
        <v>68</v>
      </c>
      <c r="H1263" s="1">
        <v>2022</v>
      </c>
      <c r="I1263" s="2">
        <v>11500</v>
      </c>
      <c r="J1263" s="3">
        <v>1955</v>
      </c>
      <c r="K1263">
        <f>Table1[[#This Row],[Total Revenue + Open]]/Table1[[#This Row],[Qty]]</f>
        <v>0.17</v>
      </c>
      <c r="L1263">
        <f>Table1[[#This Row],[Total Revenue + Open]]/Table1[[#This Row],[Qty]]</f>
        <v>0.17</v>
      </c>
    </row>
    <row r="1264" spans="1:12">
      <c r="A1264" t="s">
        <v>10</v>
      </c>
      <c r="B1264" t="s">
        <v>11</v>
      </c>
      <c r="C1264" t="s">
        <v>119</v>
      </c>
      <c r="D1264" t="s">
        <v>120</v>
      </c>
      <c r="E1264" t="s">
        <v>22</v>
      </c>
      <c r="F1264" t="s">
        <v>23</v>
      </c>
      <c r="G1264" t="s">
        <v>24</v>
      </c>
      <c r="H1264" s="1">
        <v>2022</v>
      </c>
      <c r="I1264" s="2">
        <v>2480</v>
      </c>
      <c r="J1264" s="3">
        <v>1951.3</v>
      </c>
      <c r="K1264">
        <f>Table1[[#This Row],[Total Revenue + Open]]/Table1[[#This Row],[Qty]]</f>
        <v>0.78681451612903219</v>
      </c>
      <c r="L1264">
        <f>Table1[[#This Row],[Total Revenue + Open]]/Table1[[#This Row],[Qty]]</f>
        <v>0.78681451612903219</v>
      </c>
    </row>
    <row r="1265" spans="1:12">
      <c r="A1265" t="s">
        <v>10</v>
      </c>
      <c r="B1265" t="s">
        <v>11</v>
      </c>
      <c r="C1265" t="s">
        <v>119</v>
      </c>
      <c r="D1265" t="s">
        <v>120</v>
      </c>
      <c r="E1265" t="s">
        <v>15</v>
      </c>
      <c r="F1265" t="s">
        <v>36</v>
      </c>
      <c r="G1265" t="s">
        <v>37</v>
      </c>
      <c r="H1265" s="1">
        <v>2021</v>
      </c>
      <c r="I1265" s="2">
        <v>2245</v>
      </c>
      <c r="J1265" s="3">
        <v>2981.5</v>
      </c>
      <c r="K1265">
        <f>Table1[[#This Row],[Total Revenue + Open]]/Table1[[#This Row],[Qty]]</f>
        <v>1.3280623608017816</v>
      </c>
      <c r="L1265">
        <f>Table1[[#This Row],[Qty]]/Table1[[#This Row],[Total Revenue + Open]]</f>
        <v>0.75297668958577901</v>
      </c>
    </row>
    <row r="1266" spans="1:12">
      <c r="A1266" t="s">
        <v>10</v>
      </c>
      <c r="B1266" t="s">
        <v>11</v>
      </c>
      <c r="C1266" t="s">
        <v>119</v>
      </c>
      <c r="D1266" t="s">
        <v>120</v>
      </c>
      <c r="E1266" t="s">
        <v>15</v>
      </c>
      <c r="F1266" t="s">
        <v>36</v>
      </c>
      <c r="G1266" t="s">
        <v>37</v>
      </c>
      <c r="H1266" s="1">
        <v>2021</v>
      </c>
      <c r="I1266" s="2">
        <v>6080</v>
      </c>
      <c r="J1266" s="3">
        <v>8107</v>
      </c>
      <c r="K1266">
        <f>Table1[[#This Row],[Total Revenue + Open]]/Table1[[#This Row],[Qty]]</f>
        <v>1.3333881578947369</v>
      </c>
      <c r="L1266">
        <f>Table1[[#This Row],[Qty]]/Table1[[#This Row],[Total Revenue + Open]]</f>
        <v>0.7499691624522018</v>
      </c>
    </row>
    <row r="1267" spans="1:12">
      <c r="A1267" t="s">
        <v>10</v>
      </c>
      <c r="B1267" t="s">
        <v>11</v>
      </c>
      <c r="C1267" t="s">
        <v>119</v>
      </c>
      <c r="D1267" t="s">
        <v>120</v>
      </c>
      <c r="E1267" t="s">
        <v>15</v>
      </c>
      <c r="F1267" t="s">
        <v>36</v>
      </c>
      <c r="G1267" t="s">
        <v>37</v>
      </c>
      <c r="H1267" s="1">
        <v>2021</v>
      </c>
      <c r="I1267" s="2">
        <v>950</v>
      </c>
      <c r="J1267" s="3">
        <v>1273</v>
      </c>
      <c r="K1267">
        <f>Table1[[#This Row],[Total Revenue + Open]]/Table1[[#This Row],[Qty]]</f>
        <v>1.34</v>
      </c>
      <c r="L1267">
        <f>Table1[[#This Row],[Qty]]/Table1[[#This Row],[Total Revenue + Open]]</f>
        <v>0.74626865671641796</v>
      </c>
    </row>
    <row r="1268" spans="1:12">
      <c r="A1268" t="s">
        <v>10</v>
      </c>
      <c r="B1268" t="s">
        <v>11</v>
      </c>
      <c r="C1268" t="s">
        <v>119</v>
      </c>
      <c r="D1268" t="s">
        <v>120</v>
      </c>
      <c r="E1268" t="s">
        <v>15</v>
      </c>
      <c r="F1268" t="s">
        <v>36</v>
      </c>
      <c r="G1268" t="s">
        <v>37</v>
      </c>
      <c r="H1268" s="1">
        <v>2018</v>
      </c>
      <c r="I1268" s="2">
        <v>3670</v>
      </c>
      <c r="J1268" s="3">
        <v>4453</v>
      </c>
      <c r="K1268">
        <f>Table1[[#This Row],[Total Revenue + Open]]/Table1[[#This Row],[Qty]]</f>
        <v>1.2133514986376022</v>
      </c>
      <c r="L1268">
        <f>Table1[[#This Row],[Qty]]/Table1[[#This Row],[Total Revenue + Open]]</f>
        <v>0.82416348529081518</v>
      </c>
    </row>
    <row r="1269" spans="1:12">
      <c r="A1269" t="s">
        <v>10</v>
      </c>
      <c r="B1269" t="s">
        <v>11</v>
      </c>
      <c r="C1269" t="s">
        <v>119</v>
      </c>
      <c r="D1269" t="s">
        <v>120</v>
      </c>
      <c r="E1269" t="s">
        <v>15</v>
      </c>
      <c r="F1269" t="s">
        <v>36</v>
      </c>
      <c r="G1269" t="s">
        <v>37</v>
      </c>
      <c r="H1269" s="1">
        <v>2018</v>
      </c>
      <c r="I1269" s="2">
        <v>36490</v>
      </c>
      <c r="J1269" s="3">
        <v>44286</v>
      </c>
      <c r="K1269">
        <f>Table1[[#This Row],[Total Revenue + Open]]/Table1[[#This Row],[Qty]]</f>
        <v>1.213647574677994</v>
      </c>
      <c r="L1269">
        <f>Table1[[#This Row],[Qty]]/Table1[[#This Row],[Total Revenue + Open]]</f>
        <v>0.82396242604886416</v>
      </c>
    </row>
    <row r="1270" spans="1:12">
      <c r="A1270" t="s">
        <v>10</v>
      </c>
      <c r="B1270" t="s">
        <v>11</v>
      </c>
      <c r="C1270" t="s">
        <v>119</v>
      </c>
      <c r="D1270" t="s">
        <v>120</v>
      </c>
      <c r="E1270" t="s">
        <v>15</v>
      </c>
      <c r="F1270" t="s">
        <v>36</v>
      </c>
      <c r="G1270" t="s">
        <v>37</v>
      </c>
      <c r="H1270" s="1">
        <v>2018</v>
      </c>
      <c r="I1270" s="2">
        <v>500</v>
      </c>
      <c r="J1270" s="3">
        <v>610</v>
      </c>
      <c r="K1270">
        <f>Table1[[#This Row],[Total Revenue + Open]]/Table1[[#This Row],[Qty]]</f>
        <v>1.22</v>
      </c>
      <c r="L1270">
        <f>Table1[[#This Row],[Qty]]/Table1[[#This Row],[Total Revenue + Open]]</f>
        <v>0.81967213114754101</v>
      </c>
    </row>
    <row r="1271" spans="1:12">
      <c r="A1271" t="s">
        <v>10</v>
      </c>
      <c r="B1271" t="s">
        <v>11</v>
      </c>
      <c r="C1271" t="s">
        <v>119</v>
      </c>
      <c r="D1271" t="s">
        <v>120</v>
      </c>
      <c r="E1271" t="s">
        <v>15</v>
      </c>
      <c r="F1271" t="s">
        <v>36</v>
      </c>
      <c r="G1271" t="s">
        <v>37</v>
      </c>
      <c r="H1271" s="1">
        <v>2018</v>
      </c>
      <c r="I1271" s="2">
        <v>4120</v>
      </c>
      <c r="J1271" s="3">
        <v>5002</v>
      </c>
      <c r="K1271">
        <f>Table1[[#This Row],[Total Revenue + Open]]/Table1[[#This Row],[Qty]]</f>
        <v>1.2140776699029125</v>
      </c>
      <c r="L1271">
        <f>Table1[[#This Row],[Qty]]/Table1[[#This Row],[Total Revenue + Open]]</f>
        <v>0.82367053178728511</v>
      </c>
    </row>
    <row r="1272" spans="1:12">
      <c r="A1272" t="s">
        <v>10</v>
      </c>
      <c r="B1272" t="s">
        <v>11</v>
      </c>
      <c r="C1272" t="s">
        <v>119</v>
      </c>
      <c r="D1272" t="s">
        <v>120</v>
      </c>
      <c r="E1272" t="s">
        <v>15</v>
      </c>
      <c r="F1272" t="s">
        <v>36</v>
      </c>
      <c r="G1272" t="s">
        <v>37</v>
      </c>
      <c r="H1272" s="1">
        <v>2018</v>
      </c>
      <c r="I1272" s="2">
        <v>4475</v>
      </c>
      <c r="J1272" s="3">
        <v>5429</v>
      </c>
      <c r="K1272">
        <f>Table1[[#This Row],[Total Revenue + Open]]/Table1[[#This Row],[Qty]]</f>
        <v>1.2131843575418995</v>
      </c>
      <c r="L1272">
        <f>Table1[[#This Row],[Qty]]/Table1[[#This Row],[Total Revenue + Open]]</f>
        <v>0.82427703076072945</v>
      </c>
    </row>
    <row r="1273" spans="1:12">
      <c r="A1273" t="s">
        <v>10</v>
      </c>
      <c r="B1273" t="s">
        <v>11</v>
      </c>
      <c r="C1273" t="s">
        <v>119</v>
      </c>
      <c r="D1273" t="s">
        <v>120</v>
      </c>
      <c r="E1273" t="s">
        <v>15</v>
      </c>
      <c r="F1273" t="s">
        <v>36</v>
      </c>
      <c r="G1273" t="s">
        <v>37</v>
      </c>
      <c r="H1273" s="1">
        <v>2019</v>
      </c>
      <c r="I1273" s="2">
        <v>1110</v>
      </c>
      <c r="J1273" s="3">
        <v>1342</v>
      </c>
      <c r="K1273">
        <f>Table1[[#This Row],[Total Revenue + Open]]/Table1[[#This Row],[Qty]]</f>
        <v>1.2090090090090091</v>
      </c>
      <c r="L1273">
        <f>Table1[[#This Row],[Qty]]/Table1[[#This Row],[Total Revenue + Open]]</f>
        <v>0.82712369597615498</v>
      </c>
    </row>
    <row r="1274" spans="1:12">
      <c r="A1274" t="s">
        <v>10</v>
      </c>
      <c r="B1274" t="s">
        <v>11</v>
      </c>
      <c r="C1274" t="s">
        <v>119</v>
      </c>
      <c r="D1274" t="s">
        <v>120</v>
      </c>
      <c r="E1274" t="s">
        <v>15</v>
      </c>
      <c r="F1274" t="s">
        <v>36</v>
      </c>
      <c r="G1274" t="s">
        <v>37</v>
      </c>
      <c r="H1274" s="1">
        <v>2019</v>
      </c>
      <c r="I1274" s="2">
        <v>3270</v>
      </c>
      <c r="J1274" s="3">
        <v>3965</v>
      </c>
      <c r="K1274">
        <f>Table1[[#This Row],[Total Revenue + Open]]/Table1[[#This Row],[Qty]]</f>
        <v>1.2125382262996942</v>
      </c>
      <c r="L1274">
        <f>Table1[[#This Row],[Qty]]/Table1[[#This Row],[Total Revenue + Open]]</f>
        <v>0.82471626733921821</v>
      </c>
    </row>
    <row r="1275" spans="1:12">
      <c r="A1275" t="s">
        <v>10</v>
      </c>
      <c r="B1275" t="s">
        <v>11</v>
      </c>
      <c r="C1275" t="s">
        <v>119</v>
      </c>
      <c r="D1275" t="s">
        <v>120</v>
      </c>
      <c r="E1275" t="s">
        <v>15</v>
      </c>
      <c r="F1275" t="s">
        <v>36</v>
      </c>
      <c r="G1275" t="s">
        <v>37</v>
      </c>
      <c r="H1275" s="1">
        <v>2019</v>
      </c>
      <c r="I1275" s="2">
        <v>4475</v>
      </c>
      <c r="J1275" s="3">
        <v>5429</v>
      </c>
      <c r="K1275">
        <f>Table1[[#This Row],[Total Revenue + Open]]/Table1[[#This Row],[Qty]]</f>
        <v>1.2131843575418995</v>
      </c>
      <c r="L1275">
        <f>Table1[[#This Row],[Qty]]/Table1[[#This Row],[Total Revenue + Open]]</f>
        <v>0.82427703076072945</v>
      </c>
    </row>
    <row r="1276" spans="1:12">
      <c r="A1276" t="s">
        <v>10</v>
      </c>
      <c r="B1276" t="s">
        <v>11</v>
      </c>
      <c r="C1276" t="s">
        <v>119</v>
      </c>
      <c r="D1276" t="s">
        <v>120</v>
      </c>
      <c r="E1276" t="s">
        <v>15</v>
      </c>
      <c r="F1276" t="s">
        <v>36</v>
      </c>
      <c r="G1276" t="s">
        <v>37</v>
      </c>
      <c r="H1276" s="1">
        <v>2019</v>
      </c>
      <c r="I1276" s="2">
        <v>9550</v>
      </c>
      <c r="J1276" s="3">
        <v>11590</v>
      </c>
      <c r="K1276">
        <f>Table1[[#This Row],[Total Revenue + Open]]/Table1[[#This Row],[Qty]]</f>
        <v>1.2136125654450263</v>
      </c>
      <c r="L1276">
        <f>Table1[[#This Row],[Qty]]/Table1[[#This Row],[Total Revenue + Open]]</f>
        <v>0.82398619499568593</v>
      </c>
    </row>
    <row r="1277" spans="1:12">
      <c r="A1277" t="s">
        <v>10</v>
      </c>
      <c r="B1277" t="s">
        <v>11</v>
      </c>
      <c r="C1277" t="s">
        <v>119</v>
      </c>
      <c r="D1277" t="s">
        <v>120</v>
      </c>
      <c r="E1277" t="s">
        <v>15</v>
      </c>
      <c r="F1277" t="s">
        <v>36</v>
      </c>
      <c r="G1277" t="s">
        <v>37</v>
      </c>
      <c r="H1277" s="1">
        <v>2019</v>
      </c>
      <c r="I1277" s="2">
        <v>500</v>
      </c>
      <c r="J1277" s="3">
        <v>610</v>
      </c>
      <c r="K1277">
        <f>Table1[[#This Row],[Total Revenue + Open]]/Table1[[#This Row],[Qty]]</f>
        <v>1.22</v>
      </c>
      <c r="L1277">
        <f>Table1[[#This Row],[Qty]]/Table1[[#This Row],[Total Revenue + Open]]</f>
        <v>0.81967213114754101</v>
      </c>
    </row>
    <row r="1278" spans="1:12">
      <c r="A1278" t="s">
        <v>10</v>
      </c>
      <c r="B1278" t="s">
        <v>11</v>
      </c>
      <c r="C1278" t="s">
        <v>119</v>
      </c>
      <c r="D1278" t="s">
        <v>120</v>
      </c>
      <c r="E1278" t="s">
        <v>15</v>
      </c>
      <c r="F1278" t="s">
        <v>36</v>
      </c>
      <c r="G1278" t="s">
        <v>37</v>
      </c>
      <c r="H1278" s="1">
        <v>2019</v>
      </c>
      <c r="I1278" s="2">
        <v>50</v>
      </c>
      <c r="J1278" s="3">
        <v>61</v>
      </c>
      <c r="K1278">
        <f>Table1[[#This Row],[Total Revenue + Open]]/Table1[[#This Row],[Qty]]</f>
        <v>1.22</v>
      </c>
      <c r="L1278">
        <f>Table1[[#This Row],[Qty]]/Table1[[#This Row],[Total Revenue + Open]]</f>
        <v>0.81967213114754101</v>
      </c>
    </row>
    <row r="1279" spans="1:12">
      <c r="A1279" t="s">
        <v>10</v>
      </c>
      <c r="B1279" t="s">
        <v>11</v>
      </c>
      <c r="C1279" t="s">
        <v>119</v>
      </c>
      <c r="D1279" t="s">
        <v>120</v>
      </c>
      <c r="E1279" t="s">
        <v>15</v>
      </c>
      <c r="F1279" t="s">
        <v>36</v>
      </c>
      <c r="G1279" t="s">
        <v>37</v>
      </c>
      <c r="H1279" s="1">
        <v>2020</v>
      </c>
      <c r="I1279" s="2">
        <v>2715</v>
      </c>
      <c r="J1279" s="3">
        <v>3294</v>
      </c>
      <c r="K1279">
        <f>Table1[[#This Row],[Total Revenue + Open]]/Table1[[#This Row],[Qty]]</f>
        <v>1.2132596685082873</v>
      </c>
      <c r="L1279">
        <f>Table1[[#This Row],[Qty]]/Table1[[#This Row],[Total Revenue + Open]]</f>
        <v>0.82422586520947172</v>
      </c>
    </row>
    <row r="1280" spans="1:12">
      <c r="A1280" t="s">
        <v>10</v>
      </c>
      <c r="B1280" t="s">
        <v>11</v>
      </c>
      <c r="C1280" t="s">
        <v>119</v>
      </c>
      <c r="D1280" t="s">
        <v>120</v>
      </c>
      <c r="E1280" t="s">
        <v>15</v>
      </c>
      <c r="F1280" t="s">
        <v>36</v>
      </c>
      <c r="G1280" t="s">
        <v>37</v>
      </c>
      <c r="H1280" s="1">
        <v>2020</v>
      </c>
      <c r="I1280" s="2">
        <v>1000</v>
      </c>
      <c r="J1280" s="3">
        <v>1340</v>
      </c>
      <c r="K1280">
        <f>Table1[[#This Row],[Total Revenue + Open]]/Table1[[#This Row],[Qty]]</f>
        <v>1.34</v>
      </c>
      <c r="L1280">
        <f>Table1[[#This Row],[Qty]]/Table1[[#This Row],[Total Revenue + Open]]</f>
        <v>0.74626865671641796</v>
      </c>
    </row>
    <row r="1281" spans="1:12">
      <c r="A1281" t="s">
        <v>10</v>
      </c>
      <c r="B1281" t="s">
        <v>11</v>
      </c>
      <c r="C1281" t="s">
        <v>119</v>
      </c>
      <c r="D1281" t="s">
        <v>120</v>
      </c>
      <c r="E1281" t="s">
        <v>15</v>
      </c>
      <c r="F1281" t="s">
        <v>36</v>
      </c>
      <c r="G1281" t="s">
        <v>37</v>
      </c>
      <c r="H1281" s="1">
        <v>2020</v>
      </c>
      <c r="I1281" s="2">
        <v>2565</v>
      </c>
      <c r="J1281" s="3">
        <v>3417</v>
      </c>
      <c r="K1281">
        <f>Table1[[#This Row],[Total Revenue + Open]]/Table1[[#This Row],[Qty]]</f>
        <v>1.3321637426900585</v>
      </c>
      <c r="L1281">
        <f>Table1[[#This Row],[Qty]]/Table1[[#This Row],[Total Revenue + Open]]</f>
        <v>0.7506584723441615</v>
      </c>
    </row>
    <row r="1282" spans="1:12">
      <c r="A1282" t="s">
        <v>10</v>
      </c>
      <c r="B1282" t="s">
        <v>11</v>
      </c>
      <c r="C1282" t="s">
        <v>119</v>
      </c>
      <c r="D1282" t="s">
        <v>120</v>
      </c>
      <c r="E1282" t="s">
        <v>15</v>
      </c>
      <c r="F1282" t="s">
        <v>36</v>
      </c>
      <c r="G1282" t="s">
        <v>37</v>
      </c>
      <c r="H1282" s="1">
        <v>2021</v>
      </c>
      <c r="I1282" s="2">
        <v>2965</v>
      </c>
      <c r="J1282" s="3">
        <v>3953</v>
      </c>
      <c r="K1282">
        <f>Table1[[#This Row],[Total Revenue + Open]]/Table1[[#This Row],[Qty]]</f>
        <v>1.3332209106239461</v>
      </c>
      <c r="L1282">
        <f>Table1[[#This Row],[Qty]]/Table1[[#This Row],[Total Revenue + Open]]</f>
        <v>0.75006324310650141</v>
      </c>
    </row>
    <row r="1283" spans="1:12">
      <c r="A1283" t="s">
        <v>10</v>
      </c>
      <c r="B1283" t="s">
        <v>11</v>
      </c>
      <c r="C1283" t="s">
        <v>119</v>
      </c>
      <c r="D1283" t="s">
        <v>120</v>
      </c>
      <c r="E1283" t="s">
        <v>15</v>
      </c>
      <c r="F1283" t="s">
        <v>36</v>
      </c>
      <c r="G1283" t="s">
        <v>37</v>
      </c>
      <c r="H1283" s="1">
        <v>2021</v>
      </c>
      <c r="I1283" s="2">
        <v>100</v>
      </c>
      <c r="J1283" s="3">
        <v>134</v>
      </c>
      <c r="K1283">
        <f>Table1[[#This Row],[Total Revenue + Open]]/Table1[[#This Row],[Qty]]</f>
        <v>1.34</v>
      </c>
      <c r="L1283">
        <f>Table1[[#This Row],[Qty]]/Table1[[#This Row],[Total Revenue + Open]]</f>
        <v>0.74626865671641796</v>
      </c>
    </row>
    <row r="1284" spans="1:12">
      <c r="A1284" t="s">
        <v>10</v>
      </c>
      <c r="B1284" t="s">
        <v>11</v>
      </c>
      <c r="C1284" t="s">
        <v>119</v>
      </c>
      <c r="D1284" t="s">
        <v>120</v>
      </c>
      <c r="E1284" t="s">
        <v>15</v>
      </c>
      <c r="F1284" t="s">
        <v>36</v>
      </c>
      <c r="G1284" t="s">
        <v>37</v>
      </c>
      <c r="H1284" s="1">
        <v>2021</v>
      </c>
      <c r="I1284" s="2">
        <v>30400</v>
      </c>
      <c r="J1284" s="3">
        <v>40535</v>
      </c>
      <c r="K1284">
        <f>Table1[[#This Row],[Total Revenue + Open]]/Table1[[#This Row],[Qty]]</f>
        <v>1.3333881578947369</v>
      </c>
      <c r="L1284">
        <f>Table1[[#This Row],[Qty]]/Table1[[#This Row],[Total Revenue + Open]]</f>
        <v>0.7499691624522018</v>
      </c>
    </row>
    <row r="1285" spans="1:12">
      <c r="A1285" t="s">
        <v>10</v>
      </c>
      <c r="B1285" t="s">
        <v>11</v>
      </c>
      <c r="C1285" t="s">
        <v>119</v>
      </c>
      <c r="D1285" t="s">
        <v>120</v>
      </c>
      <c r="E1285" t="s">
        <v>15</v>
      </c>
      <c r="F1285" t="s">
        <v>36</v>
      </c>
      <c r="G1285" t="s">
        <v>37</v>
      </c>
      <c r="H1285" s="1">
        <v>2021</v>
      </c>
      <c r="I1285" s="2">
        <v>23735</v>
      </c>
      <c r="J1285" s="3">
        <v>31624</v>
      </c>
      <c r="K1285">
        <f>Table1[[#This Row],[Total Revenue + Open]]/Table1[[#This Row],[Qty]]</f>
        <v>1.3323783442174004</v>
      </c>
      <c r="L1285">
        <f>Table1[[#This Row],[Qty]]/Table1[[#This Row],[Total Revenue + Open]]</f>
        <v>0.75053756640526181</v>
      </c>
    </row>
    <row r="1286" spans="1:12">
      <c r="A1286" t="s">
        <v>10</v>
      </c>
      <c r="B1286" t="s">
        <v>11</v>
      </c>
      <c r="C1286" t="s">
        <v>119</v>
      </c>
      <c r="D1286" t="s">
        <v>120</v>
      </c>
      <c r="E1286" t="s">
        <v>15</v>
      </c>
      <c r="F1286" t="s">
        <v>36</v>
      </c>
      <c r="G1286" t="s">
        <v>37</v>
      </c>
      <c r="H1286" s="1">
        <v>2021</v>
      </c>
      <c r="I1286" s="2">
        <v>8300</v>
      </c>
      <c r="J1286" s="3">
        <v>11055</v>
      </c>
      <c r="K1286">
        <f>Table1[[#This Row],[Total Revenue + Open]]/Table1[[#This Row],[Qty]]</f>
        <v>1.3319277108433736</v>
      </c>
      <c r="L1286">
        <f>Table1[[#This Row],[Qty]]/Table1[[#This Row],[Total Revenue + Open]]</f>
        <v>0.7507914970601538</v>
      </c>
    </row>
    <row r="1287" spans="1:12">
      <c r="A1287" t="s">
        <v>10</v>
      </c>
      <c r="B1287" t="s">
        <v>11</v>
      </c>
      <c r="C1287" t="s">
        <v>119</v>
      </c>
      <c r="D1287" t="s">
        <v>120</v>
      </c>
      <c r="E1287" t="s">
        <v>15</v>
      </c>
      <c r="F1287" t="s">
        <v>36</v>
      </c>
      <c r="G1287" t="s">
        <v>37</v>
      </c>
      <c r="H1287" s="1">
        <v>2021</v>
      </c>
      <c r="I1287" s="2">
        <v>11665</v>
      </c>
      <c r="J1287" s="3">
        <v>15544</v>
      </c>
      <c r="K1287">
        <f>Table1[[#This Row],[Total Revenue + Open]]/Table1[[#This Row],[Qty]]</f>
        <v>1.3325332190312902</v>
      </c>
      <c r="L1287">
        <f>Table1[[#This Row],[Qty]]/Table1[[#This Row],[Total Revenue + Open]]</f>
        <v>0.75045033453422538</v>
      </c>
    </row>
    <row r="1288" spans="1:12">
      <c r="A1288" t="s">
        <v>10</v>
      </c>
      <c r="B1288" t="s">
        <v>11</v>
      </c>
      <c r="C1288" t="s">
        <v>119</v>
      </c>
      <c r="D1288" t="s">
        <v>120</v>
      </c>
      <c r="E1288" t="s">
        <v>15</v>
      </c>
      <c r="F1288" t="s">
        <v>36</v>
      </c>
      <c r="G1288" t="s">
        <v>37</v>
      </c>
      <c r="H1288" s="1">
        <v>2021</v>
      </c>
      <c r="I1288" s="2">
        <v>4650</v>
      </c>
      <c r="J1288" s="3">
        <v>6197.5</v>
      </c>
      <c r="K1288">
        <f>Table1[[#This Row],[Total Revenue + Open]]/Table1[[#This Row],[Qty]]</f>
        <v>1.3327956989247312</v>
      </c>
      <c r="L1288">
        <f>Table1[[#This Row],[Qty]]/Table1[[#This Row],[Total Revenue + Open]]</f>
        <v>0.75030254134731744</v>
      </c>
    </row>
    <row r="1289" spans="1:12">
      <c r="A1289" t="s">
        <v>10</v>
      </c>
      <c r="B1289" t="s">
        <v>11</v>
      </c>
      <c r="C1289" t="s">
        <v>119</v>
      </c>
      <c r="D1289" t="s">
        <v>120</v>
      </c>
      <c r="E1289" t="s">
        <v>12</v>
      </c>
      <c r="F1289" t="s">
        <v>13</v>
      </c>
      <c r="G1289" t="s">
        <v>14</v>
      </c>
      <c r="H1289" s="1">
        <v>2022</v>
      </c>
      <c r="I1289" s="2">
        <v>14800</v>
      </c>
      <c r="J1289" s="3">
        <v>1924</v>
      </c>
      <c r="K1289">
        <f>Table1[[#This Row],[Total Revenue + Open]]/Table1[[#This Row],[Qty]]</f>
        <v>0.13</v>
      </c>
      <c r="L1289">
        <f>Table1[[#This Row],[Total Revenue + Open]]/Table1[[#This Row],[Qty]]</f>
        <v>0.13</v>
      </c>
    </row>
    <row r="1290" spans="1:12">
      <c r="A1290" t="s">
        <v>10</v>
      </c>
      <c r="B1290" t="s">
        <v>11</v>
      </c>
      <c r="C1290" t="s">
        <v>119</v>
      </c>
      <c r="D1290" t="s">
        <v>120</v>
      </c>
      <c r="E1290" t="s">
        <v>15</v>
      </c>
      <c r="F1290" t="s">
        <v>204</v>
      </c>
      <c r="G1290" t="s">
        <v>205</v>
      </c>
      <c r="H1290" s="1">
        <v>2022</v>
      </c>
      <c r="I1290" s="2">
        <v>700</v>
      </c>
      <c r="J1290" s="3">
        <v>1918</v>
      </c>
      <c r="K1290">
        <f>Table1[[#This Row],[Total Revenue + Open]]/Table1[[#This Row],[Qty]]</f>
        <v>2.74</v>
      </c>
      <c r="L1290">
        <f>Table1[[#This Row],[Qty]]/Table1[[#This Row],[Total Revenue + Open]]</f>
        <v>0.36496350364963503</v>
      </c>
    </row>
    <row r="1291" spans="1:12">
      <c r="A1291" t="s">
        <v>10</v>
      </c>
      <c r="B1291" t="s">
        <v>11</v>
      </c>
      <c r="C1291" t="s">
        <v>119</v>
      </c>
      <c r="D1291" t="s">
        <v>120</v>
      </c>
      <c r="E1291" t="s">
        <v>19</v>
      </c>
      <c r="F1291" t="s">
        <v>40</v>
      </c>
      <c r="G1291" t="s">
        <v>234</v>
      </c>
      <c r="H1291" s="1">
        <v>2022</v>
      </c>
      <c r="I1291" s="2">
        <v>14100</v>
      </c>
      <c r="J1291" s="3">
        <v>1903.5</v>
      </c>
      <c r="K1291">
        <f>Table1[[#This Row],[Total Revenue + Open]]/Table1[[#This Row],[Qty]]</f>
        <v>0.13500000000000001</v>
      </c>
      <c r="L1291">
        <f>Table1[[#This Row],[Total Revenue + Open]]/Table1[[#This Row],[Qty]]</f>
        <v>0.13500000000000001</v>
      </c>
    </row>
    <row r="1292" spans="1:12">
      <c r="A1292" t="s">
        <v>10</v>
      </c>
      <c r="B1292" t="s">
        <v>11</v>
      </c>
      <c r="C1292" t="s">
        <v>119</v>
      </c>
      <c r="D1292" t="s">
        <v>120</v>
      </c>
      <c r="E1292" t="s">
        <v>19</v>
      </c>
      <c r="F1292" t="s">
        <v>92</v>
      </c>
      <c r="G1292" t="s">
        <v>108</v>
      </c>
      <c r="H1292" s="1">
        <v>2022</v>
      </c>
      <c r="I1292" s="2">
        <v>12650</v>
      </c>
      <c r="J1292" s="3">
        <v>1897.5</v>
      </c>
      <c r="K1292">
        <f>Table1[[#This Row],[Total Revenue + Open]]/Table1[[#This Row],[Qty]]</f>
        <v>0.15</v>
      </c>
      <c r="L1292">
        <f>Table1[[#This Row],[Total Revenue + Open]]/Table1[[#This Row],[Qty]]</f>
        <v>0.15</v>
      </c>
    </row>
    <row r="1293" spans="1:12">
      <c r="A1293" t="s">
        <v>10</v>
      </c>
      <c r="B1293" t="s">
        <v>11</v>
      </c>
      <c r="C1293" t="s">
        <v>119</v>
      </c>
      <c r="D1293" t="s">
        <v>120</v>
      </c>
      <c r="E1293" t="s">
        <v>22</v>
      </c>
      <c r="F1293" t="s">
        <v>23</v>
      </c>
      <c r="G1293" t="s">
        <v>24</v>
      </c>
      <c r="H1293" s="1">
        <v>2022</v>
      </c>
      <c r="I1293" s="2">
        <v>2375</v>
      </c>
      <c r="J1293" s="3">
        <v>1864.4</v>
      </c>
      <c r="K1293">
        <f>Table1[[#This Row],[Total Revenue + Open]]/Table1[[#This Row],[Qty]]</f>
        <v>0.78501052631578949</v>
      </c>
      <c r="L1293">
        <f>Table1[[#This Row],[Total Revenue + Open]]/Table1[[#This Row],[Qty]]</f>
        <v>0.78501052631578949</v>
      </c>
    </row>
    <row r="1294" spans="1:12">
      <c r="A1294" t="s">
        <v>10</v>
      </c>
      <c r="B1294" t="s">
        <v>11</v>
      </c>
      <c r="C1294" t="s">
        <v>119</v>
      </c>
      <c r="D1294" t="s">
        <v>120</v>
      </c>
      <c r="E1294" t="s">
        <v>15</v>
      </c>
      <c r="F1294" t="s">
        <v>36</v>
      </c>
      <c r="G1294" t="s">
        <v>37</v>
      </c>
      <c r="H1294" s="1">
        <v>2022</v>
      </c>
      <c r="I1294" s="2">
        <v>1310</v>
      </c>
      <c r="J1294" s="3">
        <v>1781</v>
      </c>
      <c r="K1294">
        <f>Table1[[#This Row],[Total Revenue + Open]]/Table1[[#This Row],[Qty]]</f>
        <v>1.3595419847328245</v>
      </c>
      <c r="L1294">
        <f>Table1[[#This Row],[Qty]]/Table1[[#This Row],[Total Revenue + Open]]</f>
        <v>0.73554183043234134</v>
      </c>
    </row>
    <row r="1295" spans="1:12">
      <c r="A1295" t="s">
        <v>10</v>
      </c>
      <c r="B1295" t="s">
        <v>11</v>
      </c>
      <c r="C1295" t="s">
        <v>119</v>
      </c>
      <c r="D1295" t="s">
        <v>120</v>
      </c>
      <c r="E1295" t="s">
        <v>19</v>
      </c>
      <c r="F1295" t="s">
        <v>54</v>
      </c>
      <c r="G1295" t="s">
        <v>55</v>
      </c>
      <c r="H1295" s="1">
        <v>2022</v>
      </c>
      <c r="I1295" s="2">
        <v>12580</v>
      </c>
      <c r="J1295" s="3">
        <v>1759.8</v>
      </c>
      <c r="K1295">
        <f>Table1[[#This Row],[Total Revenue + Open]]/Table1[[#This Row],[Qty]]</f>
        <v>0.13988871224165342</v>
      </c>
      <c r="L1295">
        <f>Table1[[#This Row],[Total Revenue + Open]]/Table1[[#This Row],[Qty]]</f>
        <v>0.13988871224165342</v>
      </c>
    </row>
    <row r="1296" spans="1:12">
      <c r="A1296" t="s">
        <v>10</v>
      </c>
      <c r="B1296" t="s">
        <v>11</v>
      </c>
      <c r="C1296" t="s">
        <v>119</v>
      </c>
      <c r="D1296" t="s">
        <v>120</v>
      </c>
      <c r="E1296" t="s">
        <v>19</v>
      </c>
      <c r="F1296" t="s">
        <v>54</v>
      </c>
      <c r="G1296" t="s">
        <v>57</v>
      </c>
      <c r="H1296" s="1">
        <v>2022</v>
      </c>
      <c r="I1296" s="2">
        <v>11900</v>
      </c>
      <c r="J1296" s="3">
        <v>1666</v>
      </c>
      <c r="K1296">
        <f>Table1[[#This Row],[Total Revenue + Open]]/Table1[[#This Row],[Qty]]</f>
        <v>0.14000000000000001</v>
      </c>
      <c r="L1296">
        <f>Table1[[#This Row],[Total Revenue + Open]]/Table1[[#This Row],[Qty]]</f>
        <v>0.14000000000000001</v>
      </c>
    </row>
    <row r="1297" spans="1:12">
      <c r="A1297" t="s">
        <v>10</v>
      </c>
      <c r="B1297" t="s">
        <v>11</v>
      </c>
      <c r="C1297" t="s">
        <v>119</v>
      </c>
      <c r="D1297" t="s">
        <v>120</v>
      </c>
      <c r="E1297" t="s">
        <v>15</v>
      </c>
      <c r="F1297" t="s">
        <v>198</v>
      </c>
      <c r="G1297" t="s">
        <v>199</v>
      </c>
      <c r="H1297" s="1">
        <v>2022</v>
      </c>
      <c r="I1297" s="2">
        <v>1535</v>
      </c>
      <c r="J1297" s="3">
        <v>1662.25</v>
      </c>
      <c r="K1297">
        <f>Table1[[#This Row],[Total Revenue + Open]]/Table1[[#This Row],[Qty]]</f>
        <v>1.0828990228013029</v>
      </c>
      <c r="L1297">
        <f>Table1[[#This Row],[Qty]]/Table1[[#This Row],[Total Revenue + Open]]</f>
        <v>0.92344713490750485</v>
      </c>
    </row>
    <row r="1298" spans="1:12">
      <c r="A1298" t="s">
        <v>10</v>
      </c>
      <c r="B1298" t="s">
        <v>11</v>
      </c>
      <c r="C1298" t="s">
        <v>119</v>
      </c>
      <c r="D1298" t="s">
        <v>120</v>
      </c>
      <c r="E1298" t="s">
        <v>15</v>
      </c>
      <c r="F1298" t="s">
        <v>36</v>
      </c>
      <c r="G1298" t="s">
        <v>37</v>
      </c>
      <c r="H1298" s="1">
        <v>2018</v>
      </c>
      <c r="I1298" s="2">
        <v>5685</v>
      </c>
      <c r="J1298" s="3">
        <v>6893</v>
      </c>
      <c r="K1298">
        <f>Table1[[#This Row],[Total Revenue + Open]]/Table1[[#This Row],[Qty]]</f>
        <v>1.2124890061565523</v>
      </c>
      <c r="L1298">
        <f>Table1[[#This Row],[Qty]]/Table1[[#This Row],[Total Revenue + Open]]</f>
        <v>0.82474974611925145</v>
      </c>
    </row>
    <row r="1299" spans="1:12">
      <c r="A1299" t="s">
        <v>10</v>
      </c>
      <c r="B1299" t="s">
        <v>11</v>
      </c>
      <c r="C1299" t="s">
        <v>119</v>
      </c>
      <c r="D1299" t="s">
        <v>120</v>
      </c>
      <c r="E1299" t="s">
        <v>15</v>
      </c>
      <c r="F1299" t="s">
        <v>36</v>
      </c>
      <c r="G1299" t="s">
        <v>37</v>
      </c>
      <c r="H1299" s="1">
        <v>2018</v>
      </c>
      <c r="I1299" s="2">
        <v>1635</v>
      </c>
      <c r="J1299" s="3">
        <v>1982.5</v>
      </c>
      <c r="K1299">
        <f>Table1[[#This Row],[Total Revenue + Open]]/Table1[[#This Row],[Qty]]</f>
        <v>1.2125382262996942</v>
      </c>
      <c r="L1299">
        <f>Table1[[#This Row],[Qty]]/Table1[[#This Row],[Total Revenue + Open]]</f>
        <v>0.82471626733921821</v>
      </c>
    </row>
    <row r="1300" spans="1:12">
      <c r="A1300" t="s">
        <v>10</v>
      </c>
      <c r="B1300" t="s">
        <v>11</v>
      </c>
      <c r="C1300" t="s">
        <v>119</v>
      </c>
      <c r="D1300" t="s">
        <v>120</v>
      </c>
      <c r="E1300" t="s">
        <v>15</v>
      </c>
      <c r="F1300" t="s">
        <v>36</v>
      </c>
      <c r="G1300" t="s">
        <v>37</v>
      </c>
      <c r="H1300" s="1">
        <v>2018</v>
      </c>
      <c r="I1300" s="2">
        <v>3595</v>
      </c>
      <c r="J1300" s="3">
        <v>4361.5</v>
      </c>
      <c r="K1300">
        <f>Table1[[#This Row],[Total Revenue + Open]]/Table1[[#This Row],[Qty]]</f>
        <v>1.2132127955493741</v>
      </c>
      <c r="L1300">
        <f>Table1[[#This Row],[Qty]]/Table1[[#This Row],[Total Revenue + Open]]</f>
        <v>0.8242577095036111</v>
      </c>
    </row>
    <row r="1301" spans="1:12">
      <c r="A1301" t="s">
        <v>10</v>
      </c>
      <c r="B1301" t="s">
        <v>11</v>
      </c>
      <c r="C1301" t="s">
        <v>119</v>
      </c>
      <c r="D1301" t="s">
        <v>120</v>
      </c>
      <c r="E1301" t="s">
        <v>15</v>
      </c>
      <c r="F1301" t="s">
        <v>36</v>
      </c>
      <c r="G1301" t="s">
        <v>37</v>
      </c>
      <c r="H1301" s="1">
        <v>2018</v>
      </c>
      <c r="I1301" s="2">
        <v>500</v>
      </c>
      <c r="J1301" s="3">
        <v>610</v>
      </c>
      <c r="K1301">
        <f>Table1[[#This Row],[Total Revenue + Open]]/Table1[[#This Row],[Qty]]</f>
        <v>1.22</v>
      </c>
      <c r="L1301">
        <f>Table1[[#This Row],[Qty]]/Table1[[#This Row],[Total Revenue + Open]]</f>
        <v>0.81967213114754101</v>
      </c>
    </row>
    <row r="1302" spans="1:12">
      <c r="A1302" t="s">
        <v>10</v>
      </c>
      <c r="B1302" t="s">
        <v>11</v>
      </c>
      <c r="C1302" t="s">
        <v>119</v>
      </c>
      <c r="D1302" t="s">
        <v>120</v>
      </c>
      <c r="E1302" t="s">
        <v>15</v>
      </c>
      <c r="F1302" t="s">
        <v>36</v>
      </c>
      <c r="G1302" t="s">
        <v>37</v>
      </c>
      <c r="H1302" s="1">
        <v>2019</v>
      </c>
      <c r="I1302" s="2">
        <v>4175</v>
      </c>
      <c r="J1302" s="3">
        <v>5063</v>
      </c>
      <c r="K1302">
        <f>Table1[[#This Row],[Total Revenue + Open]]/Table1[[#This Row],[Qty]]</f>
        <v>1.2126946107784431</v>
      </c>
      <c r="L1302">
        <f>Table1[[#This Row],[Qty]]/Table1[[#This Row],[Total Revenue + Open]]</f>
        <v>0.82460991507011649</v>
      </c>
    </row>
    <row r="1303" spans="1:12">
      <c r="A1303" t="s">
        <v>10</v>
      </c>
      <c r="B1303" t="s">
        <v>11</v>
      </c>
      <c r="C1303" t="s">
        <v>119</v>
      </c>
      <c r="D1303" t="s">
        <v>120</v>
      </c>
      <c r="E1303" t="s">
        <v>15</v>
      </c>
      <c r="F1303" t="s">
        <v>36</v>
      </c>
      <c r="G1303" t="s">
        <v>177</v>
      </c>
      <c r="H1303" s="1">
        <v>2017</v>
      </c>
      <c r="I1303" s="2">
        <v>2515</v>
      </c>
      <c r="J1303" s="3">
        <v>3050</v>
      </c>
      <c r="K1303">
        <f>Table1[[#This Row],[Total Revenue + Open]]/Table1[[#This Row],[Qty]]</f>
        <v>1.2127236580516898</v>
      </c>
      <c r="L1303">
        <f>Table1[[#This Row],[Qty]]/Table1[[#This Row],[Total Revenue + Open]]</f>
        <v>0.82459016393442619</v>
      </c>
    </row>
    <row r="1304" spans="1:12">
      <c r="A1304" t="s">
        <v>10</v>
      </c>
      <c r="B1304" t="s">
        <v>11</v>
      </c>
      <c r="C1304" t="s">
        <v>119</v>
      </c>
      <c r="D1304" t="s">
        <v>120</v>
      </c>
      <c r="E1304" t="s">
        <v>15</v>
      </c>
      <c r="F1304" t="s">
        <v>36</v>
      </c>
      <c r="G1304" t="s">
        <v>177</v>
      </c>
      <c r="H1304" s="1">
        <v>2017</v>
      </c>
      <c r="I1304" s="2">
        <v>1060</v>
      </c>
      <c r="J1304" s="3">
        <v>1281</v>
      </c>
      <c r="K1304">
        <f>Table1[[#This Row],[Total Revenue + Open]]/Table1[[#This Row],[Qty]]</f>
        <v>1.2084905660377359</v>
      </c>
      <c r="L1304">
        <f>Table1[[#This Row],[Qty]]/Table1[[#This Row],[Total Revenue + Open]]</f>
        <v>0.82747853239656521</v>
      </c>
    </row>
    <row r="1305" spans="1:12">
      <c r="A1305" t="s">
        <v>10</v>
      </c>
      <c r="B1305" t="s">
        <v>11</v>
      </c>
      <c r="C1305" t="s">
        <v>119</v>
      </c>
      <c r="D1305" t="s">
        <v>120</v>
      </c>
      <c r="E1305" t="s">
        <v>15</v>
      </c>
      <c r="F1305" t="s">
        <v>36</v>
      </c>
      <c r="G1305" t="s">
        <v>177</v>
      </c>
      <c r="H1305" s="1">
        <v>2018</v>
      </c>
      <c r="I1305" s="2">
        <v>2415</v>
      </c>
      <c r="J1305" s="3">
        <v>2928</v>
      </c>
      <c r="K1305">
        <f>Table1[[#This Row],[Total Revenue + Open]]/Table1[[#This Row],[Qty]]</f>
        <v>1.2124223602484472</v>
      </c>
      <c r="L1305">
        <f>Table1[[#This Row],[Qty]]/Table1[[#This Row],[Total Revenue + Open]]</f>
        <v>0.82479508196721307</v>
      </c>
    </row>
    <row r="1306" spans="1:12">
      <c r="A1306" t="s">
        <v>10</v>
      </c>
      <c r="B1306" t="s">
        <v>11</v>
      </c>
      <c r="C1306" t="s">
        <v>119</v>
      </c>
      <c r="D1306" t="s">
        <v>120</v>
      </c>
      <c r="E1306" t="s">
        <v>15</v>
      </c>
      <c r="F1306" t="s">
        <v>36</v>
      </c>
      <c r="G1306" t="s">
        <v>178</v>
      </c>
      <c r="H1306" s="1">
        <v>2017</v>
      </c>
      <c r="I1306" s="2">
        <v>6235</v>
      </c>
      <c r="J1306" s="3">
        <v>7564</v>
      </c>
      <c r="K1306">
        <f>Table1[[#This Row],[Total Revenue + Open]]/Table1[[#This Row],[Qty]]</f>
        <v>1.2131515637530073</v>
      </c>
      <c r="L1306">
        <f>Table1[[#This Row],[Qty]]/Table1[[#This Row],[Total Revenue + Open]]</f>
        <v>0.82429931253305133</v>
      </c>
    </row>
    <row r="1307" spans="1:12">
      <c r="A1307" t="s">
        <v>10</v>
      </c>
      <c r="B1307" t="s">
        <v>11</v>
      </c>
      <c r="C1307" t="s">
        <v>119</v>
      </c>
      <c r="D1307" t="s">
        <v>120</v>
      </c>
      <c r="E1307" t="s">
        <v>15</v>
      </c>
      <c r="F1307" t="s">
        <v>36</v>
      </c>
      <c r="G1307" t="s">
        <v>178</v>
      </c>
      <c r="H1307" s="1">
        <v>2017</v>
      </c>
      <c r="I1307" s="2">
        <v>2265</v>
      </c>
      <c r="J1307" s="3">
        <v>2745</v>
      </c>
      <c r="K1307">
        <f>Table1[[#This Row],[Total Revenue + Open]]/Table1[[#This Row],[Qty]]</f>
        <v>1.2119205298013245</v>
      </c>
      <c r="L1307">
        <f>Table1[[#This Row],[Qty]]/Table1[[#This Row],[Total Revenue + Open]]</f>
        <v>0.82513661202185795</v>
      </c>
    </row>
    <row r="1308" spans="1:12">
      <c r="A1308" t="s">
        <v>10</v>
      </c>
      <c r="B1308" t="s">
        <v>11</v>
      </c>
      <c r="C1308" t="s">
        <v>119</v>
      </c>
      <c r="D1308" t="s">
        <v>120</v>
      </c>
      <c r="E1308" t="s">
        <v>15</v>
      </c>
      <c r="F1308" t="s">
        <v>36</v>
      </c>
      <c r="G1308" t="s">
        <v>178</v>
      </c>
      <c r="H1308" s="1">
        <v>2017</v>
      </c>
      <c r="I1308" s="2">
        <v>500</v>
      </c>
      <c r="J1308" s="3">
        <v>610</v>
      </c>
      <c r="K1308">
        <f>Table1[[#This Row],[Total Revenue + Open]]/Table1[[#This Row],[Qty]]</f>
        <v>1.22</v>
      </c>
      <c r="L1308">
        <f>Table1[[#This Row],[Qty]]/Table1[[#This Row],[Total Revenue + Open]]</f>
        <v>0.81967213114754101</v>
      </c>
    </row>
    <row r="1309" spans="1:12">
      <c r="A1309" t="s">
        <v>10</v>
      </c>
      <c r="B1309" t="s">
        <v>11</v>
      </c>
      <c r="C1309" t="s">
        <v>119</v>
      </c>
      <c r="D1309" t="s">
        <v>120</v>
      </c>
      <c r="E1309" t="s">
        <v>15</v>
      </c>
      <c r="F1309" t="s">
        <v>36</v>
      </c>
      <c r="G1309" t="s">
        <v>179</v>
      </c>
      <c r="H1309" s="1">
        <v>2017</v>
      </c>
      <c r="I1309" s="2">
        <v>1005</v>
      </c>
      <c r="J1309" s="3">
        <v>1220</v>
      </c>
      <c r="K1309">
        <f>Table1[[#This Row],[Total Revenue + Open]]/Table1[[#This Row],[Qty]]</f>
        <v>1.2139303482587065</v>
      </c>
      <c r="L1309">
        <f>Table1[[#This Row],[Qty]]/Table1[[#This Row],[Total Revenue + Open]]</f>
        <v>0.82377049180327866</v>
      </c>
    </row>
    <row r="1310" spans="1:12">
      <c r="A1310" t="s">
        <v>10</v>
      </c>
      <c r="B1310" t="s">
        <v>11</v>
      </c>
      <c r="C1310" t="s">
        <v>119</v>
      </c>
      <c r="D1310" t="s">
        <v>120</v>
      </c>
      <c r="E1310" t="s">
        <v>15</v>
      </c>
      <c r="F1310" t="s">
        <v>36</v>
      </c>
      <c r="G1310" t="s">
        <v>180</v>
      </c>
      <c r="H1310" s="1">
        <v>2017</v>
      </c>
      <c r="I1310" s="2">
        <v>3915</v>
      </c>
      <c r="J1310" s="3">
        <v>4680</v>
      </c>
      <c r="K1310">
        <f>Table1[[#This Row],[Total Revenue + Open]]/Table1[[#This Row],[Qty]]</f>
        <v>1.1954022988505748</v>
      </c>
      <c r="L1310">
        <f>Table1[[#This Row],[Qty]]/Table1[[#This Row],[Total Revenue + Open]]</f>
        <v>0.83653846153846156</v>
      </c>
    </row>
    <row r="1311" spans="1:12">
      <c r="A1311" t="s">
        <v>10</v>
      </c>
      <c r="B1311" t="s">
        <v>11</v>
      </c>
      <c r="C1311" t="s">
        <v>119</v>
      </c>
      <c r="D1311" t="s">
        <v>120</v>
      </c>
      <c r="E1311" t="s">
        <v>15</v>
      </c>
      <c r="F1311" t="s">
        <v>36</v>
      </c>
      <c r="G1311" t="s">
        <v>180</v>
      </c>
      <c r="H1311" s="1">
        <v>2017</v>
      </c>
      <c r="I1311" s="2">
        <v>6380</v>
      </c>
      <c r="J1311" s="3">
        <v>7620</v>
      </c>
      <c r="K1311">
        <f>Table1[[#This Row],[Total Revenue + Open]]/Table1[[#This Row],[Qty]]</f>
        <v>1.1943573667711598</v>
      </c>
      <c r="L1311">
        <f>Table1[[#This Row],[Qty]]/Table1[[#This Row],[Total Revenue + Open]]</f>
        <v>0.83727034120734911</v>
      </c>
    </row>
    <row r="1312" spans="1:12">
      <c r="A1312" t="s">
        <v>10</v>
      </c>
      <c r="B1312" t="s">
        <v>11</v>
      </c>
      <c r="C1312" t="s">
        <v>119</v>
      </c>
      <c r="D1312" t="s">
        <v>120</v>
      </c>
      <c r="E1312" t="s">
        <v>15</v>
      </c>
      <c r="F1312" t="s">
        <v>36</v>
      </c>
      <c r="G1312" t="s">
        <v>180</v>
      </c>
      <c r="H1312" s="1">
        <v>2017</v>
      </c>
      <c r="I1312" s="2">
        <v>3250</v>
      </c>
      <c r="J1312" s="3">
        <v>3870</v>
      </c>
      <c r="K1312">
        <f>Table1[[#This Row],[Total Revenue + Open]]/Table1[[#This Row],[Qty]]</f>
        <v>1.1907692307692308</v>
      </c>
      <c r="L1312">
        <f>Table1[[#This Row],[Qty]]/Table1[[#This Row],[Total Revenue + Open]]</f>
        <v>0.83979328165374678</v>
      </c>
    </row>
    <row r="1313" spans="1:12">
      <c r="A1313" t="s">
        <v>10</v>
      </c>
      <c r="B1313" t="s">
        <v>11</v>
      </c>
      <c r="C1313" t="s">
        <v>119</v>
      </c>
      <c r="D1313" t="s">
        <v>120</v>
      </c>
      <c r="E1313" t="s">
        <v>15</v>
      </c>
      <c r="F1313" t="s">
        <v>36</v>
      </c>
      <c r="G1313" t="s">
        <v>180</v>
      </c>
      <c r="H1313" s="1">
        <v>2017</v>
      </c>
      <c r="I1313" s="2">
        <v>4100</v>
      </c>
      <c r="J1313" s="3">
        <v>4890</v>
      </c>
      <c r="K1313">
        <f>Table1[[#This Row],[Total Revenue + Open]]/Table1[[#This Row],[Qty]]</f>
        <v>1.1926829268292682</v>
      </c>
      <c r="L1313">
        <f>Table1[[#This Row],[Qty]]/Table1[[#This Row],[Total Revenue + Open]]</f>
        <v>0.83844580777096112</v>
      </c>
    </row>
    <row r="1314" spans="1:12">
      <c r="A1314" t="s">
        <v>10</v>
      </c>
      <c r="B1314" t="s">
        <v>11</v>
      </c>
      <c r="C1314" t="s">
        <v>119</v>
      </c>
      <c r="D1314" t="s">
        <v>120</v>
      </c>
      <c r="E1314" t="s">
        <v>15</v>
      </c>
      <c r="F1314" t="s">
        <v>36</v>
      </c>
      <c r="G1314" t="s">
        <v>180</v>
      </c>
      <c r="H1314" s="1">
        <v>2018</v>
      </c>
      <c r="I1314" s="2">
        <v>2965</v>
      </c>
      <c r="J1314" s="3">
        <v>3540</v>
      </c>
      <c r="K1314">
        <f>Table1[[#This Row],[Total Revenue + Open]]/Table1[[#This Row],[Qty]]</f>
        <v>1.1939291736930859</v>
      </c>
      <c r="L1314">
        <f>Table1[[#This Row],[Qty]]/Table1[[#This Row],[Total Revenue + Open]]</f>
        <v>0.83757062146892658</v>
      </c>
    </row>
    <row r="1315" spans="1:12">
      <c r="A1315" t="s">
        <v>10</v>
      </c>
      <c r="B1315" t="s">
        <v>11</v>
      </c>
      <c r="C1315" t="s">
        <v>119</v>
      </c>
      <c r="D1315" t="s">
        <v>120</v>
      </c>
      <c r="E1315" t="s">
        <v>15</v>
      </c>
      <c r="F1315" t="s">
        <v>36</v>
      </c>
      <c r="G1315" t="s">
        <v>181</v>
      </c>
      <c r="H1315" s="1">
        <v>2017</v>
      </c>
      <c r="I1315" s="2">
        <v>6260</v>
      </c>
      <c r="J1315" s="3">
        <v>7594.5</v>
      </c>
      <c r="K1315">
        <f>Table1[[#This Row],[Total Revenue + Open]]/Table1[[#This Row],[Qty]]</f>
        <v>1.2131789137380191</v>
      </c>
      <c r="L1315">
        <f>Table1[[#This Row],[Qty]]/Table1[[#This Row],[Total Revenue + Open]]</f>
        <v>0.8242807294752782</v>
      </c>
    </row>
    <row r="1316" spans="1:12">
      <c r="A1316" t="s">
        <v>10</v>
      </c>
      <c r="B1316" t="s">
        <v>11</v>
      </c>
      <c r="C1316" t="s">
        <v>119</v>
      </c>
      <c r="D1316" t="s">
        <v>120</v>
      </c>
      <c r="E1316" t="s">
        <v>15</v>
      </c>
      <c r="F1316" t="s">
        <v>36</v>
      </c>
      <c r="G1316" t="s">
        <v>181</v>
      </c>
      <c r="H1316" s="1">
        <v>2017</v>
      </c>
      <c r="I1316" s="2">
        <v>5505</v>
      </c>
      <c r="J1316" s="3">
        <v>6679.5</v>
      </c>
      <c r="K1316">
        <f>Table1[[#This Row],[Total Revenue + Open]]/Table1[[#This Row],[Qty]]</f>
        <v>1.2133514986376022</v>
      </c>
      <c r="L1316">
        <f>Table1[[#This Row],[Qty]]/Table1[[#This Row],[Total Revenue + Open]]</f>
        <v>0.82416348529081518</v>
      </c>
    </row>
    <row r="1317" spans="1:12">
      <c r="A1317" t="s">
        <v>10</v>
      </c>
      <c r="B1317" t="s">
        <v>11</v>
      </c>
      <c r="C1317" t="s">
        <v>119</v>
      </c>
      <c r="D1317" t="s">
        <v>120</v>
      </c>
      <c r="E1317" t="s">
        <v>15</v>
      </c>
      <c r="F1317" t="s">
        <v>36</v>
      </c>
      <c r="G1317" t="s">
        <v>181</v>
      </c>
      <c r="H1317" s="1">
        <v>2018</v>
      </c>
      <c r="I1317" s="2">
        <v>2165</v>
      </c>
      <c r="J1317" s="3">
        <v>2623</v>
      </c>
      <c r="K1317">
        <f>Table1[[#This Row],[Total Revenue + Open]]/Table1[[#This Row],[Qty]]</f>
        <v>1.2115473441108544</v>
      </c>
      <c r="L1317">
        <f>Table1[[#This Row],[Qty]]/Table1[[#This Row],[Total Revenue + Open]]</f>
        <v>0.82539077392298899</v>
      </c>
    </row>
    <row r="1318" spans="1:12">
      <c r="A1318" t="s">
        <v>10</v>
      </c>
      <c r="B1318" t="s">
        <v>11</v>
      </c>
      <c r="C1318" t="s">
        <v>119</v>
      </c>
      <c r="D1318" t="s">
        <v>120</v>
      </c>
      <c r="E1318" t="s">
        <v>15</v>
      </c>
      <c r="F1318" t="s">
        <v>36</v>
      </c>
      <c r="G1318" t="s">
        <v>181</v>
      </c>
      <c r="H1318" s="1">
        <v>2018</v>
      </c>
      <c r="I1318" s="2">
        <v>500</v>
      </c>
      <c r="J1318" s="3">
        <v>610</v>
      </c>
      <c r="K1318">
        <f>Table1[[#This Row],[Total Revenue + Open]]/Table1[[#This Row],[Qty]]</f>
        <v>1.22</v>
      </c>
      <c r="L1318">
        <f>Table1[[#This Row],[Qty]]/Table1[[#This Row],[Total Revenue + Open]]</f>
        <v>0.81967213114754101</v>
      </c>
    </row>
    <row r="1319" spans="1:12">
      <c r="A1319" t="s">
        <v>10</v>
      </c>
      <c r="B1319" t="s">
        <v>11</v>
      </c>
      <c r="C1319" t="s">
        <v>119</v>
      </c>
      <c r="D1319" t="s">
        <v>120</v>
      </c>
      <c r="E1319" t="s">
        <v>15</v>
      </c>
      <c r="F1319" t="s">
        <v>198</v>
      </c>
      <c r="G1319" t="s">
        <v>200</v>
      </c>
      <c r="H1319" s="1">
        <v>2022</v>
      </c>
      <c r="I1319" s="2">
        <v>1535</v>
      </c>
      <c r="J1319" s="3">
        <v>1662.25</v>
      </c>
      <c r="K1319">
        <f>Table1[[#This Row],[Total Revenue + Open]]/Table1[[#This Row],[Qty]]</f>
        <v>1.0828990228013029</v>
      </c>
      <c r="L1319">
        <f>Table1[[#This Row],[Qty]]/Table1[[#This Row],[Total Revenue + Open]]</f>
        <v>0.92344713490750485</v>
      </c>
    </row>
    <row r="1320" spans="1:12">
      <c r="A1320" t="s">
        <v>10</v>
      </c>
      <c r="B1320" t="s">
        <v>11</v>
      </c>
      <c r="C1320" t="s">
        <v>119</v>
      </c>
      <c r="D1320" t="s">
        <v>120</v>
      </c>
      <c r="E1320" t="s">
        <v>15</v>
      </c>
      <c r="F1320" t="s">
        <v>36</v>
      </c>
      <c r="G1320" t="s">
        <v>37</v>
      </c>
      <c r="H1320" s="1">
        <v>2022</v>
      </c>
      <c r="I1320" s="2">
        <v>1235</v>
      </c>
      <c r="J1320" s="3">
        <v>1641.5</v>
      </c>
      <c r="K1320">
        <f>Table1[[#This Row],[Total Revenue + Open]]/Table1[[#This Row],[Qty]]</f>
        <v>1.3291497975708502</v>
      </c>
      <c r="L1320">
        <f>Table1[[#This Row],[Qty]]/Table1[[#This Row],[Total Revenue + Open]]</f>
        <v>0.75236064575083761</v>
      </c>
    </row>
    <row r="1321" spans="1:12">
      <c r="A1321" t="s">
        <v>10</v>
      </c>
      <c r="B1321" t="s">
        <v>11</v>
      </c>
      <c r="C1321" t="s">
        <v>119</v>
      </c>
      <c r="D1321" t="s">
        <v>120</v>
      </c>
      <c r="E1321" t="s">
        <v>19</v>
      </c>
      <c r="F1321" t="s">
        <v>54</v>
      </c>
      <c r="G1321" t="s">
        <v>68</v>
      </c>
      <c r="H1321" s="1">
        <v>2022</v>
      </c>
      <c r="I1321" s="2">
        <v>9600</v>
      </c>
      <c r="J1321" s="3">
        <v>1632</v>
      </c>
      <c r="K1321">
        <f>Table1[[#This Row],[Total Revenue + Open]]/Table1[[#This Row],[Qty]]</f>
        <v>0.17</v>
      </c>
      <c r="L1321">
        <f>Table1[[#This Row],[Total Revenue + Open]]/Table1[[#This Row],[Qty]]</f>
        <v>0.17</v>
      </c>
    </row>
    <row r="1322" spans="1:12">
      <c r="A1322" t="s">
        <v>10</v>
      </c>
      <c r="B1322" t="s">
        <v>11</v>
      </c>
      <c r="C1322" t="s">
        <v>119</v>
      </c>
      <c r="D1322" t="s">
        <v>120</v>
      </c>
      <c r="E1322" t="s">
        <v>19</v>
      </c>
      <c r="F1322" t="s">
        <v>54</v>
      </c>
      <c r="G1322" t="s">
        <v>91</v>
      </c>
      <c r="H1322" s="1">
        <v>2022</v>
      </c>
      <c r="I1322" s="2">
        <v>9500</v>
      </c>
      <c r="J1322" s="3">
        <v>1615</v>
      </c>
      <c r="K1322">
        <f>Table1[[#This Row],[Total Revenue + Open]]/Table1[[#This Row],[Qty]]</f>
        <v>0.17</v>
      </c>
      <c r="L1322">
        <f>Table1[[#This Row],[Total Revenue + Open]]/Table1[[#This Row],[Qty]]</f>
        <v>0.17</v>
      </c>
    </row>
    <row r="1323" spans="1:12">
      <c r="A1323" t="s">
        <v>10</v>
      </c>
      <c r="B1323" t="s">
        <v>11</v>
      </c>
      <c r="C1323" t="s">
        <v>119</v>
      </c>
      <c r="D1323" t="s">
        <v>120</v>
      </c>
      <c r="E1323" t="s">
        <v>15</v>
      </c>
      <c r="F1323" t="s">
        <v>194</v>
      </c>
      <c r="G1323" t="s">
        <v>195</v>
      </c>
      <c r="H1323" s="1">
        <v>2022</v>
      </c>
      <c r="I1323" s="2">
        <v>675</v>
      </c>
      <c r="J1323" s="3">
        <v>1532.25</v>
      </c>
      <c r="K1323">
        <f>Table1[[#This Row],[Total Revenue + Open]]/Table1[[#This Row],[Qty]]</f>
        <v>2.27</v>
      </c>
      <c r="L1323">
        <f>Table1[[#This Row],[Qty]]/Table1[[#This Row],[Total Revenue + Open]]</f>
        <v>0.44052863436123346</v>
      </c>
    </row>
    <row r="1324" spans="1:12">
      <c r="A1324" t="s">
        <v>10</v>
      </c>
      <c r="B1324" t="s">
        <v>11</v>
      </c>
      <c r="C1324" t="s">
        <v>119</v>
      </c>
      <c r="D1324" t="s">
        <v>120</v>
      </c>
      <c r="E1324" t="s">
        <v>15</v>
      </c>
      <c r="F1324" t="s">
        <v>194</v>
      </c>
      <c r="G1324" t="s">
        <v>196</v>
      </c>
      <c r="H1324" s="1">
        <v>2022</v>
      </c>
      <c r="I1324" s="2">
        <v>675</v>
      </c>
      <c r="J1324" s="3">
        <v>1532.25</v>
      </c>
      <c r="K1324">
        <f>Table1[[#This Row],[Total Revenue + Open]]/Table1[[#This Row],[Qty]]</f>
        <v>2.27</v>
      </c>
      <c r="L1324">
        <f>Table1[[#This Row],[Qty]]/Table1[[#This Row],[Total Revenue + Open]]</f>
        <v>0.44052863436123346</v>
      </c>
    </row>
    <row r="1325" spans="1:12">
      <c r="A1325" t="s">
        <v>10</v>
      </c>
      <c r="B1325" t="s">
        <v>11</v>
      </c>
      <c r="C1325" t="s">
        <v>119</v>
      </c>
      <c r="D1325" t="s">
        <v>120</v>
      </c>
      <c r="E1325" t="s">
        <v>19</v>
      </c>
      <c r="F1325" t="s">
        <v>54</v>
      </c>
      <c r="G1325" t="s">
        <v>56</v>
      </c>
      <c r="H1325" s="1">
        <v>2022</v>
      </c>
      <c r="I1325" s="2">
        <v>10700</v>
      </c>
      <c r="J1325" s="3">
        <v>1498</v>
      </c>
      <c r="K1325">
        <f>Table1[[#This Row],[Total Revenue + Open]]/Table1[[#This Row],[Qty]]</f>
        <v>0.14000000000000001</v>
      </c>
      <c r="L1325">
        <f>Table1[[#This Row],[Total Revenue + Open]]/Table1[[#This Row],[Qty]]</f>
        <v>0.14000000000000001</v>
      </c>
    </row>
    <row r="1326" spans="1:12">
      <c r="A1326" t="s">
        <v>10</v>
      </c>
      <c r="B1326" t="s">
        <v>11</v>
      </c>
      <c r="C1326" t="s">
        <v>119</v>
      </c>
      <c r="D1326" t="s">
        <v>120</v>
      </c>
      <c r="E1326" t="s">
        <v>19</v>
      </c>
      <c r="F1326" t="s">
        <v>92</v>
      </c>
      <c r="G1326" t="s">
        <v>108</v>
      </c>
      <c r="H1326" s="1">
        <v>2022</v>
      </c>
      <c r="I1326" s="2">
        <v>9750</v>
      </c>
      <c r="J1326" s="3">
        <v>1462.5</v>
      </c>
      <c r="K1326">
        <f>Table1[[#This Row],[Total Revenue + Open]]/Table1[[#This Row],[Qty]]</f>
        <v>0.15</v>
      </c>
      <c r="L1326">
        <f>Table1[[#This Row],[Total Revenue + Open]]/Table1[[#This Row],[Qty]]</f>
        <v>0.15</v>
      </c>
    </row>
    <row r="1327" spans="1:12">
      <c r="A1327" t="s">
        <v>10</v>
      </c>
      <c r="B1327" t="s">
        <v>11</v>
      </c>
      <c r="C1327" t="s">
        <v>119</v>
      </c>
      <c r="D1327" t="s">
        <v>120</v>
      </c>
      <c r="E1327" t="s">
        <v>15</v>
      </c>
      <c r="F1327" t="s">
        <v>210</v>
      </c>
      <c r="G1327" t="s">
        <v>211</v>
      </c>
      <c r="H1327" s="1">
        <v>2022</v>
      </c>
      <c r="I1327" s="2">
        <v>700</v>
      </c>
      <c r="J1327" s="3">
        <v>1428</v>
      </c>
      <c r="K1327">
        <f>Table1[[#This Row],[Total Revenue + Open]]/Table1[[#This Row],[Qty]]</f>
        <v>2.04</v>
      </c>
      <c r="L1327">
        <f>Table1[[#This Row],[Qty]]/Table1[[#This Row],[Total Revenue + Open]]</f>
        <v>0.49019607843137253</v>
      </c>
    </row>
    <row r="1328" spans="1:12">
      <c r="A1328" t="s">
        <v>10</v>
      </c>
      <c r="B1328" t="s">
        <v>11</v>
      </c>
      <c r="C1328" t="s">
        <v>119</v>
      </c>
      <c r="D1328" t="s">
        <v>120</v>
      </c>
      <c r="E1328" t="s">
        <v>15</v>
      </c>
      <c r="F1328" t="s">
        <v>210</v>
      </c>
      <c r="G1328" t="s">
        <v>212</v>
      </c>
      <c r="H1328" s="1">
        <v>2022</v>
      </c>
      <c r="I1328" s="2">
        <v>700</v>
      </c>
      <c r="J1328" s="3">
        <v>1428</v>
      </c>
      <c r="K1328">
        <f>Table1[[#This Row],[Total Revenue + Open]]/Table1[[#This Row],[Qty]]</f>
        <v>2.04</v>
      </c>
      <c r="L1328">
        <f>Table1[[#This Row],[Qty]]/Table1[[#This Row],[Total Revenue + Open]]</f>
        <v>0.49019607843137253</v>
      </c>
    </row>
    <row r="1329" spans="1:12">
      <c r="A1329" t="s">
        <v>10</v>
      </c>
      <c r="B1329" t="s">
        <v>11</v>
      </c>
      <c r="C1329" t="s">
        <v>119</v>
      </c>
      <c r="D1329" t="s">
        <v>120</v>
      </c>
      <c r="E1329" t="s">
        <v>15</v>
      </c>
      <c r="F1329" t="s">
        <v>194</v>
      </c>
      <c r="G1329" t="s">
        <v>195</v>
      </c>
      <c r="H1329" s="1">
        <v>2022</v>
      </c>
      <c r="I1329" s="2">
        <v>625</v>
      </c>
      <c r="J1329" s="3">
        <v>1418.75</v>
      </c>
      <c r="K1329">
        <f>Table1[[#This Row],[Total Revenue + Open]]/Table1[[#This Row],[Qty]]</f>
        <v>2.27</v>
      </c>
      <c r="L1329">
        <f>Table1[[#This Row],[Qty]]/Table1[[#This Row],[Total Revenue + Open]]</f>
        <v>0.44052863436123346</v>
      </c>
    </row>
    <row r="1330" spans="1:12">
      <c r="A1330" t="s">
        <v>10</v>
      </c>
      <c r="B1330" t="s">
        <v>11</v>
      </c>
      <c r="C1330" t="s">
        <v>119</v>
      </c>
      <c r="D1330" t="s">
        <v>120</v>
      </c>
      <c r="E1330" t="s">
        <v>15</v>
      </c>
      <c r="F1330" t="s">
        <v>194</v>
      </c>
      <c r="G1330" t="s">
        <v>196</v>
      </c>
      <c r="H1330" s="1">
        <v>2022</v>
      </c>
      <c r="I1330" s="2">
        <v>625</v>
      </c>
      <c r="J1330" s="3">
        <v>1418.75</v>
      </c>
      <c r="K1330">
        <f>Table1[[#This Row],[Total Revenue + Open]]/Table1[[#This Row],[Qty]]</f>
        <v>2.27</v>
      </c>
      <c r="L1330">
        <f>Table1[[#This Row],[Qty]]/Table1[[#This Row],[Total Revenue + Open]]</f>
        <v>0.44052863436123346</v>
      </c>
    </row>
    <row r="1331" spans="1:12">
      <c r="A1331" t="s">
        <v>10</v>
      </c>
      <c r="B1331" t="s">
        <v>11</v>
      </c>
      <c r="C1331" t="s">
        <v>119</v>
      </c>
      <c r="D1331" t="s">
        <v>120</v>
      </c>
      <c r="E1331" t="s">
        <v>22</v>
      </c>
      <c r="F1331" t="s">
        <v>23</v>
      </c>
      <c r="G1331" t="s">
        <v>24</v>
      </c>
      <c r="H1331" s="1">
        <v>2022</v>
      </c>
      <c r="I1331" s="2">
        <v>1780</v>
      </c>
      <c r="J1331" s="3">
        <v>1398.3</v>
      </c>
      <c r="K1331">
        <f>Table1[[#This Row],[Total Revenue + Open]]/Table1[[#This Row],[Qty]]</f>
        <v>0.78556179775280899</v>
      </c>
      <c r="L1331">
        <f>Table1[[#This Row],[Total Revenue + Open]]/Table1[[#This Row],[Qty]]</f>
        <v>0.78556179775280899</v>
      </c>
    </row>
    <row r="1332" spans="1:12">
      <c r="A1332" t="s">
        <v>10</v>
      </c>
      <c r="B1332" t="s">
        <v>11</v>
      </c>
      <c r="C1332" t="s">
        <v>119</v>
      </c>
      <c r="D1332" t="s">
        <v>120</v>
      </c>
      <c r="E1332" t="s">
        <v>19</v>
      </c>
      <c r="F1332" t="s">
        <v>54</v>
      </c>
      <c r="G1332" t="s">
        <v>57</v>
      </c>
      <c r="H1332" s="1">
        <v>2022</v>
      </c>
      <c r="I1332" s="2">
        <v>8100</v>
      </c>
      <c r="J1332" s="3">
        <v>1377</v>
      </c>
      <c r="K1332">
        <f>Table1[[#This Row],[Total Revenue + Open]]/Table1[[#This Row],[Qty]]</f>
        <v>0.17</v>
      </c>
      <c r="L1332">
        <f>Table1[[#This Row],[Total Revenue + Open]]/Table1[[#This Row],[Qty]]</f>
        <v>0.17</v>
      </c>
    </row>
    <row r="1333" spans="1:12">
      <c r="A1333" t="s">
        <v>10</v>
      </c>
      <c r="B1333" t="s">
        <v>11</v>
      </c>
      <c r="C1333" t="s">
        <v>119</v>
      </c>
      <c r="D1333" t="s">
        <v>120</v>
      </c>
      <c r="E1333" t="s">
        <v>15</v>
      </c>
      <c r="F1333" t="s">
        <v>77</v>
      </c>
      <c r="G1333" t="s">
        <v>78</v>
      </c>
      <c r="H1333" s="1">
        <v>2020</v>
      </c>
      <c r="I1333" s="2">
        <v>350</v>
      </c>
      <c r="J1333" s="3">
        <v>276.5</v>
      </c>
      <c r="K1333">
        <f>Table1[[#This Row],[Total Revenue + Open]]/Table1[[#This Row],[Qty]]</f>
        <v>0.79</v>
      </c>
      <c r="L1333">
        <f>Table1[[#This Row],[Qty]]/Table1[[#This Row],[Total Revenue + Open]]</f>
        <v>1.2658227848101267</v>
      </c>
    </row>
    <row r="1334" spans="1:12">
      <c r="A1334" t="s">
        <v>10</v>
      </c>
      <c r="B1334" t="s">
        <v>11</v>
      </c>
      <c r="C1334" t="s">
        <v>119</v>
      </c>
      <c r="D1334" t="s">
        <v>120</v>
      </c>
      <c r="E1334" t="s">
        <v>15</v>
      </c>
      <c r="F1334" t="s">
        <v>77</v>
      </c>
      <c r="G1334" t="s">
        <v>78</v>
      </c>
      <c r="H1334" s="1">
        <v>2021</v>
      </c>
      <c r="I1334" s="2">
        <v>2365</v>
      </c>
      <c r="J1334" s="3">
        <v>1856.5</v>
      </c>
      <c r="K1334">
        <f>Table1[[#This Row],[Total Revenue + Open]]/Table1[[#This Row],[Qty]]</f>
        <v>0.78498942917547565</v>
      </c>
      <c r="L1334">
        <f>Table1[[#This Row],[Qty]]/Table1[[#This Row],[Total Revenue + Open]]</f>
        <v>1.27390250471317</v>
      </c>
    </row>
    <row r="1335" spans="1:12">
      <c r="A1335" t="s">
        <v>10</v>
      </c>
      <c r="B1335" t="s">
        <v>11</v>
      </c>
      <c r="C1335" t="s">
        <v>119</v>
      </c>
      <c r="D1335" t="s">
        <v>120</v>
      </c>
      <c r="E1335" t="s">
        <v>15</v>
      </c>
      <c r="F1335" t="s">
        <v>77</v>
      </c>
      <c r="G1335" t="s">
        <v>78</v>
      </c>
      <c r="H1335" s="1">
        <v>2021</v>
      </c>
      <c r="I1335" s="2">
        <v>1350</v>
      </c>
      <c r="J1335" s="3">
        <v>1066.5</v>
      </c>
      <c r="K1335">
        <f>Table1[[#This Row],[Total Revenue + Open]]/Table1[[#This Row],[Qty]]</f>
        <v>0.79</v>
      </c>
      <c r="L1335">
        <f>Table1[[#This Row],[Qty]]/Table1[[#This Row],[Total Revenue + Open]]</f>
        <v>1.2658227848101267</v>
      </c>
    </row>
    <row r="1336" spans="1:12">
      <c r="A1336" t="s">
        <v>10</v>
      </c>
      <c r="B1336" t="s">
        <v>11</v>
      </c>
      <c r="C1336" t="s">
        <v>119</v>
      </c>
      <c r="D1336" t="s">
        <v>120</v>
      </c>
      <c r="E1336" t="s">
        <v>15</v>
      </c>
      <c r="F1336" t="s">
        <v>77</v>
      </c>
      <c r="G1336" t="s">
        <v>78</v>
      </c>
      <c r="H1336" s="1">
        <v>2021</v>
      </c>
      <c r="I1336" s="2">
        <v>100</v>
      </c>
      <c r="J1336" s="3">
        <v>79</v>
      </c>
      <c r="K1336">
        <f>Table1[[#This Row],[Total Revenue + Open]]/Table1[[#This Row],[Qty]]</f>
        <v>0.79</v>
      </c>
      <c r="L1336">
        <f>Table1[[#This Row],[Qty]]/Table1[[#This Row],[Total Revenue + Open]]</f>
        <v>1.2658227848101267</v>
      </c>
    </row>
    <row r="1337" spans="1:12">
      <c r="A1337" t="s">
        <v>10</v>
      </c>
      <c r="B1337" t="s">
        <v>11</v>
      </c>
      <c r="C1337" t="s">
        <v>119</v>
      </c>
      <c r="D1337" t="s">
        <v>120</v>
      </c>
      <c r="E1337" t="s">
        <v>19</v>
      </c>
      <c r="F1337" t="s">
        <v>54</v>
      </c>
      <c r="G1337" t="s">
        <v>56</v>
      </c>
      <c r="H1337" s="1">
        <v>2022</v>
      </c>
      <c r="I1337" s="2">
        <v>8000</v>
      </c>
      <c r="J1337" s="3">
        <v>1360</v>
      </c>
      <c r="K1337">
        <f>Table1[[#This Row],[Total Revenue + Open]]/Table1[[#This Row],[Qty]]</f>
        <v>0.17</v>
      </c>
      <c r="L1337">
        <f>Table1[[#This Row],[Total Revenue + Open]]/Table1[[#This Row],[Qty]]</f>
        <v>0.17</v>
      </c>
    </row>
    <row r="1338" spans="1:12">
      <c r="A1338" t="s">
        <v>10</v>
      </c>
      <c r="B1338" t="s">
        <v>11</v>
      </c>
      <c r="C1338" t="s">
        <v>119</v>
      </c>
      <c r="D1338" t="s">
        <v>120</v>
      </c>
      <c r="E1338" t="s">
        <v>19</v>
      </c>
      <c r="F1338" t="s">
        <v>54</v>
      </c>
      <c r="G1338" t="s">
        <v>56</v>
      </c>
      <c r="H1338" s="1">
        <v>2022</v>
      </c>
      <c r="I1338" s="2">
        <v>8000</v>
      </c>
      <c r="J1338" s="3">
        <v>1360</v>
      </c>
      <c r="K1338">
        <f>Table1[[#This Row],[Total Revenue + Open]]/Table1[[#This Row],[Qty]]</f>
        <v>0.17</v>
      </c>
      <c r="L1338">
        <f>Table1[[#This Row],[Total Revenue + Open]]/Table1[[#This Row],[Qty]]</f>
        <v>0.17</v>
      </c>
    </row>
    <row r="1339" spans="1:12">
      <c r="A1339" t="s">
        <v>10</v>
      </c>
      <c r="B1339" t="s">
        <v>11</v>
      </c>
      <c r="C1339" t="s">
        <v>119</v>
      </c>
      <c r="D1339" t="s">
        <v>120</v>
      </c>
      <c r="E1339" t="s">
        <v>19</v>
      </c>
      <c r="F1339" t="s">
        <v>54</v>
      </c>
      <c r="G1339" t="s">
        <v>57</v>
      </c>
      <c r="H1339" s="1">
        <v>2022</v>
      </c>
      <c r="I1339" s="2">
        <v>8000</v>
      </c>
      <c r="J1339" s="3">
        <v>1360</v>
      </c>
      <c r="K1339">
        <f>Table1[[#This Row],[Total Revenue + Open]]/Table1[[#This Row],[Qty]]</f>
        <v>0.17</v>
      </c>
      <c r="L1339">
        <f>Table1[[#This Row],[Total Revenue + Open]]/Table1[[#This Row],[Qty]]</f>
        <v>0.17</v>
      </c>
    </row>
    <row r="1340" spans="1:12">
      <c r="A1340" t="s">
        <v>10</v>
      </c>
      <c r="B1340" t="s">
        <v>11</v>
      </c>
      <c r="C1340" t="s">
        <v>119</v>
      </c>
      <c r="D1340" t="s">
        <v>120</v>
      </c>
      <c r="E1340" t="s">
        <v>15</v>
      </c>
      <c r="F1340" t="s">
        <v>74</v>
      </c>
      <c r="G1340" t="s">
        <v>104</v>
      </c>
      <c r="H1340" s="1">
        <v>2022</v>
      </c>
      <c r="I1340" s="2">
        <v>1410</v>
      </c>
      <c r="J1340" s="3">
        <v>1316</v>
      </c>
      <c r="K1340">
        <f>Table1[[#This Row],[Total Revenue + Open]]/Table1[[#This Row],[Qty]]</f>
        <v>0.93333333333333335</v>
      </c>
      <c r="L1340">
        <f>Table1[[#This Row],[Qty]]/Table1[[#This Row],[Total Revenue + Open]]</f>
        <v>1.0714285714285714</v>
      </c>
    </row>
    <row r="1341" spans="1:12">
      <c r="A1341" t="s">
        <v>10</v>
      </c>
      <c r="B1341" t="s">
        <v>11</v>
      </c>
      <c r="C1341" t="s">
        <v>119</v>
      </c>
      <c r="D1341" t="s">
        <v>120</v>
      </c>
      <c r="E1341" t="s">
        <v>12</v>
      </c>
      <c r="F1341" t="s">
        <v>13</v>
      </c>
      <c r="G1341" t="s">
        <v>14</v>
      </c>
      <c r="H1341" s="1">
        <v>2022</v>
      </c>
      <c r="I1341" s="2">
        <v>9650</v>
      </c>
      <c r="J1341" s="3">
        <v>1254.5</v>
      </c>
      <c r="K1341">
        <f>Table1[[#This Row],[Total Revenue + Open]]/Table1[[#This Row],[Qty]]</f>
        <v>0.13</v>
      </c>
      <c r="L1341">
        <f>Table1[[#This Row],[Total Revenue + Open]]/Table1[[#This Row],[Qty]]</f>
        <v>0.13</v>
      </c>
    </row>
    <row r="1342" spans="1:12">
      <c r="A1342" t="s">
        <v>10</v>
      </c>
      <c r="B1342" t="s">
        <v>11</v>
      </c>
      <c r="C1342" t="s">
        <v>119</v>
      </c>
      <c r="D1342" t="s">
        <v>120</v>
      </c>
      <c r="E1342" t="s">
        <v>19</v>
      </c>
      <c r="F1342" t="s">
        <v>20</v>
      </c>
      <c r="G1342" t="s">
        <v>67</v>
      </c>
      <c r="H1342" s="1">
        <v>2022</v>
      </c>
      <c r="I1342" s="2">
        <v>2500</v>
      </c>
      <c r="J1342" s="3">
        <v>1250</v>
      </c>
      <c r="K1342">
        <f>Table1[[#This Row],[Total Revenue + Open]]/Table1[[#This Row],[Qty]]</f>
        <v>0.5</v>
      </c>
      <c r="L1342">
        <f>Table1[[#This Row],[Total Revenue + Open]]/Table1[[#This Row],[Qty]]</f>
        <v>0.5</v>
      </c>
    </row>
    <row r="1343" spans="1:12">
      <c r="A1343" t="s">
        <v>10</v>
      </c>
      <c r="B1343" t="s">
        <v>11</v>
      </c>
      <c r="C1343" t="s">
        <v>119</v>
      </c>
      <c r="D1343" t="s">
        <v>120</v>
      </c>
      <c r="E1343" t="s">
        <v>19</v>
      </c>
      <c r="F1343" t="s">
        <v>40</v>
      </c>
      <c r="G1343" t="s">
        <v>234</v>
      </c>
      <c r="H1343" s="1">
        <v>2022</v>
      </c>
      <c r="I1343" s="2">
        <v>9250</v>
      </c>
      <c r="J1343" s="3">
        <v>1248.75</v>
      </c>
      <c r="K1343">
        <f>Table1[[#This Row],[Total Revenue + Open]]/Table1[[#This Row],[Qty]]</f>
        <v>0.13500000000000001</v>
      </c>
      <c r="L1343">
        <f>Table1[[#This Row],[Total Revenue + Open]]/Table1[[#This Row],[Qty]]</f>
        <v>0.13500000000000001</v>
      </c>
    </row>
    <row r="1344" spans="1:12">
      <c r="A1344" t="s">
        <v>10</v>
      </c>
      <c r="B1344" t="s">
        <v>11</v>
      </c>
      <c r="C1344" t="s">
        <v>119</v>
      </c>
      <c r="D1344" t="s">
        <v>120</v>
      </c>
      <c r="E1344" t="s">
        <v>15</v>
      </c>
      <c r="F1344" t="s">
        <v>77</v>
      </c>
      <c r="G1344" t="s">
        <v>78</v>
      </c>
      <c r="H1344" s="1">
        <v>2019</v>
      </c>
      <c r="I1344" s="2">
        <v>3220</v>
      </c>
      <c r="J1344" s="3">
        <v>2464</v>
      </c>
      <c r="K1344">
        <f>Table1[[#This Row],[Total Revenue + Open]]/Table1[[#This Row],[Qty]]</f>
        <v>0.76521739130434785</v>
      </c>
      <c r="L1344">
        <f>Table1[[#This Row],[Qty]]/Table1[[#This Row],[Total Revenue + Open]]</f>
        <v>1.3068181818181819</v>
      </c>
    </row>
    <row r="1345" spans="1:12">
      <c r="A1345" t="s">
        <v>10</v>
      </c>
      <c r="B1345" t="s">
        <v>11</v>
      </c>
      <c r="C1345" t="s">
        <v>119</v>
      </c>
      <c r="D1345" t="s">
        <v>120</v>
      </c>
      <c r="E1345" t="s">
        <v>15</v>
      </c>
      <c r="F1345" t="s">
        <v>77</v>
      </c>
      <c r="G1345" t="s">
        <v>78</v>
      </c>
      <c r="H1345" s="1">
        <v>2022</v>
      </c>
      <c r="I1345" s="2">
        <v>1560</v>
      </c>
      <c r="J1345" s="3">
        <v>1224.5</v>
      </c>
      <c r="K1345">
        <f>Table1[[#This Row],[Total Revenue + Open]]/Table1[[#This Row],[Qty]]</f>
        <v>0.78493589743589742</v>
      </c>
      <c r="L1345">
        <f>Table1[[#This Row],[Qty]]/Table1[[#This Row],[Total Revenue + Open]]</f>
        <v>1.2739893834218048</v>
      </c>
    </row>
    <row r="1346" spans="1:12">
      <c r="A1346" t="s">
        <v>10</v>
      </c>
      <c r="B1346" t="s">
        <v>11</v>
      </c>
      <c r="C1346" t="s">
        <v>119</v>
      </c>
      <c r="D1346" t="s">
        <v>120</v>
      </c>
      <c r="E1346" t="s">
        <v>15</v>
      </c>
      <c r="F1346" t="s">
        <v>77</v>
      </c>
      <c r="G1346" t="s">
        <v>79</v>
      </c>
      <c r="H1346" s="1">
        <v>2022</v>
      </c>
      <c r="I1346" s="2">
        <v>1560</v>
      </c>
      <c r="J1346" s="3">
        <v>1224.5</v>
      </c>
      <c r="K1346">
        <f>Table1[[#This Row],[Total Revenue + Open]]/Table1[[#This Row],[Qty]]</f>
        <v>0.78493589743589742</v>
      </c>
      <c r="L1346">
        <f>Table1[[#This Row],[Qty]]/Table1[[#This Row],[Total Revenue + Open]]</f>
        <v>1.2739893834218048</v>
      </c>
    </row>
    <row r="1347" spans="1:12">
      <c r="A1347" t="s">
        <v>10</v>
      </c>
      <c r="B1347" t="s">
        <v>11</v>
      </c>
      <c r="C1347" t="s">
        <v>119</v>
      </c>
      <c r="D1347" t="s">
        <v>120</v>
      </c>
      <c r="E1347" t="s">
        <v>15</v>
      </c>
      <c r="F1347" t="s">
        <v>77</v>
      </c>
      <c r="G1347" t="s">
        <v>78</v>
      </c>
      <c r="H1347" s="1">
        <v>2020</v>
      </c>
      <c r="I1347" s="2">
        <v>50</v>
      </c>
      <c r="J1347" s="3">
        <v>39.5</v>
      </c>
      <c r="K1347">
        <f>Table1[[#This Row],[Total Revenue + Open]]/Table1[[#This Row],[Qty]]</f>
        <v>0.79</v>
      </c>
      <c r="L1347">
        <f>Table1[[#This Row],[Qty]]/Table1[[#This Row],[Total Revenue + Open]]</f>
        <v>1.2658227848101267</v>
      </c>
    </row>
    <row r="1348" spans="1:12">
      <c r="A1348" t="s">
        <v>10</v>
      </c>
      <c r="B1348" t="s">
        <v>11</v>
      </c>
      <c r="C1348" t="s">
        <v>119</v>
      </c>
      <c r="D1348" t="s">
        <v>120</v>
      </c>
      <c r="E1348" t="s">
        <v>15</v>
      </c>
      <c r="F1348" t="s">
        <v>77</v>
      </c>
      <c r="G1348" t="s">
        <v>78</v>
      </c>
      <c r="H1348" s="1">
        <v>2020</v>
      </c>
      <c r="I1348" s="2">
        <v>650</v>
      </c>
      <c r="J1348" s="3">
        <v>513.5</v>
      </c>
      <c r="K1348">
        <f>Table1[[#This Row],[Total Revenue + Open]]/Table1[[#This Row],[Qty]]</f>
        <v>0.79</v>
      </c>
      <c r="L1348">
        <f>Table1[[#This Row],[Qty]]/Table1[[#This Row],[Total Revenue + Open]]</f>
        <v>1.2658227848101267</v>
      </c>
    </row>
    <row r="1349" spans="1:12">
      <c r="A1349" t="s">
        <v>10</v>
      </c>
      <c r="B1349" t="s">
        <v>11</v>
      </c>
      <c r="C1349" t="s">
        <v>119</v>
      </c>
      <c r="D1349" t="s">
        <v>120</v>
      </c>
      <c r="E1349" t="s">
        <v>15</v>
      </c>
      <c r="F1349" t="s">
        <v>77</v>
      </c>
      <c r="G1349" t="s">
        <v>78</v>
      </c>
      <c r="H1349" s="1">
        <v>2021</v>
      </c>
      <c r="I1349" s="2">
        <v>2915</v>
      </c>
      <c r="J1349" s="3">
        <v>2291</v>
      </c>
      <c r="K1349">
        <f>Table1[[#This Row],[Total Revenue + Open]]/Table1[[#This Row],[Qty]]</f>
        <v>0.78593481989708402</v>
      </c>
      <c r="L1349">
        <f>Table1[[#This Row],[Qty]]/Table1[[#This Row],[Total Revenue + Open]]</f>
        <v>1.2723701440419031</v>
      </c>
    </row>
    <row r="1350" spans="1:12">
      <c r="A1350" t="s">
        <v>10</v>
      </c>
      <c r="B1350" t="s">
        <v>11</v>
      </c>
      <c r="C1350" t="s">
        <v>119</v>
      </c>
      <c r="D1350" t="s">
        <v>120</v>
      </c>
      <c r="E1350" t="s">
        <v>15</v>
      </c>
      <c r="F1350" t="s">
        <v>77</v>
      </c>
      <c r="G1350" t="s">
        <v>78</v>
      </c>
      <c r="H1350" s="1">
        <v>2021</v>
      </c>
      <c r="I1350" s="2">
        <v>700</v>
      </c>
      <c r="J1350" s="3">
        <v>553</v>
      </c>
      <c r="K1350">
        <f>Table1[[#This Row],[Total Revenue + Open]]/Table1[[#This Row],[Qty]]</f>
        <v>0.79</v>
      </c>
      <c r="L1350">
        <f>Table1[[#This Row],[Qty]]/Table1[[#This Row],[Total Revenue + Open]]</f>
        <v>1.2658227848101267</v>
      </c>
    </row>
    <row r="1351" spans="1:12">
      <c r="A1351" t="s">
        <v>10</v>
      </c>
      <c r="B1351" t="s">
        <v>11</v>
      </c>
      <c r="C1351" t="s">
        <v>119</v>
      </c>
      <c r="D1351" t="s">
        <v>120</v>
      </c>
      <c r="E1351" t="s">
        <v>15</v>
      </c>
      <c r="F1351" t="s">
        <v>77</v>
      </c>
      <c r="G1351" t="s">
        <v>78</v>
      </c>
      <c r="H1351" s="1">
        <v>2020</v>
      </c>
      <c r="I1351" s="2">
        <v>150</v>
      </c>
      <c r="J1351" s="3">
        <v>118.5</v>
      </c>
      <c r="K1351">
        <f>Table1[[#This Row],[Total Revenue + Open]]/Table1[[#This Row],[Qty]]</f>
        <v>0.79</v>
      </c>
      <c r="L1351">
        <f>Table1[[#This Row],[Qty]]/Table1[[#This Row],[Total Revenue + Open]]</f>
        <v>1.2658227848101267</v>
      </c>
    </row>
    <row r="1352" spans="1:12">
      <c r="A1352" t="s">
        <v>10</v>
      </c>
      <c r="B1352" t="s">
        <v>11</v>
      </c>
      <c r="C1352" t="s">
        <v>119</v>
      </c>
      <c r="D1352" t="s">
        <v>120</v>
      </c>
      <c r="E1352" t="s">
        <v>15</v>
      </c>
      <c r="F1352" t="s">
        <v>77</v>
      </c>
      <c r="G1352" t="s">
        <v>78</v>
      </c>
      <c r="H1352" s="1">
        <v>2021</v>
      </c>
      <c r="I1352" s="2">
        <v>1260</v>
      </c>
      <c r="J1352" s="3">
        <v>987.5</v>
      </c>
      <c r="K1352">
        <f>Table1[[#This Row],[Total Revenue + Open]]/Table1[[#This Row],[Qty]]</f>
        <v>0.78373015873015872</v>
      </c>
      <c r="L1352">
        <f>Table1[[#This Row],[Qty]]/Table1[[#This Row],[Total Revenue + Open]]</f>
        <v>1.2759493670886075</v>
      </c>
    </row>
    <row r="1353" spans="1:12">
      <c r="A1353" t="s">
        <v>10</v>
      </c>
      <c r="B1353" t="s">
        <v>11</v>
      </c>
      <c r="C1353" t="s">
        <v>119</v>
      </c>
      <c r="D1353" t="s">
        <v>120</v>
      </c>
      <c r="E1353" t="s">
        <v>15</v>
      </c>
      <c r="F1353" t="s">
        <v>77</v>
      </c>
      <c r="G1353" t="s">
        <v>78</v>
      </c>
      <c r="H1353" s="1">
        <v>2021</v>
      </c>
      <c r="I1353" s="2">
        <v>4045</v>
      </c>
      <c r="J1353" s="3">
        <v>3179.75</v>
      </c>
      <c r="K1353">
        <f>Table1[[#This Row],[Total Revenue + Open]]/Table1[[#This Row],[Qty]]</f>
        <v>0.78609394313967862</v>
      </c>
      <c r="L1353">
        <f>Table1[[#This Row],[Qty]]/Table1[[#This Row],[Total Revenue + Open]]</f>
        <v>1.2721125874675683</v>
      </c>
    </row>
    <row r="1354" spans="1:12">
      <c r="A1354" t="s">
        <v>10</v>
      </c>
      <c r="B1354" t="s">
        <v>11</v>
      </c>
      <c r="C1354" t="s">
        <v>119</v>
      </c>
      <c r="D1354" t="s">
        <v>120</v>
      </c>
      <c r="E1354" t="s">
        <v>12</v>
      </c>
      <c r="F1354" t="s">
        <v>13</v>
      </c>
      <c r="G1354" t="s">
        <v>14</v>
      </c>
      <c r="H1354" s="1">
        <v>2022</v>
      </c>
      <c r="I1354" s="2">
        <v>9200</v>
      </c>
      <c r="J1354" s="3">
        <v>1196</v>
      </c>
      <c r="K1354">
        <f>Table1[[#This Row],[Total Revenue + Open]]/Table1[[#This Row],[Qty]]</f>
        <v>0.13</v>
      </c>
      <c r="L1354">
        <f>Table1[[#This Row],[Total Revenue + Open]]/Table1[[#This Row],[Qty]]</f>
        <v>0.13</v>
      </c>
    </row>
    <row r="1355" spans="1:12">
      <c r="A1355" t="s">
        <v>10</v>
      </c>
      <c r="B1355" t="s">
        <v>11</v>
      </c>
      <c r="C1355" t="s">
        <v>119</v>
      </c>
      <c r="D1355" t="s">
        <v>120</v>
      </c>
      <c r="E1355" t="s">
        <v>12</v>
      </c>
      <c r="F1355" t="s">
        <v>13</v>
      </c>
      <c r="G1355" t="s">
        <v>14</v>
      </c>
      <c r="H1355" s="1">
        <v>2022</v>
      </c>
      <c r="I1355" s="2">
        <v>8850</v>
      </c>
      <c r="J1355" s="3">
        <v>1150.5</v>
      </c>
      <c r="K1355">
        <f>Table1[[#This Row],[Total Revenue + Open]]/Table1[[#This Row],[Qty]]</f>
        <v>0.13</v>
      </c>
      <c r="L1355">
        <f>Table1[[#This Row],[Total Revenue + Open]]/Table1[[#This Row],[Qty]]</f>
        <v>0.13</v>
      </c>
    </row>
    <row r="1356" spans="1:12">
      <c r="A1356" t="s">
        <v>10</v>
      </c>
      <c r="B1356" t="s">
        <v>11</v>
      </c>
      <c r="C1356" t="s">
        <v>119</v>
      </c>
      <c r="D1356" t="s">
        <v>120</v>
      </c>
      <c r="E1356" t="s">
        <v>15</v>
      </c>
      <c r="F1356" t="s">
        <v>77</v>
      </c>
      <c r="G1356" t="s">
        <v>78</v>
      </c>
      <c r="H1356" s="1">
        <v>2021</v>
      </c>
      <c r="I1356" s="2">
        <v>1735</v>
      </c>
      <c r="J1356" s="3">
        <v>1362.75</v>
      </c>
      <c r="K1356">
        <f>Table1[[#This Row],[Total Revenue + Open]]/Table1[[#This Row],[Qty]]</f>
        <v>0.78544668587896249</v>
      </c>
      <c r="L1356">
        <f>Table1[[#This Row],[Qty]]/Table1[[#This Row],[Total Revenue + Open]]</f>
        <v>1.2731608879104752</v>
      </c>
    </row>
    <row r="1357" spans="1:12">
      <c r="A1357" t="s">
        <v>10</v>
      </c>
      <c r="B1357" t="s">
        <v>11</v>
      </c>
      <c r="C1357" t="s">
        <v>119</v>
      </c>
      <c r="D1357" t="s">
        <v>120</v>
      </c>
      <c r="E1357" t="s">
        <v>15</v>
      </c>
      <c r="F1357" t="s">
        <v>77</v>
      </c>
      <c r="G1357" t="s">
        <v>78</v>
      </c>
      <c r="H1357" s="1">
        <v>2021</v>
      </c>
      <c r="I1357" s="2">
        <v>0</v>
      </c>
      <c r="J1357" s="3">
        <v>0</v>
      </c>
      <c r="K1357" t="e">
        <f>Table1[[#This Row],[Total Revenue + Open]]/Table1[[#This Row],[Qty]]</f>
        <v>#DIV/0!</v>
      </c>
      <c r="L1357" t="e">
        <f>Table1[[#This Row],[Qty]]/Table1[[#This Row],[Total Revenue + Open]]</f>
        <v>#DIV/0!</v>
      </c>
    </row>
    <row r="1358" spans="1:12">
      <c r="A1358" t="s">
        <v>10</v>
      </c>
      <c r="B1358" t="s">
        <v>11</v>
      </c>
      <c r="C1358" t="s">
        <v>119</v>
      </c>
      <c r="D1358" t="s">
        <v>120</v>
      </c>
      <c r="E1358" t="s">
        <v>19</v>
      </c>
      <c r="F1358" t="s">
        <v>20</v>
      </c>
      <c r="G1358" t="s">
        <v>67</v>
      </c>
      <c r="H1358" s="1">
        <v>2022</v>
      </c>
      <c r="I1358" s="2">
        <v>2290</v>
      </c>
      <c r="J1358" s="3">
        <v>1145</v>
      </c>
      <c r="K1358">
        <f>Table1[[#This Row],[Total Revenue + Open]]/Table1[[#This Row],[Qty]]</f>
        <v>0.5</v>
      </c>
      <c r="L1358">
        <f>Table1[[#This Row],[Total Revenue + Open]]/Table1[[#This Row],[Qty]]</f>
        <v>0.5</v>
      </c>
    </row>
    <row r="1359" spans="1:12">
      <c r="A1359" t="s">
        <v>10</v>
      </c>
      <c r="B1359" t="s">
        <v>11</v>
      </c>
      <c r="C1359" t="s">
        <v>119</v>
      </c>
      <c r="D1359" t="s">
        <v>120</v>
      </c>
      <c r="E1359" t="s">
        <v>15</v>
      </c>
      <c r="F1359" t="s">
        <v>36</v>
      </c>
      <c r="G1359" t="s">
        <v>37</v>
      </c>
      <c r="H1359" s="1">
        <v>2022</v>
      </c>
      <c r="I1359" s="2">
        <v>850</v>
      </c>
      <c r="J1359" s="3">
        <v>1139</v>
      </c>
      <c r="K1359">
        <f>Table1[[#This Row],[Total Revenue + Open]]/Table1[[#This Row],[Qty]]</f>
        <v>1.34</v>
      </c>
      <c r="L1359">
        <f>Table1[[#This Row],[Qty]]/Table1[[#This Row],[Total Revenue + Open]]</f>
        <v>0.74626865671641796</v>
      </c>
    </row>
    <row r="1360" spans="1:12">
      <c r="A1360" t="s">
        <v>10</v>
      </c>
      <c r="B1360" t="s">
        <v>11</v>
      </c>
      <c r="C1360" t="s">
        <v>119</v>
      </c>
      <c r="D1360" t="s">
        <v>120</v>
      </c>
      <c r="E1360" t="s">
        <v>19</v>
      </c>
      <c r="F1360" t="s">
        <v>54</v>
      </c>
      <c r="G1360" t="s">
        <v>225</v>
      </c>
      <c r="H1360" s="1">
        <v>2022</v>
      </c>
      <c r="I1360" s="2">
        <v>6700</v>
      </c>
      <c r="J1360" s="3">
        <v>1139</v>
      </c>
      <c r="K1360">
        <f>Table1[[#This Row],[Total Revenue + Open]]/Table1[[#This Row],[Qty]]</f>
        <v>0.17</v>
      </c>
      <c r="L1360">
        <f>Table1[[#This Row],[Total Revenue + Open]]/Table1[[#This Row],[Qty]]</f>
        <v>0.17</v>
      </c>
    </row>
    <row r="1361" spans="1:12">
      <c r="A1361" t="s">
        <v>10</v>
      </c>
      <c r="B1361" t="s">
        <v>11</v>
      </c>
      <c r="C1361" t="s">
        <v>119</v>
      </c>
      <c r="D1361" t="s">
        <v>120</v>
      </c>
      <c r="E1361" t="s">
        <v>15</v>
      </c>
      <c r="F1361" t="s">
        <v>77</v>
      </c>
      <c r="G1361" t="s">
        <v>78</v>
      </c>
      <c r="H1361" s="1">
        <v>2020</v>
      </c>
      <c r="I1361" s="2">
        <v>3070</v>
      </c>
      <c r="J1361" s="3">
        <v>2409.5</v>
      </c>
      <c r="K1361">
        <f>Table1[[#This Row],[Total Revenue + Open]]/Table1[[#This Row],[Qty]]</f>
        <v>0.78485342019543969</v>
      </c>
      <c r="L1361">
        <f>Table1[[#This Row],[Qty]]/Table1[[#This Row],[Total Revenue + Open]]</f>
        <v>1.27412326208757</v>
      </c>
    </row>
    <row r="1362" spans="1:12">
      <c r="A1362" t="s">
        <v>10</v>
      </c>
      <c r="B1362" t="s">
        <v>11</v>
      </c>
      <c r="C1362" t="s">
        <v>119</v>
      </c>
      <c r="D1362" t="s">
        <v>120</v>
      </c>
      <c r="E1362" t="s">
        <v>15</v>
      </c>
      <c r="F1362" t="s">
        <v>77</v>
      </c>
      <c r="G1362" t="s">
        <v>78</v>
      </c>
      <c r="H1362" s="1">
        <v>2020</v>
      </c>
      <c r="I1362" s="2">
        <v>600</v>
      </c>
      <c r="J1362" s="3">
        <v>474</v>
      </c>
      <c r="K1362">
        <f>Table1[[#This Row],[Total Revenue + Open]]/Table1[[#This Row],[Qty]]</f>
        <v>0.79</v>
      </c>
      <c r="L1362">
        <f>Table1[[#This Row],[Qty]]/Table1[[#This Row],[Total Revenue + Open]]</f>
        <v>1.2658227848101267</v>
      </c>
    </row>
    <row r="1363" spans="1:12">
      <c r="A1363" t="s">
        <v>10</v>
      </c>
      <c r="B1363" t="s">
        <v>11</v>
      </c>
      <c r="C1363" t="s">
        <v>119</v>
      </c>
      <c r="D1363" t="s">
        <v>120</v>
      </c>
      <c r="E1363" t="s">
        <v>15</v>
      </c>
      <c r="F1363" t="s">
        <v>77</v>
      </c>
      <c r="G1363" t="s">
        <v>78</v>
      </c>
      <c r="H1363" s="1">
        <v>2021</v>
      </c>
      <c r="I1363" s="2">
        <v>3165</v>
      </c>
      <c r="J1363" s="3">
        <v>2488.5</v>
      </c>
      <c r="K1363">
        <f>Table1[[#This Row],[Total Revenue + Open]]/Table1[[#This Row],[Qty]]</f>
        <v>0.78625592417061607</v>
      </c>
      <c r="L1363">
        <f>Table1[[#This Row],[Qty]]/Table1[[#This Row],[Total Revenue + Open]]</f>
        <v>1.2718505123568415</v>
      </c>
    </row>
    <row r="1364" spans="1:12">
      <c r="A1364" t="s">
        <v>10</v>
      </c>
      <c r="B1364" t="s">
        <v>11</v>
      </c>
      <c r="C1364" t="s">
        <v>119</v>
      </c>
      <c r="D1364" t="s">
        <v>120</v>
      </c>
      <c r="E1364" t="s">
        <v>15</v>
      </c>
      <c r="F1364" t="s">
        <v>77</v>
      </c>
      <c r="G1364" t="s">
        <v>78</v>
      </c>
      <c r="H1364" s="1">
        <v>2021</v>
      </c>
      <c r="I1364" s="2">
        <v>3720</v>
      </c>
      <c r="J1364" s="3">
        <v>2923</v>
      </c>
      <c r="K1364">
        <f>Table1[[#This Row],[Total Revenue + Open]]/Table1[[#This Row],[Qty]]</f>
        <v>0.78575268817204302</v>
      </c>
      <c r="L1364">
        <f>Table1[[#This Row],[Qty]]/Table1[[#This Row],[Total Revenue + Open]]</f>
        <v>1.2726650701334246</v>
      </c>
    </row>
    <row r="1365" spans="1:12">
      <c r="A1365" t="s">
        <v>10</v>
      </c>
      <c r="B1365" t="s">
        <v>11</v>
      </c>
      <c r="C1365" t="s">
        <v>119</v>
      </c>
      <c r="D1365" t="s">
        <v>120</v>
      </c>
      <c r="E1365" t="s">
        <v>15</v>
      </c>
      <c r="F1365" t="s">
        <v>77</v>
      </c>
      <c r="G1365" t="s">
        <v>78</v>
      </c>
      <c r="H1365" s="1">
        <v>2021</v>
      </c>
      <c r="I1365" s="2">
        <v>3370</v>
      </c>
      <c r="J1365" s="3">
        <v>2646.5</v>
      </c>
      <c r="K1365">
        <f>Table1[[#This Row],[Total Revenue + Open]]/Table1[[#This Row],[Qty]]</f>
        <v>0.78531157270029672</v>
      </c>
      <c r="L1365">
        <f>Table1[[#This Row],[Qty]]/Table1[[#This Row],[Total Revenue + Open]]</f>
        <v>1.2733799357642168</v>
      </c>
    </row>
    <row r="1366" spans="1:12">
      <c r="A1366" t="s">
        <v>10</v>
      </c>
      <c r="B1366" t="s">
        <v>11</v>
      </c>
      <c r="C1366" t="s">
        <v>119</v>
      </c>
      <c r="D1366" t="s">
        <v>120</v>
      </c>
      <c r="E1366" t="s">
        <v>15</v>
      </c>
      <c r="F1366" t="s">
        <v>77</v>
      </c>
      <c r="G1366" t="s">
        <v>78</v>
      </c>
      <c r="H1366" s="1">
        <v>2021</v>
      </c>
      <c r="I1366" s="2">
        <v>50</v>
      </c>
      <c r="J1366" s="3">
        <v>39.5</v>
      </c>
      <c r="K1366">
        <f>Table1[[#This Row],[Total Revenue + Open]]/Table1[[#This Row],[Qty]]</f>
        <v>0.79</v>
      </c>
      <c r="L1366">
        <f>Table1[[#This Row],[Qty]]/Table1[[#This Row],[Total Revenue + Open]]</f>
        <v>1.2658227848101267</v>
      </c>
    </row>
    <row r="1367" spans="1:12">
      <c r="A1367" t="s">
        <v>10</v>
      </c>
      <c r="B1367" t="s">
        <v>11</v>
      </c>
      <c r="C1367" t="s">
        <v>119</v>
      </c>
      <c r="D1367" t="s">
        <v>120</v>
      </c>
      <c r="E1367" t="s">
        <v>15</v>
      </c>
      <c r="F1367" t="s">
        <v>77</v>
      </c>
      <c r="G1367" t="s">
        <v>78</v>
      </c>
      <c r="H1367" s="1">
        <v>2021</v>
      </c>
      <c r="I1367" s="2">
        <v>150</v>
      </c>
      <c r="J1367" s="3">
        <v>118.5</v>
      </c>
      <c r="K1367">
        <f>Table1[[#This Row],[Total Revenue + Open]]/Table1[[#This Row],[Qty]]</f>
        <v>0.79</v>
      </c>
      <c r="L1367">
        <f>Table1[[#This Row],[Qty]]/Table1[[#This Row],[Total Revenue + Open]]</f>
        <v>1.2658227848101267</v>
      </c>
    </row>
    <row r="1368" spans="1:12">
      <c r="A1368" t="s">
        <v>10</v>
      </c>
      <c r="B1368" t="s">
        <v>11</v>
      </c>
      <c r="C1368" t="s">
        <v>119</v>
      </c>
      <c r="D1368" t="s">
        <v>120</v>
      </c>
      <c r="E1368" t="s">
        <v>15</v>
      </c>
      <c r="F1368" t="s">
        <v>77</v>
      </c>
      <c r="G1368" t="s">
        <v>78</v>
      </c>
      <c r="H1368" s="1">
        <v>2021</v>
      </c>
      <c r="I1368" s="2">
        <v>4525</v>
      </c>
      <c r="J1368" s="3">
        <v>3555</v>
      </c>
      <c r="K1368">
        <f>Table1[[#This Row],[Total Revenue + Open]]/Table1[[#This Row],[Qty]]</f>
        <v>0.78563535911602211</v>
      </c>
      <c r="L1368">
        <f>Table1[[#This Row],[Qty]]/Table1[[#This Row],[Total Revenue + Open]]</f>
        <v>1.2728551336146272</v>
      </c>
    </row>
    <row r="1369" spans="1:12">
      <c r="A1369" t="s">
        <v>10</v>
      </c>
      <c r="B1369" t="s">
        <v>11</v>
      </c>
      <c r="C1369" t="s">
        <v>119</v>
      </c>
      <c r="D1369" t="s">
        <v>120</v>
      </c>
      <c r="E1369" t="s">
        <v>15</v>
      </c>
      <c r="F1369" t="s">
        <v>77</v>
      </c>
      <c r="G1369" t="s">
        <v>78</v>
      </c>
      <c r="H1369" s="1">
        <v>2021</v>
      </c>
      <c r="I1369" s="2">
        <v>1485</v>
      </c>
      <c r="J1369" s="3">
        <v>1165.25</v>
      </c>
      <c r="K1369">
        <f>Table1[[#This Row],[Total Revenue + Open]]/Table1[[#This Row],[Qty]]</f>
        <v>0.78468013468013464</v>
      </c>
      <c r="L1369">
        <f>Table1[[#This Row],[Qty]]/Table1[[#This Row],[Total Revenue + Open]]</f>
        <v>1.2744046341986699</v>
      </c>
    </row>
    <row r="1370" spans="1:12">
      <c r="A1370" t="s">
        <v>10</v>
      </c>
      <c r="B1370" t="s">
        <v>11</v>
      </c>
      <c r="C1370" t="s">
        <v>119</v>
      </c>
      <c r="D1370" t="s">
        <v>120</v>
      </c>
      <c r="E1370" t="s">
        <v>15</v>
      </c>
      <c r="F1370" t="s">
        <v>77</v>
      </c>
      <c r="G1370" t="s">
        <v>78</v>
      </c>
      <c r="H1370" s="1">
        <v>2021</v>
      </c>
      <c r="I1370" s="2">
        <v>0</v>
      </c>
      <c r="J1370" s="3">
        <v>0</v>
      </c>
      <c r="K1370" t="e">
        <f>Table1[[#This Row],[Total Revenue + Open]]/Table1[[#This Row],[Qty]]</f>
        <v>#DIV/0!</v>
      </c>
      <c r="L1370" t="e">
        <f>Table1[[#This Row],[Qty]]/Table1[[#This Row],[Total Revenue + Open]]</f>
        <v>#DIV/0!</v>
      </c>
    </row>
    <row r="1371" spans="1:12">
      <c r="A1371" t="s">
        <v>10</v>
      </c>
      <c r="B1371" t="s">
        <v>11</v>
      </c>
      <c r="C1371" t="s">
        <v>119</v>
      </c>
      <c r="D1371" t="s">
        <v>120</v>
      </c>
      <c r="E1371" t="s">
        <v>19</v>
      </c>
      <c r="F1371" t="s">
        <v>54</v>
      </c>
      <c r="G1371" t="s">
        <v>57</v>
      </c>
      <c r="H1371" s="1">
        <v>2022</v>
      </c>
      <c r="I1371" s="2">
        <v>6700</v>
      </c>
      <c r="J1371" s="3">
        <v>1139</v>
      </c>
      <c r="K1371">
        <f>Table1[[#This Row],[Total Revenue + Open]]/Table1[[#This Row],[Qty]]</f>
        <v>0.17</v>
      </c>
      <c r="L1371">
        <f>Table1[[#This Row],[Total Revenue + Open]]/Table1[[#This Row],[Qty]]</f>
        <v>0.17</v>
      </c>
    </row>
    <row r="1372" spans="1:12">
      <c r="A1372" t="s">
        <v>10</v>
      </c>
      <c r="B1372" t="s">
        <v>11</v>
      </c>
      <c r="C1372" t="s">
        <v>119</v>
      </c>
      <c r="D1372" t="s">
        <v>120</v>
      </c>
      <c r="E1372" t="s">
        <v>15</v>
      </c>
      <c r="F1372" t="s">
        <v>77</v>
      </c>
      <c r="G1372" t="s">
        <v>78</v>
      </c>
      <c r="H1372" s="1">
        <v>2021</v>
      </c>
      <c r="I1372" s="2">
        <v>3390</v>
      </c>
      <c r="J1372" s="3">
        <v>2666.25</v>
      </c>
      <c r="K1372">
        <f>Table1[[#This Row],[Total Revenue + Open]]/Table1[[#This Row],[Qty]]</f>
        <v>0.78650442477876104</v>
      </c>
      <c r="L1372">
        <f>Table1[[#This Row],[Qty]]/Table1[[#This Row],[Total Revenue + Open]]</f>
        <v>1.2714486638537272</v>
      </c>
    </row>
    <row r="1373" spans="1:12">
      <c r="A1373" t="s">
        <v>10</v>
      </c>
      <c r="B1373" t="s">
        <v>11</v>
      </c>
      <c r="C1373" t="s">
        <v>119</v>
      </c>
      <c r="D1373" t="s">
        <v>120</v>
      </c>
      <c r="E1373" t="s">
        <v>15</v>
      </c>
      <c r="F1373" t="s">
        <v>77</v>
      </c>
      <c r="G1373" t="s">
        <v>78</v>
      </c>
      <c r="H1373" s="1">
        <v>2021</v>
      </c>
      <c r="I1373" s="2">
        <v>2710</v>
      </c>
      <c r="J1373" s="3">
        <v>2133</v>
      </c>
      <c r="K1373">
        <f>Table1[[#This Row],[Total Revenue + Open]]/Table1[[#This Row],[Qty]]</f>
        <v>0.78708487084870848</v>
      </c>
      <c r="L1373">
        <f>Table1[[#This Row],[Qty]]/Table1[[#This Row],[Total Revenue + Open]]</f>
        <v>1.2705110173464604</v>
      </c>
    </row>
    <row r="1374" spans="1:12">
      <c r="A1374" t="s">
        <v>10</v>
      </c>
      <c r="B1374" t="s">
        <v>11</v>
      </c>
      <c r="C1374" t="s">
        <v>119</v>
      </c>
      <c r="D1374" t="s">
        <v>120</v>
      </c>
      <c r="E1374" t="s">
        <v>15</v>
      </c>
      <c r="F1374" t="s">
        <v>77</v>
      </c>
      <c r="G1374" t="s">
        <v>78</v>
      </c>
      <c r="H1374" s="1">
        <v>2022</v>
      </c>
      <c r="I1374" s="2">
        <v>1385</v>
      </c>
      <c r="J1374" s="3">
        <v>1086.25</v>
      </c>
      <c r="K1374">
        <f>Table1[[#This Row],[Total Revenue + Open]]/Table1[[#This Row],[Qty]]</f>
        <v>0.78429602888086647</v>
      </c>
      <c r="L1374">
        <f>Table1[[#This Row],[Qty]]/Table1[[#This Row],[Total Revenue + Open]]</f>
        <v>1.2750287686996549</v>
      </c>
    </row>
    <row r="1375" spans="1:12">
      <c r="A1375" t="s">
        <v>10</v>
      </c>
      <c r="B1375" t="s">
        <v>11</v>
      </c>
      <c r="C1375" t="s">
        <v>119</v>
      </c>
      <c r="D1375" t="s">
        <v>120</v>
      </c>
      <c r="E1375" t="s">
        <v>15</v>
      </c>
      <c r="F1375" t="s">
        <v>77</v>
      </c>
      <c r="G1375" t="s">
        <v>79</v>
      </c>
      <c r="H1375" s="1">
        <v>2022</v>
      </c>
      <c r="I1375" s="2">
        <v>1385</v>
      </c>
      <c r="J1375" s="3">
        <v>1086.25</v>
      </c>
      <c r="K1375">
        <f>Table1[[#This Row],[Total Revenue + Open]]/Table1[[#This Row],[Qty]]</f>
        <v>0.78429602888086647</v>
      </c>
      <c r="L1375">
        <f>Table1[[#This Row],[Qty]]/Table1[[#This Row],[Total Revenue + Open]]</f>
        <v>1.2750287686996549</v>
      </c>
    </row>
    <row r="1376" spans="1:12">
      <c r="A1376" t="s">
        <v>10</v>
      </c>
      <c r="B1376" t="s">
        <v>11</v>
      </c>
      <c r="C1376" t="s">
        <v>119</v>
      </c>
      <c r="D1376" t="s">
        <v>120</v>
      </c>
      <c r="E1376" t="s">
        <v>15</v>
      </c>
      <c r="F1376" t="s">
        <v>77</v>
      </c>
      <c r="G1376" t="s">
        <v>78</v>
      </c>
      <c r="H1376" s="1">
        <v>2021</v>
      </c>
      <c r="I1376" s="2">
        <v>3745</v>
      </c>
      <c r="J1376" s="3">
        <v>2942.75</v>
      </c>
      <c r="K1376">
        <f>Table1[[#This Row],[Total Revenue + Open]]/Table1[[#This Row],[Qty]]</f>
        <v>0.78578104138851801</v>
      </c>
      <c r="L1376">
        <f>Table1[[#This Row],[Qty]]/Table1[[#This Row],[Total Revenue + Open]]</f>
        <v>1.2726191487554159</v>
      </c>
    </row>
    <row r="1377" spans="1:12">
      <c r="A1377" t="s">
        <v>10</v>
      </c>
      <c r="B1377" t="s">
        <v>11</v>
      </c>
      <c r="C1377" t="s">
        <v>119</v>
      </c>
      <c r="D1377" t="s">
        <v>120</v>
      </c>
      <c r="E1377" t="s">
        <v>15</v>
      </c>
      <c r="F1377" t="s">
        <v>77</v>
      </c>
      <c r="G1377" t="s">
        <v>78</v>
      </c>
      <c r="H1377" s="1">
        <v>2021</v>
      </c>
      <c r="I1377" s="2">
        <v>50</v>
      </c>
      <c r="J1377" s="3">
        <v>39.5</v>
      </c>
      <c r="K1377">
        <f>Table1[[#This Row],[Total Revenue + Open]]/Table1[[#This Row],[Qty]]</f>
        <v>0.79</v>
      </c>
      <c r="L1377">
        <f>Table1[[#This Row],[Qty]]/Table1[[#This Row],[Total Revenue + Open]]</f>
        <v>1.2658227848101267</v>
      </c>
    </row>
    <row r="1378" spans="1:12">
      <c r="A1378" t="s">
        <v>10</v>
      </c>
      <c r="B1378" t="s">
        <v>11</v>
      </c>
      <c r="C1378" t="s">
        <v>119</v>
      </c>
      <c r="D1378" t="s">
        <v>120</v>
      </c>
      <c r="E1378" t="s">
        <v>15</v>
      </c>
      <c r="F1378" t="s">
        <v>198</v>
      </c>
      <c r="G1378" t="s">
        <v>199</v>
      </c>
      <c r="H1378" s="1">
        <v>2022</v>
      </c>
      <c r="I1378" s="2">
        <v>950</v>
      </c>
      <c r="J1378" s="3">
        <v>1035.5</v>
      </c>
      <c r="K1378">
        <f>Table1[[#This Row],[Total Revenue + Open]]/Table1[[#This Row],[Qty]]</f>
        <v>1.0900000000000001</v>
      </c>
      <c r="L1378">
        <f>Table1[[#This Row],[Qty]]/Table1[[#This Row],[Total Revenue + Open]]</f>
        <v>0.91743119266055051</v>
      </c>
    </row>
    <row r="1379" spans="1:12">
      <c r="A1379" t="s">
        <v>10</v>
      </c>
      <c r="B1379" t="s">
        <v>11</v>
      </c>
      <c r="C1379" t="s">
        <v>119</v>
      </c>
      <c r="D1379" t="s">
        <v>120</v>
      </c>
      <c r="E1379" t="s">
        <v>15</v>
      </c>
      <c r="F1379" t="s">
        <v>77</v>
      </c>
      <c r="G1379" t="s">
        <v>78</v>
      </c>
      <c r="H1379" s="1">
        <v>2020</v>
      </c>
      <c r="I1379" s="2">
        <v>350</v>
      </c>
      <c r="J1379" s="3">
        <v>276.5</v>
      </c>
      <c r="K1379">
        <f>Table1[[#This Row],[Total Revenue + Open]]/Table1[[#This Row],[Qty]]</f>
        <v>0.79</v>
      </c>
      <c r="L1379">
        <f>Table1[[#This Row],[Qty]]/Table1[[#This Row],[Total Revenue + Open]]</f>
        <v>1.2658227848101267</v>
      </c>
    </row>
    <row r="1380" spans="1:12">
      <c r="A1380" t="s">
        <v>10</v>
      </c>
      <c r="B1380" t="s">
        <v>11</v>
      </c>
      <c r="C1380" t="s">
        <v>119</v>
      </c>
      <c r="D1380" t="s">
        <v>120</v>
      </c>
      <c r="E1380" t="s">
        <v>15</v>
      </c>
      <c r="F1380" t="s">
        <v>77</v>
      </c>
      <c r="G1380" t="s">
        <v>78</v>
      </c>
      <c r="H1380" s="1">
        <v>2020</v>
      </c>
      <c r="I1380" s="2">
        <v>150</v>
      </c>
      <c r="J1380" s="3">
        <v>118.5</v>
      </c>
      <c r="K1380">
        <f>Table1[[#This Row],[Total Revenue + Open]]/Table1[[#This Row],[Qty]]</f>
        <v>0.79</v>
      </c>
      <c r="L1380">
        <f>Table1[[#This Row],[Qty]]/Table1[[#This Row],[Total Revenue + Open]]</f>
        <v>1.2658227848101267</v>
      </c>
    </row>
    <row r="1381" spans="1:12">
      <c r="A1381" t="s">
        <v>10</v>
      </c>
      <c r="B1381" t="s">
        <v>11</v>
      </c>
      <c r="C1381" t="s">
        <v>119</v>
      </c>
      <c r="D1381" t="s">
        <v>120</v>
      </c>
      <c r="E1381" t="s">
        <v>15</v>
      </c>
      <c r="F1381" t="s">
        <v>77</v>
      </c>
      <c r="G1381" t="s">
        <v>79</v>
      </c>
      <c r="H1381" s="1">
        <v>2020</v>
      </c>
      <c r="I1381" s="2">
        <v>350</v>
      </c>
      <c r="J1381" s="3">
        <v>276.5</v>
      </c>
      <c r="K1381">
        <f>Table1[[#This Row],[Total Revenue + Open]]/Table1[[#This Row],[Qty]]</f>
        <v>0.79</v>
      </c>
      <c r="L1381">
        <f>Table1[[#This Row],[Qty]]/Table1[[#This Row],[Total Revenue + Open]]</f>
        <v>1.2658227848101267</v>
      </c>
    </row>
    <row r="1382" spans="1:12">
      <c r="A1382" t="s">
        <v>10</v>
      </c>
      <c r="B1382" t="s">
        <v>11</v>
      </c>
      <c r="C1382" t="s">
        <v>119</v>
      </c>
      <c r="D1382" t="s">
        <v>120</v>
      </c>
      <c r="E1382" t="s">
        <v>15</v>
      </c>
      <c r="F1382" t="s">
        <v>77</v>
      </c>
      <c r="G1382" t="s">
        <v>79</v>
      </c>
      <c r="H1382" s="1">
        <v>2021</v>
      </c>
      <c r="I1382" s="2">
        <v>2365</v>
      </c>
      <c r="J1382" s="3">
        <v>1856.5</v>
      </c>
      <c r="K1382">
        <f>Table1[[#This Row],[Total Revenue + Open]]/Table1[[#This Row],[Qty]]</f>
        <v>0.78498942917547565</v>
      </c>
      <c r="L1382">
        <f>Table1[[#This Row],[Qty]]/Table1[[#This Row],[Total Revenue + Open]]</f>
        <v>1.27390250471317</v>
      </c>
    </row>
    <row r="1383" spans="1:12">
      <c r="A1383" t="s">
        <v>10</v>
      </c>
      <c r="B1383" t="s">
        <v>11</v>
      </c>
      <c r="C1383" t="s">
        <v>119</v>
      </c>
      <c r="D1383" t="s">
        <v>120</v>
      </c>
      <c r="E1383" t="s">
        <v>15</v>
      </c>
      <c r="F1383" t="s">
        <v>77</v>
      </c>
      <c r="G1383" t="s">
        <v>79</v>
      </c>
      <c r="H1383" s="1">
        <v>2021</v>
      </c>
      <c r="I1383" s="2">
        <v>1350</v>
      </c>
      <c r="J1383" s="3">
        <v>1066.5</v>
      </c>
      <c r="K1383">
        <f>Table1[[#This Row],[Total Revenue + Open]]/Table1[[#This Row],[Qty]]</f>
        <v>0.79</v>
      </c>
      <c r="L1383">
        <f>Table1[[#This Row],[Qty]]/Table1[[#This Row],[Total Revenue + Open]]</f>
        <v>1.2658227848101267</v>
      </c>
    </row>
    <row r="1384" spans="1:12">
      <c r="A1384" t="s">
        <v>10</v>
      </c>
      <c r="B1384" t="s">
        <v>11</v>
      </c>
      <c r="C1384" t="s">
        <v>119</v>
      </c>
      <c r="D1384" t="s">
        <v>120</v>
      </c>
      <c r="E1384" t="s">
        <v>15</v>
      </c>
      <c r="F1384" t="s">
        <v>77</v>
      </c>
      <c r="G1384" t="s">
        <v>79</v>
      </c>
      <c r="H1384" s="1">
        <v>2021</v>
      </c>
      <c r="I1384" s="2">
        <v>100</v>
      </c>
      <c r="J1384" s="3">
        <v>79</v>
      </c>
      <c r="K1384">
        <f>Table1[[#This Row],[Total Revenue + Open]]/Table1[[#This Row],[Qty]]</f>
        <v>0.79</v>
      </c>
      <c r="L1384">
        <f>Table1[[#This Row],[Qty]]/Table1[[#This Row],[Total Revenue + Open]]</f>
        <v>1.2658227848101267</v>
      </c>
    </row>
    <row r="1385" spans="1:12">
      <c r="A1385" t="s">
        <v>10</v>
      </c>
      <c r="B1385" t="s">
        <v>11</v>
      </c>
      <c r="C1385" t="s">
        <v>119</v>
      </c>
      <c r="D1385" t="s">
        <v>120</v>
      </c>
      <c r="E1385" t="s">
        <v>15</v>
      </c>
      <c r="F1385" t="s">
        <v>198</v>
      </c>
      <c r="G1385" t="s">
        <v>200</v>
      </c>
      <c r="H1385" s="1">
        <v>2022</v>
      </c>
      <c r="I1385" s="2">
        <v>950</v>
      </c>
      <c r="J1385" s="3">
        <v>1035.5</v>
      </c>
      <c r="K1385">
        <f>Table1[[#This Row],[Total Revenue + Open]]/Table1[[#This Row],[Qty]]</f>
        <v>1.0900000000000001</v>
      </c>
      <c r="L1385">
        <f>Table1[[#This Row],[Qty]]/Table1[[#This Row],[Total Revenue + Open]]</f>
        <v>0.91743119266055051</v>
      </c>
    </row>
    <row r="1386" spans="1:12">
      <c r="A1386" t="s">
        <v>10</v>
      </c>
      <c r="B1386" t="s">
        <v>11</v>
      </c>
      <c r="C1386" t="s">
        <v>119</v>
      </c>
      <c r="D1386" t="s">
        <v>120</v>
      </c>
      <c r="E1386" t="s">
        <v>15</v>
      </c>
      <c r="F1386" t="s">
        <v>77</v>
      </c>
      <c r="G1386" t="s">
        <v>78</v>
      </c>
      <c r="H1386" s="1">
        <v>2022</v>
      </c>
      <c r="I1386" s="2">
        <v>1300</v>
      </c>
      <c r="J1386" s="3">
        <v>1027</v>
      </c>
      <c r="K1386">
        <f>Table1[[#This Row],[Total Revenue + Open]]/Table1[[#This Row],[Qty]]</f>
        <v>0.79</v>
      </c>
      <c r="L1386">
        <f>Table1[[#This Row],[Qty]]/Table1[[#This Row],[Total Revenue + Open]]</f>
        <v>1.2658227848101267</v>
      </c>
    </row>
    <row r="1387" spans="1:12">
      <c r="A1387" t="s">
        <v>10</v>
      </c>
      <c r="B1387" t="s">
        <v>11</v>
      </c>
      <c r="C1387" t="s">
        <v>119</v>
      </c>
      <c r="D1387" t="s">
        <v>120</v>
      </c>
      <c r="E1387" t="s">
        <v>15</v>
      </c>
      <c r="F1387" t="s">
        <v>77</v>
      </c>
      <c r="G1387" t="s">
        <v>79</v>
      </c>
      <c r="H1387" s="1">
        <v>2022</v>
      </c>
      <c r="I1387" s="2">
        <v>1300</v>
      </c>
      <c r="J1387" s="3">
        <v>1027</v>
      </c>
      <c r="K1387">
        <f>Table1[[#This Row],[Total Revenue + Open]]/Table1[[#This Row],[Qty]]</f>
        <v>0.79</v>
      </c>
      <c r="L1387">
        <f>Table1[[#This Row],[Qty]]/Table1[[#This Row],[Total Revenue + Open]]</f>
        <v>1.2658227848101267</v>
      </c>
    </row>
    <row r="1388" spans="1:12">
      <c r="A1388" t="s">
        <v>10</v>
      </c>
      <c r="B1388" t="s">
        <v>11</v>
      </c>
      <c r="C1388" t="s">
        <v>119</v>
      </c>
      <c r="D1388" t="s">
        <v>120</v>
      </c>
      <c r="E1388" t="s">
        <v>19</v>
      </c>
      <c r="F1388" t="s">
        <v>54</v>
      </c>
      <c r="G1388" t="s">
        <v>68</v>
      </c>
      <c r="H1388" s="1">
        <v>2022</v>
      </c>
      <c r="I1388" s="2">
        <v>5800</v>
      </c>
      <c r="J1388" s="3">
        <v>986</v>
      </c>
      <c r="K1388">
        <f>Table1[[#This Row],[Total Revenue + Open]]/Table1[[#This Row],[Qty]]</f>
        <v>0.17</v>
      </c>
      <c r="L1388">
        <f>Table1[[#This Row],[Total Revenue + Open]]/Table1[[#This Row],[Qty]]</f>
        <v>0.17</v>
      </c>
    </row>
    <row r="1389" spans="1:12">
      <c r="A1389" t="s">
        <v>10</v>
      </c>
      <c r="B1389" t="s">
        <v>11</v>
      </c>
      <c r="C1389" t="s">
        <v>119</v>
      </c>
      <c r="D1389" t="s">
        <v>120</v>
      </c>
      <c r="E1389" t="s">
        <v>15</v>
      </c>
      <c r="F1389" t="s">
        <v>128</v>
      </c>
      <c r="G1389" t="s">
        <v>129</v>
      </c>
      <c r="H1389" s="1">
        <v>2022</v>
      </c>
      <c r="I1389" s="2">
        <v>325</v>
      </c>
      <c r="J1389" s="3">
        <v>971.75</v>
      </c>
      <c r="K1389">
        <f>Table1[[#This Row],[Total Revenue + Open]]/Table1[[#This Row],[Qty]]</f>
        <v>2.99</v>
      </c>
      <c r="L1389">
        <f>Table1[[#This Row],[Qty]]/Table1[[#This Row],[Total Revenue + Open]]</f>
        <v>0.33444816053511706</v>
      </c>
    </row>
    <row r="1390" spans="1:12">
      <c r="A1390" t="s">
        <v>10</v>
      </c>
      <c r="B1390" t="s">
        <v>11</v>
      </c>
      <c r="C1390" t="s">
        <v>119</v>
      </c>
      <c r="D1390" t="s">
        <v>120</v>
      </c>
      <c r="E1390" t="s">
        <v>15</v>
      </c>
      <c r="F1390" t="s">
        <v>183</v>
      </c>
      <c r="G1390" t="s">
        <v>190</v>
      </c>
      <c r="H1390" s="1">
        <v>2022</v>
      </c>
      <c r="I1390" s="2">
        <v>475</v>
      </c>
      <c r="J1390" s="3">
        <v>969</v>
      </c>
      <c r="K1390">
        <f>Table1[[#This Row],[Total Revenue + Open]]/Table1[[#This Row],[Qty]]</f>
        <v>2.04</v>
      </c>
      <c r="L1390">
        <f>Table1[[#This Row],[Qty]]/Table1[[#This Row],[Total Revenue + Open]]</f>
        <v>0.49019607843137253</v>
      </c>
    </row>
    <row r="1391" spans="1:12">
      <c r="A1391" t="s">
        <v>10</v>
      </c>
      <c r="B1391" t="s">
        <v>11</v>
      </c>
      <c r="C1391" t="s">
        <v>119</v>
      </c>
      <c r="D1391" t="s">
        <v>120</v>
      </c>
      <c r="E1391" t="s">
        <v>12</v>
      </c>
      <c r="F1391" t="s">
        <v>13</v>
      </c>
      <c r="G1391" t="s">
        <v>14</v>
      </c>
      <c r="H1391" s="1">
        <v>2022</v>
      </c>
      <c r="I1391" s="2">
        <v>7250</v>
      </c>
      <c r="J1391" s="3">
        <v>942.5</v>
      </c>
      <c r="K1391">
        <f>Table1[[#This Row],[Total Revenue + Open]]/Table1[[#This Row],[Qty]]</f>
        <v>0.13</v>
      </c>
      <c r="L1391">
        <f>Table1[[#This Row],[Total Revenue + Open]]/Table1[[#This Row],[Qty]]</f>
        <v>0.13</v>
      </c>
    </row>
    <row r="1392" spans="1:12">
      <c r="A1392" t="s">
        <v>10</v>
      </c>
      <c r="B1392" t="s">
        <v>11</v>
      </c>
      <c r="C1392" t="s">
        <v>119</v>
      </c>
      <c r="D1392" t="s">
        <v>120</v>
      </c>
      <c r="E1392" t="s">
        <v>15</v>
      </c>
      <c r="F1392" t="s">
        <v>77</v>
      </c>
      <c r="G1392" t="s">
        <v>79</v>
      </c>
      <c r="H1392" s="1">
        <v>2019</v>
      </c>
      <c r="I1392" s="2">
        <v>3220</v>
      </c>
      <c r="J1392" s="3">
        <v>2464</v>
      </c>
      <c r="K1392">
        <f>Table1[[#This Row],[Total Revenue + Open]]/Table1[[#This Row],[Qty]]</f>
        <v>0.76521739130434785</v>
      </c>
      <c r="L1392">
        <f>Table1[[#This Row],[Qty]]/Table1[[#This Row],[Total Revenue + Open]]</f>
        <v>1.3068181818181819</v>
      </c>
    </row>
    <row r="1393" spans="1:12">
      <c r="A1393" t="s">
        <v>10</v>
      </c>
      <c r="B1393" t="s">
        <v>11</v>
      </c>
      <c r="C1393" t="s">
        <v>119</v>
      </c>
      <c r="D1393" t="s">
        <v>120</v>
      </c>
      <c r="E1393" t="s">
        <v>19</v>
      </c>
      <c r="F1393" t="s">
        <v>20</v>
      </c>
      <c r="G1393" t="s">
        <v>67</v>
      </c>
      <c r="H1393" s="1">
        <v>2022</v>
      </c>
      <c r="I1393" s="2">
        <v>1875</v>
      </c>
      <c r="J1393" s="3">
        <v>937.5</v>
      </c>
      <c r="K1393">
        <f>Table1[[#This Row],[Total Revenue + Open]]/Table1[[#This Row],[Qty]]</f>
        <v>0.5</v>
      </c>
      <c r="L1393">
        <f>Table1[[#This Row],[Total Revenue + Open]]/Table1[[#This Row],[Qty]]</f>
        <v>0.5</v>
      </c>
    </row>
    <row r="1394" spans="1:12">
      <c r="A1394" t="s">
        <v>10</v>
      </c>
      <c r="B1394" t="s">
        <v>11</v>
      </c>
      <c r="C1394" t="s">
        <v>119</v>
      </c>
      <c r="D1394" t="s">
        <v>120</v>
      </c>
      <c r="E1394" t="s">
        <v>12</v>
      </c>
      <c r="F1394" t="s">
        <v>13</v>
      </c>
      <c r="G1394" t="s">
        <v>14</v>
      </c>
      <c r="H1394" s="1">
        <v>2022</v>
      </c>
      <c r="I1394" s="2">
        <v>7200</v>
      </c>
      <c r="J1394" s="3">
        <v>936</v>
      </c>
      <c r="K1394">
        <f>Table1[[#This Row],[Total Revenue + Open]]/Table1[[#This Row],[Qty]]</f>
        <v>0.13</v>
      </c>
      <c r="L1394">
        <f>Table1[[#This Row],[Total Revenue + Open]]/Table1[[#This Row],[Qty]]</f>
        <v>0.13</v>
      </c>
    </row>
    <row r="1395" spans="1:12">
      <c r="A1395" t="s">
        <v>10</v>
      </c>
      <c r="B1395" t="s">
        <v>11</v>
      </c>
      <c r="C1395" t="s">
        <v>119</v>
      </c>
      <c r="D1395" t="s">
        <v>120</v>
      </c>
      <c r="E1395" t="s">
        <v>15</v>
      </c>
      <c r="F1395" t="s">
        <v>77</v>
      </c>
      <c r="G1395" t="s">
        <v>79</v>
      </c>
      <c r="H1395" s="1">
        <v>2020</v>
      </c>
      <c r="I1395" s="2">
        <v>50</v>
      </c>
      <c r="J1395" s="3">
        <v>39.5</v>
      </c>
      <c r="K1395">
        <f>Table1[[#This Row],[Total Revenue + Open]]/Table1[[#This Row],[Qty]]</f>
        <v>0.79</v>
      </c>
      <c r="L1395">
        <f>Table1[[#This Row],[Qty]]/Table1[[#This Row],[Total Revenue + Open]]</f>
        <v>1.2658227848101267</v>
      </c>
    </row>
    <row r="1396" spans="1:12">
      <c r="A1396" t="s">
        <v>10</v>
      </c>
      <c r="B1396" t="s">
        <v>11</v>
      </c>
      <c r="C1396" t="s">
        <v>119</v>
      </c>
      <c r="D1396" t="s">
        <v>120</v>
      </c>
      <c r="E1396" t="s">
        <v>15</v>
      </c>
      <c r="F1396" t="s">
        <v>77</v>
      </c>
      <c r="G1396" t="s">
        <v>79</v>
      </c>
      <c r="H1396" s="1">
        <v>2020</v>
      </c>
      <c r="I1396" s="2">
        <v>650</v>
      </c>
      <c r="J1396" s="3">
        <v>513.5</v>
      </c>
      <c r="K1396">
        <f>Table1[[#This Row],[Total Revenue + Open]]/Table1[[#This Row],[Qty]]</f>
        <v>0.79</v>
      </c>
      <c r="L1396">
        <f>Table1[[#This Row],[Qty]]/Table1[[#This Row],[Total Revenue + Open]]</f>
        <v>1.2658227848101267</v>
      </c>
    </row>
    <row r="1397" spans="1:12">
      <c r="A1397" t="s">
        <v>10</v>
      </c>
      <c r="B1397" t="s">
        <v>11</v>
      </c>
      <c r="C1397" t="s">
        <v>119</v>
      </c>
      <c r="D1397" t="s">
        <v>120</v>
      </c>
      <c r="E1397" t="s">
        <v>15</v>
      </c>
      <c r="F1397" t="s">
        <v>77</v>
      </c>
      <c r="G1397" t="s">
        <v>79</v>
      </c>
      <c r="H1397" s="1">
        <v>2021</v>
      </c>
      <c r="I1397" s="2">
        <v>2915</v>
      </c>
      <c r="J1397" s="3">
        <v>2291</v>
      </c>
      <c r="K1397">
        <f>Table1[[#This Row],[Total Revenue + Open]]/Table1[[#This Row],[Qty]]</f>
        <v>0.78593481989708402</v>
      </c>
      <c r="L1397">
        <f>Table1[[#This Row],[Qty]]/Table1[[#This Row],[Total Revenue + Open]]</f>
        <v>1.2723701440419031</v>
      </c>
    </row>
    <row r="1398" spans="1:12">
      <c r="A1398" t="s">
        <v>10</v>
      </c>
      <c r="B1398" t="s">
        <v>11</v>
      </c>
      <c r="C1398" t="s">
        <v>119</v>
      </c>
      <c r="D1398" t="s">
        <v>120</v>
      </c>
      <c r="E1398" t="s">
        <v>15</v>
      </c>
      <c r="F1398" t="s">
        <v>77</v>
      </c>
      <c r="G1398" t="s">
        <v>79</v>
      </c>
      <c r="H1398" s="1">
        <v>2021</v>
      </c>
      <c r="I1398" s="2">
        <v>700</v>
      </c>
      <c r="J1398" s="3">
        <v>553</v>
      </c>
      <c r="K1398">
        <f>Table1[[#This Row],[Total Revenue + Open]]/Table1[[#This Row],[Qty]]</f>
        <v>0.79</v>
      </c>
      <c r="L1398">
        <f>Table1[[#This Row],[Qty]]/Table1[[#This Row],[Total Revenue + Open]]</f>
        <v>1.2658227848101267</v>
      </c>
    </row>
    <row r="1399" spans="1:12">
      <c r="A1399" t="s">
        <v>10</v>
      </c>
      <c r="B1399" t="s">
        <v>11</v>
      </c>
      <c r="C1399" t="s">
        <v>119</v>
      </c>
      <c r="D1399" t="s">
        <v>120</v>
      </c>
      <c r="E1399" t="s">
        <v>15</v>
      </c>
      <c r="F1399" t="s">
        <v>77</v>
      </c>
      <c r="G1399" t="s">
        <v>79</v>
      </c>
      <c r="H1399" s="1">
        <v>2020</v>
      </c>
      <c r="I1399" s="2">
        <v>150</v>
      </c>
      <c r="J1399" s="3">
        <v>118.5</v>
      </c>
      <c r="K1399">
        <f>Table1[[#This Row],[Total Revenue + Open]]/Table1[[#This Row],[Qty]]</f>
        <v>0.79</v>
      </c>
      <c r="L1399">
        <f>Table1[[#This Row],[Qty]]/Table1[[#This Row],[Total Revenue + Open]]</f>
        <v>1.2658227848101267</v>
      </c>
    </row>
    <row r="1400" spans="1:12">
      <c r="A1400" t="s">
        <v>10</v>
      </c>
      <c r="B1400" t="s">
        <v>11</v>
      </c>
      <c r="C1400" t="s">
        <v>119</v>
      </c>
      <c r="D1400" t="s">
        <v>120</v>
      </c>
      <c r="E1400" t="s">
        <v>15</v>
      </c>
      <c r="F1400" t="s">
        <v>77</v>
      </c>
      <c r="G1400" t="s">
        <v>79</v>
      </c>
      <c r="H1400" s="1">
        <v>2021</v>
      </c>
      <c r="I1400" s="2">
        <v>1260</v>
      </c>
      <c r="J1400" s="3">
        <v>987.5</v>
      </c>
      <c r="K1400">
        <f>Table1[[#This Row],[Total Revenue + Open]]/Table1[[#This Row],[Qty]]</f>
        <v>0.78373015873015872</v>
      </c>
      <c r="L1400">
        <f>Table1[[#This Row],[Qty]]/Table1[[#This Row],[Total Revenue + Open]]</f>
        <v>1.2759493670886075</v>
      </c>
    </row>
    <row r="1401" spans="1:12">
      <c r="A1401" t="s">
        <v>10</v>
      </c>
      <c r="B1401" t="s">
        <v>11</v>
      </c>
      <c r="C1401" t="s">
        <v>119</v>
      </c>
      <c r="D1401" t="s">
        <v>120</v>
      </c>
      <c r="E1401" t="s">
        <v>15</v>
      </c>
      <c r="F1401" t="s">
        <v>77</v>
      </c>
      <c r="G1401" t="s">
        <v>79</v>
      </c>
      <c r="H1401" s="1">
        <v>2021</v>
      </c>
      <c r="I1401" s="2">
        <v>4045</v>
      </c>
      <c r="J1401" s="3">
        <v>3179.75</v>
      </c>
      <c r="K1401">
        <f>Table1[[#This Row],[Total Revenue + Open]]/Table1[[#This Row],[Qty]]</f>
        <v>0.78609394313967862</v>
      </c>
      <c r="L1401">
        <f>Table1[[#This Row],[Qty]]/Table1[[#This Row],[Total Revenue + Open]]</f>
        <v>1.2721125874675683</v>
      </c>
    </row>
    <row r="1402" spans="1:12">
      <c r="A1402" t="s">
        <v>10</v>
      </c>
      <c r="B1402" t="s">
        <v>11</v>
      </c>
      <c r="C1402" t="s">
        <v>119</v>
      </c>
      <c r="D1402" t="s">
        <v>120</v>
      </c>
      <c r="E1402" t="s">
        <v>19</v>
      </c>
      <c r="F1402" t="s">
        <v>54</v>
      </c>
      <c r="G1402" t="s">
        <v>91</v>
      </c>
      <c r="H1402" s="1">
        <v>2022</v>
      </c>
      <c r="I1402" s="2">
        <v>5500</v>
      </c>
      <c r="J1402" s="3">
        <v>935</v>
      </c>
      <c r="K1402">
        <f>Table1[[#This Row],[Total Revenue + Open]]/Table1[[#This Row],[Qty]]</f>
        <v>0.17</v>
      </c>
      <c r="L1402">
        <f>Table1[[#This Row],[Total Revenue + Open]]/Table1[[#This Row],[Qty]]</f>
        <v>0.17</v>
      </c>
    </row>
    <row r="1403" spans="1:12">
      <c r="A1403" t="s">
        <v>10</v>
      </c>
      <c r="B1403" t="s">
        <v>11</v>
      </c>
      <c r="C1403" t="s">
        <v>119</v>
      </c>
      <c r="D1403" t="s">
        <v>120</v>
      </c>
      <c r="E1403" t="s">
        <v>12</v>
      </c>
      <c r="F1403" t="s">
        <v>13</v>
      </c>
      <c r="G1403" t="s">
        <v>14</v>
      </c>
      <c r="H1403" s="1">
        <v>2022</v>
      </c>
      <c r="I1403" s="2">
        <v>7100</v>
      </c>
      <c r="J1403" s="3">
        <v>923</v>
      </c>
      <c r="K1403">
        <f>Table1[[#This Row],[Total Revenue + Open]]/Table1[[#This Row],[Qty]]</f>
        <v>0.13</v>
      </c>
      <c r="L1403">
        <f>Table1[[#This Row],[Total Revenue + Open]]/Table1[[#This Row],[Qty]]</f>
        <v>0.13</v>
      </c>
    </row>
    <row r="1404" spans="1:12">
      <c r="A1404" t="s">
        <v>10</v>
      </c>
      <c r="B1404" t="s">
        <v>11</v>
      </c>
      <c r="C1404" t="s">
        <v>119</v>
      </c>
      <c r="D1404" t="s">
        <v>120</v>
      </c>
      <c r="E1404" t="s">
        <v>15</v>
      </c>
      <c r="F1404" t="s">
        <v>77</v>
      </c>
      <c r="G1404" t="s">
        <v>79</v>
      </c>
      <c r="H1404" s="1">
        <v>2021</v>
      </c>
      <c r="I1404" s="2">
        <v>1735</v>
      </c>
      <c r="J1404" s="3">
        <v>1362.75</v>
      </c>
      <c r="K1404">
        <f>Table1[[#This Row],[Total Revenue + Open]]/Table1[[#This Row],[Qty]]</f>
        <v>0.78544668587896249</v>
      </c>
      <c r="L1404">
        <f>Table1[[#This Row],[Qty]]/Table1[[#This Row],[Total Revenue + Open]]</f>
        <v>1.2731608879104752</v>
      </c>
    </row>
    <row r="1405" spans="1:12">
      <c r="A1405" t="s">
        <v>10</v>
      </c>
      <c r="B1405" t="s">
        <v>11</v>
      </c>
      <c r="C1405" t="s">
        <v>119</v>
      </c>
      <c r="D1405" t="s">
        <v>120</v>
      </c>
      <c r="E1405" t="s">
        <v>15</v>
      </c>
      <c r="F1405" t="s">
        <v>77</v>
      </c>
      <c r="G1405" t="s">
        <v>79</v>
      </c>
      <c r="H1405" s="1">
        <v>2021</v>
      </c>
      <c r="I1405" s="2">
        <v>0</v>
      </c>
      <c r="J1405" s="3">
        <v>0</v>
      </c>
      <c r="K1405" t="e">
        <f>Table1[[#This Row],[Total Revenue + Open]]/Table1[[#This Row],[Qty]]</f>
        <v>#DIV/0!</v>
      </c>
      <c r="L1405" t="e">
        <f>Table1[[#This Row],[Qty]]/Table1[[#This Row],[Total Revenue + Open]]</f>
        <v>#DIV/0!</v>
      </c>
    </row>
    <row r="1406" spans="1:12">
      <c r="A1406" t="s">
        <v>10</v>
      </c>
      <c r="B1406" t="s">
        <v>11</v>
      </c>
      <c r="C1406" t="s">
        <v>119</v>
      </c>
      <c r="D1406" t="s">
        <v>120</v>
      </c>
      <c r="E1406" t="s">
        <v>12</v>
      </c>
      <c r="F1406" t="s">
        <v>13</v>
      </c>
      <c r="G1406" t="s">
        <v>14</v>
      </c>
      <c r="H1406" s="1">
        <v>2022</v>
      </c>
      <c r="I1406" s="2">
        <v>7050</v>
      </c>
      <c r="J1406" s="3">
        <v>916.5</v>
      </c>
      <c r="K1406">
        <f>Table1[[#This Row],[Total Revenue + Open]]/Table1[[#This Row],[Qty]]</f>
        <v>0.13</v>
      </c>
      <c r="L1406">
        <f>Table1[[#This Row],[Total Revenue + Open]]/Table1[[#This Row],[Qty]]</f>
        <v>0.13</v>
      </c>
    </row>
    <row r="1407" spans="1:12">
      <c r="A1407" t="s">
        <v>10</v>
      </c>
      <c r="B1407" t="s">
        <v>11</v>
      </c>
      <c r="C1407" t="s">
        <v>119</v>
      </c>
      <c r="D1407" t="s">
        <v>120</v>
      </c>
      <c r="E1407" t="s">
        <v>15</v>
      </c>
      <c r="F1407" t="s">
        <v>128</v>
      </c>
      <c r="G1407" t="s">
        <v>130</v>
      </c>
      <c r="H1407" s="1">
        <v>2022</v>
      </c>
      <c r="I1407" s="2">
        <v>300</v>
      </c>
      <c r="J1407" s="3">
        <v>897</v>
      </c>
      <c r="K1407">
        <f>Table1[[#This Row],[Total Revenue + Open]]/Table1[[#This Row],[Qty]]</f>
        <v>2.99</v>
      </c>
      <c r="L1407">
        <f>Table1[[#This Row],[Qty]]/Table1[[#This Row],[Total Revenue + Open]]</f>
        <v>0.33444816053511706</v>
      </c>
    </row>
    <row r="1408" spans="1:12">
      <c r="A1408" t="s">
        <v>10</v>
      </c>
      <c r="B1408" t="s">
        <v>11</v>
      </c>
      <c r="C1408" t="s">
        <v>119</v>
      </c>
      <c r="D1408" t="s">
        <v>120</v>
      </c>
      <c r="E1408" t="s">
        <v>19</v>
      </c>
      <c r="F1408" t="s">
        <v>20</v>
      </c>
      <c r="G1408" t="s">
        <v>67</v>
      </c>
      <c r="H1408" s="1">
        <v>2022</v>
      </c>
      <c r="I1408" s="2">
        <v>1770</v>
      </c>
      <c r="J1408" s="3">
        <v>885</v>
      </c>
      <c r="K1408">
        <f>Table1[[#This Row],[Total Revenue + Open]]/Table1[[#This Row],[Qty]]</f>
        <v>0.5</v>
      </c>
      <c r="L1408">
        <f>Table1[[#This Row],[Total Revenue + Open]]/Table1[[#This Row],[Qty]]</f>
        <v>0.5</v>
      </c>
    </row>
    <row r="1409" spans="1:12">
      <c r="A1409" t="s">
        <v>10</v>
      </c>
      <c r="B1409" t="s">
        <v>11</v>
      </c>
      <c r="C1409" t="s">
        <v>119</v>
      </c>
      <c r="D1409" t="s">
        <v>120</v>
      </c>
      <c r="E1409" t="s">
        <v>15</v>
      </c>
      <c r="F1409" t="s">
        <v>77</v>
      </c>
      <c r="G1409" t="s">
        <v>79</v>
      </c>
      <c r="H1409" s="1">
        <v>2020</v>
      </c>
      <c r="I1409" s="2">
        <v>3070</v>
      </c>
      <c r="J1409" s="3">
        <v>2409.5</v>
      </c>
      <c r="K1409">
        <f>Table1[[#This Row],[Total Revenue + Open]]/Table1[[#This Row],[Qty]]</f>
        <v>0.78485342019543969</v>
      </c>
      <c r="L1409">
        <f>Table1[[#This Row],[Qty]]/Table1[[#This Row],[Total Revenue + Open]]</f>
        <v>1.27412326208757</v>
      </c>
    </row>
    <row r="1410" spans="1:12">
      <c r="A1410" t="s">
        <v>10</v>
      </c>
      <c r="B1410" t="s">
        <v>11</v>
      </c>
      <c r="C1410" t="s">
        <v>119</v>
      </c>
      <c r="D1410" t="s">
        <v>120</v>
      </c>
      <c r="E1410" t="s">
        <v>15</v>
      </c>
      <c r="F1410" t="s">
        <v>77</v>
      </c>
      <c r="G1410" t="s">
        <v>79</v>
      </c>
      <c r="H1410" s="1">
        <v>2020</v>
      </c>
      <c r="I1410" s="2">
        <v>600</v>
      </c>
      <c r="J1410" s="3">
        <v>474</v>
      </c>
      <c r="K1410">
        <f>Table1[[#This Row],[Total Revenue + Open]]/Table1[[#This Row],[Qty]]</f>
        <v>0.79</v>
      </c>
      <c r="L1410">
        <f>Table1[[#This Row],[Qty]]/Table1[[#This Row],[Total Revenue + Open]]</f>
        <v>1.2658227848101267</v>
      </c>
    </row>
    <row r="1411" spans="1:12">
      <c r="A1411" t="s">
        <v>10</v>
      </c>
      <c r="B1411" t="s">
        <v>11</v>
      </c>
      <c r="C1411" t="s">
        <v>119</v>
      </c>
      <c r="D1411" t="s">
        <v>120</v>
      </c>
      <c r="E1411" t="s">
        <v>15</v>
      </c>
      <c r="F1411" t="s">
        <v>77</v>
      </c>
      <c r="G1411" t="s">
        <v>79</v>
      </c>
      <c r="H1411" s="1">
        <v>2021</v>
      </c>
      <c r="I1411" s="2">
        <v>3165</v>
      </c>
      <c r="J1411" s="3">
        <v>2488.5</v>
      </c>
      <c r="K1411">
        <f>Table1[[#This Row],[Total Revenue + Open]]/Table1[[#This Row],[Qty]]</f>
        <v>0.78625592417061607</v>
      </c>
      <c r="L1411">
        <f>Table1[[#This Row],[Qty]]/Table1[[#This Row],[Total Revenue + Open]]</f>
        <v>1.2718505123568415</v>
      </c>
    </row>
    <row r="1412" spans="1:12">
      <c r="A1412" t="s">
        <v>10</v>
      </c>
      <c r="B1412" t="s">
        <v>11</v>
      </c>
      <c r="C1412" t="s">
        <v>119</v>
      </c>
      <c r="D1412" t="s">
        <v>120</v>
      </c>
      <c r="E1412" t="s">
        <v>15</v>
      </c>
      <c r="F1412" t="s">
        <v>77</v>
      </c>
      <c r="G1412" t="s">
        <v>79</v>
      </c>
      <c r="H1412" s="1">
        <v>2021</v>
      </c>
      <c r="I1412" s="2">
        <v>3720</v>
      </c>
      <c r="J1412" s="3">
        <v>2923</v>
      </c>
      <c r="K1412">
        <f>Table1[[#This Row],[Total Revenue + Open]]/Table1[[#This Row],[Qty]]</f>
        <v>0.78575268817204302</v>
      </c>
      <c r="L1412">
        <f>Table1[[#This Row],[Qty]]/Table1[[#This Row],[Total Revenue + Open]]</f>
        <v>1.2726650701334246</v>
      </c>
    </row>
    <row r="1413" spans="1:12">
      <c r="A1413" t="s">
        <v>10</v>
      </c>
      <c r="B1413" t="s">
        <v>11</v>
      </c>
      <c r="C1413" t="s">
        <v>119</v>
      </c>
      <c r="D1413" t="s">
        <v>120</v>
      </c>
      <c r="E1413" t="s">
        <v>15</v>
      </c>
      <c r="F1413" t="s">
        <v>77</v>
      </c>
      <c r="G1413" t="s">
        <v>79</v>
      </c>
      <c r="H1413" s="1">
        <v>2021</v>
      </c>
      <c r="I1413" s="2">
        <v>3370</v>
      </c>
      <c r="J1413" s="3">
        <v>2646.5</v>
      </c>
      <c r="K1413">
        <f>Table1[[#This Row],[Total Revenue + Open]]/Table1[[#This Row],[Qty]]</f>
        <v>0.78531157270029672</v>
      </c>
      <c r="L1413">
        <f>Table1[[#This Row],[Qty]]/Table1[[#This Row],[Total Revenue + Open]]</f>
        <v>1.2733799357642168</v>
      </c>
    </row>
    <row r="1414" spans="1:12">
      <c r="A1414" t="s">
        <v>10</v>
      </c>
      <c r="B1414" t="s">
        <v>11</v>
      </c>
      <c r="C1414" t="s">
        <v>119</v>
      </c>
      <c r="D1414" t="s">
        <v>120</v>
      </c>
      <c r="E1414" t="s">
        <v>15</v>
      </c>
      <c r="F1414" t="s">
        <v>77</v>
      </c>
      <c r="G1414" t="s">
        <v>79</v>
      </c>
      <c r="H1414" s="1">
        <v>2021</v>
      </c>
      <c r="I1414" s="2">
        <v>50</v>
      </c>
      <c r="J1414" s="3">
        <v>39.5</v>
      </c>
      <c r="K1414">
        <f>Table1[[#This Row],[Total Revenue + Open]]/Table1[[#This Row],[Qty]]</f>
        <v>0.79</v>
      </c>
      <c r="L1414">
        <f>Table1[[#This Row],[Qty]]/Table1[[#This Row],[Total Revenue + Open]]</f>
        <v>1.2658227848101267</v>
      </c>
    </row>
    <row r="1415" spans="1:12">
      <c r="A1415" t="s">
        <v>10</v>
      </c>
      <c r="B1415" t="s">
        <v>11</v>
      </c>
      <c r="C1415" t="s">
        <v>119</v>
      </c>
      <c r="D1415" t="s">
        <v>120</v>
      </c>
      <c r="E1415" t="s">
        <v>15</v>
      </c>
      <c r="F1415" t="s">
        <v>77</v>
      </c>
      <c r="G1415" t="s">
        <v>79</v>
      </c>
      <c r="H1415" s="1">
        <v>2021</v>
      </c>
      <c r="I1415" s="2">
        <v>150</v>
      </c>
      <c r="J1415" s="3">
        <v>118.5</v>
      </c>
      <c r="K1415">
        <f>Table1[[#This Row],[Total Revenue + Open]]/Table1[[#This Row],[Qty]]</f>
        <v>0.79</v>
      </c>
      <c r="L1415">
        <f>Table1[[#This Row],[Qty]]/Table1[[#This Row],[Total Revenue + Open]]</f>
        <v>1.2658227848101267</v>
      </c>
    </row>
    <row r="1416" spans="1:12">
      <c r="A1416" t="s">
        <v>10</v>
      </c>
      <c r="B1416" t="s">
        <v>11</v>
      </c>
      <c r="C1416" t="s">
        <v>119</v>
      </c>
      <c r="D1416" t="s">
        <v>120</v>
      </c>
      <c r="E1416" t="s">
        <v>15</v>
      </c>
      <c r="F1416" t="s">
        <v>77</v>
      </c>
      <c r="G1416" t="s">
        <v>79</v>
      </c>
      <c r="H1416" s="1">
        <v>2021</v>
      </c>
      <c r="I1416" s="2">
        <v>4525</v>
      </c>
      <c r="J1416" s="3">
        <v>3555</v>
      </c>
      <c r="K1416">
        <f>Table1[[#This Row],[Total Revenue + Open]]/Table1[[#This Row],[Qty]]</f>
        <v>0.78563535911602211</v>
      </c>
      <c r="L1416">
        <f>Table1[[#This Row],[Qty]]/Table1[[#This Row],[Total Revenue + Open]]</f>
        <v>1.2728551336146272</v>
      </c>
    </row>
    <row r="1417" spans="1:12">
      <c r="A1417" t="s">
        <v>10</v>
      </c>
      <c r="B1417" t="s">
        <v>11</v>
      </c>
      <c r="C1417" t="s">
        <v>119</v>
      </c>
      <c r="D1417" t="s">
        <v>120</v>
      </c>
      <c r="E1417" t="s">
        <v>15</v>
      </c>
      <c r="F1417" t="s">
        <v>77</v>
      </c>
      <c r="G1417" t="s">
        <v>79</v>
      </c>
      <c r="H1417" s="1">
        <v>2021</v>
      </c>
      <c r="I1417" s="2">
        <v>1485</v>
      </c>
      <c r="J1417" s="3">
        <v>1165.25</v>
      </c>
      <c r="K1417">
        <f>Table1[[#This Row],[Total Revenue + Open]]/Table1[[#This Row],[Qty]]</f>
        <v>0.78468013468013464</v>
      </c>
      <c r="L1417">
        <f>Table1[[#This Row],[Qty]]/Table1[[#This Row],[Total Revenue + Open]]</f>
        <v>1.2744046341986699</v>
      </c>
    </row>
    <row r="1418" spans="1:12">
      <c r="A1418" t="s">
        <v>10</v>
      </c>
      <c r="B1418" t="s">
        <v>11</v>
      </c>
      <c r="C1418" t="s">
        <v>119</v>
      </c>
      <c r="D1418" t="s">
        <v>120</v>
      </c>
      <c r="E1418" t="s">
        <v>15</v>
      </c>
      <c r="F1418" t="s">
        <v>77</v>
      </c>
      <c r="G1418" t="s">
        <v>79</v>
      </c>
      <c r="H1418" s="1">
        <v>2021</v>
      </c>
      <c r="I1418" s="2">
        <v>0</v>
      </c>
      <c r="J1418" s="3">
        <v>0</v>
      </c>
      <c r="K1418" t="e">
        <f>Table1[[#This Row],[Total Revenue + Open]]/Table1[[#This Row],[Qty]]</f>
        <v>#DIV/0!</v>
      </c>
      <c r="L1418" t="e">
        <f>Table1[[#This Row],[Qty]]/Table1[[#This Row],[Total Revenue + Open]]</f>
        <v>#DIV/0!</v>
      </c>
    </row>
    <row r="1419" spans="1:12">
      <c r="A1419" t="s">
        <v>10</v>
      </c>
      <c r="B1419" t="s">
        <v>11</v>
      </c>
      <c r="C1419" t="s">
        <v>119</v>
      </c>
      <c r="D1419" t="s">
        <v>120</v>
      </c>
      <c r="E1419" t="s">
        <v>19</v>
      </c>
      <c r="F1419" t="s">
        <v>54</v>
      </c>
      <c r="G1419" t="s">
        <v>56</v>
      </c>
      <c r="H1419" s="1">
        <v>2022</v>
      </c>
      <c r="I1419" s="2">
        <v>5100</v>
      </c>
      <c r="J1419" s="3">
        <v>867</v>
      </c>
      <c r="K1419">
        <f>Table1[[#This Row],[Total Revenue + Open]]/Table1[[#This Row],[Qty]]</f>
        <v>0.17</v>
      </c>
      <c r="L1419">
        <f>Table1[[#This Row],[Total Revenue + Open]]/Table1[[#This Row],[Qty]]</f>
        <v>0.17</v>
      </c>
    </row>
    <row r="1420" spans="1:12">
      <c r="A1420" t="s">
        <v>10</v>
      </c>
      <c r="B1420" t="s">
        <v>11</v>
      </c>
      <c r="C1420" t="s">
        <v>119</v>
      </c>
      <c r="D1420" t="s">
        <v>120</v>
      </c>
      <c r="E1420" t="s">
        <v>15</v>
      </c>
      <c r="F1420" t="s">
        <v>77</v>
      </c>
      <c r="G1420" t="s">
        <v>79</v>
      </c>
      <c r="H1420" s="1">
        <v>2021</v>
      </c>
      <c r="I1420" s="2">
        <v>3390</v>
      </c>
      <c r="J1420" s="3">
        <v>2666.25</v>
      </c>
      <c r="K1420">
        <f>Table1[[#This Row],[Total Revenue + Open]]/Table1[[#This Row],[Qty]]</f>
        <v>0.78650442477876104</v>
      </c>
      <c r="L1420">
        <f>Table1[[#This Row],[Qty]]/Table1[[#This Row],[Total Revenue + Open]]</f>
        <v>1.2714486638537272</v>
      </c>
    </row>
    <row r="1421" spans="1:12">
      <c r="A1421" t="s">
        <v>10</v>
      </c>
      <c r="B1421" t="s">
        <v>11</v>
      </c>
      <c r="C1421" t="s">
        <v>119</v>
      </c>
      <c r="D1421" t="s">
        <v>120</v>
      </c>
      <c r="E1421" t="s">
        <v>15</v>
      </c>
      <c r="F1421" t="s">
        <v>77</v>
      </c>
      <c r="G1421" t="s">
        <v>79</v>
      </c>
      <c r="H1421" s="1">
        <v>2021</v>
      </c>
      <c r="I1421" s="2">
        <v>2710</v>
      </c>
      <c r="J1421" s="3">
        <v>2133</v>
      </c>
      <c r="K1421">
        <f>Table1[[#This Row],[Total Revenue + Open]]/Table1[[#This Row],[Qty]]</f>
        <v>0.78708487084870848</v>
      </c>
      <c r="L1421">
        <f>Table1[[#This Row],[Qty]]/Table1[[#This Row],[Total Revenue + Open]]</f>
        <v>1.2705110173464604</v>
      </c>
    </row>
    <row r="1422" spans="1:12">
      <c r="A1422" t="s">
        <v>10</v>
      </c>
      <c r="B1422" t="s">
        <v>11</v>
      </c>
      <c r="C1422" t="s">
        <v>119</v>
      </c>
      <c r="D1422" t="s">
        <v>120</v>
      </c>
      <c r="E1422" t="s">
        <v>19</v>
      </c>
      <c r="F1422" t="s">
        <v>54</v>
      </c>
      <c r="G1422" t="s">
        <v>58</v>
      </c>
      <c r="H1422" s="1">
        <v>2022</v>
      </c>
      <c r="I1422" s="2">
        <v>5000</v>
      </c>
      <c r="J1422" s="3">
        <v>850</v>
      </c>
      <c r="K1422">
        <f>Table1[[#This Row],[Total Revenue + Open]]/Table1[[#This Row],[Qty]]</f>
        <v>0.17</v>
      </c>
      <c r="L1422">
        <f>Table1[[#This Row],[Total Revenue + Open]]/Table1[[#This Row],[Qty]]</f>
        <v>0.17</v>
      </c>
    </row>
    <row r="1423" spans="1:12">
      <c r="A1423" t="s">
        <v>10</v>
      </c>
      <c r="B1423" t="s">
        <v>11</v>
      </c>
      <c r="C1423" t="s">
        <v>119</v>
      </c>
      <c r="D1423" t="s">
        <v>120</v>
      </c>
      <c r="E1423" t="s">
        <v>19</v>
      </c>
      <c r="F1423" t="s">
        <v>54</v>
      </c>
      <c r="G1423" t="s">
        <v>59</v>
      </c>
      <c r="H1423" s="1">
        <v>2022</v>
      </c>
      <c r="I1423" s="2">
        <v>4900</v>
      </c>
      <c r="J1423" s="3">
        <v>833</v>
      </c>
      <c r="K1423">
        <f>Table1[[#This Row],[Total Revenue + Open]]/Table1[[#This Row],[Qty]]</f>
        <v>0.17</v>
      </c>
      <c r="L1423">
        <f>Table1[[#This Row],[Total Revenue + Open]]/Table1[[#This Row],[Qty]]</f>
        <v>0.17</v>
      </c>
    </row>
    <row r="1424" spans="1:12">
      <c r="A1424" t="s">
        <v>10</v>
      </c>
      <c r="B1424" t="s">
        <v>11</v>
      </c>
      <c r="C1424" t="s">
        <v>119</v>
      </c>
      <c r="D1424" t="s">
        <v>120</v>
      </c>
      <c r="E1424" t="s">
        <v>15</v>
      </c>
      <c r="F1424" t="s">
        <v>77</v>
      </c>
      <c r="G1424" t="s">
        <v>79</v>
      </c>
      <c r="H1424" s="1">
        <v>2021</v>
      </c>
      <c r="I1424" s="2">
        <v>3745</v>
      </c>
      <c r="J1424" s="3">
        <v>2942.75</v>
      </c>
      <c r="K1424">
        <f>Table1[[#This Row],[Total Revenue + Open]]/Table1[[#This Row],[Qty]]</f>
        <v>0.78578104138851801</v>
      </c>
      <c r="L1424">
        <f>Table1[[#This Row],[Qty]]/Table1[[#This Row],[Total Revenue + Open]]</f>
        <v>1.2726191487554159</v>
      </c>
    </row>
    <row r="1425" spans="1:12">
      <c r="A1425" t="s">
        <v>10</v>
      </c>
      <c r="B1425" t="s">
        <v>11</v>
      </c>
      <c r="C1425" t="s">
        <v>119</v>
      </c>
      <c r="D1425" t="s">
        <v>120</v>
      </c>
      <c r="E1425" t="s">
        <v>15</v>
      </c>
      <c r="F1425" t="s">
        <v>77</v>
      </c>
      <c r="G1425" t="s">
        <v>79</v>
      </c>
      <c r="H1425" s="1">
        <v>2021</v>
      </c>
      <c r="I1425" s="2">
        <v>50</v>
      </c>
      <c r="J1425" s="3">
        <v>39.5</v>
      </c>
      <c r="K1425">
        <f>Table1[[#This Row],[Total Revenue + Open]]/Table1[[#This Row],[Qty]]</f>
        <v>0.79</v>
      </c>
      <c r="L1425">
        <f>Table1[[#This Row],[Qty]]/Table1[[#This Row],[Total Revenue + Open]]</f>
        <v>1.2658227848101267</v>
      </c>
    </row>
    <row r="1426" spans="1:12">
      <c r="A1426" t="s">
        <v>10</v>
      </c>
      <c r="B1426" t="s">
        <v>11</v>
      </c>
      <c r="C1426" t="s">
        <v>119</v>
      </c>
      <c r="D1426" t="s">
        <v>120</v>
      </c>
      <c r="E1426" t="s">
        <v>12</v>
      </c>
      <c r="F1426" t="s">
        <v>13</v>
      </c>
      <c r="G1426" t="s">
        <v>14</v>
      </c>
      <c r="H1426" s="1">
        <v>2022</v>
      </c>
      <c r="I1426" s="2">
        <v>6350</v>
      </c>
      <c r="J1426" s="3">
        <v>825.5</v>
      </c>
      <c r="K1426">
        <f>Table1[[#This Row],[Total Revenue + Open]]/Table1[[#This Row],[Qty]]</f>
        <v>0.13</v>
      </c>
      <c r="L1426">
        <f>Table1[[#This Row],[Total Revenue + Open]]/Table1[[#This Row],[Qty]]</f>
        <v>0.13</v>
      </c>
    </row>
    <row r="1427" spans="1:12">
      <c r="A1427" t="s">
        <v>10</v>
      </c>
      <c r="B1427" t="s">
        <v>11</v>
      </c>
      <c r="C1427" t="s">
        <v>119</v>
      </c>
      <c r="D1427" t="s">
        <v>120</v>
      </c>
      <c r="E1427" t="s">
        <v>15</v>
      </c>
      <c r="F1427" t="s">
        <v>77</v>
      </c>
      <c r="G1427" t="s">
        <v>79</v>
      </c>
      <c r="H1427" s="1">
        <v>2020</v>
      </c>
      <c r="I1427" s="2">
        <v>350</v>
      </c>
      <c r="J1427" s="3">
        <v>276.5</v>
      </c>
      <c r="K1427">
        <f>Table1[[#This Row],[Total Revenue + Open]]/Table1[[#This Row],[Qty]]</f>
        <v>0.79</v>
      </c>
      <c r="L1427">
        <f>Table1[[#This Row],[Qty]]/Table1[[#This Row],[Total Revenue + Open]]</f>
        <v>1.2658227848101267</v>
      </c>
    </row>
    <row r="1428" spans="1:12">
      <c r="A1428" t="s">
        <v>10</v>
      </c>
      <c r="B1428" t="s">
        <v>11</v>
      </c>
      <c r="C1428" t="s">
        <v>119</v>
      </c>
      <c r="D1428" t="s">
        <v>120</v>
      </c>
      <c r="E1428" t="s">
        <v>15</v>
      </c>
      <c r="F1428" t="s">
        <v>77</v>
      </c>
      <c r="G1428" t="s">
        <v>79</v>
      </c>
      <c r="H1428" s="1">
        <v>2020</v>
      </c>
      <c r="I1428" s="2">
        <v>150</v>
      </c>
      <c r="J1428" s="3">
        <v>118.5</v>
      </c>
      <c r="K1428">
        <f>Table1[[#This Row],[Total Revenue + Open]]/Table1[[#This Row],[Qty]]</f>
        <v>0.79</v>
      </c>
      <c r="L1428">
        <f>Table1[[#This Row],[Qty]]/Table1[[#This Row],[Total Revenue + Open]]</f>
        <v>1.2658227848101267</v>
      </c>
    </row>
    <row r="1429" spans="1:12">
      <c r="A1429" t="s">
        <v>10</v>
      </c>
      <c r="B1429" t="s">
        <v>11</v>
      </c>
      <c r="C1429" t="s">
        <v>119</v>
      </c>
      <c r="D1429" t="s">
        <v>120</v>
      </c>
      <c r="E1429" t="s">
        <v>15</v>
      </c>
      <c r="F1429" t="s">
        <v>183</v>
      </c>
      <c r="G1429" t="s">
        <v>184</v>
      </c>
      <c r="H1429" s="1">
        <v>2019</v>
      </c>
      <c r="I1429" s="2">
        <v>650</v>
      </c>
      <c r="J1429" s="3">
        <v>1248</v>
      </c>
      <c r="K1429">
        <f>Table1[[#This Row],[Total Revenue + Open]]/Table1[[#This Row],[Qty]]</f>
        <v>1.92</v>
      </c>
      <c r="L1429">
        <f>Table1[[#This Row],[Qty]]/Table1[[#This Row],[Total Revenue + Open]]</f>
        <v>0.52083333333333337</v>
      </c>
    </row>
    <row r="1430" spans="1:12">
      <c r="A1430" t="s">
        <v>10</v>
      </c>
      <c r="B1430" t="s">
        <v>11</v>
      </c>
      <c r="C1430" t="s">
        <v>119</v>
      </c>
      <c r="D1430" t="s">
        <v>120</v>
      </c>
      <c r="E1430" t="s">
        <v>15</v>
      </c>
      <c r="F1430" t="s">
        <v>183</v>
      </c>
      <c r="G1430" t="s">
        <v>184</v>
      </c>
      <c r="H1430" s="1">
        <v>2019</v>
      </c>
      <c r="I1430" s="2">
        <v>950</v>
      </c>
      <c r="J1430" s="3">
        <v>1824</v>
      </c>
      <c r="K1430">
        <f>Table1[[#This Row],[Total Revenue + Open]]/Table1[[#This Row],[Qty]]</f>
        <v>1.92</v>
      </c>
      <c r="L1430">
        <f>Table1[[#This Row],[Qty]]/Table1[[#This Row],[Total Revenue + Open]]</f>
        <v>0.52083333333333337</v>
      </c>
    </row>
    <row r="1431" spans="1:12">
      <c r="A1431" t="s">
        <v>10</v>
      </c>
      <c r="B1431" t="s">
        <v>11</v>
      </c>
      <c r="C1431" t="s">
        <v>119</v>
      </c>
      <c r="D1431" t="s">
        <v>120</v>
      </c>
      <c r="E1431" t="s">
        <v>15</v>
      </c>
      <c r="F1431" t="s">
        <v>183</v>
      </c>
      <c r="G1431" t="s">
        <v>184</v>
      </c>
      <c r="H1431" s="1">
        <v>2019</v>
      </c>
      <c r="I1431" s="2">
        <v>500</v>
      </c>
      <c r="J1431" s="3">
        <v>960</v>
      </c>
      <c r="K1431">
        <f>Table1[[#This Row],[Total Revenue + Open]]/Table1[[#This Row],[Qty]]</f>
        <v>1.92</v>
      </c>
      <c r="L1431">
        <f>Table1[[#This Row],[Qty]]/Table1[[#This Row],[Total Revenue + Open]]</f>
        <v>0.52083333333333337</v>
      </c>
    </row>
    <row r="1432" spans="1:12">
      <c r="A1432" t="s">
        <v>10</v>
      </c>
      <c r="B1432" t="s">
        <v>11</v>
      </c>
      <c r="C1432" t="s">
        <v>119</v>
      </c>
      <c r="D1432" t="s">
        <v>120</v>
      </c>
      <c r="E1432" t="s">
        <v>15</v>
      </c>
      <c r="F1432" t="s">
        <v>183</v>
      </c>
      <c r="G1432" t="s">
        <v>184</v>
      </c>
      <c r="H1432" s="1">
        <v>2019</v>
      </c>
      <c r="I1432" s="2">
        <v>1000</v>
      </c>
      <c r="J1432" s="3">
        <v>1920</v>
      </c>
      <c r="K1432">
        <f>Table1[[#This Row],[Total Revenue + Open]]/Table1[[#This Row],[Qty]]</f>
        <v>1.92</v>
      </c>
      <c r="L1432">
        <f>Table1[[#This Row],[Qty]]/Table1[[#This Row],[Total Revenue + Open]]</f>
        <v>0.52083333333333337</v>
      </c>
    </row>
    <row r="1433" spans="1:12">
      <c r="A1433" t="s">
        <v>10</v>
      </c>
      <c r="B1433" t="s">
        <v>11</v>
      </c>
      <c r="C1433" t="s">
        <v>119</v>
      </c>
      <c r="D1433" t="s">
        <v>120</v>
      </c>
      <c r="E1433" t="s">
        <v>15</v>
      </c>
      <c r="F1433" t="s">
        <v>183</v>
      </c>
      <c r="G1433" t="s">
        <v>184</v>
      </c>
      <c r="H1433" s="1">
        <v>2019</v>
      </c>
      <c r="I1433" s="2">
        <v>37540</v>
      </c>
      <c r="J1433" s="3">
        <v>71712</v>
      </c>
      <c r="K1433">
        <f>Table1[[#This Row],[Total Revenue + Open]]/Table1[[#This Row],[Qty]]</f>
        <v>1.9102823654768246</v>
      </c>
      <c r="L1433">
        <f>Table1[[#This Row],[Qty]]/Table1[[#This Row],[Total Revenue + Open]]</f>
        <v>0.52348282016956715</v>
      </c>
    </row>
    <row r="1434" spans="1:12">
      <c r="A1434" t="s">
        <v>10</v>
      </c>
      <c r="B1434" t="s">
        <v>11</v>
      </c>
      <c r="C1434" t="s">
        <v>119</v>
      </c>
      <c r="D1434" t="s">
        <v>120</v>
      </c>
      <c r="E1434" t="s">
        <v>15</v>
      </c>
      <c r="F1434" t="s">
        <v>183</v>
      </c>
      <c r="G1434" t="s">
        <v>184</v>
      </c>
      <c r="H1434" s="1">
        <v>2019</v>
      </c>
      <c r="I1434" s="2">
        <v>950</v>
      </c>
      <c r="J1434" s="3">
        <v>1824</v>
      </c>
      <c r="K1434">
        <f>Table1[[#This Row],[Total Revenue + Open]]/Table1[[#This Row],[Qty]]</f>
        <v>1.92</v>
      </c>
      <c r="L1434">
        <f>Table1[[#This Row],[Qty]]/Table1[[#This Row],[Total Revenue + Open]]</f>
        <v>0.52083333333333337</v>
      </c>
    </row>
    <row r="1435" spans="1:12">
      <c r="A1435" t="s">
        <v>10</v>
      </c>
      <c r="B1435" t="s">
        <v>11</v>
      </c>
      <c r="C1435" t="s">
        <v>119</v>
      </c>
      <c r="D1435" t="s">
        <v>120</v>
      </c>
      <c r="E1435" t="s">
        <v>15</v>
      </c>
      <c r="F1435" t="s">
        <v>183</v>
      </c>
      <c r="G1435" t="s">
        <v>184</v>
      </c>
      <c r="H1435" s="1">
        <v>2019</v>
      </c>
      <c r="I1435" s="2">
        <v>2765</v>
      </c>
      <c r="J1435" s="3">
        <v>5280</v>
      </c>
      <c r="K1435">
        <f>Table1[[#This Row],[Total Revenue + Open]]/Table1[[#This Row],[Qty]]</f>
        <v>1.9095840867992766</v>
      </c>
      <c r="L1435">
        <f>Table1[[#This Row],[Qty]]/Table1[[#This Row],[Total Revenue + Open]]</f>
        <v>0.52367424242424243</v>
      </c>
    </row>
    <row r="1436" spans="1:12">
      <c r="A1436" t="s">
        <v>10</v>
      </c>
      <c r="B1436" t="s">
        <v>11</v>
      </c>
      <c r="C1436" t="s">
        <v>119</v>
      </c>
      <c r="D1436" t="s">
        <v>120</v>
      </c>
      <c r="E1436" t="s">
        <v>15</v>
      </c>
      <c r="F1436" t="s">
        <v>183</v>
      </c>
      <c r="G1436" t="s">
        <v>184</v>
      </c>
      <c r="H1436" s="1">
        <v>2021</v>
      </c>
      <c r="I1436" s="2">
        <v>6125</v>
      </c>
      <c r="J1436" s="3">
        <v>12444</v>
      </c>
      <c r="K1436">
        <f>Table1[[#This Row],[Total Revenue + Open]]/Table1[[#This Row],[Qty]]</f>
        <v>2.0316734693877549</v>
      </c>
      <c r="L1436">
        <f>Table1[[#This Row],[Qty]]/Table1[[#This Row],[Total Revenue + Open]]</f>
        <v>0.49220507875281261</v>
      </c>
    </row>
    <row r="1437" spans="1:12">
      <c r="A1437" t="s">
        <v>10</v>
      </c>
      <c r="B1437" t="s">
        <v>11</v>
      </c>
      <c r="C1437" t="s">
        <v>119</v>
      </c>
      <c r="D1437" t="s">
        <v>120</v>
      </c>
      <c r="E1437" t="s">
        <v>15</v>
      </c>
      <c r="F1437" t="s">
        <v>183</v>
      </c>
      <c r="G1437" t="s">
        <v>184</v>
      </c>
      <c r="H1437" s="1">
        <v>2021</v>
      </c>
      <c r="I1437" s="2">
        <v>650</v>
      </c>
      <c r="J1437" s="3">
        <v>1326</v>
      </c>
      <c r="K1437">
        <f>Table1[[#This Row],[Total Revenue + Open]]/Table1[[#This Row],[Qty]]</f>
        <v>2.04</v>
      </c>
      <c r="L1437">
        <f>Table1[[#This Row],[Qty]]/Table1[[#This Row],[Total Revenue + Open]]</f>
        <v>0.49019607843137253</v>
      </c>
    </row>
    <row r="1438" spans="1:12">
      <c r="A1438" t="s">
        <v>10</v>
      </c>
      <c r="B1438" t="s">
        <v>11</v>
      </c>
      <c r="C1438" t="s">
        <v>119</v>
      </c>
      <c r="D1438" t="s">
        <v>120</v>
      </c>
      <c r="E1438" t="s">
        <v>15</v>
      </c>
      <c r="F1438" t="s">
        <v>183</v>
      </c>
      <c r="G1438" t="s">
        <v>184</v>
      </c>
      <c r="H1438" s="1">
        <v>2021</v>
      </c>
      <c r="I1438" s="2">
        <v>4865</v>
      </c>
      <c r="J1438" s="3">
        <v>9894</v>
      </c>
      <c r="K1438">
        <f>Table1[[#This Row],[Total Revenue + Open]]/Table1[[#This Row],[Qty]]</f>
        <v>2.0337101747173691</v>
      </c>
      <c r="L1438">
        <f>Table1[[#This Row],[Qty]]/Table1[[#This Row],[Total Revenue + Open]]</f>
        <v>0.49171214877703656</v>
      </c>
    </row>
    <row r="1439" spans="1:12">
      <c r="A1439" t="s">
        <v>10</v>
      </c>
      <c r="B1439" t="s">
        <v>11</v>
      </c>
      <c r="C1439" t="s">
        <v>119</v>
      </c>
      <c r="D1439" t="s">
        <v>120</v>
      </c>
      <c r="E1439" t="s">
        <v>15</v>
      </c>
      <c r="F1439" t="s">
        <v>183</v>
      </c>
      <c r="G1439" t="s">
        <v>184</v>
      </c>
      <c r="H1439" s="1">
        <v>2021</v>
      </c>
      <c r="I1439" s="2">
        <v>1560</v>
      </c>
      <c r="J1439" s="3">
        <v>3162</v>
      </c>
      <c r="K1439">
        <f>Table1[[#This Row],[Total Revenue + Open]]/Table1[[#This Row],[Qty]]</f>
        <v>2.0269230769230768</v>
      </c>
      <c r="L1439">
        <f>Table1[[#This Row],[Qty]]/Table1[[#This Row],[Total Revenue + Open]]</f>
        <v>0.49335863377609107</v>
      </c>
    </row>
    <row r="1440" spans="1:12">
      <c r="A1440" t="s">
        <v>10</v>
      </c>
      <c r="B1440" t="s">
        <v>11</v>
      </c>
      <c r="C1440" t="s">
        <v>119</v>
      </c>
      <c r="D1440" t="s">
        <v>120</v>
      </c>
      <c r="E1440" t="s">
        <v>15</v>
      </c>
      <c r="F1440" t="s">
        <v>183</v>
      </c>
      <c r="G1440" t="s">
        <v>184</v>
      </c>
      <c r="H1440" s="1">
        <v>2021</v>
      </c>
      <c r="I1440" s="2">
        <v>2490</v>
      </c>
      <c r="J1440" s="3">
        <v>5049</v>
      </c>
      <c r="K1440">
        <f>Table1[[#This Row],[Total Revenue + Open]]/Table1[[#This Row],[Qty]]</f>
        <v>2.0277108433734941</v>
      </c>
      <c r="L1440">
        <f>Table1[[#This Row],[Qty]]/Table1[[#This Row],[Total Revenue + Open]]</f>
        <v>0.49316696375519903</v>
      </c>
    </row>
    <row r="1441" spans="1:12">
      <c r="A1441" t="s">
        <v>10</v>
      </c>
      <c r="B1441" t="s">
        <v>11</v>
      </c>
      <c r="C1441" t="s">
        <v>119</v>
      </c>
      <c r="D1441" t="s">
        <v>120</v>
      </c>
      <c r="E1441" t="s">
        <v>15</v>
      </c>
      <c r="F1441" t="s">
        <v>183</v>
      </c>
      <c r="G1441" t="s">
        <v>184</v>
      </c>
      <c r="H1441" s="1">
        <v>2021</v>
      </c>
      <c r="I1441" s="2">
        <v>2010</v>
      </c>
      <c r="J1441" s="3">
        <v>4080</v>
      </c>
      <c r="K1441">
        <f>Table1[[#This Row],[Total Revenue + Open]]/Table1[[#This Row],[Qty]]</f>
        <v>2.0298507462686568</v>
      </c>
      <c r="L1441">
        <f>Table1[[#This Row],[Qty]]/Table1[[#This Row],[Total Revenue + Open]]</f>
        <v>0.49264705882352944</v>
      </c>
    </row>
    <row r="1442" spans="1:12">
      <c r="A1442" t="s">
        <v>10</v>
      </c>
      <c r="B1442" t="s">
        <v>11</v>
      </c>
      <c r="C1442" t="s">
        <v>119</v>
      </c>
      <c r="D1442" t="s">
        <v>120</v>
      </c>
      <c r="E1442" t="s">
        <v>15</v>
      </c>
      <c r="F1442" t="s">
        <v>183</v>
      </c>
      <c r="G1442" t="s">
        <v>184</v>
      </c>
      <c r="H1442" s="1">
        <v>2021</v>
      </c>
      <c r="I1442" s="2">
        <v>2915</v>
      </c>
      <c r="J1442" s="3">
        <v>5916</v>
      </c>
      <c r="K1442">
        <f>Table1[[#This Row],[Total Revenue + Open]]/Table1[[#This Row],[Qty]]</f>
        <v>2.0295025728987994</v>
      </c>
      <c r="L1442">
        <f>Table1[[#This Row],[Qty]]/Table1[[#This Row],[Total Revenue + Open]]</f>
        <v>0.49273157538877621</v>
      </c>
    </row>
    <row r="1443" spans="1:12">
      <c r="A1443" t="s">
        <v>10</v>
      </c>
      <c r="B1443" t="s">
        <v>11</v>
      </c>
      <c r="C1443" t="s">
        <v>119</v>
      </c>
      <c r="D1443" t="s">
        <v>120</v>
      </c>
      <c r="E1443" t="s">
        <v>12</v>
      </c>
      <c r="F1443" t="s">
        <v>13</v>
      </c>
      <c r="G1443" t="s">
        <v>14</v>
      </c>
      <c r="H1443" s="1">
        <v>2022</v>
      </c>
      <c r="I1443" s="2">
        <v>6250</v>
      </c>
      <c r="J1443" s="3">
        <v>812.5</v>
      </c>
      <c r="K1443">
        <f>Table1[[#This Row],[Total Revenue + Open]]/Table1[[#This Row],[Qty]]</f>
        <v>0.13</v>
      </c>
      <c r="L1443">
        <f>Table1[[#This Row],[Total Revenue + Open]]/Table1[[#This Row],[Qty]]</f>
        <v>0.13</v>
      </c>
    </row>
    <row r="1444" spans="1:12">
      <c r="A1444" t="s">
        <v>10</v>
      </c>
      <c r="B1444" t="s">
        <v>11</v>
      </c>
      <c r="C1444" t="s">
        <v>119</v>
      </c>
      <c r="D1444" t="s">
        <v>120</v>
      </c>
      <c r="E1444" t="s">
        <v>12</v>
      </c>
      <c r="F1444" t="s">
        <v>13</v>
      </c>
      <c r="G1444" t="s">
        <v>14</v>
      </c>
      <c r="H1444" s="1">
        <v>2022</v>
      </c>
      <c r="I1444" s="2">
        <v>6200</v>
      </c>
      <c r="J1444" s="3">
        <v>806</v>
      </c>
      <c r="K1444">
        <f>Table1[[#This Row],[Total Revenue + Open]]/Table1[[#This Row],[Qty]]</f>
        <v>0.13</v>
      </c>
      <c r="L1444">
        <f>Table1[[#This Row],[Total Revenue + Open]]/Table1[[#This Row],[Qty]]</f>
        <v>0.13</v>
      </c>
    </row>
    <row r="1445" spans="1:12">
      <c r="A1445" t="s">
        <v>10</v>
      </c>
      <c r="B1445" t="s">
        <v>11</v>
      </c>
      <c r="C1445" t="s">
        <v>119</v>
      </c>
      <c r="D1445" t="s">
        <v>120</v>
      </c>
      <c r="E1445" t="s">
        <v>12</v>
      </c>
      <c r="F1445" t="s">
        <v>13</v>
      </c>
      <c r="G1445" t="s">
        <v>14</v>
      </c>
      <c r="H1445" s="1">
        <v>2022</v>
      </c>
      <c r="I1445" s="2">
        <v>6200</v>
      </c>
      <c r="J1445" s="3">
        <v>806</v>
      </c>
      <c r="K1445">
        <f>Table1[[#This Row],[Total Revenue + Open]]/Table1[[#This Row],[Qty]]</f>
        <v>0.13</v>
      </c>
      <c r="L1445">
        <f>Table1[[#This Row],[Total Revenue + Open]]/Table1[[#This Row],[Qty]]</f>
        <v>0.13</v>
      </c>
    </row>
    <row r="1446" spans="1:12">
      <c r="A1446" t="s">
        <v>10</v>
      </c>
      <c r="B1446" t="s">
        <v>11</v>
      </c>
      <c r="C1446" t="s">
        <v>119</v>
      </c>
      <c r="D1446" t="s">
        <v>120</v>
      </c>
      <c r="E1446" t="s">
        <v>19</v>
      </c>
      <c r="F1446" t="s">
        <v>20</v>
      </c>
      <c r="G1446" t="s">
        <v>218</v>
      </c>
      <c r="H1446" s="1">
        <v>2022</v>
      </c>
      <c r="I1446" s="2">
        <v>1750</v>
      </c>
      <c r="J1446" s="3">
        <v>787.5</v>
      </c>
      <c r="K1446">
        <f>Table1[[#This Row],[Total Revenue + Open]]/Table1[[#This Row],[Qty]]</f>
        <v>0.45</v>
      </c>
      <c r="L1446">
        <f>Table1[[#This Row],[Total Revenue + Open]]/Table1[[#This Row],[Qty]]</f>
        <v>0.45</v>
      </c>
    </row>
    <row r="1447" spans="1:12">
      <c r="A1447" t="s">
        <v>10</v>
      </c>
      <c r="B1447" t="s">
        <v>11</v>
      </c>
      <c r="C1447" t="s">
        <v>119</v>
      </c>
      <c r="D1447" t="s">
        <v>120</v>
      </c>
      <c r="E1447" t="s">
        <v>15</v>
      </c>
      <c r="F1447" t="s">
        <v>183</v>
      </c>
      <c r="G1447" t="s">
        <v>190</v>
      </c>
      <c r="H1447" s="1">
        <v>2022</v>
      </c>
      <c r="I1447" s="2">
        <v>375</v>
      </c>
      <c r="J1447" s="3">
        <v>765</v>
      </c>
      <c r="K1447">
        <f>Table1[[#This Row],[Total Revenue + Open]]/Table1[[#This Row],[Qty]]</f>
        <v>2.04</v>
      </c>
      <c r="L1447">
        <f>Table1[[#This Row],[Qty]]/Table1[[#This Row],[Total Revenue + Open]]</f>
        <v>0.49019607843137253</v>
      </c>
    </row>
    <row r="1448" spans="1:12">
      <c r="A1448" t="s">
        <v>10</v>
      </c>
      <c r="B1448" t="s">
        <v>11</v>
      </c>
      <c r="C1448" t="s">
        <v>119</v>
      </c>
      <c r="D1448" t="s">
        <v>120</v>
      </c>
      <c r="E1448" t="s">
        <v>15</v>
      </c>
      <c r="F1448" t="s">
        <v>183</v>
      </c>
      <c r="G1448" t="s">
        <v>184</v>
      </c>
      <c r="H1448" s="1">
        <v>2018</v>
      </c>
      <c r="I1448" s="2">
        <v>1150</v>
      </c>
      <c r="J1448" s="3">
        <v>2208</v>
      </c>
      <c r="K1448">
        <f>Table1[[#This Row],[Total Revenue + Open]]/Table1[[#This Row],[Qty]]</f>
        <v>1.92</v>
      </c>
      <c r="L1448">
        <f>Table1[[#This Row],[Qty]]/Table1[[#This Row],[Total Revenue + Open]]</f>
        <v>0.52083333333333337</v>
      </c>
    </row>
    <row r="1449" spans="1:12">
      <c r="A1449" t="s">
        <v>10</v>
      </c>
      <c r="B1449" t="s">
        <v>11</v>
      </c>
      <c r="C1449" t="s">
        <v>119</v>
      </c>
      <c r="D1449" t="s">
        <v>120</v>
      </c>
      <c r="E1449" t="s">
        <v>15</v>
      </c>
      <c r="F1449" t="s">
        <v>183</v>
      </c>
      <c r="G1449" t="s">
        <v>184</v>
      </c>
      <c r="H1449" s="1">
        <v>2018</v>
      </c>
      <c r="I1449" s="2">
        <v>2910</v>
      </c>
      <c r="J1449" s="3">
        <v>5568</v>
      </c>
      <c r="K1449">
        <f>Table1[[#This Row],[Total Revenue + Open]]/Table1[[#This Row],[Qty]]</f>
        <v>1.9134020618556702</v>
      </c>
      <c r="L1449">
        <f>Table1[[#This Row],[Qty]]/Table1[[#This Row],[Total Revenue + Open]]</f>
        <v>0.52262931034482762</v>
      </c>
    </row>
    <row r="1450" spans="1:12">
      <c r="A1450" t="s">
        <v>10</v>
      </c>
      <c r="B1450" t="s">
        <v>11</v>
      </c>
      <c r="C1450" t="s">
        <v>119</v>
      </c>
      <c r="D1450" t="s">
        <v>120</v>
      </c>
      <c r="E1450" t="s">
        <v>15</v>
      </c>
      <c r="F1450" t="s">
        <v>183</v>
      </c>
      <c r="G1450" t="s">
        <v>184</v>
      </c>
      <c r="H1450" s="1">
        <v>2017</v>
      </c>
      <c r="I1450" s="2">
        <v>3685</v>
      </c>
      <c r="J1450" s="3">
        <v>7056</v>
      </c>
      <c r="K1450">
        <f>Table1[[#This Row],[Total Revenue + Open]]/Table1[[#This Row],[Qty]]</f>
        <v>1.9147896879240163</v>
      </c>
      <c r="L1450">
        <f>Table1[[#This Row],[Qty]]/Table1[[#This Row],[Total Revenue + Open]]</f>
        <v>0.52225056689342408</v>
      </c>
    </row>
    <row r="1451" spans="1:12">
      <c r="A1451" t="s">
        <v>10</v>
      </c>
      <c r="B1451" t="s">
        <v>11</v>
      </c>
      <c r="C1451" t="s">
        <v>119</v>
      </c>
      <c r="D1451" t="s">
        <v>120</v>
      </c>
      <c r="E1451" t="s">
        <v>15</v>
      </c>
      <c r="F1451" t="s">
        <v>183</v>
      </c>
      <c r="G1451" t="s">
        <v>184</v>
      </c>
      <c r="H1451" s="1">
        <v>2017</v>
      </c>
      <c r="I1451" s="2">
        <v>4650</v>
      </c>
      <c r="J1451" s="3">
        <v>8880</v>
      </c>
      <c r="K1451">
        <f>Table1[[#This Row],[Total Revenue + Open]]/Table1[[#This Row],[Qty]]</f>
        <v>1.9096774193548387</v>
      </c>
      <c r="L1451">
        <f>Table1[[#This Row],[Qty]]/Table1[[#This Row],[Total Revenue + Open]]</f>
        <v>0.52364864864864868</v>
      </c>
    </row>
    <row r="1452" spans="1:12">
      <c r="A1452" t="s">
        <v>10</v>
      </c>
      <c r="B1452" t="s">
        <v>11</v>
      </c>
      <c r="C1452" t="s">
        <v>119</v>
      </c>
      <c r="D1452" t="s">
        <v>120</v>
      </c>
      <c r="E1452" t="s">
        <v>15</v>
      </c>
      <c r="F1452" t="s">
        <v>183</v>
      </c>
      <c r="G1452" t="s">
        <v>184</v>
      </c>
      <c r="H1452" s="1">
        <v>2018</v>
      </c>
      <c r="I1452" s="2">
        <v>1285</v>
      </c>
      <c r="J1452" s="3">
        <v>2448</v>
      </c>
      <c r="K1452">
        <f>Table1[[#This Row],[Total Revenue + Open]]/Table1[[#This Row],[Qty]]</f>
        <v>1.9050583657587548</v>
      </c>
      <c r="L1452">
        <f>Table1[[#This Row],[Qty]]/Table1[[#This Row],[Total Revenue + Open]]</f>
        <v>0.52491830065359479</v>
      </c>
    </row>
    <row r="1453" spans="1:12">
      <c r="A1453" t="s">
        <v>10</v>
      </c>
      <c r="B1453" t="s">
        <v>11</v>
      </c>
      <c r="C1453" t="s">
        <v>119</v>
      </c>
      <c r="D1453" t="s">
        <v>120</v>
      </c>
      <c r="E1453" t="s">
        <v>15</v>
      </c>
      <c r="F1453" t="s">
        <v>183</v>
      </c>
      <c r="G1453" t="s">
        <v>184</v>
      </c>
      <c r="H1453" s="1">
        <v>2018</v>
      </c>
      <c r="I1453" s="2">
        <v>1460</v>
      </c>
      <c r="J1453" s="3">
        <v>2784</v>
      </c>
      <c r="K1453">
        <f>Table1[[#This Row],[Total Revenue + Open]]/Table1[[#This Row],[Qty]]</f>
        <v>1.9068493150684931</v>
      </c>
      <c r="L1453">
        <f>Table1[[#This Row],[Qty]]/Table1[[#This Row],[Total Revenue + Open]]</f>
        <v>0.52442528735632188</v>
      </c>
    </row>
    <row r="1454" spans="1:12">
      <c r="A1454" t="s">
        <v>10</v>
      </c>
      <c r="B1454" t="s">
        <v>11</v>
      </c>
      <c r="C1454" t="s">
        <v>119</v>
      </c>
      <c r="D1454" t="s">
        <v>120</v>
      </c>
      <c r="E1454" t="s">
        <v>15</v>
      </c>
      <c r="F1454" t="s">
        <v>183</v>
      </c>
      <c r="G1454" t="s">
        <v>184</v>
      </c>
      <c r="H1454" s="1">
        <v>2018</v>
      </c>
      <c r="I1454" s="2">
        <v>1035</v>
      </c>
      <c r="J1454" s="3">
        <v>1968</v>
      </c>
      <c r="K1454">
        <f>Table1[[#This Row],[Total Revenue + Open]]/Table1[[#This Row],[Qty]]</f>
        <v>1.9014492753623189</v>
      </c>
      <c r="L1454">
        <f>Table1[[#This Row],[Qty]]/Table1[[#This Row],[Total Revenue + Open]]</f>
        <v>0.52591463414634143</v>
      </c>
    </row>
    <row r="1455" spans="1:12">
      <c r="A1455" t="s">
        <v>10</v>
      </c>
      <c r="B1455" t="s">
        <v>11</v>
      </c>
      <c r="C1455" t="s">
        <v>119</v>
      </c>
      <c r="D1455" t="s">
        <v>120</v>
      </c>
      <c r="E1455" t="s">
        <v>15</v>
      </c>
      <c r="F1455" t="s">
        <v>183</v>
      </c>
      <c r="G1455" t="s">
        <v>184</v>
      </c>
      <c r="H1455" s="1">
        <v>2018</v>
      </c>
      <c r="I1455" s="2">
        <v>5330</v>
      </c>
      <c r="J1455" s="3">
        <v>10176</v>
      </c>
      <c r="K1455">
        <f>Table1[[#This Row],[Total Revenue + Open]]/Table1[[#This Row],[Qty]]</f>
        <v>1.9091932457786116</v>
      </c>
      <c r="L1455">
        <f>Table1[[#This Row],[Qty]]/Table1[[#This Row],[Total Revenue + Open]]</f>
        <v>0.52378144654088055</v>
      </c>
    </row>
    <row r="1456" spans="1:12">
      <c r="A1456" t="s">
        <v>10</v>
      </c>
      <c r="B1456" t="s">
        <v>11</v>
      </c>
      <c r="C1456" t="s">
        <v>119</v>
      </c>
      <c r="D1456" t="s">
        <v>120</v>
      </c>
      <c r="E1456" t="s">
        <v>15</v>
      </c>
      <c r="F1456" t="s">
        <v>183</v>
      </c>
      <c r="G1456" t="s">
        <v>184</v>
      </c>
      <c r="H1456" s="1">
        <v>2018</v>
      </c>
      <c r="I1456" s="2">
        <v>2565</v>
      </c>
      <c r="J1456" s="3">
        <v>4896</v>
      </c>
      <c r="K1456">
        <f>Table1[[#This Row],[Total Revenue + Open]]/Table1[[#This Row],[Qty]]</f>
        <v>1.9087719298245613</v>
      </c>
      <c r="L1456">
        <f>Table1[[#This Row],[Qty]]/Table1[[#This Row],[Total Revenue + Open]]</f>
        <v>0.52389705882352944</v>
      </c>
    </row>
    <row r="1457" spans="1:12">
      <c r="A1457" t="s">
        <v>10</v>
      </c>
      <c r="B1457" t="s">
        <v>11</v>
      </c>
      <c r="C1457" t="s">
        <v>119</v>
      </c>
      <c r="D1457" t="s">
        <v>120</v>
      </c>
      <c r="E1457" t="s">
        <v>15</v>
      </c>
      <c r="F1457" t="s">
        <v>183</v>
      </c>
      <c r="G1457" t="s">
        <v>184</v>
      </c>
      <c r="H1457" s="1">
        <v>2021</v>
      </c>
      <c r="I1457" s="2">
        <v>2210</v>
      </c>
      <c r="J1457" s="3">
        <v>4488</v>
      </c>
      <c r="K1457">
        <f>Table1[[#This Row],[Total Revenue + Open]]/Table1[[#This Row],[Qty]]</f>
        <v>2.0307692307692307</v>
      </c>
      <c r="L1457">
        <f>Table1[[#This Row],[Qty]]/Table1[[#This Row],[Total Revenue + Open]]</f>
        <v>0.49242424242424243</v>
      </c>
    </row>
    <row r="1458" spans="1:12">
      <c r="A1458" t="s">
        <v>10</v>
      </c>
      <c r="B1458" t="s">
        <v>11</v>
      </c>
      <c r="C1458" t="s">
        <v>119</v>
      </c>
      <c r="D1458" t="s">
        <v>120</v>
      </c>
      <c r="E1458" t="s">
        <v>15</v>
      </c>
      <c r="F1458" t="s">
        <v>183</v>
      </c>
      <c r="G1458" t="s">
        <v>184</v>
      </c>
      <c r="H1458" s="1">
        <v>2021</v>
      </c>
      <c r="I1458" s="2">
        <v>300</v>
      </c>
      <c r="J1458" s="3">
        <v>612</v>
      </c>
      <c r="K1458">
        <f>Table1[[#This Row],[Total Revenue + Open]]/Table1[[#This Row],[Qty]]</f>
        <v>2.04</v>
      </c>
      <c r="L1458">
        <f>Table1[[#This Row],[Qty]]/Table1[[#This Row],[Total Revenue + Open]]</f>
        <v>0.49019607843137253</v>
      </c>
    </row>
    <row r="1459" spans="1:12">
      <c r="A1459" t="s">
        <v>10</v>
      </c>
      <c r="B1459" t="s">
        <v>11</v>
      </c>
      <c r="C1459" t="s">
        <v>119</v>
      </c>
      <c r="D1459" t="s">
        <v>120</v>
      </c>
      <c r="E1459" t="s">
        <v>15</v>
      </c>
      <c r="F1459" t="s">
        <v>183</v>
      </c>
      <c r="G1459" t="s">
        <v>184</v>
      </c>
      <c r="H1459" s="1">
        <v>2021</v>
      </c>
      <c r="I1459" s="2">
        <v>150</v>
      </c>
      <c r="J1459" s="3">
        <v>306</v>
      </c>
      <c r="K1459">
        <f>Table1[[#This Row],[Total Revenue + Open]]/Table1[[#This Row],[Qty]]</f>
        <v>2.04</v>
      </c>
      <c r="L1459">
        <f>Table1[[#This Row],[Qty]]/Table1[[#This Row],[Total Revenue + Open]]</f>
        <v>0.49019607843137253</v>
      </c>
    </row>
    <row r="1460" spans="1:12">
      <c r="A1460" t="s">
        <v>10</v>
      </c>
      <c r="B1460" t="s">
        <v>11</v>
      </c>
      <c r="C1460" t="s">
        <v>119</v>
      </c>
      <c r="D1460" t="s">
        <v>120</v>
      </c>
      <c r="E1460" t="s">
        <v>15</v>
      </c>
      <c r="F1460" t="s">
        <v>183</v>
      </c>
      <c r="G1460" t="s">
        <v>184</v>
      </c>
      <c r="H1460" s="1">
        <v>2021</v>
      </c>
      <c r="I1460" s="2">
        <v>200</v>
      </c>
      <c r="J1460" s="3">
        <v>408</v>
      </c>
      <c r="K1460">
        <f>Table1[[#This Row],[Total Revenue + Open]]/Table1[[#This Row],[Qty]]</f>
        <v>2.04</v>
      </c>
      <c r="L1460">
        <f>Table1[[#This Row],[Qty]]/Table1[[#This Row],[Total Revenue + Open]]</f>
        <v>0.49019607843137253</v>
      </c>
    </row>
    <row r="1461" spans="1:12">
      <c r="A1461" t="s">
        <v>10</v>
      </c>
      <c r="B1461" t="s">
        <v>11</v>
      </c>
      <c r="C1461" t="s">
        <v>119</v>
      </c>
      <c r="D1461" t="s">
        <v>120</v>
      </c>
      <c r="E1461" t="s">
        <v>15</v>
      </c>
      <c r="F1461" t="s">
        <v>183</v>
      </c>
      <c r="G1461" t="s">
        <v>184</v>
      </c>
      <c r="H1461" s="1">
        <v>2018</v>
      </c>
      <c r="I1461" s="2">
        <v>3395</v>
      </c>
      <c r="J1461" s="3">
        <v>6480</v>
      </c>
      <c r="K1461">
        <f>Table1[[#This Row],[Total Revenue + Open]]/Table1[[#This Row],[Qty]]</f>
        <v>1.9086892488954346</v>
      </c>
      <c r="L1461">
        <f>Table1[[#This Row],[Qty]]/Table1[[#This Row],[Total Revenue + Open]]</f>
        <v>0.5239197530864198</v>
      </c>
    </row>
    <row r="1462" spans="1:12">
      <c r="A1462" t="s">
        <v>10</v>
      </c>
      <c r="B1462" t="s">
        <v>11</v>
      </c>
      <c r="C1462" t="s">
        <v>119</v>
      </c>
      <c r="D1462" t="s">
        <v>120</v>
      </c>
      <c r="E1462" t="s">
        <v>15</v>
      </c>
      <c r="F1462" t="s">
        <v>183</v>
      </c>
      <c r="G1462" t="s">
        <v>184</v>
      </c>
      <c r="H1462" s="1">
        <v>2018</v>
      </c>
      <c r="I1462" s="2">
        <v>1000</v>
      </c>
      <c r="J1462" s="3">
        <v>1920</v>
      </c>
      <c r="K1462">
        <f>Table1[[#This Row],[Total Revenue + Open]]/Table1[[#This Row],[Qty]]</f>
        <v>1.92</v>
      </c>
      <c r="L1462">
        <f>Table1[[#This Row],[Qty]]/Table1[[#This Row],[Total Revenue + Open]]</f>
        <v>0.52083333333333337</v>
      </c>
    </row>
    <row r="1463" spans="1:12">
      <c r="A1463" t="s">
        <v>10</v>
      </c>
      <c r="B1463" t="s">
        <v>11</v>
      </c>
      <c r="C1463" t="s">
        <v>119</v>
      </c>
      <c r="D1463" t="s">
        <v>120</v>
      </c>
      <c r="E1463" t="s">
        <v>15</v>
      </c>
      <c r="F1463" t="s">
        <v>183</v>
      </c>
      <c r="G1463" t="s">
        <v>184</v>
      </c>
      <c r="H1463" s="1">
        <v>2018</v>
      </c>
      <c r="I1463" s="2">
        <v>2940</v>
      </c>
      <c r="J1463" s="3">
        <v>5616</v>
      </c>
      <c r="K1463">
        <f>Table1[[#This Row],[Total Revenue + Open]]/Table1[[#This Row],[Qty]]</f>
        <v>1.9102040816326531</v>
      </c>
      <c r="L1463">
        <f>Table1[[#This Row],[Qty]]/Table1[[#This Row],[Total Revenue + Open]]</f>
        <v>0.52350427350427353</v>
      </c>
    </row>
    <row r="1464" spans="1:12">
      <c r="A1464" t="s">
        <v>10</v>
      </c>
      <c r="B1464" t="s">
        <v>11</v>
      </c>
      <c r="C1464" t="s">
        <v>119</v>
      </c>
      <c r="D1464" t="s">
        <v>120</v>
      </c>
      <c r="E1464" t="s">
        <v>15</v>
      </c>
      <c r="F1464" t="s">
        <v>183</v>
      </c>
      <c r="G1464" t="s">
        <v>184</v>
      </c>
      <c r="H1464" s="1">
        <v>2017</v>
      </c>
      <c r="I1464" s="2">
        <v>5375</v>
      </c>
      <c r="J1464" s="3">
        <v>10272</v>
      </c>
      <c r="K1464">
        <f>Table1[[#This Row],[Total Revenue + Open]]/Table1[[#This Row],[Qty]]</f>
        <v>1.9110697674418604</v>
      </c>
      <c r="L1464">
        <f>Table1[[#This Row],[Qty]]/Table1[[#This Row],[Total Revenue + Open]]</f>
        <v>0.52326713395638624</v>
      </c>
    </row>
    <row r="1465" spans="1:12">
      <c r="A1465" t="s">
        <v>10</v>
      </c>
      <c r="B1465" t="s">
        <v>11</v>
      </c>
      <c r="C1465" t="s">
        <v>119</v>
      </c>
      <c r="D1465" t="s">
        <v>120</v>
      </c>
      <c r="E1465" t="s">
        <v>15</v>
      </c>
      <c r="F1465" t="s">
        <v>183</v>
      </c>
      <c r="G1465" t="s">
        <v>184</v>
      </c>
      <c r="H1465" s="1">
        <v>2017</v>
      </c>
      <c r="I1465" s="2">
        <v>3670</v>
      </c>
      <c r="J1465" s="3">
        <v>7008</v>
      </c>
      <c r="K1465">
        <f>Table1[[#This Row],[Total Revenue + Open]]/Table1[[#This Row],[Qty]]</f>
        <v>1.9095367847411444</v>
      </c>
      <c r="L1465">
        <f>Table1[[#This Row],[Qty]]/Table1[[#This Row],[Total Revenue + Open]]</f>
        <v>0.52368721461187218</v>
      </c>
    </row>
    <row r="1466" spans="1:12">
      <c r="A1466" t="s">
        <v>10</v>
      </c>
      <c r="B1466" t="s">
        <v>11</v>
      </c>
      <c r="C1466" t="s">
        <v>119</v>
      </c>
      <c r="D1466" t="s">
        <v>120</v>
      </c>
      <c r="E1466" t="s">
        <v>15</v>
      </c>
      <c r="F1466" t="s">
        <v>183</v>
      </c>
      <c r="G1466" t="s">
        <v>184</v>
      </c>
      <c r="H1466" s="1">
        <v>2017</v>
      </c>
      <c r="I1466" s="2">
        <v>2790</v>
      </c>
      <c r="J1466" s="3">
        <v>5328</v>
      </c>
      <c r="K1466">
        <f>Table1[[#This Row],[Total Revenue + Open]]/Table1[[#This Row],[Qty]]</f>
        <v>1.9096774193548387</v>
      </c>
      <c r="L1466">
        <f>Table1[[#This Row],[Qty]]/Table1[[#This Row],[Total Revenue + Open]]</f>
        <v>0.52364864864864868</v>
      </c>
    </row>
    <row r="1467" spans="1:12">
      <c r="A1467" t="s">
        <v>10</v>
      </c>
      <c r="B1467" t="s">
        <v>11</v>
      </c>
      <c r="C1467" t="s">
        <v>119</v>
      </c>
      <c r="D1467" t="s">
        <v>120</v>
      </c>
      <c r="E1467" t="s">
        <v>15</v>
      </c>
      <c r="F1467" t="s">
        <v>183</v>
      </c>
      <c r="G1467" t="s">
        <v>184</v>
      </c>
      <c r="H1467" s="1">
        <v>2018</v>
      </c>
      <c r="I1467" s="2">
        <v>4775</v>
      </c>
      <c r="J1467" s="3">
        <v>9120</v>
      </c>
      <c r="K1467">
        <f>Table1[[#This Row],[Total Revenue + Open]]/Table1[[#This Row],[Qty]]</f>
        <v>1.9099476439790577</v>
      </c>
      <c r="L1467">
        <f>Table1[[#This Row],[Qty]]/Table1[[#This Row],[Total Revenue + Open]]</f>
        <v>0.52357456140350878</v>
      </c>
    </row>
    <row r="1468" spans="1:12">
      <c r="A1468" t="s">
        <v>10</v>
      </c>
      <c r="B1468" t="s">
        <v>11</v>
      </c>
      <c r="C1468" t="s">
        <v>119</v>
      </c>
      <c r="D1468" t="s">
        <v>120</v>
      </c>
      <c r="E1468" t="s">
        <v>15</v>
      </c>
      <c r="F1468" t="s">
        <v>183</v>
      </c>
      <c r="G1468" t="s">
        <v>184</v>
      </c>
      <c r="H1468" s="1">
        <v>2018</v>
      </c>
      <c r="I1468" s="2">
        <v>1185</v>
      </c>
      <c r="J1468" s="3">
        <v>2256</v>
      </c>
      <c r="K1468">
        <f>Table1[[#This Row],[Total Revenue + Open]]/Table1[[#This Row],[Qty]]</f>
        <v>1.9037974683544303</v>
      </c>
      <c r="L1468">
        <f>Table1[[#This Row],[Qty]]/Table1[[#This Row],[Total Revenue + Open]]</f>
        <v>0.52526595744680848</v>
      </c>
    </row>
    <row r="1469" spans="1:12">
      <c r="A1469" t="s">
        <v>10</v>
      </c>
      <c r="B1469" t="s">
        <v>11</v>
      </c>
      <c r="C1469" t="s">
        <v>119</v>
      </c>
      <c r="D1469" t="s">
        <v>120</v>
      </c>
      <c r="E1469" t="s">
        <v>15</v>
      </c>
      <c r="F1469" t="s">
        <v>183</v>
      </c>
      <c r="G1469" t="s">
        <v>184</v>
      </c>
      <c r="H1469" s="1">
        <v>2018</v>
      </c>
      <c r="I1469" s="2">
        <v>3720</v>
      </c>
      <c r="J1469" s="3">
        <v>7104</v>
      </c>
      <c r="K1469">
        <f>Table1[[#This Row],[Total Revenue + Open]]/Table1[[#This Row],[Qty]]</f>
        <v>1.9096774193548387</v>
      </c>
      <c r="L1469">
        <f>Table1[[#This Row],[Qty]]/Table1[[#This Row],[Total Revenue + Open]]</f>
        <v>0.52364864864864868</v>
      </c>
    </row>
    <row r="1470" spans="1:12">
      <c r="A1470" t="s">
        <v>10</v>
      </c>
      <c r="B1470" t="s">
        <v>11</v>
      </c>
      <c r="C1470" t="s">
        <v>119</v>
      </c>
      <c r="D1470" t="s">
        <v>120</v>
      </c>
      <c r="E1470" t="s">
        <v>15</v>
      </c>
      <c r="F1470" t="s">
        <v>183</v>
      </c>
      <c r="G1470" t="s">
        <v>184</v>
      </c>
      <c r="H1470" s="1">
        <v>2018</v>
      </c>
      <c r="I1470" s="2">
        <v>2335</v>
      </c>
      <c r="J1470" s="3">
        <v>4464</v>
      </c>
      <c r="K1470">
        <f>Table1[[#This Row],[Total Revenue + Open]]/Table1[[#This Row],[Qty]]</f>
        <v>1.9117773019271949</v>
      </c>
      <c r="L1470">
        <f>Table1[[#This Row],[Qty]]/Table1[[#This Row],[Total Revenue + Open]]</f>
        <v>0.52307347670250892</v>
      </c>
    </row>
    <row r="1471" spans="1:12">
      <c r="A1471" t="s">
        <v>10</v>
      </c>
      <c r="B1471" t="s">
        <v>11</v>
      </c>
      <c r="C1471" t="s">
        <v>119</v>
      </c>
      <c r="D1471" t="s">
        <v>120</v>
      </c>
      <c r="E1471" t="s">
        <v>15</v>
      </c>
      <c r="F1471" t="s">
        <v>183</v>
      </c>
      <c r="G1471" t="s">
        <v>184</v>
      </c>
      <c r="H1471" s="1">
        <v>2018</v>
      </c>
      <c r="I1471" s="2">
        <v>2775</v>
      </c>
      <c r="J1471" s="3">
        <v>5328</v>
      </c>
      <c r="K1471">
        <f>Table1[[#This Row],[Total Revenue + Open]]/Table1[[#This Row],[Qty]]</f>
        <v>1.92</v>
      </c>
      <c r="L1471">
        <f>Table1[[#This Row],[Qty]]/Table1[[#This Row],[Total Revenue + Open]]</f>
        <v>0.52083333333333337</v>
      </c>
    </row>
    <row r="1472" spans="1:12">
      <c r="A1472" t="s">
        <v>10</v>
      </c>
      <c r="B1472" t="s">
        <v>11</v>
      </c>
      <c r="C1472" t="s">
        <v>119</v>
      </c>
      <c r="D1472" t="s">
        <v>120</v>
      </c>
      <c r="E1472" t="s">
        <v>15</v>
      </c>
      <c r="F1472" t="s">
        <v>183</v>
      </c>
      <c r="G1472" t="s">
        <v>184</v>
      </c>
      <c r="H1472" s="1">
        <v>2018</v>
      </c>
      <c r="I1472" s="2">
        <v>5200</v>
      </c>
      <c r="J1472" s="3">
        <v>9936</v>
      </c>
      <c r="K1472">
        <f>Table1[[#This Row],[Total Revenue + Open]]/Table1[[#This Row],[Qty]]</f>
        <v>1.9107692307692308</v>
      </c>
      <c r="L1472">
        <f>Table1[[#This Row],[Qty]]/Table1[[#This Row],[Total Revenue + Open]]</f>
        <v>0.52334943639291465</v>
      </c>
    </row>
    <row r="1473" spans="1:12">
      <c r="A1473" t="s">
        <v>10</v>
      </c>
      <c r="B1473" t="s">
        <v>11</v>
      </c>
      <c r="C1473" t="s">
        <v>119</v>
      </c>
      <c r="D1473" t="s">
        <v>120</v>
      </c>
      <c r="E1473" t="s">
        <v>15</v>
      </c>
      <c r="F1473" t="s">
        <v>183</v>
      </c>
      <c r="G1473" t="s">
        <v>184</v>
      </c>
      <c r="H1473" s="1">
        <v>2019</v>
      </c>
      <c r="I1473" s="2">
        <v>1810</v>
      </c>
      <c r="J1473" s="3">
        <v>3456</v>
      </c>
      <c r="K1473">
        <f>Table1[[#This Row],[Total Revenue + Open]]/Table1[[#This Row],[Qty]]</f>
        <v>1.9093922651933701</v>
      </c>
      <c r="L1473">
        <f>Table1[[#This Row],[Qty]]/Table1[[#This Row],[Total Revenue + Open]]</f>
        <v>0.52372685185185186</v>
      </c>
    </row>
    <row r="1474" spans="1:12">
      <c r="A1474" t="s">
        <v>10</v>
      </c>
      <c r="B1474" t="s">
        <v>11</v>
      </c>
      <c r="C1474" t="s">
        <v>119</v>
      </c>
      <c r="D1474" t="s">
        <v>120</v>
      </c>
      <c r="E1474" t="s">
        <v>15</v>
      </c>
      <c r="F1474" t="s">
        <v>183</v>
      </c>
      <c r="G1474" t="s">
        <v>184</v>
      </c>
      <c r="H1474" s="1">
        <v>2019</v>
      </c>
      <c r="I1474" s="2">
        <v>12320</v>
      </c>
      <c r="J1474" s="3">
        <v>23520</v>
      </c>
      <c r="K1474">
        <f>Table1[[#This Row],[Total Revenue + Open]]/Table1[[#This Row],[Qty]]</f>
        <v>1.9090909090909092</v>
      </c>
      <c r="L1474">
        <f>Table1[[#This Row],[Qty]]/Table1[[#This Row],[Total Revenue + Open]]</f>
        <v>0.52380952380952384</v>
      </c>
    </row>
    <row r="1475" spans="1:12">
      <c r="A1475" t="s">
        <v>10</v>
      </c>
      <c r="B1475" t="s">
        <v>11</v>
      </c>
      <c r="C1475" t="s">
        <v>119</v>
      </c>
      <c r="D1475" t="s">
        <v>120</v>
      </c>
      <c r="E1475" t="s">
        <v>15</v>
      </c>
      <c r="F1475" t="s">
        <v>183</v>
      </c>
      <c r="G1475" t="s">
        <v>184</v>
      </c>
      <c r="H1475" s="1">
        <v>2019</v>
      </c>
      <c r="I1475" s="2">
        <v>900</v>
      </c>
      <c r="J1475" s="3">
        <v>1728</v>
      </c>
      <c r="K1475">
        <f>Table1[[#This Row],[Total Revenue + Open]]/Table1[[#This Row],[Qty]]</f>
        <v>1.92</v>
      </c>
      <c r="L1475">
        <f>Table1[[#This Row],[Qty]]/Table1[[#This Row],[Total Revenue + Open]]</f>
        <v>0.52083333333333337</v>
      </c>
    </row>
    <row r="1476" spans="1:12">
      <c r="A1476" t="s">
        <v>10</v>
      </c>
      <c r="B1476" t="s">
        <v>11</v>
      </c>
      <c r="C1476" t="s">
        <v>119</v>
      </c>
      <c r="D1476" t="s">
        <v>120</v>
      </c>
      <c r="E1476" t="s">
        <v>15</v>
      </c>
      <c r="F1476" t="s">
        <v>183</v>
      </c>
      <c r="G1476" t="s">
        <v>184</v>
      </c>
      <c r="H1476" s="1">
        <v>2020</v>
      </c>
      <c r="I1476" s="2">
        <v>50</v>
      </c>
      <c r="J1476" s="3">
        <v>102</v>
      </c>
      <c r="K1476">
        <f>Table1[[#This Row],[Total Revenue + Open]]/Table1[[#This Row],[Qty]]</f>
        <v>2.04</v>
      </c>
      <c r="L1476">
        <f>Table1[[#This Row],[Qty]]/Table1[[#This Row],[Total Revenue + Open]]</f>
        <v>0.49019607843137253</v>
      </c>
    </row>
    <row r="1477" spans="1:12">
      <c r="A1477" t="s">
        <v>10</v>
      </c>
      <c r="B1477" t="s">
        <v>11</v>
      </c>
      <c r="C1477" t="s">
        <v>119</v>
      </c>
      <c r="D1477" t="s">
        <v>120</v>
      </c>
      <c r="E1477" t="s">
        <v>15</v>
      </c>
      <c r="F1477" t="s">
        <v>183</v>
      </c>
      <c r="G1477" t="s">
        <v>184</v>
      </c>
      <c r="H1477" s="1">
        <v>2021</v>
      </c>
      <c r="I1477" s="2">
        <v>5435</v>
      </c>
      <c r="J1477" s="3">
        <v>11016</v>
      </c>
      <c r="K1477">
        <f>Table1[[#This Row],[Total Revenue + Open]]/Table1[[#This Row],[Qty]]</f>
        <v>2.0268629254829809</v>
      </c>
      <c r="L1477">
        <f>Table1[[#This Row],[Qty]]/Table1[[#This Row],[Total Revenue + Open]]</f>
        <v>0.49337327523602031</v>
      </c>
    </row>
    <row r="1478" spans="1:12">
      <c r="A1478" t="s">
        <v>10</v>
      </c>
      <c r="B1478" t="s">
        <v>11</v>
      </c>
      <c r="C1478" t="s">
        <v>119</v>
      </c>
      <c r="D1478" t="s">
        <v>120</v>
      </c>
      <c r="E1478" t="s">
        <v>15</v>
      </c>
      <c r="F1478" t="s">
        <v>183</v>
      </c>
      <c r="G1478" t="s">
        <v>184</v>
      </c>
      <c r="H1478" s="1">
        <v>2021</v>
      </c>
      <c r="I1478" s="2">
        <v>11415</v>
      </c>
      <c r="J1478" s="3">
        <v>23154</v>
      </c>
      <c r="K1478">
        <f>Table1[[#This Row],[Total Revenue + Open]]/Table1[[#This Row],[Qty]]</f>
        <v>2.0283837056504601</v>
      </c>
      <c r="L1478">
        <f>Table1[[#This Row],[Qty]]/Table1[[#This Row],[Total Revenue + Open]]</f>
        <v>0.49300336874838041</v>
      </c>
    </row>
    <row r="1479" spans="1:12">
      <c r="A1479" t="s">
        <v>10</v>
      </c>
      <c r="B1479" t="s">
        <v>11</v>
      </c>
      <c r="C1479" t="s">
        <v>119</v>
      </c>
      <c r="D1479" t="s">
        <v>120</v>
      </c>
      <c r="E1479" t="s">
        <v>15</v>
      </c>
      <c r="F1479" t="s">
        <v>183</v>
      </c>
      <c r="G1479" t="s">
        <v>184</v>
      </c>
      <c r="H1479" s="1">
        <v>2021</v>
      </c>
      <c r="I1479" s="2">
        <v>2215</v>
      </c>
      <c r="J1479" s="3">
        <v>4488</v>
      </c>
      <c r="K1479">
        <f>Table1[[#This Row],[Total Revenue + Open]]/Table1[[#This Row],[Qty]]</f>
        <v>2.0261851015801353</v>
      </c>
      <c r="L1479">
        <f>Table1[[#This Row],[Qty]]/Table1[[#This Row],[Total Revenue + Open]]</f>
        <v>0.49353832442067735</v>
      </c>
    </row>
    <row r="1480" spans="1:12">
      <c r="A1480" t="s">
        <v>10</v>
      </c>
      <c r="B1480" t="s">
        <v>11</v>
      </c>
      <c r="C1480" t="s">
        <v>119</v>
      </c>
      <c r="D1480" t="s">
        <v>120</v>
      </c>
      <c r="E1480" t="s">
        <v>15</v>
      </c>
      <c r="F1480" t="s">
        <v>183</v>
      </c>
      <c r="G1480" t="s">
        <v>184</v>
      </c>
      <c r="H1480" s="1">
        <v>2021</v>
      </c>
      <c r="I1480" s="2">
        <v>700</v>
      </c>
      <c r="J1480" s="3">
        <v>1428</v>
      </c>
      <c r="K1480">
        <f>Table1[[#This Row],[Total Revenue + Open]]/Table1[[#This Row],[Qty]]</f>
        <v>2.04</v>
      </c>
      <c r="L1480">
        <f>Table1[[#This Row],[Qty]]/Table1[[#This Row],[Total Revenue + Open]]</f>
        <v>0.49019607843137253</v>
      </c>
    </row>
    <row r="1481" spans="1:12">
      <c r="A1481" t="s">
        <v>10</v>
      </c>
      <c r="B1481" t="s">
        <v>11</v>
      </c>
      <c r="C1481" t="s">
        <v>119</v>
      </c>
      <c r="D1481" t="s">
        <v>120</v>
      </c>
      <c r="E1481" t="s">
        <v>15</v>
      </c>
      <c r="F1481" t="s">
        <v>183</v>
      </c>
      <c r="G1481" t="s">
        <v>184</v>
      </c>
      <c r="H1481" s="1">
        <v>2021</v>
      </c>
      <c r="I1481" s="2">
        <v>5330</v>
      </c>
      <c r="J1481" s="3">
        <v>10812</v>
      </c>
      <c r="K1481">
        <f>Table1[[#This Row],[Total Revenue + Open]]/Table1[[#This Row],[Qty]]</f>
        <v>2.028517823639775</v>
      </c>
      <c r="L1481">
        <f>Table1[[#This Row],[Qty]]/Table1[[#This Row],[Total Revenue + Open]]</f>
        <v>0.49297077321494637</v>
      </c>
    </row>
    <row r="1482" spans="1:12">
      <c r="A1482" t="s">
        <v>10</v>
      </c>
      <c r="B1482" t="s">
        <v>11</v>
      </c>
      <c r="C1482" t="s">
        <v>119</v>
      </c>
      <c r="D1482" t="s">
        <v>120</v>
      </c>
      <c r="E1482" t="s">
        <v>15</v>
      </c>
      <c r="F1482" t="s">
        <v>183</v>
      </c>
      <c r="G1482" t="s">
        <v>184</v>
      </c>
      <c r="H1482" s="1">
        <v>2021</v>
      </c>
      <c r="I1482" s="2">
        <v>550</v>
      </c>
      <c r="J1482" s="3">
        <v>1122</v>
      </c>
      <c r="K1482">
        <f>Table1[[#This Row],[Total Revenue + Open]]/Table1[[#This Row],[Qty]]</f>
        <v>2.04</v>
      </c>
      <c r="L1482">
        <f>Table1[[#This Row],[Qty]]/Table1[[#This Row],[Total Revenue + Open]]</f>
        <v>0.49019607843137253</v>
      </c>
    </row>
    <row r="1483" spans="1:12">
      <c r="A1483" t="s">
        <v>10</v>
      </c>
      <c r="B1483" t="s">
        <v>11</v>
      </c>
      <c r="C1483" t="s">
        <v>119</v>
      </c>
      <c r="D1483" t="s">
        <v>120</v>
      </c>
      <c r="E1483" t="s">
        <v>15</v>
      </c>
      <c r="F1483" t="s">
        <v>183</v>
      </c>
      <c r="G1483" t="s">
        <v>184</v>
      </c>
      <c r="H1483" s="1">
        <v>2021</v>
      </c>
      <c r="I1483" s="2">
        <v>1360</v>
      </c>
      <c r="J1483" s="3">
        <v>2754</v>
      </c>
      <c r="K1483">
        <f>Table1[[#This Row],[Total Revenue + Open]]/Table1[[#This Row],[Qty]]</f>
        <v>2.0249999999999999</v>
      </c>
      <c r="L1483">
        <f>Table1[[#This Row],[Qty]]/Table1[[#This Row],[Total Revenue + Open]]</f>
        <v>0.49382716049382713</v>
      </c>
    </row>
    <row r="1484" spans="1:12">
      <c r="A1484" t="s">
        <v>10</v>
      </c>
      <c r="B1484" t="s">
        <v>11</v>
      </c>
      <c r="C1484" t="s">
        <v>119</v>
      </c>
      <c r="D1484" t="s">
        <v>120</v>
      </c>
      <c r="E1484" t="s">
        <v>15</v>
      </c>
      <c r="F1484" t="s">
        <v>183</v>
      </c>
      <c r="G1484" t="s">
        <v>184</v>
      </c>
      <c r="H1484" s="1">
        <v>2021</v>
      </c>
      <c r="I1484" s="2">
        <v>3220</v>
      </c>
      <c r="J1484" s="3">
        <v>6528</v>
      </c>
      <c r="K1484">
        <f>Table1[[#This Row],[Total Revenue + Open]]/Table1[[#This Row],[Qty]]</f>
        <v>2.0273291925465839</v>
      </c>
      <c r="L1484">
        <f>Table1[[#This Row],[Qty]]/Table1[[#This Row],[Total Revenue + Open]]</f>
        <v>0.49325980392156865</v>
      </c>
    </row>
    <row r="1485" spans="1:12">
      <c r="A1485" t="s">
        <v>10</v>
      </c>
      <c r="B1485" t="s">
        <v>11</v>
      </c>
      <c r="C1485" t="s">
        <v>119</v>
      </c>
      <c r="D1485" t="s">
        <v>120</v>
      </c>
      <c r="E1485" t="s">
        <v>15</v>
      </c>
      <c r="F1485" t="s">
        <v>183</v>
      </c>
      <c r="G1485" t="s">
        <v>184</v>
      </c>
      <c r="H1485" s="1">
        <v>2021</v>
      </c>
      <c r="I1485" s="2">
        <v>0</v>
      </c>
      <c r="J1485" s="3">
        <v>0</v>
      </c>
      <c r="K1485" t="e">
        <f>Table1[[#This Row],[Total Revenue + Open]]/Table1[[#This Row],[Qty]]</f>
        <v>#DIV/0!</v>
      </c>
      <c r="L1485" t="e">
        <f>Table1[[#This Row],[Qty]]/Table1[[#This Row],[Total Revenue + Open]]</f>
        <v>#DIV/0!</v>
      </c>
    </row>
    <row r="1486" spans="1:12">
      <c r="A1486" t="s">
        <v>10</v>
      </c>
      <c r="B1486" t="s">
        <v>11</v>
      </c>
      <c r="C1486" t="s">
        <v>119</v>
      </c>
      <c r="D1486" t="s">
        <v>120</v>
      </c>
      <c r="E1486" t="s">
        <v>19</v>
      </c>
      <c r="F1486" t="s">
        <v>54</v>
      </c>
      <c r="G1486" t="s">
        <v>227</v>
      </c>
      <c r="H1486" s="1">
        <v>2022</v>
      </c>
      <c r="I1486" s="2">
        <v>5400</v>
      </c>
      <c r="J1486" s="3">
        <v>756</v>
      </c>
      <c r="K1486">
        <f>Table1[[#This Row],[Total Revenue + Open]]/Table1[[#This Row],[Qty]]</f>
        <v>0.14000000000000001</v>
      </c>
      <c r="L1486">
        <f>Table1[[#This Row],[Total Revenue + Open]]/Table1[[#This Row],[Qty]]</f>
        <v>0.14000000000000001</v>
      </c>
    </row>
    <row r="1487" spans="1:12">
      <c r="A1487" t="s">
        <v>10</v>
      </c>
      <c r="B1487" t="s">
        <v>11</v>
      </c>
      <c r="C1487" t="s">
        <v>119</v>
      </c>
      <c r="D1487" t="s">
        <v>120</v>
      </c>
      <c r="E1487" t="s">
        <v>12</v>
      </c>
      <c r="F1487" t="s">
        <v>13</v>
      </c>
      <c r="G1487" t="s">
        <v>14</v>
      </c>
      <c r="H1487" s="1">
        <v>2022</v>
      </c>
      <c r="I1487" s="2">
        <v>5800</v>
      </c>
      <c r="J1487" s="3">
        <v>754</v>
      </c>
      <c r="K1487">
        <f>Table1[[#This Row],[Total Revenue + Open]]/Table1[[#This Row],[Qty]]</f>
        <v>0.13</v>
      </c>
      <c r="L1487">
        <f>Table1[[#This Row],[Total Revenue + Open]]/Table1[[#This Row],[Qty]]</f>
        <v>0.13</v>
      </c>
    </row>
    <row r="1488" spans="1:12">
      <c r="A1488" t="s">
        <v>10</v>
      </c>
      <c r="B1488" t="s">
        <v>11</v>
      </c>
      <c r="C1488" t="s">
        <v>119</v>
      </c>
      <c r="D1488" t="s">
        <v>120</v>
      </c>
      <c r="E1488" t="s">
        <v>15</v>
      </c>
      <c r="F1488" t="s">
        <v>198</v>
      </c>
      <c r="G1488" t="s">
        <v>199</v>
      </c>
      <c r="H1488" s="1">
        <v>2022</v>
      </c>
      <c r="I1488" s="2">
        <v>675</v>
      </c>
      <c r="J1488" s="3">
        <v>735.75</v>
      </c>
      <c r="K1488">
        <f>Table1[[#This Row],[Total Revenue + Open]]/Table1[[#This Row],[Qty]]</f>
        <v>1.0900000000000001</v>
      </c>
      <c r="L1488">
        <f>Table1[[#This Row],[Qty]]/Table1[[#This Row],[Total Revenue + Open]]</f>
        <v>0.91743119266055051</v>
      </c>
    </row>
    <row r="1489" spans="1:12">
      <c r="A1489" t="s">
        <v>10</v>
      </c>
      <c r="B1489" t="s">
        <v>11</v>
      </c>
      <c r="C1489" t="s">
        <v>119</v>
      </c>
      <c r="D1489" t="s">
        <v>120</v>
      </c>
      <c r="E1489" t="s">
        <v>15</v>
      </c>
      <c r="F1489" t="s">
        <v>198</v>
      </c>
      <c r="G1489" t="s">
        <v>200</v>
      </c>
      <c r="H1489" s="1">
        <v>2022</v>
      </c>
      <c r="I1489" s="2">
        <v>675</v>
      </c>
      <c r="J1489" s="3">
        <v>735.75</v>
      </c>
      <c r="K1489">
        <f>Table1[[#This Row],[Total Revenue + Open]]/Table1[[#This Row],[Qty]]</f>
        <v>1.0900000000000001</v>
      </c>
      <c r="L1489">
        <f>Table1[[#This Row],[Qty]]/Table1[[#This Row],[Total Revenue + Open]]</f>
        <v>0.91743119266055051</v>
      </c>
    </row>
    <row r="1490" spans="1:12">
      <c r="A1490" t="s">
        <v>10</v>
      </c>
      <c r="B1490" t="s">
        <v>11</v>
      </c>
      <c r="C1490" t="s">
        <v>119</v>
      </c>
      <c r="D1490" t="s">
        <v>120</v>
      </c>
      <c r="E1490" t="s">
        <v>19</v>
      </c>
      <c r="F1490" t="s">
        <v>92</v>
      </c>
      <c r="G1490" t="s">
        <v>93</v>
      </c>
      <c r="H1490" s="1">
        <v>2022</v>
      </c>
      <c r="I1490" s="2">
        <v>4900</v>
      </c>
      <c r="J1490" s="3">
        <v>735</v>
      </c>
      <c r="K1490">
        <f>Table1[[#This Row],[Total Revenue + Open]]/Table1[[#This Row],[Qty]]</f>
        <v>0.15</v>
      </c>
      <c r="L1490">
        <f>Table1[[#This Row],[Total Revenue + Open]]/Table1[[#This Row],[Qty]]</f>
        <v>0.15</v>
      </c>
    </row>
    <row r="1491" spans="1:12">
      <c r="A1491" t="s">
        <v>10</v>
      </c>
      <c r="B1491" t="s">
        <v>11</v>
      </c>
      <c r="C1491" t="s">
        <v>119</v>
      </c>
      <c r="D1491" t="s">
        <v>120</v>
      </c>
      <c r="E1491" t="s">
        <v>15</v>
      </c>
      <c r="F1491" t="s">
        <v>183</v>
      </c>
      <c r="G1491" t="s">
        <v>184</v>
      </c>
      <c r="H1491" s="1">
        <v>2019</v>
      </c>
      <c r="I1491" s="2">
        <v>3620</v>
      </c>
      <c r="J1491" s="3">
        <v>6912</v>
      </c>
      <c r="K1491">
        <f>Table1[[#This Row],[Total Revenue + Open]]/Table1[[#This Row],[Qty]]</f>
        <v>1.9093922651933701</v>
      </c>
      <c r="L1491">
        <f>Table1[[#This Row],[Qty]]/Table1[[#This Row],[Total Revenue + Open]]</f>
        <v>0.52372685185185186</v>
      </c>
    </row>
    <row r="1492" spans="1:12">
      <c r="A1492" t="s">
        <v>10</v>
      </c>
      <c r="B1492" t="s">
        <v>11</v>
      </c>
      <c r="C1492" t="s">
        <v>119</v>
      </c>
      <c r="D1492" t="s">
        <v>120</v>
      </c>
      <c r="E1492" t="s">
        <v>15</v>
      </c>
      <c r="F1492" t="s">
        <v>183</v>
      </c>
      <c r="G1492" t="s">
        <v>184</v>
      </c>
      <c r="H1492" s="1">
        <v>2019</v>
      </c>
      <c r="I1492" s="2">
        <v>3770</v>
      </c>
      <c r="J1492" s="3">
        <v>7200</v>
      </c>
      <c r="K1492">
        <f>Table1[[#This Row],[Total Revenue + Open]]/Table1[[#This Row],[Qty]]</f>
        <v>1.909814323607427</v>
      </c>
      <c r="L1492">
        <f>Table1[[#This Row],[Qty]]/Table1[[#This Row],[Total Revenue + Open]]</f>
        <v>0.52361111111111114</v>
      </c>
    </row>
    <row r="1493" spans="1:12">
      <c r="A1493" t="s">
        <v>10</v>
      </c>
      <c r="B1493" t="s">
        <v>11</v>
      </c>
      <c r="C1493" t="s">
        <v>119</v>
      </c>
      <c r="D1493" t="s">
        <v>120</v>
      </c>
      <c r="E1493" t="s">
        <v>15</v>
      </c>
      <c r="F1493" t="s">
        <v>183</v>
      </c>
      <c r="G1493" t="s">
        <v>184</v>
      </c>
      <c r="H1493" s="1">
        <v>2019</v>
      </c>
      <c r="I1493" s="2">
        <v>350</v>
      </c>
      <c r="J1493" s="3">
        <v>672</v>
      </c>
      <c r="K1493">
        <f>Table1[[#This Row],[Total Revenue + Open]]/Table1[[#This Row],[Qty]]</f>
        <v>1.92</v>
      </c>
      <c r="L1493">
        <f>Table1[[#This Row],[Qty]]/Table1[[#This Row],[Total Revenue + Open]]</f>
        <v>0.52083333333333337</v>
      </c>
    </row>
    <row r="1494" spans="1:12">
      <c r="A1494" t="s">
        <v>10</v>
      </c>
      <c r="B1494" t="s">
        <v>11</v>
      </c>
      <c r="C1494" t="s">
        <v>119</v>
      </c>
      <c r="D1494" t="s">
        <v>120</v>
      </c>
      <c r="E1494" t="s">
        <v>15</v>
      </c>
      <c r="F1494" t="s">
        <v>183</v>
      </c>
      <c r="G1494" t="s">
        <v>184</v>
      </c>
      <c r="H1494" s="1">
        <v>2020</v>
      </c>
      <c r="I1494" s="2">
        <v>1060</v>
      </c>
      <c r="J1494" s="3">
        <v>2142</v>
      </c>
      <c r="K1494">
        <f>Table1[[#This Row],[Total Revenue + Open]]/Table1[[#This Row],[Qty]]</f>
        <v>2.020754716981132</v>
      </c>
      <c r="L1494">
        <f>Table1[[#This Row],[Qty]]/Table1[[#This Row],[Total Revenue + Open]]</f>
        <v>0.49486461251167135</v>
      </c>
    </row>
    <row r="1495" spans="1:12">
      <c r="A1495" t="s">
        <v>10</v>
      </c>
      <c r="B1495" t="s">
        <v>11</v>
      </c>
      <c r="C1495" t="s">
        <v>119</v>
      </c>
      <c r="D1495" t="s">
        <v>120</v>
      </c>
      <c r="E1495" t="s">
        <v>15</v>
      </c>
      <c r="F1495" t="s">
        <v>183</v>
      </c>
      <c r="G1495" t="s">
        <v>184</v>
      </c>
      <c r="H1495" s="1">
        <v>2020</v>
      </c>
      <c r="I1495" s="2">
        <v>1210</v>
      </c>
      <c r="J1495" s="3">
        <v>2448</v>
      </c>
      <c r="K1495">
        <f>Table1[[#This Row],[Total Revenue + Open]]/Table1[[#This Row],[Qty]]</f>
        <v>2.0231404958677688</v>
      </c>
      <c r="L1495">
        <f>Table1[[#This Row],[Qty]]/Table1[[#This Row],[Total Revenue + Open]]</f>
        <v>0.49428104575163401</v>
      </c>
    </row>
    <row r="1496" spans="1:12">
      <c r="A1496" t="s">
        <v>10</v>
      </c>
      <c r="B1496" t="s">
        <v>11</v>
      </c>
      <c r="C1496" t="s">
        <v>119</v>
      </c>
      <c r="D1496" t="s">
        <v>120</v>
      </c>
      <c r="E1496" t="s">
        <v>15</v>
      </c>
      <c r="F1496" t="s">
        <v>183</v>
      </c>
      <c r="G1496" t="s">
        <v>184</v>
      </c>
      <c r="H1496" s="1">
        <v>2020</v>
      </c>
      <c r="I1496" s="2">
        <v>1300</v>
      </c>
      <c r="J1496" s="3">
        <v>2652</v>
      </c>
      <c r="K1496">
        <f>Table1[[#This Row],[Total Revenue + Open]]/Table1[[#This Row],[Qty]]</f>
        <v>2.04</v>
      </c>
      <c r="L1496">
        <f>Table1[[#This Row],[Qty]]/Table1[[#This Row],[Total Revenue + Open]]</f>
        <v>0.49019607843137253</v>
      </c>
    </row>
    <row r="1497" spans="1:12">
      <c r="A1497" t="s">
        <v>10</v>
      </c>
      <c r="B1497" t="s">
        <v>11</v>
      </c>
      <c r="C1497" t="s">
        <v>119</v>
      </c>
      <c r="D1497" t="s">
        <v>120</v>
      </c>
      <c r="E1497" t="s">
        <v>15</v>
      </c>
      <c r="F1497" t="s">
        <v>183</v>
      </c>
      <c r="G1497" t="s">
        <v>184</v>
      </c>
      <c r="H1497" s="1">
        <v>2020</v>
      </c>
      <c r="I1497" s="2">
        <v>4475</v>
      </c>
      <c r="J1497" s="3">
        <v>9078</v>
      </c>
      <c r="K1497">
        <f>Table1[[#This Row],[Total Revenue + Open]]/Table1[[#This Row],[Qty]]</f>
        <v>2.0286033519553071</v>
      </c>
      <c r="L1497">
        <f>Table1[[#This Row],[Qty]]/Table1[[#This Row],[Total Revenue + Open]]</f>
        <v>0.49294998898435777</v>
      </c>
    </row>
    <row r="1498" spans="1:12">
      <c r="A1498" t="s">
        <v>10</v>
      </c>
      <c r="B1498" t="s">
        <v>11</v>
      </c>
      <c r="C1498" t="s">
        <v>119</v>
      </c>
      <c r="D1498" t="s">
        <v>120</v>
      </c>
      <c r="E1498" t="s">
        <v>15</v>
      </c>
      <c r="F1498" t="s">
        <v>183</v>
      </c>
      <c r="G1498" t="s">
        <v>184</v>
      </c>
      <c r="H1498" s="1">
        <v>2021</v>
      </c>
      <c r="I1498" s="2">
        <v>350</v>
      </c>
      <c r="J1498" s="3">
        <v>714</v>
      </c>
      <c r="K1498">
        <f>Table1[[#This Row],[Total Revenue + Open]]/Table1[[#This Row],[Qty]]</f>
        <v>2.04</v>
      </c>
      <c r="L1498">
        <f>Table1[[#This Row],[Qty]]/Table1[[#This Row],[Total Revenue + Open]]</f>
        <v>0.49019607843137253</v>
      </c>
    </row>
    <row r="1499" spans="1:12">
      <c r="A1499" t="s">
        <v>10</v>
      </c>
      <c r="B1499" t="s">
        <v>11</v>
      </c>
      <c r="C1499" t="s">
        <v>119</v>
      </c>
      <c r="D1499" t="s">
        <v>120</v>
      </c>
      <c r="E1499" t="s">
        <v>15</v>
      </c>
      <c r="F1499" t="s">
        <v>183</v>
      </c>
      <c r="G1499" t="s">
        <v>184</v>
      </c>
      <c r="H1499" s="1">
        <v>2018</v>
      </c>
      <c r="I1499" s="2">
        <v>500</v>
      </c>
      <c r="J1499" s="3">
        <v>960</v>
      </c>
      <c r="K1499">
        <f>Table1[[#This Row],[Total Revenue + Open]]/Table1[[#This Row],[Qty]]</f>
        <v>1.92</v>
      </c>
      <c r="L1499">
        <f>Table1[[#This Row],[Qty]]/Table1[[#This Row],[Total Revenue + Open]]</f>
        <v>0.52083333333333337</v>
      </c>
    </row>
    <row r="1500" spans="1:12">
      <c r="A1500" t="s">
        <v>10</v>
      </c>
      <c r="B1500" t="s">
        <v>11</v>
      </c>
      <c r="C1500" t="s">
        <v>119</v>
      </c>
      <c r="D1500" t="s">
        <v>120</v>
      </c>
      <c r="E1500" t="s">
        <v>15</v>
      </c>
      <c r="F1500" t="s">
        <v>183</v>
      </c>
      <c r="G1500" t="s">
        <v>184</v>
      </c>
      <c r="H1500" s="1">
        <v>2018</v>
      </c>
      <c r="I1500" s="2">
        <v>1000</v>
      </c>
      <c r="J1500" s="3">
        <v>1920</v>
      </c>
      <c r="K1500">
        <f>Table1[[#This Row],[Total Revenue + Open]]/Table1[[#This Row],[Qty]]</f>
        <v>1.92</v>
      </c>
      <c r="L1500">
        <f>Table1[[#This Row],[Qty]]/Table1[[#This Row],[Total Revenue + Open]]</f>
        <v>0.52083333333333337</v>
      </c>
    </row>
    <row r="1501" spans="1:12">
      <c r="A1501" t="s">
        <v>10</v>
      </c>
      <c r="B1501" t="s">
        <v>11</v>
      </c>
      <c r="C1501" t="s">
        <v>119</v>
      </c>
      <c r="D1501" t="s">
        <v>120</v>
      </c>
      <c r="E1501" t="s">
        <v>15</v>
      </c>
      <c r="F1501" t="s">
        <v>183</v>
      </c>
      <c r="G1501" t="s">
        <v>185</v>
      </c>
      <c r="H1501" s="1">
        <v>2017</v>
      </c>
      <c r="I1501" s="2">
        <v>500</v>
      </c>
      <c r="J1501" s="3">
        <v>960</v>
      </c>
      <c r="K1501">
        <f>Table1[[#This Row],[Total Revenue + Open]]/Table1[[#This Row],[Qty]]</f>
        <v>1.92</v>
      </c>
      <c r="L1501">
        <f>Table1[[#This Row],[Qty]]/Table1[[#This Row],[Total Revenue + Open]]</f>
        <v>0.52083333333333337</v>
      </c>
    </row>
    <row r="1502" spans="1:12">
      <c r="A1502" t="s">
        <v>10</v>
      </c>
      <c r="B1502" t="s">
        <v>11</v>
      </c>
      <c r="C1502" t="s">
        <v>119</v>
      </c>
      <c r="D1502" t="s">
        <v>120</v>
      </c>
      <c r="E1502" t="s">
        <v>15</v>
      </c>
      <c r="F1502" t="s">
        <v>183</v>
      </c>
      <c r="G1502" t="s">
        <v>186</v>
      </c>
      <c r="H1502" s="1">
        <v>2017</v>
      </c>
      <c r="I1502" s="2">
        <v>500</v>
      </c>
      <c r="J1502" s="3">
        <v>960</v>
      </c>
      <c r="K1502">
        <f>Table1[[#This Row],[Total Revenue + Open]]/Table1[[#This Row],[Qty]]</f>
        <v>1.92</v>
      </c>
      <c r="L1502">
        <f>Table1[[#This Row],[Qty]]/Table1[[#This Row],[Total Revenue + Open]]</f>
        <v>0.52083333333333337</v>
      </c>
    </row>
    <row r="1503" spans="1:12">
      <c r="A1503" t="s">
        <v>10</v>
      </c>
      <c r="B1503" t="s">
        <v>11</v>
      </c>
      <c r="C1503" t="s">
        <v>119</v>
      </c>
      <c r="D1503" t="s">
        <v>120</v>
      </c>
      <c r="E1503" t="s">
        <v>15</v>
      </c>
      <c r="F1503" t="s">
        <v>183</v>
      </c>
      <c r="G1503" t="s">
        <v>187</v>
      </c>
      <c r="H1503" s="1">
        <v>2019</v>
      </c>
      <c r="I1503" s="2">
        <v>650</v>
      </c>
      <c r="J1503" s="3">
        <v>1248</v>
      </c>
      <c r="K1503">
        <f>Table1[[#This Row],[Total Revenue + Open]]/Table1[[#This Row],[Qty]]</f>
        <v>1.92</v>
      </c>
      <c r="L1503">
        <f>Table1[[#This Row],[Qty]]/Table1[[#This Row],[Total Revenue + Open]]</f>
        <v>0.52083333333333337</v>
      </c>
    </row>
    <row r="1504" spans="1:12">
      <c r="A1504" t="s">
        <v>10</v>
      </c>
      <c r="B1504" t="s">
        <v>11</v>
      </c>
      <c r="C1504" t="s">
        <v>119</v>
      </c>
      <c r="D1504" t="s">
        <v>120</v>
      </c>
      <c r="E1504" t="s">
        <v>15</v>
      </c>
      <c r="F1504" t="s">
        <v>183</v>
      </c>
      <c r="G1504" t="s">
        <v>187</v>
      </c>
      <c r="H1504" s="1">
        <v>2019</v>
      </c>
      <c r="I1504" s="2">
        <v>950</v>
      </c>
      <c r="J1504" s="3">
        <v>1824</v>
      </c>
      <c r="K1504">
        <f>Table1[[#This Row],[Total Revenue + Open]]/Table1[[#This Row],[Qty]]</f>
        <v>1.92</v>
      </c>
      <c r="L1504">
        <f>Table1[[#This Row],[Qty]]/Table1[[#This Row],[Total Revenue + Open]]</f>
        <v>0.52083333333333337</v>
      </c>
    </row>
    <row r="1505" spans="1:12">
      <c r="A1505" t="s">
        <v>10</v>
      </c>
      <c r="B1505" t="s">
        <v>11</v>
      </c>
      <c r="C1505" t="s">
        <v>119</v>
      </c>
      <c r="D1505" t="s">
        <v>120</v>
      </c>
      <c r="E1505" t="s">
        <v>15</v>
      </c>
      <c r="F1505" t="s">
        <v>183</v>
      </c>
      <c r="G1505" t="s">
        <v>187</v>
      </c>
      <c r="H1505" s="1">
        <v>2019</v>
      </c>
      <c r="I1505" s="2">
        <v>500</v>
      </c>
      <c r="J1505" s="3">
        <v>960</v>
      </c>
      <c r="K1505">
        <f>Table1[[#This Row],[Total Revenue + Open]]/Table1[[#This Row],[Qty]]</f>
        <v>1.92</v>
      </c>
      <c r="L1505">
        <f>Table1[[#This Row],[Qty]]/Table1[[#This Row],[Total Revenue + Open]]</f>
        <v>0.52083333333333337</v>
      </c>
    </row>
    <row r="1506" spans="1:12">
      <c r="A1506" t="s">
        <v>10</v>
      </c>
      <c r="B1506" t="s">
        <v>11</v>
      </c>
      <c r="C1506" t="s">
        <v>119</v>
      </c>
      <c r="D1506" t="s">
        <v>120</v>
      </c>
      <c r="E1506" t="s">
        <v>15</v>
      </c>
      <c r="F1506" t="s">
        <v>183</v>
      </c>
      <c r="G1506" t="s">
        <v>187</v>
      </c>
      <c r="H1506" s="1">
        <v>2019</v>
      </c>
      <c r="I1506" s="2">
        <v>1000</v>
      </c>
      <c r="J1506" s="3">
        <v>1920</v>
      </c>
      <c r="K1506">
        <f>Table1[[#This Row],[Total Revenue + Open]]/Table1[[#This Row],[Qty]]</f>
        <v>1.92</v>
      </c>
      <c r="L1506">
        <f>Table1[[#This Row],[Qty]]/Table1[[#This Row],[Total Revenue + Open]]</f>
        <v>0.52083333333333337</v>
      </c>
    </row>
    <row r="1507" spans="1:12">
      <c r="A1507" t="s">
        <v>10</v>
      </c>
      <c r="B1507" t="s">
        <v>11</v>
      </c>
      <c r="C1507" t="s">
        <v>119</v>
      </c>
      <c r="D1507" t="s">
        <v>120</v>
      </c>
      <c r="E1507" t="s">
        <v>15</v>
      </c>
      <c r="F1507" t="s">
        <v>183</v>
      </c>
      <c r="G1507" t="s">
        <v>187</v>
      </c>
      <c r="H1507" s="1">
        <v>2019</v>
      </c>
      <c r="I1507" s="2">
        <v>37540</v>
      </c>
      <c r="J1507" s="3">
        <v>71712</v>
      </c>
      <c r="K1507">
        <f>Table1[[#This Row],[Total Revenue + Open]]/Table1[[#This Row],[Qty]]</f>
        <v>1.9102823654768246</v>
      </c>
      <c r="L1507">
        <f>Table1[[#This Row],[Qty]]/Table1[[#This Row],[Total Revenue + Open]]</f>
        <v>0.52348282016956715</v>
      </c>
    </row>
    <row r="1508" spans="1:12">
      <c r="A1508" t="s">
        <v>10</v>
      </c>
      <c r="B1508" t="s">
        <v>11</v>
      </c>
      <c r="C1508" t="s">
        <v>119</v>
      </c>
      <c r="D1508" t="s">
        <v>120</v>
      </c>
      <c r="E1508" t="s">
        <v>15</v>
      </c>
      <c r="F1508" t="s">
        <v>183</v>
      </c>
      <c r="G1508" t="s">
        <v>187</v>
      </c>
      <c r="H1508" s="1">
        <v>2019</v>
      </c>
      <c r="I1508" s="2">
        <v>950</v>
      </c>
      <c r="J1508" s="3">
        <v>1824</v>
      </c>
      <c r="K1508">
        <f>Table1[[#This Row],[Total Revenue + Open]]/Table1[[#This Row],[Qty]]</f>
        <v>1.92</v>
      </c>
      <c r="L1508">
        <f>Table1[[#This Row],[Qty]]/Table1[[#This Row],[Total Revenue + Open]]</f>
        <v>0.52083333333333337</v>
      </c>
    </row>
    <row r="1509" spans="1:12">
      <c r="A1509" t="s">
        <v>10</v>
      </c>
      <c r="B1509" t="s">
        <v>11</v>
      </c>
      <c r="C1509" t="s">
        <v>119</v>
      </c>
      <c r="D1509" t="s">
        <v>120</v>
      </c>
      <c r="E1509" t="s">
        <v>15</v>
      </c>
      <c r="F1509" t="s">
        <v>183</v>
      </c>
      <c r="G1509" t="s">
        <v>187</v>
      </c>
      <c r="H1509" s="1">
        <v>2019</v>
      </c>
      <c r="I1509" s="2">
        <v>2765</v>
      </c>
      <c r="J1509" s="3">
        <v>5280</v>
      </c>
      <c r="K1509">
        <f>Table1[[#This Row],[Total Revenue + Open]]/Table1[[#This Row],[Qty]]</f>
        <v>1.9095840867992766</v>
      </c>
      <c r="L1509">
        <f>Table1[[#This Row],[Qty]]/Table1[[#This Row],[Total Revenue + Open]]</f>
        <v>0.52367424242424243</v>
      </c>
    </row>
    <row r="1510" spans="1:12">
      <c r="A1510" t="s">
        <v>10</v>
      </c>
      <c r="B1510" t="s">
        <v>11</v>
      </c>
      <c r="C1510" t="s">
        <v>119</v>
      </c>
      <c r="D1510" t="s">
        <v>120</v>
      </c>
      <c r="E1510" t="s">
        <v>15</v>
      </c>
      <c r="F1510" t="s">
        <v>183</v>
      </c>
      <c r="G1510" t="s">
        <v>187</v>
      </c>
      <c r="H1510" s="1">
        <v>2019</v>
      </c>
      <c r="I1510" s="2">
        <v>5520</v>
      </c>
      <c r="J1510" s="3">
        <v>10560</v>
      </c>
      <c r="K1510">
        <f>Table1[[#This Row],[Total Revenue + Open]]/Table1[[#This Row],[Qty]]</f>
        <v>1.9130434782608696</v>
      </c>
      <c r="L1510">
        <f>Table1[[#This Row],[Qty]]/Table1[[#This Row],[Total Revenue + Open]]</f>
        <v>0.52272727272727271</v>
      </c>
    </row>
    <row r="1511" spans="1:12">
      <c r="A1511" t="s">
        <v>10</v>
      </c>
      <c r="B1511" t="s">
        <v>11</v>
      </c>
      <c r="C1511" t="s">
        <v>119</v>
      </c>
      <c r="D1511" t="s">
        <v>120</v>
      </c>
      <c r="E1511" t="s">
        <v>15</v>
      </c>
      <c r="F1511" t="s">
        <v>183</v>
      </c>
      <c r="G1511" t="s">
        <v>187</v>
      </c>
      <c r="H1511" s="1">
        <v>2019</v>
      </c>
      <c r="I1511" s="2">
        <v>28905</v>
      </c>
      <c r="J1511" s="3">
        <v>55200</v>
      </c>
      <c r="K1511">
        <f>Table1[[#This Row],[Total Revenue + Open]]/Table1[[#This Row],[Qty]]</f>
        <v>1.9097042034250129</v>
      </c>
      <c r="L1511">
        <f>Table1[[#This Row],[Qty]]/Table1[[#This Row],[Total Revenue + Open]]</f>
        <v>0.52364130434782608</v>
      </c>
    </row>
    <row r="1512" spans="1:12">
      <c r="A1512" t="s">
        <v>10</v>
      </c>
      <c r="B1512" t="s">
        <v>11</v>
      </c>
      <c r="C1512" t="s">
        <v>119</v>
      </c>
      <c r="D1512" t="s">
        <v>120</v>
      </c>
      <c r="E1512" t="s">
        <v>15</v>
      </c>
      <c r="F1512" t="s">
        <v>183</v>
      </c>
      <c r="G1512" t="s">
        <v>187</v>
      </c>
      <c r="H1512" s="1">
        <v>2020</v>
      </c>
      <c r="I1512" s="2">
        <v>10800</v>
      </c>
      <c r="J1512" s="3">
        <v>20640</v>
      </c>
      <c r="K1512">
        <f>Table1[[#This Row],[Total Revenue + Open]]/Table1[[#This Row],[Qty]]</f>
        <v>1.9111111111111112</v>
      </c>
      <c r="L1512">
        <f>Table1[[#This Row],[Qty]]/Table1[[#This Row],[Total Revenue + Open]]</f>
        <v>0.52325581395348841</v>
      </c>
    </row>
    <row r="1513" spans="1:12">
      <c r="A1513" t="s">
        <v>10</v>
      </c>
      <c r="B1513" t="s">
        <v>11</v>
      </c>
      <c r="C1513" t="s">
        <v>119</v>
      </c>
      <c r="D1513" t="s">
        <v>120</v>
      </c>
      <c r="E1513" t="s">
        <v>15</v>
      </c>
      <c r="F1513" t="s">
        <v>183</v>
      </c>
      <c r="G1513" t="s">
        <v>187</v>
      </c>
      <c r="H1513" s="1">
        <v>2020</v>
      </c>
      <c r="I1513" s="2">
        <v>2215</v>
      </c>
      <c r="J1513" s="3">
        <v>4488</v>
      </c>
      <c r="K1513">
        <f>Table1[[#This Row],[Total Revenue + Open]]/Table1[[#This Row],[Qty]]</f>
        <v>2.0261851015801353</v>
      </c>
      <c r="L1513">
        <f>Table1[[#This Row],[Qty]]/Table1[[#This Row],[Total Revenue + Open]]</f>
        <v>0.49353832442067735</v>
      </c>
    </row>
    <row r="1514" spans="1:12">
      <c r="A1514" t="s">
        <v>10</v>
      </c>
      <c r="B1514" t="s">
        <v>11</v>
      </c>
      <c r="C1514" t="s">
        <v>119</v>
      </c>
      <c r="D1514" t="s">
        <v>120</v>
      </c>
      <c r="E1514" t="s">
        <v>15</v>
      </c>
      <c r="F1514" t="s">
        <v>183</v>
      </c>
      <c r="G1514" t="s">
        <v>187</v>
      </c>
      <c r="H1514" s="1">
        <v>2020</v>
      </c>
      <c r="I1514" s="2">
        <v>9045</v>
      </c>
      <c r="J1514" s="3">
        <v>18360</v>
      </c>
      <c r="K1514">
        <f>Table1[[#This Row],[Total Revenue + Open]]/Table1[[#This Row],[Qty]]</f>
        <v>2.0298507462686568</v>
      </c>
      <c r="L1514">
        <f>Table1[[#This Row],[Qty]]/Table1[[#This Row],[Total Revenue + Open]]</f>
        <v>0.49264705882352944</v>
      </c>
    </row>
    <row r="1515" spans="1:12">
      <c r="A1515" t="s">
        <v>10</v>
      </c>
      <c r="B1515" t="s">
        <v>11</v>
      </c>
      <c r="C1515" t="s">
        <v>119</v>
      </c>
      <c r="D1515" t="s">
        <v>120</v>
      </c>
      <c r="E1515" t="s">
        <v>15</v>
      </c>
      <c r="F1515" t="s">
        <v>183</v>
      </c>
      <c r="G1515" t="s">
        <v>187</v>
      </c>
      <c r="H1515" s="1">
        <v>2020</v>
      </c>
      <c r="I1515" s="2">
        <v>7845</v>
      </c>
      <c r="J1515" s="3">
        <v>15912</v>
      </c>
      <c r="K1515">
        <f>Table1[[#This Row],[Total Revenue + Open]]/Table1[[#This Row],[Qty]]</f>
        <v>2.0282982791586996</v>
      </c>
      <c r="L1515">
        <f>Table1[[#This Row],[Qty]]/Table1[[#This Row],[Total Revenue + Open]]</f>
        <v>0.49302413273001511</v>
      </c>
    </row>
    <row r="1516" spans="1:12">
      <c r="A1516" t="s">
        <v>10</v>
      </c>
      <c r="B1516" t="s">
        <v>11</v>
      </c>
      <c r="C1516" t="s">
        <v>119</v>
      </c>
      <c r="D1516" t="s">
        <v>120</v>
      </c>
      <c r="E1516" t="s">
        <v>15</v>
      </c>
      <c r="F1516" t="s">
        <v>183</v>
      </c>
      <c r="G1516" t="s">
        <v>187</v>
      </c>
      <c r="H1516" s="1">
        <v>2021</v>
      </c>
      <c r="I1516" s="2">
        <v>3820</v>
      </c>
      <c r="J1516" s="3">
        <v>7752</v>
      </c>
      <c r="K1516">
        <f>Table1[[#This Row],[Total Revenue + Open]]/Table1[[#This Row],[Qty]]</f>
        <v>2.0293193717277487</v>
      </c>
      <c r="L1516">
        <f>Table1[[#This Row],[Qty]]/Table1[[#This Row],[Total Revenue + Open]]</f>
        <v>0.49277605779153766</v>
      </c>
    </row>
    <row r="1517" spans="1:12">
      <c r="A1517" t="s">
        <v>10</v>
      </c>
      <c r="B1517" t="s">
        <v>11</v>
      </c>
      <c r="C1517" t="s">
        <v>119</v>
      </c>
      <c r="D1517" t="s">
        <v>120</v>
      </c>
      <c r="E1517" t="s">
        <v>15</v>
      </c>
      <c r="F1517" t="s">
        <v>183</v>
      </c>
      <c r="G1517" t="s">
        <v>187</v>
      </c>
      <c r="H1517" s="1">
        <v>2021</v>
      </c>
      <c r="I1517" s="2">
        <v>2870</v>
      </c>
      <c r="J1517" s="3">
        <v>5814</v>
      </c>
      <c r="K1517">
        <f>Table1[[#This Row],[Total Revenue + Open]]/Table1[[#This Row],[Qty]]</f>
        <v>2.0257839721254354</v>
      </c>
      <c r="L1517">
        <f>Table1[[#This Row],[Qty]]/Table1[[#This Row],[Total Revenue + Open]]</f>
        <v>0.49363605091159268</v>
      </c>
    </row>
    <row r="1518" spans="1:12">
      <c r="A1518" t="s">
        <v>10</v>
      </c>
      <c r="B1518" t="s">
        <v>11</v>
      </c>
      <c r="C1518" t="s">
        <v>119</v>
      </c>
      <c r="D1518" t="s">
        <v>120</v>
      </c>
      <c r="E1518" t="s">
        <v>15</v>
      </c>
      <c r="F1518" t="s">
        <v>183</v>
      </c>
      <c r="G1518" t="s">
        <v>187</v>
      </c>
      <c r="H1518" s="1">
        <v>2021</v>
      </c>
      <c r="I1518" s="2">
        <v>2960</v>
      </c>
      <c r="J1518" s="3">
        <v>6018</v>
      </c>
      <c r="K1518">
        <f>Table1[[#This Row],[Total Revenue + Open]]/Table1[[#This Row],[Qty]]</f>
        <v>2.0331081081081082</v>
      </c>
      <c r="L1518">
        <f>Table1[[#This Row],[Qty]]/Table1[[#This Row],[Total Revenue + Open]]</f>
        <v>0.49185776005317383</v>
      </c>
    </row>
    <row r="1519" spans="1:12">
      <c r="A1519" t="s">
        <v>10</v>
      </c>
      <c r="B1519" t="s">
        <v>11</v>
      </c>
      <c r="C1519" t="s">
        <v>119</v>
      </c>
      <c r="D1519" t="s">
        <v>120</v>
      </c>
      <c r="E1519" t="s">
        <v>15</v>
      </c>
      <c r="F1519" t="s">
        <v>183</v>
      </c>
      <c r="G1519" t="s">
        <v>187</v>
      </c>
      <c r="H1519" s="1">
        <v>2021</v>
      </c>
      <c r="I1519" s="2">
        <v>1460</v>
      </c>
      <c r="J1519" s="3">
        <v>2958</v>
      </c>
      <c r="K1519">
        <f>Table1[[#This Row],[Total Revenue + Open]]/Table1[[#This Row],[Qty]]</f>
        <v>2.026027397260274</v>
      </c>
      <c r="L1519">
        <f>Table1[[#This Row],[Qty]]/Table1[[#This Row],[Total Revenue + Open]]</f>
        <v>0.4935767410412441</v>
      </c>
    </row>
    <row r="1520" spans="1:12">
      <c r="A1520" t="s">
        <v>10</v>
      </c>
      <c r="B1520" t="s">
        <v>11</v>
      </c>
      <c r="C1520" t="s">
        <v>119</v>
      </c>
      <c r="D1520" t="s">
        <v>120</v>
      </c>
      <c r="E1520" t="s">
        <v>15</v>
      </c>
      <c r="F1520" t="s">
        <v>183</v>
      </c>
      <c r="G1520" t="s">
        <v>187</v>
      </c>
      <c r="H1520" s="1">
        <v>2021</v>
      </c>
      <c r="I1520" s="2">
        <v>7940</v>
      </c>
      <c r="J1520" s="3">
        <v>16116</v>
      </c>
      <c r="K1520">
        <f>Table1[[#This Row],[Total Revenue + Open]]/Table1[[#This Row],[Qty]]</f>
        <v>2.0297229219143578</v>
      </c>
      <c r="L1520">
        <f>Table1[[#This Row],[Qty]]/Table1[[#This Row],[Total Revenue + Open]]</f>
        <v>0.49267808389178458</v>
      </c>
    </row>
    <row r="1521" spans="1:12">
      <c r="A1521" t="s">
        <v>10</v>
      </c>
      <c r="B1521" t="s">
        <v>11</v>
      </c>
      <c r="C1521" t="s">
        <v>119</v>
      </c>
      <c r="D1521" t="s">
        <v>120</v>
      </c>
      <c r="E1521" t="s">
        <v>15</v>
      </c>
      <c r="F1521" t="s">
        <v>183</v>
      </c>
      <c r="G1521" t="s">
        <v>187</v>
      </c>
      <c r="H1521" s="1">
        <v>2021</v>
      </c>
      <c r="I1521" s="2">
        <v>3145</v>
      </c>
      <c r="J1521" s="3">
        <v>6375</v>
      </c>
      <c r="K1521">
        <f>Table1[[#This Row],[Total Revenue + Open]]/Table1[[#This Row],[Qty]]</f>
        <v>2.0270270270270272</v>
      </c>
      <c r="L1521">
        <f>Table1[[#This Row],[Qty]]/Table1[[#This Row],[Total Revenue + Open]]</f>
        <v>0.49333333333333335</v>
      </c>
    </row>
    <row r="1522" spans="1:12">
      <c r="A1522" t="s">
        <v>10</v>
      </c>
      <c r="B1522" t="s">
        <v>11</v>
      </c>
      <c r="C1522" t="s">
        <v>119</v>
      </c>
      <c r="D1522" t="s">
        <v>120</v>
      </c>
      <c r="E1522" t="s">
        <v>19</v>
      </c>
      <c r="F1522" t="s">
        <v>54</v>
      </c>
      <c r="G1522" t="s">
        <v>57</v>
      </c>
      <c r="H1522" s="1">
        <v>2022</v>
      </c>
      <c r="I1522" s="2">
        <v>5300</v>
      </c>
      <c r="J1522" s="3">
        <v>728</v>
      </c>
      <c r="K1522">
        <f>Table1[[#This Row],[Total Revenue + Open]]/Table1[[#This Row],[Qty]]</f>
        <v>0.13735849056603774</v>
      </c>
      <c r="L1522">
        <f>Table1[[#This Row],[Total Revenue + Open]]/Table1[[#This Row],[Qty]]</f>
        <v>0.13735849056603774</v>
      </c>
    </row>
    <row r="1523" spans="1:12">
      <c r="A1523" t="s">
        <v>10</v>
      </c>
      <c r="B1523" t="s">
        <v>11</v>
      </c>
      <c r="C1523" t="s">
        <v>119</v>
      </c>
      <c r="D1523" t="s">
        <v>120</v>
      </c>
      <c r="E1523" t="s">
        <v>12</v>
      </c>
      <c r="F1523" t="s">
        <v>13</v>
      </c>
      <c r="G1523" t="s">
        <v>14</v>
      </c>
      <c r="H1523" s="1">
        <v>2022</v>
      </c>
      <c r="I1523" s="2">
        <v>5450</v>
      </c>
      <c r="J1523" s="3">
        <v>708.5</v>
      </c>
      <c r="K1523">
        <f>Table1[[#This Row],[Total Revenue + Open]]/Table1[[#This Row],[Qty]]</f>
        <v>0.13</v>
      </c>
      <c r="L1523">
        <f>Table1[[#This Row],[Total Revenue + Open]]/Table1[[#This Row],[Qty]]</f>
        <v>0.13</v>
      </c>
    </row>
    <row r="1524" spans="1:12">
      <c r="A1524" t="s">
        <v>10</v>
      </c>
      <c r="B1524" t="s">
        <v>11</v>
      </c>
      <c r="C1524" t="s">
        <v>119</v>
      </c>
      <c r="D1524" t="s">
        <v>120</v>
      </c>
      <c r="E1524" t="s">
        <v>19</v>
      </c>
      <c r="F1524" t="s">
        <v>54</v>
      </c>
      <c r="G1524" t="s">
        <v>91</v>
      </c>
      <c r="H1524" s="1">
        <v>2022</v>
      </c>
      <c r="I1524" s="2">
        <v>4100</v>
      </c>
      <c r="J1524" s="3">
        <v>697</v>
      </c>
      <c r="K1524">
        <f>Table1[[#This Row],[Total Revenue + Open]]/Table1[[#This Row],[Qty]]</f>
        <v>0.17</v>
      </c>
      <c r="L1524">
        <f>Table1[[#This Row],[Total Revenue + Open]]/Table1[[#This Row],[Qty]]</f>
        <v>0.17</v>
      </c>
    </row>
    <row r="1525" spans="1:12">
      <c r="A1525" t="s">
        <v>10</v>
      </c>
      <c r="B1525" t="s">
        <v>11</v>
      </c>
      <c r="C1525" t="s">
        <v>119</v>
      </c>
      <c r="D1525" t="s">
        <v>120</v>
      </c>
      <c r="E1525" t="s">
        <v>15</v>
      </c>
      <c r="F1525" t="s">
        <v>183</v>
      </c>
      <c r="G1525" t="s">
        <v>187</v>
      </c>
      <c r="H1525" s="1">
        <v>2019</v>
      </c>
      <c r="I1525" s="2">
        <v>100</v>
      </c>
      <c r="J1525" s="3">
        <v>192</v>
      </c>
      <c r="K1525">
        <f>Table1[[#This Row],[Total Revenue + Open]]/Table1[[#This Row],[Qty]]</f>
        <v>1.92</v>
      </c>
      <c r="L1525">
        <f>Table1[[#This Row],[Qty]]/Table1[[#This Row],[Total Revenue + Open]]</f>
        <v>0.52083333333333337</v>
      </c>
    </row>
    <row r="1526" spans="1:12">
      <c r="A1526" t="s">
        <v>10</v>
      </c>
      <c r="B1526" t="s">
        <v>11</v>
      </c>
      <c r="C1526" t="s">
        <v>119</v>
      </c>
      <c r="D1526" t="s">
        <v>120</v>
      </c>
      <c r="E1526" t="s">
        <v>15</v>
      </c>
      <c r="F1526" t="s">
        <v>183</v>
      </c>
      <c r="G1526" t="s">
        <v>187</v>
      </c>
      <c r="H1526" s="1">
        <v>2019</v>
      </c>
      <c r="I1526" s="2">
        <v>7890</v>
      </c>
      <c r="J1526" s="3">
        <v>15072</v>
      </c>
      <c r="K1526">
        <f>Table1[[#This Row],[Total Revenue + Open]]/Table1[[#This Row],[Qty]]</f>
        <v>1.9102661596958175</v>
      </c>
      <c r="L1526">
        <f>Table1[[#This Row],[Qty]]/Table1[[#This Row],[Total Revenue + Open]]</f>
        <v>0.5234872611464968</v>
      </c>
    </row>
    <row r="1527" spans="1:12">
      <c r="A1527" t="s">
        <v>10</v>
      </c>
      <c r="B1527" t="s">
        <v>11</v>
      </c>
      <c r="C1527" t="s">
        <v>119</v>
      </c>
      <c r="D1527" t="s">
        <v>120</v>
      </c>
      <c r="E1527" t="s">
        <v>15</v>
      </c>
      <c r="F1527" t="s">
        <v>183</v>
      </c>
      <c r="G1527" t="s">
        <v>187</v>
      </c>
      <c r="H1527" s="1">
        <v>2019</v>
      </c>
      <c r="I1527" s="2">
        <v>7140</v>
      </c>
      <c r="J1527" s="3">
        <v>13632</v>
      </c>
      <c r="K1527">
        <f>Table1[[#This Row],[Total Revenue + Open]]/Table1[[#This Row],[Qty]]</f>
        <v>1.9092436974789917</v>
      </c>
      <c r="L1527">
        <f>Table1[[#This Row],[Qty]]/Table1[[#This Row],[Total Revenue + Open]]</f>
        <v>0.52376760563380287</v>
      </c>
    </row>
    <row r="1528" spans="1:12">
      <c r="A1528" t="s">
        <v>10</v>
      </c>
      <c r="B1528" t="s">
        <v>11</v>
      </c>
      <c r="C1528" t="s">
        <v>119</v>
      </c>
      <c r="D1528" t="s">
        <v>120</v>
      </c>
      <c r="E1528" t="s">
        <v>15</v>
      </c>
      <c r="F1528" t="s">
        <v>183</v>
      </c>
      <c r="G1528" t="s">
        <v>187</v>
      </c>
      <c r="H1528" s="1">
        <v>2019</v>
      </c>
      <c r="I1528" s="2">
        <v>2660</v>
      </c>
      <c r="J1528" s="3">
        <v>5088</v>
      </c>
      <c r="K1528">
        <f>Table1[[#This Row],[Total Revenue + Open]]/Table1[[#This Row],[Qty]]</f>
        <v>1.912781954887218</v>
      </c>
      <c r="L1528">
        <f>Table1[[#This Row],[Qty]]/Table1[[#This Row],[Total Revenue + Open]]</f>
        <v>0.52279874213836475</v>
      </c>
    </row>
    <row r="1529" spans="1:12">
      <c r="A1529" t="s">
        <v>10</v>
      </c>
      <c r="B1529" t="s">
        <v>11</v>
      </c>
      <c r="C1529" t="s">
        <v>119</v>
      </c>
      <c r="D1529" t="s">
        <v>120</v>
      </c>
      <c r="E1529" t="s">
        <v>15</v>
      </c>
      <c r="F1529" t="s">
        <v>183</v>
      </c>
      <c r="G1529" t="s">
        <v>187</v>
      </c>
      <c r="H1529" s="1">
        <v>2020</v>
      </c>
      <c r="I1529" s="2">
        <v>10650</v>
      </c>
      <c r="J1529" s="3">
        <v>20352</v>
      </c>
      <c r="K1529">
        <f>Table1[[#This Row],[Total Revenue + Open]]/Table1[[#This Row],[Qty]]</f>
        <v>1.9109859154929578</v>
      </c>
      <c r="L1529">
        <f>Table1[[#This Row],[Qty]]/Table1[[#This Row],[Total Revenue + Open]]</f>
        <v>0.52329009433962259</v>
      </c>
    </row>
    <row r="1530" spans="1:12">
      <c r="A1530" t="s">
        <v>10</v>
      </c>
      <c r="B1530" t="s">
        <v>11</v>
      </c>
      <c r="C1530" t="s">
        <v>119</v>
      </c>
      <c r="D1530" t="s">
        <v>120</v>
      </c>
      <c r="E1530" t="s">
        <v>15</v>
      </c>
      <c r="F1530" t="s">
        <v>183</v>
      </c>
      <c r="G1530" t="s">
        <v>187</v>
      </c>
      <c r="H1530" s="1">
        <v>2020</v>
      </c>
      <c r="I1530" s="2">
        <v>2415</v>
      </c>
      <c r="J1530" s="3">
        <v>4896</v>
      </c>
      <c r="K1530">
        <f>Table1[[#This Row],[Total Revenue + Open]]/Table1[[#This Row],[Qty]]</f>
        <v>2.0273291925465839</v>
      </c>
      <c r="L1530">
        <f>Table1[[#This Row],[Qty]]/Table1[[#This Row],[Total Revenue + Open]]</f>
        <v>0.49325980392156865</v>
      </c>
    </row>
    <row r="1531" spans="1:12">
      <c r="A1531" t="s">
        <v>10</v>
      </c>
      <c r="B1531" t="s">
        <v>11</v>
      </c>
      <c r="C1531" t="s">
        <v>119</v>
      </c>
      <c r="D1531" t="s">
        <v>120</v>
      </c>
      <c r="E1531" t="s">
        <v>15</v>
      </c>
      <c r="F1531" t="s">
        <v>183</v>
      </c>
      <c r="G1531" t="s">
        <v>187</v>
      </c>
      <c r="H1531" s="1">
        <v>2020</v>
      </c>
      <c r="I1531" s="2">
        <v>1310</v>
      </c>
      <c r="J1531" s="3">
        <v>2652</v>
      </c>
      <c r="K1531">
        <f>Table1[[#This Row],[Total Revenue + Open]]/Table1[[#This Row],[Qty]]</f>
        <v>2.0244274809160308</v>
      </c>
      <c r="L1531">
        <f>Table1[[#This Row],[Qty]]/Table1[[#This Row],[Total Revenue + Open]]</f>
        <v>0.49396681749622928</v>
      </c>
    </row>
    <row r="1532" spans="1:12">
      <c r="A1532" t="s">
        <v>10</v>
      </c>
      <c r="B1532" t="s">
        <v>11</v>
      </c>
      <c r="C1532" t="s">
        <v>119</v>
      </c>
      <c r="D1532" t="s">
        <v>120</v>
      </c>
      <c r="E1532" t="s">
        <v>15</v>
      </c>
      <c r="F1532" t="s">
        <v>183</v>
      </c>
      <c r="G1532" t="s">
        <v>187</v>
      </c>
      <c r="H1532" s="1">
        <v>2020</v>
      </c>
      <c r="I1532" s="2">
        <v>1410</v>
      </c>
      <c r="J1532" s="3">
        <v>2856</v>
      </c>
      <c r="K1532">
        <f>Table1[[#This Row],[Total Revenue + Open]]/Table1[[#This Row],[Qty]]</f>
        <v>2.0255319148936168</v>
      </c>
      <c r="L1532">
        <f>Table1[[#This Row],[Qty]]/Table1[[#This Row],[Total Revenue + Open]]</f>
        <v>0.49369747899159666</v>
      </c>
    </row>
    <row r="1533" spans="1:12">
      <c r="A1533" t="s">
        <v>10</v>
      </c>
      <c r="B1533" t="s">
        <v>11</v>
      </c>
      <c r="C1533" t="s">
        <v>119</v>
      </c>
      <c r="D1533" t="s">
        <v>120</v>
      </c>
      <c r="E1533" t="s">
        <v>15</v>
      </c>
      <c r="F1533" t="s">
        <v>183</v>
      </c>
      <c r="G1533" t="s">
        <v>187</v>
      </c>
      <c r="H1533" s="1">
        <v>2020</v>
      </c>
      <c r="I1533" s="2">
        <v>11105</v>
      </c>
      <c r="J1533" s="3">
        <v>22542</v>
      </c>
      <c r="K1533">
        <f>Table1[[#This Row],[Total Revenue + Open]]/Table1[[#This Row],[Qty]]</f>
        <v>2.0298964430436741</v>
      </c>
      <c r="L1533">
        <f>Table1[[#This Row],[Qty]]/Table1[[#This Row],[Total Revenue + Open]]</f>
        <v>0.49263596841451512</v>
      </c>
    </row>
    <row r="1534" spans="1:12">
      <c r="A1534" t="s">
        <v>10</v>
      </c>
      <c r="B1534" t="s">
        <v>11</v>
      </c>
      <c r="C1534" t="s">
        <v>119</v>
      </c>
      <c r="D1534" t="s">
        <v>120</v>
      </c>
      <c r="E1534" t="s">
        <v>15</v>
      </c>
      <c r="F1534" t="s">
        <v>183</v>
      </c>
      <c r="G1534" t="s">
        <v>187</v>
      </c>
      <c r="H1534" s="1">
        <v>2020</v>
      </c>
      <c r="I1534" s="2">
        <v>5575</v>
      </c>
      <c r="J1534" s="3">
        <v>11322</v>
      </c>
      <c r="K1534">
        <f>Table1[[#This Row],[Total Revenue + Open]]/Table1[[#This Row],[Qty]]</f>
        <v>2.0308520179372196</v>
      </c>
      <c r="L1534">
        <f>Table1[[#This Row],[Qty]]/Table1[[#This Row],[Total Revenue + Open]]</f>
        <v>0.49240416887475713</v>
      </c>
    </row>
    <row r="1535" spans="1:12">
      <c r="A1535" t="s">
        <v>10</v>
      </c>
      <c r="B1535" t="s">
        <v>11</v>
      </c>
      <c r="C1535" t="s">
        <v>119</v>
      </c>
      <c r="D1535" t="s">
        <v>120</v>
      </c>
      <c r="E1535" t="s">
        <v>15</v>
      </c>
      <c r="F1535" t="s">
        <v>183</v>
      </c>
      <c r="G1535" t="s">
        <v>187</v>
      </c>
      <c r="H1535" s="1">
        <v>2020</v>
      </c>
      <c r="I1535" s="2">
        <v>1160</v>
      </c>
      <c r="J1535" s="3">
        <v>2346</v>
      </c>
      <c r="K1535">
        <f>Table1[[#This Row],[Total Revenue + Open]]/Table1[[#This Row],[Qty]]</f>
        <v>2.0224137931034485</v>
      </c>
      <c r="L1535">
        <f>Table1[[#This Row],[Qty]]/Table1[[#This Row],[Total Revenue + Open]]</f>
        <v>0.49445865302642794</v>
      </c>
    </row>
    <row r="1536" spans="1:12">
      <c r="A1536" t="s">
        <v>10</v>
      </c>
      <c r="B1536" t="s">
        <v>11</v>
      </c>
      <c r="C1536" t="s">
        <v>119</v>
      </c>
      <c r="D1536" t="s">
        <v>120</v>
      </c>
      <c r="E1536" t="s">
        <v>15</v>
      </c>
      <c r="F1536" t="s">
        <v>183</v>
      </c>
      <c r="G1536" t="s">
        <v>187</v>
      </c>
      <c r="H1536" s="1">
        <v>2021</v>
      </c>
      <c r="I1536" s="2">
        <v>7090</v>
      </c>
      <c r="J1536" s="3">
        <v>14382</v>
      </c>
      <c r="K1536">
        <f>Table1[[#This Row],[Total Revenue + Open]]/Table1[[#This Row],[Qty]]</f>
        <v>2.0284908321579689</v>
      </c>
      <c r="L1536">
        <f>Table1[[#This Row],[Qty]]/Table1[[#This Row],[Total Revenue + Open]]</f>
        <v>0.49297733277708244</v>
      </c>
    </row>
    <row r="1537" spans="1:12">
      <c r="A1537" t="s">
        <v>10</v>
      </c>
      <c r="B1537" t="s">
        <v>11</v>
      </c>
      <c r="C1537" t="s">
        <v>119</v>
      </c>
      <c r="D1537" t="s">
        <v>120</v>
      </c>
      <c r="E1537" t="s">
        <v>15</v>
      </c>
      <c r="F1537" t="s">
        <v>183</v>
      </c>
      <c r="G1537" t="s">
        <v>187</v>
      </c>
      <c r="H1537" s="1">
        <v>2021</v>
      </c>
      <c r="I1537" s="2">
        <v>6125</v>
      </c>
      <c r="J1537" s="3">
        <v>12444</v>
      </c>
      <c r="K1537">
        <f>Table1[[#This Row],[Total Revenue + Open]]/Table1[[#This Row],[Qty]]</f>
        <v>2.0316734693877549</v>
      </c>
      <c r="L1537">
        <f>Table1[[#This Row],[Qty]]/Table1[[#This Row],[Total Revenue + Open]]</f>
        <v>0.49220507875281261</v>
      </c>
    </row>
    <row r="1538" spans="1:12">
      <c r="A1538" t="s">
        <v>10</v>
      </c>
      <c r="B1538" t="s">
        <v>11</v>
      </c>
      <c r="C1538" t="s">
        <v>119</v>
      </c>
      <c r="D1538" t="s">
        <v>120</v>
      </c>
      <c r="E1538" t="s">
        <v>15</v>
      </c>
      <c r="F1538" t="s">
        <v>183</v>
      </c>
      <c r="G1538" t="s">
        <v>187</v>
      </c>
      <c r="H1538" s="1">
        <v>2021</v>
      </c>
      <c r="I1538" s="2">
        <v>650</v>
      </c>
      <c r="J1538" s="3">
        <v>1326</v>
      </c>
      <c r="K1538">
        <f>Table1[[#This Row],[Total Revenue + Open]]/Table1[[#This Row],[Qty]]</f>
        <v>2.04</v>
      </c>
      <c r="L1538">
        <f>Table1[[#This Row],[Qty]]/Table1[[#This Row],[Total Revenue + Open]]</f>
        <v>0.49019607843137253</v>
      </c>
    </row>
    <row r="1539" spans="1:12">
      <c r="A1539" t="s">
        <v>10</v>
      </c>
      <c r="B1539" t="s">
        <v>11</v>
      </c>
      <c r="C1539" t="s">
        <v>119</v>
      </c>
      <c r="D1539" t="s">
        <v>120</v>
      </c>
      <c r="E1539" t="s">
        <v>15</v>
      </c>
      <c r="F1539" t="s">
        <v>183</v>
      </c>
      <c r="G1539" t="s">
        <v>187</v>
      </c>
      <c r="H1539" s="1">
        <v>2021</v>
      </c>
      <c r="I1539" s="2">
        <v>4865</v>
      </c>
      <c r="J1539" s="3">
        <v>9894</v>
      </c>
      <c r="K1539">
        <f>Table1[[#This Row],[Total Revenue + Open]]/Table1[[#This Row],[Qty]]</f>
        <v>2.0337101747173691</v>
      </c>
      <c r="L1539">
        <f>Table1[[#This Row],[Qty]]/Table1[[#This Row],[Total Revenue + Open]]</f>
        <v>0.49171214877703656</v>
      </c>
    </row>
    <row r="1540" spans="1:12">
      <c r="A1540" t="s">
        <v>10</v>
      </c>
      <c r="B1540" t="s">
        <v>11</v>
      </c>
      <c r="C1540" t="s">
        <v>119</v>
      </c>
      <c r="D1540" t="s">
        <v>120</v>
      </c>
      <c r="E1540" t="s">
        <v>15</v>
      </c>
      <c r="F1540" t="s">
        <v>183</v>
      </c>
      <c r="G1540" t="s">
        <v>187</v>
      </c>
      <c r="H1540" s="1">
        <v>2021</v>
      </c>
      <c r="I1540" s="2">
        <v>1560</v>
      </c>
      <c r="J1540" s="3">
        <v>3162</v>
      </c>
      <c r="K1540">
        <f>Table1[[#This Row],[Total Revenue + Open]]/Table1[[#This Row],[Qty]]</f>
        <v>2.0269230769230768</v>
      </c>
      <c r="L1540">
        <f>Table1[[#This Row],[Qty]]/Table1[[#This Row],[Total Revenue + Open]]</f>
        <v>0.49335863377609107</v>
      </c>
    </row>
    <row r="1541" spans="1:12">
      <c r="A1541" t="s">
        <v>10</v>
      </c>
      <c r="B1541" t="s">
        <v>11</v>
      </c>
      <c r="C1541" t="s">
        <v>119</v>
      </c>
      <c r="D1541" t="s">
        <v>120</v>
      </c>
      <c r="E1541" t="s">
        <v>15</v>
      </c>
      <c r="F1541" t="s">
        <v>183</v>
      </c>
      <c r="G1541" t="s">
        <v>187</v>
      </c>
      <c r="H1541" s="1">
        <v>2021</v>
      </c>
      <c r="I1541" s="2">
        <v>2490</v>
      </c>
      <c r="J1541" s="3">
        <v>5049</v>
      </c>
      <c r="K1541">
        <f>Table1[[#This Row],[Total Revenue + Open]]/Table1[[#This Row],[Qty]]</f>
        <v>2.0277108433734941</v>
      </c>
      <c r="L1541">
        <f>Table1[[#This Row],[Qty]]/Table1[[#This Row],[Total Revenue + Open]]</f>
        <v>0.49316696375519903</v>
      </c>
    </row>
    <row r="1542" spans="1:12">
      <c r="A1542" t="s">
        <v>10</v>
      </c>
      <c r="B1542" t="s">
        <v>11</v>
      </c>
      <c r="C1542" t="s">
        <v>119</v>
      </c>
      <c r="D1542" t="s">
        <v>120</v>
      </c>
      <c r="E1542" t="s">
        <v>15</v>
      </c>
      <c r="F1542" t="s">
        <v>183</v>
      </c>
      <c r="G1542" t="s">
        <v>187</v>
      </c>
      <c r="H1542" s="1">
        <v>2021</v>
      </c>
      <c r="I1542" s="2">
        <v>2010</v>
      </c>
      <c r="J1542" s="3">
        <v>4080</v>
      </c>
      <c r="K1542">
        <f>Table1[[#This Row],[Total Revenue + Open]]/Table1[[#This Row],[Qty]]</f>
        <v>2.0298507462686568</v>
      </c>
      <c r="L1542">
        <f>Table1[[#This Row],[Qty]]/Table1[[#This Row],[Total Revenue + Open]]</f>
        <v>0.49264705882352944</v>
      </c>
    </row>
    <row r="1543" spans="1:12">
      <c r="A1543" t="s">
        <v>10</v>
      </c>
      <c r="B1543" t="s">
        <v>11</v>
      </c>
      <c r="C1543" t="s">
        <v>119</v>
      </c>
      <c r="D1543" t="s">
        <v>120</v>
      </c>
      <c r="E1543" t="s">
        <v>15</v>
      </c>
      <c r="F1543" t="s">
        <v>183</v>
      </c>
      <c r="G1543" t="s">
        <v>187</v>
      </c>
      <c r="H1543" s="1">
        <v>2021</v>
      </c>
      <c r="I1543" s="2">
        <v>2915</v>
      </c>
      <c r="J1543" s="3">
        <v>5916</v>
      </c>
      <c r="K1543">
        <f>Table1[[#This Row],[Total Revenue + Open]]/Table1[[#This Row],[Qty]]</f>
        <v>2.0295025728987994</v>
      </c>
      <c r="L1543">
        <f>Table1[[#This Row],[Qty]]/Table1[[#This Row],[Total Revenue + Open]]</f>
        <v>0.49273157538877621</v>
      </c>
    </row>
    <row r="1544" spans="1:12">
      <c r="A1544" t="s">
        <v>10</v>
      </c>
      <c r="B1544" t="s">
        <v>11</v>
      </c>
      <c r="C1544" t="s">
        <v>119</v>
      </c>
      <c r="D1544" t="s">
        <v>120</v>
      </c>
      <c r="E1544" t="s">
        <v>19</v>
      </c>
      <c r="F1544" t="s">
        <v>40</v>
      </c>
      <c r="G1544" t="s">
        <v>43</v>
      </c>
      <c r="H1544" s="1">
        <v>2022</v>
      </c>
      <c r="I1544" s="2">
        <v>2430</v>
      </c>
      <c r="J1544" s="3">
        <v>686.85</v>
      </c>
      <c r="K1544">
        <f>Table1[[#This Row],[Total Revenue + Open]]/Table1[[#This Row],[Qty]]</f>
        <v>0.28265432098765431</v>
      </c>
      <c r="L1544">
        <f>Table1[[#This Row],[Total Revenue + Open]]/Table1[[#This Row],[Qty]]</f>
        <v>0.28265432098765431</v>
      </c>
    </row>
    <row r="1545" spans="1:12">
      <c r="A1545" t="s">
        <v>10</v>
      </c>
      <c r="B1545" t="s">
        <v>11</v>
      </c>
      <c r="C1545" t="s">
        <v>119</v>
      </c>
      <c r="D1545" t="s">
        <v>120</v>
      </c>
      <c r="E1545" t="s">
        <v>15</v>
      </c>
      <c r="F1545" t="s">
        <v>128</v>
      </c>
      <c r="G1545" t="s">
        <v>129</v>
      </c>
      <c r="H1545" s="1">
        <v>2022</v>
      </c>
      <c r="I1545" s="2">
        <v>225</v>
      </c>
      <c r="J1545" s="3">
        <v>677.25</v>
      </c>
      <c r="K1545">
        <f>Table1[[#This Row],[Total Revenue + Open]]/Table1[[#This Row],[Qty]]</f>
        <v>3.01</v>
      </c>
      <c r="L1545">
        <f>Table1[[#This Row],[Qty]]/Table1[[#This Row],[Total Revenue + Open]]</f>
        <v>0.33222591362126247</v>
      </c>
    </row>
    <row r="1546" spans="1:12">
      <c r="A1546" t="s">
        <v>10</v>
      </c>
      <c r="B1546" t="s">
        <v>11</v>
      </c>
      <c r="C1546" t="s">
        <v>119</v>
      </c>
      <c r="D1546" t="s">
        <v>120</v>
      </c>
      <c r="E1546" t="s">
        <v>15</v>
      </c>
      <c r="F1546" t="s">
        <v>128</v>
      </c>
      <c r="G1546" t="s">
        <v>130</v>
      </c>
      <c r="H1546" s="1">
        <v>2022</v>
      </c>
      <c r="I1546" s="2">
        <v>225</v>
      </c>
      <c r="J1546" s="3">
        <v>677.25</v>
      </c>
      <c r="K1546">
        <f>Table1[[#This Row],[Total Revenue + Open]]/Table1[[#This Row],[Qty]]</f>
        <v>3.01</v>
      </c>
      <c r="L1546">
        <f>Table1[[#This Row],[Qty]]/Table1[[#This Row],[Total Revenue + Open]]</f>
        <v>0.33222591362126247</v>
      </c>
    </row>
    <row r="1547" spans="1:12">
      <c r="A1547" t="s">
        <v>10</v>
      </c>
      <c r="B1547" t="s">
        <v>11</v>
      </c>
      <c r="C1547" t="s">
        <v>119</v>
      </c>
      <c r="D1547" t="s">
        <v>120</v>
      </c>
      <c r="E1547" t="s">
        <v>12</v>
      </c>
      <c r="F1547" t="s">
        <v>13</v>
      </c>
      <c r="G1547" t="s">
        <v>14</v>
      </c>
      <c r="H1547" s="1">
        <v>2022</v>
      </c>
      <c r="I1547" s="2">
        <v>5100</v>
      </c>
      <c r="J1547" s="3">
        <v>656.5</v>
      </c>
      <c r="K1547">
        <f>Table1[[#This Row],[Total Revenue + Open]]/Table1[[#This Row],[Qty]]</f>
        <v>0.12872549019607843</v>
      </c>
      <c r="L1547">
        <f>Table1[[#This Row],[Total Revenue + Open]]/Table1[[#This Row],[Qty]]</f>
        <v>0.12872549019607843</v>
      </c>
    </row>
    <row r="1548" spans="1:12">
      <c r="A1548" t="s">
        <v>10</v>
      </c>
      <c r="B1548" t="s">
        <v>11</v>
      </c>
      <c r="C1548" t="s">
        <v>119</v>
      </c>
      <c r="D1548" t="s">
        <v>120</v>
      </c>
      <c r="E1548" t="s">
        <v>15</v>
      </c>
      <c r="F1548" t="s">
        <v>198</v>
      </c>
      <c r="G1548" t="s">
        <v>199</v>
      </c>
      <c r="H1548" s="1">
        <v>2022</v>
      </c>
      <c r="I1548" s="2">
        <v>600</v>
      </c>
      <c r="J1548" s="3">
        <v>654</v>
      </c>
      <c r="K1548">
        <f>Table1[[#This Row],[Total Revenue + Open]]/Table1[[#This Row],[Qty]]</f>
        <v>1.0900000000000001</v>
      </c>
      <c r="L1548">
        <f>Table1[[#This Row],[Qty]]/Table1[[#This Row],[Total Revenue + Open]]</f>
        <v>0.91743119266055051</v>
      </c>
    </row>
    <row r="1549" spans="1:12">
      <c r="A1549" t="s">
        <v>10</v>
      </c>
      <c r="B1549" t="s">
        <v>11</v>
      </c>
      <c r="C1549" t="s">
        <v>119</v>
      </c>
      <c r="D1549" t="s">
        <v>120</v>
      </c>
      <c r="E1549" t="s">
        <v>15</v>
      </c>
      <c r="F1549" t="s">
        <v>183</v>
      </c>
      <c r="G1549" t="s">
        <v>187</v>
      </c>
      <c r="H1549" s="1">
        <v>2018</v>
      </c>
      <c r="I1549" s="2">
        <v>1150</v>
      </c>
      <c r="J1549" s="3">
        <v>2208</v>
      </c>
      <c r="K1549">
        <f>Table1[[#This Row],[Total Revenue + Open]]/Table1[[#This Row],[Qty]]</f>
        <v>1.92</v>
      </c>
      <c r="L1549">
        <f>Table1[[#This Row],[Qty]]/Table1[[#This Row],[Total Revenue + Open]]</f>
        <v>0.52083333333333337</v>
      </c>
    </row>
    <row r="1550" spans="1:12">
      <c r="A1550" t="s">
        <v>10</v>
      </c>
      <c r="B1550" t="s">
        <v>11</v>
      </c>
      <c r="C1550" t="s">
        <v>119</v>
      </c>
      <c r="D1550" t="s">
        <v>120</v>
      </c>
      <c r="E1550" t="s">
        <v>15</v>
      </c>
      <c r="F1550" t="s">
        <v>183</v>
      </c>
      <c r="G1550" t="s">
        <v>187</v>
      </c>
      <c r="H1550" s="1">
        <v>2018</v>
      </c>
      <c r="I1550" s="2">
        <v>2910</v>
      </c>
      <c r="J1550" s="3">
        <v>5568</v>
      </c>
      <c r="K1550">
        <f>Table1[[#This Row],[Total Revenue + Open]]/Table1[[#This Row],[Qty]]</f>
        <v>1.9134020618556702</v>
      </c>
      <c r="L1550">
        <f>Table1[[#This Row],[Qty]]/Table1[[#This Row],[Total Revenue + Open]]</f>
        <v>0.52262931034482762</v>
      </c>
    </row>
    <row r="1551" spans="1:12">
      <c r="A1551" t="s">
        <v>10</v>
      </c>
      <c r="B1551" t="s">
        <v>11</v>
      </c>
      <c r="C1551" t="s">
        <v>119</v>
      </c>
      <c r="D1551" t="s">
        <v>120</v>
      </c>
      <c r="E1551" t="s">
        <v>15</v>
      </c>
      <c r="F1551" t="s">
        <v>183</v>
      </c>
      <c r="G1551" t="s">
        <v>187</v>
      </c>
      <c r="H1551" s="1">
        <v>2017</v>
      </c>
      <c r="I1551" s="2">
        <v>3685</v>
      </c>
      <c r="J1551" s="3">
        <v>7056</v>
      </c>
      <c r="K1551">
        <f>Table1[[#This Row],[Total Revenue + Open]]/Table1[[#This Row],[Qty]]</f>
        <v>1.9147896879240163</v>
      </c>
      <c r="L1551">
        <f>Table1[[#This Row],[Qty]]/Table1[[#This Row],[Total Revenue + Open]]</f>
        <v>0.52225056689342408</v>
      </c>
    </row>
    <row r="1552" spans="1:12">
      <c r="A1552" t="s">
        <v>10</v>
      </c>
      <c r="B1552" t="s">
        <v>11</v>
      </c>
      <c r="C1552" t="s">
        <v>119</v>
      </c>
      <c r="D1552" t="s">
        <v>120</v>
      </c>
      <c r="E1552" t="s">
        <v>15</v>
      </c>
      <c r="F1552" t="s">
        <v>183</v>
      </c>
      <c r="G1552" t="s">
        <v>187</v>
      </c>
      <c r="H1552" s="1">
        <v>2017</v>
      </c>
      <c r="I1552" s="2">
        <v>4650</v>
      </c>
      <c r="J1552" s="3">
        <v>8880</v>
      </c>
      <c r="K1552">
        <f>Table1[[#This Row],[Total Revenue + Open]]/Table1[[#This Row],[Qty]]</f>
        <v>1.9096774193548387</v>
      </c>
      <c r="L1552">
        <f>Table1[[#This Row],[Qty]]/Table1[[#This Row],[Total Revenue + Open]]</f>
        <v>0.52364864864864868</v>
      </c>
    </row>
    <row r="1553" spans="1:12">
      <c r="A1553" t="s">
        <v>10</v>
      </c>
      <c r="B1553" t="s">
        <v>11</v>
      </c>
      <c r="C1553" t="s">
        <v>119</v>
      </c>
      <c r="D1553" t="s">
        <v>120</v>
      </c>
      <c r="E1553" t="s">
        <v>15</v>
      </c>
      <c r="F1553" t="s">
        <v>183</v>
      </c>
      <c r="G1553" t="s">
        <v>187</v>
      </c>
      <c r="H1553" s="1">
        <v>2018</v>
      </c>
      <c r="I1553" s="2">
        <v>1285</v>
      </c>
      <c r="J1553" s="3">
        <v>2448</v>
      </c>
      <c r="K1553">
        <f>Table1[[#This Row],[Total Revenue + Open]]/Table1[[#This Row],[Qty]]</f>
        <v>1.9050583657587548</v>
      </c>
      <c r="L1553">
        <f>Table1[[#This Row],[Qty]]/Table1[[#This Row],[Total Revenue + Open]]</f>
        <v>0.52491830065359479</v>
      </c>
    </row>
    <row r="1554" spans="1:12">
      <c r="A1554" t="s">
        <v>10</v>
      </c>
      <c r="B1554" t="s">
        <v>11</v>
      </c>
      <c r="C1554" t="s">
        <v>119</v>
      </c>
      <c r="D1554" t="s">
        <v>120</v>
      </c>
      <c r="E1554" t="s">
        <v>15</v>
      </c>
      <c r="F1554" t="s">
        <v>183</v>
      </c>
      <c r="G1554" t="s">
        <v>187</v>
      </c>
      <c r="H1554" s="1">
        <v>2018</v>
      </c>
      <c r="I1554" s="2">
        <v>1460</v>
      </c>
      <c r="J1554" s="3">
        <v>2784</v>
      </c>
      <c r="K1554">
        <f>Table1[[#This Row],[Total Revenue + Open]]/Table1[[#This Row],[Qty]]</f>
        <v>1.9068493150684931</v>
      </c>
      <c r="L1554">
        <f>Table1[[#This Row],[Qty]]/Table1[[#This Row],[Total Revenue + Open]]</f>
        <v>0.52442528735632188</v>
      </c>
    </row>
    <row r="1555" spans="1:12">
      <c r="A1555" t="s">
        <v>10</v>
      </c>
      <c r="B1555" t="s">
        <v>11</v>
      </c>
      <c r="C1555" t="s">
        <v>119</v>
      </c>
      <c r="D1555" t="s">
        <v>120</v>
      </c>
      <c r="E1555" t="s">
        <v>15</v>
      </c>
      <c r="F1555" t="s">
        <v>183</v>
      </c>
      <c r="G1555" t="s">
        <v>187</v>
      </c>
      <c r="H1555" s="1">
        <v>2018</v>
      </c>
      <c r="I1555" s="2">
        <v>1060</v>
      </c>
      <c r="J1555" s="3">
        <v>2016</v>
      </c>
      <c r="K1555">
        <f>Table1[[#This Row],[Total Revenue + Open]]/Table1[[#This Row],[Qty]]</f>
        <v>1.9018867924528302</v>
      </c>
      <c r="L1555">
        <f>Table1[[#This Row],[Qty]]/Table1[[#This Row],[Total Revenue + Open]]</f>
        <v>0.52579365079365081</v>
      </c>
    </row>
    <row r="1556" spans="1:12">
      <c r="A1556" t="s">
        <v>10</v>
      </c>
      <c r="B1556" t="s">
        <v>11</v>
      </c>
      <c r="C1556" t="s">
        <v>119</v>
      </c>
      <c r="D1556" t="s">
        <v>120</v>
      </c>
      <c r="E1556" t="s">
        <v>15</v>
      </c>
      <c r="F1556" t="s">
        <v>183</v>
      </c>
      <c r="G1556" t="s">
        <v>187</v>
      </c>
      <c r="H1556" s="1">
        <v>2018</v>
      </c>
      <c r="I1556" s="2">
        <v>5330</v>
      </c>
      <c r="J1556" s="3">
        <v>10176</v>
      </c>
      <c r="K1556">
        <f>Table1[[#This Row],[Total Revenue + Open]]/Table1[[#This Row],[Qty]]</f>
        <v>1.9091932457786116</v>
      </c>
      <c r="L1556">
        <f>Table1[[#This Row],[Qty]]/Table1[[#This Row],[Total Revenue + Open]]</f>
        <v>0.52378144654088055</v>
      </c>
    </row>
    <row r="1557" spans="1:12">
      <c r="A1557" t="s">
        <v>10</v>
      </c>
      <c r="B1557" t="s">
        <v>11</v>
      </c>
      <c r="C1557" t="s">
        <v>119</v>
      </c>
      <c r="D1557" t="s">
        <v>120</v>
      </c>
      <c r="E1557" t="s">
        <v>15</v>
      </c>
      <c r="F1557" t="s">
        <v>183</v>
      </c>
      <c r="G1557" t="s">
        <v>187</v>
      </c>
      <c r="H1557" s="1">
        <v>2018</v>
      </c>
      <c r="I1557" s="2">
        <v>2565</v>
      </c>
      <c r="J1557" s="3">
        <v>4896</v>
      </c>
      <c r="K1557">
        <f>Table1[[#This Row],[Total Revenue + Open]]/Table1[[#This Row],[Qty]]</f>
        <v>1.9087719298245613</v>
      </c>
      <c r="L1557">
        <f>Table1[[#This Row],[Qty]]/Table1[[#This Row],[Total Revenue + Open]]</f>
        <v>0.52389705882352944</v>
      </c>
    </row>
    <row r="1558" spans="1:12">
      <c r="A1558" t="s">
        <v>10</v>
      </c>
      <c r="B1558" t="s">
        <v>11</v>
      </c>
      <c r="C1558" t="s">
        <v>119</v>
      </c>
      <c r="D1558" t="s">
        <v>120</v>
      </c>
      <c r="E1558" t="s">
        <v>15</v>
      </c>
      <c r="F1558" t="s">
        <v>183</v>
      </c>
      <c r="G1558" t="s">
        <v>187</v>
      </c>
      <c r="H1558" s="1">
        <v>2021</v>
      </c>
      <c r="I1558" s="2">
        <v>2210</v>
      </c>
      <c r="J1558" s="3">
        <v>4488</v>
      </c>
      <c r="K1558">
        <f>Table1[[#This Row],[Total Revenue + Open]]/Table1[[#This Row],[Qty]]</f>
        <v>2.0307692307692307</v>
      </c>
      <c r="L1558">
        <f>Table1[[#This Row],[Qty]]/Table1[[#This Row],[Total Revenue + Open]]</f>
        <v>0.49242424242424243</v>
      </c>
    </row>
    <row r="1559" spans="1:12">
      <c r="A1559" t="s">
        <v>10</v>
      </c>
      <c r="B1559" t="s">
        <v>11</v>
      </c>
      <c r="C1559" t="s">
        <v>119</v>
      </c>
      <c r="D1559" t="s">
        <v>120</v>
      </c>
      <c r="E1559" t="s">
        <v>15</v>
      </c>
      <c r="F1559" t="s">
        <v>183</v>
      </c>
      <c r="G1559" t="s">
        <v>187</v>
      </c>
      <c r="H1559" s="1">
        <v>2021</v>
      </c>
      <c r="I1559" s="2">
        <v>300</v>
      </c>
      <c r="J1559" s="3">
        <v>612</v>
      </c>
      <c r="K1559">
        <f>Table1[[#This Row],[Total Revenue + Open]]/Table1[[#This Row],[Qty]]</f>
        <v>2.04</v>
      </c>
      <c r="L1559">
        <f>Table1[[#This Row],[Qty]]/Table1[[#This Row],[Total Revenue + Open]]</f>
        <v>0.49019607843137253</v>
      </c>
    </row>
    <row r="1560" spans="1:12">
      <c r="A1560" t="s">
        <v>10</v>
      </c>
      <c r="B1560" t="s">
        <v>11</v>
      </c>
      <c r="C1560" t="s">
        <v>119</v>
      </c>
      <c r="D1560" t="s">
        <v>120</v>
      </c>
      <c r="E1560" t="s">
        <v>15</v>
      </c>
      <c r="F1560" t="s">
        <v>183</v>
      </c>
      <c r="G1560" t="s">
        <v>187</v>
      </c>
      <c r="H1560" s="1">
        <v>2021</v>
      </c>
      <c r="I1560" s="2">
        <v>150</v>
      </c>
      <c r="J1560" s="3">
        <v>306</v>
      </c>
      <c r="K1560">
        <f>Table1[[#This Row],[Total Revenue + Open]]/Table1[[#This Row],[Qty]]</f>
        <v>2.04</v>
      </c>
      <c r="L1560">
        <f>Table1[[#This Row],[Qty]]/Table1[[#This Row],[Total Revenue + Open]]</f>
        <v>0.49019607843137253</v>
      </c>
    </row>
    <row r="1561" spans="1:12">
      <c r="A1561" t="s">
        <v>10</v>
      </c>
      <c r="B1561" t="s">
        <v>11</v>
      </c>
      <c r="C1561" t="s">
        <v>119</v>
      </c>
      <c r="D1561" t="s">
        <v>120</v>
      </c>
      <c r="E1561" t="s">
        <v>15</v>
      </c>
      <c r="F1561" t="s">
        <v>183</v>
      </c>
      <c r="G1561" t="s">
        <v>187</v>
      </c>
      <c r="H1561" s="1">
        <v>2021</v>
      </c>
      <c r="I1561" s="2">
        <v>200</v>
      </c>
      <c r="J1561" s="3">
        <v>408</v>
      </c>
      <c r="K1561">
        <f>Table1[[#This Row],[Total Revenue + Open]]/Table1[[#This Row],[Qty]]</f>
        <v>2.04</v>
      </c>
      <c r="L1561">
        <f>Table1[[#This Row],[Qty]]/Table1[[#This Row],[Total Revenue + Open]]</f>
        <v>0.49019607843137253</v>
      </c>
    </row>
    <row r="1562" spans="1:12">
      <c r="A1562" t="s">
        <v>10</v>
      </c>
      <c r="B1562" t="s">
        <v>11</v>
      </c>
      <c r="C1562" t="s">
        <v>119</v>
      </c>
      <c r="D1562" t="s">
        <v>120</v>
      </c>
      <c r="E1562" t="s">
        <v>15</v>
      </c>
      <c r="F1562" t="s">
        <v>183</v>
      </c>
      <c r="G1562" t="s">
        <v>187</v>
      </c>
      <c r="H1562" s="1">
        <v>2018</v>
      </c>
      <c r="I1562" s="2">
        <v>3395</v>
      </c>
      <c r="J1562" s="3">
        <v>6480</v>
      </c>
      <c r="K1562">
        <f>Table1[[#This Row],[Total Revenue + Open]]/Table1[[#This Row],[Qty]]</f>
        <v>1.9086892488954346</v>
      </c>
      <c r="L1562">
        <f>Table1[[#This Row],[Qty]]/Table1[[#This Row],[Total Revenue + Open]]</f>
        <v>0.5239197530864198</v>
      </c>
    </row>
    <row r="1563" spans="1:12">
      <c r="A1563" t="s">
        <v>10</v>
      </c>
      <c r="B1563" t="s">
        <v>11</v>
      </c>
      <c r="C1563" t="s">
        <v>119</v>
      </c>
      <c r="D1563" t="s">
        <v>120</v>
      </c>
      <c r="E1563" t="s">
        <v>15</v>
      </c>
      <c r="F1563" t="s">
        <v>183</v>
      </c>
      <c r="G1563" t="s">
        <v>187</v>
      </c>
      <c r="H1563" s="1">
        <v>2018</v>
      </c>
      <c r="I1563" s="2">
        <v>1000</v>
      </c>
      <c r="J1563" s="3">
        <v>1920</v>
      </c>
      <c r="K1563">
        <f>Table1[[#This Row],[Total Revenue + Open]]/Table1[[#This Row],[Qty]]</f>
        <v>1.92</v>
      </c>
      <c r="L1563">
        <f>Table1[[#This Row],[Qty]]/Table1[[#This Row],[Total Revenue + Open]]</f>
        <v>0.52083333333333337</v>
      </c>
    </row>
    <row r="1564" spans="1:12">
      <c r="A1564" t="s">
        <v>10</v>
      </c>
      <c r="B1564" t="s">
        <v>11</v>
      </c>
      <c r="C1564" t="s">
        <v>119</v>
      </c>
      <c r="D1564" t="s">
        <v>120</v>
      </c>
      <c r="E1564" t="s">
        <v>15</v>
      </c>
      <c r="F1564" t="s">
        <v>183</v>
      </c>
      <c r="G1564" t="s">
        <v>187</v>
      </c>
      <c r="H1564" s="1">
        <v>2018</v>
      </c>
      <c r="I1564" s="2">
        <v>2940</v>
      </c>
      <c r="J1564" s="3">
        <v>5616</v>
      </c>
      <c r="K1564">
        <f>Table1[[#This Row],[Total Revenue + Open]]/Table1[[#This Row],[Qty]]</f>
        <v>1.9102040816326531</v>
      </c>
      <c r="L1564">
        <f>Table1[[#This Row],[Qty]]/Table1[[#This Row],[Total Revenue + Open]]</f>
        <v>0.52350427350427353</v>
      </c>
    </row>
    <row r="1565" spans="1:12">
      <c r="A1565" t="s">
        <v>10</v>
      </c>
      <c r="B1565" t="s">
        <v>11</v>
      </c>
      <c r="C1565" t="s">
        <v>119</v>
      </c>
      <c r="D1565" t="s">
        <v>120</v>
      </c>
      <c r="E1565" t="s">
        <v>15</v>
      </c>
      <c r="F1565" t="s">
        <v>183</v>
      </c>
      <c r="G1565" t="s">
        <v>187</v>
      </c>
      <c r="H1565" s="1">
        <v>2017</v>
      </c>
      <c r="I1565" s="2">
        <v>5375</v>
      </c>
      <c r="J1565" s="3">
        <v>10272</v>
      </c>
      <c r="K1565">
        <f>Table1[[#This Row],[Total Revenue + Open]]/Table1[[#This Row],[Qty]]</f>
        <v>1.9110697674418604</v>
      </c>
      <c r="L1565">
        <f>Table1[[#This Row],[Qty]]/Table1[[#This Row],[Total Revenue + Open]]</f>
        <v>0.52326713395638624</v>
      </c>
    </row>
    <row r="1566" spans="1:12">
      <c r="A1566" t="s">
        <v>10</v>
      </c>
      <c r="B1566" t="s">
        <v>11</v>
      </c>
      <c r="C1566" t="s">
        <v>119</v>
      </c>
      <c r="D1566" t="s">
        <v>120</v>
      </c>
      <c r="E1566" t="s">
        <v>15</v>
      </c>
      <c r="F1566" t="s">
        <v>183</v>
      </c>
      <c r="G1566" t="s">
        <v>187</v>
      </c>
      <c r="H1566" s="1">
        <v>2017</v>
      </c>
      <c r="I1566" s="2">
        <v>3670</v>
      </c>
      <c r="J1566" s="3">
        <v>7008</v>
      </c>
      <c r="K1566">
        <f>Table1[[#This Row],[Total Revenue + Open]]/Table1[[#This Row],[Qty]]</f>
        <v>1.9095367847411444</v>
      </c>
      <c r="L1566">
        <f>Table1[[#This Row],[Qty]]/Table1[[#This Row],[Total Revenue + Open]]</f>
        <v>0.52368721461187218</v>
      </c>
    </row>
    <row r="1567" spans="1:12">
      <c r="A1567" t="s">
        <v>10</v>
      </c>
      <c r="B1567" t="s">
        <v>11</v>
      </c>
      <c r="C1567" t="s">
        <v>119</v>
      </c>
      <c r="D1567" t="s">
        <v>120</v>
      </c>
      <c r="E1567" t="s">
        <v>15</v>
      </c>
      <c r="F1567" t="s">
        <v>183</v>
      </c>
      <c r="G1567" t="s">
        <v>187</v>
      </c>
      <c r="H1567" s="1">
        <v>2017</v>
      </c>
      <c r="I1567" s="2">
        <v>2790</v>
      </c>
      <c r="J1567" s="3">
        <v>5328</v>
      </c>
      <c r="K1567">
        <f>Table1[[#This Row],[Total Revenue + Open]]/Table1[[#This Row],[Qty]]</f>
        <v>1.9096774193548387</v>
      </c>
      <c r="L1567">
        <f>Table1[[#This Row],[Qty]]/Table1[[#This Row],[Total Revenue + Open]]</f>
        <v>0.52364864864864868</v>
      </c>
    </row>
    <row r="1568" spans="1:12">
      <c r="A1568" t="s">
        <v>10</v>
      </c>
      <c r="B1568" t="s">
        <v>11</v>
      </c>
      <c r="C1568" t="s">
        <v>119</v>
      </c>
      <c r="D1568" t="s">
        <v>120</v>
      </c>
      <c r="E1568" t="s">
        <v>15</v>
      </c>
      <c r="F1568" t="s">
        <v>183</v>
      </c>
      <c r="G1568" t="s">
        <v>187</v>
      </c>
      <c r="H1568" s="1">
        <v>2018</v>
      </c>
      <c r="I1568" s="2">
        <v>4775</v>
      </c>
      <c r="J1568" s="3">
        <v>9120</v>
      </c>
      <c r="K1568">
        <f>Table1[[#This Row],[Total Revenue + Open]]/Table1[[#This Row],[Qty]]</f>
        <v>1.9099476439790577</v>
      </c>
      <c r="L1568">
        <f>Table1[[#This Row],[Qty]]/Table1[[#This Row],[Total Revenue + Open]]</f>
        <v>0.52357456140350878</v>
      </c>
    </row>
    <row r="1569" spans="1:12">
      <c r="A1569" t="s">
        <v>10</v>
      </c>
      <c r="B1569" t="s">
        <v>11</v>
      </c>
      <c r="C1569" t="s">
        <v>119</v>
      </c>
      <c r="D1569" t="s">
        <v>120</v>
      </c>
      <c r="E1569" t="s">
        <v>15</v>
      </c>
      <c r="F1569" t="s">
        <v>183</v>
      </c>
      <c r="G1569" t="s">
        <v>187</v>
      </c>
      <c r="H1569" s="1">
        <v>2018</v>
      </c>
      <c r="I1569" s="2">
        <v>1185</v>
      </c>
      <c r="J1569" s="3">
        <v>2256</v>
      </c>
      <c r="K1569">
        <f>Table1[[#This Row],[Total Revenue + Open]]/Table1[[#This Row],[Qty]]</f>
        <v>1.9037974683544303</v>
      </c>
      <c r="L1569">
        <f>Table1[[#This Row],[Qty]]/Table1[[#This Row],[Total Revenue + Open]]</f>
        <v>0.52526595744680848</v>
      </c>
    </row>
    <row r="1570" spans="1:12">
      <c r="A1570" t="s">
        <v>10</v>
      </c>
      <c r="B1570" t="s">
        <v>11</v>
      </c>
      <c r="C1570" t="s">
        <v>119</v>
      </c>
      <c r="D1570" t="s">
        <v>120</v>
      </c>
      <c r="E1570" t="s">
        <v>15</v>
      </c>
      <c r="F1570" t="s">
        <v>183</v>
      </c>
      <c r="G1570" t="s">
        <v>187</v>
      </c>
      <c r="H1570" s="1">
        <v>2018</v>
      </c>
      <c r="I1570" s="2">
        <v>3720</v>
      </c>
      <c r="J1570" s="3">
        <v>7104</v>
      </c>
      <c r="K1570">
        <f>Table1[[#This Row],[Total Revenue + Open]]/Table1[[#This Row],[Qty]]</f>
        <v>1.9096774193548387</v>
      </c>
      <c r="L1570">
        <f>Table1[[#This Row],[Qty]]/Table1[[#This Row],[Total Revenue + Open]]</f>
        <v>0.52364864864864868</v>
      </c>
    </row>
    <row r="1571" spans="1:12">
      <c r="A1571" t="s">
        <v>10</v>
      </c>
      <c r="B1571" t="s">
        <v>11</v>
      </c>
      <c r="C1571" t="s">
        <v>119</v>
      </c>
      <c r="D1571" t="s">
        <v>120</v>
      </c>
      <c r="E1571" t="s">
        <v>15</v>
      </c>
      <c r="F1571" t="s">
        <v>183</v>
      </c>
      <c r="G1571" t="s">
        <v>187</v>
      </c>
      <c r="H1571" s="1">
        <v>2018</v>
      </c>
      <c r="I1571" s="2">
        <v>2335</v>
      </c>
      <c r="J1571" s="3">
        <v>4464</v>
      </c>
      <c r="K1571">
        <f>Table1[[#This Row],[Total Revenue + Open]]/Table1[[#This Row],[Qty]]</f>
        <v>1.9117773019271949</v>
      </c>
      <c r="L1571">
        <f>Table1[[#This Row],[Qty]]/Table1[[#This Row],[Total Revenue + Open]]</f>
        <v>0.52307347670250892</v>
      </c>
    </row>
    <row r="1572" spans="1:12">
      <c r="A1572" t="s">
        <v>10</v>
      </c>
      <c r="B1572" t="s">
        <v>11</v>
      </c>
      <c r="C1572" t="s">
        <v>119</v>
      </c>
      <c r="D1572" t="s">
        <v>120</v>
      </c>
      <c r="E1572" t="s">
        <v>15</v>
      </c>
      <c r="F1572" t="s">
        <v>183</v>
      </c>
      <c r="G1572" t="s">
        <v>187</v>
      </c>
      <c r="H1572" s="1">
        <v>2018</v>
      </c>
      <c r="I1572" s="2">
        <v>2775</v>
      </c>
      <c r="J1572" s="3">
        <v>5328</v>
      </c>
      <c r="K1572">
        <f>Table1[[#This Row],[Total Revenue + Open]]/Table1[[#This Row],[Qty]]</f>
        <v>1.92</v>
      </c>
      <c r="L1572">
        <f>Table1[[#This Row],[Qty]]/Table1[[#This Row],[Total Revenue + Open]]</f>
        <v>0.52083333333333337</v>
      </c>
    </row>
    <row r="1573" spans="1:12">
      <c r="A1573" t="s">
        <v>10</v>
      </c>
      <c r="B1573" t="s">
        <v>11</v>
      </c>
      <c r="C1573" t="s">
        <v>119</v>
      </c>
      <c r="D1573" t="s">
        <v>120</v>
      </c>
      <c r="E1573" t="s">
        <v>15</v>
      </c>
      <c r="F1573" t="s">
        <v>183</v>
      </c>
      <c r="G1573" t="s">
        <v>187</v>
      </c>
      <c r="H1573" s="1">
        <v>2018</v>
      </c>
      <c r="I1573" s="2">
        <v>5200</v>
      </c>
      <c r="J1573" s="3">
        <v>9936</v>
      </c>
      <c r="K1573">
        <f>Table1[[#This Row],[Total Revenue + Open]]/Table1[[#This Row],[Qty]]</f>
        <v>1.9107692307692308</v>
      </c>
      <c r="L1573">
        <f>Table1[[#This Row],[Qty]]/Table1[[#This Row],[Total Revenue + Open]]</f>
        <v>0.52334943639291465</v>
      </c>
    </row>
    <row r="1574" spans="1:12">
      <c r="A1574" t="s">
        <v>10</v>
      </c>
      <c r="B1574" t="s">
        <v>11</v>
      </c>
      <c r="C1574" t="s">
        <v>119</v>
      </c>
      <c r="D1574" t="s">
        <v>120</v>
      </c>
      <c r="E1574" t="s">
        <v>15</v>
      </c>
      <c r="F1574" t="s">
        <v>183</v>
      </c>
      <c r="G1574" t="s">
        <v>187</v>
      </c>
      <c r="H1574" s="1">
        <v>2019</v>
      </c>
      <c r="I1574" s="2">
        <v>1810</v>
      </c>
      <c r="J1574" s="3">
        <v>3456</v>
      </c>
      <c r="K1574">
        <f>Table1[[#This Row],[Total Revenue + Open]]/Table1[[#This Row],[Qty]]</f>
        <v>1.9093922651933701</v>
      </c>
      <c r="L1574">
        <f>Table1[[#This Row],[Qty]]/Table1[[#This Row],[Total Revenue + Open]]</f>
        <v>0.52372685185185186</v>
      </c>
    </row>
    <row r="1575" spans="1:12">
      <c r="A1575" t="s">
        <v>10</v>
      </c>
      <c r="B1575" t="s">
        <v>11</v>
      </c>
      <c r="C1575" t="s">
        <v>119</v>
      </c>
      <c r="D1575" t="s">
        <v>120</v>
      </c>
      <c r="E1575" t="s">
        <v>15</v>
      </c>
      <c r="F1575" t="s">
        <v>183</v>
      </c>
      <c r="G1575" t="s">
        <v>187</v>
      </c>
      <c r="H1575" s="1">
        <v>2019</v>
      </c>
      <c r="I1575" s="2">
        <v>12320</v>
      </c>
      <c r="J1575" s="3">
        <v>23520</v>
      </c>
      <c r="K1575">
        <f>Table1[[#This Row],[Total Revenue + Open]]/Table1[[#This Row],[Qty]]</f>
        <v>1.9090909090909092</v>
      </c>
      <c r="L1575">
        <f>Table1[[#This Row],[Qty]]/Table1[[#This Row],[Total Revenue + Open]]</f>
        <v>0.52380952380952384</v>
      </c>
    </row>
    <row r="1576" spans="1:12">
      <c r="A1576" t="s">
        <v>10</v>
      </c>
      <c r="B1576" t="s">
        <v>11</v>
      </c>
      <c r="C1576" t="s">
        <v>119</v>
      </c>
      <c r="D1576" t="s">
        <v>120</v>
      </c>
      <c r="E1576" t="s">
        <v>15</v>
      </c>
      <c r="F1576" t="s">
        <v>183</v>
      </c>
      <c r="G1576" t="s">
        <v>187</v>
      </c>
      <c r="H1576" s="1">
        <v>2019</v>
      </c>
      <c r="I1576" s="2">
        <v>900</v>
      </c>
      <c r="J1576" s="3">
        <v>1728</v>
      </c>
      <c r="K1576">
        <f>Table1[[#This Row],[Total Revenue + Open]]/Table1[[#This Row],[Qty]]</f>
        <v>1.92</v>
      </c>
      <c r="L1576">
        <f>Table1[[#This Row],[Qty]]/Table1[[#This Row],[Total Revenue + Open]]</f>
        <v>0.52083333333333337</v>
      </c>
    </row>
    <row r="1577" spans="1:12">
      <c r="A1577" t="s">
        <v>10</v>
      </c>
      <c r="B1577" t="s">
        <v>11</v>
      </c>
      <c r="C1577" t="s">
        <v>119</v>
      </c>
      <c r="D1577" t="s">
        <v>120</v>
      </c>
      <c r="E1577" t="s">
        <v>15</v>
      </c>
      <c r="F1577" t="s">
        <v>183</v>
      </c>
      <c r="G1577" t="s">
        <v>187</v>
      </c>
      <c r="H1577" s="1">
        <v>2020</v>
      </c>
      <c r="I1577" s="2">
        <v>50</v>
      </c>
      <c r="J1577" s="3">
        <v>102</v>
      </c>
      <c r="K1577">
        <f>Table1[[#This Row],[Total Revenue + Open]]/Table1[[#This Row],[Qty]]</f>
        <v>2.04</v>
      </c>
      <c r="L1577">
        <f>Table1[[#This Row],[Qty]]/Table1[[#This Row],[Total Revenue + Open]]</f>
        <v>0.49019607843137253</v>
      </c>
    </row>
    <row r="1578" spans="1:12">
      <c r="A1578" t="s">
        <v>10</v>
      </c>
      <c r="B1578" t="s">
        <v>11</v>
      </c>
      <c r="C1578" t="s">
        <v>119</v>
      </c>
      <c r="D1578" t="s">
        <v>120</v>
      </c>
      <c r="E1578" t="s">
        <v>15</v>
      </c>
      <c r="F1578" t="s">
        <v>183</v>
      </c>
      <c r="G1578" t="s">
        <v>187</v>
      </c>
      <c r="H1578" s="1">
        <v>2021</v>
      </c>
      <c r="I1578" s="2">
        <v>5435</v>
      </c>
      <c r="J1578" s="3">
        <v>11016</v>
      </c>
      <c r="K1578">
        <f>Table1[[#This Row],[Total Revenue + Open]]/Table1[[#This Row],[Qty]]</f>
        <v>2.0268629254829809</v>
      </c>
      <c r="L1578">
        <f>Table1[[#This Row],[Qty]]/Table1[[#This Row],[Total Revenue + Open]]</f>
        <v>0.49337327523602031</v>
      </c>
    </row>
    <row r="1579" spans="1:12">
      <c r="A1579" t="s">
        <v>10</v>
      </c>
      <c r="B1579" t="s">
        <v>11</v>
      </c>
      <c r="C1579" t="s">
        <v>119</v>
      </c>
      <c r="D1579" t="s">
        <v>120</v>
      </c>
      <c r="E1579" t="s">
        <v>15</v>
      </c>
      <c r="F1579" t="s">
        <v>183</v>
      </c>
      <c r="G1579" t="s">
        <v>187</v>
      </c>
      <c r="H1579" s="1">
        <v>2021</v>
      </c>
      <c r="I1579" s="2">
        <v>11415</v>
      </c>
      <c r="J1579" s="3">
        <v>23154</v>
      </c>
      <c r="K1579">
        <f>Table1[[#This Row],[Total Revenue + Open]]/Table1[[#This Row],[Qty]]</f>
        <v>2.0283837056504601</v>
      </c>
      <c r="L1579">
        <f>Table1[[#This Row],[Qty]]/Table1[[#This Row],[Total Revenue + Open]]</f>
        <v>0.49300336874838041</v>
      </c>
    </row>
    <row r="1580" spans="1:12">
      <c r="A1580" t="s">
        <v>10</v>
      </c>
      <c r="B1580" t="s">
        <v>11</v>
      </c>
      <c r="C1580" t="s">
        <v>119</v>
      </c>
      <c r="D1580" t="s">
        <v>120</v>
      </c>
      <c r="E1580" t="s">
        <v>15</v>
      </c>
      <c r="F1580" t="s">
        <v>183</v>
      </c>
      <c r="G1580" t="s">
        <v>187</v>
      </c>
      <c r="H1580" s="1">
        <v>2021</v>
      </c>
      <c r="I1580" s="2">
        <v>2215</v>
      </c>
      <c r="J1580" s="3">
        <v>4488</v>
      </c>
      <c r="K1580">
        <f>Table1[[#This Row],[Total Revenue + Open]]/Table1[[#This Row],[Qty]]</f>
        <v>2.0261851015801353</v>
      </c>
      <c r="L1580">
        <f>Table1[[#This Row],[Qty]]/Table1[[#This Row],[Total Revenue + Open]]</f>
        <v>0.49353832442067735</v>
      </c>
    </row>
    <row r="1581" spans="1:12">
      <c r="A1581" t="s">
        <v>10</v>
      </c>
      <c r="B1581" t="s">
        <v>11</v>
      </c>
      <c r="C1581" t="s">
        <v>119</v>
      </c>
      <c r="D1581" t="s">
        <v>120</v>
      </c>
      <c r="E1581" t="s">
        <v>15</v>
      </c>
      <c r="F1581" t="s">
        <v>183</v>
      </c>
      <c r="G1581" t="s">
        <v>187</v>
      </c>
      <c r="H1581" s="1">
        <v>2021</v>
      </c>
      <c r="I1581" s="2">
        <v>700</v>
      </c>
      <c r="J1581" s="3">
        <v>1428</v>
      </c>
      <c r="K1581">
        <f>Table1[[#This Row],[Total Revenue + Open]]/Table1[[#This Row],[Qty]]</f>
        <v>2.04</v>
      </c>
      <c r="L1581">
        <f>Table1[[#This Row],[Qty]]/Table1[[#This Row],[Total Revenue + Open]]</f>
        <v>0.49019607843137253</v>
      </c>
    </row>
    <row r="1582" spans="1:12">
      <c r="A1582" t="s">
        <v>10</v>
      </c>
      <c r="B1582" t="s">
        <v>11</v>
      </c>
      <c r="C1582" t="s">
        <v>119</v>
      </c>
      <c r="D1582" t="s">
        <v>120</v>
      </c>
      <c r="E1582" t="s">
        <v>15</v>
      </c>
      <c r="F1582" t="s">
        <v>183</v>
      </c>
      <c r="G1582" t="s">
        <v>187</v>
      </c>
      <c r="H1582" s="1">
        <v>2021</v>
      </c>
      <c r="I1582" s="2">
        <v>5330</v>
      </c>
      <c r="J1582" s="3">
        <v>10812</v>
      </c>
      <c r="K1582">
        <f>Table1[[#This Row],[Total Revenue + Open]]/Table1[[#This Row],[Qty]]</f>
        <v>2.028517823639775</v>
      </c>
      <c r="L1582">
        <f>Table1[[#This Row],[Qty]]/Table1[[#This Row],[Total Revenue + Open]]</f>
        <v>0.49297077321494637</v>
      </c>
    </row>
    <row r="1583" spans="1:12">
      <c r="A1583" t="s">
        <v>10</v>
      </c>
      <c r="B1583" t="s">
        <v>11</v>
      </c>
      <c r="C1583" t="s">
        <v>119</v>
      </c>
      <c r="D1583" t="s">
        <v>120</v>
      </c>
      <c r="E1583" t="s">
        <v>15</v>
      </c>
      <c r="F1583" t="s">
        <v>183</v>
      </c>
      <c r="G1583" t="s">
        <v>187</v>
      </c>
      <c r="H1583" s="1">
        <v>2021</v>
      </c>
      <c r="I1583" s="2">
        <v>550</v>
      </c>
      <c r="J1583" s="3">
        <v>1122</v>
      </c>
      <c r="K1583">
        <f>Table1[[#This Row],[Total Revenue + Open]]/Table1[[#This Row],[Qty]]</f>
        <v>2.04</v>
      </c>
      <c r="L1583">
        <f>Table1[[#This Row],[Qty]]/Table1[[#This Row],[Total Revenue + Open]]</f>
        <v>0.49019607843137253</v>
      </c>
    </row>
    <row r="1584" spans="1:12">
      <c r="A1584" t="s">
        <v>10</v>
      </c>
      <c r="B1584" t="s">
        <v>11</v>
      </c>
      <c r="C1584" t="s">
        <v>119</v>
      </c>
      <c r="D1584" t="s">
        <v>120</v>
      </c>
      <c r="E1584" t="s">
        <v>15</v>
      </c>
      <c r="F1584" t="s">
        <v>183</v>
      </c>
      <c r="G1584" t="s">
        <v>187</v>
      </c>
      <c r="H1584" s="1">
        <v>2021</v>
      </c>
      <c r="I1584" s="2">
        <v>1360</v>
      </c>
      <c r="J1584" s="3">
        <v>2754</v>
      </c>
      <c r="K1584">
        <f>Table1[[#This Row],[Total Revenue + Open]]/Table1[[#This Row],[Qty]]</f>
        <v>2.0249999999999999</v>
      </c>
      <c r="L1584">
        <f>Table1[[#This Row],[Qty]]/Table1[[#This Row],[Total Revenue + Open]]</f>
        <v>0.49382716049382713</v>
      </c>
    </row>
    <row r="1585" spans="1:12">
      <c r="A1585" t="s">
        <v>10</v>
      </c>
      <c r="B1585" t="s">
        <v>11</v>
      </c>
      <c r="C1585" t="s">
        <v>119</v>
      </c>
      <c r="D1585" t="s">
        <v>120</v>
      </c>
      <c r="E1585" t="s">
        <v>15</v>
      </c>
      <c r="F1585" t="s">
        <v>183</v>
      </c>
      <c r="G1585" t="s">
        <v>187</v>
      </c>
      <c r="H1585" s="1">
        <v>2021</v>
      </c>
      <c r="I1585" s="2">
        <v>3220</v>
      </c>
      <c r="J1585" s="3">
        <v>6528</v>
      </c>
      <c r="K1585">
        <f>Table1[[#This Row],[Total Revenue + Open]]/Table1[[#This Row],[Qty]]</f>
        <v>2.0273291925465839</v>
      </c>
      <c r="L1585">
        <f>Table1[[#This Row],[Qty]]/Table1[[#This Row],[Total Revenue + Open]]</f>
        <v>0.49325980392156865</v>
      </c>
    </row>
    <row r="1586" spans="1:12">
      <c r="A1586" t="s">
        <v>10</v>
      </c>
      <c r="B1586" t="s">
        <v>11</v>
      </c>
      <c r="C1586" t="s">
        <v>119</v>
      </c>
      <c r="D1586" t="s">
        <v>120</v>
      </c>
      <c r="E1586" t="s">
        <v>15</v>
      </c>
      <c r="F1586" t="s">
        <v>183</v>
      </c>
      <c r="G1586" t="s">
        <v>187</v>
      </c>
      <c r="H1586" s="1">
        <v>2021</v>
      </c>
      <c r="I1586" s="2">
        <v>0</v>
      </c>
      <c r="J1586" s="3">
        <v>0</v>
      </c>
      <c r="K1586" t="e">
        <f>Table1[[#This Row],[Total Revenue + Open]]/Table1[[#This Row],[Qty]]</f>
        <v>#DIV/0!</v>
      </c>
      <c r="L1586" t="e">
        <f>Table1[[#This Row],[Qty]]/Table1[[#This Row],[Total Revenue + Open]]</f>
        <v>#DIV/0!</v>
      </c>
    </row>
    <row r="1587" spans="1:12">
      <c r="A1587" t="s">
        <v>10</v>
      </c>
      <c r="B1587" t="s">
        <v>11</v>
      </c>
      <c r="C1587" t="s">
        <v>119</v>
      </c>
      <c r="D1587" t="s">
        <v>120</v>
      </c>
      <c r="E1587" t="s">
        <v>15</v>
      </c>
      <c r="F1587" t="s">
        <v>198</v>
      </c>
      <c r="G1587" t="s">
        <v>200</v>
      </c>
      <c r="H1587" s="1">
        <v>2022</v>
      </c>
      <c r="I1587" s="2">
        <v>600</v>
      </c>
      <c r="J1587" s="3">
        <v>654</v>
      </c>
      <c r="K1587">
        <f>Table1[[#This Row],[Total Revenue + Open]]/Table1[[#This Row],[Qty]]</f>
        <v>1.0900000000000001</v>
      </c>
      <c r="L1587">
        <f>Table1[[#This Row],[Qty]]/Table1[[#This Row],[Total Revenue + Open]]</f>
        <v>0.91743119266055051</v>
      </c>
    </row>
    <row r="1588" spans="1:12">
      <c r="A1588" t="s">
        <v>10</v>
      </c>
      <c r="B1588" t="s">
        <v>11</v>
      </c>
      <c r="C1588" t="s">
        <v>119</v>
      </c>
      <c r="D1588" t="s">
        <v>120</v>
      </c>
      <c r="E1588" t="s">
        <v>19</v>
      </c>
      <c r="F1588" t="s">
        <v>92</v>
      </c>
      <c r="G1588" t="s">
        <v>93</v>
      </c>
      <c r="H1588" s="1">
        <v>2022</v>
      </c>
      <c r="I1588" s="2">
        <v>4350</v>
      </c>
      <c r="J1588" s="3">
        <v>652.5</v>
      </c>
      <c r="K1588">
        <f>Table1[[#This Row],[Total Revenue + Open]]/Table1[[#This Row],[Qty]]</f>
        <v>0.15</v>
      </c>
      <c r="L1588">
        <f>Table1[[#This Row],[Total Revenue + Open]]/Table1[[#This Row],[Qty]]</f>
        <v>0.15</v>
      </c>
    </row>
    <row r="1589" spans="1:12">
      <c r="A1589" t="s">
        <v>10</v>
      </c>
      <c r="B1589" t="s">
        <v>11</v>
      </c>
      <c r="C1589" t="s">
        <v>119</v>
      </c>
      <c r="D1589" t="s">
        <v>120</v>
      </c>
      <c r="E1589" t="s">
        <v>15</v>
      </c>
      <c r="F1589" t="s">
        <v>207</v>
      </c>
      <c r="G1589" t="s">
        <v>208</v>
      </c>
      <c r="H1589" s="1">
        <v>2022</v>
      </c>
      <c r="I1589" s="2">
        <v>130</v>
      </c>
      <c r="J1589" s="3">
        <v>635.70000000000005</v>
      </c>
      <c r="K1589">
        <f>Table1[[#This Row],[Total Revenue + Open]]/Table1[[#This Row],[Qty]]</f>
        <v>4.8900000000000006</v>
      </c>
      <c r="L1589">
        <f>Table1[[#This Row],[Qty]]/Table1[[#This Row],[Total Revenue + Open]]</f>
        <v>0.20449897750511245</v>
      </c>
    </row>
    <row r="1590" spans="1:12">
      <c r="A1590" t="s">
        <v>10</v>
      </c>
      <c r="B1590" t="s">
        <v>11</v>
      </c>
      <c r="C1590" t="s">
        <v>119</v>
      </c>
      <c r="D1590" t="s">
        <v>120</v>
      </c>
      <c r="E1590" t="s">
        <v>15</v>
      </c>
      <c r="F1590" t="s">
        <v>207</v>
      </c>
      <c r="G1590" t="s">
        <v>209</v>
      </c>
      <c r="H1590" s="1">
        <v>2022</v>
      </c>
      <c r="I1590" s="2">
        <v>130</v>
      </c>
      <c r="J1590" s="3">
        <v>635.70000000000005</v>
      </c>
      <c r="K1590">
        <f>Table1[[#This Row],[Total Revenue + Open]]/Table1[[#This Row],[Qty]]</f>
        <v>4.8900000000000006</v>
      </c>
      <c r="L1590">
        <f>Table1[[#This Row],[Qty]]/Table1[[#This Row],[Total Revenue + Open]]</f>
        <v>0.20449897750511245</v>
      </c>
    </row>
    <row r="1591" spans="1:12">
      <c r="A1591" t="s">
        <v>10</v>
      </c>
      <c r="B1591" t="s">
        <v>11</v>
      </c>
      <c r="C1591" t="s">
        <v>119</v>
      </c>
      <c r="D1591" t="s">
        <v>120</v>
      </c>
      <c r="E1591" t="s">
        <v>15</v>
      </c>
      <c r="F1591" t="s">
        <v>36</v>
      </c>
      <c r="G1591" t="s">
        <v>37</v>
      </c>
      <c r="H1591" s="1">
        <v>2022</v>
      </c>
      <c r="I1591" s="2">
        <v>450</v>
      </c>
      <c r="J1591" s="3">
        <v>616.5</v>
      </c>
      <c r="K1591">
        <f>Table1[[#This Row],[Total Revenue + Open]]/Table1[[#This Row],[Qty]]</f>
        <v>1.37</v>
      </c>
      <c r="L1591">
        <f>Table1[[#This Row],[Qty]]/Table1[[#This Row],[Total Revenue + Open]]</f>
        <v>0.72992700729927007</v>
      </c>
    </row>
    <row r="1592" spans="1:12">
      <c r="A1592" t="s">
        <v>10</v>
      </c>
      <c r="B1592" t="s">
        <v>11</v>
      </c>
      <c r="C1592" t="s">
        <v>119</v>
      </c>
      <c r="D1592" t="s">
        <v>120</v>
      </c>
      <c r="E1592" t="s">
        <v>15</v>
      </c>
      <c r="F1592" t="s">
        <v>183</v>
      </c>
      <c r="G1592" t="s">
        <v>187</v>
      </c>
      <c r="H1592" s="1">
        <v>2019</v>
      </c>
      <c r="I1592" s="2">
        <v>3620</v>
      </c>
      <c r="J1592" s="3">
        <v>6912</v>
      </c>
      <c r="K1592">
        <f>Table1[[#This Row],[Total Revenue + Open]]/Table1[[#This Row],[Qty]]</f>
        <v>1.9093922651933701</v>
      </c>
      <c r="L1592">
        <f>Table1[[#This Row],[Qty]]/Table1[[#This Row],[Total Revenue + Open]]</f>
        <v>0.52372685185185186</v>
      </c>
    </row>
    <row r="1593" spans="1:12">
      <c r="A1593" t="s">
        <v>10</v>
      </c>
      <c r="B1593" t="s">
        <v>11</v>
      </c>
      <c r="C1593" t="s">
        <v>119</v>
      </c>
      <c r="D1593" t="s">
        <v>120</v>
      </c>
      <c r="E1593" t="s">
        <v>15</v>
      </c>
      <c r="F1593" t="s">
        <v>183</v>
      </c>
      <c r="G1593" t="s">
        <v>187</v>
      </c>
      <c r="H1593" s="1">
        <v>2019</v>
      </c>
      <c r="I1593" s="2">
        <v>3770</v>
      </c>
      <c r="J1593" s="3">
        <v>7200</v>
      </c>
      <c r="K1593">
        <f>Table1[[#This Row],[Total Revenue + Open]]/Table1[[#This Row],[Qty]]</f>
        <v>1.909814323607427</v>
      </c>
      <c r="L1593">
        <f>Table1[[#This Row],[Qty]]/Table1[[#This Row],[Total Revenue + Open]]</f>
        <v>0.52361111111111114</v>
      </c>
    </row>
    <row r="1594" spans="1:12">
      <c r="A1594" t="s">
        <v>10</v>
      </c>
      <c r="B1594" t="s">
        <v>11</v>
      </c>
      <c r="C1594" t="s">
        <v>119</v>
      </c>
      <c r="D1594" t="s">
        <v>120</v>
      </c>
      <c r="E1594" t="s">
        <v>15</v>
      </c>
      <c r="F1594" t="s">
        <v>183</v>
      </c>
      <c r="G1594" t="s">
        <v>187</v>
      </c>
      <c r="H1594" s="1">
        <v>2019</v>
      </c>
      <c r="I1594" s="2">
        <v>350</v>
      </c>
      <c r="J1594" s="3">
        <v>672</v>
      </c>
      <c r="K1594">
        <f>Table1[[#This Row],[Total Revenue + Open]]/Table1[[#This Row],[Qty]]</f>
        <v>1.92</v>
      </c>
      <c r="L1594">
        <f>Table1[[#This Row],[Qty]]/Table1[[#This Row],[Total Revenue + Open]]</f>
        <v>0.52083333333333337</v>
      </c>
    </row>
    <row r="1595" spans="1:12">
      <c r="A1595" t="s">
        <v>10</v>
      </c>
      <c r="B1595" t="s">
        <v>11</v>
      </c>
      <c r="C1595" t="s">
        <v>119</v>
      </c>
      <c r="D1595" t="s">
        <v>120</v>
      </c>
      <c r="E1595" t="s">
        <v>15</v>
      </c>
      <c r="F1595" t="s">
        <v>183</v>
      </c>
      <c r="G1595" t="s">
        <v>187</v>
      </c>
      <c r="H1595" s="1">
        <v>2020</v>
      </c>
      <c r="I1595" s="2">
        <v>1060</v>
      </c>
      <c r="J1595" s="3">
        <v>2142</v>
      </c>
      <c r="K1595">
        <f>Table1[[#This Row],[Total Revenue + Open]]/Table1[[#This Row],[Qty]]</f>
        <v>2.020754716981132</v>
      </c>
      <c r="L1595">
        <f>Table1[[#This Row],[Qty]]/Table1[[#This Row],[Total Revenue + Open]]</f>
        <v>0.49486461251167135</v>
      </c>
    </row>
    <row r="1596" spans="1:12">
      <c r="A1596" t="s">
        <v>10</v>
      </c>
      <c r="B1596" t="s">
        <v>11</v>
      </c>
      <c r="C1596" t="s">
        <v>119</v>
      </c>
      <c r="D1596" t="s">
        <v>120</v>
      </c>
      <c r="E1596" t="s">
        <v>15</v>
      </c>
      <c r="F1596" t="s">
        <v>183</v>
      </c>
      <c r="G1596" t="s">
        <v>187</v>
      </c>
      <c r="H1596" s="1">
        <v>2020</v>
      </c>
      <c r="I1596" s="2">
        <v>1210</v>
      </c>
      <c r="J1596" s="3">
        <v>2448</v>
      </c>
      <c r="K1596">
        <f>Table1[[#This Row],[Total Revenue + Open]]/Table1[[#This Row],[Qty]]</f>
        <v>2.0231404958677688</v>
      </c>
      <c r="L1596">
        <f>Table1[[#This Row],[Qty]]/Table1[[#This Row],[Total Revenue + Open]]</f>
        <v>0.49428104575163401</v>
      </c>
    </row>
    <row r="1597" spans="1:12">
      <c r="A1597" t="s">
        <v>10</v>
      </c>
      <c r="B1597" t="s">
        <v>11</v>
      </c>
      <c r="C1597" t="s">
        <v>119</v>
      </c>
      <c r="D1597" t="s">
        <v>120</v>
      </c>
      <c r="E1597" t="s">
        <v>15</v>
      </c>
      <c r="F1597" t="s">
        <v>183</v>
      </c>
      <c r="G1597" t="s">
        <v>187</v>
      </c>
      <c r="H1597" s="1">
        <v>2020</v>
      </c>
      <c r="I1597" s="2">
        <v>1300</v>
      </c>
      <c r="J1597" s="3">
        <v>2652</v>
      </c>
      <c r="K1597">
        <f>Table1[[#This Row],[Total Revenue + Open]]/Table1[[#This Row],[Qty]]</f>
        <v>2.04</v>
      </c>
      <c r="L1597">
        <f>Table1[[#This Row],[Qty]]/Table1[[#This Row],[Total Revenue + Open]]</f>
        <v>0.49019607843137253</v>
      </c>
    </row>
    <row r="1598" spans="1:12">
      <c r="A1598" t="s">
        <v>10</v>
      </c>
      <c r="B1598" t="s">
        <v>11</v>
      </c>
      <c r="C1598" t="s">
        <v>119</v>
      </c>
      <c r="D1598" t="s">
        <v>120</v>
      </c>
      <c r="E1598" t="s">
        <v>15</v>
      </c>
      <c r="F1598" t="s">
        <v>183</v>
      </c>
      <c r="G1598" t="s">
        <v>187</v>
      </c>
      <c r="H1598" s="1">
        <v>2020</v>
      </c>
      <c r="I1598" s="2">
        <v>4475</v>
      </c>
      <c r="J1598" s="3">
        <v>9078</v>
      </c>
      <c r="K1598">
        <f>Table1[[#This Row],[Total Revenue + Open]]/Table1[[#This Row],[Qty]]</f>
        <v>2.0286033519553071</v>
      </c>
      <c r="L1598">
        <f>Table1[[#This Row],[Qty]]/Table1[[#This Row],[Total Revenue + Open]]</f>
        <v>0.49294998898435777</v>
      </c>
    </row>
    <row r="1599" spans="1:12">
      <c r="A1599" t="s">
        <v>10</v>
      </c>
      <c r="B1599" t="s">
        <v>11</v>
      </c>
      <c r="C1599" t="s">
        <v>119</v>
      </c>
      <c r="D1599" t="s">
        <v>120</v>
      </c>
      <c r="E1599" t="s">
        <v>15</v>
      </c>
      <c r="F1599" t="s">
        <v>183</v>
      </c>
      <c r="G1599" t="s">
        <v>187</v>
      </c>
      <c r="H1599" s="1">
        <v>2021</v>
      </c>
      <c r="I1599" s="2">
        <v>350</v>
      </c>
      <c r="J1599" s="3">
        <v>714</v>
      </c>
      <c r="K1599">
        <f>Table1[[#This Row],[Total Revenue + Open]]/Table1[[#This Row],[Qty]]</f>
        <v>2.04</v>
      </c>
      <c r="L1599">
        <f>Table1[[#This Row],[Qty]]/Table1[[#This Row],[Total Revenue + Open]]</f>
        <v>0.49019607843137253</v>
      </c>
    </row>
    <row r="1600" spans="1:12">
      <c r="A1600" t="s">
        <v>10</v>
      </c>
      <c r="B1600" t="s">
        <v>11</v>
      </c>
      <c r="C1600" t="s">
        <v>119</v>
      </c>
      <c r="D1600" t="s">
        <v>120</v>
      </c>
      <c r="E1600" t="s">
        <v>15</v>
      </c>
      <c r="F1600" t="s">
        <v>183</v>
      </c>
      <c r="G1600" t="s">
        <v>187</v>
      </c>
      <c r="H1600" s="1">
        <v>2018</v>
      </c>
      <c r="I1600" s="2">
        <v>500</v>
      </c>
      <c r="J1600" s="3">
        <v>960</v>
      </c>
      <c r="K1600">
        <f>Table1[[#This Row],[Total Revenue + Open]]/Table1[[#This Row],[Qty]]</f>
        <v>1.92</v>
      </c>
      <c r="L1600">
        <f>Table1[[#This Row],[Qty]]/Table1[[#This Row],[Total Revenue + Open]]</f>
        <v>0.52083333333333337</v>
      </c>
    </row>
    <row r="1601" spans="1:12">
      <c r="A1601" t="s">
        <v>10</v>
      </c>
      <c r="B1601" t="s">
        <v>11</v>
      </c>
      <c r="C1601" t="s">
        <v>119</v>
      </c>
      <c r="D1601" t="s">
        <v>120</v>
      </c>
      <c r="E1601" t="s">
        <v>15</v>
      </c>
      <c r="F1601" t="s">
        <v>183</v>
      </c>
      <c r="G1601" t="s">
        <v>187</v>
      </c>
      <c r="H1601" s="1">
        <v>2018</v>
      </c>
      <c r="I1601" s="2">
        <v>1000</v>
      </c>
      <c r="J1601" s="3">
        <v>1920</v>
      </c>
      <c r="K1601">
        <f>Table1[[#This Row],[Total Revenue + Open]]/Table1[[#This Row],[Qty]]</f>
        <v>1.92</v>
      </c>
      <c r="L1601">
        <f>Table1[[#This Row],[Qty]]/Table1[[#This Row],[Total Revenue + Open]]</f>
        <v>0.52083333333333337</v>
      </c>
    </row>
    <row r="1602" spans="1:12">
      <c r="A1602" t="s">
        <v>10</v>
      </c>
      <c r="B1602" t="s">
        <v>11</v>
      </c>
      <c r="C1602" t="s">
        <v>119</v>
      </c>
      <c r="D1602" t="s">
        <v>120</v>
      </c>
      <c r="E1602" t="s">
        <v>15</v>
      </c>
      <c r="F1602" t="s">
        <v>183</v>
      </c>
      <c r="G1602" t="s">
        <v>188</v>
      </c>
      <c r="H1602" s="1">
        <v>2017</v>
      </c>
      <c r="I1602" s="2">
        <v>500</v>
      </c>
      <c r="J1602" s="3">
        <v>960</v>
      </c>
      <c r="K1602">
        <f>Table1[[#This Row],[Total Revenue + Open]]/Table1[[#This Row],[Qty]]</f>
        <v>1.92</v>
      </c>
      <c r="L1602">
        <f>Table1[[#This Row],[Qty]]/Table1[[#This Row],[Total Revenue + Open]]</f>
        <v>0.52083333333333337</v>
      </c>
    </row>
    <row r="1603" spans="1:12">
      <c r="A1603" t="s">
        <v>10</v>
      </c>
      <c r="B1603" t="s">
        <v>11</v>
      </c>
      <c r="C1603" t="s">
        <v>119</v>
      </c>
      <c r="D1603" t="s">
        <v>120</v>
      </c>
      <c r="E1603" t="s">
        <v>15</v>
      </c>
      <c r="F1603" t="s">
        <v>183</v>
      </c>
      <c r="G1603" t="s">
        <v>189</v>
      </c>
      <c r="H1603" s="1">
        <v>2017</v>
      </c>
      <c r="I1603" s="2">
        <v>500</v>
      </c>
      <c r="J1603" s="3">
        <v>960</v>
      </c>
      <c r="K1603">
        <f>Table1[[#This Row],[Total Revenue + Open]]/Table1[[#This Row],[Qty]]</f>
        <v>1.92</v>
      </c>
      <c r="L1603">
        <f>Table1[[#This Row],[Qty]]/Table1[[#This Row],[Total Revenue + Open]]</f>
        <v>0.52083333333333337</v>
      </c>
    </row>
    <row r="1604" spans="1:12">
      <c r="A1604" t="s">
        <v>10</v>
      </c>
      <c r="B1604" t="s">
        <v>11</v>
      </c>
      <c r="C1604" t="s">
        <v>119</v>
      </c>
      <c r="D1604" t="s">
        <v>120</v>
      </c>
      <c r="E1604" t="s">
        <v>15</v>
      </c>
      <c r="F1604" t="s">
        <v>183</v>
      </c>
      <c r="G1604" t="s">
        <v>190</v>
      </c>
      <c r="H1604" s="1">
        <v>2018</v>
      </c>
      <c r="I1604" s="2">
        <v>14375</v>
      </c>
      <c r="J1604" s="3">
        <v>27456</v>
      </c>
      <c r="K1604">
        <f>Table1[[#This Row],[Total Revenue + Open]]/Table1[[#This Row],[Qty]]</f>
        <v>1.9099826086956522</v>
      </c>
      <c r="L1604">
        <f>Table1[[#This Row],[Qty]]/Table1[[#This Row],[Total Revenue + Open]]</f>
        <v>0.5235649766899767</v>
      </c>
    </row>
    <row r="1605" spans="1:12">
      <c r="A1605" t="s">
        <v>10</v>
      </c>
      <c r="B1605" t="s">
        <v>11</v>
      </c>
      <c r="C1605" t="s">
        <v>119</v>
      </c>
      <c r="D1605" t="s">
        <v>120</v>
      </c>
      <c r="E1605" t="s">
        <v>15</v>
      </c>
      <c r="F1605" t="s">
        <v>183</v>
      </c>
      <c r="G1605" t="s">
        <v>190</v>
      </c>
      <c r="H1605" s="1">
        <v>2018</v>
      </c>
      <c r="I1605" s="2">
        <v>500</v>
      </c>
      <c r="J1605" s="3">
        <v>960</v>
      </c>
      <c r="K1605">
        <f>Table1[[#This Row],[Total Revenue + Open]]/Table1[[#This Row],[Qty]]</f>
        <v>1.92</v>
      </c>
      <c r="L1605">
        <f>Table1[[#This Row],[Qty]]/Table1[[#This Row],[Total Revenue + Open]]</f>
        <v>0.52083333333333337</v>
      </c>
    </row>
    <row r="1606" spans="1:12">
      <c r="A1606" t="s">
        <v>10</v>
      </c>
      <c r="B1606" t="s">
        <v>11</v>
      </c>
      <c r="C1606" t="s">
        <v>119</v>
      </c>
      <c r="D1606" t="s">
        <v>120</v>
      </c>
      <c r="E1606" t="s">
        <v>15</v>
      </c>
      <c r="F1606" t="s">
        <v>183</v>
      </c>
      <c r="G1606" t="s">
        <v>190</v>
      </c>
      <c r="H1606" s="1">
        <v>2018</v>
      </c>
      <c r="I1606" s="2">
        <v>14020</v>
      </c>
      <c r="J1606" s="3">
        <v>26784</v>
      </c>
      <c r="K1606">
        <f>Table1[[#This Row],[Total Revenue + Open]]/Table1[[#This Row],[Qty]]</f>
        <v>1.910413694721826</v>
      </c>
      <c r="L1606">
        <f>Table1[[#This Row],[Qty]]/Table1[[#This Row],[Total Revenue + Open]]</f>
        <v>0.5234468339307049</v>
      </c>
    </row>
    <row r="1607" spans="1:12">
      <c r="A1607" t="s">
        <v>10</v>
      </c>
      <c r="B1607" t="s">
        <v>11</v>
      </c>
      <c r="C1607" t="s">
        <v>119</v>
      </c>
      <c r="D1607" t="s">
        <v>120</v>
      </c>
      <c r="E1607" t="s">
        <v>15</v>
      </c>
      <c r="F1607" t="s">
        <v>183</v>
      </c>
      <c r="G1607" t="s">
        <v>190</v>
      </c>
      <c r="H1607" s="1">
        <v>2018</v>
      </c>
      <c r="I1607" s="2">
        <v>5025</v>
      </c>
      <c r="J1607" s="3">
        <v>9600</v>
      </c>
      <c r="K1607">
        <f>Table1[[#This Row],[Total Revenue + Open]]/Table1[[#This Row],[Qty]]</f>
        <v>1.9104477611940298</v>
      </c>
      <c r="L1607">
        <f>Table1[[#This Row],[Qty]]/Table1[[#This Row],[Total Revenue + Open]]</f>
        <v>0.5234375</v>
      </c>
    </row>
    <row r="1608" spans="1:12">
      <c r="A1608" t="s">
        <v>10</v>
      </c>
      <c r="B1608" t="s">
        <v>11</v>
      </c>
      <c r="C1608" t="s">
        <v>119</v>
      </c>
      <c r="D1608" t="s">
        <v>120</v>
      </c>
      <c r="E1608" t="s">
        <v>15</v>
      </c>
      <c r="F1608" t="s">
        <v>183</v>
      </c>
      <c r="G1608" t="s">
        <v>190</v>
      </c>
      <c r="H1608" s="1">
        <v>2019</v>
      </c>
      <c r="I1608" s="2">
        <v>8440</v>
      </c>
      <c r="J1608" s="3">
        <v>16128</v>
      </c>
      <c r="K1608">
        <f>Table1[[#This Row],[Total Revenue + Open]]/Table1[[#This Row],[Qty]]</f>
        <v>1.9109004739336493</v>
      </c>
      <c r="L1608">
        <f>Table1[[#This Row],[Qty]]/Table1[[#This Row],[Total Revenue + Open]]</f>
        <v>0.52331349206349209</v>
      </c>
    </row>
    <row r="1609" spans="1:12">
      <c r="A1609" t="s">
        <v>10</v>
      </c>
      <c r="B1609" t="s">
        <v>11</v>
      </c>
      <c r="C1609" t="s">
        <v>119</v>
      </c>
      <c r="D1609" t="s">
        <v>120</v>
      </c>
      <c r="E1609" t="s">
        <v>15</v>
      </c>
      <c r="F1609" t="s">
        <v>183</v>
      </c>
      <c r="G1609" t="s">
        <v>190</v>
      </c>
      <c r="H1609" s="1">
        <v>2019</v>
      </c>
      <c r="I1609" s="2">
        <v>350</v>
      </c>
      <c r="J1609" s="3">
        <v>672</v>
      </c>
      <c r="K1609">
        <f>Table1[[#This Row],[Total Revenue + Open]]/Table1[[#This Row],[Qty]]</f>
        <v>1.92</v>
      </c>
      <c r="L1609">
        <f>Table1[[#This Row],[Qty]]/Table1[[#This Row],[Total Revenue + Open]]</f>
        <v>0.52083333333333337</v>
      </c>
    </row>
    <row r="1610" spans="1:12">
      <c r="A1610" t="s">
        <v>10</v>
      </c>
      <c r="B1610" t="s">
        <v>11</v>
      </c>
      <c r="C1610" t="s">
        <v>119</v>
      </c>
      <c r="D1610" t="s">
        <v>120</v>
      </c>
      <c r="E1610" t="s">
        <v>15</v>
      </c>
      <c r="F1610" t="s">
        <v>183</v>
      </c>
      <c r="G1610" t="s">
        <v>190</v>
      </c>
      <c r="H1610" s="1">
        <v>2019</v>
      </c>
      <c r="I1610" s="2">
        <v>3620</v>
      </c>
      <c r="J1610" s="3">
        <v>6912</v>
      </c>
      <c r="K1610">
        <f>Table1[[#This Row],[Total Revenue + Open]]/Table1[[#This Row],[Qty]]</f>
        <v>1.9093922651933701</v>
      </c>
      <c r="L1610">
        <f>Table1[[#This Row],[Qty]]/Table1[[#This Row],[Total Revenue + Open]]</f>
        <v>0.52372685185185186</v>
      </c>
    </row>
    <row r="1611" spans="1:12">
      <c r="A1611" t="s">
        <v>10</v>
      </c>
      <c r="B1611" t="s">
        <v>11</v>
      </c>
      <c r="C1611" t="s">
        <v>119</v>
      </c>
      <c r="D1611" t="s">
        <v>120</v>
      </c>
      <c r="E1611" t="s">
        <v>15</v>
      </c>
      <c r="F1611" t="s">
        <v>183</v>
      </c>
      <c r="G1611" t="s">
        <v>190</v>
      </c>
      <c r="H1611" s="1">
        <v>2019</v>
      </c>
      <c r="I1611" s="2">
        <v>1460</v>
      </c>
      <c r="J1611" s="3">
        <v>2784</v>
      </c>
      <c r="K1611">
        <f>Table1[[#This Row],[Total Revenue + Open]]/Table1[[#This Row],[Qty]]</f>
        <v>1.9068493150684931</v>
      </c>
      <c r="L1611">
        <f>Table1[[#This Row],[Qty]]/Table1[[#This Row],[Total Revenue + Open]]</f>
        <v>0.52442528735632188</v>
      </c>
    </row>
    <row r="1612" spans="1:12">
      <c r="A1612" t="s">
        <v>10</v>
      </c>
      <c r="B1612" t="s">
        <v>11</v>
      </c>
      <c r="C1612" t="s">
        <v>119</v>
      </c>
      <c r="D1612" t="s">
        <v>120</v>
      </c>
      <c r="E1612" t="s">
        <v>15</v>
      </c>
      <c r="F1612" t="s">
        <v>183</v>
      </c>
      <c r="G1612" t="s">
        <v>190</v>
      </c>
      <c r="H1612" s="1">
        <v>2020</v>
      </c>
      <c r="I1612" s="2">
        <v>14935</v>
      </c>
      <c r="J1612" s="3">
        <v>30294</v>
      </c>
      <c r="K1612">
        <f>Table1[[#This Row],[Total Revenue + Open]]/Table1[[#This Row],[Qty]]</f>
        <v>2.0283896886508201</v>
      </c>
      <c r="L1612">
        <f>Table1[[#This Row],[Qty]]/Table1[[#This Row],[Total Revenue + Open]]</f>
        <v>0.49300191457054204</v>
      </c>
    </row>
    <row r="1613" spans="1:12">
      <c r="A1613" t="s">
        <v>10</v>
      </c>
      <c r="B1613" t="s">
        <v>11</v>
      </c>
      <c r="C1613" t="s">
        <v>119</v>
      </c>
      <c r="D1613" t="s">
        <v>120</v>
      </c>
      <c r="E1613" t="s">
        <v>15</v>
      </c>
      <c r="F1613" t="s">
        <v>183</v>
      </c>
      <c r="G1613" t="s">
        <v>190</v>
      </c>
      <c r="H1613" s="1">
        <v>2021</v>
      </c>
      <c r="I1613" s="2">
        <v>50</v>
      </c>
      <c r="J1613" s="3">
        <v>102</v>
      </c>
      <c r="K1613">
        <f>Table1[[#This Row],[Total Revenue + Open]]/Table1[[#This Row],[Qty]]</f>
        <v>2.04</v>
      </c>
      <c r="L1613">
        <f>Table1[[#This Row],[Qty]]/Table1[[#This Row],[Total Revenue + Open]]</f>
        <v>0.49019607843137253</v>
      </c>
    </row>
    <row r="1614" spans="1:12">
      <c r="A1614" t="s">
        <v>10</v>
      </c>
      <c r="B1614" t="s">
        <v>11</v>
      </c>
      <c r="C1614" t="s">
        <v>119</v>
      </c>
      <c r="D1614" t="s">
        <v>120</v>
      </c>
      <c r="E1614" t="s">
        <v>15</v>
      </c>
      <c r="F1614" t="s">
        <v>183</v>
      </c>
      <c r="G1614" t="s">
        <v>190</v>
      </c>
      <c r="H1614" s="1">
        <v>2019</v>
      </c>
      <c r="I1614" s="2">
        <v>150</v>
      </c>
      <c r="J1614" s="3">
        <v>288</v>
      </c>
      <c r="K1614">
        <f>Table1[[#This Row],[Total Revenue + Open]]/Table1[[#This Row],[Qty]]</f>
        <v>1.92</v>
      </c>
      <c r="L1614">
        <f>Table1[[#This Row],[Qty]]/Table1[[#This Row],[Total Revenue + Open]]</f>
        <v>0.52083333333333337</v>
      </c>
    </row>
    <row r="1615" spans="1:12">
      <c r="A1615" t="s">
        <v>10</v>
      </c>
      <c r="B1615" t="s">
        <v>11</v>
      </c>
      <c r="C1615" t="s">
        <v>119</v>
      </c>
      <c r="D1615" t="s">
        <v>120</v>
      </c>
      <c r="E1615" t="s">
        <v>15</v>
      </c>
      <c r="F1615" t="s">
        <v>183</v>
      </c>
      <c r="G1615" t="s">
        <v>190</v>
      </c>
      <c r="H1615" s="1">
        <v>2019</v>
      </c>
      <c r="I1615" s="2">
        <v>850</v>
      </c>
      <c r="J1615" s="3">
        <v>1632</v>
      </c>
      <c r="K1615">
        <f>Table1[[#This Row],[Total Revenue + Open]]/Table1[[#This Row],[Qty]]</f>
        <v>1.92</v>
      </c>
      <c r="L1615">
        <f>Table1[[#This Row],[Qty]]/Table1[[#This Row],[Total Revenue + Open]]</f>
        <v>0.52083333333333337</v>
      </c>
    </row>
    <row r="1616" spans="1:12">
      <c r="A1616" t="s">
        <v>10</v>
      </c>
      <c r="B1616" t="s">
        <v>11</v>
      </c>
      <c r="C1616" t="s">
        <v>119</v>
      </c>
      <c r="D1616" t="s">
        <v>120</v>
      </c>
      <c r="E1616" t="s">
        <v>15</v>
      </c>
      <c r="F1616" t="s">
        <v>183</v>
      </c>
      <c r="G1616" t="s">
        <v>190</v>
      </c>
      <c r="H1616" s="1">
        <v>2019</v>
      </c>
      <c r="I1616" s="2">
        <v>18995</v>
      </c>
      <c r="J1616" s="3">
        <v>36288</v>
      </c>
      <c r="K1616">
        <f>Table1[[#This Row],[Total Revenue + Open]]/Table1[[#This Row],[Qty]]</f>
        <v>1.9103974730192155</v>
      </c>
      <c r="L1616">
        <f>Table1[[#This Row],[Qty]]/Table1[[#This Row],[Total Revenue + Open]]</f>
        <v>0.52345127865961194</v>
      </c>
    </row>
    <row r="1617" spans="1:12">
      <c r="A1617" t="s">
        <v>10</v>
      </c>
      <c r="B1617" t="s">
        <v>11</v>
      </c>
      <c r="C1617" t="s">
        <v>119</v>
      </c>
      <c r="D1617" t="s">
        <v>120</v>
      </c>
      <c r="E1617" t="s">
        <v>15</v>
      </c>
      <c r="F1617" t="s">
        <v>183</v>
      </c>
      <c r="G1617" t="s">
        <v>190</v>
      </c>
      <c r="H1617" s="1">
        <v>2020</v>
      </c>
      <c r="I1617" s="2">
        <v>3270</v>
      </c>
      <c r="J1617" s="3">
        <v>6240</v>
      </c>
      <c r="K1617">
        <f>Table1[[#This Row],[Total Revenue + Open]]/Table1[[#This Row],[Qty]]</f>
        <v>1.9082568807339451</v>
      </c>
      <c r="L1617">
        <f>Table1[[#This Row],[Qty]]/Table1[[#This Row],[Total Revenue + Open]]</f>
        <v>0.52403846153846156</v>
      </c>
    </row>
    <row r="1618" spans="1:12">
      <c r="A1618" t="s">
        <v>10</v>
      </c>
      <c r="B1618" t="s">
        <v>11</v>
      </c>
      <c r="C1618" t="s">
        <v>119</v>
      </c>
      <c r="D1618" t="s">
        <v>120</v>
      </c>
      <c r="E1618" t="s">
        <v>15</v>
      </c>
      <c r="F1618" t="s">
        <v>183</v>
      </c>
      <c r="G1618" t="s">
        <v>190</v>
      </c>
      <c r="H1618" s="1">
        <v>2020</v>
      </c>
      <c r="I1618" s="2">
        <v>50</v>
      </c>
      <c r="J1618" s="3">
        <v>102</v>
      </c>
      <c r="K1618">
        <f>Table1[[#This Row],[Total Revenue + Open]]/Table1[[#This Row],[Qty]]</f>
        <v>2.04</v>
      </c>
      <c r="L1618">
        <f>Table1[[#This Row],[Qty]]/Table1[[#This Row],[Total Revenue + Open]]</f>
        <v>0.49019607843137253</v>
      </c>
    </row>
    <row r="1619" spans="1:12">
      <c r="A1619" t="s">
        <v>10</v>
      </c>
      <c r="B1619" t="s">
        <v>11</v>
      </c>
      <c r="C1619" t="s">
        <v>119</v>
      </c>
      <c r="D1619" t="s">
        <v>120</v>
      </c>
      <c r="E1619" t="s">
        <v>15</v>
      </c>
      <c r="F1619" t="s">
        <v>183</v>
      </c>
      <c r="G1619" t="s">
        <v>190</v>
      </c>
      <c r="H1619" s="1">
        <v>2020</v>
      </c>
      <c r="I1619" s="2">
        <v>25830</v>
      </c>
      <c r="J1619" s="3">
        <v>52428</v>
      </c>
      <c r="K1619">
        <f>Table1[[#This Row],[Total Revenue + Open]]/Table1[[#This Row],[Qty]]</f>
        <v>2.0297328687572591</v>
      </c>
      <c r="L1619">
        <f>Table1[[#This Row],[Qty]]/Table1[[#This Row],[Total Revenue + Open]]</f>
        <v>0.49267566948958574</v>
      </c>
    </row>
    <row r="1620" spans="1:12">
      <c r="A1620" t="s">
        <v>10</v>
      </c>
      <c r="B1620" t="s">
        <v>11</v>
      </c>
      <c r="C1620" t="s">
        <v>119</v>
      </c>
      <c r="D1620" t="s">
        <v>120</v>
      </c>
      <c r="E1620" t="s">
        <v>15</v>
      </c>
      <c r="F1620" t="s">
        <v>183</v>
      </c>
      <c r="G1620" t="s">
        <v>190</v>
      </c>
      <c r="H1620" s="1">
        <v>2020</v>
      </c>
      <c r="I1620" s="2">
        <v>7440</v>
      </c>
      <c r="J1620" s="3">
        <v>15096</v>
      </c>
      <c r="K1620">
        <f>Table1[[#This Row],[Total Revenue + Open]]/Table1[[#This Row],[Qty]]</f>
        <v>2.0290322580645159</v>
      </c>
      <c r="L1620">
        <f>Table1[[#This Row],[Qty]]/Table1[[#This Row],[Total Revenue + Open]]</f>
        <v>0.49284578696343401</v>
      </c>
    </row>
    <row r="1621" spans="1:12">
      <c r="A1621" t="s">
        <v>10</v>
      </c>
      <c r="B1621" t="s">
        <v>11</v>
      </c>
      <c r="C1621" t="s">
        <v>119</v>
      </c>
      <c r="D1621" t="s">
        <v>120</v>
      </c>
      <c r="E1621" t="s">
        <v>15</v>
      </c>
      <c r="F1621" t="s">
        <v>183</v>
      </c>
      <c r="G1621" t="s">
        <v>190</v>
      </c>
      <c r="H1621" s="1">
        <v>2021</v>
      </c>
      <c r="I1621" s="2">
        <v>2265</v>
      </c>
      <c r="J1621" s="3">
        <v>4590</v>
      </c>
      <c r="K1621">
        <f>Table1[[#This Row],[Total Revenue + Open]]/Table1[[#This Row],[Qty]]</f>
        <v>2.0264900662251657</v>
      </c>
      <c r="L1621">
        <f>Table1[[#This Row],[Qty]]/Table1[[#This Row],[Total Revenue + Open]]</f>
        <v>0.49346405228758172</v>
      </c>
    </row>
    <row r="1622" spans="1:12">
      <c r="A1622" t="s">
        <v>10</v>
      </c>
      <c r="B1622" t="s">
        <v>11</v>
      </c>
      <c r="C1622" t="s">
        <v>119</v>
      </c>
      <c r="D1622" t="s">
        <v>120</v>
      </c>
      <c r="E1622" t="s">
        <v>15</v>
      </c>
      <c r="F1622" t="s">
        <v>183</v>
      </c>
      <c r="G1622" t="s">
        <v>190</v>
      </c>
      <c r="H1622" s="1">
        <v>2020</v>
      </c>
      <c r="I1622" s="2">
        <v>24425</v>
      </c>
      <c r="J1622" s="3">
        <v>49572</v>
      </c>
      <c r="K1622">
        <f>Table1[[#This Row],[Total Revenue + Open]]/Table1[[#This Row],[Qty]]</f>
        <v>2.0295598771750254</v>
      </c>
      <c r="L1622">
        <f>Table1[[#This Row],[Qty]]/Table1[[#This Row],[Total Revenue + Open]]</f>
        <v>0.49271766319696603</v>
      </c>
    </row>
    <row r="1623" spans="1:12">
      <c r="A1623" t="s">
        <v>10</v>
      </c>
      <c r="B1623" t="s">
        <v>11</v>
      </c>
      <c r="C1623" t="s">
        <v>119</v>
      </c>
      <c r="D1623" t="s">
        <v>120</v>
      </c>
      <c r="E1623" t="s">
        <v>15</v>
      </c>
      <c r="F1623" t="s">
        <v>183</v>
      </c>
      <c r="G1623" t="s">
        <v>190</v>
      </c>
      <c r="H1623" s="1">
        <v>2020</v>
      </c>
      <c r="I1623" s="2">
        <v>9400</v>
      </c>
      <c r="J1623" s="3">
        <v>19074</v>
      </c>
      <c r="K1623">
        <f>Table1[[#This Row],[Total Revenue + Open]]/Table1[[#This Row],[Qty]]</f>
        <v>2.0291489361702126</v>
      </c>
      <c r="L1623">
        <f>Table1[[#This Row],[Qty]]/Table1[[#This Row],[Total Revenue + Open]]</f>
        <v>0.49281744783474885</v>
      </c>
    </row>
    <row r="1624" spans="1:12">
      <c r="A1624" t="s">
        <v>10</v>
      </c>
      <c r="B1624" t="s">
        <v>11</v>
      </c>
      <c r="C1624" t="s">
        <v>119</v>
      </c>
      <c r="D1624" t="s">
        <v>120</v>
      </c>
      <c r="E1624" t="s">
        <v>15</v>
      </c>
      <c r="F1624" t="s">
        <v>183</v>
      </c>
      <c r="G1624" t="s">
        <v>190</v>
      </c>
      <c r="H1624" s="1">
        <v>2020</v>
      </c>
      <c r="I1624" s="2">
        <v>23325</v>
      </c>
      <c r="J1624" s="3">
        <v>47328</v>
      </c>
      <c r="K1624">
        <f>Table1[[#This Row],[Total Revenue + Open]]/Table1[[#This Row],[Qty]]</f>
        <v>2.0290675241157556</v>
      </c>
      <c r="L1624">
        <f>Table1[[#This Row],[Qty]]/Table1[[#This Row],[Total Revenue + Open]]</f>
        <v>0.49283722109533468</v>
      </c>
    </row>
    <row r="1625" spans="1:12">
      <c r="A1625" t="s">
        <v>10</v>
      </c>
      <c r="B1625" t="s">
        <v>11</v>
      </c>
      <c r="C1625" t="s">
        <v>119</v>
      </c>
      <c r="D1625" t="s">
        <v>120</v>
      </c>
      <c r="E1625" t="s">
        <v>15</v>
      </c>
      <c r="F1625" t="s">
        <v>183</v>
      </c>
      <c r="G1625" t="s">
        <v>190</v>
      </c>
      <c r="H1625" s="1">
        <v>2021</v>
      </c>
      <c r="I1625" s="2">
        <v>2515</v>
      </c>
      <c r="J1625" s="3">
        <v>5100</v>
      </c>
      <c r="K1625">
        <f>Table1[[#This Row],[Total Revenue + Open]]/Table1[[#This Row],[Qty]]</f>
        <v>2.0278330019880717</v>
      </c>
      <c r="L1625">
        <f>Table1[[#This Row],[Qty]]/Table1[[#This Row],[Total Revenue + Open]]</f>
        <v>0.49313725490196081</v>
      </c>
    </row>
    <row r="1626" spans="1:12">
      <c r="A1626" t="s">
        <v>10</v>
      </c>
      <c r="B1626" t="s">
        <v>11</v>
      </c>
      <c r="C1626" t="s">
        <v>119</v>
      </c>
      <c r="D1626" t="s">
        <v>120</v>
      </c>
      <c r="E1626" t="s">
        <v>15</v>
      </c>
      <c r="F1626" t="s">
        <v>183</v>
      </c>
      <c r="G1626" t="s">
        <v>190</v>
      </c>
      <c r="H1626" s="1">
        <v>2021</v>
      </c>
      <c r="I1626" s="2">
        <v>37295</v>
      </c>
      <c r="J1626" s="3">
        <v>75684</v>
      </c>
      <c r="K1626">
        <f>Table1[[#This Row],[Total Revenue + Open]]/Table1[[#This Row],[Qty]]</f>
        <v>2.0293336908432766</v>
      </c>
      <c r="L1626">
        <f>Table1[[#This Row],[Qty]]/Table1[[#This Row],[Total Revenue + Open]]</f>
        <v>0.49277258073040536</v>
      </c>
    </row>
    <row r="1627" spans="1:12">
      <c r="A1627" t="s">
        <v>10</v>
      </c>
      <c r="B1627" t="s">
        <v>11</v>
      </c>
      <c r="C1627" t="s">
        <v>119</v>
      </c>
      <c r="D1627" t="s">
        <v>120</v>
      </c>
      <c r="E1627" t="s">
        <v>15</v>
      </c>
      <c r="F1627" t="s">
        <v>183</v>
      </c>
      <c r="G1627" t="s">
        <v>190</v>
      </c>
      <c r="H1627" s="1">
        <v>2021</v>
      </c>
      <c r="I1627" s="2">
        <v>1810</v>
      </c>
      <c r="J1627" s="3">
        <v>3672</v>
      </c>
      <c r="K1627">
        <f>Table1[[#This Row],[Total Revenue + Open]]/Table1[[#This Row],[Qty]]</f>
        <v>2.0287292817679559</v>
      </c>
      <c r="L1627">
        <f>Table1[[#This Row],[Qty]]/Table1[[#This Row],[Total Revenue + Open]]</f>
        <v>0.4929193899782135</v>
      </c>
    </row>
    <row r="1628" spans="1:12">
      <c r="A1628" t="s">
        <v>10</v>
      </c>
      <c r="B1628" t="s">
        <v>11</v>
      </c>
      <c r="C1628" t="s">
        <v>119</v>
      </c>
      <c r="D1628" t="s">
        <v>120</v>
      </c>
      <c r="E1628" t="s">
        <v>15</v>
      </c>
      <c r="F1628" t="s">
        <v>183</v>
      </c>
      <c r="G1628" t="s">
        <v>190</v>
      </c>
      <c r="H1628" s="1">
        <v>2021</v>
      </c>
      <c r="I1628" s="2">
        <v>1055</v>
      </c>
      <c r="J1628" s="3">
        <v>2142</v>
      </c>
      <c r="K1628">
        <f>Table1[[#This Row],[Total Revenue + Open]]/Table1[[#This Row],[Qty]]</f>
        <v>2.0303317535545022</v>
      </c>
      <c r="L1628">
        <f>Table1[[#This Row],[Qty]]/Table1[[#This Row],[Total Revenue + Open]]</f>
        <v>0.49253034547152197</v>
      </c>
    </row>
    <row r="1629" spans="1:12">
      <c r="A1629" t="s">
        <v>10</v>
      </c>
      <c r="B1629" t="s">
        <v>11</v>
      </c>
      <c r="C1629" t="s">
        <v>119</v>
      </c>
      <c r="D1629" t="s">
        <v>120</v>
      </c>
      <c r="E1629" t="s">
        <v>15</v>
      </c>
      <c r="F1629" t="s">
        <v>183</v>
      </c>
      <c r="G1629" t="s">
        <v>190</v>
      </c>
      <c r="H1629" s="1">
        <v>2021</v>
      </c>
      <c r="I1629" s="2">
        <v>3595</v>
      </c>
      <c r="J1629" s="3">
        <v>7293</v>
      </c>
      <c r="K1629">
        <f>Table1[[#This Row],[Total Revenue + Open]]/Table1[[#This Row],[Qty]]</f>
        <v>2.0286509040333796</v>
      </c>
      <c r="L1629">
        <f>Table1[[#This Row],[Qty]]/Table1[[#This Row],[Total Revenue + Open]]</f>
        <v>0.49293843411490468</v>
      </c>
    </row>
    <row r="1630" spans="1:12">
      <c r="A1630" t="s">
        <v>10</v>
      </c>
      <c r="B1630" t="s">
        <v>11</v>
      </c>
      <c r="C1630" t="s">
        <v>119</v>
      </c>
      <c r="D1630" t="s">
        <v>120</v>
      </c>
      <c r="E1630" t="s">
        <v>15</v>
      </c>
      <c r="F1630" t="s">
        <v>183</v>
      </c>
      <c r="G1630" t="s">
        <v>190</v>
      </c>
      <c r="H1630" s="1">
        <v>2021</v>
      </c>
      <c r="I1630" s="2">
        <v>0</v>
      </c>
      <c r="J1630" s="3">
        <v>0</v>
      </c>
      <c r="K1630" t="e">
        <f>Table1[[#This Row],[Total Revenue + Open]]/Table1[[#This Row],[Qty]]</f>
        <v>#DIV/0!</v>
      </c>
      <c r="L1630" t="e">
        <f>Table1[[#This Row],[Qty]]/Table1[[#This Row],[Total Revenue + Open]]</f>
        <v>#DIV/0!</v>
      </c>
    </row>
    <row r="1631" spans="1:12">
      <c r="A1631" t="s">
        <v>10</v>
      </c>
      <c r="B1631" t="s">
        <v>11</v>
      </c>
      <c r="C1631" t="s">
        <v>119</v>
      </c>
      <c r="D1631" t="s">
        <v>120</v>
      </c>
      <c r="E1631" t="s">
        <v>15</v>
      </c>
      <c r="F1631" t="s">
        <v>204</v>
      </c>
      <c r="G1631" t="s">
        <v>205</v>
      </c>
      <c r="H1631" s="1">
        <v>2022</v>
      </c>
      <c r="I1631" s="2">
        <v>225</v>
      </c>
      <c r="J1631" s="3">
        <v>616.5</v>
      </c>
      <c r="K1631">
        <f>Table1[[#This Row],[Total Revenue + Open]]/Table1[[#This Row],[Qty]]</f>
        <v>2.74</v>
      </c>
      <c r="L1631">
        <f>Table1[[#This Row],[Qty]]/Table1[[#This Row],[Total Revenue + Open]]</f>
        <v>0.36496350364963503</v>
      </c>
    </row>
    <row r="1632" spans="1:12">
      <c r="A1632" t="s">
        <v>10</v>
      </c>
      <c r="B1632" t="s">
        <v>11</v>
      </c>
      <c r="C1632" t="s">
        <v>119</v>
      </c>
      <c r="D1632" t="s">
        <v>120</v>
      </c>
      <c r="E1632" t="s">
        <v>15</v>
      </c>
      <c r="F1632" t="s">
        <v>204</v>
      </c>
      <c r="G1632" t="s">
        <v>206</v>
      </c>
      <c r="H1632" s="1">
        <v>2022</v>
      </c>
      <c r="I1632" s="2">
        <v>225</v>
      </c>
      <c r="J1632" s="3">
        <v>616.5</v>
      </c>
      <c r="K1632">
        <f>Table1[[#This Row],[Total Revenue + Open]]/Table1[[#This Row],[Qty]]</f>
        <v>2.74</v>
      </c>
      <c r="L1632">
        <f>Table1[[#This Row],[Qty]]/Table1[[#This Row],[Total Revenue + Open]]</f>
        <v>0.36496350364963503</v>
      </c>
    </row>
    <row r="1633" spans="1:12">
      <c r="A1633" t="s">
        <v>10</v>
      </c>
      <c r="B1633" t="s">
        <v>11</v>
      </c>
      <c r="C1633" t="s">
        <v>119</v>
      </c>
      <c r="D1633" t="s">
        <v>120</v>
      </c>
      <c r="E1633" t="s">
        <v>15</v>
      </c>
      <c r="F1633" t="s">
        <v>183</v>
      </c>
      <c r="G1633" t="s">
        <v>190</v>
      </c>
      <c r="H1633" s="1">
        <v>2022</v>
      </c>
      <c r="I1633" s="2">
        <v>300</v>
      </c>
      <c r="J1633" s="3">
        <v>612</v>
      </c>
      <c r="K1633">
        <f>Table1[[#This Row],[Total Revenue + Open]]/Table1[[#This Row],[Qty]]</f>
        <v>2.04</v>
      </c>
      <c r="L1633">
        <f>Table1[[#This Row],[Qty]]/Table1[[#This Row],[Total Revenue + Open]]</f>
        <v>0.49019607843137253</v>
      </c>
    </row>
    <row r="1634" spans="1:12">
      <c r="A1634" t="s">
        <v>10</v>
      </c>
      <c r="B1634" t="s">
        <v>11</v>
      </c>
      <c r="C1634" t="s">
        <v>119</v>
      </c>
      <c r="D1634" t="s">
        <v>120</v>
      </c>
      <c r="E1634" t="s">
        <v>12</v>
      </c>
      <c r="F1634" t="s">
        <v>13</v>
      </c>
      <c r="G1634" t="s">
        <v>14</v>
      </c>
      <c r="H1634" s="1">
        <v>2022</v>
      </c>
      <c r="I1634" s="2">
        <v>4500</v>
      </c>
      <c r="J1634" s="3">
        <v>585</v>
      </c>
      <c r="K1634">
        <f>Table1[[#This Row],[Total Revenue + Open]]/Table1[[#This Row],[Qty]]</f>
        <v>0.13</v>
      </c>
      <c r="L1634">
        <f>Table1[[#This Row],[Total Revenue + Open]]/Table1[[#This Row],[Qty]]</f>
        <v>0.13</v>
      </c>
    </row>
    <row r="1635" spans="1:12">
      <c r="A1635" t="s">
        <v>10</v>
      </c>
      <c r="B1635" t="s">
        <v>11</v>
      </c>
      <c r="C1635" t="s">
        <v>119</v>
      </c>
      <c r="D1635" t="s">
        <v>120</v>
      </c>
      <c r="E1635" t="s">
        <v>15</v>
      </c>
      <c r="F1635" t="s">
        <v>191</v>
      </c>
      <c r="G1635" t="s">
        <v>192</v>
      </c>
      <c r="H1635" s="1">
        <v>2017</v>
      </c>
      <c r="I1635" s="2">
        <v>3095</v>
      </c>
      <c r="J1635" s="3">
        <v>7441.5</v>
      </c>
      <c r="K1635">
        <f>Table1[[#This Row],[Total Revenue + Open]]/Table1[[#This Row],[Qty]]</f>
        <v>2.404361873990307</v>
      </c>
      <c r="L1635">
        <f>Table1[[#This Row],[Qty]]/Table1[[#This Row],[Total Revenue + Open]]</f>
        <v>0.41591077067795473</v>
      </c>
    </row>
    <row r="1636" spans="1:12">
      <c r="A1636" t="s">
        <v>10</v>
      </c>
      <c r="B1636" t="s">
        <v>11</v>
      </c>
      <c r="C1636" t="s">
        <v>119</v>
      </c>
      <c r="D1636" t="s">
        <v>120</v>
      </c>
      <c r="E1636" t="s">
        <v>15</v>
      </c>
      <c r="F1636" t="s">
        <v>191</v>
      </c>
      <c r="G1636" t="s">
        <v>192</v>
      </c>
      <c r="H1636" s="1">
        <v>2017</v>
      </c>
      <c r="I1636" s="2">
        <v>4325</v>
      </c>
      <c r="J1636" s="3">
        <v>10406</v>
      </c>
      <c r="K1636">
        <f>Table1[[#This Row],[Total Revenue + Open]]/Table1[[#This Row],[Qty]]</f>
        <v>2.4060115606936416</v>
      </c>
      <c r="L1636">
        <f>Table1[[#This Row],[Qty]]/Table1[[#This Row],[Total Revenue + Open]]</f>
        <v>0.41562560061502979</v>
      </c>
    </row>
    <row r="1637" spans="1:12">
      <c r="A1637" t="s">
        <v>10</v>
      </c>
      <c r="B1637" t="s">
        <v>11</v>
      </c>
      <c r="C1637" t="s">
        <v>119</v>
      </c>
      <c r="D1637" t="s">
        <v>120</v>
      </c>
      <c r="E1637" t="s">
        <v>15</v>
      </c>
      <c r="F1637" t="s">
        <v>191</v>
      </c>
      <c r="G1637" t="s">
        <v>192</v>
      </c>
      <c r="H1637" s="1">
        <v>2018</v>
      </c>
      <c r="I1637" s="2">
        <v>2065</v>
      </c>
      <c r="J1637" s="3">
        <v>4961</v>
      </c>
      <c r="K1637">
        <f>Table1[[#This Row],[Total Revenue + Open]]/Table1[[#This Row],[Qty]]</f>
        <v>2.4024213075060534</v>
      </c>
      <c r="L1637">
        <f>Table1[[#This Row],[Qty]]/Table1[[#This Row],[Total Revenue + Open]]</f>
        <v>0.41624672445071559</v>
      </c>
    </row>
    <row r="1638" spans="1:12">
      <c r="A1638" t="s">
        <v>10</v>
      </c>
      <c r="B1638" t="s">
        <v>11</v>
      </c>
      <c r="C1638" t="s">
        <v>119</v>
      </c>
      <c r="D1638" t="s">
        <v>120</v>
      </c>
      <c r="E1638" t="s">
        <v>15</v>
      </c>
      <c r="F1638" t="s">
        <v>191</v>
      </c>
      <c r="G1638" t="s">
        <v>192</v>
      </c>
      <c r="H1638" s="1">
        <v>2017</v>
      </c>
      <c r="I1638" s="2">
        <v>2690</v>
      </c>
      <c r="J1638" s="3">
        <v>6473.5</v>
      </c>
      <c r="K1638">
        <f>Table1[[#This Row],[Total Revenue + Open]]/Table1[[#This Row],[Qty]]</f>
        <v>2.4065055762081786</v>
      </c>
      <c r="L1638">
        <f>Table1[[#This Row],[Qty]]/Table1[[#This Row],[Total Revenue + Open]]</f>
        <v>0.41554027960145207</v>
      </c>
    </row>
    <row r="1639" spans="1:12">
      <c r="A1639" t="s">
        <v>10</v>
      </c>
      <c r="B1639" t="s">
        <v>11</v>
      </c>
      <c r="C1639" t="s">
        <v>119</v>
      </c>
      <c r="D1639" t="s">
        <v>120</v>
      </c>
      <c r="E1639" t="s">
        <v>15</v>
      </c>
      <c r="F1639" t="s">
        <v>191</v>
      </c>
      <c r="G1639" t="s">
        <v>192</v>
      </c>
      <c r="H1639" s="1">
        <v>2017</v>
      </c>
      <c r="I1639" s="2">
        <v>23035</v>
      </c>
      <c r="J1639" s="3">
        <v>55478.5</v>
      </c>
      <c r="K1639">
        <f>Table1[[#This Row],[Total Revenue + Open]]/Table1[[#This Row],[Qty]]</f>
        <v>2.4084436726720209</v>
      </c>
      <c r="L1639">
        <f>Table1[[#This Row],[Qty]]/Table1[[#This Row],[Total Revenue + Open]]</f>
        <v>0.41520589057022089</v>
      </c>
    </row>
    <row r="1640" spans="1:12">
      <c r="A1640" t="s">
        <v>10</v>
      </c>
      <c r="B1640" t="s">
        <v>11</v>
      </c>
      <c r="C1640" t="s">
        <v>119</v>
      </c>
      <c r="D1640" t="s">
        <v>120</v>
      </c>
      <c r="E1640" t="s">
        <v>15</v>
      </c>
      <c r="F1640" t="s">
        <v>191</v>
      </c>
      <c r="G1640" t="s">
        <v>192</v>
      </c>
      <c r="H1640" s="1">
        <v>2017</v>
      </c>
      <c r="I1640" s="2">
        <v>20250</v>
      </c>
      <c r="J1640" s="3">
        <v>48763</v>
      </c>
      <c r="K1640">
        <f>Table1[[#This Row],[Total Revenue + Open]]/Table1[[#This Row],[Qty]]</f>
        <v>2.4080493827160492</v>
      </c>
      <c r="L1640">
        <f>Table1[[#This Row],[Qty]]/Table1[[#This Row],[Total Revenue + Open]]</f>
        <v>0.41527387568443286</v>
      </c>
    </row>
    <row r="1641" spans="1:12">
      <c r="A1641" t="s">
        <v>10</v>
      </c>
      <c r="B1641" t="s">
        <v>11</v>
      </c>
      <c r="C1641" t="s">
        <v>119</v>
      </c>
      <c r="D1641" t="s">
        <v>120</v>
      </c>
      <c r="E1641" t="s">
        <v>15</v>
      </c>
      <c r="F1641" t="s">
        <v>191</v>
      </c>
      <c r="G1641" t="s">
        <v>192</v>
      </c>
      <c r="H1641" s="1">
        <v>2018</v>
      </c>
      <c r="I1641" s="2">
        <v>1580</v>
      </c>
      <c r="J1641" s="3">
        <v>3811.5</v>
      </c>
      <c r="K1641">
        <f>Table1[[#This Row],[Total Revenue + Open]]/Table1[[#This Row],[Qty]]</f>
        <v>2.4123417721518989</v>
      </c>
      <c r="L1641">
        <f>Table1[[#This Row],[Qty]]/Table1[[#This Row],[Total Revenue + Open]]</f>
        <v>0.41453495998950546</v>
      </c>
    </row>
    <row r="1642" spans="1:12">
      <c r="A1642" t="s">
        <v>10</v>
      </c>
      <c r="B1642" t="s">
        <v>11</v>
      </c>
      <c r="C1642" t="s">
        <v>119</v>
      </c>
      <c r="D1642" t="s">
        <v>120</v>
      </c>
      <c r="E1642" t="s">
        <v>15</v>
      </c>
      <c r="F1642" t="s">
        <v>191</v>
      </c>
      <c r="G1642" t="s">
        <v>192</v>
      </c>
      <c r="H1642" s="1">
        <v>2018</v>
      </c>
      <c r="I1642" s="2">
        <v>3520</v>
      </c>
      <c r="J1642" s="3">
        <v>8470</v>
      </c>
      <c r="K1642">
        <f>Table1[[#This Row],[Total Revenue + Open]]/Table1[[#This Row],[Qty]]</f>
        <v>2.40625</v>
      </c>
      <c r="L1642">
        <f>Table1[[#This Row],[Qty]]/Table1[[#This Row],[Total Revenue + Open]]</f>
        <v>0.41558441558441561</v>
      </c>
    </row>
    <row r="1643" spans="1:12">
      <c r="A1643" t="s">
        <v>10</v>
      </c>
      <c r="B1643" t="s">
        <v>11</v>
      </c>
      <c r="C1643" t="s">
        <v>119</v>
      </c>
      <c r="D1643" t="s">
        <v>120</v>
      </c>
      <c r="E1643" t="s">
        <v>15</v>
      </c>
      <c r="F1643" t="s">
        <v>191</v>
      </c>
      <c r="G1643" t="s">
        <v>192</v>
      </c>
      <c r="H1643" s="1">
        <v>2018</v>
      </c>
      <c r="I1643" s="2">
        <v>4125</v>
      </c>
      <c r="J1643" s="3">
        <v>9922</v>
      </c>
      <c r="K1643">
        <f>Table1[[#This Row],[Total Revenue + Open]]/Table1[[#This Row],[Qty]]</f>
        <v>2.4053333333333335</v>
      </c>
      <c r="L1643">
        <f>Table1[[#This Row],[Qty]]/Table1[[#This Row],[Total Revenue + Open]]</f>
        <v>0.41574279379157431</v>
      </c>
    </row>
    <row r="1644" spans="1:12">
      <c r="A1644" t="s">
        <v>10</v>
      </c>
      <c r="B1644" t="s">
        <v>11</v>
      </c>
      <c r="C1644" t="s">
        <v>119</v>
      </c>
      <c r="D1644" t="s">
        <v>120</v>
      </c>
      <c r="E1644" t="s">
        <v>15</v>
      </c>
      <c r="F1644" t="s">
        <v>191</v>
      </c>
      <c r="G1644" t="s">
        <v>192</v>
      </c>
      <c r="H1644" s="1">
        <v>2018</v>
      </c>
      <c r="I1644" s="2">
        <v>500</v>
      </c>
      <c r="J1644" s="3">
        <v>1210</v>
      </c>
      <c r="K1644">
        <f>Table1[[#This Row],[Total Revenue + Open]]/Table1[[#This Row],[Qty]]</f>
        <v>2.42</v>
      </c>
      <c r="L1644">
        <f>Table1[[#This Row],[Qty]]/Table1[[#This Row],[Total Revenue + Open]]</f>
        <v>0.41322314049586778</v>
      </c>
    </row>
    <row r="1645" spans="1:12">
      <c r="A1645" t="s">
        <v>10</v>
      </c>
      <c r="B1645" t="s">
        <v>11</v>
      </c>
      <c r="C1645" t="s">
        <v>119</v>
      </c>
      <c r="D1645" t="s">
        <v>120</v>
      </c>
      <c r="E1645" t="s">
        <v>15</v>
      </c>
      <c r="F1645" t="s">
        <v>191</v>
      </c>
      <c r="G1645" t="s">
        <v>192</v>
      </c>
      <c r="H1645" s="1">
        <v>2018</v>
      </c>
      <c r="I1645" s="2">
        <v>8415</v>
      </c>
      <c r="J1645" s="3">
        <v>20267.5</v>
      </c>
      <c r="K1645">
        <f>Table1[[#This Row],[Total Revenue + Open]]/Table1[[#This Row],[Qty]]</f>
        <v>2.4084967320261437</v>
      </c>
      <c r="L1645">
        <f>Table1[[#This Row],[Qty]]/Table1[[#This Row],[Total Revenue + Open]]</f>
        <v>0.41519674355495251</v>
      </c>
    </row>
    <row r="1646" spans="1:12">
      <c r="A1646" t="s">
        <v>10</v>
      </c>
      <c r="B1646" t="s">
        <v>11</v>
      </c>
      <c r="C1646" t="s">
        <v>119</v>
      </c>
      <c r="D1646" t="s">
        <v>120</v>
      </c>
      <c r="E1646" t="s">
        <v>15</v>
      </c>
      <c r="F1646" t="s">
        <v>191</v>
      </c>
      <c r="G1646" t="s">
        <v>192</v>
      </c>
      <c r="H1646" s="1">
        <v>2018</v>
      </c>
      <c r="I1646" s="2">
        <v>15425</v>
      </c>
      <c r="J1646" s="3">
        <v>37147</v>
      </c>
      <c r="K1646">
        <f>Table1[[#This Row],[Total Revenue + Open]]/Table1[[#This Row],[Qty]]</f>
        <v>2.4082333873581847</v>
      </c>
      <c r="L1646">
        <f>Table1[[#This Row],[Qty]]/Table1[[#This Row],[Total Revenue + Open]]</f>
        <v>0.41524214606832316</v>
      </c>
    </row>
    <row r="1647" spans="1:12">
      <c r="A1647" t="s">
        <v>10</v>
      </c>
      <c r="B1647" t="s">
        <v>11</v>
      </c>
      <c r="C1647" t="s">
        <v>119</v>
      </c>
      <c r="D1647" t="s">
        <v>120</v>
      </c>
      <c r="E1647" t="s">
        <v>15</v>
      </c>
      <c r="F1647" t="s">
        <v>191</v>
      </c>
      <c r="G1647" t="s">
        <v>192</v>
      </c>
      <c r="H1647" s="1">
        <v>2018</v>
      </c>
      <c r="I1647" s="2">
        <v>2815</v>
      </c>
      <c r="J1647" s="3">
        <v>6776</v>
      </c>
      <c r="K1647">
        <f>Table1[[#This Row],[Total Revenue + Open]]/Table1[[#This Row],[Qty]]</f>
        <v>2.4071047957371228</v>
      </c>
      <c r="L1647">
        <f>Table1[[#This Row],[Qty]]/Table1[[#This Row],[Total Revenue + Open]]</f>
        <v>0.41543683589138136</v>
      </c>
    </row>
    <row r="1648" spans="1:12">
      <c r="A1648" t="s">
        <v>10</v>
      </c>
      <c r="B1648" t="s">
        <v>11</v>
      </c>
      <c r="C1648" t="s">
        <v>119</v>
      </c>
      <c r="D1648" t="s">
        <v>120</v>
      </c>
      <c r="E1648" t="s">
        <v>15</v>
      </c>
      <c r="F1648" t="s">
        <v>191</v>
      </c>
      <c r="G1648" t="s">
        <v>192</v>
      </c>
      <c r="H1648" s="1">
        <v>2019</v>
      </c>
      <c r="I1648" s="2">
        <v>4065</v>
      </c>
      <c r="J1648" s="3">
        <v>9801</v>
      </c>
      <c r="K1648">
        <f>Table1[[#This Row],[Total Revenue + Open]]/Table1[[#This Row],[Qty]]</f>
        <v>2.411070110701107</v>
      </c>
      <c r="L1648">
        <f>Table1[[#This Row],[Qty]]/Table1[[#This Row],[Total Revenue + Open]]</f>
        <v>0.4147535965717784</v>
      </c>
    </row>
    <row r="1649" spans="1:12">
      <c r="A1649" t="s">
        <v>10</v>
      </c>
      <c r="B1649" t="s">
        <v>11</v>
      </c>
      <c r="C1649" t="s">
        <v>119</v>
      </c>
      <c r="D1649" t="s">
        <v>120</v>
      </c>
      <c r="E1649" t="s">
        <v>15</v>
      </c>
      <c r="F1649" t="s">
        <v>191</v>
      </c>
      <c r="G1649" t="s">
        <v>193</v>
      </c>
      <c r="H1649" s="1">
        <v>2017</v>
      </c>
      <c r="I1649" s="2">
        <v>500</v>
      </c>
      <c r="J1649" s="3">
        <v>1210</v>
      </c>
      <c r="K1649">
        <f>Table1[[#This Row],[Total Revenue + Open]]/Table1[[#This Row],[Qty]]</f>
        <v>2.42</v>
      </c>
      <c r="L1649">
        <f>Table1[[#This Row],[Qty]]/Table1[[#This Row],[Total Revenue + Open]]</f>
        <v>0.41322314049586778</v>
      </c>
    </row>
    <row r="1650" spans="1:12">
      <c r="A1650" t="s">
        <v>10</v>
      </c>
      <c r="B1650" t="s">
        <v>11</v>
      </c>
      <c r="C1650" t="s">
        <v>119</v>
      </c>
      <c r="D1650" t="s">
        <v>120</v>
      </c>
      <c r="E1650" t="s">
        <v>15</v>
      </c>
      <c r="F1650" t="s">
        <v>194</v>
      </c>
      <c r="G1650" t="s">
        <v>195</v>
      </c>
      <c r="H1650" s="1">
        <v>2019</v>
      </c>
      <c r="I1650" s="2">
        <v>10505</v>
      </c>
      <c r="J1650" s="3">
        <v>23721.5</v>
      </c>
      <c r="K1650">
        <f>Table1[[#This Row],[Total Revenue + Open]]/Table1[[#This Row],[Qty]]</f>
        <v>2.2581151832460731</v>
      </c>
      <c r="L1650">
        <f>Table1[[#This Row],[Qty]]/Table1[[#This Row],[Total Revenue + Open]]</f>
        <v>0.44284720612102946</v>
      </c>
    </row>
    <row r="1651" spans="1:12">
      <c r="A1651" t="s">
        <v>10</v>
      </c>
      <c r="B1651" t="s">
        <v>11</v>
      </c>
      <c r="C1651" t="s">
        <v>119</v>
      </c>
      <c r="D1651" t="s">
        <v>120</v>
      </c>
      <c r="E1651" t="s">
        <v>15</v>
      </c>
      <c r="F1651" t="s">
        <v>194</v>
      </c>
      <c r="G1651" t="s">
        <v>195</v>
      </c>
      <c r="H1651" s="1">
        <v>2019</v>
      </c>
      <c r="I1651" s="2">
        <v>7990</v>
      </c>
      <c r="J1651" s="3">
        <v>18046.5</v>
      </c>
      <c r="K1651">
        <f>Table1[[#This Row],[Total Revenue + Open]]/Table1[[#This Row],[Qty]]</f>
        <v>2.2586357947434292</v>
      </c>
      <c r="L1651">
        <f>Table1[[#This Row],[Qty]]/Table1[[#This Row],[Total Revenue + Open]]</f>
        <v>0.44274513063474913</v>
      </c>
    </row>
    <row r="1652" spans="1:12">
      <c r="A1652" t="s">
        <v>10</v>
      </c>
      <c r="B1652" t="s">
        <v>11</v>
      </c>
      <c r="C1652" t="s">
        <v>119</v>
      </c>
      <c r="D1652" t="s">
        <v>120</v>
      </c>
      <c r="E1652" t="s">
        <v>15</v>
      </c>
      <c r="F1652" t="s">
        <v>194</v>
      </c>
      <c r="G1652" t="s">
        <v>195</v>
      </c>
      <c r="H1652" s="1">
        <v>2019</v>
      </c>
      <c r="I1652" s="2">
        <v>1510</v>
      </c>
      <c r="J1652" s="3">
        <v>3405</v>
      </c>
      <c r="K1652">
        <f>Table1[[#This Row],[Total Revenue + Open]]/Table1[[#This Row],[Qty]]</f>
        <v>2.2549668874172184</v>
      </c>
      <c r="L1652">
        <f>Table1[[#This Row],[Qty]]/Table1[[#This Row],[Total Revenue + Open]]</f>
        <v>0.44346549192364171</v>
      </c>
    </row>
    <row r="1653" spans="1:12">
      <c r="A1653" t="s">
        <v>10</v>
      </c>
      <c r="B1653" t="s">
        <v>11</v>
      </c>
      <c r="C1653" t="s">
        <v>119</v>
      </c>
      <c r="D1653" t="s">
        <v>120</v>
      </c>
      <c r="E1653" t="s">
        <v>15</v>
      </c>
      <c r="F1653" t="s">
        <v>194</v>
      </c>
      <c r="G1653" t="s">
        <v>195</v>
      </c>
      <c r="H1653" s="1">
        <v>2019</v>
      </c>
      <c r="I1653" s="2">
        <v>2065</v>
      </c>
      <c r="J1653" s="3">
        <v>4653.5</v>
      </c>
      <c r="K1653">
        <f>Table1[[#This Row],[Total Revenue + Open]]/Table1[[#This Row],[Qty]]</f>
        <v>2.2535108958837773</v>
      </c>
      <c r="L1653">
        <f>Table1[[#This Row],[Qty]]/Table1[[#This Row],[Total Revenue + Open]]</f>
        <v>0.44375201461265712</v>
      </c>
    </row>
    <row r="1654" spans="1:12">
      <c r="A1654" t="s">
        <v>10</v>
      </c>
      <c r="B1654" t="s">
        <v>11</v>
      </c>
      <c r="C1654" t="s">
        <v>119</v>
      </c>
      <c r="D1654" t="s">
        <v>120</v>
      </c>
      <c r="E1654" t="s">
        <v>15</v>
      </c>
      <c r="F1654" t="s">
        <v>194</v>
      </c>
      <c r="G1654" t="s">
        <v>195</v>
      </c>
      <c r="H1654" s="1">
        <v>2019</v>
      </c>
      <c r="I1654" s="2">
        <v>3210</v>
      </c>
      <c r="J1654" s="3">
        <v>7264</v>
      </c>
      <c r="K1654">
        <f>Table1[[#This Row],[Total Revenue + Open]]/Table1[[#This Row],[Qty]]</f>
        <v>2.2629283489096572</v>
      </c>
      <c r="L1654">
        <f>Table1[[#This Row],[Qty]]/Table1[[#This Row],[Total Revenue + Open]]</f>
        <v>0.44190528634361231</v>
      </c>
    </row>
    <row r="1655" spans="1:12">
      <c r="A1655" t="s">
        <v>10</v>
      </c>
      <c r="B1655" t="s">
        <v>11</v>
      </c>
      <c r="C1655" t="s">
        <v>119</v>
      </c>
      <c r="D1655" t="s">
        <v>120</v>
      </c>
      <c r="E1655" t="s">
        <v>15</v>
      </c>
      <c r="F1655" t="s">
        <v>194</v>
      </c>
      <c r="G1655" t="s">
        <v>195</v>
      </c>
      <c r="H1655" s="1">
        <v>2020</v>
      </c>
      <c r="I1655" s="2">
        <v>600</v>
      </c>
      <c r="J1655" s="3">
        <v>1362</v>
      </c>
      <c r="K1655">
        <f>Table1[[#This Row],[Total Revenue + Open]]/Table1[[#This Row],[Qty]]</f>
        <v>2.27</v>
      </c>
      <c r="L1655">
        <f>Table1[[#This Row],[Qty]]/Table1[[#This Row],[Total Revenue + Open]]</f>
        <v>0.44052863436123346</v>
      </c>
    </row>
    <row r="1656" spans="1:12">
      <c r="A1656" t="s">
        <v>10</v>
      </c>
      <c r="B1656" t="s">
        <v>11</v>
      </c>
      <c r="C1656" t="s">
        <v>119</v>
      </c>
      <c r="D1656" t="s">
        <v>120</v>
      </c>
      <c r="E1656" t="s">
        <v>15</v>
      </c>
      <c r="F1656" t="s">
        <v>194</v>
      </c>
      <c r="G1656" t="s">
        <v>195</v>
      </c>
      <c r="H1656" s="1">
        <v>2020</v>
      </c>
      <c r="I1656" s="2">
        <v>28225</v>
      </c>
      <c r="J1656" s="3">
        <v>63787</v>
      </c>
      <c r="K1656">
        <f>Table1[[#This Row],[Total Revenue + Open]]/Table1[[#This Row],[Qty]]</f>
        <v>2.2599468556244462</v>
      </c>
      <c r="L1656">
        <f>Table1[[#This Row],[Qty]]/Table1[[#This Row],[Total Revenue + Open]]</f>
        <v>0.44248828131123896</v>
      </c>
    </row>
    <row r="1657" spans="1:12">
      <c r="A1657" t="s">
        <v>10</v>
      </c>
      <c r="B1657" t="s">
        <v>11</v>
      </c>
      <c r="C1657" t="s">
        <v>119</v>
      </c>
      <c r="D1657" t="s">
        <v>120</v>
      </c>
      <c r="E1657" t="s">
        <v>15</v>
      </c>
      <c r="F1657" t="s">
        <v>194</v>
      </c>
      <c r="G1657" t="s">
        <v>195</v>
      </c>
      <c r="H1657" s="1">
        <v>2020</v>
      </c>
      <c r="I1657" s="2">
        <v>400</v>
      </c>
      <c r="J1657" s="3">
        <v>908</v>
      </c>
      <c r="K1657">
        <f>Table1[[#This Row],[Total Revenue + Open]]/Table1[[#This Row],[Qty]]</f>
        <v>2.27</v>
      </c>
      <c r="L1657">
        <f>Table1[[#This Row],[Qty]]/Table1[[#This Row],[Total Revenue + Open]]</f>
        <v>0.44052863436123346</v>
      </c>
    </row>
    <row r="1658" spans="1:12">
      <c r="A1658" t="s">
        <v>10</v>
      </c>
      <c r="B1658" t="s">
        <v>11</v>
      </c>
      <c r="C1658" t="s">
        <v>119</v>
      </c>
      <c r="D1658" t="s">
        <v>120</v>
      </c>
      <c r="E1658" t="s">
        <v>15</v>
      </c>
      <c r="F1658" t="s">
        <v>194</v>
      </c>
      <c r="G1658" t="s">
        <v>195</v>
      </c>
      <c r="H1658" s="1">
        <v>2020</v>
      </c>
      <c r="I1658" s="2">
        <v>1910</v>
      </c>
      <c r="J1658" s="3">
        <v>4313</v>
      </c>
      <c r="K1658">
        <f>Table1[[#This Row],[Total Revenue + Open]]/Table1[[#This Row],[Qty]]</f>
        <v>2.2581151832460731</v>
      </c>
      <c r="L1658">
        <f>Table1[[#This Row],[Qty]]/Table1[[#This Row],[Total Revenue + Open]]</f>
        <v>0.44284720612102946</v>
      </c>
    </row>
    <row r="1659" spans="1:12">
      <c r="A1659" t="s">
        <v>10</v>
      </c>
      <c r="B1659" t="s">
        <v>11</v>
      </c>
      <c r="C1659" t="s">
        <v>119</v>
      </c>
      <c r="D1659" t="s">
        <v>120</v>
      </c>
      <c r="E1659" t="s">
        <v>15</v>
      </c>
      <c r="F1659" t="s">
        <v>194</v>
      </c>
      <c r="G1659" t="s">
        <v>195</v>
      </c>
      <c r="H1659" s="1">
        <v>2020</v>
      </c>
      <c r="I1659" s="2">
        <v>50</v>
      </c>
      <c r="J1659" s="3">
        <v>113.5</v>
      </c>
      <c r="K1659">
        <f>Table1[[#This Row],[Total Revenue + Open]]/Table1[[#This Row],[Qty]]</f>
        <v>2.27</v>
      </c>
      <c r="L1659">
        <f>Table1[[#This Row],[Qty]]/Table1[[#This Row],[Total Revenue + Open]]</f>
        <v>0.44052863436123346</v>
      </c>
    </row>
    <row r="1660" spans="1:12">
      <c r="A1660" t="s">
        <v>10</v>
      </c>
      <c r="B1660" t="s">
        <v>11</v>
      </c>
      <c r="C1660" t="s">
        <v>119</v>
      </c>
      <c r="D1660" t="s">
        <v>120</v>
      </c>
      <c r="E1660" t="s">
        <v>15</v>
      </c>
      <c r="F1660" t="s">
        <v>194</v>
      </c>
      <c r="G1660" t="s">
        <v>195</v>
      </c>
      <c r="H1660" s="1">
        <v>2020</v>
      </c>
      <c r="I1660" s="2">
        <v>6685</v>
      </c>
      <c r="J1660" s="3">
        <v>15095.5</v>
      </c>
      <c r="K1660">
        <f>Table1[[#This Row],[Total Revenue + Open]]/Table1[[#This Row],[Qty]]</f>
        <v>2.2581151832460731</v>
      </c>
      <c r="L1660">
        <f>Table1[[#This Row],[Qty]]/Table1[[#This Row],[Total Revenue + Open]]</f>
        <v>0.44284720612102946</v>
      </c>
    </row>
    <row r="1661" spans="1:12">
      <c r="A1661" t="s">
        <v>10</v>
      </c>
      <c r="B1661" t="s">
        <v>11</v>
      </c>
      <c r="C1661" t="s">
        <v>119</v>
      </c>
      <c r="D1661" t="s">
        <v>120</v>
      </c>
      <c r="E1661" t="s">
        <v>15</v>
      </c>
      <c r="F1661" t="s">
        <v>194</v>
      </c>
      <c r="G1661" t="s">
        <v>195</v>
      </c>
      <c r="H1661" s="1">
        <v>2020</v>
      </c>
      <c r="I1661" s="2">
        <v>26735</v>
      </c>
      <c r="J1661" s="3">
        <v>60382</v>
      </c>
      <c r="K1661">
        <f>Table1[[#This Row],[Total Revenue + Open]]/Table1[[#This Row],[Qty]]</f>
        <v>2.2585374976622403</v>
      </c>
      <c r="L1661">
        <f>Table1[[#This Row],[Qty]]/Table1[[#This Row],[Total Revenue + Open]]</f>
        <v>0.44276439998675104</v>
      </c>
    </row>
    <row r="1662" spans="1:12">
      <c r="A1662" t="s">
        <v>10</v>
      </c>
      <c r="B1662" t="s">
        <v>11</v>
      </c>
      <c r="C1662" t="s">
        <v>119</v>
      </c>
      <c r="D1662" t="s">
        <v>120</v>
      </c>
      <c r="E1662" t="s">
        <v>15</v>
      </c>
      <c r="F1662" t="s">
        <v>194</v>
      </c>
      <c r="G1662" t="s">
        <v>195</v>
      </c>
      <c r="H1662" s="1">
        <v>2020</v>
      </c>
      <c r="I1662" s="2">
        <v>23515</v>
      </c>
      <c r="J1662" s="3">
        <v>53118</v>
      </c>
      <c r="K1662">
        <f>Table1[[#This Row],[Total Revenue + Open]]/Table1[[#This Row],[Qty]]</f>
        <v>2.2588985753774184</v>
      </c>
      <c r="L1662">
        <f>Table1[[#This Row],[Qty]]/Table1[[#This Row],[Total Revenue + Open]]</f>
        <v>0.44269362551300878</v>
      </c>
    </row>
    <row r="1663" spans="1:12">
      <c r="A1663" t="s">
        <v>10</v>
      </c>
      <c r="B1663" t="s">
        <v>11</v>
      </c>
      <c r="C1663" t="s">
        <v>119</v>
      </c>
      <c r="D1663" t="s">
        <v>120</v>
      </c>
      <c r="E1663" t="s">
        <v>15</v>
      </c>
      <c r="F1663" t="s">
        <v>194</v>
      </c>
      <c r="G1663" t="s">
        <v>195</v>
      </c>
      <c r="H1663" s="1">
        <v>2020</v>
      </c>
      <c r="I1663" s="2">
        <v>1510</v>
      </c>
      <c r="J1663" s="3">
        <v>3405</v>
      </c>
      <c r="K1663">
        <f>Table1[[#This Row],[Total Revenue + Open]]/Table1[[#This Row],[Qty]]</f>
        <v>2.2549668874172184</v>
      </c>
      <c r="L1663">
        <f>Table1[[#This Row],[Qty]]/Table1[[#This Row],[Total Revenue + Open]]</f>
        <v>0.44346549192364171</v>
      </c>
    </row>
    <row r="1664" spans="1:12">
      <c r="A1664" t="s">
        <v>10</v>
      </c>
      <c r="B1664" t="s">
        <v>11</v>
      </c>
      <c r="C1664" t="s">
        <v>119</v>
      </c>
      <c r="D1664" t="s">
        <v>120</v>
      </c>
      <c r="E1664" t="s">
        <v>15</v>
      </c>
      <c r="F1664" t="s">
        <v>194</v>
      </c>
      <c r="G1664" t="s">
        <v>195</v>
      </c>
      <c r="H1664" s="1">
        <v>2021</v>
      </c>
      <c r="I1664" s="2">
        <v>6735</v>
      </c>
      <c r="J1664" s="3">
        <v>15209</v>
      </c>
      <c r="K1664">
        <f>Table1[[#This Row],[Total Revenue + Open]]/Table1[[#This Row],[Qty]]</f>
        <v>2.258203414996288</v>
      </c>
      <c r="L1664">
        <f>Table1[[#This Row],[Qty]]/Table1[[#This Row],[Total Revenue + Open]]</f>
        <v>0.44282990334670264</v>
      </c>
    </row>
    <row r="1665" spans="1:12">
      <c r="A1665" t="s">
        <v>10</v>
      </c>
      <c r="B1665" t="s">
        <v>11</v>
      </c>
      <c r="C1665" t="s">
        <v>119</v>
      </c>
      <c r="D1665" t="s">
        <v>120</v>
      </c>
      <c r="E1665" t="s">
        <v>15</v>
      </c>
      <c r="F1665" t="s">
        <v>194</v>
      </c>
      <c r="G1665" t="s">
        <v>195</v>
      </c>
      <c r="H1665" s="1">
        <v>2021</v>
      </c>
      <c r="I1665" s="2">
        <v>22765</v>
      </c>
      <c r="J1665" s="3">
        <v>51415.5</v>
      </c>
      <c r="K1665">
        <f>Table1[[#This Row],[Total Revenue + Open]]/Table1[[#This Row],[Qty]]</f>
        <v>2.2585328354930816</v>
      </c>
      <c r="L1665">
        <f>Table1[[#This Row],[Qty]]/Table1[[#This Row],[Total Revenue + Open]]</f>
        <v>0.44276531396174307</v>
      </c>
    </row>
    <row r="1666" spans="1:12">
      <c r="A1666" t="s">
        <v>10</v>
      </c>
      <c r="B1666" t="s">
        <v>11</v>
      </c>
      <c r="C1666" t="s">
        <v>119</v>
      </c>
      <c r="D1666" t="s">
        <v>120</v>
      </c>
      <c r="E1666" t="s">
        <v>15</v>
      </c>
      <c r="F1666" t="s">
        <v>194</v>
      </c>
      <c r="G1666" t="s">
        <v>195</v>
      </c>
      <c r="H1666" s="1">
        <v>2021</v>
      </c>
      <c r="I1666" s="2">
        <v>43715</v>
      </c>
      <c r="J1666" s="3">
        <v>98745</v>
      </c>
      <c r="K1666">
        <f>Table1[[#This Row],[Total Revenue + Open]]/Table1[[#This Row],[Qty]]</f>
        <v>2.2588356399405241</v>
      </c>
      <c r="L1666">
        <f>Table1[[#This Row],[Qty]]/Table1[[#This Row],[Total Revenue + Open]]</f>
        <v>0.4427059597954327</v>
      </c>
    </row>
    <row r="1667" spans="1:12">
      <c r="A1667" t="s">
        <v>10</v>
      </c>
      <c r="B1667" t="s">
        <v>11</v>
      </c>
      <c r="C1667" t="s">
        <v>119</v>
      </c>
      <c r="D1667" t="s">
        <v>120</v>
      </c>
      <c r="E1667" t="s">
        <v>15</v>
      </c>
      <c r="F1667" t="s">
        <v>194</v>
      </c>
      <c r="G1667" t="s">
        <v>195</v>
      </c>
      <c r="H1667" s="1">
        <v>2021</v>
      </c>
      <c r="I1667" s="2">
        <v>2415</v>
      </c>
      <c r="J1667" s="3">
        <v>5448</v>
      </c>
      <c r="K1667">
        <f>Table1[[#This Row],[Total Revenue + Open]]/Table1[[#This Row],[Qty]]</f>
        <v>2.2559006211180126</v>
      </c>
      <c r="L1667">
        <f>Table1[[#This Row],[Qty]]/Table1[[#This Row],[Total Revenue + Open]]</f>
        <v>0.44328193832599116</v>
      </c>
    </row>
    <row r="1668" spans="1:12">
      <c r="A1668" t="s">
        <v>10</v>
      </c>
      <c r="B1668" t="s">
        <v>11</v>
      </c>
      <c r="C1668" t="s">
        <v>119</v>
      </c>
      <c r="D1668" t="s">
        <v>120</v>
      </c>
      <c r="E1668" t="s">
        <v>15</v>
      </c>
      <c r="F1668" t="s">
        <v>194</v>
      </c>
      <c r="G1668" t="s">
        <v>195</v>
      </c>
      <c r="H1668" s="1">
        <v>2021</v>
      </c>
      <c r="I1668" s="2">
        <v>1560</v>
      </c>
      <c r="J1668" s="3">
        <v>3518.5</v>
      </c>
      <c r="K1668">
        <f>Table1[[#This Row],[Total Revenue + Open]]/Table1[[#This Row],[Qty]]</f>
        <v>2.2554487179487182</v>
      </c>
      <c r="L1668">
        <f>Table1[[#This Row],[Qty]]/Table1[[#This Row],[Total Revenue + Open]]</f>
        <v>0.44337075458291886</v>
      </c>
    </row>
    <row r="1669" spans="1:12">
      <c r="A1669" t="s">
        <v>10</v>
      </c>
      <c r="B1669" t="s">
        <v>11</v>
      </c>
      <c r="C1669" t="s">
        <v>119</v>
      </c>
      <c r="D1669" t="s">
        <v>120</v>
      </c>
      <c r="E1669" t="s">
        <v>15</v>
      </c>
      <c r="F1669" t="s">
        <v>194</v>
      </c>
      <c r="G1669" t="s">
        <v>195</v>
      </c>
      <c r="H1669" s="1">
        <v>2021</v>
      </c>
      <c r="I1669" s="2">
        <v>3625</v>
      </c>
      <c r="J1669" s="3">
        <v>8172</v>
      </c>
      <c r="K1669">
        <f>Table1[[#This Row],[Total Revenue + Open]]/Table1[[#This Row],[Qty]]</f>
        <v>2.2543448275862068</v>
      </c>
      <c r="L1669">
        <f>Table1[[#This Row],[Qty]]/Table1[[#This Row],[Total Revenue + Open]]</f>
        <v>0.44358786098874203</v>
      </c>
    </row>
    <row r="1670" spans="1:12">
      <c r="A1670" t="s">
        <v>10</v>
      </c>
      <c r="B1670" t="s">
        <v>11</v>
      </c>
      <c r="C1670" t="s">
        <v>119</v>
      </c>
      <c r="D1670" t="s">
        <v>120</v>
      </c>
      <c r="E1670" t="s">
        <v>15</v>
      </c>
      <c r="F1670" t="s">
        <v>194</v>
      </c>
      <c r="G1670" t="s">
        <v>195</v>
      </c>
      <c r="H1670" s="1">
        <v>2021</v>
      </c>
      <c r="I1670" s="2">
        <v>35735</v>
      </c>
      <c r="J1670" s="3">
        <v>80698.5</v>
      </c>
      <c r="K1670">
        <f>Table1[[#This Row],[Total Revenue + Open]]/Table1[[#This Row],[Qty]]</f>
        <v>2.2582482160346999</v>
      </c>
      <c r="L1670">
        <f>Table1[[#This Row],[Qty]]/Table1[[#This Row],[Total Revenue + Open]]</f>
        <v>0.44282111811248043</v>
      </c>
    </row>
    <row r="1671" spans="1:12">
      <c r="A1671" t="s">
        <v>10</v>
      </c>
      <c r="B1671" t="s">
        <v>11</v>
      </c>
      <c r="C1671" t="s">
        <v>119</v>
      </c>
      <c r="D1671" t="s">
        <v>120</v>
      </c>
      <c r="E1671" t="s">
        <v>15</v>
      </c>
      <c r="F1671" t="s">
        <v>194</v>
      </c>
      <c r="G1671" t="s">
        <v>195</v>
      </c>
      <c r="H1671" s="1">
        <v>2021</v>
      </c>
      <c r="I1671" s="2">
        <v>1410</v>
      </c>
      <c r="J1671" s="3">
        <v>3178</v>
      </c>
      <c r="K1671">
        <f>Table1[[#This Row],[Total Revenue + Open]]/Table1[[#This Row],[Qty]]</f>
        <v>2.2539007092198582</v>
      </c>
      <c r="L1671">
        <f>Table1[[#This Row],[Qty]]/Table1[[#This Row],[Total Revenue + Open]]</f>
        <v>0.44367526746381369</v>
      </c>
    </row>
    <row r="1672" spans="1:12">
      <c r="A1672" t="s">
        <v>10</v>
      </c>
      <c r="B1672" t="s">
        <v>11</v>
      </c>
      <c r="C1672" t="s">
        <v>119</v>
      </c>
      <c r="D1672" t="s">
        <v>120</v>
      </c>
      <c r="E1672" t="s">
        <v>15</v>
      </c>
      <c r="F1672" t="s">
        <v>194</v>
      </c>
      <c r="G1672" t="s">
        <v>195</v>
      </c>
      <c r="H1672" s="1">
        <v>2021</v>
      </c>
      <c r="I1672" s="2">
        <v>11805</v>
      </c>
      <c r="J1672" s="3">
        <v>26672.5</v>
      </c>
      <c r="K1672">
        <f>Table1[[#This Row],[Total Revenue + Open]]/Table1[[#This Row],[Qty]]</f>
        <v>2.2594239728928418</v>
      </c>
      <c r="L1672">
        <f>Table1[[#This Row],[Qty]]/Table1[[#This Row],[Total Revenue + Open]]</f>
        <v>0.44259068328803075</v>
      </c>
    </row>
    <row r="1673" spans="1:12">
      <c r="A1673" t="s">
        <v>10</v>
      </c>
      <c r="B1673" t="s">
        <v>11</v>
      </c>
      <c r="C1673" t="s">
        <v>119</v>
      </c>
      <c r="D1673" t="s">
        <v>120</v>
      </c>
      <c r="E1673" t="s">
        <v>15</v>
      </c>
      <c r="F1673" t="s">
        <v>194</v>
      </c>
      <c r="G1673" t="s">
        <v>195</v>
      </c>
      <c r="H1673" s="1">
        <v>2021</v>
      </c>
      <c r="I1673" s="2">
        <v>25</v>
      </c>
      <c r="J1673" s="3">
        <v>56.75</v>
      </c>
      <c r="K1673">
        <f>Table1[[#This Row],[Total Revenue + Open]]/Table1[[#This Row],[Qty]]</f>
        <v>2.27</v>
      </c>
      <c r="L1673">
        <f>Table1[[#This Row],[Qty]]/Table1[[#This Row],[Total Revenue + Open]]</f>
        <v>0.44052863436123346</v>
      </c>
    </row>
    <row r="1674" spans="1:12">
      <c r="A1674" t="s">
        <v>10</v>
      </c>
      <c r="B1674" t="s">
        <v>11</v>
      </c>
      <c r="C1674" t="s">
        <v>119</v>
      </c>
      <c r="D1674" t="s">
        <v>120</v>
      </c>
      <c r="E1674" t="s">
        <v>15</v>
      </c>
      <c r="F1674" t="s">
        <v>194</v>
      </c>
      <c r="G1674" t="s">
        <v>195</v>
      </c>
      <c r="H1674" s="1">
        <v>2021</v>
      </c>
      <c r="I1674" s="2">
        <v>25</v>
      </c>
      <c r="J1674" s="3">
        <v>56.75</v>
      </c>
      <c r="K1674">
        <f>Table1[[#This Row],[Total Revenue + Open]]/Table1[[#This Row],[Qty]]</f>
        <v>2.27</v>
      </c>
      <c r="L1674">
        <f>Table1[[#This Row],[Qty]]/Table1[[#This Row],[Total Revenue + Open]]</f>
        <v>0.44052863436123346</v>
      </c>
    </row>
    <row r="1675" spans="1:12">
      <c r="A1675" t="s">
        <v>10</v>
      </c>
      <c r="B1675" t="s">
        <v>11</v>
      </c>
      <c r="C1675" t="s">
        <v>119</v>
      </c>
      <c r="D1675" t="s">
        <v>120</v>
      </c>
      <c r="E1675" t="s">
        <v>19</v>
      </c>
      <c r="F1675" t="s">
        <v>92</v>
      </c>
      <c r="G1675" t="s">
        <v>108</v>
      </c>
      <c r="H1675" s="1">
        <v>2022</v>
      </c>
      <c r="I1675" s="2">
        <v>4000</v>
      </c>
      <c r="J1675" s="3">
        <v>560</v>
      </c>
      <c r="K1675">
        <f>Table1[[#This Row],[Total Revenue + Open]]/Table1[[#This Row],[Qty]]</f>
        <v>0.14000000000000001</v>
      </c>
      <c r="L1675">
        <f>Table1[[#This Row],[Total Revenue + Open]]/Table1[[#This Row],[Qty]]</f>
        <v>0.14000000000000001</v>
      </c>
    </row>
    <row r="1676" spans="1:12">
      <c r="A1676" t="s">
        <v>10</v>
      </c>
      <c r="B1676" t="s">
        <v>11</v>
      </c>
      <c r="C1676" t="s">
        <v>119</v>
      </c>
      <c r="D1676" t="s">
        <v>120</v>
      </c>
      <c r="E1676" t="s">
        <v>15</v>
      </c>
      <c r="F1676" t="s">
        <v>204</v>
      </c>
      <c r="G1676" t="s">
        <v>205</v>
      </c>
      <c r="H1676" s="1">
        <v>2022</v>
      </c>
      <c r="I1676" s="2">
        <v>200</v>
      </c>
      <c r="J1676" s="3">
        <v>548</v>
      </c>
      <c r="K1676">
        <f>Table1[[#This Row],[Total Revenue + Open]]/Table1[[#This Row],[Qty]]</f>
        <v>2.74</v>
      </c>
      <c r="L1676">
        <f>Table1[[#This Row],[Qty]]/Table1[[#This Row],[Total Revenue + Open]]</f>
        <v>0.36496350364963503</v>
      </c>
    </row>
    <row r="1677" spans="1:12">
      <c r="A1677" t="s">
        <v>10</v>
      </c>
      <c r="B1677" t="s">
        <v>11</v>
      </c>
      <c r="C1677" t="s">
        <v>119</v>
      </c>
      <c r="D1677" t="s">
        <v>120</v>
      </c>
      <c r="E1677" t="s">
        <v>19</v>
      </c>
      <c r="F1677" t="s">
        <v>20</v>
      </c>
      <c r="G1677" t="s">
        <v>67</v>
      </c>
      <c r="H1677" s="1">
        <v>2022</v>
      </c>
      <c r="I1677" s="2">
        <v>1000</v>
      </c>
      <c r="J1677" s="3">
        <v>500</v>
      </c>
      <c r="K1677">
        <f>Table1[[#This Row],[Total Revenue + Open]]/Table1[[#This Row],[Qty]]</f>
        <v>0.5</v>
      </c>
      <c r="L1677">
        <f>Table1[[#This Row],[Total Revenue + Open]]/Table1[[#This Row],[Qty]]</f>
        <v>0.5</v>
      </c>
    </row>
    <row r="1678" spans="1:12">
      <c r="A1678" t="s">
        <v>10</v>
      </c>
      <c r="B1678" t="s">
        <v>11</v>
      </c>
      <c r="C1678" t="s">
        <v>119</v>
      </c>
      <c r="D1678" t="s">
        <v>120</v>
      </c>
      <c r="E1678" t="s">
        <v>15</v>
      </c>
      <c r="F1678" t="s">
        <v>77</v>
      </c>
      <c r="G1678" t="s">
        <v>78</v>
      </c>
      <c r="H1678" s="1">
        <v>2022</v>
      </c>
      <c r="I1678" s="2">
        <v>625</v>
      </c>
      <c r="J1678" s="3">
        <v>493.75</v>
      </c>
      <c r="K1678">
        <f>Table1[[#This Row],[Total Revenue + Open]]/Table1[[#This Row],[Qty]]</f>
        <v>0.79</v>
      </c>
      <c r="L1678">
        <f>Table1[[#This Row],[Qty]]/Table1[[#This Row],[Total Revenue + Open]]</f>
        <v>1.2658227848101267</v>
      </c>
    </row>
    <row r="1679" spans="1:12">
      <c r="A1679" t="s">
        <v>10</v>
      </c>
      <c r="B1679" t="s">
        <v>11</v>
      </c>
      <c r="C1679" t="s">
        <v>119</v>
      </c>
      <c r="D1679" t="s">
        <v>120</v>
      </c>
      <c r="E1679" t="s">
        <v>15</v>
      </c>
      <c r="F1679" t="s">
        <v>77</v>
      </c>
      <c r="G1679" t="s">
        <v>79</v>
      </c>
      <c r="H1679" s="1">
        <v>2022</v>
      </c>
      <c r="I1679" s="2">
        <v>625</v>
      </c>
      <c r="J1679" s="3">
        <v>493.75</v>
      </c>
      <c r="K1679">
        <f>Table1[[#This Row],[Total Revenue + Open]]/Table1[[#This Row],[Qty]]</f>
        <v>0.79</v>
      </c>
      <c r="L1679">
        <f>Table1[[#This Row],[Qty]]/Table1[[#This Row],[Total Revenue + Open]]</f>
        <v>1.2658227848101267</v>
      </c>
    </row>
    <row r="1680" spans="1:12">
      <c r="A1680" t="s">
        <v>10</v>
      </c>
      <c r="B1680" t="s">
        <v>11</v>
      </c>
      <c r="C1680" t="s">
        <v>119</v>
      </c>
      <c r="D1680" t="s">
        <v>120</v>
      </c>
      <c r="E1680" t="s">
        <v>15</v>
      </c>
      <c r="F1680" t="s">
        <v>74</v>
      </c>
      <c r="G1680" t="s">
        <v>104</v>
      </c>
      <c r="H1680" s="1">
        <v>2022</v>
      </c>
      <c r="I1680" s="2">
        <v>500</v>
      </c>
      <c r="J1680" s="3">
        <v>470</v>
      </c>
      <c r="K1680">
        <f>Table1[[#This Row],[Total Revenue + Open]]/Table1[[#This Row],[Qty]]</f>
        <v>0.94</v>
      </c>
      <c r="L1680">
        <f>Table1[[#This Row],[Qty]]/Table1[[#This Row],[Total Revenue + Open]]</f>
        <v>1.0638297872340425</v>
      </c>
    </row>
    <row r="1681" spans="1:12">
      <c r="A1681" t="s">
        <v>10</v>
      </c>
      <c r="B1681" t="s">
        <v>11</v>
      </c>
      <c r="C1681" t="s">
        <v>119</v>
      </c>
      <c r="D1681" t="s">
        <v>120</v>
      </c>
      <c r="E1681" t="s">
        <v>19</v>
      </c>
      <c r="F1681" t="s">
        <v>40</v>
      </c>
      <c r="G1681" t="s">
        <v>43</v>
      </c>
      <c r="H1681" s="1">
        <v>2022</v>
      </c>
      <c r="I1681" s="2">
        <v>1615</v>
      </c>
      <c r="J1681" s="3">
        <v>456</v>
      </c>
      <c r="K1681">
        <f>Table1[[#This Row],[Total Revenue + Open]]/Table1[[#This Row],[Qty]]</f>
        <v>0.28235294117647058</v>
      </c>
      <c r="L1681">
        <f>Table1[[#This Row],[Total Revenue + Open]]/Table1[[#This Row],[Qty]]</f>
        <v>0.28235294117647058</v>
      </c>
    </row>
    <row r="1682" spans="1:12">
      <c r="A1682" t="s">
        <v>10</v>
      </c>
      <c r="B1682" t="s">
        <v>11</v>
      </c>
      <c r="C1682" t="s">
        <v>119</v>
      </c>
      <c r="D1682" t="s">
        <v>120</v>
      </c>
      <c r="E1682" t="s">
        <v>19</v>
      </c>
      <c r="F1682" t="s">
        <v>20</v>
      </c>
      <c r="G1682" t="s">
        <v>117</v>
      </c>
      <c r="H1682" s="1">
        <v>2022</v>
      </c>
      <c r="I1682" s="2">
        <v>1000</v>
      </c>
      <c r="J1682" s="3">
        <v>450</v>
      </c>
      <c r="K1682">
        <f>Table1[[#This Row],[Total Revenue + Open]]/Table1[[#This Row],[Qty]]</f>
        <v>0.45</v>
      </c>
      <c r="L1682">
        <f>Table1[[#This Row],[Total Revenue + Open]]/Table1[[#This Row],[Qty]]</f>
        <v>0.45</v>
      </c>
    </row>
    <row r="1683" spans="1:12">
      <c r="A1683" t="s">
        <v>10</v>
      </c>
      <c r="B1683" t="s">
        <v>11</v>
      </c>
      <c r="C1683" t="s">
        <v>119</v>
      </c>
      <c r="D1683" t="s">
        <v>120</v>
      </c>
      <c r="E1683" t="s">
        <v>19</v>
      </c>
      <c r="F1683" t="s">
        <v>92</v>
      </c>
      <c r="G1683" t="s">
        <v>106</v>
      </c>
      <c r="H1683" s="1">
        <v>2022</v>
      </c>
      <c r="I1683" s="2">
        <v>3050</v>
      </c>
      <c r="J1683" s="3">
        <v>427</v>
      </c>
      <c r="K1683">
        <f>Table1[[#This Row],[Total Revenue + Open]]/Table1[[#This Row],[Qty]]</f>
        <v>0.14000000000000001</v>
      </c>
      <c r="L1683">
        <f>Table1[[#This Row],[Total Revenue + Open]]/Table1[[#This Row],[Qty]]</f>
        <v>0.14000000000000001</v>
      </c>
    </row>
    <row r="1684" spans="1:12">
      <c r="A1684" t="s">
        <v>10</v>
      </c>
      <c r="B1684" t="s">
        <v>11</v>
      </c>
      <c r="C1684" t="s">
        <v>119</v>
      </c>
      <c r="D1684" t="s">
        <v>120</v>
      </c>
      <c r="E1684" t="s">
        <v>22</v>
      </c>
      <c r="F1684" t="s">
        <v>23</v>
      </c>
      <c r="G1684" t="s">
        <v>60</v>
      </c>
      <c r="H1684" s="1">
        <v>2022</v>
      </c>
      <c r="I1684" s="2">
        <v>540</v>
      </c>
      <c r="J1684" s="3">
        <v>426.6</v>
      </c>
      <c r="K1684">
        <f>Table1[[#This Row],[Total Revenue + Open]]/Table1[[#This Row],[Qty]]</f>
        <v>0.79</v>
      </c>
      <c r="L1684">
        <f>Table1[[#This Row],[Total Revenue + Open]]/Table1[[#This Row],[Qty]]</f>
        <v>0.79</v>
      </c>
    </row>
    <row r="1685" spans="1:12">
      <c r="A1685" t="s">
        <v>10</v>
      </c>
      <c r="B1685" t="s">
        <v>11</v>
      </c>
      <c r="C1685" t="s">
        <v>119</v>
      </c>
      <c r="D1685" t="s">
        <v>120</v>
      </c>
      <c r="E1685" t="s">
        <v>15</v>
      </c>
      <c r="F1685" t="s">
        <v>36</v>
      </c>
      <c r="G1685" t="s">
        <v>37</v>
      </c>
      <c r="H1685" s="1">
        <v>2022</v>
      </c>
      <c r="I1685" s="2">
        <v>300</v>
      </c>
      <c r="J1685" s="3">
        <v>411</v>
      </c>
      <c r="K1685">
        <f>Table1[[#This Row],[Total Revenue + Open]]/Table1[[#This Row],[Qty]]</f>
        <v>1.37</v>
      </c>
      <c r="L1685">
        <f>Table1[[#This Row],[Qty]]/Table1[[#This Row],[Total Revenue + Open]]</f>
        <v>0.72992700729927007</v>
      </c>
    </row>
    <row r="1686" spans="1:12">
      <c r="A1686" t="s">
        <v>10</v>
      </c>
      <c r="B1686" t="s">
        <v>11</v>
      </c>
      <c r="C1686" t="s">
        <v>119</v>
      </c>
      <c r="D1686" t="s">
        <v>120</v>
      </c>
      <c r="E1686" t="s">
        <v>19</v>
      </c>
      <c r="F1686" t="s">
        <v>54</v>
      </c>
      <c r="G1686" t="s">
        <v>68</v>
      </c>
      <c r="H1686" s="1">
        <v>2022</v>
      </c>
      <c r="I1686" s="2">
        <v>2400</v>
      </c>
      <c r="J1686" s="3">
        <v>408</v>
      </c>
      <c r="K1686">
        <f>Table1[[#This Row],[Total Revenue + Open]]/Table1[[#This Row],[Qty]]</f>
        <v>0.17</v>
      </c>
      <c r="L1686">
        <f>Table1[[#This Row],[Total Revenue + Open]]/Table1[[#This Row],[Qty]]</f>
        <v>0.17</v>
      </c>
    </row>
    <row r="1687" spans="1:12">
      <c r="A1687" t="s">
        <v>10</v>
      </c>
      <c r="B1687" t="s">
        <v>11</v>
      </c>
      <c r="C1687" t="s">
        <v>119</v>
      </c>
      <c r="D1687" t="s">
        <v>120</v>
      </c>
      <c r="E1687" t="s">
        <v>15</v>
      </c>
      <c r="F1687" t="s">
        <v>194</v>
      </c>
      <c r="G1687" t="s">
        <v>195</v>
      </c>
      <c r="H1687" s="1">
        <v>2020</v>
      </c>
      <c r="I1687" s="2">
        <v>1250</v>
      </c>
      <c r="J1687" s="3">
        <v>2837.5</v>
      </c>
      <c r="K1687">
        <f>Table1[[#This Row],[Total Revenue + Open]]/Table1[[#This Row],[Qty]]</f>
        <v>2.27</v>
      </c>
      <c r="L1687">
        <f>Table1[[#This Row],[Qty]]/Table1[[#This Row],[Total Revenue + Open]]</f>
        <v>0.44052863436123346</v>
      </c>
    </row>
    <row r="1688" spans="1:12">
      <c r="A1688" t="s">
        <v>10</v>
      </c>
      <c r="B1688" t="s">
        <v>11</v>
      </c>
      <c r="C1688" t="s">
        <v>119</v>
      </c>
      <c r="D1688" t="s">
        <v>120</v>
      </c>
      <c r="E1688" t="s">
        <v>15</v>
      </c>
      <c r="F1688" t="s">
        <v>194</v>
      </c>
      <c r="G1688" t="s">
        <v>195</v>
      </c>
      <c r="H1688" s="1">
        <v>2021</v>
      </c>
      <c r="I1688" s="2">
        <v>5930</v>
      </c>
      <c r="J1688" s="3">
        <v>13393</v>
      </c>
      <c r="K1688">
        <f>Table1[[#This Row],[Total Revenue + Open]]/Table1[[#This Row],[Qty]]</f>
        <v>2.2585160202360877</v>
      </c>
      <c r="L1688">
        <f>Table1[[#This Row],[Qty]]/Table1[[#This Row],[Total Revenue + Open]]</f>
        <v>0.44276861046815502</v>
      </c>
    </row>
    <row r="1689" spans="1:12">
      <c r="A1689" t="s">
        <v>10</v>
      </c>
      <c r="B1689" t="s">
        <v>11</v>
      </c>
      <c r="C1689" t="s">
        <v>119</v>
      </c>
      <c r="D1689" t="s">
        <v>120</v>
      </c>
      <c r="E1689" t="s">
        <v>15</v>
      </c>
      <c r="F1689" t="s">
        <v>194</v>
      </c>
      <c r="G1689" t="s">
        <v>195</v>
      </c>
      <c r="H1689" s="1">
        <v>2021</v>
      </c>
      <c r="I1689" s="2">
        <v>350</v>
      </c>
      <c r="J1689" s="3">
        <v>794.5</v>
      </c>
      <c r="K1689">
        <f>Table1[[#This Row],[Total Revenue + Open]]/Table1[[#This Row],[Qty]]</f>
        <v>2.27</v>
      </c>
      <c r="L1689">
        <f>Table1[[#This Row],[Qty]]/Table1[[#This Row],[Total Revenue + Open]]</f>
        <v>0.44052863436123346</v>
      </c>
    </row>
    <row r="1690" spans="1:12">
      <c r="A1690" t="s">
        <v>10</v>
      </c>
      <c r="B1690" t="s">
        <v>11</v>
      </c>
      <c r="C1690" t="s">
        <v>119</v>
      </c>
      <c r="D1690" t="s">
        <v>120</v>
      </c>
      <c r="E1690" t="s">
        <v>15</v>
      </c>
      <c r="F1690" t="s">
        <v>194</v>
      </c>
      <c r="G1690" t="s">
        <v>195</v>
      </c>
      <c r="H1690" s="1">
        <v>2021</v>
      </c>
      <c r="I1690" s="2">
        <v>50</v>
      </c>
      <c r="J1690" s="3">
        <v>113.5</v>
      </c>
      <c r="K1690">
        <f>Table1[[#This Row],[Total Revenue + Open]]/Table1[[#This Row],[Qty]]</f>
        <v>2.27</v>
      </c>
      <c r="L1690">
        <f>Table1[[#This Row],[Qty]]/Table1[[#This Row],[Total Revenue + Open]]</f>
        <v>0.44052863436123346</v>
      </c>
    </row>
    <row r="1691" spans="1:12">
      <c r="A1691" t="s">
        <v>10</v>
      </c>
      <c r="B1691" t="s">
        <v>11</v>
      </c>
      <c r="C1691" t="s">
        <v>119</v>
      </c>
      <c r="D1691" t="s">
        <v>120</v>
      </c>
      <c r="E1691" t="s">
        <v>15</v>
      </c>
      <c r="F1691" t="s">
        <v>194</v>
      </c>
      <c r="G1691" t="s">
        <v>195</v>
      </c>
      <c r="H1691" s="1">
        <v>2022</v>
      </c>
      <c r="I1691" s="2">
        <v>175</v>
      </c>
      <c r="J1691" s="3">
        <v>397.25</v>
      </c>
      <c r="K1691">
        <f>Table1[[#This Row],[Total Revenue + Open]]/Table1[[#This Row],[Qty]]</f>
        <v>2.27</v>
      </c>
      <c r="L1691">
        <f>Table1[[#This Row],[Qty]]/Table1[[#This Row],[Total Revenue + Open]]</f>
        <v>0.44052863436123346</v>
      </c>
    </row>
    <row r="1692" spans="1:12">
      <c r="A1692" t="s">
        <v>10</v>
      </c>
      <c r="B1692" t="s">
        <v>11</v>
      </c>
      <c r="C1692" t="s">
        <v>119</v>
      </c>
      <c r="D1692" t="s">
        <v>120</v>
      </c>
      <c r="E1692" t="s">
        <v>15</v>
      </c>
      <c r="F1692" t="s">
        <v>194</v>
      </c>
      <c r="G1692" t="s">
        <v>196</v>
      </c>
      <c r="H1692" s="1">
        <v>2022</v>
      </c>
      <c r="I1692" s="2">
        <v>175</v>
      </c>
      <c r="J1692" s="3">
        <v>397.25</v>
      </c>
      <c r="K1692">
        <f>Table1[[#This Row],[Total Revenue + Open]]/Table1[[#This Row],[Qty]]</f>
        <v>2.27</v>
      </c>
      <c r="L1692">
        <f>Table1[[#This Row],[Qty]]/Table1[[#This Row],[Total Revenue + Open]]</f>
        <v>0.44052863436123346</v>
      </c>
    </row>
    <row r="1693" spans="1:12">
      <c r="A1693" t="s">
        <v>10</v>
      </c>
      <c r="B1693" t="s">
        <v>11</v>
      </c>
      <c r="C1693" t="s">
        <v>119</v>
      </c>
      <c r="D1693" t="s">
        <v>120</v>
      </c>
      <c r="E1693" t="s">
        <v>19</v>
      </c>
      <c r="F1693" t="s">
        <v>92</v>
      </c>
      <c r="G1693" t="s">
        <v>106</v>
      </c>
      <c r="H1693" s="1">
        <v>2022</v>
      </c>
      <c r="I1693" s="2">
        <v>2500</v>
      </c>
      <c r="J1693" s="3">
        <v>375</v>
      </c>
      <c r="K1693">
        <f>Table1[[#This Row],[Total Revenue + Open]]/Table1[[#This Row],[Qty]]</f>
        <v>0.15</v>
      </c>
      <c r="L1693">
        <f>Table1[[#This Row],[Total Revenue + Open]]/Table1[[#This Row],[Qty]]</f>
        <v>0.15</v>
      </c>
    </row>
    <row r="1694" spans="1:12">
      <c r="A1694" t="s">
        <v>10</v>
      </c>
      <c r="B1694" t="s">
        <v>11</v>
      </c>
      <c r="C1694" t="s">
        <v>119</v>
      </c>
      <c r="D1694" t="s">
        <v>120</v>
      </c>
      <c r="E1694" t="s">
        <v>15</v>
      </c>
      <c r="F1694" t="s">
        <v>194</v>
      </c>
      <c r="G1694" t="s">
        <v>195</v>
      </c>
      <c r="H1694" s="1">
        <v>2021</v>
      </c>
      <c r="I1694" s="2">
        <v>10719</v>
      </c>
      <c r="J1694" s="3">
        <v>24218.63</v>
      </c>
      <c r="K1694">
        <f>Table1[[#This Row],[Total Revenue + Open]]/Table1[[#This Row],[Qty]]</f>
        <v>2.2594113256833661</v>
      </c>
      <c r="L1694">
        <f>Table1[[#This Row],[Qty]]/Table1[[#This Row],[Total Revenue + Open]]</f>
        <v>0.44259316071966082</v>
      </c>
    </row>
    <row r="1695" spans="1:12">
      <c r="A1695" t="s">
        <v>10</v>
      </c>
      <c r="B1695" t="s">
        <v>11</v>
      </c>
      <c r="C1695" t="s">
        <v>119</v>
      </c>
      <c r="D1695" t="s">
        <v>120</v>
      </c>
      <c r="E1695" t="s">
        <v>15</v>
      </c>
      <c r="F1695" t="s">
        <v>194</v>
      </c>
      <c r="G1695" t="s">
        <v>195</v>
      </c>
      <c r="H1695" s="1">
        <v>2021</v>
      </c>
      <c r="I1695" s="2">
        <v>1260</v>
      </c>
      <c r="J1695" s="3">
        <v>2837.5</v>
      </c>
      <c r="K1695">
        <f>Table1[[#This Row],[Total Revenue + Open]]/Table1[[#This Row],[Qty]]</f>
        <v>2.251984126984127</v>
      </c>
      <c r="L1695">
        <f>Table1[[#This Row],[Qty]]/Table1[[#This Row],[Total Revenue + Open]]</f>
        <v>0.44405286343612332</v>
      </c>
    </row>
    <row r="1696" spans="1:12">
      <c r="A1696" t="s">
        <v>10</v>
      </c>
      <c r="B1696" t="s">
        <v>11</v>
      </c>
      <c r="C1696" t="s">
        <v>119</v>
      </c>
      <c r="D1696" t="s">
        <v>120</v>
      </c>
      <c r="E1696" t="s">
        <v>15</v>
      </c>
      <c r="F1696" t="s">
        <v>194</v>
      </c>
      <c r="G1696" t="s">
        <v>195</v>
      </c>
      <c r="H1696" s="1">
        <v>2021</v>
      </c>
      <c r="I1696" s="2">
        <v>1610</v>
      </c>
      <c r="J1696" s="3">
        <v>3632</v>
      </c>
      <c r="K1696">
        <f>Table1[[#This Row],[Total Revenue + Open]]/Table1[[#This Row],[Qty]]</f>
        <v>2.2559006211180126</v>
      </c>
      <c r="L1696">
        <f>Table1[[#This Row],[Qty]]/Table1[[#This Row],[Total Revenue + Open]]</f>
        <v>0.44328193832599116</v>
      </c>
    </row>
    <row r="1697" spans="1:12">
      <c r="A1697" t="s">
        <v>10</v>
      </c>
      <c r="B1697" t="s">
        <v>11</v>
      </c>
      <c r="C1697" t="s">
        <v>119</v>
      </c>
      <c r="D1697" t="s">
        <v>120</v>
      </c>
      <c r="E1697" t="s">
        <v>12</v>
      </c>
      <c r="F1697" t="s">
        <v>13</v>
      </c>
      <c r="G1697" t="s">
        <v>14</v>
      </c>
      <c r="H1697" s="1">
        <v>2022</v>
      </c>
      <c r="I1697" s="2">
        <v>2850</v>
      </c>
      <c r="J1697" s="3">
        <v>370.5</v>
      </c>
      <c r="K1697">
        <f>Table1[[#This Row],[Total Revenue + Open]]/Table1[[#This Row],[Qty]]</f>
        <v>0.13</v>
      </c>
      <c r="L1697">
        <f>Table1[[#This Row],[Total Revenue + Open]]/Table1[[#This Row],[Qty]]</f>
        <v>0.13</v>
      </c>
    </row>
    <row r="1698" spans="1:12">
      <c r="A1698" t="s">
        <v>10</v>
      </c>
      <c r="B1698" t="s">
        <v>11</v>
      </c>
      <c r="C1698" t="s">
        <v>119</v>
      </c>
      <c r="D1698" t="s">
        <v>120</v>
      </c>
      <c r="E1698" t="s">
        <v>19</v>
      </c>
      <c r="F1698" t="s">
        <v>20</v>
      </c>
      <c r="G1698" t="s">
        <v>117</v>
      </c>
      <c r="H1698" s="1">
        <v>2022</v>
      </c>
      <c r="I1698" s="2">
        <v>1050</v>
      </c>
      <c r="J1698" s="3">
        <v>367.5</v>
      </c>
      <c r="K1698">
        <f>Table1[[#This Row],[Total Revenue + Open]]/Table1[[#This Row],[Qty]]</f>
        <v>0.35</v>
      </c>
      <c r="L1698">
        <f>Table1[[#This Row],[Total Revenue + Open]]/Table1[[#This Row],[Qty]]</f>
        <v>0.35</v>
      </c>
    </row>
    <row r="1699" spans="1:12">
      <c r="A1699" t="s">
        <v>10</v>
      </c>
      <c r="B1699" t="s">
        <v>11</v>
      </c>
      <c r="C1699" t="s">
        <v>119</v>
      </c>
      <c r="D1699" t="s">
        <v>120</v>
      </c>
      <c r="E1699" t="s">
        <v>12</v>
      </c>
      <c r="F1699" t="s">
        <v>13</v>
      </c>
      <c r="G1699" t="s">
        <v>14</v>
      </c>
      <c r="H1699" s="1">
        <v>2022</v>
      </c>
      <c r="I1699" s="2">
        <v>2800</v>
      </c>
      <c r="J1699" s="3">
        <v>364</v>
      </c>
      <c r="K1699">
        <f>Table1[[#This Row],[Total Revenue + Open]]/Table1[[#This Row],[Qty]]</f>
        <v>0.13</v>
      </c>
      <c r="L1699">
        <f>Table1[[#This Row],[Total Revenue + Open]]/Table1[[#This Row],[Qty]]</f>
        <v>0.13</v>
      </c>
    </row>
    <row r="1700" spans="1:12">
      <c r="A1700" t="s">
        <v>10</v>
      </c>
      <c r="B1700" t="s">
        <v>11</v>
      </c>
      <c r="C1700" t="s">
        <v>119</v>
      </c>
      <c r="D1700" t="s">
        <v>120</v>
      </c>
      <c r="E1700" t="s">
        <v>12</v>
      </c>
      <c r="F1700" t="s">
        <v>13</v>
      </c>
      <c r="G1700" t="s">
        <v>14</v>
      </c>
      <c r="H1700" s="1">
        <v>2022</v>
      </c>
      <c r="I1700" s="2">
        <v>2800</v>
      </c>
      <c r="J1700" s="3">
        <v>364</v>
      </c>
      <c r="K1700">
        <f>Table1[[#This Row],[Total Revenue + Open]]/Table1[[#This Row],[Qty]]</f>
        <v>0.13</v>
      </c>
      <c r="L1700">
        <f>Table1[[#This Row],[Total Revenue + Open]]/Table1[[#This Row],[Qty]]</f>
        <v>0.13</v>
      </c>
    </row>
    <row r="1701" spans="1:12">
      <c r="A1701" t="s">
        <v>10</v>
      </c>
      <c r="B1701" t="s">
        <v>11</v>
      </c>
      <c r="C1701" t="s">
        <v>119</v>
      </c>
      <c r="D1701" t="s">
        <v>120</v>
      </c>
      <c r="E1701" t="s">
        <v>15</v>
      </c>
      <c r="F1701" t="s">
        <v>194</v>
      </c>
      <c r="G1701" t="s">
        <v>195</v>
      </c>
      <c r="H1701" s="1">
        <v>2020</v>
      </c>
      <c r="I1701" s="2">
        <v>4020</v>
      </c>
      <c r="J1701" s="3">
        <v>9080</v>
      </c>
      <c r="K1701">
        <f>Table1[[#This Row],[Total Revenue + Open]]/Table1[[#This Row],[Qty]]</f>
        <v>2.2587064676616917</v>
      </c>
      <c r="L1701">
        <f>Table1[[#This Row],[Qty]]/Table1[[#This Row],[Total Revenue + Open]]</f>
        <v>0.44273127753303965</v>
      </c>
    </row>
    <row r="1702" spans="1:12">
      <c r="A1702" t="s">
        <v>10</v>
      </c>
      <c r="B1702" t="s">
        <v>11</v>
      </c>
      <c r="C1702" t="s">
        <v>119</v>
      </c>
      <c r="D1702" t="s">
        <v>120</v>
      </c>
      <c r="E1702" t="s">
        <v>15</v>
      </c>
      <c r="F1702" t="s">
        <v>194</v>
      </c>
      <c r="G1702" t="s">
        <v>195</v>
      </c>
      <c r="H1702" s="1">
        <v>2020</v>
      </c>
      <c r="I1702" s="2">
        <v>250</v>
      </c>
      <c r="J1702" s="3">
        <v>567.5</v>
      </c>
      <c r="K1702">
        <f>Table1[[#This Row],[Total Revenue + Open]]/Table1[[#This Row],[Qty]]</f>
        <v>2.27</v>
      </c>
      <c r="L1702">
        <f>Table1[[#This Row],[Qty]]/Table1[[#This Row],[Total Revenue + Open]]</f>
        <v>0.44052863436123346</v>
      </c>
    </row>
    <row r="1703" spans="1:12">
      <c r="A1703" t="s">
        <v>10</v>
      </c>
      <c r="B1703" t="s">
        <v>11</v>
      </c>
      <c r="C1703" t="s">
        <v>119</v>
      </c>
      <c r="D1703" t="s">
        <v>120</v>
      </c>
      <c r="E1703" t="s">
        <v>15</v>
      </c>
      <c r="F1703" t="s">
        <v>194</v>
      </c>
      <c r="G1703" t="s">
        <v>195</v>
      </c>
      <c r="H1703" s="1">
        <v>2020</v>
      </c>
      <c r="I1703" s="2">
        <v>50</v>
      </c>
      <c r="J1703" s="3">
        <v>113.5</v>
      </c>
      <c r="K1703">
        <f>Table1[[#This Row],[Total Revenue + Open]]/Table1[[#This Row],[Qty]]</f>
        <v>2.27</v>
      </c>
      <c r="L1703">
        <f>Table1[[#This Row],[Qty]]/Table1[[#This Row],[Total Revenue + Open]]</f>
        <v>0.44052863436123346</v>
      </c>
    </row>
    <row r="1704" spans="1:12">
      <c r="A1704" t="s">
        <v>10</v>
      </c>
      <c r="B1704" t="s">
        <v>11</v>
      </c>
      <c r="C1704" t="s">
        <v>119</v>
      </c>
      <c r="D1704" t="s">
        <v>120</v>
      </c>
      <c r="E1704" t="s">
        <v>15</v>
      </c>
      <c r="F1704" t="s">
        <v>194</v>
      </c>
      <c r="G1704" t="s">
        <v>195</v>
      </c>
      <c r="H1704" s="1">
        <v>2021</v>
      </c>
      <c r="I1704" s="2">
        <v>7440</v>
      </c>
      <c r="J1704" s="3">
        <v>16798</v>
      </c>
      <c r="K1704">
        <f>Table1[[#This Row],[Total Revenue + Open]]/Table1[[#This Row],[Qty]]</f>
        <v>2.2577956989247312</v>
      </c>
      <c r="L1704">
        <f>Table1[[#This Row],[Qty]]/Table1[[#This Row],[Total Revenue + Open]]</f>
        <v>0.44290987022264555</v>
      </c>
    </row>
    <row r="1705" spans="1:12">
      <c r="A1705" t="s">
        <v>10</v>
      </c>
      <c r="B1705" t="s">
        <v>11</v>
      </c>
      <c r="C1705" t="s">
        <v>119</v>
      </c>
      <c r="D1705" t="s">
        <v>120</v>
      </c>
      <c r="E1705" t="s">
        <v>15</v>
      </c>
      <c r="F1705" t="s">
        <v>194</v>
      </c>
      <c r="G1705" t="s">
        <v>195</v>
      </c>
      <c r="H1705" s="1">
        <v>2021</v>
      </c>
      <c r="I1705" s="2">
        <v>250</v>
      </c>
      <c r="J1705" s="3">
        <v>567.5</v>
      </c>
      <c r="K1705">
        <f>Table1[[#This Row],[Total Revenue + Open]]/Table1[[#This Row],[Qty]]</f>
        <v>2.27</v>
      </c>
      <c r="L1705">
        <f>Table1[[#This Row],[Qty]]/Table1[[#This Row],[Total Revenue + Open]]</f>
        <v>0.44052863436123346</v>
      </c>
    </row>
    <row r="1706" spans="1:12">
      <c r="A1706" t="s">
        <v>10</v>
      </c>
      <c r="B1706" t="s">
        <v>11</v>
      </c>
      <c r="C1706" t="s">
        <v>119</v>
      </c>
      <c r="D1706" t="s">
        <v>120</v>
      </c>
      <c r="E1706" t="s">
        <v>15</v>
      </c>
      <c r="F1706" t="s">
        <v>194</v>
      </c>
      <c r="G1706" t="s">
        <v>195</v>
      </c>
      <c r="H1706" s="1">
        <v>2021</v>
      </c>
      <c r="I1706" s="2">
        <v>1260</v>
      </c>
      <c r="J1706" s="3">
        <v>2837.5</v>
      </c>
      <c r="K1706">
        <f>Table1[[#This Row],[Total Revenue + Open]]/Table1[[#This Row],[Qty]]</f>
        <v>2.251984126984127</v>
      </c>
      <c r="L1706">
        <f>Table1[[#This Row],[Qty]]/Table1[[#This Row],[Total Revenue + Open]]</f>
        <v>0.44405286343612332</v>
      </c>
    </row>
    <row r="1707" spans="1:12">
      <c r="A1707" t="s">
        <v>10</v>
      </c>
      <c r="B1707" t="s">
        <v>11</v>
      </c>
      <c r="C1707" t="s">
        <v>119</v>
      </c>
      <c r="D1707" t="s">
        <v>120</v>
      </c>
      <c r="E1707" t="s">
        <v>15</v>
      </c>
      <c r="F1707" t="s">
        <v>194</v>
      </c>
      <c r="G1707" t="s">
        <v>195</v>
      </c>
      <c r="H1707" s="1">
        <v>2019</v>
      </c>
      <c r="I1707" s="2">
        <v>100</v>
      </c>
      <c r="J1707" s="3">
        <v>227</v>
      </c>
      <c r="K1707">
        <f>Table1[[#This Row],[Total Revenue + Open]]/Table1[[#This Row],[Qty]]</f>
        <v>2.27</v>
      </c>
      <c r="L1707">
        <f>Table1[[#This Row],[Qty]]/Table1[[#This Row],[Total Revenue + Open]]</f>
        <v>0.44052863436123346</v>
      </c>
    </row>
    <row r="1708" spans="1:12">
      <c r="A1708" t="s">
        <v>10</v>
      </c>
      <c r="B1708" t="s">
        <v>11</v>
      </c>
      <c r="C1708" t="s">
        <v>119</v>
      </c>
      <c r="D1708" t="s">
        <v>120</v>
      </c>
      <c r="E1708" t="s">
        <v>15</v>
      </c>
      <c r="F1708" t="s">
        <v>194</v>
      </c>
      <c r="G1708" t="s">
        <v>195</v>
      </c>
      <c r="H1708" s="1">
        <v>2019</v>
      </c>
      <c r="I1708" s="2">
        <v>9855</v>
      </c>
      <c r="J1708" s="3">
        <v>22246</v>
      </c>
      <c r="K1708">
        <f>Table1[[#This Row],[Total Revenue + Open]]/Table1[[#This Row],[Qty]]</f>
        <v>2.2573313039066463</v>
      </c>
      <c r="L1708">
        <f>Table1[[#This Row],[Qty]]/Table1[[#This Row],[Total Revenue + Open]]</f>
        <v>0.44300098894183226</v>
      </c>
    </row>
    <row r="1709" spans="1:12">
      <c r="A1709" t="s">
        <v>10</v>
      </c>
      <c r="B1709" t="s">
        <v>11</v>
      </c>
      <c r="C1709" t="s">
        <v>119</v>
      </c>
      <c r="D1709" t="s">
        <v>120</v>
      </c>
      <c r="E1709" t="s">
        <v>15</v>
      </c>
      <c r="F1709" t="s">
        <v>194</v>
      </c>
      <c r="G1709" t="s">
        <v>195</v>
      </c>
      <c r="H1709" s="1">
        <v>2019</v>
      </c>
      <c r="I1709" s="2">
        <v>9290</v>
      </c>
      <c r="J1709" s="3">
        <v>20997.5</v>
      </c>
      <c r="K1709">
        <f>Table1[[#This Row],[Total Revenue + Open]]/Table1[[#This Row],[Qty]]</f>
        <v>2.2602260495156083</v>
      </c>
      <c r="L1709">
        <f>Table1[[#This Row],[Qty]]/Table1[[#This Row],[Total Revenue + Open]]</f>
        <v>0.44243362305036316</v>
      </c>
    </row>
    <row r="1710" spans="1:12">
      <c r="A1710" t="s">
        <v>10</v>
      </c>
      <c r="B1710" t="s">
        <v>11</v>
      </c>
      <c r="C1710" t="s">
        <v>119</v>
      </c>
      <c r="D1710" t="s">
        <v>120</v>
      </c>
      <c r="E1710" t="s">
        <v>15</v>
      </c>
      <c r="F1710" t="s">
        <v>194</v>
      </c>
      <c r="G1710" t="s">
        <v>195</v>
      </c>
      <c r="H1710" s="1">
        <v>2019</v>
      </c>
      <c r="I1710" s="2">
        <v>100</v>
      </c>
      <c r="J1710" s="3">
        <v>227</v>
      </c>
      <c r="K1710">
        <f>Table1[[#This Row],[Total Revenue + Open]]/Table1[[#This Row],[Qty]]</f>
        <v>2.27</v>
      </c>
      <c r="L1710">
        <f>Table1[[#This Row],[Qty]]/Table1[[#This Row],[Total Revenue + Open]]</f>
        <v>0.44052863436123346</v>
      </c>
    </row>
    <row r="1711" spans="1:12">
      <c r="A1711" t="s">
        <v>10</v>
      </c>
      <c r="B1711" t="s">
        <v>11</v>
      </c>
      <c r="C1711" t="s">
        <v>119</v>
      </c>
      <c r="D1711" t="s">
        <v>120</v>
      </c>
      <c r="E1711" t="s">
        <v>15</v>
      </c>
      <c r="F1711" t="s">
        <v>194</v>
      </c>
      <c r="G1711" t="s">
        <v>195</v>
      </c>
      <c r="H1711" s="1">
        <v>2019</v>
      </c>
      <c r="I1711" s="2">
        <v>4470</v>
      </c>
      <c r="J1711" s="3">
        <v>10101.5</v>
      </c>
      <c r="K1711">
        <f>Table1[[#This Row],[Total Revenue + Open]]/Table1[[#This Row],[Qty]]</f>
        <v>2.2598434004474273</v>
      </c>
      <c r="L1711">
        <f>Table1[[#This Row],[Qty]]/Table1[[#This Row],[Total Revenue + Open]]</f>
        <v>0.44250853833589071</v>
      </c>
    </row>
    <row r="1712" spans="1:12">
      <c r="A1712" t="s">
        <v>10</v>
      </c>
      <c r="B1712" t="s">
        <v>11</v>
      </c>
      <c r="C1712" t="s">
        <v>119</v>
      </c>
      <c r="D1712" t="s">
        <v>120</v>
      </c>
      <c r="E1712" t="s">
        <v>15</v>
      </c>
      <c r="F1712" t="s">
        <v>194</v>
      </c>
      <c r="G1712" t="s">
        <v>195</v>
      </c>
      <c r="H1712" s="1">
        <v>2020</v>
      </c>
      <c r="I1712" s="2">
        <v>1210</v>
      </c>
      <c r="J1712" s="3">
        <v>2724</v>
      </c>
      <c r="K1712">
        <f>Table1[[#This Row],[Total Revenue + Open]]/Table1[[#This Row],[Qty]]</f>
        <v>2.2512396694214876</v>
      </c>
      <c r="L1712">
        <f>Table1[[#This Row],[Qty]]/Table1[[#This Row],[Total Revenue + Open]]</f>
        <v>0.44419970631424377</v>
      </c>
    </row>
    <row r="1713" spans="1:12">
      <c r="A1713" t="s">
        <v>10</v>
      </c>
      <c r="B1713" t="s">
        <v>11</v>
      </c>
      <c r="C1713" t="s">
        <v>119</v>
      </c>
      <c r="D1713" t="s">
        <v>120</v>
      </c>
      <c r="E1713" t="s">
        <v>15</v>
      </c>
      <c r="F1713" t="s">
        <v>194</v>
      </c>
      <c r="G1713" t="s">
        <v>195</v>
      </c>
      <c r="H1713" s="1">
        <v>2020</v>
      </c>
      <c r="I1713" s="2">
        <v>10855</v>
      </c>
      <c r="J1713" s="3">
        <v>24516</v>
      </c>
      <c r="K1713">
        <f>Table1[[#This Row],[Total Revenue + Open]]/Table1[[#This Row],[Qty]]</f>
        <v>2.2584983878397051</v>
      </c>
      <c r="L1713">
        <f>Table1[[#This Row],[Qty]]/Table1[[#This Row],[Total Revenue + Open]]</f>
        <v>0.44277206722140644</v>
      </c>
    </row>
    <row r="1714" spans="1:12">
      <c r="A1714" t="s">
        <v>10</v>
      </c>
      <c r="B1714" t="s">
        <v>11</v>
      </c>
      <c r="C1714" t="s">
        <v>119</v>
      </c>
      <c r="D1714" t="s">
        <v>120</v>
      </c>
      <c r="E1714" t="s">
        <v>15</v>
      </c>
      <c r="F1714" t="s">
        <v>194</v>
      </c>
      <c r="G1714" t="s">
        <v>195</v>
      </c>
      <c r="H1714" s="1">
        <v>2020</v>
      </c>
      <c r="I1714" s="2">
        <v>200</v>
      </c>
      <c r="J1714" s="3">
        <v>454</v>
      </c>
      <c r="K1714">
        <f>Table1[[#This Row],[Total Revenue + Open]]/Table1[[#This Row],[Qty]]</f>
        <v>2.27</v>
      </c>
      <c r="L1714">
        <f>Table1[[#This Row],[Qty]]/Table1[[#This Row],[Total Revenue + Open]]</f>
        <v>0.44052863436123346</v>
      </c>
    </row>
    <row r="1715" spans="1:12">
      <c r="A1715" t="s">
        <v>10</v>
      </c>
      <c r="B1715" t="s">
        <v>11</v>
      </c>
      <c r="C1715" t="s">
        <v>119</v>
      </c>
      <c r="D1715" t="s">
        <v>120</v>
      </c>
      <c r="E1715" t="s">
        <v>15</v>
      </c>
      <c r="F1715" t="s">
        <v>194</v>
      </c>
      <c r="G1715" t="s">
        <v>195</v>
      </c>
      <c r="H1715" s="1">
        <v>2020</v>
      </c>
      <c r="I1715" s="2">
        <v>9395</v>
      </c>
      <c r="J1715" s="3">
        <v>21224.5</v>
      </c>
      <c r="K1715">
        <f>Table1[[#This Row],[Total Revenue + Open]]/Table1[[#This Row],[Qty]]</f>
        <v>2.2591271953166578</v>
      </c>
      <c r="L1715">
        <f>Table1[[#This Row],[Qty]]/Table1[[#This Row],[Total Revenue + Open]]</f>
        <v>0.44264882564960306</v>
      </c>
    </row>
    <row r="1716" spans="1:12">
      <c r="A1716" t="s">
        <v>10</v>
      </c>
      <c r="B1716" t="s">
        <v>11</v>
      </c>
      <c r="C1716" t="s">
        <v>119</v>
      </c>
      <c r="D1716" t="s">
        <v>120</v>
      </c>
      <c r="E1716" t="s">
        <v>15</v>
      </c>
      <c r="F1716" t="s">
        <v>194</v>
      </c>
      <c r="G1716" t="s">
        <v>195</v>
      </c>
      <c r="H1716" s="1">
        <v>2020</v>
      </c>
      <c r="I1716" s="2">
        <v>7940</v>
      </c>
      <c r="J1716" s="3">
        <v>17933</v>
      </c>
      <c r="K1716">
        <f>Table1[[#This Row],[Total Revenue + Open]]/Table1[[#This Row],[Qty]]</f>
        <v>2.2585642317380352</v>
      </c>
      <c r="L1716">
        <f>Table1[[#This Row],[Qty]]/Table1[[#This Row],[Total Revenue + Open]]</f>
        <v>0.44275915909217645</v>
      </c>
    </row>
    <row r="1717" spans="1:12">
      <c r="A1717" t="s">
        <v>10</v>
      </c>
      <c r="B1717" t="s">
        <v>11</v>
      </c>
      <c r="C1717" t="s">
        <v>119</v>
      </c>
      <c r="D1717" t="s">
        <v>120</v>
      </c>
      <c r="E1717" t="s">
        <v>15</v>
      </c>
      <c r="F1717" t="s">
        <v>194</v>
      </c>
      <c r="G1717" t="s">
        <v>195</v>
      </c>
      <c r="H1717" s="1">
        <v>2020</v>
      </c>
      <c r="I1717" s="2">
        <v>50</v>
      </c>
      <c r="J1717" s="3">
        <v>113.5</v>
      </c>
      <c r="K1717">
        <f>Table1[[#This Row],[Total Revenue + Open]]/Table1[[#This Row],[Qty]]</f>
        <v>2.27</v>
      </c>
      <c r="L1717">
        <f>Table1[[#This Row],[Qty]]/Table1[[#This Row],[Total Revenue + Open]]</f>
        <v>0.44052863436123346</v>
      </c>
    </row>
    <row r="1718" spans="1:12">
      <c r="A1718" t="s">
        <v>10</v>
      </c>
      <c r="B1718" t="s">
        <v>11</v>
      </c>
      <c r="C1718" t="s">
        <v>119</v>
      </c>
      <c r="D1718" t="s">
        <v>120</v>
      </c>
      <c r="E1718" t="s">
        <v>15</v>
      </c>
      <c r="F1718" t="s">
        <v>194</v>
      </c>
      <c r="G1718" t="s">
        <v>195</v>
      </c>
      <c r="H1718" s="1">
        <v>2021</v>
      </c>
      <c r="I1718" s="2">
        <v>3870</v>
      </c>
      <c r="J1718" s="3">
        <v>8739.5</v>
      </c>
      <c r="K1718">
        <f>Table1[[#This Row],[Total Revenue + Open]]/Table1[[#This Row],[Qty]]</f>
        <v>2.2582687338501293</v>
      </c>
      <c r="L1718">
        <f>Table1[[#This Row],[Qty]]/Table1[[#This Row],[Total Revenue + Open]]</f>
        <v>0.44281709479947368</v>
      </c>
    </row>
    <row r="1719" spans="1:12">
      <c r="A1719" t="s">
        <v>10</v>
      </c>
      <c r="B1719" t="s">
        <v>11</v>
      </c>
      <c r="C1719" t="s">
        <v>119</v>
      </c>
      <c r="D1719" t="s">
        <v>120</v>
      </c>
      <c r="E1719" t="s">
        <v>15</v>
      </c>
      <c r="F1719" t="s">
        <v>194</v>
      </c>
      <c r="G1719" t="s">
        <v>195</v>
      </c>
      <c r="H1719" s="1">
        <v>2021</v>
      </c>
      <c r="I1719" s="2">
        <v>36295</v>
      </c>
      <c r="J1719" s="3">
        <v>81947</v>
      </c>
      <c r="K1719">
        <f>Table1[[#This Row],[Total Revenue + Open]]/Table1[[#This Row],[Qty]]</f>
        <v>2.257804105248657</v>
      </c>
      <c r="L1719">
        <f>Table1[[#This Row],[Qty]]/Table1[[#This Row],[Total Revenue + Open]]</f>
        <v>0.44290822116733986</v>
      </c>
    </row>
    <row r="1720" spans="1:12">
      <c r="A1720" t="s">
        <v>10</v>
      </c>
      <c r="B1720" t="s">
        <v>11</v>
      </c>
      <c r="C1720" t="s">
        <v>119</v>
      </c>
      <c r="D1720" t="s">
        <v>120</v>
      </c>
      <c r="E1720" t="s">
        <v>15</v>
      </c>
      <c r="F1720" t="s">
        <v>194</v>
      </c>
      <c r="G1720" t="s">
        <v>195</v>
      </c>
      <c r="H1720" s="1">
        <v>2021</v>
      </c>
      <c r="I1720" s="2">
        <v>900</v>
      </c>
      <c r="J1720" s="3">
        <v>2043</v>
      </c>
      <c r="K1720">
        <f>Table1[[#This Row],[Total Revenue + Open]]/Table1[[#This Row],[Qty]]</f>
        <v>2.27</v>
      </c>
      <c r="L1720">
        <f>Table1[[#This Row],[Qty]]/Table1[[#This Row],[Total Revenue + Open]]</f>
        <v>0.44052863436123346</v>
      </c>
    </row>
    <row r="1721" spans="1:12">
      <c r="A1721" t="s">
        <v>10</v>
      </c>
      <c r="B1721" t="s">
        <v>11</v>
      </c>
      <c r="C1721" t="s">
        <v>119</v>
      </c>
      <c r="D1721" t="s">
        <v>120</v>
      </c>
      <c r="E1721" t="s">
        <v>15</v>
      </c>
      <c r="F1721" t="s">
        <v>194</v>
      </c>
      <c r="G1721" t="s">
        <v>195</v>
      </c>
      <c r="H1721" s="1">
        <v>2021</v>
      </c>
      <c r="I1721" s="2">
        <v>2565</v>
      </c>
      <c r="J1721" s="3">
        <v>5788.5</v>
      </c>
      <c r="K1721">
        <f>Table1[[#This Row],[Total Revenue + Open]]/Table1[[#This Row],[Qty]]</f>
        <v>2.2567251461988302</v>
      </c>
      <c r="L1721">
        <f>Table1[[#This Row],[Qty]]/Table1[[#This Row],[Total Revenue + Open]]</f>
        <v>0.44311997926924074</v>
      </c>
    </row>
    <row r="1722" spans="1:12">
      <c r="A1722" t="s">
        <v>10</v>
      </c>
      <c r="B1722" t="s">
        <v>11</v>
      </c>
      <c r="C1722" t="s">
        <v>119</v>
      </c>
      <c r="D1722" t="s">
        <v>120</v>
      </c>
      <c r="E1722" t="s">
        <v>15</v>
      </c>
      <c r="F1722" t="s">
        <v>194</v>
      </c>
      <c r="G1722" t="s">
        <v>195</v>
      </c>
      <c r="H1722" s="1">
        <v>2021</v>
      </c>
      <c r="I1722" s="2">
        <v>2815</v>
      </c>
      <c r="J1722" s="3">
        <v>6356</v>
      </c>
      <c r="K1722">
        <f>Table1[[#This Row],[Total Revenue + Open]]/Table1[[#This Row],[Qty]]</f>
        <v>2.2579040852575489</v>
      </c>
      <c r="L1722">
        <f>Table1[[#This Row],[Qty]]/Table1[[#This Row],[Total Revenue + Open]]</f>
        <v>0.44288860918816864</v>
      </c>
    </row>
    <row r="1723" spans="1:12">
      <c r="A1723" t="s">
        <v>10</v>
      </c>
      <c r="B1723" t="s">
        <v>11</v>
      </c>
      <c r="C1723" t="s">
        <v>119</v>
      </c>
      <c r="D1723" t="s">
        <v>120</v>
      </c>
      <c r="E1723" t="s">
        <v>15</v>
      </c>
      <c r="F1723" t="s">
        <v>194</v>
      </c>
      <c r="G1723" t="s">
        <v>195</v>
      </c>
      <c r="H1723" s="1">
        <v>2021</v>
      </c>
      <c r="I1723" s="2">
        <v>10805</v>
      </c>
      <c r="J1723" s="3">
        <v>24402.5</v>
      </c>
      <c r="K1723">
        <f>Table1[[#This Row],[Total Revenue + Open]]/Table1[[#This Row],[Qty]]</f>
        <v>2.2584451642757983</v>
      </c>
      <c r="L1723">
        <f>Table1[[#This Row],[Qty]]/Table1[[#This Row],[Total Revenue + Open]]</f>
        <v>0.44278250179284911</v>
      </c>
    </row>
    <row r="1724" spans="1:12">
      <c r="A1724" t="s">
        <v>10</v>
      </c>
      <c r="B1724" t="s">
        <v>11</v>
      </c>
      <c r="C1724" t="s">
        <v>119</v>
      </c>
      <c r="D1724" t="s">
        <v>120</v>
      </c>
      <c r="E1724" t="s">
        <v>15</v>
      </c>
      <c r="F1724" t="s">
        <v>194</v>
      </c>
      <c r="G1724" t="s">
        <v>195</v>
      </c>
      <c r="H1724" s="1">
        <v>2021</v>
      </c>
      <c r="I1724" s="2">
        <v>500</v>
      </c>
      <c r="J1724" s="3">
        <v>1135</v>
      </c>
      <c r="K1724">
        <f>Table1[[#This Row],[Total Revenue + Open]]/Table1[[#This Row],[Qty]]</f>
        <v>2.27</v>
      </c>
      <c r="L1724">
        <f>Table1[[#This Row],[Qty]]/Table1[[#This Row],[Total Revenue + Open]]</f>
        <v>0.44052863436123346</v>
      </c>
    </row>
    <row r="1725" spans="1:12">
      <c r="A1725" t="s">
        <v>10</v>
      </c>
      <c r="B1725" t="s">
        <v>11</v>
      </c>
      <c r="C1725" t="s">
        <v>119</v>
      </c>
      <c r="D1725" t="s">
        <v>120</v>
      </c>
      <c r="E1725" t="s">
        <v>15</v>
      </c>
      <c r="F1725" t="s">
        <v>194</v>
      </c>
      <c r="G1725" t="s">
        <v>195</v>
      </c>
      <c r="H1725" s="1">
        <v>2021</v>
      </c>
      <c r="I1725" s="2">
        <v>25</v>
      </c>
      <c r="J1725" s="3">
        <v>56.75</v>
      </c>
      <c r="K1725">
        <f>Table1[[#This Row],[Total Revenue + Open]]/Table1[[#This Row],[Qty]]</f>
        <v>2.27</v>
      </c>
      <c r="L1725">
        <f>Table1[[#This Row],[Qty]]/Table1[[#This Row],[Total Revenue + Open]]</f>
        <v>0.44052863436123346</v>
      </c>
    </row>
    <row r="1726" spans="1:12">
      <c r="A1726" t="s">
        <v>10</v>
      </c>
      <c r="B1726" t="s">
        <v>11</v>
      </c>
      <c r="C1726" t="s">
        <v>119</v>
      </c>
      <c r="D1726" t="s">
        <v>120</v>
      </c>
      <c r="E1726" t="s">
        <v>19</v>
      </c>
      <c r="F1726" t="s">
        <v>20</v>
      </c>
      <c r="G1726" t="s">
        <v>117</v>
      </c>
      <c r="H1726" s="1">
        <v>2022</v>
      </c>
      <c r="I1726" s="2">
        <v>1000</v>
      </c>
      <c r="J1726" s="3">
        <v>350</v>
      </c>
      <c r="K1726">
        <f>Table1[[#This Row],[Total Revenue + Open]]/Table1[[#This Row],[Qty]]</f>
        <v>0.35</v>
      </c>
      <c r="L1726">
        <f>Table1[[#This Row],[Total Revenue + Open]]/Table1[[#This Row],[Qty]]</f>
        <v>0.35</v>
      </c>
    </row>
    <row r="1727" spans="1:12">
      <c r="A1727" t="s">
        <v>10</v>
      </c>
      <c r="B1727" t="s">
        <v>11</v>
      </c>
      <c r="C1727" t="s">
        <v>119</v>
      </c>
      <c r="D1727" t="s">
        <v>120</v>
      </c>
      <c r="E1727" t="s">
        <v>12</v>
      </c>
      <c r="F1727" t="s">
        <v>13</v>
      </c>
      <c r="G1727" t="s">
        <v>14</v>
      </c>
      <c r="H1727" s="1">
        <v>2022</v>
      </c>
      <c r="I1727" s="2">
        <v>2650</v>
      </c>
      <c r="J1727" s="3">
        <v>344.5</v>
      </c>
      <c r="K1727">
        <f>Table1[[#This Row],[Total Revenue + Open]]/Table1[[#This Row],[Qty]]</f>
        <v>0.13</v>
      </c>
      <c r="L1727">
        <f>Table1[[#This Row],[Total Revenue + Open]]/Table1[[#This Row],[Qty]]</f>
        <v>0.13</v>
      </c>
    </row>
    <row r="1728" spans="1:12">
      <c r="A1728" t="s">
        <v>10</v>
      </c>
      <c r="B1728" t="s">
        <v>11</v>
      </c>
      <c r="C1728" t="s">
        <v>119</v>
      </c>
      <c r="D1728" t="s">
        <v>120</v>
      </c>
      <c r="E1728" t="s">
        <v>15</v>
      </c>
      <c r="F1728" t="s">
        <v>204</v>
      </c>
      <c r="G1728" t="s">
        <v>205</v>
      </c>
      <c r="H1728" s="1">
        <v>2022</v>
      </c>
      <c r="I1728" s="2">
        <v>125</v>
      </c>
      <c r="J1728" s="3">
        <v>342.5</v>
      </c>
      <c r="K1728">
        <f>Table1[[#This Row],[Total Revenue + Open]]/Table1[[#This Row],[Qty]]</f>
        <v>2.74</v>
      </c>
      <c r="L1728">
        <f>Table1[[#This Row],[Qty]]/Table1[[#This Row],[Total Revenue + Open]]</f>
        <v>0.36496350364963503</v>
      </c>
    </row>
    <row r="1729" spans="1:12">
      <c r="A1729" t="s">
        <v>10</v>
      </c>
      <c r="B1729" t="s">
        <v>11</v>
      </c>
      <c r="C1729" t="s">
        <v>119</v>
      </c>
      <c r="D1729" t="s">
        <v>120</v>
      </c>
      <c r="E1729" t="s">
        <v>12</v>
      </c>
      <c r="F1729" t="s">
        <v>13</v>
      </c>
      <c r="G1729" t="s">
        <v>14</v>
      </c>
      <c r="H1729" s="1">
        <v>2022</v>
      </c>
      <c r="I1729" s="2">
        <v>2400</v>
      </c>
      <c r="J1729" s="3">
        <v>312</v>
      </c>
      <c r="K1729">
        <f>Table1[[#This Row],[Total Revenue + Open]]/Table1[[#This Row],[Qty]]</f>
        <v>0.13</v>
      </c>
      <c r="L1729">
        <f>Table1[[#This Row],[Total Revenue + Open]]/Table1[[#This Row],[Qty]]</f>
        <v>0.13</v>
      </c>
    </row>
    <row r="1730" spans="1:12">
      <c r="A1730" t="s">
        <v>10</v>
      </c>
      <c r="B1730" t="s">
        <v>11</v>
      </c>
      <c r="C1730" t="s">
        <v>119</v>
      </c>
      <c r="D1730" t="s">
        <v>120</v>
      </c>
      <c r="E1730" t="s">
        <v>15</v>
      </c>
      <c r="F1730" t="s">
        <v>201</v>
      </c>
      <c r="G1730" t="s">
        <v>202</v>
      </c>
      <c r="H1730" s="1">
        <v>2022</v>
      </c>
      <c r="I1730" s="2">
        <v>100</v>
      </c>
      <c r="J1730" s="3">
        <v>299</v>
      </c>
      <c r="K1730">
        <f>Table1[[#This Row],[Total Revenue + Open]]/Table1[[#This Row],[Qty]]</f>
        <v>2.99</v>
      </c>
      <c r="L1730">
        <f>Table1[[#This Row],[Qty]]/Table1[[#This Row],[Total Revenue + Open]]</f>
        <v>0.33444816053511706</v>
      </c>
    </row>
    <row r="1731" spans="1:12">
      <c r="A1731" t="s">
        <v>10</v>
      </c>
      <c r="B1731" t="s">
        <v>11</v>
      </c>
      <c r="C1731" t="s">
        <v>119</v>
      </c>
      <c r="D1731" t="s">
        <v>120</v>
      </c>
      <c r="E1731" t="s">
        <v>15</v>
      </c>
      <c r="F1731" t="s">
        <v>201</v>
      </c>
      <c r="G1731" t="s">
        <v>203</v>
      </c>
      <c r="H1731" s="1">
        <v>2022</v>
      </c>
      <c r="I1731" s="2">
        <v>100</v>
      </c>
      <c r="J1731" s="3">
        <v>299</v>
      </c>
      <c r="K1731">
        <f>Table1[[#This Row],[Total Revenue + Open]]/Table1[[#This Row],[Qty]]</f>
        <v>2.99</v>
      </c>
      <c r="L1731">
        <f>Table1[[#This Row],[Qty]]/Table1[[#This Row],[Total Revenue + Open]]</f>
        <v>0.33444816053511706</v>
      </c>
    </row>
    <row r="1732" spans="1:12">
      <c r="A1732" t="s">
        <v>10</v>
      </c>
      <c r="B1732" t="s">
        <v>11</v>
      </c>
      <c r="C1732" t="s">
        <v>119</v>
      </c>
      <c r="D1732" t="s">
        <v>120</v>
      </c>
      <c r="E1732" t="s">
        <v>15</v>
      </c>
      <c r="F1732" t="s">
        <v>204</v>
      </c>
      <c r="G1732" t="s">
        <v>205</v>
      </c>
      <c r="H1732" s="1">
        <v>2022</v>
      </c>
      <c r="I1732" s="2">
        <v>100</v>
      </c>
      <c r="J1732" s="3">
        <v>274</v>
      </c>
      <c r="K1732">
        <f>Table1[[#This Row],[Total Revenue + Open]]/Table1[[#This Row],[Qty]]</f>
        <v>2.74</v>
      </c>
      <c r="L1732">
        <f>Table1[[#This Row],[Qty]]/Table1[[#This Row],[Total Revenue + Open]]</f>
        <v>0.36496350364963503</v>
      </c>
    </row>
    <row r="1733" spans="1:12">
      <c r="A1733" t="s">
        <v>10</v>
      </c>
      <c r="B1733" t="s">
        <v>11</v>
      </c>
      <c r="C1733" t="s">
        <v>119</v>
      </c>
      <c r="D1733" t="s">
        <v>120</v>
      </c>
      <c r="E1733" t="s">
        <v>15</v>
      </c>
      <c r="F1733" t="s">
        <v>204</v>
      </c>
      <c r="G1733" t="s">
        <v>206</v>
      </c>
      <c r="H1733" s="1">
        <v>2022</v>
      </c>
      <c r="I1733" s="2">
        <v>100</v>
      </c>
      <c r="J1733" s="3">
        <v>274</v>
      </c>
      <c r="K1733">
        <f>Table1[[#This Row],[Total Revenue + Open]]/Table1[[#This Row],[Qty]]</f>
        <v>2.74</v>
      </c>
      <c r="L1733">
        <f>Table1[[#This Row],[Qty]]/Table1[[#This Row],[Total Revenue + Open]]</f>
        <v>0.36496350364963503</v>
      </c>
    </row>
    <row r="1734" spans="1:12">
      <c r="A1734" t="s">
        <v>10</v>
      </c>
      <c r="B1734" t="s">
        <v>11</v>
      </c>
      <c r="C1734" t="s">
        <v>119</v>
      </c>
      <c r="D1734" t="s">
        <v>120</v>
      </c>
      <c r="E1734" t="s">
        <v>22</v>
      </c>
      <c r="F1734" t="s">
        <v>23</v>
      </c>
      <c r="G1734" t="s">
        <v>24</v>
      </c>
      <c r="H1734" s="1">
        <v>2022</v>
      </c>
      <c r="I1734" s="2">
        <v>330</v>
      </c>
      <c r="J1734" s="3">
        <v>260.7</v>
      </c>
      <c r="K1734">
        <f>Table1[[#This Row],[Total Revenue + Open]]/Table1[[#This Row],[Qty]]</f>
        <v>0.78999999999999992</v>
      </c>
      <c r="L1734">
        <f>Table1[[#This Row],[Total Revenue + Open]]/Table1[[#This Row],[Qty]]</f>
        <v>0.78999999999999992</v>
      </c>
    </row>
    <row r="1735" spans="1:12">
      <c r="A1735" t="s">
        <v>10</v>
      </c>
      <c r="B1735" t="s">
        <v>11</v>
      </c>
      <c r="C1735" t="s">
        <v>119</v>
      </c>
      <c r="D1735" t="s">
        <v>120</v>
      </c>
      <c r="E1735" t="s">
        <v>12</v>
      </c>
      <c r="F1735" t="s">
        <v>13</v>
      </c>
      <c r="G1735" t="s">
        <v>14</v>
      </c>
      <c r="H1735" s="1">
        <v>2022</v>
      </c>
      <c r="I1735" s="2">
        <v>1950</v>
      </c>
      <c r="J1735" s="3">
        <v>253.5</v>
      </c>
      <c r="K1735">
        <f>Table1[[#This Row],[Total Revenue + Open]]/Table1[[#This Row],[Qty]]</f>
        <v>0.13</v>
      </c>
      <c r="L1735">
        <f>Table1[[#This Row],[Total Revenue + Open]]/Table1[[#This Row],[Qty]]</f>
        <v>0.13</v>
      </c>
    </row>
    <row r="1736" spans="1:12">
      <c r="A1736" t="s">
        <v>10</v>
      </c>
      <c r="B1736" t="s">
        <v>11</v>
      </c>
      <c r="C1736" t="s">
        <v>119</v>
      </c>
      <c r="D1736" t="s">
        <v>120</v>
      </c>
      <c r="E1736" t="s">
        <v>15</v>
      </c>
      <c r="F1736" t="s">
        <v>194</v>
      </c>
      <c r="G1736" t="s">
        <v>196</v>
      </c>
      <c r="H1736" s="1">
        <v>2019</v>
      </c>
      <c r="I1736" s="2">
        <v>10505</v>
      </c>
      <c r="J1736" s="3">
        <v>23721.5</v>
      </c>
      <c r="K1736">
        <f>Table1[[#This Row],[Total Revenue + Open]]/Table1[[#This Row],[Qty]]</f>
        <v>2.2581151832460731</v>
      </c>
      <c r="L1736">
        <f>Table1[[#This Row],[Qty]]/Table1[[#This Row],[Total Revenue + Open]]</f>
        <v>0.44284720612102946</v>
      </c>
    </row>
    <row r="1737" spans="1:12">
      <c r="A1737" t="s">
        <v>10</v>
      </c>
      <c r="B1737" t="s">
        <v>11</v>
      </c>
      <c r="C1737" t="s">
        <v>119</v>
      </c>
      <c r="D1737" t="s">
        <v>120</v>
      </c>
      <c r="E1737" t="s">
        <v>15</v>
      </c>
      <c r="F1737" t="s">
        <v>194</v>
      </c>
      <c r="G1737" t="s">
        <v>196</v>
      </c>
      <c r="H1737" s="1">
        <v>2019</v>
      </c>
      <c r="I1737" s="2">
        <v>7990</v>
      </c>
      <c r="J1737" s="3">
        <v>18046.5</v>
      </c>
      <c r="K1737">
        <f>Table1[[#This Row],[Total Revenue + Open]]/Table1[[#This Row],[Qty]]</f>
        <v>2.2586357947434292</v>
      </c>
      <c r="L1737">
        <f>Table1[[#This Row],[Qty]]/Table1[[#This Row],[Total Revenue + Open]]</f>
        <v>0.44274513063474913</v>
      </c>
    </row>
    <row r="1738" spans="1:12">
      <c r="A1738" t="s">
        <v>10</v>
      </c>
      <c r="B1738" t="s">
        <v>11</v>
      </c>
      <c r="C1738" t="s">
        <v>119</v>
      </c>
      <c r="D1738" t="s">
        <v>120</v>
      </c>
      <c r="E1738" t="s">
        <v>15</v>
      </c>
      <c r="F1738" t="s">
        <v>194</v>
      </c>
      <c r="G1738" t="s">
        <v>196</v>
      </c>
      <c r="H1738" s="1">
        <v>2019</v>
      </c>
      <c r="I1738" s="2">
        <v>1510</v>
      </c>
      <c r="J1738" s="3">
        <v>3405</v>
      </c>
      <c r="K1738">
        <f>Table1[[#This Row],[Total Revenue + Open]]/Table1[[#This Row],[Qty]]</f>
        <v>2.2549668874172184</v>
      </c>
      <c r="L1738">
        <f>Table1[[#This Row],[Qty]]/Table1[[#This Row],[Total Revenue + Open]]</f>
        <v>0.44346549192364171</v>
      </c>
    </row>
    <row r="1739" spans="1:12">
      <c r="A1739" t="s">
        <v>10</v>
      </c>
      <c r="B1739" t="s">
        <v>11</v>
      </c>
      <c r="C1739" t="s">
        <v>119</v>
      </c>
      <c r="D1739" t="s">
        <v>120</v>
      </c>
      <c r="E1739" t="s">
        <v>15</v>
      </c>
      <c r="F1739" t="s">
        <v>194</v>
      </c>
      <c r="G1739" t="s">
        <v>196</v>
      </c>
      <c r="H1739" s="1">
        <v>2019</v>
      </c>
      <c r="I1739" s="2">
        <v>2065</v>
      </c>
      <c r="J1739" s="3">
        <v>4653.5</v>
      </c>
      <c r="K1739">
        <f>Table1[[#This Row],[Total Revenue + Open]]/Table1[[#This Row],[Qty]]</f>
        <v>2.2535108958837773</v>
      </c>
      <c r="L1739">
        <f>Table1[[#This Row],[Qty]]/Table1[[#This Row],[Total Revenue + Open]]</f>
        <v>0.44375201461265712</v>
      </c>
    </row>
    <row r="1740" spans="1:12">
      <c r="A1740" t="s">
        <v>10</v>
      </c>
      <c r="B1740" t="s">
        <v>11</v>
      </c>
      <c r="C1740" t="s">
        <v>119</v>
      </c>
      <c r="D1740" t="s">
        <v>120</v>
      </c>
      <c r="E1740" t="s">
        <v>15</v>
      </c>
      <c r="F1740" t="s">
        <v>194</v>
      </c>
      <c r="G1740" t="s">
        <v>196</v>
      </c>
      <c r="H1740" s="1">
        <v>2019</v>
      </c>
      <c r="I1740" s="2">
        <v>3210</v>
      </c>
      <c r="J1740" s="3">
        <v>7264</v>
      </c>
      <c r="K1740">
        <f>Table1[[#This Row],[Total Revenue + Open]]/Table1[[#This Row],[Qty]]</f>
        <v>2.2629283489096572</v>
      </c>
      <c r="L1740">
        <f>Table1[[#This Row],[Qty]]/Table1[[#This Row],[Total Revenue + Open]]</f>
        <v>0.44190528634361231</v>
      </c>
    </row>
    <row r="1741" spans="1:12">
      <c r="A1741" t="s">
        <v>10</v>
      </c>
      <c r="B1741" t="s">
        <v>11</v>
      </c>
      <c r="C1741" t="s">
        <v>119</v>
      </c>
      <c r="D1741" t="s">
        <v>120</v>
      </c>
      <c r="E1741" t="s">
        <v>15</v>
      </c>
      <c r="F1741" t="s">
        <v>194</v>
      </c>
      <c r="G1741" t="s">
        <v>196</v>
      </c>
      <c r="H1741" s="1">
        <v>2020</v>
      </c>
      <c r="I1741" s="2">
        <v>600</v>
      </c>
      <c r="J1741" s="3">
        <v>1362</v>
      </c>
      <c r="K1741">
        <f>Table1[[#This Row],[Total Revenue + Open]]/Table1[[#This Row],[Qty]]</f>
        <v>2.27</v>
      </c>
      <c r="L1741">
        <f>Table1[[#This Row],[Qty]]/Table1[[#This Row],[Total Revenue + Open]]</f>
        <v>0.44052863436123346</v>
      </c>
    </row>
    <row r="1742" spans="1:12">
      <c r="A1742" t="s">
        <v>10</v>
      </c>
      <c r="B1742" t="s">
        <v>11</v>
      </c>
      <c r="C1742" t="s">
        <v>119</v>
      </c>
      <c r="D1742" t="s">
        <v>120</v>
      </c>
      <c r="E1742" t="s">
        <v>15</v>
      </c>
      <c r="F1742" t="s">
        <v>194</v>
      </c>
      <c r="G1742" t="s">
        <v>196</v>
      </c>
      <c r="H1742" s="1">
        <v>2020</v>
      </c>
      <c r="I1742" s="2">
        <v>28225</v>
      </c>
      <c r="J1742" s="3">
        <v>63787</v>
      </c>
      <c r="K1742">
        <f>Table1[[#This Row],[Total Revenue + Open]]/Table1[[#This Row],[Qty]]</f>
        <v>2.2599468556244462</v>
      </c>
      <c r="L1742">
        <f>Table1[[#This Row],[Qty]]/Table1[[#This Row],[Total Revenue + Open]]</f>
        <v>0.44248828131123896</v>
      </c>
    </row>
    <row r="1743" spans="1:12">
      <c r="A1743" t="s">
        <v>10</v>
      </c>
      <c r="B1743" t="s">
        <v>11</v>
      </c>
      <c r="C1743" t="s">
        <v>119</v>
      </c>
      <c r="D1743" t="s">
        <v>120</v>
      </c>
      <c r="E1743" t="s">
        <v>15</v>
      </c>
      <c r="F1743" t="s">
        <v>194</v>
      </c>
      <c r="G1743" t="s">
        <v>196</v>
      </c>
      <c r="H1743" s="1">
        <v>2020</v>
      </c>
      <c r="I1743" s="2">
        <v>400</v>
      </c>
      <c r="J1743" s="3">
        <v>908</v>
      </c>
      <c r="K1743">
        <f>Table1[[#This Row],[Total Revenue + Open]]/Table1[[#This Row],[Qty]]</f>
        <v>2.27</v>
      </c>
      <c r="L1743">
        <f>Table1[[#This Row],[Qty]]/Table1[[#This Row],[Total Revenue + Open]]</f>
        <v>0.44052863436123346</v>
      </c>
    </row>
    <row r="1744" spans="1:12">
      <c r="A1744" t="s">
        <v>10</v>
      </c>
      <c r="B1744" t="s">
        <v>11</v>
      </c>
      <c r="C1744" t="s">
        <v>119</v>
      </c>
      <c r="D1744" t="s">
        <v>120</v>
      </c>
      <c r="E1744" t="s">
        <v>15</v>
      </c>
      <c r="F1744" t="s">
        <v>194</v>
      </c>
      <c r="G1744" t="s">
        <v>196</v>
      </c>
      <c r="H1744" s="1">
        <v>2020</v>
      </c>
      <c r="I1744" s="2">
        <v>1910</v>
      </c>
      <c r="J1744" s="3">
        <v>4313</v>
      </c>
      <c r="K1744">
        <f>Table1[[#This Row],[Total Revenue + Open]]/Table1[[#This Row],[Qty]]</f>
        <v>2.2581151832460731</v>
      </c>
      <c r="L1744">
        <f>Table1[[#This Row],[Qty]]/Table1[[#This Row],[Total Revenue + Open]]</f>
        <v>0.44284720612102946</v>
      </c>
    </row>
    <row r="1745" spans="1:12">
      <c r="A1745" t="s">
        <v>10</v>
      </c>
      <c r="B1745" t="s">
        <v>11</v>
      </c>
      <c r="C1745" t="s">
        <v>119</v>
      </c>
      <c r="D1745" t="s">
        <v>120</v>
      </c>
      <c r="E1745" t="s">
        <v>15</v>
      </c>
      <c r="F1745" t="s">
        <v>194</v>
      </c>
      <c r="G1745" t="s">
        <v>196</v>
      </c>
      <c r="H1745" s="1">
        <v>2020</v>
      </c>
      <c r="I1745" s="2">
        <v>50</v>
      </c>
      <c r="J1745" s="3">
        <v>113.5</v>
      </c>
      <c r="K1745">
        <f>Table1[[#This Row],[Total Revenue + Open]]/Table1[[#This Row],[Qty]]</f>
        <v>2.27</v>
      </c>
      <c r="L1745">
        <f>Table1[[#This Row],[Qty]]/Table1[[#This Row],[Total Revenue + Open]]</f>
        <v>0.44052863436123346</v>
      </c>
    </row>
    <row r="1746" spans="1:12">
      <c r="A1746" t="s">
        <v>10</v>
      </c>
      <c r="B1746" t="s">
        <v>11</v>
      </c>
      <c r="C1746" t="s">
        <v>119</v>
      </c>
      <c r="D1746" t="s">
        <v>120</v>
      </c>
      <c r="E1746" t="s">
        <v>15</v>
      </c>
      <c r="F1746" t="s">
        <v>194</v>
      </c>
      <c r="G1746" t="s">
        <v>196</v>
      </c>
      <c r="H1746" s="1">
        <v>2020</v>
      </c>
      <c r="I1746" s="2">
        <v>6685</v>
      </c>
      <c r="J1746" s="3">
        <v>15095.5</v>
      </c>
      <c r="K1746">
        <f>Table1[[#This Row],[Total Revenue + Open]]/Table1[[#This Row],[Qty]]</f>
        <v>2.2581151832460731</v>
      </c>
      <c r="L1746">
        <f>Table1[[#This Row],[Qty]]/Table1[[#This Row],[Total Revenue + Open]]</f>
        <v>0.44284720612102946</v>
      </c>
    </row>
    <row r="1747" spans="1:12">
      <c r="A1747" t="s">
        <v>10</v>
      </c>
      <c r="B1747" t="s">
        <v>11</v>
      </c>
      <c r="C1747" t="s">
        <v>119</v>
      </c>
      <c r="D1747" t="s">
        <v>120</v>
      </c>
      <c r="E1747" t="s">
        <v>15</v>
      </c>
      <c r="F1747" t="s">
        <v>194</v>
      </c>
      <c r="G1747" t="s">
        <v>196</v>
      </c>
      <c r="H1747" s="1">
        <v>2020</v>
      </c>
      <c r="I1747" s="2">
        <v>26735</v>
      </c>
      <c r="J1747" s="3">
        <v>60382</v>
      </c>
      <c r="K1747">
        <f>Table1[[#This Row],[Total Revenue + Open]]/Table1[[#This Row],[Qty]]</f>
        <v>2.2585374976622403</v>
      </c>
      <c r="L1747">
        <f>Table1[[#This Row],[Qty]]/Table1[[#This Row],[Total Revenue + Open]]</f>
        <v>0.44276439998675104</v>
      </c>
    </row>
    <row r="1748" spans="1:12">
      <c r="A1748" t="s">
        <v>10</v>
      </c>
      <c r="B1748" t="s">
        <v>11</v>
      </c>
      <c r="C1748" t="s">
        <v>119</v>
      </c>
      <c r="D1748" t="s">
        <v>120</v>
      </c>
      <c r="E1748" t="s">
        <v>15</v>
      </c>
      <c r="F1748" t="s">
        <v>194</v>
      </c>
      <c r="G1748" t="s">
        <v>196</v>
      </c>
      <c r="H1748" s="1">
        <v>2020</v>
      </c>
      <c r="I1748" s="2">
        <v>23565</v>
      </c>
      <c r="J1748" s="3">
        <v>53231.5</v>
      </c>
      <c r="K1748">
        <f>Table1[[#This Row],[Total Revenue + Open]]/Table1[[#This Row],[Qty]]</f>
        <v>2.2589221302779547</v>
      </c>
      <c r="L1748">
        <f>Table1[[#This Row],[Qty]]/Table1[[#This Row],[Total Revenue + Open]]</f>
        <v>0.44268900932718408</v>
      </c>
    </row>
    <row r="1749" spans="1:12">
      <c r="A1749" t="s">
        <v>10</v>
      </c>
      <c r="B1749" t="s">
        <v>11</v>
      </c>
      <c r="C1749" t="s">
        <v>119</v>
      </c>
      <c r="D1749" t="s">
        <v>120</v>
      </c>
      <c r="E1749" t="s">
        <v>15</v>
      </c>
      <c r="F1749" t="s">
        <v>194</v>
      </c>
      <c r="G1749" t="s">
        <v>196</v>
      </c>
      <c r="H1749" s="1">
        <v>2020</v>
      </c>
      <c r="I1749" s="2">
        <v>1460</v>
      </c>
      <c r="J1749" s="3">
        <v>3291.5</v>
      </c>
      <c r="K1749">
        <f>Table1[[#This Row],[Total Revenue + Open]]/Table1[[#This Row],[Qty]]</f>
        <v>2.2544520547945206</v>
      </c>
      <c r="L1749">
        <f>Table1[[#This Row],[Qty]]/Table1[[#This Row],[Total Revenue + Open]]</f>
        <v>0.4435667628740696</v>
      </c>
    </row>
    <row r="1750" spans="1:12">
      <c r="A1750" t="s">
        <v>10</v>
      </c>
      <c r="B1750" t="s">
        <v>11</v>
      </c>
      <c r="C1750" t="s">
        <v>119</v>
      </c>
      <c r="D1750" t="s">
        <v>120</v>
      </c>
      <c r="E1750" t="s">
        <v>15</v>
      </c>
      <c r="F1750" t="s">
        <v>194</v>
      </c>
      <c r="G1750" t="s">
        <v>196</v>
      </c>
      <c r="H1750" s="1">
        <v>2021</v>
      </c>
      <c r="I1750" s="2">
        <v>6735</v>
      </c>
      <c r="J1750" s="3">
        <v>15209</v>
      </c>
      <c r="K1750">
        <f>Table1[[#This Row],[Total Revenue + Open]]/Table1[[#This Row],[Qty]]</f>
        <v>2.258203414996288</v>
      </c>
      <c r="L1750">
        <f>Table1[[#This Row],[Qty]]/Table1[[#This Row],[Total Revenue + Open]]</f>
        <v>0.44282990334670264</v>
      </c>
    </row>
    <row r="1751" spans="1:12">
      <c r="A1751" t="s">
        <v>10</v>
      </c>
      <c r="B1751" t="s">
        <v>11</v>
      </c>
      <c r="C1751" t="s">
        <v>119</v>
      </c>
      <c r="D1751" t="s">
        <v>120</v>
      </c>
      <c r="E1751" t="s">
        <v>15</v>
      </c>
      <c r="F1751" t="s">
        <v>194</v>
      </c>
      <c r="G1751" t="s">
        <v>196</v>
      </c>
      <c r="H1751" s="1">
        <v>2021</v>
      </c>
      <c r="I1751" s="2">
        <v>22765</v>
      </c>
      <c r="J1751" s="3">
        <v>51415.5</v>
      </c>
      <c r="K1751">
        <f>Table1[[#This Row],[Total Revenue + Open]]/Table1[[#This Row],[Qty]]</f>
        <v>2.2585328354930816</v>
      </c>
      <c r="L1751">
        <f>Table1[[#This Row],[Qty]]/Table1[[#This Row],[Total Revenue + Open]]</f>
        <v>0.44276531396174307</v>
      </c>
    </row>
    <row r="1752" spans="1:12">
      <c r="A1752" t="s">
        <v>10</v>
      </c>
      <c r="B1752" t="s">
        <v>11</v>
      </c>
      <c r="C1752" t="s">
        <v>119</v>
      </c>
      <c r="D1752" t="s">
        <v>120</v>
      </c>
      <c r="E1752" t="s">
        <v>15</v>
      </c>
      <c r="F1752" t="s">
        <v>194</v>
      </c>
      <c r="G1752" t="s">
        <v>196</v>
      </c>
      <c r="H1752" s="1">
        <v>2021</v>
      </c>
      <c r="I1752" s="2">
        <v>43715</v>
      </c>
      <c r="J1752" s="3">
        <v>98745</v>
      </c>
      <c r="K1752">
        <f>Table1[[#This Row],[Total Revenue + Open]]/Table1[[#This Row],[Qty]]</f>
        <v>2.2588356399405241</v>
      </c>
      <c r="L1752">
        <f>Table1[[#This Row],[Qty]]/Table1[[#This Row],[Total Revenue + Open]]</f>
        <v>0.4427059597954327</v>
      </c>
    </row>
    <row r="1753" spans="1:12">
      <c r="A1753" t="s">
        <v>10</v>
      </c>
      <c r="B1753" t="s">
        <v>11</v>
      </c>
      <c r="C1753" t="s">
        <v>119</v>
      </c>
      <c r="D1753" t="s">
        <v>120</v>
      </c>
      <c r="E1753" t="s">
        <v>15</v>
      </c>
      <c r="F1753" t="s">
        <v>194</v>
      </c>
      <c r="G1753" t="s">
        <v>196</v>
      </c>
      <c r="H1753" s="1">
        <v>2021</v>
      </c>
      <c r="I1753" s="2">
        <v>2415</v>
      </c>
      <c r="J1753" s="3">
        <v>5448</v>
      </c>
      <c r="K1753">
        <f>Table1[[#This Row],[Total Revenue + Open]]/Table1[[#This Row],[Qty]]</f>
        <v>2.2559006211180126</v>
      </c>
      <c r="L1753">
        <f>Table1[[#This Row],[Qty]]/Table1[[#This Row],[Total Revenue + Open]]</f>
        <v>0.44328193832599116</v>
      </c>
    </row>
    <row r="1754" spans="1:12">
      <c r="A1754" t="s">
        <v>10</v>
      </c>
      <c r="B1754" t="s">
        <v>11</v>
      </c>
      <c r="C1754" t="s">
        <v>119</v>
      </c>
      <c r="D1754" t="s">
        <v>120</v>
      </c>
      <c r="E1754" t="s">
        <v>15</v>
      </c>
      <c r="F1754" t="s">
        <v>194</v>
      </c>
      <c r="G1754" t="s">
        <v>196</v>
      </c>
      <c r="H1754" s="1">
        <v>2021</v>
      </c>
      <c r="I1754" s="2">
        <v>1560</v>
      </c>
      <c r="J1754" s="3">
        <v>3518.5</v>
      </c>
      <c r="K1754">
        <f>Table1[[#This Row],[Total Revenue + Open]]/Table1[[#This Row],[Qty]]</f>
        <v>2.2554487179487182</v>
      </c>
      <c r="L1754">
        <f>Table1[[#This Row],[Qty]]/Table1[[#This Row],[Total Revenue + Open]]</f>
        <v>0.44337075458291886</v>
      </c>
    </row>
    <row r="1755" spans="1:12">
      <c r="A1755" t="s">
        <v>10</v>
      </c>
      <c r="B1755" t="s">
        <v>11</v>
      </c>
      <c r="C1755" t="s">
        <v>119</v>
      </c>
      <c r="D1755" t="s">
        <v>120</v>
      </c>
      <c r="E1755" t="s">
        <v>15</v>
      </c>
      <c r="F1755" t="s">
        <v>194</v>
      </c>
      <c r="G1755" t="s">
        <v>196</v>
      </c>
      <c r="H1755" s="1">
        <v>2021</v>
      </c>
      <c r="I1755" s="2">
        <v>3625</v>
      </c>
      <c r="J1755" s="3">
        <v>8172</v>
      </c>
      <c r="K1755">
        <f>Table1[[#This Row],[Total Revenue + Open]]/Table1[[#This Row],[Qty]]</f>
        <v>2.2543448275862068</v>
      </c>
      <c r="L1755">
        <f>Table1[[#This Row],[Qty]]/Table1[[#This Row],[Total Revenue + Open]]</f>
        <v>0.44358786098874203</v>
      </c>
    </row>
    <row r="1756" spans="1:12">
      <c r="A1756" t="s">
        <v>10</v>
      </c>
      <c r="B1756" t="s">
        <v>11</v>
      </c>
      <c r="C1756" t="s">
        <v>119</v>
      </c>
      <c r="D1756" t="s">
        <v>120</v>
      </c>
      <c r="E1756" t="s">
        <v>15</v>
      </c>
      <c r="F1756" t="s">
        <v>194</v>
      </c>
      <c r="G1756" t="s">
        <v>196</v>
      </c>
      <c r="H1756" s="1">
        <v>2021</v>
      </c>
      <c r="I1756" s="2">
        <v>35735</v>
      </c>
      <c r="J1756" s="3">
        <v>80698.5</v>
      </c>
      <c r="K1756">
        <f>Table1[[#This Row],[Total Revenue + Open]]/Table1[[#This Row],[Qty]]</f>
        <v>2.2582482160346999</v>
      </c>
      <c r="L1756">
        <f>Table1[[#This Row],[Qty]]/Table1[[#This Row],[Total Revenue + Open]]</f>
        <v>0.44282111811248043</v>
      </c>
    </row>
    <row r="1757" spans="1:12">
      <c r="A1757" t="s">
        <v>10</v>
      </c>
      <c r="B1757" t="s">
        <v>11</v>
      </c>
      <c r="C1757" t="s">
        <v>119</v>
      </c>
      <c r="D1757" t="s">
        <v>120</v>
      </c>
      <c r="E1757" t="s">
        <v>15</v>
      </c>
      <c r="F1757" t="s">
        <v>194</v>
      </c>
      <c r="G1757" t="s">
        <v>196</v>
      </c>
      <c r="H1757" s="1">
        <v>2021</v>
      </c>
      <c r="I1757" s="2">
        <v>1410</v>
      </c>
      <c r="J1757" s="3">
        <v>3178</v>
      </c>
      <c r="K1757">
        <f>Table1[[#This Row],[Total Revenue + Open]]/Table1[[#This Row],[Qty]]</f>
        <v>2.2539007092198582</v>
      </c>
      <c r="L1757">
        <f>Table1[[#This Row],[Qty]]/Table1[[#This Row],[Total Revenue + Open]]</f>
        <v>0.44367526746381369</v>
      </c>
    </row>
    <row r="1758" spans="1:12">
      <c r="A1758" t="s">
        <v>10</v>
      </c>
      <c r="B1758" t="s">
        <v>11</v>
      </c>
      <c r="C1758" t="s">
        <v>119</v>
      </c>
      <c r="D1758" t="s">
        <v>120</v>
      </c>
      <c r="E1758" t="s">
        <v>15</v>
      </c>
      <c r="F1758" t="s">
        <v>194</v>
      </c>
      <c r="G1758" t="s">
        <v>196</v>
      </c>
      <c r="H1758" s="1">
        <v>2021</v>
      </c>
      <c r="I1758" s="2">
        <v>11805</v>
      </c>
      <c r="J1758" s="3">
        <v>26672.5</v>
      </c>
      <c r="K1758">
        <f>Table1[[#This Row],[Total Revenue + Open]]/Table1[[#This Row],[Qty]]</f>
        <v>2.2594239728928418</v>
      </c>
      <c r="L1758">
        <f>Table1[[#This Row],[Qty]]/Table1[[#This Row],[Total Revenue + Open]]</f>
        <v>0.44259068328803075</v>
      </c>
    </row>
    <row r="1759" spans="1:12">
      <c r="A1759" t="s">
        <v>10</v>
      </c>
      <c r="B1759" t="s">
        <v>11</v>
      </c>
      <c r="C1759" t="s">
        <v>119</v>
      </c>
      <c r="D1759" t="s">
        <v>120</v>
      </c>
      <c r="E1759" t="s">
        <v>15</v>
      </c>
      <c r="F1759" t="s">
        <v>194</v>
      </c>
      <c r="G1759" t="s">
        <v>196</v>
      </c>
      <c r="H1759" s="1">
        <v>2021</v>
      </c>
      <c r="I1759" s="2">
        <v>25</v>
      </c>
      <c r="J1759" s="3">
        <v>56.75</v>
      </c>
      <c r="K1759">
        <f>Table1[[#This Row],[Total Revenue + Open]]/Table1[[#This Row],[Qty]]</f>
        <v>2.27</v>
      </c>
      <c r="L1759">
        <f>Table1[[#This Row],[Qty]]/Table1[[#This Row],[Total Revenue + Open]]</f>
        <v>0.44052863436123346</v>
      </c>
    </row>
    <row r="1760" spans="1:12">
      <c r="A1760" t="s">
        <v>10</v>
      </c>
      <c r="B1760" t="s">
        <v>11</v>
      </c>
      <c r="C1760" t="s">
        <v>119</v>
      </c>
      <c r="D1760" t="s">
        <v>120</v>
      </c>
      <c r="E1760" t="s">
        <v>15</v>
      </c>
      <c r="F1760" t="s">
        <v>194</v>
      </c>
      <c r="G1760" t="s">
        <v>196</v>
      </c>
      <c r="H1760" s="1">
        <v>2021</v>
      </c>
      <c r="I1760" s="2">
        <v>25</v>
      </c>
      <c r="J1760" s="3">
        <v>56.75</v>
      </c>
      <c r="K1760">
        <f>Table1[[#This Row],[Total Revenue + Open]]/Table1[[#This Row],[Qty]]</f>
        <v>2.27</v>
      </c>
      <c r="L1760">
        <f>Table1[[#This Row],[Qty]]/Table1[[#This Row],[Total Revenue + Open]]</f>
        <v>0.44052863436123346</v>
      </c>
    </row>
    <row r="1761" spans="1:12">
      <c r="A1761" t="s">
        <v>10</v>
      </c>
      <c r="B1761" t="s">
        <v>11</v>
      </c>
      <c r="C1761" t="s">
        <v>119</v>
      </c>
      <c r="D1761" t="s">
        <v>120</v>
      </c>
      <c r="E1761" t="s">
        <v>15</v>
      </c>
      <c r="F1761" t="s">
        <v>74</v>
      </c>
      <c r="G1761" t="s">
        <v>104</v>
      </c>
      <c r="H1761" s="1">
        <v>2022</v>
      </c>
      <c r="I1761" s="2">
        <v>250</v>
      </c>
      <c r="J1761" s="3">
        <v>235</v>
      </c>
      <c r="K1761">
        <f>Table1[[#This Row],[Total Revenue + Open]]/Table1[[#This Row],[Qty]]</f>
        <v>0.94</v>
      </c>
      <c r="L1761">
        <f>Table1[[#This Row],[Qty]]/Table1[[#This Row],[Total Revenue + Open]]</f>
        <v>1.0638297872340425</v>
      </c>
    </row>
    <row r="1762" spans="1:12">
      <c r="A1762" t="s">
        <v>10</v>
      </c>
      <c r="B1762" t="s">
        <v>11</v>
      </c>
      <c r="C1762" t="s">
        <v>119</v>
      </c>
      <c r="D1762" t="s">
        <v>120</v>
      </c>
      <c r="E1762" t="s">
        <v>19</v>
      </c>
      <c r="F1762" t="s">
        <v>20</v>
      </c>
      <c r="G1762" t="s">
        <v>117</v>
      </c>
      <c r="H1762" s="1">
        <v>2022</v>
      </c>
      <c r="I1762" s="2">
        <v>500</v>
      </c>
      <c r="J1762" s="3">
        <v>225</v>
      </c>
      <c r="K1762">
        <f>Table1[[#This Row],[Total Revenue + Open]]/Table1[[#This Row],[Qty]]</f>
        <v>0.45</v>
      </c>
      <c r="L1762">
        <f>Table1[[#This Row],[Total Revenue + Open]]/Table1[[#This Row],[Qty]]</f>
        <v>0.45</v>
      </c>
    </row>
    <row r="1763" spans="1:12">
      <c r="A1763" t="s">
        <v>10</v>
      </c>
      <c r="B1763" t="s">
        <v>11</v>
      </c>
      <c r="C1763" t="s">
        <v>119</v>
      </c>
      <c r="D1763" t="s">
        <v>120</v>
      </c>
      <c r="E1763" t="s">
        <v>15</v>
      </c>
      <c r="F1763" t="s">
        <v>198</v>
      </c>
      <c r="G1763" t="s">
        <v>199</v>
      </c>
      <c r="H1763" s="1">
        <v>2022</v>
      </c>
      <c r="I1763" s="2">
        <v>200</v>
      </c>
      <c r="J1763" s="3">
        <v>218</v>
      </c>
      <c r="K1763">
        <f>Table1[[#This Row],[Total Revenue + Open]]/Table1[[#This Row],[Qty]]</f>
        <v>1.0900000000000001</v>
      </c>
      <c r="L1763">
        <f>Table1[[#This Row],[Qty]]/Table1[[#This Row],[Total Revenue + Open]]</f>
        <v>0.91743119266055051</v>
      </c>
    </row>
    <row r="1764" spans="1:12">
      <c r="A1764" t="s">
        <v>10</v>
      </c>
      <c r="B1764" t="s">
        <v>11</v>
      </c>
      <c r="C1764" t="s">
        <v>119</v>
      </c>
      <c r="D1764" t="s">
        <v>120</v>
      </c>
      <c r="E1764" t="s">
        <v>15</v>
      </c>
      <c r="F1764" t="s">
        <v>198</v>
      </c>
      <c r="G1764" t="s">
        <v>200</v>
      </c>
      <c r="H1764" s="1">
        <v>2022</v>
      </c>
      <c r="I1764" s="2">
        <v>200</v>
      </c>
      <c r="J1764" s="3">
        <v>218</v>
      </c>
      <c r="K1764">
        <f>Table1[[#This Row],[Total Revenue + Open]]/Table1[[#This Row],[Qty]]</f>
        <v>1.0900000000000001</v>
      </c>
      <c r="L1764">
        <f>Table1[[#This Row],[Qty]]/Table1[[#This Row],[Total Revenue + Open]]</f>
        <v>0.91743119266055051</v>
      </c>
    </row>
    <row r="1765" spans="1:12">
      <c r="A1765" t="s">
        <v>10</v>
      </c>
      <c r="B1765" t="s">
        <v>11</v>
      </c>
      <c r="C1765" t="s">
        <v>119</v>
      </c>
      <c r="D1765" t="s">
        <v>120</v>
      </c>
      <c r="E1765" t="s">
        <v>19</v>
      </c>
      <c r="F1765" t="s">
        <v>54</v>
      </c>
      <c r="G1765" t="s">
        <v>57</v>
      </c>
      <c r="H1765" s="1">
        <v>2022</v>
      </c>
      <c r="I1765" s="2">
        <v>1300</v>
      </c>
      <c r="J1765" s="3">
        <v>182</v>
      </c>
      <c r="K1765">
        <f>Table1[[#This Row],[Total Revenue + Open]]/Table1[[#This Row],[Qty]]</f>
        <v>0.14000000000000001</v>
      </c>
      <c r="L1765">
        <f>Table1[[#This Row],[Total Revenue + Open]]/Table1[[#This Row],[Qty]]</f>
        <v>0.14000000000000001</v>
      </c>
    </row>
    <row r="1766" spans="1:12">
      <c r="A1766" t="s">
        <v>10</v>
      </c>
      <c r="B1766" t="s">
        <v>11</v>
      </c>
      <c r="C1766" t="s">
        <v>119</v>
      </c>
      <c r="D1766" t="s">
        <v>120</v>
      </c>
      <c r="E1766" t="s">
        <v>12</v>
      </c>
      <c r="F1766" t="s">
        <v>13</v>
      </c>
      <c r="G1766" t="s">
        <v>14</v>
      </c>
      <c r="H1766" s="1">
        <v>2022</v>
      </c>
      <c r="I1766" s="2">
        <v>1350</v>
      </c>
      <c r="J1766" s="3">
        <v>175.5</v>
      </c>
      <c r="K1766">
        <f>Table1[[#This Row],[Total Revenue + Open]]/Table1[[#This Row],[Qty]]</f>
        <v>0.13</v>
      </c>
      <c r="L1766">
        <f>Table1[[#This Row],[Total Revenue + Open]]/Table1[[#This Row],[Qty]]</f>
        <v>0.13</v>
      </c>
    </row>
    <row r="1767" spans="1:12">
      <c r="A1767" t="s">
        <v>10</v>
      </c>
      <c r="B1767" t="s">
        <v>11</v>
      </c>
      <c r="C1767" t="s">
        <v>119</v>
      </c>
      <c r="D1767" t="s">
        <v>120</v>
      </c>
      <c r="E1767" t="s">
        <v>15</v>
      </c>
      <c r="F1767" t="s">
        <v>194</v>
      </c>
      <c r="G1767" t="s">
        <v>195</v>
      </c>
      <c r="H1767" s="1">
        <v>2022</v>
      </c>
      <c r="I1767" s="2">
        <v>75</v>
      </c>
      <c r="J1767" s="3">
        <v>170.25</v>
      </c>
      <c r="K1767">
        <f>Table1[[#This Row],[Total Revenue + Open]]/Table1[[#This Row],[Qty]]</f>
        <v>2.27</v>
      </c>
      <c r="L1767">
        <f>Table1[[#This Row],[Qty]]/Table1[[#This Row],[Total Revenue + Open]]</f>
        <v>0.44052863436123346</v>
      </c>
    </row>
    <row r="1768" spans="1:12">
      <c r="A1768" t="s">
        <v>10</v>
      </c>
      <c r="B1768" t="s">
        <v>11</v>
      </c>
      <c r="C1768" t="s">
        <v>119</v>
      </c>
      <c r="D1768" t="s">
        <v>120</v>
      </c>
      <c r="E1768" t="s">
        <v>15</v>
      </c>
      <c r="F1768" t="s">
        <v>194</v>
      </c>
      <c r="G1768" t="s">
        <v>196</v>
      </c>
      <c r="H1768" s="1">
        <v>2022</v>
      </c>
      <c r="I1768" s="2">
        <v>75</v>
      </c>
      <c r="J1768" s="3">
        <v>170.25</v>
      </c>
      <c r="K1768">
        <f>Table1[[#This Row],[Total Revenue + Open]]/Table1[[#This Row],[Qty]]</f>
        <v>2.27</v>
      </c>
      <c r="L1768">
        <f>Table1[[#This Row],[Qty]]/Table1[[#This Row],[Total Revenue + Open]]</f>
        <v>0.44052863436123346</v>
      </c>
    </row>
    <row r="1769" spans="1:12">
      <c r="A1769" t="s">
        <v>10</v>
      </c>
      <c r="B1769" t="s">
        <v>11</v>
      </c>
      <c r="C1769" t="s">
        <v>119</v>
      </c>
      <c r="D1769" t="s">
        <v>120</v>
      </c>
      <c r="E1769" t="s">
        <v>12</v>
      </c>
      <c r="F1769" t="s">
        <v>13</v>
      </c>
      <c r="G1769" t="s">
        <v>14</v>
      </c>
      <c r="H1769" s="1">
        <v>2022</v>
      </c>
      <c r="I1769" s="2">
        <v>1200</v>
      </c>
      <c r="J1769" s="3">
        <v>156</v>
      </c>
      <c r="K1769">
        <f>Table1[[#This Row],[Total Revenue + Open]]/Table1[[#This Row],[Qty]]</f>
        <v>0.13</v>
      </c>
      <c r="L1769">
        <f>Table1[[#This Row],[Total Revenue + Open]]/Table1[[#This Row],[Qty]]</f>
        <v>0.13</v>
      </c>
    </row>
    <row r="1770" spans="1:12">
      <c r="A1770" t="s">
        <v>10</v>
      </c>
      <c r="B1770" t="s">
        <v>11</v>
      </c>
      <c r="C1770" t="s">
        <v>119</v>
      </c>
      <c r="D1770" t="s">
        <v>120</v>
      </c>
      <c r="E1770" t="s">
        <v>15</v>
      </c>
      <c r="F1770" t="s">
        <v>204</v>
      </c>
      <c r="G1770" t="s">
        <v>205</v>
      </c>
      <c r="H1770" s="1">
        <v>2022</v>
      </c>
      <c r="I1770" s="2">
        <v>50</v>
      </c>
      <c r="J1770" s="3">
        <v>137</v>
      </c>
      <c r="K1770">
        <f>Table1[[#This Row],[Total Revenue + Open]]/Table1[[#This Row],[Qty]]</f>
        <v>2.74</v>
      </c>
      <c r="L1770">
        <f>Table1[[#This Row],[Qty]]/Table1[[#This Row],[Total Revenue + Open]]</f>
        <v>0.36496350364963503</v>
      </c>
    </row>
    <row r="1771" spans="1:12">
      <c r="A1771" t="s">
        <v>10</v>
      </c>
      <c r="B1771" t="s">
        <v>11</v>
      </c>
      <c r="C1771" t="s">
        <v>119</v>
      </c>
      <c r="D1771" t="s">
        <v>120</v>
      </c>
      <c r="E1771" t="s">
        <v>15</v>
      </c>
      <c r="F1771" t="s">
        <v>204</v>
      </c>
      <c r="G1771" t="s">
        <v>205</v>
      </c>
      <c r="H1771" s="1">
        <v>2022</v>
      </c>
      <c r="I1771" s="2">
        <v>50</v>
      </c>
      <c r="J1771" s="3">
        <v>137</v>
      </c>
      <c r="K1771">
        <f>Table1[[#This Row],[Total Revenue + Open]]/Table1[[#This Row],[Qty]]</f>
        <v>2.74</v>
      </c>
      <c r="L1771">
        <f>Table1[[#This Row],[Qty]]/Table1[[#This Row],[Total Revenue + Open]]</f>
        <v>0.36496350364963503</v>
      </c>
    </row>
    <row r="1772" spans="1:12">
      <c r="A1772" t="s">
        <v>10</v>
      </c>
      <c r="B1772" t="s">
        <v>11</v>
      </c>
      <c r="C1772" t="s">
        <v>119</v>
      </c>
      <c r="D1772" t="s">
        <v>120</v>
      </c>
      <c r="E1772" t="s">
        <v>15</v>
      </c>
      <c r="F1772" t="s">
        <v>204</v>
      </c>
      <c r="G1772" t="s">
        <v>205</v>
      </c>
      <c r="H1772" s="1">
        <v>2022</v>
      </c>
      <c r="I1772" s="2">
        <v>50</v>
      </c>
      <c r="J1772" s="3">
        <v>137</v>
      </c>
      <c r="K1772">
        <f>Table1[[#This Row],[Total Revenue + Open]]/Table1[[#This Row],[Qty]]</f>
        <v>2.74</v>
      </c>
      <c r="L1772">
        <f>Table1[[#This Row],[Qty]]/Table1[[#This Row],[Total Revenue + Open]]</f>
        <v>0.36496350364963503</v>
      </c>
    </row>
    <row r="1773" spans="1:12">
      <c r="A1773" t="s">
        <v>10</v>
      </c>
      <c r="B1773" t="s">
        <v>11</v>
      </c>
      <c r="C1773" t="s">
        <v>119</v>
      </c>
      <c r="D1773" t="s">
        <v>120</v>
      </c>
      <c r="E1773" t="s">
        <v>15</v>
      </c>
      <c r="F1773" t="s">
        <v>194</v>
      </c>
      <c r="G1773" t="s">
        <v>196</v>
      </c>
      <c r="H1773" s="1">
        <v>2020</v>
      </c>
      <c r="I1773" s="2">
        <v>1250</v>
      </c>
      <c r="J1773" s="3">
        <v>2837.5</v>
      </c>
      <c r="K1773">
        <f>Table1[[#This Row],[Total Revenue + Open]]/Table1[[#This Row],[Qty]]</f>
        <v>2.27</v>
      </c>
      <c r="L1773">
        <f>Table1[[#This Row],[Qty]]/Table1[[#This Row],[Total Revenue + Open]]</f>
        <v>0.44052863436123346</v>
      </c>
    </row>
    <row r="1774" spans="1:12">
      <c r="A1774" t="s">
        <v>10</v>
      </c>
      <c r="B1774" t="s">
        <v>11</v>
      </c>
      <c r="C1774" t="s">
        <v>119</v>
      </c>
      <c r="D1774" t="s">
        <v>120</v>
      </c>
      <c r="E1774" t="s">
        <v>15</v>
      </c>
      <c r="F1774" t="s">
        <v>194</v>
      </c>
      <c r="G1774" t="s">
        <v>196</v>
      </c>
      <c r="H1774" s="1">
        <v>2021</v>
      </c>
      <c r="I1774" s="2">
        <v>5925</v>
      </c>
      <c r="J1774" s="3">
        <v>13381.65</v>
      </c>
      <c r="K1774">
        <f>Table1[[#This Row],[Total Revenue + Open]]/Table1[[#This Row],[Qty]]</f>
        <v>2.2585063291139238</v>
      </c>
      <c r="L1774">
        <f>Table1[[#This Row],[Qty]]/Table1[[#This Row],[Total Revenue + Open]]</f>
        <v>0.44277051036307186</v>
      </c>
    </row>
    <row r="1775" spans="1:12">
      <c r="A1775" t="s">
        <v>10</v>
      </c>
      <c r="B1775" t="s">
        <v>11</v>
      </c>
      <c r="C1775" t="s">
        <v>119</v>
      </c>
      <c r="D1775" t="s">
        <v>120</v>
      </c>
      <c r="E1775" t="s">
        <v>15</v>
      </c>
      <c r="F1775" t="s">
        <v>194</v>
      </c>
      <c r="G1775" t="s">
        <v>196</v>
      </c>
      <c r="H1775" s="1">
        <v>2021</v>
      </c>
      <c r="I1775" s="2">
        <v>350</v>
      </c>
      <c r="J1775" s="3">
        <v>794.5</v>
      </c>
      <c r="K1775">
        <f>Table1[[#This Row],[Total Revenue + Open]]/Table1[[#This Row],[Qty]]</f>
        <v>2.27</v>
      </c>
      <c r="L1775">
        <f>Table1[[#This Row],[Qty]]/Table1[[#This Row],[Total Revenue + Open]]</f>
        <v>0.44052863436123346</v>
      </c>
    </row>
    <row r="1776" spans="1:12">
      <c r="A1776" t="s">
        <v>10</v>
      </c>
      <c r="B1776" t="s">
        <v>11</v>
      </c>
      <c r="C1776" t="s">
        <v>119</v>
      </c>
      <c r="D1776" t="s">
        <v>120</v>
      </c>
      <c r="E1776" t="s">
        <v>15</v>
      </c>
      <c r="F1776" t="s">
        <v>194</v>
      </c>
      <c r="G1776" t="s">
        <v>196</v>
      </c>
      <c r="H1776" s="1">
        <v>2021</v>
      </c>
      <c r="I1776" s="2">
        <v>50</v>
      </c>
      <c r="J1776" s="3">
        <v>113.5</v>
      </c>
      <c r="K1776">
        <f>Table1[[#This Row],[Total Revenue + Open]]/Table1[[#This Row],[Qty]]</f>
        <v>2.27</v>
      </c>
      <c r="L1776">
        <f>Table1[[#This Row],[Qty]]/Table1[[#This Row],[Total Revenue + Open]]</f>
        <v>0.44052863436123346</v>
      </c>
    </row>
    <row r="1777" spans="1:12">
      <c r="A1777" t="s">
        <v>10</v>
      </c>
      <c r="B1777" t="s">
        <v>11</v>
      </c>
      <c r="C1777" t="s">
        <v>119</v>
      </c>
      <c r="D1777" t="s">
        <v>120</v>
      </c>
      <c r="E1777" t="s">
        <v>15</v>
      </c>
      <c r="F1777" t="s">
        <v>204</v>
      </c>
      <c r="G1777" t="s">
        <v>206</v>
      </c>
      <c r="H1777" s="1">
        <v>2022</v>
      </c>
      <c r="I1777" s="2">
        <v>50</v>
      </c>
      <c r="J1777" s="3">
        <v>137</v>
      </c>
      <c r="K1777">
        <f>Table1[[#This Row],[Total Revenue + Open]]/Table1[[#This Row],[Qty]]</f>
        <v>2.74</v>
      </c>
      <c r="L1777">
        <f>Table1[[#This Row],[Qty]]/Table1[[#This Row],[Total Revenue + Open]]</f>
        <v>0.36496350364963503</v>
      </c>
    </row>
    <row r="1778" spans="1:12">
      <c r="A1778" t="s">
        <v>10</v>
      </c>
      <c r="B1778" t="s">
        <v>11</v>
      </c>
      <c r="C1778" t="s">
        <v>119</v>
      </c>
      <c r="D1778" t="s">
        <v>120</v>
      </c>
      <c r="E1778" t="s">
        <v>19</v>
      </c>
      <c r="F1778" t="s">
        <v>92</v>
      </c>
      <c r="G1778" t="s">
        <v>108</v>
      </c>
      <c r="H1778" s="1">
        <v>2022</v>
      </c>
      <c r="I1778" s="2">
        <v>900</v>
      </c>
      <c r="J1778" s="3">
        <v>135</v>
      </c>
      <c r="K1778">
        <f>Table1[[#This Row],[Total Revenue + Open]]/Table1[[#This Row],[Qty]]</f>
        <v>0.15</v>
      </c>
      <c r="L1778">
        <f>Table1[[#This Row],[Total Revenue + Open]]/Table1[[#This Row],[Qty]]</f>
        <v>0.15</v>
      </c>
    </row>
    <row r="1779" spans="1:12">
      <c r="A1779" t="s">
        <v>10</v>
      </c>
      <c r="B1779" t="s">
        <v>11</v>
      </c>
      <c r="C1779" t="s">
        <v>119</v>
      </c>
      <c r="D1779" t="s">
        <v>120</v>
      </c>
      <c r="E1779" t="s">
        <v>19</v>
      </c>
      <c r="F1779" t="s">
        <v>92</v>
      </c>
      <c r="G1779" t="s">
        <v>93</v>
      </c>
      <c r="H1779" s="1">
        <v>2022</v>
      </c>
      <c r="I1779" s="2">
        <v>850</v>
      </c>
      <c r="J1779" s="3">
        <v>127.5</v>
      </c>
      <c r="K1779">
        <f>Table1[[#This Row],[Total Revenue + Open]]/Table1[[#This Row],[Qty]]</f>
        <v>0.15</v>
      </c>
      <c r="L1779">
        <f>Table1[[#This Row],[Total Revenue + Open]]/Table1[[#This Row],[Qty]]</f>
        <v>0.15</v>
      </c>
    </row>
    <row r="1780" spans="1:12">
      <c r="A1780" t="s">
        <v>10</v>
      </c>
      <c r="B1780" t="s">
        <v>11</v>
      </c>
      <c r="C1780" t="s">
        <v>119</v>
      </c>
      <c r="D1780" t="s">
        <v>120</v>
      </c>
      <c r="E1780" t="s">
        <v>15</v>
      </c>
      <c r="F1780" t="s">
        <v>194</v>
      </c>
      <c r="G1780" t="s">
        <v>196</v>
      </c>
      <c r="H1780" s="1">
        <v>2021</v>
      </c>
      <c r="I1780" s="2">
        <v>10719</v>
      </c>
      <c r="J1780" s="3">
        <v>24218.63</v>
      </c>
      <c r="K1780">
        <f>Table1[[#This Row],[Total Revenue + Open]]/Table1[[#This Row],[Qty]]</f>
        <v>2.2594113256833661</v>
      </c>
      <c r="L1780">
        <f>Table1[[#This Row],[Qty]]/Table1[[#This Row],[Total Revenue + Open]]</f>
        <v>0.44259316071966082</v>
      </c>
    </row>
    <row r="1781" spans="1:12">
      <c r="A1781" t="s">
        <v>10</v>
      </c>
      <c r="B1781" t="s">
        <v>11</v>
      </c>
      <c r="C1781" t="s">
        <v>119</v>
      </c>
      <c r="D1781" t="s">
        <v>120</v>
      </c>
      <c r="E1781" t="s">
        <v>15</v>
      </c>
      <c r="F1781" t="s">
        <v>194</v>
      </c>
      <c r="G1781" t="s">
        <v>196</v>
      </c>
      <c r="H1781" s="1">
        <v>2021</v>
      </c>
      <c r="I1781" s="2">
        <v>1260</v>
      </c>
      <c r="J1781" s="3">
        <v>2837.5</v>
      </c>
      <c r="K1781">
        <f>Table1[[#This Row],[Total Revenue + Open]]/Table1[[#This Row],[Qty]]</f>
        <v>2.251984126984127</v>
      </c>
      <c r="L1781">
        <f>Table1[[#This Row],[Qty]]/Table1[[#This Row],[Total Revenue + Open]]</f>
        <v>0.44405286343612332</v>
      </c>
    </row>
    <row r="1782" spans="1:12">
      <c r="A1782" t="s">
        <v>10</v>
      </c>
      <c r="B1782" t="s">
        <v>11</v>
      </c>
      <c r="C1782" t="s">
        <v>119</v>
      </c>
      <c r="D1782" t="s">
        <v>120</v>
      </c>
      <c r="E1782" t="s">
        <v>15</v>
      </c>
      <c r="F1782" t="s">
        <v>194</v>
      </c>
      <c r="G1782" t="s">
        <v>196</v>
      </c>
      <c r="H1782" s="1">
        <v>2021</v>
      </c>
      <c r="I1782" s="2">
        <v>1610</v>
      </c>
      <c r="J1782" s="3">
        <v>3632</v>
      </c>
      <c r="K1782">
        <f>Table1[[#This Row],[Total Revenue + Open]]/Table1[[#This Row],[Qty]]</f>
        <v>2.2559006211180126</v>
      </c>
      <c r="L1782">
        <f>Table1[[#This Row],[Qty]]/Table1[[#This Row],[Total Revenue + Open]]</f>
        <v>0.44328193832599116</v>
      </c>
    </row>
    <row r="1783" spans="1:12">
      <c r="A1783" t="s">
        <v>10</v>
      </c>
      <c r="B1783" t="s">
        <v>11</v>
      </c>
      <c r="C1783" t="s">
        <v>119</v>
      </c>
      <c r="D1783" t="s">
        <v>120</v>
      </c>
      <c r="E1783" t="s">
        <v>15</v>
      </c>
      <c r="F1783" t="s">
        <v>77</v>
      </c>
      <c r="G1783" t="s">
        <v>78</v>
      </c>
      <c r="H1783" s="1">
        <v>2022</v>
      </c>
      <c r="I1783" s="2">
        <v>150</v>
      </c>
      <c r="J1783" s="3">
        <v>118.5</v>
      </c>
      <c r="K1783">
        <f>Table1[[#This Row],[Total Revenue + Open]]/Table1[[#This Row],[Qty]]</f>
        <v>0.79</v>
      </c>
      <c r="L1783">
        <f>Table1[[#This Row],[Qty]]/Table1[[#This Row],[Total Revenue + Open]]</f>
        <v>1.2658227848101267</v>
      </c>
    </row>
    <row r="1784" spans="1:12">
      <c r="A1784" t="s">
        <v>10</v>
      </c>
      <c r="B1784" t="s">
        <v>11</v>
      </c>
      <c r="C1784" t="s">
        <v>119</v>
      </c>
      <c r="D1784" t="s">
        <v>120</v>
      </c>
      <c r="E1784" t="s">
        <v>15</v>
      </c>
      <c r="F1784" t="s">
        <v>77</v>
      </c>
      <c r="G1784" t="s">
        <v>78</v>
      </c>
      <c r="H1784" s="1">
        <v>2022</v>
      </c>
      <c r="I1784" s="2">
        <v>150</v>
      </c>
      <c r="J1784" s="3">
        <v>118.5</v>
      </c>
      <c r="K1784">
        <f>Table1[[#This Row],[Total Revenue + Open]]/Table1[[#This Row],[Qty]]</f>
        <v>0.79</v>
      </c>
      <c r="L1784">
        <f>Table1[[#This Row],[Qty]]/Table1[[#This Row],[Total Revenue + Open]]</f>
        <v>1.2658227848101267</v>
      </c>
    </row>
    <row r="1785" spans="1:12">
      <c r="A1785" t="s">
        <v>10</v>
      </c>
      <c r="B1785" t="s">
        <v>11</v>
      </c>
      <c r="C1785" t="s">
        <v>119</v>
      </c>
      <c r="D1785" t="s">
        <v>120</v>
      </c>
      <c r="E1785" t="s">
        <v>15</v>
      </c>
      <c r="F1785" t="s">
        <v>77</v>
      </c>
      <c r="G1785" t="s">
        <v>79</v>
      </c>
      <c r="H1785" s="1">
        <v>2022</v>
      </c>
      <c r="I1785" s="2">
        <v>150</v>
      </c>
      <c r="J1785" s="3">
        <v>118.5</v>
      </c>
      <c r="K1785">
        <f>Table1[[#This Row],[Total Revenue + Open]]/Table1[[#This Row],[Qty]]</f>
        <v>0.79</v>
      </c>
      <c r="L1785">
        <f>Table1[[#This Row],[Qty]]/Table1[[#This Row],[Total Revenue + Open]]</f>
        <v>1.2658227848101267</v>
      </c>
    </row>
    <row r="1786" spans="1:12">
      <c r="A1786" t="s">
        <v>10</v>
      </c>
      <c r="B1786" t="s">
        <v>11</v>
      </c>
      <c r="C1786" t="s">
        <v>119</v>
      </c>
      <c r="D1786" t="s">
        <v>120</v>
      </c>
      <c r="E1786" t="s">
        <v>15</v>
      </c>
      <c r="F1786" t="s">
        <v>77</v>
      </c>
      <c r="G1786" t="s">
        <v>79</v>
      </c>
      <c r="H1786" s="1">
        <v>2022</v>
      </c>
      <c r="I1786" s="2">
        <v>150</v>
      </c>
      <c r="J1786" s="3">
        <v>118.5</v>
      </c>
      <c r="K1786">
        <f>Table1[[#This Row],[Total Revenue + Open]]/Table1[[#This Row],[Qty]]</f>
        <v>0.79</v>
      </c>
      <c r="L1786">
        <f>Table1[[#This Row],[Qty]]/Table1[[#This Row],[Total Revenue + Open]]</f>
        <v>1.2658227848101267</v>
      </c>
    </row>
    <row r="1787" spans="1:12">
      <c r="A1787" t="s">
        <v>10</v>
      </c>
      <c r="B1787" t="s">
        <v>11</v>
      </c>
      <c r="C1787" t="s">
        <v>119</v>
      </c>
      <c r="D1787" t="s">
        <v>120</v>
      </c>
      <c r="E1787" t="s">
        <v>15</v>
      </c>
      <c r="F1787" t="s">
        <v>194</v>
      </c>
      <c r="G1787" t="s">
        <v>196</v>
      </c>
      <c r="H1787" s="1">
        <v>2020</v>
      </c>
      <c r="I1787" s="2">
        <v>4020</v>
      </c>
      <c r="J1787" s="3">
        <v>9080</v>
      </c>
      <c r="K1787">
        <f>Table1[[#This Row],[Total Revenue + Open]]/Table1[[#This Row],[Qty]]</f>
        <v>2.2587064676616917</v>
      </c>
      <c r="L1787">
        <f>Table1[[#This Row],[Qty]]/Table1[[#This Row],[Total Revenue + Open]]</f>
        <v>0.44273127753303965</v>
      </c>
    </row>
    <row r="1788" spans="1:12">
      <c r="A1788" t="s">
        <v>10</v>
      </c>
      <c r="B1788" t="s">
        <v>11</v>
      </c>
      <c r="C1788" t="s">
        <v>119</v>
      </c>
      <c r="D1788" t="s">
        <v>120</v>
      </c>
      <c r="E1788" t="s">
        <v>15</v>
      </c>
      <c r="F1788" t="s">
        <v>194</v>
      </c>
      <c r="G1788" t="s">
        <v>196</v>
      </c>
      <c r="H1788" s="1">
        <v>2020</v>
      </c>
      <c r="I1788" s="2">
        <v>250</v>
      </c>
      <c r="J1788" s="3">
        <v>567.5</v>
      </c>
      <c r="K1788">
        <f>Table1[[#This Row],[Total Revenue + Open]]/Table1[[#This Row],[Qty]]</f>
        <v>2.27</v>
      </c>
      <c r="L1788">
        <f>Table1[[#This Row],[Qty]]/Table1[[#This Row],[Total Revenue + Open]]</f>
        <v>0.44052863436123346</v>
      </c>
    </row>
    <row r="1789" spans="1:12">
      <c r="A1789" t="s">
        <v>10</v>
      </c>
      <c r="B1789" t="s">
        <v>11</v>
      </c>
      <c r="C1789" t="s">
        <v>119</v>
      </c>
      <c r="D1789" t="s">
        <v>120</v>
      </c>
      <c r="E1789" t="s">
        <v>15</v>
      </c>
      <c r="F1789" t="s">
        <v>194</v>
      </c>
      <c r="G1789" t="s">
        <v>196</v>
      </c>
      <c r="H1789" s="1">
        <v>2020</v>
      </c>
      <c r="I1789" s="2">
        <v>50</v>
      </c>
      <c r="J1789" s="3">
        <v>113.5</v>
      </c>
      <c r="K1789">
        <f>Table1[[#This Row],[Total Revenue + Open]]/Table1[[#This Row],[Qty]]</f>
        <v>2.27</v>
      </c>
      <c r="L1789">
        <f>Table1[[#This Row],[Qty]]/Table1[[#This Row],[Total Revenue + Open]]</f>
        <v>0.44052863436123346</v>
      </c>
    </row>
    <row r="1790" spans="1:12">
      <c r="A1790" t="s">
        <v>10</v>
      </c>
      <c r="B1790" t="s">
        <v>11</v>
      </c>
      <c r="C1790" t="s">
        <v>119</v>
      </c>
      <c r="D1790" t="s">
        <v>120</v>
      </c>
      <c r="E1790" t="s">
        <v>15</v>
      </c>
      <c r="F1790" t="s">
        <v>194</v>
      </c>
      <c r="G1790" t="s">
        <v>196</v>
      </c>
      <c r="H1790" s="1">
        <v>2021</v>
      </c>
      <c r="I1790" s="2">
        <v>7440</v>
      </c>
      <c r="J1790" s="3">
        <v>16798</v>
      </c>
      <c r="K1790">
        <f>Table1[[#This Row],[Total Revenue + Open]]/Table1[[#This Row],[Qty]]</f>
        <v>2.2577956989247312</v>
      </c>
      <c r="L1790">
        <f>Table1[[#This Row],[Qty]]/Table1[[#This Row],[Total Revenue + Open]]</f>
        <v>0.44290987022264555</v>
      </c>
    </row>
    <row r="1791" spans="1:12">
      <c r="A1791" t="s">
        <v>10</v>
      </c>
      <c r="B1791" t="s">
        <v>11</v>
      </c>
      <c r="C1791" t="s">
        <v>119</v>
      </c>
      <c r="D1791" t="s">
        <v>120</v>
      </c>
      <c r="E1791" t="s">
        <v>15</v>
      </c>
      <c r="F1791" t="s">
        <v>194</v>
      </c>
      <c r="G1791" t="s">
        <v>196</v>
      </c>
      <c r="H1791" s="1">
        <v>2021</v>
      </c>
      <c r="I1791" s="2">
        <v>250</v>
      </c>
      <c r="J1791" s="3">
        <v>567.5</v>
      </c>
      <c r="K1791">
        <f>Table1[[#This Row],[Total Revenue + Open]]/Table1[[#This Row],[Qty]]</f>
        <v>2.27</v>
      </c>
      <c r="L1791">
        <f>Table1[[#This Row],[Qty]]/Table1[[#This Row],[Total Revenue + Open]]</f>
        <v>0.44052863436123346</v>
      </c>
    </row>
    <row r="1792" spans="1:12">
      <c r="A1792" t="s">
        <v>10</v>
      </c>
      <c r="B1792" t="s">
        <v>11</v>
      </c>
      <c r="C1792" t="s">
        <v>119</v>
      </c>
      <c r="D1792" t="s">
        <v>120</v>
      </c>
      <c r="E1792" t="s">
        <v>15</v>
      </c>
      <c r="F1792" t="s">
        <v>194</v>
      </c>
      <c r="G1792" t="s">
        <v>196</v>
      </c>
      <c r="H1792" s="1">
        <v>2021</v>
      </c>
      <c r="I1792" s="2">
        <v>1260</v>
      </c>
      <c r="J1792" s="3">
        <v>2837.5</v>
      </c>
      <c r="K1792">
        <f>Table1[[#This Row],[Total Revenue + Open]]/Table1[[#This Row],[Qty]]</f>
        <v>2.251984126984127</v>
      </c>
      <c r="L1792">
        <f>Table1[[#This Row],[Qty]]/Table1[[#This Row],[Total Revenue + Open]]</f>
        <v>0.44405286343612332</v>
      </c>
    </row>
    <row r="1793" spans="1:12">
      <c r="A1793" t="s">
        <v>10</v>
      </c>
      <c r="B1793" t="s">
        <v>11</v>
      </c>
      <c r="C1793" t="s">
        <v>119</v>
      </c>
      <c r="D1793" t="s">
        <v>120</v>
      </c>
      <c r="E1793" t="s">
        <v>15</v>
      </c>
      <c r="F1793" t="s">
        <v>194</v>
      </c>
      <c r="G1793" t="s">
        <v>196</v>
      </c>
      <c r="H1793" s="1">
        <v>2019</v>
      </c>
      <c r="I1793" s="2">
        <v>100</v>
      </c>
      <c r="J1793" s="3">
        <v>227</v>
      </c>
      <c r="K1793">
        <f>Table1[[#This Row],[Total Revenue + Open]]/Table1[[#This Row],[Qty]]</f>
        <v>2.27</v>
      </c>
      <c r="L1793">
        <f>Table1[[#This Row],[Qty]]/Table1[[#This Row],[Total Revenue + Open]]</f>
        <v>0.44052863436123346</v>
      </c>
    </row>
    <row r="1794" spans="1:12">
      <c r="A1794" t="s">
        <v>10</v>
      </c>
      <c r="B1794" t="s">
        <v>11</v>
      </c>
      <c r="C1794" t="s">
        <v>119</v>
      </c>
      <c r="D1794" t="s">
        <v>120</v>
      </c>
      <c r="E1794" t="s">
        <v>15</v>
      </c>
      <c r="F1794" t="s">
        <v>194</v>
      </c>
      <c r="G1794" t="s">
        <v>196</v>
      </c>
      <c r="H1794" s="1">
        <v>2019</v>
      </c>
      <c r="I1794" s="2">
        <v>9855</v>
      </c>
      <c r="J1794" s="3">
        <v>22246</v>
      </c>
      <c r="K1794">
        <f>Table1[[#This Row],[Total Revenue + Open]]/Table1[[#This Row],[Qty]]</f>
        <v>2.2573313039066463</v>
      </c>
      <c r="L1794">
        <f>Table1[[#This Row],[Qty]]/Table1[[#This Row],[Total Revenue + Open]]</f>
        <v>0.44300098894183226</v>
      </c>
    </row>
    <row r="1795" spans="1:12">
      <c r="A1795" t="s">
        <v>10</v>
      </c>
      <c r="B1795" t="s">
        <v>11</v>
      </c>
      <c r="C1795" t="s">
        <v>119</v>
      </c>
      <c r="D1795" t="s">
        <v>120</v>
      </c>
      <c r="E1795" t="s">
        <v>15</v>
      </c>
      <c r="F1795" t="s">
        <v>194</v>
      </c>
      <c r="G1795" t="s">
        <v>196</v>
      </c>
      <c r="H1795" s="1">
        <v>2019</v>
      </c>
      <c r="I1795" s="2">
        <v>9290</v>
      </c>
      <c r="J1795" s="3">
        <v>20997.5</v>
      </c>
      <c r="K1795">
        <f>Table1[[#This Row],[Total Revenue + Open]]/Table1[[#This Row],[Qty]]</f>
        <v>2.2602260495156083</v>
      </c>
      <c r="L1795">
        <f>Table1[[#This Row],[Qty]]/Table1[[#This Row],[Total Revenue + Open]]</f>
        <v>0.44243362305036316</v>
      </c>
    </row>
    <row r="1796" spans="1:12">
      <c r="A1796" t="s">
        <v>10</v>
      </c>
      <c r="B1796" t="s">
        <v>11</v>
      </c>
      <c r="C1796" t="s">
        <v>119</v>
      </c>
      <c r="D1796" t="s">
        <v>120</v>
      </c>
      <c r="E1796" t="s">
        <v>15</v>
      </c>
      <c r="F1796" t="s">
        <v>194</v>
      </c>
      <c r="G1796" t="s">
        <v>196</v>
      </c>
      <c r="H1796" s="1">
        <v>2019</v>
      </c>
      <c r="I1796" s="2">
        <v>100</v>
      </c>
      <c r="J1796" s="3">
        <v>227</v>
      </c>
      <c r="K1796">
        <f>Table1[[#This Row],[Total Revenue + Open]]/Table1[[#This Row],[Qty]]</f>
        <v>2.27</v>
      </c>
      <c r="L1796">
        <f>Table1[[#This Row],[Qty]]/Table1[[#This Row],[Total Revenue + Open]]</f>
        <v>0.44052863436123346</v>
      </c>
    </row>
    <row r="1797" spans="1:12">
      <c r="A1797" t="s">
        <v>10</v>
      </c>
      <c r="B1797" t="s">
        <v>11</v>
      </c>
      <c r="C1797" t="s">
        <v>119</v>
      </c>
      <c r="D1797" t="s">
        <v>120</v>
      </c>
      <c r="E1797" t="s">
        <v>15</v>
      </c>
      <c r="F1797" t="s">
        <v>194</v>
      </c>
      <c r="G1797" t="s">
        <v>196</v>
      </c>
      <c r="H1797" s="1">
        <v>2019</v>
      </c>
      <c r="I1797" s="2">
        <v>4470</v>
      </c>
      <c r="J1797" s="3">
        <v>10101.5</v>
      </c>
      <c r="K1797">
        <f>Table1[[#This Row],[Total Revenue + Open]]/Table1[[#This Row],[Qty]]</f>
        <v>2.2598434004474273</v>
      </c>
      <c r="L1797">
        <f>Table1[[#This Row],[Qty]]/Table1[[#This Row],[Total Revenue + Open]]</f>
        <v>0.44250853833589071</v>
      </c>
    </row>
    <row r="1798" spans="1:12">
      <c r="A1798" t="s">
        <v>10</v>
      </c>
      <c r="B1798" t="s">
        <v>11</v>
      </c>
      <c r="C1798" t="s">
        <v>119</v>
      </c>
      <c r="D1798" t="s">
        <v>120</v>
      </c>
      <c r="E1798" t="s">
        <v>15</v>
      </c>
      <c r="F1798" t="s">
        <v>194</v>
      </c>
      <c r="G1798" t="s">
        <v>196</v>
      </c>
      <c r="H1798" s="1">
        <v>2020</v>
      </c>
      <c r="I1798" s="2">
        <v>1210</v>
      </c>
      <c r="J1798" s="3">
        <v>2724</v>
      </c>
      <c r="K1798">
        <f>Table1[[#This Row],[Total Revenue + Open]]/Table1[[#This Row],[Qty]]</f>
        <v>2.2512396694214876</v>
      </c>
      <c r="L1798">
        <f>Table1[[#This Row],[Qty]]/Table1[[#This Row],[Total Revenue + Open]]</f>
        <v>0.44419970631424377</v>
      </c>
    </row>
    <row r="1799" spans="1:12">
      <c r="A1799" t="s">
        <v>10</v>
      </c>
      <c r="B1799" t="s">
        <v>11</v>
      </c>
      <c r="C1799" t="s">
        <v>119</v>
      </c>
      <c r="D1799" t="s">
        <v>120</v>
      </c>
      <c r="E1799" t="s">
        <v>15</v>
      </c>
      <c r="F1799" t="s">
        <v>194</v>
      </c>
      <c r="G1799" t="s">
        <v>196</v>
      </c>
      <c r="H1799" s="1">
        <v>2020</v>
      </c>
      <c r="I1799" s="2">
        <v>10855</v>
      </c>
      <c r="J1799" s="3">
        <v>24516</v>
      </c>
      <c r="K1799">
        <f>Table1[[#This Row],[Total Revenue + Open]]/Table1[[#This Row],[Qty]]</f>
        <v>2.2584983878397051</v>
      </c>
      <c r="L1799">
        <f>Table1[[#This Row],[Qty]]/Table1[[#This Row],[Total Revenue + Open]]</f>
        <v>0.44277206722140644</v>
      </c>
    </row>
    <row r="1800" spans="1:12">
      <c r="A1800" t="s">
        <v>10</v>
      </c>
      <c r="B1800" t="s">
        <v>11</v>
      </c>
      <c r="C1800" t="s">
        <v>119</v>
      </c>
      <c r="D1800" t="s">
        <v>120</v>
      </c>
      <c r="E1800" t="s">
        <v>15</v>
      </c>
      <c r="F1800" t="s">
        <v>194</v>
      </c>
      <c r="G1800" t="s">
        <v>196</v>
      </c>
      <c r="H1800" s="1">
        <v>2020</v>
      </c>
      <c r="I1800" s="2">
        <v>200</v>
      </c>
      <c r="J1800" s="3">
        <v>454</v>
      </c>
      <c r="K1800">
        <f>Table1[[#This Row],[Total Revenue + Open]]/Table1[[#This Row],[Qty]]</f>
        <v>2.27</v>
      </c>
      <c r="L1800">
        <f>Table1[[#This Row],[Qty]]/Table1[[#This Row],[Total Revenue + Open]]</f>
        <v>0.44052863436123346</v>
      </c>
    </row>
    <row r="1801" spans="1:12">
      <c r="A1801" t="s">
        <v>10</v>
      </c>
      <c r="B1801" t="s">
        <v>11</v>
      </c>
      <c r="C1801" t="s">
        <v>119</v>
      </c>
      <c r="D1801" t="s">
        <v>120</v>
      </c>
      <c r="E1801" t="s">
        <v>15</v>
      </c>
      <c r="F1801" t="s">
        <v>194</v>
      </c>
      <c r="G1801" t="s">
        <v>196</v>
      </c>
      <c r="H1801" s="1">
        <v>2020</v>
      </c>
      <c r="I1801" s="2">
        <v>9395</v>
      </c>
      <c r="J1801" s="3">
        <v>21224.5</v>
      </c>
      <c r="K1801">
        <f>Table1[[#This Row],[Total Revenue + Open]]/Table1[[#This Row],[Qty]]</f>
        <v>2.2591271953166578</v>
      </c>
      <c r="L1801">
        <f>Table1[[#This Row],[Qty]]/Table1[[#This Row],[Total Revenue + Open]]</f>
        <v>0.44264882564960306</v>
      </c>
    </row>
    <row r="1802" spans="1:12">
      <c r="A1802" t="s">
        <v>10</v>
      </c>
      <c r="B1802" t="s">
        <v>11</v>
      </c>
      <c r="C1802" t="s">
        <v>119</v>
      </c>
      <c r="D1802" t="s">
        <v>120</v>
      </c>
      <c r="E1802" t="s">
        <v>15</v>
      </c>
      <c r="F1802" t="s">
        <v>194</v>
      </c>
      <c r="G1802" t="s">
        <v>196</v>
      </c>
      <c r="H1802" s="1">
        <v>2020</v>
      </c>
      <c r="I1802" s="2">
        <v>7940</v>
      </c>
      <c r="J1802" s="3">
        <v>17933</v>
      </c>
      <c r="K1802">
        <f>Table1[[#This Row],[Total Revenue + Open]]/Table1[[#This Row],[Qty]]</f>
        <v>2.2585642317380352</v>
      </c>
      <c r="L1802">
        <f>Table1[[#This Row],[Qty]]/Table1[[#This Row],[Total Revenue + Open]]</f>
        <v>0.44275915909217645</v>
      </c>
    </row>
    <row r="1803" spans="1:12">
      <c r="A1803" t="s">
        <v>10</v>
      </c>
      <c r="B1803" t="s">
        <v>11</v>
      </c>
      <c r="C1803" t="s">
        <v>119</v>
      </c>
      <c r="D1803" t="s">
        <v>120</v>
      </c>
      <c r="E1803" t="s">
        <v>15</v>
      </c>
      <c r="F1803" t="s">
        <v>194</v>
      </c>
      <c r="G1803" t="s">
        <v>196</v>
      </c>
      <c r="H1803" s="1">
        <v>2020</v>
      </c>
      <c r="I1803" s="2">
        <v>50</v>
      </c>
      <c r="J1803" s="3">
        <v>113.5</v>
      </c>
      <c r="K1803">
        <f>Table1[[#This Row],[Total Revenue + Open]]/Table1[[#This Row],[Qty]]</f>
        <v>2.27</v>
      </c>
      <c r="L1803">
        <f>Table1[[#This Row],[Qty]]/Table1[[#This Row],[Total Revenue + Open]]</f>
        <v>0.44052863436123346</v>
      </c>
    </row>
    <row r="1804" spans="1:12">
      <c r="A1804" t="s">
        <v>10</v>
      </c>
      <c r="B1804" t="s">
        <v>11</v>
      </c>
      <c r="C1804" t="s">
        <v>119</v>
      </c>
      <c r="D1804" t="s">
        <v>120</v>
      </c>
      <c r="E1804" t="s">
        <v>15</v>
      </c>
      <c r="F1804" t="s">
        <v>194</v>
      </c>
      <c r="G1804" t="s">
        <v>196</v>
      </c>
      <c r="H1804" s="1">
        <v>2021</v>
      </c>
      <c r="I1804" s="2">
        <v>3870</v>
      </c>
      <c r="J1804" s="3">
        <v>8739.5</v>
      </c>
      <c r="K1804">
        <f>Table1[[#This Row],[Total Revenue + Open]]/Table1[[#This Row],[Qty]]</f>
        <v>2.2582687338501293</v>
      </c>
      <c r="L1804">
        <f>Table1[[#This Row],[Qty]]/Table1[[#This Row],[Total Revenue + Open]]</f>
        <v>0.44281709479947368</v>
      </c>
    </row>
    <row r="1805" spans="1:12">
      <c r="A1805" t="s">
        <v>10</v>
      </c>
      <c r="B1805" t="s">
        <v>11</v>
      </c>
      <c r="C1805" t="s">
        <v>119</v>
      </c>
      <c r="D1805" t="s">
        <v>120</v>
      </c>
      <c r="E1805" t="s">
        <v>15</v>
      </c>
      <c r="F1805" t="s">
        <v>194</v>
      </c>
      <c r="G1805" t="s">
        <v>196</v>
      </c>
      <c r="H1805" s="1">
        <v>2021</v>
      </c>
      <c r="I1805" s="2">
        <v>36295</v>
      </c>
      <c r="J1805" s="3">
        <v>81947</v>
      </c>
      <c r="K1805">
        <f>Table1[[#This Row],[Total Revenue + Open]]/Table1[[#This Row],[Qty]]</f>
        <v>2.257804105248657</v>
      </c>
      <c r="L1805">
        <f>Table1[[#This Row],[Qty]]/Table1[[#This Row],[Total Revenue + Open]]</f>
        <v>0.44290822116733986</v>
      </c>
    </row>
    <row r="1806" spans="1:12">
      <c r="A1806" t="s">
        <v>10</v>
      </c>
      <c r="B1806" t="s">
        <v>11</v>
      </c>
      <c r="C1806" t="s">
        <v>119</v>
      </c>
      <c r="D1806" t="s">
        <v>120</v>
      </c>
      <c r="E1806" t="s">
        <v>15</v>
      </c>
      <c r="F1806" t="s">
        <v>194</v>
      </c>
      <c r="G1806" t="s">
        <v>196</v>
      </c>
      <c r="H1806" s="1">
        <v>2021</v>
      </c>
      <c r="I1806" s="2">
        <v>900</v>
      </c>
      <c r="J1806" s="3">
        <v>2043</v>
      </c>
      <c r="K1806">
        <f>Table1[[#This Row],[Total Revenue + Open]]/Table1[[#This Row],[Qty]]</f>
        <v>2.27</v>
      </c>
      <c r="L1806">
        <f>Table1[[#This Row],[Qty]]/Table1[[#This Row],[Total Revenue + Open]]</f>
        <v>0.44052863436123346</v>
      </c>
    </row>
    <row r="1807" spans="1:12">
      <c r="A1807" t="s">
        <v>10</v>
      </c>
      <c r="B1807" t="s">
        <v>11</v>
      </c>
      <c r="C1807" t="s">
        <v>119</v>
      </c>
      <c r="D1807" t="s">
        <v>120</v>
      </c>
      <c r="E1807" t="s">
        <v>15</v>
      </c>
      <c r="F1807" t="s">
        <v>194</v>
      </c>
      <c r="G1807" t="s">
        <v>196</v>
      </c>
      <c r="H1807" s="1">
        <v>2021</v>
      </c>
      <c r="I1807" s="2">
        <v>2565</v>
      </c>
      <c r="J1807" s="3">
        <v>5788.5</v>
      </c>
      <c r="K1807">
        <f>Table1[[#This Row],[Total Revenue + Open]]/Table1[[#This Row],[Qty]]</f>
        <v>2.2567251461988302</v>
      </c>
      <c r="L1807">
        <f>Table1[[#This Row],[Qty]]/Table1[[#This Row],[Total Revenue + Open]]</f>
        <v>0.44311997926924074</v>
      </c>
    </row>
    <row r="1808" spans="1:12">
      <c r="A1808" t="s">
        <v>10</v>
      </c>
      <c r="B1808" t="s">
        <v>11</v>
      </c>
      <c r="C1808" t="s">
        <v>119</v>
      </c>
      <c r="D1808" t="s">
        <v>120</v>
      </c>
      <c r="E1808" t="s">
        <v>15</v>
      </c>
      <c r="F1808" t="s">
        <v>194</v>
      </c>
      <c r="G1808" t="s">
        <v>196</v>
      </c>
      <c r="H1808" s="1">
        <v>2021</v>
      </c>
      <c r="I1808" s="2">
        <v>2815</v>
      </c>
      <c r="J1808" s="3">
        <v>6356</v>
      </c>
      <c r="K1808">
        <f>Table1[[#This Row],[Total Revenue + Open]]/Table1[[#This Row],[Qty]]</f>
        <v>2.2579040852575489</v>
      </c>
      <c r="L1808">
        <f>Table1[[#This Row],[Qty]]/Table1[[#This Row],[Total Revenue + Open]]</f>
        <v>0.44288860918816864</v>
      </c>
    </row>
    <row r="1809" spans="1:12">
      <c r="A1809" t="s">
        <v>10</v>
      </c>
      <c r="B1809" t="s">
        <v>11</v>
      </c>
      <c r="C1809" t="s">
        <v>119</v>
      </c>
      <c r="D1809" t="s">
        <v>120</v>
      </c>
      <c r="E1809" t="s">
        <v>15</v>
      </c>
      <c r="F1809" t="s">
        <v>194</v>
      </c>
      <c r="G1809" t="s">
        <v>196</v>
      </c>
      <c r="H1809" s="1">
        <v>2021</v>
      </c>
      <c r="I1809" s="2">
        <v>10805</v>
      </c>
      <c r="J1809" s="3">
        <v>24402.5</v>
      </c>
      <c r="K1809">
        <f>Table1[[#This Row],[Total Revenue + Open]]/Table1[[#This Row],[Qty]]</f>
        <v>2.2584451642757983</v>
      </c>
      <c r="L1809">
        <f>Table1[[#This Row],[Qty]]/Table1[[#This Row],[Total Revenue + Open]]</f>
        <v>0.44278250179284911</v>
      </c>
    </row>
    <row r="1810" spans="1:12">
      <c r="A1810" t="s">
        <v>10</v>
      </c>
      <c r="B1810" t="s">
        <v>11</v>
      </c>
      <c r="C1810" t="s">
        <v>119</v>
      </c>
      <c r="D1810" t="s">
        <v>120</v>
      </c>
      <c r="E1810" t="s">
        <v>15</v>
      </c>
      <c r="F1810" t="s">
        <v>194</v>
      </c>
      <c r="G1810" t="s">
        <v>196</v>
      </c>
      <c r="H1810" s="1">
        <v>2021</v>
      </c>
      <c r="I1810" s="2">
        <v>500</v>
      </c>
      <c r="J1810" s="3">
        <v>1135</v>
      </c>
      <c r="K1810">
        <f>Table1[[#This Row],[Total Revenue + Open]]/Table1[[#This Row],[Qty]]</f>
        <v>2.27</v>
      </c>
      <c r="L1810">
        <f>Table1[[#This Row],[Qty]]/Table1[[#This Row],[Total Revenue + Open]]</f>
        <v>0.44052863436123346</v>
      </c>
    </row>
    <row r="1811" spans="1:12">
      <c r="A1811" t="s">
        <v>10</v>
      </c>
      <c r="B1811" t="s">
        <v>11</v>
      </c>
      <c r="C1811" t="s">
        <v>119</v>
      </c>
      <c r="D1811" t="s">
        <v>120</v>
      </c>
      <c r="E1811" t="s">
        <v>15</v>
      </c>
      <c r="F1811" t="s">
        <v>194</v>
      </c>
      <c r="G1811" t="s">
        <v>196</v>
      </c>
      <c r="H1811" s="1">
        <v>2021</v>
      </c>
      <c r="I1811" s="2">
        <v>25</v>
      </c>
      <c r="J1811" s="3">
        <v>56.75</v>
      </c>
      <c r="K1811">
        <f>Table1[[#This Row],[Total Revenue + Open]]/Table1[[#This Row],[Qty]]</f>
        <v>2.27</v>
      </c>
      <c r="L1811">
        <f>Table1[[#This Row],[Qty]]/Table1[[#This Row],[Total Revenue + Open]]</f>
        <v>0.44052863436123346</v>
      </c>
    </row>
    <row r="1812" spans="1:12">
      <c r="A1812" t="s">
        <v>10</v>
      </c>
      <c r="B1812" t="s">
        <v>11</v>
      </c>
      <c r="C1812" t="s">
        <v>119</v>
      </c>
      <c r="D1812" t="s">
        <v>120</v>
      </c>
      <c r="E1812" t="s">
        <v>15</v>
      </c>
      <c r="F1812" t="s">
        <v>194</v>
      </c>
      <c r="G1812" t="s">
        <v>195</v>
      </c>
      <c r="H1812" s="1">
        <v>2022</v>
      </c>
      <c r="I1812" s="2">
        <v>50</v>
      </c>
      <c r="J1812" s="3">
        <v>113.5</v>
      </c>
      <c r="K1812">
        <f>Table1[[#This Row],[Total Revenue + Open]]/Table1[[#This Row],[Qty]]</f>
        <v>2.27</v>
      </c>
      <c r="L1812">
        <f>Table1[[#This Row],[Qty]]/Table1[[#This Row],[Total Revenue + Open]]</f>
        <v>0.44052863436123346</v>
      </c>
    </row>
    <row r="1813" spans="1:12">
      <c r="A1813" t="s">
        <v>10</v>
      </c>
      <c r="B1813" t="s">
        <v>11</v>
      </c>
      <c r="C1813" t="s">
        <v>119</v>
      </c>
      <c r="D1813" t="s">
        <v>120</v>
      </c>
      <c r="E1813" t="s">
        <v>15</v>
      </c>
      <c r="F1813" t="s">
        <v>194</v>
      </c>
      <c r="G1813" t="s">
        <v>196</v>
      </c>
      <c r="H1813" s="1">
        <v>2022</v>
      </c>
      <c r="I1813" s="2">
        <v>50</v>
      </c>
      <c r="J1813" s="3">
        <v>113.5</v>
      </c>
      <c r="K1813">
        <f>Table1[[#This Row],[Total Revenue + Open]]/Table1[[#This Row],[Qty]]</f>
        <v>2.27</v>
      </c>
      <c r="L1813">
        <f>Table1[[#This Row],[Qty]]/Table1[[#This Row],[Total Revenue + Open]]</f>
        <v>0.44052863436123346</v>
      </c>
    </row>
    <row r="1814" spans="1:12">
      <c r="A1814" t="s">
        <v>10</v>
      </c>
      <c r="B1814" t="s">
        <v>11</v>
      </c>
      <c r="C1814" t="s">
        <v>119</v>
      </c>
      <c r="D1814" t="s">
        <v>120</v>
      </c>
      <c r="E1814" t="s">
        <v>15</v>
      </c>
      <c r="F1814" t="s">
        <v>194</v>
      </c>
      <c r="G1814" t="s">
        <v>196</v>
      </c>
      <c r="H1814" s="1">
        <v>2022</v>
      </c>
      <c r="I1814" s="2">
        <v>50</v>
      </c>
      <c r="J1814" s="3">
        <v>113.5</v>
      </c>
      <c r="K1814">
        <f>Table1[[#This Row],[Total Revenue + Open]]/Table1[[#This Row],[Qty]]</f>
        <v>2.27</v>
      </c>
      <c r="L1814">
        <f>Table1[[#This Row],[Qty]]/Table1[[#This Row],[Total Revenue + Open]]</f>
        <v>0.44052863436123346</v>
      </c>
    </row>
    <row r="1815" spans="1:12">
      <c r="A1815" t="s">
        <v>10</v>
      </c>
      <c r="B1815" t="s">
        <v>11</v>
      </c>
      <c r="C1815" t="s">
        <v>119</v>
      </c>
      <c r="D1815" t="s">
        <v>120</v>
      </c>
      <c r="E1815" t="s">
        <v>19</v>
      </c>
      <c r="F1815" t="s">
        <v>20</v>
      </c>
      <c r="G1815" t="s">
        <v>67</v>
      </c>
      <c r="H1815" s="1">
        <v>2022</v>
      </c>
      <c r="I1815" s="2">
        <v>200</v>
      </c>
      <c r="J1815" s="3">
        <v>90</v>
      </c>
      <c r="K1815">
        <f>Table1[[#This Row],[Total Revenue + Open]]/Table1[[#This Row],[Qty]]</f>
        <v>0.45</v>
      </c>
      <c r="L1815">
        <f>Table1[[#This Row],[Total Revenue + Open]]/Table1[[#This Row],[Qty]]</f>
        <v>0.45</v>
      </c>
    </row>
    <row r="1816" spans="1:12">
      <c r="A1816" t="s">
        <v>10</v>
      </c>
      <c r="B1816" t="s">
        <v>11</v>
      </c>
      <c r="C1816" t="s">
        <v>119</v>
      </c>
      <c r="D1816" t="s">
        <v>120</v>
      </c>
      <c r="E1816" t="s">
        <v>19</v>
      </c>
      <c r="F1816" t="s">
        <v>20</v>
      </c>
      <c r="G1816" t="s">
        <v>67</v>
      </c>
      <c r="H1816" s="1">
        <v>2022</v>
      </c>
      <c r="I1816" s="2">
        <v>200</v>
      </c>
      <c r="J1816" s="3">
        <v>90</v>
      </c>
      <c r="K1816">
        <f>Table1[[#This Row],[Total Revenue + Open]]/Table1[[#This Row],[Qty]]</f>
        <v>0.45</v>
      </c>
      <c r="L1816">
        <f>Table1[[#This Row],[Total Revenue + Open]]/Table1[[#This Row],[Qty]]</f>
        <v>0.45</v>
      </c>
    </row>
    <row r="1817" spans="1:12">
      <c r="A1817" t="s">
        <v>10</v>
      </c>
      <c r="B1817" t="s">
        <v>11</v>
      </c>
      <c r="C1817" t="s">
        <v>119</v>
      </c>
      <c r="D1817" t="s">
        <v>120</v>
      </c>
      <c r="E1817" t="s">
        <v>19</v>
      </c>
      <c r="F1817" t="s">
        <v>20</v>
      </c>
      <c r="G1817" t="s">
        <v>218</v>
      </c>
      <c r="H1817" s="1">
        <v>2022</v>
      </c>
      <c r="I1817" s="2">
        <v>200</v>
      </c>
      <c r="J1817" s="3">
        <v>90</v>
      </c>
      <c r="K1817">
        <f>Table1[[#This Row],[Total Revenue + Open]]/Table1[[#This Row],[Qty]]</f>
        <v>0.45</v>
      </c>
      <c r="L1817">
        <f>Table1[[#This Row],[Total Revenue + Open]]/Table1[[#This Row],[Qty]]</f>
        <v>0.45</v>
      </c>
    </row>
    <row r="1818" spans="1:12">
      <c r="A1818" t="s">
        <v>10</v>
      </c>
      <c r="B1818" t="s">
        <v>11</v>
      </c>
      <c r="C1818" t="s">
        <v>119</v>
      </c>
      <c r="D1818" t="s">
        <v>120</v>
      </c>
      <c r="E1818" t="s">
        <v>19</v>
      </c>
      <c r="F1818" t="s">
        <v>54</v>
      </c>
      <c r="G1818" t="s">
        <v>68</v>
      </c>
      <c r="H1818" s="1">
        <v>2022</v>
      </c>
      <c r="I1818" s="2">
        <v>600</v>
      </c>
      <c r="J1818" s="3">
        <v>84</v>
      </c>
      <c r="K1818">
        <f>Table1[[#This Row],[Total Revenue + Open]]/Table1[[#This Row],[Qty]]</f>
        <v>0.14000000000000001</v>
      </c>
      <c r="L1818">
        <f>Table1[[#This Row],[Total Revenue + Open]]/Table1[[#This Row],[Qty]]</f>
        <v>0.14000000000000001</v>
      </c>
    </row>
    <row r="1819" spans="1:12">
      <c r="A1819" t="s">
        <v>10</v>
      </c>
      <c r="B1819" t="s">
        <v>11</v>
      </c>
      <c r="C1819" t="s">
        <v>119</v>
      </c>
      <c r="D1819" t="s">
        <v>120</v>
      </c>
      <c r="E1819" t="s">
        <v>19</v>
      </c>
      <c r="F1819" t="s">
        <v>20</v>
      </c>
      <c r="G1819" t="s">
        <v>218</v>
      </c>
      <c r="H1819" s="1">
        <v>2022</v>
      </c>
      <c r="I1819" s="2">
        <v>175</v>
      </c>
      <c r="J1819" s="3">
        <v>78.75</v>
      </c>
      <c r="K1819">
        <f>Table1[[#This Row],[Total Revenue + Open]]/Table1[[#This Row],[Qty]]</f>
        <v>0.45</v>
      </c>
      <c r="L1819">
        <f>Table1[[#This Row],[Total Revenue + Open]]/Table1[[#This Row],[Qty]]</f>
        <v>0.45</v>
      </c>
    </row>
    <row r="1820" spans="1:12">
      <c r="A1820" t="s">
        <v>10</v>
      </c>
      <c r="B1820" t="s">
        <v>11</v>
      </c>
      <c r="C1820" t="s">
        <v>119</v>
      </c>
      <c r="D1820" t="s">
        <v>120</v>
      </c>
      <c r="E1820" t="s">
        <v>19</v>
      </c>
      <c r="F1820" t="s">
        <v>54</v>
      </c>
      <c r="G1820" t="s">
        <v>59</v>
      </c>
      <c r="H1820" s="1">
        <v>2022</v>
      </c>
      <c r="I1820" s="2">
        <v>400</v>
      </c>
      <c r="J1820" s="3">
        <v>68</v>
      </c>
      <c r="K1820">
        <f>Table1[[#This Row],[Total Revenue + Open]]/Table1[[#This Row],[Qty]]</f>
        <v>0.17</v>
      </c>
      <c r="L1820">
        <f>Table1[[#This Row],[Total Revenue + Open]]/Table1[[#This Row],[Qty]]</f>
        <v>0.17</v>
      </c>
    </row>
    <row r="1821" spans="1:12">
      <c r="A1821" t="s">
        <v>10</v>
      </c>
      <c r="B1821" t="s">
        <v>11</v>
      </c>
      <c r="C1821" t="s">
        <v>119</v>
      </c>
      <c r="D1821" t="s">
        <v>120</v>
      </c>
      <c r="E1821" t="s">
        <v>15</v>
      </c>
      <c r="F1821" t="s">
        <v>77</v>
      </c>
      <c r="G1821" t="s">
        <v>78</v>
      </c>
      <c r="H1821" s="1">
        <v>2022</v>
      </c>
      <c r="I1821" s="2">
        <v>75</v>
      </c>
      <c r="J1821" s="3">
        <v>59.25</v>
      </c>
      <c r="K1821">
        <f>Table1[[#This Row],[Total Revenue + Open]]/Table1[[#This Row],[Qty]]</f>
        <v>0.79</v>
      </c>
      <c r="L1821">
        <f>Table1[[#This Row],[Qty]]/Table1[[#This Row],[Total Revenue + Open]]</f>
        <v>1.2658227848101267</v>
      </c>
    </row>
    <row r="1822" spans="1:12">
      <c r="A1822" t="s">
        <v>10</v>
      </c>
      <c r="B1822" t="s">
        <v>11</v>
      </c>
      <c r="C1822" t="s">
        <v>119</v>
      </c>
      <c r="D1822" t="s">
        <v>120</v>
      </c>
      <c r="E1822" t="s">
        <v>15</v>
      </c>
      <c r="F1822" t="s">
        <v>194</v>
      </c>
      <c r="G1822" t="s">
        <v>197</v>
      </c>
      <c r="H1822" s="1">
        <v>2019</v>
      </c>
      <c r="I1822" s="2">
        <v>84940</v>
      </c>
      <c r="J1822" s="3">
        <v>191815</v>
      </c>
      <c r="K1822">
        <f>Table1[[#This Row],[Total Revenue + Open]]/Table1[[#This Row],[Qty]]</f>
        <v>2.2582411113727336</v>
      </c>
      <c r="L1822">
        <f>Table1[[#This Row],[Qty]]/Table1[[#This Row],[Total Revenue + Open]]</f>
        <v>0.44282251127388367</v>
      </c>
    </row>
    <row r="1823" spans="1:12">
      <c r="A1823" t="s">
        <v>10</v>
      </c>
      <c r="B1823" t="s">
        <v>11</v>
      </c>
      <c r="C1823" t="s">
        <v>119</v>
      </c>
      <c r="D1823" t="s">
        <v>120</v>
      </c>
      <c r="E1823" t="s">
        <v>15</v>
      </c>
      <c r="F1823" t="s">
        <v>194</v>
      </c>
      <c r="G1823" t="s">
        <v>197</v>
      </c>
      <c r="H1823" s="1">
        <v>2020</v>
      </c>
      <c r="I1823" s="2">
        <v>87585</v>
      </c>
      <c r="J1823" s="3">
        <v>197830.5</v>
      </c>
      <c r="K1823">
        <f>Table1[[#This Row],[Total Revenue + Open]]/Table1[[#This Row],[Qty]]</f>
        <v>2.2587258092139066</v>
      </c>
      <c r="L1823">
        <f>Table1[[#This Row],[Qty]]/Table1[[#This Row],[Total Revenue + Open]]</f>
        <v>0.44272748640881965</v>
      </c>
    </row>
    <row r="1824" spans="1:12">
      <c r="A1824" t="s">
        <v>10</v>
      </c>
      <c r="B1824" t="s">
        <v>11</v>
      </c>
      <c r="C1824" t="s">
        <v>119</v>
      </c>
      <c r="D1824" t="s">
        <v>120</v>
      </c>
      <c r="E1824" t="s">
        <v>15</v>
      </c>
      <c r="F1824" t="s">
        <v>194</v>
      </c>
      <c r="G1824" t="s">
        <v>197</v>
      </c>
      <c r="H1824" s="1">
        <v>2020</v>
      </c>
      <c r="I1824" s="2">
        <v>3265</v>
      </c>
      <c r="J1824" s="3">
        <v>7377.5</v>
      </c>
      <c r="K1824">
        <f>Table1[[#This Row],[Total Revenue + Open]]/Table1[[#This Row],[Qty]]</f>
        <v>2.2595712098009186</v>
      </c>
      <c r="L1824">
        <f>Table1[[#This Row],[Qty]]/Table1[[#This Row],[Total Revenue + Open]]</f>
        <v>0.44256184344290073</v>
      </c>
    </row>
    <row r="1825" spans="1:12">
      <c r="A1825" t="s">
        <v>10</v>
      </c>
      <c r="B1825" t="s">
        <v>11</v>
      </c>
      <c r="C1825" t="s">
        <v>119</v>
      </c>
      <c r="D1825" t="s">
        <v>120</v>
      </c>
      <c r="E1825" t="s">
        <v>15</v>
      </c>
      <c r="F1825" t="s">
        <v>194</v>
      </c>
      <c r="G1825" t="s">
        <v>197</v>
      </c>
      <c r="H1825" s="1">
        <v>2020</v>
      </c>
      <c r="I1825" s="2">
        <v>7440</v>
      </c>
      <c r="J1825" s="3">
        <v>16798</v>
      </c>
      <c r="K1825">
        <f>Table1[[#This Row],[Total Revenue + Open]]/Table1[[#This Row],[Qty]]</f>
        <v>2.2577956989247312</v>
      </c>
      <c r="L1825">
        <f>Table1[[#This Row],[Qty]]/Table1[[#This Row],[Total Revenue + Open]]</f>
        <v>0.44290987022264555</v>
      </c>
    </row>
    <row r="1826" spans="1:12">
      <c r="A1826" t="s">
        <v>10</v>
      </c>
      <c r="B1826" t="s">
        <v>11</v>
      </c>
      <c r="C1826" t="s">
        <v>119</v>
      </c>
      <c r="D1826" t="s">
        <v>120</v>
      </c>
      <c r="E1826" t="s">
        <v>15</v>
      </c>
      <c r="F1826" t="s">
        <v>194</v>
      </c>
      <c r="G1826" t="s">
        <v>197</v>
      </c>
      <c r="H1826" s="1">
        <v>2020</v>
      </c>
      <c r="I1826" s="2">
        <v>34665</v>
      </c>
      <c r="J1826" s="3">
        <v>78315</v>
      </c>
      <c r="K1826">
        <f>Table1[[#This Row],[Total Revenue + Open]]/Table1[[#This Row],[Qty]]</f>
        <v>2.2591951536131543</v>
      </c>
      <c r="L1826">
        <f>Table1[[#This Row],[Qty]]/Table1[[#This Row],[Total Revenue + Open]]</f>
        <v>0.44263551043861327</v>
      </c>
    </row>
    <row r="1827" spans="1:12">
      <c r="A1827" t="s">
        <v>10</v>
      </c>
      <c r="B1827" t="s">
        <v>11</v>
      </c>
      <c r="C1827" t="s">
        <v>119</v>
      </c>
      <c r="D1827" t="s">
        <v>120</v>
      </c>
      <c r="E1827" t="s">
        <v>15</v>
      </c>
      <c r="F1827" t="s">
        <v>194</v>
      </c>
      <c r="G1827" t="s">
        <v>197</v>
      </c>
      <c r="H1827" s="1">
        <v>2020</v>
      </c>
      <c r="I1827" s="2">
        <v>58140</v>
      </c>
      <c r="J1827" s="3">
        <v>131319.5</v>
      </c>
      <c r="K1827">
        <f>Table1[[#This Row],[Total Revenue + Open]]/Table1[[#This Row],[Qty]]</f>
        <v>2.2586773305813552</v>
      </c>
      <c r="L1827">
        <f>Table1[[#This Row],[Qty]]/Table1[[#This Row],[Total Revenue + Open]]</f>
        <v>0.44273698879450502</v>
      </c>
    </row>
    <row r="1828" spans="1:12">
      <c r="A1828" t="s">
        <v>10</v>
      </c>
      <c r="B1828" t="s">
        <v>11</v>
      </c>
      <c r="C1828" t="s">
        <v>119</v>
      </c>
      <c r="D1828" t="s">
        <v>120</v>
      </c>
      <c r="E1828" t="s">
        <v>15</v>
      </c>
      <c r="F1828" t="s">
        <v>194</v>
      </c>
      <c r="G1828" t="s">
        <v>197</v>
      </c>
      <c r="H1828" s="1">
        <v>2020</v>
      </c>
      <c r="I1828" s="2">
        <v>550</v>
      </c>
      <c r="J1828" s="3">
        <v>1248.5</v>
      </c>
      <c r="K1828">
        <f>Table1[[#This Row],[Total Revenue + Open]]/Table1[[#This Row],[Qty]]</f>
        <v>2.27</v>
      </c>
      <c r="L1828">
        <f>Table1[[#This Row],[Qty]]/Table1[[#This Row],[Total Revenue + Open]]</f>
        <v>0.44052863436123346</v>
      </c>
    </row>
    <row r="1829" spans="1:12">
      <c r="A1829" t="s">
        <v>10</v>
      </c>
      <c r="B1829" t="s">
        <v>11</v>
      </c>
      <c r="C1829" t="s">
        <v>119</v>
      </c>
      <c r="D1829" t="s">
        <v>120</v>
      </c>
      <c r="E1829" t="s">
        <v>15</v>
      </c>
      <c r="F1829" t="s">
        <v>194</v>
      </c>
      <c r="G1829" t="s">
        <v>197</v>
      </c>
      <c r="H1829" s="1">
        <v>2021</v>
      </c>
      <c r="I1829" s="2">
        <v>62470</v>
      </c>
      <c r="J1829" s="3">
        <v>141080.5</v>
      </c>
      <c r="K1829">
        <f>Table1[[#This Row],[Total Revenue + Open]]/Table1[[#This Row],[Qty]]</f>
        <v>2.2583720185689131</v>
      </c>
      <c r="L1829">
        <f>Table1[[#This Row],[Qty]]/Table1[[#This Row],[Total Revenue + Open]]</f>
        <v>0.44279684293718835</v>
      </c>
    </row>
    <row r="1830" spans="1:12">
      <c r="A1830" t="s">
        <v>10</v>
      </c>
      <c r="B1830" t="s">
        <v>11</v>
      </c>
      <c r="C1830" t="s">
        <v>119</v>
      </c>
      <c r="D1830" t="s">
        <v>120</v>
      </c>
      <c r="E1830" t="s">
        <v>15</v>
      </c>
      <c r="F1830" t="s">
        <v>194</v>
      </c>
      <c r="G1830" t="s">
        <v>197</v>
      </c>
      <c r="H1830" s="1">
        <v>2021</v>
      </c>
      <c r="I1830" s="2">
        <v>5430</v>
      </c>
      <c r="J1830" s="3">
        <v>12258</v>
      </c>
      <c r="K1830">
        <f>Table1[[#This Row],[Total Revenue + Open]]/Table1[[#This Row],[Qty]]</f>
        <v>2.2574585635359115</v>
      </c>
      <c r="L1830">
        <f>Table1[[#This Row],[Qty]]/Table1[[#This Row],[Total Revenue + Open]]</f>
        <v>0.44297601566324035</v>
      </c>
    </row>
    <row r="1831" spans="1:12">
      <c r="A1831" t="s">
        <v>10</v>
      </c>
      <c r="B1831" t="s">
        <v>11</v>
      </c>
      <c r="C1831" t="s">
        <v>119</v>
      </c>
      <c r="D1831" t="s">
        <v>120</v>
      </c>
      <c r="E1831" t="s">
        <v>15</v>
      </c>
      <c r="F1831" t="s">
        <v>194</v>
      </c>
      <c r="G1831" t="s">
        <v>197</v>
      </c>
      <c r="H1831" s="1">
        <v>2021</v>
      </c>
      <c r="I1831" s="2">
        <v>8395</v>
      </c>
      <c r="J1831" s="3">
        <v>18954.5</v>
      </c>
      <c r="K1831">
        <f>Table1[[#This Row],[Total Revenue + Open]]/Table1[[#This Row],[Qty]]</f>
        <v>2.2578320428826681</v>
      </c>
      <c r="L1831">
        <f>Table1[[#This Row],[Qty]]/Table1[[#This Row],[Total Revenue + Open]]</f>
        <v>0.44290274077395869</v>
      </c>
    </row>
    <row r="1832" spans="1:12">
      <c r="A1832" t="s">
        <v>10</v>
      </c>
      <c r="B1832" t="s">
        <v>11</v>
      </c>
      <c r="C1832" t="s">
        <v>119</v>
      </c>
      <c r="D1832" t="s">
        <v>120</v>
      </c>
      <c r="E1832" t="s">
        <v>15</v>
      </c>
      <c r="F1832" t="s">
        <v>194</v>
      </c>
      <c r="G1832" t="s">
        <v>197</v>
      </c>
      <c r="H1832" s="1">
        <v>2021</v>
      </c>
      <c r="I1832" s="2">
        <v>8875</v>
      </c>
      <c r="J1832" s="3">
        <v>20032.75</v>
      </c>
      <c r="K1832">
        <f>Table1[[#This Row],[Total Revenue + Open]]/Table1[[#This Row],[Qty]]</f>
        <v>2.257211267605634</v>
      </c>
      <c r="L1832">
        <f>Table1[[#This Row],[Qty]]/Table1[[#This Row],[Total Revenue + Open]]</f>
        <v>0.44302454730379004</v>
      </c>
    </row>
    <row r="1833" spans="1:12">
      <c r="A1833" t="s">
        <v>10</v>
      </c>
      <c r="B1833" t="s">
        <v>11</v>
      </c>
      <c r="C1833" t="s">
        <v>119</v>
      </c>
      <c r="D1833" t="s">
        <v>120</v>
      </c>
      <c r="E1833" t="s">
        <v>15</v>
      </c>
      <c r="F1833" t="s">
        <v>194</v>
      </c>
      <c r="G1833" t="s">
        <v>197</v>
      </c>
      <c r="H1833" s="1">
        <v>2021</v>
      </c>
      <c r="I1833" s="2">
        <v>7115</v>
      </c>
      <c r="J1833" s="3">
        <v>16060.25</v>
      </c>
      <c r="K1833">
        <f>Table1[[#This Row],[Total Revenue + Open]]/Table1[[#This Row],[Qty]]</f>
        <v>2.2572382290934647</v>
      </c>
      <c r="L1833">
        <f>Table1[[#This Row],[Qty]]/Table1[[#This Row],[Total Revenue + Open]]</f>
        <v>0.44301925561557259</v>
      </c>
    </row>
    <row r="1834" spans="1:12">
      <c r="A1834" t="s">
        <v>10</v>
      </c>
      <c r="B1834" t="s">
        <v>11</v>
      </c>
      <c r="C1834" t="s">
        <v>119</v>
      </c>
      <c r="D1834" t="s">
        <v>120</v>
      </c>
      <c r="E1834" t="s">
        <v>15</v>
      </c>
      <c r="F1834" t="s">
        <v>77</v>
      </c>
      <c r="G1834" t="s">
        <v>78</v>
      </c>
      <c r="H1834" s="1">
        <v>2022</v>
      </c>
      <c r="I1834" s="2">
        <v>75</v>
      </c>
      <c r="J1834" s="3">
        <v>59.25</v>
      </c>
      <c r="K1834">
        <f>Table1[[#This Row],[Total Revenue + Open]]/Table1[[#This Row],[Qty]]</f>
        <v>0.79</v>
      </c>
      <c r="L1834">
        <f>Table1[[#This Row],[Qty]]/Table1[[#This Row],[Total Revenue + Open]]</f>
        <v>1.2658227848101267</v>
      </c>
    </row>
    <row r="1835" spans="1:12">
      <c r="A1835" t="s">
        <v>10</v>
      </c>
      <c r="B1835" t="s">
        <v>11</v>
      </c>
      <c r="C1835" t="s">
        <v>119</v>
      </c>
      <c r="D1835" t="s">
        <v>120</v>
      </c>
      <c r="E1835" t="s">
        <v>15</v>
      </c>
      <c r="F1835" t="s">
        <v>77</v>
      </c>
      <c r="G1835" t="s">
        <v>79</v>
      </c>
      <c r="H1835" s="1">
        <v>2022</v>
      </c>
      <c r="I1835" s="2">
        <v>75</v>
      </c>
      <c r="J1835" s="3">
        <v>59.25</v>
      </c>
      <c r="K1835">
        <f>Table1[[#This Row],[Total Revenue + Open]]/Table1[[#This Row],[Qty]]</f>
        <v>0.79</v>
      </c>
      <c r="L1835">
        <f>Table1[[#This Row],[Qty]]/Table1[[#This Row],[Total Revenue + Open]]</f>
        <v>1.2658227848101267</v>
      </c>
    </row>
    <row r="1836" spans="1:12">
      <c r="A1836" t="s">
        <v>10</v>
      </c>
      <c r="B1836" t="s">
        <v>11</v>
      </c>
      <c r="C1836" t="s">
        <v>119</v>
      </c>
      <c r="D1836" t="s">
        <v>120</v>
      </c>
      <c r="E1836" t="s">
        <v>15</v>
      </c>
      <c r="F1836" t="s">
        <v>77</v>
      </c>
      <c r="G1836" t="s">
        <v>79</v>
      </c>
      <c r="H1836" s="1">
        <v>2022</v>
      </c>
      <c r="I1836" s="2">
        <v>75</v>
      </c>
      <c r="J1836" s="3">
        <v>59.25</v>
      </c>
      <c r="K1836">
        <f>Table1[[#This Row],[Total Revenue + Open]]/Table1[[#This Row],[Qty]]</f>
        <v>0.79</v>
      </c>
      <c r="L1836">
        <f>Table1[[#This Row],[Qty]]/Table1[[#This Row],[Total Revenue + Open]]</f>
        <v>1.2658227848101267</v>
      </c>
    </row>
    <row r="1837" spans="1:12">
      <c r="A1837" t="s">
        <v>10</v>
      </c>
      <c r="B1837" t="s">
        <v>11</v>
      </c>
      <c r="C1837" t="s">
        <v>119</v>
      </c>
      <c r="D1837" t="s">
        <v>120</v>
      </c>
      <c r="E1837" t="s">
        <v>15</v>
      </c>
      <c r="F1837" t="s">
        <v>194</v>
      </c>
      <c r="G1837" t="s">
        <v>197</v>
      </c>
      <c r="H1837" s="1">
        <v>2019</v>
      </c>
      <c r="I1837" s="2">
        <v>100</v>
      </c>
      <c r="J1837" s="3">
        <v>227</v>
      </c>
      <c r="K1837">
        <f>Table1[[#This Row],[Total Revenue + Open]]/Table1[[#This Row],[Qty]]</f>
        <v>2.27</v>
      </c>
      <c r="L1837">
        <f>Table1[[#This Row],[Qty]]/Table1[[#This Row],[Total Revenue + Open]]</f>
        <v>0.44052863436123346</v>
      </c>
    </row>
    <row r="1838" spans="1:12">
      <c r="A1838" t="s">
        <v>10</v>
      </c>
      <c r="B1838" t="s">
        <v>11</v>
      </c>
      <c r="C1838" t="s">
        <v>119</v>
      </c>
      <c r="D1838" t="s">
        <v>120</v>
      </c>
      <c r="E1838" t="s">
        <v>15</v>
      </c>
      <c r="F1838" t="s">
        <v>194</v>
      </c>
      <c r="G1838" t="s">
        <v>197</v>
      </c>
      <c r="H1838" s="1">
        <v>2019</v>
      </c>
      <c r="I1838" s="2">
        <v>34370</v>
      </c>
      <c r="J1838" s="3">
        <v>77634</v>
      </c>
      <c r="K1838">
        <f>Table1[[#This Row],[Total Revenue + Open]]/Table1[[#This Row],[Qty]]</f>
        <v>2.2587721850450975</v>
      </c>
      <c r="L1838">
        <f>Table1[[#This Row],[Qty]]/Table1[[#This Row],[Total Revenue + Open]]</f>
        <v>0.44271839657881856</v>
      </c>
    </row>
    <row r="1839" spans="1:12">
      <c r="A1839" t="s">
        <v>10</v>
      </c>
      <c r="B1839" t="s">
        <v>11</v>
      </c>
      <c r="C1839" t="s">
        <v>119</v>
      </c>
      <c r="D1839" t="s">
        <v>120</v>
      </c>
      <c r="E1839" t="s">
        <v>15</v>
      </c>
      <c r="F1839" t="s">
        <v>194</v>
      </c>
      <c r="G1839" t="s">
        <v>197</v>
      </c>
      <c r="H1839" s="1">
        <v>2020</v>
      </c>
      <c r="I1839" s="2">
        <v>22465</v>
      </c>
      <c r="J1839" s="3">
        <v>50734.5</v>
      </c>
      <c r="K1839">
        <f>Table1[[#This Row],[Total Revenue + Open]]/Table1[[#This Row],[Qty]]</f>
        <v>2.2583797017582907</v>
      </c>
      <c r="L1839">
        <f>Table1[[#This Row],[Qty]]/Table1[[#This Row],[Total Revenue + Open]]</f>
        <v>0.44279533650671632</v>
      </c>
    </row>
    <row r="1840" spans="1:12">
      <c r="A1840" t="s">
        <v>10</v>
      </c>
      <c r="B1840" t="s">
        <v>11</v>
      </c>
      <c r="C1840" t="s">
        <v>119</v>
      </c>
      <c r="D1840" t="s">
        <v>120</v>
      </c>
      <c r="E1840" t="s">
        <v>15</v>
      </c>
      <c r="F1840" t="s">
        <v>194</v>
      </c>
      <c r="G1840" t="s">
        <v>197</v>
      </c>
      <c r="H1840" s="1">
        <v>2020</v>
      </c>
      <c r="I1840" s="2">
        <v>350</v>
      </c>
      <c r="J1840" s="3">
        <v>794.5</v>
      </c>
      <c r="K1840">
        <f>Table1[[#This Row],[Total Revenue + Open]]/Table1[[#This Row],[Qty]]</f>
        <v>2.27</v>
      </c>
      <c r="L1840">
        <f>Table1[[#This Row],[Qty]]/Table1[[#This Row],[Total Revenue + Open]]</f>
        <v>0.44052863436123346</v>
      </c>
    </row>
    <row r="1841" spans="1:12">
      <c r="A1841" t="s">
        <v>10</v>
      </c>
      <c r="B1841" t="s">
        <v>11</v>
      </c>
      <c r="C1841" t="s">
        <v>119</v>
      </c>
      <c r="D1841" t="s">
        <v>120</v>
      </c>
      <c r="E1841" t="s">
        <v>15</v>
      </c>
      <c r="F1841" t="s">
        <v>194</v>
      </c>
      <c r="G1841" t="s">
        <v>197</v>
      </c>
      <c r="H1841" s="1">
        <v>2020</v>
      </c>
      <c r="I1841" s="2">
        <v>3465</v>
      </c>
      <c r="J1841" s="3">
        <v>7831.5</v>
      </c>
      <c r="K1841">
        <f>Table1[[#This Row],[Total Revenue + Open]]/Table1[[#This Row],[Qty]]</f>
        <v>2.2601731601731601</v>
      </c>
      <c r="L1841">
        <f>Table1[[#This Row],[Qty]]/Table1[[#This Row],[Total Revenue + Open]]</f>
        <v>0.44244397624976056</v>
      </c>
    </row>
    <row r="1842" spans="1:12">
      <c r="A1842" t="s">
        <v>10</v>
      </c>
      <c r="B1842" t="s">
        <v>11</v>
      </c>
      <c r="C1842" t="s">
        <v>119</v>
      </c>
      <c r="D1842" t="s">
        <v>120</v>
      </c>
      <c r="E1842" t="s">
        <v>15</v>
      </c>
      <c r="F1842" t="s">
        <v>194</v>
      </c>
      <c r="G1842" t="s">
        <v>197</v>
      </c>
      <c r="H1842" s="1">
        <v>2020</v>
      </c>
      <c r="I1842" s="2">
        <v>9250</v>
      </c>
      <c r="J1842" s="3">
        <v>20884</v>
      </c>
      <c r="K1842">
        <f>Table1[[#This Row],[Total Revenue + Open]]/Table1[[#This Row],[Qty]]</f>
        <v>2.2577297297297299</v>
      </c>
      <c r="L1842">
        <f>Table1[[#This Row],[Qty]]/Table1[[#This Row],[Total Revenue + Open]]</f>
        <v>0.44292281172189235</v>
      </c>
    </row>
    <row r="1843" spans="1:12">
      <c r="A1843" t="s">
        <v>10</v>
      </c>
      <c r="B1843" t="s">
        <v>11</v>
      </c>
      <c r="C1843" t="s">
        <v>119</v>
      </c>
      <c r="D1843" t="s">
        <v>120</v>
      </c>
      <c r="E1843" t="s">
        <v>15</v>
      </c>
      <c r="F1843" t="s">
        <v>194</v>
      </c>
      <c r="G1843" t="s">
        <v>197</v>
      </c>
      <c r="H1843" s="1">
        <v>2021</v>
      </c>
      <c r="I1843" s="2">
        <v>26485</v>
      </c>
      <c r="J1843" s="3">
        <v>59814.5</v>
      </c>
      <c r="K1843">
        <f>Table1[[#This Row],[Total Revenue + Open]]/Table1[[#This Row],[Qty]]</f>
        <v>2.2584292996035491</v>
      </c>
      <c r="L1843">
        <f>Table1[[#This Row],[Qty]]/Table1[[#This Row],[Total Revenue + Open]]</f>
        <v>0.4427856121843366</v>
      </c>
    </row>
    <row r="1844" spans="1:12">
      <c r="A1844" t="s">
        <v>10</v>
      </c>
      <c r="B1844" t="s">
        <v>11</v>
      </c>
      <c r="C1844" t="s">
        <v>119</v>
      </c>
      <c r="D1844" t="s">
        <v>120</v>
      </c>
      <c r="E1844" t="s">
        <v>15</v>
      </c>
      <c r="F1844" t="s">
        <v>194</v>
      </c>
      <c r="G1844" t="s">
        <v>197</v>
      </c>
      <c r="H1844" s="1">
        <v>2021</v>
      </c>
      <c r="I1844" s="2">
        <v>1360</v>
      </c>
      <c r="J1844" s="3">
        <v>3064.5</v>
      </c>
      <c r="K1844">
        <f>Table1[[#This Row],[Total Revenue + Open]]/Table1[[#This Row],[Qty]]</f>
        <v>2.2533088235294119</v>
      </c>
      <c r="L1844">
        <f>Table1[[#This Row],[Qty]]/Table1[[#This Row],[Total Revenue + Open]]</f>
        <v>0.44379180943057595</v>
      </c>
    </row>
    <row r="1845" spans="1:12">
      <c r="A1845" t="s">
        <v>10</v>
      </c>
      <c r="B1845" t="s">
        <v>11</v>
      </c>
      <c r="C1845" t="s">
        <v>119</v>
      </c>
      <c r="D1845" t="s">
        <v>120</v>
      </c>
      <c r="E1845" t="s">
        <v>15</v>
      </c>
      <c r="F1845" t="s">
        <v>194</v>
      </c>
      <c r="G1845" t="s">
        <v>197</v>
      </c>
      <c r="H1845" s="1">
        <v>2021</v>
      </c>
      <c r="I1845" s="2">
        <v>1635</v>
      </c>
      <c r="J1845" s="3">
        <v>3688.75</v>
      </c>
      <c r="K1845">
        <f>Table1[[#This Row],[Total Revenue + Open]]/Table1[[#This Row],[Qty]]</f>
        <v>2.2561162079510702</v>
      </c>
      <c r="L1845">
        <f>Table1[[#This Row],[Qty]]/Table1[[#This Row],[Total Revenue + Open]]</f>
        <v>0.44323957980345646</v>
      </c>
    </row>
    <row r="1846" spans="1:12">
      <c r="A1846" t="s">
        <v>10</v>
      </c>
      <c r="B1846" t="s">
        <v>11</v>
      </c>
      <c r="C1846" t="s">
        <v>119</v>
      </c>
      <c r="D1846" t="s">
        <v>120</v>
      </c>
      <c r="E1846" t="s">
        <v>15</v>
      </c>
      <c r="F1846" t="s">
        <v>194</v>
      </c>
      <c r="G1846" t="s">
        <v>197</v>
      </c>
      <c r="H1846" s="1">
        <v>2021</v>
      </c>
      <c r="I1846" s="2">
        <v>3925</v>
      </c>
      <c r="J1846" s="3">
        <v>8853</v>
      </c>
      <c r="K1846">
        <f>Table1[[#This Row],[Total Revenue + Open]]/Table1[[#This Row],[Qty]]</f>
        <v>2.2555414012738852</v>
      </c>
      <c r="L1846">
        <f>Table1[[#This Row],[Qty]]/Table1[[#This Row],[Total Revenue + Open]]</f>
        <v>0.44335253586354906</v>
      </c>
    </row>
    <row r="1847" spans="1:12">
      <c r="A1847" t="s">
        <v>10</v>
      </c>
      <c r="B1847" t="s">
        <v>11</v>
      </c>
      <c r="C1847" t="s">
        <v>119</v>
      </c>
      <c r="D1847" t="s">
        <v>120</v>
      </c>
      <c r="E1847" t="s">
        <v>15</v>
      </c>
      <c r="F1847" t="s">
        <v>194</v>
      </c>
      <c r="G1847" t="s">
        <v>197</v>
      </c>
      <c r="H1847" s="1">
        <v>2021</v>
      </c>
      <c r="I1847" s="2">
        <v>25</v>
      </c>
      <c r="J1847" s="3">
        <v>56.75</v>
      </c>
      <c r="K1847">
        <f>Table1[[#This Row],[Total Revenue + Open]]/Table1[[#This Row],[Qty]]</f>
        <v>2.27</v>
      </c>
      <c r="L1847">
        <f>Table1[[#This Row],[Qty]]/Table1[[#This Row],[Total Revenue + Open]]</f>
        <v>0.44052863436123346</v>
      </c>
    </row>
    <row r="1848" spans="1:12">
      <c r="A1848" t="s">
        <v>10</v>
      </c>
      <c r="B1848" t="s">
        <v>11</v>
      </c>
      <c r="C1848" t="s">
        <v>119</v>
      </c>
      <c r="D1848" t="s">
        <v>120</v>
      </c>
      <c r="E1848" t="s">
        <v>15</v>
      </c>
      <c r="F1848" t="s">
        <v>194</v>
      </c>
      <c r="G1848" t="s">
        <v>195</v>
      </c>
      <c r="H1848" s="1">
        <v>2022</v>
      </c>
      <c r="I1848" s="2">
        <v>25</v>
      </c>
      <c r="J1848" s="3">
        <v>56.75</v>
      </c>
      <c r="K1848">
        <f>Table1[[#This Row],[Total Revenue + Open]]/Table1[[#This Row],[Qty]]</f>
        <v>2.27</v>
      </c>
      <c r="L1848">
        <f>Table1[[#This Row],[Qty]]/Table1[[#This Row],[Total Revenue + Open]]</f>
        <v>0.44052863436123346</v>
      </c>
    </row>
    <row r="1849" spans="1:12">
      <c r="A1849" t="s">
        <v>10</v>
      </c>
      <c r="B1849" t="s">
        <v>11</v>
      </c>
      <c r="C1849" t="s">
        <v>119</v>
      </c>
      <c r="D1849" t="s">
        <v>120</v>
      </c>
      <c r="E1849" t="s">
        <v>15</v>
      </c>
      <c r="F1849" t="s">
        <v>194</v>
      </c>
      <c r="G1849" t="s">
        <v>197</v>
      </c>
      <c r="H1849" s="1">
        <v>2022</v>
      </c>
      <c r="I1849" s="2">
        <v>25</v>
      </c>
      <c r="J1849" s="3">
        <v>56.75</v>
      </c>
      <c r="K1849">
        <f>Table1[[#This Row],[Total Revenue + Open]]/Table1[[#This Row],[Qty]]</f>
        <v>2.27</v>
      </c>
      <c r="L1849">
        <f>Table1[[#This Row],[Qty]]/Table1[[#This Row],[Total Revenue + Open]]</f>
        <v>0.44052863436123346</v>
      </c>
    </row>
    <row r="1850" spans="1:12">
      <c r="A1850" t="s">
        <v>10</v>
      </c>
      <c r="B1850" t="s">
        <v>11</v>
      </c>
      <c r="C1850" t="s">
        <v>119</v>
      </c>
      <c r="D1850" t="s">
        <v>120</v>
      </c>
      <c r="E1850" t="s">
        <v>15</v>
      </c>
      <c r="F1850" t="s">
        <v>198</v>
      </c>
      <c r="G1850" t="s">
        <v>199</v>
      </c>
      <c r="H1850" s="1">
        <v>2022</v>
      </c>
      <c r="I1850" s="2">
        <v>50</v>
      </c>
      <c r="J1850" s="3">
        <v>54.5</v>
      </c>
      <c r="K1850">
        <f>Table1[[#This Row],[Total Revenue + Open]]/Table1[[#This Row],[Qty]]</f>
        <v>1.0900000000000001</v>
      </c>
      <c r="L1850">
        <f>Table1[[#This Row],[Qty]]/Table1[[#This Row],[Total Revenue + Open]]</f>
        <v>0.91743119266055051</v>
      </c>
    </row>
    <row r="1851" spans="1:12">
      <c r="A1851" t="s">
        <v>10</v>
      </c>
      <c r="B1851" t="s">
        <v>11</v>
      </c>
      <c r="C1851" t="s">
        <v>119</v>
      </c>
      <c r="D1851" t="s">
        <v>120</v>
      </c>
      <c r="E1851" t="s">
        <v>15</v>
      </c>
      <c r="F1851" t="s">
        <v>198</v>
      </c>
      <c r="G1851" t="s">
        <v>199</v>
      </c>
      <c r="H1851" s="1">
        <v>2022</v>
      </c>
      <c r="I1851" s="2">
        <v>50</v>
      </c>
      <c r="J1851" s="3">
        <v>54.5</v>
      </c>
      <c r="K1851">
        <f>Table1[[#This Row],[Total Revenue + Open]]/Table1[[#This Row],[Qty]]</f>
        <v>1.0900000000000001</v>
      </c>
      <c r="L1851">
        <f>Table1[[#This Row],[Qty]]/Table1[[#This Row],[Total Revenue + Open]]</f>
        <v>0.91743119266055051</v>
      </c>
    </row>
    <row r="1852" spans="1:12">
      <c r="A1852" t="s">
        <v>10</v>
      </c>
      <c r="B1852" t="s">
        <v>11</v>
      </c>
      <c r="C1852" t="s">
        <v>119</v>
      </c>
      <c r="D1852" t="s">
        <v>120</v>
      </c>
      <c r="E1852" t="s">
        <v>15</v>
      </c>
      <c r="F1852" t="s">
        <v>198</v>
      </c>
      <c r="G1852" t="s">
        <v>200</v>
      </c>
      <c r="H1852" s="1">
        <v>2022</v>
      </c>
      <c r="I1852" s="2">
        <v>50</v>
      </c>
      <c r="J1852" s="3">
        <v>54.5</v>
      </c>
      <c r="K1852">
        <f>Table1[[#This Row],[Total Revenue + Open]]/Table1[[#This Row],[Qty]]</f>
        <v>1.0900000000000001</v>
      </c>
      <c r="L1852">
        <f>Table1[[#This Row],[Qty]]/Table1[[#This Row],[Total Revenue + Open]]</f>
        <v>0.91743119266055051</v>
      </c>
    </row>
    <row r="1853" spans="1:12">
      <c r="A1853" t="s">
        <v>10</v>
      </c>
      <c r="B1853" t="s">
        <v>11</v>
      </c>
      <c r="C1853" t="s">
        <v>119</v>
      </c>
      <c r="D1853" t="s">
        <v>120</v>
      </c>
      <c r="E1853" t="s">
        <v>15</v>
      </c>
      <c r="F1853" t="s">
        <v>198</v>
      </c>
      <c r="G1853" t="s">
        <v>200</v>
      </c>
      <c r="H1853" s="1">
        <v>2022</v>
      </c>
      <c r="I1853" s="2">
        <v>50</v>
      </c>
      <c r="J1853" s="3">
        <v>54.5</v>
      </c>
      <c r="K1853">
        <f>Table1[[#This Row],[Total Revenue + Open]]/Table1[[#This Row],[Qty]]</f>
        <v>1.0900000000000001</v>
      </c>
      <c r="L1853">
        <f>Table1[[#This Row],[Qty]]/Table1[[#This Row],[Total Revenue + Open]]</f>
        <v>0.91743119266055051</v>
      </c>
    </row>
    <row r="1854" spans="1:12">
      <c r="A1854" t="s">
        <v>10</v>
      </c>
      <c r="B1854" t="s">
        <v>11</v>
      </c>
      <c r="C1854" t="s">
        <v>119</v>
      </c>
      <c r="D1854" t="s">
        <v>120</v>
      </c>
      <c r="E1854" t="s">
        <v>12</v>
      </c>
      <c r="F1854" t="s">
        <v>13</v>
      </c>
      <c r="G1854" t="s">
        <v>14</v>
      </c>
      <c r="H1854" s="1">
        <v>2022</v>
      </c>
      <c r="I1854" s="2">
        <v>400</v>
      </c>
      <c r="J1854" s="3">
        <v>52</v>
      </c>
      <c r="K1854">
        <f>Table1[[#This Row],[Total Revenue + Open]]/Table1[[#This Row],[Qty]]</f>
        <v>0.13</v>
      </c>
      <c r="L1854">
        <f>Table1[[#This Row],[Total Revenue + Open]]/Table1[[#This Row],[Qty]]</f>
        <v>0.13</v>
      </c>
    </row>
    <row r="1855" spans="1:12">
      <c r="A1855" t="s">
        <v>10</v>
      </c>
      <c r="B1855" t="s">
        <v>11</v>
      </c>
      <c r="C1855" t="s">
        <v>119</v>
      </c>
      <c r="D1855" t="s">
        <v>120</v>
      </c>
      <c r="E1855" t="s">
        <v>15</v>
      </c>
      <c r="F1855" t="s">
        <v>77</v>
      </c>
      <c r="G1855" t="s">
        <v>78</v>
      </c>
      <c r="H1855" s="1">
        <v>2022</v>
      </c>
      <c r="I1855" s="2">
        <v>50</v>
      </c>
      <c r="J1855" s="3">
        <v>39.5</v>
      </c>
      <c r="K1855">
        <f>Table1[[#This Row],[Total Revenue + Open]]/Table1[[#This Row],[Qty]]</f>
        <v>0.79</v>
      </c>
      <c r="L1855">
        <f>Table1[[#This Row],[Qty]]/Table1[[#This Row],[Total Revenue + Open]]</f>
        <v>1.2658227848101267</v>
      </c>
    </row>
    <row r="1856" spans="1:12">
      <c r="A1856" t="s">
        <v>10</v>
      </c>
      <c r="B1856" t="s">
        <v>11</v>
      </c>
      <c r="C1856" t="s">
        <v>119</v>
      </c>
      <c r="D1856" t="s">
        <v>120</v>
      </c>
      <c r="E1856" t="s">
        <v>15</v>
      </c>
      <c r="F1856" t="s">
        <v>77</v>
      </c>
      <c r="G1856" t="s">
        <v>79</v>
      </c>
      <c r="H1856" s="1">
        <v>2022</v>
      </c>
      <c r="I1856" s="2">
        <v>50</v>
      </c>
      <c r="J1856" s="3">
        <v>39.5</v>
      </c>
      <c r="K1856">
        <f>Table1[[#This Row],[Total Revenue + Open]]/Table1[[#This Row],[Qty]]</f>
        <v>0.79</v>
      </c>
      <c r="L1856">
        <f>Table1[[#This Row],[Qty]]/Table1[[#This Row],[Total Revenue + Open]]</f>
        <v>1.2658227848101267</v>
      </c>
    </row>
    <row r="1857" spans="1:12">
      <c r="A1857" t="s">
        <v>10</v>
      </c>
      <c r="B1857" t="s">
        <v>11</v>
      </c>
      <c r="C1857" t="s">
        <v>119</v>
      </c>
      <c r="D1857" t="s">
        <v>120</v>
      </c>
      <c r="E1857" t="s">
        <v>12</v>
      </c>
      <c r="F1857" t="s">
        <v>13</v>
      </c>
      <c r="G1857" t="s">
        <v>14</v>
      </c>
      <c r="H1857" s="1">
        <v>2022</v>
      </c>
      <c r="I1857" s="2">
        <v>300</v>
      </c>
      <c r="J1857" s="3">
        <v>39</v>
      </c>
      <c r="K1857">
        <f>Table1[[#This Row],[Total Revenue + Open]]/Table1[[#This Row],[Qty]]</f>
        <v>0.13</v>
      </c>
      <c r="L1857">
        <f>Table1[[#This Row],[Total Revenue + Open]]/Table1[[#This Row],[Qty]]</f>
        <v>0.13</v>
      </c>
    </row>
    <row r="1858" spans="1:12">
      <c r="A1858" t="s">
        <v>10</v>
      </c>
      <c r="B1858" t="s">
        <v>11</v>
      </c>
      <c r="C1858" t="s">
        <v>119</v>
      </c>
      <c r="D1858" t="s">
        <v>120</v>
      </c>
      <c r="E1858" t="s">
        <v>12</v>
      </c>
      <c r="F1858" t="s">
        <v>13</v>
      </c>
      <c r="G1858" t="s">
        <v>14</v>
      </c>
      <c r="H1858" s="1">
        <v>2022</v>
      </c>
      <c r="I1858" s="2">
        <v>300</v>
      </c>
      <c r="J1858" s="3">
        <v>39</v>
      </c>
      <c r="K1858">
        <f>Table1[[#This Row],[Total Revenue + Open]]/Table1[[#This Row],[Qty]]</f>
        <v>0.13</v>
      </c>
      <c r="L1858">
        <f>Table1[[#This Row],[Total Revenue + Open]]/Table1[[#This Row],[Qty]]</f>
        <v>0.13</v>
      </c>
    </row>
    <row r="1859" spans="1:12">
      <c r="A1859" t="s">
        <v>10</v>
      </c>
      <c r="B1859" t="s">
        <v>11</v>
      </c>
      <c r="C1859" t="s">
        <v>119</v>
      </c>
      <c r="D1859" t="s">
        <v>120</v>
      </c>
      <c r="E1859" t="s">
        <v>19</v>
      </c>
      <c r="F1859" t="s">
        <v>54</v>
      </c>
      <c r="G1859" t="s">
        <v>58</v>
      </c>
      <c r="H1859" s="1">
        <v>2022</v>
      </c>
      <c r="I1859" s="2">
        <v>200</v>
      </c>
      <c r="J1859" s="3">
        <v>34</v>
      </c>
      <c r="K1859">
        <f>Table1[[#This Row],[Total Revenue + Open]]/Table1[[#This Row],[Qty]]</f>
        <v>0.17</v>
      </c>
      <c r="L1859">
        <f>Table1[[#This Row],[Total Revenue + Open]]/Table1[[#This Row],[Qty]]</f>
        <v>0.17</v>
      </c>
    </row>
    <row r="1860" spans="1:12">
      <c r="A1860" t="s">
        <v>10</v>
      </c>
      <c r="B1860" t="s">
        <v>11</v>
      </c>
      <c r="C1860" t="s">
        <v>119</v>
      </c>
      <c r="D1860" t="s">
        <v>120</v>
      </c>
      <c r="E1860" t="s">
        <v>19</v>
      </c>
      <c r="F1860" t="s">
        <v>92</v>
      </c>
      <c r="G1860" t="s">
        <v>93</v>
      </c>
      <c r="H1860" s="1">
        <v>2022</v>
      </c>
      <c r="I1860" s="2">
        <v>200</v>
      </c>
      <c r="J1860" s="3">
        <v>29.5</v>
      </c>
      <c r="K1860">
        <f>Table1[[#This Row],[Total Revenue + Open]]/Table1[[#This Row],[Qty]]</f>
        <v>0.14749999999999999</v>
      </c>
      <c r="L1860">
        <f>Table1[[#This Row],[Total Revenue + Open]]/Table1[[#This Row],[Qty]]</f>
        <v>0.14749999999999999</v>
      </c>
    </row>
    <row r="1861" spans="1:12">
      <c r="A1861" t="s">
        <v>10</v>
      </c>
      <c r="B1861" t="s">
        <v>11</v>
      </c>
      <c r="C1861" t="s">
        <v>119</v>
      </c>
      <c r="D1861" t="s">
        <v>120</v>
      </c>
      <c r="E1861" t="s">
        <v>15</v>
      </c>
      <c r="F1861" t="s">
        <v>198</v>
      </c>
      <c r="G1861" t="s">
        <v>199</v>
      </c>
      <c r="H1861" s="1">
        <v>2022</v>
      </c>
      <c r="I1861" s="2">
        <v>25</v>
      </c>
      <c r="J1861" s="3">
        <v>27.25</v>
      </c>
      <c r="K1861">
        <f>Table1[[#This Row],[Total Revenue + Open]]/Table1[[#This Row],[Qty]]</f>
        <v>1.0900000000000001</v>
      </c>
      <c r="L1861">
        <f>Table1[[#This Row],[Qty]]/Table1[[#This Row],[Total Revenue + Open]]</f>
        <v>0.91743119266055051</v>
      </c>
    </row>
    <row r="1862" spans="1:12">
      <c r="A1862" t="s">
        <v>10</v>
      </c>
      <c r="B1862" t="s">
        <v>11</v>
      </c>
      <c r="C1862" t="s">
        <v>119</v>
      </c>
      <c r="D1862" t="s">
        <v>120</v>
      </c>
      <c r="E1862" t="s">
        <v>15</v>
      </c>
      <c r="F1862" t="s">
        <v>198</v>
      </c>
      <c r="G1862" t="s">
        <v>200</v>
      </c>
      <c r="H1862" s="1">
        <v>2022</v>
      </c>
      <c r="I1862" s="2">
        <v>25</v>
      </c>
      <c r="J1862" s="3">
        <v>27.25</v>
      </c>
      <c r="K1862">
        <f>Table1[[#This Row],[Total Revenue + Open]]/Table1[[#This Row],[Qty]]</f>
        <v>1.0900000000000001</v>
      </c>
      <c r="L1862">
        <f>Table1[[#This Row],[Qty]]/Table1[[#This Row],[Total Revenue + Open]]</f>
        <v>0.91743119266055051</v>
      </c>
    </row>
    <row r="1863" spans="1:12">
      <c r="A1863" t="s">
        <v>10</v>
      </c>
      <c r="B1863" t="s">
        <v>11</v>
      </c>
      <c r="C1863" t="s">
        <v>119</v>
      </c>
      <c r="D1863" t="s">
        <v>120</v>
      </c>
      <c r="E1863" t="s">
        <v>19</v>
      </c>
      <c r="F1863" t="s">
        <v>20</v>
      </c>
      <c r="G1863" t="s">
        <v>218</v>
      </c>
      <c r="H1863" s="1">
        <v>2022</v>
      </c>
      <c r="I1863" s="2">
        <v>50</v>
      </c>
      <c r="J1863" s="3">
        <v>22.5</v>
      </c>
      <c r="K1863">
        <f>Table1[[#This Row],[Total Revenue + Open]]/Table1[[#This Row],[Qty]]</f>
        <v>0.45</v>
      </c>
      <c r="L1863">
        <f>Table1[[#This Row],[Total Revenue + Open]]/Table1[[#This Row],[Qty]]</f>
        <v>0.45</v>
      </c>
    </row>
    <row r="1864" spans="1:12">
      <c r="A1864" t="s">
        <v>10</v>
      </c>
      <c r="B1864" t="s">
        <v>11</v>
      </c>
      <c r="C1864" t="s">
        <v>119</v>
      </c>
      <c r="D1864" t="s">
        <v>120</v>
      </c>
      <c r="E1864" t="s">
        <v>19</v>
      </c>
      <c r="F1864" t="s">
        <v>92</v>
      </c>
      <c r="G1864" t="s">
        <v>230</v>
      </c>
      <c r="H1864" s="1">
        <v>2022</v>
      </c>
      <c r="I1864" s="2">
        <v>150</v>
      </c>
      <c r="J1864" s="3">
        <v>22.5</v>
      </c>
      <c r="K1864">
        <f>Table1[[#This Row],[Total Revenue + Open]]/Table1[[#This Row],[Qty]]</f>
        <v>0.15</v>
      </c>
      <c r="L1864">
        <f>Table1[[#This Row],[Total Revenue + Open]]/Table1[[#This Row],[Qty]]</f>
        <v>0.15</v>
      </c>
    </row>
    <row r="1865" spans="1:12">
      <c r="A1865" t="s">
        <v>10</v>
      </c>
      <c r="B1865" t="s">
        <v>11</v>
      </c>
      <c r="C1865" t="s">
        <v>119</v>
      </c>
      <c r="D1865" t="s">
        <v>120</v>
      </c>
      <c r="E1865" t="s">
        <v>15</v>
      </c>
      <c r="F1865" t="s">
        <v>77</v>
      </c>
      <c r="G1865" t="s">
        <v>78</v>
      </c>
      <c r="H1865" s="1">
        <v>2022</v>
      </c>
      <c r="I1865" s="2">
        <v>25</v>
      </c>
      <c r="J1865" s="3">
        <v>19.75</v>
      </c>
      <c r="K1865">
        <f>Table1[[#This Row],[Total Revenue + Open]]/Table1[[#This Row],[Qty]]</f>
        <v>0.79</v>
      </c>
      <c r="L1865">
        <f>Table1[[#This Row],[Qty]]/Table1[[#This Row],[Total Revenue + Open]]</f>
        <v>1.2658227848101267</v>
      </c>
    </row>
    <row r="1866" spans="1:12">
      <c r="A1866" t="s">
        <v>10</v>
      </c>
      <c r="B1866" t="s">
        <v>11</v>
      </c>
      <c r="C1866" t="s">
        <v>119</v>
      </c>
      <c r="D1866" t="s">
        <v>120</v>
      </c>
      <c r="E1866" t="s">
        <v>15</v>
      </c>
      <c r="F1866" t="s">
        <v>77</v>
      </c>
      <c r="G1866" t="s">
        <v>78</v>
      </c>
      <c r="H1866" s="1">
        <v>2022</v>
      </c>
      <c r="I1866" s="2">
        <v>25</v>
      </c>
      <c r="J1866" s="3">
        <v>19.75</v>
      </c>
      <c r="K1866">
        <f>Table1[[#This Row],[Total Revenue + Open]]/Table1[[#This Row],[Qty]]</f>
        <v>0.79</v>
      </c>
      <c r="L1866">
        <f>Table1[[#This Row],[Qty]]/Table1[[#This Row],[Total Revenue + Open]]</f>
        <v>1.2658227848101267</v>
      </c>
    </row>
    <row r="1867" spans="1:12">
      <c r="A1867" t="s">
        <v>10</v>
      </c>
      <c r="B1867" t="s">
        <v>11</v>
      </c>
      <c r="C1867" t="s">
        <v>119</v>
      </c>
      <c r="D1867" t="s">
        <v>120</v>
      </c>
      <c r="E1867" t="s">
        <v>15</v>
      </c>
      <c r="F1867" t="s">
        <v>77</v>
      </c>
      <c r="G1867" t="s">
        <v>78</v>
      </c>
      <c r="H1867" s="1">
        <v>2022</v>
      </c>
      <c r="I1867" s="2">
        <v>25</v>
      </c>
      <c r="J1867" s="3">
        <v>19.75</v>
      </c>
      <c r="K1867">
        <f>Table1[[#This Row],[Total Revenue + Open]]/Table1[[#This Row],[Qty]]</f>
        <v>0.79</v>
      </c>
      <c r="L1867">
        <f>Table1[[#This Row],[Qty]]/Table1[[#This Row],[Total Revenue + Open]]</f>
        <v>1.2658227848101267</v>
      </c>
    </row>
    <row r="1868" spans="1:12">
      <c r="A1868" t="s">
        <v>10</v>
      </c>
      <c r="B1868" t="s">
        <v>11</v>
      </c>
      <c r="C1868" t="s">
        <v>119</v>
      </c>
      <c r="D1868" t="s">
        <v>120</v>
      </c>
      <c r="E1868" t="s">
        <v>15</v>
      </c>
      <c r="F1868" t="s">
        <v>77</v>
      </c>
      <c r="G1868" t="s">
        <v>79</v>
      </c>
      <c r="H1868" s="1">
        <v>2022</v>
      </c>
      <c r="I1868" s="2">
        <v>25</v>
      </c>
      <c r="J1868" s="3">
        <v>19.75</v>
      </c>
      <c r="K1868">
        <f>Table1[[#This Row],[Total Revenue + Open]]/Table1[[#This Row],[Qty]]</f>
        <v>0.79</v>
      </c>
      <c r="L1868">
        <f>Table1[[#This Row],[Qty]]/Table1[[#This Row],[Total Revenue + Open]]</f>
        <v>1.2658227848101267</v>
      </c>
    </row>
    <row r="1869" spans="1:12">
      <c r="A1869" t="s">
        <v>10</v>
      </c>
      <c r="B1869" t="s">
        <v>11</v>
      </c>
      <c r="C1869" t="s">
        <v>119</v>
      </c>
      <c r="D1869" t="s">
        <v>120</v>
      </c>
      <c r="E1869" t="s">
        <v>15</v>
      </c>
      <c r="F1869" t="s">
        <v>77</v>
      </c>
      <c r="G1869" t="s">
        <v>79</v>
      </c>
      <c r="H1869" s="1">
        <v>2022</v>
      </c>
      <c r="I1869" s="2">
        <v>25</v>
      </c>
      <c r="J1869" s="3">
        <v>19.75</v>
      </c>
      <c r="K1869">
        <f>Table1[[#This Row],[Total Revenue + Open]]/Table1[[#This Row],[Qty]]</f>
        <v>0.79</v>
      </c>
      <c r="L1869">
        <f>Table1[[#This Row],[Qty]]/Table1[[#This Row],[Total Revenue + Open]]</f>
        <v>1.2658227848101267</v>
      </c>
    </row>
    <row r="1870" spans="1:12">
      <c r="A1870" t="s">
        <v>10</v>
      </c>
      <c r="B1870" t="s">
        <v>11</v>
      </c>
      <c r="C1870" t="s">
        <v>119</v>
      </c>
      <c r="D1870" t="s">
        <v>120</v>
      </c>
      <c r="E1870" t="s">
        <v>15</v>
      </c>
      <c r="F1870" t="s">
        <v>77</v>
      </c>
      <c r="G1870" t="s">
        <v>79</v>
      </c>
      <c r="H1870" s="1">
        <v>2022</v>
      </c>
      <c r="I1870" s="2">
        <v>25</v>
      </c>
      <c r="J1870" s="3">
        <v>19.75</v>
      </c>
      <c r="K1870">
        <f>Table1[[#This Row],[Total Revenue + Open]]/Table1[[#This Row],[Qty]]</f>
        <v>0.79</v>
      </c>
      <c r="L1870">
        <f>Table1[[#This Row],[Qty]]/Table1[[#This Row],[Total Revenue + Open]]</f>
        <v>1.2658227848101267</v>
      </c>
    </row>
    <row r="1871" spans="1:12">
      <c r="A1871" t="s">
        <v>10</v>
      </c>
      <c r="B1871" t="s">
        <v>11</v>
      </c>
      <c r="C1871" t="s">
        <v>119</v>
      </c>
      <c r="D1871" t="s">
        <v>120</v>
      </c>
      <c r="E1871" t="s">
        <v>12</v>
      </c>
      <c r="F1871" t="s">
        <v>13</v>
      </c>
      <c r="G1871" t="s">
        <v>14</v>
      </c>
      <c r="H1871" s="1">
        <v>2022</v>
      </c>
      <c r="I1871" s="2">
        <v>150</v>
      </c>
      <c r="J1871" s="3">
        <v>19.5</v>
      </c>
      <c r="K1871">
        <f>Table1[[#This Row],[Total Revenue + Open]]/Table1[[#This Row],[Qty]]</f>
        <v>0.13</v>
      </c>
      <c r="L1871">
        <f>Table1[[#This Row],[Total Revenue + Open]]/Table1[[#This Row],[Qty]]</f>
        <v>0.13</v>
      </c>
    </row>
    <row r="1872" spans="1:12">
      <c r="A1872" t="s">
        <v>10</v>
      </c>
      <c r="B1872" t="s">
        <v>11</v>
      </c>
      <c r="C1872" t="s">
        <v>119</v>
      </c>
      <c r="D1872" t="s">
        <v>120</v>
      </c>
      <c r="E1872" t="s">
        <v>19</v>
      </c>
      <c r="F1872" t="s">
        <v>54</v>
      </c>
      <c r="G1872" t="s">
        <v>225</v>
      </c>
      <c r="H1872" s="1">
        <v>2022</v>
      </c>
      <c r="I1872" s="2">
        <v>100</v>
      </c>
      <c r="J1872" s="3">
        <v>17</v>
      </c>
      <c r="K1872">
        <f>Table1[[#This Row],[Total Revenue + Open]]/Table1[[#This Row],[Qty]]</f>
        <v>0.17</v>
      </c>
      <c r="L1872">
        <f>Table1[[#This Row],[Total Revenue + Open]]/Table1[[#This Row],[Qty]]</f>
        <v>0.17</v>
      </c>
    </row>
    <row r="1873" spans="1:12">
      <c r="A1873" t="s">
        <v>10</v>
      </c>
      <c r="B1873" t="s">
        <v>11</v>
      </c>
      <c r="C1873" t="s">
        <v>119</v>
      </c>
      <c r="D1873" t="s">
        <v>120</v>
      </c>
      <c r="E1873" t="s">
        <v>19</v>
      </c>
      <c r="F1873" t="s">
        <v>54</v>
      </c>
      <c r="G1873" t="s">
        <v>91</v>
      </c>
      <c r="H1873" s="1">
        <v>2022</v>
      </c>
      <c r="I1873" s="2">
        <v>100</v>
      </c>
      <c r="J1873" s="3">
        <v>17</v>
      </c>
      <c r="K1873">
        <f>Table1[[#This Row],[Total Revenue + Open]]/Table1[[#This Row],[Qty]]</f>
        <v>0.17</v>
      </c>
      <c r="L1873">
        <f>Table1[[#This Row],[Total Revenue + Open]]/Table1[[#This Row],[Qty]]</f>
        <v>0.17</v>
      </c>
    </row>
    <row r="1874" spans="1:12">
      <c r="A1874" t="s">
        <v>10</v>
      </c>
      <c r="B1874" t="s">
        <v>11</v>
      </c>
      <c r="C1874" t="s">
        <v>119</v>
      </c>
      <c r="D1874" t="s">
        <v>120</v>
      </c>
      <c r="E1874" t="s">
        <v>19</v>
      </c>
      <c r="F1874" t="s">
        <v>54</v>
      </c>
      <c r="G1874" t="s">
        <v>91</v>
      </c>
      <c r="H1874" s="1">
        <v>2022</v>
      </c>
      <c r="I1874" s="2">
        <v>100</v>
      </c>
      <c r="J1874" s="3">
        <v>17</v>
      </c>
      <c r="K1874">
        <f>Table1[[#This Row],[Total Revenue + Open]]/Table1[[#This Row],[Qty]]</f>
        <v>0.17</v>
      </c>
      <c r="L1874">
        <f>Table1[[#This Row],[Total Revenue + Open]]/Table1[[#This Row],[Qty]]</f>
        <v>0.17</v>
      </c>
    </row>
    <row r="1875" spans="1:12">
      <c r="A1875" t="s">
        <v>10</v>
      </c>
      <c r="B1875" t="s">
        <v>11</v>
      </c>
      <c r="C1875" t="s">
        <v>119</v>
      </c>
      <c r="D1875" t="s">
        <v>120</v>
      </c>
      <c r="E1875" t="s">
        <v>19</v>
      </c>
      <c r="F1875" t="s">
        <v>54</v>
      </c>
      <c r="G1875" t="s">
        <v>91</v>
      </c>
      <c r="H1875" s="1">
        <v>2022</v>
      </c>
      <c r="I1875" s="2">
        <v>100</v>
      </c>
      <c r="J1875" s="3">
        <v>17</v>
      </c>
      <c r="K1875">
        <f>Table1[[#This Row],[Total Revenue + Open]]/Table1[[#This Row],[Qty]]</f>
        <v>0.17</v>
      </c>
      <c r="L1875">
        <f>Table1[[#This Row],[Total Revenue + Open]]/Table1[[#This Row],[Qty]]</f>
        <v>0.17</v>
      </c>
    </row>
    <row r="1876" spans="1:12">
      <c r="A1876" t="s">
        <v>10</v>
      </c>
      <c r="B1876" t="s">
        <v>11</v>
      </c>
      <c r="C1876" t="s">
        <v>119</v>
      </c>
      <c r="D1876" t="s">
        <v>120</v>
      </c>
      <c r="E1876" t="s">
        <v>19</v>
      </c>
      <c r="F1876" t="s">
        <v>54</v>
      </c>
      <c r="G1876" t="s">
        <v>227</v>
      </c>
      <c r="H1876" s="1">
        <v>2022</v>
      </c>
      <c r="I1876" s="2">
        <v>100</v>
      </c>
      <c r="J1876" s="3">
        <v>17</v>
      </c>
      <c r="K1876">
        <f>Table1[[#This Row],[Total Revenue + Open]]/Table1[[#This Row],[Qty]]</f>
        <v>0.17</v>
      </c>
      <c r="L1876">
        <f>Table1[[#This Row],[Total Revenue + Open]]/Table1[[#This Row],[Qty]]</f>
        <v>0.17</v>
      </c>
    </row>
    <row r="1877" spans="1:12">
      <c r="A1877" t="s">
        <v>10</v>
      </c>
      <c r="B1877" t="s">
        <v>11</v>
      </c>
      <c r="C1877" t="s">
        <v>119</v>
      </c>
      <c r="D1877" t="s">
        <v>120</v>
      </c>
      <c r="E1877" t="s">
        <v>19</v>
      </c>
      <c r="F1877" t="s">
        <v>54</v>
      </c>
      <c r="G1877" t="s">
        <v>58</v>
      </c>
      <c r="H1877" s="1">
        <v>2022</v>
      </c>
      <c r="I1877" s="2">
        <v>100</v>
      </c>
      <c r="J1877" s="3">
        <v>17</v>
      </c>
      <c r="K1877">
        <f>Table1[[#This Row],[Total Revenue + Open]]/Table1[[#This Row],[Qty]]</f>
        <v>0.17</v>
      </c>
      <c r="L1877">
        <f>Table1[[#This Row],[Total Revenue + Open]]/Table1[[#This Row],[Qty]]</f>
        <v>0.17</v>
      </c>
    </row>
    <row r="1878" spans="1:12">
      <c r="A1878" t="s">
        <v>10</v>
      </c>
      <c r="B1878" t="s">
        <v>11</v>
      </c>
      <c r="C1878" t="s">
        <v>119</v>
      </c>
      <c r="D1878" t="s">
        <v>120</v>
      </c>
      <c r="E1878" t="s">
        <v>19</v>
      </c>
      <c r="F1878" t="s">
        <v>54</v>
      </c>
      <c r="G1878" t="s">
        <v>59</v>
      </c>
      <c r="H1878" s="1">
        <v>2022</v>
      </c>
      <c r="I1878" s="2">
        <v>100</v>
      </c>
      <c r="J1878" s="3">
        <v>17</v>
      </c>
      <c r="K1878">
        <f>Table1[[#This Row],[Total Revenue + Open]]/Table1[[#This Row],[Qty]]</f>
        <v>0.17</v>
      </c>
      <c r="L1878">
        <f>Table1[[#This Row],[Total Revenue + Open]]/Table1[[#This Row],[Qty]]</f>
        <v>0.17</v>
      </c>
    </row>
    <row r="1879" spans="1:12">
      <c r="A1879" t="s">
        <v>10</v>
      </c>
      <c r="B1879" t="s">
        <v>11</v>
      </c>
      <c r="C1879" t="s">
        <v>119</v>
      </c>
      <c r="D1879" t="s">
        <v>120</v>
      </c>
      <c r="E1879" t="s">
        <v>19</v>
      </c>
      <c r="F1879" t="s">
        <v>54</v>
      </c>
      <c r="G1879" t="s">
        <v>59</v>
      </c>
      <c r="H1879" s="1">
        <v>2022</v>
      </c>
      <c r="I1879" s="2">
        <v>100</v>
      </c>
      <c r="J1879" s="3">
        <v>17</v>
      </c>
      <c r="K1879">
        <f>Table1[[#This Row],[Total Revenue + Open]]/Table1[[#This Row],[Qty]]</f>
        <v>0.17</v>
      </c>
      <c r="L1879">
        <f>Table1[[#This Row],[Total Revenue + Open]]/Table1[[#This Row],[Qty]]</f>
        <v>0.17</v>
      </c>
    </row>
    <row r="1880" spans="1:12">
      <c r="A1880" t="s">
        <v>10</v>
      </c>
      <c r="B1880" t="s">
        <v>11</v>
      </c>
      <c r="C1880" t="s">
        <v>119</v>
      </c>
      <c r="D1880" t="s">
        <v>120</v>
      </c>
      <c r="E1880" t="s">
        <v>19</v>
      </c>
      <c r="F1880" t="s">
        <v>92</v>
      </c>
      <c r="G1880" t="s">
        <v>106</v>
      </c>
      <c r="H1880" s="1">
        <v>2022</v>
      </c>
      <c r="I1880" s="2">
        <v>100</v>
      </c>
      <c r="J1880" s="3">
        <v>15</v>
      </c>
      <c r="K1880">
        <f>Table1[[#This Row],[Total Revenue + Open]]/Table1[[#This Row],[Qty]]</f>
        <v>0.15</v>
      </c>
      <c r="L1880">
        <f>Table1[[#This Row],[Total Revenue + Open]]/Table1[[#This Row],[Qty]]</f>
        <v>0.15</v>
      </c>
    </row>
    <row r="1881" spans="1:12">
      <c r="A1881" t="s">
        <v>10</v>
      </c>
      <c r="B1881" t="s">
        <v>11</v>
      </c>
      <c r="C1881" t="s">
        <v>119</v>
      </c>
      <c r="D1881" t="s">
        <v>120</v>
      </c>
      <c r="E1881" t="s">
        <v>19</v>
      </c>
      <c r="F1881" t="s">
        <v>92</v>
      </c>
      <c r="G1881" t="s">
        <v>107</v>
      </c>
      <c r="H1881" s="1">
        <v>2022</v>
      </c>
      <c r="I1881" s="2">
        <v>100</v>
      </c>
      <c r="J1881" s="3">
        <v>15</v>
      </c>
      <c r="K1881">
        <f>Table1[[#This Row],[Total Revenue + Open]]/Table1[[#This Row],[Qty]]</f>
        <v>0.15</v>
      </c>
      <c r="L1881">
        <f>Table1[[#This Row],[Total Revenue + Open]]/Table1[[#This Row],[Qty]]</f>
        <v>0.15</v>
      </c>
    </row>
    <row r="1882" spans="1:12">
      <c r="A1882" t="s">
        <v>10</v>
      </c>
      <c r="B1882" t="s">
        <v>11</v>
      </c>
      <c r="C1882" t="s">
        <v>119</v>
      </c>
      <c r="D1882" t="s">
        <v>120</v>
      </c>
      <c r="E1882" t="s">
        <v>19</v>
      </c>
      <c r="F1882" t="s">
        <v>92</v>
      </c>
      <c r="G1882" t="s">
        <v>107</v>
      </c>
      <c r="H1882" s="1">
        <v>2022</v>
      </c>
      <c r="I1882" s="2">
        <v>100</v>
      </c>
      <c r="J1882" s="3">
        <v>15</v>
      </c>
      <c r="K1882">
        <f>Table1[[#This Row],[Total Revenue + Open]]/Table1[[#This Row],[Qty]]</f>
        <v>0.15</v>
      </c>
      <c r="L1882">
        <f>Table1[[#This Row],[Total Revenue + Open]]/Table1[[#This Row],[Qty]]</f>
        <v>0.15</v>
      </c>
    </row>
    <row r="1883" spans="1:12">
      <c r="A1883" t="s">
        <v>10</v>
      </c>
      <c r="B1883" t="s">
        <v>11</v>
      </c>
      <c r="C1883" t="s">
        <v>119</v>
      </c>
      <c r="D1883" t="s">
        <v>120</v>
      </c>
      <c r="E1883" t="s">
        <v>19</v>
      </c>
      <c r="F1883" t="s">
        <v>92</v>
      </c>
      <c r="G1883" t="s">
        <v>93</v>
      </c>
      <c r="H1883" s="1">
        <v>2022</v>
      </c>
      <c r="I1883" s="2">
        <v>100</v>
      </c>
      <c r="J1883" s="3">
        <v>15</v>
      </c>
      <c r="K1883">
        <f>Table1[[#This Row],[Total Revenue + Open]]/Table1[[#This Row],[Qty]]</f>
        <v>0.15</v>
      </c>
      <c r="L1883">
        <f>Table1[[#This Row],[Total Revenue + Open]]/Table1[[#This Row],[Qty]]</f>
        <v>0.15</v>
      </c>
    </row>
    <row r="1884" spans="1:12">
      <c r="A1884" t="s">
        <v>10</v>
      </c>
      <c r="B1884" t="s">
        <v>11</v>
      </c>
      <c r="C1884" t="s">
        <v>119</v>
      </c>
      <c r="D1884" t="s">
        <v>120</v>
      </c>
      <c r="E1884" t="s">
        <v>12</v>
      </c>
      <c r="F1884" t="s">
        <v>13</v>
      </c>
      <c r="G1884" t="s">
        <v>14</v>
      </c>
      <c r="H1884" s="1">
        <v>2022</v>
      </c>
      <c r="I1884" s="2">
        <v>100</v>
      </c>
      <c r="J1884" s="3">
        <v>13</v>
      </c>
      <c r="K1884">
        <f>Table1[[#This Row],[Total Revenue + Open]]/Table1[[#This Row],[Qty]]</f>
        <v>0.13</v>
      </c>
      <c r="L1884">
        <f>Table1[[#This Row],[Total Revenue + Open]]/Table1[[#This Row],[Qty]]</f>
        <v>0.13</v>
      </c>
    </row>
    <row r="1885" spans="1:12">
      <c r="A1885" t="s">
        <v>10</v>
      </c>
      <c r="B1885" t="s">
        <v>11</v>
      </c>
      <c r="C1885" t="s">
        <v>119</v>
      </c>
      <c r="D1885" t="s">
        <v>120</v>
      </c>
      <c r="E1885" t="s">
        <v>12</v>
      </c>
      <c r="F1885" t="s">
        <v>13</v>
      </c>
      <c r="G1885" t="s">
        <v>14</v>
      </c>
      <c r="H1885" s="1">
        <v>2022</v>
      </c>
      <c r="I1885" s="2">
        <v>100</v>
      </c>
      <c r="J1885" s="3">
        <v>13</v>
      </c>
      <c r="K1885">
        <f>Table1[[#This Row],[Total Revenue + Open]]/Table1[[#This Row],[Qty]]</f>
        <v>0.13</v>
      </c>
      <c r="L1885">
        <f>Table1[[#This Row],[Total Revenue + Open]]/Table1[[#This Row],[Qty]]</f>
        <v>0.13</v>
      </c>
    </row>
    <row r="1886" spans="1:12">
      <c r="A1886" t="s">
        <v>10</v>
      </c>
      <c r="B1886" t="s">
        <v>11</v>
      </c>
      <c r="C1886" t="s">
        <v>119</v>
      </c>
      <c r="D1886" t="s">
        <v>120</v>
      </c>
      <c r="E1886" t="s">
        <v>15</v>
      </c>
      <c r="F1886" t="s">
        <v>204</v>
      </c>
      <c r="G1886" t="s">
        <v>205</v>
      </c>
      <c r="H1886" s="1">
        <v>2020</v>
      </c>
      <c r="I1886" s="2">
        <v>24175</v>
      </c>
      <c r="J1886" s="3">
        <v>65897</v>
      </c>
      <c r="K1886">
        <f>Table1[[#This Row],[Total Revenue + Open]]/Table1[[#This Row],[Qty]]</f>
        <v>2.7258324715615303</v>
      </c>
      <c r="L1886">
        <f>Table1[[#This Row],[Qty]]/Table1[[#This Row],[Total Revenue + Open]]</f>
        <v>0.36686040335675374</v>
      </c>
    </row>
    <row r="1887" spans="1:12">
      <c r="A1887" t="s">
        <v>10</v>
      </c>
      <c r="B1887" t="s">
        <v>11</v>
      </c>
      <c r="C1887" t="s">
        <v>119</v>
      </c>
      <c r="D1887" t="s">
        <v>120</v>
      </c>
      <c r="E1887" t="s">
        <v>15</v>
      </c>
      <c r="F1887" t="s">
        <v>204</v>
      </c>
      <c r="G1887" t="s">
        <v>205</v>
      </c>
      <c r="H1887" s="1">
        <v>2020</v>
      </c>
      <c r="I1887" s="2">
        <v>14425</v>
      </c>
      <c r="J1887" s="3">
        <v>39319</v>
      </c>
      <c r="K1887">
        <f>Table1[[#This Row],[Total Revenue + Open]]/Table1[[#This Row],[Qty]]</f>
        <v>2.7257538994800692</v>
      </c>
      <c r="L1887">
        <f>Table1[[#This Row],[Qty]]/Table1[[#This Row],[Total Revenue + Open]]</f>
        <v>0.36687097840738575</v>
      </c>
    </row>
    <row r="1888" spans="1:12">
      <c r="A1888" t="s">
        <v>10</v>
      </c>
      <c r="B1888" t="s">
        <v>11</v>
      </c>
      <c r="C1888" t="s">
        <v>119</v>
      </c>
      <c r="D1888" t="s">
        <v>120</v>
      </c>
      <c r="E1888" t="s">
        <v>15</v>
      </c>
      <c r="F1888" t="s">
        <v>204</v>
      </c>
      <c r="G1888" t="s">
        <v>205</v>
      </c>
      <c r="H1888" s="1">
        <v>2020</v>
      </c>
      <c r="I1888" s="2">
        <v>1210</v>
      </c>
      <c r="J1888" s="3">
        <v>3288</v>
      </c>
      <c r="K1888">
        <f>Table1[[#This Row],[Total Revenue + Open]]/Table1[[#This Row],[Qty]]</f>
        <v>2.7173553719008265</v>
      </c>
      <c r="L1888">
        <f>Table1[[#This Row],[Qty]]/Table1[[#This Row],[Total Revenue + Open]]</f>
        <v>0.36800486618004868</v>
      </c>
    </row>
    <row r="1889" spans="1:12">
      <c r="A1889" t="s">
        <v>10</v>
      </c>
      <c r="B1889" t="s">
        <v>11</v>
      </c>
      <c r="C1889" t="s">
        <v>119</v>
      </c>
      <c r="D1889" t="s">
        <v>120</v>
      </c>
      <c r="E1889" t="s">
        <v>15</v>
      </c>
      <c r="F1889" t="s">
        <v>204</v>
      </c>
      <c r="G1889" t="s">
        <v>205</v>
      </c>
      <c r="H1889" s="1">
        <v>2020</v>
      </c>
      <c r="I1889" s="2">
        <v>2410</v>
      </c>
      <c r="J1889" s="3">
        <v>6576</v>
      </c>
      <c r="K1889">
        <f>Table1[[#This Row],[Total Revenue + Open]]/Table1[[#This Row],[Qty]]</f>
        <v>2.7286307053941909</v>
      </c>
      <c r="L1889">
        <f>Table1[[#This Row],[Qty]]/Table1[[#This Row],[Total Revenue + Open]]</f>
        <v>0.36648418491484186</v>
      </c>
    </row>
    <row r="1890" spans="1:12">
      <c r="A1890" t="s">
        <v>10</v>
      </c>
      <c r="B1890" t="s">
        <v>11</v>
      </c>
      <c r="C1890" t="s">
        <v>119</v>
      </c>
      <c r="D1890" t="s">
        <v>120</v>
      </c>
      <c r="E1890" t="s">
        <v>15</v>
      </c>
      <c r="F1890" t="s">
        <v>204</v>
      </c>
      <c r="G1890" t="s">
        <v>205</v>
      </c>
      <c r="H1890" s="1">
        <v>2021</v>
      </c>
      <c r="I1890" s="2">
        <v>2965</v>
      </c>
      <c r="J1890" s="3">
        <v>8083</v>
      </c>
      <c r="K1890">
        <f>Table1[[#This Row],[Total Revenue + Open]]/Table1[[#This Row],[Qty]]</f>
        <v>2.7261382799325462</v>
      </c>
      <c r="L1890">
        <f>Table1[[#This Row],[Qty]]/Table1[[#This Row],[Total Revenue + Open]]</f>
        <v>0.36681925027836199</v>
      </c>
    </row>
    <row r="1891" spans="1:12">
      <c r="A1891" t="s">
        <v>10</v>
      </c>
      <c r="B1891" t="s">
        <v>11</v>
      </c>
      <c r="C1891" t="s">
        <v>119</v>
      </c>
      <c r="D1891" t="s">
        <v>120</v>
      </c>
      <c r="E1891" t="s">
        <v>15</v>
      </c>
      <c r="F1891" t="s">
        <v>204</v>
      </c>
      <c r="G1891" t="s">
        <v>205</v>
      </c>
      <c r="H1891" s="1">
        <v>2021</v>
      </c>
      <c r="I1891" s="2">
        <v>11460</v>
      </c>
      <c r="J1891" s="3">
        <v>31236</v>
      </c>
      <c r="K1891">
        <f>Table1[[#This Row],[Total Revenue + Open]]/Table1[[#This Row],[Qty]]</f>
        <v>2.7256544502617803</v>
      </c>
      <c r="L1891">
        <f>Table1[[#This Row],[Qty]]/Table1[[#This Row],[Total Revenue + Open]]</f>
        <v>0.36688436419515941</v>
      </c>
    </row>
    <row r="1892" spans="1:12">
      <c r="A1892" t="s">
        <v>10</v>
      </c>
      <c r="B1892" t="s">
        <v>11</v>
      </c>
      <c r="C1892" t="s">
        <v>119</v>
      </c>
      <c r="D1892" t="s">
        <v>120</v>
      </c>
      <c r="E1892" t="s">
        <v>15</v>
      </c>
      <c r="F1892" t="s">
        <v>204</v>
      </c>
      <c r="G1892" t="s">
        <v>205</v>
      </c>
      <c r="H1892" s="1">
        <v>2021</v>
      </c>
      <c r="I1892" s="2">
        <v>13975</v>
      </c>
      <c r="J1892" s="3">
        <v>38086</v>
      </c>
      <c r="K1892">
        <f>Table1[[#This Row],[Total Revenue + Open]]/Table1[[#This Row],[Qty]]</f>
        <v>2.7252951699463326</v>
      </c>
      <c r="L1892">
        <f>Table1[[#This Row],[Qty]]/Table1[[#This Row],[Total Revenue + Open]]</f>
        <v>0.3669327311873129</v>
      </c>
    </row>
    <row r="1893" spans="1:12">
      <c r="A1893" t="s">
        <v>10</v>
      </c>
      <c r="B1893" t="s">
        <v>11</v>
      </c>
      <c r="C1893" t="s">
        <v>119</v>
      </c>
      <c r="D1893" t="s">
        <v>120</v>
      </c>
      <c r="E1893" t="s">
        <v>15</v>
      </c>
      <c r="F1893" t="s">
        <v>204</v>
      </c>
      <c r="G1893" t="s">
        <v>205</v>
      </c>
      <c r="H1893" s="1">
        <v>2021</v>
      </c>
      <c r="I1893" s="2">
        <v>950</v>
      </c>
      <c r="J1893" s="3">
        <v>2603</v>
      </c>
      <c r="K1893">
        <f>Table1[[#This Row],[Total Revenue + Open]]/Table1[[#This Row],[Qty]]</f>
        <v>2.74</v>
      </c>
      <c r="L1893">
        <f>Table1[[#This Row],[Qty]]/Table1[[#This Row],[Total Revenue + Open]]</f>
        <v>0.36496350364963503</v>
      </c>
    </row>
    <row r="1894" spans="1:12">
      <c r="A1894" t="s">
        <v>10</v>
      </c>
      <c r="B1894" t="s">
        <v>11</v>
      </c>
      <c r="C1894" t="s">
        <v>119</v>
      </c>
      <c r="D1894" t="s">
        <v>120</v>
      </c>
      <c r="E1894" t="s">
        <v>15</v>
      </c>
      <c r="F1894" t="s">
        <v>204</v>
      </c>
      <c r="G1894" t="s">
        <v>205</v>
      </c>
      <c r="H1894" s="1">
        <v>2021</v>
      </c>
      <c r="I1894" s="2">
        <v>8590</v>
      </c>
      <c r="J1894" s="3">
        <v>23427</v>
      </c>
      <c r="K1894">
        <f>Table1[[#This Row],[Total Revenue + Open]]/Table1[[#This Row],[Qty]]</f>
        <v>2.7272409778812574</v>
      </c>
      <c r="L1894">
        <f>Table1[[#This Row],[Qty]]/Table1[[#This Row],[Total Revenue + Open]]</f>
        <v>0.36667093524565675</v>
      </c>
    </row>
    <row r="1895" spans="1:12">
      <c r="A1895" t="s">
        <v>10</v>
      </c>
      <c r="B1895" t="s">
        <v>11</v>
      </c>
      <c r="C1895" t="s">
        <v>119</v>
      </c>
      <c r="D1895" t="s">
        <v>120</v>
      </c>
      <c r="E1895" t="s">
        <v>15</v>
      </c>
      <c r="F1895" t="s">
        <v>204</v>
      </c>
      <c r="G1895" t="s">
        <v>205</v>
      </c>
      <c r="H1895" s="1">
        <v>2021</v>
      </c>
      <c r="I1895" s="2">
        <v>650</v>
      </c>
      <c r="J1895" s="3">
        <v>1781</v>
      </c>
      <c r="K1895">
        <f>Table1[[#This Row],[Total Revenue + Open]]/Table1[[#This Row],[Qty]]</f>
        <v>2.74</v>
      </c>
      <c r="L1895">
        <f>Table1[[#This Row],[Qty]]/Table1[[#This Row],[Total Revenue + Open]]</f>
        <v>0.36496350364963503</v>
      </c>
    </row>
    <row r="1896" spans="1:12">
      <c r="A1896" t="s">
        <v>10</v>
      </c>
      <c r="B1896" t="s">
        <v>11</v>
      </c>
      <c r="C1896" t="s">
        <v>119</v>
      </c>
      <c r="D1896" t="s">
        <v>120</v>
      </c>
      <c r="E1896" t="s">
        <v>15</v>
      </c>
      <c r="F1896" t="s">
        <v>204</v>
      </c>
      <c r="G1896" t="s">
        <v>205</v>
      </c>
      <c r="H1896" s="1">
        <v>2021</v>
      </c>
      <c r="I1896" s="2">
        <v>18045</v>
      </c>
      <c r="J1896" s="3">
        <v>49183</v>
      </c>
      <c r="K1896">
        <f>Table1[[#This Row],[Total Revenue + Open]]/Table1[[#This Row],[Qty]]</f>
        <v>2.7255749515101138</v>
      </c>
      <c r="L1896">
        <f>Table1[[#This Row],[Qty]]/Table1[[#This Row],[Total Revenue + Open]]</f>
        <v>0.366895065368115</v>
      </c>
    </row>
    <row r="1897" spans="1:12">
      <c r="A1897" t="s">
        <v>10</v>
      </c>
      <c r="B1897" t="s">
        <v>11</v>
      </c>
      <c r="C1897" t="s">
        <v>119</v>
      </c>
      <c r="D1897" t="s">
        <v>120</v>
      </c>
      <c r="E1897" t="s">
        <v>15</v>
      </c>
      <c r="F1897" t="s">
        <v>204</v>
      </c>
      <c r="G1897" t="s">
        <v>205</v>
      </c>
      <c r="H1897" s="1">
        <v>2021</v>
      </c>
      <c r="I1897" s="2">
        <v>25</v>
      </c>
      <c r="J1897" s="3">
        <v>68.5</v>
      </c>
      <c r="K1897">
        <f>Table1[[#This Row],[Total Revenue + Open]]/Table1[[#This Row],[Qty]]</f>
        <v>2.74</v>
      </c>
      <c r="L1897">
        <f>Table1[[#This Row],[Qty]]/Table1[[#This Row],[Total Revenue + Open]]</f>
        <v>0.36496350364963503</v>
      </c>
    </row>
    <row r="1898" spans="1:12">
      <c r="A1898" t="s">
        <v>10</v>
      </c>
      <c r="B1898" t="s">
        <v>11</v>
      </c>
      <c r="C1898" t="s">
        <v>119</v>
      </c>
      <c r="D1898" t="s">
        <v>120</v>
      </c>
      <c r="E1898" t="s">
        <v>15</v>
      </c>
      <c r="F1898" t="s">
        <v>204</v>
      </c>
      <c r="G1898" t="s">
        <v>205</v>
      </c>
      <c r="H1898" s="1">
        <v>2021</v>
      </c>
      <c r="I1898" s="2">
        <v>9200</v>
      </c>
      <c r="J1898" s="3">
        <v>25071</v>
      </c>
      <c r="K1898">
        <f>Table1[[#This Row],[Total Revenue + Open]]/Table1[[#This Row],[Qty]]</f>
        <v>2.7251086956521737</v>
      </c>
      <c r="L1898">
        <f>Table1[[#This Row],[Qty]]/Table1[[#This Row],[Total Revenue + Open]]</f>
        <v>0.36695783973515217</v>
      </c>
    </row>
    <row r="1899" spans="1:12">
      <c r="A1899" t="s">
        <v>10</v>
      </c>
      <c r="B1899" t="s">
        <v>11</v>
      </c>
      <c r="C1899" t="s">
        <v>119</v>
      </c>
      <c r="D1899" t="s">
        <v>120</v>
      </c>
      <c r="E1899" t="s">
        <v>15</v>
      </c>
      <c r="F1899" t="s">
        <v>204</v>
      </c>
      <c r="G1899" t="s">
        <v>205</v>
      </c>
      <c r="H1899" s="1">
        <v>2021</v>
      </c>
      <c r="I1899" s="2">
        <v>19930</v>
      </c>
      <c r="J1899" s="3">
        <v>54320.5</v>
      </c>
      <c r="K1899">
        <f>Table1[[#This Row],[Total Revenue + Open]]/Table1[[#This Row],[Qty]]</f>
        <v>2.725564475664827</v>
      </c>
      <c r="L1899">
        <f>Table1[[#This Row],[Qty]]/Table1[[#This Row],[Total Revenue + Open]]</f>
        <v>0.3668964755479055</v>
      </c>
    </row>
    <row r="1900" spans="1:12">
      <c r="A1900" t="s">
        <v>10</v>
      </c>
      <c r="B1900" t="s">
        <v>11</v>
      </c>
      <c r="C1900" t="s">
        <v>119</v>
      </c>
      <c r="D1900" t="s">
        <v>120</v>
      </c>
      <c r="E1900" t="s">
        <v>15</v>
      </c>
      <c r="F1900" t="s">
        <v>204</v>
      </c>
      <c r="G1900" t="s">
        <v>205</v>
      </c>
      <c r="H1900" s="1">
        <v>2021</v>
      </c>
      <c r="I1900" s="2">
        <v>0</v>
      </c>
      <c r="J1900" s="3">
        <v>0</v>
      </c>
      <c r="K1900" t="e">
        <f>Table1[[#This Row],[Total Revenue + Open]]/Table1[[#This Row],[Qty]]</f>
        <v>#DIV/0!</v>
      </c>
      <c r="L1900" t="e">
        <f>Table1[[#This Row],[Qty]]/Table1[[#This Row],[Total Revenue + Open]]</f>
        <v>#DIV/0!</v>
      </c>
    </row>
    <row r="1901" spans="1:12">
      <c r="A1901" t="s">
        <v>10</v>
      </c>
      <c r="B1901" t="s">
        <v>11</v>
      </c>
      <c r="C1901" t="s">
        <v>119</v>
      </c>
      <c r="D1901" t="s">
        <v>120</v>
      </c>
      <c r="E1901" t="s">
        <v>12</v>
      </c>
      <c r="F1901" t="s">
        <v>13</v>
      </c>
      <c r="G1901" t="s">
        <v>14</v>
      </c>
      <c r="H1901" s="1">
        <v>2022</v>
      </c>
      <c r="I1901" s="2">
        <v>100</v>
      </c>
      <c r="J1901" s="3">
        <v>13</v>
      </c>
      <c r="K1901">
        <f>Table1[[#This Row],[Total Revenue + Open]]/Table1[[#This Row],[Qty]]</f>
        <v>0.13</v>
      </c>
      <c r="L1901">
        <f>Table1[[#This Row],[Total Revenue + Open]]/Table1[[#This Row],[Qty]]</f>
        <v>0.13</v>
      </c>
    </row>
    <row r="1902" spans="1:12">
      <c r="A1902" t="s">
        <v>10</v>
      </c>
      <c r="B1902" t="s">
        <v>11</v>
      </c>
      <c r="C1902" t="s">
        <v>119</v>
      </c>
      <c r="D1902" t="s">
        <v>120</v>
      </c>
      <c r="E1902" t="s">
        <v>12</v>
      </c>
      <c r="F1902" t="s">
        <v>13</v>
      </c>
      <c r="G1902" t="s">
        <v>14</v>
      </c>
      <c r="H1902" s="1">
        <v>2022</v>
      </c>
      <c r="I1902" s="2">
        <v>100</v>
      </c>
      <c r="J1902" s="3">
        <v>13</v>
      </c>
      <c r="K1902">
        <f>Table1[[#This Row],[Total Revenue + Open]]/Table1[[#This Row],[Qty]]</f>
        <v>0.13</v>
      </c>
      <c r="L1902">
        <f>Table1[[#This Row],[Total Revenue + Open]]/Table1[[#This Row],[Qty]]</f>
        <v>0.13</v>
      </c>
    </row>
    <row r="1903" spans="1:12">
      <c r="A1903" t="s">
        <v>10</v>
      </c>
      <c r="B1903" t="s">
        <v>11</v>
      </c>
      <c r="C1903" t="s">
        <v>119</v>
      </c>
      <c r="D1903" t="s">
        <v>120</v>
      </c>
      <c r="E1903" t="s">
        <v>22</v>
      </c>
      <c r="F1903" t="s">
        <v>23</v>
      </c>
      <c r="G1903" t="s">
        <v>24</v>
      </c>
      <c r="H1903" s="1">
        <v>2022</v>
      </c>
      <c r="I1903" s="2">
        <v>10</v>
      </c>
      <c r="J1903" s="3">
        <v>7.9</v>
      </c>
      <c r="K1903">
        <f>Table1[[#This Row],[Total Revenue + Open]]/Table1[[#This Row],[Qty]]</f>
        <v>0.79</v>
      </c>
      <c r="L1903">
        <f>Table1[[#This Row],[Total Revenue + Open]]/Table1[[#This Row],[Qty]]</f>
        <v>0.79</v>
      </c>
    </row>
    <row r="1904" spans="1:12">
      <c r="A1904" t="s">
        <v>10</v>
      </c>
      <c r="B1904" t="s">
        <v>11</v>
      </c>
      <c r="C1904" t="s">
        <v>119</v>
      </c>
      <c r="D1904" t="s">
        <v>120</v>
      </c>
      <c r="E1904" t="s">
        <v>15</v>
      </c>
      <c r="F1904" t="s">
        <v>204</v>
      </c>
      <c r="G1904" t="s">
        <v>205</v>
      </c>
      <c r="H1904" s="1">
        <v>2020</v>
      </c>
      <c r="I1904" s="2">
        <v>2060</v>
      </c>
      <c r="J1904" s="3">
        <v>5617</v>
      </c>
      <c r="K1904">
        <f>Table1[[#This Row],[Total Revenue + Open]]/Table1[[#This Row],[Qty]]</f>
        <v>2.7266990291262134</v>
      </c>
      <c r="L1904">
        <f>Table1[[#This Row],[Qty]]/Table1[[#This Row],[Total Revenue + Open]]</f>
        <v>0.36674381342353568</v>
      </c>
    </row>
    <row r="1905" spans="1:12">
      <c r="A1905" t="s">
        <v>10</v>
      </c>
      <c r="B1905" t="s">
        <v>11</v>
      </c>
      <c r="C1905" t="s">
        <v>119</v>
      </c>
      <c r="D1905" t="s">
        <v>120</v>
      </c>
      <c r="E1905" t="s">
        <v>15</v>
      </c>
      <c r="F1905" t="s">
        <v>204</v>
      </c>
      <c r="G1905" t="s">
        <v>205</v>
      </c>
      <c r="H1905" s="1">
        <v>2020</v>
      </c>
      <c r="I1905" s="2">
        <v>50</v>
      </c>
      <c r="J1905" s="3">
        <v>137</v>
      </c>
      <c r="K1905">
        <f>Table1[[#This Row],[Total Revenue + Open]]/Table1[[#This Row],[Qty]]</f>
        <v>2.74</v>
      </c>
      <c r="L1905">
        <f>Table1[[#This Row],[Qty]]/Table1[[#This Row],[Total Revenue + Open]]</f>
        <v>0.36496350364963503</v>
      </c>
    </row>
    <row r="1906" spans="1:12">
      <c r="A1906" t="s">
        <v>10</v>
      </c>
      <c r="B1906" t="s">
        <v>11</v>
      </c>
      <c r="C1906" t="s">
        <v>119</v>
      </c>
      <c r="D1906" t="s">
        <v>120</v>
      </c>
      <c r="E1906" t="s">
        <v>15</v>
      </c>
      <c r="F1906" t="s">
        <v>204</v>
      </c>
      <c r="G1906" t="s">
        <v>205</v>
      </c>
      <c r="H1906" s="1">
        <v>2020</v>
      </c>
      <c r="I1906" s="2">
        <v>8550</v>
      </c>
      <c r="J1906" s="3">
        <v>23290</v>
      </c>
      <c r="K1906">
        <f>Table1[[#This Row],[Total Revenue + Open]]/Table1[[#This Row],[Qty]]</f>
        <v>2.7239766081871344</v>
      </c>
      <c r="L1906">
        <f>Table1[[#This Row],[Qty]]/Table1[[#This Row],[Total Revenue + Open]]</f>
        <v>0.36711034778875051</v>
      </c>
    </row>
    <row r="1907" spans="1:12">
      <c r="A1907" t="s">
        <v>10</v>
      </c>
      <c r="B1907" t="s">
        <v>11</v>
      </c>
      <c r="C1907" t="s">
        <v>119</v>
      </c>
      <c r="D1907" t="s">
        <v>120</v>
      </c>
      <c r="E1907" t="s">
        <v>15</v>
      </c>
      <c r="F1907" t="s">
        <v>204</v>
      </c>
      <c r="G1907" t="s">
        <v>205</v>
      </c>
      <c r="H1907" s="1">
        <v>2020</v>
      </c>
      <c r="I1907" s="2">
        <v>5080</v>
      </c>
      <c r="J1907" s="3">
        <v>13837</v>
      </c>
      <c r="K1907">
        <f>Table1[[#This Row],[Total Revenue + Open]]/Table1[[#This Row],[Qty]]</f>
        <v>2.7238188976377953</v>
      </c>
      <c r="L1907">
        <f>Table1[[#This Row],[Qty]]/Table1[[#This Row],[Total Revenue + Open]]</f>
        <v>0.36713160367131603</v>
      </c>
    </row>
    <row r="1908" spans="1:12">
      <c r="A1908" t="s">
        <v>10</v>
      </c>
      <c r="B1908" t="s">
        <v>11</v>
      </c>
      <c r="C1908" t="s">
        <v>119</v>
      </c>
      <c r="D1908" t="s">
        <v>120</v>
      </c>
      <c r="E1908" t="s">
        <v>15</v>
      </c>
      <c r="F1908" t="s">
        <v>204</v>
      </c>
      <c r="G1908" t="s">
        <v>205</v>
      </c>
      <c r="H1908" s="1">
        <v>2021</v>
      </c>
      <c r="I1908" s="2">
        <v>4220</v>
      </c>
      <c r="J1908" s="3">
        <v>11508</v>
      </c>
      <c r="K1908">
        <f>Table1[[#This Row],[Total Revenue + Open]]/Table1[[#This Row],[Qty]]</f>
        <v>2.7270142180094785</v>
      </c>
      <c r="L1908">
        <f>Table1[[#This Row],[Qty]]/Table1[[#This Row],[Total Revenue + Open]]</f>
        <v>0.36670142509558568</v>
      </c>
    </row>
    <row r="1909" spans="1:12">
      <c r="A1909" t="s">
        <v>10</v>
      </c>
      <c r="B1909" t="s">
        <v>11</v>
      </c>
      <c r="C1909" t="s">
        <v>119</v>
      </c>
      <c r="D1909" t="s">
        <v>120</v>
      </c>
      <c r="E1909" t="s">
        <v>15</v>
      </c>
      <c r="F1909" t="s">
        <v>204</v>
      </c>
      <c r="G1909" t="s">
        <v>205</v>
      </c>
      <c r="H1909" s="1">
        <v>2021</v>
      </c>
      <c r="I1909" s="2">
        <v>3020</v>
      </c>
      <c r="J1909" s="3">
        <v>8220</v>
      </c>
      <c r="K1909">
        <f>Table1[[#This Row],[Total Revenue + Open]]/Table1[[#This Row],[Qty]]</f>
        <v>2.7218543046357615</v>
      </c>
      <c r="L1909">
        <f>Table1[[#This Row],[Qty]]/Table1[[#This Row],[Total Revenue + Open]]</f>
        <v>0.36739659367396593</v>
      </c>
    </row>
    <row r="1910" spans="1:12">
      <c r="A1910" t="s">
        <v>10</v>
      </c>
      <c r="B1910" t="s">
        <v>11</v>
      </c>
      <c r="C1910" t="s">
        <v>119</v>
      </c>
      <c r="D1910" t="s">
        <v>120</v>
      </c>
      <c r="E1910" t="s">
        <v>15</v>
      </c>
      <c r="F1910" t="s">
        <v>204</v>
      </c>
      <c r="G1910" t="s">
        <v>205</v>
      </c>
      <c r="H1910" s="1">
        <v>2021</v>
      </c>
      <c r="I1910" s="2">
        <v>3270</v>
      </c>
      <c r="J1910" s="3">
        <v>8905</v>
      </c>
      <c r="K1910">
        <f>Table1[[#This Row],[Total Revenue + Open]]/Table1[[#This Row],[Qty]]</f>
        <v>2.7232415902140672</v>
      </c>
      <c r="L1910">
        <f>Table1[[#This Row],[Qty]]/Table1[[#This Row],[Total Revenue + Open]]</f>
        <v>0.36720943290286356</v>
      </c>
    </row>
    <row r="1911" spans="1:12">
      <c r="A1911" t="s">
        <v>10</v>
      </c>
      <c r="B1911" t="s">
        <v>11</v>
      </c>
      <c r="C1911" t="s">
        <v>119</v>
      </c>
      <c r="D1911" t="s">
        <v>120</v>
      </c>
      <c r="E1911" t="s">
        <v>15</v>
      </c>
      <c r="F1911" t="s">
        <v>204</v>
      </c>
      <c r="G1911" t="s">
        <v>205</v>
      </c>
      <c r="H1911" s="1">
        <v>2021</v>
      </c>
      <c r="I1911" s="2">
        <v>10230</v>
      </c>
      <c r="J1911" s="3">
        <v>27879.5</v>
      </c>
      <c r="K1911">
        <f>Table1[[#This Row],[Total Revenue + Open]]/Table1[[#This Row],[Qty]]</f>
        <v>2.7252688172043009</v>
      </c>
      <c r="L1911">
        <f>Table1[[#This Row],[Qty]]/Table1[[#This Row],[Total Revenue + Open]]</f>
        <v>0.36693627934503847</v>
      </c>
    </row>
    <row r="1912" spans="1:12">
      <c r="A1912" t="s">
        <v>10</v>
      </c>
      <c r="B1912" t="s">
        <v>11</v>
      </c>
      <c r="C1912" t="s">
        <v>119</v>
      </c>
      <c r="D1912" t="s">
        <v>120</v>
      </c>
      <c r="E1912" t="s">
        <v>15</v>
      </c>
      <c r="F1912" t="s">
        <v>204</v>
      </c>
      <c r="G1912" t="s">
        <v>205</v>
      </c>
      <c r="H1912" s="1">
        <v>2021</v>
      </c>
      <c r="I1912" s="2">
        <v>6660</v>
      </c>
      <c r="J1912" s="3">
        <v>18152.5</v>
      </c>
      <c r="K1912">
        <f>Table1[[#This Row],[Total Revenue + Open]]/Table1[[#This Row],[Qty]]</f>
        <v>2.7256006006006004</v>
      </c>
      <c r="L1912">
        <f>Table1[[#This Row],[Qty]]/Table1[[#This Row],[Total Revenue + Open]]</f>
        <v>0.3668916127255199</v>
      </c>
    </row>
    <row r="1913" spans="1:12">
      <c r="A1913" t="s">
        <v>10</v>
      </c>
      <c r="B1913" t="s">
        <v>11</v>
      </c>
      <c r="C1913" t="s">
        <v>119</v>
      </c>
      <c r="D1913" t="s">
        <v>120</v>
      </c>
      <c r="E1913" t="s">
        <v>15</v>
      </c>
      <c r="F1913" t="s">
        <v>204</v>
      </c>
      <c r="G1913" t="s">
        <v>205</v>
      </c>
      <c r="H1913" s="1">
        <v>2021</v>
      </c>
      <c r="I1913" s="2">
        <v>1285</v>
      </c>
      <c r="J1913" s="3">
        <v>3493.5</v>
      </c>
      <c r="K1913">
        <f>Table1[[#This Row],[Total Revenue + Open]]/Table1[[#This Row],[Qty]]</f>
        <v>2.7186770428015565</v>
      </c>
      <c r="L1913">
        <f>Table1[[#This Row],[Qty]]/Table1[[#This Row],[Total Revenue + Open]]</f>
        <v>0.36782596250178906</v>
      </c>
    </row>
    <row r="1914" spans="1:12">
      <c r="A1914" t="s">
        <v>10</v>
      </c>
      <c r="B1914" t="s">
        <v>11</v>
      </c>
      <c r="C1914" t="s">
        <v>119</v>
      </c>
      <c r="D1914" t="s">
        <v>120</v>
      </c>
      <c r="E1914" t="s">
        <v>19</v>
      </c>
      <c r="F1914" t="s">
        <v>92</v>
      </c>
      <c r="G1914" t="s">
        <v>106</v>
      </c>
      <c r="H1914" s="1">
        <v>2022</v>
      </c>
      <c r="I1914" s="2">
        <v>50</v>
      </c>
      <c r="J1914" s="3">
        <v>7.5</v>
      </c>
      <c r="K1914">
        <f>Table1[[#This Row],[Total Revenue + Open]]/Table1[[#This Row],[Qty]]</f>
        <v>0.15</v>
      </c>
      <c r="L1914">
        <f>Table1[[#This Row],[Total Revenue + Open]]/Table1[[#This Row],[Qty]]</f>
        <v>0.15</v>
      </c>
    </row>
    <row r="1915" spans="1:12">
      <c r="A1915" t="s">
        <v>10</v>
      </c>
      <c r="B1915" t="s">
        <v>11</v>
      </c>
      <c r="C1915" t="s">
        <v>119</v>
      </c>
      <c r="D1915" t="s">
        <v>120</v>
      </c>
      <c r="E1915" t="s">
        <v>19</v>
      </c>
      <c r="F1915" t="s">
        <v>92</v>
      </c>
      <c r="G1915" t="s">
        <v>107</v>
      </c>
      <c r="H1915" s="1">
        <v>2022</v>
      </c>
      <c r="I1915" s="2">
        <v>50</v>
      </c>
      <c r="J1915" s="3">
        <v>7.5</v>
      </c>
      <c r="K1915">
        <f>Table1[[#This Row],[Total Revenue + Open]]/Table1[[#This Row],[Qty]]</f>
        <v>0.15</v>
      </c>
      <c r="L1915">
        <f>Table1[[#This Row],[Total Revenue + Open]]/Table1[[#This Row],[Qty]]</f>
        <v>0.15</v>
      </c>
    </row>
    <row r="1916" spans="1:12">
      <c r="A1916" t="s">
        <v>10</v>
      </c>
      <c r="B1916" t="s">
        <v>11</v>
      </c>
      <c r="C1916" t="s">
        <v>119</v>
      </c>
      <c r="D1916" t="s">
        <v>120</v>
      </c>
      <c r="E1916" t="s">
        <v>19</v>
      </c>
      <c r="F1916" t="s">
        <v>92</v>
      </c>
      <c r="G1916" t="s">
        <v>108</v>
      </c>
      <c r="H1916" s="1">
        <v>2022</v>
      </c>
      <c r="I1916" s="2">
        <v>50</v>
      </c>
      <c r="J1916" s="3">
        <v>7.5</v>
      </c>
      <c r="K1916">
        <f>Table1[[#This Row],[Total Revenue + Open]]/Table1[[#This Row],[Qty]]</f>
        <v>0.15</v>
      </c>
      <c r="L1916">
        <f>Table1[[#This Row],[Total Revenue + Open]]/Table1[[#This Row],[Qty]]</f>
        <v>0.15</v>
      </c>
    </row>
    <row r="1917" spans="1:12">
      <c r="A1917" t="s">
        <v>10</v>
      </c>
      <c r="B1917" t="s">
        <v>11</v>
      </c>
      <c r="C1917" t="s">
        <v>119</v>
      </c>
      <c r="D1917" t="s">
        <v>120</v>
      </c>
      <c r="E1917" t="s">
        <v>12</v>
      </c>
      <c r="F1917" t="s">
        <v>13</v>
      </c>
      <c r="G1917" t="s">
        <v>14</v>
      </c>
      <c r="H1917" s="1">
        <v>2022</v>
      </c>
      <c r="I1917" s="2">
        <v>50</v>
      </c>
      <c r="J1917" s="3">
        <v>6.5</v>
      </c>
      <c r="K1917">
        <f>Table1[[#This Row],[Total Revenue + Open]]/Table1[[#This Row],[Qty]]</f>
        <v>0.13</v>
      </c>
      <c r="L1917">
        <f>Table1[[#This Row],[Total Revenue + Open]]/Table1[[#This Row],[Qty]]</f>
        <v>0.13</v>
      </c>
    </row>
    <row r="1918" spans="1:12">
      <c r="A1918" t="s">
        <v>10</v>
      </c>
      <c r="B1918" t="s">
        <v>11</v>
      </c>
      <c r="C1918" t="s">
        <v>119</v>
      </c>
      <c r="D1918" t="s">
        <v>120</v>
      </c>
      <c r="E1918" t="s">
        <v>12</v>
      </c>
      <c r="F1918" t="s">
        <v>13</v>
      </c>
      <c r="G1918" t="s">
        <v>14</v>
      </c>
      <c r="H1918" s="1">
        <v>2022</v>
      </c>
      <c r="I1918" s="2">
        <v>50</v>
      </c>
      <c r="J1918" s="3">
        <v>6.5</v>
      </c>
      <c r="K1918">
        <f>Table1[[#This Row],[Total Revenue + Open]]/Table1[[#This Row],[Qty]]</f>
        <v>0.13</v>
      </c>
      <c r="L1918">
        <f>Table1[[#This Row],[Total Revenue + Open]]/Table1[[#This Row],[Qty]]</f>
        <v>0.13</v>
      </c>
    </row>
    <row r="1919" spans="1:12">
      <c r="A1919" t="s">
        <v>10</v>
      </c>
      <c r="B1919" t="s">
        <v>11</v>
      </c>
      <c r="C1919" t="s">
        <v>119</v>
      </c>
      <c r="D1919" t="s">
        <v>120</v>
      </c>
      <c r="E1919" t="s">
        <v>12</v>
      </c>
      <c r="F1919" t="s">
        <v>13</v>
      </c>
      <c r="G1919" t="s">
        <v>14</v>
      </c>
      <c r="H1919" s="1">
        <v>2022</v>
      </c>
      <c r="I1919" s="2">
        <v>50</v>
      </c>
      <c r="J1919" s="3">
        <v>6.5</v>
      </c>
      <c r="K1919">
        <f>Table1[[#This Row],[Total Revenue + Open]]/Table1[[#This Row],[Qty]]</f>
        <v>0.13</v>
      </c>
      <c r="L1919">
        <f>Table1[[#This Row],[Total Revenue + Open]]/Table1[[#This Row],[Qty]]</f>
        <v>0.13</v>
      </c>
    </row>
    <row r="1920" spans="1:12">
      <c r="A1920" t="s">
        <v>10</v>
      </c>
      <c r="B1920" t="s">
        <v>11</v>
      </c>
      <c r="C1920" t="s">
        <v>119</v>
      </c>
      <c r="D1920" t="s">
        <v>120</v>
      </c>
      <c r="E1920" t="s">
        <v>15</v>
      </c>
      <c r="F1920" t="s">
        <v>204</v>
      </c>
      <c r="G1920" t="s">
        <v>205</v>
      </c>
      <c r="H1920" s="1">
        <v>2021</v>
      </c>
      <c r="I1920" s="2">
        <v>50</v>
      </c>
      <c r="J1920" s="3">
        <v>137</v>
      </c>
      <c r="K1920">
        <f>Table1[[#This Row],[Total Revenue + Open]]/Table1[[#This Row],[Qty]]</f>
        <v>2.74</v>
      </c>
      <c r="L1920">
        <f>Table1[[#This Row],[Qty]]/Table1[[#This Row],[Total Revenue + Open]]</f>
        <v>0.36496350364963503</v>
      </c>
    </row>
    <row r="1921" spans="1:12">
      <c r="A1921" t="s">
        <v>10</v>
      </c>
      <c r="B1921" t="s">
        <v>11</v>
      </c>
      <c r="C1921" t="s">
        <v>119</v>
      </c>
      <c r="D1921" t="s">
        <v>120</v>
      </c>
      <c r="E1921" t="s">
        <v>15</v>
      </c>
      <c r="F1921" t="s">
        <v>204</v>
      </c>
      <c r="G1921" t="s">
        <v>205</v>
      </c>
      <c r="H1921" s="1">
        <v>2021</v>
      </c>
      <c r="I1921" s="2">
        <v>27770</v>
      </c>
      <c r="J1921" s="3">
        <v>75692.5</v>
      </c>
      <c r="K1921">
        <f>Table1[[#This Row],[Total Revenue + Open]]/Table1[[#This Row],[Qty]]</f>
        <v>2.7256931940943465</v>
      </c>
      <c r="L1921">
        <f>Table1[[#This Row],[Qty]]/Table1[[#This Row],[Total Revenue + Open]]</f>
        <v>0.36687914918915349</v>
      </c>
    </row>
    <row r="1922" spans="1:12">
      <c r="A1922" t="s">
        <v>10</v>
      </c>
      <c r="B1922" t="s">
        <v>11</v>
      </c>
      <c r="C1922" t="s">
        <v>119</v>
      </c>
      <c r="D1922" t="s">
        <v>120</v>
      </c>
      <c r="E1922" t="s">
        <v>15</v>
      </c>
      <c r="F1922" t="s">
        <v>204</v>
      </c>
      <c r="G1922" t="s">
        <v>205</v>
      </c>
      <c r="H1922" s="1">
        <v>2021</v>
      </c>
      <c r="I1922" s="2">
        <v>55920</v>
      </c>
      <c r="J1922" s="3">
        <v>152412.5</v>
      </c>
      <c r="K1922">
        <f>Table1[[#This Row],[Total Revenue + Open]]/Table1[[#This Row],[Qty]]</f>
        <v>2.7255454220314737</v>
      </c>
      <c r="L1922">
        <f>Table1[[#This Row],[Qty]]/Table1[[#This Row],[Total Revenue + Open]]</f>
        <v>0.36689904043303534</v>
      </c>
    </row>
    <row r="1923" spans="1:12">
      <c r="A1923" t="s">
        <v>10</v>
      </c>
      <c r="B1923" t="s">
        <v>11</v>
      </c>
      <c r="C1923" t="s">
        <v>119</v>
      </c>
      <c r="D1923" t="s">
        <v>120</v>
      </c>
      <c r="E1923" t="s">
        <v>15</v>
      </c>
      <c r="F1923" t="s">
        <v>204</v>
      </c>
      <c r="G1923" t="s">
        <v>205</v>
      </c>
      <c r="H1923" s="1">
        <v>2021</v>
      </c>
      <c r="I1923" s="2">
        <v>1060</v>
      </c>
      <c r="J1923" s="3">
        <v>2877</v>
      </c>
      <c r="K1923">
        <f>Table1[[#This Row],[Total Revenue + Open]]/Table1[[#This Row],[Qty]]</f>
        <v>2.7141509433962265</v>
      </c>
      <c r="L1923">
        <f>Table1[[#This Row],[Qty]]/Table1[[#This Row],[Total Revenue + Open]]</f>
        <v>0.36843934654153632</v>
      </c>
    </row>
    <row r="1924" spans="1:12">
      <c r="A1924" t="s">
        <v>10</v>
      </c>
      <c r="B1924" t="s">
        <v>11</v>
      </c>
      <c r="C1924" t="s">
        <v>119</v>
      </c>
      <c r="D1924" t="s">
        <v>120</v>
      </c>
      <c r="E1924" t="s">
        <v>12</v>
      </c>
      <c r="F1924" t="s">
        <v>13</v>
      </c>
      <c r="G1924" t="s">
        <v>14</v>
      </c>
      <c r="H1924" s="1">
        <v>2022</v>
      </c>
      <c r="I1924" s="2">
        <v>50</v>
      </c>
      <c r="J1924" s="3">
        <v>6.5</v>
      </c>
      <c r="K1924">
        <f>Table1[[#This Row],[Total Revenue + Open]]/Table1[[#This Row],[Qty]]</f>
        <v>0.13</v>
      </c>
      <c r="L1924">
        <f>Table1[[#This Row],[Total Revenue + Open]]/Table1[[#This Row],[Qty]]</f>
        <v>0.13</v>
      </c>
    </row>
    <row r="1925" spans="1:12">
      <c r="A1925" t="s">
        <v>10</v>
      </c>
      <c r="B1925" t="s">
        <v>11</v>
      </c>
      <c r="C1925" t="s">
        <v>119</v>
      </c>
      <c r="D1925" t="s">
        <v>120</v>
      </c>
      <c r="E1925" t="s">
        <v>15</v>
      </c>
      <c r="F1925" t="s">
        <v>204</v>
      </c>
      <c r="G1925" t="s">
        <v>205</v>
      </c>
      <c r="H1925" s="1">
        <v>2021</v>
      </c>
      <c r="I1925" s="2">
        <v>1860</v>
      </c>
      <c r="J1925" s="3">
        <v>5069</v>
      </c>
      <c r="K1925">
        <f>Table1[[#This Row],[Total Revenue + Open]]/Table1[[#This Row],[Qty]]</f>
        <v>2.7252688172043009</v>
      </c>
      <c r="L1925">
        <f>Table1[[#This Row],[Qty]]/Table1[[#This Row],[Total Revenue + Open]]</f>
        <v>0.36693627934503847</v>
      </c>
    </row>
    <row r="1926" spans="1:12">
      <c r="A1926" t="s">
        <v>10</v>
      </c>
      <c r="B1926" t="s">
        <v>11</v>
      </c>
      <c r="C1926" t="s">
        <v>119</v>
      </c>
      <c r="D1926" t="s">
        <v>120</v>
      </c>
      <c r="E1926" t="s">
        <v>15</v>
      </c>
      <c r="F1926" t="s">
        <v>204</v>
      </c>
      <c r="G1926" t="s">
        <v>205</v>
      </c>
      <c r="H1926" s="1">
        <v>2021</v>
      </c>
      <c r="I1926" s="2">
        <v>3620</v>
      </c>
      <c r="J1926" s="3">
        <v>9864</v>
      </c>
      <c r="K1926">
        <f>Table1[[#This Row],[Total Revenue + Open]]/Table1[[#This Row],[Qty]]</f>
        <v>2.7248618784530385</v>
      </c>
      <c r="L1926">
        <f>Table1[[#This Row],[Qty]]/Table1[[#This Row],[Total Revenue + Open]]</f>
        <v>0.36699107866991076</v>
      </c>
    </row>
    <row r="1927" spans="1:12">
      <c r="A1927" t="s">
        <v>10</v>
      </c>
      <c r="B1927" t="s">
        <v>11</v>
      </c>
      <c r="C1927" t="s">
        <v>119</v>
      </c>
      <c r="D1927" t="s">
        <v>120</v>
      </c>
      <c r="E1927" t="s">
        <v>15</v>
      </c>
      <c r="F1927" t="s">
        <v>204</v>
      </c>
      <c r="G1927" t="s">
        <v>205</v>
      </c>
      <c r="H1927" s="1">
        <v>2021</v>
      </c>
      <c r="I1927" s="2">
        <v>0</v>
      </c>
      <c r="J1927" s="3">
        <v>0</v>
      </c>
      <c r="K1927" t="e">
        <f>Table1[[#This Row],[Total Revenue + Open]]/Table1[[#This Row],[Qty]]</f>
        <v>#DIV/0!</v>
      </c>
      <c r="L1927" t="e">
        <f>Table1[[#This Row],[Qty]]/Table1[[#This Row],[Total Revenue + Open]]</f>
        <v>#DIV/0!</v>
      </c>
    </row>
    <row r="1928" spans="1:12">
      <c r="A1928" t="s">
        <v>10</v>
      </c>
      <c r="B1928" t="s">
        <v>11</v>
      </c>
      <c r="C1928" t="s">
        <v>119</v>
      </c>
      <c r="D1928" t="s">
        <v>120</v>
      </c>
      <c r="E1928" t="s">
        <v>12</v>
      </c>
      <c r="F1928" t="s">
        <v>13</v>
      </c>
      <c r="G1928" t="s">
        <v>14</v>
      </c>
      <c r="H1928" s="1">
        <v>2022</v>
      </c>
      <c r="I1928" s="2">
        <v>50</v>
      </c>
      <c r="J1928" s="3">
        <v>6.5</v>
      </c>
      <c r="K1928">
        <f>Table1[[#This Row],[Total Revenue + Open]]/Table1[[#This Row],[Qty]]</f>
        <v>0.13</v>
      </c>
      <c r="L1928">
        <f>Table1[[#This Row],[Total Revenue + Open]]/Table1[[#This Row],[Qty]]</f>
        <v>0.13</v>
      </c>
    </row>
    <row r="1929" spans="1:12">
      <c r="A1929" t="s">
        <v>10</v>
      </c>
      <c r="B1929" t="s">
        <v>11</v>
      </c>
      <c r="C1929" t="s">
        <v>119</v>
      </c>
      <c r="D1929" t="s">
        <v>120</v>
      </c>
      <c r="E1929" t="s">
        <v>19</v>
      </c>
      <c r="F1929" t="s">
        <v>20</v>
      </c>
      <c r="G1929" t="s">
        <v>117</v>
      </c>
      <c r="H1929" s="1">
        <v>2022</v>
      </c>
      <c r="I1929" s="2">
        <v>0</v>
      </c>
      <c r="J1929" s="3">
        <v>0</v>
      </c>
      <c r="K1929" t="e">
        <f>Table1[[#This Row],[Total Revenue + Open]]/Table1[[#This Row],[Qty]]</f>
        <v>#DIV/0!</v>
      </c>
      <c r="L1929" t="e">
        <f>Table1[[#This Row],[Total Revenue + Open]]/Table1[[#This Row],[Qty]]</f>
        <v>#DIV/0!</v>
      </c>
    </row>
    <row r="1930" spans="1:12">
      <c r="A1930" t="s">
        <v>10</v>
      </c>
      <c r="B1930" t="s">
        <v>11</v>
      </c>
      <c r="C1930" t="s">
        <v>119</v>
      </c>
      <c r="D1930" t="s">
        <v>120</v>
      </c>
      <c r="E1930" t="s">
        <v>19</v>
      </c>
      <c r="F1930" t="s">
        <v>92</v>
      </c>
      <c r="G1930" t="s">
        <v>93</v>
      </c>
      <c r="H1930" s="1">
        <v>2022</v>
      </c>
      <c r="I1930" s="2">
        <v>50</v>
      </c>
      <c r="J1930" s="3">
        <v>0</v>
      </c>
      <c r="K1930">
        <f>Table1[[#This Row],[Total Revenue + Open]]/Table1[[#This Row],[Qty]]</f>
        <v>0</v>
      </c>
      <c r="L1930">
        <f>Table1[[#This Row],[Total Revenue + Open]]/Table1[[#This Row],[Qty]]</f>
        <v>0</v>
      </c>
    </row>
    <row r="1931" spans="1:12">
      <c r="A1931" t="s">
        <v>10</v>
      </c>
      <c r="B1931" t="s">
        <v>11</v>
      </c>
      <c r="C1931" t="s">
        <v>119</v>
      </c>
      <c r="D1931" t="s">
        <v>120</v>
      </c>
      <c r="E1931" t="s">
        <v>19</v>
      </c>
      <c r="F1931" t="s">
        <v>92</v>
      </c>
      <c r="G1931" t="s">
        <v>93</v>
      </c>
      <c r="H1931" s="1">
        <v>2022</v>
      </c>
      <c r="I1931" s="2">
        <v>50</v>
      </c>
      <c r="J1931" s="3">
        <v>0</v>
      </c>
      <c r="K1931">
        <f>Table1[[#This Row],[Total Revenue + Open]]/Table1[[#This Row],[Qty]]</f>
        <v>0</v>
      </c>
      <c r="L1931">
        <f>Table1[[#This Row],[Total Revenue + Open]]/Table1[[#This Row],[Qty]]</f>
        <v>0</v>
      </c>
    </row>
    <row r="1932" spans="1:12" hidden="1">
      <c r="A1932" t="s">
        <v>544</v>
      </c>
      <c r="B1932" t="s">
        <v>11</v>
      </c>
      <c r="C1932" t="s">
        <v>73</v>
      </c>
      <c r="D1932" t="s">
        <v>550</v>
      </c>
      <c r="E1932" t="s">
        <v>15</v>
      </c>
      <c r="F1932" t="s">
        <v>80</v>
      </c>
      <c r="G1932" t="s">
        <v>105</v>
      </c>
      <c r="H1932" s="1">
        <v>2022</v>
      </c>
      <c r="I1932" s="2">
        <v>51294</v>
      </c>
      <c r="J1932" s="3">
        <v>56610.450691414</v>
      </c>
      <c r="K1932">
        <f>Table1[[#This Row],[Total Revenue + Open]]/Table1[[#This Row],[Qty]]</f>
        <v>1.1036466388157289</v>
      </c>
      <c r="L1932">
        <f>Table1[[#This Row],[Total Revenue + Open]]/Table1[[#This Row],[Qty]]</f>
        <v>1.1036466388157289</v>
      </c>
    </row>
    <row r="1933" spans="1:12" hidden="1">
      <c r="A1933" t="s">
        <v>544</v>
      </c>
      <c r="B1933" t="s">
        <v>11</v>
      </c>
      <c r="C1933" t="s">
        <v>73</v>
      </c>
      <c r="D1933" t="s">
        <v>550</v>
      </c>
      <c r="E1933" t="s">
        <v>15</v>
      </c>
      <c r="F1933" t="s">
        <v>80</v>
      </c>
      <c r="G1933" t="s">
        <v>105</v>
      </c>
      <c r="H1933" s="1">
        <v>2022</v>
      </c>
      <c r="I1933" s="2">
        <v>44662</v>
      </c>
      <c r="J1933" s="3">
        <v>49475.044011259997</v>
      </c>
      <c r="K1933">
        <f>Table1[[#This Row],[Total Revenue + Open]]/Table1[[#This Row],[Qty]]</f>
        <v>1.1077659758018001</v>
      </c>
      <c r="L1933">
        <f>Table1[[#This Row],[Total Revenue + Open]]/Table1[[#This Row],[Qty]]</f>
        <v>1.1077659758018001</v>
      </c>
    </row>
    <row r="1934" spans="1:12" hidden="1">
      <c r="A1934" t="s">
        <v>544</v>
      </c>
      <c r="B1934" t="s">
        <v>11</v>
      </c>
      <c r="C1934" t="s">
        <v>73</v>
      </c>
      <c r="D1934" t="s">
        <v>550</v>
      </c>
      <c r="E1934" t="s">
        <v>15</v>
      </c>
      <c r="F1934" t="s">
        <v>80</v>
      </c>
      <c r="G1934" t="s">
        <v>105</v>
      </c>
      <c r="H1934" s="1">
        <v>2022</v>
      </c>
      <c r="I1934" s="2">
        <v>37612</v>
      </c>
      <c r="J1934" s="3">
        <v>42807.102522497997</v>
      </c>
      <c r="K1934">
        <f>Table1[[#This Row],[Total Revenue + Open]]/Table1[[#This Row],[Qty]]</f>
        <v>1.1381235382988939</v>
      </c>
      <c r="L1934">
        <f>Table1[[#This Row],[Total Revenue + Open]]/Table1[[#This Row],[Qty]]</f>
        <v>1.1381235382988939</v>
      </c>
    </row>
    <row r="1935" spans="1:12" hidden="1">
      <c r="A1935" t="s">
        <v>544</v>
      </c>
      <c r="B1935" t="s">
        <v>11</v>
      </c>
      <c r="C1935" t="s">
        <v>73</v>
      </c>
      <c r="D1935" t="s">
        <v>550</v>
      </c>
      <c r="E1935" t="s">
        <v>15</v>
      </c>
      <c r="F1935" t="s">
        <v>80</v>
      </c>
      <c r="G1935" t="s">
        <v>105</v>
      </c>
      <c r="H1935" s="1">
        <v>2022</v>
      </c>
      <c r="I1935" s="2">
        <v>32606</v>
      </c>
      <c r="J1935" s="3">
        <v>37904.270114715997</v>
      </c>
      <c r="K1935">
        <f>Table1[[#This Row],[Total Revenue + Open]]/Table1[[#This Row],[Qty]]</f>
        <v>1.1624937163318407</v>
      </c>
      <c r="L1935">
        <f>Table1[[#This Row],[Total Revenue + Open]]/Table1[[#This Row],[Qty]]</f>
        <v>1.1624937163318407</v>
      </c>
    </row>
    <row r="1936" spans="1:12" hidden="1">
      <c r="A1936" t="s">
        <v>544</v>
      </c>
      <c r="B1936" t="s">
        <v>11</v>
      </c>
      <c r="C1936" t="s">
        <v>73</v>
      </c>
      <c r="D1936" t="s">
        <v>550</v>
      </c>
      <c r="E1936" t="s">
        <v>15</v>
      </c>
      <c r="F1936" t="s">
        <v>80</v>
      </c>
      <c r="G1936" t="s">
        <v>105</v>
      </c>
      <c r="H1936" s="1">
        <v>2022</v>
      </c>
      <c r="I1936" s="2">
        <v>256780</v>
      </c>
      <c r="J1936" s="3">
        <v>303745.89032995497</v>
      </c>
      <c r="K1936">
        <f>Table1[[#This Row],[Total Revenue + Open]]/Table1[[#This Row],[Qty]]</f>
        <v>1.1829032258351702</v>
      </c>
      <c r="L1936">
        <f>Table1[[#This Row],[Total Revenue + Open]]/Table1[[#This Row],[Qty]]</f>
        <v>1.1829032258351702</v>
      </c>
    </row>
    <row r="1937" spans="1:12" hidden="1">
      <c r="A1937" t="s">
        <v>544</v>
      </c>
      <c r="B1937" t="s">
        <v>11</v>
      </c>
      <c r="C1937" t="s">
        <v>73</v>
      </c>
      <c r="D1937" t="s">
        <v>550</v>
      </c>
      <c r="E1937" t="s">
        <v>15</v>
      </c>
      <c r="F1937" t="s">
        <v>80</v>
      </c>
      <c r="G1937" t="s">
        <v>105</v>
      </c>
      <c r="H1937" s="1">
        <v>2022</v>
      </c>
      <c r="I1937" s="2">
        <v>214115</v>
      </c>
      <c r="J1937" s="3">
        <v>233972.420500723</v>
      </c>
      <c r="K1937">
        <f>Table1[[#This Row],[Total Revenue + Open]]/Table1[[#This Row],[Qty]]</f>
        <v>1.092741846674558</v>
      </c>
      <c r="L1937">
        <f>Table1[[#This Row],[Total Revenue + Open]]/Table1[[#This Row],[Qty]]</f>
        <v>1.092741846674558</v>
      </c>
    </row>
    <row r="1938" spans="1:12" hidden="1">
      <c r="A1938" t="s">
        <v>544</v>
      </c>
      <c r="B1938" t="s">
        <v>11</v>
      </c>
      <c r="C1938" t="s">
        <v>73</v>
      </c>
      <c r="D1938" t="s">
        <v>550</v>
      </c>
      <c r="E1938" t="s">
        <v>15</v>
      </c>
      <c r="F1938" t="s">
        <v>80</v>
      </c>
      <c r="G1938" t="s">
        <v>105</v>
      </c>
      <c r="H1938" s="1">
        <v>2022</v>
      </c>
      <c r="I1938" s="2">
        <v>208225</v>
      </c>
      <c r="J1938" s="3">
        <v>233888.31102165399</v>
      </c>
      <c r="K1938">
        <f>Table1[[#This Row],[Total Revenue + Open]]/Table1[[#This Row],[Qty]]</f>
        <v>1.1232479818545036</v>
      </c>
      <c r="L1938">
        <f>Table1[[#This Row],[Total Revenue + Open]]/Table1[[#This Row],[Qty]]</f>
        <v>1.1232479818545036</v>
      </c>
    </row>
    <row r="1939" spans="1:12" hidden="1">
      <c r="A1939" t="s">
        <v>544</v>
      </c>
      <c r="B1939" t="s">
        <v>11</v>
      </c>
      <c r="C1939" t="s">
        <v>73</v>
      </c>
      <c r="D1939" t="s">
        <v>545</v>
      </c>
      <c r="E1939" t="s">
        <v>15</v>
      </c>
      <c r="F1939" t="s">
        <v>566</v>
      </c>
      <c r="G1939" t="s">
        <v>569</v>
      </c>
      <c r="H1939" s="1">
        <v>2022</v>
      </c>
      <c r="I1939" s="2">
        <v>238995</v>
      </c>
      <c r="J1939" s="3">
        <v>221757.413593832</v>
      </c>
      <c r="K1939">
        <f>Table1[[#This Row],[Total Revenue + Open]]/Table1[[#This Row],[Qty]]</f>
        <v>0.92787469860805449</v>
      </c>
      <c r="L1939">
        <f>Table1[[#This Row],[Total Revenue + Open]]/Table1[[#This Row],[Qty]]</f>
        <v>0.92787469860805449</v>
      </c>
    </row>
    <row r="1940" spans="1:12" hidden="1">
      <c r="A1940" t="s">
        <v>544</v>
      </c>
      <c r="B1940" t="s">
        <v>11</v>
      </c>
      <c r="C1940" t="s">
        <v>73</v>
      </c>
      <c r="D1940" t="s">
        <v>550</v>
      </c>
      <c r="E1940" t="s">
        <v>15</v>
      </c>
      <c r="F1940" t="s">
        <v>80</v>
      </c>
      <c r="G1940" t="s">
        <v>105</v>
      </c>
      <c r="H1940" s="1">
        <v>2022</v>
      </c>
      <c r="I1940" s="2">
        <v>164310</v>
      </c>
      <c r="J1940" s="3">
        <v>193802.22009087901</v>
      </c>
      <c r="K1940">
        <f>Table1[[#This Row],[Total Revenue + Open]]/Table1[[#This Row],[Qty]]</f>
        <v>1.1794913279220924</v>
      </c>
      <c r="L1940">
        <f>Table1[[#This Row],[Total Revenue + Open]]/Table1[[#This Row],[Qty]]</f>
        <v>1.1794913279220924</v>
      </c>
    </row>
    <row r="1941" spans="1:12" hidden="1">
      <c r="A1941" t="s">
        <v>544</v>
      </c>
      <c r="B1941" t="s">
        <v>11</v>
      </c>
      <c r="C1941" t="s">
        <v>73</v>
      </c>
      <c r="D1941" t="s">
        <v>550</v>
      </c>
      <c r="E1941" t="s">
        <v>15</v>
      </c>
      <c r="F1941" t="s">
        <v>80</v>
      </c>
      <c r="G1941" t="s">
        <v>105</v>
      </c>
      <c r="H1941" s="1">
        <v>2022</v>
      </c>
      <c r="I1941" s="2">
        <v>166125</v>
      </c>
      <c r="J1941" s="3">
        <v>181100.59022422499</v>
      </c>
      <c r="K1941">
        <f>Table1[[#This Row],[Total Revenue + Open]]/Table1[[#This Row],[Qty]]</f>
        <v>1.0901465175273137</v>
      </c>
      <c r="L1941">
        <f>Table1[[#This Row],[Total Revenue + Open]]/Table1[[#This Row],[Qty]]</f>
        <v>1.0901465175273137</v>
      </c>
    </row>
    <row r="1942" spans="1:12" hidden="1">
      <c r="A1942" t="s">
        <v>544</v>
      </c>
      <c r="B1942" t="s">
        <v>11</v>
      </c>
      <c r="C1942" t="s">
        <v>73</v>
      </c>
      <c r="D1942" t="s">
        <v>550</v>
      </c>
      <c r="E1942" t="s">
        <v>15</v>
      </c>
      <c r="F1942" t="s">
        <v>80</v>
      </c>
      <c r="G1942" t="s">
        <v>105</v>
      </c>
      <c r="H1942" s="1">
        <v>2022</v>
      </c>
      <c r="I1942" s="2">
        <v>139330</v>
      </c>
      <c r="J1942" s="3">
        <v>165487.00938870499</v>
      </c>
      <c r="K1942">
        <f>Table1[[#This Row],[Total Revenue + Open]]/Table1[[#This Row],[Qty]]</f>
        <v>1.1877342237041915</v>
      </c>
      <c r="L1942">
        <f>Table1[[#This Row],[Total Revenue + Open]]/Table1[[#This Row],[Qty]]</f>
        <v>1.1877342237041915</v>
      </c>
    </row>
    <row r="1943" spans="1:12" hidden="1">
      <c r="A1943" t="s">
        <v>544</v>
      </c>
      <c r="B1943" t="s">
        <v>11</v>
      </c>
      <c r="C1943" t="s">
        <v>73</v>
      </c>
      <c r="D1943" t="s">
        <v>550</v>
      </c>
      <c r="E1943" t="s">
        <v>15</v>
      </c>
      <c r="F1943" t="s">
        <v>80</v>
      </c>
      <c r="G1943" t="s">
        <v>105</v>
      </c>
      <c r="H1943" s="1">
        <v>2022</v>
      </c>
      <c r="I1943" s="2">
        <v>142890</v>
      </c>
      <c r="J1943" s="3">
        <v>159563.895386241</v>
      </c>
      <c r="K1943">
        <f>Table1[[#This Row],[Total Revenue + Open]]/Table1[[#This Row],[Qty]]</f>
        <v>1.1166904289050388</v>
      </c>
      <c r="L1943">
        <f>Table1[[#This Row],[Total Revenue + Open]]/Table1[[#This Row],[Qty]]</f>
        <v>1.1166904289050388</v>
      </c>
    </row>
    <row r="1944" spans="1:12" hidden="1">
      <c r="A1944" t="s">
        <v>544</v>
      </c>
      <c r="B1944" t="s">
        <v>11</v>
      </c>
      <c r="C1944" t="s">
        <v>73</v>
      </c>
      <c r="D1944" t="s">
        <v>550</v>
      </c>
      <c r="E1944" t="s">
        <v>15</v>
      </c>
      <c r="F1944" t="s">
        <v>80</v>
      </c>
      <c r="G1944" t="s">
        <v>105</v>
      </c>
      <c r="H1944" s="1">
        <v>2022</v>
      </c>
      <c r="I1944" s="2">
        <v>137650</v>
      </c>
      <c r="J1944" s="3">
        <v>156271.26287879699</v>
      </c>
      <c r="K1944">
        <f>Table1[[#This Row],[Total Revenue + Open]]/Table1[[#This Row],[Qty]]</f>
        <v>1.135279788440225</v>
      </c>
      <c r="L1944">
        <f>Table1[[#This Row],[Total Revenue + Open]]/Table1[[#This Row],[Qty]]</f>
        <v>1.135279788440225</v>
      </c>
    </row>
    <row r="1945" spans="1:12">
      <c r="A1945" t="s">
        <v>10</v>
      </c>
      <c r="B1945" t="s">
        <v>11</v>
      </c>
      <c r="C1945" t="s">
        <v>119</v>
      </c>
      <c r="D1945" t="s">
        <v>120</v>
      </c>
      <c r="E1945" t="s">
        <v>15</v>
      </c>
      <c r="F1945" t="s">
        <v>214</v>
      </c>
      <c r="G1945" t="s">
        <v>215</v>
      </c>
      <c r="H1945" s="1">
        <v>2018</v>
      </c>
      <c r="I1945" s="2">
        <v>2910</v>
      </c>
      <c r="J1945" s="3">
        <v>7540</v>
      </c>
      <c r="K1945">
        <f>Table1[[#This Row],[Total Revenue + Open]]/Table1[[#This Row],[Qty]]</f>
        <v>2.5910652920962201</v>
      </c>
      <c r="L1945">
        <f>Table1[[#This Row],[Qty]]/Table1[[#This Row],[Total Revenue + Open]]</f>
        <v>0.38594164456233421</v>
      </c>
    </row>
    <row r="1946" spans="1:12">
      <c r="A1946" t="s">
        <v>10</v>
      </c>
      <c r="B1946" t="s">
        <v>11</v>
      </c>
      <c r="C1946" t="s">
        <v>119</v>
      </c>
      <c r="D1946" t="s">
        <v>120</v>
      </c>
      <c r="E1946" t="s">
        <v>15</v>
      </c>
      <c r="F1946" t="s">
        <v>214</v>
      </c>
      <c r="G1946" t="s">
        <v>215</v>
      </c>
      <c r="H1946" s="1">
        <v>2018</v>
      </c>
      <c r="I1946" s="2">
        <v>4675</v>
      </c>
      <c r="J1946" s="3">
        <v>12090</v>
      </c>
      <c r="K1946">
        <f>Table1[[#This Row],[Total Revenue + Open]]/Table1[[#This Row],[Qty]]</f>
        <v>2.5860962566844918</v>
      </c>
      <c r="L1946">
        <f>Table1[[#This Row],[Qty]]/Table1[[#This Row],[Total Revenue + Open]]</f>
        <v>0.38668320926385441</v>
      </c>
    </row>
    <row r="1947" spans="1:12">
      <c r="A1947" t="s">
        <v>10</v>
      </c>
      <c r="B1947" t="s">
        <v>11</v>
      </c>
      <c r="C1947" t="s">
        <v>119</v>
      </c>
      <c r="D1947" t="s">
        <v>120</v>
      </c>
      <c r="E1947" t="s">
        <v>15</v>
      </c>
      <c r="F1947" t="s">
        <v>214</v>
      </c>
      <c r="G1947" t="s">
        <v>215</v>
      </c>
      <c r="H1947" s="1">
        <v>2018</v>
      </c>
      <c r="I1947" s="2">
        <v>975</v>
      </c>
      <c r="J1947" s="3">
        <v>2535</v>
      </c>
      <c r="K1947">
        <f>Table1[[#This Row],[Total Revenue + Open]]/Table1[[#This Row],[Qty]]</f>
        <v>2.6</v>
      </c>
      <c r="L1947">
        <f>Table1[[#This Row],[Qty]]/Table1[[#This Row],[Total Revenue + Open]]</f>
        <v>0.38461538461538464</v>
      </c>
    </row>
    <row r="1948" spans="1:12">
      <c r="A1948" t="s">
        <v>10</v>
      </c>
      <c r="B1948" t="s">
        <v>11</v>
      </c>
      <c r="C1948" t="s">
        <v>119</v>
      </c>
      <c r="D1948" t="s">
        <v>120</v>
      </c>
      <c r="E1948" t="s">
        <v>15</v>
      </c>
      <c r="F1948" t="s">
        <v>214</v>
      </c>
      <c r="G1948" t="s">
        <v>215</v>
      </c>
      <c r="H1948" s="1">
        <v>2019</v>
      </c>
      <c r="I1948" s="2">
        <v>750</v>
      </c>
      <c r="J1948" s="3">
        <v>1950</v>
      </c>
      <c r="K1948">
        <f>Table1[[#This Row],[Total Revenue + Open]]/Table1[[#This Row],[Qty]]</f>
        <v>2.6</v>
      </c>
      <c r="L1948">
        <f>Table1[[#This Row],[Qty]]/Table1[[#This Row],[Total Revenue + Open]]</f>
        <v>0.38461538461538464</v>
      </c>
    </row>
    <row r="1949" spans="1:12">
      <c r="A1949" t="s">
        <v>10</v>
      </c>
      <c r="B1949" t="s">
        <v>11</v>
      </c>
      <c r="C1949" t="s">
        <v>119</v>
      </c>
      <c r="D1949" t="s">
        <v>120</v>
      </c>
      <c r="E1949" t="s">
        <v>15</v>
      </c>
      <c r="F1949" t="s">
        <v>214</v>
      </c>
      <c r="G1949" t="s">
        <v>215</v>
      </c>
      <c r="H1949" s="1">
        <v>2021</v>
      </c>
      <c r="I1949" s="2">
        <v>8950</v>
      </c>
      <c r="J1949" s="3">
        <v>23318</v>
      </c>
      <c r="K1949">
        <f>Table1[[#This Row],[Total Revenue + Open]]/Table1[[#This Row],[Qty]]</f>
        <v>2.6053631284916201</v>
      </c>
      <c r="L1949">
        <f>Table1[[#This Row],[Qty]]/Table1[[#This Row],[Total Revenue + Open]]</f>
        <v>0.38382365554507247</v>
      </c>
    </row>
    <row r="1950" spans="1:12">
      <c r="A1950" t="s">
        <v>10</v>
      </c>
      <c r="B1950" t="s">
        <v>11</v>
      </c>
      <c r="C1950" t="s">
        <v>119</v>
      </c>
      <c r="D1950" t="s">
        <v>120</v>
      </c>
      <c r="E1950" t="s">
        <v>15</v>
      </c>
      <c r="F1950" t="s">
        <v>216</v>
      </c>
      <c r="G1950" t="s">
        <v>217</v>
      </c>
      <c r="H1950" s="1">
        <v>2021</v>
      </c>
      <c r="I1950" s="2">
        <v>125</v>
      </c>
      <c r="J1950" s="3">
        <v>325</v>
      </c>
      <c r="K1950">
        <f>Table1[[#This Row],[Total Revenue + Open]]/Table1[[#This Row],[Qty]]</f>
        <v>2.6</v>
      </c>
      <c r="L1950">
        <f>Table1[[#This Row],[Qty]]/Table1[[#This Row],[Total Revenue + Open]]</f>
        <v>0.38461538461538464</v>
      </c>
    </row>
    <row r="1951" spans="1:12" hidden="1">
      <c r="A1951" t="s">
        <v>544</v>
      </c>
      <c r="B1951" t="s">
        <v>11</v>
      </c>
      <c r="C1951" t="s">
        <v>73</v>
      </c>
      <c r="D1951" t="s">
        <v>545</v>
      </c>
      <c r="E1951" t="s">
        <v>15</v>
      </c>
      <c r="F1951" t="s">
        <v>566</v>
      </c>
      <c r="G1951" t="s">
        <v>569</v>
      </c>
      <c r="H1951" s="1">
        <v>2022</v>
      </c>
      <c r="I1951" s="2">
        <v>168495</v>
      </c>
      <c r="J1951" s="3">
        <v>155707.57283084301</v>
      </c>
      <c r="K1951">
        <f>Table1[[#This Row],[Total Revenue + Open]]/Table1[[#This Row],[Qty]]</f>
        <v>0.92410797252644294</v>
      </c>
      <c r="L1951">
        <f>Table1[[#This Row],[Total Revenue + Open]]/Table1[[#This Row],[Qty]]</f>
        <v>0.92410797252644294</v>
      </c>
    </row>
    <row r="1952" spans="1:12" hidden="1">
      <c r="A1952" t="s">
        <v>544</v>
      </c>
      <c r="B1952" t="s">
        <v>11</v>
      </c>
      <c r="C1952" t="s">
        <v>73</v>
      </c>
      <c r="D1952" t="s">
        <v>550</v>
      </c>
      <c r="E1952" t="s">
        <v>15</v>
      </c>
      <c r="F1952" t="s">
        <v>80</v>
      </c>
      <c r="G1952" t="s">
        <v>105</v>
      </c>
      <c r="H1952" s="1">
        <v>2022</v>
      </c>
      <c r="I1952" s="2">
        <v>128430</v>
      </c>
      <c r="J1952" s="3">
        <v>149904.64843811799</v>
      </c>
      <c r="K1952">
        <f>Table1[[#This Row],[Total Revenue + Open]]/Table1[[#This Row],[Qty]]</f>
        <v>1.1672089732781903</v>
      </c>
      <c r="L1952">
        <f>Table1[[#This Row],[Total Revenue + Open]]/Table1[[#This Row],[Qty]]</f>
        <v>1.1672089732781903</v>
      </c>
    </row>
    <row r="1953" spans="1:12" hidden="1">
      <c r="A1953" t="s">
        <v>544</v>
      </c>
      <c r="B1953" t="s">
        <v>11</v>
      </c>
      <c r="C1953" t="s">
        <v>73</v>
      </c>
      <c r="D1953" t="s">
        <v>550</v>
      </c>
      <c r="E1953" t="s">
        <v>15</v>
      </c>
      <c r="F1953" t="s">
        <v>80</v>
      </c>
      <c r="G1953" t="s">
        <v>105</v>
      </c>
      <c r="H1953" s="1">
        <v>2022</v>
      </c>
      <c r="I1953" s="2">
        <v>117135</v>
      </c>
      <c r="J1953" s="3">
        <v>138571.687625655</v>
      </c>
      <c r="K1953">
        <f>Table1[[#This Row],[Total Revenue + Open]]/Table1[[#This Row],[Qty]]</f>
        <v>1.1830083888304521</v>
      </c>
      <c r="L1953">
        <f>Table1[[#This Row],[Total Revenue + Open]]/Table1[[#This Row],[Qty]]</f>
        <v>1.1830083888304521</v>
      </c>
    </row>
    <row r="1954" spans="1:12" hidden="1">
      <c r="A1954" t="s">
        <v>544</v>
      </c>
      <c r="B1954" t="s">
        <v>11</v>
      </c>
      <c r="C1954" t="s">
        <v>73</v>
      </c>
      <c r="D1954" t="s">
        <v>545</v>
      </c>
      <c r="E1954" t="s">
        <v>15</v>
      </c>
      <c r="F1954" t="s">
        <v>566</v>
      </c>
      <c r="G1954" t="s">
        <v>569</v>
      </c>
      <c r="H1954" s="1">
        <v>2022</v>
      </c>
      <c r="I1954" s="2">
        <v>165150</v>
      </c>
      <c r="J1954" s="3">
        <v>136054.31518002501</v>
      </c>
      <c r="K1954">
        <f>Table1[[#This Row],[Total Revenue + Open]]/Table1[[#This Row],[Qty]]</f>
        <v>0.82382267744489857</v>
      </c>
      <c r="L1954">
        <f>Table1[[#This Row],[Total Revenue + Open]]/Table1[[#This Row],[Qty]]</f>
        <v>0.82382267744489857</v>
      </c>
    </row>
    <row r="1955" spans="1:12" hidden="1">
      <c r="A1955" t="s">
        <v>544</v>
      </c>
      <c r="B1955" t="s">
        <v>11</v>
      </c>
      <c r="C1955" t="s">
        <v>73</v>
      </c>
      <c r="D1955" t="s">
        <v>550</v>
      </c>
      <c r="E1955" t="s">
        <v>15</v>
      </c>
      <c r="F1955" t="s">
        <v>80</v>
      </c>
      <c r="G1955" t="s">
        <v>105</v>
      </c>
      <c r="H1955" s="1">
        <v>2022</v>
      </c>
      <c r="I1955" s="2">
        <v>119805</v>
      </c>
      <c r="J1955" s="3">
        <v>132840.73503686901</v>
      </c>
      <c r="K1955">
        <f>Table1[[#This Row],[Total Revenue + Open]]/Table1[[#This Row],[Qty]]</f>
        <v>1.1088079382068279</v>
      </c>
      <c r="L1955">
        <f>Table1[[#This Row],[Total Revenue + Open]]/Table1[[#This Row],[Qty]]</f>
        <v>1.1088079382068279</v>
      </c>
    </row>
    <row r="1956" spans="1:12" hidden="1">
      <c r="A1956" t="s">
        <v>544</v>
      </c>
      <c r="B1956" t="s">
        <v>11</v>
      </c>
      <c r="C1956" t="s">
        <v>73</v>
      </c>
      <c r="D1956" t="s">
        <v>550</v>
      </c>
      <c r="E1956" t="s">
        <v>15</v>
      </c>
      <c r="F1956" t="s">
        <v>80</v>
      </c>
      <c r="G1956" t="s">
        <v>105</v>
      </c>
      <c r="H1956" s="1">
        <v>2022</v>
      </c>
      <c r="I1956" s="2">
        <v>111540</v>
      </c>
      <c r="J1956" s="3">
        <v>130966.55582647699</v>
      </c>
      <c r="K1956">
        <f>Table1[[#This Row],[Total Revenue + Open]]/Table1[[#This Row],[Qty]]</f>
        <v>1.174166718903326</v>
      </c>
      <c r="L1956">
        <f>Table1[[#This Row],[Total Revenue + Open]]/Table1[[#This Row],[Qty]]</f>
        <v>1.174166718903326</v>
      </c>
    </row>
    <row r="1957" spans="1:12">
      <c r="A1957" t="s">
        <v>10</v>
      </c>
      <c r="B1957" t="s">
        <v>11</v>
      </c>
      <c r="C1957" t="s">
        <v>119</v>
      </c>
      <c r="D1957" t="s">
        <v>120</v>
      </c>
      <c r="E1957" t="s">
        <v>19</v>
      </c>
      <c r="F1957" t="s">
        <v>20</v>
      </c>
      <c r="G1957" t="s">
        <v>67</v>
      </c>
      <c r="H1957" s="1">
        <v>2020</v>
      </c>
      <c r="I1957" s="2">
        <v>345</v>
      </c>
      <c r="J1957" s="3">
        <v>155.25</v>
      </c>
      <c r="K1957">
        <f>Table1[[#This Row],[Total Revenue + Open]]/Table1[[#This Row],[Qty]]</f>
        <v>0.45</v>
      </c>
      <c r="L1957">
        <f>Table1[[#This Row],[Total Revenue + Open]]/Table1[[#This Row],[Qty]]</f>
        <v>0.45</v>
      </c>
    </row>
    <row r="1958" spans="1:12">
      <c r="A1958" t="s">
        <v>10</v>
      </c>
      <c r="B1958" t="s">
        <v>11</v>
      </c>
      <c r="C1958" t="s">
        <v>119</v>
      </c>
      <c r="D1958" t="s">
        <v>120</v>
      </c>
      <c r="E1958" t="s">
        <v>19</v>
      </c>
      <c r="F1958" t="s">
        <v>20</v>
      </c>
      <c r="G1958" t="s">
        <v>67</v>
      </c>
      <c r="H1958" s="1">
        <v>2020</v>
      </c>
      <c r="I1958" s="2">
        <v>100</v>
      </c>
      <c r="J1958" s="3">
        <v>45</v>
      </c>
      <c r="K1958">
        <f>Table1[[#This Row],[Total Revenue + Open]]/Table1[[#This Row],[Qty]]</f>
        <v>0.45</v>
      </c>
      <c r="L1958">
        <f>Table1[[#This Row],[Total Revenue + Open]]/Table1[[#This Row],[Qty]]</f>
        <v>0.45</v>
      </c>
    </row>
    <row r="1959" spans="1:12">
      <c r="A1959" t="s">
        <v>10</v>
      </c>
      <c r="B1959" t="s">
        <v>11</v>
      </c>
      <c r="C1959" t="s">
        <v>119</v>
      </c>
      <c r="D1959" t="s">
        <v>120</v>
      </c>
      <c r="E1959" t="s">
        <v>19</v>
      </c>
      <c r="F1959" t="s">
        <v>20</v>
      </c>
      <c r="G1959" t="s">
        <v>67</v>
      </c>
      <c r="H1959" s="1">
        <v>2021</v>
      </c>
      <c r="I1959" s="2">
        <v>510</v>
      </c>
      <c r="J1959" s="3">
        <v>229.5</v>
      </c>
      <c r="K1959">
        <f>Table1[[#This Row],[Total Revenue + Open]]/Table1[[#This Row],[Qty]]</f>
        <v>0.45</v>
      </c>
      <c r="L1959">
        <f>Table1[[#This Row],[Total Revenue + Open]]/Table1[[#This Row],[Qty]]</f>
        <v>0.45</v>
      </c>
    </row>
    <row r="1960" spans="1:12">
      <c r="A1960" t="s">
        <v>10</v>
      </c>
      <c r="B1960" t="s">
        <v>11</v>
      </c>
      <c r="C1960" t="s">
        <v>119</v>
      </c>
      <c r="D1960" t="s">
        <v>120</v>
      </c>
      <c r="E1960" t="s">
        <v>19</v>
      </c>
      <c r="F1960" t="s">
        <v>20</v>
      </c>
      <c r="G1960" t="s">
        <v>67</v>
      </c>
      <c r="H1960" s="1">
        <v>2021</v>
      </c>
      <c r="I1960" s="2">
        <v>675</v>
      </c>
      <c r="J1960" s="3">
        <v>303.75</v>
      </c>
      <c r="K1960">
        <f>Table1[[#This Row],[Total Revenue + Open]]/Table1[[#This Row],[Qty]]</f>
        <v>0.45</v>
      </c>
      <c r="L1960">
        <f>Table1[[#This Row],[Total Revenue + Open]]/Table1[[#This Row],[Qty]]</f>
        <v>0.45</v>
      </c>
    </row>
    <row r="1961" spans="1:12">
      <c r="A1961" t="s">
        <v>10</v>
      </c>
      <c r="B1961" t="s">
        <v>11</v>
      </c>
      <c r="C1961" t="s">
        <v>119</v>
      </c>
      <c r="D1961" t="s">
        <v>120</v>
      </c>
      <c r="E1961" t="s">
        <v>19</v>
      </c>
      <c r="F1961" t="s">
        <v>20</v>
      </c>
      <c r="G1961" t="s">
        <v>67</v>
      </c>
      <c r="H1961" s="1">
        <v>2021</v>
      </c>
      <c r="I1961" s="2">
        <v>300</v>
      </c>
      <c r="J1961" s="3">
        <v>135</v>
      </c>
      <c r="K1961">
        <f>Table1[[#This Row],[Total Revenue + Open]]/Table1[[#This Row],[Qty]]</f>
        <v>0.45</v>
      </c>
      <c r="L1961">
        <f>Table1[[#This Row],[Total Revenue + Open]]/Table1[[#This Row],[Qty]]</f>
        <v>0.45</v>
      </c>
    </row>
    <row r="1962" spans="1:12">
      <c r="A1962" t="s">
        <v>10</v>
      </c>
      <c r="B1962" t="s">
        <v>11</v>
      </c>
      <c r="C1962" t="s">
        <v>119</v>
      </c>
      <c r="D1962" t="s">
        <v>120</v>
      </c>
      <c r="E1962" t="s">
        <v>19</v>
      </c>
      <c r="F1962" t="s">
        <v>20</v>
      </c>
      <c r="G1962" t="s">
        <v>67</v>
      </c>
      <c r="H1962" s="1">
        <v>2021</v>
      </c>
      <c r="I1962" s="2">
        <v>25</v>
      </c>
      <c r="J1962" s="3">
        <v>11.25</v>
      </c>
      <c r="K1962">
        <f>Table1[[#This Row],[Total Revenue + Open]]/Table1[[#This Row],[Qty]]</f>
        <v>0.45</v>
      </c>
      <c r="L1962">
        <f>Table1[[#This Row],[Total Revenue + Open]]/Table1[[#This Row],[Qty]]</f>
        <v>0.45</v>
      </c>
    </row>
    <row r="1963" spans="1:12">
      <c r="A1963" t="s">
        <v>10</v>
      </c>
      <c r="B1963" t="s">
        <v>11</v>
      </c>
      <c r="C1963" t="s">
        <v>119</v>
      </c>
      <c r="D1963" t="s">
        <v>120</v>
      </c>
      <c r="E1963" t="s">
        <v>19</v>
      </c>
      <c r="F1963" t="s">
        <v>20</v>
      </c>
      <c r="G1963" t="s">
        <v>67</v>
      </c>
      <c r="H1963" s="1">
        <v>2021</v>
      </c>
      <c r="I1963" s="2">
        <v>275</v>
      </c>
      <c r="J1963" s="3">
        <v>123.75</v>
      </c>
      <c r="K1963">
        <f>Table1[[#This Row],[Total Revenue + Open]]/Table1[[#This Row],[Qty]]</f>
        <v>0.45</v>
      </c>
      <c r="L1963">
        <f>Table1[[#This Row],[Total Revenue + Open]]/Table1[[#This Row],[Qty]]</f>
        <v>0.45</v>
      </c>
    </row>
    <row r="1964" spans="1:12">
      <c r="A1964" t="s">
        <v>10</v>
      </c>
      <c r="B1964" t="s">
        <v>11</v>
      </c>
      <c r="C1964" t="s">
        <v>119</v>
      </c>
      <c r="D1964" t="s">
        <v>120</v>
      </c>
      <c r="E1964" t="s">
        <v>19</v>
      </c>
      <c r="F1964" t="s">
        <v>20</v>
      </c>
      <c r="G1964" t="s">
        <v>67</v>
      </c>
      <c r="H1964" s="1">
        <v>2021</v>
      </c>
      <c r="I1964" s="2">
        <v>2275</v>
      </c>
      <c r="J1964" s="3">
        <v>1023.75</v>
      </c>
      <c r="K1964">
        <f>Table1[[#This Row],[Total Revenue + Open]]/Table1[[#This Row],[Qty]]</f>
        <v>0.45</v>
      </c>
      <c r="L1964">
        <f>Table1[[#This Row],[Total Revenue + Open]]/Table1[[#This Row],[Qty]]</f>
        <v>0.45</v>
      </c>
    </row>
    <row r="1965" spans="1:12" hidden="1">
      <c r="A1965" t="s">
        <v>544</v>
      </c>
      <c r="B1965" t="s">
        <v>11</v>
      </c>
      <c r="C1965" t="s">
        <v>73</v>
      </c>
      <c r="D1965" t="s">
        <v>545</v>
      </c>
      <c r="E1965" t="s">
        <v>15</v>
      </c>
      <c r="F1965" t="s">
        <v>566</v>
      </c>
      <c r="G1965" t="s">
        <v>569</v>
      </c>
      <c r="H1965" s="1">
        <v>2022</v>
      </c>
      <c r="I1965" s="2">
        <v>153205</v>
      </c>
      <c r="J1965" s="3">
        <v>129296.328152805</v>
      </c>
      <c r="K1965">
        <f>Table1[[#This Row],[Total Revenue + Open]]/Table1[[#This Row],[Qty]]</f>
        <v>0.84394326655660712</v>
      </c>
      <c r="L1965">
        <f>Table1[[#This Row],[Total Revenue + Open]]/Table1[[#This Row],[Qty]]</f>
        <v>0.84394326655660712</v>
      </c>
    </row>
    <row r="1966" spans="1:12">
      <c r="A1966" t="s">
        <v>10</v>
      </c>
      <c r="B1966" t="s">
        <v>11</v>
      </c>
      <c r="C1966" t="s">
        <v>119</v>
      </c>
      <c r="D1966" t="s">
        <v>120</v>
      </c>
      <c r="E1966" t="s">
        <v>19</v>
      </c>
      <c r="F1966" t="s">
        <v>20</v>
      </c>
      <c r="G1966" t="s">
        <v>67</v>
      </c>
      <c r="H1966" s="1">
        <v>2020</v>
      </c>
      <c r="I1966" s="2">
        <v>470</v>
      </c>
      <c r="J1966" s="3">
        <v>211.5</v>
      </c>
      <c r="K1966">
        <f>Table1[[#This Row],[Total Revenue + Open]]/Table1[[#This Row],[Qty]]</f>
        <v>0.45</v>
      </c>
      <c r="L1966">
        <f>Table1[[#This Row],[Total Revenue + Open]]/Table1[[#This Row],[Qty]]</f>
        <v>0.45</v>
      </c>
    </row>
    <row r="1967" spans="1:12">
      <c r="A1967" t="s">
        <v>10</v>
      </c>
      <c r="B1967" t="s">
        <v>11</v>
      </c>
      <c r="C1967" t="s">
        <v>119</v>
      </c>
      <c r="D1967" t="s">
        <v>120</v>
      </c>
      <c r="E1967" t="s">
        <v>19</v>
      </c>
      <c r="F1967" t="s">
        <v>20</v>
      </c>
      <c r="G1967" t="s">
        <v>67</v>
      </c>
      <c r="H1967" s="1">
        <v>2021</v>
      </c>
      <c r="I1967" s="2">
        <v>2500</v>
      </c>
      <c r="J1967" s="3">
        <v>1125</v>
      </c>
      <c r="K1967">
        <f>Table1[[#This Row],[Total Revenue + Open]]/Table1[[#This Row],[Qty]]</f>
        <v>0.45</v>
      </c>
      <c r="L1967">
        <f>Table1[[#This Row],[Total Revenue + Open]]/Table1[[#This Row],[Qty]]</f>
        <v>0.45</v>
      </c>
    </row>
    <row r="1968" spans="1:12">
      <c r="A1968" t="s">
        <v>10</v>
      </c>
      <c r="B1968" t="s">
        <v>11</v>
      </c>
      <c r="C1968" t="s">
        <v>119</v>
      </c>
      <c r="D1968" t="s">
        <v>120</v>
      </c>
      <c r="E1968" t="s">
        <v>19</v>
      </c>
      <c r="F1968" t="s">
        <v>20</v>
      </c>
      <c r="G1968" t="s">
        <v>67</v>
      </c>
      <c r="H1968" s="1">
        <v>2021</v>
      </c>
      <c r="I1968" s="2">
        <v>300</v>
      </c>
      <c r="J1968" s="3">
        <v>135</v>
      </c>
      <c r="K1968">
        <f>Table1[[#This Row],[Total Revenue + Open]]/Table1[[#This Row],[Qty]]</f>
        <v>0.45</v>
      </c>
      <c r="L1968">
        <f>Table1[[#This Row],[Total Revenue + Open]]/Table1[[#This Row],[Qty]]</f>
        <v>0.45</v>
      </c>
    </row>
    <row r="1969" spans="1:12">
      <c r="A1969" t="s">
        <v>10</v>
      </c>
      <c r="B1969" t="s">
        <v>11</v>
      </c>
      <c r="C1969" t="s">
        <v>119</v>
      </c>
      <c r="D1969" t="s">
        <v>120</v>
      </c>
      <c r="E1969" t="s">
        <v>19</v>
      </c>
      <c r="F1969" t="s">
        <v>20</v>
      </c>
      <c r="G1969" t="s">
        <v>67</v>
      </c>
      <c r="H1969" s="1">
        <v>2021</v>
      </c>
      <c r="I1969" s="2">
        <v>400</v>
      </c>
      <c r="J1969" s="3">
        <v>180</v>
      </c>
      <c r="K1969">
        <f>Table1[[#This Row],[Total Revenue + Open]]/Table1[[#This Row],[Qty]]</f>
        <v>0.45</v>
      </c>
      <c r="L1969">
        <f>Table1[[#This Row],[Total Revenue + Open]]/Table1[[#This Row],[Qty]]</f>
        <v>0.45</v>
      </c>
    </row>
    <row r="1970" spans="1:12">
      <c r="A1970" t="s">
        <v>10</v>
      </c>
      <c r="B1970" t="s">
        <v>11</v>
      </c>
      <c r="C1970" t="s">
        <v>119</v>
      </c>
      <c r="D1970" t="s">
        <v>120</v>
      </c>
      <c r="E1970" t="s">
        <v>19</v>
      </c>
      <c r="F1970" t="s">
        <v>20</v>
      </c>
      <c r="G1970" t="s">
        <v>67</v>
      </c>
      <c r="H1970" s="1">
        <v>2021</v>
      </c>
      <c r="I1970" s="2">
        <v>150</v>
      </c>
      <c r="J1970" s="3">
        <v>67.5</v>
      </c>
      <c r="K1970">
        <f>Table1[[#This Row],[Total Revenue + Open]]/Table1[[#This Row],[Qty]]</f>
        <v>0.45</v>
      </c>
      <c r="L1970">
        <f>Table1[[#This Row],[Total Revenue + Open]]/Table1[[#This Row],[Qty]]</f>
        <v>0.45</v>
      </c>
    </row>
    <row r="1971" spans="1:12">
      <c r="A1971" t="s">
        <v>10</v>
      </c>
      <c r="B1971" t="s">
        <v>11</v>
      </c>
      <c r="C1971" t="s">
        <v>119</v>
      </c>
      <c r="D1971" t="s">
        <v>120</v>
      </c>
      <c r="E1971" t="s">
        <v>19</v>
      </c>
      <c r="F1971" t="s">
        <v>20</v>
      </c>
      <c r="G1971" t="s">
        <v>67</v>
      </c>
      <c r="H1971" s="1">
        <v>2021</v>
      </c>
      <c r="I1971" s="2">
        <v>425</v>
      </c>
      <c r="J1971" s="3">
        <v>191.25</v>
      </c>
      <c r="K1971">
        <f>Table1[[#This Row],[Total Revenue + Open]]/Table1[[#This Row],[Qty]]</f>
        <v>0.45</v>
      </c>
      <c r="L1971">
        <f>Table1[[#This Row],[Total Revenue + Open]]/Table1[[#This Row],[Qty]]</f>
        <v>0.45</v>
      </c>
    </row>
    <row r="1972" spans="1:12">
      <c r="A1972" t="s">
        <v>10</v>
      </c>
      <c r="B1972" t="s">
        <v>11</v>
      </c>
      <c r="C1972" t="s">
        <v>119</v>
      </c>
      <c r="D1972" t="s">
        <v>120</v>
      </c>
      <c r="E1972" t="s">
        <v>19</v>
      </c>
      <c r="F1972" t="s">
        <v>20</v>
      </c>
      <c r="G1972" t="s">
        <v>67</v>
      </c>
      <c r="H1972" s="1">
        <v>2021</v>
      </c>
      <c r="I1972" s="2">
        <v>75</v>
      </c>
      <c r="J1972" s="3">
        <v>33.75</v>
      </c>
      <c r="K1972">
        <f>Table1[[#This Row],[Total Revenue + Open]]/Table1[[#This Row],[Qty]]</f>
        <v>0.45</v>
      </c>
      <c r="L1972">
        <f>Table1[[#This Row],[Total Revenue + Open]]/Table1[[#This Row],[Qty]]</f>
        <v>0.45</v>
      </c>
    </row>
    <row r="1973" spans="1:12">
      <c r="A1973" t="s">
        <v>10</v>
      </c>
      <c r="B1973" t="s">
        <v>11</v>
      </c>
      <c r="C1973" t="s">
        <v>119</v>
      </c>
      <c r="D1973" t="s">
        <v>120</v>
      </c>
      <c r="E1973" t="s">
        <v>19</v>
      </c>
      <c r="F1973" t="s">
        <v>20</v>
      </c>
      <c r="G1973" t="s">
        <v>67</v>
      </c>
      <c r="H1973" s="1">
        <v>2020</v>
      </c>
      <c r="I1973" s="2">
        <v>25</v>
      </c>
      <c r="J1973" s="3">
        <v>11.25</v>
      </c>
      <c r="K1973">
        <f>Table1[[#This Row],[Total Revenue + Open]]/Table1[[#This Row],[Qty]]</f>
        <v>0.45</v>
      </c>
      <c r="L1973">
        <f>Table1[[#This Row],[Total Revenue + Open]]/Table1[[#This Row],[Qty]]</f>
        <v>0.45</v>
      </c>
    </row>
    <row r="1974" spans="1:12">
      <c r="A1974" t="s">
        <v>10</v>
      </c>
      <c r="B1974" t="s">
        <v>11</v>
      </c>
      <c r="C1974" t="s">
        <v>119</v>
      </c>
      <c r="D1974" t="s">
        <v>120</v>
      </c>
      <c r="E1974" t="s">
        <v>19</v>
      </c>
      <c r="F1974" t="s">
        <v>20</v>
      </c>
      <c r="G1974" t="s">
        <v>67</v>
      </c>
      <c r="H1974" s="1">
        <v>2021</v>
      </c>
      <c r="I1974" s="2">
        <v>1450</v>
      </c>
      <c r="J1974" s="3">
        <v>652.5</v>
      </c>
      <c r="K1974">
        <f>Table1[[#This Row],[Total Revenue + Open]]/Table1[[#This Row],[Qty]]</f>
        <v>0.45</v>
      </c>
      <c r="L1974">
        <f>Table1[[#This Row],[Total Revenue + Open]]/Table1[[#This Row],[Qty]]</f>
        <v>0.45</v>
      </c>
    </row>
    <row r="1975" spans="1:12">
      <c r="A1975" t="s">
        <v>10</v>
      </c>
      <c r="B1975" t="s">
        <v>11</v>
      </c>
      <c r="C1975" t="s">
        <v>119</v>
      </c>
      <c r="D1975" t="s">
        <v>120</v>
      </c>
      <c r="E1975" t="s">
        <v>19</v>
      </c>
      <c r="F1975" t="s">
        <v>20</v>
      </c>
      <c r="G1975" t="s">
        <v>67</v>
      </c>
      <c r="H1975" s="1">
        <v>2021</v>
      </c>
      <c r="I1975" s="2">
        <v>75</v>
      </c>
      <c r="J1975" s="3">
        <v>33.75</v>
      </c>
      <c r="K1975">
        <f>Table1[[#This Row],[Total Revenue + Open]]/Table1[[#This Row],[Qty]]</f>
        <v>0.45</v>
      </c>
      <c r="L1975">
        <f>Table1[[#This Row],[Total Revenue + Open]]/Table1[[#This Row],[Qty]]</f>
        <v>0.45</v>
      </c>
    </row>
    <row r="1976" spans="1:12">
      <c r="A1976" t="s">
        <v>10</v>
      </c>
      <c r="B1976" t="s">
        <v>11</v>
      </c>
      <c r="C1976" t="s">
        <v>119</v>
      </c>
      <c r="D1976" t="s">
        <v>120</v>
      </c>
      <c r="E1976" t="s">
        <v>19</v>
      </c>
      <c r="F1976" t="s">
        <v>20</v>
      </c>
      <c r="G1976" t="s">
        <v>67</v>
      </c>
      <c r="H1976" s="1">
        <v>2021</v>
      </c>
      <c r="I1976" s="2">
        <v>300</v>
      </c>
      <c r="J1976" s="3">
        <v>135</v>
      </c>
      <c r="K1976">
        <f>Table1[[#This Row],[Total Revenue + Open]]/Table1[[#This Row],[Qty]]</f>
        <v>0.45</v>
      </c>
      <c r="L1976">
        <f>Table1[[#This Row],[Total Revenue + Open]]/Table1[[#This Row],[Qty]]</f>
        <v>0.45</v>
      </c>
    </row>
    <row r="1977" spans="1:12">
      <c r="A1977" t="s">
        <v>10</v>
      </c>
      <c r="B1977" t="s">
        <v>11</v>
      </c>
      <c r="C1977" t="s">
        <v>119</v>
      </c>
      <c r="D1977" t="s">
        <v>120</v>
      </c>
      <c r="E1977" t="s">
        <v>19</v>
      </c>
      <c r="F1977" t="s">
        <v>20</v>
      </c>
      <c r="G1977" t="s">
        <v>67</v>
      </c>
      <c r="H1977" s="1">
        <v>2019</v>
      </c>
      <c r="I1977" s="2">
        <v>270</v>
      </c>
      <c r="J1977" s="3">
        <v>121.5</v>
      </c>
      <c r="K1977">
        <f>Table1[[#This Row],[Total Revenue + Open]]/Table1[[#This Row],[Qty]]</f>
        <v>0.45</v>
      </c>
      <c r="L1977">
        <f>Table1[[#This Row],[Total Revenue + Open]]/Table1[[#This Row],[Qty]]</f>
        <v>0.45</v>
      </c>
    </row>
    <row r="1978" spans="1:12">
      <c r="A1978" t="s">
        <v>10</v>
      </c>
      <c r="B1978" t="s">
        <v>11</v>
      </c>
      <c r="C1978" t="s">
        <v>119</v>
      </c>
      <c r="D1978" t="s">
        <v>120</v>
      </c>
      <c r="E1978" t="s">
        <v>19</v>
      </c>
      <c r="F1978" t="s">
        <v>20</v>
      </c>
      <c r="G1978" t="s">
        <v>67</v>
      </c>
      <c r="H1978" s="1">
        <v>2019</v>
      </c>
      <c r="I1978" s="2">
        <v>370</v>
      </c>
      <c r="J1978" s="3">
        <v>166.5</v>
      </c>
      <c r="K1978">
        <f>Table1[[#This Row],[Total Revenue + Open]]/Table1[[#This Row],[Qty]]</f>
        <v>0.45</v>
      </c>
      <c r="L1978">
        <f>Table1[[#This Row],[Total Revenue + Open]]/Table1[[#This Row],[Qty]]</f>
        <v>0.45</v>
      </c>
    </row>
    <row r="1979" spans="1:12">
      <c r="A1979" t="s">
        <v>10</v>
      </c>
      <c r="B1979" t="s">
        <v>11</v>
      </c>
      <c r="C1979" t="s">
        <v>119</v>
      </c>
      <c r="D1979" t="s">
        <v>120</v>
      </c>
      <c r="E1979" t="s">
        <v>19</v>
      </c>
      <c r="F1979" t="s">
        <v>20</v>
      </c>
      <c r="G1979" t="s">
        <v>67</v>
      </c>
      <c r="H1979" s="1">
        <v>2019</v>
      </c>
      <c r="I1979" s="2">
        <v>1030</v>
      </c>
      <c r="J1979" s="3">
        <v>463.5</v>
      </c>
      <c r="K1979">
        <f>Table1[[#This Row],[Total Revenue + Open]]/Table1[[#This Row],[Qty]]</f>
        <v>0.45</v>
      </c>
      <c r="L1979">
        <f>Table1[[#This Row],[Total Revenue + Open]]/Table1[[#This Row],[Qty]]</f>
        <v>0.45</v>
      </c>
    </row>
    <row r="1980" spans="1:12">
      <c r="A1980" t="s">
        <v>10</v>
      </c>
      <c r="B1980" t="s">
        <v>11</v>
      </c>
      <c r="C1980" t="s">
        <v>119</v>
      </c>
      <c r="D1980" t="s">
        <v>120</v>
      </c>
      <c r="E1980" t="s">
        <v>19</v>
      </c>
      <c r="F1980" t="s">
        <v>20</v>
      </c>
      <c r="G1980" t="s">
        <v>67</v>
      </c>
      <c r="H1980" s="1">
        <v>2019</v>
      </c>
      <c r="I1980" s="2">
        <v>10</v>
      </c>
      <c r="J1980" s="3">
        <v>4.5</v>
      </c>
      <c r="K1980">
        <f>Table1[[#This Row],[Total Revenue + Open]]/Table1[[#This Row],[Qty]]</f>
        <v>0.45</v>
      </c>
      <c r="L1980">
        <f>Table1[[#This Row],[Total Revenue + Open]]/Table1[[#This Row],[Qty]]</f>
        <v>0.45</v>
      </c>
    </row>
    <row r="1981" spans="1:12">
      <c r="A1981" t="s">
        <v>10</v>
      </c>
      <c r="B1981" t="s">
        <v>11</v>
      </c>
      <c r="C1981" t="s">
        <v>119</v>
      </c>
      <c r="D1981" t="s">
        <v>120</v>
      </c>
      <c r="E1981" t="s">
        <v>19</v>
      </c>
      <c r="F1981" t="s">
        <v>20</v>
      </c>
      <c r="G1981" t="s">
        <v>67</v>
      </c>
      <c r="H1981" s="1">
        <v>2019</v>
      </c>
      <c r="I1981" s="2">
        <v>15</v>
      </c>
      <c r="J1981" s="3">
        <v>6.75</v>
      </c>
      <c r="K1981">
        <f>Table1[[#This Row],[Total Revenue + Open]]/Table1[[#This Row],[Qty]]</f>
        <v>0.45</v>
      </c>
      <c r="L1981">
        <f>Table1[[#This Row],[Total Revenue + Open]]/Table1[[#This Row],[Qty]]</f>
        <v>0.45</v>
      </c>
    </row>
    <row r="1982" spans="1:12">
      <c r="A1982" t="s">
        <v>10</v>
      </c>
      <c r="B1982" t="s">
        <v>11</v>
      </c>
      <c r="C1982" t="s">
        <v>119</v>
      </c>
      <c r="D1982" t="s">
        <v>120</v>
      </c>
      <c r="E1982" t="s">
        <v>19</v>
      </c>
      <c r="F1982" t="s">
        <v>20</v>
      </c>
      <c r="G1982" t="s">
        <v>67</v>
      </c>
      <c r="H1982" s="1">
        <v>2020</v>
      </c>
      <c r="I1982" s="2">
        <v>295</v>
      </c>
      <c r="J1982" s="3">
        <v>132.75</v>
      </c>
      <c r="K1982">
        <f>Table1[[#This Row],[Total Revenue + Open]]/Table1[[#This Row],[Qty]]</f>
        <v>0.45</v>
      </c>
      <c r="L1982">
        <f>Table1[[#This Row],[Total Revenue + Open]]/Table1[[#This Row],[Qty]]</f>
        <v>0.45</v>
      </c>
    </row>
    <row r="1983" spans="1:12">
      <c r="A1983" t="s">
        <v>10</v>
      </c>
      <c r="B1983" t="s">
        <v>11</v>
      </c>
      <c r="C1983" t="s">
        <v>119</v>
      </c>
      <c r="D1983" t="s">
        <v>120</v>
      </c>
      <c r="E1983" t="s">
        <v>19</v>
      </c>
      <c r="F1983" t="s">
        <v>20</v>
      </c>
      <c r="G1983" t="s">
        <v>67</v>
      </c>
      <c r="H1983" s="1">
        <v>2020</v>
      </c>
      <c r="I1983" s="2">
        <v>10</v>
      </c>
      <c r="J1983" s="3">
        <v>4.5</v>
      </c>
      <c r="K1983">
        <f>Table1[[#This Row],[Total Revenue + Open]]/Table1[[#This Row],[Qty]]</f>
        <v>0.45</v>
      </c>
      <c r="L1983">
        <f>Table1[[#This Row],[Total Revenue + Open]]/Table1[[#This Row],[Qty]]</f>
        <v>0.45</v>
      </c>
    </row>
    <row r="1984" spans="1:12">
      <c r="A1984" t="s">
        <v>10</v>
      </c>
      <c r="B1984" t="s">
        <v>11</v>
      </c>
      <c r="C1984" t="s">
        <v>119</v>
      </c>
      <c r="D1984" t="s">
        <v>120</v>
      </c>
      <c r="E1984" t="s">
        <v>19</v>
      </c>
      <c r="F1984" t="s">
        <v>20</v>
      </c>
      <c r="G1984" t="s">
        <v>67</v>
      </c>
      <c r="H1984" s="1">
        <v>2020</v>
      </c>
      <c r="I1984" s="2">
        <v>2170</v>
      </c>
      <c r="J1984" s="3">
        <v>976.5</v>
      </c>
      <c r="K1984">
        <f>Table1[[#This Row],[Total Revenue + Open]]/Table1[[#This Row],[Qty]]</f>
        <v>0.45</v>
      </c>
      <c r="L1984">
        <f>Table1[[#This Row],[Total Revenue + Open]]/Table1[[#This Row],[Qty]]</f>
        <v>0.45</v>
      </c>
    </row>
    <row r="1985" spans="1:12">
      <c r="A1985" t="s">
        <v>10</v>
      </c>
      <c r="B1985" t="s">
        <v>11</v>
      </c>
      <c r="C1985" t="s">
        <v>119</v>
      </c>
      <c r="D1985" t="s">
        <v>120</v>
      </c>
      <c r="E1985" t="s">
        <v>19</v>
      </c>
      <c r="F1985" t="s">
        <v>20</v>
      </c>
      <c r="G1985" t="s">
        <v>67</v>
      </c>
      <c r="H1985" s="1">
        <v>2020</v>
      </c>
      <c r="I1985" s="2">
        <v>975</v>
      </c>
      <c r="J1985" s="3">
        <v>438.75</v>
      </c>
      <c r="K1985">
        <f>Table1[[#This Row],[Total Revenue + Open]]/Table1[[#This Row],[Qty]]</f>
        <v>0.45</v>
      </c>
      <c r="L1985">
        <f>Table1[[#This Row],[Total Revenue + Open]]/Table1[[#This Row],[Qty]]</f>
        <v>0.45</v>
      </c>
    </row>
    <row r="1986" spans="1:12">
      <c r="A1986" t="s">
        <v>10</v>
      </c>
      <c r="B1986" t="s">
        <v>11</v>
      </c>
      <c r="C1986" t="s">
        <v>119</v>
      </c>
      <c r="D1986" t="s">
        <v>120</v>
      </c>
      <c r="E1986" t="s">
        <v>19</v>
      </c>
      <c r="F1986" t="s">
        <v>20</v>
      </c>
      <c r="G1986" t="s">
        <v>67</v>
      </c>
      <c r="H1986" s="1">
        <v>2021</v>
      </c>
      <c r="I1986" s="2">
        <v>50</v>
      </c>
      <c r="J1986" s="3">
        <v>22.5</v>
      </c>
      <c r="K1986">
        <f>Table1[[#This Row],[Total Revenue + Open]]/Table1[[#This Row],[Qty]]</f>
        <v>0.45</v>
      </c>
      <c r="L1986">
        <f>Table1[[#This Row],[Total Revenue + Open]]/Table1[[#This Row],[Qty]]</f>
        <v>0.45</v>
      </c>
    </row>
    <row r="1987" spans="1:12">
      <c r="A1987" t="s">
        <v>10</v>
      </c>
      <c r="B1987" t="s">
        <v>11</v>
      </c>
      <c r="C1987" t="s">
        <v>119</v>
      </c>
      <c r="D1987" t="s">
        <v>120</v>
      </c>
      <c r="E1987" t="s">
        <v>19</v>
      </c>
      <c r="F1987" t="s">
        <v>20</v>
      </c>
      <c r="G1987" t="s">
        <v>67</v>
      </c>
      <c r="H1987" s="1">
        <v>2021</v>
      </c>
      <c r="I1987" s="2">
        <v>4985</v>
      </c>
      <c r="J1987" s="3">
        <v>2243.25</v>
      </c>
      <c r="K1987">
        <f>Table1[[#This Row],[Total Revenue + Open]]/Table1[[#This Row],[Qty]]</f>
        <v>0.45</v>
      </c>
      <c r="L1987">
        <f>Table1[[#This Row],[Total Revenue + Open]]/Table1[[#This Row],[Qty]]</f>
        <v>0.45</v>
      </c>
    </row>
    <row r="1988" spans="1:12">
      <c r="A1988" t="s">
        <v>10</v>
      </c>
      <c r="B1988" t="s">
        <v>11</v>
      </c>
      <c r="C1988" t="s">
        <v>119</v>
      </c>
      <c r="D1988" t="s">
        <v>120</v>
      </c>
      <c r="E1988" t="s">
        <v>19</v>
      </c>
      <c r="F1988" t="s">
        <v>20</v>
      </c>
      <c r="G1988" t="s">
        <v>67</v>
      </c>
      <c r="H1988" s="1">
        <v>2021</v>
      </c>
      <c r="I1988" s="2">
        <v>1180</v>
      </c>
      <c r="J1988" s="3">
        <v>531</v>
      </c>
      <c r="K1988">
        <f>Table1[[#This Row],[Total Revenue + Open]]/Table1[[#This Row],[Qty]]</f>
        <v>0.45</v>
      </c>
      <c r="L1988">
        <f>Table1[[#This Row],[Total Revenue + Open]]/Table1[[#This Row],[Qty]]</f>
        <v>0.45</v>
      </c>
    </row>
    <row r="1989" spans="1:12">
      <c r="A1989" t="s">
        <v>10</v>
      </c>
      <c r="B1989" t="s">
        <v>11</v>
      </c>
      <c r="C1989" t="s">
        <v>119</v>
      </c>
      <c r="D1989" t="s">
        <v>120</v>
      </c>
      <c r="E1989" t="s">
        <v>19</v>
      </c>
      <c r="F1989" t="s">
        <v>20</v>
      </c>
      <c r="G1989" t="s">
        <v>67</v>
      </c>
      <c r="H1989" s="1">
        <v>2021</v>
      </c>
      <c r="I1989" s="2">
        <v>10</v>
      </c>
      <c r="J1989" s="3">
        <v>4.5</v>
      </c>
      <c r="K1989">
        <f>Table1[[#This Row],[Total Revenue + Open]]/Table1[[#This Row],[Qty]]</f>
        <v>0.45</v>
      </c>
      <c r="L1989">
        <f>Table1[[#This Row],[Total Revenue + Open]]/Table1[[#This Row],[Qty]]</f>
        <v>0.45</v>
      </c>
    </row>
    <row r="1990" spans="1:12">
      <c r="A1990" t="s">
        <v>10</v>
      </c>
      <c r="B1990" t="s">
        <v>11</v>
      </c>
      <c r="C1990" t="s">
        <v>119</v>
      </c>
      <c r="D1990" t="s">
        <v>120</v>
      </c>
      <c r="E1990" t="s">
        <v>19</v>
      </c>
      <c r="F1990" t="s">
        <v>20</v>
      </c>
      <c r="G1990" t="s">
        <v>67</v>
      </c>
      <c r="H1990" s="1">
        <v>2021</v>
      </c>
      <c r="I1990" s="2">
        <v>1365</v>
      </c>
      <c r="J1990" s="3">
        <v>614.25</v>
      </c>
      <c r="K1990">
        <f>Table1[[#This Row],[Total Revenue + Open]]/Table1[[#This Row],[Qty]]</f>
        <v>0.45</v>
      </c>
      <c r="L1990">
        <f>Table1[[#This Row],[Total Revenue + Open]]/Table1[[#This Row],[Qty]]</f>
        <v>0.45</v>
      </c>
    </row>
    <row r="1991" spans="1:12">
      <c r="A1991" t="s">
        <v>10</v>
      </c>
      <c r="B1991" t="s">
        <v>11</v>
      </c>
      <c r="C1991" t="s">
        <v>119</v>
      </c>
      <c r="D1991" t="s">
        <v>120</v>
      </c>
      <c r="E1991" t="s">
        <v>19</v>
      </c>
      <c r="F1991" t="s">
        <v>20</v>
      </c>
      <c r="G1991" t="s">
        <v>67</v>
      </c>
      <c r="H1991" s="1">
        <v>2021</v>
      </c>
      <c r="I1991" s="2">
        <v>5</v>
      </c>
      <c r="J1991" s="3">
        <v>2.25</v>
      </c>
      <c r="K1991">
        <f>Table1[[#This Row],[Total Revenue + Open]]/Table1[[#This Row],[Qty]]</f>
        <v>0.45</v>
      </c>
      <c r="L1991">
        <f>Table1[[#This Row],[Total Revenue + Open]]/Table1[[#This Row],[Qty]]</f>
        <v>0.45</v>
      </c>
    </row>
    <row r="1992" spans="1:12">
      <c r="A1992" t="s">
        <v>10</v>
      </c>
      <c r="B1992" t="s">
        <v>11</v>
      </c>
      <c r="C1992" t="s">
        <v>119</v>
      </c>
      <c r="D1992" t="s">
        <v>120</v>
      </c>
      <c r="E1992" t="s">
        <v>19</v>
      </c>
      <c r="F1992" t="s">
        <v>20</v>
      </c>
      <c r="G1992" t="s">
        <v>67</v>
      </c>
      <c r="H1992" s="1">
        <v>2021</v>
      </c>
      <c r="I1992" s="2">
        <v>750</v>
      </c>
      <c r="J1992" s="3">
        <v>337.5</v>
      </c>
      <c r="K1992">
        <f>Table1[[#This Row],[Total Revenue + Open]]/Table1[[#This Row],[Qty]]</f>
        <v>0.45</v>
      </c>
      <c r="L1992">
        <f>Table1[[#This Row],[Total Revenue + Open]]/Table1[[#This Row],[Qty]]</f>
        <v>0.45</v>
      </c>
    </row>
    <row r="1993" spans="1:12">
      <c r="A1993" t="s">
        <v>10</v>
      </c>
      <c r="B1993" t="s">
        <v>11</v>
      </c>
      <c r="C1993" t="s">
        <v>119</v>
      </c>
      <c r="D1993" t="s">
        <v>120</v>
      </c>
      <c r="E1993" t="s">
        <v>19</v>
      </c>
      <c r="F1993" t="s">
        <v>20</v>
      </c>
      <c r="G1993" t="s">
        <v>67</v>
      </c>
      <c r="H1993" s="1">
        <v>2021</v>
      </c>
      <c r="I1993" s="2">
        <v>425</v>
      </c>
      <c r="J1993" s="3">
        <v>191.25</v>
      </c>
      <c r="K1993">
        <f>Table1[[#This Row],[Total Revenue + Open]]/Table1[[#This Row],[Qty]]</f>
        <v>0.45</v>
      </c>
      <c r="L1993">
        <f>Table1[[#This Row],[Total Revenue + Open]]/Table1[[#This Row],[Qty]]</f>
        <v>0.45</v>
      </c>
    </row>
    <row r="1994" spans="1:12">
      <c r="A1994" t="s">
        <v>10</v>
      </c>
      <c r="B1994" t="s">
        <v>11</v>
      </c>
      <c r="C1994" t="s">
        <v>119</v>
      </c>
      <c r="D1994" t="s">
        <v>120</v>
      </c>
      <c r="E1994" t="s">
        <v>19</v>
      </c>
      <c r="F1994" t="s">
        <v>20</v>
      </c>
      <c r="G1994" t="s">
        <v>67</v>
      </c>
      <c r="H1994" s="1">
        <v>2021</v>
      </c>
      <c r="I1994" s="2">
        <v>150</v>
      </c>
      <c r="J1994" s="3">
        <v>67.5</v>
      </c>
      <c r="K1994">
        <f>Table1[[#This Row],[Total Revenue + Open]]/Table1[[#This Row],[Qty]]</f>
        <v>0.45</v>
      </c>
      <c r="L1994">
        <f>Table1[[#This Row],[Total Revenue + Open]]/Table1[[#This Row],[Qty]]</f>
        <v>0.45</v>
      </c>
    </row>
    <row r="1995" spans="1:12" hidden="1">
      <c r="A1995" t="s">
        <v>544</v>
      </c>
      <c r="B1995" t="s">
        <v>11</v>
      </c>
      <c r="C1995" t="s">
        <v>73</v>
      </c>
      <c r="D1995" t="s">
        <v>545</v>
      </c>
      <c r="E1995" t="s">
        <v>15</v>
      </c>
      <c r="F1995" t="s">
        <v>566</v>
      </c>
      <c r="G1995" t="s">
        <v>569</v>
      </c>
      <c r="H1995" s="1">
        <v>2022</v>
      </c>
      <c r="I1995" s="2">
        <v>160825</v>
      </c>
      <c r="J1995" s="3">
        <v>127689.185645215</v>
      </c>
      <c r="K1995">
        <f>Table1[[#This Row],[Total Revenue + Open]]/Table1[[#This Row],[Qty]]</f>
        <v>0.79396353580111922</v>
      </c>
      <c r="L1995">
        <f>Table1[[#This Row],[Total Revenue + Open]]/Table1[[#This Row],[Qty]]</f>
        <v>0.79396353580111922</v>
      </c>
    </row>
    <row r="1996" spans="1:12">
      <c r="A1996" t="s">
        <v>10</v>
      </c>
      <c r="B1996" t="s">
        <v>11</v>
      </c>
      <c r="C1996" t="s">
        <v>119</v>
      </c>
      <c r="D1996" t="s">
        <v>120</v>
      </c>
      <c r="E1996" t="s">
        <v>19</v>
      </c>
      <c r="F1996" t="s">
        <v>20</v>
      </c>
      <c r="G1996" t="s">
        <v>21</v>
      </c>
      <c r="H1996" s="1">
        <v>2018</v>
      </c>
      <c r="I1996" s="2">
        <v>3060</v>
      </c>
      <c r="J1996" s="3">
        <v>1836</v>
      </c>
      <c r="K1996">
        <f>Table1[[#This Row],[Total Revenue + Open]]/Table1[[#This Row],[Qty]]</f>
        <v>0.6</v>
      </c>
      <c r="L1996">
        <f>Table1[[#This Row],[Total Revenue + Open]]/Table1[[#This Row],[Qty]]</f>
        <v>0.6</v>
      </c>
    </row>
    <row r="1997" spans="1:12">
      <c r="A1997" t="s">
        <v>10</v>
      </c>
      <c r="B1997" t="s">
        <v>11</v>
      </c>
      <c r="C1997" t="s">
        <v>119</v>
      </c>
      <c r="D1997" t="s">
        <v>120</v>
      </c>
      <c r="E1997" t="s">
        <v>19</v>
      </c>
      <c r="F1997" t="s">
        <v>20</v>
      </c>
      <c r="G1997" t="s">
        <v>21</v>
      </c>
      <c r="H1997" s="1">
        <v>2018</v>
      </c>
      <c r="I1997" s="2">
        <v>370</v>
      </c>
      <c r="J1997" s="3">
        <v>222</v>
      </c>
      <c r="K1997">
        <f>Table1[[#This Row],[Total Revenue + Open]]/Table1[[#This Row],[Qty]]</f>
        <v>0.6</v>
      </c>
      <c r="L1997">
        <f>Table1[[#This Row],[Total Revenue + Open]]/Table1[[#This Row],[Qty]]</f>
        <v>0.6</v>
      </c>
    </row>
    <row r="1998" spans="1:12">
      <c r="A1998" t="s">
        <v>10</v>
      </c>
      <c r="B1998" t="s">
        <v>11</v>
      </c>
      <c r="C1998" t="s">
        <v>119</v>
      </c>
      <c r="D1998" t="s">
        <v>120</v>
      </c>
      <c r="E1998" t="s">
        <v>19</v>
      </c>
      <c r="F1998" t="s">
        <v>20</v>
      </c>
      <c r="G1998" t="s">
        <v>21</v>
      </c>
      <c r="H1998" s="1">
        <v>2018</v>
      </c>
      <c r="I1998" s="2">
        <v>370</v>
      </c>
      <c r="J1998" s="3">
        <v>222</v>
      </c>
      <c r="K1998">
        <f>Table1[[#This Row],[Total Revenue + Open]]/Table1[[#This Row],[Qty]]</f>
        <v>0.6</v>
      </c>
      <c r="L1998">
        <f>Table1[[#This Row],[Total Revenue + Open]]/Table1[[#This Row],[Qty]]</f>
        <v>0.6</v>
      </c>
    </row>
    <row r="1999" spans="1:12">
      <c r="A1999" t="s">
        <v>10</v>
      </c>
      <c r="B1999" t="s">
        <v>11</v>
      </c>
      <c r="C1999" t="s">
        <v>119</v>
      </c>
      <c r="D1999" t="s">
        <v>120</v>
      </c>
      <c r="E1999" t="s">
        <v>19</v>
      </c>
      <c r="F1999" t="s">
        <v>20</v>
      </c>
      <c r="G1999" t="s">
        <v>21</v>
      </c>
      <c r="H1999" s="1">
        <v>2019</v>
      </c>
      <c r="I1999" s="2">
        <v>100</v>
      </c>
      <c r="J1999" s="3">
        <v>60</v>
      </c>
      <c r="K1999">
        <f>Table1[[#This Row],[Total Revenue + Open]]/Table1[[#This Row],[Qty]]</f>
        <v>0.6</v>
      </c>
      <c r="L1999">
        <f>Table1[[#This Row],[Total Revenue + Open]]/Table1[[#This Row],[Qty]]</f>
        <v>0.6</v>
      </c>
    </row>
    <row r="2000" spans="1:12">
      <c r="A2000" t="s">
        <v>10</v>
      </c>
      <c r="B2000" t="s">
        <v>11</v>
      </c>
      <c r="C2000" t="s">
        <v>119</v>
      </c>
      <c r="D2000" t="s">
        <v>120</v>
      </c>
      <c r="E2000" t="s">
        <v>19</v>
      </c>
      <c r="F2000" t="s">
        <v>20</v>
      </c>
      <c r="G2000" t="s">
        <v>218</v>
      </c>
      <c r="H2000" s="1">
        <v>2020</v>
      </c>
      <c r="I2000" s="2">
        <v>1920</v>
      </c>
      <c r="J2000" s="3">
        <v>864</v>
      </c>
      <c r="K2000">
        <f>Table1[[#This Row],[Total Revenue + Open]]/Table1[[#This Row],[Qty]]</f>
        <v>0.45</v>
      </c>
      <c r="L2000">
        <f>Table1[[#This Row],[Total Revenue + Open]]/Table1[[#This Row],[Qty]]</f>
        <v>0.45</v>
      </c>
    </row>
    <row r="2001" spans="1:12">
      <c r="A2001" t="s">
        <v>10</v>
      </c>
      <c r="B2001" t="s">
        <v>11</v>
      </c>
      <c r="C2001" t="s">
        <v>119</v>
      </c>
      <c r="D2001" t="s">
        <v>120</v>
      </c>
      <c r="E2001" t="s">
        <v>19</v>
      </c>
      <c r="F2001" t="s">
        <v>20</v>
      </c>
      <c r="G2001" t="s">
        <v>218</v>
      </c>
      <c r="H2001" s="1">
        <v>2020</v>
      </c>
      <c r="I2001" s="2">
        <v>1050</v>
      </c>
      <c r="J2001" s="3">
        <v>472.5</v>
      </c>
      <c r="K2001">
        <f>Table1[[#This Row],[Total Revenue + Open]]/Table1[[#This Row],[Qty]]</f>
        <v>0.45</v>
      </c>
      <c r="L2001">
        <f>Table1[[#This Row],[Total Revenue + Open]]/Table1[[#This Row],[Qty]]</f>
        <v>0.45</v>
      </c>
    </row>
    <row r="2002" spans="1:12">
      <c r="A2002" t="s">
        <v>10</v>
      </c>
      <c r="B2002" t="s">
        <v>11</v>
      </c>
      <c r="C2002" t="s">
        <v>119</v>
      </c>
      <c r="D2002" t="s">
        <v>120</v>
      </c>
      <c r="E2002" t="s">
        <v>19</v>
      </c>
      <c r="F2002" t="s">
        <v>20</v>
      </c>
      <c r="G2002" t="s">
        <v>218</v>
      </c>
      <c r="H2002" s="1">
        <v>2021</v>
      </c>
      <c r="I2002" s="2">
        <v>100</v>
      </c>
      <c r="J2002" s="3">
        <v>45</v>
      </c>
      <c r="K2002">
        <f>Table1[[#This Row],[Total Revenue + Open]]/Table1[[#This Row],[Qty]]</f>
        <v>0.45</v>
      </c>
      <c r="L2002">
        <f>Table1[[#This Row],[Total Revenue + Open]]/Table1[[#This Row],[Qty]]</f>
        <v>0.45</v>
      </c>
    </row>
    <row r="2003" spans="1:12">
      <c r="A2003" t="s">
        <v>10</v>
      </c>
      <c r="B2003" t="s">
        <v>11</v>
      </c>
      <c r="C2003" t="s">
        <v>119</v>
      </c>
      <c r="D2003" t="s">
        <v>120</v>
      </c>
      <c r="E2003" t="s">
        <v>19</v>
      </c>
      <c r="F2003" t="s">
        <v>20</v>
      </c>
      <c r="G2003" t="s">
        <v>218</v>
      </c>
      <c r="H2003" s="1">
        <v>2021</v>
      </c>
      <c r="I2003" s="2">
        <v>475</v>
      </c>
      <c r="J2003" s="3">
        <v>213.75</v>
      </c>
      <c r="K2003">
        <f>Table1[[#This Row],[Total Revenue + Open]]/Table1[[#This Row],[Qty]]</f>
        <v>0.45</v>
      </c>
      <c r="L2003">
        <f>Table1[[#This Row],[Total Revenue + Open]]/Table1[[#This Row],[Qty]]</f>
        <v>0.45</v>
      </c>
    </row>
    <row r="2004" spans="1:12">
      <c r="A2004" t="s">
        <v>10</v>
      </c>
      <c r="B2004" t="s">
        <v>11</v>
      </c>
      <c r="C2004" t="s">
        <v>119</v>
      </c>
      <c r="D2004" t="s">
        <v>120</v>
      </c>
      <c r="E2004" t="s">
        <v>19</v>
      </c>
      <c r="F2004" t="s">
        <v>20</v>
      </c>
      <c r="G2004" t="s">
        <v>218</v>
      </c>
      <c r="H2004" s="1">
        <v>2021</v>
      </c>
      <c r="I2004" s="2">
        <v>1350</v>
      </c>
      <c r="J2004" s="3">
        <v>607.5</v>
      </c>
      <c r="K2004">
        <f>Table1[[#This Row],[Total Revenue + Open]]/Table1[[#This Row],[Qty]]</f>
        <v>0.45</v>
      </c>
      <c r="L2004">
        <f>Table1[[#This Row],[Total Revenue + Open]]/Table1[[#This Row],[Qty]]</f>
        <v>0.45</v>
      </c>
    </row>
    <row r="2005" spans="1:12">
      <c r="A2005" t="s">
        <v>10</v>
      </c>
      <c r="B2005" t="s">
        <v>11</v>
      </c>
      <c r="C2005" t="s">
        <v>119</v>
      </c>
      <c r="D2005" t="s">
        <v>120</v>
      </c>
      <c r="E2005" t="s">
        <v>19</v>
      </c>
      <c r="F2005" t="s">
        <v>20</v>
      </c>
      <c r="G2005" t="s">
        <v>218</v>
      </c>
      <c r="H2005" s="1">
        <v>2021</v>
      </c>
      <c r="I2005" s="2">
        <v>75</v>
      </c>
      <c r="J2005" s="3">
        <v>33.75</v>
      </c>
      <c r="K2005">
        <f>Table1[[#This Row],[Total Revenue + Open]]/Table1[[#This Row],[Qty]]</f>
        <v>0.45</v>
      </c>
      <c r="L2005">
        <f>Table1[[#This Row],[Total Revenue + Open]]/Table1[[#This Row],[Qty]]</f>
        <v>0.45</v>
      </c>
    </row>
    <row r="2006" spans="1:12">
      <c r="A2006" t="s">
        <v>10</v>
      </c>
      <c r="B2006" t="s">
        <v>11</v>
      </c>
      <c r="C2006" t="s">
        <v>119</v>
      </c>
      <c r="D2006" t="s">
        <v>120</v>
      </c>
      <c r="E2006" t="s">
        <v>19</v>
      </c>
      <c r="F2006" t="s">
        <v>20</v>
      </c>
      <c r="G2006" t="s">
        <v>218</v>
      </c>
      <c r="H2006" s="1">
        <v>2021</v>
      </c>
      <c r="I2006" s="2">
        <v>600</v>
      </c>
      <c r="J2006" s="3">
        <v>270</v>
      </c>
      <c r="K2006">
        <f>Table1[[#This Row],[Total Revenue + Open]]/Table1[[#This Row],[Qty]]</f>
        <v>0.45</v>
      </c>
      <c r="L2006">
        <f>Table1[[#This Row],[Total Revenue + Open]]/Table1[[#This Row],[Qty]]</f>
        <v>0.45</v>
      </c>
    </row>
    <row r="2007" spans="1:12">
      <c r="A2007" t="s">
        <v>10</v>
      </c>
      <c r="B2007" t="s">
        <v>11</v>
      </c>
      <c r="C2007" t="s">
        <v>119</v>
      </c>
      <c r="D2007" t="s">
        <v>120</v>
      </c>
      <c r="E2007" t="s">
        <v>19</v>
      </c>
      <c r="F2007" t="s">
        <v>20</v>
      </c>
      <c r="G2007" t="s">
        <v>218</v>
      </c>
      <c r="H2007" s="1">
        <v>2021</v>
      </c>
      <c r="I2007" s="2">
        <v>50</v>
      </c>
      <c r="J2007" s="3">
        <v>22.5</v>
      </c>
      <c r="K2007">
        <f>Table1[[#This Row],[Total Revenue + Open]]/Table1[[#This Row],[Qty]]</f>
        <v>0.45</v>
      </c>
      <c r="L2007">
        <f>Table1[[#This Row],[Total Revenue + Open]]/Table1[[#This Row],[Qty]]</f>
        <v>0.45</v>
      </c>
    </row>
    <row r="2008" spans="1:12">
      <c r="A2008" t="s">
        <v>10</v>
      </c>
      <c r="B2008" t="s">
        <v>11</v>
      </c>
      <c r="C2008" t="s">
        <v>119</v>
      </c>
      <c r="D2008" t="s">
        <v>120</v>
      </c>
      <c r="E2008" t="s">
        <v>19</v>
      </c>
      <c r="F2008" t="s">
        <v>20</v>
      </c>
      <c r="G2008" t="s">
        <v>218</v>
      </c>
      <c r="H2008" s="1">
        <v>2021</v>
      </c>
      <c r="I2008" s="2">
        <v>1275</v>
      </c>
      <c r="J2008" s="3">
        <v>573.75</v>
      </c>
      <c r="K2008">
        <f>Table1[[#This Row],[Total Revenue + Open]]/Table1[[#This Row],[Qty]]</f>
        <v>0.45</v>
      </c>
      <c r="L2008">
        <f>Table1[[#This Row],[Total Revenue + Open]]/Table1[[#This Row],[Qty]]</f>
        <v>0.45</v>
      </c>
    </row>
    <row r="2009" spans="1:12">
      <c r="A2009" t="s">
        <v>10</v>
      </c>
      <c r="B2009" t="s">
        <v>11</v>
      </c>
      <c r="C2009" t="s">
        <v>119</v>
      </c>
      <c r="D2009" t="s">
        <v>120</v>
      </c>
      <c r="E2009" t="s">
        <v>19</v>
      </c>
      <c r="F2009" t="s">
        <v>20</v>
      </c>
      <c r="G2009" t="s">
        <v>218</v>
      </c>
      <c r="H2009" s="1">
        <v>2021</v>
      </c>
      <c r="I2009" s="2">
        <v>2650</v>
      </c>
      <c r="J2009" s="3">
        <v>1192.5</v>
      </c>
      <c r="K2009">
        <f>Table1[[#This Row],[Total Revenue + Open]]/Table1[[#This Row],[Qty]]</f>
        <v>0.45</v>
      </c>
      <c r="L2009">
        <f>Table1[[#This Row],[Total Revenue + Open]]/Table1[[#This Row],[Qty]]</f>
        <v>0.45</v>
      </c>
    </row>
    <row r="2010" spans="1:12">
      <c r="A2010" t="s">
        <v>10</v>
      </c>
      <c r="B2010" t="s">
        <v>11</v>
      </c>
      <c r="C2010" t="s">
        <v>119</v>
      </c>
      <c r="D2010" t="s">
        <v>120</v>
      </c>
      <c r="E2010" t="s">
        <v>19</v>
      </c>
      <c r="F2010" t="s">
        <v>20</v>
      </c>
      <c r="G2010" t="s">
        <v>218</v>
      </c>
      <c r="H2010" s="1">
        <v>2021</v>
      </c>
      <c r="I2010" s="2">
        <v>5425</v>
      </c>
      <c r="J2010" s="3">
        <v>2441.25</v>
      </c>
      <c r="K2010">
        <f>Table1[[#This Row],[Total Revenue + Open]]/Table1[[#This Row],[Qty]]</f>
        <v>0.45</v>
      </c>
      <c r="L2010">
        <f>Table1[[#This Row],[Total Revenue + Open]]/Table1[[#This Row],[Qty]]</f>
        <v>0.45</v>
      </c>
    </row>
    <row r="2011" spans="1:12">
      <c r="A2011" t="s">
        <v>10</v>
      </c>
      <c r="B2011" t="s">
        <v>11</v>
      </c>
      <c r="C2011" t="s">
        <v>119</v>
      </c>
      <c r="D2011" t="s">
        <v>120</v>
      </c>
      <c r="E2011" t="s">
        <v>19</v>
      </c>
      <c r="F2011" t="s">
        <v>20</v>
      </c>
      <c r="G2011" t="s">
        <v>218</v>
      </c>
      <c r="H2011" s="1">
        <v>2021</v>
      </c>
      <c r="I2011" s="2">
        <v>100</v>
      </c>
      <c r="J2011" s="3">
        <v>45</v>
      </c>
      <c r="K2011">
        <f>Table1[[#This Row],[Total Revenue + Open]]/Table1[[#This Row],[Qty]]</f>
        <v>0.45</v>
      </c>
      <c r="L2011">
        <f>Table1[[#This Row],[Total Revenue + Open]]/Table1[[#This Row],[Qty]]</f>
        <v>0.45</v>
      </c>
    </row>
    <row r="2012" spans="1:12" hidden="1">
      <c r="A2012" t="s">
        <v>544</v>
      </c>
      <c r="B2012" t="s">
        <v>11</v>
      </c>
      <c r="C2012" t="s">
        <v>73</v>
      </c>
      <c r="D2012" t="s">
        <v>545</v>
      </c>
      <c r="E2012" t="s">
        <v>15</v>
      </c>
      <c r="F2012" t="s">
        <v>566</v>
      </c>
      <c r="G2012" t="s">
        <v>569</v>
      </c>
      <c r="H2012" s="1">
        <v>2022</v>
      </c>
      <c r="I2012" s="2">
        <v>151100</v>
      </c>
      <c r="J2012" s="3">
        <v>124497.846933237</v>
      </c>
      <c r="K2012">
        <f>Table1[[#This Row],[Total Revenue + Open]]/Table1[[#This Row],[Qty]]</f>
        <v>0.82394339466073463</v>
      </c>
      <c r="L2012">
        <f>Table1[[#This Row],[Total Revenue + Open]]/Table1[[#This Row],[Qty]]</f>
        <v>0.82394339466073463</v>
      </c>
    </row>
    <row r="2013" spans="1:12" hidden="1">
      <c r="A2013" t="s">
        <v>544</v>
      </c>
      <c r="B2013" t="s">
        <v>11</v>
      </c>
      <c r="C2013" t="s">
        <v>73</v>
      </c>
      <c r="D2013" t="s">
        <v>545</v>
      </c>
      <c r="E2013" t="s">
        <v>15</v>
      </c>
      <c r="F2013" t="s">
        <v>566</v>
      </c>
      <c r="G2013" t="s">
        <v>569</v>
      </c>
      <c r="H2013" s="1">
        <v>2022</v>
      </c>
      <c r="I2013" s="2">
        <v>140655</v>
      </c>
      <c r="J2013" s="3">
        <v>119492.00738583499</v>
      </c>
      <c r="K2013">
        <f>Table1[[#This Row],[Total Revenue + Open]]/Table1[[#This Row],[Qty]]</f>
        <v>0.84953970627304387</v>
      </c>
      <c r="L2013">
        <f>Table1[[#This Row],[Total Revenue + Open]]/Table1[[#This Row],[Qty]]</f>
        <v>0.84953970627304387</v>
      </c>
    </row>
    <row r="2014" spans="1:12">
      <c r="A2014" t="s">
        <v>10</v>
      </c>
      <c r="B2014" t="s">
        <v>11</v>
      </c>
      <c r="C2014" t="s">
        <v>119</v>
      </c>
      <c r="D2014" t="s">
        <v>120</v>
      </c>
      <c r="E2014" t="s">
        <v>19</v>
      </c>
      <c r="F2014" t="s">
        <v>20</v>
      </c>
      <c r="G2014" t="s">
        <v>218</v>
      </c>
      <c r="H2014" s="1">
        <v>2021</v>
      </c>
      <c r="I2014" s="2">
        <v>725</v>
      </c>
      <c r="J2014" s="3">
        <v>326.25</v>
      </c>
      <c r="K2014">
        <f>Table1[[#This Row],[Total Revenue + Open]]/Table1[[#This Row],[Qty]]</f>
        <v>0.45</v>
      </c>
      <c r="L2014">
        <f>Table1[[#This Row],[Total Revenue + Open]]/Table1[[#This Row],[Qty]]</f>
        <v>0.45</v>
      </c>
    </row>
    <row r="2015" spans="1:12">
      <c r="A2015" t="s">
        <v>10</v>
      </c>
      <c r="B2015" t="s">
        <v>11</v>
      </c>
      <c r="C2015" t="s">
        <v>119</v>
      </c>
      <c r="D2015" t="s">
        <v>120</v>
      </c>
      <c r="E2015" t="s">
        <v>19</v>
      </c>
      <c r="F2015" t="s">
        <v>20</v>
      </c>
      <c r="G2015" t="s">
        <v>218</v>
      </c>
      <c r="H2015" s="1">
        <v>2021</v>
      </c>
      <c r="I2015" s="2">
        <v>275</v>
      </c>
      <c r="J2015" s="3">
        <v>123.75</v>
      </c>
      <c r="K2015">
        <f>Table1[[#This Row],[Total Revenue + Open]]/Table1[[#This Row],[Qty]]</f>
        <v>0.45</v>
      </c>
      <c r="L2015">
        <f>Table1[[#This Row],[Total Revenue + Open]]/Table1[[#This Row],[Qty]]</f>
        <v>0.45</v>
      </c>
    </row>
    <row r="2016" spans="1:12">
      <c r="A2016" t="s">
        <v>10</v>
      </c>
      <c r="B2016" t="s">
        <v>11</v>
      </c>
      <c r="C2016" t="s">
        <v>119</v>
      </c>
      <c r="D2016" t="s">
        <v>120</v>
      </c>
      <c r="E2016" t="s">
        <v>19</v>
      </c>
      <c r="F2016" t="s">
        <v>20</v>
      </c>
      <c r="G2016" t="s">
        <v>218</v>
      </c>
      <c r="H2016" s="1">
        <v>2021</v>
      </c>
      <c r="I2016" s="2">
        <v>0</v>
      </c>
      <c r="J2016" s="3">
        <v>0</v>
      </c>
      <c r="K2016" t="e">
        <f>Table1[[#This Row],[Total Revenue + Open]]/Table1[[#This Row],[Qty]]</f>
        <v>#DIV/0!</v>
      </c>
      <c r="L2016" t="e">
        <f>Table1[[#This Row],[Total Revenue + Open]]/Table1[[#This Row],[Qty]]</f>
        <v>#DIV/0!</v>
      </c>
    </row>
    <row r="2017" spans="1:12" hidden="1">
      <c r="A2017" t="s">
        <v>544</v>
      </c>
      <c r="B2017" t="s">
        <v>11</v>
      </c>
      <c r="C2017" t="s">
        <v>73</v>
      </c>
      <c r="D2017" t="s">
        <v>545</v>
      </c>
      <c r="E2017" t="s">
        <v>15</v>
      </c>
      <c r="F2017" t="s">
        <v>566</v>
      </c>
      <c r="G2017" t="s">
        <v>569</v>
      </c>
      <c r="H2017" s="1">
        <v>2022</v>
      </c>
      <c r="I2017" s="2">
        <v>128715</v>
      </c>
      <c r="J2017" s="3">
        <v>118951.66949185899</v>
      </c>
      <c r="K2017">
        <f>Table1[[#This Row],[Total Revenue + Open]]/Table1[[#This Row],[Qty]]</f>
        <v>0.92414768668654779</v>
      </c>
      <c r="L2017">
        <f>Table1[[#This Row],[Total Revenue + Open]]/Table1[[#This Row],[Qty]]</f>
        <v>0.92414768668654779</v>
      </c>
    </row>
    <row r="2018" spans="1:12">
      <c r="A2018" t="s">
        <v>10</v>
      </c>
      <c r="B2018" t="s">
        <v>11</v>
      </c>
      <c r="C2018" t="s">
        <v>119</v>
      </c>
      <c r="D2018" t="s">
        <v>120</v>
      </c>
      <c r="E2018" t="s">
        <v>19</v>
      </c>
      <c r="F2018" t="s">
        <v>20</v>
      </c>
      <c r="G2018" t="s">
        <v>218</v>
      </c>
      <c r="H2018" s="1">
        <v>2020</v>
      </c>
      <c r="I2018" s="2">
        <v>160</v>
      </c>
      <c r="J2018" s="3">
        <v>72</v>
      </c>
      <c r="K2018">
        <f>Table1[[#This Row],[Total Revenue + Open]]/Table1[[#This Row],[Qty]]</f>
        <v>0.45</v>
      </c>
      <c r="L2018">
        <f>Table1[[#This Row],[Total Revenue + Open]]/Table1[[#This Row],[Qty]]</f>
        <v>0.45</v>
      </c>
    </row>
    <row r="2019" spans="1:12">
      <c r="A2019" t="s">
        <v>10</v>
      </c>
      <c r="B2019" t="s">
        <v>11</v>
      </c>
      <c r="C2019" t="s">
        <v>119</v>
      </c>
      <c r="D2019" t="s">
        <v>120</v>
      </c>
      <c r="E2019" t="s">
        <v>19</v>
      </c>
      <c r="F2019" t="s">
        <v>20</v>
      </c>
      <c r="G2019" t="s">
        <v>218</v>
      </c>
      <c r="H2019" s="1">
        <v>2021</v>
      </c>
      <c r="I2019" s="2">
        <v>725</v>
      </c>
      <c r="J2019" s="3">
        <v>326.25</v>
      </c>
      <c r="K2019">
        <f>Table1[[#This Row],[Total Revenue + Open]]/Table1[[#This Row],[Qty]]</f>
        <v>0.45</v>
      </c>
      <c r="L2019">
        <f>Table1[[#This Row],[Total Revenue + Open]]/Table1[[#This Row],[Qty]]</f>
        <v>0.45</v>
      </c>
    </row>
    <row r="2020" spans="1:12">
      <c r="A2020" t="s">
        <v>10</v>
      </c>
      <c r="B2020" t="s">
        <v>11</v>
      </c>
      <c r="C2020" t="s">
        <v>119</v>
      </c>
      <c r="D2020" t="s">
        <v>120</v>
      </c>
      <c r="E2020" t="s">
        <v>19</v>
      </c>
      <c r="F2020" t="s">
        <v>20</v>
      </c>
      <c r="G2020" t="s">
        <v>218</v>
      </c>
      <c r="H2020" s="1">
        <v>2021</v>
      </c>
      <c r="I2020" s="2">
        <v>100</v>
      </c>
      <c r="J2020" s="3">
        <v>45</v>
      </c>
      <c r="K2020">
        <f>Table1[[#This Row],[Total Revenue + Open]]/Table1[[#This Row],[Qty]]</f>
        <v>0.45</v>
      </c>
      <c r="L2020">
        <f>Table1[[#This Row],[Total Revenue + Open]]/Table1[[#This Row],[Qty]]</f>
        <v>0.45</v>
      </c>
    </row>
    <row r="2021" spans="1:12">
      <c r="A2021" t="s">
        <v>10</v>
      </c>
      <c r="B2021" t="s">
        <v>11</v>
      </c>
      <c r="C2021" t="s">
        <v>119</v>
      </c>
      <c r="D2021" t="s">
        <v>120</v>
      </c>
      <c r="E2021" t="s">
        <v>19</v>
      </c>
      <c r="F2021" t="s">
        <v>20</v>
      </c>
      <c r="G2021" t="s">
        <v>218</v>
      </c>
      <c r="H2021" s="1">
        <v>2021</v>
      </c>
      <c r="I2021" s="2">
        <v>125</v>
      </c>
      <c r="J2021" s="3">
        <v>56.25</v>
      </c>
      <c r="K2021">
        <f>Table1[[#This Row],[Total Revenue + Open]]/Table1[[#This Row],[Qty]]</f>
        <v>0.45</v>
      </c>
      <c r="L2021">
        <f>Table1[[#This Row],[Total Revenue + Open]]/Table1[[#This Row],[Qty]]</f>
        <v>0.45</v>
      </c>
    </row>
    <row r="2022" spans="1:12">
      <c r="A2022" t="s">
        <v>10</v>
      </c>
      <c r="B2022" t="s">
        <v>11</v>
      </c>
      <c r="C2022" t="s">
        <v>119</v>
      </c>
      <c r="D2022" t="s">
        <v>120</v>
      </c>
      <c r="E2022" t="s">
        <v>19</v>
      </c>
      <c r="F2022" t="s">
        <v>20</v>
      </c>
      <c r="G2022" t="s">
        <v>218</v>
      </c>
      <c r="H2022" s="1">
        <v>2021</v>
      </c>
      <c r="I2022" s="2">
        <v>400</v>
      </c>
      <c r="J2022" s="3">
        <v>180</v>
      </c>
      <c r="K2022">
        <f>Table1[[#This Row],[Total Revenue + Open]]/Table1[[#This Row],[Qty]]</f>
        <v>0.45</v>
      </c>
      <c r="L2022">
        <f>Table1[[#This Row],[Total Revenue + Open]]/Table1[[#This Row],[Qty]]</f>
        <v>0.45</v>
      </c>
    </row>
    <row r="2023" spans="1:12">
      <c r="A2023" t="s">
        <v>10</v>
      </c>
      <c r="B2023" t="s">
        <v>11</v>
      </c>
      <c r="C2023" t="s">
        <v>119</v>
      </c>
      <c r="D2023" t="s">
        <v>120</v>
      </c>
      <c r="E2023" t="s">
        <v>19</v>
      </c>
      <c r="F2023" t="s">
        <v>20</v>
      </c>
      <c r="G2023" t="s">
        <v>218</v>
      </c>
      <c r="H2023" s="1">
        <v>2021</v>
      </c>
      <c r="I2023" s="2">
        <v>25</v>
      </c>
      <c r="J2023" s="3">
        <v>11.25</v>
      </c>
      <c r="K2023">
        <f>Table1[[#This Row],[Total Revenue + Open]]/Table1[[#This Row],[Qty]]</f>
        <v>0.45</v>
      </c>
      <c r="L2023">
        <f>Table1[[#This Row],[Total Revenue + Open]]/Table1[[#This Row],[Qty]]</f>
        <v>0.45</v>
      </c>
    </row>
    <row r="2024" spans="1:12">
      <c r="A2024" t="s">
        <v>10</v>
      </c>
      <c r="B2024" t="s">
        <v>11</v>
      </c>
      <c r="C2024" t="s">
        <v>119</v>
      </c>
      <c r="D2024" t="s">
        <v>120</v>
      </c>
      <c r="E2024" t="s">
        <v>19</v>
      </c>
      <c r="F2024" t="s">
        <v>20</v>
      </c>
      <c r="G2024" t="s">
        <v>218</v>
      </c>
      <c r="H2024" s="1">
        <v>2021</v>
      </c>
      <c r="I2024" s="2">
        <v>100</v>
      </c>
      <c r="J2024" s="3">
        <v>45</v>
      </c>
      <c r="K2024">
        <f>Table1[[#This Row],[Total Revenue + Open]]/Table1[[#This Row],[Qty]]</f>
        <v>0.45</v>
      </c>
      <c r="L2024">
        <f>Table1[[#This Row],[Total Revenue + Open]]/Table1[[#This Row],[Qty]]</f>
        <v>0.45</v>
      </c>
    </row>
    <row r="2025" spans="1:12">
      <c r="A2025" t="s">
        <v>10</v>
      </c>
      <c r="B2025" t="s">
        <v>11</v>
      </c>
      <c r="C2025" t="s">
        <v>119</v>
      </c>
      <c r="D2025" t="s">
        <v>120</v>
      </c>
      <c r="E2025" t="s">
        <v>19</v>
      </c>
      <c r="F2025" t="s">
        <v>20</v>
      </c>
      <c r="G2025" t="s">
        <v>218</v>
      </c>
      <c r="H2025" s="1">
        <v>2020</v>
      </c>
      <c r="I2025" s="2">
        <v>680</v>
      </c>
      <c r="J2025" s="3">
        <v>306</v>
      </c>
      <c r="K2025">
        <f>Table1[[#This Row],[Total Revenue + Open]]/Table1[[#This Row],[Qty]]</f>
        <v>0.45</v>
      </c>
      <c r="L2025">
        <f>Table1[[#This Row],[Total Revenue + Open]]/Table1[[#This Row],[Qty]]</f>
        <v>0.45</v>
      </c>
    </row>
    <row r="2026" spans="1:12">
      <c r="A2026" t="s">
        <v>10</v>
      </c>
      <c r="B2026" t="s">
        <v>11</v>
      </c>
      <c r="C2026" t="s">
        <v>119</v>
      </c>
      <c r="D2026" t="s">
        <v>120</v>
      </c>
      <c r="E2026" t="s">
        <v>19</v>
      </c>
      <c r="F2026" t="s">
        <v>20</v>
      </c>
      <c r="G2026" t="s">
        <v>218</v>
      </c>
      <c r="H2026" s="1">
        <v>2020</v>
      </c>
      <c r="I2026" s="2">
        <v>300</v>
      </c>
      <c r="J2026" s="3">
        <v>135</v>
      </c>
      <c r="K2026">
        <f>Table1[[#This Row],[Total Revenue + Open]]/Table1[[#This Row],[Qty]]</f>
        <v>0.45</v>
      </c>
      <c r="L2026">
        <f>Table1[[#This Row],[Total Revenue + Open]]/Table1[[#This Row],[Qty]]</f>
        <v>0.45</v>
      </c>
    </row>
    <row r="2027" spans="1:12">
      <c r="A2027" t="s">
        <v>10</v>
      </c>
      <c r="B2027" t="s">
        <v>11</v>
      </c>
      <c r="C2027" t="s">
        <v>119</v>
      </c>
      <c r="D2027" t="s">
        <v>120</v>
      </c>
      <c r="E2027" t="s">
        <v>19</v>
      </c>
      <c r="F2027" t="s">
        <v>20</v>
      </c>
      <c r="G2027" t="s">
        <v>218</v>
      </c>
      <c r="H2027" s="1">
        <v>2021</v>
      </c>
      <c r="I2027" s="2">
        <v>1330</v>
      </c>
      <c r="J2027" s="3">
        <v>598.5</v>
      </c>
      <c r="K2027">
        <f>Table1[[#This Row],[Total Revenue + Open]]/Table1[[#This Row],[Qty]]</f>
        <v>0.45</v>
      </c>
      <c r="L2027">
        <f>Table1[[#This Row],[Total Revenue + Open]]/Table1[[#This Row],[Qty]]</f>
        <v>0.45</v>
      </c>
    </row>
    <row r="2028" spans="1:12">
      <c r="A2028" t="s">
        <v>10</v>
      </c>
      <c r="B2028" t="s">
        <v>11</v>
      </c>
      <c r="C2028" t="s">
        <v>119</v>
      </c>
      <c r="D2028" t="s">
        <v>120</v>
      </c>
      <c r="E2028" t="s">
        <v>19</v>
      </c>
      <c r="F2028" t="s">
        <v>20</v>
      </c>
      <c r="G2028" t="s">
        <v>218</v>
      </c>
      <c r="H2028" s="1">
        <v>2021</v>
      </c>
      <c r="I2028" s="2">
        <v>375</v>
      </c>
      <c r="J2028" s="3">
        <v>168.75</v>
      </c>
      <c r="K2028">
        <f>Table1[[#This Row],[Total Revenue + Open]]/Table1[[#This Row],[Qty]]</f>
        <v>0.45</v>
      </c>
      <c r="L2028">
        <f>Table1[[#This Row],[Total Revenue + Open]]/Table1[[#This Row],[Qty]]</f>
        <v>0.45</v>
      </c>
    </row>
    <row r="2029" spans="1:12">
      <c r="A2029" t="s">
        <v>10</v>
      </c>
      <c r="B2029" t="s">
        <v>11</v>
      </c>
      <c r="C2029" t="s">
        <v>119</v>
      </c>
      <c r="D2029" t="s">
        <v>120</v>
      </c>
      <c r="E2029" t="s">
        <v>19</v>
      </c>
      <c r="F2029" t="s">
        <v>20</v>
      </c>
      <c r="G2029" t="s">
        <v>218</v>
      </c>
      <c r="H2029" s="1">
        <v>2021</v>
      </c>
      <c r="I2029" s="2">
        <v>425</v>
      </c>
      <c r="J2029" s="3">
        <v>191.25</v>
      </c>
      <c r="K2029">
        <f>Table1[[#This Row],[Total Revenue + Open]]/Table1[[#This Row],[Qty]]</f>
        <v>0.45</v>
      </c>
      <c r="L2029">
        <f>Table1[[#This Row],[Total Revenue + Open]]/Table1[[#This Row],[Qty]]</f>
        <v>0.45</v>
      </c>
    </row>
    <row r="2030" spans="1:12">
      <c r="A2030" t="s">
        <v>10</v>
      </c>
      <c r="B2030" t="s">
        <v>11</v>
      </c>
      <c r="C2030" t="s">
        <v>119</v>
      </c>
      <c r="D2030" t="s">
        <v>120</v>
      </c>
      <c r="E2030" t="s">
        <v>19</v>
      </c>
      <c r="F2030" t="s">
        <v>20</v>
      </c>
      <c r="G2030" t="s">
        <v>218</v>
      </c>
      <c r="H2030" s="1">
        <v>2021</v>
      </c>
      <c r="I2030" s="2">
        <v>725</v>
      </c>
      <c r="J2030" s="3">
        <v>326.25</v>
      </c>
      <c r="K2030">
        <f>Table1[[#This Row],[Total Revenue + Open]]/Table1[[#This Row],[Qty]]</f>
        <v>0.45</v>
      </c>
      <c r="L2030">
        <f>Table1[[#This Row],[Total Revenue + Open]]/Table1[[#This Row],[Qty]]</f>
        <v>0.45</v>
      </c>
    </row>
    <row r="2031" spans="1:12">
      <c r="A2031" t="s">
        <v>10</v>
      </c>
      <c r="B2031" t="s">
        <v>11</v>
      </c>
      <c r="C2031" t="s">
        <v>119</v>
      </c>
      <c r="D2031" t="s">
        <v>120</v>
      </c>
      <c r="E2031" t="s">
        <v>19</v>
      </c>
      <c r="F2031" t="s">
        <v>20</v>
      </c>
      <c r="G2031" t="s">
        <v>218</v>
      </c>
      <c r="H2031" s="1">
        <v>2021</v>
      </c>
      <c r="I2031" s="2">
        <v>475</v>
      </c>
      <c r="J2031" s="3">
        <v>213.75</v>
      </c>
      <c r="K2031">
        <f>Table1[[#This Row],[Total Revenue + Open]]/Table1[[#This Row],[Qty]]</f>
        <v>0.45</v>
      </c>
      <c r="L2031">
        <f>Table1[[#This Row],[Total Revenue + Open]]/Table1[[#This Row],[Qty]]</f>
        <v>0.45</v>
      </c>
    </row>
    <row r="2032" spans="1:12">
      <c r="A2032" t="s">
        <v>10</v>
      </c>
      <c r="B2032" t="s">
        <v>11</v>
      </c>
      <c r="C2032" t="s">
        <v>119</v>
      </c>
      <c r="D2032" t="s">
        <v>120</v>
      </c>
      <c r="E2032" t="s">
        <v>19</v>
      </c>
      <c r="F2032" t="s">
        <v>20</v>
      </c>
      <c r="G2032" t="s">
        <v>218</v>
      </c>
      <c r="H2032" s="1">
        <v>2021</v>
      </c>
      <c r="I2032" s="2">
        <v>100</v>
      </c>
      <c r="J2032" s="3">
        <v>45</v>
      </c>
      <c r="K2032">
        <f>Table1[[#This Row],[Total Revenue + Open]]/Table1[[#This Row],[Qty]]</f>
        <v>0.45</v>
      </c>
      <c r="L2032">
        <f>Table1[[#This Row],[Total Revenue + Open]]/Table1[[#This Row],[Qty]]</f>
        <v>0.45</v>
      </c>
    </row>
    <row r="2033" spans="1:12" hidden="1">
      <c r="A2033" t="s">
        <v>544</v>
      </c>
      <c r="B2033" t="s">
        <v>11</v>
      </c>
      <c r="C2033" t="s">
        <v>73</v>
      </c>
      <c r="D2033" t="s">
        <v>545</v>
      </c>
      <c r="E2033" t="s">
        <v>15</v>
      </c>
      <c r="F2033" t="s">
        <v>566</v>
      </c>
      <c r="G2033" t="s">
        <v>569</v>
      </c>
      <c r="H2033" s="1">
        <v>2022</v>
      </c>
      <c r="I2033" s="2">
        <v>147485</v>
      </c>
      <c r="J2033" s="3">
        <v>117300.909441535</v>
      </c>
      <c r="K2033">
        <f>Table1[[#This Row],[Total Revenue + Open]]/Table1[[#This Row],[Qty]]</f>
        <v>0.79534128515804992</v>
      </c>
      <c r="L2033">
        <f>Table1[[#This Row],[Total Revenue + Open]]/Table1[[#This Row],[Qty]]</f>
        <v>0.79534128515804992</v>
      </c>
    </row>
    <row r="2034" spans="1:12">
      <c r="A2034" t="s">
        <v>10</v>
      </c>
      <c r="B2034" t="s">
        <v>11</v>
      </c>
      <c r="C2034" t="s">
        <v>119</v>
      </c>
      <c r="D2034" t="s">
        <v>120</v>
      </c>
      <c r="E2034" t="s">
        <v>19</v>
      </c>
      <c r="F2034" t="s">
        <v>20</v>
      </c>
      <c r="G2034" t="s">
        <v>219</v>
      </c>
      <c r="H2034" s="1">
        <v>2018</v>
      </c>
      <c r="I2034" s="2">
        <v>850</v>
      </c>
      <c r="J2034" s="3">
        <v>297.5</v>
      </c>
      <c r="K2034">
        <f>Table1[[#This Row],[Total Revenue + Open]]/Table1[[#This Row],[Qty]]</f>
        <v>0.35</v>
      </c>
      <c r="L2034">
        <f>Table1[[#This Row],[Total Revenue + Open]]/Table1[[#This Row],[Qty]]</f>
        <v>0.35</v>
      </c>
    </row>
    <row r="2035" spans="1:12">
      <c r="A2035" t="s">
        <v>10</v>
      </c>
      <c r="B2035" t="s">
        <v>11</v>
      </c>
      <c r="C2035" t="s">
        <v>119</v>
      </c>
      <c r="D2035" t="s">
        <v>120</v>
      </c>
      <c r="E2035" t="s">
        <v>19</v>
      </c>
      <c r="F2035" t="s">
        <v>20</v>
      </c>
      <c r="G2035" t="s">
        <v>219</v>
      </c>
      <c r="H2035" s="1">
        <v>2018</v>
      </c>
      <c r="I2035" s="2">
        <v>5240</v>
      </c>
      <c r="J2035" s="3">
        <v>1834</v>
      </c>
      <c r="K2035">
        <f>Table1[[#This Row],[Total Revenue + Open]]/Table1[[#This Row],[Qty]]</f>
        <v>0.35</v>
      </c>
      <c r="L2035">
        <f>Table1[[#This Row],[Total Revenue + Open]]/Table1[[#This Row],[Qty]]</f>
        <v>0.35</v>
      </c>
    </row>
    <row r="2036" spans="1:12">
      <c r="A2036" t="s">
        <v>10</v>
      </c>
      <c r="B2036" t="s">
        <v>11</v>
      </c>
      <c r="C2036" t="s">
        <v>119</v>
      </c>
      <c r="D2036" t="s">
        <v>120</v>
      </c>
      <c r="E2036" t="s">
        <v>19</v>
      </c>
      <c r="F2036" t="s">
        <v>20</v>
      </c>
      <c r="G2036" t="s">
        <v>219</v>
      </c>
      <c r="H2036" s="1">
        <v>2018</v>
      </c>
      <c r="I2036" s="2">
        <v>1100</v>
      </c>
      <c r="J2036" s="3">
        <v>385</v>
      </c>
      <c r="K2036">
        <f>Table1[[#This Row],[Total Revenue + Open]]/Table1[[#This Row],[Qty]]</f>
        <v>0.35</v>
      </c>
      <c r="L2036">
        <f>Table1[[#This Row],[Total Revenue + Open]]/Table1[[#This Row],[Qty]]</f>
        <v>0.35</v>
      </c>
    </row>
    <row r="2037" spans="1:12">
      <c r="A2037" t="s">
        <v>10</v>
      </c>
      <c r="B2037" t="s">
        <v>11</v>
      </c>
      <c r="C2037" t="s">
        <v>119</v>
      </c>
      <c r="D2037" t="s">
        <v>120</v>
      </c>
      <c r="E2037" t="s">
        <v>19</v>
      </c>
      <c r="F2037" t="s">
        <v>20</v>
      </c>
      <c r="G2037" t="s">
        <v>219</v>
      </c>
      <c r="H2037" s="1">
        <v>2018</v>
      </c>
      <c r="I2037" s="2">
        <v>1170</v>
      </c>
      <c r="J2037" s="3">
        <v>409.5</v>
      </c>
      <c r="K2037">
        <f>Table1[[#This Row],[Total Revenue + Open]]/Table1[[#This Row],[Qty]]</f>
        <v>0.35</v>
      </c>
      <c r="L2037">
        <f>Table1[[#This Row],[Total Revenue + Open]]/Table1[[#This Row],[Qty]]</f>
        <v>0.35</v>
      </c>
    </row>
    <row r="2038" spans="1:12">
      <c r="A2038" t="s">
        <v>10</v>
      </c>
      <c r="B2038" t="s">
        <v>11</v>
      </c>
      <c r="C2038" t="s">
        <v>119</v>
      </c>
      <c r="D2038" t="s">
        <v>120</v>
      </c>
      <c r="E2038" t="s">
        <v>19</v>
      </c>
      <c r="F2038" t="s">
        <v>20</v>
      </c>
      <c r="G2038" t="s">
        <v>219</v>
      </c>
      <c r="H2038" s="1">
        <v>2018</v>
      </c>
      <c r="I2038" s="2">
        <v>2800</v>
      </c>
      <c r="J2038" s="3">
        <v>980</v>
      </c>
      <c r="K2038">
        <f>Table1[[#This Row],[Total Revenue + Open]]/Table1[[#This Row],[Qty]]</f>
        <v>0.35</v>
      </c>
      <c r="L2038">
        <f>Table1[[#This Row],[Total Revenue + Open]]/Table1[[#This Row],[Qty]]</f>
        <v>0.35</v>
      </c>
    </row>
    <row r="2039" spans="1:12">
      <c r="A2039" t="s">
        <v>10</v>
      </c>
      <c r="B2039" t="s">
        <v>11</v>
      </c>
      <c r="C2039" t="s">
        <v>119</v>
      </c>
      <c r="D2039" t="s">
        <v>120</v>
      </c>
      <c r="E2039" t="s">
        <v>19</v>
      </c>
      <c r="F2039" t="s">
        <v>20</v>
      </c>
      <c r="G2039" t="s">
        <v>219</v>
      </c>
      <c r="H2039" s="1">
        <v>2018</v>
      </c>
      <c r="I2039" s="2">
        <v>10190</v>
      </c>
      <c r="J2039" s="3">
        <v>3566.5</v>
      </c>
      <c r="K2039">
        <f>Table1[[#This Row],[Total Revenue + Open]]/Table1[[#This Row],[Qty]]</f>
        <v>0.35</v>
      </c>
      <c r="L2039">
        <f>Table1[[#This Row],[Total Revenue + Open]]/Table1[[#This Row],[Qty]]</f>
        <v>0.35</v>
      </c>
    </row>
    <row r="2040" spans="1:12">
      <c r="A2040" t="s">
        <v>10</v>
      </c>
      <c r="B2040" t="s">
        <v>11</v>
      </c>
      <c r="C2040" t="s">
        <v>119</v>
      </c>
      <c r="D2040" t="s">
        <v>120</v>
      </c>
      <c r="E2040" t="s">
        <v>19</v>
      </c>
      <c r="F2040" t="s">
        <v>20</v>
      </c>
      <c r="G2040" t="s">
        <v>219</v>
      </c>
      <c r="H2040" s="1">
        <v>2018</v>
      </c>
      <c r="I2040" s="2">
        <v>1750</v>
      </c>
      <c r="J2040" s="3">
        <v>612.5</v>
      </c>
      <c r="K2040">
        <f>Table1[[#This Row],[Total Revenue + Open]]/Table1[[#This Row],[Qty]]</f>
        <v>0.35</v>
      </c>
      <c r="L2040">
        <f>Table1[[#This Row],[Total Revenue + Open]]/Table1[[#This Row],[Qty]]</f>
        <v>0.35</v>
      </c>
    </row>
    <row r="2041" spans="1:12">
      <c r="A2041" t="s">
        <v>10</v>
      </c>
      <c r="B2041" t="s">
        <v>11</v>
      </c>
      <c r="C2041" t="s">
        <v>119</v>
      </c>
      <c r="D2041" t="s">
        <v>120</v>
      </c>
      <c r="E2041" t="s">
        <v>19</v>
      </c>
      <c r="F2041" t="s">
        <v>20</v>
      </c>
      <c r="G2041" t="s">
        <v>219</v>
      </c>
      <c r="H2041" s="1">
        <v>2018</v>
      </c>
      <c r="I2041" s="2">
        <v>700</v>
      </c>
      <c r="J2041" s="3">
        <v>245</v>
      </c>
      <c r="K2041">
        <f>Table1[[#This Row],[Total Revenue + Open]]/Table1[[#This Row],[Qty]]</f>
        <v>0.35</v>
      </c>
      <c r="L2041">
        <f>Table1[[#This Row],[Total Revenue + Open]]/Table1[[#This Row],[Qty]]</f>
        <v>0.35</v>
      </c>
    </row>
    <row r="2042" spans="1:12">
      <c r="A2042" t="s">
        <v>10</v>
      </c>
      <c r="B2042" t="s">
        <v>11</v>
      </c>
      <c r="C2042" t="s">
        <v>119</v>
      </c>
      <c r="D2042" t="s">
        <v>120</v>
      </c>
      <c r="E2042" t="s">
        <v>19</v>
      </c>
      <c r="F2042" t="s">
        <v>20</v>
      </c>
      <c r="G2042" t="s">
        <v>219</v>
      </c>
      <c r="H2042" s="1">
        <v>2019</v>
      </c>
      <c r="I2042" s="2">
        <v>4630</v>
      </c>
      <c r="J2042" s="3">
        <v>1620.5</v>
      </c>
      <c r="K2042">
        <f>Table1[[#This Row],[Total Revenue + Open]]/Table1[[#This Row],[Qty]]</f>
        <v>0.35</v>
      </c>
      <c r="L2042">
        <f>Table1[[#This Row],[Total Revenue + Open]]/Table1[[#This Row],[Qty]]</f>
        <v>0.35</v>
      </c>
    </row>
    <row r="2043" spans="1:12">
      <c r="A2043" t="s">
        <v>10</v>
      </c>
      <c r="B2043" t="s">
        <v>11</v>
      </c>
      <c r="C2043" t="s">
        <v>119</v>
      </c>
      <c r="D2043" t="s">
        <v>120</v>
      </c>
      <c r="E2043" t="s">
        <v>19</v>
      </c>
      <c r="F2043" t="s">
        <v>20</v>
      </c>
      <c r="G2043" t="s">
        <v>219</v>
      </c>
      <c r="H2043" s="1">
        <v>2019</v>
      </c>
      <c r="I2043" s="2">
        <v>5</v>
      </c>
      <c r="J2043" s="3">
        <v>1.75</v>
      </c>
      <c r="K2043">
        <f>Table1[[#This Row],[Total Revenue + Open]]/Table1[[#This Row],[Qty]]</f>
        <v>0.35</v>
      </c>
      <c r="L2043">
        <f>Table1[[#This Row],[Total Revenue + Open]]/Table1[[#This Row],[Qty]]</f>
        <v>0.35</v>
      </c>
    </row>
    <row r="2044" spans="1:12">
      <c r="A2044" t="s">
        <v>10</v>
      </c>
      <c r="B2044" t="s">
        <v>11</v>
      </c>
      <c r="C2044" t="s">
        <v>119</v>
      </c>
      <c r="D2044" t="s">
        <v>120</v>
      </c>
      <c r="E2044" t="s">
        <v>19</v>
      </c>
      <c r="F2044" t="s">
        <v>20</v>
      </c>
      <c r="G2044" t="s">
        <v>219</v>
      </c>
      <c r="H2044" s="1">
        <v>2019</v>
      </c>
      <c r="I2044" s="2">
        <v>25</v>
      </c>
      <c r="J2044" s="3">
        <v>8.75</v>
      </c>
      <c r="K2044">
        <f>Table1[[#This Row],[Total Revenue + Open]]/Table1[[#This Row],[Qty]]</f>
        <v>0.35</v>
      </c>
      <c r="L2044">
        <f>Table1[[#This Row],[Total Revenue + Open]]/Table1[[#This Row],[Qty]]</f>
        <v>0.35</v>
      </c>
    </row>
    <row r="2045" spans="1:12">
      <c r="A2045" t="s">
        <v>10</v>
      </c>
      <c r="B2045" t="s">
        <v>11</v>
      </c>
      <c r="C2045" t="s">
        <v>119</v>
      </c>
      <c r="D2045" t="s">
        <v>120</v>
      </c>
      <c r="E2045" t="s">
        <v>19</v>
      </c>
      <c r="F2045" t="s">
        <v>20</v>
      </c>
      <c r="G2045" t="s">
        <v>219</v>
      </c>
      <c r="H2045" s="1">
        <v>2019</v>
      </c>
      <c r="I2045" s="2">
        <v>100</v>
      </c>
      <c r="J2045" s="3">
        <v>35</v>
      </c>
      <c r="K2045">
        <f>Table1[[#This Row],[Total Revenue + Open]]/Table1[[#This Row],[Qty]]</f>
        <v>0.35</v>
      </c>
      <c r="L2045">
        <f>Table1[[#This Row],[Total Revenue + Open]]/Table1[[#This Row],[Qty]]</f>
        <v>0.35</v>
      </c>
    </row>
    <row r="2046" spans="1:12">
      <c r="A2046" t="s">
        <v>10</v>
      </c>
      <c r="B2046" t="s">
        <v>11</v>
      </c>
      <c r="C2046" t="s">
        <v>119</v>
      </c>
      <c r="D2046" t="s">
        <v>120</v>
      </c>
      <c r="E2046" t="s">
        <v>19</v>
      </c>
      <c r="F2046" t="s">
        <v>20</v>
      </c>
      <c r="G2046" t="s">
        <v>219</v>
      </c>
      <c r="H2046" s="1">
        <v>2019</v>
      </c>
      <c r="I2046" s="2">
        <v>1805</v>
      </c>
      <c r="J2046" s="3">
        <v>631.75</v>
      </c>
      <c r="K2046">
        <f>Table1[[#This Row],[Total Revenue + Open]]/Table1[[#This Row],[Qty]]</f>
        <v>0.35</v>
      </c>
      <c r="L2046">
        <f>Table1[[#This Row],[Total Revenue + Open]]/Table1[[#This Row],[Qty]]</f>
        <v>0.35</v>
      </c>
    </row>
    <row r="2047" spans="1:12">
      <c r="A2047" t="s">
        <v>10</v>
      </c>
      <c r="B2047" t="s">
        <v>11</v>
      </c>
      <c r="C2047" t="s">
        <v>119</v>
      </c>
      <c r="D2047" t="s">
        <v>120</v>
      </c>
      <c r="E2047" t="s">
        <v>19</v>
      </c>
      <c r="F2047" t="s">
        <v>20</v>
      </c>
      <c r="G2047" t="s">
        <v>219</v>
      </c>
      <c r="H2047" s="1">
        <v>2019</v>
      </c>
      <c r="I2047" s="2">
        <v>5855</v>
      </c>
      <c r="J2047" s="3">
        <v>2049.25</v>
      </c>
      <c r="K2047">
        <f>Table1[[#This Row],[Total Revenue + Open]]/Table1[[#This Row],[Qty]]</f>
        <v>0.35</v>
      </c>
      <c r="L2047">
        <f>Table1[[#This Row],[Total Revenue + Open]]/Table1[[#This Row],[Qty]]</f>
        <v>0.35</v>
      </c>
    </row>
    <row r="2048" spans="1:12">
      <c r="A2048" t="s">
        <v>10</v>
      </c>
      <c r="B2048" t="s">
        <v>11</v>
      </c>
      <c r="C2048" t="s">
        <v>119</v>
      </c>
      <c r="D2048" t="s">
        <v>120</v>
      </c>
      <c r="E2048" t="s">
        <v>19</v>
      </c>
      <c r="F2048" t="s">
        <v>20</v>
      </c>
      <c r="G2048" t="s">
        <v>219</v>
      </c>
      <c r="H2048" s="1">
        <v>2019</v>
      </c>
      <c r="I2048" s="2">
        <v>175</v>
      </c>
      <c r="J2048" s="3">
        <v>61.25</v>
      </c>
      <c r="K2048">
        <f>Table1[[#This Row],[Total Revenue + Open]]/Table1[[#This Row],[Qty]]</f>
        <v>0.35</v>
      </c>
      <c r="L2048">
        <f>Table1[[#This Row],[Total Revenue + Open]]/Table1[[#This Row],[Qty]]</f>
        <v>0.35</v>
      </c>
    </row>
    <row r="2049" spans="1:12">
      <c r="A2049" t="s">
        <v>10</v>
      </c>
      <c r="B2049" t="s">
        <v>11</v>
      </c>
      <c r="C2049" t="s">
        <v>119</v>
      </c>
      <c r="D2049" t="s">
        <v>120</v>
      </c>
      <c r="E2049" t="s">
        <v>19</v>
      </c>
      <c r="F2049" t="s">
        <v>20</v>
      </c>
      <c r="G2049" t="s">
        <v>219</v>
      </c>
      <c r="H2049" s="1">
        <v>2020</v>
      </c>
      <c r="I2049" s="2">
        <v>175</v>
      </c>
      <c r="J2049" s="3">
        <v>61.25</v>
      </c>
      <c r="K2049">
        <f>Table1[[#This Row],[Total Revenue + Open]]/Table1[[#This Row],[Qty]]</f>
        <v>0.35</v>
      </c>
      <c r="L2049">
        <f>Table1[[#This Row],[Total Revenue + Open]]/Table1[[#This Row],[Qty]]</f>
        <v>0.35</v>
      </c>
    </row>
    <row r="2050" spans="1:12">
      <c r="A2050" t="s">
        <v>10</v>
      </c>
      <c r="B2050" t="s">
        <v>11</v>
      </c>
      <c r="C2050" t="s">
        <v>119</v>
      </c>
      <c r="D2050" t="s">
        <v>120</v>
      </c>
      <c r="E2050" t="s">
        <v>19</v>
      </c>
      <c r="F2050" t="s">
        <v>20</v>
      </c>
      <c r="G2050" t="s">
        <v>219</v>
      </c>
      <c r="H2050" s="1">
        <v>2020</v>
      </c>
      <c r="I2050" s="2">
        <v>940</v>
      </c>
      <c r="J2050" s="3">
        <v>329</v>
      </c>
      <c r="K2050">
        <f>Table1[[#This Row],[Total Revenue + Open]]/Table1[[#This Row],[Qty]]</f>
        <v>0.35</v>
      </c>
      <c r="L2050">
        <f>Table1[[#This Row],[Total Revenue + Open]]/Table1[[#This Row],[Qty]]</f>
        <v>0.35</v>
      </c>
    </row>
    <row r="2051" spans="1:12">
      <c r="A2051" t="s">
        <v>10</v>
      </c>
      <c r="B2051" t="s">
        <v>11</v>
      </c>
      <c r="C2051" t="s">
        <v>119</v>
      </c>
      <c r="D2051" t="s">
        <v>120</v>
      </c>
      <c r="E2051" t="s">
        <v>19</v>
      </c>
      <c r="F2051" t="s">
        <v>20</v>
      </c>
      <c r="G2051" t="s">
        <v>219</v>
      </c>
      <c r="H2051" s="1">
        <v>2020</v>
      </c>
      <c r="I2051" s="2">
        <v>155</v>
      </c>
      <c r="J2051" s="3">
        <v>54.25</v>
      </c>
      <c r="K2051">
        <f>Table1[[#This Row],[Total Revenue + Open]]/Table1[[#This Row],[Qty]]</f>
        <v>0.35</v>
      </c>
      <c r="L2051">
        <f>Table1[[#This Row],[Total Revenue + Open]]/Table1[[#This Row],[Qty]]</f>
        <v>0.35</v>
      </c>
    </row>
    <row r="2052" spans="1:12">
      <c r="A2052" t="s">
        <v>10</v>
      </c>
      <c r="B2052" t="s">
        <v>11</v>
      </c>
      <c r="C2052" t="s">
        <v>119</v>
      </c>
      <c r="D2052" t="s">
        <v>120</v>
      </c>
      <c r="E2052" t="s">
        <v>19</v>
      </c>
      <c r="F2052" t="s">
        <v>20</v>
      </c>
      <c r="G2052" t="s">
        <v>219</v>
      </c>
      <c r="H2052" s="1">
        <v>2021</v>
      </c>
      <c r="I2052" s="2">
        <v>330</v>
      </c>
      <c r="J2052" s="3">
        <v>115.5</v>
      </c>
      <c r="K2052">
        <f>Table1[[#This Row],[Total Revenue + Open]]/Table1[[#This Row],[Qty]]</f>
        <v>0.35</v>
      </c>
      <c r="L2052">
        <f>Table1[[#This Row],[Total Revenue + Open]]/Table1[[#This Row],[Qty]]</f>
        <v>0.35</v>
      </c>
    </row>
    <row r="2053" spans="1:12">
      <c r="A2053" t="s">
        <v>10</v>
      </c>
      <c r="B2053" t="s">
        <v>11</v>
      </c>
      <c r="C2053" t="s">
        <v>119</v>
      </c>
      <c r="D2053" t="s">
        <v>120</v>
      </c>
      <c r="E2053" t="s">
        <v>19</v>
      </c>
      <c r="F2053" t="s">
        <v>20</v>
      </c>
      <c r="G2053" t="s">
        <v>219</v>
      </c>
      <c r="H2053" s="1">
        <v>2018</v>
      </c>
      <c r="I2053" s="2">
        <v>170</v>
      </c>
      <c r="J2053" s="3">
        <v>59.5</v>
      </c>
      <c r="K2053">
        <f>Table1[[#This Row],[Total Revenue + Open]]/Table1[[#This Row],[Qty]]</f>
        <v>0.35</v>
      </c>
      <c r="L2053">
        <f>Table1[[#This Row],[Total Revenue + Open]]/Table1[[#This Row],[Qty]]</f>
        <v>0.35</v>
      </c>
    </row>
    <row r="2054" spans="1:12">
      <c r="A2054" t="s">
        <v>10</v>
      </c>
      <c r="B2054" t="s">
        <v>11</v>
      </c>
      <c r="C2054" t="s">
        <v>119</v>
      </c>
      <c r="D2054" t="s">
        <v>120</v>
      </c>
      <c r="E2054" t="s">
        <v>19</v>
      </c>
      <c r="F2054" t="s">
        <v>20</v>
      </c>
      <c r="G2054" t="s">
        <v>219</v>
      </c>
      <c r="H2054" s="1">
        <v>2018</v>
      </c>
      <c r="I2054" s="2">
        <v>700</v>
      </c>
      <c r="J2054" s="3">
        <v>245</v>
      </c>
      <c r="K2054">
        <f>Table1[[#This Row],[Total Revenue + Open]]/Table1[[#This Row],[Qty]]</f>
        <v>0.35</v>
      </c>
      <c r="L2054">
        <f>Table1[[#This Row],[Total Revenue + Open]]/Table1[[#This Row],[Qty]]</f>
        <v>0.35</v>
      </c>
    </row>
    <row r="2055" spans="1:12">
      <c r="A2055" t="s">
        <v>10</v>
      </c>
      <c r="B2055" t="s">
        <v>11</v>
      </c>
      <c r="C2055" t="s">
        <v>119</v>
      </c>
      <c r="D2055" t="s">
        <v>120</v>
      </c>
      <c r="E2055" t="s">
        <v>19</v>
      </c>
      <c r="F2055" t="s">
        <v>20</v>
      </c>
      <c r="G2055" t="s">
        <v>219</v>
      </c>
      <c r="H2055" s="1">
        <v>2018</v>
      </c>
      <c r="I2055" s="2">
        <v>115</v>
      </c>
      <c r="J2055" s="3">
        <v>40.25</v>
      </c>
      <c r="K2055">
        <f>Table1[[#This Row],[Total Revenue + Open]]/Table1[[#This Row],[Qty]]</f>
        <v>0.35</v>
      </c>
      <c r="L2055">
        <f>Table1[[#This Row],[Total Revenue + Open]]/Table1[[#This Row],[Qty]]</f>
        <v>0.35</v>
      </c>
    </row>
    <row r="2056" spans="1:12">
      <c r="A2056" t="s">
        <v>10</v>
      </c>
      <c r="B2056" t="s">
        <v>11</v>
      </c>
      <c r="C2056" t="s">
        <v>119</v>
      </c>
      <c r="D2056" t="s">
        <v>120</v>
      </c>
      <c r="E2056" t="s">
        <v>19</v>
      </c>
      <c r="F2056" t="s">
        <v>20</v>
      </c>
      <c r="G2056" t="s">
        <v>219</v>
      </c>
      <c r="H2056" s="1">
        <v>2021</v>
      </c>
      <c r="I2056" s="2">
        <v>135</v>
      </c>
      <c r="J2056" s="3">
        <v>47.25</v>
      </c>
      <c r="K2056">
        <f>Table1[[#This Row],[Total Revenue + Open]]/Table1[[#This Row],[Qty]]</f>
        <v>0.35</v>
      </c>
      <c r="L2056">
        <f>Table1[[#This Row],[Total Revenue + Open]]/Table1[[#This Row],[Qty]]</f>
        <v>0.35</v>
      </c>
    </row>
    <row r="2057" spans="1:12">
      <c r="A2057" t="s">
        <v>10</v>
      </c>
      <c r="B2057" t="s">
        <v>11</v>
      </c>
      <c r="C2057" t="s">
        <v>119</v>
      </c>
      <c r="D2057" t="s">
        <v>120</v>
      </c>
      <c r="E2057" t="s">
        <v>19</v>
      </c>
      <c r="F2057" t="s">
        <v>20</v>
      </c>
      <c r="G2057" t="s">
        <v>117</v>
      </c>
      <c r="H2057" s="1">
        <v>2018</v>
      </c>
      <c r="I2057" s="2">
        <v>310</v>
      </c>
      <c r="J2057" s="3">
        <v>108.5</v>
      </c>
      <c r="K2057">
        <f>Table1[[#This Row],[Total Revenue + Open]]/Table1[[#This Row],[Qty]]</f>
        <v>0.35</v>
      </c>
      <c r="L2057">
        <f>Table1[[#This Row],[Total Revenue + Open]]/Table1[[#This Row],[Qty]]</f>
        <v>0.35</v>
      </c>
    </row>
    <row r="2058" spans="1:12">
      <c r="A2058" t="s">
        <v>10</v>
      </c>
      <c r="B2058" t="s">
        <v>11</v>
      </c>
      <c r="C2058" t="s">
        <v>119</v>
      </c>
      <c r="D2058" t="s">
        <v>120</v>
      </c>
      <c r="E2058" t="s">
        <v>19</v>
      </c>
      <c r="F2058" t="s">
        <v>20</v>
      </c>
      <c r="G2058" t="s">
        <v>117</v>
      </c>
      <c r="H2058" s="1">
        <v>2018</v>
      </c>
      <c r="I2058" s="2">
        <v>440</v>
      </c>
      <c r="J2058" s="3">
        <v>154</v>
      </c>
      <c r="K2058">
        <f>Table1[[#This Row],[Total Revenue + Open]]/Table1[[#This Row],[Qty]]</f>
        <v>0.35</v>
      </c>
      <c r="L2058">
        <f>Table1[[#This Row],[Total Revenue + Open]]/Table1[[#This Row],[Qty]]</f>
        <v>0.35</v>
      </c>
    </row>
    <row r="2059" spans="1:12">
      <c r="A2059" t="s">
        <v>10</v>
      </c>
      <c r="B2059" t="s">
        <v>11</v>
      </c>
      <c r="C2059" t="s">
        <v>119</v>
      </c>
      <c r="D2059" t="s">
        <v>120</v>
      </c>
      <c r="E2059" t="s">
        <v>19</v>
      </c>
      <c r="F2059" t="s">
        <v>20</v>
      </c>
      <c r="G2059" t="s">
        <v>117</v>
      </c>
      <c r="H2059" s="1">
        <v>2018</v>
      </c>
      <c r="I2059" s="2">
        <v>150</v>
      </c>
      <c r="J2059" s="3">
        <v>52.5</v>
      </c>
      <c r="K2059">
        <f>Table1[[#This Row],[Total Revenue + Open]]/Table1[[#This Row],[Qty]]</f>
        <v>0.35</v>
      </c>
      <c r="L2059">
        <f>Table1[[#This Row],[Total Revenue + Open]]/Table1[[#This Row],[Qty]]</f>
        <v>0.35</v>
      </c>
    </row>
    <row r="2060" spans="1:12">
      <c r="A2060" t="s">
        <v>10</v>
      </c>
      <c r="B2060" t="s">
        <v>11</v>
      </c>
      <c r="C2060" t="s">
        <v>119</v>
      </c>
      <c r="D2060" t="s">
        <v>120</v>
      </c>
      <c r="E2060" t="s">
        <v>19</v>
      </c>
      <c r="F2060" t="s">
        <v>20</v>
      </c>
      <c r="G2060" t="s">
        <v>117</v>
      </c>
      <c r="H2060" s="1">
        <v>2018</v>
      </c>
      <c r="I2060" s="2">
        <v>50</v>
      </c>
      <c r="J2060" s="3">
        <v>17.5</v>
      </c>
      <c r="K2060">
        <f>Table1[[#This Row],[Total Revenue + Open]]/Table1[[#This Row],[Qty]]</f>
        <v>0.35</v>
      </c>
      <c r="L2060">
        <f>Table1[[#This Row],[Total Revenue + Open]]/Table1[[#This Row],[Qty]]</f>
        <v>0.35</v>
      </c>
    </row>
    <row r="2061" spans="1:12">
      <c r="A2061" t="s">
        <v>10</v>
      </c>
      <c r="B2061" t="s">
        <v>11</v>
      </c>
      <c r="C2061" t="s">
        <v>119</v>
      </c>
      <c r="D2061" t="s">
        <v>120</v>
      </c>
      <c r="E2061" t="s">
        <v>19</v>
      </c>
      <c r="F2061" t="s">
        <v>20</v>
      </c>
      <c r="G2061" t="s">
        <v>117</v>
      </c>
      <c r="H2061" s="1">
        <v>2019</v>
      </c>
      <c r="I2061" s="2">
        <v>300</v>
      </c>
      <c r="J2061" s="3">
        <v>105</v>
      </c>
      <c r="K2061">
        <f>Table1[[#This Row],[Total Revenue + Open]]/Table1[[#This Row],[Qty]]</f>
        <v>0.35</v>
      </c>
      <c r="L2061">
        <f>Table1[[#This Row],[Total Revenue + Open]]/Table1[[#This Row],[Qty]]</f>
        <v>0.35</v>
      </c>
    </row>
    <row r="2062" spans="1:12">
      <c r="A2062" t="s">
        <v>10</v>
      </c>
      <c r="B2062" t="s">
        <v>11</v>
      </c>
      <c r="C2062" t="s">
        <v>119</v>
      </c>
      <c r="D2062" t="s">
        <v>120</v>
      </c>
      <c r="E2062" t="s">
        <v>19</v>
      </c>
      <c r="F2062" t="s">
        <v>20</v>
      </c>
      <c r="G2062" t="s">
        <v>117</v>
      </c>
      <c r="H2062" s="1">
        <v>2019</v>
      </c>
      <c r="I2062" s="2">
        <v>50</v>
      </c>
      <c r="J2062" s="3">
        <v>17.5</v>
      </c>
      <c r="K2062">
        <f>Table1[[#This Row],[Total Revenue + Open]]/Table1[[#This Row],[Qty]]</f>
        <v>0.35</v>
      </c>
      <c r="L2062">
        <f>Table1[[#This Row],[Total Revenue + Open]]/Table1[[#This Row],[Qty]]</f>
        <v>0.35</v>
      </c>
    </row>
    <row r="2063" spans="1:12">
      <c r="A2063" t="s">
        <v>10</v>
      </c>
      <c r="B2063" t="s">
        <v>11</v>
      </c>
      <c r="C2063" t="s">
        <v>119</v>
      </c>
      <c r="D2063" t="s">
        <v>120</v>
      </c>
      <c r="E2063" t="s">
        <v>19</v>
      </c>
      <c r="F2063" t="s">
        <v>20</v>
      </c>
      <c r="G2063" t="s">
        <v>117</v>
      </c>
      <c r="H2063" s="1">
        <v>2019</v>
      </c>
      <c r="I2063" s="2">
        <v>320</v>
      </c>
      <c r="J2063" s="3">
        <v>112</v>
      </c>
      <c r="K2063">
        <f>Table1[[#This Row],[Total Revenue + Open]]/Table1[[#This Row],[Qty]]</f>
        <v>0.35</v>
      </c>
      <c r="L2063">
        <f>Table1[[#This Row],[Total Revenue + Open]]/Table1[[#This Row],[Qty]]</f>
        <v>0.35</v>
      </c>
    </row>
    <row r="2064" spans="1:12">
      <c r="A2064" t="s">
        <v>10</v>
      </c>
      <c r="B2064" t="s">
        <v>11</v>
      </c>
      <c r="C2064" t="s">
        <v>119</v>
      </c>
      <c r="D2064" t="s">
        <v>120</v>
      </c>
      <c r="E2064" t="s">
        <v>19</v>
      </c>
      <c r="F2064" t="s">
        <v>20</v>
      </c>
      <c r="G2064" t="s">
        <v>117</v>
      </c>
      <c r="H2064" s="1">
        <v>2019</v>
      </c>
      <c r="I2064" s="2">
        <v>2735</v>
      </c>
      <c r="J2064" s="3">
        <v>957.25</v>
      </c>
      <c r="K2064">
        <f>Table1[[#This Row],[Total Revenue + Open]]/Table1[[#This Row],[Qty]]</f>
        <v>0.35</v>
      </c>
      <c r="L2064">
        <f>Table1[[#This Row],[Total Revenue + Open]]/Table1[[#This Row],[Qty]]</f>
        <v>0.35</v>
      </c>
    </row>
    <row r="2065" spans="1:12">
      <c r="A2065" t="s">
        <v>10</v>
      </c>
      <c r="B2065" t="s">
        <v>11</v>
      </c>
      <c r="C2065" t="s">
        <v>119</v>
      </c>
      <c r="D2065" t="s">
        <v>120</v>
      </c>
      <c r="E2065" t="s">
        <v>19</v>
      </c>
      <c r="F2065" t="s">
        <v>20</v>
      </c>
      <c r="G2065" t="s">
        <v>117</v>
      </c>
      <c r="H2065" s="1">
        <v>2020</v>
      </c>
      <c r="I2065" s="2">
        <v>5</v>
      </c>
      <c r="J2065" s="3">
        <v>1.75</v>
      </c>
      <c r="K2065">
        <f>Table1[[#This Row],[Total Revenue + Open]]/Table1[[#This Row],[Qty]]</f>
        <v>0.35</v>
      </c>
      <c r="L2065">
        <f>Table1[[#This Row],[Total Revenue + Open]]/Table1[[#This Row],[Qty]]</f>
        <v>0.35</v>
      </c>
    </row>
    <row r="2066" spans="1:12">
      <c r="A2066" t="s">
        <v>10</v>
      </c>
      <c r="B2066" t="s">
        <v>11</v>
      </c>
      <c r="C2066" t="s">
        <v>119</v>
      </c>
      <c r="D2066" t="s">
        <v>120</v>
      </c>
      <c r="E2066" t="s">
        <v>19</v>
      </c>
      <c r="F2066" t="s">
        <v>20</v>
      </c>
      <c r="G2066" t="s">
        <v>117</v>
      </c>
      <c r="H2066" s="1">
        <v>2020</v>
      </c>
      <c r="I2066" s="2">
        <v>1350</v>
      </c>
      <c r="J2066" s="3">
        <v>472.5</v>
      </c>
      <c r="K2066">
        <f>Table1[[#This Row],[Total Revenue + Open]]/Table1[[#This Row],[Qty]]</f>
        <v>0.35</v>
      </c>
      <c r="L2066">
        <f>Table1[[#This Row],[Total Revenue + Open]]/Table1[[#This Row],[Qty]]</f>
        <v>0.35</v>
      </c>
    </row>
    <row r="2067" spans="1:12">
      <c r="A2067" t="s">
        <v>10</v>
      </c>
      <c r="B2067" t="s">
        <v>11</v>
      </c>
      <c r="C2067" t="s">
        <v>119</v>
      </c>
      <c r="D2067" t="s">
        <v>120</v>
      </c>
      <c r="E2067" t="s">
        <v>19</v>
      </c>
      <c r="F2067" t="s">
        <v>20</v>
      </c>
      <c r="G2067" t="s">
        <v>117</v>
      </c>
      <c r="H2067" s="1">
        <v>2020</v>
      </c>
      <c r="I2067" s="2">
        <v>15</v>
      </c>
      <c r="J2067" s="3">
        <v>5.25</v>
      </c>
      <c r="K2067">
        <f>Table1[[#This Row],[Total Revenue + Open]]/Table1[[#This Row],[Qty]]</f>
        <v>0.35</v>
      </c>
      <c r="L2067">
        <f>Table1[[#This Row],[Total Revenue + Open]]/Table1[[#This Row],[Qty]]</f>
        <v>0.35</v>
      </c>
    </row>
    <row r="2068" spans="1:12">
      <c r="A2068" t="s">
        <v>10</v>
      </c>
      <c r="B2068" t="s">
        <v>11</v>
      </c>
      <c r="C2068" t="s">
        <v>119</v>
      </c>
      <c r="D2068" t="s">
        <v>120</v>
      </c>
      <c r="E2068" t="s">
        <v>19</v>
      </c>
      <c r="F2068" t="s">
        <v>20</v>
      </c>
      <c r="G2068" t="s">
        <v>117</v>
      </c>
      <c r="H2068" s="1">
        <v>2020</v>
      </c>
      <c r="I2068" s="2">
        <v>1385</v>
      </c>
      <c r="J2068" s="3">
        <v>484.75</v>
      </c>
      <c r="K2068">
        <f>Table1[[#This Row],[Total Revenue + Open]]/Table1[[#This Row],[Qty]]</f>
        <v>0.35</v>
      </c>
      <c r="L2068">
        <f>Table1[[#This Row],[Total Revenue + Open]]/Table1[[#This Row],[Qty]]</f>
        <v>0.35</v>
      </c>
    </row>
    <row r="2069" spans="1:12">
      <c r="A2069" t="s">
        <v>10</v>
      </c>
      <c r="B2069" t="s">
        <v>11</v>
      </c>
      <c r="C2069" t="s">
        <v>119</v>
      </c>
      <c r="D2069" t="s">
        <v>120</v>
      </c>
      <c r="E2069" t="s">
        <v>19</v>
      </c>
      <c r="F2069" t="s">
        <v>20</v>
      </c>
      <c r="G2069" t="s">
        <v>117</v>
      </c>
      <c r="H2069" s="1">
        <v>2020</v>
      </c>
      <c r="I2069" s="2">
        <v>1510</v>
      </c>
      <c r="J2069" s="3">
        <v>528.5</v>
      </c>
      <c r="K2069">
        <f>Table1[[#This Row],[Total Revenue + Open]]/Table1[[#This Row],[Qty]]</f>
        <v>0.35</v>
      </c>
      <c r="L2069">
        <f>Table1[[#This Row],[Total Revenue + Open]]/Table1[[#This Row],[Qty]]</f>
        <v>0.35</v>
      </c>
    </row>
    <row r="2070" spans="1:12">
      <c r="A2070" t="s">
        <v>10</v>
      </c>
      <c r="B2070" t="s">
        <v>11</v>
      </c>
      <c r="C2070" t="s">
        <v>119</v>
      </c>
      <c r="D2070" t="s">
        <v>120</v>
      </c>
      <c r="E2070" t="s">
        <v>19</v>
      </c>
      <c r="F2070" t="s">
        <v>20</v>
      </c>
      <c r="G2070" t="s">
        <v>117</v>
      </c>
      <c r="H2070" s="1">
        <v>2020</v>
      </c>
      <c r="I2070" s="2">
        <v>500</v>
      </c>
      <c r="J2070" s="3">
        <v>175</v>
      </c>
      <c r="K2070">
        <f>Table1[[#This Row],[Total Revenue + Open]]/Table1[[#This Row],[Qty]]</f>
        <v>0.35</v>
      </c>
      <c r="L2070">
        <f>Table1[[#This Row],[Total Revenue + Open]]/Table1[[#This Row],[Qty]]</f>
        <v>0.35</v>
      </c>
    </row>
    <row r="2071" spans="1:12">
      <c r="A2071" t="s">
        <v>10</v>
      </c>
      <c r="B2071" t="s">
        <v>11</v>
      </c>
      <c r="C2071" t="s">
        <v>119</v>
      </c>
      <c r="D2071" t="s">
        <v>120</v>
      </c>
      <c r="E2071" t="s">
        <v>19</v>
      </c>
      <c r="F2071" t="s">
        <v>20</v>
      </c>
      <c r="G2071" t="s">
        <v>117</v>
      </c>
      <c r="H2071" s="1">
        <v>2020</v>
      </c>
      <c r="I2071" s="2">
        <v>25</v>
      </c>
      <c r="J2071" s="3">
        <v>8.75</v>
      </c>
      <c r="K2071">
        <f>Table1[[#This Row],[Total Revenue + Open]]/Table1[[#This Row],[Qty]]</f>
        <v>0.35</v>
      </c>
      <c r="L2071">
        <f>Table1[[#This Row],[Total Revenue + Open]]/Table1[[#This Row],[Qty]]</f>
        <v>0.35</v>
      </c>
    </row>
    <row r="2072" spans="1:12">
      <c r="A2072" t="s">
        <v>10</v>
      </c>
      <c r="B2072" t="s">
        <v>11</v>
      </c>
      <c r="C2072" t="s">
        <v>119</v>
      </c>
      <c r="D2072" t="s">
        <v>120</v>
      </c>
      <c r="E2072" t="s">
        <v>19</v>
      </c>
      <c r="F2072" t="s">
        <v>20</v>
      </c>
      <c r="G2072" t="s">
        <v>117</v>
      </c>
      <c r="H2072" s="1">
        <v>2021</v>
      </c>
      <c r="I2072" s="2">
        <v>500</v>
      </c>
      <c r="J2072" s="3">
        <v>175</v>
      </c>
      <c r="K2072">
        <f>Table1[[#This Row],[Total Revenue + Open]]/Table1[[#This Row],[Qty]]</f>
        <v>0.35</v>
      </c>
      <c r="L2072">
        <f>Table1[[#This Row],[Total Revenue + Open]]/Table1[[#This Row],[Qty]]</f>
        <v>0.35</v>
      </c>
    </row>
    <row r="2073" spans="1:12">
      <c r="A2073" t="s">
        <v>10</v>
      </c>
      <c r="B2073" t="s">
        <v>11</v>
      </c>
      <c r="C2073" t="s">
        <v>119</v>
      </c>
      <c r="D2073" t="s">
        <v>120</v>
      </c>
      <c r="E2073" t="s">
        <v>19</v>
      </c>
      <c r="F2073" t="s">
        <v>20</v>
      </c>
      <c r="G2073" t="s">
        <v>117</v>
      </c>
      <c r="H2073" s="1">
        <v>2021</v>
      </c>
      <c r="I2073" s="2">
        <v>1645</v>
      </c>
      <c r="J2073" s="3">
        <v>575.75</v>
      </c>
      <c r="K2073">
        <f>Table1[[#This Row],[Total Revenue + Open]]/Table1[[#This Row],[Qty]]</f>
        <v>0.35</v>
      </c>
      <c r="L2073">
        <f>Table1[[#This Row],[Total Revenue + Open]]/Table1[[#This Row],[Qty]]</f>
        <v>0.35</v>
      </c>
    </row>
    <row r="2074" spans="1:12">
      <c r="A2074" t="s">
        <v>10</v>
      </c>
      <c r="B2074" t="s">
        <v>11</v>
      </c>
      <c r="C2074" t="s">
        <v>119</v>
      </c>
      <c r="D2074" t="s">
        <v>120</v>
      </c>
      <c r="E2074" t="s">
        <v>19</v>
      </c>
      <c r="F2074" t="s">
        <v>20</v>
      </c>
      <c r="G2074" t="s">
        <v>117</v>
      </c>
      <c r="H2074" s="1">
        <v>2021</v>
      </c>
      <c r="I2074" s="2">
        <v>140</v>
      </c>
      <c r="J2074" s="3">
        <v>49</v>
      </c>
      <c r="K2074">
        <f>Table1[[#This Row],[Total Revenue + Open]]/Table1[[#This Row],[Qty]]</f>
        <v>0.35</v>
      </c>
      <c r="L2074">
        <f>Table1[[#This Row],[Total Revenue + Open]]/Table1[[#This Row],[Qty]]</f>
        <v>0.35</v>
      </c>
    </row>
    <row r="2075" spans="1:12">
      <c r="A2075" t="s">
        <v>10</v>
      </c>
      <c r="B2075" t="s">
        <v>11</v>
      </c>
      <c r="C2075" t="s">
        <v>119</v>
      </c>
      <c r="D2075" t="s">
        <v>120</v>
      </c>
      <c r="E2075" t="s">
        <v>19</v>
      </c>
      <c r="F2075" t="s">
        <v>20</v>
      </c>
      <c r="G2075" t="s">
        <v>117</v>
      </c>
      <c r="H2075" s="1">
        <v>2021</v>
      </c>
      <c r="I2075" s="2">
        <v>250</v>
      </c>
      <c r="J2075" s="3">
        <v>87.5</v>
      </c>
      <c r="K2075">
        <f>Table1[[#This Row],[Total Revenue + Open]]/Table1[[#This Row],[Qty]]</f>
        <v>0.35</v>
      </c>
      <c r="L2075">
        <f>Table1[[#This Row],[Total Revenue + Open]]/Table1[[#This Row],[Qty]]</f>
        <v>0.35</v>
      </c>
    </row>
    <row r="2076" spans="1:12">
      <c r="A2076" t="s">
        <v>10</v>
      </c>
      <c r="B2076" t="s">
        <v>11</v>
      </c>
      <c r="C2076" t="s">
        <v>119</v>
      </c>
      <c r="D2076" t="s">
        <v>120</v>
      </c>
      <c r="E2076" t="s">
        <v>19</v>
      </c>
      <c r="F2076" t="s">
        <v>20</v>
      </c>
      <c r="G2076" t="s">
        <v>117</v>
      </c>
      <c r="H2076" s="1">
        <v>2021</v>
      </c>
      <c r="I2076" s="2">
        <v>225</v>
      </c>
      <c r="J2076" s="3">
        <v>78.75</v>
      </c>
      <c r="K2076">
        <f>Table1[[#This Row],[Total Revenue + Open]]/Table1[[#This Row],[Qty]]</f>
        <v>0.35</v>
      </c>
      <c r="L2076">
        <f>Table1[[#This Row],[Total Revenue + Open]]/Table1[[#This Row],[Qty]]</f>
        <v>0.35</v>
      </c>
    </row>
    <row r="2077" spans="1:12">
      <c r="A2077" t="s">
        <v>10</v>
      </c>
      <c r="B2077" t="s">
        <v>11</v>
      </c>
      <c r="C2077" t="s">
        <v>119</v>
      </c>
      <c r="D2077" t="s">
        <v>120</v>
      </c>
      <c r="E2077" t="s">
        <v>19</v>
      </c>
      <c r="F2077" t="s">
        <v>20</v>
      </c>
      <c r="G2077" t="s">
        <v>117</v>
      </c>
      <c r="H2077" s="1">
        <v>2021</v>
      </c>
      <c r="I2077" s="2">
        <v>200</v>
      </c>
      <c r="J2077" s="3">
        <v>70</v>
      </c>
      <c r="K2077">
        <f>Table1[[#This Row],[Total Revenue + Open]]/Table1[[#This Row],[Qty]]</f>
        <v>0.35</v>
      </c>
      <c r="L2077">
        <f>Table1[[#This Row],[Total Revenue + Open]]/Table1[[#This Row],[Qty]]</f>
        <v>0.35</v>
      </c>
    </row>
    <row r="2078" spans="1:12" hidden="1">
      <c r="A2078" t="s">
        <v>544</v>
      </c>
      <c r="B2078" t="s">
        <v>11</v>
      </c>
      <c r="C2078" t="s">
        <v>73</v>
      </c>
      <c r="D2078" t="s">
        <v>545</v>
      </c>
      <c r="E2078" t="s">
        <v>15</v>
      </c>
      <c r="F2078" t="s">
        <v>566</v>
      </c>
      <c r="G2078" t="s">
        <v>569</v>
      </c>
      <c r="H2078" s="1">
        <v>2022</v>
      </c>
      <c r="I2078" s="2">
        <v>143190</v>
      </c>
      <c r="J2078" s="3">
        <v>114004.847653171</v>
      </c>
      <c r="K2078">
        <f>Table1[[#This Row],[Total Revenue + Open]]/Table1[[#This Row],[Qty]]</f>
        <v>0.79617883688226132</v>
      </c>
      <c r="L2078">
        <f>Table1[[#This Row],[Total Revenue + Open]]/Table1[[#This Row],[Qty]]</f>
        <v>0.79617883688226132</v>
      </c>
    </row>
    <row r="2079" spans="1:12" hidden="1">
      <c r="A2079" t="s">
        <v>544</v>
      </c>
      <c r="B2079" t="s">
        <v>11</v>
      </c>
      <c r="C2079" t="s">
        <v>73</v>
      </c>
      <c r="D2079" t="s">
        <v>545</v>
      </c>
      <c r="E2079" t="s">
        <v>15</v>
      </c>
      <c r="F2079" t="s">
        <v>566</v>
      </c>
      <c r="G2079" t="s">
        <v>569</v>
      </c>
      <c r="H2079" s="1">
        <v>2022</v>
      </c>
      <c r="I2079" s="2">
        <v>130685</v>
      </c>
      <c r="J2079" s="3">
        <v>111017.85109212701</v>
      </c>
      <c r="K2079">
        <f>Table1[[#This Row],[Total Revenue + Open]]/Table1[[#This Row],[Qty]]</f>
        <v>0.84950722035525883</v>
      </c>
      <c r="L2079">
        <f>Table1[[#This Row],[Total Revenue + Open]]/Table1[[#This Row],[Qty]]</f>
        <v>0.84950722035525883</v>
      </c>
    </row>
    <row r="2080" spans="1:12" hidden="1">
      <c r="A2080" t="s">
        <v>544</v>
      </c>
      <c r="B2080" t="s">
        <v>11</v>
      </c>
      <c r="C2080" t="s">
        <v>73</v>
      </c>
      <c r="D2080" t="s">
        <v>550</v>
      </c>
      <c r="E2080" t="s">
        <v>15</v>
      </c>
      <c r="F2080" t="s">
        <v>80</v>
      </c>
      <c r="G2080" t="s">
        <v>105</v>
      </c>
      <c r="H2080" s="1">
        <v>2022</v>
      </c>
      <c r="I2080" s="2">
        <v>99165</v>
      </c>
      <c r="J2080" s="3">
        <v>110008.747854959</v>
      </c>
      <c r="K2080">
        <f>Table1[[#This Row],[Total Revenue + Open]]/Table1[[#This Row],[Qty]]</f>
        <v>1.1093505556895982</v>
      </c>
      <c r="L2080">
        <f>Table1[[#This Row],[Total Revenue + Open]]/Table1[[#This Row],[Qty]]</f>
        <v>1.1093505556895982</v>
      </c>
    </row>
    <row r="2081" spans="1:12" hidden="1">
      <c r="A2081" t="s">
        <v>544</v>
      </c>
      <c r="B2081" t="s">
        <v>11</v>
      </c>
      <c r="C2081" t="s">
        <v>73</v>
      </c>
      <c r="D2081" t="s">
        <v>550</v>
      </c>
      <c r="E2081" t="s">
        <v>15</v>
      </c>
      <c r="F2081" t="s">
        <v>80</v>
      </c>
      <c r="G2081" t="s">
        <v>105</v>
      </c>
      <c r="H2081" s="1">
        <v>2022</v>
      </c>
      <c r="I2081" s="2">
        <v>97170</v>
      </c>
      <c r="J2081" s="3">
        <v>107811.72143789299</v>
      </c>
      <c r="K2081">
        <f>Table1[[#This Row],[Total Revenue + Open]]/Table1[[#This Row],[Qty]]</f>
        <v>1.1095165322413605</v>
      </c>
      <c r="L2081">
        <f>Table1[[#This Row],[Total Revenue + Open]]/Table1[[#This Row],[Qty]]</f>
        <v>1.1095165322413605</v>
      </c>
    </row>
    <row r="2082" spans="1:12" hidden="1">
      <c r="A2082" t="s">
        <v>544</v>
      </c>
      <c r="B2082" t="s">
        <v>11</v>
      </c>
      <c r="C2082" t="s">
        <v>73</v>
      </c>
      <c r="D2082" t="s">
        <v>545</v>
      </c>
      <c r="E2082" t="s">
        <v>15</v>
      </c>
      <c r="F2082" t="s">
        <v>566</v>
      </c>
      <c r="G2082" t="s">
        <v>569</v>
      </c>
      <c r="H2082" s="1">
        <v>2022</v>
      </c>
      <c r="I2082" s="2">
        <v>126545</v>
      </c>
      <c r="J2082" s="3">
        <v>106792.723349785</v>
      </c>
      <c r="K2082">
        <f>Table1[[#This Row],[Total Revenue + Open]]/Table1[[#This Row],[Qty]]</f>
        <v>0.84391104626642688</v>
      </c>
      <c r="L2082">
        <f>Table1[[#This Row],[Total Revenue + Open]]/Table1[[#This Row],[Qty]]</f>
        <v>0.84391104626642688</v>
      </c>
    </row>
    <row r="2083" spans="1:12">
      <c r="A2083" t="s">
        <v>10</v>
      </c>
      <c r="B2083" t="s">
        <v>11</v>
      </c>
      <c r="C2083" t="s">
        <v>119</v>
      </c>
      <c r="D2083" t="s">
        <v>120</v>
      </c>
      <c r="E2083" t="s">
        <v>19</v>
      </c>
      <c r="F2083" t="s">
        <v>20</v>
      </c>
      <c r="G2083" t="s">
        <v>117</v>
      </c>
      <c r="H2083" s="1">
        <v>2018</v>
      </c>
      <c r="I2083" s="2">
        <v>740</v>
      </c>
      <c r="J2083" s="3">
        <v>259</v>
      </c>
      <c r="K2083">
        <f>Table1[[#This Row],[Total Revenue + Open]]/Table1[[#This Row],[Qty]]</f>
        <v>0.35</v>
      </c>
      <c r="L2083">
        <f>Table1[[#This Row],[Total Revenue + Open]]/Table1[[#This Row],[Qty]]</f>
        <v>0.35</v>
      </c>
    </row>
    <row r="2084" spans="1:12">
      <c r="A2084" t="s">
        <v>10</v>
      </c>
      <c r="B2084" t="s">
        <v>11</v>
      </c>
      <c r="C2084" t="s">
        <v>119</v>
      </c>
      <c r="D2084" t="s">
        <v>120</v>
      </c>
      <c r="E2084" t="s">
        <v>19</v>
      </c>
      <c r="F2084" t="s">
        <v>20</v>
      </c>
      <c r="G2084" t="s">
        <v>117</v>
      </c>
      <c r="H2084" s="1">
        <v>2018</v>
      </c>
      <c r="I2084" s="2">
        <v>100</v>
      </c>
      <c r="J2084" s="3">
        <v>35</v>
      </c>
      <c r="K2084">
        <f>Table1[[#This Row],[Total Revenue + Open]]/Table1[[#This Row],[Qty]]</f>
        <v>0.35</v>
      </c>
      <c r="L2084">
        <f>Table1[[#This Row],[Total Revenue + Open]]/Table1[[#This Row],[Qty]]</f>
        <v>0.35</v>
      </c>
    </row>
    <row r="2085" spans="1:12">
      <c r="A2085" t="s">
        <v>10</v>
      </c>
      <c r="B2085" t="s">
        <v>11</v>
      </c>
      <c r="C2085" t="s">
        <v>119</v>
      </c>
      <c r="D2085" t="s">
        <v>120</v>
      </c>
      <c r="E2085" t="s">
        <v>19</v>
      </c>
      <c r="F2085" t="s">
        <v>20</v>
      </c>
      <c r="G2085" t="s">
        <v>117</v>
      </c>
      <c r="H2085" s="1">
        <v>2018</v>
      </c>
      <c r="I2085" s="2">
        <v>200</v>
      </c>
      <c r="J2085" s="3">
        <v>70</v>
      </c>
      <c r="K2085">
        <f>Table1[[#This Row],[Total Revenue + Open]]/Table1[[#This Row],[Qty]]</f>
        <v>0.35</v>
      </c>
      <c r="L2085">
        <f>Table1[[#This Row],[Total Revenue + Open]]/Table1[[#This Row],[Qty]]</f>
        <v>0.35</v>
      </c>
    </row>
    <row r="2086" spans="1:12">
      <c r="A2086" t="s">
        <v>10</v>
      </c>
      <c r="B2086" t="s">
        <v>11</v>
      </c>
      <c r="C2086" t="s">
        <v>119</v>
      </c>
      <c r="D2086" t="s">
        <v>120</v>
      </c>
      <c r="E2086" t="s">
        <v>19</v>
      </c>
      <c r="F2086" t="s">
        <v>20</v>
      </c>
      <c r="G2086" t="s">
        <v>117</v>
      </c>
      <c r="H2086" s="1">
        <v>2018</v>
      </c>
      <c r="I2086" s="2">
        <v>300</v>
      </c>
      <c r="J2086" s="3">
        <v>105</v>
      </c>
      <c r="K2086">
        <f>Table1[[#This Row],[Total Revenue + Open]]/Table1[[#This Row],[Qty]]</f>
        <v>0.35</v>
      </c>
      <c r="L2086">
        <f>Table1[[#This Row],[Total Revenue + Open]]/Table1[[#This Row],[Qty]]</f>
        <v>0.35</v>
      </c>
    </row>
    <row r="2087" spans="1:12">
      <c r="A2087" t="s">
        <v>10</v>
      </c>
      <c r="B2087" t="s">
        <v>11</v>
      </c>
      <c r="C2087" t="s">
        <v>119</v>
      </c>
      <c r="D2087" t="s">
        <v>120</v>
      </c>
      <c r="E2087" t="s">
        <v>19</v>
      </c>
      <c r="F2087" t="s">
        <v>20</v>
      </c>
      <c r="G2087" t="s">
        <v>117</v>
      </c>
      <c r="H2087" s="1">
        <v>2019</v>
      </c>
      <c r="I2087" s="2">
        <v>150</v>
      </c>
      <c r="J2087" s="3">
        <v>52.5</v>
      </c>
      <c r="K2087">
        <f>Table1[[#This Row],[Total Revenue + Open]]/Table1[[#This Row],[Qty]]</f>
        <v>0.35</v>
      </c>
      <c r="L2087">
        <f>Table1[[#This Row],[Total Revenue + Open]]/Table1[[#This Row],[Qty]]</f>
        <v>0.35</v>
      </c>
    </row>
    <row r="2088" spans="1:12">
      <c r="A2088" t="s">
        <v>10</v>
      </c>
      <c r="B2088" t="s">
        <v>11</v>
      </c>
      <c r="C2088" t="s">
        <v>119</v>
      </c>
      <c r="D2088" t="s">
        <v>120</v>
      </c>
      <c r="E2088" t="s">
        <v>19</v>
      </c>
      <c r="F2088" t="s">
        <v>20</v>
      </c>
      <c r="G2088" t="s">
        <v>117</v>
      </c>
      <c r="H2088" s="1">
        <v>2019</v>
      </c>
      <c r="I2088" s="2">
        <v>5</v>
      </c>
      <c r="J2088" s="3">
        <v>1.75</v>
      </c>
      <c r="K2088">
        <f>Table1[[#This Row],[Total Revenue + Open]]/Table1[[#This Row],[Qty]]</f>
        <v>0.35</v>
      </c>
      <c r="L2088">
        <f>Table1[[#This Row],[Total Revenue + Open]]/Table1[[#This Row],[Qty]]</f>
        <v>0.35</v>
      </c>
    </row>
    <row r="2089" spans="1:12">
      <c r="A2089" t="s">
        <v>10</v>
      </c>
      <c r="B2089" t="s">
        <v>11</v>
      </c>
      <c r="C2089" t="s">
        <v>119</v>
      </c>
      <c r="D2089" t="s">
        <v>120</v>
      </c>
      <c r="E2089" t="s">
        <v>19</v>
      </c>
      <c r="F2089" t="s">
        <v>20</v>
      </c>
      <c r="G2089" t="s">
        <v>117</v>
      </c>
      <c r="H2089" s="1">
        <v>2019</v>
      </c>
      <c r="I2089" s="2">
        <v>905</v>
      </c>
      <c r="J2089" s="3">
        <v>316.75</v>
      </c>
      <c r="K2089">
        <f>Table1[[#This Row],[Total Revenue + Open]]/Table1[[#This Row],[Qty]]</f>
        <v>0.35</v>
      </c>
      <c r="L2089">
        <f>Table1[[#This Row],[Total Revenue + Open]]/Table1[[#This Row],[Qty]]</f>
        <v>0.35</v>
      </c>
    </row>
    <row r="2090" spans="1:12">
      <c r="A2090" t="s">
        <v>10</v>
      </c>
      <c r="B2090" t="s">
        <v>11</v>
      </c>
      <c r="C2090" t="s">
        <v>119</v>
      </c>
      <c r="D2090" t="s">
        <v>120</v>
      </c>
      <c r="E2090" t="s">
        <v>19</v>
      </c>
      <c r="F2090" t="s">
        <v>20</v>
      </c>
      <c r="G2090" t="s">
        <v>117</v>
      </c>
      <c r="H2090" s="1">
        <v>2020</v>
      </c>
      <c r="I2090" s="2">
        <v>5</v>
      </c>
      <c r="J2090" s="3">
        <v>1.75</v>
      </c>
      <c r="K2090">
        <f>Table1[[#This Row],[Total Revenue + Open]]/Table1[[#This Row],[Qty]]</f>
        <v>0.35</v>
      </c>
      <c r="L2090">
        <f>Table1[[#This Row],[Total Revenue + Open]]/Table1[[#This Row],[Qty]]</f>
        <v>0.35</v>
      </c>
    </row>
    <row r="2091" spans="1:12">
      <c r="A2091" t="s">
        <v>10</v>
      </c>
      <c r="B2091" t="s">
        <v>11</v>
      </c>
      <c r="C2091" t="s">
        <v>119</v>
      </c>
      <c r="D2091" t="s">
        <v>120</v>
      </c>
      <c r="E2091" t="s">
        <v>19</v>
      </c>
      <c r="F2091" t="s">
        <v>20</v>
      </c>
      <c r="G2091" t="s">
        <v>117</v>
      </c>
      <c r="H2091" s="1">
        <v>2020</v>
      </c>
      <c r="I2091" s="2">
        <v>415</v>
      </c>
      <c r="J2091" s="3">
        <v>145.25</v>
      </c>
      <c r="K2091">
        <f>Table1[[#This Row],[Total Revenue + Open]]/Table1[[#This Row],[Qty]]</f>
        <v>0.35</v>
      </c>
      <c r="L2091">
        <f>Table1[[#This Row],[Total Revenue + Open]]/Table1[[#This Row],[Qty]]</f>
        <v>0.35</v>
      </c>
    </row>
    <row r="2092" spans="1:12">
      <c r="A2092" t="s">
        <v>10</v>
      </c>
      <c r="B2092" t="s">
        <v>11</v>
      </c>
      <c r="C2092" t="s">
        <v>119</v>
      </c>
      <c r="D2092" t="s">
        <v>120</v>
      </c>
      <c r="E2092" t="s">
        <v>19</v>
      </c>
      <c r="F2092" t="s">
        <v>20</v>
      </c>
      <c r="G2092" t="s">
        <v>117</v>
      </c>
      <c r="H2092" s="1">
        <v>2020</v>
      </c>
      <c r="I2092" s="2">
        <v>10</v>
      </c>
      <c r="J2092" s="3">
        <v>3.5</v>
      </c>
      <c r="K2092">
        <f>Table1[[#This Row],[Total Revenue + Open]]/Table1[[#This Row],[Qty]]</f>
        <v>0.35</v>
      </c>
      <c r="L2092">
        <f>Table1[[#This Row],[Total Revenue + Open]]/Table1[[#This Row],[Qty]]</f>
        <v>0.35</v>
      </c>
    </row>
    <row r="2093" spans="1:12">
      <c r="A2093" t="s">
        <v>10</v>
      </c>
      <c r="B2093" t="s">
        <v>11</v>
      </c>
      <c r="C2093" t="s">
        <v>119</v>
      </c>
      <c r="D2093" t="s">
        <v>120</v>
      </c>
      <c r="E2093" t="s">
        <v>19</v>
      </c>
      <c r="F2093" t="s">
        <v>20</v>
      </c>
      <c r="G2093" t="s">
        <v>117</v>
      </c>
      <c r="H2093" s="1">
        <v>2020</v>
      </c>
      <c r="I2093" s="2">
        <v>605</v>
      </c>
      <c r="J2093" s="3">
        <v>211.75</v>
      </c>
      <c r="K2093">
        <f>Table1[[#This Row],[Total Revenue + Open]]/Table1[[#This Row],[Qty]]</f>
        <v>0.35</v>
      </c>
      <c r="L2093">
        <f>Table1[[#This Row],[Total Revenue + Open]]/Table1[[#This Row],[Qty]]</f>
        <v>0.35</v>
      </c>
    </row>
    <row r="2094" spans="1:12">
      <c r="A2094" t="s">
        <v>10</v>
      </c>
      <c r="B2094" t="s">
        <v>11</v>
      </c>
      <c r="C2094" t="s">
        <v>119</v>
      </c>
      <c r="D2094" t="s">
        <v>120</v>
      </c>
      <c r="E2094" t="s">
        <v>19</v>
      </c>
      <c r="F2094" t="s">
        <v>20</v>
      </c>
      <c r="G2094" t="s">
        <v>117</v>
      </c>
      <c r="H2094" s="1">
        <v>2020</v>
      </c>
      <c r="I2094" s="2">
        <v>245</v>
      </c>
      <c r="J2094" s="3">
        <v>85.75</v>
      </c>
      <c r="K2094">
        <f>Table1[[#This Row],[Total Revenue + Open]]/Table1[[#This Row],[Qty]]</f>
        <v>0.35</v>
      </c>
      <c r="L2094">
        <f>Table1[[#This Row],[Total Revenue + Open]]/Table1[[#This Row],[Qty]]</f>
        <v>0.35</v>
      </c>
    </row>
    <row r="2095" spans="1:12">
      <c r="A2095" t="s">
        <v>10</v>
      </c>
      <c r="B2095" t="s">
        <v>11</v>
      </c>
      <c r="C2095" t="s">
        <v>119</v>
      </c>
      <c r="D2095" t="s">
        <v>120</v>
      </c>
      <c r="E2095" t="s">
        <v>19</v>
      </c>
      <c r="F2095" t="s">
        <v>20</v>
      </c>
      <c r="G2095" t="s">
        <v>117</v>
      </c>
      <c r="H2095" s="1">
        <v>2020</v>
      </c>
      <c r="I2095" s="2">
        <v>5</v>
      </c>
      <c r="J2095" s="3">
        <v>1.75</v>
      </c>
      <c r="K2095">
        <f>Table1[[#This Row],[Total Revenue + Open]]/Table1[[#This Row],[Qty]]</f>
        <v>0.35</v>
      </c>
      <c r="L2095">
        <f>Table1[[#This Row],[Total Revenue + Open]]/Table1[[#This Row],[Qty]]</f>
        <v>0.35</v>
      </c>
    </row>
    <row r="2096" spans="1:12">
      <c r="A2096" t="s">
        <v>10</v>
      </c>
      <c r="B2096" t="s">
        <v>11</v>
      </c>
      <c r="C2096" t="s">
        <v>119</v>
      </c>
      <c r="D2096" t="s">
        <v>120</v>
      </c>
      <c r="E2096" t="s">
        <v>19</v>
      </c>
      <c r="F2096" t="s">
        <v>20</v>
      </c>
      <c r="G2096" t="s">
        <v>117</v>
      </c>
      <c r="H2096" s="1">
        <v>2021</v>
      </c>
      <c r="I2096" s="2">
        <v>695</v>
      </c>
      <c r="J2096" s="3">
        <v>243.25</v>
      </c>
      <c r="K2096">
        <f>Table1[[#This Row],[Total Revenue + Open]]/Table1[[#This Row],[Qty]]</f>
        <v>0.35</v>
      </c>
      <c r="L2096">
        <f>Table1[[#This Row],[Total Revenue + Open]]/Table1[[#This Row],[Qty]]</f>
        <v>0.35</v>
      </c>
    </row>
    <row r="2097" spans="1:12">
      <c r="A2097" t="s">
        <v>10</v>
      </c>
      <c r="B2097" t="s">
        <v>11</v>
      </c>
      <c r="C2097" t="s">
        <v>119</v>
      </c>
      <c r="D2097" t="s">
        <v>120</v>
      </c>
      <c r="E2097" t="s">
        <v>19</v>
      </c>
      <c r="F2097" t="s">
        <v>20</v>
      </c>
      <c r="G2097" t="s">
        <v>117</v>
      </c>
      <c r="H2097" s="1">
        <v>2021</v>
      </c>
      <c r="I2097" s="2">
        <v>40</v>
      </c>
      <c r="J2097" s="3">
        <v>14</v>
      </c>
      <c r="K2097">
        <f>Table1[[#This Row],[Total Revenue + Open]]/Table1[[#This Row],[Qty]]</f>
        <v>0.35</v>
      </c>
      <c r="L2097">
        <f>Table1[[#This Row],[Total Revenue + Open]]/Table1[[#This Row],[Qty]]</f>
        <v>0.35</v>
      </c>
    </row>
    <row r="2098" spans="1:12">
      <c r="A2098" t="s">
        <v>10</v>
      </c>
      <c r="B2098" t="s">
        <v>11</v>
      </c>
      <c r="C2098" t="s">
        <v>119</v>
      </c>
      <c r="D2098" t="s">
        <v>120</v>
      </c>
      <c r="E2098" t="s">
        <v>19</v>
      </c>
      <c r="F2098" t="s">
        <v>20</v>
      </c>
      <c r="G2098" t="s">
        <v>117</v>
      </c>
      <c r="H2098" s="1">
        <v>2021</v>
      </c>
      <c r="I2098" s="2">
        <v>50</v>
      </c>
      <c r="J2098" s="3">
        <v>17.5</v>
      </c>
      <c r="K2098">
        <f>Table1[[#This Row],[Total Revenue + Open]]/Table1[[#This Row],[Qty]]</f>
        <v>0.35</v>
      </c>
      <c r="L2098">
        <f>Table1[[#This Row],[Total Revenue + Open]]/Table1[[#This Row],[Qty]]</f>
        <v>0.35</v>
      </c>
    </row>
    <row r="2099" spans="1:12">
      <c r="A2099" t="s">
        <v>10</v>
      </c>
      <c r="B2099" t="s">
        <v>11</v>
      </c>
      <c r="C2099" t="s">
        <v>119</v>
      </c>
      <c r="D2099" t="s">
        <v>120</v>
      </c>
      <c r="E2099" t="s">
        <v>19</v>
      </c>
      <c r="F2099" t="s">
        <v>20</v>
      </c>
      <c r="G2099" t="s">
        <v>117</v>
      </c>
      <c r="H2099" s="1">
        <v>2021</v>
      </c>
      <c r="I2099" s="2">
        <v>100</v>
      </c>
      <c r="J2099" s="3">
        <v>35</v>
      </c>
      <c r="K2099">
        <f>Table1[[#This Row],[Total Revenue + Open]]/Table1[[#This Row],[Qty]]</f>
        <v>0.35</v>
      </c>
      <c r="L2099">
        <f>Table1[[#This Row],[Total Revenue + Open]]/Table1[[#This Row],[Qty]]</f>
        <v>0.35</v>
      </c>
    </row>
    <row r="2100" spans="1:12">
      <c r="A2100" t="s">
        <v>10</v>
      </c>
      <c r="B2100" t="s">
        <v>11</v>
      </c>
      <c r="C2100" t="s">
        <v>119</v>
      </c>
      <c r="D2100" t="s">
        <v>120</v>
      </c>
      <c r="E2100" t="s">
        <v>19</v>
      </c>
      <c r="F2100" t="s">
        <v>20</v>
      </c>
      <c r="G2100" t="s">
        <v>117</v>
      </c>
      <c r="H2100" s="1">
        <v>2021</v>
      </c>
      <c r="I2100" s="2">
        <v>25</v>
      </c>
      <c r="J2100" s="3">
        <v>8.75</v>
      </c>
      <c r="K2100">
        <f>Table1[[#This Row],[Total Revenue + Open]]/Table1[[#This Row],[Qty]]</f>
        <v>0.35</v>
      </c>
      <c r="L2100">
        <f>Table1[[#This Row],[Total Revenue + Open]]/Table1[[#This Row],[Qty]]</f>
        <v>0.35</v>
      </c>
    </row>
    <row r="2101" spans="1:12">
      <c r="A2101" t="s">
        <v>10</v>
      </c>
      <c r="B2101" t="s">
        <v>11</v>
      </c>
      <c r="C2101" t="s">
        <v>119</v>
      </c>
      <c r="D2101" t="s">
        <v>120</v>
      </c>
      <c r="E2101" t="s">
        <v>19</v>
      </c>
      <c r="F2101" t="s">
        <v>20</v>
      </c>
      <c r="G2101" t="s">
        <v>220</v>
      </c>
      <c r="H2101" s="1">
        <v>2017</v>
      </c>
      <c r="I2101" s="2">
        <v>770</v>
      </c>
      <c r="J2101" s="3">
        <v>273.35000000000002</v>
      </c>
      <c r="K2101">
        <f>Table1[[#This Row],[Total Revenue + Open]]/Table1[[#This Row],[Qty]]</f>
        <v>0.35500000000000004</v>
      </c>
      <c r="L2101">
        <f>Table1[[#This Row],[Total Revenue + Open]]/Table1[[#This Row],[Qty]]</f>
        <v>0.35500000000000004</v>
      </c>
    </row>
    <row r="2102" spans="1:12">
      <c r="A2102" t="s">
        <v>10</v>
      </c>
      <c r="B2102" t="s">
        <v>11</v>
      </c>
      <c r="C2102" t="s">
        <v>119</v>
      </c>
      <c r="D2102" t="s">
        <v>120</v>
      </c>
      <c r="E2102" t="s">
        <v>19</v>
      </c>
      <c r="F2102" t="s">
        <v>20</v>
      </c>
      <c r="G2102" t="s">
        <v>220</v>
      </c>
      <c r="H2102" s="1">
        <v>2017</v>
      </c>
      <c r="I2102" s="2">
        <v>30</v>
      </c>
      <c r="J2102" s="3">
        <v>10.65</v>
      </c>
      <c r="K2102">
        <f>Table1[[#This Row],[Total Revenue + Open]]/Table1[[#This Row],[Qty]]</f>
        <v>0.35500000000000004</v>
      </c>
      <c r="L2102">
        <f>Table1[[#This Row],[Total Revenue + Open]]/Table1[[#This Row],[Qty]]</f>
        <v>0.35500000000000004</v>
      </c>
    </row>
    <row r="2103" spans="1:12">
      <c r="A2103" t="s">
        <v>10</v>
      </c>
      <c r="B2103" t="s">
        <v>11</v>
      </c>
      <c r="C2103" t="s">
        <v>119</v>
      </c>
      <c r="D2103" t="s">
        <v>120</v>
      </c>
      <c r="E2103" t="s">
        <v>19</v>
      </c>
      <c r="F2103" t="s">
        <v>20</v>
      </c>
      <c r="G2103" t="s">
        <v>221</v>
      </c>
      <c r="H2103" s="1">
        <v>2017</v>
      </c>
      <c r="I2103" s="2">
        <v>510</v>
      </c>
      <c r="J2103" s="3">
        <v>181.05</v>
      </c>
      <c r="K2103">
        <f>Table1[[#This Row],[Total Revenue + Open]]/Table1[[#This Row],[Qty]]</f>
        <v>0.35500000000000004</v>
      </c>
      <c r="L2103">
        <f>Table1[[#This Row],[Total Revenue + Open]]/Table1[[#This Row],[Qty]]</f>
        <v>0.35500000000000004</v>
      </c>
    </row>
    <row r="2104" spans="1:12">
      <c r="A2104" t="s">
        <v>10</v>
      </c>
      <c r="B2104" t="s">
        <v>11</v>
      </c>
      <c r="C2104" t="s">
        <v>119</v>
      </c>
      <c r="D2104" t="s">
        <v>120</v>
      </c>
      <c r="E2104" t="s">
        <v>19</v>
      </c>
      <c r="F2104" t="s">
        <v>20</v>
      </c>
      <c r="G2104" t="s">
        <v>222</v>
      </c>
      <c r="H2104" s="1">
        <v>2017</v>
      </c>
      <c r="I2104" s="2">
        <v>1220</v>
      </c>
      <c r="J2104" s="3">
        <v>433.11</v>
      </c>
      <c r="K2104">
        <f>Table1[[#This Row],[Total Revenue + Open]]/Table1[[#This Row],[Qty]]</f>
        <v>0.35500819672131151</v>
      </c>
      <c r="L2104">
        <f>Table1[[#This Row],[Total Revenue + Open]]/Table1[[#This Row],[Qty]]</f>
        <v>0.35500819672131151</v>
      </c>
    </row>
    <row r="2105" spans="1:12">
      <c r="A2105" t="s">
        <v>10</v>
      </c>
      <c r="B2105" t="s">
        <v>11</v>
      </c>
      <c r="C2105" t="s">
        <v>119</v>
      </c>
      <c r="D2105" t="s">
        <v>120</v>
      </c>
      <c r="E2105" t="s">
        <v>19</v>
      </c>
      <c r="F2105" t="s">
        <v>20</v>
      </c>
      <c r="G2105" t="s">
        <v>223</v>
      </c>
      <c r="H2105" s="1">
        <v>2017</v>
      </c>
      <c r="I2105" s="2">
        <v>20</v>
      </c>
      <c r="J2105" s="3">
        <v>7.1</v>
      </c>
      <c r="K2105">
        <f>Table1[[#This Row],[Total Revenue + Open]]/Table1[[#This Row],[Qty]]</f>
        <v>0.35499999999999998</v>
      </c>
      <c r="L2105">
        <f>Table1[[#This Row],[Total Revenue + Open]]/Table1[[#This Row],[Qty]]</f>
        <v>0.35499999999999998</v>
      </c>
    </row>
    <row r="2106" spans="1:12">
      <c r="A2106" t="s">
        <v>10</v>
      </c>
      <c r="B2106" t="s">
        <v>11</v>
      </c>
      <c r="C2106" t="s">
        <v>119</v>
      </c>
      <c r="D2106" t="s">
        <v>120</v>
      </c>
      <c r="E2106" t="s">
        <v>19</v>
      </c>
      <c r="F2106" t="s">
        <v>20</v>
      </c>
      <c r="G2106" t="s">
        <v>223</v>
      </c>
      <c r="H2106" s="1">
        <v>2017</v>
      </c>
      <c r="I2106" s="2">
        <v>460</v>
      </c>
      <c r="J2106" s="3">
        <v>163.30000000000001</v>
      </c>
      <c r="K2106">
        <f>Table1[[#This Row],[Total Revenue + Open]]/Table1[[#This Row],[Qty]]</f>
        <v>0.35500000000000004</v>
      </c>
      <c r="L2106">
        <f>Table1[[#This Row],[Total Revenue + Open]]/Table1[[#This Row],[Qty]]</f>
        <v>0.35500000000000004</v>
      </c>
    </row>
    <row r="2107" spans="1:12">
      <c r="A2107" t="s">
        <v>10</v>
      </c>
      <c r="B2107" t="s">
        <v>11</v>
      </c>
      <c r="C2107" t="s">
        <v>119</v>
      </c>
      <c r="D2107" t="s">
        <v>120</v>
      </c>
      <c r="E2107" t="s">
        <v>19</v>
      </c>
      <c r="F2107" t="s">
        <v>20</v>
      </c>
      <c r="G2107" t="s">
        <v>224</v>
      </c>
      <c r="H2107" s="1">
        <v>2017</v>
      </c>
      <c r="I2107" s="2">
        <v>760</v>
      </c>
      <c r="J2107" s="3">
        <v>269.8</v>
      </c>
      <c r="K2107">
        <f>Table1[[#This Row],[Total Revenue + Open]]/Table1[[#This Row],[Qty]]</f>
        <v>0.35500000000000004</v>
      </c>
      <c r="L2107">
        <f>Table1[[#This Row],[Total Revenue + Open]]/Table1[[#This Row],[Qty]]</f>
        <v>0.35500000000000004</v>
      </c>
    </row>
    <row r="2108" spans="1:12">
      <c r="A2108" t="s">
        <v>10</v>
      </c>
      <c r="B2108" t="s">
        <v>11</v>
      </c>
      <c r="C2108" t="s">
        <v>119</v>
      </c>
      <c r="D2108" t="s">
        <v>120</v>
      </c>
      <c r="E2108" t="s">
        <v>19</v>
      </c>
      <c r="F2108" t="s">
        <v>54</v>
      </c>
      <c r="G2108" t="s">
        <v>225</v>
      </c>
      <c r="H2108" s="1">
        <v>2020</v>
      </c>
      <c r="I2108" s="2">
        <v>24200</v>
      </c>
      <c r="J2108" s="3">
        <v>3388</v>
      </c>
      <c r="K2108">
        <f>Table1[[#This Row],[Total Revenue + Open]]/Table1[[#This Row],[Qty]]</f>
        <v>0.14000000000000001</v>
      </c>
      <c r="L2108">
        <f>Table1[[#This Row],[Total Revenue + Open]]/Table1[[#This Row],[Qty]]</f>
        <v>0.14000000000000001</v>
      </c>
    </row>
    <row r="2109" spans="1:12">
      <c r="A2109" t="s">
        <v>10</v>
      </c>
      <c r="B2109" t="s">
        <v>11</v>
      </c>
      <c r="C2109" t="s">
        <v>119</v>
      </c>
      <c r="D2109" t="s">
        <v>120</v>
      </c>
      <c r="E2109" t="s">
        <v>19</v>
      </c>
      <c r="F2109" t="s">
        <v>54</v>
      </c>
      <c r="G2109" t="s">
        <v>225</v>
      </c>
      <c r="H2109" s="1">
        <v>2020</v>
      </c>
      <c r="I2109" s="2">
        <v>5200</v>
      </c>
      <c r="J2109" s="3">
        <v>728</v>
      </c>
      <c r="K2109">
        <f>Table1[[#This Row],[Total Revenue + Open]]/Table1[[#This Row],[Qty]]</f>
        <v>0.14000000000000001</v>
      </c>
      <c r="L2109">
        <f>Table1[[#This Row],[Total Revenue + Open]]/Table1[[#This Row],[Qty]]</f>
        <v>0.14000000000000001</v>
      </c>
    </row>
    <row r="2110" spans="1:12">
      <c r="A2110" t="s">
        <v>10</v>
      </c>
      <c r="B2110" t="s">
        <v>11</v>
      </c>
      <c r="C2110" t="s">
        <v>119</v>
      </c>
      <c r="D2110" t="s">
        <v>120</v>
      </c>
      <c r="E2110" t="s">
        <v>19</v>
      </c>
      <c r="F2110" t="s">
        <v>54</v>
      </c>
      <c r="G2110" t="s">
        <v>225</v>
      </c>
      <c r="H2110" s="1">
        <v>2020</v>
      </c>
      <c r="I2110" s="2">
        <v>400</v>
      </c>
      <c r="J2110" s="3">
        <v>56</v>
      </c>
      <c r="K2110">
        <f>Table1[[#This Row],[Total Revenue + Open]]/Table1[[#This Row],[Qty]]</f>
        <v>0.14000000000000001</v>
      </c>
      <c r="L2110">
        <f>Table1[[#This Row],[Total Revenue + Open]]/Table1[[#This Row],[Qty]]</f>
        <v>0.14000000000000001</v>
      </c>
    </row>
    <row r="2111" spans="1:12">
      <c r="A2111" t="s">
        <v>10</v>
      </c>
      <c r="B2111" t="s">
        <v>11</v>
      </c>
      <c r="C2111" t="s">
        <v>119</v>
      </c>
      <c r="D2111" t="s">
        <v>120</v>
      </c>
      <c r="E2111" t="s">
        <v>19</v>
      </c>
      <c r="F2111" t="s">
        <v>54</v>
      </c>
      <c r="G2111" t="s">
        <v>225</v>
      </c>
      <c r="H2111" s="1">
        <v>2021</v>
      </c>
      <c r="I2111" s="2">
        <v>26400</v>
      </c>
      <c r="J2111" s="3">
        <v>3696</v>
      </c>
      <c r="K2111">
        <f>Table1[[#This Row],[Total Revenue + Open]]/Table1[[#This Row],[Qty]]</f>
        <v>0.14000000000000001</v>
      </c>
      <c r="L2111">
        <f>Table1[[#This Row],[Total Revenue + Open]]/Table1[[#This Row],[Qty]]</f>
        <v>0.14000000000000001</v>
      </c>
    </row>
    <row r="2112" spans="1:12">
      <c r="A2112" t="s">
        <v>10</v>
      </c>
      <c r="B2112" t="s">
        <v>11</v>
      </c>
      <c r="C2112" t="s">
        <v>119</v>
      </c>
      <c r="D2112" t="s">
        <v>120</v>
      </c>
      <c r="E2112" t="s">
        <v>19</v>
      </c>
      <c r="F2112" t="s">
        <v>54</v>
      </c>
      <c r="G2112" t="s">
        <v>225</v>
      </c>
      <c r="H2112" s="1">
        <v>2021</v>
      </c>
      <c r="I2112" s="2">
        <v>89900</v>
      </c>
      <c r="J2112" s="3">
        <v>12586</v>
      </c>
      <c r="K2112">
        <f>Table1[[#This Row],[Total Revenue + Open]]/Table1[[#This Row],[Qty]]</f>
        <v>0.14000000000000001</v>
      </c>
      <c r="L2112">
        <f>Table1[[#This Row],[Total Revenue + Open]]/Table1[[#This Row],[Qty]]</f>
        <v>0.14000000000000001</v>
      </c>
    </row>
    <row r="2113" spans="1:12">
      <c r="A2113" t="s">
        <v>10</v>
      </c>
      <c r="B2113" t="s">
        <v>11</v>
      </c>
      <c r="C2113" t="s">
        <v>119</v>
      </c>
      <c r="D2113" t="s">
        <v>120</v>
      </c>
      <c r="E2113" t="s">
        <v>19</v>
      </c>
      <c r="F2113" t="s">
        <v>54</v>
      </c>
      <c r="G2113" t="s">
        <v>225</v>
      </c>
      <c r="H2113" s="1">
        <v>2021</v>
      </c>
      <c r="I2113" s="2">
        <v>91400</v>
      </c>
      <c r="J2113" s="3">
        <v>12796</v>
      </c>
      <c r="K2113">
        <f>Table1[[#This Row],[Total Revenue + Open]]/Table1[[#This Row],[Qty]]</f>
        <v>0.14000000000000001</v>
      </c>
      <c r="L2113">
        <f>Table1[[#This Row],[Total Revenue + Open]]/Table1[[#This Row],[Qty]]</f>
        <v>0.14000000000000001</v>
      </c>
    </row>
    <row r="2114" spans="1:12">
      <c r="A2114" t="s">
        <v>10</v>
      </c>
      <c r="B2114" t="s">
        <v>11</v>
      </c>
      <c r="C2114" t="s">
        <v>119</v>
      </c>
      <c r="D2114" t="s">
        <v>120</v>
      </c>
      <c r="E2114" t="s">
        <v>19</v>
      </c>
      <c r="F2114" t="s">
        <v>54</v>
      </c>
      <c r="G2114" t="s">
        <v>225</v>
      </c>
      <c r="H2114" s="1">
        <v>2021</v>
      </c>
      <c r="I2114" s="2">
        <v>10300</v>
      </c>
      <c r="J2114" s="3">
        <v>1442</v>
      </c>
      <c r="K2114">
        <f>Table1[[#This Row],[Total Revenue + Open]]/Table1[[#This Row],[Qty]]</f>
        <v>0.14000000000000001</v>
      </c>
      <c r="L2114">
        <f>Table1[[#This Row],[Total Revenue + Open]]/Table1[[#This Row],[Qty]]</f>
        <v>0.14000000000000001</v>
      </c>
    </row>
    <row r="2115" spans="1:12">
      <c r="A2115" t="s">
        <v>10</v>
      </c>
      <c r="B2115" t="s">
        <v>11</v>
      </c>
      <c r="C2115" t="s">
        <v>119</v>
      </c>
      <c r="D2115" t="s">
        <v>120</v>
      </c>
      <c r="E2115" t="s">
        <v>19</v>
      </c>
      <c r="F2115" t="s">
        <v>54</v>
      </c>
      <c r="G2115" t="s">
        <v>225</v>
      </c>
      <c r="H2115" s="1">
        <v>2021</v>
      </c>
      <c r="I2115" s="2">
        <v>6500</v>
      </c>
      <c r="J2115" s="3">
        <v>910</v>
      </c>
      <c r="K2115">
        <f>Table1[[#This Row],[Total Revenue + Open]]/Table1[[#This Row],[Qty]]</f>
        <v>0.14000000000000001</v>
      </c>
      <c r="L2115">
        <f>Table1[[#This Row],[Total Revenue + Open]]/Table1[[#This Row],[Qty]]</f>
        <v>0.14000000000000001</v>
      </c>
    </row>
    <row r="2116" spans="1:12">
      <c r="A2116" t="s">
        <v>10</v>
      </c>
      <c r="B2116" t="s">
        <v>11</v>
      </c>
      <c r="C2116" t="s">
        <v>119</v>
      </c>
      <c r="D2116" t="s">
        <v>120</v>
      </c>
      <c r="E2116" t="s">
        <v>19</v>
      </c>
      <c r="F2116" t="s">
        <v>54</v>
      </c>
      <c r="G2116" t="s">
        <v>225</v>
      </c>
      <c r="H2116" s="1">
        <v>2021</v>
      </c>
      <c r="I2116" s="2">
        <v>141800</v>
      </c>
      <c r="J2116" s="3">
        <v>19852</v>
      </c>
      <c r="K2116">
        <f>Table1[[#This Row],[Total Revenue + Open]]/Table1[[#This Row],[Qty]]</f>
        <v>0.14000000000000001</v>
      </c>
      <c r="L2116">
        <f>Table1[[#This Row],[Total Revenue + Open]]/Table1[[#This Row],[Qty]]</f>
        <v>0.14000000000000001</v>
      </c>
    </row>
    <row r="2117" spans="1:12">
      <c r="A2117" t="s">
        <v>10</v>
      </c>
      <c r="B2117" t="s">
        <v>11</v>
      </c>
      <c r="C2117" t="s">
        <v>119</v>
      </c>
      <c r="D2117" t="s">
        <v>120</v>
      </c>
      <c r="E2117" t="s">
        <v>19</v>
      </c>
      <c r="F2117" t="s">
        <v>54</v>
      </c>
      <c r="G2117" t="s">
        <v>225</v>
      </c>
      <c r="H2117" s="1">
        <v>2021</v>
      </c>
      <c r="I2117" s="2">
        <v>5600</v>
      </c>
      <c r="J2117" s="3">
        <v>784</v>
      </c>
      <c r="K2117">
        <f>Table1[[#This Row],[Total Revenue + Open]]/Table1[[#This Row],[Qty]]</f>
        <v>0.14000000000000001</v>
      </c>
      <c r="L2117">
        <f>Table1[[#This Row],[Total Revenue + Open]]/Table1[[#This Row],[Qty]]</f>
        <v>0.14000000000000001</v>
      </c>
    </row>
    <row r="2118" spans="1:12">
      <c r="A2118" t="s">
        <v>10</v>
      </c>
      <c r="B2118" t="s">
        <v>11</v>
      </c>
      <c r="C2118" t="s">
        <v>119</v>
      </c>
      <c r="D2118" t="s">
        <v>120</v>
      </c>
      <c r="E2118" t="s">
        <v>19</v>
      </c>
      <c r="F2118" t="s">
        <v>54</v>
      </c>
      <c r="G2118" t="s">
        <v>225</v>
      </c>
      <c r="H2118" s="1">
        <v>2021</v>
      </c>
      <c r="I2118" s="2">
        <v>100</v>
      </c>
      <c r="J2118" s="3">
        <v>14</v>
      </c>
      <c r="K2118">
        <f>Table1[[#This Row],[Total Revenue + Open]]/Table1[[#This Row],[Qty]]</f>
        <v>0.14000000000000001</v>
      </c>
      <c r="L2118">
        <f>Table1[[#This Row],[Total Revenue + Open]]/Table1[[#This Row],[Qty]]</f>
        <v>0.14000000000000001</v>
      </c>
    </row>
    <row r="2119" spans="1:12">
      <c r="A2119" t="s">
        <v>10</v>
      </c>
      <c r="B2119" t="s">
        <v>11</v>
      </c>
      <c r="C2119" t="s">
        <v>119</v>
      </c>
      <c r="D2119" t="s">
        <v>120</v>
      </c>
      <c r="E2119" t="s">
        <v>19</v>
      </c>
      <c r="F2119" t="s">
        <v>54</v>
      </c>
      <c r="G2119" t="s">
        <v>225</v>
      </c>
      <c r="H2119" s="1">
        <v>2021</v>
      </c>
      <c r="I2119" s="2">
        <v>200</v>
      </c>
      <c r="J2119" s="3">
        <v>28</v>
      </c>
      <c r="K2119">
        <f>Table1[[#This Row],[Total Revenue + Open]]/Table1[[#This Row],[Qty]]</f>
        <v>0.14000000000000001</v>
      </c>
      <c r="L2119">
        <f>Table1[[#This Row],[Total Revenue + Open]]/Table1[[#This Row],[Qty]]</f>
        <v>0.14000000000000001</v>
      </c>
    </row>
    <row r="2120" spans="1:12" hidden="1">
      <c r="A2120" t="s">
        <v>544</v>
      </c>
      <c r="B2120" t="s">
        <v>11</v>
      </c>
      <c r="C2120" t="s">
        <v>73</v>
      </c>
      <c r="D2120" t="s">
        <v>545</v>
      </c>
      <c r="E2120" t="s">
        <v>15</v>
      </c>
      <c r="F2120" t="s">
        <v>566</v>
      </c>
      <c r="G2120" t="s">
        <v>569</v>
      </c>
      <c r="H2120" s="1">
        <v>2022</v>
      </c>
      <c r="I2120" s="2">
        <v>109805</v>
      </c>
      <c r="J2120" s="3">
        <v>101467.654827137</v>
      </c>
      <c r="K2120">
        <f>Table1[[#This Row],[Total Revenue + Open]]/Table1[[#This Row],[Qty]]</f>
        <v>0.92407135218921721</v>
      </c>
      <c r="L2120">
        <f>Table1[[#This Row],[Total Revenue + Open]]/Table1[[#This Row],[Qty]]</f>
        <v>0.92407135218921721</v>
      </c>
    </row>
    <row r="2121" spans="1:12" hidden="1">
      <c r="A2121" t="s">
        <v>544</v>
      </c>
      <c r="B2121" t="s">
        <v>11</v>
      </c>
      <c r="C2121" t="s">
        <v>73</v>
      </c>
      <c r="D2121" t="s">
        <v>545</v>
      </c>
      <c r="E2121" t="s">
        <v>15</v>
      </c>
      <c r="F2121" t="s">
        <v>566</v>
      </c>
      <c r="G2121" t="s">
        <v>569</v>
      </c>
      <c r="H2121" s="1">
        <v>2022</v>
      </c>
      <c r="I2121" s="2">
        <v>108375</v>
      </c>
      <c r="J2121" s="3">
        <v>93406.157670513901</v>
      </c>
      <c r="K2121">
        <f>Table1[[#This Row],[Total Revenue + Open]]/Table1[[#This Row],[Qty]]</f>
        <v>0.86187919419159309</v>
      </c>
      <c r="L2121">
        <f>Table1[[#This Row],[Total Revenue + Open]]/Table1[[#This Row],[Qty]]</f>
        <v>0.86187919419159309</v>
      </c>
    </row>
    <row r="2122" spans="1:12" hidden="1">
      <c r="A2122" t="s">
        <v>544</v>
      </c>
      <c r="B2122" t="s">
        <v>11</v>
      </c>
      <c r="C2122" t="s">
        <v>73</v>
      </c>
      <c r="D2122" t="s">
        <v>550</v>
      </c>
      <c r="E2122" t="s">
        <v>15</v>
      </c>
      <c r="F2122" t="s">
        <v>80</v>
      </c>
      <c r="G2122" t="s">
        <v>105</v>
      </c>
      <c r="H2122" s="1">
        <v>2022</v>
      </c>
      <c r="I2122" s="2">
        <v>81500</v>
      </c>
      <c r="J2122" s="3">
        <v>92488.301633230803</v>
      </c>
      <c r="K2122">
        <f>Table1[[#This Row],[Total Revenue + Open]]/Table1[[#This Row],[Qty]]</f>
        <v>1.1348257869108074</v>
      </c>
      <c r="L2122">
        <f>Table1[[#This Row],[Total Revenue + Open]]/Table1[[#This Row],[Qty]]</f>
        <v>1.1348257869108074</v>
      </c>
    </row>
    <row r="2123" spans="1:12">
      <c r="A2123" t="s">
        <v>10</v>
      </c>
      <c r="B2123" t="s">
        <v>11</v>
      </c>
      <c r="C2123" t="s">
        <v>119</v>
      </c>
      <c r="D2123" t="s">
        <v>120</v>
      </c>
      <c r="E2123" t="s">
        <v>19</v>
      </c>
      <c r="F2123" t="s">
        <v>54</v>
      </c>
      <c r="G2123" t="s">
        <v>88</v>
      </c>
      <c r="H2123" s="1">
        <v>2020</v>
      </c>
      <c r="I2123" s="2">
        <v>4500</v>
      </c>
      <c r="J2123" s="3">
        <v>630</v>
      </c>
      <c r="K2123">
        <f>Table1[[#This Row],[Total Revenue + Open]]/Table1[[#This Row],[Qty]]</f>
        <v>0.14000000000000001</v>
      </c>
      <c r="L2123">
        <f>Table1[[#This Row],[Total Revenue + Open]]/Table1[[#This Row],[Qty]]</f>
        <v>0.14000000000000001</v>
      </c>
    </row>
    <row r="2124" spans="1:12">
      <c r="A2124" t="s">
        <v>10</v>
      </c>
      <c r="B2124" t="s">
        <v>11</v>
      </c>
      <c r="C2124" t="s">
        <v>119</v>
      </c>
      <c r="D2124" t="s">
        <v>120</v>
      </c>
      <c r="E2124" t="s">
        <v>19</v>
      </c>
      <c r="F2124" t="s">
        <v>54</v>
      </c>
      <c r="G2124" t="s">
        <v>88</v>
      </c>
      <c r="H2124" s="1">
        <v>2021</v>
      </c>
      <c r="I2124" s="2">
        <v>15000</v>
      </c>
      <c r="J2124" s="3">
        <v>2100</v>
      </c>
      <c r="K2124">
        <f>Table1[[#This Row],[Total Revenue + Open]]/Table1[[#This Row],[Qty]]</f>
        <v>0.14000000000000001</v>
      </c>
      <c r="L2124">
        <f>Table1[[#This Row],[Total Revenue + Open]]/Table1[[#This Row],[Qty]]</f>
        <v>0.14000000000000001</v>
      </c>
    </row>
    <row r="2125" spans="1:12">
      <c r="A2125" t="s">
        <v>10</v>
      </c>
      <c r="B2125" t="s">
        <v>11</v>
      </c>
      <c r="C2125" t="s">
        <v>119</v>
      </c>
      <c r="D2125" t="s">
        <v>120</v>
      </c>
      <c r="E2125" t="s">
        <v>19</v>
      </c>
      <c r="F2125" t="s">
        <v>54</v>
      </c>
      <c r="G2125" t="s">
        <v>88</v>
      </c>
      <c r="H2125" s="1">
        <v>2021</v>
      </c>
      <c r="I2125" s="2">
        <v>56500</v>
      </c>
      <c r="J2125" s="3">
        <v>7910</v>
      </c>
      <c r="K2125">
        <f>Table1[[#This Row],[Total Revenue + Open]]/Table1[[#This Row],[Qty]]</f>
        <v>0.14000000000000001</v>
      </c>
      <c r="L2125">
        <f>Table1[[#This Row],[Total Revenue + Open]]/Table1[[#This Row],[Qty]]</f>
        <v>0.14000000000000001</v>
      </c>
    </row>
    <row r="2126" spans="1:12">
      <c r="A2126" t="s">
        <v>10</v>
      </c>
      <c r="B2126" t="s">
        <v>11</v>
      </c>
      <c r="C2126" t="s">
        <v>119</v>
      </c>
      <c r="D2126" t="s">
        <v>120</v>
      </c>
      <c r="E2126" t="s">
        <v>19</v>
      </c>
      <c r="F2126" t="s">
        <v>54</v>
      </c>
      <c r="G2126" t="s">
        <v>88</v>
      </c>
      <c r="H2126" s="1">
        <v>2021</v>
      </c>
      <c r="I2126" s="2">
        <v>3700</v>
      </c>
      <c r="J2126" s="3">
        <v>518</v>
      </c>
      <c r="K2126">
        <f>Table1[[#This Row],[Total Revenue + Open]]/Table1[[#This Row],[Qty]]</f>
        <v>0.14000000000000001</v>
      </c>
      <c r="L2126">
        <f>Table1[[#This Row],[Total Revenue + Open]]/Table1[[#This Row],[Qty]]</f>
        <v>0.14000000000000001</v>
      </c>
    </row>
    <row r="2127" spans="1:12">
      <c r="A2127" t="s">
        <v>10</v>
      </c>
      <c r="B2127" t="s">
        <v>11</v>
      </c>
      <c r="C2127" t="s">
        <v>119</v>
      </c>
      <c r="D2127" t="s">
        <v>120</v>
      </c>
      <c r="E2127" t="s">
        <v>19</v>
      </c>
      <c r="F2127" t="s">
        <v>54</v>
      </c>
      <c r="G2127" t="s">
        <v>88</v>
      </c>
      <c r="H2127" s="1">
        <v>2021</v>
      </c>
      <c r="I2127" s="2">
        <v>42800</v>
      </c>
      <c r="J2127" s="3">
        <v>5992</v>
      </c>
      <c r="K2127">
        <f>Table1[[#This Row],[Total Revenue + Open]]/Table1[[#This Row],[Qty]]</f>
        <v>0.14000000000000001</v>
      </c>
      <c r="L2127">
        <f>Table1[[#This Row],[Total Revenue + Open]]/Table1[[#This Row],[Qty]]</f>
        <v>0.14000000000000001</v>
      </c>
    </row>
    <row r="2128" spans="1:12">
      <c r="A2128" t="s">
        <v>10</v>
      </c>
      <c r="B2128" t="s">
        <v>11</v>
      </c>
      <c r="C2128" t="s">
        <v>119</v>
      </c>
      <c r="D2128" t="s">
        <v>120</v>
      </c>
      <c r="E2128" t="s">
        <v>19</v>
      </c>
      <c r="F2128" t="s">
        <v>54</v>
      </c>
      <c r="G2128" t="s">
        <v>88</v>
      </c>
      <c r="H2128" s="1">
        <v>2021</v>
      </c>
      <c r="I2128" s="2">
        <v>2100</v>
      </c>
      <c r="J2128" s="3">
        <v>294</v>
      </c>
      <c r="K2128">
        <f>Table1[[#This Row],[Total Revenue + Open]]/Table1[[#This Row],[Qty]]</f>
        <v>0.14000000000000001</v>
      </c>
      <c r="L2128">
        <f>Table1[[#This Row],[Total Revenue + Open]]/Table1[[#This Row],[Qty]]</f>
        <v>0.14000000000000001</v>
      </c>
    </row>
    <row r="2129" spans="1:12">
      <c r="A2129" t="s">
        <v>10</v>
      </c>
      <c r="B2129" t="s">
        <v>11</v>
      </c>
      <c r="C2129" t="s">
        <v>119</v>
      </c>
      <c r="D2129" t="s">
        <v>120</v>
      </c>
      <c r="E2129" t="s">
        <v>19</v>
      </c>
      <c r="F2129" t="s">
        <v>54</v>
      </c>
      <c r="G2129" t="s">
        <v>88</v>
      </c>
      <c r="H2129" s="1">
        <v>2021</v>
      </c>
      <c r="I2129" s="2">
        <v>100</v>
      </c>
      <c r="J2129" s="3">
        <v>14</v>
      </c>
      <c r="K2129">
        <f>Table1[[#This Row],[Total Revenue + Open]]/Table1[[#This Row],[Qty]]</f>
        <v>0.14000000000000001</v>
      </c>
      <c r="L2129">
        <f>Table1[[#This Row],[Total Revenue + Open]]/Table1[[#This Row],[Qty]]</f>
        <v>0.14000000000000001</v>
      </c>
    </row>
    <row r="2130" spans="1:12">
      <c r="A2130" t="s">
        <v>10</v>
      </c>
      <c r="B2130" t="s">
        <v>11</v>
      </c>
      <c r="C2130" t="s">
        <v>119</v>
      </c>
      <c r="D2130" t="s">
        <v>120</v>
      </c>
      <c r="E2130" t="s">
        <v>19</v>
      </c>
      <c r="F2130" t="s">
        <v>54</v>
      </c>
      <c r="G2130" t="s">
        <v>55</v>
      </c>
      <c r="H2130" s="1">
        <v>2018</v>
      </c>
      <c r="I2130" s="2">
        <v>200</v>
      </c>
      <c r="J2130" s="3">
        <v>28</v>
      </c>
      <c r="K2130">
        <f>Table1[[#This Row],[Total Revenue + Open]]/Table1[[#This Row],[Qty]]</f>
        <v>0.14000000000000001</v>
      </c>
      <c r="L2130">
        <f>Table1[[#This Row],[Total Revenue + Open]]/Table1[[#This Row],[Qty]]</f>
        <v>0.14000000000000001</v>
      </c>
    </row>
    <row r="2131" spans="1:12">
      <c r="A2131" t="s">
        <v>10</v>
      </c>
      <c r="B2131" t="s">
        <v>11</v>
      </c>
      <c r="C2131" t="s">
        <v>119</v>
      </c>
      <c r="D2131" t="s">
        <v>120</v>
      </c>
      <c r="E2131" t="s">
        <v>19</v>
      </c>
      <c r="F2131" t="s">
        <v>54</v>
      </c>
      <c r="G2131" t="s">
        <v>55</v>
      </c>
      <c r="H2131" s="1">
        <v>2018</v>
      </c>
      <c r="I2131" s="2">
        <v>21100</v>
      </c>
      <c r="J2131" s="3">
        <v>2954</v>
      </c>
      <c r="K2131">
        <f>Table1[[#This Row],[Total Revenue + Open]]/Table1[[#This Row],[Qty]]</f>
        <v>0.14000000000000001</v>
      </c>
      <c r="L2131">
        <f>Table1[[#This Row],[Total Revenue + Open]]/Table1[[#This Row],[Qty]]</f>
        <v>0.14000000000000001</v>
      </c>
    </row>
    <row r="2132" spans="1:12">
      <c r="A2132" t="s">
        <v>10</v>
      </c>
      <c r="B2132" t="s">
        <v>11</v>
      </c>
      <c r="C2132" t="s">
        <v>119</v>
      </c>
      <c r="D2132" t="s">
        <v>120</v>
      </c>
      <c r="E2132" t="s">
        <v>19</v>
      </c>
      <c r="F2132" t="s">
        <v>54</v>
      </c>
      <c r="G2132" t="s">
        <v>55</v>
      </c>
      <c r="H2132" s="1">
        <v>2019</v>
      </c>
      <c r="I2132" s="2">
        <v>2100</v>
      </c>
      <c r="J2132" s="3">
        <v>294</v>
      </c>
      <c r="K2132">
        <f>Table1[[#This Row],[Total Revenue + Open]]/Table1[[#This Row],[Qty]]</f>
        <v>0.14000000000000001</v>
      </c>
      <c r="L2132">
        <f>Table1[[#This Row],[Total Revenue + Open]]/Table1[[#This Row],[Qty]]</f>
        <v>0.14000000000000001</v>
      </c>
    </row>
    <row r="2133" spans="1:12">
      <c r="A2133" t="s">
        <v>10</v>
      </c>
      <c r="B2133" t="s">
        <v>11</v>
      </c>
      <c r="C2133" t="s">
        <v>119</v>
      </c>
      <c r="D2133" t="s">
        <v>120</v>
      </c>
      <c r="E2133" t="s">
        <v>19</v>
      </c>
      <c r="F2133" t="s">
        <v>54</v>
      </c>
      <c r="G2133" t="s">
        <v>55</v>
      </c>
      <c r="H2133" s="1">
        <v>2020</v>
      </c>
      <c r="I2133" s="2">
        <v>10700</v>
      </c>
      <c r="J2133" s="3">
        <v>1486.8</v>
      </c>
      <c r="K2133">
        <f>Table1[[#This Row],[Total Revenue + Open]]/Table1[[#This Row],[Qty]]</f>
        <v>0.13895327102803737</v>
      </c>
      <c r="L2133">
        <f>Table1[[#This Row],[Total Revenue + Open]]/Table1[[#This Row],[Qty]]</f>
        <v>0.13895327102803737</v>
      </c>
    </row>
    <row r="2134" spans="1:12">
      <c r="A2134" t="s">
        <v>10</v>
      </c>
      <c r="B2134" t="s">
        <v>11</v>
      </c>
      <c r="C2134" t="s">
        <v>119</v>
      </c>
      <c r="D2134" t="s">
        <v>120</v>
      </c>
      <c r="E2134" t="s">
        <v>19</v>
      </c>
      <c r="F2134" t="s">
        <v>54</v>
      </c>
      <c r="G2134" t="s">
        <v>55</v>
      </c>
      <c r="H2134" s="1">
        <v>2021</v>
      </c>
      <c r="I2134" s="2">
        <v>550</v>
      </c>
      <c r="J2134" s="3">
        <v>75.599999999999994</v>
      </c>
      <c r="K2134">
        <f>Table1[[#This Row],[Total Revenue + Open]]/Table1[[#This Row],[Qty]]</f>
        <v>0.13745454545454544</v>
      </c>
      <c r="L2134">
        <f>Table1[[#This Row],[Total Revenue + Open]]/Table1[[#This Row],[Qty]]</f>
        <v>0.13745454545454544</v>
      </c>
    </row>
    <row r="2135" spans="1:12">
      <c r="A2135" t="s">
        <v>10</v>
      </c>
      <c r="B2135" t="s">
        <v>11</v>
      </c>
      <c r="C2135" t="s">
        <v>119</v>
      </c>
      <c r="D2135" t="s">
        <v>120</v>
      </c>
      <c r="E2135" t="s">
        <v>19</v>
      </c>
      <c r="F2135" t="s">
        <v>54</v>
      </c>
      <c r="G2135" t="s">
        <v>55</v>
      </c>
      <c r="H2135" s="1">
        <v>2021</v>
      </c>
      <c r="I2135" s="2">
        <v>3700</v>
      </c>
      <c r="J2135" s="3">
        <v>518</v>
      </c>
      <c r="K2135">
        <f>Table1[[#This Row],[Total Revenue + Open]]/Table1[[#This Row],[Qty]]</f>
        <v>0.14000000000000001</v>
      </c>
      <c r="L2135">
        <f>Table1[[#This Row],[Total Revenue + Open]]/Table1[[#This Row],[Qty]]</f>
        <v>0.14000000000000001</v>
      </c>
    </row>
    <row r="2136" spans="1:12">
      <c r="A2136" t="s">
        <v>10</v>
      </c>
      <c r="B2136" t="s">
        <v>11</v>
      </c>
      <c r="C2136" t="s">
        <v>119</v>
      </c>
      <c r="D2136" t="s">
        <v>120</v>
      </c>
      <c r="E2136" t="s">
        <v>19</v>
      </c>
      <c r="F2136" t="s">
        <v>54</v>
      </c>
      <c r="G2136" t="s">
        <v>55</v>
      </c>
      <c r="H2136" s="1">
        <v>2021</v>
      </c>
      <c r="I2136" s="2">
        <v>5950</v>
      </c>
      <c r="J2136" s="3">
        <v>833</v>
      </c>
      <c r="K2136">
        <f>Table1[[#This Row],[Total Revenue + Open]]/Table1[[#This Row],[Qty]]</f>
        <v>0.14000000000000001</v>
      </c>
      <c r="L2136">
        <f>Table1[[#This Row],[Total Revenue + Open]]/Table1[[#This Row],[Qty]]</f>
        <v>0.14000000000000001</v>
      </c>
    </row>
    <row r="2137" spans="1:12">
      <c r="A2137" t="s">
        <v>10</v>
      </c>
      <c r="B2137" t="s">
        <v>11</v>
      </c>
      <c r="C2137" t="s">
        <v>119</v>
      </c>
      <c r="D2137" t="s">
        <v>120</v>
      </c>
      <c r="E2137" t="s">
        <v>19</v>
      </c>
      <c r="F2137" t="s">
        <v>54</v>
      </c>
      <c r="G2137" t="s">
        <v>55</v>
      </c>
      <c r="H2137" s="1">
        <v>2021</v>
      </c>
      <c r="I2137" s="2">
        <v>0</v>
      </c>
      <c r="J2137" s="3">
        <v>0</v>
      </c>
      <c r="K2137" t="e">
        <f>Table1[[#This Row],[Total Revenue + Open]]/Table1[[#This Row],[Qty]]</f>
        <v>#DIV/0!</v>
      </c>
      <c r="L2137" t="e">
        <f>Table1[[#This Row],[Total Revenue + Open]]/Table1[[#This Row],[Qty]]</f>
        <v>#DIV/0!</v>
      </c>
    </row>
    <row r="2138" spans="1:12" hidden="1">
      <c r="A2138" t="s">
        <v>544</v>
      </c>
      <c r="B2138" t="s">
        <v>11</v>
      </c>
      <c r="C2138" t="s">
        <v>73</v>
      </c>
      <c r="D2138" t="s">
        <v>545</v>
      </c>
      <c r="E2138" t="s">
        <v>15</v>
      </c>
      <c r="F2138" t="s">
        <v>566</v>
      </c>
      <c r="G2138" t="s">
        <v>569</v>
      </c>
      <c r="H2138" s="1">
        <v>2022</v>
      </c>
      <c r="I2138" s="2">
        <v>94960</v>
      </c>
      <c r="J2138" s="3">
        <v>87745.141325343604</v>
      </c>
      <c r="K2138">
        <f>Table1[[#This Row],[Total Revenue + Open]]/Table1[[#This Row],[Qty]]</f>
        <v>0.92402212853141963</v>
      </c>
      <c r="L2138">
        <f>Table1[[#This Row],[Total Revenue + Open]]/Table1[[#This Row],[Qty]]</f>
        <v>0.92402212853141963</v>
      </c>
    </row>
    <row r="2139" spans="1:12">
      <c r="A2139" t="s">
        <v>10</v>
      </c>
      <c r="B2139" t="s">
        <v>11</v>
      </c>
      <c r="C2139" t="s">
        <v>119</v>
      </c>
      <c r="D2139" t="s">
        <v>120</v>
      </c>
      <c r="E2139" t="s">
        <v>19</v>
      </c>
      <c r="F2139" t="s">
        <v>54</v>
      </c>
      <c r="G2139" t="s">
        <v>56</v>
      </c>
      <c r="H2139" s="1">
        <v>2018</v>
      </c>
      <c r="I2139" s="2">
        <v>8200</v>
      </c>
      <c r="J2139" s="3">
        <v>1148</v>
      </c>
      <c r="K2139">
        <f>Table1[[#This Row],[Total Revenue + Open]]/Table1[[#This Row],[Qty]]</f>
        <v>0.14000000000000001</v>
      </c>
      <c r="L2139">
        <f>Table1[[#This Row],[Total Revenue + Open]]/Table1[[#This Row],[Qty]]</f>
        <v>0.14000000000000001</v>
      </c>
    </row>
    <row r="2140" spans="1:12">
      <c r="A2140" t="s">
        <v>10</v>
      </c>
      <c r="B2140" t="s">
        <v>11</v>
      </c>
      <c r="C2140" t="s">
        <v>119</v>
      </c>
      <c r="D2140" t="s">
        <v>120</v>
      </c>
      <c r="E2140" t="s">
        <v>19</v>
      </c>
      <c r="F2140" t="s">
        <v>54</v>
      </c>
      <c r="G2140" t="s">
        <v>56</v>
      </c>
      <c r="H2140" s="1">
        <v>2018</v>
      </c>
      <c r="I2140" s="2">
        <v>46700</v>
      </c>
      <c r="J2140" s="3">
        <v>6538</v>
      </c>
      <c r="K2140">
        <f>Table1[[#This Row],[Total Revenue + Open]]/Table1[[#This Row],[Qty]]</f>
        <v>0.14000000000000001</v>
      </c>
      <c r="L2140">
        <f>Table1[[#This Row],[Total Revenue + Open]]/Table1[[#This Row],[Qty]]</f>
        <v>0.14000000000000001</v>
      </c>
    </row>
    <row r="2141" spans="1:12">
      <c r="A2141" t="s">
        <v>10</v>
      </c>
      <c r="B2141" t="s">
        <v>11</v>
      </c>
      <c r="C2141" t="s">
        <v>119</v>
      </c>
      <c r="D2141" t="s">
        <v>120</v>
      </c>
      <c r="E2141" t="s">
        <v>19</v>
      </c>
      <c r="F2141" t="s">
        <v>54</v>
      </c>
      <c r="G2141" t="s">
        <v>56</v>
      </c>
      <c r="H2141" s="1">
        <v>2018</v>
      </c>
      <c r="I2141" s="2">
        <v>73200</v>
      </c>
      <c r="J2141" s="3">
        <v>10248</v>
      </c>
      <c r="K2141">
        <f>Table1[[#This Row],[Total Revenue + Open]]/Table1[[#This Row],[Qty]]</f>
        <v>0.14000000000000001</v>
      </c>
      <c r="L2141">
        <f>Table1[[#This Row],[Total Revenue + Open]]/Table1[[#This Row],[Qty]]</f>
        <v>0.14000000000000001</v>
      </c>
    </row>
    <row r="2142" spans="1:12">
      <c r="A2142" t="s">
        <v>10</v>
      </c>
      <c r="B2142" t="s">
        <v>11</v>
      </c>
      <c r="C2142" t="s">
        <v>119</v>
      </c>
      <c r="D2142" t="s">
        <v>120</v>
      </c>
      <c r="E2142" t="s">
        <v>19</v>
      </c>
      <c r="F2142" t="s">
        <v>54</v>
      </c>
      <c r="G2142" t="s">
        <v>56</v>
      </c>
      <c r="H2142" s="1">
        <v>2018</v>
      </c>
      <c r="I2142" s="2">
        <v>30300</v>
      </c>
      <c r="J2142" s="3">
        <v>4242</v>
      </c>
      <c r="K2142">
        <f>Table1[[#This Row],[Total Revenue + Open]]/Table1[[#This Row],[Qty]]</f>
        <v>0.14000000000000001</v>
      </c>
      <c r="L2142">
        <f>Table1[[#This Row],[Total Revenue + Open]]/Table1[[#This Row],[Qty]]</f>
        <v>0.14000000000000001</v>
      </c>
    </row>
    <row r="2143" spans="1:12">
      <c r="A2143" t="s">
        <v>10</v>
      </c>
      <c r="B2143" t="s">
        <v>11</v>
      </c>
      <c r="C2143" t="s">
        <v>119</v>
      </c>
      <c r="D2143" t="s">
        <v>120</v>
      </c>
      <c r="E2143" t="s">
        <v>19</v>
      </c>
      <c r="F2143" t="s">
        <v>54</v>
      </c>
      <c r="G2143" t="s">
        <v>56</v>
      </c>
      <c r="H2143" s="1">
        <v>2019</v>
      </c>
      <c r="I2143" s="2">
        <v>20200</v>
      </c>
      <c r="J2143" s="3">
        <v>2828</v>
      </c>
      <c r="K2143">
        <f>Table1[[#This Row],[Total Revenue + Open]]/Table1[[#This Row],[Qty]]</f>
        <v>0.14000000000000001</v>
      </c>
      <c r="L2143">
        <f>Table1[[#This Row],[Total Revenue + Open]]/Table1[[#This Row],[Qty]]</f>
        <v>0.14000000000000001</v>
      </c>
    </row>
    <row r="2144" spans="1:12">
      <c r="A2144" t="s">
        <v>10</v>
      </c>
      <c r="B2144" t="s">
        <v>11</v>
      </c>
      <c r="C2144" t="s">
        <v>119</v>
      </c>
      <c r="D2144" t="s">
        <v>120</v>
      </c>
      <c r="E2144" t="s">
        <v>19</v>
      </c>
      <c r="F2144" t="s">
        <v>54</v>
      </c>
      <c r="G2144" t="s">
        <v>56</v>
      </c>
      <c r="H2144" s="1">
        <v>2019</v>
      </c>
      <c r="I2144" s="2">
        <v>9100</v>
      </c>
      <c r="J2144" s="3">
        <v>1274</v>
      </c>
      <c r="K2144">
        <f>Table1[[#This Row],[Total Revenue + Open]]/Table1[[#This Row],[Qty]]</f>
        <v>0.14000000000000001</v>
      </c>
      <c r="L2144">
        <f>Table1[[#This Row],[Total Revenue + Open]]/Table1[[#This Row],[Qty]]</f>
        <v>0.14000000000000001</v>
      </c>
    </row>
    <row r="2145" spans="1:12">
      <c r="A2145" t="s">
        <v>10</v>
      </c>
      <c r="B2145" t="s">
        <v>11</v>
      </c>
      <c r="C2145" t="s">
        <v>119</v>
      </c>
      <c r="D2145" t="s">
        <v>120</v>
      </c>
      <c r="E2145" t="s">
        <v>19</v>
      </c>
      <c r="F2145" t="s">
        <v>54</v>
      </c>
      <c r="G2145" t="s">
        <v>56</v>
      </c>
      <c r="H2145" s="1">
        <v>2019</v>
      </c>
      <c r="I2145" s="2">
        <v>200</v>
      </c>
      <c r="J2145" s="3">
        <v>28</v>
      </c>
      <c r="K2145">
        <f>Table1[[#This Row],[Total Revenue + Open]]/Table1[[#This Row],[Qty]]</f>
        <v>0.14000000000000001</v>
      </c>
      <c r="L2145">
        <f>Table1[[#This Row],[Total Revenue + Open]]/Table1[[#This Row],[Qty]]</f>
        <v>0.14000000000000001</v>
      </c>
    </row>
    <row r="2146" spans="1:12">
      <c r="A2146" t="s">
        <v>10</v>
      </c>
      <c r="B2146" t="s">
        <v>11</v>
      </c>
      <c r="C2146" t="s">
        <v>119</v>
      </c>
      <c r="D2146" t="s">
        <v>120</v>
      </c>
      <c r="E2146" t="s">
        <v>19</v>
      </c>
      <c r="F2146" t="s">
        <v>54</v>
      </c>
      <c r="G2146" t="s">
        <v>56</v>
      </c>
      <c r="H2146" s="1">
        <v>2019</v>
      </c>
      <c r="I2146" s="2">
        <v>91400</v>
      </c>
      <c r="J2146" s="3">
        <v>12796</v>
      </c>
      <c r="K2146">
        <f>Table1[[#This Row],[Total Revenue + Open]]/Table1[[#This Row],[Qty]]</f>
        <v>0.14000000000000001</v>
      </c>
      <c r="L2146">
        <f>Table1[[#This Row],[Total Revenue + Open]]/Table1[[#This Row],[Qty]]</f>
        <v>0.14000000000000001</v>
      </c>
    </row>
    <row r="2147" spans="1:12">
      <c r="A2147" t="s">
        <v>10</v>
      </c>
      <c r="B2147" t="s">
        <v>11</v>
      </c>
      <c r="C2147" t="s">
        <v>119</v>
      </c>
      <c r="D2147" t="s">
        <v>120</v>
      </c>
      <c r="E2147" t="s">
        <v>19</v>
      </c>
      <c r="F2147" t="s">
        <v>54</v>
      </c>
      <c r="G2147" t="s">
        <v>56</v>
      </c>
      <c r="H2147" s="1">
        <v>2019</v>
      </c>
      <c r="I2147" s="2">
        <v>108150</v>
      </c>
      <c r="J2147" s="3">
        <v>15141</v>
      </c>
      <c r="K2147">
        <f>Table1[[#This Row],[Total Revenue + Open]]/Table1[[#This Row],[Qty]]</f>
        <v>0.14000000000000001</v>
      </c>
      <c r="L2147">
        <f>Table1[[#This Row],[Total Revenue + Open]]/Table1[[#This Row],[Qty]]</f>
        <v>0.14000000000000001</v>
      </c>
    </row>
    <row r="2148" spans="1:12">
      <c r="A2148" t="s">
        <v>10</v>
      </c>
      <c r="B2148" t="s">
        <v>11</v>
      </c>
      <c r="C2148" t="s">
        <v>119</v>
      </c>
      <c r="D2148" t="s">
        <v>120</v>
      </c>
      <c r="E2148" t="s">
        <v>19</v>
      </c>
      <c r="F2148" t="s">
        <v>54</v>
      </c>
      <c r="G2148" t="s">
        <v>56</v>
      </c>
      <c r="H2148" s="1">
        <v>2019</v>
      </c>
      <c r="I2148" s="2">
        <v>24100</v>
      </c>
      <c r="J2148" s="3">
        <v>3374</v>
      </c>
      <c r="K2148">
        <f>Table1[[#This Row],[Total Revenue + Open]]/Table1[[#This Row],[Qty]]</f>
        <v>0.14000000000000001</v>
      </c>
      <c r="L2148">
        <f>Table1[[#This Row],[Total Revenue + Open]]/Table1[[#This Row],[Qty]]</f>
        <v>0.14000000000000001</v>
      </c>
    </row>
    <row r="2149" spans="1:12">
      <c r="A2149" t="s">
        <v>10</v>
      </c>
      <c r="B2149" t="s">
        <v>11</v>
      </c>
      <c r="C2149" t="s">
        <v>119</v>
      </c>
      <c r="D2149" t="s">
        <v>120</v>
      </c>
      <c r="E2149" t="s">
        <v>19</v>
      </c>
      <c r="F2149" t="s">
        <v>54</v>
      </c>
      <c r="G2149" t="s">
        <v>56</v>
      </c>
      <c r="H2149" s="1">
        <v>2019</v>
      </c>
      <c r="I2149" s="2">
        <v>36900</v>
      </c>
      <c r="J2149" s="3">
        <v>5166</v>
      </c>
      <c r="K2149">
        <f>Table1[[#This Row],[Total Revenue + Open]]/Table1[[#This Row],[Qty]]</f>
        <v>0.14000000000000001</v>
      </c>
      <c r="L2149">
        <f>Table1[[#This Row],[Total Revenue + Open]]/Table1[[#This Row],[Qty]]</f>
        <v>0.14000000000000001</v>
      </c>
    </row>
    <row r="2150" spans="1:12">
      <c r="A2150" t="s">
        <v>10</v>
      </c>
      <c r="B2150" t="s">
        <v>11</v>
      </c>
      <c r="C2150" t="s">
        <v>119</v>
      </c>
      <c r="D2150" t="s">
        <v>120</v>
      </c>
      <c r="E2150" t="s">
        <v>19</v>
      </c>
      <c r="F2150" t="s">
        <v>54</v>
      </c>
      <c r="G2150" t="s">
        <v>56</v>
      </c>
      <c r="H2150" s="1">
        <v>2019</v>
      </c>
      <c r="I2150" s="2">
        <v>600</v>
      </c>
      <c r="J2150" s="3">
        <v>84</v>
      </c>
      <c r="K2150">
        <f>Table1[[#This Row],[Total Revenue + Open]]/Table1[[#This Row],[Qty]]</f>
        <v>0.14000000000000001</v>
      </c>
      <c r="L2150">
        <f>Table1[[#This Row],[Total Revenue + Open]]/Table1[[#This Row],[Qty]]</f>
        <v>0.14000000000000001</v>
      </c>
    </row>
    <row r="2151" spans="1:12">
      <c r="A2151" t="s">
        <v>10</v>
      </c>
      <c r="B2151" t="s">
        <v>11</v>
      </c>
      <c r="C2151" t="s">
        <v>119</v>
      </c>
      <c r="D2151" t="s">
        <v>120</v>
      </c>
      <c r="E2151" t="s">
        <v>19</v>
      </c>
      <c r="F2151" t="s">
        <v>54</v>
      </c>
      <c r="G2151" t="s">
        <v>56</v>
      </c>
      <c r="H2151" s="1">
        <v>2020</v>
      </c>
      <c r="I2151" s="2">
        <v>27100</v>
      </c>
      <c r="J2151" s="3">
        <v>3794</v>
      </c>
      <c r="K2151">
        <f>Table1[[#This Row],[Total Revenue + Open]]/Table1[[#This Row],[Qty]]</f>
        <v>0.14000000000000001</v>
      </c>
      <c r="L2151">
        <f>Table1[[#This Row],[Total Revenue + Open]]/Table1[[#This Row],[Qty]]</f>
        <v>0.14000000000000001</v>
      </c>
    </row>
    <row r="2152" spans="1:12">
      <c r="A2152" t="s">
        <v>10</v>
      </c>
      <c r="B2152" t="s">
        <v>11</v>
      </c>
      <c r="C2152" t="s">
        <v>119</v>
      </c>
      <c r="D2152" t="s">
        <v>120</v>
      </c>
      <c r="E2152" t="s">
        <v>19</v>
      </c>
      <c r="F2152" t="s">
        <v>54</v>
      </c>
      <c r="G2152" t="s">
        <v>56</v>
      </c>
      <c r="H2152" s="1">
        <v>2020</v>
      </c>
      <c r="I2152" s="2">
        <v>71000</v>
      </c>
      <c r="J2152" s="3">
        <v>9940</v>
      </c>
      <c r="K2152">
        <f>Table1[[#This Row],[Total Revenue + Open]]/Table1[[#This Row],[Qty]]</f>
        <v>0.14000000000000001</v>
      </c>
      <c r="L2152">
        <f>Table1[[#This Row],[Total Revenue + Open]]/Table1[[#This Row],[Qty]]</f>
        <v>0.14000000000000001</v>
      </c>
    </row>
    <row r="2153" spans="1:12">
      <c r="A2153" t="s">
        <v>10</v>
      </c>
      <c r="B2153" t="s">
        <v>11</v>
      </c>
      <c r="C2153" t="s">
        <v>119</v>
      </c>
      <c r="D2153" t="s">
        <v>120</v>
      </c>
      <c r="E2153" t="s">
        <v>19</v>
      </c>
      <c r="F2153" t="s">
        <v>54</v>
      </c>
      <c r="G2153" t="s">
        <v>56</v>
      </c>
      <c r="H2153" s="1">
        <v>2020</v>
      </c>
      <c r="I2153" s="2">
        <v>300</v>
      </c>
      <c r="J2153" s="3">
        <v>42</v>
      </c>
      <c r="K2153">
        <f>Table1[[#This Row],[Total Revenue + Open]]/Table1[[#This Row],[Qty]]</f>
        <v>0.14000000000000001</v>
      </c>
      <c r="L2153">
        <f>Table1[[#This Row],[Total Revenue + Open]]/Table1[[#This Row],[Qty]]</f>
        <v>0.14000000000000001</v>
      </c>
    </row>
    <row r="2154" spans="1:12">
      <c r="A2154" t="s">
        <v>10</v>
      </c>
      <c r="B2154" t="s">
        <v>11</v>
      </c>
      <c r="C2154" t="s">
        <v>119</v>
      </c>
      <c r="D2154" t="s">
        <v>120</v>
      </c>
      <c r="E2154" t="s">
        <v>19</v>
      </c>
      <c r="F2154" t="s">
        <v>54</v>
      </c>
      <c r="G2154" t="s">
        <v>56</v>
      </c>
      <c r="H2154" s="1">
        <v>2020</v>
      </c>
      <c r="I2154" s="2">
        <v>1900</v>
      </c>
      <c r="J2154" s="3">
        <v>266</v>
      </c>
      <c r="K2154">
        <f>Table1[[#This Row],[Total Revenue + Open]]/Table1[[#This Row],[Qty]]</f>
        <v>0.14000000000000001</v>
      </c>
      <c r="L2154">
        <f>Table1[[#This Row],[Total Revenue + Open]]/Table1[[#This Row],[Qty]]</f>
        <v>0.14000000000000001</v>
      </c>
    </row>
    <row r="2155" spans="1:12">
      <c r="A2155" t="s">
        <v>10</v>
      </c>
      <c r="B2155" t="s">
        <v>11</v>
      </c>
      <c r="C2155" t="s">
        <v>119</v>
      </c>
      <c r="D2155" t="s">
        <v>120</v>
      </c>
      <c r="E2155" t="s">
        <v>19</v>
      </c>
      <c r="F2155" t="s">
        <v>54</v>
      </c>
      <c r="G2155" t="s">
        <v>56</v>
      </c>
      <c r="H2155" s="1">
        <v>2020</v>
      </c>
      <c r="I2155" s="2">
        <v>5000</v>
      </c>
      <c r="J2155" s="3">
        <v>700</v>
      </c>
      <c r="K2155">
        <f>Table1[[#This Row],[Total Revenue + Open]]/Table1[[#This Row],[Qty]]</f>
        <v>0.14000000000000001</v>
      </c>
      <c r="L2155">
        <f>Table1[[#This Row],[Total Revenue + Open]]/Table1[[#This Row],[Qty]]</f>
        <v>0.14000000000000001</v>
      </c>
    </row>
    <row r="2156" spans="1:12">
      <c r="A2156" t="s">
        <v>10</v>
      </c>
      <c r="B2156" t="s">
        <v>11</v>
      </c>
      <c r="C2156" t="s">
        <v>119</v>
      </c>
      <c r="D2156" t="s">
        <v>120</v>
      </c>
      <c r="E2156" t="s">
        <v>19</v>
      </c>
      <c r="F2156" t="s">
        <v>54</v>
      </c>
      <c r="G2156" t="s">
        <v>56</v>
      </c>
      <c r="H2156" s="1">
        <v>2020</v>
      </c>
      <c r="I2156" s="2">
        <v>77600</v>
      </c>
      <c r="J2156" s="3">
        <v>10864</v>
      </c>
      <c r="K2156">
        <f>Table1[[#This Row],[Total Revenue + Open]]/Table1[[#This Row],[Qty]]</f>
        <v>0.14000000000000001</v>
      </c>
      <c r="L2156">
        <f>Table1[[#This Row],[Total Revenue + Open]]/Table1[[#This Row],[Qty]]</f>
        <v>0.14000000000000001</v>
      </c>
    </row>
    <row r="2157" spans="1:12">
      <c r="A2157" t="s">
        <v>10</v>
      </c>
      <c r="B2157" t="s">
        <v>11</v>
      </c>
      <c r="C2157" t="s">
        <v>119</v>
      </c>
      <c r="D2157" t="s">
        <v>120</v>
      </c>
      <c r="E2157" t="s">
        <v>19</v>
      </c>
      <c r="F2157" t="s">
        <v>54</v>
      </c>
      <c r="G2157" t="s">
        <v>56</v>
      </c>
      <c r="H2157" s="1">
        <v>2020</v>
      </c>
      <c r="I2157" s="2">
        <v>66700</v>
      </c>
      <c r="J2157" s="3">
        <v>9338</v>
      </c>
      <c r="K2157">
        <f>Table1[[#This Row],[Total Revenue + Open]]/Table1[[#This Row],[Qty]]</f>
        <v>0.14000000000000001</v>
      </c>
      <c r="L2157">
        <f>Table1[[#This Row],[Total Revenue + Open]]/Table1[[#This Row],[Qty]]</f>
        <v>0.14000000000000001</v>
      </c>
    </row>
    <row r="2158" spans="1:12">
      <c r="A2158" t="s">
        <v>10</v>
      </c>
      <c r="B2158" t="s">
        <v>11</v>
      </c>
      <c r="C2158" t="s">
        <v>119</v>
      </c>
      <c r="D2158" t="s">
        <v>120</v>
      </c>
      <c r="E2158" t="s">
        <v>19</v>
      </c>
      <c r="F2158" t="s">
        <v>54</v>
      </c>
      <c r="G2158" t="s">
        <v>56</v>
      </c>
      <c r="H2158" s="1">
        <v>2020</v>
      </c>
      <c r="I2158" s="2">
        <v>100</v>
      </c>
      <c r="J2158" s="3">
        <v>14</v>
      </c>
      <c r="K2158">
        <f>Table1[[#This Row],[Total Revenue + Open]]/Table1[[#This Row],[Qty]]</f>
        <v>0.14000000000000001</v>
      </c>
      <c r="L2158">
        <f>Table1[[#This Row],[Total Revenue + Open]]/Table1[[#This Row],[Qty]]</f>
        <v>0.14000000000000001</v>
      </c>
    </row>
    <row r="2159" spans="1:12">
      <c r="A2159" t="s">
        <v>10</v>
      </c>
      <c r="B2159" t="s">
        <v>11</v>
      </c>
      <c r="C2159" t="s">
        <v>119</v>
      </c>
      <c r="D2159" t="s">
        <v>120</v>
      </c>
      <c r="E2159" t="s">
        <v>19</v>
      </c>
      <c r="F2159" t="s">
        <v>54</v>
      </c>
      <c r="G2159" t="s">
        <v>56</v>
      </c>
      <c r="H2159" s="1">
        <v>2020</v>
      </c>
      <c r="I2159" s="2">
        <v>500</v>
      </c>
      <c r="J2159" s="3">
        <v>70</v>
      </c>
      <c r="K2159">
        <f>Table1[[#This Row],[Total Revenue + Open]]/Table1[[#This Row],[Qty]]</f>
        <v>0.14000000000000001</v>
      </c>
      <c r="L2159">
        <f>Table1[[#This Row],[Total Revenue + Open]]/Table1[[#This Row],[Qty]]</f>
        <v>0.14000000000000001</v>
      </c>
    </row>
    <row r="2160" spans="1:12">
      <c r="A2160" t="s">
        <v>10</v>
      </c>
      <c r="B2160" t="s">
        <v>11</v>
      </c>
      <c r="C2160" t="s">
        <v>119</v>
      </c>
      <c r="D2160" t="s">
        <v>120</v>
      </c>
      <c r="E2160" t="s">
        <v>19</v>
      </c>
      <c r="F2160" t="s">
        <v>54</v>
      </c>
      <c r="G2160" t="s">
        <v>56</v>
      </c>
      <c r="H2160" s="1">
        <v>2021</v>
      </c>
      <c r="I2160" s="2">
        <v>200</v>
      </c>
      <c r="J2160" s="3">
        <v>28</v>
      </c>
      <c r="K2160">
        <f>Table1[[#This Row],[Total Revenue + Open]]/Table1[[#This Row],[Qty]]</f>
        <v>0.14000000000000001</v>
      </c>
      <c r="L2160">
        <f>Table1[[#This Row],[Total Revenue + Open]]/Table1[[#This Row],[Qty]]</f>
        <v>0.14000000000000001</v>
      </c>
    </row>
    <row r="2161" spans="1:12">
      <c r="A2161" t="s">
        <v>10</v>
      </c>
      <c r="B2161" t="s">
        <v>11</v>
      </c>
      <c r="C2161" t="s">
        <v>119</v>
      </c>
      <c r="D2161" t="s">
        <v>120</v>
      </c>
      <c r="E2161" t="s">
        <v>19</v>
      </c>
      <c r="F2161" t="s">
        <v>54</v>
      </c>
      <c r="G2161" t="s">
        <v>56</v>
      </c>
      <c r="H2161" s="1">
        <v>2021</v>
      </c>
      <c r="I2161" s="2">
        <v>27900</v>
      </c>
      <c r="J2161" s="3">
        <v>3906</v>
      </c>
      <c r="K2161">
        <f>Table1[[#This Row],[Total Revenue + Open]]/Table1[[#This Row],[Qty]]</f>
        <v>0.14000000000000001</v>
      </c>
      <c r="L2161">
        <f>Table1[[#This Row],[Total Revenue + Open]]/Table1[[#This Row],[Qty]]</f>
        <v>0.14000000000000001</v>
      </c>
    </row>
    <row r="2162" spans="1:12">
      <c r="A2162" t="s">
        <v>10</v>
      </c>
      <c r="B2162" t="s">
        <v>11</v>
      </c>
      <c r="C2162" t="s">
        <v>119</v>
      </c>
      <c r="D2162" t="s">
        <v>120</v>
      </c>
      <c r="E2162" t="s">
        <v>19</v>
      </c>
      <c r="F2162" t="s">
        <v>54</v>
      </c>
      <c r="G2162" t="s">
        <v>56</v>
      </c>
      <c r="H2162" s="1">
        <v>2021</v>
      </c>
      <c r="I2162" s="2">
        <v>48800</v>
      </c>
      <c r="J2162" s="3">
        <v>6832</v>
      </c>
      <c r="K2162">
        <f>Table1[[#This Row],[Total Revenue + Open]]/Table1[[#This Row],[Qty]]</f>
        <v>0.14000000000000001</v>
      </c>
      <c r="L2162">
        <f>Table1[[#This Row],[Total Revenue + Open]]/Table1[[#This Row],[Qty]]</f>
        <v>0.14000000000000001</v>
      </c>
    </row>
    <row r="2163" spans="1:12">
      <c r="A2163" t="s">
        <v>10</v>
      </c>
      <c r="B2163" t="s">
        <v>11</v>
      </c>
      <c r="C2163" t="s">
        <v>119</v>
      </c>
      <c r="D2163" t="s">
        <v>120</v>
      </c>
      <c r="E2163" t="s">
        <v>19</v>
      </c>
      <c r="F2163" t="s">
        <v>54</v>
      </c>
      <c r="G2163" t="s">
        <v>56</v>
      </c>
      <c r="H2163" s="1">
        <v>2021</v>
      </c>
      <c r="I2163" s="2">
        <v>5700</v>
      </c>
      <c r="J2163" s="3">
        <v>798</v>
      </c>
      <c r="K2163">
        <f>Table1[[#This Row],[Total Revenue + Open]]/Table1[[#This Row],[Qty]]</f>
        <v>0.14000000000000001</v>
      </c>
      <c r="L2163">
        <f>Table1[[#This Row],[Total Revenue + Open]]/Table1[[#This Row],[Qty]]</f>
        <v>0.14000000000000001</v>
      </c>
    </row>
    <row r="2164" spans="1:12">
      <c r="A2164" t="s">
        <v>10</v>
      </c>
      <c r="B2164" t="s">
        <v>11</v>
      </c>
      <c r="C2164" t="s">
        <v>119</v>
      </c>
      <c r="D2164" t="s">
        <v>120</v>
      </c>
      <c r="E2164" t="s">
        <v>19</v>
      </c>
      <c r="F2164" t="s">
        <v>54</v>
      </c>
      <c r="G2164" t="s">
        <v>56</v>
      </c>
      <c r="H2164" s="1">
        <v>2021</v>
      </c>
      <c r="I2164" s="2">
        <v>1400</v>
      </c>
      <c r="J2164" s="3">
        <v>196</v>
      </c>
      <c r="K2164">
        <f>Table1[[#This Row],[Total Revenue + Open]]/Table1[[#This Row],[Qty]]</f>
        <v>0.14000000000000001</v>
      </c>
      <c r="L2164">
        <f>Table1[[#This Row],[Total Revenue + Open]]/Table1[[#This Row],[Qty]]</f>
        <v>0.14000000000000001</v>
      </c>
    </row>
    <row r="2165" spans="1:12">
      <c r="A2165" t="s">
        <v>10</v>
      </c>
      <c r="B2165" t="s">
        <v>11</v>
      </c>
      <c r="C2165" t="s">
        <v>119</v>
      </c>
      <c r="D2165" t="s">
        <v>120</v>
      </c>
      <c r="E2165" t="s">
        <v>19</v>
      </c>
      <c r="F2165" t="s">
        <v>54</v>
      </c>
      <c r="G2165" t="s">
        <v>56</v>
      </c>
      <c r="H2165" s="1">
        <v>2021</v>
      </c>
      <c r="I2165" s="2">
        <v>200</v>
      </c>
      <c r="J2165" s="3">
        <v>28</v>
      </c>
      <c r="K2165">
        <f>Table1[[#This Row],[Total Revenue + Open]]/Table1[[#This Row],[Qty]]</f>
        <v>0.14000000000000001</v>
      </c>
      <c r="L2165">
        <f>Table1[[#This Row],[Total Revenue + Open]]/Table1[[#This Row],[Qty]]</f>
        <v>0.14000000000000001</v>
      </c>
    </row>
    <row r="2166" spans="1:12">
      <c r="A2166" t="s">
        <v>10</v>
      </c>
      <c r="B2166" t="s">
        <v>11</v>
      </c>
      <c r="C2166" t="s">
        <v>119</v>
      </c>
      <c r="D2166" t="s">
        <v>120</v>
      </c>
      <c r="E2166" t="s">
        <v>19</v>
      </c>
      <c r="F2166" t="s">
        <v>54</v>
      </c>
      <c r="G2166" t="s">
        <v>56</v>
      </c>
      <c r="H2166" s="1">
        <v>2021</v>
      </c>
      <c r="I2166" s="2">
        <v>27900</v>
      </c>
      <c r="J2166" s="3">
        <v>3906</v>
      </c>
      <c r="K2166">
        <f>Table1[[#This Row],[Total Revenue + Open]]/Table1[[#This Row],[Qty]]</f>
        <v>0.14000000000000001</v>
      </c>
      <c r="L2166">
        <f>Table1[[#This Row],[Total Revenue + Open]]/Table1[[#This Row],[Qty]]</f>
        <v>0.14000000000000001</v>
      </c>
    </row>
    <row r="2167" spans="1:12">
      <c r="A2167" t="s">
        <v>10</v>
      </c>
      <c r="B2167" t="s">
        <v>11</v>
      </c>
      <c r="C2167" t="s">
        <v>119</v>
      </c>
      <c r="D2167" t="s">
        <v>120</v>
      </c>
      <c r="E2167" t="s">
        <v>19</v>
      </c>
      <c r="F2167" t="s">
        <v>54</v>
      </c>
      <c r="G2167" t="s">
        <v>56</v>
      </c>
      <c r="H2167" s="1">
        <v>2021</v>
      </c>
      <c r="I2167" s="2">
        <v>35700</v>
      </c>
      <c r="J2167" s="3">
        <v>4998</v>
      </c>
      <c r="K2167">
        <f>Table1[[#This Row],[Total Revenue + Open]]/Table1[[#This Row],[Qty]]</f>
        <v>0.14000000000000001</v>
      </c>
      <c r="L2167">
        <f>Table1[[#This Row],[Total Revenue + Open]]/Table1[[#This Row],[Qty]]</f>
        <v>0.14000000000000001</v>
      </c>
    </row>
    <row r="2168" spans="1:12">
      <c r="A2168" t="s">
        <v>10</v>
      </c>
      <c r="B2168" t="s">
        <v>11</v>
      </c>
      <c r="C2168" t="s">
        <v>119</v>
      </c>
      <c r="D2168" t="s">
        <v>120</v>
      </c>
      <c r="E2168" t="s">
        <v>19</v>
      </c>
      <c r="F2168" t="s">
        <v>54</v>
      </c>
      <c r="G2168" t="s">
        <v>56</v>
      </c>
      <c r="H2168" s="1">
        <v>2021</v>
      </c>
      <c r="I2168" s="2">
        <v>16700</v>
      </c>
      <c r="J2168" s="3">
        <v>2338</v>
      </c>
      <c r="K2168">
        <f>Table1[[#This Row],[Total Revenue + Open]]/Table1[[#This Row],[Qty]]</f>
        <v>0.14000000000000001</v>
      </c>
      <c r="L2168">
        <f>Table1[[#This Row],[Total Revenue + Open]]/Table1[[#This Row],[Qty]]</f>
        <v>0.14000000000000001</v>
      </c>
    </row>
    <row r="2169" spans="1:12">
      <c r="A2169" t="s">
        <v>10</v>
      </c>
      <c r="B2169" t="s">
        <v>11</v>
      </c>
      <c r="C2169" t="s">
        <v>119</v>
      </c>
      <c r="D2169" t="s">
        <v>120</v>
      </c>
      <c r="E2169" t="s">
        <v>19</v>
      </c>
      <c r="F2169" t="s">
        <v>54</v>
      </c>
      <c r="G2169" t="s">
        <v>56</v>
      </c>
      <c r="H2169" s="1">
        <v>2021</v>
      </c>
      <c r="I2169" s="2">
        <v>100</v>
      </c>
      <c r="J2169" s="3">
        <v>14</v>
      </c>
      <c r="K2169">
        <f>Table1[[#This Row],[Total Revenue + Open]]/Table1[[#This Row],[Qty]]</f>
        <v>0.14000000000000001</v>
      </c>
      <c r="L2169">
        <f>Table1[[#This Row],[Total Revenue + Open]]/Table1[[#This Row],[Qty]]</f>
        <v>0.14000000000000001</v>
      </c>
    </row>
    <row r="2170" spans="1:12" hidden="1">
      <c r="A2170" t="s">
        <v>544</v>
      </c>
      <c r="B2170" t="s">
        <v>11</v>
      </c>
      <c r="C2170" t="s">
        <v>73</v>
      </c>
      <c r="D2170" t="s">
        <v>545</v>
      </c>
      <c r="E2170" t="s">
        <v>15</v>
      </c>
      <c r="F2170" t="s">
        <v>566</v>
      </c>
      <c r="G2170" t="s">
        <v>569</v>
      </c>
      <c r="H2170" s="1">
        <v>2022</v>
      </c>
      <c r="I2170" s="2">
        <v>94400</v>
      </c>
      <c r="J2170" s="3">
        <v>87234.320179760703</v>
      </c>
      <c r="K2170">
        <f>Table1[[#This Row],[Total Revenue + Open]]/Table1[[#This Row],[Qty]]</f>
        <v>0.92409237478560069</v>
      </c>
      <c r="L2170">
        <f>Table1[[#This Row],[Total Revenue + Open]]/Table1[[#This Row],[Qty]]</f>
        <v>0.92409237478560069</v>
      </c>
    </row>
    <row r="2171" spans="1:12" hidden="1">
      <c r="A2171" t="s">
        <v>544</v>
      </c>
      <c r="B2171" t="s">
        <v>11</v>
      </c>
      <c r="C2171" t="s">
        <v>73</v>
      </c>
      <c r="D2171" t="s">
        <v>545</v>
      </c>
      <c r="E2171" t="s">
        <v>15</v>
      </c>
      <c r="F2171" t="s">
        <v>566</v>
      </c>
      <c r="G2171" t="s">
        <v>569</v>
      </c>
      <c r="H2171" s="1">
        <v>2022</v>
      </c>
      <c r="I2171" s="2">
        <v>97915</v>
      </c>
      <c r="J2171" s="3">
        <v>82641.920749792305</v>
      </c>
      <c r="K2171">
        <f>Table1[[#This Row],[Total Revenue + Open]]/Table1[[#This Row],[Qty]]</f>
        <v>0.84401696113764291</v>
      </c>
      <c r="L2171">
        <f>Table1[[#This Row],[Total Revenue + Open]]/Table1[[#This Row],[Qty]]</f>
        <v>0.84401696113764291</v>
      </c>
    </row>
    <row r="2172" spans="1:12" hidden="1">
      <c r="A2172" t="s">
        <v>544</v>
      </c>
      <c r="B2172" t="s">
        <v>11</v>
      </c>
      <c r="C2172" t="s">
        <v>73</v>
      </c>
      <c r="D2172" t="s">
        <v>545</v>
      </c>
      <c r="E2172" t="s">
        <v>15</v>
      </c>
      <c r="F2172" t="s">
        <v>566</v>
      </c>
      <c r="G2172" t="s">
        <v>569</v>
      </c>
      <c r="H2172" s="1">
        <v>2022</v>
      </c>
      <c r="I2172" s="2">
        <v>96680</v>
      </c>
      <c r="J2172" s="3">
        <v>82570.623631317198</v>
      </c>
      <c r="K2172">
        <f>Table1[[#This Row],[Total Revenue + Open]]/Table1[[#This Row],[Qty]]</f>
        <v>0.85406106362553991</v>
      </c>
      <c r="L2172">
        <f>Table1[[#This Row],[Total Revenue + Open]]/Table1[[#This Row],[Qty]]</f>
        <v>0.85406106362553991</v>
      </c>
    </row>
    <row r="2173" spans="1:12" hidden="1">
      <c r="A2173" t="s">
        <v>544</v>
      </c>
      <c r="B2173" t="s">
        <v>11</v>
      </c>
      <c r="C2173" t="s">
        <v>73</v>
      </c>
      <c r="D2173" t="s">
        <v>545</v>
      </c>
      <c r="E2173" t="s">
        <v>15</v>
      </c>
      <c r="F2173" t="s">
        <v>566</v>
      </c>
      <c r="G2173" t="s">
        <v>569</v>
      </c>
      <c r="H2173" s="1">
        <v>2022</v>
      </c>
      <c r="I2173" s="2">
        <v>96035</v>
      </c>
      <c r="J2173" s="3">
        <v>82034.032627734807</v>
      </c>
      <c r="K2173">
        <f>Table1[[#This Row],[Total Revenue + Open]]/Table1[[#This Row],[Qty]]</f>
        <v>0.85420974257025883</v>
      </c>
      <c r="L2173">
        <f>Table1[[#This Row],[Total Revenue + Open]]/Table1[[#This Row],[Qty]]</f>
        <v>0.85420974257025883</v>
      </c>
    </row>
    <row r="2174" spans="1:12" hidden="1">
      <c r="A2174" t="s">
        <v>544</v>
      </c>
      <c r="B2174" t="s">
        <v>11</v>
      </c>
      <c r="C2174" t="s">
        <v>73</v>
      </c>
      <c r="D2174" t="s">
        <v>545</v>
      </c>
      <c r="E2174" t="s">
        <v>15</v>
      </c>
      <c r="F2174" t="s">
        <v>566</v>
      </c>
      <c r="G2174" t="s">
        <v>569</v>
      </c>
      <c r="H2174" s="1">
        <v>2022</v>
      </c>
      <c r="I2174" s="2">
        <v>87745</v>
      </c>
      <c r="J2174" s="3">
        <v>81081.247289785795</v>
      </c>
      <c r="K2174">
        <f>Table1[[#This Row],[Total Revenue + Open]]/Table1[[#This Row],[Qty]]</f>
        <v>0.9240554708505988</v>
      </c>
      <c r="L2174">
        <f>Table1[[#This Row],[Total Revenue + Open]]/Table1[[#This Row],[Qty]]</f>
        <v>0.9240554708505988</v>
      </c>
    </row>
    <row r="2175" spans="1:12">
      <c r="A2175" t="s">
        <v>10</v>
      </c>
      <c r="B2175" t="s">
        <v>11</v>
      </c>
      <c r="C2175" t="s">
        <v>119</v>
      </c>
      <c r="D2175" t="s">
        <v>120</v>
      </c>
      <c r="E2175" t="s">
        <v>19</v>
      </c>
      <c r="F2175" t="s">
        <v>54</v>
      </c>
      <c r="G2175" t="s">
        <v>89</v>
      </c>
      <c r="H2175" s="1">
        <v>2018</v>
      </c>
      <c r="I2175" s="2">
        <v>300</v>
      </c>
      <c r="J2175" s="3">
        <v>42</v>
      </c>
      <c r="K2175">
        <f>Table1[[#This Row],[Total Revenue + Open]]/Table1[[#This Row],[Qty]]</f>
        <v>0.14000000000000001</v>
      </c>
      <c r="L2175">
        <f>Table1[[#This Row],[Total Revenue + Open]]/Table1[[#This Row],[Qty]]</f>
        <v>0.14000000000000001</v>
      </c>
    </row>
    <row r="2176" spans="1:12">
      <c r="A2176" t="s">
        <v>10</v>
      </c>
      <c r="B2176" t="s">
        <v>11</v>
      </c>
      <c r="C2176" t="s">
        <v>119</v>
      </c>
      <c r="D2176" t="s">
        <v>120</v>
      </c>
      <c r="E2176" t="s">
        <v>19</v>
      </c>
      <c r="F2176" t="s">
        <v>54</v>
      </c>
      <c r="G2176" t="s">
        <v>89</v>
      </c>
      <c r="H2176" s="1">
        <v>2018</v>
      </c>
      <c r="I2176" s="2">
        <v>40000</v>
      </c>
      <c r="J2176" s="3">
        <v>5600</v>
      </c>
      <c r="K2176">
        <f>Table1[[#This Row],[Total Revenue + Open]]/Table1[[#This Row],[Qty]]</f>
        <v>0.14000000000000001</v>
      </c>
      <c r="L2176">
        <f>Table1[[#This Row],[Total Revenue + Open]]/Table1[[#This Row],[Qty]]</f>
        <v>0.14000000000000001</v>
      </c>
    </row>
    <row r="2177" spans="1:12">
      <c r="A2177" t="s">
        <v>10</v>
      </c>
      <c r="B2177" t="s">
        <v>11</v>
      </c>
      <c r="C2177" t="s">
        <v>119</v>
      </c>
      <c r="D2177" t="s">
        <v>120</v>
      </c>
      <c r="E2177" t="s">
        <v>19</v>
      </c>
      <c r="F2177" t="s">
        <v>54</v>
      </c>
      <c r="G2177" t="s">
        <v>89</v>
      </c>
      <c r="H2177" s="1">
        <v>2018</v>
      </c>
      <c r="I2177" s="2">
        <v>90500</v>
      </c>
      <c r="J2177" s="3">
        <v>12670</v>
      </c>
      <c r="K2177">
        <f>Table1[[#This Row],[Total Revenue + Open]]/Table1[[#This Row],[Qty]]</f>
        <v>0.14000000000000001</v>
      </c>
      <c r="L2177">
        <f>Table1[[#This Row],[Total Revenue + Open]]/Table1[[#This Row],[Qty]]</f>
        <v>0.14000000000000001</v>
      </c>
    </row>
    <row r="2178" spans="1:12">
      <c r="A2178" t="s">
        <v>10</v>
      </c>
      <c r="B2178" t="s">
        <v>11</v>
      </c>
      <c r="C2178" t="s">
        <v>119</v>
      </c>
      <c r="D2178" t="s">
        <v>120</v>
      </c>
      <c r="E2178" t="s">
        <v>19</v>
      </c>
      <c r="F2178" t="s">
        <v>54</v>
      </c>
      <c r="G2178" t="s">
        <v>89</v>
      </c>
      <c r="H2178" s="1">
        <v>2018</v>
      </c>
      <c r="I2178" s="2">
        <v>38700</v>
      </c>
      <c r="J2178" s="3">
        <v>5418</v>
      </c>
      <c r="K2178">
        <f>Table1[[#This Row],[Total Revenue + Open]]/Table1[[#This Row],[Qty]]</f>
        <v>0.14000000000000001</v>
      </c>
      <c r="L2178">
        <f>Table1[[#This Row],[Total Revenue + Open]]/Table1[[#This Row],[Qty]]</f>
        <v>0.14000000000000001</v>
      </c>
    </row>
    <row r="2179" spans="1:12">
      <c r="A2179" t="s">
        <v>10</v>
      </c>
      <c r="B2179" t="s">
        <v>11</v>
      </c>
      <c r="C2179" t="s">
        <v>119</v>
      </c>
      <c r="D2179" t="s">
        <v>120</v>
      </c>
      <c r="E2179" t="s">
        <v>19</v>
      </c>
      <c r="F2179" t="s">
        <v>54</v>
      </c>
      <c r="G2179" t="s">
        <v>89</v>
      </c>
      <c r="H2179" s="1">
        <v>2019</v>
      </c>
      <c r="I2179" s="2">
        <v>7400</v>
      </c>
      <c r="J2179" s="3">
        <v>1036</v>
      </c>
      <c r="K2179">
        <f>Table1[[#This Row],[Total Revenue + Open]]/Table1[[#This Row],[Qty]]</f>
        <v>0.14000000000000001</v>
      </c>
      <c r="L2179">
        <f>Table1[[#This Row],[Total Revenue + Open]]/Table1[[#This Row],[Qty]]</f>
        <v>0.14000000000000001</v>
      </c>
    </row>
    <row r="2180" spans="1:12">
      <c r="A2180" t="s">
        <v>10</v>
      </c>
      <c r="B2180" t="s">
        <v>11</v>
      </c>
      <c r="C2180" t="s">
        <v>119</v>
      </c>
      <c r="D2180" t="s">
        <v>120</v>
      </c>
      <c r="E2180" t="s">
        <v>19</v>
      </c>
      <c r="F2180" t="s">
        <v>54</v>
      </c>
      <c r="G2180" t="s">
        <v>89</v>
      </c>
      <c r="H2180" s="1">
        <v>2020</v>
      </c>
      <c r="I2180" s="2">
        <v>9500</v>
      </c>
      <c r="J2180" s="3">
        <v>1330</v>
      </c>
      <c r="K2180">
        <f>Table1[[#This Row],[Total Revenue + Open]]/Table1[[#This Row],[Qty]]</f>
        <v>0.14000000000000001</v>
      </c>
      <c r="L2180">
        <f>Table1[[#This Row],[Total Revenue + Open]]/Table1[[#This Row],[Qty]]</f>
        <v>0.14000000000000001</v>
      </c>
    </row>
    <row r="2181" spans="1:12">
      <c r="A2181" t="s">
        <v>10</v>
      </c>
      <c r="B2181" t="s">
        <v>11</v>
      </c>
      <c r="C2181" t="s">
        <v>119</v>
      </c>
      <c r="D2181" t="s">
        <v>120</v>
      </c>
      <c r="E2181" t="s">
        <v>19</v>
      </c>
      <c r="F2181" t="s">
        <v>54</v>
      </c>
      <c r="G2181" t="s">
        <v>89</v>
      </c>
      <c r="H2181" s="1">
        <v>2020</v>
      </c>
      <c r="I2181" s="2">
        <v>900</v>
      </c>
      <c r="J2181" s="3">
        <v>126</v>
      </c>
      <c r="K2181">
        <f>Table1[[#This Row],[Total Revenue + Open]]/Table1[[#This Row],[Qty]]</f>
        <v>0.14000000000000001</v>
      </c>
      <c r="L2181">
        <f>Table1[[#This Row],[Total Revenue + Open]]/Table1[[#This Row],[Qty]]</f>
        <v>0.14000000000000001</v>
      </c>
    </row>
    <row r="2182" spans="1:12">
      <c r="A2182" t="s">
        <v>10</v>
      </c>
      <c r="B2182" t="s">
        <v>11</v>
      </c>
      <c r="C2182" t="s">
        <v>119</v>
      </c>
      <c r="D2182" t="s">
        <v>120</v>
      </c>
      <c r="E2182" t="s">
        <v>19</v>
      </c>
      <c r="F2182" t="s">
        <v>54</v>
      </c>
      <c r="G2182" t="s">
        <v>89</v>
      </c>
      <c r="H2182" s="1">
        <v>2020</v>
      </c>
      <c r="I2182" s="2">
        <v>4000</v>
      </c>
      <c r="J2182" s="3">
        <v>560</v>
      </c>
      <c r="K2182">
        <f>Table1[[#This Row],[Total Revenue + Open]]/Table1[[#This Row],[Qty]]</f>
        <v>0.14000000000000001</v>
      </c>
      <c r="L2182">
        <f>Table1[[#This Row],[Total Revenue + Open]]/Table1[[#This Row],[Qty]]</f>
        <v>0.14000000000000001</v>
      </c>
    </row>
    <row r="2183" spans="1:12">
      <c r="A2183" t="s">
        <v>10</v>
      </c>
      <c r="B2183" t="s">
        <v>11</v>
      </c>
      <c r="C2183" t="s">
        <v>119</v>
      </c>
      <c r="D2183" t="s">
        <v>120</v>
      </c>
      <c r="E2183" t="s">
        <v>19</v>
      </c>
      <c r="F2183" t="s">
        <v>54</v>
      </c>
      <c r="G2183" t="s">
        <v>90</v>
      </c>
      <c r="H2183" s="1">
        <v>2018</v>
      </c>
      <c r="I2183" s="2">
        <v>200</v>
      </c>
      <c r="J2183" s="3">
        <v>28</v>
      </c>
      <c r="K2183">
        <f>Table1[[#This Row],[Total Revenue + Open]]/Table1[[#This Row],[Qty]]</f>
        <v>0.14000000000000001</v>
      </c>
      <c r="L2183">
        <f>Table1[[#This Row],[Total Revenue + Open]]/Table1[[#This Row],[Qty]]</f>
        <v>0.14000000000000001</v>
      </c>
    </row>
    <row r="2184" spans="1:12">
      <c r="A2184" t="s">
        <v>10</v>
      </c>
      <c r="B2184" t="s">
        <v>11</v>
      </c>
      <c r="C2184" t="s">
        <v>119</v>
      </c>
      <c r="D2184" t="s">
        <v>120</v>
      </c>
      <c r="E2184" t="s">
        <v>19</v>
      </c>
      <c r="F2184" t="s">
        <v>54</v>
      </c>
      <c r="G2184" t="s">
        <v>90</v>
      </c>
      <c r="H2184" s="1">
        <v>2018</v>
      </c>
      <c r="I2184" s="2">
        <v>21100</v>
      </c>
      <c r="J2184" s="3">
        <v>2954</v>
      </c>
      <c r="K2184">
        <f>Table1[[#This Row],[Total Revenue + Open]]/Table1[[#This Row],[Qty]]</f>
        <v>0.14000000000000001</v>
      </c>
      <c r="L2184">
        <f>Table1[[#This Row],[Total Revenue + Open]]/Table1[[#This Row],[Qty]]</f>
        <v>0.14000000000000001</v>
      </c>
    </row>
    <row r="2185" spans="1:12">
      <c r="A2185" t="s">
        <v>10</v>
      </c>
      <c r="B2185" t="s">
        <v>11</v>
      </c>
      <c r="C2185" t="s">
        <v>119</v>
      </c>
      <c r="D2185" t="s">
        <v>120</v>
      </c>
      <c r="E2185" t="s">
        <v>19</v>
      </c>
      <c r="F2185" t="s">
        <v>54</v>
      </c>
      <c r="G2185" t="s">
        <v>90</v>
      </c>
      <c r="H2185" s="1">
        <v>2019</v>
      </c>
      <c r="I2185" s="2">
        <v>2100</v>
      </c>
      <c r="J2185" s="3">
        <v>294</v>
      </c>
      <c r="K2185">
        <f>Table1[[#This Row],[Total Revenue + Open]]/Table1[[#This Row],[Qty]]</f>
        <v>0.14000000000000001</v>
      </c>
      <c r="L2185">
        <f>Table1[[#This Row],[Total Revenue + Open]]/Table1[[#This Row],[Qty]]</f>
        <v>0.14000000000000001</v>
      </c>
    </row>
    <row r="2186" spans="1:12">
      <c r="A2186" t="s">
        <v>10</v>
      </c>
      <c r="B2186" t="s">
        <v>11</v>
      </c>
      <c r="C2186" t="s">
        <v>119</v>
      </c>
      <c r="D2186" t="s">
        <v>120</v>
      </c>
      <c r="E2186" t="s">
        <v>19</v>
      </c>
      <c r="F2186" t="s">
        <v>54</v>
      </c>
      <c r="G2186" t="s">
        <v>57</v>
      </c>
      <c r="H2186" s="1">
        <v>2018</v>
      </c>
      <c r="I2186" s="2">
        <v>8200</v>
      </c>
      <c r="J2186" s="3">
        <v>1148</v>
      </c>
      <c r="K2186">
        <f>Table1[[#This Row],[Total Revenue + Open]]/Table1[[#This Row],[Qty]]</f>
        <v>0.14000000000000001</v>
      </c>
      <c r="L2186">
        <f>Table1[[#This Row],[Total Revenue + Open]]/Table1[[#This Row],[Qty]]</f>
        <v>0.14000000000000001</v>
      </c>
    </row>
    <row r="2187" spans="1:12">
      <c r="A2187" t="s">
        <v>10</v>
      </c>
      <c r="B2187" t="s">
        <v>11</v>
      </c>
      <c r="C2187" t="s">
        <v>119</v>
      </c>
      <c r="D2187" t="s">
        <v>120</v>
      </c>
      <c r="E2187" t="s">
        <v>19</v>
      </c>
      <c r="F2187" t="s">
        <v>54</v>
      </c>
      <c r="G2187" t="s">
        <v>57</v>
      </c>
      <c r="H2187" s="1">
        <v>2018</v>
      </c>
      <c r="I2187" s="2">
        <v>46700</v>
      </c>
      <c r="J2187" s="3">
        <v>6538</v>
      </c>
      <c r="K2187">
        <f>Table1[[#This Row],[Total Revenue + Open]]/Table1[[#This Row],[Qty]]</f>
        <v>0.14000000000000001</v>
      </c>
      <c r="L2187">
        <f>Table1[[#This Row],[Total Revenue + Open]]/Table1[[#This Row],[Qty]]</f>
        <v>0.14000000000000001</v>
      </c>
    </row>
    <row r="2188" spans="1:12">
      <c r="A2188" t="s">
        <v>10</v>
      </c>
      <c r="B2188" t="s">
        <v>11</v>
      </c>
      <c r="C2188" t="s">
        <v>119</v>
      </c>
      <c r="D2188" t="s">
        <v>120</v>
      </c>
      <c r="E2188" t="s">
        <v>19</v>
      </c>
      <c r="F2188" t="s">
        <v>54</v>
      </c>
      <c r="G2188" t="s">
        <v>57</v>
      </c>
      <c r="H2188" s="1">
        <v>2018</v>
      </c>
      <c r="I2188" s="2">
        <v>28000</v>
      </c>
      <c r="J2188" s="3">
        <v>3920</v>
      </c>
      <c r="K2188">
        <f>Table1[[#This Row],[Total Revenue + Open]]/Table1[[#This Row],[Qty]]</f>
        <v>0.14000000000000001</v>
      </c>
      <c r="L2188">
        <f>Table1[[#This Row],[Total Revenue + Open]]/Table1[[#This Row],[Qty]]</f>
        <v>0.14000000000000001</v>
      </c>
    </row>
    <row r="2189" spans="1:12">
      <c r="A2189" t="s">
        <v>10</v>
      </c>
      <c r="B2189" t="s">
        <v>11</v>
      </c>
      <c r="C2189" t="s">
        <v>119</v>
      </c>
      <c r="D2189" t="s">
        <v>120</v>
      </c>
      <c r="E2189" t="s">
        <v>19</v>
      </c>
      <c r="F2189" t="s">
        <v>54</v>
      </c>
      <c r="G2189" t="s">
        <v>57</v>
      </c>
      <c r="H2189" s="1">
        <v>2018</v>
      </c>
      <c r="I2189" s="2">
        <v>30400</v>
      </c>
      <c r="J2189" s="3">
        <v>4256</v>
      </c>
      <c r="K2189">
        <f>Table1[[#This Row],[Total Revenue + Open]]/Table1[[#This Row],[Qty]]</f>
        <v>0.14000000000000001</v>
      </c>
      <c r="L2189">
        <f>Table1[[#This Row],[Total Revenue + Open]]/Table1[[#This Row],[Qty]]</f>
        <v>0.14000000000000001</v>
      </c>
    </row>
    <row r="2190" spans="1:12">
      <c r="A2190" t="s">
        <v>10</v>
      </c>
      <c r="B2190" t="s">
        <v>11</v>
      </c>
      <c r="C2190" t="s">
        <v>119</v>
      </c>
      <c r="D2190" t="s">
        <v>120</v>
      </c>
      <c r="E2190" t="s">
        <v>19</v>
      </c>
      <c r="F2190" t="s">
        <v>54</v>
      </c>
      <c r="G2190" t="s">
        <v>57</v>
      </c>
      <c r="H2190" s="1">
        <v>2019</v>
      </c>
      <c r="I2190" s="2">
        <v>6200</v>
      </c>
      <c r="J2190" s="3">
        <v>868</v>
      </c>
      <c r="K2190">
        <f>Table1[[#This Row],[Total Revenue + Open]]/Table1[[#This Row],[Qty]]</f>
        <v>0.14000000000000001</v>
      </c>
      <c r="L2190">
        <f>Table1[[#This Row],[Total Revenue + Open]]/Table1[[#This Row],[Qty]]</f>
        <v>0.14000000000000001</v>
      </c>
    </row>
    <row r="2191" spans="1:12">
      <c r="A2191" t="s">
        <v>10</v>
      </c>
      <c r="B2191" t="s">
        <v>11</v>
      </c>
      <c r="C2191" t="s">
        <v>119</v>
      </c>
      <c r="D2191" t="s">
        <v>120</v>
      </c>
      <c r="E2191" t="s">
        <v>19</v>
      </c>
      <c r="F2191" t="s">
        <v>54</v>
      </c>
      <c r="G2191" t="s">
        <v>57</v>
      </c>
      <c r="H2191" s="1">
        <v>2019</v>
      </c>
      <c r="I2191" s="2">
        <v>200</v>
      </c>
      <c r="J2191" s="3">
        <v>28</v>
      </c>
      <c r="K2191">
        <f>Table1[[#This Row],[Total Revenue + Open]]/Table1[[#This Row],[Qty]]</f>
        <v>0.14000000000000001</v>
      </c>
      <c r="L2191">
        <f>Table1[[#This Row],[Total Revenue + Open]]/Table1[[#This Row],[Qty]]</f>
        <v>0.14000000000000001</v>
      </c>
    </row>
    <row r="2192" spans="1:12">
      <c r="A2192" t="s">
        <v>10</v>
      </c>
      <c r="B2192" t="s">
        <v>11</v>
      </c>
      <c r="C2192" t="s">
        <v>119</v>
      </c>
      <c r="D2192" t="s">
        <v>120</v>
      </c>
      <c r="E2192" t="s">
        <v>19</v>
      </c>
      <c r="F2192" t="s">
        <v>54</v>
      </c>
      <c r="G2192" t="s">
        <v>57</v>
      </c>
      <c r="H2192" s="1">
        <v>2019</v>
      </c>
      <c r="I2192" s="2">
        <v>21100</v>
      </c>
      <c r="J2192" s="3">
        <v>2954</v>
      </c>
      <c r="K2192">
        <f>Table1[[#This Row],[Total Revenue + Open]]/Table1[[#This Row],[Qty]]</f>
        <v>0.14000000000000001</v>
      </c>
      <c r="L2192">
        <f>Table1[[#This Row],[Total Revenue + Open]]/Table1[[#This Row],[Qty]]</f>
        <v>0.14000000000000001</v>
      </c>
    </row>
    <row r="2193" spans="1:12">
      <c r="A2193" t="s">
        <v>10</v>
      </c>
      <c r="B2193" t="s">
        <v>11</v>
      </c>
      <c r="C2193" t="s">
        <v>119</v>
      </c>
      <c r="D2193" t="s">
        <v>120</v>
      </c>
      <c r="E2193" t="s">
        <v>19</v>
      </c>
      <c r="F2193" t="s">
        <v>54</v>
      </c>
      <c r="G2193" t="s">
        <v>57</v>
      </c>
      <c r="H2193" s="1">
        <v>2019</v>
      </c>
      <c r="I2193" s="2">
        <v>42600</v>
      </c>
      <c r="J2193" s="3">
        <v>5964</v>
      </c>
      <c r="K2193">
        <f>Table1[[#This Row],[Total Revenue + Open]]/Table1[[#This Row],[Qty]]</f>
        <v>0.14000000000000001</v>
      </c>
      <c r="L2193">
        <f>Table1[[#This Row],[Total Revenue + Open]]/Table1[[#This Row],[Qty]]</f>
        <v>0.14000000000000001</v>
      </c>
    </row>
    <row r="2194" spans="1:12">
      <c r="A2194" t="s">
        <v>10</v>
      </c>
      <c r="B2194" t="s">
        <v>11</v>
      </c>
      <c r="C2194" t="s">
        <v>119</v>
      </c>
      <c r="D2194" t="s">
        <v>120</v>
      </c>
      <c r="E2194" t="s">
        <v>19</v>
      </c>
      <c r="F2194" t="s">
        <v>54</v>
      </c>
      <c r="G2194" t="s">
        <v>57</v>
      </c>
      <c r="H2194" s="1">
        <v>2019</v>
      </c>
      <c r="I2194" s="2">
        <v>31600</v>
      </c>
      <c r="J2194" s="3">
        <v>4424</v>
      </c>
      <c r="K2194">
        <f>Table1[[#This Row],[Total Revenue + Open]]/Table1[[#This Row],[Qty]]</f>
        <v>0.14000000000000001</v>
      </c>
      <c r="L2194">
        <f>Table1[[#This Row],[Total Revenue + Open]]/Table1[[#This Row],[Qty]]</f>
        <v>0.14000000000000001</v>
      </c>
    </row>
    <row r="2195" spans="1:12">
      <c r="A2195" t="s">
        <v>10</v>
      </c>
      <c r="B2195" t="s">
        <v>11</v>
      </c>
      <c r="C2195" t="s">
        <v>119</v>
      </c>
      <c r="D2195" t="s">
        <v>120</v>
      </c>
      <c r="E2195" t="s">
        <v>19</v>
      </c>
      <c r="F2195" t="s">
        <v>54</v>
      </c>
      <c r="G2195" t="s">
        <v>57</v>
      </c>
      <c r="H2195" s="1">
        <v>2019</v>
      </c>
      <c r="I2195" s="2">
        <v>138700</v>
      </c>
      <c r="J2195" s="3">
        <v>19418</v>
      </c>
      <c r="K2195">
        <f>Table1[[#This Row],[Total Revenue + Open]]/Table1[[#This Row],[Qty]]</f>
        <v>0.14000000000000001</v>
      </c>
      <c r="L2195">
        <f>Table1[[#This Row],[Total Revenue + Open]]/Table1[[#This Row],[Qty]]</f>
        <v>0.14000000000000001</v>
      </c>
    </row>
    <row r="2196" spans="1:12">
      <c r="A2196" t="s">
        <v>10</v>
      </c>
      <c r="B2196" t="s">
        <v>11</v>
      </c>
      <c r="C2196" t="s">
        <v>119</v>
      </c>
      <c r="D2196" t="s">
        <v>120</v>
      </c>
      <c r="E2196" t="s">
        <v>19</v>
      </c>
      <c r="F2196" t="s">
        <v>54</v>
      </c>
      <c r="G2196" t="s">
        <v>57</v>
      </c>
      <c r="H2196" s="1">
        <v>2019</v>
      </c>
      <c r="I2196" s="2">
        <v>100</v>
      </c>
      <c r="J2196" s="3">
        <v>14</v>
      </c>
      <c r="K2196">
        <f>Table1[[#This Row],[Total Revenue + Open]]/Table1[[#This Row],[Qty]]</f>
        <v>0.14000000000000001</v>
      </c>
      <c r="L2196">
        <f>Table1[[#This Row],[Total Revenue + Open]]/Table1[[#This Row],[Qty]]</f>
        <v>0.14000000000000001</v>
      </c>
    </row>
    <row r="2197" spans="1:12">
      <c r="A2197" t="s">
        <v>10</v>
      </c>
      <c r="B2197" t="s">
        <v>11</v>
      </c>
      <c r="C2197" t="s">
        <v>119</v>
      </c>
      <c r="D2197" t="s">
        <v>120</v>
      </c>
      <c r="E2197" t="s">
        <v>19</v>
      </c>
      <c r="F2197" t="s">
        <v>54</v>
      </c>
      <c r="G2197" t="s">
        <v>57</v>
      </c>
      <c r="H2197" s="1">
        <v>2020</v>
      </c>
      <c r="I2197" s="2">
        <v>17800</v>
      </c>
      <c r="J2197" s="3">
        <v>2492</v>
      </c>
      <c r="K2197">
        <f>Table1[[#This Row],[Total Revenue + Open]]/Table1[[#This Row],[Qty]]</f>
        <v>0.14000000000000001</v>
      </c>
      <c r="L2197">
        <f>Table1[[#This Row],[Total Revenue + Open]]/Table1[[#This Row],[Qty]]</f>
        <v>0.14000000000000001</v>
      </c>
    </row>
    <row r="2198" spans="1:12">
      <c r="A2198" t="s">
        <v>10</v>
      </c>
      <c r="B2198" t="s">
        <v>11</v>
      </c>
      <c r="C2198" t="s">
        <v>119</v>
      </c>
      <c r="D2198" t="s">
        <v>120</v>
      </c>
      <c r="E2198" t="s">
        <v>19</v>
      </c>
      <c r="F2198" t="s">
        <v>54</v>
      </c>
      <c r="G2198" t="s">
        <v>57</v>
      </c>
      <c r="H2198" s="1">
        <v>2020</v>
      </c>
      <c r="I2198" s="2">
        <v>127900</v>
      </c>
      <c r="J2198" s="3">
        <v>17906</v>
      </c>
      <c r="K2198">
        <f>Table1[[#This Row],[Total Revenue + Open]]/Table1[[#This Row],[Qty]]</f>
        <v>0.14000000000000001</v>
      </c>
      <c r="L2198">
        <f>Table1[[#This Row],[Total Revenue + Open]]/Table1[[#This Row],[Qty]]</f>
        <v>0.14000000000000001</v>
      </c>
    </row>
    <row r="2199" spans="1:12">
      <c r="A2199" t="s">
        <v>10</v>
      </c>
      <c r="B2199" t="s">
        <v>11</v>
      </c>
      <c r="C2199" t="s">
        <v>119</v>
      </c>
      <c r="D2199" t="s">
        <v>120</v>
      </c>
      <c r="E2199" t="s">
        <v>19</v>
      </c>
      <c r="F2199" t="s">
        <v>54</v>
      </c>
      <c r="G2199" t="s">
        <v>57</v>
      </c>
      <c r="H2199" s="1">
        <v>2020</v>
      </c>
      <c r="I2199" s="2">
        <v>7100</v>
      </c>
      <c r="J2199" s="3">
        <v>994</v>
      </c>
      <c r="K2199">
        <f>Table1[[#This Row],[Total Revenue + Open]]/Table1[[#This Row],[Qty]]</f>
        <v>0.14000000000000001</v>
      </c>
      <c r="L2199">
        <f>Table1[[#This Row],[Total Revenue + Open]]/Table1[[#This Row],[Qty]]</f>
        <v>0.14000000000000001</v>
      </c>
    </row>
    <row r="2200" spans="1:12">
      <c r="A2200" t="s">
        <v>10</v>
      </c>
      <c r="B2200" t="s">
        <v>11</v>
      </c>
      <c r="C2200" t="s">
        <v>119</v>
      </c>
      <c r="D2200" t="s">
        <v>120</v>
      </c>
      <c r="E2200" t="s">
        <v>19</v>
      </c>
      <c r="F2200" t="s">
        <v>54</v>
      </c>
      <c r="G2200" t="s">
        <v>57</v>
      </c>
      <c r="H2200" s="1">
        <v>2020</v>
      </c>
      <c r="I2200" s="2">
        <v>2300</v>
      </c>
      <c r="J2200" s="3">
        <v>322</v>
      </c>
      <c r="K2200">
        <f>Table1[[#This Row],[Total Revenue + Open]]/Table1[[#This Row],[Qty]]</f>
        <v>0.14000000000000001</v>
      </c>
      <c r="L2200">
        <f>Table1[[#This Row],[Total Revenue + Open]]/Table1[[#This Row],[Qty]]</f>
        <v>0.14000000000000001</v>
      </c>
    </row>
    <row r="2201" spans="1:12">
      <c r="A2201" t="s">
        <v>10</v>
      </c>
      <c r="B2201" t="s">
        <v>11</v>
      </c>
      <c r="C2201" t="s">
        <v>119</v>
      </c>
      <c r="D2201" t="s">
        <v>120</v>
      </c>
      <c r="E2201" t="s">
        <v>19</v>
      </c>
      <c r="F2201" t="s">
        <v>54</v>
      </c>
      <c r="G2201" t="s">
        <v>57</v>
      </c>
      <c r="H2201" s="1">
        <v>2020</v>
      </c>
      <c r="I2201" s="2">
        <v>7400</v>
      </c>
      <c r="J2201" s="3">
        <v>1036</v>
      </c>
      <c r="K2201">
        <f>Table1[[#This Row],[Total Revenue + Open]]/Table1[[#This Row],[Qty]]</f>
        <v>0.14000000000000001</v>
      </c>
      <c r="L2201">
        <f>Table1[[#This Row],[Total Revenue + Open]]/Table1[[#This Row],[Qty]]</f>
        <v>0.14000000000000001</v>
      </c>
    </row>
    <row r="2202" spans="1:12">
      <c r="A2202" t="s">
        <v>10</v>
      </c>
      <c r="B2202" t="s">
        <v>11</v>
      </c>
      <c r="C2202" t="s">
        <v>119</v>
      </c>
      <c r="D2202" t="s">
        <v>120</v>
      </c>
      <c r="E2202" t="s">
        <v>19</v>
      </c>
      <c r="F2202" t="s">
        <v>54</v>
      </c>
      <c r="G2202" t="s">
        <v>57</v>
      </c>
      <c r="H2202" s="1">
        <v>2020</v>
      </c>
      <c r="I2202" s="2">
        <v>118700</v>
      </c>
      <c r="J2202" s="3">
        <v>16618</v>
      </c>
      <c r="K2202">
        <f>Table1[[#This Row],[Total Revenue + Open]]/Table1[[#This Row],[Qty]]</f>
        <v>0.14000000000000001</v>
      </c>
      <c r="L2202">
        <f>Table1[[#This Row],[Total Revenue + Open]]/Table1[[#This Row],[Qty]]</f>
        <v>0.14000000000000001</v>
      </c>
    </row>
    <row r="2203" spans="1:12">
      <c r="A2203" t="s">
        <v>10</v>
      </c>
      <c r="B2203" t="s">
        <v>11</v>
      </c>
      <c r="C2203" t="s">
        <v>119</v>
      </c>
      <c r="D2203" t="s">
        <v>120</v>
      </c>
      <c r="E2203" t="s">
        <v>19</v>
      </c>
      <c r="F2203" t="s">
        <v>54</v>
      </c>
      <c r="G2203" t="s">
        <v>57</v>
      </c>
      <c r="H2203" s="1">
        <v>2020</v>
      </c>
      <c r="I2203" s="2">
        <v>71700</v>
      </c>
      <c r="J2203" s="3">
        <v>10038</v>
      </c>
      <c r="K2203">
        <f>Table1[[#This Row],[Total Revenue + Open]]/Table1[[#This Row],[Qty]]</f>
        <v>0.14000000000000001</v>
      </c>
      <c r="L2203">
        <f>Table1[[#This Row],[Total Revenue + Open]]/Table1[[#This Row],[Qty]]</f>
        <v>0.14000000000000001</v>
      </c>
    </row>
    <row r="2204" spans="1:12">
      <c r="A2204" t="s">
        <v>10</v>
      </c>
      <c r="B2204" t="s">
        <v>11</v>
      </c>
      <c r="C2204" t="s">
        <v>119</v>
      </c>
      <c r="D2204" t="s">
        <v>120</v>
      </c>
      <c r="E2204" t="s">
        <v>19</v>
      </c>
      <c r="F2204" t="s">
        <v>54</v>
      </c>
      <c r="G2204" t="s">
        <v>57</v>
      </c>
      <c r="H2204" s="1">
        <v>2020</v>
      </c>
      <c r="I2204" s="2">
        <v>38100</v>
      </c>
      <c r="J2204" s="3">
        <v>5334</v>
      </c>
      <c r="K2204">
        <f>Table1[[#This Row],[Total Revenue + Open]]/Table1[[#This Row],[Qty]]</f>
        <v>0.14000000000000001</v>
      </c>
      <c r="L2204">
        <f>Table1[[#This Row],[Total Revenue + Open]]/Table1[[#This Row],[Qty]]</f>
        <v>0.14000000000000001</v>
      </c>
    </row>
    <row r="2205" spans="1:12">
      <c r="A2205" t="s">
        <v>10</v>
      </c>
      <c r="B2205" t="s">
        <v>11</v>
      </c>
      <c r="C2205" t="s">
        <v>119</v>
      </c>
      <c r="D2205" t="s">
        <v>120</v>
      </c>
      <c r="E2205" t="s">
        <v>19</v>
      </c>
      <c r="F2205" t="s">
        <v>54</v>
      </c>
      <c r="G2205" t="s">
        <v>57</v>
      </c>
      <c r="H2205" s="1">
        <v>2020</v>
      </c>
      <c r="I2205" s="2">
        <v>93900</v>
      </c>
      <c r="J2205" s="3">
        <v>13146</v>
      </c>
      <c r="K2205">
        <f>Table1[[#This Row],[Total Revenue + Open]]/Table1[[#This Row],[Qty]]</f>
        <v>0.14000000000000001</v>
      </c>
      <c r="L2205">
        <f>Table1[[#This Row],[Total Revenue + Open]]/Table1[[#This Row],[Qty]]</f>
        <v>0.14000000000000001</v>
      </c>
    </row>
    <row r="2206" spans="1:12">
      <c r="A2206" t="s">
        <v>10</v>
      </c>
      <c r="B2206" t="s">
        <v>11</v>
      </c>
      <c r="C2206" t="s">
        <v>119</v>
      </c>
      <c r="D2206" t="s">
        <v>120</v>
      </c>
      <c r="E2206" t="s">
        <v>19</v>
      </c>
      <c r="F2206" t="s">
        <v>54</v>
      </c>
      <c r="G2206" t="s">
        <v>57</v>
      </c>
      <c r="H2206" s="1">
        <v>2021</v>
      </c>
      <c r="I2206" s="2">
        <v>19600</v>
      </c>
      <c r="J2206" s="3">
        <v>2744</v>
      </c>
      <c r="K2206">
        <f>Table1[[#This Row],[Total Revenue + Open]]/Table1[[#This Row],[Qty]]</f>
        <v>0.14000000000000001</v>
      </c>
      <c r="L2206">
        <f>Table1[[#This Row],[Total Revenue + Open]]/Table1[[#This Row],[Qty]]</f>
        <v>0.14000000000000001</v>
      </c>
    </row>
    <row r="2207" spans="1:12">
      <c r="A2207" t="s">
        <v>10</v>
      </c>
      <c r="B2207" t="s">
        <v>11</v>
      </c>
      <c r="C2207" t="s">
        <v>119</v>
      </c>
      <c r="D2207" t="s">
        <v>120</v>
      </c>
      <c r="E2207" t="s">
        <v>19</v>
      </c>
      <c r="F2207" t="s">
        <v>54</v>
      </c>
      <c r="G2207" t="s">
        <v>57</v>
      </c>
      <c r="H2207" s="1">
        <v>2021</v>
      </c>
      <c r="I2207" s="2">
        <v>44300</v>
      </c>
      <c r="J2207" s="3">
        <v>6202</v>
      </c>
      <c r="K2207">
        <f>Table1[[#This Row],[Total Revenue + Open]]/Table1[[#This Row],[Qty]]</f>
        <v>0.14000000000000001</v>
      </c>
      <c r="L2207">
        <f>Table1[[#This Row],[Total Revenue + Open]]/Table1[[#This Row],[Qty]]</f>
        <v>0.14000000000000001</v>
      </c>
    </row>
    <row r="2208" spans="1:12">
      <c r="A2208" t="s">
        <v>10</v>
      </c>
      <c r="B2208" t="s">
        <v>11</v>
      </c>
      <c r="C2208" t="s">
        <v>119</v>
      </c>
      <c r="D2208" t="s">
        <v>120</v>
      </c>
      <c r="E2208" t="s">
        <v>19</v>
      </c>
      <c r="F2208" t="s">
        <v>54</v>
      </c>
      <c r="G2208" t="s">
        <v>57</v>
      </c>
      <c r="H2208" s="1">
        <v>2021</v>
      </c>
      <c r="I2208" s="2">
        <v>86900</v>
      </c>
      <c r="J2208" s="3">
        <v>12166</v>
      </c>
      <c r="K2208">
        <f>Table1[[#This Row],[Total Revenue + Open]]/Table1[[#This Row],[Qty]]</f>
        <v>0.14000000000000001</v>
      </c>
      <c r="L2208">
        <f>Table1[[#This Row],[Total Revenue + Open]]/Table1[[#This Row],[Qty]]</f>
        <v>0.14000000000000001</v>
      </c>
    </row>
    <row r="2209" spans="1:12">
      <c r="A2209" t="s">
        <v>10</v>
      </c>
      <c r="B2209" t="s">
        <v>11</v>
      </c>
      <c r="C2209" t="s">
        <v>119</v>
      </c>
      <c r="D2209" t="s">
        <v>120</v>
      </c>
      <c r="E2209" t="s">
        <v>19</v>
      </c>
      <c r="F2209" t="s">
        <v>54</v>
      </c>
      <c r="G2209" t="s">
        <v>57</v>
      </c>
      <c r="H2209" s="1">
        <v>2021</v>
      </c>
      <c r="I2209" s="2">
        <v>7600</v>
      </c>
      <c r="J2209" s="3">
        <v>1064</v>
      </c>
      <c r="K2209">
        <f>Table1[[#This Row],[Total Revenue + Open]]/Table1[[#This Row],[Qty]]</f>
        <v>0.14000000000000001</v>
      </c>
      <c r="L2209">
        <f>Table1[[#This Row],[Total Revenue + Open]]/Table1[[#This Row],[Qty]]</f>
        <v>0.14000000000000001</v>
      </c>
    </row>
    <row r="2210" spans="1:12">
      <c r="A2210" t="s">
        <v>10</v>
      </c>
      <c r="B2210" t="s">
        <v>11</v>
      </c>
      <c r="C2210" t="s">
        <v>119</v>
      </c>
      <c r="D2210" t="s">
        <v>120</v>
      </c>
      <c r="E2210" t="s">
        <v>19</v>
      </c>
      <c r="F2210" t="s">
        <v>54</v>
      </c>
      <c r="G2210" t="s">
        <v>57</v>
      </c>
      <c r="H2210" s="1">
        <v>2021</v>
      </c>
      <c r="I2210" s="2">
        <v>1400</v>
      </c>
      <c r="J2210" s="3">
        <v>196</v>
      </c>
      <c r="K2210">
        <f>Table1[[#This Row],[Total Revenue + Open]]/Table1[[#This Row],[Qty]]</f>
        <v>0.14000000000000001</v>
      </c>
      <c r="L2210">
        <f>Table1[[#This Row],[Total Revenue + Open]]/Table1[[#This Row],[Qty]]</f>
        <v>0.14000000000000001</v>
      </c>
    </row>
    <row r="2211" spans="1:12">
      <c r="A2211" t="s">
        <v>10</v>
      </c>
      <c r="B2211" t="s">
        <v>11</v>
      </c>
      <c r="C2211" t="s">
        <v>119</v>
      </c>
      <c r="D2211" t="s">
        <v>120</v>
      </c>
      <c r="E2211" t="s">
        <v>19</v>
      </c>
      <c r="F2211" t="s">
        <v>54</v>
      </c>
      <c r="G2211" t="s">
        <v>57</v>
      </c>
      <c r="H2211" s="1">
        <v>2021</v>
      </c>
      <c r="I2211" s="2">
        <v>100</v>
      </c>
      <c r="J2211" s="3">
        <v>14</v>
      </c>
      <c r="K2211">
        <f>Table1[[#This Row],[Total Revenue + Open]]/Table1[[#This Row],[Qty]]</f>
        <v>0.14000000000000001</v>
      </c>
      <c r="L2211">
        <f>Table1[[#This Row],[Total Revenue + Open]]/Table1[[#This Row],[Qty]]</f>
        <v>0.14000000000000001</v>
      </c>
    </row>
    <row r="2212" spans="1:12">
      <c r="A2212" t="s">
        <v>10</v>
      </c>
      <c r="B2212" t="s">
        <v>11</v>
      </c>
      <c r="C2212" t="s">
        <v>119</v>
      </c>
      <c r="D2212" t="s">
        <v>120</v>
      </c>
      <c r="E2212" t="s">
        <v>19</v>
      </c>
      <c r="F2212" t="s">
        <v>54</v>
      </c>
      <c r="G2212" t="s">
        <v>57</v>
      </c>
      <c r="H2212" s="1">
        <v>2021</v>
      </c>
      <c r="I2212" s="2">
        <v>301100</v>
      </c>
      <c r="J2212" s="3">
        <v>42154</v>
      </c>
      <c r="K2212">
        <f>Table1[[#This Row],[Total Revenue + Open]]/Table1[[#This Row],[Qty]]</f>
        <v>0.14000000000000001</v>
      </c>
      <c r="L2212">
        <f>Table1[[#This Row],[Total Revenue + Open]]/Table1[[#This Row],[Qty]]</f>
        <v>0.14000000000000001</v>
      </c>
    </row>
    <row r="2213" spans="1:12">
      <c r="A2213" t="s">
        <v>10</v>
      </c>
      <c r="B2213" t="s">
        <v>11</v>
      </c>
      <c r="C2213" t="s">
        <v>119</v>
      </c>
      <c r="D2213" t="s">
        <v>120</v>
      </c>
      <c r="E2213" t="s">
        <v>19</v>
      </c>
      <c r="F2213" t="s">
        <v>54</v>
      </c>
      <c r="G2213" t="s">
        <v>57</v>
      </c>
      <c r="H2213" s="1">
        <v>2021</v>
      </c>
      <c r="I2213" s="2">
        <v>14900</v>
      </c>
      <c r="J2213" s="3">
        <v>2086</v>
      </c>
      <c r="K2213">
        <f>Table1[[#This Row],[Total Revenue + Open]]/Table1[[#This Row],[Qty]]</f>
        <v>0.14000000000000001</v>
      </c>
      <c r="L2213">
        <f>Table1[[#This Row],[Total Revenue + Open]]/Table1[[#This Row],[Qty]]</f>
        <v>0.14000000000000001</v>
      </c>
    </row>
    <row r="2214" spans="1:12">
      <c r="A2214" t="s">
        <v>10</v>
      </c>
      <c r="B2214" t="s">
        <v>11</v>
      </c>
      <c r="C2214" t="s">
        <v>119</v>
      </c>
      <c r="D2214" t="s">
        <v>120</v>
      </c>
      <c r="E2214" t="s">
        <v>19</v>
      </c>
      <c r="F2214" t="s">
        <v>54</v>
      </c>
      <c r="G2214" t="s">
        <v>57</v>
      </c>
      <c r="H2214" s="1">
        <v>2021</v>
      </c>
      <c r="I2214" s="2">
        <v>11900</v>
      </c>
      <c r="J2214" s="3">
        <v>1666</v>
      </c>
      <c r="K2214">
        <f>Table1[[#This Row],[Total Revenue + Open]]/Table1[[#This Row],[Qty]]</f>
        <v>0.14000000000000001</v>
      </c>
      <c r="L2214">
        <f>Table1[[#This Row],[Total Revenue + Open]]/Table1[[#This Row],[Qty]]</f>
        <v>0.14000000000000001</v>
      </c>
    </row>
    <row r="2215" spans="1:12">
      <c r="A2215" t="s">
        <v>10</v>
      </c>
      <c r="B2215" t="s">
        <v>11</v>
      </c>
      <c r="C2215" t="s">
        <v>119</v>
      </c>
      <c r="D2215" t="s">
        <v>120</v>
      </c>
      <c r="E2215" t="s">
        <v>19</v>
      </c>
      <c r="F2215" t="s">
        <v>54</v>
      </c>
      <c r="G2215" t="s">
        <v>57</v>
      </c>
      <c r="H2215" s="1">
        <v>2021</v>
      </c>
      <c r="I2215" s="2">
        <v>34700</v>
      </c>
      <c r="J2215" s="3">
        <v>4844</v>
      </c>
      <c r="K2215">
        <f>Table1[[#This Row],[Total Revenue + Open]]/Table1[[#This Row],[Qty]]</f>
        <v>0.13959654178674352</v>
      </c>
      <c r="L2215">
        <f>Table1[[#This Row],[Total Revenue + Open]]/Table1[[#This Row],[Qty]]</f>
        <v>0.13959654178674352</v>
      </c>
    </row>
    <row r="2216" spans="1:12">
      <c r="A2216" t="s">
        <v>10</v>
      </c>
      <c r="B2216" t="s">
        <v>11</v>
      </c>
      <c r="C2216" t="s">
        <v>119</v>
      </c>
      <c r="D2216" t="s">
        <v>120</v>
      </c>
      <c r="E2216" t="s">
        <v>19</v>
      </c>
      <c r="F2216" t="s">
        <v>54</v>
      </c>
      <c r="G2216" t="s">
        <v>57</v>
      </c>
      <c r="H2216" s="1">
        <v>2021</v>
      </c>
      <c r="I2216" s="2">
        <v>400</v>
      </c>
      <c r="J2216" s="3">
        <v>56</v>
      </c>
      <c r="K2216">
        <f>Table1[[#This Row],[Total Revenue + Open]]/Table1[[#This Row],[Qty]]</f>
        <v>0.14000000000000001</v>
      </c>
      <c r="L2216">
        <f>Table1[[#This Row],[Total Revenue + Open]]/Table1[[#This Row],[Qty]]</f>
        <v>0.14000000000000001</v>
      </c>
    </row>
    <row r="2217" spans="1:12" hidden="1">
      <c r="A2217" t="s">
        <v>544</v>
      </c>
      <c r="B2217" t="s">
        <v>11</v>
      </c>
      <c r="C2217" t="s">
        <v>73</v>
      </c>
      <c r="D2217" t="s">
        <v>550</v>
      </c>
      <c r="E2217" t="s">
        <v>15</v>
      </c>
      <c r="F2217" t="s">
        <v>80</v>
      </c>
      <c r="G2217" t="s">
        <v>105</v>
      </c>
      <c r="H2217" s="1">
        <v>2022</v>
      </c>
      <c r="I2217" s="2">
        <v>73125</v>
      </c>
      <c r="J2217" s="3">
        <v>80802.511501515895</v>
      </c>
      <c r="K2217">
        <f>Table1[[#This Row],[Total Revenue + Open]]/Table1[[#This Row],[Qty]]</f>
        <v>1.1049916102771404</v>
      </c>
      <c r="L2217">
        <f>Table1[[#This Row],[Total Revenue + Open]]/Table1[[#This Row],[Qty]]</f>
        <v>1.1049916102771404</v>
      </c>
    </row>
    <row r="2218" spans="1:12" hidden="1">
      <c r="A2218" t="s">
        <v>544</v>
      </c>
      <c r="B2218" t="s">
        <v>11</v>
      </c>
      <c r="C2218" t="s">
        <v>73</v>
      </c>
      <c r="D2218" t="s">
        <v>550</v>
      </c>
      <c r="E2218" t="s">
        <v>15</v>
      </c>
      <c r="F2218" t="s">
        <v>80</v>
      </c>
      <c r="G2218" t="s">
        <v>82</v>
      </c>
      <c r="H2218" s="1">
        <v>2022</v>
      </c>
      <c r="I2218" s="2">
        <v>71365</v>
      </c>
      <c r="J2218" s="3">
        <v>78320.0060901791</v>
      </c>
      <c r="K2218">
        <f>Table1[[#This Row],[Total Revenue + Open]]/Table1[[#This Row],[Qty]]</f>
        <v>1.0974568218339396</v>
      </c>
      <c r="L2218">
        <f>Table1[[#This Row],[Total Revenue + Open]]/Table1[[#This Row],[Qty]]</f>
        <v>1.0974568218339396</v>
      </c>
    </row>
    <row r="2219" spans="1:12" hidden="1">
      <c r="A2219" t="s">
        <v>544</v>
      </c>
      <c r="B2219" t="s">
        <v>11</v>
      </c>
      <c r="C2219" t="s">
        <v>73</v>
      </c>
      <c r="D2219" t="s">
        <v>550</v>
      </c>
      <c r="E2219" t="s">
        <v>15</v>
      </c>
      <c r="F2219" t="s">
        <v>80</v>
      </c>
      <c r="G2219" t="s">
        <v>84</v>
      </c>
      <c r="H2219" s="1">
        <v>2022</v>
      </c>
      <c r="I2219" s="2">
        <v>71365</v>
      </c>
      <c r="J2219" s="3">
        <v>78320.0060901791</v>
      </c>
      <c r="K2219">
        <f>Table1[[#This Row],[Total Revenue + Open]]/Table1[[#This Row],[Qty]]</f>
        <v>1.0974568218339396</v>
      </c>
      <c r="L2219">
        <f>Table1[[#This Row],[Total Revenue + Open]]/Table1[[#This Row],[Qty]]</f>
        <v>1.0974568218339396</v>
      </c>
    </row>
    <row r="2220" spans="1:12" hidden="1">
      <c r="A2220" t="s">
        <v>544</v>
      </c>
      <c r="B2220" t="s">
        <v>11</v>
      </c>
      <c r="C2220" t="s">
        <v>73</v>
      </c>
      <c r="D2220" t="s">
        <v>545</v>
      </c>
      <c r="E2220" t="s">
        <v>15</v>
      </c>
      <c r="F2220" t="s">
        <v>566</v>
      </c>
      <c r="G2220" t="s">
        <v>569</v>
      </c>
      <c r="H2220" s="1">
        <v>2022</v>
      </c>
      <c r="I2220" s="2">
        <v>92220</v>
      </c>
      <c r="J2220" s="3">
        <v>77828.034167753998</v>
      </c>
      <c r="K2220">
        <f>Table1[[#This Row],[Total Revenue + Open]]/Table1[[#This Row],[Qty]]</f>
        <v>0.84393877865705924</v>
      </c>
      <c r="L2220">
        <f>Table1[[#This Row],[Total Revenue + Open]]/Table1[[#This Row],[Qty]]</f>
        <v>0.84393877865705924</v>
      </c>
    </row>
    <row r="2221" spans="1:12" hidden="1">
      <c r="A2221" t="s">
        <v>544</v>
      </c>
      <c r="B2221" t="s">
        <v>11</v>
      </c>
      <c r="C2221" t="s">
        <v>73</v>
      </c>
      <c r="D2221" t="s">
        <v>545</v>
      </c>
      <c r="E2221" t="s">
        <v>15</v>
      </c>
      <c r="F2221" t="s">
        <v>566</v>
      </c>
      <c r="G2221" t="s">
        <v>567</v>
      </c>
      <c r="H2221" s="1">
        <v>2022</v>
      </c>
      <c r="I2221" s="2">
        <v>90780</v>
      </c>
      <c r="J2221" s="3">
        <v>77121.225917295698</v>
      </c>
      <c r="K2221">
        <f>Table1[[#This Row],[Total Revenue + Open]]/Table1[[#This Row],[Qty]]</f>
        <v>0.8495398316511974</v>
      </c>
      <c r="L2221">
        <f>Table1[[#This Row],[Total Revenue + Open]]/Table1[[#This Row],[Qty]]</f>
        <v>0.8495398316511974</v>
      </c>
    </row>
    <row r="2222" spans="1:12" hidden="1">
      <c r="A2222" t="s">
        <v>544</v>
      </c>
      <c r="B2222" t="s">
        <v>11</v>
      </c>
      <c r="C2222" t="s">
        <v>73</v>
      </c>
      <c r="D2222" t="s">
        <v>545</v>
      </c>
      <c r="E2222" t="s">
        <v>15</v>
      </c>
      <c r="F2222" t="s">
        <v>566</v>
      </c>
      <c r="G2222" t="s">
        <v>568</v>
      </c>
      <c r="H2222" s="1">
        <v>2022</v>
      </c>
      <c r="I2222" s="2">
        <v>90780</v>
      </c>
      <c r="J2222" s="3">
        <v>77121.225917295698</v>
      </c>
      <c r="K2222">
        <f>Table1[[#This Row],[Total Revenue + Open]]/Table1[[#This Row],[Qty]]</f>
        <v>0.8495398316511974</v>
      </c>
      <c r="L2222">
        <f>Table1[[#This Row],[Total Revenue + Open]]/Table1[[#This Row],[Qty]]</f>
        <v>0.8495398316511974</v>
      </c>
    </row>
    <row r="2223" spans="1:12">
      <c r="A2223" t="s">
        <v>10</v>
      </c>
      <c r="B2223" t="s">
        <v>11</v>
      </c>
      <c r="C2223" t="s">
        <v>119</v>
      </c>
      <c r="D2223" t="s">
        <v>120</v>
      </c>
      <c r="E2223" t="s">
        <v>19</v>
      </c>
      <c r="F2223" t="s">
        <v>54</v>
      </c>
      <c r="G2223" t="s">
        <v>91</v>
      </c>
      <c r="H2223" s="1">
        <v>2018</v>
      </c>
      <c r="I2223" s="2">
        <v>100</v>
      </c>
      <c r="J2223" s="3">
        <v>14</v>
      </c>
      <c r="K2223">
        <f>Table1[[#This Row],[Total Revenue + Open]]/Table1[[#This Row],[Qty]]</f>
        <v>0.14000000000000001</v>
      </c>
      <c r="L2223">
        <f>Table1[[#This Row],[Total Revenue + Open]]/Table1[[#This Row],[Qty]]</f>
        <v>0.14000000000000001</v>
      </c>
    </row>
    <row r="2224" spans="1:12">
      <c r="A2224" t="s">
        <v>10</v>
      </c>
      <c r="B2224" t="s">
        <v>11</v>
      </c>
      <c r="C2224" t="s">
        <v>119</v>
      </c>
      <c r="D2224" t="s">
        <v>120</v>
      </c>
      <c r="E2224" t="s">
        <v>19</v>
      </c>
      <c r="F2224" t="s">
        <v>54</v>
      </c>
      <c r="G2224" t="s">
        <v>91</v>
      </c>
      <c r="H2224" s="1">
        <v>2018</v>
      </c>
      <c r="I2224" s="2">
        <v>10600</v>
      </c>
      <c r="J2224" s="3">
        <v>1484</v>
      </c>
      <c r="K2224">
        <f>Table1[[#This Row],[Total Revenue + Open]]/Table1[[#This Row],[Qty]]</f>
        <v>0.14000000000000001</v>
      </c>
      <c r="L2224">
        <f>Table1[[#This Row],[Total Revenue + Open]]/Table1[[#This Row],[Qty]]</f>
        <v>0.14000000000000001</v>
      </c>
    </row>
    <row r="2225" spans="1:12">
      <c r="A2225" t="s">
        <v>10</v>
      </c>
      <c r="B2225" t="s">
        <v>11</v>
      </c>
      <c r="C2225" t="s">
        <v>119</v>
      </c>
      <c r="D2225" t="s">
        <v>120</v>
      </c>
      <c r="E2225" t="s">
        <v>19</v>
      </c>
      <c r="F2225" t="s">
        <v>54</v>
      </c>
      <c r="G2225" t="s">
        <v>91</v>
      </c>
      <c r="H2225" s="1">
        <v>2019</v>
      </c>
      <c r="I2225" s="2">
        <v>1100</v>
      </c>
      <c r="J2225" s="3">
        <v>154</v>
      </c>
      <c r="K2225">
        <f>Table1[[#This Row],[Total Revenue + Open]]/Table1[[#This Row],[Qty]]</f>
        <v>0.14000000000000001</v>
      </c>
      <c r="L2225">
        <f>Table1[[#This Row],[Total Revenue + Open]]/Table1[[#This Row],[Qty]]</f>
        <v>0.14000000000000001</v>
      </c>
    </row>
    <row r="2226" spans="1:12">
      <c r="A2226" t="s">
        <v>10</v>
      </c>
      <c r="B2226" t="s">
        <v>11</v>
      </c>
      <c r="C2226" t="s">
        <v>119</v>
      </c>
      <c r="D2226" t="s">
        <v>120</v>
      </c>
      <c r="E2226" t="s">
        <v>19</v>
      </c>
      <c r="F2226" t="s">
        <v>54</v>
      </c>
      <c r="G2226" t="s">
        <v>91</v>
      </c>
      <c r="H2226" s="1">
        <v>2019</v>
      </c>
      <c r="I2226" s="2">
        <v>2500</v>
      </c>
      <c r="J2226" s="3">
        <v>350</v>
      </c>
      <c r="K2226">
        <f>Table1[[#This Row],[Total Revenue + Open]]/Table1[[#This Row],[Qty]]</f>
        <v>0.14000000000000001</v>
      </c>
      <c r="L2226">
        <f>Table1[[#This Row],[Total Revenue + Open]]/Table1[[#This Row],[Qty]]</f>
        <v>0.14000000000000001</v>
      </c>
    </row>
    <row r="2227" spans="1:12">
      <c r="A2227" t="s">
        <v>10</v>
      </c>
      <c r="B2227" t="s">
        <v>11</v>
      </c>
      <c r="C2227" t="s">
        <v>119</v>
      </c>
      <c r="D2227" t="s">
        <v>120</v>
      </c>
      <c r="E2227" t="s">
        <v>19</v>
      </c>
      <c r="F2227" t="s">
        <v>54</v>
      </c>
      <c r="G2227" t="s">
        <v>91</v>
      </c>
      <c r="H2227" s="1">
        <v>2019</v>
      </c>
      <c r="I2227" s="2">
        <v>2100</v>
      </c>
      <c r="J2227" s="3">
        <v>294</v>
      </c>
      <c r="K2227">
        <f>Table1[[#This Row],[Total Revenue + Open]]/Table1[[#This Row],[Qty]]</f>
        <v>0.14000000000000001</v>
      </c>
      <c r="L2227">
        <f>Table1[[#This Row],[Total Revenue + Open]]/Table1[[#This Row],[Qty]]</f>
        <v>0.14000000000000001</v>
      </c>
    </row>
    <row r="2228" spans="1:12">
      <c r="A2228" t="s">
        <v>10</v>
      </c>
      <c r="B2228" t="s">
        <v>11</v>
      </c>
      <c r="C2228" t="s">
        <v>119</v>
      </c>
      <c r="D2228" t="s">
        <v>120</v>
      </c>
      <c r="E2228" t="s">
        <v>19</v>
      </c>
      <c r="F2228" t="s">
        <v>54</v>
      </c>
      <c r="G2228" t="s">
        <v>91</v>
      </c>
      <c r="H2228" s="1">
        <v>2019</v>
      </c>
      <c r="I2228" s="2">
        <v>2200</v>
      </c>
      <c r="J2228" s="3">
        <v>308</v>
      </c>
      <c r="K2228">
        <f>Table1[[#This Row],[Total Revenue + Open]]/Table1[[#This Row],[Qty]]</f>
        <v>0.14000000000000001</v>
      </c>
      <c r="L2228">
        <f>Table1[[#This Row],[Total Revenue + Open]]/Table1[[#This Row],[Qty]]</f>
        <v>0.14000000000000001</v>
      </c>
    </row>
    <row r="2229" spans="1:12">
      <c r="A2229" t="s">
        <v>10</v>
      </c>
      <c r="B2229" t="s">
        <v>11</v>
      </c>
      <c r="C2229" t="s">
        <v>119</v>
      </c>
      <c r="D2229" t="s">
        <v>120</v>
      </c>
      <c r="E2229" t="s">
        <v>19</v>
      </c>
      <c r="F2229" t="s">
        <v>54</v>
      </c>
      <c r="G2229" t="s">
        <v>91</v>
      </c>
      <c r="H2229" s="1">
        <v>2019</v>
      </c>
      <c r="I2229" s="2">
        <v>300</v>
      </c>
      <c r="J2229" s="3">
        <v>42</v>
      </c>
      <c r="K2229">
        <f>Table1[[#This Row],[Total Revenue + Open]]/Table1[[#This Row],[Qty]]</f>
        <v>0.14000000000000001</v>
      </c>
      <c r="L2229">
        <f>Table1[[#This Row],[Total Revenue + Open]]/Table1[[#This Row],[Qty]]</f>
        <v>0.14000000000000001</v>
      </c>
    </row>
    <row r="2230" spans="1:12">
      <c r="A2230" t="s">
        <v>10</v>
      </c>
      <c r="B2230" t="s">
        <v>11</v>
      </c>
      <c r="C2230" t="s">
        <v>119</v>
      </c>
      <c r="D2230" t="s">
        <v>120</v>
      </c>
      <c r="E2230" t="s">
        <v>19</v>
      </c>
      <c r="F2230" t="s">
        <v>54</v>
      </c>
      <c r="G2230" t="s">
        <v>91</v>
      </c>
      <c r="H2230" s="1">
        <v>2019</v>
      </c>
      <c r="I2230" s="2">
        <v>53200</v>
      </c>
      <c r="J2230" s="3">
        <v>7448</v>
      </c>
      <c r="K2230">
        <f>Table1[[#This Row],[Total Revenue + Open]]/Table1[[#This Row],[Qty]]</f>
        <v>0.14000000000000001</v>
      </c>
      <c r="L2230">
        <f>Table1[[#This Row],[Total Revenue + Open]]/Table1[[#This Row],[Qty]]</f>
        <v>0.14000000000000001</v>
      </c>
    </row>
    <row r="2231" spans="1:12">
      <c r="A2231" t="s">
        <v>10</v>
      </c>
      <c r="B2231" t="s">
        <v>11</v>
      </c>
      <c r="C2231" t="s">
        <v>119</v>
      </c>
      <c r="D2231" t="s">
        <v>120</v>
      </c>
      <c r="E2231" t="s">
        <v>19</v>
      </c>
      <c r="F2231" t="s">
        <v>54</v>
      </c>
      <c r="G2231" t="s">
        <v>91</v>
      </c>
      <c r="H2231" s="1">
        <v>2019</v>
      </c>
      <c r="I2231" s="2">
        <v>66550</v>
      </c>
      <c r="J2231" s="3">
        <v>9317</v>
      </c>
      <c r="K2231">
        <f>Table1[[#This Row],[Total Revenue + Open]]/Table1[[#This Row],[Qty]]</f>
        <v>0.14000000000000001</v>
      </c>
      <c r="L2231">
        <f>Table1[[#This Row],[Total Revenue + Open]]/Table1[[#This Row],[Qty]]</f>
        <v>0.14000000000000001</v>
      </c>
    </row>
    <row r="2232" spans="1:12">
      <c r="A2232" t="s">
        <v>10</v>
      </c>
      <c r="B2232" t="s">
        <v>11</v>
      </c>
      <c r="C2232" t="s">
        <v>119</v>
      </c>
      <c r="D2232" t="s">
        <v>120</v>
      </c>
      <c r="E2232" t="s">
        <v>19</v>
      </c>
      <c r="F2232" t="s">
        <v>54</v>
      </c>
      <c r="G2232" t="s">
        <v>91</v>
      </c>
      <c r="H2232" s="1">
        <v>2019</v>
      </c>
      <c r="I2232" s="2">
        <v>10400</v>
      </c>
      <c r="J2232" s="3">
        <v>1456</v>
      </c>
      <c r="K2232">
        <f>Table1[[#This Row],[Total Revenue + Open]]/Table1[[#This Row],[Qty]]</f>
        <v>0.14000000000000001</v>
      </c>
      <c r="L2232">
        <f>Table1[[#This Row],[Total Revenue + Open]]/Table1[[#This Row],[Qty]]</f>
        <v>0.14000000000000001</v>
      </c>
    </row>
    <row r="2233" spans="1:12">
      <c r="A2233" t="s">
        <v>10</v>
      </c>
      <c r="B2233" t="s">
        <v>11</v>
      </c>
      <c r="C2233" t="s">
        <v>119</v>
      </c>
      <c r="D2233" t="s">
        <v>120</v>
      </c>
      <c r="E2233" t="s">
        <v>19</v>
      </c>
      <c r="F2233" t="s">
        <v>54</v>
      </c>
      <c r="G2233" t="s">
        <v>91</v>
      </c>
      <c r="H2233" s="1">
        <v>2019</v>
      </c>
      <c r="I2233" s="2">
        <v>173000</v>
      </c>
      <c r="J2233" s="3">
        <v>24220</v>
      </c>
      <c r="K2233">
        <f>Table1[[#This Row],[Total Revenue + Open]]/Table1[[#This Row],[Qty]]</f>
        <v>0.14000000000000001</v>
      </c>
      <c r="L2233">
        <f>Table1[[#This Row],[Total Revenue + Open]]/Table1[[#This Row],[Qty]]</f>
        <v>0.14000000000000001</v>
      </c>
    </row>
    <row r="2234" spans="1:12">
      <c r="A2234" t="s">
        <v>10</v>
      </c>
      <c r="B2234" t="s">
        <v>11</v>
      </c>
      <c r="C2234" t="s">
        <v>119</v>
      </c>
      <c r="D2234" t="s">
        <v>120</v>
      </c>
      <c r="E2234" t="s">
        <v>19</v>
      </c>
      <c r="F2234" t="s">
        <v>54</v>
      </c>
      <c r="G2234" t="s">
        <v>91</v>
      </c>
      <c r="H2234" s="1">
        <v>2019</v>
      </c>
      <c r="I2234" s="2">
        <v>6400</v>
      </c>
      <c r="J2234" s="3">
        <v>896</v>
      </c>
      <c r="K2234">
        <f>Table1[[#This Row],[Total Revenue + Open]]/Table1[[#This Row],[Qty]]</f>
        <v>0.14000000000000001</v>
      </c>
      <c r="L2234">
        <f>Table1[[#This Row],[Total Revenue + Open]]/Table1[[#This Row],[Qty]]</f>
        <v>0.14000000000000001</v>
      </c>
    </row>
    <row r="2235" spans="1:12">
      <c r="A2235" t="s">
        <v>10</v>
      </c>
      <c r="B2235" t="s">
        <v>11</v>
      </c>
      <c r="C2235" t="s">
        <v>119</v>
      </c>
      <c r="D2235" t="s">
        <v>120</v>
      </c>
      <c r="E2235" t="s">
        <v>19</v>
      </c>
      <c r="F2235" t="s">
        <v>54</v>
      </c>
      <c r="G2235" t="s">
        <v>91</v>
      </c>
      <c r="H2235" s="1">
        <v>2020</v>
      </c>
      <c r="I2235" s="2">
        <v>6300</v>
      </c>
      <c r="J2235" s="3">
        <v>882</v>
      </c>
      <c r="K2235">
        <f>Table1[[#This Row],[Total Revenue + Open]]/Table1[[#This Row],[Qty]]</f>
        <v>0.14000000000000001</v>
      </c>
      <c r="L2235">
        <f>Table1[[#This Row],[Total Revenue + Open]]/Table1[[#This Row],[Qty]]</f>
        <v>0.14000000000000001</v>
      </c>
    </row>
    <row r="2236" spans="1:12">
      <c r="A2236" t="s">
        <v>10</v>
      </c>
      <c r="B2236" t="s">
        <v>11</v>
      </c>
      <c r="C2236" t="s">
        <v>119</v>
      </c>
      <c r="D2236" t="s">
        <v>120</v>
      </c>
      <c r="E2236" t="s">
        <v>19</v>
      </c>
      <c r="F2236" t="s">
        <v>54</v>
      </c>
      <c r="G2236" t="s">
        <v>91</v>
      </c>
      <c r="H2236" s="1">
        <v>2020</v>
      </c>
      <c r="I2236" s="2">
        <v>126100</v>
      </c>
      <c r="J2236" s="3">
        <v>17654</v>
      </c>
      <c r="K2236">
        <f>Table1[[#This Row],[Total Revenue + Open]]/Table1[[#This Row],[Qty]]</f>
        <v>0.14000000000000001</v>
      </c>
      <c r="L2236">
        <f>Table1[[#This Row],[Total Revenue + Open]]/Table1[[#This Row],[Qty]]</f>
        <v>0.14000000000000001</v>
      </c>
    </row>
    <row r="2237" spans="1:12">
      <c r="A2237" t="s">
        <v>10</v>
      </c>
      <c r="B2237" t="s">
        <v>11</v>
      </c>
      <c r="C2237" t="s">
        <v>119</v>
      </c>
      <c r="D2237" t="s">
        <v>120</v>
      </c>
      <c r="E2237" t="s">
        <v>19</v>
      </c>
      <c r="F2237" t="s">
        <v>54</v>
      </c>
      <c r="G2237" t="s">
        <v>91</v>
      </c>
      <c r="H2237" s="1">
        <v>2020</v>
      </c>
      <c r="I2237" s="2">
        <v>5200</v>
      </c>
      <c r="J2237" s="3">
        <v>728</v>
      </c>
      <c r="K2237">
        <f>Table1[[#This Row],[Total Revenue + Open]]/Table1[[#This Row],[Qty]]</f>
        <v>0.14000000000000001</v>
      </c>
      <c r="L2237">
        <f>Table1[[#This Row],[Total Revenue + Open]]/Table1[[#This Row],[Qty]]</f>
        <v>0.14000000000000001</v>
      </c>
    </row>
    <row r="2238" spans="1:12">
      <c r="A2238" t="s">
        <v>10</v>
      </c>
      <c r="B2238" t="s">
        <v>11</v>
      </c>
      <c r="C2238" t="s">
        <v>119</v>
      </c>
      <c r="D2238" t="s">
        <v>120</v>
      </c>
      <c r="E2238" t="s">
        <v>19</v>
      </c>
      <c r="F2238" t="s">
        <v>54</v>
      </c>
      <c r="G2238" t="s">
        <v>91</v>
      </c>
      <c r="H2238" s="1">
        <v>2020</v>
      </c>
      <c r="I2238" s="2">
        <v>4900</v>
      </c>
      <c r="J2238" s="3">
        <v>686</v>
      </c>
      <c r="K2238">
        <f>Table1[[#This Row],[Total Revenue + Open]]/Table1[[#This Row],[Qty]]</f>
        <v>0.14000000000000001</v>
      </c>
      <c r="L2238">
        <f>Table1[[#This Row],[Total Revenue + Open]]/Table1[[#This Row],[Qty]]</f>
        <v>0.14000000000000001</v>
      </c>
    </row>
    <row r="2239" spans="1:12">
      <c r="A2239" t="s">
        <v>10</v>
      </c>
      <c r="B2239" t="s">
        <v>11</v>
      </c>
      <c r="C2239" t="s">
        <v>119</v>
      </c>
      <c r="D2239" t="s">
        <v>120</v>
      </c>
      <c r="E2239" t="s">
        <v>19</v>
      </c>
      <c r="F2239" t="s">
        <v>54</v>
      </c>
      <c r="G2239" t="s">
        <v>91</v>
      </c>
      <c r="H2239" s="1">
        <v>2020</v>
      </c>
      <c r="I2239" s="2">
        <v>5600</v>
      </c>
      <c r="J2239" s="3">
        <v>784</v>
      </c>
      <c r="K2239">
        <f>Table1[[#This Row],[Total Revenue + Open]]/Table1[[#This Row],[Qty]]</f>
        <v>0.14000000000000001</v>
      </c>
      <c r="L2239">
        <f>Table1[[#This Row],[Total Revenue + Open]]/Table1[[#This Row],[Qty]]</f>
        <v>0.14000000000000001</v>
      </c>
    </row>
    <row r="2240" spans="1:12">
      <c r="A2240" t="s">
        <v>10</v>
      </c>
      <c r="B2240" t="s">
        <v>11</v>
      </c>
      <c r="C2240" t="s">
        <v>119</v>
      </c>
      <c r="D2240" t="s">
        <v>120</v>
      </c>
      <c r="E2240" t="s">
        <v>19</v>
      </c>
      <c r="F2240" t="s">
        <v>54</v>
      </c>
      <c r="G2240" t="s">
        <v>91</v>
      </c>
      <c r="H2240" s="1">
        <v>2020</v>
      </c>
      <c r="I2240" s="2">
        <v>115700</v>
      </c>
      <c r="J2240" s="3">
        <v>16198</v>
      </c>
      <c r="K2240">
        <f>Table1[[#This Row],[Total Revenue + Open]]/Table1[[#This Row],[Qty]]</f>
        <v>0.14000000000000001</v>
      </c>
      <c r="L2240">
        <f>Table1[[#This Row],[Total Revenue + Open]]/Table1[[#This Row],[Qty]]</f>
        <v>0.14000000000000001</v>
      </c>
    </row>
    <row r="2241" spans="1:12">
      <c r="A2241" t="s">
        <v>10</v>
      </c>
      <c r="B2241" t="s">
        <v>11</v>
      </c>
      <c r="C2241" t="s">
        <v>119</v>
      </c>
      <c r="D2241" t="s">
        <v>120</v>
      </c>
      <c r="E2241" t="s">
        <v>19</v>
      </c>
      <c r="F2241" t="s">
        <v>54</v>
      </c>
      <c r="G2241" t="s">
        <v>91</v>
      </c>
      <c r="H2241" s="1">
        <v>2020</v>
      </c>
      <c r="I2241" s="2">
        <v>145100</v>
      </c>
      <c r="J2241" s="3">
        <v>20314</v>
      </c>
      <c r="K2241">
        <f>Table1[[#This Row],[Total Revenue + Open]]/Table1[[#This Row],[Qty]]</f>
        <v>0.14000000000000001</v>
      </c>
      <c r="L2241">
        <f>Table1[[#This Row],[Total Revenue + Open]]/Table1[[#This Row],[Qty]]</f>
        <v>0.14000000000000001</v>
      </c>
    </row>
    <row r="2242" spans="1:12">
      <c r="A2242" t="s">
        <v>10</v>
      </c>
      <c r="B2242" t="s">
        <v>11</v>
      </c>
      <c r="C2242" t="s">
        <v>119</v>
      </c>
      <c r="D2242" t="s">
        <v>120</v>
      </c>
      <c r="E2242" t="s">
        <v>19</v>
      </c>
      <c r="F2242" t="s">
        <v>54</v>
      </c>
      <c r="G2242" t="s">
        <v>91</v>
      </c>
      <c r="H2242" s="1">
        <v>2020</v>
      </c>
      <c r="I2242" s="2">
        <v>200</v>
      </c>
      <c r="J2242" s="3">
        <v>28</v>
      </c>
      <c r="K2242">
        <f>Table1[[#This Row],[Total Revenue + Open]]/Table1[[#This Row],[Qty]]</f>
        <v>0.14000000000000001</v>
      </c>
      <c r="L2242">
        <f>Table1[[#This Row],[Total Revenue + Open]]/Table1[[#This Row],[Qty]]</f>
        <v>0.14000000000000001</v>
      </c>
    </row>
    <row r="2243" spans="1:12">
      <c r="A2243" t="s">
        <v>10</v>
      </c>
      <c r="B2243" t="s">
        <v>11</v>
      </c>
      <c r="C2243" t="s">
        <v>119</v>
      </c>
      <c r="D2243" t="s">
        <v>120</v>
      </c>
      <c r="E2243" t="s">
        <v>19</v>
      </c>
      <c r="F2243" t="s">
        <v>54</v>
      </c>
      <c r="G2243" t="s">
        <v>91</v>
      </c>
      <c r="H2243" s="1">
        <v>2020</v>
      </c>
      <c r="I2243" s="2">
        <v>300</v>
      </c>
      <c r="J2243" s="3">
        <v>42</v>
      </c>
      <c r="K2243">
        <f>Table1[[#This Row],[Total Revenue + Open]]/Table1[[#This Row],[Qty]]</f>
        <v>0.14000000000000001</v>
      </c>
      <c r="L2243">
        <f>Table1[[#This Row],[Total Revenue + Open]]/Table1[[#This Row],[Qty]]</f>
        <v>0.14000000000000001</v>
      </c>
    </row>
    <row r="2244" spans="1:12">
      <c r="A2244" t="s">
        <v>10</v>
      </c>
      <c r="B2244" t="s">
        <v>11</v>
      </c>
      <c r="C2244" t="s">
        <v>119</v>
      </c>
      <c r="D2244" t="s">
        <v>120</v>
      </c>
      <c r="E2244" t="s">
        <v>19</v>
      </c>
      <c r="F2244" t="s">
        <v>54</v>
      </c>
      <c r="G2244" t="s">
        <v>91</v>
      </c>
      <c r="H2244" s="1">
        <v>2020</v>
      </c>
      <c r="I2244" s="2">
        <v>100</v>
      </c>
      <c r="J2244" s="3">
        <v>14</v>
      </c>
      <c r="K2244">
        <f>Table1[[#This Row],[Total Revenue + Open]]/Table1[[#This Row],[Qty]]</f>
        <v>0.14000000000000001</v>
      </c>
      <c r="L2244">
        <f>Table1[[#This Row],[Total Revenue + Open]]/Table1[[#This Row],[Qty]]</f>
        <v>0.14000000000000001</v>
      </c>
    </row>
    <row r="2245" spans="1:12">
      <c r="A2245" t="s">
        <v>10</v>
      </c>
      <c r="B2245" t="s">
        <v>11</v>
      </c>
      <c r="C2245" t="s">
        <v>119</v>
      </c>
      <c r="D2245" t="s">
        <v>120</v>
      </c>
      <c r="E2245" t="s">
        <v>19</v>
      </c>
      <c r="F2245" t="s">
        <v>54</v>
      </c>
      <c r="G2245" t="s">
        <v>91</v>
      </c>
      <c r="H2245" s="1">
        <v>2021</v>
      </c>
      <c r="I2245" s="2">
        <v>13900</v>
      </c>
      <c r="J2245" s="3">
        <v>1946</v>
      </c>
      <c r="K2245">
        <f>Table1[[#This Row],[Total Revenue + Open]]/Table1[[#This Row],[Qty]]</f>
        <v>0.14000000000000001</v>
      </c>
      <c r="L2245">
        <f>Table1[[#This Row],[Total Revenue + Open]]/Table1[[#This Row],[Qty]]</f>
        <v>0.14000000000000001</v>
      </c>
    </row>
    <row r="2246" spans="1:12">
      <c r="A2246" t="s">
        <v>10</v>
      </c>
      <c r="B2246" t="s">
        <v>11</v>
      </c>
      <c r="C2246" t="s">
        <v>119</v>
      </c>
      <c r="D2246" t="s">
        <v>120</v>
      </c>
      <c r="E2246" t="s">
        <v>19</v>
      </c>
      <c r="F2246" t="s">
        <v>54</v>
      </c>
      <c r="G2246" t="s">
        <v>91</v>
      </c>
      <c r="H2246" s="1">
        <v>2021</v>
      </c>
      <c r="I2246" s="2">
        <v>63400</v>
      </c>
      <c r="J2246" s="3">
        <v>8876</v>
      </c>
      <c r="K2246">
        <f>Table1[[#This Row],[Total Revenue + Open]]/Table1[[#This Row],[Qty]]</f>
        <v>0.14000000000000001</v>
      </c>
      <c r="L2246">
        <f>Table1[[#This Row],[Total Revenue + Open]]/Table1[[#This Row],[Qty]]</f>
        <v>0.14000000000000001</v>
      </c>
    </row>
    <row r="2247" spans="1:12">
      <c r="A2247" t="s">
        <v>10</v>
      </c>
      <c r="B2247" t="s">
        <v>11</v>
      </c>
      <c r="C2247" t="s">
        <v>119</v>
      </c>
      <c r="D2247" t="s">
        <v>120</v>
      </c>
      <c r="E2247" t="s">
        <v>19</v>
      </c>
      <c r="F2247" t="s">
        <v>54</v>
      </c>
      <c r="G2247" t="s">
        <v>91</v>
      </c>
      <c r="H2247" s="1">
        <v>2021</v>
      </c>
      <c r="I2247" s="2">
        <v>46300</v>
      </c>
      <c r="J2247" s="3">
        <v>6482</v>
      </c>
      <c r="K2247">
        <f>Table1[[#This Row],[Total Revenue + Open]]/Table1[[#This Row],[Qty]]</f>
        <v>0.14000000000000001</v>
      </c>
      <c r="L2247">
        <f>Table1[[#This Row],[Total Revenue + Open]]/Table1[[#This Row],[Qty]]</f>
        <v>0.14000000000000001</v>
      </c>
    </row>
    <row r="2248" spans="1:12">
      <c r="A2248" t="s">
        <v>10</v>
      </c>
      <c r="B2248" t="s">
        <v>11</v>
      </c>
      <c r="C2248" t="s">
        <v>119</v>
      </c>
      <c r="D2248" t="s">
        <v>120</v>
      </c>
      <c r="E2248" t="s">
        <v>19</v>
      </c>
      <c r="F2248" t="s">
        <v>54</v>
      </c>
      <c r="G2248" t="s">
        <v>91</v>
      </c>
      <c r="H2248" s="1">
        <v>2021</v>
      </c>
      <c r="I2248" s="2">
        <v>17800</v>
      </c>
      <c r="J2248" s="3">
        <v>2492</v>
      </c>
      <c r="K2248">
        <f>Table1[[#This Row],[Total Revenue + Open]]/Table1[[#This Row],[Qty]]</f>
        <v>0.14000000000000001</v>
      </c>
      <c r="L2248">
        <f>Table1[[#This Row],[Total Revenue + Open]]/Table1[[#This Row],[Qty]]</f>
        <v>0.14000000000000001</v>
      </c>
    </row>
    <row r="2249" spans="1:12">
      <c r="A2249" t="s">
        <v>10</v>
      </c>
      <c r="B2249" t="s">
        <v>11</v>
      </c>
      <c r="C2249" t="s">
        <v>119</v>
      </c>
      <c r="D2249" t="s">
        <v>120</v>
      </c>
      <c r="E2249" t="s">
        <v>19</v>
      </c>
      <c r="F2249" t="s">
        <v>54</v>
      </c>
      <c r="G2249" t="s">
        <v>91</v>
      </c>
      <c r="H2249" s="1">
        <v>2021</v>
      </c>
      <c r="I2249" s="2">
        <v>18400</v>
      </c>
      <c r="J2249" s="3">
        <v>2576</v>
      </c>
      <c r="K2249">
        <f>Table1[[#This Row],[Total Revenue + Open]]/Table1[[#This Row],[Qty]]</f>
        <v>0.14000000000000001</v>
      </c>
      <c r="L2249">
        <f>Table1[[#This Row],[Total Revenue + Open]]/Table1[[#This Row],[Qty]]</f>
        <v>0.14000000000000001</v>
      </c>
    </row>
    <row r="2250" spans="1:12">
      <c r="A2250" t="s">
        <v>10</v>
      </c>
      <c r="B2250" t="s">
        <v>11</v>
      </c>
      <c r="C2250" t="s">
        <v>119</v>
      </c>
      <c r="D2250" t="s">
        <v>120</v>
      </c>
      <c r="E2250" t="s">
        <v>19</v>
      </c>
      <c r="F2250" t="s">
        <v>54</v>
      </c>
      <c r="G2250" t="s">
        <v>91</v>
      </c>
      <c r="H2250" s="1">
        <v>2021</v>
      </c>
      <c r="I2250" s="2">
        <v>200400</v>
      </c>
      <c r="J2250" s="3">
        <v>28056</v>
      </c>
      <c r="K2250">
        <f>Table1[[#This Row],[Total Revenue + Open]]/Table1[[#This Row],[Qty]]</f>
        <v>0.14000000000000001</v>
      </c>
      <c r="L2250">
        <f>Table1[[#This Row],[Total Revenue + Open]]/Table1[[#This Row],[Qty]]</f>
        <v>0.14000000000000001</v>
      </c>
    </row>
    <row r="2251" spans="1:12">
      <c r="A2251" t="s">
        <v>10</v>
      </c>
      <c r="B2251" t="s">
        <v>11</v>
      </c>
      <c r="C2251" t="s">
        <v>119</v>
      </c>
      <c r="D2251" t="s">
        <v>120</v>
      </c>
      <c r="E2251" t="s">
        <v>19</v>
      </c>
      <c r="F2251" t="s">
        <v>54</v>
      </c>
      <c r="G2251" t="s">
        <v>91</v>
      </c>
      <c r="H2251" s="1">
        <v>2021</v>
      </c>
      <c r="I2251" s="2">
        <v>24600</v>
      </c>
      <c r="J2251" s="3">
        <v>3444</v>
      </c>
      <c r="K2251">
        <f>Table1[[#This Row],[Total Revenue + Open]]/Table1[[#This Row],[Qty]]</f>
        <v>0.14000000000000001</v>
      </c>
      <c r="L2251">
        <f>Table1[[#This Row],[Total Revenue + Open]]/Table1[[#This Row],[Qty]]</f>
        <v>0.14000000000000001</v>
      </c>
    </row>
    <row r="2252" spans="1:12">
      <c r="A2252" t="s">
        <v>10</v>
      </c>
      <c r="B2252" t="s">
        <v>11</v>
      </c>
      <c r="C2252" t="s">
        <v>119</v>
      </c>
      <c r="D2252" t="s">
        <v>120</v>
      </c>
      <c r="E2252" t="s">
        <v>19</v>
      </c>
      <c r="F2252" t="s">
        <v>54</v>
      </c>
      <c r="G2252" t="s">
        <v>91</v>
      </c>
      <c r="H2252" s="1">
        <v>2021</v>
      </c>
      <c r="I2252" s="2">
        <v>20500</v>
      </c>
      <c r="J2252" s="3">
        <v>2870</v>
      </c>
      <c r="K2252">
        <f>Table1[[#This Row],[Total Revenue + Open]]/Table1[[#This Row],[Qty]]</f>
        <v>0.14000000000000001</v>
      </c>
      <c r="L2252">
        <f>Table1[[#This Row],[Total Revenue + Open]]/Table1[[#This Row],[Qty]]</f>
        <v>0.14000000000000001</v>
      </c>
    </row>
    <row r="2253" spans="1:12">
      <c r="A2253" t="s">
        <v>10</v>
      </c>
      <c r="B2253" t="s">
        <v>11</v>
      </c>
      <c r="C2253" t="s">
        <v>119</v>
      </c>
      <c r="D2253" t="s">
        <v>120</v>
      </c>
      <c r="E2253" t="s">
        <v>19</v>
      </c>
      <c r="F2253" t="s">
        <v>54</v>
      </c>
      <c r="G2253" t="s">
        <v>91</v>
      </c>
      <c r="H2253" s="1">
        <v>2021</v>
      </c>
      <c r="I2253" s="2">
        <v>17800</v>
      </c>
      <c r="J2253" s="3">
        <v>2492</v>
      </c>
      <c r="K2253">
        <f>Table1[[#This Row],[Total Revenue + Open]]/Table1[[#This Row],[Qty]]</f>
        <v>0.14000000000000001</v>
      </c>
      <c r="L2253">
        <f>Table1[[#This Row],[Total Revenue + Open]]/Table1[[#This Row],[Qty]]</f>
        <v>0.14000000000000001</v>
      </c>
    </row>
    <row r="2254" spans="1:12">
      <c r="A2254" t="s">
        <v>10</v>
      </c>
      <c r="B2254" t="s">
        <v>11</v>
      </c>
      <c r="C2254" t="s">
        <v>119</v>
      </c>
      <c r="D2254" t="s">
        <v>120</v>
      </c>
      <c r="E2254" t="s">
        <v>19</v>
      </c>
      <c r="F2254" t="s">
        <v>54</v>
      </c>
      <c r="G2254" t="s">
        <v>91</v>
      </c>
      <c r="H2254" s="1">
        <v>2021</v>
      </c>
      <c r="I2254" s="2">
        <v>14400</v>
      </c>
      <c r="J2254" s="3">
        <v>2016</v>
      </c>
      <c r="K2254">
        <f>Table1[[#This Row],[Total Revenue + Open]]/Table1[[#This Row],[Qty]]</f>
        <v>0.14000000000000001</v>
      </c>
      <c r="L2254">
        <f>Table1[[#This Row],[Total Revenue + Open]]/Table1[[#This Row],[Qty]]</f>
        <v>0.14000000000000001</v>
      </c>
    </row>
    <row r="2255" spans="1:12" hidden="1">
      <c r="A2255" t="s">
        <v>544</v>
      </c>
      <c r="B2255" t="s">
        <v>11</v>
      </c>
      <c r="C2255" t="s">
        <v>73</v>
      </c>
      <c r="D2255" t="s">
        <v>550</v>
      </c>
      <c r="E2255" t="s">
        <v>15</v>
      </c>
      <c r="F2255" t="s">
        <v>80</v>
      </c>
      <c r="G2255" t="s">
        <v>105</v>
      </c>
      <c r="H2255" s="1">
        <v>2022</v>
      </c>
      <c r="I2255" s="2">
        <v>64835</v>
      </c>
      <c r="J2255" s="3">
        <v>75147.403342714606</v>
      </c>
      <c r="K2255">
        <f>Table1[[#This Row],[Total Revenue + Open]]/Table1[[#This Row],[Qty]]</f>
        <v>1.159056116954031</v>
      </c>
      <c r="L2255">
        <f>Table1[[#This Row],[Total Revenue + Open]]/Table1[[#This Row],[Qty]]</f>
        <v>1.159056116954031</v>
      </c>
    </row>
    <row r="2256" spans="1:12" hidden="1">
      <c r="A2256" t="s">
        <v>544</v>
      </c>
      <c r="B2256" t="s">
        <v>11</v>
      </c>
      <c r="C2256" t="s">
        <v>73</v>
      </c>
      <c r="D2256" t="s">
        <v>550</v>
      </c>
      <c r="E2256" t="s">
        <v>15</v>
      </c>
      <c r="F2256" t="s">
        <v>80</v>
      </c>
      <c r="G2256" t="s">
        <v>105</v>
      </c>
      <c r="H2256" s="1">
        <v>2022</v>
      </c>
      <c r="I2256" s="2">
        <v>65440</v>
      </c>
      <c r="J2256" s="3">
        <v>73074.988319692406</v>
      </c>
      <c r="K2256">
        <f>Table1[[#This Row],[Total Revenue + Open]]/Table1[[#This Row],[Qty]]</f>
        <v>1.11667158190239</v>
      </c>
      <c r="L2256">
        <f>Table1[[#This Row],[Total Revenue + Open]]/Table1[[#This Row],[Qty]]</f>
        <v>1.11667158190239</v>
      </c>
    </row>
    <row r="2257" spans="1:12" hidden="1">
      <c r="A2257" t="s">
        <v>544</v>
      </c>
      <c r="B2257" t="s">
        <v>11</v>
      </c>
      <c r="C2257" t="s">
        <v>73</v>
      </c>
      <c r="D2257" t="s">
        <v>545</v>
      </c>
      <c r="E2257" t="s">
        <v>15</v>
      </c>
      <c r="F2257" t="s">
        <v>566</v>
      </c>
      <c r="G2257" t="s">
        <v>569</v>
      </c>
      <c r="H2257" s="1">
        <v>2022</v>
      </c>
      <c r="I2257" s="2">
        <v>78240</v>
      </c>
      <c r="J2257" s="3">
        <v>72304.4112429534</v>
      </c>
      <c r="K2257">
        <f>Table1[[#This Row],[Total Revenue + Open]]/Table1[[#This Row],[Qty]]</f>
        <v>0.92413613551832052</v>
      </c>
      <c r="L2257">
        <f>Table1[[#This Row],[Total Revenue + Open]]/Table1[[#This Row],[Qty]]</f>
        <v>0.92413613551832052</v>
      </c>
    </row>
    <row r="2258" spans="1:12" hidden="1">
      <c r="A2258" t="s">
        <v>544</v>
      </c>
      <c r="B2258" t="s">
        <v>11</v>
      </c>
      <c r="C2258" t="s">
        <v>73</v>
      </c>
      <c r="D2258" t="s">
        <v>545</v>
      </c>
      <c r="E2258" t="s">
        <v>15</v>
      </c>
      <c r="F2258" t="s">
        <v>566</v>
      </c>
      <c r="G2258" t="s">
        <v>569</v>
      </c>
      <c r="H2258" s="1">
        <v>2022</v>
      </c>
      <c r="I2258" s="2">
        <v>75535</v>
      </c>
      <c r="J2258" s="3">
        <v>69595.367997358204</v>
      </c>
      <c r="K2258">
        <f>Table1[[#This Row],[Total Revenue + Open]]/Table1[[#This Row],[Qty]]</f>
        <v>0.92136583037476938</v>
      </c>
      <c r="L2258">
        <f>Table1[[#This Row],[Total Revenue + Open]]/Table1[[#This Row],[Qty]]</f>
        <v>0.92136583037476938</v>
      </c>
    </row>
    <row r="2259" spans="1:12" hidden="1">
      <c r="A2259" t="s">
        <v>544</v>
      </c>
      <c r="B2259" t="s">
        <v>11</v>
      </c>
      <c r="C2259" t="s">
        <v>73</v>
      </c>
      <c r="D2259" t="s">
        <v>545</v>
      </c>
      <c r="E2259" t="s">
        <v>15</v>
      </c>
      <c r="F2259" t="s">
        <v>566</v>
      </c>
      <c r="G2259" t="s">
        <v>569</v>
      </c>
      <c r="H2259" s="1">
        <v>2022</v>
      </c>
      <c r="I2259" s="2">
        <v>81785</v>
      </c>
      <c r="J2259" s="3">
        <v>69025.082308091994</v>
      </c>
      <c r="K2259">
        <f>Table1[[#This Row],[Total Revenue + Open]]/Table1[[#This Row],[Qty]]</f>
        <v>0.84398217653716445</v>
      </c>
      <c r="L2259">
        <f>Table1[[#This Row],[Total Revenue + Open]]/Table1[[#This Row],[Qty]]</f>
        <v>0.84398217653716445</v>
      </c>
    </row>
    <row r="2260" spans="1:12" hidden="1">
      <c r="A2260" t="s">
        <v>544</v>
      </c>
      <c r="B2260" t="s">
        <v>11</v>
      </c>
      <c r="C2260" t="s">
        <v>73</v>
      </c>
      <c r="D2260" t="s">
        <v>545</v>
      </c>
      <c r="E2260" t="s">
        <v>15</v>
      </c>
      <c r="F2260" t="s">
        <v>566</v>
      </c>
      <c r="G2260" t="s">
        <v>569</v>
      </c>
      <c r="H2260" s="1">
        <v>2022</v>
      </c>
      <c r="I2260" s="2">
        <v>81055</v>
      </c>
      <c r="J2260" s="3">
        <v>68860.524442069203</v>
      </c>
      <c r="K2260">
        <f>Table1[[#This Row],[Total Revenue + Open]]/Table1[[#This Row],[Qty]]</f>
        <v>0.84955307435777194</v>
      </c>
      <c r="L2260">
        <f>Table1[[#This Row],[Total Revenue + Open]]/Table1[[#This Row],[Qty]]</f>
        <v>0.84955307435777194</v>
      </c>
    </row>
    <row r="2261" spans="1:12" hidden="1">
      <c r="A2261" t="s">
        <v>544</v>
      </c>
      <c r="B2261" t="s">
        <v>11</v>
      </c>
      <c r="C2261" t="s">
        <v>73</v>
      </c>
      <c r="D2261" t="s">
        <v>550</v>
      </c>
      <c r="E2261" t="s">
        <v>15</v>
      </c>
      <c r="F2261" t="s">
        <v>80</v>
      </c>
      <c r="G2261" t="s">
        <v>105</v>
      </c>
      <c r="H2261" s="1">
        <v>2022</v>
      </c>
      <c r="I2261" s="2">
        <v>60610</v>
      </c>
      <c r="J2261" s="3">
        <v>68742.735813649197</v>
      </c>
      <c r="K2261">
        <f>Table1[[#This Row],[Total Revenue + Open]]/Table1[[#This Row],[Qty]]</f>
        <v>1.134181419132968</v>
      </c>
      <c r="L2261">
        <f>Table1[[#This Row],[Total Revenue + Open]]/Table1[[#This Row],[Qty]]</f>
        <v>1.134181419132968</v>
      </c>
    </row>
    <row r="2262" spans="1:12" hidden="1">
      <c r="A2262" t="s">
        <v>544</v>
      </c>
      <c r="B2262" t="s">
        <v>11</v>
      </c>
      <c r="C2262" t="s">
        <v>73</v>
      </c>
      <c r="D2262" t="s">
        <v>545</v>
      </c>
      <c r="E2262" t="s">
        <v>15</v>
      </c>
      <c r="F2262" t="s">
        <v>566</v>
      </c>
      <c r="G2262" t="s">
        <v>569</v>
      </c>
      <c r="H2262" s="1">
        <v>2022</v>
      </c>
      <c r="I2262" s="2">
        <v>80390</v>
      </c>
      <c r="J2262" s="3">
        <v>68662.184818451904</v>
      </c>
      <c r="K2262">
        <f>Table1[[#This Row],[Total Revenue + Open]]/Table1[[#This Row],[Qty]]</f>
        <v>0.85411350688458643</v>
      </c>
      <c r="L2262">
        <f>Table1[[#This Row],[Total Revenue + Open]]/Table1[[#This Row],[Qty]]</f>
        <v>0.85411350688458643</v>
      </c>
    </row>
    <row r="2263" spans="1:12">
      <c r="A2263" t="s">
        <v>10</v>
      </c>
      <c r="B2263" t="s">
        <v>11</v>
      </c>
      <c r="C2263" t="s">
        <v>119</v>
      </c>
      <c r="D2263" t="s">
        <v>120</v>
      </c>
      <c r="E2263" t="s">
        <v>19</v>
      </c>
      <c r="F2263" t="s">
        <v>54</v>
      </c>
      <c r="G2263" t="s">
        <v>226</v>
      </c>
      <c r="H2263" s="1">
        <v>2018</v>
      </c>
      <c r="I2263" s="2">
        <v>100</v>
      </c>
      <c r="J2263" s="3">
        <v>14</v>
      </c>
      <c r="K2263">
        <f>Table1[[#This Row],[Total Revenue + Open]]/Table1[[#This Row],[Qty]]</f>
        <v>0.14000000000000001</v>
      </c>
      <c r="L2263">
        <f>Table1[[#This Row],[Total Revenue + Open]]/Table1[[#This Row],[Qty]]</f>
        <v>0.14000000000000001</v>
      </c>
    </row>
    <row r="2264" spans="1:12">
      <c r="A2264" t="s">
        <v>10</v>
      </c>
      <c r="B2264" t="s">
        <v>11</v>
      </c>
      <c r="C2264" t="s">
        <v>119</v>
      </c>
      <c r="D2264" t="s">
        <v>120</v>
      </c>
      <c r="E2264" t="s">
        <v>19</v>
      </c>
      <c r="F2264" t="s">
        <v>54</v>
      </c>
      <c r="G2264" t="s">
        <v>226</v>
      </c>
      <c r="H2264" s="1">
        <v>2018</v>
      </c>
      <c r="I2264" s="2">
        <v>20000</v>
      </c>
      <c r="J2264" s="3">
        <v>2800</v>
      </c>
      <c r="K2264">
        <f>Table1[[#This Row],[Total Revenue + Open]]/Table1[[#This Row],[Qty]]</f>
        <v>0.14000000000000001</v>
      </c>
      <c r="L2264">
        <f>Table1[[#This Row],[Total Revenue + Open]]/Table1[[#This Row],[Qty]]</f>
        <v>0.14000000000000001</v>
      </c>
    </row>
    <row r="2265" spans="1:12">
      <c r="A2265" t="s">
        <v>10</v>
      </c>
      <c r="B2265" t="s">
        <v>11</v>
      </c>
      <c r="C2265" t="s">
        <v>119</v>
      </c>
      <c r="D2265" t="s">
        <v>120</v>
      </c>
      <c r="E2265" t="s">
        <v>19</v>
      </c>
      <c r="F2265" t="s">
        <v>54</v>
      </c>
      <c r="G2265" t="s">
        <v>226</v>
      </c>
      <c r="H2265" s="1">
        <v>2018</v>
      </c>
      <c r="I2265" s="2">
        <v>28000</v>
      </c>
      <c r="J2265" s="3">
        <v>3913</v>
      </c>
      <c r="K2265">
        <f>Table1[[#This Row],[Total Revenue + Open]]/Table1[[#This Row],[Qty]]</f>
        <v>0.13975000000000001</v>
      </c>
      <c r="L2265">
        <f>Table1[[#This Row],[Total Revenue + Open]]/Table1[[#This Row],[Qty]]</f>
        <v>0.13975000000000001</v>
      </c>
    </row>
    <row r="2266" spans="1:12">
      <c r="A2266" t="s">
        <v>10</v>
      </c>
      <c r="B2266" t="s">
        <v>11</v>
      </c>
      <c r="C2266" t="s">
        <v>119</v>
      </c>
      <c r="D2266" t="s">
        <v>120</v>
      </c>
      <c r="E2266" t="s">
        <v>19</v>
      </c>
      <c r="F2266" t="s">
        <v>54</v>
      </c>
      <c r="G2266" t="s">
        <v>226</v>
      </c>
      <c r="H2266" s="1">
        <v>2018</v>
      </c>
      <c r="I2266" s="2">
        <v>14400</v>
      </c>
      <c r="J2266" s="3">
        <v>2016</v>
      </c>
      <c r="K2266">
        <f>Table1[[#This Row],[Total Revenue + Open]]/Table1[[#This Row],[Qty]]</f>
        <v>0.14000000000000001</v>
      </c>
      <c r="L2266">
        <f>Table1[[#This Row],[Total Revenue + Open]]/Table1[[#This Row],[Qty]]</f>
        <v>0.14000000000000001</v>
      </c>
    </row>
    <row r="2267" spans="1:12">
      <c r="A2267" t="s">
        <v>10</v>
      </c>
      <c r="B2267" t="s">
        <v>11</v>
      </c>
      <c r="C2267" t="s">
        <v>119</v>
      </c>
      <c r="D2267" t="s">
        <v>120</v>
      </c>
      <c r="E2267" t="s">
        <v>19</v>
      </c>
      <c r="F2267" t="s">
        <v>54</v>
      </c>
      <c r="G2267" t="s">
        <v>226</v>
      </c>
      <c r="H2267" s="1">
        <v>2019</v>
      </c>
      <c r="I2267" s="2">
        <v>3900</v>
      </c>
      <c r="J2267" s="3">
        <v>546</v>
      </c>
      <c r="K2267">
        <f>Table1[[#This Row],[Total Revenue + Open]]/Table1[[#This Row],[Qty]]</f>
        <v>0.14000000000000001</v>
      </c>
      <c r="L2267">
        <f>Table1[[#This Row],[Total Revenue + Open]]/Table1[[#This Row],[Qty]]</f>
        <v>0.14000000000000001</v>
      </c>
    </row>
    <row r="2268" spans="1:12">
      <c r="A2268" t="s">
        <v>10</v>
      </c>
      <c r="B2268" t="s">
        <v>11</v>
      </c>
      <c r="C2268" t="s">
        <v>119</v>
      </c>
      <c r="D2268" t="s">
        <v>120</v>
      </c>
      <c r="E2268" t="s">
        <v>19</v>
      </c>
      <c r="F2268" t="s">
        <v>54</v>
      </c>
      <c r="G2268" t="s">
        <v>226</v>
      </c>
      <c r="H2268" s="1">
        <v>2020</v>
      </c>
      <c r="I2268" s="2">
        <v>9300</v>
      </c>
      <c r="J2268" s="3">
        <v>1302</v>
      </c>
      <c r="K2268">
        <f>Table1[[#This Row],[Total Revenue + Open]]/Table1[[#This Row],[Qty]]</f>
        <v>0.14000000000000001</v>
      </c>
      <c r="L2268">
        <f>Table1[[#This Row],[Total Revenue + Open]]/Table1[[#This Row],[Qty]]</f>
        <v>0.14000000000000001</v>
      </c>
    </row>
    <row r="2269" spans="1:12">
      <c r="A2269" t="s">
        <v>10</v>
      </c>
      <c r="B2269" t="s">
        <v>11</v>
      </c>
      <c r="C2269" t="s">
        <v>119</v>
      </c>
      <c r="D2269" t="s">
        <v>120</v>
      </c>
      <c r="E2269" t="s">
        <v>19</v>
      </c>
      <c r="F2269" t="s">
        <v>54</v>
      </c>
      <c r="G2269" t="s">
        <v>226</v>
      </c>
      <c r="H2269" s="1">
        <v>2020</v>
      </c>
      <c r="I2269" s="2">
        <v>900</v>
      </c>
      <c r="J2269" s="3">
        <v>126</v>
      </c>
      <c r="K2269">
        <f>Table1[[#This Row],[Total Revenue + Open]]/Table1[[#This Row],[Qty]]</f>
        <v>0.14000000000000001</v>
      </c>
      <c r="L2269">
        <f>Table1[[#This Row],[Total Revenue + Open]]/Table1[[#This Row],[Qty]]</f>
        <v>0.14000000000000001</v>
      </c>
    </row>
    <row r="2270" spans="1:12">
      <c r="A2270" t="s">
        <v>10</v>
      </c>
      <c r="B2270" t="s">
        <v>11</v>
      </c>
      <c r="C2270" t="s">
        <v>119</v>
      </c>
      <c r="D2270" t="s">
        <v>120</v>
      </c>
      <c r="E2270" t="s">
        <v>19</v>
      </c>
      <c r="F2270" t="s">
        <v>54</v>
      </c>
      <c r="G2270" t="s">
        <v>226</v>
      </c>
      <c r="H2270" s="1">
        <v>2020</v>
      </c>
      <c r="I2270" s="2">
        <v>100</v>
      </c>
      <c r="J2270" s="3">
        <v>14</v>
      </c>
      <c r="K2270">
        <f>Table1[[#This Row],[Total Revenue + Open]]/Table1[[#This Row],[Qty]]</f>
        <v>0.14000000000000001</v>
      </c>
      <c r="L2270">
        <f>Table1[[#This Row],[Total Revenue + Open]]/Table1[[#This Row],[Qty]]</f>
        <v>0.14000000000000001</v>
      </c>
    </row>
    <row r="2271" spans="1:12">
      <c r="A2271" t="s">
        <v>10</v>
      </c>
      <c r="B2271" t="s">
        <v>11</v>
      </c>
      <c r="C2271" t="s">
        <v>119</v>
      </c>
      <c r="D2271" t="s">
        <v>120</v>
      </c>
      <c r="E2271" t="s">
        <v>19</v>
      </c>
      <c r="F2271" t="s">
        <v>54</v>
      </c>
      <c r="G2271" t="s">
        <v>226</v>
      </c>
      <c r="H2271" s="1">
        <v>2020</v>
      </c>
      <c r="I2271" s="2">
        <v>4000</v>
      </c>
      <c r="J2271" s="3">
        <v>560</v>
      </c>
      <c r="K2271">
        <f>Table1[[#This Row],[Total Revenue + Open]]/Table1[[#This Row],[Qty]]</f>
        <v>0.14000000000000001</v>
      </c>
      <c r="L2271">
        <f>Table1[[#This Row],[Total Revenue + Open]]/Table1[[#This Row],[Qty]]</f>
        <v>0.14000000000000001</v>
      </c>
    </row>
    <row r="2272" spans="1:12">
      <c r="A2272" t="s">
        <v>10</v>
      </c>
      <c r="B2272" t="s">
        <v>11</v>
      </c>
      <c r="C2272" t="s">
        <v>119</v>
      </c>
      <c r="D2272" t="s">
        <v>120</v>
      </c>
      <c r="E2272" t="s">
        <v>19</v>
      </c>
      <c r="F2272" t="s">
        <v>54</v>
      </c>
      <c r="G2272" t="s">
        <v>226</v>
      </c>
      <c r="H2272" s="1">
        <v>2020</v>
      </c>
      <c r="I2272" s="2">
        <v>51100</v>
      </c>
      <c r="J2272" s="3">
        <v>7154</v>
      </c>
      <c r="K2272">
        <f>Table1[[#This Row],[Total Revenue + Open]]/Table1[[#This Row],[Qty]]</f>
        <v>0.14000000000000001</v>
      </c>
      <c r="L2272">
        <f>Table1[[#This Row],[Total Revenue + Open]]/Table1[[#This Row],[Qty]]</f>
        <v>0.14000000000000001</v>
      </c>
    </row>
    <row r="2273" spans="1:12">
      <c r="A2273" t="s">
        <v>10</v>
      </c>
      <c r="B2273" t="s">
        <v>11</v>
      </c>
      <c r="C2273" t="s">
        <v>119</v>
      </c>
      <c r="D2273" t="s">
        <v>120</v>
      </c>
      <c r="E2273" t="s">
        <v>19</v>
      </c>
      <c r="F2273" t="s">
        <v>54</v>
      </c>
      <c r="G2273" t="s">
        <v>226</v>
      </c>
      <c r="H2273" s="1">
        <v>2020</v>
      </c>
      <c r="I2273" s="2">
        <v>100</v>
      </c>
      <c r="J2273" s="3">
        <v>14</v>
      </c>
      <c r="K2273">
        <f>Table1[[#This Row],[Total Revenue + Open]]/Table1[[#This Row],[Qty]]</f>
        <v>0.14000000000000001</v>
      </c>
      <c r="L2273">
        <f>Table1[[#This Row],[Total Revenue + Open]]/Table1[[#This Row],[Qty]]</f>
        <v>0.14000000000000001</v>
      </c>
    </row>
    <row r="2274" spans="1:12">
      <c r="A2274" t="s">
        <v>10</v>
      </c>
      <c r="B2274" t="s">
        <v>11</v>
      </c>
      <c r="C2274" t="s">
        <v>119</v>
      </c>
      <c r="D2274" t="s">
        <v>120</v>
      </c>
      <c r="E2274" t="s">
        <v>19</v>
      </c>
      <c r="F2274" t="s">
        <v>54</v>
      </c>
      <c r="G2274" t="s">
        <v>226</v>
      </c>
      <c r="H2274" s="1">
        <v>2020</v>
      </c>
      <c r="I2274" s="2">
        <v>15000</v>
      </c>
      <c r="J2274" s="3">
        <v>2100</v>
      </c>
      <c r="K2274">
        <f>Table1[[#This Row],[Total Revenue + Open]]/Table1[[#This Row],[Qty]]</f>
        <v>0.14000000000000001</v>
      </c>
      <c r="L2274">
        <f>Table1[[#This Row],[Total Revenue + Open]]/Table1[[#This Row],[Qty]]</f>
        <v>0.14000000000000001</v>
      </c>
    </row>
    <row r="2275" spans="1:12">
      <c r="A2275" t="s">
        <v>10</v>
      </c>
      <c r="B2275" t="s">
        <v>11</v>
      </c>
      <c r="C2275" t="s">
        <v>119</v>
      </c>
      <c r="D2275" t="s">
        <v>120</v>
      </c>
      <c r="E2275" t="s">
        <v>19</v>
      </c>
      <c r="F2275" t="s">
        <v>54</v>
      </c>
      <c r="G2275" t="s">
        <v>226</v>
      </c>
      <c r="H2275" s="1">
        <v>2021</v>
      </c>
      <c r="I2275" s="2">
        <v>4500</v>
      </c>
      <c r="J2275" s="3">
        <v>630</v>
      </c>
      <c r="K2275">
        <f>Table1[[#This Row],[Total Revenue + Open]]/Table1[[#This Row],[Qty]]</f>
        <v>0.14000000000000001</v>
      </c>
      <c r="L2275">
        <f>Table1[[#This Row],[Total Revenue + Open]]/Table1[[#This Row],[Qty]]</f>
        <v>0.14000000000000001</v>
      </c>
    </row>
    <row r="2276" spans="1:12">
      <c r="A2276" t="s">
        <v>10</v>
      </c>
      <c r="B2276" t="s">
        <v>11</v>
      </c>
      <c r="C2276" t="s">
        <v>119</v>
      </c>
      <c r="D2276" t="s">
        <v>120</v>
      </c>
      <c r="E2276" t="s">
        <v>19</v>
      </c>
      <c r="F2276" t="s">
        <v>54</v>
      </c>
      <c r="G2276" t="s">
        <v>227</v>
      </c>
      <c r="H2276" s="1">
        <v>2018</v>
      </c>
      <c r="I2276" s="2">
        <v>200</v>
      </c>
      <c r="J2276" s="3">
        <v>28</v>
      </c>
      <c r="K2276">
        <f>Table1[[#This Row],[Total Revenue + Open]]/Table1[[#This Row],[Qty]]</f>
        <v>0.14000000000000001</v>
      </c>
      <c r="L2276">
        <f>Table1[[#This Row],[Total Revenue + Open]]/Table1[[#This Row],[Qty]]</f>
        <v>0.14000000000000001</v>
      </c>
    </row>
    <row r="2277" spans="1:12">
      <c r="A2277" t="s">
        <v>10</v>
      </c>
      <c r="B2277" t="s">
        <v>11</v>
      </c>
      <c r="C2277" t="s">
        <v>119</v>
      </c>
      <c r="D2277" t="s">
        <v>120</v>
      </c>
      <c r="E2277" t="s">
        <v>19</v>
      </c>
      <c r="F2277" t="s">
        <v>54</v>
      </c>
      <c r="G2277" t="s">
        <v>227</v>
      </c>
      <c r="H2277" s="1">
        <v>2018</v>
      </c>
      <c r="I2277" s="2">
        <v>4900</v>
      </c>
      <c r="J2277" s="3">
        <v>686</v>
      </c>
      <c r="K2277">
        <f>Table1[[#This Row],[Total Revenue + Open]]/Table1[[#This Row],[Qty]]</f>
        <v>0.14000000000000001</v>
      </c>
      <c r="L2277">
        <f>Table1[[#This Row],[Total Revenue + Open]]/Table1[[#This Row],[Qty]]</f>
        <v>0.14000000000000001</v>
      </c>
    </row>
    <row r="2278" spans="1:12">
      <c r="A2278" t="s">
        <v>10</v>
      </c>
      <c r="B2278" t="s">
        <v>11</v>
      </c>
      <c r="C2278" t="s">
        <v>119</v>
      </c>
      <c r="D2278" t="s">
        <v>120</v>
      </c>
      <c r="E2278" t="s">
        <v>19</v>
      </c>
      <c r="F2278" t="s">
        <v>54</v>
      </c>
      <c r="G2278" t="s">
        <v>227</v>
      </c>
      <c r="H2278" s="1">
        <v>2018</v>
      </c>
      <c r="I2278" s="2">
        <v>100</v>
      </c>
      <c r="J2278" s="3">
        <v>14</v>
      </c>
      <c r="K2278">
        <f>Table1[[#This Row],[Total Revenue + Open]]/Table1[[#This Row],[Qty]]</f>
        <v>0.14000000000000001</v>
      </c>
      <c r="L2278">
        <f>Table1[[#This Row],[Total Revenue + Open]]/Table1[[#This Row],[Qty]]</f>
        <v>0.14000000000000001</v>
      </c>
    </row>
    <row r="2279" spans="1:12">
      <c r="A2279" t="s">
        <v>10</v>
      </c>
      <c r="B2279" t="s">
        <v>11</v>
      </c>
      <c r="C2279" t="s">
        <v>119</v>
      </c>
      <c r="D2279" t="s">
        <v>120</v>
      </c>
      <c r="E2279" t="s">
        <v>19</v>
      </c>
      <c r="F2279" t="s">
        <v>54</v>
      </c>
      <c r="G2279" t="s">
        <v>227</v>
      </c>
      <c r="H2279" s="1">
        <v>2020</v>
      </c>
      <c r="I2279" s="2">
        <v>64300</v>
      </c>
      <c r="J2279" s="3">
        <v>9002</v>
      </c>
      <c r="K2279">
        <f>Table1[[#This Row],[Total Revenue + Open]]/Table1[[#This Row],[Qty]]</f>
        <v>0.14000000000000001</v>
      </c>
      <c r="L2279">
        <f>Table1[[#This Row],[Total Revenue + Open]]/Table1[[#This Row],[Qty]]</f>
        <v>0.14000000000000001</v>
      </c>
    </row>
    <row r="2280" spans="1:12">
      <c r="A2280" t="s">
        <v>10</v>
      </c>
      <c r="B2280" t="s">
        <v>11</v>
      </c>
      <c r="C2280" t="s">
        <v>119</v>
      </c>
      <c r="D2280" t="s">
        <v>120</v>
      </c>
      <c r="E2280" t="s">
        <v>19</v>
      </c>
      <c r="F2280" t="s">
        <v>54</v>
      </c>
      <c r="G2280" t="s">
        <v>227</v>
      </c>
      <c r="H2280" s="1">
        <v>2020</v>
      </c>
      <c r="I2280" s="2">
        <v>6200</v>
      </c>
      <c r="J2280" s="3">
        <v>868</v>
      </c>
      <c r="K2280">
        <f>Table1[[#This Row],[Total Revenue + Open]]/Table1[[#This Row],[Qty]]</f>
        <v>0.14000000000000001</v>
      </c>
      <c r="L2280">
        <f>Table1[[#This Row],[Total Revenue + Open]]/Table1[[#This Row],[Qty]]</f>
        <v>0.14000000000000001</v>
      </c>
    </row>
    <row r="2281" spans="1:12">
      <c r="A2281" t="s">
        <v>10</v>
      </c>
      <c r="B2281" t="s">
        <v>11</v>
      </c>
      <c r="C2281" t="s">
        <v>119</v>
      </c>
      <c r="D2281" t="s">
        <v>120</v>
      </c>
      <c r="E2281" t="s">
        <v>19</v>
      </c>
      <c r="F2281" t="s">
        <v>54</v>
      </c>
      <c r="G2281" t="s">
        <v>227</v>
      </c>
      <c r="H2281" s="1">
        <v>2020</v>
      </c>
      <c r="I2281" s="2">
        <v>14400</v>
      </c>
      <c r="J2281" s="3">
        <v>2016</v>
      </c>
      <c r="K2281">
        <f>Table1[[#This Row],[Total Revenue + Open]]/Table1[[#This Row],[Qty]]</f>
        <v>0.14000000000000001</v>
      </c>
      <c r="L2281">
        <f>Table1[[#This Row],[Total Revenue + Open]]/Table1[[#This Row],[Qty]]</f>
        <v>0.14000000000000001</v>
      </c>
    </row>
    <row r="2282" spans="1:12">
      <c r="A2282" t="s">
        <v>10</v>
      </c>
      <c r="B2282" t="s">
        <v>11</v>
      </c>
      <c r="C2282" t="s">
        <v>119</v>
      </c>
      <c r="D2282" t="s">
        <v>120</v>
      </c>
      <c r="E2282" t="s">
        <v>19</v>
      </c>
      <c r="F2282" t="s">
        <v>54</v>
      </c>
      <c r="G2282" t="s">
        <v>227</v>
      </c>
      <c r="H2282" s="1">
        <v>2020</v>
      </c>
      <c r="I2282" s="2">
        <v>4700</v>
      </c>
      <c r="J2282" s="3">
        <v>658</v>
      </c>
      <c r="K2282">
        <f>Table1[[#This Row],[Total Revenue + Open]]/Table1[[#This Row],[Qty]]</f>
        <v>0.14000000000000001</v>
      </c>
      <c r="L2282">
        <f>Table1[[#This Row],[Total Revenue + Open]]/Table1[[#This Row],[Qty]]</f>
        <v>0.14000000000000001</v>
      </c>
    </row>
    <row r="2283" spans="1:12">
      <c r="A2283" t="s">
        <v>10</v>
      </c>
      <c r="B2283" t="s">
        <v>11</v>
      </c>
      <c r="C2283" t="s">
        <v>119</v>
      </c>
      <c r="D2283" t="s">
        <v>120</v>
      </c>
      <c r="E2283" t="s">
        <v>19</v>
      </c>
      <c r="F2283" t="s">
        <v>54</v>
      </c>
      <c r="G2283" t="s">
        <v>227</v>
      </c>
      <c r="H2283" s="1">
        <v>2020</v>
      </c>
      <c r="I2283" s="2">
        <v>2400</v>
      </c>
      <c r="J2283" s="3">
        <v>336</v>
      </c>
      <c r="K2283">
        <f>Table1[[#This Row],[Total Revenue + Open]]/Table1[[#This Row],[Qty]]</f>
        <v>0.14000000000000001</v>
      </c>
      <c r="L2283">
        <f>Table1[[#This Row],[Total Revenue + Open]]/Table1[[#This Row],[Qty]]</f>
        <v>0.14000000000000001</v>
      </c>
    </row>
    <row r="2284" spans="1:12">
      <c r="A2284" t="s">
        <v>10</v>
      </c>
      <c r="B2284" t="s">
        <v>11</v>
      </c>
      <c r="C2284" t="s">
        <v>119</v>
      </c>
      <c r="D2284" t="s">
        <v>120</v>
      </c>
      <c r="E2284" t="s">
        <v>19</v>
      </c>
      <c r="F2284" t="s">
        <v>54</v>
      </c>
      <c r="G2284" t="s">
        <v>227</v>
      </c>
      <c r="H2284" s="1">
        <v>2020</v>
      </c>
      <c r="I2284" s="2">
        <v>1200</v>
      </c>
      <c r="J2284" s="3">
        <v>168</v>
      </c>
      <c r="K2284">
        <f>Table1[[#This Row],[Total Revenue + Open]]/Table1[[#This Row],[Qty]]</f>
        <v>0.14000000000000001</v>
      </c>
      <c r="L2284">
        <f>Table1[[#This Row],[Total Revenue + Open]]/Table1[[#This Row],[Qty]]</f>
        <v>0.14000000000000001</v>
      </c>
    </row>
    <row r="2285" spans="1:12">
      <c r="A2285" t="s">
        <v>10</v>
      </c>
      <c r="B2285" t="s">
        <v>11</v>
      </c>
      <c r="C2285" t="s">
        <v>119</v>
      </c>
      <c r="D2285" t="s">
        <v>120</v>
      </c>
      <c r="E2285" t="s">
        <v>19</v>
      </c>
      <c r="F2285" t="s">
        <v>54</v>
      </c>
      <c r="G2285" t="s">
        <v>227</v>
      </c>
      <c r="H2285" s="1">
        <v>2021</v>
      </c>
      <c r="I2285" s="2">
        <v>500</v>
      </c>
      <c r="J2285" s="3">
        <v>70</v>
      </c>
      <c r="K2285">
        <f>Table1[[#This Row],[Total Revenue + Open]]/Table1[[#This Row],[Qty]]</f>
        <v>0.14000000000000001</v>
      </c>
      <c r="L2285">
        <f>Table1[[#This Row],[Total Revenue + Open]]/Table1[[#This Row],[Qty]]</f>
        <v>0.14000000000000001</v>
      </c>
    </row>
    <row r="2286" spans="1:12">
      <c r="A2286" t="s">
        <v>10</v>
      </c>
      <c r="B2286" t="s">
        <v>11</v>
      </c>
      <c r="C2286" t="s">
        <v>119</v>
      </c>
      <c r="D2286" t="s">
        <v>120</v>
      </c>
      <c r="E2286" t="s">
        <v>19</v>
      </c>
      <c r="F2286" t="s">
        <v>54</v>
      </c>
      <c r="G2286" t="s">
        <v>227</v>
      </c>
      <c r="H2286" s="1">
        <v>2021</v>
      </c>
      <c r="I2286" s="2">
        <v>6300</v>
      </c>
      <c r="J2286" s="3">
        <v>882</v>
      </c>
      <c r="K2286">
        <f>Table1[[#This Row],[Total Revenue + Open]]/Table1[[#This Row],[Qty]]</f>
        <v>0.14000000000000001</v>
      </c>
      <c r="L2286">
        <f>Table1[[#This Row],[Total Revenue + Open]]/Table1[[#This Row],[Qty]]</f>
        <v>0.14000000000000001</v>
      </c>
    </row>
    <row r="2287" spans="1:12">
      <c r="A2287" t="s">
        <v>10</v>
      </c>
      <c r="B2287" t="s">
        <v>11</v>
      </c>
      <c r="C2287" t="s">
        <v>119</v>
      </c>
      <c r="D2287" t="s">
        <v>120</v>
      </c>
      <c r="E2287" t="s">
        <v>19</v>
      </c>
      <c r="F2287" t="s">
        <v>54</v>
      </c>
      <c r="G2287" t="s">
        <v>227</v>
      </c>
      <c r="H2287" s="1">
        <v>2021</v>
      </c>
      <c r="I2287" s="2">
        <v>9400</v>
      </c>
      <c r="J2287" s="3">
        <v>1316</v>
      </c>
      <c r="K2287">
        <f>Table1[[#This Row],[Total Revenue + Open]]/Table1[[#This Row],[Qty]]</f>
        <v>0.14000000000000001</v>
      </c>
      <c r="L2287">
        <f>Table1[[#This Row],[Total Revenue + Open]]/Table1[[#This Row],[Qty]]</f>
        <v>0.14000000000000001</v>
      </c>
    </row>
    <row r="2288" spans="1:12">
      <c r="A2288" t="s">
        <v>10</v>
      </c>
      <c r="B2288" t="s">
        <v>11</v>
      </c>
      <c r="C2288" t="s">
        <v>119</v>
      </c>
      <c r="D2288" t="s">
        <v>120</v>
      </c>
      <c r="E2288" t="s">
        <v>19</v>
      </c>
      <c r="F2288" t="s">
        <v>54</v>
      </c>
      <c r="G2288" t="s">
        <v>227</v>
      </c>
      <c r="H2288" s="1">
        <v>2021</v>
      </c>
      <c r="I2288" s="2">
        <v>2700</v>
      </c>
      <c r="J2288" s="3">
        <v>378</v>
      </c>
      <c r="K2288">
        <f>Table1[[#This Row],[Total Revenue + Open]]/Table1[[#This Row],[Qty]]</f>
        <v>0.14000000000000001</v>
      </c>
      <c r="L2288">
        <f>Table1[[#This Row],[Total Revenue + Open]]/Table1[[#This Row],[Qty]]</f>
        <v>0.14000000000000001</v>
      </c>
    </row>
    <row r="2289" spans="1:12">
      <c r="A2289" t="s">
        <v>10</v>
      </c>
      <c r="B2289" t="s">
        <v>11</v>
      </c>
      <c r="C2289" t="s">
        <v>119</v>
      </c>
      <c r="D2289" t="s">
        <v>120</v>
      </c>
      <c r="E2289" t="s">
        <v>19</v>
      </c>
      <c r="F2289" t="s">
        <v>54</v>
      </c>
      <c r="G2289" t="s">
        <v>227</v>
      </c>
      <c r="H2289" s="1">
        <v>2021</v>
      </c>
      <c r="I2289" s="2">
        <v>100</v>
      </c>
      <c r="J2289" s="3">
        <v>14</v>
      </c>
      <c r="K2289">
        <f>Table1[[#This Row],[Total Revenue + Open]]/Table1[[#This Row],[Qty]]</f>
        <v>0.14000000000000001</v>
      </c>
      <c r="L2289">
        <f>Table1[[#This Row],[Total Revenue + Open]]/Table1[[#This Row],[Qty]]</f>
        <v>0.14000000000000001</v>
      </c>
    </row>
    <row r="2290" spans="1:12" hidden="1">
      <c r="A2290" t="s">
        <v>544</v>
      </c>
      <c r="B2290" t="s">
        <v>11</v>
      </c>
      <c r="C2290" t="s">
        <v>73</v>
      </c>
      <c r="D2290" t="s">
        <v>545</v>
      </c>
      <c r="E2290" t="s">
        <v>15</v>
      </c>
      <c r="F2290" t="s">
        <v>566</v>
      </c>
      <c r="G2290" t="s">
        <v>569</v>
      </c>
      <c r="H2290" s="1">
        <v>2022</v>
      </c>
      <c r="I2290" s="2">
        <v>72775</v>
      </c>
      <c r="J2290" s="3">
        <v>67515.713810737507</v>
      </c>
      <c r="K2290">
        <f>Table1[[#This Row],[Total Revenue + Open]]/Table1[[#This Row],[Qty]]</f>
        <v>0.92773224061473725</v>
      </c>
      <c r="L2290">
        <f>Table1[[#This Row],[Total Revenue + Open]]/Table1[[#This Row],[Qty]]</f>
        <v>0.92773224061473725</v>
      </c>
    </row>
    <row r="2291" spans="1:12" hidden="1">
      <c r="A2291" t="s">
        <v>544</v>
      </c>
      <c r="B2291" t="s">
        <v>11</v>
      </c>
      <c r="C2291" t="s">
        <v>73</v>
      </c>
      <c r="D2291" t="s">
        <v>550</v>
      </c>
      <c r="E2291" t="s">
        <v>15</v>
      </c>
      <c r="F2291" t="s">
        <v>80</v>
      </c>
      <c r="G2291" t="s">
        <v>82</v>
      </c>
      <c r="H2291" s="1">
        <v>2022</v>
      </c>
      <c r="I2291" s="2">
        <v>56185</v>
      </c>
      <c r="J2291" s="3">
        <v>62336.431881319702</v>
      </c>
      <c r="K2291">
        <f>Table1[[#This Row],[Total Revenue + Open]]/Table1[[#This Row],[Qty]]</f>
        <v>1.1094853053540927</v>
      </c>
      <c r="L2291">
        <f>Table1[[#This Row],[Total Revenue + Open]]/Table1[[#This Row],[Qty]]</f>
        <v>1.1094853053540927</v>
      </c>
    </row>
    <row r="2292" spans="1:12">
      <c r="A2292" t="s">
        <v>10</v>
      </c>
      <c r="B2292" t="s">
        <v>11</v>
      </c>
      <c r="C2292" t="s">
        <v>119</v>
      </c>
      <c r="D2292" t="s">
        <v>120</v>
      </c>
      <c r="E2292" t="s">
        <v>19</v>
      </c>
      <c r="F2292" t="s">
        <v>54</v>
      </c>
      <c r="G2292" t="s">
        <v>228</v>
      </c>
      <c r="H2292" s="1">
        <v>2018</v>
      </c>
      <c r="I2292" s="2">
        <v>400</v>
      </c>
      <c r="J2292" s="3">
        <v>56</v>
      </c>
      <c r="K2292">
        <f>Table1[[#This Row],[Total Revenue + Open]]/Table1[[#This Row],[Qty]]</f>
        <v>0.14000000000000001</v>
      </c>
      <c r="L2292">
        <f>Table1[[#This Row],[Total Revenue + Open]]/Table1[[#This Row],[Qty]]</f>
        <v>0.14000000000000001</v>
      </c>
    </row>
    <row r="2293" spans="1:12">
      <c r="A2293" t="s">
        <v>10</v>
      </c>
      <c r="B2293" t="s">
        <v>11</v>
      </c>
      <c r="C2293" t="s">
        <v>119</v>
      </c>
      <c r="D2293" t="s">
        <v>120</v>
      </c>
      <c r="E2293" t="s">
        <v>19</v>
      </c>
      <c r="F2293" t="s">
        <v>54</v>
      </c>
      <c r="G2293" t="s">
        <v>228</v>
      </c>
      <c r="H2293" s="1">
        <v>2019</v>
      </c>
      <c r="I2293" s="2">
        <v>6000</v>
      </c>
      <c r="J2293" s="3">
        <v>840</v>
      </c>
      <c r="K2293">
        <f>Table1[[#This Row],[Total Revenue + Open]]/Table1[[#This Row],[Qty]]</f>
        <v>0.14000000000000001</v>
      </c>
      <c r="L2293">
        <f>Table1[[#This Row],[Total Revenue + Open]]/Table1[[#This Row],[Qty]]</f>
        <v>0.14000000000000001</v>
      </c>
    </row>
    <row r="2294" spans="1:12">
      <c r="A2294" t="s">
        <v>10</v>
      </c>
      <c r="B2294" t="s">
        <v>11</v>
      </c>
      <c r="C2294" t="s">
        <v>119</v>
      </c>
      <c r="D2294" t="s">
        <v>120</v>
      </c>
      <c r="E2294" t="s">
        <v>19</v>
      </c>
      <c r="F2294" t="s">
        <v>54</v>
      </c>
      <c r="G2294" t="s">
        <v>228</v>
      </c>
      <c r="H2294" s="1">
        <v>2020</v>
      </c>
      <c r="I2294" s="2">
        <v>8700</v>
      </c>
      <c r="J2294" s="3">
        <v>1218</v>
      </c>
      <c r="K2294">
        <f>Table1[[#This Row],[Total Revenue + Open]]/Table1[[#This Row],[Qty]]</f>
        <v>0.14000000000000001</v>
      </c>
      <c r="L2294">
        <f>Table1[[#This Row],[Total Revenue + Open]]/Table1[[#This Row],[Qty]]</f>
        <v>0.14000000000000001</v>
      </c>
    </row>
    <row r="2295" spans="1:12">
      <c r="A2295" t="s">
        <v>10</v>
      </c>
      <c r="B2295" t="s">
        <v>11</v>
      </c>
      <c r="C2295" t="s">
        <v>119</v>
      </c>
      <c r="D2295" t="s">
        <v>120</v>
      </c>
      <c r="E2295" t="s">
        <v>19</v>
      </c>
      <c r="F2295" t="s">
        <v>54</v>
      </c>
      <c r="G2295" t="s">
        <v>228</v>
      </c>
      <c r="H2295" s="1">
        <v>2020</v>
      </c>
      <c r="I2295" s="2">
        <v>200</v>
      </c>
      <c r="J2295" s="3">
        <v>28</v>
      </c>
      <c r="K2295">
        <f>Table1[[#This Row],[Total Revenue + Open]]/Table1[[#This Row],[Qty]]</f>
        <v>0.14000000000000001</v>
      </c>
      <c r="L2295">
        <f>Table1[[#This Row],[Total Revenue + Open]]/Table1[[#This Row],[Qty]]</f>
        <v>0.14000000000000001</v>
      </c>
    </row>
    <row r="2296" spans="1:12">
      <c r="A2296" t="s">
        <v>10</v>
      </c>
      <c r="B2296" t="s">
        <v>11</v>
      </c>
      <c r="C2296" t="s">
        <v>119</v>
      </c>
      <c r="D2296" t="s">
        <v>120</v>
      </c>
      <c r="E2296" t="s">
        <v>19</v>
      </c>
      <c r="F2296" t="s">
        <v>54</v>
      </c>
      <c r="G2296" t="s">
        <v>228</v>
      </c>
      <c r="H2296" s="1">
        <v>2020</v>
      </c>
      <c r="I2296" s="2">
        <v>6400</v>
      </c>
      <c r="J2296" s="3">
        <v>896</v>
      </c>
      <c r="K2296">
        <f>Table1[[#This Row],[Total Revenue + Open]]/Table1[[#This Row],[Qty]]</f>
        <v>0.14000000000000001</v>
      </c>
      <c r="L2296">
        <f>Table1[[#This Row],[Total Revenue + Open]]/Table1[[#This Row],[Qty]]</f>
        <v>0.14000000000000001</v>
      </c>
    </row>
    <row r="2297" spans="1:12">
      <c r="A2297" t="s">
        <v>10</v>
      </c>
      <c r="B2297" t="s">
        <v>11</v>
      </c>
      <c r="C2297" t="s">
        <v>119</v>
      </c>
      <c r="D2297" t="s">
        <v>120</v>
      </c>
      <c r="E2297" t="s">
        <v>19</v>
      </c>
      <c r="F2297" t="s">
        <v>54</v>
      </c>
      <c r="G2297" t="s">
        <v>228</v>
      </c>
      <c r="H2297" s="1">
        <v>2020</v>
      </c>
      <c r="I2297" s="2">
        <v>300</v>
      </c>
      <c r="J2297" s="3">
        <v>42</v>
      </c>
      <c r="K2297">
        <f>Table1[[#This Row],[Total Revenue + Open]]/Table1[[#This Row],[Qty]]</f>
        <v>0.14000000000000001</v>
      </c>
      <c r="L2297">
        <f>Table1[[#This Row],[Total Revenue + Open]]/Table1[[#This Row],[Qty]]</f>
        <v>0.14000000000000001</v>
      </c>
    </row>
    <row r="2298" spans="1:12">
      <c r="A2298" t="s">
        <v>10</v>
      </c>
      <c r="B2298" t="s">
        <v>11</v>
      </c>
      <c r="C2298" t="s">
        <v>119</v>
      </c>
      <c r="D2298" t="s">
        <v>120</v>
      </c>
      <c r="E2298" t="s">
        <v>19</v>
      </c>
      <c r="F2298" t="s">
        <v>54</v>
      </c>
      <c r="G2298" t="s">
        <v>228</v>
      </c>
      <c r="H2298" s="1">
        <v>2021</v>
      </c>
      <c r="I2298" s="2">
        <v>15200</v>
      </c>
      <c r="J2298" s="3">
        <v>2128</v>
      </c>
      <c r="K2298">
        <f>Table1[[#This Row],[Total Revenue + Open]]/Table1[[#This Row],[Qty]]</f>
        <v>0.14000000000000001</v>
      </c>
      <c r="L2298">
        <f>Table1[[#This Row],[Total Revenue + Open]]/Table1[[#This Row],[Qty]]</f>
        <v>0.14000000000000001</v>
      </c>
    </row>
    <row r="2299" spans="1:12">
      <c r="A2299" t="s">
        <v>10</v>
      </c>
      <c r="B2299" t="s">
        <v>11</v>
      </c>
      <c r="C2299" t="s">
        <v>119</v>
      </c>
      <c r="D2299" t="s">
        <v>120</v>
      </c>
      <c r="E2299" t="s">
        <v>19</v>
      </c>
      <c r="F2299" t="s">
        <v>54</v>
      </c>
      <c r="G2299" t="s">
        <v>228</v>
      </c>
      <c r="H2299" s="1">
        <v>2021</v>
      </c>
      <c r="I2299" s="2">
        <v>4100</v>
      </c>
      <c r="J2299" s="3">
        <v>574</v>
      </c>
      <c r="K2299">
        <f>Table1[[#This Row],[Total Revenue + Open]]/Table1[[#This Row],[Qty]]</f>
        <v>0.14000000000000001</v>
      </c>
      <c r="L2299">
        <f>Table1[[#This Row],[Total Revenue + Open]]/Table1[[#This Row],[Qty]]</f>
        <v>0.14000000000000001</v>
      </c>
    </row>
    <row r="2300" spans="1:12">
      <c r="A2300" t="s">
        <v>10</v>
      </c>
      <c r="B2300" t="s">
        <v>11</v>
      </c>
      <c r="C2300" t="s">
        <v>119</v>
      </c>
      <c r="D2300" t="s">
        <v>120</v>
      </c>
      <c r="E2300" t="s">
        <v>19</v>
      </c>
      <c r="F2300" t="s">
        <v>54</v>
      </c>
      <c r="G2300" t="s">
        <v>58</v>
      </c>
      <c r="H2300" s="1">
        <v>2018</v>
      </c>
      <c r="I2300" s="2">
        <v>200</v>
      </c>
      <c r="J2300" s="3">
        <v>28</v>
      </c>
      <c r="K2300">
        <f>Table1[[#This Row],[Total Revenue + Open]]/Table1[[#This Row],[Qty]]</f>
        <v>0.14000000000000001</v>
      </c>
      <c r="L2300">
        <f>Table1[[#This Row],[Total Revenue + Open]]/Table1[[#This Row],[Qty]]</f>
        <v>0.14000000000000001</v>
      </c>
    </row>
    <row r="2301" spans="1:12">
      <c r="A2301" t="s">
        <v>10</v>
      </c>
      <c r="B2301" t="s">
        <v>11</v>
      </c>
      <c r="C2301" t="s">
        <v>119</v>
      </c>
      <c r="D2301" t="s">
        <v>120</v>
      </c>
      <c r="E2301" t="s">
        <v>19</v>
      </c>
      <c r="F2301" t="s">
        <v>54</v>
      </c>
      <c r="G2301" t="s">
        <v>58</v>
      </c>
      <c r="H2301" s="1">
        <v>2018</v>
      </c>
      <c r="I2301" s="2">
        <v>4900</v>
      </c>
      <c r="J2301" s="3">
        <v>686</v>
      </c>
      <c r="K2301">
        <f>Table1[[#This Row],[Total Revenue + Open]]/Table1[[#This Row],[Qty]]</f>
        <v>0.14000000000000001</v>
      </c>
      <c r="L2301">
        <f>Table1[[#This Row],[Total Revenue + Open]]/Table1[[#This Row],[Qty]]</f>
        <v>0.14000000000000001</v>
      </c>
    </row>
    <row r="2302" spans="1:12">
      <c r="A2302" t="s">
        <v>10</v>
      </c>
      <c r="B2302" t="s">
        <v>11</v>
      </c>
      <c r="C2302" t="s">
        <v>119</v>
      </c>
      <c r="D2302" t="s">
        <v>120</v>
      </c>
      <c r="E2302" t="s">
        <v>19</v>
      </c>
      <c r="F2302" t="s">
        <v>54</v>
      </c>
      <c r="G2302" t="s">
        <v>58</v>
      </c>
      <c r="H2302" s="1">
        <v>2018</v>
      </c>
      <c r="I2302" s="2">
        <v>100</v>
      </c>
      <c r="J2302" s="3">
        <v>14</v>
      </c>
      <c r="K2302">
        <f>Table1[[#This Row],[Total Revenue + Open]]/Table1[[#This Row],[Qty]]</f>
        <v>0.14000000000000001</v>
      </c>
      <c r="L2302">
        <f>Table1[[#This Row],[Total Revenue + Open]]/Table1[[#This Row],[Qty]]</f>
        <v>0.14000000000000001</v>
      </c>
    </row>
    <row r="2303" spans="1:12">
      <c r="A2303" t="s">
        <v>10</v>
      </c>
      <c r="B2303" t="s">
        <v>11</v>
      </c>
      <c r="C2303" t="s">
        <v>119</v>
      </c>
      <c r="D2303" t="s">
        <v>120</v>
      </c>
      <c r="E2303" t="s">
        <v>19</v>
      </c>
      <c r="F2303" t="s">
        <v>54</v>
      </c>
      <c r="G2303" t="s">
        <v>58</v>
      </c>
      <c r="H2303" s="1">
        <v>2019</v>
      </c>
      <c r="I2303" s="2">
        <v>7200</v>
      </c>
      <c r="J2303" s="3">
        <v>1008</v>
      </c>
      <c r="K2303">
        <f>Table1[[#This Row],[Total Revenue + Open]]/Table1[[#This Row],[Qty]]</f>
        <v>0.14000000000000001</v>
      </c>
      <c r="L2303">
        <f>Table1[[#This Row],[Total Revenue + Open]]/Table1[[#This Row],[Qty]]</f>
        <v>0.14000000000000001</v>
      </c>
    </row>
    <row r="2304" spans="1:12">
      <c r="A2304" t="s">
        <v>10</v>
      </c>
      <c r="B2304" t="s">
        <v>11</v>
      </c>
      <c r="C2304" t="s">
        <v>119</v>
      </c>
      <c r="D2304" t="s">
        <v>120</v>
      </c>
      <c r="E2304" t="s">
        <v>19</v>
      </c>
      <c r="F2304" t="s">
        <v>54</v>
      </c>
      <c r="G2304" t="s">
        <v>58</v>
      </c>
      <c r="H2304" s="1">
        <v>2019</v>
      </c>
      <c r="I2304" s="2">
        <v>9700</v>
      </c>
      <c r="J2304" s="3">
        <v>1358</v>
      </c>
      <c r="K2304">
        <f>Table1[[#This Row],[Total Revenue + Open]]/Table1[[#This Row],[Qty]]</f>
        <v>0.14000000000000001</v>
      </c>
      <c r="L2304">
        <f>Table1[[#This Row],[Total Revenue + Open]]/Table1[[#This Row],[Qty]]</f>
        <v>0.14000000000000001</v>
      </c>
    </row>
    <row r="2305" spans="1:12">
      <c r="A2305" t="s">
        <v>10</v>
      </c>
      <c r="B2305" t="s">
        <v>11</v>
      </c>
      <c r="C2305" t="s">
        <v>119</v>
      </c>
      <c r="D2305" t="s">
        <v>120</v>
      </c>
      <c r="E2305" t="s">
        <v>19</v>
      </c>
      <c r="F2305" t="s">
        <v>54</v>
      </c>
      <c r="G2305" t="s">
        <v>58</v>
      </c>
      <c r="H2305" s="1">
        <v>2019</v>
      </c>
      <c r="I2305" s="2">
        <v>13500</v>
      </c>
      <c r="J2305" s="3">
        <v>1890</v>
      </c>
      <c r="K2305">
        <f>Table1[[#This Row],[Total Revenue + Open]]/Table1[[#This Row],[Qty]]</f>
        <v>0.14000000000000001</v>
      </c>
      <c r="L2305">
        <f>Table1[[#This Row],[Total Revenue + Open]]/Table1[[#This Row],[Qty]]</f>
        <v>0.14000000000000001</v>
      </c>
    </row>
    <row r="2306" spans="1:12">
      <c r="A2306" t="s">
        <v>10</v>
      </c>
      <c r="B2306" t="s">
        <v>11</v>
      </c>
      <c r="C2306" t="s">
        <v>119</v>
      </c>
      <c r="D2306" t="s">
        <v>120</v>
      </c>
      <c r="E2306" t="s">
        <v>19</v>
      </c>
      <c r="F2306" t="s">
        <v>54</v>
      </c>
      <c r="G2306" t="s">
        <v>58</v>
      </c>
      <c r="H2306" s="1">
        <v>2019</v>
      </c>
      <c r="I2306" s="2">
        <v>300</v>
      </c>
      <c r="J2306" s="3">
        <v>42</v>
      </c>
      <c r="K2306">
        <f>Table1[[#This Row],[Total Revenue + Open]]/Table1[[#This Row],[Qty]]</f>
        <v>0.14000000000000001</v>
      </c>
      <c r="L2306">
        <f>Table1[[#This Row],[Total Revenue + Open]]/Table1[[#This Row],[Qty]]</f>
        <v>0.14000000000000001</v>
      </c>
    </row>
    <row r="2307" spans="1:12">
      <c r="A2307" t="s">
        <v>10</v>
      </c>
      <c r="B2307" t="s">
        <v>11</v>
      </c>
      <c r="C2307" t="s">
        <v>119</v>
      </c>
      <c r="D2307" t="s">
        <v>120</v>
      </c>
      <c r="E2307" t="s">
        <v>19</v>
      </c>
      <c r="F2307" t="s">
        <v>54</v>
      </c>
      <c r="G2307" t="s">
        <v>58</v>
      </c>
      <c r="H2307" s="1">
        <v>2019</v>
      </c>
      <c r="I2307" s="2">
        <v>200</v>
      </c>
      <c r="J2307" s="3">
        <v>28</v>
      </c>
      <c r="K2307">
        <f>Table1[[#This Row],[Total Revenue + Open]]/Table1[[#This Row],[Qty]]</f>
        <v>0.14000000000000001</v>
      </c>
      <c r="L2307">
        <f>Table1[[#This Row],[Total Revenue + Open]]/Table1[[#This Row],[Qty]]</f>
        <v>0.14000000000000001</v>
      </c>
    </row>
    <row r="2308" spans="1:12">
      <c r="A2308" t="s">
        <v>10</v>
      </c>
      <c r="B2308" t="s">
        <v>11</v>
      </c>
      <c r="C2308" t="s">
        <v>119</v>
      </c>
      <c r="D2308" t="s">
        <v>120</v>
      </c>
      <c r="E2308" t="s">
        <v>19</v>
      </c>
      <c r="F2308" t="s">
        <v>54</v>
      </c>
      <c r="G2308" t="s">
        <v>58</v>
      </c>
      <c r="H2308" s="1">
        <v>2019</v>
      </c>
      <c r="I2308" s="2">
        <v>146200</v>
      </c>
      <c r="J2308" s="3">
        <v>20468</v>
      </c>
      <c r="K2308">
        <f>Table1[[#This Row],[Total Revenue + Open]]/Table1[[#This Row],[Qty]]</f>
        <v>0.14000000000000001</v>
      </c>
      <c r="L2308">
        <f>Table1[[#This Row],[Total Revenue + Open]]/Table1[[#This Row],[Qty]]</f>
        <v>0.14000000000000001</v>
      </c>
    </row>
    <row r="2309" spans="1:12">
      <c r="A2309" t="s">
        <v>10</v>
      </c>
      <c r="B2309" t="s">
        <v>11</v>
      </c>
      <c r="C2309" t="s">
        <v>119</v>
      </c>
      <c r="D2309" t="s">
        <v>120</v>
      </c>
      <c r="E2309" t="s">
        <v>19</v>
      </c>
      <c r="F2309" t="s">
        <v>54</v>
      </c>
      <c r="G2309" t="s">
        <v>58</v>
      </c>
      <c r="H2309" s="1">
        <v>2019</v>
      </c>
      <c r="I2309" s="2">
        <v>145150</v>
      </c>
      <c r="J2309" s="3">
        <v>20321</v>
      </c>
      <c r="K2309">
        <f>Table1[[#This Row],[Total Revenue + Open]]/Table1[[#This Row],[Qty]]</f>
        <v>0.14000000000000001</v>
      </c>
      <c r="L2309">
        <f>Table1[[#This Row],[Total Revenue + Open]]/Table1[[#This Row],[Qty]]</f>
        <v>0.14000000000000001</v>
      </c>
    </row>
    <row r="2310" spans="1:12">
      <c r="A2310" t="s">
        <v>10</v>
      </c>
      <c r="B2310" t="s">
        <v>11</v>
      </c>
      <c r="C2310" t="s">
        <v>119</v>
      </c>
      <c r="D2310" t="s">
        <v>120</v>
      </c>
      <c r="E2310" t="s">
        <v>19</v>
      </c>
      <c r="F2310" t="s">
        <v>54</v>
      </c>
      <c r="G2310" t="s">
        <v>58</v>
      </c>
      <c r="H2310" s="1">
        <v>2019</v>
      </c>
      <c r="I2310" s="2">
        <v>27100</v>
      </c>
      <c r="J2310" s="3">
        <v>3794</v>
      </c>
      <c r="K2310">
        <f>Table1[[#This Row],[Total Revenue + Open]]/Table1[[#This Row],[Qty]]</f>
        <v>0.14000000000000001</v>
      </c>
      <c r="L2310">
        <f>Table1[[#This Row],[Total Revenue + Open]]/Table1[[#This Row],[Qty]]</f>
        <v>0.14000000000000001</v>
      </c>
    </row>
    <row r="2311" spans="1:12">
      <c r="A2311" t="s">
        <v>10</v>
      </c>
      <c r="B2311" t="s">
        <v>11</v>
      </c>
      <c r="C2311" t="s">
        <v>119</v>
      </c>
      <c r="D2311" t="s">
        <v>120</v>
      </c>
      <c r="E2311" t="s">
        <v>19</v>
      </c>
      <c r="F2311" t="s">
        <v>54</v>
      </c>
      <c r="G2311" t="s">
        <v>58</v>
      </c>
      <c r="H2311" s="1">
        <v>2019</v>
      </c>
      <c r="I2311" s="2">
        <v>27000</v>
      </c>
      <c r="J2311" s="3">
        <v>3780</v>
      </c>
      <c r="K2311">
        <f>Table1[[#This Row],[Total Revenue + Open]]/Table1[[#This Row],[Qty]]</f>
        <v>0.14000000000000001</v>
      </c>
      <c r="L2311">
        <f>Table1[[#This Row],[Total Revenue + Open]]/Table1[[#This Row],[Qty]]</f>
        <v>0.14000000000000001</v>
      </c>
    </row>
    <row r="2312" spans="1:12">
      <c r="A2312" t="s">
        <v>10</v>
      </c>
      <c r="B2312" t="s">
        <v>11</v>
      </c>
      <c r="C2312" t="s">
        <v>119</v>
      </c>
      <c r="D2312" t="s">
        <v>120</v>
      </c>
      <c r="E2312" t="s">
        <v>19</v>
      </c>
      <c r="F2312" t="s">
        <v>54</v>
      </c>
      <c r="G2312" t="s">
        <v>58</v>
      </c>
      <c r="H2312" s="1">
        <v>2019</v>
      </c>
      <c r="I2312" s="2">
        <v>25700</v>
      </c>
      <c r="J2312" s="3">
        <v>3598</v>
      </c>
      <c r="K2312">
        <f>Table1[[#This Row],[Total Revenue + Open]]/Table1[[#This Row],[Qty]]</f>
        <v>0.14000000000000001</v>
      </c>
      <c r="L2312">
        <f>Table1[[#This Row],[Total Revenue + Open]]/Table1[[#This Row],[Qty]]</f>
        <v>0.14000000000000001</v>
      </c>
    </row>
    <row r="2313" spans="1:12">
      <c r="A2313" t="s">
        <v>10</v>
      </c>
      <c r="B2313" t="s">
        <v>11</v>
      </c>
      <c r="C2313" t="s">
        <v>119</v>
      </c>
      <c r="D2313" t="s">
        <v>120</v>
      </c>
      <c r="E2313" t="s">
        <v>19</v>
      </c>
      <c r="F2313" t="s">
        <v>54</v>
      </c>
      <c r="G2313" t="s">
        <v>58</v>
      </c>
      <c r="H2313" s="1">
        <v>2020</v>
      </c>
      <c r="I2313" s="2">
        <v>14500</v>
      </c>
      <c r="J2313" s="3">
        <v>2030</v>
      </c>
      <c r="K2313">
        <f>Table1[[#This Row],[Total Revenue + Open]]/Table1[[#This Row],[Qty]]</f>
        <v>0.14000000000000001</v>
      </c>
      <c r="L2313">
        <f>Table1[[#This Row],[Total Revenue + Open]]/Table1[[#This Row],[Qty]]</f>
        <v>0.14000000000000001</v>
      </c>
    </row>
    <row r="2314" spans="1:12">
      <c r="A2314" t="s">
        <v>10</v>
      </c>
      <c r="B2314" t="s">
        <v>11</v>
      </c>
      <c r="C2314" t="s">
        <v>119</v>
      </c>
      <c r="D2314" t="s">
        <v>120</v>
      </c>
      <c r="E2314" t="s">
        <v>19</v>
      </c>
      <c r="F2314" t="s">
        <v>54</v>
      </c>
      <c r="G2314" t="s">
        <v>58</v>
      </c>
      <c r="H2314" s="1">
        <v>2020</v>
      </c>
      <c r="I2314" s="2">
        <v>265000</v>
      </c>
      <c r="J2314" s="3">
        <v>37100</v>
      </c>
      <c r="K2314">
        <f>Table1[[#This Row],[Total Revenue + Open]]/Table1[[#This Row],[Qty]]</f>
        <v>0.14000000000000001</v>
      </c>
      <c r="L2314">
        <f>Table1[[#This Row],[Total Revenue + Open]]/Table1[[#This Row],[Qty]]</f>
        <v>0.14000000000000001</v>
      </c>
    </row>
    <row r="2315" spans="1:12">
      <c r="A2315" t="s">
        <v>10</v>
      </c>
      <c r="B2315" t="s">
        <v>11</v>
      </c>
      <c r="C2315" t="s">
        <v>119</v>
      </c>
      <c r="D2315" t="s">
        <v>120</v>
      </c>
      <c r="E2315" t="s">
        <v>19</v>
      </c>
      <c r="F2315" t="s">
        <v>54</v>
      </c>
      <c r="G2315" t="s">
        <v>58</v>
      </c>
      <c r="H2315" s="1">
        <v>2020</v>
      </c>
      <c r="I2315" s="2">
        <v>24000</v>
      </c>
      <c r="J2315" s="3">
        <v>3360</v>
      </c>
      <c r="K2315">
        <f>Table1[[#This Row],[Total Revenue + Open]]/Table1[[#This Row],[Qty]]</f>
        <v>0.14000000000000001</v>
      </c>
      <c r="L2315">
        <f>Table1[[#This Row],[Total Revenue + Open]]/Table1[[#This Row],[Qty]]</f>
        <v>0.14000000000000001</v>
      </c>
    </row>
    <row r="2316" spans="1:12">
      <c r="A2316" t="s">
        <v>10</v>
      </c>
      <c r="B2316" t="s">
        <v>11</v>
      </c>
      <c r="C2316" t="s">
        <v>119</v>
      </c>
      <c r="D2316" t="s">
        <v>120</v>
      </c>
      <c r="E2316" t="s">
        <v>19</v>
      </c>
      <c r="F2316" t="s">
        <v>54</v>
      </c>
      <c r="G2316" t="s">
        <v>58</v>
      </c>
      <c r="H2316" s="1">
        <v>2020</v>
      </c>
      <c r="I2316" s="2">
        <v>17700</v>
      </c>
      <c r="J2316" s="3">
        <v>2478</v>
      </c>
      <c r="K2316">
        <f>Table1[[#This Row],[Total Revenue + Open]]/Table1[[#This Row],[Qty]]</f>
        <v>0.14000000000000001</v>
      </c>
      <c r="L2316">
        <f>Table1[[#This Row],[Total Revenue + Open]]/Table1[[#This Row],[Qty]]</f>
        <v>0.14000000000000001</v>
      </c>
    </row>
    <row r="2317" spans="1:12">
      <c r="A2317" t="s">
        <v>10</v>
      </c>
      <c r="B2317" t="s">
        <v>11</v>
      </c>
      <c r="C2317" t="s">
        <v>119</v>
      </c>
      <c r="D2317" t="s">
        <v>120</v>
      </c>
      <c r="E2317" t="s">
        <v>19</v>
      </c>
      <c r="F2317" t="s">
        <v>54</v>
      </c>
      <c r="G2317" t="s">
        <v>58</v>
      </c>
      <c r="H2317" s="1">
        <v>2020</v>
      </c>
      <c r="I2317" s="2">
        <v>42500</v>
      </c>
      <c r="J2317" s="3">
        <v>5950</v>
      </c>
      <c r="K2317">
        <f>Table1[[#This Row],[Total Revenue + Open]]/Table1[[#This Row],[Qty]]</f>
        <v>0.14000000000000001</v>
      </c>
      <c r="L2317">
        <f>Table1[[#This Row],[Total Revenue + Open]]/Table1[[#This Row],[Qty]]</f>
        <v>0.14000000000000001</v>
      </c>
    </row>
    <row r="2318" spans="1:12">
      <c r="A2318" t="s">
        <v>10</v>
      </c>
      <c r="B2318" t="s">
        <v>11</v>
      </c>
      <c r="C2318" t="s">
        <v>119</v>
      </c>
      <c r="D2318" t="s">
        <v>120</v>
      </c>
      <c r="E2318" t="s">
        <v>19</v>
      </c>
      <c r="F2318" t="s">
        <v>54</v>
      </c>
      <c r="G2318" t="s">
        <v>58</v>
      </c>
      <c r="H2318" s="1">
        <v>2020</v>
      </c>
      <c r="I2318" s="2">
        <v>78800</v>
      </c>
      <c r="J2318" s="3">
        <v>11032</v>
      </c>
      <c r="K2318">
        <f>Table1[[#This Row],[Total Revenue + Open]]/Table1[[#This Row],[Qty]]</f>
        <v>0.14000000000000001</v>
      </c>
      <c r="L2318">
        <f>Table1[[#This Row],[Total Revenue + Open]]/Table1[[#This Row],[Qty]]</f>
        <v>0.14000000000000001</v>
      </c>
    </row>
    <row r="2319" spans="1:12">
      <c r="A2319" t="s">
        <v>10</v>
      </c>
      <c r="B2319" t="s">
        <v>11</v>
      </c>
      <c r="C2319" t="s">
        <v>119</v>
      </c>
      <c r="D2319" t="s">
        <v>120</v>
      </c>
      <c r="E2319" t="s">
        <v>19</v>
      </c>
      <c r="F2319" t="s">
        <v>54</v>
      </c>
      <c r="G2319" t="s">
        <v>58</v>
      </c>
      <c r="H2319" s="1">
        <v>2020</v>
      </c>
      <c r="I2319" s="2">
        <v>128200</v>
      </c>
      <c r="J2319" s="3">
        <v>17948</v>
      </c>
      <c r="K2319">
        <f>Table1[[#This Row],[Total Revenue + Open]]/Table1[[#This Row],[Qty]]</f>
        <v>0.14000000000000001</v>
      </c>
      <c r="L2319">
        <f>Table1[[#This Row],[Total Revenue + Open]]/Table1[[#This Row],[Qty]]</f>
        <v>0.14000000000000001</v>
      </c>
    </row>
    <row r="2320" spans="1:12">
      <c r="A2320" t="s">
        <v>10</v>
      </c>
      <c r="B2320" t="s">
        <v>11</v>
      </c>
      <c r="C2320" t="s">
        <v>119</v>
      </c>
      <c r="D2320" t="s">
        <v>120</v>
      </c>
      <c r="E2320" t="s">
        <v>19</v>
      </c>
      <c r="F2320" t="s">
        <v>54</v>
      </c>
      <c r="G2320" t="s">
        <v>58</v>
      </c>
      <c r="H2320" s="1">
        <v>2020</v>
      </c>
      <c r="I2320" s="2">
        <v>6300</v>
      </c>
      <c r="J2320" s="3">
        <v>882</v>
      </c>
      <c r="K2320">
        <f>Table1[[#This Row],[Total Revenue + Open]]/Table1[[#This Row],[Qty]]</f>
        <v>0.14000000000000001</v>
      </c>
      <c r="L2320">
        <f>Table1[[#This Row],[Total Revenue + Open]]/Table1[[#This Row],[Qty]]</f>
        <v>0.14000000000000001</v>
      </c>
    </row>
    <row r="2321" spans="1:12">
      <c r="A2321" t="s">
        <v>10</v>
      </c>
      <c r="B2321" t="s">
        <v>11</v>
      </c>
      <c r="C2321" t="s">
        <v>119</v>
      </c>
      <c r="D2321" t="s">
        <v>120</v>
      </c>
      <c r="E2321" t="s">
        <v>19</v>
      </c>
      <c r="F2321" t="s">
        <v>54</v>
      </c>
      <c r="G2321" t="s">
        <v>58</v>
      </c>
      <c r="H2321" s="1">
        <v>2020</v>
      </c>
      <c r="I2321" s="2">
        <v>200</v>
      </c>
      <c r="J2321" s="3">
        <v>28</v>
      </c>
      <c r="K2321">
        <f>Table1[[#This Row],[Total Revenue + Open]]/Table1[[#This Row],[Qty]]</f>
        <v>0.14000000000000001</v>
      </c>
      <c r="L2321">
        <f>Table1[[#This Row],[Total Revenue + Open]]/Table1[[#This Row],[Qty]]</f>
        <v>0.14000000000000001</v>
      </c>
    </row>
    <row r="2322" spans="1:12">
      <c r="A2322" t="s">
        <v>10</v>
      </c>
      <c r="B2322" t="s">
        <v>11</v>
      </c>
      <c r="C2322" t="s">
        <v>119</v>
      </c>
      <c r="D2322" t="s">
        <v>120</v>
      </c>
      <c r="E2322" t="s">
        <v>19</v>
      </c>
      <c r="F2322" t="s">
        <v>54</v>
      </c>
      <c r="G2322" t="s">
        <v>58</v>
      </c>
      <c r="H2322" s="1">
        <v>2021</v>
      </c>
      <c r="I2322" s="2">
        <v>13000</v>
      </c>
      <c r="J2322" s="3">
        <v>1820</v>
      </c>
      <c r="K2322">
        <f>Table1[[#This Row],[Total Revenue + Open]]/Table1[[#This Row],[Qty]]</f>
        <v>0.14000000000000001</v>
      </c>
      <c r="L2322">
        <f>Table1[[#This Row],[Total Revenue + Open]]/Table1[[#This Row],[Qty]]</f>
        <v>0.14000000000000001</v>
      </c>
    </row>
    <row r="2323" spans="1:12">
      <c r="A2323" t="s">
        <v>10</v>
      </c>
      <c r="B2323" t="s">
        <v>11</v>
      </c>
      <c r="C2323" t="s">
        <v>119</v>
      </c>
      <c r="D2323" t="s">
        <v>120</v>
      </c>
      <c r="E2323" t="s">
        <v>19</v>
      </c>
      <c r="F2323" t="s">
        <v>54</v>
      </c>
      <c r="G2323" t="s">
        <v>58</v>
      </c>
      <c r="H2323" s="1">
        <v>2021</v>
      </c>
      <c r="I2323" s="2">
        <v>96000</v>
      </c>
      <c r="J2323" s="3">
        <v>13440</v>
      </c>
      <c r="K2323">
        <f>Table1[[#This Row],[Total Revenue + Open]]/Table1[[#This Row],[Qty]]</f>
        <v>0.14000000000000001</v>
      </c>
      <c r="L2323">
        <f>Table1[[#This Row],[Total Revenue + Open]]/Table1[[#This Row],[Qty]]</f>
        <v>0.14000000000000001</v>
      </c>
    </row>
    <row r="2324" spans="1:12">
      <c r="A2324" t="s">
        <v>10</v>
      </c>
      <c r="B2324" t="s">
        <v>11</v>
      </c>
      <c r="C2324" t="s">
        <v>119</v>
      </c>
      <c r="D2324" t="s">
        <v>120</v>
      </c>
      <c r="E2324" t="s">
        <v>19</v>
      </c>
      <c r="F2324" t="s">
        <v>54</v>
      </c>
      <c r="G2324" t="s">
        <v>58</v>
      </c>
      <c r="H2324" s="1">
        <v>2021</v>
      </c>
      <c r="I2324" s="2">
        <v>71600</v>
      </c>
      <c r="J2324" s="3">
        <v>10024</v>
      </c>
      <c r="K2324">
        <f>Table1[[#This Row],[Total Revenue + Open]]/Table1[[#This Row],[Qty]]</f>
        <v>0.14000000000000001</v>
      </c>
      <c r="L2324">
        <f>Table1[[#This Row],[Total Revenue + Open]]/Table1[[#This Row],[Qty]]</f>
        <v>0.14000000000000001</v>
      </c>
    </row>
    <row r="2325" spans="1:12">
      <c r="A2325" t="s">
        <v>10</v>
      </c>
      <c r="B2325" t="s">
        <v>11</v>
      </c>
      <c r="C2325" t="s">
        <v>119</v>
      </c>
      <c r="D2325" t="s">
        <v>120</v>
      </c>
      <c r="E2325" t="s">
        <v>19</v>
      </c>
      <c r="F2325" t="s">
        <v>54</v>
      </c>
      <c r="G2325" t="s">
        <v>58</v>
      </c>
      <c r="H2325" s="1">
        <v>2021</v>
      </c>
      <c r="I2325" s="2">
        <v>35600</v>
      </c>
      <c r="J2325" s="3">
        <v>4984</v>
      </c>
      <c r="K2325">
        <f>Table1[[#This Row],[Total Revenue + Open]]/Table1[[#This Row],[Qty]]</f>
        <v>0.14000000000000001</v>
      </c>
      <c r="L2325">
        <f>Table1[[#This Row],[Total Revenue + Open]]/Table1[[#This Row],[Qty]]</f>
        <v>0.14000000000000001</v>
      </c>
    </row>
    <row r="2326" spans="1:12">
      <c r="A2326" t="s">
        <v>10</v>
      </c>
      <c r="B2326" t="s">
        <v>11</v>
      </c>
      <c r="C2326" t="s">
        <v>119</v>
      </c>
      <c r="D2326" t="s">
        <v>120</v>
      </c>
      <c r="E2326" t="s">
        <v>19</v>
      </c>
      <c r="F2326" t="s">
        <v>54</v>
      </c>
      <c r="G2326" t="s">
        <v>58</v>
      </c>
      <c r="H2326" s="1">
        <v>2021</v>
      </c>
      <c r="I2326" s="2">
        <v>8200</v>
      </c>
      <c r="J2326" s="3">
        <v>1148</v>
      </c>
      <c r="K2326">
        <f>Table1[[#This Row],[Total Revenue + Open]]/Table1[[#This Row],[Qty]]</f>
        <v>0.14000000000000001</v>
      </c>
      <c r="L2326">
        <f>Table1[[#This Row],[Total Revenue + Open]]/Table1[[#This Row],[Qty]]</f>
        <v>0.14000000000000001</v>
      </c>
    </row>
    <row r="2327" spans="1:12">
      <c r="A2327" t="s">
        <v>10</v>
      </c>
      <c r="B2327" t="s">
        <v>11</v>
      </c>
      <c r="C2327" t="s">
        <v>119</v>
      </c>
      <c r="D2327" t="s">
        <v>120</v>
      </c>
      <c r="E2327" t="s">
        <v>19</v>
      </c>
      <c r="F2327" t="s">
        <v>54</v>
      </c>
      <c r="G2327" t="s">
        <v>58</v>
      </c>
      <c r="H2327" s="1">
        <v>2021</v>
      </c>
      <c r="I2327" s="2">
        <v>100</v>
      </c>
      <c r="J2327" s="3">
        <v>14</v>
      </c>
      <c r="K2327">
        <f>Table1[[#This Row],[Total Revenue + Open]]/Table1[[#This Row],[Qty]]</f>
        <v>0.14000000000000001</v>
      </c>
      <c r="L2327">
        <f>Table1[[#This Row],[Total Revenue + Open]]/Table1[[#This Row],[Qty]]</f>
        <v>0.14000000000000001</v>
      </c>
    </row>
    <row r="2328" spans="1:12">
      <c r="A2328" t="s">
        <v>10</v>
      </c>
      <c r="B2328" t="s">
        <v>11</v>
      </c>
      <c r="C2328" t="s">
        <v>119</v>
      </c>
      <c r="D2328" t="s">
        <v>120</v>
      </c>
      <c r="E2328" t="s">
        <v>19</v>
      </c>
      <c r="F2328" t="s">
        <v>54</v>
      </c>
      <c r="G2328" t="s">
        <v>58</v>
      </c>
      <c r="H2328" s="1">
        <v>2021</v>
      </c>
      <c r="I2328" s="2">
        <v>100</v>
      </c>
      <c r="J2328" s="3">
        <v>14</v>
      </c>
      <c r="K2328">
        <f>Table1[[#This Row],[Total Revenue + Open]]/Table1[[#This Row],[Qty]]</f>
        <v>0.14000000000000001</v>
      </c>
      <c r="L2328">
        <f>Table1[[#This Row],[Total Revenue + Open]]/Table1[[#This Row],[Qty]]</f>
        <v>0.14000000000000001</v>
      </c>
    </row>
    <row r="2329" spans="1:12">
      <c r="A2329" t="s">
        <v>10</v>
      </c>
      <c r="B2329" t="s">
        <v>11</v>
      </c>
      <c r="C2329" t="s">
        <v>119</v>
      </c>
      <c r="D2329" t="s">
        <v>120</v>
      </c>
      <c r="E2329" t="s">
        <v>19</v>
      </c>
      <c r="F2329" t="s">
        <v>54</v>
      </c>
      <c r="G2329" t="s">
        <v>58</v>
      </c>
      <c r="H2329" s="1">
        <v>2021</v>
      </c>
      <c r="I2329" s="2">
        <v>103000</v>
      </c>
      <c r="J2329" s="3">
        <v>14420</v>
      </c>
      <c r="K2329">
        <f>Table1[[#This Row],[Total Revenue + Open]]/Table1[[#This Row],[Qty]]</f>
        <v>0.14000000000000001</v>
      </c>
      <c r="L2329">
        <f>Table1[[#This Row],[Total Revenue + Open]]/Table1[[#This Row],[Qty]]</f>
        <v>0.14000000000000001</v>
      </c>
    </row>
    <row r="2330" spans="1:12">
      <c r="A2330" t="s">
        <v>10</v>
      </c>
      <c r="B2330" t="s">
        <v>11</v>
      </c>
      <c r="C2330" t="s">
        <v>119</v>
      </c>
      <c r="D2330" t="s">
        <v>120</v>
      </c>
      <c r="E2330" t="s">
        <v>19</v>
      </c>
      <c r="F2330" t="s">
        <v>54</v>
      </c>
      <c r="G2330" t="s">
        <v>58</v>
      </c>
      <c r="H2330" s="1">
        <v>2021</v>
      </c>
      <c r="I2330" s="2">
        <v>71000</v>
      </c>
      <c r="J2330" s="3">
        <v>9940</v>
      </c>
      <c r="K2330">
        <f>Table1[[#This Row],[Total Revenue + Open]]/Table1[[#This Row],[Qty]]</f>
        <v>0.14000000000000001</v>
      </c>
      <c r="L2330">
        <f>Table1[[#This Row],[Total Revenue + Open]]/Table1[[#This Row],[Qty]]</f>
        <v>0.14000000000000001</v>
      </c>
    </row>
    <row r="2331" spans="1:12">
      <c r="A2331" t="s">
        <v>10</v>
      </c>
      <c r="B2331" t="s">
        <v>11</v>
      </c>
      <c r="C2331" t="s">
        <v>119</v>
      </c>
      <c r="D2331" t="s">
        <v>120</v>
      </c>
      <c r="E2331" t="s">
        <v>19</v>
      </c>
      <c r="F2331" t="s">
        <v>54</v>
      </c>
      <c r="G2331" t="s">
        <v>58</v>
      </c>
      <c r="H2331" s="1">
        <v>2021</v>
      </c>
      <c r="I2331" s="2">
        <v>12300</v>
      </c>
      <c r="J2331" s="3">
        <v>1722</v>
      </c>
      <c r="K2331">
        <f>Table1[[#This Row],[Total Revenue + Open]]/Table1[[#This Row],[Qty]]</f>
        <v>0.14000000000000001</v>
      </c>
      <c r="L2331">
        <f>Table1[[#This Row],[Total Revenue + Open]]/Table1[[#This Row],[Qty]]</f>
        <v>0.14000000000000001</v>
      </c>
    </row>
    <row r="2332" spans="1:12">
      <c r="A2332" t="s">
        <v>10</v>
      </c>
      <c r="B2332" t="s">
        <v>11</v>
      </c>
      <c r="C2332" t="s">
        <v>119</v>
      </c>
      <c r="D2332" t="s">
        <v>120</v>
      </c>
      <c r="E2332" t="s">
        <v>19</v>
      </c>
      <c r="F2332" t="s">
        <v>54</v>
      </c>
      <c r="G2332" t="s">
        <v>58</v>
      </c>
      <c r="H2332" s="1">
        <v>2021</v>
      </c>
      <c r="I2332" s="2">
        <v>8000</v>
      </c>
      <c r="J2332" s="3">
        <v>1120</v>
      </c>
      <c r="K2332">
        <f>Table1[[#This Row],[Total Revenue + Open]]/Table1[[#This Row],[Qty]]</f>
        <v>0.14000000000000001</v>
      </c>
      <c r="L2332">
        <f>Table1[[#This Row],[Total Revenue + Open]]/Table1[[#This Row],[Qty]]</f>
        <v>0.14000000000000001</v>
      </c>
    </row>
    <row r="2333" spans="1:12">
      <c r="A2333" t="s">
        <v>10</v>
      </c>
      <c r="B2333" t="s">
        <v>11</v>
      </c>
      <c r="C2333" t="s">
        <v>119</v>
      </c>
      <c r="D2333" t="s">
        <v>120</v>
      </c>
      <c r="E2333" t="s">
        <v>19</v>
      </c>
      <c r="F2333" t="s">
        <v>54</v>
      </c>
      <c r="G2333" t="s">
        <v>58</v>
      </c>
      <c r="H2333" s="1">
        <v>2021</v>
      </c>
      <c r="I2333" s="2">
        <v>11800</v>
      </c>
      <c r="J2333" s="3">
        <v>1652</v>
      </c>
      <c r="K2333">
        <f>Table1[[#This Row],[Total Revenue + Open]]/Table1[[#This Row],[Qty]]</f>
        <v>0.14000000000000001</v>
      </c>
      <c r="L2333">
        <f>Table1[[#This Row],[Total Revenue + Open]]/Table1[[#This Row],[Qty]]</f>
        <v>0.14000000000000001</v>
      </c>
    </row>
    <row r="2334" spans="1:12" hidden="1">
      <c r="A2334" t="s">
        <v>544</v>
      </c>
      <c r="B2334" t="s">
        <v>11</v>
      </c>
      <c r="C2334" t="s">
        <v>73</v>
      </c>
      <c r="D2334" t="s">
        <v>550</v>
      </c>
      <c r="E2334" t="s">
        <v>15</v>
      </c>
      <c r="F2334" t="s">
        <v>80</v>
      </c>
      <c r="G2334" t="s">
        <v>84</v>
      </c>
      <c r="H2334" s="1">
        <v>2022</v>
      </c>
      <c r="I2334" s="2">
        <v>56185</v>
      </c>
      <c r="J2334" s="3">
        <v>62336.431881319702</v>
      </c>
      <c r="K2334">
        <f>Table1[[#This Row],[Total Revenue + Open]]/Table1[[#This Row],[Qty]]</f>
        <v>1.1094853053540927</v>
      </c>
      <c r="L2334">
        <f>Table1[[#This Row],[Total Revenue + Open]]/Table1[[#This Row],[Qty]]</f>
        <v>1.1094853053540927</v>
      </c>
    </row>
    <row r="2335" spans="1:12" hidden="1">
      <c r="A2335" t="s">
        <v>544</v>
      </c>
      <c r="B2335" t="s">
        <v>11</v>
      </c>
      <c r="C2335" t="s">
        <v>73</v>
      </c>
      <c r="D2335" t="s">
        <v>550</v>
      </c>
      <c r="E2335" t="s">
        <v>15</v>
      </c>
      <c r="F2335" t="s">
        <v>80</v>
      </c>
      <c r="G2335" t="s">
        <v>105</v>
      </c>
      <c r="H2335" s="1">
        <v>2022</v>
      </c>
      <c r="I2335" s="2">
        <v>57375</v>
      </c>
      <c r="J2335" s="3">
        <v>61745.6999151364</v>
      </c>
      <c r="K2335">
        <f>Table1[[#This Row],[Total Revenue + Open]]/Table1[[#This Row],[Qty]]</f>
        <v>1.0761777762986737</v>
      </c>
      <c r="L2335">
        <f>Table1[[#This Row],[Total Revenue + Open]]/Table1[[#This Row],[Qty]]</f>
        <v>1.0761777762986737</v>
      </c>
    </row>
    <row r="2336" spans="1:12" hidden="1">
      <c r="A2336" t="s">
        <v>544</v>
      </c>
      <c r="B2336" t="s">
        <v>11</v>
      </c>
      <c r="C2336" t="s">
        <v>73</v>
      </c>
      <c r="D2336" t="s">
        <v>545</v>
      </c>
      <c r="E2336" t="s">
        <v>15</v>
      </c>
      <c r="F2336" t="s">
        <v>566</v>
      </c>
      <c r="G2336" t="s">
        <v>569</v>
      </c>
      <c r="H2336" s="1">
        <v>2022</v>
      </c>
      <c r="I2336" s="2">
        <v>66080</v>
      </c>
      <c r="J2336" s="3">
        <v>58366.148286257201</v>
      </c>
      <c r="K2336">
        <f>Table1[[#This Row],[Total Revenue + Open]]/Table1[[#This Row],[Qty]]</f>
        <v>0.88326495590582932</v>
      </c>
      <c r="L2336">
        <f>Table1[[#This Row],[Total Revenue + Open]]/Table1[[#This Row],[Qty]]</f>
        <v>0.88326495590582932</v>
      </c>
    </row>
    <row r="2337" spans="1:12" hidden="1">
      <c r="A2337" t="s">
        <v>544</v>
      </c>
      <c r="B2337" t="s">
        <v>11</v>
      </c>
      <c r="C2337" t="s">
        <v>73</v>
      </c>
      <c r="D2337" t="s">
        <v>545</v>
      </c>
      <c r="E2337" t="s">
        <v>15</v>
      </c>
      <c r="F2337" t="s">
        <v>566</v>
      </c>
      <c r="G2337" t="s">
        <v>569</v>
      </c>
      <c r="H2337" s="1">
        <v>2022</v>
      </c>
      <c r="I2337" s="2">
        <v>62310</v>
      </c>
      <c r="J2337" s="3">
        <v>57417.336205405503</v>
      </c>
      <c r="K2337">
        <f>Table1[[#This Row],[Total Revenue + Open]]/Table1[[#This Row],[Qty]]</f>
        <v>0.92147867445683684</v>
      </c>
      <c r="L2337">
        <f>Table1[[#This Row],[Total Revenue + Open]]/Table1[[#This Row],[Qty]]</f>
        <v>0.92147867445683684</v>
      </c>
    </row>
    <row r="2338" spans="1:12" hidden="1">
      <c r="A2338" t="s">
        <v>544</v>
      </c>
      <c r="B2338" t="s">
        <v>11</v>
      </c>
      <c r="C2338" t="s">
        <v>73</v>
      </c>
      <c r="D2338" t="s">
        <v>545</v>
      </c>
      <c r="E2338" t="s">
        <v>15</v>
      </c>
      <c r="F2338" t="s">
        <v>566</v>
      </c>
      <c r="G2338" t="s">
        <v>569</v>
      </c>
      <c r="H2338" s="1">
        <v>2022</v>
      </c>
      <c r="I2338" s="2">
        <v>61785</v>
      </c>
      <c r="J2338" s="3">
        <v>57327.741802694603</v>
      </c>
      <c r="K2338">
        <f>Table1[[#This Row],[Total Revenue + Open]]/Table1[[#This Row],[Qty]]</f>
        <v>0.9278585708941427</v>
      </c>
      <c r="L2338">
        <f>Table1[[#This Row],[Total Revenue + Open]]/Table1[[#This Row],[Qty]]</f>
        <v>0.9278585708941427</v>
      </c>
    </row>
    <row r="2339" spans="1:12" hidden="1">
      <c r="A2339" t="s">
        <v>544</v>
      </c>
      <c r="B2339" t="s">
        <v>11</v>
      </c>
      <c r="C2339" t="s">
        <v>73</v>
      </c>
      <c r="D2339" t="s">
        <v>545</v>
      </c>
      <c r="E2339" t="s">
        <v>15</v>
      </c>
      <c r="F2339" t="s">
        <v>566</v>
      </c>
      <c r="G2339" t="s">
        <v>569</v>
      </c>
      <c r="H2339" s="1">
        <v>2022</v>
      </c>
      <c r="I2339" s="2">
        <v>60305</v>
      </c>
      <c r="J2339" s="3">
        <v>55952.249014423302</v>
      </c>
      <c r="K2339">
        <f>Table1[[#This Row],[Total Revenue + Open]]/Table1[[#This Row],[Qty]]</f>
        <v>0.92782105985280328</v>
      </c>
      <c r="L2339">
        <f>Table1[[#This Row],[Total Revenue + Open]]/Table1[[#This Row],[Qty]]</f>
        <v>0.92782105985280328</v>
      </c>
    </row>
    <row r="2340" spans="1:12" hidden="1">
      <c r="A2340" t="s">
        <v>544</v>
      </c>
      <c r="B2340" t="s">
        <v>11</v>
      </c>
      <c r="C2340" t="s">
        <v>73</v>
      </c>
      <c r="D2340" t="s">
        <v>550</v>
      </c>
      <c r="E2340" t="s">
        <v>15</v>
      </c>
      <c r="F2340" t="s">
        <v>80</v>
      </c>
      <c r="G2340" t="s">
        <v>82</v>
      </c>
      <c r="H2340" s="1">
        <v>2022</v>
      </c>
      <c r="I2340" s="2">
        <v>49245</v>
      </c>
      <c r="J2340" s="3">
        <v>54546.063259037001</v>
      </c>
      <c r="K2340">
        <f>Table1[[#This Row],[Total Revenue + Open]]/Table1[[#This Row],[Qty]]</f>
        <v>1.1076467308160625</v>
      </c>
      <c r="L2340">
        <f>Table1[[#This Row],[Total Revenue + Open]]/Table1[[#This Row],[Qty]]</f>
        <v>1.1076467308160625</v>
      </c>
    </row>
    <row r="2341" spans="1:12" hidden="1">
      <c r="A2341" t="s">
        <v>544</v>
      </c>
      <c r="B2341" t="s">
        <v>11</v>
      </c>
      <c r="C2341" t="s">
        <v>73</v>
      </c>
      <c r="D2341" t="s">
        <v>550</v>
      </c>
      <c r="E2341" t="s">
        <v>15</v>
      </c>
      <c r="F2341" t="s">
        <v>80</v>
      </c>
      <c r="G2341" t="s">
        <v>84</v>
      </c>
      <c r="H2341" s="1">
        <v>2022</v>
      </c>
      <c r="I2341" s="2">
        <v>49245</v>
      </c>
      <c r="J2341" s="3">
        <v>54546.063259037001</v>
      </c>
      <c r="K2341">
        <f>Table1[[#This Row],[Total Revenue + Open]]/Table1[[#This Row],[Qty]]</f>
        <v>1.1076467308160625</v>
      </c>
      <c r="L2341">
        <f>Table1[[#This Row],[Total Revenue + Open]]/Table1[[#This Row],[Qty]]</f>
        <v>1.1076467308160625</v>
      </c>
    </row>
    <row r="2342" spans="1:12" hidden="1">
      <c r="A2342" t="s">
        <v>544</v>
      </c>
      <c r="B2342" t="s">
        <v>11</v>
      </c>
      <c r="C2342" t="s">
        <v>73</v>
      </c>
      <c r="D2342" t="s">
        <v>545</v>
      </c>
      <c r="E2342" t="s">
        <v>15</v>
      </c>
      <c r="F2342" t="s">
        <v>566</v>
      </c>
      <c r="G2342" t="s">
        <v>569</v>
      </c>
      <c r="H2342" s="1">
        <v>2022</v>
      </c>
      <c r="I2342" s="2">
        <v>64250</v>
      </c>
      <c r="J2342" s="3">
        <v>54225.145331593201</v>
      </c>
      <c r="K2342">
        <f>Table1[[#This Row],[Total Revenue + Open]]/Table1[[#This Row],[Qty]]</f>
        <v>0.8439711335656529</v>
      </c>
      <c r="L2342">
        <f>Table1[[#This Row],[Total Revenue + Open]]/Table1[[#This Row],[Qty]]</f>
        <v>0.8439711335656529</v>
      </c>
    </row>
    <row r="2343" spans="1:12">
      <c r="A2343" t="s">
        <v>10</v>
      </c>
      <c r="B2343" t="s">
        <v>11</v>
      </c>
      <c r="C2343" t="s">
        <v>119</v>
      </c>
      <c r="D2343" t="s">
        <v>120</v>
      </c>
      <c r="E2343" t="s">
        <v>19</v>
      </c>
      <c r="F2343" t="s">
        <v>54</v>
      </c>
      <c r="G2343" t="s">
        <v>59</v>
      </c>
      <c r="H2343" s="1">
        <v>2019</v>
      </c>
      <c r="I2343" s="2">
        <v>2600</v>
      </c>
      <c r="J2343" s="3">
        <v>364</v>
      </c>
      <c r="K2343">
        <f>Table1[[#This Row],[Total Revenue + Open]]/Table1[[#This Row],[Qty]]</f>
        <v>0.14000000000000001</v>
      </c>
      <c r="L2343">
        <f>Table1[[#This Row],[Total Revenue + Open]]/Table1[[#This Row],[Qty]]</f>
        <v>0.14000000000000001</v>
      </c>
    </row>
    <row r="2344" spans="1:12">
      <c r="A2344" t="s">
        <v>10</v>
      </c>
      <c r="B2344" t="s">
        <v>11</v>
      </c>
      <c r="C2344" t="s">
        <v>119</v>
      </c>
      <c r="D2344" t="s">
        <v>120</v>
      </c>
      <c r="E2344" t="s">
        <v>19</v>
      </c>
      <c r="F2344" t="s">
        <v>54</v>
      </c>
      <c r="G2344" t="s">
        <v>59</v>
      </c>
      <c r="H2344" s="1">
        <v>2019</v>
      </c>
      <c r="I2344" s="2">
        <v>2300</v>
      </c>
      <c r="J2344" s="3">
        <v>322</v>
      </c>
      <c r="K2344">
        <f>Table1[[#This Row],[Total Revenue + Open]]/Table1[[#This Row],[Qty]]</f>
        <v>0.14000000000000001</v>
      </c>
      <c r="L2344">
        <f>Table1[[#This Row],[Total Revenue + Open]]/Table1[[#This Row],[Qty]]</f>
        <v>0.14000000000000001</v>
      </c>
    </row>
    <row r="2345" spans="1:12">
      <c r="A2345" t="s">
        <v>10</v>
      </c>
      <c r="B2345" t="s">
        <v>11</v>
      </c>
      <c r="C2345" t="s">
        <v>119</v>
      </c>
      <c r="D2345" t="s">
        <v>120</v>
      </c>
      <c r="E2345" t="s">
        <v>19</v>
      </c>
      <c r="F2345" t="s">
        <v>54</v>
      </c>
      <c r="G2345" t="s">
        <v>59</v>
      </c>
      <c r="H2345" s="1">
        <v>2019</v>
      </c>
      <c r="I2345" s="2">
        <v>9600</v>
      </c>
      <c r="J2345" s="3">
        <v>1344</v>
      </c>
      <c r="K2345">
        <f>Table1[[#This Row],[Total Revenue + Open]]/Table1[[#This Row],[Qty]]</f>
        <v>0.14000000000000001</v>
      </c>
      <c r="L2345">
        <f>Table1[[#This Row],[Total Revenue + Open]]/Table1[[#This Row],[Qty]]</f>
        <v>0.14000000000000001</v>
      </c>
    </row>
    <row r="2346" spans="1:12">
      <c r="A2346" t="s">
        <v>10</v>
      </c>
      <c r="B2346" t="s">
        <v>11</v>
      </c>
      <c r="C2346" t="s">
        <v>119</v>
      </c>
      <c r="D2346" t="s">
        <v>120</v>
      </c>
      <c r="E2346" t="s">
        <v>19</v>
      </c>
      <c r="F2346" t="s">
        <v>54</v>
      </c>
      <c r="G2346" t="s">
        <v>59</v>
      </c>
      <c r="H2346" s="1">
        <v>2019</v>
      </c>
      <c r="I2346" s="2">
        <v>300</v>
      </c>
      <c r="J2346" s="3">
        <v>42</v>
      </c>
      <c r="K2346">
        <f>Table1[[#This Row],[Total Revenue + Open]]/Table1[[#This Row],[Qty]]</f>
        <v>0.14000000000000001</v>
      </c>
      <c r="L2346">
        <f>Table1[[#This Row],[Total Revenue + Open]]/Table1[[#This Row],[Qty]]</f>
        <v>0.14000000000000001</v>
      </c>
    </row>
    <row r="2347" spans="1:12">
      <c r="A2347" t="s">
        <v>10</v>
      </c>
      <c r="B2347" t="s">
        <v>11</v>
      </c>
      <c r="C2347" t="s">
        <v>119</v>
      </c>
      <c r="D2347" t="s">
        <v>120</v>
      </c>
      <c r="E2347" t="s">
        <v>19</v>
      </c>
      <c r="F2347" t="s">
        <v>54</v>
      </c>
      <c r="G2347" t="s">
        <v>59</v>
      </c>
      <c r="H2347" s="1">
        <v>2019</v>
      </c>
      <c r="I2347" s="2">
        <v>46700</v>
      </c>
      <c r="J2347" s="3">
        <v>6538</v>
      </c>
      <c r="K2347">
        <f>Table1[[#This Row],[Total Revenue + Open]]/Table1[[#This Row],[Qty]]</f>
        <v>0.14000000000000001</v>
      </c>
      <c r="L2347">
        <f>Table1[[#This Row],[Total Revenue + Open]]/Table1[[#This Row],[Qty]]</f>
        <v>0.14000000000000001</v>
      </c>
    </row>
    <row r="2348" spans="1:12">
      <c r="A2348" t="s">
        <v>10</v>
      </c>
      <c r="B2348" t="s">
        <v>11</v>
      </c>
      <c r="C2348" t="s">
        <v>119</v>
      </c>
      <c r="D2348" t="s">
        <v>120</v>
      </c>
      <c r="E2348" t="s">
        <v>19</v>
      </c>
      <c r="F2348" t="s">
        <v>54</v>
      </c>
      <c r="G2348" t="s">
        <v>59</v>
      </c>
      <c r="H2348" s="1">
        <v>2019</v>
      </c>
      <c r="I2348" s="2">
        <v>48700</v>
      </c>
      <c r="J2348" s="3">
        <v>6818</v>
      </c>
      <c r="K2348">
        <f>Table1[[#This Row],[Total Revenue + Open]]/Table1[[#This Row],[Qty]]</f>
        <v>0.14000000000000001</v>
      </c>
      <c r="L2348">
        <f>Table1[[#This Row],[Total Revenue + Open]]/Table1[[#This Row],[Qty]]</f>
        <v>0.14000000000000001</v>
      </c>
    </row>
    <row r="2349" spans="1:12">
      <c r="A2349" t="s">
        <v>10</v>
      </c>
      <c r="B2349" t="s">
        <v>11</v>
      </c>
      <c r="C2349" t="s">
        <v>119</v>
      </c>
      <c r="D2349" t="s">
        <v>120</v>
      </c>
      <c r="E2349" t="s">
        <v>19</v>
      </c>
      <c r="F2349" t="s">
        <v>54</v>
      </c>
      <c r="G2349" t="s">
        <v>59</v>
      </c>
      <c r="H2349" s="1">
        <v>2019</v>
      </c>
      <c r="I2349" s="2">
        <v>14800</v>
      </c>
      <c r="J2349" s="3">
        <v>2072</v>
      </c>
      <c r="K2349">
        <f>Table1[[#This Row],[Total Revenue + Open]]/Table1[[#This Row],[Qty]]</f>
        <v>0.14000000000000001</v>
      </c>
      <c r="L2349">
        <f>Table1[[#This Row],[Total Revenue + Open]]/Table1[[#This Row],[Qty]]</f>
        <v>0.14000000000000001</v>
      </c>
    </row>
    <row r="2350" spans="1:12">
      <c r="A2350" t="s">
        <v>10</v>
      </c>
      <c r="B2350" t="s">
        <v>11</v>
      </c>
      <c r="C2350" t="s">
        <v>119</v>
      </c>
      <c r="D2350" t="s">
        <v>120</v>
      </c>
      <c r="E2350" t="s">
        <v>19</v>
      </c>
      <c r="F2350" t="s">
        <v>54</v>
      </c>
      <c r="G2350" t="s">
        <v>59</v>
      </c>
      <c r="H2350" s="1">
        <v>2019</v>
      </c>
      <c r="I2350" s="2">
        <v>353300</v>
      </c>
      <c r="J2350" s="3">
        <v>49462</v>
      </c>
      <c r="K2350">
        <f>Table1[[#This Row],[Total Revenue + Open]]/Table1[[#This Row],[Qty]]</f>
        <v>0.14000000000000001</v>
      </c>
      <c r="L2350">
        <f>Table1[[#This Row],[Total Revenue + Open]]/Table1[[#This Row],[Qty]]</f>
        <v>0.14000000000000001</v>
      </c>
    </row>
    <row r="2351" spans="1:12">
      <c r="A2351" t="s">
        <v>10</v>
      </c>
      <c r="B2351" t="s">
        <v>11</v>
      </c>
      <c r="C2351" t="s">
        <v>119</v>
      </c>
      <c r="D2351" t="s">
        <v>120</v>
      </c>
      <c r="E2351" t="s">
        <v>19</v>
      </c>
      <c r="F2351" t="s">
        <v>54</v>
      </c>
      <c r="G2351" t="s">
        <v>59</v>
      </c>
      <c r="H2351" s="1">
        <v>2019</v>
      </c>
      <c r="I2351" s="2">
        <v>200</v>
      </c>
      <c r="J2351" s="3">
        <v>28</v>
      </c>
      <c r="K2351">
        <f>Table1[[#This Row],[Total Revenue + Open]]/Table1[[#This Row],[Qty]]</f>
        <v>0.14000000000000001</v>
      </c>
      <c r="L2351">
        <f>Table1[[#This Row],[Total Revenue + Open]]/Table1[[#This Row],[Qty]]</f>
        <v>0.14000000000000001</v>
      </c>
    </row>
    <row r="2352" spans="1:12">
      <c r="A2352" t="s">
        <v>10</v>
      </c>
      <c r="B2352" t="s">
        <v>11</v>
      </c>
      <c r="C2352" t="s">
        <v>119</v>
      </c>
      <c r="D2352" t="s">
        <v>120</v>
      </c>
      <c r="E2352" t="s">
        <v>19</v>
      </c>
      <c r="F2352" t="s">
        <v>54</v>
      </c>
      <c r="G2352" t="s">
        <v>59</v>
      </c>
      <c r="H2352" s="1">
        <v>2020</v>
      </c>
      <c r="I2352" s="2">
        <v>9800</v>
      </c>
      <c r="J2352" s="3">
        <v>1372</v>
      </c>
      <c r="K2352">
        <f>Table1[[#This Row],[Total Revenue + Open]]/Table1[[#This Row],[Qty]]</f>
        <v>0.14000000000000001</v>
      </c>
      <c r="L2352">
        <f>Table1[[#This Row],[Total Revenue + Open]]/Table1[[#This Row],[Qty]]</f>
        <v>0.14000000000000001</v>
      </c>
    </row>
    <row r="2353" spans="1:12">
      <c r="A2353" t="s">
        <v>10</v>
      </c>
      <c r="B2353" t="s">
        <v>11</v>
      </c>
      <c r="C2353" t="s">
        <v>119</v>
      </c>
      <c r="D2353" t="s">
        <v>120</v>
      </c>
      <c r="E2353" t="s">
        <v>19</v>
      </c>
      <c r="F2353" t="s">
        <v>54</v>
      </c>
      <c r="G2353" t="s">
        <v>59</v>
      </c>
      <c r="H2353" s="1">
        <v>2020</v>
      </c>
      <c r="I2353" s="2">
        <v>365100</v>
      </c>
      <c r="J2353" s="3">
        <v>51114</v>
      </c>
      <c r="K2353">
        <f>Table1[[#This Row],[Total Revenue + Open]]/Table1[[#This Row],[Qty]]</f>
        <v>0.14000000000000001</v>
      </c>
      <c r="L2353">
        <f>Table1[[#This Row],[Total Revenue + Open]]/Table1[[#This Row],[Qty]]</f>
        <v>0.14000000000000001</v>
      </c>
    </row>
    <row r="2354" spans="1:12">
      <c r="A2354" t="s">
        <v>10</v>
      </c>
      <c r="B2354" t="s">
        <v>11</v>
      </c>
      <c r="C2354" t="s">
        <v>119</v>
      </c>
      <c r="D2354" t="s">
        <v>120</v>
      </c>
      <c r="E2354" t="s">
        <v>19</v>
      </c>
      <c r="F2354" t="s">
        <v>54</v>
      </c>
      <c r="G2354" t="s">
        <v>59</v>
      </c>
      <c r="H2354" s="1">
        <v>2020</v>
      </c>
      <c r="I2354" s="2">
        <v>31800</v>
      </c>
      <c r="J2354" s="3">
        <v>4452</v>
      </c>
      <c r="K2354">
        <f>Table1[[#This Row],[Total Revenue + Open]]/Table1[[#This Row],[Qty]]</f>
        <v>0.14000000000000001</v>
      </c>
      <c r="L2354">
        <f>Table1[[#This Row],[Total Revenue + Open]]/Table1[[#This Row],[Qty]]</f>
        <v>0.14000000000000001</v>
      </c>
    </row>
    <row r="2355" spans="1:12">
      <c r="A2355" t="s">
        <v>10</v>
      </c>
      <c r="B2355" t="s">
        <v>11</v>
      </c>
      <c r="C2355" t="s">
        <v>119</v>
      </c>
      <c r="D2355" t="s">
        <v>120</v>
      </c>
      <c r="E2355" t="s">
        <v>19</v>
      </c>
      <c r="F2355" t="s">
        <v>54</v>
      </c>
      <c r="G2355" t="s">
        <v>59</v>
      </c>
      <c r="H2355" s="1">
        <v>2020</v>
      </c>
      <c r="I2355" s="2">
        <v>55700</v>
      </c>
      <c r="J2355" s="3">
        <v>7798</v>
      </c>
      <c r="K2355">
        <f>Table1[[#This Row],[Total Revenue + Open]]/Table1[[#This Row],[Qty]]</f>
        <v>0.14000000000000001</v>
      </c>
      <c r="L2355">
        <f>Table1[[#This Row],[Total Revenue + Open]]/Table1[[#This Row],[Qty]]</f>
        <v>0.14000000000000001</v>
      </c>
    </row>
    <row r="2356" spans="1:12">
      <c r="A2356" t="s">
        <v>10</v>
      </c>
      <c r="B2356" t="s">
        <v>11</v>
      </c>
      <c r="C2356" t="s">
        <v>119</v>
      </c>
      <c r="D2356" t="s">
        <v>120</v>
      </c>
      <c r="E2356" t="s">
        <v>19</v>
      </c>
      <c r="F2356" t="s">
        <v>54</v>
      </c>
      <c r="G2356" t="s">
        <v>59</v>
      </c>
      <c r="H2356" s="1">
        <v>2020</v>
      </c>
      <c r="I2356" s="2">
        <v>237100</v>
      </c>
      <c r="J2356" s="3">
        <v>33194</v>
      </c>
      <c r="K2356">
        <f>Table1[[#This Row],[Total Revenue + Open]]/Table1[[#This Row],[Qty]]</f>
        <v>0.14000000000000001</v>
      </c>
      <c r="L2356">
        <f>Table1[[#This Row],[Total Revenue + Open]]/Table1[[#This Row],[Qty]]</f>
        <v>0.14000000000000001</v>
      </c>
    </row>
    <row r="2357" spans="1:12">
      <c r="A2357" t="s">
        <v>10</v>
      </c>
      <c r="B2357" t="s">
        <v>11</v>
      </c>
      <c r="C2357" t="s">
        <v>119</v>
      </c>
      <c r="D2357" t="s">
        <v>120</v>
      </c>
      <c r="E2357" t="s">
        <v>19</v>
      </c>
      <c r="F2357" t="s">
        <v>54</v>
      </c>
      <c r="G2357" t="s">
        <v>59</v>
      </c>
      <c r="H2357" s="1">
        <v>2020</v>
      </c>
      <c r="I2357" s="2">
        <v>271700</v>
      </c>
      <c r="J2357" s="3">
        <v>38038</v>
      </c>
      <c r="K2357">
        <f>Table1[[#This Row],[Total Revenue + Open]]/Table1[[#This Row],[Qty]]</f>
        <v>0.14000000000000001</v>
      </c>
      <c r="L2357">
        <f>Table1[[#This Row],[Total Revenue + Open]]/Table1[[#This Row],[Qty]]</f>
        <v>0.14000000000000001</v>
      </c>
    </row>
    <row r="2358" spans="1:12">
      <c r="A2358" t="s">
        <v>10</v>
      </c>
      <c r="B2358" t="s">
        <v>11</v>
      </c>
      <c r="C2358" t="s">
        <v>119</v>
      </c>
      <c r="D2358" t="s">
        <v>120</v>
      </c>
      <c r="E2358" t="s">
        <v>19</v>
      </c>
      <c r="F2358" t="s">
        <v>54</v>
      </c>
      <c r="G2358" t="s">
        <v>59</v>
      </c>
      <c r="H2358" s="1">
        <v>2020</v>
      </c>
      <c r="I2358" s="2">
        <v>8900</v>
      </c>
      <c r="J2358" s="3">
        <v>1246</v>
      </c>
      <c r="K2358">
        <f>Table1[[#This Row],[Total Revenue + Open]]/Table1[[#This Row],[Qty]]</f>
        <v>0.14000000000000001</v>
      </c>
      <c r="L2358">
        <f>Table1[[#This Row],[Total Revenue + Open]]/Table1[[#This Row],[Qty]]</f>
        <v>0.14000000000000001</v>
      </c>
    </row>
    <row r="2359" spans="1:12">
      <c r="A2359" t="s">
        <v>10</v>
      </c>
      <c r="B2359" t="s">
        <v>11</v>
      </c>
      <c r="C2359" t="s">
        <v>119</v>
      </c>
      <c r="D2359" t="s">
        <v>120</v>
      </c>
      <c r="E2359" t="s">
        <v>19</v>
      </c>
      <c r="F2359" t="s">
        <v>54</v>
      </c>
      <c r="G2359" t="s">
        <v>59</v>
      </c>
      <c r="H2359" s="1">
        <v>2020</v>
      </c>
      <c r="I2359" s="2">
        <v>500</v>
      </c>
      <c r="J2359" s="3">
        <v>70</v>
      </c>
      <c r="K2359">
        <f>Table1[[#This Row],[Total Revenue + Open]]/Table1[[#This Row],[Qty]]</f>
        <v>0.14000000000000001</v>
      </c>
      <c r="L2359">
        <f>Table1[[#This Row],[Total Revenue + Open]]/Table1[[#This Row],[Qty]]</f>
        <v>0.14000000000000001</v>
      </c>
    </row>
    <row r="2360" spans="1:12">
      <c r="A2360" t="s">
        <v>10</v>
      </c>
      <c r="B2360" t="s">
        <v>11</v>
      </c>
      <c r="C2360" t="s">
        <v>119</v>
      </c>
      <c r="D2360" t="s">
        <v>120</v>
      </c>
      <c r="E2360" t="s">
        <v>19</v>
      </c>
      <c r="F2360" t="s">
        <v>54</v>
      </c>
      <c r="G2360" t="s">
        <v>59</v>
      </c>
      <c r="H2360" s="1">
        <v>2020</v>
      </c>
      <c r="I2360" s="2">
        <v>300</v>
      </c>
      <c r="J2360" s="3">
        <v>42</v>
      </c>
      <c r="K2360">
        <f>Table1[[#This Row],[Total Revenue + Open]]/Table1[[#This Row],[Qty]]</f>
        <v>0.14000000000000001</v>
      </c>
      <c r="L2360">
        <f>Table1[[#This Row],[Total Revenue + Open]]/Table1[[#This Row],[Qty]]</f>
        <v>0.14000000000000001</v>
      </c>
    </row>
    <row r="2361" spans="1:12">
      <c r="A2361" t="s">
        <v>10</v>
      </c>
      <c r="B2361" t="s">
        <v>11</v>
      </c>
      <c r="C2361" t="s">
        <v>119</v>
      </c>
      <c r="D2361" t="s">
        <v>120</v>
      </c>
      <c r="E2361" t="s">
        <v>19</v>
      </c>
      <c r="F2361" t="s">
        <v>54</v>
      </c>
      <c r="G2361" t="s">
        <v>59</v>
      </c>
      <c r="H2361" s="1">
        <v>2021</v>
      </c>
      <c r="I2361" s="2">
        <v>27000</v>
      </c>
      <c r="J2361" s="3">
        <v>3780</v>
      </c>
      <c r="K2361">
        <f>Table1[[#This Row],[Total Revenue + Open]]/Table1[[#This Row],[Qty]]</f>
        <v>0.14000000000000001</v>
      </c>
      <c r="L2361">
        <f>Table1[[#This Row],[Total Revenue + Open]]/Table1[[#This Row],[Qty]]</f>
        <v>0.14000000000000001</v>
      </c>
    </row>
    <row r="2362" spans="1:12">
      <c r="A2362" t="s">
        <v>10</v>
      </c>
      <c r="B2362" t="s">
        <v>11</v>
      </c>
      <c r="C2362" t="s">
        <v>119</v>
      </c>
      <c r="D2362" t="s">
        <v>120</v>
      </c>
      <c r="E2362" t="s">
        <v>19</v>
      </c>
      <c r="F2362" t="s">
        <v>54</v>
      </c>
      <c r="G2362" t="s">
        <v>59</v>
      </c>
      <c r="H2362" s="1">
        <v>2021</v>
      </c>
      <c r="I2362" s="2">
        <v>153300</v>
      </c>
      <c r="J2362" s="3">
        <v>21462</v>
      </c>
      <c r="K2362">
        <f>Table1[[#This Row],[Total Revenue + Open]]/Table1[[#This Row],[Qty]]</f>
        <v>0.14000000000000001</v>
      </c>
      <c r="L2362">
        <f>Table1[[#This Row],[Total Revenue + Open]]/Table1[[#This Row],[Qty]]</f>
        <v>0.14000000000000001</v>
      </c>
    </row>
    <row r="2363" spans="1:12">
      <c r="A2363" t="s">
        <v>10</v>
      </c>
      <c r="B2363" t="s">
        <v>11</v>
      </c>
      <c r="C2363" t="s">
        <v>119</v>
      </c>
      <c r="D2363" t="s">
        <v>120</v>
      </c>
      <c r="E2363" t="s">
        <v>19</v>
      </c>
      <c r="F2363" t="s">
        <v>54</v>
      </c>
      <c r="G2363" t="s">
        <v>59</v>
      </c>
      <c r="H2363" s="1">
        <v>2021</v>
      </c>
      <c r="I2363" s="2">
        <v>117200</v>
      </c>
      <c r="J2363" s="3">
        <v>16408</v>
      </c>
      <c r="K2363">
        <f>Table1[[#This Row],[Total Revenue + Open]]/Table1[[#This Row],[Qty]]</f>
        <v>0.14000000000000001</v>
      </c>
      <c r="L2363">
        <f>Table1[[#This Row],[Total Revenue + Open]]/Table1[[#This Row],[Qty]]</f>
        <v>0.14000000000000001</v>
      </c>
    </row>
    <row r="2364" spans="1:12">
      <c r="A2364" t="s">
        <v>10</v>
      </c>
      <c r="B2364" t="s">
        <v>11</v>
      </c>
      <c r="C2364" t="s">
        <v>119</v>
      </c>
      <c r="D2364" t="s">
        <v>120</v>
      </c>
      <c r="E2364" t="s">
        <v>19</v>
      </c>
      <c r="F2364" t="s">
        <v>54</v>
      </c>
      <c r="G2364" t="s">
        <v>59</v>
      </c>
      <c r="H2364" s="1">
        <v>2021</v>
      </c>
      <c r="I2364" s="2">
        <v>40700</v>
      </c>
      <c r="J2364" s="3">
        <v>5698</v>
      </c>
      <c r="K2364">
        <f>Table1[[#This Row],[Total Revenue + Open]]/Table1[[#This Row],[Qty]]</f>
        <v>0.14000000000000001</v>
      </c>
      <c r="L2364">
        <f>Table1[[#This Row],[Total Revenue + Open]]/Table1[[#This Row],[Qty]]</f>
        <v>0.14000000000000001</v>
      </c>
    </row>
    <row r="2365" spans="1:12">
      <c r="A2365" t="s">
        <v>10</v>
      </c>
      <c r="B2365" t="s">
        <v>11</v>
      </c>
      <c r="C2365" t="s">
        <v>119</v>
      </c>
      <c r="D2365" t="s">
        <v>120</v>
      </c>
      <c r="E2365" t="s">
        <v>19</v>
      </c>
      <c r="F2365" t="s">
        <v>54</v>
      </c>
      <c r="G2365" t="s">
        <v>59</v>
      </c>
      <c r="H2365" s="1">
        <v>2021</v>
      </c>
      <c r="I2365" s="2">
        <v>22200</v>
      </c>
      <c r="J2365" s="3">
        <v>3108</v>
      </c>
      <c r="K2365">
        <f>Table1[[#This Row],[Total Revenue + Open]]/Table1[[#This Row],[Qty]]</f>
        <v>0.14000000000000001</v>
      </c>
      <c r="L2365">
        <f>Table1[[#This Row],[Total Revenue + Open]]/Table1[[#This Row],[Qty]]</f>
        <v>0.14000000000000001</v>
      </c>
    </row>
    <row r="2366" spans="1:12">
      <c r="A2366" t="s">
        <v>10</v>
      </c>
      <c r="B2366" t="s">
        <v>11</v>
      </c>
      <c r="C2366" t="s">
        <v>119</v>
      </c>
      <c r="D2366" t="s">
        <v>120</v>
      </c>
      <c r="E2366" t="s">
        <v>19</v>
      </c>
      <c r="F2366" t="s">
        <v>54</v>
      </c>
      <c r="G2366" t="s">
        <v>59</v>
      </c>
      <c r="H2366" s="1">
        <v>2021</v>
      </c>
      <c r="I2366" s="2">
        <v>100</v>
      </c>
      <c r="J2366" s="3">
        <v>14</v>
      </c>
      <c r="K2366">
        <f>Table1[[#This Row],[Total Revenue + Open]]/Table1[[#This Row],[Qty]]</f>
        <v>0.14000000000000001</v>
      </c>
      <c r="L2366">
        <f>Table1[[#This Row],[Total Revenue + Open]]/Table1[[#This Row],[Qty]]</f>
        <v>0.14000000000000001</v>
      </c>
    </row>
    <row r="2367" spans="1:12">
      <c r="A2367" t="s">
        <v>10</v>
      </c>
      <c r="B2367" t="s">
        <v>11</v>
      </c>
      <c r="C2367" t="s">
        <v>119</v>
      </c>
      <c r="D2367" t="s">
        <v>120</v>
      </c>
      <c r="E2367" t="s">
        <v>19</v>
      </c>
      <c r="F2367" t="s">
        <v>54</v>
      </c>
      <c r="G2367" t="s">
        <v>59</v>
      </c>
      <c r="H2367" s="1">
        <v>2021</v>
      </c>
      <c r="I2367" s="2">
        <v>427200</v>
      </c>
      <c r="J2367" s="3">
        <v>59808</v>
      </c>
      <c r="K2367">
        <f>Table1[[#This Row],[Total Revenue + Open]]/Table1[[#This Row],[Qty]]</f>
        <v>0.14000000000000001</v>
      </c>
      <c r="L2367">
        <f>Table1[[#This Row],[Total Revenue + Open]]/Table1[[#This Row],[Qty]]</f>
        <v>0.14000000000000001</v>
      </c>
    </row>
    <row r="2368" spans="1:12">
      <c r="A2368" t="s">
        <v>10</v>
      </c>
      <c r="B2368" t="s">
        <v>11</v>
      </c>
      <c r="C2368" t="s">
        <v>119</v>
      </c>
      <c r="D2368" t="s">
        <v>120</v>
      </c>
      <c r="E2368" t="s">
        <v>19</v>
      </c>
      <c r="F2368" t="s">
        <v>54</v>
      </c>
      <c r="G2368" t="s">
        <v>59</v>
      </c>
      <c r="H2368" s="1">
        <v>2021</v>
      </c>
      <c r="I2368" s="2">
        <v>35700</v>
      </c>
      <c r="J2368" s="3">
        <v>4998</v>
      </c>
      <c r="K2368">
        <f>Table1[[#This Row],[Total Revenue + Open]]/Table1[[#This Row],[Qty]]</f>
        <v>0.14000000000000001</v>
      </c>
      <c r="L2368">
        <f>Table1[[#This Row],[Total Revenue + Open]]/Table1[[#This Row],[Qty]]</f>
        <v>0.14000000000000001</v>
      </c>
    </row>
    <row r="2369" spans="1:12">
      <c r="A2369" t="s">
        <v>10</v>
      </c>
      <c r="B2369" t="s">
        <v>11</v>
      </c>
      <c r="C2369" t="s">
        <v>119</v>
      </c>
      <c r="D2369" t="s">
        <v>120</v>
      </c>
      <c r="E2369" t="s">
        <v>19</v>
      </c>
      <c r="F2369" t="s">
        <v>54</v>
      </c>
      <c r="G2369" t="s">
        <v>59</v>
      </c>
      <c r="H2369" s="1">
        <v>2021</v>
      </c>
      <c r="I2369" s="2">
        <v>47200</v>
      </c>
      <c r="J2369" s="3">
        <v>6608</v>
      </c>
      <c r="K2369">
        <f>Table1[[#This Row],[Total Revenue + Open]]/Table1[[#This Row],[Qty]]</f>
        <v>0.14000000000000001</v>
      </c>
      <c r="L2369">
        <f>Table1[[#This Row],[Total Revenue + Open]]/Table1[[#This Row],[Qty]]</f>
        <v>0.14000000000000001</v>
      </c>
    </row>
    <row r="2370" spans="1:12">
      <c r="A2370" t="s">
        <v>10</v>
      </c>
      <c r="B2370" t="s">
        <v>11</v>
      </c>
      <c r="C2370" t="s">
        <v>119</v>
      </c>
      <c r="D2370" t="s">
        <v>120</v>
      </c>
      <c r="E2370" t="s">
        <v>19</v>
      </c>
      <c r="F2370" t="s">
        <v>54</v>
      </c>
      <c r="G2370" t="s">
        <v>59</v>
      </c>
      <c r="H2370" s="1">
        <v>2021</v>
      </c>
      <c r="I2370" s="2">
        <v>43700</v>
      </c>
      <c r="J2370" s="3">
        <v>6118</v>
      </c>
      <c r="K2370">
        <f>Table1[[#This Row],[Total Revenue + Open]]/Table1[[#This Row],[Qty]]</f>
        <v>0.14000000000000001</v>
      </c>
      <c r="L2370">
        <f>Table1[[#This Row],[Total Revenue + Open]]/Table1[[#This Row],[Qty]]</f>
        <v>0.14000000000000001</v>
      </c>
    </row>
    <row r="2371" spans="1:12">
      <c r="A2371" t="s">
        <v>10</v>
      </c>
      <c r="B2371" t="s">
        <v>11</v>
      </c>
      <c r="C2371" t="s">
        <v>119</v>
      </c>
      <c r="D2371" t="s">
        <v>120</v>
      </c>
      <c r="E2371" t="s">
        <v>19</v>
      </c>
      <c r="F2371" t="s">
        <v>54</v>
      </c>
      <c r="G2371" t="s">
        <v>59</v>
      </c>
      <c r="H2371" s="1">
        <v>2021</v>
      </c>
      <c r="I2371" s="2">
        <v>46300</v>
      </c>
      <c r="J2371" s="3">
        <v>6482</v>
      </c>
      <c r="K2371">
        <f>Table1[[#This Row],[Total Revenue + Open]]/Table1[[#This Row],[Qty]]</f>
        <v>0.14000000000000001</v>
      </c>
      <c r="L2371">
        <f>Table1[[#This Row],[Total Revenue + Open]]/Table1[[#This Row],[Qty]]</f>
        <v>0.14000000000000001</v>
      </c>
    </row>
    <row r="2372" spans="1:12" hidden="1">
      <c r="A2372" t="s">
        <v>544</v>
      </c>
      <c r="B2372" t="s">
        <v>11</v>
      </c>
      <c r="C2372" t="s">
        <v>73</v>
      </c>
      <c r="D2372" t="s">
        <v>550</v>
      </c>
      <c r="E2372" t="s">
        <v>15</v>
      </c>
      <c r="F2372" t="s">
        <v>80</v>
      </c>
      <c r="G2372" t="s">
        <v>105</v>
      </c>
      <c r="H2372" s="1">
        <v>2022</v>
      </c>
      <c r="I2372" s="2">
        <v>48240</v>
      </c>
      <c r="J2372" s="3">
        <v>53432.878294567003</v>
      </c>
      <c r="K2372">
        <f>Table1[[#This Row],[Total Revenue + Open]]/Table1[[#This Row],[Qty]]</f>
        <v>1.1076467308160656</v>
      </c>
      <c r="L2372">
        <f>Table1[[#This Row],[Total Revenue + Open]]/Table1[[#This Row],[Qty]]</f>
        <v>1.1076467308160656</v>
      </c>
    </row>
    <row r="2373" spans="1:12" hidden="1">
      <c r="A2373" t="s">
        <v>544</v>
      </c>
      <c r="B2373" t="s">
        <v>11</v>
      </c>
      <c r="C2373" t="s">
        <v>73</v>
      </c>
      <c r="D2373" t="s">
        <v>545</v>
      </c>
      <c r="E2373" t="s">
        <v>15</v>
      </c>
      <c r="F2373" t="s">
        <v>566</v>
      </c>
      <c r="G2373" t="s">
        <v>569</v>
      </c>
      <c r="H2373" s="1">
        <v>2022</v>
      </c>
      <c r="I2373" s="2">
        <v>61335</v>
      </c>
      <c r="J2373" s="3">
        <v>52412.842360174902</v>
      </c>
      <c r="K2373">
        <f>Table1[[#This Row],[Total Revenue + Open]]/Table1[[#This Row],[Qty]]</f>
        <v>0.8545339913617821</v>
      </c>
      <c r="L2373">
        <f>Table1[[#This Row],[Total Revenue + Open]]/Table1[[#This Row],[Qty]]</f>
        <v>0.8545339913617821</v>
      </c>
    </row>
    <row r="2374" spans="1:12" hidden="1">
      <c r="A2374" t="s">
        <v>544</v>
      </c>
      <c r="B2374" t="s">
        <v>11</v>
      </c>
      <c r="C2374" t="s">
        <v>73</v>
      </c>
      <c r="D2374" t="s">
        <v>545</v>
      </c>
      <c r="E2374" t="s">
        <v>15</v>
      </c>
      <c r="F2374" t="s">
        <v>566</v>
      </c>
      <c r="G2374" t="s">
        <v>569</v>
      </c>
      <c r="H2374" s="1">
        <v>2022</v>
      </c>
      <c r="I2374" s="2">
        <v>65880</v>
      </c>
      <c r="J2374" s="3">
        <v>52398.183911772299</v>
      </c>
      <c r="K2374">
        <f>Table1[[#This Row],[Total Revenue + Open]]/Table1[[#This Row],[Qty]]</f>
        <v>0.79535798287450366</v>
      </c>
      <c r="L2374">
        <f>Table1[[#This Row],[Total Revenue + Open]]/Table1[[#This Row],[Qty]]</f>
        <v>0.79535798287450366</v>
      </c>
    </row>
    <row r="2375" spans="1:12" hidden="1">
      <c r="A2375" t="s">
        <v>544</v>
      </c>
      <c r="B2375" t="s">
        <v>11</v>
      </c>
      <c r="C2375" t="s">
        <v>73</v>
      </c>
      <c r="D2375" t="s">
        <v>545</v>
      </c>
      <c r="E2375" t="s">
        <v>15</v>
      </c>
      <c r="F2375" t="s">
        <v>566</v>
      </c>
      <c r="G2375" t="s">
        <v>569</v>
      </c>
      <c r="H2375" s="1">
        <v>2022</v>
      </c>
      <c r="I2375" s="2">
        <v>61635</v>
      </c>
      <c r="J2375" s="3">
        <v>52017.980614976797</v>
      </c>
      <c r="K2375">
        <f>Table1[[#This Row],[Total Revenue + Open]]/Table1[[#This Row],[Qty]]</f>
        <v>0.84396820986414856</v>
      </c>
      <c r="L2375">
        <f>Table1[[#This Row],[Total Revenue + Open]]/Table1[[#This Row],[Qty]]</f>
        <v>0.84396820986414856</v>
      </c>
    </row>
    <row r="2376" spans="1:12" hidden="1">
      <c r="A2376" t="s">
        <v>544</v>
      </c>
      <c r="B2376" t="s">
        <v>11</v>
      </c>
      <c r="C2376" t="s">
        <v>73</v>
      </c>
      <c r="D2376" t="s">
        <v>550</v>
      </c>
      <c r="E2376" t="s">
        <v>15</v>
      </c>
      <c r="F2376" t="s">
        <v>80</v>
      </c>
      <c r="G2376" t="s">
        <v>574</v>
      </c>
      <c r="H2376" s="1">
        <v>2022</v>
      </c>
      <c r="I2376" s="2">
        <v>44025</v>
      </c>
      <c r="J2376" s="3">
        <v>51925.598654109199</v>
      </c>
      <c r="K2376">
        <f>Table1[[#This Row],[Total Revenue + Open]]/Table1[[#This Row],[Qty]]</f>
        <v>1.1794570960615378</v>
      </c>
      <c r="L2376">
        <f>Table1[[#This Row],[Total Revenue + Open]]/Table1[[#This Row],[Qty]]</f>
        <v>1.1794570960615378</v>
      </c>
    </row>
    <row r="2377" spans="1:12" hidden="1">
      <c r="A2377" t="s">
        <v>544</v>
      </c>
      <c r="B2377" t="s">
        <v>11</v>
      </c>
      <c r="C2377" t="s">
        <v>73</v>
      </c>
      <c r="D2377" t="s">
        <v>545</v>
      </c>
      <c r="E2377" t="s">
        <v>15</v>
      </c>
      <c r="F2377" t="s">
        <v>566</v>
      </c>
      <c r="G2377" t="s">
        <v>569</v>
      </c>
      <c r="H2377" s="1">
        <v>2022</v>
      </c>
      <c r="I2377" s="2">
        <v>54000</v>
      </c>
      <c r="J2377" s="3">
        <v>49730.821842423502</v>
      </c>
      <c r="K2377">
        <f>Table1[[#This Row],[Total Revenue + Open]]/Table1[[#This Row],[Qty]]</f>
        <v>0.92094114523006487</v>
      </c>
      <c r="L2377">
        <f>Table1[[#This Row],[Total Revenue + Open]]/Table1[[#This Row],[Qty]]</f>
        <v>0.92094114523006487</v>
      </c>
    </row>
    <row r="2378" spans="1:12" hidden="1">
      <c r="A2378" t="s">
        <v>544</v>
      </c>
      <c r="B2378" t="s">
        <v>11</v>
      </c>
      <c r="C2378" t="s">
        <v>73</v>
      </c>
      <c r="D2378" t="s">
        <v>545</v>
      </c>
      <c r="E2378" t="s">
        <v>15</v>
      </c>
      <c r="F2378" t="s">
        <v>570</v>
      </c>
      <c r="G2378" t="s">
        <v>573</v>
      </c>
      <c r="H2378" s="1">
        <v>2022</v>
      </c>
      <c r="I2378" s="2">
        <v>32690</v>
      </c>
      <c r="J2378" s="3">
        <v>49518.914093556399</v>
      </c>
      <c r="K2378">
        <f>Table1[[#This Row],[Total Revenue + Open]]/Table1[[#This Row],[Qty]]</f>
        <v>1.5148031230821779</v>
      </c>
      <c r="L2378">
        <f>Table1[[#This Row],[Total Revenue + Open]]/Table1[[#This Row],[Qty]]</f>
        <v>1.5148031230821779</v>
      </c>
    </row>
    <row r="2379" spans="1:12" hidden="1">
      <c r="A2379" t="s">
        <v>544</v>
      </c>
      <c r="B2379" t="s">
        <v>11</v>
      </c>
      <c r="C2379" t="s">
        <v>73</v>
      </c>
      <c r="D2379" t="s">
        <v>550</v>
      </c>
      <c r="E2379" t="s">
        <v>15</v>
      </c>
      <c r="F2379" t="s">
        <v>80</v>
      </c>
      <c r="G2379" t="s">
        <v>105</v>
      </c>
      <c r="H2379" s="1">
        <v>2022</v>
      </c>
      <c r="I2379" s="2">
        <v>43395</v>
      </c>
      <c r="J2379" s="3">
        <v>48845.991627679199</v>
      </c>
      <c r="K2379">
        <f>Table1[[#This Row],[Total Revenue + Open]]/Table1[[#This Row],[Qty]]</f>
        <v>1.125613357015306</v>
      </c>
      <c r="L2379">
        <f>Table1[[#This Row],[Total Revenue + Open]]/Table1[[#This Row],[Qty]]</f>
        <v>1.125613357015306</v>
      </c>
    </row>
    <row r="2380" spans="1:12" hidden="1">
      <c r="A2380" t="s">
        <v>544</v>
      </c>
      <c r="B2380" t="s">
        <v>11</v>
      </c>
      <c r="C2380" t="s">
        <v>73</v>
      </c>
      <c r="D2380" t="s">
        <v>545</v>
      </c>
      <c r="E2380" t="s">
        <v>15</v>
      </c>
      <c r="F2380" t="s">
        <v>570</v>
      </c>
      <c r="G2380" t="s">
        <v>573</v>
      </c>
      <c r="H2380" s="1">
        <v>2022</v>
      </c>
      <c r="I2380" s="2">
        <v>30880</v>
      </c>
      <c r="J2380" s="3">
        <v>46778.436142183498</v>
      </c>
      <c r="K2380">
        <f>Table1[[#This Row],[Total Revenue + Open]]/Table1[[#This Row],[Qty]]</f>
        <v>1.5148457299929889</v>
      </c>
      <c r="L2380">
        <f>Table1[[#This Row],[Total Revenue + Open]]/Table1[[#This Row],[Qty]]</f>
        <v>1.5148457299929889</v>
      </c>
    </row>
    <row r="2381" spans="1:12" hidden="1">
      <c r="A2381" t="s">
        <v>544</v>
      </c>
      <c r="B2381" t="s">
        <v>11</v>
      </c>
      <c r="C2381" t="s">
        <v>73</v>
      </c>
      <c r="D2381" t="s">
        <v>550</v>
      </c>
      <c r="E2381" t="s">
        <v>15</v>
      </c>
      <c r="F2381" t="s">
        <v>80</v>
      </c>
      <c r="G2381" t="s">
        <v>82</v>
      </c>
      <c r="H2381" s="1">
        <v>2022</v>
      </c>
      <c r="I2381" s="2">
        <v>42070</v>
      </c>
      <c r="J2381" s="3">
        <v>46083.2488150184</v>
      </c>
      <c r="K2381">
        <f>Table1[[#This Row],[Total Revenue + Open]]/Table1[[#This Row],[Qty]]</f>
        <v>1.0953945522942334</v>
      </c>
      <c r="L2381">
        <f>Table1[[#This Row],[Total Revenue + Open]]/Table1[[#This Row],[Qty]]</f>
        <v>1.0953945522942334</v>
      </c>
    </row>
    <row r="2382" spans="1:12">
      <c r="A2382" t="s">
        <v>10</v>
      </c>
      <c r="B2382" t="s">
        <v>11</v>
      </c>
      <c r="C2382" t="s">
        <v>119</v>
      </c>
      <c r="D2382" t="s">
        <v>120</v>
      </c>
      <c r="E2382" t="s">
        <v>19</v>
      </c>
      <c r="F2382" t="s">
        <v>54</v>
      </c>
      <c r="G2382" t="s">
        <v>229</v>
      </c>
      <c r="H2382" s="1">
        <v>2018</v>
      </c>
      <c r="I2382" s="2">
        <v>40000</v>
      </c>
      <c r="J2382" s="3">
        <v>5600</v>
      </c>
      <c r="K2382">
        <f>Table1[[#This Row],[Total Revenue + Open]]/Table1[[#This Row],[Qty]]</f>
        <v>0.14000000000000001</v>
      </c>
      <c r="L2382">
        <f>Table1[[#This Row],[Total Revenue + Open]]/Table1[[#This Row],[Qty]]</f>
        <v>0.14000000000000001</v>
      </c>
    </row>
    <row r="2383" spans="1:12">
      <c r="A2383" t="s">
        <v>10</v>
      </c>
      <c r="B2383" t="s">
        <v>11</v>
      </c>
      <c r="C2383" t="s">
        <v>119</v>
      </c>
      <c r="D2383" t="s">
        <v>120</v>
      </c>
      <c r="E2383" t="s">
        <v>19</v>
      </c>
      <c r="F2383" t="s">
        <v>54</v>
      </c>
      <c r="G2383" t="s">
        <v>229</v>
      </c>
      <c r="H2383" s="1">
        <v>2018</v>
      </c>
      <c r="I2383" s="2">
        <v>21300</v>
      </c>
      <c r="J2383" s="3">
        <v>2982</v>
      </c>
      <c r="K2383">
        <f>Table1[[#This Row],[Total Revenue + Open]]/Table1[[#This Row],[Qty]]</f>
        <v>0.14000000000000001</v>
      </c>
      <c r="L2383">
        <f>Table1[[#This Row],[Total Revenue + Open]]/Table1[[#This Row],[Qty]]</f>
        <v>0.14000000000000001</v>
      </c>
    </row>
    <row r="2384" spans="1:12">
      <c r="A2384" t="s">
        <v>10</v>
      </c>
      <c r="B2384" t="s">
        <v>11</v>
      </c>
      <c r="C2384" t="s">
        <v>119</v>
      </c>
      <c r="D2384" t="s">
        <v>120</v>
      </c>
      <c r="E2384" t="s">
        <v>19</v>
      </c>
      <c r="F2384" t="s">
        <v>54</v>
      </c>
      <c r="G2384" t="s">
        <v>229</v>
      </c>
      <c r="H2384" s="1">
        <v>2018</v>
      </c>
      <c r="I2384" s="2">
        <v>18500</v>
      </c>
      <c r="J2384" s="3">
        <v>2590</v>
      </c>
      <c r="K2384">
        <f>Table1[[#This Row],[Total Revenue + Open]]/Table1[[#This Row],[Qty]]</f>
        <v>0.14000000000000001</v>
      </c>
      <c r="L2384">
        <f>Table1[[#This Row],[Total Revenue + Open]]/Table1[[#This Row],[Qty]]</f>
        <v>0.14000000000000001</v>
      </c>
    </row>
    <row r="2385" spans="1:12">
      <c r="A2385" t="s">
        <v>10</v>
      </c>
      <c r="B2385" t="s">
        <v>11</v>
      </c>
      <c r="C2385" t="s">
        <v>119</v>
      </c>
      <c r="D2385" t="s">
        <v>120</v>
      </c>
      <c r="E2385" t="s">
        <v>19</v>
      </c>
      <c r="F2385" t="s">
        <v>54</v>
      </c>
      <c r="G2385" t="s">
        <v>229</v>
      </c>
      <c r="H2385" s="1">
        <v>2019</v>
      </c>
      <c r="I2385" s="2">
        <v>6900</v>
      </c>
      <c r="J2385" s="3">
        <v>966</v>
      </c>
      <c r="K2385">
        <f>Table1[[#This Row],[Total Revenue + Open]]/Table1[[#This Row],[Qty]]</f>
        <v>0.14000000000000001</v>
      </c>
      <c r="L2385">
        <f>Table1[[#This Row],[Total Revenue + Open]]/Table1[[#This Row],[Qty]]</f>
        <v>0.14000000000000001</v>
      </c>
    </row>
    <row r="2386" spans="1:12">
      <c r="A2386" t="s">
        <v>10</v>
      </c>
      <c r="B2386" t="s">
        <v>11</v>
      </c>
      <c r="C2386" t="s">
        <v>119</v>
      </c>
      <c r="D2386" t="s">
        <v>120</v>
      </c>
      <c r="E2386" t="s">
        <v>19</v>
      </c>
      <c r="F2386" t="s">
        <v>54</v>
      </c>
      <c r="G2386" t="s">
        <v>229</v>
      </c>
      <c r="H2386" s="1">
        <v>2020</v>
      </c>
      <c r="I2386" s="2">
        <v>29200</v>
      </c>
      <c r="J2386" s="3">
        <v>4088</v>
      </c>
      <c r="K2386">
        <f>Table1[[#This Row],[Total Revenue + Open]]/Table1[[#This Row],[Qty]]</f>
        <v>0.14000000000000001</v>
      </c>
      <c r="L2386">
        <f>Table1[[#This Row],[Total Revenue + Open]]/Table1[[#This Row],[Qty]]</f>
        <v>0.14000000000000001</v>
      </c>
    </row>
    <row r="2387" spans="1:12">
      <c r="A2387" t="s">
        <v>10</v>
      </c>
      <c r="B2387" t="s">
        <v>11</v>
      </c>
      <c r="C2387" t="s">
        <v>119</v>
      </c>
      <c r="D2387" t="s">
        <v>120</v>
      </c>
      <c r="E2387" t="s">
        <v>19</v>
      </c>
      <c r="F2387" t="s">
        <v>54</v>
      </c>
      <c r="G2387" t="s">
        <v>229</v>
      </c>
      <c r="H2387" s="1">
        <v>2020</v>
      </c>
      <c r="I2387" s="2">
        <v>2900</v>
      </c>
      <c r="J2387" s="3">
        <v>406</v>
      </c>
      <c r="K2387">
        <f>Table1[[#This Row],[Total Revenue + Open]]/Table1[[#This Row],[Qty]]</f>
        <v>0.14000000000000001</v>
      </c>
      <c r="L2387">
        <f>Table1[[#This Row],[Total Revenue + Open]]/Table1[[#This Row],[Qty]]</f>
        <v>0.14000000000000001</v>
      </c>
    </row>
    <row r="2388" spans="1:12">
      <c r="A2388" t="s">
        <v>10</v>
      </c>
      <c r="B2388" t="s">
        <v>11</v>
      </c>
      <c r="C2388" t="s">
        <v>119</v>
      </c>
      <c r="D2388" t="s">
        <v>120</v>
      </c>
      <c r="E2388" t="s">
        <v>19</v>
      </c>
      <c r="F2388" t="s">
        <v>54</v>
      </c>
      <c r="G2388" t="s">
        <v>229</v>
      </c>
      <c r="H2388" s="1">
        <v>2020</v>
      </c>
      <c r="I2388" s="2">
        <v>300</v>
      </c>
      <c r="J2388" s="3">
        <v>42</v>
      </c>
      <c r="K2388">
        <f>Table1[[#This Row],[Total Revenue + Open]]/Table1[[#This Row],[Qty]]</f>
        <v>0.14000000000000001</v>
      </c>
      <c r="L2388">
        <f>Table1[[#This Row],[Total Revenue + Open]]/Table1[[#This Row],[Qty]]</f>
        <v>0.14000000000000001</v>
      </c>
    </row>
    <row r="2389" spans="1:12">
      <c r="A2389" t="s">
        <v>10</v>
      </c>
      <c r="B2389" t="s">
        <v>11</v>
      </c>
      <c r="C2389" t="s">
        <v>119</v>
      </c>
      <c r="D2389" t="s">
        <v>120</v>
      </c>
      <c r="E2389" t="s">
        <v>19</v>
      </c>
      <c r="F2389" t="s">
        <v>54</v>
      </c>
      <c r="G2389" t="s">
        <v>229</v>
      </c>
      <c r="H2389" s="1">
        <v>2020</v>
      </c>
      <c r="I2389" s="2">
        <v>12000</v>
      </c>
      <c r="J2389" s="3">
        <v>1680</v>
      </c>
      <c r="K2389">
        <f>Table1[[#This Row],[Total Revenue + Open]]/Table1[[#This Row],[Qty]]</f>
        <v>0.14000000000000001</v>
      </c>
      <c r="L2389">
        <f>Table1[[#This Row],[Total Revenue + Open]]/Table1[[#This Row],[Qty]]</f>
        <v>0.14000000000000001</v>
      </c>
    </row>
    <row r="2390" spans="1:12">
      <c r="A2390" t="s">
        <v>10</v>
      </c>
      <c r="B2390" t="s">
        <v>11</v>
      </c>
      <c r="C2390" t="s">
        <v>119</v>
      </c>
      <c r="D2390" t="s">
        <v>120</v>
      </c>
      <c r="E2390" t="s">
        <v>19</v>
      </c>
      <c r="F2390" t="s">
        <v>54</v>
      </c>
      <c r="G2390" t="s">
        <v>229</v>
      </c>
      <c r="H2390" s="1">
        <v>2020</v>
      </c>
      <c r="I2390" s="2">
        <v>102100</v>
      </c>
      <c r="J2390" s="3">
        <v>14294</v>
      </c>
      <c r="K2390">
        <f>Table1[[#This Row],[Total Revenue + Open]]/Table1[[#This Row],[Qty]]</f>
        <v>0.14000000000000001</v>
      </c>
      <c r="L2390">
        <f>Table1[[#This Row],[Total Revenue + Open]]/Table1[[#This Row],[Qty]]</f>
        <v>0.14000000000000001</v>
      </c>
    </row>
    <row r="2391" spans="1:12">
      <c r="A2391" t="s">
        <v>10</v>
      </c>
      <c r="B2391" t="s">
        <v>11</v>
      </c>
      <c r="C2391" t="s">
        <v>119</v>
      </c>
      <c r="D2391" t="s">
        <v>120</v>
      </c>
      <c r="E2391" t="s">
        <v>19</v>
      </c>
      <c r="F2391" t="s">
        <v>54</v>
      </c>
      <c r="G2391" t="s">
        <v>229</v>
      </c>
      <c r="H2391" s="1">
        <v>2020</v>
      </c>
      <c r="I2391" s="2">
        <v>200</v>
      </c>
      <c r="J2391" s="3">
        <v>28</v>
      </c>
      <c r="K2391">
        <f>Table1[[#This Row],[Total Revenue + Open]]/Table1[[#This Row],[Qty]]</f>
        <v>0.14000000000000001</v>
      </c>
      <c r="L2391">
        <f>Table1[[#This Row],[Total Revenue + Open]]/Table1[[#This Row],[Qty]]</f>
        <v>0.14000000000000001</v>
      </c>
    </row>
    <row r="2392" spans="1:12">
      <c r="A2392" t="s">
        <v>10</v>
      </c>
      <c r="B2392" t="s">
        <v>11</v>
      </c>
      <c r="C2392" t="s">
        <v>119</v>
      </c>
      <c r="D2392" t="s">
        <v>120</v>
      </c>
      <c r="E2392" t="s">
        <v>19</v>
      </c>
      <c r="F2392" t="s">
        <v>54</v>
      </c>
      <c r="G2392" t="s">
        <v>229</v>
      </c>
      <c r="H2392" s="1">
        <v>2020</v>
      </c>
      <c r="I2392" s="2">
        <v>29900</v>
      </c>
      <c r="J2392" s="3">
        <v>4186</v>
      </c>
      <c r="K2392">
        <f>Table1[[#This Row],[Total Revenue + Open]]/Table1[[#This Row],[Qty]]</f>
        <v>0.14000000000000001</v>
      </c>
      <c r="L2392">
        <f>Table1[[#This Row],[Total Revenue + Open]]/Table1[[#This Row],[Qty]]</f>
        <v>0.14000000000000001</v>
      </c>
    </row>
    <row r="2393" spans="1:12">
      <c r="A2393" t="s">
        <v>10</v>
      </c>
      <c r="B2393" t="s">
        <v>11</v>
      </c>
      <c r="C2393" t="s">
        <v>119</v>
      </c>
      <c r="D2393" t="s">
        <v>120</v>
      </c>
      <c r="E2393" t="s">
        <v>19</v>
      </c>
      <c r="F2393" t="s">
        <v>54</v>
      </c>
      <c r="G2393" t="s">
        <v>229</v>
      </c>
      <c r="H2393" s="1">
        <v>2021</v>
      </c>
      <c r="I2393" s="2">
        <v>9000</v>
      </c>
      <c r="J2393" s="3">
        <v>1260</v>
      </c>
      <c r="K2393">
        <f>Table1[[#This Row],[Total Revenue + Open]]/Table1[[#This Row],[Qty]]</f>
        <v>0.14000000000000001</v>
      </c>
      <c r="L2393">
        <f>Table1[[#This Row],[Total Revenue + Open]]/Table1[[#This Row],[Qty]]</f>
        <v>0.14000000000000001</v>
      </c>
    </row>
    <row r="2394" spans="1:12">
      <c r="A2394" t="s">
        <v>10</v>
      </c>
      <c r="B2394" t="s">
        <v>11</v>
      </c>
      <c r="C2394" t="s">
        <v>119</v>
      </c>
      <c r="D2394" t="s">
        <v>120</v>
      </c>
      <c r="E2394" t="s">
        <v>19</v>
      </c>
      <c r="F2394" t="s">
        <v>54</v>
      </c>
      <c r="G2394" t="s">
        <v>68</v>
      </c>
      <c r="H2394" s="1">
        <v>2018</v>
      </c>
      <c r="I2394" s="2">
        <v>4200</v>
      </c>
      <c r="J2394" s="3">
        <v>588</v>
      </c>
      <c r="K2394">
        <f>Table1[[#This Row],[Total Revenue + Open]]/Table1[[#This Row],[Qty]]</f>
        <v>0.14000000000000001</v>
      </c>
      <c r="L2394">
        <f>Table1[[#This Row],[Total Revenue + Open]]/Table1[[#This Row],[Qty]]</f>
        <v>0.14000000000000001</v>
      </c>
    </row>
    <row r="2395" spans="1:12">
      <c r="A2395" t="s">
        <v>10</v>
      </c>
      <c r="B2395" t="s">
        <v>11</v>
      </c>
      <c r="C2395" t="s">
        <v>119</v>
      </c>
      <c r="D2395" t="s">
        <v>120</v>
      </c>
      <c r="E2395" t="s">
        <v>19</v>
      </c>
      <c r="F2395" t="s">
        <v>54</v>
      </c>
      <c r="G2395" t="s">
        <v>68</v>
      </c>
      <c r="H2395" s="1">
        <v>2018</v>
      </c>
      <c r="I2395" s="2">
        <v>23300</v>
      </c>
      <c r="J2395" s="3">
        <v>3262</v>
      </c>
      <c r="K2395">
        <f>Table1[[#This Row],[Total Revenue + Open]]/Table1[[#This Row],[Qty]]</f>
        <v>0.14000000000000001</v>
      </c>
      <c r="L2395">
        <f>Table1[[#This Row],[Total Revenue + Open]]/Table1[[#This Row],[Qty]]</f>
        <v>0.14000000000000001</v>
      </c>
    </row>
    <row r="2396" spans="1:12">
      <c r="A2396" t="s">
        <v>10</v>
      </c>
      <c r="B2396" t="s">
        <v>11</v>
      </c>
      <c r="C2396" t="s">
        <v>119</v>
      </c>
      <c r="D2396" t="s">
        <v>120</v>
      </c>
      <c r="E2396" t="s">
        <v>19</v>
      </c>
      <c r="F2396" t="s">
        <v>54</v>
      </c>
      <c r="G2396" t="s">
        <v>68</v>
      </c>
      <c r="H2396" s="1">
        <v>2018</v>
      </c>
      <c r="I2396" s="2">
        <v>25600</v>
      </c>
      <c r="J2396" s="3">
        <v>3584</v>
      </c>
      <c r="K2396">
        <f>Table1[[#This Row],[Total Revenue + Open]]/Table1[[#This Row],[Qty]]</f>
        <v>0.14000000000000001</v>
      </c>
      <c r="L2396">
        <f>Table1[[#This Row],[Total Revenue + Open]]/Table1[[#This Row],[Qty]]</f>
        <v>0.14000000000000001</v>
      </c>
    </row>
    <row r="2397" spans="1:12">
      <c r="A2397" t="s">
        <v>10</v>
      </c>
      <c r="B2397" t="s">
        <v>11</v>
      </c>
      <c r="C2397" t="s">
        <v>119</v>
      </c>
      <c r="D2397" t="s">
        <v>120</v>
      </c>
      <c r="E2397" t="s">
        <v>19</v>
      </c>
      <c r="F2397" t="s">
        <v>54</v>
      </c>
      <c r="G2397" t="s">
        <v>68</v>
      </c>
      <c r="H2397" s="1">
        <v>2018</v>
      </c>
      <c r="I2397" s="2">
        <v>15200</v>
      </c>
      <c r="J2397" s="3">
        <v>2128</v>
      </c>
      <c r="K2397">
        <f>Table1[[#This Row],[Total Revenue + Open]]/Table1[[#This Row],[Qty]]</f>
        <v>0.14000000000000001</v>
      </c>
      <c r="L2397">
        <f>Table1[[#This Row],[Total Revenue + Open]]/Table1[[#This Row],[Qty]]</f>
        <v>0.14000000000000001</v>
      </c>
    </row>
    <row r="2398" spans="1:12">
      <c r="A2398" t="s">
        <v>10</v>
      </c>
      <c r="B2398" t="s">
        <v>11</v>
      </c>
      <c r="C2398" t="s">
        <v>119</v>
      </c>
      <c r="D2398" t="s">
        <v>120</v>
      </c>
      <c r="E2398" t="s">
        <v>19</v>
      </c>
      <c r="F2398" t="s">
        <v>54</v>
      </c>
      <c r="G2398" t="s">
        <v>68</v>
      </c>
      <c r="H2398" s="1">
        <v>2019</v>
      </c>
      <c r="I2398" s="2">
        <v>6500</v>
      </c>
      <c r="J2398" s="3">
        <v>910</v>
      </c>
      <c r="K2398">
        <f>Table1[[#This Row],[Total Revenue + Open]]/Table1[[#This Row],[Qty]]</f>
        <v>0.14000000000000001</v>
      </c>
      <c r="L2398">
        <f>Table1[[#This Row],[Total Revenue + Open]]/Table1[[#This Row],[Qty]]</f>
        <v>0.14000000000000001</v>
      </c>
    </row>
    <row r="2399" spans="1:12">
      <c r="A2399" t="s">
        <v>10</v>
      </c>
      <c r="B2399" t="s">
        <v>11</v>
      </c>
      <c r="C2399" t="s">
        <v>119</v>
      </c>
      <c r="D2399" t="s">
        <v>120</v>
      </c>
      <c r="E2399" t="s">
        <v>19</v>
      </c>
      <c r="F2399" t="s">
        <v>54</v>
      </c>
      <c r="G2399" t="s">
        <v>68</v>
      </c>
      <c r="H2399" s="1">
        <v>2019</v>
      </c>
      <c r="I2399" s="2">
        <v>500</v>
      </c>
      <c r="J2399" s="3">
        <v>70</v>
      </c>
      <c r="K2399">
        <f>Table1[[#This Row],[Total Revenue + Open]]/Table1[[#This Row],[Qty]]</f>
        <v>0.14000000000000001</v>
      </c>
      <c r="L2399">
        <f>Table1[[#This Row],[Total Revenue + Open]]/Table1[[#This Row],[Qty]]</f>
        <v>0.14000000000000001</v>
      </c>
    </row>
    <row r="2400" spans="1:12">
      <c r="A2400" t="s">
        <v>10</v>
      </c>
      <c r="B2400" t="s">
        <v>11</v>
      </c>
      <c r="C2400" t="s">
        <v>119</v>
      </c>
      <c r="D2400" t="s">
        <v>120</v>
      </c>
      <c r="E2400" t="s">
        <v>19</v>
      </c>
      <c r="F2400" t="s">
        <v>54</v>
      </c>
      <c r="G2400" t="s">
        <v>68</v>
      </c>
      <c r="H2400" s="1">
        <v>2019</v>
      </c>
      <c r="I2400" s="2">
        <v>8900</v>
      </c>
      <c r="J2400" s="3">
        <v>1246</v>
      </c>
      <c r="K2400">
        <f>Table1[[#This Row],[Total Revenue + Open]]/Table1[[#This Row],[Qty]]</f>
        <v>0.14000000000000001</v>
      </c>
      <c r="L2400">
        <f>Table1[[#This Row],[Total Revenue + Open]]/Table1[[#This Row],[Qty]]</f>
        <v>0.14000000000000001</v>
      </c>
    </row>
    <row r="2401" spans="1:12">
      <c r="A2401" t="s">
        <v>10</v>
      </c>
      <c r="B2401" t="s">
        <v>11</v>
      </c>
      <c r="C2401" t="s">
        <v>119</v>
      </c>
      <c r="D2401" t="s">
        <v>120</v>
      </c>
      <c r="E2401" t="s">
        <v>19</v>
      </c>
      <c r="F2401" t="s">
        <v>54</v>
      </c>
      <c r="G2401" t="s">
        <v>68</v>
      </c>
      <c r="H2401" s="1">
        <v>2019</v>
      </c>
      <c r="I2401" s="2">
        <v>28400</v>
      </c>
      <c r="J2401" s="3">
        <v>3976</v>
      </c>
      <c r="K2401">
        <f>Table1[[#This Row],[Total Revenue + Open]]/Table1[[#This Row],[Qty]]</f>
        <v>0.14000000000000001</v>
      </c>
      <c r="L2401">
        <f>Table1[[#This Row],[Total Revenue + Open]]/Table1[[#This Row],[Qty]]</f>
        <v>0.14000000000000001</v>
      </c>
    </row>
    <row r="2402" spans="1:12">
      <c r="A2402" t="s">
        <v>10</v>
      </c>
      <c r="B2402" t="s">
        <v>11</v>
      </c>
      <c r="C2402" t="s">
        <v>119</v>
      </c>
      <c r="D2402" t="s">
        <v>120</v>
      </c>
      <c r="E2402" t="s">
        <v>19</v>
      </c>
      <c r="F2402" t="s">
        <v>54</v>
      </c>
      <c r="G2402" t="s">
        <v>68</v>
      </c>
      <c r="H2402" s="1">
        <v>2019</v>
      </c>
      <c r="I2402" s="2">
        <v>21300</v>
      </c>
      <c r="J2402" s="3">
        <v>2982</v>
      </c>
      <c r="K2402">
        <f>Table1[[#This Row],[Total Revenue + Open]]/Table1[[#This Row],[Qty]]</f>
        <v>0.14000000000000001</v>
      </c>
      <c r="L2402">
        <f>Table1[[#This Row],[Total Revenue + Open]]/Table1[[#This Row],[Qty]]</f>
        <v>0.14000000000000001</v>
      </c>
    </row>
    <row r="2403" spans="1:12">
      <c r="A2403" t="s">
        <v>10</v>
      </c>
      <c r="B2403" t="s">
        <v>11</v>
      </c>
      <c r="C2403" t="s">
        <v>119</v>
      </c>
      <c r="D2403" t="s">
        <v>120</v>
      </c>
      <c r="E2403" t="s">
        <v>19</v>
      </c>
      <c r="F2403" t="s">
        <v>54</v>
      </c>
      <c r="G2403" t="s">
        <v>68</v>
      </c>
      <c r="H2403" s="1">
        <v>2019</v>
      </c>
      <c r="I2403" s="2">
        <v>77300</v>
      </c>
      <c r="J2403" s="3">
        <v>10822</v>
      </c>
      <c r="K2403">
        <f>Table1[[#This Row],[Total Revenue + Open]]/Table1[[#This Row],[Qty]]</f>
        <v>0.14000000000000001</v>
      </c>
      <c r="L2403">
        <f>Table1[[#This Row],[Total Revenue + Open]]/Table1[[#This Row],[Qty]]</f>
        <v>0.14000000000000001</v>
      </c>
    </row>
    <row r="2404" spans="1:12">
      <c r="A2404" t="s">
        <v>10</v>
      </c>
      <c r="B2404" t="s">
        <v>11</v>
      </c>
      <c r="C2404" t="s">
        <v>119</v>
      </c>
      <c r="D2404" t="s">
        <v>120</v>
      </c>
      <c r="E2404" t="s">
        <v>19</v>
      </c>
      <c r="F2404" t="s">
        <v>54</v>
      </c>
      <c r="G2404" t="s">
        <v>68</v>
      </c>
      <c r="H2404" s="1">
        <v>2019</v>
      </c>
      <c r="I2404" s="2">
        <v>300</v>
      </c>
      <c r="J2404" s="3">
        <v>42</v>
      </c>
      <c r="K2404">
        <f>Table1[[#This Row],[Total Revenue + Open]]/Table1[[#This Row],[Qty]]</f>
        <v>0.14000000000000001</v>
      </c>
      <c r="L2404">
        <f>Table1[[#This Row],[Total Revenue + Open]]/Table1[[#This Row],[Qty]]</f>
        <v>0.14000000000000001</v>
      </c>
    </row>
    <row r="2405" spans="1:12">
      <c r="A2405" t="s">
        <v>10</v>
      </c>
      <c r="B2405" t="s">
        <v>11</v>
      </c>
      <c r="C2405" t="s">
        <v>119</v>
      </c>
      <c r="D2405" t="s">
        <v>120</v>
      </c>
      <c r="E2405" t="s">
        <v>19</v>
      </c>
      <c r="F2405" t="s">
        <v>54</v>
      </c>
      <c r="G2405" t="s">
        <v>68</v>
      </c>
      <c r="H2405" s="1">
        <v>2020</v>
      </c>
      <c r="I2405" s="2">
        <v>11300</v>
      </c>
      <c r="J2405" s="3">
        <v>1582</v>
      </c>
      <c r="K2405">
        <f>Table1[[#This Row],[Total Revenue + Open]]/Table1[[#This Row],[Qty]]</f>
        <v>0.14000000000000001</v>
      </c>
      <c r="L2405">
        <f>Table1[[#This Row],[Total Revenue + Open]]/Table1[[#This Row],[Qty]]</f>
        <v>0.14000000000000001</v>
      </c>
    </row>
    <row r="2406" spans="1:12">
      <c r="A2406" t="s">
        <v>10</v>
      </c>
      <c r="B2406" t="s">
        <v>11</v>
      </c>
      <c r="C2406" t="s">
        <v>119</v>
      </c>
      <c r="D2406" t="s">
        <v>120</v>
      </c>
      <c r="E2406" t="s">
        <v>19</v>
      </c>
      <c r="F2406" t="s">
        <v>54</v>
      </c>
      <c r="G2406" t="s">
        <v>68</v>
      </c>
      <c r="H2406" s="1">
        <v>2020</v>
      </c>
      <c r="I2406" s="2">
        <v>51700</v>
      </c>
      <c r="J2406" s="3">
        <v>7238</v>
      </c>
      <c r="K2406">
        <f>Table1[[#This Row],[Total Revenue + Open]]/Table1[[#This Row],[Qty]]</f>
        <v>0.14000000000000001</v>
      </c>
      <c r="L2406">
        <f>Table1[[#This Row],[Total Revenue + Open]]/Table1[[#This Row],[Qty]]</f>
        <v>0.14000000000000001</v>
      </c>
    </row>
    <row r="2407" spans="1:12">
      <c r="A2407" t="s">
        <v>10</v>
      </c>
      <c r="B2407" t="s">
        <v>11</v>
      </c>
      <c r="C2407" t="s">
        <v>119</v>
      </c>
      <c r="D2407" t="s">
        <v>120</v>
      </c>
      <c r="E2407" t="s">
        <v>19</v>
      </c>
      <c r="F2407" t="s">
        <v>54</v>
      </c>
      <c r="G2407" t="s">
        <v>68</v>
      </c>
      <c r="H2407" s="1">
        <v>2020</v>
      </c>
      <c r="I2407" s="2">
        <v>2400</v>
      </c>
      <c r="J2407" s="3">
        <v>336</v>
      </c>
      <c r="K2407">
        <f>Table1[[#This Row],[Total Revenue + Open]]/Table1[[#This Row],[Qty]]</f>
        <v>0.14000000000000001</v>
      </c>
      <c r="L2407">
        <f>Table1[[#This Row],[Total Revenue + Open]]/Table1[[#This Row],[Qty]]</f>
        <v>0.14000000000000001</v>
      </c>
    </row>
    <row r="2408" spans="1:12">
      <c r="A2408" t="s">
        <v>10</v>
      </c>
      <c r="B2408" t="s">
        <v>11</v>
      </c>
      <c r="C2408" t="s">
        <v>119</v>
      </c>
      <c r="D2408" t="s">
        <v>120</v>
      </c>
      <c r="E2408" t="s">
        <v>19</v>
      </c>
      <c r="F2408" t="s">
        <v>54</v>
      </c>
      <c r="G2408" t="s">
        <v>68</v>
      </c>
      <c r="H2408" s="1">
        <v>2020</v>
      </c>
      <c r="I2408" s="2">
        <v>79500</v>
      </c>
      <c r="J2408" s="3">
        <v>11130</v>
      </c>
      <c r="K2408">
        <f>Table1[[#This Row],[Total Revenue + Open]]/Table1[[#This Row],[Qty]]</f>
        <v>0.14000000000000001</v>
      </c>
      <c r="L2408">
        <f>Table1[[#This Row],[Total Revenue + Open]]/Table1[[#This Row],[Qty]]</f>
        <v>0.14000000000000001</v>
      </c>
    </row>
    <row r="2409" spans="1:12">
      <c r="A2409" t="s">
        <v>10</v>
      </c>
      <c r="B2409" t="s">
        <v>11</v>
      </c>
      <c r="C2409" t="s">
        <v>119</v>
      </c>
      <c r="D2409" t="s">
        <v>120</v>
      </c>
      <c r="E2409" t="s">
        <v>19</v>
      </c>
      <c r="F2409" t="s">
        <v>54</v>
      </c>
      <c r="G2409" t="s">
        <v>68</v>
      </c>
      <c r="H2409" s="1">
        <v>2020</v>
      </c>
      <c r="I2409" s="2">
        <v>37900</v>
      </c>
      <c r="J2409" s="3">
        <v>5306</v>
      </c>
      <c r="K2409">
        <f>Table1[[#This Row],[Total Revenue + Open]]/Table1[[#This Row],[Qty]]</f>
        <v>0.14000000000000001</v>
      </c>
      <c r="L2409">
        <f>Table1[[#This Row],[Total Revenue + Open]]/Table1[[#This Row],[Qty]]</f>
        <v>0.14000000000000001</v>
      </c>
    </row>
    <row r="2410" spans="1:12">
      <c r="A2410" t="s">
        <v>10</v>
      </c>
      <c r="B2410" t="s">
        <v>11</v>
      </c>
      <c r="C2410" t="s">
        <v>119</v>
      </c>
      <c r="D2410" t="s">
        <v>120</v>
      </c>
      <c r="E2410" t="s">
        <v>19</v>
      </c>
      <c r="F2410" t="s">
        <v>54</v>
      </c>
      <c r="G2410" t="s">
        <v>68</v>
      </c>
      <c r="H2410" s="1">
        <v>2020</v>
      </c>
      <c r="I2410" s="2">
        <v>18900</v>
      </c>
      <c r="J2410" s="3">
        <v>2646</v>
      </c>
      <c r="K2410">
        <f>Table1[[#This Row],[Total Revenue + Open]]/Table1[[#This Row],[Qty]]</f>
        <v>0.14000000000000001</v>
      </c>
      <c r="L2410">
        <f>Table1[[#This Row],[Total Revenue + Open]]/Table1[[#This Row],[Qty]]</f>
        <v>0.14000000000000001</v>
      </c>
    </row>
    <row r="2411" spans="1:12">
      <c r="A2411" t="s">
        <v>10</v>
      </c>
      <c r="B2411" t="s">
        <v>11</v>
      </c>
      <c r="C2411" t="s">
        <v>119</v>
      </c>
      <c r="D2411" t="s">
        <v>120</v>
      </c>
      <c r="E2411" t="s">
        <v>19</v>
      </c>
      <c r="F2411" t="s">
        <v>54</v>
      </c>
      <c r="G2411" t="s">
        <v>68</v>
      </c>
      <c r="H2411" s="1">
        <v>2020</v>
      </c>
      <c r="I2411" s="2">
        <v>46600</v>
      </c>
      <c r="J2411" s="3">
        <v>6524</v>
      </c>
      <c r="K2411">
        <f>Table1[[#This Row],[Total Revenue + Open]]/Table1[[#This Row],[Qty]]</f>
        <v>0.14000000000000001</v>
      </c>
      <c r="L2411">
        <f>Table1[[#This Row],[Total Revenue + Open]]/Table1[[#This Row],[Qty]]</f>
        <v>0.14000000000000001</v>
      </c>
    </row>
    <row r="2412" spans="1:12">
      <c r="A2412" t="s">
        <v>10</v>
      </c>
      <c r="B2412" t="s">
        <v>11</v>
      </c>
      <c r="C2412" t="s">
        <v>119</v>
      </c>
      <c r="D2412" t="s">
        <v>120</v>
      </c>
      <c r="E2412" t="s">
        <v>19</v>
      </c>
      <c r="F2412" t="s">
        <v>54</v>
      </c>
      <c r="G2412" t="s">
        <v>68</v>
      </c>
      <c r="H2412" s="1">
        <v>2021</v>
      </c>
      <c r="I2412" s="2">
        <v>23100</v>
      </c>
      <c r="J2412" s="3">
        <v>3234</v>
      </c>
      <c r="K2412">
        <f>Table1[[#This Row],[Total Revenue + Open]]/Table1[[#This Row],[Qty]]</f>
        <v>0.14000000000000001</v>
      </c>
      <c r="L2412">
        <f>Table1[[#This Row],[Total Revenue + Open]]/Table1[[#This Row],[Qty]]</f>
        <v>0.14000000000000001</v>
      </c>
    </row>
    <row r="2413" spans="1:12">
      <c r="A2413" t="s">
        <v>10</v>
      </c>
      <c r="B2413" t="s">
        <v>11</v>
      </c>
      <c r="C2413" t="s">
        <v>119</v>
      </c>
      <c r="D2413" t="s">
        <v>120</v>
      </c>
      <c r="E2413" t="s">
        <v>19</v>
      </c>
      <c r="F2413" t="s">
        <v>54</v>
      </c>
      <c r="G2413" t="s">
        <v>68</v>
      </c>
      <c r="H2413" s="1">
        <v>2021</v>
      </c>
      <c r="I2413" s="2">
        <v>24600</v>
      </c>
      <c r="J2413" s="3">
        <v>3444</v>
      </c>
      <c r="K2413">
        <f>Table1[[#This Row],[Total Revenue + Open]]/Table1[[#This Row],[Qty]]</f>
        <v>0.14000000000000001</v>
      </c>
      <c r="L2413">
        <f>Table1[[#This Row],[Total Revenue + Open]]/Table1[[#This Row],[Qty]]</f>
        <v>0.14000000000000001</v>
      </c>
    </row>
    <row r="2414" spans="1:12">
      <c r="A2414" t="s">
        <v>10</v>
      </c>
      <c r="B2414" t="s">
        <v>11</v>
      </c>
      <c r="C2414" t="s">
        <v>119</v>
      </c>
      <c r="D2414" t="s">
        <v>120</v>
      </c>
      <c r="E2414" t="s">
        <v>19</v>
      </c>
      <c r="F2414" t="s">
        <v>54</v>
      </c>
      <c r="G2414" t="s">
        <v>68</v>
      </c>
      <c r="H2414" s="1">
        <v>2021</v>
      </c>
      <c r="I2414" s="2">
        <v>55900</v>
      </c>
      <c r="J2414" s="3">
        <v>7826</v>
      </c>
      <c r="K2414">
        <f>Table1[[#This Row],[Total Revenue + Open]]/Table1[[#This Row],[Qty]]</f>
        <v>0.14000000000000001</v>
      </c>
      <c r="L2414">
        <f>Table1[[#This Row],[Total Revenue + Open]]/Table1[[#This Row],[Qty]]</f>
        <v>0.14000000000000001</v>
      </c>
    </row>
    <row r="2415" spans="1:12">
      <c r="A2415" t="s">
        <v>10</v>
      </c>
      <c r="B2415" t="s">
        <v>11</v>
      </c>
      <c r="C2415" t="s">
        <v>119</v>
      </c>
      <c r="D2415" t="s">
        <v>120</v>
      </c>
      <c r="E2415" t="s">
        <v>19</v>
      </c>
      <c r="F2415" t="s">
        <v>54</v>
      </c>
      <c r="G2415" t="s">
        <v>68</v>
      </c>
      <c r="H2415" s="1">
        <v>2021</v>
      </c>
      <c r="I2415" s="2">
        <v>6400</v>
      </c>
      <c r="J2415" s="3">
        <v>896</v>
      </c>
      <c r="K2415">
        <f>Table1[[#This Row],[Total Revenue + Open]]/Table1[[#This Row],[Qty]]</f>
        <v>0.14000000000000001</v>
      </c>
      <c r="L2415">
        <f>Table1[[#This Row],[Total Revenue + Open]]/Table1[[#This Row],[Qty]]</f>
        <v>0.14000000000000001</v>
      </c>
    </row>
    <row r="2416" spans="1:12">
      <c r="A2416" t="s">
        <v>10</v>
      </c>
      <c r="B2416" t="s">
        <v>11</v>
      </c>
      <c r="C2416" t="s">
        <v>119</v>
      </c>
      <c r="D2416" t="s">
        <v>120</v>
      </c>
      <c r="E2416" t="s">
        <v>19</v>
      </c>
      <c r="F2416" t="s">
        <v>54</v>
      </c>
      <c r="G2416" t="s">
        <v>68</v>
      </c>
      <c r="H2416" s="1">
        <v>2021</v>
      </c>
      <c r="I2416" s="2">
        <v>1500</v>
      </c>
      <c r="J2416" s="3">
        <v>210</v>
      </c>
      <c r="K2416">
        <f>Table1[[#This Row],[Total Revenue + Open]]/Table1[[#This Row],[Qty]]</f>
        <v>0.14000000000000001</v>
      </c>
      <c r="L2416">
        <f>Table1[[#This Row],[Total Revenue + Open]]/Table1[[#This Row],[Qty]]</f>
        <v>0.14000000000000001</v>
      </c>
    </row>
    <row r="2417" spans="1:12">
      <c r="A2417" t="s">
        <v>10</v>
      </c>
      <c r="B2417" t="s">
        <v>11</v>
      </c>
      <c r="C2417" t="s">
        <v>119</v>
      </c>
      <c r="D2417" t="s">
        <v>120</v>
      </c>
      <c r="E2417" t="s">
        <v>19</v>
      </c>
      <c r="F2417" t="s">
        <v>54</v>
      </c>
      <c r="G2417" t="s">
        <v>68</v>
      </c>
      <c r="H2417" s="1">
        <v>2021</v>
      </c>
      <c r="I2417" s="2">
        <v>159100</v>
      </c>
      <c r="J2417" s="3">
        <v>22274</v>
      </c>
      <c r="K2417">
        <f>Table1[[#This Row],[Total Revenue + Open]]/Table1[[#This Row],[Qty]]</f>
        <v>0.14000000000000001</v>
      </c>
      <c r="L2417">
        <f>Table1[[#This Row],[Total Revenue + Open]]/Table1[[#This Row],[Qty]]</f>
        <v>0.14000000000000001</v>
      </c>
    </row>
    <row r="2418" spans="1:12">
      <c r="A2418" t="s">
        <v>10</v>
      </c>
      <c r="B2418" t="s">
        <v>11</v>
      </c>
      <c r="C2418" t="s">
        <v>119</v>
      </c>
      <c r="D2418" t="s">
        <v>120</v>
      </c>
      <c r="E2418" t="s">
        <v>19</v>
      </c>
      <c r="F2418" t="s">
        <v>54</v>
      </c>
      <c r="G2418" t="s">
        <v>68</v>
      </c>
      <c r="H2418" s="1">
        <v>2021</v>
      </c>
      <c r="I2418" s="2">
        <v>17300</v>
      </c>
      <c r="J2418" s="3">
        <v>2422</v>
      </c>
      <c r="K2418">
        <f>Table1[[#This Row],[Total Revenue + Open]]/Table1[[#This Row],[Qty]]</f>
        <v>0.14000000000000001</v>
      </c>
      <c r="L2418">
        <f>Table1[[#This Row],[Total Revenue + Open]]/Table1[[#This Row],[Qty]]</f>
        <v>0.14000000000000001</v>
      </c>
    </row>
    <row r="2419" spans="1:12">
      <c r="A2419" t="s">
        <v>10</v>
      </c>
      <c r="B2419" t="s">
        <v>11</v>
      </c>
      <c r="C2419" t="s">
        <v>119</v>
      </c>
      <c r="D2419" t="s">
        <v>120</v>
      </c>
      <c r="E2419" t="s">
        <v>19</v>
      </c>
      <c r="F2419" t="s">
        <v>54</v>
      </c>
      <c r="G2419" t="s">
        <v>68</v>
      </c>
      <c r="H2419" s="1">
        <v>2021</v>
      </c>
      <c r="I2419" s="2">
        <v>8700</v>
      </c>
      <c r="J2419" s="3">
        <v>1218</v>
      </c>
      <c r="K2419">
        <f>Table1[[#This Row],[Total Revenue + Open]]/Table1[[#This Row],[Qty]]</f>
        <v>0.14000000000000001</v>
      </c>
      <c r="L2419">
        <f>Table1[[#This Row],[Total Revenue + Open]]/Table1[[#This Row],[Qty]]</f>
        <v>0.14000000000000001</v>
      </c>
    </row>
    <row r="2420" spans="1:12">
      <c r="A2420" t="s">
        <v>10</v>
      </c>
      <c r="B2420" t="s">
        <v>11</v>
      </c>
      <c r="C2420" t="s">
        <v>119</v>
      </c>
      <c r="D2420" t="s">
        <v>120</v>
      </c>
      <c r="E2420" t="s">
        <v>19</v>
      </c>
      <c r="F2420" t="s">
        <v>54</v>
      </c>
      <c r="G2420" t="s">
        <v>68</v>
      </c>
      <c r="H2420" s="1">
        <v>2021</v>
      </c>
      <c r="I2420" s="2">
        <v>24400</v>
      </c>
      <c r="J2420" s="3">
        <v>3416</v>
      </c>
      <c r="K2420">
        <f>Table1[[#This Row],[Total Revenue + Open]]/Table1[[#This Row],[Qty]]</f>
        <v>0.14000000000000001</v>
      </c>
      <c r="L2420">
        <f>Table1[[#This Row],[Total Revenue + Open]]/Table1[[#This Row],[Qty]]</f>
        <v>0.14000000000000001</v>
      </c>
    </row>
    <row r="2421" spans="1:12">
      <c r="A2421" t="s">
        <v>10</v>
      </c>
      <c r="B2421" t="s">
        <v>11</v>
      </c>
      <c r="C2421" t="s">
        <v>119</v>
      </c>
      <c r="D2421" t="s">
        <v>120</v>
      </c>
      <c r="E2421" t="s">
        <v>19</v>
      </c>
      <c r="F2421" t="s">
        <v>54</v>
      </c>
      <c r="G2421" t="s">
        <v>68</v>
      </c>
      <c r="H2421" s="1">
        <v>2021</v>
      </c>
      <c r="I2421" s="2">
        <v>200</v>
      </c>
      <c r="J2421" s="3">
        <v>28</v>
      </c>
      <c r="K2421">
        <f>Table1[[#This Row],[Total Revenue + Open]]/Table1[[#This Row],[Qty]]</f>
        <v>0.14000000000000001</v>
      </c>
      <c r="L2421">
        <f>Table1[[#This Row],[Total Revenue + Open]]/Table1[[#This Row],[Qty]]</f>
        <v>0.14000000000000001</v>
      </c>
    </row>
    <row r="2422" spans="1:12" hidden="1">
      <c r="A2422" t="s">
        <v>544</v>
      </c>
      <c r="B2422" t="s">
        <v>11</v>
      </c>
      <c r="C2422" t="s">
        <v>73</v>
      </c>
      <c r="D2422" t="s">
        <v>550</v>
      </c>
      <c r="E2422" t="s">
        <v>15</v>
      </c>
      <c r="F2422" t="s">
        <v>80</v>
      </c>
      <c r="G2422" t="s">
        <v>84</v>
      </c>
      <c r="H2422" s="1">
        <v>2022</v>
      </c>
      <c r="I2422" s="2">
        <v>42070</v>
      </c>
      <c r="J2422" s="3">
        <v>46083.2488150184</v>
      </c>
      <c r="K2422">
        <f>Table1[[#This Row],[Total Revenue + Open]]/Table1[[#This Row],[Qty]]</f>
        <v>1.0953945522942334</v>
      </c>
      <c r="L2422">
        <f>Table1[[#This Row],[Total Revenue + Open]]/Table1[[#This Row],[Qty]]</f>
        <v>1.0953945522942334</v>
      </c>
    </row>
    <row r="2423" spans="1:12" hidden="1">
      <c r="A2423" t="s">
        <v>544</v>
      </c>
      <c r="B2423" t="s">
        <v>11</v>
      </c>
      <c r="C2423" t="s">
        <v>73</v>
      </c>
      <c r="D2423" t="s">
        <v>545</v>
      </c>
      <c r="E2423" t="s">
        <v>15</v>
      </c>
      <c r="F2423" t="s">
        <v>566</v>
      </c>
      <c r="G2423" t="s">
        <v>569</v>
      </c>
      <c r="H2423" s="1">
        <v>2022</v>
      </c>
      <c r="I2423" s="2">
        <v>50235</v>
      </c>
      <c r="J2423" s="3">
        <v>46049.6297228029</v>
      </c>
      <c r="K2423">
        <f>Table1[[#This Row],[Total Revenue + Open]]/Table1[[#This Row],[Qty]]</f>
        <v>0.91668417881562458</v>
      </c>
      <c r="L2423">
        <f>Table1[[#This Row],[Total Revenue + Open]]/Table1[[#This Row],[Qty]]</f>
        <v>0.91668417881562458</v>
      </c>
    </row>
    <row r="2424" spans="1:12" hidden="1">
      <c r="A2424" t="s">
        <v>544</v>
      </c>
      <c r="B2424" t="s">
        <v>11</v>
      </c>
      <c r="C2424" t="s">
        <v>73</v>
      </c>
      <c r="D2424" t="s">
        <v>550</v>
      </c>
      <c r="E2424" t="s">
        <v>15</v>
      </c>
      <c r="F2424" t="s">
        <v>80</v>
      </c>
      <c r="G2424" t="s">
        <v>82</v>
      </c>
      <c r="H2424" s="1">
        <v>2022</v>
      </c>
      <c r="I2424" s="2">
        <v>38300</v>
      </c>
      <c r="J2424" s="3">
        <v>44963.512295460503</v>
      </c>
      <c r="K2424">
        <f>Table1[[#This Row],[Total Revenue + Open]]/Table1[[#This Row],[Qty]]</f>
        <v>1.1739820442678983</v>
      </c>
      <c r="L2424">
        <f>Table1[[#This Row],[Total Revenue + Open]]/Table1[[#This Row],[Qty]]</f>
        <v>1.1739820442678983</v>
      </c>
    </row>
    <row r="2425" spans="1:12" hidden="1">
      <c r="A2425" t="s">
        <v>544</v>
      </c>
      <c r="B2425" t="s">
        <v>11</v>
      </c>
      <c r="C2425" t="s">
        <v>73</v>
      </c>
      <c r="D2425" t="s">
        <v>550</v>
      </c>
      <c r="E2425" t="s">
        <v>15</v>
      </c>
      <c r="F2425" t="s">
        <v>80</v>
      </c>
      <c r="G2425" t="s">
        <v>84</v>
      </c>
      <c r="H2425" s="1">
        <v>2022</v>
      </c>
      <c r="I2425" s="2">
        <v>38300</v>
      </c>
      <c r="J2425" s="3">
        <v>44963.512295460503</v>
      </c>
      <c r="K2425">
        <f>Table1[[#This Row],[Total Revenue + Open]]/Table1[[#This Row],[Qty]]</f>
        <v>1.1739820442678983</v>
      </c>
      <c r="L2425">
        <f>Table1[[#This Row],[Total Revenue + Open]]/Table1[[#This Row],[Qty]]</f>
        <v>1.1739820442678983</v>
      </c>
    </row>
    <row r="2426" spans="1:12" hidden="1">
      <c r="A2426" t="s">
        <v>544</v>
      </c>
      <c r="B2426" t="s">
        <v>11</v>
      </c>
      <c r="C2426" t="s">
        <v>73</v>
      </c>
      <c r="D2426" t="s">
        <v>545</v>
      </c>
      <c r="E2426" t="s">
        <v>15</v>
      </c>
      <c r="F2426" t="s">
        <v>566</v>
      </c>
      <c r="G2426" t="s">
        <v>569</v>
      </c>
      <c r="H2426" s="1">
        <v>2022</v>
      </c>
      <c r="I2426" s="2">
        <v>52845</v>
      </c>
      <c r="J2426" s="3">
        <v>44597.372167516798</v>
      </c>
      <c r="K2426">
        <f>Table1[[#This Row],[Total Revenue + Open]]/Table1[[#This Row],[Qty]]</f>
        <v>0.84392794337244392</v>
      </c>
      <c r="L2426">
        <f>Table1[[#This Row],[Total Revenue + Open]]/Table1[[#This Row],[Qty]]</f>
        <v>0.84392794337244392</v>
      </c>
    </row>
    <row r="2427" spans="1:12" hidden="1">
      <c r="A2427" t="s">
        <v>544</v>
      </c>
      <c r="B2427" t="s">
        <v>11</v>
      </c>
      <c r="C2427" t="s">
        <v>73</v>
      </c>
      <c r="D2427" t="s">
        <v>550</v>
      </c>
      <c r="E2427" t="s">
        <v>15</v>
      </c>
      <c r="F2427" t="s">
        <v>80</v>
      </c>
      <c r="G2427" t="s">
        <v>105</v>
      </c>
      <c r="H2427" s="1">
        <v>2022</v>
      </c>
      <c r="I2427" s="2">
        <v>38580</v>
      </c>
      <c r="J2427" s="3">
        <v>42793.570186862802</v>
      </c>
      <c r="K2427">
        <f>Table1[[#This Row],[Total Revenue + Open]]/Table1[[#This Row],[Qty]]</f>
        <v>1.1092164382286884</v>
      </c>
      <c r="L2427">
        <f>Table1[[#This Row],[Total Revenue + Open]]/Table1[[#This Row],[Qty]]</f>
        <v>1.1092164382286884</v>
      </c>
    </row>
    <row r="2428" spans="1:12" hidden="1">
      <c r="A2428" t="s">
        <v>544</v>
      </c>
      <c r="B2428" t="s">
        <v>11</v>
      </c>
      <c r="C2428" t="s">
        <v>73</v>
      </c>
      <c r="D2428" t="s">
        <v>545</v>
      </c>
      <c r="E2428" t="s">
        <v>15</v>
      </c>
      <c r="F2428" t="s">
        <v>566</v>
      </c>
      <c r="G2428" t="s">
        <v>569</v>
      </c>
      <c r="H2428" s="1">
        <v>2022</v>
      </c>
      <c r="I2428" s="2">
        <v>45485</v>
      </c>
      <c r="J2428" s="3">
        <v>41905.394569267599</v>
      </c>
      <c r="K2428">
        <f>Table1[[#This Row],[Total Revenue + Open]]/Table1[[#This Row],[Qty]]</f>
        <v>0.92130140858013854</v>
      </c>
      <c r="L2428">
        <f>Table1[[#This Row],[Total Revenue + Open]]/Table1[[#This Row],[Qty]]</f>
        <v>0.92130140858013854</v>
      </c>
    </row>
    <row r="2429" spans="1:12" hidden="1">
      <c r="A2429" t="s">
        <v>544</v>
      </c>
      <c r="B2429" t="s">
        <v>11</v>
      </c>
      <c r="C2429" t="s">
        <v>73</v>
      </c>
      <c r="D2429" t="s">
        <v>545</v>
      </c>
      <c r="E2429" t="s">
        <v>15</v>
      </c>
      <c r="F2429" t="s">
        <v>566</v>
      </c>
      <c r="G2429" t="s">
        <v>569</v>
      </c>
      <c r="H2429" s="1">
        <v>2022</v>
      </c>
      <c r="I2429" s="2">
        <v>48720</v>
      </c>
      <c r="J2429" s="3">
        <v>41617.9982378801</v>
      </c>
      <c r="K2429">
        <f>Table1[[#This Row],[Total Revenue + Open]]/Table1[[#This Row],[Qty]]</f>
        <v>0.8542282068530398</v>
      </c>
      <c r="L2429">
        <f>Table1[[#This Row],[Total Revenue + Open]]/Table1[[#This Row],[Qty]]</f>
        <v>0.8542282068530398</v>
      </c>
    </row>
    <row r="2430" spans="1:12" hidden="1">
      <c r="A2430" t="s">
        <v>544</v>
      </c>
      <c r="B2430" t="s">
        <v>11</v>
      </c>
      <c r="C2430" t="s">
        <v>73</v>
      </c>
      <c r="D2430" t="s">
        <v>550</v>
      </c>
      <c r="E2430" t="s">
        <v>15</v>
      </c>
      <c r="F2430" t="s">
        <v>80</v>
      </c>
      <c r="G2430" t="s">
        <v>105</v>
      </c>
      <c r="H2430" s="1">
        <v>2022</v>
      </c>
      <c r="I2430" s="2">
        <v>36000</v>
      </c>
      <c r="J2430" s="3">
        <v>40146.433889850399</v>
      </c>
      <c r="K2430">
        <f>Table1[[#This Row],[Total Revenue + Open]]/Table1[[#This Row],[Qty]]</f>
        <v>1.1151787191625111</v>
      </c>
      <c r="L2430">
        <f>Table1[[#This Row],[Total Revenue + Open]]/Table1[[#This Row],[Qty]]</f>
        <v>1.1151787191625111</v>
      </c>
    </row>
    <row r="2431" spans="1:12" hidden="1">
      <c r="A2431" t="s">
        <v>544</v>
      </c>
      <c r="B2431" t="s">
        <v>11</v>
      </c>
      <c r="C2431" t="s">
        <v>73</v>
      </c>
      <c r="D2431" t="s">
        <v>550</v>
      </c>
      <c r="E2431" t="s">
        <v>15</v>
      </c>
      <c r="F2431" t="s">
        <v>80</v>
      </c>
      <c r="G2431" t="s">
        <v>105</v>
      </c>
      <c r="H2431" s="1">
        <v>2022</v>
      </c>
      <c r="I2431" s="2">
        <v>33875</v>
      </c>
      <c r="J2431" s="3">
        <v>40067.489257696798</v>
      </c>
      <c r="K2431">
        <f>Table1[[#This Row],[Total Revenue + Open]]/Table1[[#This Row],[Qty]]</f>
        <v>1.1828041109283187</v>
      </c>
      <c r="L2431">
        <f>Table1[[#This Row],[Total Revenue + Open]]/Table1[[#This Row],[Qty]]</f>
        <v>1.1828041109283187</v>
      </c>
    </row>
    <row r="2432" spans="1:12" hidden="1">
      <c r="A2432" t="s">
        <v>544</v>
      </c>
      <c r="B2432" t="s">
        <v>11</v>
      </c>
      <c r="C2432" t="s">
        <v>73</v>
      </c>
      <c r="D2432" t="s">
        <v>545</v>
      </c>
      <c r="E2432" t="s">
        <v>15</v>
      </c>
      <c r="F2432" t="s">
        <v>566</v>
      </c>
      <c r="G2432" t="s">
        <v>569</v>
      </c>
      <c r="H2432" s="1">
        <v>2022</v>
      </c>
      <c r="I2432" s="2">
        <v>48495</v>
      </c>
      <c r="J2432" s="3">
        <v>38170.540710229703</v>
      </c>
      <c r="K2432">
        <f>Table1[[#This Row],[Total Revenue + Open]]/Table1[[#This Row],[Qty]]</f>
        <v>0.78710260254108055</v>
      </c>
      <c r="L2432">
        <f>Table1[[#This Row],[Total Revenue + Open]]/Table1[[#This Row],[Qty]]</f>
        <v>0.78710260254108055</v>
      </c>
    </row>
    <row r="2433" spans="1:12" hidden="1">
      <c r="A2433" t="s">
        <v>544</v>
      </c>
      <c r="B2433" t="s">
        <v>11</v>
      </c>
      <c r="C2433" t="s">
        <v>73</v>
      </c>
      <c r="D2433" t="s">
        <v>550</v>
      </c>
      <c r="E2433" t="s">
        <v>15</v>
      </c>
      <c r="F2433" t="s">
        <v>80</v>
      </c>
      <c r="G2433" t="s">
        <v>82</v>
      </c>
      <c r="H2433" s="1">
        <v>2022</v>
      </c>
      <c r="I2433" s="2">
        <v>32545</v>
      </c>
      <c r="J2433" s="3">
        <v>36102.718822141498</v>
      </c>
      <c r="K2433">
        <f>Table1[[#This Row],[Total Revenue + Open]]/Table1[[#This Row],[Qty]]</f>
        <v>1.1093169095757105</v>
      </c>
      <c r="L2433">
        <f>Table1[[#This Row],[Total Revenue + Open]]/Table1[[#This Row],[Qty]]</f>
        <v>1.1093169095757105</v>
      </c>
    </row>
    <row r="2434" spans="1:12" hidden="1">
      <c r="A2434" t="s">
        <v>544</v>
      </c>
      <c r="B2434" t="s">
        <v>11</v>
      </c>
      <c r="C2434" t="s">
        <v>73</v>
      </c>
      <c r="D2434" t="s">
        <v>550</v>
      </c>
      <c r="E2434" t="s">
        <v>15</v>
      </c>
      <c r="F2434" t="s">
        <v>80</v>
      </c>
      <c r="G2434" t="s">
        <v>84</v>
      </c>
      <c r="H2434" s="1">
        <v>2022</v>
      </c>
      <c r="I2434" s="2">
        <v>32545</v>
      </c>
      <c r="J2434" s="3">
        <v>36102.718822141498</v>
      </c>
      <c r="K2434">
        <f>Table1[[#This Row],[Total Revenue + Open]]/Table1[[#This Row],[Qty]]</f>
        <v>1.1093169095757105</v>
      </c>
      <c r="L2434">
        <f>Table1[[#This Row],[Total Revenue + Open]]/Table1[[#This Row],[Qty]]</f>
        <v>1.1093169095757105</v>
      </c>
    </row>
    <row r="2435" spans="1:12" hidden="1">
      <c r="A2435" t="s">
        <v>544</v>
      </c>
      <c r="B2435" t="s">
        <v>11</v>
      </c>
      <c r="C2435" t="s">
        <v>73</v>
      </c>
      <c r="D2435" t="s">
        <v>545</v>
      </c>
      <c r="E2435" t="s">
        <v>15</v>
      </c>
      <c r="F2435" t="s">
        <v>566</v>
      </c>
      <c r="G2435" t="s">
        <v>569</v>
      </c>
      <c r="H2435" s="1">
        <v>2022</v>
      </c>
      <c r="I2435" s="2">
        <v>38895</v>
      </c>
      <c r="J2435" s="3">
        <v>35943.233334647302</v>
      </c>
      <c r="K2435">
        <f>Table1[[#This Row],[Total Revenue + Open]]/Table1[[#This Row],[Qty]]</f>
        <v>0.92410935427811547</v>
      </c>
      <c r="L2435">
        <f>Table1[[#This Row],[Total Revenue + Open]]/Table1[[#This Row],[Qty]]</f>
        <v>0.92410935427811547</v>
      </c>
    </row>
    <row r="2436" spans="1:12" hidden="1">
      <c r="A2436" t="s">
        <v>544</v>
      </c>
      <c r="B2436" t="s">
        <v>11</v>
      </c>
      <c r="C2436" t="s">
        <v>73</v>
      </c>
      <c r="D2436" t="s">
        <v>550</v>
      </c>
      <c r="E2436" t="s">
        <v>15</v>
      </c>
      <c r="F2436" t="s">
        <v>80</v>
      </c>
      <c r="G2436" t="s">
        <v>105</v>
      </c>
      <c r="H2436" s="1">
        <v>2022</v>
      </c>
      <c r="I2436" s="2">
        <v>33715</v>
      </c>
      <c r="J2436" s="3">
        <v>35860.285869368301</v>
      </c>
      <c r="K2436">
        <f>Table1[[#This Row],[Total Revenue + Open]]/Table1[[#This Row],[Qty]]</f>
        <v>1.0636300124386266</v>
      </c>
      <c r="L2436">
        <f>Table1[[#This Row],[Total Revenue + Open]]/Table1[[#This Row],[Qty]]</f>
        <v>1.0636300124386266</v>
      </c>
    </row>
    <row r="2437" spans="1:12" hidden="1">
      <c r="A2437" t="s">
        <v>544</v>
      </c>
      <c r="B2437" t="s">
        <v>11</v>
      </c>
      <c r="C2437" t="s">
        <v>73</v>
      </c>
      <c r="D2437" t="s">
        <v>545</v>
      </c>
      <c r="E2437" t="s">
        <v>15</v>
      </c>
      <c r="F2437" t="s">
        <v>566</v>
      </c>
      <c r="G2437" t="s">
        <v>569</v>
      </c>
      <c r="H2437" s="1">
        <v>2022</v>
      </c>
      <c r="I2437" s="2">
        <v>40535</v>
      </c>
      <c r="J2437" s="3">
        <v>35261.041563252598</v>
      </c>
      <c r="K2437">
        <f>Table1[[#This Row],[Total Revenue + Open]]/Table1[[#This Row],[Qty]]</f>
        <v>0.86989124369686932</v>
      </c>
      <c r="L2437">
        <f>Table1[[#This Row],[Total Revenue + Open]]/Table1[[#This Row],[Qty]]</f>
        <v>0.86989124369686932</v>
      </c>
    </row>
    <row r="2438" spans="1:12" hidden="1">
      <c r="A2438" t="s">
        <v>544</v>
      </c>
      <c r="B2438" t="s">
        <v>11</v>
      </c>
      <c r="C2438" t="s">
        <v>73</v>
      </c>
      <c r="D2438" t="s">
        <v>545</v>
      </c>
      <c r="E2438" t="s">
        <v>15</v>
      </c>
      <c r="F2438" t="s">
        <v>566</v>
      </c>
      <c r="G2438" t="s">
        <v>569</v>
      </c>
      <c r="H2438" s="1">
        <v>2022</v>
      </c>
      <c r="I2438" s="2">
        <v>37840</v>
      </c>
      <c r="J2438" s="3">
        <v>35110.036256550702</v>
      </c>
      <c r="K2438">
        <f>Table1[[#This Row],[Total Revenue + Open]]/Table1[[#This Row],[Qty]]</f>
        <v>0.92785508077565282</v>
      </c>
      <c r="L2438">
        <f>Table1[[#This Row],[Total Revenue + Open]]/Table1[[#This Row],[Qty]]</f>
        <v>0.92785508077565282</v>
      </c>
    </row>
    <row r="2439" spans="1:12" hidden="1">
      <c r="A2439" t="s">
        <v>544</v>
      </c>
      <c r="B2439" t="s">
        <v>11</v>
      </c>
      <c r="C2439" t="s">
        <v>119</v>
      </c>
      <c r="D2439" t="s">
        <v>593</v>
      </c>
      <c r="E2439" t="s">
        <v>15</v>
      </c>
      <c r="F2439" t="s">
        <v>36</v>
      </c>
      <c r="G2439" t="s">
        <v>384</v>
      </c>
      <c r="H2439" s="1">
        <v>2022</v>
      </c>
      <c r="I2439" s="2">
        <v>25470</v>
      </c>
      <c r="J2439" s="3">
        <v>33935.5</v>
      </c>
      <c r="K2439">
        <f>Table1[[#This Row],[Total Revenue + Open]]/Table1[[#This Row],[Qty]]</f>
        <v>1.3323714173537495</v>
      </c>
      <c r="L2439">
        <f>Table1[[#This Row],[Total Revenue + Open]]/Table1[[#This Row],[Qty]]</f>
        <v>1.3323714173537495</v>
      </c>
    </row>
    <row r="2440" spans="1:12" hidden="1">
      <c r="A2440" t="s">
        <v>544</v>
      </c>
      <c r="B2440" t="s">
        <v>11</v>
      </c>
      <c r="C2440" t="s">
        <v>73</v>
      </c>
      <c r="D2440" t="s">
        <v>545</v>
      </c>
      <c r="E2440" t="s">
        <v>15</v>
      </c>
      <c r="F2440" t="s">
        <v>566</v>
      </c>
      <c r="G2440" t="s">
        <v>569</v>
      </c>
      <c r="H2440" s="1">
        <v>2022</v>
      </c>
      <c r="I2440" s="2">
        <v>39905</v>
      </c>
      <c r="J2440" s="3">
        <v>33252.471729486097</v>
      </c>
      <c r="K2440">
        <f>Table1[[#This Row],[Total Revenue + Open]]/Table1[[#This Row],[Qty]]</f>
        <v>0.83329085902734235</v>
      </c>
      <c r="L2440">
        <f>Table1[[#This Row],[Total Revenue + Open]]/Table1[[#This Row],[Qty]]</f>
        <v>0.83329085902734235</v>
      </c>
    </row>
    <row r="2441" spans="1:12" hidden="1">
      <c r="A2441" t="s">
        <v>544</v>
      </c>
      <c r="B2441" t="s">
        <v>11</v>
      </c>
      <c r="C2441" t="s">
        <v>73</v>
      </c>
      <c r="D2441" t="s">
        <v>550</v>
      </c>
      <c r="E2441" t="s">
        <v>15</v>
      </c>
      <c r="F2441" t="s">
        <v>80</v>
      </c>
      <c r="G2441" t="s">
        <v>105</v>
      </c>
      <c r="H2441" s="1">
        <v>2022</v>
      </c>
      <c r="I2441" s="2">
        <v>27715</v>
      </c>
      <c r="J2441" s="3">
        <v>32918.335681828903</v>
      </c>
      <c r="K2441">
        <f>Table1[[#This Row],[Total Revenue + Open]]/Table1[[#This Row],[Qty]]</f>
        <v>1.1877443868601445</v>
      </c>
      <c r="L2441">
        <f>Table1[[#This Row],[Total Revenue + Open]]/Table1[[#This Row],[Qty]]</f>
        <v>1.1877443868601445</v>
      </c>
    </row>
    <row r="2442" spans="1:12" hidden="1">
      <c r="A2442" t="s">
        <v>544</v>
      </c>
      <c r="B2442" t="s">
        <v>11</v>
      </c>
      <c r="C2442" t="s">
        <v>73</v>
      </c>
      <c r="D2442" t="s">
        <v>545</v>
      </c>
      <c r="E2442" t="s">
        <v>15</v>
      </c>
      <c r="F2442" t="s">
        <v>566</v>
      </c>
      <c r="G2442" t="s">
        <v>569</v>
      </c>
      <c r="H2442" s="1">
        <v>2022</v>
      </c>
      <c r="I2442" s="2">
        <v>35100</v>
      </c>
      <c r="J2442" s="3">
        <v>32437.1427445105</v>
      </c>
      <c r="K2442">
        <f>Table1[[#This Row],[Total Revenue + Open]]/Table1[[#This Row],[Qty]]</f>
        <v>0.92413512092622507</v>
      </c>
      <c r="L2442">
        <f>Table1[[#This Row],[Total Revenue + Open]]/Table1[[#This Row],[Qty]]</f>
        <v>0.92413512092622507</v>
      </c>
    </row>
    <row r="2443" spans="1:12" hidden="1">
      <c r="A2443" t="s">
        <v>544</v>
      </c>
      <c r="B2443" t="s">
        <v>11</v>
      </c>
      <c r="C2443" t="s">
        <v>73</v>
      </c>
      <c r="D2443" t="s">
        <v>545</v>
      </c>
      <c r="E2443" t="s">
        <v>15</v>
      </c>
      <c r="F2443" t="s">
        <v>566</v>
      </c>
      <c r="G2443" t="s">
        <v>569</v>
      </c>
      <c r="H2443" s="1">
        <v>2022</v>
      </c>
      <c r="I2443" s="2">
        <v>37215</v>
      </c>
      <c r="J2443" s="3">
        <v>32327.218300906701</v>
      </c>
      <c r="K2443">
        <f>Table1[[#This Row],[Total Revenue + Open]]/Table1[[#This Row],[Qty]]</f>
        <v>0.86866097812459231</v>
      </c>
      <c r="L2443">
        <f>Table1[[#This Row],[Total Revenue + Open]]/Table1[[#This Row],[Qty]]</f>
        <v>0.86866097812459231</v>
      </c>
    </row>
    <row r="2444" spans="1:12" hidden="1">
      <c r="A2444" t="s">
        <v>544</v>
      </c>
      <c r="B2444" t="s">
        <v>11</v>
      </c>
      <c r="C2444" t="s">
        <v>73</v>
      </c>
      <c r="D2444" t="s">
        <v>550</v>
      </c>
      <c r="E2444" t="s">
        <v>15</v>
      </c>
      <c r="F2444" t="s">
        <v>80</v>
      </c>
      <c r="G2444" t="s">
        <v>82</v>
      </c>
      <c r="H2444" s="1">
        <v>2022</v>
      </c>
      <c r="I2444" s="2">
        <v>29145</v>
      </c>
      <c r="J2444" s="3">
        <v>32282.363969634102</v>
      </c>
      <c r="K2444">
        <f>Table1[[#This Row],[Total Revenue + Open]]/Table1[[#This Row],[Qty]]</f>
        <v>1.1076467308160611</v>
      </c>
      <c r="L2444">
        <f>Table1[[#This Row],[Total Revenue + Open]]/Table1[[#This Row],[Qty]]</f>
        <v>1.1076467308160611</v>
      </c>
    </row>
    <row r="2445" spans="1:12" hidden="1">
      <c r="A2445" t="s">
        <v>544</v>
      </c>
      <c r="B2445" t="s">
        <v>11</v>
      </c>
      <c r="C2445" t="s">
        <v>73</v>
      </c>
      <c r="D2445" t="s">
        <v>550</v>
      </c>
      <c r="E2445" t="s">
        <v>15</v>
      </c>
      <c r="F2445" t="s">
        <v>80</v>
      </c>
      <c r="G2445" t="s">
        <v>84</v>
      </c>
      <c r="H2445" s="1">
        <v>2022</v>
      </c>
      <c r="I2445" s="2">
        <v>29145</v>
      </c>
      <c r="J2445" s="3">
        <v>32282.363969634102</v>
      </c>
      <c r="K2445">
        <f>Table1[[#This Row],[Total Revenue + Open]]/Table1[[#This Row],[Qty]]</f>
        <v>1.1076467308160611</v>
      </c>
      <c r="L2445">
        <f>Table1[[#This Row],[Total Revenue + Open]]/Table1[[#This Row],[Qty]]</f>
        <v>1.1076467308160611</v>
      </c>
    </row>
    <row r="2446" spans="1:12" hidden="1">
      <c r="A2446" t="s">
        <v>544</v>
      </c>
      <c r="B2446" t="s">
        <v>11</v>
      </c>
      <c r="C2446" t="s">
        <v>73</v>
      </c>
      <c r="D2446" t="s">
        <v>545</v>
      </c>
      <c r="E2446" t="s">
        <v>15</v>
      </c>
      <c r="F2446" t="s">
        <v>566</v>
      </c>
      <c r="G2446" t="s">
        <v>569</v>
      </c>
      <c r="H2446" s="1">
        <v>2022</v>
      </c>
      <c r="I2446" s="2">
        <v>34150</v>
      </c>
      <c r="J2446" s="3">
        <v>31682.961004417099</v>
      </c>
      <c r="K2446">
        <f>Table1[[#This Row],[Total Revenue + Open]]/Table1[[#This Row],[Qty]]</f>
        <v>0.92775874097853872</v>
      </c>
      <c r="L2446">
        <f>Table1[[#This Row],[Total Revenue + Open]]/Table1[[#This Row],[Qty]]</f>
        <v>0.92775874097853872</v>
      </c>
    </row>
    <row r="2447" spans="1:12" hidden="1">
      <c r="A2447" t="s">
        <v>544</v>
      </c>
      <c r="B2447" t="s">
        <v>11</v>
      </c>
      <c r="C2447" t="s">
        <v>73</v>
      </c>
      <c r="D2447" t="s">
        <v>550</v>
      </c>
      <c r="E2447" t="s">
        <v>15</v>
      </c>
      <c r="F2447" t="s">
        <v>80</v>
      </c>
      <c r="G2447" t="s">
        <v>105</v>
      </c>
      <c r="H2447" s="1">
        <v>2022</v>
      </c>
      <c r="I2447" s="2">
        <v>28345</v>
      </c>
      <c r="J2447" s="3">
        <v>31052.511746320699</v>
      </c>
      <c r="K2447">
        <f>Table1[[#This Row],[Total Revenue + Open]]/Table1[[#This Row],[Qty]]</f>
        <v>1.0955199063792802</v>
      </c>
      <c r="L2447">
        <f>Table1[[#This Row],[Total Revenue + Open]]/Table1[[#This Row],[Qty]]</f>
        <v>1.0955199063792802</v>
      </c>
    </row>
    <row r="2448" spans="1:12" hidden="1">
      <c r="A2448" t="s">
        <v>544</v>
      </c>
      <c r="B2448" t="s">
        <v>11</v>
      </c>
      <c r="C2448" t="s">
        <v>73</v>
      </c>
      <c r="D2448" t="s">
        <v>545</v>
      </c>
      <c r="E2448" t="s">
        <v>15</v>
      </c>
      <c r="F2448" t="s">
        <v>566</v>
      </c>
      <c r="G2448" t="s">
        <v>569</v>
      </c>
      <c r="H2448" s="1">
        <v>2022</v>
      </c>
      <c r="I2448" s="2">
        <v>34500</v>
      </c>
      <c r="J2448" s="3">
        <v>30423.471796796399</v>
      </c>
      <c r="K2448">
        <f>Table1[[#This Row],[Total Revenue + Open]]/Table1[[#This Row],[Qty]]</f>
        <v>0.88183976222598259</v>
      </c>
      <c r="L2448">
        <f>Table1[[#This Row],[Total Revenue + Open]]/Table1[[#This Row],[Qty]]</f>
        <v>0.88183976222598259</v>
      </c>
    </row>
    <row r="2449" spans="1:12">
      <c r="A2449" t="s">
        <v>10</v>
      </c>
      <c r="B2449" t="s">
        <v>11</v>
      </c>
      <c r="C2449" t="s">
        <v>119</v>
      </c>
      <c r="D2449" t="s">
        <v>120</v>
      </c>
      <c r="E2449" t="s">
        <v>19</v>
      </c>
      <c r="F2449" t="s">
        <v>92</v>
      </c>
      <c r="G2449" t="s">
        <v>93</v>
      </c>
      <c r="H2449" s="1">
        <v>2021</v>
      </c>
      <c r="I2449" s="2">
        <v>5700</v>
      </c>
      <c r="J2449" s="3">
        <v>798</v>
      </c>
      <c r="K2449">
        <f>Table1[[#This Row],[Total Revenue + Open]]/Table1[[#This Row],[Qty]]</f>
        <v>0.14000000000000001</v>
      </c>
      <c r="L2449">
        <f>Table1[[#This Row],[Total Revenue + Open]]/Table1[[#This Row],[Qty]]</f>
        <v>0.14000000000000001</v>
      </c>
    </row>
    <row r="2450" spans="1:12">
      <c r="A2450" t="s">
        <v>10</v>
      </c>
      <c r="B2450" t="s">
        <v>11</v>
      </c>
      <c r="C2450" t="s">
        <v>119</v>
      </c>
      <c r="D2450" t="s">
        <v>120</v>
      </c>
      <c r="E2450" t="s">
        <v>19</v>
      </c>
      <c r="F2450" t="s">
        <v>92</v>
      </c>
      <c r="G2450" t="s">
        <v>93</v>
      </c>
      <c r="H2450" s="1">
        <v>2021</v>
      </c>
      <c r="I2450" s="2">
        <v>1450</v>
      </c>
      <c r="J2450" s="3">
        <v>203</v>
      </c>
      <c r="K2450">
        <f>Table1[[#This Row],[Total Revenue + Open]]/Table1[[#This Row],[Qty]]</f>
        <v>0.14000000000000001</v>
      </c>
      <c r="L2450">
        <f>Table1[[#This Row],[Total Revenue + Open]]/Table1[[#This Row],[Qty]]</f>
        <v>0.14000000000000001</v>
      </c>
    </row>
    <row r="2451" spans="1:12" hidden="1">
      <c r="A2451" t="s">
        <v>544</v>
      </c>
      <c r="B2451" t="s">
        <v>11</v>
      </c>
      <c r="C2451" t="s">
        <v>73</v>
      </c>
      <c r="D2451" t="s">
        <v>550</v>
      </c>
      <c r="E2451" t="s">
        <v>15</v>
      </c>
      <c r="F2451" t="s">
        <v>80</v>
      </c>
      <c r="G2451" t="s">
        <v>105</v>
      </c>
      <c r="H2451" s="1">
        <v>2022</v>
      </c>
      <c r="I2451" s="2">
        <v>25160</v>
      </c>
      <c r="J2451" s="3">
        <v>29533.1206087639</v>
      </c>
      <c r="K2451">
        <f>Table1[[#This Row],[Total Revenue + Open]]/Table1[[#This Row],[Qty]]</f>
        <v>1.1738124248316335</v>
      </c>
      <c r="L2451">
        <f>Table1[[#This Row],[Total Revenue + Open]]/Table1[[#This Row],[Qty]]</f>
        <v>1.1738124248316335</v>
      </c>
    </row>
    <row r="2452" spans="1:12" hidden="1">
      <c r="A2452" t="s">
        <v>544</v>
      </c>
      <c r="B2452" t="s">
        <v>11</v>
      </c>
      <c r="C2452" t="s">
        <v>73</v>
      </c>
      <c r="D2452" t="s">
        <v>550</v>
      </c>
      <c r="E2452" t="s">
        <v>15</v>
      </c>
      <c r="F2452" t="s">
        <v>80</v>
      </c>
      <c r="G2452" t="s">
        <v>82</v>
      </c>
      <c r="H2452" s="1">
        <v>2022</v>
      </c>
      <c r="I2452" s="2">
        <v>26310</v>
      </c>
      <c r="J2452" s="3">
        <v>28685.6759402063</v>
      </c>
      <c r="K2452">
        <f>Table1[[#This Row],[Total Revenue + Open]]/Table1[[#This Row],[Qty]]</f>
        <v>1.0902955507490042</v>
      </c>
      <c r="L2452">
        <f>Table1[[#This Row],[Total Revenue + Open]]/Table1[[#This Row],[Qty]]</f>
        <v>1.0902955507490042</v>
      </c>
    </row>
    <row r="2453" spans="1:12" hidden="1">
      <c r="A2453" t="s">
        <v>544</v>
      </c>
      <c r="B2453" t="s">
        <v>11</v>
      </c>
      <c r="C2453" t="s">
        <v>73</v>
      </c>
      <c r="D2453" t="s">
        <v>550</v>
      </c>
      <c r="E2453" t="s">
        <v>15</v>
      </c>
      <c r="F2453" t="s">
        <v>80</v>
      </c>
      <c r="G2453" t="s">
        <v>84</v>
      </c>
      <c r="H2453" s="1">
        <v>2022</v>
      </c>
      <c r="I2453" s="2">
        <v>26310</v>
      </c>
      <c r="J2453" s="3">
        <v>28685.6759402063</v>
      </c>
      <c r="K2453">
        <f>Table1[[#This Row],[Total Revenue + Open]]/Table1[[#This Row],[Qty]]</f>
        <v>1.0902955507490042</v>
      </c>
      <c r="L2453">
        <f>Table1[[#This Row],[Total Revenue + Open]]/Table1[[#This Row],[Qty]]</f>
        <v>1.0902955507490042</v>
      </c>
    </row>
    <row r="2454" spans="1:12" hidden="1">
      <c r="A2454" t="s">
        <v>544</v>
      </c>
      <c r="B2454" t="s">
        <v>11</v>
      </c>
      <c r="C2454" t="s">
        <v>73</v>
      </c>
      <c r="D2454" t="s">
        <v>545</v>
      </c>
      <c r="E2454" t="s">
        <v>15</v>
      </c>
      <c r="F2454" t="s">
        <v>566</v>
      </c>
      <c r="G2454" t="s">
        <v>569</v>
      </c>
      <c r="H2454" s="1">
        <v>2022</v>
      </c>
      <c r="I2454" s="2">
        <v>32160</v>
      </c>
      <c r="J2454" s="3">
        <v>27330.225343231901</v>
      </c>
      <c r="K2454">
        <f>Table1[[#This Row],[Total Revenue + Open]]/Table1[[#This Row],[Qty]]</f>
        <v>0.8498204397771113</v>
      </c>
      <c r="L2454">
        <f>Table1[[#This Row],[Total Revenue + Open]]/Table1[[#This Row],[Qty]]</f>
        <v>0.8498204397771113</v>
      </c>
    </row>
    <row r="2455" spans="1:12" hidden="1">
      <c r="A2455" t="s">
        <v>544</v>
      </c>
      <c r="B2455" t="s">
        <v>11</v>
      </c>
      <c r="C2455" t="s">
        <v>73</v>
      </c>
      <c r="D2455" t="s">
        <v>550</v>
      </c>
      <c r="E2455" t="s">
        <v>15</v>
      </c>
      <c r="F2455" t="s">
        <v>80</v>
      </c>
      <c r="G2455" t="s">
        <v>82</v>
      </c>
      <c r="H2455" s="1">
        <v>2022</v>
      </c>
      <c r="I2455" s="2">
        <v>23625</v>
      </c>
      <c r="J2455" s="3">
        <v>26378.836029381899</v>
      </c>
      <c r="K2455">
        <f>Table1[[#This Row],[Total Revenue + Open]]/Table1[[#This Row],[Qty]]</f>
        <v>1.1165644880161649</v>
      </c>
      <c r="L2455">
        <f>Table1[[#This Row],[Total Revenue + Open]]/Table1[[#This Row],[Qty]]</f>
        <v>1.1165644880161649</v>
      </c>
    </row>
    <row r="2456" spans="1:12" hidden="1">
      <c r="A2456" t="s">
        <v>544</v>
      </c>
      <c r="B2456" t="s">
        <v>11</v>
      </c>
      <c r="C2456" t="s">
        <v>73</v>
      </c>
      <c r="D2456" t="s">
        <v>550</v>
      </c>
      <c r="E2456" t="s">
        <v>15</v>
      </c>
      <c r="F2456" t="s">
        <v>80</v>
      </c>
      <c r="G2456" t="s">
        <v>84</v>
      </c>
      <c r="H2456" s="1">
        <v>2022</v>
      </c>
      <c r="I2456" s="2">
        <v>23625</v>
      </c>
      <c r="J2456" s="3">
        <v>26378.836029381899</v>
      </c>
      <c r="K2456">
        <f>Table1[[#This Row],[Total Revenue + Open]]/Table1[[#This Row],[Qty]]</f>
        <v>1.1165644880161649</v>
      </c>
      <c r="L2456">
        <f>Table1[[#This Row],[Total Revenue + Open]]/Table1[[#This Row],[Qty]]</f>
        <v>1.1165644880161649</v>
      </c>
    </row>
    <row r="2457" spans="1:12" hidden="1">
      <c r="A2457" t="s">
        <v>544</v>
      </c>
      <c r="B2457" t="s">
        <v>11</v>
      </c>
      <c r="C2457" t="s">
        <v>73</v>
      </c>
      <c r="D2457" t="s">
        <v>563</v>
      </c>
      <c r="E2457" t="s">
        <v>15</v>
      </c>
      <c r="F2457" t="s">
        <v>80</v>
      </c>
      <c r="G2457" t="s">
        <v>84</v>
      </c>
      <c r="H2457" s="1">
        <v>2022</v>
      </c>
      <c r="I2457" s="2">
        <v>22110</v>
      </c>
      <c r="J2457" s="3">
        <v>25300</v>
      </c>
      <c r="K2457">
        <f>Table1[[#This Row],[Total Revenue + Open]]/Table1[[#This Row],[Qty]]</f>
        <v>1.144278606965174</v>
      </c>
      <c r="L2457">
        <f>Table1[[#This Row],[Total Revenue + Open]]/Table1[[#This Row],[Qty]]</f>
        <v>1.144278606965174</v>
      </c>
    </row>
    <row r="2458" spans="1:12" hidden="1">
      <c r="A2458" t="s">
        <v>544</v>
      </c>
      <c r="B2458" t="s">
        <v>11</v>
      </c>
      <c r="C2458" t="s">
        <v>73</v>
      </c>
      <c r="D2458" t="s">
        <v>545</v>
      </c>
      <c r="E2458" t="s">
        <v>15</v>
      </c>
      <c r="F2458" t="s">
        <v>566</v>
      </c>
      <c r="G2458" t="s">
        <v>569</v>
      </c>
      <c r="H2458" s="1">
        <v>2022</v>
      </c>
      <c r="I2458" s="2">
        <v>29300</v>
      </c>
      <c r="J2458" s="3">
        <v>25233.664660944101</v>
      </c>
      <c r="K2458">
        <f>Table1[[#This Row],[Total Revenue + Open]]/Table1[[#This Row],[Qty]]</f>
        <v>0.86121722392300692</v>
      </c>
      <c r="L2458">
        <f>Table1[[#This Row],[Total Revenue + Open]]/Table1[[#This Row],[Qty]]</f>
        <v>0.86121722392300692</v>
      </c>
    </row>
    <row r="2459" spans="1:12" hidden="1">
      <c r="A2459" t="s">
        <v>544</v>
      </c>
      <c r="B2459" t="s">
        <v>11</v>
      </c>
      <c r="C2459" t="s">
        <v>73</v>
      </c>
      <c r="D2459" t="s">
        <v>550</v>
      </c>
      <c r="E2459" t="s">
        <v>15</v>
      </c>
      <c r="F2459" t="s">
        <v>80</v>
      </c>
      <c r="G2459" t="s">
        <v>82</v>
      </c>
      <c r="H2459" s="1">
        <v>2022</v>
      </c>
      <c r="I2459" s="2">
        <v>22515</v>
      </c>
      <c r="J2459" s="3">
        <v>24540.9472277963</v>
      </c>
      <c r="K2459">
        <f>Table1[[#This Row],[Total Revenue + Open]]/Table1[[#This Row],[Qty]]</f>
        <v>1.0899821109392094</v>
      </c>
      <c r="L2459">
        <f>Table1[[#This Row],[Total Revenue + Open]]/Table1[[#This Row],[Qty]]</f>
        <v>1.0899821109392094</v>
      </c>
    </row>
    <row r="2460" spans="1:12" hidden="1">
      <c r="A2460" t="s">
        <v>544</v>
      </c>
      <c r="B2460" t="s">
        <v>11</v>
      </c>
      <c r="C2460" t="s">
        <v>73</v>
      </c>
      <c r="D2460" t="s">
        <v>550</v>
      </c>
      <c r="E2460" t="s">
        <v>15</v>
      </c>
      <c r="F2460" t="s">
        <v>80</v>
      </c>
      <c r="G2460" t="s">
        <v>84</v>
      </c>
      <c r="H2460" s="1">
        <v>2022</v>
      </c>
      <c r="I2460" s="2">
        <v>22515</v>
      </c>
      <c r="J2460" s="3">
        <v>24540.9472277963</v>
      </c>
      <c r="K2460">
        <f>Table1[[#This Row],[Total Revenue + Open]]/Table1[[#This Row],[Qty]]</f>
        <v>1.0899821109392094</v>
      </c>
      <c r="L2460">
        <f>Table1[[#This Row],[Total Revenue + Open]]/Table1[[#This Row],[Qty]]</f>
        <v>1.0899821109392094</v>
      </c>
    </row>
    <row r="2461" spans="1:12" hidden="1">
      <c r="A2461" t="s">
        <v>544</v>
      </c>
      <c r="B2461" t="s">
        <v>11</v>
      </c>
      <c r="C2461" t="s">
        <v>73</v>
      </c>
      <c r="D2461" t="s">
        <v>545</v>
      </c>
      <c r="E2461" t="s">
        <v>15</v>
      </c>
      <c r="F2461" t="s">
        <v>566</v>
      </c>
      <c r="G2461" t="s">
        <v>567</v>
      </c>
      <c r="H2461" s="1">
        <v>2022</v>
      </c>
      <c r="I2461" s="2">
        <v>28620</v>
      </c>
      <c r="J2461" s="3">
        <v>24312.5038250205</v>
      </c>
      <c r="K2461">
        <f>Table1[[#This Row],[Total Revenue + Open]]/Table1[[#This Row],[Qty]]</f>
        <v>0.84949349493432913</v>
      </c>
      <c r="L2461">
        <f>Table1[[#This Row],[Total Revenue + Open]]/Table1[[#This Row],[Qty]]</f>
        <v>0.84949349493432913</v>
      </c>
    </row>
    <row r="2462" spans="1:12" hidden="1">
      <c r="A2462" t="s">
        <v>544</v>
      </c>
      <c r="B2462" t="s">
        <v>11</v>
      </c>
      <c r="C2462" t="s">
        <v>73</v>
      </c>
      <c r="D2462" t="s">
        <v>545</v>
      </c>
      <c r="E2462" t="s">
        <v>15</v>
      </c>
      <c r="F2462" t="s">
        <v>566</v>
      </c>
      <c r="G2462" t="s">
        <v>568</v>
      </c>
      <c r="H2462" s="1">
        <v>2022</v>
      </c>
      <c r="I2462" s="2">
        <v>28620</v>
      </c>
      <c r="J2462" s="3">
        <v>24312.5038250205</v>
      </c>
      <c r="K2462">
        <f>Table1[[#This Row],[Total Revenue + Open]]/Table1[[#This Row],[Qty]]</f>
        <v>0.84949349493432913</v>
      </c>
      <c r="L2462">
        <f>Table1[[#This Row],[Total Revenue + Open]]/Table1[[#This Row],[Qty]]</f>
        <v>0.84949349493432913</v>
      </c>
    </row>
    <row r="2463" spans="1:12" hidden="1">
      <c r="A2463" t="s">
        <v>544</v>
      </c>
      <c r="B2463" t="s">
        <v>11</v>
      </c>
      <c r="C2463" t="s">
        <v>73</v>
      </c>
      <c r="D2463" t="s">
        <v>545</v>
      </c>
      <c r="E2463" t="s">
        <v>15</v>
      </c>
      <c r="F2463" t="s">
        <v>566</v>
      </c>
      <c r="G2463" t="s">
        <v>569</v>
      </c>
      <c r="H2463" s="1">
        <v>2022</v>
      </c>
      <c r="I2463" s="2">
        <v>26035</v>
      </c>
      <c r="J2463" s="3">
        <v>23985.629156774099</v>
      </c>
      <c r="K2463">
        <f>Table1[[#This Row],[Total Revenue + Open]]/Table1[[#This Row],[Qty]]</f>
        <v>0.9212840083262569</v>
      </c>
      <c r="L2463">
        <f>Table1[[#This Row],[Total Revenue + Open]]/Table1[[#This Row],[Qty]]</f>
        <v>0.9212840083262569</v>
      </c>
    </row>
    <row r="2464" spans="1:12" hidden="1">
      <c r="A2464" t="s">
        <v>544</v>
      </c>
      <c r="B2464" t="s">
        <v>11</v>
      </c>
      <c r="C2464" t="s">
        <v>73</v>
      </c>
      <c r="D2464" t="s">
        <v>550</v>
      </c>
      <c r="E2464" t="s">
        <v>15</v>
      </c>
      <c r="F2464" t="s">
        <v>80</v>
      </c>
      <c r="G2464" t="s">
        <v>105</v>
      </c>
      <c r="H2464" s="1">
        <v>2022</v>
      </c>
      <c r="I2464" s="2">
        <v>20100</v>
      </c>
      <c r="J2464" s="3">
        <v>23710.319020141102</v>
      </c>
      <c r="K2464">
        <f>Table1[[#This Row],[Total Revenue + Open]]/Table1[[#This Row],[Qty]]</f>
        <v>1.1796178616985622</v>
      </c>
      <c r="L2464">
        <f>Table1[[#This Row],[Total Revenue + Open]]/Table1[[#This Row],[Qty]]</f>
        <v>1.1796178616985622</v>
      </c>
    </row>
    <row r="2465" spans="1:12">
      <c r="A2465" t="s">
        <v>10</v>
      </c>
      <c r="B2465" t="s">
        <v>11</v>
      </c>
      <c r="C2465" t="s">
        <v>119</v>
      </c>
      <c r="D2465" t="s">
        <v>120</v>
      </c>
      <c r="E2465" t="s">
        <v>19</v>
      </c>
      <c r="F2465" t="s">
        <v>92</v>
      </c>
      <c r="G2465" t="s">
        <v>93</v>
      </c>
      <c r="H2465" s="1">
        <v>2021</v>
      </c>
      <c r="I2465" s="2">
        <v>1200</v>
      </c>
      <c r="J2465" s="3">
        <v>168</v>
      </c>
      <c r="K2465">
        <f>Table1[[#This Row],[Total Revenue + Open]]/Table1[[#This Row],[Qty]]</f>
        <v>0.14000000000000001</v>
      </c>
      <c r="L2465">
        <f>Table1[[#This Row],[Total Revenue + Open]]/Table1[[#This Row],[Qty]]</f>
        <v>0.14000000000000001</v>
      </c>
    </row>
    <row r="2466" spans="1:12">
      <c r="A2466" t="s">
        <v>10</v>
      </c>
      <c r="B2466" t="s">
        <v>11</v>
      </c>
      <c r="C2466" t="s">
        <v>119</v>
      </c>
      <c r="D2466" t="s">
        <v>120</v>
      </c>
      <c r="E2466" t="s">
        <v>19</v>
      </c>
      <c r="F2466" t="s">
        <v>92</v>
      </c>
      <c r="G2466" t="s">
        <v>93</v>
      </c>
      <c r="H2466" s="1">
        <v>2021</v>
      </c>
      <c r="I2466" s="2">
        <v>0</v>
      </c>
      <c r="J2466" s="3">
        <v>0</v>
      </c>
      <c r="K2466" t="e">
        <f>Table1[[#This Row],[Total Revenue + Open]]/Table1[[#This Row],[Qty]]</f>
        <v>#DIV/0!</v>
      </c>
      <c r="L2466" t="e">
        <f>Table1[[#This Row],[Total Revenue + Open]]/Table1[[#This Row],[Qty]]</f>
        <v>#DIV/0!</v>
      </c>
    </row>
    <row r="2467" spans="1:12" hidden="1">
      <c r="A2467" t="s">
        <v>544</v>
      </c>
      <c r="B2467" t="s">
        <v>11</v>
      </c>
      <c r="C2467" t="s">
        <v>73</v>
      </c>
      <c r="D2467" t="s">
        <v>545</v>
      </c>
      <c r="E2467" t="s">
        <v>15</v>
      </c>
      <c r="F2467" t="s">
        <v>566</v>
      </c>
      <c r="G2467" t="s">
        <v>569</v>
      </c>
      <c r="H2467" s="1">
        <v>2022</v>
      </c>
      <c r="I2467" s="2">
        <v>25475</v>
      </c>
      <c r="J2467" s="3">
        <v>23476.281819468</v>
      </c>
      <c r="K2467">
        <f>Table1[[#This Row],[Total Revenue + Open]]/Table1[[#This Row],[Qty]]</f>
        <v>0.92154197524898918</v>
      </c>
      <c r="L2467">
        <f>Table1[[#This Row],[Total Revenue + Open]]/Table1[[#This Row],[Qty]]</f>
        <v>0.92154197524898918</v>
      </c>
    </row>
    <row r="2468" spans="1:12" hidden="1">
      <c r="A2468" t="s">
        <v>544</v>
      </c>
      <c r="B2468" t="s">
        <v>11</v>
      </c>
      <c r="C2468" t="s">
        <v>73</v>
      </c>
      <c r="D2468" t="s">
        <v>545</v>
      </c>
      <c r="E2468" t="s">
        <v>15</v>
      </c>
      <c r="F2468" t="s">
        <v>566</v>
      </c>
      <c r="G2468" t="s">
        <v>569</v>
      </c>
      <c r="H2468" s="1">
        <v>2022</v>
      </c>
      <c r="I2468" s="2">
        <v>27435</v>
      </c>
      <c r="J2468" s="3">
        <v>23309.266178158501</v>
      </c>
      <c r="K2468">
        <f>Table1[[#This Row],[Total Revenue + Open]]/Table1[[#This Row],[Qty]]</f>
        <v>0.84961786689114271</v>
      </c>
      <c r="L2468">
        <f>Table1[[#This Row],[Total Revenue + Open]]/Table1[[#This Row],[Qty]]</f>
        <v>0.84961786689114271</v>
      </c>
    </row>
    <row r="2469" spans="1:12">
      <c r="A2469" t="s">
        <v>10</v>
      </c>
      <c r="B2469" t="s">
        <v>11</v>
      </c>
      <c r="C2469" t="s">
        <v>119</v>
      </c>
      <c r="D2469" t="s">
        <v>120</v>
      </c>
      <c r="E2469" t="s">
        <v>19</v>
      </c>
      <c r="F2469" t="s">
        <v>40</v>
      </c>
      <c r="G2469" t="s">
        <v>232</v>
      </c>
      <c r="H2469" s="1">
        <v>2018</v>
      </c>
      <c r="I2469" s="2">
        <v>26600</v>
      </c>
      <c r="J2469" s="3">
        <v>3325</v>
      </c>
      <c r="K2469">
        <f>Table1[[#This Row],[Total Revenue + Open]]/Table1[[#This Row],[Qty]]</f>
        <v>0.125</v>
      </c>
      <c r="L2469">
        <f>Table1[[#This Row],[Total Revenue + Open]]/Table1[[#This Row],[Qty]]</f>
        <v>0.125</v>
      </c>
    </row>
    <row r="2470" spans="1:12">
      <c r="A2470" t="s">
        <v>10</v>
      </c>
      <c r="B2470" t="s">
        <v>11</v>
      </c>
      <c r="C2470" t="s">
        <v>119</v>
      </c>
      <c r="D2470" t="s">
        <v>120</v>
      </c>
      <c r="E2470" t="s">
        <v>19</v>
      </c>
      <c r="F2470" t="s">
        <v>40</v>
      </c>
      <c r="G2470" t="s">
        <v>232</v>
      </c>
      <c r="H2470" s="1">
        <v>2018</v>
      </c>
      <c r="I2470" s="2">
        <v>25100</v>
      </c>
      <c r="J2470" s="3">
        <v>1568.75</v>
      </c>
      <c r="K2470">
        <f>Table1[[#This Row],[Total Revenue + Open]]/Table1[[#This Row],[Qty]]</f>
        <v>6.25E-2</v>
      </c>
      <c r="L2470">
        <f>Table1[[#This Row],[Total Revenue + Open]]/Table1[[#This Row],[Qty]]</f>
        <v>6.25E-2</v>
      </c>
    </row>
    <row r="2471" spans="1:12">
      <c r="A2471" t="s">
        <v>10</v>
      </c>
      <c r="B2471" t="s">
        <v>11</v>
      </c>
      <c r="C2471" t="s">
        <v>119</v>
      </c>
      <c r="D2471" t="s">
        <v>120</v>
      </c>
      <c r="E2471" t="s">
        <v>19</v>
      </c>
      <c r="F2471" t="s">
        <v>40</v>
      </c>
      <c r="G2471" t="s">
        <v>232</v>
      </c>
      <c r="H2471" s="1">
        <v>2018</v>
      </c>
      <c r="I2471" s="2">
        <v>28900</v>
      </c>
      <c r="J2471" s="3">
        <v>3612.5</v>
      </c>
      <c r="K2471">
        <f>Table1[[#This Row],[Total Revenue + Open]]/Table1[[#This Row],[Qty]]</f>
        <v>0.125</v>
      </c>
      <c r="L2471">
        <f>Table1[[#This Row],[Total Revenue + Open]]/Table1[[#This Row],[Qty]]</f>
        <v>0.125</v>
      </c>
    </row>
    <row r="2472" spans="1:12">
      <c r="A2472" t="s">
        <v>10</v>
      </c>
      <c r="B2472" t="s">
        <v>11</v>
      </c>
      <c r="C2472" t="s">
        <v>119</v>
      </c>
      <c r="D2472" t="s">
        <v>120</v>
      </c>
      <c r="E2472" t="s">
        <v>19</v>
      </c>
      <c r="F2472" t="s">
        <v>40</v>
      </c>
      <c r="G2472" t="s">
        <v>232</v>
      </c>
      <c r="H2472" s="1">
        <v>2018</v>
      </c>
      <c r="I2472" s="2">
        <v>37100</v>
      </c>
      <c r="J2472" s="3">
        <v>4637.5</v>
      </c>
      <c r="K2472">
        <f>Table1[[#This Row],[Total Revenue + Open]]/Table1[[#This Row],[Qty]]</f>
        <v>0.125</v>
      </c>
      <c r="L2472">
        <f>Table1[[#This Row],[Total Revenue + Open]]/Table1[[#This Row],[Qty]]</f>
        <v>0.125</v>
      </c>
    </row>
    <row r="2473" spans="1:12">
      <c r="A2473" t="s">
        <v>10</v>
      </c>
      <c r="B2473" t="s">
        <v>11</v>
      </c>
      <c r="C2473" t="s">
        <v>119</v>
      </c>
      <c r="D2473" t="s">
        <v>120</v>
      </c>
      <c r="E2473" t="s">
        <v>19</v>
      </c>
      <c r="F2473" t="s">
        <v>40</v>
      </c>
      <c r="G2473" t="s">
        <v>233</v>
      </c>
      <c r="H2473" s="1">
        <v>2020</v>
      </c>
      <c r="I2473" s="2">
        <v>20000</v>
      </c>
      <c r="J2473" s="3">
        <v>2500</v>
      </c>
      <c r="K2473">
        <f>Table1[[#This Row],[Total Revenue + Open]]/Table1[[#This Row],[Qty]]</f>
        <v>0.125</v>
      </c>
      <c r="L2473">
        <f>Table1[[#This Row],[Total Revenue + Open]]/Table1[[#This Row],[Qty]]</f>
        <v>0.125</v>
      </c>
    </row>
    <row r="2474" spans="1:12">
      <c r="A2474" t="s">
        <v>10</v>
      </c>
      <c r="B2474" t="s">
        <v>11</v>
      </c>
      <c r="C2474" t="s">
        <v>119</v>
      </c>
      <c r="D2474" t="s">
        <v>120</v>
      </c>
      <c r="E2474" t="s">
        <v>19</v>
      </c>
      <c r="F2474" t="s">
        <v>40</v>
      </c>
      <c r="G2474" t="s">
        <v>233</v>
      </c>
      <c r="H2474" s="1">
        <v>2020</v>
      </c>
      <c r="I2474" s="2">
        <v>100</v>
      </c>
      <c r="J2474" s="3">
        <v>12.5</v>
      </c>
      <c r="K2474">
        <f>Table1[[#This Row],[Total Revenue + Open]]/Table1[[#This Row],[Qty]]</f>
        <v>0.125</v>
      </c>
      <c r="L2474">
        <f>Table1[[#This Row],[Total Revenue + Open]]/Table1[[#This Row],[Qty]]</f>
        <v>0.125</v>
      </c>
    </row>
    <row r="2475" spans="1:12">
      <c r="A2475" t="s">
        <v>10</v>
      </c>
      <c r="B2475" t="s">
        <v>11</v>
      </c>
      <c r="C2475" t="s">
        <v>119</v>
      </c>
      <c r="D2475" t="s">
        <v>120</v>
      </c>
      <c r="E2475" t="s">
        <v>19</v>
      </c>
      <c r="F2475" t="s">
        <v>40</v>
      </c>
      <c r="G2475" t="s">
        <v>234</v>
      </c>
      <c r="H2475" s="1">
        <v>2018</v>
      </c>
      <c r="I2475" s="2">
        <v>14300</v>
      </c>
      <c r="J2475" s="3">
        <v>1930.5</v>
      </c>
      <c r="K2475">
        <f>Table1[[#This Row],[Total Revenue + Open]]/Table1[[#This Row],[Qty]]</f>
        <v>0.13500000000000001</v>
      </c>
      <c r="L2475">
        <f>Table1[[#This Row],[Total Revenue + Open]]/Table1[[#This Row],[Qty]]</f>
        <v>0.13500000000000001</v>
      </c>
    </row>
    <row r="2476" spans="1:12">
      <c r="A2476" t="s">
        <v>10</v>
      </c>
      <c r="B2476" t="s">
        <v>11</v>
      </c>
      <c r="C2476" t="s">
        <v>119</v>
      </c>
      <c r="D2476" t="s">
        <v>120</v>
      </c>
      <c r="E2476" t="s">
        <v>19</v>
      </c>
      <c r="F2476" t="s">
        <v>40</v>
      </c>
      <c r="G2476" t="s">
        <v>234</v>
      </c>
      <c r="H2476" s="1">
        <v>2018</v>
      </c>
      <c r="I2476" s="2">
        <v>500</v>
      </c>
      <c r="J2476" s="3">
        <v>67.5</v>
      </c>
      <c r="K2476">
        <f>Table1[[#This Row],[Total Revenue + Open]]/Table1[[#This Row],[Qty]]</f>
        <v>0.13500000000000001</v>
      </c>
      <c r="L2476">
        <f>Table1[[#This Row],[Total Revenue + Open]]/Table1[[#This Row],[Qty]]</f>
        <v>0.13500000000000001</v>
      </c>
    </row>
    <row r="2477" spans="1:12">
      <c r="A2477" t="s">
        <v>10</v>
      </c>
      <c r="B2477" t="s">
        <v>11</v>
      </c>
      <c r="C2477" t="s">
        <v>119</v>
      </c>
      <c r="D2477" t="s">
        <v>120</v>
      </c>
      <c r="E2477" t="s">
        <v>19</v>
      </c>
      <c r="F2477" t="s">
        <v>40</v>
      </c>
      <c r="G2477" t="s">
        <v>234</v>
      </c>
      <c r="H2477" s="1">
        <v>2018</v>
      </c>
      <c r="I2477" s="2">
        <v>58300</v>
      </c>
      <c r="J2477" s="3">
        <v>7870.5</v>
      </c>
      <c r="K2477">
        <f>Table1[[#This Row],[Total Revenue + Open]]/Table1[[#This Row],[Qty]]</f>
        <v>0.13500000000000001</v>
      </c>
      <c r="L2477">
        <f>Table1[[#This Row],[Total Revenue + Open]]/Table1[[#This Row],[Qty]]</f>
        <v>0.13500000000000001</v>
      </c>
    </row>
    <row r="2478" spans="1:12">
      <c r="A2478" t="s">
        <v>10</v>
      </c>
      <c r="B2478" t="s">
        <v>11</v>
      </c>
      <c r="C2478" t="s">
        <v>119</v>
      </c>
      <c r="D2478" t="s">
        <v>120</v>
      </c>
      <c r="E2478" t="s">
        <v>19</v>
      </c>
      <c r="F2478" t="s">
        <v>40</v>
      </c>
      <c r="G2478" t="s">
        <v>234</v>
      </c>
      <c r="H2478" s="1">
        <v>2018</v>
      </c>
      <c r="I2478" s="2">
        <v>6400</v>
      </c>
      <c r="J2478" s="3">
        <v>864</v>
      </c>
      <c r="K2478">
        <f>Table1[[#This Row],[Total Revenue + Open]]/Table1[[#This Row],[Qty]]</f>
        <v>0.13500000000000001</v>
      </c>
      <c r="L2478">
        <f>Table1[[#This Row],[Total Revenue + Open]]/Table1[[#This Row],[Qty]]</f>
        <v>0.13500000000000001</v>
      </c>
    </row>
    <row r="2479" spans="1:12">
      <c r="A2479" t="s">
        <v>10</v>
      </c>
      <c r="B2479" t="s">
        <v>11</v>
      </c>
      <c r="C2479" t="s">
        <v>119</v>
      </c>
      <c r="D2479" t="s">
        <v>120</v>
      </c>
      <c r="E2479" t="s">
        <v>19</v>
      </c>
      <c r="F2479" t="s">
        <v>40</v>
      </c>
      <c r="G2479" t="s">
        <v>234</v>
      </c>
      <c r="H2479" s="1">
        <v>2018</v>
      </c>
      <c r="I2479" s="2">
        <v>146050</v>
      </c>
      <c r="J2479" s="3">
        <v>19716.75</v>
      </c>
      <c r="K2479">
        <f>Table1[[#This Row],[Total Revenue + Open]]/Table1[[#This Row],[Qty]]</f>
        <v>0.13500000000000001</v>
      </c>
      <c r="L2479">
        <f>Table1[[#This Row],[Total Revenue + Open]]/Table1[[#This Row],[Qty]]</f>
        <v>0.13500000000000001</v>
      </c>
    </row>
    <row r="2480" spans="1:12">
      <c r="A2480" t="s">
        <v>10</v>
      </c>
      <c r="B2480" t="s">
        <v>11</v>
      </c>
      <c r="C2480" t="s">
        <v>119</v>
      </c>
      <c r="D2480" t="s">
        <v>120</v>
      </c>
      <c r="E2480" t="s">
        <v>19</v>
      </c>
      <c r="F2480" t="s">
        <v>40</v>
      </c>
      <c r="G2480" t="s">
        <v>234</v>
      </c>
      <c r="H2480" s="1">
        <v>2018</v>
      </c>
      <c r="I2480" s="2">
        <v>3850</v>
      </c>
      <c r="J2480" s="3">
        <v>519.75</v>
      </c>
      <c r="K2480">
        <f>Table1[[#This Row],[Total Revenue + Open]]/Table1[[#This Row],[Qty]]</f>
        <v>0.13500000000000001</v>
      </c>
      <c r="L2480">
        <f>Table1[[#This Row],[Total Revenue + Open]]/Table1[[#This Row],[Qty]]</f>
        <v>0.13500000000000001</v>
      </c>
    </row>
    <row r="2481" spans="1:12">
      <c r="A2481" t="s">
        <v>10</v>
      </c>
      <c r="B2481" t="s">
        <v>11</v>
      </c>
      <c r="C2481" t="s">
        <v>119</v>
      </c>
      <c r="D2481" t="s">
        <v>120</v>
      </c>
      <c r="E2481" t="s">
        <v>19</v>
      </c>
      <c r="F2481" t="s">
        <v>40</v>
      </c>
      <c r="G2481" t="s">
        <v>234</v>
      </c>
      <c r="H2481" s="1">
        <v>2018</v>
      </c>
      <c r="I2481" s="2">
        <v>4950</v>
      </c>
      <c r="J2481" s="3">
        <v>668.25</v>
      </c>
      <c r="K2481">
        <f>Table1[[#This Row],[Total Revenue + Open]]/Table1[[#This Row],[Qty]]</f>
        <v>0.13500000000000001</v>
      </c>
      <c r="L2481">
        <f>Table1[[#This Row],[Total Revenue + Open]]/Table1[[#This Row],[Qty]]</f>
        <v>0.13500000000000001</v>
      </c>
    </row>
    <row r="2482" spans="1:12">
      <c r="A2482" t="s">
        <v>10</v>
      </c>
      <c r="B2482" t="s">
        <v>11</v>
      </c>
      <c r="C2482" t="s">
        <v>119</v>
      </c>
      <c r="D2482" t="s">
        <v>120</v>
      </c>
      <c r="E2482" t="s">
        <v>19</v>
      </c>
      <c r="F2482" t="s">
        <v>40</v>
      </c>
      <c r="G2482" t="s">
        <v>234</v>
      </c>
      <c r="H2482" s="1">
        <v>2018</v>
      </c>
      <c r="I2482" s="2">
        <v>6150</v>
      </c>
      <c r="J2482" s="3">
        <v>830.25</v>
      </c>
      <c r="K2482">
        <f>Table1[[#This Row],[Total Revenue + Open]]/Table1[[#This Row],[Qty]]</f>
        <v>0.13500000000000001</v>
      </c>
      <c r="L2482">
        <f>Table1[[#This Row],[Total Revenue + Open]]/Table1[[#This Row],[Qty]]</f>
        <v>0.13500000000000001</v>
      </c>
    </row>
    <row r="2483" spans="1:12">
      <c r="A2483" t="s">
        <v>10</v>
      </c>
      <c r="B2483" t="s">
        <v>11</v>
      </c>
      <c r="C2483" t="s">
        <v>119</v>
      </c>
      <c r="D2483" t="s">
        <v>120</v>
      </c>
      <c r="E2483" t="s">
        <v>19</v>
      </c>
      <c r="F2483" t="s">
        <v>40</v>
      </c>
      <c r="G2483" t="s">
        <v>234</v>
      </c>
      <c r="H2483" s="1">
        <v>2019</v>
      </c>
      <c r="I2483" s="2">
        <v>66050</v>
      </c>
      <c r="J2483" s="3">
        <v>8916.75</v>
      </c>
      <c r="K2483">
        <f>Table1[[#This Row],[Total Revenue + Open]]/Table1[[#This Row],[Qty]]</f>
        <v>0.13500000000000001</v>
      </c>
      <c r="L2483">
        <f>Table1[[#This Row],[Total Revenue + Open]]/Table1[[#This Row],[Qty]]</f>
        <v>0.13500000000000001</v>
      </c>
    </row>
    <row r="2484" spans="1:12">
      <c r="A2484" t="s">
        <v>10</v>
      </c>
      <c r="B2484" t="s">
        <v>11</v>
      </c>
      <c r="C2484" t="s">
        <v>119</v>
      </c>
      <c r="D2484" t="s">
        <v>120</v>
      </c>
      <c r="E2484" t="s">
        <v>19</v>
      </c>
      <c r="F2484" t="s">
        <v>40</v>
      </c>
      <c r="G2484" t="s">
        <v>234</v>
      </c>
      <c r="H2484" s="1">
        <v>2019</v>
      </c>
      <c r="I2484" s="2">
        <v>44950</v>
      </c>
      <c r="J2484" s="3">
        <v>6068.25</v>
      </c>
      <c r="K2484">
        <f>Table1[[#This Row],[Total Revenue + Open]]/Table1[[#This Row],[Qty]]</f>
        <v>0.13500000000000001</v>
      </c>
      <c r="L2484">
        <f>Table1[[#This Row],[Total Revenue + Open]]/Table1[[#This Row],[Qty]]</f>
        <v>0.13500000000000001</v>
      </c>
    </row>
    <row r="2485" spans="1:12">
      <c r="A2485" t="s">
        <v>10</v>
      </c>
      <c r="B2485" t="s">
        <v>11</v>
      </c>
      <c r="C2485" t="s">
        <v>119</v>
      </c>
      <c r="D2485" t="s">
        <v>120</v>
      </c>
      <c r="E2485" t="s">
        <v>19</v>
      </c>
      <c r="F2485" t="s">
        <v>40</v>
      </c>
      <c r="G2485" t="s">
        <v>234</v>
      </c>
      <c r="H2485" s="1">
        <v>2019</v>
      </c>
      <c r="I2485" s="2">
        <v>7100</v>
      </c>
      <c r="J2485" s="3">
        <v>958.5</v>
      </c>
      <c r="K2485">
        <f>Table1[[#This Row],[Total Revenue + Open]]/Table1[[#This Row],[Qty]]</f>
        <v>0.13500000000000001</v>
      </c>
      <c r="L2485">
        <f>Table1[[#This Row],[Total Revenue + Open]]/Table1[[#This Row],[Qty]]</f>
        <v>0.13500000000000001</v>
      </c>
    </row>
    <row r="2486" spans="1:12">
      <c r="A2486" t="s">
        <v>10</v>
      </c>
      <c r="B2486" t="s">
        <v>11</v>
      </c>
      <c r="C2486" t="s">
        <v>119</v>
      </c>
      <c r="D2486" t="s">
        <v>120</v>
      </c>
      <c r="E2486" t="s">
        <v>19</v>
      </c>
      <c r="F2486" t="s">
        <v>40</v>
      </c>
      <c r="G2486" t="s">
        <v>234</v>
      </c>
      <c r="H2486" s="1">
        <v>2019</v>
      </c>
      <c r="I2486" s="2">
        <v>6400</v>
      </c>
      <c r="J2486" s="3">
        <v>864</v>
      </c>
      <c r="K2486">
        <f>Table1[[#This Row],[Total Revenue + Open]]/Table1[[#This Row],[Qty]]</f>
        <v>0.13500000000000001</v>
      </c>
      <c r="L2486">
        <f>Table1[[#This Row],[Total Revenue + Open]]/Table1[[#This Row],[Qty]]</f>
        <v>0.13500000000000001</v>
      </c>
    </row>
    <row r="2487" spans="1:12">
      <c r="A2487" t="s">
        <v>10</v>
      </c>
      <c r="B2487" t="s">
        <v>11</v>
      </c>
      <c r="C2487" t="s">
        <v>119</v>
      </c>
      <c r="D2487" t="s">
        <v>120</v>
      </c>
      <c r="E2487" t="s">
        <v>19</v>
      </c>
      <c r="F2487" t="s">
        <v>40</v>
      </c>
      <c r="G2487" t="s">
        <v>234</v>
      </c>
      <c r="H2487" s="1">
        <v>2019</v>
      </c>
      <c r="I2487" s="2">
        <v>350</v>
      </c>
      <c r="J2487" s="3">
        <v>47.25</v>
      </c>
      <c r="K2487">
        <f>Table1[[#This Row],[Total Revenue + Open]]/Table1[[#This Row],[Qty]]</f>
        <v>0.13500000000000001</v>
      </c>
      <c r="L2487">
        <f>Table1[[#This Row],[Total Revenue + Open]]/Table1[[#This Row],[Qty]]</f>
        <v>0.13500000000000001</v>
      </c>
    </row>
    <row r="2488" spans="1:12">
      <c r="A2488" t="s">
        <v>10</v>
      </c>
      <c r="B2488" t="s">
        <v>11</v>
      </c>
      <c r="C2488" t="s">
        <v>119</v>
      </c>
      <c r="D2488" t="s">
        <v>120</v>
      </c>
      <c r="E2488" t="s">
        <v>19</v>
      </c>
      <c r="F2488" t="s">
        <v>40</v>
      </c>
      <c r="G2488" t="s">
        <v>234</v>
      </c>
      <c r="H2488" s="1">
        <v>2019</v>
      </c>
      <c r="I2488" s="2">
        <v>58650</v>
      </c>
      <c r="J2488" s="3">
        <v>7917.75</v>
      </c>
      <c r="K2488">
        <f>Table1[[#This Row],[Total Revenue + Open]]/Table1[[#This Row],[Qty]]</f>
        <v>0.13500000000000001</v>
      </c>
      <c r="L2488">
        <f>Table1[[#This Row],[Total Revenue + Open]]/Table1[[#This Row],[Qty]]</f>
        <v>0.13500000000000001</v>
      </c>
    </row>
    <row r="2489" spans="1:12">
      <c r="A2489" t="s">
        <v>10</v>
      </c>
      <c r="B2489" t="s">
        <v>11</v>
      </c>
      <c r="C2489" t="s">
        <v>119</v>
      </c>
      <c r="D2489" t="s">
        <v>120</v>
      </c>
      <c r="E2489" t="s">
        <v>19</v>
      </c>
      <c r="F2489" t="s">
        <v>40</v>
      </c>
      <c r="G2489" t="s">
        <v>234</v>
      </c>
      <c r="H2489" s="1">
        <v>2019</v>
      </c>
      <c r="I2489" s="2">
        <v>1500</v>
      </c>
      <c r="J2489" s="3">
        <v>202.5</v>
      </c>
      <c r="K2489">
        <f>Table1[[#This Row],[Total Revenue + Open]]/Table1[[#This Row],[Qty]]</f>
        <v>0.13500000000000001</v>
      </c>
      <c r="L2489">
        <f>Table1[[#This Row],[Total Revenue + Open]]/Table1[[#This Row],[Qty]]</f>
        <v>0.13500000000000001</v>
      </c>
    </row>
    <row r="2490" spans="1:12">
      <c r="A2490" t="s">
        <v>10</v>
      </c>
      <c r="B2490" t="s">
        <v>11</v>
      </c>
      <c r="C2490" t="s">
        <v>119</v>
      </c>
      <c r="D2490" t="s">
        <v>120</v>
      </c>
      <c r="E2490" t="s">
        <v>19</v>
      </c>
      <c r="F2490" t="s">
        <v>40</v>
      </c>
      <c r="G2490" t="s">
        <v>234</v>
      </c>
      <c r="H2490" s="1">
        <v>2019</v>
      </c>
      <c r="I2490" s="2">
        <v>16600</v>
      </c>
      <c r="J2490" s="3">
        <v>2241</v>
      </c>
      <c r="K2490">
        <f>Table1[[#This Row],[Total Revenue + Open]]/Table1[[#This Row],[Qty]]</f>
        <v>0.13500000000000001</v>
      </c>
      <c r="L2490">
        <f>Table1[[#This Row],[Total Revenue + Open]]/Table1[[#This Row],[Qty]]</f>
        <v>0.13500000000000001</v>
      </c>
    </row>
    <row r="2491" spans="1:12">
      <c r="A2491" t="s">
        <v>10</v>
      </c>
      <c r="B2491" t="s">
        <v>11</v>
      </c>
      <c r="C2491" t="s">
        <v>119</v>
      </c>
      <c r="D2491" t="s">
        <v>120</v>
      </c>
      <c r="E2491" t="s">
        <v>19</v>
      </c>
      <c r="F2491" t="s">
        <v>40</v>
      </c>
      <c r="G2491" t="s">
        <v>234</v>
      </c>
      <c r="H2491" s="1">
        <v>2020</v>
      </c>
      <c r="I2491" s="2">
        <v>31050</v>
      </c>
      <c r="J2491" s="3">
        <v>4191.75</v>
      </c>
      <c r="K2491">
        <f>Table1[[#This Row],[Total Revenue + Open]]/Table1[[#This Row],[Qty]]</f>
        <v>0.13500000000000001</v>
      </c>
      <c r="L2491">
        <f>Table1[[#This Row],[Total Revenue + Open]]/Table1[[#This Row],[Qty]]</f>
        <v>0.13500000000000001</v>
      </c>
    </row>
    <row r="2492" spans="1:12">
      <c r="A2492" t="s">
        <v>10</v>
      </c>
      <c r="B2492" t="s">
        <v>11</v>
      </c>
      <c r="C2492" t="s">
        <v>119</v>
      </c>
      <c r="D2492" t="s">
        <v>120</v>
      </c>
      <c r="E2492" t="s">
        <v>19</v>
      </c>
      <c r="F2492" t="s">
        <v>40</v>
      </c>
      <c r="G2492" t="s">
        <v>234</v>
      </c>
      <c r="H2492" s="1">
        <v>2020</v>
      </c>
      <c r="I2492" s="2">
        <v>100</v>
      </c>
      <c r="J2492" s="3">
        <v>13.5</v>
      </c>
      <c r="K2492">
        <f>Table1[[#This Row],[Total Revenue + Open]]/Table1[[#This Row],[Qty]]</f>
        <v>0.13500000000000001</v>
      </c>
      <c r="L2492">
        <f>Table1[[#This Row],[Total Revenue + Open]]/Table1[[#This Row],[Qty]]</f>
        <v>0.13500000000000001</v>
      </c>
    </row>
    <row r="2493" spans="1:12">
      <c r="A2493" t="s">
        <v>10</v>
      </c>
      <c r="B2493" t="s">
        <v>11</v>
      </c>
      <c r="C2493" t="s">
        <v>119</v>
      </c>
      <c r="D2493" t="s">
        <v>120</v>
      </c>
      <c r="E2493" t="s">
        <v>19</v>
      </c>
      <c r="F2493" t="s">
        <v>40</v>
      </c>
      <c r="G2493" t="s">
        <v>234</v>
      </c>
      <c r="H2493" s="1">
        <v>2020</v>
      </c>
      <c r="I2493" s="2">
        <v>1000</v>
      </c>
      <c r="J2493" s="3">
        <v>135</v>
      </c>
      <c r="K2493">
        <f>Table1[[#This Row],[Total Revenue + Open]]/Table1[[#This Row],[Qty]]</f>
        <v>0.13500000000000001</v>
      </c>
      <c r="L2493">
        <f>Table1[[#This Row],[Total Revenue + Open]]/Table1[[#This Row],[Qty]]</f>
        <v>0.13500000000000001</v>
      </c>
    </row>
    <row r="2494" spans="1:12">
      <c r="A2494" t="s">
        <v>10</v>
      </c>
      <c r="B2494" t="s">
        <v>11</v>
      </c>
      <c r="C2494" t="s">
        <v>119</v>
      </c>
      <c r="D2494" t="s">
        <v>120</v>
      </c>
      <c r="E2494" t="s">
        <v>19</v>
      </c>
      <c r="F2494" t="s">
        <v>40</v>
      </c>
      <c r="G2494" t="s">
        <v>234</v>
      </c>
      <c r="H2494" s="1">
        <v>2020</v>
      </c>
      <c r="I2494" s="2">
        <v>9950</v>
      </c>
      <c r="J2494" s="3">
        <v>1343.25</v>
      </c>
      <c r="K2494">
        <f>Table1[[#This Row],[Total Revenue + Open]]/Table1[[#This Row],[Qty]]</f>
        <v>0.13500000000000001</v>
      </c>
      <c r="L2494">
        <f>Table1[[#This Row],[Total Revenue + Open]]/Table1[[#This Row],[Qty]]</f>
        <v>0.13500000000000001</v>
      </c>
    </row>
    <row r="2495" spans="1:12">
      <c r="A2495" t="s">
        <v>10</v>
      </c>
      <c r="B2495" t="s">
        <v>11</v>
      </c>
      <c r="C2495" t="s">
        <v>119</v>
      </c>
      <c r="D2495" t="s">
        <v>120</v>
      </c>
      <c r="E2495" t="s">
        <v>19</v>
      </c>
      <c r="F2495" t="s">
        <v>40</v>
      </c>
      <c r="G2495" t="s">
        <v>234</v>
      </c>
      <c r="H2495" s="1">
        <v>2021</v>
      </c>
      <c r="I2495" s="2">
        <v>9200</v>
      </c>
      <c r="J2495" s="3">
        <v>1242</v>
      </c>
      <c r="K2495">
        <f>Table1[[#This Row],[Total Revenue + Open]]/Table1[[#This Row],[Qty]]</f>
        <v>0.13500000000000001</v>
      </c>
      <c r="L2495">
        <f>Table1[[#This Row],[Total Revenue + Open]]/Table1[[#This Row],[Qty]]</f>
        <v>0.13500000000000001</v>
      </c>
    </row>
    <row r="2496" spans="1:12">
      <c r="A2496" t="s">
        <v>10</v>
      </c>
      <c r="B2496" t="s">
        <v>11</v>
      </c>
      <c r="C2496" t="s">
        <v>119</v>
      </c>
      <c r="D2496" t="s">
        <v>120</v>
      </c>
      <c r="E2496" t="s">
        <v>19</v>
      </c>
      <c r="F2496" t="s">
        <v>40</v>
      </c>
      <c r="G2496" t="s">
        <v>234</v>
      </c>
      <c r="H2496" s="1">
        <v>2021</v>
      </c>
      <c r="I2496" s="2">
        <v>7250</v>
      </c>
      <c r="J2496" s="3">
        <v>978.75</v>
      </c>
      <c r="K2496">
        <f>Table1[[#This Row],[Total Revenue + Open]]/Table1[[#This Row],[Qty]]</f>
        <v>0.13500000000000001</v>
      </c>
      <c r="L2496">
        <f>Table1[[#This Row],[Total Revenue + Open]]/Table1[[#This Row],[Qty]]</f>
        <v>0.13500000000000001</v>
      </c>
    </row>
    <row r="2497" spans="1:12">
      <c r="A2497" t="s">
        <v>10</v>
      </c>
      <c r="B2497" t="s">
        <v>11</v>
      </c>
      <c r="C2497" t="s">
        <v>119</v>
      </c>
      <c r="D2497" t="s">
        <v>120</v>
      </c>
      <c r="E2497" t="s">
        <v>19</v>
      </c>
      <c r="F2497" t="s">
        <v>40</v>
      </c>
      <c r="G2497" t="s">
        <v>234</v>
      </c>
      <c r="H2497" s="1">
        <v>2021</v>
      </c>
      <c r="I2497" s="2">
        <v>16000</v>
      </c>
      <c r="J2497" s="3">
        <v>2160</v>
      </c>
      <c r="K2497">
        <f>Table1[[#This Row],[Total Revenue + Open]]/Table1[[#This Row],[Qty]]</f>
        <v>0.13500000000000001</v>
      </c>
      <c r="L2497">
        <f>Table1[[#This Row],[Total Revenue + Open]]/Table1[[#This Row],[Qty]]</f>
        <v>0.13500000000000001</v>
      </c>
    </row>
    <row r="2498" spans="1:12" hidden="1">
      <c r="A2498" t="s">
        <v>544</v>
      </c>
      <c r="B2498" t="s">
        <v>11</v>
      </c>
      <c r="C2498" t="s">
        <v>73</v>
      </c>
      <c r="D2498" t="s">
        <v>545</v>
      </c>
      <c r="E2498" t="s">
        <v>15</v>
      </c>
      <c r="F2498" t="s">
        <v>566</v>
      </c>
      <c r="G2498" t="s">
        <v>569</v>
      </c>
      <c r="H2498" s="1">
        <v>2022</v>
      </c>
      <c r="I2498" s="2">
        <v>27175</v>
      </c>
      <c r="J2498" s="3">
        <v>23078.734974198698</v>
      </c>
      <c r="K2498">
        <f>Table1[[#This Row],[Total Revenue + Open]]/Table1[[#This Row],[Qty]]</f>
        <v>0.84926347651145162</v>
      </c>
      <c r="L2498">
        <f>Table1[[#This Row],[Total Revenue + Open]]/Table1[[#This Row],[Qty]]</f>
        <v>0.84926347651145162</v>
      </c>
    </row>
    <row r="2499" spans="1:12" hidden="1">
      <c r="A2499" t="s">
        <v>544</v>
      </c>
      <c r="B2499" t="s">
        <v>11</v>
      </c>
      <c r="C2499" t="s">
        <v>73</v>
      </c>
      <c r="D2499" t="s">
        <v>545</v>
      </c>
      <c r="E2499" t="s">
        <v>15</v>
      </c>
      <c r="F2499" t="s">
        <v>566</v>
      </c>
      <c r="G2499" t="s">
        <v>569</v>
      </c>
      <c r="H2499" s="1">
        <v>2022</v>
      </c>
      <c r="I2499" s="2">
        <v>24875</v>
      </c>
      <c r="J2499" s="3">
        <v>22920.630178770702</v>
      </c>
      <c r="K2499">
        <f>Table1[[#This Row],[Total Revenue + Open]]/Table1[[#This Row],[Qty]]</f>
        <v>0.92143236899580705</v>
      </c>
      <c r="L2499">
        <f>Table1[[#This Row],[Total Revenue + Open]]/Table1[[#This Row],[Qty]]</f>
        <v>0.92143236899580705</v>
      </c>
    </row>
    <row r="2500" spans="1:12" hidden="1">
      <c r="A2500" t="s">
        <v>544</v>
      </c>
      <c r="B2500" t="s">
        <v>11</v>
      </c>
      <c r="C2500" t="s">
        <v>73</v>
      </c>
      <c r="D2500" t="s">
        <v>550</v>
      </c>
      <c r="E2500" t="s">
        <v>15</v>
      </c>
      <c r="F2500" t="s">
        <v>80</v>
      </c>
      <c r="G2500" t="s">
        <v>105</v>
      </c>
      <c r="H2500" s="1">
        <v>2022</v>
      </c>
      <c r="I2500" s="2">
        <v>20210</v>
      </c>
      <c r="J2500" s="3">
        <v>22562.323582577701</v>
      </c>
      <c r="K2500">
        <f>Table1[[#This Row],[Total Revenue + Open]]/Table1[[#This Row],[Qty]]</f>
        <v>1.1163940416911282</v>
      </c>
      <c r="L2500">
        <f>Table1[[#This Row],[Total Revenue + Open]]/Table1[[#This Row],[Qty]]</f>
        <v>1.1163940416911282</v>
      </c>
    </row>
    <row r="2501" spans="1:12">
      <c r="A2501" t="s">
        <v>10</v>
      </c>
      <c r="B2501" t="s">
        <v>11</v>
      </c>
      <c r="C2501" t="s">
        <v>119</v>
      </c>
      <c r="D2501" t="s">
        <v>120</v>
      </c>
      <c r="E2501" t="s">
        <v>19</v>
      </c>
      <c r="F2501" t="s">
        <v>40</v>
      </c>
      <c r="G2501" t="s">
        <v>234</v>
      </c>
      <c r="H2501" s="1">
        <v>2018</v>
      </c>
      <c r="I2501" s="2">
        <v>7950</v>
      </c>
      <c r="J2501" s="3">
        <v>1391.25</v>
      </c>
      <c r="K2501">
        <f>Table1[[#This Row],[Total Revenue + Open]]/Table1[[#This Row],[Qty]]</f>
        <v>0.17499999999999999</v>
      </c>
      <c r="L2501">
        <f>Table1[[#This Row],[Total Revenue + Open]]/Table1[[#This Row],[Qty]]</f>
        <v>0.17499999999999999</v>
      </c>
    </row>
    <row r="2502" spans="1:12">
      <c r="A2502" t="s">
        <v>10</v>
      </c>
      <c r="B2502" t="s">
        <v>11</v>
      </c>
      <c r="C2502" t="s">
        <v>119</v>
      </c>
      <c r="D2502" t="s">
        <v>120</v>
      </c>
      <c r="E2502" t="s">
        <v>19</v>
      </c>
      <c r="F2502" t="s">
        <v>40</v>
      </c>
      <c r="G2502" t="s">
        <v>234</v>
      </c>
      <c r="H2502" s="1">
        <v>2018</v>
      </c>
      <c r="I2502" s="2">
        <v>7000</v>
      </c>
      <c r="J2502" s="3">
        <v>1225</v>
      </c>
      <c r="K2502">
        <f>Table1[[#This Row],[Total Revenue + Open]]/Table1[[#This Row],[Qty]]</f>
        <v>0.17499999999999999</v>
      </c>
      <c r="L2502">
        <f>Table1[[#This Row],[Total Revenue + Open]]/Table1[[#This Row],[Qty]]</f>
        <v>0.17499999999999999</v>
      </c>
    </row>
    <row r="2503" spans="1:12">
      <c r="A2503" t="s">
        <v>10</v>
      </c>
      <c r="B2503" t="s">
        <v>11</v>
      </c>
      <c r="C2503" t="s">
        <v>119</v>
      </c>
      <c r="D2503" t="s">
        <v>120</v>
      </c>
      <c r="E2503" t="s">
        <v>19</v>
      </c>
      <c r="F2503" t="s">
        <v>40</v>
      </c>
      <c r="G2503" t="s">
        <v>234</v>
      </c>
      <c r="H2503" s="1">
        <v>2017</v>
      </c>
      <c r="I2503" s="2">
        <v>1000</v>
      </c>
      <c r="J2503" s="3">
        <v>120</v>
      </c>
      <c r="K2503">
        <f>Table1[[#This Row],[Total Revenue + Open]]/Table1[[#This Row],[Qty]]</f>
        <v>0.12</v>
      </c>
      <c r="L2503">
        <f>Table1[[#This Row],[Total Revenue + Open]]/Table1[[#This Row],[Qty]]</f>
        <v>0.12</v>
      </c>
    </row>
    <row r="2504" spans="1:12">
      <c r="A2504" t="s">
        <v>10</v>
      </c>
      <c r="B2504" t="s">
        <v>11</v>
      </c>
      <c r="C2504" t="s">
        <v>119</v>
      </c>
      <c r="D2504" t="s">
        <v>120</v>
      </c>
      <c r="E2504" t="s">
        <v>19</v>
      </c>
      <c r="F2504" t="s">
        <v>40</v>
      </c>
      <c r="G2504" t="s">
        <v>234</v>
      </c>
      <c r="H2504" s="1">
        <v>2017</v>
      </c>
      <c r="I2504" s="2">
        <v>26250</v>
      </c>
      <c r="J2504" s="3">
        <v>3150</v>
      </c>
      <c r="K2504">
        <f>Table1[[#This Row],[Total Revenue + Open]]/Table1[[#This Row],[Qty]]</f>
        <v>0.12</v>
      </c>
      <c r="L2504">
        <f>Table1[[#This Row],[Total Revenue + Open]]/Table1[[#This Row],[Qty]]</f>
        <v>0.12</v>
      </c>
    </row>
    <row r="2505" spans="1:12">
      <c r="A2505" t="s">
        <v>10</v>
      </c>
      <c r="B2505" t="s">
        <v>11</v>
      </c>
      <c r="C2505" t="s">
        <v>119</v>
      </c>
      <c r="D2505" t="s">
        <v>120</v>
      </c>
      <c r="E2505" t="s">
        <v>19</v>
      </c>
      <c r="F2505" t="s">
        <v>40</v>
      </c>
      <c r="G2505" t="s">
        <v>234</v>
      </c>
      <c r="H2505" s="1">
        <v>2017</v>
      </c>
      <c r="I2505" s="2">
        <v>7750</v>
      </c>
      <c r="J2505" s="3">
        <v>930</v>
      </c>
      <c r="K2505">
        <f>Table1[[#This Row],[Total Revenue + Open]]/Table1[[#This Row],[Qty]]</f>
        <v>0.12</v>
      </c>
      <c r="L2505">
        <f>Table1[[#This Row],[Total Revenue + Open]]/Table1[[#This Row],[Qty]]</f>
        <v>0.12</v>
      </c>
    </row>
    <row r="2506" spans="1:12">
      <c r="A2506" t="s">
        <v>10</v>
      </c>
      <c r="B2506" t="s">
        <v>11</v>
      </c>
      <c r="C2506" t="s">
        <v>119</v>
      </c>
      <c r="D2506" t="s">
        <v>120</v>
      </c>
      <c r="E2506" t="s">
        <v>19</v>
      </c>
      <c r="F2506" t="s">
        <v>40</v>
      </c>
      <c r="G2506" t="s">
        <v>234</v>
      </c>
      <c r="H2506" s="1">
        <v>2017</v>
      </c>
      <c r="I2506" s="2">
        <v>43300</v>
      </c>
      <c r="J2506" s="3">
        <v>5412.5</v>
      </c>
      <c r="K2506">
        <f>Table1[[#This Row],[Total Revenue + Open]]/Table1[[#This Row],[Qty]]</f>
        <v>0.125</v>
      </c>
      <c r="L2506">
        <f>Table1[[#This Row],[Total Revenue + Open]]/Table1[[#This Row],[Qty]]</f>
        <v>0.125</v>
      </c>
    </row>
    <row r="2507" spans="1:12">
      <c r="A2507" t="s">
        <v>10</v>
      </c>
      <c r="B2507" t="s">
        <v>11</v>
      </c>
      <c r="C2507" t="s">
        <v>119</v>
      </c>
      <c r="D2507" t="s">
        <v>120</v>
      </c>
      <c r="E2507" t="s">
        <v>19</v>
      </c>
      <c r="F2507" t="s">
        <v>40</v>
      </c>
      <c r="G2507" t="s">
        <v>234</v>
      </c>
      <c r="H2507" s="1">
        <v>2017</v>
      </c>
      <c r="I2507" s="2">
        <v>4300</v>
      </c>
      <c r="J2507" s="3">
        <v>537.5</v>
      </c>
      <c r="K2507">
        <f>Table1[[#This Row],[Total Revenue + Open]]/Table1[[#This Row],[Qty]]</f>
        <v>0.125</v>
      </c>
      <c r="L2507">
        <f>Table1[[#This Row],[Total Revenue + Open]]/Table1[[#This Row],[Qty]]</f>
        <v>0.125</v>
      </c>
    </row>
    <row r="2508" spans="1:12">
      <c r="A2508" t="s">
        <v>10</v>
      </c>
      <c r="B2508" t="s">
        <v>11</v>
      </c>
      <c r="C2508" t="s">
        <v>119</v>
      </c>
      <c r="D2508" t="s">
        <v>120</v>
      </c>
      <c r="E2508" t="s">
        <v>19</v>
      </c>
      <c r="F2508" t="s">
        <v>40</v>
      </c>
      <c r="G2508" t="s">
        <v>234</v>
      </c>
      <c r="H2508" s="1">
        <v>2017</v>
      </c>
      <c r="I2508" s="2">
        <v>9700</v>
      </c>
      <c r="J2508" s="3">
        <v>1212.5</v>
      </c>
      <c r="K2508">
        <f>Table1[[#This Row],[Total Revenue + Open]]/Table1[[#This Row],[Qty]]</f>
        <v>0.125</v>
      </c>
      <c r="L2508">
        <f>Table1[[#This Row],[Total Revenue + Open]]/Table1[[#This Row],[Qty]]</f>
        <v>0.125</v>
      </c>
    </row>
    <row r="2509" spans="1:12">
      <c r="A2509" t="s">
        <v>10</v>
      </c>
      <c r="B2509" t="s">
        <v>11</v>
      </c>
      <c r="C2509" t="s">
        <v>119</v>
      </c>
      <c r="D2509" t="s">
        <v>120</v>
      </c>
      <c r="E2509" t="s">
        <v>19</v>
      </c>
      <c r="F2509" t="s">
        <v>40</v>
      </c>
      <c r="G2509" t="s">
        <v>234</v>
      </c>
      <c r="H2509" s="1">
        <v>2017</v>
      </c>
      <c r="I2509" s="2">
        <v>6850</v>
      </c>
      <c r="J2509" s="3">
        <v>856.25</v>
      </c>
      <c r="K2509">
        <f>Table1[[#This Row],[Total Revenue + Open]]/Table1[[#This Row],[Qty]]</f>
        <v>0.125</v>
      </c>
      <c r="L2509">
        <f>Table1[[#This Row],[Total Revenue + Open]]/Table1[[#This Row],[Qty]]</f>
        <v>0.125</v>
      </c>
    </row>
    <row r="2510" spans="1:12">
      <c r="A2510" t="s">
        <v>10</v>
      </c>
      <c r="B2510" t="s">
        <v>11</v>
      </c>
      <c r="C2510" t="s">
        <v>119</v>
      </c>
      <c r="D2510" t="s">
        <v>120</v>
      </c>
      <c r="E2510" t="s">
        <v>19</v>
      </c>
      <c r="F2510" t="s">
        <v>40</v>
      </c>
      <c r="G2510" t="s">
        <v>234</v>
      </c>
      <c r="H2510" s="1">
        <v>2017</v>
      </c>
      <c r="I2510" s="2">
        <v>2550</v>
      </c>
      <c r="J2510" s="3">
        <v>318.75</v>
      </c>
      <c r="K2510">
        <f>Table1[[#This Row],[Total Revenue + Open]]/Table1[[#This Row],[Qty]]</f>
        <v>0.125</v>
      </c>
      <c r="L2510">
        <f>Table1[[#This Row],[Total Revenue + Open]]/Table1[[#This Row],[Qty]]</f>
        <v>0.125</v>
      </c>
    </row>
    <row r="2511" spans="1:12">
      <c r="A2511" t="s">
        <v>10</v>
      </c>
      <c r="B2511" t="s">
        <v>11</v>
      </c>
      <c r="C2511" t="s">
        <v>119</v>
      </c>
      <c r="D2511" t="s">
        <v>120</v>
      </c>
      <c r="E2511" t="s">
        <v>19</v>
      </c>
      <c r="F2511" t="s">
        <v>40</v>
      </c>
      <c r="G2511" t="s">
        <v>234</v>
      </c>
      <c r="H2511" s="1">
        <v>2017</v>
      </c>
      <c r="I2511" s="2">
        <v>26200</v>
      </c>
      <c r="J2511" s="3">
        <v>3275</v>
      </c>
      <c r="K2511">
        <f>Table1[[#This Row],[Total Revenue + Open]]/Table1[[#This Row],[Qty]]</f>
        <v>0.125</v>
      </c>
      <c r="L2511">
        <f>Table1[[#This Row],[Total Revenue + Open]]/Table1[[#This Row],[Qty]]</f>
        <v>0.125</v>
      </c>
    </row>
    <row r="2512" spans="1:12">
      <c r="A2512" t="s">
        <v>10</v>
      </c>
      <c r="B2512" t="s">
        <v>11</v>
      </c>
      <c r="C2512" t="s">
        <v>119</v>
      </c>
      <c r="D2512" t="s">
        <v>120</v>
      </c>
      <c r="E2512" t="s">
        <v>19</v>
      </c>
      <c r="F2512" t="s">
        <v>40</v>
      </c>
      <c r="G2512" t="s">
        <v>234</v>
      </c>
      <c r="H2512" s="1">
        <v>2017</v>
      </c>
      <c r="I2512" s="2">
        <v>20550</v>
      </c>
      <c r="J2512" s="3">
        <v>2568.75</v>
      </c>
      <c r="K2512">
        <f>Table1[[#This Row],[Total Revenue + Open]]/Table1[[#This Row],[Qty]]</f>
        <v>0.125</v>
      </c>
      <c r="L2512">
        <f>Table1[[#This Row],[Total Revenue + Open]]/Table1[[#This Row],[Qty]]</f>
        <v>0.125</v>
      </c>
    </row>
    <row r="2513" spans="1:12">
      <c r="A2513" t="s">
        <v>10</v>
      </c>
      <c r="B2513" t="s">
        <v>11</v>
      </c>
      <c r="C2513" t="s">
        <v>119</v>
      </c>
      <c r="D2513" t="s">
        <v>120</v>
      </c>
      <c r="E2513" t="s">
        <v>19</v>
      </c>
      <c r="F2513" t="s">
        <v>40</v>
      </c>
      <c r="G2513" t="s">
        <v>234</v>
      </c>
      <c r="H2513" s="1">
        <v>2017</v>
      </c>
      <c r="I2513" s="2">
        <v>11000</v>
      </c>
      <c r="J2513" s="3">
        <v>1375</v>
      </c>
      <c r="K2513">
        <f>Table1[[#This Row],[Total Revenue + Open]]/Table1[[#This Row],[Qty]]</f>
        <v>0.125</v>
      </c>
      <c r="L2513">
        <f>Table1[[#This Row],[Total Revenue + Open]]/Table1[[#This Row],[Qty]]</f>
        <v>0.125</v>
      </c>
    </row>
    <row r="2514" spans="1:12">
      <c r="A2514" t="s">
        <v>10</v>
      </c>
      <c r="B2514" t="s">
        <v>11</v>
      </c>
      <c r="C2514" t="s">
        <v>119</v>
      </c>
      <c r="D2514" t="s">
        <v>120</v>
      </c>
      <c r="E2514" t="s">
        <v>19</v>
      </c>
      <c r="F2514" t="s">
        <v>40</v>
      </c>
      <c r="G2514" t="s">
        <v>234</v>
      </c>
      <c r="H2514" s="1">
        <v>2017</v>
      </c>
      <c r="I2514" s="2">
        <v>3450</v>
      </c>
      <c r="J2514" s="3">
        <v>431.25</v>
      </c>
      <c r="K2514">
        <f>Table1[[#This Row],[Total Revenue + Open]]/Table1[[#This Row],[Qty]]</f>
        <v>0.125</v>
      </c>
      <c r="L2514">
        <f>Table1[[#This Row],[Total Revenue + Open]]/Table1[[#This Row],[Qty]]</f>
        <v>0.125</v>
      </c>
    </row>
    <row r="2515" spans="1:12">
      <c r="A2515" t="s">
        <v>10</v>
      </c>
      <c r="B2515" t="s">
        <v>11</v>
      </c>
      <c r="C2515" t="s">
        <v>119</v>
      </c>
      <c r="D2515" t="s">
        <v>120</v>
      </c>
      <c r="E2515" t="s">
        <v>19</v>
      </c>
      <c r="F2515" t="s">
        <v>40</v>
      </c>
      <c r="G2515" t="s">
        <v>234</v>
      </c>
      <c r="H2515" s="1">
        <v>2018</v>
      </c>
      <c r="I2515" s="2">
        <v>7350</v>
      </c>
      <c r="J2515" s="3">
        <v>918.75</v>
      </c>
      <c r="K2515">
        <f>Table1[[#This Row],[Total Revenue + Open]]/Table1[[#This Row],[Qty]]</f>
        <v>0.125</v>
      </c>
      <c r="L2515">
        <f>Table1[[#This Row],[Total Revenue + Open]]/Table1[[#This Row],[Qty]]</f>
        <v>0.125</v>
      </c>
    </row>
    <row r="2516" spans="1:12">
      <c r="A2516" t="s">
        <v>10</v>
      </c>
      <c r="B2516" t="s">
        <v>11</v>
      </c>
      <c r="C2516" t="s">
        <v>119</v>
      </c>
      <c r="D2516" t="s">
        <v>120</v>
      </c>
      <c r="E2516" t="s">
        <v>19</v>
      </c>
      <c r="F2516" t="s">
        <v>40</v>
      </c>
      <c r="G2516" t="s">
        <v>234</v>
      </c>
      <c r="H2516" s="1">
        <v>2018</v>
      </c>
      <c r="I2516" s="2">
        <v>500</v>
      </c>
      <c r="J2516" s="3">
        <v>62.5</v>
      </c>
      <c r="K2516">
        <f>Table1[[#This Row],[Total Revenue + Open]]/Table1[[#This Row],[Qty]]</f>
        <v>0.125</v>
      </c>
      <c r="L2516">
        <f>Table1[[#This Row],[Total Revenue + Open]]/Table1[[#This Row],[Qty]]</f>
        <v>0.125</v>
      </c>
    </row>
    <row r="2517" spans="1:12">
      <c r="A2517" t="s">
        <v>10</v>
      </c>
      <c r="B2517" t="s">
        <v>11</v>
      </c>
      <c r="C2517" t="s">
        <v>119</v>
      </c>
      <c r="D2517" t="s">
        <v>120</v>
      </c>
      <c r="E2517" t="s">
        <v>19</v>
      </c>
      <c r="F2517" t="s">
        <v>40</v>
      </c>
      <c r="G2517" t="s">
        <v>234</v>
      </c>
      <c r="H2517" s="1">
        <v>2018</v>
      </c>
      <c r="I2517" s="2">
        <v>10200</v>
      </c>
      <c r="J2517" s="3">
        <v>1275</v>
      </c>
      <c r="K2517">
        <f>Table1[[#This Row],[Total Revenue + Open]]/Table1[[#This Row],[Qty]]</f>
        <v>0.125</v>
      </c>
      <c r="L2517">
        <f>Table1[[#This Row],[Total Revenue + Open]]/Table1[[#This Row],[Qty]]</f>
        <v>0.125</v>
      </c>
    </row>
    <row r="2518" spans="1:12">
      <c r="A2518" t="s">
        <v>10</v>
      </c>
      <c r="B2518" t="s">
        <v>11</v>
      </c>
      <c r="C2518" t="s">
        <v>119</v>
      </c>
      <c r="D2518" t="s">
        <v>120</v>
      </c>
      <c r="E2518" t="s">
        <v>19</v>
      </c>
      <c r="F2518" t="s">
        <v>40</v>
      </c>
      <c r="G2518" t="s">
        <v>234</v>
      </c>
      <c r="H2518" s="1">
        <v>2018</v>
      </c>
      <c r="I2518" s="2">
        <v>2500</v>
      </c>
      <c r="J2518" s="3">
        <v>312.5</v>
      </c>
      <c r="K2518">
        <f>Table1[[#This Row],[Total Revenue + Open]]/Table1[[#This Row],[Qty]]</f>
        <v>0.125</v>
      </c>
      <c r="L2518">
        <f>Table1[[#This Row],[Total Revenue + Open]]/Table1[[#This Row],[Qty]]</f>
        <v>0.125</v>
      </c>
    </row>
    <row r="2519" spans="1:12">
      <c r="A2519" t="s">
        <v>10</v>
      </c>
      <c r="B2519" t="s">
        <v>11</v>
      </c>
      <c r="C2519" t="s">
        <v>119</v>
      </c>
      <c r="D2519" t="s">
        <v>120</v>
      </c>
      <c r="E2519" t="s">
        <v>19</v>
      </c>
      <c r="F2519" t="s">
        <v>40</v>
      </c>
      <c r="G2519" t="s">
        <v>234</v>
      </c>
      <c r="H2519" s="1">
        <v>2018</v>
      </c>
      <c r="I2519" s="2">
        <v>2100</v>
      </c>
      <c r="J2519" s="3">
        <v>262.5</v>
      </c>
      <c r="K2519">
        <f>Table1[[#This Row],[Total Revenue + Open]]/Table1[[#This Row],[Qty]]</f>
        <v>0.125</v>
      </c>
      <c r="L2519">
        <f>Table1[[#This Row],[Total Revenue + Open]]/Table1[[#This Row],[Qty]]</f>
        <v>0.125</v>
      </c>
    </row>
    <row r="2520" spans="1:12">
      <c r="A2520" t="s">
        <v>10</v>
      </c>
      <c r="B2520" t="s">
        <v>11</v>
      </c>
      <c r="C2520" t="s">
        <v>119</v>
      </c>
      <c r="D2520" t="s">
        <v>120</v>
      </c>
      <c r="E2520" t="s">
        <v>19</v>
      </c>
      <c r="F2520" t="s">
        <v>40</v>
      </c>
      <c r="G2520" t="s">
        <v>234</v>
      </c>
      <c r="H2520" s="1">
        <v>2018</v>
      </c>
      <c r="I2520" s="2">
        <v>33100</v>
      </c>
      <c r="J2520" s="3">
        <v>4137.5</v>
      </c>
      <c r="K2520">
        <f>Table1[[#This Row],[Total Revenue + Open]]/Table1[[#This Row],[Qty]]</f>
        <v>0.125</v>
      </c>
      <c r="L2520">
        <f>Table1[[#This Row],[Total Revenue + Open]]/Table1[[#This Row],[Qty]]</f>
        <v>0.125</v>
      </c>
    </row>
    <row r="2521" spans="1:12">
      <c r="A2521" t="s">
        <v>10</v>
      </c>
      <c r="B2521" t="s">
        <v>11</v>
      </c>
      <c r="C2521" t="s">
        <v>119</v>
      </c>
      <c r="D2521" t="s">
        <v>120</v>
      </c>
      <c r="E2521" t="s">
        <v>19</v>
      </c>
      <c r="F2521" t="s">
        <v>40</v>
      </c>
      <c r="G2521" t="s">
        <v>234</v>
      </c>
      <c r="H2521" s="1">
        <v>2018</v>
      </c>
      <c r="I2521" s="2">
        <v>500</v>
      </c>
      <c r="J2521" s="3">
        <v>62.5</v>
      </c>
      <c r="K2521">
        <f>Table1[[#This Row],[Total Revenue + Open]]/Table1[[#This Row],[Qty]]</f>
        <v>0.125</v>
      </c>
      <c r="L2521">
        <f>Table1[[#This Row],[Total Revenue + Open]]/Table1[[#This Row],[Qty]]</f>
        <v>0.125</v>
      </c>
    </row>
    <row r="2522" spans="1:12">
      <c r="A2522" t="s">
        <v>10</v>
      </c>
      <c r="B2522" t="s">
        <v>11</v>
      </c>
      <c r="C2522" t="s">
        <v>119</v>
      </c>
      <c r="D2522" t="s">
        <v>120</v>
      </c>
      <c r="E2522" t="s">
        <v>19</v>
      </c>
      <c r="F2522" t="s">
        <v>40</v>
      </c>
      <c r="G2522" t="s">
        <v>234</v>
      </c>
      <c r="H2522" s="1">
        <v>2018</v>
      </c>
      <c r="I2522" s="2">
        <v>6100</v>
      </c>
      <c r="J2522" s="3">
        <v>762.5</v>
      </c>
      <c r="K2522">
        <f>Table1[[#This Row],[Total Revenue + Open]]/Table1[[#This Row],[Qty]]</f>
        <v>0.125</v>
      </c>
      <c r="L2522">
        <f>Table1[[#This Row],[Total Revenue + Open]]/Table1[[#This Row],[Qty]]</f>
        <v>0.125</v>
      </c>
    </row>
    <row r="2523" spans="1:12">
      <c r="A2523" t="s">
        <v>10</v>
      </c>
      <c r="B2523" t="s">
        <v>11</v>
      </c>
      <c r="C2523" t="s">
        <v>119</v>
      </c>
      <c r="D2523" t="s">
        <v>120</v>
      </c>
      <c r="E2523" t="s">
        <v>19</v>
      </c>
      <c r="F2523" t="s">
        <v>40</v>
      </c>
      <c r="G2523" t="s">
        <v>234</v>
      </c>
      <c r="H2523" s="1">
        <v>2019</v>
      </c>
      <c r="I2523" s="2">
        <v>2450</v>
      </c>
      <c r="J2523" s="3">
        <v>306.25</v>
      </c>
      <c r="K2523">
        <f>Table1[[#This Row],[Total Revenue + Open]]/Table1[[#This Row],[Qty]]</f>
        <v>0.125</v>
      </c>
      <c r="L2523">
        <f>Table1[[#This Row],[Total Revenue + Open]]/Table1[[#This Row],[Qty]]</f>
        <v>0.125</v>
      </c>
    </row>
    <row r="2524" spans="1:12">
      <c r="A2524" t="s">
        <v>10</v>
      </c>
      <c r="B2524" t="s">
        <v>11</v>
      </c>
      <c r="C2524" t="s">
        <v>119</v>
      </c>
      <c r="D2524" t="s">
        <v>120</v>
      </c>
      <c r="E2524" t="s">
        <v>19</v>
      </c>
      <c r="F2524" t="s">
        <v>40</v>
      </c>
      <c r="G2524" t="s">
        <v>234</v>
      </c>
      <c r="H2524" s="1">
        <v>2019</v>
      </c>
      <c r="I2524" s="2">
        <v>10950</v>
      </c>
      <c r="J2524" s="3">
        <v>1368.75</v>
      </c>
      <c r="K2524">
        <f>Table1[[#This Row],[Total Revenue + Open]]/Table1[[#This Row],[Qty]]</f>
        <v>0.125</v>
      </c>
      <c r="L2524">
        <f>Table1[[#This Row],[Total Revenue + Open]]/Table1[[#This Row],[Qty]]</f>
        <v>0.125</v>
      </c>
    </row>
    <row r="2525" spans="1:12">
      <c r="A2525" t="s">
        <v>10</v>
      </c>
      <c r="B2525" t="s">
        <v>11</v>
      </c>
      <c r="C2525" t="s">
        <v>119</v>
      </c>
      <c r="D2525" t="s">
        <v>120</v>
      </c>
      <c r="E2525" t="s">
        <v>19</v>
      </c>
      <c r="F2525" t="s">
        <v>40</v>
      </c>
      <c r="G2525" t="s">
        <v>234</v>
      </c>
      <c r="H2525" s="1">
        <v>2019</v>
      </c>
      <c r="I2525" s="2">
        <v>9100</v>
      </c>
      <c r="J2525" s="3">
        <v>1137.5</v>
      </c>
      <c r="K2525">
        <f>Table1[[#This Row],[Total Revenue + Open]]/Table1[[#This Row],[Qty]]</f>
        <v>0.125</v>
      </c>
      <c r="L2525">
        <f>Table1[[#This Row],[Total Revenue + Open]]/Table1[[#This Row],[Qty]]</f>
        <v>0.125</v>
      </c>
    </row>
    <row r="2526" spans="1:12">
      <c r="A2526" t="s">
        <v>10</v>
      </c>
      <c r="B2526" t="s">
        <v>11</v>
      </c>
      <c r="C2526" t="s">
        <v>119</v>
      </c>
      <c r="D2526" t="s">
        <v>120</v>
      </c>
      <c r="E2526" t="s">
        <v>19</v>
      </c>
      <c r="F2526" t="s">
        <v>40</v>
      </c>
      <c r="G2526" t="s">
        <v>234</v>
      </c>
      <c r="H2526" s="1">
        <v>2019</v>
      </c>
      <c r="I2526" s="2">
        <v>3450</v>
      </c>
      <c r="J2526" s="3">
        <v>431.25</v>
      </c>
      <c r="K2526">
        <f>Table1[[#This Row],[Total Revenue + Open]]/Table1[[#This Row],[Qty]]</f>
        <v>0.125</v>
      </c>
      <c r="L2526">
        <f>Table1[[#This Row],[Total Revenue + Open]]/Table1[[#This Row],[Qty]]</f>
        <v>0.125</v>
      </c>
    </row>
    <row r="2527" spans="1:12">
      <c r="A2527" t="s">
        <v>10</v>
      </c>
      <c r="B2527" t="s">
        <v>11</v>
      </c>
      <c r="C2527" t="s">
        <v>119</v>
      </c>
      <c r="D2527" t="s">
        <v>120</v>
      </c>
      <c r="E2527" t="s">
        <v>19</v>
      </c>
      <c r="F2527" t="s">
        <v>40</v>
      </c>
      <c r="G2527" t="s">
        <v>234</v>
      </c>
      <c r="H2527" s="1">
        <v>2019</v>
      </c>
      <c r="I2527" s="2">
        <v>50</v>
      </c>
      <c r="J2527" s="3">
        <v>6.25</v>
      </c>
      <c r="K2527">
        <f>Table1[[#This Row],[Total Revenue + Open]]/Table1[[#This Row],[Qty]]</f>
        <v>0.125</v>
      </c>
      <c r="L2527">
        <f>Table1[[#This Row],[Total Revenue + Open]]/Table1[[#This Row],[Qty]]</f>
        <v>0.125</v>
      </c>
    </row>
    <row r="2528" spans="1:12">
      <c r="A2528" t="s">
        <v>10</v>
      </c>
      <c r="B2528" t="s">
        <v>11</v>
      </c>
      <c r="C2528" t="s">
        <v>119</v>
      </c>
      <c r="D2528" t="s">
        <v>120</v>
      </c>
      <c r="E2528" t="s">
        <v>19</v>
      </c>
      <c r="F2528" t="s">
        <v>40</v>
      </c>
      <c r="G2528" t="s">
        <v>234</v>
      </c>
      <c r="H2528" s="1">
        <v>2017</v>
      </c>
      <c r="I2528" s="2">
        <v>2800</v>
      </c>
      <c r="J2528" s="3">
        <v>364</v>
      </c>
      <c r="K2528">
        <f>Table1[[#This Row],[Total Revenue + Open]]/Table1[[#This Row],[Qty]]</f>
        <v>0.13</v>
      </c>
      <c r="L2528">
        <f>Table1[[#This Row],[Total Revenue + Open]]/Table1[[#This Row],[Qty]]</f>
        <v>0.13</v>
      </c>
    </row>
    <row r="2529" spans="1:12">
      <c r="A2529" t="s">
        <v>10</v>
      </c>
      <c r="B2529" t="s">
        <v>11</v>
      </c>
      <c r="C2529" t="s">
        <v>119</v>
      </c>
      <c r="D2529" t="s">
        <v>120</v>
      </c>
      <c r="E2529" t="s">
        <v>19</v>
      </c>
      <c r="F2529" t="s">
        <v>40</v>
      </c>
      <c r="G2529" t="s">
        <v>234</v>
      </c>
      <c r="H2529" s="1">
        <v>2017</v>
      </c>
      <c r="I2529" s="2">
        <v>1150</v>
      </c>
      <c r="J2529" s="3">
        <v>155.25</v>
      </c>
      <c r="K2529">
        <f>Table1[[#This Row],[Total Revenue + Open]]/Table1[[#This Row],[Qty]]</f>
        <v>0.13500000000000001</v>
      </c>
      <c r="L2529">
        <f>Table1[[#This Row],[Total Revenue + Open]]/Table1[[#This Row],[Qty]]</f>
        <v>0.13500000000000001</v>
      </c>
    </row>
    <row r="2530" spans="1:12">
      <c r="A2530" t="s">
        <v>10</v>
      </c>
      <c r="B2530" t="s">
        <v>11</v>
      </c>
      <c r="C2530" t="s">
        <v>119</v>
      </c>
      <c r="D2530" t="s">
        <v>120</v>
      </c>
      <c r="E2530" t="s">
        <v>19</v>
      </c>
      <c r="F2530" t="s">
        <v>40</v>
      </c>
      <c r="G2530" t="s">
        <v>234</v>
      </c>
      <c r="H2530" s="1">
        <v>2017</v>
      </c>
      <c r="I2530" s="2">
        <v>650</v>
      </c>
      <c r="J2530" s="3">
        <v>87.75</v>
      </c>
      <c r="K2530">
        <f>Table1[[#This Row],[Total Revenue + Open]]/Table1[[#This Row],[Qty]]</f>
        <v>0.13500000000000001</v>
      </c>
      <c r="L2530">
        <f>Table1[[#This Row],[Total Revenue + Open]]/Table1[[#This Row],[Qty]]</f>
        <v>0.13500000000000001</v>
      </c>
    </row>
    <row r="2531" spans="1:12">
      <c r="A2531" t="s">
        <v>10</v>
      </c>
      <c r="B2531" t="s">
        <v>11</v>
      </c>
      <c r="C2531" t="s">
        <v>119</v>
      </c>
      <c r="D2531" t="s">
        <v>120</v>
      </c>
      <c r="E2531" t="s">
        <v>19</v>
      </c>
      <c r="F2531" t="s">
        <v>40</v>
      </c>
      <c r="G2531" t="s">
        <v>234</v>
      </c>
      <c r="H2531" s="1">
        <v>2017</v>
      </c>
      <c r="I2531" s="2">
        <v>1050</v>
      </c>
      <c r="J2531" s="3">
        <v>141.75</v>
      </c>
      <c r="K2531">
        <f>Table1[[#This Row],[Total Revenue + Open]]/Table1[[#This Row],[Qty]]</f>
        <v>0.13500000000000001</v>
      </c>
      <c r="L2531">
        <f>Table1[[#This Row],[Total Revenue + Open]]/Table1[[#This Row],[Qty]]</f>
        <v>0.13500000000000001</v>
      </c>
    </row>
    <row r="2532" spans="1:12">
      <c r="A2532" t="s">
        <v>10</v>
      </c>
      <c r="B2532" t="s">
        <v>11</v>
      </c>
      <c r="C2532" t="s">
        <v>119</v>
      </c>
      <c r="D2532" t="s">
        <v>120</v>
      </c>
      <c r="E2532" t="s">
        <v>19</v>
      </c>
      <c r="F2532" t="s">
        <v>40</v>
      </c>
      <c r="G2532" t="s">
        <v>234</v>
      </c>
      <c r="H2532" s="1">
        <v>2017</v>
      </c>
      <c r="I2532" s="2">
        <v>5250</v>
      </c>
      <c r="J2532" s="3">
        <v>708.75</v>
      </c>
      <c r="K2532">
        <f>Table1[[#This Row],[Total Revenue + Open]]/Table1[[#This Row],[Qty]]</f>
        <v>0.13500000000000001</v>
      </c>
      <c r="L2532">
        <f>Table1[[#This Row],[Total Revenue + Open]]/Table1[[#This Row],[Qty]]</f>
        <v>0.13500000000000001</v>
      </c>
    </row>
    <row r="2533" spans="1:12">
      <c r="A2533" t="s">
        <v>10</v>
      </c>
      <c r="B2533" t="s">
        <v>11</v>
      </c>
      <c r="C2533" t="s">
        <v>119</v>
      </c>
      <c r="D2533" t="s">
        <v>120</v>
      </c>
      <c r="E2533" t="s">
        <v>19</v>
      </c>
      <c r="F2533" t="s">
        <v>40</v>
      </c>
      <c r="G2533" t="s">
        <v>234</v>
      </c>
      <c r="H2533" s="1">
        <v>2017</v>
      </c>
      <c r="I2533" s="2">
        <v>2200</v>
      </c>
      <c r="J2533" s="3">
        <v>297</v>
      </c>
      <c r="K2533">
        <f>Table1[[#This Row],[Total Revenue + Open]]/Table1[[#This Row],[Qty]]</f>
        <v>0.13500000000000001</v>
      </c>
      <c r="L2533">
        <f>Table1[[#This Row],[Total Revenue + Open]]/Table1[[#This Row],[Qty]]</f>
        <v>0.13500000000000001</v>
      </c>
    </row>
    <row r="2534" spans="1:12">
      <c r="A2534" t="s">
        <v>10</v>
      </c>
      <c r="B2534" t="s">
        <v>11</v>
      </c>
      <c r="C2534" t="s">
        <v>119</v>
      </c>
      <c r="D2534" t="s">
        <v>120</v>
      </c>
      <c r="E2534" t="s">
        <v>19</v>
      </c>
      <c r="F2534" t="s">
        <v>40</v>
      </c>
      <c r="G2534" t="s">
        <v>234</v>
      </c>
      <c r="H2534" s="1">
        <v>2017</v>
      </c>
      <c r="I2534" s="2">
        <v>500</v>
      </c>
      <c r="J2534" s="3">
        <v>67.5</v>
      </c>
      <c r="K2534">
        <f>Table1[[#This Row],[Total Revenue + Open]]/Table1[[#This Row],[Qty]]</f>
        <v>0.13500000000000001</v>
      </c>
      <c r="L2534">
        <f>Table1[[#This Row],[Total Revenue + Open]]/Table1[[#This Row],[Qty]]</f>
        <v>0.13500000000000001</v>
      </c>
    </row>
    <row r="2535" spans="1:12">
      <c r="A2535" t="s">
        <v>10</v>
      </c>
      <c r="B2535" t="s">
        <v>11</v>
      </c>
      <c r="C2535" t="s">
        <v>119</v>
      </c>
      <c r="D2535" t="s">
        <v>120</v>
      </c>
      <c r="E2535" t="s">
        <v>19</v>
      </c>
      <c r="F2535" t="s">
        <v>40</v>
      </c>
      <c r="G2535" t="s">
        <v>234</v>
      </c>
      <c r="H2535" s="1">
        <v>2017</v>
      </c>
      <c r="I2535" s="2">
        <v>39050</v>
      </c>
      <c r="J2535" s="3">
        <v>5271.75</v>
      </c>
      <c r="K2535">
        <f>Table1[[#This Row],[Total Revenue + Open]]/Table1[[#This Row],[Qty]]</f>
        <v>0.13500000000000001</v>
      </c>
      <c r="L2535">
        <f>Table1[[#This Row],[Total Revenue + Open]]/Table1[[#This Row],[Qty]]</f>
        <v>0.13500000000000001</v>
      </c>
    </row>
    <row r="2536" spans="1:12">
      <c r="A2536" t="s">
        <v>10</v>
      </c>
      <c r="B2536" t="s">
        <v>11</v>
      </c>
      <c r="C2536" t="s">
        <v>119</v>
      </c>
      <c r="D2536" t="s">
        <v>120</v>
      </c>
      <c r="E2536" t="s">
        <v>19</v>
      </c>
      <c r="F2536" t="s">
        <v>40</v>
      </c>
      <c r="G2536" t="s">
        <v>234</v>
      </c>
      <c r="H2536" s="1">
        <v>2017</v>
      </c>
      <c r="I2536" s="2">
        <v>12150</v>
      </c>
      <c r="J2536" s="3">
        <v>1640.25</v>
      </c>
      <c r="K2536">
        <f>Table1[[#This Row],[Total Revenue + Open]]/Table1[[#This Row],[Qty]]</f>
        <v>0.13500000000000001</v>
      </c>
      <c r="L2536">
        <f>Table1[[#This Row],[Total Revenue + Open]]/Table1[[#This Row],[Qty]]</f>
        <v>0.13500000000000001</v>
      </c>
    </row>
    <row r="2537" spans="1:12">
      <c r="A2537" t="s">
        <v>10</v>
      </c>
      <c r="B2537" t="s">
        <v>11</v>
      </c>
      <c r="C2537" t="s">
        <v>119</v>
      </c>
      <c r="D2537" t="s">
        <v>120</v>
      </c>
      <c r="E2537" t="s">
        <v>19</v>
      </c>
      <c r="F2537" t="s">
        <v>40</v>
      </c>
      <c r="G2537" t="s">
        <v>234</v>
      </c>
      <c r="H2537" s="1">
        <v>2017</v>
      </c>
      <c r="I2537" s="2">
        <v>2400</v>
      </c>
      <c r="J2537" s="3">
        <v>324</v>
      </c>
      <c r="K2537">
        <f>Table1[[#This Row],[Total Revenue + Open]]/Table1[[#This Row],[Qty]]</f>
        <v>0.13500000000000001</v>
      </c>
      <c r="L2537">
        <f>Table1[[#This Row],[Total Revenue + Open]]/Table1[[#This Row],[Qty]]</f>
        <v>0.13500000000000001</v>
      </c>
    </row>
    <row r="2538" spans="1:12">
      <c r="A2538" t="s">
        <v>10</v>
      </c>
      <c r="B2538" t="s">
        <v>11</v>
      </c>
      <c r="C2538" t="s">
        <v>119</v>
      </c>
      <c r="D2538" t="s">
        <v>120</v>
      </c>
      <c r="E2538" t="s">
        <v>19</v>
      </c>
      <c r="F2538" t="s">
        <v>40</v>
      </c>
      <c r="G2538" t="s">
        <v>234</v>
      </c>
      <c r="H2538" s="1">
        <v>2018</v>
      </c>
      <c r="I2538" s="2">
        <v>7150</v>
      </c>
      <c r="J2538" s="3">
        <v>965.25</v>
      </c>
      <c r="K2538">
        <f>Table1[[#This Row],[Total Revenue + Open]]/Table1[[#This Row],[Qty]]</f>
        <v>0.13500000000000001</v>
      </c>
      <c r="L2538">
        <f>Table1[[#This Row],[Total Revenue + Open]]/Table1[[#This Row],[Qty]]</f>
        <v>0.13500000000000001</v>
      </c>
    </row>
    <row r="2539" spans="1:12">
      <c r="A2539" t="s">
        <v>10</v>
      </c>
      <c r="B2539" t="s">
        <v>11</v>
      </c>
      <c r="C2539" t="s">
        <v>119</v>
      </c>
      <c r="D2539" t="s">
        <v>120</v>
      </c>
      <c r="E2539" t="s">
        <v>19</v>
      </c>
      <c r="F2539" t="s">
        <v>40</v>
      </c>
      <c r="G2539" t="s">
        <v>234</v>
      </c>
      <c r="H2539" s="1">
        <v>2018</v>
      </c>
      <c r="I2539" s="2">
        <v>6550</v>
      </c>
      <c r="J2539" s="3">
        <v>884.25</v>
      </c>
      <c r="K2539">
        <f>Table1[[#This Row],[Total Revenue + Open]]/Table1[[#This Row],[Qty]]</f>
        <v>0.13500000000000001</v>
      </c>
      <c r="L2539">
        <f>Table1[[#This Row],[Total Revenue + Open]]/Table1[[#This Row],[Qty]]</f>
        <v>0.13500000000000001</v>
      </c>
    </row>
    <row r="2540" spans="1:12">
      <c r="A2540" t="s">
        <v>10</v>
      </c>
      <c r="B2540" t="s">
        <v>11</v>
      </c>
      <c r="C2540" t="s">
        <v>119</v>
      </c>
      <c r="D2540" t="s">
        <v>120</v>
      </c>
      <c r="E2540" t="s">
        <v>19</v>
      </c>
      <c r="F2540" t="s">
        <v>40</v>
      </c>
      <c r="G2540" t="s">
        <v>234</v>
      </c>
      <c r="H2540" s="1">
        <v>2018</v>
      </c>
      <c r="I2540" s="2">
        <v>12600</v>
      </c>
      <c r="J2540" s="3">
        <v>1701</v>
      </c>
      <c r="K2540">
        <f>Table1[[#This Row],[Total Revenue + Open]]/Table1[[#This Row],[Qty]]</f>
        <v>0.13500000000000001</v>
      </c>
      <c r="L2540">
        <f>Table1[[#This Row],[Total Revenue + Open]]/Table1[[#This Row],[Qty]]</f>
        <v>0.13500000000000001</v>
      </c>
    </row>
    <row r="2541" spans="1:12">
      <c r="A2541" t="s">
        <v>10</v>
      </c>
      <c r="B2541" t="s">
        <v>11</v>
      </c>
      <c r="C2541" t="s">
        <v>119</v>
      </c>
      <c r="D2541" t="s">
        <v>120</v>
      </c>
      <c r="E2541" t="s">
        <v>19</v>
      </c>
      <c r="F2541" t="s">
        <v>40</v>
      </c>
      <c r="G2541" t="s">
        <v>234</v>
      </c>
      <c r="H2541" s="1">
        <v>2018</v>
      </c>
      <c r="I2541" s="2">
        <v>2050</v>
      </c>
      <c r="J2541" s="3">
        <v>276.75</v>
      </c>
      <c r="K2541">
        <f>Table1[[#This Row],[Total Revenue + Open]]/Table1[[#This Row],[Qty]]</f>
        <v>0.13500000000000001</v>
      </c>
      <c r="L2541">
        <f>Table1[[#This Row],[Total Revenue + Open]]/Table1[[#This Row],[Qty]]</f>
        <v>0.13500000000000001</v>
      </c>
    </row>
    <row r="2542" spans="1:12">
      <c r="A2542" t="s">
        <v>10</v>
      </c>
      <c r="B2542" t="s">
        <v>11</v>
      </c>
      <c r="C2542" t="s">
        <v>119</v>
      </c>
      <c r="D2542" t="s">
        <v>120</v>
      </c>
      <c r="E2542" t="s">
        <v>19</v>
      </c>
      <c r="F2542" t="s">
        <v>40</v>
      </c>
      <c r="G2542" t="s">
        <v>234</v>
      </c>
      <c r="H2542" s="1">
        <v>2018</v>
      </c>
      <c r="I2542" s="2">
        <v>7950</v>
      </c>
      <c r="J2542" s="3">
        <v>1073.25</v>
      </c>
      <c r="K2542">
        <f>Table1[[#This Row],[Total Revenue + Open]]/Table1[[#This Row],[Qty]]</f>
        <v>0.13500000000000001</v>
      </c>
      <c r="L2542">
        <f>Table1[[#This Row],[Total Revenue + Open]]/Table1[[#This Row],[Qty]]</f>
        <v>0.13500000000000001</v>
      </c>
    </row>
    <row r="2543" spans="1:12">
      <c r="A2543" t="s">
        <v>10</v>
      </c>
      <c r="B2543" t="s">
        <v>11</v>
      </c>
      <c r="C2543" t="s">
        <v>119</v>
      </c>
      <c r="D2543" t="s">
        <v>120</v>
      </c>
      <c r="E2543" t="s">
        <v>19</v>
      </c>
      <c r="F2543" t="s">
        <v>40</v>
      </c>
      <c r="G2543" t="s">
        <v>234</v>
      </c>
      <c r="H2543" s="1">
        <v>2018</v>
      </c>
      <c r="I2543" s="2">
        <v>1650</v>
      </c>
      <c r="J2543" s="3">
        <v>222.75</v>
      </c>
      <c r="K2543">
        <f>Table1[[#This Row],[Total Revenue + Open]]/Table1[[#This Row],[Qty]]</f>
        <v>0.13500000000000001</v>
      </c>
      <c r="L2543">
        <f>Table1[[#This Row],[Total Revenue + Open]]/Table1[[#This Row],[Qty]]</f>
        <v>0.13500000000000001</v>
      </c>
    </row>
    <row r="2544" spans="1:12">
      <c r="A2544" t="s">
        <v>10</v>
      </c>
      <c r="B2544" t="s">
        <v>11</v>
      </c>
      <c r="C2544" t="s">
        <v>119</v>
      </c>
      <c r="D2544" t="s">
        <v>120</v>
      </c>
      <c r="E2544" t="s">
        <v>19</v>
      </c>
      <c r="F2544" t="s">
        <v>40</v>
      </c>
      <c r="G2544" t="s">
        <v>234</v>
      </c>
      <c r="H2544" s="1">
        <v>2018</v>
      </c>
      <c r="I2544" s="2">
        <v>3600</v>
      </c>
      <c r="J2544" s="3">
        <v>486</v>
      </c>
      <c r="K2544">
        <f>Table1[[#This Row],[Total Revenue + Open]]/Table1[[#This Row],[Qty]]</f>
        <v>0.13500000000000001</v>
      </c>
      <c r="L2544">
        <f>Table1[[#This Row],[Total Revenue + Open]]/Table1[[#This Row],[Qty]]</f>
        <v>0.13500000000000001</v>
      </c>
    </row>
    <row r="2545" spans="1:12">
      <c r="A2545" t="s">
        <v>10</v>
      </c>
      <c r="B2545" t="s">
        <v>11</v>
      </c>
      <c r="C2545" t="s">
        <v>119</v>
      </c>
      <c r="D2545" t="s">
        <v>120</v>
      </c>
      <c r="E2545" t="s">
        <v>19</v>
      </c>
      <c r="F2545" t="s">
        <v>40</v>
      </c>
      <c r="G2545" t="s">
        <v>234</v>
      </c>
      <c r="H2545" s="1">
        <v>2018</v>
      </c>
      <c r="I2545" s="2">
        <v>4250</v>
      </c>
      <c r="J2545" s="3">
        <v>573.75</v>
      </c>
      <c r="K2545">
        <f>Table1[[#This Row],[Total Revenue + Open]]/Table1[[#This Row],[Qty]]</f>
        <v>0.13500000000000001</v>
      </c>
      <c r="L2545">
        <f>Table1[[#This Row],[Total Revenue + Open]]/Table1[[#This Row],[Qty]]</f>
        <v>0.13500000000000001</v>
      </c>
    </row>
    <row r="2546" spans="1:12">
      <c r="A2546" t="s">
        <v>10</v>
      </c>
      <c r="B2546" t="s">
        <v>11</v>
      </c>
      <c r="C2546" t="s">
        <v>119</v>
      </c>
      <c r="D2546" t="s">
        <v>120</v>
      </c>
      <c r="E2546" t="s">
        <v>19</v>
      </c>
      <c r="F2546" t="s">
        <v>40</v>
      </c>
      <c r="G2546" t="s">
        <v>234</v>
      </c>
      <c r="H2546" s="1">
        <v>2019</v>
      </c>
      <c r="I2546" s="2">
        <v>1600</v>
      </c>
      <c r="J2546" s="3">
        <v>216</v>
      </c>
      <c r="K2546">
        <f>Table1[[#This Row],[Total Revenue + Open]]/Table1[[#This Row],[Qty]]</f>
        <v>0.13500000000000001</v>
      </c>
      <c r="L2546">
        <f>Table1[[#This Row],[Total Revenue + Open]]/Table1[[#This Row],[Qty]]</f>
        <v>0.13500000000000001</v>
      </c>
    </row>
    <row r="2547" spans="1:12">
      <c r="A2547" t="s">
        <v>10</v>
      </c>
      <c r="B2547" t="s">
        <v>11</v>
      </c>
      <c r="C2547" t="s">
        <v>119</v>
      </c>
      <c r="D2547" t="s">
        <v>120</v>
      </c>
      <c r="E2547" t="s">
        <v>19</v>
      </c>
      <c r="F2547" t="s">
        <v>40</v>
      </c>
      <c r="G2547" t="s">
        <v>234</v>
      </c>
      <c r="H2547" s="1">
        <v>2019</v>
      </c>
      <c r="I2547" s="2">
        <v>4500</v>
      </c>
      <c r="J2547" s="3">
        <v>607.5</v>
      </c>
      <c r="K2547">
        <f>Table1[[#This Row],[Total Revenue + Open]]/Table1[[#This Row],[Qty]]</f>
        <v>0.13500000000000001</v>
      </c>
      <c r="L2547">
        <f>Table1[[#This Row],[Total Revenue + Open]]/Table1[[#This Row],[Qty]]</f>
        <v>0.13500000000000001</v>
      </c>
    </row>
    <row r="2548" spans="1:12">
      <c r="A2548" t="s">
        <v>10</v>
      </c>
      <c r="B2548" t="s">
        <v>11</v>
      </c>
      <c r="C2548" t="s">
        <v>119</v>
      </c>
      <c r="D2548" t="s">
        <v>120</v>
      </c>
      <c r="E2548" t="s">
        <v>19</v>
      </c>
      <c r="F2548" t="s">
        <v>40</v>
      </c>
      <c r="G2548" t="s">
        <v>235</v>
      </c>
      <c r="H2548" s="1">
        <v>2017</v>
      </c>
      <c r="I2548" s="2">
        <v>6200</v>
      </c>
      <c r="J2548" s="3">
        <v>837</v>
      </c>
      <c r="K2548">
        <f>Table1[[#This Row],[Total Revenue + Open]]/Table1[[#This Row],[Qty]]</f>
        <v>0.13500000000000001</v>
      </c>
      <c r="L2548">
        <f>Table1[[#This Row],[Total Revenue + Open]]/Table1[[#This Row],[Qty]]</f>
        <v>0.13500000000000001</v>
      </c>
    </row>
    <row r="2549" spans="1:12">
      <c r="A2549" t="s">
        <v>10</v>
      </c>
      <c r="B2549" t="s">
        <v>11</v>
      </c>
      <c r="C2549" t="s">
        <v>119</v>
      </c>
      <c r="D2549" t="s">
        <v>120</v>
      </c>
      <c r="E2549" t="s">
        <v>19</v>
      </c>
      <c r="F2549" t="s">
        <v>40</v>
      </c>
      <c r="G2549" t="s">
        <v>235</v>
      </c>
      <c r="H2549" s="1">
        <v>2017</v>
      </c>
      <c r="I2549" s="2">
        <v>2250</v>
      </c>
      <c r="J2549" s="3">
        <v>303.75</v>
      </c>
      <c r="K2549">
        <f>Table1[[#This Row],[Total Revenue + Open]]/Table1[[#This Row],[Qty]]</f>
        <v>0.13500000000000001</v>
      </c>
      <c r="L2549">
        <f>Table1[[#This Row],[Total Revenue + Open]]/Table1[[#This Row],[Qty]]</f>
        <v>0.13500000000000001</v>
      </c>
    </row>
    <row r="2550" spans="1:12">
      <c r="A2550" t="s">
        <v>10</v>
      </c>
      <c r="B2550" t="s">
        <v>11</v>
      </c>
      <c r="C2550" t="s">
        <v>119</v>
      </c>
      <c r="D2550" t="s">
        <v>120</v>
      </c>
      <c r="E2550" t="s">
        <v>19</v>
      </c>
      <c r="F2550" t="s">
        <v>40</v>
      </c>
      <c r="G2550" t="s">
        <v>235</v>
      </c>
      <c r="H2550" s="1">
        <v>2017</v>
      </c>
      <c r="I2550" s="2">
        <v>500</v>
      </c>
      <c r="J2550" s="3">
        <v>67.5</v>
      </c>
      <c r="K2550">
        <f>Table1[[#This Row],[Total Revenue + Open]]/Table1[[#This Row],[Qty]]</f>
        <v>0.13500000000000001</v>
      </c>
      <c r="L2550">
        <f>Table1[[#This Row],[Total Revenue + Open]]/Table1[[#This Row],[Qty]]</f>
        <v>0.13500000000000001</v>
      </c>
    </row>
    <row r="2551" spans="1:12">
      <c r="A2551" t="s">
        <v>10</v>
      </c>
      <c r="B2551" t="s">
        <v>11</v>
      </c>
      <c r="C2551" t="s">
        <v>119</v>
      </c>
      <c r="D2551" t="s">
        <v>120</v>
      </c>
      <c r="E2551" t="s">
        <v>19</v>
      </c>
      <c r="F2551" t="s">
        <v>40</v>
      </c>
      <c r="G2551" t="s">
        <v>236</v>
      </c>
      <c r="H2551" s="1">
        <v>2017</v>
      </c>
      <c r="I2551" s="2">
        <v>13350</v>
      </c>
      <c r="J2551" s="3">
        <v>1735.5</v>
      </c>
      <c r="K2551">
        <f>Table1[[#This Row],[Total Revenue + Open]]/Table1[[#This Row],[Qty]]</f>
        <v>0.13</v>
      </c>
      <c r="L2551">
        <f>Table1[[#This Row],[Total Revenue + Open]]/Table1[[#This Row],[Qty]]</f>
        <v>0.13</v>
      </c>
    </row>
    <row r="2552" spans="1:12">
      <c r="A2552" t="s">
        <v>10</v>
      </c>
      <c r="B2552" t="s">
        <v>11</v>
      </c>
      <c r="C2552" t="s">
        <v>119</v>
      </c>
      <c r="D2552" t="s">
        <v>120</v>
      </c>
      <c r="E2552" t="s">
        <v>19</v>
      </c>
      <c r="F2552" t="s">
        <v>40</v>
      </c>
      <c r="G2552" t="s">
        <v>236</v>
      </c>
      <c r="H2552" s="1">
        <v>2017</v>
      </c>
      <c r="I2552" s="2">
        <v>700</v>
      </c>
      <c r="J2552" s="3">
        <v>94.5</v>
      </c>
      <c r="K2552">
        <f>Table1[[#This Row],[Total Revenue + Open]]/Table1[[#This Row],[Qty]]</f>
        <v>0.13500000000000001</v>
      </c>
      <c r="L2552">
        <f>Table1[[#This Row],[Total Revenue + Open]]/Table1[[#This Row],[Qty]]</f>
        <v>0.13500000000000001</v>
      </c>
    </row>
    <row r="2553" spans="1:12">
      <c r="A2553" t="s">
        <v>10</v>
      </c>
      <c r="B2553" t="s">
        <v>11</v>
      </c>
      <c r="C2553" t="s">
        <v>119</v>
      </c>
      <c r="D2553" t="s">
        <v>120</v>
      </c>
      <c r="E2553" t="s">
        <v>19</v>
      </c>
      <c r="F2553" t="s">
        <v>40</v>
      </c>
      <c r="G2553" t="s">
        <v>236</v>
      </c>
      <c r="H2553" s="1">
        <v>2017</v>
      </c>
      <c r="I2553" s="2">
        <v>1250</v>
      </c>
      <c r="J2553" s="3">
        <v>168.75</v>
      </c>
      <c r="K2553">
        <f>Table1[[#This Row],[Total Revenue + Open]]/Table1[[#This Row],[Qty]]</f>
        <v>0.13500000000000001</v>
      </c>
      <c r="L2553">
        <f>Table1[[#This Row],[Total Revenue + Open]]/Table1[[#This Row],[Qty]]</f>
        <v>0.13500000000000001</v>
      </c>
    </row>
    <row r="2554" spans="1:12">
      <c r="A2554" t="s">
        <v>10</v>
      </c>
      <c r="B2554" t="s">
        <v>11</v>
      </c>
      <c r="C2554" t="s">
        <v>119</v>
      </c>
      <c r="D2554" t="s">
        <v>120</v>
      </c>
      <c r="E2554" t="s">
        <v>19</v>
      </c>
      <c r="F2554" t="s">
        <v>40</v>
      </c>
      <c r="G2554" t="s">
        <v>236</v>
      </c>
      <c r="H2554" s="1">
        <v>2017</v>
      </c>
      <c r="I2554" s="2">
        <v>2150</v>
      </c>
      <c r="J2554" s="3">
        <v>290.25</v>
      </c>
      <c r="K2554">
        <f>Table1[[#This Row],[Total Revenue + Open]]/Table1[[#This Row],[Qty]]</f>
        <v>0.13500000000000001</v>
      </c>
      <c r="L2554">
        <f>Table1[[#This Row],[Total Revenue + Open]]/Table1[[#This Row],[Qty]]</f>
        <v>0.13500000000000001</v>
      </c>
    </row>
    <row r="2555" spans="1:12">
      <c r="A2555" t="s">
        <v>10</v>
      </c>
      <c r="B2555" t="s">
        <v>11</v>
      </c>
      <c r="C2555" t="s">
        <v>119</v>
      </c>
      <c r="D2555" t="s">
        <v>120</v>
      </c>
      <c r="E2555" t="s">
        <v>19</v>
      </c>
      <c r="F2555" t="s">
        <v>40</v>
      </c>
      <c r="G2555" t="s">
        <v>236</v>
      </c>
      <c r="H2555" s="1">
        <v>2017</v>
      </c>
      <c r="I2555" s="2">
        <v>1750</v>
      </c>
      <c r="J2555" s="3">
        <v>236.25</v>
      </c>
      <c r="K2555">
        <f>Table1[[#This Row],[Total Revenue + Open]]/Table1[[#This Row],[Qty]]</f>
        <v>0.13500000000000001</v>
      </c>
      <c r="L2555">
        <f>Table1[[#This Row],[Total Revenue + Open]]/Table1[[#This Row],[Qty]]</f>
        <v>0.13500000000000001</v>
      </c>
    </row>
    <row r="2556" spans="1:12">
      <c r="A2556" t="s">
        <v>10</v>
      </c>
      <c r="B2556" t="s">
        <v>11</v>
      </c>
      <c r="C2556" t="s">
        <v>119</v>
      </c>
      <c r="D2556" t="s">
        <v>120</v>
      </c>
      <c r="E2556" t="s">
        <v>19</v>
      </c>
      <c r="F2556" t="s">
        <v>40</v>
      </c>
      <c r="G2556" t="s">
        <v>236</v>
      </c>
      <c r="H2556" s="1">
        <v>2017</v>
      </c>
      <c r="I2556" s="2">
        <v>1000</v>
      </c>
      <c r="J2556" s="3">
        <v>135</v>
      </c>
      <c r="K2556">
        <f>Table1[[#This Row],[Total Revenue + Open]]/Table1[[#This Row],[Qty]]</f>
        <v>0.13500000000000001</v>
      </c>
      <c r="L2556">
        <f>Table1[[#This Row],[Total Revenue + Open]]/Table1[[#This Row],[Qty]]</f>
        <v>0.13500000000000001</v>
      </c>
    </row>
    <row r="2557" spans="1:12">
      <c r="A2557" t="s">
        <v>10</v>
      </c>
      <c r="B2557" t="s">
        <v>11</v>
      </c>
      <c r="C2557" t="s">
        <v>119</v>
      </c>
      <c r="D2557" t="s">
        <v>120</v>
      </c>
      <c r="E2557" t="s">
        <v>19</v>
      </c>
      <c r="F2557" t="s">
        <v>40</v>
      </c>
      <c r="G2557" t="s">
        <v>236</v>
      </c>
      <c r="H2557" s="1">
        <v>2017</v>
      </c>
      <c r="I2557" s="2">
        <v>0</v>
      </c>
      <c r="J2557" s="3">
        <v>0</v>
      </c>
      <c r="K2557" t="e">
        <f>Table1[[#This Row],[Total Revenue + Open]]/Table1[[#This Row],[Qty]]</f>
        <v>#DIV/0!</v>
      </c>
      <c r="L2557" t="e">
        <f>Table1[[#This Row],[Total Revenue + Open]]/Table1[[#This Row],[Qty]]</f>
        <v>#DIV/0!</v>
      </c>
    </row>
    <row r="2558" spans="1:12">
      <c r="A2558" t="s">
        <v>10</v>
      </c>
      <c r="B2558" t="s">
        <v>11</v>
      </c>
      <c r="C2558" t="s">
        <v>119</v>
      </c>
      <c r="D2558" t="s">
        <v>120</v>
      </c>
      <c r="E2558" t="s">
        <v>19</v>
      </c>
      <c r="F2558" t="s">
        <v>40</v>
      </c>
      <c r="G2558" t="s">
        <v>236</v>
      </c>
      <c r="H2558" s="1">
        <v>2017</v>
      </c>
      <c r="I2558" s="2">
        <v>7200</v>
      </c>
      <c r="J2558" s="3">
        <v>972</v>
      </c>
      <c r="K2558">
        <f>Table1[[#This Row],[Total Revenue + Open]]/Table1[[#This Row],[Qty]]</f>
        <v>0.13500000000000001</v>
      </c>
      <c r="L2558">
        <f>Table1[[#This Row],[Total Revenue + Open]]/Table1[[#This Row],[Qty]]</f>
        <v>0.13500000000000001</v>
      </c>
    </row>
    <row r="2559" spans="1:12">
      <c r="A2559" t="s">
        <v>10</v>
      </c>
      <c r="B2559" t="s">
        <v>11</v>
      </c>
      <c r="C2559" t="s">
        <v>119</v>
      </c>
      <c r="D2559" t="s">
        <v>120</v>
      </c>
      <c r="E2559" t="s">
        <v>19</v>
      </c>
      <c r="F2559" t="s">
        <v>40</v>
      </c>
      <c r="G2559" t="s">
        <v>236</v>
      </c>
      <c r="H2559" s="1">
        <v>2018</v>
      </c>
      <c r="I2559" s="2">
        <v>2300</v>
      </c>
      <c r="J2559" s="3">
        <v>310.5</v>
      </c>
      <c r="K2559">
        <f>Table1[[#This Row],[Total Revenue + Open]]/Table1[[#This Row],[Qty]]</f>
        <v>0.13500000000000001</v>
      </c>
      <c r="L2559">
        <f>Table1[[#This Row],[Total Revenue + Open]]/Table1[[#This Row],[Qty]]</f>
        <v>0.13500000000000001</v>
      </c>
    </row>
    <row r="2560" spans="1:12">
      <c r="A2560" t="s">
        <v>10</v>
      </c>
      <c r="B2560" t="s">
        <v>11</v>
      </c>
      <c r="C2560" t="s">
        <v>119</v>
      </c>
      <c r="D2560" t="s">
        <v>120</v>
      </c>
      <c r="E2560" t="s">
        <v>19</v>
      </c>
      <c r="F2560" t="s">
        <v>40</v>
      </c>
      <c r="G2560" t="s">
        <v>236</v>
      </c>
      <c r="H2560" s="1">
        <v>2018</v>
      </c>
      <c r="I2560" s="2">
        <v>0</v>
      </c>
      <c r="J2560" s="3">
        <v>0</v>
      </c>
      <c r="K2560" t="e">
        <f>Table1[[#This Row],[Total Revenue + Open]]/Table1[[#This Row],[Qty]]</f>
        <v>#DIV/0!</v>
      </c>
      <c r="L2560" t="e">
        <f>Table1[[#This Row],[Total Revenue + Open]]/Table1[[#This Row],[Qty]]</f>
        <v>#DIV/0!</v>
      </c>
    </row>
    <row r="2561" spans="1:12">
      <c r="A2561" t="s">
        <v>10</v>
      </c>
      <c r="B2561" t="s">
        <v>11</v>
      </c>
      <c r="C2561" t="s">
        <v>119</v>
      </c>
      <c r="D2561" t="s">
        <v>120</v>
      </c>
      <c r="E2561" t="s">
        <v>19</v>
      </c>
      <c r="F2561" t="s">
        <v>40</v>
      </c>
      <c r="G2561" t="s">
        <v>236</v>
      </c>
      <c r="H2561" s="1">
        <v>2018</v>
      </c>
      <c r="I2561" s="2">
        <v>2400</v>
      </c>
      <c r="J2561" s="3">
        <v>324</v>
      </c>
      <c r="K2561">
        <f>Table1[[#This Row],[Total Revenue + Open]]/Table1[[#This Row],[Qty]]</f>
        <v>0.13500000000000001</v>
      </c>
      <c r="L2561">
        <f>Table1[[#This Row],[Total Revenue + Open]]/Table1[[#This Row],[Qty]]</f>
        <v>0.13500000000000001</v>
      </c>
    </row>
    <row r="2562" spans="1:12">
      <c r="A2562" t="s">
        <v>10</v>
      </c>
      <c r="B2562" t="s">
        <v>11</v>
      </c>
      <c r="C2562" t="s">
        <v>119</v>
      </c>
      <c r="D2562" t="s">
        <v>120</v>
      </c>
      <c r="E2562" t="s">
        <v>19</v>
      </c>
      <c r="F2562" t="s">
        <v>40</v>
      </c>
      <c r="G2562" t="s">
        <v>237</v>
      </c>
      <c r="H2562" s="1">
        <v>2017</v>
      </c>
      <c r="I2562" s="2">
        <v>2000</v>
      </c>
      <c r="J2562" s="3">
        <v>240</v>
      </c>
      <c r="K2562">
        <f>Table1[[#This Row],[Total Revenue + Open]]/Table1[[#This Row],[Qty]]</f>
        <v>0.12</v>
      </c>
      <c r="L2562">
        <f>Table1[[#This Row],[Total Revenue + Open]]/Table1[[#This Row],[Qty]]</f>
        <v>0.12</v>
      </c>
    </row>
    <row r="2563" spans="1:12">
      <c r="A2563" t="s">
        <v>10</v>
      </c>
      <c r="B2563" t="s">
        <v>11</v>
      </c>
      <c r="C2563" t="s">
        <v>119</v>
      </c>
      <c r="D2563" t="s">
        <v>120</v>
      </c>
      <c r="E2563" t="s">
        <v>19</v>
      </c>
      <c r="F2563" t="s">
        <v>40</v>
      </c>
      <c r="G2563" t="s">
        <v>41</v>
      </c>
      <c r="H2563" s="1">
        <v>2018</v>
      </c>
      <c r="I2563" s="2">
        <v>12400</v>
      </c>
      <c r="J2563" s="3">
        <v>1550</v>
      </c>
      <c r="K2563">
        <f>Table1[[#This Row],[Total Revenue + Open]]/Table1[[#This Row],[Qty]]</f>
        <v>0.125</v>
      </c>
      <c r="L2563">
        <f>Table1[[#This Row],[Total Revenue + Open]]/Table1[[#This Row],[Qty]]</f>
        <v>0.125</v>
      </c>
    </row>
    <row r="2564" spans="1:12">
      <c r="A2564" t="s">
        <v>10</v>
      </c>
      <c r="B2564" t="s">
        <v>11</v>
      </c>
      <c r="C2564" t="s">
        <v>119</v>
      </c>
      <c r="D2564" t="s">
        <v>120</v>
      </c>
      <c r="E2564" t="s">
        <v>19</v>
      </c>
      <c r="F2564" t="s">
        <v>40</v>
      </c>
      <c r="G2564" t="s">
        <v>41</v>
      </c>
      <c r="H2564" s="1">
        <v>2018</v>
      </c>
      <c r="I2564" s="2">
        <v>32000</v>
      </c>
      <c r="J2564" s="3">
        <v>4000</v>
      </c>
      <c r="K2564">
        <f>Table1[[#This Row],[Total Revenue + Open]]/Table1[[#This Row],[Qty]]</f>
        <v>0.125</v>
      </c>
      <c r="L2564">
        <f>Table1[[#This Row],[Total Revenue + Open]]/Table1[[#This Row],[Qty]]</f>
        <v>0.125</v>
      </c>
    </row>
    <row r="2565" spans="1:12">
      <c r="A2565" t="s">
        <v>10</v>
      </c>
      <c r="B2565" t="s">
        <v>11</v>
      </c>
      <c r="C2565" t="s">
        <v>119</v>
      </c>
      <c r="D2565" t="s">
        <v>120</v>
      </c>
      <c r="E2565" t="s">
        <v>19</v>
      </c>
      <c r="F2565" t="s">
        <v>40</v>
      </c>
      <c r="G2565" t="s">
        <v>41</v>
      </c>
      <c r="H2565" s="1">
        <v>2018</v>
      </c>
      <c r="I2565" s="2">
        <v>5750</v>
      </c>
      <c r="J2565" s="3">
        <v>718.75</v>
      </c>
      <c r="K2565">
        <f>Table1[[#This Row],[Total Revenue + Open]]/Table1[[#This Row],[Qty]]</f>
        <v>0.125</v>
      </c>
      <c r="L2565">
        <f>Table1[[#This Row],[Total Revenue + Open]]/Table1[[#This Row],[Qty]]</f>
        <v>0.125</v>
      </c>
    </row>
    <row r="2566" spans="1:12">
      <c r="A2566" t="s">
        <v>10</v>
      </c>
      <c r="B2566" t="s">
        <v>11</v>
      </c>
      <c r="C2566" t="s">
        <v>119</v>
      </c>
      <c r="D2566" t="s">
        <v>120</v>
      </c>
      <c r="E2566" t="s">
        <v>19</v>
      </c>
      <c r="F2566" t="s">
        <v>40</v>
      </c>
      <c r="G2566" t="s">
        <v>41</v>
      </c>
      <c r="H2566" s="1">
        <v>2019</v>
      </c>
      <c r="I2566" s="2">
        <v>4200</v>
      </c>
      <c r="J2566" s="3">
        <v>525</v>
      </c>
      <c r="K2566">
        <f>Table1[[#This Row],[Total Revenue + Open]]/Table1[[#This Row],[Qty]]</f>
        <v>0.125</v>
      </c>
      <c r="L2566">
        <f>Table1[[#This Row],[Total Revenue + Open]]/Table1[[#This Row],[Qty]]</f>
        <v>0.125</v>
      </c>
    </row>
    <row r="2567" spans="1:12">
      <c r="A2567" t="s">
        <v>10</v>
      </c>
      <c r="B2567" t="s">
        <v>11</v>
      </c>
      <c r="C2567" t="s">
        <v>119</v>
      </c>
      <c r="D2567" t="s">
        <v>120</v>
      </c>
      <c r="E2567" t="s">
        <v>19</v>
      </c>
      <c r="F2567" t="s">
        <v>40</v>
      </c>
      <c r="G2567" t="s">
        <v>41</v>
      </c>
      <c r="H2567" s="1">
        <v>2021</v>
      </c>
      <c r="I2567" s="2">
        <v>52800</v>
      </c>
      <c r="J2567" s="3">
        <v>6600</v>
      </c>
      <c r="K2567">
        <f>Table1[[#This Row],[Total Revenue + Open]]/Table1[[#This Row],[Qty]]</f>
        <v>0.125</v>
      </c>
      <c r="L2567">
        <f>Table1[[#This Row],[Total Revenue + Open]]/Table1[[#This Row],[Qty]]</f>
        <v>0.125</v>
      </c>
    </row>
    <row r="2568" spans="1:12">
      <c r="A2568" t="s">
        <v>10</v>
      </c>
      <c r="B2568" t="s">
        <v>11</v>
      </c>
      <c r="C2568" t="s">
        <v>119</v>
      </c>
      <c r="D2568" t="s">
        <v>120</v>
      </c>
      <c r="E2568" t="s">
        <v>19</v>
      </c>
      <c r="F2568" t="s">
        <v>40</v>
      </c>
      <c r="G2568" t="s">
        <v>41</v>
      </c>
      <c r="H2568" s="1">
        <v>2021</v>
      </c>
      <c r="I2568" s="2">
        <v>600</v>
      </c>
      <c r="J2568" s="3">
        <v>75</v>
      </c>
      <c r="K2568">
        <f>Table1[[#This Row],[Total Revenue + Open]]/Table1[[#This Row],[Qty]]</f>
        <v>0.125</v>
      </c>
      <c r="L2568">
        <f>Table1[[#This Row],[Total Revenue + Open]]/Table1[[#This Row],[Qty]]</f>
        <v>0.125</v>
      </c>
    </row>
    <row r="2569" spans="1:12" hidden="1">
      <c r="A2569" t="s">
        <v>544</v>
      </c>
      <c r="B2569" t="s">
        <v>11</v>
      </c>
      <c r="C2569" t="s">
        <v>73</v>
      </c>
      <c r="D2569" t="s">
        <v>545</v>
      </c>
      <c r="E2569" t="s">
        <v>15</v>
      </c>
      <c r="F2569" t="s">
        <v>566</v>
      </c>
      <c r="G2569" t="s">
        <v>567</v>
      </c>
      <c r="H2569" s="1">
        <v>2022</v>
      </c>
      <c r="I2569" s="2">
        <v>26515</v>
      </c>
      <c r="J2569" s="3">
        <v>22519.483349777602</v>
      </c>
      <c r="K2569">
        <f>Table1[[#This Row],[Total Revenue + Open]]/Table1[[#This Row],[Qty]]</f>
        <v>0.84931108239779751</v>
      </c>
      <c r="L2569">
        <f>Table1[[#This Row],[Total Revenue + Open]]/Table1[[#This Row],[Qty]]</f>
        <v>0.84931108239779751</v>
      </c>
    </row>
    <row r="2570" spans="1:12">
      <c r="A2570" t="s">
        <v>10</v>
      </c>
      <c r="B2570" t="s">
        <v>11</v>
      </c>
      <c r="C2570" t="s">
        <v>119</v>
      </c>
      <c r="D2570" t="s">
        <v>120</v>
      </c>
      <c r="E2570" t="s">
        <v>19</v>
      </c>
      <c r="F2570" t="s">
        <v>40</v>
      </c>
      <c r="G2570" t="s">
        <v>238</v>
      </c>
      <c r="H2570" s="1">
        <v>2017</v>
      </c>
      <c r="I2570" s="2">
        <v>6050</v>
      </c>
      <c r="J2570" s="3">
        <v>726</v>
      </c>
      <c r="K2570">
        <f>Table1[[#This Row],[Total Revenue + Open]]/Table1[[#This Row],[Qty]]</f>
        <v>0.12</v>
      </c>
      <c r="L2570">
        <f>Table1[[#This Row],[Total Revenue + Open]]/Table1[[#This Row],[Qty]]</f>
        <v>0.12</v>
      </c>
    </row>
    <row r="2571" spans="1:12">
      <c r="A2571" t="s">
        <v>10</v>
      </c>
      <c r="B2571" t="s">
        <v>11</v>
      </c>
      <c r="C2571" t="s">
        <v>119</v>
      </c>
      <c r="D2571" t="s">
        <v>120</v>
      </c>
      <c r="E2571" t="s">
        <v>19</v>
      </c>
      <c r="F2571" t="s">
        <v>40</v>
      </c>
      <c r="G2571" t="s">
        <v>238</v>
      </c>
      <c r="H2571" s="1">
        <v>2017</v>
      </c>
      <c r="I2571" s="2">
        <v>14800</v>
      </c>
      <c r="J2571" s="3">
        <v>1924</v>
      </c>
      <c r="K2571">
        <f>Table1[[#This Row],[Total Revenue + Open]]/Table1[[#This Row],[Qty]]</f>
        <v>0.13</v>
      </c>
      <c r="L2571">
        <f>Table1[[#This Row],[Total Revenue + Open]]/Table1[[#This Row],[Qty]]</f>
        <v>0.13</v>
      </c>
    </row>
    <row r="2572" spans="1:12">
      <c r="A2572" t="s">
        <v>10</v>
      </c>
      <c r="B2572" t="s">
        <v>11</v>
      </c>
      <c r="C2572" t="s">
        <v>119</v>
      </c>
      <c r="D2572" t="s">
        <v>120</v>
      </c>
      <c r="E2572" t="s">
        <v>19</v>
      </c>
      <c r="F2572" t="s">
        <v>40</v>
      </c>
      <c r="G2572" t="s">
        <v>238</v>
      </c>
      <c r="H2572" s="1">
        <v>2017</v>
      </c>
      <c r="I2572" s="2">
        <v>600</v>
      </c>
      <c r="J2572" s="3">
        <v>0</v>
      </c>
      <c r="K2572">
        <f>Table1[[#This Row],[Total Revenue + Open]]/Table1[[#This Row],[Qty]]</f>
        <v>0</v>
      </c>
      <c r="L2572">
        <f>Table1[[#This Row],[Total Revenue + Open]]/Table1[[#This Row],[Qty]]</f>
        <v>0</v>
      </c>
    </row>
    <row r="2573" spans="1:12">
      <c r="A2573" t="s">
        <v>10</v>
      </c>
      <c r="B2573" t="s">
        <v>11</v>
      </c>
      <c r="C2573" t="s">
        <v>119</v>
      </c>
      <c r="D2573" t="s">
        <v>120</v>
      </c>
      <c r="E2573" t="s">
        <v>19</v>
      </c>
      <c r="F2573" t="s">
        <v>40</v>
      </c>
      <c r="G2573" t="s">
        <v>238</v>
      </c>
      <c r="H2573" s="1">
        <v>2017</v>
      </c>
      <c r="I2573" s="2">
        <v>33200</v>
      </c>
      <c r="J2573" s="3">
        <v>4482</v>
      </c>
      <c r="K2573">
        <f>Table1[[#This Row],[Total Revenue + Open]]/Table1[[#This Row],[Qty]]</f>
        <v>0.13500000000000001</v>
      </c>
      <c r="L2573">
        <f>Table1[[#This Row],[Total Revenue + Open]]/Table1[[#This Row],[Qty]]</f>
        <v>0.13500000000000001</v>
      </c>
    </row>
    <row r="2574" spans="1:12">
      <c r="A2574" t="s">
        <v>10</v>
      </c>
      <c r="B2574" t="s">
        <v>11</v>
      </c>
      <c r="C2574" t="s">
        <v>119</v>
      </c>
      <c r="D2574" t="s">
        <v>120</v>
      </c>
      <c r="E2574" t="s">
        <v>19</v>
      </c>
      <c r="F2574" t="s">
        <v>40</v>
      </c>
      <c r="G2574" t="s">
        <v>238</v>
      </c>
      <c r="H2574" s="1">
        <v>2017</v>
      </c>
      <c r="I2574" s="2">
        <v>6850</v>
      </c>
      <c r="J2574" s="3">
        <v>924.75</v>
      </c>
      <c r="K2574">
        <f>Table1[[#This Row],[Total Revenue + Open]]/Table1[[#This Row],[Qty]]</f>
        <v>0.13500000000000001</v>
      </c>
      <c r="L2574">
        <f>Table1[[#This Row],[Total Revenue + Open]]/Table1[[#This Row],[Qty]]</f>
        <v>0.13500000000000001</v>
      </c>
    </row>
    <row r="2575" spans="1:12">
      <c r="A2575" t="s">
        <v>10</v>
      </c>
      <c r="B2575" t="s">
        <v>11</v>
      </c>
      <c r="C2575" t="s">
        <v>119</v>
      </c>
      <c r="D2575" t="s">
        <v>120</v>
      </c>
      <c r="E2575" t="s">
        <v>19</v>
      </c>
      <c r="F2575" t="s">
        <v>40</v>
      </c>
      <c r="G2575" t="s">
        <v>238</v>
      </c>
      <c r="H2575" s="1">
        <v>2017</v>
      </c>
      <c r="I2575" s="2">
        <v>5100</v>
      </c>
      <c r="J2575" s="3">
        <v>688.5</v>
      </c>
      <c r="K2575">
        <f>Table1[[#This Row],[Total Revenue + Open]]/Table1[[#This Row],[Qty]]</f>
        <v>0.13500000000000001</v>
      </c>
      <c r="L2575">
        <f>Table1[[#This Row],[Total Revenue + Open]]/Table1[[#This Row],[Qty]]</f>
        <v>0.13500000000000001</v>
      </c>
    </row>
    <row r="2576" spans="1:12">
      <c r="A2576" t="s">
        <v>10</v>
      </c>
      <c r="B2576" t="s">
        <v>11</v>
      </c>
      <c r="C2576" t="s">
        <v>119</v>
      </c>
      <c r="D2576" t="s">
        <v>120</v>
      </c>
      <c r="E2576" t="s">
        <v>19</v>
      </c>
      <c r="F2576" t="s">
        <v>40</v>
      </c>
      <c r="G2576" t="s">
        <v>238</v>
      </c>
      <c r="H2576" s="1">
        <v>2017</v>
      </c>
      <c r="I2576" s="2">
        <v>71050</v>
      </c>
      <c r="J2576" s="3">
        <v>9591.75</v>
      </c>
      <c r="K2576">
        <f>Table1[[#This Row],[Total Revenue + Open]]/Table1[[#This Row],[Qty]]</f>
        <v>0.13500000000000001</v>
      </c>
      <c r="L2576">
        <f>Table1[[#This Row],[Total Revenue + Open]]/Table1[[#This Row],[Qty]]</f>
        <v>0.13500000000000001</v>
      </c>
    </row>
    <row r="2577" spans="1:12">
      <c r="A2577" t="s">
        <v>10</v>
      </c>
      <c r="B2577" t="s">
        <v>11</v>
      </c>
      <c r="C2577" t="s">
        <v>119</v>
      </c>
      <c r="D2577" t="s">
        <v>120</v>
      </c>
      <c r="E2577" t="s">
        <v>19</v>
      </c>
      <c r="F2577" t="s">
        <v>40</v>
      </c>
      <c r="G2577" t="s">
        <v>238</v>
      </c>
      <c r="H2577" s="1">
        <v>2017</v>
      </c>
      <c r="I2577" s="2">
        <v>11350</v>
      </c>
      <c r="J2577" s="3">
        <v>1532.25</v>
      </c>
      <c r="K2577">
        <f>Table1[[#This Row],[Total Revenue + Open]]/Table1[[#This Row],[Qty]]</f>
        <v>0.13500000000000001</v>
      </c>
      <c r="L2577">
        <f>Table1[[#This Row],[Total Revenue + Open]]/Table1[[#This Row],[Qty]]</f>
        <v>0.13500000000000001</v>
      </c>
    </row>
    <row r="2578" spans="1:12">
      <c r="A2578" t="s">
        <v>10</v>
      </c>
      <c r="B2578" t="s">
        <v>11</v>
      </c>
      <c r="C2578" t="s">
        <v>119</v>
      </c>
      <c r="D2578" t="s">
        <v>120</v>
      </c>
      <c r="E2578" t="s">
        <v>19</v>
      </c>
      <c r="F2578" t="s">
        <v>40</v>
      </c>
      <c r="G2578" t="s">
        <v>238</v>
      </c>
      <c r="H2578" s="1">
        <v>2018</v>
      </c>
      <c r="I2578" s="2">
        <v>8200</v>
      </c>
      <c r="J2578" s="3">
        <v>1107</v>
      </c>
      <c r="K2578">
        <f>Table1[[#This Row],[Total Revenue + Open]]/Table1[[#This Row],[Qty]]</f>
        <v>0.13500000000000001</v>
      </c>
      <c r="L2578">
        <f>Table1[[#This Row],[Total Revenue + Open]]/Table1[[#This Row],[Qty]]</f>
        <v>0.13500000000000001</v>
      </c>
    </row>
    <row r="2579" spans="1:12">
      <c r="A2579" t="s">
        <v>10</v>
      </c>
      <c r="B2579" t="s">
        <v>11</v>
      </c>
      <c r="C2579" t="s">
        <v>119</v>
      </c>
      <c r="D2579" t="s">
        <v>120</v>
      </c>
      <c r="E2579" t="s">
        <v>19</v>
      </c>
      <c r="F2579" t="s">
        <v>40</v>
      </c>
      <c r="G2579" t="s">
        <v>238</v>
      </c>
      <c r="H2579" s="1">
        <v>2017</v>
      </c>
      <c r="I2579" s="2">
        <v>9800</v>
      </c>
      <c r="J2579" s="3">
        <v>1274</v>
      </c>
      <c r="K2579">
        <f>Table1[[#This Row],[Total Revenue + Open]]/Table1[[#This Row],[Qty]]</f>
        <v>0.13</v>
      </c>
      <c r="L2579">
        <f>Table1[[#This Row],[Total Revenue + Open]]/Table1[[#This Row],[Qty]]</f>
        <v>0.13</v>
      </c>
    </row>
    <row r="2580" spans="1:12">
      <c r="A2580" t="s">
        <v>10</v>
      </c>
      <c r="B2580" t="s">
        <v>11</v>
      </c>
      <c r="C2580" t="s">
        <v>119</v>
      </c>
      <c r="D2580" t="s">
        <v>120</v>
      </c>
      <c r="E2580" t="s">
        <v>19</v>
      </c>
      <c r="F2580" t="s">
        <v>40</v>
      </c>
      <c r="G2580" t="s">
        <v>238</v>
      </c>
      <c r="H2580" s="1">
        <v>2017</v>
      </c>
      <c r="I2580" s="2">
        <v>36150</v>
      </c>
      <c r="J2580" s="3">
        <v>4880.25</v>
      </c>
      <c r="K2580">
        <f>Table1[[#This Row],[Total Revenue + Open]]/Table1[[#This Row],[Qty]]</f>
        <v>0.13500000000000001</v>
      </c>
      <c r="L2580">
        <f>Table1[[#This Row],[Total Revenue + Open]]/Table1[[#This Row],[Qty]]</f>
        <v>0.13500000000000001</v>
      </c>
    </row>
    <row r="2581" spans="1:12">
      <c r="A2581" t="s">
        <v>10</v>
      </c>
      <c r="B2581" t="s">
        <v>11</v>
      </c>
      <c r="C2581" t="s">
        <v>119</v>
      </c>
      <c r="D2581" t="s">
        <v>120</v>
      </c>
      <c r="E2581" t="s">
        <v>19</v>
      </c>
      <c r="F2581" t="s">
        <v>40</v>
      </c>
      <c r="G2581" t="s">
        <v>238</v>
      </c>
      <c r="H2581" s="1">
        <v>2017</v>
      </c>
      <c r="I2581" s="2">
        <v>500</v>
      </c>
      <c r="J2581" s="3">
        <v>67.5</v>
      </c>
      <c r="K2581">
        <f>Table1[[#This Row],[Total Revenue + Open]]/Table1[[#This Row],[Qty]]</f>
        <v>0.13500000000000001</v>
      </c>
      <c r="L2581">
        <f>Table1[[#This Row],[Total Revenue + Open]]/Table1[[#This Row],[Qty]]</f>
        <v>0.13500000000000001</v>
      </c>
    </row>
    <row r="2582" spans="1:12">
      <c r="A2582" t="s">
        <v>10</v>
      </c>
      <c r="B2582" t="s">
        <v>11</v>
      </c>
      <c r="C2582" t="s">
        <v>119</v>
      </c>
      <c r="D2582" t="s">
        <v>120</v>
      </c>
      <c r="E2582" t="s">
        <v>19</v>
      </c>
      <c r="F2582" t="s">
        <v>40</v>
      </c>
      <c r="G2582" t="s">
        <v>238</v>
      </c>
      <c r="H2582" s="1">
        <v>2017</v>
      </c>
      <c r="I2582" s="2">
        <v>138400</v>
      </c>
      <c r="J2582" s="3">
        <v>18684</v>
      </c>
      <c r="K2582">
        <f>Table1[[#This Row],[Total Revenue + Open]]/Table1[[#This Row],[Qty]]</f>
        <v>0.13500000000000001</v>
      </c>
      <c r="L2582">
        <f>Table1[[#This Row],[Total Revenue + Open]]/Table1[[#This Row],[Qty]]</f>
        <v>0.13500000000000001</v>
      </c>
    </row>
    <row r="2583" spans="1:12">
      <c r="A2583" t="s">
        <v>10</v>
      </c>
      <c r="B2583" t="s">
        <v>11</v>
      </c>
      <c r="C2583" t="s">
        <v>119</v>
      </c>
      <c r="D2583" t="s">
        <v>120</v>
      </c>
      <c r="E2583" t="s">
        <v>19</v>
      </c>
      <c r="F2583" t="s">
        <v>40</v>
      </c>
      <c r="G2583" t="s">
        <v>238</v>
      </c>
      <c r="H2583" s="1">
        <v>2017</v>
      </c>
      <c r="I2583" s="2">
        <v>18350</v>
      </c>
      <c r="J2583" s="3">
        <v>2477.25</v>
      </c>
      <c r="K2583">
        <f>Table1[[#This Row],[Total Revenue + Open]]/Table1[[#This Row],[Qty]]</f>
        <v>0.13500000000000001</v>
      </c>
      <c r="L2583">
        <f>Table1[[#This Row],[Total Revenue + Open]]/Table1[[#This Row],[Qty]]</f>
        <v>0.13500000000000001</v>
      </c>
    </row>
    <row r="2584" spans="1:12">
      <c r="A2584" t="s">
        <v>10</v>
      </c>
      <c r="B2584" t="s">
        <v>11</v>
      </c>
      <c r="C2584" t="s">
        <v>119</v>
      </c>
      <c r="D2584" t="s">
        <v>120</v>
      </c>
      <c r="E2584" t="s">
        <v>19</v>
      </c>
      <c r="F2584" t="s">
        <v>40</v>
      </c>
      <c r="G2584" t="s">
        <v>238</v>
      </c>
      <c r="H2584" s="1">
        <v>2018</v>
      </c>
      <c r="I2584" s="2">
        <v>32350</v>
      </c>
      <c r="J2584" s="3">
        <v>4367.25</v>
      </c>
      <c r="K2584">
        <f>Table1[[#This Row],[Total Revenue + Open]]/Table1[[#This Row],[Qty]]</f>
        <v>0.13500000000000001</v>
      </c>
      <c r="L2584">
        <f>Table1[[#This Row],[Total Revenue + Open]]/Table1[[#This Row],[Qty]]</f>
        <v>0.13500000000000001</v>
      </c>
    </row>
    <row r="2585" spans="1:12">
      <c r="A2585" t="s">
        <v>10</v>
      </c>
      <c r="B2585" t="s">
        <v>11</v>
      </c>
      <c r="C2585" t="s">
        <v>119</v>
      </c>
      <c r="D2585" t="s">
        <v>120</v>
      </c>
      <c r="E2585" t="s">
        <v>19</v>
      </c>
      <c r="F2585" t="s">
        <v>40</v>
      </c>
      <c r="G2585" t="s">
        <v>239</v>
      </c>
      <c r="H2585" s="1">
        <v>2017</v>
      </c>
      <c r="I2585" s="2">
        <v>45550</v>
      </c>
      <c r="J2585" s="3">
        <v>6149.25</v>
      </c>
      <c r="K2585">
        <f>Table1[[#This Row],[Total Revenue + Open]]/Table1[[#This Row],[Qty]]</f>
        <v>0.13500000000000001</v>
      </c>
      <c r="L2585">
        <f>Table1[[#This Row],[Total Revenue + Open]]/Table1[[#This Row],[Qty]]</f>
        <v>0.13500000000000001</v>
      </c>
    </row>
    <row r="2586" spans="1:12">
      <c r="A2586" t="s">
        <v>10</v>
      </c>
      <c r="B2586" t="s">
        <v>11</v>
      </c>
      <c r="C2586" t="s">
        <v>119</v>
      </c>
      <c r="D2586" t="s">
        <v>120</v>
      </c>
      <c r="E2586" t="s">
        <v>19</v>
      </c>
      <c r="F2586" t="s">
        <v>40</v>
      </c>
      <c r="G2586" t="s">
        <v>240</v>
      </c>
      <c r="H2586" s="1">
        <v>2017</v>
      </c>
      <c r="I2586" s="2">
        <v>500</v>
      </c>
      <c r="J2586" s="3">
        <v>47.5</v>
      </c>
      <c r="K2586">
        <f>Table1[[#This Row],[Total Revenue + Open]]/Table1[[#This Row],[Qty]]</f>
        <v>9.5000000000000001E-2</v>
      </c>
      <c r="L2586">
        <f>Table1[[#This Row],[Total Revenue + Open]]/Table1[[#This Row],[Qty]]</f>
        <v>9.5000000000000001E-2</v>
      </c>
    </row>
    <row r="2587" spans="1:12">
      <c r="A2587" t="s">
        <v>10</v>
      </c>
      <c r="B2587" t="s">
        <v>11</v>
      </c>
      <c r="C2587" t="s">
        <v>119</v>
      </c>
      <c r="D2587" t="s">
        <v>120</v>
      </c>
      <c r="E2587" t="s">
        <v>19</v>
      </c>
      <c r="F2587" t="s">
        <v>40</v>
      </c>
      <c r="G2587" t="s">
        <v>240</v>
      </c>
      <c r="H2587" s="1">
        <v>2017</v>
      </c>
      <c r="I2587" s="2">
        <v>105150</v>
      </c>
      <c r="J2587" s="3">
        <v>9989.25</v>
      </c>
      <c r="K2587">
        <f>Table1[[#This Row],[Total Revenue + Open]]/Table1[[#This Row],[Qty]]</f>
        <v>9.5000000000000001E-2</v>
      </c>
      <c r="L2587">
        <f>Table1[[#This Row],[Total Revenue + Open]]/Table1[[#This Row],[Qty]]</f>
        <v>9.5000000000000001E-2</v>
      </c>
    </row>
    <row r="2588" spans="1:12">
      <c r="A2588" t="s">
        <v>10</v>
      </c>
      <c r="B2588" t="s">
        <v>11</v>
      </c>
      <c r="C2588" t="s">
        <v>119</v>
      </c>
      <c r="D2588" t="s">
        <v>120</v>
      </c>
      <c r="E2588" t="s">
        <v>19</v>
      </c>
      <c r="F2588" t="s">
        <v>40</v>
      </c>
      <c r="G2588" t="s">
        <v>240</v>
      </c>
      <c r="H2588" s="1">
        <v>2017</v>
      </c>
      <c r="I2588" s="2">
        <v>33600</v>
      </c>
      <c r="J2588" s="3">
        <v>3192</v>
      </c>
      <c r="K2588">
        <f>Table1[[#This Row],[Total Revenue + Open]]/Table1[[#This Row],[Qty]]</f>
        <v>9.5000000000000001E-2</v>
      </c>
      <c r="L2588">
        <f>Table1[[#This Row],[Total Revenue + Open]]/Table1[[#This Row],[Qty]]</f>
        <v>9.5000000000000001E-2</v>
      </c>
    </row>
    <row r="2589" spans="1:12">
      <c r="A2589" t="s">
        <v>10</v>
      </c>
      <c r="B2589" t="s">
        <v>11</v>
      </c>
      <c r="C2589" t="s">
        <v>119</v>
      </c>
      <c r="D2589" t="s">
        <v>120</v>
      </c>
      <c r="E2589" t="s">
        <v>19</v>
      </c>
      <c r="F2589" t="s">
        <v>40</v>
      </c>
      <c r="G2589" t="s">
        <v>240</v>
      </c>
      <c r="H2589" s="1">
        <v>2017</v>
      </c>
      <c r="I2589" s="2">
        <v>42400</v>
      </c>
      <c r="J2589" s="3">
        <v>4028</v>
      </c>
      <c r="K2589">
        <f>Table1[[#This Row],[Total Revenue + Open]]/Table1[[#This Row],[Qty]]</f>
        <v>9.5000000000000001E-2</v>
      </c>
      <c r="L2589">
        <f>Table1[[#This Row],[Total Revenue + Open]]/Table1[[#This Row],[Qty]]</f>
        <v>9.5000000000000001E-2</v>
      </c>
    </row>
    <row r="2590" spans="1:12">
      <c r="A2590" t="s">
        <v>10</v>
      </c>
      <c r="B2590" t="s">
        <v>11</v>
      </c>
      <c r="C2590" t="s">
        <v>119</v>
      </c>
      <c r="D2590" t="s">
        <v>120</v>
      </c>
      <c r="E2590" t="s">
        <v>19</v>
      </c>
      <c r="F2590" t="s">
        <v>40</v>
      </c>
      <c r="G2590" t="s">
        <v>240</v>
      </c>
      <c r="H2590" s="1">
        <v>2018</v>
      </c>
      <c r="I2590" s="2">
        <v>29150</v>
      </c>
      <c r="J2590" s="3">
        <v>2769.25</v>
      </c>
      <c r="K2590">
        <f>Table1[[#This Row],[Total Revenue + Open]]/Table1[[#This Row],[Qty]]</f>
        <v>9.5000000000000001E-2</v>
      </c>
      <c r="L2590">
        <f>Table1[[#This Row],[Total Revenue + Open]]/Table1[[#This Row],[Qty]]</f>
        <v>9.5000000000000001E-2</v>
      </c>
    </row>
    <row r="2591" spans="1:12">
      <c r="A2591" t="s">
        <v>10</v>
      </c>
      <c r="B2591" t="s">
        <v>11</v>
      </c>
      <c r="C2591" t="s">
        <v>119</v>
      </c>
      <c r="D2591" t="s">
        <v>120</v>
      </c>
      <c r="E2591" t="s">
        <v>19</v>
      </c>
      <c r="F2591" t="s">
        <v>40</v>
      </c>
      <c r="G2591" t="s">
        <v>240</v>
      </c>
      <c r="H2591" s="1">
        <v>2018</v>
      </c>
      <c r="I2591" s="2">
        <v>19600</v>
      </c>
      <c r="J2591" s="3">
        <v>1862</v>
      </c>
      <c r="K2591">
        <f>Table1[[#This Row],[Total Revenue + Open]]/Table1[[#This Row],[Qty]]</f>
        <v>9.5000000000000001E-2</v>
      </c>
      <c r="L2591">
        <f>Table1[[#This Row],[Total Revenue + Open]]/Table1[[#This Row],[Qty]]</f>
        <v>9.5000000000000001E-2</v>
      </c>
    </row>
    <row r="2592" spans="1:12">
      <c r="A2592" t="s">
        <v>10</v>
      </c>
      <c r="B2592" t="s">
        <v>11</v>
      </c>
      <c r="C2592" t="s">
        <v>119</v>
      </c>
      <c r="D2592" t="s">
        <v>120</v>
      </c>
      <c r="E2592" t="s">
        <v>19</v>
      </c>
      <c r="F2592" t="s">
        <v>40</v>
      </c>
      <c r="G2592" t="s">
        <v>240</v>
      </c>
      <c r="H2592" s="1">
        <v>2018</v>
      </c>
      <c r="I2592" s="2">
        <v>11650</v>
      </c>
      <c r="J2592" s="3">
        <v>1106.75</v>
      </c>
      <c r="K2592">
        <f>Table1[[#This Row],[Total Revenue + Open]]/Table1[[#This Row],[Qty]]</f>
        <v>9.5000000000000001E-2</v>
      </c>
      <c r="L2592">
        <f>Table1[[#This Row],[Total Revenue + Open]]/Table1[[#This Row],[Qty]]</f>
        <v>9.5000000000000001E-2</v>
      </c>
    </row>
    <row r="2593" spans="1:12">
      <c r="A2593" t="s">
        <v>10</v>
      </c>
      <c r="B2593" t="s">
        <v>11</v>
      </c>
      <c r="C2593" t="s">
        <v>119</v>
      </c>
      <c r="D2593" t="s">
        <v>120</v>
      </c>
      <c r="E2593" t="s">
        <v>19</v>
      </c>
      <c r="F2593" t="s">
        <v>40</v>
      </c>
      <c r="G2593" t="s">
        <v>240</v>
      </c>
      <c r="H2593" s="1">
        <v>2018</v>
      </c>
      <c r="I2593" s="2">
        <v>12550</v>
      </c>
      <c r="J2593" s="3">
        <v>1192.25</v>
      </c>
      <c r="K2593">
        <f>Table1[[#This Row],[Total Revenue + Open]]/Table1[[#This Row],[Qty]]</f>
        <v>9.5000000000000001E-2</v>
      </c>
      <c r="L2593">
        <f>Table1[[#This Row],[Total Revenue + Open]]/Table1[[#This Row],[Qty]]</f>
        <v>9.5000000000000001E-2</v>
      </c>
    </row>
    <row r="2594" spans="1:12">
      <c r="A2594" t="s">
        <v>10</v>
      </c>
      <c r="B2594" t="s">
        <v>11</v>
      </c>
      <c r="C2594" t="s">
        <v>119</v>
      </c>
      <c r="D2594" t="s">
        <v>120</v>
      </c>
      <c r="E2594" t="s">
        <v>19</v>
      </c>
      <c r="F2594" t="s">
        <v>40</v>
      </c>
      <c r="G2594" t="s">
        <v>240</v>
      </c>
      <c r="H2594" s="1">
        <v>2018</v>
      </c>
      <c r="I2594" s="2">
        <v>19850</v>
      </c>
      <c r="J2594" s="3">
        <v>1885.75</v>
      </c>
      <c r="K2594">
        <f>Table1[[#This Row],[Total Revenue + Open]]/Table1[[#This Row],[Qty]]</f>
        <v>9.5000000000000001E-2</v>
      </c>
      <c r="L2594">
        <f>Table1[[#This Row],[Total Revenue + Open]]/Table1[[#This Row],[Qty]]</f>
        <v>9.5000000000000001E-2</v>
      </c>
    </row>
    <row r="2595" spans="1:12">
      <c r="A2595" t="s">
        <v>10</v>
      </c>
      <c r="B2595" t="s">
        <v>11</v>
      </c>
      <c r="C2595" t="s">
        <v>119</v>
      </c>
      <c r="D2595" t="s">
        <v>120</v>
      </c>
      <c r="E2595" t="s">
        <v>19</v>
      </c>
      <c r="F2595" t="s">
        <v>40</v>
      </c>
      <c r="G2595" t="s">
        <v>241</v>
      </c>
      <c r="H2595" s="1">
        <v>2018</v>
      </c>
      <c r="I2595" s="2">
        <v>500</v>
      </c>
      <c r="J2595" s="3">
        <v>77.5</v>
      </c>
      <c r="K2595">
        <f>Table1[[#This Row],[Total Revenue + Open]]/Table1[[#This Row],[Qty]]</f>
        <v>0.155</v>
      </c>
      <c r="L2595">
        <f>Table1[[#This Row],[Total Revenue + Open]]/Table1[[#This Row],[Qty]]</f>
        <v>0.155</v>
      </c>
    </row>
    <row r="2596" spans="1:12">
      <c r="A2596" t="s">
        <v>10</v>
      </c>
      <c r="B2596" t="s">
        <v>11</v>
      </c>
      <c r="C2596" t="s">
        <v>119</v>
      </c>
      <c r="D2596" t="s">
        <v>120</v>
      </c>
      <c r="E2596" t="s">
        <v>19</v>
      </c>
      <c r="F2596" t="s">
        <v>40</v>
      </c>
      <c r="G2596" t="s">
        <v>241</v>
      </c>
      <c r="H2596" s="1">
        <v>2018</v>
      </c>
      <c r="I2596" s="2">
        <v>-500</v>
      </c>
      <c r="J2596" s="3">
        <v>-77.5</v>
      </c>
      <c r="K2596">
        <f>Table1[[#This Row],[Total Revenue + Open]]/Table1[[#This Row],[Qty]]</f>
        <v>0.155</v>
      </c>
      <c r="L2596">
        <f>Table1[[#This Row],[Total Revenue + Open]]/Table1[[#This Row],[Qty]]</f>
        <v>0.155</v>
      </c>
    </row>
    <row r="2597" spans="1:12">
      <c r="A2597" t="s">
        <v>10</v>
      </c>
      <c r="B2597" t="s">
        <v>11</v>
      </c>
      <c r="C2597" t="s">
        <v>119</v>
      </c>
      <c r="D2597" t="s">
        <v>120</v>
      </c>
      <c r="E2597" t="s">
        <v>19</v>
      </c>
      <c r="F2597" t="s">
        <v>40</v>
      </c>
      <c r="G2597" t="s">
        <v>241</v>
      </c>
      <c r="H2597" s="1">
        <v>2018</v>
      </c>
      <c r="I2597" s="2">
        <v>23650</v>
      </c>
      <c r="J2597" s="3">
        <v>0</v>
      </c>
      <c r="K2597">
        <f>Table1[[#This Row],[Total Revenue + Open]]/Table1[[#This Row],[Qty]]</f>
        <v>0</v>
      </c>
      <c r="L2597">
        <f>Table1[[#This Row],[Total Revenue + Open]]/Table1[[#This Row],[Qty]]</f>
        <v>0</v>
      </c>
    </row>
    <row r="2598" spans="1:12">
      <c r="A2598" t="s">
        <v>10</v>
      </c>
      <c r="B2598" t="s">
        <v>11</v>
      </c>
      <c r="C2598" t="s">
        <v>119</v>
      </c>
      <c r="D2598" t="s">
        <v>120</v>
      </c>
      <c r="E2598" t="s">
        <v>19</v>
      </c>
      <c r="F2598" t="s">
        <v>40</v>
      </c>
      <c r="G2598" t="s">
        <v>241</v>
      </c>
      <c r="H2598" s="1">
        <v>2018</v>
      </c>
      <c r="I2598" s="2">
        <v>35850</v>
      </c>
      <c r="J2598" s="3">
        <v>0</v>
      </c>
      <c r="K2598">
        <f>Table1[[#This Row],[Total Revenue + Open]]/Table1[[#This Row],[Qty]]</f>
        <v>0</v>
      </c>
      <c r="L2598">
        <f>Table1[[#This Row],[Total Revenue + Open]]/Table1[[#This Row],[Qty]]</f>
        <v>0</v>
      </c>
    </row>
    <row r="2599" spans="1:12">
      <c r="A2599" t="s">
        <v>10</v>
      </c>
      <c r="B2599" t="s">
        <v>11</v>
      </c>
      <c r="C2599" t="s">
        <v>119</v>
      </c>
      <c r="D2599" t="s">
        <v>120</v>
      </c>
      <c r="E2599" t="s">
        <v>19</v>
      </c>
      <c r="F2599" t="s">
        <v>40</v>
      </c>
      <c r="G2599" t="s">
        <v>241</v>
      </c>
      <c r="H2599" s="1">
        <v>2018</v>
      </c>
      <c r="I2599" s="2">
        <v>10250</v>
      </c>
      <c r="J2599" s="3">
        <v>0</v>
      </c>
      <c r="K2599">
        <f>Table1[[#This Row],[Total Revenue + Open]]/Table1[[#This Row],[Qty]]</f>
        <v>0</v>
      </c>
      <c r="L2599">
        <f>Table1[[#This Row],[Total Revenue + Open]]/Table1[[#This Row],[Qty]]</f>
        <v>0</v>
      </c>
    </row>
    <row r="2600" spans="1:12">
      <c r="A2600" t="s">
        <v>10</v>
      </c>
      <c r="B2600" t="s">
        <v>11</v>
      </c>
      <c r="C2600" t="s">
        <v>119</v>
      </c>
      <c r="D2600" t="s">
        <v>120</v>
      </c>
      <c r="E2600" t="s">
        <v>19</v>
      </c>
      <c r="F2600" t="s">
        <v>40</v>
      </c>
      <c r="G2600" t="s">
        <v>241</v>
      </c>
      <c r="H2600" s="1">
        <v>2018</v>
      </c>
      <c r="I2600" s="2">
        <v>3300</v>
      </c>
      <c r="J2600" s="3">
        <v>0</v>
      </c>
      <c r="K2600">
        <f>Table1[[#This Row],[Total Revenue + Open]]/Table1[[#This Row],[Qty]]</f>
        <v>0</v>
      </c>
      <c r="L2600">
        <f>Table1[[#This Row],[Total Revenue + Open]]/Table1[[#This Row],[Qty]]</f>
        <v>0</v>
      </c>
    </row>
    <row r="2601" spans="1:12">
      <c r="A2601" t="s">
        <v>10</v>
      </c>
      <c r="B2601" t="s">
        <v>11</v>
      </c>
      <c r="C2601" t="s">
        <v>119</v>
      </c>
      <c r="D2601" t="s">
        <v>120</v>
      </c>
      <c r="E2601" t="s">
        <v>19</v>
      </c>
      <c r="F2601" t="s">
        <v>40</v>
      </c>
      <c r="G2601" t="s">
        <v>242</v>
      </c>
      <c r="H2601" s="1">
        <v>2017</v>
      </c>
      <c r="I2601" s="2">
        <v>500</v>
      </c>
      <c r="J2601" s="3">
        <v>60</v>
      </c>
      <c r="K2601">
        <f>Table1[[#This Row],[Total Revenue + Open]]/Table1[[#This Row],[Qty]]</f>
        <v>0.12</v>
      </c>
      <c r="L2601">
        <f>Table1[[#This Row],[Total Revenue + Open]]/Table1[[#This Row],[Qty]]</f>
        <v>0.12</v>
      </c>
    </row>
    <row r="2602" spans="1:12">
      <c r="A2602" t="s">
        <v>10</v>
      </c>
      <c r="B2602" t="s">
        <v>11</v>
      </c>
      <c r="C2602" t="s">
        <v>119</v>
      </c>
      <c r="D2602" t="s">
        <v>120</v>
      </c>
      <c r="E2602" t="s">
        <v>19</v>
      </c>
      <c r="F2602" t="s">
        <v>40</v>
      </c>
      <c r="G2602" t="s">
        <v>242</v>
      </c>
      <c r="H2602" s="1">
        <v>2017</v>
      </c>
      <c r="I2602" s="2">
        <v>3100</v>
      </c>
      <c r="J2602" s="3">
        <v>372</v>
      </c>
      <c r="K2602">
        <f>Table1[[#This Row],[Total Revenue + Open]]/Table1[[#This Row],[Qty]]</f>
        <v>0.12</v>
      </c>
      <c r="L2602">
        <f>Table1[[#This Row],[Total Revenue + Open]]/Table1[[#This Row],[Qty]]</f>
        <v>0.12</v>
      </c>
    </row>
    <row r="2603" spans="1:12">
      <c r="A2603" t="s">
        <v>10</v>
      </c>
      <c r="B2603" t="s">
        <v>11</v>
      </c>
      <c r="C2603" t="s">
        <v>119</v>
      </c>
      <c r="D2603" t="s">
        <v>120</v>
      </c>
      <c r="E2603" t="s">
        <v>19</v>
      </c>
      <c r="F2603" t="s">
        <v>40</v>
      </c>
      <c r="G2603" t="s">
        <v>243</v>
      </c>
      <c r="H2603" s="1">
        <v>2017</v>
      </c>
      <c r="I2603" s="2">
        <v>15500</v>
      </c>
      <c r="J2603" s="3">
        <v>1860</v>
      </c>
      <c r="K2603">
        <f>Table1[[#This Row],[Total Revenue + Open]]/Table1[[#This Row],[Qty]]</f>
        <v>0.12</v>
      </c>
      <c r="L2603">
        <f>Table1[[#This Row],[Total Revenue + Open]]/Table1[[#This Row],[Qty]]</f>
        <v>0.12</v>
      </c>
    </row>
    <row r="2604" spans="1:12">
      <c r="A2604" t="s">
        <v>10</v>
      </c>
      <c r="B2604" t="s">
        <v>11</v>
      </c>
      <c r="C2604" t="s">
        <v>119</v>
      </c>
      <c r="D2604" t="s">
        <v>120</v>
      </c>
      <c r="E2604" t="s">
        <v>19</v>
      </c>
      <c r="F2604" t="s">
        <v>40</v>
      </c>
      <c r="G2604" t="s">
        <v>243</v>
      </c>
      <c r="H2604" s="1">
        <v>2017</v>
      </c>
      <c r="I2604" s="2">
        <v>3500</v>
      </c>
      <c r="J2604" s="3">
        <v>420</v>
      </c>
      <c r="K2604">
        <f>Table1[[#This Row],[Total Revenue + Open]]/Table1[[#This Row],[Qty]]</f>
        <v>0.12</v>
      </c>
      <c r="L2604">
        <f>Table1[[#This Row],[Total Revenue + Open]]/Table1[[#This Row],[Qty]]</f>
        <v>0.12</v>
      </c>
    </row>
    <row r="2605" spans="1:12">
      <c r="A2605" t="s">
        <v>10</v>
      </c>
      <c r="B2605" t="s">
        <v>11</v>
      </c>
      <c r="C2605" t="s">
        <v>119</v>
      </c>
      <c r="D2605" t="s">
        <v>120</v>
      </c>
      <c r="E2605" t="s">
        <v>19</v>
      </c>
      <c r="F2605" t="s">
        <v>40</v>
      </c>
      <c r="G2605" t="s">
        <v>243</v>
      </c>
      <c r="H2605" s="1">
        <v>2017</v>
      </c>
      <c r="I2605" s="2">
        <v>12000</v>
      </c>
      <c r="J2605" s="3">
        <v>1500</v>
      </c>
      <c r="K2605">
        <f>Table1[[#This Row],[Total Revenue + Open]]/Table1[[#This Row],[Qty]]</f>
        <v>0.125</v>
      </c>
      <c r="L2605">
        <f>Table1[[#This Row],[Total Revenue + Open]]/Table1[[#This Row],[Qty]]</f>
        <v>0.125</v>
      </c>
    </row>
    <row r="2606" spans="1:12">
      <c r="A2606" t="s">
        <v>10</v>
      </c>
      <c r="B2606" t="s">
        <v>11</v>
      </c>
      <c r="C2606" t="s">
        <v>119</v>
      </c>
      <c r="D2606" t="s">
        <v>120</v>
      </c>
      <c r="E2606" t="s">
        <v>19</v>
      </c>
      <c r="F2606" t="s">
        <v>40</v>
      </c>
      <c r="G2606" t="s">
        <v>244</v>
      </c>
      <c r="H2606" s="1">
        <v>2017</v>
      </c>
      <c r="I2606" s="2">
        <v>69550</v>
      </c>
      <c r="J2606" s="3">
        <v>11128</v>
      </c>
      <c r="K2606">
        <f>Table1[[#This Row],[Total Revenue + Open]]/Table1[[#This Row],[Qty]]</f>
        <v>0.16</v>
      </c>
      <c r="L2606">
        <f>Table1[[#This Row],[Total Revenue + Open]]/Table1[[#This Row],[Qty]]</f>
        <v>0.16</v>
      </c>
    </row>
    <row r="2607" spans="1:12">
      <c r="A2607" t="s">
        <v>10</v>
      </c>
      <c r="B2607" t="s">
        <v>11</v>
      </c>
      <c r="C2607" t="s">
        <v>119</v>
      </c>
      <c r="D2607" t="s">
        <v>120</v>
      </c>
      <c r="E2607" t="s">
        <v>19</v>
      </c>
      <c r="F2607" t="s">
        <v>40</v>
      </c>
      <c r="G2607" t="s">
        <v>244</v>
      </c>
      <c r="H2607" s="1">
        <v>2017</v>
      </c>
      <c r="I2607" s="2">
        <v>128150</v>
      </c>
      <c r="J2607" s="3">
        <v>18528.25</v>
      </c>
      <c r="K2607">
        <f>Table1[[#This Row],[Total Revenue + Open]]/Table1[[#This Row],[Qty]]</f>
        <v>0.14458252048380804</v>
      </c>
      <c r="L2607">
        <f>Table1[[#This Row],[Total Revenue + Open]]/Table1[[#This Row],[Qty]]</f>
        <v>0.14458252048380804</v>
      </c>
    </row>
    <row r="2608" spans="1:12">
      <c r="A2608" t="s">
        <v>10</v>
      </c>
      <c r="B2608" t="s">
        <v>11</v>
      </c>
      <c r="C2608" t="s">
        <v>119</v>
      </c>
      <c r="D2608" t="s">
        <v>120</v>
      </c>
      <c r="E2608" t="s">
        <v>19</v>
      </c>
      <c r="F2608" t="s">
        <v>40</v>
      </c>
      <c r="G2608" t="s">
        <v>244</v>
      </c>
      <c r="H2608" s="1">
        <v>2017</v>
      </c>
      <c r="I2608" s="2">
        <v>248550</v>
      </c>
      <c r="J2608" s="3">
        <v>41010.75</v>
      </c>
      <c r="K2608">
        <f>Table1[[#This Row],[Total Revenue + Open]]/Table1[[#This Row],[Qty]]</f>
        <v>0.16500000000000001</v>
      </c>
      <c r="L2608">
        <f>Table1[[#This Row],[Total Revenue + Open]]/Table1[[#This Row],[Qty]]</f>
        <v>0.16500000000000001</v>
      </c>
    </row>
    <row r="2609" spans="1:12">
      <c r="A2609" t="s">
        <v>10</v>
      </c>
      <c r="B2609" t="s">
        <v>11</v>
      </c>
      <c r="C2609" t="s">
        <v>119</v>
      </c>
      <c r="D2609" t="s">
        <v>120</v>
      </c>
      <c r="E2609" t="s">
        <v>19</v>
      </c>
      <c r="F2609" t="s">
        <v>40</v>
      </c>
      <c r="G2609" t="s">
        <v>244</v>
      </c>
      <c r="H2609" s="1">
        <v>2017</v>
      </c>
      <c r="I2609" s="2">
        <v>7100</v>
      </c>
      <c r="J2609" s="3">
        <v>1171.5</v>
      </c>
      <c r="K2609">
        <f>Table1[[#This Row],[Total Revenue + Open]]/Table1[[#This Row],[Qty]]</f>
        <v>0.16500000000000001</v>
      </c>
      <c r="L2609">
        <f>Table1[[#This Row],[Total Revenue + Open]]/Table1[[#This Row],[Qty]]</f>
        <v>0.16500000000000001</v>
      </c>
    </row>
    <row r="2610" spans="1:12">
      <c r="A2610" t="s">
        <v>10</v>
      </c>
      <c r="B2610" t="s">
        <v>11</v>
      </c>
      <c r="C2610" t="s">
        <v>119</v>
      </c>
      <c r="D2610" t="s">
        <v>120</v>
      </c>
      <c r="E2610" t="s">
        <v>19</v>
      </c>
      <c r="F2610" t="s">
        <v>40</v>
      </c>
      <c r="G2610" t="s">
        <v>244</v>
      </c>
      <c r="H2610" s="1">
        <v>2017</v>
      </c>
      <c r="I2610" s="2">
        <v>4000</v>
      </c>
      <c r="J2610" s="3">
        <v>660</v>
      </c>
      <c r="K2610">
        <f>Table1[[#This Row],[Total Revenue + Open]]/Table1[[#This Row],[Qty]]</f>
        <v>0.16500000000000001</v>
      </c>
      <c r="L2610">
        <f>Table1[[#This Row],[Total Revenue + Open]]/Table1[[#This Row],[Qty]]</f>
        <v>0.16500000000000001</v>
      </c>
    </row>
    <row r="2611" spans="1:12">
      <c r="A2611" t="s">
        <v>10</v>
      </c>
      <c r="B2611" t="s">
        <v>11</v>
      </c>
      <c r="C2611" t="s">
        <v>119</v>
      </c>
      <c r="D2611" t="s">
        <v>120</v>
      </c>
      <c r="E2611" t="s">
        <v>19</v>
      </c>
      <c r="F2611" t="s">
        <v>40</v>
      </c>
      <c r="G2611" t="s">
        <v>244</v>
      </c>
      <c r="H2611" s="1">
        <v>2017</v>
      </c>
      <c r="I2611" s="2">
        <v>140550</v>
      </c>
      <c r="J2611" s="3">
        <v>23190.75</v>
      </c>
      <c r="K2611">
        <f>Table1[[#This Row],[Total Revenue + Open]]/Table1[[#This Row],[Qty]]</f>
        <v>0.16500000000000001</v>
      </c>
      <c r="L2611">
        <f>Table1[[#This Row],[Total Revenue + Open]]/Table1[[#This Row],[Qty]]</f>
        <v>0.16500000000000001</v>
      </c>
    </row>
    <row r="2612" spans="1:12">
      <c r="A2612" t="s">
        <v>10</v>
      </c>
      <c r="B2612" t="s">
        <v>11</v>
      </c>
      <c r="C2612" t="s">
        <v>119</v>
      </c>
      <c r="D2612" t="s">
        <v>120</v>
      </c>
      <c r="E2612" t="s">
        <v>19</v>
      </c>
      <c r="F2612" t="s">
        <v>40</v>
      </c>
      <c r="G2612" t="s">
        <v>244</v>
      </c>
      <c r="H2612" s="1">
        <v>2017</v>
      </c>
      <c r="I2612" s="2">
        <v>29500</v>
      </c>
      <c r="J2612" s="3">
        <v>4867.5</v>
      </c>
      <c r="K2612">
        <f>Table1[[#This Row],[Total Revenue + Open]]/Table1[[#This Row],[Qty]]</f>
        <v>0.16500000000000001</v>
      </c>
      <c r="L2612">
        <f>Table1[[#This Row],[Total Revenue + Open]]/Table1[[#This Row],[Qty]]</f>
        <v>0.16500000000000001</v>
      </c>
    </row>
    <row r="2613" spans="1:12">
      <c r="A2613" t="s">
        <v>10</v>
      </c>
      <c r="B2613" t="s">
        <v>11</v>
      </c>
      <c r="C2613" t="s">
        <v>119</v>
      </c>
      <c r="D2613" t="s">
        <v>120</v>
      </c>
      <c r="E2613" t="s">
        <v>19</v>
      </c>
      <c r="F2613" t="s">
        <v>40</v>
      </c>
      <c r="G2613" t="s">
        <v>244</v>
      </c>
      <c r="H2613" s="1">
        <v>2017</v>
      </c>
      <c r="I2613" s="2">
        <v>36250</v>
      </c>
      <c r="J2613" s="3">
        <v>5981.25</v>
      </c>
      <c r="K2613">
        <f>Table1[[#This Row],[Total Revenue + Open]]/Table1[[#This Row],[Qty]]</f>
        <v>0.16500000000000001</v>
      </c>
      <c r="L2613">
        <f>Table1[[#This Row],[Total Revenue + Open]]/Table1[[#This Row],[Qty]]</f>
        <v>0.16500000000000001</v>
      </c>
    </row>
    <row r="2614" spans="1:12">
      <c r="A2614" t="s">
        <v>10</v>
      </c>
      <c r="B2614" t="s">
        <v>11</v>
      </c>
      <c r="C2614" t="s">
        <v>119</v>
      </c>
      <c r="D2614" t="s">
        <v>120</v>
      </c>
      <c r="E2614" t="s">
        <v>19</v>
      </c>
      <c r="F2614" t="s">
        <v>40</v>
      </c>
      <c r="G2614" t="s">
        <v>244</v>
      </c>
      <c r="H2614" s="1">
        <v>2018</v>
      </c>
      <c r="I2614" s="2">
        <v>50450</v>
      </c>
      <c r="J2614" s="3">
        <v>8324.25</v>
      </c>
      <c r="K2614">
        <f>Table1[[#This Row],[Total Revenue + Open]]/Table1[[#This Row],[Qty]]</f>
        <v>0.16500000000000001</v>
      </c>
      <c r="L2614">
        <f>Table1[[#This Row],[Total Revenue + Open]]/Table1[[#This Row],[Qty]]</f>
        <v>0.16500000000000001</v>
      </c>
    </row>
    <row r="2615" spans="1:12">
      <c r="A2615" t="s">
        <v>10</v>
      </c>
      <c r="B2615" t="s">
        <v>11</v>
      </c>
      <c r="C2615" t="s">
        <v>119</v>
      </c>
      <c r="D2615" t="s">
        <v>120</v>
      </c>
      <c r="E2615" t="s">
        <v>19</v>
      </c>
      <c r="F2615" t="s">
        <v>40</v>
      </c>
      <c r="G2615" t="s">
        <v>244</v>
      </c>
      <c r="H2615" s="1">
        <v>2018</v>
      </c>
      <c r="I2615" s="2">
        <v>30550</v>
      </c>
      <c r="J2615" s="3">
        <v>5040.75</v>
      </c>
      <c r="K2615">
        <f>Table1[[#This Row],[Total Revenue + Open]]/Table1[[#This Row],[Qty]]</f>
        <v>0.16500000000000001</v>
      </c>
      <c r="L2615">
        <f>Table1[[#This Row],[Total Revenue + Open]]/Table1[[#This Row],[Qty]]</f>
        <v>0.16500000000000001</v>
      </c>
    </row>
    <row r="2616" spans="1:12">
      <c r="A2616" t="s">
        <v>10</v>
      </c>
      <c r="B2616" t="s">
        <v>11</v>
      </c>
      <c r="C2616" t="s">
        <v>119</v>
      </c>
      <c r="D2616" t="s">
        <v>120</v>
      </c>
      <c r="E2616" t="s">
        <v>19</v>
      </c>
      <c r="F2616" t="s">
        <v>40</v>
      </c>
      <c r="G2616" t="s">
        <v>244</v>
      </c>
      <c r="H2616" s="1">
        <v>2018</v>
      </c>
      <c r="I2616" s="2">
        <v>23650</v>
      </c>
      <c r="J2616" s="3">
        <v>3902.25</v>
      </c>
      <c r="K2616">
        <f>Table1[[#This Row],[Total Revenue + Open]]/Table1[[#This Row],[Qty]]</f>
        <v>0.16500000000000001</v>
      </c>
      <c r="L2616">
        <f>Table1[[#This Row],[Total Revenue + Open]]/Table1[[#This Row],[Qty]]</f>
        <v>0.16500000000000001</v>
      </c>
    </row>
    <row r="2617" spans="1:12">
      <c r="A2617" t="s">
        <v>10</v>
      </c>
      <c r="B2617" t="s">
        <v>11</v>
      </c>
      <c r="C2617" t="s">
        <v>119</v>
      </c>
      <c r="D2617" t="s">
        <v>120</v>
      </c>
      <c r="E2617" t="s">
        <v>19</v>
      </c>
      <c r="F2617" t="s">
        <v>40</v>
      </c>
      <c r="G2617" t="s">
        <v>244</v>
      </c>
      <c r="H2617" s="1">
        <v>2018</v>
      </c>
      <c r="I2617" s="2">
        <v>30600</v>
      </c>
      <c r="J2617" s="3">
        <v>5049</v>
      </c>
      <c r="K2617">
        <f>Table1[[#This Row],[Total Revenue + Open]]/Table1[[#This Row],[Qty]]</f>
        <v>0.16500000000000001</v>
      </c>
      <c r="L2617">
        <f>Table1[[#This Row],[Total Revenue + Open]]/Table1[[#This Row],[Qty]]</f>
        <v>0.16500000000000001</v>
      </c>
    </row>
    <row r="2618" spans="1:12">
      <c r="A2618" t="s">
        <v>10</v>
      </c>
      <c r="B2618" t="s">
        <v>11</v>
      </c>
      <c r="C2618" t="s">
        <v>119</v>
      </c>
      <c r="D2618" t="s">
        <v>120</v>
      </c>
      <c r="E2618" t="s">
        <v>19</v>
      </c>
      <c r="F2618" t="s">
        <v>40</v>
      </c>
      <c r="G2618" t="s">
        <v>245</v>
      </c>
      <c r="H2618" s="1">
        <v>2017</v>
      </c>
      <c r="I2618" s="2">
        <v>700</v>
      </c>
      <c r="J2618" s="3">
        <v>112</v>
      </c>
      <c r="K2618">
        <f>Table1[[#This Row],[Total Revenue + Open]]/Table1[[#This Row],[Qty]]</f>
        <v>0.16</v>
      </c>
      <c r="L2618">
        <f>Table1[[#This Row],[Total Revenue + Open]]/Table1[[#This Row],[Qty]]</f>
        <v>0.16</v>
      </c>
    </row>
    <row r="2619" spans="1:12">
      <c r="A2619" t="s">
        <v>10</v>
      </c>
      <c r="B2619" t="s">
        <v>11</v>
      </c>
      <c r="C2619" t="s">
        <v>119</v>
      </c>
      <c r="D2619" t="s">
        <v>120</v>
      </c>
      <c r="E2619" t="s">
        <v>19</v>
      </c>
      <c r="F2619" t="s">
        <v>40</v>
      </c>
      <c r="G2619" t="s">
        <v>245</v>
      </c>
      <c r="H2619" s="1">
        <v>2017</v>
      </c>
      <c r="I2619" s="2">
        <v>950</v>
      </c>
      <c r="J2619" s="3">
        <v>152</v>
      </c>
      <c r="K2619">
        <f>Table1[[#This Row],[Total Revenue + Open]]/Table1[[#This Row],[Qty]]</f>
        <v>0.16</v>
      </c>
      <c r="L2619">
        <f>Table1[[#This Row],[Total Revenue + Open]]/Table1[[#This Row],[Qty]]</f>
        <v>0.16</v>
      </c>
    </row>
    <row r="2620" spans="1:12">
      <c r="A2620" t="s">
        <v>10</v>
      </c>
      <c r="B2620" t="s">
        <v>11</v>
      </c>
      <c r="C2620" t="s">
        <v>119</v>
      </c>
      <c r="D2620" t="s">
        <v>120</v>
      </c>
      <c r="E2620" t="s">
        <v>19</v>
      </c>
      <c r="F2620" t="s">
        <v>40</v>
      </c>
      <c r="G2620" t="s">
        <v>246</v>
      </c>
      <c r="H2620" s="1">
        <v>2017</v>
      </c>
      <c r="I2620" s="2">
        <v>500</v>
      </c>
      <c r="J2620" s="3">
        <v>67.5</v>
      </c>
      <c r="K2620">
        <f>Table1[[#This Row],[Total Revenue + Open]]/Table1[[#This Row],[Qty]]</f>
        <v>0.13500000000000001</v>
      </c>
      <c r="L2620">
        <f>Table1[[#This Row],[Total Revenue + Open]]/Table1[[#This Row],[Qty]]</f>
        <v>0.13500000000000001</v>
      </c>
    </row>
    <row r="2621" spans="1:12">
      <c r="A2621" t="s">
        <v>10</v>
      </c>
      <c r="B2621" t="s">
        <v>11</v>
      </c>
      <c r="C2621" t="s">
        <v>119</v>
      </c>
      <c r="D2621" t="s">
        <v>120</v>
      </c>
      <c r="E2621" t="s">
        <v>19</v>
      </c>
      <c r="F2621" t="s">
        <v>40</v>
      </c>
      <c r="G2621" t="s">
        <v>247</v>
      </c>
      <c r="H2621" s="1">
        <v>2017</v>
      </c>
      <c r="I2621" s="2">
        <v>1000</v>
      </c>
      <c r="J2621" s="3">
        <v>130</v>
      </c>
      <c r="K2621">
        <f>Table1[[#This Row],[Total Revenue + Open]]/Table1[[#This Row],[Qty]]</f>
        <v>0.13</v>
      </c>
      <c r="L2621">
        <f>Table1[[#This Row],[Total Revenue + Open]]/Table1[[#This Row],[Qty]]</f>
        <v>0.13</v>
      </c>
    </row>
    <row r="2622" spans="1:12">
      <c r="A2622" t="s">
        <v>10</v>
      </c>
      <c r="B2622" t="s">
        <v>11</v>
      </c>
      <c r="C2622" t="s">
        <v>119</v>
      </c>
      <c r="D2622" t="s">
        <v>120</v>
      </c>
      <c r="E2622" t="s">
        <v>19</v>
      </c>
      <c r="F2622" t="s">
        <v>40</v>
      </c>
      <c r="G2622" t="s">
        <v>248</v>
      </c>
      <c r="H2622" s="1">
        <v>2017</v>
      </c>
      <c r="I2622" s="2">
        <v>15750</v>
      </c>
      <c r="J2622" s="3">
        <v>2677.5</v>
      </c>
      <c r="K2622">
        <f>Table1[[#This Row],[Total Revenue + Open]]/Table1[[#This Row],[Qty]]</f>
        <v>0.17</v>
      </c>
      <c r="L2622">
        <f>Table1[[#This Row],[Total Revenue + Open]]/Table1[[#This Row],[Qty]]</f>
        <v>0.17</v>
      </c>
    </row>
    <row r="2623" spans="1:12">
      <c r="A2623" t="s">
        <v>10</v>
      </c>
      <c r="B2623" t="s">
        <v>11</v>
      </c>
      <c r="C2623" t="s">
        <v>119</v>
      </c>
      <c r="D2623" t="s">
        <v>120</v>
      </c>
      <c r="E2623" t="s">
        <v>19</v>
      </c>
      <c r="F2623" t="s">
        <v>40</v>
      </c>
      <c r="G2623" t="s">
        <v>248</v>
      </c>
      <c r="H2623" s="1">
        <v>2017</v>
      </c>
      <c r="I2623" s="2">
        <v>19750</v>
      </c>
      <c r="J2623" s="3">
        <v>3425</v>
      </c>
      <c r="K2623">
        <f>Table1[[#This Row],[Total Revenue + Open]]/Table1[[#This Row],[Qty]]</f>
        <v>0.17341772151898735</v>
      </c>
      <c r="L2623">
        <f>Table1[[#This Row],[Total Revenue + Open]]/Table1[[#This Row],[Qty]]</f>
        <v>0.17341772151898735</v>
      </c>
    </row>
    <row r="2624" spans="1:12">
      <c r="A2624" t="s">
        <v>10</v>
      </c>
      <c r="B2624" t="s">
        <v>11</v>
      </c>
      <c r="C2624" t="s">
        <v>119</v>
      </c>
      <c r="D2624" t="s">
        <v>120</v>
      </c>
      <c r="E2624" t="s">
        <v>19</v>
      </c>
      <c r="F2624" t="s">
        <v>40</v>
      </c>
      <c r="G2624" t="s">
        <v>248</v>
      </c>
      <c r="H2624" s="1">
        <v>2017</v>
      </c>
      <c r="I2624" s="2">
        <v>30800</v>
      </c>
      <c r="J2624" s="3">
        <v>5390</v>
      </c>
      <c r="K2624">
        <f>Table1[[#This Row],[Total Revenue + Open]]/Table1[[#This Row],[Qty]]</f>
        <v>0.17499999999999999</v>
      </c>
      <c r="L2624">
        <f>Table1[[#This Row],[Total Revenue + Open]]/Table1[[#This Row],[Qty]]</f>
        <v>0.17499999999999999</v>
      </c>
    </row>
    <row r="2625" spans="1:12">
      <c r="A2625" t="s">
        <v>10</v>
      </c>
      <c r="B2625" t="s">
        <v>11</v>
      </c>
      <c r="C2625" t="s">
        <v>119</v>
      </c>
      <c r="D2625" t="s">
        <v>120</v>
      </c>
      <c r="E2625" t="s">
        <v>19</v>
      </c>
      <c r="F2625" t="s">
        <v>40</v>
      </c>
      <c r="G2625" t="s">
        <v>248</v>
      </c>
      <c r="H2625" s="1">
        <v>2017</v>
      </c>
      <c r="I2625" s="2">
        <v>2950</v>
      </c>
      <c r="J2625" s="3">
        <v>516.25</v>
      </c>
      <c r="K2625">
        <f>Table1[[#This Row],[Total Revenue + Open]]/Table1[[#This Row],[Qty]]</f>
        <v>0.17499999999999999</v>
      </c>
      <c r="L2625">
        <f>Table1[[#This Row],[Total Revenue + Open]]/Table1[[#This Row],[Qty]]</f>
        <v>0.17499999999999999</v>
      </c>
    </row>
    <row r="2626" spans="1:12">
      <c r="A2626" t="s">
        <v>10</v>
      </c>
      <c r="B2626" t="s">
        <v>11</v>
      </c>
      <c r="C2626" t="s">
        <v>119</v>
      </c>
      <c r="D2626" t="s">
        <v>120</v>
      </c>
      <c r="E2626" t="s">
        <v>19</v>
      </c>
      <c r="F2626" t="s">
        <v>40</v>
      </c>
      <c r="G2626" t="s">
        <v>248</v>
      </c>
      <c r="H2626" s="1">
        <v>2017</v>
      </c>
      <c r="I2626" s="2">
        <v>24150</v>
      </c>
      <c r="J2626" s="3">
        <v>4226.25</v>
      </c>
      <c r="K2626">
        <f>Table1[[#This Row],[Total Revenue + Open]]/Table1[[#This Row],[Qty]]</f>
        <v>0.17499999999999999</v>
      </c>
      <c r="L2626">
        <f>Table1[[#This Row],[Total Revenue + Open]]/Table1[[#This Row],[Qty]]</f>
        <v>0.17499999999999999</v>
      </c>
    </row>
    <row r="2627" spans="1:12">
      <c r="A2627" t="s">
        <v>10</v>
      </c>
      <c r="B2627" t="s">
        <v>11</v>
      </c>
      <c r="C2627" t="s">
        <v>119</v>
      </c>
      <c r="D2627" t="s">
        <v>120</v>
      </c>
      <c r="E2627" t="s">
        <v>19</v>
      </c>
      <c r="F2627" t="s">
        <v>40</v>
      </c>
      <c r="G2627" t="s">
        <v>248</v>
      </c>
      <c r="H2627" s="1">
        <v>2017</v>
      </c>
      <c r="I2627" s="2">
        <v>4250</v>
      </c>
      <c r="J2627" s="3">
        <v>743.75</v>
      </c>
      <c r="K2627">
        <f>Table1[[#This Row],[Total Revenue + Open]]/Table1[[#This Row],[Qty]]</f>
        <v>0.17499999999999999</v>
      </c>
      <c r="L2627">
        <f>Table1[[#This Row],[Total Revenue + Open]]/Table1[[#This Row],[Qty]]</f>
        <v>0.17499999999999999</v>
      </c>
    </row>
    <row r="2628" spans="1:12">
      <c r="A2628" t="s">
        <v>10</v>
      </c>
      <c r="B2628" t="s">
        <v>11</v>
      </c>
      <c r="C2628" t="s">
        <v>119</v>
      </c>
      <c r="D2628" t="s">
        <v>120</v>
      </c>
      <c r="E2628" t="s">
        <v>19</v>
      </c>
      <c r="F2628" t="s">
        <v>40</v>
      </c>
      <c r="G2628" t="s">
        <v>248</v>
      </c>
      <c r="H2628" s="1">
        <v>2017</v>
      </c>
      <c r="I2628" s="2">
        <v>3550</v>
      </c>
      <c r="J2628" s="3">
        <v>621.25</v>
      </c>
      <c r="K2628">
        <f>Table1[[#This Row],[Total Revenue + Open]]/Table1[[#This Row],[Qty]]</f>
        <v>0.17499999999999999</v>
      </c>
      <c r="L2628">
        <f>Table1[[#This Row],[Total Revenue + Open]]/Table1[[#This Row],[Qty]]</f>
        <v>0.17499999999999999</v>
      </c>
    </row>
    <row r="2629" spans="1:12">
      <c r="A2629" t="s">
        <v>10</v>
      </c>
      <c r="B2629" t="s">
        <v>11</v>
      </c>
      <c r="C2629" t="s">
        <v>119</v>
      </c>
      <c r="D2629" t="s">
        <v>120</v>
      </c>
      <c r="E2629" t="s">
        <v>19</v>
      </c>
      <c r="F2629" t="s">
        <v>40</v>
      </c>
      <c r="G2629" t="s">
        <v>248</v>
      </c>
      <c r="H2629" s="1">
        <v>2018</v>
      </c>
      <c r="I2629" s="2">
        <v>12300</v>
      </c>
      <c r="J2629" s="3">
        <v>2152.5</v>
      </c>
      <c r="K2629">
        <f>Table1[[#This Row],[Total Revenue + Open]]/Table1[[#This Row],[Qty]]</f>
        <v>0.17499999999999999</v>
      </c>
      <c r="L2629">
        <f>Table1[[#This Row],[Total Revenue + Open]]/Table1[[#This Row],[Qty]]</f>
        <v>0.17499999999999999</v>
      </c>
    </row>
    <row r="2630" spans="1:12">
      <c r="A2630" t="s">
        <v>10</v>
      </c>
      <c r="B2630" t="s">
        <v>11</v>
      </c>
      <c r="C2630" t="s">
        <v>119</v>
      </c>
      <c r="D2630" t="s">
        <v>120</v>
      </c>
      <c r="E2630" t="s">
        <v>19</v>
      </c>
      <c r="F2630" t="s">
        <v>40</v>
      </c>
      <c r="G2630" t="s">
        <v>248</v>
      </c>
      <c r="H2630" s="1">
        <v>2018</v>
      </c>
      <c r="I2630" s="2">
        <v>6250</v>
      </c>
      <c r="J2630" s="3">
        <v>1093.75</v>
      </c>
      <c r="K2630">
        <f>Table1[[#This Row],[Total Revenue + Open]]/Table1[[#This Row],[Qty]]</f>
        <v>0.17499999999999999</v>
      </c>
      <c r="L2630">
        <f>Table1[[#This Row],[Total Revenue + Open]]/Table1[[#This Row],[Qty]]</f>
        <v>0.17499999999999999</v>
      </c>
    </row>
    <row r="2631" spans="1:12">
      <c r="A2631" t="s">
        <v>10</v>
      </c>
      <c r="B2631" t="s">
        <v>11</v>
      </c>
      <c r="C2631" t="s">
        <v>119</v>
      </c>
      <c r="D2631" t="s">
        <v>120</v>
      </c>
      <c r="E2631" t="s">
        <v>19</v>
      </c>
      <c r="F2631" t="s">
        <v>40</v>
      </c>
      <c r="G2631" t="s">
        <v>248</v>
      </c>
      <c r="H2631" s="1">
        <v>2018</v>
      </c>
      <c r="I2631" s="2">
        <v>2600</v>
      </c>
      <c r="J2631" s="3">
        <v>455</v>
      </c>
      <c r="K2631">
        <f>Table1[[#This Row],[Total Revenue + Open]]/Table1[[#This Row],[Qty]]</f>
        <v>0.17499999999999999</v>
      </c>
      <c r="L2631">
        <f>Table1[[#This Row],[Total Revenue + Open]]/Table1[[#This Row],[Qty]]</f>
        <v>0.17499999999999999</v>
      </c>
    </row>
    <row r="2632" spans="1:12">
      <c r="A2632" t="s">
        <v>10</v>
      </c>
      <c r="B2632" t="s">
        <v>11</v>
      </c>
      <c r="C2632" t="s">
        <v>119</v>
      </c>
      <c r="D2632" t="s">
        <v>120</v>
      </c>
      <c r="E2632" t="s">
        <v>19</v>
      </c>
      <c r="F2632" t="s">
        <v>40</v>
      </c>
      <c r="G2632" t="s">
        <v>248</v>
      </c>
      <c r="H2632" s="1">
        <v>2018</v>
      </c>
      <c r="I2632" s="2">
        <v>4800</v>
      </c>
      <c r="J2632" s="3">
        <v>840</v>
      </c>
      <c r="K2632">
        <f>Table1[[#This Row],[Total Revenue + Open]]/Table1[[#This Row],[Qty]]</f>
        <v>0.17499999999999999</v>
      </c>
      <c r="L2632">
        <f>Table1[[#This Row],[Total Revenue + Open]]/Table1[[#This Row],[Qty]]</f>
        <v>0.17499999999999999</v>
      </c>
    </row>
    <row r="2633" spans="1:12">
      <c r="A2633" t="s">
        <v>10</v>
      </c>
      <c r="B2633" t="s">
        <v>11</v>
      </c>
      <c r="C2633" t="s">
        <v>119</v>
      </c>
      <c r="D2633" t="s">
        <v>120</v>
      </c>
      <c r="E2633" t="s">
        <v>19</v>
      </c>
      <c r="F2633" t="s">
        <v>40</v>
      </c>
      <c r="G2633" t="s">
        <v>249</v>
      </c>
      <c r="H2633" s="1">
        <v>2017</v>
      </c>
      <c r="I2633" s="2">
        <v>2200</v>
      </c>
      <c r="J2633" s="3">
        <v>385</v>
      </c>
      <c r="K2633">
        <f>Table1[[#This Row],[Total Revenue + Open]]/Table1[[#This Row],[Qty]]</f>
        <v>0.17499999999999999</v>
      </c>
      <c r="L2633">
        <f>Table1[[#This Row],[Total Revenue + Open]]/Table1[[#This Row],[Qty]]</f>
        <v>0.17499999999999999</v>
      </c>
    </row>
    <row r="2634" spans="1:12">
      <c r="A2634" t="s">
        <v>10</v>
      </c>
      <c r="B2634" t="s">
        <v>11</v>
      </c>
      <c r="C2634" t="s">
        <v>119</v>
      </c>
      <c r="D2634" t="s">
        <v>120</v>
      </c>
      <c r="E2634" t="s">
        <v>19</v>
      </c>
      <c r="F2634" t="s">
        <v>40</v>
      </c>
      <c r="G2634" t="s">
        <v>249</v>
      </c>
      <c r="H2634" s="1">
        <v>2018</v>
      </c>
      <c r="I2634" s="2">
        <v>500</v>
      </c>
      <c r="J2634" s="3">
        <v>87.5</v>
      </c>
      <c r="K2634">
        <f>Table1[[#This Row],[Total Revenue + Open]]/Table1[[#This Row],[Qty]]</f>
        <v>0.17499999999999999</v>
      </c>
      <c r="L2634">
        <f>Table1[[#This Row],[Total Revenue + Open]]/Table1[[#This Row],[Qty]]</f>
        <v>0.17499999999999999</v>
      </c>
    </row>
    <row r="2635" spans="1:12">
      <c r="A2635" t="s">
        <v>10</v>
      </c>
      <c r="B2635" t="s">
        <v>11</v>
      </c>
      <c r="C2635" t="s">
        <v>119</v>
      </c>
      <c r="D2635" t="s">
        <v>120</v>
      </c>
      <c r="E2635" t="s">
        <v>19</v>
      </c>
      <c r="F2635" t="s">
        <v>40</v>
      </c>
      <c r="G2635" t="s">
        <v>249</v>
      </c>
      <c r="H2635" s="1">
        <v>2018</v>
      </c>
      <c r="I2635" s="2">
        <v>2000</v>
      </c>
      <c r="J2635" s="3">
        <v>350</v>
      </c>
      <c r="K2635">
        <f>Table1[[#This Row],[Total Revenue + Open]]/Table1[[#This Row],[Qty]]</f>
        <v>0.17499999999999999</v>
      </c>
      <c r="L2635">
        <f>Table1[[#This Row],[Total Revenue + Open]]/Table1[[#This Row],[Qty]]</f>
        <v>0.17499999999999999</v>
      </c>
    </row>
    <row r="2636" spans="1:12">
      <c r="A2636" t="s">
        <v>10</v>
      </c>
      <c r="B2636" t="s">
        <v>11</v>
      </c>
      <c r="C2636" t="s">
        <v>119</v>
      </c>
      <c r="D2636" t="s">
        <v>120</v>
      </c>
      <c r="E2636" t="s">
        <v>19</v>
      </c>
      <c r="F2636" t="s">
        <v>40</v>
      </c>
      <c r="G2636" t="s">
        <v>250</v>
      </c>
      <c r="H2636" s="1">
        <v>2017</v>
      </c>
      <c r="I2636" s="2">
        <v>1000</v>
      </c>
      <c r="J2636" s="3">
        <v>130</v>
      </c>
      <c r="K2636">
        <f>Table1[[#This Row],[Total Revenue + Open]]/Table1[[#This Row],[Qty]]</f>
        <v>0.13</v>
      </c>
      <c r="L2636">
        <f>Table1[[#This Row],[Total Revenue + Open]]/Table1[[#This Row],[Qty]]</f>
        <v>0.13</v>
      </c>
    </row>
    <row r="2637" spans="1:12">
      <c r="A2637" t="s">
        <v>10</v>
      </c>
      <c r="B2637" t="s">
        <v>11</v>
      </c>
      <c r="C2637" t="s">
        <v>119</v>
      </c>
      <c r="D2637" t="s">
        <v>120</v>
      </c>
      <c r="E2637" t="s">
        <v>19</v>
      </c>
      <c r="F2637" t="s">
        <v>40</v>
      </c>
      <c r="G2637" t="s">
        <v>250</v>
      </c>
      <c r="H2637" s="1">
        <v>2017</v>
      </c>
      <c r="I2637" s="2">
        <v>2500</v>
      </c>
      <c r="J2637" s="3">
        <v>337.5</v>
      </c>
      <c r="K2637">
        <f>Table1[[#This Row],[Total Revenue + Open]]/Table1[[#This Row],[Qty]]</f>
        <v>0.13500000000000001</v>
      </c>
      <c r="L2637">
        <f>Table1[[#This Row],[Total Revenue + Open]]/Table1[[#This Row],[Qty]]</f>
        <v>0.13500000000000001</v>
      </c>
    </row>
    <row r="2638" spans="1:12">
      <c r="A2638" t="s">
        <v>10</v>
      </c>
      <c r="B2638" t="s">
        <v>11</v>
      </c>
      <c r="C2638" t="s">
        <v>119</v>
      </c>
      <c r="D2638" t="s">
        <v>120</v>
      </c>
      <c r="E2638" t="s">
        <v>19</v>
      </c>
      <c r="F2638" t="s">
        <v>40</v>
      </c>
      <c r="G2638" t="s">
        <v>250</v>
      </c>
      <c r="H2638" s="1">
        <v>2017</v>
      </c>
      <c r="I2638" s="2">
        <v>1050</v>
      </c>
      <c r="J2638" s="3">
        <v>141.75</v>
      </c>
      <c r="K2638">
        <f>Table1[[#This Row],[Total Revenue + Open]]/Table1[[#This Row],[Qty]]</f>
        <v>0.13500000000000001</v>
      </c>
      <c r="L2638">
        <f>Table1[[#This Row],[Total Revenue + Open]]/Table1[[#This Row],[Qty]]</f>
        <v>0.13500000000000001</v>
      </c>
    </row>
    <row r="2639" spans="1:12">
      <c r="A2639" t="s">
        <v>10</v>
      </c>
      <c r="B2639" t="s">
        <v>11</v>
      </c>
      <c r="C2639" t="s">
        <v>119</v>
      </c>
      <c r="D2639" t="s">
        <v>120</v>
      </c>
      <c r="E2639" t="s">
        <v>19</v>
      </c>
      <c r="F2639" t="s">
        <v>40</v>
      </c>
      <c r="G2639" t="s">
        <v>250</v>
      </c>
      <c r="H2639" s="1">
        <v>2018</v>
      </c>
      <c r="I2639" s="2">
        <v>2400</v>
      </c>
      <c r="J2639" s="3">
        <v>324</v>
      </c>
      <c r="K2639">
        <f>Table1[[#This Row],[Total Revenue + Open]]/Table1[[#This Row],[Qty]]</f>
        <v>0.13500000000000001</v>
      </c>
      <c r="L2639">
        <f>Table1[[#This Row],[Total Revenue + Open]]/Table1[[#This Row],[Qty]]</f>
        <v>0.13500000000000001</v>
      </c>
    </row>
    <row r="2640" spans="1:12">
      <c r="A2640" t="s">
        <v>10</v>
      </c>
      <c r="B2640" t="s">
        <v>11</v>
      </c>
      <c r="C2640" t="s">
        <v>119</v>
      </c>
      <c r="D2640" t="s">
        <v>120</v>
      </c>
      <c r="E2640" t="s">
        <v>19</v>
      </c>
      <c r="F2640" t="s">
        <v>40</v>
      </c>
      <c r="G2640" t="s">
        <v>251</v>
      </c>
      <c r="H2640" s="1">
        <v>2017</v>
      </c>
      <c r="I2640" s="2">
        <v>1650</v>
      </c>
      <c r="J2640" s="3">
        <v>214.5</v>
      </c>
      <c r="K2640">
        <f>Table1[[#This Row],[Total Revenue + Open]]/Table1[[#This Row],[Qty]]</f>
        <v>0.13</v>
      </c>
      <c r="L2640">
        <f>Table1[[#This Row],[Total Revenue + Open]]/Table1[[#This Row],[Qty]]</f>
        <v>0.13</v>
      </c>
    </row>
    <row r="2641" spans="1:12">
      <c r="A2641" t="s">
        <v>10</v>
      </c>
      <c r="B2641" t="s">
        <v>11</v>
      </c>
      <c r="C2641" t="s">
        <v>119</v>
      </c>
      <c r="D2641" t="s">
        <v>120</v>
      </c>
      <c r="E2641" t="s">
        <v>19</v>
      </c>
      <c r="F2641" t="s">
        <v>40</v>
      </c>
      <c r="G2641" t="s">
        <v>251</v>
      </c>
      <c r="H2641" s="1">
        <v>2017</v>
      </c>
      <c r="I2641" s="2">
        <v>98750</v>
      </c>
      <c r="J2641" s="3">
        <v>12837.5</v>
      </c>
      <c r="K2641">
        <f>Table1[[#This Row],[Total Revenue + Open]]/Table1[[#This Row],[Qty]]</f>
        <v>0.13</v>
      </c>
      <c r="L2641">
        <f>Table1[[#This Row],[Total Revenue + Open]]/Table1[[#This Row],[Qty]]</f>
        <v>0.13</v>
      </c>
    </row>
    <row r="2642" spans="1:12">
      <c r="A2642" t="s">
        <v>10</v>
      </c>
      <c r="B2642" t="s">
        <v>11</v>
      </c>
      <c r="C2642" t="s">
        <v>119</v>
      </c>
      <c r="D2642" t="s">
        <v>120</v>
      </c>
      <c r="E2642" t="s">
        <v>19</v>
      </c>
      <c r="F2642" t="s">
        <v>40</v>
      </c>
      <c r="G2642" t="s">
        <v>251</v>
      </c>
      <c r="H2642" s="1">
        <v>2017</v>
      </c>
      <c r="I2642" s="2">
        <v>5450</v>
      </c>
      <c r="J2642" s="3">
        <v>735.75</v>
      </c>
      <c r="K2642">
        <f>Table1[[#This Row],[Total Revenue + Open]]/Table1[[#This Row],[Qty]]</f>
        <v>0.13500000000000001</v>
      </c>
      <c r="L2642">
        <f>Table1[[#This Row],[Total Revenue + Open]]/Table1[[#This Row],[Qty]]</f>
        <v>0.13500000000000001</v>
      </c>
    </row>
    <row r="2643" spans="1:12">
      <c r="A2643" t="s">
        <v>10</v>
      </c>
      <c r="B2643" t="s">
        <v>11</v>
      </c>
      <c r="C2643" t="s">
        <v>119</v>
      </c>
      <c r="D2643" t="s">
        <v>120</v>
      </c>
      <c r="E2643" t="s">
        <v>19</v>
      </c>
      <c r="F2643" t="s">
        <v>40</v>
      </c>
      <c r="G2643" t="s">
        <v>251</v>
      </c>
      <c r="H2643" s="1">
        <v>2017</v>
      </c>
      <c r="I2643" s="2">
        <v>85450</v>
      </c>
      <c r="J2643" s="3">
        <v>11535.75</v>
      </c>
      <c r="K2643">
        <f>Table1[[#This Row],[Total Revenue + Open]]/Table1[[#This Row],[Qty]]</f>
        <v>0.13500000000000001</v>
      </c>
      <c r="L2643">
        <f>Table1[[#This Row],[Total Revenue + Open]]/Table1[[#This Row],[Qty]]</f>
        <v>0.13500000000000001</v>
      </c>
    </row>
    <row r="2644" spans="1:12">
      <c r="A2644" t="s">
        <v>10</v>
      </c>
      <c r="B2644" t="s">
        <v>11</v>
      </c>
      <c r="C2644" t="s">
        <v>119</v>
      </c>
      <c r="D2644" t="s">
        <v>120</v>
      </c>
      <c r="E2644" t="s">
        <v>19</v>
      </c>
      <c r="F2644" t="s">
        <v>40</v>
      </c>
      <c r="G2644" t="s">
        <v>251</v>
      </c>
      <c r="H2644" s="1">
        <v>2017</v>
      </c>
      <c r="I2644" s="2">
        <v>5450</v>
      </c>
      <c r="J2644" s="3">
        <v>735.75</v>
      </c>
      <c r="K2644">
        <f>Table1[[#This Row],[Total Revenue + Open]]/Table1[[#This Row],[Qty]]</f>
        <v>0.13500000000000001</v>
      </c>
      <c r="L2644">
        <f>Table1[[#This Row],[Total Revenue + Open]]/Table1[[#This Row],[Qty]]</f>
        <v>0.13500000000000001</v>
      </c>
    </row>
    <row r="2645" spans="1:12">
      <c r="A2645" t="s">
        <v>10</v>
      </c>
      <c r="B2645" t="s">
        <v>11</v>
      </c>
      <c r="C2645" t="s">
        <v>119</v>
      </c>
      <c r="D2645" t="s">
        <v>120</v>
      </c>
      <c r="E2645" t="s">
        <v>19</v>
      </c>
      <c r="F2645" t="s">
        <v>40</v>
      </c>
      <c r="G2645" t="s">
        <v>251</v>
      </c>
      <c r="H2645" s="1">
        <v>2017</v>
      </c>
      <c r="I2645" s="2">
        <v>1500</v>
      </c>
      <c r="J2645" s="3">
        <v>202.5</v>
      </c>
      <c r="K2645">
        <f>Table1[[#This Row],[Total Revenue + Open]]/Table1[[#This Row],[Qty]]</f>
        <v>0.13500000000000001</v>
      </c>
      <c r="L2645">
        <f>Table1[[#This Row],[Total Revenue + Open]]/Table1[[#This Row],[Qty]]</f>
        <v>0.13500000000000001</v>
      </c>
    </row>
    <row r="2646" spans="1:12">
      <c r="A2646" t="s">
        <v>10</v>
      </c>
      <c r="B2646" t="s">
        <v>11</v>
      </c>
      <c r="C2646" t="s">
        <v>119</v>
      </c>
      <c r="D2646" t="s">
        <v>120</v>
      </c>
      <c r="E2646" t="s">
        <v>19</v>
      </c>
      <c r="F2646" t="s">
        <v>40</v>
      </c>
      <c r="G2646" t="s">
        <v>251</v>
      </c>
      <c r="H2646" s="1">
        <v>2017</v>
      </c>
      <c r="I2646" s="2">
        <v>17450</v>
      </c>
      <c r="J2646" s="3">
        <v>2355.75</v>
      </c>
      <c r="K2646">
        <f>Table1[[#This Row],[Total Revenue + Open]]/Table1[[#This Row],[Qty]]</f>
        <v>0.13500000000000001</v>
      </c>
      <c r="L2646">
        <f>Table1[[#This Row],[Total Revenue + Open]]/Table1[[#This Row],[Qty]]</f>
        <v>0.13500000000000001</v>
      </c>
    </row>
    <row r="2647" spans="1:12">
      <c r="A2647" t="s">
        <v>10</v>
      </c>
      <c r="B2647" t="s">
        <v>11</v>
      </c>
      <c r="C2647" t="s">
        <v>119</v>
      </c>
      <c r="D2647" t="s">
        <v>120</v>
      </c>
      <c r="E2647" t="s">
        <v>19</v>
      </c>
      <c r="F2647" t="s">
        <v>40</v>
      </c>
      <c r="G2647" t="s">
        <v>251</v>
      </c>
      <c r="H2647" s="1">
        <v>2017</v>
      </c>
      <c r="I2647" s="2">
        <v>0</v>
      </c>
      <c r="J2647" s="3">
        <v>0</v>
      </c>
      <c r="K2647" t="e">
        <f>Table1[[#This Row],[Total Revenue + Open]]/Table1[[#This Row],[Qty]]</f>
        <v>#DIV/0!</v>
      </c>
      <c r="L2647" t="e">
        <f>Table1[[#This Row],[Total Revenue + Open]]/Table1[[#This Row],[Qty]]</f>
        <v>#DIV/0!</v>
      </c>
    </row>
    <row r="2648" spans="1:12">
      <c r="A2648" t="s">
        <v>10</v>
      </c>
      <c r="B2648" t="s">
        <v>11</v>
      </c>
      <c r="C2648" t="s">
        <v>119</v>
      </c>
      <c r="D2648" t="s">
        <v>120</v>
      </c>
      <c r="E2648" t="s">
        <v>19</v>
      </c>
      <c r="F2648" t="s">
        <v>40</v>
      </c>
      <c r="G2648" t="s">
        <v>251</v>
      </c>
      <c r="H2648" s="1">
        <v>2017</v>
      </c>
      <c r="I2648" s="2">
        <v>104550</v>
      </c>
      <c r="J2648" s="3">
        <v>14114.25</v>
      </c>
      <c r="K2648">
        <f>Table1[[#This Row],[Total Revenue + Open]]/Table1[[#This Row],[Qty]]</f>
        <v>0.13500000000000001</v>
      </c>
      <c r="L2648">
        <f>Table1[[#This Row],[Total Revenue + Open]]/Table1[[#This Row],[Qty]]</f>
        <v>0.13500000000000001</v>
      </c>
    </row>
    <row r="2649" spans="1:12">
      <c r="A2649" t="s">
        <v>10</v>
      </c>
      <c r="B2649" t="s">
        <v>11</v>
      </c>
      <c r="C2649" t="s">
        <v>119</v>
      </c>
      <c r="D2649" t="s">
        <v>120</v>
      </c>
      <c r="E2649" t="s">
        <v>19</v>
      </c>
      <c r="F2649" t="s">
        <v>40</v>
      </c>
      <c r="G2649" t="s">
        <v>251</v>
      </c>
      <c r="H2649" s="1">
        <v>2017</v>
      </c>
      <c r="I2649" s="2">
        <v>27450</v>
      </c>
      <c r="J2649" s="3">
        <v>3705.75</v>
      </c>
      <c r="K2649">
        <f>Table1[[#This Row],[Total Revenue + Open]]/Table1[[#This Row],[Qty]]</f>
        <v>0.13500000000000001</v>
      </c>
      <c r="L2649">
        <f>Table1[[#This Row],[Total Revenue + Open]]/Table1[[#This Row],[Qty]]</f>
        <v>0.13500000000000001</v>
      </c>
    </row>
    <row r="2650" spans="1:12">
      <c r="A2650" t="s">
        <v>10</v>
      </c>
      <c r="B2650" t="s">
        <v>11</v>
      </c>
      <c r="C2650" t="s">
        <v>119</v>
      </c>
      <c r="D2650" t="s">
        <v>120</v>
      </c>
      <c r="E2650" t="s">
        <v>19</v>
      </c>
      <c r="F2650" t="s">
        <v>40</v>
      </c>
      <c r="G2650" t="s">
        <v>251</v>
      </c>
      <c r="H2650" s="1">
        <v>2017</v>
      </c>
      <c r="I2650" s="2">
        <v>49100</v>
      </c>
      <c r="J2650" s="3">
        <v>6628.5</v>
      </c>
      <c r="K2650">
        <f>Table1[[#This Row],[Total Revenue + Open]]/Table1[[#This Row],[Qty]]</f>
        <v>0.13500000000000001</v>
      </c>
      <c r="L2650">
        <f>Table1[[#This Row],[Total Revenue + Open]]/Table1[[#This Row],[Qty]]</f>
        <v>0.13500000000000001</v>
      </c>
    </row>
    <row r="2651" spans="1:12">
      <c r="A2651" t="s">
        <v>10</v>
      </c>
      <c r="B2651" t="s">
        <v>11</v>
      </c>
      <c r="C2651" t="s">
        <v>119</v>
      </c>
      <c r="D2651" t="s">
        <v>120</v>
      </c>
      <c r="E2651" t="s">
        <v>19</v>
      </c>
      <c r="F2651" t="s">
        <v>40</v>
      </c>
      <c r="G2651" t="s">
        <v>251</v>
      </c>
      <c r="H2651" s="1">
        <v>2017</v>
      </c>
      <c r="I2651" s="2">
        <v>19350</v>
      </c>
      <c r="J2651" s="3">
        <v>2612.25</v>
      </c>
      <c r="K2651">
        <f>Table1[[#This Row],[Total Revenue + Open]]/Table1[[#This Row],[Qty]]</f>
        <v>0.13500000000000001</v>
      </c>
      <c r="L2651">
        <f>Table1[[#This Row],[Total Revenue + Open]]/Table1[[#This Row],[Qty]]</f>
        <v>0.13500000000000001</v>
      </c>
    </row>
    <row r="2652" spans="1:12">
      <c r="A2652" t="s">
        <v>10</v>
      </c>
      <c r="B2652" t="s">
        <v>11</v>
      </c>
      <c r="C2652" t="s">
        <v>119</v>
      </c>
      <c r="D2652" t="s">
        <v>120</v>
      </c>
      <c r="E2652" t="s">
        <v>19</v>
      </c>
      <c r="F2652" t="s">
        <v>40</v>
      </c>
      <c r="G2652" t="s">
        <v>251</v>
      </c>
      <c r="H2652" s="1">
        <v>2018</v>
      </c>
      <c r="I2652" s="2">
        <v>11300</v>
      </c>
      <c r="J2652" s="3">
        <v>1525.5</v>
      </c>
      <c r="K2652">
        <f>Table1[[#This Row],[Total Revenue + Open]]/Table1[[#This Row],[Qty]]</f>
        <v>0.13500000000000001</v>
      </c>
      <c r="L2652">
        <f>Table1[[#This Row],[Total Revenue + Open]]/Table1[[#This Row],[Qty]]</f>
        <v>0.13500000000000001</v>
      </c>
    </row>
    <row r="2653" spans="1:12">
      <c r="A2653" t="s">
        <v>10</v>
      </c>
      <c r="B2653" t="s">
        <v>11</v>
      </c>
      <c r="C2653" t="s">
        <v>119</v>
      </c>
      <c r="D2653" t="s">
        <v>120</v>
      </c>
      <c r="E2653" t="s">
        <v>19</v>
      </c>
      <c r="F2653" t="s">
        <v>40</v>
      </c>
      <c r="G2653" t="s">
        <v>251</v>
      </c>
      <c r="H2653" s="1">
        <v>2018</v>
      </c>
      <c r="I2653" s="2">
        <v>500</v>
      </c>
      <c r="J2653" s="3">
        <v>67.5</v>
      </c>
      <c r="K2653">
        <f>Table1[[#This Row],[Total Revenue + Open]]/Table1[[#This Row],[Qty]]</f>
        <v>0.13500000000000001</v>
      </c>
      <c r="L2653">
        <f>Table1[[#This Row],[Total Revenue + Open]]/Table1[[#This Row],[Qty]]</f>
        <v>0.13500000000000001</v>
      </c>
    </row>
    <row r="2654" spans="1:12">
      <c r="A2654" t="s">
        <v>10</v>
      </c>
      <c r="B2654" t="s">
        <v>11</v>
      </c>
      <c r="C2654" t="s">
        <v>119</v>
      </c>
      <c r="D2654" t="s">
        <v>120</v>
      </c>
      <c r="E2654" t="s">
        <v>19</v>
      </c>
      <c r="F2654" t="s">
        <v>40</v>
      </c>
      <c r="G2654" t="s">
        <v>251</v>
      </c>
      <c r="H2654" s="1">
        <v>2018</v>
      </c>
      <c r="I2654" s="2">
        <v>27950</v>
      </c>
      <c r="J2654" s="3">
        <v>3773.25</v>
      </c>
      <c r="K2654">
        <f>Table1[[#This Row],[Total Revenue + Open]]/Table1[[#This Row],[Qty]]</f>
        <v>0.13500000000000001</v>
      </c>
      <c r="L2654">
        <f>Table1[[#This Row],[Total Revenue + Open]]/Table1[[#This Row],[Qty]]</f>
        <v>0.13500000000000001</v>
      </c>
    </row>
    <row r="2655" spans="1:12">
      <c r="A2655" t="s">
        <v>10</v>
      </c>
      <c r="B2655" t="s">
        <v>11</v>
      </c>
      <c r="C2655" t="s">
        <v>119</v>
      </c>
      <c r="D2655" t="s">
        <v>120</v>
      </c>
      <c r="E2655" t="s">
        <v>19</v>
      </c>
      <c r="F2655" t="s">
        <v>40</v>
      </c>
      <c r="G2655" t="s">
        <v>251</v>
      </c>
      <c r="H2655" s="1">
        <v>2018</v>
      </c>
      <c r="I2655" s="2">
        <v>4750</v>
      </c>
      <c r="J2655" s="3">
        <v>641.25</v>
      </c>
      <c r="K2655">
        <f>Table1[[#This Row],[Total Revenue + Open]]/Table1[[#This Row],[Qty]]</f>
        <v>0.13500000000000001</v>
      </c>
      <c r="L2655">
        <f>Table1[[#This Row],[Total Revenue + Open]]/Table1[[#This Row],[Qty]]</f>
        <v>0.13500000000000001</v>
      </c>
    </row>
    <row r="2656" spans="1:12">
      <c r="A2656" t="s">
        <v>10</v>
      </c>
      <c r="B2656" t="s">
        <v>11</v>
      </c>
      <c r="C2656" t="s">
        <v>119</v>
      </c>
      <c r="D2656" t="s">
        <v>120</v>
      </c>
      <c r="E2656" t="s">
        <v>19</v>
      </c>
      <c r="F2656" t="s">
        <v>40</v>
      </c>
      <c r="G2656" t="s">
        <v>251</v>
      </c>
      <c r="H2656" s="1">
        <v>2018</v>
      </c>
      <c r="I2656" s="2">
        <v>14700</v>
      </c>
      <c r="J2656" s="3">
        <v>1984.5</v>
      </c>
      <c r="K2656">
        <f>Table1[[#This Row],[Total Revenue + Open]]/Table1[[#This Row],[Qty]]</f>
        <v>0.13500000000000001</v>
      </c>
      <c r="L2656">
        <f>Table1[[#This Row],[Total Revenue + Open]]/Table1[[#This Row],[Qty]]</f>
        <v>0.13500000000000001</v>
      </c>
    </row>
    <row r="2657" spans="1:12">
      <c r="A2657" t="s">
        <v>10</v>
      </c>
      <c r="B2657" t="s">
        <v>11</v>
      </c>
      <c r="C2657" t="s">
        <v>119</v>
      </c>
      <c r="D2657" t="s">
        <v>120</v>
      </c>
      <c r="E2657" t="s">
        <v>19</v>
      </c>
      <c r="F2657" t="s">
        <v>40</v>
      </c>
      <c r="G2657" t="s">
        <v>251</v>
      </c>
      <c r="H2657" s="1">
        <v>2018</v>
      </c>
      <c r="I2657" s="2">
        <v>11150</v>
      </c>
      <c r="J2657" s="3">
        <v>1505.25</v>
      </c>
      <c r="K2657">
        <f>Table1[[#This Row],[Total Revenue + Open]]/Table1[[#This Row],[Qty]]</f>
        <v>0.13500000000000001</v>
      </c>
      <c r="L2657">
        <f>Table1[[#This Row],[Total Revenue + Open]]/Table1[[#This Row],[Qty]]</f>
        <v>0.13500000000000001</v>
      </c>
    </row>
    <row r="2658" spans="1:12">
      <c r="A2658" t="s">
        <v>10</v>
      </c>
      <c r="B2658" t="s">
        <v>11</v>
      </c>
      <c r="C2658" t="s">
        <v>119</v>
      </c>
      <c r="D2658" t="s">
        <v>120</v>
      </c>
      <c r="E2658" t="s">
        <v>19</v>
      </c>
      <c r="F2658" t="s">
        <v>40</v>
      </c>
      <c r="G2658" t="s">
        <v>251</v>
      </c>
      <c r="H2658" s="1">
        <v>2018</v>
      </c>
      <c r="I2658" s="2">
        <v>14950</v>
      </c>
      <c r="J2658" s="3">
        <v>2018.25</v>
      </c>
      <c r="K2658">
        <f>Table1[[#This Row],[Total Revenue + Open]]/Table1[[#This Row],[Qty]]</f>
        <v>0.13500000000000001</v>
      </c>
      <c r="L2658">
        <f>Table1[[#This Row],[Total Revenue + Open]]/Table1[[#This Row],[Qty]]</f>
        <v>0.13500000000000001</v>
      </c>
    </row>
    <row r="2659" spans="1:12">
      <c r="A2659" t="s">
        <v>10</v>
      </c>
      <c r="B2659" t="s">
        <v>11</v>
      </c>
      <c r="C2659" t="s">
        <v>119</v>
      </c>
      <c r="D2659" t="s">
        <v>120</v>
      </c>
      <c r="E2659" t="s">
        <v>19</v>
      </c>
      <c r="F2659" t="s">
        <v>40</v>
      </c>
      <c r="G2659" t="s">
        <v>251</v>
      </c>
      <c r="H2659" s="1">
        <v>2018</v>
      </c>
      <c r="I2659" s="2">
        <v>24450</v>
      </c>
      <c r="J2659" s="3">
        <v>3300.75</v>
      </c>
      <c r="K2659">
        <f>Table1[[#This Row],[Total Revenue + Open]]/Table1[[#This Row],[Qty]]</f>
        <v>0.13500000000000001</v>
      </c>
      <c r="L2659">
        <f>Table1[[#This Row],[Total Revenue + Open]]/Table1[[#This Row],[Qty]]</f>
        <v>0.13500000000000001</v>
      </c>
    </row>
    <row r="2660" spans="1:12">
      <c r="A2660" t="s">
        <v>10</v>
      </c>
      <c r="B2660" t="s">
        <v>11</v>
      </c>
      <c r="C2660" t="s">
        <v>119</v>
      </c>
      <c r="D2660" t="s">
        <v>120</v>
      </c>
      <c r="E2660" t="s">
        <v>19</v>
      </c>
      <c r="F2660" t="s">
        <v>40</v>
      </c>
      <c r="G2660" t="s">
        <v>251</v>
      </c>
      <c r="H2660" s="1">
        <v>2018</v>
      </c>
      <c r="I2660" s="2">
        <v>10500</v>
      </c>
      <c r="J2660" s="3">
        <v>1417.5</v>
      </c>
      <c r="K2660">
        <f>Table1[[#This Row],[Total Revenue + Open]]/Table1[[#This Row],[Qty]]</f>
        <v>0.13500000000000001</v>
      </c>
      <c r="L2660">
        <f>Table1[[#This Row],[Total Revenue + Open]]/Table1[[#This Row],[Qty]]</f>
        <v>0.13500000000000001</v>
      </c>
    </row>
    <row r="2661" spans="1:12">
      <c r="A2661" t="s">
        <v>10</v>
      </c>
      <c r="B2661" t="s">
        <v>11</v>
      </c>
      <c r="C2661" t="s">
        <v>119</v>
      </c>
      <c r="D2661" t="s">
        <v>120</v>
      </c>
      <c r="E2661" t="s">
        <v>19</v>
      </c>
      <c r="F2661" t="s">
        <v>40</v>
      </c>
      <c r="G2661" t="s">
        <v>251</v>
      </c>
      <c r="H2661" s="1">
        <v>2018</v>
      </c>
      <c r="I2661" s="2">
        <v>1950</v>
      </c>
      <c r="J2661" s="3">
        <v>263.25</v>
      </c>
      <c r="K2661">
        <f>Table1[[#This Row],[Total Revenue + Open]]/Table1[[#This Row],[Qty]]</f>
        <v>0.13500000000000001</v>
      </c>
      <c r="L2661">
        <f>Table1[[#This Row],[Total Revenue + Open]]/Table1[[#This Row],[Qty]]</f>
        <v>0.13500000000000001</v>
      </c>
    </row>
    <row r="2662" spans="1:12">
      <c r="A2662" t="s">
        <v>10</v>
      </c>
      <c r="B2662" t="s">
        <v>11</v>
      </c>
      <c r="C2662" t="s">
        <v>119</v>
      </c>
      <c r="D2662" t="s">
        <v>120</v>
      </c>
      <c r="E2662" t="s">
        <v>19</v>
      </c>
      <c r="F2662" t="s">
        <v>40</v>
      </c>
      <c r="G2662" t="s">
        <v>251</v>
      </c>
      <c r="H2662" s="1">
        <v>2019</v>
      </c>
      <c r="I2662" s="2">
        <v>9650</v>
      </c>
      <c r="J2662" s="3">
        <v>1302.75</v>
      </c>
      <c r="K2662">
        <f>Table1[[#This Row],[Total Revenue + Open]]/Table1[[#This Row],[Qty]]</f>
        <v>0.13500000000000001</v>
      </c>
      <c r="L2662">
        <f>Table1[[#This Row],[Total Revenue + Open]]/Table1[[#This Row],[Qty]]</f>
        <v>0.13500000000000001</v>
      </c>
    </row>
    <row r="2663" spans="1:12">
      <c r="A2663" t="s">
        <v>10</v>
      </c>
      <c r="B2663" t="s">
        <v>11</v>
      </c>
      <c r="C2663" t="s">
        <v>119</v>
      </c>
      <c r="D2663" t="s">
        <v>120</v>
      </c>
      <c r="E2663" t="s">
        <v>19</v>
      </c>
      <c r="F2663" t="s">
        <v>40</v>
      </c>
      <c r="G2663" t="s">
        <v>251</v>
      </c>
      <c r="H2663" s="1">
        <v>2021</v>
      </c>
      <c r="I2663" s="2">
        <v>6300</v>
      </c>
      <c r="J2663" s="3">
        <v>850.5</v>
      </c>
      <c r="K2663">
        <f>Table1[[#This Row],[Total Revenue + Open]]/Table1[[#This Row],[Qty]]</f>
        <v>0.13500000000000001</v>
      </c>
      <c r="L2663">
        <f>Table1[[#This Row],[Total Revenue + Open]]/Table1[[#This Row],[Qty]]</f>
        <v>0.13500000000000001</v>
      </c>
    </row>
    <row r="2664" spans="1:12">
      <c r="A2664" t="s">
        <v>10</v>
      </c>
      <c r="B2664" t="s">
        <v>11</v>
      </c>
      <c r="C2664" t="s">
        <v>119</v>
      </c>
      <c r="D2664" t="s">
        <v>120</v>
      </c>
      <c r="E2664" t="s">
        <v>19</v>
      </c>
      <c r="F2664" t="s">
        <v>40</v>
      </c>
      <c r="G2664" t="s">
        <v>251</v>
      </c>
      <c r="H2664" s="1">
        <v>2021</v>
      </c>
      <c r="I2664" s="2">
        <v>8350</v>
      </c>
      <c r="J2664" s="3">
        <v>1127.25</v>
      </c>
      <c r="K2664">
        <f>Table1[[#This Row],[Total Revenue + Open]]/Table1[[#This Row],[Qty]]</f>
        <v>0.13500000000000001</v>
      </c>
      <c r="L2664">
        <f>Table1[[#This Row],[Total Revenue + Open]]/Table1[[#This Row],[Qty]]</f>
        <v>0.13500000000000001</v>
      </c>
    </row>
    <row r="2665" spans="1:12">
      <c r="A2665" t="s">
        <v>10</v>
      </c>
      <c r="B2665" t="s">
        <v>11</v>
      </c>
      <c r="C2665" t="s">
        <v>119</v>
      </c>
      <c r="D2665" t="s">
        <v>120</v>
      </c>
      <c r="E2665" t="s">
        <v>19</v>
      </c>
      <c r="F2665" t="s">
        <v>40</v>
      </c>
      <c r="G2665" t="s">
        <v>251</v>
      </c>
      <c r="H2665" s="1">
        <v>2021</v>
      </c>
      <c r="I2665" s="2">
        <v>50</v>
      </c>
      <c r="J2665" s="3">
        <v>6.75</v>
      </c>
      <c r="K2665">
        <f>Table1[[#This Row],[Total Revenue + Open]]/Table1[[#This Row],[Qty]]</f>
        <v>0.13500000000000001</v>
      </c>
      <c r="L2665">
        <f>Table1[[#This Row],[Total Revenue + Open]]/Table1[[#This Row],[Qty]]</f>
        <v>0.13500000000000001</v>
      </c>
    </row>
    <row r="2666" spans="1:12">
      <c r="A2666" t="s">
        <v>10</v>
      </c>
      <c r="B2666" t="s">
        <v>11</v>
      </c>
      <c r="C2666" t="s">
        <v>119</v>
      </c>
      <c r="D2666" t="s">
        <v>120</v>
      </c>
      <c r="E2666" t="s">
        <v>19</v>
      </c>
      <c r="F2666" t="s">
        <v>40</v>
      </c>
      <c r="G2666" t="s">
        <v>252</v>
      </c>
      <c r="H2666" s="1">
        <v>2017</v>
      </c>
      <c r="I2666" s="2">
        <v>7750</v>
      </c>
      <c r="J2666" s="3">
        <v>1007.5</v>
      </c>
      <c r="K2666">
        <f>Table1[[#This Row],[Total Revenue + Open]]/Table1[[#This Row],[Qty]]</f>
        <v>0.13</v>
      </c>
      <c r="L2666">
        <f>Table1[[#This Row],[Total Revenue + Open]]/Table1[[#This Row],[Qty]]</f>
        <v>0.13</v>
      </c>
    </row>
    <row r="2667" spans="1:12">
      <c r="A2667" t="s">
        <v>10</v>
      </c>
      <c r="B2667" t="s">
        <v>11</v>
      </c>
      <c r="C2667" t="s">
        <v>119</v>
      </c>
      <c r="D2667" t="s">
        <v>120</v>
      </c>
      <c r="E2667" t="s">
        <v>19</v>
      </c>
      <c r="F2667" t="s">
        <v>40</v>
      </c>
      <c r="G2667" t="s">
        <v>252</v>
      </c>
      <c r="H2667" s="1">
        <v>2017</v>
      </c>
      <c r="I2667" s="2">
        <v>2750</v>
      </c>
      <c r="J2667" s="3">
        <v>357.5</v>
      </c>
      <c r="K2667">
        <f>Table1[[#This Row],[Total Revenue + Open]]/Table1[[#This Row],[Qty]]</f>
        <v>0.13</v>
      </c>
      <c r="L2667">
        <f>Table1[[#This Row],[Total Revenue + Open]]/Table1[[#This Row],[Qty]]</f>
        <v>0.13</v>
      </c>
    </row>
    <row r="2668" spans="1:12">
      <c r="A2668" t="s">
        <v>10</v>
      </c>
      <c r="B2668" t="s">
        <v>11</v>
      </c>
      <c r="C2668" t="s">
        <v>119</v>
      </c>
      <c r="D2668" t="s">
        <v>120</v>
      </c>
      <c r="E2668" t="s">
        <v>19</v>
      </c>
      <c r="F2668" t="s">
        <v>40</v>
      </c>
      <c r="G2668" t="s">
        <v>252</v>
      </c>
      <c r="H2668" s="1">
        <v>2017</v>
      </c>
      <c r="I2668" s="2">
        <v>8150</v>
      </c>
      <c r="J2668" s="3">
        <v>1069.75</v>
      </c>
      <c r="K2668">
        <f>Table1[[#This Row],[Total Revenue + Open]]/Table1[[#This Row],[Qty]]</f>
        <v>0.13125766871165645</v>
      </c>
      <c r="L2668">
        <f>Table1[[#This Row],[Total Revenue + Open]]/Table1[[#This Row],[Qty]]</f>
        <v>0.13125766871165645</v>
      </c>
    </row>
    <row r="2669" spans="1:12">
      <c r="A2669" t="s">
        <v>10</v>
      </c>
      <c r="B2669" t="s">
        <v>11</v>
      </c>
      <c r="C2669" t="s">
        <v>119</v>
      </c>
      <c r="D2669" t="s">
        <v>120</v>
      </c>
      <c r="E2669" t="s">
        <v>19</v>
      </c>
      <c r="F2669" t="s">
        <v>40</v>
      </c>
      <c r="G2669" t="s">
        <v>252</v>
      </c>
      <c r="H2669" s="1">
        <v>2017</v>
      </c>
      <c r="I2669" s="2">
        <v>9400</v>
      </c>
      <c r="J2669" s="3">
        <v>1269</v>
      </c>
      <c r="K2669">
        <f>Table1[[#This Row],[Total Revenue + Open]]/Table1[[#This Row],[Qty]]</f>
        <v>0.13500000000000001</v>
      </c>
      <c r="L2669">
        <f>Table1[[#This Row],[Total Revenue + Open]]/Table1[[#This Row],[Qty]]</f>
        <v>0.13500000000000001</v>
      </c>
    </row>
    <row r="2670" spans="1:12">
      <c r="A2670" t="s">
        <v>10</v>
      </c>
      <c r="B2670" t="s">
        <v>11</v>
      </c>
      <c r="C2670" t="s">
        <v>119</v>
      </c>
      <c r="D2670" t="s">
        <v>120</v>
      </c>
      <c r="E2670" t="s">
        <v>19</v>
      </c>
      <c r="F2670" t="s">
        <v>40</v>
      </c>
      <c r="G2670" t="s">
        <v>252</v>
      </c>
      <c r="H2670" s="1">
        <v>2017</v>
      </c>
      <c r="I2670" s="2">
        <v>6000</v>
      </c>
      <c r="J2670" s="3">
        <v>810</v>
      </c>
      <c r="K2670">
        <f>Table1[[#This Row],[Total Revenue + Open]]/Table1[[#This Row],[Qty]]</f>
        <v>0.13500000000000001</v>
      </c>
      <c r="L2670">
        <f>Table1[[#This Row],[Total Revenue + Open]]/Table1[[#This Row],[Qty]]</f>
        <v>0.13500000000000001</v>
      </c>
    </row>
    <row r="2671" spans="1:12">
      <c r="A2671" t="s">
        <v>10</v>
      </c>
      <c r="B2671" t="s">
        <v>11</v>
      </c>
      <c r="C2671" t="s">
        <v>119</v>
      </c>
      <c r="D2671" t="s">
        <v>120</v>
      </c>
      <c r="E2671" t="s">
        <v>19</v>
      </c>
      <c r="F2671" t="s">
        <v>40</v>
      </c>
      <c r="G2671" t="s">
        <v>252</v>
      </c>
      <c r="H2671" s="1">
        <v>2017</v>
      </c>
      <c r="I2671" s="2">
        <v>8150</v>
      </c>
      <c r="J2671" s="3">
        <v>1100.25</v>
      </c>
      <c r="K2671">
        <f>Table1[[#This Row],[Total Revenue + Open]]/Table1[[#This Row],[Qty]]</f>
        <v>0.13500000000000001</v>
      </c>
      <c r="L2671">
        <f>Table1[[#This Row],[Total Revenue + Open]]/Table1[[#This Row],[Qty]]</f>
        <v>0.13500000000000001</v>
      </c>
    </row>
    <row r="2672" spans="1:12">
      <c r="A2672" t="s">
        <v>10</v>
      </c>
      <c r="B2672" t="s">
        <v>11</v>
      </c>
      <c r="C2672" t="s">
        <v>119</v>
      </c>
      <c r="D2672" t="s">
        <v>120</v>
      </c>
      <c r="E2672" t="s">
        <v>19</v>
      </c>
      <c r="F2672" t="s">
        <v>40</v>
      </c>
      <c r="G2672" t="s">
        <v>252</v>
      </c>
      <c r="H2672" s="1">
        <v>2017</v>
      </c>
      <c r="I2672" s="2">
        <v>500</v>
      </c>
      <c r="J2672" s="3">
        <v>67.5</v>
      </c>
      <c r="K2672">
        <f>Table1[[#This Row],[Total Revenue + Open]]/Table1[[#This Row],[Qty]]</f>
        <v>0.13500000000000001</v>
      </c>
      <c r="L2672">
        <f>Table1[[#This Row],[Total Revenue + Open]]/Table1[[#This Row],[Qty]]</f>
        <v>0.13500000000000001</v>
      </c>
    </row>
    <row r="2673" spans="1:12">
      <c r="A2673" t="s">
        <v>10</v>
      </c>
      <c r="B2673" t="s">
        <v>11</v>
      </c>
      <c r="C2673" t="s">
        <v>119</v>
      </c>
      <c r="D2673" t="s">
        <v>120</v>
      </c>
      <c r="E2673" t="s">
        <v>19</v>
      </c>
      <c r="F2673" t="s">
        <v>40</v>
      </c>
      <c r="G2673" t="s">
        <v>252</v>
      </c>
      <c r="H2673" s="1">
        <v>2018</v>
      </c>
      <c r="I2673" s="2">
        <v>3050</v>
      </c>
      <c r="J2673" s="3">
        <v>411.75</v>
      </c>
      <c r="K2673">
        <f>Table1[[#This Row],[Total Revenue + Open]]/Table1[[#This Row],[Qty]]</f>
        <v>0.13500000000000001</v>
      </c>
      <c r="L2673">
        <f>Table1[[#This Row],[Total Revenue + Open]]/Table1[[#This Row],[Qty]]</f>
        <v>0.13500000000000001</v>
      </c>
    </row>
    <row r="2674" spans="1:12">
      <c r="A2674" t="s">
        <v>10</v>
      </c>
      <c r="B2674" t="s">
        <v>11</v>
      </c>
      <c r="C2674" t="s">
        <v>119</v>
      </c>
      <c r="D2674" t="s">
        <v>120</v>
      </c>
      <c r="E2674" t="s">
        <v>19</v>
      </c>
      <c r="F2674" t="s">
        <v>40</v>
      </c>
      <c r="G2674" t="s">
        <v>252</v>
      </c>
      <c r="H2674" s="1">
        <v>2018</v>
      </c>
      <c r="I2674" s="2">
        <v>6000</v>
      </c>
      <c r="J2674" s="3">
        <v>810</v>
      </c>
      <c r="K2674">
        <f>Table1[[#This Row],[Total Revenue + Open]]/Table1[[#This Row],[Qty]]</f>
        <v>0.13500000000000001</v>
      </c>
      <c r="L2674">
        <f>Table1[[#This Row],[Total Revenue + Open]]/Table1[[#This Row],[Qty]]</f>
        <v>0.13500000000000001</v>
      </c>
    </row>
    <row r="2675" spans="1:12">
      <c r="A2675" t="s">
        <v>10</v>
      </c>
      <c r="B2675" t="s">
        <v>11</v>
      </c>
      <c r="C2675" t="s">
        <v>119</v>
      </c>
      <c r="D2675" t="s">
        <v>120</v>
      </c>
      <c r="E2675" t="s">
        <v>19</v>
      </c>
      <c r="F2675" t="s">
        <v>40</v>
      </c>
      <c r="G2675" t="s">
        <v>42</v>
      </c>
      <c r="H2675" s="1">
        <v>2018</v>
      </c>
      <c r="I2675" s="2">
        <v>11800</v>
      </c>
      <c r="J2675" s="3">
        <v>1121</v>
      </c>
      <c r="K2675">
        <f>Table1[[#This Row],[Total Revenue + Open]]/Table1[[#This Row],[Qty]]</f>
        <v>9.5000000000000001E-2</v>
      </c>
      <c r="L2675">
        <f>Table1[[#This Row],[Total Revenue + Open]]/Table1[[#This Row],[Qty]]</f>
        <v>9.5000000000000001E-2</v>
      </c>
    </row>
    <row r="2676" spans="1:12">
      <c r="A2676" t="s">
        <v>10</v>
      </c>
      <c r="B2676" t="s">
        <v>11</v>
      </c>
      <c r="C2676" t="s">
        <v>119</v>
      </c>
      <c r="D2676" t="s">
        <v>120</v>
      </c>
      <c r="E2676" t="s">
        <v>19</v>
      </c>
      <c r="F2676" t="s">
        <v>40</v>
      </c>
      <c r="G2676" t="s">
        <v>42</v>
      </c>
      <c r="H2676" s="1">
        <v>2018</v>
      </c>
      <c r="I2676" s="2">
        <v>2050</v>
      </c>
      <c r="J2676" s="3">
        <v>194.75</v>
      </c>
      <c r="K2676">
        <f>Table1[[#This Row],[Total Revenue + Open]]/Table1[[#This Row],[Qty]]</f>
        <v>9.5000000000000001E-2</v>
      </c>
      <c r="L2676">
        <f>Table1[[#This Row],[Total Revenue + Open]]/Table1[[#This Row],[Qty]]</f>
        <v>9.5000000000000001E-2</v>
      </c>
    </row>
    <row r="2677" spans="1:12">
      <c r="A2677" t="s">
        <v>10</v>
      </c>
      <c r="B2677" t="s">
        <v>11</v>
      </c>
      <c r="C2677" t="s">
        <v>119</v>
      </c>
      <c r="D2677" t="s">
        <v>120</v>
      </c>
      <c r="E2677" t="s">
        <v>19</v>
      </c>
      <c r="F2677" t="s">
        <v>40</v>
      </c>
      <c r="G2677" t="s">
        <v>42</v>
      </c>
      <c r="H2677" s="1">
        <v>2018</v>
      </c>
      <c r="I2677" s="2">
        <v>20550</v>
      </c>
      <c r="J2677" s="3">
        <v>1952.25</v>
      </c>
      <c r="K2677">
        <f>Table1[[#This Row],[Total Revenue + Open]]/Table1[[#This Row],[Qty]]</f>
        <v>9.5000000000000001E-2</v>
      </c>
      <c r="L2677">
        <f>Table1[[#This Row],[Total Revenue + Open]]/Table1[[#This Row],[Qty]]</f>
        <v>9.5000000000000001E-2</v>
      </c>
    </row>
    <row r="2678" spans="1:12">
      <c r="A2678" t="s">
        <v>10</v>
      </c>
      <c r="B2678" t="s">
        <v>11</v>
      </c>
      <c r="C2678" t="s">
        <v>119</v>
      </c>
      <c r="D2678" t="s">
        <v>120</v>
      </c>
      <c r="E2678" t="s">
        <v>19</v>
      </c>
      <c r="F2678" t="s">
        <v>40</v>
      </c>
      <c r="G2678" t="s">
        <v>42</v>
      </c>
      <c r="H2678" s="1">
        <v>2019</v>
      </c>
      <c r="I2678" s="2">
        <v>500</v>
      </c>
      <c r="J2678" s="3">
        <v>47.5</v>
      </c>
      <c r="K2678">
        <f>Table1[[#This Row],[Total Revenue + Open]]/Table1[[#This Row],[Qty]]</f>
        <v>9.5000000000000001E-2</v>
      </c>
      <c r="L2678">
        <f>Table1[[#This Row],[Total Revenue + Open]]/Table1[[#This Row],[Qty]]</f>
        <v>9.5000000000000001E-2</v>
      </c>
    </row>
    <row r="2679" spans="1:12">
      <c r="A2679" t="s">
        <v>10</v>
      </c>
      <c r="B2679" t="s">
        <v>11</v>
      </c>
      <c r="C2679" t="s">
        <v>119</v>
      </c>
      <c r="D2679" t="s">
        <v>120</v>
      </c>
      <c r="E2679" t="s">
        <v>19</v>
      </c>
      <c r="F2679" t="s">
        <v>40</v>
      </c>
      <c r="G2679" t="s">
        <v>42</v>
      </c>
      <c r="H2679" s="1">
        <v>2019</v>
      </c>
      <c r="I2679" s="2">
        <v>152100</v>
      </c>
      <c r="J2679" s="3">
        <v>14449.5</v>
      </c>
      <c r="K2679">
        <f>Table1[[#This Row],[Total Revenue + Open]]/Table1[[#This Row],[Qty]]</f>
        <v>9.5000000000000001E-2</v>
      </c>
      <c r="L2679">
        <f>Table1[[#This Row],[Total Revenue + Open]]/Table1[[#This Row],[Qty]]</f>
        <v>9.5000000000000001E-2</v>
      </c>
    </row>
    <row r="2680" spans="1:12">
      <c r="A2680" t="s">
        <v>10</v>
      </c>
      <c r="B2680" t="s">
        <v>11</v>
      </c>
      <c r="C2680" t="s">
        <v>119</v>
      </c>
      <c r="D2680" t="s">
        <v>120</v>
      </c>
      <c r="E2680" t="s">
        <v>19</v>
      </c>
      <c r="F2680" t="s">
        <v>40</v>
      </c>
      <c r="G2680" t="s">
        <v>42</v>
      </c>
      <c r="H2680" s="1">
        <v>2019</v>
      </c>
      <c r="I2680" s="2">
        <v>4100</v>
      </c>
      <c r="J2680" s="3">
        <v>389.5</v>
      </c>
      <c r="K2680">
        <f>Table1[[#This Row],[Total Revenue + Open]]/Table1[[#This Row],[Qty]]</f>
        <v>9.5000000000000001E-2</v>
      </c>
      <c r="L2680">
        <f>Table1[[#This Row],[Total Revenue + Open]]/Table1[[#This Row],[Qty]]</f>
        <v>9.5000000000000001E-2</v>
      </c>
    </row>
    <row r="2681" spans="1:12">
      <c r="A2681" t="s">
        <v>10</v>
      </c>
      <c r="B2681" t="s">
        <v>11</v>
      </c>
      <c r="C2681" t="s">
        <v>119</v>
      </c>
      <c r="D2681" t="s">
        <v>120</v>
      </c>
      <c r="E2681" t="s">
        <v>19</v>
      </c>
      <c r="F2681" t="s">
        <v>40</v>
      </c>
      <c r="G2681" t="s">
        <v>42</v>
      </c>
      <c r="H2681" s="1">
        <v>2019</v>
      </c>
      <c r="I2681" s="2">
        <v>11350</v>
      </c>
      <c r="J2681" s="3">
        <v>1078.25</v>
      </c>
      <c r="K2681">
        <f>Table1[[#This Row],[Total Revenue + Open]]/Table1[[#This Row],[Qty]]</f>
        <v>9.5000000000000001E-2</v>
      </c>
      <c r="L2681">
        <f>Table1[[#This Row],[Total Revenue + Open]]/Table1[[#This Row],[Qty]]</f>
        <v>9.5000000000000001E-2</v>
      </c>
    </row>
    <row r="2682" spans="1:12">
      <c r="A2682" t="s">
        <v>10</v>
      </c>
      <c r="B2682" t="s">
        <v>11</v>
      </c>
      <c r="C2682" t="s">
        <v>119</v>
      </c>
      <c r="D2682" t="s">
        <v>120</v>
      </c>
      <c r="E2682" t="s">
        <v>19</v>
      </c>
      <c r="F2682" t="s">
        <v>40</v>
      </c>
      <c r="G2682" t="s">
        <v>42</v>
      </c>
      <c r="H2682" s="1">
        <v>2019</v>
      </c>
      <c r="I2682" s="2">
        <v>78750</v>
      </c>
      <c r="J2682" s="3">
        <v>7481.25</v>
      </c>
      <c r="K2682">
        <f>Table1[[#This Row],[Total Revenue + Open]]/Table1[[#This Row],[Qty]]</f>
        <v>9.5000000000000001E-2</v>
      </c>
      <c r="L2682">
        <f>Table1[[#This Row],[Total Revenue + Open]]/Table1[[#This Row],[Qty]]</f>
        <v>9.5000000000000001E-2</v>
      </c>
    </row>
    <row r="2683" spans="1:12">
      <c r="A2683" t="s">
        <v>10</v>
      </c>
      <c r="B2683" t="s">
        <v>11</v>
      </c>
      <c r="C2683" t="s">
        <v>119</v>
      </c>
      <c r="D2683" t="s">
        <v>120</v>
      </c>
      <c r="E2683" t="s">
        <v>19</v>
      </c>
      <c r="F2683" t="s">
        <v>40</v>
      </c>
      <c r="G2683" t="s">
        <v>42</v>
      </c>
      <c r="H2683" s="1">
        <v>2020</v>
      </c>
      <c r="I2683" s="2">
        <v>30500</v>
      </c>
      <c r="J2683" s="3">
        <v>2897.5</v>
      </c>
      <c r="K2683">
        <f>Table1[[#This Row],[Total Revenue + Open]]/Table1[[#This Row],[Qty]]</f>
        <v>9.5000000000000001E-2</v>
      </c>
      <c r="L2683">
        <f>Table1[[#This Row],[Total Revenue + Open]]/Table1[[#This Row],[Qty]]</f>
        <v>9.5000000000000001E-2</v>
      </c>
    </row>
    <row r="2684" spans="1:12">
      <c r="A2684" t="s">
        <v>10</v>
      </c>
      <c r="B2684" t="s">
        <v>11</v>
      </c>
      <c r="C2684" t="s">
        <v>119</v>
      </c>
      <c r="D2684" t="s">
        <v>120</v>
      </c>
      <c r="E2684" t="s">
        <v>19</v>
      </c>
      <c r="F2684" t="s">
        <v>40</v>
      </c>
      <c r="G2684" t="s">
        <v>42</v>
      </c>
      <c r="H2684" s="1">
        <v>2020</v>
      </c>
      <c r="I2684" s="2">
        <v>10400</v>
      </c>
      <c r="J2684" s="3">
        <v>988</v>
      </c>
      <c r="K2684">
        <f>Table1[[#This Row],[Total Revenue + Open]]/Table1[[#This Row],[Qty]]</f>
        <v>9.5000000000000001E-2</v>
      </c>
      <c r="L2684">
        <f>Table1[[#This Row],[Total Revenue + Open]]/Table1[[#This Row],[Qty]]</f>
        <v>9.5000000000000001E-2</v>
      </c>
    </row>
    <row r="2685" spans="1:12">
      <c r="A2685" t="s">
        <v>10</v>
      </c>
      <c r="B2685" t="s">
        <v>11</v>
      </c>
      <c r="C2685" t="s">
        <v>119</v>
      </c>
      <c r="D2685" t="s">
        <v>120</v>
      </c>
      <c r="E2685" t="s">
        <v>19</v>
      </c>
      <c r="F2685" t="s">
        <v>40</v>
      </c>
      <c r="G2685" t="s">
        <v>42</v>
      </c>
      <c r="H2685" s="1">
        <v>2020</v>
      </c>
      <c r="I2685" s="2">
        <v>14350</v>
      </c>
      <c r="J2685" s="3">
        <v>1363.25</v>
      </c>
      <c r="K2685">
        <f>Table1[[#This Row],[Total Revenue + Open]]/Table1[[#This Row],[Qty]]</f>
        <v>9.5000000000000001E-2</v>
      </c>
      <c r="L2685">
        <f>Table1[[#This Row],[Total Revenue + Open]]/Table1[[#This Row],[Qty]]</f>
        <v>9.5000000000000001E-2</v>
      </c>
    </row>
    <row r="2686" spans="1:12">
      <c r="A2686" t="s">
        <v>10</v>
      </c>
      <c r="B2686" t="s">
        <v>11</v>
      </c>
      <c r="C2686" t="s">
        <v>119</v>
      </c>
      <c r="D2686" t="s">
        <v>120</v>
      </c>
      <c r="E2686" t="s">
        <v>19</v>
      </c>
      <c r="F2686" t="s">
        <v>40</v>
      </c>
      <c r="G2686" t="s">
        <v>42</v>
      </c>
      <c r="H2686" s="1">
        <v>2021</v>
      </c>
      <c r="I2686" s="2">
        <v>250</v>
      </c>
      <c r="J2686" s="3">
        <v>23.75</v>
      </c>
      <c r="K2686">
        <f>Table1[[#This Row],[Total Revenue + Open]]/Table1[[#This Row],[Qty]]</f>
        <v>9.5000000000000001E-2</v>
      </c>
      <c r="L2686">
        <f>Table1[[#This Row],[Total Revenue + Open]]/Table1[[#This Row],[Qty]]</f>
        <v>9.5000000000000001E-2</v>
      </c>
    </row>
    <row r="2687" spans="1:12">
      <c r="A2687" t="s">
        <v>10</v>
      </c>
      <c r="B2687" t="s">
        <v>11</v>
      </c>
      <c r="C2687" t="s">
        <v>119</v>
      </c>
      <c r="D2687" t="s">
        <v>120</v>
      </c>
      <c r="E2687" t="s">
        <v>19</v>
      </c>
      <c r="F2687" t="s">
        <v>40</v>
      </c>
      <c r="G2687" t="s">
        <v>42</v>
      </c>
      <c r="H2687" s="1">
        <v>2021</v>
      </c>
      <c r="I2687" s="2">
        <v>221050</v>
      </c>
      <c r="J2687" s="3">
        <v>20999.75</v>
      </c>
      <c r="K2687">
        <f>Table1[[#This Row],[Total Revenue + Open]]/Table1[[#This Row],[Qty]]</f>
        <v>9.5000000000000001E-2</v>
      </c>
      <c r="L2687">
        <f>Table1[[#This Row],[Total Revenue + Open]]/Table1[[#This Row],[Qty]]</f>
        <v>9.5000000000000001E-2</v>
      </c>
    </row>
    <row r="2688" spans="1:12">
      <c r="A2688" t="s">
        <v>10</v>
      </c>
      <c r="B2688" t="s">
        <v>11</v>
      </c>
      <c r="C2688" t="s">
        <v>119</v>
      </c>
      <c r="D2688" t="s">
        <v>120</v>
      </c>
      <c r="E2688" t="s">
        <v>19</v>
      </c>
      <c r="F2688" t="s">
        <v>40</v>
      </c>
      <c r="G2688" t="s">
        <v>42</v>
      </c>
      <c r="H2688" s="1">
        <v>2021</v>
      </c>
      <c r="I2688" s="2">
        <v>444950</v>
      </c>
      <c r="J2688" s="3">
        <v>42270.25</v>
      </c>
      <c r="K2688">
        <f>Table1[[#This Row],[Total Revenue + Open]]/Table1[[#This Row],[Qty]]</f>
        <v>9.5000000000000001E-2</v>
      </c>
      <c r="L2688">
        <f>Table1[[#This Row],[Total Revenue + Open]]/Table1[[#This Row],[Qty]]</f>
        <v>9.5000000000000001E-2</v>
      </c>
    </row>
    <row r="2689" spans="1:12">
      <c r="A2689" t="s">
        <v>10</v>
      </c>
      <c r="B2689" t="s">
        <v>11</v>
      </c>
      <c r="C2689" t="s">
        <v>119</v>
      </c>
      <c r="D2689" t="s">
        <v>120</v>
      </c>
      <c r="E2689" t="s">
        <v>19</v>
      </c>
      <c r="F2689" t="s">
        <v>40</v>
      </c>
      <c r="G2689" t="s">
        <v>42</v>
      </c>
      <c r="H2689" s="1">
        <v>2021</v>
      </c>
      <c r="I2689" s="2">
        <v>9600</v>
      </c>
      <c r="J2689" s="3">
        <v>912</v>
      </c>
      <c r="K2689">
        <f>Table1[[#This Row],[Total Revenue + Open]]/Table1[[#This Row],[Qty]]</f>
        <v>9.5000000000000001E-2</v>
      </c>
      <c r="L2689">
        <f>Table1[[#This Row],[Total Revenue + Open]]/Table1[[#This Row],[Qty]]</f>
        <v>9.5000000000000001E-2</v>
      </c>
    </row>
    <row r="2690" spans="1:12" hidden="1">
      <c r="A2690" t="s">
        <v>544</v>
      </c>
      <c r="B2690" t="s">
        <v>11</v>
      </c>
      <c r="C2690" t="s">
        <v>73</v>
      </c>
      <c r="D2690" t="s">
        <v>545</v>
      </c>
      <c r="E2690" t="s">
        <v>15</v>
      </c>
      <c r="F2690" t="s">
        <v>566</v>
      </c>
      <c r="G2690" t="s">
        <v>568</v>
      </c>
      <c r="H2690" s="1">
        <v>2022</v>
      </c>
      <c r="I2690" s="2">
        <v>26515</v>
      </c>
      <c r="J2690" s="3">
        <v>22519.483349777602</v>
      </c>
      <c r="K2690">
        <f>Table1[[#This Row],[Total Revenue + Open]]/Table1[[#This Row],[Qty]]</f>
        <v>0.84931108239779751</v>
      </c>
      <c r="L2690">
        <f>Table1[[#This Row],[Total Revenue + Open]]/Table1[[#This Row],[Qty]]</f>
        <v>0.84931108239779751</v>
      </c>
    </row>
    <row r="2691" spans="1:12" hidden="1">
      <c r="A2691" t="s">
        <v>544</v>
      </c>
      <c r="B2691" t="s">
        <v>11</v>
      </c>
      <c r="C2691" t="s">
        <v>73</v>
      </c>
      <c r="D2691" t="s">
        <v>545</v>
      </c>
      <c r="E2691" t="s">
        <v>15</v>
      </c>
      <c r="F2691" t="s">
        <v>566</v>
      </c>
      <c r="G2691" t="s">
        <v>569</v>
      </c>
      <c r="H2691" s="1">
        <v>2022</v>
      </c>
      <c r="I2691" s="2">
        <v>24510</v>
      </c>
      <c r="J2691" s="3">
        <v>22316.219819192</v>
      </c>
      <c r="K2691">
        <f>Table1[[#This Row],[Total Revenue + Open]]/Table1[[#This Row],[Qty]]</f>
        <v>0.91049448466715621</v>
      </c>
      <c r="L2691">
        <f>Table1[[#This Row],[Total Revenue + Open]]/Table1[[#This Row],[Qty]]</f>
        <v>0.91049448466715621</v>
      </c>
    </row>
    <row r="2692" spans="1:12">
      <c r="A2692" t="s">
        <v>10</v>
      </c>
      <c r="B2692" t="s">
        <v>11</v>
      </c>
      <c r="C2692" t="s">
        <v>119</v>
      </c>
      <c r="D2692" t="s">
        <v>120</v>
      </c>
      <c r="E2692" t="s">
        <v>19</v>
      </c>
      <c r="F2692" t="s">
        <v>40</v>
      </c>
      <c r="G2692" t="s">
        <v>42</v>
      </c>
      <c r="H2692" s="1">
        <v>2018</v>
      </c>
      <c r="I2692" s="2">
        <v>17450</v>
      </c>
      <c r="J2692" s="3">
        <v>1657.75</v>
      </c>
      <c r="K2692">
        <f>Table1[[#This Row],[Total Revenue + Open]]/Table1[[#This Row],[Qty]]</f>
        <v>9.5000000000000001E-2</v>
      </c>
      <c r="L2692">
        <f>Table1[[#This Row],[Total Revenue + Open]]/Table1[[#This Row],[Qty]]</f>
        <v>9.5000000000000001E-2</v>
      </c>
    </row>
    <row r="2693" spans="1:12">
      <c r="A2693" t="s">
        <v>10</v>
      </c>
      <c r="B2693" t="s">
        <v>11</v>
      </c>
      <c r="C2693" t="s">
        <v>119</v>
      </c>
      <c r="D2693" t="s">
        <v>120</v>
      </c>
      <c r="E2693" t="s">
        <v>19</v>
      </c>
      <c r="F2693" t="s">
        <v>40</v>
      </c>
      <c r="G2693" t="s">
        <v>42</v>
      </c>
      <c r="H2693" s="1">
        <v>2018</v>
      </c>
      <c r="I2693" s="2">
        <v>13750</v>
      </c>
      <c r="J2693" s="3">
        <v>1306.25</v>
      </c>
      <c r="K2693">
        <f>Table1[[#This Row],[Total Revenue + Open]]/Table1[[#This Row],[Qty]]</f>
        <v>9.5000000000000001E-2</v>
      </c>
      <c r="L2693">
        <f>Table1[[#This Row],[Total Revenue + Open]]/Table1[[#This Row],[Qty]]</f>
        <v>9.5000000000000001E-2</v>
      </c>
    </row>
    <row r="2694" spans="1:12">
      <c r="A2694" t="s">
        <v>10</v>
      </c>
      <c r="B2694" t="s">
        <v>11</v>
      </c>
      <c r="C2694" t="s">
        <v>119</v>
      </c>
      <c r="D2694" t="s">
        <v>120</v>
      </c>
      <c r="E2694" t="s">
        <v>19</v>
      </c>
      <c r="F2694" t="s">
        <v>40</v>
      </c>
      <c r="G2694" t="s">
        <v>42</v>
      </c>
      <c r="H2694" s="1">
        <v>2017</v>
      </c>
      <c r="I2694" s="2">
        <v>63800</v>
      </c>
      <c r="J2694" s="3">
        <v>5423</v>
      </c>
      <c r="K2694">
        <f>Table1[[#This Row],[Total Revenue + Open]]/Table1[[#This Row],[Qty]]</f>
        <v>8.5000000000000006E-2</v>
      </c>
      <c r="L2694">
        <f>Table1[[#This Row],[Total Revenue + Open]]/Table1[[#This Row],[Qty]]</f>
        <v>8.5000000000000006E-2</v>
      </c>
    </row>
    <row r="2695" spans="1:12">
      <c r="A2695" t="s">
        <v>10</v>
      </c>
      <c r="B2695" t="s">
        <v>11</v>
      </c>
      <c r="C2695" t="s">
        <v>119</v>
      </c>
      <c r="D2695" t="s">
        <v>120</v>
      </c>
      <c r="E2695" t="s">
        <v>19</v>
      </c>
      <c r="F2695" t="s">
        <v>40</v>
      </c>
      <c r="G2695" t="s">
        <v>42</v>
      </c>
      <c r="H2695" s="1">
        <v>2017</v>
      </c>
      <c r="I2695" s="2">
        <v>71150</v>
      </c>
      <c r="J2695" s="3">
        <v>6047.75</v>
      </c>
      <c r="K2695">
        <f>Table1[[#This Row],[Total Revenue + Open]]/Table1[[#This Row],[Qty]]</f>
        <v>8.5000000000000006E-2</v>
      </c>
      <c r="L2695">
        <f>Table1[[#This Row],[Total Revenue + Open]]/Table1[[#This Row],[Qty]]</f>
        <v>8.5000000000000006E-2</v>
      </c>
    </row>
    <row r="2696" spans="1:12">
      <c r="A2696" t="s">
        <v>10</v>
      </c>
      <c r="B2696" t="s">
        <v>11</v>
      </c>
      <c r="C2696" t="s">
        <v>119</v>
      </c>
      <c r="D2696" t="s">
        <v>120</v>
      </c>
      <c r="E2696" t="s">
        <v>19</v>
      </c>
      <c r="F2696" t="s">
        <v>40</v>
      </c>
      <c r="G2696" t="s">
        <v>42</v>
      </c>
      <c r="H2696" s="1">
        <v>2017</v>
      </c>
      <c r="I2696" s="2">
        <v>500</v>
      </c>
      <c r="J2696" s="3">
        <v>42.5</v>
      </c>
      <c r="K2696">
        <f>Table1[[#This Row],[Total Revenue + Open]]/Table1[[#This Row],[Qty]]</f>
        <v>8.5000000000000006E-2</v>
      </c>
      <c r="L2696">
        <f>Table1[[#This Row],[Total Revenue + Open]]/Table1[[#This Row],[Qty]]</f>
        <v>8.5000000000000006E-2</v>
      </c>
    </row>
    <row r="2697" spans="1:12">
      <c r="A2697" t="s">
        <v>10</v>
      </c>
      <c r="B2697" t="s">
        <v>11</v>
      </c>
      <c r="C2697" t="s">
        <v>119</v>
      </c>
      <c r="D2697" t="s">
        <v>120</v>
      </c>
      <c r="E2697" t="s">
        <v>19</v>
      </c>
      <c r="F2697" t="s">
        <v>40</v>
      </c>
      <c r="G2697" t="s">
        <v>42</v>
      </c>
      <c r="H2697" s="1">
        <v>2017</v>
      </c>
      <c r="I2697" s="2">
        <v>26800</v>
      </c>
      <c r="J2697" s="3">
        <v>2278</v>
      </c>
      <c r="K2697">
        <f>Table1[[#This Row],[Total Revenue + Open]]/Table1[[#This Row],[Qty]]</f>
        <v>8.5000000000000006E-2</v>
      </c>
      <c r="L2697">
        <f>Table1[[#This Row],[Total Revenue + Open]]/Table1[[#This Row],[Qty]]</f>
        <v>8.5000000000000006E-2</v>
      </c>
    </row>
    <row r="2698" spans="1:12">
      <c r="A2698" t="s">
        <v>10</v>
      </c>
      <c r="B2698" t="s">
        <v>11</v>
      </c>
      <c r="C2698" t="s">
        <v>119</v>
      </c>
      <c r="D2698" t="s">
        <v>120</v>
      </c>
      <c r="E2698" t="s">
        <v>19</v>
      </c>
      <c r="F2698" t="s">
        <v>40</v>
      </c>
      <c r="G2698" t="s">
        <v>42</v>
      </c>
      <c r="H2698" s="1">
        <v>2018</v>
      </c>
      <c r="I2698" s="2">
        <v>23100</v>
      </c>
      <c r="J2698" s="3">
        <v>1963.5</v>
      </c>
      <c r="K2698">
        <f>Table1[[#This Row],[Total Revenue + Open]]/Table1[[#This Row],[Qty]]</f>
        <v>8.5000000000000006E-2</v>
      </c>
      <c r="L2698">
        <f>Table1[[#This Row],[Total Revenue + Open]]/Table1[[#This Row],[Qty]]</f>
        <v>8.5000000000000006E-2</v>
      </c>
    </row>
    <row r="2699" spans="1:12">
      <c r="A2699" t="s">
        <v>10</v>
      </c>
      <c r="B2699" t="s">
        <v>11</v>
      </c>
      <c r="C2699" t="s">
        <v>119</v>
      </c>
      <c r="D2699" t="s">
        <v>120</v>
      </c>
      <c r="E2699" t="s">
        <v>19</v>
      </c>
      <c r="F2699" t="s">
        <v>40</v>
      </c>
      <c r="G2699" t="s">
        <v>42</v>
      </c>
      <c r="H2699" s="1">
        <v>2018</v>
      </c>
      <c r="I2699" s="2">
        <v>500</v>
      </c>
      <c r="J2699" s="3">
        <v>42.5</v>
      </c>
      <c r="K2699">
        <f>Table1[[#This Row],[Total Revenue + Open]]/Table1[[#This Row],[Qty]]</f>
        <v>8.5000000000000006E-2</v>
      </c>
      <c r="L2699">
        <f>Table1[[#This Row],[Total Revenue + Open]]/Table1[[#This Row],[Qty]]</f>
        <v>8.5000000000000006E-2</v>
      </c>
    </row>
    <row r="2700" spans="1:12">
      <c r="A2700" t="s">
        <v>10</v>
      </c>
      <c r="B2700" t="s">
        <v>11</v>
      </c>
      <c r="C2700" t="s">
        <v>119</v>
      </c>
      <c r="D2700" t="s">
        <v>120</v>
      </c>
      <c r="E2700" t="s">
        <v>19</v>
      </c>
      <c r="F2700" t="s">
        <v>40</v>
      </c>
      <c r="G2700" t="s">
        <v>42</v>
      </c>
      <c r="H2700" s="1">
        <v>2018</v>
      </c>
      <c r="I2700" s="2">
        <v>47950</v>
      </c>
      <c r="J2700" s="3">
        <v>4075.75</v>
      </c>
      <c r="K2700">
        <f>Table1[[#This Row],[Total Revenue + Open]]/Table1[[#This Row],[Qty]]</f>
        <v>8.5000000000000006E-2</v>
      </c>
      <c r="L2700">
        <f>Table1[[#This Row],[Total Revenue + Open]]/Table1[[#This Row],[Qty]]</f>
        <v>8.5000000000000006E-2</v>
      </c>
    </row>
    <row r="2701" spans="1:12">
      <c r="A2701" t="s">
        <v>10</v>
      </c>
      <c r="B2701" t="s">
        <v>11</v>
      </c>
      <c r="C2701" t="s">
        <v>119</v>
      </c>
      <c r="D2701" t="s">
        <v>120</v>
      </c>
      <c r="E2701" t="s">
        <v>19</v>
      </c>
      <c r="F2701" t="s">
        <v>40</v>
      </c>
      <c r="G2701" t="s">
        <v>42</v>
      </c>
      <c r="H2701" s="1">
        <v>2018</v>
      </c>
      <c r="I2701" s="2">
        <v>9900</v>
      </c>
      <c r="J2701" s="3">
        <v>841.5</v>
      </c>
      <c r="K2701">
        <f>Table1[[#This Row],[Total Revenue + Open]]/Table1[[#This Row],[Qty]]</f>
        <v>8.5000000000000006E-2</v>
      </c>
      <c r="L2701">
        <f>Table1[[#This Row],[Total Revenue + Open]]/Table1[[#This Row],[Qty]]</f>
        <v>8.5000000000000006E-2</v>
      </c>
    </row>
    <row r="2702" spans="1:12">
      <c r="A2702" t="s">
        <v>10</v>
      </c>
      <c r="B2702" t="s">
        <v>11</v>
      </c>
      <c r="C2702" t="s">
        <v>119</v>
      </c>
      <c r="D2702" t="s">
        <v>120</v>
      </c>
      <c r="E2702" t="s">
        <v>19</v>
      </c>
      <c r="F2702" t="s">
        <v>40</v>
      </c>
      <c r="G2702" t="s">
        <v>42</v>
      </c>
      <c r="H2702" s="1">
        <v>2018</v>
      </c>
      <c r="I2702" s="2">
        <v>13850</v>
      </c>
      <c r="J2702" s="3">
        <v>1177.25</v>
      </c>
      <c r="K2702">
        <f>Table1[[#This Row],[Total Revenue + Open]]/Table1[[#This Row],[Qty]]</f>
        <v>8.5000000000000006E-2</v>
      </c>
      <c r="L2702">
        <f>Table1[[#This Row],[Total Revenue + Open]]/Table1[[#This Row],[Qty]]</f>
        <v>8.5000000000000006E-2</v>
      </c>
    </row>
    <row r="2703" spans="1:12">
      <c r="A2703" t="s">
        <v>10</v>
      </c>
      <c r="B2703" t="s">
        <v>11</v>
      </c>
      <c r="C2703" t="s">
        <v>119</v>
      </c>
      <c r="D2703" t="s">
        <v>120</v>
      </c>
      <c r="E2703" t="s">
        <v>19</v>
      </c>
      <c r="F2703" t="s">
        <v>40</v>
      </c>
      <c r="G2703" t="s">
        <v>42</v>
      </c>
      <c r="H2703" s="1">
        <v>2018</v>
      </c>
      <c r="I2703" s="2">
        <v>47850</v>
      </c>
      <c r="J2703" s="3">
        <v>4067.25</v>
      </c>
      <c r="K2703">
        <f>Table1[[#This Row],[Total Revenue + Open]]/Table1[[#This Row],[Qty]]</f>
        <v>8.5000000000000006E-2</v>
      </c>
      <c r="L2703">
        <f>Table1[[#This Row],[Total Revenue + Open]]/Table1[[#This Row],[Qty]]</f>
        <v>8.5000000000000006E-2</v>
      </c>
    </row>
    <row r="2704" spans="1:12">
      <c r="A2704" t="s">
        <v>10</v>
      </c>
      <c r="B2704" t="s">
        <v>11</v>
      </c>
      <c r="C2704" t="s">
        <v>119</v>
      </c>
      <c r="D2704" t="s">
        <v>120</v>
      </c>
      <c r="E2704" t="s">
        <v>19</v>
      </c>
      <c r="F2704" t="s">
        <v>40</v>
      </c>
      <c r="G2704" t="s">
        <v>42</v>
      </c>
      <c r="H2704" s="1">
        <v>2018</v>
      </c>
      <c r="I2704" s="2">
        <v>500</v>
      </c>
      <c r="J2704" s="3">
        <v>42.5</v>
      </c>
      <c r="K2704">
        <f>Table1[[#This Row],[Total Revenue + Open]]/Table1[[#This Row],[Qty]]</f>
        <v>8.5000000000000006E-2</v>
      </c>
      <c r="L2704">
        <f>Table1[[#This Row],[Total Revenue + Open]]/Table1[[#This Row],[Qty]]</f>
        <v>8.5000000000000006E-2</v>
      </c>
    </row>
    <row r="2705" spans="1:12">
      <c r="A2705" t="s">
        <v>10</v>
      </c>
      <c r="B2705" t="s">
        <v>11</v>
      </c>
      <c r="C2705" t="s">
        <v>119</v>
      </c>
      <c r="D2705" t="s">
        <v>120</v>
      </c>
      <c r="E2705" t="s">
        <v>19</v>
      </c>
      <c r="F2705" t="s">
        <v>40</v>
      </c>
      <c r="G2705" t="s">
        <v>42</v>
      </c>
      <c r="H2705" s="1">
        <v>2018</v>
      </c>
      <c r="I2705" s="2">
        <v>17200</v>
      </c>
      <c r="J2705" s="3">
        <v>1462</v>
      </c>
      <c r="K2705">
        <f>Table1[[#This Row],[Total Revenue + Open]]/Table1[[#This Row],[Qty]]</f>
        <v>8.5000000000000006E-2</v>
      </c>
      <c r="L2705">
        <f>Table1[[#This Row],[Total Revenue + Open]]/Table1[[#This Row],[Qty]]</f>
        <v>8.5000000000000006E-2</v>
      </c>
    </row>
    <row r="2706" spans="1:12">
      <c r="A2706" t="s">
        <v>10</v>
      </c>
      <c r="B2706" t="s">
        <v>11</v>
      </c>
      <c r="C2706" t="s">
        <v>119</v>
      </c>
      <c r="D2706" t="s">
        <v>120</v>
      </c>
      <c r="E2706" t="s">
        <v>19</v>
      </c>
      <c r="F2706" t="s">
        <v>40</v>
      </c>
      <c r="G2706" t="s">
        <v>42</v>
      </c>
      <c r="H2706" s="1">
        <v>2019</v>
      </c>
      <c r="I2706" s="2">
        <v>43600</v>
      </c>
      <c r="J2706" s="3">
        <v>3706</v>
      </c>
      <c r="K2706">
        <f>Table1[[#This Row],[Total Revenue + Open]]/Table1[[#This Row],[Qty]]</f>
        <v>8.5000000000000006E-2</v>
      </c>
      <c r="L2706">
        <f>Table1[[#This Row],[Total Revenue + Open]]/Table1[[#This Row],[Qty]]</f>
        <v>8.5000000000000006E-2</v>
      </c>
    </row>
    <row r="2707" spans="1:12">
      <c r="A2707" t="s">
        <v>10</v>
      </c>
      <c r="B2707" t="s">
        <v>11</v>
      </c>
      <c r="C2707" t="s">
        <v>119</v>
      </c>
      <c r="D2707" t="s">
        <v>120</v>
      </c>
      <c r="E2707" t="s">
        <v>19</v>
      </c>
      <c r="F2707" t="s">
        <v>40</v>
      </c>
      <c r="G2707" t="s">
        <v>42</v>
      </c>
      <c r="H2707" s="1">
        <v>2019</v>
      </c>
      <c r="I2707" s="2">
        <v>4100</v>
      </c>
      <c r="J2707" s="3">
        <v>348.5</v>
      </c>
      <c r="K2707">
        <f>Table1[[#This Row],[Total Revenue + Open]]/Table1[[#This Row],[Qty]]</f>
        <v>8.5000000000000006E-2</v>
      </c>
      <c r="L2707">
        <f>Table1[[#This Row],[Total Revenue + Open]]/Table1[[#This Row],[Qty]]</f>
        <v>8.5000000000000006E-2</v>
      </c>
    </row>
    <row r="2708" spans="1:12">
      <c r="A2708" t="s">
        <v>10</v>
      </c>
      <c r="B2708" t="s">
        <v>11</v>
      </c>
      <c r="C2708" t="s">
        <v>119</v>
      </c>
      <c r="D2708" t="s">
        <v>120</v>
      </c>
      <c r="E2708" t="s">
        <v>19</v>
      </c>
      <c r="F2708" t="s">
        <v>40</v>
      </c>
      <c r="G2708" t="s">
        <v>42</v>
      </c>
      <c r="H2708" s="1">
        <v>2021</v>
      </c>
      <c r="I2708" s="2">
        <v>81400</v>
      </c>
      <c r="J2708" s="3">
        <v>6919</v>
      </c>
      <c r="K2708">
        <f>Table1[[#This Row],[Total Revenue + Open]]/Table1[[#This Row],[Qty]]</f>
        <v>8.5000000000000006E-2</v>
      </c>
      <c r="L2708">
        <f>Table1[[#This Row],[Total Revenue + Open]]/Table1[[#This Row],[Qty]]</f>
        <v>8.5000000000000006E-2</v>
      </c>
    </row>
    <row r="2709" spans="1:12">
      <c r="A2709" t="s">
        <v>10</v>
      </c>
      <c r="B2709" t="s">
        <v>11</v>
      </c>
      <c r="C2709" t="s">
        <v>119</v>
      </c>
      <c r="D2709" t="s">
        <v>120</v>
      </c>
      <c r="E2709" t="s">
        <v>19</v>
      </c>
      <c r="F2709" t="s">
        <v>40</v>
      </c>
      <c r="G2709" t="s">
        <v>42</v>
      </c>
      <c r="H2709" s="1">
        <v>2021</v>
      </c>
      <c r="I2709" s="2">
        <v>53100</v>
      </c>
      <c r="J2709" s="3">
        <v>4513.5</v>
      </c>
      <c r="K2709">
        <f>Table1[[#This Row],[Total Revenue + Open]]/Table1[[#This Row],[Qty]]</f>
        <v>8.5000000000000006E-2</v>
      </c>
      <c r="L2709">
        <f>Table1[[#This Row],[Total Revenue + Open]]/Table1[[#This Row],[Qty]]</f>
        <v>8.5000000000000006E-2</v>
      </c>
    </row>
    <row r="2710" spans="1:12">
      <c r="A2710" t="s">
        <v>10</v>
      </c>
      <c r="B2710" t="s">
        <v>11</v>
      </c>
      <c r="C2710" t="s">
        <v>119</v>
      </c>
      <c r="D2710" t="s">
        <v>120</v>
      </c>
      <c r="E2710" t="s">
        <v>19</v>
      </c>
      <c r="F2710" t="s">
        <v>40</v>
      </c>
      <c r="G2710" t="s">
        <v>42</v>
      </c>
      <c r="H2710" s="1">
        <v>2021</v>
      </c>
      <c r="I2710" s="2">
        <v>10450</v>
      </c>
      <c r="J2710" s="3">
        <v>888.25</v>
      </c>
      <c r="K2710">
        <f>Table1[[#This Row],[Total Revenue + Open]]/Table1[[#This Row],[Qty]]</f>
        <v>8.5000000000000006E-2</v>
      </c>
      <c r="L2710">
        <f>Table1[[#This Row],[Total Revenue + Open]]/Table1[[#This Row],[Qty]]</f>
        <v>8.5000000000000006E-2</v>
      </c>
    </row>
    <row r="2711" spans="1:12" hidden="1">
      <c r="A2711" t="s">
        <v>544</v>
      </c>
      <c r="B2711" t="s">
        <v>11</v>
      </c>
      <c r="C2711" t="s">
        <v>73</v>
      </c>
      <c r="D2711" t="s">
        <v>545</v>
      </c>
      <c r="E2711" t="s">
        <v>15</v>
      </c>
      <c r="F2711" t="s">
        <v>566</v>
      </c>
      <c r="G2711" t="s">
        <v>569</v>
      </c>
      <c r="H2711" s="1">
        <v>2022</v>
      </c>
      <c r="I2711" s="2">
        <v>23965</v>
      </c>
      <c r="J2711" s="3">
        <v>22236.876395243002</v>
      </c>
      <c r="K2711">
        <f>Table1[[#This Row],[Total Revenue + Open]]/Table1[[#This Row],[Qty]]</f>
        <v>0.92788968893148349</v>
      </c>
      <c r="L2711">
        <f>Table1[[#This Row],[Total Revenue + Open]]/Table1[[#This Row],[Qty]]</f>
        <v>0.92788968893148349</v>
      </c>
    </row>
    <row r="2712" spans="1:12">
      <c r="A2712" t="s">
        <v>10</v>
      </c>
      <c r="B2712" t="s">
        <v>11</v>
      </c>
      <c r="C2712" t="s">
        <v>119</v>
      </c>
      <c r="D2712" t="s">
        <v>120</v>
      </c>
      <c r="E2712" t="s">
        <v>19</v>
      </c>
      <c r="F2712" t="s">
        <v>40</v>
      </c>
      <c r="G2712" t="s">
        <v>253</v>
      </c>
      <c r="H2712" s="1">
        <v>2021</v>
      </c>
      <c r="I2712" s="2">
        <v>20</v>
      </c>
      <c r="J2712" s="3">
        <v>5.7</v>
      </c>
      <c r="K2712">
        <f>Table1[[#This Row],[Total Revenue + Open]]/Table1[[#This Row],[Qty]]</f>
        <v>0.28500000000000003</v>
      </c>
      <c r="L2712">
        <f>Table1[[#This Row],[Total Revenue + Open]]/Table1[[#This Row],[Qty]]</f>
        <v>0.28500000000000003</v>
      </c>
    </row>
    <row r="2713" spans="1:12">
      <c r="A2713" t="s">
        <v>10</v>
      </c>
      <c r="B2713" t="s">
        <v>11</v>
      </c>
      <c r="C2713" t="s">
        <v>119</v>
      </c>
      <c r="D2713" t="s">
        <v>120</v>
      </c>
      <c r="E2713" t="s">
        <v>19</v>
      </c>
      <c r="F2713" t="s">
        <v>40</v>
      </c>
      <c r="G2713" t="s">
        <v>253</v>
      </c>
      <c r="H2713" s="1">
        <v>2021</v>
      </c>
      <c r="I2713" s="2">
        <v>14590</v>
      </c>
      <c r="J2713" s="3">
        <v>4115.3999999999996</v>
      </c>
      <c r="K2713">
        <f>Table1[[#This Row],[Total Revenue + Open]]/Table1[[#This Row],[Qty]]</f>
        <v>0.28206991089787525</v>
      </c>
      <c r="L2713">
        <f>Table1[[#This Row],[Total Revenue + Open]]/Table1[[#This Row],[Qty]]</f>
        <v>0.28206991089787525</v>
      </c>
    </row>
    <row r="2714" spans="1:12">
      <c r="A2714" t="s">
        <v>10</v>
      </c>
      <c r="B2714" t="s">
        <v>11</v>
      </c>
      <c r="C2714" t="s">
        <v>119</v>
      </c>
      <c r="D2714" t="s">
        <v>120</v>
      </c>
      <c r="E2714" t="s">
        <v>19</v>
      </c>
      <c r="F2714" t="s">
        <v>40</v>
      </c>
      <c r="G2714" t="s">
        <v>253</v>
      </c>
      <c r="H2714" s="1">
        <v>2021</v>
      </c>
      <c r="I2714" s="2">
        <v>23935</v>
      </c>
      <c r="J2714" s="3">
        <v>6757.35</v>
      </c>
      <c r="K2714">
        <f>Table1[[#This Row],[Total Revenue + Open]]/Table1[[#This Row],[Qty]]</f>
        <v>0.28232086902026321</v>
      </c>
      <c r="L2714">
        <f>Table1[[#This Row],[Total Revenue + Open]]/Table1[[#This Row],[Qty]]</f>
        <v>0.28232086902026321</v>
      </c>
    </row>
    <row r="2715" spans="1:12">
      <c r="A2715" t="s">
        <v>10</v>
      </c>
      <c r="B2715" t="s">
        <v>11</v>
      </c>
      <c r="C2715" t="s">
        <v>119</v>
      </c>
      <c r="D2715" t="s">
        <v>120</v>
      </c>
      <c r="E2715" t="s">
        <v>19</v>
      </c>
      <c r="F2715" t="s">
        <v>40</v>
      </c>
      <c r="G2715" t="s">
        <v>253</v>
      </c>
      <c r="H2715" s="1">
        <v>2021</v>
      </c>
      <c r="I2715" s="2">
        <v>860</v>
      </c>
      <c r="J2715" s="3">
        <v>245.1</v>
      </c>
      <c r="K2715">
        <f>Table1[[#This Row],[Total Revenue + Open]]/Table1[[#This Row],[Qty]]</f>
        <v>0.28499999999999998</v>
      </c>
      <c r="L2715">
        <f>Table1[[#This Row],[Total Revenue + Open]]/Table1[[#This Row],[Qty]]</f>
        <v>0.28499999999999998</v>
      </c>
    </row>
    <row r="2716" spans="1:12" hidden="1">
      <c r="A2716" t="s">
        <v>544</v>
      </c>
      <c r="B2716" t="s">
        <v>11</v>
      </c>
      <c r="C2716" t="s">
        <v>73</v>
      </c>
      <c r="D2716" t="s">
        <v>545</v>
      </c>
      <c r="E2716" t="s">
        <v>15</v>
      </c>
      <c r="F2716" t="s">
        <v>566</v>
      </c>
      <c r="G2716" t="s">
        <v>569</v>
      </c>
      <c r="H2716" s="1">
        <v>2022</v>
      </c>
      <c r="I2716" s="2">
        <v>26340</v>
      </c>
      <c r="J2716" s="3">
        <v>22223.743858334899</v>
      </c>
      <c r="K2716">
        <f>Table1[[#This Row],[Total Revenue + Open]]/Table1[[#This Row],[Qty]]</f>
        <v>0.84372603866115792</v>
      </c>
      <c r="L2716">
        <f>Table1[[#This Row],[Total Revenue + Open]]/Table1[[#This Row],[Qty]]</f>
        <v>0.84372603866115792</v>
      </c>
    </row>
    <row r="2717" spans="1:12">
      <c r="A2717" t="s">
        <v>10</v>
      </c>
      <c r="B2717" t="s">
        <v>11</v>
      </c>
      <c r="C2717" t="s">
        <v>119</v>
      </c>
      <c r="D2717" t="s">
        <v>120</v>
      </c>
      <c r="E2717" t="s">
        <v>19</v>
      </c>
      <c r="F2717" t="s">
        <v>40</v>
      </c>
      <c r="G2717" t="s">
        <v>43</v>
      </c>
      <c r="H2717" s="1">
        <v>2017</v>
      </c>
      <c r="I2717" s="2">
        <v>20</v>
      </c>
      <c r="J2717" s="3">
        <v>5.7</v>
      </c>
      <c r="K2717">
        <f>Table1[[#This Row],[Total Revenue + Open]]/Table1[[#This Row],[Qty]]</f>
        <v>0.28500000000000003</v>
      </c>
      <c r="L2717">
        <f>Table1[[#This Row],[Total Revenue + Open]]/Table1[[#This Row],[Qty]]</f>
        <v>0.28500000000000003</v>
      </c>
    </row>
    <row r="2718" spans="1:12">
      <c r="A2718" t="s">
        <v>10</v>
      </c>
      <c r="B2718" t="s">
        <v>11</v>
      </c>
      <c r="C2718" t="s">
        <v>119</v>
      </c>
      <c r="D2718" t="s">
        <v>120</v>
      </c>
      <c r="E2718" t="s">
        <v>19</v>
      </c>
      <c r="F2718" t="s">
        <v>40</v>
      </c>
      <c r="G2718" t="s">
        <v>43</v>
      </c>
      <c r="H2718" s="1">
        <v>2017</v>
      </c>
      <c r="I2718" s="2">
        <v>7470</v>
      </c>
      <c r="J2718" s="3">
        <v>2111.85</v>
      </c>
      <c r="K2718">
        <f>Table1[[#This Row],[Total Revenue + Open]]/Table1[[#This Row],[Qty]]</f>
        <v>0.28271084337349395</v>
      </c>
      <c r="L2718">
        <f>Table1[[#This Row],[Total Revenue + Open]]/Table1[[#This Row],[Qty]]</f>
        <v>0.28271084337349395</v>
      </c>
    </row>
    <row r="2719" spans="1:12">
      <c r="A2719" t="s">
        <v>10</v>
      </c>
      <c r="B2719" t="s">
        <v>11</v>
      </c>
      <c r="C2719" t="s">
        <v>119</v>
      </c>
      <c r="D2719" t="s">
        <v>120</v>
      </c>
      <c r="E2719" t="s">
        <v>19</v>
      </c>
      <c r="F2719" t="s">
        <v>40</v>
      </c>
      <c r="G2719" t="s">
        <v>43</v>
      </c>
      <c r="H2719" s="1">
        <v>2017</v>
      </c>
      <c r="I2719" s="2">
        <v>4645</v>
      </c>
      <c r="J2719" s="3">
        <v>1313.85</v>
      </c>
      <c r="K2719">
        <f>Table1[[#This Row],[Total Revenue + Open]]/Table1[[#This Row],[Qty]]</f>
        <v>0.28285252960172225</v>
      </c>
      <c r="L2719">
        <f>Table1[[#This Row],[Total Revenue + Open]]/Table1[[#This Row],[Qty]]</f>
        <v>0.28285252960172225</v>
      </c>
    </row>
    <row r="2720" spans="1:12">
      <c r="A2720" t="s">
        <v>10</v>
      </c>
      <c r="B2720" t="s">
        <v>11</v>
      </c>
      <c r="C2720" t="s">
        <v>119</v>
      </c>
      <c r="D2720" t="s">
        <v>120</v>
      </c>
      <c r="E2720" t="s">
        <v>19</v>
      </c>
      <c r="F2720" t="s">
        <v>40</v>
      </c>
      <c r="G2720" t="s">
        <v>43</v>
      </c>
      <c r="H2720" s="1">
        <v>2017</v>
      </c>
      <c r="I2720" s="2">
        <v>290</v>
      </c>
      <c r="J2720" s="3">
        <v>82.65</v>
      </c>
      <c r="K2720">
        <f>Table1[[#This Row],[Total Revenue + Open]]/Table1[[#This Row],[Qty]]</f>
        <v>0.28500000000000003</v>
      </c>
      <c r="L2720">
        <f>Table1[[#This Row],[Total Revenue + Open]]/Table1[[#This Row],[Qty]]</f>
        <v>0.28500000000000003</v>
      </c>
    </row>
    <row r="2721" spans="1:12">
      <c r="A2721" t="s">
        <v>10</v>
      </c>
      <c r="B2721" t="s">
        <v>11</v>
      </c>
      <c r="C2721" t="s">
        <v>119</v>
      </c>
      <c r="D2721" t="s">
        <v>120</v>
      </c>
      <c r="E2721" t="s">
        <v>19</v>
      </c>
      <c r="F2721" t="s">
        <v>40</v>
      </c>
      <c r="G2721" t="s">
        <v>43</v>
      </c>
      <c r="H2721" s="1">
        <v>2017</v>
      </c>
      <c r="I2721" s="2">
        <v>3345</v>
      </c>
      <c r="J2721" s="3">
        <v>943.35</v>
      </c>
      <c r="K2721">
        <f>Table1[[#This Row],[Total Revenue + Open]]/Table1[[#This Row],[Qty]]</f>
        <v>0.28201793721973095</v>
      </c>
      <c r="L2721">
        <f>Table1[[#This Row],[Total Revenue + Open]]/Table1[[#This Row],[Qty]]</f>
        <v>0.28201793721973095</v>
      </c>
    </row>
    <row r="2722" spans="1:12">
      <c r="A2722" t="s">
        <v>10</v>
      </c>
      <c r="B2722" t="s">
        <v>11</v>
      </c>
      <c r="C2722" t="s">
        <v>119</v>
      </c>
      <c r="D2722" t="s">
        <v>120</v>
      </c>
      <c r="E2722" t="s">
        <v>19</v>
      </c>
      <c r="F2722" t="s">
        <v>40</v>
      </c>
      <c r="G2722" t="s">
        <v>43</v>
      </c>
      <c r="H2722" s="1">
        <v>2018</v>
      </c>
      <c r="I2722" s="2">
        <v>2135</v>
      </c>
      <c r="J2722" s="3">
        <v>601.35</v>
      </c>
      <c r="K2722">
        <f>Table1[[#This Row],[Total Revenue + Open]]/Table1[[#This Row],[Qty]]</f>
        <v>0.28166276346604219</v>
      </c>
      <c r="L2722">
        <f>Table1[[#This Row],[Total Revenue + Open]]/Table1[[#This Row],[Qty]]</f>
        <v>0.28166276346604219</v>
      </c>
    </row>
    <row r="2723" spans="1:12">
      <c r="A2723" t="s">
        <v>10</v>
      </c>
      <c r="B2723" t="s">
        <v>11</v>
      </c>
      <c r="C2723" t="s">
        <v>119</v>
      </c>
      <c r="D2723" t="s">
        <v>120</v>
      </c>
      <c r="E2723" t="s">
        <v>19</v>
      </c>
      <c r="F2723" t="s">
        <v>40</v>
      </c>
      <c r="G2723" t="s">
        <v>43</v>
      </c>
      <c r="H2723" s="1">
        <v>2018</v>
      </c>
      <c r="I2723" s="2">
        <v>210</v>
      </c>
      <c r="J2723" s="3">
        <v>59.85</v>
      </c>
      <c r="K2723">
        <f>Table1[[#This Row],[Total Revenue + Open]]/Table1[[#This Row],[Qty]]</f>
        <v>0.28500000000000003</v>
      </c>
      <c r="L2723">
        <f>Table1[[#This Row],[Total Revenue + Open]]/Table1[[#This Row],[Qty]]</f>
        <v>0.28500000000000003</v>
      </c>
    </row>
    <row r="2724" spans="1:12">
      <c r="A2724" t="s">
        <v>10</v>
      </c>
      <c r="B2724" t="s">
        <v>11</v>
      </c>
      <c r="C2724" t="s">
        <v>119</v>
      </c>
      <c r="D2724" t="s">
        <v>120</v>
      </c>
      <c r="E2724" t="s">
        <v>19</v>
      </c>
      <c r="F2724" t="s">
        <v>40</v>
      </c>
      <c r="G2724" t="s">
        <v>43</v>
      </c>
      <c r="H2724" s="1">
        <v>2018</v>
      </c>
      <c r="I2724" s="2">
        <v>3050</v>
      </c>
      <c r="J2724" s="3">
        <v>860.7</v>
      </c>
      <c r="K2724">
        <f>Table1[[#This Row],[Total Revenue + Open]]/Table1[[#This Row],[Qty]]</f>
        <v>0.28219672131147544</v>
      </c>
      <c r="L2724">
        <f>Table1[[#This Row],[Total Revenue + Open]]/Table1[[#This Row],[Qty]]</f>
        <v>0.28219672131147544</v>
      </c>
    </row>
    <row r="2725" spans="1:12">
      <c r="A2725" t="s">
        <v>10</v>
      </c>
      <c r="B2725" t="s">
        <v>11</v>
      </c>
      <c r="C2725" t="s">
        <v>119</v>
      </c>
      <c r="D2725" t="s">
        <v>120</v>
      </c>
      <c r="E2725" t="s">
        <v>19</v>
      </c>
      <c r="F2725" t="s">
        <v>40</v>
      </c>
      <c r="G2725" t="s">
        <v>43</v>
      </c>
      <c r="H2725" s="1">
        <v>2018</v>
      </c>
      <c r="I2725" s="2">
        <v>460</v>
      </c>
      <c r="J2725" s="3">
        <v>131.1</v>
      </c>
      <c r="K2725">
        <f>Table1[[#This Row],[Total Revenue + Open]]/Table1[[#This Row],[Qty]]</f>
        <v>0.28499999999999998</v>
      </c>
      <c r="L2725">
        <f>Table1[[#This Row],[Total Revenue + Open]]/Table1[[#This Row],[Qty]]</f>
        <v>0.28499999999999998</v>
      </c>
    </row>
    <row r="2726" spans="1:12">
      <c r="A2726" t="s">
        <v>10</v>
      </c>
      <c r="B2726" t="s">
        <v>11</v>
      </c>
      <c r="C2726" t="s">
        <v>119</v>
      </c>
      <c r="D2726" t="s">
        <v>120</v>
      </c>
      <c r="E2726" t="s">
        <v>19</v>
      </c>
      <c r="F2726" t="s">
        <v>40</v>
      </c>
      <c r="G2726" t="s">
        <v>43</v>
      </c>
      <c r="H2726" s="1">
        <v>2018</v>
      </c>
      <c r="I2726" s="2">
        <v>1215</v>
      </c>
      <c r="J2726" s="3">
        <v>342</v>
      </c>
      <c r="K2726">
        <f>Table1[[#This Row],[Total Revenue + Open]]/Table1[[#This Row],[Qty]]</f>
        <v>0.2814814814814815</v>
      </c>
      <c r="L2726">
        <f>Table1[[#This Row],[Total Revenue + Open]]/Table1[[#This Row],[Qty]]</f>
        <v>0.2814814814814815</v>
      </c>
    </row>
    <row r="2727" spans="1:12">
      <c r="A2727" t="s">
        <v>10</v>
      </c>
      <c r="B2727" t="s">
        <v>11</v>
      </c>
      <c r="C2727" t="s">
        <v>119</v>
      </c>
      <c r="D2727" t="s">
        <v>120</v>
      </c>
      <c r="E2727" t="s">
        <v>19</v>
      </c>
      <c r="F2727" t="s">
        <v>40</v>
      </c>
      <c r="G2727" t="s">
        <v>43</v>
      </c>
      <c r="H2727" s="1">
        <v>2018</v>
      </c>
      <c r="I2727" s="2">
        <v>560</v>
      </c>
      <c r="J2727" s="3">
        <v>159.6</v>
      </c>
      <c r="K2727">
        <f>Table1[[#This Row],[Total Revenue + Open]]/Table1[[#This Row],[Qty]]</f>
        <v>0.28499999999999998</v>
      </c>
      <c r="L2727">
        <f>Table1[[#This Row],[Total Revenue + Open]]/Table1[[#This Row],[Qty]]</f>
        <v>0.28499999999999998</v>
      </c>
    </row>
    <row r="2728" spans="1:12">
      <c r="A2728" t="s">
        <v>10</v>
      </c>
      <c r="B2728" t="s">
        <v>11</v>
      </c>
      <c r="C2728" t="s">
        <v>119</v>
      </c>
      <c r="D2728" t="s">
        <v>120</v>
      </c>
      <c r="E2728" t="s">
        <v>19</v>
      </c>
      <c r="F2728" t="s">
        <v>40</v>
      </c>
      <c r="G2728" t="s">
        <v>43</v>
      </c>
      <c r="H2728" s="1">
        <v>2018</v>
      </c>
      <c r="I2728" s="2">
        <v>3540</v>
      </c>
      <c r="J2728" s="3">
        <v>1000.35</v>
      </c>
      <c r="K2728">
        <f>Table1[[#This Row],[Total Revenue + Open]]/Table1[[#This Row],[Qty]]</f>
        <v>0.28258474576271186</v>
      </c>
      <c r="L2728">
        <f>Table1[[#This Row],[Total Revenue + Open]]/Table1[[#This Row],[Qty]]</f>
        <v>0.28258474576271186</v>
      </c>
    </row>
    <row r="2729" spans="1:12">
      <c r="A2729" t="s">
        <v>10</v>
      </c>
      <c r="B2729" t="s">
        <v>11</v>
      </c>
      <c r="C2729" t="s">
        <v>119</v>
      </c>
      <c r="D2729" t="s">
        <v>120</v>
      </c>
      <c r="E2729" t="s">
        <v>19</v>
      </c>
      <c r="F2729" t="s">
        <v>40</v>
      </c>
      <c r="G2729" t="s">
        <v>43</v>
      </c>
      <c r="H2729" s="1">
        <v>2018</v>
      </c>
      <c r="I2729" s="2">
        <v>90</v>
      </c>
      <c r="J2729" s="3">
        <v>25.65</v>
      </c>
      <c r="K2729">
        <f>Table1[[#This Row],[Total Revenue + Open]]/Table1[[#This Row],[Qty]]</f>
        <v>0.28499999999999998</v>
      </c>
      <c r="L2729">
        <f>Table1[[#This Row],[Total Revenue + Open]]/Table1[[#This Row],[Qty]]</f>
        <v>0.28499999999999998</v>
      </c>
    </row>
    <row r="2730" spans="1:12">
      <c r="A2730" t="s">
        <v>10</v>
      </c>
      <c r="B2730" t="s">
        <v>11</v>
      </c>
      <c r="C2730" t="s">
        <v>119</v>
      </c>
      <c r="D2730" t="s">
        <v>120</v>
      </c>
      <c r="E2730" t="s">
        <v>19</v>
      </c>
      <c r="F2730" t="s">
        <v>40</v>
      </c>
      <c r="G2730" t="s">
        <v>43</v>
      </c>
      <c r="H2730" s="1">
        <v>2018</v>
      </c>
      <c r="I2730" s="2">
        <v>3265</v>
      </c>
      <c r="J2730" s="3">
        <v>920.55</v>
      </c>
      <c r="K2730">
        <f>Table1[[#This Row],[Total Revenue + Open]]/Table1[[#This Row],[Qty]]</f>
        <v>0.28194486983154671</v>
      </c>
      <c r="L2730">
        <f>Table1[[#This Row],[Total Revenue + Open]]/Table1[[#This Row],[Qty]]</f>
        <v>0.28194486983154671</v>
      </c>
    </row>
    <row r="2731" spans="1:12">
      <c r="A2731" t="s">
        <v>10</v>
      </c>
      <c r="B2731" t="s">
        <v>11</v>
      </c>
      <c r="C2731" t="s">
        <v>119</v>
      </c>
      <c r="D2731" t="s">
        <v>120</v>
      </c>
      <c r="E2731" t="s">
        <v>19</v>
      </c>
      <c r="F2731" t="s">
        <v>40</v>
      </c>
      <c r="G2731" t="s">
        <v>43</v>
      </c>
      <c r="H2731" s="1">
        <v>2019</v>
      </c>
      <c r="I2731" s="2">
        <v>37965</v>
      </c>
      <c r="J2731" s="3">
        <v>10716</v>
      </c>
      <c r="K2731">
        <f>Table1[[#This Row],[Total Revenue + Open]]/Table1[[#This Row],[Qty]]</f>
        <v>0.28225997629395494</v>
      </c>
      <c r="L2731">
        <f>Table1[[#This Row],[Total Revenue + Open]]/Table1[[#This Row],[Qty]]</f>
        <v>0.28225997629395494</v>
      </c>
    </row>
    <row r="2732" spans="1:12" hidden="1">
      <c r="A2732" t="s">
        <v>544</v>
      </c>
      <c r="B2732" t="s">
        <v>11</v>
      </c>
      <c r="C2732" t="s">
        <v>73</v>
      </c>
      <c r="D2732" t="s">
        <v>545</v>
      </c>
      <c r="E2732" t="s">
        <v>15</v>
      </c>
      <c r="F2732" t="s">
        <v>566</v>
      </c>
      <c r="G2732" t="s">
        <v>569</v>
      </c>
      <c r="H2732" s="1">
        <v>2022</v>
      </c>
      <c r="I2732" s="2">
        <v>25930</v>
      </c>
      <c r="J2732" s="3">
        <v>22154.612742759298</v>
      </c>
      <c r="K2732">
        <f>Table1[[#This Row],[Total Revenue + Open]]/Table1[[#This Row],[Qty]]</f>
        <v>0.8544007999521519</v>
      </c>
      <c r="L2732">
        <f>Table1[[#This Row],[Total Revenue + Open]]/Table1[[#This Row],[Qty]]</f>
        <v>0.8544007999521519</v>
      </c>
    </row>
    <row r="2733" spans="1:12" hidden="1">
      <c r="A2733" t="s">
        <v>544</v>
      </c>
      <c r="B2733" t="s">
        <v>11</v>
      </c>
      <c r="C2733" t="s">
        <v>73</v>
      </c>
      <c r="D2733" t="s">
        <v>545</v>
      </c>
      <c r="E2733" t="s">
        <v>15</v>
      </c>
      <c r="F2733" t="s">
        <v>566</v>
      </c>
      <c r="G2733" t="s">
        <v>569</v>
      </c>
      <c r="H2733" s="1">
        <v>2022</v>
      </c>
      <c r="I2733" s="2">
        <v>25580</v>
      </c>
      <c r="J2733" s="3">
        <v>21588.266698303301</v>
      </c>
      <c r="K2733">
        <f>Table1[[#This Row],[Total Revenue + Open]]/Table1[[#This Row],[Qty]]</f>
        <v>0.84395100462483585</v>
      </c>
      <c r="L2733">
        <f>Table1[[#This Row],[Total Revenue + Open]]/Table1[[#This Row],[Qty]]</f>
        <v>0.84395100462483585</v>
      </c>
    </row>
    <row r="2734" spans="1:12">
      <c r="A2734" t="s">
        <v>10</v>
      </c>
      <c r="B2734" t="s">
        <v>11</v>
      </c>
      <c r="C2734" t="s">
        <v>119</v>
      </c>
      <c r="D2734" t="s">
        <v>120</v>
      </c>
      <c r="E2734" t="s">
        <v>19</v>
      </c>
      <c r="F2734" t="s">
        <v>40</v>
      </c>
      <c r="G2734" t="s">
        <v>254</v>
      </c>
      <c r="H2734" s="1">
        <v>2017</v>
      </c>
      <c r="I2734" s="2">
        <v>2000</v>
      </c>
      <c r="J2734" s="3">
        <v>260</v>
      </c>
      <c r="K2734">
        <f>Table1[[#This Row],[Total Revenue + Open]]/Table1[[#This Row],[Qty]]</f>
        <v>0.13</v>
      </c>
      <c r="L2734">
        <f>Table1[[#This Row],[Total Revenue + Open]]/Table1[[#This Row],[Qty]]</f>
        <v>0.13</v>
      </c>
    </row>
    <row r="2735" spans="1:12">
      <c r="A2735" t="s">
        <v>10</v>
      </c>
      <c r="B2735" t="s">
        <v>11</v>
      </c>
      <c r="C2735" t="s">
        <v>119</v>
      </c>
      <c r="D2735" t="s">
        <v>120</v>
      </c>
      <c r="E2735" t="s">
        <v>19</v>
      </c>
      <c r="F2735" t="s">
        <v>40</v>
      </c>
      <c r="G2735" t="s">
        <v>254</v>
      </c>
      <c r="H2735" s="1">
        <v>2017</v>
      </c>
      <c r="I2735" s="2">
        <v>3050</v>
      </c>
      <c r="J2735" s="3">
        <v>411.75</v>
      </c>
      <c r="K2735">
        <f>Table1[[#This Row],[Total Revenue + Open]]/Table1[[#This Row],[Qty]]</f>
        <v>0.13500000000000001</v>
      </c>
      <c r="L2735">
        <f>Table1[[#This Row],[Total Revenue + Open]]/Table1[[#This Row],[Qty]]</f>
        <v>0.13500000000000001</v>
      </c>
    </row>
    <row r="2736" spans="1:12">
      <c r="A2736" t="s">
        <v>10</v>
      </c>
      <c r="B2736" t="s">
        <v>11</v>
      </c>
      <c r="C2736" t="s">
        <v>119</v>
      </c>
      <c r="D2736" t="s">
        <v>120</v>
      </c>
      <c r="E2736" t="s">
        <v>19</v>
      </c>
      <c r="F2736" t="s">
        <v>40</v>
      </c>
      <c r="G2736" t="s">
        <v>255</v>
      </c>
      <c r="H2736" s="1">
        <v>2018</v>
      </c>
      <c r="I2736" s="2">
        <v>4350</v>
      </c>
      <c r="J2736" s="3">
        <v>543.75</v>
      </c>
      <c r="K2736">
        <f>Table1[[#This Row],[Total Revenue + Open]]/Table1[[#This Row],[Qty]]</f>
        <v>0.125</v>
      </c>
      <c r="L2736">
        <f>Table1[[#This Row],[Total Revenue + Open]]/Table1[[#This Row],[Qty]]</f>
        <v>0.125</v>
      </c>
    </row>
    <row r="2737" spans="1:12">
      <c r="A2737" t="s">
        <v>10</v>
      </c>
      <c r="B2737" t="s">
        <v>11</v>
      </c>
      <c r="C2737" t="s">
        <v>119</v>
      </c>
      <c r="D2737" t="s">
        <v>120</v>
      </c>
      <c r="E2737" t="s">
        <v>19</v>
      </c>
      <c r="F2737" t="s">
        <v>40</v>
      </c>
      <c r="G2737" t="s">
        <v>255</v>
      </c>
      <c r="H2737" s="1">
        <v>2018</v>
      </c>
      <c r="I2737" s="2">
        <v>10400</v>
      </c>
      <c r="J2737" s="3">
        <v>1300</v>
      </c>
      <c r="K2737">
        <f>Table1[[#This Row],[Total Revenue + Open]]/Table1[[#This Row],[Qty]]</f>
        <v>0.125</v>
      </c>
      <c r="L2737">
        <f>Table1[[#This Row],[Total Revenue + Open]]/Table1[[#This Row],[Qty]]</f>
        <v>0.125</v>
      </c>
    </row>
    <row r="2738" spans="1:12">
      <c r="A2738" t="s">
        <v>10</v>
      </c>
      <c r="B2738" t="s">
        <v>11</v>
      </c>
      <c r="C2738" t="s">
        <v>119</v>
      </c>
      <c r="D2738" t="s">
        <v>120</v>
      </c>
      <c r="E2738" t="s">
        <v>19</v>
      </c>
      <c r="F2738" t="s">
        <v>40</v>
      </c>
      <c r="G2738" t="s">
        <v>255</v>
      </c>
      <c r="H2738" s="1">
        <v>2018</v>
      </c>
      <c r="I2738" s="2">
        <v>1900</v>
      </c>
      <c r="J2738" s="3">
        <v>237.5</v>
      </c>
      <c r="K2738">
        <f>Table1[[#This Row],[Total Revenue + Open]]/Table1[[#This Row],[Qty]]</f>
        <v>0.125</v>
      </c>
      <c r="L2738">
        <f>Table1[[#This Row],[Total Revenue + Open]]/Table1[[#This Row],[Qty]]</f>
        <v>0.125</v>
      </c>
    </row>
    <row r="2739" spans="1:12">
      <c r="A2739" t="s">
        <v>10</v>
      </c>
      <c r="B2739" t="s">
        <v>11</v>
      </c>
      <c r="C2739" t="s">
        <v>119</v>
      </c>
      <c r="D2739" t="s">
        <v>120</v>
      </c>
      <c r="E2739" t="s">
        <v>19</v>
      </c>
      <c r="F2739" t="s">
        <v>40</v>
      </c>
      <c r="G2739" t="s">
        <v>255</v>
      </c>
      <c r="H2739" s="1">
        <v>2019</v>
      </c>
      <c r="I2739" s="2">
        <v>1400</v>
      </c>
      <c r="J2739" s="3">
        <v>175</v>
      </c>
      <c r="K2739">
        <f>Table1[[#This Row],[Total Revenue + Open]]/Table1[[#This Row],[Qty]]</f>
        <v>0.125</v>
      </c>
      <c r="L2739">
        <f>Table1[[#This Row],[Total Revenue + Open]]/Table1[[#This Row],[Qty]]</f>
        <v>0.125</v>
      </c>
    </row>
    <row r="2740" spans="1:12">
      <c r="A2740" t="s">
        <v>10</v>
      </c>
      <c r="B2740" t="s">
        <v>11</v>
      </c>
      <c r="C2740" t="s">
        <v>119</v>
      </c>
      <c r="D2740" t="s">
        <v>120</v>
      </c>
      <c r="E2740" t="s">
        <v>19</v>
      </c>
      <c r="F2740" t="s">
        <v>40</v>
      </c>
      <c r="G2740" t="s">
        <v>255</v>
      </c>
      <c r="H2740" s="1">
        <v>2021</v>
      </c>
      <c r="I2740" s="2">
        <v>17650</v>
      </c>
      <c r="J2740" s="3">
        <v>2206.25</v>
      </c>
      <c r="K2740">
        <f>Table1[[#This Row],[Total Revenue + Open]]/Table1[[#This Row],[Qty]]</f>
        <v>0.125</v>
      </c>
      <c r="L2740">
        <f>Table1[[#This Row],[Total Revenue + Open]]/Table1[[#This Row],[Qty]]</f>
        <v>0.125</v>
      </c>
    </row>
    <row r="2741" spans="1:12">
      <c r="A2741" t="s">
        <v>10</v>
      </c>
      <c r="B2741" t="s">
        <v>11</v>
      </c>
      <c r="C2741" t="s">
        <v>119</v>
      </c>
      <c r="D2741" t="s">
        <v>120</v>
      </c>
      <c r="E2741" t="s">
        <v>19</v>
      </c>
      <c r="F2741" t="s">
        <v>40</v>
      </c>
      <c r="G2741" t="s">
        <v>255</v>
      </c>
      <c r="H2741" s="1">
        <v>2021</v>
      </c>
      <c r="I2741" s="2">
        <v>250</v>
      </c>
      <c r="J2741" s="3">
        <v>31.25</v>
      </c>
      <c r="K2741">
        <f>Table1[[#This Row],[Total Revenue + Open]]/Table1[[#This Row],[Qty]]</f>
        <v>0.125</v>
      </c>
      <c r="L2741">
        <f>Table1[[#This Row],[Total Revenue + Open]]/Table1[[#This Row],[Qty]]</f>
        <v>0.125</v>
      </c>
    </row>
    <row r="2742" spans="1:12" hidden="1">
      <c r="A2742" t="s">
        <v>544</v>
      </c>
      <c r="B2742" t="s">
        <v>11</v>
      </c>
      <c r="C2742" t="s">
        <v>73</v>
      </c>
      <c r="D2742" t="s">
        <v>545</v>
      </c>
      <c r="E2742" t="s">
        <v>15</v>
      </c>
      <c r="F2742" t="s">
        <v>566</v>
      </c>
      <c r="G2742" t="s">
        <v>569</v>
      </c>
      <c r="H2742" s="1">
        <v>2022</v>
      </c>
      <c r="I2742" s="2">
        <v>26630</v>
      </c>
      <c r="J2742" s="3">
        <v>21250.724970793999</v>
      </c>
      <c r="K2742">
        <f>Table1[[#This Row],[Total Revenue + Open]]/Table1[[#This Row],[Qty]]</f>
        <v>0.79799943562876452</v>
      </c>
      <c r="L2742">
        <f>Table1[[#This Row],[Total Revenue + Open]]/Table1[[#This Row],[Qty]]</f>
        <v>0.79799943562876452</v>
      </c>
    </row>
    <row r="2743" spans="1:12">
      <c r="A2743" t="s">
        <v>10</v>
      </c>
      <c r="B2743" t="s">
        <v>11</v>
      </c>
      <c r="C2743" t="s">
        <v>119</v>
      </c>
      <c r="D2743" t="s">
        <v>120</v>
      </c>
      <c r="E2743" t="s">
        <v>19</v>
      </c>
      <c r="F2743" t="s">
        <v>40</v>
      </c>
      <c r="G2743" t="s">
        <v>256</v>
      </c>
      <c r="H2743" s="1">
        <v>2017</v>
      </c>
      <c r="I2743" s="2">
        <v>550</v>
      </c>
      <c r="J2743" s="3">
        <v>0</v>
      </c>
      <c r="K2743">
        <f>Table1[[#This Row],[Total Revenue + Open]]/Table1[[#This Row],[Qty]]</f>
        <v>0</v>
      </c>
      <c r="L2743">
        <f>Table1[[#This Row],[Total Revenue + Open]]/Table1[[#This Row],[Qty]]</f>
        <v>0</v>
      </c>
    </row>
    <row r="2744" spans="1:12">
      <c r="A2744" t="s">
        <v>10</v>
      </c>
      <c r="B2744" t="s">
        <v>11</v>
      </c>
      <c r="C2744" t="s">
        <v>119</v>
      </c>
      <c r="D2744" t="s">
        <v>120</v>
      </c>
      <c r="E2744" t="s">
        <v>19</v>
      </c>
      <c r="F2744" t="s">
        <v>40</v>
      </c>
      <c r="G2744" t="s">
        <v>257</v>
      </c>
      <c r="H2744" s="1">
        <v>2017</v>
      </c>
      <c r="I2744" s="2">
        <v>6800</v>
      </c>
      <c r="J2744" s="3">
        <v>918</v>
      </c>
      <c r="K2744">
        <f>Table1[[#This Row],[Total Revenue + Open]]/Table1[[#This Row],[Qty]]</f>
        <v>0.13500000000000001</v>
      </c>
      <c r="L2744">
        <f>Table1[[#This Row],[Total Revenue + Open]]/Table1[[#This Row],[Qty]]</f>
        <v>0.13500000000000001</v>
      </c>
    </row>
    <row r="2745" spans="1:12">
      <c r="A2745" t="s">
        <v>10</v>
      </c>
      <c r="B2745" t="s">
        <v>11</v>
      </c>
      <c r="C2745" t="s">
        <v>119</v>
      </c>
      <c r="D2745" t="s">
        <v>120</v>
      </c>
      <c r="E2745" t="s">
        <v>19</v>
      </c>
      <c r="F2745" t="s">
        <v>40</v>
      </c>
      <c r="G2745" t="s">
        <v>257</v>
      </c>
      <c r="H2745" s="1">
        <v>2017</v>
      </c>
      <c r="I2745" s="2">
        <v>8500</v>
      </c>
      <c r="J2745" s="3">
        <v>1147.5</v>
      </c>
      <c r="K2745">
        <f>Table1[[#This Row],[Total Revenue + Open]]/Table1[[#This Row],[Qty]]</f>
        <v>0.13500000000000001</v>
      </c>
      <c r="L2745">
        <f>Table1[[#This Row],[Total Revenue + Open]]/Table1[[#This Row],[Qty]]</f>
        <v>0.13500000000000001</v>
      </c>
    </row>
    <row r="2746" spans="1:12">
      <c r="A2746" t="s">
        <v>10</v>
      </c>
      <c r="B2746" t="s">
        <v>11</v>
      </c>
      <c r="C2746" t="s">
        <v>119</v>
      </c>
      <c r="D2746" t="s">
        <v>120</v>
      </c>
      <c r="E2746" t="s">
        <v>22</v>
      </c>
      <c r="F2746" t="s">
        <v>23</v>
      </c>
      <c r="G2746" t="s">
        <v>24</v>
      </c>
      <c r="H2746" s="1">
        <v>2017</v>
      </c>
      <c r="I2746" s="2">
        <v>3315</v>
      </c>
      <c r="J2746" s="3">
        <v>2475</v>
      </c>
      <c r="K2746">
        <f>Table1[[#This Row],[Total Revenue + Open]]/Table1[[#This Row],[Qty]]</f>
        <v>0.74660633484162897</v>
      </c>
      <c r="L2746">
        <f>Table1[[#This Row],[Total Revenue + Open]]/Table1[[#This Row],[Qty]]</f>
        <v>0.74660633484162897</v>
      </c>
    </row>
    <row r="2747" spans="1:12">
      <c r="A2747" t="s">
        <v>10</v>
      </c>
      <c r="B2747" t="s">
        <v>11</v>
      </c>
      <c r="C2747" t="s">
        <v>119</v>
      </c>
      <c r="D2747" t="s">
        <v>120</v>
      </c>
      <c r="E2747" t="s">
        <v>22</v>
      </c>
      <c r="F2747" t="s">
        <v>23</v>
      </c>
      <c r="G2747" t="s">
        <v>24</v>
      </c>
      <c r="H2747" s="1">
        <v>2017</v>
      </c>
      <c r="I2747" s="2">
        <v>27120</v>
      </c>
      <c r="J2747" s="3">
        <v>20242.5</v>
      </c>
      <c r="K2747">
        <f>Table1[[#This Row],[Total Revenue + Open]]/Table1[[#This Row],[Qty]]</f>
        <v>0.74640486725663713</v>
      </c>
      <c r="L2747">
        <f>Table1[[#This Row],[Total Revenue + Open]]/Table1[[#This Row],[Qty]]</f>
        <v>0.74640486725663713</v>
      </c>
    </row>
    <row r="2748" spans="1:12">
      <c r="A2748" t="s">
        <v>10</v>
      </c>
      <c r="B2748" t="s">
        <v>11</v>
      </c>
      <c r="C2748" t="s">
        <v>119</v>
      </c>
      <c r="D2748" t="s">
        <v>120</v>
      </c>
      <c r="E2748" t="s">
        <v>22</v>
      </c>
      <c r="F2748" t="s">
        <v>23</v>
      </c>
      <c r="G2748" t="s">
        <v>24</v>
      </c>
      <c r="H2748" s="1">
        <v>2017</v>
      </c>
      <c r="I2748" s="2">
        <v>14190</v>
      </c>
      <c r="J2748" s="3">
        <v>10802</v>
      </c>
      <c r="K2748">
        <f>Table1[[#This Row],[Total Revenue + Open]]/Table1[[#This Row],[Qty]]</f>
        <v>0.76124031007751936</v>
      </c>
      <c r="L2748">
        <f>Table1[[#This Row],[Total Revenue + Open]]/Table1[[#This Row],[Qty]]</f>
        <v>0.76124031007751936</v>
      </c>
    </row>
    <row r="2749" spans="1:12">
      <c r="A2749" t="s">
        <v>10</v>
      </c>
      <c r="B2749" t="s">
        <v>11</v>
      </c>
      <c r="C2749" t="s">
        <v>119</v>
      </c>
      <c r="D2749" t="s">
        <v>120</v>
      </c>
      <c r="E2749" t="s">
        <v>22</v>
      </c>
      <c r="F2749" t="s">
        <v>23</v>
      </c>
      <c r="G2749" t="s">
        <v>24</v>
      </c>
      <c r="H2749" s="1">
        <v>2017</v>
      </c>
      <c r="I2749" s="2">
        <v>24135</v>
      </c>
      <c r="J2749" s="3">
        <v>18967.900000000001</v>
      </c>
      <c r="K2749">
        <f>Table1[[#This Row],[Total Revenue + Open]]/Table1[[#This Row],[Qty]]</f>
        <v>0.78590843173813973</v>
      </c>
      <c r="L2749">
        <f>Table1[[#This Row],[Total Revenue + Open]]/Table1[[#This Row],[Qty]]</f>
        <v>0.78590843173813973</v>
      </c>
    </row>
    <row r="2750" spans="1:12">
      <c r="A2750" t="s">
        <v>10</v>
      </c>
      <c r="B2750" t="s">
        <v>11</v>
      </c>
      <c r="C2750" t="s">
        <v>119</v>
      </c>
      <c r="D2750" t="s">
        <v>120</v>
      </c>
      <c r="E2750" t="s">
        <v>22</v>
      </c>
      <c r="F2750" t="s">
        <v>23</v>
      </c>
      <c r="G2750" t="s">
        <v>24</v>
      </c>
      <c r="H2750" s="1">
        <v>2017</v>
      </c>
      <c r="I2750" s="2">
        <v>5900</v>
      </c>
      <c r="J2750" s="3">
        <v>4637.3</v>
      </c>
      <c r="K2750">
        <f>Table1[[#This Row],[Total Revenue + Open]]/Table1[[#This Row],[Qty]]</f>
        <v>0.78598305084745768</v>
      </c>
      <c r="L2750">
        <f>Table1[[#This Row],[Total Revenue + Open]]/Table1[[#This Row],[Qty]]</f>
        <v>0.78598305084745768</v>
      </c>
    </row>
    <row r="2751" spans="1:12">
      <c r="A2751" t="s">
        <v>10</v>
      </c>
      <c r="B2751" t="s">
        <v>11</v>
      </c>
      <c r="C2751" t="s">
        <v>119</v>
      </c>
      <c r="D2751" t="s">
        <v>120</v>
      </c>
      <c r="E2751" t="s">
        <v>22</v>
      </c>
      <c r="F2751" t="s">
        <v>23</v>
      </c>
      <c r="G2751" t="s">
        <v>24</v>
      </c>
      <c r="H2751" s="1">
        <v>2017</v>
      </c>
      <c r="I2751" s="2">
        <v>11135</v>
      </c>
      <c r="J2751" s="3">
        <v>8761.1</v>
      </c>
      <c r="K2751">
        <f>Table1[[#This Row],[Total Revenue + Open]]/Table1[[#This Row],[Qty]]</f>
        <v>0.78680736416704089</v>
      </c>
      <c r="L2751">
        <f>Table1[[#This Row],[Total Revenue + Open]]/Table1[[#This Row],[Qty]]</f>
        <v>0.78680736416704089</v>
      </c>
    </row>
    <row r="2752" spans="1:12">
      <c r="A2752" t="s">
        <v>10</v>
      </c>
      <c r="B2752" t="s">
        <v>11</v>
      </c>
      <c r="C2752" t="s">
        <v>119</v>
      </c>
      <c r="D2752" t="s">
        <v>120</v>
      </c>
      <c r="E2752" t="s">
        <v>22</v>
      </c>
      <c r="F2752" t="s">
        <v>23</v>
      </c>
      <c r="G2752" t="s">
        <v>24</v>
      </c>
      <c r="H2752" s="1">
        <v>2017</v>
      </c>
      <c r="I2752" s="2">
        <v>8560</v>
      </c>
      <c r="J2752" s="3">
        <v>6730.8</v>
      </c>
      <c r="K2752">
        <f>Table1[[#This Row],[Total Revenue + Open]]/Table1[[#This Row],[Qty]]</f>
        <v>0.78630841121495332</v>
      </c>
      <c r="L2752">
        <f>Table1[[#This Row],[Total Revenue + Open]]/Table1[[#This Row],[Qty]]</f>
        <v>0.78630841121495332</v>
      </c>
    </row>
    <row r="2753" spans="1:12">
      <c r="A2753" t="s">
        <v>10</v>
      </c>
      <c r="B2753" t="s">
        <v>11</v>
      </c>
      <c r="C2753" t="s">
        <v>119</v>
      </c>
      <c r="D2753" t="s">
        <v>120</v>
      </c>
      <c r="E2753" t="s">
        <v>22</v>
      </c>
      <c r="F2753" t="s">
        <v>23</v>
      </c>
      <c r="G2753" t="s">
        <v>24</v>
      </c>
      <c r="H2753" s="1">
        <v>2017</v>
      </c>
      <c r="I2753" s="2">
        <v>4705</v>
      </c>
      <c r="J2753" s="3">
        <v>3697.2</v>
      </c>
      <c r="K2753">
        <f>Table1[[#This Row],[Total Revenue + Open]]/Table1[[#This Row],[Qty]]</f>
        <v>0.7858023379383634</v>
      </c>
      <c r="L2753">
        <f>Table1[[#This Row],[Total Revenue + Open]]/Table1[[#This Row],[Qty]]</f>
        <v>0.7858023379383634</v>
      </c>
    </row>
    <row r="2754" spans="1:12">
      <c r="A2754" t="s">
        <v>10</v>
      </c>
      <c r="B2754" t="s">
        <v>11</v>
      </c>
      <c r="C2754" t="s">
        <v>119</v>
      </c>
      <c r="D2754" t="s">
        <v>120</v>
      </c>
      <c r="E2754" t="s">
        <v>22</v>
      </c>
      <c r="F2754" t="s">
        <v>23</v>
      </c>
      <c r="G2754" t="s">
        <v>24</v>
      </c>
      <c r="H2754" s="1">
        <v>2017</v>
      </c>
      <c r="I2754" s="2">
        <v>29120</v>
      </c>
      <c r="J2754" s="3">
        <v>22886.3</v>
      </c>
      <c r="K2754">
        <f>Table1[[#This Row],[Total Revenue + Open]]/Table1[[#This Row],[Qty]]</f>
        <v>0.78593063186813183</v>
      </c>
      <c r="L2754">
        <f>Table1[[#This Row],[Total Revenue + Open]]/Table1[[#This Row],[Qty]]</f>
        <v>0.78593063186813183</v>
      </c>
    </row>
    <row r="2755" spans="1:12">
      <c r="A2755" t="s">
        <v>10</v>
      </c>
      <c r="B2755" t="s">
        <v>11</v>
      </c>
      <c r="C2755" t="s">
        <v>119</v>
      </c>
      <c r="D2755" t="s">
        <v>120</v>
      </c>
      <c r="E2755" t="s">
        <v>22</v>
      </c>
      <c r="F2755" t="s">
        <v>23</v>
      </c>
      <c r="G2755" t="s">
        <v>24</v>
      </c>
      <c r="H2755" s="1">
        <v>2017</v>
      </c>
      <c r="I2755" s="2">
        <v>15930</v>
      </c>
      <c r="J2755" s="3">
        <v>12521.5</v>
      </c>
      <c r="K2755">
        <f>Table1[[#This Row],[Total Revenue + Open]]/Table1[[#This Row],[Qty]]</f>
        <v>0.78603264281230378</v>
      </c>
      <c r="L2755">
        <f>Table1[[#This Row],[Total Revenue + Open]]/Table1[[#This Row],[Qty]]</f>
        <v>0.78603264281230378</v>
      </c>
    </row>
    <row r="2756" spans="1:12">
      <c r="A2756" t="s">
        <v>10</v>
      </c>
      <c r="B2756" t="s">
        <v>11</v>
      </c>
      <c r="C2756" t="s">
        <v>119</v>
      </c>
      <c r="D2756" t="s">
        <v>120</v>
      </c>
      <c r="E2756" t="s">
        <v>22</v>
      </c>
      <c r="F2756" t="s">
        <v>23</v>
      </c>
      <c r="G2756" t="s">
        <v>24</v>
      </c>
      <c r="H2756" s="1">
        <v>2017</v>
      </c>
      <c r="I2756" s="2">
        <v>7635</v>
      </c>
      <c r="J2756" s="3">
        <v>5996.1</v>
      </c>
      <c r="K2756">
        <f>Table1[[#This Row],[Total Revenue + Open]]/Table1[[#This Row],[Qty]]</f>
        <v>0.78534381139489196</v>
      </c>
      <c r="L2756">
        <f>Table1[[#This Row],[Total Revenue + Open]]/Table1[[#This Row],[Qty]]</f>
        <v>0.78534381139489196</v>
      </c>
    </row>
    <row r="2757" spans="1:12">
      <c r="A2757" t="s">
        <v>10</v>
      </c>
      <c r="B2757" t="s">
        <v>11</v>
      </c>
      <c r="C2757" t="s">
        <v>119</v>
      </c>
      <c r="D2757" t="s">
        <v>120</v>
      </c>
      <c r="E2757" t="s">
        <v>22</v>
      </c>
      <c r="F2757" t="s">
        <v>23</v>
      </c>
      <c r="G2757" t="s">
        <v>24</v>
      </c>
      <c r="H2757" s="1">
        <v>2017</v>
      </c>
      <c r="I2757" s="2">
        <v>5770</v>
      </c>
      <c r="J2757" s="3">
        <v>4534.6000000000004</v>
      </c>
      <c r="K2757">
        <f>Table1[[#This Row],[Total Revenue + Open]]/Table1[[#This Row],[Qty]]</f>
        <v>0.78589254766031202</v>
      </c>
      <c r="L2757">
        <f>Table1[[#This Row],[Total Revenue + Open]]/Table1[[#This Row],[Qty]]</f>
        <v>0.78589254766031202</v>
      </c>
    </row>
    <row r="2758" spans="1:12">
      <c r="A2758" t="s">
        <v>10</v>
      </c>
      <c r="B2758" t="s">
        <v>11</v>
      </c>
      <c r="C2758" t="s">
        <v>119</v>
      </c>
      <c r="D2758" t="s">
        <v>120</v>
      </c>
      <c r="E2758" t="s">
        <v>22</v>
      </c>
      <c r="F2758" t="s">
        <v>23</v>
      </c>
      <c r="G2758" t="s">
        <v>24</v>
      </c>
      <c r="H2758" s="1">
        <v>2018</v>
      </c>
      <c r="I2758" s="2">
        <v>4785</v>
      </c>
      <c r="J2758" s="3">
        <v>3760.4</v>
      </c>
      <c r="K2758">
        <f>Table1[[#This Row],[Total Revenue + Open]]/Table1[[#This Row],[Qty]]</f>
        <v>0.78587251828631144</v>
      </c>
      <c r="L2758">
        <f>Table1[[#This Row],[Total Revenue + Open]]/Table1[[#This Row],[Qty]]</f>
        <v>0.78587251828631144</v>
      </c>
    </row>
    <row r="2759" spans="1:12">
      <c r="A2759" t="s">
        <v>10</v>
      </c>
      <c r="B2759" t="s">
        <v>11</v>
      </c>
      <c r="C2759" t="s">
        <v>119</v>
      </c>
      <c r="D2759" t="s">
        <v>120</v>
      </c>
      <c r="E2759" t="s">
        <v>22</v>
      </c>
      <c r="F2759" t="s">
        <v>23</v>
      </c>
      <c r="G2759" t="s">
        <v>24</v>
      </c>
      <c r="H2759" s="1">
        <v>2018</v>
      </c>
      <c r="I2759" s="2">
        <v>380</v>
      </c>
      <c r="J2759" s="3">
        <v>300.2</v>
      </c>
      <c r="K2759">
        <f>Table1[[#This Row],[Total Revenue + Open]]/Table1[[#This Row],[Qty]]</f>
        <v>0.78999999999999992</v>
      </c>
      <c r="L2759">
        <f>Table1[[#This Row],[Total Revenue + Open]]/Table1[[#This Row],[Qty]]</f>
        <v>0.78999999999999992</v>
      </c>
    </row>
    <row r="2760" spans="1:12">
      <c r="A2760" t="s">
        <v>10</v>
      </c>
      <c r="B2760" t="s">
        <v>11</v>
      </c>
      <c r="C2760" t="s">
        <v>119</v>
      </c>
      <c r="D2760" t="s">
        <v>120</v>
      </c>
      <c r="E2760" t="s">
        <v>22</v>
      </c>
      <c r="F2760" t="s">
        <v>23</v>
      </c>
      <c r="G2760" t="s">
        <v>24</v>
      </c>
      <c r="H2760" s="1">
        <v>2018</v>
      </c>
      <c r="I2760" s="2">
        <v>11090</v>
      </c>
      <c r="J2760" s="3">
        <v>8721.6</v>
      </c>
      <c r="K2760">
        <f>Table1[[#This Row],[Total Revenue + Open]]/Table1[[#This Row],[Qty]]</f>
        <v>0.78643823264201984</v>
      </c>
      <c r="L2760">
        <f>Table1[[#This Row],[Total Revenue + Open]]/Table1[[#This Row],[Qty]]</f>
        <v>0.78643823264201984</v>
      </c>
    </row>
    <row r="2761" spans="1:12">
      <c r="A2761" t="s">
        <v>10</v>
      </c>
      <c r="B2761" t="s">
        <v>11</v>
      </c>
      <c r="C2761" t="s">
        <v>119</v>
      </c>
      <c r="D2761" t="s">
        <v>120</v>
      </c>
      <c r="E2761" t="s">
        <v>22</v>
      </c>
      <c r="F2761" t="s">
        <v>23</v>
      </c>
      <c r="G2761" t="s">
        <v>24</v>
      </c>
      <c r="H2761" s="1">
        <v>2018</v>
      </c>
      <c r="I2761" s="2">
        <v>7500</v>
      </c>
      <c r="J2761" s="3">
        <v>5893.4</v>
      </c>
      <c r="K2761">
        <f>Table1[[#This Row],[Total Revenue + Open]]/Table1[[#This Row],[Qty]]</f>
        <v>0.78578666666666663</v>
      </c>
      <c r="L2761">
        <f>Table1[[#This Row],[Total Revenue + Open]]/Table1[[#This Row],[Qty]]</f>
        <v>0.78578666666666663</v>
      </c>
    </row>
    <row r="2762" spans="1:12">
      <c r="A2762" t="s">
        <v>10</v>
      </c>
      <c r="B2762" t="s">
        <v>11</v>
      </c>
      <c r="C2762" t="s">
        <v>119</v>
      </c>
      <c r="D2762" t="s">
        <v>120</v>
      </c>
      <c r="E2762" t="s">
        <v>22</v>
      </c>
      <c r="F2762" t="s">
        <v>23</v>
      </c>
      <c r="G2762" t="s">
        <v>24</v>
      </c>
      <c r="H2762" s="1">
        <v>2018</v>
      </c>
      <c r="I2762" s="2">
        <v>2275</v>
      </c>
      <c r="J2762" s="3">
        <v>1785.4</v>
      </c>
      <c r="K2762">
        <f>Table1[[#This Row],[Total Revenue + Open]]/Table1[[#This Row],[Qty]]</f>
        <v>0.78479120879120878</v>
      </c>
      <c r="L2762">
        <f>Table1[[#This Row],[Total Revenue + Open]]/Table1[[#This Row],[Qty]]</f>
        <v>0.78479120879120878</v>
      </c>
    </row>
    <row r="2763" spans="1:12">
      <c r="A2763" t="s">
        <v>10</v>
      </c>
      <c r="B2763" t="s">
        <v>11</v>
      </c>
      <c r="C2763" t="s">
        <v>119</v>
      </c>
      <c r="D2763" t="s">
        <v>120</v>
      </c>
      <c r="E2763" t="s">
        <v>22</v>
      </c>
      <c r="F2763" t="s">
        <v>23</v>
      </c>
      <c r="G2763" t="s">
        <v>24</v>
      </c>
      <c r="H2763" s="1">
        <v>2018</v>
      </c>
      <c r="I2763" s="2">
        <v>17565</v>
      </c>
      <c r="J2763" s="3">
        <v>13801.3</v>
      </c>
      <c r="K2763">
        <f>Table1[[#This Row],[Total Revenue + Open]]/Table1[[#This Row],[Qty]]</f>
        <v>0.78572729860518076</v>
      </c>
      <c r="L2763">
        <f>Table1[[#This Row],[Total Revenue + Open]]/Table1[[#This Row],[Qty]]</f>
        <v>0.78572729860518076</v>
      </c>
    </row>
    <row r="2764" spans="1:12">
      <c r="A2764" t="s">
        <v>10</v>
      </c>
      <c r="B2764" t="s">
        <v>11</v>
      </c>
      <c r="C2764" t="s">
        <v>119</v>
      </c>
      <c r="D2764" t="s">
        <v>120</v>
      </c>
      <c r="E2764" t="s">
        <v>22</v>
      </c>
      <c r="F2764" t="s">
        <v>23</v>
      </c>
      <c r="G2764" t="s">
        <v>24</v>
      </c>
      <c r="H2764" s="1">
        <v>2018</v>
      </c>
      <c r="I2764" s="2">
        <v>4640</v>
      </c>
      <c r="J2764" s="3">
        <v>3641.9</v>
      </c>
      <c r="K2764">
        <f>Table1[[#This Row],[Total Revenue + Open]]/Table1[[#This Row],[Qty]]</f>
        <v>0.78489224137931035</v>
      </c>
      <c r="L2764">
        <f>Table1[[#This Row],[Total Revenue + Open]]/Table1[[#This Row],[Qty]]</f>
        <v>0.78489224137931035</v>
      </c>
    </row>
    <row r="2765" spans="1:12">
      <c r="A2765" t="s">
        <v>10</v>
      </c>
      <c r="B2765" t="s">
        <v>11</v>
      </c>
      <c r="C2765" t="s">
        <v>119</v>
      </c>
      <c r="D2765" t="s">
        <v>120</v>
      </c>
      <c r="E2765" t="s">
        <v>22</v>
      </c>
      <c r="F2765" t="s">
        <v>23</v>
      </c>
      <c r="G2765" t="s">
        <v>24</v>
      </c>
      <c r="H2765" s="1">
        <v>2018</v>
      </c>
      <c r="I2765" s="2">
        <v>39890</v>
      </c>
      <c r="J2765" s="3">
        <v>31355.1</v>
      </c>
      <c r="K2765">
        <f>Table1[[#This Row],[Total Revenue + Open]]/Table1[[#This Row],[Qty]]</f>
        <v>0.78603910754575079</v>
      </c>
      <c r="L2765">
        <f>Table1[[#This Row],[Total Revenue + Open]]/Table1[[#This Row],[Qty]]</f>
        <v>0.78603910754575079</v>
      </c>
    </row>
    <row r="2766" spans="1:12">
      <c r="A2766" t="s">
        <v>10</v>
      </c>
      <c r="B2766" t="s">
        <v>11</v>
      </c>
      <c r="C2766" t="s">
        <v>119</v>
      </c>
      <c r="D2766" t="s">
        <v>120</v>
      </c>
      <c r="E2766" t="s">
        <v>22</v>
      </c>
      <c r="F2766" t="s">
        <v>23</v>
      </c>
      <c r="G2766" t="s">
        <v>24</v>
      </c>
      <c r="H2766" s="1">
        <v>2018</v>
      </c>
      <c r="I2766" s="2">
        <v>7785</v>
      </c>
      <c r="J2766" s="3">
        <v>6114.6</v>
      </c>
      <c r="K2766">
        <f>Table1[[#This Row],[Total Revenue + Open]]/Table1[[#This Row],[Qty]]</f>
        <v>0.78543352601156069</v>
      </c>
      <c r="L2766">
        <f>Table1[[#This Row],[Total Revenue + Open]]/Table1[[#This Row],[Qty]]</f>
        <v>0.78543352601156069</v>
      </c>
    </row>
    <row r="2767" spans="1:12">
      <c r="A2767" t="s">
        <v>10</v>
      </c>
      <c r="B2767" t="s">
        <v>11</v>
      </c>
      <c r="C2767" t="s">
        <v>119</v>
      </c>
      <c r="D2767" t="s">
        <v>120</v>
      </c>
      <c r="E2767" t="s">
        <v>22</v>
      </c>
      <c r="F2767" t="s">
        <v>23</v>
      </c>
      <c r="G2767" t="s">
        <v>24</v>
      </c>
      <c r="H2767" s="1">
        <v>2018</v>
      </c>
      <c r="I2767" s="2">
        <v>5480</v>
      </c>
      <c r="J2767" s="3">
        <v>4305.5</v>
      </c>
      <c r="K2767">
        <f>Table1[[#This Row],[Total Revenue + Open]]/Table1[[#This Row],[Qty]]</f>
        <v>0.78567518248175183</v>
      </c>
      <c r="L2767">
        <f>Table1[[#This Row],[Total Revenue + Open]]/Table1[[#This Row],[Qty]]</f>
        <v>0.78567518248175183</v>
      </c>
    </row>
    <row r="2768" spans="1:12">
      <c r="A2768" t="s">
        <v>10</v>
      </c>
      <c r="B2768" t="s">
        <v>11</v>
      </c>
      <c r="C2768" t="s">
        <v>119</v>
      </c>
      <c r="D2768" t="s">
        <v>120</v>
      </c>
      <c r="E2768" t="s">
        <v>22</v>
      </c>
      <c r="F2768" t="s">
        <v>23</v>
      </c>
      <c r="G2768" t="s">
        <v>24</v>
      </c>
      <c r="H2768" s="1">
        <v>2019</v>
      </c>
      <c r="I2768" s="2">
        <v>2450</v>
      </c>
      <c r="J2768" s="3">
        <v>1927.6</v>
      </c>
      <c r="K2768">
        <f>Table1[[#This Row],[Total Revenue + Open]]/Table1[[#This Row],[Qty]]</f>
        <v>0.78677551020408154</v>
      </c>
      <c r="L2768">
        <f>Table1[[#This Row],[Total Revenue + Open]]/Table1[[#This Row],[Qty]]</f>
        <v>0.78677551020408154</v>
      </c>
    </row>
    <row r="2769" spans="1:12">
      <c r="A2769" t="s">
        <v>10</v>
      </c>
      <c r="B2769" t="s">
        <v>11</v>
      </c>
      <c r="C2769" t="s">
        <v>119</v>
      </c>
      <c r="D2769" t="s">
        <v>120</v>
      </c>
      <c r="E2769" t="s">
        <v>22</v>
      </c>
      <c r="F2769" t="s">
        <v>23</v>
      </c>
      <c r="G2769" t="s">
        <v>24</v>
      </c>
      <c r="H2769" s="1">
        <v>2019</v>
      </c>
      <c r="I2769" s="2">
        <v>11990</v>
      </c>
      <c r="J2769" s="3">
        <v>9424.7000000000007</v>
      </c>
      <c r="K2769">
        <f>Table1[[#This Row],[Total Revenue + Open]]/Table1[[#This Row],[Qty]]</f>
        <v>0.78604670558799006</v>
      </c>
      <c r="L2769">
        <f>Table1[[#This Row],[Total Revenue + Open]]/Table1[[#This Row],[Qty]]</f>
        <v>0.78604670558799006</v>
      </c>
    </row>
    <row r="2770" spans="1:12">
      <c r="A2770" t="s">
        <v>10</v>
      </c>
      <c r="B2770" t="s">
        <v>11</v>
      </c>
      <c r="C2770" t="s">
        <v>119</v>
      </c>
      <c r="D2770" t="s">
        <v>120</v>
      </c>
      <c r="E2770" t="s">
        <v>22</v>
      </c>
      <c r="F2770" t="s">
        <v>23</v>
      </c>
      <c r="G2770" t="s">
        <v>24</v>
      </c>
      <c r="H2770" s="1">
        <v>2019</v>
      </c>
      <c r="I2770" s="2">
        <v>10450</v>
      </c>
      <c r="J2770" s="3">
        <v>8208.1</v>
      </c>
      <c r="K2770">
        <f>Table1[[#This Row],[Total Revenue + Open]]/Table1[[#This Row],[Qty]]</f>
        <v>0.78546411483253586</v>
      </c>
      <c r="L2770">
        <f>Table1[[#This Row],[Total Revenue + Open]]/Table1[[#This Row],[Qty]]</f>
        <v>0.78546411483253586</v>
      </c>
    </row>
    <row r="2771" spans="1:12">
      <c r="A2771" t="s">
        <v>10</v>
      </c>
      <c r="B2771" t="s">
        <v>11</v>
      </c>
      <c r="C2771" t="s">
        <v>119</v>
      </c>
      <c r="D2771" t="s">
        <v>120</v>
      </c>
      <c r="E2771" t="s">
        <v>22</v>
      </c>
      <c r="F2771" t="s">
        <v>23</v>
      </c>
      <c r="G2771" t="s">
        <v>24</v>
      </c>
      <c r="H2771" s="1">
        <v>2019</v>
      </c>
      <c r="I2771" s="2">
        <v>4410</v>
      </c>
      <c r="J2771" s="3">
        <v>3468.1</v>
      </c>
      <c r="K2771">
        <f>Table1[[#This Row],[Total Revenue + Open]]/Table1[[#This Row],[Qty]]</f>
        <v>0.78641723356009063</v>
      </c>
      <c r="L2771">
        <f>Table1[[#This Row],[Total Revenue + Open]]/Table1[[#This Row],[Qty]]</f>
        <v>0.78641723356009063</v>
      </c>
    </row>
    <row r="2772" spans="1:12">
      <c r="A2772" t="s">
        <v>10</v>
      </c>
      <c r="B2772" t="s">
        <v>11</v>
      </c>
      <c r="C2772" t="s">
        <v>119</v>
      </c>
      <c r="D2772" t="s">
        <v>120</v>
      </c>
      <c r="E2772" t="s">
        <v>22</v>
      </c>
      <c r="F2772" t="s">
        <v>23</v>
      </c>
      <c r="G2772" t="s">
        <v>24</v>
      </c>
      <c r="H2772" s="1">
        <v>2019</v>
      </c>
      <c r="I2772" s="2">
        <v>5130</v>
      </c>
      <c r="J2772" s="3">
        <v>4029</v>
      </c>
      <c r="K2772">
        <f>Table1[[#This Row],[Total Revenue + Open]]/Table1[[#This Row],[Qty]]</f>
        <v>0.78538011695906429</v>
      </c>
      <c r="L2772">
        <f>Table1[[#This Row],[Total Revenue + Open]]/Table1[[#This Row],[Qty]]</f>
        <v>0.78538011695906429</v>
      </c>
    </row>
    <row r="2773" spans="1:12">
      <c r="A2773" t="s">
        <v>10</v>
      </c>
      <c r="B2773" t="s">
        <v>11</v>
      </c>
      <c r="C2773" t="s">
        <v>119</v>
      </c>
      <c r="D2773" t="s">
        <v>120</v>
      </c>
      <c r="E2773" t="s">
        <v>22</v>
      </c>
      <c r="F2773" t="s">
        <v>23</v>
      </c>
      <c r="G2773" t="s">
        <v>24</v>
      </c>
      <c r="H2773" s="1">
        <v>2019</v>
      </c>
      <c r="I2773" s="2">
        <v>5655</v>
      </c>
      <c r="J2773" s="3">
        <v>4447.7</v>
      </c>
      <c r="K2773">
        <f>Table1[[#This Row],[Total Revenue + Open]]/Table1[[#This Row],[Qty]]</f>
        <v>0.78650751547303266</v>
      </c>
      <c r="L2773">
        <f>Table1[[#This Row],[Total Revenue + Open]]/Table1[[#This Row],[Qty]]</f>
        <v>0.78650751547303266</v>
      </c>
    </row>
    <row r="2774" spans="1:12">
      <c r="A2774" t="s">
        <v>10</v>
      </c>
      <c r="B2774" t="s">
        <v>11</v>
      </c>
      <c r="C2774" t="s">
        <v>119</v>
      </c>
      <c r="D2774" t="s">
        <v>120</v>
      </c>
      <c r="E2774" t="s">
        <v>22</v>
      </c>
      <c r="F2774" t="s">
        <v>23</v>
      </c>
      <c r="G2774" t="s">
        <v>24</v>
      </c>
      <c r="H2774" s="1">
        <v>2019</v>
      </c>
      <c r="I2774" s="2">
        <v>90</v>
      </c>
      <c r="J2774" s="3">
        <v>71.099999999999994</v>
      </c>
      <c r="K2774">
        <f>Table1[[#This Row],[Total Revenue + Open]]/Table1[[#This Row],[Qty]]</f>
        <v>0.78999999999999992</v>
      </c>
      <c r="L2774">
        <f>Table1[[#This Row],[Total Revenue + Open]]/Table1[[#This Row],[Qty]]</f>
        <v>0.78999999999999992</v>
      </c>
    </row>
    <row r="2775" spans="1:12">
      <c r="A2775" t="s">
        <v>10</v>
      </c>
      <c r="B2775" t="s">
        <v>11</v>
      </c>
      <c r="C2775" t="s">
        <v>119</v>
      </c>
      <c r="D2775" t="s">
        <v>120</v>
      </c>
      <c r="E2775" t="s">
        <v>22</v>
      </c>
      <c r="F2775" t="s">
        <v>23</v>
      </c>
      <c r="G2775" t="s">
        <v>24</v>
      </c>
      <c r="H2775" s="1">
        <v>2019</v>
      </c>
      <c r="I2775" s="2">
        <v>250</v>
      </c>
      <c r="J2775" s="3">
        <v>197.5</v>
      </c>
      <c r="K2775">
        <f>Table1[[#This Row],[Total Revenue + Open]]/Table1[[#This Row],[Qty]]</f>
        <v>0.79</v>
      </c>
      <c r="L2775">
        <f>Table1[[#This Row],[Total Revenue + Open]]/Table1[[#This Row],[Qty]]</f>
        <v>0.79</v>
      </c>
    </row>
    <row r="2776" spans="1:12">
      <c r="A2776" t="s">
        <v>10</v>
      </c>
      <c r="B2776" t="s">
        <v>11</v>
      </c>
      <c r="C2776" t="s">
        <v>119</v>
      </c>
      <c r="D2776" t="s">
        <v>120</v>
      </c>
      <c r="E2776" t="s">
        <v>22</v>
      </c>
      <c r="F2776" t="s">
        <v>23</v>
      </c>
      <c r="G2776" t="s">
        <v>24</v>
      </c>
      <c r="H2776" s="1">
        <v>2019</v>
      </c>
      <c r="I2776" s="2">
        <v>30</v>
      </c>
      <c r="J2776" s="3">
        <v>23.7</v>
      </c>
      <c r="K2776">
        <f>Table1[[#This Row],[Total Revenue + Open]]/Table1[[#This Row],[Qty]]</f>
        <v>0.78999999999999992</v>
      </c>
      <c r="L2776">
        <f>Table1[[#This Row],[Total Revenue + Open]]/Table1[[#This Row],[Qty]]</f>
        <v>0.78999999999999992</v>
      </c>
    </row>
    <row r="2777" spans="1:12">
      <c r="A2777" t="s">
        <v>10</v>
      </c>
      <c r="B2777" t="s">
        <v>11</v>
      </c>
      <c r="C2777" t="s">
        <v>119</v>
      </c>
      <c r="D2777" t="s">
        <v>120</v>
      </c>
      <c r="E2777" t="s">
        <v>22</v>
      </c>
      <c r="F2777" t="s">
        <v>23</v>
      </c>
      <c r="G2777" t="s">
        <v>24</v>
      </c>
      <c r="H2777" s="1">
        <v>2020</v>
      </c>
      <c r="I2777" s="2">
        <v>3310</v>
      </c>
      <c r="J2777" s="3">
        <v>2599.1</v>
      </c>
      <c r="K2777">
        <f>Table1[[#This Row],[Total Revenue + Open]]/Table1[[#This Row],[Qty]]</f>
        <v>0.785226586102719</v>
      </c>
      <c r="L2777">
        <f>Table1[[#This Row],[Total Revenue + Open]]/Table1[[#This Row],[Qty]]</f>
        <v>0.785226586102719</v>
      </c>
    </row>
    <row r="2778" spans="1:12">
      <c r="A2778" t="s">
        <v>10</v>
      </c>
      <c r="B2778" t="s">
        <v>11</v>
      </c>
      <c r="C2778" t="s">
        <v>119</v>
      </c>
      <c r="D2778" t="s">
        <v>120</v>
      </c>
      <c r="E2778" t="s">
        <v>22</v>
      </c>
      <c r="F2778" t="s">
        <v>23</v>
      </c>
      <c r="G2778" t="s">
        <v>24</v>
      </c>
      <c r="H2778" s="1">
        <v>2020</v>
      </c>
      <c r="I2778" s="2">
        <v>40</v>
      </c>
      <c r="J2778" s="3">
        <v>31.6</v>
      </c>
      <c r="K2778">
        <f>Table1[[#This Row],[Total Revenue + Open]]/Table1[[#This Row],[Qty]]</f>
        <v>0.79</v>
      </c>
      <c r="L2778">
        <f>Table1[[#This Row],[Total Revenue + Open]]/Table1[[#This Row],[Qty]]</f>
        <v>0.79</v>
      </c>
    </row>
    <row r="2779" spans="1:12">
      <c r="A2779" t="s">
        <v>10</v>
      </c>
      <c r="B2779" t="s">
        <v>11</v>
      </c>
      <c r="C2779" t="s">
        <v>119</v>
      </c>
      <c r="D2779" t="s">
        <v>120</v>
      </c>
      <c r="E2779" t="s">
        <v>22</v>
      </c>
      <c r="F2779" t="s">
        <v>23</v>
      </c>
      <c r="G2779" t="s">
        <v>24</v>
      </c>
      <c r="H2779" s="1">
        <v>2020</v>
      </c>
      <c r="I2779" s="2">
        <v>720</v>
      </c>
      <c r="J2779" s="3">
        <v>568.79999999999995</v>
      </c>
      <c r="K2779">
        <f>Table1[[#This Row],[Total Revenue + Open]]/Table1[[#This Row],[Qty]]</f>
        <v>0.78999999999999992</v>
      </c>
      <c r="L2779">
        <f>Table1[[#This Row],[Total Revenue + Open]]/Table1[[#This Row],[Qty]]</f>
        <v>0.78999999999999992</v>
      </c>
    </row>
    <row r="2780" spans="1:12">
      <c r="A2780" t="s">
        <v>10</v>
      </c>
      <c r="B2780" t="s">
        <v>11</v>
      </c>
      <c r="C2780" t="s">
        <v>119</v>
      </c>
      <c r="D2780" t="s">
        <v>120</v>
      </c>
      <c r="E2780" t="s">
        <v>22</v>
      </c>
      <c r="F2780" t="s">
        <v>23</v>
      </c>
      <c r="G2780" t="s">
        <v>24</v>
      </c>
      <c r="H2780" s="1">
        <v>2020</v>
      </c>
      <c r="I2780" s="2">
        <v>14175</v>
      </c>
      <c r="J2780" s="3">
        <v>11139</v>
      </c>
      <c r="K2780">
        <f>Table1[[#This Row],[Total Revenue + Open]]/Table1[[#This Row],[Qty]]</f>
        <v>0.78582010582010586</v>
      </c>
      <c r="L2780">
        <f>Table1[[#This Row],[Total Revenue + Open]]/Table1[[#This Row],[Qty]]</f>
        <v>0.78582010582010586</v>
      </c>
    </row>
    <row r="2781" spans="1:12">
      <c r="A2781" t="s">
        <v>10</v>
      </c>
      <c r="B2781" t="s">
        <v>11</v>
      </c>
      <c r="C2781" t="s">
        <v>119</v>
      </c>
      <c r="D2781" t="s">
        <v>120</v>
      </c>
      <c r="E2781" t="s">
        <v>22</v>
      </c>
      <c r="F2781" t="s">
        <v>23</v>
      </c>
      <c r="G2781" t="s">
        <v>24</v>
      </c>
      <c r="H2781" s="1">
        <v>2020</v>
      </c>
      <c r="I2781" s="2">
        <v>7105</v>
      </c>
      <c r="J2781" s="3">
        <v>5585.3</v>
      </c>
      <c r="K2781">
        <f>Table1[[#This Row],[Total Revenue + Open]]/Table1[[#This Row],[Qty]]</f>
        <v>0.78610837438423653</v>
      </c>
      <c r="L2781">
        <f>Table1[[#This Row],[Total Revenue + Open]]/Table1[[#This Row],[Qty]]</f>
        <v>0.78610837438423653</v>
      </c>
    </row>
    <row r="2782" spans="1:12">
      <c r="A2782" t="s">
        <v>10</v>
      </c>
      <c r="B2782" t="s">
        <v>11</v>
      </c>
      <c r="C2782" t="s">
        <v>119</v>
      </c>
      <c r="D2782" t="s">
        <v>120</v>
      </c>
      <c r="E2782" t="s">
        <v>22</v>
      </c>
      <c r="F2782" t="s">
        <v>23</v>
      </c>
      <c r="G2782" t="s">
        <v>24</v>
      </c>
      <c r="H2782" s="1">
        <v>2020</v>
      </c>
      <c r="I2782" s="2">
        <v>3585</v>
      </c>
      <c r="J2782" s="3">
        <v>2820.3</v>
      </c>
      <c r="K2782">
        <f>Table1[[#This Row],[Total Revenue + Open]]/Table1[[#This Row],[Qty]]</f>
        <v>0.78669456066945609</v>
      </c>
      <c r="L2782">
        <f>Table1[[#This Row],[Total Revenue + Open]]/Table1[[#This Row],[Qty]]</f>
        <v>0.78669456066945609</v>
      </c>
    </row>
    <row r="2783" spans="1:12">
      <c r="A2783" t="s">
        <v>10</v>
      </c>
      <c r="B2783" t="s">
        <v>11</v>
      </c>
      <c r="C2783" t="s">
        <v>119</v>
      </c>
      <c r="D2783" t="s">
        <v>120</v>
      </c>
      <c r="E2783" t="s">
        <v>22</v>
      </c>
      <c r="F2783" t="s">
        <v>23</v>
      </c>
      <c r="G2783" t="s">
        <v>24</v>
      </c>
      <c r="H2783" s="1">
        <v>2021</v>
      </c>
      <c r="I2783" s="2">
        <v>13395</v>
      </c>
      <c r="J2783" s="3">
        <v>10522.8</v>
      </c>
      <c r="K2783">
        <f>Table1[[#This Row],[Total Revenue + Open]]/Table1[[#This Row],[Qty]]</f>
        <v>0.78557670772676369</v>
      </c>
      <c r="L2783">
        <f>Table1[[#This Row],[Total Revenue + Open]]/Table1[[#This Row],[Qty]]</f>
        <v>0.78557670772676369</v>
      </c>
    </row>
    <row r="2784" spans="1:12">
      <c r="A2784" t="s">
        <v>10</v>
      </c>
      <c r="B2784" t="s">
        <v>11</v>
      </c>
      <c r="C2784" t="s">
        <v>119</v>
      </c>
      <c r="D2784" t="s">
        <v>120</v>
      </c>
      <c r="E2784" t="s">
        <v>22</v>
      </c>
      <c r="F2784" t="s">
        <v>23</v>
      </c>
      <c r="G2784" t="s">
        <v>24</v>
      </c>
      <c r="H2784" s="1">
        <v>2021</v>
      </c>
      <c r="I2784" s="2">
        <v>29250</v>
      </c>
      <c r="J2784" s="3">
        <v>22989</v>
      </c>
      <c r="K2784">
        <f>Table1[[#This Row],[Total Revenue + Open]]/Table1[[#This Row],[Qty]]</f>
        <v>0.7859487179487179</v>
      </c>
      <c r="L2784">
        <f>Table1[[#This Row],[Total Revenue + Open]]/Table1[[#This Row],[Qty]]</f>
        <v>0.7859487179487179</v>
      </c>
    </row>
    <row r="2785" spans="1:12">
      <c r="A2785" t="s">
        <v>10</v>
      </c>
      <c r="B2785" t="s">
        <v>11</v>
      </c>
      <c r="C2785" t="s">
        <v>119</v>
      </c>
      <c r="D2785" t="s">
        <v>120</v>
      </c>
      <c r="E2785" t="s">
        <v>22</v>
      </c>
      <c r="F2785" t="s">
        <v>23</v>
      </c>
      <c r="G2785" t="s">
        <v>24</v>
      </c>
      <c r="H2785" s="1">
        <v>2021</v>
      </c>
      <c r="I2785" s="2">
        <v>3690</v>
      </c>
      <c r="J2785" s="3">
        <v>2899.3</v>
      </c>
      <c r="K2785">
        <f>Table1[[#This Row],[Total Revenue + Open]]/Table1[[#This Row],[Qty]]</f>
        <v>0.7857181571815719</v>
      </c>
      <c r="L2785">
        <f>Table1[[#This Row],[Total Revenue + Open]]/Table1[[#This Row],[Qty]]</f>
        <v>0.7857181571815719</v>
      </c>
    </row>
    <row r="2786" spans="1:12">
      <c r="A2786" t="s">
        <v>10</v>
      </c>
      <c r="B2786" t="s">
        <v>11</v>
      </c>
      <c r="C2786" t="s">
        <v>119</v>
      </c>
      <c r="D2786" t="s">
        <v>120</v>
      </c>
      <c r="E2786" t="s">
        <v>22</v>
      </c>
      <c r="F2786" t="s">
        <v>23</v>
      </c>
      <c r="G2786" t="s">
        <v>24</v>
      </c>
      <c r="H2786" s="1">
        <v>2021</v>
      </c>
      <c r="I2786" s="2">
        <v>8645</v>
      </c>
      <c r="J2786" s="3">
        <v>6794</v>
      </c>
      <c r="K2786">
        <f>Table1[[#This Row],[Total Revenue + Open]]/Table1[[#This Row],[Qty]]</f>
        <v>0.78588779641411222</v>
      </c>
      <c r="L2786">
        <f>Table1[[#This Row],[Total Revenue + Open]]/Table1[[#This Row],[Qty]]</f>
        <v>0.78588779641411222</v>
      </c>
    </row>
    <row r="2787" spans="1:12">
      <c r="A2787" t="s">
        <v>10</v>
      </c>
      <c r="B2787" t="s">
        <v>11</v>
      </c>
      <c r="C2787" t="s">
        <v>119</v>
      </c>
      <c r="D2787" t="s">
        <v>120</v>
      </c>
      <c r="E2787" t="s">
        <v>22</v>
      </c>
      <c r="F2787" t="s">
        <v>23</v>
      </c>
      <c r="G2787" t="s">
        <v>24</v>
      </c>
      <c r="H2787" s="1">
        <v>2021</v>
      </c>
      <c r="I2787" s="2">
        <v>2290</v>
      </c>
      <c r="J2787" s="3">
        <v>1801.2</v>
      </c>
      <c r="K2787">
        <f>Table1[[#This Row],[Total Revenue + Open]]/Table1[[#This Row],[Qty]]</f>
        <v>0.78655021834061134</v>
      </c>
      <c r="L2787">
        <f>Table1[[#This Row],[Total Revenue + Open]]/Table1[[#This Row],[Qty]]</f>
        <v>0.78655021834061134</v>
      </c>
    </row>
    <row r="2788" spans="1:12">
      <c r="A2788" t="s">
        <v>10</v>
      </c>
      <c r="B2788" t="s">
        <v>11</v>
      </c>
      <c r="C2788" t="s">
        <v>119</v>
      </c>
      <c r="D2788" t="s">
        <v>120</v>
      </c>
      <c r="E2788" t="s">
        <v>22</v>
      </c>
      <c r="F2788" t="s">
        <v>23</v>
      </c>
      <c r="G2788" t="s">
        <v>24</v>
      </c>
      <c r="H2788" s="1">
        <v>2021</v>
      </c>
      <c r="I2788" s="2">
        <v>16560</v>
      </c>
      <c r="J2788" s="3">
        <v>13011.3</v>
      </c>
      <c r="K2788">
        <f>Table1[[#This Row],[Total Revenue + Open]]/Table1[[#This Row],[Qty]]</f>
        <v>0.78570652173913036</v>
      </c>
      <c r="L2788">
        <f>Table1[[#This Row],[Total Revenue + Open]]/Table1[[#This Row],[Qty]]</f>
        <v>0.78570652173913036</v>
      </c>
    </row>
    <row r="2789" spans="1:12">
      <c r="A2789" t="s">
        <v>10</v>
      </c>
      <c r="B2789" t="s">
        <v>11</v>
      </c>
      <c r="C2789" t="s">
        <v>119</v>
      </c>
      <c r="D2789" t="s">
        <v>120</v>
      </c>
      <c r="E2789" t="s">
        <v>22</v>
      </c>
      <c r="F2789" t="s">
        <v>23</v>
      </c>
      <c r="G2789" t="s">
        <v>24</v>
      </c>
      <c r="H2789" s="1">
        <v>2021</v>
      </c>
      <c r="I2789" s="2">
        <v>18420</v>
      </c>
      <c r="J2789" s="3">
        <v>14472.8</v>
      </c>
      <c r="K2789">
        <f>Table1[[#This Row],[Total Revenue + Open]]/Table1[[#This Row],[Qty]]</f>
        <v>0.78571118349619973</v>
      </c>
      <c r="L2789">
        <f>Table1[[#This Row],[Total Revenue + Open]]/Table1[[#This Row],[Qty]]</f>
        <v>0.78571118349619973</v>
      </c>
    </row>
    <row r="2790" spans="1:12">
      <c r="A2790" t="s">
        <v>10</v>
      </c>
      <c r="B2790" t="s">
        <v>11</v>
      </c>
      <c r="C2790" t="s">
        <v>119</v>
      </c>
      <c r="D2790" t="s">
        <v>120</v>
      </c>
      <c r="E2790" t="s">
        <v>22</v>
      </c>
      <c r="F2790" t="s">
        <v>23</v>
      </c>
      <c r="G2790" t="s">
        <v>24</v>
      </c>
      <c r="H2790" s="1">
        <v>2021</v>
      </c>
      <c r="I2790" s="2">
        <v>2505</v>
      </c>
      <c r="J2790" s="3">
        <v>1967.1</v>
      </c>
      <c r="K2790">
        <f>Table1[[#This Row],[Total Revenue + Open]]/Table1[[#This Row],[Qty]]</f>
        <v>0.78526946107784423</v>
      </c>
      <c r="L2790">
        <f>Table1[[#This Row],[Total Revenue + Open]]/Table1[[#This Row],[Qty]]</f>
        <v>0.78526946107784423</v>
      </c>
    </row>
    <row r="2791" spans="1:12" hidden="1">
      <c r="A2791" t="s">
        <v>544</v>
      </c>
      <c r="B2791" t="s">
        <v>11</v>
      </c>
      <c r="C2791" t="s">
        <v>73</v>
      </c>
      <c r="D2791" t="s">
        <v>545</v>
      </c>
      <c r="E2791" t="s">
        <v>15</v>
      </c>
      <c r="F2791" t="s">
        <v>566</v>
      </c>
      <c r="G2791" t="s">
        <v>569</v>
      </c>
      <c r="H2791" s="1">
        <v>2022</v>
      </c>
      <c r="I2791" s="2">
        <v>24850</v>
      </c>
      <c r="J2791" s="3">
        <v>21227.540101734601</v>
      </c>
      <c r="K2791">
        <f>Table1[[#This Row],[Total Revenue + Open]]/Table1[[#This Row],[Qty]]</f>
        <v>0.85422696586457147</v>
      </c>
      <c r="L2791">
        <f>Table1[[#This Row],[Total Revenue + Open]]/Table1[[#This Row],[Qty]]</f>
        <v>0.85422696586457147</v>
      </c>
    </row>
    <row r="2792" spans="1:12" hidden="1">
      <c r="A2792" t="s">
        <v>544</v>
      </c>
      <c r="B2792" t="s">
        <v>11</v>
      </c>
      <c r="C2792" t="s">
        <v>73</v>
      </c>
      <c r="D2792" t="s">
        <v>545</v>
      </c>
      <c r="E2792" t="s">
        <v>15</v>
      </c>
      <c r="F2792" t="s">
        <v>566</v>
      </c>
      <c r="G2792" t="s">
        <v>569</v>
      </c>
      <c r="H2792" s="1">
        <v>2022</v>
      </c>
      <c r="I2792" s="2">
        <v>24925</v>
      </c>
      <c r="J2792" s="3">
        <v>21174.717993345501</v>
      </c>
      <c r="K2792">
        <f>Table1[[#This Row],[Total Revenue + Open]]/Table1[[#This Row],[Qty]]</f>
        <v>0.84953733172900703</v>
      </c>
      <c r="L2792">
        <f>Table1[[#This Row],[Total Revenue + Open]]/Table1[[#This Row],[Qty]]</f>
        <v>0.84953733172900703</v>
      </c>
    </row>
    <row r="2793" spans="1:12" hidden="1">
      <c r="A2793" t="s">
        <v>544</v>
      </c>
      <c r="B2793" t="s">
        <v>11</v>
      </c>
      <c r="C2793" t="s">
        <v>73</v>
      </c>
      <c r="D2793" t="s">
        <v>545</v>
      </c>
      <c r="E2793" t="s">
        <v>15</v>
      </c>
      <c r="F2793" t="s">
        <v>566</v>
      </c>
      <c r="G2793" t="s">
        <v>569</v>
      </c>
      <c r="H2793" s="1">
        <v>2022</v>
      </c>
      <c r="I2793" s="2">
        <v>22512</v>
      </c>
      <c r="J2793" s="3">
        <v>20888.396320513999</v>
      </c>
      <c r="K2793">
        <f>Table1[[#This Row],[Total Revenue + Open]]/Table1[[#This Row],[Qty]]</f>
        <v>0.92787830137322314</v>
      </c>
      <c r="L2793">
        <f>Table1[[#This Row],[Total Revenue + Open]]/Table1[[#This Row],[Qty]]</f>
        <v>0.92787830137322314</v>
      </c>
    </row>
    <row r="2794" spans="1:12" hidden="1">
      <c r="A2794" t="s">
        <v>544</v>
      </c>
      <c r="B2794" t="s">
        <v>11</v>
      </c>
      <c r="C2794" t="s">
        <v>73</v>
      </c>
      <c r="D2794" t="s">
        <v>545</v>
      </c>
      <c r="E2794" t="s">
        <v>15</v>
      </c>
      <c r="F2794" t="s">
        <v>566</v>
      </c>
      <c r="G2794" t="s">
        <v>569</v>
      </c>
      <c r="H2794" s="1">
        <v>2022</v>
      </c>
      <c r="I2794" s="2">
        <v>25130</v>
      </c>
      <c r="J2794" s="3">
        <v>20702.827030938999</v>
      </c>
      <c r="K2794">
        <f>Table1[[#This Row],[Total Revenue + Open]]/Table1[[#This Row],[Qty]]</f>
        <v>0.82382916955586949</v>
      </c>
      <c r="L2794">
        <f>Table1[[#This Row],[Total Revenue + Open]]/Table1[[#This Row],[Qty]]</f>
        <v>0.82382916955586949</v>
      </c>
    </row>
    <row r="2795" spans="1:12" hidden="1">
      <c r="A2795" t="s">
        <v>544</v>
      </c>
      <c r="B2795" t="s">
        <v>11</v>
      </c>
      <c r="C2795" t="s">
        <v>73</v>
      </c>
      <c r="D2795" t="s">
        <v>563</v>
      </c>
      <c r="E2795" t="s">
        <v>15</v>
      </c>
      <c r="F2795" t="s">
        <v>80</v>
      </c>
      <c r="G2795" t="s">
        <v>84</v>
      </c>
      <c r="H2795" s="1">
        <v>2022</v>
      </c>
      <c r="I2795" s="2">
        <v>18090</v>
      </c>
      <c r="J2795" s="3">
        <v>20700</v>
      </c>
      <c r="K2795">
        <f>Table1[[#This Row],[Total Revenue + Open]]/Table1[[#This Row],[Qty]]</f>
        <v>1.144278606965174</v>
      </c>
      <c r="L2795">
        <f>Table1[[#This Row],[Total Revenue + Open]]/Table1[[#This Row],[Qty]]</f>
        <v>1.144278606965174</v>
      </c>
    </row>
    <row r="2796" spans="1:12" hidden="1">
      <c r="A2796" t="s">
        <v>544</v>
      </c>
      <c r="B2796" t="s">
        <v>11</v>
      </c>
      <c r="C2796" t="s">
        <v>73</v>
      </c>
      <c r="D2796" t="s">
        <v>545</v>
      </c>
      <c r="E2796" t="s">
        <v>15</v>
      </c>
      <c r="F2796" t="s">
        <v>566</v>
      </c>
      <c r="G2796" t="s">
        <v>569</v>
      </c>
      <c r="H2796" s="1">
        <v>2022</v>
      </c>
      <c r="I2796" s="2">
        <v>23955</v>
      </c>
      <c r="J2796" s="3">
        <v>20454.8490565752</v>
      </c>
      <c r="K2796">
        <f>Table1[[#This Row],[Total Revenue + Open]]/Table1[[#This Row],[Qty]]</f>
        <v>0.85388641438427049</v>
      </c>
      <c r="L2796">
        <f>Table1[[#This Row],[Total Revenue + Open]]/Table1[[#This Row],[Qty]]</f>
        <v>0.85388641438427049</v>
      </c>
    </row>
    <row r="2797" spans="1:12" hidden="1">
      <c r="A2797" t="s">
        <v>544</v>
      </c>
      <c r="B2797" t="s">
        <v>11</v>
      </c>
      <c r="C2797" t="s">
        <v>73</v>
      </c>
      <c r="D2797" t="s">
        <v>545</v>
      </c>
      <c r="E2797" t="s">
        <v>15</v>
      </c>
      <c r="F2797" t="s">
        <v>566</v>
      </c>
      <c r="G2797" t="s">
        <v>569</v>
      </c>
      <c r="H2797" s="1">
        <v>2022</v>
      </c>
      <c r="I2797" s="2">
        <v>22015</v>
      </c>
      <c r="J2797" s="3">
        <v>20339.969251389401</v>
      </c>
      <c r="K2797">
        <f>Table1[[#This Row],[Total Revenue + Open]]/Table1[[#This Row],[Qty]]</f>
        <v>0.9239141154389916</v>
      </c>
      <c r="L2797">
        <f>Table1[[#This Row],[Total Revenue + Open]]/Table1[[#This Row],[Qty]]</f>
        <v>0.9239141154389916</v>
      </c>
    </row>
    <row r="2798" spans="1:12" hidden="1">
      <c r="A2798" t="s">
        <v>544</v>
      </c>
      <c r="B2798" t="s">
        <v>11</v>
      </c>
      <c r="C2798" t="s">
        <v>73</v>
      </c>
      <c r="D2798" t="s">
        <v>545</v>
      </c>
      <c r="E2798" t="s">
        <v>15</v>
      </c>
      <c r="F2798" t="s">
        <v>566</v>
      </c>
      <c r="G2798" t="s">
        <v>569</v>
      </c>
      <c r="H2798" s="1">
        <v>2022</v>
      </c>
      <c r="I2798" s="2">
        <v>23905</v>
      </c>
      <c r="J2798" s="3">
        <v>20305.568821265999</v>
      </c>
      <c r="K2798">
        <f>Table1[[#This Row],[Total Revenue + Open]]/Table1[[#This Row],[Qty]]</f>
        <v>0.84942768547441949</v>
      </c>
      <c r="L2798">
        <f>Table1[[#This Row],[Total Revenue + Open]]/Table1[[#This Row],[Qty]]</f>
        <v>0.84942768547441949</v>
      </c>
    </row>
    <row r="2799" spans="1:12">
      <c r="A2799" t="s">
        <v>10</v>
      </c>
      <c r="B2799" t="s">
        <v>11</v>
      </c>
      <c r="C2799" t="s">
        <v>119</v>
      </c>
      <c r="D2799" t="s">
        <v>120</v>
      </c>
      <c r="E2799" t="s">
        <v>22</v>
      </c>
      <c r="F2799" t="s">
        <v>23</v>
      </c>
      <c r="G2799" t="s">
        <v>60</v>
      </c>
      <c r="H2799" s="1">
        <v>2017</v>
      </c>
      <c r="I2799" s="2">
        <v>9005</v>
      </c>
      <c r="J2799" s="3">
        <v>6720</v>
      </c>
      <c r="K2799">
        <f>Table1[[#This Row],[Total Revenue + Open]]/Table1[[#This Row],[Qty]]</f>
        <v>0.74625208217656858</v>
      </c>
      <c r="L2799">
        <f>Table1[[#This Row],[Total Revenue + Open]]/Table1[[#This Row],[Qty]]</f>
        <v>0.74625208217656858</v>
      </c>
    </row>
    <row r="2800" spans="1:12">
      <c r="A2800" t="s">
        <v>10</v>
      </c>
      <c r="B2800" t="s">
        <v>11</v>
      </c>
      <c r="C2800" t="s">
        <v>119</v>
      </c>
      <c r="D2800" t="s">
        <v>120</v>
      </c>
      <c r="E2800" t="s">
        <v>22</v>
      </c>
      <c r="F2800" t="s">
        <v>23</v>
      </c>
      <c r="G2800" t="s">
        <v>60</v>
      </c>
      <c r="H2800" s="1">
        <v>2017</v>
      </c>
      <c r="I2800" s="2">
        <v>32895</v>
      </c>
      <c r="J2800" s="3">
        <v>24547.5</v>
      </c>
      <c r="K2800">
        <f>Table1[[#This Row],[Total Revenue + Open]]/Table1[[#This Row],[Qty]]</f>
        <v>0.74623803009575929</v>
      </c>
      <c r="L2800">
        <f>Table1[[#This Row],[Total Revenue + Open]]/Table1[[#This Row],[Qty]]</f>
        <v>0.74623803009575929</v>
      </c>
    </row>
    <row r="2801" spans="1:12">
      <c r="A2801" t="s">
        <v>10</v>
      </c>
      <c r="B2801" t="s">
        <v>11</v>
      </c>
      <c r="C2801" t="s">
        <v>119</v>
      </c>
      <c r="D2801" t="s">
        <v>120</v>
      </c>
      <c r="E2801" t="s">
        <v>22</v>
      </c>
      <c r="F2801" t="s">
        <v>23</v>
      </c>
      <c r="G2801" t="s">
        <v>60</v>
      </c>
      <c r="H2801" s="1">
        <v>2017</v>
      </c>
      <c r="I2801" s="2">
        <v>21905</v>
      </c>
      <c r="J2801" s="3">
        <v>16782.5</v>
      </c>
      <c r="K2801">
        <f>Table1[[#This Row],[Total Revenue + Open]]/Table1[[#This Row],[Qty]]</f>
        <v>0.76614928098607626</v>
      </c>
      <c r="L2801">
        <f>Table1[[#This Row],[Total Revenue + Open]]/Table1[[#This Row],[Qty]]</f>
        <v>0.76614928098607626</v>
      </c>
    </row>
    <row r="2802" spans="1:12">
      <c r="A2802" t="s">
        <v>10</v>
      </c>
      <c r="B2802" t="s">
        <v>11</v>
      </c>
      <c r="C2802" t="s">
        <v>119</v>
      </c>
      <c r="D2802" t="s">
        <v>120</v>
      </c>
      <c r="E2802" t="s">
        <v>22</v>
      </c>
      <c r="F2802" t="s">
        <v>23</v>
      </c>
      <c r="G2802" t="s">
        <v>60</v>
      </c>
      <c r="H2802" s="1">
        <v>2017</v>
      </c>
      <c r="I2802" s="2">
        <v>45295</v>
      </c>
      <c r="J2802" s="3">
        <v>35597.4</v>
      </c>
      <c r="K2802">
        <f>Table1[[#This Row],[Total Revenue + Open]]/Table1[[#This Row],[Qty]]</f>
        <v>0.78590131361077387</v>
      </c>
      <c r="L2802">
        <f>Table1[[#This Row],[Total Revenue + Open]]/Table1[[#This Row],[Qty]]</f>
        <v>0.78590131361077387</v>
      </c>
    </row>
    <row r="2803" spans="1:12">
      <c r="A2803" t="s">
        <v>10</v>
      </c>
      <c r="B2803" t="s">
        <v>11</v>
      </c>
      <c r="C2803" t="s">
        <v>119</v>
      </c>
      <c r="D2803" t="s">
        <v>120</v>
      </c>
      <c r="E2803" t="s">
        <v>22</v>
      </c>
      <c r="F2803" t="s">
        <v>23</v>
      </c>
      <c r="G2803" t="s">
        <v>60</v>
      </c>
      <c r="H2803" s="1">
        <v>2017</v>
      </c>
      <c r="I2803" s="2">
        <v>5720</v>
      </c>
      <c r="J2803" s="3">
        <v>4495.1000000000004</v>
      </c>
      <c r="K2803">
        <f>Table1[[#This Row],[Total Revenue + Open]]/Table1[[#This Row],[Qty]]</f>
        <v>0.7858566433566434</v>
      </c>
      <c r="L2803">
        <f>Table1[[#This Row],[Total Revenue + Open]]/Table1[[#This Row],[Qty]]</f>
        <v>0.7858566433566434</v>
      </c>
    </row>
    <row r="2804" spans="1:12">
      <c r="A2804" t="s">
        <v>10</v>
      </c>
      <c r="B2804" t="s">
        <v>11</v>
      </c>
      <c r="C2804" t="s">
        <v>119</v>
      </c>
      <c r="D2804" t="s">
        <v>120</v>
      </c>
      <c r="E2804" t="s">
        <v>22</v>
      </c>
      <c r="F2804" t="s">
        <v>23</v>
      </c>
      <c r="G2804" t="s">
        <v>60</v>
      </c>
      <c r="H2804" s="1">
        <v>2017</v>
      </c>
      <c r="I2804" s="2">
        <v>2925</v>
      </c>
      <c r="J2804" s="3">
        <v>2298.9</v>
      </c>
      <c r="K2804">
        <f>Table1[[#This Row],[Total Revenue + Open]]/Table1[[#This Row],[Qty]]</f>
        <v>0.78594871794871801</v>
      </c>
      <c r="L2804">
        <f>Table1[[#This Row],[Total Revenue + Open]]/Table1[[#This Row],[Qty]]</f>
        <v>0.78594871794871801</v>
      </c>
    </row>
    <row r="2805" spans="1:12">
      <c r="A2805" t="s">
        <v>10</v>
      </c>
      <c r="B2805" t="s">
        <v>11</v>
      </c>
      <c r="C2805" t="s">
        <v>119</v>
      </c>
      <c r="D2805" t="s">
        <v>120</v>
      </c>
      <c r="E2805" t="s">
        <v>22</v>
      </c>
      <c r="F2805" t="s">
        <v>23</v>
      </c>
      <c r="G2805" t="s">
        <v>60</v>
      </c>
      <c r="H2805" s="1">
        <v>2017</v>
      </c>
      <c r="I2805" s="2">
        <v>3920</v>
      </c>
      <c r="J2805" s="3">
        <v>3081</v>
      </c>
      <c r="K2805">
        <f>Table1[[#This Row],[Total Revenue + Open]]/Table1[[#This Row],[Qty]]</f>
        <v>0.78596938775510206</v>
      </c>
      <c r="L2805">
        <f>Table1[[#This Row],[Total Revenue + Open]]/Table1[[#This Row],[Qty]]</f>
        <v>0.78596938775510206</v>
      </c>
    </row>
    <row r="2806" spans="1:12">
      <c r="A2806" t="s">
        <v>10</v>
      </c>
      <c r="B2806" t="s">
        <v>11</v>
      </c>
      <c r="C2806" t="s">
        <v>119</v>
      </c>
      <c r="D2806" t="s">
        <v>120</v>
      </c>
      <c r="E2806" t="s">
        <v>22</v>
      </c>
      <c r="F2806" t="s">
        <v>23</v>
      </c>
      <c r="G2806" t="s">
        <v>60</v>
      </c>
      <c r="H2806" s="1">
        <v>2017</v>
      </c>
      <c r="I2806" s="2">
        <v>2245</v>
      </c>
      <c r="J2806" s="3">
        <v>1761.7</v>
      </c>
      <c r="K2806">
        <f>Table1[[#This Row],[Total Revenue + Open]]/Table1[[#This Row],[Qty]]</f>
        <v>0.78472160356347442</v>
      </c>
      <c r="L2806">
        <f>Table1[[#This Row],[Total Revenue + Open]]/Table1[[#This Row],[Qty]]</f>
        <v>0.78472160356347442</v>
      </c>
    </row>
    <row r="2807" spans="1:12">
      <c r="A2807" t="s">
        <v>10</v>
      </c>
      <c r="B2807" t="s">
        <v>11</v>
      </c>
      <c r="C2807" t="s">
        <v>119</v>
      </c>
      <c r="D2807" t="s">
        <v>120</v>
      </c>
      <c r="E2807" t="s">
        <v>22</v>
      </c>
      <c r="F2807" t="s">
        <v>23</v>
      </c>
      <c r="G2807" t="s">
        <v>60</v>
      </c>
      <c r="H2807" s="1">
        <v>2017</v>
      </c>
      <c r="I2807" s="2">
        <v>34425</v>
      </c>
      <c r="J2807" s="3">
        <v>27041.7</v>
      </c>
      <c r="K2807">
        <f>Table1[[#This Row],[Total Revenue + Open]]/Table1[[#This Row],[Qty]]</f>
        <v>0.785525054466231</v>
      </c>
      <c r="L2807">
        <f>Table1[[#This Row],[Total Revenue + Open]]/Table1[[#This Row],[Qty]]</f>
        <v>0.785525054466231</v>
      </c>
    </row>
    <row r="2808" spans="1:12">
      <c r="A2808" t="s">
        <v>10</v>
      </c>
      <c r="B2808" t="s">
        <v>11</v>
      </c>
      <c r="C2808" t="s">
        <v>119</v>
      </c>
      <c r="D2808" t="s">
        <v>120</v>
      </c>
      <c r="E2808" t="s">
        <v>22</v>
      </c>
      <c r="F2808" t="s">
        <v>23</v>
      </c>
      <c r="G2808" t="s">
        <v>60</v>
      </c>
      <c r="H2808" s="1">
        <v>2017</v>
      </c>
      <c r="I2808" s="2">
        <v>8335</v>
      </c>
      <c r="J2808" s="3">
        <v>6549.1</v>
      </c>
      <c r="K2808">
        <f>Table1[[#This Row],[Total Revenue + Open]]/Table1[[#This Row],[Qty]]</f>
        <v>0.78573485302939416</v>
      </c>
      <c r="L2808">
        <f>Table1[[#This Row],[Total Revenue + Open]]/Table1[[#This Row],[Qty]]</f>
        <v>0.78573485302939416</v>
      </c>
    </row>
    <row r="2809" spans="1:12">
      <c r="A2809" t="s">
        <v>10</v>
      </c>
      <c r="B2809" t="s">
        <v>11</v>
      </c>
      <c r="C2809" t="s">
        <v>119</v>
      </c>
      <c r="D2809" t="s">
        <v>120</v>
      </c>
      <c r="E2809" t="s">
        <v>22</v>
      </c>
      <c r="F2809" t="s">
        <v>23</v>
      </c>
      <c r="G2809" t="s">
        <v>60</v>
      </c>
      <c r="H2809" s="1">
        <v>2017</v>
      </c>
      <c r="I2809" s="2">
        <v>7840</v>
      </c>
      <c r="J2809" s="3">
        <v>6162</v>
      </c>
      <c r="K2809">
        <f>Table1[[#This Row],[Total Revenue + Open]]/Table1[[#This Row],[Qty]]</f>
        <v>0.78596938775510206</v>
      </c>
      <c r="L2809">
        <f>Table1[[#This Row],[Total Revenue + Open]]/Table1[[#This Row],[Qty]]</f>
        <v>0.78596938775510206</v>
      </c>
    </row>
    <row r="2810" spans="1:12">
      <c r="A2810" t="s">
        <v>10</v>
      </c>
      <c r="B2810" t="s">
        <v>11</v>
      </c>
      <c r="C2810" t="s">
        <v>119</v>
      </c>
      <c r="D2810" t="s">
        <v>120</v>
      </c>
      <c r="E2810" t="s">
        <v>22</v>
      </c>
      <c r="F2810" t="s">
        <v>23</v>
      </c>
      <c r="G2810" t="s">
        <v>60</v>
      </c>
      <c r="H2810" s="1">
        <v>2017</v>
      </c>
      <c r="I2810" s="2">
        <v>1430</v>
      </c>
      <c r="J2810" s="3">
        <v>1129.7</v>
      </c>
      <c r="K2810">
        <f>Table1[[#This Row],[Total Revenue + Open]]/Table1[[#This Row],[Qty]]</f>
        <v>0.79</v>
      </c>
      <c r="L2810">
        <f>Table1[[#This Row],[Total Revenue + Open]]/Table1[[#This Row],[Qty]]</f>
        <v>0.79</v>
      </c>
    </row>
    <row r="2811" spans="1:12">
      <c r="A2811" t="s">
        <v>10</v>
      </c>
      <c r="B2811" t="s">
        <v>11</v>
      </c>
      <c r="C2811" t="s">
        <v>119</v>
      </c>
      <c r="D2811" t="s">
        <v>120</v>
      </c>
      <c r="E2811" t="s">
        <v>22</v>
      </c>
      <c r="F2811" t="s">
        <v>23</v>
      </c>
      <c r="G2811" t="s">
        <v>60</v>
      </c>
      <c r="H2811" s="1">
        <v>2018</v>
      </c>
      <c r="I2811" s="2">
        <v>10325</v>
      </c>
      <c r="J2811" s="3">
        <v>8113.3</v>
      </c>
      <c r="K2811">
        <f>Table1[[#This Row],[Total Revenue + Open]]/Table1[[#This Row],[Qty]]</f>
        <v>0.78579176755447944</v>
      </c>
      <c r="L2811">
        <f>Table1[[#This Row],[Total Revenue + Open]]/Table1[[#This Row],[Qty]]</f>
        <v>0.78579176755447944</v>
      </c>
    </row>
    <row r="2812" spans="1:12">
      <c r="A2812" t="s">
        <v>10</v>
      </c>
      <c r="B2812" t="s">
        <v>11</v>
      </c>
      <c r="C2812" t="s">
        <v>119</v>
      </c>
      <c r="D2812" t="s">
        <v>120</v>
      </c>
      <c r="E2812" t="s">
        <v>22</v>
      </c>
      <c r="F2812" t="s">
        <v>23</v>
      </c>
      <c r="G2812" t="s">
        <v>60</v>
      </c>
      <c r="H2812" s="1">
        <v>2018</v>
      </c>
      <c r="I2812" s="2">
        <v>5800</v>
      </c>
      <c r="J2812" s="3">
        <v>4558.3</v>
      </c>
      <c r="K2812">
        <f>Table1[[#This Row],[Total Revenue + Open]]/Table1[[#This Row],[Qty]]</f>
        <v>0.78591379310344833</v>
      </c>
      <c r="L2812">
        <f>Table1[[#This Row],[Total Revenue + Open]]/Table1[[#This Row],[Qty]]</f>
        <v>0.78591379310344833</v>
      </c>
    </row>
    <row r="2813" spans="1:12">
      <c r="A2813" t="s">
        <v>10</v>
      </c>
      <c r="B2813" t="s">
        <v>11</v>
      </c>
      <c r="C2813" t="s">
        <v>119</v>
      </c>
      <c r="D2813" t="s">
        <v>120</v>
      </c>
      <c r="E2813" t="s">
        <v>22</v>
      </c>
      <c r="F2813" t="s">
        <v>23</v>
      </c>
      <c r="G2813" t="s">
        <v>60</v>
      </c>
      <c r="H2813" s="1">
        <v>2018</v>
      </c>
      <c r="I2813" s="2">
        <v>1710</v>
      </c>
      <c r="J2813" s="3">
        <v>1343</v>
      </c>
      <c r="K2813">
        <f>Table1[[#This Row],[Total Revenue + Open]]/Table1[[#This Row],[Qty]]</f>
        <v>0.78538011695906429</v>
      </c>
      <c r="L2813">
        <f>Table1[[#This Row],[Total Revenue + Open]]/Table1[[#This Row],[Qty]]</f>
        <v>0.78538011695906429</v>
      </c>
    </row>
    <row r="2814" spans="1:12">
      <c r="A2814" t="s">
        <v>10</v>
      </c>
      <c r="B2814" t="s">
        <v>11</v>
      </c>
      <c r="C2814" t="s">
        <v>119</v>
      </c>
      <c r="D2814" t="s">
        <v>120</v>
      </c>
      <c r="E2814" t="s">
        <v>22</v>
      </c>
      <c r="F2814" t="s">
        <v>23</v>
      </c>
      <c r="G2814" t="s">
        <v>60</v>
      </c>
      <c r="H2814" s="1">
        <v>2018</v>
      </c>
      <c r="I2814" s="2">
        <v>3770</v>
      </c>
      <c r="J2814" s="3">
        <v>2962.5</v>
      </c>
      <c r="K2814">
        <f>Table1[[#This Row],[Total Revenue + Open]]/Table1[[#This Row],[Qty]]</f>
        <v>0.78580901856763929</v>
      </c>
      <c r="L2814">
        <f>Table1[[#This Row],[Total Revenue + Open]]/Table1[[#This Row],[Qty]]</f>
        <v>0.78580901856763929</v>
      </c>
    </row>
    <row r="2815" spans="1:12">
      <c r="A2815" t="s">
        <v>10</v>
      </c>
      <c r="B2815" t="s">
        <v>11</v>
      </c>
      <c r="C2815" t="s">
        <v>119</v>
      </c>
      <c r="D2815" t="s">
        <v>120</v>
      </c>
      <c r="E2815" t="s">
        <v>22</v>
      </c>
      <c r="F2815" t="s">
        <v>23</v>
      </c>
      <c r="G2815" t="s">
        <v>60</v>
      </c>
      <c r="H2815" s="1">
        <v>2018</v>
      </c>
      <c r="I2815" s="2">
        <v>4535</v>
      </c>
      <c r="J2815" s="3">
        <v>3562.9</v>
      </c>
      <c r="K2815">
        <f>Table1[[#This Row],[Total Revenue + Open]]/Table1[[#This Row],[Qty]]</f>
        <v>0.78564498346196254</v>
      </c>
      <c r="L2815">
        <f>Table1[[#This Row],[Total Revenue + Open]]/Table1[[#This Row],[Qty]]</f>
        <v>0.78564498346196254</v>
      </c>
    </row>
    <row r="2816" spans="1:12">
      <c r="A2816" t="s">
        <v>10</v>
      </c>
      <c r="B2816" t="s">
        <v>11</v>
      </c>
      <c r="C2816" t="s">
        <v>119</v>
      </c>
      <c r="D2816" t="s">
        <v>120</v>
      </c>
      <c r="E2816" t="s">
        <v>22</v>
      </c>
      <c r="F2816" t="s">
        <v>23</v>
      </c>
      <c r="G2816" t="s">
        <v>60</v>
      </c>
      <c r="H2816" s="1">
        <v>2018</v>
      </c>
      <c r="I2816" s="2">
        <v>9945</v>
      </c>
      <c r="J2816" s="3">
        <v>7813.1</v>
      </c>
      <c r="K2816">
        <f>Table1[[#This Row],[Total Revenue + Open]]/Table1[[#This Row],[Qty]]</f>
        <v>0.7856309703368527</v>
      </c>
      <c r="L2816">
        <f>Table1[[#This Row],[Total Revenue + Open]]/Table1[[#This Row],[Qty]]</f>
        <v>0.7856309703368527</v>
      </c>
    </row>
    <row r="2817" spans="1:12">
      <c r="A2817" t="s">
        <v>10</v>
      </c>
      <c r="B2817" t="s">
        <v>11</v>
      </c>
      <c r="C2817" t="s">
        <v>119</v>
      </c>
      <c r="D2817" t="s">
        <v>120</v>
      </c>
      <c r="E2817" t="s">
        <v>22</v>
      </c>
      <c r="F2817" t="s">
        <v>23</v>
      </c>
      <c r="G2817" t="s">
        <v>60</v>
      </c>
      <c r="H2817" s="1">
        <v>2018</v>
      </c>
      <c r="I2817" s="2">
        <v>3510</v>
      </c>
      <c r="J2817" s="3">
        <v>2757.1</v>
      </c>
      <c r="K2817">
        <f>Table1[[#This Row],[Total Revenue + Open]]/Table1[[#This Row],[Qty]]</f>
        <v>0.78549857549857549</v>
      </c>
      <c r="L2817">
        <f>Table1[[#This Row],[Total Revenue + Open]]/Table1[[#This Row],[Qty]]</f>
        <v>0.78549857549857549</v>
      </c>
    </row>
    <row r="2818" spans="1:12">
      <c r="A2818" t="s">
        <v>10</v>
      </c>
      <c r="B2818" t="s">
        <v>11</v>
      </c>
      <c r="C2818" t="s">
        <v>119</v>
      </c>
      <c r="D2818" t="s">
        <v>120</v>
      </c>
      <c r="E2818" t="s">
        <v>22</v>
      </c>
      <c r="F2818" t="s">
        <v>23</v>
      </c>
      <c r="G2818" t="s">
        <v>60</v>
      </c>
      <c r="H2818" s="1">
        <v>2018</v>
      </c>
      <c r="I2818" s="2">
        <v>34435</v>
      </c>
      <c r="J2818" s="3">
        <v>27065.4</v>
      </c>
      <c r="K2818">
        <f>Table1[[#This Row],[Total Revenue + Open]]/Table1[[#This Row],[Qty]]</f>
        <v>0.78598518948744012</v>
      </c>
      <c r="L2818">
        <f>Table1[[#This Row],[Total Revenue + Open]]/Table1[[#This Row],[Qty]]</f>
        <v>0.78598518948744012</v>
      </c>
    </row>
    <row r="2819" spans="1:12">
      <c r="A2819" t="s">
        <v>10</v>
      </c>
      <c r="B2819" t="s">
        <v>11</v>
      </c>
      <c r="C2819" t="s">
        <v>119</v>
      </c>
      <c r="D2819" t="s">
        <v>120</v>
      </c>
      <c r="E2819" t="s">
        <v>22</v>
      </c>
      <c r="F2819" t="s">
        <v>23</v>
      </c>
      <c r="G2819" t="s">
        <v>60</v>
      </c>
      <c r="H2819" s="1">
        <v>2020</v>
      </c>
      <c r="I2819" s="2">
        <v>3505</v>
      </c>
      <c r="J2819" s="3">
        <v>2749.2</v>
      </c>
      <c r="K2819">
        <f>Table1[[#This Row],[Total Revenue + Open]]/Table1[[#This Row],[Qty]]</f>
        <v>0.78436519258202564</v>
      </c>
      <c r="L2819">
        <f>Table1[[#This Row],[Total Revenue + Open]]/Table1[[#This Row],[Qty]]</f>
        <v>0.78436519258202564</v>
      </c>
    </row>
    <row r="2820" spans="1:12">
      <c r="A2820" t="s">
        <v>10</v>
      </c>
      <c r="B2820" t="s">
        <v>11</v>
      </c>
      <c r="C2820" t="s">
        <v>119</v>
      </c>
      <c r="D2820" t="s">
        <v>120</v>
      </c>
      <c r="E2820" t="s">
        <v>22</v>
      </c>
      <c r="F2820" t="s">
        <v>23</v>
      </c>
      <c r="G2820" t="s">
        <v>60</v>
      </c>
      <c r="H2820" s="1">
        <v>2021</v>
      </c>
      <c r="I2820" s="2">
        <v>8230</v>
      </c>
      <c r="J2820" s="3">
        <v>6470.1</v>
      </c>
      <c r="K2820">
        <f>Table1[[#This Row],[Total Revenue + Open]]/Table1[[#This Row],[Qty]]</f>
        <v>0.78616038882138517</v>
      </c>
      <c r="L2820">
        <f>Table1[[#This Row],[Total Revenue + Open]]/Table1[[#This Row],[Qty]]</f>
        <v>0.78616038882138517</v>
      </c>
    </row>
    <row r="2821" spans="1:12">
      <c r="A2821" t="s">
        <v>10</v>
      </c>
      <c r="B2821" t="s">
        <v>11</v>
      </c>
      <c r="C2821" t="s">
        <v>119</v>
      </c>
      <c r="D2821" t="s">
        <v>120</v>
      </c>
      <c r="E2821" t="s">
        <v>22</v>
      </c>
      <c r="F2821" t="s">
        <v>23</v>
      </c>
      <c r="G2821" t="s">
        <v>60</v>
      </c>
      <c r="H2821" s="1">
        <v>2021</v>
      </c>
      <c r="I2821" s="2">
        <v>18525</v>
      </c>
      <c r="J2821" s="3">
        <v>14559.7</v>
      </c>
      <c r="K2821">
        <f>Table1[[#This Row],[Total Revenue + Open]]/Table1[[#This Row],[Qty]]</f>
        <v>0.78594871794871801</v>
      </c>
      <c r="L2821">
        <f>Table1[[#This Row],[Total Revenue + Open]]/Table1[[#This Row],[Qty]]</f>
        <v>0.78594871794871801</v>
      </c>
    </row>
    <row r="2822" spans="1:12">
      <c r="A2822" t="s">
        <v>10</v>
      </c>
      <c r="B2822" t="s">
        <v>11</v>
      </c>
      <c r="C2822" t="s">
        <v>119</v>
      </c>
      <c r="D2822" t="s">
        <v>120</v>
      </c>
      <c r="E2822" t="s">
        <v>22</v>
      </c>
      <c r="F2822" t="s">
        <v>23</v>
      </c>
      <c r="G2822" t="s">
        <v>60</v>
      </c>
      <c r="H2822" s="1">
        <v>2021</v>
      </c>
      <c r="I2822" s="2">
        <v>1740</v>
      </c>
      <c r="J2822" s="3">
        <v>1366.7</v>
      </c>
      <c r="K2822">
        <f>Table1[[#This Row],[Total Revenue + Open]]/Table1[[#This Row],[Qty]]</f>
        <v>0.7854597701149425</v>
      </c>
      <c r="L2822">
        <f>Table1[[#This Row],[Total Revenue + Open]]/Table1[[#This Row],[Qty]]</f>
        <v>0.7854597701149425</v>
      </c>
    </row>
    <row r="2823" spans="1:12">
      <c r="A2823" t="s">
        <v>10</v>
      </c>
      <c r="B2823" t="s">
        <v>11</v>
      </c>
      <c r="C2823" t="s">
        <v>119</v>
      </c>
      <c r="D2823" t="s">
        <v>120</v>
      </c>
      <c r="E2823" t="s">
        <v>22</v>
      </c>
      <c r="F2823" t="s">
        <v>23</v>
      </c>
      <c r="G2823" t="s">
        <v>60</v>
      </c>
      <c r="H2823" s="1">
        <v>2021</v>
      </c>
      <c r="I2823" s="2">
        <v>1380</v>
      </c>
      <c r="J2823" s="3">
        <v>1090.2</v>
      </c>
      <c r="K2823">
        <f>Table1[[#This Row],[Total Revenue + Open]]/Table1[[#This Row],[Qty]]</f>
        <v>0.79</v>
      </c>
      <c r="L2823">
        <f>Table1[[#This Row],[Total Revenue + Open]]/Table1[[#This Row],[Qty]]</f>
        <v>0.79</v>
      </c>
    </row>
    <row r="2824" spans="1:12">
      <c r="A2824" t="s">
        <v>10</v>
      </c>
      <c r="B2824" t="s">
        <v>11</v>
      </c>
      <c r="C2824" t="s">
        <v>119</v>
      </c>
      <c r="D2824" t="s">
        <v>120</v>
      </c>
      <c r="E2824" t="s">
        <v>22</v>
      </c>
      <c r="F2824" t="s">
        <v>23</v>
      </c>
      <c r="G2824" t="s">
        <v>60</v>
      </c>
      <c r="H2824" s="1">
        <v>2021</v>
      </c>
      <c r="I2824" s="2">
        <v>3780</v>
      </c>
      <c r="J2824" s="3">
        <v>2970.4</v>
      </c>
      <c r="K2824">
        <f>Table1[[#This Row],[Total Revenue + Open]]/Table1[[#This Row],[Qty]]</f>
        <v>0.78582010582010586</v>
      </c>
      <c r="L2824">
        <f>Table1[[#This Row],[Total Revenue + Open]]/Table1[[#This Row],[Qty]]</f>
        <v>0.78582010582010586</v>
      </c>
    </row>
    <row r="2825" spans="1:12">
      <c r="A2825" t="s">
        <v>10</v>
      </c>
      <c r="B2825" t="s">
        <v>11</v>
      </c>
      <c r="C2825" t="s">
        <v>119</v>
      </c>
      <c r="D2825" t="s">
        <v>120</v>
      </c>
      <c r="E2825" t="s">
        <v>22</v>
      </c>
      <c r="F2825" t="s">
        <v>23</v>
      </c>
      <c r="G2825" t="s">
        <v>60</v>
      </c>
      <c r="H2825" s="1">
        <v>2021</v>
      </c>
      <c r="I2825" s="2">
        <v>1500</v>
      </c>
      <c r="J2825" s="3">
        <v>1185</v>
      </c>
      <c r="K2825">
        <f>Table1[[#This Row],[Total Revenue + Open]]/Table1[[#This Row],[Qty]]</f>
        <v>0.79</v>
      </c>
      <c r="L2825">
        <f>Table1[[#This Row],[Total Revenue + Open]]/Table1[[#This Row],[Qty]]</f>
        <v>0.79</v>
      </c>
    </row>
    <row r="2826" spans="1:12">
      <c r="A2826" t="s">
        <v>10</v>
      </c>
      <c r="B2826" t="s">
        <v>11</v>
      </c>
      <c r="C2826" t="s">
        <v>119</v>
      </c>
      <c r="D2826" t="s">
        <v>120</v>
      </c>
      <c r="E2826" t="s">
        <v>22</v>
      </c>
      <c r="F2826" t="s">
        <v>23</v>
      </c>
      <c r="G2826" t="s">
        <v>60</v>
      </c>
      <c r="H2826" s="1">
        <v>2021</v>
      </c>
      <c r="I2826" s="2">
        <v>1600</v>
      </c>
      <c r="J2826" s="3">
        <v>1256.0999999999999</v>
      </c>
      <c r="K2826">
        <f>Table1[[#This Row],[Total Revenue + Open]]/Table1[[#This Row],[Qty]]</f>
        <v>0.7850625</v>
      </c>
      <c r="L2826">
        <f>Table1[[#This Row],[Total Revenue + Open]]/Table1[[#This Row],[Qty]]</f>
        <v>0.7850625</v>
      </c>
    </row>
    <row r="2827" spans="1:12">
      <c r="A2827" t="s">
        <v>10</v>
      </c>
      <c r="B2827" t="s">
        <v>11</v>
      </c>
      <c r="C2827" t="s">
        <v>119</v>
      </c>
      <c r="D2827" t="s">
        <v>120</v>
      </c>
      <c r="E2827" t="s">
        <v>22</v>
      </c>
      <c r="F2827" t="s">
        <v>23</v>
      </c>
      <c r="G2827" t="s">
        <v>60</v>
      </c>
      <c r="H2827" s="1">
        <v>2021</v>
      </c>
      <c r="I2827" s="2">
        <v>0</v>
      </c>
      <c r="J2827" s="3">
        <v>0</v>
      </c>
      <c r="K2827" t="e">
        <f>Table1[[#This Row],[Total Revenue + Open]]/Table1[[#This Row],[Qty]]</f>
        <v>#DIV/0!</v>
      </c>
      <c r="L2827" t="e">
        <f>Table1[[#This Row],[Total Revenue + Open]]/Table1[[#This Row],[Qty]]</f>
        <v>#DIV/0!</v>
      </c>
    </row>
    <row r="2828" spans="1:12" hidden="1">
      <c r="A2828" t="s">
        <v>544</v>
      </c>
      <c r="B2828" t="s">
        <v>11</v>
      </c>
      <c r="C2828" t="s">
        <v>73</v>
      </c>
      <c r="D2828" t="s">
        <v>550</v>
      </c>
      <c r="E2828" t="s">
        <v>15</v>
      </c>
      <c r="F2828" t="s">
        <v>80</v>
      </c>
      <c r="G2828" t="s">
        <v>82</v>
      </c>
      <c r="H2828" s="1">
        <v>2022</v>
      </c>
      <c r="I2828" s="2">
        <v>17790</v>
      </c>
      <c r="J2828" s="3">
        <v>19738.011525927599</v>
      </c>
      <c r="K2828">
        <f>Table1[[#This Row],[Total Revenue + Open]]/Table1[[#This Row],[Qty]]</f>
        <v>1.1095003668312309</v>
      </c>
      <c r="L2828">
        <f>Table1[[#This Row],[Total Revenue + Open]]/Table1[[#This Row],[Qty]]</f>
        <v>1.1095003668312309</v>
      </c>
    </row>
    <row r="2829" spans="1:12">
      <c r="A2829" t="s">
        <v>10</v>
      </c>
      <c r="B2829" t="s">
        <v>11</v>
      </c>
      <c r="C2829" t="s">
        <v>119</v>
      </c>
      <c r="D2829" t="s">
        <v>120</v>
      </c>
      <c r="E2829" t="s">
        <v>22</v>
      </c>
      <c r="F2829" t="s">
        <v>23</v>
      </c>
      <c r="G2829" t="s">
        <v>44</v>
      </c>
      <c r="H2829" s="1">
        <v>2017</v>
      </c>
      <c r="I2829" s="2">
        <v>1095</v>
      </c>
      <c r="J2829" s="3">
        <v>861.1</v>
      </c>
      <c r="K2829">
        <f>Table1[[#This Row],[Total Revenue + Open]]/Table1[[#This Row],[Qty]]</f>
        <v>0.78639269406392698</v>
      </c>
      <c r="L2829">
        <f>Table1[[#This Row],[Total Revenue + Open]]/Table1[[#This Row],[Qty]]</f>
        <v>0.78639269406392698</v>
      </c>
    </row>
    <row r="2830" spans="1:12">
      <c r="A2830" t="s">
        <v>10</v>
      </c>
      <c r="B2830" t="s">
        <v>11</v>
      </c>
      <c r="C2830" t="s">
        <v>119</v>
      </c>
      <c r="D2830" t="s">
        <v>120</v>
      </c>
      <c r="E2830" t="s">
        <v>22</v>
      </c>
      <c r="F2830" t="s">
        <v>23</v>
      </c>
      <c r="G2830" t="s">
        <v>44</v>
      </c>
      <c r="H2830" s="1">
        <v>2017</v>
      </c>
      <c r="I2830" s="2">
        <v>60</v>
      </c>
      <c r="J2830" s="3">
        <v>47.4</v>
      </c>
      <c r="K2830">
        <f>Table1[[#This Row],[Total Revenue + Open]]/Table1[[#This Row],[Qty]]</f>
        <v>0.78999999999999992</v>
      </c>
      <c r="L2830">
        <f>Table1[[#This Row],[Total Revenue + Open]]/Table1[[#This Row],[Qty]]</f>
        <v>0.78999999999999992</v>
      </c>
    </row>
    <row r="2831" spans="1:12">
      <c r="A2831" t="s">
        <v>10</v>
      </c>
      <c r="B2831" t="s">
        <v>11</v>
      </c>
      <c r="C2831" t="s">
        <v>119</v>
      </c>
      <c r="D2831" t="s">
        <v>120</v>
      </c>
      <c r="E2831" t="s">
        <v>22</v>
      </c>
      <c r="F2831" t="s">
        <v>23</v>
      </c>
      <c r="G2831" t="s">
        <v>44</v>
      </c>
      <c r="H2831" s="1">
        <v>2017</v>
      </c>
      <c r="I2831" s="2">
        <v>1440</v>
      </c>
      <c r="J2831" s="3">
        <v>1129.7</v>
      </c>
      <c r="K2831">
        <f>Table1[[#This Row],[Total Revenue + Open]]/Table1[[#This Row],[Qty]]</f>
        <v>0.78451388888888896</v>
      </c>
      <c r="L2831">
        <f>Table1[[#This Row],[Total Revenue + Open]]/Table1[[#This Row],[Qty]]</f>
        <v>0.78451388888888896</v>
      </c>
    </row>
    <row r="2832" spans="1:12">
      <c r="A2832" t="s">
        <v>10</v>
      </c>
      <c r="B2832" t="s">
        <v>11</v>
      </c>
      <c r="C2832" t="s">
        <v>119</v>
      </c>
      <c r="D2832" t="s">
        <v>120</v>
      </c>
      <c r="E2832" t="s">
        <v>22</v>
      </c>
      <c r="F2832" t="s">
        <v>23</v>
      </c>
      <c r="G2832" t="s">
        <v>44</v>
      </c>
      <c r="H2832" s="1">
        <v>2017</v>
      </c>
      <c r="I2832" s="2">
        <v>2580</v>
      </c>
      <c r="J2832" s="3">
        <v>2038.2</v>
      </c>
      <c r="K2832">
        <f>Table1[[#This Row],[Total Revenue + Open]]/Table1[[#This Row],[Qty]]</f>
        <v>0.79</v>
      </c>
      <c r="L2832">
        <f>Table1[[#This Row],[Total Revenue + Open]]/Table1[[#This Row],[Qty]]</f>
        <v>0.79</v>
      </c>
    </row>
    <row r="2833" spans="1:12">
      <c r="A2833" t="s">
        <v>10</v>
      </c>
      <c r="B2833" t="s">
        <v>11</v>
      </c>
      <c r="C2833" t="s">
        <v>119</v>
      </c>
      <c r="D2833" t="s">
        <v>120</v>
      </c>
      <c r="E2833" t="s">
        <v>22</v>
      </c>
      <c r="F2833" t="s">
        <v>23</v>
      </c>
      <c r="G2833" t="s">
        <v>44</v>
      </c>
      <c r="H2833" s="1">
        <v>2017</v>
      </c>
      <c r="I2833" s="2">
        <v>9750</v>
      </c>
      <c r="J2833" s="3">
        <v>7663</v>
      </c>
      <c r="K2833">
        <f>Table1[[#This Row],[Total Revenue + Open]]/Table1[[#This Row],[Qty]]</f>
        <v>0.7859487179487179</v>
      </c>
      <c r="L2833">
        <f>Table1[[#This Row],[Total Revenue + Open]]/Table1[[#This Row],[Qty]]</f>
        <v>0.7859487179487179</v>
      </c>
    </row>
    <row r="2834" spans="1:12">
      <c r="A2834" t="s">
        <v>10</v>
      </c>
      <c r="B2834" t="s">
        <v>11</v>
      </c>
      <c r="C2834" t="s">
        <v>119</v>
      </c>
      <c r="D2834" t="s">
        <v>120</v>
      </c>
      <c r="E2834" t="s">
        <v>22</v>
      </c>
      <c r="F2834" t="s">
        <v>23</v>
      </c>
      <c r="G2834" t="s">
        <v>44</v>
      </c>
      <c r="H2834" s="1">
        <v>2018</v>
      </c>
      <c r="I2834" s="2">
        <v>2275</v>
      </c>
      <c r="J2834" s="3">
        <v>1785.4</v>
      </c>
      <c r="K2834">
        <f>Table1[[#This Row],[Total Revenue + Open]]/Table1[[#This Row],[Qty]]</f>
        <v>0.78479120879120878</v>
      </c>
      <c r="L2834">
        <f>Table1[[#This Row],[Total Revenue + Open]]/Table1[[#This Row],[Qty]]</f>
        <v>0.78479120879120878</v>
      </c>
    </row>
    <row r="2835" spans="1:12">
      <c r="A2835" t="s">
        <v>10</v>
      </c>
      <c r="B2835" t="s">
        <v>11</v>
      </c>
      <c r="C2835" t="s">
        <v>119</v>
      </c>
      <c r="D2835" t="s">
        <v>120</v>
      </c>
      <c r="E2835" t="s">
        <v>22</v>
      </c>
      <c r="F2835" t="s">
        <v>23</v>
      </c>
      <c r="G2835" t="s">
        <v>44</v>
      </c>
      <c r="H2835" s="1">
        <v>2018</v>
      </c>
      <c r="I2835" s="2">
        <v>4375</v>
      </c>
      <c r="J2835" s="3">
        <v>3436.5</v>
      </c>
      <c r="K2835">
        <f>Table1[[#This Row],[Total Revenue + Open]]/Table1[[#This Row],[Qty]]</f>
        <v>0.78548571428571423</v>
      </c>
      <c r="L2835">
        <f>Table1[[#This Row],[Total Revenue + Open]]/Table1[[#This Row],[Qty]]</f>
        <v>0.78548571428571423</v>
      </c>
    </row>
    <row r="2836" spans="1:12">
      <c r="A2836" t="s">
        <v>10</v>
      </c>
      <c r="B2836" t="s">
        <v>11</v>
      </c>
      <c r="C2836" t="s">
        <v>119</v>
      </c>
      <c r="D2836" t="s">
        <v>120</v>
      </c>
      <c r="E2836" t="s">
        <v>22</v>
      </c>
      <c r="F2836" t="s">
        <v>23</v>
      </c>
      <c r="G2836" t="s">
        <v>44</v>
      </c>
      <c r="H2836" s="1">
        <v>2019</v>
      </c>
      <c r="I2836" s="2">
        <v>1730</v>
      </c>
      <c r="J2836" s="3">
        <v>1358.8</v>
      </c>
      <c r="K2836">
        <f>Table1[[#This Row],[Total Revenue + Open]]/Table1[[#This Row],[Qty]]</f>
        <v>0.78543352601156069</v>
      </c>
      <c r="L2836">
        <f>Table1[[#This Row],[Total Revenue + Open]]/Table1[[#This Row],[Qty]]</f>
        <v>0.78543352601156069</v>
      </c>
    </row>
    <row r="2837" spans="1:12">
      <c r="A2837" t="s">
        <v>10</v>
      </c>
      <c r="B2837" t="s">
        <v>11</v>
      </c>
      <c r="C2837" t="s">
        <v>119</v>
      </c>
      <c r="D2837" t="s">
        <v>120</v>
      </c>
      <c r="E2837" t="s">
        <v>22</v>
      </c>
      <c r="F2837" t="s">
        <v>23</v>
      </c>
      <c r="G2837" t="s">
        <v>25</v>
      </c>
      <c r="H2837" s="1">
        <v>2017</v>
      </c>
      <c r="I2837" s="2">
        <v>83935</v>
      </c>
      <c r="J2837" s="3">
        <v>62640</v>
      </c>
      <c r="K2837">
        <f>Table1[[#This Row],[Total Revenue + Open]]/Table1[[#This Row],[Qty]]</f>
        <v>0.74629177339608033</v>
      </c>
      <c r="L2837">
        <f>Table1[[#This Row],[Total Revenue + Open]]/Table1[[#This Row],[Qty]]</f>
        <v>0.74629177339608033</v>
      </c>
    </row>
    <row r="2838" spans="1:12">
      <c r="A2838" t="s">
        <v>10</v>
      </c>
      <c r="B2838" t="s">
        <v>11</v>
      </c>
      <c r="C2838" t="s">
        <v>119</v>
      </c>
      <c r="D2838" t="s">
        <v>120</v>
      </c>
      <c r="E2838" t="s">
        <v>22</v>
      </c>
      <c r="F2838" t="s">
        <v>23</v>
      </c>
      <c r="G2838" t="s">
        <v>25</v>
      </c>
      <c r="H2838" s="1">
        <v>2017</v>
      </c>
      <c r="I2838" s="2">
        <v>1440</v>
      </c>
      <c r="J2838" s="3">
        <v>1129.7</v>
      </c>
      <c r="K2838">
        <f>Table1[[#This Row],[Total Revenue + Open]]/Table1[[#This Row],[Qty]]</f>
        <v>0.78451388888888896</v>
      </c>
      <c r="L2838">
        <f>Table1[[#This Row],[Total Revenue + Open]]/Table1[[#This Row],[Qty]]</f>
        <v>0.78451388888888896</v>
      </c>
    </row>
    <row r="2839" spans="1:12">
      <c r="A2839" t="s">
        <v>10</v>
      </c>
      <c r="B2839" t="s">
        <v>11</v>
      </c>
      <c r="C2839" t="s">
        <v>119</v>
      </c>
      <c r="D2839" t="s">
        <v>120</v>
      </c>
      <c r="E2839" t="s">
        <v>22</v>
      </c>
      <c r="F2839" t="s">
        <v>23</v>
      </c>
      <c r="G2839" t="s">
        <v>25</v>
      </c>
      <c r="H2839" s="1">
        <v>2017</v>
      </c>
      <c r="I2839" s="2">
        <v>44675</v>
      </c>
      <c r="J2839" s="3">
        <v>35123.4</v>
      </c>
      <c r="K2839">
        <f>Table1[[#This Row],[Total Revenue + Open]]/Table1[[#This Row],[Qty]]</f>
        <v>0.78619809736989366</v>
      </c>
      <c r="L2839">
        <f>Table1[[#This Row],[Total Revenue + Open]]/Table1[[#This Row],[Qty]]</f>
        <v>0.78619809736989366</v>
      </c>
    </row>
    <row r="2840" spans="1:12">
      <c r="A2840" t="s">
        <v>10</v>
      </c>
      <c r="B2840" t="s">
        <v>11</v>
      </c>
      <c r="C2840" t="s">
        <v>119</v>
      </c>
      <c r="D2840" t="s">
        <v>120</v>
      </c>
      <c r="E2840" t="s">
        <v>22</v>
      </c>
      <c r="F2840" t="s">
        <v>23</v>
      </c>
      <c r="G2840" t="s">
        <v>25</v>
      </c>
      <c r="H2840" s="1">
        <v>2017</v>
      </c>
      <c r="I2840" s="2">
        <v>5615</v>
      </c>
      <c r="J2840" s="3">
        <v>4408.2</v>
      </c>
      <c r="K2840">
        <f>Table1[[#This Row],[Total Revenue + Open]]/Table1[[#This Row],[Qty]]</f>
        <v>0.78507569011576128</v>
      </c>
      <c r="L2840">
        <f>Table1[[#This Row],[Total Revenue + Open]]/Table1[[#This Row],[Qty]]</f>
        <v>0.78507569011576128</v>
      </c>
    </row>
    <row r="2841" spans="1:12">
      <c r="A2841" t="s">
        <v>10</v>
      </c>
      <c r="B2841" t="s">
        <v>11</v>
      </c>
      <c r="C2841" t="s">
        <v>119</v>
      </c>
      <c r="D2841" t="s">
        <v>120</v>
      </c>
      <c r="E2841" t="s">
        <v>22</v>
      </c>
      <c r="F2841" t="s">
        <v>23</v>
      </c>
      <c r="G2841" t="s">
        <v>25</v>
      </c>
      <c r="H2841" s="1">
        <v>2017</v>
      </c>
      <c r="I2841" s="2">
        <v>6390</v>
      </c>
      <c r="J2841" s="3">
        <v>5024.3999999999996</v>
      </c>
      <c r="K2841">
        <f>Table1[[#This Row],[Total Revenue + Open]]/Table1[[#This Row],[Qty]]</f>
        <v>0.78629107981220647</v>
      </c>
      <c r="L2841">
        <f>Table1[[#This Row],[Total Revenue + Open]]/Table1[[#This Row],[Qty]]</f>
        <v>0.78629107981220647</v>
      </c>
    </row>
    <row r="2842" spans="1:12">
      <c r="A2842" t="s">
        <v>10</v>
      </c>
      <c r="B2842" t="s">
        <v>11</v>
      </c>
      <c r="C2842" t="s">
        <v>119</v>
      </c>
      <c r="D2842" t="s">
        <v>120</v>
      </c>
      <c r="E2842" t="s">
        <v>22</v>
      </c>
      <c r="F2842" t="s">
        <v>23</v>
      </c>
      <c r="G2842" t="s">
        <v>25</v>
      </c>
      <c r="H2842" s="1">
        <v>2017</v>
      </c>
      <c r="I2842" s="2">
        <v>12330</v>
      </c>
      <c r="J2842" s="3">
        <v>9693.2999999999993</v>
      </c>
      <c r="K2842">
        <f>Table1[[#This Row],[Total Revenue + Open]]/Table1[[#This Row],[Qty]]</f>
        <v>0.78615571776155713</v>
      </c>
      <c r="L2842">
        <f>Table1[[#This Row],[Total Revenue + Open]]/Table1[[#This Row],[Qty]]</f>
        <v>0.78615571776155713</v>
      </c>
    </row>
    <row r="2843" spans="1:12">
      <c r="A2843" t="s">
        <v>10</v>
      </c>
      <c r="B2843" t="s">
        <v>11</v>
      </c>
      <c r="C2843" t="s">
        <v>119</v>
      </c>
      <c r="D2843" t="s">
        <v>120</v>
      </c>
      <c r="E2843" t="s">
        <v>22</v>
      </c>
      <c r="F2843" t="s">
        <v>23</v>
      </c>
      <c r="G2843" t="s">
        <v>25</v>
      </c>
      <c r="H2843" s="1">
        <v>2017</v>
      </c>
      <c r="I2843" s="2">
        <v>3250</v>
      </c>
      <c r="J2843" s="3">
        <v>2551.6999999999998</v>
      </c>
      <c r="K2843">
        <f>Table1[[#This Row],[Total Revenue + Open]]/Table1[[#This Row],[Qty]]</f>
        <v>0.78513846153846145</v>
      </c>
      <c r="L2843">
        <f>Table1[[#This Row],[Total Revenue + Open]]/Table1[[#This Row],[Qty]]</f>
        <v>0.78513846153846145</v>
      </c>
    </row>
    <row r="2844" spans="1:12">
      <c r="A2844" t="s">
        <v>10</v>
      </c>
      <c r="B2844" t="s">
        <v>11</v>
      </c>
      <c r="C2844" t="s">
        <v>119</v>
      </c>
      <c r="D2844" t="s">
        <v>120</v>
      </c>
      <c r="E2844" t="s">
        <v>22</v>
      </c>
      <c r="F2844" t="s">
        <v>23</v>
      </c>
      <c r="G2844" t="s">
        <v>25</v>
      </c>
      <c r="H2844" s="1">
        <v>2017</v>
      </c>
      <c r="I2844" s="2">
        <v>165045</v>
      </c>
      <c r="J2844" s="3">
        <v>129710.1</v>
      </c>
      <c r="K2844">
        <f>Table1[[#This Row],[Total Revenue + Open]]/Table1[[#This Row],[Qty]]</f>
        <v>0.78590747977824238</v>
      </c>
      <c r="L2844">
        <f>Table1[[#This Row],[Total Revenue + Open]]/Table1[[#This Row],[Qty]]</f>
        <v>0.78590747977824238</v>
      </c>
    </row>
    <row r="2845" spans="1:12">
      <c r="A2845" t="s">
        <v>10</v>
      </c>
      <c r="B2845" t="s">
        <v>11</v>
      </c>
      <c r="C2845" t="s">
        <v>119</v>
      </c>
      <c r="D2845" t="s">
        <v>120</v>
      </c>
      <c r="E2845" t="s">
        <v>22</v>
      </c>
      <c r="F2845" t="s">
        <v>23</v>
      </c>
      <c r="G2845" t="s">
        <v>25</v>
      </c>
      <c r="H2845" s="1">
        <v>2017</v>
      </c>
      <c r="I2845" s="2">
        <v>27275</v>
      </c>
      <c r="J2845" s="3">
        <v>21432.7</v>
      </c>
      <c r="K2845">
        <f>Table1[[#This Row],[Total Revenue + Open]]/Table1[[#This Row],[Qty]]</f>
        <v>0.7858001833180569</v>
      </c>
      <c r="L2845">
        <f>Table1[[#This Row],[Total Revenue + Open]]/Table1[[#This Row],[Qty]]</f>
        <v>0.7858001833180569</v>
      </c>
    </row>
    <row r="2846" spans="1:12">
      <c r="A2846" t="s">
        <v>10</v>
      </c>
      <c r="B2846" t="s">
        <v>11</v>
      </c>
      <c r="C2846" t="s">
        <v>119</v>
      </c>
      <c r="D2846" t="s">
        <v>120</v>
      </c>
      <c r="E2846" t="s">
        <v>22</v>
      </c>
      <c r="F2846" t="s">
        <v>23</v>
      </c>
      <c r="G2846" t="s">
        <v>25</v>
      </c>
      <c r="H2846" s="1">
        <v>2017</v>
      </c>
      <c r="I2846" s="2">
        <v>43615</v>
      </c>
      <c r="J2846" s="3">
        <v>34278.1</v>
      </c>
      <c r="K2846">
        <f>Table1[[#This Row],[Total Revenue + Open]]/Table1[[#This Row],[Qty]]</f>
        <v>0.78592456723604265</v>
      </c>
      <c r="L2846">
        <f>Table1[[#This Row],[Total Revenue + Open]]/Table1[[#This Row],[Qty]]</f>
        <v>0.78592456723604265</v>
      </c>
    </row>
    <row r="2847" spans="1:12">
      <c r="A2847" t="s">
        <v>10</v>
      </c>
      <c r="B2847" t="s">
        <v>11</v>
      </c>
      <c r="C2847" t="s">
        <v>119</v>
      </c>
      <c r="D2847" t="s">
        <v>120</v>
      </c>
      <c r="E2847" t="s">
        <v>22</v>
      </c>
      <c r="F2847" t="s">
        <v>23</v>
      </c>
      <c r="G2847" t="s">
        <v>25</v>
      </c>
      <c r="H2847" s="1">
        <v>2017</v>
      </c>
      <c r="I2847" s="2">
        <v>19240</v>
      </c>
      <c r="J2847" s="3">
        <v>15120.6</v>
      </c>
      <c r="K2847">
        <f>Table1[[#This Row],[Total Revenue + Open]]/Table1[[#This Row],[Qty]]</f>
        <v>0.78589397089397095</v>
      </c>
      <c r="L2847">
        <f>Table1[[#This Row],[Total Revenue + Open]]/Table1[[#This Row],[Qty]]</f>
        <v>0.78589397089397095</v>
      </c>
    </row>
    <row r="2848" spans="1:12">
      <c r="A2848" t="s">
        <v>10</v>
      </c>
      <c r="B2848" t="s">
        <v>11</v>
      </c>
      <c r="C2848" t="s">
        <v>119</v>
      </c>
      <c r="D2848" t="s">
        <v>120</v>
      </c>
      <c r="E2848" t="s">
        <v>22</v>
      </c>
      <c r="F2848" t="s">
        <v>23</v>
      </c>
      <c r="G2848" t="s">
        <v>25</v>
      </c>
      <c r="H2848" s="1">
        <v>2018</v>
      </c>
      <c r="I2848" s="2">
        <v>12715</v>
      </c>
      <c r="J2848" s="3">
        <v>9993.5</v>
      </c>
      <c r="K2848">
        <f>Table1[[#This Row],[Total Revenue + Open]]/Table1[[#This Row],[Qty]]</f>
        <v>0.78596146283916635</v>
      </c>
      <c r="L2848">
        <f>Table1[[#This Row],[Total Revenue + Open]]/Table1[[#This Row],[Qty]]</f>
        <v>0.78596146283916635</v>
      </c>
    </row>
    <row r="2849" spans="1:12">
      <c r="A2849" t="s">
        <v>10</v>
      </c>
      <c r="B2849" t="s">
        <v>11</v>
      </c>
      <c r="C2849" t="s">
        <v>119</v>
      </c>
      <c r="D2849" t="s">
        <v>120</v>
      </c>
      <c r="E2849" t="s">
        <v>22</v>
      </c>
      <c r="F2849" t="s">
        <v>23</v>
      </c>
      <c r="G2849" t="s">
        <v>25</v>
      </c>
      <c r="H2849" s="1">
        <v>2018</v>
      </c>
      <c r="I2849" s="2">
        <v>4185</v>
      </c>
      <c r="J2849" s="3">
        <v>3286.4</v>
      </c>
      <c r="K2849">
        <f>Table1[[#This Row],[Total Revenue + Open]]/Table1[[#This Row],[Qty]]</f>
        <v>0.78528076463560337</v>
      </c>
      <c r="L2849">
        <f>Table1[[#This Row],[Total Revenue + Open]]/Table1[[#This Row],[Qty]]</f>
        <v>0.78528076463560337</v>
      </c>
    </row>
    <row r="2850" spans="1:12">
      <c r="A2850" t="s">
        <v>10</v>
      </c>
      <c r="B2850" t="s">
        <v>11</v>
      </c>
      <c r="C2850" t="s">
        <v>119</v>
      </c>
      <c r="D2850" t="s">
        <v>120</v>
      </c>
      <c r="E2850" t="s">
        <v>22</v>
      </c>
      <c r="F2850" t="s">
        <v>23</v>
      </c>
      <c r="G2850" t="s">
        <v>25</v>
      </c>
      <c r="H2850" s="1">
        <v>2018</v>
      </c>
      <c r="I2850" s="2">
        <v>31530</v>
      </c>
      <c r="J2850" s="3">
        <v>24782.3</v>
      </c>
      <c r="K2850">
        <f>Table1[[#This Row],[Total Revenue + Open]]/Table1[[#This Row],[Qty]]</f>
        <v>0.78599111956866474</v>
      </c>
      <c r="L2850">
        <f>Table1[[#This Row],[Total Revenue + Open]]/Table1[[#This Row],[Qty]]</f>
        <v>0.78599111956866474</v>
      </c>
    </row>
    <row r="2851" spans="1:12">
      <c r="A2851" t="s">
        <v>10</v>
      </c>
      <c r="B2851" t="s">
        <v>11</v>
      </c>
      <c r="C2851" t="s">
        <v>119</v>
      </c>
      <c r="D2851" t="s">
        <v>120</v>
      </c>
      <c r="E2851" t="s">
        <v>22</v>
      </c>
      <c r="F2851" t="s">
        <v>23</v>
      </c>
      <c r="G2851" t="s">
        <v>25</v>
      </c>
      <c r="H2851" s="1">
        <v>2018</v>
      </c>
      <c r="I2851" s="2">
        <v>21510</v>
      </c>
      <c r="J2851" s="3">
        <v>16898.099999999999</v>
      </c>
      <c r="K2851">
        <f>Table1[[#This Row],[Total Revenue + Open]]/Table1[[#This Row],[Qty]]</f>
        <v>0.78559274755927466</v>
      </c>
      <c r="L2851">
        <f>Table1[[#This Row],[Total Revenue + Open]]/Table1[[#This Row],[Qty]]</f>
        <v>0.78559274755927466</v>
      </c>
    </row>
    <row r="2852" spans="1:12">
      <c r="A2852" t="s">
        <v>10</v>
      </c>
      <c r="B2852" t="s">
        <v>11</v>
      </c>
      <c r="C2852" t="s">
        <v>119</v>
      </c>
      <c r="D2852" t="s">
        <v>120</v>
      </c>
      <c r="E2852" t="s">
        <v>22</v>
      </c>
      <c r="F2852" t="s">
        <v>23</v>
      </c>
      <c r="G2852" t="s">
        <v>25</v>
      </c>
      <c r="H2852" s="1">
        <v>2018</v>
      </c>
      <c r="I2852" s="2">
        <v>17390</v>
      </c>
      <c r="J2852" s="3">
        <v>13667</v>
      </c>
      <c r="K2852">
        <f>Table1[[#This Row],[Total Revenue + Open]]/Table1[[#This Row],[Qty]]</f>
        <v>0.78591144335825192</v>
      </c>
      <c r="L2852">
        <f>Table1[[#This Row],[Total Revenue + Open]]/Table1[[#This Row],[Qty]]</f>
        <v>0.78591144335825192</v>
      </c>
    </row>
    <row r="2853" spans="1:12">
      <c r="A2853" t="s">
        <v>10</v>
      </c>
      <c r="B2853" t="s">
        <v>11</v>
      </c>
      <c r="C2853" t="s">
        <v>119</v>
      </c>
      <c r="D2853" t="s">
        <v>120</v>
      </c>
      <c r="E2853" t="s">
        <v>22</v>
      </c>
      <c r="F2853" t="s">
        <v>23</v>
      </c>
      <c r="G2853" t="s">
        <v>25</v>
      </c>
      <c r="H2853" s="1">
        <v>2018</v>
      </c>
      <c r="I2853" s="2">
        <v>6160</v>
      </c>
      <c r="J2853" s="3">
        <v>4842.7</v>
      </c>
      <c r="K2853">
        <f>Table1[[#This Row],[Total Revenue + Open]]/Table1[[#This Row],[Qty]]</f>
        <v>0.78615259740259735</v>
      </c>
      <c r="L2853">
        <f>Table1[[#This Row],[Total Revenue + Open]]/Table1[[#This Row],[Qty]]</f>
        <v>0.78615259740259735</v>
      </c>
    </row>
    <row r="2854" spans="1:12">
      <c r="A2854" t="s">
        <v>10</v>
      </c>
      <c r="B2854" t="s">
        <v>11</v>
      </c>
      <c r="C2854" t="s">
        <v>119</v>
      </c>
      <c r="D2854" t="s">
        <v>120</v>
      </c>
      <c r="E2854" t="s">
        <v>22</v>
      </c>
      <c r="F2854" t="s">
        <v>23</v>
      </c>
      <c r="G2854" t="s">
        <v>25</v>
      </c>
      <c r="H2854" s="1">
        <v>2018</v>
      </c>
      <c r="I2854" s="2">
        <v>43560</v>
      </c>
      <c r="J2854" s="3">
        <v>34238.6</v>
      </c>
      <c r="K2854">
        <f>Table1[[#This Row],[Total Revenue + Open]]/Table1[[#This Row],[Qty]]</f>
        <v>0.78601010101010094</v>
      </c>
      <c r="L2854">
        <f>Table1[[#This Row],[Total Revenue + Open]]/Table1[[#This Row],[Qty]]</f>
        <v>0.78601010101010094</v>
      </c>
    </row>
    <row r="2855" spans="1:12">
      <c r="A2855" t="s">
        <v>10</v>
      </c>
      <c r="B2855" t="s">
        <v>11</v>
      </c>
      <c r="C2855" t="s">
        <v>119</v>
      </c>
      <c r="D2855" t="s">
        <v>120</v>
      </c>
      <c r="E2855" t="s">
        <v>22</v>
      </c>
      <c r="F2855" t="s">
        <v>23</v>
      </c>
      <c r="G2855" t="s">
        <v>25</v>
      </c>
      <c r="H2855" s="1">
        <v>2018</v>
      </c>
      <c r="I2855" s="2">
        <v>16155</v>
      </c>
      <c r="J2855" s="3">
        <v>12695.3</v>
      </c>
      <c r="K2855">
        <f>Table1[[#This Row],[Total Revenue + Open]]/Table1[[#This Row],[Qty]]</f>
        <v>0.78584339213865673</v>
      </c>
      <c r="L2855">
        <f>Table1[[#This Row],[Total Revenue + Open]]/Table1[[#This Row],[Qty]]</f>
        <v>0.78584339213865673</v>
      </c>
    </row>
    <row r="2856" spans="1:12">
      <c r="A2856" t="s">
        <v>10</v>
      </c>
      <c r="B2856" t="s">
        <v>11</v>
      </c>
      <c r="C2856" t="s">
        <v>119</v>
      </c>
      <c r="D2856" t="s">
        <v>120</v>
      </c>
      <c r="E2856" t="s">
        <v>22</v>
      </c>
      <c r="F2856" t="s">
        <v>23</v>
      </c>
      <c r="G2856" t="s">
        <v>25</v>
      </c>
      <c r="H2856" s="1">
        <v>2018</v>
      </c>
      <c r="I2856" s="2">
        <v>189095</v>
      </c>
      <c r="J2856" s="3">
        <v>148622.70000000001</v>
      </c>
      <c r="K2856">
        <f>Table1[[#This Row],[Total Revenue + Open]]/Table1[[#This Row],[Qty]]</f>
        <v>0.78596842856765126</v>
      </c>
      <c r="L2856">
        <f>Table1[[#This Row],[Total Revenue + Open]]/Table1[[#This Row],[Qty]]</f>
        <v>0.78596842856765126</v>
      </c>
    </row>
    <row r="2857" spans="1:12">
      <c r="A2857" t="s">
        <v>10</v>
      </c>
      <c r="B2857" t="s">
        <v>11</v>
      </c>
      <c r="C2857" t="s">
        <v>119</v>
      </c>
      <c r="D2857" t="s">
        <v>120</v>
      </c>
      <c r="E2857" t="s">
        <v>22</v>
      </c>
      <c r="F2857" t="s">
        <v>23</v>
      </c>
      <c r="G2857" t="s">
        <v>25</v>
      </c>
      <c r="H2857" s="1">
        <v>2018</v>
      </c>
      <c r="I2857" s="2">
        <v>10360</v>
      </c>
      <c r="J2857" s="3">
        <v>8144.9</v>
      </c>
      <c r="K2857">
        <f>Table1[[#This Row],[Total Revenue + Open]]/Table1[[#This Row],[Qty]]</f>
        <v>0.78618725868725869</v>
      </c>
      <c r="L2857">
        <f>Table1[[#This Row],[Total Revenue + Open]]/Table1[[#This Row],[Qty]]</f>
        <v>0.78618725868725869</v>
      </c>
    </row>
    <row r="2858" spans="1:12">
      <c r="A2858" t="s">
        <v>10</v>
      </c>
      <c r="B2858" t="s">
        <v>11</v>
      </c>
      <c r="C2858" t="s">
        <v>119</v>
      </c>
      <c r="D2858" t="s">
        <v>120</v>
      </c>
      <c r="E2858" t="s">
        <v>22</v>
      </c>
      <c r="F2858" t="s">
        <v>23</v>
      </c>
      <c r="G2858" t="s">
        <v>25</v>
      </c>
      <c r="H2858" s="1">
        <v>2018</v>
      </c>
      <c r="I2858" s="2">
        <v>26085</v>
      </c>
      <c r="J2858" s="3">
        <v>20500.5</v>
      </c>
      <c r="K2858">
        <f>Table1[[#This Row],[Total Revenue + Open]]/Table1[[#This Row],[Qty]]</f>
        <v>0.78591144335825192</v>
      </c>
      <c r="L2858">
        <f>Table1[[#This Row],[Total Revenue + Open]]/Table1[[#This Row],[Qty]]</f>
        <v>0.78591144335825192</v>
      </c>
    </row>
    <row r="2859" spans="1:12">
      <c r="A2859" t="s">
        <v>10</v>
      </c>
      <c r="B2859" t="s">
        <v>11</v>
      </c>
      <c r="C2859" t="s">
        <v>119</v>
      </c>
      <c r="D2859" t="s">
        <v>120</v>
      </c>
      <c r="E2859" t="s">
        <v>22</v>
      </c>
      <c r="F2859" t="s">
        <v>23</v>
      </c>
      <c r="G2859" t="s">
        <v>25</v>
      </c>
      <c r="H2859" s="1">
        <v>2018</v>
      </c>
      <c r="I2859" s="2">
        <v>15275</v>
      </c>
      <c r="J2859" s="3">
        <v>12000.1</v>
      </c>
      <c r="K2859">
        <f>Table1[[#This Row],[Total Revenue + Open]]/Table1[[#This Row],[Qty]]</f>
        <v>0.7856039279869067</v>
      </c>
      <c r="L2859">
        <f>Table1[[#This Row],[Total Revenue + Open]]/Table1[[#This Row],[Qty]]</f>
        <v>0.7856039279869067</v>
      </c>
    </row>
    <row r="2860" spans="1:12">
      <c r="A2860" t="s">
        <v>10</v>
      </c>
      <c r="B2860" t="s">
        <v>11</v>
      </c>
      <c r="C2860" t="s">
        <v>119</v>
      </c>
      <c r="D2860" t="s">
        <v>120</v>
      </c>
      <c r="E2860" t="s">
        <v>22</v>
      </c>
      <c r="F2860" t="s">
        <v>23</v>
      </c>
      <c r="G2860" t="s">
        <v>25</v>
      </c>
      <c r="H2860" s="1">
        <v>2019</v>
      </c>
      <c r="I2860" s="2">
        <v>16180</v>
      </c>
      <c r="J2860" s="3">
        <v>12719</v>
      </c>
      <c r="K2860">
        <f>Table1[[#This Row],[Total Revenue + Open]]/Table1[[#This Row],[Qty]]</f>
        <v>0.78609394313967862</v>
      </c>
      <c r="L2860">
        <f>Table1[[#This Row],[Total Revenue + Open]]/Table1[[#This Row],[Qty]]</f>
        <v>0.78609394313967862</v>
      </c>
    </row>
    <row r="2861" spans="1:12">
      <c r="A2861" t="s">
        <v>10</v>
      </c>
      <c r="B2861" t="s">
        <v>11</v>
      </c>
      <c r="C2861" t="s">
        <v>119</v>
      </c>
      <c r="D2861" t="s">
        <v>120</v>
      </c>
      <c r="E2861" t="s">
        <v>22</v>
      </c>
      <c r="F2861" t="s">
        <v>23</v>
      </c>
      <c r="G2861" t="s">
        <v>25</v>
      </c>
      <c r="H2861" s="1">
        <v>2019</v>
      </c>
      <c r="I2861" s="2">
        <v>88620</v>
      </c>
      <c r="J2861" s="3">
        <v>69654.3</v>
      </c>
      <c r="K2861">
        <f>Table1[[#This Row],[Total Revenue + Open]]/Table1[[#This Row],[Qty]]</f>
        <v>0.78598849018280303</v>
      </c>
      <c r="L2861">
        <f>Table1[[#This Row],[Total Revenue + Open]]/Table1[[#This Row],[Qty]]</f>
        <v>0.78598849018280303</v>
      </c>
    </row>
    <row r="2862" spans="1:12">
      <c r="A2862" t="s">
        <v>10</v>
      </c>
      <c r="B2862" t="s">
        <v>11</v>
      </c>
      <c r="C2862" t="s">
        <v>119</v>
      </c>
      <c r="D2862" t="s">
        <v>120</v>
      </c>
      <c r="E2862" t="s">
        <v>22</v>
      </c>
      <c r="F2862" t="s">
        <v>23</v>
      </c>
      <c r="G2862" t="s">
        <v>25</v>
      </c>
      <c r="H2862" s="1">
        <v>2019</v>
      </c>
      <c r="I2862" s="2">
        <v>43005</v>
      </c>
      <c r="J2862" s="3">
        <v>33804.1</v>
      </c>
      <c r="K2862">
        <f>Table1[[#This Row],[Total Revenue + Open]]/Table1[[#This Row],[Qty]]</f>
        <v>0.78605045924892447</v>
      </c>
      <c r="L2862">
        <f>Table1[[#This Row],[Total Revenue + Open]]/Table1[[#This Row],[Qty]]</f>
        <v>0.78605045924892447</v>
      </c>
    </row>
    <row r="2863" spans="1:12">
      <c r="A2863" t="s">
        <v>10</v>
      </c>
      <c r="B2863" t="s">
        <v>11</v>
      </c>
      <c r="C2863" t="s">
        <v>119</v>
      </c>
      <c r="D2863" t="s">
        <v>120</v>
      </c>
      <c r="E2863" t="s">
        <v>22</v>
      </c>
      <c r="F2863" t="s">
        <v>23</v>
      </c>
      <c r="G2863" t="s">
        <v>25</v>
      </c>
      <c r="H2863" s="1">
        <v>2019</v>
      </c>
      <c r="I2863" s="2">
        <v>8015</v>
      </c>
      <c r="J2863" s="3">
        <v>6296.3</v>
      </c>
      <c r="K2863">
        <f>Table1[[#This Row],[Total Revenue + Open]]/Table1[[#This Row],[Qty]]</f>
        <v>0.78556456643792894</v>
      </c>
      <c r="L2863">
        <f>Table1[[#This Row],[Total Revenue + Open]]/Table1[[#This Row],[Qty]]</f>
        <v>0.78556456643792894</v>
      </c>
    </row>
    <row r="2864" spans="1:12">
      <c r="A2864" t="s">
        <v>10</v>
      </c>
      <c r="B2864" t="s">
        <v>11</v>
      </c>
      <c r="C2864" t="s">
        <v>119</v>
      </c>
      <c r="D2864" t="s">
        <v>120</v>
      </c>
      <c r="E2864" t="s">
        <v>22</v>
      </c>
      <c r="F2864" t="s">
        <v>23</v>
      </c>
      <c r="G2864" t="s">
        <v>25</v>
      </c>
      <c r="H2864" s="1">
        <v>2019</v>
      </c>
      <c r="I2864" s="2">
        <v>6780</v>
      </c>
      <c r="J2864" s="3">
        <v>5324.6</v>
      </c>
      <c r="K2864">
        <f>Table1[[#This Row],[Total Revenue + Open]]/Table1[[#This Row],[Qty]]</f>
        <v>0.78533923303834818</v>
      </c>
      <c r="L2864">
        <f>Table1[[#This Row],[Total Revenue + Open]]/Table1[[#This Row],[Qty]]</f>
        <v>0.78533923303834818</v>
      </c>
    </row>
    <row r="2865" spans="1:12">
      <c r="A2865" t="s">
        <v>10</v>
      </c>
      <c r="B2865" t="s">
        <v>11</v>
      </c>
      <c r="C2865" t="s">
        <v>119</v>
      </c>
      <c r="D2865" t="s">
        <v>120</v>
      </c>
      <c r="E2865" t="s">
        <v>22</v>
      </c>
      <c r="F2865" t="s">
        <v>23</v>
      </c>
      <c r="G2865" t="s">
        <v>25</v>
      </c>
      <c r="H2865" s="1">
        <v>2019</v>
      </c>
      <c r="I2865" s="2">
        <v>24810</v>
      </c>
      <c r="J2865" s="3">
        <v>19497.2</v>
      </c>
      <c r="K2865">
        <f>Table1[[#This Row],[Total Revenue + Open]]/Table1[[#This Row],[Qty]]</f>
        <v>0.78586054010479645</v>
      </c>
      <c r="L2865">
        <f>Table1[[#This Row],[Total Revenue + Open]]/Table1[[#This Row],[Qty]]</f>
        <v>0.78586054010479645</v>
      </c>
    </row>
    <row r="2866" spans="1:12">
      <c r="A2866" t="s">
        <v>10</v>
      </c>
      <c r="B2866" t="s">
        <v>11</v>
      </c>
      <c r="C2866" t="s">
        <v>119</v>
      </c>
      <c r="D2866" t="s">
        <v>120</v>
      </c>
      <c r="E2866" t="s">
        <v>22</v>
      </c>
      <c r="F2866" t="s">
        <v>23</v>
      </c>
      <c r="G2866" t="s">
        <v>25</v>
      </c>
      <c r="H2866" s="1">
        <v>2019</v>
      </c>
      <c r="I2866" s="2">
        <v>2365</v>
      </c>
      <c r="J2866" s="3">
        <v>1856.5</v>
      </c>
      <c r="K2866">
        <f>Table1[[#This Row],[Total Revenue + Open]]/Table1[[#This Row],[Qty]]</f>
        <v>0.78498942917547565</v>
      </c>
      <c r="L2866">
        <f>Table1[[#This Row],[Total Revenue + Open]]/Table1[[#This Row],[Qty]]</f>
        <v>0.78498942917547565</v>
      </c>
    </row>
    <row r="2867" spans="1:12">
      <c r="A2867" t="s">
        <v>10</v>
      </c>
      <c r="B2867" t="s">
        <v>11</v>
      </c>
      <c r="C2867" t="s">
        <v>119</v>
      </c>
      <c r="D2867" t="s">
        <v>120</v>
      </c>
      <c r="E2867" t="s">
        <v>22</v>
      </c>
      <c r="F2867" t="s">
        <v>23</v>
      </c>
      <c r="G2867" t="s">
        <v>25</v>
      </c>
      <c r="H2867" s="1">
        <v>2019</v>
      </c>
      <c r="I2867" s="2">
        <v>112000</v>
      </c>
      <c r="J2867" s="3">
        <v>88021.8</v>
      </c>
      <c r="K2867">
        <f>Table1[[#This Row],[Total Revenue + Open]]/Table1[[#This Row],[Qty]]</f>
        <v>0.78590892857142858</v>
      </c>
      <c r="L2867">
        <f>Table1[[#This Row],[Total Revenue + Open]]/Table1[[#This Row],[Qty]]</f>
        <v>0.78590892857142858</v>
      </c>
    </row>
    <row r="2868" spans="1:12">
      <c r="A2868" t="s">
        <v>10</v>
      </c>
      <c r="B2868" t="s">
        <v>11</v>
      </c>
      <c r="C2868" t="s">
        <v>119</v>
      </c>
      <c r="D2868" t="s">
        <v>120</v>
      </c>
      <c r="E2868" t="s">
        <v>22</v>
      </c>
      <c r="F2868" t="s">
        <v>23</v>
      </c>
      <c r="G2868" t="s">
        <v>25</v>
      </c>
      <c r="H2868" s="1">
        <v>2019</v>
      </c>
      <c r="I2868" s="2">
        <v>23685</v>
      </c>
      <c r="J2868" s="3">
        <v>18612.400000000001</v>
      </c>
      <c r="K2868">
        <f>Table1[[#This Row],[Total Revenue + Open]]/Table1[[#This Row],[Qty]]</f>
        <v>0.78583069453240451</v>
      </c>
      <c r="L2868">
        <f>Table1[[#This Row],[Total Revenue + Open]]/Table1[[#This Row],[Qty]]</f>
        <v>0.78583069453240451</v>
      </c>
    </row>
    <row r="2869" spans="1:12">
      <c r="A2869" t="s">
        <v>10</v>
      </c>
      <c r="B2869" t="s">
        <v>11</v>
      </c>
      <c r="C2869" t="s">
        <v>119</v>
      </c>
      <c r="D2869" t="s">
        <v>120</v>
      </c>
      <c r="E2869" t="s">
        <v>22</v>
      </c>
      <c r="F2869" t="s">
        <v>23</v>
      </c>
      <c r="G2869" t="s">
        <v>25</v>
      </c>
      <c r="H2869" s="1">
        <v>2019</v>
      </c>
      <c r="I2869" s="2">
        <v>43175</v>
      </c>
      <c r="J2869" s="3">
        <v>33922.6</v>
      </c>
      <c r="K2869">
        <f>Table1[[#This Row],[Total Revenue + Open]]/Table1[[#This Row],[Qty]]</f>
        <v>0.78570005790387953</v>
      </c>
      <c r="L2869">
        <f>Table1[[#This Row],[Total Revenue + Open]]/Table1[[#This Row],[Qty]]</f>
        <v>0.78570005790387953</v>
      </c>
    </row>
    <row r="2870" spans="1:12">
      <c r="A2870" t="s">
        <v>10</v>
      </c>
      <c r="B2870" t="s">
        <v>11</v>
      </c>
      <c r="C2870" t="s">
        <v>119</v>
      </c>
      <c r="D2870" t="s">
        <v>120</v>
      </c>
      <c r="E2870" t="s">
        <v>22</v>
      </c>
      <c r="F2870" t="s">
        <v>23</v>
      </c>
      <c r="G2870" t="s">
        <v>25</v>
      </c>
      <c r="H2870" s="1">
        <v>2019</v>
      </c>
      <c r="I2870" s="2">
        <v>6975</v>
      </c>
      <c r="J2870" s="3">
        <v>5482.6</v>
      </c>
      <c r="K2870">
        <f>Table1[[#This Row],[Total Revenue + Open]]/Table1[[#This Row],[Qty]]</f>
        <v>0.78603584229390688</v>
      </c>
      <c r="L2870">
        <f>Table1[[#This Row],[Total Revenue + Open]]/Table1[[#This Row],[Qty]]</f>
        <v>0.78603584229390688</v>
      </c>
    </row>
    <row r="2871" spans="1:12">
      <c r="A2871" t="s">
        <v>10</v>
      </c>
      <c r="B2871" t="s">
        <v>11</v>
      </c>
      <c r="C2871" t="s">
        <v>119</v>
      </c>
      <c r="D2871" t="s">
        <v>120</v>
      </c>
      <c r="E2871" t="s">
        <v>22</v>
      </c>
      <c r="F2871" t="s">
        <v>23</v>
      </c>
      <c r="G2871" t="s">
        <v>25</v>
      </c>
      <c r="H2871" s="1">
        <v>2020</v>
      </c>
      <c r="I2871" s="2">
        <v>19115</v>
      </c>
      <c r="J2871" s="3">
        <v>15017.9</v>
      </c>
      <c r="K2871">
        <f>Table1[[#This Row],[Total Revenue + Open]]/Table1[[#This Row],[Qty]]</f>
        <v>0.78566047606591682</v>
      </c>
      <c r="L2871">
        <f>Table1[[#This Row],[Total Revenue + Open]]/Table1[[#This Row],[Qty]]</f>
        <v>0.78566047606591682</v>
      </c>
    </row>
    <row r="2872" spans="1:12">
      <c r="A2872" t="s">
        <v>10</v>
      </c>
      <c r="B2872" t="s">
        <v>11</v>
      </c>
      <c r="C2872" t="s">
        <v>119</v>
      </c>
      <c r="D2872" t="s">
        <v>120</v>
      </c>
      <c r="E2872" t="s">
        <v>22</v>
      </c>
      <c r="F2872" t="s">
        <v>23</v>
      </c>
      <c r="G2872" t="s">
        <v>25</v>
      </c>
      <c r="H2872" s="1">
        <v>2020</v>
      </c>
      <c r="I2872" s="2">
        <v>59130</v>
      </c>
      <c r="J2872" s="3">
        <v>46475.7</v>
      </c>
      <c r="K2872">
        <f>Table1[[#This Row],[Total Revenue + Open]]/Table1[[#This Row],[Qty]]</f>
        <v>0.78599188229325212</v>
      </c>
      <c r="L2872">
        <f>Table1[[#This Row],[Total Revenue + Open]]/Table1[[#This Row],[Qty]]</f>
        <v>0.78599188229325212</v>
      </c>
    </row>
    <row r="2873" spans="1:12">
      <c r="A2873" t="s">
        <v>10</v>
      </c>
      <c r="B2873" t="s">
        <v>11</v>
      </c>
      <c r="C2873" t="s">
        <v>119</v>
      </c>
      <c r="D2873" t="s">
        <v>120</v>
      </c>
      <c r="E2873" t="s">
        <v>22</v>
      </c>
      <c r="F2873" t="s">
        <v>23</v>
      </c>
      <c r="G2873" t="s">
        <v>25</v>
      </c>
      <c r="H2873" s="1">
        <v>2020</v>
      </c>
      <c r="I2873" s="2">
        <v>9810</v>
      </c>
      <c r="J2873" s="3">
        <v>7710.4</v>
      </c>
      <c r="K2873">
        <f>Table1[[#This Row],[Total Revenue + Open]]/Table1[[#This Row],[Qty]]</f>
        <v>0.78597349643221204</v>
      </c>
      <c r="L2873">
        <f>Table1[[#This Row],[Total Revenue + Open]]/Table1[[#This Row],[Qty]]</f>
        <v>0.78597349643221204</v>
      </c>
    </row>
    <row r="2874" spans="1:12">
      <c r="A2874" t="s">
        <v>10</v>
      </c>
      <c r="B2874" t="s">
        <v>11</v>
      </c>
      <c r="C2874" t="s">
        <v>119</v>
      </c>
      <c r="D2874" t="s">
        <v>120</v>
      </c>
      <c r="E2874" t="s">
        <v>22</v>
      </c>
      <c r="F2874" t="s">
        <v>23</v>
      </c>
      <c r="G2874" t="s">
        <v>25</v>
      </c>
      <c r="H2874" s="1">
        <v>2020</v>
      </c>
      <c r="I2874" s="2">
        <v>79075</v>
      </c>
      <c r="J2874" s="3">
        <v>62141.4</v>
      </c>
      <c r="K2874">
        <f>Table1[[#This Row],[Total Revenue + Open]]/Table1[[#This Row],[Qty]]</f>
        <v>0.78585393613657917</v>
      </c>
      <c r="L2874">
        <f>Table1[[#This Row],[Total Revenue + Open]]/Table1[[#This Row],[Qty]]</f>
        <v>0.78585393613657917</v>
      </c>
    </row>
    <row r="2875" spans="1:12">
      <c r="A2875" t="s">
        <v>10</v>
      </c>
      <c r="B2875" t="s">
        <v>11</v>
      </c>
      <c r="C2875" t="s">
        <v>119</v>
      </c>
      <c r="D2875" t="s">
        <v>120</v>
      </c>
      <c r="E2875" t="s">
        <v>22</v>
      </c>
      <c r="F2875" t="s">
        <v>23</v>
      </c>
      <c r="G2875" t="s">
        <v>25</v>
      </c>
      <c r="H2875" s="1">
        <v>2020</v>
      </c>
      <c r="I2875" s="2">
        <v>54730</v>
      </c>
      <c r="J2875" s="3">
        <v>43007.6</v>
      </c>
      <c r="K2875">
        <f>Table1[[#This Row],[Total Revenue + Open]]/Table1[[#This Row],[Qty]]</f>
        <v>0.78581399598026669</v>
      </c>
      <c r="L2875">
        <f>Table1[[#This Row],[Total Revenue + Open]]/Table1[[#This Row],[Qty]]</f>
        <v>0.78581399598026669</v>
      </c>
    </row>
    <row r="2876" spans="1:12">
      <c r="A2876" t="s">
        <v>10</v>
      </c>
      <c r="B2876" t="s">
        <v>11</v>
      </c>
      <c r="C2876" t="s">
        <v>119</v>
      </c>
      <c r="D2876" t="s">
        <v>120</v>
      </c>
      <c r="E2876" t="s">
        <v>22</v>
      </c>
      <c r="F2876" t="s">
        <v>23</v>
      </c>
      <c r="G2876" t="s">
        <v>25</v>
      </c>
      <c r="H2876" s="1">
        <v>2020</v>
      </c>
      <c r="I2876" s="2">
        <v>4870</v>
      </c>
      <c r="J2876" s="3">
        <v>3823.6</v>
      </c>
      <c r="K2876">
        <f>Table1[[#This Row],[Total Revenue + Open]]/Table1[[#This Row],[Qty]]</f>
        <v>0.78513347022587265</v>
      </c>
      <c r="L2876">
        <f>Table1[[#This Row],[Total Revenue + Open]]/Table1[[#This Row],[Qty]]</f>
        <v>0.78513347022587265</v>
      </c>
    </row>
    <row r="2877" spans="1:12">
      <c r="A2877" t="s">
        <v>10</v>
      </c>
      <c r="B2877" t="s">
        <v>11</v>
      </c>
      <c r="C2877" t="s">
        <v>119</v>
      </c>
      <c r="D2877" t="s">
        <v>120</v>
      </c>
      <c r="E2877" t="s">
        <v>22</v>
      </c>
      <c r="F2877" t="s">
        <v>23</v>
      </c>
      <c r="G2877" t="s">
        <v>25</v>
      </c>
      <c r="H2877" s="1">
        <v>2020</v>
      </c>
      <c r="I2877" s="2">
        <v>4100</v>
      </c>
      <c r="J2877" s="3">
        <v>3223.2</v>
      </c>
      <c r="K2877">
        <f>Table1[[#This Row],[Total Revenue + Open]]/Table1[[#This Row],[Qty]]</f>
        <v>0.78614634146341456</v>
      </c>
      <c r="L2877">
        <f>Table1[[#This Row],[Total Revenue + Open]]/Table1[[#This Row],[Qty]]</f>
        <v>0.78614634146341456</v>
      </c>
    </row>
    <row r="2878" spans="1:12">
      <c r="A2878" t="s">
        <v>10</v>
      </c>
      <c r="B2878" t="s">
        <v>11</v>
      </c>
      <c r="C2878" t="s">
        <v>119</v>
      </c>
      <c r="D2878" t="s">
        <v>258</v>
      </c>
      <c r="E2878" t="s">
        <v>15</v>
      </c>
      <c r="F2878" t="s">
        <v>31</v>
      </c>
      <c r="G2878" t="s">
        <v>66</v>
      </c>
      <c r="H2878" s="1">
        <v>2018</v>
      </c>
      <c r="I2878" s="2">
        <v>1285</v>
      </c>
      <c r="J2878" s="3">
        <v>3174.75</v>
      </c>
      <c r="K2878">
        <f>Table1[[#This Row],[Total Revenue + Open]]/Table1[[#This Row],[Qty]]</f>
        <v>2.4706225680933853</v>
      </c>
      <c r="L2878">
        <f>Table1[[#This Row],[Qty]]/Table1[[#This Row],[Total Revenue + Open]]</f>
        <v>0.404756280022049</v>
      </c>
    </row>
    <row r="2879" spans="1:12">
      <c r="A2879" t="s">
        <v>10</v>
      </c>
      <c r="B2879" t="s">
        <v>11</v>
      </c>
      <c r="C2879" t="s">
        <v>119</v>
      </c>
      <c r="D2879" t="s">
        <v>258</v>
      </c>
      <c r="E2879" t="s">
        <v>15</v>
      </c>
      <c r="F2879" t="s">
        <v>31</v>
      </c>
      <c r="G2879" t="s">
        <v>66</v>
      </c>
      <c r="H2879" s="1">
        <v>2018</v>
      </c>
      <c r="I2879" s="2">
        <v>1385</v>
      </c>
      <c r="J2879" s="3">
        <v>3423.75</v>
      </c>
      <c r="K2879">
        <f>Table1[[#This Row],[Total Revenue + Open]]/Table1[[#This Row],[Qty]]</f>
        <v>2.4720216606498195</v>
      </c>
      <c r="L2879">
        <f>Table1[[#This Row],[Qty]]/Table1[[#This Row],[Total Revenue + Open]]</f>
        <v>0.40452719970792261</v>
      </c>
    </row>
    <row r="2880" spans="1:12">
      <c r="A2880" t="s">
        <v>10</v>
      </c>
      <c r="B2880" t="s">
        <v>11</v>
      </c>
      <c r="C2880" t="s">
        <v>119</v>
      </c>
      <c r="D2880" t="s">
        <v>258</v>
      </c>
      <c r="E2880" t="s">
        <v>15</v>
      </c>
      <c r="F2880" t="s">
        <v>31</v>
      </c>
      <c r="G2880" t="s">
        <v>259</v>
      </c>
      <c r="H2880" s="1">
        <v>2017</v>
      </c>
      <c r="I2880" s="2">
        <v>4375</v>
      </c>
      <c r="J2880" s="3">
        <v>10744.5</v>
      </c>
      <c r="K2880">
        <f>Table1[[#This Row],[Total Revenue + Open]]/Table1[[#This Row],[Qty]]</f>
        <v>2.4558857142857144</v>
      </c>
      <c r="L2880">
        <f>Table1[[#This Row],[Qty]]/Table1[[#This Row],[Total Revenue + Open]]</f>
        <v>0.40718507143189536</v>
      </c>
    </row>
    <row r="2881" spans="1:12">
      <c r="A2881" t="s">
        <v>10</v>
      </c>
      <c r="B2881" t="s">
        <v>11</v>
      </c>
      <c r="C2881" t="s">
        <v>119</v>
      </c>
      <c r="D2881" t="s">
        <v>258</v>
      </c>
      <c r="E2881" t="s">
        <v>15</v>
      </c>
      <c r="F2881" t="s">
        <v>16</v>
      </c>
      <c r="G2881" t="s">
        <v>161</v>
      </c>
      <c r="H2881" s="1">
        <v>2017</v>
      </c>
      <c r="I2881" s="2">
        <v>2515</v>
      </c>
      <c r="J2881" s="3">
        <v>5525</v>
      </c>
      <c r="K2881">
        <f>Table1[[#This Row],[Total Revenue + Open]]/Table1[[#This Row],[Qty]]</f>
        <v>2.1968190854870775</v>
      </c>
      <c r="L2881">
        <f>Table1[[#This Row],[Qty]]/Table1[[#This Row],[Total Revenue + Open]]</f>
        <v>0.45520361990950226</v>
      </c>
    </row>
    <row r="2882" spans="1:12">
      <c r="A2882" t="s">
        <v>10</v>
      </c>
      <c r="B2882" t="s">
        <v>11</v>
      </c>
      <c r="C2882" t="s">
        <v>119</v>
      </c>
      <c r="D2882" t="s">
        <v>260</v>
      </c>
      <c r="E2882" t="s">
        <v>15</v>
      </c>
      <c r="F2882" t="s">
        <v>31</v>
      </c>
      <c r="G2882" t="s">
        <v>66</v>
      </c>
      <c r="H2882" s="1">
        <v>2021</v>
      </c>
      <c r="I2882" s="2">
        <v>2865</v>
      </c>
      <c r="J2882" s="3">
        <v>7096.5</v>
      </c>
      <c r="K2882">
        <f>Table1[[#This Row],[Total Revenue + Open]]/Table1[[#This Row],[Qty]]</f>
        <v>2.4769633507853404</v>
      </c>
      <c r="L2882">
        <f>Table1[[#This Row],[Qty]]/Table1[[#This Row],[Total Revenue + Open]]</f>
        <v>0.40372014373282605</v>
      </c>
    </row>
    <row r="2883" spans="1:12">
      <c r="A2883" t="s">
        <v>10</v>
      </c>
      <c r="B2883" t="s">
        <v>11</v>
      </c>
      <c r="C2883" t="s">
        <v>119</v>
      </c>
      <c r="D2883" t="s">
        <v>260</v>
      </c>
      <c r="E2883" t="s">
        <v>15</v>
      </c>
      <c r="F2883" t="s">
        <v>31</v>
      </c>
      <c r="G2883" t="s">
        <v>66</v>
      </c>
      <c r="H2883" s="1">
        <v>2021</v>
      </c>
      <c r="I2883" s="2">
        <v>1585</v>
      </c>
      <c r="J2883" s="3">
        <v>3921.75</v>
      </c>
      <c r="K2883">
        <f>Table1[[#This Row],[Total Revenue + Open]]/Table1[[#This Row],[Qty]]</f>
        <v>2.4742902208201891</v>
      </c>
      <c r="L2883">
        <f>Table1[[#This Row],[Qty]]/Table1[[#This Row],[Total Revenue + Open]]</f>
        <v>0.40415630777076561</v>
      </c>
    </row>
    <row r="2884" spans="1:12">
      <c r="A2884" t="s">
        <v>10</v>
      </c>
      <c r="B2884" t="s">
        <v>11</v>
      </c>
      <c r="C2884" t="s">
        <v>119</v>
      </c>
      <c r="D2884" t="s">
        <v>260</v>
      </c>
      <c r="E2884" t="s">
        <v>15</v>
      </c>
      <c r="F2884" t="s">
        <v>31</v>
      </c>
      <c r="G2884" t="s">
        <v>66</v>
      </c>
      <c r="H2884" s="1">
        <v>2021</v>
      </c>
      <c r="I2884" s="2">
        <v>1410</v>
      </c>
      <c r="J2884" s="3">
        <v>3486</v>
      </c>
      <c r="K2884">
        <f>Table1[[#This Row],[Total Revenue + Open]]/Table1[[#This Row],[Qty]]</f>
        <v>2.472340425531915</v>
      </c>
      <c r="L2884">
        <f>Table1[[#This Row],[Qty]]/Table1[[#This Row],[Total Revenue + Open]]</f>
        <v>0.40447504302925991</v>
      </c>
    </row>
    <row r="2885" spans="1:12">
      <c r="A2885" t="s">
        <v>10</v>
      </c>
      <c r="B2885" t="s">
        <v>11</v>
      </c>
      <c r="C2885" t="s">
        <v>119</v>
      </c>
      <c r="D2885" t="s">
        <v>260</v>
      </c>
      <c r="E2885" t="s">
        <v>15</v>
      </c>
      <c r="F2885" t="s">
        <v>31</v>
      </c>
      <c r="G2885" t="s">
        <v>66</v>
      </c>
      <c r="H2885" s="1">
        <v>2021</v>
      </c>
      <c r="I2885" s="2">
        <v>11710</v>
      </c>
      <c r="J2885" s="3">
        <v>29008.5</v>
      </c>
      <c r="K2885">
        <f>Table1[[#This Row],[Total Revenue + Open]]/Table1[[#This Row],[Qty]]</f>
        <v>2.4772416737830913</v>
      </c>
      <c r="L2885">
        <f>Table1[[#This Row],[Qty]]/Table1[[#This Row],[Total Revenue + Open]]</f>
        <v>0.40367478497681714</v>
      </c>
    </row>
    <row r="2886" spans="1:12">
      <c r="A2886" t="s">
        <v>10</v>
      </c>
      <c r="B2886" t="s">
        <v>11</v>
      </c>
      <c r="C2886" t="s">
        <v>119</v>
      </c>
      <c r="D2886" t="s">
        <v>260</v>
      </c>
      <c r="E2886" t="s">
        <v>15</v>
      </c>
      <c r="F2886" t="s">
        <v>31</v>
      </c>
      <c r="G2886" t="s">
        <v>66</v>
      </c>
      <c r="H2886" s="1">
        <v>2021</v>
      </c>
      <c r="I2886" s="2">
        <v>4850</v>
      </c>
      <c r="J2886" s="3">
        <v>12014.25</v>
      </c>
      <c r="K2886">
        <f>Table1[[#This Row],[Total Revenue + Open]]/Table1[[#This Row],[Qty]]</f>
        <v>2.4771649484536082</v>
      </c>
      <c r="L2886">
        <f>Table1[[#This Row],[Qty]]/Table1[[#This Row],[Total Revenue + Open]]</f>
        <v>0.40368728801215226</v>
      </c>
    </row>
    <row r="2887" spans="1:12">
      <c r="A2887" t="s">
        <v>10</v>
      </c>
      <c r="B2887" t="s">
        <v>11</v>
      </c>
      <c r="C2887" t="s">
        <v>119</v>
      </c>
      <c r="D2887" t="s">
        <v>260</v>
      </c>
      <c r="E2887" t="s">
        <v>15</v>
      </c>
      <c r="F2887" t="s">
        <v>31</v>
      </c>
      <c r="G2887" t="s">
        <v>66</v>
      </c>
      <c r="H2887" s="1">
        <v>2021</v>
      </c>
      <c r="I2887" s="2">
        <v>7090</v>
      </c>
      <c r="J2887" s="3">
        <v>17554.5</v>
      </c>
      <c r="K2887">
        <f>Table1[[#This Row],[Total Revenue + Open]]/Table1[[#This Row],[Qty]]</f>
        <v>2.4759520451339916</v>
      </c>
      <c r="L2887">
        <f>Table1[[#This Row],[Qty]]/Table1[[#This Row],[Total Revenue + Open]]</f>
        <v>0.40388504372098322</v>
      </c>
    </row>
    <row r="2888" spans="1:12" hidden="1">
      <c r="A2888" t="s">
        <v>544</v>
      </c>
      <c r="B2888" t="s">
        <v>11</v>
      </c>
      <c r="C2888" t="s">
        <v>73</v>
      </c>
      <c r="D2888" t="s">
        <v>550</v>
      </c>
      <c r="E2888" t="s">
        <v>15</v>
      </c>
      <c r="F2888" t="s">
        <v>80</v>
      </c>
      <c r="G2888" t="s">
        <v>84</v>
      </c>
      <c r="H2888" s="1">
        <v>2022</v>
      </c>
      <c r="I2888" s="2">
        <v>17790</v>
      </c>
      <c r="J2888" s="3">
        <v>19738.011525927599</v>
      </c>
      <c r="K2888">
        <f>Table1[[#This Row],[Total Revenue + Open]]/Table1[[#This Row],[Qty]]</f>
        <v>1.1095003668312309</v>
      </c>
      <c r="L2888">
        <f>Table1[[#This Row],[Total Revenue + Open]]/Table1[[#This Row],[Qty]]</f>
        <v>1.1095003668312309</v>
      </c>
    </row>
    <row r="2889" spans="1:12" hidden="1">
      <c r="A2889" t="s">
        <v>544</v>
      </c>
      <c r="B2889" t="s">
        <v>11</v>
      </c>
      <c r="C2889" t="s">
        <v>73</v>
      </c>
      <c r="D2889" t="s">
        <v>545</v>
      </c>
      <c r="E2889" t="s">
        <v>15</v>
      </c>
      <c r="F2889" t="s">
        <v>566</v>
      </c>
      <c r="G2889" t="s">
        <v>569</v>
      </c>
      <c r="H2889" s="1">
        <v>2022</v>
      </c>
      <c r="I2889" s="2">
        <v>20100</v>
      </c>
      <c r="J2889" s="3">
        <v>18521.721356582399</v>
      </c>
      <c r="K2889">
        <f>Table1[[#This Row],[Total Revenue + Open]]/Table1[[#This Row],[Qty]]</f>
        <v>0.92147867445683573</v>
      </c>
      <c r="L2889">
        <f>Table1[[#This Row],[Total Revenue + Open]]/Table1[[#This Row],[Qty]]</f>
        <v>0.92147867445683573</v>
      </c>
    </row>
    <row r="2890" spans="1:12">
      <c r="A2890" t="s">
        <v>10</v>
      </c>
      <c r="B2890" t="s">
        <v>11</v>
      </c>
      <c r="C2890" t="s">
        <v>119</v>
      </c>
      <c r="D2890" t="s">
        <v>46</v>
      </c>
      <c r="E2890" t="s">
        <v>12</v>
      </c>
      <c r="F2890" t="s">
        <v>13</v>
      </c>
      <c r="G2890" t="s">
        <v>28</v>
      </c>
      <c r="H2890" s="1">
        <v>2018</v>
      </c>
      <c r="I2890" s="2">
        <v>40000</v>
      </c>
      <c r="J2890" s="3">
        <v>5200</v>
      </c>
      <c r="K2890">
        <f>Table1[[#This Row],[Total Revenue + Open]]/Table1[[#This Row],[Qty]]</f>
        <v>0.13</v>
      </c>
      <c r="L2890">
        <f>Table1[[#This Row],[Total Revenue + Open]]/Table1[[#This Row],[Qty]]</f>
        <v>0.13</v>
      </c>
    </row>
    <row r="2891" spans="1:12">
      <c r="A2891" t="s">
        <v>10</v>
      </c>
      <c r="B2891" t="s">
        <v>11</v>
      </c>
      <c r="C2891" t="s">
        <v>119</v>
      </c>
      <c r="D2891" t="s">
        <v>46</v>
      </c>
      <c r="E2891" t="s">
        <v>12</v>
      </c>
      <c r="F2891" t="s">
        <v>13</v>
      </c>
      <c r="G2891" t="s">
        <v>28</v>
      </c>
      <c r="H2891" s="1">
        <v>2018</v>
      </c>
      <c r="I2891" s="2">
        <v>21000</v>
      </c>
      <c r="J2891" s="3">
        <v>2730</v>
      </c>
      <c r="K2891">
        <f>Table1[[#This Row],[Total Revenue + Open]]/Table1[[#This Row],[Qty]]</f>
        <v>0.13</v>
      </c>
      <c r="L2891">
        <f>Table1[[#This Row],[Total Revenue + Open]]/Table1[[#This Row],[Qty]]</f>
        <v>0.13</v>
      </c>
    </row>
    <row r="2892" spans="1:12">
      <c r="A2892" t="s">
        <v>10</v>
      </c>
      <c r="B2892" t="s">
        <v>11</v>
      </c>
      <c r="C2892" t="s">
        <v>119</v>
      </c>
      <c r="D2892" t="s">
        <v>46</v>
      </c>
      <c r="E2892" t="s">
        <v>12</v>
      </c>
      <c r="F2892" t="s">
        <v>13</v>
      </c>
      <c r="G2892" t="s">
        <v>28</v>
      </c>
      <c r="H2892" s="1">
        <v>2018</v>
      </c>
      <c r="I2892" s="2">
        <v>31500</v>
      </c>
      <c r="J2892" s="3">
        <v>4095</v>
      </c>
      <c r="K2892">
        <f>Table1[[#This Row],[Total Revenue + Open]]/Table1[[#This Row],[Qty]]</f>
        <v>0.13</v>
      </c>
      <c r="L2892">
        <f>Table1[[#This Row],[Total Revenue + Open]]/Table1[[#This Row],[Qty]]</f>
        <v>0.13</v>
      </c>
    </row>
    <row r="2893" spans="1:12">
      <c r="A2893" t="s">
        <v>10</v>
      </c>
      <c r="B2893" t="s">
        <v>11</v>
      </c>
      <c r="C2893" t="s">
        <v>119</v>
      </c>
      <c r="D2893" t="s">
        <v>46</v>
      </c>
      <c r="E2893" t="s">
        <v>12</v>
      </c>
      <c r="F2893" t="s">
        <v>13</v>
      </c>
      <c r="G2893" t="s">
        <v>28</v>
      </c>
      <c r="H2893" s="1">
        <v>2018</v>
      </c>
      <c r="I2893" s="2">
        <v>15000</v>
      </c>
      <c r="J2893" s="3">
        <v>1950</v>
      </c>
      <c r="K2893">
        <f>Table1[[#This Row],[Total Revenue + Open]]/Table1[[#This Row],[Qty]]</f>
        <v>0.13</v>
      </c>
      <c r="L2893">
        <f>Table1[[#This Row],[Total Revenue + Open]]/Table1[[#This Row],[Qty]]</f>
        <v>0.13</v>
      </c>
    </row>
    <row r="2894" spans="1:12">
      <c r="A2894" t="s">
        <v>10</v>
      </c>
      <c r="B2894" t="s">
        <v>11</v>
      </c>
      <c r="C2894" t="s">
        <v>119</v>
      </c>
      <c r="D2894" t="s">
        <v>46</v>
      </c>
      <c r="E2894" t="s">
        <v>12</v>
      </c>
      <c r="F2894" t="s">
        <v>13</v>
      </c>
      <c r="G2894" t="s">
        <v>28</v>
      </c>
      <c r="H2894" s="1">
        <v>2018</v>
      </c>
      <c r="I2894" s="2">
        <v>19500</v>
      </c>
      <c r="J2894" s="3">
        <v>2535</v>
      </c>
      <c r="K2894">
        <f>Table1[[#This Row],[Total Revenue + Open]]/Table1[[#This Row],[Qty]]</f>
        <v>0.13</v>
      </c>
      <c r="L2894">
        <f>Table1[[#This Row],[Total Revenue + Open]]/Table1[[#This Row],[Qty]]</f>
        <v>0.13</v>
      </c>
    </row>
    <row r="2895" spans="1:12">
      <c r="A2895" t="s">
        <v>10</v>
      </c>
      <c r="B2895" t="s">
        <v>11</v>
      </c>
      <c r="C2895" t="s">
        <v>119</v>
      </c>
      <c r="D2895" t="s">
        <v>46</v>
      </c>
      <c r="E2895" t="s">
        <v>12</v>
      </c>
      <c r="F2895" t="s">
        <v>13</v>
      </c>
      <c r="G2895" t="s">
        <v>28</v>
      </c>
      <c r="H2895" s="1">
        <v>2018</v>
      </c>
      <c r="I2895" s="2">
        <v>23500</v>
      </c>
      <c r="J2895" s="3">
        <v>3055</v>
      </c>
      <c r="K2895">
        <f>Table1[[#This Row],[Total Revenue + Open]]/Table1[[#This Row],[Qty]]</f>
        <v>0.13</v>
      </c>
      <c r="L2895">
        <f>Table1[[#This Row],[Total Revenue + Open]]/Table1[[#This Row],[Qty]]</f>
        <v>0.13</v>
      </c>
    </row>
    <row r="2896" spans="1:12">
      <c r="A2896" t="s">
        <v>10</v>
      </c>
      <c r="B2896" t="s">
        <v>11</v>
      </c>
      <c r="C2896" t="s">
        <v>119</v>
      </c>
      <c r="D2896" t="s">
        <v>46</v>
      </c>
      <c r="E2896" t="s">
        <v>12</v>
      </c>
      <c r="F2896" t="s">
        <v>13</v>
      </c>
      <c r="G2896" t="s">
        <v>28</v>
      </c>
      <c r="H2896" s="1">
        <v>2019</v>
      </c>
      <c r="I2896" s="2">
        <v>11500</v>
      </c>
      <c r="J2896" s="3">
        <v>1495</v>
      </c>
      <c r="K2896">
        <f>Table1[[#This Row],[Total Revenue + Open]]/Table1[[#This Row],[Qty]]</f>
        <v>0.13</v>
      </c>
      <c r="L2896">
        <f>Table1[[#This Row],[Total Revenue + Open]]/Table1[[#This Row],[Qty]]</f>
        <v>0.13</v>
      </c>
    </row>
    <row r="2897" spans="1:12">
      <c r="A2897" t="s">
        <v>10</v>
      </c>
      <c r="B2897" t="s">
        <v>11</v>
      </c>
      <c r="C2897" t="s">
        <v>119</v>
      </c>
      <c r="D2897" t="s">
        <v>46</v>
      </c>
      <c r="E2897" t="s">
        <v>12</v>
      </c>
      <c r="F2897" t="s">
        <v>13</v>
      </c>
      <c r="G2897" t="s">
        <v>28</v>
      </c>
      <c r="H2897" s="1">
        <v>2019</v>
      </c>
      <c r="I2897" s="2">
        <v>22500</v>
      </c>
      <c r="J2897" s="3">
        <v>2925</v>
      </c>
      <c r="K2897">
        <f>Table1[[#This Row],[Total Revenue + Open]]/Table1[[#This Row],[Qty]]</f>
        <v>0.13</v>
      </c>
      <c r="L2897">
        <f>Table1[[#This Row],[Total Revenue + Open]]/Table1[[#This Row],[Qty]]</f>
        <v>0.13</v>
      </c>
    </row>
    <row r="2898" spans="1:12">
      <c r="A2898" t="s">
        <v>10</v>
      </c>
      <c r="B2898" t="s">
        <v>11</v>
      </c>
      <c r="C2898" t="s">
        <v>119</v>
      </c>
      <c r="D2898" t="s">
        <v>46</v>
      </c>
      <c r="E2898" t="s">
        <v>12</v>
      </c>
      <c r="F2898" t="s">
        <v>13</v>
      </c>
      <c r="G2898" t="s">
        <v>28</v>
      </c>
      <c r="H2898" s="1">
        <v>2019</v>
      </c>
      <c r="I2898" s="2">
        <v>16000</v>
      </c>
      <c r="J2898" s="3">
        <v>2080</v>
      </c>
      <c r="K2898">
        <f>Table1[[#This Row],[Total Revenue + Open]]/Table1[[#This Row],[Qty]]</f>
        <v>0.13</v>
      </c>
      <c r="L2898">
        <f>Table1[[#This Row],[Total Revenue + Open]]/Table1[[#This Row],[Qty]]</f>
        <v>0.13</v>
      </c>
    </row>
    <row r="2899" spans="1:12">
      <c r="A2899" t="s">
        <v>10</v>
      </c>
      <c r="B2899" t="s">
        <v>11</v>
      </c>
      <c r="C2899" t="s">
        <v>119</v>
      </c>
      <c r="D2899" t="s">
        <v>46</v>
      </c>
      <c r="E2899" t="s">
        <v>12</v>
      </c>
      <c r="F2899" t="s">
        <v>13</v>
      </c>
      <c r="G2899" t="s">
        <v>28</v>
      </c>
      <c r="H2899" s="1">
        <v>2019</v>
      </c>
      <c r="I2899" s="2">
        <v>3500</v>
      </c>
      <c r="J2899" s="3">
        <v>455</v>
      </c>
      <c r="K2899">
        <f>Table1[[#This Row],[Total Revenue + Open]]/Table1[[#This Row],[Qty]]</f>
        <v>0.13</v>
      </c>
      <c r="L2899">
        <f>Table1[[#This Row],[Total Revenue + Open]]/Table1[[#This Row],[Qty]]</f>
        <v>0.13</v>
      </c>
    </row>
    <row r="2900" spans="1:12">
      <c r="A2900" t="s">
        <v>10</v>
      </c>
      <c r="B2900" t="s">
        <v>11</v>
      </c>
      <c r="C2900" t="s">
        <v>119</v>
      </c>
      <c r="D2900" t="s">
        <v>46</v>
      </c>
      <c r="E2900" t="s">
        <v>12</v>
      </c>
      <c r="F2900" t="s">
        <v>13</v>
      </c>
      <c r="G2900" t="s">
        <v>28</v>
      </c>
      <c r="H2900" s="1">
        <v>2019</v>
      </c>
      <c r="I2900" s="2">
        <v>31500</v>
      </c>
      <c r="J2900" s="3">
        <v>4095</v>
      </c>
      <c r="K2900">
        <f>Table1[[#This Row],[Total Revenue + Open]]/Table1[[#This Row],[Qty]]</f>
        <v>0.13</v>
      </c>
      <c r="L2900">
        <f>Table1[[#This Row],[Total Revenue + Open]]/Table1[[#This Row],[Qty]]</f>
        <v>0.13</v>
      </c>
    </row>
    <row r="2901" spans="1:12">
      <c r="A2901" t="s">
        <v>10</v>
      </c>
      <c r="B2901" t="s">
        <v>11</v>
      </c>
      <c r="C2901" t="s">
        <v>119</v>
      </c>
      <c r="D2901" t="s">
        <v>46</v>
      </c>
      <c r="E2901" t="s">
        <v>12</v>
      </c>
      <c r="F2901" t="s">
        <v>13</v>
      </c>
      <c r="G2901" t="s">
        <v>28</v>
      </c>
      <c r="H2901" s="1">
        <v>2019</v>
      </c>
      <c r="I2901" s="2">
        <v>24000</v>
      </c>
      <c r="J2901" s="3">
        <v>3120</v>
      </c>
      <c r="K2901">
        <f>Table1[[#This Row],[Total Revenue + Open]]/Table1[[#This Row],[Qty]]</f>
        <v>0.13</v>
      </c>
      <c r="L2901">
        <f>Table1[[#This Row],[Total Revenue + Open]]/Table1[[#This Row],[Qty]]</f>
        <v>0.13</v>
      </c>
    </row>
    <row r="2902" spans="1:12">
      <c r="A2902" t="s">
        <v>10</v>
      </c>
      <c r="B2902" t="s">
        <v>11</v>
      </c>
      <c r="C2902" t="s">
        <v>119</v>
      </c>
      <c r="D2902" t="s">
        <v>46</v>
      </c>
      <c r="E2902" t="s">
        <v>12</v>
      </c>
      <c r="F2902" t="s">
        <v>13</v>
      </c>
      <c r="G2902" t="s">
        <v>28</v>
      </c>
      <c r="H2902" s="1">
        <v>2019</v>
      </c>
      <c r="I2902" s="2">
        <v>17000</v>
      </c>
      <c r="J2902" s="3">
        <v>2210</v>
      </c>
      <c r="K2902">
        <f>Table1[[#This Row],[Total Revenue + Open]]/Table1[[#This Row],[Qty]]</f>
        <v>0.13</v>
      </c>
      <c r="L2902">
        <f>Table1[[#This Row],[Total Revenue + Open]]/Table1[[#This Row],[Qty]]</f>
        <v>0.13</v>
      </c>
    </row>
    <row r="2903" spans="1:12">
      <c r="A2903" t="s">
        <v>10</v>
      </c>
      <c r="B2903" t="s">
        <v>11</v>
      </c>
      <c r="C2903" t="s">
        <v>119</v>
      </c>
      <c r="D2903" t="s">
        <v>46</v>
      </c>
      <c r="E2903" t="s">
        <v>12</v>
      </c>
      <c r="F2903" t="s">
        <v>13</v>
      </c>
      <c r="G2903" t="s">
        <v>28</v>
      </c>
      <c r="H2903" s="1">
        <v>2019</v>
      </c>
      <c r="I2903" s="2">
        <v>16500</v>
      </c>
      <c r="J2903" s="3">
        <v>2145</v>
      </c>
      <c r="K2903">
        <f>Table1[[#This Row],[Total Revenue + Open]]/Table1[[#This Row],[Qty]]</f>
        <v>0.13</v>
      </c>
      <c r="L2903">
        <f>Table1[[#This Row],[Total Revenue + Open]]/Table1[[#This Row],[Qty]]</f>
        <v>0.13</v>
      </c>
    </row>
    <row r="2904" spans="1:12">
      <c r="A2904" t="s">
        <v>10</v>
      </c>
      <c r="B2904" t="s">
        <v>11</v>
      </c>
      <c r="C2904" t="s">
        <v>119</v>
      </c>
      <c r="D2904" t="s">
        <v>46</v>
      </c>
      <c r="E2904" t="s">
        <v>12</v>
      </c>
      <c r="F2904" t="s">
        <v>13</v>
      </c>
      <c r="G2904" t="s">
        <v>28</v>
      </c>
      <c r="H2904" s="1">
        <v>2019</v>
      </c>
      <c r="I2904" s="2">
        <v>20500</v>
      </c>
      <c r="J2904" s="3">
        <v>2665</v>
      </c>
      <c r="K2904">
        <f>Table1[[#This Row],[Total Revenue + Open]]/Table1[[#This Row],[Qty]]</f>
        <v>0.13</v>
      </c>
      <c r="L2904">
        <f>Table1[[#This Row],[Total Revenue + Open]]/Table1[[#This Row],[Qty]]</f>
        <v>0.13</v>
      </c>
    </row>
    <row r="2905" spans="1:12">
      <c r="A2905" t="s">
        <v>10</v>
      </c>
      <c r="B2905" t="s">
        <v>11</v>
      </c>
      <c r="C2905" t="s">
        <v>119</v>
      </c>
      <c r="D2905" t="s">
        <v>46</v>
      </c>
      <c r="E2905" t="s">
        <v>12</v>
      </c>
      <c r="F2905" t="s">
        <v>13</v>
      </c>
      <c r="G2905" t="s">
        <v>28</v>
      </c>
      <c r="H2905" s="1">
        <v>2019</v>
      </c>
      <c r="I2905" s="2">
        <v>125500</v>
      </c>
      <c r="J2905" s="3">
        <v>16315</v>
      </c>
      <c r="K2905">
        <f>Table1[[#This Row],[Total Revenue + Open]]/Table1[[#This Row],[Qty]]</f>
        <v>0.13</v>
      </c>
      <c r="L2905">
        <f>Table1[[#This Row],[Total Revenue + Open]]/Table1[[#This Row],[Qty]]</f>
        <v>0.13</v>
      </c>
    </row>
    <row r="2906" spans="1:12">
      <c r="A2906" t="s">
        <v>10</v>
      </c>
      <c r="B2906" t="s">
        <v>11</v>
      </c>
      <c r="C2906" t="s">
        <v>119</v>
      </c>
      <c r="D2906" t="s">
        <v>46</v>
      </c>
      <c r="E2906" t="s">
        <v>12</v>
      </c>
      <c r="F2906" t="s">
        <v>13</v>
      </c>
      <c r="G2906" t="s">
        <v>28</v>
      </c>
      <c r="H2906" s="1">
        <v>2019</v>
      </c>
      <c r="I2906" s="2">
        <v>35500</v>
      </c>
      <c r="J2906" s="3">
        <v>4615</v>
      </c>
      <c r="K2906">
        <f>Table1[[#This Row],[Total Revenue + Open]]/Table1[[#This Row],[Qty]]</f>
        <v>0.13</v>
      </c>
      <c r="L2906">
        <f>Table1[[#This Row],[Total Revenue + Open]]/Table1[[#This Row],[Qty]]</f>
        <v>0.13</v>
      </c>
    </row>
    <row r="2907" spans="1:12">
      <c r="A2907" t="s">
        <v>10</v>
      </c>
      <c r="B2907" t="s">
        <v>11</v>
      </c>
      <c r="C2907" t="s">
        <v>119</v>
      </c>
      <c r="D2907" t="s">
        <v>46</v>
      </c>
      <c r="E2907" t="s">
        <v>12</v>
      </c>
      <c r="F2907" t="s">
        <v>13</v>
      </c>
      <c r="G2907" t="s">
        <v>28</v>
      </c>
      <c r="H2907" s="1">
        <v>2019</v>
      </c>
      <c r="I2907" s="2">
        <v>23500</v>
      </c>
      <c r="J2907" s="3">
        <v>3055</v>
      </c>
      <c r="K2907">
        <f>Table1[[#This Row],[Total Revenue + Open]]/Table1[[#This Row],[Qty]]</f>
        <v>0.13</v>
      </c>
      <c r="L2907">
        <f>Table1[[#This Row],[Total Revenue + Open]]/Table1[[#This Row],[Qty]]</f>
        <v>0.13</v>
      </c>
    </row>
    <row r="2908" spans="1:12">
      <c r="A2908" t="s">
        <v>10</v>
      </c>
      <c r="B2908" t="s">
        <v>11</v>
      </c>
      <c r="C2908" t="s">
        <v>119</v>
      </c>
      <c r="D2908" t="s">
        <v>46</v>
      </c>
      <c r="E2908" t="s">
        <v>12</v>
      </c>
      <c r="F2908" t="s">
        <v>13</v>
      </c>
      <c r="G2908" t="s">
        <v>28</v>
      </c>
      <c r="H2908" s="1">
        <v>2020</v>
      </c>
      <c r="I2908" s="2">
        <v>34000</v>
      </c>
      <c r="J2908" s="3">
        <v>4420</v>
      </c>
      <c r="K2908">
        <f>Table1[[#This Row],[Total Revenue + Open]]/Table1[[#This Row],[Qty]]</f>
        <v>0.13</v>
      </c>
      <c r="L2908">
        <f>Table1[[#This Row],[Total Revenue + Open]]/Table1[[#This Row],[Qty]]</f>
        <v>0.13</v>
      </c>
    </row>
    <row r="2909" spans="1:12">
      <c r="A2909" t="s">
        <v>10</v>
      </c>
      <c r="B2909" t="s">
        <v>11</v>
      </c>
      <c r="C2909" t="s">
        <v>119</v>
      </c>
      <c r="D2909" t="s">
        <v>46</v>
      </c>
      <c r="E2909" t="s">
        <v>12</v>
      </c>
      <c r="F2909" t="s">
        <v>13</v>
      </c>
      <c r="G2909" t="s">
        <v>28</v>
      </c>
      <c r="H2909" s="1">
        <v>2020</v>
      </c>
      <c r="I2909" s="2">
        <v>11000</v>
      </c>
      <c r="J2909" s="3">
        <v>1430</v>
      </c>
      <c r="K2909">
        <f>Table1[[#This Row],[Total Revenue + Open]]/Table1[[#This Row],[Qty]]</f>
        <v>0.13</v>
      </c>
      <c r="L2909">
        <f>Table1[[#This Row],[Total Revenue + Open]]/Table1[[#This Row],[Qty]]</f>
        <v>0.13</v>
      </c>
    </row>
    <row r="2910" spans="1:12">
      <c r="A2910" t="s">
        <v>10</v>
      </c>
      <c r="B2910" t="s">
        <v>11</v>
      </c>
      <c r="C2910" t="s">
        <v>119</v>
      </c>
      <c r="D2910" t="s">
        <v>46</v>
      </c>
      <c r="E2910" t="s">
        <v>12</v>
      </c>
      <c r="F2910" t="s">
        <v>13</v>
      </c>
      <c r="G2910" t="s">
        <v>28</v>
      </c>
      <c r="H2910" s="1">
        <v>2020</v>
      </c>
      <c r="I2910" s="2">
        <v>19500</v>
      </c>
      <c r="J2910" s="3">
        <v>2535</v>
      </c>
      <c r="K2910">
        <f>Table1[[#This Row],[Total Revenue + Open]]/Table1[[#This Row],[Qty]]</f>
        <v>0.13</v>
      </c>
      <c r="L2910">
        <f>Table1[[#This Row],[Total Revenue + Open]]/Table1[[#This Row],[Qty]]</f>
        <v>0.13</v>
      </c>
    </row>
    <row r="2911" spans="1:12">
      <c r="A2911" t="s">
        <v>10</v>
      </c>
      <c r="B2911" t="s">
        <v>11</v>
      </c>
      <c r="C2911" t="s">
        <v>119</v>
      </c>
      <c r="D2911" t="s">
        <v>46</v>
      </c>
      <c r="E2911" t="s">
        <v>12</v>
      </c>
      <c r="F2911" t="s">
        <v>13</v>
      </c>
      <c r="G2911" t="s">
        <v>28</v>
      </c>
      <c r="H2911" s="1">
        <v>2020</v>
      </c>
      <c r="I2911" s="2">
        <v>12500</v>
      </c>
      <c r="J2911" s="3">
        <v>1625</v>
      </c>
      <c r="K2911">
        <f>Table1[[#This Row],[Total Revenue + Open]]/Table1[[#This Row],[Qty]]</f>
        <v>0.13</v>
      </c>
      <c r="L2911">
        <f>Table1[[#This Row],[Total Revenue + Open]]/Table1[[#This Row],[Qty]]</f>
        <v>0.13</v>
      </c>
    </row>
    <row r="2912" spans="1:12">
      <c r="A2912" t="s">
        <v>10</v>
      </c>
      <c r="B2912" t="s">
        <v>11</v>
      </c>
      <c r="C2912" t="s">
        <v>119</v>
      </c>
      <c r="D2912" t="s">
        <v>46</v>
      </c>
      <c r="E2912" t="s">
        <v>12</v>
      </c>
      <c r="F2912" t="s">
        <v>13</v>
      </c>
      <c r="G2912" t="s">
        <v>28</v>
      </c>
      <c r="H2912" s="1">
        <v>2020</v>
      </c>
      <c r="I2912" s="2">
        <v>4000</v>
      </c>
      <c r="J2912" s="3">
        <v>520</v>
      </c>
      <c r="K2912">
        <f>Table1[[#This Row],[Total Revenue + Open]]/Table1[[#This Row],[Qty]]</f>
        <v>0.13</v>
      </c>
      <c r="L2912">
        <f>Table1[[#This Row],[Total Revenue + Open]]/Table1[[#This Row],[Qty]]</f>
        <v>0.13</v>
      </c>
    </row>
    <row r="2913" spans="1:12">
      <c r="A2913" t="s">
        <v>10</v>
      </c>
      <c r="B2913" t="s">
        <v>11</v>
      </c>
      <c r="C2913" t="s">
        <v>119</v>
      </c>
      <c r="D2913" t="s">
        <v>46</v>
      </c>
      <c r="E2913" t="s">
        <v>12</v>
      </c>
      <c r="F2913" t="s">
        <v>13</v>
      </c>
      <c r="G2913" t="s">
        <v>28</v>
      </c>
      <c r="H2913" s="1">
        <v>2020</v>
      </c>
      <c r="I2913" s="2">
        <v>7500</v>
      </c>
      <c r="J2913" s="3">
        <v>975</v>
      </c>
      <c r="K2913">
        <f>Table1[[#This Row],[Total Revenue + Open]]/Table1[[#This Row],[Qty]]</f>
        <v>0.13</v>
      </c>
      <c r="L2913">
        <f>Table1[[#This Row],[Total Revenue + Open]]/Table1[[#This Row],[Qty]]</f>
        <v>0.13</v>
      </c>
    </row>
    <row r="2914" spans="1:12">
      <c r="A2914" t="s">
        <v>10</v>
      </c>
      <c r="B2914" t="s">
        <v>11</v>
      </c>
      <c r="C2914" t="s">
        <v>119</v>
      </c>
      <c r="D2914" t="s">
        <v>46</v>
      </c>
      <c r="E2914" t="s">
        <v>12</v>
      </c>
      <c r="F2914" t="s">
        <v>13</v>
      </c>
      <c r="G2914" t="s">
        <v>28</v>
      </c>
      <c r="H2914" s="1">
        <v>2020</v>
      </c>
      <c r="I2914" s="2">
        <v>9500</v>
      </c>
      <c r="J2914" s="3">
        <v>1235</v>
      </c>
      <c r="K2914">
        <f>Table1[[#This Row],[Total Revenue + Open]]/Table1[[#This Row],[Qty]]</f>
        <v>0.13</v>
      </c>
      <c r="L2914">
        <f>Table1[[#This Row],[Total Revenue + Open]]/Table1[[#This Row],[Qty]]</f>
        <v>0.13</v>
      </c>
    </row>
    <row r="2915" spans="1:12">
      <c r="A2915" t="s">
        <v>10</v>
      </c>
      <c r="B2915" t="s">
        <v>11</v>
      </c>
      <c r="C2915" t="s">
        <v>119</v>
      </c>
      <c r="D2915" t="s">
        <v>46</v>
      </c>
      <c r="E2915" t="s">
        <v>12</v>
      </c>
      <c r="F2915" t="s">
        <v>13</v>
      </c>
      <c r="G2915" t="s">
        <v>28</v>
      </c>
      <c r="H2915" s="1">
        <v>2020</v>
      </c>
      <c r="I2915" s="2">
        <v>5500</v>
      </c>
      <c r="J2915" s="3">
        <v>715</v>
      </c>
      <c r="K2915">
        <f>Table1[[#This Row],[Total Revenue + Open]]/Table1[[#This Row],[Qty]]</f>
        <v>0.13</v>
      </c>
      <c r="L2915">
        <f>Table1[[#This Row],[Total Revenue + Open]]/Table1[[#This Row],[Qty]]</f>
        <v>0.13</v>
      </c>
    </row>
    <row r="2916" spans="1:12">
      <c r="A2916" t="s">
        <v>10</v>
      </c>
      <c r="B2916" t="s">
        <v>11</v>
      </c>
      <c r="C2916" t="s">
        <v>119</v>
      </c>
      <c r="D2916" t="s">
        <v>46</v>
      </c>
      <c r="E2916" t="s">
        <v>12</v>
      </c>
      <c r="F2916" t="s">
        <v>13</v>
      </c>
      <c r="G2916" t="s">
        <v>28</v>
      </c>
      <c r="H2916" s="1">
        <v>2020</v>
      </c>
      <c r="I2916" s="2">
        <v>4500</v>
      </c>
      <c r="J2916" s="3">
        <v>585</v>
      </c>
      <c r="K2916">
        <f>Table1[[#This Row],[Total Revenue + Open]]/Table1[[#This Row],[Qty]]</f>
        <v>0.13</v>
      </c>
      <c r="L2916">
        <f>Table1[[#This Row],[Total Revenue + Open]]/Table1[[#This Row],[Qty]]</f>
        <v>0.13</v>
      </c>
    </row>
    <row r="2917" spans="1:12">
      <c r="A2917" t="s">
        <v>10</v>
      </c>
      <c r="B2917" t="s">
        <v>11</v>
      </c>
      <c r="C2917" t="s">
        <v>119</v>
      </c>
      <c r="D2917" t="s">
        <v>46</v>
      </c>
      <c r="E2917" t="s">
        <v>12</v>
      </c>
      <c r="F2917" t="s">
        <v>13</v>
      </c>
      <c r="G2917" t="s">
        <v>28</v>
      </c>
      <c r="H2917" s="1">
        <v>2020</v>
      </c>
      <c r="I2917" s="2">
        <v>27000</v>
      </c>
      <c r="J2917" s="3">
        <v>3510</v>
      </c>
      <c r="K2917">
        <f>Table1[[#This Row],[Total Revenue + Open]]/Table1[[#This Row],[Qty]]</f>
        <v>0.13</v>
      </c>
      <c r="L2917">
        <f>Table1[[#This Row],[Total Revenue + Open]]/Table1[[#This Row],[Qty]]</f>
        <v>0.13</v>
      </c>
    </row>
    <row r="2918" spans="1:12">
      <c r="A2918" t="s">
        <v>10</v>
      </c>
      <c r="B2918" t="s">
        <v>11</v>
      </c>
      <c r="C2918" t="s">
        <v>119</v>
      </c>
      <c r="D2918" t="s">
        <v>46</v>
      </c>
      <c r="E2918" t="s">
        <v>12</v>
      </c>
      <c r="F2918" t="s">
        <v>13</v>
      </c>
      <c r="G2918" t="s">
        <v>28</v>
      </c>
      <c r="H2918" s="1">
        <v>2020</v>
      </c>
      <c r="I2918" s="2">
        <v>37000</v>
      </c>
      <c r="J2918" s="3">
        <v>4810</v>
      </c>
      <c r="K2918">
        <f>Table1[[#This Row],[Total Revenue + Open]]/Table1[[#This Row],[Qty]]</f>
        <v>0.13</v>
      </c>
      <c r="L2918">
        <f>Table1[[#This Row],[Total Revenue + Open]]/Table1[[#This Row],[Qty]]</f>
        <v>0.13</v>
      </c>
    </row>
    <row r="2919" spans="1:12">
      <c r="A2919" t="s">
        <v>10</v>
      </c>
      <c r="B2919" t="s">
        <v>11</v>
      </c>
      <c r="C2919" t="s">
        <v>119</v>
      </c>
      <c r="D2919" t="s">
        <v>46</v>
      </c>
      <c r="E2919" t="s">
        <v>12</v>
      </c>
      <c r="F2919" t="s">
        <v>13</v>
      </c>
      <c r="G2919" t="s">
        <v>28</v>
      </c>
      <c r="H2919" s="1">
        <v>2020</v>
      </c>
      <c r="I2919" s="2">
        <v>33500</v>
      </c>
      <c r="J2919" s="3">
        <v>4355</v>
      </c>
      <c r="K2919">
        <f>Table1[[#This Row],[Total Revenue + Open]]/Table1[[#This Row],[Qty]]</f>
        <v>0.13</v>
      </c>
      <c r="L2919">
        <f>Table1[[#This Row],[Total Revenue + Open]]/Table1[[#This Row],[Qty]]</f>
        <v>0.13</v>
      </c>
    </row>
    <row r="2920" spans="1:12">
      <c r="A2920" t="s">
        <v>10</v>
      </c>
      <c r="B2920" t="s">
        <v>11</v>
      </c>
      <c r="C2920" t="s">
        <v>119</v>
      </c>
      <c r="D2920" t="s">
        <v>46</v>
      </c>
      <c r="E2920" t="s">
        <v>12</v>
      </c>
      <c r="F2920" t="s">
        <v>13</v>
      </c>
      <c r="G2920" t="s">
        <v>28</v>
      </c>
      <c r="H2920" s="1">
        <v>2021</v>
      </c>
      <c r="I2920" s="2">
        <v>16000</v>
      </c>
      <c r="J2920" s="3">
        <v>2080</v>
      </c>
      <c r="K2920">
        <f>Table1[[#This Row],[Total Revenue + Open]]/Table1[[#This Row],[Qty]]</f>
        <v>0.13</v>
      </c>
      <c r="L2920">
        <f>Table1[[#This Row],[Total Revenue + Open]]/Table1[[#This Row],[Qty]]</f>
        <v>0.13</v>
      </c>
    </row>
    <row r="2921" spans="1:12">
      <c r="A2921" t="s">
        <v>10</v>
      </c>
      <c r="B2921" t="s">
        <v>11</v>
      </c>
      <c r="C2921" t="s">
        <v>119</v>
      </c>
      <c r="D2921" t="s">
        <v>46</v>
      </c>
      <c r="E2921" t="s">
        <v>12</v>
      </c>
      <c r="F2921" t="s">
        <v>13</v>
      </c>
      <c r="G2921" t="s">
        <v>28</v>
      </c>
      <c r="H2921" s="1">
        <v>2021</v>
      </c>
      <c r="I2921" s="2">
        <v>12500</v>
      </c>
      <c r="J2921" s="3">
        <v>1625</v>
      </c>
      <c r="K2921">
        <f>Table1[[#This Row],[Total Revenue + Open]]/Table1[[#This Row],[Qty]]</f>
        <v>0.13</v>
      </c>
      <c r="L2921">
        <f>Table1[[#This Row],[Total Revenue + Open]]/Table1[[#This Row],[Qty]]</f>
        <v>0.13</v>
      </c>
    </row>
    <row r="2922" spans="1:12">
      <c r="A2922" t="s">
        <v>10</v>
      </c>
      <c r="B2922" t="s">
        <v>11</v>
      </c>
      <c r="C2922" t="s">
        <v>119</v>
      </c>
      <c r="D2922" t="s">
        <v>46</v>
      </c>
      <c r="E2922" t="s">
        <v>12</v>
      </c>
      <c r="F2922" t="s">
        <v>13</v>
      </c>
      <c r="G2922" t="s">
        <v>28</v>
      </c>
      <c r="H2922" s="1">
        <v>2021</v>
      </c>
      <c r="I2922" s="2">
        <v>20500</v>
      </c>
      <c r="J2922" s="3">
        <v>2665</v>
      </c>
      <c r="K2922">
        <f>Table1[[#This Row],[Total Revenue + Open]]/Table1[[#This Row],[Qty]]</f>
        <v>0.13</v>
      </c>
      <c r="L2922">
        <f>Table1[[#This Row],[Total Revenue + Open]]/Table1[[#This Row],[Qty]]</f>
        <v>0.13</v>
      </c>
    </row>
    <row r="2923" spans="1:12">
      <c r="A2923" t="s">
        <v>10</v>
      </c>
      <c r="B2923" t="s">
        <v>11</v>
      </c>
      <c r="C2923" t="s">
        <v>119</v>
      </c>
      <c r="D2923" t="s">
        <v>46</v>
      </c>
      <c r="E2923" t="s">
        <v>12</v>
      </c>
      <c r="F2923" t="s">
        <v>13</v>
      </c>
      <c r="G2923" t="s">
        <v>28</v>
      </c>
      <c r="H2923" s="1">
        <v>2021</v>
      </c>
      <c r="I2923" s="2">
        <v>9500</v>
      </c>
      <c r="J2923" s="3">
        <v>1235</v>
      </c>
      <c r="K2923">
        <f>Table1[[#This Row],[Total Revenue + Open]]/Table1[[#This Row],[Qty]]</f>
        <v>0.13</v>
      </c>
      <c r="L2923">
        <f>Table1[[#This Row],[Total Revenue + Open]]/Table1[[#This Row],[Qty]]</f>
        <v>0.13</v>
      </c>
    </row>
    <row r="2924" spans="1:12">
      <c r="A2924" t="s">
        <v>10</v>
      </c>
      <c r="B2924" t="s">
        <v>11</v>
      </c>
      <c r="C2924" t="s">
        <v>119</v>
      </c>
      <c r="D2924" t="s">
        <v>46</v>
      </c>
      <c r="E2924" t="s">
        <v>12</v>
      </c>
      <c r="F2924" t="s">
        <v>13</v>
      </c>
      <c r="G2924" t="s">
        <v>28</v>
      </c>
      <c r="H2924" s="1">
        <v>2021</v>
      </c>
      <c r="I2924" s="2">
        <v>15500</v>
      </c>
      <c r="J2924" s="3">
        <v>2015</v>
      </c>
      <c r="K2924">
        <f>Table1[[#This Row],[Total Revenue + Open]]/Table1[[#This Row],[Qty]]</f>
        <v>0.13</v>
      </c>
      <c r="L2924">
        <f>Table1[[#This Row],[Total Revenue + Open]]/Table1[[#This Row],[Qty]]</f>
        <v>0.13</v>
      </c>
    </row>
    <row r="2925" spans="1:12">
      <c r="A2925" t="s">
        <v>10</v>
      </c>
      <c r="B2925" t="s">
        <v>11</v>
      </c>
      <c r="C2925" t="s">
        <v>119</v>
      </c>
      <c r="D2925" t="s">
        <v>46</v>
      </c>
      <c r="E2925" t="s">
        <v>12</v>
      </c>
      <c r="F2925" t="s">
        <v>13</v>
      </c>
      <c r="G2925" t="s">
        <v>28</v>
      </c>
      <c r="H2925" s="1">
        <v>2021</v>
      </c>
      <c r="I2925" s="2">
        <v>4000</v>
      </c>
      <c r="J2925" s="3">
        <v>520</v>
      </c>
      <c r="K2925">
        <f>Table1[[#This Row],[Total Revenue + Open]]/Table1[[#This Row],[Qty]]</f>
        <v>0.13</v>
      </c>
      <c r="L2925">
        <f>Table1[[#This Row],[Total Revenue + Open]]/Table1[[#This Row],[Qty]]</f>
        <v>0.13</v>
      </c>
    </row>
    <row r="2926" spans="1:12">
      <c r="A2926" t="s">
        <v>10</v>
      </c>
      <c r="B2926" t="s">
        <v>11</v>
      </c>
      <c r="C2926" t="s">
        <v>119</v>
      </c>
      <c r="D2926" t="s">
        <v>46</v>
      </c>
      <c r="E2926" t="s">
        <v>12</v>
      </c>
      <c r="F2926" t="s">
        <v>13</v>
      </c>
      <c r="G2926" t="s">
        <v>28</v>
      </c>
      <c r="H2926" s="1">
        <v>2021</v>
      </c>
      <c r="I2926" s="2">
        <v>10500</v>
      </c>
      <c r="J2926" s="3">
        <v>1365</v>
      </c>
      <c r="K2926">
        <f>Table1[[#This Row],[Total Revenue + Open]]/Table1[[#This Row],[Qty]]</f>
        <v>0.13</v>
      </c>
      <c r="L2926">
        <f>Table1[[#This Row],[Total Revenue + Open]]/Table1[[#This Row],[Qty]]</f>
        <v>0.13</v>
      </c>
    </row>
    <row r="2927" spans="1:12">
      <c r="A2927" t="s">
        <v>10</v>
      </c>
      <c r="B2927" t="s">
        <v>11</v>
      </c>
      <c r="C2927" t="s">
        <v>119</v>
      </c>
      <c r="D2927" t="s">
        <v>46</v>
      </c>
      <c r="E2927" t="s">
        <v>12</v>
      </c>
      <c r="F2927" t="s">
        <v>13</v>
      </c>
      <c r="G2927" t="s">
        <v>28</v>
      </c>
      <c r="H2927" s="1">
        <v>2021</v>
      </c>
      <c r="I2927" s="2">
        <v>8000</v>
      </c>
      <c r="J2927" s="3">
        <v>1040</v>
      </c>
      <c r="K2927">
        <f>Table1[[#This Row],[Total Revenue + Open]]/Table1[[#This Row],[Qty]]</f>
        <v>0.13</v>
      </c>
      <c r="L2927">
        <f>Table1[[#This Row],[Total Revenue + Open]]/Table1[[#This Row],[Qty]]</f>
        <v>0.13</v>
      </c>
    </row>
    <row r="2928" spans="1:12">
      <c r="A2928" t="s">
        <v>10</v>
      </c>
      <c r="B2928" t="s">
        <v>11</v>
      </c>
      <c r="C2928" t="s">
        <v>119</v>
      </c>
      <c r="D2928" t="s">
        <v>46</v>
      </c>
      <c r="E2928" t="s">
        <v>12</v>
      </c>
      <c r="F2928" t="s">
        <v>13</v>
      </c>
      <c r="G2928" t="s">
        <v>28</v>
      </c>
      <c r="H2928" s="1">
        <v>2021</v>
      </c>
      <c r="I2928" s="2">
        <v>5000</v>
      </c>
      <c r="J2928" s="3">
        <v>650</v>
      </c>
      <c r="K2928">
        <f>Table1[[#This Row],[Total Revenue + Open]]/Table1[[#This Row],[Qty]]</f>
        <v>0.13</v>
      </c>
      <c r="L2928">
        <f>Table1[[#This Row],[Total Revenue + Open]]/Table1[[#This Row],[Qty]]</f>
        <v>0.13</v>
      </c>
    </row>
    <row r="2929" spans="1:12">
      <c r="A2929" t="s">
        <v>10</v>
      </c>
      <c r="B2929" t="s">
        <v>11</v>
      </c>
      <c r="C2929" t="s">
        <v>119</v>
      </c>
      <c r="D2929" t="s">
        <v>46</v>
      </c>
      <c r="E2929" t="s">
        <v>12</v>
      </c>
      <c r="F2929" t="s">
        <v>13</v>
      </c>
      <c r="G2929" t="s">
        <v>28</v>
      </c>
      <c r="H2929" s="1">
        <v>2021</v>
      </c>
      <c r="I2929" s="2">
        <v>4000</v>
      </c>
      <c r="J2929" s="3">
        <v>520</v>
      </c>
      <c r="K2929">
        <f>Table1[[#This Row],[Total Revenue + Open]]/Table1[[#This Row],[Qty]]</f>
        <v>0.13</v>
      </c>
      <c r="L2929">
        <f>Table1[[#This Row],[Total Revenue + Open]]/Table1[[#This Row],[Qty]]</f>
        <v>0.13</v>
      </c>
    </row>
    <row r="2930" spans="1:12">
      <c r="A2930" t="s">
        <v>10</v>
      </c>
      <c r="B2930" t="s">
        <v>11</v>
      </c>
      <c r="C2930" t="s">
        <v>119</v>
      </c>
      <c r="D2930" t="s">
        <v>46</v>
      </c>
      <c r="E2930" t="s">
        <v>12</v>
      </c>
      <c r="F2930" t="s">
        <v>13</v>
      </c>
      <c r="G2930" t="s">
        <v>28</v>
      </c>
      <c r="H2930" s="1">
        <v>2021</v>
      </c>
      <c r="I2930" s="2">
        <v>3500</v>
      </c>
      <c r="J2930" s="3">
        <v>455</v>
      </c>
      <c r="K2930">
        <f>Table1[[#This Row],[Total Revenue + Open]]/Table1[[#This Row],[Qty]]</f>
        <v>0.13</v>
      </c>
      <c r="L2930">
        <f>Table1[[#This Row],[Total Revenue + Open]]/Table1[[#This Row],[Qty]]</f>
        <v>0.13</v>
      </c>
    </row>
    <row r="2931" spans="1:12">
      <c r="A2931" t="s">
        <v>10</v>
      </c>
      <c r="B2931" t="s">
        <v>11</v>
      </c>
      <c r="C2931" t="s">
        <v>119</v>
      </c>
      <c r="D2931" t="s">
        <v>46</v>
      </c>
      <c r="E2931" t="s">
        <v>12</v>
      </c>
      <c r="F2931" t="s">
        <v>13</v>
      </c>
      <c r="G2931" t="s">
        <v>28</v>
      </c>
      <c r="H2931" s="1">
        <v>2021</v>
      </c>
      <c r="I2931" s="2">
        <v>5500</v>
      </c>
      <c r="J2931" s="3">
        <v>715</v>
      </c>
      <c r="K2931">
        <f>Table1[[#This Row],[Total Revenue + Open]]/Table1[[#This Row],[Qty]]</f>
        <v>0.13</v>
      </c>
      <c r="L2931">
        <f>Table1[[#This Row],[Total Revenue + Open]]/Table1[[#This Row],[Qty]]</f>
        <v>0.13</v>
      </c>
    </row>
    <row r="2932" spans="1:12" hidden="1">
      <c r="A2932" t="s">
        <v>544</v>
      </c>
      <c r="B2932" t="s">
        <v>11</v>
      </c>
      <c r="C2932" t="s">
        <v>73</v>
      </c>
      <c r="D2932" t="s">
        <v>545</v>
      </c>
      <c r="E2932" t="s">
        <v>15</v>
      </c>
      <c r="F2932" t="s">
        <v>566</v>
      </c>
      <c r="G2932" t="s">
        <v>569</v>
      </c>
      <c r="H2932" s="1">
        <v>2022</v>
      </c>
      <c r="I2932" s="2">
        <v>20310</v>
      </c>
      <c r="J2932" s="3">
        <v>18119.9154109271</v>
      </c>
      <c r="K2932">
        <f>Table1[[#This Row],[Total Revenue + Open]]/Table1[[#This Row],[Qty]]</f>
        <v>0.89216717926770561</v>
      </c>
      <c r="L2932">
        <f>Table1[[#This Row],[Total Revenue + Open]]/Table1[[#This Row],[Qty]]</f>
        <v>0.89216717926770561</v>
      </c>
    </row>
    <row r="2933" spans="1:12" hidden="1">
      <c r="A2933" t="s">
        <v>544</v>
      </c>
      <c r="B2933" t="s">
        <v>11</v>
      </c>
      <c r="C2933" t="s">
        <v>73</v>
      </c>
      <c r="D2933" t="s">
        <v>545</v>
      </c>
      <c r="E2933" t="s">
        <v>15</v>
      </c>
      <c r="F2933" t="s">
        <v>566</v>
      </c>
      <c r="G2933" t="s">
        <v>569</v>
      </c>
      <c r="H2933" s="1">
        <v>2022</v>
      </c>
      <c r="I2933" s="2">
        <v>22351</v>
      </c>
      <c r="J2933" s="3">
        <v>17553.77880349</v>
      </c>
      <c r="K2933">
        <f>Table1[[#This Row],[Total Revenue + Open]]/Table1[[#This Row],[Qty]]</f>
        <v>0.78536883376537969</v>
      </c>
      <c r="L2933">
        <f>Table1[[#This Row],[Total Revenue + Open]]/Table1[[#This Row],[Qty]]</f>
        <v>0.78536883376537969</v>
      </c>
    </row>
    <row r="2934" spans="1:12" hidden="1">
      <c r="A2934" t="s">
        <v>544</v>
      </c>
      <c r="B2934" t="s">
        <v>11</v>
      </c>
      <c r="C2934" t="s">
        <v>73</v>
      </c>
      <c r="D2934" t="s">
        <v>545</v>
      </c>
      <c r="E2934" t="s">
        <v>15</v>
      </c>
      <c r="F2934" t="s">
        <v>566</v>
      </c>
      <c r="G2934" t="s">
        <v>569</v>
      </c>
      <c r="H2934" s="1">
        <v>2022</v>
      </c>
      <c r="I2934" s="2">
        <v>20230</v>
      </c>
      <c r="J2934" s="3">
        <v>17433.7947889551</v>
      </c>
      <c r="K2934">
        <f>Table1[[#This Row],[Total Revenue + Open]]/Table1[[#This Row],[Qty]]</f>
        <v>0.86177927775358876</v>
      </c>
      <c r="L2934">
        <f>Table1[[#This Row],[Total Revenue + Open]]/Table1[[#This Row],[Qty]]</f>
        <v>0.86177927775358876</v>
      </c>
    </row>
    <row r="2935" spans="1:12" hidden="1">
      <c r="A2935" t="s">
        <v>544</v>
      </c>
      <c r="B2935" t="s">
        <v>11</v>
      </c>
      <c r="C2935" t="s">
        <v>73</v>
      </c>
      <c r="D2935" t="s">
        <v>550</v>
      </c>
      <c r="E2935" t="s">
        <v>15</v>
      </c>
      <c r="F2935" t="s">
        <v>80</v>
      </c>
      <c r="G2935" t="s">
        <v>105</v>
      </c>
      <c r="H2935" s="1">
        <v>2022</v>
      </c>
      <c r="I2935" s="2">
        <v>15180</v>
      </c>
      <c r="J2935" s="3">
        <v>16838.642601215</v>
      </c>
      <c r="K2935">
        <f>Table1[[#This Row],[Total Revenue + Open]]/Table1[[#This Row],[Qty]]</f>
        <v>1.1092649934924244</v>
      </c>
      <c r="L2935">
        <f>Table1[[#This Row],[Total Revenue + Open]]/Table1[[#This Row],[Qty]]</f>
        <v>1.1092649934924244</v>
      </c>
    </row>
    <row r="2936" spans="1:12" hidden="1">
      <c r="A2936" t="s">
        <v>544</v>
      </c>
      <c r="B2936" t="s">
        <v>11</v>
      </c>
      <c r="C2936" t="s">
        <v>73</v>
      </c>
      <c r="D2936" t="s">
        <v>545</v>
      </c>
      <c r="E2936" t="s">
        <v>15</v>
      </c>
      <c r="F2936" t="s">
        <v>566</v>
      </c>
      <c r="G2936" t="s">
        <v>569</v>
      </c>
      <c r="H2936" s="1">
        <v>2022</v>
      </c>
      <c r="I2936" s="2">
        <v>20100</v>
      </c>
      <c r="J2936" s="3">
        <v>16558.711778541699</v>
      </c>
      <c r="K2936">
        <f>Table1[[#This Row],[Total Revenue + Open]]/Table1[[#This Row],[Qty]]</f>
        <v>0.82381650639510939</v>
      </c>
      <c r="L2936">
        <f>Table1[[#This Row],[Total Revenue + Open]]/Table1[[#This Row],[Qty]]</f>
        <v>0.82381650639510939</v>
      </c>
    </row>
    <row r="2937" spans="1:12">
      <c r="A2937" t="s">
        <v>10</v>
      </c>
      <c r="B2937" t="s">
        <v>11</v>
      </c>
      <c r="C2937" t="s">
        <v>119</v>
      </c>
      <c r="D2937" t="s">
        <v>46</v>
      </c>
      <c r="E2937" t="s">
        <v>12</v>
      </c>
      <c r="F2937" t="s">
        <v>13</v>
      </c>
      <c r="G2937" t="s">
        <v>28</v>
      </c>
      <c r="H2937" s="1">
        <v>2021</v>
      </c>
      <c r="I2937" s="2">
        <v>500</v>
      </c>
      <c r="J2937" s="3">
        <v>65</v>
      </c>
      <c r="K2937">
        <f>Table1[[#This Row],[Total Revenue + Open]]/Table1[[#This Row],[Qty]]</f>
        <v>0.13</v>
      </c>
      <c r="L2937">
        <f>Table1[[#This Row],[Total Revenue + Open]]/Table1[[#This Row],[Qty]]</f>
        <v>0.13</v>
      </c>
    </row>
    <row r="2938" spans="1:12">
      <c r="A2938" t="s">
        <v>10</v>
      </c>
      <c r="B2938" t="s">
        <v>11</v>
      </c>
      <c r="C2938" t="s">
        <v>119</v>
      </c>
      <c r="D2938" t="s">
        <v>46</v>
      </c>
      <c r="E2938" t="s">
        <v>12</v>
      </c>
      <c r="F2938" t="s">
        <v>13</v>
      </c>
      <c r="G2938" t="s">
        <v>28</v>
      </c>
      <c r="H2938" s="1">
        <v>2021</v>
      </c>
      <c r="I2938" s="2">
        <v>2500</v>
      </c>
      <c r="J2938" s="3">
        <v>325</v>
      </c>
      <c r="K2938">
        <f>Table1[[#This Row],[Total Revenue + Open]]/Table1[[#This Row],[Qty]]</f>
        <v>0.13</v>
      </c>
      <c r="L2938">
        <f>Table1[[#This Row],[Total Revenue + Open]]/Table1[[#This Row],[Qty]]</f>
        <v>0.13</v>
      </c>
    </row>
    <row r="2939" spans="1:12">
      <c r="A2939" t="s">
        <v>10</v>
      </c>
      <c r="B2939" t="s">
        <v>11</v>
      </c>
      <c r="C2939" t="s">
        <v>119</v>
      </c>
      <c r="D2939" t="s">
        <v>46</v>
      </c>
      <c r="E2939" t="s">
        <v>12</v>
      </c>
      <c r="F2939" t="s">
        <v>13</v>
      </c>
      <c r="G2939" t="s">
        <v>28</v>
      </c>
      <c r="H2939" s="1">
        <v>2021</v>
      </c>
      <c r="I2939" s="2">
        <v>11000</v>
      </c>
      <c r="J2939" s="3">
        <v>1430</v>
      </c>
      <c r="K2939">
        <f>Table1[[#This Row],[Total Revenue + Open]]/Table1[[#This Row],[Qty]]</f>
        <v>0.13</v>
      </c>
      <c r="L2939">
        <f>Table1[[#This Row],[Total Revenue + Open]]/Table1[[#This Row],[Qty]]</f>
        <v>0.13</v>
      </c>
    </row>
    <row r="2940" spans="1:12">
      <c r="A2940" t="s">
        <v>10</v>
      </c>
      <c r="B2940" t="s">
        <v>11</v>
      </c>
      <c r="C2940" t="s">
        <v>119</v>
      </c>
      <c r="D2940" t="s">
        <v>46</v>
      </c>
      <c r="E2940" t="s">
        <v>12</v>
      </c>
      <c r="F2940" t="s">
        <v>13</v>
      </c>
      <c r="G2940" t="s">
        <v>28</v>
      </c>
      <c r="H2940" s="1">
        <v>2021</v>
      </c>
      <c r="I2940" s="2">
        <v>4000</v>
      </c>
      <c r="J2940" s="3">
        <v>520</v>
      </c>
      <c r="K2940">
        <f>Table1[[#This Row],[Total Revenue + Open]]/Table1[[#This Row],[Qty]]</f>
        <v>0.13</v>
      </c>
      <c r="L2940">
        <f>Table1[[#This Row],[Total Revenue + Open]]/Table1[[#This Row],[Qty]]</f>
        <v>0.13</v>
      </c>
    </row>
    <row r="2941" spans="1:12">
      <c r="A2941" t="s">
        <v>10</v>
      </c>
      <c r="B2941" t="s">
        <v>11</v>
      </c>
      <c r="C2941" t="s">
        <v>119</v>
      </c>
      <c r="D2941" t="s">
        <v>46</v>
      </c>
      <c r="E2941" t="s">
        <v>12</v>
      </c>
      <c r="F2941" t="s">
        <v>13</v>
      </c>
      <c r="G2941" t="s">
        <v>28</v>
      </c>
      <c r="H2941" s="1">
        <v>2021</v>
      </c>
      <c r="I2941" s="2">
        <v>25500</v>
      </c>
      <c r="J2941" s="3">
        <v>3315</v>
      </c>
      <c r="K2941">
        <f>Table1[[#This Row],[Total Revenue + Open]]/Table1[[#This Row],[Qty]]</f>
        <v>0.13</v>
      </c>
      <c r="L2941">
        <f>Table1[[#This Row],[Total Revenue + Open]]/Table1[[#This Row],[Qty]]</f>
        <v>0.13</v>
      </c>
    </row>
    <row r="2942" spans="1:12">
      <c r="A2942" t="s">
        <v>10</v>
      </c>
      <c r="B2942" t="s">
        <v>11</v>
      </c>
      <c r="C2942" t="s">
        <v>119</v>
      </c>
      <c r="D2942" t="s">
        <v>46</v>
      </c>
      <c r="E2942" t="s">
        <v>12</v>
      </c>
      <c r="F2942" t="s">
        <v>13</v>
      </c>
      <c r="G2942" t="s">
        <v>28</v>
      </c>
      <c r="H2942" s="1">
        <v>2021</v>
      </c>
      <c r="I2942" s="2">
        <v>4000</v>
      </c>
      <c r="J2942" s="3">
        <v>520</v>
      </c>
      <c r="K2942">
        <f>Table1[[#This Row],[Total Revenue + Open]]/Table1[[#This Row],[Qty]]</f>
        <v>0.13</v>
      </c>
      <c r="L2942">
        <f>Table1[[#This Row],[Total Revenue + Open]]/Table1[[#This Row],[Qty]]</f>
        <v>0.13</v>
      </c>
    </row>
    <row r="2943" spans="1:12" hidden="1">
      <c r="A2943" t="s">
        <v>544</v>
      </c>
      <c r="B2943" t="s">
        <v>11</v>
      </c>
      <c r="C2943" t="s">
        <v>73</v>
      </c>
      <c r="D2943" t="s">
        <v>545</v>
      </c>
      <c r="E2943" t="s">
        <v>15</v>
      </c>
      <c r="F2943" t="s">
        <v>566</v>
      </c>
      <c r="G2943" t="s">
        <v>569</v>
      </c>
      <c r="H2943" s="1">
        <v>2022</v>
      </c>
      <c r="I2943" s="2">
        <v>18595</v>
      </c>
      <c r="J2943" s="3">
        <v>16490.4597019262</v>
      </c>
      <c r="K2943">
        <f>Table1[[#This Row],[Total Revenue + Open]]/Table1[[#This Row],[Qty]]</f>
        <v>0.88682224801969345</v>
      </c>
      <c r="L2943">
        <f>Table1[[#This Row],[Total Revenue + Open]]/Table1[[#This Row],[Qty]]</f>
        <v>0.88682224801969345</v>
      </c>
    </row>
    <row r="2944" spans="1:12" hidden="1">
      <c r="A2944" t="s">
        <v>544</v>
      </c>
      <c r="B2944" t="s">
        <v>11</v>
      </c>
      <c r="C2944" t="s">
        <v>73</v>
      </c>
      <c r="D2944" t="s">
        <v>545</v>
      </c>
      <c r="E2944" t="s">
        <v>15</v>
      </c>
      <c r="F2944" t="s">
        <v>566</v>
      </c>
      <c r="G2944" t="s">
        <v>569</v>
      </c>
      <c r="H2944" s="1">
        <v>2022</v>
      </c>
      <c r="I2944" s="2">
        <v>17840</v>
      </c>
      <c r="J2944" s="3">
        <v>16438.027703966902</v>
      </c>
      <c r="K2944">
        <f>Table1[[#This Row],[Total Revenue + Open]]/Table1[[#This Row],[Qty]]</f>
        <v>0.92141410896675457</v>
      </c>
      <c r="L2944">
        <f>Table1[[#This Row],[Total Revenue + Open]]/Table1[[#This Row],[Qty]]</f>
        <v>0.92141410896675457</v>
      </c>
    </row>
    <row r="2945" spans="1:12" hidden="1">
      <c r="A2945" t="s">
        <v>544</v>
      </c>
      <c r="B2945" t="s">
        <v>11</v>
      </c>
      <c r="C2945" t="s">
        <v>73</v>
      </c>
      <c r="D2945" t="s">
        <v>563</v>
      </c>
      <c r="E2945" t="s">
        <v>15</v>
      </c>
      <c r="F2945" t="s">
        <v>80</v>
      </c>
      <c r="G2945" t="s">
        <v>84</v>
      </c>
      <c r="H2945" s="1">
        <v>2022</v>
      </c>
      <c r="I2945" s="2">
        <v>14070</v>
      </c>
      <c r="J2945" s="3">
        <v>16380</v>
      </c>
      <c r="K2945">
        <f>Table1[[#This Row],[Total Revenue + Open]]/Table1[[#This Row],[Qty]]</f>
        <v>1.164179104477612</v>
      </c>
      <c r="L2945">
        <f>Table1[[#This Row],[Total Revenue + Open]]/Table1[[#This Row],[Qty]]</f>
        <v>1.164179104477612</v>
      </c>
    </row>
    <row r="2946" spans="1:12" hidden="1">
      <c r="A2946" t="s">
        <v>544</v>
      </c>
      <c r="B2946" t="s">
        <v>11</v>
      </c>
      <c r="C2946" t="s">
        <v>119</v>
      </c>
      <c r="D2946" t="s">
        <v>592</v>
      </c>
      <c r="E2946" t="s">
        <v>15</v>
      </c>
      <c r="F2946" t="s">
        <v>36</v>
      </c>
      <c r="G2946" t="s">
        <v>384</v>
      </c>
      <c r="H2946" s="1">
        <v>2022</v>
      </c>
      <c r="I2946" s="2">
        <v>11940</v>
      </c>
      <c r="J2946" s="3">
        <v>15912.5</v>
      </c>
      <c r="K2946">
        <f>Table1[[#This Row],[Total Revenue + Open]]/Table1[[#This Row],[Qty]]</f>
        <v>1.3327051926298157</v>
      </c>
      <c r="L2946">
        <f>Table1[[#This Row],[Total Revenue + Open]]/Table1[[#This Row],[Qty]]</f>
        <v>1.3327051926298157</v>
      </c>
    </row>
    <row r="2947" spans="1:12" hidden="1">
      <c r="A2947" t="s">
        <v>544</v>
      </c>
      <c r="B2947" t="s">
        <v>11</v>
      </c>
      <c r="C2947" t="s">
        <v>119</v>
      </c>
      <c r="D2947" t="s">
        <v>592</v>
      </c>
      <c r="E2947" t="s">
        <v>15</v>
      </c>
      <c r="F2947" t="s">
        <v>36</v>
      </c>
      <c r="G2947" t="s">
        <v>385</v>
      </c>
      <c r="H2947" s="1">
        <v>2022</v>
      </c>
      <c r="I2947" s="2">
        <v>11940</v>
      </c>
      <c r="J2947" s="3">
        <v>15912.5</v>
      </c>
      <c r="K2947">
        <f>Table1[[#This Row],[Total Revenue + Open]]/Table1[[#This Row],[Qty]]</f>
        <v>1.3327051926298157</v>
      </c>
      <c r="L2947">
        <f>Table1[[#This Row],[Total Revenue + Open]]/Table1[[#This Row],[Qty]]</f>
        <v>1.3327051926298157</v>
      </c>
    </row>
    <row r="2948" spans="1:12" hidden="1">
      <c r="A2948" t="s">
        <v>544</v>
      </c>
      <c r="B2948" t="s">
        <v>11</v>
      </c>
      <c r="C2948" t="s">
        <v>73</v>
      </c>
      <c r="D2948" t="s">
        <v>545</v>
      </c>
      <c r="E2948" t="s">
        <v>15</v>
      </c>
      <c r="F2948" t="s">
        <v>566</v>
      </c>
      <c r="G2948" t="s">
        <v>569</v>
      </c>
      <c r="H2948" s="1">
        <v>2022</v>
      </c>
      <c r="I2948" s="2">
        <v>19053</v>
      </c>
      <c r="J2948" s="3">
        <v>15876.834461394001</v>
      </c>
      <c r="K2948">
        <f>Table1[[#This Row],[Total Revenue + Open]]/Table1[[#This Row],[Qty]]</f>
        <v>0.83329840242450015</v>
      </c>
      <c r="L2948">
        <f>Table1[[#This Row],[Total Revenue + Open]]/Table1[[#This Row],[Qty]]</f>
        <v>0.83329840242450015</v>
      </c>
    </row>
    <row r="2949" spans="1:12" hidden="1">
      <c r="A2949" t="s">
        <v>544</v>
      </c>
      <c r="B2949" t="s">
        <v>11</v>
      </c>
      <c r="C2949" t="s">
        <v>73</v>
      </c>
      <c r="D2949" t="s">
        <v>545</v>
      </c>
      <c r="E2949" t="s">
        <v>15</v>
      </c>
      <c r="F2949" t="s">
        <v>566</v>
      </c>
      <c r="G2949" t="s">
        <v>569</v>
      </c>
      <c r="H2949" s="1">
        <v>2022</v>
      </c>
      <c r="I2949" s="2">
        <v>18542</v>
      </c>
      <c r="J2949" s="3">
        <v>15276.781255653999</v>
      </c>
      <c r="K2949">
        <f>Table1[[#This Row],[Total Revenue + Open]]/Table1[[#This Row],[Qty]]</f>
        <v>0.82390148072775315</v>
      </c>
      <c r="L2949">
        <f>Table1[[#This Row],[Total Revenue + Open]]/Table1[[#This Row],[Qty]]</f>
        <v>0.82390148072775315</v>
      </c>
    </row>
    <row r="2950" spans="1:12" hidden="1">
      <c r="A2950" t="s">
        <v>544</v>
      </c>
      <c r="B2950" t="s">
        <v>11</v>
      </c>
      <c r="C2950" t="s">
        <v>73</v>
      </c>
      <c r="D2950" t="s">
        <v>545</v>
      </c>
      <c r="E2950" t="s">
        <v>15</v>
      </c>
      <c r="F2950" t="s">
        <v>566</v>
      </c>
      <c r="G2950" t="s">
        <v>569</v>
      </c>
      <c r="H2950" s="1">
        <v>2022</v>
      </c>
      <c r="I2950" s="2">
        <v>18901</v>
      </c>
      <c r="J2950" s="3">
        <v>15033.673635139001</v>
      </c>
      <c r="K2950">
        <f>Table1[[#This Row],[Total Revenue + Open]]/Table1[[#This Row],[Qty]]</f>
        <v>0.79539038332040635</v>
      </c>
      <c r="L2950">
        <f>Table1[[#This Row],[Total Revenue + Open]]/Table1[[#This Row],[Qty]]</f>
        <v>0.79539038332040635</v>
      </c>
    </row>
    <row r="2951" spans="1:12" hidden="1">
      <c r="A2951" t="s">
        <v>544</v>
      </c>
      <c r="B2951" t="s">
        <v>11</v>
      </c>
      <c r="C2951" t="s">
        <v>73</v>
      </c>
      <c r="D2951" t="s">
        <v>545</v>
      </c>
      <c r="E2951" t="s">
        <v>15</v>
      </c>
      <c r="F2951" t="s">
        <v>566</v>
      </c>
      <c r="G2951" t="s">
        <v>569</v>
      </c>
      <c r="H2951" s="1">
        <v>2022</v>
      </c>
      <c r="I2951" s="2">
        <v>15453</v>
      </c>
      <c r="J2951" s="3">
        <v>14238.732928727</v>
      </c>
      <c r="K2951">
        <f>Table1[[#This Row],[Total Revenue + Open]]/Table1[[#This Row],[Qty]]</f>
        <v>0.92142191993315214</v>
      </c>
      <c r="L2951">
        <f>Table1[[#This Row],[Total Revenue + Open]]/Table1[[#This Row],[Qty]]</f>
        <v>0.92142191993315214</v>
      </c>
    </row>
    <row r="2952" spans="1:12" hidden="1">
      <c r="A2952" t="s">
        <v>544</v>
      </c>
      <c r="B2952" t="s">
        <v>11</v>
      </c>
      <c r="C2952" t="s">
        <v>73</v>
      </c>
      <c r="D2952" t="s">
        <v>545</v>
      </c>
      <c r="E2952" t="s">
        <v>15</v>
      </c>
      <c r="F2952" t="s">
        <v>566</v>
      </c>
      <c r="G2952" t="s">
        <v>569</v>
      </c>
      <c r="H2952" s="1">
        <v>2022</v>
      </c>
      <c r="I2952" s="2">
        <v>15240</v>
      </c>
      <c r="J2952" s="3">
        <v>14084.102179997</v>
      </c>
      <c r="K2952">
        <f>Table1[[#This Row],[Total Revenue + Open]]/Table1[[#This Row],[Qty]]</f>
        <v>0.92415368635150918</v>
      </c>
      <c r="L2952">
        <f>Table1[[#This Row],[Total Revenue + Open]]/Table1[[#This Row],[Qty]]</f>
        <v>0.92415368635150918</v>
      </c>
    </row>
    <row r="2953" spans="1:12" hidden="1">
      <c r="A2953" t="s">
        <v>544</v>
      </c>
      <c r="B2953" t="s">
        <v>11</v>
      </c>
      <c r="C2953" t="s">
        <v>73</v>
      </c>
      <c r="D2953" t="s">
        <v>550</v>
      </c>
      <c r="E2953" t="s">
        <v>15</v>
      </c>
      <c r="F2953" t="s">
        <v>80</v>
      </c>
      <c r="G2953" t="s">
        <v>82</v>
      </c>
      <c r="H2953" s="1">
        <v>2022</v>
      </c>
      <c r="I2953" s="2">
        <v>12515</v>
      </c>
      <c r="J2953" s="3">
        <v>13975.1705772684</v>
      </c>
      <c r="K2953">
        <f>Table1[[#This Row],[Total Revenue + Open]]/Table1[[#This Row],[Qty]]</f>
        <v>1.1166736378160926</v>
      </c>
      <c r="L2953">
        <f>Table1[[#This Row],[Total Revenue + Open]]/Table1[[#This Row],[Qty]]</f>
        <v>1.1166736378160926</v>
      </c>
    </row>
    <row r="2954" spans="1:12" hidden="1">
      <c r="A2954" t="s">
        <v>544</v>
      </c>
      <c r="B2954" t="s">
        <v>11</v>
      </c>
      <c r="C2954" t="s">
        <v>73</v>
      </c>
      <c r="D2954" t="s">
        <v>550</v>
      </c>
      <c r="E2954" t="s">
        <v>15</v>
      </c>
      <c r="F2954" t="s">
        <v>80</v>
      </c>
      <c r="G2954" t="s">
        <v>84</v>
      </c>
      <c r="H2954" s="1">
        <v>2022</v>
      </c>
      <c r="I2954" s="2">
        <v>12515</v>
      </c>
      <c r="J2954" s="3">
        <v>13975.1705772684</v>
      </c>
      <c r="K2954">
        <f>Table1[[#This Row],[Total Revenue + Open]]/Table1[[#This Row],[Qty]]</f>
        <v>1.1166736378160926</v>
      </c>
      <c r="L2954">
        <f>Table1[[#This Row],[Total Revenue + Open]]/Table1[[#This Row],[Qty]]</f>
        <v>1.1166736378160926</v>
      </c>
    </row>
    <row r="2955" spans="1:12" hidden="1">
      <c r="A2955" t="s">
        <v>544</v>
      </c>
      <c r="B2955" t="s">
        <v>11</v>
      </c>
      <c r="C2955" t="s">
        <v>73</v>
      </c>
      <c r="D2955" t="s">
        <v>550</v>
      </c>
      <c r="E2955" t="s">
        <v>15</v>
      </c>
      <c r="F2955" t="s">
        <v>80</v>
      </c>
      <c r="G2955" t="s">
        <v>105</v>
      </c>
      <c r="H2955" s="1">
        <v>2022</v>
      </c>
      <c r="I2955" s="2">
        <v>12290</v>
      </c>
      <c r="J2955" s="3">
        <v>13633.2898327202</v>
      </c>
      <c r="K2955">
        <f>Table1[[#This Row],[Total Revenue + Open]]/Table1[[#This Row],[Qty]]</f>
        <v>1.1092994168201953</v>
      </c>
      <c r="L2955">
        <f>Table1[[#This Row],[Total Revenue + Open]]/Table1[[#This Row],[Qty]]</f>
        <v>1.1092994168201953</v>
      </c>
    </row>
    <row r="2956" spans="1:12" hidden="1">
      <c r="A2956" t="s">
        <v>544</v>
      </c>
      <c r="B2956" t="s">
        <v>11</v>
      </c>
      <c r="C2956" t="s">
        <v>73</v>
      </c>
      <c r="D2956" t="s">
        <v>550</v>
      </c>
      <c r="E2956" t="s">
        <v>15</v>
      </c>
      <c r="F2956" t="s">
        <v>80</v>
      </c>
      <c r="G2956" t="s">
        <v>105</v>
      </c>
      <c r="H2956" s="1">
        <v>2022</v>
      </c>
      <c r="I2956" s="2">
        <v>11710</v>
      </c>
      <c r="J2956" s="3">
        <v>13513.0899278912</v>
      </c>
      <c r="K2956">
        <f>Table1[[#This Row],[Total Revenue + Open]]/Table1[[#This Row],[Qty]]</f>
        <v>1.1539786445679932</v>
      </c>
      <c r="L2956">
        <f>Table1[[#This Row],[Total Revenue + Open]]/Table1[[#This Row],[Qty]]</f>
        <v>1.1539786445679932</v>
      </c>
    </row>
    <row r="2957" spans="1:12">
      <c r="A2957" t="s">
        <v>10</v>
      </c>
      <c r="B2957" t="s">
        <v>11</v>
      </c>
      <c r="C2957" t="s">
        <v>119</v>
      </c>
      <c r="D2957" t="s">
        <v>46</v>
      </c>
      <c r="E2957" t="s">
        <v>12</v>
      </c>
      <c r="F2957" t="s">
        <v>13</v>
      </c>
      <c r="G2957" t="s">
        <v>28</v>
      </c>
      <c r="H2957" s="1">
        <v>2021</v>
      </c>
      <c r="I2957" s="2">
        <v>2000</v>
      </c>
      <c r="J2957" s="3">
        <v>260</v>
      </c>
      <c r="K2957">
        <f>Table1[[#This Row],[Total Revenue + Open]]/Table1[[#This Row],[Qty]]</f>
        <v>0.13</v>
      </c>
      <c r="L2957">
        <f>Table1[[#This Row],[Total Revenue + Open]]/Table1[[#This Row],[Qty]]</f>
        <v>0.13</v>
      </c>
    </row>
    <row r="2958" spans="1:12">
      <c r="A2958" t="s">
        <v>10</v>
      </c>
      <c r="B2958" t="s">
        <v>11</v>
      </c>
      <c r="C2958" t="s">
        <v>119</v>
      </c>
      <c r="D2958" t="s">
        <v>46</v>
      </c>
      <c r="E2958" t="s">
        <v>12</v>
      </c>
      <c r="F2958" t="s">
        <v>13</v>
      </c>
      <c r="G2958" t="s">
        <v>28</v>
      </c>
      <c r="H2958" s="1">
        <v>2021</v>
      </c>
      <c r="I2958" s="2">
        <v>3500</v>
      </c>
      <c r="J2958" s="3">
        <v>455</v>
      </c>
      <c r="K2958">
        <f>Table1[[#This Row],[Total Revenue + Open]]/Table1[[#This Row],[Qty]]</f>
        <v>0.13</v>
      </c>
      <c r="L2958">
        <f>Table1[[#This Row],[Total Revenue + Open]]/Table1[[#This Row],[Qty]]</f>
        <v>0.13</v>
      </c>
    </row>
    <row r="2959" spans="1:12">
      <c r="A2959" t="s">
        <v>10</v>
      </c>
      <c r="B2959" t="s">
        <v>11</v>
      </c>
      <c r="C2959" t="s">
        <v>119</v>
      </c>
      <c r="D2959" t="s">
        <v>46</v>
      </c>
      <c r="E2959" t="s">
        <v>12</v>
      </c>
      <c r="F2959" t="s">
        <v>13</v>
      </c>
      <c r="G2959" t="s">
        <v>28</v>
      </c>
      <c r="H2959" s="1">
        <v>2021</v>
      </c>
      <c r="I2959" s="2">
        <v>1000</v>
      </c>
      <c r="J2959" s="3">
        <v>130</v>
      </c>
      <c r="K2959">
        <f>Table1[[#This Row],[Total Revenue + Open]]/Table1[[#This Row],[Qty]]</f>
        <v>0.13</v>
      </c>
      <c r="L2959">
        <f>Table1[[#This Row],[Total Revenue + Open]]/Table1[[#This Row],[Qty]]</f>
        <v>0.13</v>
      </c>
    </row>
    <row r="2960" spans="1:12" hidden="1">
      <c r="A2960" t="s">
        <v>544</v>
      </c>
      <c r="B2960" t="s">
        <v>11</v>
      </c>
      <c r="C2960" t="s">
        <v>73</v>
      </c>
      <c r="D2960" t="s">
        <v>550</v>
      </c>
      <c r="E2960" t="s">
        <v>15</v>
      </c>
      <c r="F2960" t="s">
        <v>80</v>
      </c>
      <c r="G2960" t="s">
        <v>105</v>
      </c>
      <c r="H2960" s="1">
        <v>2022</v>
      </c>
      <c r="I2960" s="2">
        <v>11760</v>
      </c>
      <c r="J2960" s="3">
        <v>13047.160161206401</v>
      </c>
      <c r="K2960">
        <f>Table1[[#This Row],[Total Revenue + Open]]/Table1[[#This Row],[Qty]]</f>
        <v>1.1094523946604082</v>
      </c>
      <c r="L2960">
        <f>Table1[[#This Row],[Total Revenue + Open]]/Table1[[#This Row],[Qty]]</f>
        <v>1.1094523946604082</v>
      </c>
    </row>
    <row r="2961" spans="1:12" hidden="1">
      <c r="A2961" t="s">
        <v>544</v>
      </c>
      <c r="B2961" t="s">
        <v>11</v>
      </c>
      <c r="C2961" t="s">
        <v>73</v>
      </c>
      <c r="D2961" t="s">
        <v>545</v>
      </c>
      <c r="E2961" t="s">
        <v>15</v>
      </c>
      <c r="F2961" t="s">
        <v>566</v>
      </c>
      <c r="G2961" t="s">
        <v>569</v>
      </c>
      <c r="H2961" s="1">
        <v>2022</v>
      </c>
      <c r="I2961" s="2">
        <v>15355</v>
      </c>
      <c r="J2961" s="3">
        <v>12957.201328745899</v>
      </c>
      <c r="K2961">
        <f>Table1[[#This Row],[Total Revenue + Open]]/Table1[[#This Row],[Qty]]</f>
        <v>0.84384248314854438</v>
      </c>
      <c r="L2961">
        <f>Table1[[#This Row],[Total Revenue + Open]]/Table1[[#This Row],[Qty]]</f>
        <v>0.84384248314854438</v>
      </c>
    </row>
    <row r="2962" spans="1:12" hidden="1">
      <c r="A2962" t="s">
        <v>544</v>
      </c>
      <c r="B2962" t="s">
        <v>11</v>
      </c>
      <c r="C2962" t="s">
        <v>73</v>
      </c>
      <c r="D2962" t="s">
        <v>550</v>
      </c>
      <c r="E2962" t="s">
        <v>15</v>
      </c>
      <c r="F2962" t="s">
        <v>80</v>
      </c>
      <c r="G2962" t="s">
        <v>105</v>
      </c>
      <c r="H2962" s="1">
        <v>2022</v>
      </c>
      <c r="I2962" s="2">
        <v>10541</v>
      </c>
      <c r="J2962" s="3">
        <v>12270.090092922999</v>
      </c>
      <c r="K2962">
        <f>Table1[[#This Row],[Total Revenue + Open]]/Table1[[#This Row],[Qty]]</f>
        <v>1.1640347303788066</v>
      </c>
      <c r="L2962">
        <f>Table1[[#This Row],[Total Revenue + Open]]/Table1[[#This Row],[Qty]]</f>
        <v>1.1640347303788066</v>
      </c>
    </row>
    <row r="2963" spans="1:12" hidden="1">
      <c r="A2963" t="s">
        <v>544</v>
      </c>
      <c r="B2963" t="s">
        <v>11</v>
      </c>
      <c r="C2963" t="s">
        <v>73</v>
      </c>
      <c r="D2963" t="s">
        <v>545</v>
      </c>
      <c r="E2963" t="s">
        <v>15</v>
      </c>
      <c r="F2963" t="s">
        <v>566</v>
      </c>
      <c r="G2963" t="s">
        <v>569</v>
      </c>
      <c r="H2963" s="1">
        <v>2022</v>
      </c>
      <c r="I2963" s="2">
        <v>15103</v>
      </c>
      <c r="J2963" s="3">
        <v>12046.020294002999</v>
      </c>
      <c r="K2963">
        <f>Table1[[#This Row],[Total Revenue + Open]]/Table1[[#This Row],[Qty]]</f>
        <v>0.79759122651148773</v>
      </c>
      <c r="L2963">
        <f>Table1[[#This Row],[Total Revenue + Open]]/Table1[[#This Row],[Qty]]</f>
        <v>0.79759122651148773</v>
      </c>
    </row>
    <row r="2964" spans="1:12" hidden="1">
      <c r="A2964" t="s">
        <v>544</v>
      </c>
      <c r="B2964" t="s">
        <v>11</v>
      </c>
      <c r="C2964" t="s">
        <v>73</v>
      </c>
      <c r="D2964" t="s">
        <v>545</v>
      </c>
      <c r="E2964" t="s">
        <v>15</v>
      </c>
      <c r="F2964" t="s">
        <v>566</v>
      </c>
      <c r="G2964" t="s">
        <v>569</v>
      </c>
      <c r="H2964" s="1">
        <v>2022</v>
      </c>
      <c r="I2964" s="2">
        <v>13370</v>
      </c>
      <c r="J2964" s="3">
        <v>11930.439354719299</v>
      </c>
      <c r="K2964">
        <f>Table1[[#This Row],[Total Revenue + Open]]/Table1[[#This Row],[Qty]]</f>
        <v>0.89232904672545243</v>
      </c>
      <c r="L2964">
        <f>Table1[[#This Row],[Total Revenue + Open]]/Table1[[#This Row],[Qty]]</f>
        <v>0.89232904672545243</v>
      </c>
    </row>
    <row r="2965" spans="1:12" hidden="1">
      <c r="A2965" t="s">
        <v>544</v>
      </c>
      <c r="B2965" t="s">
        <v>11</v>
      </c>
      <c r="C2965" t="s">
        <v>73</v>
      </c>
      <c r="D2965" t="s">
        <v>563</v>
      </c>
      <c r="E2965" t="s">
        <v>15</v>
      </c>
      <c r="F2965" t="s">
        <v>80</v>
      </c>
      <c r="G2965" t="s">
        <v>84</v>
      </c>
      <c r="H2965" s="1">
        <v>2022</v>
      </c>
      <c r="I2965" s="2">
        <v>10050</v>
      </c>
      <c r="J2965" s="3">
        <v>11700</v>
      </c>
      <c r="K2965">
        <f>Table1[[#This Row],[Total Revenue + Open]]/Table1[[#This Row],[Qty]]</f>
        <v>1.164179104477612</v>
      </c>
      <c r="L2965">
        <f>Table1[[#This Row],[Total Revenue + Open]]/Table1[[#This Row],[Qty]]</f>
        <v>1.164179104477612</v>
      </c>
    </row>
    <row r="2966" spans="1:12" hidden="1">
      <c r="A2966" t="s">
        <v>544</v>
      </c>
      <c r="B2966" t="s">
        <v>11</v>
      </c>
      <c r="C2966" t="s">
        <v>73</v>
      </c>
      <c r="D2966" t="s">
        <v>550</v>
      </c>
      <c r="E2966" t="s">
        <v>15</v>
      </c>
      <c r="F2966" t="s">
        <v>80</v>
      </c>
      <c r="G2966" t="s">
        <v>105</v>
      </c>
      <c r="H2966" s="1">
        <v>2022</v>
      </c>
      <c r="I2966" s="2">
        <v>10050</v>
      </c>
      <c r="J2966" s="3">
        <v>11550.569929437201</v>
      </c>
      <c r="K2966">
        <f>Table1[[#This Row],[Total Revenue + Open]]/Table1[[#This Row],[Qty]]</f>
        <v>1.1493104407400199</v>
      </c>
      <c r="L2966">
        <f>Table1[[#This Row],[Total Revenue + Open]]/Table1[[#This Row],[Qty]]</f>
        <v>1.1493104407400199</v>
      </c>
    </row>
    <row r="2967" spans="1:12" hidden="1">
      <c r="A2967" t="s">
        <v>544</v>
      </c>
      <c r="B2967" t="s">
        <v>11</v>
      </c>
      <c r="C2967" t="s">
        <v>73</v>
      </c>
      <c r="D2967" t="s">
        <v>563</v>
      </c>
      <c r="E2967" t="s">
        <v>15</v>
      </c>
      <c r="F2967" t="s">
        <v>80</v>
      </c>
      <c r="G2967" t="s">
        <v>84</v>
      </c>
      <c r="H2967" s="1">
        <v>2022</v>
      </c>
      <c r="I2967" s="2">
        <v>10050</v>
      </c>
      <c r="J2967" s="3">
        <v>11500</v>
      </c>
      <c r="K2967">
        <f>Table1[[#This Row],[Total Revenue + Open]]/Table1[[#This Row],[Qty]]</f>
        <v>1.144278606965174</v>
      </c>
      <c r="L2967">
        <f>Table1[[#This Row],[Total Revenue + Open]]/Table1[[#This Row],[Qty]]</f>
        <v>1.144278606965174</v>
      </c>
    </row>
    <row r="2968" spans="1:12" hidden="1">
      <c r="A2968" t="s">
        <v>544</v>
      </c>
      <c r="B2968" t="s">
        <v>11</v>
      </c>
      <c r="C2968" t="s">
        <v>73</v>
      </c>
      <c r="D2968" t="s">
        <v>550</v>
      </c>
      <c r="E2968" t="s">
        <v>15</v>
      </c>
      <c r="F2968" t="s">
        <v>80</v>
      </c>
      <c r="G2968" t="s">
        <v>82</v>
      </c>
      <c r="H2968" s="1">
        <v>2022</v>
      </c>
      <c r="I2968" s="2">
        <v>10305</v>
      </c>
      <c r="J2968" s="3">
        <v>11430.774706370799</v>
      </c>
      <c r="K2968">
        <f>Table1[[#This Row],[Total Revenue + Open]]/Table1[[#This Row],[Qty]]</f>
        <v>1.1092454833935759</v>
      </c>
      <c r="L2968">
        <f>Table1[[#This Row],[Total Revenue + Open]]/Table1[[#This Row],[Qty]]</f>
        <v>1.1092454833935759</v>
      </c>
    </row>
    <row r="2969" spans="1:12" hidden="1">
      <c r="A2969" t="s">
        <v>544</v>
      </c>
      <c r="B2969" t="s">
        <v>11</v>
      </c>
      <c r="C2969" t="s">
        <v>73</v>
      </c>
      <c r="D2969" t="s">
        <v>550</v>
      </c>
      <c r="E2969" t="s">
        <v>15</v>
      </c>
      <c r="F2969" t="s">
        <v>80</v>
      </c>
      <c r="G2969" t="s">
        <v>84</v>
      </c>
      <c r="H2969" s="1">
        <v>2022</v>
      </c>
      <c r="I2969" s="2">
        <v>10305</v>
      </c>
      <c r="J2969" s="3">
        <v>11430.774706370799</v>
      </c>
      <c r="K2969">
        <f>Table1[[#This Row],[Total Revenue + Open]]/Table1[[#This Row],[Qty]]</f>
        <v>1.1092454833935759</v>
      </c>
      <c r="L2969">
        <f>Table1[[#This Row],[Total Revenue + Open]]/Table1[[#This Row],[Qty]]</f>
        <v>1.1092454833935759</v>
      </c>
    </row>
    <row r="2970" spans="1:12">
      <c r="A2970" t="s">
        <v>10</v>
      </c>
      <c r="B2970" t="s">
        <v>11</v>
      </c>
      <c r="C2970" t="s">
        <v>119</v>
      </c>
      <c r="D2970" t="s">
        <v>46</v>
      </c>
      <c r="E2970" t="s">
        <v>12</v>
      </c>
      <c r="F2970" t="s">
        <v>13</v>
      </c>
      <c r="G2970" t="s">
        <v>28</v>
      </c>
      <c r="H2970" s="1">
        <v>2021</v>
      </c>
      <c r="I2970" s="2">
        <v>1500</v>
      </c>
      <c r="J2970" s="3">
        <v>195</v>
      </c>
      <c r="K2970">
        <f>Table1[[#This Row],[Total Revenue + Open]]/Table1[[#This Row],[Qty]]</f>
        <v>0.13</v>
      </c>
      <c r="L2970">
        <f>Table1[[#This Row],[Total Revenue + Open]]/Table1[[#This Row],[Qty]]</f>
        <v>0.13</v>
      </c>
    </row>
    <row r="2971" spans="1:12">
      <c r="A2971" t="s">
        <v>10</v>
      </c>
      <c r="B2971" t="s">
        <v>11</v>
      </c>
      <c r="C2971" t="s">
        <v>119</v>
      </c>
      <c r="D2971" t="s">
        <v>46</v>
      </c>
      <c r="E2971" t="s">
        <v>12</v>
      </c>
      <c r="F2971" t="s">
        <v>13</v>
      </c>
      <c r="G2971" t="s">
        <v>28</v>
      </c>
      <c r="H2971" s="1">
        <v>2021</v>
      </c>
      <c r="I2971" s="2">
        <v>1000</v>
      </c>
      <c r="J2971" s="3">
        <v>130</v>
      </c>
      <c r="K2971">
        <f>Table1[[#This Row],[Total Revenue + Open]]/Table1[[#This Row],[Qty]]</f>
        <v>0.13</v>
      </c>
      <c r="L2971">
        <f>Table1[[#This Row],[Total Revenue + Open]]/Table1[[#This Row],[Qty]]</f>
        <v>0.13</v>
      </c>
    </row>
    <row r="2972" spans="1:12" hidden="1">
      <c r="A2972" t="s">
        <v>544</v>
      </c>
      <c r="B2972" t="s">
        <v>11</v>
      </c>
      <c r="C2972" t="s">
        <v>73</v>
      </c>
      <c r="D2972" t="s">
        <v>545</v>
      </c>
      <c r="E2972" t="s">
        <v>15</v>
      </c>
      <c r="F2972" t="s">
        <v>566</v>
      </c>
      <c r="G2972" t="s">
        <v>569</v>
      </c>
      <c r="H2972" s="1">
        <v>2022</v>
      </c>
      <c r="I2972" s="2">
        <v>13270</v>
      </c>
      <c r="J2972" s="3">
        <v>11197.057776723201</v>
      </c>
      <c r="K2972">
        <f>Table1[[#This Row],[Total Revenue + Open]]/Table1[[#This Row],[Qty]]</f>
        <v>0.84378732303867376</v>
      </c>
      <c r="L2972">
        <f>Table1[[#This Row],[Total Revenue + Open]]/Table1[[#This Row],[Qty]]</f>
        <v>0.84378732303867376</v>
      </c>
    </row>
    <row r="2973" spans="1:12" hidden="1">
      <c r="A2973" t="s">
        <v>544</v>
      </c>
      <c r="B2973" t="s">
        <v>11</v>
      </c>
      <c r="C2973" t="s">
        <v>119</v>
      </c>
      <c r="D2973" t="s">
        <v>592</v>
      </c>
      <c r="E2973" t="s">
        <v>15</v>
      </c>
      <c r="F2973" t="s">
        <v>36</v>
      </c>
      <c r="G2973" t="s">
        <v>384</v>
      </c>
      <c r="H2973" s="1">
        <v>2022</v>
      </c>
      <c r="I2973" s="2">
        <v>7770</v>
      </c>
      <c r="J2973" s="3">
        <v>10506</v>
      </c>
      <c r="K2973">
        <f>Table1[[#This Row],[Total Revenue + Open]]/Table1[[#This Row],[Qty]]</f>
        <v>1.3521235521235522</v>
      </c>
      <c r="L2973">
        <f>Table1[[#This Row],[Total Revenue + Open]]/Table1[[#This Row],[Qty]]</f>
        <v>1.3521235521235522</v>
      </c>
    </row>
    <row r="2974" spans="1:12" hidden="1">
      <c r="A2974" t="s">
        <v>544</v>
      </c>
      <c r="B2974" t="s">
        <v>11</v>
      </c>
      <c r="C2974" t="s">
        <v>119</v>
      </c>
      <c r="D2974" t="s">
        <v>592</v>
      </c>
      <c r="E2974" t="s">
        <v>15</v>
      </c>
      <c r="F2974" t="s">
        <v>36</v>
      </c>
      <c r="G2974" t="s">
        <v>385</v>
      </c>
      <c r="H2974" s="1">
        <v>2022</v>
      </c>
      <c r="I2974" s="2">
        <v>7770</v>
      </c>
      <c r="J2974" s="3">
        <v>10506</v>
      </c>
      <c r="K2974">
        <f>Table1[[#This Row],[Total Revenue + Open]]/Table1[[#This Row],[Qty]]</f>
        <v>1.3521235521235522</v>
      </c>
      <c r="L2974">
        <f>Table1[[#This Row],[Total Revenue + Open]]/Table1[[#This Row],[Qty]]</f>
        <v>1.3521235521235522</v>
      </c>
    </row>
    <row r="2975" spans="1:12" hidden="1">
      <c r="A2975" t="s">
        <v>544</v>
      </c>
      <c r="B2975" t="s">
        <v>11</v>
      </c>
      <c r="C2975" t="s">
        <v>73</v>
      </c>
      <c r="D2975" t="s">
        <v>550</v>
      </c>
      <c r="E2975" t="s">
        <v>15</v>
      </c>
      <c r="F2975" t="s">
        <v>80</v>
      </c>
      <c r="G2975" t="s">
        <v>82</v>
      </c>
      <c r="H2975" s="1">
        <v>2022</v>
      </c>
      <c r="I2975" s="2">
        <v>9500</v>
      </c>
      <c r="J2975" s="3">
        <v>10405.894893713799</v>
      </c>
      <c r="K2975">
        <f>Table1[[#This Row],[Total Revenue + Open]]/Table1[[#This Row],[Qty]]</f>
        <v>1.0953573572330315</v>
      </c>
      <c r="L2975">
        <f>Table1[[#This Row],[Total Revenue + Open]]/Table1[[#This Row],[Qty]]</f>
        <v>1.0953573572330315</v>
      </c>
    </row>
    <row r="2976" spans="1:12" hidden="1">
      <c r="A2976" t="s">
        <v>544</v>
      </c>
      <c r="B2976" t="s">
        <v>11</v>
      </c>
      <c r="C2976" t="s">
        <v>73</v>
      </c>
      <c r="D2976" t="s">
        <v>550</v>
      </c>
      <c r="E2976" t="s">
        <v>15</v>
      </c>
      <c r="F2976" t="s">
        <v>80</v>
      </c>
      <c r="G2976" t="s">
        <v>84</v>
      </c>
      <c r="H2976" s="1">
        <v>2022</v>
      </c>
      <c r="I2976" s="2">
        <v>9500</v>
      </c>
      <c r="J2976" s="3">
        <v>10405.894893713799</v>
      </c>
      <c r="K2976">
        <f>Table1[[#This Row],[Total Revenue + Open]]/Table1[[#This Row],[Qty]]</f>
        <v>1.0953573572330315</v>
      </c>
      <c r="L2976">
        <f>Table1[[#This Row],[Total Revenue + Open]]/Table1[[#This Row],[Qty]]</f>
        <v>1.0953573572330315</v>
      </c>
    </row>
    <row r="2977" spans="1:12" hidden="1">
      <c r="A2977" t="s">
        <v>544</v>
      </c>
      <c r="B2977" t="s">
        <v>11</v>
      </c>
      <c r="C2977" t="s">
        <v>73</v>
      </c>
      <c r="D2977" t="s">
        <v>550</v>
      </c>
      <c r="E2977" t="s">
        <v>15</v>
      </c>
      <c r="F2977" t="s">
        <v>80</v>
      </c>
      <c r="G2977" t="s">
        <v>82</v>
      </c>
      <c r="H2977" s="1">
        <v>2022</v>
      </c>
      <c r="I2977" s="2">
        <v>8845</v>
      </c>
      <c r="J2977" s="3">
        <v>10207.3125635573</v>
      </c>
      <c r="K2977">
        <f>Table1[[#This Row],[Total Revenue + Open]]/Table1[[#This Row],[Qty]]</f>
        <v>1.1540206403117355</v>
      </c>
      <c r="L2977">
        <f>Table1[[#This Row],[Total Revenue + Open]]/Table1[[#This Row],[Qty]]</f>
        <v>1.1540206403117355</v>
      </c>
    </row>
    <row r="2978" spans="1:12" hidden="1">
      <c r="A2978" t="s">
        <v>544</v>
      </c>
      <c r="B2978" t="s">
        <v>11</v>
      </c>
      <c r="C2978" t="s">
        <v>73</v>
      </c>
      <c r="D2978" t="s">
        <v>550</v>
      </c>
      <c r="E2978" t="s">
        <v>15</v>
      </c>
      <c r="F2978" t="s">
        <v>80</v>
      </c>
      <c r="G2978" t="s">
        <v>84</v>
      </c>
      <c r="H2978" s="1">
        <v>2022</v>
      </c>
      <c r="I2978" s="2">
        <v>8845</v>
      </c>
      <c r="J2978" s="3">
        <v>10207.3125635573</v>
      </c>
      <c r="K2978">
        <f>Table1[[#This Row],[Total Revenue + Open]]/Table1[[#This Row],[Qty]]</f>
        <v>1.1540206403117355</v>
      </c>
      <c r="L2978">
        <f>Table1[[#This Row],[Total Revenue + Open]]/Table1[[#This Row],[Qty]]</f>
        <v>1.1540206403117355</v>
      </c>
    </row>
    <row r="2979" spans="1:12" hidden="1">
      <c r="A2979" t="s">
        <v>544</v>
      </c>
      <c r="B2979" t="s">
        <v>11</v>
      </c>
      <c r="C2979" t="s">
        <v>73</v>
      </c>
      <c r="D2979" t="s">
        <v>563</v>
      </c>
      <c r="E2979" t="s">
        <v>15</v>
      </c>
      <c r="F2979" t="s">
        <v>80</v>
      </c>
      <c r="G2979" t="s">
        <v>84</v>
      </c>
      <c r="H2979" s="1">
        <v>2022</v>
      </c>
      <c r="I2979" s="2">
        <v>8040</v>
      </c>
      <c r="J2979" s="3">
        <v>9360</v>
      </c>
      <c r="K2979">
        <f>Table1[[#This Row],[Total Revenue + Open]]/Table1[[#This Row],[Qty]]</f>
        <v>1.164179104477612</v>
      </c>
      <c r="L2979">
        <f>Table1[[#This Row],[Total Revenue + Open]]/Table1[[#This Row],[Qty]]</f>
        <v>1.164179104477612</v>
      </c>
    </row>
    <row r="2980" spans="1:12">
      <c r="A2980" t="s">
        <v>10</v>
      </c>
      <c r="B2980" t="s">
        <v>11</v>
      </c>
      <c r="C2980" t="s">
        <v>119</v>
      </c>
      <c r="D2980" t="s">
        <v>46</v>
      </c>
      <c r="E2980" t="s">
        <v>12</v>
      </c>
      <c r="F2980" t="s">
        <v>13</v>
      </c>
      <c r="G2980" t="s">
        <v>28</v>
      </c>
      <c r="H2980" s="1">
        <v>2021</v>
      </c>
      <c r="I2980" s="2">
        <v>2000</v>
      </c>
      <c r="J2980" s="3">
        <v>260</v>
      </c>
      <c r="K2980">
        <f>Table1[[#This Row],[Total Revenue + Open]]/Table1[[#This Row],[Qty]]</f>
        <v>0.13</v>
      </c>
      <c r="L2980">
        <f>Table1[[#This Row],[Total Revenue + Open]]/Table1[[#This Row],[Qty]]</f>
        <v>0.13</v>
      </c>
    </row>
    <row r="2981" spans="1:12">
      <c r="A2981" t="s">
        <v>10</v>
      </c>
      <c r="B2981" t="s">
        <v>11</v>
      </c>
      <c r="C2981" t="s">
        <v>119</v>
      </c>
      <c r="D2981" t="s">
        <v>46</v>
      </c>
      <c r="E2981" t="s">
        <v>12</v>
      </c>
      <c r="F2981" t="s">
        <v>13</v>
      </c>
      <c r="G2981" t="s">
        <v>28</v>
      </c>
      <c r="H2981" s="1">
        <v>2021</v>
      </c>
      <c r="I2981" s="2">
        <v>1500</v>
      </c>
      <c r="J2981" s="3">
        <v>195</v>
      </c>
      <c r="K2981">
        <f>Table1[[#This Row],[Total Revenue + Open]]/Table1[[#This Row],[Qty]]</f>
        <v>0.13</v>
      </c>
      <c r="L2981">
        <f>Table1[[#This Row],[Total Revenue + Open]]/Table1[[#This Row],[Qty]]</f>
        <v>0.13</v>
      </c>
    </row>
    <row r="2982" spans="1:12" hidden="1">
      <c r="A2982" t="s">
        <v>544</v>
      </c>
      <c r="B2982" t="s">
        <v>11</v>
      </c>
      <c r="C2982" t="s">
        <v>73</v>
      </c>
      <c r="D2982" t="s">
        <v>563</v>
      </c>
      <c r="E2982" t="s">
        <v>15</v>
      </c>
      <c r="F2982" t="s">
        <v>80</v>
      </c>
      <c r="G2982" t="s">
        <v>84</v>
      </c>
      <c r="H2982" s="1">
        <v>2022</v>
      </c>
      <c r="I2982" s="2">
        <v>8040</v>
      </c>
      <c r="J2982" s="3">
        <v>8960</v>
      </c>
      <c r="K2982">
        <f>Table1[[#This Row],[Total Revenue + Open]]/Table1[[#This Row],[Qty]]</f>
        <v>1.1144278606965174</v>
      </c>
      <c r="L2982">
        <f>Table1[[#This Row],[Total Revenue + Open]]/Table1[[#This Row],[Qty]]</f>
        <v>1.1144278606965174</v>
      </c>
    </row>
    <row r="2983" spans="1:12" hidden="1">
      <c r="A2983" t="s">
        <v>544</v>
      </c>
      <c r="B2983" t="s">
        <v>11</v>
      </c>
      <c r="C2983" t="s">
        <v>73</v>
      </c>
      <c r="D2983" t="s">
        <v>545</v>
      </c>
      <c r="E2983" t="s">
        <v>15</v>
      </c>
      <c r="F2983" t="s">
        <v>566</v>
      </c>
      <c r="G2983" t="s">
        <v>569</v>
      </c>
      <c r="H2983" s="1">
        <v>2022</v>
      </c>
      <c r="I2983" s="2">
        <v>10150</v>
      </c>
      <c r="J2983" s="3">
        <v>8871.6902550939994</v>
      </c>
      <c r="K2983">
        <f>Table1[[#This Row],[Total Revenue + Open]]/Table1[[#This Row],[Qty]]</f>
        <v>0.87405815321123148</v>
      </c>
      <c r="L2983">
        <f>Table1[[#This Row],[Total Revenue + Open]]/Table1[[#This Row],[Qty]]</f>
        <v>0.87405815321123148</v>
      </c>
    </row>
    <row r="2984" spans="1:12" hidden="1">
      <c r="A2984" t="s">
        <v>544</v>
      </c>
      <c r="B2984" t="s">
        <v>11</v>
      </c>
      <c r="C2984" t="s">
        <v>73</v>
      </c>
      <c r="D2984" t="s">
        <v>545</v>
      </c>
      <c r="E2984" t="s">
        <v>15</v>
      </c>
      <c r="F2984" t="s">
        <v>566</v>
      </c>
      <c r="G2984" t="s">
        <v>569</v>
      </c>
      <c r="H2984" s="1">
        <v>2022</v>
      </c>
      <c r="I2984" s="2">
        <v>10330</v>
      </c>
      <c r="J2984" s="3">
        <v>8821.5560989008009</v>
      </c>
      <c r="K2984">
        <f>Table1[[#This Row],[Total Revenue + Open]]/Table1[[#This Row],[Qty]]</f>
        <v>0.85397445294296237</v>
      </c>
      <c r="L2984">
        <f>Table1[[#This Row],[Total Revenue + Open]]/Table1[[#This Row],[Qty]]</f>
        <v>0.85397445294296237</v>
      </c>
    </row>
    <row r="2985" spans="1:12">
      <c r="A2985" t="s">
        <v>10</v>
      </c>
      <c r="B2985" t="s">
        <v>11</v>
      </c>
      <c r="C2985" t="s">
        <v>119</v>
      </c>
      <c r="D2985" t="s">
        <v>46</v>
      </c>
      <c r="E2985" t="s">
        <v>12</v>
      </c>
      <c r="F2985" t="s">
        <v>13</v>
      </c>
      <c r="G2985" t="s">
        <v>28</v>
      </c>
      <c r="H2985" s="1">
        <v>2021</v>
      </c>
      <c r="I2985" s="2">
        <v>1000</v>
      </c>
      <c r="J2985" s="3">
        <v>130</v>
      </c>
      <c r="K2985">
        <f>Table1[[#This Row],[Total Revenue + Open]]/Table1[[#This Row],[Qty]]</f>
        <v>0.13</v>
      </c>
      <c r="L2985">
        <f>Table1[[#This Row],[Total Revenue + Open]]/Table1[[#This Row],[Qty]]</f>
        <v>0.13</v>
      </c>
    </row>
    <row r="2986" spans="1:12">
      <c r="A2986" t="s">
        <v>10</v>
      </c>
      <c r="B2986" t="s">
        <v>11</v>
      </c>
      <c r="C2986" t="s">
        <v>119</v>
      </c>
      <c r="D2986" t="s">
        <v>46</v>
      </c>
      <c r="E2986" t="s">
        <v>12</v>
      </c>
      <c r="F2986" t="s">
        <v>13</v>
      </c>
      <c r="G2986" t="s">
        <v>28</v>
      </c>
      <c r="H2986" s="1">
        <v>2021</v>
      </c>
      <c r="I2986" s="2">
        <v>12000</v>
      </c>
      <c r="J2986" s="3">
        <v>1560</v>
      </c>
      <c r="K2986">
        <f>Table1[[#This Row],[Total Revenue + Open]]/Table1[[#This Row],[Qty]]</f>
        <v>0.13</v>
      </c>
      <c r="L2986">
        <f>Table1[[#This Row],[Total Revenue + Open]]/Table1[[#This Row],[Qty]]</f>
        <v>0.13</v>
      </c>
    </row>
    <row r="2987" spans="1:12">
      <c r="A2987" t="s">
        <v>10</v>
      </c>
      <c r="B2987" t="s">
        <v>11</v>
      </c>
      <c r="C2987" t="s">
        <v>119</v>
      </c>
      <c r="D2987" t="s">
        <v>46</v>
      </c>
      <c r="E2987" t="s">
        <v>12</v>
      </c>
      <c r="F2987" t="s">
        <v>13</v>
      </c>
      <c r="G2987" t="s">
        <v>28</v>
      </c>
      <c r="H2987" s="1">
        <v>2021</v>
      </c>
      <c r="I2987" s="2">
        <v>32500</v>
      </c>
      <c r="J2987" s="3">
        <v>4225</v>
      </c>
      <c r="K2987">
        <f>Table1[[#This Row],[Total Revenue + Open]]/Table1[[#This Row],[Qty]]</f>
        <v>0.13</v>
      </c>
      <c r="L2987">
        <f>Table1[[#This Row],[Total Revenue + Open]]/Table1[[#This Row],[Qty]]</f>
        <v>0.13</v>
      </c>
    </row>
    <row r="2988" spans="1:12">
      <c r="A2988" t="s">
        <v>10</v>
      </c>
      <c r="B2988" t="s">
        <v>11</v>
      </c>
      <c r="C2988" t="s">
        <v>119</v>
      </c>
      <c r="D2988" t="s">
        <v>46</v>
      </c>
      <c r="E2988" t="s">
        <v>12</v>
      </c>
      <c r="F2988" t="s">
        <v>13</v>
      </c>
      <c r="G2988" t="s">
        <v>28</v>
      </c>
      <c r="H2988" s="1">
        <v>2021</v>
      </c>
      <c r="I2988" s="2">
        <v>6500</v>
      </c>
      <c r="J2988" s="3">
        <v>845</v>
      </c>
      <c r="K2988">
        <f>Table1[[#This Row],[Total Revenue + Open]]/Table1[[#This Row],[Qty]]</f>
        <v>0.13</v>
      </c>
      <c r="L2988">
        <f>Table1[[#This Row],[Total Revenue + Open]]/Table1[[#This Row],[Qty]]</f>
        <v>0.13</v>
      </c>
    </row>
    <row r="2989" spans="1:12">
      <c r="A2989" t="s">
        <v>10</v>
      </c>
      <c r="B2989" t="s">
        <v>11</v>
      </c>
      <c r="C2989" t="s">
        <v>119</v>
      </c>
      <c r="D2989" t="s">
        <v>46</v>
      </c>
      <c r="E2989" t="s">
        <v>12</v>
      </c>
      <c r="F2989" t="s">
        <v>13</v>
      </c>
      <c r="G2989" t="s">
        <v>28</v>
      </c>
      <c r="H2989" s="1">
        <v>2021</v>
      </c>
      <c r="I2989" s="2">
        <v>3000</v>
      </c>
      <c r="J2989" s="3">
        <v>390</v>
      </c>
      <c r="K2989">
        <f>Table1[[#This Row],[Total Revenue + Open]]/Table1[[#This Row],[Qty]]</f>
        <v>0.13</v>
      </c>
      <c r="L2989">
        <f>Table1[[#This Row],[Total Revenue + Open]]/Table1[[#This Row],[Qty]]</f>
        <v>0.13</v>
      </c>
    </row>
    <row r="2990" spans="1:12">
      <c r="A2990" t="s">
        <v>10</v>
      </c>
      <c r="B2990" t="s">
        <v>11</v>
      </c>
      <c r="C2990" t="s">
        <v>119</v>
      </c>
      <c r="D2990" t="s">
        <v>46</v>
      </c>
      <c r="E2990" t="s">
        <v>12</v>
      </c>
      <c r="F2990" t="s">
        <v>13</v>
      </c>
      <c r="G2990" t="s">
        <v>28</v>
      </c>
      <c r="H2990" s="1">
        <v>2021</v>
      </c>
      <c r="I2990" s="2">
        <v>13000</v>
      </c>
      <c r="J2990" s="3">
        <v>1690</v>
      </c>
      <c r="K2990">
        <f>Table1[[#This Row],[Total Revenue + Open]]/Table1[[#This Row],[Qty]]</f>
        <v>0.13</v>
      </c>
      <c r="L2990">
        <f>Table1[[#This Row],[Total Revenue + Open]]/Table1[[#This Row],[Qty]]</f>
        <v>0.13</v>
      </c>
    </row>
    <row r="2991" spans="1:12" hidden="1">
      <c r="A2991" t="s">
        <v>544</v>
      </c>
      <c r="B2991" t="s">
        <v>11</v>
      </c>
      <c r="C2991" t="s">
        <v>73</v>
      </c>
      <c r="D2991" t="s">
        <v>550</v>
      </c>
      <c r="E2991" t="s">
        <v>15</v>
      </c>
      <c r="F2991" t="s">
        <v>80</v>
      </c>
      <c r="G2991" t="s">
        <v>82</v>
      </c>
      <c r="H2991" s="1">
        <v>2022</v>
      </c>
      <c r="I2991" s="2">
        <v>7895</v>
      </c>
      <c r="J2991" s="3">
        <v>8811.6537374743002</v>
      </c>
      <c r="K2991">
        <f>Table1[[#This Row],[Total Revenue + Open]]/Table1[[#This Row],[Qty]]</f>
        <v>1.1161056032266372</v>
      </c>
      <c r="L2991">
        <f>Table1[[#This Row],[Total Revenue + Open]]/Table1[[#This Row],[Qty]]</f>
        <v>1.1161056032266372</v>
      </c>
    </row>
    <row r="2992" spans="1:12" hidden="1">
      <c r="A2992" t="s">
        <v>544</v>
      </c>
      <c r="B2992" t="s">
        <v>11</v>
      </c>
      <c r="C2992" t="s">
        <v>73</v>
      </c>
      <c r="D2992" t="s">
        <v>550</v>
      </c>
      <c r="E2992" t="s">
        <v>15</v>
      </c>
      <c r="F2992" t="s">
        <v>80</v>
      </c>
      <c r="G2992" t="s">
        <v>84</v>
      </c>
      <c r="H2992" s="1">
        <v>2022</v>
      </c>
      <c r="I2992" s="2">
        <v>7895</v>
      </c>
      <c r="J2992" s="3">
        <v>8811.6537374743002</v>
      </c>
      <c r="K2992">
        <f>Table1[[#This Row],[Total Revenue + Open]]/Table1[[#This Row],[Qty]]</f>
        <v>1.1161056032266372</v>
      </c>
      <c r="L2992">
        <f>Table1[[#This Row],[Total Revenue + Open]]/Table1[[#This Row],[Qty]]</f>
        <v>1.1161056032266372</v>
      </c>
    </row>
    <row r="2993" spans="1:12" hidden="1">
      <c r="A2993" t="s">
        <v>544</v>
      </c>
      <c r="B2993" t="s">
        <v>11</v>
      </c>
      <c r="C2993" t="s">
        <v>73</v>
      </c>
      <c r="D2993" t="s">
        <v>550</v>
      </c>
      <c r="E2993" t="s">
        <v>15</v>
      </c>
      <c r="F2993" t="s">
        <v>80</v>
      </c>
      <c r="G2993" t="s">
        <v>82</v>
      </c>
      <c r="H2993" s="1">
        <v>2022</v>
      </c>
      <c r="I2993" s="2">
        <v>8040</v>
      </c>
      <c r="J2993" s="3">
        <v>8749.2432295196995</v>
      </c>
      <c r="K2993">
        <f>Table1[[#This Row],[Total Revenue + Open]]/Table1[[#This Row],[Qty]]</f>
        <v>1.0882143320298134</v>
      </c>
      <c r="L2993">
        <f>Table1[[#This Row],[Total Revenue + Open]]/Table1[[#This Row],[Qty]]</f>
        <v>1.0882143320298134</v>
      </c>
    </row>
    <row r="2994" spans="1:12" hidden="1">
      <c r="A2994" t="s">
        <v>544</v>
      </c>
      <c r="B2994" t="s">
        <v>11</v>
      </c>
      <c r="C2994" t="s">
        <v>73</v>
      </c>
      <c r="D2994" t="s">
        <v>550</v>
      </c>
      <c r="E2994" t="s">
        <v>15</v>
      </c>
      <c r="F2994" t="s">
        <v>80</v>
      </c>
      <c r="G2994" t="s">
        <v>84</v>
      </c>
      <c r="H2994" s="1">
        <v>2022</v>
      </c>
      <c r="I2994" s="2">
        <v>8040</v>
      </c>
      <c r="J2994" s="3">
        <v>8749.2432295196995</v>
      </c>
      <c r="K2994">
        <f>Table1[[#This Row],[Total Revenue + Open]]/Table1[[#This Row],[Qty]]</f>
        <v>1.0882143320298134</v>
      </c>
      <c r="L2994">
        <f>Table1[[#This Row],[Total Revenue + Open]]/Table1[[#This Row],[Qty]]</f>
        <v>1.0882143320298134</v>
      </c>
    </row>
    <row r="2995" spans="1:12" hidden="1">
      <c r="A2995" t="s">
        <v>544</v>
      </c>
      <c r="B2995" t="s">
        <v>11</v>
      </c>
      <c r="C2995" t="s">
        <v>73</v>
      </c>
      <c r="D2995" t="s">
        <v>545</v>
      </c>
      <c r="E2995" t="s">
        <v>15</v>
      </c>
      <c r="F2995" t="s">
        <v>566</v>
      </c>
      <c r="G2995" t="s">
        <v>567</v>
      </c>
      <c r="H2995" s="1">
        <v>2022</v>
      </c>
      <c r="I2995" s="2">
        <v>10205</v>
      </c>
      <c r="J2995" s="3">
        <v>8666.2656303409003</v>
      </c>
      <c r="K2995">
        <f>Table1[[#This Row],[Total Revenue + Open]]/Table1[[#This Row],[Qty]]</f>
        <v>0.84921760218921116</v>
      </c>
      <c r="L2995">
        <f>Table1[[#This Row],[Total Revenue + Open]]/Table1[[#This Row],[Qty]]</f>
        <v>0.84921760218921116</v>
      </c>
    </row>
    <row r="2996" spans="1:12" hidden="1">
      <c r="A2996" t="s">
        <v>544</v>
      </c>
      <c r="B2996" t="s">
        <v>11</v>
      </c>
      <c r="C2996" t="s">
        <v>73</v>
      </c>
      <c r="D2996" t="s">
        <v>545</v>
      </c>
      <c r="E2996" t="s">
        <v>15</v>
      </c>
      <c r="F2996" t="s">
        <v>566</v>
      </c>
      <c r="G2996" t="s">
        <v>568</v>
      </c>
      <c r="H2996" s="1">
        <v>2022</v>
      </c>
      <c r="I2996" s="2">
        <v>10205</v>
      </c>
      <c r="J2996" s="3">
        <v>8666.2656303409003</v>
      </c>
      <c r="K2996">
        <f>Table1[[#This Row],[Total Revenue + Open]]/Table1[[#This Row],[Qty]]</f>
        <v>0.84921760218921116</v>
      </c>
      <c r="L2996">
        <f>Table1[[#This Row],[Total Revenue + Open]]/Table1[[#This Row],[Qty]]</f>
        <v>0.84921760218921116</v>
      </c>
    </row>
    <row r="2997" spans="1:12" hidden="1">
      <c r="A2997" t="s">
        <v>544</v>
      </c>
      <c r="B2997" t="s">
        <v>11</v>
      </c>
      <c r="C2997" t="s">
        <v>73</v>
      </c>
      <c r="D2997" t="s">
        <v>550</v>
      </c>
      <c r="E2997" t="s">
        <v>15</v>
      </c>
      <c r="F2997" t="s">
        <v>80</v>
      </c>
      <c r="G2997" t="s">
        <v>82</v>
      </c>
      <c r="H2997" s="1">
        <v>2022</v>
      </c>
      <c r="I2997" s="2">
        <v>7345</v>
      </c>
      <c r="J2997" s="3">
        <v>8615.0561615974002</v>
      </c>
      <c r="K2997">
        <f>Table1[[#This Row],[Total Revenue + Open]]/Table1[[#This Row],[Qty]]</f>
        <v>1.1729143855136011</v>
      </c>
      <c r="L2997">
        <f>Table1[[#This Row],[Total Revenue + Open]]/Table1[[#This Row],[Qty]]</f>
        <v>1.1729143855136011</v>
      </c>
    </row>
    <row r="2998" spans="1:12" hidden="1">
      <c r="A2998" t="s">
        <v>544</v>
      </c>
      <c r="B2998" t="s">
        <v>11</v>
      </c>
      <c r="C2998" t="s">
        <v>73</v>
      </c>
      <c r="D2998" t="s">
        <v>550</v>
      </c>
      <c r="E2998" t="s">
        <v>15</v>
      </c>
      <c r="F2998" t="s">
        <v>80</v>
      </c>
      <c r="G2998" t="s">
        <v>84</v>
      </c>
      <c r="H2998" s="1">
        <v>2022</v>
      </c>
      <c r="I2998" s="2">
        <v>7345</v>
      </c>
      <c r="J2998" s="3">
        <v>8615.0561615974002</v>
      </c>
      <c r="K2998">
        <f>Table1[[#This Row],[Total Revenue + Open]]/Table1[[#This Row],[Qty]]</f>
        <v>1.1729143855136011</v>
      </c>
      <c r="L2998">
        <f>Table1[[#This Row],[Total Revenue + Open]]/Table1[[#This Row],[Qty]]</f>
        <v>1.1729143855136011</v>
      </c>
    </row>
    <row r="2999" spans="1:12" hidden="1">
      <c r="A2999" t="s">
        <v>544</v>
      </c>
      <c r="B2999" t="s">
        <v>11</v>
      </c>
      <c r="C2999" t="s">
        <v>73</v>
      </c>
      <c r="D2999" t="s">
        <v>545</v>
      </c>
      <c r="E2999" t="s">
        <v>15</v>
      </c>
      <c r="F2999" t="s">
        <v>566</v>
      </c>
      <c r="G2999" t="s">
        <v>569</v>
      </c>
      <c r="H2999" s="1">
        <v>2022</v>
      </c>
      <c r="I2999" s="2">
        <v>10050</v>
      </c>
      <c r="J2999" s="3">
        <v>8279.3558892708006</v>
      </c>
      <c r="K2999">
        <f>Table1[[#This Row],[Total Revenue + Open]]/Table1[[#This Row],[Qty]]</f>
        <v>0.82381650639510451</v>
      </c>
      <c r="L2999">
        <f>Table1[[#This Row],[Total Revenue + Open]]/Table1[[#This Row],[Qty]]</f>
        <v>0.82381650639510451</v>
      </c>
    </row>
    <row r="3000" spans="1:12" hidden="1">
      <c r="A3000" t="s">
        <v>544</v>
      </c>
      <c r="B3000" t="s">
        <v>11</v>
      </c>
      <c r="C3000" t="s">
        <v>119</v>
      </c>
      <c r="D3000" t="s">
        <v>592</v>
      </c>
      <c r="E3000" t="s">
        <v>15</v>
      </c>
      <c r="F3000" t="s">
        <v>36</v>
      </c>
      <c r="G3000" t="s">
        <v>384</v>
      </c>
      <c r="H3000" s="1">
        <v>2022</v>
      </c>
      <c r="I3000" s="2">
        <v>6185</v>
      </c>
      <c r="J3000" s="3">
        <v>8241</v>
      </c>
      <c r="K3000">
        <f>Table1[[#This Row],[Total Revenue + Open]]/Table1[[#This Row],[Qty]]</f>
        <v>1.3324171382376717</v>
      </c>
      <c r="L3000">
        <f>Table1[[#This Row],[Total Revenue + Open]]/Table1[[#This Row],[Qty]]</f>
        <v>1.3324171382376717</v>
      </c>
    </row>
    <row r="3001" spans="1:12" hidden="1">
      <c r="A3001" t="s">
        <v>544</v>
      </c>
      <c r="B3001" t="s">
        <v>11</v>
      </c>
      <c r="C3001" t="s">
        <v>119</v>
      </c>
      <c r="D3001" t="s">
        <v>592</v>
      </c>
      <c r="E3001" t="s">
        <v>15</v>
      </c>
      <c r="F3001" t="s">
        <v>36</v>
      </c>
      <c r="G3001" t="s">
        <v>385</v>
      </c>
      <c r="H3001" s="1">
        <v>2022</v>
      </c>
      <c r="I3001" s="2">
        <v>6185</v>
      </c>
      <c r="J3001" s="3">
        <v>8241</v>
      </c>
      <c r="K3001">
        <f>Table1[[#This Row],[Total Revenue + Open]]/Table1[[#This Row],[Qty]]</f>
        <v>1.3324171382376717</v>
      </c>
      <c r="L3001">
        <f>Table1[[#This Row],[Total Revenue + Open]]/Table1[[#This Row],[Qty]]</f>
        <v>1.3324171382376717</v>
      </c>
    </row>
    <row r="3002" spans="1:12" hidden="1">
      <c r="A3002" t="s">
        <v>544</v>
      </c>
      <c r="B3002" t="s">
        <v>11</v>
      </c>
      <c r="C3002" t="s">
        <v>73</v>
      </c>
      <c r="D3002" t="s">
        <v>550</v>
      </c>
      <c r="E3002" t="s">
        <v>15</v>
      </c>
      <c r="F3002" t="s">
        <v>80</v>
      </c>
      <c r="G3002" t="s">
        <v>82</v>
      </c>
      <c r="H3002" s="1">
        <v>2022</v>
      </c>
      <c r="I3002" s="2">
        <v>7240</v>
      </c>
      <c r="J3002" s="3">
        <v>8029.4222327677999</v>
      </c>
      <c r="K3002">
        <f>Table1[[#This Row],[Total Revenue + Open]]/Table1[[#This Row],[Qty]]</f>
        <v>1.1090362199955526</v>
      </c>
      <c r="L3002">
        <f>Table1[[#This Row],[Total Revenue + Open]]/Table1[[#This Row],[Qty]]</f>
        <v>1.1090362199955526</v>
      </c>
    </row>
    <row r="3003" spans="1:12">
      <c r="A3003" t="s">
        <v>10</v>
      </c>
      <c r="B3003" t="s">
        <v>11</v>
      </c>
      <c r="C3003" t="s">
        <v>119</v>
      </c>
      <c r="D3003" t="s">
        <v>46</v>
      </c>
      <c r="E3003" t="s">
        <v>12</v>
      </c>
      <c r="F3003" t="s">
        <v>13</v>
      </c>
      <c r="G3003" t="s">
        <v>28</v>
      </c>
      <c r="H3003" s="1">
        <v>2020</v>
      </c>
      <c r="I3003" s="2">
        <v>5000</v>
      </c>
      <c r="J3003" s="3">
        <v>650</v>
      </c>
      <c r="K3003">
        <f>Table1[[#This Row],[Total Revenue + Open]]/Table1[[#This Row],[Qty]]</f>
        <v>0.13</v>
      </c>
      <c r="L3003">
        <f>Table1[[#This Row],[Total Revenue + Open]]/Table1[[#This Row],[Qty]]</f>
        <v>0.13</v>
      </c>
    </row>
    <row r="3004" spans="1:12">
      <c r="A3004" t="s">
        <v>10</v>
      </c>
      <c r="B3004" t="s">
        <v>11</v>
      </c>
      <c r="C3004" t="s">
        <v>119</v>
      </c>
      <c r="D3004" t="s">
        <v>46</v>
      </c>
      <c r="E3004" t="s">
        <v>12</v>
      </c>
      <c r="F3004" t="s">
        <v>13</v>
      </c>
      <c r="G3004" t="s">
        <v>28</v>
      </c>
      <c r="H3004" s="1">
        <v>2020</v>
      </c>
      <c r="I3004" s="2">
        <v>1500</v>
      </c>
      <c r="J3004" s="3">
        <v>195</v>
      </c>
      <c r="K3004">
        <f>Table1[[#This Row],[Total Revenue + Open]]/Table1[[#This Row],[Qty]]</f>
        <v>0.13</v>
      </c>
      <c r="L3004">
        <f>Table1[[#This Row],[Total Revenue + Open]]/Table1[[#This Row],[Qty]]</f>
        <v>0.13</v>
      </c>
    </row>
    <row r="3005" spans="1:12">
      <c r="A3005" t="s">
        <v>10</v>
      </c>
      <c r="B3005" t="s">
        <v>11</v>
      </c>
      <c r="C3005" t="s">
        <v>119</v>
      </c>
      <c r="D3005" t="s">
        <v>46</v>
      </c>
      <c r="E3005" t="s">
        <v>12</v>
      </c>
      <c r="F3005" t="s">
        <v>13</v>
      </c>
      <c r="G3005" t="s">
        <v>28</v>
      </c>
      <c r="H3005" s="1">
        <v>2021</v>
      </c>
      <c r="I3005" s="2">
        <v>500</v>
      </c>
      <c r="J3005" s="3">
        <v>65</v>
      </c>
      <c r="K3005">
        <f>Table1[[#This Row],[Total Revenue + Open]]/Table1[[#This Row],[Qty]]</f>
        <v>0.13</v>
      </c>
      <c r="L3005">
        <f>Table1[[#This Row],[Total Revenue + Open]]/Table1[[#This Row],[Qty]]</f>
        <v>0.13</v>
      </c>
    </row>
    <row r="3006" spans="1:12">
      <c r="A3006" t="s">
        <v>10</v>
      </c>
      <c r="B3006" t="s">
        <v>11</v>
      </c>
      <c r="C3006" t="s">
        <v>119</v>
      </c>
      <c r="D3006" t="s">
        <v>46</v>
      </c>
      <c r="E3006" t="s">
        <v>12</v>
      </c>
      <c r="F3006" t="s">
        <v>13</v>
      </c>
      <c r="G3006" t="s">
        <v>28</v>
      </c>
      <c r="H3006" s="1">
        <v>2021</v>
      </c>
      <c r="I3006" s="2">
        <v>2000</v>
      </c>
      <c r="J3006" s="3">
        <v>260</v>
      </c>
      <c r="K3006">
        <f>Table1[[#This Row],[Total Revenue + Open]]/Table1[[#This Row],[Qty]]</f>
        <v>0.13</v>
      </c>
      <c r="L3006">
        <f>Table1[[#This Row],[Total Revenue + Open]]/Table1[[#This Row],[Qty]]</f>
        <v>0.13</v>
      </c>
    </row>
    <row r="3007" spans="1:12">
      <c r="A3007" t="s">
        <v>10</v>
      </c>
      <c r="B3007" t="s">
        <v>11</v>
      </c>
      <c r="C3007" t="s">
        <v>119</v>
      </c>
      <c r="D3007" t="s">
        <v>46</v>
      </c>
      <c r="E3007" t="s">
        <v>12</v>
      </c>
      <c r="F3007" t="s">
        <v>13</v>
      </c>
      <c r="G3007" t="s">
        <v>28</v>
      </c>
      <c r="H3007" s="1">
        <v>2021</v>
      </c>
      <c r="I3007" s="2">
        <v>1000</v>
      </c>
      <c r="J3007" s="3">
        <v>130</v>
      </c>
      <c r="K3007">
        <f>Table1[[#This Row],[Total Revenue + Open]]/Table1[[#This Row],[Qty]]</f>
        <v>0.13</v>
      </c>
      <c r="L3007">
        <f>Table1[[#This Row],[Total Revenue + Open]]/Table1[[#This Row],[Qty]]</f>
        <v>0.13</v>
      </c>
    </row>
    <row r="3008" spans="1:12">
      <c r="A3008" t="s">
        <v>10</v>
      </c>
      <c r="B3008" t="s">
        <v>11</v>
      </c>
      <c r="C3008" t="s">
        <v>119</v>
      </c>
      <c r="D3008" t="s">
        <v>46</v>
      </c>
      <c r="E3008" t="s">
        <v>12</v>
      </c>
      <c r="F3008" t="s">
        <v>13</v>
      </c>
      <c r="G3008" t="s">
        <v>28</v>
      </c>
      <c r="H3008" s="1">
        <v>2021</v>
      </c>
      <c r="I3008" s="2">
        <v>1000</v>
      </c>
      <c r="J3008" s="3">
        <v>130</v>
      </c>
      <c r="K3008">
        <f>Table1[[#This Row],[Total Revenue + Open]]/Table1[[#This Row],[Qty]]</f>
        <v>0.13</v>
      </c>
      <c r="L3008">
        <f>Table1[[#This Row],[Total Revenue + Open]]/Table1[[#This Row],[Qty]]</f>
        <v>0.13</v>
      </c>
    </row>
    <row r="3009" spans="1:12">
      <c r="A3009" t="s">
        <v>10</v>
      </c>
      <c r="B3009" t="s">
        <v>11</v>
      </c>
      <c r="C3009" t="s">
        <v>119</v>
      </c>
      <c r="D3009" t="s">
        <v>46</v>
      </c>
      <c r="E3009" t="s">
        <v>12</v>
      </c>
      <c r="F3009" t="s">
        <v>13</v>
      </c>
      <c r="G3009" t="s">
        <v>28</v>
      </c>
      <c r="H3009" s="1">
        <v>2021</v>
      </c>
      <c r="I3009" s="2">
        <v>500</v>
      </c>
      <c r="J3009" s="3">
        <v>65</v>
      </c>
      <c r="K3009">
        <f>Table1[[#This Row],[Total Revenue + Open]]/Table1[[#This Row],[Qty]]</f>
        <v>0.13</v>
      </c>
      <c r="L3009">
        <f>Table1[[#This Row],[Total Revenue + Open]]/Table1[[#This Row],[Qty]]</f>
        <v>0.13</v>
      </c>
    </row>
    <row r="3010" spans="1:12">
      <c r="A3010" t="s">
        <v>10</v>
      </c>
      <c r="B3010" t="s">
        <v>11</v>
      </c>
      <c r="C3010" t="s">
        <v>119</v>
      </c>
      <c r="D3010" t="s">
        <v>46</v>
      </c>
      <c r="E3010" t="s">
        <v>12</v>
      </c>
      <c r="F3010" t="s">
        <v>13</v>
      </c>
      <c r="G3010" t="s">
        <v>28</v>
      </c>
      <c r="H3010" s="1">
        <v>2021</v>
      </c>
      <c r="I3010" s="2">
        <v>500</v>
      </c>
      <c r="J3010" s="3">
        <v>65</v>
      </c>
      <c r="K3010">
        <f>Table1[[#This Row],[Total Revenue + Open]]/Table1[[#This Row],[Qty]]</f>
        <v>0.13</v>
      </c>
      <c r="L3010">
        <f>Table1[[#This Row],[Total Revenue + Open]]/Table1[[#This Row],[Qty]]</f>
        <v>0.13</v>
      </c>
    </row>
    <row r="3011" spans="1:12" hidden="1">
      <c r="A3011" t="s">
        <v>544</v>
      </c>
      <c r="B3011" t="s">
        <v>11</v>
      </c>
      <c r="C3011" t="s">
        <v>73</v>
      </c>
      <c r="D3011" t="s">
        <v>550</v>
      </c>
      <c r="E3011" t="s">
        <v>15</v>
      </c>
      <c r="F3011" t="s">
        <v>80</v>
      </c>
      <c r="G3011" t="s">
        <v>84</v>
      </c>
      <c r="H3011" s="1">
        <v>2022</v>
      </c>
      <c r="I3011" s="2">
        <v>7240</v>
      </c>
      <c r="J3011" s="3">
        <v>8029.4222327677999</v>
      </c>
      <c r="K3011">
        <f>Table1[[#This Row],[Total Revenue + Open]]/Table1[[#This Row],[Qty]]</f>
        <v>1.1090362199955526</v>
      </c>
      <c r="L3011">
        <f>Table1[[#This Row],[Total Revenue + Open]]/Table1[[#This Row],[Qty]]</f>
        <v>1.1090362199955526</v>
      </c>
    </row>
    <row r="3012" spans="1:12">
      <c r="A3012" t="s">
        <v>10</v>
      </c>
      <c r="B3012" t="s">
        <v>11</v>
      </c>
      <c r="C3012" t="s">
        <v>119</v>
      </c>
      <c r="D3012" t="s">
        <v>46</v>
      </c>
      <c r="E3012" t="s">
        <v>12</v>
      </c>
      <c r="F3012" t="s">
        <v>13</v>
      </c>
      <c r="G3012" t="s">
        <v>28</v>
      </c>
      <c r="H3012" s="1">
        <v>2021</v>
      </c>
      <c r="I3012" s="2">
        <v>500</v>
      </c>
      <c r="J3012" s="3">
        <v>65</v>
      </c>
      <c r="K3012">
        <f>Table1[[#This Row],[Total Revenue + Open]]/Table1[[#This Row],[Qty]]</f>
        <v>0.13</v>
      </c>
      <c r="L3012">
        <f>Table1[[#This Row],[Total Revenue + Open]]/Table1[[#This Row],[Qty]]</f>
        <v>0.13</v>
      </c>
    </row>
    <row r="3013" spans="1:12">
      <c r="A3013" t="s">
        <v>10</v>
      </c>
      <c r="B3013" t="s">
        <v>11</v>
      </c>
      <c r="C3013" t="s">
        <v>119</v>
      </c>
      <c r="D3013" t="s">
        <v>46</v>
      </c>
      <c r="E3013" t="s">
        <v>12</v>
      </c>
      <c r="F3013" t="s">
        <v>13</v>
      </c>
      <c r="G3013" t="s">
        <v>28</v>
      </c>
      <c r="H3013" s="1">
        <v>2021</v>
      </c>
      <c r="I3013" s="2">
        <v>5000</v>
      </c>
      <c r="J3013" s="3">
        <v>650</v>
      </c>
      <c r="K3013">
        <f>Table1[[#This Row],[Total Revenue + Open]]/Table1[[#This Row],[Qty]]</f>
        <v>0.13</v>
      </c>
      <c r="L3013">
        <f>Table1[[#This Row],[Total Revenue + Open]]/Table1[[#This Row],[Qty]]</f>
        <v>0.13</v>
      </c>
    </row>
    <row r="3014" spans="1:12">
      <c r="A3014" t="s">
        <v>10</v>
      </c>
      <c r="B3014" t="s">
        <v>11</v>
      </c>
      <c r="C3014" t="s">
        <v>119</v>
      </c>
      <c r="D3014" t="s">
        <v>46</v>
      </c>
      <c r="E3014" t="s">
        <v>12</v>
      </c>
      <c r="F3014" t="s">
        <v>13</v>
      </c>
      <c r="G3014" t="s">
        <v>28</v>
      </c>
      <c r="H3014" s="1">
        <v>2021</v>
      </c>
      <c r="I3014" s="2">
        <v>1500</v>
      </c>
      <c r="J3014" s="3">
        <v>195</v>
      </c>
      <c r="K3014">
        <f>Table1[[#This Row],[Total Revenue + Open]]/Table1[[#This Row],[Qty]]</f>
        <v>0.13</v>
      </c>
      <c r="L3014">
        <f>Table1[[#This Row],[Total Revenue + Open]]/Table1[[#This Row],[Qty]]</f>
        <v>0.13</v>
      </c>
    </row>
    <row r="3015" spans="1:12">
      <c r="A3015" t="s">
        <v>10</v>
      </c>
      <c r="B3015" t="s">
        <v>11</v>
      </c>
      <c r="C3015" t="s">
        <v>119</v>
      </c>
      <c r="D3015" t="s">
        <v>46</v>
      </c>
      <c r="E3015" t="s">
        <v>12</v>
      </c>
      <c r="F3015" t="s">
        <v>13</v>
      </c>
      <c r="G3015" t="s">
        <v>28</v>
      </c>
      <c r="H3015" s="1">
        <v>2021</v>
      </c>
      <c r="I3015" s="2">
        <v>1500</v>
      </c>
      <c r="J3015" s="3">
        <v>195</v>
      </c>
      <c r="K3015">
        <f>Table1[[#This Row],[Total Revenue + Open]]/Table1[[#This Row],[Qty]]</f>
        <v>0.13</v>
      </c>
      <c r="L3015">
        <f>Table1[[#This Row],[Total Revenue + Open]]/Table1[[#This Row],[Qty]]</f>
        <v>0.13</v>
      </c>
    </row>
    <row r="3016" spans="1:12">
      <c r="A3016" t="s">
        <v>10</v>
      </c>
      <c r="B3016" t="s">
        <v>11</v>
      </c>
      <c r="C3016" t="s">
        <v>119</v>
      </c>
      <c r="D3016" t="s">
        <v>46</v>
      </c>
      <c r="E3016" t="s">
        <v>12</v>
      </c>
      <c r="F3016" t="s">
        <v>13</v>
      </c>
      <c r="G3016" t="s">
        <v>28</v>
      </c>
      <c r="H3016" s="1">
        <v>2021</v>
      </c>
      <c r="I3016" s="2">
        <v>10500</v>
      </c>
      <c r="J3016" s="3">
        <v>1365</v>
      </c>
      <c r="K3016">
        <f>Table1[[#This Row],[Total Revenue + Open]]/Table1[[#This Row],[Qty]]</f>
        <v>0.13</v>
      </c>
      <c r="L3016">
        <f>Table1[[#This Row],[Total Revenue + Open]]/Table1[[#This Row],[Qty]]</f>
        <v>0.13</v>
      </c>
    </row>
    <row r="3017" spans="1:12">
      <c r="A3017" t="s">
        <v>10</v>
      </c>
      <c r="B3017" t="s">
        <v>11</v>
      </c>
      <c r="C3017" t="s">
        <v>119</v>
      </c>
      <c r="D3017" t="s">
        <v>46</v>
      </c>
      <c r="E3017" t="s">
        <v>12</v>
      </c>
      <c r="F3017" t="s">
        <v>13</v>
      </c>
      <c r="G3017" t="s">
        <v>28</v>
      </c>
      <c r="H3017" s="1">
        <v>2021</v>
      </c>
      <c r="I3017" s="2">
        <v>22500</v>
      </c>
      <c r="J3017" s="3">
        <v>2925</v>
      </c>
      <c r="K3017">
        <f>Table1[[#This Row],[Total Revenue + Open]]/Table1[[#This Row],[Qty]]</f>
        <v>0.13</v>
      </c>
      <c r="L3017">
        <f>Table1[[#This Row],[Total Revenue + Open]]/Table1[[#This Row],[Qty]]</f>
        <v>0.13</v>
      </c>
    </row>
    <row r="3018" spans="1:12">
      <c r="A3018" t="s">
        <v>10</v>
      </c>
      <c r="B3018" t="s">
        <v>11</v>
      </c>
      <c r="C3018" t="s">
        <v>119</v>
      </c>
      <c r="D3018" t="s">
        <v>46</v>
      </c>
      <c r="E3018" t="s">
        <v>12</v>
      </c>
      <c r="F3018" t="s">
        <v>13</v>
      </c>
      <c r="G3018" t="s">
        <v>28</v>
      </c>
      <c r="H3018" s="1">
        <v>2021</v>
      </c>
      <c r="I3018" s="2">
        <v>14000</v>
      </c>
      <c r="J3018" s="3">
        <v>1820</v>
      </c>
      <c r="K3018">
        <f>Table1[[#This Row],[Total Revenue + Open]]/Table1[[#This Row],[Qty]]</f>
        <v>0.13</v>
      </c>
      <c r="L3018">
        <f>Table1[[#This Row],[Total Revenue + Open]]/Table1[[#This Row],[Qty]]</f>
        <v>0.13</v>
      </c>
    </row>
    <row r="3019" spans="1:12">
      <c r="A3019" t="s">
        <v>10</v>
      </c>
      <c r="B3019" t="s">
        <v>11</v>
      </c>
      <c r="C3019" t="s">
        <v>119</v>
      </c>
      <c r="D3019" t="s">
        <v>46</v>
      </c>
      <c r="E3019" t="s">
        <v>12</v>
      </c>
      <c r="F3019" t="s">
        <v>13</v>
      </c>
      <c r="G3019" t="s">
        <v>28</v>
      </c>
      <c r="H3019" s="1">
        <v>2021</v>
      </c>
      <c r="I3019" s="2">
        <v>16000</v>
      </c>
      <c r="J3019" s="3">
        <v>2080</v>
      </c>
      <c r="K3019">
        <f>Table1[[#This Row],[Total Revenue + Open]]/Table1[[#This Row],[Qty]]</f>
        <v>0.13</v>
      </c>
      <c r="L3019">
        <f>Table1[[#This Row],[Total Revenue + Open]]/Table1[[#This Row],[Qty]]</f>
        <v>0.13</v>
      </c>
    </row>
    <row r="3020" spans="1:12">
      <c r="A3020" t="s">
        <v>10</v>
      </c>
      <c r="B3020" t="s">
        <v>11</v>
      </c>
      <c r="C3020" t="s">
        <v>119</v>
      </c>
      <c r="D3020" t="s">
        <v>46</v>
      </c>
      <c r="E3020" t="s">
        <v>12</v>
      </c>
      <c r="F3020" t="s">
        <v>13</v>
      </c>
      <c r="G3020" t="s">
        <v>28</v>
      </c>
      <c r="H3020" s="1">
        <v>2021</v>
      </c>
      <c r="I3020" s="2">
        <v>26000</v>
      </c>
      <c r="J3020" s="3">
        <v>3380</v>
      </c>
      <c r="K3020">
        <f>Table1[[#This Row],[Total Revenue + Open]]/Table1[[#This Row],[Qty]]</f>
        <v>0.13</v>
      </c>
      <c r="L3020">
        <f>Table1[[#This Row],[Total Revenue + Open]]/Table1[[#This Row],[Qty]]</f>
        <v>0.13</v>
      </c>
    </row>
    <row r="3021" spans="1:12" hidden="1">
      <c r="A3021" t="s">
        <v>544</v>
      </c>
      <c r="B3021" t="s">
        <v>11</v>
      </c>
      <c r="C3021" t="s">
        <v>119</v>
      </c>
      <c r="D3021" t="s">
        <v>592</v>
      </c>
      <c r="E3021" t="s">
        <v>15</v>
      </c>
      <c r="F3021" t="s">
        <v>183</v>
      </c>
      <c r="G3021" t="s">
        <v>184</v>
      </c>
      <c r="H3021" s="1">
        <v>2022</v>
      </c>
      <c r="I3021" s="2">
        <v>3495</v>
      </c>
      <c r="J3021" s="3">
        <v>7089</v>
      </c>
      <c r="K3021">
        <f>Table1[[#This Row],[Total Revenue + Open]]/Table1[[#This Row],[Qty]]</f>
        <v>2.0283261802575105</v>
      </c>
      <c r="L3021">
        <f>Table1[[#This Row],[Total Revenue + Open]]/Table1[[#This Row],[Qty]]</f>
        <v>2.0283261802575105</v>
      </c>
    </row>
    <row r="3022" spans="1:12" hidden="1">
      <c r="A3022" t="s">
        <v>544</v>
      </c>
      <c r="B3022" t="s">
        <v>11</v>
      </c>
      <c r="C3022" t="s">
        <v>119</v>
      </c>
      <c r="D3022" t="s">
        <v>592</v>
      </c>
      <c r="E3022" t="s">
        <v>15</v>
      </c>
      <c r="F3022" t="s">
        <v>183</v>
      </c>
      <c r="G3022" t="s">
        <v>187</v>
      </c>
      <c r="H3022" s="1">
        <v>2022</v>
      </c>
      <c r="I3022" s="2">
        <v>3495</v>
      </c>
      <c r="J3022" s="3">
        <v>7089</v>
      </c>
      <c r="K3022">
        <f>Table1[[#This Row],[Total Revenue + Open]]/Table1[[#This Row],[Qty]]</f>
        <v>2.0283261802575105</v>
      </c>
      <c r="L3022">
        <f>Table1[[#This Row],[Total Revenue + Open]]/Table1[[#This Row],[Qty]]</f>
        <v>2.0283261802575105</v>
      </c>
    </row>
    <row r="3023" spans="1:12" hidden="1">
      <c r="A3023" t="s">
        <v>544</v>
      </c>
      <c r="B3023" t="s">
        <v>11</v>
      </c>
      <c r="C3023" t="s">
        <v>73</v>
      </c>
      <c r="D3023" t="s">
        <v>545</v>
      </c>
      <c r="E3023" t="s">
        <v>15</v>
      </c>
      <c r="F3023" t="s">
        <v>566</v>
      </c>
      <c r="G3023" t="s">
        <v>569</v>
      </c>
      <c r="H3023" s="1">
        <v>2022</v>
      </c>
      <c r="I3023" s="2">
        <v>7965</v>
      </c>
      <c r="J3023" s="3">
        <v>6722.2583998971004</v>
      </c>
      <c r="K3023">
        <f>Table1[[#This Row],[Total Revenue + Open]]/Table1[[#This Row],[Qty]]</f>
        <v>0.84397468925261776</v>
      </c>
      <c r="L3023">
        <f>Table1[[#This Row],[Total Revenue + Open]]/Table1[[#This Row],[Qty]]</f>
        <v>0.84397468925261776</v>
      </c>
    </row>
    <row r="3024" spans="1:12" hidden="1">
      <c r="A3024" t="s">
        <v>544</v>
      </c>
      <c r="B3024" t="s">
        <v>11</v>
      </c>
      <c r="C3024" t="s">
        <v>73</v>
      </c>
      <c r="D3024" t="s">
        <v>545</v>
      </c>
      <c r="E3024" t="s">
        <v>15</v>
      </c>
      <c r="F3024" t="s">
        <v>566</v>
      </c>
      <c r="G3024" t="s">
        <v>569</v>
      </c>
      <c r="H3024" s="1">
        <v>2022</v>
      </c>
      <c r="I3024" s="2">
        <v>7240</v>
      </c>
      <c r="J3024" s="3">
        <v>6687.1131785389998</v>
      </c>
      <c r="K3024">
        <f>Table1[[#This Row],[Total Revenue + Open]]/Table1[[#This Row],[Qty]]</f>
        <v>0.92363441692527626</v>
      </c>
      <c r="L3024">
        <f>Table1[[#This Row],[Total Revenue + Open]]/Table1[[#This Row],[Qty]]</f>
        <v>0.92363441692527626</v>
      </c>
    </row>
    <row r="3025" spans="1:12" hidden="1">
      <c r="A3025" t="s">
        <v>544</v>
      </c>
      <c r="B3025" t="s">
        <v>11</v>
      </c>
      <c r="C3025" t="s">
        <v>73</v>
      </c>
      <c r="D3025" t="s">
        <v>545</v>
      </c>
      <c r="E3025" t="s">
        <v>15</v>
      </c>
      <c r="F3025" t="s">
        <v>566</v>
      </c>
      <c r="G3025" t="s">
        <v>569</v>
      </c>
      <c r="H3025" s="1">
        <v>2022</v>
      </c>
      <c r="I3025" s="2">
        <v>7140</v>
      </c>
      <c r="J3025" s="3">
        <v>6575.2110815866999</v>
      </c>
      <c r="K3025">
        <f>Table1[[#This Row],[Total Revenue + Open]]/Table1[[#This Row],[Qty]]</f>
        <v>0.92089791058637249</v>
      </c>
      <c r="L3025">
        <f>Table1[[#This Row],[Total Revenue + Open]]/Table1[[#This Row],[Qty]]</f>
        <v>0.92089791058637249</v>
      </c>
    </row>
    <row r="3026" spans="1:12" hidden="1">
      <c r="A3026" t="s">
        <v>544</v>
      </c>
      <c r="B3026" t="s">
        <v>11</v>
      </c>
      <c r="C3026" t="s">
        <v>73</v>
      </c>
      <c r="D3026" t="s">
        <v>545</v>
      </c>
      <c r="E3026" t="s">
        <v>15</v>
      </c>
      <c r="F3026" t="s">
        <v>566</v>
      </c>
      <c r="G3026" t="s">
        <v>569</v>
      </c>
      <c r="H3026" s="1">
        <v>2022</v>
      </c>
      <c r="I3026" s="2">
        <v>7790</v>
      </c>
      <c r="J3026" s="3">
        <v>6574.0301340609003</v>
      </c>
      <c r="K3026">
        <f>Table1[[#This Row],[Total Revenue + Open]]/Table1[[#This Row],[Qty]]</f>
        <v>0.84390630732489091</v>
      </c>
      <c r="L3026">
        <f>Table1[[#This Row],[Total Revenue + Open]]/Table1[[#This Row],[Qty]]</f>
        <v>0.84390630732489091</v>
      </c>
    </row>
    <row r="3027" spans="1:12" hidden="1">
      <c r="A3027" t="s">
        <v>544</v>
      </c>
      <c r="B3027" t="s">
        <v>11</v>
      </c>
      <c r="C3027" t="s">
        <v>119</v>
      </c>
      <c r="D3027" t="s">
        <v>593</v>
      </c>
      <c r="E3027" t="s">
        <v>15</v>
      </c>
      <c r="F3027" t="s">
        <v>31</v>
      </c>
      <c r="G3027" t="s">
        <v>32</v>
      </c>
      <c r="H3027" s="1">
        <v>2022</v>
      </c>
      <c r="I3027" s="2">
        <v>2615</v>
      </c>
      <c r="J3027" s="3">
        <v>6474</v>
      </c>
      <c r="K3027">
        <f>Table1[[#This Row],[Total Revenue + Open]]/Table1[[#This Row],[Qty]]</f>
        <v>2.4757170172084129</v>
      </c>
      <c r="L3027">
        <f>Table1[[#This Row],[Total Revenue + Open]]/Table1[[#This Row],[Qty]]</f>
        <v>2.4757170172084129</v>
      </c>
    </row>
    <row r="3028" spans="1:12" hidden="1">
      <c r="A3028" t="s">
        <v>544</v>
      </c>
      <c r="B3028" t="s">
        <v>11</v>
      </c>
      <c r="C3028" t="s">
        <v>119</v>
      </c>
      <c r="D3028" t="s">
        <v>593</v>
      </c>
      <c r="E3028" t="s">
        <v>15</v>
      </c>
      <c r="F3028" t="s">
        <v>31</v>
      </c>
      <c r="G3028" t="s">
        <v>33</v>
      </c>
      <c r="H3028" s="1">
        <v>2022</v>
      </c>
      <c r="I3028" s="2">
        <v>2615</v>
      </c>
      <c r="J3028" s="3">
        <v>6474</v>
      </c>
      <c r="K3028">
        <f>Table1[[#This Row],[Total Revenue + Open]]/Table1[[#This Row],[Qty]]</f>
        <v>2.4757170172084129</v>
      </c>
      <c r="L3028">
        <f>Table1[[#This Row],[Total Revenue + Open]]/Table1[[#This Row],[Qty]]</f>
        <v>2.4757170172084129</v>
      </c>
    </row>
    <row r="3029" spans="1:12" hidden="1">
      <c r="A3029" t="s">
        <v>544</v>
      </c>
      <c r="B3029" t="s">
        <v>11</v>
      </c>
      <c r="C3029" t="s">
        <v>73</v>
      </c>
      <c r="D3029" t="s">
        <v>550</v>
      </c>
      <c r="E3029" t="s">
        <v>15</v>
      </c>
      <c r="F3029" t="s">
        <v>80</v>
      </c>
      <c r="G3029" t="s">
        <v>82</v>
      </c>
      <c r="H3029" s="1">
        <v>2022</v>
      </c>
      <c r="I3029" s="2">
        <v>5350</v>
      </c>
      <c r="J3029" s="3">
        <v>6284.2704192473002</v>
      </c>
      <c r="K3029">
        <f>Table1[[#This Row],[Total Revenue + Open]]/Table1[[#This Row],[Qty]]</f>
        <v>1.1746299849060373</v>
      </c>
      <c r="L3029">
        <f>Table1[[#This Row],[Total Revenue + Open]]/Table1[[#This Row],[Qty]]</f>
        <v>1.1746299849060373</v>
      </c>
    </row>
    <row r="3030" spans="1:12" hidden="1">
      <c r="A3030" t="s">
        <v>544</v>
      </c>
      <c r="B3030" t="s">
        <v>11</v>
      </c>
      <c r="C3030" t="s">
        <v>73</v>
      </c>
      <c r="D3030" t="s">
        <v>550</v>
      </c>
      <c r="E3030" t="s">
        <v>15</v>
      </c>
      <c r="F3030" t="s">
        <v>80</v>
      </c>
      <c r="G3030" t="s">
        <v>84</v>
      </c>
      <c r="H3030" s="1">
        <v>2022</v>
      </c>
      <c r="I3030" s="2">
        <v>5350</v>
      </c>
      <c r="J3030" s="3">
        <v>6284.2704192473002</v>
      </c>
      <c r="K3030">
        <f>Table1[[#This Row],[Total Revenue + Open]]/Table1[[#This Row],[Qty]]</f>
        <v>1.1746299849060373</v>
      </c>
      <c r="L3030">
        <f>Table1[[#This Row],[Total Revenue + Open]]/Table1[[#This Row],[Qty]]</f>
        <v>1.1746299849060373</v>
      </c>
    </row>
    <row r="3031" spans="1:12" hidden="1">
      <c r="A3031" t="s">
        <v>544</v>
      </c>
      <c r="B3031" t="s">
        <v>11</v>
      </c>
      <c r="C3031" t="s">
        <v>73</v>
      </c>
      <c r="D3031" t="s">
        <v>550</v>
      </c>
      <c r="E3031" t="s">
        <v>15</v>
      </c>
      <c r="F3031" t="s">
        <v>80</v>
      </c>
      <c r="G3031" t="s">
        <v>82</v>
      </c>
      <c r="H3031" s="1">
        <v>2022</v>
      </c>
      <c r="I3031" s="2">
        <v>5630</v>
      </c>
      <c r="J3031" s="3">
        <v>6166.4562333119002</v>
      </c>
      <c r="K3031">
        <f>Table1[[#This Row],[Total Revenue + Open]]/Table1[[#This Row],[Qty]]</f>
        <v>1.0952852989896804</v>
      </c>
      <c r="L3031">
        <f>Table1[[#This Row],[Total Revenue + Open]]/Table1[[#This Row],[Qty]]</f>
        <v>1.0952852989896804</v>
      </c>
    </row>
    <row r="3032" spans="1:12" hidden="1">
      <c r="A3032" t="s">
        <v>544</v>
      </c>
      <c r="B3032" t="s">
        <v>11</v>
      </c>
      <c r="C3032" t="s">
        <v>73</v>
      </c>
      <c r="D3032" t="s">
        <v>550</v>
      </c>
      <c r="E3032" t="s">
        <v>15</v>
      </c>
      <c r="F3032" t="s">
        <v>80</v>
      </c>
      <c r="G3032" t="s">
        <v>84</v>
      </c>
      <c r="H3032" s="1">
        <v>2022</v>
      </c>
      <c r="I3032" s="2">
        <v>5630</v>
      </c>
      <c r="J3032" s="3">
        <v>6166.4562333119002</v>
      </c>
      <c r="K3032">
        <f>Table1[[#This Row],[Total Revenue + Open]]/Table1[[#This Row],[Qty]]</f>
        <v>1.0952852989896804</v>
      </c>
      <c r="L3032">
        <f>Table1[[#This Row],[Total Revenue + Open]]/Table1[[#This Row],[Qty]]</f>
        <v>1.0952852989896804</v>
      </c>
    </row>
    <row r="3033" spans="1:12">
      <c r="A3033" t="s">
        <v>10</v>
      </c>
      <c r="B3033" t="s">
        <v>11</v>
      </c>
      <c r="C3033" t="s">
        <v>119</v>
      </c>
      <c r="D3033" t="s">
        <v>46</v>
      </c>
      <c r="E3033" t="s">
        <v>12</v>
      </c>
      <c r="F3033" t="s">
        <v>13</v>
      </c>
      <c r="G3033" t="s">
        <v>28</v>
      </c>
      <c r="H3033" s="1">
        <v>2017</v>
      </c>
      <c r="I3033" s="2">
        <v>0</v>
      </c>
      <c r="J3033" s="3">
        <v>0</v>
      </c>
      <c r="K3033" t="e">
        <f>Table1[[#This Row],[Total Revenue + Open]]/Table1[[#This Row],[Qty]]</f>
        <v>#DIV/0!</v>
      </c>
      <c r="L3033" t="e">
        <f>Table1[[#This Row],[Total Revenue + Open]]/Table1[[#This Row],[Qty]]</f>
        <v>#DIV/0!</v>
      </c>
    </row>
    <row r="3034" spans="1:12">
      <c r="A3034" t="s">
        <v>10</v>
      </c>
      <c r="B3034" t="s">
        <v>11</v>
      </c>
      <c r="C3034" t="s">
        <v>119</v>
      </c>
      <c r="D3034" t="s">
        <v>46</v>
      </c>
      <c r="E3034" t="s">
        <v>12</v>
      </c>
      <c r="F3034" t="s">
        <v>13</v>
      </c>
      <c r="G3034" t="s">
        <v>28</v>
      </c>
      <c r="H3034" s="1">
        <v>2017</v>
      </c>
      <c r="I3034" s="2">
        <v>10200</v>
      </c>
      <c r="J3034" s="3">
        <v>1326</v>
      </c>
      <c r="K3034">
        <f>Table1[[#This Row],[Total Revenue + Open]]/Table1[[#This Row],[Qty]]</f>
        <v>0.13</v>
      </c>
      <c r="L3034">
        <f>Table1[[#This Row],[Total Revenue + Open]]/Table1[[#This Row],[Qty]]</f>
        <v>0.13</v>
      </c>
    </row>
    <row r="3035" spans="1:12">
      <c r="A3035" t="s">
        <v>10</v>
      </c>
      <c r="B3035" t="s">
        <v>11</v>
      </c>
      <c r="C3035" t="s">
        <v>119</v>
      </c>
      <c r="D3035" t="s">
        <v>46</v>
      </c>
      <c r="E3035" t="s">
        <v>12</v>
      </c>
      <c r="F3035" t="s">
        <v>13</v>
      </c>
      <c r="G3035" t="s">
        <v>28</v>
      </c>
      <c r="H3035" s="1">
        <v>2017</v>
      </c>
      <c r="I3035" s="2">
        <v>10300</v>
      </c>
      <c r="J3035" s="3">
        <v>1339</v>
      </c>
      <c r="K3035">
        <f>Table1[[#This Row],[Total Revenue + Open]]/Table1[[#This Row],[Qty]]</f>
        <v>0.13</v>
      </c>
      <c r="L3035">
        <f>Table1[[#This Row],[Total Revenue + Open]]/Table1[[#This Row],[Qty]]</f>
        <v>0.13</v>
      </c>
    </row>
    <row r="3036" spans="1:12">
      <c r="A3036" t="s">
        <v>10</v>
      </c>
      <c r="B3036" t="s">
        <v>11</v>
      </c>
      <c r="C3036" t="s">
        <v>119</v>
      </c>
      <c r="D3036" t="s">
        <v>46</v>
      </c>
      <c r="E3036" t="s">
        <v>12</v>
      </c>
      <c r="F3036" t="s">
        <v>13</v>
      </c>
      <c r="G3036" t="s">
        <v>28</v>
      </c>
      <c r="H3036" s="1">
        <v>2017</v>
      </c>
      <c r="I3036" s="2">
        <v>6700</v>
      </c>
      <c r="J3036" s="3">
        <v>871</v>
      </c>
      <c r="K3036">
        <f>Table1[[#This Row],[Total Revenue + Open]]/Table1[[#This Row],[Qty]]</f>
        <v>0.13</v>
      </c>
      <c r="L3036">
        <f>Table1[[#This Row],[Total Revenue + Open]]/Table1[[#This Row],[Qty]]</f>
        <v>0.13</v>
      </c>
    </row>
    <row r="3037" spans="1:12">
      <c r="A3037" t="s">
        <v>10</v>
      </c>
      <c r="B3037" t="s">
        <v>11</v>
      </c>
      <c r="C3037" t="s">
        <v>119</v>
      </c>
      <c r="D3037" t="s">
        <v>46</v>
      </c>
      <c r="E3037" t="s">
        <v>12</v>
      </c>
      <c r="F3037" t="s">
        <v>13</v>
      </c>
      <c r="G3037" t="s">
        <v>28</v>
      </c>
      <c r="H3037" s="1">
        <v>2017</v>
      </c>
      <c r="I3037" s="2">
        <v>25200</v>
      </c>
      <c r="J3037" s="3">
        <v>3276</v>
      </c>
      <c r="K3037">
        <f>Table1[[#This Row],[Total Revenue + Open]]/Table1[[#This Row],[Qty]]</f>
        <v>0.13</v>
      </c>
      <c r="L3037">
        <f>Table1[[#This Row],[Total Revenue + Open]]/Table1[[#This Row],[Qty]]</f>
        <v>0.13</v>
      </c>
    </row>
    <row r="3038" spans="1:12">
      <c r="A3038" t="s">
        <v>10</v>
      </c>
      <c r="B3038" t="s">
        <v>11</v>
      </c>
      <c r="C3038" t="s">
        <v>119</v>
      </c>
      <c r="D3038" t="s">
        <v>46</v>
      </c>
      <c r="E3038" t="s">
        <v>12</v>
      </c>
      <c r="F3038" t="s">
        <v>13</v>
      </c>
      <c r="G3038" t="s">
        <v>28</v>
      </c>
      <c r="H3038" s="1">
        <v>2017</v>
      </c>
      <c r="I3038" s="2">
        <v>15700</v>
      </c>
      <c r="J3038" s="3">
        <v>2041</v>
      </c>
      <c r="K3038">
        <f>Table1[[#This Row],[Total Revenue + Open]]/Table1[[#This Row],[Qty]]</f>
        <v>0.13</v>
      </c>
      <c r="L3038">
        <f>Table1[[#This Row],[Total Revenue + Open]]/Table1[[#This Row],[Qty]]</f>
        <v>0.13</v>
      </c>
    </row>
    <row r="3039" spans="1:12">
      <c r="A3039" t="s">
        <v>10</v>
      </c>
      <c r="B3039" t="s">
        <v>11</v>
      </c>
      <c r="C3039" t="s">
        <v>119</v>
      </c>
      <c r="D3039" t="s">
        <v>46</v>
      </c>
      <c r="E3039" t="s">
        <v>12</v>
      </c>
      <c r="F3039" t="s">
        <v>13</v>
      </c>
      <c r="G3039" t="s">
        <v>28</v>
      </c>
      <c r="H3039" s="1">
        <v>2017</v>
      </c>
      <c r="I3039" s="2">
        <v>6800</v>
      </c>
      <c r="J3039" s="3">
        <v>884</v>
      </c>
      <c r="K3039">
        <f>Table1[[#This Row],[Total Revenue + Open]]/Table1[[#This Row],[Qty]]</f>
        <v>0.13</v>
      </c>
      <c r="L3039">
        <f>Table1[[#This Row],[Total Revenue + Open]]/Table1[[#This Row],[Qty]]</f>
        <v>0.13</v>
      </c>
    </row>
    <row r="3040" spans="1:12">
      <c r="A3040" t="s">
        <v>10</v>
      </c>
      <c r="B3040" t="s">
        <v>11</v>
      </c>
      <c r="C3040" t="s">
        <v>119</v>
      </c>
      <c r="D3040" t="s">
        <v>46</v>
      </c>
      <c r="E3040" t="s">
        <v>12</v>
      </c>
      <c r="F3040" t="s">
        <v>13</v>
      </c>
      <c r="G3040" t="s">
        <v>28</v>
      </c>
      <c r="H3040" s="1">
        <v>2017</v>
      </c>
      <c r="I3040" s="2">
        <v>10300</v>
      </c>
      <c r="J3040" s="3">
        <v>1339</v>
      </c>
      <c r="K3040">
        <f>Table1[[#This Row],[Total Revenue + Open]]/Table1[[#This Row],[Qty]]</f>
        <v>0.13</v>
      </c>
      <c r="L3040">
        <f>Table1[[#This Row],[Total Revenue + Open]]/Table1[[#This Row],[Qty]]</f>
        <v>0.13</v>
      </c>
    </row>
    <row r="3041" spans="1:12">
      <c r="A3041" t="s">
        <v>10</v>
      </c>
      <c r="B3041" t="s">
        <v>11</v>
      </c>
      <c r="C3041" t="s">
        <v>119</v>
      </c>
      <c r="D3041" t="s">
        <v>46</v>
      </c>
      <c r="E3041" t="s">
        <v>12</v>
      </c>
      <c r="F3041" t="s">
        <v>13</v>
      </c>
      <c r="G3041" t="s">
        <v>28</v>
      </c>
      <c r="H3041" s="1">
        <v>2017</v>
      </c>
      <c r="I3041" s="2">
        <v>10000</v>
      </c>
      <c r="J3041" s="3">
        <v>1300</v>
      </c>
      <c r="K3041">
        <f>Table1[[#This Row],[Total Revenue + Open]]/Table1[[#This Row],[Qty]]</f>
        <v>0.13</v>
      </c>
      <c r="L3041">
        <f>Table1[[#This Row],[Total Revenue + Open]]/Table1[[#This Row],[Qty]]</f>
        <v>0.13</v>
      </c>
    </row>
    <row r="3042" spans="1:12">
      <c r="A3042" t="s">
        <v>10</v>
      </c>
      <c r="B3042" t="s">
        <v>11</v>
      </c>
      <c r="C3042" t="s">
        <v>119</v>
      </c>
      <c r="D3042" t="s">
        <v>46</v>
      </c>
      <c r="E3042" t="s">
        <v>12</v>
      </c>
      <c r="F3042" t="s">
        <v>13</v>
      </c>
      <c r="G3042" t="s">
        <v>28</v>
      </c>
      <c r="H3042" s="1">
        <v>2017</v>
      </c>
      <c r="I3042" s="2">
        <v>14400</v>
      </c>
      <c r="J3042" s="3">
        <v>1872</v>
      </c>
      <c r="K3042">
        <f>Table1[[#This Row],[Total Revenue + Open]]/Table1[[#This Row],[Qty]]</f>
        <v>0.13</v>
      </c>
      <c r="L3042">
        <f>Table1[[#This Row],[Total Revenue + Open]]/Table1[[#This Row],[Qty]]</f>
        <v>0.13</v>
      </c>
    </row>
    <row r="3043" spans="1:12">
      <c r="A3043" t="s">
        <v>10</v>
      </c>
      <c r="B3043" t="s">
        <v>11</v>
      </c>
      <c r="C3043" t="s">
        <v>119</v>
      </c>
      <c r="D3043" t="s">
        <v>46</v>
      </c>
      <c r="E3043" t="s">
        <v>12</v>
      </c>
      <c r="F3043" t="s">
        <v>13</v>
      </c>
      <c r="G3043" t="s">
        <v>28</v>
      </c>
      <c r="H3043" s="1">
        <v>2017</v>
      </c>
      <c r="I3043" s="2">
        <v>5700</v>
      </c>
      <c r="J3043" s="3">
        <v>741</v>
      </c>
      <c r="K3043">
        <f>Table1[[#This Row],[Total Revenue + Open]]/Table1[[#This Row],[Qty]]</f>
        <v>0.13</v>
      </c>
      <c r="L3043">
        <f>Table1[[#This Row],[Total Revenue + Open]]/Table1[[#This Row],[Qty]]</f>
        <v>0.13</v>
      </c>
    </row>
    <row r="3044" spans="1:12">
      <c r="A3044" t="s">
        <v>10</v>
      </c>
      <c r="B3044" t="s">
        <v>11</v>
      </c>
      <c r="C3044" t="s">
        <v>119</v>
      </c>
      <c r="D3044" t="s">
        <v>46</v>
      </c>
      <c r="E3044" t="s">
        <v>12</v>
      </c>
      <c r="F3044" t="s">
        <v>13</v>
      </c>
      <c r="G3044" t="s">
        <v>28</v>
      </c>
      <c r="H3044" s="1">
        <v>2017</v>
      </c>
      <c r="I3044" s="2">
        <v>11000</v>
      </c>
      <c r="J3044" s="3">
        <v>1430</v>
      </c>
      <c r="K3044">
        <f>Table1[[#This Row],[Total Revenue + Open]]/Table1[[#This Row],[Qty]]</f>
        <v>0.13</v>
      </c>
      <c r="L3044">
        <f>Table1[[#This Row],[Total Revenue + Open]]/Table1[[#This Row],[Qty]]</f>
        <v>0.13</v>
      </c>
    </row>
    <row r="3045" spans="1:12">
      <c r="A3045" t="s">
        <v>10</v>
      </c>
      <c r="B3045" t="s">
        <v>11</v>
      </c>
      <c r="C3045" t="s">
        <v>119</v>
      </c>
      <c r="D3045" t="s">
        <v>46</v>
      </c>
      <c r="E3045" t="s">
        <v>12</v>
      </c>
      <c r="F3045" t="s">
        <v>13</v>
      </c>
      <c r="G3045" t="s">
        <v>28</v>
      </c>
      <c r="H3045" s="1">
        <v>2018</v>
      </c>
      <c r="I3045" s="2">
        <v>12000</v>
      </c>
      <c r="J3045" s="3">
        <v>1560</v>
      </c>
      <c r="K3045">
        <f>Table1[[#This Row],[Total Revenue + Open]]/Table1[[#This Row],[Qty]]</f>
        <v>0.13</v>
      </c>
      <c r="L3045">
        <f>Table1[[#This Row],[Total Revenue + Open]]/Table1[[#This Row],[Qty]]</f>
        <v>0.13</v>
      </c>
    </row>
    <row r="3046" spans="1:12">
      <c r="A3046" t="s">
        <v>10</v>
      </c>
      <c r="B3046" t="s">
        <v>11</v>
      </c>
      <c r="C3046" t="s">
        <v>119</v>
      </c>
      <c r="D3046" t="s">
        <v>46</v>
      </c>
      <c r="E3046" t="s">
        <v>12</v>
      </c>
      <c r="F3046" t="s">
        <v>13</v>
      </c>
      <c r="G3046" t="s">
        <v>28</v>
      </c>
      <c r="H3046" s="1">
        <v>2018</v>
      </c>
      <c r="I3046" s="2">
        <v>11000</v>
      </c>
      <c r="J3046" s="3">
        <v>1430</v>
      </c>
      <c r="K3046">
        <f>Table1[[#This Row],[Total Revenue + Open]]/Table1[[#This Row],[Qty]]</f>
        <v>0.13</v>
      </c>
      <c r="L3046">
        <f>Table1[[#This Row],[Total Revenue + Open]]/Table1[[#This Row],[Qty]]</f>
        <v>0.13</v>
      </c>
    </row>
    <row r="3047" spans="1:12">
      <c r="A3047" t="s">
        <v>10</v>
      </c>
      <c r="B3047" t="s">
        <v>11</v>
      </c>
      <c r="C3047" t="s">
        <v>119</v>
      </c>
      <c r="D3047" t="s">
        <v>46</v>
      </c>
      <c r="E3047" t="s">
        <v>12</v>
      </c>
      <c r="F3047" t="s">
        <v>13</v>
      </c>
      <c r="G3047" t="s">
        <v>28</v>
      </c>
      <c r="H3047" s="1">
        <v>2018</v>
      </c>
      <c r="I3047" s="2">
        <v>6000</v>
      </c>
      <c r="J3047" s="3">
        <v>780</v>
      </c>
      <c r="K3047">
        <f>Table1[[#This Row],[Total Revenue + Open]]/Table1[[#This Row],[Qty]]</f>
        <v>0.13</v>
      </c>
      <c r="L3047">
        <f>Table1[[#This Row],[Total Revenue + Open]]/Table1[[#This Row],[Qty]]</f>
        <v>0.13</v>
      </c>
    </row>
    <row r="3048" spans="1:12">
      <c r="A3048" t="s">
        <v>10</v>
      </c>
      <c r="B3048" t="s">
        <v>11</v>
      </c>
      <c r="C3048" t="s">
        <v>119</v>
      </c>
      <c r="D3048" t="s">
        <v>46</v>
      </c>
      <c r="E3048" t="s">
        <v>12</v>
      </c>
      <c r="F3048" t="s">
        <v>13</v>
      </c>
      <c r="G3048" t="s">
        <v>28</v>
      </c>
      <c r="H3048" s="1">
        <v>2018</v>
      </c>
      <c r="I3048" s="2">
        <v>22500</v>
      </c>
      <c r="J3048" s="3">
        <v>2925</v>
      </c>
      <c r="K3048">
        <f>Table1[[#This Row],[Total Revenue + Open]]/Table1[[#This Row],[Qty]]</f>
        <v>0.13</v>
      </c>
      <c r="L3048">
        <f>Table1[[#This Row],[Total Revenue + Open]]/Table1[[#This Row],[Qty]]</f>
        <v>0.13</v>
      </c>
    </row>
    <row r="3049" spans="1:12">
      <c r="A3049" t="s">
        <v>10</v>
      </c>
      <c r="B3049" t="s">
        <v>11</v>
      </c>
      <c r="C3049" t="s">
        <v>119</v>
      </c>
      <c r="D3049" t="s">
        <v>46</v>
      </c>
      <c r="E3049" t="s">
        <v>12</v>
      </c>
      <c r="F3049" t="s">
        <v>13</v>
      </c>
      <c r="G3049" t="s">
        <v>28</v>
      </c>
      <c r="H3049" s="1">
        <v>2018</v>
      </c>
      <c r="I3049" s="2">
        <v>5700</v>
      </c>
      <c r="J3049" s="3">
        <v>715</v>
      </c>
      <c r="K3049">
        <f>Table1[[#This Row],[Total Revenue + Open]]/Table1[[#This Row],[Qty]]</f>
        <v>0.12543859649122807</v>
      </c>
      <c r="L3049">
        <f>Table1[[#This Row],[Total Revenue + Open]]/Table1[[#This Row],[Qty]]</f>
        <v>0.12543859649122807</v>
      </c>
    </row>
    <row r="3050" spans="1:12">
      <c r="A3050" t="s">
        <v>10</v>
      </c>
      <c r="B3050" t="s">
        <v>11</v>
      </c>
      <c r="C3050" t="s">
        <v>119</v>
      </c>
      <c r="D3050" t="s">
        <v>46</v>
      </c>
      <c r="E3050" t="s">
        <v>12</v>
      </c>
      <c r="F3050" t="s">
        <v>13</v>
      </c>
      <c r="G3050" t="s">
        <v>28</v>
      </c>
      <c r="H3050" s="1">
        <v>2018</v>
      </c>
      <c r="I3050" s="2">
        <v>10500</v>
      </c>
      <c r="J3050" s="3">
        <v>1365</v>
      </c>
      <c r="K3050">
        <f>Table1[[#This Row],[Total Revenue + Open]]/Table1[[#This Row],[Qty]]</f>
        <v>0.13</v>
      </c>
      <c r="L3050">
        <f>Table1[[#This Row],[Total Revenue + Open]]/Table1[[#This Row],[Qty]]</f>
        <v>0.13</v>
      </c>
    </row>
    <row r="3051" spans="1:12">
      <c r="A3051" t="s">
        <v>10</v>
      </c>
      <c r="B3051" t="s">
        <v>11</v>
      </c>
      <c r="C3051" t="s">
        <v>119</v>
      </c>
      <c r="D3051" t="s">
        <v>46</v>
      </c>
      <c r="E3051" t="s">
        <v>12</v>
      </c>
      <c r="F3051" t="s">
        <v>13</v>
      </c>
      <c r="G3051" t="s">
        <v>28</v>
      </c>
      <c r="H3051" s="1">
        <v>2018</v>
      </c>
      <c r="I3051" s="2">
        <v>13500</v>
      </c>
      <c r="J3051" s="3">
        <v>1755</v>
      </c>
      <c r="K3051">
        <f>Table1[[#This Row],[Total Revenue + Open]]/Table1[[#This Row],[Qty]]</f>
        <v>0.13</v>
      </c>
      <c r="L3051">
        <f>Table1[[#This Row],[Total Revenue + Open]]/Table1[[#This Row],[Qty]]</f>
        <v>0.13</v>
      </c>
    </row>
    <row r="3052" spans="1:12">
      <c r="A3052" t="s">
        <v>10</v>
      </c>
      <c r="B3052" t="s">
        <v>11</v>
      </c>
      <c r="C3052" t="s">
        <v>119</v>
      </c>
      <c r="D3052" t="s">
        <v>46</v>
      </c>
      <c r="E3052" t="s">
        <v>12</v>
      </c>
      <c r="F3052" t="s">
        <v>13</v>
      </c>
      <c r="G3052" t="s">
        <v>28</v>
      </c>
      <c r="H3052" s="1">
        <v>2018</v>
      </c>
      <c r="I3052" s="2">
        <v>15500</v>
      </c>
      <c r="J3052" s="3">
        <v>2015</v>
      </c>
      <c r="K3052">
        <f>Table1[[#This Row],[Total Revenue + Open]]/Table1[[#This Row],[Qty]]</f>
        <v>0.13</v>
      </c>
      <c r="L3052">
        <f>Table1[[#This Row],[Total Revenue + Open]]/Table1[[#This Row],[Qty]]</f>
        <v>0.13</v>
      </c>
    </row>
    <row r="3053" spans="1:12">
      <c r="A3053" t="s">
        <v>10</v>
      </c>
      <c r="B3053" t="s">
        <v>11</v>
      </c>
      <c r="C3053" t="s">
        <v>119</v>
      </c>
      <c r="D3053" t="s">
        <v>46</v>
      </c>
      <c r="E3053" t="s">
        <v>12</v>
      </c>
      <c r="F3053" t="s">
        <v>13</v>
      </c>
      <c r="G3053" t="s">
        <v>28</v>
      </c>
      <c r="H3053" s="1">
        <v>2018</v>
      </c>
      <c r="I3053" s="2">
        <v>13500</v>
      </c>
      <c r="J3053" s="3">
        <v>1755</v>
      </c>
      <c r="K3053">
        <f>Table1[[#This Row],[Total Revenue + Open]]/Table1[[#This Row],[Qty]]</f>
        <v>0.13</v>
      </c>
      <c r="L3053">
        <f>Table1[[#This Row],[Total Revenue + Open]]/Table1[[#This Row],[Qty]]</f>
        <v>0.13</v>
      </c>
    </row>
    <row r="3054" spans="1:12">
      <c r="A3054" t="s">
        <v>10</v>
      </c>
      <c r="B3054" t="s">
        <v>11</v>
      </c>
      <c r="C3054" t="s">
        <v>119</v>
      </c>
      <c r="D3054" t="s">
        <v>46</v>
      </c>
      <c r="E3054" t="s">
        <v>12</v>
      </c>
      <c r="F3054" t="s">
        <v>13</v>
      </c>
      <c r="G3054" t="s">
        <v>28</v>
      </c>
      <c r="H3054" s="1">
        <v>2018</v>
      </c>
      <c r="I3054" s="2">
        <v>19000</v>
      </c>
      <c r="J3054" s="3">
        <v>2470</v>
      </c>
      <c r="K3054">
        <f>Table1[[#This Row],[Total Revenue + Open]]/Table1[[#This Row],[Qty]]</f>
        <v>0.13</v>
      </c>
      <c r="L3054">
        <f>Table1[[#This Row],[Total Revenue + Open]]/Table1[[#This Row],[Qty]]</f>
        <v>0.13</v>
      </c>
    </row>
    <row r="3055" spans="1:12">
      <c r="A3055" t="s">
        <v>10</v>
      </c>
      <c r="B3055" t="s">
        <v>11</v>
      </c>
      <c r="C3055" t="s">
        <v>119</v>
      </c>
      <c r="D3055" t="s">
        <v>46</v>
      </c>
      <c r="E3055" t="s">
        <v>12</v>
      </c>
      <c r="F3055" t="s">
        <v>13</v>
      </c>
      <c r="G3055" t="s">
        <v>28</v>
      </c>
      <c r="H3055" s="1">
        <v>2018</v>
      </c>
      <c r="I3055" s="2">
        <v>27000</v>
      </c>
      <c r="J3055" s="3">
        <v>3510</v>
      </c>
      <c r="K3055">
        <f>Table1[[#This Row],[Total Revenue + Open]]/Table1[[#This Row],[Qty]]</f>
        <v>0.13</v>
      </c>
      <c r="L3055">
        <f>Table1[[#This Row],[Total Revenue + Open]]/Table1[[#This Row],[Qty]]</f>
        <v>0.13</v>
      </c>
    </row>
    <row r="3056" spans="1:12">
      <c r="A3056" t="s">
        <v>10</v>
      </c>
      <c r="B3056" t="s">
        <v>11</v>
      </c>
      <c r="C3056" t="s">
        <v>119</v>
      </c>
      <c r="D3056" t="s">
        <v>46</v>
      </c>
      <c r="E3056" t="s">
        <v>12</v>
      </c>
      <c r="F3056" t="s">
        <v>13</v>
      </c>
      <c r="G3056" t="s">
        <v>28</v>
      </c>
      <c r="H3056" s="1">
        <v>2018</v>
      </c>
      <c r="I3056" s="2">
        <v>26500</v>
      </c>
      <c r="J3056" s="3">
        <v>3445</v>
      </c>
      <c r="K3056">
        <f>Table1[[#This Row],[Total Revenue + Open]]/Table1[[#This Row],[Qty]]</f>
        <v>0.13</v>
      </c>
      <c r="L3056">
        <f>Table1[[#This Row],[Total Revenue + Open]]/Table1[[#This Row],[Qty]]</f>
        <v>0.13</v>
      </c>
    </row>
    <row r="3057" spans="1:12">
      <c r="A3057" t="s">
        <v>10</v>
      </c>
      <c r="B3057" t="s">
        <v>11</v>
      </c>
      <c r="C3057" t="s">
        <v>119</v>
      </c>
      <c r="D3057" t="s">
        <v>46</v>
      </c>
      <c r="E3057" t="s">
        <v>12</v>
      </c>
      <c r="F3057" t="s">
        <v>13</v>
      </c>
      <c r="G3057" t="s">
        <v>28</v>
      </c>
      <c r="H3057" s="1">
        <v>2019</v>
      </c>
      <c r="I3057" s="2">
        <v>14500</v>
      </c>
      <c r="J3057" s="3">
        <v>1885</v>
      </c>
      <c r="K3057">
        <f>Table1[[#This Row],[Total Revenue + Open]]/Table1[[#This Row],[Qty]]</f>
        <v>0.13</v>
      </c>
      <c r="L3057">
        <f>Table1[[#This Row],[Total Revenue + Open]]/Table1[[#This Row],[Qty]]</f>
        <v>0.13</v>
      </c>
    </row>
    <row r="3058" spans="1:12">
      <c r="A3058" t="s">
        <v>10</v>
      </c>
      <c r="B3058" t="s">
        <v>11</v>
      </c>
      <c r="C3058" t="s">
        <v>119</v>
      </c>
      <c r="D3058" t="s">
        <v>46</v>
      </c>
      <c r="E3058" t="s">
        <v>12</v>
      </c>
      <c r="F3058" t="s">
        <v>13</v>
      </c>
      <c r="G3058" t="s">
        <v>28</v>
      </c>
      <c r="H3058" s="1">
        <v>2019</v>
      </c>
      <c r="I3058" s="2">
        <v>9000</v>
      </c>
      <c r="J3058" s="3">
        <v>1170</v>
      </c>
      <c r="K3058">
        <f>Table1[[#This Row],[Total Revenue + Open]]/Table1[[#This Row],[Qty]]</f>
        <v>0.13</v>
      </c>
      <c r="L3058">
        <f>Table1[[#This Row],[Total Revenue + Open]]/Table1[[#This Row],[Qty]]</f>
        <v>0.13</v>
      </c>
    </row>
    <row r="3059" spans="1:12">
      <c r="A3059" t="s">
        <v>10</v>
      </c>
      <c r="B3059" t="s">
        <v>11</v>
      </c>
      <c r="C3059" t="s">
        <v>119</v>
      </c>
      <c r="D3059" t="s">
        <v>46</v>
      </c>
      <c r="E3059" t="s">
        <v>12</v>
      </c>
      <c r="F3059" t="s">
        <v>13</v>
      </c>
      <c r="G3059" t="s">
        <v>28</v>
      </c>
      <c r="H3059" s="1">
        <v>2019</v>
      </c>
      <c r="I3059" s="2">
        <v>7500</v>
      </c>
      <c r="J3059" s="3">
        <v>975</v>
      </c>
      <c r="K3059">
        <f>Table1[[#This Row],[Total Revenue + Open]]/Table1[[#This Row],[Qty]]</f>
        <v>0.13</v>
      </c>
      <c r="L3059">
        <f>Table1[[#This Row],[Total Revenue + Open]]/Table1[[#This Row],[Qty]]</f>
        <v>0.13</v>
      </c>
    </row>
    <row r="3060" spans="1:12">
      <c r="A3060" t="s">
        <v>10</v>
      </c>
      <c r="B3060" t="s">
        <v>11</v>
      </c>
      <c r="C3060" t="s">
        <v>119</v>
      </c>
      <c r="D3060" t="s">
        <v>46</v>
      </c>
      <c r="E3060" t="s">
        <v>12</v>
      </c>
      <c r="F3060" t="s">
        <v>13</v>
      </c>
      <c r="G3060" t="s">
        <v>28</v>
      </c>
      <c r="H3060" s="1">
        <v>2019</v>
      </c>
      <c r="I3060" s="2">
        <v>2000</v>
      </c>
      <c r="J3060" s="3">
        <v>260</v>
      </c>
      <c r="K3060">
        <f>Table1[[#This Row],[Total Revenue + Open]]/Table1[[#This Row],[Qty]]</f>
        <v>0.13</v>
      </c>
      <c r="L3060">
        <f>Table1[[#This Row],[Total Revenue + Open]]/Table1[[#This Row],[Qty]]</f>
        <v>0.13</v>
      </c>
    </row>
    <row r="3061" spans="1:12">
      <c r="A3061" t="s">
        <v>10</v>
      </c>
      <c r="B3061" t="s">
        <v>11</v>
      </c>
      <c r="C3061" t="s">
        <v>119</v>
      </c>
      <c r="D3061" t="s">
        <v>46</v>
      </c>
      <c r="E3061" t="s">
        <v>12</v>
      </c>
      <c r="F3061" t="s">
        <v>13</v>
      </c>
      <c r="G3061" t="s">
        <v>28</v>
      </c>
      <c r="H3061" s="1">
        <v>2019</v>
      </c>
      <c r="I3061" s="2">
        <v>17000</v>
      </c>
      <c r="J3061" s="3">
        <v>2210</v>
      </c>
      <c r="K3061">
        <f>Table1[[#This Row],[Total Revenue + Open]]/Table1[[#This Row],[Qty]]</f>
        <v>0.13</v>
      </c>
      <c r="L3061">
        <f>Table1[[#This Row],[Total Revenue + Open]]/Table1[[#This Row],[Qty]]</f>
        <v>0.13</v>
      </c>
    </row>
    <row r="3062" spans="1:12">
      <c r="A3062" t="s">
        <v>10</v>
      </c>
      <c r="B3062" t="s">
        <v>11</v>
      </c>
      <c r="C3062" t="s">
        <v>119</v>
      </c>
      <c r="D3062" t="s">
        <v>46</v>
      </c>
      <c r="E3062" t="s">
        <v>12</v>
      </c>
      <c r="F3062" t="s">
        <v>13</v>
      </c>
      <c r="G3062" t="s">
        <v>28</v>
      </c>
      <c r="H3062" s="1">
        <v>2019</v>
      </c>
      <c r="I3062" s="2">
        <v>6000</v>
      </c>
      <c r="J3062" s="3">
        <v>780</v>
      </c>
      <c r="K3062">
        <f>Table1[[#This Row],[Total Revenue + Open]]/Table1[[#This Row],[Qty]]</f>
        <v>0.13</v>
      </c>
      <c r="L3062">
        <f>Table1[[#This Row],[Total Revenue + Open]]/Table1[[#This Row],[Qty]]</f>
        <v>0.13</v>
      </c>
    </row>
    <row r="3063" spans="1:12">
      <c r="A3063" t="s">
        <v>10</v>
      </c>
      <c r="B3063" t="s">
        <v>11</v>
      </c>
      <c r="C3063" t="s">
        <v>119</v>
      </c>
      <c r="D3063" t="s">
        <v>46</v>
      </c>
      <c r="E3063" t="s">
        <v>12</v>
      </c>
      <c r="F3063" t="s">
        <v>13</v>
      </c>
      <c r="G3063" t="s">
        <v>28</v>
      </c>
      <c r="H3063" s="1">
        <v>2019</v>
      </c>
      <c r="I3063" s="2">
        <v>9500</v>
      </c>
      <c r="J3063" s="3">
        <v>1235</v>
      </c>
      <c r="K3063">
        <f>Table1[[#This Row],[Total Revenue + Open]]/Table1[[#This Row],[Qty]]</f>
        <v>0.13</v>
      </c>
      <c r="L3063">
        <f>Table1[[#This Row],[Total Revenue + Open]]/Table1[[#This Row],[Qty]]</f>
        <v>0.13</v>
      </c>
    </row>
    <row r="3064" spans="1:12">
      <c r="A3064" t="s">
        <v>10</v>
      </c>
      <c r="B3064" t="s">
        <v>11</v>
      </c>
      <c r="C3064" t="s">
        <v>119</v>
      </c>
      <c r="D3064" t="s">
        <v>46</v>
      </c>
      <c r="E3064" t="s">
        <v>12</v>
      </c>
      <c r="F3064" t="s">
        <v>13</v>
      </c>
      <c r="G3064" t="s">
        <v>28</v>
      </c>
      <c r="H3064" s="1">
        <v>2019</v>
      </c>
      <c r="I3064" s="2">
        <v>18000</v>
      </c>
      <c r="J3064" s="3">
        <v>2340</v>
      </c>
      <c r="K3064">
        <f>Table1[[#This Row],[Total Revenue + Open]]/Table1[[#This Row],[Qty]]</f>
        <v>0.13</v>
      </c>
      <c r="L3064">
        <f>Table1[[#This Row],[Total Revenue + Open]]/Table1[[#This Row],[Qty]]</f>
        <v>0.13</v>
      </c>
    </row>
    <row r="3065" spans="1:12">
      <c r="A3065" t="s">
        <v>10</v>
      </c>
      <c r="B3065" t="s">
        <v>11</v>
      </c>
      <c r="C3065" t="s">
        <v>119</v>
      </c>
      <c r="D3065" t="s">
        <v>46</v>
      </c>
      <c r="E3065" t="s">
        <v>12</v>
      </c>
      <c r="F3065" t="s">
        <v>13</v>
      </c>
      <c r="G3065" t="s">
        <v>28</v>
      </c>
      <c r="H3065" s="1">
        <v>2019</v>
      </c>
      <c r="I3065" s="2">
        <v>10500</v>
      </c>
      <c r="J3065" s="3">
        <v>1365</v>
      </c>
      <c r="K3065">
        <f>Table1[[#This Row],[Total Revenue + Open]]/Table1[[#This Row],[Qty]]</f>
        <v>0.13</v>
      </c>
      <c r="L3065">
        <f>Table1[[#This Row],[Total Revenue + Open]]/Table1[[#This Row],[Qty]]</f>
        <v>0.13</v>
      </c>
    </row>
    <row r="3066" spans="1:12">
      <c r="A3066" t="s">
        <v>10</v>
      </c>
      <c r="B3066" t="s">
        <v>11</v>
      </c>
      <c r="C3066" t="s">
        <v>119</v>
      </c>
      <c r="D3066" t="s">
        <v>46</v>
      </c>
      <c r="E3066" t="s">
        <v>12</v>
      </c>
      <c r="F3066" t="s">
        <v>13</v>
      </c>
      <c r="G3066" t="s">
        <v>28</v>
      </c>
      <c r="H3066" s="1">
        <v>2019</v>
      </c>
      <c r="I3066" s="2">
        <v>12500</v>
      </c>
      <c r="J3066" s="3">
        <v>1625</v>
      </c>
      <c r="K3066">
        <f>Table1[[#This Row],[Total Revenue + Open]]/Table1[[#This Row],[Qty]]</f>
        <v>0.13</v>
      </c>
      <c r="L3066">
        <f>Table1[[#This Row],[Total Revenue + Open]]/Table1[[#This Row],[Qty]]</f>
        <v>0.13</v>
      </c>
    </row>
    <row r="3067" spans="1:12">
      <c r="A3067" t="s">
        <v>10</v>
      </c>
      <c r="B3067" t="s">
        <v>11</v>
      </c>
      <c r="C3067" t="s">
        <v>119</v>
      </c>
      <c r="D3067" t="s">
        <v>46</v>
      </c>
      <c r="E3067" t="s">
        <v>12</v>
      </c>
      <c r="F3067" t="s">
        <v>13</v>
      </c>
      <c r="G3067" t="s">
        <v>28</v>
      </c>
      <c r="H3067" s="1">
        <v>2019</v>
      </c>
      <c r="I3067" s="2">
        <v>14000</v>
      </c>
      <c r="J3067" s="3">
        <v>1820</v>
      </c>
      <c r="K3067">
        <f>Table1[[#This Row],[Total Revenue + Open]]/Table1[[#This Row],[Qty]]</f>
        <v>0.13</v>
      </c>
      <c r="L3067">
        <f>Table1[[#This Row],[Total Revenue + Open]]/Table1[[#This Row],[Qty]]</f>
        <v>0.13</v>
      </c>
    </row>
    <row r="3068" spans="1:12">
      <c r="A3068" t="s">
        <v>10</v>
      </c>
      <c r="B3068" t="s">
        <v>11</v>
      </c>
      <c r="C3068" t="s">
        <v>119</v>
      </c>
      <c r="D3068" t="s">
        <v>46</v>
      </c>
      <c r="E3068" t="s">
        <v>12</v>
      </c>
      <c r="F3068" t="s">
        <v>13</v>
      </c>
      <c r="G3068" t="s">
        <v>28</v>
      </c>
      <c r="H3068" s="1">
        <v>2019</v>
      </c>
      <c r="I3068" s="2">
        <v>9000</v>
      </c>
      <c r="J3068" s="3">
        <v>1170</v>
      </c>
      <c r="K3068">
        <f>Table1[[#This Row],[Total Revenue + Open]]/Table1[[#This Row],[Qty]]</f>
        <v>0.13</v>
      </c>
      <c r="L3068">
        <f>Table1[[#This Row],[Total Revenue + Open]]/Table1[[#This Row],[Qty]]</f>
        <v>0.13</v>
      </c>
    </row>
    <row r="3069" spans="1:12">
      <c r="A3069" t="s">
        <v>10</v>
      </c>
      <c r="B3069" t="s">
        <v>11</v>
      </c>
      <c r="C3069" t="s">
        <v>119</v>
      </c>
      <c r="D3069" t="s">
        <v>46</v>
      </c>
      <c r="E3069" t="s">
        <v>12</v>
      </c>
      <c r="F3069" t="s">
        <v>13</v>
      </c>
      <c r="G3069" t="s">
        <v>28</v>
      </c>
      <c r="H3069" s="1">
        <v>2020</v>
      </c>
      <c r="I3069" s="2">
        <v>4500</v>
      </c>
      <c r="J3069" s="3">
        <v>585</v>
      </c>
      <c r="K3069">
        <f>Table1[[#This Row],[Total Revenue + Open]]/Table1[[#This Row],[Qty]]</f>
        <v>0.13</v>
      </c>
      <c r="L3069">
        <f>Table1[[#This Row],[Total Revenue + Open]]/Table1[[#This Row],[Qty]]</f>
        <v>0.13</v>
      </c>
    </row>
    <row r="3070" spans="1:12">
      <c r="A3070" t="s">
        <v>10</v>
      </c>
      <c r="B3070" t="s">
        <v>11</v>
      </c>
      <c r="C3070" t="s">
        <v>119</v>
      </c>
      <c r="D3070" t="s">
        <v>46</v>
      </c>
      <c r="E3070" t="s">
        <v>12</v>
      </c>
      <c r="F3070" t="s">
        <v>13</v>
      </c>
      <c r="G3070" t="s">
        <v>28</v>
      </c>
      <c r="H3070" s="1">
        <v>2020</v>
      </c>
      <c r="I3070" s="2">
        <v>1000</v>
      </c>
      <c r="J3070" s="3">
        <v>130</v>
      </c>
      <c r="K3070">
        <f>Table1[[#This Row],[Total Revenue + Open]]/Table1[[#This Row],[Qty]]</f>
        <v>0.13</v>
      </c>
      <c r="L3070">
        <f>Table1[[#This Row],[Total Revenue + Open]]/Table1[[#This Row],[Qty]]</f>
        <v>0.13</v>
      </c>
    </row>
    <row r="3071" spans="1:12">
      <c r="A3071" t="s">
        <v>10</v>
      </c>
      <c r="B3071" t="s">
        <v>11</v>
      </c>
      <c r="C3071" t="s">
        <v>119</v>
      </c>
      <c r="D3071" t="s">
        <v>46</v>
      </c>
      <c r="E3071" t="s">
        <v>12</v>
      </c>
      <c r="F3071" t="s">
        <v>13</v>
      </c>
      <c r="G3071" t="s">
        <v>28</v>
      </c>
      <c r="H3071" s="1">
        <v>2020</v>
      </c>
      <c r="I3071" s="2">
        <v>8500</v>
      </c>
      <c r="J3071" s="3">
        <v>1105</v>
      </c>
      <c r="K3071">
        <f>Table1[[#This Row],[Total Revenue + Open]]/Table1[[#This Row],[Qty]]</f>
        <v>0.13</v>
      </c>
      <c r="L3071">
        <f>Table1[[#This Row],[Total Revenue + Open]]/Table1[[#This Row],[Qty]]</f>
        <v>0.13</v>
      </c>
    </row>
    <row r="3072" spans="1:12">
      <c r="A3072" t="s">
        <v>10</v>
      </c>
      <c r="B3072" t="s">
        <v>11</v>
      </c>
      <c r="C3072" t="s">
        <v>119</v>
      </c>
      <c r="D3072" t="s">
        <v>46</v>
      </c>
      <c r="E3072" t="s">
        <v>12</v>
      </c>
      <c r="F3072" t="s">
        <v>13</v>
      </c>
      <c r="G3072" t="s">
        <v>28</v>
      </c>
      <c r="H3072" s="1">
        <v>2020</v>
      </c>
      <c r="I3072" s="2">
        <v>7000</v>
      </c>
      <c r="J3072" s="3">
        <v>910</v>
      </c>
      <c r="K3072">
        <f>Table1[[#This Row],[Total Revenue + Open]]/Table1[[#This Row],[Qty]]</f>
        <v>0.13</v>
      </c>
      <c r="L3072">
        <f>Table1[[#This Row],[Total Revenue + Open]]/Table1[[#This Row],[Qty]]</f>
        <v>0.13</v>
      </c>
    </row>
    <row r="3073" spans="1:12">
      <c r="A3073" t="s">
        <v>10</v>
      </c>
      <c r="B3073" t="s">
        <v>11</v>
      </c>
      <c r="C3073" t="s">
        <v>119</v>
      </c>
      <c r="D3073" t="s">
        <v>46</v>
      </c>
      <c r="E3073" t="s">
        <v>12</v>
      </c>
      <c r="F3073" t="s">
        <v>13</v>
      </c>
      <c r="G3073" t="s">
        <v>28</v>
      </c>
      <c r="H3073" s="1">
        <v>2020</v>
      </c>
      <c r="I3073" s="2">
        <v>8500</v>
      </c>
      <c r="J3073" s="3">
        <v>1105</v>
      </c>
      <c r="K3073">
        <f>Table1[[#This Row],[Total Revenue + Open]]/Table1[[#This Row],[Qty]]</f>
        <v>0.13</v>
      </c>
      <c r="L3073">
        <f>Table1[[#This Row],[Total Revenue + Open]]/Table1[[#This Row],[Qty]]</f>
        <v>0.13</v>
      </c>
    </row>
    <row r="3074" spans="1:12">
      <c r="A3074" t="s">
        <v>10</v>
      </c>
      <c r="B3074" t="s">
        <v>11</v>
      </c>
      <c r="C3074" t="s">
        <v>119</v>
      </c>
      <c r="D3074" t="s">
        <v>46</v>
      </c>
      <c r="E3074" t="s">
        <v>12</v>
      </c>
      <c r="F3074" t="s">
        <v>13</v>
      </c>
      <c r="G3074" t="s">
        <v>28</v>
      </c>
      <c r="H3074" s="1">
        <v>2020</v>
      </c>
      <c r="I3074" s="2">
        <v>14500</v>
      </c>
      <c r="J3074" s="3">
        <v>1885</v>
      </c>
      <c r="K3074">
        <f>Table1[[#This Row],[Total Revenue + Open]]/Table1[[#This Row],[Qty]]</f>
        <v>0.13</v>
      </c>
      <c r="L3074">
        <f>Table1[[#This Row],[Total Revenue + Open]]/Table1[[#This Row],[Qty]]</f>
        <v>0.13</v>
      </c>
    </row>
    <row r="3075" spans="1:12">
      <c r="A3075" t="s">
        <v>10</v>
      </c>
      <c r="B3075" t="s">
        <v>11</v>
      </c>
      <c r="C3075" t="s">
        <v>119</v>
      </c>
      <c r="D3075" t="s">
        <v>46</v>
      </c>
      <c r="E3075" t="s">
        <v>12</v>
      </c>
      <c r="F3075" t="s">
        <v>13</v>
      </c>
      <c r="G3075" t="s">
        <v>28</v>
      </c>
      <c r="H3075" s="1">
        <v>2020</v>
      </c>
      <c r="I3075" s="2">
        <v>21000</v>
      </c>
      <c r="J3075" s="3">
        <v>2730</v>
      </c>
      <c r="K3075">
        <f>Table1[[#This Row],[Total Revenue + Open]]/Table1[[#This Row],[Qty]]</f>
        <v>0.13</v>
      </c>
      <c r="L3075">
        <f>Table1[[#This Row],[Total Revenue + Open]]/Table1[[#This Row],[Qty]]</f>
        <v>0.13</v>
      </c>
    </row>
    <row r="3076" spans="1:12">
      <c r="A3076" t="s">
        <v>10</v>
      </c>
      <c r="B3076" t="s">
        <v>11</v>
      </c>
      <c r="C3076" t="s">
        <v>119</v>
      </c>
      <c r="D3076" t="s">
        <v>46</v>
      </c>
      <c r="E3076" t="s">
        <v>12</v>
      </c>
      <c r="F3076" t="s">
        <v>13</v>
      </c>
      <c r="G3076" t="s">
        <v>28</v>
      </c>
      <c r="H3076" s="1">
        <v>2020</v>
      </c>
      <c r="I3076" s="2">
        <v>15000</v>
      </c>
      <c r="J3076" s="3">
        <v>1950</v>
      </c>
      <c r="K3076">
        <f>Table1[[#This Row],[Total Revenue + Open]]/Table1[[#This Row],[Qty]]</f>
        <v>0.13</v>
      </c>
      <c r="L3076">
        <f>Table1[[#This Row],[Total Revenue + Open]]/Table1[[#This Row],[Qty]]</f>
        <v>0.13</v>
      </c>
    </row>
    <row r="3077" spans="1:12">
      <c r="A3077" t="s">
        <v>10</v>
      </c>
      <c r="B3077" t="s">
        <v>11</v>
      </c>
      <c r="C3077" t="s">
        <v>119</v>
      </c>
      <c r="D3077" t="s">
        <v>46</v>
      </c>
      <c r="E3077" t="s">
        <v>12</v>
      </c>
      <c r="F3077" t="s">
        <v>13</v>
      </c>
      <c r="G3077" t="s">
        <v>28</v>
      </c>
      <c r="H3077" s="1">
        <v>2020</v>
      </c>
      <c r="I3077" s="2">
        <v>25000</v>
      </c>
      <c r="J3077" s="3">
        <v>3250</v>
      </c>
      <c r="K3077">
        <f>Table1[[#This Row],[Total Revenue + Open]]/Table1[[#This Row],[Qty]]</f>
        <v>0.13</v>
      </c>
      <c r="L3077">
        <f>Table1[[#This Row],[Total Revenue + Open]]/Table1[[#This Row],[Qty]]</f>
        <v>0.13</v>
      </c>
    </row>
    <row r="3078" spans="1:12">
      <c r="A3078" t="s">
        <v>10</v>
      </c>
      <c r="B3078" t="s">
        <v>11</v>
      </c>
      <c r="C3078" t="s">
        <v>119</v>
      </c>
      <c r="D3078" t="s">
        <v>46</v>
      </c>
      <c r="E3078" t="s">
        <v>12</v>
      </c>
      <c r="F3078" t="s">
        <v>13</v>
      </c>
      <c r="G3078" t="s">
        <v>28</v>
      </c>
      <c r="H3078" s="1">
        <v>2020</v>
      </c>
      <c r="I3078" s="2">
        <v>44000</v>
      </c>
      <c r="J3078" s="3">
        <v>5720</v>
      </c>
      <c r="K3078">
        <f>Table1[[#This Row],[Total Revenue + Open]]/Table1[[#This Row],[Qty]]</f>
        <v>0.13</v>
      </c>
      <c r="L3078">
        <f>Table1[[#This Row],[Total Revenue + Open]]/Table1[[#This Row],[Qty]]</f>
        <v>0.13</v>
      </c>
    </row>
    <row r="3079" spans="1:12">
      <c r="A3079" t="s">
        <v>10</v>
      </c>
      <c r="B3079" t="s">
        <v>11</v>
      </c>
      <c r="C3079" t="s">
        <v>119</v>
      </c>
      <c r="D3079" t="s">
        <v>46</v>
      </c>
      <c r="E3079" t="s">
        <v>12</v>
      </c>
      <c r="F3079" t="s">
        <v>13</v>
      </c>
      <c r="G3079" t="s">
        <v>28</v>
      </c>
      <c r="H3079" s="1">
        <v>2020</v>
      </c>
      <c r="I3079" s="2">
        <v>55500</v>
      </c>
      <c r="J3079" s="3">
        <v>7215</v>
      </c>
      <c r="K3079">
        <f>Table1[[#This Row],[Total Revenue + Open]]/Table1[[#This Row],[Qty]]</f>
        <v>0.13</v>
      </c>
      <c r="L3079">
        <f>Table1[[#This Row],[Total Revenue + Open]]/Table1[[#This Row],[Qty]]</f>
        <v>0.13</v>
      </c>
    </row>
    <row r="3080" spans="1:12">
      <c r="A3080" t="s">
        <v>10</v>
      </c>
      <c r="B3080" t="s">
        <v>11</v>
      </c>
      <c r="C3080" t="s">
        <v>119</v>
      </c>
      <c r="D3080" t="s">
        <v>46</v>
      </c>
      <c r="E3080" t="s">
        <v>12</v>
      </c>
      <c r="F3080" t="s">
        <v>13</v>
      </c>
      <c r="G3080" t="s">
        <v>28</v>
      </c>
      <c r="H3080" s="1">
        <v>2020</v>
      </c>
      <c r="I3080" s="2">
        <v>18500</v>
      </c>
      <c r="J3080" s="3">
        <v>2405</v>
      </c>
      <c r="K3080">
        <f>Table1[[#This Row],[Total Revenue + Open]]/Table1[[#This Row],[Qty]]</f>
        <v>0.13</v>
      </c>
      <c r="L3080">
        <f>Table1[[#This Row],[Total Revenue + Open]]/Table1[[#This Row],[Qty]]</f>
        <v>0.13</v>
      </c>
    </row>
    <row r="3081" spans="1:12">
      <c r="A3081" t="s">
        <v>10</v>
      </c>
      <c r="B3081" t="s">
        <v>11</v>
      </c>
      <c r="C3081" t="s">
        <v>119</v>
      </c>
      <c r="D3081" t="s">
        <v>46</v>
      </c>
      <c r="E3081" t="s">
        <v>12</v>
      </c>
      <c r="F3081" t="s">
        <v>13</v>
      </c>
      <c r="G3081" t="s">
        <v>28</v>
      </c>
      <c r="H3081" s="1">
        <v>2021</v>
      </c>
      <c r="I3081" s="2">
        <v>22500</v>
      </c>
      <c r="J3081" s="3">
        <v>2925</v>
      </c>
      <c r="K3081">
        <f>Table1[[#This Row],[Total Revenue + Open]]/Table1[[#This Row],[Qty]]</f>
        <v>0.13</v>
      </c>
      <c r="L3081">
        <f>Table1[[#This Row],[Total Revenue + Open]]/Table1[[#This Row],[Qty]]</f>
        <v>0.13</v>
      </c>
    </row>
    <row r="3082" spans="1:12">
      <c r="A3082" t="s">
        <v>10</v>
      </c>
      <c r="B3082" t="s">
        <v>11</v>
      </c>
      <c r="C3082" t="s">
        <v>119</v>
      </c>
      <c r="D3082" t="s">
        <v>46</v>
      </c>
      <c r="E3082" t="s">
        <v>12</v>
      </c>
      <c r="F3082" t="s">
        <v>13</v>
      </c>
      <c r="G3082" t="s">
        <v>28</v>
      </c>
      <c r="H3082" s="1">
        <v>2021</v>
      </c>
      <c r="I3082" s="2">
        <v>11500</v>
      </c>
      <c r="J3082" s="3">
        <v>1495</v>
      </c>
      <c r="K3082">
        <f>Table1[[#This Row],[Total Revenue + Open]]/Table1[[#This Row],[Qty]]</f>
        <v>0.13</v>
      </c>
      <c r="L3082">
        <f>Table1[[#This Row],[Total Revenue + Open]]/Table1[[#This Row],[Qty]]</f>
        <v>0.13</v>
      </c>
    </row>
    <row r="3083" spans="1:12">
      <c r="A3083" t="s">
        <v>10</v>
      </c>
      <c r="B3083" t="s">
        <v>11</v>
      </c>
      <c r="C3083" t="s">
        <v>119</v>
      </c>
      <c r="D3083" t="s">
        <v>46</v>
      </c>
      <c r="E3083" t="s">
        <v>12</v>
      </c>
      <c r="F3083" t="s">
        <v>13</v>
      </c>
      <c r="G3083" t="s">
        <v>28</v>
      </c>
      <c r="H3083" s="1">
        <v>2021</v>
      </c>
      <c r="I3083" s="2">
        <v>25500</v>
      </c>
      <c r="J3083" s="3">
        <v>3315</v>
      </c>
      <c r="K3083">
        <f>Table1[[#This Row],[Total Revenue + Open]]/Table1[[#This Row],[Qty]]</f>
        <v>0.13</v>
      </c>
      <c r="L3083">
        <f>Table1[[#This Row],[Total Revenue + Open]]/Table1[[#This Row],[Qty]]</f>
        <v>0.13</v>
      </c>
    </row>
    <row r="3084" spans="1:12">
      <c r="A3084" t="s">
        <v>10</v>
      </c>
      <c r="B3084" t="s">
        <v>11</v>
      </c>
      <c r="C3084" t="s">
        <v>119</v>
      </c>
      <c r="D3084" t="s">
        <v>46</v>
      </c>
      <c r="E3084" t="s">
        <v>12</v>
      </c>
      <c r="F3084" t="s">
        <v>13</v>
      </c>
      <c r="G3084" t="s">
        <v>28</v>
      </c>
      <c r="H3084" s="1">
        <v>2021</v>
      </c>
      <c r="I3084" s="2">
        <v>27500</v>
      </c>
      <c r="J3084" s="3">
        <v>3575</v>
      </c>
      <c r="K3084">
        <f>Table1[[#This Row],[Total Revenue + Open]]/Table1[[#This Row],[Qty]]</f>
        <v>0.13</v>
      </c>
      <c r="L3084">
        <f>Table1[[#This Row],[Total Revenue + Open]]/Table1[[#This Row],[Qty]]</f>
        <v>0.13</v>
      </c>
    </row>
    <row r="3085" spans="1:12">
      <c r="A3085" t="s">
        <v>10</v>
      </c>
      <c r="B3085" t="s">
        <v>11</v>
      </c>
      <c r="C3085" t="s">
        <v>119</v>
      </c>
      <c r="D3085" t="s">
        <v>46</v>
      </c>
      <c r="E3085" t="s">
        <v>12</v>
      </c>
      <c r="F3085" t="s">
        <v>13</v>
      </c>
      <c r="G3085" t="s">
        <v>28</v>
      </c>
      <c r="H3085" s="1">
        <v>2021</v>
      </c>
      <c r="I3085" s="2">
        <v>61000</v>
      </c>
      <c r="J3085" s="3">
        <v>7930</v>
      </c>
      <c r="K3085">
        <f>Table1[[#This Row],[Total Revenue + Open]]/Table1[[#This Row],[Qty]]</f>
        <v>0.13</v>
      </c>
      <c r="L3085">
        <f>Table1[[#This Row],[Total Revenue + Open]]/Table1[[#This Row],[Qty]]</f>
        <v>0.13</v>
      </c>
    </row>
    <row r="3086" spans="1:12">
      <c r="A3086" t="s">
        <v>10</v>
      </c>
      <c r="B3086" t="s">
        <v>11</v>
      </c>
      <c r="C3086" t="s">
        <v>119</v>
      </c>
      <c r="D3086" t="s">
        <v>46</v>
      </c>
      <c r="E3086" t="s">
        <v>12</v>
      </c>
      <c r="F3086" t="s">
        <v>13</v>
      </c>
      <c r="G3086" t="s">
        <v>28</v>
      </c>
      <c r="H3086" s="1">
        <v>2021</v>
      </c>
      <c r="I3086" s="2">
        <v>65500</v>
      </c>
      <c r="J3086" s="3">
        <v>8515</v>
      </c>
      <c r="K3086">
        <f>Table1[[#This Row],[Total Revenue + Open]]/Table1[[#This Row],[Qty]]</f>
        <v>0.13</v>
      </c>
      <c r="L3086">
        <f>Table1[[#This Row],[Total Revenue + Open]]/Table1[[#This Row],[Qty]]</f>
        <v>0.13</v>
      </c>
    </row>
    <row r="3087" spans="1:12">
      <c r="A3087" t="s">
        <v>10</v>
      </c>
      <c r="B3087" t="s">
        <v>11</v>
      </c>
      <c r="C3087" t="s">
        <v>119</v>
      </c>
      <c r="D3087" t="s">
        <v>46</v>
      </c>
      <c r="E3087" t="s">
        <v>12</v>
      </c>
      <c r="F3087" t="s">
        <v>13</v>
      </c>
      <c r="G3087" t="s">
        <v>28</v>
      </c>
      <c r="H3087" s="1">
        <v>2021</v>
      </c>
      <c r="I3087" s="2">
        <v>25500</v>
      </c>
      <c r="J3087" s="3">
        <v>3315</v>
      </c>
      <c r="K3087">
        <f>Table1[[#This Row],[Total Revenue + Open]]/Table1[[#This Row],[Qty]]</f>
        <v>0.13</v>
      </c>
      <c r="L3087">
        <f>Table1[[#This Row],[Total Revenue + Open]]/Table1[[#This Row],[Qty]]</f>
        <v>0.13</v>
      </c>
    </row>
    <row r="3088" spans="1:12">
      <c r="A3088" t="s">
        <v>10</v>
      </c>
      <c r="B3088" t="s">
        <v>11</v>
      </c>
      <c r="C3088" t="s">
        <v>119</v>
      </c>
      <c r="D3088" t="s">
        <v>46</v>
      </c>
      <c r="E3088" t="s">
        <v>12</v>
      </c>
      <c r="F3088" t="s">
        <v>13</v>
      </c>
      <c r="G3088" t="s">
        <v>28</v>
      </c>
      <c r="H3088" s="1">
        <v>2021</v>
      </c>
      <c r="I3088" s="2">
        <v>59500</v>
      </c>
      <c r="J3088" s="3">
        <v>7735</v>
      </c>
      <c r="K3088">
        <f>Table1[[#This Row],[Total Revenue + Open]]/Table1[[#This Row],[Qty]]</f>
        <v>0.13</v>
      </c>
      <c r="L3088">
        <f>Table1[[#This Row],[Total Revenue + Open]]/Table1[[#This Row],[Qty]]</f>
        <v>0.13</v>
      </c>
    </row>
    <row r="3089" spans="1:12">
      <c r="A3089" t="s">
        <v>10</v>
      </c>
      <c r="B3089" t="s">
        <v>11</v>
      </c>
      <c r="C3089" t="s">
        <v>119</v>
      </c>
      <c r="D3089" t="s">
        <v>46</v>
      </c>
      <c r="E3089" t="s">
        <v>12</v>
      </c>
      <c r="F3089" t="s">
        <v>13</v>
      </c>
      <c r="G3089" t="s">
        <v>28</v>
      </c>
      <c r="H3089" s="1">
        <v>2021</v>
      </c>
      <c r="I3089" s="2">
        <v>53500</v>
      </c>
      <c r="J3089" s="3">
        <v>6955</v>
      </c>
      <c r="K3089">
        <f>Table1[[#This Row],[Total Revenue + Open]]/Table1[[#This Row],[Qty]]</f>
        <v>0.13</v>
      </c>
      <c r="L3089">
        <f>Table1[[#This Row],[Total Revenue + Open]]/Table1[[#This Row],[Qty]]</f>
        <v>0.13</v>
      </c>
    </row>
    <row r="3090" spans="1:12">
      <c r="A3090" t="s">
        <v>10</v>
      </c>
      <c r="B3090" t="s">
        <v>11</v>
      </c>
      <c r="C3090" t="s">
        <v>119</v>
      </c>
      <c r="D3090" t="s">
        <v>46</v>
      </c>
      <c r="E3090" t="s">
        <v>12</v>
      </c>
      <c r="F3090" t="s">
        <v>13</v>
      </c>
      <c r="G3090" t="s">
        <v>28</v>
      </c>
      <c r="H3090" s="1">
        <v>2021</v>
      </c>
      <c r="I3090" s="2">
        <v>40500</v>
      </c>
      <c r="J3090" s="3">
        <v>5265</v>
      </c>
      <c r="K3090">
        <f>Table1[[#This Row],[Total Revenue + Open]]/Table1[[#This Row],[Qty]]</f>
        <v>0.13</v>
      </c>
      <c r="L3090">
        <f>Table1[[#This Row],[Total Revenue + Open]]/Table1[[#This Row],[Qty]]</f>
        <v>0.13</v>
      </c>
    </row>
    <row r="3091" spans="1:12">
      <c r="A3091" t="s">
        <v>10</v>
      </c>
      <c r="B3091" t="s">
        <v>11</v>
      </c>
      <c r="C3091" t="s">
        <v>119</v>
      </c>
      <c r="D3091" t="s">
        <v>46</v>
      </c>
      <c r="E3091" t="s">
        <v>12</v>
      </c>
      <c r="F3091" t="s">
        <v>13</v>
      </c>
      <c r="G3091" t="s">
        <v>28</v>
      </c>
      <c r="H3091" s="1">
        <v>2021</v>
      </c>
      <c r="I3091" s="2">
        <v>26000</v>
      </c>
      <c r="J3091" s="3">
        <v>3380</v>
      </c>
      <c r="K3091">
        <f>Table1[[#This Row],[Total Revenue + Open]]/Table1[[#This Row],[Qty]]</f>
        <v>0.13</v>
      </c>
      <c r="L3091">
        <f>Table1[[#This Row],[Total Revenue + Open]]/Table1[[#This Row],[Qty]]</f>
        <v>0.13</v>
      </c>
    </row>
    <row r="3092" spans="1:12">
      <c r="A3092" t="s">
        <v>10</v>
      </c>
      <c r="B3092" t="s">
        <v>11</v>
      </c>
      <c r="C3092" t="s">
        <v>119</v>
      </c>
      <c r="D3092" t="s">
        <v>46</v>
      </c>
      <c r="E3092" t="s">
        <v>12</v>
      </c>
      <c r="F3092" t="s">
        <v>13</v>
      </c>
      <c r="G3092" t="s">
        <v>28</v>
      </c>
      <c r="H3092" s="1">
        <v>2021</v>
      </c>
      <c r="I3092" s="2">
        <v>14500</v>
      </c>
      <c r="J3092" s="3">
        <v>1885</v>
      </c>
      <c r="K3092">
        <f>Table1[[#This Row],[Total Revenue + Open]]/Table1[[#This Row],[Qty]]</f>
        <v>0.13</v>
      </c>
      <c r="L3092">
        <f>Table1[[#This Row],[Total Revenue + Open]]/Table1[[#This Row],[Qty]]</f>
        <v>0.13</v>
      </c>
    </row>
    <row r="3093" spans="1:12" hidden="1">
      <c r="A3093" t="s">
        <v>544</v>
      </c>
      <c r="B3093" t="s">
        <v>11</v>
      </c>
      <c r="C3093" t="s">
        <v>73</v>
      </c>
      <c r="D3093" t="s">
        <v>550</v>
      </c>
      <c r="E3093" t="s">
        <v>15</v>
      </c>
      <c r="F3093" t="s">
        <v>80</v>
      </c>
      <c r="G3093" t="s">
        <v>105</v>
      </c>
      <c r="H3093" s="1">
        <v>2022</v>
      </c>
      <c r="I3093" s="2">
        <v>5025</v>
      </c>
      <c r="J3093" s="3">
        <v>5968.8731970678</v>
      </c>
      <c r="K3093">
        <f>Table1[[#This Row],[Total Revenue + Open]]/Table1[[#This Row],[Qty]]</f>
        <v>1.1878354621030447</v>
      </c>
      <c r="L3093">
        <f>Table1[[#This Row],[Total Revenue + Open]]/Table1[[#This Row],[Qty]]</f>
        <v>1.1878354621030447</v>
      </c>
    </row>
    <row r="3094" spans="1:12" hidden="1">
      <c r="A3094" t="s">
        <v>544</v>
      </c>
      <c r="B3094" t="s">
        <v>11</v>
      </c>
      <c r="C3094" t="s">
        <v>119</v>
      </c>
      <c r="D3094" t="s">
        <v>592</v>
      </c>
      <c r="E3094" t="s">
        <v>15</v>
      </c>
      <c r="F3094" t="s">
        <v>16</v>
      </c>
      <c r="G3094" t="s">
        <v>381</v>
      </c>
      <c r="H3094" s="1">
        <v>2022</v>
      </c>
      <c r="I3094" s="2">
        <v>2665</v>
      </c>
      <c r="J3094" s="3">
        <v>5936</v>
      </c>
      <c r="K3094">
        <f>Table1[[#This Row],[Total Revenue + Open]]/Table1[[#This Row],[Qty]]</f>
        <v>2.2273921200750468</v>
      </c>
      <c r="L3094">
        <f>Table1[[#This Row],[Total Revenue + Open]]/Table1[[#This Row],[Qty]]</f>
        <v>2.2273921200750468</v>
      </c>
    </row>
    <row r="3095" spans="1:12" hidden="1">
      <c r="A3095" t="s">
        <v>544</v>
      </c>
      <c r="B3095" t="s">
        <v>11</v>
      </c>
      <c r="C3095" t="s">
        <v>119</v>
      </c>
      <c r="D3095" t="s">
        <v>592</v>
      </c>
      <c r="E3095" t="s">
        <v>15</v>
      </c>
      <c r="F3095" t="s">
        <v>16</v>
      </c>
      <c r="G3095" t="s">
        <v>381</v>
      </c>
      <c r="H3095" s="1">
        <v>2022</v>
      </c>
      <c r="I3095" s="2">
        <v>2665</v>
      </c>
      <c r="J3095" s="3">
        <v>5936</v>
      </c>
      <c r="K3095">
        <f>Table1[[#This Row],[Total Revenue + Open]]/Table1[[#This Row],[Qty]]</f>
        <v>2.2273921200750468</v>
      </c>
      <c r="L3095">
        <f>Table1[[#This Row],[Total Revenue + Open]]/Table1[[#This Row],[Qty]]</f>
        <v>2.2273921200750468</v>
      </c>
    </row>
    <row r="3096" spans="1:12" hidden="1">
      <c r="A3096" t="s">
        <v>544</v>
      </c>
      <c r="B3096" t="s">
        <v>11</v>
      </c>
      <c r="C3096" t="s">
        <v>119</v>
      </c>
      <c r="D3096" t="s">
        <v>592</v>
      </c>
      <c r="E3096" t="s">
        <v>15</v>
      </c>
      <c r="F3096" t="s">
        <v>16</v>
      </c>
      <c r="G3096" t="s">
        <v>18</v>
      </c>
      <c r="H3096" s="1">
        <v>2022</v>
      </c>
      <c r="I3096" s="2">
        <v>2665</v>
      </c>
      <c r="J3096" s="3">
        <v>5936</v>
      </c>
      <c r="K3096">
        <f>Table1[[#This Row],[Total Revenue + Open]]/Table1[[#This Row],[Qty]]</f>
        <v>2.2273921200750468</v>
      </c>
      <c r="L3096">
        <f>Table1[[#This Row],[Total Revenue + Open]]/Table1[[#This Row],[Qty]]</f>
        <v>2.2273921200750468</v>
      </c>
    </row>
    <row r="3097" spans="1:12" hidden="1">
      <c r="A3097" t="s">
        <v>544</v>
      </c>
      <c r="B3097" t="s">
        <v>11</v>
      </c>
      <c r="C3097" t="s">
        <v>119</v>
      </c>
      <c r="D3097" t="s">
        <v>592</v>
      </c>
      <c r="E3097" t="s">
        <v>15</v>
      </c>
      <c r="F3097" t="s">
        <v>16</v>
      </c>
      <c r="G3097" t="s">
        <v>18</v>
      </c>
      <c r="H3097" s="1">
        <v>2022</v>
      </c>
      <c r="I3097" s="2">
        <v>2665</v>
      </c>
      <c r="J3097" s="3">
        <v>5936</v>
      </c>
      <c r="K3097">
        <f>Table1[[#This Row],[Total Revenue + Open]]/Table1[[#This Row],[Qty]]</f>
        <v>2.2273921200750468</v>
      </c>
      <c r="L3097">
        <f>Table1[[#This Row],[Total Revenue + Open]]/Table1[[#This Row],[Qty]]</f>
        <v>2.2273921200750468</v>
      </c>
    </row>
    <row r="3098" spans="1:12" hidden="1">
      <c r="A3098" t="s">
        <v>544</v>
      </c>
      <c r="B3098" t="s">
        <v>11</v>
      </c>
      <c r="C3098" t="s">
        <v>73</v>
      </c>
      <c r="D3098" t="s">
        <v>545</v>
      </c>
      <c r="E3098" t="s">
        <v>15</v>
      </c>
      <c r="F3098" t="s">
        <v>566</v>
      </c>
      <c r="G3098" t="s">
        <v>569</v>
      </c>
      <c r="H3098" s="1">
        <v>2022</v>
      </c>
      <c r="I3098" s="2">
        <v>6990</v>
      </c>
      <c r="J3098" s="3">
        <v>5934.0439537803004</v>
      </c>
      <c r="K3098">
        <f>Table1[[#This Row],[Total Revenue + Open]]/Table1[[#This Row],[Qty]]</f>
        <v>0.84893332672107302</v>
      </c>
      <c r="L3098">
        <f>Table1[[#This Row],[Total Revenue + Open]]/Table1[[#This Row],[Qty]]</f>
        <v>0.84893332672107302</v>
      </c>
    </row>
    <row r="3099" spans="1:12" hidden="1">
      <c r="A3099" t="s">
        <v>544</v>
      </c>
      <c r="B3099" t="s">
        <v>11</v>
      </c>
      <c r="C3099" t="s">
        <v>73</v>
      </c>
      <c r="D3099" t="s">
        <v>550</v>
      </c>
      <c r="E3099" t="s">
        <v>15</v>
      </c>
      <c r="F3099" t="s">
        <v>80</v>
      </c>
      <c r="G3099" t="s">
        <v>105</v>
      </c>
      <c r="H3099" s="1">
        <v>2022</v>
      </c>
      <c r="I3099" s="2">
        <v>5230</v>
      </c>
      <c r="J3099" s="3">
        <v>5884.9398792931997</v>
      </c>
      <c r="K3099">
        <f>Table1[[#This Row],[Total Revenue + Open]]/Table1[[#This Row],[Qty]]</f>
        <v>1.1252275103811089</v>
      </c>
      <c r="L3099">
        <f>Table1[[#This Row],[Total Revenue + Open]]/Table1[[#This Row],[Qty]]</f>
        <v>1.1252275103811089</v>
      </c>
    </row>
    <row r="3100" spans="1:12" hidden="1">
      <c r="A3100" t="s">
        <v>544</v>
      </c>
      <c r="B3100" t="s">
        <v>11</v>
      </c>
      <c r="C3100" t="s">
        <v>119</v>
      </c>
      <c r="D3100" t="s">
        <v>580</v>
      </c>
      <c r="E3100" t="s">
        <v>15</v>
      </c>
      <c r="F3100" t="s">
        <v>204</v>
      </c>
      <c r="G3100" t="s">
        <v>205</v>
      </c>
      <c r="H3100" s="1">
        <v>2022</v>
      </c>
      <c r="I3100" s="2">
        <v>2110</v>
      </c>
      <c r="J3100" s="3">
        <v>5754</v>
      </c>
      <c r="K3100">
        <f>Table1[[#This Row],[Total Revenue + Open]]/Table1[[#This Row],[Qty]]</f>
        <v>2.7270142180094785</v>
      </c>
      <c r="L3100">
        <f>Table1[[#This Row],[Total Revenue + Open]]/Table1[[#This Row],[Qty]]</f>
        <v>2.7270142180094785</v>
      </c>
    </row>
    <row r="3101" spans="1:12" hidden="1">
      <c r="A3101" t="s">
        <v>544</v>
      </c>
      <c r="B3101" t="s">
        <v>11</v>
      </c>
      <c r="C3101" t="s">
        <v>119</v>
      </c>
      <c r="D3101" t="s">
        <v>580</v>
      </c>
      <c r="E3101" t="s">
        <v>15</v>
      </c>
      <c r="F3101" t="s">
        <v>204</v>
      </c>
      <c r="G3101" t="s">
        <v>206</v>
      </c>
      <c r="H3101" s="1">
        <v>2022</v>
      </c>
      <c r="I3101" s="2">
        <v>2110</v>
      </c>
      <c r="J3101" s="3">
        <v>5754</v>
      </c>
      <c r="K3101">
        <f>Table1[[#This Row],[Total Revenue + Open]]/Table1[[#This Row],[Qty]]</f>
        <v>2.7270142180094785</v>
      </c>
      <c r="L3101">
        <f>Table1[[#This Row],[Total Revenue + Open]]/Table1[[#This Row],[Qty]]</f>
        <v>2.7270142180094785</v>
      </c>
    </row>
    <row r="3102" spans="1:12" hidden="1">
      <c r="A3102" t="s">
        <v>544</v>
      </c>
      <c r="B3102" t="s">
        <v>11</v>
      </c>
      <c r="C3102" t="s">
        <v>73</v>
      </c>
      <c r="D3102" t="s">
        <v>545</v>
      </c>
      <c r="E3102" t="s">
        <v>15</v>
      </c>
      <c r="F3102" t="s">
        <v>566</v>
      </c>
      <c r="G3102" t="s">
        <v>569</v>
      </c>
      <c r="H3102" s="1">
        <v>2022</v>
      </c>
      <c r="I3102" s="2">
        <v>6135</v>
      </c>
      <c r="J3102" s="3">
        <v>5649.1250137575998</v>
      </c>
      <c r="K3102">
        <f>Table1[[#This Row],[Total Revenue + Open]]/Table1[[#This Row],[Qty]]</f>
        <v>0.92080277322862258</v>
      </c>
      <c r="L3102">
        <f>Table1[[#This Row],[Total Revenue + Open]]/Table1[[#This Row],[Qty]]</f>
        <v>0.92080277322862258</v>
      </c>
    </row>
    <row r="3103" spans="1:12">
      <c r="A3103" t="s">
        <v>10</v>
      </c>
      <c r="B3103" t="s">
        <v>11</v>
      </c>
      <c r="C3103" t="s">
        <v>119</v>
      </c>
      <c r="D3103" t="s">
        <v>46</v>
      </c>
      <c r="E3103" t="s">
        <v>15</v>
      </c>
      <c r="F3103" t="s">
        <v>123</v>
      </c>
      <c r="G3103" t="s">
        <v>262</v>
      </c>
      <c r="H3103" s="1">
        <v>2017</v>
      </c>
      <c r="I3103" s="2">
        <v>500</v>
      </c>
      <c r="J3103" s="3">
        <v>1385</v>
      </c>
      <c r="K3103">
        <f>Table1[[#This Row],[Total Revenue + Open]]/Table1[[#This Row],[Qty]]</f>
        <v>2.77</v>
      </c>
      <c r="L3103">
        <f>Table1[[#This Row],[Qty]]/Table1[[#This Row],[Total Revenue + Open]]</f>
        <v>0.36101083032490977</v>
      </c>
    </row>
    <row r="3104" spans="1:12">
      <c r="A3104" t="s">
        <v>10</v>
      </c>
      <c r="B3104" t="s">
        <v>11</v>
      </c>
      <c r="C3104" t="s">
        <v>119</v>
      </c>
      <c r="D3104" t="s">
        <v>46</v>
      </c>
      <c r="E3104" t="s">
        <v>15</v>
      </c>
      <c r="F3104" t="s">
        <v>123</v>
      </c>
      <c r="G3104" t="s">
        <v>262</v>
      </c>
      <c r="H3104" s="1">
        <v>2017</v>
      </c>
      <c r="I3104" s="2">
        <v>14980</v>
      </c>
      <c r="J3104" s="3">
        <v>41273</v>
      </c>
      <c r="K3104">
        <f>Table1[[#This Row],[Total Revenue + Open]]/Table1[[#This Row],[Qty]]</f>
        <v>2.75520694259012</v>
      </c>
      <c r="L3104">
        <f>Table1[[#This Row],[Qty]]/Table1[[#This Row],[Total Revenue + Open]]</f>
        <v>0.36294914350786228</v>
      </c>
    </row>
    <row r="3105" spans="1:12">
      <c r="A3105" t="s">
        <v>10</v>
      </c>
      <c r="B3105" t="s">
        <v>11</v>
      </c>
      <c r="C3105" t="s">
        <v>119</v>
      </c>
      <c r="D3105" t="s">
        <v>46</v>
      </c>
      <c r="E3105" t="s">
        <v>15</v>
      </c>
      <c r="F3105" t="s">
        <v>123</v>
      </c>
      <c r="G3105" t="s">
        <v>262</v>
      </c>
      <c r="H3105" s="1">
        <v>2017</v>
      </c>
      <c r="I3105" s="2">
        <v>1610</v>
      </c>
      <c r="J3105" s="3">
        <v>4432</v>
      </c>
      <c r="K3105">
        <f>Table1[[#This Row],[Total Revenue + Open]]/Table1[[#This Row],[Qty]]</f>
        <v>2.7527950310559008</v>
      </c>
      <c r="L3105">
        <f>Table1[[#This Row],[Qty]]/Table1[[#This Row],[Total Revenue + Open]]</f>
        <v>0.36326714801444043</v>
      </c>
    </row>
    <row r="3106" spans="1:12">
      <c r="A3106" t="s">
        <v>10</v>
      </c>
      <c r="B3106" t="s">
        <v>11</v>
      </c>
      <c r="C3106" t="s">
        <v>119</v>
      </c>
      <c r="D3106" t="s">
        <v>46</v>
      </c>
      <c r="E3106" t="s">
        <v>15</v>
      </c>
      <c r="F3106" t="s">
        <v>123</v>
      </c>
      <c r="G3106" t="s">
        <v>262</v>
      </c>
      <c r="H3106" s="1">
        <v>2017</v>
      </c>
      <c r="I3106" s="2">
        <v>12565</v>
      </c>
      <c r="J3106" s="3">
        <v>34625</v>
      </c>
      <c r="K3106">
        <f>Table1[[#This Row],[Total Revenue + Open]]/Table1[[#This Row],[Qty]]</f>
        <v>2.7556705133306805</v>
      </c>
      <c r="L3106">
        <f>Table1[[#This Row],[Qty]]/Table1[[#This Row],[Total Revenue + Open]]</f>
        <v>0.36288808664259931</v>
      </c>
    </row>
    <row r="3107" spans="1:12">
      <c r="A3107" t="s">
        <v>10</v>
      </c>
      <c r="B3107" t="s">
        <v>11</v>
      </c>
      <c r="C3107" t="s">
        <v>119</v>
      </c>
      <c r="D3107" t="s">
        <v>46</v>
      </c>
      <c r="E3107" t="s">
        <v>15</v>
      </c>
      <c r="F3107" t="s">
        <v>123</v>
      </c>
      <c r="G3107" t="s">
        <v>262</v>
      </c>
      <c r="H3107" s="1">
        <v>2017</v>
      </c>
      <c r="I3107" s="2">
        <v>9550</v>
      </c>
      <c r="J3107" s="3">
        <v>26315</v>
      </c>
      <c r="K3107">
        <f>Table1[[#This Row],[Total Revenue + Open]]/Table1[[#This Row],[Qty]]</f>
        <v>2.755497382198953</v>
      </c>
      <c r="L3107">
        <f>Table1[[#This Row],[Qty]]/Table1[[#This Row],[Total Revenue + Open]]</f>
        <v>0.3629108873266198</v>
      </c>
    </row>
    <row r="3108" spans="1:12">
      <c r="A3108" t="s">
        <v>10</v>
      </c>
      <c r="B3108" t="s">
        <v>11</v>
      </c>
      <c r="C3108" t="s">
        <v>119</v>
      </c>
      <c r="D3108" t="s">
        <v>46</v>
      </c>
      <c r="E3108" t="s">
        <v>15</v>
      </c>
      <c r="F3108" t="s">
        <v>123</v>
      </c>
      <c r="G3108" t="s">
        <v>262</v>
      </c>
      <c r="H3108" s="1">
        <v>2017</v>
      </c>
      <c r="I3108" s="2">
        <v>3015</v>
      </c>
      <c r="J3108" s="3">
        <v>8310</v>
      </c>
      <c r="K3108">
        <f>Table1[[#This Row],[Total Revenue + Open]]/Table1[[#This Row],[Qty]]</f>
        <v>2.7562189054726369</v>
      </c>
      <c r="L3108">
        <f>Table1[[#This Row],[Qty]]/Table1[[#This Row],[Total Revenue + Open]]</f>
        <v>0.36281588447653429</v>
      </c>
    </row>
    <row r="3109" spans="1:12">
      <c r="A3109" t="s">
        <v>10</v>
      </c>
      <c r="B3109" t="s">
        <v>11</v>
      </c>
      <c r="C3109" t="s">
        <v>119</v>
      </c>
      <c r="D3109" t="s">
        <v>46</v>
      </c>
      <c r="E3109" t="s">
        <v>15</v>
      </c>
      <c r="F3109" t="s">
        <v>123</v>
      </c>
      <c r="G3109" t="s">
        <v>263</v>
      </c>
      <c r="H3109" s="1">
        <v>2017</v>
      </c>
      <c r="I3109" s="2">
        <v>0</v>
      </c>
      <c r="J3109" s="3">
        <v>0</v>
      </c>
      <c r="K3109" t="e">
        <f>Table1[[#This Row],[Total Revenue + Open]]/Table1[[#This Row],[Qty]]</f>
        <v>#DIV/0!</v>
      </c>
      <c r="L3109" t="e">
        <f>Table1[[#This Row],[Qty]]/Table1[[#This Row],[Total Revenue + Open]]</f>
        <v>#DIV/0!</v>
      </c>
    </row>
    <row r="3110" spans="1:12">
      <c r="A3110" t="s">
        <v>10</v>
      </c>
      <c r="B3110" t="s">
        <v>11</v>
      </c>
      <c r="C3110" t="s">
        <v>119</v>
      </c>
      <c r="D3110" t="s">
        <v>46</v>
      </c>
      <c r="E3110" t="s">
        <v>15</v>
      </c>
      <c r="F3110" t="s">
        <v>123</v>
      </c>
      <c r="G3110" t="s">
        <v>263</v>
      </c>
      <c r="H3110" s="1">
        <v>2017</v>
      </c>
      <c r="I3110" s="2">
        <v>600</v>
      </c>
      <c r="J3110" s="3">
        <v>1662</v>
      </c>
      <c r="K3110">
        <f>Table1[[#This Row],[Total Revenue + Open]]/Table1[[#This Row],[Qty]]</f>
        <v>2.77</v>
      </c>
      <c r="L3110">
        <f>Table1[[#This Row],[Qty]]/Table1[[#This Row],[Total Revenue + Open]]</f>
        <v>0.36101083032490977</v>
      </c>
    </row>
    <row r="3111" spans="1:12">
      <c r="A3111" t="s">
        <v>10</v>
      </c>
      <c r="B3111" t="s">
        <v>11</v>
      </c>
      <c r="C3111" t="s">
        <v>119</v>
      </c>
      <c r="D3111" t="s">
        <v>46</v>
      </c>
      <c r="E3111" t="s">
        <v>15</v>
      </c>
      <c r="F3111" t="s">
        <v>123</v>
      </c>
      <c r="G3111" t="s">
        <v>263</v>
      </c>
      <c r="H3111" s="1">
        <v>2017</v>
      </c>
      <c r="I3111" s="2">
        <v>10150</v>
      </c>
      <c r="J3111" s="3">
        <v>27977</v>
      </c>
      <c r="K3111">
        <f>Table1[[#This Row],[Total Revenue + Open]]/Table1[[#This Row],[Qty]]</f>
        <v>2.7563546798029557</v>
      </c>
      <c r="L3111">
        <f>Table1[[#This Row],[Qty]]/Table1[[#This Row],[Total Revenue + Open]]</f>
        <v>0.3627980126532509</v>
      </c>
    </row>
    <row r="3112" spans="1:12">
      <c r="A3112" t="s">
        <v>10</v>
      </c>
      <c r="B3112" t="s">
        <v>11</v>
      </c>
      <c r="C3112" t="s">
        <v>119</v>
      </c>
      <c r="D3112" t="s">
        <v>46</v>
      </c>
      <c r="E3112" t="s">
        <v>15</v>
      </c>
      <c r="F3112" t="s">
        <v>123</v>
      </c>
      <c r="G3112" t="s">
        <v>263</v>
      </c>
      <c r="H3112" s="1">
        <v>2017</v>
      </c>
      <c r="I3112" s="2">
        <v>2610</v>
      </c>
      <c r="J3112" s="3">
        <v>7202</v>
      </c>
      <c r="K3112">
        <f>Table1[[#This Row],[Total Revenue + Open]]/Table1[[#This Row],[Qty]]</f>
        <v>2.7593869731800766</v>
      </c>
      <c r="L3112">
        <f>Table1[[#This Row],[Qty]]/Table1[[#This Row],[Total Revenue + Open]]</f>
        <v>0.36239933351846709</v>
      </c>
    </row>
    <row r="3113" spans="1:12">
      <c r="A3113" t="s">
        <v>10</v>
      </c>
      <c r="B3113" t="s">
        <v>11</v>
      </c>
      <c r="C3113" t="s">
        <v>119</v>
      </c>
      <c r="D3113" t="s">
        <v>46</v>
      </c>
      <c r="E3113" t="s">
        <v>15</v>
      </c>
      <c r="F3113" t="s">
        <v>123</v>
      </c>
      <c r="G3113" t="s">
        <v>263</v>
      </c>
      <c r="H3113" s="1">
        <v>2017</v>
      </c>
      <c r="I3113" s="2">
        <v>6835</v>
      </c>
      <c r="J3113" s="3">
        <v>18836</v>
      </c>
      <c r="K3113">
        <f>Table1[[#This Row],[Total Revenue + Open]]/Table1[[#This Row],[Qty]]</f>
        <v>2.7558156547183614</v>
      </c>
      <c r="L3113">
        <f>Table1[[#This Row],[Qty]]/Table1[[#This Row],[Total Revenue + Open]]</f>
        <v>0.36286897430452325</v>
      </c>
    </row>
    <row r="3114" spans="1:12">
      <c r="A3114" t="s">
        <v>10</v>
      </c>
      <c r="B3114" t="s">
        <v>11</v>
      </c>
      <c r="C3114" t="s">
        <v>119</v>
      </c>
      <c r="D3114" t="s">
        <v>46</v>
      </c>
      <c r="E3114" t="s">
        <v>15</v>
      </c>
      <c r="F3114" t="s">
        <v>123</v>
      </c>
      <c r="G3114" t="s">
        <v>263</v>
      </c>
      <c r="H3114" s="1">
        <v>2017</v>
      </c>
      <c r="I3114" s="2">
        <v>5325</v>
      </c>
      <c r="J3114" s="3">
        <v>14681</v>
      </c>
      <c r="K3114">
        <f>Table1[[#This Row],[Total Revenue + Open]]/Table1[[#This Row],[Qty]]</f>
        <v>2.7569953051643195</v>
      </c>
      <c r="L3114">
        <f>Table1[[#This Row],[Qty]]/Table1[[#This Row],[Total Revenue + Open]]</f>
        <v>0.36271371160002724</v>
      </c>
    </row>
    <row r="3115" spans="1:12">
      <c r="A3115" t="s">
        <v>10</v>
      </c>
      <c r="B3115" t="s">
        <v>11</v>
      </c>
      <c r="C3115" t="s">
        <v>119</v>
      </c>
      <c r="D3115" t="s">
        <v>46</v>
      </c>
      <c r="E3115" t="s">
        <v>15</v>
      </c>
      <c r="F3115" t="s">
        <v>123</v>
      </c>
      <c r="G3115" t="s">
        <v>263</v>
      </c>
      <c r="H3115" s="1">
        <v>2017</v>
      </c>
      <c r="I3115" s="2">
        <v>5530</v>
      </c>
      <c r="J3115" s="3">
        <v>15235</v>
      </c>
      <c r="K3115">
        <f>Table1[[#This Row],[Total Revenue + Open]]/Table1[[#This Row],[Qty]]</f>
        <v>2.7549728752260396</v>
      </c>
      <c r="L3115">
        <f>Table1[[#This Row],[Qty]]/Table1[[#This Row],[Total Revenue + Open]]</f>
        <v>0.36297998030850015</v>
      </c>
    </row>
    <row r="3116" spans="1:12">
      <c r="A3116" t="s">
        <v>10</v>
      </c>
      <c r="B3116" t="s">
        <v>11</v>
      </c>
      <c r="C3116" t="s">
        <v>119</v>
      </c>
      <c r="D3116" t="s">
        <v>46</v>
      </c>
      <c r="E3116" t="s">
        <v>15</v>
      </c>
      <c r="F3116" t="s">
        <v>123</v>
      </c>
      <c r="G3116" t="s">
        <v>263</v>
      </c>
      <c r="H3116" s="1">
        <v>2017</v>
      </c>
      <c r="I3116" s="2">
        <v>6030</v>
      </c>
      <c r="J3116" s="3">
        <v>16620</v>
      </c>
      <c r="K3116">
        <f>Table1[[#This Row],[Total Revenue + Open]]/Table1[[#This Row],[Qty]]</f>
        <v>2.7562189054726369</v>
      </c>
      <c r="L3116">
        <f>Table1[[#This Row],[Qty]]/Table1[[#This Row],[Total Revenue + Open]]</f>
        <v>0.36281588447653429</v>
      </c>
    </row>
    <row r="3117" spans="1:12">
      <c r="A3117" t="s">
        <v>10</v>
      </c>
      <c r="B3117" t="s">
        <v>11</v>
      </c>
      <c r="C3117" t="s">
        <v>119</v>
      </c>
      <c r="D3117" t="s">
        <v>46</v>
      </c>
      <c r="E3117" t="s">
        <v>15</v>
      </c>
      <c r="F3117" t="s">
        <v>123</v>
      </c>
      <c r="G3117" t="s">
        <v>264</v>
      </c>
      <c r="H3117" s="1">
        <v>2017</v>
      </c>
      <c r="I3117" s="2">
        <v>1810</v>
      </c>
      <c r="J3117" s="3">
        <v>4986</v>
      </c>
      <c r="K3117">
        <f>Table1[[#This Row],[Total Revenue + Open]]/Table1[[#This Row],[Qty]]</f>
        <v>2.7546961325966852</v>
      </c>
      <c r="L3117">
        <f>Table1[[#This Row],[Qty]]/Table1[[#This Row],[Total Revenue + Open]]</f>
        <v>0.36301644604893701</v>
      </c>
    </row>
    <row r="3118" spans="1:12">
      <c r="A3118" t="s">
        <v>10</v>
      </c>
      <c r="B3118" t="s">
        <v>11</v>
      </c>
      <c r="C3118" t="s">
        <v>119</v>
      </c>
      <c r="D3118" t="s">
        <v>46</v>
      </c>
      <c r="E3118" t="s">
        <v>15</v>
      </c>
      <c r="F3118" t="s">
        <v>123</v>
      </c>
      <c r="G3118" t="s">
        <v>264</v>
      </c>
      <c r="H3118" s="1">
        <v>2017</v>
      </c>
      <c r="I3118" s="2">
        <v>2010</v>
      </c>
      <c r="J3118" s="3">
        <v>5540</v>
      </c>
      <c r="K3118">
        <f>Table1[[#This Row],[Total Revenue + Open]]/Table1[[#This Row],[Qty]]</f>
        <v>2.7562189054726369</v>
      </c>
      <c r="L3118">
        <f>Table1[[#This Row],[Qty]]/Table1[[#This Row],[Total Revenue + Open]]</f>
        <v>0.36281588447653429</v>
      </c>
    </row>
    <row r="3119" spans="1:12">
      <c r="A3119" t="s">
        <v>10</v>
      </c>
      <c r="B3119" t="s">
        <v>11</v>
      </c>
      <c r="C3119" t="s">
        <v>119</v>
      </c>
      <c r="D3119" t="s">
        <v>46</v>
      </c>
      <c r="E3119" t="s">
        <v>15</v>
      </c>
      <c r="F3119" t="s">
        <v>123</v>
      </c>
      <c r="G3119" t="s">
        <v>264</v>
      </c>
      <c r="H3119" s="1">
        <v>2017</v>
      </c>
      <c r="I3119" s="2">
        <v>2515</v>
      </c>
      <c r="J3119" s="3">
        <v>6925</v>
      </c>
      <c r="K3119">
        <f>Table1[[#This Row],[Total Revenue + Open]]/Table1[[#This Row],[Qty]]</f>
        <v>2.7534791252485089</v>
      </c>
      <c r="L3119">
        <f>Table1[[#This Row],[Qty]]/Table1[[#This Row],[Total Revenue + Open]]</f>
        <v>0.3631768953068592</v>
      </c>
    </row>
    <row r="3120" spans="1:12">
      <c r="A3120" t="s">
        <v>10</v>
      </c>
      <c r="B3120" t="s">
        <v>11</v>
      </c>
      <c r="C3120" t="s">
        <v>119</v>
      </c>
      <c r="D3120" t="s">
        <v>46</v>
      </c>
      <c r="E3120" t="s">
        <v>15</v>
      </c>
      <c r="F3120" t="s">
        <v>123</v>
      </c>
      <c r="G3120" t="s">
        <v>264</v>
      </c>
      <c r="H3120" s="1">
        <v>2017</v>
      </c>
      <c r="I3120" s="2">
        <v>1510</v>
      </c>
      <c r="J3120" s="3">
        <v>4155</v>
      </c>
      <c r="K3120">
        <f>Table1[[#This Row],[Total Revenue + Open]]/Table1[[#This Row],[Qty]]</f>
        <v>2.7516556291390728</v>
      </c>
      <c r="L3120">
        <f>Table1[[#This Row],[Qty]]/Table1[[#This Row],[Total Revenue + Open]]</f>
        <v>0.36341756919374246</v>
      </c>
    </row>
    <row r="3121" spans="1:12">
      <c r="A3121" t="s">
        <v>10</v>
      </c>
      <c r="B3121" t="s">
        <v>11</v>
      </c>
      <c r="C3121" t="s">
        <v>119</v>
      </c>
      <c r="D3121" t="s">
        <v>46</v>
      </c>
      <c r="E3121" t="s">
        <v>15</v>
      </c>
      <c r="F3121" t="s">
        <v>123</v>
      </c>
      <c r="G3121" t="s">
        <v>264</v>
      </c>
      <c r="H3121" s="1">
        <v>2017</v>
      </c>
      <c r="I3121" s="2">
        <v>1510</v>
      </c>
      <c r="J3121" s="3">
        <v>4155</v>
      </c>
      <c r="K3121">
        <f>Table1[[#This Row],[Total Revenue + Open]]/Table1[[#This Row],[Qty]]</f>
        <v>2.7516556291390728</v>
      </c>
      <c r="L3121">
        <f>Table1[[#This Row],[Qty]]/Table1[[#This Row],[Total Revenue + Open]]</f>
        <v>0.36341756919374246</v>
      </c>
    </row>
    <row r="3122" spans="1:12">
      <c r="A3122" t="s">
        <v>10</v>
      </c>
      <c r="B3122" t="s">
        <v>11</v>
      </c>
      <c r="C3122" t="s">
        <v>119</v>
      </c>
      <c r="D3122" t="s">
        <v>46</v>
      </c>
      <c r="E3122" t="s">
        <v>15</v>
      </c>
      <c r="F3122" t="s">
        <v>123</v>
      </c>
      <c r="G3122" t="s">
        <v>265</v>
      </c>
      <c r="H3122" s="1">
        <v>2017</v>
      </c>
      <c r="I3122" s="2">
        <v>0</v>
      </c>
      <c r="J3122" s="3">
        <v>0</v>
      </c>
      <c r="K3122" t="e">
        <f>Table1[[#This Row],[Total Revenue + Open]]/Table1[[#This Row],[Qty]]</f>
        <v>#DIV/0!</v>
      </c>
      <c r="L3122" t="e">
        <f>Table1[[#This Row],[Qty]]/Table1[[#This Row],[Total Revenue + Open]]</f>
        <v>#DIV/0!</v>
      </c>
    </row>
    <row r="3123" spans="1:12">
      <c r="A3123" t="s">
        <v>10</v>
      </c>
      <c r="B3123" t="s">
        <v>11</v>
      </c>
      <c r="C3123" t="s">
        <v>119</v>
      </c>
      <c r="D3123" t="s">
        <v>46</v>
      </c>
      <c r="E3123" t="s">
        <v>15</v>
      </c>
      <c r="F3123" t="s">
        <v>123</v>
      </c>
      <c r="G3123" t="s">
        <v>265</v>
      </c>
      <c r="H3123" s="1">
        <v>2017</v>
      </c>
      <c r="I3123" s="2">
        <v>5425</v>
      </c>
      <c r="J3123" s="3">
        <v>14958</v>
      </c>
      <c r="K3123">
        <f>Table1[[#This Row],[Total Revenue + Open]]/Table1[[#This Row],[Qty]]</f>
        <v>2.7572350230414746</v>
      </c>
      <c r="L3123">
        <f>Table1[[#This Row],[Qty]]/Table1[[#This Row],[Total Revenue + Open]]</f>
        <v>0.36268217676159914</v>
      </c>
    </row>
    <row r="3124" spans="1:12">
      <c r="A3124" t="s">
        <v>10</v>
      </c>
      <c r="B3124" t="s">
        <v>11</v>
      </c>
      <c r="C3124" t="s">
        <v>119</v>
      </c>
      <c r="D3124" t="s">
        <v>46</v>
      </c>
      <c r="E3124" t="s">
        <v>15</v>
      </c>
      <c r="F3124" t="s">
        <v>123</v>
      </c>
      <c r="G3124" t="s">
        <v>265</v>
      </c>
      <c r="H3124" s="1">
        <v>2017</v>
      </c>
      <c r="I3124" s="2">
        <v>1205</v>
      </c>
      <c r="J3124" s="3">
        <v>3324</v>
      </c>
      <c r="K3124">
        <f>Table1[[#This Row],[Total Revenue + Open]]/Table1[[#This Row],[Qty]]</f>
        <v>2.75850622406639</v>
      </c>
      <c r="L3124">
        <f>Table1[[#This Row],[Qty]]/Table1[[#This Row],[Total Revenue + Open]]</f>
        <v>0.36251504211793023</v>
      </c>
    </row>
    <row r="3125" spans="1:12">
      <c r="A3125" t="s">
        <v>10</v>
      </c>
      <c r="B3125" t="s">
        <v>11</v>
      </c>
      <c r="C3125" t="s">
        <v>119</v>
      </c>
      <c r="D3125" t="s">
        <v>46</v>
      </c>
      <c r="E3125" t="s">
        <v>15</v>
      </c>
      <c r="F3125" t="s">
        <v>123</v>
      </c>
      <c r="G3125" t="s">
        <v>265</v>
      </c>
      <c r="H3125" s="1">
        <v>2017</v>
      </c>
      <c r="I3125" s="2">
        <v>500</v>
      </c>
      <c r="J3125" s="3">
        <v>1385</v>
      </c>
      <c r="K3125">
        <f>Table1[[#This Row],[Total Revenue + Open]]/Table1[[#This Row],[Qty]]</f>
        <v>2.77</v>
      </c>
      <c r="L3125">
        <f>Table1[[#This Row],[Qty]]/Table1[[#This Row],[Total Revenue + Open]]</f>
        <v>0.36101083032490977</v>
      </c>
    </row>
    <row r="3126" spans="1:12">
      <c r="A3126" t="s">
        <v>10</v>
      </c>
      <c r="B3126" t="s">
        <v>11</v>
      </c>
      <c r="C3126" t="s">
        <v>119</v>
      </c>
      <c r="D3126" t="s">
        <v>46</v>
      </c>
      <c r="E3126" t="s">
        <v>15</v>
      </c>
      <c r="F3126" t="s">
        <v>123</v>
      </c>
      <c r="G3126" t="s">
        <v>266</v>
      </c>
      <c r="H3126" s="1">
        <v>2017</v>
      </c>
      <c r="I3126" s="2">
        <v>0</v>
      </c>
      <c r="J3126" s="3">
        <v>0</v>
      </c>
      <c r="K3126" t="e">
        <f>Table1[[#This Row],[Total Revenue + Open]]/Table1[[#This Row],[Qty]]</f>
        <v>#DIV/0!</v>
      </c>
      <c r="L3126" t="e">
        <f>Table1[[#This Row],[Qty]]/Table1[[#This Row],[Total Revenue + Open]]</f>
        <v>#DIV/0!</v>
      </c>
    </row>
    <row r="3127" spans="1:12">
      <c r="A3127" t="s">
        <v>10</v>
      </c>
      <c r="B3127" t="s">
        <v>11</v>
      </c>
      <c r="C3127" t="s">
        <v>119</v>
      </c>
      <c r="D3127" t="s">
        <v>46</v>
      </c>
      <c r="E3127" t="s">
        <v>15</v>
      </c>
      <c r="F3127" t="s">
        <v>123</v>
      </c>
      <c r="G3127" t="s">
        <v>266</v>
      </c>
      <c r="H3127" s="1">
        <v>2017</v>
      </c>
      <c r="I3127" s="2">
        <v>2410</v>
      </c>
      <c r="J3127" s="3">
        <v>6648</v>
      </c>
      <c r="K3127">
        <f>Table1[[#This Row],[Total Revenue + Open]]/Table1[[#This Row],[Qty]]</f>
        <v>2.75850622406639</v>
      </c>
      <c r="L3127">
        <f>Table1[[#This Row],[Qty]]/Table1[[#This Row],[Total Revenue + Open]]</f>
        <v>0.36251504211793023</v>
      </c>
    </row>
    <row r="3128" spans="1:12">
      <c r="A3128" t="s">
        <v>10</v>
      </c>
      <c r="B3128" t="s">
        <v>11</v>
      </c>
      <c r="C3128" t="s">
        <v>119</v>
      </c>
      <c r="D3128" t="s">
        <v>46</v>
      </c>
      <c r="E3128" t="s">
        <v>15</v>
      </c>
      <c r="F3128" t="s">
        <v>123</v>
      </c>
      <c r="G3128" t="s">
        <v>266</v>
      </c>
      <c r="H3128" s="1">
        <v>2017</v>
      </c>
      <c r="I3128" s="2">
        <v>600</v>
      </c>
      <c r="J3128" s="3">
        <v>1662</v>
      </c>
      <c r="K3128">
        <f>Table1[[#This Row],[Total Revenue + Open]]/Table1[[#This Row],[Qty]]</f>
        <v>2.77</v>
      </c>
      <c r="L3128">
        <f>Table1[[#This Row],[Qty]]/Table1[[#This Row],[Total Revenue + Open]]</f>
        <v>0.36101083032490977</v>
      </c>
    </row>
    <row r="3129" spans="1:12">
      <c r="A3129" t="s">
        <v>10</v>
      </c>
      <c r="B3129" t="s">
        <v>11</v>
      </c>
      <c r="C3129" t="s">
        <v>119</v>
      </c>
      <c r="D3129" t="s">
        <v>46</v>
      </c>
      <c r="E3129" t="s">
        <v>15</v>
      </c>
      <c r="F3129" t="s">
        <v>123</v>
      </c>
      <c r="G3129" t="s">
        <v>266</v>
      </c>
      <c r="H3129" s="1">
        <v>2017</v>
      </c>
      <c r="I3129" s="2">
        <v>600</v>
      </c>
      <c r="J3129" s="3">
        <v>1662</v>
      </c>
      <c r="K3129">
        <f>Table1[[#This Row],[Total Revenue + Open]]/Table1[[#This Row],[Qty]]</f>
        <v>2.77</v>
      </c>
      <c r="L3129">
        <f>Table1[[#This Row],[Qty]]/Table1[[#This Row],[Total Revenue + Open]]</f>
        <v>0.36101083032490977</v>
      </c>
    </row>
    <row r="3130" spans="1:12">
      <c r="A3130" t="s">
        <v>10</v>
      </c>
      <c r="B3130" t="s">
        <v>11</v>
      </c>
      <c r="C3130" t="s">
        <v>119</v>
      </c>
      <c r="D3130" t="s">
        <v>46</v>
      </c>
      <c r="E3130" t="s">
        <v>15</v>
      </c>
      <c r="F3130" t="s">
        <v>123</v>
      </c>
      <c r="G3130" t="s">
        <v>266</v>
      </c>
      <c r="H3130" s="1">
        <v>2017</v>
      </c>
      <c r="I3130" s="2">
        <v>12860</v>
      </c>
      <c r="J3130" s="3">
        <v>35456</v>
      </c>
      <c r="K3130">
        <f>Table1[[#This Row],[Total Revenue + Open]]/Table1[[#This Row],[Qty]]</f>
        <v>2.757076205287714</v>
      </c>
      <c r="L3130">
        <f>Table1[[#This Row],[Qty]]/Table1[[#This Row],[Total Revenue + Open]]</f>
        <v>0.36270306859205775</v>
      </c>
    </row>
    <row r="3131" spans="1:12">
      <c r="A3131" t="s">
        <v>10</v>
      </c>
      <c r="B3131" t="s">
        <v>11</v>
      </c>
      <c r="C3131" t="s">
        <v>119</v>
      </c>
      <c r="D3131" t="s">
        <v>46</v>
      </c>
      <c r="E3131" t="s">
        <v>15</v>
      </c>
      <c r="F3131" t="s">
        <v>123</v>
      </c>
      <c r="G3131" t="s">
        <v>266</v>
      </c>
      <c r="H3131" s="1">
        <v>2017</v>
      </c>
      <c r="I3131" s="2">
        <v>600</v>
      </c>
      <c r="J3131" s="3">
        <v>1662</v>
      </c>
      <c r="K3131">
        <f>Table1[[#This Row],[Total Revenue + Open]]/Table1[[#This Row],[Qty]]</f>
        <v>2.77</v>
      </c>
      <c r="L3131">
        <f>Table1[[#This Row],[Qty]]/Table1[[#This Row],[Total Revenue + Open]]</f>
        <v>0.36101083032490977</v>
      </c>
    </row>
    <row r="3132" spans="1:12">
      <c r="A3132" t="s">
        <v>10</v>
      </c>
      <c r="B3132" t="s">
        <v>11</v>
      </c>
      <c r="C3132" t="s">
        <v>119</v>
      </c>
      <c r="D3132" t="s">
        <v>46</v>
      </c>
      <c r="E3132" t="s">
        <v>15</v>
      </c>
      <c r="F3132" t="s">
        <v>123</v>
      </c>
      <c r="G3132" t="s">
        <v>266</v>
      </c>
      <c r="H3132" s="1">
        <v>2017</v>
      </c>
      <c r="I3132" s="2">
        <v>10555</v>
      </c>
      <c r="J3132" s="3">
        <v>29085</v>
      </c>
      <c r="K3132">
        <f>Table1[[#This Row],[Total Revenue + Open]]/Table1[[#This Row],[Qty]]</f>
        <v>2.7555660824253909</v>
      </c>
      <c r="L3132">
        <f>Table1[[#This Row],[Qty]]/Table1[[#This Row],[Total Revenue + Open]]</f>
        <v>0.36290183943613546</v>
      </c>
    </row>
    <row r="3133" spans="1:12">
      <c r="A3133" t="s">
        <v>10</v>
      </c>
      <c r="B3133" t="s">
        <v>11</v>
      </c>
      <c r="C3133" t="s">
        <v>119</v>
      </c>
      <c r="D3133" t="s">
        <v>46</v>
      </c>
      <c r="E3133" t="s">
        <v>15</v>
      </c>
      <c r="F3133" t="s">
        <v>123</v>
      </c>
      <c r="G3133" t="s">
        <v>267</v>
      </c>
      <c r="H3133" s="1">
        <v>2017</v>
      </c>
      <c r="I3133" s="2">
        <v>0</v>
      </c>
      <c r="J3133" s="3">
        <v>0</v>
      </c>
      <c r="K3133" t="e">
        <f>Table1[[#This Row],[Total Revenue + Open]]/Table1[[#This Row],[Qty]]</f>
        <v>#DIV/0!</v>
      </c>
      <c r="L3133" t="e">
        <f>Table1[[#This Row],[Qty]]/Table1[[#This Row],[Total Revenue + Open]]</f>
        <v>#DIV/0!</v>
      </c>
    </row>
    <row r="3134" spans="1:12">
      <c r="A3134" t="s">
        <v>10</v>
      </c>
      <c r="B3134" t="s">
        <v>11</v>
      </c>
      <c r="C3134" t="s">
        <v>119</v>
      </c>
      <c r="D3134" t="s">
        <v>46</v>
      </c>
      <c r="E3134" t="s">
        <v>15</v>
      </c>
      <c r="F3134" t="s">
        <v>123</v>
      </c>
      <c r="G3134" t="s">
        <v>267</v>
      </c>
      <c r="H3134" s="1">
        <v>2017</v>
      </c>
      <c r="I3134" s="2">
        <v>1610</v>
      </c>
      <c r="J3134" s="3">
        <v>4432</v>
      </c>
      <c r="K3134">
        <f>Table1[[#This Row],[Total Revenue + Open]]/Table1[[#This Row],[Qty]]</f>
        <v>2.7527950310559008</v>
      </c>
      <c r="L3134">
        <f>Table1[[#This Row],[Qty]]/Table1[[#This Row],[Total Revenue + Open]]</f>
        <v>0.36326714801444043</v>
      </c>
    </row>
    <row r="3135" spans="1:12">
      <c r="A3135" t="s">
        <v>10</v>
      </c>
      <c r="B3135" t="s">
        <v>11</v>
      </c>
      <c r="C3135" t="s">
        <v>119</v>
      </c>
      <c r="D3135" t="s">
        <v>46</v>
      </c>
      <c r="E3135" t="s">
        <v>15</v>
      </c>
      <c r="F3135" t="s">
        <v>123</v>
      </c>
      <c r="G3135" t="s">
        <v>267</v>
      </c>
      <c r="H3135" s="1">
        <v>2017</v>
      </c>
      <c r="I3135" s="2">
        <v>1205</v>
      </c>
      <c r="J3135" s="3">
        <v>3324</v>
      </c>
      <c r="K3135">
        <f>Table1[[#This Row],[Total Revenue + Open]]/Table1[[#This Row],[Qty]]</f>
        <v>2.75850622406639</v>
      </c>
      <c r="L3135">
        <f>Table1[[#This Row],[Qty]]/Table1[[#This Row],[Total Revenue + Open]]</f>
        <v>0.36251504211793023</v>
      </c>
    </row>
    <row r="3136" spans="1:12">
      <c r="A3136" t="s">
        <v>10</v>
      </c>
      <c r="B3136" t="s">
        <v>11</v>
      </c>
      <c r="C3136" t="s">
        <v>119</v>
      </c>
      <c r="D3136" t="s">
        <v>46</v>
      </c>
      <c r="E3136" t="s">
        <v>15</v>
      </c>
      <c r="F3136" t="s">
        <v>123</v>
      </c>
      <c r="G3136" t="s">
        <v>267</v>
      </c>
      <c r="H3136" s="1">
        <v>2017</v>
      </c>
      <c r="I3136" s="2">
        <v>3215</v>
      </c>
      <c r="J3136" s="3">
        <v>8864</v>
      </c>
      <c r="K3136">
        <f>Table1[[#This Row],[Total Revenue + Open]]/Table1[[#This Row],[Qty]]</f>
        <v>2.757076205287714</v>
      </c>
      <c r="L3136">
        <f>Table1[[#This Row],[Qty]]/Table1[[#This Row],[Total Revenue + Open]]</f>
        <v>0.36270306859205775</v>
      </c>
    </row>
    <row r="3137" spans="1:12">
      <c r="A3137" t="s">
        <v>10</v>
      </c>
      <c r="B3137" t="s">
        <v>11</v>
      </c>
      <c r="C3137" t="s">
        <v>119</v>
      </c>
      <c r="D3137" t="s">
        <v>46</v>
      </c>
      <c r="E3137" t="s">
        <v>15</v>
      </c>
      <c r="F3137" t="s">
        <v>123</v>
      </c>
      <c r="G3137" t="s">
        <v>267</v>
      </c>
      <c r="H3137" s="1">
        <v>2017</v>
      </c>
      <c r="I3137" s="2">
        <v>12360</v>
      </c>
      <c r="J3137" s="3">
        <v>34071</v>
      </c>
      <c r="K3137">
        <f>Table1[[#This Row],[Total Revenue + Open]]/Table1[[#This Row],[Qty]]</f>
        <v>2.7565533980582524</v>
      </c>
      <c r="L3137">
        <f>Table1[[#This Row],[Qty]]/Table1[[#This Row],[Total Revenue + Open]]</f>
        <v>0.36277185876551904</v>
      </c>
    </row>
    <row r="3138" spans="1:12">
      <c r="A3138" t="s">
        <v>10</v>
      </c>
      <c r="B3138" t="s">
        <v>11</v>
      </c>
      <c r="C3138" t="s">
        <v>119</v>
      </c>
      <c r="D3138" t="s">
        <v>46</v>
      </c>
      <c r="E3138" t="s">
        <v>15</v>
      </c>
      <c r="F3138" t="s">
        <v>123</v>
      </c>
      <c r="G3138" t="s">
        <v>267</v>
      </c>
      <c r="H3138" s="1">
        <v>2017</v>
      </c>
      <c r="I3138" s="2">
        <v>0</v>
      </c>
      <c r="J3138" s="3">
        <v>0</v>
      </c>
      <c r="K3138" t="e">
        <f>Table1[[#This Row],[Total Revenue + Open]]/Table1[[#This Row],[Qty]]</f>
        <v>#DIV/0!</v>
      </c>
      <c r="L3138" t="e">
        <f>Table1[[#This Row],[Qty]]/Table1[[#This Row],[Total Revenue + Open]]</f>
        <v>#DIV/0!</v>
      </c>
    </row>
    <row r="3139" spans="1:12">
      <c r="A3139" t="s">
        <v>10</v>
      </c>
      <c r="B3139" t="s">
        <v>11</v>
      </c>
      <c r="C3139" t="s">
        <v>119</v>
      </c>
      <c r="D3139" t="s">
        <v>46</v>
      </c>
      <c r="E3139" t="s">
        <v>15</v>
      </c>
      <c r="F3139" t="s">
        <v>123</v>
      </c>
      <c r="G3139" t="s">
        <v>267</v>
      </c>
      <c r="H3139" s="1">
        <v>2017</v>
      </c>
      <c r="I3139" s="2">
        <v>9550</v>
      </c>
      <c r="J3139" s="3">
        <v>26315</v>
      </c>
      <c r="K3139">
        <f>Table1[[#This Row],[Total Revenue + Open]]/Table1[[#This Row],[Qty]]</f>
        <v>2.755497382198953</v>
      </c>
      <c r="L3139">
        <f>Table1[[#This Row],[Qty]]/Table1[[#This Row],[Total Revenue + Open]]</f>
        <v>0.3629108873266198</v>
      </c>
    </row>
    <row r="3140" spans="1:12">
      <c r="A3140" t="s">
        <v>10</v>
      </c>
      <c r="B3140" t="s">
        <v>11</v>
      </c>
      <c r="C3140" t="s">
        <v>119</v>
      </c>
      <c r="D3140" t="s">
        <v>46</v>
      </c>
      <c r="E3140" t="s">
        <v>15</v>
      </c>
      <c r="F3140" t="s">
        <v>123</v>
      </c>
      <c r="G3140" t="s">
        <v>267</v>
      </c>
      <c r="H3140" s="1">
        <v>2017</v>
      </c>
      <c r="I3140" s="2">
        <v>500</v>
      </c>
      <c r="J3140" s="3">
        <v>1385</v>
      </c>
      <c r="K3140">
        <f>Table1[[#This Row],[Total Revenue + Open]]/Table1[[#This Row],[Qty]]</f>
        <v>2.77</v>
      </c>
      <c r="L3140">
        <f>Table1[[#This Row],[Qty]]/Table1[[#This Row],[Total Revenue + Open]]</f>
        <v>0.36101083032490977</v>
      </c>
    </row>
    <row r="3141" spans="1:12">
      <c r="A3141" t="s">
        <v>10</v>
      </c>
      <c r="B3141" t="s">
        <v>11</v>
      </c>
      <c r="C3141" t="s">
        <v>119</v>
      </c>
      <c r="D3141" t="s">
        <v>46</v>
      </c>
      <c r="E3141" t="s">
        <v>15</v>
      </c>
      <c r="F3141" t="s">
        <v>123</v>
      </c>
      <c r="G3141" t="s">
        <v>268</v>
      </c>
      <c r="H3141" s="1">
        <v>2018</v>
      </c>
      <c r="I3141" s="2">
        <v>18595</v>
      </c>
      <c r="J3141" s="3">
        <v>51245</v>
      </c>
      <c r="K3141">
        <f>Table1[[#This Row],[Total Revenue + Open]]/Table1[[#This Row],[Qty]]</f>
        <v>2.7558483463296586</v>
      </c>
      <c r="L3141">
        <f>Table1[[#This Row],[Qty]]/Table1[[#This Row],[Total Revenue + Open]]</f>
        <v>0.36286466972387549</v>
      </c>
    </row>
    <row r="3142" spans="1:12">
      <c r="A3142" t="s">
        <v>10</v>
      </c>
      <c r="B3142" t="s">
        <v>11</v>
      </c>
      <c r="C3142" t="s">
        <v>119</v>
      </c>
      <c r="D3142" t="s">
        <v>46</v>
      </c>
      <c r="E3142" t="s">
        <v>15</v>
      </c>
      <c r="F3142" t="s">
        <v>123</v>
      </c>
      <c r="G3142" t="s">
        <v>268</v>
      </c>
      <c r="H3142" s="1">
        <v>2018</v>
      </c>
      <c r="I3142" s="2">
        <v>15080</v>
      </c>
      <c r="J3142" s="3">
        <v>41550</v>
      </c>
      <c r="K3142">
        <f>Table1[[#This Row],[Total Revenue + Open]]/Table1[[#This Row],[Qty]]</f>
        <v>2.7553050397877983</v>
      </c>
      <c r="L3142">
        <f>Table1[[#This Row],[Qty]]/Table1[[#This Row],[Total Revenue + Open]]</f>
        <v>0.36293622141997595</v>
      </c>
    </row>
    <row r="3143" spans="1:12">
      <c r="A3143" t="s">
        <v>10</v>
      </c>
      <c r="B3143" t="s">
        <v>11</v>
      </c>
      <c r="C3143" t="s">
        <v>119</v>
      </c>
      <c r="D3143" t="s">
        <v>46</v>
      </c>
      <c r="E3143" t="s">
        <v>15</v>
      </c>
      <c r="F3143" t="s">
        <v>123</v>
      </c>
      <c r="G3143" t="s">
        <v>268</v>
      </c>
      <c r="H3143" s="1">
        <v>2018</v>
      </c>
      <c r="I3143" s="2">
        <v>3520</v>
      </c>
      <c r="J3143" s="3">
        <v>9695</v>
      </c>
      <c r="K3143">
        <f>Table1[[#This Row],[Total Revenue + Open]]/Table1[[#This Row],[Qty]]</f>
        <v>2.7542613636363638</v>
      </c>
      <c r="L3143">
        <f>Table1[[#This Row],[Qty]]/Table1[[#This Row],[Total Revenue + Open]]</f>
        <v>0.36307374935533782</v>
      </c>
    </row>
    <row r="3144" spans="1:12">
      <c r="A3144" t="s">
        <v>10</v>
      </c>
      <c r="B3144" t="s">
        <v>11</v>
      </c>
      <c r="C3144" t="s">
        <v>119</v>
      </c>
      <c r="D3144" t="s">
        <v>46</v>
      </c>
      <c r="E3144" t="s">
        <v>15</v>
      </c>
      <c r="F3144" t="s">
        <v>123</v>
      </c>
      <c r="G3144" t="s">
        <v>268</v>
      </c>
      <c r="H3144" s="1">
        <v>2018</v>
      </c>
      <c r="I3144" s="2">
        <v>23620</v>
      </c>
      <c r="J3144" s="3">
        <v>65095</v>
      </c>
      <c r="K3144">
        <f>Table1[[#This Row],[Total Revenue + Open]]/Table1[[#This Row],[Qty]]</f>
        <v>2.7559271803556307</v>
      </c>
      <c r="L3144">
        <f>Table1[[#This Row],[Qty]]/Table1[[#This Row],[Total Revenue + Open]]</f>
        <v>0.36285428988401569</v>
      </c>
    </row>
    <row r="3145" spans="1:12">
      <c r="A3145" t="s">
        <v>10</v>
      </c>
      <c r="B3145" t="s">
        <v>11</v>
      </c>
      <c r="C3145" t="s">
        <v>119</v>
      </c>
      <c r="D3145" t="s">
        <v>46</v>
      </c>
      <c r="E3145" t="s">
        <v>15</v>
      </c>
      <c r="F3145" t="s">
        <v>123</v>
      </c>
      <c r="G3145" t="s">
        <v>268</v>
      </c>
      <c r="H3145" s="1">
        <v>2018</v>
      </c>
      <c r="I3145" s="2">
        <v>5025</v>
      </c>
      <c r="J3145" s="3">
        <v>13850</v>
      </c>
      <c r="K3145">
        <f>Table1[[#This Row],[Total Revenue + Open]]/Table1[[#This Row],[Qty]]</f>
        <v>2.7562189054726369</v>
      </c>
      <c r="L3145">
        <f>Table1[[#This Row],[Qty]]/Table1[[#This Row],[Total Revenue + Open]]</f>
        <v>0.36281588447653429</v>
      </c>
    </row>
    <row r="3146" spans="1:12">
      <c r="A3146" t="s">
        <v>10</v>
      </c>
      <c r="B3146" t="s">
        <v>11</v>
      </c>
      <c r="C3146" t="s">
        <v>119</v>
      </c>
      <c r="D3146" t="s">
        <v>46</v>
      </c>
      <c r="E3146" t="s">
        <v>15</v>
      </c>
      <c r="F3146" t="s">
        <v>123</v>
      </c>
      <c r="G3146" t="s">
        <v>268</v>
      </c>
      <c r="H3146" s="1">
        <v>2018</v>
      </c>
      <c r="I3146" s="2">
        <v>4525</v>
      </c>
      <c r="J3146" s="3">
        <v>12465</v>
      </c>
      <c r="K3146">
        <f>Table1[[#This Row],[Total Revenue + Open]]/Table1[[#This Row],[Qty]]</f>
        <v>2.7546961325966852</v>
      </c>
      <c r="L3146">
        <f>Table1[[#This Row],[Qty]]/Table1[[#This Row],[Total Revenue + Open]]</f>
        <v>0.36301644604893701</v>
      </c>
    </row>
    <row r="3147" spans="1:12">
      <c r="A3147" t="s">
        <v>10</v>
      </c>
      <c r="B3147" t="s">
        <v>11</v>
      </c>
      <c r="C3147" t="s">
        <v>119</v>
      </c>
      <c r="D3147" t="s">
        <v>46</v>
      </c>
      <c r="E3147" t="s">
        <v>15</v>
      </c>
      <c r="F3147" t="s">
        <v>123</v>
      </c>
      <c r="G3147" t="s">
        <v>268</v>
      </c>
      <c r="H3147" s="1">
        <v>2019</v>
      </c>
      <c r="I3147" s="2">
        <v>500</v>
      </c>
      <c r="J3147" s="3">
        <v>1385</v>
      </c>
      <c r="K3147">
        <f>Table1[[#This Row],[Total Revenue + Open]]/Table1[[#This Row],[Qty]]</f>
        <v>2.77</v>
      </c>
      <c r="L3147">
        <f>Table1[[#This Row],[Qty]]/Table1[[#This Row],[Total Revenue + Open]]</f>
        <v>0.36101083032490977</v>
      </c>
    </row>
    <row r="3148" spans="1:12">
      <c r="A3148" t="s">
        <v>10</v>
      </c>
      <c r="B3148" t="s">
        <v>11</v>
      </c>
      <c r="C3148" t="s">
        <v>119</v>
      </c>
      <c r="D3148" t="s">
        <v>46</v>
      </c>
      <c r="E3148" t="s">
        <v>15</v>
      </c>
      <c r="F3148" t="s">
        <v>123</v>
      </c>
      <c r="G3148" t="s">
        <v>268</v>
      </c>
      <c r="H3148" s="1">
        <v>2019</v>
      </c>
      <c r="I3148" s="2">
        <v>2010</v>
      </c>
      <c r="J3148" s="3">
        <v>5540</v>
      </c>
      <c r="K3148">
        <f>Table1[[#This Row],[Total Revenue + Open]]/Table1[[#This Row],[Qty]]</f>
        <v>2.7562189054726369</v>
      </c>
      <c r="L3148">
        <f>Table1[[#This Row],[Qty]]/Table1[[#This Row],[Total Revenue + Open]]</f>
        <v>0.36281588447653429</v>
      </c>
    </row>
    <row r="3149" spans="1:12">
      <c r="A3149" t="s">
        <v>10</v>
      </c>
      <c r="B3149" t="s">
        <v>11</v>
      </c>
      <c r="C3149" t="s">
        <v>119</v>
      </c>
      <c r="D3149" t="s">
        <v>46</v>
      </c>
      <c r="E3149" t="s">
        <v>15</v>
      </c>
      <c r="F3149" t="s">
        <v>123</v>
      </c>
      <c r="G3149" t="s">
        <v>268</v>
      </c>
      <c r="H3149" s="1">
        <v>2019</v>
      </c>
      <c r="I3149" s="2">
        <v>20605</v>
      </c>
      <c r="J3149" s="3">
        <v>56785</v>
      </c>
      <c r="K3149">
        <f>Table1[[#This Row],[Total Revenue + Open]]/Table1[[#This Row],[Qty]]</f>
        <v>2.755884494054841</v>
      </c>
      <c r="L3149">
        <f>Table1[[#This Row],[Qty]]/Table1[[#This Row],[Total Revenue + Open]]</f>
        <v>0.36285991018754954</v>
      </c>
    </row>
    <row r="3150" spans="1:12">
      <c r="A3150" t="s">
        <v>10</v>
      </c>
      <c r="B3150" t="s">
        <v>11</v>
      </c>
      <c r="C3150" t="s">
        <v>119</v>
      </c>
      <c r="D3150" t="s">
        <v>46</v>
      </c>
      <c r="E3150" t="s">
        <v>15</v>
      </c>
      <c r="F3150" t="s">
        <v>123</v>
      </c>
      <c r="G3150" t="s">
        <v>268</v>
      </c>
      <c r="H3150" s="1">
        <v>2019</v>
      </c>
      <c r="I3150" s="2">
        <v>1510</v>
      </c>
      <c r="J3150" s="3">
        <v>4155</v>
      </c>
      <c r="K3150">
        <f>Table1[[#This Row],[Total Revenue + Open]]/Table1[[#This Row],[Qty]]</f>
        <v>2.7516556291390728</v>
      </c>
      <c r="L3150">
        <f>Table1[[#This Row],[Qty]]/Table1[[#This Row],[Total Revenue + Open]]</f>
        <v>0.36341756919374246</v>
      </c>
    </row>
    <row r="3151" spans="1:12">
      <c r="A3151" t="s">
        <v>10</v>
      </c>
      <c r="B3151" t="s">
        <v>11</v>
      </c>
      <c r="C3151" t="s">
        <v>119</v>
      </c>
      <c r="D3151" t="s">
        <v>46</v>
      </c>
      <c r="E3151" t="s">
        <v>15</v>
      </c>
      <c r="F3151" t="s">
        <v>123</v>
      </c>
      <c r="G3151" t="s">
        <v>268</v>
      </c>
      <c r="H3151" s="1">
        <v>2019</v>
      </c>
      <c r="I3151" s="2">
        <v>3015</v>
      </c>
      <c r="J3151" s="3">
        <v>8310</v>
      </c>
      <c r="K3151">
        <f>Table1[[#This Row],[Total Revenue + Open]]/Table1[[#This Row],[Qty]]</f>
        <v>2.7562189054726369</v>
      </c>
      <c r="L3151">
        <f>Table1[[#This Row],[Qty]]/Table1[[#This Row],[Total Revenue + Open]]</f>
        <v>0.36281588447653429</v>
      </c>
    </row>
    <row r="3152" spans="1:12">
      <c r="A3152" t="s">
        <v>10</v>
      </c>
      <c r="B3152" t="s">
        <v>11</v>
      </c>
      <c r="C3152" t="s">
        <v>119</v>
      </c>
      <c r="D3152" t="s">
        <v>46</v>
      </c>
      <c r="E3152" t="s">
        <v>15</v>
      </c>
      <c r="F3152" t="s">
        <v>123</v>
      </c>
      <c r="G3152" t="s">
        <v>268</v>
      </c>
      <c r="H3152" s="1">
        <v>2019</v>
      </c>
      <c r="I3152" s="2">
        <v>9045</v>
      </c>
      <c r="J3152" s="3">
        <v>24930</v>
      </c>
      <c r="K3152">
        <f>Table1[[#This Row],[Total Revenue + Open]]/Table1[[#This Row],[Qty]]</f>
        <v>2.7562189054726369</v>
      </c>
      <c r="L3152">
        <f>Table1[[#This Row],[Qty]]/Table1[[#This Row],[Total Revenue + Open]]</f>
        <v>0.36281588447653429</v>
      </c>
    </row>
    <row r="3153" spans="1:12">
      <c r="A3153" t="s">
        <v>10</v>
      </c>
      <c r="B3153" t="s">
        <v>11</v>
      </c>
      <c r="C3153" t="s">
        <v>119</v>
      </c>
      <c r="D3153" t="s">
        <v>46</v>
      </c>
      <c r="E3153" t="s">
        <v>15</v>
      </c>
      <c r="F3153" t="s">
        <v>123</v>
      </c>
      <c r="G3153" t="s">
        <v>268</v>
      </c>
      <c r="H3153" s="1">
        <v>2019</v>
      </c>
      <c r="I3153" s="2">
        <v>5025</v>
      </c>
      <c r="J3153" s="3">
        <v>13850</v>
      </c>
      <c r="K3153">
        <f>Table1[[#This Row],[Total Revenue + Open]]/Table1[[#This Row],[Qty]]</f>
        <v>2.7562189054726369</v>
      </c>
      <c r="L3153">
        <f>Table1[[#This Row],[Qty]]/Table1[[#This Row],[Total Revenue + Open]]</f>
        <v>0.36281588447653429</v>
      </c>
    </row>
    <row r="3154" spans="1:12">
      <c r="A3154" t="s">
        <v>10</v>
      </c>
      <c r="B3154" t="s">
        <v>11</v>
      </c>
      <c r="C3154" t="s">
        <v>119</v>
      </c>
      <c r="D3154" t="s">
        <v>46</v>
      </c>
      <c r="E3154" t="s">
        <v>15</v>
      </c>
      <c r="F3154" t="s">
        <v>123</v>
      </c>
      <c r="G3154" t="s">
        <v>268</v>
      </c>
      <c r="H3154" s="1">
        <v>2019</v>
      </c>
      <c r="I3154" s="2">
        <v>32665</v>
      </c>
      <c r="J3154" s="3">
        <v>90025</v>
      </c>
      <c r="K3154">
        <f>Table1[[#This Row],[Total Revenue + Open]]/Table1[[#This Row],[Qty]]</f>
        <v>2.7560079595897751</v>
      </c>
      <c r="L3154">
        <f>Table1[[#This Row],[Qty]]/Table1[[#This Row],[Total Revenue + Open]]</f>
        <v>0.36284365454040546</v>
      </c>
    </row>
    <row r="3155" spans="1:12">
      <c r="A3155" t="s">
        <v>10</v>
      </c>
      <c r="B3155" t="s">
        <v>11</v>
      </c>
      <c r="C3155" t="s">
        <v>119</v>
      </c>
      <c r="D3155" t="s">
        <v>46</v>
      </c>
      <c r="E3155" t="s">
        <v>15</v>
      </c>
      <c r="F3155" t="s">
        <v>123</v>
      </c>
      <c r="G3155" t="s">
        <v>268</v>
      </c>
      <c r="H3155" s="1">
        <v>2019</v>
      </c>
      <c r="I3155" s="2">
        <v>19100</v>
      </c>
      <c r="J3155" s="3">
        <v>52630</v>
      </c>
      <c r="K3155">
        <f>Table1[[#This Row],[Total Revenue + Open]]/Table1[[#This Row],[Qty]]</f>
        <v>2.755497382198953</v>
      </c>
      <c r="L3155">
        <f>Table1[[#This Row],[Qty]]/Table1[[#This Row],[Total Revenue + Open]]</f>
        <v>0.3629108873266198</v>
      </c>
    </row>
    <row r="3156" spans="1:12">
      <c r="A3156" t="s">
        <v>10</v>
      </c>
      <c r="B3156" t="s">
        <v>11</v>
      </c>
      <c r="C3156" t="s">
        <v>119</v>
      </c>
      <c r="D3156" t="s">
        <v>46</v>
      </c>
      <c r="E3156" t="s">
        <v>15</v>
      </c>
      <c r="F3156" t="s">
        <v>123</v>
      </c>
      <c r="G3156" t="s">
        <v>268</v>
      </c>
      <c r="H3156" s="1">
        <v>2019</v>
      </c>
      <c r="I3156" s="2">
        <v>8040</v>
      </c>
      <c r="J3156" s="3">
        <v>22160</v>
      </c>
      <c r="K3156">
        <f>Table1[[#This Row],[Total Revenue + Open]]/Table1[[#This Row],[Qty]]</f>
        <v>2.7562189054726369</v>
      </c>
      <c r="L3156">
        <f>Table1[[#This Row],[Qty]]/Table1[[#This Row],[Total Revenue + Open]]</f>
        <v>0.36281588447653429</v>
      </c>
    </row>
    <row r="3157" spans="1:12">
      <c r="A3157" t="s">
        <v>10</v>
      </c>
      <c r="B3157" t="s">
        <v>11</v>
      </c>
      <c r="C3157" t="s">
        <v>119</v>
      </c>
      <c r="D3157" t="s">
        <v>46</v>
      </c>
      <c r="E3157" t="s">
        <v>15</v>
      </c>
      <c r="F3157" t="s">
        <v>123</v>
      </c>
      <c r="G3157" t="s">
        <v>268</v>
      </c>
      <c r="H3157" s="1">
        <v>2020</v>
      </c>
      <c r="I3157" s="2">
        <v>8545</v>
      </c>
      <c r="J3157" s="3">
        <v>23545</v>
      </c>
      <c r="K3157">
        <f>Table1[[#This Row],[Total Revenue + Open]]/Table1[[#This Row],[Qty]]</f>
        <v>2.7554125219426564</v>
      </c>
      <c r="L3157">
        <f>Table1[[#This Row],[Qty]]/Table1[[#This Row],[Total Revenue + Open]]</f>
        <v>0.36292206413251221</v>
      </c>
    </row>
    <row r="3158" spans="1:12">
      <c r="A3158" t="s">
        <v>10</v>
      </c>
      <c r="B3158" t="s">
        <v>11</v>
      </c>
      <c r="C3158" t="s">
        <v>119</v>
      </c>
      <c r="D3158" t="s">
        <v>46</v>
      </c>
      <c r="E3158" t="s">
        <v>15</v>
      </c>
      <c r="F3158" t="s">
        <v>123</v>
      </c>
      <c r="G3158" t="s">
        <v>268</v>
      </c>
      <c r="H3158" s="1">
        <v>2020</v>
      </c>
      <c r="I3158" s="2">
        <v>6535</v>
      </c>
      <c r="J3158" s="3">
        <v>18005</v>
      </c>
      <c r="K3158">
        <f>Table1[[#This Row],[Total Revenue + Open]]/Table1[[#This Row],[Qty]]</f>
        <v>2.7551644988523334</v>
      </c>
      <c r="L3158">
        <f>Table1[[#This Row],[Qty]]/Table1[[#This Row],[Total Revenue + Open]]</f>
        <v>0.36295473479589002</v>
      </c>
    </row>
    <row r="3159" spans="1:12">
      <c r="A3159" t="s">
        <v>10</v>
      </c>
      <c r="B3159" t="s">
        <v>11</v>
      </c>
      <c r="C3159" t="s">
        <v>119</v>
      </c>
      <c r="D3159" t="s">
        <v>46</v>
      </c>
      <c r="E3159" t="s">
        <v>15</v>
      </c>
      <c r="F3159" t="s">
        <v>123</v>
      </c>
      <c r="G3159" t="s">
        <v>268</v>
      </c>
      <c r="H3159" s="1">
        <v>2020</v>
      </c>
      <c r="I3159" s="2">
        <v>5530</v>
      </c>
      <c r="J3159" s="3">
        <v>15235</v>
      </c>
      <c r="K3159">
        <f>Table1[[#This Row],[Total Revenue + Open]]/Table1[[#This Row],[Qty]]</f>
        <v>2.7549728752260396</v>
      </c>
      <c r="L3159">
        <f>Table1[[#This Row],[Qty]]/Table1[[#This Row],[Total Revenue + Open]]</f>
        <v>0.36297998030850015</v>
      </c>
    </row>
    <row r="3160" spans="1:12">
      <c r="A3160" t="s">
        <v>10</v>
      </c>
      <c r="B3160" t="s">
        <v>11</v>
      </c>
      <c r="C3160" t="s">
        <v>119</v>
      </c>
      <c r="D3160" t="s">
        <v>46</v>
      </c>
      <c r="E3160" t="s">
        <v>15</v>
      </c>
      <c r="F3160" t="s">
        <v>123</v>
      </c>
      <c r="G3160" t="s">
        <v>268</v>
      </c>
      <c r="H3160" s="1">
        <v>2020</v>
      </c>
      <c r="I3160" s="2">
        <v>4020</v>
      </c>
      <c r="J3160" s="3">
        <v>11080</v>
      </c>
      <c r="K3160">
        <f>Table1[[#This Row],[Total Revenue + Open]]/Table1[[#This Row],[Qty]]</f>
        <v>2.7562189054726369</v>
      </c>
      <c r="L3160">
        <f>Table1[[#This Row],[Qty]]/Table1[[#This Row],[Total Revenue + Open]]</f>
        <v>0.36281588447653429</v>
      </c>
    </row>
    <row r="3161" spans="1:12">
      <c r="A3161" t="s">
        <v>10</v>
      </c>
      <c r="B3161" t="s">
        <v>11</v>
      </c>
      <c r="C3161" t="s">
        <v>119</v>
      </c>
      <c r="D3161" t="s">
        <v>46</v>
      </c>
      <c r="E3161" t="s">
        <v>15</v>
      </c>
      <c r="F3161" t="s">
        <v>123</v>
      </c>
      <c r="G3161" t="s">
        <v>268</v>
      </c>
      <c r="H3161" s="1">
        <v>2020</v>
      </c>
      <c r="I3161" s="2">
        <v>3520</v>
      </c>
      <c r="J3161" s="3">
        <v>9695</v>
      </c>
      <c r="K3161">
        <f>Table1[[#This Row],[Total Revenue + Open]]/Table1[[#This Row],[Qty]]</f>
        <v>2.7542613636363638</v>
      </c>
      <c r="L3161">
        <f>Table1[[#This Row],[Qty]]/Table1[[#This Row],[Total Revenue + Open]]</f>
        <v>0.36307374935533782</v>
      </c>
    </row>
    <row r="3162" spans="1:12">
      <c r="A3162" t="s">
        <v>10</v>
      </c>
      <c r="B3162" t="s">
        <v>11</v>
      </c>
      <c r="C3162" t="s">
        <v>119</v>
      </c>
      <c r="D3162" t="s">
        <v>46</v>
      </c>
      <c r="E3162" t="s">
        <v>15</v>
      </c>
      <c r="F3162" t="s">
        <v>123</v>
      </c>
      <c r="G3162" t="s">
        <v>268</v>
      </c>
      <c r="H3162" s="1">
        <v>2020</v>
      </c>
      <c r="I3162" s="2">
        <v>1005</v>
      </c>
      <c r="J3162" s="3">
        <v>2770</v>
      </c>
      <c r="K3162">
        <f>Table1[[#This Row],[Total Revenue + Open]]/Table1[[#This Row],[Qty]]</f>
        <v>2.7562189054726369</v>
      </c>
      <c r="L3162">
        <f>Table1[[#This Row],[Qty]]/Table1[[#This Row],[Total Revenue + Open]]</f>
        <v>0.36281588447653429</v>
      </c>
    </row>
    <row r="3163" spans="1:12">
      <c r="A3163" t="s">
        <v>10</v>
      </c>
      <c r="B3163" t="s">
        <v>11</v>
      </c>
      <c r="C3163" t="s">
        <v>119</v>
      </c>
      <c r="D3163" t="s">
        <v>46</v>
      </c>
      <c r="E3163" t="s">
        <v>15</v>
      </c>
      <c r="F3163" t="s">
        <v>123</v>
      </c>
      <c r="G3163" t="s">
        <v>268</v>
      </c>
      <c r="H3163" s="1">
        <v>2020</v>
      </c>
      <c r="I3163" s="2">
        <v>2510</v>
      </c>
      <c r="J3163" s="3">
        <v>6925</v>
      </c>
      <c r="K3163">
        <f>Table1[[#This Row],[Total Revenue + Open]]/Table1[[#This Row],[Qty]]</f>
        <v>2.758964143426295</v>
      </c>
      <c r="L3163">
        <f>Table1[[#This Row],[Qty]]/Table1[[#This Row],[Total Revenue + Open]]</f>
        <v>0.36245487364620937</v>
      </c>
    </row>
    <row r="3164" spans="1:12">
      <c r="A3164" t="s">
        <v>10</v>
      </c>
      <c r="B3164" t="s">
        <v>11</v>
      </c>
      <c r="C3164" t="s">
        <v>119</v>
      </c>
      <c r="D3164" t="s">
        <v>46</v>
      </c>
      <c r="E3164" t="s">
        <v>15</v>
      </c>
      <c r="F3164" t="s">
        <v>123</v>
      </c>
      <c r="G3164" t="s">
        <v>268</v>
      </c>
      <c r="H3164" s="1">
        <v>2020</v>
      </c>
      <c r="I3164" s="2">
        <v>5025</v>
      </c>
      <c r="J3164" s="3">
        <v>13850</v>
      </c>
      <c r="K3164">
        <f>Table1[[#This Row],[Total Revenue + Open]]/Table1[[#This Row],[Qty]]</f>
        <v>2.7562189054726369</v>
      </c>
      <c r="L3164">
        <f>Table1[[#This Row],[Qty]]/Table1[[#This Row],[Total Revenue + Open]]</f>
        <v>0.36281588447653429</v>
      </c>
    </row>
    <row r="3165" spans="1:12">
      <c r="A3165" t="s">
        <v>10</v>
      </c>
      <c r="B3165" t="s">
        <v>11</v>
      </c>
      <c r="C3165" t="s">
        <v>119</v>
      </c>
      <c r="D3165" t="s">
        <v>46</v>
      </c>
      <c r="E3165" t="s">
        <v>15</v>
      </c>
      <c r="F3165" t="s">
        <v>123</v>
      </c>
      <c r="G3165" t="s">
        <v>268</v>
      </c>
      <c r="H3165" s="1">
        <v>2020</v>
      </c>
      <c r="I3165" s="2">
        <v>6030</v>
      </c>
      <c r="J3165" s="3">
        <v>16620</v>
      </c>
      <c r="K3165">
        <f>Table1[[#This Row],[Total Revenue + Open]]/Table1[[#This Row],[Qty]]</f>
        <v>2.7562189054726369</v>
      </c>
      <c r="L3165">
        <f>Table1[[#This Row],[Qty]]/Table1[[#This Row],[Total Revenue + Open]]</f>
        <v>0.36281588447653429</v>
      </c>
    </row>
    <row r="3166" spans="1:12">
      <c r="A3166" t="s">
        <v>10</v>
      </c>
      <c r="B3166" t="s">
        <v>11</v>
      </c>
      <c r="C3166" t="s">
        <v>119</v>
      </c>
      <c r="D3166" t="s">
        <v>46</v>
      </c>
      <c r="E3166" t="s">
        <v>15</v>
      </c>
      <c r="F3166" t="s">
        <v>123</v>
      </c>
      <c r="G3166" t="s">
        <v>268</v>
      </c>
      <c r="H3166" s="1">
        <v>2020</v>
      </c>
      <c r="I3166" s="2">
        <v>4525</v>
      </c>
      <c r="J3166" s="3">
        <v>12465</v>
      </c>
      <c r="K3166">
        <f>Table1[[#This Row],[Total Revenue + Open]]/Table1[[#This Row],[Qty]]</f>
        <v>2.7546961325966852</v>
      </c>
      <c r="L3166">
        <f>Table1[[#This Row],[Qty]]/Table1[[#This Row],[Total Revenue + Open]]</f>
        <v>0.36301644604893701</v>
      </c>
    </row>
    <row r="3167" spans="1:12">
      <c r="A3167" t="s">
        <v>10</v>
      </c>
      <c r="B3167" t="s">
        <v>11</v>
      </c>
      <c r="C3167" t="s">
        <v>119</v>
      </c>
      <c r="D3167" t="s">
        <v>46</v>
      </c>
      <c r="E3167" t="s">
        <v>15</v>
      </c>
      <c r="F3167" t="s">
        <v>123</v>
      </c>
      <c r="G3167" t="s">
        <v>268</v>
      </c>
      <c r="H3167" s="1">
        <v>2020</v>
      </c>
      <c r="I3167" s="2">
        <v>2515</v>
      </c>
      <c r="J3167" s="3">
        <v>6925</v>
      </c>
      <c r="K3167">
        <f>Table1[[#This Row],[Total Revenue + Open]]/Table1[[#This Row],[Qty]]</f>
        <v>2.7534791252485089</v>
      </c>
      <c r="L3167">
        <f>Table1[[#This Row],[Qty]]/Table1[[#This Row],[Total Revenue + Open]]</f>
        <v>0.3631768953068592</v>
      </c>
    </row>
    <row r="3168" spans="1:12">
      <c r="A3168" t="s">
        <v>10</v>
      </c>
      <c r="B3168" t="s">
        <v>11</v>
      </c>
      <c r="C3168" t="s">
        <v>119</v>
      </c>
      <c r="D3168" t="s">
        <v>46</v>
      </c>
      <c r="E3168" t="s">
        <v>15</v>
      </c>
      <c r="F3168" t="s">
        <v>123</v>
      </c>
      <c r="G3168" t="s">
        <v>268</v>
      </c>
      <c r="H3168" s="1">
        <v>2020</v>
      </c>
      <c r="I3168" s="2">
        <v>7035</v>
      </c>
      <c r="J3168" s="3">
        <v>19390</v>
      </c>
      <c r="K3168">
        <f>Table1[[#This Row],[Total Revenue + Open]]/Table1[[#This Row],[Qty]]</f>
        <v>2.7562189054726369</v>
      </c>
      <c r="L3168">
        <f>Table1[[#This Row],[Qty]]/Table1[[#This Row],[Total Revenue + Open]]</f>
        <v>0.36281588447653429</v>
      </c>
    </row>
    <row r="3169" spans="1:12">
      <c r="A3169" t="s">
        <v>10</v>
      </c>
      <c r="B3169" t="s">
        <v>11</v>
      </c>
      <c r="C3169" t="s">
        <v>119</v>
      </c>
      <c r="D3169" t="s">
        <v>46</v>
      </c>
      <c r="E3169" t="s">
        <v>15</v>
      </c>
      <c r="F3169" t="s">
        <v>123</v>
      </c>
      <c r="G3169" t="s">
        <v>268</v>
      </c>
      <c r="H3169" s="1">
        <v>2021</v>
      </c>
      <c r="I3169" s="2">
        <v>5025</v>
      </c>
      <c r="J3169" s="3">
        <v>13850</v>
      </c>
      <c r="K3169">
        <f>Table1[[#This Row],[Total Revenue + Open]]/Table1[[#This Row],[Qty]]</f>
        <v>2.7562189054726369</v>
      </c>
      <c r="L3169">
        <f>Table1[[#This Row],[Qty]]/Table1[[#This Row],[Total Revenue + Open]]</f>
        <v>0.36281588447653429</v>
      </c>
    </row>
    <row r="3170" spans="1:12">
      <c r="A3170" t="s">
        <v>10</v>
      </c>
      <c r="B3170" t="s">
        <v>11</v>
      </c>
      <c r="C3170" t="s">
        <v>119</v>
      </c>
      <c r="D3170" t="s">
        <v>46</v>
      </c>
      <c r="E3170" t="s">
        <v>15</v>
      </c>
      <c r="F3170" t="s">
        <v>123</v>
      </c>
      <c r="G3170" t="s">
        <v>268</v>
      </c>
      <c r="H3170" s="1">
        <v>2021</v>
      </c>
      <c r="I3170" s="2">
        <v>2515</v>
      </c>
      <c r="J3170" s="3">
        <v>6925</v>
      </c>
      <c r="K3170">
        <f>Table1[[#This Row],[Total Revenue + Open]]/Table1[[#This Row],[Qty]]</f>
        <v>2.7534791252485089</v>
      </c>
      <c r="L3170">
        <f>Table1[[#This Row],[Qty]]/Table1[[#This Row],[Total Revenue + Open]]</f>
        <v>0.3631768953068592</v>
      </c>
    </row>
    <row r="3171" spans="1:12">
      <c r="A3171" t="s">
        <v>10</v>
      </c>
      <c r="B3171" t="s">
        <v>11</v>
      </c>
      <c r="C3171" t="s">
        <v>119</v>
      </c>
      <c r="D3171" t="s">
        <v>46</v>
      </c>
      <c r="E3171" t="s">
        <v>15</v>
      </c>
      <c r="F3171" t="s">
        <v>123</v>
      </c>
      <c r="G3171" t="s">
        <v>268</v>
      </c>
      <c r="H3171" s="1">
        <v>2021</v>
      </c>
      <c r="I3171" s="2">
        <v>4525</v>
      </c>
      <c r="J3171" s="3">
        <v>12465</v>
      </c>
      <c r="K3171">
        <f>Table1[[#This Row],[Total Revenue + Open]]/Table1[[#This Row],[Qty]]</f>
        <v>2.7546961325966852</v>
      </c>
      <c r="L3171">
        <f>Table1[[#This Row],[Qty]]/Table1[[#This Row],[Total Revenue + Open]]</f>
        <v>0.36301644604893701</v>
      </c>
    </row>
    <row r="3172" spans="1:12">
      <c r="A3172" t="s">
        <v>10</v>
      </c>
      <c r="B3172" t="s">
        <v>11</v>
      </c>
      <c r="C3172" t="s">
        <v>119</v>
      </c>
      <c r="D3172" t="s">
        <v>46</v>
      </c>
      <c r="E3172" t="s">
        <v>15</v>
      </c>
      <c r="F3172" t="s">
        <v>123</v>
      </c>
      <c r="G3172" t="s">
        <v>268</v>
      </c>
      <c r="H3172" s="1">
        <v>2021</v>
      </c>
      <c r="I3172" s="2">
        <v>2515</v>
      </c>
      <c r="J3172" s="3">
        <v>6925</v>
      </c>
      <c r="K3172">
        <f>Table1[[#This Row],[Total Revenue + Open]]/Table1[[#This Row],[Qty]]</f>
        <v>2.7534791252485089</v>
      </c>
      <c r="L3172">
        <f>Table1[[#This Row],[Qty]]/Table1[[#This Row],[Total Revenue + Open]]</f>
        <v>0.3631768953068592</v>
      </c>
    </row>
    <row r="3173" spans="1:12">
      <c r="A3173" t="s">
        <v>10</v>
      </c>
      <c r="B3173" t="s">
        <v>11</v>
      </c>
      <c r="C3173" t="s">
        <v>119</v>
      </c>
      <c r="D3173" t="s">
        <v>46</v>
      </c>
      <c r="E3173" t="s">
        <v>15</v>
      </c>
      <c r="F3173" t="s">
        <v>123</v>
      </c>
      <c r="G3173" t="s">
        <v>268</v>
      </c>
      <c r="H3173" s="1">
        <v>2021</v>
      </c>
      <c r="I3173" s="2">
        <v>4020</v>
      </c>
      <c r="J3173" s="3">
        <v>11080</v>
      </c>
      <c r="K3173">
        <f>Table1[[#This Row],[Total Revenue + Open]]/Table1[[#This Row],[Qty]]</f>
        <v>2.7562189054726369</v>
      </c>
      <c r="L3173">
        <f>Table1[[#This Row],[Qty]]/Table1[[#This Row],[Total Revenue + Open]]</f>
        <v>0.36281588447653429</v>
      </c>
    </row>
    <row r="3174" spans="1:12">
      <c r="A3174" t="s">
        <v>10</v>
      </c>
      <c r="B3174" t="s">
        <v>11</v>
      </c>
      <c r="C3174" t="s">
        <v>119</v>
      </c>
      <c r="D3174" t="s">
        <v>46</v>
      </c>
      <c r="E3174" t="s">
        <v>15</v>
      </c>
      <c r="F3174" t="s">
        <v>123</v>
      </c>
      <c r="G3174" t="s">
        <v>268</v>
      </c>
      <c r="H3174" s="1">
        <v>2021</v>
      </c>
      <c r="I3174" s="2">
        <v>1005</v>
      </c>
      <c r="J3174" s="3">
        <v>2770</v>
      </c>
      <c r="K3174">
        <f>Table1[[#This Row],[Total Revenue + Open]]/Table1[[#This Row],[Qty]]</f>
        <v>2.7562189054726369</v>
      </c>
      <c r="L3174">
        <f>Table1[[#This Row],[Qty]]/Table1[[#This Row],[Total Revenue + Open]]</f>
        <v>0.36281588447653429</v>
      </c>
    </row>
    <row r="3175" spans="1:12">
      <c r="A3175" t="s">
        <v>10</v>
      </c>
      <c r="B3175" t="s">
        <v>11</v>
      </c>
      <c r="C3175" t="s">
        <v>119</v>
      </c>
      <c r="D3175" t="s">
        <v>46</v>
      </c>
      <c r="E3175" t="s">
        <v>15</v>
      </c>
      <c r="F3175" t="s">
        <v>123</v>
      </c>
      <c r="G3175" t="s">
        <v>268</v>
      </c>
      <c r="H3175" s="1">
        <v>2018</v>
      </c>
      <c r="I3175" s="2">
        <v>4020</v>
      </c>
      <c r="J3175" s="3">
        <v>11080</v>
      </c>
      <c r="K3175">
        <f>Table1[[#This Row],[Total Revenue + Open]]/Table1[[#This Row],[Qty]]</f>
        <v>2.7562189054726369</v>
      </c>
      <c r="L3175">
        <f>Table1[[#This Row],[Qty]]/Table1[[#This Row],[Total Revenue + Open]]</f>
        <v>0.36281588447653429</v>
      </c>
    </row>
    <row r="3176" spans="1:12">
      <c r="A3176" t="s">
        <v>10</v>
      </c>
      <c r="B3176" t="s">
        <v>11</v>
      </c>
      <c r="C3176" t="s">
        <v>119</v>
      </c>
      <c r="D3176" t="s">
        <v>46</v>
      </c>
      <c r="E3176" t="s">
        <v>15</v>
      </c>
      <c r="F3176" t="s">
        <v>123</v>
      </c>
      <c r="G3176" t="s">
        <v>268</v>
      </c>
      <c r="H3176" s="1">
        <v>2018</v>
      </c>
      <c r="I3176" s="2">
        <v>3520</v>
      </c>
      <c r="J3176" s="3">
        <v>9695</v>
      </c>
      <c r="K3176">
        <f>Table1[[#This Row],[Total Revenue + Open]]/Table1[[#This Row],[Qty]]</f>
        <v>2.7542613636363638</v>
      </c>
      <c r="L3176">
        <f>Table1[[#This Row],[Qty]]/Table1[[#This Row],[Total Revenue + Open]]</f>
        <v>0.36307374935533782</v>
      </c>
    </row>
    <row r="3177" spans="1:12">
      <c r="A3177" t="s">
        <v>10</v>
      </c>
      <c r="B3177" t="s">
        <v>11</v>
      </c>
      <c r="C3177" t="s">
        <v>119</v>
      </c>
      <c r="D3177" t="s">
        <v>46</v>
      </c>
      <c r="E3177" t="s">
        <v>15</v>
      </c>
      <c r="F3177" t="s">
        <v>123</v>
      </c>
      <c r="G3177" t="s">
        <v>268</v>
      </c>
      <c r="H3177" s="1">
        <v>2018</v>
      </c>
      <c r="I3177" s="2">
        <v>6535</v>
      </c>
      <c r="J3177" s="3">
        <v>18005</v>
      </c>
      <c r="K3177">
        <f>Table1[[#This Row],[Total Revenue + Open]]/Table1[[#This Row],[Qty]]</f>
        <v>2.7551644988523334</v>
      </c>
      <c r="L3177">
        <f>Table1[[#This Row],[Qty]]/Table1[[#This Row],[Total Revenue + Open]]</f>
        <v>0.36295473479589002</v>
      </c>
    </row>
    <row r="3178" spans="1:12">
      <c r="A3178" t="s">
        <v>10</v>
      </c>
      <c r="B3178" t="s">
        <v>11</v>
      </c>
      <c r="C3178" t="s">
        <v>119</v>
      </c>
      <c r="D3178" t="s">
        <v>46</v>
      </c>
      <c r="E3178" t="s">
        <v>15</v>
      </c>
      <c r="F3178" t="s">
        <v>123</v>
      </c>
      <c r="G3178" t="s">
        <v>268</v>
      </c>
      <c r="H3178" s="1">
        <v>2018</v>
      </c>
      <c r="I3178" s="2">
        <v>3015</v>
      </c>
      <c r="J3178" s="3">
        <v>8310</v>
      </c>
      <c r="K3178">
        <f>Table1[[#This Row],[Total Revenue + Open]]/Table1[[#This Row],[Qty]]</f>
        <v>2.7562189054726369</v>
      </c>
      <c r="L3178">
        <f>Table1[[#This Row],[Qty]]/Table1[[#This Row],[Total Revenue + Open]]</f>
        <v>0.36281588447653429</v>
      </c>
    </row>
    <row r="3179" spans="1:12">
      <c r="A3179" t="s">
        <v>10</v>
      </c>
      <c r="B3179" t="s">
        <v>11</v>
      </c>
      <c r="C3179" t="s">
        <v>119</v>
      </c>
      <c r="D3179" t="s">
        <v>46</v>
      </c>
      <c r="E3179" t="s">
        <v>15</v>
      </c>
      <c r="F3179" t="s">
        <v>123</v>
      </c>
      <c r="G3179" t="s">
        <v>268</v>
      </c>
      <c r="H3179" s="1">
        <v>2018</v>
      </c>
      <c r="I3179" s="2">
        <v>21610</v>
      </c>
      <c r="J3179" s="3">
        <v>59555</v>
      </c>
      <c r="K3179">
        <f>Table1[[#This Row],[Total Revenue + Open]]/Table1[[#This Row],[Qty]]</f>
        <v>2.7559000462748728</v>
      </c>
      <c r="L3179">
        <f>Table1[[#This Row],[Qty]]/Table1[[#This Row],[Total Revenue + Open]]</f>
        <v>0.36285786248006047</v>
      </c>
    </row>
    <row r="3180" spans="1:12">
      <c r="A3180" t="s">
        <v>10</v>
      </c>
      <c r="B3180" t="s">
        <v>11</v>
      </c>
      <c r="C3180" t="s">
        <v>119</v>
      </c>
      <c r="D3180" t="s">
        <v>46</v>
      </c>
      <c r="E3180" t="s">
        <v>15</v>
      </c>
      <c r="F3180" t="s">
        <v>123</v>
      </c>
      <c r="G3180" t="s">
        <v>268</v>
      </c>
      <c r="H3180" s="1">
        <v>2018</v>
      </c>
      <c r="I3180" s="2">
        <v>18090</v>
      </c>
      <c r="J3180" s="3">
        <v>49860</v>
      </c>
      <c r="K3180">
        <f>Table1[[#This Row],[Total Revenue + Open]]/Table1[[#This Row],[Qty]]</f>
        <v>2.7562189054726369</v>
      </c>
      <c r="L3180">
        <f>Table1[[#This Row],[Qty]]/Table1[[#This Row],[Total Revenue + Open]]</f>
        <v>0.36281588447653429</v>
      </c>
    </row>
    <row r="3181" spans="1:12">
      <c r="A3181" t="s">
        <v>10</v>
      </c>
      <c r="B3181" t="s">
        <v>11</v>
      </c>
      <c r="C3181" t="s">
        <v>119</v>
      </c>
      <c r="D3181" t="s">
        <v>46</v>
      </c>
      <c r="E3181" t="s">
        <v>15</v>
      </c>
      <c r="F3181" t="s">
        <v>123</v>
      </c>
      <c r="G3181" t="s">
        <v>268</v>
      </c>
      <c r="H3181" s="1">
        <v>2018</v>
      </c>
      <c r="I3181" s="2">
        <v>91455</v>
      </c>
      <c r="J3181" s="3">
        <v>252070</v>
      </c>
      <c r="K3181">
        <f>Table1[[#This Row],[Total Revenue + Open]]/Table1[[#This Row],[Qty]]</f>
        <v>2.7562189054726369</v>
      </c>
      <c r="L3181">
        <f>Table1[[#This Row],[Qty]]/Table1[[#This Row],[Total Revenue + Open]]</f>
        <v>0.36281588447653429</v>
      </c>
    </row>
    <row r="3182" spans="1:12">
      <c r="A3182" t="s">
        <v>10</v>
      </c>
      <c r="B3182" t="s">
        <v>11</v>
      </c>
      <c r="C3182" t="s">
        <v>119</v>
      </c>
      <c r="D3182" t="s">
        <v>46</v>
      </c>
      <c r="E3182" t="s">
        <v>15</v>
      </c>
      <c r="F3182" t="s">
        <v>123</v>
      </c>
      <c r="G3182" t="s">
        <v>268</v>
      </c>
      <c r="H3182" s="1">
        <v>2018</v>
      </c>
      <c r="I3182" s="2">
        <v>33170</v>
      </c>
      <c r="J3182" s="3">
        <v>91410</v>
      </c>
      <c r="K3182">
        <f>Table1[[#This Row],[Total Revenue + Open]]/Table1[[#This Row],[Qty]]</f>
        <v>2.7558034368405186</v>
      </c>
      <c r="L3182">
        <f>Table1[[#This Row],[Qty]]/Table1[[#This Row],[Total Revenue + Open]]</f>
        <v>0.36287058308718956</v>
      </c>
    </row>
    <row r="3183" spans="1:12">
      <c r="A3183" t="s">
        <v>10</v>
      </c>
      <c r="B3183" t="s">
        <v>11</v>
      </c>
      <c r="C3183" t="s">
        <v>119</v>
      </c>
      <c r="D3183" t="s">
        <v>46</v>
      </c>
      <c r="E3183" t="s">
        <v>15</v>
      </c>
      <c r="F3183" t="s">
        <v>123</v>
      </c>
      <c r="G3183" t="s">
        <v>268</v>
      </c>
      <c r="H3183" s="1">
        <v>2018</v>
      </c>
      <c r="I3183" s="2">
        <v>22110</v>
      </c>
      <c r="J3183" s="3">
        <v>60940</v>
      </c>
      <c r="K3183">
        <f>Table1[[#This Row],[Total Revenue + Open]]/Table1[[#This Row],[Qty]]</f>
        <v>2.7562189054726369</v>
      </c>
      <c r="L3183">
        <f>Table1[[#This Row],[Qty]]/Table1[[#This Row],[Total Revenue + Open]]</f>
        <v>0.36281588447653429</v>
      </c>
    </row>
    <row r="3184" spans="1:12">
      <c r="A3184" t="s">
        <v>10</v>
      </c>
      <c r="B3184" t="s">
        <v>11</v>
      </c>
      <c r="C3184" t="s">
        <v>119</v>
      </c>
      <c r="D3184" t="s">
        <v>46</v>
      </c>
      <c r="E3184" t="s">
        <v>15</v>
      </c>
      <c r="F3184" t="s">
        <v>123</v>
      </c>
      <c r="G3184" t="s">
        <v>268</v>
      </c>
      <c r="H3184" s="1">
        <v>2019</v>
      </c>
      <c r="I3184" s="2">
        <v>21105</v>
      </c>
      <c r="J3184" s="3">
        <v>58170</v>
      </c>
      <c r="K3184">
        <f>Table1[[#This Row],[Total Revenue + Open]]/Table1[[#This Row],[Qty]]</f>
        <v>2.7562189054726369</v>
      </c>
      <c r="L3184">
        <f>Table1[[#This Row],[Qty]]/Table1[[#This Row],[Total Revenue + Open]]</f>
        <v>0.36281588447653429</v>
      </c>
    </row>
    <row r="3185" spans="1:12">
      <c r="A3185" t="s">
        <v>10</v>
      </c>
      <c r="B3185" t="s">
        <v>11</v>
      </c>
      <c r="C3185" t="s">
        <v>119</v>
      </c>
      <c r="D3185" t="s">
        <v>46</v>
      </c>
      <c r="E3185" t="s">
        <v>15</v>
      </c>
      <c r="F3185" t="s">
        <v>123</v>
      </c>
      <c r="G3185" t="s">
        <v>268</v>
      </c>
      <c r="H3185" s="1">
        <v>2019</v>
      </c>
      <c r="I3185" s="2">
        <v>18090</v>
      </c>
      <c r="J3185" s="3">
        <v>49860</v>
      </c>
      <c r="K3185">
        <f>Table1[[#This Row],[Total Revenue + Open]]/Table1[[#This Row],[Qty]]</f>
        <v>2.7562189054726369</v>
      </c>
      <c r="L3185">
        <f>Table1[[#This Row],[Qty]]/Table1[[#This Row],[Total Revenue + Open]]</f>
        <v>0.36281588447653429</v>
      </c>
    </row>
    <row r="3186" spans="1:12">
      <c r="A3186" t="s">
        <v>10</v>
      </c>
      <c r="B3186" t="s">
        <v>11</v>
      </c>
      <c r="C3186" t="s">
        <v>119</v>
      </c>
      <c r="D3186" t="s">
        <v>46</v>
      </c>
      <c r="E3186" t="s">
        <v>15</v>
      </c>
      <c r="F3186" t="s">
        <v>123</v>
      </c>
      <c r="G3186" t="s">
        <v>268</v>
      </c>
      <c r="H3186" s="1">
        <v>2019</v>
      </c>
      <c r="I3186" s="2">
        <v>14075</v>
      </c>
      <c r="J3186" s="3">
        <v>38780</v>
      </c>
      <c r="K3186">
        <f>Table1[[#This Row],[Total Revenue + Open]]/Table1[[#This Row],[Qty]]</f>
        <v>2.7552397868561278</v>
      </c>
      <c r="L3186">
        <f>Table1[[#This Row],[Qty]]/Table1[[#This Row],[Total Revenue + Open]]</f>
        <v>0.36294481691593605</v>
      </c>
    </row>
    <row r="3187" spans="1:12">
      <c r="A3187" t="s">
        <v>10</v>
      </c>
      <c r="B3187" t="s">
        <v>11</v>
      </c>
      <c r="C3187" t="s">
        <v>119</v>
      </c>
      <c r="D3187" t="s">
        <v>46</v>
      </c>
      <c r="E3187" t="s">
        <v>15</v>
      </c>
      <c r="F3187" t="s">
        <v>123</v>
      </c>
      <c r="G3187" t="s">
        <v>268</v>
      </c>
      <c r="H3187" s="1">
        <v>2019</v>
      </c>
      <c r="I3187" s="2">
        <v>7540</v>
      </c>
      <c r="J3187" s="3">
        <v>20775</v>
      </c>
      <c r="K3187">
        <f>Table1[[#This Row],[Total Revenue + Open]]/Table1[[#This Row],[Qty]]</f>
        <v>2.7553050397877983</v>
      </c>
      <c r="L3187">
        <f>Table1[[#This Row],[Qty]]/Table1[[#This Row],[Total Revenue + Open]]</f>
        <v>0.36293622141997595</v>
      </c>
    </row>
    <row r="3188" spans="1:12">
      <c r="A3188" t="s">
        <v>10</v>
      </c>
      <c r="B3188" t="s">
        <v>11</v>
      </c>
      <c r="C3188" t="s">
        <v>119</v>
      </c>
      <c r="D3188" t="s">
        <v>46</v>
      </c>
      <c r="E3188" t="s">
        <v>15</v>
      </c>
      <c r="F3188" t="s">
        <v>123</v>
      </c>
      <c r="G3188" t="s">
        <v>268</v>
      </c>
      <c r="H3188" s="1">
        <v>2019</v>
      </c>
      <c r="I3188" s="2">
        <v>18595</v>
      </c>
      <c r="J3188" s="3">
        <v>51245</v>
      </c>
      <c r="K3188">
        <f>Table1[[#This Row],[Total Revenue + Open]]/Table1[[#This Row],[Qty]]</f>
        <v>2.7558483463296586</v>
      </c>
      <c r="L3188">
        <f>Table1[[#This Row],[Qty]]/Table1[[#This Row],[Total Revenue + Open]]</f>
        <v>0.36286466972387549</v>
      </c>
    </row>
    <row r="3189" spans="1:12">
      <c r="A3189" t="s">
        <v>10</v>
      </c>
      <c r="B3189" t="s">
        <v>11</v>
      </c>
      <c r="C3189" t="s">
        <v>119</v>
      </c>
      <c r="D3189" t="s">
        <v>46</v>
      </c>
      <c r="E3189" t="s">
        <v>15</v>
      </c>
      <c r="F3189" t="s">
        <v>123</v>
      </c>
      <c r="G3189" t="s">
        <v>268</v>
      </c>
      <c r="H3189" s="1">
        <v>2019</v>
      </c>
      <c r="I3189" s="2">
        <v>4525</v>
      </c>
      <c r="J3189" s="3">
        <v>12465</v>
      </c>
      <c r="K3189">
        <f>Table1[[#This Row],[Total Revenue + Open]]/Table1[[#This Row],[Qty]]</f>
        <v>2.7546961325966852</v>
      </c>
      <c r="L3189">
        <f>Table1[[#This Row],[Qty]]/Table1[[#This Row],[Total Revenue + Open]]</f>
        <v>0.36301644604893701</v>
      </c>
    </row>
    <row r="3190" spans="1:12">
      <c r="A3190" t="s">
        <v>10</v>
      </c>
      <c r="B3190" t="s">
        <v>11</v>
      </c>
      <c r="C3190" t="s">
        <v>119</v>
      </c>
      <c r="D3190" t="s">
        <v>46</v>
      </c>
      <c r="E3190" t="s">
        <v>15</v>
      </c>
      <c r="F3190" t="s">
        <v>123</v>
      </c>
      <c r="G3190" t="s">
        <v>268</v>
      </c>
      <c r="H3190" s="1">
        <v>2019</v>
      </c>
      <c r="I3190" s="2">
        <v>7035</v>
      </c>
      <c r="J3190" s="3">
        <v>19390</v>
      </c>
      <c r="K3190">
        <f>Table1[[#This Row],[Total Revenue + Open]]/Table1[[#This Row],[Qty]]</f>
        <v>2.7562189054726369</v>
      </c>
      <c r="L3190">
        <f>Table1[[#This Row],[Qty]]/Table1[[#This Row],[Total Revenue + Open]]</f>
        <v>0.36281588447653429</v>
      </c>
    </row>
    <row r="3191" spans="1:12">
      <c r="A3191" t="s">
        <v>10</v>
      </c>
      <c r="B3191" t="s">
        <v>11</v>
      </c>
      <c r="C3191" t="s">
        <v>119</v>
      </c>
      <c r="D3191" t="s">
        <v>46</v>
      </c>
      <c r="E3191" t="s">
        <v>15</v>
      </c>
      <c r="F3191" t="s">
        <v>123</v>
      </c>
      <c r="G3191" t="s">
        <v>268</v>
      </c>
      <c r="H3191" s="1">
        <v>2019</v>
      </c>
      <c r="I3191" s="2">
        <v>4525</v>
      </c>
      <c r="J3191" s="3">
        <v>12465</v>
      </c>
      <c r="K3191">
        <f>Table1[[#This Row],[Total Revenue + Open]]/Table1[[#This Row],[Qty]]</f>
        <v>2.7546961325966852</v>
      </c>
      <c r="L3191">
        <f>Table1[[#This Row],[Qty]]/Table1[[#This Row],[Total Revenue + Open]]</f>
        <v>0.36301644604893701</v>
      </c>
    </row>
    <row r="3192" spans="1:12">
      <c r="A3192" t="s">
        <v>10</v>
      </c>
      <c r="B3192" t="s">
        <v>11</v>
      </c>
      <c r="C3192" t="s">
        <v>119</v>
      </c>
      <c r="D3192" t="s">
        <v>46</v>
      </c>
      <c r="E3192" t="s">
        <v>15</v>
      </c>
      <c r="F3192" t="s">
        <v>123</v>
      </c>
      <c r="G3192" t="s">
        <v>268</v>
      </c>
      <c r="H3192" s="1">
        <v>2019</v>
      </c>
      <c r="I3192" s="2">
        <v>3015</v>
      </c>
      <c r="J3192" s="3">
        <v>8310</v>
      </c>
      <c r="K3192">
        <f>Table1[[#This Row],[Total Revenue + Open]]/Table1[[#This Row],[Qty]]</f>
        <v>2.7562189054726369</v>
      </c>
      <c r="L3192">
        <f>Table1[[#This Row],[Qty]]/Table1[[#This Row],[Total Revenue + Open]]</f>
        <v>0.36281588447653429</v>
      </c>
    </row>
    <row r="3193" spans="1:12">
      <c r="A3193" t="s">
        <v>10</v>
      </c>
      <c r="B3193" t="s">
        <v>11</v>
      </c>
      <c r="C3193" t="s">
        <v>119</v>
      </c>
      <c r="D3193" t="s">
        <v>46</v>
      </c>
      <c r="E3193" t="s">
        <v>15</v>
      </c>
      <c r="F3193" t="s">
        <v>123</v>
      </c>
      <c r="G3193" t="s">
        <v>268</v>
      </c>
      <c r="H3193" s="1">
        <v>2019</v>
      </c>
      <c r="I3193" s="2">
        <v>1005</v>
      </c>
      <c r="J3193" s="3">
        <v>2770</v>
      </c>
      <c r="K3193">
        <f>Table1[[#This Row],[Total Revenue + Open]]/Table1[[#This Row],[Qty]]</f>
        <v>2.7562189054726369</v>
      </c>
      <c r="L3193">
        <f>Table1[[#This Row],[Qty]]/Table1[[#This Row],[Total Revenue + Open]]</f>
        <v>0.36281588447653429</v>
      </c>
    </row>
    <row r="3194" spans="1:12">
      <c r="A3194" t="s">
        <v>10</v>
      </c>
      <c r="B3194" t="s">
        <v>11</v>
      </c>
      <c r="C3194" t="s">
        <v>119</v>
      </c>
      <c r="D3194" t="s">
        <v>46</v>
      </c>
      <c r="E3194" t="s">
        <v>15</v>
      </c>
      <c r="F3194" t="s">
        <v>123</v>
      </c>
      <c r="G3194" t="s">
        <v>268</v>
      </c>
      <c r="H3194" s="1">
        <v>2020</v>
      </c>
      <c r="I3194" s="2">
        <v>500</v>
      </c>
      <c r="J3194" s="3">
        <v>1385</v>
      </c>
      <c r="K3194">
        <f>Table1[[#This Row],[Total Revenue + Open]]/Table1[[#This Row],[Qty]]</f>
        <v>2.77</v>
      </c>
      <c r="L3194">
        <f>Table1[[#This Row],[Qty]]/Table1[[#This Row],[Total Revenue + Open]]</f>
        <v>0.36101083032490977</v>
      </c>
    </row>
    <row r="3195" spans="1:12">
      <c r="A3195" t="s">
        <v>10</v>
      </c>
      <c r="B3195" t="s">
        <v>11</v>
      </c>
      <c r="C3195" t="s">
        <v>119</v>
      </c>
      <c r="D3195" t="s">
        <v>46</v>
      </c>
      <c r="E3195" t="s">
        <v>15</v>
      </c>
      <c r="F3195" t="s">
        <v>123</v>
      </c>
      <c r="G3195" t="s">
        <v>268</v>
      </c>
      <c r="H3195" s="1">
        <v>2020</v>
      </c>
      <c r="I3195" s="2">
        <v>2010</v>
      </c>
      <c r="J3195" s="3">
        <v>5540</v>
      </c>
      <c r="K3195">
        <f>Table1[[#This Row],[Total Revenue + Open]]/Table1[[#This Row],[Qty]]</f>
        <v>2.7562189054726369</v>
      </c>
      <c r="L3195">
        <f>Table1[[#This Row],[Qty]]/Table1[[#This Row],[Total Revenue + Open]]</f>
        <v>0.36281588447653429</v>
      </c>
    </row>
    <row r="3196" spans="1:12">
      <c r="A3196" t="s">
        <v>10</v>
      </c>
      <c r="B3196" t="s">
        <v>11</v>
      </c>
      <c r="C3196" t="s">
        <v>119</v>
      </c>
      <c r="D3196" t="s">
        <v>46</v>
      </c>
      <c r="E3196" t="s">
        <v>15</v>
      </c>
      <c r="F3196" t="s">
        <v>123</v>
      </c>
      <c r="G3196" t="s">
        <v>268</v>
      </c>
      <c r="H3196" s="1">
        <v>2020</v>
      </c>
      <c r="I3196" s="2">
        <v>1005</v>
      </c>
      <c r="J3196" s="3">
        <v>2770</v>
      </c>
      <c r="K3196">
        <f>Table1[[#This Row],[Total Revenue + Open]]/Table1[[#This Row],[Qty]]</f>
        <v>2.7562189054726369</v>
      </c>
      <c r="L3196">
        <f>Table1[[#This Row],[Qty]]/Table1[[#This Row],[Total Revenue + Open]]</f>
        <v>0.36281588447653429</v>
      </c>
    </row>
    <row r="3197" spans="1:12">
      <c r="A3197" t="s">
        <v>10</v>
      </c>
      <c r="B3197" t="s">
        <v>11</v>
      </c>
      <c r="C3197" t="s">
        <v>119</v>
      </c>
      <c r="D3197" t="s">
        <v>46</v>
      </c>
      <c r="E3197" t="s">
        <v>15</v>
      </c>
      <c r="F3197" t="s">
        <v>123</v>
      </c>
      <c r="G3197" t="s">
        <v>268</v>
      </c>
      <c r="H3197" s="1">
        <v>2020</v>
      </c>
      <c r="I3197" s="2">
        <v>1510</v>
      </c>
      <c r="J3197" s="3">
        <v>4155</v>
      </c>
      <c r="K3197">
        <f>Table1[[#This Row],[Total Revenue + Open]]/Table1[[#This Row],[Qty]]</f>
        <v>2.7516556291390728</v>
      </c>
      <c r="L3197">
        <f>Table1[[#This Row],[Qty]]/Table1[[#This Row],[Total Revenue + Open]]</f>
        <v>0.36341756919374246</v>
      </c>
    </row>
    <row r="3198" spans="1:12">
      <c r="A3198" t="s">
        <v>10</v>
      </c>
      <c r="B3198" t="s">
        <v>11</v>
      </c>
      <c r="C3198" t="s">
        <v>119</v>
      </c>
      <c r="D3198" t="s">
        <v>46</v>
      </c>
      <c r="E3198" t="s">
        <v>15</v>
      </c>
      <c r="F3198" t="s">
        <v>123</v>
      </c>
      <c r="G3198" t="s">
        <v>268</v>
      </c>
      <c r="H3198" s="1">
        <v>2020</v>
      </c>
      <c r="I3198" s="2">
        <v>500</v>
      </c>
      <c r="J3198" s="3">
        <v>1385</v>
      </c>
      <c r="K3198">
        <f>Table1[[#This Row],[Total Revenue + Open]]/Table1[[#This Row],[Qty]]</f>
        <v>2.77</v>
      </c>
      <c r="L3198">
        <f>Table1[[#This Row],[Qty]]/Table1[[#This Row],[Total Revenue + Open]]</f>
        <v>0.36101083032490977</v>
      </c>
    </row>
    <row r="3199" spans="1:12">
      <c r="A3199" t="s">
        <v>10</v>
      </c>
      <c r="B3199" t="s">
        <v>11</v>
      </c>
      <c r="C3199" t="s">
        <v>119</v>
      </c>
      <c r="D3199" t="s">
        <v>46</v>
      </c>
      <c r="E3199" t="s">
        <v>15</v>
      </c>
      <c r="F3199" t="s">
        <v>123</v>
      </c>
      <c r="G3199" t="s">
        <v>268</v>
      </c>
      <c r="H3199" s="1">
        <v>2021</v>
      </c>
      <c r="I3199" s="2">
        <v>2010</v>
      </c>
      <c r="J3199" s="3">
        <v>5540</v>
      </c>
      <c r="K3199">
        <f>Table1[[#This Row],[Total Revenue + Open]]/Table1[[#This Row],[Qty]]</f>
        <v>2.7562189054726369</v>
      </c>
      <c r="L3199">
        <f>Table1[[#This Row],[Qty]]/Table1[[#This Row],[Total Revenue + Open]]</f>
        <v>0.36281588447653429</v>
      </c>
    </row>
    <row r="3200" spans="1:12">
      <c r="A3200" t="s">
        <v>10</v>
      </c>
      <c r="B3200" t="s">
        <v>11</v>
      </c>
      <c r="C3200" t="s">
        <v>119</v>
      </c>
      <c r="D3200" t="s">
        <v>46</v>
      </c>
      <c r="E3200" t="s">
        <v>15</v>
      </c>
      <c r="F3200" t="s">
        <v>123</v>
      </c>
      <c r="G3200" t="s">
        <v>268</v>
      </c>
      <c r="H3200" s="1">
        <v>2021</v>
      </c>
      <c r="I3200" s="2">
        <v>1510</v>
      </c>
      <c r="J3200" s="3">
        <v>4155</v>
      </c>
      <c r="K3200">
        <f>Table1[[#This Row],[Total Revenue + Open]]/Table1[[#This Row],[Qty]]</f>
        <v>2.7516556291390728</v>
      </c>
      <c r="L3200">
        <f>Table1[[#This Row],[Qty]]/Table1[[#This Row],[Total Revenue + Open]]</f>
        <v>0.36341756919374246</v>
      </c>
    </row>
    <row r="3201" spans="1:12">
      <c r="A3201" t="s">
        <v>10</v>
      </c>
      <c r="B3201" t="s">
        <v>11</v>
      </c>
      <c r="C3201" t="s">
        <v>119</v>
      </c>
      <c r="D3201" t="s">
        <v>46</v>
      </c>
      <c r="E3201" t="s">
        <v>15</v>
      </c>
      <c r="F3201" t="s">
        <v>123</v>
      </c>
      <c r="G3201" t="s">
        <v>268</v>
      </c>
      <c r="H3201" s="1">
        <v>2018</v>
      </c>
      <c r="I3201" s="2">
        <v>1510</v>
      </c>
      <c r="J3201" s="3">
        <v>4155</v>
      </c>
      <c r="K3201">
        <f>Table1[[#This Row],[Total Revenue + Open]]/Table1[[#This Row],[Qty]]</f>
        <v>2.7516556291390728</v>
      </c>
      <c r="L3201">
        <f>Table1[[#This Row],[Qty]]/Table1[[#This Row],[Total Revenue + Open]]</f>
        <v>0.36341756919374246</v>
      </c>
    </row>
    <row r="3202" spans="1:12">
      <c r="A3202" t="s">
        <v>10</v>
      </c>
      <c r="B3202" t="s">
        <v>11</v>
      </c>
      <c r="C3202" t="s">
        <v>119</v>
      </c>
      <c r="D3202" t="s">
        <v>46</v>
      </c>
      <c r="E3202" t="s">
        <v>15</v>
      </c>
      <c r="F3202" t="s">
        <v>123</v>
      </c>
      <c r="G3202" t="s">
        <v>268</v>
      </c>
      <c r="H3202" s="1">
        <v>2018</v>
      </c>
      <c r="I3202" s="2">
        <v>2010</v>
      </c>
      <c r="J3202" s="3">
        <v>5540</v>
      </c>
      <c r="K3202">
        <f>Table1[[#This Row],[Total Revenue + Open]]/Table1[[#This Row],[Qty]]</f>
        <v>2.7562189054726369</v>
      </c>
      <c r="L3202">
        <f>Table1[[#This Row],[Qty]]/Table1[[#This Row],[Total Revenue + Open]]</f>
        <v>0.36281588447653429</v>
      </c>
    </row>
    <row r="3203" spans="1:12">
      <c r="A3203" t="s">
        <v>10</v>
      </c>
      <c r="B3203" t="s">
        <v>11</v>
      </c>
      <c r="C3203" t="s">
        <v>119</v>
      </c>
      <c r="D3203" t="s">
        <v>46</v>
      </c>
      <c r="E3203" t="s">
        <v>15</v>
      </c>
      <c r="F3203" t="s">
        <v>123</v>
      </c>
      <c r="G3203" t="s">
        <v>268</v>
      </c>
      <c r="H3203" s="1">
        <v>2018</v>
      </c>
      <c r="I3203" s="2">
        <v>500</v>
      </c>
      <c r="J3203" s="3">
        <v>1385</v>
      </c>
      <c r="K3203">
        <f>Table1[[#This Row],[Total Revenue + Open]]/Table1[[#This Row],[Qty]]</f>
        <v>2.77</v>
      </c>
      <c r="L3203">
        <f>Table1[[#This Row],[Qty]]/Table1[[#This Row],[Total Revenue + Open]]</f>
        <v>0.36101083032490977</v>
      </c>
    </row>
    <row r="3204" spans="1:12">
      <c r="A3204" t="s">
        <v>10</v>
      </c>
      <c r="B3204" t="s">
        <v>11</v>
      </c>
      <c r="C3204" t="s">
        <v>119</v>
      </c>
      <c r="D3204" t="s">
        <v>46</v>
      </c>
      <c r="E3204" t="s">
        <v>15</v>
      </c>
      <c r="F3204" t="s">
        <v>123</v>
      </c>
      <c r="G3204" t="s">
        <v>268</v>
      </c>
      <c r="H3204" s="1">
        <v>2019</v>
      </c>
      <c r="I3204" s="2">
        <v>1510</v>
      </c>
      <c r="J3204" s="3">
        <v>4155</v>
      </c>
      <c r="K3204">
        <f>Table1[[#This Row],[Total Revenue + Open]]/Table1[[#This Row],[Qty]]</f>
        <v>2.7516556291390728</v>
      </c>
      <c r="L3204">
        <f>Table1[[#This Row],[Qty]]/Table1[[#This Row],[Total Revenue + Open]]</f>
        <v>0.36341756919374246</v>
      </c>
    </row>
    <row r="3205" spans="1:12">
      <c r="A3205" t="s">
        <v>10</v>
      </c>
      <c r="B3205" t="s">
        <v>11</v>
      </c>
      <c r="C3205" t="s">
        <v>119</v>
      </c>
      <c r="D3205" t="s">
        <v>46</v>
      </c>
      <c r="E3205" t="s">
        <v>15</v>
      </c>
      <c r="F3205" t="s">
        <v>123</v>
      </c>
      <c r="G3205" t="s">
        <v>268</v>
      </c>
      <c r="H3205" s="1">
        <v>2019</v>
      </c>
      <c r="I3205" s="2">
        <v>500</v>
      </c>
      <c r="J3205" s="3">
        <v>1385</v>
      </c>
      <c r="K3205">
        <f>Table1[[#This Row],[Total Revenue + Open]]/Table1[[#This Row],[Qty]]</f>
        <v>2.77</v>
      </c>
      <c r="L3205">
        <f>Table1[[#This Row],[Qty]]/Table1[[#This Row],[Total Revenue + Open]]</f>
        <v>0.36101083032490977</v>
      </c>
    </row>
    <row r="3206" spans="1:12">
      <c r="A3206" t="s">
        <v>10</v>
      </c>
      <c r="B3206" t="s">
        <v>11</v>
      </c>
      <c r="C3206" t="s">
        <v>119</v>
      </c>
      <c r="D3206" t="s">
        <v>46</v>
      </c>
      <c r="E3206" t="s">
        <v>15</v>
      </c>
      <c r="F3206" t="s">
        <v>123</v>
      </c>
      <c r="G3206" t="s">
        <v>268</v>
      </c>
      <c r="H3206" s="1">
        <v>2019</v>
      </c>
      <c r="I3206" s="2">
        <v>1005</v>
      </c>
      <c r="J3206" s="3">
        <v>2770</v>
      </c>
      <c r="K3206">
        <f>Table1[[#This Row],[Total Revenue + Open]]/Table1[[#This Row],[Qty]]</f>
        <v>2.7562189054726369</v>
      </c>
      <c r="L3206">
        <f>Table1[[#This Row],[Qty]]/Table1[[#This Row],[Total Revenue + Open]]</f>
        <v>0.36281588447653429</v>
      </c>
    </row>
    <row r="3207" spans="1:12">
      <c r="A3207" t="s">
        <v>10</v>
      </c>
      <c r="B3207" t="s">
        <v>11</v>
      </c>
      <c r="C3207" t="s">
        <v>119</v>
      </c>
      <c r="D3207" t="s">
        <v>46</v>
      </c>
      <c r="E3207" t="s">
        <v>15</v>
      </c>
      <c r="F3207" t="s">
        <v>123</v>
      </c>
      <c r="G3207" t="s">
        <v>268</v>
      </c>
      <c r="H3207" s="1">
        <v>2018</v>
      </c>
      <c r="I3207" s="2">
        <v>2515</v>
      </c>
      <c r="J3207" s="3">
        <v>6925</v>
      </c>
      <c r="K3207">
        <f>Table1[[#This Row],[Total Revenue + Open]]/Table1[[#This Row],[Qty]]</f>
        <v>2.7534791252485089</v>
      </c>
      <c r="L3207">
        <f>Table1[[#This Row],[Qty]]/Table1[[#This Row],[Total Revenue + Open]]</f>
        <v>0.3631768953068592</v>
      </c>
    </row>
    <row r="3208" spans="1:12">
      <c r="A3208" t="s">
        <v>10</v>
      </c>
      <c r="B3208" t="s">
        <v>11</v>
      </c>
      <c r="C3208" t="s">
        <v>119</v>
      </c>
      <c r="D3208" t="s">
        <v>46</v>
      </c>
      <c r="E3208" t="s">
        <v>15</v>
      </c>
      <c r="F3208" t="s">
        <v>123</v>
      </c>
      <c r="G3208" t="s">
        <v>268</v>
      </c>
      <c r="H3208" s="1">
        <v>2018</v>
      </c>
      <c r="I3208" s="2">
        <v>2515</v>
      </c>
      <c r="J3208" s="3">
        <v>6925</v>
      </c>
      <c r="K3208">
        <f>Table1[[#This Row],[Total Revenue + Open]]/Table1[[#This Row],[Qty]]</f>
        <v>2.7534791252485089</v>
      </c>
      <c r="L3208">
        <f>Table1[[#This Row],[Qty]]/Table1[[#This Row],[Total Revenue + Open]]</f>
        <v>0.3631768953068592</v>
      </c>
    </row>
    <row r="3209" spans="1:12">
      <c r="A3209" t="s">
        <v>10</v>
      </c>
      <c r="B3209" t="s">
        <v>11</v>
      </c>
      <c r="C3209" t="s">
        <v>119</v>
      </c>
      <c r="D3209" t="s">
        <v>46</v>
      </c>
      <c r="E3209" t="s">
        <v>15</v>
      </c>
      <c r="F3209" t="s">
        <v>123</v>
      </c>
      <c r="G3209" t="s">
        <v>268</v>
      </c>
      <c r="H3209" s="1">
        <v>2018</v>
      </c>
      <c r="I3209" s="2">
        <v>1005</v>
      </c>
      <c r="J3209" s="3">
        <v>2770</v>
      </c>
      <c r="K3209">
        <f>Table1[[#This Row],[Total Revenue + Open]]/Table1[[#This Row],[Qty]]</f>
        <v>2.7562189054726369</v>
      </c>
      <c r="L3209">
        <f>Table1[[#This Row],[Qty]]/Table1[[#This Row],[Total Revenue + Open]]</f>
        <v>0.36281588447653429</v>
      </c>
    </row>
    <row r="3210" spans="1:12">
      <c r="A3210" t="s">
        <v>10</v>
      </c>
      <c r="B3210" t="s">
        <v>11</v>
      </c>
      <c r="C3210" t="s">
        <v>119</v>
      </c>
      <c r="D3210" t="s">
        <v>46</v>
      </c>
      <c r="E3210" t="s">
        <v>15</v>
      </c>
      <c r="F3210" t="s">
        <v>123</v>
      </c>
      <c r="G3210" t="s">
        <v>268</v>
      </c>
      <c r="H3210" s="1">
        <v>2019</v>
      </c>
      <c r="I3210" s="2">
        <v>1510</v>
      </c>
      <c r="J3210" s="3">
        <v>4155</v>
      </c>
      <c r="K3210">
        <f>Table1[[#This Row],[Total Revenue + Open]]/Table1[[#This Row],[Qty]]</f>
        <v>2.7516556291390728</v>
      </c>
      <c r="L3210">
        <f>Table1[[#This Row],[Qty]]/Table1[[#This Row],[Total Revenue + Open]]</f>
        <v>0.36341756919374246</v>
      </c>
    </row>
    <row r="3211" spans="1:12">
      <c r="A3211" t="s">
        <v>10</v>
      </c>
      <c r="B3211" t="s">
        <v>11</v>
      </c>
      <c r="C3211" t="s">
        <v>119</v>
      </c>
      <c r="D3211" t="s">
        <v>46</v>
      </c>
      <c r="E3211" t="s">
        <v>15</v>
      </c>
      <c r="F3211" t="s">
        <v>123</v>
      </c>
      <c r="G3211" t="s">
        <v>268</v>
      </c>
      <c r="H3211" s="1">
        <v>2019</v>
      </c>
      <c r="I3211" s="2">
        <v>500</v>
      </c>
      <c r="J3211" s="3">
        <v>1385</v>
      </c>
      <c r="K3211">
        <f>Table1[[#This Row],[Total Revenue + Open]]/Table1[[#This Row],[Qty]]</f>
        <v>2.77</v>
      </c>
      <c r="L3211">
        <f>Table1[[#This Row],[Qty]]/Table1[[#This Row],[Total Revenue + Open]]</f>
        <v>0.36101083032490977</v>
      </c>
    </row>
    <row r="3212" spans="1:12">
      <c r="A3212" t="s">
        <v>10</v>
      </c>
      <c r="B3212" t="s">
        <v>11</v>
      </c>
      <c r="C3212" t="s">
        <v>119</v>
      </c>
      <c r="D3212" t="s">
        <v>46</v>
      </c>
      <c r="E3212" t="s">
        <v>15</v>
      </c>
      <c r="F3212" t="s">
        <v>123</v>
      </c>
      <c r="G3212" t="s">
        <v>268</v>
      </c>
      <c r="H3212" s="1">
        <v>2019</v>
      </c>
      <c r="I3212" s="2">
        <v>500</v>
      </c>
      <c r="J3212" s="3">
        <v>1385</v>
      </c>
      <c r="K3212">
        <f>Table1[[#This Row],[Total Revenue + Open]]/Table1[[#This Row],[Qty]]</f>
        <v>2.77</v>
      </c>
      <c r="L3212">
        <f>Table1[[#This Row],[Qty]]/Table1[[#This Row],[Total Revenue + Open]]</f>
        <v>0.36101083032490977</v>
      </c>
    </row>
    <row r="3213" spans="1:12">
      <c r="A3213" t="s">
        <v>10</v>
      </c>
      <c r="B3213" t="s">
        <v>11</v>
      </c>
      <c r="C3213" t="s">
        <v>119</v>
      </c>
      <c r="D3213" t="s">
        <v>46</v>
      </c>
      <c r="E3213" t="s">
        <v>15</v>
      </c>
      <c r="F3213" t="s">
        <v>123</v>
      </c>
      <c r="G3213" t="s">
        <v>268</v>
      </c>
      <c r="H3213" s="1">
        <v>2019</v>
      </c>
      <c r="I3213" s="2">
        <v>1510</v>
      </c>
      <c r="J3213" s="3">
        <v>4155</v>
      </c>
      <c r="K3213">
        <f>Table1[[#This Row],[Total Revenue + Open]]/Table1[[#This Row],[Qty]]</f>
        <v>2.7516556291390728</v>
      </c>
      <c r="L3213">
        <f>Table1[[#This Row],[Qty]]/Table1[[#This Row],[Total Revenue + Open]]</f>
        <v>0.36341756919374246</v>
      </c>
    </row>
    <row r="3214" spans="1:12">
      <c r="A3214" t="s">
        <v>10</v>
      </c>
      <c r="B3214" t="s">
        <v>11</v>
      </c>
      <c r="C3214" t="s">
        <v>119</v>
      </c>
      <c r="D3214" t="s">
        <v>46</v>
      </c>
      <c r="E3214" t="s">
        <v>15</v>
      </c>
      <c r="F3214" t="s">
        <v>123</v>
      </c>
      <c r="G3214" t="s">
        <v>268</v>
      </c>
      <c r="H3214" s="1">
        <v>2017</v>
      </c>
      <c r="I3214" s="2">
        <v>17085</v>
      </c>
      <c r="J3214" s="3">
        <v>47090</v>
      </c>
      <c r="K3214">
        <f>Table1[[#This Row],[Total Revenue + Open]]/Table1[[#This Row],[Qty]]</f>
        <v>2.7562189054726369</v>
      </c>
      <c r="L3214">
        <f>Table1[[#This Row],[Qty]]/Table1[[#This Row],[Total Revenue + Open]]</f>
        <v>0.36281588447653429</v>
      </c>
    </row>
    <row r="3215" spans="1:12">
      <c r="A3215" t="s">
        <v>10</v>
      </c>
      <c r="B3215" t="s">
        <v>11</v>
      </c>
      <c r="C3215" t="s">
        <v>119</v>
      </c>
      <c r="D3215" t="s">
        <v>46</v>
      </c>
      <c r="E3215" t="s">
        <v>15</v>
      </c>
      <c r="F3215" t="s">
        <v>123</v>
      </c>
      <c r="G3215" t="s">
        <v>268</v>
      </c>
      <c r="H3215" s="1">
        <v>2017</v>
      </c>
      <c r="I3215" s="2">
        <v>12565</v>
      </c>
      <c r="J3215" s="3">
        <v>34625</v>
      </c>
      <c r="K3215">
        <f>Table1[[#This Row],[Total Revenue + Open]]/Table1[[#This Row],[Qty]]</f>
        <v>2.7556705133306805</v>
      </c>
      <c r="L3215">
        <f>Table1[[#This Row],[Qty]]/Table1[[#This Row],[Total Revenue + Open]]</f>
        <v>0.36288808664259931</v>
      </c>
    </row>
    <row r="3216" spans="1:12">
      <c r="A3216" t="s">
        <v>10</v>
      </c>
      <c r="B3216" t="s">
        <v>11</v>
      </c>
      <c r="C3216" t="s">
        <v>119</v>
      </c>
      <c r="D3216" t="s">
        <v>46</v>
      </c>
      <c r="E3216" t="s">
        <v>15</v>
      </c>
      <c r="F3216" t="s">
        <v>123</v>
      </c>
      <c r="G3216" t="s">
        <v>268</v>
      </c>
      <c r="H3216" s="1">
        <v>2017</v>
      </c>
      <c r="I3216" s="2">
        <v>12060</v>
      </c>
      <c r="J3216" s="3">
        <v>33240</v>
      </c>
      <c r="K3216">
        <f>Table1[[#This Row],[Total Revenue + Open]]/Table1[[#This Row],[Qty]]</f>
        <v>2.7562189054726369</v>
      </c>
      <c r="L3216">
        <f>Table1[[#This Row],[Qty]]/Table1[[#This Row],[Total Revenue + Open]]</f>
        <v>0.36281588447653429</v>
      </c>
    </row>
    <row r="3217" spans="1:12">
      <c r="A3217" t="s">
        <v>10</v>
      </c>
      <c r="B3217" t="s">
        <v>11</v>
      </c>
      <c r="C3217" t="s">
        <v>119</v>
      </c>
      <c r="D3217" t="s">
        <v>46</v>
      </c>
      <c r="E3217" t="s">
        <v>15</v>
      </c>
      <c r="F3217" t="s">
        <v>123</v>
      </c>
      <c r="G3217" t="s">
        <v>268</v>
      </c>
      <c r="H3217" s="1">
        <v>2017</v>
      </c>
      <c r="I3217" s="2">
        <v>7540</v>
      </c>
      <c r="J3217" s="3">
        <v>20775</v>
      </c>
      <c r="K3217">
        <f>Table1[[#This Row],[Total Revenue + Open]]/Table1[[#This Row],[Qty]]</f>
        <v>2.7553050397877983</v>
      </c>
      <c r="L3217">
        <f>Table1[[#This Row],[Qty]]/Table1[[#This Row],[Total Revenue + Open]]</f>
        <v>0.36293622141997595</v>
      </c>
    </row>
    <row r="3218" spans="1:12">
      <c r="A3218" t="s">
        <v>10</v>
      </c>
      <c r="B3218" t="s">
        <v>11</v>
      </c>
      <c r="C3218" t="s">
        <v>119</v>
      </c>
      <c r="D3218" t="s">
        <v>46</v>
      </c>
      <c r="E3218" t="s">
        <v>15</v>
      </c>
      <c r="F3218" t="s">
        <v>123</v>
      </c>
      <c r="G3218" t="s">
        <v>268</v>
      </c>
      <c r="H3218" s="1">
        <v>2018</v>
      </c>
      <c r="I3218" s="2">
        <v>3515</v>
      </c>
      <c r="J3218" s="3">
        <v>9695</v>
      </c>
      <c r="K3218">
        <f>Table1[[#This Row],[Total Revenue + Open]]/Table1[[#This Row],[Qty]]</f>
        <v>2.7581792318634424</v>
      </c>
      <c r="L3218">
        <f>Table1[[#This Row],[Qty]]/Table1[[#This Row],[Total Revenue + Open]]</f>
        <v>0.36255801959773076</v>
      </c>
    </row>
    <row r="3219" spans="1:12">
      <c r="A3219" t="s">
        <v>10</v>
      </c>
      <c r="B3219" t="s">
        <v>11</v>
      </c>
      <c r="C3219" t="s">
        <v>119</v>
      </c>
      <c r="D3219" t="s">
        <v>46</v>
      </c>
      <c r="E3219" t="s">
        <v>15</v>
      </c>
      <c r="F3219" t="s">
        <v>123</v>
      </c>
      <c r="G3219" t="s">
        <v>268</v>
      </c>
      <c r="H3219" s="1">
        <v>2018</v>
      </c>
      <c r="I3219" s="2">
        <v>6030</v>
      </c>
      <c r="J3219" s="3">
        <v>16620</v>
      </c>
      <c r="K3219">
        <f>Table1[[#This Row],[Total Revenue + Open]]/Table1[[#This Row],[Qty]]</f>
        <v>2.7562189054726369</v>
      </c>
      <c r="L3219">
        <f>Table1[[#This Row],[Qty]]/Table1[[#This Row],[Total Revenue + Open]]</f>
        <v>0.36281588447653429</v>
      </c>
    </row>
    <row r="3220" spans="1:12">
      <c r="A3220" t="s">
        <v>10</v>
      </c>
      <c r="B3220" t="s">
        <v>11</v>
      </c>
      <c r="C3220" t="s">
        <v>119</v>
      </c>
      <c r="D3220" t="s">
        <v>46</v>
      </c>
      <c r="E3220" t="s">
        <v>15</v>
      </c>
      <c r="F3220" t="s">
        <v>123</v>
      </c>
      <c r="G3220" t="s">
        <v>268</v>
      </c>
      <c r="H3220" s="1">
        <v>2018</v>
      </c>
      <c r="I3220" s="2">
        <v>1005</v>
      </c>
      <c r="J3220" s="3">
        <v>2770</v>
      </c>
      <c r="K3220">
        <f>Table1[[#This Row],[Total Revenue + Open]]/Table1[[#This Row],[Qty]]</f>
        <v>2.7562189054726369</v>
      </c>
      <c r="L3220">
        <f>Table1[[#This Row],[Qty]]/Table1[[#This Row],[Total Revenue + Open]]</f>
        <v>0.36281588447653429</v>
      </c>
    </row>
    <row r="3221" spans="1:12">
      <c r="A3221" t="s">
        <v>10</v>
      </c>
      <c r="B3221" t="s">
        <v>11</v>
      </c>
      <c r="C3221" t="s">
        <v>119</v>
      </c>
      <c r="D3221" t="s">
        <v>46</v>
      </c>
      <c r="E3221" t="s">
        <v>15</v>
      </c>
      <c r="F3221" t="s">
        <v>123</v>
      </c>
      <c r="G3221" t="s">
        <v>268</v>
      </c>
      <c r="H3221" s="1">
        <v>2018</v>
      </c>
      <c r="I3221" s="2">
        <v>3015</v>
      </c>
      <c r="J3221" s="3">
        <v>8310</v>
      </c>
      <c r="K3221">
        <f>Table1[[#This Row],[Total Revenue + Open]]/Table1[[#This Row],[Qty]]</f>
        <v>2.7562189054726369</v>
      </c>
      <c r="L3221">
        <f>Table1[[#This Row],[Qty]]/Table1[[#This Row],[Total Revenue + Open]]</f>
        <v>0.36281588447653429</v>
      </c>
    </row>
    <row r="3222" spans="1:12">
      <c r="A3222" t="s">
        <v>10</v>
      </c>
      <c r="B3222" t="s">
        <v>11</v>
      </c>
      <c r="C3222" t="s">
        <v>119</v>
      </c>
      <c r="D3222" t="s">
        <v>46</v>
      </c>
      <c r="E3222" t="s">
        <v>15</v>
      </c>
      <c r="F3222" t="s">
        <v>123</v>
      </c>
      <c r="G3222" t="s">
        <v>268</v>
      </c>
      <c r="H3222" s="1">
        <v>2018</v>
      </c>
      <c r="I3222" s="2">
        <v>1005</v>
      </c>
      <c r="J3222" s="3">
        <v>2770</v>
      </c>
      <c r="K3222">
        <f>Table1[[#This Row],[Total Revenue + Open]]/Table1[[#This Row],[Qty]]</f>
        <v>2.7562189054726369</v>
      </c>
      <c r="L3222">
        <f>Table1[[#This Row],[Qty]]/Table1[[#This Row],[Total Revenue + Open]]</f>
        <v>0.36281588447653429</v>
      </c>
    </row>
    <row r="3223" spans="1:12">
      <c r="A3223" t="s">
        <v>10</v>
      </c>
      <c r="B3223" t="s">
        <v>11</v>
      </c>
      <c r="C3223" t="s">
        <v>119</v>
      </c>
      <c r="D3223" t="s">
        <v>46</v>
      </c>
      <c r="E3223" t="s">
        <v>15</v>
      </c>
      <c r="F3223" t="s">
        <v>123</v>
      </c>
      <c r="G3223" t="s">
        <v>268</v>
      </c>
      <c r="H3223" s="1">
        <v>2018</v>
      </c>
      <c r="I3223" s="2">
        <v>5025</v>
      </c>
      <c r="J3223" s="3">
        <v>13850</v>
      </c>
      <c r="K3223">
        <f>Table1[[#This Row],[Total Revenue + Open]]/Table1[[#This Row],[Qty]]</f>
        <v>2.7562189054726369</v>
      </c>
      <c r="L3223">
        <f>Table1[[#This Row],[Qty]]/Table1[[#This Row],[Total Revenue + Open]]</f>
        <v>0.36281588447653429</v>
      </c>
    </row>
    <row r="3224" spans="1:12">
      <c r="A3224" t="s">
        <v>10</v>
      </c>
      <c r="B3224" t="s">
        <v>11</v>
      </c>
      <c r="C3224" t="s">
        <v>119</v>
      </c>
      <c r="D3224" t="s">
        <v>46</v>
      </c>
      <c r="E3224" t="s">
        <v>15</v>
      </c>
      <c r="F3224" t="s">
        <v>123</v>
      </c>
      <c r="G3224" t="s">
        <v>268</v>
      </c>
      <c r="H3224" s="1">
        <v>2018</v>
      </c>
      <c r="I3224" s="2">
        <v>500</v>
      </c>
      <c r="J3224" s="3">
        <v>1385</v>
      </c>
      <c r="K3224">
        <f>Table1[[#This Row],[Total Revenue + Open]]/Table1[[#This Row],[Qty]]</f>
        <v>2.77</v>
      </c>
      <c r="L3224">
        <f>Table1[[#This Row],[Qty]]/Table1[[#This Row],[Total Revenue + Open]]</f>
        <v>0.36101083032490977</v>
      </c>
    </row>
    <row r="3225" spans="1:12">
      <c r="A3225" t="s">
        <v>10</v>
      </c>
      <c r="B3225" t="s">
        <v>11</v>
      </c>
      <c r="C3225" t="s">
        <v>119</v>
      </c>
      <c r="D3225" t="s">
        <v>46</v>
      </c>
      <c r="E3225" t="s">
        <v>15</v>
      </c>
      <c r="F3225" t="s">
        <v>123</v>
      </c>
      <c r="G3225" t="s">
        <v>268</v>
      </c>
      <c r="H3225" s="1">
        <v>2018</v>
      </c>
      <c r="I3225" s="2">
        <v>1510</v>
      </c>
      <c r="J3225" s="3">
        <v>4155</v>
      </c>
      <c r="K3225">
        <f>Table1[[#This Row],[Total Revenue + Open]]/Table1[[#This Row],[Qty]]</f>
        <v>2.7516556291390728</v>
      </c>
      <c r="L3225">
        <f>Table1[[#This Row],[Qty]]/Table1[[#This Row],[Total Revenue + Open]]</f>
        <v>0.36341756919374246</v>
      </c>
    </row>
    <row r="3226" spans="1:12">
      <c r="A3226" t="s">
        <v>10</v>
      </c>
      <c r="B3226" t="s">
        <v>11</v>
      </c>
      <c r="C3226" t="s">
        <v>119</v>
      </c>
      <c r="D3226" t="s">
        <v>46</v>
      </c>
      <c r="E3226" t="s">
        <v>15</v>
      </c>
      <c r="F3226" t="s">
        <v>123</v>
      </c>
      <c r="G3226" t="s">
        <v>268</v>
      </c>
      <c r="H3226" s="1">
        <v>2019</v>
      </c>
      <c r="I3226" s="2">
        <v>1005</v>
      </c>
      <c r="J3226" s="3">
        <v>2770</v>
      </c>
      <c r="K3226">
        <f>Table1[[#This Row],[Total Revenue + Open]]/Table1[[#This Row],[Qty]]</f>
        <v>2.7562189054726369</v>
      </c>
      <c r="L3226">
        <f>Table1[[#This Row],[Qty]]/Table1[[#This Row],[Total Revenue + Open]]</f>
        <v>0.36281588447653429</v>
      </c>
    </row>
    <row r="3227" spans="1:12">
      <c r="A3227" t="s">
        <v>10</v>
      </c>
      <c r="B3227" t="s">
        <v>11</v>
      </c>
      <c r="C3227" t="s">
        <v>119</v>
      </c>
      <c r="D3227" t="s">
        <v>46</v>
      </c>
      <c r="E3227" t="s">
        <v>15</v>
      </c>
      <c r="F3227" t="s">
        <v>123</v>
      </c>
      <c r="G3227" t="s">
        <v>268</v>
      </c>
      <c r="H3227" s="1">
        <v>2017</v>
      </c>
      <c r="I3227" s="2">
        <v>14070</v>
      </c>
      <c r="J3227" s="3">
        <v>38780</v>
      </c>
      <c r="K3227">
        <f>Table1[[#This Row],[Total Revenue + Open]]/Table1[[#This Row],[Qty]]</f>
        <v>2.7562189054726369</v>
      </c>
      <c r="L3227">
        <f>Table1[[#This Row],[Qty]]/Table1[[#This Row],[Total Revenue + Open]]</f>
        <v>0.36281588447653429</v>
      </c>
    </row>
    <row r="3228" spans="1:12">
      <c r="A3228" t="s">
        <v>10</v>
      </c>
      <c r="B3228" t="s">
        <v>11</v>
      </c>
      <c r="C3228" t="s">
        <v>119</v>
      </c>
      <c r="D3228" t="s">
        <v>46</v>
      </c>
      <c r="E3228" t="s">
        <v>15</v>
      </c>
      <c r="F3228" t="s">
        <v>123</v>
      </c>
      <c r="G3228" t="s">
        <v>268</v>
      </c>
      <c r="H3228" s="1">
        <v>2017</v>
      </c>
      <c r="I3228" s="2">
        <v>4525</v>
      </c>
      <c r="J3228" s="3">
        <v>12465</v>
      </c>
      <c r="K3228">
        <f>Table1[[#This Row],[Total Revenue + Open]]/Table1[[#This Row],[Qty]]</f>
        <v>2.7546961325966852</v>
      </c>
      <c r="L3228">
        <f>Table1[[#This Row],[Qty]]/Table1[[#This Row],[Total Revenue + Open]]</f>
        <v>0.36301644604893701</v>
      </c>
    </row>
    <row r="3229" spans="1:12">
      <c r="A3229" t="s">
        <v>10</v>
      </c>
      <c r="B3229" t="s">
        <v>11</v>
      </c>
      <c r="C3229" t="s">
        <v>119</v>
      </c>
      <c r="D3229" t="s">
        <v>46</v>
      </c>
      <c r="E3229" t="s">
        <v>15</v>
      </c>
      <c r="F3229" t="s">
        <v>123</v>
      </c>
      <c r="G3229" t="s">
        <v>268</v>
      </c>
      <c r="H3229" s="1">
        <v>2017</v>
      </c>
      <c r="I3229" s="2">
        <v>5530</v>
      </c>
      <c r="J3229" s="3">
        <v>15235</v>
      </c>
      <c r="K3229">
        <f>Table1[[#This Row],[Total Revenue + Open]]/Table1[[#This Row],[Qty]]</f>
        <v>2.7549728752260396</v>
      </c>
      <c r="L3229">
        <f>Table1[[#This Row],[Qty]]/Table1[[#This Row],[Total Revenue + Open]]</f>
        <v>0.36297998030850015</v>
      </c>
    </row>
    <row r="3230" spans="1:12">
      <c r="A3230" t="s">
        <v>10</v>
      </c>
      <c r="B3230" t="s">
        <v>11</v>
      </c>
      <c r="C3230" t="s">
        <v>119</v>
      </c>
      <c r="D3230" t="s">
        <v>46</v>
      </c>
      <c r="E3230" t="s">
        <v>15</v>
      </c>
      <c r="F3230" t="s">
        <v>123</v>
      </c>
      <c r="G3230" t="s">
        <v>268</v>
      </c>
      <c r="H3230" s="1">
        <v>2017</v>
      </c>
      <c r="I3230" s="2">
        <v>1510</v>
      </c>
      <c r="J3230" s="3">
        <v>4155</v>
      </c>
      <c r="K3230">
        <f>Table1[[#This Row],[Total Revenue + Open]]/Table1[[#This Row],[Qty]]</f>
        <v>2.7516556291390728</v>
      </c>
      <c r="L3230">
        <f>Table1[[#This Row],[Qty]]/Table1[[#This Row],[Total Revenue + Open]]</f>
        <v>0.36341756919374246</v>
      </c>
    </row>
    <row r="3231" spans="1:12">
      <c r="A3231" t="s">
        <v>10</v>
      </c>
      <c r="B3231" t="s">
        <v>11</v>
      </c>
      <c r="C3231" t="s">
        <v>119</v>
      </c>
      <c r="D3231" t="s">
        <v>46</v>
      </c>
      <c r="E3231" t="s">
        <v>15</v>
      </c>
      <c r="F3231" t="s">
        <v>123</v>
      </c>
      <c r="G3231" t="s">
        <v>268</v>
      </c>
      <c r="H3231" s="1">
        <v>2018</v>
      </c>
      <c r="I3231" s="2">
        <v>2010</v>
      </c>
      <c r="J3231" s="3">
        <v>5540</v>
      </c>
      <c r="K3231">
        <f>Table1[[#This Row],[Total Revenue + Open]]/Table1[[#This Row],[Qty]]</f>
        <v>2.7562189054726369</v>
      </c>
      <c r="L3231">
        <f>Table1[[#This Row],[Qty]]/Table1[[#This Row],[Total Revenue + Open]]</f>
        <v>0.36281588447653429</v>
      </c>
    </row>
    <row r="3232" spans="1:12">
      <c r="A3232" t="s">
        <v>10</v>
      </c>
      <c r="B3232" t="s">
        <v>11</v>
      </c>
      <c r="C3232" t="s">
        <v>119</v>
      </c>
      <c r="D3232" t="s">
        <v>46</v>
      </c>
      <c r="E3232" t="s">
        <v>15</v>
      </c>
      <c r="F3232" t="s">
        <v>123</v>
      </c>
      <c r="G3232" t="s">
        <v>268</v>
      </c>
      <c r="H3232" s="1">
        <v>2018</v>
      </c>
      <c r="I3232" s="2">
        <v>1005</v>
      </c>
      <c r="J3232" s="3">
        <v>2770</v>
      </c>
      <c r="K3232">
        <f>Table1[[#This Row],[Total Revenue + Open]]/Table1[[#This Row],[Qty]]</f>
        <v>2.7562189054726369</v>
      </c>
      <c r="L3232">
        <f>Table1[[#This Row],[Qty]]/Table1[[#This Row],[Total Revenue + Open]]</f>
        <v>0.36281588447653429</v>
      </c>
    </row>
    <row r="3233" spans="1:12">
      <c r="A3233" t="s">
        <v>10</v>
      </c>
      <c r="B3233" t="s">
        <v>11</v>
      </c>
      <c r="C3233" t="s">
        <v>119</v>
      </c>
      <c r="D3233" t="s">
        <v>46</v>
      </c>
      <c r="E3233" t="s">
        <v>15</v>
      </c>
      <c r="F3233" t="s">
        <v>123</v>
      </c>
      <c r="G3233" t="s">
        <v>268</v>
      </c>
      <c r="H3233" s="1">
        <v>2018</v>
      </c>
      <c r="I3233" s="2">
        <v>2010</v>
      </c>
      <c r="J3233" s="3">
        <v>5540</v>
      </c>
      <c r="K3233">
        <f>Table1[[#This Row],[Total Revenue + Open]]/Table1[[#This Row],[Qty]]</f>
        <v>2.7562189054726369</v>
      </c>
      <c r="L3233">
        <f>Table1[[#This Row],[Qty]]/Table1[[#This Row],[Total Revenue + Open]]</f>
        <v>0.36281588447653429</v>
      </c>
    </row>
    <row r="3234" spans="1:12">
      <c r="A3234" t="s">
        <v>10</v>
      </c>
      <c r="B3234" t="s">
        <v>11</v>
      </c>
      <c r="C3234" t="s">
        <v>119</v>
      </c>
      <c r="D3234" t="s">
        <v>46</v>
      </c>
      <c r="E3234" t="s">
        <v>15</v>
      </c>
      <c r="F3234" t="s">
        <v>123</v>
      </c>
      <c r="G3234" t="s">
        <v>268</v>
      </c>
      <c r="H3234" s="1">
        <v>2018</v>
      </c>
      <c r="I3234" s="2">
        <v>500</v>
      </c>
      <c r="J3234" s="3">
        <v>1385</v>
      </c>
      <c r="K3234">
        <f>Table1[[#This Row],[Total Revenue + Open]]/Table1[[#This Row],[Qty]]</f>
        <v>2.77</v>
      </c>
      <c r="L3234">
        <f>Table1[[#This Row],[Qty]]/Table1[[#This Row],[Total Revenue + Open]]</f>
        <v>0.36101083032490977</v>
      </c>
    </row>
    <row r="3235" spans="1:12">
      <c r="A3235" t="s">
        <v>10</v>
      </c>
      <c r="B3235" t="s">
        <v>11</v>
      </c>
      <c r="C3235" t="s">
        <v>119</v>
      </c>
      <c r="D3235" t="s">
        <v>46</v>
      </c>
      <c r="E3235" t="s">
        <v>15</v>
      </c>
      <c r="F3235" t="s">
        <v>123</v>
      </c>
      <c r="G3235" t="s">
        <v>268</v>
      </c>
      <c r="H3235" s="1">
        <v>2018</v>
      </c>
      <c r="I3235" s="2">
        <v>3015</v>
      </c>
      <c r="J3235" s="3">
        <v>8310</v>
      </c>
      <c r="K3235">
        <f>Table1[[#This Row],[Total Revenue + Open]]/Table1[[#This Row],[Qty]]</f>
        <v>2.7562189054726369</v>
      </c>
      <c r="L3235">
        <f>Table1[[#This Row],[Qty]]/Table1[[#This Row],[Total Revenue + Open]]</f>
        <v>0.36281588447653429</v>
      </c>
    </row>
    <row r="3236" spans="1:12">
      <c r="A3236" t="s">
        <v>10</v>
      </c>
      <c r="B3236" t="s">
        <v>11</v>
      </c>
      <c r="C3236" t="s">
        <v>119</v>
      </c>
      <c r="D3236" t="s">
        <v>46</v>
      </c>
      <c r="E3236" t="s">
        <v>15</v>
      </c>
      <c r="F3236" t="s">
        <v>123</v>
      </c>
      <c r="G3236" t="s">
        <v>268</v>
      </c>
      <c r="H3236" s="1">
        <v>2018</v>
      </c>
      <c r="I3236" s="2">
        <v>9045</v>
      </c>
      <c r="J3236" s="3">
        <v>24930</v>
      </c>
      <c r="K3236">
        <f>Table1[[#This Row],[Total Revenue + Open]]/Table1[[#This Row],[Qty]]</f>
        <v>2.7562189054726369</v>
      </c>
      <c r="L3236">
        <f>Table1[[#This Row],[Qty]]/Table1[[#This Row],[Total Revenue + Open]]</f>
        <v>0.36281588447653429</v>
      </c>
    </row>
    <row r="3237" spans="1:12">
      <c r="A3237" t="s">
        <v>10</v>
      </c>
      <c r="B3237" t="s">
        <v>11</v>
      </c>
      <c r="C3237" t="s">
        <v>119</v>
      </c>
      <c r="D3237" t="s">
        <v>46</v>
      </c>
      <c r="E3237" t="s">
        <v>15</v>
      </c>
      <c r="F3237" t="s">
        <v>123</v>
      </c>
      <c r="G3237" t="s">
        <v>268</v>
      </c>
      <c r="H3237" s="1">
        <v>2018</v>
      </c>
      <c r="I3237" s="2">
        <v>1510</v>
      </c>
      <c r="J3237" s="3">
        <v>4155</v>
      </c>
      <c r="K3237">
        <f>Table1[[#This Row],[Total Revenue + Open]]/Table1[[#This Row],[Qty]]</f>
        <v>2.7516556291390728</v>
      </c>
      <c r="L3237">
        <f>Table1[[#This Row],[Qty]]/Table1[[#This Row],[Total Revenue + Open]]</f>
        <v>0.36341756919374246</v>
      </c>
    </row>
    <row r="3238" spans="1:12">
      <c r="A3238" t="s">
        <v>10</v>
      </c>
      <c r="B3238" t="s">
        <v>11</v>
      </c>
      <c r="C3238" t="s">
        <v>119</v>
      </c>
      <c r="D3238" t="s">
        <v>46</v>
      </c>
      <c r="E3238" t="s">
        <v>15</v>
      </c>
      <c r="F3238" t="s">
        <v>123</v>
      </c>
      <c r="G3238" t="s">
        <v>268</v>
      </c>
      <c r="H3238" s="1">
        <v>2018</v>
      </c>
      <c r="I3238" s="2">
        <v>2010</v>
      </c>
      <c r="J3238" s="3">
        <v>5540</v>
      </c>
      <c r="K3238">
        <f>Table1[[#This Row],[Total Revenue + Open]]/Table1[[#This Row],[Qty]]</f>
        <v>2.7562189054726369</v>
      </c>
      <c r="L3238">
        <f>Table1[[#This Row],[Qty]]/Table1[[#This Row],[Total Revenue + Open]]</f>
        <v>0.36281588447653429</v>
      </c>
    </row>
    <row r="3239" spans="1:12">
      <c r="A3239" t="s">
        <v>10</v>
      </c>
      <c r="B3239" t="s">
        <v>11</v>
      </c>
      <c r="C3239" t="s">
        <v>119</v>
      </c>
      <c r="D3239" t="s">
        <v>46</v>
      </c>
      <c r="E3239" t="s">
        <v>15</v>
      </c>
      <c r="F3239" t="s">
        <v>123</v>
      </c>
      <c r="G3239" t="s">
        <v>268</v>
      </c>
      <c r="H3239" s="1">
        <v>2019</v>
      </c>
      <c r="I3239" s="2">
        <v>500</v>
      </c>
      <c r="J3239" s="3">
        <v>1385</v>
      </c>
      <c r="K3239">
        <f>Table1[[#This Row],[Total Revenue + Open]]/Table1[[#This Row],[Qty]]</f>
        <v>2.77</v>
      </c>
      <c r="L3239">
        <f>Table1[[#This Row],[Qty]]/Table1[[#This Row],[Total Revenue + Open]]</f>
        <v>0.36101083032490977</v>
      </c>
    </row>
    <row r="3240" spans="1:12">
      <c r="A3240" t="s">
        <v>10</v>
      </c>
      <c r="B3240" t="s">
        <v>11</v>
      </c>
      <c r="C3240" t="s">
        <v>119</v>
      </c>
      <c r="D3240" t="s">
        <v>46</v>
      </c>
      <c r="E3240" t="s">
        <v>15</v>
      </c>
      <c r="F3240" t="s">
        <v>123</v>
      </c>
      <c r="G3240" t="s">
        <v>268</v>
      </c>
      <c r="H3240" s="1">
        <v>2017</v>
      </c>
      <c r="I3240" s="2">
        <v>2515</v>
      </c>
      <c r="J3240" s="3">
        <v>6925</v>
      </c>
      <c r="K3240">
        <f>Table1[[#This Row],[Total Revenue + Open]]/Table1[[#This Row],[Qty]]</f>
        <v>2.7534791252485089</v>
      </c>
      <c r="L3240">
        <f>Table1[[#This Row],[Qty]]/Table1[[#This Row],[Total Revenue + Open]]</f>
        <v>0.3631768953068592</v>
      </c>
    </row>
    <row r="3241" spans="1:12">
      <c r="A3241" t="s">
        <v>10</v>
      </c>
      <c r="B3241" t="s">
        <v>11</v>
      </c>
      <c r="C3241" t="s">
        <v>119</v>
      </c>
      <c r="D3241" t="s">
        <v>46</v>
      </c>
      <c r="E3241" t="s">
        <v>15</v>
      </c>
      <c r="F3241" t="s">
        <v>123</v>
      </c>
      <c r="G3241" t="s">
        <v>268</v>
      </c>
      <c r="H3241" s="1">
        <v>2017</v>
      </c>
      <c r="I3241" s="2">
        <v>500</v>
      </c>
      <c r="J3241" s="3">
        <v>1385</v>
      </c>
      <c r="K3241">
        <f>Table1[[#This Row],[Total Revenue + Open]]/Table1[[#This Row],[Qty]]</f>
        <v>2.77</v>
      </c>
      <c r="L3241">
        <f>Table1[[#This Row],[Qty]]/Table1[[#This Row],[Total Revenue + Open]]</f>
        <v>0.36101083032490977</v>
      </c>
    </row>
    <row r="3242" spans="1:12">
      <c r="A3242" t="s">
        <v>10</v>
      </c>
      <c r="B3242" t="s">
        <v>11</v>
      </c>
      <c r="C3242" t="s">
        <v>119</v>
      </c>
      <c r="D3242" t="s">
        <v>46</v>
      </c>
      <c r="E3242" t="s">
        <v>15</v>
      </c>
      <c r="F3242" t="s">
        <v>123</v>
      </c>
      <c r="G3242" t="s">
        <v>268</v>
      </c>
      <c r="H3242" s="1">
        <v>2017</v>
      </c>
      <c r="I3242" s="2">
        <v>19600</v>
      </c>
      <c r="J3242" s="3">
        <v>54015</v>
      </c>
      <c r="K3242">
        <f>Table1[[#This Row],[Total Revenue + Open]]/Table1[[#This Row],[Qty]]</f>
        <v>2.7558673469387753</v>
      </c>
      <c r="L3242">
        <f>Table1[[#This Row],[Qty]]/Table1[[#This Row],[Total Revenue + Open]]</f>
        <v>0.36286216791631953</v>
      </c>
    </row>
    <row r="3243" spans="1:12">
      <c r="A3243" t="s">
        <v>10</v>
      </c>
      <c r="B3243" t="s">
        <v>11</v>
      </c>
      <c r="C3243" t="s">
        <v>119</v>
      </c>
      <c r="D3243" t="s">
        <v>46</v>
      </c>
      <c r="E3243" t="s">
        <v>15</v>
      </c>
      <c r="F3243" t="s">
        <v>123</v>
      </c>
      <c r="G3243" t="s">
        <v>268</v>
      </c>
      <c r="H3243" s="1">
        <v>2017</v>
      </c>
      <c r="I3243" s="2">
        <v>13065</v>
      </c>
      <c r="J3243" s="3">
        <v>36010</v>
      </c>
      <c r="K3243">
        <f>Table1[[#This Row],[Total Revenue + Open]]/Table1[[#This Row],[Qty]]</f>
        <v>2.7562189054726369</v>
      </c>
      <c r="L3243">
        <f>Table1[[#This Row],[Qty]]/Table1[[#This Row],[Total Revenue + Open]]</f>
        <v>0.36281588447653429</v>
      </c>
    </row>
    <row r="3244" spans="1:12">
      <c r="A3244" t="s">
        <v>10</v>
      </c>
      <c r="B3244" t="s">
        <v>11</v>
      </c>
      <c r="C3244" t="s">
        <v>119</v>
      </c>
      <c r="D3244" t="s">
        <v>46</v>
      </c>
      <c r="E3244" t="s">
        <v>15</v>
      </c>
      <c r="F3244" t="s">
        <v>123</v>
      </c>
      <c r="G3244" t="s">
        <v>268</v>
      </c>
      <c r="H3244" s="1">
        <v>2018</v>
      </c>
      <c r="I3244" s="2">
        <v>5525</v>
      </c>
      <c r="J3244" s="3">
        <v>15235</v>
      </c>
      <c r="K3244">
        <f>Table1[[#This Row],[Total Revenue + Open]]/Table1[[#This Row],[Qty]]</f>
        <v>2.7574660633484163</v>
      </c>
      <c r="L3244">
        <f>Table1[[#This Row],[Qty]]/Table1[[#This Row],[Total Revenue + Open]]</f>
        <v>0.36265178864456843</v>
      </c>
    </row>
    <row r="3245" spans="1:12">
      <c r="A3245" t="s">
        <v>10</v>
      </c>
      <c r="B3245" t="s">
        <v>11</v>
      </c>
      <c r="C3245" t="s">
        <v>119</v>
      </c>
      <c r="D3245" t="s">
        <v>46</v>
      </c>
      <c r="E3245" t="s">
        <v>15</v>
      </c>
      <c r="F3245" t="s">
        <v>123</v>
      </c>
      <c r="G3245" t="s">
        <v>268</v>
      </c>
      <c r="H3245" s="1">
        <v>2018</v>
      </c>
      <c r="I3245" s="2">
        <v>2010</v>
      </c>
      <c r="J3245" s="3">
        <v>5540</v>
      </c>
      <c r="K3245">
        <f>Table1[[#This Row],[Total Revenue + Open]]/Table1[[#This Row],[Qty]]</f>
        <v>2.7562189054726369</v>
      </c>
      <c r="L3245">
        <f>Table1[[#This Row],[Qty]]/Table1[[#This Row],[Total Revenue + Open]]</f>
        <v>0.36281588447653429</v>
      </c>
    </row>
    <row r="3246" spans="1:12">
      <c r="A3246" t="s">
        <v>10</v>
      </c>
      <c r="B3246" t="s">
        <v>11</v>
      </c>
      <c r="C3246" t="s">
        <v>119</v>
      </c>
      <c r="D3246" t="s">
        <v>46</v>
      </c>
      <c r="E3246" t="s">
        <v>15</v>
      </c>
      <c r="F3246" t="s">
        <v>123</v>
      </c>
      <c r="G3246" t="s">
        <v>268</v>
      </c>
      <c r="H3246" s="1">
        <v>2018</v>
      </c>
      <c r="I3246" s="2">
        <v>3515</v>
      </c>
      <c r="J3246" s="3">
        <v>9695</v>
      </c>
      <c r="K3246">
        <f>Table1[[#This Row],[Total Revenue + Open]]/Table1[[#This Row],[Qty]]</f>
        <v>2.7581792318634424</v>
      </c>
      <c r="L3246">
        <f>Table1[[#This Row],[Qty]]/Table1[[#This Row],[Total Revenue + Open]]</f>
        <v>0.36255801959773076</v>
      </c>
    </row>
    <row r="3247" spans="1:12">
      <c r="A3247" t="s">
        <v>10</v>
      </c>
      <c r="B3247" t="s">
        <v>11</v>
      </c>
      <c r="C3247" t="s">
        <v>119</v>
      </c>
      <c r="D3247" t="s">
        <v>46</v>
      </c>
      <c r="E3247" t="s">
        <v>15</v>
      </c>
      <c r="F3247" t="s">
        <v>123</v>
      </c>
      <c r="G3247" t="s">
        <v>268</v>
      </c>
      <c r="H3247" s="1">
        <v>2018</v>
      </c>
      <c r="I3247" s="2">
        <v>2010</v>
      </c>
      <c r="J3247" s="3">
        <v>5540</v>
      </c>
      <c r="K3247">
        <f>Table1[[#This Row],[Total Revenue + Open]]/Table1[[#This Row],[Qty]]</f>
        <v>2.7562189054726369</v>
      </c>
      <c r="L3247">
        <f>Table1[[#This Row],[Qty]]/Table1[[#This Row],[Total Revenue + Open]]</f>
        <v>0.36281588447653429</v>
      </c>
    </row>
    <row r="3248" spans="1:12">
      <c r="A3248" t="s">
        <v>10</v>
      </c>
      <c r="B3248" t="s">
        <v>11</v>
      </c>
      <c r="C3248" t="s">
        <v>119</v>
      </c>
      <c r="D3248" t="s">
        <v>46</v>
      </c>
      <c r="E3248" t="s">
        <v>15</v>
      </c>
      <c r="F3248" t="s">
        <v>123</v>
      </c>
      <c r="G3248" t="s">
        <v>268</v>
      </c>
      <c r="H3248" s="1">
        <v>2019</v>
      </c>
      <c r="I3248" s="2">
        <v>1005</v>
      </c>
      <c r="J3248" s="3">
        <v>2770</v>
      </c>
      <c r="K3248">
        <f>Table1[[#This Row],[Total Revenue + Open]]/Table1[[#This Row],[Qty]]</f>
        <v>2.7562189054726369</v>
      </c>
      <c r="L3248">
        <f>Table1[[#This Row],[Qty]]/Table1[[#This Row],[Total Revenue + Open]]</f>
        <v>0.36281588447653429</v>
      </c>
    </row>
    <row r="3249" spans="1:12">
      <c r="A3249" t="s">
        <v>10</v>
      </c>
      <c r="B3249" t="s">
        <v>11</v>
      </c>
      <c r="C3249" t="s">
        <v>119</v>
      </c>
      <c r="D3249" t="s">
        <v>46</v>
      </c>
      <c r="E3249" t="s">
        <v>15</v>
      </c>
      <c r="F3249" t="s">
        <v>123</v>
      </c>
      <c r="G3249" t="s">
        <v>268</v>
      </c>
      <c r="H3249" s="1">
        <v>2017</v>
      </c>
      <c r="I3249" s="2">
        <v>1510</v>
      </c>
      <c r="J3249" s="3">
        <v>4155</v>
      </c>
      <c r="K3249">
        <f>Table1[[#This Row],[Total Revenue + Open]]/Table1[[#This Row],[Qty]]</f>
        <v>2.7516556291390728</v>
      </c>
      <c r="L3249">
        <f>Table1[[#This Row],[Qty]]/Table1[[#This Row],[Total Revenue + Open]]</f>
        <v>0.36341756919374246</v>
      </c>
    </row>
    <row r="3250" spans="1:12">
      <c r="A3250" t="s">
        <v>10</v>
      </c>
      <c r="B3250" t="s">
        <v>11</v>
      </c>
      <c r="C3250" t="s">
        <v>119</v>
      </c>
      <c r="D3250" t="s">
        <v>46</v>
      </c>
      <c r="E3250" t="s">
        <v>15</v>
      </c>
      <c r="F3250" t="s">
        <v>123</v>
      </c>
      <c r="G3250" t="s">
        <v>268</v>
      </c>
      <c r="H3250" s="1">
        <v>2017</v>
      </c>
      <c r="I3250" s="2">
        <v>1005</v>
      </c>
      <c r="J3250" s="3">
        <v>2770</v>
      </c>
      <c r="K3250">
        <f>Table1[[#This Row],[Total Revenue + Open]]/Table1[[#This Row],[Qty]]</f>
        <v>2.7562189054726369</v>
      </c>
      <c r="L3250">
        <f>Table1[[#This Row],[Qty]]/Table1[[#This Row],[Total Revenue + Open]]</f>
        <v>0.36281588447653429</v>
      </c>
    </row>
    <row r="3251" spans="1:12">
      <c r="A3251" t="s">
        <v>10</v>
      </c>
      <c r="B3251" t="s">
        <v>11</v>
      </c>
      <c r="C3251" t="s">
        <v>119</v>
      </c>
      <c r="D3251" t="s">
        <v>46</v>
      </c>
      <c r="E3251" t="s">
        <v>15</v>
      </c>
      <c r="F3251" t="s">
        <v>123</v>
      </c>
      <c r="G3251" t="s">
        <v>268</v>
      </c>
      <c r="H3251" s="1">
        <v>2017</v>
      </c>
      <c r="I3251" s="2">
        <v>1510</v>
      </c>
      <c r="J3251" s="3">
        <v>4155</v>
      </c>
      <c r="K3251">
        <f>Table1[[#This Row],[Total Revenue + Open]]/Table1[[#This Row],[Qty]]</f>
        <v>2.7516556291390728</v>
      </c>
      <c r="L3251">
        <f>Table1[[#This Row],[Qty]]/Table1[[#This Row],[Total Revenue + Open]]</f>
        <v>0.36341756919374246</v>
      </c>
    </row>
    <row r="3252" spans="1:12">
      <c r="A3252" t="s">
        <v>10</v>
      </c>
      <c r="B3252" t="s">
        <v>11</v>
      </c>
      <c r="C3252" t="s">
        <v>119</v>
      </c>
      <c r="D3252" t="s">
        <v>46</v>
      </c>
      <c r="E3252" t="s">
        <v>15</v>
      </c>
      <c r="F3252" t="s">
        <v>123</v>
      </c>
      <c r="G3252" t="s">
        <v>268</v>
      </c>
      <c r="H3252" s="1">
        <v>2018</v>
      </c>
      <c r="I3252" s="2">
        <v>9045</v>
      </c>
      <c r="J3252" s="3">
        <v>24930</v>
      </c>
      <c r="K3252">
        <f>Table1[[#This Row],[Total Revenue + Open]]/Table1[[#This Row],[Qty]]</f>
        <v>2.7562189054726369</v>
      </c>
      <c r="L3252">
        <f>Table1[[#This Row],[Qty]]/Table1[[#This Row],[Total Revenue + Open]]</f>
        <v>0.36281588447653429</v>
      </c>
    </row>
    <row r="3253" spans="1:12">
      <c r="A3253" t="s">
        <v>10</v>
      </c>
      <c r="B3253" t="s">
        <v>11</v>
      </c>
      <c r="C3253" t="s">
        <v>119</v>
      </c>
      <c r="D3253" t="s">
        <v>46</v>
      </c>
      <c r="E3253" t="s">
        <v>15</v>
      </c>
      <c r="F3253" t="s">
        <v>123</v>
      </c>
      <c r="G3253" t="s">
        <v>268</v>
      </c>
      <c r="H3253" s="1">
        <v>2018</v>
      </c>
      <c r="I3253" s="2">
        <v>500</v>
      </c>
      <c r="J3253" s="3">
        <v>1385</v>
      </c>
      <c r="K3253">
        <f>Table1[[#This Row],[Total Revenue + Open]]/Table1[[#This Row],[Qty]]</f>
        <v>2.77</v>
      </c>
      <c r="L3253">
        <f>Table1[[#This Row],[Qty]]/Table1[[#This Row],[Total Revenue + Open]]</f>
        <v>0.36101083032490977</v>
      </c>
    </row>
    <row r="3254" spans="1:12">
      <c r="A3254" t="s">
        <v>10</v>
      </c>
      <c r="B3254" t="s">
        <v>11</v>
      </c>
      <c r="C3254" t="s">
        <v>119</v>
      </c>
      <c r="D3254" t="s">
        <v>46</v>
      </c>
      <c r="E3254" t="s">
        <v>15</v>
      </c>
      <c r="F3254" t="s">
        <v>123</v>
      </c>
      <c r="G3254" t="s">
        <v>268</v>
      </c>
      <c r="H3254" s="1">
        <v>2018</v>
      </c>
      <c r="I3254" s="2">
        <v>4525</v>
      </c>
      <c r="J3254" s="3">
        <v>12465</v>
      </c>
      <c r="K3254">
        <f>Table1[[#This Row],[Total Revenue + Open]]/Table1[[#This Row],[Qty]]</f>
        <v>2.7546961325966852</v>
      </c>
      <c r="L3254">
        <f>Table1[[#This Row],[Qty]]/Table1[[#This Row],[Total Revenue + Open]]</f>
        <v>0.36301644604893701</v>
      </c>
    </row>
    <row r="3255" spans="1:12">
      <c r="A3255" t="s">
        <v>10</v>
      </c>
      <c r="B3255" t="s">
        <v>11</v>
      </c>
      <c r="C3255" t="s">
        <v>119</v>
      </c>
      <c r="D3255" t="s">
        <v>46</v>
      </c>
      <c r="E3255" t="s">
        <v>15</v>
      </c>
      <c r="F3255" t="s">
        <v>123</v>
      </c>
      <c r="G3255" t="s">
        <v>268</v>
      </c>
      <c r="H3255" s="1">
        <v>2019</v>
      </c>
      <c r="I3255" s="2">
        <v>5530</v>
      </c>
      <c r="J3255" s="3">
        <v>15235</v>
      </c>
      <c r="K3255">
        <f>Table1[[#This Row],[Total Revenue + Open]]/Table1[[#This Row],[Qty]]</f>
        <v>2.7549728752260396</v>
      </c>
      <c r="L3255">
        <f>Table1[[#This Row],[Qty]]/Table1[[#This Row],[Total Revenue + Open]]</f>
        <v>0.36297998030850015</v>
      </c>
    </row>
    <row r="3256" spans="1:12">
      <c r="A3256" t="s">
        <v>10</v>
      </c>
      <c r="B3256" t="s">
        <v>11</v>
      </c>
      <c r="C3256" t="s">
        <v>119</v>
      </c>
      <c r="D3256" t="s">
        <v>46</v>
      </c>
      <c r="E3256" t="s">
        <v>15</v>
      </c>
      <c r="F3256" t="s">
        <v>123</v>
      </c>
      <c r="G3256" t="s">
        <v>268</v>
      </c>
      <c r="H3256" s="1">
        <v>2019</v>
      </c>
      <c r="I3256" s="2">
        <v>1005</v>
      </c>
      <c r="J3256" s="3">
        <v>2770</v>
      </c>
      <c r="K3256">
        <f>Table1[[#This Row],[Total Revenue + Open]]/Table1[[#This Row],[Qty]]</f>
        <v>2.7562189054726369</v>
      </c>
      <c r="L3256">
        <f>Table1[[#This Row],[Qty]]/Table1[[#This Row],[Total Revenue + Open]]</f>
        <v>0.36281588447653429</v>
      </c>
    </row>
    <row r="3257" spans="1:12">
      <c r="A3257" t="s">
        <v>10</v>
      </c>
      <c r="B3257" t="s">
        <v>11</v>
      </c>
      <c r="C3257" t="s">
        <v>119</v>
      </c>
      <c r="D3257" t="s">
        <v>46</v>
      </c>
      <c r="E3257" t="s">
        <v>15</v>
      </c>
      <c r="F3257" t="s">
        <v>123</v>
      </c>
      <c r="G3257" t="s">
        <v>268</v>
      </c>
      <c r="H3257" s="1">
        <v>2017</v>
      </c>
      <c r="I3257" s="2">
        <v>7740</v>
      </c>
      <c r="J3257" s="3">
        <v>21329</v>
      </c>
      <c r="K3257">
        <f>Table1[[#This Row],[Total Revenue + Open]]/Table1[[#This Row],[Qty]]</f>
        <v>2.755684754521964</v>
      </c>
      <c r="L3257">
        <f>Table1[[#This Row],[Qty]]/Table1[[#This Row],[Total Revenue + Open]]</f>
        <v>0.36288621126166254</v>
      </c>
    </row>
    <row r="3258" spans="1:12">
      <c r="A3258" t="s">
        <v>10</v>
      </c>
      <c r="B3258" t="s">
        <v>11</v>
      </c>
      <c r="C3258" t="s">
        <v>119</v>
      </c>
      <c r="D3258" t="s">
        <v>46</v>
      </c>
      <c r="E3258" t="s">
        <v>15</v>
      </c>
      <c r="F3258" t="s">
        <v>123</v>
      </c>
      <c r="G3258" t="s">
        <v>268</v>
      </c>
      <c r="H3258" s="1">
        <v>2017</v>
      </c>
      <c r="I3258" s="2">
        <v>0</v>
      </c>
      <c r="J3258" s="3">
        <v>0</v>
      </c>
      <c r="K3258" t="e">
        <f>Table1[[#This Row],[Total Revenue + Open]]/Table1[[#This Row],[Qty]]</f>
        <v>#DIV/0!</v>
      </c>
      <c r="L3258" t="e">
        <f>Table1[[#This Row],[Qty]]/Table1[[#This Row],[Total Revenue + Open]]</f>
        <v>#DIV/0!</v>
      </c>
    </row>
    <row r="3259" spans="1:12">
      <c r="A3259" t="s">
        <v>10</v>
      </c>
      <c r="B3259" t="s">
        <v>11</v>
      </c>
      <c r="C3259" t="s">
        <v>119</v>
      </c>
      <c r="D3259" t="s">
        <v>46</v>
      </c>
      <c r="E3259" t="s">
        <v>15</v>
      </c>
      <c r="F3259" t="s">
        <v>123</v>
      </c>
      <c r="G3259" t="s">
        <v>268</v>
      </c>
      <c r="H3259" s="1">
        <v>2017</v>
      </c>
      <c r="I3259" s="2">
        <v>5530</v>
      </c>
      <c r="J3259" s="3">
        <v>15235</v>
      </c>
      <c r="K3259">
        <f>Table1[[#This Row],[Total Revenue + Open]]/Table1[[#This Row],[Qty]]</f>
        <v>2.7549728752260396</v>
      </c>
      <c r="L3259">
        <f>Table1[[#This Row],[Qty]]/Table1[[#This Row],[Total Revenue + Open]]</f>
        <v>0.36297998030850015</v>
      </c>
    </row>
    <row r="3260" spans="1:12">
      <c r="A3260" t="s">
        <v>10</v>
      </c>
      <c r="B3260" t="s">
        <v>11</v>
      </c>
      <c r="C3260" t="s">
        <v>119</v>
      </c>
      <c r="D3260" t="s">
        <v>46</v>
      </c>
      <c r="E3260" t="s">
        <v>15</v>
      </c>
      <c r="F3260" t="s">
        <v>123</v>
      </c>
      <c r="G3260" t="s">
        <v>268</v>
      </c>
      <c r="H3260" s="1">
        <v>2017</v>
      </c>
      <c r="I3260" s="2">
        <v>1005</v>
      </c>
      <c r="J3260" s="3">
        <v>2770</v>
      </c>
      <c r="K3260">
        <f>Table1[[#This Row],[Total Revenue + Open]]/Table1[[#This Row],[Qty]]</f>
        <v>2.7562189054726369</v>
      </c>
      <c r="L3260">
        <f>Table1[[#This Row],[Qty]]/Table1[[#This Row],[Total Revenue + Open]]</f>
        <v>0.36281588447653429</v>
      </c>
    </row>
    <row r="3261" spans="1:12">
      <c r="A3261" t="s">
        <v>10</v>
      </c>
      <c r="B3261" t="s">
        <v>11</v>
      </c>
      <c r="C3261" t="s">
        <v>119</v>
      </c>
      <c r="D3261" t="s">
        <v>46</v>
      </c>
      <c r="E3261" t="s">
        <v>15</v>
      </c>
      <c r="F3261" t="s">
        <v>123</v>
      </c>
      <c r="G3261" t="s">
        <v>268</v>
      </c>
      <c r="H3261" s="1">
        <v>2017</v>
      </c>
      <c r="I3261" s="2">
        <v>25630</v>
      </c>
      <c r="J3261" s="3">
        <v>70635</v>
      </c>
      <c r="K3261">
        <f>Table1[[#This Row],[Total Revenue + Open]]/Table1[[#This Row],[Qty]]</f>
        <v>2.7559500585251659</v>
      </c>
      <c r="L3261">
        <f>Table1[[#This Row],[Qty]]/Table1[[#This Row],[Total Revenue + Open]]</f>
        <v>0.3628512776951936</v>
      </c>
    </row>
    <row r="3262" spans="1:12">
      <c r="A3262" t="s">
        <v>10</v>
      </c>
      <c r="B3262" t="s">
        <v>11</v>
      </c>
      <c r="C3262" t="s">
        <v>119</v>
      </c>
      <c r="D3262" t="s">
        <v>46</v>
      </c>
      <c r="E3262" t="s">
        <v>15</v>
      </c>
      <c r="F3262" t="s">
        <v>123</v>
      </c>
      <c r="G3262" t="s">
        <v>268</v>
      </c>
      <c r="H3262" s="1">
        <v>2017</v>
      </c>
      <c r="I3262" s="2">
        <v>4020</v>
      </c>
      <c r="J3262" s="3">
        <v>11080</v>
      </c>
      <c r="K3262">
        <f>Table1[[#This Row],[Total Revenue + Open]]/Table1[[#This Row],[Qty]]</f>
        <v>2.7562189054726369</v>
      </c>
      <c r="L3262">
        <f>Table1[[#This Row],[Qty]]/Table1[[#This Row],[Total Revenue + Open]]</f>
        <v>0.36281588447653429</v>
      </c>
    </row>
    <row r="3263" spans="1:12">
      <c r="A3263" t="s">
        <v>10</v>
      </c>
      <c r="B3263" t="s">
        <v>11</v>
      </c>
      <c r="C3263" t="s">
        <v>119</v>
      </c>
      <c r="D3263" t="s">
        <v>46</v>
      </c>
      <c r="E3263" t="s">
        <v>15</v>
      </c>
      <c r="F3263" t="s">
        <v>123</v>
      </c>
      <c r="G3263" t="s">
        <v>268</v>
      </c>
      <c r="H3263" s="1">
        <v>2017</v>
      </c>
      <c r="I3263" s="2">
        <v>3015</v>
      </c>
      <c r="J3263" s="3">
        <v>8310</v>
      </c>
      <c r="K3263">
        <f>Table1[[#This Row],[Total Revenue + Open]]/Table1[[#This Row],[Qty]]</f>
        <v>2.7562189054726369</v>
      </c>
      <c r="L3263">
        <f>Table1[[#This Row],[Qty]]/Table1[[#This Row],[Total Revenue + Open]]</f>
        <v>0.36281588447653429</v>
      </c>
    </row>
    <row r="3264" spans="1:12">
      <c r="A3264" t="s">
        <v>10</v>
      </c>
      <c r="B3264" t="s">
        <v>11</v>
      </c>
      <c r="C3264" t="s">
        <v>119</v>
      </c>
      <c r="D3264" t="s">
        <v>46</v>
      </c>
      <c r="E3264" t="s">
        <v>15</v>
      </c>
      <c r="F3264" t="s">
        <v>123</v>
      </c>
      <c r="G3264" t="s">
        <v>268</v>
      </c>
      <c r="H3264" s="1">
        <v>2018</v>
      </c>
      <c r="I3264" s="2">
        <v>1510</v>
      </c>
      <c r="J3264" s="3">
        <v>4155</v>
      </c>
      <c r="K3264">
        <f>Table1[[#This Row],[Total Revenue + Open]]/Table1[[#This Row],[Qty]]</f>
        <v>2.7516556291390728</v>
      </c>
      <c r="L3264">
        <f>Table1[[#This Row],[Qty]]/Table1[[#This Row],[Total Revenue + Open]]</f>
        <v>0.36341756919374246</v>
      </c>
    </row>
    <row r="3265" spans="1:12">
      <c r="A3265" t="s">
        <v>10</v>
      </c>
      <c r="B3265" t="s">
        <v>11</v>
      </c>
      <c r="C3265" t="s">
        <v>119</v>
      </c>
      <c r="D3265" t="s">
        <v>46</v>
      </c>
      <c r="E3265" t="s">
        <v>15</v>
      </c>
      <c r="F3265" t="s">
        <v>123</v>
      </c>
      <c r="G3265" t="s">
        <v>268</v>
      </c>
      <c r="H3265" s="1">
        <v>2018</v>
      </c>
      <c r="I3265" s="2">
        <v>3520</v>
      </c>
      <c r="J3265" s="3">
        <v>9695</v>
      </c>
      <c r="K3265">
        <f>Table1[[#This Row],[Total Revenue + Open]]/Table1[[#This Row],[Qty]]</f>
        <v>2.7542613636363638</v>
      </c>
      <c r="L3265">
        <f>Table1[[#This Row],[Qty]]/Table1[[#This Row],[Total Revenue + Open]]</f>
        <v>0.36307374935533782</v>
      </c>
    </row>
    <row r="3266" spans="1:12">
      <c r="A3266" t="s">
        <v>10</v>
      </c>
      <c r="B3266" t="s">
        <v>11</v>
      </c>
      <c r="C3266" t="s">
        <v>119</v>
      </c>
      <c r="D3266" t="s">
        <v>46</v>
      </c>
      <c r="E3266" t="s">
        <v>15</v>
      </c>
      <c r="F3266" t="s">
        <v>123</v>
      </c>
      <c r="G3266" t="s">
        <v>268</v>
      </c>
      <c r="H3266" s="1">
        <v>2018</v>
      </c>
      <c r="I3266" s="2">
        <v>1510</v>
      </c>
      <c r="J3266" s="3">
        <v>4155</v>
      </c>
      <c r="K3266">
        <f>Table1[[#This Row],[Total Revenue + Open]]/Table1[[#This Row],[Qty]]</f>
        <v>2.7516556291390728</v>
      </c>
      <c r="L3266">
        <f>Table1[[#This Row],[Qty]]/Table1[[#This Row],[Total Revenue + Open]]</f>
        <v>0.36341756919374246</v>
      </c>
    </row>
    <row r="3267" spans="1:12">
      <c r="A3267" t="s">
        <v>10</v>
      </c>
      <c r="B3267" t="s">
        <v>11</v>
      </c>
      <c r="C3267" t="s">
        <v>119</v>
      </c>
      <c r="D3267" t="s">
        <v>46</v>
      </c>
      <c r="E3267" t="s">
        <v>15</v>
      </c>
      <c r="F3267" t="s">
        <v>123</v>
      </c>
      <c r="G3267" t="s">
        <v>268</v>
      </c>
      <c r="H3267" s="1">
        <v>2018</v>
      </c>
      <c r="I3267" s="2">
        <v>500</v>
      </c>
      <c r="J3267" s="3">
        <v>1385</v>
      </c>
      <c r="K3267">
        <f>Table1[[#This Row],[Total Revenue + Open]]/Table1[[#This Row],[Qty]]</f>
        <v>2.77</v>
      </c>
      <c r="L3267">
        <f>Table1[[#This Row],[Qty]]/Table1[[#This Row],[Total Revenue + Open]]</f>
        <v>0.36101083032490977</v>
      </c>
    </row>
    <row r="3268" spans="1:12">
      <c r="A3268" t="s">
        <v>10</v>
      </c>
      <c r="B3268" t="s">
        <v>11</v>
      </c>
      <c r="C3268" t="s">
        <v>119</v>
      </c>
      <c r="D3268" t="s">
        <v>46</v>
      </c>
      <c r="E3268" t="s">
        <v>15</v>
      </c>
      <c r="F3268" t="s">
        <v>123</v>
      </c>
      <c r="G3268" t="s">
        <v>268</v>
      </c>
      <c r="H3268" s="1">
        <v>2018</v>
      </c>
      <c r="I3268" s="2">
        <v>500</v>
      </c>
      <c r="J3268" s="3">
        <v>1385</v>
      </c>
      <c r="K3268">
        <f>Table1[[#This Row],[Total Revenue + Open]]/Table1[[#This Row],[Qty]]</f>
        <v>2.77</v>
      </c>
      <c r="L3268">
        <f>Table1[[#This Row],[Qty]]/Table1[[#This Row],[Total Revenue + Open]]</f>
        <v>0.36101083032490977</v>
      </c>
    </row>
    <row r="3269" spans="1:12">
      <c r="A3269" t="s">
        <v>10</v>
      </c>
      <c r="B3269" t="s">
        <v>11</v>
      </c>
      <c r="C3269" t="s">
        <v>119</v>
      </c>
      <c r="D3269" t="s">
        <v>46</v>
      </c>
      <c r="E3269" t="s">
        <v>15</v>
      </c>
      <c r="F3269" t="s">
        <v>123</v>
      </c>
      <c r="G3269" t="s">
        <v>268</v>
      </c>
      <c r="H3269" s="1">
        <v>2018</v>
      </c>
      <c r="I3269" s="2">
        <v>1005</v>
      </c>
      <c r="J3269" s="3">
        <v>2770</v>
      </c>
      <c r="K3269">
        <f>Table1[[#This Row],[Total Revenue + Open]]/Table1[[#This Row],[Qty]]</f>
        <v>2.7562189054726369</v>
      </c>
      <c r="L3269">
        <f>Table1[[#This Row],[Qty]]/Table1[[#This Row],[Total Revenue + Open]]</f>
        <v>0.36281588447653429</v>
      </c>
    </row>
    <row r="3270" spans="1:12">
      <c r="A3270" t="s">
        <v>10</v>
      </c>
      <c r="B3270" t="s">
        <v>11</v>
      </c>
      <c r="C3270" t="s">
        <v>119</v>
      </c>
      <c r="D3270" t="s">
        <v>46</v>
      </c>
      <c r="E3270" t="s">
        <v>15</v>
      </c>
      <c r="F3270" t="s">
        <v>123</v>
      </c>
      <c r="G3270" t="s">
        <v>268</v>
      </c>
      <c r="H3270" s="1">
        <v>2018</v>
      </c>
      <c r="I3270" s="2">
        <v>500</v>
      </c>
      <c r="J3270" s="3">
        <v>1385</v>
      </c>
      <c r="K3270">
        <f>Table1[[#This Row],[Total Revenue + Open]]/Table1[[#This Row],[Qty]]</f>
        <v>2.77</v>
      </c>
      <c r="L3270">
        <f>Table1[[#This Row],[Qty]]/Table1[[#This Row],[Total Revenue + Open]]</f>
        <v>0.36101083032490977</v>
      </c>
    </row>
    <row r="3271" spans="1:12">
      <c r="A3271" t="s">
        <v>10</v>
      </c>
      <c r="B3271" t="s">
        <v>11</v>
      </c>
      <c r="C3271" t="s">
        <v>119</v>
      </c>
      <c r="D3271" t="s">
        <v>46</v>
      </c>
      <c r="E3271" t="s">
        <v>15</v>
      </c>
      <c r="F3271" t="s">
        <v>131</v>
      </c>
      <c r="G3271" t="s">
        <v>269</v>
      </c>
      <c r="H3271" s="1">
        <v>2017</v>
      </c>
      <c r="I3271" s="2">
        <v>900</v>
      </c>
      <c r="J3271" s="3">
        <v>2385</v>
      </c>
      <c r="K3271">
        <f>Table1[[#This Row],[Total Revenue + Open]]/Table1[[#This Row],[Qty]]</f>
        <v>2.65</v>
      </c>
      <c r="L3271">
        <f>Table1[[#This Row],[Qty]]/Table1[[#This Row],[Total Revenue + Open]]</f>
        <v>0.37735849056603776</v>
      </c>
    </row>
    <row r="3272" spans="1:12">
      <c r="A3272" t="s">
        <v>10</v>
      </c>
      <c r="B3272" t="s">
        <v>11</v>
      </c>
      <c r="C3272" t="s">
        <v>119</v>
      </c>
      <c r="D3272" t="s">
        <v>46</v>
      </c>
      <c r="E3272" t="s">
        <v>15</v>
      </c>
      <c r="F3272" t="s">
        <v>131</v>
      </c>
      <c r="G3272" t="s">
        <v>269</v>
      </c>
      <c r="H3272" s="1">
        <v>2017</v>
      </c>
      <c r="I3272" s="2">
        <v>2615</v>
      </c>
      <c r="J3272" s="3">
        <v>6890</v>
      </c>
      <c r="K3272">
        <f>Table1[[#This Row],[Total Revenue + Open]]/Table1[[#This Row],[Qty]]</f>
        <v>2.6347992351816445</v>
      </c>
      <c r="L3272">
        <f>Table1[[#This Row],[Qty]]/Table1[[#This Row],[Total Revenue + Open]]</f>
        <v>0.37953555878084178</v>
      </c>
    </row>
    <row r="3273" spans="1:12">
      <c r="A3273" t="s">
        <v>10</v>
      </c>
      <c r="B3273" t="s">
        <v>11</v>
      </c>
      <c r="C3273" t="s">
        <v>119</v>
      </c>
      <c r="D3273" t="s">
        <v>46</v>
      </c>
      <c r="E3273" t="s">
        <v>15</v>
      </c>
      <c r="F3273" t="s">
        <v>131</v>
      </c>
      <c r="G3273" t="s">
        <v>269</v>
      </c>
      <c r="H3273" s="1">
        <v>2017</v>
      </c>
      <c r="I3273" s="2">
        <v>1510</v>
      </c>
      <c r="J3273" s="3">
        <v>3975</v>
      </c>
      <c r="K3273">
        <f>Table1[[#This Row],[Total Revenue + Open]]/Table1[[#This Row],[Qty]]</f>
        <v>2.6324503311258276</v>
      </c>
      <c r="L3273">
        <f>Table1[[#This Row],[Qty]]/Table1[[#This Row],[Total Revenue + Open]]</f>
        <v>0.37987421383647801</v>
      </c>
    </row>
    <row r="3274" spans="1:12">
      <c r="A3274" t="s">
        <v>10</v>
      </c>
      <c r="B3274" t="s">
        <v>11</v>
      </c>
      <c r="C3274" t="s">
        <v>119</v>
      </c>
      <c r="D3274" t="s">
        <v>46</v>
      </c>
      <c r="E3274" t="s">
        <v>15</v>
      </c>
      <c r="F3274" t="s">
        <v>131</v>
      </c>
      <c r="G3274" t="s">
        <v>269</v>
      </c>
      <c r="H3274" s="1">
        <v>2017</v>
      </c>
      <c r="I3274" s="2">
        <v>0</v>
      </c>
      <c r="J3274" s="3">
        <v>0</v>
      </c>
      <c r="K3274" t="e">
        <f>Table1[[#This Row],[Total Revenue + Open]]/Table1[[#This Row],[Qty]]</f>
        <v>#DIV/0!</v>
      </c>
      <c r="L3274" t="e">
        <f>Table1[[#This Row],[Qty]]/Table1[[#This Row],[Total Revenue + Open]]</f>
        <v>#DIV/0!</v>
      </c>
    </row>
    <row r="3275" spans="1:12">
      <c r="A3275" t="s">
        <v>10</v>
      </c>
      <c r="B3275" t="s">
        <v>11</v>
      </c>
      <c r="C3275" t="s">
        <v>119</v>
      </c>
      <c r="D3275" t="s">
        <v>46</v>
      </c>
      <c r="E3275" t="s">
        <v>15</v>
      </c>
      <c r="F3275" t="s">
        <v>131</v>
      </c>
      <c r="G3275" t="s">
        <v>270</v>
      </c>
      <c r="H3275" s="1">
        <v>2017</v>
      </c>
      <c r="I3275" s="2">
        <v>0</v>
      </c>
      <c r="J3275" s="3">
        <v>0</v>
      </c>
      <c r="K3275" t="e">
        <f>Table1[[#This Row],[Total Revenue + Open]]/Table1[[#This Row],[Qty]]</f>
        <v>#DIV/0!</v>
      </c>
      <c r="L3275" t="e">
        <f>Table1[[#This Row],[Qty]]/Table1[[#This Row],[Total Revenue + Open]]</f>
        <v>#DIV/0!</v>
      </c>
    </row>
    <row r="3276" spans="1:12">
      <c r="A3276" t="s">
        <v>10</v>
      </c>
      <c r="B3276" t="s">
        <v>11</v>
      </c>
      <c r="C3276" t="s">
        <v>119</v>
      </c>
      <c r="D3276" t="s">
        <v>46</v>
      </c>
      <c r="E3276" t="s">
        <v>15</v>
      </c>
      <c r="F3276" t="s">
        <v>131</v>
      </c>
      <c r="G3276" t="s">
        <v>270</v>
      </c>
      <c r="H3276" s="1">
        <v>2017</v>
      </c>
      <c r="I3276" s="2">
        <v>14270</v>
      </c>
      <c r="J3276" s="3">
        <v>37630</v>
      </c>
      <c r="K3276">
        <f>Table1[[#This Row],[Total Revenue + Open]]/Table1[[#This Row],[Qty]]</f>
        <v>2.637000700770848</v>
      </c>
      <c r="L3276">
        <f>Table1[[#This Row],[Qty]]/Table1[[#This Row],[Total Revenue + Open]]</f>
        <v>0.37921870847727879</v>
      </c>
    </row>
    <row r="3277" spans="1:12">
      <c r="A3277" t="s">
        <v>10</v>
      </c>
      <c r="B3277" t="s">
        <v>11</v>
      </c>
      <c r="C3277" t="s">
        <v>119</v>
      </c>
      <c r="D3277" t="s">
        <v>46</v>
      </c>
      <c r="E3277" t="s">
        <v>15</v>
      </c>
      <c r="F3277" t="s">
        <v>131</v>
      </c>
      <c r="G3277" t="s">
        <v>270</v>
      </c>
      <c r="H3277" s="1">
        <v>2017</v>
      </c>
      <c r="I3277" s="2">
        <v>11360</v>
      </c>
      <c r="J3277" s="3">
        <v>29945</v>
      </c>
      <c r="K3277">
        <f>Table1[[#This Row],[Total Revenue + Open]]/Table1[[#This Row],[Qty]]</f>
        <v>2.6360035211267605</v>
      </c>
      <c r="L3277">
        <f>Table1[[#This Row],[Qty]]/Table1[[#This Row],[Total Revenue + Open]]</f>
        <v>0.37936216396727335</v>
      </c>
    </row>
    <row r="3278" spans="1:12">
      <c r="A3278" t="s">
        <v>10</v>
      </c>
      <c r="B3278" t="s">
        <v>11</v>
      </c>
      <c r="C3278" t="s">
        <v>119</v>
      </c>
      <c r="D3278" t="s">
        <v>46</v>
      </c>
      <c r="E3278" t="s">
        <v>15</v>
      </c>
      <c r="F3278" t="s">
        <v>131</v>
      </c>
      <c r="G3278" t="s">
        <v>270</v>
      </c>
      <c r="H3278" s="1">
        <v>2017</v>
      </c>
      <c r="I3278" s="2">
        <v>7235</v>
      </c>
      <c r="J3278" s="3">
        <v>19080</v>
      </c>
      <c r="K3278">
        <f>Table1[[#This Row],[Total Revenue + Open]]/Table1[[#This Row],[Qty]]</f>
        <v>2.637180373185902</v>
      </c>
      <c r="L3278">
        <f>Table1[[#This Row],[Qty]]/Table1[[#This Row],[Total Revenue + Open]]</f>
        <v>0.37919287211740044</v>
      </c>
    </row>
    <row r="3279" spans="1:12">
      <c r="A3279" t="s">
        <v>10</v>
      </c>
      <c r="B3279" t="s">
        <v>11</v>
      </c>
      <c r="C3279" t="s">
        <v>119</v>
      </c>
      <c r="D3279" t="s">
        <v>46</v>
      </c>
      <c r="E3279" t="s">
        <v>15</v>
      </c>
      <c r="F3279" t="s">
        <v>131</v>
      </c>
      <c r="G3279" t="s">
        <v>270</v>
      </c>
      <c r="H3279" s="1">
        <v>2017</v>
      </c>
      <c r="I3279" s="2">
        <v>1005</v>
      </c>
      <c r="J3279" s="3">
        <v>2650</v>
      </c>
      <c r="K3279">
        <f>Table1[[#This Row],[Total Revenue + Open]]/Table1[[#This Row],[Qty]]</f>
        <v>2.6368159203980102</v>
      </c>
      <c r="L3279">
        <f>Table1[[#This Row],[Qty]]/Table1[[#This Row],[Total Revenue + Open]]</f>
        <v>0.37924528301886795</v>
      </c>
    </row>
    <row r="3280" spans="1:12">
      <c r="A3280" t="s">
        <v>10</v>
      </c>
      <c r="B3280" t="s">
        <v>11</v>
      </c>
      <c r="C3280" t="s">
        <v>119</v>
      </c>
      <c r="D3280" t="s">
        <v>46</v>
      </c>
      <c r="E3280" t="s">
        <v>15</v>
      </c>
      <c r="F3280" t="s">
        <v>131</v>
      </c>
      <c r="G3280" t="s">
        <v>270</v>
      </c>
      <c r="H3280" s="1">
        <v>2017</v>
      </c>
      <c r="I3280" s="2">
        <v>0</v>
      </c>
      <c r="J3280" s="3">
        <v>0</v>
      </c>
      <c r="K3280" t="e">
        <f>Table1[[#This Row],[Total Revenue + Open]]/Table1[[#This Row],[Qty]]</f>
        <v>#DIV/0!</v>
      </c>
      <c r="L3280" t="e">
        <f>Table1[[#This Row],[Qty]]/Table1[[#This Row],[Total Revenue + Open]]</f>
        <v>#DIV/0!</v>
      </c>
    </row>
    <row r="3281" spans="1:12">
      <c r="A3281" t="s">
        <v>10</v>
      </c>
      <c r="B3281" t="s">
        <v>11</v>
      </c>
      <c r="C3281" t="s">
        <v>119</v>
      </c>
      <c r="D3281" t="s">
        <v>46</v>
      </c>
      <c r="E3281" t="s">
        <v>15</v>
      </c>
      <c r="F3281" t="s">
        <v>131</v>
      </c>
      <c r="G3281" t="s">
        <v>271</v>
      </c>
      <c r="H3281" s="1">
        <v>2017</v>
      </c>
      <c r="I3281" s="2">
        <v>0</v>
      </c>
      <c r="J3281" s="3">
        <v>0</v>
      </c>
      <c r="K3281" t="e">
        <f>Table1[[#This Row],[Total Revenue + Open]]/Table1[[#This Row],[Qty]]</f>
        <v>#DIV/0!</v>
      </c>
      <c r="L3281" t="e">
        <f>Table1[[#This Row],[Qty]]/Table1[[#This Row],[Total Revenue + Open]]</f>
        <v>#DIV/0!</v>
      </c>
    </row>
    <row r="3282" spans="1:12">
      <c r="A3282" t="s">
        <v>10</v>
      </c>
      <c r="B3282" t="s">
        <v>11</v>
      </c>
      <c r="C3282" t="s">
        <v>119</v>
      </c>
      <c r="D3282" t="s">
        <v>46</v>
      </c>
      <c r="E3282" t="s">
        <v>15</v>
      </c>
      <c r="F3282" t="s">
        <v>131</v>
      </c>
      <c r="G3282" t="s">
        <v>271</v>
      </c>
      <c r="H3282" s="1">
        <v>2017</v>
      </c>
      <c r="I3282" s="2">
        <v>5430</v>
      </c>
      <c r="J3282" s="3">
        <v>14310</v>
      </c>
      <c r="K3282">
        <f>Table1[[#This Row],[Total Revenue + Open]]/Table1[[#This Row],[Qty]]</f>
        <v>2.6353591160220993</v>
      </c>
      <c r="L3282">
        <f>Table1[[#This Row],[Qty]]/Table1[[#This Row],[Total Revenue + Open]]</f>
        <v>0.37945492662473795</v>
      </c>
    </row>
    <row r="3283" spans="1:12">
      <c r="A3283" t="s">
        <v>10</v>
      </c>
      <c r="B3283" t="s">
        <v>11</v>
      </c>
      <c r="C3283" t="s">
        <v>119</v>
      </c>
      <c r="D3283" t="s">
        <v>46</v>
      </c>
      <c r="E3283" t="s">
        <v>15</v>
      </c>
      <c r="F3283" t="s">
        <v>131</v>
      </c>
      <c r="G3283" t="s">
        <v>271</v>
      </c>
      <c r="H3283" s="1">
        <v>2017</v>
      </c>
      <c r="I3283" s="2">
        <v>8645</v>
      </c>
      <c r="J3283" s="3">
        <v>22790</v>
      </c>
      <c r="K3283">
        <f>Table1[[#This Row],[Total Revenue + Open]]/Table1[[#This Row],[Qty]]</f>
        <v>2.636205899363794</v>
      </c>
      <c r="L3283">
        <f>Table1[[#This Row],[Qty]]/Table1[[#This Row],[Total Revenue + Open]]</f>
        <v>0.37933304080737168</v>
      </c>
    </row>
    <row r="3284" spans="1:12">
      <c r="A3284" t="s">
        <v>10</v>
      </c>
      <c r="B3284" t="s">
        <v>11</v>
      </c>
      <c r="C3284" t="s">
        <v>119</v>
      </c>
      <c r="D3284" t="s">
        <v>46</v>
      </c>
      <c r="E3284" t="s">
        <v>15</v>
      </c>
      <c r="F3284" t="s">
        <v>131</v>
      </c>
      <c r="G3284" t="s">
        <v>271</v>
      </c>
      <c r="H3284" s="1">
        <v>2017</v>
      </c>
      <c r="I3284" s="2">
        <v>2815</v>
      </c>
      <c r="J3284" s="3">
        <v>7420</v>
      </c>
      <c r="K3284">
        <f>Table1[[#This Row],[Total Revenue + Open]]/Table1[[#This Row],[Qty]]</f>
        <v>2.6358792184724691</v>
      </c>
      <c r="L3284">
        <f>Table1[[#This Row],[Qty]]/Table1[[#This Row],[Total Revenue + Open]]</f>
        <v>0.37938005390835577</v>
      </c>
    </row>
    <row r="3285" spans="1:12">
      <c r="A3285" t="s">
        <v>10</v>
      </c>
      <c r="B3285" t="s">
        <v>11</v>
      </c>
      <c r="C3285" t="s">
        <v>119</v>
      </c>
      <c r="D3285" t="s">
        <v>46</v>
      </c>
      <c r="E3285" t="s">
        <v>15</v>
      </c>
      <c r="F3285" t="s">
        <v>131</v>
      </c>
      <c r="G3285" t="s">
        <v>271</v>
      </c>
      <c r="H3285" s="1">
        <v>2017</v>
      </c>
      <c r="I3285" s="2">
        <v>1005</v>
      </c>
      <c r="J3285" s="3">
        <v>2650</v>
      </c>
      <c r="K3285">
        <f>Table1[[#This Row],[Total Revenue + Open]]/Table1[[#This Row],[Qty]]</f>
        <v>2.6368159203980102</v>
      </c>
      <c r="L3285">
        <f>Table1[[#This Row],[Qty]]/Table1[[#This Row],[Total Revenue + Open]]</f>
        <v>0.37924528301886795</v>
      </c>
    </row>
    <row r="3286" spans="1:12">
      <c r="A3286" t="s">
        <v>10</v>
      </c>
      <c r="B3286" t="s">
        <v>11</v>
      </c>
      <c r="C3286" t="s">
        <v>119</v>
      </c>
      <c r="D3286" t="s">
        <v>46</v>
      </c>
      <c r="E3286" t="s">
        <v>15</v>
      </c>
      <c r="F3286" t="s">
        <v>131</v>
      </c>
      <c r="G3286" t="s">
        <v>271</v>
      </c>
      <c r="H3286" s="1">
        <v>2017</v>
      </c>
      <c r="I3286" s="2">
        <v>2615</v>
      </c>
      <c r="J3286" s="3">
        <v>6890</v>
      </c>
      <c r="K3286">
        <f>Table1[[#This Row],[Total Revenue + Open]]/Table1[[#This Row],[Qty]]</f>
        <v>2.6347992351816445</v>
      </c>
      <c r="L3286">
        <f>Table1[[#This Row],[Qty]]/Table1[[#This Row],[Total Revenue + Open]]</f>
        <v>0.37953555878084178</v>
      </c>
    </row>
    <row r="3287" spans="1:12">
      <c r="A3287" t="s">
        <v>10</v>
      </c>
      <c r="B3287" t="s">
        <v>11</v>
      </c>
      <c r="C3287" t="s">
        <v>119</v>
      </c>
      <c r="D3287" t="s">
        <v>46</v>
      </c>
      <c r="E3287" t="s">
        <v>15</v>
      </c>
      <c r="F3287" t="s">
        <v>131</v>
      </c>
      <c r="G3287" t="s">
        <v>271</v>
      </c>
      <c r="H3287" s="1">
        <v>2017</v>
      </c>
      <c r="I3287" s="2">
        <v>600</v>
      </c>
      <c r="J3287" s="3">
        <v>1590</v>
      </c>
      <c r="K3287">
        <f>Table1[[#This Row],[Total Revenue + Open]]/Table1[[#This Row],[Qty]]</f>
        <v>2.65</v>
      </c>
      <c r="L3287">
        <f>Table1[[#This Row],[Qty]]/Table1[[#This Row],[Total Revenue + Open]]</f>
        <v>0.37735849056603776</v>
      </c>
    </row>
    <row r="3288" spans="1:12">
      <c r="A3288" t="s">
        <v>10</v>
      </c>
      <c r="B3288" t="s">
        <v>11</v>
      </c>
      <c r="C3288" t="s">
        <v>119</v>
      </c>
      <c r="D3288" t="s">
        <v>46</v>
      </c>
      <c r="E3288" t="s">
        <v>15</v>
      </c>
      <c r="F3288" t="s">
        <v>131</v>
      </c>
      <c r="G3288" t="s">
        <v>272</v>
      </c>
      <c r="H3288" s="1">
        <v>2017</v>
      </c>
      <c r="I3288" s="2">
        <v>2010</v>
      </c>
      <c r="J3288" s="3">
        <v>5100</v>
      </c>
      <c r="K3288">
        <f>Table1[[#This Row],[Total Revenue + Open]]/Table1[[#This Row],[Qty]]</f>
        <v>2.5373134328358211</v>
      </c>
      <c r="L3288">
        <f>Table1[[#This Row],[Qty]]/Table1[[#This Row],[Total Revenue + Open]]</f>
        <v>0.39411764705882352</v>
      </c>
    </row>
    <row r="3289" spans="1:12">
      <c r="A3289" t="s">
        <v>10</v>
      </c>
      <c r="B3289" t="s">
        <v>11</v>
      </c>
      <c r="C3289" t="s">
        <v>119</v>
      </c>
      <c r="D3289" t="s">
        <v>46</v>
      </c>
      <c r="E3289" t="s">
        <v>15</v>
      </c>
      <c r="F3289" t="s">
        <v>131</v>
      </c>
      <c r="G3289" t="s">
        <v>272</v>
      </c>
      <c r="H3289" s="1">
        <v>2017</v>
      </c>
      <c r="I3289" s="2">
        <v>1405</v>
      </c>
      <c r="J3289" s="3">
        <v>3570</v>
      </c>
      <c r="K3289">
        <f>Table1[[#This Row],[Total Revenue + Open]]/Table1[[#This Row],[Qty]]</f>
        <v>2.5409252669039146</v>
      </c>
      <c r="L3289">
        <f>Table1[[#This Row],[Qty]]/Table1[[#This Row],[Total Revenue + Open]]</f>
        <v>0.39355742296918766</v>
      </c>
    </row>
    <row r="3290" spans="1:12">
      <c r="A3290" t="s">
        <v>10</v>
      </c>
      <c r="B3290" t="s">
        <v>11</v>
      </c>
      <c r="C3290" t="s">
        <v>119</v>
      </c>
      <c r="D3290" t="s">
        <v>46</v>
      </c>
      <c r="E3290" t="s">
        <v>15</v>
      </c>
      <c r="F3290" t="s">
        <v>131</v>
      </c>
      <c r="G3290" t="s">
        <v>273</v>
      </c>
      <c r="H3290" s="1">
        <v>2017</v>
      </c>
      <c r="I3290" s="2">
        <v>0</v>
      </c>
      <c r="J3290" s="3">
        <v>0</v>
      </c>
      <c r="K3290" t="e">
        <f>Table1[[#This Row],[Total Revenue + Open]]/Table1[[#This Row],[Qty]]</f>
        <v>#DIV/0!</v>
      </c>
      <c r="L3290" t="e">
        <f>Table1[[#This Row],[Qty]]/Table1[[#This Row],[Total Revenue + Open]]</f>
        <v>#DIV/0!</v>
      </c>
    </row>
    <row r="3291" spans="1:12">
      <c r="A3291" t="s">
        <v>10</v>
      </c>
      <c r="B3291" t="s">
        <v>11</v>
      </c>
      <c r="C3291" t="s">
        <v>119</v>
      </c>
      <c r="D3291" t="s">
        <v>46</v>
      </c>
      <c r="E3291" t="s">
        <v>15</v>
      </c>
      <c r="F3291" t="s">
        <v>131</v>
      </c>
      <c r="G3291" t="s">
        <v>273</v>
      </c>
      <c r="H3291" s="1">
        <v>2017</v>
      </c>
      <c r="I3291" s="2">
        <v>3215</v>
      </c>
      <c r="J3291" s="3">
        <v>8160</v>
      </c>
      <c r="K3291">
        <f>Table1[[#This Row],[Total Revenue + Open]]/Table1[[#This Row],[Qty]]</f>
        <v>2.5381026438569205</v>
      </c>
      <c r="L3291">
        <f>Table1[[#This Row],[Qty]]/Table1[[#This Row],[Total Revenue + Open]]</f>
        <v>0.39399509803921567</v>
      </c>
    </row>
    <row r="3292" spans="1:12">
      <c r="A3292" t="s">
        <v>10</v>
      </c>
      <c r="B3292" t="s">
        <v>11</v>
      </c>
      <c r="C3292" t="s">
        <v>119</v>
      </c>
      <c r="D3292" t="s">
        <v>46</v>
      </c>
      <c r="E3292" t="s">
        <v>15</v>
      </c>
      <c r="F3292" t="s">
        <v>131</v>
      </c>
      <c r="G3292" t="s">
        <v>273</v>
      </c>
      <c r="H3292" s="1">
        <v>2017</v>
      </c>
      <c r="I3292" s="2">
        <v>3215</v>
      </c>
      <c r="J3292" s="3">
        <v>8160</v>
      </c>
      <c r="K3292">
        <f>Table1[[#This Row],[Total Revenue + Open]]/Table1[[#This Row],[Qty]]</f>
        <v>2.5381026438569205</v>
      </c>
      <c r="L3292">
        <f>Table1[[#This Row],[Qty]]/Table1[[#This Row],[Total Revenue + Open]]</f>
        <v>0.39399509803921567</v>
      </c>
    </row>
    <row r="3293" spans="1:12">
      <c r="A3293" t="s">
        <v>10</v>
      </c>
      <c r="B3293" t="s">
        <v>11</v>
      </c>
      <c r="C3293" t="s">
        <v>119</v>
      </c>
      <c r="D3293" t="s">
        <v>46</v>
      </c>
      <c r="E3293" t="s">
        <v>15</v>
      </c>
      <c r="F3293" t="s">
        <v>131</v>
      </c>
      <c r="G3293" t="s">
        <v>273</v>
      </c>
      <c r="H3293" s="1">
        <v>2017</v>
      </c>
      <c r="I3293" s="2">
        <v>1205</v>
      </c>
      <c r="J3293" s="3">
        <v>3060</v>
      </c>
      <c r="K3293">
        <f>Table1[[#This Row],[Total Revenue + Open]]/Table1[[#This Row],[Qty]]</f>
        <v>2.5394190871369293</v>
      </c>
      <c r="L3293">
        <f>Table1[[#This Row],[Qty]]/Table1[[#This Row],[Total Revenue + Open]]</f>
        <v>0.3937908496732026</v>
      </c>
    </row>
    <row r="3294" spans="1:12">
      <c r="A3294" t="s">
        <v>10</v>
      </c>
      <c r="B3294" t="s">
        <v>11</v>
      </c>
      <c r="C3294" t="s">
        <v>119</v>
      </c>
      <c r="D3294" t="s">
        <v>46</v>
      </c>
      <c r="E3294" t="s">
        <v>15</v>
      </c>
      <c r="F3294" t="s">
        <v>131</v>
      </c>
      <c r="G3294" t="s">
        <v>273</v>
      </c>
      <c r="H3294" s="1">
        <v>2017</v>
      </c>
      <c r="I3294" s="2">
        <v>0</v>
      </c>
      <c r="J3294" s="3">
        <v>0</v>
      </c>
      <c r="K3294" t="e">
        <f>Table1[[#This Row],[Total Revenue + Open]]/Table1[[#This Row],[Qty]]</f>
        <v>#DIV/0!</v>
      </c>
      <c r="L3294" t="e">
        <f>Table1[[#This Row],[Qty]]/Table1[[#This Row],[Total Revenue + Open]]</f>
        <v>#DIV/0!</v>
      </c>
    </row>
    <row r="3295" spans="1:12">
      <c r="A3295" t="s">
        <v>10</v>
      </c>
      <c r="B3295" t="s">
        <v>11</v>
      </c>
      <c r="C3295" t="s">
        <v>119</v>
      </c>
      <c r="D3295" t="s">
        <v>46</v>
      </c>
      <c r="E3295" t="s">
        <v>15</v>
      </c>
      <c r="F3295" t="s">
        <v>131</v>
      </c>
      <c r="G3295" t="s">
        <v>273</v>
      </c>
      <c r="H3295" s="1">
        <v>2017</v>
      </c>
      <c r="I3295" s="2">
        <v>500</v>
      </c>
      <c r="J3295" s="3">
        <v>1275</v>
      </c>
      <c r="K3295">
        <f>Table1[[#This Row],[Total Revenue + Open]]/Table1[[#This Row],[Qty]]</f>
        <v>2.5499999999999998</v>
      </c>
      <c r="L3295">
        <f>Table1[[#This Row],[Qty]]/Table1[[#This Row],[Total Revenue + Open]]</f>
        <v>0.39215686274509803</v>
      </c>
    </row>
    <row r="3296" spans="1:12">
      <c r="A3296" t="s">
        <v>10</v>
      </c>
      <c r="B3296" t="s">
        <v>11</v>
      </c>
      <c r="C3296" t="s">
        <v>119</v>
      </c>
      <c r="D3296" t="s">
        <v>46</v>
      </c>
      <c r="E3296" t="s">
        <v>15</v>
      </c>
      <c r="F3296" t="s">
        <v>131</v>
      </c>
      <c r="G3296" t="s">
        <v>273</v>
      </c>
      <c r="H3296" s="1">
        <v>2017</v>
      </c>
      <c r="I3296" s="2">
        <v>0</v>
      </c>
      <c r="J3296" s="3">
        <v>0</v>
      </c>
      <c r="K3296" t="e">
        <f>Table1[[#This Row],[Total Revenue + Open]]/Table1[[#This Row],[Qty]]</f>
        <v>#DIV/0!</v>
      </c>
      <c r="L3296" t="e">
        <f>Table1[[#This Row],[Qty]]/Table1[[#This Row],[Total Revenue + Open]]</f>
        <v>#DIV/0!</v>
      </c>
    </row>
    <row r="3297" spans="1:12">
      <c r="A3297" t="s">
        <v>10</v>
      </c>
      <c r="B3297" t="s">
        <v>11</v>
      </c>
      <c r="C3297" t="s">
        <v>119</v>
      </c>
      <c r="D3297" t="s">
        <v>46</v>
      </c>
      <c r="E3297" t="s">
        <v>15</v>
      </c>
      <c r="F3297" t="s">
        <v>131</v>
      </c>
      <c r="G3297" t="s">
        <v>273</v>
      </c>
      <c r="H3297" s="1">
        <v>2018</v>
      </c>
      <c r="I3297" s="2">
        <v>2010</v>
      </c>
      <c r="J3297" s="3">
        <v>5100</v>
      </c>
      <c r="K3297">
        <f>Table1[[#This Row],[Total Revenue + Open]]/Table1[[#This Row],[Qty]]</f>
        <v>2.5373134328358211</v>
      </c>
      <c r="L3297">
        <f>Table1[[#This Row],[Qty]]/Table1[[#This Row],[Total Revenue + Open]]</f>
        <v>0.39411764705882352</v>
      </c>
    </row>
    <row r="3298" spans="1:12">
      <c r="A3298" t="s">
        <v>10</v>
      </c>
      <c r="B3298" t="s">
        <v>11</v>
      </c>
      <c r="C3298" t="s">
        <v>119</v>
      </c>
      <c r="D3298" t="s">
        <v>46</v>
      </c>
      <c r="E3298" t="s">
        <v>15</v>
      </c>
      <c r="F3298" t="s">
        <v>131</v>
      </c>
      <c r="G3298" t="s">
        <v>273</v>
      </c>
      <c r="H3298" s="1">
        <v>2018</v>
      </c>
      <c r="I3298" s="2">
        <v>2010</v>
      </c>
      <c r="J3298" s="3">
        <v>5100</v>
      </c>
      <c r="K3298">
        <f>Table1[[#This Row],[Total Revenue + Open]]/Table1[[#This Row],[Qty]]</f>
        <v>2.5373134328358211</v>
      </c>
      <c r="L3298">
        <f>Table1[[#This Row],[Qty]]/Table1[[#This Row],[Total Revenue + Open]]</f>
        <v>0.39411764705882352</v>
      </c>
    </row>
    <row r="3299" spans="1:12">
      <c r="A3299" t="s">
        <v>10</v>
      </c>
      <c r="B3299" t="s">
        <v>11</v>
      </c>
      <c r="C3299" t="s">
        <v>119</v>
      </c>
      <c r="D3299" t="s">
        <v>46</v>
      </c>
      <c r="E3299" t="s">
        <v>15</v>
      </c>
      <c r="F3299" t="s">
        <v>131</v>
      </c>
      <c r="G3299" t="s">
        <v>274</v>
      </c>
      <c r="H3299" s="1">
        <v>2017</v>
      </c>
      <c r="I3299" s="2">
        <v>0</v>
      </c>
      <c r="J3299" s="3">
        <v>0</v>
      </c>
      <c r="K3299" t="e">
        <f>Table1[[#This Row],[Total Revenue + Open]]/Table1[[#This Row],[Qty]]</f>
        <v>#DIV/0!</v>
      </c>
      <c r="L3299" t="e">
        <f>Table1[[#This Row],[Qty]]/Table1[[#This Row],[Total Revenue + Open]]</f>
        <v>#DIV/0!</v>
      </c>
    </row>
    <row r="3300" spans="1:12">
      <c r="A3300" t="s">
        <v>10</v>
      </c>
      <c r="B3300" t="s">
        <v>11</v>
      </c>
      <c r="C3300" t="s">
        <v>119</v>
      </c>
      <c r="D3300" t="s">
        <v>46</v>
      </c>
      <c r="E3300" t="s">
        <v>15</v>
      </c>
      <c r="F3300" t="s">
        <v>131</v>
      </c>
      <c r="G3300" t="s">
        <v>274</v>
      </c>
      <c r="H3300" s="1">
        <v>2017</v>
      </c>
      <c r="I3300" s="2">
        <v>600</v>
      </c>
      <c r="J3300" s="3">
        <v>1542</v>
      </c>
      <c r="K3300">
        <f>Table1[[#This Row],[Total Revenue + Open]]/Table1[[#This Row],[Qty]]</f>
        <v>2.57</v>
      </c>
      <c r="L3300">
        <f>Table1[[#This Row],[Qty]]/Table1[[#This Row],[Total Revenue + Open]]</f>
        <v>0.38910505836575876</v>
      </c>
    </row>
    <row r="3301" spans="1:12">
      <c r="A3301" t="s">
        <v>10</v>
      </c>
      <c r="B3301" t="s">
        <v>11</v>
      </c>
      <c r="C3301" t="s">
        <v>119</v>
      </c>
      <c r="D3301" t="s">
        <v>46</v>
      </c>
      <c r="E3301" t="s">
        <v>15</v>
      </c>
      <c r="F3301" t="s">
        <v>131</v>
      </c>
      <c r="G3301" t="s">
        <v>274</v>
      </c>
      <c r="H3301" s="1">
        <v>2017</v>
      </c>
      <c r="I3301" s="2">
        <v>600</v>
      </c>
      <c r="J3301" s="3">
        <v>1542</v>
      </c>
      <c r="K3301">
        <f>Table1[[#This Row],[Total Revenue + Open]]/Table1[[#This Row],[Qty]]</f>
        <v>2.57</v>
      </c>
      <c r="L3301">
        <f>Table1[[#This Row],[Qty]]/Table1[[#This Row],[Total Revenue + Open]]</f>
        <v>0.38910505836575876</v>
      </c>
    </row>
    <row r="3302" spans="1:12">
      <c r="A3302" t="s">
        <v>10</v>
      </c>
      <c r="B3302" t="s">
        <v>11</v>
      </c>
      <c r="C3302" t="s">
        <v>119</v>
      </c>
      <c r="D3302" t="s">
        <v>46</v>
      </c>
      <c r="E3302" t="s">
        <v>15</v>
      </c>
      <c r="F3302" t="s">
        <v>131</v>
      </c>
      <c r="G3302" t="s">
        <v>274</v>
      </c>
      <c r="H3302" s="1">
        <v>2017</v>
      </c>
      <c r="I3302" s="2">
        <v>3520</v>
      </c>
      <c r="J3302" s="3">
        <v>8995</v>
      </c>
      <c r="K3302">
        <f>Table1[[#This Row],[Total Revenue + Open]]/Table1[[#This Row],[Qty]]</f>
        <v>2.5553977272727271</v>
      </c>
      <c r="L3302">
        <f>Table1[[#This Row],[Qty]]/Table1[[#This Row],[Total Revenue + Open]]</f>
        <v>0.39132851584213452</v>
      </c>
    </row>
    <row r="3303" spans="1:12">
      <c r="A3303" t="s">
        <v>10</v>
      </c>
      <c r="B3303" t="s">
        <v>11</v>
      </c>
      <c r="C3303" t="s">
        <v>119</v>
      </c>
      <c r="D3303" t="s">
        <v>46</v>
      </c>
      <c r="E3303" t="s">
        <v>15</v>
      </c>
      <c r="F3303" t="s">
        <v>131</v>
      </c>
      <c r="G3303" t="s">
        <v>274</v>
      </c>
      <c r="H3303" s="1">
        <v>2017</v>
      </c>
      <c r="I3303" s="2">
        <v>1305</v>
      </c>
      <c r="J3303" s="3">
        <v>3341</v>
      </c>
      <c r="K3303">
        <f>Table1[[#This Row],[Total Revenue + Open]]/Table1[[#This Row],[Qty]]</f>
        <v>2.560153256704981</v>
      </c>
      <c r="L3303">
        <f>Table1[[#This Row],[Qty]]/Table1[[#This Row],[Total Revenue + Open]]</f>
        <v>0.39060161628255013</v>
      </c>
    </row>
    <row r="3304" spans="1:12">
      <c r="A3304" t="s">
        <v>10</v>
      </c>
      <c r="B3304" t="s">
        <v>11</v>
      </c>
      <c r="C3304" t="s">
        <v>119</v>
      </c>
      <c r="D3304" t="s">
        <v>46</v>
      </c>
      <c r="E3304" t="s">
        <v>15</v>
      </c>
      <c r="F3304" t="s">
        <v>131</v>
      </c>
      <c r="G3304" t="s">
        <v>274</v>
      </c>
      <c r="H3304" s="1">
        <v>2017</v>
      </c>
      <c r="I3304" s="2">
        <v>1810</v>
      </c>
      <c r="J3304" s="3">
        <v>4626</v>
      </c>
      <c r="K3304">
        <f>Table1[[#This Row],[Total Revenue + Open]]/Table1[[#This Row],[Qty]]</f>
        <v>2.5558011049723759</v>
      </c>
      <c r="L3304">
        <f>Table1[[#This Row],[Qty]]/Table1[[#This Row],[Total Revenue + Open]]</f>
        <v>0.39126675313445741</v>
      </c>
    </row>
    <row r="3305" spans="1:12">
      <c r="A3305" t="s">
        <v>10</v>
      </c>
      <c r="B3305" t="s">
        <v>11</v>
      </c>
      <c r="C3305" t="s">
        <v>119</v>
      </c>
      <c r="D3305" t="s">
        <v>46</v>
      </c>
      <c r="E3305" t="s">
        <v>15</v>
      </c>
      <c r="F3305" t="s">
        <v>131</v>
      </c>
      <c r="G3305" t="s">
        <v>274</v>
      </c>
      <c r="H3305" s="1">
        <v>2017</v>
      </c>
      <c r="I3305" s="2">
        <v>1810</v>
      </c>
      <c r="J3305" s="3">
        <v>4626</v>
      </c>
      <c r="K3305">
        <f>Table1[[#This Row],[Total Revenue + Open]]/Table1[[#This Row],[Qty]]</f>
        <v>2.5558011049723759</v>
      </c>
      <c r="L3305">
        <f>Table1[[#This Row],[Qty]]/Table1[[#This Row],[Total Revenue + Open]]</f>
        <v>0.39126675313445741</v>
      </c>
    </row>
    <row r="3306" spans="1:12">
      <c r="A3306" t="s">
        <v>10</v>
      </c>
      <c r="B3306" t="s">
        <v>11</v>
      </c>
      <c r="C3306" t="s">
        <v>119</v>
      </c>
      <c r="D3306" t="s">
        <v>46</v>
      </c>
      <c r="E3306" t="s">
        <v>15</v>
      </c>
      <c r="F3306" t="s">
        <v>131</v>
      </c>
      <c r="G3306" t="s">
        <v>274</v>
      </c>
      <c r="H3306" s="1">
        <v>2017</v>
      </c>
      <c r="I3306" s="2">
        <v>600</v>
      </c>
      <c r="J3306" s="3">
        <v>1542</v>
      </c>
      <c r="K3306">
        <f>Table1[[#This Row],[Total Revenue + Open]]/Table1[[#This Row],[Qty]]</f>
        <v>2.57</v>
      </c>
      <c r="L3306">
        <f>Table1[[#This Row],[Qty]]/Table1[[#This Row],[Total Revenue + Open]]</f>
        <v>0.38910505836575876</v>
      </c>
    </row>
    <row r="3307" spans="1:12">
      <c r="A3307" t="s">
        <v>10</v>
      </c>
      <c r="B3307" t="s">
        <v>11</v>
      </c>
      <c r="C3307" t="s">
        <v>119</v>
      </c>
      <c r="D3307" t="s">
        <v>46</v>
      </c>
      <c r="E3307" t="s">
        <v>15</v>
      </c>
      <c r="F3307" t="s">
        <v>131</v>
      </c>
      <c r="G3307" t="s">
        <v>274</v>
      </c>
      <c r="H3307" s="1">
        <v>2017</v>
      </c>
      <c r="I3307" s="2">
        <v>7840</v>
      </c>
      <c r="J3307" s="3">
        <v>20046</v>
      </c>
      <c r="K3307">
        <f>Table1[[#This Row],[Total Revenue + Open]]/Table1[[#This Row],[Qty]]</f>
        <v>2.556887755102041</v>
      </c>
      <c r="L3307">
        <f>Table1[[#This Row],[Qty]]/Table1[[#This Row],[Total Revenue + Open]]</f>
        <v>0.39110046892148059</v>
      </c>
    </row>
    <row r="3308" spans="1:12">
      <c r="A3308" t="s">
        <v>10</v>
      </c>
      <c r="B3308" t="s">
        <v>11</v>
      </c>
      <c r="C3308" t="s">
        <v>119</v>
      </c>
      <c r="D3308" t="s">
        <v>46</v>
      </c>
      <c r="E3308" t="s">
        <v>15</v>
      </c>
      <c r="F3308" t="s">
        <v>131</v>
      </c>
      <c r="G3308" t="s">
        <v>274</v>
      </c>
      <c r="H3308" s="1">
        <v>2017</v>
      </c>
      <c r="I3308" s="2">
        <v>2815</v>
      </c>
      <c r="J3308" s="3">
        <v>7196</v>
      </c>
      <c r="K3308">
        <f>Table1[[#This Row],[Total Revenue + Open]]/Table1[[#This Row],[Qty]]</f>
        <v>2.5563055062166962</v>
      </c>
      <c r="L3308">
        <f>Table1[[#This Row],[Qty]]/Table1[[#This Row],[Total Revenue + Open]]</f>
        <v>0.39118954974986103</v>
      </c>
    </row>
    <row r="3309" spans="1:12">
      <c r="A3309" t="s">
        <v>10</v>
      </c>
      <c r="B3309" t="s">
        <v>11</v>
      </c>
      <c r="C3309" t="s">
        <v>119</v>
      </c>
      <c r="D3309" t="s">
        <v>46</v>
      </c>
      <c r="E3309" t="s">
        <v>15</v>
      </c>
      <c r="F3309" t="s">
        <v>131</v>
      </c>
      <c r="G3309" t="s">
        <v>274</v>
      </c>
      <c r="H3309" s="1">
        <v>2017</v>
      </c>
      <c r="I3309" s="2">
        <v>1510</v>
      </c>
      <c r="J3309" s="3">
        <v>3855</v>
      </c>
      <c r="K3309">
        <f>Table1[[#This Row],[Total Revenue + Open]]/Table1[[#This Row],[Qty]]</f>
        <v>2.552980132450331</v>
      </c>
      <c r="L3309">
        <f>Table1[[#This Row],[Qty]]/Table1[[#This Row],[Total Revenue + Open]]</f>
        <v>0.39169909208819714</v>
      </c>
    </row>
    <row r="3310" spans="1:12">
      <c r="A3310" t="s">
        <v>10</v>
      </c>
      <c r="B3310" t="s">
        <v>11</v>
      </c>
      <c r="C3310" t="s">
        <v>119</v>
      </c>
      <c r="D3310" t="s">
        <v>46</v>
      </c>
      <c r="E3310" t="s">
        <v>15</v>
      </c>
      <c r="F3310" t="s">
        <v>131</v>
      </c>
      <c r="G3310" t="s">
        <v>274</v>
      </c>
      <c r="H3310" s="1">
        <v>2018</v>
      </c>
      <c r="I3310" s="2">
        <v>2515</v>
      </c>
      <c r="J3310" s="3">
        <v>6425</v>
      </c>
      <c r="K3310">
        <f>Table1[[#This Row],[Total Revenue + Open]]/Table1[[#This Row],[Qty]]</f>
        <v>2.554671968190855</v>
      </c>
      <c r="L3310">
        <f>Table1[[#This Row],[Qty]]/Table1[[#This Row],[Total Revenue + Open]]</f>
        <v>0.3914396887159533</v>
      </c>
    </row>
    <row r="3311" spans="1:12">
      <c r="A3311" t="s">
        <v>10</v>
      </c>
      <c r="B3311" t="s">
        <v>11</v>
      </c>
      <c r="C3311" t="s">
        <v>119</v>
      </c>
      <c r="D3311" t="s">
        <v>46</v>
      </c>
      <c r="E3311" t="s">
        <v>15</v>
      </c>
      <c r="F3311" t="s">
        <v>131</v>
      </c>
      <c r="G3311" t="s">
        <v>274</v>
      </c>
      <c r="H3311" s="1">
        <v>2018</v>
      </c>
      <c r="I3311" s="2">
        <v>500</v>
      </c>
      <c r="J3311" s="3">
        <v>1285</v>
      </c>
      <c r="K3311">
        <f>Table1[[#This Row],[Total Revenue + Open]]/Table1[[#This Row],[Qty]]</f>
        <v>2.57</v>
      </c>
      <c r="L3311">
        <f>Table1[[#This Row],[Qty]]/Table1[[#This Row],[Total Revenue + Open]]</f>
        <v>0.38910505836575876</v>
      </c>
    </row>
    <row r="3312" spans="1:12">
      <c r="A3312" t="s">
        <v>10</v>
      </c>
      <c r="B3312" t="s">
        <v>11</v>
      </c>
      <c r="C3312" t="s">
        <v>119</v>
      </c>
      <c r="D3312" t="s">
        <v>46</v>
      </c>
      <c r="E3312" t="s">
        <v>15</v>
      </c>
      <c r="F3312" t="s">
        <v>131</v>
      </c>
      <c r="G3312" t="s">
        <v>274</v>
      </c>
      <c r="H3312" s="1">
        <v>2018</v>
      </c>
      <c r="I3312" s="2">
        <v>500</v>
      </c>
      <c r="J3312" s="3">
        <v>1285</v>
      </c>
      <c r="K3312">
        <f>Table1[[#This Row],[Total Revenue + Open]]/Table1[[#This Row],[Qty]]</f>
        <v>2.57</v>
      </c>
      <c r="L3312">
        <f>Table1[[#This Row],[Qty]]/Table1[[#This Row],[Total Revenue + Open]]</f>
        <v>0.38910505836575876</v>
      </c>
    </row>
    <row r="3313" spans="1:12">
      <c r="A3313" t="s">
        <v>10</v>
      </c>
      <c r="B3313" t="s">
        <v>11</v>
      </c>
      <c r="C3313" t="s">
        <v>119</v>
      </c>
      <c r="D3313" t="s">
        <v>46</v>
      </c>
      <c r="E3313" t="s">
        <v>15</v>
      </c>
      <c r="F3313" t="s">
        <v>131</v>
      </c>
      <c r="G3313" t="s">
        <v>274</v>
      </c>
      <c r="H3313" s="1">
        <v>2018</v>
      </c>
      <c r="I3313" s="2">
        <v>1005</v>
      </c>
      <c r="J3313" s="3">
        <v>2570</v>
      </c>
      <c r="K3313">
        <f>Table1[[#This Row],[Total Revenue + Open]]/Table1[[#This Row],[Qty]]</f>
        <v>2.5572139303482588</v>
      </c>
      <c r="L3313">
        <f>Table1[[#This Row],[Qty]]/Table1[[#This Row],[Total Revenue + Open]]</f>
        <v>0.39105058365758755</v>
      </c>
    </row>
    <row r="3314" spans="1:12">
      <c r="A3314" t="s">
        <v>10</v>
      </c>
      <c r="B3314" t="s">
        <v>11</v>
      </c>
      <c r="C3314" t="s">
        <v>119</v>
      </c>
      <c r="D3314" t="s">
        <v>46</v>
      </c>
      <c r="E3314" t="s">
        <v>15</v>
      </c>
      <c r="F3314" t="s">
        <v>131</v>
      </c>
      <c r="G3314" t="s">
        <v>275</v>
      </c>
      <c r="H3314" s="1">
        <v>2017</v>
      </c>
      <c r="I3314" s="2">
        <v>0</v>
      </c>
      <c r="J3314" s="3">
        <v>0</v>
      </c>
      <c r="K3314" t="e">
        <f>Table1[[#This Row],[Total Revenue + Open]]/Table1[[#This Row],[Qty]]</f>
        <v>#DIV/0!</v>
      </c>
      <c r="L3314" t="e">
        <f>Table1[[#This Row],[Qty]]/Table1[[#This Row],[Total Revenue + Open]]</f>
        <v>#DIV/0!</v>
      </c>
    </row>
    <row r="3315" spans="1:12">
      <c r="A3315" t="s">
        <v>10</v>
      </c>
      <c r="B3315" t="s">
        <v>11</v>
      </c>
      <c r="C3315" t="s">
        <v>119</v>
      </c>
      <c r="D3315" t="s">
        <v>46</v>
      </c>
      <c r="E3315" t="s">
        <v>15</v>
      </c>
      <c r="F3315" t="s">
        <v>131</v>
      </c>
      <c r="G3315" t="s">
        <v>275</v>
      </c>
      <c r="H3315" s="1">
        <v>2017</v>
      </c>
      <c r="I3315" s="2">
        <v>14675</v>
      </c>
      <c r="J3315" s="3">
        <v>37522</v>
      </c>
      <c r="K3315">
        <f>Table1[[#This Row],[Total Revenue + Open]]/Table1[[#This Row],[Qty]]</f>
        <v>2.5568654173764904</v>
      </c>
      <c r="L3315">
        <f>Table1[[#This Row],[Qty]]/Table1[[#This Row],[Total Revenue + Open]]</f>
        <v>0.39110388572037735</v>
      </c>
    </row>
    <row r="3316" spans="1:12">
      <c r="A3316" t="s">
        <v>10</v>
      </c>
      <c r="B3316" t="s">
        <v>11</v>
      </c>
      <c r="C3316" t="s">
        <v>119</v>
      </c>
      <c r="D3316" t="s">
        <v>46</v>
      </c>
      <c r="E3316" t="s">
        <v>15</v>
      </c>
      <c r="F3316" t="s">
        <v>131</v>
      </c>
      <c r="G3316" t="s">
        <v>275</v>
      </c>
      <c r="H3316" s="1">
        <v>2017</v>
      </c>
      <c r="I3316" s="2">
        <v>4120</v>
      </c>
      <c r="J3316" s="3">
        <v>10537</v>
      </c>
      <c r="K3316">
        <f>Table1[[#This Row],[Total Revenue + Open]]/Table1[[#This Row],[Qty]]</f>
        <v>2.55752427184466</v>
      </c>
      <c r="L3316">
        <f>Table1[[#This Row],[Qty]]/Table1[[#This Row],[Total Revenue + Open]]</f>
        <v>0.3910031318212015</v>
      </c>
    </row>
    <row r="3317" spans="1:12">
      <c r="A3317" t="s">
        <v>10</v>
      </c>
      <c r="B3317" t="s">
        <v>11</v>
      </c>
      <c r="C3317" t="s">
        <v>119</v>
      </c>
      <c r="D3317" t="s">
        <v>46</v>
      </c>
      <c r="E3317" t="s">
        <v>15</v>
      </c>
      <c r="F3317" t="s">
        <v>131</v>
      </c>
      <c r="G3317" t="s">
        <v>275</v>
      </c>
      <c r="H3317" s="1">
        <v>2017</v>
      </c>
      <c r="I3317" s="2">
        <v>11760</v>
      </c>
      <c r="J3317" s="3">
        <v>30069</v>
      </c>
      <c r="K3317">
        <f>Table1[[#This Row],[Total Revenue + Open]]/Table1[[#This Row],[Qty]]</f>
        <v>2.556887755102041</v>
      </c>
      <c r="L3317">
        <f>Table1[[#This Row],[Qty]]/Table1[[#This Row],[Total Revenue + Open]]</f>
        <v>0.39110046892148059</v>
      </c>
    </row>
    <row r="3318" spans="1:12">
      <c r="A3318" t="s">
        <v>10</v>
      </c>
      <c r="B3318" t="s">
        <v>11</v>
      </c>
      <c r="C3318" t="s">
        <v>119</v>
      </c>
      <c r="D3318" t="s">
        <v>46</v>
      </c>
      <c r="E3318" t="s">
        <v>15</v>
      </c>
      <c r="F3318" t="s">
        <v>131</v>
      </c>
      <c r="G3318" t="s">
        <v>275</v>
      </c>
      <c r="H3318" s="1">
        <v>2017</v>
      </c>
      <c r="I3318" s="2">
        <v>1705</v>
      </c>
      <c r="J3318" s="3">
        <v>4369</v>
      </c>
      <c r="K3318">
        <f>Table1[[#This Row],[Total Revenue + Open]]/Table1[[#This Row],[Qty]]</f>
        <v>2.5624633431085044</v>
      </c>
      <c r="L3318">
        <f>Table1[[#This Row],[Qty]]/Table1[[#This Row],[Total Revenue + Open]]</f>
        <v>0.39024948500801099</v>
      </c>
    </row>
    <row r="3319" spans="1:12">
      <c r="A3319" t="s">
        <v>10</v>
      </c>
      <c r="B3319" t="s">
        <v>11</v>
      </c>
      <c r="C3319" t="s">
        <v>119</v>
      </c>
      <c r="D3319" t="s">
        <v>46</v>
      </c>
      <c r="E3319" t="s">
        <v>15</v>
      </c>
      <c r="F3319" t="s">
        <v>131</v>
      </c>
      <c r="G3319" t="s">
        <v>275</v>
      </c>
      <c r="H3319" s="1">
        <v>2017</v>
      </c>
      <c r="I3319" s="2">
        <v>8040</v>
      </c>
      <c r="J3319" s="3">
        <v>20560</v>
      </c>
      <c r="K3319">
        <f>Table1[[#This Row],[Total Revenue + Open]]/Table1[[#This Row],[Qty]]</f>
        <v>2.5572139303482588</v>
      </c>
      <c r="L3319">
        <f>Table1[[#This Row],[Qty]]/Table1[[#This Row],[Total Revenue + Open]]</f>
        <v>0.39105058365758755</v>
      </c>
    </row>
    <row r="3320" spans="1:12">
      <c r="A3320" t="s">
        <v>10</v>
      </c>
      <c r="B3320" t="s">
        <v>11</v>
      </c>
      <c r="C3320" t="s">
        <v>119</v>
      </c>
      <c r="D3320" t="s">
        <v>46</v>
      </c>
      <c r="E3320" t="s">
        <v>15</v>
      </c>
      <c r="F3320" t="s">
        <v>131</v>
      </c>
      <c r="G3320" t="s">
        <v>275</v>
      </c>
      <c r="H3320" s="1">
        <v>2017</v>
      </c>
      <c r="I3320" s="2">
        <v>2515</v>
      </c>
      <c r="J3320" s="3">
        <v>6425</v>
      </c>
      <c r="K3320">
        <f>Table1[[#This Row],[Total Revenue + Open]]/Table1[[#This Row],[Qty]]</f>
        <v>2.554671968190855</v>
      </c>
      <c r="L3320">
        <f>Table1[[#This Row],[Qty]]/Table1[[#This Row],[Total Revenue + Open]]</f>
        <v>0.3914396887159533</v>
      </c>
    </row>
    <row r="3321" spans="1:12">
      <c r="A3321" t="s">
        <v>10</v>
      </c>
      <c r="B3321" t="s">
        <v>11</v>
      </c>
      <c r="C3321" t="s">
        <v>119</v>
      </c>
      <c r="D3321" t="s">
        <v>46</v>
      </c>
      <c r="E3321" t="s">
        <v>15</v>
      </c>
      <c r="F3321" t="s">
        <v>131</v>
      </c>
      <c r="G3321" t="s">
        <v>275</v>
      </c>
      <c r="H3321" s="1">
        <v>2017</v>
      </c>
      <c r="I3321" s="2">
        <v>9950</v>
      </c>
      <c r="J3321" s="3">
        <v>25443</v>
      </c>
      <c r="K3321">
        <f>Table1[[#This Row],[Total Revenue + Open]]/Table1[[#This Row],[Qty]]</f>
        <v>2.5570854271356782</v>
      </c>
      <c r="L3321">
        <f>Table1[[#This Row],[Qty]]/Table1[[#This Row],[Total Revenue + Open]]</f>
        <v>0.39107023542821207</v>
      </c>
    </row>
    <row r="3322" spans="1:12">
      <c r="A3322" t="s">
        <v>10</v>
      </c>
      <c r="B3322" t="s">
        <v>11</v>
      </c>
      <c r="C3322" t="s">
        <v>119</v>
      </c>
      <c r="D3322" t="s">
        <v>46</v>
      </c>
      <c r="E3322" t="s">
        <v>15</v>
      </c>
      <c r="F3322" t="s">
        <v>131</v>
      </c>
      <c r="G3322" t="s">
        <v>275</v>
      </c>
      <c r="H3322" s="1">
        <v>2017</v>
      </c>
      <c r="I3322" s="2">
        <v>1205</v>
      </c>
      <c r="J3322" s="3">
        <v>3084</v>
      </c>
      <c r="K3322">
        <f>Table1[[#This Row],[Total Revenue + Open]]/Table1[[#This Row],[Qty]]</f>
        <v>2.559336099585062</v>
      </c>
      <c r="L3322">
        <f>Table1[[#This Row],[Qty]]/Table1[[#This Row],[Total Revenue + Open]]</f>
        <v>0.39072632944228275</v>
      </c>
    </row>
    <row r="3323" spans="1:12">
      <c r="A3323" t="s">
        <v>10</v>
      </c>
      <c r="B3323" t="s">
        <v>11</v>
      </c>
      <c r="C3323" t="s">
        <v>119</v>
      </c>
      <c r="D3323" t="s">
        <v>46</v>
      </c>
      <c r="E3323" t="s">
        <v>15</v>
      </c>
      <c r="F3323" t="s">
        <v>131</v>
      </c>
      <c r="G3323" t="s">
        <v>275</v>
      </c>
      <c r="H3323" s="1">
        <v>2017</v>
      </c>
      <c r="I3323" s="2">
        <v>8340</v>
      </c>
      <c r="J3323" s="3">
        <v>21331</v>
      </c>
      <c r="K3323">
        <f>Table1[[#This Row],[Total Revenue + Open]]/Table1[[#This Row],[Qty]]</f>
        <v>2.557673860911271</v>
      </c>
      <c r="L3323">
        <f>Table1[[#This Row],[Qty]]/Table1[[#This Row],[Total Revenue + Open]]</f>
        <v>0.39098026346631665</v>
      </c>
    </row>
    <row r="3324" spans="1:12">
      <c r="A3324" t="s">
        <v>10</v>
      </c>
      <c r="B3324" t="s">
        <v>11</v>
      </c>
      <c r="C3324" t="s">
        <v>119</v>
      </c>
      <c r="D3324" t="s">
        <v>46</v>
      </c>
      <c r="E3324" t="s">
        <v>15</v>
      </c>
      <c r="F3324" t="s">
        <v>131</v>
      </c>
      <c r="G3324" t="s">
        <v>275</v>
      </c>
      <c r="H3324" s="1">
        <v>2017</v>
      </c>
      <c r="I3324" s="2">
        <v>4325</v>
      </c>
      <c r="J3324" s="3">
        <v>11051</v>
      </c>
      <c r="K3324">
        <f>Table1[[#This Row],[Total Revenue + Open]]/Table1[[#This Row],[Qty]]</f>
        <v>2.5551445086705202</v>
      </c>
      <c r="L3324">
        <f>Table1[[#This Row],[Qty]]/Table1[[#This Row],[Total Revenue + Open]]</f>
        <v>0.39136729707718759</v>
      </c>
    </row>
    <row r="3325" spans="1:12">
      <c r="A3325" t="s">
        <v>10</v>
      </c>
      <c r="B3325" t="s">
        <v>11</v>
      </c>
      <c r="C3325" t="s">
        <v>119</v>
      </c>
      <c r="D3325" t="s">
        <v>46</v>
      </c>
      <c r="E3325" t="s">
        <v>15</v>
      </c>
      <c r="F3325" t="s">
        <v>131</v>
      </c>
      <c r="G3325" t="s">
        <v>275</v>
      </c>
      <c r="H3325" s="1">
        <v>2017</v>
      </c>
      <c r="I3325" s="2">
        <v>1510</v>
      </c>
      <c r="J3325" s="3">
        <v>3855</v>
      </c>
      <c r="K3325">
        <f>Table1[[#This Row],[Total Revenue + Open]]/Table1[[#This Row],[Qty]]</f>
        <v>2.552980132450331</v>
      </c>
      <c r="L3325">
        <f>Table1[[#This Row],[Qty]]/Table1[[#This Row],[Total Revenue + Open]]</f>
        <v>0.39169909208819714</v>
      </c>
    </row>
    <row r="3326" spans="1:12">
      <c r="A3326" t="s">
        <v>10</v>
      </c>
      <c r="B3326" t="s">
        <v>11</v>
      </c>
      <c r="C3326" t="s">
        <v>119</v>
      </c>
      <c r="D3326" t="s">
        <v>46</v>
      </c>
      <c r="E3326" t="s">
        <v>15</v>
      </c>
      <c r="F3326" t="s">
        <v>131</v>
      </c>
      <c r="G3326" t="s">
        <v>275</v>
      </c>
      <c r="H3326" s="1">
        <v>2018</v>
      </c>
      <c r="I3326" s="2">
        <v>500</v>
      </c>
      <c r="J3326" s="3">
        <v>1285</v>
      </c>
      <c r="K3326">
        <f>Table1[[#This Row],[Total Revenue + Open]]/Table1[[#This Row],[Qty]]</f>
        <v>2.57</v>
      </c>
      <c r="L3326">
        <f>Table1[[#This Row],[Qty]]/Table1[[#This Row],[Total Revenue + Open]]</f>
        <v>0.38910505836575876</v>
      </c>
    </row>
    <row r="3327" spans="1:12">
      <c r="A3327" t="s">
        <v>10</v>
      </c>
      <c r="B3327" t="s">
        <v>11</v>
      </c>
      <c r="C3327" t="s">
        <v>119</v>
      </c>
      <c r="D3327" t="s">
        <v>46</v>
      </c>
      <c r="E3327" t="s">
        <v>15</v>
      </c>
      <c r="F3327" t="s">
        <v>131</v>
      </c>
      <c r="G3327" t="s">
        <v>275</v>
      </c>
      <c r="H3327" s="1">
        <v>2018</v>
      </c>
      <c r="I3327" s="2">
        <v>25630</v>
      </c>
      <c r="J3327" s="3">
        <v>65535</v>
      </c>
      <c r="K3327">
        <f>Table1[[#This Row],[Total Revenue + Open]]/Table1[[#This Row],[Qty]]</f>
        <v>2.556964494732735</v>
      </c>
      <c r="L3327">
        <f>Table1[[#This Row],[Qty]]/Table1[[#This Row],[Total Revenue + Open]]</f>
        <v>0.39108873121232929</v>
      </c>
    </row>
    <row r="3328" spans="1:12">
      <c r="A3328" t="s">
        <v>10</v>
      </c>
      <c r="B3328" t="s">
        <v>11</v>
      </c>
      <c r="C3328" t="s">
        <v>119</v>
      </c>
      <c r="D3328" t="s">
        <v>46</v>
      </c>
      <c r="E3328" t="s">
        <v>15</v>
      </c>
      <c r="F3328" t="s">
        <v>131</v>
      </c>
      <c r="G3328" t="s">
        <v>275</v>
      </c>
      <c r="H3328" s="1">
        <v>2018</v>
      </c>
      <c r="I3328" s="2">
        <v>6030</v>
      </c>
      <c r="J3328" s="3">
        <v>15420</v>
      </c>
      <c r="K3328">
        <f>Table1[[#This Row],[Total Revenue + Open]]/Table1[[#This Row],[Qty]]</f>
        <v>2.5572139303482588</v>
      </c>
      <c r="L3328">
        <f>Table1[[#This Row],[Qty]]/Table1[[#This Row],[Total Revenue + Open]]</f>
        <v>0.39105058365758755</v>
      </c>
    </row>
    <row r="3329" spans="1:12">
      <c r="A3329" t="s">
        <v>10</v>
      </c>
      <c r="B3329" t="s">
        <v>11</v>
      </c>
      <c r="C3329" t="s">
        <v>119</v>
      </c>
      <c r="D3329" t="s">
        <v>46</v>
      </c>
      <c r="E3329" t="s">
        <v>15</v>
      </c>
      <c r="F3329" t="s">
        <v>131</v>
      </c>
      <c r="G3329" t="s">
        <v>275</v>
      </c>
      <c r="H3329" s="1">
        <v>2018</v>
      </c>
      <c r="I3329" s="2">
        <v>1510</v>
      </c>
      <c r="J3329" s="3">
        <v>3855</v>
      </c>
      <c r="K3329">
        <f>Table1[[#This Row],[Total Revenue + Open]]/Table1[[#This Row],[Qty]]</f>
        <v>2.552980132450331</v>
      </c>
      <c r="L3329">
        <f>Table1[[#This Row],[Qty]]/Table1[[#This Row],[Total Revenue + Open]]</f>
        <v>0.39169909208819714</v>
      </c>
    </row>
    <row r="3330" spans="1:12">
      <c r="A3330" t="s">
        <v>10</v>
      </c>
      <c r="B3330" t="s">
        <v>11</v>
      </c>
      <c r="C3330" t="s">
        <v>119</v>
      </c>
      <c r="D3330" t="s">
        <v>46</v>
      </c>
      <c r="E3330" t="s">
        <v>15</v>
      </c>
      <c r="F3330" t="s">
        <v>131</v>
      </c>
      <c r="G3330" t="s">
        <v>275</v>
      </c>
      <c r="H3330" s="1">
        <v>2018</v>
      </c>
      <c r="I3330" s="2">
        <v>9045</v>
      </c>
      <c r="J3330" s="3">
        <v>23130</v>
      </c>
      <c r="K3330">
        <f>Table1[[#This Row],[Total Revenue + Open]]/Table1[[#This Row],[Qty]]</f>
        <v>2.5572139303482588</v>
      </c>
      <c r="L3330">
        <f>Table1[[#This Row],[Qty]]/Table1[[#This Row],[Total Revenue + Open]]</f>
        <v>0.39105058365758755</v>
      </c>
    </row>
    <row r="3331" spans="1:12">
      <c r="A3331" t="s">
        <v>10</v>
      </c>
      <c r="B3331" t="s">
        <v>11</v>
      </c>
      <c r="C3331" t="s">
        <v>119</v>
      </c>
      <c r="D3331" t="s">
        <v>46</v>
      </c>
      <c r="E3331" t="s">
        <v>15</v>
      </c>
      <c r="F3331" t="s">
        <v>131</v>
      </c>
      <c r="G3331" t="s">
        <v>275</v>
      </c>
      <c r="H3331" s="1">
        <v>2018</v>
      </c>
      <c r="I3331" s="2">
        <v>4020</v>
      </c>
      <c r="J3331" s="3">
        <v>10280</v>
      </c>
      <c r="K3331">
        <f>Table1[[#This Row],[Total Revenue + Open]]/Table1[[#This Row],[Qty]]</f>
        <v>2.5572139303482588</v>
      </c>
      <c r="L3331">
        <f>Table1[[#This Row],[Qty]]/Table1[[#This Row],[Total Revenue + Open]]</f>
        <v>0.39105058365758755</v>
      </c>
    </row>
    <row r="3332" spans="1:12">
      <c r="A3332" t="s">
        <v>10</v>
      </c>
      <c r="B3332" t="s">
        <v>11</v>
      </c>
      <c r="C3332" t="s">
        <v>119</v>
      </c>
      <c r="D3332" t="s">
        <v>46</v>
      </c>
      <c r="E3332" t="s">
        <v>15</v>
      </c>
      <c r="F3332" t="s">
        <v>131</v>
      </c>
      <c r="G3332" t="s">
        <v>275</v>
      </c>
      <c r="H3332" s="1">
        <v>2018</v>
      </c>
      <c r="I3332" s="2">
        <v>7540</v>
      </c>
      <c r="J3332" s="3">
        <v>19275</v>
      </c>
      <c r="K3332">
        <f>Table1[[#This Row],[Total Revenue + Open]]/Table1[[#This Row],[Qty]]</f>
        <v>2.556366047745358</v>
      </c>
      <c r="L3332">
        <f>Table1[[#This Row],[Qty]]/Table1[[#This Row],[Total Revenue + Open]]</f>
        <v>0.39118028534370947</v>
      </c>
    </row>
    <row r="3333" spans="1:12">
      <c r="A3333" t="s">
        <v>10</v>
      </c>
      <c r="B3333" t="s">
        <v>11</v>
      </c>
      <c r="C3333" t="s">
        <v>119</v>
      </c>
      <c r="D3333" t="s">
        <v>46</v>
      </c>
      <c r="E3333" t="s">
        <v>15</v>
      </c>
      <c r="F3333" t="s">
        <v>131</v>
      </c>
      <c r="G3333" t="s">
        <v>275</v>
      </c>
      <c r="H3333" s="1">
        <v>2018</v>
      </c>
      <c r="I3333" s="2">
        <v>1510</v>
      </c>
      <c r="J3333" s="3">
        <v>3855</v>
      </c>
      <c r="K3333">
        <f>Table1[[#This Row],[Total Revenue + Open]]/Table1[[#This Row],[Qty]]</f>
        <v>2.552980132450331</v>
      </c>
      <c r="L3333">
        <f>Table1[[#This Row],[Qty]]/Table1[[#This Row],[Total Revenue + Open]]</f>
        <v>0.39169909208819714</v>
      </c>
    </row>
    <row r="3334" spans="1:12">
      <c r="A3334" t="s">
        <v>10</v>
      </c>
      <c r="B3334" t="s">
        <v>11</v>
      </c>
      <c r="C3334" t="s">
        <v>119</v>
      </c>
      <c r="D3334" t="s">
        <v>46</v>
      </c>
      <c r="E3334" t="s">
        <v>15</v>
      </c>
      <c r="F3334" t="s">
        <v>276</v>
      </c>
      <c r="G3334" t="s">
        <v>277</v>
      </c>
      <c r="H3334" s="1">
        <v>2017</v>
      </c>
      <c r="I3334" s="2">
        <v>3620</v>
      </c>
      <c r="J3334" s="3">
        <v>7488</v>
      </c>
      <c r="K3334">
        <f>Table1[[#This Row],[Total Revenue + Open]]/Table1[[#This Row],[Qty]]</f>
        <v>2.0685082872928175</v>
      </c>
      <c r="L3334">
        <f>Table1[[#This Row],[Qty]]/Table1[[#This Row],[Total Revenue + Open]]</f>
        <v>0.48344017094017094</v>
      </c>
    </row>
    <row r="3335" spans="1:12">
      <c r="A3335" t="s">
        <v>10</v>
      </c>
      <c r="B3335" t="s">
        <v>11</v>
      </c>
      <c r="C3335" t="s">
        <v>119</v>
      </c>
      <c r="D3335" t="s">
        <v>46</v>
      </c>
      <c r="E3335" t="s">
        <v>15</v>
      </c>
      <c r="F3335" t="s">
        <v>276</v>
      </c>
      <c r="G3335" t="s">
        <v>277</v>
      </c>
      <c r="H3335" s="1">
        <v>2017</v>
      </c>
      <c r="I3335" s="2">
        <v>1205</v>
      </c>
      <c r="J3335" s="3">
        <v>2496</v>
      </c>
      <c r="K3335">
        <f>Table1[[#This Row],[Total Revenue + Open]]/Table1[[#This Row],[Qty]]</f>
        <v>2.0713692946058093</v>
      </c>
      <c r="L3335">
        <f>Table1[[#This Row],[Qty]]/Table1[[#This Row],[Total Revenue + Open]]</f>
        <v>0.4827724358974359</v>
      </c>
    </row>
    <row r="3336" spans="1:12">
      <c r="A3336" t="s">
        <v>10</v>
      </c>
      <c r="B3336" t="s">
        <v>11</v>
      </c>
      <c r="C3336" t="s">
        <v>119</v>
      </c>
      <c r="D3336" t="s">
        <v>46</v>
      </c>
      <c r="E3336" t="s">
        <v>15</v>
      </c>
      <c r="F3336" t="s">
        <v>276</v>
      </c>
      <c r="G3336" t="s">
        <v>277</v>
      </c>
      <c r="H3336" s="1">
        <v>2017</v>
      </c>
      <c r="I3336" s="2">
        <v>0</v>
      </c>
      <c r="J3336" s="3">
        <v>0</v>
      </c>
      <c r="K3336" t="e">
        <f>Table1[[#This Row],[Total Revenue + Open]]/Table1[[#This Row],[Qty]]</f>
        <v>#DIV/0!</v>
      </c>
      <c r="L3336" t="e">
        <f>Table1[[#This Row],[Qty]]/Table1[[#This Row],[Total Revenue + Open]]</f>
        <v>#DIV/0!</v>
      </c>
    </row>
    <row r="3337" spans="1:12">
      <c r="A3337" t="s">
        <v>10</v>
      </c>
      <c r="B3337" t="s">
        <v>11</v>
      </c>
      <c r="C3337" t="s">
        <v>119</v>
      </c>
      <c r="D3337" t="s">
        <v>46</v>
      </c>
      <c r="E3337" t="s">
        <v>15</v>
      </c>
      <c r="F3337" t="s">
        <v>276</v>
      </c>
      <c r="G3337" t="s">
        <v>278</v>
      </c>
      <c r="H3337" s="1">
        <v>2017</v>
      </c>
      <c r="I3337" s="2">
        <v>0</v>
      </c>
      <c r="J3337" s="3">
        <v>0</v>
      </c>
      <c r="K3337" t="e">
        <f>Table1[[#This Row],[Total Revenue + Open]]/Table1[[#This Row],[Qty]]</f>
        <v>#DIV/0!</v>
      </c>
      <c r="L3337" t="e">
        <f>Table1[[#This Row],[Qty]]/Table1[[#This Row],[Total Revenue + Open]]</f>
        <v>#DIV/0!</v>
      </c>
    </row>
    <row r="3338" spans="1:12">
      <c r="A3338" t="s">
        <v>10</v>
      </c>
      <c r="B3338" t="s">
        <v>11</v>
      </c>
      <c r="C3338" t="s">
        <v>119</v>
      </c>
      <c r="D3338" t="s">
        <v>46</v>
      </c>
      <c r="E3338" t="s">
        <v>15</v>
      </c>
      <c r="F3338" t="s">
        <v>276</v>
      </c>
      <c r="G3338" t="s">
        <v>278</v>
      </c>
      <c r="H3338" s="1">
        <v>2017</v>
      </c>
      <c r="I3338" s="2">
        <v>9850</v>
      </c>
      <c r="J3338" s="3">
        <v>20384</v>
      </c>
      <c r="K3338">
        <f>Table1[[#This Row],[Total Revenue + Open]]/Table1[[#This Row],[Qty]]</f>
        <v>2.0694416243654823</v>
      </c>
      <c r="L3338">
        <f>Table1[[#This Row],[Qty]]/Table1[[#This Row],[Total Revenue + Open]]</f>
        <v>0.48322213500784927</v>
      </c>
    </row>
    <row r="3339" spans="1:12">
      <c r="A3339" t="s">
        <v>10</v>
      </c>
      <c r="B3339" t="s">
        <v>11</v>
      </c>
      <c r="C3339" t="s">
        <v>119</v>
      </c>
      <c r="D3339" t="s">
        <v>46</v>
      </c>
      <c r="E3339" t="s">
        <v>15</v>
      </c>
      <c r="F3339" t="s">
        <v>276</v>
      </c>
      <c r="G3339" t="s">
        <v>278</v>
      </c>
      <c r="H3339" s="1">
        <v>2017</v>
      </c>
      <c r="I3339" s="2">
        <v>18695</v>
      </c>
      <c r="J3339" s="3">
        <v>38688</v>
      </c>
      <c r="K3339">
        <f>Table1[[#This Row],[Total Revenue + Open]]/Table1[[#This Row],[Qty]]</f>
        <v>2.0694303289649638</v>
      </c>
      <c r="L3339">
        <f>Table1[[#This Row],[Qty]]/Table1[[#This Row],[Total Revenue + Open]]</f>
        <v>0.48322477253928869</v>
      </c>
    </row>
    <row r="3340" spans="1:12">
      <c r="A3340" t="s">
        <v>10</v>
      </c>
      <c r="B3340" t="s">
        <v>11</v>
      </c>
      <c r="C3340" t="s">
        <v>119</v>
      </c>
      <c r="D3340" t="s">
        <v>46</v>
      </c>
      <c r="E3340" t="s">
        <v>15</v>
      </c>
      <c r="F3340" t="s">
        <v>276</v>
      </c>
      <c r="G3340" t="s">
        <v>278</v>
      </c>
      <c r="H3340" s="1">
        <v>2017</v>
      </c>
      <c r="I3340" s="2">
        <v>2410</v>
      </c>
      <c r="J3340" s="3">
        <v>4992</v>
      </c>
      <c r="K3340">
        <f>Table1[[#This Row],[Total Revenue + Open]]/Table1[[#This Row],[Qty]]</f>
        <v>2.0713692946058093</v>
      </c>
      <c r="L3340">
        <f>Table1[[#This Row],[Qty]]/Table1[[#This Row],[Total Revenue + Open]]</f>
        <v>0.4827724358974359</v>
      </c>
    </row>
    <row r="3341" spans="1:12">
      <c r="A3341" t="s">
        <v>10</v>
      </c>
      <c r="B3341" t="s">
        <v>11</v>
      </c>
      <c r="C3341" t="s">
        <v>119</v>
      </c>
      <c r="D3341" t="s">
        <v>46</v>
      </c>
      <c r="E3341" t="s">
        <v>15</v>
      </c>
      <c r="F3341" t="s">
        <v>276</v>
      </c>
      <c r="G3341" t="s">
        <v>278</v>
      </c>
      <c r="H3341" s="1">
        <v>2017</v>
      </c>
      <c r="I3341" s="2">
        <v>5930</v>
      </c>
      <c r="J3341" s="3">
        <v>12272</v>
      </c>
      <c r="K3341">
        <f>Table1[[#This Row],[Total Revenue + Open]]/Table1[[#This Row],[Qty]]</f>
        <v>2.069477234401349</v>
      </c>
      <c r="L3341">
        <f>Table1[[#This Row],[Qty]]/Table1[[#This Row],[Total Revenue + Open]]</f>
        <v>0.48321382007822689</v>
      </c>
    </row>
    <row r="3342" spans="1:12">
      <c r="A3342" t="s">
        <v>10</v>
      </c>
      <c r="B3342" t="s">
        <v>11</v>
      </c>
      <c r="C3342" t="s">
        <v>119</v>
      </c>
      <c r="D3342" t="s">
        <v>46</v>
      </c>
      <c r="E3342" t="s">
        <v>15</v>
      </c>
      <c r="F3342" t="s">
        <v>276</v>
      </c>
      <c r="G3342" t="s">
        <v>278</v>
      </c>
      <c r="H3342" s="1">
        <v>2017</v>
      </c>
      <c r="I3342" s="2">
        <v>4925</v>
      </c>
      <c r="J3342" s="3">
        <v>10192</v>
      </c>
      <c r="K3342">
        <f>Table1[[#This Row],[Total Revenue + Open]]/Table1[[#This Row],[Qty]]</f>
        <v>2.0694416243654823</v>
      </c>
      <c r="L3342">
        <f>Table1[[#This Row],[Qty]]/Table1[[#This Row],[Total Revenue + Open]]</f>
        <v>0.48322213500784927</v>
      </c>
    </row>
    <row r="3343" spans="1:12">
      <c r="A3343" t="s">
        <v>10</v>
      </c>
      <c r="B3343" t="s">
        <v>11</v>
      </c>
      <c r="C3343" t="s">
        <v>119</v>
      </c>
      <c r="D3343" t="s">
        <v>46</v>
      </c>
      <c r="E3343" t="s">
        <v>15</v>
      </c>
      <c r="F3343" t="s">
        <v>276</v>
      </c>
      <c r="G3343" t="s">
        <v>278</v>
      </c>
      <c r="H3343" s="1">
        <v>2017</v>
      </c>
      <c r="I3343" s="2">
        <v>8545</v>
      </c>
      <c r="J3343" s="3">
        <v>17680</v>
      </c>
      <c r="K3343">
        <f>Table1[[#This Row],[Total Revenue + Open]]/Table1[[#This Row],[Qty]]</f>
        <v>2.0690462258630777</v>
      </c>
      <c r="L3343">
        <f>Table1[[#This Row],[Qty]]/Table1[[#This Row],[Total Revenue + Open]]</f>
        <v>0.48331447963800905</v>
      </c>
    </row>
    <row r="3344" spans="1:12">
      <c r="A3344" t="s">
        <v>10</v>
      </c>
      <c r="B3344" t="s">
        <v>11</v>
      </c>
      <c r="C3344" t="s">
        <v>119</v>
      </c>
      <c r="D3344" t="s">
        <v>46</v>
      </c>
      <c r="E3344" t="s">
        <v>15</v>
      </c>
      <c r="F3344" t="s">
        <v>276</v>
      </c>
      <c r="G3344" t="s">
        <v>278</v>
      </c>
      <c r="H3344" s="1">
        <v>2017</v>
      </c>
      <c r="I3344" s="2">
        <v>9750</v>
      </c>
      <c r="J3344" s="3">
        <v>20176</v>
      </c>
      <c r="K3344">
        <f>Table1[[#This Row],[Total Revenue + Open]]/Table1[[#This Row],[Qty]]</f>
        <v>2.0693333333333332</v>
      </c>
      <c r="L3344">
        <f>Table1[[#This Row],[Qty]]/Table1[[#This Row],[Total Revenue + Open]]</f>
        <v>0.48324742268041238</v>
      </c>
    </row>
    <row r="3345" spans="1:12">
      <c r="A3345" t="s">
        <v>10</v>
      </c>
      <c r="B3345" t="s">
        <v>11</v>
      </c>
      <c r="C3345" t="s">
        <v>119</v>
      </c>
      <c r="D3345" t="s">
        <v>46</v>
      </c>
      <c r="E3345" t="s">
        <v>15</v>
      </c>
      <c r="F3345" t="s">
        <v>276</v>
      </c>
      <c r="G3345" t="s">
        <v>278</v>
      </c>
      <c r="H3345" s="1">
        <v>2017</v>
      </c>
      <c r="I3345" s="2">
        <v>8140</v>
      </c>
      <c r="J3345" s="3">
        <v>16848</v>
      </c>
      <c r="K3345">
        <f>Table1[[#This Row],[Total Revenue + Open]]/Table1[[#This Row],[Qty]]</f>
        <v>2.0697788697788697</v>
      </c>
      <c r="L3345">
        <f>Table1[[#This Row],[Qty]]/Table1[[#This Row],[Total Revenue + Open]]</f>
        <v>0.48314339981006649</v>
      </c>
    </row>
    <row r="3346" spans="1:12">
      <c r="A3346" t="s">
        <v>10</v>
      </c>
      <c r="B3346" t="s">
        <v>11</v>
      </c>
      <c r="C3346" t="s">
        <v>119</v>
      </c>
      <c r="D3346" t="s">
        <v>46</v>
      </c>
      <c r="E3346" t="s">
        <v>15</v>
      </c>
      <c r="F3346" t="s">
        <v>276</v>
      </c>
      <c r="G3346" t="s">
        <v>278</v>
      </c>
      <c r="H3346" s="1">
        <v>2017</v>
      </c>
      <c r="I3346" s="2">
        <v>8440</v>
      </c>
      <c r="J3346" s="3">
        <v>17472</v>
      </c>
      <c r="K3346">
        <f>Table1[[#This Row],[Total Revenue + Open]]/Table1[[#This Row],[Qty]]</f>
        <v>2.0701421800947868</v>
      </c>
      <c r="L3346">
        <f>Table1[[#This Row],[Qty]]/Table1[[#This Row],[Total Revenue + Open]]</f>
        <v>0.48305860805860806</v>
      </c>
    </row>
    <row r="3347" spans="1:12">
      <c r="A3347" t="s">
        <v>10</v>
      </c>
      <c r="B3347" t="s">
        <v>11</v>
      </c>
      <c r="C3347" t="s">
        <v>119</v>
      </c>
      <c r="D3347" t="s">
        <v>46</v>
      </c>
      <c r="E3347" t="s">
        <v>15</v>
      </c>
      <c r="F3347" t="s">
        <v>276</v>
      </c>
      <c r="G3347" t="s">
        <v>278</v>
      </c>
      <c r="H3347" s="1">
        <v>2017</v>
      </c>
      <c r="I3347" s="2">
        <v>33670</v>
      </c>
      <c r="J3347" s="3">
        <v>69680</v>
      </c>
      <c r="K3347">
        <f>Table1[[#This Row],[Total Revenue + Open]]/Table1[[#This Row],[Qty]]</f>
        <v>2.0694980694980694</v>
      </c>
      <c r="L3347">
        <f>Table1[[#This Row],[Qty]]/Table1[[#This Row],[Total Revenue + Open]]</f>
        <v>0.48320895522388058</v>
      </c>
    </row>
    <row r="3348" spans="1:12">
      <c r="A3348" t="s">
        <v>10</v>
      </c>
      <c r="B3348" t="s">
        <v>11</v>
      </c>
      <c r="C3348" t="s">
        <v>119</v>
      </c>
      <c r="D3348" t="s">
        <v>46</v>
      </c>
      <c r="E3348" t="s">
        <v>15</v>
      </c>
      <c r="F3348" t="s">
        <v>276</v>
      </c>
      <c r="G3348" t="s">
        <v>278</v>
      </c>
      <c r="H3348" s="1">
        <v>2017</v>
      </c>
      <c r="I3348" s="2">
        <v>24625</v>
      </c>
      <c r="J3348" s="3">
        <v>50960</v>
      </c>
      <c r="K3348">
        <f>Table1[[#This Row],[Total Revenue + Open]]/Table1[[#This Row],[Qty]]</f>
        <v>2.0694416243654823</v>
      </c>
      <c r="L3348">
        <f>Table1[[#This Row],[Qty]]/Table1[[#This Row],[Total Revenue + Open]]</f>
        <v>0.48322213500784927</v>
      </c>
    </row>
    <row r="3349" spans="1:12">
      <c r="A3349" t="s">
        <v>10</v>
      </c>
      <c r="B3349" t="s">
        <v>11</v>
      </c>
      <c r="C3349" t="s">
        <v>119</v>
      </c>
      <c r="D3349" t="s">
        <v>46</v>
      </c>
      <c r="E3349" t="s">
        <v>15</v>
      </c>
      <c r="F3349" t="s">
        <v>276</v>
      </c>
      <c r="G3349" t="s">
        <v>278</v>
      </c>
      <c r="H3349" s="1">
        <v>2018</v>
      </c>
      <c r="I3349" s="2">
        <v>5025</v>
      </c>
      <c r="J3349" s="3">
        <v>10400</v>
      </c>
      <c r="K3349">
        <f>Table1[[#This Row],[Total Revenue + Open]]/Table1[[#This Row],[Qty]]</f>
        <v>2.0696517412935322</v>
      </c>
      <c r="L3349">
        <f>Table1[[#This Row],[Qty]]/Table1[[#This Row],[Total Revenue + Open]]</f>
        <v>0.48317307692307693</v>
      </c>
    </row>
    <row r="3350" spans="1:12">
      <c r="A3350" t="s">
        <v>10</v>
      </c>
      <c r="B3350" t="s">
        <v>11</v>
      </c>
      <c r="C3350" t="s">
        <v>119</v>
      </c>
      <c r="D3350" t="s">
        <v>46</v>
      </c>
      <c r="E3350" t="s">
        <v>15</v>
      </c>
      <c r="F3350" t="s">
        <v>276</v>
      </c>
      <c r="G3350" t="s">
        <v>278</v>
      </c>
      <c r="H3350" s="1">
        <v>2018</v>
      </c>
      <c r="I3350" s="2">
        <v>15580</v>
      </c>
      <c r="J3350" s="3">
        <v>32240</v>
      </c>
      <c r="K3350">
        <f>Table1[[#This Row],[Total Revenue + Open]]/Table1[[#This Row],[Qty]]</f>
        <v>2.0693196405648266</v>
      </c>
      <c r="L3350">
        <f>Table1[[#This Row],[Qty]]/Table1[[#This Row],[Total Revenue + Open]]</f>
        <v>0.48325062034739452</v>
      </c>
    </row>
    <row r="3351" spans="1:12">
      <c r="A3351" t="s">
        <v>10</v>
      </c>
      <c r="B3351" t="s">
        <v>11</v>
      </c>
      <c r="C3351" t="s">
        <v>119</v>
      </c>
      <c r="D3351" t="s">
        <v>46</v>
      </c>
      <c r="E3351" t="s">
        <v>15</v>
      </c>
      <c r="F3351" t="s">
        <v>276</v>
      </c>
      <c r="G3351" t="s">
        <v>278</v>
      </c>
      <c r="H3351" s="1">
        <v>2018</v>
      </c>
      <c r="I3351" s="2">
        <v>2010</v>
      </c>
      <c r="J3351" s="3">
        <v>4160</v>
      </c>
      <c r="K3351">
        <f>Table1[[#This Row],[Total Revenue + Open]]/Table1[[#This Row],[Qty]]</f>
        <v>2.0696517412935322</v>
      </c>
      <c r="L3351">
        <f>Table1[[#This Row],[Qty]]/Table1[[#This Row],[Total Revenue + Open]]</f>
        <v>0.48317307692307693</v>
      </c>
    </row>
    <row r="3352" spans="1:12">
      <c r="A3352" t="s">
        <v>10</v>
      </c>
      <c r="B3352" t="s">
        <v>11</v>
      </c>
      <c r="C3352" t="s">
        <v>119</v>
      </c>
      <c r="D3352" t="s">
        <v>46</v>
      </c>
      <c r="E3352" t="s">
        <v>15</v>
      </c>
      <c r="F3352" t="s">
        <v>276</v>
      </c>
      <c r="G3352" t="s">
        <v>278</v>
      </c>
      <c r="H3352" s="1">
        <v>2018</v>
      </c>
      <c r="I3352" s="2">
        <v>2010</v>
      </c>
      <c r="J3352" s="3">
        <v>4160</v>
      </c>
      <c r="K3352">
        <f>Table1[[#This Row],[Total Revenue + Open]]/Table1[[#This Row],[Qty]]</f>
        <v>2.0696517412935322</v>
      </c>
      <c r="L3352">
        <f>Table1[[#This Row],[Qty]]/Table1[[#This Row],[Total Revenue + Open]]</f>
        <v>0.48317307692307693</v>
      </c>
    </row>
    <row r="3353" spans="1:12">
      <c r="A3353" t="s">
        <v>10</v>
      </c>
      <c r="B3353" t="s">
        <v>11</v>
      </c>
      <c r="C3353" t="s">
        <v>119</v>
      </c>
      <c r="D3353" t="s">
        <v>46</v>
      </c>
      <c r="E3353" t="s">
        <v>15</v>
      </c>
      <c r="F3353" t="s">
        <v>276</v>
      </c>
      <c r="G3353" t="s">
        <v>278</v>
      </c>
      <c r="H3353" s="1">
        <v>2018</v>
      </c>
      <c r="I3353" s="2">
        <v>21105</v>
      </c>
      <c r="J3353" s="3">
        <v>43680</v>
      </c>
      <c r="K3353">
        <f>Table1[[#This Row],[Total Revenue + Open]]/Table1[[#This Row],[Qty]]</f>
        <v>2.0696517412935322</v>
      </c>
      <c r="L3353">
        <f>Table1[[#This Row],[Qty]]/Table1[[#This Row],[Total Revenue + Open]]</f>
        <v>0.48317307692307693</v>
      </c>
    </row>
    <row r="3354" spans="1:12">
      <c r="A3354" t="s">
        <v>10</v>
      </c>
      <c r="B3354" t="s">
        <v>11</v>
      </c>
      <c r="C3354" t="s">
        <v>119</v>
      </c>
      <c r="D3354" t="s">
        <v>46</v>
      </c>
      <c r="E3354" t="s">
        <v>15</v>
      </c>
      <c r="F3354" t="s">
        <v>276</v>
      </c>
      <c r="G3354" t="s">
        <v>278</v>
      </c>
      <c r="H3354" s="1">
        <v>2018</v>
      </c>
      <c r="I3354" s="2">
        <v>21105</v>
      </c>
      <c r="J3354" s="3">
        <v>43680</v>
      </c>
      <c r="K3354">
        <f>Table1[[#This Row],[Total Revenue + Open]]/Table1[[#This Row],[Qty]]</f>
        <v>2.0696517412935322</v>
      </c>
      <c r="L3354">
        <f>Table1[[#This Row],[Qty]]/Table1[[#This Row],[Total Revenue + Open]]</f>
        <v>0.48317307692307693</v>
      </c>
    </row>
    <row r="3355" spans="1:12">
      <c r="A3355" t="s">
        <v>10</v>
      </c>
      <c r="B3355" t="s">
        <v>11</v>
      </c>
      <c r="C3355" t="s">
        <v>119</v>
      </c>
      <c r="D3355" t="s">
        <v>46</v>
      </c>
      <c r="E3355" t="s">
        <v>15</v>
      </c>
      <c r="F3355" t="s">
        <v>276</v>
      </c>
      <c r="G3355" t="s">
        <v>278</v>
      </c>
      <c r="H3355" s="1">
        <v>2018</v>
      </c>
      <c r="I3355" s="2">
        <v>17085</v>
      </c>
      <c r="J3355" s="3">
        <v>35360</v>
      </c>
      <c r="K3355">
        <f>Table1[[#This Row],[Total Revenue + Open]]/Table1[[#This Row],[Qty]]</f>
        <v>2.0696517412935322</v>
      </c>
      <c r="L3355">
        <f>Table1[[#This Row],[Qty]]/Table1[[#This Row],[Total Revenue + Open]]</f>
        <v>0.48317307692307693</v>
      </c>
    </row>
    <row r="3356" spans="1:12">
      <c r="A3356" t="s">
        <v>10</v>
      </c>
      <c r="B3356" t="s">
        <v>11</v>
      </c>
      <c r="C3356" t="s">
        <v>119</v>
      </c>
      <c r="D3356" t="s">
        <v>46</v>
      </c>
      <c r="E3356" t="s">
        <v>15</v>
      </c>
      <c r="F3356" t="s">
        <v>276</v>
      </c>
      <c r="G3356" t="s">
        <v>279</v>
      </c>
      <c r="H3356" s="1">
        <v>2017</v>
      </c>
      <c r="I3356" s="2">
        <v>500</v>
      </c>
      <c r="J3356" s="3">
        <v>1040</v>
      </c>
      <c r="K3356">
        <f>Table1[[#This Row],[Total Revenue + Open]]/Table1[[#This Row],[Qty]]</f>
        <v>2.08</v>
      </c>
      <c r="L3356">
        <f>Table1[[#This Row],[Qty]]/Table1[[#This Row],[Total Revenue + Open]]</f>
        <v>0.48076923076923078</v>
      </c>
    </row>
    <row r="3357" spans="1:12">
      <c r="A3357" t="s">
        <v>10</v>
      </c>
      <c r="B3357" t="s">
        <v>11</v>
      </c>
      <c r="C3357" t="s">
        <v>119</v>
      </c>
      <c r="D3357" t="s">
        <v>46</v>
      </c>
      <c r="E3357" t="s">
        <v>15</v>
      </c>
      <c r="F3357" t="s">
        <v>276</v>
      </c>
      <c r="G3357" t="s">
        <v>280</v>
      </c>
      <c r="H3357" s="1">
        <v>2017</v>
      </c>
      <c r="I3357" s="2">
        <v>0</v>
      </c>
      <c r="J3357" s="3">
        <v>0</v>
      </c>
      <c r="K3357" t="e">
        <f>Table1[[#This Row],[Total Revenue + Open]]/Table1[[#This Row],[Qty]]</f>
        <v>#DIV/0!</v>
      </c>
      <c r="L3357" t="e">
        <f>Table1[[#This Row],[Qty]]/Table1[[#This Row],[Total Revenue + Open]]</f>
        <v>#DIV/0!</v>
      </c>
    </row>
    <row r="3358" spans="1:12">
      <c r="A3358" t="s">
        <v>10</v>
      </c>
      <c r="B3358" t="s">
        <v>11</v>
      </c>
      <c r="C3358" t="s">
        <v>119</v>
      </c>
      <c r="D3358" t="s">
        <v>46</v>
      </c>
      <c r="E3358" t="s">
        <v>15</v>
      </c>
      <c r="F3358" t="s">
        <v>276</v>
      </c>
      <c r="G3358" t="s">
        <v>280</v>
      </c>
      <c r="H3358" s="1">
        <v>2017</v>
      </c>
      <c r="I3358" s="2">
        <v>1810</v>
      </c>
      <c r="J3358" s="3">
        <v>3744</v>
      </c>
      <c r="K3358">
        <f>Table1[[#This Row],[Total Revenue + Open]]/Table1[[#This Row],[Qty]]</f>
        <v>2.0685082872928175</v>
      </c>
      <c r="L3358">
        <f>Table1[[#This Row],[Qty]]/Table1[[#This Row],[Total Revenue + Open]]</f>
        <v>0.48344017094017094</v>
      </c>
    </row>
    <row r="3359" spans="1:12">
      <c r="A3359" t="s">
        <v>10</v>
      </c>
      <c r="B3359" t="s">
        <v>11</v>
      </c>
      <c r="C3359" t="s">
        <v>119</v>
      </c>
      <c r="D3359" t="s">
        <v>46</v>
      </c>
      <c r="E3359" t="s">
        <v>15</v>
      </c>
      <c r="F3359" t="s">
        <v>276</v>
      </c>
      <c r="G3359" t="s">
        <v>280</v>
      </c>
      <c r="H3359" s="1">
        <v>2017</v>
      </c>
      <c r="I3359" s="2">
        <v>3720</v>
      </c>
      <c r="J3359" s="3">
        <v>7696</v>
      </c>
      <c r="K3359">
        <f>Table1[[#This Row],[Total Revenue + Open]]/Table1[[#This Row],[Qty]]</f>
        <v>2.0688172043010753</v>
      </c>
      <c r="L3359">
        <f>Table1[[#This Row],[Qty]]/Table1[[#This Row],[Total Revenue + Open]]</f>
        <v>0.48336798336798337</v>
      </c>
    </row>
    <row r="3360" spans="1:12">
      <c r="A3360" t="s">
        <v>10</v>
      </c>
      <c r="B3360" t="s">
        <v>11</v>
      </c>
      <c r="C3360" t="s">
        <v>119</v>
      </c>
      <c r="D3360" t="s">
        <v>46</v>
      </c>
      <c r="E3360" t="s">
        <v>15</v>
      </c>
      <c r="F3360" t="s">
        <v>276</v>
      </c>
      <c r="G3360" t="s">
        <v>280</v>
      </c>
      <c r="H3360" s="1">
        <v>2017</v>
      </c>
      <c r="I3360" s="2">
        <v>1610</v>
      </c>
      <c r="J3360" s="3">
        <v>3328</v>
      </c>
      <c r="K3360">
        <f>Table1[[#This Row],[Total Revenue + Open]]/Table1[[#This Row],[Qty]]</f>
        <v>2.0670807453416149</v>
      </c>
      <c r="L3360">
        <f>Table1[[#This Row],[Qty]]/Table1[[#This Row],[Total Revenue + Open]]</f>
        <v>0.48377403846153844</v>
      </c>
    </row>
    <row r="3361" spans="1:12">
      <c r="A3361" t="s">
        <v>10</v>
      </c>
      <c r="B3361" t="s">
        <v>11</v>
      </c>
      <c r="C3361" t="s">
        <v>119</v>
      </c>
      <c r="D3361" t="s">
        <v>46</v>
      </c>
      <c r="E3361" t="s">
        <v>15</v>
      </c>
      <c r="F3361" t="s">
        <v>276</v>
      </c>
      <c r="G3361" t="s">
        <v>280</v>
      </c>
      <c r="H3361" s="1">
        <v>2017</v>
      </c>
      <c r="I3361" s="2">
        <v>1205</v>
      </c>
      <c r="J3361" s="3">
        <v>2496</v>
      </c>
      <c r="K3361">
        <f>Table1[[#This Row],[Total Revenue + Open]]/Table1[[#This Row],[Qty]]</f>
        <v>2.0713692946058093</v>
      </c>
      <c r="L3361">
        <f>Table1[[#This Row],[Qty]]/Table1[[#This Row],[Total Revenue + Open]]</f>
        <v>0.4827724358974359</v>
      </c>
    </row>
    <row r="3362" spans="1:12">
      <c r="A3362" t="s">
        <v>10</v>
      </c>
      <c r="B3362" t="s">
        <v>11</v>
      </c>
      <c r="C3362" t="s">
        <v>119</v>
      </c>
      <c r="D3362" t="s">
        <v>46</v>
      </c>
      <c r="E3362" t="s">
        <v>15</v>
      </c>
      <c r="F3362" t="s">
        <v>276</v>
      </c>
      <c r="G3362" t="s">
        <v>280</v>
      </c>
      <c r="H3362" s="1">
        <v>2017</v>
      </c>
      <c r="I3362" s="2">
        <v>0</v>
      </c>
      <c r="J3362" s="3">
        <v>0</v>
      </c>
      <c r="K3362" t="e">
        <f>Table1[[#This Row],[Total Revenue + Open]]/Table1[[#This Row],[Qty]]</f>
        <v>#DIV/0!</v>
      </c>
      <c r="L3362" t="e">
        <f>Table1[[#This Row],[Qty]]/Table1[[#This Row],[Total Revenue + Open]]</f>
        <v>#DIV/0!</v>
      </c>
    </row>
    <row r="3363" spans="1:12">
      <c r="A3363" t="s">
        <v>10</v>
      </c>
      <c r="B3363" t="s">
        <v>11</v>
      </c>
      <c r="C3363" t="s">
        <v>119</v>
      </c>
      <c r="D3363" t="s">
        <v>46</v>
      </c>
      <c r="E3363" t="s">
        <v>15</v>
      </c>
      <c r="F3363" t="s">
        <v>276</v>
      </c>
      <c r="G3363" t="s">
        <v>280</v>
      </c>
      <c r="H3363" s="1">
        <v>2017</v>
      </c>
      <c r="I3363" s="2">
        <v>3015</v>
      </c>
      <c r="J3363" s="3">
        <v>6240</v>
      </c>
      <c r="K3363">
        <f>Table1[[#This Row],[Total Revenue + Open]]/Table1[[#This Row],[Qty]]</f>
        <v>2.0696517412935322</v>
      </c>
      <c r="L3363">
        <f>Table1[[#This Row],[Qty]]/Table1[[#This Row],[Total Revenue + Open]]</f>
        <v>0.48317307692307693</v>
      </c>
    </row>
    <row r="3364" spans="1:12">
      <c r="A3364" t="s">
        <v>10</v>
      </c>
      <c r="B3364" t="s">
        <v>11</v>
      </c>
      <c r="C3364" t="s">
        <v>119</v>
      </c>
      <c r="D3364" t="s">
        <v>46</v>
      </c>
      <c r="E3364" t="s">
        <v>15</v>
      </c>
      <c r="F3364" t="s">
        <v>276</v>
      </c>
      <c r="G3364" t="s">
        <v>280</v>
      </c>
      <c r="H3364" s="1">
        <v>2018</v>
      </c>
      <c r="I3364" s="2">
        <v>3520</v>
      </c>
      <c r="J3364" s="3">
        <v>7280</v>
      </c>
      <c r="K3364">
        <f>Table1[[#This Row],[Total Revenue + Open]]/Table1[[#This Row],[Qty]]</f>
        <v>2.0681818181818183</v>
      </c>
      <c r="L3364">
        <f>Table1[[#This Row],[Qty]]/Table1[[#This Row],[Total Revenue + Open]]</f>
        <v>0.48351648351648352</v>
      </c>
    </row>
    <row r="3365" spans="1:12">
      <c r="A3365" t="s">
        <v>10</v>
      </c>
      <c r="B3365" t="s">
        <v>11</v>
      </c>
      <c r="C3365" t="s">
        <v>119</v>
      </c>
      <c r="D3365" t="s">
        <v>46</v>
      </c>
      <c r="E3365" t="s">
        <v>15</v>
      </c>
      <c r="F3365" t="s">
        <v>276</v>
      </c>
      <c r="G3365" t="s">
        <v>281</v>
      </c>
      <c r="H3365" s="1">
        <v>2017</v>
      </c>
      <c r="I3365" s="2">
        <v>0</v>
      </c>
      <c r="J3365" s="3">
        <v>0</v>
      </c>
      <c r="K3365" t="e">
        <f>Table1[[#This Row],[Total Revenue + Open]]/Table1[[#This Row],[Qty]]</f>
        <v>#DIV/0!</v>
      </c>
      <c r="L3365" t="e">
        <f>Table1[[#This Row],[Qty]]/Table1[[#This Row],[Total Revenue + Open]]</f>
        <v>#DIV/0!</v>
      </c>
    </row>
    <row r="3366" spans="1:12">
      <c r="A3366" t="s">
        <v>10</v>
      </c>
      <c r="B3366" t="s">
        <v>11</v>
      </c>
      <c r="C3366" t="s">
        <v>119</v>
      </c>
      <c r="D3366" t="s">
        <v>46</v>
      </c>
      <c r="E3366" t="s">
        <v>15</v>
      </c>
      <c r="F3366" t="s">
        <v>276</v>
      </c>
      <c r="G3366" t="s">
        <v>281</v>
      </c>
      <c r="H3366" s="1">
        <v>2017</v>
      </c>
      <c r="I3366" s="2">
        <v>700</v>
      </c>
      <c r="J3366" s="3">
        <v>1456</v>
      </c>
      <c r="K3366">
        <f>Table1[[#This Row],[Total Revenue + Open]]/Table1[[#This Row],[Qty]]</f>
        <v>2.08</v>
      </c>
      <c r="L3366">
        <f>Table1[[#This Row],[Qty]]/Table1[[#This Row],[Total Revenue + Open]]</f>
        <v>0.48076923076923078</v>
      </c>
    </row>
    <row r="3367" spans="1:12">
      <c r="A3367" t="s">
        <v>10</v>
      </c>
      <c r="B3367" t="s">
        <v>11</v>
      </c>
      <c r="C3367" t="s">
        <v>119</v>
      </c>
      <c r="D3367" t="s">
        <v>46</v>
      </c>
      <c r="E3367" t="s">
        <v>15</v>
      </c>
      <c r="F3367" t="s">
        <v>276</v>
      </c>
      <c r="G3367" t="s">
        <v>281</v>
      </c>
      <c r="H3367" s="1">
        <v>2017</v>
      </c>
      <c r="I3367" s="2">
        <v>1810</v>
      </c>
      <c r="J3367" s="3">
        <v>3744</v>
      </c>
      <c r="K3367">
        <f>Table1[[#This Row],[Total Revenue + Open]]/Table1[[#This Row],[Qty]]</f>
        <v>2.0685082872928175</v>
      </c>
      <c r="L3367">
        <f>Table1[[#This Row],[Qty]]/Table1[[#This Row],[Total Revenue + Open]]</f>
        <v>0.48344017094017094</v>
      </c>
    </row>
    <row r="3368" spans="1:12">
      <c r="A3368" t="s">
        <v>10</v>
      </c>
      <c r="B3368" t="s">
        <v>11</v>
      </c>
      <c r="C3368" t="s">
        <v>119</v>
      </c>
      <c r="D3368" t="s">
        <v>46</v>
      </c>
      <c r="E3368" t="s">
        <v>15</v>
      </c>
      <c r="F3368" t="s">
        <v>276</v>
      </c>
      <c r="G3368" t="s">
        <v>282</v>
      </c>
      <c r="H3368" s="1">
        <v>2017</v>
      </c>
      <c r="I3368" s="2">
        <v>500</v>
      </c>
      <c r="J3368" s="3">
        <v>1040</v>
      </c>
      <c r="K3368">
        <f>Table1[[#This Row],[Total Revenue + Open]]/Table1[[#This Row],[Qty]]</f>
        <v>2.08</v>
      </c>
      <c r="L3368">
        <f>Table1[[#This Row],[Qty]]/Table1[[#This Row],[Total Revenue + Open]]</f>
        <v>0.48076923076923078</v>
      </c>
    </row>
    <row r="3369" spans="1:12">
      <c r="A3369" t="s">
        <v>10</v>
      </c>
      <c r="B3369" t="s">
        <v>11</v>
      </c>
      <c r="C3369" t="s">
        <v>119</v>
      </c>
      <c r="D3369" t="s">
        <v>46</v>
      </c>
      <c r="E3369" t="s">
        <v>15</v>
      </c>
      <c r="F3369" t="s">
        <v>276</v>
      </c>
      <c r="G3369" t="s">
        <v>282</v>
      </c>
      <c r="H3369" s="1">
        <v>2018</v>
      </c>
      <c r="I3369" s="2">
        <v>2010</v>
      </c>
      <c r="J3369" s="3">
        <v>4160</v>
      </c>
      <c r="K3369">
        <f>Table1[[#This Row],[Total Revenue + Open]]/Table1[[#This Row],[Qty]]</f>
        <v>2.0696517412935322</v>
      </c>
      <c r="L3369">
        <f>Table1[[#This Row],[Qty]]/Table1[[#This Row],[Total Revenue + Open]]</f>
        <v>0.48317307692307693</v>
      </c>
    </row>
    <row r="3370" spans="1:12">
      <c r="A3370" t="s">
        <v>10</v>
      </c>
      <c r="B3370" t="s">
        <v>11</v>
      </c>
      <c r="C3370" t="s">
        <v>119</v>
      </c>
      <c r="D3370" t="s">
        <v>46</v>
      </c>
      <c r="E3370" t="s">
        <v>15</v>
      </c>
      <c r="F3370" t="s">
        <v>276</v>
      </c>
      <c r="G3370" t="s">
        <v>283</v>
      </c>
      <c r="H3370" s="1">
        <v>2017</v>
      </c>
      <c r="I3370" s="2">
        <v>0</v>
      </c>
      <c r="J3370" s="3">
        <v>0</v>
      </c>
      <c r="K3370" t="e">
        <f>Table1[[#This Row],[Total Revenue + Open]]/Table1[[#This Row],[Qty]]</f>
        <v>#DIV/0!</v>
      </c>
      <c r="L3370" t="e">
        <f>Table1[[#This Row],[Qty]]/Table1[[#This Row],[Total Revenue + Open]]</f>
        <v>#DIV/0!</v>
      </c>
    </row>
    <row r="3371" spans="1:12">
      <c r="A3371" t="s">
        <v>10</v>
      </c>
      <c r="B3371" t="s">
        <v>11</v>
      </c>
      <c r="C3371" t="s">
        <v>119</v>
      </c>
      <c r="D3371" t="s">
        <v>46</v>
      </c>
      <c r="E3371" t="s">
        <v>15</v>
      </c>
      <c r="F3371" t="s">
        <v>276</v>
      </c>
      <c r="G3371" t="s">
        <v>283</v>
      </c>
      <c r="H3371" s="1">
        <v>2017</v>
      </c>
      <c r="I3371" s="2">
        <v>1205</v>
      </c>
      <c r="J3371" s="3">
        <v>2496</v>
      </c>
      <c r="K3371">
        <f>Table1[[#This Row],[Total Revenue + Open]]/Table1[[#This Row],[Qty]]</f>
        <v>2.0713692946058093</v>
      </c>
      <c r="L3371">
        <f>Table1[[#This Row],[Qty]]/Table1[[#This Row],[Total Revenue + Open]]</f>
        <v>0.4827724358974359</v>
      </c>
    </row>
    <row r="3372" spans="1:12">
      <c r="A3372" t="s">
        <v>10</v>
      </c>
      <c r="B3372" t="s">
        <v>11</v>
      </c>
      <c r="C3372" t="s">
        <v>119</v>
      </c>
      <c r="D3372" t="s">
        <v>46</v>
      </c>
      <c r="E3372" t="s">
        <v>15</v>
      </c>
      <c r="F3372" t="s">
        <v>276</v>
      </c>
      <c r="G3372" t="s">
        <v>283</v>
      </c>
      <c r="H3372" s="1">
        <v>2017</v>
      </c>
      <c r="I3372" s="2">
        <v>1205</v>
      </c>
      <c r="J3372" s="3">
        <v>2496</v>
      </c>
      <c r="K3372">
        <f>Table1[[#This Row],[Total Revenue + Open]]/Table1[[#This Row],[Qty]]</f>
        <v>2.0713692946058093</v>
      </c>
      <c r="L3372">
        <f>Table1[[#This Row],[Qty]]/Table1[[#This Row],[Total Revenue + Open]]</f>
        <v>0.4827724358974359</v>
      </c>
    </row>
    <row r="3373" spans="1:12">
      <c r="A3373" t="s">
        <v>10</v>
      </c>
      <c r="B3373" t="s">
        <v>11</v>
      </c>
      <c r="C3373" t="s">
        <v>119</v>
      </c>
      <c r="D3373" t="s">
        <v>46</v>
      </c>
      <c r="E3373" t="s">
        <v>15</v>
      </c>
      <c r="F3373" t="s">
        <v>276</v>
      </c>
      <c r="G3373" t="s">
        <v>283</v>
      </c>
      <c r="H3373" s="1">
        <v>2017</v>
      </c>
      <c r="I3373" s="2">
        <v>600</v>
      </c>
      <c r="J3373" s="3">
        <v>1248</v>
      </c>
      <c r="K3373">
        <f>Table1[[#This Row],[Total Revenue + Open]]/Table1[[#This Row],[Qty]]</f>
        <v>2.08</v>
      </c>
      <c r="L3373">
        <f>Table1[[#This Row],[Qty]]/Table1[[#This Row],[Total Revenue + Open]]</f>
        <v>0.48076923076923078</v>
      </c>
    </row>
    <row r="3374" spans="1:12">
      <c r="A3374" t="s">
        <v>10</v>
      </c>
      <c r="B3374" t="s">
        <v>11</v>
      </c>
      <c r="C3374" t="s">
        <v>119</v>
      </c>
      <c r="D3374" t="s">
        <v>46</v>
      </c>
      <c r="E3374" t="s">
        <v>15</v>
      </c>
      <c r="F3374" t="s">
        <v>276</v>
      </c>
      <c r="G3374" t="s">
        <v>283</v>
      </c>
      <c r="H3374" s="1">
        <v>2017</v>
      </c>
      <c r="I3374" s="2">
        <v>0</v>
      </c>
      <c r="J3374" s="3">
        <v>0</v>
      </c>
      <c r="K3374" t="e">
        <f>Table1[[#This Row],[Total Revenue + Open]]/Table1[[#This Row],[Qty]]</f>
        <v>#DIV/0!</v>
      </c>
      <c r="L3374" t="e">
        <f>Table1[[#This Row],[Qty]]/Table1[[#This Row],[Total Revenue + Open]]</f>
        <v>#DIV/0!</v>
      </c>
    </row>
    <row r="3375" spans="1:12">
      <c r="A3375" t="s">
        <v>10</v>
      </c>
      <c r="B3375" t="s">
        <v>11</v>
      </c>
      <c r="C3375" t="s">
        <v>119</v>
      </c>
      <c r="D3375" t="s">
        <v>46</v>
      </c>
      <c r="E3375" t="s">
        <v>15</v>
      </c>
      <c r="F3375" t="s">
        <v>276</v>
      </c>
      <c r="G3375" t="s">
        <v>284</v>
      </c>
      <c r="H3375" s="1">
        <v>2017</v>
      </c>
      <c r="I3375" s="2">
        <v>1710</v>
      </c>
      <c r="J3375" s="3">
        <v>3536</v>
      </c>
      <c r="K3375">
        <f>Table1[[#This Row],[Total Revenue + Open]]/Table1[[#This Row],[Qty]]</f>
        <v>2.0678362573099416</v>
      </c>
      <c r="L3375">
        <f>Table1[[#This Row],[Qty]]/Table1[[#This Row],[Total Revenue + Open]]</f>
        <v>0.48359728506787331</v>
      </c>
    </row>
    <row r="3376" spans="1:12">
      <c r="A3376" t="s">
        <v>10</v>
      </c>
      <c r="B3376" t="s">
        <v>11</v>
      </c>
      <c r="C3376" t="s">
        <v>119</v>
      </c>
      <c r="D3376" t="s">
        <v>46</v>
      </c>
      <c r="E3376" t="s">
        <v>15</v>
      </c>
      <c r="F3376" t="s">
        <v>276</v>
      </c>
      <c r="G3376" t="s">
        <v>284</v>
      </c>
      <c r="H3376" s="1">
        <v>2017</v>
      </c>
      <c r="I3376" s="2">
        <v>1810</v>
      </c>
      <c r="J3376" s="3">
        <v>3744</v>
      </c>
      <c r="K3376">
        <f>Table1[[#This Row],[Total Revenue + Open]]/Table1[[#This Row],[Qty]]</f>
        <v>2.0685082872928175</v>
      </c>
      <c r="L3376">
        <f>Table1[[#This Row],[Qty]]/Table1[[#This Row],[Total Revenue + Open]]</f>
        <v>0.48344017094017094</v>
      </c>
    </row>
    <row r="3377" spans="1:12">
      <c r="A3377" t="s">
        <v>10</v>
      </c>
      <c r="B3377" t="s">
        <v>11</v>
      </c>
      <c r="C3377" t="s">
        <v>119</v>
      </c>
      <c r="D3377" t="s">
        <v>46</v>
      </c>
      <c r="E3377" t="s">
        <v>15</v>
      </c>
      <c r="F3377" t="s">
        <v>276</v>
      </c>
      <c r="G3377" t="s">
        <v>284</v>
      </c>
      <c r="H3377" s="1">
        <v>2017</v>
      </c>
      <c r="I3377" s="2">
        <v>2210</v>
      </c>
      <c r="J3377" s="3">
        <v>4576</v>
      </c>
      <c r="K3377">
        <f>Table1[[#This Row],[Total Revenue + Open]]/Table1[[#This Row],[Qty]]</f>
        <v>2.0705882352941178</v>
      </c>
      <c r="L3377">
        <f>Table1[[#This Row],[Qty]]/Table1[[#This Row],[Total Revenue + Open]]</f>
        <v>0.48295454545454547</v>
      </c>
    </row>
    <row r="3378" spans="1:12">
      <c r="A3378" t="s">
        <v>10</v>
      </c>
      <c r="B3378" t="s">
        <v>11</v>
      </c>
      <c r="C3378" t="s">
        <v>119</v>
      </c>
      <c r="D3378" t="s">
        <v>46</v>
      </c>
      <c r="E3378" t="s">
        <v>15</v>
      </c>
      <c r="F3378" t="s">
        <v>276</v>
      </c>
      <c r="G3378" t="s">
        <v>284</v>
      </c>
      <c r="H3378" s="1">
        <v>2017</v>
      </c>
      <c r="I3378" s="2">
        <v>3115</v>
      </c>
      <c r="J3378" s="3">
        <v>6448</v>
      </c>
      <c r="K3378">
        <f>Table1[[#This Row],[Total Revenue + Open]]/Table1[[#This Row],[Qty]]</f>
        <v>2.0699839486356342</v>
      </c>
      <c r="L3378">
        <f>Table1[[#This Row],[Qty]]/Table1[[#This Row],[Total Revenue + Open]]</f>
        <v>0.48309553349875928</v>
      </c>
    </row>
    <row r="3379" spans="1:12">
      <c r="A3379" t="s">
        <v>10</v>
      </c>
      <c r="B3379" t="s">
        <v>11</v>
      </c>
      <c r="C3379" t="s">
        <v>119</v>
      </c>
      <c r="D3379" t="s">
        <v>46</v>
      </c>
      <c r="E3379" t="s">
        <v>15</v>
      </c>
      <c r="F3379" t="s">
        <v>276</v>
      </c>
      <c r="G3379" t="s">
        <v>284</v>
      </c>
      <c r="H3379" s="1">
        <v>2017</v>
      </c>
      <c r="I3379" s="2">
        <v>600</v>
      </c>
      <c r="J3379" s="3">
        <v>1248</v>
      </c>
      <c r="K3379">
        <f>Table1[[#This Row],[Total Revenue + Open]]/Table1[[#This Row],[Qty]]</f>
        <v>2.08</v>
      </c>
      <c r="L3379">
        <f>Table1[[#This Row],[Qty]]/Table1[[#This Row],[Total Revenue + Open]]</f>
        <v>0.48076923076923078</v>
      </c>
    </row>
    <row r="3380" spans="1:12">
      <c r="A3380" t="s">
        <v>10</v>
      </c>
      <c r="B3380" t="s">
        <v>11</v>
      </c>
      <c r="C3380" t="s">
        <v>119</v>
      </c>
      <c r="D3380" t="s">
        <v>46</v>
      </c>
      <c r="E3380" t="s">
        <v>15</v>
      </c>
      <c r="F3380" t="s">
        <v>276</v>
      </c>
      <c r="G3380" t="s">
        <v>284</v>
      </c>
      <c r="H3380" s="1">
        <v>2017</v>
      </c>
      <c r="I3380" s="2">
        <v>600</v>
      </c>
      <c r="J3380" s="3">
        <v>1248</v>
      </c>
      <c r="K3380">
        <f>Table1[[#This Row],[Total Revenue + Open]]/Table1[[#This Row],[Qty]]</f>
        <v>2.08</v>
      </c>
      <c r="L3380">
        <f>Table1[[#This Row],[Qty]]/Table1[[#This Row],[Total Revenue + Open]]</f>
        <v>0.48076923076923078</v>
      </c>
    </row>
    <row r="3381" spans="1:12">
      <c r="A3381" t="s">
        <v>10</v>
      </c>
      <c r="B3381" t="s">
        <v>11</v>
      </c>
      <c r="C3381" t="s">
        <v>119</v>
      </c>
      <c r="D3381" t="s">
        <v>46</v>
      </c>
      <c r="E3381" t="s">
        <v>15</v>
      </c>
      <c r="F3381" t="s">
        <v>276</v>
      </c>
      <c r="G3381" t="s">
        <v>284</v>
      </c>
      <c r="H3381" s="1">
        <v>2017</v>
      </c>
      <c r="I3381" s="2">
        <v>1005</v>
      </c>
      <c r="J3381" s="3">
        <v>2080</v>
      </c>
      <c r="K3381">
        <f>Table1[[#This Row],[Total Revenue + Open]]/Table1[[#This Row],[Qty]]</f>
        <v>2.0696517412935322</v>
      </c>
      <c r="L3381">
        <f>Table1[[#This Row],[Qty]]/Table1[[#This Row],[Total Revenue + Open]]</f>
        <v>0.48317307692307693</v>
      </c>
    </row>
    <row r="3382" spans="1:12">
      <c r="A3382" t="s">
        <v>10</v>
      </c>
      <c r="B3382" t="s">
        <v>11</v>
      </c>
      <c r="C3382" t="s">
        <v>119</v>
      </c>
      <c r="D3382" t="s">
        <v>46</v>
      </c>
      <c r="E3382" t="s">
        <v>15</v>
      </c>
      <c r="F3382" t="s">
        <v>276</v>
      </c>
      <c r="G3382" t="s">
        <v>284</v>
      </c>
      <c r="H3382" s="1">
        <v>2018</v>
      </c>
      <c r="I3382" s="2">
        <v>500</v>
      </c>
      <c r="J3382" s="3">
        <v>1040</v>
      </c>
      <c r="K3382">
        <f>Table1[[#This Row],[Total Revenue + Open]]/Table1[[#This Row],[Qty]]</f>
        <v>2.08</v>
      </c>
      <c r="L3382">
        <f>Table1[[#This Row],[Qty]]/Table1[[#This Row],[Total Revenue + Open]]</f>
        <v>0.48076923076923078</v>
      </c>
    </row>
    <row r="3383" spans="1:12">
      <c r="A3383" t="s">
        <v>10</v>
      </c>
      <c r="B3383" t="s">
        <v>11</v>
      </c>
      <c r="C3383" t="s">
        <v>119</v>
      </c>
      <c r="D3383" t="s">
        <v>46</v>
      </c>
      <c r="E3383" t="s">
        <v>15</v>
      </c>
      <c r="F3383" t="s">
        <v>276</v>
      </c>
      <c r="G3383" t="s">
        <v>284</v>
      </c>
      <c r="H3383" s="1">
        <v>2018</v>
      </c>
      <c r="I3383" s="2">
        <v>500</v>
      </c>
      <c r="J3383" s="3">
        <v>0</v>
      </c>
      <c r="K3383">
        <f>Table1[[#This Row],[Total Revenue + Open]]/Table1[[#This Row],[Qty]]</f>
        <v>0</v>
      </c>
      <c r="L3383" t="e">
        <f>Table1[[#This Row],[Qty]]/Table1[[#This Row],[Total Revenue + Open]]</f>
        <v>#DIV/0!</v>
      </c>
    </row>
    <row r="3384" spans="1:12">
      <c r="A3384" t="s">
        <v>10</v>
      </c>
      <c r="B3384" t="s">
        <v>11</v>
      </c>
      <c r="C3384" t="s">
        <v>119</v>
      </c>
      <c r="D3384" t="s">
        <v>46</v>
      </c>
      <c r="E3384" t="s">
        <v>15</v>
      </c>
      <c r="F3384" t="s">
        <v>276</v>
      </c>
      <c r="G3384" t="s">
        <v>284</v>
      </c>
      <c r="H3384" s="1">
        <v>2018</v>
      </c>
      <c r="I3384" s="2">
        <v>500</v>
      </c>
      <c r="J3384" s="3">
        <v>1040</v>
      </c>
      <c r="K3384">
        <f>Table1[[#This Row],[Total Revenue + Open]]/Table1[[#This Row],[Qty]]</f>
        <v>2.08</v>
      </c>
      <c r="L3384">
        <f>Table1[[#This Row],[Qty]]/Table1[[#This Row],[Total Revenue + Open]]</f>
        <v>0.48076923076923078</v>
      </c>
    </row>
    <row r="3385" spans="1:12">
      <c r="A3385" t="s">
        <v>10</v>
      </c>
      <c r="B3385" t="s">
        <v>11</v>
      </c>
      <c r="C3385" t="s">
        <v>119</v>
      </c>
      <c r="D3385" t="s">
        <v>46</v>
      </c>
      <c r="E3385" t="s">
        <v>15</v>
      </c>
      <c r="F3385" t="s">
        <v>276</v>
      </c>
      <c r="G3385" t="s">
        <v>285</v>
      </c>
      <c r="H3385" s="1">
        <v>2017</v>
      </c>
      <c r="I3385" s="2">
        <v>0</v>
      </c>
      <c r="J3385" s="3">
        <v>0</v>
      </c>
      <c r="K3385" t="e">
        <f>Table1[[#This Row],[Total Revenue + Open]]/Table1[[#This Row],[Qty]]</f>
        <v>#DIV/0!</v>
      </c>
      <c r="L3385" t="e">
        <f>Table1[[#This Row],[Qty]]/Table1[[#This Row],[Total Revenue + Open]]</f>
        <v>#DIV/0!</v>
      </c>
    </row>
    <row r="3386" spans="1:12">
      <c r="A3386" t="s">
        <v>10</v>
      </c>
      <c r="B3386" t="s">
        <v>11</v>
      </c>
      <c r="C3386" t="s">
        <v>119</v>
      </c>
      <c r="D3386" t="s">
        <v>46</v>
      </c>
      <c r="E3386" t="s">
        <v>15</v>
      </c>
      <c r="F3386" t="s">
        <v>276</v>
      </c>
      <c r="G3386" t="s">
        <v>285</v>
      </c>
      <c r="H3386" s="1">
        <v>2017</v>
      </c>
      <c r="I3386" s="2">
        <v>8340</v>
      </c>
      <c r="J3386" s="3">
        <v>17264</v>
      </c>
      <c r="K3386">
        <f>Table1[[#This Row],[Total Revenue + Open]]/Table1[[#This Row],[Qty]]</f>
        <v>2.0700239808153476</v>
      </c>
      <c r="L3386">
        <f>Table1[[#This Row],[Qty]]/Table1[[#This Row],[Total Revenue + Open]]</f>
        <v>0.4830861909175162</v>
      </c>
    </row>
    <row r="3387" spans="1:12">
      <c r="A3387" t="s">
        <v>10</v>
      </c>
      <c r="B3387" t="s">
        <v>11</v>
      </c>
      <c r="C3387" t="s">
        <v>119</v>
      </c>
      <c r="D3387" t="s">
        <v>46</v>
      </c>
      <c r="E3387" t="s">
        <v>15</v>
      </c>
      <c r="F3387" t="s">
        <v>276</v>
      </c>
      <c r="G3387" t="s">
        <v>285</v>
      </c>
      <c r="H3387" s="1">
        <v>2017</v>
      </c>
      <c r="I3387" s="2">
        <v>12465</v>
      </c>
      <c r="J3387" s="3">
        <v>25792</v>
      </c>
      <c r="K3387">
        <f>Table1[[#This Row],[Total Revenue + Open]]/Table1[[#This Row],[Qty]]</f>
        <v>2.0691536301644606</v>
      </c>
      <c r="L3387">
        <f>Table1[[#This Row],[Qty]]/Table1[[#This Row],[Total Revenue + Open]]</f>
        <v>0.48328939205955335</v>
      </c>
    </row>
    <row r="3388" spans="1:12">
      <c r="A3388" t="s">
        <v>10</v>
      </c>
      <c r="B3388" t="s">
        <v>11</v>
      </c>
      <c r="C3388" t="s">
        <v>119</v>
      </c>
      <c r="D3388" t="s">
        <v>46</v>
      </c>
      <c r="E3388" t="s">
        <v>15</v>
      </c>
      <c r="F3388" t="s">
        <v>276</v>
      </c>
      <c r="G3388" t="s">
        <v>285</v>
      </c>
      <c r="H3388" s="1">
        <v>2017</v>
      </c>
      <c r="I3388" s="2">
        <v>3920</v>
      </c>
      <c r="J3388" s="3">
        <v>8112</v>
      </c>
      <c r="K3388">
        <f>Table1[[#This Row],[Total Revenue + Open]]/Table1[[#This Row],[Qty]]</f>
        <v>2.0693877551020408</v>
      </c>
      <c r="L3388">
        <f>Table1[[#This Row],[Qty]]/Table1[[#This Row],[Total Revenue + Open]]</f>
        <v>0.4832347140039448</v>
      </c>
    </row>
    <row r="3389" spans="1:12">
      <c r="A3389" t="s">
        <v>10</v>
      </c>
      <c r="B3389" t="s">
        <v>11</v>
      </c>
      <c r="C3389" t="s">
        <v>119</v>
      </c>
      <c r="D3389" t="s">
        <v>46</v>
      </c>
      <c r="E3389" t="s">
        <v>15</v>
      </c>
      <c r="F3389" t="s">
        <v>276</v>
      </c>
      <c r="G3389" t="s">
        <v>285</v>
      </c>
      <c r="H3389" s="1">
        <v>2017</v>
      </c>
      <c r="I3389" s="2">
        <v>5225</v>
      </c>
      <c r="J3389" s="3">
        <v>10816</v>
      </c>
      <c r="K3389">
        <f>Table1[[#This Row],[Total Revenue + Open]]/Table1[[#This Row],[Qty]]</f>
        <v>2.0700478468899521</v>
      </c>
      <c r="L3389">
        <f>Table1[[#This Row],[Qty]]/Table1[[#This Row],[Total Revenue + Open]]</f>
        <v>0.48308062130177515</v>
      </c>
    </row>
    <row r="3390" spans="1:12">
      <c r="A3390" t="s">
        <v>10</v>
      </c>
      <c r="B3390" t="s">
        <v>11</v>
      </c>
      <c r="C3390" t="s">
        <v>119</v>
      </c>
      <c r="D3390" t="s">
        <v>46</v>
      </c>
      <c r="E3390" t="s">
        <v>15</v>
      </c>
      <c r="F3390" t="s">
        <v>276</v>
      </c>
      <c r="G3390" t="s">
        <v>285</v>
      </c>
      <c r="H3390" s="1">
        <v>2017</v>
      </c>
      <c r="I3390" s="2">
        <v>2515</v>
      </c>
      <c r="J3390" s="3">
        <v>5200</v>
      </c>
      <c r="K3390">
        <f>Table1[[#This Row],[Total Revenue + Open]]/Table1[[#This Row],[Qty]]</f>
        <v>2.0675944333996026</v>
      </c>
      <c r="L3390">
        <f>Table1[[#This Row],[Qty]]/Table1[[#This Row],[Total Revenue + Open]]</f>
        <v>0.48365384615384616</v>
      </c>
    </row>
    <row r="3391" spans="1:12">
      <c r="A3391" t="s">
        <v>10</v>
      </c>
      <c r="B3391" t="s">
        <v>11</v>
      </c>
      <c r="C3391" t="s">
        <v>119</v>
      </c>
      <c r="D3391" t="s">
        <v>46</v>
      </c>
      <c r="E3391" t="s">
        <v>15</v>
      </c>
      <c r="F3391" t="s">
        <v>276</v>
      </c>
      <c r="G3391" t="s">
        <v>285</v>
      </c>
      <c r="H3391" s="1">
        <v>2017</v>
      </c>
      <c r="I3391" s="2">
        <v>4320</v>
      </c>
      <c r="J3391" s="3">
        <v>8944</v>
      </c>
      <c r="K3391">
        <f>Table1[[#This Row],[Total Revenue + Open]]/Table1[[#This Row],[Qty]]</f>
        <v>2.0703703703703704</v>
      </c>
      <c r="L3391">
        <f>Table1[[#This Row],[Qty]]/Table1[[#This Row],[Total Revenue + Open]]</f>
        <v>0.48300536672629696</v>
      </c>
    </row>
    <row r="3392" spans="1:12">
      <c r="A3392" t="s">
        <v>10</v>
      </c>
      <c r="B3392" t="s">
        <v>11</v>
      </c>
      <c r="C3392" t="s">
        <v>119</v>
      </c>
      <c r="D3392" t="s">
        <v>46</v>
      </c>
      <c r="E3392" t="s">
        <v>15</v>
      </c>
      <c r="F3392" t="s">
        <v>276</v>
      </c>
      <c r="G3392" t="s">
        <v>285</v>
      </c>
      <c r="H3392" s="1">
        <v>2017</v>
      </c>
      <c r="I3392" s="2">
        <v>8540</v>
      </c>
      <c r="J3392" s="3">
        <v>17680</v>
      </c>
      <c r="K3392">
        <f>Table1[[#This Row],[Total Revenue + Open]]/Table1[[#This Row],[Qty]]</f>
        <v>2.0702576112412179</v>
      </c>
      <c r="L3392">
        <f>Table1[[#This Row],[Qty]]/Table1[[#This Row],[Total Revenue + Open]]</f>
        <v>0.4830316742081448</v>
      </c>
    </row>
    <row r="3393" spans="1:12">
      <c r="A3393" t="s">
        <v>10</v>
      </c>
      <c r="B3393" t="s">
        <v>11</v>
      </c>
      <c r="C3393" t="s">
        <v>119</v>
      </c>
      <c r="D3393" t="s">
        <v>46</v>
      </c>
      <c r="E3393" t="s">
        <v>15</v>
      </c>
      <c r="F3393" t="s">
        <v>276</v>
      </c>
      <c r="G3393" t="s">
        <v>285</v>
      </c>
      <c r="H3393" s="1">
        <v>2017</v>
      </c>
      <c r="I3393" s="2">
        <v>4120</v>
      </c>
      <c r="J3393" s="3">
        <v>8528</v>
      </c>
      <c r="K3393">
        <f>Table1[[#This Row],[Total Revenue + Open]]/Table1[[#This Row],[Qty]]</f>
        <v>2.0699029126213593</v>
      </c>
      <c r="L3393">
        <f>Table1[[#This Row],[Qty]]/Table1[[#This Row],[Total Revenue + Open]]</f>
        <v>0.4831144465290807</v>
      </c>
    </row>
    <row r="3394" spans="1:12">
      <c r="A3394" t="s">
        <v>10</v>
      </c>
      <c r="B3394" t="s">
        <v>11</v>
      </c>
      <c r="C3394" t="s">
        <v>119</v>
      </c>
      <c r="D3394" t="s">
        <v>46</v>
      </c>
      <c r="E3394" t="s">
        <v>15</v>
      </c>
      <c r="F3394" t="s">
        <v>276</v>
      </c>
      <c r="G3394" t="s">
        <v>285</v>
      </c>
      <c r="H3394" s="1">
        <v>2017</v>
      </c>
      <c r="I3394" s="2">
        <v>4925</v>
      </c>
      <c r="J3394" s="3">
        <v>10192</v>
      </c>
      <c r="K3394">
        <f>Table1[[#This Row],[Total Revenue + Open]]/Table1[[#This Row],[Qty]]</f>
        <v>2.0694416243654823</v>
      </c>
      <c r="L3394">
        <f>Table1[[#This Row],[Qty]]/Table1[[#This Row],[Total Revenue + Open]]</f>
        <v>0.48322213500784927</v>
      </c>
    </row>
    <row r="3395" spans="1:12">
      <c r="A3395" t="s">
        <v>10</v>
      </c>
      <c r="B3395" t="s">
        <v>11</v>
      </c>
      <c r="C3395" t="s">
        <v>119</v>
      </c>
      <c r="D3395" t="s">
        <v>46</v>
      </c>
      <c r="E3395" t="s">
        <v>15</v>
      </c>
      <c r="F3395" t="s">
        <v>276</v>
      </c>
      <c r="G3395" t="s">
        <v>285</v>
      </c>
      <c r="H3395" s="1">
        <v>2017</v>
      </c>
      <c r="I3395" s="2">
        <v>2410</v>
      </c>
      <c r="J3395" s="3">
        <v>4992</v>
      </c>
      <c r="K3395">
        <f>Table1[[#This Row],[Total Revenue + Open]]/Table1[[#This Row],[Qty]]</f>
        <v>2.0713692946058093</v>
      </c>
      <c r="L3395">
        <f>Table1[[#This Row],[Qty]]/Table1[[#This Row],[Total Revenue + Open]]</f>
        <v>0.4827724358974359</v>
      </c>
    </row>
    <row r="3396" spans="1:12">
      <c r="A3396" t="s">
        <v>10</v>
      </c>
      <c r="B3396" t="s">
        <v>11</v>
      </c>
      <c r="C3396" t="s">
        <v>119</v>
      </c>
      <c r="D3396" t="s">
        <v>46</v>
      </c>
      <c r="E3396" t="s">
        <v>15</v>
      </c>
      <c r="F3396" t="s">
        <v>276</v>
      </c>
      <c r="G3396" t="s">
        <v>285</v>
      </c>
      <c r="H3396" s="1">
        <v>2017</v>
      </c>
      <c r="I3396" s="2">
        <v>2515</v>
      </c>
      <c r="J3396" s="3">
        <v>5200</v>
      </c>
      <c r="K3396">
        <f>Table1[[#This Row],[Total Revenue + Open]]/Table1[[#This Row],[Qty]]</f>
        <v>2.0675944333996026</v>
      </c>
      <c r="L3396">
        <f>Table1[[#This Row],[Qty]]/Table1[[#This Row],[Total Revenue + Open]]</f>
        <v>0.48365384615384616</v>
      </c>
    </row>
    <row r="3397" spans="1:12">
      <c r="A3397" t="s">
        <v>10</v>
      </c>
      <c r="B3397" t="s">
        <v>11</v>
      </c>
      <c r="C3397" t="s">
        <v>119</v>
      </c>
      <c r="D3397" t="s">
        <v>46</v>
      </c>
      <c r="E3397" t="s">
        <v>15</v>
      </c>
      <c r="F3397" t="s">
        <v>276</v>
      </c>
      <c r="G3397" t="s">
        <v>285</v>
      </c>
      <c r="H3397" s="1">
        <v>2018</v>
      </c>
      <c r="I3397" s="2">
        <v>2515</v>
      </c>
      <c r="J3397" s="3">
        <v>5200</v>
      </c>
      <c r="K3397">
        <f>Table1[[#This Row],[Total Revenue + Open]]/Table1[[#This Row],[Qty]]</f>
        <v>2.0675944333996026</v>
      </c>
      <c r="L3397">
        <f>Table1[[#This Row],[Qty]]/Table1[[#This Row],[Total Revenue + Open]]</f>
        <v>0.48365384615384616</v>
      </c>
    </row>
    <row r="3398" spans="1:12">
      <c r="A3398" t="s">
        <v>10</v>
      </c>
      <c r="B3398" t="s">
        <v>11</v>
      </c>
      <c r="C3398" t="s">
        <v>119</v>
      </c>
      <c r="D3398" t="s">
        <v>46</v>
      </c>
      <c r="E3398" t="s">
        <v>15</v>
      </c>
      <c r="F3398" t="s">
        <v>276</v>
      </c>
      <c r="G3398" t="s">
        <v>285</v>
      </c>
      <c r="H3398" s="1">
        <v>2018</v>
      </c>
      <c r="I3398" s="2">
        <v>2010</v>
      </c>
      <c r="J3398" s="3">
        <v>4160</v>
      </c>
      <c r="K3398">
        <f>Table1[[#This Row],[Total Revenue + Open]]/Table1[[#This Row],[Qty]]</f>
        <v>2.0696517412935322</v>
      </c>
      <c r="L3398">
        <f>Table1[[#This Row],[Qty]]/Table1[[#This Row],[Total Revenue + Open]]</f>
        <v>0.48317307692307693</v>
      </c>
    </row>
    <row r="3399" spans="1:12">
      <c r="A3399" t="s">
        <v>10</v>
      </c>
      <c r="B3399" t="s">
        <v>11</v>
      </c>
      <c r="C3399" t="s">
        <v>119</v>
      </c>
      <c r="D3399" t="s">
        <v>46</v>
      </c>
      <c r="E3399" t="s">
        <v>15</v>
      </c>
      <c r="F3399" t="s">
        <v>276</v>
      </c>
      <c r="G3399" t="s">
        <v>285</v>
      </c>
      <c r="H3399" s="1">
        <v>2018</v>
      </c>
      <c r="I3399" s="2">
        <v>4525</v>
      </c>
      <c r="J3399" s="3">
        <v>0</v>
      </c>
      <c r="K3399">
        <f>Table1[[#This Row],[Total Revenue + Open]]/Table1[[#This Row],[Qty]]</f>
        <v>0</v>
      </c>
      <c r="L3399" t="e">
        <f>Table1[[#This Row],[Qty]]/Table1[[#This Row],[Total Revenue + Open]]</f>
        <v>#DIV/0!</v>
      </c>
    </row>
    <row r="3400" spans="1:12">
      <c r="A3400" t="s">
        <v>10</v>
      </c>
      <c r="B3400" t="s">
        <v>11</v>
      </c>
      <c r="C3400" t="s">
        <v>119</v>
      </c>
      <c r="D3400" t="s">
        <v>46</v>
      </c>
      <c r="E3400" t="s">
        <v>15</v>
      </c>
      <c r="F3400" t="s">
        <v>276</v>
      </c>
      <c r="G3400" t="s">
        <v>285</v>
      </c>
      <c r="H3400" s="1">
        <v>2018</v>
      </c>
      <c r="I3400" s="2">
        <v>1510</v>
      </c>
      <c r="J3400" s="3">
        <v>3120</v>
      </c>
      <c r="K3400">
        <f>Table1[[#This Row],[Total Revenue + Open]]/Table1[[#This Row],[Qty]]</f>
        <v>2.0662251655629138</v>
      </c>
      <c r="L3400">
        <f>Table1[[#This Row],[Qty]]/Table1[[#This Row],[Total Revenue + Open]]</f>
        <v>0.48397435897435898</v>
      </c>
    </row>
    <row r="3401" spans="1:12">
      <c r="A3401" t="s">
        <v>10</v>
      </c>
      <c r="B3401" t="s">
        <v>11</v>
      </c>
      <c r="C3401" t="s">
        <v>119</v>
      </c>
      <c r="D3401" t="s">
        <v>46</v>
      </c>
      <c r="E3401" t="s">
        <v>15</v>
      </c>
      <c r="F3401" t="s">
        <v>276</v>
      </c>
      <c r="G3401" t="s">
        <v>285</v>
      </c>
      <c r="H3401" s="1">
        <v>2018</v>
      </c>
      <c r="I3401" s="2">
        <v>1510</v>
      </c>
      <c r="J3401" s="3">
        <v>3120</v>
      </c>
      <c r="K3401">
        <f>Table1[[#This Row],[Total Revenue + Open]]/Table1[[#This Row],[Qty]]</f>
        <v>2.0662251655629138</v>
      </c>
      <c r="L3401">
        <f>Table1[[#This Row],[Qty]]/Table1[[#This Row],[Total Revenue + Open]]</f>
        <v>0.48397435897435898</v>
      </c>
    </row>
    <row r="3402" spans="1:12">
      <c r="A3402" t="s">
        <v>10</v>
      </c>
      <c r="B3402" t="s">
        <v>11</v>
      </c>
      <c r="C3402" t="s">
        <v>119</v>
      </c>
      <c r="D3402" t="s">
        <v>46</v>
      </c>
      <c r="E3402" t="s">
        <v>15</v>
      </c>
      <c r="F3402" t="s">
        <v>276</v>
      </c>
      <c r="G3402" t="s">
        <v>285</v>
      </c>
      <c r="H3402" s="1">
        <v>2018</v>
      </c>
      <c r="I3402" s="2">
        <v>9045</v>
      </c>
      <c r="J3402" s="3">
        <v>18720</v>
      </c>
      <c r="K3402">
        <f>Table1[[#This Row],[Total Revenue + Open]]/Table1[[#This Row],[Qty]]</f>
        <v>2.0696517412935322</v>
      </c>
      <c r="L3402">
        <f>Table1[[#This Row],[Qty]]/Table1[[#This Row],[Total Revenue + Open]]</f>
        <v>0.48317307692307693</v>
      </c>
    </row>
    <row r="3403" spans="1:12">
      <c r="A3403" t="s">
        <v>10</v>
      </c>
      <c r="B3403" t="s">
        <v>11</v>
      </c>
      <c r="C3403" t="s">
        <v>119</v>
      </c>
      <c r="D3403" t="s">
        <v>46</v>
      </c>
      <c r="E3403" t="s">
        <v>15</v>
      </c>
      <c r="F3403" t="s">
        <v>276</v>
      </c>
      <c r="G3403" t="s">
        <v>285</v>
      </c>
      <c r="H3403" s="1">
        <v>2018</v>
      </c>
      <c r="I3403" s="2">
        <v>4020</v>
      </c>
      <c r="J3403" s="3">
        <v>8320</v>
      </c>
      <c r="K3403">
        <f>Table1[[#This Row],[Total Revenue + Open]]/Table1[[#This Row],[Qty]]</f>
        <v>2.0696517412935322</v>
      </c>
      <c r="L3403">
        <f>Table1[[#This Row],[Qty]]/Table1[[#This Row],[Total Revenue + Open]]</f>
        <v>0.48317307692307693</v>
      </c>
    </row>
    <row r="3404" spans="1:12">
      <c r="A3404" t="s">
        <v>10</v>
      </c>
      <c r="B3404" t="s">
        <v>11</v>
      </c>
      <c r="C3404" t="s">
        <v>119</v>
      </c>
      <c r="D3404" t="s">
        <v>46</v>
      </c>
      <c r="E3404" t="s">
        <v>15</v>
      </c>
      <c r="F3404" t="s">
        <v>276</v>
      </c>
      <c r="G3404" t="s">
        <v>285</v>
      </c>
      <c r="H3404" s="1">
        <v>2018</v>
      </c>
      <c r="I3404" s="2">
        <v>4525</v>
      </c>
      <c r="J3404" s="3">
        <v>9360</v>
      </c>
      <c r="K3404">
        <f>Table1[[#This Row],[Total Revenue + Open]]/Table1[[#This Row],[Qty]]</f>
        <v>2.0685082872928175</v>
      </c>
      <c r="L3404">
        <f>Table1[[#This Row],[Qty]]/Table1[[#This Row],[Total Revenue + Open]]</f>
        <v>0.48344017094017094</v>
      </c>
    </row>
    <row r="3405" spans="1:12">
      <c r="A3405" t="s">
        <v>10</v>
      </c>
      <c r="B3405" t="s">
        <v>11</v>
      </c>
      <c r="C3405" t="s">
        <v>119</v>
      </c>
      <c r="D3405" t="s">
        <v>46</v>
      </c>
      <c r="E3405" t="s">
        <v>15</v>
      </c>
      <c r="F3405" t="s">
        <v>34</v>
      </c>
      <c r="G3405" t="s">
        <v>286</v>
      </c>
      <c r="H3405" s="1">
        <v>2017</v>
      </c>
      <c r="I3405" s="2">
        <v>0</v>
      </c>
      <c r="J3405" s="3">
        <v>0</v>
      </c>
      <c r="K3405" t="e">
        <f>Table1[[#This Row],[Total Revenue + Open]]/Table1[[#This Row],[Qty]]</f>
        <v>#DIV/0!</v>
      </c>
      <c r="L3405" t="e">
        <f>Table1[[#This Row],[Qty]]/Table1[[#This Row],[Total Revenue + Open]]</f>
        <v>#DIV/0!</v>
      </c>
    </row>
    <row r="3406" spans="1:12">
      <c r="A3406" t="s">
        <v>10</v>
      </c>
      <c r="B3406" t="s">
        <v>11</v>
      </c>
      <c r="C3406" t="s">
        <v>119</v>
      </c>
      <c r="D3406" t="s">
        <v>46</v>
      </c>
      <c r="E3406" t="s">
        <v>15</v>
      </c>
      <c r="F3406" t="s">
        <v>34</v>
      </c>
      <c r="G3406" t="s">
        <v>286</v>
      </c>
      <c r="H3406" s="1">
        <v>2017</v>
      </c>
      <c r="I3406" s="2">
        <v>7740</v>
      </c>
      <c r="J3406" s="3">
        <v>17017</v>
      </c>
      <c r="K3406">
        <f>Table1[[#This Row],[Total Revenue + Open]]/Table1[[#This Row],[Qty]]</f>
        <v>2.1985788113695088</v>
      </c>
      <c r="L3406">
        <f>Table1[[#This Row],[Qty]]/Table1[[#This Row],[Total Revenue + Open]]</f>
        <v>0.45483927836869015</v>
      </c>
    </row>
    <row r="3407" spans="1:12">
      <c r="A3407" t="s">
        <v>10</v>
      </c>
      <c r="B3407" t="s">
        <v>11</v>
      </c>
      <c r="C3407" t="s">
        <v>119</v>
      </c>
      <c r="D3407" t="s">
        <v>46</v>
      </c>
      <c r="E3407" t="s">
        <v>15</v>
      </c>
      <c r="F3407" t="s">
        <v>34</v>
      </c>
      <c r="G3407" t="s">
        <v>286</v>
      </c>
      <c r="H3407" s="1">
        <v>2017</v>
      </c>
      <c r="I3407" s="2">
        <v>8440</v>
      </c>
      <c r="J3407" s="3">
        <v>18564</v>
      </c>
      <c r="K3407">
        <f>Table1[[#This Row],[Total Revenue + Open]]/Table1[[#This Row],[Qty]]</f>
        <v>2.1995260663507108</v>
      </c>
      <c r="L3407">
        <f>Table1[[#This Row],[Qty]]/Table1[[#This Row],[Total Revenue + Open]]</f>
        <v>0.4546433958198664</v>
      </c>
    </row>
    <row r="3408" spans="1:12">
      <c r="A3408" t="s">
        <v>10</v>
      </c>
      <c r="B3408" t="s">
        <v>11</v>
      </c>
      <c r="C3408" t="s">
        <v>119</v>
      </c>
      <c r="D3408" t="s">
        <v>46</v>
      </c>
      <c r="E3408" t="s">
        <v>15</v>
      </c>
      <c r="F3408" t="s">
        <v>34</v>
      </c>
      <c r="G3408" t="s">
        <v>286</v>
      </c>
      <c r="H3408" s="1">
        <v>2017</v>
      </c>
      <c r="I3408" s="2">
        <v>4420</v>
      </c>
      <c r="J3408" s="3">
        <v>9724</v>
      </c>
      <c r="K3408">
        <f>Table1[[#This Row],[Total Revenue + Open]]/Table1[[#This Row],[Qty]]</f>
        <v>2.2000000000000002</v>
      </c>
      <c r="L3408">
        <f>Table1[[#This Row],[Qty]]/Table1[[#This Row],[Total Revenue + Open]]</f>
        <v>0.45454545454545453</v>
      </c>
    </row>
    <row r="3409" spans="1:12">
      <c r="A3409" t="s">
        <v>10</v>
      </c>
      <c r="B3409" t="s">
        <v>11</v>
      </c>
      <c r="C3409" t="s">
        <v>119</v>
      </c>
      <c r="D3409" t="s">
        <v>46</v>
      </c>
      <c r="E3409" t="s">
        <v>15</v>
      </c>
      <c r="F3409" t="s">
        <v>34</v>
      </c>
      <c r="G3409" t="s">
        <v>286</v>
      </c>
      <c r="H3409" s="1">
        <v>2017</v>
      </c>
      <c r="I3409" s="2">
        <v>25325</v>
      </c>
      <c r="J3409" s="3">
        <v>55692</v>
      </c>
      <c r="K3409">
        <f>Table1[[#This Row],[Total Revenue + Open]]/Table1[[#This Row],[Qty]]</f>
        <v>2.1990918065153009</v>
      </c>
      <c r="L3409">
        <f>Table1[[#This Row],[Qty]]/Table1[[#This Row],[Total Revenue + Open]]</f>
        <v>0.45473317532141061</v>
      </c>
    </row>
    <row r="3410" spans="1:12">
      <c r="A3410" t="s">
        <v>10</v>
      </c>
      <c r="B3410" t="s">
        <v>11</v>
      </c>
      <c r="C3410" t="s">
        <v>119</v>
      </c>
      <c r="D3410" t="s">
        <v>46</v>
      </c>
      <c r="E3410" t="s">
        <v>15</v>
      </c>
      <c r="F3410" t="s">
        <v>34</v>
      </c>
      <c r="G3410" t="s">
        <v>286</v>
      </c>
      <c r="H3410" s="1">
        <v>2017</v>
      </c>
      <c r="I3410" s="2">
        <v>11860</v>
      </c>
      <c r="J3410" s="3">
        <v>26078</v>
      </c>
      <c r="K3410">
        <f>Table1[[#This Row],[Total Revenue + Open]]/Table1[[#This Row],[Qty]]</f>
        <v>2.1988195615514332</v>
      </c>
      <c r="L3410">
        <f>Table1[[#This Row],[Qty]]/Table1[[#This Row],[Total Revenue + Open]]</f>
        <v>0.45478947772068412</v>
      </c>
    </row>
    <row r="3411" spans="1:12">
      <c r="A3411" t="s">
        <v>10</v>
      </c>
      <c r="B3411" t="s">
        <v>11</v>
      </c>
      <c r="C3411" t="s">
        <v>119</v>
      </c>
      <c r="D3411" t="s">
        <v>46</v>
      </c>
      <c r="E3411" t="s">
        <v>15</v>
      </c>
      <c r="F3411" t="s">
        <v>34</v>
      </c>
      <c r="G3411" t="s">
        <v>286</v>
      </c>
      <c r="H3411" s="1">
        <v>2017</v>
      </c>
      <c r="I3411" s="2">
        <v>6735</v>
      </c>
      <c r="J3411" s="3">
        <v>14807</v>
      </c>
      <c r="K3411">
        <f>Table1[[#This Row],[Total Revenue + Open]]/Table1[[#This Row],[Qty]]</f>
        <v>2.1985152190051966</v>
      </c>
      <c r="L3411">
        <f>Table1[[#This Row],[Qty]]/Table1[[#This Row],[Total Revenue + Open]]</f>
        <v>0.45485243465928277</v>
      </c>
    </row>
    <row r="3412" spans="1:12">
      <c r="A3412" t="s">
        <v>10</v>
      </c>
      <c r="B3412" t="s">
        <v>11</v>
      </c>
      <c r="C3412" t="s">
        <v>119</v>
      </c>
      <c r="D3412" t="s">
        <v>46</v>
      </c>
      <c r="E3412" t="s">
        <v>15</v>
      </c>
      <c r="F3412" t="s">
        <v>34</v>
      </c>
      <c r="G3412" t="s">
        <v>286</v>
      </c>
      <c r="H3412" s="1">
        <v>2017</v>
      </c>
      <c r="I3412" s="2">
        <v>9145</v>
      </c>
      <c r="J3412" s="3">
        <v>20111</v>
      </c>
      <c r="K3412">
        <f>Table1[[#This Row],[Total Revenue + Open]]/Table1[[#This Row],[Qty]]</f>
        <v>2.1991252050300711</v>
      </c>
      <c r="L3412">
        <f>Table1[[#This Row],[Qty]]/Table1[[#This Row],[Total Revenue + Open]]</f>
        <v>0.4547262692059072</v>
      </c>
    </row>
    <row r="3413" spans="1:12">
      <c r="A3413" t="s">
        <v>10</v>
      </c>
      <c r="B3413" t="s">
        <v>11</v>
      </c>
      <c r="C3413" t="s">
        <v>119</v>
      </c>
      <c r="D3413" t="s">
        <v>46</v>
      </c>
      <c r="E3413" t="s">
        <v>15</v>
      </c>
      <c r="F3413" t="s">
        <v>34</v>
      </c>
      <c r="G3413" t="s">
        <v>286</v>
      </c>
      <c r="H3413" s="1">
        <v>2017</v>
      </c>
      <c r="I3413" s="2">
        <v>5530</v>
      </c>
      <c r="J3413" s="3">
        <v>12155</v>
      </c>
      <c r="K3413">
        <f>Table1[[#This Row],[Total Revenue + Open]]/Table1[[#This Row],[Qty]]</f>
        <v>2.1980108499095841</v>
      </c>
      <c r="L3413">
        <f>Table1[[#This Row],[Qty]]/Table1[[#This Row],[Total Revenue + Open]]</f>
        <v>0.45495680789798437</v>
      </c>
    </row>
    <row r="3414" spans="1:12">
      <c r="A3414" t="s">
        <v>10</v>
      </c>
      <c r="B3414" t="s">
        <v>11</v>
      </c>
      <c r="C3414" t="s">
        <v>119</v>
      </c>
      <c r="D3414" t="s">
        <v>46</v>
      </c>
      <c r="E3414" t="s">
        <v>15</v>
      </c>
      <c r="F3414" t="s">
        <v>34</v>
      </c>
      <c r="G3414" t="s">
        <v>287</v>
      </c>
      <c r="H3414" s="1">
        <v>2021</v>
      </c>
      <c r="I3414" s="2">
        <v>3520</v>
      </c>
      <c r="J3414" s="3">
        <v>7840</v>
      </c>
      <c r="K3414">
        <f>Table1[[#This Row],[Total Revenue + Open]]/Table1[[#This Row],[Qty]]</f>
        <v>2.2272727272727271</v>
      </c>
      <c r="L3414">
        <f>Table1[[#This Row],[Qty]]/Table1[[#This Row],[Total Revenue + Open]]</f>
        <v>0.44897959183673469</v>
      </c>
    </row>
    <row r="3415" spans="1:12">
      <c r="A3415" t="s">
        <v>10</v>
      </c>
      <c r="B3415" t="s">
        <v>11</v>
      </c>
      <c r="C3415" t="s">
        <v>119</v>
      </c>
      <c r="D3415" t="s">
        <v>46</v>
      </c>
      <c r="E3415" t="s">
        <v>15</v>
      </c>
      <c r="F3415" t="s">
        <v>34</v>
      </c>
      <c r="G3415" t="s">
        <v>287</v>
      </c>
      <c r="H3415" s="1">
        <v>2021</v>
      </c>
      <c r="I3415" s="2">
        <v>3015</v>
      </c>
      <c r="J3415" s="3">
        <v>6720</v>
      </c>
      <c r="K3415">
        <f>Table1[[#This Row],[Total Revenue + Open]]/Table1[[#This Row],[Qty]]</f>
        <v>2.2288557213930349</v>
      </c>
      <c r="L3415">
        <f>Table1[[#This Row],[Qty]]/Table1[[#This Row],[Total Revenue + Open]]</f>
        <v>0.4486607142857143</v>
      </c>
    </row>
    <row r="3416" spans="1:12" hidden="1">
      <c r="A3416" t="s">
        <v>544</v>
      </c>
      <c r="B3416" t="s">
        <v>11</v>
      </c>
      <c r="C3416" t="s">
        <v>119</v>
      </c>
      <c r="D3416" t="s">
        <v>580</v>
      </c>
      <c r="E3416" t="s">
        <v>15</v>
      </c>
      <c r="F3416" t="s">
        <v>36</v>
      </c>
      <c r="G3416" t="s">
        <v>384</v>
      </c>
      <c r="H3416" s="1">
        <v>2022</v>
      </c>
      <c r="I3416" s="2">
        <v>4170</v>
      </c>
      <c r="J3416" s="3">
        <v>5561</v>
      </c>
      <c r="K3416">
        <f>Table1[[#This Row],[Total Revenue + Open]]/Table1[[#This Row],[Qty]]</f>
        <v>1.3335731414868106</v>
      </c>
      <c r="L3416">
        <f>Table1[[#This Row],[Total Revenue + Open]]/Table1[[#This Row],[Qty]]</f>
        <v>1.3335731414868106</v>
      </c>
    </row>
    <row r="3417" spans="1:12" hidden="1">
      <c r="A3417" t="s">
        <v>544</v>
      </c>
      <c r="B3417" t="s">
        <v>11</v>
      </c>
      <c r="C3417" t="s">
        <v>119</v>
      </c>
      <c r="D3417" t="s">
        <v>580</v>
      </c>
      <c r="E3417" t="s">
        <v>15</v>
      </c>
      <c r="F3417" t="s">
        <v>36</v>
      </c>
      <c r="G3417" t="s">
        <v>385</v>
      </c>
      <c r="H3417" s="1">
        <v>2022</v>
      </c>
      <c r="I3417" s="2">
        <v>4170</v>
      </c>
      <c r="J3417" s="3">
        <v>5561</v>
      </c>
      <c r="K3417">
        <f>Table1[[#This Row],[Total Revenue + Open]]/Table1[[#This Row],[Qty]]</f>
        <v>1.3335731414868106</v>
      </c>
      <c r="L3417">
        <f>Table1[[#This Row],[Total Revenue + Open]]/Table1[[#This Row],[Qty]]</f>
        <v>1.3335731414868106</v>
      </c>
    </row>
    <row r="3418" spans="1:12" hidden="1">
      <c r="A3418" t="s">
        <v>544</v>
      </c>
      <c r="B3418" t="s">
        <v>11</v>
      </c>
      <c r="C3418" t="s">
        <v>73</v>
      </c>
      <c r="D3418" t="s">
        <v>545</v>
      </c>
      <c r="E3418" t="s">
        <v>15</v>
      </c>
      <c r="F3418" t="s">
        <v>566</v>
      </c>
      <c r="G3418" t="s">
        <v>569</v>
      </c>
      <c r="H3418" s="1">
        <v>2022</v>
      </c>
      <c r="I3418" s="2">
        <v>6030</v>
      </c>
      <c r="J3418" s="3">
        <v>5556.5164069746997</v>
      </c>
      <c r="K3418">
        <f>Table1[[#This Row],[Total Revenue + Open]]/Table1[[#This Row],[Qty]]</f>
        <v>0.92147867445683251</v>
      </c>
      <c r="L3418">
        <f>Table1[[#This Row],[Total Revenue + Open]]/Table1[[#This Row],[Qty]]</f>
        <v>0.92147867445683251</v>
      </c>
    </row>
    <row r="3419" spans="1:12">
      <c r="A3419" t="s">
        <v>10</v>
      </c>
      <c r="B3419" t="s">
        <v>11</v>
      </c>
      <c r="C3419" t="s">
        <v>119</v>
      </c>
      <c r="D3419" t="s">
        <v>46</v>
      </c>
      <c r="E3419" t="s">
        <v>15</v>
      </c>
      <c r="F3419" t="s">
        <v>34</v>
      </c>
      <c r="G3419" t="s">
        <v>287</v>
      </c>
      <c r="H3419" s="1">
        <v>2021</v>
      </c>
      <c r="I3419" s="2">
        <v>500</v>
      </c>
      <c r="J3419" s="3">
        <v>1120</v>
      </c>
      <c r="K3419">
        <f>Table1[[#This Row],[Total Revenue + Open]]/Table1[[#This Row],[Qty]]</f>
        <v>2.2400000000000002</v>
      </c>
      <c r="L3419">
        <f>Table1[[#This Row],[Qty]]/Table1[[#This Row],[Total Revenue + Open]]</f>
        <v>0.44642857142857145</v>
      </c>
    </row>
    <row r="3420" spans="1:12">
      <c r="A3420" t="s">
        <v>10</v>
      </c>
      <c r="B3420" t="s">
        <v>11</v>
      </c>
      <c r="C3420" t="s">
        <v>119</v>
      </c>
      <c r="D3420" t="s">
        <v>46</v>
      </c>
      <c r="E3420" t="s">
        <v>15</v>
      </c>
      <c r="F3420" t="s">
        <v>34</v>
      </c>
      <c r="G3420" t="s">
        <v>287</v>
      </c>
      <c r="H3420" s="1">
        <v>2021</v>
      </c>
      <c r="I3420" s="2">
        <v>2515</v>
      </c>
      <c r="J3420" s="3">
        <v>5600</v>
      </c>
      <c r="K3420">
        <f>Table1[[#This Row],[Total Revenue + Open]]/Table1[[#This Row],[Qty]]</f>
        <v>2.2266401590457257</v>
      </c>
      <c r="L3420">
        <f>Table1[[#This Row],[Qty]]/Table1[[#This Row],[Total Revenue + Open]]</f>
        <v>0.44910714285714287</v>
      </c>
    </row>
    <row r="3421" spans="1:12">
      <c r="A3421" t="s">
        <v>10</v>
      </c>
      <c r="B3421" t="s">
        <v>11</v>
      </c>
      <c r="C3421" t="s">
        <v>119</v>
      </c>
      <c r="D3421" t="s">
        <v>46</v>
      </c>
      <c r="E3421" t="s">
        <v>15</v>
      </c>
      <c r="F3421" t="s">
        <v>34</v>
      </c>
      <c r="G3421" t="s">
        <v>287</v>
      </c>
      <c r="H3421" s="1">
        <v>2021</v>
      </c>
      <c r="I3421" s="2">
        <v>11055</v>
      </c>
      <c r="J3421" s="3">
        <v>24640</v>
      </c>
      <c r="K3421">
        <f>Table1[[#This Row],[Total Revenue + Open]]/Table1[[#This Row],[Qty]]</f>
        <v>2.2288557213930349</v>
      </c>
      <c r="L3421">
        <f>Table1[[#This Row],[Qty]]/Table1[[#This Row],[Total Revenue + Open]]</f>
        <v>0.4486607142857143</v>
      </c>
    </row>
    <row r="3422" spans="1:12">
      <c r="A3422" t="s">
        <v>10</v>
      </c>
      <c r="B3422" t="s">
        <v>11</v>
      </c>
      <c r="C3422" t="s">
        <v>119</v>
      </c>
      <c r="D3422" t="s">
        <v>46</v>
      </c>
      <c r="E3422" t="s">
        <v>15</v>
      </c>
      <c r="F3422" t="s">
        <v>34</v>
      </c>
      <c r="G3422" t="s">
        <v>287</v>
      </c>
      <c r="H3422" s="1">
        <v>2021</v>
      </c>
      <c r="I3422" s="2">
        <v>4020</v>
      </c>
      <c r="J3422" s="3">
        <v>8960</v>
      </c>
      <c r="K3422">
        <f>Table1[[#This Row],[Total Revenue + Open]]/Table1[[#This Row],[Qty]]</f>
        <v>2.2288557213930349</v>
      </c>
      <c r="L3422">
        <f>Table1[[#This Row],[Qty]]/Table1[[#This Row],[Total Revenue + Open]]</f>
        <v>0.4486607142857143</v>
      </c>
    </row>
    <row r="3423" spans="1:12">
      <c r="A3423" t="s">
        <v>10</v>
      </c>
      <c r="B3423" t="s">
        <v>11</v>
      </c>
      <c r="C3423" t="s">
        <v>119</v>
      </c>
      <c r="D3423" t="s">
        <v>46</v>
      </c>
      <c r="E3423" t="s">
        <v>15</v>
      </c>
      <c r="F3423" t="s">
        <v>34</v>
      </c>
      <c r="G3423" t="s">
        <v>287</v>
      </c>
      <c r="H3423" s="1">
        <v>2021</v>
      </c>
      <c r="I3423" s="2">
        <v>25630</v>
      </c>
      <c r="J3423" s="3">
        <v>57120</v>
      </c>
      <c r="K3423">
        <f>Table1[[#This Row],[Total Revenue + Open]]/Table1[[#This Row],[Qty]]</f>
        <v>2.2286383144752242</v>
      </c>
      <c r="L3423">
        <f>Table1[[#This Row],[Qty]]/Table1[[#This Row],[Total Revenue + Open]]</f>
        <v>0.4487044817927171</v>
      </c>
    </row>
    <row r="3424" spans="1:12">
      <c r="A3424" t="s">
        <v>10</v>
      </c>
      <c r="B3424" t="s">
        <v>11</v>
      </c>
      <c r="C3424" t="s">
        <v>119</v>
      </c>
      <c r="D3424" t="s">
        <v>46</v>
      </c>
      <c r="E3424" t="s">
        <v>15</v>
      </c>
      <c r="F3424" t="s">
        <v>34</v>
      </c>
      <c r="G3424" t="s">
        <v>287</v>
      </c>
      <c r="H3424" s="1">
        <v>2021</v>
      </c>
      <c r="I3424" s="2">
        <v>4020</v>
      </c>
      <c r="J3424" s="3">
        <v>8960</v>
      </c>
      <c r="K3424">
        <f>Table1[[#This Row],[Total Revenue + Open]]/Table1[[#This Row],[Qty]]</f>
        <v>2.2288557213930349</v>
      </c>
      <c r="L3424">
        <f>Table1[[#This Row],[Qty]]/Table1[[#This Row],[Total Revenue + Open]]</f>
        <v>0.4486607142857143</v>
      </c>
    </row>
    <row r="3425" spans="1:12" hidden="1">
      <c r="A3425" t="s">
        <v>544</v>
      </c>
      <c r="B3425" t="s">
        <v>11</v>
      </c>
      <c r="C3425" t="s">
        <v>73</v>
      </c>
      <c r="D3425" t="s">
        <v>558</v>
      </c>
      <c r="E3425" t="s">
        <v>15</v>
      </c>
      <c r="F3425" t="s">
        <v>80</v>
      </c>
      <c r="G3425" t="s">
        <v>84</v>
      </c>
      <c r="H3425" s="1">
        <v>2022</v>
      </c>
      <c r="I3425" s="2">
        <v>4980</v>
      </c>
      <c r="J3425" s="3">
        <v>5544</v>
      </c>
      <c r="K3425">
        <f>Table1[[#This Row],[Total Revenue + Open]]/Table1[[#This Row],[Qty]]</f>
        <v>1.1132530120481927</v>
      </c>
      <c r="L3425">
        <f>Table1[[#This Row],[Total Revenue + Open]]/Table1[[#This Row],[Qty]]</f>
        <v>1.1132530120481927</v>
      </c>
    </row>
    <row r="3426" spans="1:12" hidden="1">
      <c r="A3426" t="s">
        <v>544</v>
      </c>
      <c r="B3426" t="s">
        <v>11</v>
      </c>
      <c r="C3426" t="s">
        <v>119</v>
      </c>
      <c r="D3426" t="s">
        <v>592</v>
      </c>
      <c r="E3426" t="s">
        <v>15</v>
      </c>
      <c r="F3426" t="s">
        <v>36</v>
      </c>
      <c r="G3426" t="s">
        <v>384</v>
      </c>
      <c r="H3426" s="1">
        <v>2022</v>
      </c>
      <c r="I3426" s="2">
        <v>3925</v>
      </c>
      <c r="J3426" s="3">
        <v>5343</v>
      </c>
      <c r="K3426">
        <f>Table1[[#This Row],[Total Revenue + Open]]/Table1[[#This Row],[Qty]]</f>
        <v>1.3612738853503186</v>
      </c>
      <c r="L3426">
        <f>Table1[[#This Row],[Total Revenue + Open]]/Table1[[#This Row],[Qty]]</f>
        <v>1.3612738853503186</v>
      </c>
    </row>
    <row r="3427" spans="1:12" hidden="1">
      <c r="A3427" t="s">
        <v>544</v>
      </c>
      <c r="B3427" t="s">
        <v>11</v>
      </c>
      <c r="C3427" t="s">
        <v>119</v>
      </c>
      <c r="D3427" t="s">
        <v>592</v>
      </c>
      <c r="E3427" t="s">
        <v>15</v>
      </c>
      <c r="F3427" t="s">
        <v>36</v>
      </c>
      <c r="G3427" t="s">
        <v>385</v>
      </c>
      <c r="H3427" s="1">
        <v>2022</v>
      </c>
      <c r="I3427" s="2">
        <v>3925</v>
      </c>
      <c r="J3427" s="3">
        <v>5343</v>
      </c>
      <c r="K3427">
        <f>Table1[[#This Row],[Total Revenue + Open]]/Table1[[#This Row],[Qty]]</f>
        <v>1.3612738853503186</v>
      </c>
      <c r="L3427">
        <f>Table1[[#This Row],[Total Revenue + Open]]/Table1[[#This Row],[Qty]]</f>
        <v>1.3612738853503186</v>
      </c>
    </row>
    <row r="3428" spans="1:12" hidden="1">
      <c r="A3428" t="s">
        <v>544</v>
      </c>
      <c r="B3428" t="s">
        <v>11</v>
      </c>
      <c r="C3428" t="s">
        <v>73</v>
      </c>
      <c r="D3428" t="s">
        <v>545</v>
      </c>
      <c r="E3428" t="s">
        <v>15</v>
      </c>
      <c r="F3428" t="s">
        <v>566</v>
      </c>
      <c r="G3428" t="s">
        <v>569</v>
      </c>
      <c r="H3428" s="1">
        <v>2022</v>
      </c>
      <c r="I3428" s="2">
        <v>6110</v>
      </c>
      <c r="J3428" s="3">
        <v>5186.9520890957001</v>
      </c>
      <c r="K3428">
        <f>Table1[[#This Row],[Total Revenue + Open]]/Table1[[#This Row],[Qty]]</f>
        <v>0.84892832882090019</v>
      </c>
      <c r="L3428">
        <f>Table1[[#This Row],[Total Revenue + Open]]/Table1[[#This Row],[Qty]]</f>
        <v>0.84892832882090019</v>
      </c>
    </row>
    <row r="3429" spans="1:12" hidden="1">
      <c r="A3429" t="s">
        <v>544</v>
      </c>
      <c r="B3429" t="s">
        <v>11</v>
      </c>
      <c r="C3429" t="s">
        <v>73</v>
      </c>
      <c r="D3429" t="s">
        <v>550</v>
      </c>
      <c r="E3429" t="s">
        <v>15</v>
      </c>
      <c r="F3429" t="s">
        <v>80</v>
      </c>
      <c r="G3429" t="s">
        <v>82</v>
      </c>
      <c r="H3429" s="1">
        <v>2022</v>
      </c>
      <c r="I3429" s="2">
        <v>4475</v>
      </c>
      <c r="J3429" s="3">
        <v>4995.1412906701999</v>
      </c>
      <c r="K3429">
        <f>Table1[[#This Row],[Total Revenue + Open]]/Table1[[#This Row],[Qty]]</f>
        <v>1.1162326906525586</v>
      </c>
      <c r="L3429">
        <f>Table1[[#This Row],[Total Revenue + Open]]/Table1[[#This Row],[Qty]]</f>
        <v>1.1162326906525586</v>
      </c>
    </row>
    <row r="3430" spans="1:12" hidden="1">
      <c r="A3430" t="s">
        <v>544</v>
      </c>
      <c r="B3430" t="s">
        <v>11</v>
      </c>
      <c r="C3430" t="s">
        <v>73</v>
      </c>
      <c r="D3430" t="s">
        <v>550</v>
      </c>
      <c r="E3430" t="s">
        <v>15</v>
      </c>
      <c r="F3430" t="s">
        <v>80</v>
      </c>
      <c r="G3430" t="s">
        <v>84</v>
      </c>
      <c r="H3430" s="1">
        <v>2022</v>
      </c>
      <c r="I3430" s="2">
        <v>4475</v>
      </c>
      <c r="J3430" s="3">
        <v>4995.1412906701999</v>
      </c>
      <c r="K3430">
        <f>Table1[[#This Row],[Total Revenue + Open]]/Table1[[#This Row],[Qty]]</f>
        <v>1.1162326906525586</v>
      </c>
      <c r="L3430">
        <f>Table1[[#This Row],[Total Revenue + Open]]/Table1[[#This Row],[Qty]]</f>
        <v>1.1162326906525586</v>
      </c>
    </row>
    <row r="3431" spans="1:12" hidden="1">
      <c r="A3431" t="s">
        <v>544</v>
      </c>
      <c r="B3431" t="s">
        <v>11</v>
      </c>
      <c r="C3431" t="s">
        <v>73</v>
      </c>
      <c r="D3431" t="s">
        <v>545</v>
      </c>
      <c r="E3431" t="s">
        <v>15</v>
      </c>
      <c r="F3431" t="s">
        <v>566</v>
      </c>
      <c r="G3431" t="s">
        <v>567</v>
      </c>
      <c r="H3431" s="1">
        <v>2022</v>
      </c>
      <c r="I3431" s="2">
        <v>5685</v>
      </c>
      <c r="J3431" s="3">
        <v>4792.6800332185003</v>
      </c>
      <c r="K3431">
        <f>Table1[[#This Row],[Total Revenue + Open]]/Table1[[#This Row],[Qty]]</f>
        <v>0.84303958367959553</v>
      </c>
      <c r="L3431">
        <f>Table1[[#This Row],[Total Revenue + Open]]/Table1[[#This Row],[Qty]]</f>
        <v>0.84303958367959553</v>
      </c>
    </row>
    <row r="3432" spans="1:12" hidden="1">
      <c r="A3432" t="s">
        <v>544</v>
      </c>
      <c r="B3432" t="s">
        <v>11</v>
      </c>
      <c r="C3432" t="s">
        <v>73</v>
      </c>
      <c r="D3432" t="s">
        <v>545</v>
      </c>
      <c r="E3432" t="s">
        <v>15</v>
      </c>
      <c r="F3432" t="s">
        <v>566</v>
      </c>
      <c r="G3432" t="s">
        <v>568</v>
      </c>
      <c r="H3432" s="1">
        <v>2022</v>
      </c>
      <c r="I3432" s="2">
        <v>5685</v>
      </c>
      <c r="J3432" s="3">
        <v>4792.6800332185003</v>
      </c>
      <c r="K3432">
        <f>Table1[[#This Row],[Total Revenue + Open]]/Table1[[#This Row],[Qty]]</f>
        <v>0.84303958367959553</v>
      </c>
      <c r="L3432">
        <f>Table1[[#This Row],[Total Revenue + Open]]/Table1[[#This Row],[Qty]]</f>
        <v>0.84303958367959553</v>
      </c>
    </row>
    <row r="3433" spans="1:12" hidden="1">
      <c r="A3433" t="s">
        <v>544</v>
      </c>
      <c r="B3433" t="s">
        <v>11</v>
      </c>
      <c r="C3433" t="s">
        <v>73</v>
      </c>
      <c r="D3433" t="s">
        <v>550</v>
      </c>
      <c r="E3433" t="s">
        <v>15</v>
      </c>
      <c r="F3433" t="s">
        <v>80</v>
      </c>
      <c r="G3433" t="s">
        <v>82</v>
      </c>
      <c r="H3433" s="1">
        <v>2022</v>
      </c>
      <c r="I3433" s="2">
        <v>4020</v>
      </c>
      <c r="J3433" s="3">
        <v>4755.7850750975003</v>
      </c>
      <c r="K3433">
        <f>Table1[[#This Row],[Total Revenue + Open]]/Table1[[#This Row],[Qty]]</f>
        <v>1.1830311132083333</v>
      </c>
      <c r="L3433">
        <f>Table1[[#This Row],[Total Revenue + Open]]/Table1[[#This Row],[Qty]]</f>
        <v>1.1830311132083333</v>
      </c>
    </row>
    <row r="3434" spans="1:12" hidden="1">
      <c r="A3434" t="s">
        <v>544</v>
      </c>
      <c r="B3434" t="s">
        <v>11</v>
      </c>
      <c r="C3434" t="s">
        <v>73</v>
      </c>
      <c r="D3434" t="s">
        <v>550</v>
      </c>
      <c r="E3434" t="s">
        <v>15</v>
      </c>
      <c r="F3434" t="s">
        <v>80</v>
      </c>
      <c r="G3434" t="s">
        <v>84</v>
      </c>
      <c r="H3434" s="1">
        <v>2022</v>
      </c>
      <c r="I3434" s="2">
        <v>4020</v>
      </c>
      <c r="J3434" s="3">
        <v>4755.7850750975003</v>
      </c>
      <c r="K3434">
        <f>Table1[[#This Row],[Total Revenue + Open]]/Table1[[#This Row],[Qty]]</f>
        <v>1.1830311132083333</v>
      </c>
      <c r="L3434">
        <f>Table1[[#This Row],[Total Revenue + Open]]/Table1[[#This Row],[Qty]]</f>
        <v>1.1830311132083333</v>
      </c>
    </row>
    <row r="3435" spans="1:12" hidden="1">
      <c r="A3435" t="s">
        <v>544</v>
      </c>
      <c r="B3435" t="s">
        <v>11</v>
      </c>
      <c r="C3435" t="s">
        <v>119</v>
      </c>
      <c r="D3435" t="s">
        <v>592</v>
      </c>
      <c r="E3435" t="s">
        <v>15</v>
      </c>
      <c r="F3435" t="s">
        <v>36</v>
      </c>
      <c r="G3435" t="s">
        <v>384</v>
      </c>
      <c r="H3435" s="1">
        <v>2022</v>
      </c>
      <c r="I3435" s="2">
        <v>3620</v>
      </c>
      <c r="J3435" s="3">
        <v>4752</v>
      </c>
      <c r="K3435">
        <f>Table1[[#This Row],[Total Revenue + Open]]/Table1[[#This Row],[Qty]]</f>
        <v>1.3127071823204419</v>
      </c>
      <c r="L3435">
        <f>Table1[[#This Row],[Total Revenue + Open]]/Table1[[#This Row],[Qty]]</f>
        <v>1.3127071823204419</v>
      </c>
    </row>
    <row r="3436" spans="1:12">
      <c r="A3436" t="s">
        <v>10</v>
      </c>
      <c r="B3436" t="s">
        <v>11</v>
      </c>
      <c r="C3436" t="s">
        <v>119</v>
      </c>
      <c r="D3436" t="s">
        <v>46</v>
      </c>
      <c r="E3436" t="s">
        <v>15</v>
      </c>
      <c r="F3436" t="s">
        <v>34</v>
      </c>
      <c r="G3436" t="s">
        <v>287</v>
      </c>
      <c r="H3436" s="1">
        <v>2020</v>
      </c>
      <c r="I3436" s="2">
        <v>10555</v>
      </c>
      <c r="J3436" s="3">
        <v>23520</v>
      </c>
      <c r="K3436">
        <f>Table1[[#This Row],[Total Revenue + Open]]/Table1[[#This Row],[Qty]]</f>
        <v>2.2283278067266696</v>
      </c>
      <c r="L3436">
        <f>Table1[[#This Row],[Qty]]/Table1[[#This Row],[Total Revenue + Open]]</f>
        <v>0.44876700680272108</v>
      </c>
    </row>
    <row r="3437" spans="1:12">
      <c r="A3437" t="s">
        <v>10</v>
      </c>
      <c r="B3437" t="s">
        <v>11</v>
      </c>
      <c r="C3437" t="s">
        <v>119</v>
      </c>
      <c r="D3437" t="s">
        <v>46</v>
      </c>
      <c r="E3437" t="s">
        <v>15</v>
      </c>
      <c r="F3437" t="s">
        <v>34</v>
      </c>
      <c r="G3437" t="s">
        <v>287</v>
      </c>
      <c r="H3437" s="1">
        <v>2020</v>
      </c>
      <c r="I3437" s="2">
        <v>4020</v>
      </c>
      <c r="J3437" s="3">
        <v>8960</v>
      </c>
      <c r="K3437">
        <f>Table1[[#This Row],[Total Revenue + Open]]/Table1[[#This Row],[Qty]]</f>
        <v>2.2288557213930349</v>
      </c>
      <c r="L3437">
        <f>Table1[[#This Row],[Qty]]/Table1[[#This Row],[Total Revenue + Open]]</f>
        <v>0.4486607142857143</v>
      </c>
    </row>
    <row r="3438" spans="1:12">
      <c r="A3438" t="s">
        <v>10</v>
      </c>
      <c r="B3438" t="s">
        <v>11</v>
      </c>
      <c r="C3438" t="s">
        <v>119</v>
      </c>
      <c r="D3438" t="s">
        <v>46</v>
      </c>
      <c r="E3438" t="s">
        <v>15</v>
      </c>
      <c r="F3438" t="s">
        <v>34</v>
      </c>
      <c r="G3438" t="s">
        <v>287</v>
      </c>
      <c r="H3438" s="1">
        <v>2021</v>
      </c>
      <c r="I3438" s="2">
        <v>1005</v>
      </c>
      <c r="J3438" s="3">
        <v>2240</v>
      </c>
      <c r="K3438">
        <f>Table1[[#This Row],[Total Revenue + Open]]/Table1[[#This Row],[Qty]]</f>
        <v>2.2288557213930349</v>
      </c>
      <c r="L3438">
        <f>Table1[[#This Row],[Qty]]/Table1[[#This Row],[Total Revenue + Open]]</f>
        <v>0.4486607142857143</v>
      </c>
    </row>
    <row r="3439" spans="1:12">
      <c r="A3439" t="s">
        <v>10</v>
      </c>
      <c r="B3439" t="s">
        <v>11</v>
      </c>
      <c r="C3439" t="s">
        <v>119</v>
      </c>
      <c r="D3439" t="s">
        <v>46</v>
      </c>
      <c r="E3439" t="s">
        <v>15</v>
      </c>
      <c r="F3439" t="s">
        <v>34</v>
      </c>
      <c r="G3439" t="s">
        <v>287</v>
      </c>
      <c r="H3439" s="1">
        <v>2021</v>
      </c>
      <c r="I3439" s="2">
        <v>1510</v>
      </c>
      <c r="J3439" s="3">
        <v>3360</v>
      </c>
      <c r="K3439">
        <f>Table1[[#This Row],[Total Revenue + Open]]/Table1[[#This Row],[Qty]]</f>
        <v>2.2251655629139071</v>
      </c>
      <c r="L3439">
        <f>Table1[[#This Row],[Qty]]/Table1[[#This Row],[Total Revenue + Open]]</f>
        <v>0.44940476190476192</v>
      </c>
    </row>
    <row r="3440" spans="1:12">
      <c r="A3440" t="s">
        <v>10</v>
      </c>
      <c r="B3440" t="s">
        <v>11</v>
      </c>
      <c r="C3440" t="s">
        <v>119</v>
      </c>
      <c r="D3440" t="s">
        <v>46</v>
      </c>
      <c r="E3440" t="s">
        <v>15</v>
      </c>
      <c r="F3440" t="s">
        <v>34</v>
      </c>
      <c r="G3440" t="s">
        <v>287</v>
      </c>
      <c r="H3440" s="1">
        <v>2021</v>
      </c>
      <c r="I3440" s="2">
        <v>2010</v>
      </c>
      <c r="J3440" s="3">
        <v>4480</v>
      </c>
      <c r="K3440">
        <f>Table1[[#This Row],[Total Revenue + Open]]/Table1[[#This Row],[Qty]]</f>
        <v>2.2288557213930349</v>
      </c>
      <c r="L3440">
        <f>Table1[[#This Row],[Qty]]/Table1[[#This Row],[Total Revenue + Open]]</f>
        <v>0.4486607142857143</v>
      </c>
    </row>
    <row r="3441" spans="1:12">
      <c r="A3441" t="s">
        <v>10</v>
      </c>
      <c r="B3441" t="s">
        <v>11</v>
      </c>
      <c r="C3441" t="s">
        <v>119</v>
      </c>
      <c r="D3441" t="s">
        <v>46</v>
      </c>
      <c r="E3441" t="s">
        <v>15</v>
      </c>
      <c r="F3441" t="s">
        <v>34</v>
      </c>
      <c r="G3441" t="s">
        <v>287</v>
      </c>
      <c r="H3441" s="1">
        <v>2021</v>
      </c>
      <c r="I3441" s="2">
        <v>0</v>
      </c>
      <c r="J3441" s="3">
        <v>0</v>
      </c>
      <c r="K3441" t="e">
        <f>Table1[[#This Row],[Total Revenue + Open]]/Table1[[#This Row],[Qty]]</f>
        <v>#DIV/0!</v>
      </c>
      <c r="L3441" t="e">
        <f>Table1[[#This Row],[Qty]]/Table1[[#This Row],[Total Revenue + Open]]</f>
        <v>#DIV/0!</v>
      </c>
    </row>
    <row r="3442" spans="1:12">
      <c r="A3442" t="s">
        <v>10</v>
      </c>
      <c r="B3442" t="s">
        <v>11</v>
      </c>
      <c r="C3442" t="s">
        <v>119</v>
      </c>
      <c r="D3442" t="s">
        <v>46</v>
      </c>
      <c r="E3442" t="s">
        <v>15</v>
      </c>
      <c r="F3442" t="s">
        <v>34</v>
      </c>
      <c r="G3442" t="s">
        <v>287</v>
      </c>
      <c r="H3442" s="1">
        <v>2021</v>
      </c>
      <c r="I3442" s="2">
        <v>3015</v>
      </c>
      <c r="J3442" s="3">
        <v>6720</v>
      </c>
      <c r="K3442">
        <f>Table1[[#This Row],[Total Revenue + Open]]/Table1[[#This Row],[Qty]]</f>
        <v>2.2288557213930349</v>
      </c>
      <c r="L3442">
        <f>Table1[[#This Row],[Qty]]/Table1[[#This Row],[Total Revenue + Open]]</f>
        <v>0.4486607142857143</v>
      </c>
    </row>
    <row r="3443" spans="1:12">
      <c r="A3443" t="s">
        <v>10</v>
      </c>
      <c r="B3443" t="s">
        <v>11</v>
      </c>
      <c r="C3443" t="s">
        <v>119</v>
      </c>
      <c r="D3443" t="s">
        <v>46</v>
      </c>
      <c r="E3443" t="s">
        <v>15</v>
      </c>
      <c r="F3443" t="s">
        <v>34</v>
      </c>
      <c r="G3443" t="s">
        <v>287</v>
      </c>
      <c r="H3443" s="1">
        <v>2021</v>
      </c>
      <c r="I3443" s="2">
        <v>5025</v>
      </c>
      <c r="J3443" s="3">
        <v>11200</v>
      </c>
      <c r="K3443">
        <f>Table1[[#This Row],[Total Revenue + Open]]/Table1[[#This Row],[Qty]]</f>
        <v>2.2288557213930349</v>
      </c>
      <c r="L3443">
        <f>Table1[[#This Row],[Qty]]/Table1[[#This Row],[Total Revenue + Open]]</f>
        <v>0.4486607142857143</v>
      </c>
    </row>
    <row r="3444" spans="1:12">
      <c r="A3444" t="s">
        <v>10</v>
      </c>
      <c r="B3444" t="s">
        <v>11</v>
      </c>
      <c r="C3444" t="s">
        <v>119</v>
      </c>
      <c r="D3444" t="s">
        <v>46</v>
      </c>
      <c r="E3444" t="s">
        <v>15</v>
      </c>
      <c r="F3444" t="s">
        <v>34</v>
      </c>
      <c r="G3444" t="s">
        <v>287</v>
      </c>
      <c r="H3444" s="1">
        <v>2021</v>
      </c>
      <c r="I3444" s="2">
        <v>1005</v>
      </c>
      <c r="J3444" s="3">
        <v>2240</v>
      </c>
      <c r="K3444">
        <f>Table1[[#This Row],[Total Revenue + Open]]/Table1[[#This Row],[Qty]]</f>
        <v>2.2288557213930349</v>
      </c>
      <c r="L3444">
        <f>Table1[[#This Row],[Qty]]/Table1[[#This Row],[Total Revenue + Open]]</f>
        <v>0.4486607142857143</v>
      </c>
    </row>
    <row r="3445" spans="1:12" hidden="1">
      <c r="A3445" t="s">
        <v>544</v>
      </c>
      <c r="B3445" t="s">
        <v>11</v>
      </c>
      <c r="C3445" t="s">
        <v>119</v>
      </c>
      <c r="D3445" t="s">
        <v>592</v>
      </c>
      <c r="E3445" t="s">
        <v>15</v>
      </c>
      <c r="F3445" t="s">
        <v>36</v>
      </c>
      <c r="G3445" t="s">
        <v>385</v>
      </c>
      <c r="H3445" s="1">
        <v>2022</v>
      </c>
      <c r="I3445" s="2">
        <v>3620</v>
      </c>
      <c r="J3445" s="3">
        <v>4752</v>
      </c>
      <c r="K3445">
        <f>Table1[[#This Row],[Total Revenue + Open]]/Table1[[#This Row],[Qty]]</f>
        <v>1.3127071823204419</v>
      </c>
      <c r="L3445">
        <f>Table1[[#This Row],[Total Revenue + Open]]/Table1[[#This Row],[Qty]]</f>
        <v>1.3127071823204419</v>
      </c>
    </row>
    <row r="3446" spans="1:12" hidden="1">
      <c r="A3446" t="s">
        <v>544</v>
      </c>
      <c r="B3446" t="s">
        <v>11</v>
      </c>
      <c r="C3446" t="s">
        <v>119</v>
      </c>
      <c r="D3446" t="s">
        <v>592</v>
      </c>
      <c r="E3446" t="s">
        <v>15</v>
      </c>
      <c r="F3446" t="s">
        <v>16</v>
      </c>
      <c r="G3446" t="s">
        <v>381</v>
      </c>
      <c r="H3446" s="1">
        <v>2022</v>
      </c>
      <c r="I3446" s="2">
        <v>2115</v>
      </c>
      <c r="J3446" s="3">
        <v>4704</v>
      </c>
      <c r="K3446">
        <f>Table1[[#This Row],[Total Revenue + Open]]/Table1[[#This Row],[Qty]]</f>
        <v>2.2241134751773051</v>
      </c>
      <c r="L3446">
        <f>Table1[[#This Row],[Total Revenue + Open]]/Table1[[#This Row],[Qty]]</f>
        <v>2.2241134751773051</v>
      </c>
    </row>
    <row r="3447" spans="1:12" hidden="1">
      <c r="A3447" t="s">
        <v>544</v>
      </c>
      <c r="B3447" t="s">
        <v>11</v>
      </c>
      <c r="C3447" t="s">
        <v>119</v>
      </c>
      <c r="D3447" t="s">
        <v>592</v>
      </c>
      <c r="E3447" t="s">
        <v>15</v>
      </c>
      <c r="F3447" t="s">
        <v>16</v>
      </c>
      <c r="G3447" t="s">
        <v>18</v>
      </c>
      <c r="H3447" s="1">
        <v>2022</v>
      </c>
      <c r="I3447" s="2">
        <v>2115</v>
      </c>
      <c r="J3447" s="3">
        <v>4704</v>
      </c>
      <c r="K3447">
        <f>Table1[[#This Row],[Total Revenue + Open]]/Table1[[#This Row],[Qty]]</f>
        <v>2.2241134751773051</v>
      </c>
      <c r="L3447">
        <f>Table1[[#This Row],[Total Revenue + Open]]/Table1[[#This Row],[Qty]]</f>
        <v>2.2241134751773051</v>
      </c>
    </row>
    <row r="3448" spans="1:12" hidden="1">
      <c r="A3448" t="s">
        <v>544</v>
      </c>
      <c r="B3448" t="s">
        <v>11</v>
      </c>
      <c r="C3448" t="s">
        <v>73</v>
      </c>
      <c r="D3448" t="s">
        <v>563</v>
      </c>
      <c r="E3448" t="s">
        <v>15</v>
      </c>
      <c r="F3448" t="s">
        <v>80</v>
      </c>
      <c r="G3448" t="s">
        <v>84</v>
      </c>
      <c r="H3448" s="1">
        <v>2022</v>
      </c>
      <c r="I3448" s="2">
        <v>4020</v>
      </c>
      <c r="J3448" s="3">
        <v>4680</v>
      </c>
      <c r="K3448">
        <f>Table1[[#This Row],[Total Revenue + Open]]/Table1[[#This Row],[Qty]]</f>
        <v>1.164179104477612</v>
      </c>
      <c r="L3448">
        <f>Table1[[#This Row],[Total Revenue + Open]]/Table1[[#This Row],[Qty]]</f>
        <v>1.164179104477612</v>
      </c>
    </row>
    <row r="3449" spans="1:12" hidden="1">
      <c r="A3449" t="s">
        <v>544</v>
      </c>
      <c r="B3449" t="s">
        <v>11</v>
      </c>
      <c r="C3449" t="s">
        <v>73</v>
      </c>
      <c r="D3449" t="s">
        <v>563</v>
      </c>
      <c r="E3449" t="s">
        <v>15</v>
      </c>
      <c r="F3449" t="s">
        <v>80</v>
      </c>
      <c r="G3449" t="s">
        <v>84</v>
      </c>
      <c r="H3449" s="1">
        <v>2022</v>
      </c>
      <c r="I3449" s="2">
        <v>4020</v>
      </c>
      <c r="J3449" s="3">
        <v>4680</v>
      </c>
      <c r="K3449">
        <f>Table1[[#This Row],[Total Revenue + Open]]/Table1[[#This Row],[Qty]]</f>
        <v>1.164179104477612</v>
      </c>
      <c r="L3449">
        <f>Table1[[#This Row],[Total Revenue + Open]]/Table1[[#This Row],[Qty]]</f>
        <v>1.164179104477612</v>
      </c>
    </row>
    <row r="3450" spans="1:12" hidden="1">
      <c r="A3450" t="s">
        <v>544</v>
      </c>
      <c r="B3450" t="s">
        <v>11</v>
      </c>
      <c r="C3450" t="s">
        <v>73</v>
      </c>
      <c r="D3450" t="s">
        <v>550</v>
      </c>
      <c r="E3450" t="s">
        <v>15</v>
      </c>
      <c r="F3450" t="s">
        <v>80</v>
      </c>
      <c r="G3450" t="s">
        <v>82</v>
      </c>
      <c r="H3450" s="1">
        <v>2022</v>
      </c>
      <c r="I3450" s="2">
        <v>3920</v>
      </c>
      <c r="J3450" s="3">
        <v>4655.7210937128002</v>
      </c>
      <c r="K3450">
        <f>Table1[[#This Row],[Total Revenue + Open]]/Table1[[#This Row],[Qty]]</f>
        <v>1.1876839524777552</v>
      </c>
      <c r="L3450">
        <f>Table1[[#This Row],[Total Revenue + Open]]/Table1[[#This Row],[Qty]]</f>
        <v>1.1876839524777552</v>
      </c>
    </row>
    <row r="3451" spans="1:12">
      <c r="A3451" t="s">
        <v>10</v>
      </c>
      <c r="B3451" t="s">
        <v>11</v>
      </c>
      <c r="C3451" t="s">
        <v>119</v>
      </c>
      <c r="D3451" t="s">
        <v>46</v>
      </c>
      <c r="E3451" t="s">
        <v>15</v>
      </c>
      <c r="F3451" t="s">
        <v>34</v>
      </c>
      <c r="G3451" t="s">
        <v>287</v>
      </c>
      <c r="H3451" s="1">
        <v>2021</v>
      </c>
      <c r="I3451" s="2">
        <v>1510</v>
      </c>
      <c r="J3451" s="3">
        <v>3360</v>
      </c>
      <c r="K3451">
        <f>Table1[[#This Row],[Total Revenue + Open]]/Table1[[#This Row],[Qty]]</f>
        <v>2.2251655629139071</v>
      </c>
      <c r="L3451">
        <f>Table1[[#This Row],[Qty]]/Table1[[#This Row],[Total Revenue + Open]]</f>
        <v>0.44940476190476192</v>
      </c>
    </row>
    <row r="3452" spans="1:12">
      <c r="A3452" t="s">
        <v>10</v>
      </c>
      <c r="B3452" t="s">
        <v>11</v>
      </c>
      <c r="C3452" t="s">
        <v>119</v>
      </c>
      <c r="D3452" t="s">
        <v>46</v>
      </c>
      <c r="E3452" t="s">
        <v>15</v>
      </c>
      <c r="F3452" t="s">
        <v>34</v>
      </c>
      <c r="G3452" t="s">
        <v>287</v>
      </c>
      <c r="H3452" s="1">
        <v>2021</v>
      </c>
      <c r="I3452" s="2">
        <v>1005</v>
      </c>
      <c r="J3452" s="3">
        <v>2240</v>
      </c>
      <c r="K3452">
        <f>Table1[[#This Row],[Total Revenue + Open]]/Table1[[#This Row],[Qty]]</f>
        <v>2.2288557213930349</v>
      </c>
      <c r="L3452">
        <f>Table1[[#This Row],[Qty]]/Table1[[#This Row],[Total Revenue + Open]]</f>
        <v>0.4486607142857143</v>
      </c>
    </row>
    <row r="3453" spans="1:12" hidden="1">
      <c r="A3453" t="s">
        <v>544</v>
      </c>
      <c r="B3453" t="s">
        <v>11</v>
      </c>
      <c r="C3453" t="s">
        <v>73</v>
      </c>
      <c r="D3453" t="s">
        <v>550</v>
      </c>
      <c r="E3453" t="s">
        <v>15</v>
      </c>
      <c r="F3453" t="s">
        <v>80</v>
      </c>
      <c r="G3453" t="s">
        <v>84</v>
      </c>
      <c r="H3453" s="1">
        <v>2022</v>
      </c>
      <c r="I3453" s="2">
        <v>3920</v>
      </c>
      <c r="J3453" s="3">
        <v>4655.7210937128002</v>
      </c>
      <c r="K3453">
        <f>Table1[[#This Row],[Total Revenue + Open]]/Table1[[#This Row],[Qty]]</f>
        <v>1.1876839524777552</v>
      </c>
      <c r="L3453">
        <f>Table1[[#This Row],[Total Revenue + Open]]/Table1[[#This Row],[Qty]]</f>
        <v>1.1876839524777552</v>
      </c>
    </row>
    <row r="3454" spans="1:12" hidden="1">
      <c r="A3454" t="s">
        <v>544</v>
      </c>
      <c r="B3454" t="s">
        <v>11</v>
      </c>
      <c r="C3454" t="s">
        <v>73</v>
      </c>
      <c r="D3454" t="s">
        <v>563</v>
      </c>
      <c r="E3454" t="s">
        <v>15</v>
      </c>
      <c r="F3454" t="s">
        <v>80</v>
      </c>
      <c r="G3454" t="s">
        <v>84</v>
      </c>
      <c r="H3454" s="1">
        <v>2022</v>
      </c>
      <c r="I3454" s="2">
        <v>4020</v>
      </c>
      <c r="J3454" s="3">
        <v>4600</v>
      </c>
      <c r="K3454">
        <f>Table1[[#This Row],[Total Revenue + Open]]/Table1[[#This Row],[Qty]]</f>
        <v>1.144278606965174</v>
      </c>
      <c r="L3454">
        <f>Table1[[#This Row],[Total Revenue + Open]]/Table1[[#This Row],[Qty]]</f>
        <v>1.144278606965174</v>
      </c>
    </row>
    <row r="3455" spans="1:12" hidden="1">
      <c r="A3455" t="s">
        <v>544</v>
      </c>
      <c r="B3455" t="s">
        <v>11</v>
      </c>
      <c r="C3455" t="s">
        <v>119</v>
      </c>
      <c r="D3455" t="s">
        <v>580</v>
      </c>
      <c r="E3455" t="s">
        <v>15</v>
      </c>
      <c r="F3455" t="s">
        <v>210</v>
      </c>
      <c r="G3455" t="s">
        <v>211</v>
      </c>
      <c r="H3455" s="1">
        <v>2022</v>
      </c>
      <c r="I3455" s="2">
        <v>2285</v>
      </c>
      <c r="J3455" s="3">
        <v>4595.5</v>
      </c>
      <c r="K3455">
        <f>Table1[[#This Row],[Total Revenue + Open]]/Table1[[#This Row],[Qty]]</f>
        <v>2.0111597374179433</v>
      </c>
      <c r="L3455">
        <f>Table1[[#This Row],[Total Revenue + Open]]/Table1[[#This Row],[Qty]]</f>
        <v>2.0111597374179433</v>
      </c>
    </row>
    <row r="3456" spans="1:12" hidden="1">
      <c r="A3456" t="s">
        <v>544</v>
      </c>
      <c r="B3456" t="s">
        <v>11</v>
      </c>
      <c r="C3456" t="s">
        <v>119</v>
      </c>
      <c r="D3456" t="s">
        <v>580</v>
      </c>
      <c r="E3456" t="s">
        <v>15</v>
      </c>
      <c r="F3456" t="s">
        <v>210</v>
      </c>
      <c r="G3456" t="s">
        <v>212</v>
      </c>
      <c r="H3456" s="1">
        <v>2022</v>
      </c>
      <c r="I3456" s="2">
        <v>2285</v>
      </c>
      <c r="J3456" s="3">
        <v>4595.5</v>
      </c>
      <c r="K3456">
        <f>Table1[[#This Row],[Total Revenue + Open]]/Table1[[#This Row],[Qty]]</f>
        <v>2.0111597374179433</v>
      </c>
      <c r="L3456">
        <f>Table1[[#This Row],[Total Revenue + Open]]/Table1[[#This Row],[Qty]]</f>
        <v>2.0111597374179433</v>
      </c>
    </row>
    <row r="3457" spans="1:12" hidden="1">
      <c r="A3457" t="s">
        <v>544</v>
      </c>
      <c r="B3457" t="s">
        <v>11</v>
      </c>
      <c r="C3457" t="s">
        <v>73</v>
      </c>
      <c r="D3457" t="s">
        <v>545</v>
      </c>
      <c r="E3457" t="s">
        <v>15</v>
      </c>
      <c r="F3457" t="s">
        <v>566</v>
      </c>
      <c r="G3457" t="s">
        <v>569</v>
      </c>
      <c r="H3457" s="1">
        <v>2022</v>
      </c>
      <c r="I3457" s="2">
        <v>4950</v>
      </c>
      <c r="J3457" s="3">
        <v>4560.9738840582004</v>
      </c>
      <c r="K3457">
        <f>Table1[[#This Row],[Total Revenue + Open]]/Table1[[#This Row],[Qty]]</f>
        <v>0.92140886546630307</v>
      </c>
      <c r="L3457">
        <f>Table1[[#This Row],[Total Revenue + Open]]/Table1[[#This Row],[Qty]]</f>
        <v>0.92140886546630307</v>
      </c>
    </row>
    <row r="3458" spans="1:12" hidden="1">
      <c r="A3458" t="s">
        <v>544</v>
      </c>
      <c r="B3458" t="s">
        <v>11</v>
      </c>
      <c r="C3458" t="s">
        <v>73</v>
      </c>
      <c r="D3458" t="s">
        <v>550</v>
      </c>
      <c r="E3458" t="s">
        <v>15</v>
      </c>
      <c r="F3458" t="s">
        <v>80</v>
      </c>
      <c r="G3458" t="s">
        <v>82</v>
      </c>
      <c r="H3458" s="1">
        <v>2022</v>
      </c>
      <c r="I3458" s="2">
        <v>4075</v>
      </c>
      <c r="J3458" s="3">
        <v>4546.1398263402998</v>
      </c>
      <c r="K3458">
        <f>Table1[[#This Row],[Total Revenue + Open]]/Table1[[#This Row],[Qty]]</f>
        <v>1.1156171352982331</v>
      </c>
      <c r="L3458">
        <f>Table1[[#This Row],[Total Revenue + Open]]/Table1[[#This Row],[Qty]]</f>
        <v>1.1156171352982331</v>
      </c>
    </row>
    <row r="3459" spans="1:12" hidden="1">
      <c r="A3459" t="s">
        <v>544</v>
      </c>
      <c r="B3459" t="s">
        <v>11</v>
      </c>
      <c r="C3459" t="s">
        <v>73</v>
      </c>
      <c r="D3459" t="s">
        <v>550</v>
      </c>
      <c r="E3459" t="s">
        <v>15</v>
      </c>
      <c r="F3459" t="s">
        <v>80</v>
      </c>
      <c r="G3459" t="s">
        <v>84</v>
      </c>
      <c r="H3459" s="1">
        <v>2022</v>
      </c>
      <c r="I3459" s="2">
        <v>4075</v>
      </c>
      <c r="J3459" s="3">
        <v>4546.1398263402998</v>
      </c>
      <c r="K3459">
        <f>Table1[[#This Row],[Total Revenue + Open]]/Table1[[#This Row],[Qty]]</f>
        <v>1.1156171352982331</v>
      </c>
      <c r="L3459">
        <f>Table1[[#This Row],[Total Revenue + Open]]/Table1[[#This Row],[Qty]]</f>
        <v>1.1156171352982331</v>
      </c>
    </row>
    <row r="3460" spans="1:12" hidden="1">
      <c r="A3460" t="s">
        <v>544</v>
      </c>
      <c r="B3460" t="s">
        <v>11</v>
      </c>
      <c r="C3460" t="s">
        <v>119</v>
      </c>
      <c r="D3460" t="s">
        <v>592</v>
      </c>
      <c r="E3460" t="s">
        <v>15</v>
      </c>
      <c r="F3460" t="s">
        <v>36</v>
      </c>
      <c r="G3460" t="s">
        <v>384</v>
      </c>
      <c r="H3460" s="1">
        <v>2022</v>
      </c>
      <c r="I3460" s="2">
        <v>3365</v>
      </c>
      <c r="J3460" s="3">
        <v>4522.5</v>
      </c>
      <c r="K3460">
        <f>Table1[[#This Row],[Total Revenue + Open]]/Table1[[#This Row],[Qty]]</f>
        <v>1.3439821693907876</v>
      </c>
      <c r="L3460">
        <f>Table1[[#This Row],[Total Revenue + Open]]/Table1[[#This Row],[Qty]]</f>
        <v>1.3439821693907876</v>
      </c>
    </row>
    <row r="3461" spans="1:12">
      <c r="A3461" t="s">
        <v>10</v>
      </c>
      <c r="B3461" t="s">
        <v>11</v>
      </c>
      <c r="C3461" t="s">
        <v>119</v>
      </c>
      <c r="D3461" t="s">
        <v>46</v>
      </c>
      <c r="E3461" t="s">
        <v>15</v>
      </c>
      <c r="F3461" t="s">
        <v>34</v>
      </c>
      <c r="G3461" t="s">
        <v>287</v>
      </c>
      <c r="H3461" s="1">
        <v>2021</v>
      </c>
      <c r="I3461" s="2">
        <v>2010</v>
      </c>
      <c r="J3461" s="3">
        <v>4480</v>
      </c>
      <c r="K3461">
        <f>Table1[[#This Row],[Total Revenue + Open]]/Table1[[#This Row],[Qty]]</f>
        <v>2.2288557213930349</v>
      </c>
      <c r="L3461">
        <f>Table1[[#This Row],[Qty]]/Table1[[#This Row],[Total Revenue + Open]]</f>
        <v>0.4486607142857143</v>
      </c>
    </row>
    <row r="3462" spans="1:12">
      <c r="A3462" t="s">
        <v>10</v>
      </c>
      <c r="B3462" t="s">
        <v>11</v>
      </c>
      <c r="C3462" t="s">
        <v>119</v>
      </c>
      <c r="D3462" t="s">
        <v>46</v>
      </c>
      <c r="E3462" t="s">
        <v>15</v>
      </c>
      <c r="F3462" t="s">
        <v>34</v>
      </c>
      <c r="G3462" t="s">
        <v>287</v>
      </c>
      <c r="H3462" s="1">
        <v>2021</v>
      </c>
      <c r="I3462" s="2">
        <v>1510</v>
      </c>
      <c r="J3462" s="3">
        <v>3360</v>
      </c>
      <c r="K3462">
        <f>Table1[[#This Row],[Total Revenue + Open]]/Table1[[#This Row],[Qty]]</f>
        <v>2.2251655629139071</v>
      </c>
      <c r="L3462">
        <f>Table1[[#This Row],[Qty]]/Table1[[#This Row],[Total Revenue + Open]]</f>
        <v>0.44940476190476192</v>
      </c>
    </row>
    <row r="3463" spans="1:12" hidden="1">
      <c r="A3463" t="s">
        <v>544</v>
      </c>
      <c r="B3463" t="s">
        <v>11</v>
      </c>
      <c r="C3463" t="s">
        <v>119</v>
      </c>
      <c r="D3463" t="s">
        <v>592</v>
      </c>
      <c r="E3463" t="s">
        <v>15</v>
      </c>
      <c r="F3463" t="s">
        <v>36</v>
      </c>
      <c r="G3463" t="s">
        <v>385</v>
      </c>
      <c r="H3463" s="1">
        <v>2022</v>
      </c>
      <c r="I3463" s="2">
        <v>3365</v>
      </c>
      <c r="J3463" s="3">
        <v>4522.5</v>
      </c>
      <c r="K3463">
        <f>Table1[[#This Row],[Total Revenue + Open]]/Table1[[#This Row],[Qty]]</f>
        <v>1.3439821693907876</v>
      </c>
      <c r="L3463">
        <f>Table1[[#This Row],[Total Revenue + Open]]/Table1[[#This Row],[Qty]]</f>
        <v>1.3439821693907876</v>
      </c>
    </row>
    <row r="3464" spans="1:12" hidden="1">
      <c r="A3464" t="s">
        <v>544</v>
      </c>
      <c r="B3464" t="s">
        <v>11</v>
      </c>
      <c r="C3464" t="s">
        <v>73</v>
      </c>
      <c r="D3464" t="s">
        <v>563</v>
      </c>
      <c r="E3464" t="s">
        <v>15</v>
      </c>
      <c r="F3464" t="s">
        <v>80</v>
      </c>
      <c r="G3464" t="s">
        <v>84</v>
      </c>
      <c r="H3464" s="1">
        <v>2022</v>
      </c>
      <c r="I3464" s="2">
        <v>4020</v>
      </c>
      <c r="J3464" s="3">
        <v>4480</v>
      </c>
      <c r="K3464">
        <f>Table1[[#This Row],[Total Revenue + Open]]/Table1[[#This Row],[Qty]]</f>
        <v>1.1144278606965174</v>
      </c>
      <c r="L3464">
        <f>Table1[[#This Row],[Total Revenue + Open]]/Table1[[#This Row],[Qty]]</f>
        <v>1.1144278606965174</v>
      </c>
    </row>
    <row r="3465" spans="1:12" hidden="1">
      <c r="A3465" t="s">
        <v>544</v>
      </c>
      <c r="B3465" t="s">
        <v>11</v>
      </c>
      <c r="C3465" t="s">
        <v>73</v>
      </c>
      <c r="D3465" t="s">
        <v>550</v>
      </c>
      <c r="E3465" t="s">
        <v>15</v>
      </c>
      <c r="F3465" t="s">
        <v>80</v>
      </c>
      <c r="G3465" t="s">
        <v>82</v>
      </c>
      <c r="H3465" s="1">
        <v>2022</v>
      </c>
      <c r="I3465" s="2">
        <v>4020</v>
      </c>
      <c r="J3465" s="3">
        <v>4452.7398578804996</v>
      </c>
      <c r="K3465">
        <f>Table1[[#This Row],[Total Revenue + Open]]/Table1[[#This Row],[Qty]]</f>
        <v>1.1076467308160447</v>
      </c>
      <c r="L3465">
        <f>Table1[[#This Row],[Total Revenue + Open]]/Table1[[#This Row],[Qty]]</f>
        <v>1.1076467308160447</v>
      </c>
    </row>
    <row r="3466" spans="1:12">
      <c r="A3466" t="s">
        <v>10</v>
      </c>
      <c r="B3466" t="s">
        <v>11</v>
      </c>
      <c r="C3466" t="s">
        <v>119</v>
      </c>
      <c r="D3466" t="s">
        <v>46</v>
      </c>
      <c r="E3466" t="s">
        <v>15</v>
      </c>
      <c r="F3466" t="s">
        <v>34</v>
      </c>
      <c r="G3466" t="s">
        <v>287</v>
      </c>
      <c r="H3466" s="1">
        <v>2021</v>
      </c>
      <c r="I3466" s="2">
        <v>1005</v>
      </c>
      <c r="J3466" s="3">
        <v>2240</v>
      </c>
      <c r="K3466">
        <f>Table1[[#This Row],[Total Revenue + Open]]/Table1[[#This Row],[Qty]]</f>
        <v>2.2288557213930349</v>
      </c>
      <c r="L3466">
        <f>Table1[[#This Row],[Qty]]/Table1[[#This Row],[Total Revenue + Open]]</f>
        <v>0.4486607142857143</v>
      </c>
    </row>
    <row r="3467" spans="1:12">
      <c r="A3467" t="s">
        <v>10</v>
      </c>
      <c r="B3467" t="s">
        <v>11</v>
      </c>
      <c r="C3467" t="s">
        <v>119</v>
      </c>
      <c r="D3467" t="s">
        <v>46</v>
      </c>
      <c r="E3467" t="s">
        <v>15</v>
      </c>
      <c r="F3467" t="s">
        <v>34</v>
      </c>
      <c r="G3467" t="s">
        <v>287</v>
      </c>
      <c r="H3467" s="1">
        <v>2021</v>
      </c>
      <c r="I3467" s="2">
        <v>12060</v>
      </c>
      <c r="J3467" s="3">
        <v>26880</v>
      </c>
      <c r="K3467">
        <f>Table1[[#This Row],[Total Revenue + Open]]/Table1[[#This Row],[Qty]]</f>
        <v>2.2288557213930349</v>
      </c>
      <c r="L3467">
        <f>Table1[[#This Row],[Qty]]/Table1[[#This Row],[Total Revenue + Open]]</f>
        <v>0.4486607142857143</v>
      </c>
    </row>
    <row r="3468" spans="1:12">
      <c r="A3468" t="s">
        <v>10</v>
      </c>
      <c r="B3468" t="s">
        <v>11</v>
      </c>
      <c r="C3468" t="s">
        <v>119</v>
      </c>
      <c r="D3468" t="s">
        <v>46</v>
      </c>
      <c r="E3468" t="s">
        <v>15</v>
      </c>
      <c r="F3468" t="s">
        <v>34</v>
      </c>
      <c r="G3468" t="s">
        <v>287</v>
      </c>
      <c r="H3468" s="1">
        <v>2021</v>
      </c>
      <c r="I3468" s="2">
        <v>32160</v>
      </c>
      <c r="J3468" s="3">
        <v>71680</v>
      </c>
      <c r="K3468">
        <f>Table1[[#This Row],[Total Revenue + Open]]/Table1[[#This Row],[Qty]]</f>
        <v>2.2288557213930349</v>
      </c>
      <c r="L3468">
        <f>Table1[[#This Row],[Qty]]/Table1[[#This Row],[Total Revenue + Open]]</f>
        <v>0.4486607142857143</v>
      </c>
    </row>
    <row r="3469" spans="1:12">
      <c r="A3469" t="s">
        <v>10</v>
      </c>
      <c r="B3469" t="s">
        <v>11</v>
      </c>
      <c r="C3469" t="s">
        <v>119</v>
      </c>
      <c r="D3469" t="s">
        <v>46</v>
      </c>
      <c r="E3469" t="s">
        <v>15</v>
      </c>
      <c r="F3469" t="s">
        <v>34</v>
      </c>
      <c r="G3469" t="s">
        <v>287</v>
      </c>
      <c r="H3469" s="1">
        <v>2021</v>
      </c>
      <c r="I3469" s="2">
        <v>7035</v>
      </c>
      <c r="J3469" s="3">
        <v>15680</v>
      </c>
      <c r="K3469">
        <f>Table1[[#This Row],[Total Revenue + Open]]/Table1[[#This Row],[Qty]]</f>
        <v>2.2288557213930349</v>
      </c>
      <c r="L3469">
        <f>Table1[[#This Row],[Qty]]/Table1[[#This Row],[Total Revenue + Open]]</f>
        <v>0.4486607142857143</v>
      </c>
    </row>
    <row r="3470" spans="1:12">
      <c r="A3470" t="s">
        <v>10</v>
      </c>
      <c r="B3470" t="s">
        <v>11</v>
      </c>
      <c r="C3470" t="s">
        <v>119</v>
      </c>
      <c r="D3470" t="s">
        <v>46</v>
      </c>
      <c r="E3470" t="s">
        <v>15</v>
      </c>
      <c r="F3470" t="s">
        <v>34</v>
      </c>
      <c r="G3470" t="s">
        <v>287</v>
      </c>
      <c r="H3470" s="1">
        <v>2021</v>
      </c>
      <c r="I3470" s="2">
        <v>3015</v>
      </c>
      <c r="J3470" s="3">
        <v>6720</v>
      </c>
      <c r="K3470">
        <f>Table1[[#This Row],[Total Revenue + Open]]/Table1[[#This Row],[Qty]]</f>
        <v>2.2288557213930349</v>
      </c>
      <c r="L3470">
        <f>Table1[[#This Row],[Qty]]/Table1[[#This Row],[Total Revenue + Open]]</f>
        <v>0.4486607142857143</v>
      </c>
    </row>
    <row r="3471" spans="1:12">
      <c r="A3471" t="s">
        <v>10</v>
      </c>
      <c r="B3471" t="s">
        <v>11</v>
      </c>
      <c r="C3471" t="s">
        <v>119</v>
      </c>
      <c r="D3471" t="s">
        <v>46</v>
      </c>
      <c r="E3471" t="s">
        <v>15</v>
      </c>
      <c r="F3471" t="s">
        <v>34</v>
      </c>
      <c r="G3471" t="s">
        <v>287</v>
      </c>
      <c r="H3471" s="1">
        <v>2021</v>
      </c>
      <c r="I3471" s="2">
        <v>13070</v>
      </c>
      <c r="J3471" s="3">
        <v>29120</v>
      </c>
      <c r="K3471">
        <f>Table1[[#This Row],[Total Revenue + Open]]/Table1[[#This Row],[Qty]]</f>
        <v>2.2280030604437644</v>
      </c>
      <c r="L3471">
        <f>Table1[[#This Row],[Qty]]/Table1[[#This Row],[Total Revenue + Open]]</f>
        <v>0.4488324175824176</v>
      </c>
    </row>
    <row r="3472" spans="1:12" hidden="1">
      <c r="A3472" t="s">
        <v>544</v>
      </c>
      <c r="B3472" t="s">
        <v>11</v>
      </c>
      <c r="C3472" t="s">
        <v>73</v>
      </c>
      <c r="D3472" t="s">
        <v>550</v>
      </c>
      <c r="E3472" t="s">
        <v>15</v>
      </c>
      <c r="F3472" t="s">
        <v>80</v>
      </c>
      <c r="G3472" t="s">
        <v>84</v>
      </c>
      <c r="H3472" s="1">
        <v>2022</v>
      </c>
      <c r="I3472" s="2">
        <v>4020</v>
      </c>
      <c r="J3472" s="3">
        <v>4452.7398578804996</v>
      </c>
      <c r="K3472">
        <f>Table1[[#This Row],[Total Revenue + Open]]/Table1[[#This Row],[Qty]]</f>
        <v>1.1076467308160447</v>
      </c>
      <c r="L3472">
        <f>Table1[[#This Row],[Total Revenue + Open]]/Table1[[#This Row],[Qty]]</f>
        <v>1.1076467308160447</v>
      </c>
    </row>
    <row r="3473" spans="1:12" hidden="1">
      <c r="A3473" t="s">
        <v>544</v>
      </c>
      <c r="B3473" t="s">
        <v>11</v>
      </c>
      <c r="C3473" t="s">
        <v>73</v>
      </c>
      <c r="D3473" t="s">
        <v>545</v>
      </c>
      <c r="E3473" t="s">
        <v>15</v>
      </c>
      <c r="F3473" t="s">
        <v>566</v>
      </c>
      <c r="G3473" t="s">
        <v>567</v>
      </c>
      <c r="H3473" s="1">
        <v>2022</v>
      </c>
      <c r="I3473" s="2">
        <v>5230</v>
      </c>
      <c r="J3473" s="3">
        <v>4410.9621544665997</v>
      </c>
      <c r="K3473">
        <f>Table1[[#This Row],[Total Revenue + Open]]/Table1[[#This Row],[Qty]]</f>
        <v>0.84339620544294447</v>
      </c>
      <c r="L3473">
        <f>Table1[[#This Row],[Total Revenue + Open]]/Table1[[#This Row],[Qty]]</f>
        <v>0.84339620544294447</v>
      </c>
    </row>
    <row r="3474" spans="1:12" hidden="1">
      <c r="A3474" t="s">
        <v>544</v>
      </c>
      <c r="B3474" t="s">
        <v>11</v>
      </c>
      <c r="C3474" t="s">
        <v>73</v>
      </c>
      <c r="D3474" t="s">
        <v>545</v>
      </c>
      <c r="E3474" t="s">
        <v>15</v>
      </c>
      <c r="F3474" t="s">
        <v>566</v>
      </c>
      <c r="G3474" t="s">
        <v>568</v>
      </c>
      <c r="H3474" s="1">
        <v>2022</v>
      </c>
      <c r="I3474" s="2">
        <v>5230</v>
      </c>
      <c r="J3474" s="3">
        <v>4410.9621544665997</v>
      </c>
      <c r="K3474">
        <f>Table1[[#This Row],[Total Revenue + Open]]/Table1[[#This Row],[Qty]]</f>
        <v>0.84339620544294447</v>
      </c>
      <c r="L3474">
        <f>Table1[[#This Row],[Total Revenue + Open]]/Table1[[#This Row],[Qty]]</f>
        <v>0.84339620544294447</v>
      </c>
    </row>
    <row r="3475" spans="1:12" hidden="1">
      <c r="A3475" t="s">
        <v>544</v>
      </c>
      <c r="B3475" t="s">
        <v>11</v>
      </c>
      <c r="C3475" t="s">
        <v>119</v>
      </c>
      <c r="D3475" t="s">
        <v>592</v>
      </c>
      <c r="E3475" t="s">
        <v>15</v>
      </c>
      <c r="F3475" t="s">
        <v>36</v>
      </c>
      <c r="G3475" t="s">
        <v>384</v>
      </c>
      <c r="H3475" s="1">
        <v>2022</v>
      </c>
      <c r="I3475" s="2">
        <v>3220</v>
      </c>
      <c r="J3475" s="3">
        <v>4384</v>
      </c>
      <c r="K3475">
        <f>Table1[[#This Row],[Total Revenue + Open]]/Table1[[#This Row],[Qty]]</f>
        <v>1.3614906832298137</v>
      </c>
      <c r="L3475">
        <f>Table1[[#This Row],[Total Revenue + Open]]/Table1[[#This Row],[Qty]]</f>
        <v>1.3614906832298137</v>
      </c>
    </row>
    <row r="3476" spans="1:12" hidden="1">
      <c r="A3476" t="s">
        <v>544</v>
      </c>
      <c r="B3476" t="s">
        <v>11</v>
      </c>
      <c r="C3476" t="s">
        <v>119</v>
      </c>
      <c r="D3476" t="s">
        <v>592</v>
      </c>
      <c r="E3476" t="s">
        <v>15</v>
      </c>
      <c r="F3476" t="s">
        <v>36</v>
      </c>
      <c r="G3476" t="s">
        <v>385</v>
      </c>
      <c r="H3476" s="1">
        <v>2022</v>
      </c>
      <c r="I3476" s="2">
        <v>3220</v>
      </c>
      <c r="J3476" s="3">
        <v>4384</v>
      </c>
      <c r="K3476">
        <f>Table1[[#This Row],[Total Revenue + Open]]/Table1[[#This Row],[Qty]]</f>
        <v>1.3614906832298137</v>
      </c>
      <c r="L3476">
        <f>Table1[[#This Row],[Total Revenue + Open]]/Table1[[#This Row],[Qty]]</f>
        <v>1.3614906832298137</v>
      </c>
    </row>
    <row r="3477" spans="1:12" hidden="1">
      <c r="A3477" t="s">
        <v>544</v>
      </c>
      <c r="B3477" t="s">
        <v>11</v>
      </c>
      <c r="C3477" t="s">
        <v>119</v>
      </c>
      <c r="D3477" t="s">
        <v>580</v>
      </c>
      <c r="E3477" t="s">
        <v>15</v>
      </c>
      <c r="F3477" t="s">
        <v>204</v>
      </c>
      <c r="G3477" t="s">
        <v>205</v>
      </c>
      <c r="H3477" s="1">
        <v>2022</v>
      </c>
      <c r="I3477" s="2">
        <v>1560</v>
      </c>
      <c r="J3477" s="3">
        <v>4247</v>
      </c>
      <c r="K3477">
        <f>Table1[[#This Row],[Total Revenue + Open]]/Table1[[#This Row],[Qty]]</f>
        <v>2.7224358974358975</v>
      </c>
      <c r="L3477">
        <f>Table1[[#This Row],[Total Revenue + Open]]/Table1[[#This Row],[Qty]]</f>
        <v>2.7224358974358975</v>
      </c>
    </row>
    <row r="3478" spans="1:12" hidden="1">
      <c r="A3478" t="s">
        <v>544</v>
      </c>
      <c r="B3478" t="s">
        <v>11</v>
      </c>
      <c r="C3478" t="s">
        <v>119</v>
      </c>
      <c r="D3478" t="s">
        <v>580</v>
      </c>
      <c r="E3478" t="s">
        <v>15</v>
      </c>
      <c r="F3478" t="s">
        <v>204</v>
      </c>
      <c r="G3478" t="s">
        <v>206</v>
      </c>
      <c r="H3478" s="1">
        <v>2022</v>
      </c>
      <c r="I3478" s="2">
        <v>1560</v>
      </c>
      <c r="J3478" s="3">
        <v>4247</v>
      </c>
      <c r="K3478">
        <f>Table1[[#This Row],[Total Revenue + Open]]/Table1[[#This Row],[Qty]]</f>
        <v>2.7224358974358975</v>
      </c>
      <c r="L3478">
        <f>Table1[[#This Row],[Total Revenue + Open]]/Table1[[#This Row],[Qty]]</f>
        <v>2.7224358974358975</v>
      </c>
    </row>
    <row r="3479" spans="1:12" hidden="1">
      <c r="A3479" t="s">
        <v>544</v>
      </c>
      <c r="B3479" t="s">
        <v>11</v>
      </c>
      <c r="C3479" t="s">
        <v>73</v>
      </c>
      <c r="D3479" t="s">
        <v>545</v>
      </c>
      <c r="E3479" t="s">
        <v>15</v>
      </c>
      <c r="F3479" t="s">
        <v>566</v>
      </c>
      <c r="G3479" t="s">
        <v>569</v>
      </c>
      <c r="H3479" s="1">
        <v>2022</v>
      </c>
      <c r="I3479" s="2">
        <v>5025</v>
      </c>
      <c r="J3479" s="3">
        <v>4241.3097639102998</v>
      </c>
      <c r="K3479">
        <f>Table1[[#This Row],[Total Revenue + Open]]/Table1[[#This Row],[Qty]]</f>
        <v>0.84404174406175125</v>
      </c>
      <c r="L3479">
        <f>Table1[[#This Row],[Total Revenue + Open]]/Table1[[#This Row],[Qty]]</f>
        <v>0.84404174406175125</v>
      </c>
    </row>
    <row r="3480" spans="1:12" hidden="1">
      <c r="A3480" t="s">
        <v>544</v>
      </c>
      <c r="B3480" t="s">
        <v>11</v>
      </c>
      <c r="C3480" t="s">
        <v>73</v>
      </c>
      <c r="D3480" t="s">
        <v>545</v>
      </c>
      <c r="E3480" t="s">
        <v>15</v>
      </c>
      <c r="F3480" t="s">
        <v>566</v>
      </c>
      <c r="G3480" t="s">
        <v>569</v>
      </c>
      <c r="H3480" s="1">
        <v>2022</v>
      </c>
      <c r="I3480" s="2">
        <v>4900</v>
      </c>
      <c r="J3480" s="3">
        <v>4223.0931476350997</v>
      </c>
      <c r="K3480">
        <f>Table1[[#This Row],[Total Revenue + Open]]/Table1[[#This Row],[Qty]]</f>
        <v>0.86185574441532653</v>
      </c>
      <c r="L3480">
        <f>Table1[[#This Row],[Total Revenue + Open]]/Table1[[#This Row],[Qty]]</f>
        <v>0.86185574441532653</v>
      </c>
    </row>
    <row r="3481" spans="1:12" hidden="1">
      <c r="A3481" t="s">
        <v>544</v>
      </c>
      <c r="B3481" t="s">
        <v>11</v>
      </c>
      <c r="C3481" t="s">
        <v>73</v>
      </c>
      <c r="D3481" t="s">
        <v>545</v>
      </c>
      <c r="E3481" t="s">
        <v>15</v>
      </c>
      <c r="F3481" t="s">
        <v>566</v>
      </c>
      <c r="G3481" t="s">
        <v>569</v>
      </c>
      <c r="H3481" s="1">
        <v>2022</v>
      </c>
      <c r="I3481" s="2">
        <v>4875</v>
      </c>
      <c r="J3481" s="3">
        <v>4163.9461878023003</v>
      </c>
      <c r="K3481">
        <f>Table1[[#This Row],[Total Revenue + Open]]/Table1[[#This Row],[Qty]]</f>
        <v>0.85414280775431806</v>
      </c>
      <c r="L3481">
        <f>Table1[[#This Row],[Total Revenue + Open]]/Table1[[#This Row],[Qty]]</f>
        <v>0.85414280775431806</v>
      </c>
    </row>
    <row r="3482" spans="1:12">
      <c r="A3482" t="s">
        <v>10</v>
      </c>
      <c r="B3482" t="s">
        <v>11</v>
      </c>
      <c r="C3482" t="s">
        <v>119</v>
      </c>
      <c r="D3482" t="s">
        <v>46</v>
      </c>
      <c r="E3482" t="s">
        <v>15</v>
      </c>
      <c r="F3482" t="s">
        <v>34</v>
      </c>
      <c r="G3482" t="s">
        <v>287</v>
      </c>
      <c r="H3482" s="1">
        <v>2020</v>
      </c>
      <c r="I3482" s="2">
        <v>5025</v>
      </c>
      <c r="J3482" s="3">
        <v>11200</v>
      </c>
      <c r="K3482">
        <f>Table1[[#This Row],[Total Revenue + Open]]/Table1[[#This Row],[Qty]]</f>
        <v>2.2288557213930349</v>
      </c>
      <c r="L3482">
        <f>Table1[[#This Row],[Qty]]/Table1[[#This Row],[Total Revenue + Open]]</f>
        <v>0.4486607142857143</v>
      </c>
    </row>
    <row r="3483" spans="1:12">
      <c r="A3483" t="s">
        <v>10</v>
      </c>
      <c r="B3483" t="s">
        <v>11</v>
      </c>
      <c r="C3483" t="s">
        <v>119</v>
      </c>
      <c r="D3483" t="s">
        <v>46</v>
      </c>
      <c r="E3483" t="s">
        <v>15</v>
      </c>
      <c r="F3483" t="s">
        <v>34</v>
      </c>
      <c r="G3483" t="s">
        <v>287</v>
      </c>
      <c r="H3483" s="1">
        <v>2020</v>
      </c>
      <c r="I3483" s="2">
        <v>1510</v>
      </c>
      <c r="J3483" s="3">
        <v>3360</v>
      </c>
      <c r="K3483">
        <f>Table1[[#This Row],[Total Revenue + Open]]/Table1[[#This Row],[Qty]]</f>
        <v>2.2251655629139071</v>
      </c>
      <c r="L3483">
        <f>Table1[[#This Row],[Qty]]/Table1[[#This Row],[Total Revenue + Open]]</f>
        <v>0.44940476190476192</v>
      </c>
    </row>
    <row r="3484" spans="1:12">
      <c r="A3484" t="s">
        <v>10</v>
      </c>
      <c r="B3484" t="s">
        <v>11</v>
      </c>
      <c r="C3484" t="s">
        <v>119</v>
      </c>
      <c r="D3484" t="s">
        <v>46</v>
      </c>
      <c r="E3484" t="s">
        <v>15</v>
      </c>
      <c r="F3484" t="s">
        <v>34</v>
      </c>
      <c r="G3484" t="s">
        <v>287</v>
      </c>
      <c r="H3484" s="1">
        <v>2021</v>
      </c>
      <c r="I3484" s="2">
        <v>500</v>
      </c>
      <c r="J3484" s="3">
        <v>1120</v>
      </c>
      <c r="K3484">
        <f>Table1[[#This Row],[Total Revenue + Open]]/Table1[[#This Row],[Qty]]</f>
        <v>2.2400000000000002</v>
      </c>
      <c r="L3484">
        <f>Table1[[#This Row],[Qty]]/Table1[[#This Row],[Total Revenue + Open]]</f>
        <v>0.44642857142857145</v>
      </c>
    </row>
    <row r="3485" spans="1:12">
      <c r="A3485" t="s">
        <v>10</v>
      </c>
      <c r="B3485" t="s">
        <v>11</v>
      </c>
      <c r="C3485" t="s">
        <v>119</v>
      </c>
      <c r="D3485" t="s">
        <v>46</v>
      </c>
      <c r="E3485" t="s">
        <v>15</v>
      </c>
      <c r="F3485" t="s">
        <v>34</v>
      </c>
      <c r="G3485" t="s">
        <v>287</v>
      </c>
      <c r="H3485" s="1">
        <v>2021</v>
      </c>
      <c r="I3485" s="2">
        <v>2010</v>
      </c>
      <c r="J3485" s="3">
        <v>4480</v>
      </c>
      <c r="K3485">
        <f>Table1[[#This Row],[Total Revenue + Open]]/Table1[[#This Row],[Qty]]</f>
        <v>2.2288557213930349</v>
      </c>
      <c r="L3485">
        <f>Table1[[#This Row],[Qty]]/Table1[[#This Row],[Total Revenue + Open]]</f>
        <v>0.4486607142857143</v>
      </c>
    </row>
    <row r="3486" spans="1:12">
      <c r="A3486" t="s">
        <v>10</v>
      </c>
      <c r="B3486" t="s">
        <v>11</v>
      </c>
      <c r="C3486" t="s">
        <v>119</v>
      </c>
      <c r="D3486" t="s">
        <v>46</v>
      </c>
      <c r="E3486" t="s">
        <v>15</v>
      </c>
      <c r="F3486" t="s">
        <v>34</v>
      </c>
      <c r="G3486" t="s">
        <v>287</v>
      </c>
      <c r="H3486" s="1">
        <v>2021</v>
      </c>
      <c r="I3486" s="2">
        <v>1005</v>
      </c>
      <c r="J3486" s="3">
        <v>2240</v>
      </c>
      <c r="K3486">
        <f>Table1[[#This Row],[Total Revenue + Open]]/Table1[[#This Row],[Qty]]</f>
        <v>2.2288557213930349</v>
      </c>
      <c r="L3486">
        <f>Table1[[#This Row],[Qty]]/Table1[[#This Row],[Total Revenue + Open]]</f>
        <v>0.4486607142857143</v>
      </c>
    </row>
    <row r="3487" spans="1:12">
      <c r="A3487" t="s">
        <v>10</v>
      </c>
      <c r="B3487" t="s">
        <v>11</v>
      </c>
      <c r="C3487" t="s">
        <v>119</v>
      </c>
      <c r="D3487" t="s">
        <v>46</v>
      </c>
      <c r="E3487" t="s">
        <v>15</v>
      </c>
      <c r="F3487" t="s">
        <v>34</v>
      </c>
      <c r="G3487" t="s">
        <v>287</v>
      </c>
      <c r="H3487" s="1">
        <v>2021</v>
      </c>
      <c r="I3487" s="2">
        <v>1005</v>
      </c>
      <c r="J3487" s="3">
        <v>2240</v>
      </c>
      <c r="K3487">
        <f>Table1[[#This Row],[Total Revenue + Open]]/Table1[[#This Row],[Qty]]</f>
        <v>2.2288557213930349</v>
      </c>
      <c r="L3487">
        <f>Table1[[#This Row],[Qty]]/Table1[[#This Row],[Total Revenue + Open]]</f>
        <v>0.4486607142857143</v>
      </c>
    </row>
    <row r="3488" spans="1:12">
      <c r="A3488" t="s">
        <v>10</v>
      </c>
      <c r="B3488" t="s">
        <v>11</v>
      </c>
      <c r="C3488" t="s">
        <v>119</v>
      </c>
      <c r="D3488" t="s">
        <v>46</v>
      </c>
      <c r="E3488" t="s">
        <v>15</v>
      </c>
      <c r="F3488" t="s">
        <v>34</v>
      </c>
      <c r="G3488" t="s">
        <v>287</v>
      </c>
      <c r="H3488" s="1">
        <v>2021</v>
      </c>
      <c r="I3488" s="2">
        <v>500</v>
      </c>
      <c r="J3488" s="3">
        <v>1120</v>
      </c>
      <c r="K3488">
        <f>Table1[[#This Row],[Total Revenue + Open]]/Table1[[#This Row],[Qty]]</f>
        <v>2.2400000000000002</v>
      </c>
      <c r="L3488">
        <f>Table1[[#This Row],[Qty]]/Table1[[#This Row],[Total Revenue + Open]]</f>
        <v>0.44642857142857145</v>
      </c>
    </row>
    <row r="3489" spans="1:12">
      <c r="A3489" t="s">
        <v>10</v>
      </c>
      <c r="B3489" t="s">
        <v>11</v>
      </c>
      <c r="C3489" t="s">
        <v>119</v>
      </c>
      <c r="D3489" t="s">
        <v>46</v>
      </c>
      <c r="E3489" t="s">
        <v>15</v>
      </c>
      <c r="F3489" t="s">
        <v>34</v>
      </c>
      <c r="G3489" t="s">
        <v>287</v>
      </c>
      <c r="H3489" s="1">
        <v>2021</v>
      </c>
      <c r="I3489" s="2">
        <v>500</v>
      </c>
      <c r="J3489" s="3">
        <v>1120</v>
      </c>
      <c r="K3489">
        <f>Table1[[#This Row],[Total Revenue + Open]]/Table1[[#This Row],[Qty]]</f>
        <v>2.2400000000000002</v>
      </c>
      <c r="L3489">
        <f>Table1[[#This Row],[Qty]]/Table1[[#This Row],[Total Revenue + Open]]</f>
        <v>0.44642857142857145</v>
      </c>
    </row>
    <row r="3490" spans="1:12" hidden="1">
      <c r="A3490" t="s">
        <v>544</v>
      </c>
      <c r="B3490" t="s">
        <v>11</v>
      </c>
      <c r="C3490" t="s">
        <v>73</v>
      </c>
      <c r="D3490" t="s">
        <v>545</v>
      </c>
      <c r="E3490" t="s">
        <v>15</v>
      </c>
      <c r="F3490" t="s">
        <v>566</v>
      </c>
      <c r="G3490" t="s">
        <v>569</v>
      </c>
      <c r="H3490" s="1">
        <v>2022</v>
      </c>
      <c r="I3490" s="2">
        <v>4700</v>
      </c>
      <c r="J3490" s="3">
        <v>4046.9084833589</v>
      </c>
      <c r="K3490">
        <f>Table1[[#This Row],[Total Revenue + Open]]/Table1[[#This Row],[Qty]]</f>
        <v>0.86104435816146807</v>
      </c>
      <c r="L3490">
        <f>Table1[[#This Row],[Total Revenue + Open]]/Table1[[#This Row],[Qty]]</f>
        <v>0.86104435816146807</v>
      </c>
    </row>
    <row r="3491" spans="1:12">
      <c r="A3491" t="s">
        <v>10</v>
      </c>
      <c r="B3491" t="s">
        <v>11</v>
      </c>
      <c r="C3491" t="s">
        <v>119</v>
      </c>
      <c r="D3491" t="s">
        <v>46</v>
      </c>
      <c r="E3491" t="s">
        <v>15</v>
      </c>
      <c r="F3491" t="s">
        <v>34</v>
      </c>
      <c r="G3491" t="s">
        <v>287</v>
      </c>
      <c r="H3491" s="1">
        <v>2021</v>
      </c>
      <c r="I3491" s="2">
        <v>500</v>
      </c>
      <c r="J3491" s="3">
        <v>1120</v>
      </c>
      <c r="K3491">
        <f>Table1[[#This Row],[Total Revenue + Open]]/Table1[[#This Row],[Qty]]</f>
        <v>2.2400000000000002</v>
      </c>
      <c r="L3491">
        <f>Table1[[#This Row],[Qty]]/Table1[[#This Row],[Total Revenue + Open]]</f>
        <v>0.44642857142857145</v>
      </c>
    </row>
    <row r="3492" spans="1:12">
      <c r="A3492" t="s">
        <v>10</v>
      </c>
      <c r="B3492" t="s">
        <v>11</v>
      </c>
      <c r="C3492" t="s">
        <v>119</v>
      </c>
      <c r="D3492" t="s">
        <v>46</v>
      </c>
      <c r="E3492" t="s">
        <v>15</v>
      </c>
      <c r="F3492" t="s">
        <v>34</v>
      </c>
      <c r="G3492" t="s">
        <v>287</v>
      </c>
      <c r="H3492" s="1">
        <v>2021</v>
      </c>
      <c r="I3492" s="2">
        <v>5025</v>
      </c>
      <c r="J3492" s="3">
        <v>11200</v>
      </c>
      <c r="K3492">
        <f>Table1[[#This Row],[Total Revenue + Open]]/Table1[[#This Row],[Qty]]</f>
        <v>2.2288557213930349</v>
      </c>
      <c r="L3492">
        <f>Table1[[#This Row],[Qty]]/Table1[[#This Row],[Total Revenue + Open]]</f>
        <v>0.4486607142857143</v>
      </c>
    </row>
    <row r="3493" spans="1:12">
      <c r="A3493" t="s">
        <v>10</v>
      </c>
      <c r="B3493" t="s">
        <v>11</v>
      </c>
      <c r="C3493" t="s">
        <v>119</v>
      </c>
      <c r="D3493" t="s">
        <v>46</v>
      </c>
      <c r="E3493" t="s">
        <v>15</v>
      </c>
      <c r="F3493" t="s">
        <v>34</v>
      </c>
      <c r="G3493" t="s">
        <v>287</v>
      </c>
      <c r="H3493" s="1">
        <v>2021</v>
      </c>
      <c r="I3493" s="2">
        <v>1510</v>
      </c>
      <c r="J3493" s="3">
        <v>3360</v>
      </c>
      <c r="K3493">
        <f>Table1[[#This Row],[Total Revenue + Open]]/Table1[[#This Row],[Qty]]</f>
        <v>2.2251655629139071</v>
      </c>
      <c r="L3493">
        <f>Table1[[#This Row],[Qty]]/Table1[[#This Row],[Total Revenue + Open]]</f>
        <v>0.44940476190476192</v>
      </c>
    </row>
    <row r="3494" spans="1:12">
      <c r="A3494" t="s">
        <v>10</v>
      </c>
      <c r="B3494" t="s">
        <v>11</v>
      </c>
      <c r="C3494" t="s">
        <v>119</v>
      </c>
      <c r="D3494" t="s">
        <v>46</v>
      </c>
      <c r="E3494" t="s">
        <v>15</v>
      </c>
      <c r="F3494" t="s">
        <v>34</v>
      </c>
      <c r="G3494" t="s">
        <v>287</v>
      </c>
      <c r="H3494" s="1">
        <v>2021</v>
      </c>
      <c r="I3494" s="2">
        <v>1510</v>
      </c>
      <c r="J3494" s="3">
        <v>3360</v>
      </c>
      <c r="K3494">
        <f>Table1[[#This Row],[Total Revenue + Open]]/Table1[[#This Row],[Qty]]</f>
        <v>2.2251655629139071</v>
      </c>
      <c r="L3494">
        <f>Table1[[#This Row],[Qty]]/Table1[[#This Row],[Total Revenue + Open]]</f>
        <v>0.44940476190476192</v>
      </c>
    </row>
    <row r="3495" spans="1:12">
      <c r="A3495" t="s">
        <v>10</v>
      </c>
      <c r="B3495" t="s">
        <v>11</v>
      </c>
      <c r="C3495" t="s">
        <v>119</v>
      </c>
      <c r="D3495" t="s">
        <v>46</v>
      </c>
      <c r="E3495" t="s">
        <v>15</v>
      </c>
      <c r="F3495" t="s">
        <v>34</v>
      </c>
      <c r="G3495" t="s">
        <v>287</v>
      </c>
      <c r="H3495" s="1">
        <v>2021</v>
      </c>
      <c r="I3495" s="2">
        <v>10555</v>
      </c>
      <c r="J3495" s="3">
        <v>23520</v>
      </c>
      <c r="K3495">
        <f>Table1[[#This Row],[Total Revenue + Open]]/Table1[[#This Row],[Qty]]</f>
        <v>2.2283278067266696</v>
      </c>
      <c r="L3495">
        <f>Table1[[#This Row],[Qty]]/Table1[[#This Row],[Total Revenue + Open]]</f>
        <v>0.44876700680272108</v>
      </c>
    </row>
    <row r="3496" spans="1:12">
      <c r="A3496" t="s">
        <v>10</v>
      </c>
      <c r="B3496" t="s">
        <v>11</v>
      </c>
      <c r="C3496" t="s">
        <v>119</v>
      </c>
      <c r="D3496" t="s">
        <v>46</v>
      </c>
      <c r="E3496" t="s">
        <v>15</v>
      </c>
      <c r="F3496" t="s">
        <v>34</v>
      </c>
      <c r="G3496" t="s">
        <v>287</v>
      </c>
      <c r="H3496" s="1">
        <v>2021</v>
      </c>
      <c r="I3496" s="2">
        <v>22615</v>
      </c>
      <c r="J3496" s="3">
        <v>50400</v>
      </c>
      <c r="K3496">
        <f>Table1[[#This Row],[Total Revenue + Open]]/Table1[[#This Row],[Qty]]</f>
        <v>2.2286093300906478</v>
      </c>
      <c r="L3496">
        <f>Table1[[#This Row],[Qty]]/Table1[[#This Row],[Total Revenue + Open]]</f>
        <v>0.44871031746031748</v>
      </c>
    </row>
    <row r="3497" spans="1:12">
      <c r="A3497" t="s">
        <v>10</v>
      </c>
      <c r="B3497" t="s">
        <v>11</v>
      </c>
      <c r="C3497" t="s">
        <v>119</v>
      </c>
      <c r="D3497" t="s">
        <v>46</v>
      </c>
      <c r="E3497" t="s">
        <v>15</v>
      </c>
      <c r="F3497" t="s">
        <v>34</v>
      </c>
      <c r="G3497" t="s">
        <v>287</v>
      </c>
      <c r="H3497" s="1">
        <v>2021</v>
      </c>
      <c r="I3497" s="2">
        <v>14070</v>
      </c>
      <c r="J3497" s="3">
        <v>31360</v>
      </c>
      <c r="K3497">
        <f>Table1[[#This Row],[Total Revenue + Open]]/Table1[[#This Row],[Qty]]</f>
        <v>2.2288557213930349</v>
      </c>
      <c r="L3497">
        <f>Table1[[#This Row],[Qty]]/Table1[[#This Row],[Total Revenue + Open]]</f>
        <v>0.4486607142857143</v>
      </c>
    </row>
    <row r="3498" spans="1:12">
      <c r="A3498" t="s">
        <v>10</v>
      </c>
      <c r="B3498" t="s">
        <v>11</v>
      </c>
      <c r="C3498" t="s">
        <v>119</v>
      </c>
      <c r="D3498" t="s">
        <v>46</v>
      </c>
      <c r="E3498" t="s">
        <v>15</v>
      </c>
      <c r="F3498" t="s">
        <v>34</v>
      </c>
      <c r="G3498" t="s">
        <v>287</v>
      </c>
      <c r="H3498" s="1">
        <v>2021</v>
      </c>
      <c r="I3498" s="2">
        <v>16080</v>
      </c>
      <c r="J3498" s="3">
        <v>35840</v>
      </c>
      <c r="K3498">
        <f>Table1[[#This Row],[Total Revenue + Open]]/Table1[[#This Row],[Qty]]</f>
        <v>2.2288557213930349</v>
      </c>
      <c r="L3498">
        <f>Table1[[#This Row],[Qty]]/Table1[[#This Row],[Total Revenue + Open]]</f>
        <v>0.4486607142857143</v>
      </c>
    </row>
    <row r="3499" spans="1:12">
      <c r="A3499" t="s">
        <v>10</v>
      </c>
      <c r="B3499" t="s">
        <v>11</v>
      </c>
      <c r="C3499" t="s">
        <v>119</v>
      </c>
      <c r="D3499" t="s">
        <v>46</v>
      </c>
      <c r="E3499" t="s">
        <v>15</v>
      </c>
      <c r="F3499" t="s">
        <v>34</v>
      </c>
      <c r="G3499" t="s">
        <v>287</v>
      </c>
      <c r="H3499" s="1">
        <v>2021</v>
      </c>
      <c r="I3499" s="2">
        <v>26135</v>
      </c>
      <c r="J3499" s="3">
        <v>58240</v>
      </c>
      <c r="K3499">
        <f>Table1[[#This Row],[Total Revenue + Open]]/Table1[[#This Row],[Qty]]</f>
        <v>2.2284293093552705</v>
      </c>
      <c r="L3499">
        <f>Table1[[#This Row],[Qty]]/Table1[[#This Row],[Total Revenue + Open]]</f>
        <v>0.44874656593406592</v>
      </c>
    </row>
    <row r="3500" spans="1:12" hidden="1">
      <c r="A3500" t="s">
        <v>544</v>
      </c>
      <c r="B3500" t="s">
        <v>11</v>
      </c>
      <c r="C3500" t="s">
        <v>73</v>
      </c>
      <c r="D3500" t="s">
        <v>545</v>
      </c>
      <c r="E3500" t="s">
        <v>15</v>
      </c>
      <c r="F3500" t="s">
        <v>566</v>
      </c>
      <c r="G3500" t="s">
        <v>569</v>
      </c>
      <c r="H3500" s="1">
        <v>2022</v>
      </c>
      <c r="I3500" s="2">
        <v>4525</v>
      </c>
      <c r="J3500" s="3">
        <v>3817.0552428438</v>
      </c>
      <c r="K3500">
        <f>Table1[[#This Row],[Total Revenue + Open]]/Table1[[#This Row],[Qty]]</f>
        <v>0.84354811996548063</v>
      </c>
      <c r="L3500">
        <f>Table1[[#This Row],[Total Revenue + Open]]/Table1[[#This Row],[Qty]]</f>
        <v>0.84354811996548063</v>
      </c>
    </row>
    <row r="3501" spans="1:12" hidden="1">
      <c r="A3501" t="s">
        <v>544</v>
      </c>
      <c r="B3501" t="s">
        <v>11</v>
      </c>
      <c r="C3501" t="s">
        <v>73</v>
      </c>
      <c r="D3501" t="s">
        <v>545</v>
      </c>
      <c r="E3501" t="s">
        <v>15</v>
      </c>
      <c r="F3501" t="s">
        <v>566</v>
      </c>
      <c r="G3501" t="s">
        <v>569</v>
      </c>
      <c r="H3501" s="1">
        <v>2022</v>
      </c>
      <c r="I3501" s="2">
        <v>4425</v>
      </c>
      <c r="J3501" s="3">
        <v>3725.6822094070999</v>
      </c>
      <c r="K3501">
        <f>Table1[[#This Row],[Total Revenue + Open]]/Table1[[#This Row],[Qty]]</f>
        <v>0.84196208122194349</v>
      </c>
      <c r="L3501">
        <f>Table1[[#This Row],[Total Revenue + Open]]/Table1[[#This Row],[Qty]]</f>
        <v>0.84196208122194349</v>
      </c>
    </row>
    <row r="3502" spans="1:12" hidden="1">
      <c r="A3502" t="s">
        <v>544</v>
      </c>
      <c r="B3502" t="s">
        <v>11</v>
      </c>
      <c r="C3502" t="s">
        <v>73</v>
      </c>
      <c r="D3502" t="s">
        <v>545</v>
      </c>
      <c r="E3502" t="s">
        <v>15</v>
      </c>
      <c r="F3502" t="s">
        <v>566</v>
      </c>
      <c r="G3502" t="s">
        <v>567</v>
      </c>
      <c r="H3502" s="1">
        <v>2022</v>
      </c>
      <c r="I3502" s="2">
        <v>4405</v>
      </c>
      <c r="J3502" s="3">
        <v>3711.1460434214</v>
      </c>
      <c r="K3502">
        <f>Table1[[#This Row],[Total Revenue + Open]]/Table1[[#This Row],[Qty]]</f>
        <v>0.84248491337602727</v>
      </c>
      <c r="L3502">
        <f>Table1[[#This Row],[Total Revenue + Open]]/Table1[[#This Row],[Qty]]</f>
        <v>0.84248491337602727</v>
      </c>
    </row>
    <row r="3503" spans="1:12" hidden="1">
      <c r="A3503" t="s">
        <v>544</v>
      </c>
      <c r="B3503" t="s">
        <v>11</v>
      </c>
      <c r="C3503" t="s">
        <v>73</v>
      </c>
      <c r="D3503" t="s">
        <v>545</v>
      </c>
      <c r="E3503" t="s">
        <v>15</v>
      </c>
      <c r="F3503" t="s">
        <v>566</v>
      </c>
      <c r="G3503" t="s">
        <v>568</v>
      </c>
      <c r="H3503" s="1">
        <v>2022</v>
      </c>
      <c r="I3503" s="2">
        <v>4405</v>
      </c>
      <c r="J3503" s="3">
        <v>3711.1460434214</v>
      </c>
      <c r="K3503">
        <f>Table1[[#This Row],[Total Revenue + Open]]/Table1[[#This Row],[Qty]]</f>
        <v>0.84248491337602727</v>
      </c>
      <c r="L3503">
        <f>Table1[[#This Row],[Total Revenue + Open]]/Table1[[#This Row],[Qty]]</f>
        <v>0.84248491337602727</v>
      </c>
    </row>
    <row r="3504" spans="1:12" hidden="1">
      <c r="A3504" t="s">
        <v>544</v>
      </c>
      <c r="B3504" t="s">
        <v>11</v>
      </c>
      <c r="C3504" t="s">
        <v>119</v>
      </c>
      <c r="D3504" t="s">
        <v>592</v>
      </c>
      <c r="E3504" t="s">
        <v>15</v>
      </c>
      <c r="F3504" t="s">
        <v>16</v>
      </c>
      <c r="G3504" t="s">
        <v>381</v>
      </c>
      <c r="H3504" s="1">
        <v>2022</v>
      </c>
      <c r="I3504" s="2">
        <v>1660</v>
      </c>
      <c r="J3504" s="3">
        <v>3696</v>
      </c>
      <c r="K3504">
        <f>Table1[[#This Row],[Total Revenue + Open]]/Table1[[#This Row],[Qty]]</f>
        <v>2.2265060240963854</v>
      </c>
      <c r="L3504">
        <f>Table1[[#This Row],[Total Revenue + Open]]/Table1[[#This Row],[Qty]]</f>
        <v>2.2265060240963854</v>
      </c>
    </row>
    <row r="3505" spans="1:12" hidden="1">
      <c r="A3505" t="s">
        <v>544</v>
      </c>
      <c r="B3505" t="s">
        <v>11</v>
      </c>
      <c r="C3505" t="s">
        <v>119</v>
      </c>
      <c r="D3505" t="s">
        <v>592</v>
      </c>
      <c r="E3505" t="s">
        <v>15</v>
      </c>
      <c r="F3505" t="s">
        <v>16</v>
      </c>
      <c r="G3505" t="s">
        <v>18</v>
      </c>
      <c r="H3505" s="1">
        <v>2022</v>
      </c>
      <c r="I3505" s="2">
        <v>1660</v>
      </c>
      <c r="J3505" s="3">
        <v>3696</v>
      </c>
      <c r="K3505">
        <f>Table1[[#This Row],[Total Revenue + Open]]/Table1[[#This Row],[Qty]]</f>
        <v>2.2265060240963854</v>
      </c>
      <c r="L3505">
        <f>Table1[[#This Row],[Total Revenue + Open]]/Table1[[#This Row],[Qty]]</f>
        <v>2.2265060240963854</v>
      </c>
    </row>
    <row r="3506" spans="1:12" hidden="1">
      <c r="A3506" t="s">
        <v>544</v>
      </c>
      <c r="B3506" t="s">
        <v>11</v>
      </c>
      <c r="C3506" t="s">
        <v>119</v>
      </c>
      <c r="D3506" t="s">
        <v>592</v>
      </c>
      <c r="E3506" t="s">
        <v>15</v>
      </c>
      <c r="F3506" t="s">
        <v>36</v>
      </c>
      <c r="G3506" t="s">
        <v>384</v>
      </c>
      <c r="H3506" s="1">
        <v>2022</v>
      </c>
      <c r="I3506" s="2">
        <v>2685</v>
      </c>
      <c r="J3506" s="3">
        <v>3531</v>
      </c>
      <c r="K3506">
        <f>Table1[[#This Row],[Total Revenue + Open]]/Table1[[#This Row],[Qty]]</f>
        <v>1.3150837988826816</v>
      </c>
      <c r="L3506">
        <f>Table1[[#This Row],[Total Revenue + Open]]/Table1[[#This Row],[Qty]]</f>
        <v>1.3150837988826816</v>
      </c>
    </row>
    <row r="3507" spans="1:12" hidden="1">
      <c r="A3507" t="s">
        <v>544</v>
      </c>
      <c r="B3507" t="s">
        <v>11</v>
      </c>
      <c r="C3507" t="s">
        <v>119</v>
      </c>
      <c r="D3507" t="s">
        <v>592</v>
      </c>
      <c r="E3507" t="s">
        <v>15</v>
      </c>
      <c r="F3507" t="s">
        <v>36</v>
      </c>
      <c r="G3507" t="s">
        <v>385</v>
      </c>
      <c r="H3507" s="1">
        <v>2022</v>
      </c>
      <c r="I3507" s="2">
        <v>2685</v>
      </c>
      <c r="J3507" s="3">
        <v>3531</v>
      </c>
      <c r="K3507">
        <f>Table1[[#This Row],[Total Revenue + Open]]/Table1[[#This Row],[Qty]]</f>
        <v>1.3150837988826816</v>
      </c>
      <c r="L3507">
        <f>Table1[[#This Row],[Total Revenue + Open]]/Table1[[#This Row],[Qty]]</f>
        <v>1.3150837988826816</v>
      </c>
    </row>
    <row r="3508" spans="1:12" hidden="1">
      <c r="A3508" t="s">
        <v>544</v>
      </c>
      <c r="B3508" t="s">
        <v>11</v>
      </c>
      <c r="C3508" t="s">
        <v>119</v>
      </c>
      <c r="D3508" t="s">
        <v>592</v>
      </c>
      <c r="E3508" t="s">
        <v>15</v>
      </c>
      <c r="F3508" t="s">
        <v>36</v>
      </c>
      <c r="G3508" t="s">
        <v>384</v>
      </c>
      <c r="H3508" s="1">
        <v>2022</v>
      </c>
      <c r="I3508" s="2">
        <v>2565</v>
      </c>
      <c r="J3508" s="3">
        <v>3493.5</v>
      </c>
      <c r="K3508">
        <f>Table1[[#This Row],[Total Revenue + Open]]/Table1[[#This Row],[Qty]]</f>
        <v>1.3619883040935672</v>
      </c>
      <c r="L3508">
        <f>Table1[[#This Row],[Total Revenue + Open]]/Table1[[#This Row],[Qty]]</f>
        <v>1.3619883040935672</v>
      </c>
    </row>
    <row r="3509" spans="1:12" hidden="1">
      <c r="A3509" t="s">
        <v>544</v>
      </c>
      <c r="B3509" t="s">
        <v>11</v>
      </c>
      <c r="C3509" t="s">
        <v>119</v>
      </c>
      <c r="D3509" t="s">
        <v>592</v>
      </c>
      <c r="E3509" t="s">
        <v>15</v>
      </c>
      <c r="F3509" t="s">
        <v>36</v>
      </c>
      <c r="G3509" t="s">
        <v>385</v>
      </c>
      <c r="H3509" s="1">
        <v>2022</v>
      </c>
      <c r="I3509" s="2">
        <v>2565</v>
      </c>
      <c r="J3509" s="3">
        <v>3493.5</v>
      </c>
      <c r="K3509">
        <f>Table1[[#This Row],[Total Revenue + Open]]/Table1[[#This Row],[Qty]]</f>
        <v>1.3619883040935672</v>
      </c>
      <c r="L3509">
        <f>Table1[[#This Row],[Total Revenue + Open]]/Table1[[#This Row],[Qty]]</f>
        <v>1.3619883040935672</v>
      </c>
    </row>
    <row r="3510" spans="1:12" hidden="1">
      <c r="A3510" t="s">
        <v>544</v>
      </c>
      <c r="B3510" t="s">
        <v>11</v>
      </c>
      <c r="C3510" t="s">
        <v>119</v>
      </c>
      <c r="D3510" t="s">
        <v>593</v>
      </c>
      <c r="E3510" t="s">
        <v>15</v>
      </c>
      <c r="F3510" t="s">
        <v>36</v>
      </c>
      <c r="G3510" t="s">
        <v>384</v>
      </c>
      <c r="H3510" s="1">
        <v>2022</v>
      </c>
      <c r="I3510" s="2">
        <v>2565</v>
      </c>
      <c r="J3510" s="3">
        <v>3366</v>
      </c>
      <c r="K3510">
        <f>Table1[[#This Row],[Total Revenue + Open]]/Table1[[#This Row],[Qty]]</f>
        <v>1.312280701754386</v>
      </c>
      <c r="L3510">
        <f>Table1[[#This Row],[Total Revenue + Open]]/Table1[[#This Row],[Qty]]</f>
        <v>1.312280701754386</v>
      </c>
    </row>
    <row r="3511" spans="1:12" hidden="1">
      <c r="A3511" t="s">
        <v>544</v>
      </c>
      <c r="B3511" t="s">
        <v>11</v>
      </c>
      <c r="C3511" t="s">
        <v>73</v>
      </c>
      <c r="D3511" t="s">
        <v>550</v>
      </c>
      <c r="E3511" t="s">
        <v>15</v>
      </c>
      <c r="F3511" t="s">
        <v>80</v>
      </c>
      <c r="G3511" t="s">
        <v>82</v>
      </c>
      <c r="H3511" s="1">
        <v>2022</v>
      </c>
      <c r="I3511" s="2">
        <v>3015</v>
      </c>
      <c r="J3511" s="3">
        <v>3345.4256823606001</v>
      </c>
      <c r="K3511">
        <f>Table1[[#This Row],[Total Revenue + Open]]/Table1[[#This Row],[Qty]]</f>
        <v>1.1095939244977115</v>
      </c>
      <c r="L3511">
        <f>Table1[[#This Row],[Total Revenue + Open]]/Table1[[#This Row],[Qty]]</f>
        <v>1.1095939244977115</v>
      </c>
    </row>
    <row r="3512" spans="1:12">
      <c r="A3512" t="s">
        <v>10</v>
      </c>
      <c r="B3512" t="s">
        <v>11</v>
      </c>
      <c r="C3512" t="s">
        <v>119</v>
      </c>
      <c r="D3512" t="s">
        <v>46</v>
      </c>
      <c r="E3512" t="s">
        <v>15</v>
      </c>
      <c r="F3512" t="s">
        <v>34</v>
      </c>
      <c r="G3512" t="s">
        <v>287</v>
      </c>
      <c r="H3512" s="1">
        <v>2017</v>
      </c>
      <c r="I3512" s="2">
        <v>6535</v>
      </c>
      <c r="J3512" s="3">
        <v>14365</v>
      </c>
      <c r="K3512">
        <f>Table1[[#This Row],[Total Revenue + Open]]/Table1[[#This Row],[Qty]]</f>
        <v>2.1981637337413926</v>
      </c>
      <c r="L3512">
        <f>Table1[[#This Row],[Qty]]/Table1[[#This Row],[Total Revenue + Open]]</f>
        <v>0.45492516533240512</v>
      </c>
    </row>
    <row r="3513" spans="1:12">
      <c r="A3513" t="s">
        <v>10</v>
      </c>
      <c r="B3513" t="s">
        <v>11</v>
      </c>
      <c r="C3513" t="s">
        <v>119</v>
      </c>
      <c r="D3513" t="s">
        <v>46</v>
      </c>
      <c r="E3513" t="s">
        <v>15</v>
      </c>
      <c r="F3513" t="s">
        <v>34</v>
      </c>
      <c r="G3513" t="s">
        <v>287</v>
      </c>
      <c r="H3513" s="1">
        <v>2017</v>
      </c>
      <c r="I3513" s="2">
        <v>15075</v>
      </c>
      <c r="J3513" s="3">
        <v>33150</v>
      </c>
      <c r="K3513">
        <f>Table1[[#This Row],[Total Revenue + Open]]/Table1[[#This Row],[Qty]]</f>
        <v>2.1990049751243781</v>
      </c>
      <c r="L3513">
        <f>Table1[[#This Row],[Qty]]/Table1[[#This Row],[Total Revenue + Open]]</f>
        <v>0.45475113122171945</v>
      </c>
    </row>
    <row r="3514" spans="1:12">
      <c r="A3514" t="s">
        <v>10</v>
      </c>
      <c r="B3514" t="s">
        <v>11</v>
      </c>
      <c r="C3514" t="s">
        <v>119</v>
      </c>
      <c r="D3514" t="s">
        <v>46</v>
      </c>
      <c r="E3514" t="s">
        <v>15</v>
      </c>
      <c r="F3514" t="s">
        <v>34</v>
      </c>
      <c r="G3514" t="s">
        <v>287</v>
      </c>
      <c r="H3514" s="1">
        <v>2017</v>
      </c>
      <c r="I3514" s="2">
        <v>4020</v>
      </c>
      <c r="J3514" s="3">
        <v>8840</v>
      </c>
      <c r="K3514">
        <f>Table1[[#This Row],[Total Revenue + Open]]/Table1[[#This Row],[Qty]]</f>
        <v>2.1990049751243781</v>
      </c>
      <c r="L3514">
        <f>Table1[[#This Row],[Qty]]/Table1[[#This Row],[Total Revenue + Open]]</f>
        <v>0.45475113122171945</v>
      </c>
    </row>
    <row r="3515" spans="1:12">
      <c r="A3515" t="s">
        <v>10</v>
      </c>
      <c r="B3515" t="s">
        <v>11</v>
      </c>
      <c r="C3515" t="s">
        <v>119</v>
      </c>
      <c r="D3515" t="s">
        <v>46</v>
      </c>
      <c r="E3515" t="s">
        <v>15</v>
      </c>
      <c r="F3515" t="s">
        <v>34</v>
      </c>
      <c r="G3515" t="s">
        <v>287</v>
      </c>
      <c r="H3515" s="1">
        <v>2018</v>
      </c>
      <c r="I3515" s="2">
        <v>5025</v>
      </c>
      <c r="J3515" s="3">
        <v>11050</v>
      </c>
      <c r="K3515">
        <f>Table1[[#This Row],[Total Revenue + Open]]/Table1[[#This Row],[Qty]]</f>
        <v>2.1990049751243781</v>
      </c>
      <c r="L3515">
        <f>Table1[[#This Row],[Qty]]/Table1[[#This Row],[Total Revenue + Open]]</f>
        <v>0.45475113122171945</v>
      </c>
    </row>
    <row r="3516" spans="1:12">
      <c r="A3516" t="s">
        <v>10</v>
      </c>
      <c r="B3516" t="s">
        <v>11</v>
      </c>
      <c r="C3516" t="s">
        <v>119</v>
      </c>
      <c r="D3516" t="s">
        <v>46</v>
      </c>
      <c r="E3516" t="s">
        <v>15</v>
      </c>
      <c r="F3516" t="s">
        <v>34</v>
      </c>
      <c r="G3516" t="s">
        <v>287</v>
      </c>
      <c r="H3516" s="1">
        <v>2018</v>
      </c>
      <c r="I3516" s="2">
        <v>6030</v>
      </c>
      <c r="J3516" s="3">
        <v>13260</v>
      </c>
      <c r="K3516">
        <f>Table1[[#This Row],[Total Revenue + Open]]/Table1[[#This Row],[Qty]]</f>
        <v>2.1990049751243781</v>
      </c>
      <c r="L3516">
        <f>Table1[[#This Row],[Qty]]/Table1[[#This Row],[Total Revenue + Open]]</f>
        <v>0.45475113122171945</v>
      </c>
    </row>
    <row r="3517" spans="1:12">
      <c r="A3517" t="s">
        <v>10</v>
      </c>
      <c r="B3517" t="s">
        <v>11</v>
      </c>
      <c r="C3517" t="s">
        <v>119</v>
      </c>
      <c r="D3517" t="s">
        <v>46</v>
      </c>
      <c r="E3517" t="s">
        <v>15</v>
      </c>
      <c r="F3517" t="s">
        <v>34</v>
      </c>
      <c r="G3517" t="s">
        <v>287</v>
      </c>
      <c r="H3517" s="1">
        <v>2018</v>
      </c>
      <c r="I3517" s="2">
        <v>5030</v>
      </c>
      <c r="J3517" s="3">
        <v>11050</v>
      </c>
      <c r="K3517">
        <f>Table1[[#This Row],[Total Revenue + Open]]/Table1[[#This Row],[Qty]]</f>
        <v>2.1968190854870775</v>
      </c>
      <c r="L3517">
        <f>Table1[[#This Row],[Qty]]/Table1[[#This Row],[Total Revenue + Open]]</f>
        <v>0.45520361990950226</v>
      </c>
    </row>
    <row r="3518" spans="1:12">
      <c r="A3518" t="s">
        <v>10</v>
      </c>
      <c r="B3518" t="s">
        <v>11</v>
      </c>
      <c r="C3518" t="s">
        <v>119</v>
      </c>
      <c r="D3518" t="s">
        <v>46</v>
      </c>
      <c r="E3518" t="s">
        <v>15</v>
      </c>
      <c r="F3518" t="s">
        <v>34</v>
      </c>
      <c r="G3518" t="s">
        <v>287</v>
      </c>
      <c r="H3518" s="1">
        <v>2018</v>
      </c>
      <c r="I3518" s="2">
        <v>3015</v>
      </c>
      <c r="J3518" s="3">
        <v>6630</v>
      </c>
      <c r="K3518">
        <f>Table1[[#This Row],[Total Revenue + Open]]/Table1[[#This Row],[Qty]]</f>
        <v>2.1990049751243781</v>
      </c>
      <c r="L3518">
        <f>Table1[[#This Row],[Qty]]/Table1[[#This Row],[Total Revenue + Open]]</f>
        <v>0.45475113122171945</v>
      </c>
    </row>
    <row r="3519" spans="1:12">
      <c r="A3519" t="s">
        <v>10</v>
      </c>
      <c r="B3519" t="s">
        <v>11</v>
      </c>
      <c r="C3519" t="s">
        <v>119</v>
      </c>
      <c r="D3519" t="s">
        <v>46</v>
      </c>
      <c r="E3519" t="s">
        <v>15</v>
      </c>
      <c r="F3519" t="s">
        <v>34</v>
      </c>
      <c r="G3519" t="s">
        <v>287</v>
      </c>
      <c r="H3519" s="1">
        <v>2018</v>
      </c>
      <c r="I3519" s="2">
        <v>6030</v>
      </c>
      <c r="J3519" s="3">
        <v>13260</v>
      </c>
      <c r="K3519">
        <f>Table1[[#This Row],[Total Revenue + Open]]/Table1[[#This Row],[Qty]]</f>
        <v>2.1990049751243781</v>
      </c>
      <c r="L3519">
        <f>Table1[[#This Row],[Qty]]/Table1[[#This Row],[Total Revenue + Open]]</f>
        <v>0.45475113122171945</v>
      </c>
    </row>
    <row r="3520" spans="1:12">
      <c r="A3520" t="s">
        <v>10</v>
      </c>
      <c r="B3520" t="s">
        <v>11</v>
      </c>
      <c r="C3520" t="s">
        <v>119</v>
      </c>
      <c r="D3520" t="s">
        <v>46</v>
      </c>
      <c r="E3520" t="s">
        <v>15</v>
      </c>
      <c r="F3520" t="s">
        <v>34</v>
      </c>
      <c r="G3520" t="s">
        <v>287</v>
      </c>
      <c r="H3520" s="1">
        <v>2018</v>
      </c>
      <c r="I3520" s="2">
        <v>7540</v>
      </c>
      <c r="J3520" s="3">
        <v>16575</v>
      </c>
      <c r="K3520">
        <f>Table1[[#This Row],[Total Revenue + Open]]/Table1[[#This Row],[Qty]]</f>
        <v>2.1982758620689653</v>
      </c>
      <c r="L3520">
        <f>Table1[[#This Row],[Qty]]/Table1[[#This Row],[Total Revenue + Open]]</f>
        <v>0.45490196078431372</v>
      </c>
    </row>
    <row r="3521" spans="1:12">
      <c r="A3521" t="s">
        <v>10</v>
      </c>
      <c r="B3521" t="s">
        <v>11</v>
      </c>
      <c r="C3521" t="s">
        <v>119</v>
      </c>
      <c r="D3521" t="s">
        <v>46</v>
      </c>
      <c r="E3521" t="s">
        <v>15</v>
      </c>
      <c r="F3521" t="s">
        <v>34</v>
      </c>
      <c r="G3521" t="s">
        <v>287</v>
      </c>
      <c r="H3521" s="1">
        <v>2018</v>
      </c>
      <c r="I3521" s="2">
        <v>8545</v>
      </c>
      <c r="J3521" s="3">
        <v>18785</v>
      </c>
      <c r="K3521">
        <f>Table1[[#This Row],[Total Revenue + Open]]/Table1[[#This Row],[Qty]]</f>
        <v>2.19836161497952</v>
      </c>
      <c r="L3521">
        <f>Table1[[#This Row],[Qty]]/Table1[[#This Row],[Total Revenue + Open]]</f>
        <v>0.45488421612989088</v>
      </c>
    </row>
    <row r="3522" spans="1:12">
      <c r="A3522" t="s">
        <v>10</v>
      </c>
      <c r="B3522" t="s">
        <v>11</v>
      </c>
      <c r="C3522" t="s">
        <v>119</v>
      </c>
      <c r="D3522" t="s">
        <v>46</v>
      </c>
      <c r="E3522" t="s">
        <v>15</v>
      </c>
      <c r="F3522" t="s">
        <v>34</v>
      </c>
      <c r="G3522" t="s">
        <v>287</v>
      </c>
      <c r="H3522" s="1">
        <v>2018</v>
      </c>
      <c r="I3522" s="2">
        <v>8545</v>
      </c>
      <c r="J3522" s="3">
        <v>18785</v>
      </c>
      <c r="K3522">
        <f>Table1[[#This Row],[Total Revenue + Open]]/Table1[[#This Row],[Qty]]</f>
        <v>2.19836161497952</v>
      </c>
      <c r="L3522">
        <f>Table1[[#This Row],[Qty]]/Table1[[#This Row],[Total Revenue + Open]]</f>
        <v>0.45488421612989088</v>
      </c>
    </row>
    <row r="3523" spans="1:12">
      <c r="A3523" t="s">
        <v>10</v>
      </c>
      <c r="B3523" t="s">
        <v>11</v>
      </c>
      <c r="C3523" t="s">
        <v>119</v>
      </c>
      <c r="D3523" t="s">
        <v>46</v>
      </c>
      <c r="E3523" t="s">
        <v>15</v>
      </c>
      <c r="F3523" t="s">
        <v>34</v>
      </c>
      <c r="G3523" t="s">
        <v>287</v>
      </c>
      <c r="H3523" s="1">
        <v>2018</v>
      </c>
      <c r="I3523" s="2">
        <v>11560</v>
      </c>
      <c r="J3523" s="3">
        <v>25415</v>
      </c>
      <c r="K3523">
        <f>Table1[[#This Row],[Total Revenue + Open]]/Table1[[#This Row],[Qty]]</f>
        <v>2.1985294117647061</v>
      </c>
      <c r="L3523">
        <f>Table1[[#This Row],[Qty]]/Table1[[#This Row],[Total Revenue + Open]]</f>
        <v>0.45484949832775917</v>
      </c>
    </row>
    <row r="3524" spans="1:12">
      <c r="A3524" t="s">
        <v>10</v>
      </c>
      <c r="B3524" t="s">
        <v>11</v>
      </c>
      <c r="C3524" t="s">
        <v>119</v>
      </c>
      <c r="D3524" t="s">
        <v>46</v>
      </c>
      <c r="E3524" t="s">
        <v>15</v>
      </c>
      <c r="F3524" t="s">
        <v>34</v>
      </c>
      <c r="G3524" t="s">
        <v>287</v>
      </c>
      <c r="H3524" s="1">
        <v>2018</v>
      </c>
      <c r="I3524" s="2">
        <v>21610</v>
      </c>
      <c r="J3524" s="3">
        <v>47515</v>
      </c>
      <c r="K3524">
        <f>Table1[[#This Row],[Total Revenue + Open]]/Table1[[#This Row],[Qty]]</f>
        <v>2.1987505784359094</v>
      </c>
      <c r="L3524">
        <f>Table1[[#This Row],[Qty]]/Table1[[#This Row],[Total Revenue + Open]]</f>
        <v>0.45480374618541514</v>
      </c>
    </row>
    <row r="3525" spans="1:12">
      <c r="A3525" t="s">
        <v>10</v>
      </c>
      <c r="B3525" t="s">
        <v>11</v>
      </c>
      <c r="C3525" t="s">
        <v>119</v>
      </c>
      <c r="D3525" t="s">
        <v>46</v>
      </c>
      <c r="E3525" t="s">
        <v>15</v>
      </c>
      <c r="F3525" t="s">
        <v>34</v>
      </c>
      <c r="G3525" t="s">
        <v>287</v>
      </c>
      <c r="H3525" s="1">
        <v>2018</v>
      </c>
      <c r="I3525" s="2">
        <v>19600</v>
      </c>
      <c r="J3525" s="3">
        <v>43095</v>
      </c>
      <c r="K3525">
        <f>Table1[[#This Row],[Total Revenue + Open]]/Table1[[#This Row],[Qty]]</f>
        <v>2.1987244897959184</v>
      </c>
      <c r="L3525">
        <f>Table1[[#This Row],[Qty]]/Table1[[#This Row],[Total Revenue + Open]]</f>
        <v>0.45480914259194805</v>
      </c>
    </row>
    <row r="3526" spans="1:12">
      <c r="A3526" t="s">
        <v>10</v>
      </c>
      <c r="B3526" t="s">
        <v>11</v>
      </c>
      <c r="C3526" t="s">
        <v>119</v>
      </c>
      <c r="D3526" t="s">
        <v>46</v>
      </c>
      <c r="E3526" t="s">
        <v>15</v>
      </c>
      <c r="F3526" t="s">
        <v>34</v>
      </c>
      <c r="G3526" t="s">
        <v>287</v>
      </c>
      <c r="H3526" s="1">
        <v>2019</v>
      </c>
      <c r="I3526" s="2">
        <v>12060</v>
      </c>
      <c r="J3526" s="3">
        <v>26520</v>
      </c>
      <c r="K3526">
        <f>Table1[[#This Row],[Total Revenue + Open]]/Table1[[#This Row],[Qty]]</f>
        <v>2.1990049751243781</v>
      </c>
      <c r="L3526">
        <f>Table1[[#This Row],[Qty]]/Table1[[#This Row],[Total Revenue + Open]]</f>
        <v>0.45475113122171945</v>
      </c>
    </row>
    <row r="3527" spans="1:12">
      <c r="A3527" t="s">
        <v>10</v>
      </c>
      <c r="B3527" t="s">
        <v>11</v>
      </c>
      <c r="C3527" t="s">
        <v>119</v>
      </c>
      <c r="D3527" t="s">
        <v>46</v>
      </c>
      <c r="E3527" t="s">
        <v>15</v>
      </c>
      <c r="F3527" t="s">
        <v>34</v>
      </c>
      <c r="G3527" t="s">
        <v>287</v>
      </c>
      <c r="H3527" s="1">
        <v>2019</v>
      </c>
      <c r="I3527" s="2">
        <v>7035</v>
      </c>
      <c r="J3527" s="3">
        <v>15470</v>
      </c>
      <c r="K3527">
        <f>Table1[[#This Row],[Total Revenue + Open]]/Table1[[#This Row],[Qty]]</f>
        <v>2.1990049751243781</v>
      </c>
      <c r="L3527">
        <f>Table1[[#This Row],[Qty]]/Table1[[#This Row],[Total Revenue + Open]]</f>
        <v>0.45475113122171945</v>
      </c>
    </row>
    <row r="3528" spans="1:12">
      <c r="A3528" t="s">
        <v>10</v>
      </c>
      <c r="B3528" t="s">
        <v>11</v>
      </c>
      <c r="C3528" t="s">
        <v>119</v>
      </c>
      <c r="D3528" t="s">
        <v>46</v>
      </c>
      <c r="E3528" t="s">
        <v>15</v>
      </c>
      <c r="F3528" t="s">
        <v>34</v>
      </c>
      <c r="G3528" t="s">
        <v>287</v>
      </c>
      <c r="H3528" s="1">
        <v>2019</v>
      </c>
      <c r="I3528" s="2">
        <v>4525</v>
      </c>
      <c r="J3528" s="3">
        <v>9945</v>
      </c>
      <c r="K3528">
        <f>Table1[[#This Row],[Total Revenue + Open]]/Table1[[#This Row],[Qty]]</f>
        <v>2.1977900552486189</v>
      </c>
      <c r="L3528">
        <f>Table1[[#This Row],[Qty]]/Table1[[#This Row],[Total Revenue + Open]]</f>
        <v>0.45500251382604323</v>
      </c>
    </row>
    <row r="3529" spans="1:12">
      <c r="A3529" t="s">
        <v>10</v>
      </c>
      <c r="B3529" t="s">
        <v>11</v>
      </c>
      <c r="C3529" t="s">
        <v>119</v>
      </c>
      <c r="D3529" t="s">
        <v>46</v>
      </c>
      <c r="E3529" t="s">
        <v>15</v>
      </c>
      <c r="F3529" t="s">
        <v>34</v>
      </c>
      <c r="G3529" t="s">
        <v>287</v>
      </c>
      <c r="H3529" s="1">
        <v>2019</v>
      </c>
      <c r="I3529" s="2">
        <v>1510</v>
      </c>
      <c r="J3529" s="3">
        <v>3315</v>
      </c>
      <c r="K3529">
        <f>Table1[[#This Row],[Total Revenue + Open]]/Table1[[#This Row],[Qty]]</f>
        <v>2.1953642384105962</v>
      </c>
      <c r="L3529">
        <f>Table1[[#This Row],[Qty]]/Table1[[#This Row],[Total Revenue + Open]]</f>
        <v>0.45550527903469079</v>
      </c>
    </row>
    <row r="3530" spans="1:12">
      <c r="A3530" t="s">
        <v>10</v>
      </c>
      <c r="B3530" t="s">
        <v>11</v>
      </c>
      <c r="C3530" t="s">
        <v>119</v>
      </c>
      <c r="D3530" t="s">
        <v>46</v>
      </c>
      <c r="E3530" t="s">
        <v>15</v>
      </c>
      <c r="F3530" t="s">
        <v>34</v>
      </c>
      <c r="G3530" t="s">
        <v>287</v>
      </c>
      <c r="H3530" s="1">
        <v>2019</v>
      </c>
      <c r="I3530" s="2">
        <v>16080</v>
      </c>
      <c r="J3530" s="3">
        <v>35360</v>
      </c>
      <c r="K3530">
        <f>Table1[[#This Row],[Total Revenue + Open]]/Table1[[#This Row],[Qty]]</f>
        <v>2.1990049751243781</v>
      </c>
      <c r="L3530">
        <f>Table1[[#This Row],[Qty]]/Table1[[#This Row],[Total Revenue + Open]]</f>
        <v>0.45475113122171945</v>
      </c>
    </row>
    <row r="3531" spans="1:12">
      <c r="A3531" t="s">
        <v>10</v>
      </c>
      <c r="B3531" t="s">
        <v>11</v>
      </c>
      <c r="C3531" t="s">
        <v>119</v>
      </c>
      <c r="D3531" t="s">
        <v>46</v>
      </c>
      <c r="E3531" t="s">
        <v>15</v>
      </c>
      <c r="F3531" t="s">
        <v>34</v>
      </c>
      <c r="G3531" t="s">
        <v>287</v>
      </c>
      <c r="H3531" s="1">
        <v>2019</v>
      </c>
      <c r="I3531" s="2">
        <v>6030</v>
      </c>
      <c r="J3531" s="3">
        <v>13260</v>
      </c>
      <c r="K3531">
        <f>Table1[[#This Row],[Total Revenue + Open]]/Table1[[#This Row],[Qty]]</f>
        <v>2.1990049751243781</v>
      </c>
      <c r="L3531">
        <f>Table1[[#This Row],[Qty]]/Table1[[#This Row],[Total Revenue + Open]]</f>
        <v>0.45475113122171945</v>
      </c>
    </row>
    <row r="3532" spans="1:12">
      <c r="A3532" t="s">
        <v>10</v>
      </c>
      <c r="B3532" t="s">
        <v>11</v>
      </c>
      <c r="C3532" t="s">
        <v>119</v>
      </c>
      <c r="D3532" t="s">
        <v>46</v>
      </c>
      <c r="E3532" t="s">
        <v>15</v>
      </c>
      <c r="F3532" t="s">
        <v>34</v>
      </c>
      <c r="G3532" t="s">
        <v>287</v>
      </c>
      <c r="H3532" s="1">
        <v>2019</v>
      </c>
      <c r="I3532" s="2">
        <v>10050</v>
      </c>
      <c r="J3532" s="3">
        <v>22100</v>
      </c>
      <c r="K3532">
        <f>Table1[[#This Row],[Total Revenue + Open]]/Table1[[#This Row],[Qty]]</f>
        <v>2.1990049751243781</v>
      </c>
      <c r="L3532">
        <f>Table1[[#This Row],[Qty]]/Table1[[#This Row],[Total Revenue + Open]]</f>
        <v>0.45475113122171945</v>
      </c>
    </row>
    <row r="3533" spans="1:12">
      <c r="A3533" t="s">
        <v>10</v>
      </c>
      <c r="B3533" t="s">
        <v>11</v>
      </c>
      <c r="C3533" t="s">
        <v>119</v>
      </c>
      <c r="D3533" t="s">
        <v>46</v>
      </c>
      <c r="E3533" t="s">
        <v>15</v>
      </c>
      <c r="F3533" t="s">
        <v>34</v>
      </c>
      <c r="G3533" t="s">
        <v>287</v>
      </c>
      <c r="H3533" s="1">
        <v>2019</v>
      </c>
      <c r="I3533" s="2">
        <v>8545</v>
      </c>
      <c r="J3533" s="3">
        <v>18785</v>
      </c>
      <c r="K3533">
        <f>Table1[[#This Row],[Total Revenue + Open]]/Table1[[#This Row],[Qty]]</f>
        <v>2.19836161497952</v>
      </c>
      <c r="L3533">
        <f>Table1[[#This Row],[Qty]]/Table1[[#This Row],[Total Revenue + Open]]</f>
        <v>0.45488421612989088</v>
      </c>
    </row>
    <row r="3534" spans="1:12">
      <c r="A3534" t="s">
        <v>10</v>
      </c>
      <c r="B3534" t="s">
        <v>11</v>
      </c>
      <c r="C3534" t="s">
        <v>119</v>
      </c>
      <c r="D3534" t="s">
        <v>46</v>
      </c>
      <c r="E3534" t="s">
        <v>15</v>
      </c>
      <c r="F3534" t="s">
        <v>34</v>
      </c>
      <c r="G3534" t="s">
        <v>287</v>
      </c>
      <c r="H3534" s="1">
        <v>2019</v>
      </c>
      <c r="I3534" s="2">
        <v>10555</v>
      </c>
      <c r="J3534" s="3">
        <v>23205</v>
      </c>
      <c r="K3534">
        <f>Table1[[#This Row],[Total Revenue + Open]]/Table1[[#This Row],[Qty]]</f>
        <v>2.1984841307437235</v>
      </c>
      <c r="L3534">
        <f>Table1[[#This Row],[Qty]]/Table1[[#This Row],[Total Revenue + Open]]</f>
        <v>0.4548588666235725</v>
      </c>
    </row>
    <row r="3535" spans="1:12">
      <c r="A3535" t="s">
        <v>10</v>
      </c>
      <c r="B3535" t="s">
        <v>11</v>
      </c>
      <c r="C3535" t="s">
        <v>119</v>
      </c>
      <c r="D3535" t="s">
        <v>46</v>
      </c>
      <c r="E3535" t="s">
        <v>15</v>
      </c>
      <c r="F3535" t="s">
        <v>34</v>
      </c>
      <c r="G3535" t="s">
        <v>287</v>
      </c>
      <c r="H3535" s="1">
        <v>2019</v>
      </c>
      <c r="I3535" s="2">
        <v>6030</v>
      </c>
      <c r="J3535" s="3">
        <v>13260</v>
      </c>
      <c r="K3535">
        <f>Table1[[#This Row],[Total Revenue + Open]]/Table1[[#This Row],[Qty]]</f>
        <v>2.1990049751243781</v>
      </c>
      <c r="L3535">
        <f>Table1[[#This Row],[Qty]]/Table1[[#This Row],[Total Revenue + Open]]</f>
        <v>0.45475113122171945</v>
      </c>
    </row>
    <row r="3536" spans="1:12">
      <c r="A3536" t="s">
        <v>10</v>
      </c>
      <c r="B3536" t="s">
        <v>11</v>
      </c>
      <c r="C3536" t="s">
        <v>119</v>
      </c>
      <c r="D3536" t="s">
        <v>46</v>
      </c>
      <c r="E3536" t="s">
        <v>15</v>
      </c>
      <c r="F3536" t="s">
        <v>34</v>
      </c>
      <c r="G3536" t="s">
        <v>287</v>
      </c>
      <c r="H3536" s="1">
        <v>2019</v>
      </c>
      <c r="I3536" s="2">
        <v>11560</v>
      </c>
      <c r="J3536" s="3">
        <v>25415</v>
      </c>
      <c r="K3536">
        <f>Table1[[#This Row],[Total Revenue + Open]]/Table1[[#This Row],[Qty]]</f>
        <v>2.1985294117647061</v>
      </c>
      <c r="L3536">
        <f>Table1[[#This Row],[Qty]]/Table1[[#This Row],[Total Revenue + Open]]</f>
        <v>0.45484949832775917</v>
      </c>
    </row>
    <row r="3537" spans="1:12">
      <c r="A3537" t="s">
        <v>10</v>
      </c>
      <c r="B3537" t="s">
        <v>11</v>
      </c>
      <c r="C3537" t="s">
        <v>119</v>
      </c>
      <c r="D3537" t="s">
        <v>46</v>
      </c>
      <c r="E3537" t="s">
        <v>15</v>
      </c>
      <c r="F3537" t="s">
        <v>34</v>
      </c>
      <c r="G3537" t="s">
        <v>287</v>
      </c>
      <c r="H3537" s="1">
        <v>2019</v>
      </c>
      <c r="I3537" s="2">
        <v>11055</v>
      </c>
      <c r="J3537" s="3">
        <v>24310</v>
      </c>
      <c r="K3537">
        <f>Table1[[#This Row],[Total Revenue + Open]]/Table1[[#This Row],[Qty]]</f>
        <v>2.1990049751243781</v>
      </c>
      <c r="L3537">
        <f>Table1[[#This Row],[Qty]]/Table1[[#This Row],[Total Revenue + Open]]</f>
        <v>0.45475113122171945</v>
      </c>
    </row>
    <row r="3538" spans="1:12">
      <c r="A3538" t="s">
        <v>10</v>
      </c>
      <c r="B3538" t="s">
        <v>11</v>
      </c>
      <c r="C3538" t="s">
        <v>119</v>
      </c>
      <c r="D3538" t="s">
        <v>46</v>
      </c>
      <c r="E3538" t="s">
        <v>15</v>
      </c>
      <c r="F3538" t="s">
        <v>34</v>
      </c>
      <c r="G3538" t="s">
        <v>287</v>
      </c>
      <c r="H3538" s="1">
        <v>2020</v>
      </c>
      <c r="I3538" s="2">
        <v>1005</v>
      </c>
      <c r="J3538" s="3">
        <v>2210</v>
      </c>
      <c r="K3538">
        <f>Table1[[#This Row],[Total Revenue + Open]]/Table1[[#This Row],[Qty]]</f>
        <v>2.1990049751243781</v>
      </c>
      <c r="L3538">
        <f>Table1[[#This Row],[Qty]]/Table1[[#This Row],[Total Revenue + Open]]</f>
        <v>0.45475113122171945</v>
      </c>
    </row>
    <row r="3539" spans="1:12">
      <c r="A3539" t="s">
        <v>10</v>
      </c>
      <c r="B3539" t="s">
        <v>11</v>
      </c>
      <c r="C3539" t="s">
        <v>119</v>
      </c>
      <c r="D3539" t="s">
        <v>46</v>
      </c>
      <c r="E3539" t="s">
        <v>15</v>
      </c>
      <c r="F3539" t="s">
        <v>34</v>
      </c>
      <c r="G3539" t="s">
        <v>287</v>
      </c>
      <c r="H3539" s="1">
        <v>2020</v>
      </c>
      <c r="I3539" s="2">
        <v>1510</v>
      </c>
      <c r="J3539" s="3">
        <v>3315</v>
      </c>
      <c r="K3539">
        <f>Table1[[#This Row],[Total Revenue + Open]]/Table1[[#This Row],[Qty]]</f>
        <v>2.1953642384105962</v>
      </c>
      <c r="L3539">
        <f>Table1[[#This Row],[Qty]]/Table1[[#This Row],[Total Revenue + Open]]</f>
        <v>0.45550527903469079</v>
      </c>
    </row>
    <row r="3540" spans="1:12">
      <c r="A3540" t="s">
        <v>10</v>
      </c>
      <c r="B3540" t="s">
        <v>11</v>
      </c>
      <c r="C3540" t="s">
        <v>119</v>
      </c>
      <c r="D3540" t="s">
        <v>46</v>
      </c>
      <c r="E3540" t="s">
        <v>15</v>
      </c>
      <c r="F3540" t="s">
        <v>34</v>
      </c>
      <c r="G3540" t="s">
        <v>287</v>
      </c>
      <c r="H3540" s="1">
        <v>2020</v>
      </c>
      <c r="I3540" s="2">
        <v>4020</v>
      </c>
      <c r="J3540" s="3">
        <v>8840</v>
      </c>
      <c r="K3540">
        <f>Table1[[#This Row],[Total Revenue + Open]]/Table1[[#This Row],[Qty]]</f>
        <v>2.1990049751243781</v>
      </c>
      <c r="L3540">
        <f>Table1[[#This Row],[Qty]]/Table1[[#This Row],[Total Revenue + Open]]</f>
        <v>0.45475113122171945</v>
      </c>
    </row>
    <row r="3541" spans="1:12">
      <c r="A3541" t="s">
        <v>10</v>
      </c>
      <c r="B3541" t="s">
        <v>11</v>
      </c>
      <c r="C3541" t="s">
        <v>119</v>
      </c>
      <c r="D3541" t="s">
        <v>46</v>
      </c>
      <c r="E3541" t="s">
        <v>15</v>
      </c>
      <c r="F3541" t="s">
        <v>34</v>
      </c>
      <c r="G3541" t="s">
        <v>287</v>
      </c>
      <c r="H3541" s="1">
        <v>2020</v>
      </c>
      <c r="I3541" s="2">
        <v>5525</v>
      </c>
      <c r="J3541" s="3">
        <v>12210</v>
      </c>
      <c r="K3541">
        <f>Table1[[#This Row],[Total Revenue + Open]]/Table1[[#This Row],[Qty]]</f>
        <v>2.2099547511312219</v>
      </c>
      <c r="L3541">
        <f>Table1[[#This Row],[Qty]]/Table1[[#This Row],[Total Revenue + Open]]</f>
        <v>0.45249795249795249</v>
      </c>
    </row>
    <row r="3542" spans="1:12">
      <c r="A3542" t="s">
        <v>10</v>
      </c>
      <c r="B3542" t="s">
        <v>11</v>
      </c>
      <c r="C3542" t="s">
        <v>119</v>
      </c>
      <c r="D3542" t="s">
        <v>46</v>
      </c>
      <c r="E3542" t="s">
        <v>15</v>
      </c>
      <c r="F3542" t="s">
        <v>34</v>
      </c>
      <c r="G3542" t="s">
        <v>287</v>
      </c>
      <c r="H3542" s="1">
        <v>2020</v>
      </c>
      <c r="I3542" s="2">
        <v>13065</v>
      </c>
      <c r="J3542" s="3">
        <v>28860</v>
      </c>
      <c r="K3542">
        <f>Table1[[#This Row],[Total Revenue + Open]]/Table1[[#This Row],[Qty]]</f>
        <v>2.2089552238805972</v>
      </c>
      <c r="L3542">
        <f>Table1[[#This Row],[Qty]]/Table1[[#This Row],[Total Revenue + Open]]</f>
        <v>0.45270270270270269</v>
      </c>
    </row>
    <row r="3543" spans="1:12">
      <c r="A3543" t="s">
        <v>10</v>
      </c>
      <c r="B3543" t="s">
        <v>11</v>
      </c>
      <c r="C3543" t="s">
        <v>119</v>
      </c>
      <c r="D3543" t="s">
        <v>46</v>
      </c>
      <c r="E3543" t="s">
        <v>15</v>
      </c>
      <c r="F3543" t="s">
        <v>34</v>
      </c>
      <c r="G3543" t="s">
        <v>287</v>
      </c>
      <c r="H3543" s="1">
        <v>2020</v>
      </c>
      <c r="I3543" s="2">
        <v>20605</v>
      </c>
      <c r="J3543" s="3">
        <v>45510</v>
      </c>
      <c r="K3543">
        <f>Table1[[#This Row],[Total Revenue + Open]]/Table1[[#This Row],[Qty]]</f>
        <v>2.2086872118417862</v>
      </c>
      <c r="L3543">
        <f>Table1[[#This Row],[Qty]]/Table1[[#This Row],[Total Revenue + Open]]</f>
        <v>0.45275763568446498</v>
      </c>
    </row>
    <row r="3544" spans="1:12">
      <c r="A3544" t="s">
        <v>10</v>
      </c>
      <c r="B3544" t="s">
        <v>11</v>
      </c>
      <c r="C3544" t="s">
        <v>119</v>
      </c>
      <c r="D3544" t="s">
        <v>46</v>
      </c>
      <c r="E3544" t="s">
        <v>15</v>
      </c>
      <c r="F3544" t="s">
        <v>34</v>
      </c>
      <c r="G3544" t="s">
        <v>287</v>
      </c>
      <c r="H3544" s="1">
        <v>2020</v>
      </c>
      <c r="I3544" s="2">
        <v>21105</v>
      </c>
      <c r="J3544" s="3">
        <v>46620</v>
      </c>
      <c r="K3544">
        <f>Table1[[#This Row],[Total Revenue + Open]]/Table1[[#This Row],[Qty]]</f>
        <v>2.2089552238805972</v>
      </c>
      <c r="L3544">
        <f>Table1[[#This Row],[Qty]]/Table1[[#This Row],[Total Revenue + Open]]</f>
        <v>0.45270270270270269</v>
      </c>
    </row>
    <row r="3545" spans="1:12">
      <c r="A3545" t="s">
        <v>10</v>
      </c>
      <c r="B3545" t="s">
        <v>11</v>
      </c>
      <c r="C3545" t="s">
        <v>119</v>
      </c>
      <c r="D3545" t="s">
        <v>46</v>
      </c>
      <c r="E3545" t="s">
        <v>15</v>
      </c>
      <c r="F3545" t="s">
        <v>34</v>
      </c>
      <c r="G3545" t="s">
        <v>287</v>
      </c>
      <c r="H3545" s="1">
        <v>2020</v>
      </c>
      <c r="I3545" s="2">
        <v>16585</v>
      </c>
      <c r="J3545" s="3">
        <v>36630</v>
      </c>
      <c r="K3545">
        <f>Table1[[#This Row],[Total Revenue + Open]]/Table1[[#This Row],[Qty]]</f>
        <v>2.2086222490201988</v>
      </c>
      <c r="L3545">
        <f>Table1[[#This Row],[Qty]]/Table1[[#This Row],[Total Revenue + Open]]</f>
        <v>0.45277095277095275</v>
      </c>
    </row>
    <row r="3546" spans="1:12">
      <c r="A3546" t="s">
        <v>10</v>
      </c>
      <c r="B3546" t="s">
        <v>11</v>
      </c>
      <c r="C3546" t="s">
        <v>119</v>
      </c>
      <c r="D3546" t="s">
        <v>46</v>
      </c>
      <c r="E3546" t="s">
        <v>15</v>
      </c>
      <c r="F3546" t="s">
        <v>34</v>
      </c>
      <c r="G3546" t="s">
        <v>287</v>
      </c>
      <c r="H3546" s="1">
        <v>2020</v>
      </c>
      <c r="I3546" s="2">
        <v>41710</v>
      </c>
      <c r="J3546" s="3">
        <v>92130</v>
      </c>
      <c r="K3546">
        <f>Table1[[#This Row],[Total Revenue + Open]]/Table1[[#This Row],[Qty]]</f>
        <v>2.2088228242627665</v>
      </c>
      <c r="L3546">
        <f>Table1[[#This Row],[Qty]]/Table1[[#This Row],[Total Revenue + Open]]</f>
        <v>0.45272983827200697</v>
      </c>
    </row>
    <row r="3547" spans="1:12">
      <c r="A3547" t="s">
        <v>10</v>
      </c>
      <c r="B3547" t="s">
        <v>11</v>
      </c>
      <c r="C3547" t="s">
        <v>119</v>
      </c>
      <c r="D3547" t="s">
        <v>46</v>
      </c>
      <c r="E3547" t="s">
        <v>15</v>
      </c>
      <c r="F3547" t="s">
        <v>34</v>
      </c>
      <c r="G3547" t="s">
        <v>287</v>
      </c>
      <c r="H3547" s="1">
        <v>2020</v>
      </c>
      <c r="I3547" s="2">
        <v>51760</v>
      </c>
      <c r="J3547" s="3">
        <v>114330</v>
      </c>
      <c r="K3547">
        <f>Table1[[#This Row],[Total Revenue + Open]]/Table1[[#This Row],[Qty]]</f>
        <v>2.2088485316846986</v>
      </c>
      <c r="L3547">
        <f>Table1[[#This Row],[Qty]]/Table1[[#This Row],[Total Revenue + Open]]</f>
        <v>0.45272456922942361</v>
      </c>
    </row>
    <row r="3548" spans="1:12">
      <c r="A3548" t="s">
        <v>10</v>
      </c>
      <c r="B3548" t="s">
        <v>11</v>
      </c>
      <c r="C3548" t="s">
        <v>119</v>
      </c>
      <c r="D3548" t="s">
        <v>46</v>
      </c>
      <c r="E3548" t="s">
        <v>15</v>
      </c>
      <c r="F3548" t="s">
        <v>34</v>
      </c>
      <c r="G3548" t="s">
        <v>287</v>
      </c>
      <c r="H3548" s="1">
        <v>2020</v>
      </c>
      <c r="I3548" s="2">
        <v>14070</v>
      </c>
      <c r="J3548" s="3">
        <v>31080</v>
      </c>
      <c r="K3548">
        <f>Table1[[#This Row],[Total Revenue + Open]]/Table1[[#This Row],[Qty]]</f>
        <v>2.2089552238805972</v>
      </c>
      <c r="L3548">
        <f>Table1[[#This Row],[Qty]]/Table1[[#This Row],[Total Revenue + Open]]</f>
        <v>0.45270270270270269</v>
      </c>
    </row>
    <row r="3549" spans="1:12">
      <c r="A3549" t="s">
        <v>10</v>
      </c>
      <c r="B3549" t="s">
        <v>11</v>
      </c>
      <c r="C3549" t="s">
        <v>119</v>
      </c>
      <c r="D3549" t="s">
        <v>46</v>
      </c>
      <c r="E3549" t="s">
        <v>15</v>
      </c>
      <c r="F3549" t="s">
        <v>34</v>
      </c>
      <c r="G3549" t="s">
        <v>287</v>
      </c>
      <c r="H3549" s="1">
        <v>2021</v>
      </c>
      <c r="I3549" s="2">
        <v>19600</v>
      </c>
      <c r="J3549" s="3">
        <v>43290</v>
      </c>
      <c r="K3549">
        <f>Table1[[#This Row],[Total Revenue + Open]]/Table1[[#This Row],[Qty]]</f>
        <v>2.208673469387755</v>
      </c>
      <c r="L3549">
        <f>Table1[[#This Row],[Qty]]/Table1[[#This Row],[Total Revenue + Open]]</f>
        <v>0.45276045276045274</v>
      </c>
    </row>
    <row r="3550" spans="1:12">
      <c r="A3550" t="s">
        <v>10</v>
      </c>
      <c r="B3550" t="s">
        <v>11</v>
      </c>
      <c r="C3550" t="s">
        <v>119</v>
      </c>
      <c r="D3550" t="s">
        <v>46</v>
      </c>
      <c r="E3550" t="s">
        <v>15</v>
      </c>
      <c r="F3550" t="s">
        <v>34</v>
      </c>
      <c r="G3550" t="s">
        <v>287</v>
      </c>
      <c r="H3550" s="1">
        <v>2021</v>
      </c>
      <c r="I3550" s="2">
        <v>7540</v>
      </c>
      <c r="J3550" s="3">
        <v>16650</v>
      </c>
      <c r="K3550">
        <f>Table1[[#This Row],[Total Revenue + Open]]/Table1[[#This Row],[Qty]]</f>
        <v>2.2082228116710874</v>
      </c>
      <c r="L3550">
        <f>Table1[[#This Row],[Qty]]/Table1[[#This Row],[Total Revenue + Open]]</f>
        <v>0.45285285285285287</v>
      </c>
    </row>
    <row r="3551" spans="1:12">
      <c r="A3551" t="s">
        <v>10</v>
      </c>
      <c r="B3551" t="s">
        <v>11</v>
      </c>
      <c r="C3551" t="s">
        <v>119</v>
      </c>
      <c r="D3551" t="s">
        <v>46</v>
      </c>
      <c r="E3551" t="s">
        <v>15</v>
      </c>
      <c r="F3551" t="s">
        <v>34</v>
      </c>
      <c r="G3551" t="s">
        <v>287</v>
      </c>
      <c r="H3551" s="1">
        <v>2021</v>
      </c>
      <c r="I3551" s="2">
        <v>25630</v>
      </c>
      <c r="J3551" s="3">
        <v>56610</v>
      </c>
      <c r="K3551">
        <f>Table1[[#This Row],[Total Revenue + Open]]/Table1[[#This Row],[Qty]]</f>
        <v>2.2087397580959811</v>
      </c>
      <c r="L3551">
        <f>Table1[[#This Row],[Qty]]/Table1[[#This Row],[Total Revenue + Open]]</f>
        <v>0.45274686451157037</v>
      </c>
    </row>
    <row r="3552" spans="1:12">
      <c r="A3552" t="s">
        <v>10</v>
      </c>
      <c r="B3552" t="s">
        <v>11</v>
      </c>
      <c r="C3552" t="s">
        <v>119</v>
      </c>
      <c r="D3552" t="s">
        <v>46</v>
      </c>
      <c r="E3552" t="s">
        <v>15</v>
      </c>
      <c r="F3552" t="s">
        <v>34</v>
      </c>
      <c r="G3552" t="s">
        <v>287</v>
      </c>
      <c r="H3552" s="1">
        <v>2021</v>
      </c>
      <c r="I3552" s="2">
        <v>24625</v>
      </c>
      <c r="J3552" s="3">
        <v>54390</v>
      </c>
      <c r="K3552">
        <f>Table1[[#This Row],[Total Revenue + Open]]/Table1[[#This Row],[Qty]]</f>
        <v>2.208730964467005</v>
      </c>
      <c r="L3552">
        <f>Table1[[#This Row],[Qty]]/Table1[[#This Row],[Total Revenue + Open]]</f>
        <v>0.45274866703438132</v>
      </c>
    </row>
    <row r="3553" spans="1:12">
      <c r="A3553" t="s">
        <v>10</v>
      </c>
      <c r="B3553" t="s">
        <v>11</v>
      </c>
      <c r="C3553" t="s">
        <v>119</v>
      </c>
      <c r="D3553" t="s">
        <v>46</v>
      </c>
      <c r="E3553" t="s">
        <v>15</v>
      </c>
      <c r="F3553" t="s">
        <v>34</v>
      </c>
      <c r="G3553" t="s">
        <v>287</v>
      </c>
      <c r="H3553" s="1">
        <v>2021</v>
      </c>
      <c r="I3553" s="2">
        <v>57790</v>
      </c>
      <c r="J3553" s="3">
        <v>127650</v>
      </c>
      <c r="K3553">
        <f>Table1[[#This Row],[Total Revenue + Open]]/Table1[[#This Row],[Qty]]</f>
        <v>2.2088596643017824</v>
      </c>
      <c r="L3553">
        <f>Table1[[#This Row],[Qty]]/Table1[[#This Row],[Total Revenue + Open]]</f>
        <v>0.45272228750489618</v>
      </c>
    </row>
    <row r="3554" spans="1:12">
      <c r="A3554" t="s">
        <v>10</v>
      </c>
      <c r="B3554" t="s">
        <v>11</v>
      </c>
      <c r="C3554" t="s">
        <v>119</v>
      </c>
      <c r="D3554" t="s">
        <v>46</v>
      </c>
      <c r="E3554" t="s">
        <v>15</v>
      </c>
      <c r="F3554" t="s">
        <v>34</v>
      </c>
      <c r="G3554" t="s">
        <v>287</v>
      </c>
      <c r="H3554" s="1">
        <v>2021</v>
      </c>
      <c r="I3554" s="2">
        <v>57285</v>
      </c>
      <c r="J3554" s="3">
        <v>126540</v>
      </c>
      <c r="K3554">
        <f>Table1[[#This Row],[Total Revenue + Open]]/Table1[[#This Row],[Qty]]</f>
        <v>2.2089552238805972</v>
      </c>
      <c r="L3554">
        <f>Table1[[#This Row],[Qty]]/Table1[[#This Row],[Total Revenue + Open]]</f>
        <v>0.45270270270270269</v>
      </c>
    </row>
    <row r="3555" spans="1:12">
      <c r="A3555" t="s">
        <v>10</v>
      </c>
      <c r="B3555" t="s">
        <v>11</v>
      </c>
      <c r="C3555" t="s">
        <v>119</v>
      </c>
      <c r="D3555" t="s">
        <v>46</v>
      </c>
      <c r="E3555" t="s">
        <v>15</v>
      </c>
      <c r="F3555" t="s">
        <v>288</v>
      </c>
      <c r="G3555" t="s">
        <v>289</v>
      </c>
      <c r="H3555" s="1">
        <v>2017</v>
      </c>
      <c r="I3555" s="2">
        <v>900</v>
      </c>
      <c r="J3555" s="3">
        <v>1782</v>
      </c>
      <c r="K3555">
        <f>Table1[[#This Row],[Total Revenue + Open]]/Table1[[#This Row],[Qty]]</f>
        <v>1.98</v>
      </c>
      <c r="L3555">
        <f>Table1[[#This Row],[Qty]]/Table1[[#This Row],[Total Revenue + Open]]</f>
        <v>0.50505050505050508</v>
      </c>
    </row>
    <row r="3556" spans="1:12">
      <c r="A3556" t="s">
        <v>10</v>
      </c>
      <c r="B3556" t="s">
        <v>11</v>
      </c>
      <c r="C3556" t="s">
        <v>119</v>
      </c>
      <c r="D3556" t="s">
        <v>46</v>
      </c>
      <c r="E3556" t="s">
        <v>15</v>
      </c>
      <c r="F3556" t="s">
        <v>288</v>
      </c>
      <c r="G3556" t="s">
        <v>289</v>
      </c>
      <c r="H3556" s="1">
        <v>2017</v>
      </c>
      <c r="I3556" s="2">
        <v>0</v>
      </c>
      <c r="J3556" s="3">
        <v>0</v>
      </c>
      <c r="K3556" t="e">
        <f>Table1[[#This Row],[Total Revenue + Open]]/Table1[[#This Row],[Qty]]</f>
        <v>#DIV/0!</v>
      </c>
      <c r="L3556" t="e">
        <f>Table1[[#This Row],[Qty]]/Table1[[#This Row],[Total Revenue + Open]]</f>
        <v>#DIV/0!</v>
      </c>
    </row>
    <row r="3557" spans="1:12">
      <c r="A3557" t="s">
        <v>10</v>
      </c>
      <c r="B3557" t="s">
        <v>11</v>
      </c>
      <c r="C3557" t="s">
        <v>119</v>
      </c>
      <c r="D3557" t="s">
        <v>46</v>
      </c>
      <c r="E3557" t="s">
        <v>15</v>
      </c>
      <c r="F3557" t="s">
        <v>288</v>
      </c>
      <c r="G3557" t="s">
        <v>289</v>
      </c>
      <c r="H3557" s="1">
        <v>2017</v>
      </c>
      <c r="I3557" s="2">
        <v>1305</v>
      </c>
      <c r="J3557" s="3">
        <v>2574</v>
      </c>
      <c r="K3557">
        <f>Table1[[#This Row],[Total Revenue + Open]]/Table1[[#This Row],[Qty]]</f>
        <v>1.9724137931034482</v>
      </c>
      <c r="L3557">
        <f>Table1[[#This Row],[Qty]]/Table1[[#This Row],[Total Revenue + Open]]</f>
        <v>0.50699300699300698</v>
      </c>
    </row>
    <row r="3558" spans="1:12">
      <c r="A3558" t="s">
        <v>10</v>
      </c>
      <c r="B3558" t="s">
        <v>11</v>
      </c>
      <c r="C3558" t="s">
        <v>119</v>
      </c>
      <c r="D3558" t="s">
        <v>46</v>
      </c>
      <c r="E3558" t="s">
        <v>15</v>
      </c>
      <c r="F3558" t="s">
        <v>288</v>
      </c>
      <c r="G3558" t="s">
        <v>289</v>
      </c>
      <c r="H3558" s="1">
        <v>2017</v>
      </c>
      <c r="I3558" s="2">
        <v>16480</v>
      </c>
      <c r="J3558" s="3">
        <v>32472</v>
      </c>
      <c r="K3558">
        <f>Table1[[#This Row],[Total Revenue + Open]]/Table1[[#This Row],[Qty]]</f>
        <v>1.9703883495145631</v>
      </c>
      <c r="L3558">
        <f>Table1[[#This Row],[Qty]]/Table1[[#This Row],[Total Revenue + Open]]</f>
        <v>0.50751416605075139</v>
      </c>
    </row>
    <row r="3559" spans="1:12">
      <c r="A3559" t="s">
        <v>10</v>
      </c>
      <c r="B3559" t="s">
        <v>11</v>
      </c>
      <c r="C3559" t="s">
        <v>119</v>
      </c>
      <c r="D3559" t="s">
        <v>46</v>
      </c>
      <c r="E3559" t="s">
        <v>15</v>
      </c>
      <c r="F3559" t="s">
        <v>288</v>
      </c>
      <c r="G3559" t="s">
        <v>289</v>
      </c>
      <c r="H3559" s="1">
        <v>2017</v>
      </c>
      <c r="I3559" s="2">
        <v>600</v>
      </c>
      <c r="J3559" s="3">
        <v>1188</v>
      </c>
      <c r="K3559">
        <f>Table1[[#This Row],[Total Revenue + Open]]/Table1[[#This Row],[Qty]]</f>
        <v>1.98</v>
      </c>
      <c r="L3559">
        <f>Table1[[#This Row],[Qty]]/Table1[[#This Row],[Total Revenue + Open]]</f>
        <v>0.50505050505050508</v>
      </c>
    </row>
    <row r="3560" spans="1:12">
      <c r="A3560" t="s">
        <v>10</v>
      </c>
      <c r="B3560" t="s">
        <v>11</v>
      </c>
      <c r="C3560" t="s">
        <v>119</v>
      </c>
      <c r="D3560" t="s">
        <v>46</v>
      </c>
      <c r="E3560" t="s">
        <v>15</v>
      </c>
      <c r="F3560" t="s">
        <v>288</v>
      </c>
      <c r="G3560" t="s">
        <v>290</v>
      </c>
      <c r="H3560" s="1">
        <v>2017</v>
      </c>
      <c r="I3560" s="2">
        <v>0</v>
      </c>
      <c r="J3560" s="3">
        <v>0</v>
      </c>
      <c r="K3560" t="e">
        <f>Table1[[#This Row],[Total Revenue + Open]]/Table1[[#This Row],[Qty]]</f>
        <v>#DIV/0!</v>
      </c>
      <c r="L3560" t="e">
        <f>Table1[[#This Row],[Qty]]/Table1[[#This Row],[Total Revenue + Open]]</f>
        <v>#DIV/0!</v>
      </c>
    </row>
    <row r="3561" spans="1:12">
      <c r="A3561" t="s">
        <v>10</v>
      </c>
      <c r="B3561" t="s">
        <v>11</v>
      </c>
      <c r="C3561" t="s">
        <v>119</v>
      </c>
      <c r="D3561" t="s">
        <v>46</v>
      </c>
      <c r="E3561" t="s">
        <v>15</v>
      </c>
      <c r="F3561" t="s">
        <v>288</v>
      </c>
      <c r="G3561" t="s">
        <v>290</v>
      </c>
      <c r="H3561" s="1">
        <v>2017</v>
      </c>
      <c r="I3561" s="2">
        <v>500</v>
      </c>
      <c r="J3561" s="3">
        <v>980</v>
      </c>
      <c r="K3561">
        <f>Table1[[#This Row],[Total Revenue + Open]]/Table1[[#This Row],[Qty]]</f>
        <v>1.96</v>
      </c>
      <c r="L3561">
        <f>Table1[[#This Row],[Qty]]/Table1[[#This Row],[Total Revenue + Open]]</f>
        <v>0.51020408163265307</v>
      </c>
    </row>
    <row r="3562" spans="1:12">
      <c r="A3562" t="s">
        <v>10</v>
      </c>
      <c r="B3562" t="s">
        <v>11</v>
      </c>
      <c r="C3562" t="s">
        <v>119</v>
      </c>
      <c r="D3562" t="s">
        <v>46</v>
      </c>
      <c r="E3562" t="s">
        <v>15</v>
      </c>
      <c r="F3562" t="s">
        <v>288</v>
      </c>
      <c r="G3562" t="s">
        <v>290</v>
      </c>
      <c r="H3562" s="1">
        <v>2017</v>
      </c>
      <c r="I3562" s="2">
        <v>2815</v>
      </c>
      <c r="J3562" s="3">
        <v>5544</v>
      </c>
      <c r="K3562">
        <f>Table1[[#This Row],[Total Revenue + Open]]/Table1[[#This Row],[Qty]]</f>
        <v>1.969449378330373</v>
      </c>
      <c r="L3562">
        <f>Table1[[#This Row],[Qty]]/Table1[[#This Row],[Total Revenue + Open]]</f>
        <v>0.50775613275613274</v>
      </c>
    </row>
    <row r="3563" spans="1:12">
      <c r="A3563" t="s">
        <v>10</v>
      </c>
      <c r="B3563" t="s">
        <v>11</v>
      </c>
      <c r="C3563" t="s">
        <v>119</v>
      </c>
      <c r="D3563" t="s">
        <v>46</v>
      </c>
      <c r="E3563" t="s">
        <v>15</v>
      </c>
      <c r="F3563" t="s">
        <v>288</v>
      </c>
      <c r="G3563" t="s">
        <v>290</v>
      </c>
      <c r="H3563" s="1">
        <v>2017</v>
      </c>
      <c r="I3563" s="2">
        <v>2410</v>
      </c>
      <c r="J3563" s="3">
        <v>4752</v>
      </c>
      <c r="K3563">
        <f>Table1[[#This Row],[Total Revenue + Open]]/Table1[[#This Row],[Qty]]</f>
        <v>1.9717842323651453</v>
      </c>
      <c r="L3563">
        <f>Table1[[#This Row],[Qty]]/Table1[[#This Row],[Total Revenue + Open]]</f>
        <v>0.50715488215488214</v>
      </c>
    </row>
    <row r="3564" spans="1:12">
      <c r="A3564" t="s">
        <v>10</v>
      </c>
      <c r="B3564" t="s">
        <v>11</v>
      </c>
      <c r="C3564" t="s">
        <v>119</v>
      </c>
      <c r="D3564" t="s">
        <v>46</v>
      </c>
      <c r="E3564" t="s">
        <v>15</v>
      </c>
      <c r="F3564" t="s">
        <v>288</v>
      </c>
      <c r="G3564" t="s">
        <v>290</v>
      </c>
      <c r="H3564" s="1">
        <v>2017</v>
      </c>
      <c r="I3564" s="2">
        <v>5125</v>
      </c>
      <c r="J3564" s="3">
        <v>10098</v>
      </c>
      <c r="K3564">
        <f>Table1[[#This Row],[Total Revenue + Open]]/Table1[[#This Row],[Qty]]</f>
        <v>1.9703414634146341</v>
      </c>
      <c r="L3564">
        <f>Table1[[#This Row],[Qty]]/Table1[[#This Row],[Total Revenue + Open]]</f>
        <v>0.50752624282036052</v>
      </c>
    </row>
    <row r="3565" spans="1:12">
      <c r="A3565" t="s">
        <v>10</v>
      </c>
      <c r="B3565" t="s">
        <v>11</v>
      </c>
      <c r="C3565" t="s">
        <v>119</v>
      </c>
      <c r="D3565" t="s">
        <v>46</v>
      </c>
      <c r="E3565" t="s">
        <v>15</v>
      </c>
      <c r="F3565" t="s">
        <v>288</v>
      </c>
      <c r="G3565" t="s">
        <v>290</v>
      </c>
      <c r="H3565" s="1">
        <v>2017</v>
      </c>
      <c r="I3565" s="2">
        <v>1710</v>
      </c>
      <c r="J3565" s="3">
        <v>3366</v>
      </c>
      <c r="K3565">
        <f>Table1[[#This Row],[Total Revenue + Open]]/Table1[[#This Row],[Qty]]</f>
        <v>1.9684210526315788</v>
      </c>
      <c r="L3565">
        <f>Table1[[#This Row],[Qty]]/Table1[[#This Row],[Total Revenue + Open]]</f>
        <v>0.50802139037433158</v>
      </c>
    </row>
    <row r="3566" spans="1:12">
      <c r="A3566" t="s">
        <v>10</v>
      </c>
      <c r="B3566" t="s">
        <v>11</v>
      </c>
      <c r="C3566" t="s">
        <v>119</v>
      </c>
      <c r="D3566" t="s">
        <v>46</v>
      </c>
      <c r="E3566" t="s">
        <v>15</v>
      </c>
      <c r="F3566" t="s">
        <v>288</v>
      </c>
      <c r="G3566" t="s">
        <v>290</v>
      </c>
      <c r="H3566" s="1">
        <v>2017</v>
      </c>
      <c r="I3566" s="2">
        <v>4625</v>
      </c>
      <c r="J3566" s="3">
        <v>9108</v>
      </c>
      <c r="K3566">
        <f>Table1[[#This Row],[Total Revenue + Open]]/Table1[[#This Row],[Qty]]</f>
        <v>1.9692972972972973</v>
      </c>
      <c r="L3566">
        <f>Table1[[#This Row],[Qty]]/Table1[[#This Row],[Total Revenue + Open]]</f>
        <v>0.5077953447518665</v>
      </c>
    </row>
    <row r="3567" spans="1:12">
      <c r="A3567" t="s">
        <v>10</v>
      </c>
      <c r="B3567" t="s">
        <v>11</v>
      </c>
      <c r="C3567" t="s">
        <v>119</v>
      </c>
      <c r="D3567" t="s">
        <v>46</v>
      </c>
      <c r="E3567" t="s">
        <v>15</v>
      </c>
      <c r="F3567" t="s">
        <v>288</v>
      </c>
      <c r="G3567" t="s">
        <v>290</v>
      </c>
      <c r="H3567" s="1">
        <v>2017</v>
      </c>
      <c r="I3567" s="2">
        <v>6030</v>
      </c>
      <c r="J3567" s="3">
        <v>11880</v>
      </c>
      <c r="K3567">
        <f>Table1[[#This Row],[Total Revenue + Open]]/Table1[[#This Row],[Qty]]</f>
        <v>1.9701492537313432</v>
      </c>
      <c r="L3567">
        <f>Table1[[#This Row],[Qty]]/Table1[[#This Row],[Total Revenue + Open]]</f>
        <v>0.50757575757575757</v>
      </c>
    </row>
    <row r="3568" spans="1:12">
      <c r="A3568" t="s">
        <v>10</v>
      </c>
      <c r="B3568" t="s">
        <v>11</v>
      </c>
      <c r="C3568" t="s">
        <v>119</v>
      </c>
      <c r="D3568" t="s">
        <v>46</v>
      </c>
      <c r="E3568" t="s">
        <v>15</v>
      </c>
      <c r="F3568" t="s">
        <v>288</v>
      </c>
      <c r="G3568" t="s">
        <v>290</v>
      </c>
      <c r="H3568" s="1">
        <v>2017</v>
      </c>
      <c r="I3568" s="2">
        <v>2515</v>
      </c>
      <c r="J3568" s="3">
        <v>4950</v>
      </c>
      <c r="K3568">
        <f>Table1[[#This Row],[Total Revenue + Open]]/Table1[[#This Row],[Qty]]</f>
        <v>1.9681908548707754</v>
      </c>
      <c r="L3568">
        <f>Table1[[#This Row],[Qty]]/Table1[[#This Row],[Total Revenue + Open]]</f>
        <v>0.50808080808080813</v>
      </c>
    </row>
    <row r="3569" spans="1:12">
      <c r="A3569" t="s">
        <v>10</v>
      </c>
      <c r="B3569" t="s">
        <v>11</v>
      </c>
      <c r="C3569" t="s">
        <v>119</v>
      </c>
      <c r="D3569" t="s">
        <v>46</v>
      </c>
      <c r="E3569" t="s">
        <v>15</v>
      </c>
      <c r="F3569" t="s">
        <v>288</v>
      </c>
      <c r="G3569" t="s">
        <v>291</v>
      </c>
      <c r="H3569" s="1">
        <v>2017</v>
      </c>
      <c r="I3569" s="2">
        <v>0</v>
      </c>
      <c r="J3569" s="3">
        <v>0</v>
      </c>
      <c r="K3569" t="e">
        <f>Table1[[#This Row],[Total Revenue + Open]]/Table1[[#This Row],[Qty]]</f>
        <v>#DIV/0!</v>
      </c>
      <c r="L3569" t="e">
        <f>Table1[[#This Row],[Qty]]/Table1[[#This Row],[Total Revenue + Open]]</f>
        <v>#DIV/0!</v>
      </c>
    </row>
    <row r="3570" spans="1:12">
      <c r="A3570" t="s">
        <v>10</v>
      </c>
      <c r="B3570" t="s">
        <v>11</v>
      </c>
      <c r="C3570" t="s">
        <v>119</v>
      </c>
      <c r="D3570" t="s">
        <v>46</v>
      </c>
      <c r="E3570" t="s">
        <v>15</v>
      </c>
      <c r="F3570" t="s">
        <v>288</v>
      </c>
      <c r="G3570" t="s">
        <v>291</v>
      </c>
      <c r="H3570" s="1">
        <v>2017</v>
      </c>
      <c r="I3570" s="2">
        <v>8745</v>
      </c>
      <c r="J3570" s="3">
        <v>17052</v>
      </c>
      <c r="K3570">
        <f>Table1[[#This Row],[Total Revenue + Open]]/Table1[[#This Row],[Qty]]</f>
        <v>1.9499142367066895</v>
      </c>
      <c r="L3570">
        <f>Table1[[#This Row],[Qty]]/Table1[[#This Row],[Total Revenue + Open]]</f>
        <v>0.51284306826178749</v>
      </c>
    </row>
    <row r="3571" spans="1:12">
      <c r="A3571" t="s">
        <v>10</v>
      </c>
      <c r="B3571" t="s">
        <v>11</v>
      </c>
      <c r="C3571" t="s">
        <v>119</v>
      </c>
      <c r="D3571" t="s">
        <v>46</v>
      </c>
      <c r="E3571" t="s">
        <v>15</v>
      </c>
      <c r="F3571" t="s">
        <v>288</v>
      </c>
      <c r="G3571" t="s">
        <v>291</v>
      </c>
      <c r="H3571" s="1">
        <v>2017</v>
      </c>
      <c r="I3571" s="2">
        <v>13165</v>
      </c>
      <c r="J3571" s="3">
        <v>25938</v>
      </c>
      <c r="K3571">
        <f>Table1[[#This Row],[Total Revenue + Open]]/Table1[[#This Row],[Qty]]</f>
        <v>1.9702240789973415</v>
      </c>
      <c r="L3571">
        <f>Table1[[#This Row],[Qty]]/Table1[[#This Row],[Total Revenue + Open]]</f>
        <v>0.50755648083892357</v>
      </c>
    </row>
    <row r="3572" spans="1:12">
      <c r="A3572" t="s">
        <v>10</v>
      </c>
      <c r="B3572" t="s">
        <v>11</v>
      </c>
      <c r="C3572" t="s">
        <v>119</v>
      </c>
      <c r="D3572" t="s">
        <v>46</v>
      </c>
      <c r="E3572" t="s">
        <v>15</v>
      </c>
      <c r="F3572" t="s">
        <v>288</v>
      </c>
      <c r="G3572" t="s">
        <v>291</v>
      </c>
      <c r="H3572" s="1">
        <v>2017</v>
      </c>
      <c r="I3572" s="2">
        <v>7535</v>
      </c>
      <c r="J3572" s="3">
        <v>14850</v>
      </c>
      <c r="K3572">
        <f>Table1[[#This Row],[Total Revenue + Open]]/Table1[[#This Row],[Qty]]</f>
        <v>1.9708029197080292</v>
      </c>
      <c r="L3572">
        <f>Table1[[#This Row],[Qty]]/Table1[[#This Row],[Total Revenue + Open]]</f>
        <v>0.50740740740740742</v>
      </c>
    </row>
    <row r="3573" spans="1:12">
      <c r="A3573" t="s">
        <v>10</v>
      </c>
      <c r="B3573" t="s">
        <v>11</v>
      </c>
      <c r="C3573" t="s">
        <v>119</v>
      </c>
      <c r="D3573" t="s">
        <v>46</v>
      </c>
      <c r="E3573" t="s">
        <v>15</v>
      </c>
      <c r="F3573" t="s">
        <v>288</v>
      </c>
      <c r="G3573" t="s">
        <v>291</v>
      </c>
      <c r="H3573" s="1">
        <v>2017</v>
      </c>
      <c r="I3573" s="2">
        <v>2110</v>
      </c>
      <c r="J3573" s="3">
        <v>4158</v>
      </c>
      <c r="K3573">
        <f>Table1[[#This Row],[Total Revenue + Open]]/Table1[[#This Row],[Qty]]</f>
        <v>1.9706161137440759</v>
      </c>
      <c r="L3573">
        <f>Table1[[#This Row],[Qty]]/Table1[[#This Row],[Total Revenue + Open]]</f>
        <v>0.50745550745550749</v>
      </c>
    </row>
    <row r="3574" spans="1:12">
      <c r="A3574" t="s">
        <v>10</v>
      </c>
      <c r="B3574" t="s">
        <v>11</v>
      </c>
      <c r="C3574" t="s">
        <v>119</v>
      </c>
      <c r="D3574" t="s">
        <v>46</v>
      </c>
      <c r="E3574" t="s">
        <v>15</v>
      </c>
      <c r="F3574" t="s">
        <v>288</v>
      </c>
      <c r="G3574" t="s">
        <v>291</v>
      </c>
      <c r="H3574" s="1">
        <v>2017</v>
      </c>
      <c r="I3574" s="2">
        <v>8040</v>
      </c>
      <c r="J3574" s="3">
        <v>15840</v>
      </c>
      <c r="K3574">
        <f>Table1[[#This Row],[Total Revenue + Open]]/Table1[[#This Row],[Qty]]</f>
        <v>1.9701492537313432</v>
      </c>
      <c r="L3574">
        <f>Table1[[#This Row],[Qty]]/Table1[[#This Row],[Total Revenue + Open]]</f>
        <v>0.50757575757575757</v>
      </c>
    </row>
    <row r="3575" spans="1:12">
      <c r="A3575" t="s">
        <v>10</v>
      </c>
      <c r="B3575" t="s">
        <v>11</v>
      </c>
      <c r="C3575" t="s">
        <v>119</v>
      </c>
      <c r="D3575" t="s">
        <v>46</v>
      </c>
      <c r="E3575" t="s">
        <v>15</v>
      </c>
      <c r="F3575" t="s">
        <v>288</v>
      </c>
      <c r="G3575" t="s">
        <v>291</v>
      </c>
      <c r="H3575" s="1">
        <v>2017</v>
      </c>
      <c r="I3575" s="2">
        <v>7740</v>
      </c>
      <c r="J3575" s="3">
        <v>15246</v>
      </c>
      <c r="K3575">
        <f>Table1[[#This Row],[Total Revenue + Open]]/Table1[[#This Row],[Qty]]</f>
        <v>1.9697674418604652</v>
      </c>
      <c r="L3575">
        <f>Table1[[#This Row],[Qty]]/Table1[[#This Row],[Total Revenue + Open]]</f>
        <v>0.50767414403778044</v>
      </c>
    </row>
    <row r="3576" spans="1:12">
      <c r="A3576" t="s">
        <v>10</v>
      </c>
      <c r="B3576" t="s">
        <v>11</v>
      </c>
      <c r="C3576" t="s">
        <v>119</v>
      </c>
      <c r="D3576" t="s">
        <v>46</v>
      </c>
      <c r="E3576" t="s">
        <v>15</v>
      </c>
      <c r="F3576" t="s">
        <v>288</v>
      </c>
      <c r="G3576" t="s">
        <v>291</v>
      </c>
      <c r="H3576" s="1">
        <v>2017</v>
      </c>
      <c r="I3576" s="2">
        <v>13275</v>
      </c>
      <c r="J3576" s="3">
        <v>26136</v>
      </c>
      <c r="K3576">
        <f>Table1[[#This Row],[Total Revenue + Open]]/Table1[[#This Row],[Qty]]</f>
        <v>1.9688135593220339</v>
      </c>
      <c r="L3576">
        <f>Table1[[#This Row],[Qty]]/Table1[[#This Row],[Total Revenue + Open]]</f>
        <v>0.50792011019283745</v>
      </c>
    </row>
    <row r="3577" spans="1:12">
      <c r="A3577" t="s">
        <v>10</v>
      </c>
      <c r="B3577" t="s">
        <v>11</v>
      </c>
      <c r="C3577" t="s">
        <v>119</v>
      </c>
      <c r="D3577" t="s">
        <v>46</v>
      </c>
      <c r="E3577" t="s">
        <v>15</v>
      </c>
      <c r="F3577" t="s">
        <v>288</v>
      </c>
      <c r="G3577" t="s">
        <v>291</v>
      </c>
      <c r="H3577" s="1">
        <v>2017</v>
      </c>
      <c r="I3577" s="2">
        <v>25630</v>
      </c>
      <c r="J3577" s="3">
        <v>50490</v>
      </c>
      <c r="K3577">
        <f>Table1[[#This Row],[Total Revenue + Open]]/Table1[[#This Row],[Qty]]</f>
        <v>1.9699570815450644</v>
      </c>
      <c r="L3577">
        <f>Table1[[#This Row],[Qty]]/Table1[[#This Row],[Total Revenue + Open]]</f>
        <v>0.50762527233115473</v>
      </c>
    </row>
    <row r="3578" spans="1:12">
      <c r="A3578" t="s">
        <v>10</v>
      </c>
      <c r="B3578" t="s">
        <v>11</v>
      </c>
      <c r="C3578" t="s">
        <v>119</v>
      </c>
      <c r="D3578" t="s">
        <v>46</v>
      </c>
      <c r="E3578" t="s">
        <v>15</v>
      </c>
      <c r="F3578" t="s">
        <v>288</v>
      </c>
      <c r="G3578" t="s">
        <v>291</v>
      </c>
      <c r="H3578" s="1">
        <v>2017</v>
      </c>
      <c r="I3578" s="2">
        <v>1305</v>
      </c>
      <c r="J3578" s="3">
        <v>2574</v>
      </c>
      <c r="K3578">
        <f>Table1[[#This Row],[Total Revenue + Open]]/Table1[[#This Row],[Qty]]</f>
        <v>1.9724137931034482</v>
      </c>
      <c r="L3578">
        <f>Table1[[#This Row],[Qty]]/Table1[[#This Row],[Total Revenue + Open]]</f>
        <v>0.50699300699300698</v>
      </c>
    </row>
    <row r="3579" spans="1:12">
      <c r="A3579" t="s">
        <v>10</v>
      </c>
      <c r="B3579" t="s">
        <v>11</v>
      </c>
      <c r="C3579" t="s">
        <v>119</v>
      </c>
      <c r="D3579" t="s">
        <v>46</v>
      </c>
      <c r="E3579" t="s">
        <v>15</v>
      </c>
      <c r="F3579" t="s">
        <v>288</v>
      </c>
      <c r="G3579" t="s">
        <v>292</v>
      </c>
      <c r="H3579" s="1">
        <v>2017</v>
      </c>
      <c r="I3579" s="2">
        <v>500</v>
      </c>
      <c r="J3579" s="3">
        <v>990</v>
      </c>
      <c r="K3579">
        <f>Table1[[#This Row],[Total Revenue + Open]]/Table1[[#This Row],[Qty]]</f>
        <v>1.98</v>
      </c>
      <c r="L3579">
        <f>Table1[[#This Row],[Qty]]/Table1[[#This Row],[Total Revenue + Open]]</f>
        <v>0.50505050505050508</v>
      </c>
    </row>
    <row r="3580" spans="1:12">
      <c r="A3580" t="s">
        <v>10</v>
      </c>
      <c r="B3580" t="s">
        <v>11</v>
      </c>
      <c r="C3580" t="s">
        <v>119</v>
      </c>
      <c r="D3580" t="s">
        <v>46</v>
      </c>
      <c r="E3580" t="s">
        <v>15</v>
      </c>
      <c r="F3580" t="s">
        <v>288</v>
      </c>
      <c r="G3580" t="s">
        <v>292</v>
      </c>
      <c r="H3580" s="1">
        <v>2017</v>
      </c>
      <c r="I3580" s="2">
        <v>1305</v>
      </c>
      <c r="J3580" s="3">
        <v>2574</v>
      </c>
      <c r="K3580">
        <f>Table1[[#This Row],[Total Revenue + Open]]/Table1[[#This Row],[Qty]]</f>
        <v>1.9724137931034482</v>
      </c>
      <c r="L3580">
        <f>Table1[[#This Row],[Qty]]/Table1[[#This Row],[Total Revenue + Open]]</f>
        <v>0.50699300699300698</v>
      </c>
    </row>
    <row r="3581" spans="1:12">
      <c r="A3581" t="s">
        <v>10</v>
      </c>
      <c r="B3581" t="s">
        <v>11</v>
      </c>
      <c r="C3581" t="s">
        <v>119</v>
      </c>
      <c r="D3581" t="s">
        <v>46</v>
      </c>
      <c r="E3581" t="s">
        <v>15</v>
      </c>
      <c r="F3581" t="s">
        <v>288</v>
      </c>
      <c r="G3581" t="s">
        <v>292</v>
      </c>
      <c r="H3581" s="1">
        <v>2017</v>
      </c>
      <c r="I3581" s="2">
        <v>600</v>
      </c>
      <c r="J3581" s="3">
        <v>1188</v>
      </c>
      <c r="K3581">
        <f>Table1[[#This Row],[Total Revenue + Open]]/Table1[[#This Row],[Qty]]</f>
        <v>1.98</v>
      </c>
      <c r="L3581">
        <f>Table1[[#This Row],[Qty]]/Table1[[#This Row],[Total Revenue + Open]]</f>
        <v>0.50505050505050508</v>
      </c>
    </row>
    <row r="3582" spans="1:12">
      <c r="A3582" t="s">
        <v>10</v>
      </c>
      <c r="B3582" t="s">
        <v>11</v>
      </c>
      <c r="C3582" t="s">
        <v>119</v>
      </c>
      <c r="D3582" t="s">
        <v>46</v>
      </c>
      <c r="E3582" t="s">
        <v>15</v>
      </c>
      <c r="F3582" t="s">
        <v>288</v>
      </c>
      <c r="G3582" t="s">
        <v>293</v>
      </c>
      <c r="H3582" s="1">
        <v>2017</v>
      </c>
      <c r="I3582" s="2">
        <v>4620</v>
      </c>
      <c r="J3582" s="3">
        <v>9108</v>
      </c>
      <c r="K3582">
        <f>Table1[[#This Row],[Total Revenue + Open]]/Table1[[#This Row],[Qty]]</f>
        <v>1.9714285714285715</v>
      </c>
      <c r="L3582">
        <f>Table1[[#This Row],[Qty]]/Table1[[#This Row],[Total Revenue + Open]]</f>
        <v>0.50724637681159424</v>
      </c>
    </row>
    <row r="3583" spans="1:12">
      <c r="A3583" t="s">
        <v>10</v>
      </c>
      <c r="B3583" t="s">
        <v>11</v>
      </c>
      <c r="C3583" t="s">
        <v>119</v>
      </c>
      <c r="D3583" t="s">
        <v>46</v>
      </c>
      <c r="E3583" t="s">
        <v>15</v>
      </c>
      <c r="F3583" t="s">
        <v>288</v>
      </c>
      <c r="G3583" t="s">
        <v>293</v>
      </c>
      <c r="H3583" s="1">
        <v>2017</v>
      </c>
      <c r="I3583" s="2">
        <v>4020</v>
      </c>
      <c r="J3583" s="3">
        <v>7920</v>
      </c>
      <c r="K3583">
        <f>Table1[[#This Row],[Total Revenue + Open]]/Table1[[#This Row],[Qty]]</f>
        <v>1.9701492537313432</v>
      </c>
      <c r="L3583">
        <f>Table1[[#This Row],[Qty]]/Table1[[#This Row],[Total Revenue + Open]]</f>
        <v>0.50757575757575757</v>
      </c>
    </row>
    <row r="3584" spans="1:12">
      <c r="A3584" t="s">
        <v>10</v>
      </c>
      <c r="B3584" t="s">
        <v>11</v>
      </c>
      <c r="C3584" t="s">
        <v>119</v>
      </c>
      <c r="D3584" t="s">
        <v>46</v>
      </c>
      <c r="E3584" t="s">
        <v>15</v>
      </c>
      <c r="F3584" t="s">
        <v>288</v>
      </c>
      <c r="G3584" t="s">
        <v>293</v>
      </c>
      <c r="H3584" s="1">
        <v>2017</v>
      </c>
      <c r="I3584" s="2">
        <v>1105</v>
      </c>
      <c r="J3584" s="3">
        <v>2178</v>
      </c>
      <c r="K3584">
        <f>Table1[[#This Row],[Total Revenue + Open]]/Table1[[#This Row],[Qty]]</f>
        <v>1.9710407239819006</v>
      </c>
      <c r="L3584">
        <f>Table1[[#This Row],[Qty]]/Table1[[#This Row],[Total Revenue + Open]]</f>
        <v>0.50734618916437102</v>
      </c>
    </row>
    <row r="3585" spans="1:12">
      <c r="A3585" t="s">
        <v>10</v>
      </c>
      <c r="B3585" t="s">
        <v>11</v>
      </c>
      <c r="C3585" t="s">
        <v>119</v>
      </c>
      <c r="D3585" t="s">
        <v>46</v>
      </c>
      <c r="E3585" t="s">
        <v>15</v>
      </c>
      <c r="F3585" t="s">
        <v>288</v>
      </c>
      <c r="G3585" t="s">
        <v>293</v>
      </c>
      <c r="H3585" s="1">
        <v>2017</v>
      </c>
      <c r="I3585" s="2">
        <v>4320</v>
      </c>
      <c r="J3585" s="3">
        <v>8514</v>
      </c>
      <c r="K3585">
        <f>Table1[[#This Row],[Total Revenue + Open]]/Table1[[#This Row],[Qty]]</f>
        <v>1.9708333333333334</v>
      </c>
      <c r="L3585">
        <f>Table1[[#This Row],[Qty]]/Table1[[#This Row],[Total Revenue + Open]]</f>
        <v>0.507399577167019</v>
      </c>
    </row>
    <row r="3586" spans="1:12">
      <c r="A3586" t="s">
        <v>10</v>
      </c>
      <c r="B3586" t="s">
        <v>11</v>
      </c>
      <c r="C3586" t="s">
        <v>119</v>
      </c>
      <c r="D3586" t="s">
        <v>46</v>
      </c>
      <c r="E3586" t="s">
        <v>15</v>
      </c>
      <c r="F3586" t="s">
        <v>288</v>
      </c>
      <c r="G3586" t="s">
        <v>293</v>
      </c>
      <c r="H3586" s="1">
        <v>2017</v>
      </c>
      <c r="I3586" s="2">
        <v>6735</v>
      </c>
      <c r="J3586" s="3">
        <v>13266</v>
      </c>
      <c r="K3586">
        <f>Table1[[#This Row],[Total Revenue + Open]]/Table1[[#This Row],[Qty]]</f>
        <v>1.9697104677060133</v>
      </c>
      <c r="L3586">
        <f>Table1[[#This Row],[Qty]]/Table1[[#This Row],[Total Revenue + Open]]</f>
        <v>0.50768882858435094</v>
      </c>
    </row>
    <row r="3587" spans="1:12">
      <c r="A3587" t="s">
        <v>10</v>
      </c>
      <c r="B3587" t="s">
        <v>11</v>
      </c>
      <c r="C3587" t="s">
        <v>119</v>
      </c>
      <c r="D3587" t="s">
        <v>46</v>
      </c>
      <c r="E3587" t="s">
        <v>15</v>
      </c>
      <c r="F3587" t="s">
        <v>288</v>
      </c>
      <c r="G3587" t="s">
        <v>293</v>
      </c>
      <c r="H3587" s="1">
        <v>2017</v>
      </c>
      <c r="I3587" s="2">
        <v>1610</v>
      </c>
      <c r="J3587" s="3">
        <v>3168</v>
      </c>
      <c r="K3587">
        <f>Table1[[#This Row],[Total Revenue + Open]]/Table1[[#This Row],[Qty]]</f>
        <v>1.9677018633540373</v>
      </c>
      <c r="L3587">
        <f>Table1[[#This Row],[Qty]]/Table1[[#This Row],[Total Revenue + Open]]</f>
        <v>0.50820707070707072</v>
      </c>
    </row>
    <row r="3588" spans="1:12">
      <c r="A3588" t="s">
        <v>10</v>
      </c>
      <c r="B3588" t="s">
        <v>11</v>
      </c>
      <c r="C3588" t="s">
        <v>119</v>
      </c>
      <c r="D3588" t="s">
        <v>46</v>
      </c>
      <c r="E3588" t="s">
        <v>15</v>
      </c>
      <c r="F3588" t="s">
        <v>288</v>
      </c>
      <c r="G3588" t="s">
        <v>293</v>
      </c>
      <c r="H3588" s="1">
        <v>2017</v>
      </c>
      <c r="I3588" s="2">
        <v>3520</v>
      </c>
      <c r="J3588" s="3">
        <v>6930</v>
      </c>
      <c r="K3588">
        <f>Table1[[#This Row],[Total Revenue + Open]]/Table1[[#This Row],[Qty]]</f>
        <v>1.96875</v>
      </c>
      <c r="L3588">
        <f>Table1[[#This Row],[Qty]]/Table1[[#This Row],[Total Revenue + Open]]</f>
        <v>0.50793650793650791</v>
      </c>
    </row>
    <row r="3589" spans="1:12">
      <c r="A3589" t="s">
        <v>10</v>
      </c>
      <c r="B3589" t="s">
        <v>11</v>
      </c>
      <c r="C3589" t="s">
        <v>119</v>
      </c>
      <c r="D3589" t="s">
        <v>46</v>
      </c>
      <c r="E3589" t="s">
        <v>15</v>
      </c>
      <c r="F3589" t="s">
        <v>288</v>
      </c>
      <c r="G3589" t="s">
        <v>294</v>
      </c>
      <c r="H3589" s="1">
        <v>2017</v>
      </c>
      <c r="I3589" s="2">
        <v>1105</v>
      </c>
      <c r="J3589" s="3">
        <v>2178</v>
      </c>
      <c r="K3589">
        <f>Table1[[#This Row],[Total Revenue + Open]]/Table1[[#This Row],[Qty]]</f>
        <v>1.9710407239819006</v>
      </c>
      <c r="L3589">
        <f>Table1[[#This Row],[Qty]]/Table1[[#This Row],[Total Revenue + Open]]</f>
        <v>0.50734618916437102</v>
      </c>
    </row>
    <row r="3590" spans="1:12">
      <c r="A3590" t="s">
        <v>10</v>
      </c>
      <c r="B3590" t="s">
        <v>11</v>
      </c>
      <c r="C3590" t="s">
        <v>119</v>
      </c>
      <c r="D3590" t="s">
        <v>46</v>
      </c>
      <c r="E3590" t="s">
        <v>15</v>
      </c>
      <c r="F3590" t="s">
        <v>191</v>
      </c>
      <c r="G3590" t="s">
        <v>295</v>
      </c>
      <c r="H3590" s="1">
        <v>2019</v>
      </c>
      <c r="I3590" s="2">
        <v>500</v>
      </c>
      <c r="J3590" s="3">
        <v>1245</v>
      </c>
      <c r="K3590">
        <f>Table1[[#This Row],[Total Revenue + Open]]/Table1[[#This Row],[Qty]]</f>
        <v>2.4900000000000002</v>
      </c>
      <c r="L3590">
        <f>Table1[[#This Row],[Qty]]/Table1[[#This Row],[Total Revenue + Open]]</f>
        <v>0.40160642570281124</v>
      </c>
    </row>
    <row r="3591" spans="1:12">
      <c r="A3591" t="s">
        <v>10</v>
      </c>
      <c r="B3591" t="s">
        <v>11</v>
      </c>
      <c r="C3591" t="s">
        <v>119</v>
      </c>
      <c r="D3591" t="s">
        <v>46</v>
      </c>
      <c r="E3591" t="s">
        <v>15</v>
      </c>
      <c r="F3591" t="s">
        <v>191</v>
      </c>
      <c r="G3591" t="s">
        <v>295</v>
      </c>
      <c r="H3591" s="1">
        <v>2019</v>
      </c>
      <c r="I3591" s="2">
        <v>500</v>
      </c>
      <c r="J3591" s="3">
        <v>1245</v>
      </c>
      <c r="K3591">
        <f>Table1[[#This Row],[Total Revenue + Open]]/Table1[[#This Row],[Qty]]</f>
        <v>2.4900000000000002</v>
      </c>
      <c r="L3591">
        <f>Table1[[#This Row],[Qty]]/Table1[[#This Row],[Total Revenue + Open]]</f>
        <v>0.40160642570281124</v>
      </c>
    </row>
    <row r="3592" spans="1:12">
      <c r="A3592" t="s">
        <v>10</v>
      </c>
      <c r="B3592" t="s">
        <v>11</v>
      </c>
      <c r="C3592" t="s">
        <v>119</v>
      </c>
      <c r="D3592" t="s">
        <v>46</v>
      </c>
      <c r="E3592" t="s">
        <v>15</v>
      </c>
      <c r="F3592" t="s">
        <v>191</v>
      </c>
      <c r="G3592" t="s">
        <v>295</v>
      </c>
      <c r="H3592" s="1">
        <v>2019</v>
      </c>
      <c r="I3592" s="2">
        <v>8545</v>
      </c>
      <c r="J3592" s="3">
        <v>21165</v>
      </c>
      <c r="K3592">
        <f>Table1[[#This Row],[Total Revenue + Open]]/Table1[[#This Row],[Qty]]</f>
        <v>2.4768870684610884</v>
      </c>
      <c r="L3592">
        <f>Table1[[#This Row],[Qty]]/Table1[[#This Row],[Total Revenue + Open]]</f>
        <v>0.40373257736829671</v>
      </c>
    </row>
    <row r="3593" spans="1:12">
      <c r="A3593" t="s">
        <v>10</v>
      </c>
      <c r="B3593" t="s">
        <v>11</v>
      </c>
      <c r="C3593" t="s">
        <v>119</v>
      </c>
      <c r="D3593" t="s">
        <v>46</v>
      </c>
      <c r="E3593" t="s">
        <v>15</v>
      </c>
      <c r="F3593" t="s">
        <v>191</v>
      </c>
      <c r="G3593" t="s">
        <v>295</v>
      </c>
      <c r="H3593" s="1">
        <v>2019</v>
      </c>
      <c r="I3593" s="2">
        <v>7035</v>
      </c>
      <c r="J3593" s="3">
        <v>17430</v>
      </c>
      <c r="K3593">
        <f>Table1[[#This Row],[Total Revenue + Open]]/Table1[[#This Row],[Qty]]</f>
        <v>2.4776119402985075</v>
      </c>
      <c r="L3593">
        <f>Table1[[#This Row],[Qty]]/Table1[[#This Row],[Total Revenue + Open]]</f>
        <v>0.40361445783132532</v>
      </c>
    </row>
    <row r="3594" spans="1:12">
      <c r="A3594" t="s">
        <v>10</v>
      </c>
      <c r="B3594" t="s">
        <v>11</v>
      </c>
      <c r="C3594" t="s">
        <v>119</v>
      </c>
      <c r="D3594" t="s">
        <v>46</v>
      </c>
      <c r="E3594" t="s">
        <v>15</v>
      </c>
      <c r="F3594" t="s">
        <v>191</v>
      </c>
      <c r="G3594" t="s">
        <v>295</v>
      </c>
      <c r="H3594" s="1">
        <v>2019</v>
      </c>
      <c r="I3594" s="2">
        <v>17085</v>
      </c>
      <c r="J3594" s="3">
        <v>42330</v>
      </c>
      <c r="K3594">
        <f>Table1[[#This Row],[Total Revenue + Open]]/Table1[[#This Row],[Qty]]</f>
        <v>2.4776119402985075</v>
      </c>
      <c r="L3594">
        <f>Table1[[#This Row],[Qty]]/Table1[[#This Row],[Total Revenue + Open]]</f>
        <v>0.40361445783132532</v>
      </c>
    </row>
    <row r="3595" spans="1:12">
      <c r="A3595" t="s">
        <v>10</v>
      </c>
      <c r="B3595" t="s">
        <v>11</v>
      </c>
      <c r="C3595" t="s">
        <v>119</v>
      </c>
      <c r="D3595" t="s">
        <v>46</v>
      </c>
      <c r="E3595" t="s">
        <v>15</v>
      </c>
      <c r="F3595" t="s">
        <v>191</v>
      </c>
      <c r="G3595" t="s">
        <v>295</v>
      </c>
      <c r="H3595" s="1">
        <v>2019</v>
      </c>
      <c r="I3595" s="2">
        <v>120600</v>
      </c>
      <c r="J3595" s="3">
        <v>298800</v>
      </c>
      <c r="K3595">
        <f>Table1[[#This Row],[Total Revenue + Open]]/Table1[[#This Row],[Qty]]</f>
        <v>2.4776119402985075</v>
      </c>
      <c r="L3595">
        <f>Table1[[#This Row],[Qty]]/Table1[[#This Row],[Total Revenue + Open]]</f>
        <v>0.40361445783132532</v>
      </c>
    </row>
    <row r="3596" spans="1:12">
      <c r="A3596" t="s">
        <v>10</v>
      </c>
      <c r="B3596" t="s">
        <v>11</v>
      </c>
      <c r="C3596" t="s">
        <v>119</v>
      </c>
      <c r="D3596" t="s">
        <v>46</v>
      </c>
      <c r="E3596" t="s">
        <v>15</v>
      </c>
      <c r="F3596" t="s">
        <v>191</v>
      </c>
      <c r="G3596" t="s">
        <v>295</v>
      </c>
      <c r="H3596" s="1">
        <v>2019</v>
      </c>
      <c r="I3596" s="2">
        <v>30655</v>
      </c>
      <c r="J3596" s="3">
        <v>75945</v>
      </c>
      <c r="K3596">
        <f>Table1[[#This Row],[Total Revenue + Open]]/Table1[[#This Row],[Qty]]</f>
        <v>2.4774098841950742</v>
      </c>
      <c r="L3596">
        <f>Table1[[#This Row],[Qty]]/Table1[[#This Row],[Total Revenue + Open]]</f>
        <v>0.40364737639080916</v>
      </c>
    </row>
    <row r="3597" spans="1:12">
      <c r="A3597" t="s">
        <v>10</v>
      </c>
      <c r="B3597" t="s">
        <v>11</v>
      </c>
      <c r="C3597" t="s">
        <v>119</v>
      </c>
      <c r="D3597" t="s">
        <v>46</v>
      </c>
      <c r="E3597" t="s">
        <v>15</v>
      </c>
      <c r="F3597" t="s">
        <v>191</v>
      </c>
      <c r="G3597" t="s">
        <v>295</v>
      </c>
      <c r="H3597" s="1">
        <v>2019</v>
      </c>
      <c r="I3597" s="2">
        <v>22615</v>
      </c>
      <c r="J3597" s="3">
        <v>56025</v>
      </c>
      <c r="K3597">
        <f>Table1[[#This Row],[Total Revenue + Open]]/Table1[[#This Row],[Qty]]</f>
        <v>2.477338049966836</v>
      </c>
      <c r="L3597">
        <f>Table1[[#This Row],[Qty]]/Table1[[#This Row],[Total Revenue + Open]]</f>
        <v>0.4036590807675145</v>
      </c>
    </row>
    <row r="3598" spans="1:12">
      <c r="A3598" t="s">
        <v>10</v>
      </c>
      <c r="B3598" t="s">
        <v>11</v>
      </c>
      <c r="C3598" t="s">
        <v>119</v>
      </c>
      <c r="D3598" t="s">
        <v>46</v>
      </c>
      <c r="E3598" t="s">
        <v>15</v>
      </c>
      <c r="F3598" t="s">
        <v>191</v>
      </c>
      <c r="G3598" t="s">
        <v>295</v>
      </c>
      <c r="H3598" s="1">
        <v>2020</v>
      </c>
      <c r="I3598" s="2">
        <v>19600</v>
      </c>
      <c r="J3598" s="3">
        <v>48555</v>
      </c>
      <c r="K3598">
        <f>Table1[[#This Row],[Total Revenue + Open]]/Table1[[#This Row],[Qty]]</f>
        <v>2.4772959183673469</v>
      </c>
      <c r="L3598">
        <f>Table1[[#This Row],[Qty]]/Table1[[#This Row],[Total Revenue + Open]]</f>
        <v>0.40366594583462051</v>
      </c>
    </row>
    <row r="3599" spans="1:12">
      <c r="A3599" t="s">
        <v>10</v>
      </c>
      <c r="B3599" t="s">
        <v>11</v>
      </c>
      <c r="C3599" t="s">
        <v>119</v>
      </c>
      <c r="D3599" t="s">
        <v>46</v>
      </c>
      <c r="E3599" t="s">
        <v>15</v>
      </c>
      <c r="F3599" t="s">
        <v>191</v>
      </c>
      <c r="G3599" t="s">
        <v>295</v>
      </c>
      <c r="H3599" s="1">
        <v>2020</v>
      </c>
      <c r="I3599" s="2">
        <v>11055</v>
      </c>
      <c r="J3599" s="3">
        <v>27390</v>
      </c>
      <c r="K3599">
        <f>Table1[[#This Row],[Total Revenue + Open]]/Table1[[#This Row],[Qty]]</f>
        <v>2.4776119402985075</v>
      </c>
      <c r="L3599">
        <f>Table1[[#This Row],[Qty]]/Table1[[#This Row],[Total Revenue + Open]]</f>
        <v>0.40361445783132532</v>
      </c>
    </row>
    <row r="3600" spans="1:12">
      <c r="A3600" t="s">
        <v>10</v>
      </c>
      <c r="B3600" t="s">
        <v>11</v>
      </c>
      <c r="C3600" t="s">
        <v>119</v>
      </c>
      <c r="D3600" t="s">
        <v>46</v>
      </c>
      <c r="E3600" t="s">
        <v>15</v>
      </c>
      <c r="F3600" t="s">
        <v>191</v>
      </c>
      <c r="G3600" t="s">
        <v>295</v>
      </c>
      <c r="H3600" s="1">
        <v>2020</v>
      </c>
      <c r="I3600" s="2">
        <v>17590</v>
      </c>
      <c r="J3600" s="3">
        <v>43575</v>
      </c>
      <c r="K3600">
        <f>Table1[[#This Row],[Total Revenue + Open]]/Table1[[#This Row],[Qty]]</f>
        <v>2.4772598067083571</v>
      </c>
      <c r="L3600">
        <f>Table1[[#This Row],[Qty]]/Table1[[#This Row],[Total Revenue + Open]]</f>
        <v>0.4036718301778543</v>
      </c>
    </row>
    <row r="3601" spans="1:12">
      <c r="A3601" t="s">
        <v>10</v>
      </c>
      <c r="B3601" t="s">
        <v>11</v>
      </c>
      <c r="C3601" t="s">
        <v>119</v>
      </c>
      <c r="D3601" t="s">
        <v>46</v>
      </c>
      <c r="E3601" t="s">
        <v>15</v>
      </c>
      <c r="F3601" t="s">
        <v>191</v>
      </c>
      <c r="G3601" t="s">
        <v>295</v>
      </c>
      <c r="H3601" s="1">
        <v>2020</v>
      </c>
      <c r="I3601" s="2">
        <v>13065</v>
      </c>
      <c r="J3601" s="3">
        <v>32370</v>
      </c>
      <c r="K3601">
        <f>Table1[[#This Row],[Total Revenue + Open]]/Table1[[#This Row],[Qty]]</f>
        <v>2.4776119402985075</v>
      </c>
      <c r="L3601">
        <f>Table1[[#This Row],[Qty]]/Table1[[#This Row],[Total Revenue + Open]]</f>
        <v>0.40361445783132532</v>
      </c>
    </row>
    <row r="3602" spans="1:12">
      <c r="A3602" t="s">
        <v>10</v>
      </c>
      <c r="B3602" t="s">
        <v>11</v>
      </c>
      <c r="C3602" t="s">
        <v>119</v>
      </c>
      <c r="D3602" t="s">
        <v>46</v>
      </c>
      <c r="E3602" t="s">
        <v>15</v>
      </c>
      <c r="F3602" t="s">
        <v>191</v>
      </c>
      <c r="G3602" t="s">
        <v>295</v>
      </c>
      <c r="H3602" s="1">
        <v>2020</v>
      </c>
      <c r="I3602" s="2">
        <v>4020</v>
      </c>
      <c r="J3602" s="3">
        <v>9960</v>
      </c>
      <c r="K3602">
        <f>Table1[[#This Row],[Total Revenue + Open]]/Table1[[#This Row],[Qty]]</f>
        <v>2.4776119402985075</v>
      </c>
      <c r="L3602">
        <f>Table1[[#This Row],[Qty]]/Table1[[#This Row],[Total Revenue + Open]]</f>
        <v>0.40361445783132532</v>
      </c>
    </row>
    <row r="3603" spans="1:12">
      <c r="A3603" t="s">
        <v>10</v>
      </c>
      <c r="B3603" t="s">
        <v>11</v>
      </c>
      <c r="C3603" t="s">
        <v>119</v>
      </c>
      <c r="D3603" t="s">
        <v>46</v>
      </c>
      <c r="E3603" t="s">
        <v>15</v>
      </c>
      <c r="F3603" t="s">
        <v>191</v>
      </c>
      <c r="G3603" t="s">
        <v>295</v>
      </c>
      <c r="H3603" s="1">
        <v>2020</v>
      </c>
      <c r="I3603" s="2">
        <v>7035</v>
      </c>
      <c r="J3603" s="3">
        <v>17430</v>
      </c>
      <c r="K3603">
        <f>Table1[[#This Row],[Total Revenue + Open]]/Table1[[#This Row],[Qty]]</f>
        <v>2.4776119402985075</v>
      </c>
      <c r="L3603">
        <f>Table1[[#This Row],[Qty]]/Table1[[#This Row],[Total Revenue + Open]]</f>
        <v>0.40361445783132532</v>
      </c>
    </row>
    <row r="3604" spans="1:12">
      <c r="A3604" t="s">
        <v>10</v>
      </c>
      <c r="B3604" t="s">
        <v>11</v>
      </c>
      <c r="C3604" t="s">
        <v>119</v>
      </c>
      <c r="D3604" t="s">
        <v>46</v>
      </c>
      <c r="E3604" t="s">
        <v>15</v>
      </c>
      <c r="F3604" t="s">
        <v>191</v>
      </c>
      <c r="G3604" t="s">
        <v>295</v>
      </c>
      <c r="H3604" s="1">
        <v>2020</v>
      </c>
      <c r="I3604" s="2">
        <v>9045</v>
      </c>
      <c r="J3604" s="3">
        <v>22410</v>
      </c>
      <c r="K3604">
        <f>Table1[[#This Row],[Total Revenue + Open]]/Table1[[#This Row],[Qty]]</f>
        <v>2.4776119402985075</v>
      </c>
      <c r="L3604">
        <f>Table1[[#This Row],[Qty]]/Table1[[#This Row],[Total Revenue + Open]]</f>
        <v>0.40361445783132532</v>
      </c>
    </row>
    <row r="3605" spans="1:12">
      <c r="A3605" t="s">
        <v>10</v>
      </c>
      <c r="B3605" t="s">
        <v>11</v>
      </c>
      <c r="C3605" t="s">
        <v>119</v>
      </c>
      <c r="D3605" t="s">
        <v>46</v>
      </c>
      <c r="E3605" t="s">
        <v>15</v>
      </c>
      <c r="F3605" t="s">
        <v>191</v>
      </c>
      <c r="G3605" t="s">
        <v>295</v>
      </c>
      <c r="H3605" s="1">
        <v>2020</v>
      </c>
      <c r="I3605" s="2">
        <v>11055</v>
      </c>
      <c r="J3605" s="3">
        <v>27390</v>
      </c>
      <c r="K3605">
        <f>Table1[[#This Row],[Total Revenue + Open]]/Table1[[#This Row],[Qty]]</f>
        <v>2.4776119402985075</v>
      </c>
      <c r="L3605">
        <f>Table1[[#This Row],[Qty]]/Table1[[#This Row],[Total Revenue + Open]]</f>
        <v>0.40361445783132532</v>
      </c>
    </row>
    <row r="3606" spans="1:12">
      <c r="A3606" t="s">
        <v>10</v>
      </c>
      <c r="B3606" t="s">
        <v>11</v>
      </c>
      <c r="C3606" t="s">
        <v>119</v>
      </c>
      <c r="D3606" t="s">
        <v>46</v>
      </c>
      <c r="E3606" t="s">
        <v>15</v>
      </c>
      <c r="F3606" t="s">
        <v>191</v>
      </c>
      <c r="G3606" t="s">
        <v>295</v>
      </c>
      <c r="H3606" s="1">
        <v>2020</v>
      </c>
      <c r="I3606" s="2">
        <v>8040</v>
      </c>
      <c r="J3606" s="3">
        <v>19920</v>
      </c>
      <c r="K3606">
        <f>Table1[[#This Row],[Total Revenue + Open]]/Table1[[#This Row],[Qty]]</f>
        <v>2.4776119402985075</v>
      </c>
      <c r="L3606">
        <f>Table1[[#This Row],[Qty]]/Table1[[#This Row],[Total Revenue + Open]]</f>
        <v>0.40361445783132532</v>
      </c>
    </row>
    <row r="3607" spans="1:12">
      <c r="A3607" t="s">
        <v>10</v>
      </c>
      <c r="B3607" t="s">
        <v>11</v>
      </c>
      <c r="C3607" t="s">
        <v>119</v>
      </c>
      <c r="D3607" t="s">
        <v>46</v>
      </c>
      <c r="E3607" t="s">
        <v>15</v>
      </c>
      <c r="F3607" t="s">
        <v>191</v>
      </c>
      <c r="G3607" t="s">
        <v>295</v>
      </c>
      <c r="H3607" s="1">
        <v>2020</v>
      </c>
      <c r="I3607" s="2">
        <v>11560</v>
      </c>
      <c r="J3607" s="3">
        <v>28635</v>
      </c>
      <c r="K3607">
        <f>Table1[[#This Row],[Total Revenue + Open]]/Table1[[#This Row],[Qty]]</f>
        <v>2.4770761245674739</v>
      </c>
      <c r="L3607">
        <f>Table1[[#This Row],[Qty]]/Table1[[#This Row],[Total Revenue + Open]]</f>
        <v>0.40370176357604332</v>
      </c>
    </row>
    <row r="3608" spans="1:12">
      <c r="A3608" t="s">
        <v>10</v>
      </c>
      <c r="B3608" t="s">
        <v>11</v>
      </c>
      <c r="C3608" t="s">
        <v>119</v>
      </c>
      <c r="D3608" t="s">
        <v>46</v>
      </c>
      <c r="E3608" t="s">
        <v>15</v>
      </c>
      <c r="F3608" t="s">
        <v>191</v>
      </c>
      <c r="G3608" t="s">
        <v>295</v>
      </c>
      <c r="H3608" s="1">
        <v>2020</v>
      </c>
      <c r="I3608" s="2">
        <v>16080</v>
      </c>
      <c r="J3608" s="3">
        <v>39840</v>
      </c>
      <c r="K3608">
        <f>Table1[[#This Row],[Total Revenue + Open]]/Table1[[#This Row],[Qty]]</f>
        <v>2.4776119402985075</v>
      </c>
      <c r="L3608">
        <f>Table1[[#This Row],[Qty]]/Table1[[#This Row],[Total Revenue + Open]]</f>
        <v>0.40361445783132532</v>
      </c>
    </row>
    <row r="3609" spans="1:12">
      <c r="A3609" t="s">
        <v>10</v>
      </c>
      <c r="B3609" t="s">
        <v>11</v>
      </c>
      <c r="C3609" t="s">
        <v>119</v>
      </c>
      <c r="D3609" t="s">
        <v>46</v>
      </c>
      <c r="E3609" t="s">
        <v>15</v>
      </c>
      <c r="F3609" t="s">
        <v>191</v>
      </c>
      <c r="G3609" t="s">
        <v>295</v>
      </c>
      <c r="H3609" s="1">
        <v>2020</v>
      </c>
      <c r="I3609" s="2">
        <v>8040</v>
      </c>
      <c r="J3609" s="3">
        <v>19920</v>
      </c>
      <c r="K3609">
        <f>Table1[[#This Row],[Total Revenue + Open]]/Table1[[#This Row],[Qty]]</f>
        <v>2.4776119402985075</v>
      </c>
      <c r="L3609">
        <f>Table1[[#This Row],[Qty]]/Table1[[#This Row],[Total Revenue + Open]]</f>
        <v>0.40361445783132532</v>
      </c>
    </row>
    <row r="3610" spans="1:12">
      <c r="A3610" t="s">
        <v>10</v>
      </c>
      <c r="B3610" t="s">
        <v>11</v>
      </c>
      <c r="C3610" t="s">
        <v>119</v>
      </c>
      <c r="D3610" t="s">
        <v>46</v>
      </c>
      <c r="E3610" t="s">
        <v>15</v>
      </c>
      <c r="F3610" t="s">
        <v>191</v>
      </c>
      <c r="G3610" t="s">
        <v>295</v>
      </c>
      <c r="H3610" s="1">
        <v>2021</v>
      </c>
      <c r="I3610" s="2">
        <v>17085</v>
      </c>
      <c r="J3610" s="3">
        <v>42330</v>
      </c>
      <c r="K3610">
        <f>Table1[[#This Row],[Total Revenue + Open]]/Table1[[#This Row],[Qty]]</f>
        <v>2.4776119402985075</v>
      </c>
      <c r="L3610">
        <f>Table1[[#This Row],[Qty]]/Table1[[#This Row],[Total Revenue + Open]]</f>
        <v>0.40361445783132532</v>
      </c>
    </row>
    <row r="3611" spans="1:12">
      <c r="A3611" t="s">
        <v>10</v>
      </c>
      <c r="B3611" t="s">
        <v>11</v>
      </c>
      <c r="C3611" t="s">
        <v>119</v>
      </c>
      <c r="D3611" t="s">
        <v>46</v>
      </c>
      <c r="E3611" t="s">
        <v>15</v>
      </c>
      <c r="F3611" t="s">
        <v>191</v>
      </c>
      <c r="G3611" t="s">
        <v>295</v>
      </c>
      <c r="H3611" s="1">
        <v>2021</v>
      </c>
      <c r="I3611" s="2">
        <v>8545</v>
      </c>
      <c r="J3611" s="3">
        <v>21165</v>
      </c>
      <c r="K3611">
        <f>Table1[[#This Row],[Total Revenue + Open]]/Table1[[#This Row],[Qty]]</f>
        <v>2.4768870684610884</v>
      </c>
      <c r="L3611">
        <f>Table1[[#This Row],[Qty]]/Table1[[#This Row],[Total Revenue + Open]]</f>
        <v>0.40373257736829671</v>
      </c>
    </row>
    <row r="3612" spans="1:12">
      <c r="A3612" t="s">
        <v>10</v>
      </c>
      <c r="B3612" t="s">
        <v>11</v>
      </c>
      <c r="C3612" t="s">
        <v>119</v>
      </c>
      <c r="D3612" t="s">
        <v>46</v>
      </c>
      <c r="E3612" t="s">
        <v>15</v>
      </c>
      <c r="F3612" t="s">
        <v>191</v>
      </c>
      <c r="G3612" t="s">
        <v>295</v>
      </c>
      <c r="H3612" s="1">
        <v>2021</v>
      </c>
      <c r="I3612" s="2">
        <v>11560</v>
      </c>
      <c r="J3612" s="3">
        <v>28635</v>
      </c>
      <c r="K3612">
        <f>Table1[[#This Row],[Total Revenue + Open]]/Table1[[#This Row],[Qty]]</f>
        <v>2.4770761245674739</v>
      </c>
      <c r="L3612">
        <f>Table1[[#This Row],[Qty]]/Table1[[#This Row],[Total Revenue + Open]]</f>
        <v>0.40370176357604332</v>
      </c>
    </row>
    <row r="3613" spans="1:12">
      <c r="A3613" t="s">
        <v>10</v>
      </c>
      <c r="B3613" t="s">
        <v>11</v>
      </c>
      <c r="C3613" t="s">
        <v>119</v>
      </c>
      <c r="D3613" t="s">
        <v>46</v>
      </c>
      <c r="E3613" t="s">
        <v>15</v>
      </c>
      <c r="F3613" t="s">
        <v>191</v>
      </c>
      <c r="G3613" t="s">
        <v>295</v>
      </c>
      <c r="H3613" s="1">
        <v>2021</v>
      </c>
      <c r="I3613" s="2">
        <v>6535</v>
      </c>
      <c r="J3613" s="3">
        <v>16185</v>
      </c>
      <c r="K3613">
        <f>Table1[[#This Row],[Total Revenue + Open]]/Table1[[#This Row],[Qty]]</f>
        <v>2.4766641162968632</v>
      </c>
      <c r="L3613">
        <f>Table1[[#This Row],[Qty]]/Table1[[#This Row],[Total Revenue + Open]]</f>
        <v>0.40376892184121099</v>
      </c>
    </row>
    <row r="3614" spans="1:12">
      <c r="A3614" t="s">
        <v>10</v>
      </c>
      <c r="B3614" t="s">
        <v>11</v>
      </c>
      <c r="C3614" t="s">
        <v>119</v>
      </c>
      <c r="D3614" t="s">
        <v>46</v>
      </c>
      <c r="E3614" t="s">
        <v>15</v>
      </c>
      <c r="F3614" t="s">
        <v>191</v>
      </c>
      <c r="G3614" t="s">
        <v>295</v>
      </c>
      <c r="H3614" s="1">
        <v>2021</v>
      </c>
      <c r="I3614" s="2">
        <v>17085</v>
      </c>
      <c r="J3614" s="3">
        <v>42330</v>
      </c>
      <c r="K3614">
        <f>Table1[[#This Row],[Total Revenue + Open]]/Table1[[#This Row],[Qty]]</f>
        <v>2.4776119402985075</v>
      </c>
      <c r="L3614">
        <f>Table1[[#This Row],[Qty]]/Table1[[#This Row],[Total Revenue + Open]]</f>
        <v>0.40361445783132532</v>
      </c>
    </row>
    <row r="3615" spans="1:12">
      <c r="A3615" t="s">
        <v>10</v>
      </c>
      <c r="B3615" t="s">
        <v>11</v>
      </c>
      <c r="C3615" t="s">
        <v>119</v>
      </c>
      <c r="D3615" t="s">
        <v>46</v>
      </c>
      <c r="E3615" t="s">
        <v>15</v>
      </c>
      <c r="F3615" t="s">
        <v>191</v>
      </c>
      <c r="G3615" t="s">
        <v>295</v>
      </c>
      <c r="H3615" s="1">
        <v>2021</v>
      </c>
      <c r="I3615" s="2">
        <v>3015</v>
      </c>
      <c r="J3615" s="3">
        <v>7470</v>
      </c>
      <c r="K3615">
        <f>Table1[[#This Row],[Total Revenue + Open]]/Table1[[#This Row],[Qty]]</f>
        <v>2.4776119402985075</v>
      </c>
      <c r="L3615">
        <f>Table1[[#This Row],[Qty]]/Table1[[#This Row],[Total Revenue + Open]]</f>
        <v>0.40361445783132532</v>
      </c>
    </row>
    <row r="3616" spans="1:12">
      <c r="A3616" t="s">
        <v>10</v>
      </c>
      <c r="B3616" t="s">
        <v>11</v>
      </c>
      <c r="C3616" t="s">
        <v>119</v>
      </c>
      <c r="D3616" t="s">
        <v>46</v>
      </c>
      <c r="E3616" t="s">
        <v>15</v>
      </c>
      <c r="F3616" t="s">
        <v>191</v>
      </c>
      <c r="G3616" t="s">
        <v>295</v>
      </c>
      <c r="H3616" s="1">
        <v>2021</v>
      </c>
      <c r="I3616" s="2">
        <v>2515</v>
      </c>
      <c r="J3616" s="3">
        <v>6225</v>
      </c>
      <c r="K3616">
        <f>Table1[[#This Row],[Total Revenue + Open]]/Table1[[#This Row],[Qty]]</f>
        <v>2.4751491053677932</v>
      </c>
      <c r="L3616">
        <f>Table1[[#This Row],[Qty]]/Table1[[#This Row],[Total Revenue + Open]]</f>
        <v>0.40401606425702813</v>
      </c>
    </row>
    <row r="3617" spans="1:12">
      <c r="A3617" t="s">
        <v>10</v>
      </c>
      <c r="B3617" t="s">
        <v>11</v>
      </c>
      <c r="C3617" t="s">
        <v>119</v>
      </c>
      <c r="D3617" t="s">
        <v>46</v>
      </c>
      <c r="E3617" t="s">
        <v>15</v>
      </c>
      <c r="F3617" t="s">
        <v>191</v>
      </c>
      <c r="G3617" t="s">
        <v>295</v>
      </c>
      <c r="H3617" s="1">
        <v>2021</v>
      </c>
      <c r="I3617" s="2">
        <v>11055</v>
      </c>
      <c r="J3617" s="3">
        <v>27390</v>
      </c>
      <c r="K3617">
        <f>Table1[[#This Row],[Total Revenue + Open]]/Table1[[#This Row],[Qty]]</f>
        <v>2.4776119402985075</v>
      </c>
      <c r="L3617">
        <f>Table1[[#This Row],[Qty]]/Table1[[#This Row],[Total Revenue + Open]]</f>
        <v>0.40361445783132532</v>
      </c>
    </row>
    <row r="3618" spans="1:12">
      <c r="A3618" t="s">
        <v>10</v>
      </c>
      <c r="B3618" t="s">
        <v>11</v>
      </c>
      <c r="C3618" t="s">
        <v>119</v>
      </c>
      <c r="D3618" t="s">
        <v>46</v>
      </c>
      <c r="E3618" t="s">
        <v>15</v>
      </c>
      <c r="F3618" t="s">
        <v>191</v>
      </c>
      <c r="G3618" t="s">
        <v>295</v>
      </c>
      <c r="H3618" s="1">
        <v>2019</v>
      </c>
      <c r="I3618" s="2">
        <v>500</v>
      </c>
      <c r="J3618" s="3">
        <v>1235</v>
      </c>
      <c r="K3618">
        <f>Table1[[#This Row],[Total Revenue + Open]]/Table1[[#This Row],[Qty]]</f>
        <v>2.4700000000000002</v>
      </c>
      <c r="L3618">
        <f>Table1[[#This Row],[Qty]]/Table1[[#This Row],[Total Revenue + Open]]</f>
        <v>0.40485829959514169</v>
      </c>
    </row>
    <row r="3619" spans="1:12">
      <c r="A3619" t="s">
        <v>10</v>
      </c>
      <c r="B3619" t="s">
        <v>11</v>
      </c>
      <c r="C3619" t="s">
        <v>119</v>
      </c>
      <c r="D3619" t="s">
        <v>46</v>
      </c>
      <c r="E3619" t="s">
        <v>15</v>
      </c>
      <c r="F3619" t="s">
        <v>191</v>
      </c>
      <c r="G3619" t="s">
        <v>295</v>
      </c>
      <c r="H3619" s="1">
        <v>2019</v>
      </c>
      <c r="I3619" s="2">
        <v>8040</v>
      </c>
      <c r="J3619" s="3">
        <v>19760</v>
      </c>
      <c r="K3619">
        <f>Table1[[#This Row],[Total Revenue + Open]]/Table1[[#This Row],[Qty]]</f>
        <v>2.4577114427860698</v>
      </c>
      <c r="L3619">
        <f>Table1[[#This Row],[Qty]]/Table1[[#This Row],[Total Revenue + Open]]</f>
        <v>0.40688259109311742</v>
      </c>
    </row>
    <row r="3620" spans="1:12">
      <c r="A3620" t="s">
        <v>10</v>
      </c>
      <c r="B3620" t="s">
        <v>11</v>
      </c>
      <c r="C3620" t="s">
        <v>119</v>
      </c>
      <c r="D3620" t="s">
        <v>46</v>
      </c>
      <c r="E3620" t="s">
        <v>15</v>
      </c>
      <c r="F3620" t="s">
        <v>191</v>
      </c>
      <c r="G3620" t="s">
        <v>295</v>
      </c>
      <c r="H3620" s="1">
        <v>2019</v>
      </c>
      <c r="I3620" s="2">
        <v>5530</v>
      </c>
      <c r="J3620" s="3">
        <v>13585</v>
      </c>
      <c r="K3620">
        <f>Table1[[#This Row],[Total Revenue + Open]]/Table1[[#This Row],[Qty]]</f>
        <v>2.4566003616636527</v>
      </c>
      <c r="L3620">
        <f>Table1[[#This Row],[Qty]]/Table1[[#This Row],[Total Revenue + Open]]</f>
        <v>0.40706661759293339</v>
      </c>
    </row>
    <row r="3621" spans="1:12">
      <c r="A3621" t="s">
        <v>10</v>
      </c>
      <c r="B3621" t="s">
        <v>11</v>
      </c>
      <c r="C3621" t="s">
        <v>119</v>
      </c>
      <c r="D3621" t="s">
        <v>46</v>
      </c>
      <c r="E3621" t="s">
        <v>15</v>
      </c>
      <c r="F3621" t="s">
        <v>191</v>
      </c>
      <c r="G3621" t="s">
        <v>295</v>
      </c>
      <c r="H3621" s="1">
        <v>2020</v>
      </c>
      <c r="I3621" s="2">
        <v>4020</v>
      </c>
      <c r="J3621" s="3">
        <v>9880</v>
      </c>
      <c r="K3621">
        <f>Table1[[#This Row],[Total Revenue + Open]]/Table1[[#This Row],[Qty]]</f>
        <v>2.4577114427860698</v>
      </c>
      <c r="L3621">
        <f>Table1[[#This Row],[Qty]]/Table1[[#This Row],[Total Revenue + Open]]</f>
        <v>0.40688259109311742</v>
      </c>
    </row>
    <row r="3622" spans="1:12">
      <c r="A3622" t="s">
        <v>10</v>
      </c>
      <c r="B3622" t="s">
        <v>11</v>
      </c>
      <c r="C3622" t="s">
        <v>119</v>
      </c>
      <c r="D3622" t="s">
        <v>46</v>
      </c>
      <c r="E3622" t="s">
        <v>15</v>
      </c>
      <c r="F3622" t="s">
        <v>191</v>
      </c>
      <c r="G3622" t="s">
        <v>295</v>
      </c>
      <c r="H3622" s="1">
        <v>2020</v>
      </c>
      <c r="I3622" s="2">
        <v>1005</v>
      </c>
      <c r="J3622" s="3">
        <v>2470</v>
      </c>
      <c r="K3622">
        <f>Table1[[#This Row],[Total Revenue + Open]]/Table1[[#This Row],[Qty]]</f>
        <v>2.4577114427860698</v>
      </c>
      <c r="L3622">
        <f>Table1[[#This Row],[Qty]]/Table1[[#This Row],[Total Revenue + Open]]</f>
        <v>0.40688259109311742</v>
      </c>
    </row>
    <row r="3623" spans="1:12">
      <c r="A3623" t="s">
        <v>10</v>
      </c>
      <c r="B3623" t="s">
        <v>11</v>
      </c>
      <c r="C3623" t="s">
        <v>119</v>
      </c>
      <c r="D3623" t="s">
        <v>46</v>
      </c>
      <c r="E3623" t="s">
        <v>15</v>
      </c>
      <c r="F3623" t="s">
        <v>191</v>
      </c>
      <c r="G3623" t="s">
        <v>295</v>
      </c>
      <c r="H3623" s="1">
        <v>2020</v>
      </c>
      <c r="I3623" s="2">
        <v>8040</v>
      </c>
      <c r="J3623" s="3">
        <v>19760</v>
      </c>
      <c r="K3623">
        <f>Table1[[#This Row],[Total Revenue + Open]]/Table1[[#This Row],[Qty]]</f>
        <v>2.4577114427860698</v>
      </c>
      <c r="L3623">
        <f>Table1[[#This Row],[Qty]]/Table1[[#This Row],[Total Revenue + Open]]</f>
        <v>0.40688259109311742</v>
      </c>
    </row>
    <row r="3624" spans="1:12">
      <c r="A3624" t="s">
        <v>10</v>
      </c>
      <c r="B3624" t="s">
        <v>11</v>
      </c>
      <c r="C3624" t="s">
        <v>119</v>
      </c>
      <c r="D3624" t="s">
        <v>46</v>
      </c>
      <c r="E3624" t="s">
        <v>15</v>
      </c>
      <c r="F3624" t="s">
        <v>191</v>
      </c>
      <c r="G3624" t="s">
        <v>295</v>
      </c>
      <c r="H3624" s="1">
        <v>2020</v>
      </c>
      <c r="I3624" s="2">
        <v>5025</v>
      </c>
      <c r="J3624" s="3">
        <v>12350</v>
      </c>
      <c r="K3624">
        <f>Table1[[#This Row],[Total Revenue + Open]]/Table1[[#This Row],[Qty]]</f>
        <v>2.4577114427860698</v>
      </c>
      <c r="L3624">
        <f>Table1[[#This Row],[Qty]]/Table1[[#This Row],[Total Revenue + Open]]</f>
        <v>0.40688259109311742</v>
      </c>
    </row>
    <row r="3625" spans="1:12">
      <c r="A3625" t="s">
        <v>10</v>
      </c>
      <c r="B3625" t="s">
        <v>11</v>
      </c>
      <c r="C3625" t="s">
        <v>119</v>
      </c>
      <c r="D3625" t="s">
        <v>46</v>
      </c>
      <c r="E3625" t="s">
        <v>15</v>
      </c>
      <c r="F3625" t="s">
        <v>191</v>
      </c>
      <c r="G3625" t="s">
        <v>295</v>
      </c>
      <c r="H3625" s="1">
        <v>2020</v>
      </c>
      <c r="I3625" s="2">
        <v>1005</v>
      </c>
      <c r="J3625" s="3">
        <v>2470</v>
      </c>
      <c r="K3625">
        <f>Table1[[#This Row],[Total Revenue + Open]]/Table1[[#This Row],[Qty]]</f>
        <v>2.4577114427860698</v>
      </c>
      <c r="L3625">
        <f>Table1[[#This Row],[Qty]]/Table1[[#This Row],[Total Revenue + Open]]</f>
        <v>0.40688259109311742</v>
      </c>
    </row>
    <row r="3626" spans="1:12">
      <c r="A3626" t="s">
        <v>10</v>
      </c>
      <c r="B3626" t="s">
        <v>11</v>
      </c>
      <c r="C3626" t="s">
        <v>119</v>
      </c>
      <c r="D3626" t="s">
        <v>46</v>
      </c>
      <c r="E3626" t="s">
        <v>15</v>
      </c>
      <c r="F3626" t="s">
        <v>191</v>
      </c>
      <c r="G3626" t="s">
        <v>295</v>
      </c>
      <c r="H3626" s="1">
        <v>2020</v>
      </c>
      <c r="I3626" s="2">
        <v>1505</v>
      </c>
      <c r="J3626" s="3">
        <v>3705</v>
      </c>
      <c r="K3626">
        <f>Table1[[#This Row],[Total Revenue + Open]]/Table1[[#This Row],[Qty]]</f>
        <v>2.4617940199335546</v>
      </c>
      <c r="L3626">
        <f>Table1[[#This Row],[Qty]]/Table1[[#This Row],[Total Revenue + Open]]</f>
        <v>0.40620782726045884</v>
      </c>
    </row>
    <row r="3627" spans="1:12">
      <c r="A3627" t="s">
        <v>10</v>
      </c>
      <c r="B3627" t="s">
        <v>11</v>
      </c>
      <c r="C3627" t="s">
        <v>119</v>
      </c>
      <c r="D3627" t="s">
        <v>46</v>
      </c>
      <c r="E3627" t="s">
        <v>15</v>
      </c>
      <c r="F3627" t="s">
        <v>191</v>
      </c>
      <c r="G3627" t="s">
        <v>295</v>
      </c>
      <c r="H3627" s="1">
        <v>2020</v>
      </c>
      <c r="I3627" s="2">
        <v>2010</v>
      </c>
      <c r="J3627" s="3">
        <v>4940</v>
      </c>
      <c r="K3627">
        <f>Table1[[#This Row],[Total Revenue + Open]]/Table1[[#This Row],[Qty]]</f>
        <v>2.4577114427860698</v>
      </c>
      <c r="L3627">
        <f>Table1[[#This Row],[Qty]]/Table1[[#This Row],[Total Revenue + Open]]</f>
        <v>0.40688259109311742</v>
      </c>
    </row>
    <row r="3628" spans="1:12">
      <c r="A3628" t="s">
        <v>10</v>
      </c>
      <c r="B3628" t="s">
        <v>11</v>
      </c>
      <c r="C3628" t="s">
        <v>119</v>
      </c>
      <c r="D3628" t="s">
        <v>46</v>
      </c>
      <c r="E3628" t="s">
        <v>15</v>
      </c>
      <c r="F3628" t="s">
        <v>191</v>
      </c>
      <c r="G3628" t="s">
        <v>295</v>
      </c>
      <c r="H3628" s="1">
        <v>2020</v>
      </c>
      <c r="I3628" s="2">
        <v>6030</v>
      </c>
      <c r="J3628" s="3">
        <v>14820</v>
      </c>
      <c r="K3628">
        <f>Table1[[#This Row],[Total Revenue + Open]]/Table1[[#This Row],[Qty]]</f>
        <v>2.4577114427860698</v>
      </c>
      <c r="L3628">
        <f>Table1[[#This Row],[Qty]]/Table1[[#This Row],[Total Revenue + Open]]</f>
        <v>0.40688259109311742</v>
      </c>
    </row>
    <row r="3629" spans="1:12">
      <c r="A3629" t="s">
        <v>10</v>
      </c>
      <c r="B3629" t="s">
        <v>11</v>
      </c>
      <c r="C3629" t="s">
        <v>119</v>
      </c>
      <c r="D3629" t="s">
        <v>46</v>
      </c>
      <c r="E3629" t="s">
        <v>15</v>
      </c>
      <c r="F3629" t="s">
        <v>191</v>
      </c>
      <c r="G3629" t="s">
        <v>295</v>
      </c>
      <c r="H3629" s="1">
        <v>2020</v>
      </c>
      <c r="I3629" s="2">
        <v>1005</v>
      </c>
      <c r="J3629" s="3">
        <v>2470</v>
      </c>
      <c r="K3629">
        <f>Table1[[#This Row],[Total Revenue + Open]]/Table1[[#This Row],[Qty]]</f>
        <v>2.4577114427860698</v>
      </c>
      <c r="L3629">
        <f>Table1[[#This Row],[Qty]]/Table1[[#This Row],[Total Revenue + Open]]</f>
        <v>0.40688259109311742</v>
      </c>
    </row>
    <row r="3630" spans="1:12">
      <c r="A3630" t="s">
        <v>10</v>
      </c>
      <c r="B3630" t="s">
        <v>11</v>
      </c>
      <c r="C3630" t="s">
        <v>119</v>
      </c>
      <c r="D3630" t="s">
        <v>46</v>
      </c>
      <c r="E3630" t="s">
        <v>15</v>
      </c>
      <c r="F3630" t="s">
        <v>191</v>
      </c>
      <c r="G3630" t="s">
        <v>295</v>
      </c>
      <c r="H3630" s="1">
        <v>2021</v>
      </c>
      <c r="I3630" s="2">
        <v>2515</v>
      </c>
      <c r="J3630" s="3">
        <v>6175</v>
      </c>
      <c r="K3630">
        <f>Table1[[#This Row],[Total Revenue + Open]]/Table1[[#This Row],[Qty]]</f>
        <v>2.4552683896620278</v>
      </c>
      <c r="L3630">
        <f>Table1[[#This Row],[Qty]]/Table1[[#This Row],[Total Revenue + Open]]</f>
        <v>0.40728744939271255</v>
      </c>
    </row>
    <row r="3631" spans="1:12">
      <c r="A3631" t="s">
        <v>10</v>
      </c>
      <c r="B3631" t="s">
        <v>11</v>
      </c>
      <c r="C3631" t="s">
        <v>119</v>
      </c>
      <c r="D3631" t="s">
        <v>46</v>
      </c>
      <c r="E3631" t="s">
        <v>15</v>
      </c>
      <c r="F3631" t="s">
        <v>191</v>
      </c>
      <c r="G3631" t="s">
        <v>295</v>
      </c>
      <c r="H3631" s="1">
        <v>2021</v>
      </c>
      <c r="I3631" s="2">
        <v>2010</v>
      </c>
      <c r="J3631" s="3">
        <v>4940</v>
      </c>
      <c r="K3631">
        <f>Table1[[#This Row],[Total Revenue + Open]]/Table1[[#This Row],[Qty]]</f>
        <v>2.4577114427860698</v>
      </c>
      <c r="L3631">
        <f>Table1[[#This Row],[Qty]]/Table1[[#This Row],[Total Revenue + Open]]</f>
        <v>0.40688259109311742</v>
      </c>
    </row>
    <row r="3632" spans="1:12">
      <c r="A3632" t="s">
        <v>10</v>
      </c>
      <c r="B3632" t="s">
        <v>11</v>
      </c>
      <c r="C3632" t="s">
        <v>119</v>
      </c>
      <c r="D3632" t="s">
        <v>46</v>
      </c>
      <c r="E3632" t="s">
        <v>15</v>
      </c>
      <c r="F3632" t="s">
        <v>191</v>
      </c>
      <c r="G3632" t="s">
        <v>295</v>
      </c>
      <c r="H3632" s="1">
        <v>2021</v>
      </c>
      <c r="I3632" s="2">
        <v>1005</v>
      </c>
      <c r="J3632" s="3">
        <v>2470</v>
      </c>
      <c r="K3632">
        <f>Table1[[#This Row],[Total Revenue + Open]]/Table1[[#This Row],[Qty]]</f>
        <v>2.4577114427860698</v>
      </c>
      <c r="L3632">
        <f>Table1[[#This Row],[Qty]]/Table1[[#This Row],[Total Revenue + Open]]</f>
        <v>0.40688259109311742</v>
      </c>
    </row>
    <row r="3633" spans="1:12">
      <c r="A3633" t="s">
        <v>10</v>
      </c>
      <c r="B3633" t="s">
        <v>11</v>
      </c>
      <c r="C3633" t="s">
        <v>119</v>
      </c>
      <c r="D3633" t="s">
        <v>46</v>
      </c>
      <c r="E3633" t="s">
        <v>15</v>
      </c>
      <c r="F3633" t="s">
        <v>191</v>
      </c>
      <c r="G3633" t="s">
        <v>295</v>
      </c>
      <c r="H3633" s="1">
        <v>2021</v>
      </c>
      <c r="I3633" s="2">
        <v>500</v>
      </c>
      <c r="J3633" s="3">
        <v>1235</v>
      </c>
      <c r="K3633">
        <f>Table1[[#This Row],[Total Revenue + Open]]/Table1[[#This Row],[Qty]]</f>
        <v>2.4700000000000002</v>
      </c>
      <c r="L3633">
        <f>Table1[[#This Row],[Qty]]/Table1[[#This Row],[Total Revenue + Open]]</f>
        <v>0.40485829959514169</v>
      </c>
    </row>
    <row r="3634" spans="1:12">
      <c r="A3634" t="s">
        <v>10</v>
      </c>
      <c r="B3634" t="s">
        <v>11</v>
      </c>
      <c r="C3634" t="s">
        <v>119</v>
      </c>
      <c r="D3634" t="s">
        <v>46</v>
      </c>
      <c r="E3634" t="s">
        <v>15</v>
      </c>
      <c r="F3634" t="s">
        <v>191</v>
      </c>
      <c r="G3634" t="s">
        <v>295</v>
      </c>
      <c r="H3634" s="1">
        <v>2021</v>
      </c>
      <c r="I3634" s="2">
        <v>5025</v>
      </c>
      <c r="J3634" s="3">
        <v>12350</v>
      </c>
      <c r="K3634">
        <f>Table1[[#This Row],[Total Revenue + Open]]/Table1[[#This Row],[Qty]]</f>
        <v>2.4577114427860698</v>
      </c>
      <c r="L3634">
        <f>Table1[[#This Row],[Qty]]/Table1[[#This Row],[Total Revenue + Open]]</f>
        <v>0.40688259109311742</v>
      </c>
    </row>
    <row r="3635" spans="1:12" hidden="1">
      <c r="A3635" t="s">
        <v>544</v>
      </c>
      <c r="B3635" t="s">
        <v>11</v>
      </c>
      <c r="C3635" t="s">
        <v>73</v>
      </c>
      <c r="D3635" t="s">
        <v>550</v>
      </c>
      <c r="E3635" t="s">
        <v>15</v>
      </c>
      <c r="F3635" t="s">
        <v>80</v>
      </c>
      <c r="G3635" t="s">
        <v>84</v>
      </c>
      <c r="H3635" s="1">
        <v>2022</v>
      </c>
      <c r="I3635" s="2">
        <v>3015</v>
      </c>
      <c r="J3635" s="3">
        <v>3345.4256823606001</v>
      </c>
      <c r="K3635">
        <f>Table1[[#This Row],[Total Revenue + Open]]/Table1[[#This Row],[Qty]]</f>
        <v>1.1095939244977115</v>
      </c>
      <c r="L3635">
        <f>Table1[[#This Row],[Total Revenue + Open]]/Table1[[#This Row],[Qty]]</f>
        <v>1.1095939244977115</v>
      </c>
    </row>
    <row r="3636" spans="1:12" hidden="1">
      <c r="A3636" t="s">
        <v>544</v>
      </c>
      <c r="B3636" t="s">
        <v>11</v>
      </c>
      <c r="C3636" t="s">
        <v>73</v>
      </c>
      <c r="D3636" t="s">
        <v>545</v>
      </c>
      <c r="E3636" t="s">
        <v>15</v>
      </c>
      <c r="F3636" t="s">
        <v>566</v>
      </c>
      <c r="G3636" t="s">
        <v>569</v>
      </c>
      <c r="H3636" s="1">
        <v>2022</v>
      </c>
      <c r="I3636" s="2">
        <v>3870</v>
      </c>
      <c r="J3636" s="3">
        <v>3287.2042046121001</v>
      </c>
      <c r="K3636">
        <f>Table1[[#This Row],[Total Revenue + Open]]/Table1[[#This Row],[Qty]]</f>
        <v>0.84940677121759689</v>
      </c>
      <c r="L3636">
        <f>Table1[[#This Row],[Total Revenue + Open]]/Table1[[#This Row],[Qty]]</f>
        <v>0.84940677121759689</v>
      </c>
    </row>
    <row r="3637" spans="1:12" hidden="1">
      <c r="A3637" t="s">
        <v>544</v>
      </c>
      <c r="B3637" t="s">
        <v>11</v>
      </c>
      <c r="C3637" t="s">
        <v>119</v>
      </c>
      <c r="D3637" t="s">
        <v>592</v>
      </c>
      <c r="E3637" t="s">
        <v>15</v>
      </c>
      <c r="F3637" t="s">
        <v>36</v>
      </c>
      <c r="G3637" t="s">
        <v>384</v>
      </c>
      <c r="H3637" s="1">
        <v>2022</v>
      </c>
      <c r="I3637" s="2">
        <v>2340</v>
      </c>
      <c r="J3637" s="3">
        <v>3185.25</v>
      </c>
      <c r="K3637">
        <f>Table1[[#This Row],[Total Revenue + Open]]/Table1[[#This Row],[Qty]]</f>
        <v>1.3612179487179488</v>
      </c>
      <c r="L3637">
        <f>Table1[[#This Row],[Total Revenue + Open]]/Table1[[#This Row],[Qty]]</f>
        <v>1.3612179487179488</v>
      </c>
    </row>
    <row r="3638" spans="1:12" hidden="1">
      <c r="A3638" t="s">
        <v>544</v>
      </c>
      <c r="B3638" t="s">
        <v>11</v>
      </c>
      <c r="C3638" t="s">
        <v>119</v>
      </c>
      <c r="D3638" t="s">
        <v>592</v>
      </c>
      <c r="E3638" t="s">
        <v>15</v>
      </c>
      <c r="F3638" t="s">
        <v>36</v>
      </c>
      <c r="G3638" t="s">
        <v>385</v>
      </c>
      <c r="H3638" s="1">
        <v>2022</v>
      </c>
      <c r="I3638" s="2">
        <v>2340</v>
      </c>
      <c r="J3638" s="3">
        <v>3185.25</v>
      </c>
      <c r="K3638">
        <f>Table1[[#This Row],[Total Revenue + Open]]/Table1[[#This Row],[Qty]]</f>
        <v>1.3612179487179488</v>
      </c>
      <c r="L3638">
        <f>Table1[[#This Row],[Total Revenue + Open]]/Table1[[#This Row],[Qty]]</f>
        <v>1.3612179487179488</v>
      </c>
    </row>
    <row r="3639" spans="1:12" hidden="1">
      <c r="A3639" t="s">
        <v>544</v>
      </c>
      <c r="B3639" t="s">
        <v>11</v>
      </c>
      <c r="C3639" t="s">
        <v>73</v>
      </c>
      <c r="D3639" t="s">
        <v>545</v>
      </c>
      <c r="E3639" t="s">
        <v>15</v>
      </c>
      <c r="F3639" t="s">
        <v>566</v>
      </c>
      <c r="G3639" t="s">
        <v>569</v>
      </c>
      <c r="H3639" s="1">
        <v>2022</v>
      </c>
      <c r="I3639" s="2">
        <v>3770</v>
      </c>
      <c r="J3639" s="3">
        <v>3175.2973375627998</v>
      </c>
      <c r="K3639">
        <f>Table1[[#This Row],[Total Revenue + Open]]/Table1[[#This Row],[Qty]]</f>
        <v>0.8422539356930504</v>
      </c>
      <c r="L3639">
        <f>Table1[[#This Row],[Total Revenue + Open]]/Table1[[#This Row],[Qty]]</f>
        <v>0.8422539356930504</v>
      </c>
    </row>
    <row r="3640" spans="1:12" hidden="1">
      <c r="A3640" t="s">
        <v>544</v>
      </c>
      <c r="B3640" t="s">
        <v>11</v>
      </c>
      <c r="C3640" t="s">
        <v>73</v>
      </c>
      <c r="D3640" t="s">
        <v>550</v>
      </c>
      <c r="E3640" t="s">
        <v>15</v>
      </c>
      <c r="F3640" t="s">
        <v>80</v>
      </c>
      <c r="G3640" t="s">
        <v>82</v>
      </c>
      <c r="H3640" s="1">
        <v>2022</v>
      </c>
      <c r="I3640" s="2">
        <v>2665</v>
      </c>
      <c r="J3640" s="3">
        <v>3163.5027944458998</v>
      </c>
      <c r="K3640">
        <f>Table1[[#This Row],[Total Revenue + Open]]/Table1[[#This Row],[Qty]]</f>
        <v>1.1870554575781989</v>
      </c>
      <c r="L3640">
        <f>Table1[[#This Row],[Total Revenue + Open]]/Table1[[#This Row],[Qty]]</f>
        <v>1.1870554575781989</v>
      </c>
    </row>
    <row r="3641" spans="1:12" hidden="1">
      <c r="A3641" t="s">
        <v>544</v>
      </c>
      <c r="B3641" t="s">
        <v>11</v>
      </c>
      <c r="C3641" t="s">
        <v>73</v>
      </c>
      <c r="D3641" t="s">
        <v>550</v>
      </c>
      <c r="E3641" t="s">
        <v>15</v>
      </c>
      <c r="F3641" t="s">
        <v>80</v>
      </c>
      <c r="G3641" t="s">
        <v>84</v>
      </c>
      <c r="H3641" s="1">
        <v>2022</v>
      </c>
      <c r="I3641" s="2">
        <v>2665</v>
      </c>
      <c r="J3641" s="3">
        <v>3163.5027944458998</v>
      </c>
      <c r="K3641">
        <f>Table1[[#This Row],[Total Revenue + Open]]/Table1[[#This Row],[Qty]]</f>
        <v>1.1870554575781989</v>
      </c>
      <c r="L3641">
        <f>Table1[[#This Row],[Total Revenue + Open]]/Table1[[#This Row],[Qty]]</f>
        <v>1.1870554575781989</v>
      </c>
    </row>
    <row r="3642" spans="1:12" hidden="1">
      <c r="A3642" t="s">
        <v>544</v>
      </c>
      <c r="B3642" t="s">
        <v>11</v>
      </c>
      <c r="C3642" t="s">
        <v>73</v>
      </c>
      <c r="D3642" t="s">
        <v>545</v>
      </c>
      <c r="E3642" t="s">
        <v>15</v>
      </c>
      <c r="F3642" t="s">
        <v>566</v>
      </c>
      <c r="G3642" t="s">
        <v>569</v>
      </c>
      <c r="H3642" s="1">
        <v>2022</v>
      </c>
      <c r="I3642" s="2">
        <v>3695</v>
      </c>
      <c r="J3642" s="3">
        <v>3155.1551010666999</v>
      </c>
      <c r="K3642">
        <f>Table1[[#This Row],[Total Revenue + Open]]/Table1[[#This Row],[Qty]]</f>
        <v>0.85389853885431666</v>
      </c>
      <c r="L3642">
        <f>Table1[[#This Row],[Total Revenue + Open]]/Table1[[#This Row],[Qty]]</f>
        <v>0.85389853885431666</v>
      </c>
    </row>
    <row r="3643" spans="1:12" hidden="1">
      <c r="A3643" t="s">
        <v>544</v>
      </c>
      <c r="B3643" t="s">
        <v>11</v>
      </c>
      <c r="C3643" t="s">
        <v>119</v>
      </c>
      <c r="D3643" t="s">
        <v>580</v>
      </c>
      <c r="E3643" t="s">
        <v>15</v>
      </c>
      <c r="F3643" t="s">
        <v>36</v>
      </c>
      <c r="G3643" t="s">
        <v>384</v>
      </c>
      <c r="H3643" s="1">
        <v>2022</v>
      </c>
      <c r="I3643" s="2">
        <v>2315</v>
      </c>
      <c r="J3643" s="3">
        <v>3151</v>
      </c>
      <c r="K3643">
        <f>Table1[[#This Row],[Total Revenue + Open]]/Table1[[#This Row],[Qty]]</f>
        <v>1.3611231101511878</v>
      </c>
      <c r="L3643">
        <f>Table1[[#This Row],[Total Revenue + Open]]/Table1[[#This Row],[Qty]]</f>
        <v>1.3611231101511878</v>
      </c>
    </row>
    <row r="3644" spans="1:12" hidden="1">
      <c r="A3644" t="s">
        <v>544</v>
      </c>
      <c r="B3644" t="s">
        <v>11</v>
      </c>
      <c r="C3644" t="s">
        <v>119</v>
      </c>
      <c r="D3644" t="s">
        <v>580</v>
      </c>
      <c r="E3644" t="s">
        <v>15</v>
      </c>
      <c r="F3644" t="s">
        <v>36</v>
      </c>
      <c r="G3644" t="s">
        <v>385</v>
      </c>
      <c r="H3644" s="1">
        <v>2022</v>
      </c>
      <c r="I3644" s="2">
        <v>2315</v>
      </c>
      <c r="J3644" s="3">
        <v>3151</v>
      </c>
      <c r="K3644">
        <f>Table1[[#This Row],[Total Revenue + Open]]/Table1[[#This Row],[Qty]]</f>
        <v>1.3611231101511878</v>
      </c>
      <c r="L3644">
        <f>Table1[[#This Row],[Total Revenue + Open]]/Table1[[#This Row],[Qty]]</f>
        <v>1.3611231101511878</v>
      </c>
    </row>
    <row r="3645" spans="1:12" hidden="1">
      <c r="A3645" t="s">
        <v>544</v>
      </c>
      <c r="B3645" t="s">
        <v>11</v>
      </c>
      <c r="C3645" t="s">
        <v>73</v>
      </c>
      <c r="D3645" t="s">
        <v>545</v>
      </c>
      <c r="E3645" t="s">
        <v>15</v>
      </c>
      <c r="F3645" t="s">
        <v>566</v>
      </c>
      <c r="G3645" t="s">
        <v>569</v>
      </c>
      <c r="H3645" s="1">
        <v>2022</v>
      </c>
      <c r="I3645" s="2">
        <v>3670</v>
      </c>
      <c r="J3645" s="3">
        <v>3133.6914609234</v>
      </c>
      <c r="K3645">
        <f>Table1[[#This Row],[Total Revenue + Open]]/Table1[[#This Row],[Qty]]</f>
        <v>0.85386688308539505</v>
      </c>
      <c r="L3645">
        <f>Table1[[#This Row],[Total Revenue + Open]]/Table1[[#This Row],[Qty]]</f>
        <v>0.85386688308539505</v>
      </c>
    </row>
    <row r="3646" spans="1:12" hidden="1">
      <c r="A3646" t="s">
        <v>544</v>
      </c>
      <c r="B3646" t="s">
        <v>11</v>
      </c>
      <c r="C3646" t="s">
        <v>73</v>
      </c>
      <c r="D3646" t="s">
        <v>550</v>
      </c>
      <c r="E3646" t="s">
        <v>15</v>
      </c>
      <c r="F3646" t="s">
        <v>80</v>
      </c>
      <c r="G3646" t="s">
        <v>82</v>
      </c>
      <c r="H3646" s="1">
        <v>2022</v>
      </c>
      <c r="I3646" s="2">
        <v>2615</v>
      </c>
      <c r="J3646" s="3">
        <v>3091.2602988133999</v>
      </c>
      <c r="K3646">
        <f>Table1[[#This Row],[Total Revenue + Open]]/Table1[[#This Row],[Qty]]</f>
        <v>1.1821263092976673</v>
      </c>
      <c r="L3646">
        <f>Table1[[#This Row],[Total Revenue + Open]]/Table1[[#This Row],[Qty]]</f>
        <v>1.1821263092976673</v>
      </c>
    </row>
    <row r="3647" spans="1:12" hidden="1">
      <c r="A3647" t="s">
        <v>544</v>
      </c>
      <c r="B3647" t="s">
        <v>11</v>
      </c>
      <c r="C3647" t="s">
        <v>73</v>
      </c>
      <c r="D3647" t="s">
        <v>550</v>
      </c>
      <c r="E3647" t="s">
        <v>15</v>
      </c>
      <c r="F3647" t="s">
        <v>80</v>
      </c>
      <c r="G3647" t="s">
        <v>84</v>
      </c>
      <c r="H3647" s="1">
        <v>2022</v>
      </c>
      <c r="I3647" s="2">
        <v>2615</v>
      </c>
      <c r="J3647" s="3">
        <v>3091.2602988133999</v>
      </c>
      <c r="K3647">
        <f>Table1[[#This Row],[Total Revenue + Open]]/Table1[[#This Row],[Qty]]</f>
        <v>1.1821263092976673</v>
      </c>
      <c r="L3647">
        <f>Table1[[#This Row],[Total Revenue + Open]]/Table1[[#This Row],[Qty]]</f>
        <v>1.1821263092976673</v>
      </c>
    </row>
    <row r="3648" spans="1:12" hidden="1">
      <c r="A3648" t="s">
        <v>544</v>
      </c>
      <c r="B3648" t="s">
        <v>11</v>
      </c>
      <c r="C3648" t="s">
        <v>73</v>
      </c>
      <c r="D3648" t="s">
        <v>550</v>
      </c>
      <c r="E3648" t="s">
        <v>15</v>
      </c>
      <c r="F3648" t="s">
        <v>80</v>
      </c>
      <c r="G3648" t="s">
        <v>82</v>
      </c>
      <c r="H3648" s="1">
        <v>2022</v>
      </c>
      <c r="I3648" s="2">
        <v>2590</v>
      </c>
      <c r="J3648" s="3">
        <v>3061.5366420939999</v>
      </c>
      <c r="K3648">
        <f>Table1[[#This Row],[Total Revenue + Open]]/Table1[[#This Row],[Qty]]</f>
        <v>1.182060479572973</v>
      </c>
      <c r="L3648">
        <f>Table1[[#This Row],[Total Revenue + Open]]/Table1[[#This Row],[Qty]]</f>
        <v>1.182060479572973</v>
      </c>
    </row>
    <row r="3649" spans="1:12" hidden="1">
      <c r="A3649" t="s">
        <v>544</v>
      </c>
      <c r="B3649" t="s">
        <v>11</v>
      </c>
      <c r="C3649" t="s">
        <v>73</v>
      </c>
      <c r="D3649" t="s">
        <v>550</v>
      </c>
      <c r="E3649" t="s">
        <v>15</v>
      </c>
      <c r="F3649" t="s">
        <v>80</v>
      </c>
      <c r="G3649" t="s">
        <v>84</v>
      </c>
      <c r="H3649" s="1">
        <v>2022</v>
      </c>
      <c r="I3649" s="2">
        <v>2590</v>
      </c>
      <c r="J3649" s="3">
        <v>3061.5366420939999</v>
      </c>
      <c r="K3649">
        <f>Table1[[#This Row],[Total Revenue + Open]]/Table1[[#This Row],[Qty]]</f>
        <v>1.182060479572973</v>
      </c>
      <c r="L3649">
        <f>Table1[[#This Row],[Total Revenue + Open]]/Table1[[#This Row],[Qty]]</f>
        <v>1.182060479572973</v>
      </c>
    </row>
    <row r="3650" spans="1:12" hidden="1">
      <c r="A3650" t="s">
        <v>544</v>
      </c>
      <c r="B3650" t="s">
        <v>11</v>
      </c>
      <c r="C3650" t="s">
        <v>119</v>
      </c>
      <c r="D3650" t="s">
        <v>580</v>
      </c>
      <c r="E3650" t="s">
        <v>15</v>
      </c>
      <c r="F3650" t="s">
        <v>36</v>
      </c>
      <c r="G3650" t="s">
        <v>384</v>
      </c>
      <c r="H3650" s="1">
        <v>2022</v>
      </c>
      <c r="I3650" s="2">
        <v>2115</v>
      </c>
      <c r="J3650" s="3">
        <v>2877</v>
      </c>
      <c r="K3650">
        <f>Table1[[#This Row],[Total Revenue + Open]]/Table1[[#This Row],[Qty]]</f>
        <v>1.3602836879432625</v>
      </c>
      <c r="L3650">
        <f>Table1[[#This Row],[Total Revenue + Open]]/Table1[[#This Row],[Qty]]</f>
        <v>1.3602836879432625</v>
      </c>
    </row>
    <row r="3651" spans="1:12" hidden="1">
      <c r="A3651" t="s">
        <v>544</v>
      </c>
      <c r="B3651" t="s">
        <v>11</v>
      </c>
      <c r="C3651" t="s">
        <v>119</v>
      </c>
      <c r="D3651" t="s">
        <v>580</v>
      </c>
      <c r="E3651" t="s">
        <v>15</v>
      </c>
      <c r="F3651" t="s">
        <v>36</v>
      </c>
      <c r="G3651" t="s">
        <v>385</v>
      </c>
      <c r="H3651" s="1">
        <v>2022</v>
      </c>
      <c r="I3651" s="2">
        <v>2115</v>
      </c>
      <c r="J3651" s="3">
        <v>2877</v>
      </c>
      <c r="K3651">
        <f>Table1[[#This Row],[Total Revenue + Open]]/Table1[[#This Row],[Qty]]</f>
        <v>1.3602836879432625</v>
      </c>
      <c r="L3651">
        <f>Table1[[#This Row],[Total Revenue + Open]]/Table1[[#This Row],[Qty]]</f>
        <v>1.3602836879432625</v>
      </c>
    </row>
    <row r="3652" spans="1:12" hidden="1">
      <c r="A3652" t="s">
        <v>544</v>
      </c>
      <c r="B3652" t="s">
        <v>11</v>
      </c>
      <c r="C3652" t="s">
        <v>119</v>
      </c>
      <c r="D3652" t="s">
        <v>580</v>
      </c>
      <c r="E3652" t="s">
        <v>15</v>
      </c>
      <c r="F3652" t="s">
        <v>204</v>
      </c>
      <c r="G3652" t="s">
        <v>205</v>
      </c>
      <c r="H3652" s="1">
        <v>2022</v>
      </c>
      <c r="I3652" s="2">
        <v>1060</v>
      </c>
      <c r="J3652" s="3">
        <v>2877</v>
      </c>
      <c r="K3652">
        <f>Table1[[#This Row],[Total Revenue + Open]]/Table1[[#This Row],[Qty]]</f>
        <v>2.7141509433962265</v>
      </c>
      <c r="L3652">
        <f>Table1[[#This Row],[Total Revenue + Open]]/Table1[[#This Row],[Qty]]</f>
        <v>2.7141509433962265</v>
      </c>
    </row>
    <row r="3653" spans="1:12" hidden="1">
      <c r="A3653" t="s">
        <v>544</v>
      </c>
      <c r="B3653" t="s">
        <v>11</v>
      </c>
      <c r="C3653" t="s">
        <v>119</v>
      </c>
      <c r="D3653" t="s">
        <v>580</v>
      </c>
      <c r="E3653" t="s">
        <v>15</v>
      </c>
      <c r="F3653" t="s">
        <v>204</v>
      </c>
      <c r="G3653" t="s">
        <v>206</v>
      </c>
      <c r="H3653" s="1">
        <v>2022</v>
      </c>
      <c r="I3653" s="2">
        <v>1060</v>
      </c>
      <c r="J3653" s="3">
        <v>2877</v>
      </c>
      <c r="K3653">
        <f>Table1[[#This Row],[Total Revenue + Open]]/Table1[[#This Row],[Qty]]</f>
        <v>2.7141509433962265</v>
      </c>
      <c r="L3653">
        <f>Table1[[#This Row],[Total Revenue + Open]]/Table1[[#This Row],[Qty]]</f>
        <v>2.7141509433962265</v>
      </c>
    </row>
    <row r="3654" spans="1:12" hidden="1">
      <c r="A3654" t="s">
        <v>544</v>
      </c>
      <c r="B3654" t="s">
        <v>11</v>
      </c>
      <c r="C3654" t="s">
        <v>119</v>
      </c>
      <c r="D3654" t="s">
        <v>580</v>
      </c>
      <c r="E3654" t="s">
        <v>15</v>
      </c>
      <c r="F3654" t="s">
        <v>210</v>
      </c>
      <c r="G3654" t="s">
        <v>211</v>
      </c>
      <c r="H3654" s="1">
        <v>2022</v>
      </c>
      <c r="I3654" s="2">
        <v>1410</v>
      </c>
      <c r="J3654" s="3">
        <v>2856</v>
      </c>
      <c r="K3654">
        <f>Table1[[#This Row],[Total Revenue + Open]]/Table1[[#This Row],[Qty]]</f>
        <v>2.0255319148936168</v>
      </c>
      <c r="L3654">
        <f>Table1[[#This Row],[Total Revenue + Open]]/Table1[[#This Row],[Qty]]</f>
        <v>2.0255319148936168</v>
      </c>
    </row>
    <row r="3655" spans="1:12" hidden="1">
      <c r="A3655" t="s">
        <v>544</v>
      </c>
      <c r="B3655" t="s">
        <v>11</v>
      </c>
      <c r="C3655" t="s">
        <v>119</v>
      </c>
      <c r="D3655" t="s">
        <v>580</v>
      </c>
      <c r="E3655" t="s">
        <v>15</v>
      </c>
      <c r="F3655" t="s">
        <v>210</v>
      </c>
      <c r="G3655" t="s">
        <v>212</v>
      </c>
      <c r="H3655" s="1">
        <v>2022</v>
      </c>
      <c r="I3655" s="2">
        <v>1410</v>
      </c>
      <c r="J3655" s="3">
        <v>2856</v>
      </c>
      <c r="K3655">
        <f>Table1[[#This Row],[Total Revenue + Open]]/Table1[[#This Row],[Qty]]</f>
        <v>2.0255319148936168</v>
      </c>
      <c r="L3655">
        <f>Table1[[#This Row],[Total Revenue + Open]]/Table1[[#This Row],[Qty]]</f>
        <v>2.0255319148936168</v>
      </c>
    </row>
    <row r="3656" spans="1:12" hidden="1">
      <c r="A3656" t="s">
        <v>544</v>
      </c>
      <c r="B3656" t="s">
        <v>11</v>
      </c>
      <c r="C3656" t="s">
        <v>119</v>
      </c>
      <c r="D3656" t="s">
        <v>592</v>
      </c>
      <c r="E3656" t="s">
        <v>15</v>
      </c>
      <c r="F3656" t="s">
        <v>183</v>
      </c>
      <c r="G3656" t="s">
        <v>184</v>
      </c>
      <c r="H3656" s="1">
        <v>2022</v>
      </c>
      <c r="I3656" s="2">
        <v>1325</v>
      </c>
      <c r="J3656" s="3">
        <v>2703</v>
      </c>
      <c r="K3656">
        <f>Table1[[#This Row],[Total Revenue + Open]]/Table1[[#This Row],[Qty]]</f>
        <v>2.04</v>
      </c>
      <c r="L3656">
        <f>Table1[[#This Row],[Total Revenue + Open]]/Table1[[#This Row],[Qty]]</f>
        <v>2.04</v>
      </c>
    </row>
    <row r="3657" spans="1:12" hidden="1">
      <c r="A3657" t="s">
        <v>544</v>
      </c>
      <c r="B3657" t="s">
        <v>11</v>
      </c>
      <c r="C3657" t="s">
        <v>119</v>
      </c>
      <c r="D3657" t="s">
        <v>592</v>
      </c>
      <c r="E3657" t="s">
        <v>15</v>
      </c>
      <c r="F3657" t="s">
        <v>183</v>
      </c>
      <c r="G3657" t="s">
        <v>187</v>
      </c>
      <c r="H3657" s="1">
        <v>2022</v>
      </c>
      <c r="I3657" s="2">
        <v>1325</v>
      </c>
      <c r="J3657" s="3">
        <v>2703</v>
      </c>
      <c r="K3657">
        <f>Table1[[#This Row],[Total Revenue + Open]]/Table1[[#This Row],[Qty]]</f>
        <v>2.04</v>
      </c>
      <c r="L3657">
        <f>Table1[[#This Row],[Total Revenue + Open]]/Table1[[#This Row],[Qty]]</f>
        <v>2.04</v>
      </c>
    </row>
    <row r="3658" spans="1:12" hidden="1">
      <c r="A3658" t="s">
        <v>544</v>
      </c>
      <c r="B3658" t="s">
        <v>11</v>
      </c>
      <c r="C3658" t="s">
        <v>73</v>
      </c>
      <c r="D3658" t="s">
        <v>545</v>
      </c>
      <c r="E3658" t="s">
        <v>15</v>
      </c>
      <c r="F3658" t="s">
        <v>566</v>
      </c>
      <c r="G3658" t="s">
        <v>569</v>
      </c>
      <c r="H3658" s="1">
        <v>2022</v>
      </c>
      <c r="I3658" s="2">
        <v>3120</v>
      </c>
      <c r="J3658" s="3">
        <v>2629.6120536243002</v>
      </c>
      <c r="K3658">
        <f>Table1[[#This Row],[Total Revenue + Open]]/Table1[[#This Row],[Qty]]</f>
        <v>0.84282437616163464</v>
      </c>
      <c r="L3658">
        <f>Table1[[#This Row],[Total Revenue + Open]]/Table1[[#This Row],[Qty]]</f>
        <v>0.84282437616163464</v>
      </c>
    </row>
    <row r="3659" spans="1:12" hidden="1">
      <c r="A3659" t="s">
        <v>710</v>
      </c>
      <c r="B3659" t="s">
        <v>11</v>
      </c>
      <c r="C3659" t="s">
        <v>119</v>
      </c>
      <c r="D3659" t="s">
        <v>712</v>
      </c>
      <c r="E3659" t="s">
        <v>15</v>
      </c>
      <c r="F3659" t="s">
        <v>183</v>
      </c>
      <c r="G3659" t="s">
        <v>190</v>
      </c>
      <c r="H3659" s="1">
        <v>2022</v>
      </c>
      <c r="I3659" s="2">
        <v>93950</v>
      </c>
      <c r="J3659" s="3">
        <v>190689</v>
      </c>
      <c r="K3659">
        <f>Table1[[#This Row],[Total Revenue + Open]]/Table1[[#This Row],[Qty]]</f>
        <v>2.0296860031931878</v>
      </c>
      <c r="L3659">
        <f>Table1[[#This Row],[Total Revenue + Open]]/Table1[[#This Row],[Qty]]</f>
        <v>2.0296860031931878</v>
      </c>
    </row>
    <row r="3660" spans="1:12" hidden="1">
      <c r="A3660" t="s">
        <v>710</v>
      </c>
      <c r="B3660" t="s">
        <v>11</v>
      </c>
      <c r="C3660" t="s">
        <v>119</v>
      </c>
      <c r="D3660" t="s">
        <v>712</v>
      </c>
      <c r="E3660" t="s">
        <v>15</v>
      </c>
      <c r="F3660" t="s">
        <v>183</v>
      </c>
      <c r="G3660" t="s">
        <v>190</v>
      </c>
      <c r="H3660" s="1">
        <v>2022</v>
      </c>
      <c r="I3660" s="2">
        <v>59800</v>
      </c>
      <c r="J3660" s="3">
        <v>121380</v>
      </c>
      <c r="K3660">
        <f>Table1[[#This Row],[Total Revenue + Open]]/Table1[[#This Row],[Qty]]</f>
        <v>2.0297658862876253</v>
      </c>
      <c r="L3660">
        <f>Table1[[#This Row],[Total Revenue + Open]]/Table1[[#This Row],[Qty]]</f>
        <v>2.0297658862876253</v>
      </c>
    </row>
    <row r="3661" spans="1:12" hidden="1">
      <c r="A3661" t="s">
        <v>710</v>
      </c>
      <c r="B3661" t="s">
        <v>11</v>
      </c>
      <c r="C3661" t="s">
        <v>119</v>
      </c>
      <c r="D3661" t="s">
        <v>712</v>
      </c>
      <c r="E3661" t="s">
        <v>15</v>
      </c>
      <c r="F3661" t="s">
        <v>183</v>
      </c>
      <c r="G3661" t="s">
        <v>190</v>
      </c>
      <c r="H3661" s="1">
        <v>2022</v>
      </c>
      <c r="I3661" s="2">
        <v>48250</v>
      </c>
      <c r="J3661" s="3">
        <v>97920</v>
      </c>
      <c r="K3661">
        <f>Table1[[#This Row],[Total Revenue + Open]]/Table1[[#This Row],[Qty]]</f>
        <v>2.0294300518134714</v>
      </c>
      <c r="L3661">
        <f>Table1[[#This Row],[Total Revenue + Open]]/Table1[[#This Row],[Qty]]</f>
        <v>2.0294300518134714</v>
      </c>
    </row>
    <row r="3662" spans="1:12" hidden="1">
      <c r="A3662" t="s">
        <v>710</v>
      </c>
      <c r="B3662" t="s">
        <v>11</v>
      </c>
      <c r="C3662" t="s">
        <v>119</v>
      </c>
      <c r="D3662" t="s">
        <v>712</v>
      </c>
      <c r="E3662" t="s">
        <v>15</v>
      </c>
      <c r="F3662" t="s">
        <v>210</v>
      </c>
      <c r="G3662" t="s">
        <v>213</v>
      </c>
      <c r="H3662" s="1">
        <v>2022</v>
      </c>
      <c r="I3662" s="2">
        <v>44220</v>
      </c>
      <c r="J3662" s="3">
        <v>89760</v>
      </c>
      <c r="K3662">
        <f>Table1[[#This Row],[Total Revenue + Open]]/Table1[[#This Row],[Qty]]</f>
        <v>2.0298507462686568</v>
      </c>
      <c r="L3662">
        <f>Table1[[#This Row],[Total Revenue + Open]]/Table1[[#This Row],[Qty]]</f>
        <v>2.0298507462686568</v>
      </c>
    </row>
    <row r="3663" spans="1:12" hidden="1">
      <c r="A3663" t="s">
        <v>710</v>
      </c>
      <c r="B3663" t="s">
        <v>11</v>
      </c>
      <c r="C3663" t="s">
        <v>119</v>
      </c>
      <c r="D3663" t="s">
        <v>712</v>
      </c>
      <c r="E3663" t="s">
        <v>15</v>
      </c>
      <c r="F3663" t="s">
        <v>16</v>
      </c>
      <c r="G3663" t="s">
        <v>158</v>
      </c>
      <c r="H3663" s="1">
        <v>2022</v>
      </c>
      <c r="I3663" s="2">
        <v>37920</v>
      </c>
      <c r="J3663" s="3">
        <v>83916</v>
      </c>
      <c r="K3663">
        <f>Table1[[#This Row],[Total Revenue + Open]]/Table1[[#This Row],[Qty]]</f>
        <v>2.2129746835443038</v>
      </c>
      <c r="L3663">
        <f>Table1[[#This Row],[Total Revenue + Open]]/Table1[[#This Row],[Qty]]</f>
        <v>2.2129746835443038</v>
      </c>
    </row>
    <row r="3664" spans="1:12" hidden="1">
      <c r="A3664" t="s">
        <v>710</v>
      </c>
      <c r="B3664" t="s">
        <v>11</v>
      </c>
      <c r="C3664" t="s">
        <v>119</v>
      </c>
      <c r="D3664" t="s">
        <v>712</v>
      </c>
      <c r="E3664" t="s">
        <v>15</v>
      </c>
      <c r="F3664" t="s">
        <v>183</v>
      </c>
      <c r="G3664" t="s">
        <v>190</v>
      </c>
      <c r="H3664" s="1">
        <v>2022</v>
      </c>
      <c r="I3664" s="2">
        <v>41280</v>
      </c>
      <c r="J3664" s="3">
        <v>83793</v>
      </c>
      <c r="K3664">
        <f>Table1[[#This Row],[Total Revenue + Open]]/Table1[[#This Row],[Qty]]</f>
        <v>2.0298691860465117</v>
      </c>
      <c r="L3664">
        <f>Table1[[#This Row],[Total Revenue + Open]]/Table1[[#This Row],[Qty]]</f>
        <v>2.0298691860465117</v>
      </c>
    </row>
    <row r="3665" spans="1:12" hidden="1">
      <c r="A3665" t="s">
        <v>710</v>
      </c>
      <c r="B3665" t="s">
        <v>11</v>
      </c>
      <c r="C3665" t="s">
        <v>119</v>
      </c>
      <c r="D3665" t="s">
        <v>712</v>
      </c>
      <c r="E3665" t="s">
        <v>15</v>
      </c>
      <c r="F3665" t="s">
        <v>183</v>
      </c>
      <c r="G3665" t="s">
        <v>190</v>
      </c>
      <c r="H3665" s="1">
        <v>2022</v>
      </c>
      <c r="I3665" s="2">
        <v>40510</v>
      </c>
      <c r="J3665" s="3">
        <v>82212</v>
      </c>
      <c r="K3665">
        <f>Table1[[#This Row],[Total Revenue + Open]]/Table1[[#This Row],[Qty]]</f>
        <v>2.0294248333744753</v>
      </c>
      <c r="L3665">
        <f>Table1[[#This Row],[Total Revenue + Open]]/Table1[[#This Row],[Qty]]</f>
        <v>2.0294248333744753</v>
      </c>
    </row>
    <row r="3666" spans="1:12" hidden="1">
      <c r="A3666" t="s">
        <v>710</v>
      </c>
      <c r="B3666" t="s">
        <v>11</v>
      </c>
      <c r="C3666" t="s">
        <v>119</v>
      </c>
      <c r="D3666" t="s">
        <v>712</v>
      </c>
      <c r="E3666" t="s">
        <v>15</v>
      </c>
      <c r="F3666" t="s">
        <v>183</v>
      </c>
      <c r="G3666" t="s">
        <v>190</v>
      </c>
      <c r="H3666" s="1">
        <v>2022</v>
      </c>
      <c r="I3666" s="2">
        <v>38090</v>
      </c>
      <c r="J3666" s="3">
        <v>77316</v>
      </c>
      <c r="K3666">
        <f>Table1[[#This Row],[Total Revenue + Open]]/Table1[[#This Row],[Qty]]</f>
        <v>2.0298241008138618</v>
      </c>
      <c r="L3666">
        <f>Table1[[#This Row],[Total Revenue + Open]]/Table1[[#This Row],[Qty]]</f>
        <v>2.0298241008138618</v>
      </c>
    </row>
    <row r="3667" spans="1:12" hidden="1">
      <c r="A3667" t="s">
        <v>710</v>
      </c>
      <c r="B3667" t="s">
        <v>11</v>
      </c>
      <c r="C3667" t="s">
        <v>119</v>
      </c>
      <c r="D3667" t="s">
        <v>712</v>
      </c>
      <c r="E3667" t="s">
        <v>15</v>
      </c>
      <c r="F3667" t="s">
        <v>183</v>
      </c>
      <c r="G3667" t="s">
        <v>190</v>
      </c>
      <c r="H3667" s="1">
        <v>2022</v>
      </c>
      <c r="I3667" s="2">
        <v>36985</v>
      </c>
      <c r="J3667" s="3">
        <v>75072</v>
      </c>
      <c r="K3667">
        <f>Table1[[#This Row],[Total Revenue + Open]]/Table1[[#This Row],[Qty]]</f>
        <v>2.029795863187779</v>
      </c>
      <c r="L3667">
        <f>Table1[[#This Row],[Total Revenue + Open]]/Table1[[#This Row],[Qty]]</f>
        <v>2.029795863187779</v>
      </c>
    </row>
    <row r="3668" spans="1:12" hidden="1">
      <c r="A3668" t="s">
        <v>710</v>
      </c>
      <c r="B3668" t="s">
        <v>11</v>
      </c>
      <c r="C3668" t="s">
        <v>119</v>
      </c>
      <c r="D3668" t="s">
        <v>712</v>
      </c>
      <c r="E3668" t="s">
        <v>15</v>
      </c>
      <c r="F3668" t="s">
        <v>183</v>
      </c>
      <c r="G3668" t="s">
        <v>190</v>
      </c>
      <c r="H3668" s="1">
        <v>2022</v>
      </c>
      <c r="I3668" s="2">
        <v>33970</v>
      </c>
      <c r="J3668" s="3">
        <v>68952</v>
      </c>
      <c r="K3668">
        <f>Table1[[#This Row],[Total Revenue + Open]]/Table1[[#This Row],[Qty]]</f>
        <v>2.0297909920518102</v>
      </c>
      <c r="L3668">
        <f>Table1[[#This Row],[Total Revenue + Open]]/Table1[[#This Row],[Qty]]</f>
        <v>2.0297909920518102</v>
      </c>
    </row>
    <row r="3669" spans="1:12" hidden="1">
      <c r="A3669" t="s">
        <v>710</v>
      </c>
      <c r="B3669" t="s">
        <v>11</v>
      </c>
      <c r="C3669" t="s">
        <v>119</v>
      </c>
      <c r="D3669" t="s">
        <v>712</v>
      </c>
      <c r="E3669" t="s">
        <v>15</v>
      </c>
      <c r="F3669" t="s">
        <v>210</v>
      </c>
      <c r="G3669" t="s">
        <v>213</v>
      </c>
      <c r="H3669" s="1">
        <v>2022</v>
      </c>
      <c r="I3669" s="2">
        <v>32160</v>
      </c>
      <c r="J3669" s="3">
        <v>65280</v>
      </c>
      <c r="K3669">
        <f>Table1[[#This Row],[Total Revenue + Open]]/Table1[[#This Row],[Qty]]</f>
        <v>2.0298507462686568</v>
      </c>
      <c r="L3669">
        <f>Table1[[#This Row],[Total Revenue + Open]]/Table1[[#This Row],[Qty]]</f>
        <v>2.0298507462686568</v>
      </c>
    </row>
    <row r="3670" spans="1:12" hidden="1">
      <c r="A3670" t="s">
        <v>710</v>
      </c>
      <c r="B3670" t="s">
        <v>11</v>
      </c>
      <c r="C3670" t="s">
        <v>119</v>
      </c>
      <c r="D3670" t="s">
        <v>712</v>
      </c>
      <c r="E3670" t="s">
        <v>15</v>
      </c>
      <c r="F3670" t="s">
        <v>210</v>
      </c>
      <c r="G3670" t="s">
        <v>213</v>
      </c>
      <c r="H3670" s="1">
        <v>2022</v>
      </c>
      <c r="I3670" s="2">
        <v>31155</v>
      </c>
      <c r="J3670" s="3">
        <v>63240</v>
      </c>
      <c r="K3670">
        <f>Table1[[#This Row],[Total Revenue + Open]]/Table1[[#This Row],[Qty]]</f>
        <v>2.0298507462686568</v>
      </c>
      <c r="L3670">
        <f>Table1[[#This Row],[Total Revenue + Open]]/Table1[[#This Row],[Qty]]</f>
        <v>2.0298507462686568</v>
      </c>
    </row>
    <row r="3671" spans="1:12" hidden="1">
      <c r="A3671" t="s">
        <v>710</v>
      </c>
      <c r="B3671" t="s">
        <v>11</v>
      </c>
      <c r="C3671" t="s">
        <v>119</v>
      </c>
      <c r="D3671" t="s">
        <v>712</v>
      </c>
      <c r="E3671" t="s">
        <v>15</v>
      </c>
      <c r="F3671" t="s">
        <v>183</v>
      </c>
      <c r="G3671" t="s">
        <v>184</v>
      </c>
      <c r="H3671" s="1">
        <v>2022</v>
      </c>
      <c r="I3671" s="2">
        <v>30635</v>
      </c>
      <c r="J3671" s="3">
        <v>62169</v>
      </c>
      <c r="K3671">
        <f>Table1[[#This Row],[Total Revenue + Open]]/Table1[[#This Row],[Qty]]</f>
        <v>2.0293455198302595</v>
      </c>
      <c r="L3671">
        <f>Table1[[#This Row],[Total Revenue + Open]]/Table1[[#This Row],[Qty]]</f>
        <v>2.0293455198302595</v>
      </c>
    </row>
    <row r="3672" spans="1:12" hidden="1">
      <c r="A3672" t="s">
        <v>710</v>
      </c>
      <c r="B3672" t="s">
        <v>11</v>
      </c>
      <c r="C3672" t="s">
        <v>119</v>
      </c>
      <c r="D3672" t="s">
        <v>712</v>
      </c>
      <c r="E3672" t="s">
        <v>15</v>
      </c>
      <c r="F3672" t="s">
        <v>183</v>
      </c>
      <c r="G3672" t="s">
        <v>190</v>
      </c>
      <c r="H3672" s="1">
        <v>2022</v>
      </c>
      <c r="I3672" s="2">
        <v>28645</v>
      </c>
      <c r="J3672" s="3">
        <v>58140</v>
      </c>
      <c r="K3672">
        <f>Table1[[#This Row],[Total Revenue + Open]]/Table1[[#This Row],[Qty]]</f>
        <v>2.029673590504451</v>
      </c>
      <c r="L3672">
        <f>Table1[[#This Row],[Total Revenue + Open]]/Table1[[#This Row],[Qty]]</f>
        <v>2.029673590504451</v>
      </c>
    </row>
    <row r="3673" spans="1:12" hidden="1">
      <c r="A3673" t="s">
        <v>710</v>
      </c>
      <c r="B3673" t="s">
        <v>11</v>
      </c>
      <c r="C3673" t="s">
        <v>119</v>
      </c>
      <c r="D3673" t="s">
        <v>712</v>
      </c>
      <c r="E3673" t="s">
        <v>15</v>
      </c>
      <c r="F3673" t="s">
        <v>183</v>
      </c>
      <c r="G3673" t="s">
        <v>190</v>
      </c>
      <c r="H3673" s="1">
        <v>2022</v>
      </c>
      <c r="I3673" s="2">
        <v>28645</v>
      </c>
      <c r="J3673" s="3">
        <v>58140</v>
      </c>
      <c r="K3673">
        <f>Table1[[#This Row],[Total Revenue + Open]]/Table1[[#This Row],[Qty]]</f>
        <v>2.029673590504451</v>
      </c>
      <c r="L3673">
        <f>Table1[[#This Row],[Total Revenue + Open]]/Table1[[#This Row],[Qty]]</f>
        <v>2.029673590504451</v>
      </c>
    </row>
    <row r="3674" spans="1:12" hidden="1">
      <c r="A3674" t="s">
        <v>710</v>
      </c>
      <c r="B3674" t="s">
        <v>11</v>
      </c>
      <c r="C3674" t="s">
        <v>119</v>
      </c>
      <c r="D3674" t="s">
        <v>712</v>
      </c>
      <c r="E3674" t="s">
        <v>15</v>
      </c>
      <c r="F3674" t="s">
        <v>183</v>
      </c>
      <c r="G3674" t="s">
        <v>190</v>
      </c>
      <c r="H3674" s="1">
        <v>2022</v>
      </c>
      <c r="I3674" s="2">
        <v>27945</v>
      </c>
      <c r="J3674" s="3">
        <v>56712</v>
      </c>
      <c r="K3674">
        <f>Table1[[#This Row],[Total Revenue + Open]]/Table1[[#This Row],[Qty]]</f>
        <v>2.0294149221685456</v>
      </c>
      <c r="L3674">
        <f>Table1[[#This Row],[Total Revenue + Open]]/Table1[[#This Row],[Qty]]</f>
        <v>2.0294149221685456</v>
      </c>
    </row>
    <row r="3675" spans="1:12" hidden="1">
      <c r="A3675" t="s">
        <v>710</v>
      </c>
      <c r="B3675" t="s">
        <v>11</v>
      </c>
      <c r="C3675" t="s">
        <v>119</v>
      </c>
      <c r="D3675" t="s">
        <v>712</v>
      </c>
      <c r="E3675" t="s">
        <v>15</v>
      </c>
      <c r="F3675" t="s">
        <v>210</v>
      </c>
      <c r="G3675" t="s">
        <v>213</v>
      </c>
      <c r="H3675" s="1">
        <v>2022</v>
      </c>
      <c r="I3675" s="2">
        <v>26635</v>
      </c>
      <c r="J3675" s="3">
        <v>54060</v>
      </c>
      <c r="K3675">
        <f>Table1[[#This Row],[Total Revenue + Open]]/Table1[[#This Row],[Qty]]</f>
        <v>2.0296602215130468</v>
      </c>
      <c r="L3675">
        <f>Table1[[#This Row],[Total Revenue + Open]]/Table1[[#This Row],[Qty]]</f>
        <v>2.0296602215130468</v>
      </c>
    </row>
    <row r="3676" spans="1:12" hidden="1">
      <c r="A3676" t="s">
        <v>710</v>
      </c>
      <c r="B3676" t="s">
        <v>11</v>
      </c>
      <c r="C3676" t="s">
        <v>119</v>
      </c>
      <c r="D3676" t="s">
        <v>712</v>
      </c>
      <c r="E3676" t="s">
        <v>15</v>
      </c>
      <c r="F3676" t="s">
        <v>183</v>
      </c>
      <c r="G3676" t="s">
        <v>190</v>
      </c>
      <c r="H3676" s="1">
        <v>2022</v>
      </c>
      <c r="I3676" s="2">
        <v>25830</v>
      </c>
      <c r="J3676" s="3">
        <v>52428</v>
      </c>
      <c r="K3676">
        <f>Table1[[#This Row],[Total Revenue + Open]]/Table1[[#This Row],[Qty]]</f>
        <v>2.0297328687572591</v>
      </c>
      <c r="L3676">
        <f>Table1[[#This Row],[Total Revenue + Open]]/Table1[[#This Row],[Qty]]</f>
        <v>2.0297328687572591</v>
      </c>
    </row>
    <row r="3677" spans="1:12" hidden="1">
      <c r="A3677" t="s">
        <v>710</v>
      </c>
      <c r="B3677" t="s">
        <v>11</v>
      </c>
      <c r="C3677" t="s">
        <v>119</v>
      </c>
      <c r="D3677" t="s">
        <v>712</v>
      </c>
      <c r="E3677" t="s">
        <v>15</v>
      </c>
      <c r="F3677" t="s">
        <v>183</v>
      </c>
      <c r="G3677" t="s">
        <v>187</v>
      </c>
      <c r="H3677" s="1">
        <v>2022</v>
      </c>
      <c r="I3677" s="2">
        <v>24400</v>
      </c>
      <c r="J3677" s="3">
        <v>49521</v>
      </c>
      <c r="K3677">
        <f>Table1[[#This Row],[Total Revenue + Open]]/Table1[[#This Row],[Qty]]</f>
        <v>2.0295491803278689</v>
      </c>
      <c r="L3677">
        <f>Table1[[#This Row],[Total Revenue + Open]]/Table1[[#This Row],[Qty]]</f>
        <v>2.0295491803278689</v>
      </c>
    </row>
    <row r="3678" spans="1:12" hidden="1">
      <c r="A3678" t="s">
        <v>710</v>
      </c>
      <c r="B3678" t="s">
        <v>11</v>
      </c>
      <c r="C3678" t="s">
        <v>119</v>
      </c>
      <c r="D3678" t="s">
        <v>712</v>
      </c>
      <c r="E3678" t="s">
        <v>15</v>
      </c>
      <c r="F3678" t="s">
        <v>183</v>
      </c>
      <c r="G3678" t="s">
        <v>187</v>
      </c>
      <c r="H3678" s="1">
        <v>2022</v>
      </c>
      <c r="I3678" s="2">
        <v>21660</v>
      </c>
      <c r="J3678" s="3">
        <v>43962</v>
      </c>
      <c r="K3678">
        <f>Table1[[#This Row],[Total Revenue + Open]]/Table1[[#This Row],[Qty]]</f>
        <v>2.0296398891966758</v>
      </c>
      <c r="L3678">
        <f>Table1[[#This Row],[Total Revenue + Open]]/Table1[[#This Row],[Qty]]</f>
        <v>2.0296398891966758</v>
      </c>
    </row>
    <row r="3679" spans="1:12" hidden="1">
      <c r="A3679" t="s">
        <v>710</v>
      </c>
      <c r="B3679" t="s">
        <v>11</v>
      </c>
      <c r="C3679" t="s">
        <v>119</v>
      </c>
      <c r="D3679" t="s">
        <v>712</v>
      </c>
      <c r="E3679" t="s">
        <v>15</v>
      </c>
      <c r="F3679" t="s">
        <v>183</v>
      </c>
      <c r="G3679" t="s">
        <v>190</v>
      </c>
      <c r="H3679" s="1">
        <v>2022</v>
      </c>
      <c r="I3679" s="2">
        <v>18495</v>
      </c>
      <c r="J3679" s="3">
        <v>37536</v>
      </c>
      <c r="K3679">
        <f>Table1[[#This Row],[Total Revenue + Open]]/Table1[[#This Row],[Qty]]</f>
        <v>2.0295214922952147</v>
      </c>
      <c r="L3679">
        <f>Table1[[#This Row],[Total Revenue + Open]]/Table1[[#This Row],[Qty]]</f>
        <v>2.0295214922952147</v>
      </c>
    </row>
    <row r="3680" spans="1:12" hidden="1">
      <c r="A3680" t="s">
        <v>710</v>
      </c>
      <c r="B3680" t="s">
        <v>11</v>
      </c>
      <c r="C3680" t="s">
        <v>119</v>
      </c>
      <c r="D3680" t="s">
        <v>712</v>
      </c>
      <c r="E3680" t="s">
        <v>15</v>
      </c>
      <c r="F3680" t="s">
        <v>210</v>
      </c>
      <c r="G3680" t="s">
        <v>213</v>
      </c>
      <c r="H3680" s="1">
        <v>2022</v>
      </c>
      <c r="I3680" s="2">
        <v>18090</v>
      </c>
      <c r="J3680" s="3">
        <v>36720</v>
      </c>
      <c r="K3680">
        <f>Table1[[#This Row],[Total Revenue + Open]]/Table1[[#This Row],[Qty]]</f>
        <v>2.0298507462686568</v>
      </c>
      <c r="L3680">
        <f>Table1[[#This Row],[Total Revenue + Open]]/Table1[[#This Row],[Qty]]</f>
        <v>2.0298507462686568</v>
      </c>
    </row>
    <row r="3681" spans="1:12" hidden="1">
      <c r="A3681" t="s">
        <v>710</v>
      </c>
      <c r="B3681" t="s">
        <v>11</v>
      </c>
      <c r="C3681" t="s">
        <v>119</v>
      </c>
      <c r="D3681" t="s">
        <v>712</v>
      </c>
      <c r="E3681" t="s">
        <v>15</v>
      </c>
      <c r="F3681" t="s">
        <v>183</v>
      </c>
      <c r="G3681" t="s">
        <v>190</v>
      </c>
      <c r="H3681" s="1">
        <v>2022</v>
      </c>
      <c r="I3681" s="2">
        <v>16985</v>
      </c>
      <c r="J3681" s="3">
        <v>34476</v>
      </c>
      <c r="K3681">
        <f>Table1[[#This Row],[Total Revenue + Open]]/Table1[[#This Row],[Qty]]</f>
        <v>2.0297909920518102</v>
      </c>
      <c r="L3681">
        <f>Table1[[#This Row],[Total Revenue + Open]]/Table1[[#This Row],[Qty]]</f>
        <v>2.0297909920518102</v>
      </c>
    </row>
    <row r="3682" spans="1:12" hidden="1">
      <c r="A3682" t="s">
        <v>710</v>
      </c>
      <c r="B3682" t="s">
        <v>11</v>
      </c>
      <c r="C3682" t="s">
        <v>73</v>
      </c>
      <c r="D3682" t="s">
        <v>712</v>
      </c>
      <c r="E3682" t="s">
        <v>15</v>
      </c>
      <c r="F3682" t="s">
        <v>36</v>
      </c>
      <c r="G3682" t="s">
        <v>37</v>
      </c>
      <c r="H3682" s="1">
        <v>2022</v>
      </c>
      <c r="I3682" s="2">
        <v>20230</v>
      </c>
      <c r="J3682" s="3">
        <v>27168.75</v>
      </c>
      <c r="K3682">
        <f>Table1[[#This Row],[Total Revenue + Open]]/Table1[[#This Row],[Qty]]</f>
        <v>1.3429930795847751</v>
      </c>
      <c r="L3682">
        <f>Table1[[#This Row],[Total Revenue + Open]]/Table1[[#This Row],[Qty]]</f>
        <v>1.3429930795847751</v>
      </c>
    </row>
    <row r="3683" spans="1:12" hidden="1">
      <c r="A3683" t="s">
        <v>710</v>
      </c>
      <c r="B3683" t="s">
        <v>11</v>
      </c>
      <c r="C3683" t="s">
        <v>119</v>
      </c>
      <c r="D3683" t="s">
        <v>712</v>
      </c>
      <c r="E3683" t="s">
        <v>15</v>
      </c>
      <c r="F3683" t="s">
        <v>183</v>
      </c>
      <c r="G3683" t="s">
        <v>190</v>
      </c>
      <c r="H3683" s="1">
        <v>2022</v>
      </c>
      <c r="I3683" s="2">
        <v>13065</v>
      </c>
      <c r="J3683" s="3">
        <v>26520</v>
      </c>
      <c r="K3683">
        <f>Table1[[#This Row],[Total Revenue + Open]]/Table1[[#This Row],[Qty]]</f>
        <v>2.0298507462686568</v>
      </c>
      <c r="L3683">
        <f>Table1[[#This Row],[Total Revenue + Open]]/Table1[[#This Row],[Qty]]</f>
        <v>2.0298507462686568</v>
      </c>
    </row>
    <row r="3684" spans="1:12" hidden="1">
      <c r="A3684" t="s">
        <v>710</v>
      </c>
      <c r="B3684" t="s">
        <v>11</v>
      </c>
      <c r="C3684" t="s">
        <v>119</v>
      </c>
      <c r="D3684" t="s">
        <v>712</v>
      </c>
      <c r="E3684" t="s">
        <v>15</v>
      </c>
      <c r="F3684" t="s">
        <v>183</v>
      </c>
      <c r="G3684" t="s">
        <v>184</v>
      </c>
      <c r="H3684" s="1">
        <v>2022</v>
      </c>
      <c r="I3684" s="2">
        <v>13015</v>
      </c>
      <c r="J3684" s="3">
        <v>26418</v>
      </c>
      <c r="K3684">
        <f>Table1[[#This Row],[Total Revenue + Open]]/Table1[[#This Row],[Qty]]</f>
        <v>2.0298117556665387</v>
      </c>
      <c r="L3684">
        <f>Table1[[#This Row],[Total Revenue + Open]]/Table1[[#This Row],[Qty]]</f>
        <v>2.0298117556665387</v>
      </c>
    </row>
    <row r="3685" spans="1:12" hidden="1">
      <c r="A3685" t="s">
        <v>710</v>
      </c>
      <c r="B3685" t="s">
        <v>11</v>
      </c>
      <c r="C3685" t="s">
        <v>119</v>
      </c>
      <c r="D3685" t="s">
        <v>712</v>
      </c>
      <c r="E3685" t="s">
        <v>15</v>
      </c>
      <c r="F3685" t="s">
        <v>16</v>
      </c>
      <c r="G3685" t="s">
        <v>158</v>
      </c>
      <c r="H3685" s="1">
        <v>2022</v>
      </c>
      <c r="I3685" s="2">
        <v>11515</v>
      </c>
      <c r="J3685" s="3">
        <v>25530</v>
      </c>
      <c r="K3685">
        <f>Table1[[#This Row],[Total Revenue + Open]]/Table1[[#This Row],[Qty]]</f>
        <v>2.2171081198436822</v>
      </c>
      <c r="L3685">
        <f>Table1[[#This Row],[Total Revenue + Open]]/Table1[[#This Row],[Qty]]</f>
        <v>2.2171081198436822</v>
      </c>
    </row>
    <row r="3686" spans="1:12" hidden="1">
      <c r="A3686" t="s">
        <v>710</v>
      </c>
      <c r="B3686" t="s">
        <v>11</v>
      </c>
      <c r="C3686" t="s">
        <v>119</v>
      </c>
      <c r="D3686" t="s">
        <v>712</v>
      </c>
      <c r="E3686" t="s">
        <v>15</v>
      </c>
      <c r="F3686" t="s">
        <v>183</v>
      </c>
      <c r="G3686" t="s">
        <v>187</v>
      </c>
      <c r="H3686" s="1">
        <v>2022</v>
      </c>
      <c r="I3686" s="2">
        <v>12565</v>
      </c>
      <c r="J3686" s="3">
        <v>25500</v>
      </c>
      <c r="K3686">
        <f>Table1[[#This Row],[Total Revenue + Open]]/Table1[[#This Row],[Qty]]</f>
        <v>2.0294468762435338</v>
      </c>
      <c r="L3686">
        <f>Table1[[#This Row],[Total Revenue + Open]]/Table1[[#This Row],[Qty]]</f>
        <v>2.0294468762435338</v>
      </c>
    </row>
    <row r="3687" spans="1:12" hidden="1">
      <c r="A3687" t="s">
        <v>710</v>
      </c>
      <c r="B3687" t="s">
        <v>11</v>
      </c>
      <c r="C3687" t="s">
        <v>119</v>
      </c>
      <c r="D3687" t="s">
        <v>712</v>
      </c>
      <c r="E3687" t="s">
        <v>15</v>
      </c>
      <c r="F3687" t="s">
        <v>183</v>
      </c>
      <c r="G3687" t="s">
        <v>184</v>
      </c>
      <c r="H3687" s="1">
        <v>2022</v>
      </c>
      <c r="I3687" s="2">
        <v>12315</v>
      </c>
      <c r="J3687" s="3">
        <v>24990</v>
      </c>
      <c r="K3687">
        <f>Table1[[#This Row],[Total Revenue + Open]]/Table1[[#This Row],[Qty]]</f>
        <v>2.0292326431181484</v>
      </c>
      <c r="L3687">
        <f>Table1[[#This Row],[Total Revenue + Open]]/Table1[[#This Row],[Qty]]</f>
        <v>2.0292326431181484</v>
      </c>
    </row>
    <row r="3688" spans="1:12">
      <c r="A3688" t="s">
        <v>10</v>
      </c>
      <c r="B3688" t="s">
        <v>11</v>
      </c>
      <c r="C3688" t="s">
        <v>119</v>
      </c>
      <c r="D3688" t="s">
        <v>46</v>
      </c>
      <c r="E3688" t="s">
        <v>15</v>
      </c>
      <c r="F3688" t="s">
        <v>204</v>
      </c>
      <c r="G3688" t="s">
        <v>297</v>
      </c>
      <c r="H3688" s="1">
        <v>2020</v>
      </c>
      <c r="I3688" s="2">
        <v>2010</v>
      </c>
      <c r="J3688" s="3">
        <v>5440</v>
      </c>
      <c r="K3688">
        <f>Table1[[#This Row],[Total Revenue + Open]]/Table1[[#This Row],[Qty]]</f>
        <v>2.7064676616915424</v>
      </c>
      <c r="L3688">
        <f>Table1[[#This Row],[Qty]]/Table1[[#This Row],[Total Revenue + Open]]</f>
        <v>0.36948529411764708</v>
      </c>
    </row>
    <row r="3689" spans="1:12">
      <c r="A3689" t="s">
        <v>10</v>
      </c>
      <c r="B3689" t="s">
        <v>11</v>
      </c>
      <c r="C3689" t="s">
        <v>119</v>
      </c>
      <c r="D3689" t="s">
        <v>46</v>
      </c>
      <c r="E3689" t="s">
        <v>15</v>
      </c>
      <c r="F3689" t="s">
        <v>204</v>
      </c>
      <c r="G3689" t="s">
        <v>297</v>
      </c>
      <c r="H3689" s="1">
        <v>2020</v>
      </c>
      <c r="I3689" s="2">
        <v>2515</v>
      </c>
      <c r="J3689" s="3">
        <v>6800</v>
      </c>
      <c r="K3689">
        <f>Table1[[#This Row],[Total Revenue + Open]]/Table1[[#This Row],[Qty]]</f>
        <v>2.7037773359840953</v>
      </c>
      <c r="L3689">
        <f>Table1[[#This Row],[Qty]]/Table1[[#This Row],[Total Revenue + Open]]</f>
        <v>0.36985294117647061</v>
      </c>
    </row>
    <row r="3690" spans="1:12">
      <c r="A3690" t="s">
        <v>10</v>
      </c>
      <c r="B3690" t="s">
        <v>11</v>
      </c>
      <c r="C3690" t="s">
        <v>119</v>
      </c>
      <c r="D3690" t="s">
        <v>46</v>
      </c>
      <c r="E3690" t="s">
        <v>15</v>
      </c>
      <c r="F3690" t="s">
        <v>204</v>
      </c>
      <c r="G3690" t="s">
        <v>297</v>
      </c>
      <c r="H3690" s="1">
        <v>2020</v>
      </c>
      <c r="I3690" s="2">
        <v>8040</v>
      </c>
      <c r="J3690" s="3">
        <v>21760</v>
      </c>
      <c r="K3690">
        <f>Table1[[#This Row],[Total Revenue + Open]]/Table1[[#This Row],[Qty]]</f>
        <v>2.7064676616915424</v>
      </c>
      <c r="L3690">
        <f>Table1[[#This Row],[Qty]]/Table1[[#This Row],[Total Revenue + Open]]</f>
        <v>0.36948529411764708</v>
      </c>
    </row>
    <row r="3691" spans="1:12">
      <c r="A3691" t="s">
        <v>10</v>
      </c>
      <c r="B3691" t="s">
        <v>11</v>
      </c>
      <c r="C3691" t="s">
        <v>119</v>
      </c>
      <c r="D3691" t="s">
        <v>46</v>
      </c>
      <c r="E3691" t="s">
        <v>15</v>
      </c>
      <c r="F3691" t="s">
        <v>204</v>
      </c>
      <c r="G3691" t="s">
        <v>297</v>
      </c>
      <c r="H3691" s="1">
        <v>2020</v>
      </c>
      <c r="I3691" s="2">
        <v>3015</v>
      </c>
      <c r="J3691" s="3">
        <v>8160</v>
      </c>
      <c r="K3691">
        <f>Table1[[#This Row],[Total Revenue + Open]]/Table1[[#This Row],[Qty]]</f>
        <v>2.7064676616915424</v>
      </c>
      <c r="L3691">
        <f>Table1[[#This Row],[Qty]]/Table1[[#This Row],[Total Revenue + Open]]</f>
        <v>0.36948529411764708</v>
      </c>
    </row>
    <row r="3692" spans="1:12">
      <c r="A3692" t="s">
        <v>10</v>
      </c>
      <c r="B3692" t="s">
        <v>11</v>
      </c>
      <c r="C3692" t="s">
        <v>119</v>
      </c>
      <c r="D3692" t="s">
        <v>46</v>
      </c>
      <c r="E3692" t="s">
        <v>15</v>
      </c>
      <c r="F3692" t="s">
        <v>204</v>
      </c>
      <c r="G3692" t="s">
        <v>297</v>
      </c>
      <c r="H3692" s="1">
        <v>2020</v>
      </c>
      <c r="I3692" s="2">
        <v>52260</v>
      </c>
      <c r="J3692" s="3">
        <v>141440</v>
      </c>
      <c r="K3692">
        <f>Table1[[#This Row],[Total Revenue + Open]]/Table1[[#This Row],[Qty]]</f>
        <v>2.7064676616915424</v>
      </c>
      <c r="L3692">
        <f>Table1[[#This Row],[Qty]]/Table1[[#This Row],[Total Revenue + Open]]</f>
        <v>0.36948529411764708</v>
      </c>
    </row>
    <row r="3693" spans="1:12" hidden="1">
      <c r="A3693" t="s">
        <v>710</v>
      </c>
      <c r="B3693" t="s">
        <v>11</v>
      </c>
      <c r="C3693" t="s">
        <v>119</v>
      </c>
      <c r="D3693" t="s">
        <v>712</v>
      </c>
      <c r="E3693" t="s">
        <v>15</v>
      </c>
      <c r="F3693" t="s">
        <v>183</v>
      </c>
      <c r="G3693" t="s">
        <v>190</v>
      </c>
      <c r="H3693" s="1">
        <v>2022</v>
      </c>
      <c r="I3693" s="2">
        <v>11160</v>
      </c>
      <c r="J3693" s="3">
        <v>22644</v>
      </c>
      <c r="K3693">
        <f>Table1[[#This Row],[Total Revenue + Open]]/Table1[[#This Row],[Qty]]</f>
        <v>2.0290322580645159</v>
      </c>
      <c r="L3693">
        <f>Table1[[#This Row],[Total Revenue + Open]]/Table1[[#This Row],[Qty]]</f>
        <v>2.0290322580645159</v>
      </c>
    </row>
    <row r="3694" spans="1:12" hidden="1">
      <c r="A3694" t="s">
        <v>710</v>
      </c>
      <c r="B3694" t="s">
        <v>11</v>
      </c>
      <c r="C3694" t="s">
        <v>119</v>
      </c>
      <c r="D3694" t="s">
        <v>712</v>
      </c>
      <c r="E3694" t="s">
        <v>15</v>
      </c>
      <c r="F3694" t="s">
        <v>183</v>
      </c>
      <c r="G3694" t="s">
        <v>190</v>
      </c>
      <c r="H3694" s="1">
        <v>2022</v>
      </c>
      <c r="I3694" s="2">
        <v>10475</v>
      </c>
      <c r="J3694" s="3">
        <v>21267</v>
      </c>
      <c r="K3694">
        <f>Table1[[#This Row],[Total Revenue + Open]]/Table1[[#This Row],[Qty]]</f>
        <v>2.0302625298329358</v>
      </c>
      <c r="L3694">
        <f>Table1[[#This Row],[Total Revenue + Open]]/Table1[[#This Row],[Qty]]</f>
        <v>2.0302625298329358</v>
      </c>
    </row>
    <row r="3695" spans="1:12" hidden="1">
      <c r="A3695" t="s">
        <v>710</v>
      </c>
      <c r="B3695" t="s">
        <v>11</v>
      </c>
      <c r="C3695" t="s">
        <v>119</v>
      </c>
      <c r="D3695" t="s">
        <v>712</v>
      </c>
      <c r="E3695" t="s">
        <v>15</v>
      </c>
      <c r="F3695" t="s">
        <v>210</v>
      </c>
      <c r="G3695" t="s">
        <v>213</v>
      </c>
      <c r="H3695" s="1">
        <v>2022</v>
      </c>
      <c r="I3695" s="2">
        <v>10050</v>
      </c>
      <c r="J3695" s="3">
        <v>20400</v>
      </c>
      <c r="K3695">
        <f>Table1[[#This Row],[Total Revenue + Open]]/Table1[[#This Row],[Qty]]</f>
        <v>2.0298507462686568</v>
      </c>
      <c r="L3695">
        <f>Table1[[#This Row],[Total Revenue + Open]]/Table1[[#This Row],[Qty]]</f>
        <v>2.0298507462686568</v>
      </c>
    </row>
    <row r="3696" spans="1:12" hidden="1">
      <c r="A3696" t="s">
        <v>710</v>
      </c>
      <c r="B3696" t="s">
        <v>11</v>
      </c>
      <c r="C3696" t="s">
        <v>73</v>
      </c>
      <c r="D3696" t="s">
        <v>712</v>
      </c>
      <c r="E3696" t="s">
        <v>15</v>
      </c>
      <c r="F3696" t="s">
        <v>36</v>
      </c>
      <c r="G3696" t="s">
        <v>37</v>
      </c>
      <c r="H3696" s="1">
        <v>2022</v>
      </c>
      <c r="I3696" s="2">
        <v>14780</v>
      </c>
      <c r="J3696" s="3">
        <v>19404</v>
      </c>
      <c r="K3696">
        <f>Table1[[#This Row],[Total Revenue + Open]]/Table1[[#This Row],[Qty]]</f>
        <v>1.3128552097428958</v>
      </c>
      <c r="L3696">
        <f>Table1[[#This Row],[Total Revenue + Open]]/Table1[[#This Row],[Qty]]</f>
        <v>1.3128552097428958</v>
      </c>
    </row>
    <row r="3697" spans="1:12" hidden="1">
      <c r="A3697" t="s">
        <v>710</v>
      </c>
      <c r="B3697" t="s">
        <v>11</v>
      </c>
      <c r="C3697" t="s">
        <v>119</v>
      </c>
      <c r="D3697" t="s">
        <v>712</v>
      </c>
      <c r="E3697" t="s">
        <v>15</v>
      </c>
      <c r="F3697" t="s">
        <v>183</v>
      </c>
      <c r="G3697" t="s">
        <v>187</v>
      </c>
      <c r="H3697" s="1">
        <v>2022</v>
      </c>
      <c r="I3697" s="2">
        <v>9095</v>
      </c>
      <c r="J3697" s="3">
        <v>18533.400000000001</v>
      </c>
      <c r="K3697">
        <f>Table1[[#This Row],[Total Revenue + Open]]/Table1[[#This Row],[Qty]]</f>
        <v>2.0377570093457944</v>
      </c>
      <c r="L3697">
        <f>Table1[[#This Row],[Total Revenue + Open]]/Table1[[#This Row],[Qty]]</f>
        <v>2.0377570093457944</v>
      </c>
    </row>
    <row r="3698" spans="1:12" hidden="1">
      <c r="A3698" t="s">
        <v>710</v>
      </c>
      <c r="B3698" t="s">
        <v>11</v>
      </c>
      <c r="C3698" t="s">
        <v>119</v>
      </c>
      <c r="D3698" t="s">
        <v>712</v>
      </c>
      <c r="E3698" t="s">
        <v>15</v>
      </c>
      <c r="F3698" t="s">
        <v>183</v>
      </c>
      <c r="G3698" t="s">
        <v>184</v>
      </c>
      <c r="H3698" s="1">
        <v>2022</v>
      </c>
      <c r="I3698" s="2">
        <v>8145</v>
      </c>
      <c r="J3698" s="3">
        <v>16524</v>
      </c>
      <c r="K3698">
        <f>Table1[[#This Row],[Total Revenue + Open]]/Table1[[#This Row],[Qty]]</f>
        <v>2.0287292817679559</v>
      </c>
      <c r="L3698">
        <f>Table1[[#This Row],[Total Revenue + Open]]/Table1[[#This Row],[Qty]]</f>
        <v>2.0287292817679559</v>
      </c>
    </row>
    <row r="3699" spans="1:12" hidden="1">
      <c r="A3699" t="s">
        <v>710</v>
      </c>
      <c r="B3699" t="s">
        <v>11</v>
      </c>
      <c r="C3699" t="s">
        <v>119</v>
      </c>
      <c r="D3699" t="s">
        <v>712</v>
      </c>
      <c r="E3699" t="s">
        <v>15</v>
      </c>
      <c r="F3699" t="s">
        <v>183</v>
      </c>
      <c r="G3699" t="s">
        <v>187</v>
      </c>
      <c r="H3699" s="1">
        <v>2022</v>
      </c>
      <c r="I3699" s="2">
        <v>8145</v>
      </c>
      <c r="J3699" s="3">
        <v>16524</v>
      </c>
      <c r="K3699">
        <f>Table1[[#This Row],[Total Revenue + Open]]/Table1[[#This Row],[Qty]]</f>
        <v>2.0287292817679559</v>
      </c>
      <c r="L3699">
        <f>Table1[[#This Row],[Total Revenue + Open]]/Table1[[#This Row],[Qty]]</f>
        <v>2.0287292817679559</v>
      </c>
    </row>
    <row r="3700" spans="1:12">
      <c r="A3700" t="s">
        <v>10</v>
      </c>
      <c r="B3700" t="s">
        <v>11</v>
      </c>
      <c r="C3700" t="s">
        <v>119</v>
      </c>
      <c r="D3700" t="s">
        <v>46</v>
      </c>
      <c r="E3700" t="s">
        <v>15</v>
      </c>
      <c r="F3700" t="s">
        <v>204</v>
      </c>
      <c r="G3700" t="s">
        <v>297</v>
      </c>
      <c r="H3700" s="1">
        <v>2020</v>
      </c>
      <c r="I3700" s="2">
        <v>5025</v>
      </c>
      <c r="J3700" s="3">
        <v>13700</v>
      </c>
      <c r="K3700">
        <f>Table1[[#This Row],[Total Revenue + Open]]/Table1[[#This Row],[Qty]]</f>
        <v>2.7263681592039801</v>
      </c>
      <c r="L3700">
        <f>Table1[[#This Row],[Qty]]/Table1[[#This Row],[Total Revenue + Open]]</f>
        <v>0.36678832116788324</v>
      </c>
    </row>
    <row r="3701" spans="1:12">
      <c r="A3701" t="s">
        <v>10</v>
      </c>
      <c r="B3701" t="s">
        <v>11</v>
      </c>
      <c r="C3701" t="s">
        <v>119</v>
      </c>
      <c r="D3701" t="s">
        <v>46</v>
      </c>
      <c r="E3701" t="s">
        <v>15</v>
      </c>
      <c r="F3701" t="s">
        <v>204</v>
      </c>
      <c r="G3701" t="s">
        <v>297</v>
      </c>
      <c r="H3701" s="1">
        <v>2020</v>
      </c>
      <c r="I3701" s="2">
        <v>7540</v>
      </c>
      <c r="J3701" s="3">
        <v>20550</v>
      </c>
      <c r="K3701">
        <f>Table1[[#This Row],[Total Revenue + Open]]/Table1[[#This Row],[Qty]]</f>
        <v>2.7254641909814326</v>
      </c>
      <c r="L3701">
        <f>Table1[[#This Row],[Qty]]/Table1[[#This Row],[Total Revenue + Open]]</f>
        <v>0.36690997566909977</v>
      </c>
    </row>
    <row r="3702" spans="1:12">
      <c r="A3702" t="s">
        <v>10</v>
      </c>
      <c r="B3702" t="s">
        <v>11</v>
      </c>
      <c r="C3702" t="s">
        <v>119</v>
      </c>
      <c r="D3702" t="s">
        <v>46</v>
      </c>
      <c r="E3702" t="s">
        <v>15</v>
      </c>
      <c r="F3702" t="s">
        <v>204</v>
      </c>
      <c r="G3702" t="s">
        <v>297</v>
      </c>
      <c r="H3702" s="1">
        <v>2020</v>
      </c>
      <c r="I3702" s="2">
        <v>6535</v>
      </c>
      <c r="J3702" s="3">
        <v>17810</v>
      </c>
      <c r="K3702">
        <f>Table1[[#This Row],[Total Revenue + Open]]/Table1[[#This Row],[Qty]]</f>
        <v>2.7253251721499616</v>
      </c>
      <c r="L3702">
        <f>Table1[[#This Row],[Qty]]/Table1[[#This Row],[Total Revenue + Open]]</f>
        <v>0.36692869174621001</v>
      </c>
    </row>
    <row r="3703" spans="1:12">
      <c r="A3703" t="s">
        <v>10</v>
      </c>
      <c r="B3703" t="s">
        <v>11</v>
      </c>
      <c r="C3703" t="s">
        <v>119</v>
      </c>
      <c r="D3703" t="s">
        <v>46</v>
      </c>
      <c r="E3703" t="s">
        <v>15</v>
      </c>
      <c r="F3703" t="s">
        <v>204</v>
      </c>
      <c r="G3703" t="s">
        <v>297</v>
      </c>
      <c r="H3703" s="1">
        <v>2020</v>
      </c>
      <c r="I3703" s="2">
        <v>54270</v>
      </c>
      <c r="J3703" s="3">
        <v>147960</v>
      </c>
      <c r="K3703">
        <f>Table1[[#This Row],[Total Revenue + Open]]/Table1[[#This Row],[Qty]]</f>
        <v>2.7263681592039801</v>
      </c>
      <c r="L3703">
        <f>Table1[[#This Row],[Qty]]/Table1[[#This Row],[Total Revenue + Open]]</f>
        <v>0.36678832116788324</v>
      </c>
    </row>
    <row r="3704" spans="1:12">
      <c r="A3704" t="s">
        <v>10</v>
      </c>
      <c r="B3704" t="s">
        <v>11</v>
      </c>
      <c r="C3704" t="s">
        <v>119</v>
      </c>
      <c r="D3704" t="s">
        <v>46</v>
      </c>
      <c r="E3704" t="s">
        <v>15</v>
      </c>
      <c r="F3704" t="s">
        <v>204</v>
      </c>
      <c r="G3704" t="s">
        <v>297</v>
      </c>
      <c r="H3704" s="1">
        <v>2021</v>
      </c>
      <c r="I3704" s="2">
        <v>1005</v>
      </c>
      <c r="J3704" s="3">
        <v>2740</v>
      </c>
      <c r="K3704">
        <f>Table1[[#This Row],[Total Revenue + Open]]/Table1[[#This Row],[Qty]]</f>
        <v>2.7263681592039801</v>
      </c>
      <c r="L3704">
        <f>Table1[[#This Row],[Qty]]/Table1[[#This Row],[Total Revenue + Open]]</f>
        <v>0.36678832116788324</v>
      </c>
    </row>
    <row r="3705" spans="1:12">
      <c r="A3705" t="s">
        <v>10</v>
      </c>
      <c r="B3705" t="s">
        <v>11</v>
      </c>
      <c r="C3705" t="s">
        <v>119</v>
      </c>
      <c r="D3705" t="s">
        <v>46</v>
      </c>
      <c r="E3705" t="s">
        <v>15</v>
      </c>
      <c r="F3705" t="s">
        <v>204</v>
      </c>
      <c r="G3705" t="s">
        <v>297</v>
      </c>
      <c r="H3705" s="1">
        <v>2021</v>
      </c>
      <c r="I3705" s="2">
        <v>600</v>
      </c>
      <c r="J3705" s="3">
        <v>1644</v>
      </c>
      <c r="K3705">
        <f>Table1[[#This Row],[Total Revenue + Open]]/Table1[[#This Row],[Qty]]</f>
        <v>2.74</v>
      </c>
      <c r="L3705">
        <f>Table1[[#This Row],[Qty]]/Table1[[#This Row],[Total Revenue + Open]]</f>
        <v>0.36496350364963503</v>
      </c>
    </row>
    <row r="3706" spans="1:12">
      <c r="A3706" t="s">
        <v>10</v>
      </c>
      <c r="B3706" t="s">
        <v>11</v>
      </c>
      <c r="C3706" t="s">
        <v>119</v>
      </c>
      <c r="D3706" t="s">
        <v>46</v>
      </c>
      <c r="E3706" t="s">
        <v>15</v>
      </c>
      <c r="F3706" t="s">
        <v>204</v>
      </c>
      <c r="G3706" t="s">
        <v>297</v>
      </c>
      <c r="H3706" s="1">
        <v>2021</v>
      </c>
      <c r="I3706" s="2">
        <v>4020</v>
      </c>
      <c r="J3706" s="3">
        <v>10960</v>
      </c>
      <c r="K3706">
        <f>Table1[[#This Row],[Total Revenue + Open]]/Table1[[#This Row],[Qty]]</f>
        <v>2.7263681592039801</v>
      </c>
      <c r="L3706">
        <f>Table1[[#This Row],[Qty]]/Table1[[#This Row],[Total Revenue + Open]]</f>
        <v>0.36678832116788324</v>
      </c>
    </row>
    <row r="3707" spans="1:12">
      <c r="A3707" t="s">
        <v>10</v>
      </c>
      <c r="B3707" t="s">
        <v>11</v>
      </c>
      <c r="C3707" t="s">
        <v>119</v>
      </c>
      <c r="D3707" t="s">
        <v>46</v>
      </c>
      <c r="E3707" t="s">
        <v>15</v>
      </c>
      <c r="F3707" t="s">
        <v>204</v>
      </c>
      <c r="G3707" t="s">
        <v>297</v>
      </c>
      <c r="H3707" s="1">
        <v>2021</v>
      </c>
      <c r="I3707" s="2">
        <v>3015</v>
      </c>
      <c r="J3707" s="3">
        <v>8220</v>
      </c>
      <c r="K3707">
        <f>Table1[[#This Row],[Total Revenue + Open]]/Table1[[#This Row],[Qty]]</f>
        <v>2.7263681592039801</v>
      </c>
      <c r="L3707">
        <f>Table1[[#This Row],[Qty]]/Table1[[#This Row],[Total Revenue + Open]]</f>
        <v>0.36678832116788324</v>
      </c>
    </row>
    <row r="3708" spans="1:12">
      <c r="A3708" t="s">
        <v>10</v>
      </c>
      <c r="B3708" t="s">
        <v>11</v>
      </c>
      <c r="C3708" t="s">
        <v>119</v>
      </c>
      <c r="D3708" t="s">
        <v>46</v>
      </c>
      <c r="E3708" t="s">
        <v>15</v>
      </c>
      <c r="F3708" t="s">
        <v>204</v>
      </c>
      <c r="G3708" t="s">
        <v>297</v>
      </c>
      <c r="H3708" s="1">
        <v>2021</v>
      </c>
      <c r="I3708" s="2">
        <v>2010</v>
      </c>
      <c r="J3708" s="3">
        <v>5480</v>
      </c>
      <c r="K3708">
        <f>Table1[[#This Row],[Total Revenue + Open]]/Table1[[#This Row],[Qty]]</f>
        <v>2.7263681592039801</v>
      </c>
      <c r="L3708">
        <f>Table1[[#This Row],[Qty]]/Table1[[#This Row],[Total Revenue + Open]]</f>
        <v>0.36678832116788324</v>
      </c>
    </row>
    <row r="3709" spans="1:12">
      <c r="A3709" t="s">
        <v>10</v>
      </c>
      <c r="B3709" t="s">
        <v>11</v>
      </c>
      <c r="C3709" t="s">
        <v>119</v>
      </c>
      <c r="D3709" t="s">
        <v>46</v>
      </c>
      <c r="E3709" t="s">
        <v>15</v>
      </c>
      <c r="F3709" t="s">
        <v>204</v>
      </c>
      <c r="G3709" t="s">
        <v>297</v>
      </c>
      <c r="H3709" s="1">
        <v>2021</v>
      </c>
      <c r="I3709" s="2">
        <v>500</v>
      </c>
      <c r="J3709" s="3">
        <v>1370</v>
      </c>
      <c r="K3709">
        <f>Table1[[#This Row],[Total Revenue + Open]]/Table1[[#This Row],[Qty]]</f>
        <v>2.74</v>
      </c>
      <c r="L3709">
        <f>Table1[[#This Row],[Qty]]/Table1[[#This Row],[Total Revenue + Open]]</f>
        <v>0.36496350364963503</v>
      </c>
    </row>
    <row r="3710" spans="1:12" hidden="1">
      <c r="A3710" t="s">
        <v>710</v>
      </c>
      <c r="B3710" t="s">
        <v>11</v>
      </c>
      <c r="C3710" t="s">
        <v>119</v>
      </c>
      <c r="D3710" t="s">
        <v>712</v>
      </c>
      <c r="E3710" t="s">
        <v>15</v>
      </c>
      <c r="F3710" t="s">
        <v>210</v>
      </c>
      <c r="G3710" t="s">
        <v>213</v>
      </c>
      <c r="H3710" s="1">
        <v>2022</v>
      </c>
      <c r="I3710" s="2">
        <v>8040</v>
      </c>
      <c r="J3710" s="3">
        <v>16320</v>
      </c>
      <c r="K3710">
        <f>Table1[[#This Row],[Total Revenue + Open]]/Table1[[#This Row],[Qty]]</f>
        <v>2.0298507462686568</v>
      </c>
      <c r="L3710">
        <f>Table1[[#This Row],[Total Revenue + Open]]/Table1[[#This Row],[Qty]]</f>
        <v>2.0298507462686568</v>
      </c>
    </row>
    <row r="3711" spans="1:12">
      <c r="A3711" t="s">
        <v>10</v>
      </c>
      <c r="B3711" t="s">
        <v>11</v>
      </c>
      <c r="C3711" t="s">
        <v>119</v>
      </c>
      <c r="D3711" t="s">
        <v>46</v>
      </c>
      <c r="E3711" t="s">
        <v>15</v>
      </c>
      <c r="F3711" t="s">
        <v>204</v>
      </c>
      <c r="G3711" t="s">
        <v>297</v>
      </c>
      <c r="H3711" s="1">
        <v>2020</v>
      </c>
      <c r="I3711" s="2">
        <v>2010</v>
      </c>
      <c r="J3711" s="3">
        <v>5480</v>
      </c>
      <c r="K3711">
        <f>Table1[[#This Row],[Total Revenue + Open]]/Table1[[#This Row],[Qty]]</f>
        <v>2.7263681592039801</v>
      </c>
      <c r="L3711">
        <f>Table1[[#This Row],[Qty]]/Table1[[#This Row],[Total Revenue + Open]]</f>
        <v>0.36678832116788324</v>
      </c>
    </row>
    <row r="3712" spans="1:12">
      <c r="A3712" t="s">
        <v>10</v>
      </c>
      <c r="B3712" t="s">
        <v>11</v>
      </c>
      <c r="C3712" t="s">
        <v>119</v>
      </c>
      <c r="D3712" t="s">
        <v>46</v>
      </c>
      <c r="E3712" t="s">
        <v>15</v>
      </c>
      <c r="F3712" t="s">
        <v>204</v>
      </c>
      <c r="G3712" t="s">
        <v>297</v>
      </c>
      <c r="H3712" s="1">
        <v>2020</v>
      </c>
      <c r="I3712" s="2">
        <v>3015</v>
      </c>
      <c r="J3712" s="3">
        <v>8220</v>
      </c>
      <c r="K3712">
        <f>Table1[[#This Row],[Total Revenue + Open]]/Table1[[#This Row],[Qty]]</f>
        <v>2.7263681592039801</v>
      </c>
      <c r="L3712">
        <f>Table1[[#This Row],[Qty]]/Table1[[#This Row],[Total Revenue + Open]]</f>
        <v>0.36678832116788324</v>
      </c>
    </row>
    <row r="3713" spans="1:12">
      <c r="A3713" t="s">
        <v>10</v>
      </c>
      <c r="B3713" t="s">
        <v>11</v>
      </c>
      <c r="C3713" t="s">
        <v>119</v>
      </c>
      <c r="D3713" t="s">
        <v>46</v>
      </c>
      <c r="E3713" t="s">
        <v>15</v>
      </c>
      <c r="F3713" t="s">
        <v>204</v>
      </c>
      <c r="G3713" t="s">
        <v>297</v>
      </c>
      <c r="H3713" s="1">
        <v>2020</v>
      </c>
      <c r="I3713" s="2">
        <v>12565</v>
      </c>
      <c r="J3713" s="3">
        <v>34250</v>
      </c>
      <c r="K3713">
        <f>Table1[[#This Row],[Total Revenue + Open]]/Table1[[#This Row],[Qty]]</f>
        <v>2.725825706327099</v>
      </c>
      <c r="L3713">
        <f>Table1[[#This Row],[Qty]]/Table1[[#This Row],[Total Revenue + Open]]</f>
        <v>0.36686131386861315</v>
      </c>
    </row>
    <row r="3714" spans="1:12">
      <c r="A3714" t="s">
        <v>10</v>
      </c>
      <c r="B3714" t="s">
        <v>11</v>
      </c>
      <c r="C3714" t="s">
        <v>119</v>
      </c>
      <c r="D3714" t="s">
        <v>46</v>
      </c>
      <c r="E3714" t="s">
        <v>15</v>
      </c>
      <c r="F3714" t="s">
        <v>204</v>
      </c>
      <c r="G3714" t="s">
        <v>297</v>
      </c>
      <c r="H3714" s="1">
        <v>2020</v>
      </c>
      <c r="I3714" s="2">
        <v>16585</v>
      </c>
      <c r="J3714" s="3">
        <v>45210</v>
      </c>
      <c r="K3714">
        <f>Table1[[#This Row],[Total Revenue + Open]]/Table1[[#This Row],[Qty]]</f>
        <v>2.7259571902321373</v>
      </c>
      <c r="L3714">
        <f>Table1[[#This Row],[Qty]]/Table1[[#This Row],[Total Revenue + Open]]</f>
        <v>0.36684361866843618</v>
      </c>
    </row>
    <row r="3715" spans="1:12">
      <c r="A3715" t="s">
        <v>10</v>
      </c>
      <c r="B3715" t="s">
        <v>11</v>
      </c>
      <c r="C3715" t="s">
        <v>119</v>
      </c>
      <c r="D3715" t="s">
        <v>46</v>
      </c>
      <c r="E3715" t="s">
        <v>15</v>
      </c>
      <c r="F3715" t="s">
        <v>204</v>
      </c>
      <c r="G3715" t="s">
        <v>297</v>
      </c>
      <c r="H3715" s="1">
        <v>2020</v>
      </c>
      <c r="I3715" s="2">
        <v>10050</v>
      </c>
      <c r="J3715" s="3">
        <v>27400</v>
      </c>
      <c r="K3715">
        <f>Table1[[#This Row],[Total Revenue + Open]]/Table1[[#This Row],[Qty]]</f>
        <v>2.7263681592039801</v>
      </c>
      <c r="L3715">
        <f>Table1[[#This Row],[Qty]]/Table1[[#This Row],[Total Revenue + Open]]</f>
        <v>0.36678832116788324</v>
      </c>
    </row>
    <row r="3716" spans="1:12">
      <c r="A3716" t="s">
        <v>10</v>
      </c>
      <c r="B3716" t="s">
        <v>11</v>
      </c>
      <c r="C3716" t="s">
        <v>119</v>
      </c>
      <c r="D3716" t="s">
        <v>46</v>
      </c>
      <c r="E3716" t="s">
        <v>15</v>
      </c>
      <c r="F3716" t="s">
        <v>204</v>
      </c>
      <c r="G3716" t="s">
        <v>297</v>
      </c>
      <c r="H3716" s="1">
        <v>2020</v>
      </c>
      <c r="I3716" s="2">
        <v>55780</v>
      </c>
      <c r="J3716" s="3">
        <v>152070</v>
      </c>
      <c r="K3716">
        <f>Table1[[#This Row],[Total Revenue + Open]]/Table1[[#This Row],[Qty]]</f>
        <v>2.7262459662961636</v>
      </c>
      <c r="L3716">
        <f>Table1[[#This Row],[Qty]]/Table1[[#This Row],[Total Revenue + Open]]</f>
        <v>0.36680476096534492</v>
      </c>
    </row>
    <row r="3717" spans="1:12">
      <c r="A3717" t="s">
        <v>10</v>
      </c>
      <c r="B3717" t="s">
        <v>11</v>
      </c>
      <c r="C3717" t="s">
        <v>119</v>
      </c>
      <c r="D3717" t="s">
        <v>46</v>
      </c>
      <c r="E3717" t="s">
        <v>15</v>
      </c>
      <c r="F3717" t="s">
        <v>204</v>
      </c>
      <c r="G3717" t="s">
        <v>297</v>
      </c>
      <c r="H3717" s="1">
        <v>2021</v>
      </c>
      <c r="I3717" s="2">
        <v>9045</v>
      </c>
      <c r="J3717" s="3">
        <v>24660</v>
      </c>
      <c r="K3717">
        <f>Table1[[#This Row],[Total Revenue + Open]]/Table1[[#This Row],[Qty]]</f>
        <v>2.7263681592039801</v>
      </c>
      <c r="L3717">
        <f>Table1[[#This Row],[Qty]]/Table1[[#This Row],[Total Revenue + Open]]</f>
        <v>0.36678832116788324</v>
      </c>
    </row>
    <row r="3718" spans="1:12">
      <c r="A3718" t="s">
        <v>10</v>
      </c>
      <c r="B3718" t="s">
        <v>11</v>
      </c>
      <c r="C3718" t="s">
        <v>119</v>
      </c>
      <c r="D3718" t="s">
        <v>46</v>
      </c>
      <c r="E3718" t="s">
        <v>15</v>
      </c>
      <c r="F3718" t="s">
        <v>204</v>
      </c>
      <c r="G3718" t="s">
        <v>297</v>
      </c>
      <c r="H3718" s="1">
        <v>2021</v>
      </c>
      <c r="I3718" s="2">
        <v>11055</v>
      </c>
      <c r="J3718" s="3">
        <v>30140</v>
      </c>
      <c r="K3718">
        <f>Table1[[#This Row],[Total Revenue + Open]]/Table1[[#This Row],[Qty]]</f>
        <v>2.7263681592039801</v>
      </c>
      <c r="L3718">
        <f>Table1[[#This Row],[Qty]]/Table1[[#This Row],[Total Revenue + Open]]</f>
        <v>0.36678832116788324</v>
      </c>
    </row>
    <row r="3719" spans="1:12">
      <c r="A3719" t="s">
        <v>10</v>
      </c>
      <c r="B3719" t="s">
        <v>11</v>
      </c>
      <c r="C3719" t="s">
        <v>119</v>
      </c>
      <c r="D3719" t="s">
        <v>46</v>
      </c>
      <c r="E3719" t="s">
        <v>15</v>
      </c>
      <c r="F3719" t="s">
        <v>204</v>
      </c>
      <c r="G3719" t="s">
        <v>297</v>
      </c>
      <c r="H3719" s="1">
        <v>2021</v>
      </c>
      <c r="I3719" s="2">
        <v>11055</v>
      </c>
      <c r="J3719" s="3">
        <v>30140</v>
      </c>
      <c r="K3719">
        <f>Table1[[#This Row],[Total Revenue + Open]]/Table1[[#This Row],[Qty]]</f>
        <v>2.7263681592039801</v>
      </c>
      <c r="L3719">
        <f>Table1[[#This Row],[Qty]]/Table1[[#This Row],[Total Revenue + Open]]</f>
        <v>0.36678832116788324</v>
      </c>
    </row>
    <row r="3720" spans="1:12">
      <c r="A3720" t="s">
        <v>10</v>
      </c>
      <c r="B3720" t="s">
        <v>11</v>
      </c>
      <c r="C3720" t="s">
        <v>119</v>
      </c>
      <c r="D3720" t="s">
        <v>46</v>
      </c>
      <c r="E3720" t="s">
        <v>15</v>
      </c>
      <c r="F3720" t="s">
        <v>204</v>
      </c>
      <c r="G3720" t="s">
        <v>297</v>
      </c>
      <c r="H3720" s="1">
        <v>2021</v>
      </c>
      <c r="I3720" s="2">
        <v>18595</v>
      </c>
      <c r="J3720" s="3">
        <v>50690</v>
      </c>
      <c r="K3720">
        <f>Table1[[#This Row],[Total Revenue + Open]]/Table1[[#This Row],[Qty]]</f>
        <v>2.7260016133369187</v>
      </c>
      <c r="L3720">
        <f>Table1[[#This Row],[Qty]]/Table1[[#This Row],[Total Revenue + Open]]</f>
        <v>0.3668376405602683</v>
      </c>
    </row>
    <row r="3721" spans="1:12">
      <c r="A3721" t="s">
        <v>10</v>
      </c>
      <c r="B3721" t="s">
        <v>11</v>
      </c>
      <c r="C3721" t="s">
        <v>119</v>
      </c>
      <c r="D3721" t="s">
        <v>46</v>
      </c>
      <c r="E3721" t="s">
        <v>15</v>
      </c>
      <c r="F3721" t="s">
        <v>204</v>
      </c>
      <c r="G3721" t="s">
        <v>297</v>
      </c>
      <c r="H3721" s="1">
        <v>2021</v>
      </c>
      <c r="I3721" s="2">
        <v>29145</v>
      </c>
      <c r="J3721" s="3">
        <v>79460</v>
      </c>
      <c r="K3721">
        <f>Table1[[#This Row],[Total Revenue + Open]]/Table1[[#This Row],[Qty]]</f>
        <v>2.7263681592039801</v>
      </c>
      <c r="L3721">
        <f>Table1[[#This Row],[Qty]]/Table1[[#This Row],[Total Revenue + Open]]</f>
        <v>0.36678832116788324</v>
      </c>
    </row>
    <row r="3722" spans="1:12">
      <c r="A3722" t="s">
        <v>10</v>
      </c>
      <c r="B3722" t="s">
        <v>11</v>
      </c>
      <c r="C3722" t="s">
        <v>119</v>
      </c>
      <c r="D3722" t="s">
        <v>46</v>
      </c>
      <c r="E3722" t="s">
        <v>15</v>
      </c>
      <c r="F3722" t="s">
        <v>204</v>
      </c>
      <c r="G3722" t="s">
        <v>297</v>
      </c>
      <c r="H3722" s="1">
        <v>2021</v>
      </c>
      <c r="I3722" s="2">
        <v>14070</v>
      </c>
      <c r="J3722" s="3">
        <v>38360</v>
      </c>
      <c r="K3722">
        <f>Table1[[#This Row],[Total Revenue + Open]]/Table1[[#This Row],[Qty]]</f>
        <v>2.7263681592039801</v>
      </c>
      <c r="L3722">
        <f>Table1[[#This Row],[Qty]]/Table1[[#This Row],[Total Revenue + Open]]</f>
        <v>0.36678832116788324</v>
      </c>
    </row>
    <row r="3723" spans="1:12">
      <c r="A3723" t="s">
        <v>10</v>
      </c>
      <c r="B3723" t="s">
        <v>11</v>
      </c>
      <c r="C3723" t="s">
        <v>119</v>
      </c>
      <c r="D3723" t="s">
        <v>46</v>
      </c>
      <c r="E3723" t="s">
        <v>15</v>
      </c>
      <c r="F3723" t="s">
        <v>204</v>
      </c>
      <c r="G3723" t="s">
        <v>297</v>
      </c>
      <c r="H3723" s="1">
        <v>2021</v>
      </c>
      <c r="I3723" s="2">
        <v>8040</v>
      </c>
      <c r="J3723" s="3">
        <v>21920</v>
      </c>
      <c r="K3723">
        <f>Table1[[#This Row],[Total Revenue + Open]]/Table1[[#This Row],[Qty]]</f>
        <v>2.7263681592039801</v>
      </c>
      <c r="L3723">
        <f>Table1[[#This Row],[Qty]]/Table1[[#This Row],[Total Revenue + Open]]</f>
        <v>0.36678832116788324</v>
      </c>
    </row>
    <row r="3724" spans="1:12">
      <c r="A3724" t="s">
        <v>10</v>
      </c>
      <c r="B3724" t="s">
        <v>11</v>
      </c>
      <c r="C3724" t="s">
        <v>119</v>
      </c>
      <c r="D3724" t="s">
        <v>46</v>
      </c>
      <c r="E3724" t="s">
        <v>15</v>
      </c>
      <c r="F3724" t="s">
        <v>204</v>
      </c>
      <c r="G3724" t="s">
        <v>297</v>
      </c>
      <c r="H3724" s="1">
        <v>2021</v>
      </c>
      <c r="I3724" s="2">
        <v>4020</v>
      </c>
      <c r="J3724" s="3">
        <v>10960</v>
      </c>
      <c r="K3724">
        <f>Table1[[#This Row],[Total Revenue + Open]]/Table1[[#This Row],[Qty]]</f>
        <v>2.7263681592039801</v>
      </c>
      <c r="L3724">
        <f>Table1[[#This Row],[Qty]]/Table1[[#This Row],[Total Revenue + Open]]</f>
        <v>0.36678832116788324</v>
      </c>
    </row>
    <row r="3725" spans="1:12" hidden="1">
      <c r="A3725" t="s">
        <v>710</v>
      </c>
      <c r="B3725" t="s">
        <v>11</v>
      </c>
      <c r="C3725" t="s">
        <v>119</v>
      </c>
      <c r="D3725" t="s">
        <v>712</v>
      </c>
      <c r="E3725" t="s">
        <v>15</v>
      </c>
      <c r="F3725" t="s">
        <v>183</v>
      </c>
      <c r="G3725" t="s">
        <v>184</v>
      </c>
      <c r="H3725" s="1">
        <v>2022</v>
      </c>
      <c r="I3725" s="2">
        <v>7970</v>
      </c>
      <c r="J3725" s="3">
        <v>16167</v>
      </c>
      <c r="K3725">
        <f>Table1[[#This Row],[Total Revenue + Open]]/Table1[[#This Row],[Qty]]</f>
        <v>2.0284818067754076</v>
      </c>
      <c r="L3725">
        <f>Table1[[#This Row],[Total Revenue + Open]]/Table1[[#This Row],[Qty]]</f>
        <v>2.0284818067754076</v>
      </c>
    </row>
    <row r="3726" spans="1:12" hidden="1">
      <c r="A3726" t="s">
        <v>710</v>
      </c>
      <c r="B3726" t="s">
        <v>11</v>
      </c>
      <c r="C3726" t="s">
        <v>119</v>
      </c>
      <c r="D3726" t="s">
        <v>712</v>
      </c>
      <c r="E3726" t="s">
        <v>15</v>
      </c>
      <c r="F3726" t="s">
        <v>183</v>
      </c>
      <c r="G3726" t="s">
        <v>187</v>
      </c>
      <c r="H3726" s="1">
        <v>2022</v>
      </c>
      <c r="I3726" s="2">
        <v>7970</v>
      </c>
      <c r="J3726" s="3">
        <v>16167</v>
      </c>
      <c r="K3726">
        <f>Table1[[#This Row],[Total Revenue + Open]]/Table1[[#This Row],[Qty]]</f>
        <v>2.0284818067754076</v>
      </c>
      <c r="L3726">
        <f>Table1[[#This Row],[Total Revenue + Open]]/Table1[[#This Row],[Qty]]</f>
        <v>2.0284818067754076</v>
      </c>
    </row>
    <row r="3727" spans="1:12" hidden="1">
      <c r="A3727" t="s">
        <v>710</v>
      </c>
      <c r="B3727" t="s">
        <v>11</v>
      </c>
      <c r="C3727" t="s">
        <v>119</v>
      </c>
      <c r="D3727" t="s">
        <v>712</v>
      </c>
      <c r="E3727" t="s">
        <v>15</v>
      </c>
      <c r="F3727" t="s">
        <v>210</v>
      </c>
      <c r="G3727" t="s">
        <v>213</v>
      </c>
      <c r="H3727" s="1">
        <v>2022</v>
      </c>
      <c r="I3727" s="2">
        <v>7640</v>
      </c>
      <c r="J3727" s="3">
        <v>15504</v>
      </c>
      <c r="K3727">
        <f>Table1[[#This Row],[Total Revenue + Open]]/Table1[[#This Row],[Qty]]</f>
        <v>2.0293193717277487</v>
      </c>
      <c r="L3727">
        <f>Table1[[#This Row],[Total Revenue + Open]]/Table1[[#This Row],[Qty]]</f>
        <v>2.0293193717277487</v>
      </c>
    </row>
    <row r="3728" spans="1:12" hidden="1">
      <c r="A3728" t="s">
        <v>710</v>
      </c>
      <c r="B3728" t="s">
        <v>11</v>
      </c>
      <c r="C3728" t="s">
        <v>119</v>
      </c>
      <c r="D3728" t="s">
        <v>712</v>
      </c>
      <c r="E3728" t="s">
        <v>15</v>
      </c>
      <c r="F3728" t="s">
        <v>183</v>
      </c>
      <c r="G3728" t="s">
        <v>184</v>
      </c>
      <c r="H3728" s="1">
        <v>2022</v>
      </c>
      <c r="I3728" s="2">
        <v>7290</v>
      </c>
      <c r="J3728" s="3">
        <v>14790</v>
      </c>
      <c r="K3728">
        <f>Table1[[#This Row],[Total Revenue + Open]]/Table1[[#This Row],[Qty]]</f>
        <v>2.0288065843621399</v>
      </c>
      <c r="L3728">
        <f>Table1[[#This Row],[Total Revenue + Open]]/Table1[[#This Row],[Qty]]</f>
        <v>2.0288065843621399</v>
      </c>
    </row>
    <row r="3729" spans="1:12" hidden="1">
      <c r="A3729" t="s">
        <v>710</v>
      </c>
      <c r="B3729" t="s">
        <v>11</v>
      </c>
      <c r="C3729" t="s">
        <v>119</v>
      </c>
      <c r="D3729" t="s">
        <v>712</v>
      </c>
      <c r="E3729" t="s">
        <v>15</v>
      </c>
      <c r="F3729" t="s">
        <v>183</v>
      </c>
      <c r="G3729" t="s">
        <v>187</v>
      </c>
      <c r="H3729" s="1">
        <v>2022</v>
      </c>
      <c r="I3729" s="2">
        <v>7290</v>
      </c>
      <c r="J3729" s="3">
        <v>14790</v>
      </c>
      <c r="K3729">
        <f>Table1[[#This Row],[Total Revenue + Open]]/Table1[[#This Row],[Qty]]</f>
        <v>2.0288065843621399</v>
      </c>
      <c r="L3729">
        <f>Table1[[#This Row],[Total Revenue + Open]]/Table1[[#This Row],[Qty]]</f>
        <v>2.0288065843621399</v>
      </c>
    </row>
    <row r="3730" spans="1:12" hidden="1">
      <c r="A3730" t="s">
        <v>710</v>
      </c>
      <c r="B3730" t="s">
        <v>11</v>
      </c>
      <c r="C3730" t="s">
        <v>119</v>
      </c>
      <c r="D3730" t="s">
        <v>712</v>
      </c>
      <c r="E3730" t="s">
        <v>15</v>
      </c>
      <c r="F3730" t="s">
        <v>194</v>
      </c>
      <c r="G3730" t="s">
        <v>197</v>
      </c>
      <c r="H3730" s="1">
        <v>2022</v>
      </c>
      <c r="I3730" s="2">
        <v>6030</v>
      </c>
      <c r="J3730" s="3">
        <v>13620</v>
      </c>
      <c r="K3730">
        <f>Table1[[#This Row],[Total Revenue + Open]]/Table1[[#This Row],[Qty]]</f>
        <v>2.2587064676616917</v>
      </c>
      <c r="L3730">
        <f>Table1[[#This Row],[Total Revenue + Open]]/Table1[[#This Row],[Qty]]</f>
        <v>2.2587064676616917</v>
      </c>
    </row>
    <row r="3731" spans="1:12" hidden="1">
      <c r="A3731" t="s">
        <v>710</v>
      </c>
      <c r="B3731" t="s">
        <v>11</v>
      </c>
      <c r="C3731" t="s">
        <v>119</v>
      </c>
      <c r="D3731" t="s">
        <v>712</v>
      </c>
      <c r="E3731" t="s">
        <v>15</v>
      </c>
      <c r="F3731" t="s">
        <v>36</v>
      </c>
      <c r="G3731" t="s">
        <v>384</v>
      </c>
      <c r="H3731" s="1">
        <v>2022</v>
      </c>
      <c r="I3731" s="2">
        <v>10050</v>
      </c>
      <c r="J3731" s="3">
        <v>13500</v>
      </c>
      <c r="K3731">
        <f>Table1[[#This Row],[Total Revenue + Open]]/Table1[[#This Row],[Qty]]</f>
        <v>1.3432835820895523</v>
      </c>
      <c r="L3731">
        <f>Table1[[#This Row],[Total Revenue + Open]]/Table1[[#This Row],[Qty]]</f>
        <v>1.3432835820895523</v>
      </c>
    </row>
    <row r="3732" spans="1:12" hidden="1">
      <c r="A3732" t="s">
        <v>710</v>
      </c>
      <c r="B3732" t="s">
        <v>11</v>
      </c>
      <c r="C3732" t="s">
        <v>119</v>
      </c>
      <c r="D3732" t="s">
        <v>712</v>
      </c>
      <c r="E3732" t="s">
        <v>15</v>
      </c>
      <c r="F3732" t="s">
        <v>36</v>
      </c>
      <c r="G3732" t="s">
        <v>385</v>
      </c>
      <c r="H3732" s="1">
        <v>2022</v>
      </c>
      <c r="I3732" s="2">
        <v>10050</v>
      </c>
      <c r="J3732" s="3">
        <v>13500</v>
      </c>
      <c r="K3732">
        <f>Table1[[#This Row],[Total Revenue + Open]]/Table1[[#This Row],[Qty]]</f>
        <v>1.3432835820895523</v>
      </c>
      <c r="L3732">
        <f>Table1[[#This Row],[Total Revenue + Open]]/Table1[[#This Row],[Qty]]</f>
        <v>1.3432835820895523</v>
      </c>
    </row>
    <row r="3733" spans="1:12" hidden="1">
      <c r="A3733" t="s">
        <v>710</v>
      </c>
      <c r="B3733" t="s">
        <v>11</v>
      </c>
      <c r="C3733" t="s">
        <v>119</v>
      </c>
      <c r="D3733" t="s">
        <v>712</v>
      </c>
      <c r="E3733" t="s">
        <v>15</v>
      </c>
      <c r="F3733" t="s">
        <v>36</v>
      </c>
      <c r="G3733" t="s">
        <v>37</v>
      </c>
      <c r="H3733" s="1">
        <v>2022</v>
      </c>
      <c r="I3733" s="2">
        <v>8745</v>
      </c>
      <c r="J3733" s="3">
        <v>11745</v>
      </c>
      <c r="K3733">
        <f>Table1[[#This Row],[Total Revenue + Open]]/Table1[[#This Row],[Qty]]</f>
        <v>1.3430531732418525</v>
      </c>
      <c r="L3733">
        <f>Table1[[#This Row],[Total Revenue + Open]]/Table1[[#This Row],[Qty]]</f>
        <v>1.3430531732418525</v>
      </c>
    </row>
    <row r="3734" spans="1:12" hidden="1">
      <c r="A3734" t="s">
        <v>710</v>
      </c>
      <c r="B3734" t="s">
        <v>11</v>
      </c>
      <c r="C3734" t="s">
        <v>119</v>
      </c>
      <c r="D3734" t="s">
        <v>712</v>
      </c>
      <c r="E3734" t="s">
        <v>15</v>
      </c>
      <c r="F3734" t="s">
        <v>36</v>
      </c>
      <c r="G3734" t="s">
        <v>37</v>
      </c>
      <c r="H3734" s="1">
        <v>2022</v>
      </c>
      <c r="I3734" s="2">
        <v>8545</v>
      </c>
      <c r="J3734" s="3">
        <v>11475</v>
      </c>
      <c r="K3734">
        <f>Table1[[#This Row],[Total Revenue + Open]]/Table1[[#This Row],[Qty]]</f>
        <v>1.3428905792861323</v>
      </c>
      <c r="L3734">
        <f>Table1[[#This Row],[Total Revenue + Open]]/Table1[[#This Row],[Qty]]</f>
        <v>1.3428905792861323</v>
      </c>
    </row>
    <row r="3735" spans="1:12" hidden="1">
      <c r="A3735" t="s">
        <v>710</v>
      </c>
      <c r="B3735" t="s">
        <v>11</v>
      </c>
      <c r="C3735" t="s">
        <v>119</v>
      </c>
      <c r="D3735" t="s">
        <v>712</v>
      </c>
      <c r="E3735" t="s">
        <v>15</v>
      </c>
      <c r="F3735" t="s">
        <v>183</v>
      </c>
      <c r="G3735" t="s">
        <v>190</v>
      </c>
      <c r="H3735" s="1">
        <v>2022</v>
      </c>
      <c r="I3735" s="2">
        <v>5630</v>
      </c>
      <c r="J3735" s="3">
        <v>11424</v>
      </c>
      <c r="K3735">
        <f>Table1[[#This Row],[Total Revenue + Open]]/Table1[[#This Row],[Qty]]</f>
        <v>2.0291296625222026</v>
      </c>
      <c r="L3735">
        <f>Table1[[#This Row],[Total Revenue + Open]]/Table1[[#This Row],[Qty]]</f>
        <v>2.0291296625222026</v>
      </c>
    </row>
    <row r="3736" spans="1:12" hidden="1">
      <c r="A3736" t="s">
        <v>710</v>
      </c>
      <c r="B3736" t="s">
        <v>11</v>
      </c>
      <c r="C3736" t="s">
        <v>119</v>
      </c>
      <c r="D3736" t="s">
        <v>712</v>
      </c>
      <c r="E3736" t="s">
        <v>15</v>
      </c>
      <c r="F3736" t="s">
        <v>210</v>
      </c>
      <c r="G3736" t="s">
        <v>213</v>
      </c>
      <c r="H3736" s="1">
        <v>2022</v>
      </c>
      <c r="I3736" s="2">
        <v>5605</v>
      </c>
      <c r="J3736" s="3">
        <v>11373</v>
      </c>
      <c r="K3736">
        <f>Table1[[#This Row],[Total Revenue + Open]]/Table1[[#This Row],[Qty]]</f>
        <v>2.0290811775200712</v>
      </c>
      <c r="L3736">
        <f>Table1[[#This Row],[Total Revenue + Open]]/Table1[[#This Row],[Qty]]</f>
        <v>2.0290811775200712</v>
      </c>
    </row>
    <row r="3737" spans="1:12">
      <c r="A3737" t="s">
        <v>10</v>
      </c>
      <c r="B3737" t="s">
        <v>11</v>
      </c>
      <c r="C3737" t="s">
        <v>119</v>
      </c>
      <c r="D3737" t="s">
        <v>46</v>
      </c>
      <c r="E3737" t="s">
        <v>15</v>
      </c>
      <c r="F3737" t="s">
        <v>207</v>
      </c>
      <c r="G3737" t="s">
        <v>298</v>
      </c>
      <c r="H3737" s="1">
        <v>2021</v>
      </c>
      <c r="I3737" s="2">
        <v>1510</v>
      </c>
      <c r="J3737" s="3">
        <v>7305</v>
      </c>
      <c r="K3737">
        <f>Table1[[#This Row],[Total Revenue + Open]]/Table1[[#This Row],[Qty]]</f>
        <v>4.8377483443708611</v>
      </c>
      <c r="L3737">
        <f>Table1[[#This Row],[Qty]]/Table1[[#This Row],[Total Revenue + Open]]</f>
        <v>0.20670773442847365</v>
      </c>
    </row>
    <row r="3738" spans="1:12">
      <c r="A3738" t="s">
        <v>10</v>
      </c>
      <c r="B3738" t="s">
        <v>11</v>
      </c>
      <c r="C3738" t="s">
        <v>119</v>
      </c>
      <c r="D3738" t="s">
        <v>46</v>
      </c>
      <c r="E3738" t="s">
        <v>15</v>
      </c>
      <c r="F3738" t="s">
        <v>207</v>
      </c>
      <c r="G3738" t="s">
        <v>298</v>
      </c>
      <c r="H3738" s="1">
        <v>2021</v>
      </c>
      <c r="I3738" s="2">
        <v>1005</v>
      </c>
      <c r="J3738" s="3">
        <v>4870</v>
      </c>
      <c r="K3738">
        <f>Table1[[#This Row],[Total Revenue + Open]]/Table1[[#This Row],[Qty]]</f>
        <v>4.8457711442786069</v>
      </c>
      <c r="L3738">
        <f>Table1[[#This Row],[Qty]]/Table1[[#This Row],[Total Revenue + Open]]</f>
        <v>0.20636550308008214</v>
      </c>
    </row>
    <row r="3739" spans="1:12" hidden="1">
      <c r="A3739" t="s">
        <v>710</v>
      </c>
      <c r="B3739" t="s">
        <v>11</v>
      </c>
      <c r="C3739" t="s">
        <v>73</v>
      </c>
      <c r="D3739" t="s">
        <v>712</v>
      </c>
      <c r="E3739" t="s">
        <v>15</v>
      </c>
      <c r="F3739" t="s">
        <v>36</v>
      </c>
      <c r="G3739" t="s">
        <v>37</v>
      </c>
      <c r="H3739" s="1">
        <v>2022</v>
      </c>
      <c r="I3739" s="2">
        <v>8040</v>
      </c>
      <c r="J3739" s="3">
        <v>10960</v>
      </c>
      <c r="K3739">
        <f>Table1[[#This Row],[Total Revenue + Open]]/Table1[[#This Row],[Qty]]</f>
        <v>1.3631840796019901</v>
      </c>
      <c r="L3739">
        <f>Table1[[#This Row],[Total Revenue + Open]]/Table1[[#This Row],[Qty]]</f>
        <v>1.3631840796019901</v>
      </c>
    </row>
    <row r="3740" spans="1:12" hidden="1">
      <c r="A3740" t="s">
        <v>710</v>
      </c>
      <c r="B3740" t="s">
        <v>11</v>
      </c>
      <c r="C3740" t="s">
        <v>119</v>
      </c>
      <c r="D3740" t="s">
        <v>712</v>
      </c>
      <c r="E3740" t="s">
        <v>15</v>
      </c>
      <c r="F3740" t="s">
        <v>183</v>
      </c>
      <c r="G3740" t="s">
        <v>190</v>
      </c>
      <c r="H3740" s="1">
        <v>2022</v>
      </c>
      <c r="I3740" s="2">
        <v>5330</v>
      </c>
      <c r="J3740" s="3">
        <v>10812</v>
      </c>
      <c r="K3740">
        <f>Table1[[#This Row],[Total Revenue + Open]]/Table1[[#This Row],[Qty]]</f>
        <v>2.028517823639775</v>
      </c>
      <c r="L3740">
        <f>Table1[[#This Row],[Total Revenue + Open]]/Table1[[#This Row],[Qty]]</f>
        <v>2.028517823639775</v>
      </c>
    </row>
    <row r="3741" spans="1:12" hidden="1">
      <c r="A3741" t="s">
        <v>710</v>
      </c>
      <c r="B3741" t="s">
        <v>11</v>
      </c>
      <c r="C3741" t="s">
        <v>73</v>
      </c>
      <c r="D3741" t="s">
        <v>712</v>
      </c>
      <c r="E3741" t="s">
        <v>15</v>
      </c>
      <c r="F3741" t="s">
        <v>36</v>
      </c>
      <c r="G3741" t="s">
        <v>37</v>
      </c>
      <c r="H3741" s="1">
        <v>2022</v>
      </c>
      <c r="I3741" s="2">
        <v>8045</v>
      </c>
      <c r="J3741" s="3">
        <v>10560</v>
      </c>
      <c r="K3741">
        <f>Table1[[#This Row],[Total Revenue + Open]]/Table1[[#This Row],[Qty]]</f>
        <v>1.3126165320074581</v>
      </c>
      <c r="L3741">
        <f>Table1[[#This Row],[Total Revenue + Open]]/Table1[[#This Row],[Qty]]</f>
        <v>1.3126165320074581</v>
      </c>
    </row>
    <row r="3742" spans="1:12" hidden="1">
      <c r="A3742" t="s">
        <v>710</v>
      </c>
      <c r="B3742" t="s">
        <v>11</v>
      </c>
      <c r="C3742" t="s">
        <v>119</v>
      </c>
      <c r="D3742" t="s">
        <v>712</v>
      </c>
      <c r="E3742" t="s">
        <v>15</v>
      </c>
      <c r="F3742" t="s">
        <v>194</v>
      </c>
      <c r="G3742" t="s">
        <v>197</v>
      </c>
      <c r="H3742" s="1">
        <v>2022</v>
      </c>
      <c r="I3742" s="2">
        <v>4675</v>
      </c>
      <c r="J3742" s="3">
        <v>10555.5</v>
      </c>
      <c r="K3742">
        <f>Table1[[#This Row],[Total Revenue + Open]]/Table1[[#This Row],[Qty]]</f>
        <v>2.2578609625668449</v>
      </c>
      <c r="L3742">
        <f>Table1[[#This Row],[Total Revenue + Open]]/Table1[[#This Row],[Qty]]</f>
        <v>2.2578609625668449</v>
      </c>
    </row>
    <row r="3743" spans="1:12">
      <c r="A3743" t="s">
        <v>10</v>
      </c>
      <c r="B3743" t="s">
        <v>11</v>
      </c>
      <c r="C3743" t="s">
        <v>119</v>
      </c>
      <c r="D3743" t="s">
        <v>46</v>
      </c>
      <c r="E3743" t="s">
        <v>15</v>
      </c>
      <c r="F3743" t="s">
        <v>207</v>
      </c>
      <c r="G3743" t="s">
        <v>298</v>
      </c>
      <c r="H3743" s="1">
        <v>2021</v>
      </c>
      <c r="I3743" s="2">
        <v>1510</v>
      </c>
      <c r="J3743" s="3">
        <v>7305</v>
      </c>
      <c r="K3743">
        <f>Table1[[#This Row],[Total Revenue + Open]]/Table1[[#This Row],[Qty]]</f>
        <v>4.8377483443708611</v>
      </c>
      <c r="L3743">
        <f>Table1[[#This Row],[Qty]]/Table1[[#This Row],[Total Revenue + Open]]</f>
        <v>0.20670773442847365</v>
      </c>
    </row>
    <row r="3744" spans="1:12">
      <c r="A3744" t="s">
        <v>10</v>
      </c>
      <c r="B3744" t="s">
        <v>11</v>
      </c>
      <c r="C3744" t="s">
        <v>119</v>
      </c>
      <c r="D3744" t="s">
        <v>46</v>
      </c>
      <c r="E3744" t="s">
        <v>15</v>
      </c>
      <c r="F3744" t="s">
        <v>207</v>
      </c>
      <c r="G3744" t="s">
        <v>298</v>
      </c>
      <c r="H3744" s="1">
        <v>2021</v>
      </c>
      <c r="I3744" s="2">
        <v>1005</v>
      </c>
      <c r="J3744" s="3">
        <v>4870</v>
      </c>
      <c r="K3744">
        <f>Table1[[#This Row],[Total Revenue + Open]]/Table1[[#This Row],[Qty]]</f>
        <v>4.8457711442786069</v>
      </c>
      <c r="L3744">
        <f>Table1[[#This Row],[Qty]]/Table1[[#This Row],[Total Revenue + Open]]</f>
        <v>0.20636550308008214</v>
      </c>
    </row>
    <row r="3745" spans="1:12" hidden="1">
      <c r="A3745" t="s">
        <v>710</v>
      </c>
      <c r="B3745" t="s">
        <v>11</v>
      </c>
      <c r="C3745" t="s">
        <v>119</v>
      </c>
      <c r="D3745" t="s">
        <v>712</v>
      </c>
      <c r="E3745" t="s">
        <v>15</v>
      </c>
      <c r="F3745" t="s">
        <v>183</v>
      </c>
      <c r="G3745" t="s">
        <v>184</v>
      </c>
      <c r="H3745" s="1">
        <v>2022</v>
      </c>
      <c r="I3745" s="2">
        <v>4980</v>
      </c>
      <c r="J3745" s="3">
        <v>10098</v>
      </c>
      <c r="K3745">
        <f>Table1[[#This Row],[Total Revenue + Open]]/Table1[[#This Row],[Qty]]</f>
        <v>2.0277108433734941</v>
      </c>
      <c r="L3745">
        <f>Table1[[#This Row],[Total Revenue + Open]]/Table1[[#This Row],[Qty]]</f>
        <v>2.0277108433734941</v>
      </c>
    </row>
    <row r="3746" spans="1:12" hidden="1">
      <c r="A3746" t="s">
        <v>710</v>
      </c>
      <c r="B3746" t="s">
        <v>11</v>
      </c>
      <c r="C3746" t="s">
        <v>119</v>
      </c>
      <c r="D3746" t="s">
        <v>712</v>
      </c>
      <c r="E3746" t="s">
        <v>15</v>
      </c>
      <c r="F3746" t="s">
        <v>183</v>
      </c>
      <c r="G3746" t="s">
        <v>187</v>
      </c>
      <c r="H3746" s="1">
        <v>2022</v>
      </c>
      <c r="I3746" s="2">
        <v>4980</v>
      </c>
      <c r="J3746" s="3">
        <v>10098</v>
      </c>
      <c r="K3746">
        <f>Table1[[#This Row],[Total Revenue + Open]]/Table1[[#This Row],[Qty]]</f>
        <v>2.0277108433734941</v>
      </c>
      <c r="L3746">
        <f>Table1[[#This Row],[Total Revenue + Open]]/Table1[[#This Row],[Qty]]</f>
        <v>2.0277108433734941</v>
      </c>
    </row>
    <row r="3747" spans="1:12" hidden="1">
      <c r="A3747" t="s">
        <v>710</v>
      </c>
      <c r="B3747" t="s">
        <v>11</v>
      </c>
      <c r="C3747" t="s">
        <v>119</v>
      </c>
      <c r="D3747" t="s">
        <v>712</v>
      </c>
      <c r="E3747" t="s">
        <v>15</v>
      </c>
      <c r="F3747" t="s">
        <v>36</v>
      </c>
      <c r="G3747" t="s">
        <v>37</v>
      </c>
      <c r="H3747" s="1">
        <v>2022</v>
      </c>
      <c r="I3747" s="2">
        <v>7240</v>
      </c>
      <c r="J3747" s="3">
        <v>9504</v>
      </c>
      <c r="K3747">
        <f>Table1[[#This Row],[Total Revenue + Open]]/Table1[[#This Row],[Qty]]</f>
        <v>1.3127071823204419</v>
      </c>
      <c r="L3747">
        <f>Table1[[#This Row],[Total Revenue + Open]]/Table1[[#This Row],[Qty]]</f>
        <v>1.3127071823204419</v>
      </c>
    </row>
    <row r="3748" spans="1:12" hidden="1">
      <c r="A3748" t="s">
        <v>710</v>
      </c>
      <c r="B3748" t="s">
        <v>11</v>
      </c>
      <c r="C3748" t="s">
        <v>119</v>
      </c>
      <c r="D3748" t="s">
        <v>712</v>
      </c>
      <c r="E3748" t="s">
        <v>15</v>
      </c>
      <c r="F3748" t="s">
        <v>183</v>
      </c>
      <c r="G3748" t="s">
        <v>190</v>
      </c>
      <c r="H3748" s="1">
        <v>2022</v>
      </c>
      <c r="I3748" s="2">
        <v>4225</v>
      </c>
      <c r="J3748" s="3">
        <v>8568</v>
      </c>
      <c r="K3748">
        <f>Table1[[#This Row],[Total Revenue + Open]]/Table1[[#This Row],[Qty]]</f>
        <v>2.0279289940828402</v>
      </c>
      <c r="L3748">
        <f>Table1[[#This Row],[Total Revenue + Open]]/Table1[[#This Row],[Qty]]</f>
        <v>2.0279289940828402</v>
      </c>
    </row>
    <row r="3749" spans="1:12" hidden="1">
      <c r="A3749" t="s">
        <v>710</v>
      </c>
      <c r="B3749" t="s">
        <v>11</v>
      </c>
      <c r="C3749" t="s">
        <v>119</v>
      </c>
      <c r="D3749" t="s">
        <v>712</v>
      </c>
      <c r="E3749" t="s">
        <v>15</v>
      </c>
      <c r="F3749" t="s">
        <v>183</v>
      </c>
      <c r="G3749" t="s">
        <v>184</v>
      </c>
      <c r="H3749" s="1">
        <v>2022</v>
      </c>
      <c r="I3749" s="2">
        <v>3445</v>
      </c>
      <c r="J3749" s="3">
        <v>7007.4</v>
      </c>
      <c r="K3749">
        <f>Table1[[#This Row],[Total Revenue + Open]]/Table1[[#This Row],[Qty]]</f>
        <v>2.0340783744557327</v>
      </c>
      <c r="L3749">
        <f>Table1[[#This Row],[Total Revenue + Open]]/Table1[[#This Row],[Qty]]</f>
        <v>2.0340783744557327</v>
      </c>
    </row>
    <row r="3750" spans="1:12" hidden="1">
      <c r="A3750" t="s">
        <v>710</v>
      </c>
      <c r="B3750" t="s">
        <v>11</v>
      </c>
      <c r="C3750" t="s">
        <v>119</v>
      </c>
      <c r="D3750" t="s">
        <v>712</v>
      </c>
      <c r="E3750" t="s">
        <v>15</v>
      </c>
      <c r="F3750" t="s">
        <v>183</v>
      </c>
      <c r="G3750" t="s">
        <v>184</v>
      </c>
      <c r="H3750" s="1">
        <v>2022</v>
      </c>
      <c r="I3750" s="2">
        <v>3395</v>
      </c>
      <c r="J3750" s="3">
        <v>6885</v>
      </c>
      <c r="K3750">
        <f>Table1[[#This Row],[Total Revenue + Open]]/Table1[[#This Row],[Qty]]</f>
        <v>2.027982326951399</v>
      </c>
      <c r="L3750">
        <f>Table1[[#This Row],[Total Revenue + Open]]/Table1[[#This Row],[Qty]]</f>
        <v>2.027982326951399</v>
      </c>
    </row>
    <row r="3751" spans="1:12" hidden="1">
      <c r="A3751" t="s">
        <v>710</v>
      </c>
      <c r="B3751" t="s">
        <v>11</v>
      </c>
      <c r="C3751" t="s">
        <v>119</v>
      </c>
      <c r="D3751" t="s">
        <v>712</v>
      </c>
      <c r="E3751" t="s">
        <v>15</v>
      </c>
      <c r="F3751" t="s">
        <v>183</v>
      </c>
      <c r="G3751" t="s">
        <v>187</v>
      </c>
      <c r="H3751" s="1">
        <v>2022</v>
      </c>
      <c r="I3751" s="2">
        <v>3395</v>
      </c>
      <c r="J3751" s="3">
        <v>6885</v>
      </c>
      <c r="K3751">
        <f>Table1[[#This Row],[Total Revenue + Open]]/Table1[[#This Row],[Qty]]</f>
        <v>2.027982326951399</v>
      </c>
      <c r="L3751">
        <f>Table1[[#This Row],[Total Revenue + Open]]/Table1[[#This Row],[Qty]]</f>
        <v>2.027982326951399</v>
      </c>
    </row>
    <row r="3752" spans="1:12" hidden="1">
      <c r="A3752" t="s">
        <v>710</v>
      </c>
      <c r="B3752" t="s">
        <v>11</v>
      </c>
      <c r="C3752" t="s">
        <v>73</v>
      </c>
      <c r="D3752" t="s">
        <v>712</v>
      </c>
      <c r="E3752" t="s">
        <v>15</v>
      </c>
      <c r="F3752" t="s">
        <v>36</v>
      </c>
      <c r="G3752" t="s">
        <v>37</v>
      </c>
      <c r="H3752" s="1">
        <v>2022</v>
      </c>
      <c r="I3752" s="2">
        <v>5025</v>
      </c>
      <c r="J3752" s="3">
        <v>6750</v>
      </c>
      <c r="K3752">
        <f>Table1[[#This Row],[Total Revenue + Open]]/Table1[[#This Row],[Qty]]</f>
        <v>1.3432835820895523</v>
      </c>
      <c r="L3752">
        <f>Table1[[#This Row],[Total Revenue + Open]]/Table1[[#This Row],[Qty]]</f>
        <v>1.3432835820895523</v>
      </c>
    </row>
    <row r="3753" spans="1:12" hidden="1">
      <c r="A3753" t="s">
        <v>710</v>
      </c>
      <c r="B3753" t="s">
        <v>11</v>
      </c>
      <c r="C3753" t="s">
        <v>119</v>
      </c>
      <c r="D3753" t="s">
        <v>712</v>
      </c>
      <c r="E3753" t="s">
        <v>15</v>
      </c>
      <c r="F3753" t="s">
        <v>183</v>
      </c>
      <c r="G3753" t="s">
        <v>184</v>
      </c>
      <c r="H3753" s="1">
        <v>2022</v>
      </c>
      <c r="I3753" s="2">
        <v>3010</v>
      </c>
      <c r="J3753" s="3">
        <v>6120</v>
      </c>
      <c r="K3753">
        <f>Table1[[#This Row],[Total Revenue + Open]]/Table1[[#This Row],[Qty]]</f>
        <v>2.0332225913621262</v>
      </c>
      <c r="L3753">
        <f>Table1[[#This Row],[Total Revenue + Open]]/Table1[[#This Row],[Qty]]</f>
        <v>2.0332225913621262</v>
      </c>
    </row>
    <row r="3754" spans="1:12" hidden="1">
      <c r="A3754" t="s">
        <v>710</v>
      </c>
      <c r="B3754" t="s">
        <v>11</v>
      </c>
      <c r="C3754" t="s">
        <v>119</v>
      </c>
      <c r="D3754" t="s">
        <v>712</v>
      </c>
      <c r="E3754" t="s">
        <v>15</v>
      </c>
      <c r="F3754" t="s">
        <v>183</v>
      </c>
      <c r="G3754" t="s">
        <v>184</v>
      </c>
      <c r="H3754" s="1">
        <v>2022</v>
      </c>
      <c r="I3754" s="2">
        <v>2895</v>
      </c>
      <c r="J3754" s="3">
        <v>5865</v>
      </c>
      <c r="K3754">
        <f>Table1[[#This Row],[Total Revenue + Open]]/Table1[[#This Row],[Qty]]</f>
        <v>2.0259067357512954</v>
      </c>
      <c r="L3754">
        <f>Table1[[#This Row],[Total Revenue + Open]]/Table1[[#This Row],[Qty]]</f>
        <v>2.0259067357512954</v>
      </c>
    </row>
    <row r="3755" spans="1:12" hidden="1">
      <c r="A3755" t="s">
        <v>710</v>
      </c>
      <c r="B3755" t="s">
        <v>11</v>
      </c>
      <c r="C3755" t="s">
        <v>119</v>
      </c>
      <c r="D3755" t="s">
        <v>712</v>
      </c>
      <c r="E3755" t="s">
        <v>15</v>
      </c>
      <c r="F3755" t="s">
        <v>183</v>
      </c>
      <c r="G3755" t="s">
        <v>187</v>
      </c>
      <c r="H3755" s="1">
        <v>2022</v>
      </c>
      <c r="I3755" s="2">
        <v>2895</v>
      </c>
      <c r="J3755" s="3">
        <v>5865</v>
      </c>
      <c r="K3755">
        <f>Table1[[#This Row],[Total Revenue + Open]]/Table1[[#This Row],[Qty]]</f>
        <v>2.0259067357512954</v>
      </c>
      <c r="L3755">
        <f>Table1[[#This Row],[Total Revenue + Open]]/Table1[[#This Row],[Qty]]</f>
        <v>2.0259067357512954</v>
      </c>
    </row>
    <row r="3756" spans="1:12" hidden="1">
      <c r="A3756" t="s">
        <v>710</v>
      </c>
      <c r="B3756" t="s">
        <v>11</v>
      </c>
      <c r="C3756" t="s">
        <v>119</v>
      </c>
      <c r="D3756" t="s">
        <v>712</v>
      </c>
      <c r="E3756" t="s">
        <v>15</v>
      </c>
      <c r="F3756" t="s">
        <v>36</v>
      </c>
      <c r="G3756" t="s">
        <v>37</v>
      </c>
      <c r="H3756" s="1">
        <v>2022</v>
      </c>
      <c r="I3756" s="2">
        <v>4020</v>
      </c>
      <c r="J3756" s="3">
        <v>5400</v>
      </c>
      <c r="K3756">
        <f>Table1[[#This Row],[Total Revenue + Open]]/Table1[[#This Row],[Qty]]</f>
        <v>1.3432835820895523</v>
      </c>
      <c r="L3756">
        <f>Table1[[#This Row],[Total Revenue + Open]]/Table1[[#This Row],[Qty]]</f>
        <v>1.3432835820895523</v>
      </c>
    </row>
    <row r="3757" spans="1:12" hidden="1">
      <c r="A3757" t="s">
        <v>710</v>
      </c>
      <c r="B3757" t="s">
        <v>11</v>
      </c>
      <c r="C3757" t="s">
        <v>119</v>
      </c>
      <c r="D3757" t="s">
        <v>712</v>
      </c>
      <c r="E3757" t="s">
        <v>15</v>
      </c>
      <c r="F3757" t="s">
        <v>36</v>
      </c>
      <c r="G3757" t="s">
        <v>37</v>
      </c>
      <c r="H3757" s="1">
        <v>2022</v>
      </c>
      <c r="I3757" s="2">
        <v>3505</v>
      </c>
      <c r="J3757" s="3">
        <v>4725</v>
      </c>
      <c r="K3757">
        <f>Table1[[#This Row],[Total Revenue + Open]]/Table1[[#This Row],[Qty]]</f>
        <v>1.3480741797432239</v>
      </c>
      <c r="L3757">
        <f>Table1[[#This Row],[Total Revenue + Open]]/Table1[[#This Row],[Qty]]</f>
        <v>1.3480741797432239</v>
      </c>
    </row>
    <row r="3758" spans="1:12" hidden="1">
      <c r="A3758" t="s">
        <v>710</v>
      </c>
      <c r="B3758" t="s">
        <v>11</v>
      </c>
      <c r="C3758" t="s">
        <v>119</v>
      </c>
      <c r="D3758" t="s">
        <v>712</v>
      </c>
      <c r="E3758" t="s">
        <v>15</v>
      </c>
      <c r="F3758" t="s">
        <v>36</v>
      </c>
      <c r="G3758" t="s">
        <v>37</v>
      </c>
      <c r="H3758" s="1">
        <v>2022</v>
      </c>
      <c r="I3758" s="2">
        <v>3015</v>
      </c>
      <c r="J3758" s="3">
        <v>3960</v>
      </c>
      <c r="K3758">
        <f>Table1[[#This Row],[Total Revenue + Open]]/Table1[[#This Row],[Qty]]</f>
        <v>1.3134328358208955</v>
      </c>
      <c r="L3758">
        <f>Table1[[#This Row],[Total Revenue + Open]]/Table1[[#This Row],[Qty]]</f>
        <v>1.3134328358208955</v>
      </c>
    </row>
    <row r="3759" spans="1:12" hidden="1">
      <c r="A3759" t="s">
        <v>710</v>
      </c>
      <c r="B3759" t="s">
        <v>11</v>
      </c>
      <c r="C3759" t="s">
        <v>119</v>
      </c>
      <c r="D3759" t="s">
        <v>712</v>
      </c>
      <c r="E3759" t="s">
        <v>15</v>
      </c>
      <c r="F3759" t="s">
        <v>183</v>
      </c>
      <c r="G3759" t="s">
        <v>187</v>
      </c>
      <c r="H3759" s="1">
        <v>2022</v>
      </c>
      <c r="I3759" s="2">
        <v>1735</v>
      </c>
      <c r="J3759" s="3">
        <v>3519</v>
      </c>
      <c r="K3759">
        <f>Table1[[#This Row],[Total Revenue + Open]]/Table1[[#This Row],[Qty]]</f>
        <v>2.0282420749279537</v>
      </c>
      <c r="L3759">
        <f>Table1[[#This Row],[Total Revenue + Open]]/Table1[[#This Row],[Qty]]</f>
        <v>2.0282420749279537</v>
      </c>
    </row>
    <row r="3760" spans="1:12" hidden="1">
      <c r="A3760" t="s">
        <v>710</v>
      </c>
      <c r="B3760" t="s">
        <v>11</v>
      </c>
      <c r="C3760" t="s">
        <v>119</v>
      </c>
      <c r="D3760" t="s">
        <v>712</v>
      </c>
      <c r="E3760" t="s">
        <v>15</v>
      </c>
      <c r="F3760" t="s">
        <v>36</v>
      </c>
      <c r="G3760" t="s">
        <v>37</v>
      </c>
      <c r="H3760" s="1">
        <v>2022</v>
      </c>
      <c r="I3760" s="2">
        <v>2615</v>
      </c>
      <c r="J3760" s="3">
        <v>3484</v>
      </c>
      <c r="K3760">
        <f>Table1[[#This Row],[Total Revenue + Open]]/Table1[[#This Row],[Qty]]</f>
        <v>1.3323135755258126</v>
      </c>
      <c r="L3760">
        <f>Table1[[#This Row],[Total Revenue + Open]]/Table1[[#This Row],[Qty]]</f>
        <v>1.3323135755258126</v>
      </c>
    </row>
    <row r="3761" spans="1:12" hidden="1">
      <c r="A3761" t="s">
        <v>710</v>
      </c>
      <c r="B3761" t="s">
        <v>11</v>
      </c>
      <c r="C3761" t="s">
        <v>119</v>
      </c>
      <c r="D3761" t="s">
        <v>712</v>
      </c>
      <c r="E3761" t="s">
        <v>15</v>
      </c>
      <c r="F3761" t="s">
        <v>183</v>
      </c>
      <c r="G3761" t="s">
        <v>187</v>
      </c>
      <c r="H3761" s="1">
        <v>2022</v>
      </c>
      <c r="I3761" s="2">
        <v>1100</v>
      </c>
      <c r="J3761" s="3">
        <v>2244</v>
      </c>
      <c r="K3761">
        <f>Table1[[#This Row],[Total Revenue + Open]]/Table1[[#This Row],[Qty]]</f>
        <v>2.04</v>
      </c>
      <c r="L3761">
        <f>Table1[[#This Row],[Total Revenue + Open]]/Table1[[#This Row],[Qty]]</f>
        <v>2.04</v>
      </c>
    </row>
    <row r="3762" spans="1:12" hidden="1">
      <c r="A3762" t="s">
        <v>710</v>
      </c>
      <c r="B3762" t="s">
        <v>11</v>
      </c>
      <c r="C3762" t="s">
        <v>119</v>
      </c>
      <c r="D3762" t="s">
        <v>712</v>
      </c>
      <c r="E3762" t="s">
        <v>15</v>
      </c>
      <c r="F3762" t="s">
        <v>16</v>
      </c>
      <c r="G3762" t="s">
        <v>158</v>
      </c>
      <c r="H3762" s="1">
        <v>2022</v>
      </c>
      <c r="I3762" s="2">
        <v>1005</v>
      </c>
      <c r="J3762" s="3">
        <v>2220</v>
      </c>
      <c r="K3762">
        <f>Table1[[#This Row],[Total Revenue + Open]]/Table1[[#This Row],[Qty]]</f>
        <v>2.2089552238805972</v>
      </c>
      <c r="L3762">
        <f>Table1[[#This Row],[Total Revenue + Open]]/Table1[[#This Row],[Qty]]</f>
        <v>2.2089552238805972</v>
      </c>
    </row>
    <row r="3763" spans="1:12" hidden="1">
      <c r="A3763" t="s">
        <v>710</v>
      </c>
      <c r="B3763" t="s">
        <v>11</v>
      </c>
      <c r="C3763" t="s">
        <v>119</v>
      </c>
      <c r="D3763" t="s">
        <v>712</v>
      </c>
      <c r="E3763" t="s">
        <v>15</v>
      </c>
      <c r="F3763" t="s">
        <v>183</v>
      </c>
      <c r="G3763" t="s">
        <v>184</v>
      </c>
      <c r="H3763" s="1">
        <v>2022</v>
      </c>
      <c r="I3763" s="2">
        <v>1075</v>
      </c>
      <c r="J3763" s="3">
        <v>2193</v>
      </c>
      <c r="K3763">
        <f>Table1[[#This Row],[Total Revenue + Open]]/Table1[[#This Row],[Qty]]</f>
        <v>2.04</v>
      </c>
      <c r="L3763">
        <f>Table1[[#This Row],[Total Revenue + Open]]/Table1[[#This Row],[Qty]]</f>
        <v>2.04</v>
      </c>
    </row>
    <row r="3764" spans="1:12" hidden="1">
      <c r="A3764" t="s">
        <v>710</v>
      </c>
      <c r="B3764" t="s">
        <v>11</v>
      </c>
      <c r="C3764" t="s">
        <v>119</v>
      </c>
      <c r="D3764" t="s">
        <v>712</v>
      </c>
      <c r="E3764" t="s">
        <v>15</v>
      </c>
      <c r="F3764" t="s">
        <v>183</v>
      </c>
      <c r="G3764" t="s">
        <v>190</v>
      </c>
      <c r="H3764" s="1">
        <v>2022</v>
      </c>
      <c r="I3764" s="2">
        <v>1005</v>
      </c>
      <c r="J3764" s="3">
        <v>2040</v>
      </c>
      <c r="K3764">
        <f>Table1[[#This Row],[Total Revenue + Open]]/Table1[[#This Row],[Qty]]</f>
        <v>2.0298507462686568</v>
      </c>
      <c r="L3764">
        <f>Table1[[#This Row],[Total Revenue + Open]]/Table1[[#This Row],[Qty]]</f>
        <v>2.0298507462686568</v>
      </c>
    </row>
    <row r="3765" spans="1:12" hidden="1">
      <c r="A3765" t="s">
        <v>710</v>
      </c>
      <c r="B3765" t="s">
        <v>11</v>
      </c>
      <c r="C3765" t="s">
        <v>119</v>
      </c>
      <c r="D3765" t="s">
        <v>712</v>
      </c>
      <c r="E3765" t="s">
        <v>15</v>
      </c>
      <c r="F3765" t="s">
        <v>183</v>
      </c>
      <c r="G3765" t="s">
        <v>190</v>
      </c>
      <c r="H3765" s="1">
        <v>2022</v>
      </c>
      <c r="I3765" s="2">
        <v>1005</v>
      </c>
      <c r="J3765" s="3">
        <v>2040</v>
      </c>
      <c r="K3765">
        <f>Table1[[#This Row],[Total Revenue + Open]]/Table1[[#This Row],[Qty]]</f>
        <v>2.0298507462686568</v>
      </c>
      <c r="L3765">
        <f>Table1[[#This Row],[Total Revenue + Open]]/Table1[[#This Row],[Qty]]</f>
        <v>2.0298507462686568</v>
      </c>
    </row>
    <row r="3766" spans="1:12">
      <c r="A3766" t="s">
        <v>10</v>
      </c>
      <c r="B3766" t="s">
        <v>11</v>
      </c>
      <c r="C3766" t="s">
        <v>119</v>
      </c>
      <c r="D3766" t="s">
        <v>46</v>
      </c>
      <c r="E3766" t="s">
        <v>15</v>
      </c>
      <c r="F3766" t="s">
        <v>72</v>
      </c>
      <c r="G3766" t="s">
        <v>300</v>
      </c>
      <c r="H3766" s="1">
        <v>2021</v>
      </c>
      <c r="I3766" s="2">
        <v>500</v>
      </c>
      <c r="J3766" s="3">
        <v>1615</v>
      </c>
      <c r="K3766">
        <f>Table1[[#This Row],[Total Revenue + Open]]/Table1[[#This Row],[Qty]]</f>
        <v>3.23</v>
      </c>
      <c r="L3766">
        <f>Table1[[#This Row],[Qty]]/Table1[[#This Row],[Total Revenue + Open]]</f>
        <v>0.30959752321981426</v>
      </c>
    </row>
    <row r="3767" spans="1:12">
      <c r="A3767" t="s">
        <v>10</v>
      </c>
      <c r="B3767" t="s">
        <v>11</v>
      </c>
      <c r="C3767" t="s">
        <v>119</v>
      </c>
      <c r="D3767" t="s">
        <v>46</v>
      </c>
      <c r="E3767" t="s">
        <v>15</v>
      </c>
      <c r="F3767" t="s">
        <v>72</v>
      </c>
      <c r="G3767" t="s">
        <v>300</v>
      </c>
      <c r="H3767" s="1">
        <v>2021</v>
      </c>
      <c r="I3767" s="2">
        <v>500</v>
      </c>
      <c r="J3767" s="3">
        <v>1615</v>
      </c>
      <c r="K3767">
        <f>Table1[[#This Row],[Total Revenue + Open]]/Table1[[#This Row],[Qty]]</f>
        <v>3.23</v>
      </c>
      <c r="L3767">
        <f>Table1[[#This Row],[Qty]]/Table1[[#This Row],[Total Revenue + Open]]</f>
        <v>0.30959752321981426</v>
      </c>
    </row>
    <row r="3768" spans="1:12">
      <c r="A3768" t="s">
        <v>10</v>
      </c>
      <c r="B3768" t="s">
        <v>11</v>
      </c>
      <c r="C3768" t="s">
        <v>119</v>
      </c>
      <c r="D3768" t="s">
        <v>46</v>
      </c>
      <c r="E3768" t="s">
        <v>15</v>
      </c>
      <c r="F3768" t="s">
        <v>72</v>
      </c>
      <c r="G3768" t="s">
        <v>300</v>
      </c>
      <c r="H3768" s="1">
        <v>2021</v>
      </c>
      <c r="I3768" s="2">
        <v>500</v>
      </c>
      <c r="J3768" s="3">
        <v>1615</v>
      </c>
      <c r="K3768">
        <f>Table1[[#This Row],[Total Revenue + Open]]/Table1[[#This Row],[Qty]]</f>
        <v>3.23</v>
      </c>
      <c r="L3768">
        <f>Table1[[#This Row],[Qty]]/Table1[[#This Row],[Total Revenue + Open]]</f>
        <v>0.30959752321981426</v>
      </c>
    </row>
    <row r="3769" spans="1:12" hidden="1">
      <c r="A3769" t="s">
        <v>710</v>
      </c>
      <c r="B3769" t="s">
        <v>11</v>
      </c>
      <c r="C3769" t="s">
        <v>119</v>
      </c>
      <c r="D3769" t="s">
        <v>712</v>
      </c>
      <c r="E3769" t="s">
        <v>15</v>
      </c>
      <c r="F3769" t="s">
        <v>183</v>
      </c>
      <c r="G3769" t="s">
        <v>187</v>
      </c>
      <c r="H3769" s="1">
        <v>2022</v>
      </c>
      <c r="I3769" s="2">
        <v>900</v>
      </c>
      <c r="J3769" s="3">
        <v>1836</v>
      </c>
      <c r="K3769">
        <f>Table1[[#This Row],[Total Revenue + Open]]/Table1[[#This Row],[Qty]]</f>
        <v>2.04</v>
      </c>
      <c r="L3769">
        <f>Table1[[#This Row],[Total Revenue + Open]]/Table1[[#This Row],[Qty]]</f>
        <v>2.04</v>
      </c>
    </row>
    <row r="3770" spans="1:12">
      <c r="A3770" t="s">
        <v>10</v>
      </c>
      <c r="B3770" t="s">
        <v>11</v>
      </c>
      <c r="C3770" t="s">
        <v>119</v>
      </c>
      <c r="D3770" t="s">
        <v>46</v>
      </c>
      <c r="E3770" t="s">
        <v>15</v>
      </c>
      <c r="F3770" t="s">
        <v>72</v>
      </c>
      <c r="G3770" t="s">
        <v>300</v>
      </c>
      <c r="H3770" s="1">
        <v>2018</v>
      </c>
      <c r="I3770" s="2">
        <v>4525</v>
      </c>
      <c r="J3770" s="3">
        <v>14535</v>
      </c>
      <c r="K3770">
        <f>Table1[[#This Row],[Total Revenue + Open]]/Table1[[#This Row],[Qty]]</f>
        <v>3.2121546961325969</v>
      </c>
      <c r="L3770">
        <f>Table1[[#This Row],[Qty]]/Table1[[#This Row],[Total Revenue + Open]]</f>
        <v>0.31131750945992431</v>
      </c>
    </row>
    <row r="3771" spans="1:12">
      <c r="A3771" t="s">
        <v>10</v>
      </c>
      <c r="B3771" t="s">
        <v>11</v>
      </c>
      <c r="C3771" t="s">
        <v>119</v>
      </c>
      <c r="D3771" t="s">
        <v>46</v>
      </c>
      <c r="E3771" t="s">
        <v>15</v>
      </c>
      <c r="F3771" t="s">
        <v>72</v>
      </c>
      <c r="G3771" t="s">
        <v>300</v>
      </c>
      <c r="H3771" s="1">
        <v>2018</v>
      </c>
      <c r="I3771" s="2">
        <v>2010</v>
      </c>
      <c r="J3771" s="3">
        <v>6460</v>
      </c>
      <c r="K3771">
        <f>Table1[[#This Row],[Total Revenue + Open]]/Table1[[#This Row],[Qty]]</f>
        <v>3.2139303482587063</v>
      </c>
      <c r="L3771">
        <f>Table1[[#This Row],[Qty]]/Table1[[#This Row],[Total Revenue + Open]]</f>
        <v>0.3111455108359133</v>
      </c>
    </row>
    <row r="3772" spans="1:12">
      <c r="A3772" t="s">
        <v>10</v>
      </c>
      <c r="B3772" t="s">
        <v>11</v>
      </c>
      <c r="C3772" t="s">
        <v>119</v>
      </c>
      <c r="D3772" t="s">
        <v>46</v>
      </c>
      <c r="E3772" t="s">
        <v>15</v>
      </c>
      <c r="F3772" t="s">
        <v>72</v>
      </c>
      <c r="G3772" t="s">
        <v>300</v>
      </c>
      <c r="H3772" s="1">
        <v>2018</v>
      </c>
      <c r="I3772" s="2">
        <v>6030</v>
      </c>
      <c r="J3772" s="3">
        <v>19380</v>
      </c>
      <c r="K3772">
        <f>Table1[[#This Row],[Total Revenue + Open]]/Table1[[#This Row],[Qty]]</f>
        <v>3.2139303482587063</v>
      </c>
      <c r="L3772">
        <f>Table1[[#This Row],[Qty]]/Table1[[#This Row],[Total Revenue + Open]]</f>
        <v>0.3111455108359133</v>
      </c>
    </row>
    <row r="3773" spans="1:12">
      <c r="A3773" t="s">
        <v>10</v>
      </c>
      <c r="B3773" t="s">
        <v>11</v>
      </c>
      <c r="C3773" t="s">
        <v>119</v>
      </c>
      <c r="D3773" t="s">
        <v>46</v>
      </c>
      <c r="E3773" t="s">
        <v>15</v>
      </c>
      <c r="F3773" t="s">
        <v>72</v>
      </c>
      <c r="G3773" t="s">
        <v>300</v>
      </c>
      <c r="H3773" s="1">
        <v>2018</v>
      </c>
      <c r="I3773" s="2">
        <v>500</v>
      </c>
      <c r="J3773" s="3">
        <v>1615</v>
      </c>
      <c r="K3773">
        <f>Table1[[#This Row],[Total Revenue + Open]]/Table1[[#This Row],[Qty]]</f>
        <v>3.23</v>
      </c>
      <c r="L3773">
        <f>Table1[[#This Row],[Qty]]/Table1[[#This Row],[Total Revenue + Open]]</f>
        <v>0.30959752321981426</v>
      </c>
    </row>
    <row r="3774" spans="1:12">
      <c r="A3774" t="s">
        <v>10</v>
      </c>
      <c r="B3774" t="s">
        <v>11</v>
      </c>
      <c r="C3774" t="s">
        <v>119</v>
      </c>
      <c r="D3774" t="s">
        <v>46</v>
      </c>
      <c r="E3774" t="s">
        <v>15</v>
      </c>
      <c r="F3774" t="s">
        <v>72</v>
      </c>
      <c r="G3774" t="s">
        <v>300</v>
      </c>
      <c r="H3774" s="1">
        <v>2019</v>
      </c>
      <c r="I3774" s="2">
        <v>500</v>
      </c>
      <c r="J3774" s="3">
        <v>1615</v>
      </c>
      <c r="K3774">
        <f>Table1[[#This Row],[Total Revenue + Open]]/Table1[[#This Row],[Qty]]</f>
        <v>3.23</v>
      </c>
      <c r="L3774">
        <f>Table1[[#This Row],[Qty]]/Table1[[#This Row],[Total Revenue + Open]]</f>
        <v>0.30959752321981426</v>
      </c>
    </row>
    <row r="3775" spans="1:12">
      <c r="A3775" t="s">
        <v>10</v>
      </c>
      <c r="B3775" t="s">
        <v>11</v>
      </c>
      <c r="C3775" t="s">
        <v>119</v>
      </c>
      <c r="D3775" t="s">
        <v>46</v>
      </c>
      <c r="E3775" t="s">
        <v>15</v>
      </c>
      <c r="F3775" t="s">
        <v>72</v>
      </c>
      <c r="G3775" t="s">
        <v>300</v>
      </c>
      <c r="H3775" s="1">
        <v>2019</v>
      </c>
      <c r="I3775" s="2">
        <v>1505</v>
      </c>
      <c r="J3775" s="3">
        <v>4845</v>
      </c>
      <c r="K3775">
        <f>Table1[[#This Row],[Total Revenue + Open]]/Table1[[#This Row],[Qty]]</f>
        <v>3.2192691029900331</v>
      </c>
      <c r="L3775">
        <f>Table1[[#This Row],[Qty]]/Table1[[#This Row],[Total Revenue + Open]]</f>
        <v>0.3106295149638803</v>
      </c>
    </row>
    <row r="3776" spans="1:12">
      <c r="A3776" t="s">
        <v>10</v>
      </c>
      <c r="B3776" t="s">
        <v>11</v>
      </c>
      <c r="C3776" t="s">
        <v>119</v>
      </c>
      <c r="D3776" t="s">
        <v>46</v>
      </c>
      <c r="E3776" t="s">
        <v>15</v>
      </c>
      <c r="F3776" t="s">
        <v>72</v>
      </c>
      <c r="G3776" t="s">
        <v>300</v>
      </c>
      <c r="H3776" s="1">
        <v>2019</v>
      </c>
      <c r="I3776" s="2">
        <v>3015</v>
      </c>
      <c r="J3776" s="3">
        <v>9690</v>
      </c>
      <c r="K3776">
        <f>Table1[[#This Row],[Total Revenue + Open]]/Table1[[#This Row],[Qty]]</f>
        <v>3.2139303482587063</v>
      </c>
      <c r="L3776">
        <f>Table1[[#This Row],[Qty]]/Table1[[#This Row],[Total Revenue + Open]]</f>
        <v>0.3111455108359133</v>
      </c>
    </row>
    <row r="3777" spans="1:12">
      <c r="A3777" t="s">
        <v>10</v>
      </c>
      <c r="B3777" t="s">
        <v>11</v>
      </c>
      <c r="C3777" t="s">
        <v>119</v>
      </c>
      <c r="D3777" t="s">
        <v>46</v>
      </c>
      <c r="E3777" t="s">
        <v>15</v>
      </c>
      <c r="F3777" t="s">
        <v>72</v>
      </c>
      <c r="G3777" t="s">
        <v>300</v>
      </c>
      <c r="H3777" s="1">
        <v>2019</v>
      </c>
      <c r="I3777" s="2">
        <v>500</v>
      </c>
      <c r="J3777" s="3">
        <v>1615</v>
      </c>
      <c r="K3777">
        <f>Table1[[#This Row],[Total Revenue + Open]]/Table1[[#This Row],[Qty]]</f>
        <v>3.23</v>
      </c>
      <c r="L3777">
        <f>Table1[[#This Row],[Qty]]/Table1[[#This Row],[Total Revenue + Open]]</f>
        <v>0.30959752321981426</v>
      </c>
    </row>
    <row r="3778" spans="1:12">
      <c r="A3778" t="s">
        <v>10</v>
      </c>
      <c r="B3778" t="s">
        <v>11</v>
      </c>
      <c r="C3778" t="s">
        <v>119</v>
      </c>
      <c r="D3778" t="s">
        <v>46</v>
      </c>
      <c r="E3778" t="s">
        <v>15</v>
      </c>
      <c r="F3778" t="s">
        <v>72</v>
      </c>
      <c r="G3778" t="s">
        <v>300</v>
      </c>
      <c r="H3778" s="1">
        <v>2020</v>
      </c>
      <c r="I3778" s="2">
        <v>1510</v>
      </c>
      <c r="J3778" s="3">
        <v>4845</v>
      </c>
      <c r="K3778">
        <f>Table1[[#This Row],[Total Revenue + Open]]/Table1[[#This Row],[Qty]]</f>
        <v>3.2086092715231787</v>
      </c>
      <c r="L3778">
        <f>Table1[[#This Row],[Qty]]/Table1[[#This Row],[Total Revenue + Open]]</f>
        <v>0.31166150670794635</v>
      </c>
    </row>
    <row r="3779" spans="1:12">
      <c r="A3779" t="s">
        <v>10</v>
      </c>
      <c r="B3779" t="s">
        <v>11</v>
      </c>
      <c r="C3779" t="s">
        <v>119</v>
      </c>
      <c r="D3779" t="s">
        <v>46</v>
      </c>
      <c r="E3779" t="s">
        <v>15</v>
      </c>
      <c r="F3779" t="s">
        <v>72</v>
      </c>
      <c r="G3779" t="s">
        <v>300</v>
      </c>
      <c r="H3779" s="1">
        <v>2020</v>
      </c>
      <c r="I3779" s="2">
        <v>1510</v>
      </c>
      <c r="J3779" s="3">
        <v>4845</v>
      </c>
      <c r="K3779">
        <f>Table1[[#This Row],[Total Revenue + Open]]/Table1[[#This Row],[Qty]]</f>
        <v>3.2086092715231787</v>
      </c>
      <c r="L3779">
        <f>Table1[[#This Row],[Qty]]/Table1[[#This Row],[Total Revenue + Open]]</f>
        <v>0.31166150670794635</v>
      </c>
    </row>
    <row r="3780" spans="1:12">
      <c r="A3780" t="s">
        <v>10</v>
      </c>
      <c r="B3780" t="s">
        <v>11</v>
      </c>
      <c r="C3780" t="s">
        <v>119</v>
      </c>
      <c r="D3780" t="s">
        <v>46</v>
      </c>
      <c r="E3780" t="s">
        <v>15</v>
      </c>
      <c r="F3780" t="s">
        <v>72</v>
      </c>
      <c r="G3780" t="s">
        <v>300</v>
      </c>
      <c r="H3780" s="1">
        <v>2020</v>
      </c>
      <c r="I3780" s="2">
        <v>500</v>
      </c>
      <c r="J3780" s="3">
        <v>1615</v>
      </c>
      <c r="K3780">
        <f>Table1[[#This Row],[Total Revenue + Open]]/Table1[[#This Row],[Qty]]</f>
        <v>3.23</v>
      </c>
      <c r="L3780">
        <f>Table1[[#This Row],[Qty]]/Table1[[#This Row],[Total Revenue + Open]]</f>
        <v>0.30959752321981426</v>
      </c>
    </row>
    <row r="3781" spans="1:12">
      <c r="A3781" t="s">
        <v>10</v>
      </c>
      <c r="B3781" t="s">
        <v>11</v>
      </c>
      <c r="C3781" t="s">
        <v>119</v>
      </c>
      <c r="D3781" t="s">
        <v>46</v>
      </c>
      <c r="E3781" t="s">
        <v>15</v>
      </c>
      <c r="F3781" t="s">
        <v>72</v>
      </c>
      <c r="G3781" t="s">
        <v>300</v>
      </c>
      <c r="H3781" s="1">
        <v>2020</v>
      </c>
      <c r="I3781" s="2">
        <v>500</v>
      </c>
      <c r="J3781" s="3">
        <v>1615</v>
      </c>
      <c r="K3781">
        <f>Table1[[#This Row],[Total Revenue + Open]]/Table1[[#This Row],[Qty]]</f>
        <v>3.23</v>
      </c>
      <c r="L3781">
        <f>Table1[[#This Row],[Qty]]/Table1[[#This Row],[Total Revenue + Open]]</f>
        <v>0.30959752321981426</v>
      </c>
    </row>
    <row r="3782" spans="1:12">
      <c r="A3782" t="s">
        <v>10</v>
      </c>
      <c r="B3782" t="s">
        <v>11</v>
      </c>
      <c r="C3782" t="s">
        <v>119</v>
      </c>
      <c r="D3782" t="s">
        <v>46</v>
      </c>
      <c r="E3782" t="s">
        <v>15</v>
      </c>
      <c r="F3782" t="s">
        <v>72</v>
      </c>
      <c r="G3782" t="s">
        <v>300</v>
      </c>
      <c r="H3782" s="1">
        <v>2020</v>
      </c>
      <c r="I3782" s="2">
        <v>1005</v>
      </c>
      <c r="J3782" s="3">
        <v>3230</v>
      </c>
      <c r="K3782">
        <f>Table1[[#This Row],[Total Revenue + Open]]/Table1[[#This Row],[Qty]]</f>
        <v>3.2139303482587063</v>
      </c>
      <c r="L3782">
        <f>Table1[[#This Row],[Qty]]/Table1[[#This Row],[Total Revenue + Open]]</f>
        <v>0.3111455108359133</v>
      </c>
    </row>
    <row r="3783" spans="1:12">
      <c r="A3783" t="s">
        <v>10</v>
      </c>
      <c r="B3783" t="s">
        <v>11</v>
      </c>
      <c r="C3783" t="s">
        <v>119</v>
      </c>
      <c r="D3783" t="s">
        <v>46</v>
      </c>
      <c r="E3783" t="s">
        <v>15</v>
      </c>
      <c r="F3783" t="s">
        <v>72</v>
      </c>
      <c r="G3783" t="s">
        <v>300</v>
      </c>
      <c r="H3783" s="1">
        <v>2021</v>
      </c>
      <c r="I3783" s="2">
        <v>500</v>
      </c>
      <c r="J3783" s="3">
        <v>1615</v>
      </c>
      <c r="K3783">
        <f>Table1[[#This Row],[Total Revenue + Open]]/Table1[[#This Row],[Qty]]</f>
        <v>3.23</v>
      </c>
      <c r="L3783">
        <f>Table1[[#This Row],[Qty]]/Table1[[#This Row],[Total Revenue + Open]]</f>
        <v>0.30959752321981426</v>
      </c>
    </row>
    <row r="3784" spans="1:12">
      <c r="A3784" t="s">
        <v>10</v>
      </c>
      <c r="B3784" t="s">
        <v>11</v>
      </c>
      <c r="C3784" t="s">
        <v>119</v>
      </c>
      <c r="D3784" t="s">
        <v>46</v>
      </c>
      <c r="E3784" t="s">
        <v>15</v>
      </c>
      <c r="F3784" t="s">
        <v>72</v>
      </c>
      <c r="G3784" t="s">
        <v>300</v>
      </c>
      <c r="H3784" s="1">
        <v>2021</v>
      </c>
      <c r="I3784" s="2">
        <v>500</v>
      </c>
      <c r="J3784" s="3">
        <v>1615</v>
      </c>
      <c r="K3784">
        <f>Table1[[#This Row],[Total Revenue + Open]]/Table1[[#This Row],[Qty]]</f>
        <v>3.23</v>
      </c>
      <c r="L3784">
        <f>Table1[[#This Row],[Qty]]/Table1[[#This Row],[Total Revenue + Open]]</f>
        <v>0.30959752321981426</v>
      </c>
    </row>
    <row r="3785" spans="1:12">
      <c r="A3785" t="s">
        <v>10</v>
      </c>
      <c r="B3785" t="s">
        <v>11</v>
      </c>
      <c r="C3785" t="s">
        <v>119</v>
      </c>
      <c r="D3785" t="s">
        <v>46</v>
      </c>
      <c r="E3785" t="s">
        <v>15</v>
      </c>
      <c r="F3785" t="s">
        <v>72</v>
      </c>
      <c r="G3785" t="s">
        <v>300</v>
      </c>
      <c r="H3785" s="1">
        <v>2021</v>
      </c>
      <c r="I3785" s="2">
        <v>5025</v>
      </c>
      <c r="J3785" s="3">
        <v>16150</v>
      </c>
      <c r="K3785">
        <f>Table1[[#This Row],[Total Revenue + Open]]/Table1[[#This Row],[Qty]]</f>
        <v>3.2139303482587063</v>
      </c>
      <c r="L3785">
        <f>Table1[[#This Row],[Qty]]/Table1[[#This Row],[Total Revenue + Open]]</f>
        <v>0.3111455108359133</v>
      </c>
    </row>
    <row r="3786" spans="1:12">
      <c r="A3786" t="s">
        <v>10</v>
      </c>
      <c r="B3786" t="s">
        <v>11</v>
      </c>
      <c r="C3786" t="s">
        <v>119</v>
      </c>
      <c r="D3786" t="s">
        <v>46</v>
      </c>
      <c r="E3786" t="s">
        <v>15</v>
      </c>
      <c r="F3786" t="s">
        <v>72</v>
      </c>
      <c r="G3786" t="s">
        <v>300</v>
      </c>
      <c r="H3786" s="1">
        <v>2021</v>
      </c>
      <c r="I3786" s="2">
        <v>6535</v>
      </c>
      <c r="J3786" s="3">
        <v>20995</v>
      </c>
      <c r="K3786">
        <f>Table1[[#This Row],[Total Revenue + Open]]/Table1[[#This Row],[Qty]]</f>
        <v>3.2127008416220351</v>
      </c>
      <c r="L3786">
        <f>Table1[[#This Row],[Qty]]/Table1[[#This Row],[Total Revenue + Open]]</f>
        <v>0.31126458680638247</v>
      </c>
    </row>
    <row r="3787" spans="1:12">
      <c r="A3787" t="s">
        <v>10</v>
      </c>
      <c r="B3787" t="s">
        <v>11</v>
      </c>
      <c r="C3787" t="s">
        <v>119</v>
      </c>
      <c r="D3787" t="s">
        <v>46</v>
      </c>
      <c r="E3787" t="s">
        <v>15</v>
      </c>
      <c r="F3787" t="s">
        <v>72</v>
      </c>
      <c r="G3787" t="s">
        <v>300</v>
      </c>
      <c r="H3787" s="1">
        <v>2021</v>
      </c>
      <c r="I3787" s="2">
        <v>3015</v>
      </c>
      <c r="J3787" s="3">
        <v>9690</v>
      </c>
      <c r="K3787">
        <f>Table1[[#This Row],[Total Revenue + Open]]/Table1[[#This Row],[Qty]]</f>
        <v>3.2139303482587063</v>
      </c>
      <c r="L3787">
        <f>Table1[[#This Row],[Qty]]/Table1[[#This Row],[Total Revenue + Open]]</f>
        <v>0.3111455108359133</v>
      </c>
    </row>
    <row r="3788" spans="1:12">
      <c r="A3788" t="s">
        <v>10</v>
      </c>
      <c r="B3788" t="s">
        <v>11</v>
      </c>
      <c r="C3788" t="s">
        <v>119</v>
      </c>
      <c r="D3788" t="s">
        <v>46</v>
      </c>
      <c r="E3788" t="s">
        <v>15</v>
      </c>
      <c r="F3788" t="s">
        <v>72</v>
      </c>
      <c r="G3788" t="s">
        <v>300</v>
      </c>
      <c r="H3788" s="1">
        <v>2021</v>
      </c>
      <c r="I3788" s="2">
        <v>2515</v>
      </c>
      <c r="J3788" s="3">
        <v>8075</v>
      </c>
      <c r="K3788">
        <f>Table1[[#This Row],[Total Revenue + Open]]/Table1[[#This Row],[Qty]]</f>
        <v>3.2107355864811131</v>
      </c>
      <c r="L3788">
        <f>Table1[[#This Row],[Qty]]/Table1[[#This Row],[Total Revenue + Open]]</f>
        <v>0.31145510835913315</v>
      </c>
    </row>
    <row r="3789" spans="1:12">
      <c r="A3789" t="s">
        <v>10</v>
      </c>
      <c r="B3789" t="s">
        <v>11</v>
      </c>
      <c r="C3789" t="s">
        <v>119</v>
      </c>
      <c r="D3789" t="s">
        <v>46</v>
      </c>
      <c r="E3789" t="s">
        <v>15</v>
      </c>
      <c r="F3789" t="s">
        <v>72</v>
      </c>
      <c r="G3789" t="s">
        <v>300</v>
      </c>
      <c r="H3789" s="1">
        <v>2021</v>
      </c>
      <c r="I3789" s="2">
        <v>7540</v>
      </c>
      <c r="J3789" s="3">
        <v>24225</v>
      </c>
      <c r="K3789">
        <f>Table1[[#This Row],[Total Revenue + Open]]/Table1[[#This Row],[Qty]]</f>
        <v>3.2128647214854111</v>
      </c>
      <c r="L3789">
        <f>Table1[[#This Row],[Qty]]/Table1[[#This Row],[Total Revenue + Open]]</f>
        <v>0.3112487100103199</v>
      </c>
    </row>
    <row r="3790" spans="1:12" hidden="1">
      <c r="A3790" t="s">
        <v>710</v>
      </c>
      <c r="B3790" t="s">
        <v>11</v>
      </c>
      <c r="C3790" t="s">
        <v>119</v>
      </c>
      <c r="D3790" t="s">
        <v>712</v>
      </c>
      <c r="E3790" t="s">
        <v>15</v>
      </c>
      <c r="F3790" t="s">
        <v>183</v>
      </c>
      <c r="G3790" t="s">
        <v>184</v>
      </c>
      <c r="H3790" s="1">
        <v>2022</v>
      </c>
      <c r="I3790" s="2">
        <v>875</v>
      </c>
      <c r="J3790" s="3">
        <v>1785</v>
      </c>
      <c r="K3790">
        <f>Table1[[#This Row],[Total Revenue + Open]]/Table1[[#This Row],[Qty]]</f>
        <v>2.04</v>
      </c>
      <c r="L3790">
        <f>Table1[[#This Row],[Total Revenue + Open]]/Table1[[#This Row],[Qty]]</f>
        <v>2.04</v>
      </c>
    </row>
    <row r="3791" spans="1:12" hidden="1">
      <c r="A3791" t="s">
        <v>710</v>
      </c>
      <c r="B3791" t="s">
        <v>11</v>
      </c>
      <c r="C3791" t="s">
        <v>119</v>
      </c>
      <c r="D3791" t="s">
        <v>712</v>
      </c>
      <c r="E3791" t="s">
        <v>15</v>
      </c>
      <c r="F3791" t="s">
        <v>183</v>
      </c>
      <c r="G3791" t="s">
        <v>184</v>
      </c>
      <c r="H3791" s="1">
        <v>2022</v>
      </c>
      <c r="I3791" s="2">
        <v>650</v>
      </c>
      <c r="J3791" s="3">
        <v>1326</v>
      </c>
      <c r="K3791">
        <f>Table1[[#This Row],[Total Revenue + Open]]/Table1[[#This Row],[Qty]]</f>
        <v>2.04</v>
      </c>
      <c r="L3791">
        <f>Table1[[#This Row],[Total Revenue + Open]]/Table1[[#This Row],[Qty]]</f>
        <v>2.04</v>
      </c>
    </row>
    <row r="3792" spans="1:12" hidden="1">
      <c r="A3792" t="s">
        <v>710</v>
      </c>
      <c r="B3792" t="s">
        <v>11</v>
      </c>
      <c r="C3792" t="s">
        <v>119</v>
      </c>
      <c r="D3792" t="s">
        <v>712</v>
      </c>
      <c r="E3792" t="s">
        <v>15</v>
      </c>
      <c r="F3792" t="s">
        <v>183</v>
      </c>
      <c r="G3792" t="s">
        <v>187</v>
      </c>
      <c r="H3792" s="1">
        <v>2022</v>
      </c>
      <c r="I3792" s="2">
        <v>650</v>
      </c>
      <c r="J3792" s="3">
        <v>1326</v>
      </c>
      <c r="K3792">
        <f>Table1[[#This Row],[Total Revenue + Open]]/Table1[[#This Row],[Qty]]</f>
        <v>2.04</v>
      </c>
      <c r="L3792">
        <f>Table1[[#This Row],[Total Revenue + Open]]/Table1[[#This Row],[Qty]]</f>
        <v>2.04</v>
      </c>
    </row>
    <row r="3793" spans="1:12" hidden="1">
      <c r="A3793" t="s">
        <v>710</v>
      </c>
      <c r="B3793" t="s">
        <v>11</v>
      </c>
      <c r="C3793" t="s">
        <v>73</v>
      </c>
      <c r="D3793" t="s">
        <v>712</v>
      </c>
      <c r="E3793" t="s">
        <v>15</v>
      </c>
      <c r="F3793" t="s">
        <v>183</v>
      </c>
      <c r="G3793" t="s">
        <v>190</v>
      </c>
      <c r="H3793" s="1">
        <v>2022</v>
      </c>
      <c r="I3793" s="2">
        <v>400</v>
      </c>
      <c r="J3793" s="3">
        <v>816</v>
      </c>
      <c r="K3793">
        <f>Table1[[#This Row],[Total Revenue + Open]]/Table1[[#This Row],[Qty]]</f>
        <v>2.04</v>
      </c>
      <c r="L3793">
        <f>Table1[[#This Row],[Total Revenue + Open]]/Table1[[#This Row],[Qty]]</f>
        <v>2.04</v>
      </c>
    </row>
    <row r="3794" spans="1:12" hidden="1">
      <c r="A3794" t="s">
        <v>710</v>
      </c>
      <c r="B3794" t="s">
        <v>11</v>
      </c>
      <c r="C3794" t="s">
        <v>119</v>
      </c>
      <c r="D3794" t="s">
        <v>712</v>
      </c>
      <c r="E3794" t="s">
        <v>15</v>
      </c>
      <c r="F3794" t="s">
        <v>183</v>
      </c>
      <c r="G3794" t="s">
        <v>187</v>
      </c>
      <c r="H3794" s="1">
        <v>2022</v>
      </c>
      <c r="I3794" s="2">
        <v>300</v>
      </c>
      <c r="J3794" s="3">
        <v>612</v>
      </c>
      <c r="K3794">
        <f>Table1[[#This Row],[Total Revenue + Open]]/Table1[[#This Row],[Qty]]</f>
        <v>2.04</v>
      </c>
      <c r="L3794">
        <f>Table1[[#This Row],[Total Revenue + Open]]/Table1[[#This Row],[Qty]]</f>
        <v>2.04</v>
      </c>
    </row>
    <row r="3795" spans="1:12" hidden="1">
      <c r="A3795" t="s">
        <v>710</v>
      </c>
      <c r="B3795" t="s">
        <v>11</v>
      </c>
      <c r="C3795" t="s">
        <v>73</v>
      </c>
      <c r="D3795" t="s">
        <v>712</v>
      </c>
      <c r="E3795" t="s">
        <v>15</v>
      </c>
      <c r="F3795" t="s">
        <v>36</v>
      </c>
      <c r="G3795" t="s">
        <v>37</v>
      </c>
      <c r="H3795" s="1">
        <v>2022</v>
      </c>
      <c r="I3795" s="2">
        <v>450</v>
      </c>
      <c r="J3795" s="3">
        <v>603</v>
      </c>
      <c r="K3795">
        <f>Table1[[#This Row],[Total Revenue + Open]]/Table1[[#This Row],[Qty]]</f>
        <v>1.34</v>
      </c>
      <c r="L3795">
        <f>Table1[[#This Row],[Total Revenue + Open]]/Table1[[#This Row],[Qty]]</f>
        <v>1.34</v>
      </c>
    </row>
    <row r="3796" spans="1:12" hidden="1">
      <c r="A3796" t="s">
        <v>710</v>
      </c>
      <c r="B3796" t="s">
        <v>11</v>
      </c>
      <c r="C3796" t="s">
        <v>119</v>
      </c>
      <c r="D3796" t="s">
        <v>712</v>
      </c>
      <c r="E3796" t="s">
        <v>15</v>
      </c>
      <c r="F3796" t="s">
        <v>210</v>
      </c>
      <c r="G3796" t="s">
        <v>213</v>
      </c>
      <c r="H3796" s="1">
        <v>2022</v>
      </c>
      <c r="I3796" s="2">
        <v>150</v>
      </c>
      <c r="J3796" s="3">
        <v>306</v>
      </c>
      <c r="K3796">
        <f>Table1[[#This Row],[Total Revenue + Open]]/Table1[[#This Row],[Qty]]</f>
        <v>2.04</v>
      </c>
      <c r="L3796">
        <f>Table1[[#This Row],[Total Revenue + Open]]/Table1[[#This Row],[Qty]]</f>
        <v>2.04</v>
      </c>
    </row>
    <row r="3797" spans="1:12" hidden="1">
      <c r="A3797" t="s">
        <v>710</v>
      </c>
      <c r="B3797" t="s">
        <v>11</v>
      </c>
      <c r="C3797" t="s">
        <v>119</v>
      </c>
      <c r="D3797" t="s">
        <v>712</v>
      </c>
      <c r="E3797" t="s">
        <v>15</v>
      </c>
      <c r="F3797" t="s">
        <v>210</v>
      </c>
      <c r="G3797" t="s">
        <v>213</v>
      </c>
      <c r="H3797" s="1">
        <v>2022</v>
      </c>
      <c r="I3797" s="2">
        <v>100</v>
      </c>
      <c r="J3797" s="3">
        <v>204</v>
      </c>
      <c r="K3797">
        <f>Table1[[#This Row],[Total Revenue + Open]]/Table1[[#This Row],[Qty]]</f>
        <v>2.04</v>
      </c>
      <c r="L3797">
        <f>Table1[[#This Row],[Total Revenue + Open]]/Table1[[#This Row],[Qty]]</f>
        <v>2.04</v>
      </c>
    </row>
    <row r="3798" spans="1:12" hidden="1">
      <c r="A3798" t="s">
        <v>710</v>
      </c>
      <c r="B3798" t="s">
        <v>11</v>
      </c>
      <c r="C3798" t="s">
        <v>119</v>
      </c>
      <c r="D3798" t="s">
        <v>712</v>
      </c>
      <c r="E3798" t="s">
        <v>15</v>
      </c>
      <c r="F3798" t="s">
        <v>210</v>
      </c>
      <c r="G3798" t="s">
        <v>213</v>
      </c>
      <c r="H3798" s="1">
        <v>2022</v>
      </c>
      <c r="I3798" s="2">
        <v>50</v>
      </c>
      <c r="J3798" s="3">
        <v>102</v>
      </c>
      <c r="K3798">
        <f>Table1[[#This Row],[Total Revenue + Open]]/Table1[[#This Row],[Qty]]</f>
        <v>2.04</v>
      </c>
      <c r="L3798">
        <f>Table1[[#This Row],[Total Revenue + Open]]/Table1[[#This Row],[Qty]]</f>
        <v>2.04</v>
      </c>
    </row>
    <row r="3799" spans="1:12">
      <c r="A3799" t="s">
        <v>10</v>
      </c>
      <c r="B3799" t="s">
        <v>11</v>
      </c>
      <c r="C3799" t="s">
        <v>119</v>
      </c>
      <c r="D3799" t="s">
        <v>46</v>
      </c>
      <c r="E3799" t="s">
        <v>15</v>
      </c>
      <c r="F3799" t="s">
        <v>72</v>
      </c>
      <c r="G3799" t="s">
        <v>301</v>
      </c>
      <c r="H3799" s="1">
        <v>2018</v>
      </c>
      <c r="I3799" s="2">
        <v>1510</v>
      </c>
      <c r="J3799" s="3">
        <v>3915</v>
      </c>
      <c r="K3799">
        <f>Table1[[#This Row],[Total Revenue + Open]]/Table1[[#This Row],[Qty]]</f>
        <v>2.5927152317880795</v>
      </c>
      <c r="L3799">
        <f>Table1[[#This Row],[Qty]]/Table1[[#This Row],[Total Revenue + Open]]</f>
        <v>0.38569604086845466</v>
      </c>
    </row>
    <row r="3800" spans="1:12">
      <c r="A3800" t="s">
        <v>10</v>
      </c>
      <c r="B3800" t="s">
        <v>11</v>
      </c>
      <c r="C3800" t="s">
        <v>119</v>
      </c>
      <c r="D3800" t="s">
        <v>46</v>
      </c>
      <c r="E3800" t="s">
        <v>15</v>
      </c>
      <c r="F3800" t="s">
        <v>72</v>
      </c>
      <c r="G3800" t="s">
        <v>301</v>
      </c>
      <c r="H3800" s="1">
        <v>2018</v>
      </c>
      <c r="I3800" s="2">
        <v>500</v>
      </c>
      <c r="J3800" s="3">
        <v>1305</v>
      </c>
      <c r="K3800">
        <f>Table1[[#This Row],[Total Revenue + Open]]/Table1[[#This Row],[Qty]]</f>
        <v>2.61</v>
      </c>
      <c r="L3800">
        <f>Table1[[#This Row],[Qty]]/Table1[[#This Row],[Total Revenue + Open]]</f>
        <v>0.38314176245210729</v>
      </c>
    </row>
    <row r="3801" spans="1:12">
      <c r="A3801" t="s">
        <v>10</v>
      </c>
      <c r="B3801" t="s">
        <v>11</v>
      </c>
      <c r="C3801" t="s">
        <v>119</v>
      </c>
      <c r="D3801" t="s">
        <v>46</v>
      </c>
      <c r="E3801" t="s">
        <v>15</v>
      </c>
      <c r="F3801" t="s">
        <v>72</v>
      </c>
      <c r="G3801" t="s">
        <v>302</v>
      </c>
      <c r="H3801" s="1">
        <v>2021</v>
      </c>
      <c r="I3801" s="2">
        <v>500</v>
      </c>
      <c r="J3801" s="3">
        <v>1615</v>
      </c>
      <c r="K3801">
        <f>Table1[[#This Row],[Total Revenue + Open]]/Table1[[#This Row],[Qty]]</f>
        <v>3.23</v>
      </c>
      <c r="L3801">
        <f>Table1[[#This Row],[Qty]]/Table1[[#This Row],[Total Revenue + Open]]</f>
        <v>0.30959752321981426</v>
      </c>
    </row>
    <row r="3802" spans="1:12">
      <c r="A3802" t="s">
        <v>10</v>
      </c>
      <c r="B3802" t="s">
        <v>11</v>
      </c>
      <c r="C3802" t="s">
        <v>119</v>
      </c>
      <c r="D3802" t="s">
        <v>46</v>
      </c>
      <c r="E3802" t="s">
        <v>15</v>
      </c>
      <c r="F3802" t="s">
        <v>72</v>
      </c>
      <c r="G3802" t="s">
        <v>302</v>
      </c>
      <c r="H3802" s="1">
        <v>2021</v>
      </c>
      <c r="I3802" s="2">
        <v>500</v>
      </c>
      <c r="J3802" s="3">
        <v>1615</v>
      </c>
      <c r="K3802">
        <f>Table1[[#This Row],[Total Revenue + Open]]/Table1[[#This Row],[Qty]]</f>
        <v>3.23</v>
      </c>
      <c r="L3802">
        <f>Table1[[#This Row],[Qty]]/Table1[[#This Row],[Total Revenue + Open]]</f>
        <v>0.30959752321981426</v>
      </c>
    </row>
    <row r="3803" spans="1:12">
      <c r="A3803" t="s">
        <v>10</v>
      </c>
      <c r="B3803" t="s">
        <v>11</v>
      </c>
      <c r="C3803" t="s">
        <v>119</v>
      </c>
      <c r="D3803" t="s">
        <v>46</v>
      </c>
      <c r="E3803" t="s">
        <v>15</v>
      </c>
      <c r="F3803" t="s">
        <v>72</v>
      </c>
      <c r="G3803" t="s">
        <v>302</v>
      </c>
      <c r="H3803" s="1">
        <v>2021</v>
      </c>
      <c r="I3803" s="2">
        <v>500</v>
      </c>
      <c r="J3803" s="3">
        <v>1615</v>
      </c>
      <c r="K3803">
        <f>Table1[[#This Row],[Total Revenue + Open]]/Table1[[#This Row],[Qty]]</f>
        <v>3.23</v>
      </c>
      <c r="L3803">
        <f>Table1[[#This Row],[Qty]]/Table1[[#This Row],[Total Revenue + Open]]</f>
        <v>0.30959752321981426</v>
      </c>
    </row>
    <row r="3804" spans="1:12" hidden="1">
      <c r="A3804" t="s">
        <v>710</v>
      </c>
      <c r="B3804" t="s">
        <v>11</v>
      </c>
      <c r="C3804" t="s">
        <v>73</v>
      </c>
      <c r="D3804" t="s">
        <v>712</v>
      </c>
      <c r="E3804" t="s">
        <v>15</v>
      </c>
      <c r="F3804" t="s">
        <v>36</v>
      </c>
      <c r="G3804" t="s">
        <v>37</v>
      </c>
      <c r="H3804" s="1">
        <v>2022</v>
      </c>
      <c r="I3804" s="2">
        <v>0</v>
      </c>
      <c r="J3804" s="3">
        <v>0</v>
      </c>
      <c r="K3804" t="e">
        <f>Table1[[#This Row],[Total Revenue + Open]]/Table1[[#This Row],[Qty]]</f>
        <v>#DIV/0!</v>
      </c>
      <c r="L3804" t="e">
        <f>Table1[[#This Row],[Total Revenue + Open]]/Table1[[#This Row],[Qty]]</f>
        <v>#DIV/0!</v>
      </c>
    </row>
    <row r="3805" spans="1:12">
      <c r="A3805" t="s">
        <v>10</v>
      </c>
      <c r="B3805" t="s">
        <v>11</v>
      </c>
      <c r="C3805" t="s">
        <v>119</v>
      </c>
      <c r="D3805" t="s">
        <v>46</v>
      </c>
      <c r="E3805" t="s">
        <v>15</v>
      </c>
      <c r="F3805" t="s">
        <v>72</v>
      </c>
      <c r="G3805" t="s">
        <v>302</v>
      </c>
      <c r="H3805" s="1">
        <v>2018</v>
      </c>
      <c r="I3805" s="2">
        <v>4525</v>
      </c>
      <c r="J3805" s="3">
        <v>14535</v>
      </c>
      <c r="K3805">
        <f>Table1[[#This Row],[Total Revenue + Open]]/Table1[[#This Row],[Qty]]</f>
        <v>3.2121546961325969</v>
      </c>
      <c r="L3805">
        <f>Table1[[#This Row],[Qty]]/Table1[[#This Row],[Total Revenue + Open]]</f>
        <v>0.31131750945992431</v>
      </c>
    </row>
    <row r="3806" spans="1:12">
      <c r="A3806" t="s">
        <v>10</v>
      </c>
      <c r="B3806" t="s">
        <v>11</v>
      </c>
      <c r="C3806" t="s">
        <v>119</v>
      </c>
      <c r="D3806" t="s">
        <v>46</v>
      </c>
      <c r="E3806" t="s">
        <v>15</v>
      </c>
      <c r="F3806" t="s">
        <v>72</v>
      </c>
      <c r="G3806" t="s">
        <v>302</v>
      </c>
      <c r="H3806" s="1">
        <v>2018</v>
      </c>
      <c r="I3806" s="2">
        <v>2010</v>
      </c>
      <c r="J3806" s="3">
        <v>6460</v>
      </c>
      <c r="K3806">
        <f>Table1[[#This Row],[Total Revenue + Open]]/Table1[[#This Row],[Qty]]</f>
        <v>3.2139303482587063</v>
      </c>
      <c r="L3806">
        <f>Table1[[#This Row],[Qty]]/Table1[[#This Row],[Total Revenue + Open]]</f>
        <v>0.3111455108359133</v>
      </c>
    </row>
    <row r="3807" spans="1:12">
      <c r="A3807" t="s">
        <v>10</v>
      </c>
      <c r="B3807" t="s">
        <v>11</v>
      </c>
      <c r="C3807" t="s">
        <v>119</v>
      </c>
      <c r="D3807" t="s">
        <v>46</v>
      </c>
      <c r="E3807" t="s">
        <v>15</v>
      </c>
      <c r="F3807" t="s">
        <v>72</v>
      </c>
      <c r="G3807" t="s">
        <v>302</v>
      </c>
      <c r="H3807" s="1">
        <v>2018</v>
      </c>
      <c r="I3807" s="2">
        <v>6030</v>
      </c>
      <c r="J3807" s="3">
        <v>19380</v>
      </c>
      <c r="K3807">
        <f>Table1[[#This Row],[Total Revenue + Open]]/Table1[[#This Row],[Qty]]</f>
        <v>3.2139303482587063</v>
      </c>
      <c r="L3807">
        <f>Table1[[#This Row],[Qty]]/Table1[[#This Row],[Total Revenue + Open]]</f>
        <v>0.3111455108359133</v>
      </c>
    </row>
    <row r="3808" spans="1:12">
      <c r="A3808" t="s">
        <v>10</v>
      </c>
      <c r="B3808" t="s">
        <v>11</v>
      </c>
      <c r="C3808" t="s">
        <v>119</v>
      </c>
      <c r="D3808" t="s">
        <v>46</v>
      </c>
      <c r="E3808" t="s">
        <v>15</v>
      </c>
      <c r="F3808" t="s">
        <v>72</v>
      </c>
      <c r="G3808" t="s">
        <v>302</v>
      </c>
      <c r="H3808" s="1">
        <v>2018</v>
      </c>
      <c r="I3808" s="2">
        <v>500</v>
      </c>
      <c r="J3808" s="3">
        <v>1615</v>
      </c>
      <c r="K3808">
        <f>Table1[[#This Row],[Total Revenue + Open]]/Table1[[#This Row],[Qty]]</f>
        <v>3.23</v>
      </c>
      <c r="L3808">
        <f>Table1[[#This Row],[Qty]]/Table1[[#This Row],[Total Revenue + Open]]</f>
        <v>0.30959752321981426</v>
      </c>
    </row>
    <row r="3809" spans="1:12">
      <c r="A3809" t="s">
        <v>10</v>
      </c>
      <c r="B3809" t="s">
        <v>11</v>
      </c>
      <c r="C3809" t="s">
        <v>119</v>
      </c>
      <c r="D3809" t="s">
        <v>46</v>
      </c>
      <c r="E3809" t="s">
        <v>15</v>
      </c>
      <c r="F3809" t="s">
        <v>72</v>
      </c>
      <c r="G3809" t="s">
        <v>302</v>
      </c>
      <c r="H3809" s="1">
        <v>2019</v>
      </c>
      <c r="I3809" s="2">
        <v>500</v>
      </c>
      <c r="J3809" s="3">
        <v>1615</v>
      </c>
      <c r="K3809">
        <f>Table1[[#This Row],[Total Revenue + Open]]/Table1[[#This Row],[Qty]]</f>
        <v>3.23</v>
      </c>
      <c r="L3809">
        <f>Table1[[#This Row],[Qty]]/Table1[[#This Row],[Total Revenue + Open]]</f>
        <v>0.30959752321981426</v>
      </c>
    </row>
    <row r="3810" spans="1:12">
      <c r="A3810" t="s">
        <v>10</v>
      </c>
      <c r="B3810" t="s">
        <v>11</v>
      </c>
      <c r="C3810" t="s">
        <v>119</v>
      </c>
      <c r="D3810" t="s">
        <v>46</v>
      </c>
      <c r="E3810" t="s">
        <v>15</v>
      </c>
      <c r="F3810" t="s">
        <v>72</v>
      </c>
      <c r="G3810" t="s">
        <v>302</v>
      </c>
      <c r="H3810" s="1">
        <v>2019</v>
      </c>
      <c r="I3810" s="2">
        <v>1505</v>
      </c>
      <c r="J3810" s="3">
        <v>4845</v>
      </c>
      <c r="K3810">
        <f>Table1[[#This Row],[Total Revenue + Open]]/Table1[[#This Row],[Qty]]</f>
        <v>3.2192691029900331</v>
      </c>
      <c r="L3810">
        <f>Table1[[#This Row],[Qty]]/Table1[[#This Row],[Total Revenue + Open]]</f>
        <v>0.3106295149638803</v>
      </c>
    </row>
    <row r="3811" spans="1:12">
      <c r="A3811" t="s">
        <v>10</v>
      </c>
      <c r="B3811" t="s">
        <v>11</v>
      </c>
      <c r="C3811" t="s">
        <v>119</v>
      </c>
      <c r="D3811" t="s">
        <v>46</v>
      </c>
      <c r="E3811" t="s">
        <v>15</v>
      </c>
      <c r="F3811" t="s">
        <v>72</v>
      </c>
      <c r="G3811" t="s">
        <v>302</v>
      </c>
      <c r="H3811" s="1">
        <v>2019</v>
      </c>
      <c r="I3811" s="2">
        <v>3015</v>
      </c>
      <c r="J3811" s="3">
        <v>9690</v>
      </c>
      <c r="K3811">
        <f>Table1[[#This Row],[Total Revenue + Open]]/Table1[[#This Row],[Qty]]</f>
        <v>3.2139303482587063</v>
      </c>
      <c r="L3811">
        <f>Table1[[#This Row],[Qty]]/Table1[[#This Row],[Total Revenue + Open]]</f>
        <v>0.3111455108359133</v>
      </c>
    </row>
    <row r="3812" spans="1:12">
      <c r="A3812" t="s">
        <v>10</v>
      </c>
      <c r="B3812" t="s">
        <v>11</v>
      </c>
      <c r="C3812" t="s">
        <v>119</v>
      </c>
      <c r="D3812" t="s">
        <v>46</v>
      </c>
      <c r="E3812" t="s">
        <v>15</v>
      </c>
      <c r="F3812" t="s">
        <v>72</v>
      </c>
      <c r="G3812" t="s">
        <v>302</v>
      </c>
      <c r="H3812" s="1">
        <v>2019</v>
      </c>
      <c r="I3812" s="2">
        <v>500</v>
      </c>
      <c r="J3812" s="3">
        <v>1615</v>
      </c>
      <c r="K3812">
        <f>Table1[[#This Row],[Total Revenue + Open]]/Table1[[#This Row],[Qty]]</f>
        <v>3.23</v>
      </c>
      <c r="L3812">
        <f>Table1[[#This Row],[Qty]]/Table1[[#This Row],[Total Revenue + Open]]</f>
        <v>0.30959752321981426</v>
      </c>
    </row>
    <row r="3813" spans="1:12">
      <c r="A3813" t="s">
        <v>10</v>
      </c>
      <c r="B3813" t="s">
        <v>11</v>
      </c>
      <c r="C3813" t="s">
        <v>119</v>
      </c>
      <c r="D3813" t="s">
        <v>46</v>
      </c>
      <c r="E3813" t="s">
        <v>15</v>
      </c>
      <c r="F3813" t="s">
        <v>72</v>
      </c>
      <c r="G3813" t="s">
        <v>302</v>
      </c>
      <c r="H3813" s="1">
        <v>2020</v>
      </c>
      <c r="I3813" s="2">
        <v>1510</v>
      </c>
      <c r="J3813" s="3">
        <v>4845</v>
      </c>
      <c r="K3813">
        <f>Table1[[#This Row],[Total Revenue + Open]]/Table1[[#This Row],[Qty]]</f>
        <v>3.2086092715231787</v>
      </c>
      <c r="L3813">
        <f>Table1[[#This Row],[Qty]]/Table1[[#This Row],[Total Revenue + Open]]</f>
        <v>0.31166150670794635</v>
      </c>
    </row>
    <row r="3814" spans="1:12">
      <c r="A3814" t="s">
        <v>10</v>
      </c>
      <c r="B3814" t="s">
        <v>11</v>
      </c>
      <c r="C3814" t="s">
        <v>119</v>
      </c>
      <c r="D3814" t="s">
        <v>46</v>
      </c>
      <c r="E3814" t="s">
        <v>15</v>
      </c>
      <c r="F3814" t="s">
        <v>72</v>
      </c>
      <c r="G3814" t="s">
        <v>302</v>
      </c>
      <c r="H3814" s="1">
        <v>2020</v>
      </c>
      <c r="I3814" s="2">
        <v>1510</v>
      </c>
      <c r="J3814" s="3">
        <v>4845</v>
      </c>
      <c r="K3814">
        <f>Table1[[#This Row],[Total Revenue + Open]]/Table1[[#This Row],[Qty]]</f>
        <v>3.2086092715231787</v>
      </c>
      <c r="L3814">
        <f>Table1[[#This Row],[Qty]]/Table1[[#This Row],[Total Revenue + Open]]</f>
        <v>0.31166150670794635</v>
      </c>
    </row>
    <row r="3815" spans="1:12">
      <c r="A3815" t="s">
        <v>10</v>
      </c>
      <c r="B3815" t="s">
        <v>11</v>
      </c>
      <c r="C3815" t="s">
        <v>119</v>
      </c>
      <c r="D3815" t="s">
        <v>46</v>
      </c>
      <c r="E3815" t="s">
        <v>15</v>
      </c>
      <c r="F3815" t="s">
        <v>72</v>
      </c>
      <c r="G3815" t="s">
        <v>302</v>
      </c>
      <c r="H3815" s="1">
        <v>2020</v>
      </c>
      <c r="I3815" s="2">
        <v>500</v>
      </c>
      <c r="J3815" s="3">
        <v>1615</v>
      </c>
      <c r="K3815">
        <f>Table1[[#This Row],[Total Revenue + Open]]/Table1[[#This Row],[Qty]]</f>
        <v>3.23</v>
      </c>
      <c r="L3815">
        <f>Table1[[#This Row],[Qty]]/Table1[[#This Row],[Total Revenue + Open]]</f>
        <v>0.30959752321981426</v>
      </c>
    </row>
    <row r="3816" spans="1:12">
      <c r="A3816" t="s">
        <v>10</v>
      </c>
      <c r="B3816" t="s">
        <v>11</v>
      </c>
      <c r="C3816" t="s">
        <v>119</v>
      </c>
      <c r="D3816" t="s">
        <v>46</v>
      </c>
      <c r="E3816" t="s">
        <v>15</v>
      </c>
      <c r="F3816" t="s">
        <v>72</v>
      </c>
      <c r="G3816" t="s">
        <v>302</v>
      </c>
      <c r="H3816" s="1">
        <v>2020</v>
      </c>
      <c r="I3816" s="2">
        <v>500</v>
      </c>
      <c r="J3816" s="3">
        <v>1615</v>
      </c>
      <c r="K3816">
        <f>Table1[[#This Row],[Total Revenue + Open]]/Table1[[#This Row],[Qty]]</f>
        <v>3.23</v>
      </c>
      <c r="L3816">
        <f>Table1[[#This Row],[Qty]]/Table1[[#This Row],[Total Revenue + Open]]</f>
        <v>0.30959752321981426</v>
      </c>
    </row>
    <row r="3817" spans="1:12">
      <c r="A3817" t="s">
        <v>10</v>
      </c>
      <c r="B3817" t="s">
        <v>11</v>
      </c>
      <c r="C3817" t="s">
        <v>119</v>
      </c>
      <c r="D3817" t="s">
        <v>46</v>
      </c>
      <c r="E3817" t="s">
        <v>15</v>
      </c>
      <c r="F3817" t="s">
        <v>72</v>
      </c>
      <c r="G3817" t="s">
        <v>302</v>
      </c>
      <c r="H3817" s="1">
        <v>2020</v>
      </c>
      <c r="I3817" s="2">
        <v>1005</v>
      </c>
      <c r="J3817" s="3">
        <v>3230</v>
      </c>
      <c r="K3817">
        <f>Table1[[#This Row],[Total Revenue + Open]]/Table1[[#This Row],[Qty]]</f>
        <v>3.2139303482587063</v>
      </c>
      <c r="L3817">
        <f>Table1[[#This Row],[Qty]]/Table1[[#This Row],[Total Revenue + Open]]</f>
        <v>0.3111455108359133</v>
      </c>
    </row>
    <row r="3818" spans="1:12">
      <c r="A3818" t="s">
        <v>10</v>
      </c>
      <c r="B3818" t="s">
        <v>11</v>
      </c>
      <c r="C3818" t="s">
        <v>119</v>
      </c>
      <c r="D3818" t="s">
        <v>46</v>
      </c>
      <c r="E3818" t="s">
        <v>15</v>
      </c>
      <c r="F3818" t="s">
        <v>72</v>
      </c>
      <c r="G3818" t="s">
        <v>302</v>
      </c>
      <c r="H3818" s="1">
        <v>2021</v>
      </c>
      <c r="I3818" s="2">
        <v>500</v>
      </c>
      <c r="J3818" s="3">
        <v>1615</v>
      </c>
      <c r="K3818">
        <f>Table1[[#This Row],[Total Revenue + Open]]/Table1[[#This Row],[Qty]]</f>
        <v>3.23</v>
      </c>
      <c r="L3818">
        <f>Table1[[#This Row],[Qty]]/Table1[[#This Row],[Total Revenue + Open]]</f>
        <v>0.30959752321981426</v>
      </c>
    </row>
    <row r="3819" spans="1:12">
      <c r="A3819" t="s">
        <v>10</v>
      </c>
      <c r="B3819" t="s">
        <v>11</v>
      </c>
      <c r="C3819" t="s">
        <v>119</v>
      </c>
      <c r="D3819" t="s">
        <v>46</v>
      </c>
      <c r="E3819" t="s">
        <v>15</v>
      </c>
      <c r="F3819" t="s">
        <v>72</v>
      </c>
      <c r="G3819" t="s">
        <v>302</v>
      </c>
      <c r="H3819" s="1">
        <v>2021</v>
      </c>
      <c r="I3819" s="2">
        <v>500</v>
      </c>
      <c r="J3819" s="3">
        <v>1615</v>
      </c>
      <c r="K3819">
        <f>Table1[[#This Row],[Total Revenue + Open]]/Table1[[#This Row],[Qty]]</f>
        <v>3.23</v>
      </c>
      <c r="L3819">
        <f>Table1[[#This Row],[Qty]]/Table1[[#This Row],[Total Revenue + Open]]</f>
        <v>0.30959752321981426</v>
      </c>
    </row>
    <row r="3820" spans="1:12">
      <c r="A3820" t="s">
        <v>10</v>
      </c>
      <c r="B3820" t="s">
        <v>11</v>
      </c>
      <c r="C3820" t="s">
        <v>119</v>
      </c>
      <c r="D3820" t="s">
        <v>46</v>
      </c>
      <c r="E3820" t="s">
        <v>15</v>
      </c>
      <c r="F3820" t="s">
        <v>72</v>
      </c>
      <c r="G3820" t="s">
        <v>302</v>
      </c>
      <c r="H3820" s="1">
        <v>2021</v>
      </c>
      <c r="I3820" s="2">
        <v>5025</v>
      </c>
      <c r="J3820" s="3">
        <v>16150</v>
      </c>
      <c r="K3820">
        <f>Table1[[#This Row],[Total Revenue + Open]]/Table1[[#This Row],[Qty]]</f>
        <v>3.2139303482587063</v>
      </c>
      <c r="L3820">
        <f>Table1[[#This Row],[Qty]]/Table1[[#This Row],[Total Revenue + Open]]</f>
        <v>0.3111455108359133</v>
      </c>
    </row>
    <row r="3821" spans="1:12">
      <c r="A3821" t="s">
        <v>10</v>
      </c>
      <c r="B3821" t="s">
        <v>11</v>
      </c>
      <c r="C3821" t="s">
        <v>119</v>
      </c>
      <c r="D3821" t="s">
        <v>46</v>
      </c>
      <c r="E3821" t="s">
        <v>15</v>
      </c>
      <c r="F3821" t="s">
        <v>72</v>
      </c>
      <c r="G3821" t="s">
        <v>302</v>
      </c>
      <c r="H3821" s="1">
        <v>2021</v>
      </c>
      <c r="I3821" s="2">
        <v>6535</v>
      </c>
      <c r="J3821" s="3">
        <v>20995</v>
      </c>
      <c r="K3821">
        <f>Table1[[#This Row],[Total Revenue + Open]]/Table1[[#This Row],[Qty]]</f>
        <v>3.2127008416220351</v>
      </c>
      <c r="L3821">
        <f>Table1[[#This Row],[Qty]]/Table1[[#This Row],[Total Revenue + Open]]</f>
        <v>0.31126458680638247</v>
      </c>
    </row>
    <row r="3822" spans="1:12">
      <c r="A3822" t="s">
        <v>10</v>
      </c>
      <c r="B3822" t="s">
        <v>11</v>
      </c>
      <c r="C3822" t="s">
        <v>119</v>
      </c>
      <c r="D3822" t="s">
        <v>46</v>
      </c>
      <c r="E3822" t="s">
        <v>15</v>
      </c>
      <c r="F3822" t="s">
        <v>72</v>
      </c>
      <c r="G3822" t="s">
        <v>302</v>
      </c>
      <c r="H3822" s="1">
        <v>2021</v>
      </c>
      <c r="I3822" s="2">
        <v>3015</v>
      </c>
      <c r="J3822" s="3">
        <v>9690</v>
      </c>
      <c r="K3822">
        <f>Table1[[#This Row],[Total Revenue + Open]]/Table1[[#This Row],[Qty]]</f>
        <v>3.2139303482587063</v>
      </c>
      <c r="L3822">
        <f>Table1[[#This Row],[Qty]]/Table1[[#This Row],[Total Revenue + Open]]</f>
        <v>0.3111455108359133</v>
      </c>
    </row>
    <row r="3823" spans="1:12">
      <c r="A3823" t="s">
        <v>10</v>
      </c>
      <c r="B3823" t="s">
        <v>11</v>
      </c>
      <c r="C3823" t="s">
        <v>119</v>
      </c>
      <c r="D3823" t="s">
        <v>46</v>
      </c>
      <c r="E3823" t="s">
        <v>15</v>
      </c>
      <c r="F3823" t="s">
        <v>72</v>
      </c>
      <c r="G3823" t="s">
        <v>302</v>
      </c>
      <c r="H3823" s="1">
        <v>2021</v>
      </c>
      <c r="I3823" s="2">
        <v>2515</v>
      </c>
      <c r="J3823" s="3">
        <v>8075</v>
      </c>
      <c r="K3823">
        <f>Table1[[#This Row],[Total Revenue + Open]]/Table1[[#This Row],[Qty]]</f>
        <v>3.2107355864811131</v>
      </c>
      <c r="L3823">
        <f>Table1[[#This Row],[Qty]]/Table1[[#This Row],[Total Revenue + Open]]</f>
        <v>0.31145510835913315</v>
      </c>
    </row>
    <row r="3824" spans="1:12">
      <c r="A3824" t="s">
        <v>10</v>
      </c>
      <c r="B3824" t="s">
        <v>11</v>
      </c>
      <c r="C3824" t="s">
        <v>119</v>
      </c>
      <c r="D3824" t="s">
        <v>46</v>
      </c>
      <c r="E3824" t="s">
        <v>15</v>
      </c>
      <c r="F3824" t="s">
        <v>72</v>
      </c>
      <c r="G3824" t="s">
        <v>302</v>
      </c>
      <c r="H3824" s="1">
        <v>2021</v>
      </c>
      <c r="I3824" s="2">
        <v>8040</v>
      </c>
      <c r="J3824" s="3">
        <v>25840</v>
      </c>
      <c r="K3824">
        <f>Table1[[#This Row],[Total Revenue + Open]]/Table1[[#This Row],[Qty]]</f>
        <v>3.2139303482587063</v>
      </c>
      <c r="L3824">
        <f>Table1[[#This Row],[Qty]]/Table1[[#This Row],[Total Revenue + Open]]</f>
        <v>0.3111455108359133</v>
      </c>
    </row>
    <row r="3825" spans="1:12" hidden="1">
      <c r="A3825" t="s">
        <v>710</v>
      </c>
      <c r="B3825" t="s">
        <v>11</v>
      </c>
      <c r="C3825" t="s">
        <v>73</v>
      </c>
      <c r="D3825" t="s">
        <v>712</v>
      </c>
      <c r="E3825" t="s">
        <v>15</v>
      </c>
      <c r="F3825" t="s">
        <v>36</v>
      </c>
      <c r="G3825" t="s">
        <v>37</v>
      </c>
      <c r="H3825" s="1">
        <v>2022</v>
      </c>
      <c r="I3825" s="2">
        <v>15</v>
      </c>
      <c r="J3825" s="3">
        <v>0</v>
      </c>
      <c r="K3825">
        <f>Table1[[#This Row],[Total Revenue + Open]]/Table1[[#This Row],[Qty]]</f>
        <v>0</v>
      </c>
      <c r="L3825">
        <f>Table1[[#This Row],[Total Revenue + Open]]/Table1[[#This Row],[Qty]]</f>
        <v>0</v>
      </c>
    </row>
    <row r="3826" spans="1:12" hidden="1">
      <c r="A3826" t="s">
        <v>710</v>
      </c>
      <c r="B3826" t="s">
        <v>11</v>
      </c>
      <c r="C3826" t="s">
        <v>119</v>
      </c>
      <c r="D3826" t="s">
        <v>712</v>
      </c>
      <c r="E3826" t="s">
        <v>15</v>
      </c>
      <c r="F3826" t="s">
        <v>36</v>
      </c>
      <c r="G3826" t="s">
        <v>37</v>
      </c>
      <c r="H3826" s="1">
        <v>2022</v>
      </c>
      <c r="I3826" s="2">
        <v>0</v>
      </c>
      <c r="J3826" s="3">
        <v>0</v>
      </c>
      <c r="K3826" t="e">
        <f>Table1[[#This Row],[Total Revenue + Open]]/Table1[[#This Row],[Qty]]</f>
        <v>#DIV/0!</v>
      </c>
      <c r="L3826" t="e">
        <f>Table1[[#This Row],[Total Revenue + Open]]/Table1[[#This Row],[Qty]]</f>
        <v>#DIV/0!</v>
      </c>
    </row>
    <row r="3827" spans="1:12" hidden="1">
      <c r="A3827" t="s">
        <v>710</v>
      </c>
      <c r="B3827" t="s">
        <v>11</v>
      </c>
      <c r="C3827" t="s">
        <v>119</v>
      </c>
      <c r="D3827" t="s">
        <v>712</v>
      </c>
      <c r="E3827" t="s">
        <v>15</v>
      </c>
      <c r="F3827" t="s">
        <v>183</v>
      </c>
      <c r="G3827" t="s">
        <v>184</v>
      </c>
      <c r="H3827" s="1">
        <v>2022</v>
      </c>
      <c r="I3827" s="2">
        <v>10</v>
      </c>
      <c r="J3827" s="3">
        <v>0</v>
      </c>
      <c r="K3827">
        <f>Table1[[#This Row],[Total Revenue + Open]]/Table1[[#This Row],[Qty]]</f>
        <v>0</v>
      </c>
      <c r="L3827">
        <f>Table1[[#This Row],[Total Revenue + Open]]/Table1[[#This Row],[Qty]]</f>
        <v>0</v>
      </c>
    </row>
    <row r="3828" spans="1:12" hidden="1">
      <c r="A3828" t="s">
        <v>544</v>
      </c>
      <c r="B3828" t="s">
        <v>11</v>
      </c>
      <c r="C3828" t="s">
        <v>119</v>
      </c>
      <c r="D3828" t="s">
        <v>593</v>
      </c>
      <c r="E3828" t="s">
        <v>15</v>
      </c>
      <c r="F3828" t="s">
        <v>30</v>
      </c>
      <c r="G3828" t="s">
        <v>317</v>
      </c>
      <c r="H3828" s="1">
        <v>2022</v>
      </c>
      <c r="I3828" s="2">
        <v>1060</v>
      </c>
      <c r="J3828" s="3">
        <v>2593.5</v>
      </c>
      <c r="K3828">
        <f>Table1[[#This Row],[Total Revenue + Open]]/Table1[[#This Row],[Qty]]</f>
        <v>2.4466981132075474</v>
      </c>
      <c r="L3828">
        <f>Table1[[#This Row],[Total Revenue + Open]]/Table1[[#This Row],[Qty]]</f>
        <v>2.4466981132075474</v>
      </c>
    </row>
    <row r="3829" spans="1:12" hidden="1">
      <c r="A3829" t="s">
        <v>544</v>
      </c>
      <c r="B3829" t="s">
        <v>11</v>
      </c>
      <c r="C3829" t="s">
        <v>119</v>
      </c>
      <c r="D3829" t="s">
        <v>593</v>
      </c>
      <c r="E3829" t="s">
        <v>15</v>
      </c>
      <c r="F3829" t="s">
        <v>30</v>
      </c>
      <c r="G3829" t="s">
        <v>318</v>
      </c>
      <c r="H3829" s="1">
        <v>2022</v>
      </c>
      <c r="I3829" s="2">
        <v>1060</v>
      </c>
      <c r="J3829" s="3">
        <v>2593.5</v>
      </c>
      <c r="K3829">
        <f>Table1[[#This Row],[Total Revenue + Open]]/Table1[[#This Row],[Qty]]</f>
        <v>2.4466981132075474</v>
      </c>
      <c r="L3829">
        <f>Table1[[#This Row],[Total Revenue + Open]]/Table1[[#This Row],[Qty]]</f>
        <v>2.4466981132075474</v>
      </c>
    </row>
    <row r="3830" spans="1:12" hidden="1">
      <c r="A3830" t="s">
        <v>544</v>
      </c>
      <c r="B3830" t="s">
        <v>11</v>
      </c>
      <c r="C3830" t="s">
        <v>119</v>
      </c>
      <c r="D3830" t="s">
        <v>592</v>
      </c>
      <c r="E3830" t="s">
        <v>15</v>
      </c>
      <c r="F3830" t="s">
        <v>183</v>
      </c>
      <c r="G3830" t="s">
        <v>184</v>
      </c>
      <c r="H3830" s="1">
        <v>2022</v>
      </c>
      <c r="I3830" s="2">
        <v>1235</v>
      </c>
      <c r="J3830" s="3">
        <v>2499</v>
      </c>
      <c r="K3830">
        <f>Table1[[#This Row],[Total Revenue + Open]]/Table1[[#This Row],[Qty]]</f>
        <v>2.023481781376518</v>
      </c>
      <c r="L3830">
        <f>Table1[[#This Row],[Total Revenue + Open]]/Table1[[#This Row],[Qty]]</f>
        <v>2.023481781376518</v>
      </c>
    </row>
    <row r="3831" spans="1:12" hidden="1">
      <c r="A3831" t="s">
        <v>544</v>
      </c>
      <c r="B3831" t="s">
        <v>11</v>
      </c>
      <c r="C3831" t="s">
        <v>119</v>
      </c>
      <c r="D3831" t="s">
        <v>592</v>
      </c>
      <c r="E3831" t="s">
        <v>15</v>
      </c>
      <c r="F3831" t="s">
        <v>183</v>
      </c>
      <c r="G3831" t="s">
        <v>184</v>
      </c>
      <c r="H3831" s="1">
        <v>2022</v>
      </c>
      <c r="I3831" s="2">
        <v>1235</v>
      </c>
      <c r="J3831" s="3">
        <v>2499</v>
      </c>
      <c r="K3831">
        <f>Table1[[#This Row],[Total Revenue + Open]]/Table1[[#This Row],[Qty]]</f>
        <v>2.023481781376518</v>
      </c>
      <c r="L3831">
        <f>Table1[[#This Row],[Total Revenue + Open]]/Table1[[#This Row],[Qty]]</f>
        <v>2.023481781376518</v>
      </c>
    </row>
    <row r="3832" spans="1:12" hidden="1">
      <c r="A3832" t="s">
        <v>544</v>
      </c>
      <c r="B3832" t="s">
        <v>11</v>
      </c>
      <c r="C3832" t="s">
        <v>119</v>
      </c>
      <c r="D3832" t="s">
        <v>592</v>
      </c>
      <c r="E3832" t="s">
        <v>15</v>
      </c>
      <c r="F3832" t="s">
        <v>183</v>
      </c>
      <c r="G3832" t="s">
        <v>187</v>
      </c>
      <c r="H3832" s="1">
        <v>2022</v>
      </c>
      <c r="I3832" s="2">
        <v>1235</v>
      </c>
      <c r="J3832" s="3">
        <v>2499</v>
      </c>
      <c r="K3832">
        <f>Table1[[#This Row],[Total Revenue + Open]]/Table1[[#This Row],[Qty]]</f>
        <v>2.023481781376518</v>
      </c>
      <c r="L3832">
        <f>Table1[[#This Row],[Total Revenue + Open]]/Table1[[#This Row],[Qty]]</f>
        <v>2.023481781376518</v>
      </c>
    </row>
    <row r="3833" spans="1:12" hidden="1">
      <c r="A3833" t="s">
        <v>544</v>
      </c>
      <c r="B3833" t="s">
        <v>11</v>
      </c>
      <c r="C3833" t="s">
        <v>119</v>
      </c>
      <c r="D3833" t="s">
        <v>592</v>
      </c>
      <c r="E3833" t="s">
        <v>15</v>
      </c>
      <c r="F3833" t="s">
        <v>183</v>
      </c>
      <c r="G3833" t="s">
        <v>187</v>
      </c>
      <c r="H3833" s="1">
        <v>2022</v>
      </c>
      <c r="I3833" s="2">
        <v>1235</v>
      </c>
      <c r="J3833" s="3">
        <v>2499</v>
      </c>
      <c r="K3833">
        <f>Table1[[#This Row],[Total Revenue + Open]]/Table1[[#This Row],[Qty]]</f>
        <v>2.023481781376518</v>
      </c>
      <c r="L3833">
        <f>Table1[[#This Row],[Total Revenue + Open]]/Table1[[#This Row],[Qty]]</f>
        <v>2.023481781376518</v>
      </c>
    </row>
    <row r="3834" spans="1:12">
      <c r="A3834" t="s">
        <v>10</v>
      </c>
      <c r="B3834" t="s">
        <v>11</v>
      </c>
      <c r="C3834" t="s">
        <v>119</v>
      </c>
      <c r="D3834" t="s">
        <v>46</v>
      </c>
      <c r="E3834" t="s">
        <v>15</v>
      </c>
      <c r="F3834" t="s">
        <v>72</v>
      </c>
      <c r="G3834" t="s">
        <v>303</v>
      </c>
      <c r="H3834" s="1">
        <v>2018</v>
      </c>
      <c r="I3834" s="2">
        <v>1510</v>
      </c>
      <c r="J3834" s="3">
        <v>3915</v>
      </c>
      <c r="K3834">
        <f>Table1[[#This Row],[Total Revenue + Open]]/Table1[[#This Row],[Qty]]</f>
        <v>2.5927152317880795</v>
      </c>
      <c r="L3834">
        <f>Table1[[#This Row],[Qty]]/Table1[[#This Row],[Total Revenue + Open]]</f>
        <v>0.38569604086845466</v>
      </c>
    </row>
    <row r="3835" spans="1:12">
      <c r="A3835" t="s">
        <v>10</v>
      </c>
      <c r="B3835" t="s">
        <v>11</v>
      </c>
      <c r="C3835" t="s">
        <v>119</v>
      </c>
      <c r="D3835" t="s">
        <v>46</v>
      </c>
      <c r="E3835" t="s">
        <v>15</v>
      </c>
      <c r="F3835" t="s">
        <v>72</v>
      </c>
      <c r="G3835" t="s">
        <v>303</v>
      </c>
      <c r="H3835" s="1">
        <v>2018</v>
      </c>
      <c r="I3835" s="2">
        <v>500</v>
      </c>
      <c r="J3835" s="3">
        <v>1305</v>
      </c>
      <c r="K3835">
        <f>Table1[[#This Row],[Total Revenue + Open]]/Table1[[#This Row],[Qty]]</f>
        <v>2.61</v>
      </c>
      <c r="L3835">
        <f>Table1[[#This Row],[Qty]]/Table1[[#This Row],[Total Revenue + Open]]</f>
        <v>0.38314176245210729</v>
      </c>
    </row>
    <row r="3836" spans="1:12">
      <c r="A3836" t="s">
        <v>10</v>
      </c>
      <c r="B3836" t="s">
        <v>11</v>
      </c>
      <c r="C3836" t="s">
        <v>119</v>
      </c>
      <c r="D3836" t="s">
        <v>46</v>
      </c>
      <c r="E3836" t="s">
        <v>19</v>
      </c>
      <c r="F3836" t="s">
        <v>54</v>
      </c>
      <c r="G3836" t="s">
        <v>57</v>
      </c>
      <c r="H3836" s="1">
        <v>2018</v>
      </c>
      <c r="I3836" s="2">
        <v>3600</v>
      </c>
      <c r="J3836" s="3">
        <v>490</v>
      </c>
      <c r="K3836">
        <f>Table1[[#This Row],[Total Revenue + Open]]/Table1[[#This Row],[Qty]]</f>
        <v>0.1361111111111111</v>
      </c>
      <c r="L3836">
        <f>Table1[[#This Row],[Total Revenue + Open]]/Table1[[#This Row],[Qty]]</f>
        <v>0.1361111111111111</v>
      </c>
    </row>
    <row r="3837" spans="1:12">
      <c r="A3837" t="s">
        <v>10</v>
      </c>
      <c r="B3837" t="s">
        <v>11</v>
      </c>
      <c r="C3837" t="s">
        <v>119</v>
      </c>
      <c r="D3837" t="s">
        <v>46</v>
      </c>
      <c r="E3837" t="s">
        <v>19</v>
      </c>
      <c r="F3837" t="s">
        <v>54</v>
      </c>
      <c r="G3837" t="s">
        <v>57</v>
      </c>
      <c r="H3837" s="1">
        <v>2018</v>
      </c>
      <c r="I3837" s="2">
        <v>10000</v>
      </c>
      <c r="J3837" s="3">
        <v>1400</v>
      </c>
      <c r="K3837">
        <f>Table1[[#This Row],[Total Revenue + Open]]/Table1[[#This Row],[Qty]]</f>
        <v>0.14000000000000001</v>
      </c>
      <c r="L3837">
        <f>Table1[[#This Row],[Total Revenue + Open]]/Table1[[#This Row],[Qty]]</f>
        <v>0.14000000000000001</v>
      </c>
    </row>
    <row r="3838" spans="1:12">
      <c r="A3838" t="s">
        <v>10</v>
      </c>
      <c r="B3838" t="s">
        <v>11</v>
      </c>
      <c r="C3838" t="s">
        <v>119</v>
      </c>
      <c r="D3838" t="s">
        <v>46</v>
      </c>
      <c r="E3838" t="s">
        <v>19</v>
      </c>
      <c r="F3838" t="s">
        <v>54</v>
      </c>
      <c r="G3838" t="s">
        <v>57</v>
      </c>
      <c r="H3838" s="1">
        <v>2018</v>
      </c>
      <c r="I3838" s="2">
        <v>2500</v>
      </c>
      <c r="J3838" s="3">
        <v>350</v>
      </c>
      <c r="K3838">
        <f>Table1[[#This Row],[Total Revenue + Open]]/Table1[[#This Row],[Qty]]</f>
        <v>0.14000000000000001</v>
      </c>
      <c r="L3838">
        <f>Table1[[#This Row],[Total Revenue + Open]]/Table1[[#This Row],[Qty]]</f>
        <v>0.14000000000000001</v>
      </c>
    </row>
    <row r="3839" spans="1:12">
      <c r="A3839" t="s">
        <v>10</v>
      </c>
      <c r="B3839" t="s">
        <v>11</v>
      </c>
      <c r="C3839" t="s">
        <v>119</v>
      </c>
      <c r="D3839" t="s">
        <v>46</v>
      </c>
      <c r="E3839" t="s">
        <v>19</v>
      </c>
      <c r="F3839" t="s">
        <v>54</v>
      </c>
      <c r="G3839" t="s">
        <v>57</v>
      </c>
      <c r="H3839" s="1">
        <v>2018</v>
      </c>
      <c r="I3839" s="2">
        <v>5500</v>
      </c>
      <c r="J3839" s="3">
        <v>770</v>
      </c>
      <c r="K3839">
        <f>Table1[[#This Row],[Total Revenue + Open]]/Table1[[#This Row],[Qty]]</f>
        <v>0.14000000000000001</v>
      </c>
      <c r="L3839">
        <f>Table1[[#This Row],[Total Revenue + Open]]/Table1[[#This Row],[Qty]]</f>
        <v>0.14000000000000001</v>
      </c>
    </row>
    <row r="3840" spans="1:12">
      <c r="A3840" t="s">
        <v>10</v>
      </c>
      <c r="B3840" t="s">
        <v>11</v>
      </c>
      <c r="C3840" t="s">
        <v>119</v>
      </c>
      <c r="D3840" t="s">
        <v>46</v>
      </c>
      <c r="E3840" t="s">
        <v>19</v>
      </c>
      <c r="F3840" t="s">
        <v>54</v>
      </c>
      <c r="G3840" t="s">
        <v>57</v>
      </c>
      <c r="H3840" s="1">
        <v>2018</v>
      </c>
      <c r="I3840" s="2">
        <v>2500</v>
      </c>
      <c r="J3840" s="3">
        <v>350</v>
      </c>
      <c r="K3840">
        <f>Table1[[#This Row],[Total Revenue + Open]]/Table1[[#This Row],[Qty]]</f>
        <v>0.14000000000000001</v>
      </c>
      <c r="L3840">
        <f>Table1[[#This Row],[Total Revenue + Open]]/Table1[[#This Row],[Qty]]</f>
        <v>0.14000000000000001</v>
      </c>
    </row>
    <row r="3841" spans="1:12">
      <c r="A3841" t="s">
        <v>10</v>
      </c>
      <c r="B3841" t="s">
        <v>11</v>
      </c>
      <c r="C3841" t="s">
        <v>119</v>
      </c>
      <c r="D3841" t="s">
        <v>46</v>
      </c>
      <c r="E3841" t="s">
        <v>19</v>
      </c>
      <c r="F3841" t="s">
        <v>54</v>
      </c>
      <c r="G3841" t="s">
        <v>57</v>
      </c>
      <c r="H3841" s="1">
        <v>2018</v>
      </c>
      <c r="I3841" s="2">
        <v>32500</v>
      </c>
      <c r="J3841" s="3">
        <v>4550</v>
      </c>
      <c r="K3841">
        <f>Table1[[#This Row],[Total Revenue + Open]]/Table1[[#This Row],[Qty]]</f>
        <v>0.14000000000000001</v>
      </c>
      <c r="L3841">
        <f>Table1[[#This Row],[Total Revenue + Open]]/Table1[[#This Row],[Qty]]</f>
        <v>0.14000000000000001</v>
      </c>
    </row>
    <row r="3842" spans="1:12">
      <c r="A3842" t="s">
        <v>10</v>
      </c>
      <c r="B3842" t="s">
        <v>11</v>
      </c>
      <c r="C3842" t="s">
        <v>119</v>
      </c>
      <c r="D3842" t="s">
        <v>46</v>
      </c>
      <c r="E3842" t="s">
        <v>19</v>
      </c>
      <c r="F3842" t="s">
        <v>54</v>
      </c>
      <c r="G3842" t="s">
        <v>57</v>
      </c>
      <c r="H3842" s="1">
        <v>2018</v>
      </c>
      <c r="I3842" s="2">
        <v>38500</v>
      </c>
      <c r="J3842" s="3">
        <v>5390</v>
      </c>
      <c r="K3842">
        <f>Table1[[#This Row],[Total Revenue + Open]]/Table1[[#This Row],[Qty]]</f>
        <v>0.14000000000000001</v>
      </c>
      <c r="L3842">
        <f>Table1[[#This Row],[Total Revenue + Open]]/Table1[[#This Row],[Qty]]</f>
        <v>0.14000000000000001</v>
      </c>
    </row>
    <row r="3843" spans="1:12">
      <c r="A3843" t="s">
        <v>10</v>
      </c>
      <c r="B3843" t="s">
        <v>11</v>
      </c>
      <c r="C3843" t="s">
        <v>119</v>
      </c>
      <c r="D3843" t="s">
        <v>46</v>
      </c>
      <c r="E3843" t="s">
        <v>19</v>
      </c>
      <c r="F3843" t="s">
        <v>54</v>
      </c>
      <c r="G3843" t="s">
        <v>57</v>
      </c>
      <c r="H3843" s="1">
        <v>2019</v>
      </c>
      <c r="I3843" s="2">
        <v>10000</v>
      </c>
      <c r="J3843" s="3">
        <v>1400</v>
      </c>
      <c r="K3843">
        <f>Table1[[#This Row],[Total Revenue + Open]]/Table1[[#This Row],[Qty]]</f>
        <v>0.14000000000000001</v>
      </c>
      <c r="L3843">
        <f>Table1[[#This Row],[Total Revenue + Open]]/Table1[[#This Row],[Qty]]</f>
        <v>0.14000000000000001</v>
      </c>
    </row>
    <row r="3844" spans="1:12">
      <c r="A3844" t="s">
        <v>10</v>
      </c>
      <c r="B3844" t="s">
        <v>11</v>
      </c>
      <c r="C3844" t="s">
        <v>119</v>
      </c>
      <c r="D3844" t="s">
        <v>46</v>
      </c>
      <c r="E3844" t="s">
        <v>19</v>
      </c>
      <c r="F3844" t="s">
        <v>54</v>
      </c>
      <c r="G3844" t="s">
        <v>57</v>
      </c>
      <c r="H3844" s="1">
        <v>2019</v>
      </c>
      <c r="I3844" s="2">
        <v>5500</v>
      </c>
      <c r="J3844" s="3">
        <v>770</v>
      </c>
      <c r="K3844">
        <f>Table1[[#This Row],[Total Revenue + Open]]/Table1[[#This Row],[Qty]]</f>
        <v>0.14000000000000001</v>
      </c>
      <c r="L3844">
        <f>Table1[[#This Row],[Total Revenue + Open]]/Table1[[#This Row],[Qty]]</f>
        <v>0.14000000000000001</v>
      </c>
    </row>
    <row r="3845" spans="1:12">
      <c r="A3845" t="s">
        <v>10</v>
      </c>
      <c r="B3845" t="s">
        <v>11</v>
      </c>
      <c r="C3845" t="s">
        <v>119</v>
      </c>
      <c r="D3845" t="s">
        <v>46</v>
      </c>
      <c r="E3845" t="s">
        <v>19</v>
      </c>
      <c r="F3845" t="s">
        <v>54</v>
      </c>
      <c r="G3845" t="s">
        <v>57</v>
      </c>
      <c r="H3845" s="1">
        <v>2019</v>
      </c>
      <c r="I3845" s="2">
        <v>1000</v>
      </c>
      <c r="J3845" s="3">
        <v>140</v>
      </c>
      <c r="K3845">
        <f>Table1[[#This Row],[Total Revenue + Open]]/Table1[[#This Row],[Qty]]</f>
        <v>0.14000000000000001</v>
      </c>
      <c r="L3845">
        <f>Table1[[#This Row],[Total Revenue + Open]]/Table1[[#This Row],[Qty]]</f>
        <v>0.14000000000000001</v>
      </c>
    </row>
    <row r="3846" spans="1:12">
      <c r="A3846" t="s">
        <v>10</v>
      </c>
      <c r="B3846" t="s">
        <v>11</v>
      </c>
      <c r="C3846" t="s">
        <v>119</v>
      </c>
      <c r="D3846" t="s">
        <v>46</v>
      </c>
      <c r="E3846" t="s">
        <v>19</v>
      </c>
      <c r="F3846" t="s">
        <v>54</v>
      </c>
      <c r="G3846" t="s">
        <v>57</v>
      </c>
      <c r="H3846" s="1">
        <v>2019</v>
      </c>
      <c r="I3846" s="2">
        <v>35000</v>
      </c>
      <c r="J3846" s="3">
        <v>4900</v>
      </c>
      <c r="K3846">
        <f>Table1[[#This Row],[Total Revenue + Open]]/Table1[[#This Row],[Qty]]</f>
        <v>0.14000000000000001</v>
      </c>
      <c r="L3846">
        <f>Table1[[#This Row],[Total Revenue + Open]]/Table1[[#This Row],[Qty]]</f>
        <v>0.14000000000000001</v>
      </c>
    </row>
    <row r="3847" spans="1:12">
      <c r="A3847" t="s">
        <v>10</v>
      </c>
      <c r="B3847" t="s">
        <v>11</v>
      </c>
      <c r="C3847" t="s">
        <v>119</v>
      </c>
      <c r="D3847" t="s">
        <v>46</v>
      </c>
      <c r="E3847" t="s">
        <v>19</v>
      </c>
      <c r="F3847" t="s">
        <v>54</v>
      </c>
      <c r="G3847" t="s">
        <v>57</v>
      </c>
      <c r="H3847" s="1">
        <v>2019</v>
      </c>
      <c r="I3847" s="2">
        <v>8500</v>
      </c>
      <c r="J3847" s="3">
        <v>1190</v>
      </c>
      <c r="K3847">
        <f>Table1[[#This Row],[Total Revenue + Open]]/Table1[[#This Row],[Qty]]</f>
        <v>0.14000000000000001</v>
      </c>
      <c r="L3847">
        <f>Table1[[#This Row],[Total Revenue + Open]]/Table1[[#This Row],[Qty]]</f>
        <v>0.14000000000000001</v>
      </c>
    </row>
    <row r="3848" spans="1:12">
      <c r="A3848" t="s">
        <v>10</v>
      </c>
      <c r="B3848" t="s">
        <v>11</v>
      </c>
      <c r="C3848" t="s">
        <v>119</v>
      </c>
      <c r="D3848" t="s">
        <v>46</v>
      </c>
      <c r="E3848" t="s">
        <v>19</v>
      </c>
      <c r="F3848" t="s">
        <v>54</v>
      </c>
      <c r="G3848" t="s">
        <v>57</v>
      </c>
      <c r="H3848" s="1">
        <v>2019</v>
      </c>
      <c r="I3848" s="2">
        <v>17500</v>
      </c>
      <c r="J3848" s="3">
        <v>2450</v>
      </c>
      <c r="K3848">
        <f>Table1[[#This Row],[Total Revenue + Open]]/Table1[[#This Row],[Qty]]</f>
        <v>0.14000000000000001</v>
      </c>
      <c r="L3848">
        <f>Table1[[#This Row],[Total Revenue + Open]]/Table1[[#This Row],[Qty]]</f>
        <v>0.14000000000000001</v>
      </c>
    </row>
    <row r="3849" spans="1:12">
      <c r="A3849" t="s">
        <v>10</v>
      </c>
      <c r="B3849" t="s">
        <v>11</v>
      </c>
      <c r="C3849" t="s">
        <v>119</v>
      </c>
      <c r="D3849" t="s">
        <v>46</v>
      </c>
      <c r="E3849" t="s">
        <v>19</v>
      </c>
      <c r="F3849" t="s">
        <v>54</v>
      </c>
      <c r="G3849" t="s">
        <v>57</v>
      </c>
      <c r="H3849" s="1">
        <v>2019</v>
      </c>
      <c r="I3849" s="2">
        <v>29500</v>
      </c>
      <c r="J3849" s="3">
        <v>4130</v>
      </c>
      <c r="K3849">
        <f>Table1[[#This Row],[Total Revenue + Open]]/Table1[[#This Row],[Qty]]</f>
        <v>0.14000000000000001</v>
      </c>
      <c r="L3849">
        <f>Table1[[#This Row],[Total Revenue + Open]]/Table1[[#This Row],[Qty]]</f>
        <v>0.14000000000000001</v>
      </c>
    </row>
    <row r="3850" spans="1:12">
      <c r="A3850" t="s">
        <v>10</v>
      </c>
      <c r="B3850" t="s">
        <v>11</v>
      </c>
      <c r="C3850" t="s">
        <v>119</v>
      </c>
      <c r="D3850" t="s">
        <v>46</v>
      </c>
      <c r="E3850" t="s">
        <v>19</v>
      </c>
      <c r="F3850" t="s">
        <v>54</v>
      </c>
      <c r="G3850" t="s">
        <v>57</v>
      </c>
      <c r="H3850" s="1">
        <v>2019</v>
      </c>
      <c r="I3850" s="2">
        <v>28000</v>
      </c>
      <c r="J3850" s="3">
        <v>3920</v>
      </c>
      <c r="K3850">
        <f>Table1[[#This Row],[Total Revenue + Open]]/Table1[[#This Row],[Qty]]</f>
        <v>0.14000000000000001</v>
      </c>
      <c r="L3850">
        <f>Table1[[#This Row],[Total Revenue + Open]]/Table1[[#This Row],[Qty]]</f>
        <v>0.14000000000000001</v>
      </c>
    </row>
    <row r="3851" spans="1:12">
      <c r="A3851" t="s">
        <v>10</v>
      </c>
      <c r="B3851" t="s">
        <v>11</v>
      </c>
      <c r="C3851" t="s">
        <v>119</v>
      </c>
      <c r="D3851" t="s">
        <v>46</v>
      </c>
      <c r="E3851" t="s">
        <v>19</v>
      </c>
      <c r="F3851" t="s">
        <v>54</v>
      </c>
      <c r="G3851" t="s">
        <v>57</v>
      </c>
      <c r="H3851" s="1">
        <v>2019</v>
      </c>
      <c r="I3851" s="2">
        <v>17000</v>
      </c>
      <c r="J3851" s="3">
        <v>2380</v>
      </c>
      <c r="K3851">
        <f>Table1[[#This Row],[Total Revenue + Open]]/Table1[[#This Row],[Qty]]</f>
        <v>0.14000000000000001</v>
      </c>
      <c r="L3851">
        <f>Table1[[#This Row],[Total Revenue + Open]]/Table1[[#This Row],[Qty]]</f>
        <v>0.14000000000000001</v>
      </c>
    </row>
    <row r="3852" spans="1:12">
      <c r="A3852" t="s">
        <v>10</v>
      </c>
      <c r="B3852" t="s">
        <v>11</v>
      </c>
      <c r="C3852" t="s">
        <v>119</v>
      </c>
      <c r="D3852" t="s">
        <v>46</v>
      </c>
      <c r="E3852" t="s">
        <v>19</v>
      </c>
      <c r="F3852" t="s">
        <v>54</v>
      </c>
      <c r="G3852" t="s">
        <v>57</v>
      </c>
      <c r="H3852" s="1">
        <v>2019</v>
      </c>
      <c r="I3852" s="2">
        <v>25000</v>
      </c>
      <c r="J3852" s="3">
        <v>3500</v>
      </c>
      <c r="K3852">
        <f>Table1[[#This Row],[Total Revenue + Open]]/Table1[[#This Row],[Qty]]</f>
        <v>0.14000000000000001</v>
      </c>
      <c r="L3852">
        <f>Table1[[#This Row],[Total Revenue + Open]]/Table1[[#This Row],[Qty]]</f>
        <v>0.14000000000000001</v>
      </c>
    </row>
    <row r="3853" spans="1:12">
      <c r="A3853" t="s">
        <v>10</v>
      </c>
      <c r="B3853" t="s">
        <v>11</v>
      </c>
      <c r="C3853" t="s">
        <v>119</v>
      </c>
      <c r="D3853" t="s">
        <v>46</v>
      </c>
      <c r="E3853" t="s">
        <v>19</v>
      </c>
      <c r="F3853" t="s">
        <v>54</v>
      </c>
      <c r="G3853" t="s">
        <v>57</v>
      </c>
      <c r="H3853" s="1">
        <v>2019</v>
      </c>
      <c r="I3853" s="2">
        <v>17000</v>
      </c>
      <c r="J3853" s="3">
        <v>2380</v>
      </c>
      <c r="K3853">
        <f>Table1[[#This Row],[Total Revenue + Open]]/Table1[[#This Row],[Qty]]</f>
        <v>0.14000000000000001</v>
      </c>
      <c r="L3853">
        <f>Table1[[#This Row],[Total Revenue + Open]]/Table1[[#This Row],[Qty]]</f>
        <v>0.14000000000000001</v>
      </c>
    </row>
    <row r="3854" spans="1:12">
      <c r="A3854" t="s">
        <v>10</v>
      </c>
      <c r="B3854" t="s">
        <v>11</v>
      </c>
      <c r="C3854" t="s">
        <v>119</v>
      </c>
      <c r="D3854" t="s">
        <v>46</v>
      </c>
      <c r="E3854" t="s">
        <v>19</v>
      </c>
      <c r="F3854" t="s">
        <v>54</v>
      </c>
      <c r="G3854" t="s">
        <v>57</v>
      </c>
      <c r="H3854" s="1">
        <v>2020</v>
      </c>
      <c r="I3854" s="2">
        <v>2500</v>
      </c>
      <c r="J3854" s="3">
        <v>350</v>
      </c>
      <c r="K3854">
        <f>Table1[[#This Row],[Total Revenue + Open]]/Table1[[#This Row],[Qty]]</f>
        <v>0.14000000000000001</v>
      </c>
      <c r="L3854">
        <f>Table1[[#This Row],[Total Revenue + Open]]/Table1[[#This Row],[Qty]]</f>
        <v>0.14000000000000001</v>
      </c>
    </row>
    <row r="3855" spans="1:12">
      <c r="A3855" t="s">
        <v>10</v>
      </c>
      <c r="B3855" t="s">
        <v>11</v>
      </c>
      <c r="C3855" t="s">
        <v>119</v>
      </c>
      <c r="D3855" t="s">
        <v>46</v>
      </c>
      <c r="E3855" t="s">
        <v>19</v>
      </c>
      <c r="F3855" t="s">
        <v>54</v>
      </c>
      <c r="G3855" t="s">
        <v>57</v>
      </c>
      <c r="H3855" s="1">
        <v>2020</v>
      </c>
      <c r="I3855" s="2">
        <v>2000</v>
      </c>
      <c r="J3855" s="3">
        <v>280</v>
      </c>
      <c r="K3855">
        <f>Table1[[#This Row],[Total Revenue + Open]]/Table1[[#This Row],[Qty]]</f>
        <v>0.14000000000000001</v>
      </c>
      <c r="L3855">
        <f>Table1[[#This Row],[Total Revenue + Open]]/Table1[[#This Row],[Qty]]</f>
        <v>0.14000000000000001</v>
      </c>
    </row>
    <row r="3856" spans="1:12">
      <c r="A3856" t="s">
        <v>10</v>
      </c>
      <c r="B3856" t="s">
        <v>11</v>
      </c>
      <c r="C3856" t="s">
        <v>119</v>
      </c>
      <c r="D3856" t="s">
        <v>46</v>
      </c>
      <c r="E3856" t="s">
        <v>19</v>
      </c>
      <c r="F3856" t="s">
        <v>54</v>
      </c>
      <c r="G3856" t="s">
        <v>57</v>
      </c>
      <c r="H3856" s="1">
        <v>2020</v>
      </c>
      <c r="I3856" s="2">
        <v>1000</v>
      </c>
      <c r="J3856" s="3">
        <v>140</v>
      </c>
      <c r="K3856">
        <f>Table1[[#This Row],[Total Revenue + Open]]/Table1[[#This Row],[Qty]]</f>
        <v>0.14000000000000001</v>
      </c>
      <c r="L3856">
        <f>Table1[[#This Row],[Total Revenue + Open]]/Table1[[#This Row],[Qty]]</f>
        <v>0.14000000000000001</v>
      </c>
    </row>
    <row r="3857" spans="1:12">
      <c r="A3857" t="s">
        <v>10</v>
      </c>
      <c r="B3857" t="s">
        <v>11</v>
      </c>
      <c r="C3857" t="s">
        <v>119</v>
      </c>
      <c r="D3857" t="s">
        <v>46</v>
      </c>
      <c r="E3857" t="s">
        <v>19</v>
      </c>
      <c r="F3857" t="s">
        <v>54</v>
      </c>
      <c r="G3857" t="s">
        <v>57</v>
      </c>
      <c r="H3857" s="1">
        <v>2020</v>
      </c>
      <c r="I3857" s="2">
        <v>3000</v>
      </c>
      <c r="J3857" s="3">
        <v>420</v>
      </c>
      <c r="K3857">
        <f>Table1[[#This Row],[Total Revenue + Open]]/Table1[[#This Row],[Qty]]</f>
        <v>0.14000000000000001</v>
      </c>
      <c r="L3857">
        <f>Table1[[#This Row],[Total Revenue + Open]]/Table1[[#This Row],[Qty]]</f>
        <v>0.14000000000000001</v>
      </c>
    </row>
    <row r="3858" spans="1:12">
      <c r="A3858" t="s">
        <v>10</v>
      </c>
      <c r="B3858" t="s">
        <v>11</v>
      </c>
      <c r="C3858" t="s">
        <v>119</v>
      </c>
      <c r="D3858" t="s">
        <v>46</v>
      </c>
      <c r="E3858" t="s">
        <v>19</v>
      </c>
      <c r="F3858" t="s">
        <v>54</v>
      </c>
      <c r="G3858" t="s">
        <v>57</v>
      </c>
      <c r="H3858" s="1">
        <v>2020</v>
      </c>
      <c r="I3858" s="2">
        <v>12000</v>
      </c>
      <c r="J3858" s="3">
        <v>1680</v>
      </c>
      <c r="K3858">
        <f>Table1[[#This Row],[Total Revenue + Open]]/Table1[[#This Row],[Qty]]</f>
        <v>0.14000000000000001</v>
      </c>
      <c r="L3858">
        <f>Table1[[#This Row],[Total Revenue + Open]]/Table1[[#This Row],[Qty]]</f>
        <v>0.14000000000000001</v>
      </c>
    </row>
    <row r="3859" spans="1:12">
      <c r="A3859" t="s">
        <v>10</v>
      </c>
      <c r="B3859" t="s">
        <v>11</v>
      </c>
      <c r="C3859" t="s">
        <v>119</v>
      </c>
      <c r="D3859" t="s">
        <v>46</v>
      </c>
      <c r="E3859" t="s">
        <v>19</v>
      </c>
      <c r="F3859" t="s">
        <v>54</v>
      </c>
      <c r="G3859" t="s">
        <v>57</v>
      </c>
      <c r="H3859" s="1">
        <v>2020</v>
      </c>
      <c r="I3859" s="2">
        <v>31000</v>
      </c>
      <c r="J3859" s="3">
        <v>4340</v>
      </c>
      <c r="K3859">
        <f>Table1[[#This Row],[Total Revenue + Open]]/Table1[[#This Row],[Qty]]</f>
        <v>0.14000000000000001</v>
      </c>
      <c r="L3859">
        <f>Table1[[#This Row],[Total Revenue + Open]]/Table1[[#This Row],[Qty]]</f>
        <v>0.14000000000000001</v>
      </c>
    </row>
    <row r="3860" spans="1:12">
      <c r="A3860" t="s">
        <v>10</v>
      </c>
      <c r="B3860" t="s">
        <v>11</v>
      </c>
      <c r="C3860" t="s">
        <v>119</v>
      </c>
      <c r="D3860" t="s">
        <v>46</v>
      </c>
      <c r="E3860" t="s">
        <v>19</v>
      </c>
      <c r="F3860" t="s">
        <v>54</v>
      </c>
      <c r="G3860" t="s">
        <v>57</v>
      </c>
      <c r="H3860" s="1">
        <v>2020</v>
      </c>
      <c r="I3860" s="2">
        <v>38000</v>
      </c>
      <c r="J3860" s="3">
        <v>5320</v>
      </c>
      <c r="K3860">
        <f>Table1[[#This Row],[Total Revenue + Open]]/Table1[[#This Row],[Qty]]</f>
        <v>0.14000000000000001</v>
      </c>
      <c r="L3860">
        <f>Table1[[#This Row],[Total Revenue + Open]]/Table1[[#This Row],[Qty]]</f>
        <v>0.14000000000000001</v>
      </c>
    </row>
    <row r="3861" spans="1:12">
      <c r="A3861" t="s">
        <v>10</v>
      </c>
      <c r="B3861" t="s">
        <v>11</v>
      </c>
      <c r="C3861" t="s">
        <v>119</v>
      </c>
      <c r="D3861" t="s">
        <v>46</v>
      </c>
      <c r="E3861" t="s">
        <v>19</v>
      </c>
      <c r="F3861" t="s">
        <v>54</v>
      </c>
      <c r="G3861" t="s">
        <v>57</v>
      </c>
      <c r="H3861" s="1">
        <v>2020</v>
      </c>
      <c r="I3861" s="2">
        <v>19000</v>
      </c>
      <c r="J3861" s="3">
        <v>2660</v>
      </c>
      <c r="K3861">
        <f>Table1[[#This Row],[Total Revenue + Open]]/Table1[[#This Row],[Qty]]</f>
        <v>0.14000000000000001</v>
      </c>
      <c r="L3861">
        <f>Table1[[#This Row],[Total Revenue + Open]]/Table1[[#This Row],[Qty]]</f>
        <v>0.14000000000000001</v>
      </c>
    </row>
    <row r="3862" spans="1:12">
      <c r="A3862" t="s">
        <v>10</v>
      </c>
      <c r="B3862" t="s">
        <v>11</v>
      </c>
      <c r="C3862" t="s">
        <v>119</v>
      </c>
      <c r="D3862" t="s">
        <v>46</v>
      </c>
      <c r="E3862" t="s">
        <v>19</v>
      </c>
      <c r="F3862" t="s">
        <v>54</v>
      </c>
      <c r="G3862" t="s">
        <v>57</v>
      </c>
      <c r="H3862" s="1">
        <v>2021</v>
      </c>
      <c r="I3862" s="2">
        <v>6500</v>
      </c>
      <c r="J3862" s="3">
        <v>910</v>
      </c>
      <c r="K3862">
        <f>Table1[[#This Row],[Total Revenue + Open]]/Table1[[#This Row],[Qty]]</f>
        <v>0.14000000000000001</v>
      </c>
      <c r="L3862">
        <f>Table1[[#This Row],[Total Revenue + Open]]/Table1[[#This Row],[Qty]]</f>
        <v>0.14000000000000001</v>
      </c>
    </row>
    <row r="3863" spans="1:12">
      <c r="A3863" t="s">
        <v>10</v>
      </c>
      <c r="B3863" t="s">
        <v>11</v>
      </c>
      <c r="C3863" t="s">
        <v>119</v>
      </c>
      <c r="D3863" t="s">
        <v>46</v>
      </c>
      <c r="E3863" t="s">
        <v>19</v>
      </c>
      <c r="F3863" t="s">
        <v>54</v>
      </c>
      <c r="G3863" t="s">
        <v>57</v>
      </c>
      <c r="H3863" s="1">
        <v>2021</v>
      </c>
      <c r="I3863" s="2">
        <v>9000</v>
      </c>
      <c r="J3863" s="3">
        <v>1260</v>
      </c>
      <c r="K3863">
        <f>Table1[[#This Row],[Total Revenue + Open]]/Table1[[#This Row],[Qty]]</f>
        <v>0.14000000000000001</v>
      </c>
      <c r="L3863">
        <f>Table1[[#This Row],[Total Revenue + Open]]/Table1[[#This Row],[Qty]]</f>
        <v>0.14000000000000001</v>
      </c>
    </row>
    <row r="3864" spans="1:12">
      <c r="A3864" t="s">
        <v>10</v>
      </c>
      <c r="B3864" t="s">
        <v>11</v>
      </c>
      <c r="C3864" t="s">
        <v>119</v>
      </c>
      <c r="D3864" t="s">
        <v>46</v>
      </c>
      <c r="E3864" t="s">
        <v>19</v>
      </c>
      <c r="F3864" t="s">
        <v>54</v>
      </c>
      <c r="G3864" t="s">
        <v>57</v>
      </c>
      <c r="H3864" s="1">
        <v>2021</v>
      </c>
      <c r="I3864" s="2">
        <v>8000</v>
      </c>
      <c r="J3864" s="3">
        <v>1120</v>
      </c>
      <c r="K3864">
        <f>Table1[[#This Row],[Total Revenue + Open]]/Table1[[#This Row],[Qty]]</f>
        <v>0.14000000000000001</v>
      </c>
      <c r="L3864">
        <f>Table1[[#This Row],[Total Revenue + Open]]/Table1[[#This Row],[Qty]]</f>
        <v>0.14000000000000001</v>
      </c>
    </row>
    <row r="3865" spans="1:12">
      <c r="A3865" t="s">
        <v>10</v>
      </c>
      <c r="B3865" t="s">
        <v>11</v>
      </c>
      <c r="C3865" t="s">
        <v>119</v>
      </c>
      <c r="D3865" t="s">
        <v>46</v>
      </c>
      <c r="E3865" t="s">
        <v>19</v>
      </c>
      <c r="F3865" t="s">
        <v>54</v>
      </c>
      <c r="G3865" t="s">
        <v>57</v>
      </c>
      <c r="H3865" s="1">
        <v>2021</v>
      </c>
      <c r="I3865" s="2">
        <v>12500</v>
      </c>
      <c r="J3865" s="3">
        <v>1750</v>
      </c>
      <c r="K3865">
        <f>Table1[[#This Row],[Total Revenue + Open]]/Table1[[#This Row],[Qty]]</f>
        <v>0.14000000000000001</v>
      </c>
      <c r="L3865">
        <f>Table1[[#This Row],[Total Revenue + Open]]/Table1[[#This Row],[Qty]]</f>
        <v>0.14000000000000001</v>
      </c>
    </row>
    <row r="3866" spans="1:12">
      <c r="A3866" t="s">
        <v>10</v>
      </c>
      <c r="B3866" t="s">
        <v>11</v>
      </c>
      <c r="C3866" t="s">
        <v>119</v>
      </c>
      <c r="D3866" t="s">
        <v>46</v>
      </c>
      <c r="E3866" t="s">
        <v>19</v>
      </c>
      <c r="F3866" t="s">
        <v>54</v>
      </c>
      <c r="G3866" t="s">
        <v>57</v>
      </c>
      <c r="H3866" s="1">
        <v>2021</v>
      </c>
      <c r="I3866" s="2">
        <v>18500</v>
      </c>
      <c r="J3866" s="3">
        <v>2590</v>
      </c>
      <c r="K3866">
        <f>Table1[[#This Row],[Total Revenue + Open]]/Table1[[#This Row],[Qty]]</f>
        <v>0.14000000000000001</v>
      </c>
      <c r="L3866">
        <f>Table1[[#This Row],[Total Revenue + Open]]/Table1[[#This Row],[Qty]]</f>
        <v>0.14000000000000001</v>
      </c>
    </row>
    <row r="3867" spans="1:12">
      <c r="A3867" t="s">
        <v>10</v>
      </c>
      <c r="B3867" t="s">
        <v>11</v>
      </c>
      <c r="C3867" t="s">
        <v>119</v>
      </c>
      <c r="D3867" t="s">
        <v>46</v>
      </c>
      <c r="E3867" t="s">
        <v>19</v>
      </c>
      <c r="F3867" t="s">
        <v>54</v>
      </c>
      <c r="G3867" t="s">
        <v>57</v>
      </c>
      <c r="H3867" s="1">
        <v>2021</v>
      </c>
      <c r="I3867" s="2">
        <v>11500</v>
      </c>
      <c r="J3867" s="3">
        <v>1610</v>
      </c>
      <c r="K3867">
        <f>Table1[[#This Row],[Total Revenue + Open]]/Table1[[#This Row],[Qty]]</f>
        <v>0.14000000000000001</v>
      </c>
      <c r="L3867">
        <f>Table1[[#This Row],[Total Revenue + Open]]/Table1[[#This Row],[Qty]]</f>
        <v>0.14000000000000001</v>
      </c>
    </row>
    <row r="3868" spans="1:12">
      <c r="A3868" t="s">
        <v>10</v>
      </c>
      <c r="B3868" t="s">
        <v>11</v>
      </c>
      <c r="C3868" t="s">
        <v>119</v>
      </c>
      <c r="D3868" t="s">
        <v>46</v>
      </c>
      <c r="E3868" t="s">
        <v>19</v>
      </c>
      <c r="F3868" t="s">
        <v>54</v>
      </c>
      <c r="G3868" t="s">
        <v>57</v>
      </c>
      <c r="H3868" s="1">
        <v>2021</v>
      </c>
      <c r="I3868" s="2">
        <v>5500</v>
      </c>
      <c r="J3868" s="3">
        <v>770</v>
      </c>
      <c r="K3868">
        <f>Table1[[#This Row],[Total Revenue + Open]]/Table1[[#This Row],[Qty]]</f>
        <v>0.14000000000000001</v>
      </c>
      <c r="L3868">
        <f>Table1[[#This Row],[Total Revenue + Open]]/Table1[[#This Row],[Qty]]</f>
        <v>0.14000000000000001</v>
      </c>
    </row>
    <row r="3869" spans="1:12">
      <c r="A3869" t="s">
        <v>10</v>
      </c>
      <c r="B3869" t="s">
        <v>11</v>
      </c>
      <c r="C3869" t="s">
        <v>119</v>
      </c>
      <c r="D3869" t="s">
        <v>46</v>
      </c>
      <c r="E3869" t="s">
        <v>19</v>
      </c>
      <c r="F3869" t="s">
        <v>54</v>
      </c>
      <c r="G3869" t="s">
        <v>57</v>
      </c>
      <c r="H3869" s="1">
        <v>2021</v>
      </c>
      <c r="I3869" s="2">
        <v>12000</v>
      </c>
      <c r="J3869" s="3">
        <v>1680</v>
      </c>
      <c r="K3869">
        <f>Table1[[#This Row],[Total Revenue + Open]]/Table1[[#This Row],[Qty]]</f>
        <v>0.14000000000000001</v>
      </c>
      <c r="L3869">
        <f>Table1[[#This Row],[Total Revenue + Open]]/Table1[[#This Row],[Qty]]</f>
        <v>0.14000000000000001</v>
      </c>
    </row>
    <row r="3870" spans="1:12">
      <c r="A3870" t="s">
        <v>10</v>
      </c>
      <c r="B3870" t="s">
        <v>11</v>
      </c>
      <c r="C3870" t="s">
        <v>119</v>
      </c>
      <c r="D3870" t="s">
        <v>46</v>
      </c>
      <c r="E3870" t="s">
        <v>19</v>
      </c>
      <c r="F3870" t="s">
        <v>54</v>
      </c>
      <c r="G3870" t="s">
        <v>57</v>
      </c>
      <c r="H3870" s="1">
        <v>2021</v>
      </c>
      <c r="I3870" s="2">
        <v>1000</v>
      </c>
      <c r="J3870" s="3">
        <v>140</v>
      </c>
      <c r="K3870">
        <f>Table1[[#This Row],[Total Revenue + Open]]/Table1[[#This Row],[Qty]]</f>
        <v>0.14000000000000001</v>
      </c>
      <c r="L3870">
        <f>Table1[[#This Row],[Total Revenue + Open]]/Table1[[#This Row],[Qty]]</f>
        <v>0.14000000000000001</v>
      </c>
    </row>
    <row r="3871" spans="1:12">
      <c r="A3871" t="s">
        <v>10</v>
      </c>
      <c r="B3871" t="s">
        <v>11</v>
      </c>
      <c r="C3871" t="s">
        <v>119</v>
      </c>
      <c r="D3871" t="s">
        <v>46</v>
      </c>
      <c r="E3871" t="s">
        <v>19</v>
      </c>
      <c r="F3871" t="s">
        <v>54</v>
      </c>
      <c r="G3871" t="s">
        <v>57</v>
      </c>
      <c r="H3871" s="1">
        <v>2021</v>
      </c>
      <c r="I3871" s="2">
        <v>9500</v>
      </c>
      <c r="J3871" s="3">
        <v>1330</v>
      </c>
      <c r="K3871">
        <f>Table1[[#This Row],[Total Revenue + Open]]/Table1[[#This Row],[Qty]]</f>
        <v>0.14000000000000001</v>
      </c>
      <c r="L3871">
        <f>Table1[[#This Row],[Total Revenue + Open]]/Table1[[#This Row],[Qty]]</f>
        <v>0.14000000000000001</v>
      </c>
    </row>
    <row r="3872" spans="1:12">
      <c r="A3872" t="s">
        <v>10</v>
      </c>
      <c r="B3872" t="s">
        <v>11</v>
      </c>
      <c r="C3872" t="s">
        <v>119</v>
      </c>
      <c r="D3872" t="s">
        <v>46</v>
      </c>
      <c r="E3872" t="s">
        <v>19</v>
      </c>
      <c r="F3872" t="s">
        <v>54</v>
      </c>
      <c r="G3872" t="s">
        <v>57</v>
      </c>
      <c r="H3872" s="1">
        <v>2021</v>
      </c>
      <c r="I3872" s="2">
        <v>3500</v>
      </c>
      <c r="J3872" s="3">
        <v>490</v>
      </c>
      <c r="K3872">
        <f>Table1[[#This Row],[Total Revenue + Open]]/Table1[[#This Row],[Qty]]</f>
        <v>0.14000000000000001</v>
      </c>
      <c r="L3872">
        <f>Table1[[#This Row],[Total Revenue + Open]]/Table1[[#This Row],[Qty]]</f>
        <v>0.14000000000000001</v>
      </c>
    </row>
    <row r="3873" spans="1:12">
      <c r="A3873" t="s">
        <v>10</v>
      </c>
      <c r="B3873" t="s">
        <v>11</v>
      </c>
      <c r="C3873" t="s">
        <v>119</v>
      </c>
      <c r="D3873" t="s">
        <v>46</v>
      </c>
      <c r="E3873" t="s">
        <v>19</v>
      </c>
      <c r="F3873" t="s">
        <v>54</v>
      </c>
      <c r="G3873" t="s">
        <v>57</v>
      </c>
      <c r="H3873" s="1">
        <v>2021</v>
      </c>
      <c r="I3873" s="2">
        <v>8500</v>
      </c>
      <c r="J3873" s="3">
        <v>1190</v>
      </c>
      <c r="K3873">
        <f>Table1[[#This Row],[Total Revenue + Open]]/Table1[[#This Row],[Qty]]</f>
        <v>0.14000000000000001</v>
      </c>
      <c r="L3873">
        <f>Table1[[#This Row],[Total Revenue + Open]]/Table1[[#This Row],[Qty]]</f>
        <v>0.14000000000000001</v>
      </c>
    </row>
    <row r="3874" spans="1:12" hidden="1">
      <c r="A3874" t="s">
        <v>544</v>
      </c>
      <c r="B3874" t="s">
        <v>11</v>
      </c>
      <c r="C3874" t="s">
        <v>119</v>
      </c>
      <c r="D3874" t="s">
        <v>593</v>
      </c>
      <c r="E3874" t="s">
        <v>15</v>
      </c>
      <c r="F3874" t="s">
        <v>30</v>
      </c>
      <c r="G3874" t="s">
        <v>317</v>
      </c>
      <c r="H3874" s="1">
        <v>2022</v>
      </c>
      <c r="I3874" s="2">
        <v>1005</v>
      </c>
      <c r="J3874" s="3">
        <v>2490</v>
      </c>
      <c r="K3874">
        <f>Table1[[#This Row],[Total Revenue + Open]]/Table1[[#This Row],[Qty]]</f>
        <v>2.4776119402985075</v>
      </c>
      <c r="L3874">
        <f>Table1[[#This Row],[Total Revenue + Open]]/Table1[[#This Row],[Qty]]</f>
        <v>2.4776119402985075</v>
      </c>
    </row>
    <row r="3875" spans="1:12" hidden="1">
      <c r="A3875" t="s">
        <v>544</v>
      </c>
      <c r="B3875" t="s">
        <v>11</v>
      </c>
      <c r="C3875" t="s">
        <v>119</v>
      </c>
      <c r="D3875" t="s">
        <v>593</v>
      </c>
      <c r="E3875" t="s">
        <v>15</v>
      </c>
      <c r="F3875" t="s">
        <v>30</v>
      </c>
      <c r="G3875" t="s">
        <v>318</v>
      </c>
      <c r="H3875" s="1">
        <v>2022</v>
      </c>
      <c r="I3875" s="2">
        <v>1005</v>
      </c>
      <c r="J3875" s="3">
        <v>2490</v>
      </c>
      <c r="K3875">
        <f>Table1[[#This Row],[Total Revenue + Open]]/Table1[[#This Row],[Qty]]</f>
        <v>2.4776119402985075</v>
      </c>
      <c r="L3875">
        <f>Table1[[#This Row],[Total Revenue + Open]]/Table1[[#This Row],[Qty]]</f>
        <v>2.4776119402985075</v>
      </c>
    </row>
    <row r="3876" spans="1:12" hidden="1">
      <c r="A3876" t="s">
        <v>544</v>
      </c>
      <c r="B3876" t="s">
        <v>11</v>
      </c>
      <c r="C3876" t="s">
        <v>119</v>
      </c>
      <c r="D3876" t="s">
        <v>592</v>
      </c>
      <c r="E3876" t="s">
        <v>15</v>
      </c>
      <c r="F3876" t="s">
        <v>183</v>
      </c>
      <c r="G3876" t="s">
        <v>184</v>
      </c>
      <c r="H3876" s="1">
        <v>2022</v>
      </c>
      <c r="I3876" s="2">
        <v>1225</v>
      </c>
      <c r="J3876" s="3">
        <v>2474.5</v>
      </c>
      <c r="K3876">
        <f>Table1[[#This Row],[Total Revenue + Open]]/Table1[[#This Row],[Qty]]</f>
        <v>2.02</v>
      </c>
      <c r="L3876">
        <f>Table1[[#This Row],[Total Revenue + Open]]/Table1[[#This Row],[Qty]]</f>
        <v>2.02</v>
      </c>
    </row>
    <row r="3877" spans="1:12" hidden="1">
      <c r="A3877" t="s">
        <v>544</v>
      </c>
      <c r="B3877" t="s">
        <v>11</v>
      </c>
      <c r="C3877" t="s">
        <v>119</v>
      </c>
      <c r="D3877" t="s">
        <v>592</v>
      </c>
      <c r="E3877" t="s">
        <v>15</v>
      </c>
      <c r="F3877" t="s">
        <v>183</v>
      </c>
      <c r="G3877" t="s">
        <v>187</v>
      </c>
      <c r="H3877" s="1">
        <v>2022</v>
      </c>
      <c r="I3877" s="2">
        <v>1225</v>
      </c>
      <c r="J3877" s="3">
        <v>2474.5</v>
      </c>
      <c r="K3877">
        <f>Table1[[#This Row],[Total Revenue + Open]]/Table1[[#This Row],[Qty]]</f>
        <v>2.02</v>
      </c>
      <c r="L3877">
        <f>Table1[[#This Row],[Total Revenue + Open]]/Table1[[#This Row],[Qty]]</f>
        <v>2.02</v>
      </c>
    </row>
    <row r="3878" spans="1:12" hidden="1">
      <c r="A3878" t="s">
        <v>544</v>
      </c>
      <c r="B3878" t="s">
        <v>11</v>
      </c>
      <c r="C3878" t="s">
        <v>73</v>
      </c>
      <c r="D3878" t="s">
        <v>563</v>
      </c>
      <c r="E3878" t="s">
        <v>15</v>
      </c>
      <c r="F3878" t="s">
        <v>80</v>
      </c>
      <c r="G3878" t="s">
        <v>84</v>
      </c>
      <c r="H3878" s="1">
        <v>2022</v>
      </c>
      <c r="I3878" s="2">
        <v>2010</v>
      </c>
      <c r="J3878" s="3">
        <v>2340</v>
      </c>
      <c r="K3878">
        <f>Table1[[#This Row],[Total Revenue + Open]]/Table1[[#This Row],[Qty]]</f>
        <v>1.164179104477612</v>
      </c>
      <c r="L3878">
        <f>Table1[[#This Row],[Total Revenue + Open]]/Table1[[#This Row],[Qty]]</f>
        <v>1.164179104477612</v>
      </c>
    </row>
    <row r="3879" spans="1:12" hidden="1">
      <c r="A3879" t="s">
        <v>544</v>
      </c>
      <c r="B3879" t="s">
        <v>11</v>
      </c>
      <c r="C3879" t="s">
        <v>119</v>
      </c>
      <c r="D3879" t="s">
        <v>580</v>
      </c>
      <c r="E3879" t="s">
        <v>15</v>
      </c>
      <c r="F3879" t="s">
        <v>36</v>
      </c>
      <c r="G3879" t="s">
        <v>385</v>
      </c>
      <c r="H3879" s="1">
        <v>2022</v>
      </c>
      <c r="I3879" s="2">
        <v>1660</v>
      </c>
      <c r="J3879" s="3">
        <v>2211</v>
      </c>
      <c r="K3879">
        <f>Table1[[#This Row],[Total Revenue + Open]]/Table1[[#This Row],[Qty]]</f>
        <v>1.3319277108433736</v>
      </c>
      <c r="L3879">
        <f>Table1[[#This Row],[Total Revenue + Open]]/Table1[[#This Row],[Qty]]</f>
        <v>1.3319277108433736</v>
      </c>
    </row>
    <row r="3880" spans="1:12" hidden="1">
      <c r="A3880" t="s">
        <v>544</v>
      </c>
      <c r="B3880" t="s">
        <v>11</v>
      </c>
      <c r="C3880" t="s">
        <v>73</v>
      </c>
      <c r="D3880" t="s">
        <v>545</v>
      </c>
      <c r="E3880" t="s">
        <v>15</v>
      </c>
      <c r="F3880" t="s">
        <v>566</v>
      </c>
      <c r="G3880" t="s">
        <v>569</v>
      </c>
      <c r="H3880" s="1">
        <v>2022</v>
      </c>
      <c r="I3880" s="2">
        <v>2515</v>
      </c>
      <c r="J3880" s="3">
        <v>2196.4899583861002</v>
      </c>
      <c r="K3880">
        <f>Table1[[#This Row],[Total Revenue + Open]]/Table1[[#This Row],[Qty]]</f>
        <v>0.87335584826485091</v>
      </c>
      <c r="L3880">
        <f>Table1[[#This Row],[Total Revenue + Open]]/Table1[[#This Row],[Qty]]</f>
        <v>0.87335584826485091</v>
      </c>
    </row>
    <row r="3881" spans="1:12">
      <c r="A3881" t="s">
        <v>10</v>
      </c>
      <c r="B3881" t="s">
        <v>11</v>
      </c>
      <c r="C3881" t="s">
        <v>119</v>
      </c>
      <c r="D3881" t="s">
        <v>46</v>
      </c>
      <c r="E3881" t="s">
        <v>19</v>
      </c>
      <c r="F3881" t="s">
        <v>54</v>
      </c>
      <c r="G3881" t="s">
        <v>91</v>
      </c>
      <c r="H3881" s="1">
        <v>2020</v>
      </c>
      <c r="I3881" s="2">
        <v>1000</v>
      </c>
      <c r="J3881" s="3">
        <v>140</v>
      </c>
      <c r="K3881">
        <f>Table1[[#This Row],[Total Revenue + Open]]/Table1[[#This Row],[Qty]]</f>
        <v>0.14000000000000001</v>
      </c>
      <c r="L3881">
        <f>Table1[[#This Row],[Total Revenue + Open]]/Table1[[#This Row],[Qty]]</f>
        <v>0.14000000000000001</v>
      </c>
    </row>
    <row r="3882" spans="1:12">
      <c r="A3882" t="s">
        <v>10</v>
      </c>
      <c r="B3882" t="s">
        <v>11</v>
      </c>
      <c r="C3882" t="s">
        <v>119</v>
      </c>
      <c r="D3882" t="s">
        <v>46</v>
      </c>
      <c r="E3882" t="s">
        <v>19</v>
      </c>
      <c r="F3882" t="s">
        <v>54</v>
      </c>
      <c r="G3882" t="s">
        <v>91</v>
      </c>
      <c r="H3882" s="1">
        <v>2020</v>
      </c>
      <c r="I3882" s="2">
        <v>14000</v>
      </c>
      <c r="J3882" s="3">
        <v>1960</v>
      </c>
      <c r="K3882">
        <f>Table1[[#This Row],[Total Revenue + Open]]/Table1[[#This Row],[Qty]]</f>
        <v>0.14000000000000001</v>
      </c>
      <c r="L3882">
        <f>Table1[[#This Row],[Total Revenue + Open]]/Table1[[#This Row],[Qty]]</f>
        <v>0.14000000000000001</v>
      </c>
    </row>
    <row r="3883" spans="1:12">
      <c r="A3883" t="s">
        <v>10</v>
      </c>
      <c r="B3883" t="s">
        <v>11</v>
      </c>
      <c r="C3883" t="s">
        <v>119</v>
      </c>
      <c r="D3883" t="s">
        <v>46</v>
      </c>
      <c r="E3883" t="s">
        <v>19</v>
      </c>
      <c r="F3883" t="s">
        <v>54</v>
      </c>
      <c r="G3883" t="s">
        <v>91</v>
      </c>
      <c r="H3883" s="1">
        <v>2020</v>
      </c>
      <c r="I3883" s="2">
        <v>19500</v>
      </c>
      <c r="J3883" s="3">
        <v>2730</v>
      </c>
      <c r="K3883">
        <f>Table1[[#This Row],[Total Revenue + Open]]/Table1[[#This Row],[Qty]]</f>
        <v>0.14000000000000001</v>
      </c>
      <c r="L3883">
        <f>Table1[[#This Row],[Total Revenue + Open]]/Table1[[#This Row],[Qty]]</f>
        <v>0.14000000000000001</v>
      </c>
    </row>
    <row r="3884" spans="1:12">
      <c r="A3884" t="s">
        <v>10</v>
      </c>
      <c r="B3884" t="s">
        <v>11</v>
      </c>
      <c r="C3884" t="s">
        <v>119</v>
      </c>
      <c r="D3884" t="s">
        <v>46</v>
      </c>
      <c r="E3884" t="s">
        <v>19</v>
      </c>
      <c r="F3884" t="s">
        <v>54</v>
      </c>
      <c r="G3884" t="s">
        <v>91</v>
      </c>
      <c r="H3884" s="1">
        <v>2020</v>
      </c>
      <c r="I3884" s="2">
        <v>19500</v>
      </c>
      <c r="J3884" s="3">
        <v>2730</v>
      </c>
      <c r="K3884">
        <f>Table1[[#This Row],[Total Revenue + Open]]/Table1[[#This Row],[Qty]]</f>
        <v>0.14000000000000001</v>
      </c>
      <c r="L3884">
        <f>Table1[[#This Row],[Total Revenue + Open]]/Table1[[#This Row],[Qty]]</f>
        <v>0.14000000000000001</v>
      </c>
    </row>
    <row r="3885" spans="1:12">
      <c r="A3885" t="s">
        <v>10</v>
      </c>
      <c r="B3885" t="s">
        <v>11</v>
      </c>
      <c r="C3885" t="s">
        <v>119</v>
      </c>
      <c r="D3885" t="s">
        <v>46</v>
      </c>
      <c r="E3885" t="s">
        <v>19</v>
      </c>
      <c r="F3885" t="s">
        <v>54</v>
      </c>
      <c r="G3885" t="s">
        <v>91</v>
      </c>
      <c r="H3885" s="1">
        <v>2020</v>
      </c>
      <c r="I3885" s="2">
        <v>23000</v>
      </c>
      <c r="J3885" s="3">
        <v>3220</v>
      </c>
      <c r="K3885">
        <f>Table1[[#This Row],[Total Revenue + Open]]/Table1[[#This Row],[Qty]]</f>
        <v>0.14000000000000001</v>
      </c>
      <c r="L3885">
        <f>Table1[[#This Row],[Total Revenue + Open]]/Table1[[#This Row],[Qty]]</f>
        <v>0.14000000000000001</v>
      </c>
    </row>
    <row r="3886" spans="1:12">
      <c r="A3886" t="s">
        <v>10</v>
      </c>
      <c r="B3886" t="s">
        <v>11</v>
      </c>
      <c r="C3886" t="s">
        <v>119</v>
      </c>
      <c r="D3886" t="s">
        <v>46</v>
      </c>
      <c r="E3886" t="s">
        <v>19</v>
      </c>
      <c r="F3886" t="s">
        <v>54</v>
      </c>
      <c r="G3886" t="s">
        <v>91</v>
      </c>
      <c r="H3886" s="1">
        <v>2020</v>
      </c>
      <c r="I3886" s="2">
        <v>55500</v>
      </c>
      <c r="J3886" s="3">
        <v>7770</v>
      </c>
      <c r="K3886">
        <f>Table1[[#This Row],[Total Revenue + Open]]/Table1[[#This Row],[Qty]]</f>
        <v>0.14000000000000001</v>
      </c>
      <c r="L3886">
        <f>Table1[[#This Row],[Total Revenue + Open]]/Table1[[#This Row],[Qty]]</f>
        <v>0.14000000000000001</v>
      </c>
    </row>
    <row r="3887" spans="1:12">
      <c r="A3887" t="s">
        <v>10</v>
      </c>
      <c r="B3887" t="s">
        <v>11</v>
      </c>
      <c r="C3887" t="s">
        <v>119</v>
      </c>
      <c r="D3887" t="s">
        <v>46</v>
      </c>
      <c r="E3887" t="s">
        <v>19</v>
      </c>
      <c r="F3887" t="s">
        <v>54</v>
      </c>
      <c r="G3887" t="s">
        <v>91</v>
      </c>
      <c r="H3887" s="1">
        <v>2020</v>
      </c>
      <c r="I3887" s="2">
        <v>23500</v>
      </c>
      <c r="J3887" s="3">
        <v>3290</v>
      </c>
      <c r="K3887">
        <f>Table1[[#This Row],[Total Revenue + Open]]/Table1[[#This Row],[Qty]]</f>
        <v>0.14000000000000001</v>
      </c>
      <c r="L3887">
        <f>Table1[[#This Row],[Total Revenue + Open]]/Table1[[#This Row],[Qty]]</f>
        <v>0.14000000000000001</v>
      </c>
    </row>
    <row r="3888" spans="1:12">
      <c r="A3888" t="s">
        <v>10</v>
      </c>
      <c r="B3888" t="s">
        <v>11</v>
      </c>
      <c r="C3888" t="s">
        <v>119</v>
      </c>
      <c r="D3888" t="s">
        <v>46</v>
      </c>
      <c r="E3888" t="s">
        <v>19</v>
      </c>
      <c r="F3888" t="s">
        <v>54</v>
      </c>
      <c r="G3888" t="s">
        <v>91</v>
      </c>
      <c r="H3888" s="1">
        <v>2020</v>
      </c>
      <c r="I3888" s="2">
        <v>11000</v>
      </c>
      <c r="J3888" s="3">
        <v>1540</v>
      </c>
      <c r="K3888">
        <f>Table1[[#This Row],[Total Revenue + Open]]/Table1[[#This Row],[Qty]]</f>
        <v>0.14000000000000001</v>
      </c>
      <c r="L3888">
        <f>Table1[[#This Row],[Total Revenue + Open]]/Table1[[#This Row],[Qty]]</f>
        <v>0.14000000000000001</v>
      </c>
    </row>
    <row r="3889" spans="1:12">
      <c r="A3889" t="s">
        <v>10</v>
      </c>
      <c r="B3889" t="s">
        <v>11</v>
      </c>
      <c r="C3889" t="s">
        <v>119</v>
      </c>
      <c r="D3889" t="s">
        <v>46</v>
      </c>
      <c r="E3889" t="s">
        <v>19</v>
      </c>
      <c r="F3889" t="s">
        <v>54</v>
      </c>
      <c r="G3889" t="s">
        <v>91</v>
      </c>
      <c r="H3889" s="1">
        <v>2021</v>
      </c>
      <c r="I3889" s="2">
        <v>12000</v>
      </c>
      <c r="J3889" s="3">
        <v>1680</v>
      </c>
      <c r="K3889">
        <f>Table1[[#This Row],[Total Revenue + Open]]/Table1[[#This Row],[Qty]]</f>
        <v>0.14000000000000001</v>
      </c>
      <c r="L3889">
        <f>Table1[[#This Row],[Total Revenue + Open]]/Table1[[#This Row],[Qty]]</f>
        <v>0.14000000000000001</v>
      </c>
    </row>
    <row r="3890" spans="1:12">
      <c r="A3890" t="s">
        <v>10</v>
      </c>
      <c r="B3890" t="s">
        <v>11</v>
      </c>
      <c r="C3890" t="s">
        <v>119</v>
      </c>
      <c r="D3890" t="s">
        <v>46</v>
      </c>
      <c r="E3890" t="s">
        <v>19</v>
      </c>
      <c r="F3890" t="s">
        <v>54</v>
      </c>
      <c r="G3890" t="s">
        <v>91</v>
      </c>
      <c r="H3890" s="1">
        <v>2021</v>
      </c>
      <c r="I3890" s="2">
        <v>8000</v>
      </c>
      <c r="J3890" s="3">
        <v>1120</v>
      </c>
      <c r="K3890">
        <f>Table1[[#This Row],[Total Revenue + Open]]/Table1[[#This Row],[Qty]]</f>
        <v>0.14000000000000001</v>
      </c>
      <c r="L3890">
        <f>Table1[[#This Row],[Total Revenue + Open]]/Table1[[#This Row],[Qty]]</f>
        <v>0.14000000000000001</v>
      </c>
    </row>
    <row r="3891" spans="1:12">
      <c r="A3891" t="s">
        <v>10</v>
      </c>
      <c r="B3891" t="s">
        <v>11</v>
      </c>
      <c r="C3891" t="s">
        <v>119</v>
      </c>
      <c r="D3891" t="s">
        <v>46</v>
      </c>
      <c r="E3891" t="s">
        <v>19</v>
      </c>
      <c r="F3891" t="s">
        <v>54</v>
      </c>
      <c r="G3891" t="s">
        <v>91</v>
      </c>
      <c r="H3891" s="1">
        <v>2021</v>
      </c>
      <c r="I3891" s="2">
        <v>18500</v>
      </c>
      <c r="J3891" s="3">
        <v>2590</v>
      </c>
      <c r="K3891">
        <f>Table1[[#This Row],[Total Revenue + Open]]/Table1[[#This Row],[Qty]]</f>
        <v>0.14000000000000001</v>
      </c>
      <c r="L3891">
        <f>Table1[[#This Row],[Total Revenue + Open]]/Table1[[#This Row],[Qty]]</f>
        <v>0.14000000000000001</v>
      </c>
    </row>
    <row r="3892" spans="1:12">
      <c r="A3892" t="s">
        <v>10</v>
      </c>
      <c r="B3892" t="s">
        <v>11</v>
      </c>
      <c r="C3892" t="s">
        <v>119</v>
      </c>
      <c r="D3892" t="s">
        <v>46</v>
      </c>
      <c r="E3892" t="s">
        <v>19</v>
      </c>
      <c r="F3892" t="s">
        <v>54</v>
      </c>
      <c r="G3892" t="s">
        <v>91</v>
      </c>
      <c r="H3892" s="1">
        <v>2021</v>
      </c>
      <c r="I3892" s="2">
        <v>14500</v>
      </c>
      <c r="J3892" s="3">
        <v>2030</v>
      </c>
      <c r="K3892">
        <f>Table1[[#This Row],[Total Revenue + Open]]/Table1[[#This Row],[Qty]]</f>
        <v>0.14000000000000001</v>
      </c>
      <c r="L3892">
        <f>Table1[[#This Row],[Total Revenue + Open]]/Table1[[#This Row],[Qty]]</f>
        <v>0.14000000000000001</v>
      </c>
    </row>
    <row r="3893" spans="1:12">
      <c r="A3893" t="s">
        <v>10</v>
      </c>
      <c r="B3893" t="s">
        <v>11</v>
      </c>
      <c r="C3893" t="s">
        <v>119</v>
      </c>
      <c r="D3893" t="s">
        <v>46</v>
      </c>
      <c r="E3893" t="s">
        <v>19</v>
      </c>
      <c r="F3893" t="s">
        <v>54</v>
      </c>
      <c r="G3893" t="s">
        <v>91</v>
      </c>
      <c r="H3893" s="1">
        <v>2021</v>
      </c>
      <c r="I3893" s="2">
        <v>45000</v>
      </c>
      <c r="J3893" s="3">
        <v>6300</v>
      </c>
      <c r="K3893">
        <f>Table1[[#This Row],[Total Revenue + Open]]/Table1[[#This Row],[Qty]]</f>
        <v>0.14000000000000001</v>
      </c>
      <c r="L3893">
        <f>Table1[[#This Row],[Total Revenue + Open]]/Table1[[#This Row],[Qty]]</f>
        <v>0.14000000000000001</v>
      </c>
    </row>
    <row r="3894" spans="1:12">
      <c r="A3894" t="s">
        <v>10</v>
      </c>
      <c r="B3894" t="s">
        <v>11</v>
      </c>
      <c r="C3894" t="s">
        <v>119</v>
      </c>
      <c r="D3894" t="s">
        <v>46</v>
      </c>
      <c r="E3894" t="s">
        <v>19</v>
      </c>
      <c r="F3894" t="s">
        <v>54</v>
      </c>
      <c r="G3894" t="s">
        <v>91</v>
      </c>
      <c r="H3894" s="1">
        <v>2021</v>
      </c>
      <c r="I3894" s="2">
        <v>49500</v>
      </c>
      <c r="J3894" s="3">
        <v>6930</v>
      </c>
      <c r="K3894">
        <f>Table1[[#This Row],[Total Revenue + Open]]/Table1[[#This Row],[Qty]]</f>
        <v>0.14000000000000001</v>
      </c>
      <c r="L3894">
        <f>Table1[[#This Row],[Total Revenue + Open]]/Table1[[#This Row],[Qty]]</f>
        <v>0.14000000000000001</v>
      </c>
    </row>
    <row r="3895" spans="1:12">
      <c r="A3895" t="s">
        <v>10</v>
      </c>
      <c r="B3895" t="s">
        <v>11</v>
      </c>
      <c r="C3895" t="s">
        <v>119</v>
      </c>
      <c r="D3895" t="s">
        <v>46</v>
      </c>
      <c r="E3895" t="s">
        <v>19</v>
      </c>
      <c r="F3895" t="s">
        <v>54</v>
      </c>
      <c r="G3895" t="s">
        <v>91</v>
      </c>
      <c r="H3895" s="1">
        <v>2021</v>
      </c>
      <c r="I3895" s="2">
        <v>17000</v>
      </c>
      <c r="J3895" s="3">
        <v>2380</v>
      </c>
      <c r="K3895">
        <f>Table1[[#This Row],[Total Revenue + Open]]/Table1[[#This Row],[Qty]]</f>
        <v>0.14000000000000001</v>
      </c>
      <c r="L3895">
        <f>Table1[[#This Row],[Total Revenue + Open]]/Table1[[#This Row],[Qty]]</f>
        <v>0.14000000000000001</v>
      </c>
    </row>
    <row r="3896" spans="1:12">
      <c r="A3896" t="s">
        <v>10</v>
      </c>
      <c r="B3896" t="s">
        <v>11</v>
      </c>
      <c r="C3896" t="s">
        <v>119</v>
      </c>
      <c r="D3896" t="s">
        <v>46</v>
      </c>
      <c r="E3896" t="s">
        <v>19</v>
      </c>
      <c r="F3896" t="s">
        <v>54</v>
      </c>
      <c r="G3896" t="s">
        <v>91</v>
      </c>
      <c r="H3896" s="1">
        <v>2021</v>
      </c>
      <c r="I3896" s="2">
        <v>40500</v>
      </c>
      <c r="J3896" s="3">
        <v>5670</v>
      </c>
      <c r="K3896">
        <f>Table1[[#This Row],[Total Revenue + Open]]/Table1[[#This Row],[Qty]]</f>
        <v>0.14000000000000001</v>
      </c>
      <c r="L3896">
        <f>Table1[[#This Row],[Total Revenue + Open]]/Table1[[#This Row],[Qty]]</f>
        <v>0.14000000000000001</v>
      </c>
    </row>
    <row r="3897" spans="1:12">
      <c r="A3897" t="s">
        <v>10</v>
      </c>
      <c r="B3897" t="s">
        <v>11</v>
      </c>
      <c r="C3897" t="s">
        <v>119</v>
      </c>
      <c r="D3897" t="s">
        <v>46</v>
      </c>
      <c r="E3897" t="s">
        <v>19</v>
      </c>
      <c r="F3897" t="s">
        <v>54</v>
      </c>
      <c r="G3897" t="s">
        <v>91</v>
      </c>
      <c r="H3897" s="1">
        <v>2021</v>
      </c>
      <c r="I3897" s="2">
        <v>20000</v>
      </c>
      <c r="J3897" s="3">
        <v>2800</v>
      </c>
      <c r="K3897">
        <f>Table1[[#This Row],[Total Revenue + Open]]/Table1[[#This Row],[Qty]]</f>
        <v>0.14000000000000001</v>
      </c>
      <c r="L3897">
        <f>Table1[[#This Row],[Total Revenue + Open]]/Table1[[#This Row],[Qty]]</f>
        <v>0.14000000000000001</v>
      </c>
    </row>
    <row r="3898" spans="1:12">
      <c r="A3898" t="s">
        <v>10</v>
      </c>
      <c r="B3898" t="s">
        <v>11</v>
      </c>
      <c r="C3898" t="s">
        <v>119</v>
      </c>
      <c r="D3898" t="s">
        <v>46</v>
      </c>
      <c r="E3898" t="s">
        <v>19</v>
      </c>
      <c r="F3898" t="s">
        <v>54</v>
      </c>
      <c r="G3898" t="s">
        <v>91</v>
      </c>
      <c r="H3898" s="1">
        <v>2021</v>
      </c>
      <c r="I3898" s="2">
        <v>4000</v>
      </c>
      <c r="J3898" s="3">
        <v>560</v>
      </c>
      <c r="K3898">
        <f>Table1[[#This Row],[Total Revenue + Open]]/Table1[[#This Row],[Qty]]</f>
        <v>0.14000000000000001</v>
      </c>
      <c r="L3898">
        <f>Table1[[#This Row],[Total Revenue + Open]]/Table1[[#This Row],[Qty]]</f>
        <v>0.14000000000000001</v>
      </c>
    </row>
    <row r="3899" spans="1:12">
      <c r="A3899" t="s">
        <v>10</v>
      </c>
      <c r="B3899" t="s">
        <v>11</v>
      </c>
      <c r="C3899" t="s">
        <v>119</v>
      </c>
      <c r="D3899" t="s">
        <v>46</v>
      </c>
      <c r="E3899" t="s">
        <v>19</v>
      </c>
      <c r="F3899" t="s">
        <v>54</v>
      </c>
      <c r="G3899" t="s">
        <v>91</v>
      </c>
      <c r="H3899" s="1">
        <v>2021</v>
      </c>
      <c r="I3899" s="2">
        <v>2000</v>
      </c>
      <c r="J3899" s="3">
        <v>280</v>
      </c>
      <c r="K3899">
        <f>Table1[[#This Row],[Total Revenue + Open]]/Table1[[#This Row],[Qty]]</f>
        <v>0.14000000000000001</v>
      </c>
      <c r="L3899">
        <f>Table1[[#This Row],[Total Revenue + Open]]/Table1[[#This Row],[Qty]]</f>
        <v>0.14000000000000001</v>
      </c>
    </row>
    <row r="3900" spans="1:12">
      <c r="A3900" t="s">
        <v>10</v>
      </c>
      <c r="B3900" t="s">
        <v>11</v>
      </c>
      <c r="C3900" t="s">
        <v>119</v>
      </c>
      <c r="D3900" t="s">
        <v>46</v>
      </c>
      <c r="E3900" t="s">
        <v>19</v>
      </c>
      <c r="F3900" t="s">
        <v>54</v>
      </c>
      <c r="G3900" t="s">
        <v>91</v>
      </c>
      <c r="H3900" s="1">
        <v>2021</v>
      </c>
      <c r="I3900" s="2">
        <v>4500</v>
      </c>
      <c r="J3900" s="3">
        <v>630</v>
      </c>
      <c r="K3900">
        <f>Table1[[#This Row],[Total Revenue + Open]]/Table1[[#This Row],[Qty]]</f>
        <v>0.14000000000000001</v>
      </c>
      <c r="L3900">
        <f>Table1[[#This Row],[Total Revenue + Open]]/Table1[[#This Row],[Qty]]</f>
        <v>0.14000000000000001</v>
      </c>
    </row>
    <row r="3901" spans="1:12" hidden="1">
      <c r="A3901" t="s">
        <v>544</v>
      </c>
      <c r="B3901" t="s">
        <v>11</v>
      </c>
      <c r="C3901" t="s">
        <v>119</v>
      </c>
      <c r="D3901" t="s">
        <v>580</v>
      </c>
      <c r="E3901" t="s">
        <v>15</v>
      </c>
      <c r="F3901" t="s">
        <v>36</v>
      </c>
      <c r="G3901" t="s">
        <v>384</v>
      </c>
      <c r="H3901" s="1">
        <v>2022</v>
      </c>
      <c r="I3901" s="2">
        <v>1610</v>
      </c>
      <c r="J3901" s="3">
        <v>2192</v>
      </c>
      <c r="K3901">
        <f>Table1[[#This Row],[Total Revenue + Open]]/Table1[[#This Row],[Qty]]</f>
        <v>1.3614906832298137</v>
      </c>
      <c r="L3901">
        <f>Table1[[#This Row],[Total Revenue + Open]]/Table1[[#This Row],[Qty]]</f>
        <v>1.3614906832298137</v>
      </c>
    </row>
    <row r="3902" spans="1:12" hidden="1">
      <c r="A3902" t="s">
        <v>544</v>
      </c>
      <c r="B3902" t="s">
        <v>11</v>
      </c>
      <c r="C3902" t="s">
        <v>119</v>
      </c>
      <c r="D3902" t="s">
        <v>580</v>
      </c>
      <c r="E3902" t="s">
        <v>15</v>
      </c>
      <c r="F3902" t="s">
        <v>36</v>
      </c>
      <c r="G3902" t="s">
        <v>385</v>
      </c>
      <c r="H3902" s="1">
        <v>2022</v>
      </c>
      <c r="I3902" s="2">
        <v>1610</v>
      </c>
      <c r="J3902" s="3">
        <v>2192</v>
      </c>
      <c r="K3902">
        <f>Table1[[#This Row],[Total Revenue + Open]]/Table1[[#This Row],[Qty]]</f>
        <v>1.3614906832298137</v>
      </c>
      <c r="L3902">
        <f>Table1[[#This Row],[Total Revenue + Open]]/Table1[[#This Row],[Qty]]</f>
        <v>1.3614906832298137</v>
      </c>
    </row>
    <row r="3903" spans="1:12" hidden="1">
      <c r="A3903" t="s">
        <v>544</v>
      </c>
      <c r="B3903" t="s">
        <v>11</v>
      </c>
      <c r="C3903" t="s">
        <v>73</v>
      </c>
      <c r="D3903" t="s">
        <v>545</v>
      </c>
      <c r="E3903" t="s">
        <v>15</v>
      </c>
      <c r="F3903" t="s">
        <v>566</v>
      </c>
      <c r="G3903" t="s">
        <v>569</v>
      </c>
      <c r="H3903" s="1">
        <v>2022</v>
      </c>
      <c r="I3903" s="2">
        <v>2515</v>
      </c>
      <c r="J3903" s="3">
        <v>2146.3640143311</v>
      </c>
      <c r="K3903">
        <f>Table1[[#This Row],[Total Revenue + Open]]/Table1[[#This Row],[Qty]]</f>
        <v>0.85342505540003977</v>
      </c>
      <c r="L3903">
        <f>Table1[[#This Row],[Total Revenue + Open]]/Table1[[#This Row],[Qty]]</f>
        <v>0.85342505540003977</v>
      </c>
    </row>
    <row r="3904" spans="1:12" hidden="1">
      <c r="A3904" t="s">
        <v>544</v>
      </c>
      <c r="B3904" t="s">
        <v>11</v>
      </c>
      <c r="C3904" t="s">
        <v>119</v>
      </c>
      <c r="D3904" t="s">
        <v>580</v>
      </c>
      <c r="E3904" t="s">
        <v>15</v>
      </c>
      <c r="F3904" t="s">
        <v>36</v>
      </c>
      <c r="G3904" t="s">
        <v>384</v>
      </c>
      <c r="H3904" s="1">
        <v>2022</v>
      </c>
      <c r="I3904" s="2">
        <v>1610</v>
      </c>
      <c r="J3904" s="3">
        <v>2144</v>
      </c>
      <c r="K3904">
        <f>Table1[[#This Row],[Total Revenue + Open]]/Table1[[#This Row],[Qty]]</f>
        <v>1.3316770186335403</v>
      </c>
      <c r="L3904">
        <f>Table1[[#This Row],[Total Revenue + Open]]/Table1[[#This Row],[Qty]]</f>
        <v>1.3316770186335403</v>
      </c>
    </row>
    <row r="3905" spans="1:12" hidden="1">
      <c r="A3905" t="s">
        <v>544</v>
      </c>
      <c r="B3905" t="s">
        <v>11</v>
      </c>
      <c r="C3905" t="s">
        <v>119</v>
      </c>
      <c r="D3905" t="s">
        <v>580</v>
      </c>
      <c r="E3905" t="s">
        <v>15</v>
      </c>
      <c r="F3905" t="s">
        <v>204</v>
      </c>
      <c r="G3905" t="s">
        <v>205</v>
      </c>
      <c r="H3905" s="1">
        <v>2022</v>
      </c>
      <c r="I3905" s="2">
        <v>775</v>
      </c>
      <c r="J3905" s="3">
        <v>2123.5</v>
      </c>
      <c r="K3905">
        <f>Table1[[#This Row],[Total Revenue + Open]]/Table1[[#This Row],[Qty]]</f>
        <v>2.74</v>
      </c>
      <c r="L3905">
        <f>Table1[[#This Row],[Total Revenue + Open]]/Table1[[#This Row],[Qty]]</f>
        <v>2.74</v>
      </c>
    </row>
    <row r="3906" spans="1:12">
      <c r="A3906" t="s">
        <v>10</v>
      </c>
      <c r="B3906" t="s">
        <v>11</v>
      </c>
      <c r="C3906" t="s">
        <v>119</v>
      </c>
      <c r="D3906" t="s">
        <v>46</v>
      </c>
      <c r="E3906" t="s">
        <v>19</v>
      </c>
      <c r="F3906" t="s">
        <v>54</v>
      </c>
      <c r="G3906" t="s">
        <v>91</v>
      </c>
      <c r="H3906" s="1">
        <v>2020</v>
      </c>
      <c r="I3906" s="2">
        <v>1000</v>
      </c>
      <c r="J3906" s="3">
        <v>140</v>
      </c>
      <c r="K3906">
        <f>Table1[[#This Row],[Total Revenue + Open]]/Table1[[#This Row],[Qty]]</f>
        <v>0.14000000000000001</v>
      </c>
      <c r="L3906">
        <f>Table1[[#This Row],[Total Revenue + Open]]/Table1[[#This Row],[Qty]]</f>
        <v>0.14000000000000001</v>
      </c>
    </row>
    <row r="3907" spans="1:12">
      <c r="A3907" t="s">
        <v>10</v>
      </c>
      <c r="B3907" t="s">
        <v>11</v>
      </c>
      <c r="C3907" t="s">
        <v>119</v>
      </c>
      <c r="D3907" t="s">
        <v>46</v>
      </c>
      <c r="E3907" t="s">
        <v>19</v>
      </c>
      <c r="F3907" t="s">
        <v>54</v>
      </c>
      <c r="G3907" t="s">
        <v>91</v>
      </c>
      <c r="H3907" s="1">
        <v>2020</v>
      </c>
      <c r="I3907" s="2">
        <v>23500</v>
      </c>
      <c r="J3907" s="3">
        <v>3290</v>
      </c>
      <c r="K3907">
        <f>Table1[[#This Row],[Total Revenue + Open]]/Table1[[#This Row],[Qty]]</f>
        <v>0.14000000000000001</v>
      </c>
      <c r="L3907">
        <f>Table1[[#This Row],[Total Revenue + Open]]/Table1[[#This Row],[Qty]]</f>
        <v>0.14000000000000001</v>
      </c>
    </row>
    <row r="3908" spans="1:12">
      <c r="A3908" t="s">
        <v>10</v>
      </c>
      <c r="B3908" t="s">
        <v>11</v>
      </c>
      <c r="C3908" t="s">
        <v>119</v>
      </c>
      <c r="D3908" t="s">
        <v>46</v>
      </c>
      <c r="E3908" t="s">
        <v>19</v>
      </c>
      <c r="F3908" t="s">
        <v>54</v>
      </c>
      <c r="G3908" t="s">
        <v>91</v>
      </c>
      <c r="H3908" s="1">
        <v>2020</v>
      </c>
      <c r="I3908" s="2">
        <v>39500</v>
      </c>
      <c r="J3908" s="3">
        <v>5530</v>
      </c>
      <c r="K3908">
        <f>Table1[[#This Row],[Total Revenue + Open]]/Table1[[#This Row],[Qty]]</f>
        <v>0.14000000000000001</v>
      </c>
      <c r="L3908">
        <f>Table1[[#This Row],[Total Revenue + Open]]/Table1[[#This Row],[Qty]]</f>
        <v>0.14000000000000001</v>
      </c>
    </row>
    <row r="3909" spans="1:12">
      <c r="A3909" t="s">
        <v>10</v>
      </c>
      <c r="B3909" t="s">
        <v>11</v>
      </c>
      <c r="C3909" t="s">
        <v>119</v>
      </c>
      <c r="D3909" t="s">
        <v>46</v>
      </c>
      <c r="E3909" t="s">
        <v>19</v>
      </c>
      <c r="F3909" t="s">
        <v>54</v>
      </c>
      <c r="G3909" t="s">
        <v>91</v>
      </c>
      <c r="H3909" s="1">
        <v>2020</v>
      </c>
      <c r="I3909" s="2">
        <v>27500</v>
      </c>
      <c r="J3909" s="3">
        <v>3850</v>
      </c>
      <c r="K3909">
        <f>Table1[[#This Row],[Total Revenue + Open]]/Table1[[#This Row],[Qty]]</f>
        <v>0.14000000000000001</v>
      </c>
      <c r="L3909">
        <f>Table1[[#This Row],[Total Revenue + Open]]/Table1[[#This Row],[Qty]]</f>
        <v>0.14000000000000001</v>
      </c>
    </row>
    <row r="3910" spans="1:12">
      <c r="A3910" t="s">
        <v>10</v>
      </c>
      <c r="B3910" t="s">
        <v>11</v>
      </c>
      <c r="C3910" t="s">
        <v>119</v>
      </c>
      <c r="D3910" t="s">
        <v>46</v>
      </c>
      <c r="E3910" t="s">
        <v>19</v>
      </c>
      <c r="F3910" t="s">
        <v>54</v>
      </c>
      <c r="G3910" t="s">
        <v>91</v>
      </c>
      <c r="H3910" s="1">
        <v>2020</v>
      </c>
      <c r="I3910" s="2">
        <v>42000</v>
      </c>
      <c r="J3910" s="3">
        <v>5880</v>
      </c>
      <c r="K3910">
        <f>Table1[[#This Row],[Total Revenue + Open]]/Table1[[#This Row],[Qty]]</f>
        <v>0.14000000000000001</v>
      </c>
      <c r="L3910">
        <f>Table1[[#This Row],[Total Revenue + Open]]/Table1[[#This Row],[Qty]]</f>
        <v>0.14000000000000001</v>
      </c>
    </row>
    <row r="3911" spans="1:12">
      <c r="A3911" t="s">
        <v>10</v>
      </c>
      <c r="B3911" t="s">
        <v>11</v>
      </c>
      <c r="C3911" t="s">
        <v>119</v>
      </c>
      <c r="D3911" t="s">
        <v>46</v>
      </c>
      <c r="E3911" t="s">
        <v>19</v>
      </c>
      <c r="F3911" t="s">
        <v>54</v>
      </c>
      <c r="G3911" t="s">
        <v>91</v>
      </c>
      <c r="H3911" s="1">
        <v>2020</v>
      </c>
      <c r="I3911" s="2">
        <v>24000</v>
      </c>
      <c r="J3911" s="3">
        <v>3360</v>
      </c>
      <c r="K3911">
        <f>Table1[[#This Row],[Total Revenue + Open]]/Table1[[#This Row],[Qty]]</f>
        <v>0.14000000000000001</v>
      </c>
      <c r="L3911">
        <f>Table1[[#This Row],[Total Revenue + Open]]/Table1[[#This Row],[Qty]]</f>
        <v>0.14000000000000001</v>
      </c>
    </row>
    <row r="3912" spans="1:12">
      <c r="A3912" t="s">
        <v>10</v>
      </c>
      <c r="B3912" t="s">
        <v>11</v>
      </c>
      <c r="C3912" t="s">
        <v>119</v>
      </c>
      <c r="D3912" t="s">
        <v>46</v>
      </c>
      <c r="E3912" t="s">
        <v>19</v>
      </c>
      <c r="F3912" t="s">
        <v>54</v>
      </c>
      <c r="G3912" t="s">
        <v>91</v>
      </c>
      <c r="H3912" s="1">
        <v>2020</v>
      </c>
      <c r="I3912" s="2">
        <v>12500</v>
      </c>
      <c r="J3912" s="3">
        <v>1750</v>
      </c>
      <c r="K3912">
        <f>Table1[[#This Row],[Total Revenue + Open]]/Table1[[#This Row],[Qty]]</f>
        <v>0.14000000000000001</v>
      </c>
      <c r="L3912">
        <f>Table1[[#This Row],[Total Revenue + Open]]/Table1[[#This Row],[Qty]]</f>
        <v>0.14000000000000001</v>
      </c>
    </row>
    <row r="3913" spans="1:12">
      <c r="A3913" t="s">
        <v>10</v>
      </c>
      <c r="B3913" t="s">
        <v>11</v>
      </c>
      <c r="C3913" t="s">
        <v>119</v>
      </c>
      <c r="D3913" t="s">
        <v>46</v>
      </c>
      <c r="E3913" t="s">
        <v>19</v>
      </c>
      <c r="F3913" t="s">
        <v>54</v>
      </c>
      <c r="G3913" t="s">
        <v>91</v>
      </c>
      <c r="H3913" s="1">
        <v>2021</v>
      </c>
      <c r="I3913" s="2">
        <v>11500</v>
      </c>
      <c r="J3913" s="3">
        <v>1610</v>
      </c>
      <c r="K3913">
        <f>Table1[[#This Row],[Total Revenue + Open]]/Table1[[#This Row],[Qty]]</f>
        <v>0.14000000000000001</v>
      </c>
      <c r="L3913">
        <f>Table1[[#This Row],[Total Revenue + Open]]/Table1[[#This Row],[Qty]]</f>
        <v>0.14000000000000001</v>
      </c>
    </row>
    <row r="3914" spans="1:12">
      <c r="A3914" t="s">
        <v>10</v>
      </c>
      <c r="B3914" t="s">
        <v>11</v>
      </c>
      <c r="C3914" t="s">
        <v>119</v>
      </c>
      <c r="D3914" t="s">
        <v>46</v>
      </c>
      <c r="E3914" t="s">
        <v>19</v>
      </c>
      <c r="F3914" t="s">
        <v>54</v>
      </c>
      <c r="G3914" t="s">
        <v>91</v>
      </c>
      <c r="H3914" s="1">
        <v>2021</v>
      </c>
      <c r="I3914" s="2">
        <v>8500</v>
      </c>
      <c r="J3914" s="3">
        <v>1190</v>
      </c>
      <c r="K3914">
        <f>Table1[[#This Row],[Total Revenue + Open]]/Table1[[#This Row],[Qty]]</f>
        <v>0.14000000000000001</v>
      </c>
      <c r="L3914">
        <f>Table1[[#This Row],[Total Revenue + Open]]/Table1[[#This Row],[Qty]]</f>
        <v>0.14000000000000001</v>
      </c>
    </row>
    <row r="3915" spans="1:12">
      <c r="A3915" t="s">
        <v>10</v>
      </c>
      <c r="B3915" t="s">
        <v>11</v>
      </c>
      <c r="C3915" t="s">
        <v>119</v>
      </c>
      <c r="D3915" t="s">
        <v>46</v>
      </c>
      <c r="E3915" t="s">
        <v>19</v>
      </c>
      <c r="F3915" t="s">
        <v>54</v>
      </c>
      <c r="G3915" t="s">
        <v>91</v>
      </c>
      <c r="H3915" s="1">
        <v>2021</v>
      </c>
      <c r="I3915" s="2">
        <v>35500</v>
      </c>
      <c r="J3915" s="3">
        <v>4970</v>
      </c>
      <c r="K3915">
        <f>Table1[[#This Row],[Total Revenue + Open]]/Table1[[#This Row],[Qty]]</f>
        <v>0.14000000000000001</v>
      </c>
      <c r="L3915">
        <f>Table1[[#This Row],[Total Revenue + Open]]/Table1[[#This Row],[Qty]]</f>
        <v>0.14000000000000001</v>
      </c>
    </row>
    <row r="3916" spans="1:12">
      <c r="A3916" t="s">
        <v>10</v>
      </c>
      <c r="B3916" t="s">
        <v>11</v>
      </c>
      <c r="C3916" t="s">
        <v>119</v>
      </c>
      <c r="D3916" t="s">
        <v>46</v>
      </c>
      <c r="E3916" t="s">
        <v>19</v>
      </c>
      <c r="F3916" t="s">
        <v>54</v>
      </c>
      <c r="G3916" t="s">
        <v>91</v>
      </c>
      <c r="H3916" s="1">
        <v>2021</v>
      </c>
      <c r="I3916" s="2">
        <v>27500</v>
      </c>
      <c r="J3916" s="3">
        <v>3850</v>
      </c>
      <c r="K3916">
        <f>Table1[[#This Row],[Total Revenue + Open]]/Table1[[#This Row],[Qty]]</f>
        <v>0.14000000000000001</v>
      </c>
      <c r="L3916">
        <f>Table1[[#This Row],[Total Revenue + Open]]/Table1[[#This Row],[Qty]]</f>
        <v>0.14000000000000001</v>
      </c>
    </row>
    <row r="3917" spans="1:12">
      <c r="A3917" t="s">
        <v>10</v>
      </c>
      <c r="B3917" t="s">
        <v>11</v>
      </c>
      <c r="C3917" t="s">
        <v>119</v>
      </c>
      <c r="D3917" t="s">
        <v>46</v>
      </c>
      <c r="E3917" t="s">
        <v>19</v>
      </c>
      <c r="F3917" t="s">
        <v>54</v>
      </c>
      <c r="G3917" t="s">
        <v>91</v>
      </c>
      <c r="H3917" s="1">
        <v>2021</v>
      </c>
      <c r="I3917" s="2">
        <v>82500</v>
      </c>
      <c r="J3917" s="3">
        <v>11550</v>
      </c>
      <c r="K3917">
        <f>Table1[[#This Row],[Total Revenue + Open]]/Table1[[#This Row],[Qty]]</f>
        <v>0.14000000000000001</v>
      </c>
      <c r="L3917">
        <f>Table1[[#This Row],[Total Revenue + Open]]/Table1[[#This Row],[Qty]]</f>
        <v>0.14000000000000001</v>
      </c>
    </row>
    <row r="3918" spans="1:12">
      <c r="A3918" t="s">
        <v>10</v>
      </c>
      <c r="B3918" t="s">
        <v>11</v>
      </c>
      <c r="C3918" t="s">
        <v>119</v>
      </c>
      <c r="D3918" t="s">
        <v>46</v>
      </c>
      <c r="E3918" t="s">
        <v>19</v>
      </c>
      <c r="F3918" t="s">
        <v>54</v>
      </c>
      <c r="G3918" t="s">
        <v>91</v>
      </c>
      <c r="H3918" s="1">
        <v>2021</v>
      </c>
      <c r="I3918" s="2">
        <v>58000</v>
      </c>
      <c r="J3918" s="3">
        <v>8120</v>
      </c>
      <c r="K3918">
        <f>Table1[[#This Row],[Total Revenue + Open]]/Table1[[#This Row],[Qty]]</f>
        <v>0.14000000000000001</v>
      </c>
      <c r="L3918">
        <f>Table1[[#This Row],[Total Revenue + Open]]/Table1[[#This Row],[Qty]]</f>
        <v>0.14000000000000001</v>
      </c>
    </row>
    <row r="3919" spans="1:12">
      <c r="A3919" t="s">
        <v>10</v>
      </c>
      <c r="B3919" t="s">
        <v>11</v>
      </c>
      <c r="C3919" t="s">
        <v>119</v>
      </c>
      <c r="D3919" t="s">
        <v>46</v>
      </c>
      <c r="E3919" t="s">
        <v>19</v>
      </c>
      <c r="F3919" t="s">
        <v>54</v>
      </c>
      <c r="G3919" t="s">
        <v>91</v>
      </c>
      <c r="H3919" s="1">
        <v>2021</v>
      </c>
      <c r="I3919" s="2">
        <v>34000</v>
      </c>
      <c r="J3919" s="3">
        <v>4760</v>
      </c>
      <c r="K3919">
        <f>Table1[[#This Row],[Total Revenue + Open]]/Table1[[#This Row],[Qty]]</f>
        <v>0.14000000000000001</v>
      </c>
      <c r="L3919">
        <f>Table1[[#This Row],[Total Revenue + Open]]/Table1[[#This Row],[Qty]]</f>
        <v>0.14000000000000001</v>
      </c>
    </row>
    <row r="3920" spans="1:12">
      <c r="A3920" t="s">
        <v>10</v>
      </c>
      <c r="B3920" t="s">
        <v>11</v>
      </c>
      <c r="C3920" t="s">
        <v>119</v>
      </c>
      <c r="D3920" t="s">
        <v>46</v>
      </c>
      <c r="E3920" t="s">
        <v>19</v>
      </c>
      <c r="F3920" t="s">
        <v>54</v>
      </c>
      <c r="G3920" t="s">
        <v>91</v>
      </c>
      <c r="H3920" s="1">
        <v>2021</v>
      </c>
      <c r="I3920" s="2">
        <v>57000</v>
      </c>
      <c r="J3920" s="3">
        <v>7980</v>
      </c>
      <c r="K3920">
        <f>Table1[[#This Row],[Total Revenue + Open]]/Table1[[#This Row],[Qty]]</f>
        <v>0.14000000000000001</v>
      </c>
      <c r="L3920">
        <f>Table1[[#This Row],[Total Revenue + Open]]/Table1[[#This Row],[Qty]]</f>
        <v>0.14000000000000001</v>
      </c>
    </row>
    <row r="3921" spans="1:12">
      <c r="A3921" t="s">
        <v>10</v>
      </c>
      <c r="B3921" t="s">
        <v>11</v>
      </c>
      <c r="C3921" t="s">
        <v>119</v>
      </c>
      <c r="D3921" t="s">
        <v>46</v>
      </c>
      <c r="E3921" t="s">
        <v>19</v>
      </c>
      <c r="F3921" t="s">
        <v>54</v>
      </c>
      <c r="G3921" t="s">
        <v>91</v>
      </c>
      <c r="H3921" s="1">
        <v>2021</v>
      </c>
      <c r="I3921" s="2">
        <v>43500</v>
      </c>
      <c r="J3921" s="3">
        <v>6090</v>
      </c>
      <c r="K3921">
        <f>Table1[[#This Row],[Total Revenue + Open]]/Table1[[#This Row],[Qty]]</f>
        <v>0.14000000000000001</v>
      </c>
      <c r="L3921">
        <f>Table1[[#This Row],[Total Revenue + Open]]/Table1[[#This Row],[Qty]]</f>
        <v>0.14000000000000001</v>
      </c>
    </row>
    <row r="3922" spans="1:12">
      <c r="A3922" t="s">
        <v>10</v>
      </c>
      <c r="B3922" t="s">
        <v>11</v>
      </c>
      <c r="C3922" t="s">
        <v>119</v>
      </c>
      <c r="D3922" t="s">
        <v>46</v>
      </c>
      <c r="E3922" t="s">
        <v>19</v>
      </c>
      <c r="F3922" t="s">
        <v>54</v>
      </c>
      <c r="G3922" t="s">
        <v>91</v>
      </c>
      <c r="H3922" s="1">
        <v>2021</v>
      </c>
      <c r="I3922" s="2">
        <v>12000</v>
      </c>
      <c r="J3922" s="3">
        <v>1680</v>
      </c>
      <c r="K3922">
        <f>Table1[[#This Row],[Total Revenue + Open]]/Table1[[#This Row],[Qty]]</f>
        <v>0.14000000000000001</v>
      </c>
      <c r="L3922">
        <f>Table1[[#This Row],[Total Revenue + Open]]/Table1[[#This Row],[Qty]]</f>
        <v>0.14000000000000001</v>
      </c>
    </row>
    <row r="3923" spans="1:12">
      <c r="A3923" t="s">
        <v>10</v>
      </c>
      <c r="B3923" t="s">
        <v>11</v>
      </c>
      <c r="C3923" t="s">
        <v>119</v>
      </c>
      <c r="D3923" t="s">
        <v>46</v>
      </c>
      <c r="E3923" t="s">
        <v>19</v>
      </c>
      <c r="F3923" t="s">
        <v>54</v>
      </c>
      <c r="G3923" t="s">
        <v>91</v>
      </c>
      <c r="H3923" s="1">
        <v>2021</v>
      </c>
      <c r="I3923" s="2">
        <v>8500</v>
      </c>
      <c r="J3923" s="3">
        <v>1190</v>
      </c>
      <c r="K3923">
        <f>Table1[[#This Row],[Total Revenue + Open]]/Table1[[#This Row],[Qty]]</f>
        <v>0.14000000000000001</v>
      </c>
      <c r="L3923">
        <f>Table1[[#This Row],[Total Revenue + Open]]/Table1[[#This Row],[Qty]]</f>
        <v>0.14000000000000001</v>
      </c>
    </row>
    <row r="3924" spans="1:12">
      <c r="A3924" t="s">
        <v>10</v>
      </c>
      <c r="B3924" t="s">
        <v>11</v>
      </c>
      <c r="C3924" t="s">
        <v>119</v>
      </c>
      <c r="D3924" t="s">
        <v>46</v>
      </c>
      <c r="E3924" t="s">
        <v>19</v>
      </c>
      <c r="F3924" t="s">
        <v>54</v>
      </c>
      <c r="G3924" t="s">
        <v>91</v>
      </c>
      <c r="H3924" s="1">
        <v>2021</v>
      </c>
      <c r="I3924" s="2">
        <v>14000</v>
      </c>
      <c r="J3924" s="3">
        <v>1960</v>
      </c>
      <c r="K3924">
        <f>Table1[[#This Row],[Total Revenue + Open]]/Table1[[#This Row],[Qty]]</f>
        <v>0.14000000000000001</v>
      </c>
      <c r="L3924">
        <f>Table1[[#This Row],[Total Revenue + Open]]/Table1[[#This Row],[Qty]]</f>
        <v>0.14000000000000001</v>
      </c>
    </row>
    <row r="3925" spans="1:12" hidden="1">
      <c r="A3925" t="s">
        <v>544</v>
      </c>
      <c r="B3925" t="s">
        <v>11</v>
      </c>
      <c r="C3925" t="s">
        <v>119</v>
      </c>
      <c r="D3925" t="s">
        <v>580</v>
      </c>
      <c r="E3925" t="s">
        <v>15</v>
      </c>
      <c r="F3925" t="s">
        <v>204</v>
      </c>
      <c r="G3925" t="s">
        <v>206</v>
      </c>
      <c r="H3925" s="1">
        <v>2022</v>
      </c>
      <c r="I3925" s="2">
        <v>775</v>
      </c>
      <c r="J3925" s="3">
        <v>2123.5</v>
      </c>
      <c r="K3925">
        <f>Table1[[#This Row],[Total Revenue + Open]]/Table1[[#This Row],[Qty]]</f>
        <v>2.74</v>
      </c>
      <c r="L3925">
        <f>Table1[[#This Row],[Total Revenue + Open]]/Table1[[#This Row],[Qty]]</f>
        <v>2.74</v>
      </c>
    </row>
    <row r="3926" spans="1:12" hidden="1">
      <c r="A3926" t="s">
        <v>544</v>
      </c>
      <c r="B3926" t="s">
        <v>11</v>
      </c>
      <c r="C3926" t="s">
        <v>119</v>
      </c>
      <c r="D3926" t="s">
        <v>592</v>
      </c>
      <c r="E3926" t="s">
        <v>15</v>
      </c>
      <c r="F3926" t="s">
        <v>36</v>
      </c>
      <c r="G3926" t="s">
        <v>384</v>
      </c>
      <c r="H3926" s="1">
        <v>2022</v>
      </c>
      <c r="I3926" s="2">
        <v>1550</v>
      </c>
      <c r="J3926" s="3">
        <v>2073.75</v>
      </c>
      <c r="K3926">
        <f>Table1[[#This Row],[Total Revenue + Open]]/Table1[[#This Row],[Qty]]</f>
        <v>1.3379032258064516</v>
      </c>
      <c r="L3926">
        <f>Table1[[#This Row],[Total Revenue + Open]]/Table1[[#This Row],[Qty]]</f>
        <v>1.3379032258064516</v>
      </c>
    </row>
    <row r="3927" spans="1:12" hidden="1">
      <c r="A3927" t="s">
        <v>544</v>
      </c>
      <c r="B3927" t="s">
        <v>11</v>
      </c>
      <c r="C3927" t="s">
        <v>119</v>
      </c>
      <c r="D3927" t="s">
        <v>592</v>
      </c>
      <c r="E3927" t="s">
        <v>15</v>
      </c>
      <c r="F3927" t="s">
        <v>36</v>
      </c>
      <c r="G3927" t="s">
        <v>385</v>
      </c>
      <c r="H3927" s="1">
        <v>2022</v>
      </c>
      <c r="I3927" s="2">
        <v>1550</v>
      </c>
      <c r="J3927" s="3">
        <v>2073.75</v>
      </c>
      <c r="K3927">
        <f>Table1[[#This Row],[Total Revenue + Open]]/Table1[[#This Row],[Qty]]</f>
        <v>1.3379032258064516</v>
      </c>
      <c r="L3927">
        <f>Table1[[#This Row],[Total Revenue + Open]]/Table1[[#This Row],[Qty]]</f>
        <v>1.3379032258064516</v>
      </c>
    </row>
    <row r="3928" spans="1:12" hidden="1">
      <c r="A3928" t="s">
        <v>544</v>
      </c>
      <c r="B3928" t="s">
        <v>11</v>
      </c>
      <c r="C3928" t="s">
        <v>119</v>
      </c>
      <c r="D3928" t="s">
        <v>580</v>
      </c>
      <c r="E3928" t="s">
        <v>15</v>
      </c>
      <c r="F3928" t="s">
        <v>36</v>
      </c>
      <c r="G3928" t="s">
        <v>384</v>
      </c>
      <c r="H3928" s="1">
        <v>2022</v>
      </c>
      <c r="I3928" s="2">
        <v>1510</v>
      </c>
      <c r="J3928" s="3">
        <v>2055</v>
      </c>
      <c r="K3928">
        <f>Table1[[#This Row],[Total Revenue + Open]]/Table1[[#This Row],[Qty]]</f>
        <v>1.3609271523178808</v>
      </c>
      <c r="L3928">
        <f>Table1[[#This Row],[Total Revenue + Open]]/Table1[[#This Row],[Qty]]</f>
        <v>1.3609271523178808</v>
      </c>
    </row>
    <row r="3929" spans="1:12" hidden="1">
      <c r="A3929" t="s">
        <v>544</v>
      </c>
      <c r="B3929" t="s">
        <v>11</v>
      </c>
      <c r="C3929" t="s">
        <v>119</v>
      </c>
      <c r="D3929" t="s">
        <v>580</v>
      </c>
      <c r="E3929" t="s">
        <v>15</v>
      </c>
      <c r="F3929" t="s">
        <v>36</v>
      </c>
      <c r="G3929" t="s">
        <v>384</v>
      </c>
      <c r="H3929" s="1">
        <v>2022</v>
      </c>
      <c r="I3929" s="2">
        <v>1510</v>
      </c>
      <c r="J3929" s="3">
        <v>2055</v>
      </c>
      <c r="K3929">
        <f>Table1[[#This Row],[Total Revenue + Open]]/Table1[[#This Row],[Qty]]</f>
        <v>1.3609271523178808</v>
      </c>
      <c r="L3929">
        <f>Table1[[#This Row],[Total Revenue + Open]]/Table1[[#This Row],[Qty]]</f>
        <v>1.3609271523178808</v>
      </c>
    </row>
    <row r="3930" spans="1:12" hidden="1">
      <c r="A3930" t="s">
        <v>544</v>
      </c>
      <c r="B3930" t="s">
        <v>11</v>
      </c>
      <c r="C3930" t="s">
        <v>119</v>
      </c>
      <c r="D3930" t="s">
        <v>580</v>
      </c>
      <c r="E3930" t="s">
        <v>15</v>
      </c>
      <c r="F3930" t="s">
        <v>36</v>
      </c>
      <c r="G3930" t="s">
        <v>385</v>
      </c>
      <c r="H3930" s="1">
        <v>2022</v>
      </c>
      <c r="I3930" s="2">
        <v>1510</v>
      </c>
      <c r="J3930" s="3">
        <v>2055</v>
      </c>
      <c r="K3930">
        <f>Table1[[#This Row],[Total Revenue + Open]]/Table1[[#This Row],[Qty]]</f>
        <v>1.3609271523178808</v>
      </c>
      <c r="L3930">
        <f>Table1[[#This Row],[Total Revenue + Open]]/Table1[[#This Row],[Qty]]</f>
        <v>1.3609271523178808</v>
      </c>
    </row>
    <row r="3931" spans="1:12" hidden="1">
      <c r="A3931" t="s">
        <v>544</v>
      </c>
      <c r="B3931" t="s">
        <v>11</v>
      </c>
      <c r="C3931" t="s">
        <v>119</v>
      </c>
      <c r="D3931" t="s">
        <v>580</v>
      </c>
      <c r="E3931" t="s">
        <v>15</v>
      </c>
      <c r="F3931" t="s">
        <v>36</v>
      </c>
      <c r="G3931" t="s">
        <v>385</v>
      </c>
      <c r="H3931" s="1">
        <v>2022</v>
      </c>
      <c r="I3931" s="2">
        <v>1510</v>
      </c>
      <c r="J3931" s="3">
        <v>2055</v>
      </c>
      <c r="K3931">
        <f>Table1[[#This Row],[Total Revenue + Open]]/Table1[[#This Row],[Qty]]</f>
        <v>1.3609271523178808</v>
      </c>
      <c r="L3931">
        <f>Table1[[#This Row],[Total Revenue + Open]]/Table1[[#This Row],[Qty]]</f>
        <v>1.3609271523178808</v>
      </c>
    </row>
    <row r="3932" spans="1:12" hidden="1">
      <c r="A3932" t="s">
        <v>544</v>
      </c>
      <c r="B3932" t="s">
        <v>11</v>
      </c>
      <c r="C3932" t="s">
        <v>119</v>
      </c>
      <c r="D3932" t="s">
        <v>592</v>
      </c>
      <c r="E3932" t="s">
        <v>15</v>
      </c>
      <c r="F3932" t="s">
        <v>16</v>
      </c>
      <c r="G3932" t="s">
        <v>381</v>
      </c>
      <c r="H3932" s="1">
        <v>2022</v>
      </c>
      <c r="I3932" s="2">
        <v>900</v>
      </c>
      <c r="J3932" s="3">
        <v>2016</v>
      </c>
      <c r="K3932">
        <f>Table1[[#This Row],[Total Revenue + Open]]/Table1[[#This Row],[Qty]]</f>
        <v>2.2400000000000002</v>
      </c>
      <c r="L3932">
        <f>Table1[[#This Row],[Total Revenue + Open]]/Table1[[#This Row],[Qty]]</f>
        <v>2.2400000000000002</v>
      </c>
    </row>
    <row r="3933" spans="1:12" hidden="1">
      <c r="A3933" t="s">
        <v>544</v>
      </c>
      <c r="B3933" t="s">
        <v>11</v>
      </c>
      <c r="C3933" t="s">
        <v>119</v>
      </c>
      <c r="D3933" t="s">
        <v>592</v>
      </c>
      <c r="E3933" t="s">
        <v>15</v>
      </c>
      <c r="F3933" t="s">
        <v>16</v>
      </c>
      <c r="G3933" t="s">
        <v>18</v>
      </c>
      <c r="H3933" s="1">
        <v>2022</v>
      </c>
      <c r="I3933" s="2">
        <v>900</v>
      </c>
      <c r="J3933" s="3">
        <v>2016</v>
      </c>
      <c r="K3933">
        <f>Table1[[#This Row],[Total Revenue + Open]]/Table1[[#This Row],[Qty]]</f>
        <v>2.2400000000000002</v>
      </c>
      <c r="L3933">
        <f>Table1[[#This Row],[Total Revenue + Open]]/Table1[[#This Row],[Qty]]</f>
        <v>2.2400000000000002</v>
      </c>
    </row>
    <row r="3934" spans="1:12" hidden="1">
      <c r="A3934" t="s">
        <v>544</v>
      </c>
      <c r="B3934" t="s">
        <v>11</v>
      </c>
      <c r="C3934" t="s">
        <v>119</v>
      </c>
      <c r="D3934" t="s">
        <v>592</v>
      </c>
      <c r="E3934" t="s">
        <v>15</v>
      </c>
      <c r="F3934" t="s">
        <v>36</v>
      </c>
      <c r="G3934" t="s">
        <v>384</v>
      </c>
      <c r="H3934" s="1">
        <v>2022</v>
      </c>
      <c r="I3934" s="2">
        <v>1510</v>
      </c>
      <c r="J3934" s="3">
        <v>2010</v>
      </c>
      <c r="K3934">
        <f>Table1[[#This Row],[Total Revenue + Open]]/Table1[[#This Row],[Qty]]</f>
        <v>1.3311258278145695</v>
      </c>
      <c r="L3934">
        <f>Table1[[#This Row],[Total Revenue + Open]]/Table1[[#This Row],[Qty]]</f>
        <v>1.3311258278145695</v>
      </c>
    </row>
    <row r="3935" spans="1:12">
      <c r="A3935" t="s">
        <v>10</v>
      </c>
      <c r="B3935" t="s">
        <v>11</v>
      </c>
      <c r="C3935" t="s">
        <v>119</v>
      </c>
      <c r="D3935" t="s">
        <v>46</v>
      </c>
      <c r="E3935" t="s">
        <v>19</v>
      </c>
      <c r="F3935" t="s">
        <v>54</v>
      </c>
      <c r="G3935" t="s">
        <v>226</v>
      </c>
      <c r="H3935" s="1">
        <v>2020</v>
      </c>
      <c r="I3935" s="2">
        <v>2500</v>
      </c>
      <c r="J3935" s="3">
        <v>350</v>
      </c>
      <c r="K3935">
        <f>Table1[[#This Row],[Total Revenue + Open]]/Table1[[#This Row],[Qty]]</f>
        <v>0.14000000000000001</v>
      </c>
      <c r="L3935">
        <f>Table1[[#This Row],[Total Revenue + Open]]/Table1[[#This Row],[Qty]]</f>
        <v>0.14000000000000001</v>
      </c>
    </row>
    <row r="3936" spans="1:12">
      <c r="A3936" t="s">
        <v>10</v>
      </c>
      <c r="B3936" t="s">
        <v>11</v>
      </c>
      <c r="C3936" t="s">
        <v>119</v>
      </c>
      <c r="D3936" t="s">
        <v>46</v>
      </c>
      <c r="E3936" t="s">
        <v>19</v>
      </c>
      <c r="F3936" t="s">
        <v>54</v>
      </c>
      <c r="G3936" t="s">
        <v>226</v>
      </c>
      <c r="H3936" s="1">
        <v>2020</v>
      </c>
      <c r="I3936" s="2">
        <v>16500</v>
      </c>
      <c r="J3936" s="3">
        <v>2310</v>
      </c>
      <c r="K3936">
        <f>Table1[[#This Row],[Total Revenue + Open]]/Table1[[#This Row],[Qty]]</f>
        <v>0.14000000000000001</v>
      </c>
      <c r="L3936">
        <f>Table1[[#This Row],[Total Revenue + Open]]/Table1[[#This Row],[Qty]]</f>
        <v>0.14000000000000001</v>
      </c>
    </row>
    <row r="3937" spans="1:12">
      <c r="A3937" t="s">
        <v>10</v>
      </c>
      <c r="B3937" t="s">
        <v>11</v>
      </c>
      <c r="C3937" t="s">
        <v>119</v>
      </c>
      <c r="D3937" t="s">
        <v>46</v>
      </c>
      <c r="E3937" t="s">
        <v>19</v>
      </c>
      <c r="F3937" t="s">
        <v>54</v>
      </c>
      <c r="G3937" t="s">
        <v>226</v>
      </c>
      <c r="H3937" s="1">
        <v>2020</v>
      </c>
      <c r="I3937" s="2">
        <v>27000</v>
      </c>
      <c r="J3937" s="3">
        <v>3780</v>
      </c>
      <c r="K3937">
        <f>Table1[[#This Row],[Total Revenue + Open]]/Table1[[#This Row],[Qty]]</f>
        <v>0.14000000000000001</v>
      </c>
      <c r="L3937">
        <f>Table1[[#This Row],[Total Revenue + Open]]/Table1[[#This Row],[Qty]]</f>
        <v>0.14000000000000001</v>
      </c>
    </row>
    <row r="3938" spans="1:12">
      <c r="A3938" t="s">
        <v>10</v>
      </c>
      <c r="B3938" t="s">
        <v>11</v>
      </c>
      <c r="C3938" t="s">
        <v>119</v>
      </c>
      <c r="D3938" t="s">
        <v>46</v>
      </c>
      <c r="E3938" t="s">
        <v>19</v>
      </c>
      <c r="F3938" t="s">
        <v>54</v>
      </c>
      <c r="G3938" t="s">
        <v>226</v>
      </c>
      <c r="H3938" s="1">
        <v>2020</v>
      </c>
      <c r="I3938" s="2">
        <v>17000</v>
      </c>
      <c r="J3938" s="3">
        <v>2380</v>
      </c>
      <c r="K3938">
        <f>Table1[[#This Row],[Total Revenue + Open]]/Table1[[#This Row],[Qty]]</f>
        <v>0.14000000000000001</v>
      </c>
      <c r="L3938">
        <f>Table1[[#This Row],[Total Revenue + Open]]/Table1[[#This Row],[Qty]]</f>
        <v>0.14000000000000001</v>
      </c>
    </row>
    <row r="3939" spans="1:12">
      <c r="A3939" t="s">
        <v>10</v>
      </c>
      <c r="B3939" t="s">
        <v>11</v>
      </c>
      <c r="C3939" t="s">
        <v>119</v>
      </c>
      <c r="D3939" t="s">
        <v>46</v>
      </c>
      <c r="E3939" t="s">
        <v>19</v>
      </c>
      <c r="F3939" t="s">
        <v>54</v>
      </c>
      <c r="G3939" t="s">
        <v>226</v>
      </c>
      <c r="H3939" s="1">
        <v>2020</v>
      </c>
      <c r="I3939" s="2">
        <v>71000</v>
      </c>
      <c r="J3939" s="3">
        <v>9940</v>
      </c>
      <c r="K3939">
        <f>Table1[[#This Row],[Total Revenue + Open]]/Table1[[#This Row],[Qty]]</f>
        <v>0.14000000000000001</v>
      </c>
      <c r="L3939">
        <f>Table1[[#This Row],[Total Revenue + Open]]/Table1[[#This Row],[Qty]]</f>
        <v>0.14000000000000001</v>
      </c>
    </row>
    <row r="3940" spans="1:12">
      <c r="A3940" t="s">
        <v>10</v>
      </c>
      <c r="B3940" t="s">
        <v>11</v>
      </c>
      <c r="C3940" t="s">
        <v>119</v>
      </c>
      <c r="D3940" t="s">
        <v>46</v>
      </c>
      <c r="E3940" t="s">
        <v>19</v>
      </c>
      <c r="F3940" t="s">
        <v>54</v>
      </c>
      <c r="G3940" t="s">
        <v>226</v>
      </c>
      <c r="H3940" s="1">
        <v>2020</v>
      </c>
      <c r="I3940" s="2">
        <v>17500</v>
      </c>
      <c r="J3940" s="3">
        <v>2450</v>
      </c>
      <c r="K3940">
        <f>Table1[[#This Row],[Total Revenue + Open]]/Table1[[#This Row],[Qty]]</f>
        <v>0.14000000000000001</v>
      </c>
      <c r="L3940">
        <f>Table1[[#This Row],[Total Revenue + Open]]/Table1[[#This Row],[Qty]]</f>
        <v>0.14000000000000001</v>
      </c>
    </row>
    <row r="3941" spans="1:12">
      <c r="A3941" t="s">
        <v>10</v>
      </c>
      <c r="B3941" t="s">
        <v>11</v>
      </c>
      <c r="C3941" t="s">
        <v>119</v>
      </c>
      <c r="D3941" t="s">
        <v>46</v>
      </c>
      <c r="E3941" t="s">
        <v>19</v>
      </c>
      <c r="F3941" t="s">
        <v>54</v>
      </c>
      <c r="G3941" t="s">
        <v>226</v>
      </c>
      <c r="H3941" s="1">
        <v>2021</v>
      </c>
      <c r="I3941" s="2">
        <v>25000</v>
      </c>
      <c r="J3941" s="3">
        <v>3500</v>
      </c>
      <c r="K3941">
        <f>Table1[[#This Row],[Total Revenue + Open]]/Table1[[#This Row],[Qty]]</f>
        <v>0.14000000000000001</v>
      </c>
      <c r="L3941">
        <f>Table1[[#This Row],[Total Revenue + Open]]/Table1[[#This Row],[Qty]]</f>
        <v>0.14000000000000001</v>
      </c>
    </row>
    <row r="3942" spans="1:12">
      <c r="A3942" t="s">
        <v>10</v>
      </c>
      <c r="B3942" t="s">
        <v>11</v>
      </c>
      <c r="C3942" t="s">
        <v>119</v>
      </c>
      <c r="D3942" t="s">
        <v>46</v>
      </c>
      <c r="E3942" t="s">
        <v>19</v>
      </c>
      <c r="F3942" t="s">
        <v>54</v>
      </c>
      <c r="G3942" t="s">
        <v>226</v>
      </c>
      <c r="H3942" s="1">
        <v>2021</v>
      </c>
      <c r="I3942" s="2">
        <v>7500</v>
      </c>
      <c r="J3942" s="3">
        <v>1050</v>
      </c>
      <c r="K3942">
        <f>Table1[[#This Row],[Total Revenue + Open]]/Table1[[#This Row],[Qty]]</f>
        <v>0.14000000000000001</v>
      </c>
      <c r="L3942">
        <f>Table1[[#This Row],[Total Revenue + Open]]/Table1[[#This Row],[Qty]]</f>
        <v>0.14000000000000001</v>
      </c>
    </row>
    <row r="3943" spans="1:12">
      <c r="A3943" t="s">
        <v>10</v>
      </c>
      <c r="B3943" t="s">
        <v>11</v>
      </c>
      <c r="C3943" t="s">
        <v>119</v>
      </c>
      <c r="D3943" t="s">
        <v>46</v>
      </c>
      <c r="E3943" t="s">
        <v>19</v>
      </c>
      <c r="F3943" t="s">
        <v>54</v>
      </c>
      <c r="G3943" t="s">
        <v>226</v>
      </c>
      <c r="H3943" s="1">
        <v>2021</v>
      </c>
      <c r="I3943" s="2">
        <v>23500</v>
      </c>
      <c r="J3943" s="3">
        <v>3290</v>
      </c>
      <c r="K3943">
        <f>Table1[[#This Row],[Total Revenue + Open]]/Table1[[#This Row],[Qty]]</f>
        <v>0.14000000000000001</v>
      </c>
      <c r="L3943">
        <f>Table1[[#This Row],[Total Revenue + Open]]/Table1[[#This Row],[Qty]]</f>
        <v>0.14000000000000001</v>
      </c>
    </row>
    <row r="3944" spans="1:12">
      <c r="A3944" t="s">
        <v>10</v>
      </c>
      <c r="B3944" t="s">
        <v>11</v>
      </c>
      <c r="C3944" t="s">
        <v>119</v>
      </c>
      <c r="D3944" t="s">
        <v>46</v>
      </c>
      <c r="E3944" t="s">
        <v>19</v>
      </c>
      <c r="F3944" t="s">
        <v>54</v>
      </c>
      <c r="G3944" t="s">
        <v>226</v>
      </c>
      <c r="H3944" s="1">
        <v>2021</v>
      </c>
      <c r="I3944" s="2">
        <v>19500</v>
      </c>
      <c r="J3944" s="3">
        <v>2730</v>
      </c>
      <c r="K3944">
        <f>Table1[[#This Row],[Total Revenue + Open]]/Table1[[#This Row],[Qty]]</f>
        <v>0.14000000000000001</v>
      </c>
      <c r="L3944">
        <f>Table1[[#This Row],[Total Revenue + Open]]/Table1[[#This Row],[Qty]]</f>
        <v>0.14000000000000001</v>
      </c>
    </row>
    <row r="3945" spans="1:12">
      <c r="A3945" t="s">
        <v>10</v>
      </c>
      <c r="B3945" t="s">
        <v>11</v>
      </c>
      <c r="C3945" t="s">
        <v>119</v>
      </c>
      <c r="D3945" t="s">
        <v>46</v>
      </c>
      <c r="E3945" t="s">
        <v>19</v>
      </c>
      <c r="F3945" t="s">
        <v>54</v>
      </c>
      <c r="G3945" t="s">
        <v>226</v>
      </c>
      <c r="H3945" s="1">
        <v>2021</v>
      </c>
      <c r="I3945" s="2">
        <v>45500</v>
      </c>
      <c r="J3945" s="3">
        <v>6370</v>
      </c>
      <c r="K3945">
        <f>Table1[[#This Row],[Total Revenue + Open]]/Table1[[#This Row],[Qty]]</f>
        <v>0.14000000000000001</v>
      </c>
      <c r="L3945">
        <f>Table1[[#This Row],[Total Revenue + Open]]/Table1[[#This Row],[Qty]]</f>
        <v>0.14000000000000001</v>
      </c>
    </row>
    <row r="3946" spans="1:12">
      <c r="A3946" t="s">
        <v>10</v>
      </c>
      <c r="B3946" t="s">
        <v>11</v>
      </c>
      <c r="C3946" t="s">
        <v>119</v>
      </c>
      <c r="D3946" t="s">
        <v>46</v>
      </c>
      <c r="E3946" t="s">
        <v>19</v>
      </c>
      <c r="F3946" t="s">
        <v>54</v>
      </c>
      <c r="G3946" t="s">
        <v>226</v>
      </c>
      <c r="H3946" s="1">
        <v>2021</v>
      </c>
      <c r="I3946" s="2">
        <v>34000</v>
      </c>
      <c r="J3946" s="3">
        <v>4760</v>
      </c>
      <c r="K3946">
        <f>Table1[[#This Row],[Total Revenue + Open]]/Table1[[#This Row],[Qty]]</f>
        <v>0.14000000000000001</v>
      </c>
      <c r="L3946">
        <f>Table1[[#This Row],[Total Revenue + Open]]/Table1[[#This Row],[Qty]]</f>
        <v>0.14000000000000001</v>
      </c>
    </row>
    <row r="3947" spans="1:12">
      <c r="A3947" t="s">
        <v>10</v>
      </c>
      <c r="B3947" t="s">
        <v>11</v>
      </c>
      <c r="C3947" t="s">
        <v>119</v>
      </c>
      <c r="D3947" t="s">
        <v>46</v>
      </c>
      <c r="E3947" t="s">
        <v>19</v>
      </c>
      <c r="F3947" t="s">
        <v>54</v>
      </c>
      <c r="G3947" t="s">
        <v>226</v>
      </c>
      <c r="H3947" s="1">
        <v>2021</v>
      </c>
      <c r="I3947" s="2">
        <v>21500</v>
      </c>
      <c r="J3947" s="3">
        <v>3010</v>
      </c>
      <c r="K3947">
        <f>Table1[[#This Row],[Total Revenue + Open]]/Table1[[#This Row],[Qty]]</f>
        <v>0.14000000000000001</v>
      </c>
      <c r="L3947">
        <f>Table1[[#This Row],[Total Revenue + Open]]/Table1[[#This Row],[Qty]]</f>
        <v>0.14000000000000001</v>
      </c>
    </row>
    <row r="3948" spans="1:12">
      <c r="A3948" t="s">
        <v>10</v>
      </c>
      <c r="B3948" t="s">
        <v>11</v>
      </c>
      <c r="C3948" t="s">
        <v>119</v>
      </c>
      <c r="D3948" t="s">
        <v>46</v>
      </c>
      <c r="E3948" t="s">
        <v>19</v>
      </c>
      <c r="F3948" t="s">
        <v>54</v>
      </c>
      <c r="G3948" t="s">
        <v>226</v>
      </c>
      <c r="H3948" s="1">
        <v>2021</v>
      </c>
      <c r="I3948" s="2">
        <v>24500</v>
      </c>
      <c r="J3948" s="3">
        <v>3430</v>
      </c>
      <c r="K3948">
        <f>Table1[[#This Row],[Total Revenue + Open]]/Table1[[#This Row],[Qty]]</f>
        <v>0.14000000000000001</v>
      </c>
      <c r="L3948">
        <f>Table1[[#This Row],[Total Revenue + Open]]/Table1[[#This Row],[Qty]]</f>
        <v>0.14000000000000001</v>
      </c>
    </row>
    <row r="3949" spans="1:12">
      <c r="A3949" t="s">
        <v>10</v>
      </c>
      <c r="B3949" t="s">
        <v>11</v>
      </c>
      <c r="C3949" t="s">
        <v>119</v>
      </c>
      <c r="D3949" t="s">
        <v>46</v>
      </c>
      <c r="E3949" t="s">
        <v>19</v>
      </c>
      <c r="F3949" t="s">
        <v>54</v>
      </c>
      <c r="G3949" t="s">
        <v>226</v>
      </c>
      <c r="H3949" s="1">
        <v>2021</v>
      </c>
      <c r="I3949" s="2">
        <v>14000</v>
      </c>
      <c r="J3949" s="3">
        <v>1960</v>
      </c>
      <c r="K3949">
        <f>Table1[[#This Row],[Total Revenue + Open]]/Table1[[#This Row],[Qty]]</f>
        <v>0.14000000000000001</v>
      </c>
      <c r="L3949">
        <f>Table1[[#This Row],[Total Revenue + Open]]/Table1[[#This Row],[Qty]]</f>
        <v>0.14000000000000001</v>
      </c>
    </row>
    <row r="3950" spans="1:12">
      <c r="A3950" t="s">
        <v>10</v>
      </c>
      <c r="B3950" t="s">
        <v>11</v>
      </c>
      <c r="C3950" t="s">
        <v>119</v>
      </c>
      <c r="D3950" t="s">
        <v>46</v>
      </c>
      <c r="E3950" t="s">
        <v>19</v>
      </c>
      <c r="F3950" t="s">
        <v>54</v>
      </c>
      <c r="G3950" t="s">
        <v>226</v>
      </c>
      <c r="H3950" s="1">
        <v>2021</v>
      </c>
      <c r="I3950" s="2">
        <v>1500</v>
      </c>
      <c r="J3950" s="3">
        <v>210</v>
      </c>
      <c r="K3950">
        <f>Table1[[#This Row],[Total Revenue + Open]]/Table1[[#This Row],[Qty]]</f>
        <v>0.14000000000000001</v>
      </c>
      <c r="L3950">
        <f>Table1[[#This Row],[Total Revenue + Open]]/Table1[[#This Row],[Qty]]</f>
        <v>0.14000000000000001</v>
      </c>
    </row>
    <row r="3951" spans="1:12">
      <c r="A3951" t="s">
        <v>10</v>
      </c>
      <c r="B3951" t="s">
        <v>11</v>
      </c>
      <c r="C3951" t="s">
        <v>119</v>
      </c>
      <c r="D3951" t="s">
        <v>46</v>
      </c>
      <c r="E3951" t="s">
        <v>19</v>
      </c>
      <c r="F3951" t="s">
        <v>54</v>
      </c>
      <c r="G3951" t="s">
        <v>226</v>
      </c>
      <c r="H3951" s="1">
        <v>2021</v>
      </c>
      <c r="I3951" s="2">
        <v>9000</v>
      </c>
      <c r="J3951" s="3">
        <v>1260</v>
      </c>
      <c r="K3951">
        <f>Table1[[#This Row],[Total Revenue + Open]]/Table1[[#This Row],[Qty]]</f>
        <v>0.14000000000000001</v>
      </c>
      <c r="L3951">
        <f>Table1[[#This Row],[Total Revenue + Open]]/Table1[[#This Row],[Qty]]</f>
        <v>0.14000000000000001</v>
      </c>
    </row>
    <row r="3952" spans="1:12">
      <c r="A3952" t="s">
        <v>10</v>
      </c>
      <c r="B3952" t="s">
        <v>11</v>
      </c>
      <c r="C3952" t="s">
        <v>119</v>
      </c>
      <c r="D3952" t="s">
        <v>46</v>
      </c>
      <c r="E3952" t="s">
        <v>19</v>
      </c>
      <c r="F3952" t="s">
        <v>54</v>
      </c>
      <c r="G3952" t="s">
        <v>226</v>
      </c>
      <c r="H3952" s="1">
        <v>2021</v>
      </c>
      <c r="I3952" s="2">
        <v>1500</v>
      </c>
      <c r="J3952" s="3">
        <v>210</v>
      </c>
      <c r="K3952">
        <f>Table1[[#This Row],[Total Revenue + Open]]/Table1[[#This Row],[Qty]]</f>
        <v>0.14000000000000001</v>
      </c>
      <c r="L3952">
        <f>Table1[[#This Row],[Total Revenue + Open]]/Table1[[#This Row],[Qty]]</f>
        <v>0.14000000000000001</v>
      </c>
    </row>
    <row r="3953" spans="1:12" hidden="1">
      <c r="A3953" t="s">
        <v>544</v>
      </c>
      <c r="B3953" t="s">
        <v>11</v>
      </c>
      <c r="C3953" t="s">
        <v>119</v>
      </c>
      <c r="D3953" t="s">
        <v>592</v>
      </c>
      <c r="E3953" t="s">
        <v>15</v>
      </c>
      <c r="F3953" t="s">
        <v>36</v>
      </c>
      <c r="G3953" t="s">
        <v>385</v>
      </c>
      <c r="H3953" s="1">
        <v>2022</v>
      </c>
      <c r="I3953" s="2">
        <v>1510</v>
      </c>
      <c r="J3953" s="3">
        <v>2010</v>
      </c>
      <c r="K3953">
        <f>Table1[[#This Row],[Total Revenue + Open]]/Table1[[#This Row],[Qty]]</f>
        <v>1.3311258278145695</v>
      </c>
      <c r="L3953">
        <f>Table1[[#This Row],[Total Revenue + Open]]/Table1[[#This Row],[Qty]]</f>
        <v>1.3311258278145695</v>
      </c>
    </row>
    <row r="3954" spans="1:12" hidden="1">
      <c r="A3954" t="s">
        <v>544</v>
      </c>
      <c r="B3954" t="s">
        <v>11</v>
      </c>
      <c r="C3954" t="s">
        <v>119</v>
      </c>
      <c r="D3954" t="s">
        <v>592</v>
      </c>
      <c r="E3954" t="s">
        <v>15</v>
      </c>
      <c r="F3954" t="s">
        <v>16</v>
      </c>
      <c r="G3954" t="s">
        <v>381</v>
      </c>
      <c r="H3954" s="1">
        <v>2022</v>
      </c>
      <c r="I3954" s="2">
        <v>850</v>
      </c>
      <c r="J3954" s="3">
        <v>1904</v>
      </c>
      <c r="K3954">
        <f>Table1[[#This Row],[Total Revenue + Open]]/Table1[[#This Row],[Qty]]</f>
        <v>2.2400000000000002</v>
      </c>
      <c r="L3954">
        <f>Table1[[#This Row],[Total Revenue + Open]]/Table1[[#This Row],[Qty]]</f>
        <v>2.2400000000000002</v>
      </c>
    </row>
    <row r="3955" spans="1:12" hidden="1">
      <c r="A3955" t="s">
        <v>544</v>
      </c>
      <c r="B3955" t="s">
        <v>11</v>
      </c>
      <c r="C3955" t="s">
        <v>119</v>
      </c>
      <c r="D3955" t="s">
        <v>592</v>
      </c>
      <c r="E3955" t="s">
        <v>15</v>
      </c>
      <c r="F3955" t="s">
        <v>16</v>
      </c>
      <c r="G3955" t="s">
        <v>381</v>
      </c>
      <c r="H3955" s="1">
        <v>2022</v>
      </c>
      <c r="I3955" s="2">
        <v>850</v>
      </c>
      <c r="J3955" s="3">
        <v>1904</v>
      </c>
      <c r="K3955">
        <f>Table1[[#This Row],[Total Revenue + Open]]/Table1[[#This Row],[Qty]]</f>
        <v>2.2400000000000002</v>
      </c>
      <c r="L3955">
        <f>Table1[[#This Row],[Total Revenue + Open]]/Table1[[#This Row],[Qty]]</f>
        <v>2.2400000000000002</v>
      </c>
    </row>
    <row r="3956" spans="1:12" hidden="1">
      <c r="A3956" t="s">
        <v>544</v>
      </c>
      <c r="B3956" t="s">
        <v>11</v>
      </c>
      <c r="C3956" t="s">
        <v>119</v>
      </c>
      <c r="D3956" t="s">
        <v>592</v>
      </c>
      <c r="E3956" t="s">
        <v>15</v>
      </c>
      <c r="F3956" t="s">
        <v>16</v>
      </c>
      <c r="G3956" t="s">
        <v>18</v>
      </c>
      <c r="H3956" s="1">
        <v>2022</v>
      </c>
      <c r="I3956" s="2">
        <v>850</v>
      </c>
      <c r="J3956" s="3">
        <v>1904</v>
      </c>
      <c r="K3956">
        <f>Table1[[#This Row],[Total Revenue + Open]]/Table1[[#This Row],[Qty]]</f>
        <v>2.2400000000000002</v>
      </c>
      <c r="L3956">
        <f>Table1[[#This Row],[Total Revenue + Open]]/Table1[[#This Row],[Qty]]</f>
        <v>2.2400000000000002</v>
      </c>
    </row>
    <row r="3957" spans="1:12">
      <c r="A3957" t="s">
        <v>10</v>
      </c>
      <c r="B3957" t="s">
        <v>11</v>
      </c>
      <c r="C3957" t="s">
        <v>119</v>
      </c>
      <c r="D3957" t="s">
        <v>46</v>
      </c>
      <c r="E3957" t="s">
        <v>19</v>
      </c>
      <c r="F3957" t="s">
        <v>54</v>
      </c>
      <c r="G3957" t="s">
        <v>58</v>
      </c>
      <c r="H3957" s="1">
        <v>2017</v>
      </c>
      <c r="I3957" s="2">
        <v>0</v>
      </c>
      <c r="J3957" s="3">
        <v>0</v>
      </c>
      <c r="K3957" t="e">
        <f>Table1[[#This Row],[Total Revenue + Open]]/Table1[[#This Row],[Qty]]</f>
        <v>#DIV/0!</v>
      </c>
      <c r="L3957" t="e">
        <f>Table1[[#This Row],[Total Revenue + Open]]/Table1[[#This Row],[Qty]]</f>
        <v>#DIV/0!</v>
      </c>
    </row>
    <row r="3958" spans="1:12">
      <c r="A3958" t="s">
        <v>10</v>
      </c>
      <c r="B3958" t="s">
        <v>11</v>
      </c>
      <c r="C3958" t="s">
        <v>119</v>
      </c>
      <c r="D3958" t="s">
        <v>46</v>
      </c>
      <c r="E3958" t="s">
        <v>19</v>
      </c>
      <c r="F3958" t="s">
        <v>54</v>
      </c>
      <c r="G3958" t="s">
        <v>58</v>
      </c>
      <c r="H3958" s="1">
        <v>2017</v>
      </c>
      <c r="I3958" s="2">
        <v>7000</v>
      </c>
      <c r="J3958" s="3">
        <v>980</v>
      </c>
      <c r="K3958">
        <f>Table1[[#This Row],[Total Revenue + Open]]/Table1[[#This Row],[Qty]]</f>
        <v>0.14000000000000001</v>
      </c>
      <c r="L3958">
        <f>Table1[[#This Row],[Total Revenue + Open]]/Table1[[#This Row],[Qty]]</f>
        <v>0.14000000000000001</v>
      </c>
    </row>
    <row r="3959" spans="1:12">
      <c r="A3959" t="s">
        <v>10</v>
      </c>
      <c r="B3959" t="s">
        <v>11</v>
      </c>
      <c r="C3959" t="s">
        <v>119</v>
      </c>
      <c r="D3959" t="s">
        <v>46</v>
      </c>
      <c r="E3959" t="s">
        <v>19</v>
      </c>
      <c r="F3959" t="s">
        <v>54</v>
      </c>
      <c r="G3959" t="s">
        <v>58</v>
      </c>
      <c r="H3959" s="1">
        <v>2017</v>
      </c>
      <c r="I3959" s="2">
        <v>2500</v>
      </c>
      <c r="J3959" s="3">
        <v>350</v>
      </c>
      <c r="K3959">
        <f>Table1[[#This Row],[Total Revenue + Open]]/Table1[[#This Row],[Qty]]</f>
        <v>0.14000000000000001</v>
      </c>
      <c r="L3959">
        <f>Table1[[#This Row],[Total Revenue + Open]]/Table1[[#This Row],[Qty]]</f>
        <v>0.14000000000000001</v>
      </c>
    </row>
    <row r="3960" spans="1:12">
      <c r="A3960" t="s">
        <v>10</v>
      </c>
      <c r="B3960" t="s">
        <v>11</v>
      </c>
      <c r="C3960" t="s">
        <v>119</v>
      </c>
      <c r="D3960" t="s">
        <v>46</v>
      </c>
      <c r="E3960" t="s">
        <v>19</v>
      </c>
      <c r="F3960" t="s">
        <v>54</v>
      </c>
      <c r="G3960" t="s">
        <v>58</v>
      </c>
      <c r="H3960" s="1">
        <v>2018</v>
      </c>
      <c r="I3960" s="2">
        <v>2700</v>
      </c>
      <c r="J3960" s="3">
        <v>350</v>
      </c>
      <c r="K3960">
        <f>Table1[[#This Row],[Total Revenue + Open]]/Table1[[#This Row],[Qty]]</f>
        <v>0.12962962962962962</v>
      </c>
      <c r="L3960">
        <f>Table1[[#This Row],[Total Revenue + Open]]/Table1[[#This Row],[Qty]]</f>
        <v>0.12962962962962962</v>
      </c>
    </row>
    <row r="3961" spans="1:12">
      <c r="A3961" t="s">
        <v>10</v>
      </c>
      <c r="B3961" t="s">
        <v>11</v>
      </c>
      <c r="C3961" t="s">
        <v>119</v>
      </c>
      <c r="D3961" t="s">
        <v>46</v>
      </c>
      <c r="E3961" t="s">
        <v>19</v>
      </c>
      <c r="F3961" t="s">
        <v>54</v>
      </c>
      <c r="G3961" t="s">
        <v>58</v>
      </c>
      <c r="H3961" s="1">
        <v>2018</v>
      </c>
      <c r="I3961" s="2">
        <v>2500</v>
      </c>
      <c r="J3961" s="3">
        <v>350</v>
      </c>
      <c r="K3961">
        <f>Table1[[#This Row],[Total Revenue + Open]]/Table1[[#This Row],[Qty]]</f>
        <v>0.14000000000000001</v>
      </c>
      <c r="L3961">
        <f>Table1[[#This Row],[Total Revenue + Open]]/Table1[[#This Row],[Qty]]</f>
        <v>0.14000000000000001</v>
      </c>
    </row>
    <row r="3962" spans="1:12">
      <c r="A3962" t="s">
        <v>10</v>
      </c>
      <c r="B3962" t="s">
        <v>11</v>
      </c>
      <c r="C3962" t="s">
        <v>119</v>
      </c>
      <c r="D3962" t="s">
        <v>46</v>
      </c>
      <c r="E3962" t="s">
        <v>19</v>
      </c>
      <c r="F3962" t="s">
        <v>54</v>
      </c>
      <c r="G3962" t="s">
        <v>58</v>
      </c>
      <c r="H3962" s="1">
        <v>2017</v>
      </c>
      <c r="I3962" s="2">
        <v>1000</v>
      </c>
      <c r="J3962" s="3">
        <v>140</v>
      </c>
      <c r="K3962">
        <f>Table1[[#This Row],[Total Revenue + Open]]/Table1[[#This Row],[Qty]]</f>
        <v>0.14000000000000001</v>
      </c>
      <c r="L3962">
        <f>Table1[[#This Row],[Total Revenue + Open]]/Table1[[#This Row],[Qty]]</f>
        <v>0.14000000000000001</v>
      </c>
    </row>
    <row r="3963" spans="1:12">
      <c r="A3963" t="s">
        <v>10</v>
      </c>
      <c r="B3963" t="s">
        <v>11</v>
      </c>
      <c r="C3963" t="s">
        <v>119</v>
      </c>
      <c r="D3963" t="s">
        <v>46</v>
      </c>
      <c r="E3963" t="s">
        <v>19</v>
      </c>
      <c r="F3963" t="s">
        <v>54</v>
      </c>
      <c r="G3963" t="s">
        <v>58</v>
      </c>
      <c r="H3963" s="1">
        <v>2017</v>
      </c>
      <c r="I3963" s="2">
        <v>10500</v>
      </c>
      <c r="J3963" s="3">
        <v>1470</v>
      </c>
      <c r="K3963">
        <f>Table1[[#This Row],[Total Revenue + Open]]/Table1[[#This Row],[Qty]]</f>
        <v>0.14000000000000001</v>
      </c>
      <c r="L3963">
        <f>Table1[[#This Row],[Total Revenue + Open]]/Table1[[#This Row],[Qty]]</f>
        <v>0.14000000000000001</v>
      </c>
    </row>
    <row r="3964" spans="1:12">
      <c r="A3964" t="s">
        <v>10</v>
      </c>
      <c r="B3964" t="s">
        <v>11</v>
      </c>
      <c r="C3964" t="s">
        <v>119</v>
      </c>
      <c r="D3964" t="s">
        <v>46</v>
      </c>
      <c r="E3964" t="s">
        <v>19</v>
      </c>
      <c r="F3964" t="s">
        <v>54</v>
      </c>
      <c r="G3964" t="s">
        <v>58</v>
      </c>
      <c r="H3964" s="1">
        <v>2017</v>
      </c>
      <c r="I3964" s="2">
        <v>7400</v>
      </c>
      <c r="J3964" s="3">
        <v>1036</v>
      </c>
      <c r="K3964">
        <f>Table1[[#This Row],[Total Revenue + Open]]/Table1[[#This Row],[Qty]]</f>
        <v>0.14000000000000001</v>
      </c>
      <c r="L3964">
        <f>Table1[[#This Row],[Total Revenue + Open]]/Table1[[#This Row],[Qty]]</f>
        <v>0.14000000000000001</v>
      </c>
    </row>
    <row r="3965" spans="1:12">
      <c r="A3965" t="s">
        <v>10</v>
      </c>
      <c r="B3965" t="s">
        <v>11</v>
      </c>
      <c r="C3965" t="s">
        <v>119</v>
      </c>
      <c r="D3965" t="s">
        <v>46</v>
      </c>
      <c r="E3965" t="s">
        <v>19</v>
      </c>
      <c r="F3965" t="s">
        <v>54</v>
      </c>
      <c r="G3965" t="s">
        <v>58</v>
      </c>
      <c r="H3965" s="1">
        <v>2017</v>
      </c>
      <c r="I3965" s="2">
        <v>90800</v>
      </c>
      <c r="J3965" s="3">
        <v>12712</v>
      </c>
      <c r="K3965">
        <f>Table1[[#This Row],[Total Revenue + Open]]/Table1[[#This Row],[Qty]]</f>
        <v>0.14000000000000001</v>
      </c>
      <c r="L3965">
        <f>Table1[[#This Row],[Total Revenue + Open]]/Table1[[#This Row],[Qty]]</f>
        <v>0.14000000000000001</v>
      </c>
    </row>
    <row r="3966" spans="1:12">
      <c r="A3966" t="s">
        <v>10</v>
      </c>
      <c r="B3966" t="s">
        <v>11</v>
      </c>
      <c r="C3966" t="s">
        <v>119</v>
      </c>
      <c r="D3966" t="s">
        <v>46</v>
      </c>
      <c r="E3966" t="s">
        <v>19</v>
      </c>
      <c r="F3966" t="s">
        <v>54</v>
      </c>
      <c r="G3966" t="s">
        <v>58</v>
      </c>
      <c r="H3966" s="1">
        <v>2017</v>
      </c>
      <c r="I3966" s="2">
        <v>27300</v>
      </c>
      <c r="J3966" s="3">
        <v>3822</v>
      </c>
      <c r="K3966">
        <f>Table1[[#This Row],[Total Revenue + Open]]/Table1[[#This Row],[Qty]]</f>
        <v>0.14000000000000001</v>
      </c>
      <c r="L3966">
        <f>Table1[[#This Row],[Total Revenue + Open]]/Table1[[#This Row],[Qty]]</f>
        <v>0.14000000000000001</v>
      </c>
    </row>
    <row r="3967" spans="1:12">
      <c r="A3967" t="s">
        <v>10</v>
      </c>
      <c r="B3967" t="s">
        <v>11</v>
      </c>
      <c r="C3967" t="s">
        <v>119</v>
      </c>
      <c r="D3967" t="s">
        <v>46</v>
      </c>
      <c r="E3967" t="s">
        <v>19</v>
      </c>
      <c r="F3967" t="s">
        <v>54</v>
      </c>
      <c r="G3967" t="s">
        <v>58</v>
      </c>
      <c r="H3967" s="1">
        <v>2017</v>
      </c>
      <c r="I3967" s="2">
        <v>30900</v>
      </c>
      <c r="J3967" s="3">
        <v>4326</v>
      </c>
      <c r="K3967">
        <f>Table1[[#This Row],[Total Revenue + Open]]/Table1[[#This Row],[Qty]]</f>
        <v>0.14000000000000001</v>
      </c>
      <c r="L3967">
        <f>Table1[[#This Row],[Total Revenue + Open]]/Table1[[#This Row],[Qty]]</f>
        <v>0.14000000000000001</v>
      </c>
    </row>
    <row r="3968" spans="1:12">
      <c r="A3968" t="s">
        <v>10</v>
      </c>
      <c r="B3968" t="s">
        <v>11</v>
      </c>
      <c r="C3968" t="s">
        <v>119</v>
      </c>
      <c r="D3968" t="s">
        <v>46</v>
      </c>
      <c r="E3968" t="s">
        <v>19</v>
      </c>
      <c r="F3968" t="s">
        <v>54</v>
      </c>
      <c r="G3968" t="s">
        <v>58</v>
      </c>
      <c r="H3968" s="1">
        <v>2017</v>
      </c>
      <c r="I3968" s="2">
        <v>79500</v>
      </c>
      <c r="J3968" s="3">
        <v>11130</v>
      </c>
      <c r="K3968">
        <f>Table1[[#This Row],[Total Revenue + Open]]/Table1[[#This Row],[Qty]]</f>
        <v>0.14000000000000001</v>
      </c>
      <c r="L3968">
        <f>Table1[[#This Row],[Total Revenue + Open]]/Table1[[#This Row],[Qty]]</f>
        <v>0.14000000000000001</v>
      </c>
    </row>
    <row r="3969" spans="1:12">
      <c r="A3969" t="s">
        <v>10</v>
      </c>
      <c r="B3969" t="s">
        <v>11</v>
      </c>
      <c r="C3969" t="s">
        <v>119</v>
      </c>
      <c r="D3969" t="s">
        <v>46</v>
      </c>
      <c r="E3969" t="s">
        <v>19</v>
      </c>
      <c r="F3969" t="s">
        <v>54</v>
      </c>
      <c r="G3969" t="s">
        <v>58</v>
      </c>
      <c r="H3969" s="1">
        <v>2018</v>
      </c>
      <c r="I3969" s="2">
        <v>42000</v>
      </c>
      <c r="J3969" s="3">
        <v>5600</v>
      </c>
      <c r="K3969">
        <f>Table1[[#This Row],[Total Revenue + Open]]/Table1[[#This Row],[Qty]]</f>
        <v>0.13333333333333333</v>
      </c>
      <c r="L3969">
        <f>Table1[[#This Row],[Total Revenue + Open]]/Table1[[#This Row],[Qty]]</f>
        <v>0.13333333333333333</v>
      </c>
    </row>
    <row r="3970" spans="1:12">
      <c r="A3970" t="s">
        <v>10</v>
      </c>
      <c r="B3970" t="s">
        <v>11</v>
      </c>
      <c r="C3970" t="s">
        <v>119</v>
      </c>
      <c r="D3970" t="s">
        <v>46</v>
      </c>
      <c r="E3970" t="s">
        <v>19</v>
      </c>
      <c r="F3970" t="s">
        <v>54</v>
      </c>
      <c r="G3970" t="s">
        <v>58</v>
      </c>
      <c r="H3970" s="1">
        <v>2018</v>
      </c>
      <c r="I3970" s="2">
        <v>23500</v>
      </c>
      <c r="J3970" s="3">
        <v>3220</v>
      </c>
      <c r="K3970">
        <f>Table1[[#This Row],[Total Revenue + Open]]/Table1[[#This Row],[Qty]]</f>
        <v>0.13702127659574467</v>
      </c>
      <c r="L3970">
        <f>Table1[[#This Row],[Total Revenue + Open]]/Table1[[#This Row],[Qty]]</f>
        <v>0.13702127659574467</v>
      </c>
    </row>
    <row r="3971" spans="1:12">
      <c r="A3971" t="s">
        <v>10</v>
      </c>
      <c r="B3971" t="s">
        <v>11</v>
      </c>
      <c r="C3971" t="s">
        <v>119</v>
      </c>
      <c r="D3971" t="s">
        <v>46</v>
      </c>
      <c r="E3971" t="s">
        <v>19</v>
      </c>
      <c r="F3971" t="s">
        <v>54</v>
      </c>
      <c r="G3971" t="s">
        <v>58</v>
      </c>
      <c r="H3971" s="1">
        <v>2018</v>
      </c>
      <c r="I3971" s="2">
        <v>66000</v>
      </c>
      <c r="J3971" s="3">
        <v>9240</v>
      </c>
      <c r="K3971">
        <f>Table1[[#This Row],[Total Revenue + Open]]/Table1[[#This Row],[Qty]]</f>
        <v>0.14000000000000001</v>
      </c>
      <c r="L3971">
        <f>Table1[[#This Row],[Total Revenue + Open]]/Table1[[#This Row],[Qty]]</f>
        <v>0.14000000000000001</v>
      </c>
    </row>
    <row r="3972" spans="1:12">
      <c r="A3972" t="s">
        <v>10</v>
      </c>
      <c r="B3972" t="s">
        <v>11</v>
      </c>
      <c r="C3972" t="s">
        <v>119</v>
      </c>
      <c r="D3972" t="s">
        <v>46</v>
      </c>
      <c r="E3972" t="s">
        <v>19</v>
      </c>
      <c r="F3972" t="s">
        <v>54</v>
      </c>
      <c r="G3972" t="s">
        <v>58</v>
      </c>
      <c r="H3972" s="1">
        <v>2018</v>
      </c>
      <c r="I3972" s="2">
        <v>35000</v>
      </c>
      <c r="J3972" s="3">
        <v>4900</v>
      </c>
      <c r="K3972">
        <f>Table1[[#This Row],[Total Revenue + Open]]/Table1[[#This Row],[Qty]]</f>
        <v>0.14000000000000001</v>
      </c>
      <c r="L3972">
        <f>Table1[[#This Row],[Total Revenue + Open]]/Table1[[#This Row],[Qty]]</f>
        <v>0.14000000000000001</v>
      </c>
    </row>
    <row r="3973" spans="1:12">
      <c r="A3973" t="s">
        <v>10</v>
      </c>
      <c r="B3973" t="s">
        <v>11</v>
      </c>
      <c r="C3973" t="s">
        <v>119</v>
      </c>
      <c r="D3973" t="s">
        <v>46</v>
      </c>
      <c r="E3973" t="s">
        <v>19</v>
      </c>
      <c r="F3973" t="s">
        <v>54</v>
      </c>
      <c r="G3973" t="s">
        <v>58</v>
      </c>
      <c r="H3973" s="1">
        <v>2018</v>
      </c>
      <c r="I3973" s="2">
        <v>21000</v>
      </c>
      <c r="J3973" s="3">
        <v>2940</v>
      </c>
      <c r="K3973">
        <f>Table1[[#This Row],[Total Revenue + Open]]/Table1[[#This Row],[Qty]]</f>
        <v>0.14000000000000001</v>
      </c>
      <c r="L3973">
        <f>Table1[[#This Row],[Total Revenue + Open]]/Table1[[#This Row],[Qty]]</f>
        <v>0.14000000000000001</v>
      </c>
    </row>
    <row r="3974" spans="1:12">
      <c r="A3974" t="s">
        <v>10</v>
      </c>
      <c r="B3974" t="s">
        <v>11</v>
      </c>
      <c r="C3974" t="s">
        <v>119</v>
      </c>
      <c r="D3974" t="s">
        <v>46</v>
      </c>
      <c r="E3974" t="s">
        <v>19</v>
      </c>
      <c r="F3974" t="s">
        <v>54</v>
      </c>
      <c r="G3974" t="s">
        <v>58</v>
      </c>
      <c r="H3974" s="1">
        <v>2018</v>
      </c>
      <c r="I3974" s="2">
        <v>56000</v>
      </c>
      <c r="J3974" s="3">
        <v>7840</v>
      </c>
      <c r="K3974">
        <f>Table1[[#This Row],[Total Revenue + Open]]/Table1[[#This Row],[Qty]]</f>
        <v>0.14000000000000001</v>
      </c>
      <c r="L3974">
        <f>Table1[[#This Row],[Total Revenue + Open]]/Table1[[#This Row],[Qty]]</f>
        <v>0.14000000000000001</v>
      </c>
    </row>
    <row r="3975" spans="1:12">
      <c r="A3975" t="s">
        <v>10</v>
      </c>
      <c r="B3975" t="s">
        <v>11</v>
      </c>
      <c r="C3975" t="s">
        <v>119</v>
      </c>
      <c r="D3975" t="s">
        <v>46</v>
      </c>
      <c r="E3975" t="s">
        <v>19</v>
      </c>
      <c r="F3975" t="s">
        <v>54</v>
      </c>
      <c r="G3975" t="s">
        <v>58</v>
      </c>
      <c r="H3975" s="1">
        <v>2018</v>
      </c>
      <c r="I3975" s="2">
        <v>40500</v>
      </c>
      <c r="J3975" s="3">
        <v>5670</v>
      </c>
      <c r="K3975">
        <f>Table1[[#This Row],[Total Revenue + Open]]/Table1[[#This Row],[Qty]]</f>
        <v>0.14000000000000001</v>
      </c>
      <c r="L3975">
        <f>Table1[[#This Row],[Total Revenue + Open]]/Table1[[#This Row],[Qty]]</f>
        <v>0.14000000000000001</v>
      </c>
    </row>
    <row r="3976" spans="1:12">
      <c r="A3976" t="s">
        <v>10</v>
      </c>
      <c r="B3976" t="s">
        <v>11</v>
      </c>
      <c r="C3976" t="s">
        <v>119</v>
      </c>
      <c r="D3976" t="s">
        <v>46</v>
      </c>
      <c r="E3976" t="s">
        <v>19</v>
      </c>
      <c r="F3976" t="s">
        <v>54</v>
      </c>
      <c r="G3976" t="s">
        <v>58</v>
      </c>
      <c r="H3976" s="1">
        <v>2018</v>
      </c>
      <c r="I3976" s="2">
        <v>127500</v>
      </c>
      <c r="J3976" s="3">
        <v>17850</v>
      </c>
      <c r="K3976">
        <f>Table1[[#This Row],[Total Revenue + Open]]/Table1[[#This Row],[Qty]]</f>
        <v>0.14000000000000001</v>
      </c>
      <c r="L3976">
        <f>Table1[[#This Row],[Total Revenue + Open]]/Table1[[#This Row],[Qty]]</f>
        <v>0.14000000000000001</v>
      </c>
    </row>
    <row r="3977" spans="1:12">
      <c r="A3977" t="s">
        <v>10</v>
      </c>
      <c r="B3977" t="s">
        <v>11</v>
      </c>
      <c r="C3977" t="s">
        <v>119</v>
      </c>
      <c r="D3977" t="s">
        <v>46</v>
      </c>
      <c r="E3977" t="s">
        <v>19</v>
      </c>
      <c r="F3977" t="s">
        <v>54</v>
      </c>
      <c r="G3977" t="s">
        <v>58</v>
      </c>
      <c r="H3977" s="1">
        <v>2018</v>
      </c>
      <c r="I3977" s="2">
        <v>66000</v>
      </c>
      <c r="J3977" s="3">
        <v>9240</v>
      </c>
      <c r="K3977">
        <f>Table1[[#This Row],[Total Revenue + Open]]/Table1[[#This Row],[Qty]]</f>
        <v>0.14000000000000001</v>
      </c>
      <c r="L3977">
        <f>Table1[[#This Row],[Total Revenue + Open]]/Table1[[#This Row],[Qty]]</f>
        <v>0.14000000000000001</v>
      </c>
    </row>
    <row r="3978" spans="1:12">
      <c r="A3978" t="s">
        <v>10</v>
      </c>
      <c r="B3978" t="s">
        <v>11</v>
      </c>
      <c r="C3978" t="s">
        <v>119</v>
      </c>
      <c r="D3978" t="s">
        <v>46</v>
      </c>
      <c r="E3978" t="s">
        <v>19</v>
      </c>
      <c r="F3978" t="s">
        <v>54</v>
      </c>
      <c r="G3978" t="s">
        <v>58</v>
      </c>
      <c r="H3978" s="1">
        <v>2018</v>
      </c>
      <c r="I3978" s="2">
        <v>141000</v>
      </c>
      <c r="J3978" s="3">
        <v>19740</v>
      </c>
      <c r="K3978">
        <f>Table1[[#This Row],[Total Revenue + Open]]/Table1[[#This Row],[Qty]]</f>
        <v>0.14000000000000001</v>
      </c>
      <c r="L3978">
        <f>Table1[[#This Row],[Total Revenue + Open]]/Table1[[#This Row],[Qty]]</f>
        <v>0.14000000000000001</v>
      </c>
    </row>
    <row r="3979" spans="1:12">
      <c r="A3979" t="s">
        <v>10</v>
      </c>
      <c r="B3979" t="s">
        <v>11</v>
      </c>
      <c r="C3979" t="s">
        <v>119</v>
      </c>
      <c r="D3979" t="s">
        <v>46</v>
      </c>
      <c r="E3979" t="s">
        <v>19</v>
      </c>
      <c r="F3979" t="s">
        <v>54</v>
      </c>
      <c r="G3979" t="s">
        <v>58</v>
      </c>
      <c r="H3979" s="1">
        <v>2018</v>
      </c>
      <c r="I3979" s="2">
        <v>106000</v>
      </c>
      <c r="J3979" s="3">
        <v>14490</v>
      </c>
      <c r="K3979">
        <f>Table1[[#This Row],[Total Revenue + Open]]/Table1[[#This Row],[Qty]]</f>
        <v>0.13669811320754716</v>
      </c>
      <c r="L3979">
        <f>Table1[[#This Row],[Total Revenue + Open]]/Table1[[#This Row],[Qty]]</f>
        <v>0.13669811320754716</v>
      </c>
    </row>
    <row r="3980" spans="1:12">
      <c r="A3980" t="s">
        <v>10</v>
      </c>
      <c r="B3980" t="s">
        <v>11</v>
      </c>
      <c r="C3980" t="s">
        <v>119</v>
      </c>
      <c r="D3980" t="s">
        <v>46</v>
      </c>
      <c r="E3980" t="s">
        <v>19</v>
      </c>
      <c r="F3980" t="s">
        <v>54</v>
      </c>
      <c r="G3980" t="s">
        <v>58</v>
      </c>
      <c r="H3980" s="1">
        <v>2018</v>
      </c>
      <c r="I3980" s="2">
        <v>72000</v>
      </c>
      <c r="J3980" s="3">
        <v>10080</v>
      </c>
      <c r="K3980">
        <f>Table1[[#This Row],[Total Revenue + Open]]/Table1[[#This Row],[Qty]]</f>
        <v>0.14000000000000001</v>
      </c>
      <c r="L3980">
        <f>Table1[[#This Row],[Total Revenue + Open]]/Table1[[#This Row],[Qty]]</f>
        <v>0.14000000000000001</v>
      </c>
    </row>
    <row r="3981" spans="1:12">
      <c r="A3981" t="s">
        <v>10</v>
      </c>
      <c r="B3981" t="s">
        <v>11</v>
      </c>
      <c r="C3981" t="s">
        <v>119</v>
      </c>
      <c r="D3981" t="s">
        <v>46</v>
      </c>
      <c r="E3981" t="s">
        <v>19</v>
      </c>
      <c r="F3981" t="s">
        <v>54</v>
      </c>
      <c r="G3981" t="s">
        <v>58</v>
      </c>
      <c r="H3981" s="1">
        <v>2019</v>
      </c>
      <c r="I3981" s="2">
        <v>49000</v>
      </c>
      <c r="J3981" s="3">
        <v>6860</v>
      </c>
      <c r="K3981">
        <f>Table1[[#This Row],[Total Revenue + Open]]/Table1[[#This Row],[Qty]]</f>
        <v>0.14000000000000001</v>
      </c>
      <c r="L3981">
        <f>Table1[[#This Row],[Total Revenue + Open]]/Table1[[#This Row],[Qty]]</f>
        <v>0.14000000000000001</v>
      </c>
    </row>
    <row r="3982" spans="1:12">
      <c r="A3982" t="s">
        <v>10</v>
      </c>
      <c r="B3982" t="s">
        <v>11</v>
      </c>
      <c r="C3982" t="s">
        <v>119</v>
      </c>
      <c r="D3982" t="s">
        <v>46</v>
      </c>
      <c r="E3982" t="s">
        <v>19</v>
      </c>
      <c r="F3982" t="s">
        <v>54</v>
      </c>
      <c r="G3982" t="s">
        <v>58</v>
      </c>
      <c r="H3982" s="1">
        <v>2019</v>
      </c>
      <c r="I3982" s="2">
        <v>56500</v>
      </c>
      <c r="J3982" s="3">
        <v>7910</v>
      </c>
      <c r="K3982">
        <f>Table1[[#This Row],[Total Revenue + Open]]/Table1[[#This Row],[Qty]]</f>
        <v>0.14000000000000001</v>
      </c>
      <c r="L3982">
        <f>Table1[[#This Row],[Total Revenue + Open]]/Table1[[#This Row],[Qty]]</f>
        <v>0.14000000000000001</v>
      </c>
    </row>
    <row r="3983" spans="1:12">
      <c r="A3983" t="s">
        <v>10</v>
      </c>
      <c r="B3983" t="s">
        <v>11</v>
      </c>
      <c r="C3983" t="s">
        <v>119</v>
      </c>
      <c r="D3983" t="s">
        <v>46</v>
      </c>
      <c r="E3983" t="s">
        <v>19</v>
      </c>
      <c r="F3983" t="s">
        <v>54</v>
      </c>
      <c r="G3983" t="s">
        <v>58</v>
      </c>
      <c r="H3983" s="1">
        <v>2019</v>
      </c>
      <c r="I3983" s="2">
        <v>39500</v>
      </c>
      <c r="J3983" s="3">
        <v>5530</v>
      </c>
      <c r="K3983">
        <f>Table1[[#This Row],[Total Revenue + Open]]/Table1[[#This Row],[Qty]]</f>
        <v>0.14000000000000001</v>
      </c>
      <c r="L3983">
        <f>Table1[[#This Row],[Total Revenue + Open]]/Table1[[#This Row],[Qty]]</f>
        <v>0.14000000000000001</v>
      </c>
    </row>
    <row r="3984" spans="1:12">
      <c r="A3984" t="s">
        <v>10</v>
      </c>
      <c r="B3984" t="s">
        <v>11</v>
      </c>
      <c r="C3984" t="s">
        <v>119</v>
      </c>
      <c r="D3984" t="s">
        <v>46</v>
      </c>
      <c r="E3984" t="s">
        <v>19</v>
      </c>
      <c r="F3984" t="s">
        <v>54</v>
      </c>
      <c r="G3984" t="s">
        <v>58</v>
      </c>
      <c r="H3984" s="1">
        <v>2019</v>
      </c>
      <c r="I3984" s="2">
        <v>9000</v>
      </c>
      <c r="J3984" s="3">
        <v>1260</v>
      </c>
      <c r="K3984">
        <f>Table1[[#This Row],[Total Revenue + Open]]/Table1[[#This Row],[Qty]]</f>
        <v>0.14000000000000001</v>
      </c>
      <c r="L3984">
        <f>Table1[[#This Row],[Total Revenue + Open]]/Table1[[#This Row],[Qty]]</f>
        <v>0.14000000000000001</v>
      </c>
    </row>
    <row r="3985" spans="1:12">
      <c r="A3985" t="s">
        <v>10</v>
      </c>
      <c r="B3985" t="s">
        <v>11</v>
      </c>
      <c r="C3985" t="s">
        <v>119</v>
      </c>
      <c r="D3985" t="s">
        <v>46</v>
      </c>
      <c r="E3985" t="s">
        <v>19</v>
      </c>
      <c r="F3985" t="s">
        <v>54</v>
      </c>
      <c r="G3985" t="s">
        <v>58</v>
      </c>
      <c r="H3985" s="1">
        <v>2019</v>
      </c>
      <c r="I3985" s="2">
        <v>82500</v>
      </c>
      <c r="J3985" s="3">
        <v>11550</v>
      </c>
      <c r="K3985">
        <f>Table1[[#This Row],[Total Revenue + Open]]/Table1[[#This Row],[Qty]]</f>
        <v>0.14000000000000001</v>
      </c>
      <c r="L3985">
        <f>Table1[[#This Row],[Total Revenue + Open]]/Table1[[#This Row],[Qty]]</f>
        <v>0.14000000000000001</v>
      </c>
    </row>
    <row r="3986" spans="1:12">
      <c r="A3986" t="s">
        <v>10</v>
      </c>
      <c r="B3986" t="s">
        <v>11</v>
      </c>
      <c r="C3986" t="s">
        <v>119</v>
      </c>
      <c r="D3986" t="s">
        <v>46</v>
      </c>
      <c r="E3986" t="s">
        <v>19</v>
      </c>
      <c r="F3986" t="s">
        <v>54</v>
      </c>
      <c r="G3986" t="s">
        <v>58</v>
      </c>
      <c r="H3986" s="1">
        <v>2019</v>
      </c>
      <c r="I3986" s="2">
        <v>26500</v>
      </c>
      <c r="J3986" s="3">
        <v>3710</v>
      </c>
      <c r="K3986">
        <f>Table1[[#This Row],[Total Revenue + Open]]/Table1[[#This Row],[Qty]]</f>
        <v>0.14000000000000001</v>
      </c>
      <c r="L3986">
        <f>Table1[[#This Row],[Total Revenue + Open]]/Table1[[#This Row],[Qty]]</f>
        <v>0.14000000000000001</v>
      </c>
    </row>
    <row r="3987" spans="1:12">
      <c r="A3987" t="s">
        <v>10</v>
      </c>
      <c r="B3987" t="s">
        <v>11</v>
      </c>
      <c r="C3987" t="s">
        <v>119</v>
      </c>
      <c r="D3987" t="s">
        <v>46</v>
      </c>
      <c r="E3987" t="s">
        <v>19</v>
      </c>
      <c r="F3987" t="s">
        <v>54</v>
      </c>
      <c r="G3987" t="s">
        <v>58</v>
      </c>
      <c r="H3987" s="1">
        <v>2019</v>
      </c>
      <c r="I3987" s="2">
        <v>36500</v>
      </c>
      <c r="J3987" s="3">
        <v>5110</v>
      </c>
      <c r="K3987">
        <f>Table1[[#This Row],[Total Revenue + Open]]/Table1[[#This Row],[Qty]]</f>
        <v>0.14000000000000001</v>
      </c>
      <c r="L3987">
        <f>Table1[[#This Row],[Total Revenue + Open]]/Table1[[#This Row],[Qty]]</f>
        <v>0.14000000000000001</v>
      </c>
    </row>
    <row r="3988" spans="1:12">
      <c r="A3988" t="s">
        <v>10</v>
      </c>
      <c r="B3988" t="s">
        <v>11</v>
      </c>
      <c r="C3988" t="s">
        <v>119</v>
      </c>
      <c r="D3988" t="s">
        <v>46</v>
      </c>
      <c r="E3988" t="s">
        <v>19</v>
      </c>
      <c r="F3988" t="s">
        <v>54</v>
      </c>
      <c r="G3988" t="s">
        <v>58</v>
      </c>
      <c r="H3988" s="1">
        <v>2019</v>
      </c>
      <c r="I3988" s="2">
        <v>31000</v>
      </c>
      <c r="J3988" s="3">
        <v>4340</v>
      </c>
      <c r="K3988">
        <f>Table1[[#This Row],[Total Revenue + Open]]/Table1[[#This Row],[Qty]]</f>
        <v>0.14000000000000001</v>
      </c>
      <c r="L3988">
        <f>Table1[[#This Row],[Total Revenue + Open]]/Table1[[#This Row],[Qty]]</f>
        <v>0.14000000000000001</v>
      </c>
    </row>
    <row r="3989" spans="1:12">
      <c r="A3989" t="s">
        <v>10</v>
      </c>
      <c r="B3989" t="s">
        <v>11</v>
      </c>
      <c r="C3989" t="s">
        <v>119</v>
      </c>
      <c r="D3989" t="s">
        <v>46</v>
      </c>
      <c r="E3989" t="s">
        <v>19</v>
      </c>
      <c r="F3989" t="s">
        <v>54</v>
      </c>
      <c r="G3989" t="s">
        <v>58</v>
      </c>
      <c r="H3989" s="1">
        <v>2019</v>
      </c>
      <c r="I3989" s="2">
        <v>47500</v>
      </c>
      <c r="J3989" s="3">
        <v>6650</v>
      </c>
      <c r="K3989">
        <f>Table1[[#This Row],[Total Revenue + Open]]/Table1[[#This Row],[Qty]]</f>
        <v>0.14000000000000001</v>
      </c>
      <c r="L3989">
        <f>Table1[[#This Row],[Total Revenue + Open]]/Table1[[#This Row],[Qty]]</f>
        <v>0.14000000000000001</v>
      </c>
    </row>
    <row r="3990" spans="1:12">
      <c r="A3990" t="s">
        <v>10</v>
      </c>
      <c r="B3990" t="s">
        <v>11</v>
      </c>
      <c r="C3990" t="s">
        <v>119</v>
      </c>
      <c r="D3990" t="s">
        <v>46</v>
      </c>
      <c r="E3990" t="s">
        <v>19</v>
      </c>
      <c r="F3990" t="s">
        <v>54</v>
      </c>
      <c r="G3990" t="s">
        <v>58</v>
      </c>
      <c r="H3990" s="1">
        <v>2019</v>
      </c>
      <c r="I3990" s="2">
        <v>208500</v>
      </c>
      <c r="J3990" s="3">
        <v>29190</v>
      </c>
      <c r="K3990">
        <f>Table1[[#This Row],[Total Revenue + Open]]/Table1[[#This Row],[Qty]]</f>
        <v>0.14000000000000001</v>
      </c>
      <c r="L3990">
        <f>Table1[[#This Row],[Total Revenue + Open]]/Table1[[#This Row],[Qty]]</f>
        <v>0.14000000000000001</v>
      </c>
    </row>
    <row r="3991" spans="1:12">
      <c r="A3991" t="s">
        <v>10</v>
      </c>
      <c r="B3991" t="s">
        <v>11</v>
      </c>
      <c r="C3991" t="s">
        <v>119</v>
      </c>
      <c r="D3991" t="s">
        <v>46</v>
      </c>
      <c r="E3991" t="s">
        <v>19</v>
      </c>
      <c r="F3991" t="s">
        <v>54</v>
      </c>
      <c r="G3991" t="s">
        <v>58</v>
      </c>
      <c r="H3991" s="1">
        <v>2019</v>
      </c>
      <c r="I3991" s="2">
        <v>85000</v>
      </c>
      <c r="J3991" s="3">
        <v>11900</v>
      </c>
      <c r="K3991">
        <f>Table1[[#This Row],[Total Revenue + Open]]/Table1[[#This Row],[Qty]]</f>
        <v>0.14000000000000001</v>
      </c>
      <c r="L3991">
        <f>Table1[[#This Row],[Total Revenue + Open]]/Table1[[#This Row],[Qty]]</f>
        <v>0.14000000000000001</v>
      </c>
    </row>
    <row r="3992" spans="1:12">
      <c r="A3992" t="s">
        <v>10</v>
      </c>
      <c r="B3992" t="s">
        <v>11</v>
      </c>
      <c r="C3992" t="s">
        <v>119</v>
      </c>
      <c r="D3992" t="s">
        <v>46</v>
      </c>
      <c r="E3992" t="s">
        <v>19</v>
      </c>
      <c r="F3992" t="s">
        <v>54</v>
      </c>
      <c r="G3992" t="s">
        <v>58</v>
      </c>
      <c r="H3992" s="1">
        <v>2019</v>
      </c>
      <c r="I3992" s="2">
        <v>70000</v>
      </c>
      <c r="J3992" s="3">
        <v>9800</v>
      </c>
      <c r="K3992">
        <f>Table1[[#This Row],[Total Revenue + Open]]/Table1[[#This Row],[Qty]]</f>
        <v>0.14000000000000001</v>
      </c>
      <c r="L3992">
        <f>Table1[[#This Row],[Total Revenue + Open]]/Table1[[#This Row],[Qty]]</f>
        <v>0.14000000000000001</v>
      </c>
    </row>
    <row r="3993" spans="1:12">
      <c r="A3993" t="s">
        <v>10</v>
      </c>
      <c r="B3993" t="s">
        <v>11</v>
      </c>
      <c r="C3993" t="s">
        <v>119</v>
      </c>
      <c r="D3993" t="s">
        <v>46</v>
      </c>
      <c r="E3993" t="s">
        <v>19</v>
      </c>
      <c r="F3993" t="s">
        <v>54</v>
      </c>
      <c r="G3993" t="s">
        <v>58</v>
      </c>
      <c r="H3993" s="1">
        <v>2020</v>
      </c>
      <c r="I3993" s="2">
        <v>43500</v>
      </c>
      <c r="J3993" s="3">
        <v>6090</v>
      </c>
      <c r="K3993">
        <f>Table1[[#This Row],[Total Revenue + Open]]/Table1[[#This Row],[Qty]]</f>
        <v>0.14000000000000001</v>
      </c>
      <c r="L3993">
        <f>Table1[[#This Row],[Total Revenue + Open]]/Table1[[#This Row],[Qty]]</f>
        <v>0.14000000000000001</v>
      </c>
    </row>
    <row r="3994" spans="1:12">
      <c r="A3994" t="s">
        <v>10</v>
      </c>
      <c r="B3994" t="s">
        <v>11</v>
      </c>
      <c r="C3994" t="s">
        <v>119</v>
      </c>
      <c r="D3994" t="s">
        <v>46</v>
      </c>
      <c r="E3994" t="s">
        <v>19</v>
      </c>
      <c r="F3994" t="s">
        <v>54</v>
      </c>
      <c r="G3994" t="s">
        <v>58</v>
      </c>
      <c r="H3994" s="1">
        <v>2020</v>
      </c>
      <c r="I3994" s="2">
        <v>34500</v>
      </c>
      <c r="J3994" s="3">
        <v>4830</v>
      </c>
      <c r="K3994">
        <f>Table1[[#This Row],[Total Revenue + Open]]/Table1[[#This Row],[Qty]]</f>
        <v>0.14000000000000001</v>
      </c>
      <c r="L3994">
        <f>Table1[[#This Row],[Total Revenue + Open]]/Table1[[#This Row],[Qty]]</f>
        <v>0.14000000000000001</v>
      </c>
    </row>
    <row r="3995" spans="1:12">
      <c r="A3995" t="s">
        <v>10</v>
      </c>
      <c r="B3995" t="s">
        <v>11</v>
      </c>
      <c r="C3995" t="s">
        <v>119</v>
      </c>
      <c r="D3995" t="s">
        <v>46</v>
      </c>
      <c r="E3995" t="s">
        <v>19</v>
      </c>
      <c r="F3995" t="s">
        <v>54</v>
      </c>
      <c r="G3995" t="s">
        <v>58</v>
      </c>
      <c r="H3995" s="1">
        <v>2020</v>
      </c>
      <c r="I3995" s="2">
        <v>32000</v>
      </c>
      <c r="J3995" s="3">
        <v>4480</v>
      </c>
      <c r="K3995">
        <f>Table1[[#This Row],[Total Revenue + Open]]/Table1[[#This Row],[Qty]]</f>
        <v>0.14000000000000001</v>
      </c>
      <c r="L3995">
        <f>Table1[[#This Row],[Total Revenue + Open]]/Table1[[#This Row],[Qty]]</f>
        <v>0.14000000000000001</v>
      </c>
    </row>
    <row r="3996" spans="1:12">
      <c r="A3996" t="s">
        <v>10</v>
      </c>
      <c r="B3996" t="s">
        <v>11</v>
      </c>
      <c r="C3996" t="s">
        <v>119</v>
      </c>
      <c r="D3996" t="s">
        <v>46</v>
      </c>
      <c r="E3996" t="s">
        <v>19</v>
      </c>
      <c r="F3996" t="s">
        <v>54</v>
      </c>
      <c r="G3996" t="s">
        <v>58</v>
      </c>
      <c r="H3996" s="1">
        <v>2020</v>
      </c>
      <c r="I3996" s="2">
        <v>32000</v>
      </c>
      <c r="J3996" s="3">
        <v>4480</v>
      </c>
      <c r="K3996">
        <f>Table1[[#This Row],[Total Revenue + Open]]/Table1[[#This Row],[Qty]]</f>
        <v>0.14000000000000001</v>
      </c>
      <c r="L3996">
        <f>Table1[[#This Row],[Total Revenue + Open]]/Table1[[#This Row],[Qty]]</f>
        <v>0.14000000000000001</v>
      </c>
    </row>
    <row r="3997" spans="1:12">
      <c r="A3997" t="s">
        <v>10</v>
      </c>
      <c r="B3997" t="s">
        <v>11</v>
      </c>
      <c r="C3997" t="s">
        <v>119</v>
      </c>
      <c r="D3997" t="s">
        <v>46</v>
      </c>
      <c r="E3997" t="s">
        <v>19</v>
      </c>
      <c r="F3997" t="s">
        <v>54</v>
      </c>
      <c r="G3997" t="s">
        <v>58</v>
      </c>
      <c r="H3997" s="1">
        <v>2020</v>
      </c>
      <c r="I3997" s="2">
        <v>12000</v>
      </c>
      <c r="J3997" s="3">
        <v>1680</v>
      </c>
      <c r="K3997">
        <f>Table1[[#This Row],[Total Revenue + Open]]/Table1[[#This Row],[Qty]]</f>
        <v>0.14000000000000001</v>
      </c>
      <c r="L3997">
        <f>Table1[[#This Row],[Total Revenue + Open]]/Table1[[#This Row],[Qty]]</f>
        <v>0.14000000000000001</v>
      </c>
    </row>
    <row r="3998" spans="1:12">
      <c r="A3998" t="s">
        <v>10</v>
      </c>
      <c r="B3998" t="s">
        <v>11</v>
      </c>
      <c r="C3998" t="s">
        <v>119</v>
      </c>
      <c r="D3998" t="s">
        <v>46</v>
      </c>
      <c r="E3998" t="s">
        <v>19</v>
      </c>
      <c r="F3998" t="s">
        <v>54</v>
      </c>
      <c r="G3998" t="s">
        <v>58</v>
      </c>
      <c r="H3998" s="1">
        <v>2020</v>
      </c>
      <c r="I3998" s="2">
        <v>7000</v>
      </c>
      <c r="J3998" s="3">
        <v>980</v>
      </c>
      <c r="K3998">
        <f>Table1[[#This Row],[Total Revenue + Open]]/Table1[[#This Row],[Qty]]</f>
        <v>0.14000000000000001</v>
      </c>
      <c r="L3998">
        <f>Table1[[#This Row],[Total Revenue + Open]]/Table1[[#This Row],[Qty]]</f>
        <v>0.14000000000000001</v>
      </c>
    </row>
    <row r="3999" spans="1:12">
      <c r="A3999" t="s">
        <v>10</v>
      </c>
      <c r="B3999" t="s">
        <v>11</v>
      </c>
      <c r="C3999" t="s">
        <v>119</v>
      </c>
      <c r="D3999" t="s">
        <v>46</v>
      </c>
      <c r="E3999" t="s">
        <v>19</v>
      </c>
      <c r="F3999" t="s">
        <v>54</v>
      </c>
      <c r="G3999" t="s">
        <v>58</v>
      </c>
      <c r="H3999" s="1">
        <v>2020</v>
      </c>
      <c r="I3999" s="2">
        <v>24500</v>
      </c>
      <c r="J3999" s="3">
        <v>3430</v>
      </c>
      <c r="K3999">
        <f>Table1[[#This Row],[Total Revenue + Open]]/Table1[[#This Row],[Qty]]</f>
        <v>0.14000000000000001</v>
      </c>
      <c r="L3999">
        <f>Table1[[#This Row],[Total Revenue + Open]]/Table1[[#This Row],[Qty]]</f>
        <v>0.14000000000000001</v>
      </c>
    </row>
    <row r="4000" spans="1:12">
      <c r="A4000" t="s">
        <v>10</v>
      </c>
      <c r="B4000" t="s">
        <v>11</v>
      </c>
      <c r="C4000" t="s">
        <v>119</v>
      </c>
      <c r="D4000" t="s">
        <v>46</v>
      </c>
      <c r="E4000" t="s">
        <v>19</v>
      </c>
      <c r="F4000" t="s">
        <v>54</v>
      </c>
      <c r="G4000" t="s">
        <v>58</v>
      </c>
      <c r="H4000" s="1">
        <v>2020</v>
      </c>
      <c r="I4000" s="2">
        <v>45000</v>
      </c>
      <c r="J4000" s="3">
        <v>6300</v>
      </c>
      <c r="K4000">
        <f>Table1[[#This Row],[Total Revenue + Open]]/Table1[[#This Row],[Qty]]</f>
        <v>0.14000000000000001</v>
      </c>
      <c r="L4000">
        <f>Table1[[#This Row],[Total Revenue + Open]]/Table1[[#This Row],[Qty]]</f>
        <v>0.14000000000000001</v>
      </c>
    </row>
    <row r="4001" spans="1:12">
      <c r="A4001" t="s">
        <v>10</v>
      </c>
      <c r="B4001" t="s">
        <v>11</v>
      </c>
      <c r="C4001" t="s">
        <v>119</v>
      </c>
      <c r="D4001" t="s">
        <v>46</v>
      </c>
      <c r="E4001" t="s">
        <v>19</v>
      </c>
      <c r="F4001" t="s">
        <v>54</v>
      </c>
      <c r="G4001" t="s">
        <v>58</v>
      </c>
      <c r="H4001" s="1">
        <v>2020</v>
      </c>
      <c r="I4001" s="2">
        <v>42500</v>
      </c>
      <c r="J4001" s="3">
        <v>5950</v>
      </c>
      <c r="K4001">
        <f>Table1[[#This Row],[Total Revenue + Open]]/Table1[[#This Row],[Qty]]</f>
        <v>0.14000000000000001</v>
      </c>
      <c r="L4001">
        <f>Table1[[#This Row],[Total Revenue + Open]]/Table1[[#This Row],[Qty]]</f>
        <v>0.14000000000000001</v>
      </c>
    </row>
    <row r="4002" spans="1:12">
      <c r="A4002" t="s">
        <v>10</v>
      </c>
      <c r="B4002" t="s">
        <v>11</v>
      </c>
      <c r="C4002" t="s">
        <v>119</v>
      </c>
      <c r="D4002" t="s">
        <v>46</v>
      </c>
      <c r="E4002" t="s">
        <v>19</v>
      </c>
      <c r="F4002" t="s">
        <v>54</v>
      </c>
      <c r="G4002" t="s">
        <v>58</v>
      </c>
      <c r="H4002" s="1">
        <v>2020</v>
      </c>
      <c r="I4002" s="2">
        <v>85000</v>
      </c>
      <c r="J4002" s="3">
        <v>11900</v>
      </c>
      <c r="K4002">
        <f>Table1[[#This Row],[Total Revenue + Open]]/Table1[[#This Row],[Qty]]</f>
        <v>0.14000000000000001</v>
      </c>
      <c r="L4002">
        <f>Table1[[#This Row],[Total Revenue + Open]]/Table1[[#This Row],[Qty]]</f>
        <v>0.14000000000000001</v>
      </c>
    </row>
    <row r="4003" spans="1:12">
      <c r="A4003" t="s">
        <v>10</v>
      </c>
      <c r="B4003" t="s">
        <v>11</v>
      </c>
      <c r="C4003" t="s">
        <v>119</v>
      </c>
      <c r="D4003" t="s">
        <v>46</v>
      </c>
      <c r="E4003" t="s">
        <v>19</v>
      </c>
      <c r="F4003" t="s">
        <v>54</v>
      </c>
      <c r="G4003" t="s">
        <v>58</v>
      </c>
      <c r="H4003" s="1">
        <v>2020</v>
      </c>
      <c r="I4003" s="2">
        <v>59000</v>
      </c>
      <c r="J4003" s="3">
        <v>8260</v>
      </c>
      <c r="K4003">
        <f>Table1[[#This Row],[Total Revenue + Open]]/Table1[[#This Row],[Qty]]</f>
        <v>0.14000000000000001</v>
      </c>
      <c r="L4003">
        <f>Table1[[#This Row],[Total Revenue + Open]]/Table1[[#This Row],[Qty]]</f>
        <v>0.14000000000000001</v>
      </c>
    </row>
    <row r="4004" spans="1:12">
      <c r="A4004" t="s">
        <v>10</v>
      </c>
      <c r="B4004" t="s">
        <v>11</v>
      </c>
      <c r="C4004" t="s">
        <v>119</v>
      </c>
      <c r="D4004" t="s">
        <v>46</v>
      </c>
      <c r="E4004" t="s">
        <v>19</v>
      </c>
      <c r="F4004" t="s">
        <v>54</v>
      </c>
      <c r="G4004" t="s">
        <v>58</v>
      </c>
      <c r="H4004" s="1">
        <v>2020</v>
      </c>
      <c r="I4004" s="2">
        <v>50500</v>
      </c>
      <c r="J4004" s="3">
        <v>7070</v>
      </c>
      <c r="K4004">
        <f>Table1[[#This Row],[Total Revenue + Open]]/Table1[[#This Row],[Qty]]</f>
        <v>0.14000000000000001</v>
      </c>
      <c r="L4004">
        <f>Table1[[#This Row],[Total Revenue + Open]]/Table1[[#This Row],[Qty]]</f>
        <v>0.14000000000000001</v>
      </c>
    </row>
    <row r="4005" spans="1:12">
      <c r="A4005" t="s">
        <v>10</v>
      </c>
      <c r="B4005" t="s">
        <v>11</v>
      </c>
      <c r="C4005" t="s">
        <v>119</v>
      </c>
      <c r="D4005" t="s">
        <v>46</v>
      </c>
      <c r="E4005" t="s">
        <v>19</v>
      </c>
      <c r="F4005" t="s">
        <v>54</v>
      </c>
      <c r="G4005" t="s">
        <v>58</v>
      </c>
      <c r="H4005" s="1">
        <v>2021</v>
      </c>
      <c r="I4005" s="2">
        <v>60500</v>
      </c>
      <c r="J4005" s="3">
        <v>8470</v>
      </c>
      <c r="K4005">
        <f>Table1[[#This Row],[Total Revenue + Open]]/Table1[[#This Row],[Qty]]</f>
        <v>0.14000000000000001</v>
      </c>
      <c r="L4005">
        <f>Table1[[#This Row],[Total Revenue + Open]]/Table1[[#This Row],[Qty]]</f>
        <v>0.14000000000000001</v>
      </c>
    </row>
    <row r="4006" spans="1:12">
      <c r="A4006" t="s">
        <v>10</v>
      </c>
      <c r="B4006" t="s">
        <v>11</v>
      </c>
      <c r="C4006" t="s">
        <v>119</v>
      </c>
      <c r="D4006" t="s">
        <v>46</v>
      </c>
      <c r="E4006" t="s">
        <v>19</v>
      </c>
      <c r="F4006" t="s">
        <v>54</v>
      </c>
      <c r="G4006" t="s">
        <v>58</v>
      </c>
      <c r="H4006" s="1">
        <v>2021</v>
      </c>
      <c r="I4006" s="2">
        <v>19500</v>
      </c>
      <c r="J4006" s="3">
        <v>2730</v>
      </c>
      <c r="K4006">
        <f>Table1[[#This Row],[Total Revenue + Open]]/Table1[[#This Row],[Qty]]</f>
        <v>0.14000000000000001</v>
      </c>
      <c r="L4006">
        <f>Table1[[#This Row],[Total Revenue + Open]]/Table1[[#This Row],[Qty]]</f>
        <v>0.14000000000000001</v>
      </c>
    </row>
    <row r="4007" spans="1:12">
      <c r="A4007" t="s">
        <v>10</v>
      </c>
      <c r="B4007" t="s">
        <v>11</v>
      </c>
      <c r="C4007" t="s">
        <v>119</v>
      </c>
      <c r="D4007" t="s">
        <v>46</v>
      </c>
      <c r="E4007" t="s">
        <v>19</v>
      </c>
      <c r="F4007" t="s">
        <v>54</v>
      </c>
      <c r="G4007" t="s">
        <v>58</v>
      </c>
      <c r="H4007" s="1">
        <v>2021</v>
      </c>
      <c r="I4007" s="2">
        <v>47000</v>
      </c>
      <c r="J4007" s="3">
        <v>6580</v>
      </c>
      <c r="K4007">
        <f>Table1[[#This Row],[Total Revenue + Open]]/Table1[[#This Row],[Qty]]</f>
        <v>0.14000000000000001</v>
      </c>
      <c r="L4007">
        <f>Table1[[#This Row],[Total Revenue + Open]]/Table1[[#This Row],[Qty]]</f>
        <v>0.14000000000000001</v>
      </c>
    </row>
    <row r="4008" spans="1:12">
      <c r="A4008" t="s">
        <v>10</v>
      </c>
      <c r="B4008" t="s">
        <v>11</v>
      </c>
      <c r="C4008" t="s">
        <v>119</v>
      </c>
      <c r="D4008" t="s">
        <v>46</v>
      </c>
      <c r="E4008" t="s">
        <v>19</v>
      </c>
      <c r="F4008" t="s">
        <v>54</v>
      </c>
      <c r="G4008" t="s">
        <v>58</v>
      </c>
      <c r="H4008" s="1">
        <v>2021</v>
      </c>
      <c r="I4008" s="2">
        <v>36000</v>
      </c>
      <c r="J4008" s="3">
        <v>5040</v>
      </c>
      <c r="K4008">
        <f>Table1[[#This Row],[Total Revenue + Open]]/Table1[[#This Row],[Qty]]</f>
        <v>0.14000000000000001</v>
      </c>
      <c r="L4008">
        <f>Table1[[#This Row],[Total Revenue + Open]]/Table1[[#This Row],[Qty]]</f>
        <v>0.14000000000000001</v>
      </c>
    </row>
    <row r="4009" spans="1:12">
      <c r="A4009" t="s">
        <v>10</v>
      </c>
      <c r="B4009" t="s">
        <v>11</v>
      </c>
      <c r="C4009" t="s">
        <v>119</v>
      </c>
      <c r="D4009" t="s">
        <v>46</v>
      </c>
      <c r="E4009" t="s">
        <v>19</v>
      </c>
      <c r="F4009" t="s">
        <v>54</v>
      </c>
      <c r="G4009" t="s">
        <v>58</v>
      </c>
      <c r="H4009" s="1">
        <v>2021</v>
      </c>
      <c r="I4009" s="2">
        <v>41500</v>
      </c>
      <c r="J4009" s="3">
        <v>5810</v>
      </c>
      <c r="K4009">
        <f>Table1[[#This Row],[Total Revenue + Open]]/Table1[[#This Row],[Qty]]</f>
        <v>0.14000000000000001</v>
      </c>
      <c r="L4009">
        <f>Table1[[#This Row],[Total Revenue + Open]]/Table1[[#This Row],[Qty]]</f>
        <v>0.14000000000000001</v>
      </c>
    </row>
    <row r="4010" spans="1:12">
      <c r="A4010" t="s">
        <v>10</v>
      </c>
      <c r="B4010" t="s">
        <v>11</v>
      </c>
      <c r="C4010" t="s">
        <v>119</v>
      </c>
      <c r="D4010" t="s">
        <v>46</v>
      </c>
      <c r="E4010" t="s">
        <v>19</v>
      </c>
      <c r="F4010" t="s">
        <v>54</v>
      </c>
      <c r="G4010" t="s">
        <v>58</v>
      </c>
      <c r="H4010" s="1">
        <v>2021</v>
      </c>
      <c r="I4010" s="2">
        <v>33000</v>
      </c>
      <c r="J4010" s="3">
        <v>4620</v>
      </c>
      <c r="K4010">
        <f>Table1[[#This Row],[Total Revenue + Open]]/Table1[[#This Row],[Qty]]</f>
        <v>0.14000000000000001</v>
      </c>
      <c r="L4010">
        <f>Table1[[#This Row],[Total Revenue + Open]]/Table1[[#This Row],[Qty]]</f>
        <v>0.14000000000000001</v>
      </c>
    </row>
    <row r="4011" spans="1:12">
      <c r="A4011" t="s">
        <v>10</v>
      </c>
      <c r="B4011" t="s">
        <v>11</v>
      </c>
      <c r="C4011" t="s">
        <v>119</v>
      </c>
      <c r="D4011" t="s">
        <v>46</v>
      </c>
      <c r="E4011" t="s">
        <v>19</v>
      </c>
      <c r="F4011" t="s">
        <v>54</v>
      </c>
      <c r="G4011" t="s">
        <v>58</v>
      </c>
      <c r="H4011" s="1">
        <v>2021</v>
      </c>
      <c r="I4011" s="2">
        <v>36500</v>
      </c>
      <c r="J4011" s="3">
        <v>5110</v>
      </c>
      <c r="K4011">
        <f>Table1[[#This Row],[Total Revenue + Open]]/Table1[[#This Row],[Qty]]</f>
        <v>0.14000000000000001</v>
      </c>
      <c r="L4011">
        <f>Table1[[#This Row],[Total Revenue + Open]]/Table1[[#This Row],[Qty]]</f>
        <v>0.14000000000000001</v>
      </c>
    </row>
    <row r="4012" spans="1:12">
      <c r="A4012" t="s">
        <v>10</v>
      </c>
      <c r="B4012" t="s">
        <v>11</v>
      </c>
      <c r="C4012" t="s">
        <v>119</v>
      </c>
      <c r="D4012" t="s">
        <v>46</v>
      </c>
      <c r="E4012" t="s">
        <v>19</v>
      </c>
      <c r="F4012" t="s">
        <v>54</v>
      </c>
      <c r="G4012" t="s">
        <v>58</v>
      </c>
      <c r="H4012" s="1">
        <v>2021</v>
      </c>
      <c r="I4012" s="2">
        <v>56000</v>
      </c>
      <c r="J4012" s="3">
        <v>7840</v>
      </c>
      <c r="K4012">
        <f>Table1[[#This Row],[Total Revenue + Open]]/Table1[[#This Row],[Qty]]</f>
        <v>0.14000000000000001</v>
      </c>
      <c r="L4012">
        <f>Table1[[#This Row],[Total Revenue + Open]]/Table1[[#This Row],[Qty]]</f>
        <v>0.14000000000000001</v>
      </c>
    </row>
    <row r="4013" spans="1:12">
      <c r="A4013" t="s">
        <v>10</v>
      </c>
      <c r="B4013" t="s">
        <v>11</v>
      </c>
      <c r="C4013" t="s">
        <v>119</v>
      </c>
      <c r="D4013" t="s">
        <v>46</v>
      </c>
      <c r="E4013" t="s">
        <v>19</v>
      </c>
      <c r="F4013" t="s">
        <v>54</v>
      </c>
      <c r="G4013" t="s">
        <v>58</v>
      </c>
      <c r="H4013" s="1">
        <v>2021</v>
      </c>
      <c r="I4013" s="2">
        <v>27000</v>
      </c>
      <c r="J4013" s="3">
        <v>3780</v>
      </c>
      <c r="K4013">
        <f>Table1[[#This Row],[Total Revenue + Open]]/Table1[[#This Row],[Qty]]</f>
        <v>0.14000000000000001</v>
      </c>
      <c r="L4013">
        <f>Table1[[#This Row],[Total Revenue + Open]]/Table1[[#This Row],[Qty]]</f>
        <v>0.14000000000000001</v>
      </c>
    </row>
    <row r="4014" spans="1:12">
      <c r="A4014" t="s">
        <v>10</v>
      </c>
      <c r="B4014" t="s">
        <v>11</v>
      </c>
      <c r="C4014" t="s">
        <v>119</v>
      </c>
      <c r="D4014" t="s">
        <v>46</v>
      </c>
      <c r="E4014" t="s">
        <v>19</v>
      </c>
      <c r="F4014" t="s">
        <v>54</v>
      </c>
      <c r="G4014" t="s">
        <v>58</v>
      </c>
      <c r="H4014" s="1">
        <v>2021</v>
      </c>
      <c r="I4014" s="2">
        <v>14000</v>
      </c>
      <c r="J4014" s="3">
        <v>1960</v>
      </c>
      <c r="K4014">
        <f>Table1[[#This Row],[Total Revenue + Open]]/Table1[[#This Row],[Qty]]</f>
        <v>0.14000000000000001</v>
      </c>
      <c r="L4014">
        <f>Table1[[#This Row],[Total Revenue + Open]]/Table1[[#This Row],[Qty]]</f>
        <v>0.14000000000000001</v>
      </c>
    </row>
    <row r="4015" spans="1:12">
      <c r="A4015" t="s">
        <v>10</v>
      </c>
      <c r="B4015" t="s">
        <v>11</v>
      </c>
      <c r="C4015" t="s">
        <v>119</v>
      </c>
      <c r="D4015" t="s">
        <v>46</v>
      </c>
      <c r="E4015" t="s">
        <v>19</v>
      </c>
      <c r="F4015" t="s">
        <v>54</v>
      </c>
      <c r="G4015" t="s">
        <v>58</v>
      </c>
      <c r="H4015" s="1">
        <v>2021</v>
      </c>
      <c r="I4015" s="2">
        <v>13500</v>
      </c>
      <c r="J4015" s="3">
        <v>1890</v>
      </c>
      <c r="K4015">
        <f>Table1[[#This Row],[Total Revenue + Open]]/Table1[[#This Row],[Qty]]</f>
        <v>0.14000000000000001</v>
      </c>
      <c r="L4015">
        <f>Table1[[#This Row],[Total Revenue + Open]]/Table1[[#This Row],[Qty]]</f>
        <v>0.14000000000000001</v>
      </c>
    </row>
    <row r="4016" spans="1:12">
      <c r="A4016" t="s">
        <v>10</v>
      </c>
      <c r="B4016" t="s">
        <v>11</v>
      </c>
      <c r="C4016" t="s">
        <v>119</v>
      </c>
      <c r="D4016" t="s">
        <v>46</v>
      </c>
      <c r="E4016" t="s">
        <v>19</v>
      </c>
      <c r="F4016" t="s">
        <v>54</v>
      </c>
      <c r="G4016" t="s">
        <v>58</v>
      </c>
      <c r="H4016" s="1">
        <v>2021</v>
      </c>
      <c r="I4016" s="2">
        <v>13500</v>
      </c>
      <c r="J4016" s="3">
        <v>1890</v>
      </c>
      <c r="K4016">
        <f>Table1[[#This Row],[Total Revenue + Open]]/Table1[[#This Row],[Qty]]</f>
        <v>0.14000000000000001</v>
      </c>
      <c r="L4016">
        <f>Table1[[#This Row],[Total Revenue + Open]]/Table1[[#This Row],[Qty]]</f>
        <v>0.14000000000000001</v>
      </c>
    </row>
    <row r="4017" spans="1:12" hidden="1">
      <c r="A4017" t="s">
        <v>544</v>
      </c>
      <c r="B4017" t="s">
        <v>11</v>
      </c>
      <c r="C4017" t="s">
        <v>119</v>
      </c>
      <c r="D4017" t="s">
        <v>592</v>
      </c>
      <c r="E4017" t="s">
        <v>15</v>
      </c>
      <c r="F4017" t="s">
        <v>16</v>
      </c>
      <c r="G4017" t="s">
        <v>18</v>
      </c>
      <c r="H4017" s="1">
        <v>2022</v>
      </c>
      <c r="I4017" s="2">
        <v>850</v>
      </c>
      <c r="J4017" s="3">
        <v>1904</v>
      </c>
      <c r="K4017">
        <f>Table1[[#This Row],[Total Revenue + Open]]/Table1[[#This Row],[Qty]]</f>
        <v>2.2400000000000002</v>
      </c>
      <c r="L4017">
        <f>Table1[[#This Row],[Total Revenue + Open]]/Table1[[#This Row],[Qty]]</f>
        <v>2.2400000000000002</v>
      </c>
    </row>
    <row r="4018" spans="1:12" hidden="1">
      <c r="A4018" t="s">
        <v>544</v>
      </c>
      <c r="B4018" t="s">
        <v>11</v>
      </c>
      <c r="C4018" t="s">
        <v>119</v>
      </c>
      <c r="D4018" t="s">
        <v>580</v>
      </c>
      <c r="E4018" t="s">
        <v>15</v>
      </c>
      <c r="F4018" t="s">
        <v>36</v>
      </c>
      <c r="G4018" t="s">
        <v>384</v>
      </c>
      <c r="H4018" s="1">
        <v>2022</v>
      </c>
      <c r="I4018" s="2">
        <v>1385</v>
      </c>
      <c r="J4018" s="3">
        <v>1883.75</v>
      </c>
      <c r="K4018">
        <f>Table1[[#This Row],[Total Revenue + Open]]/Table1[[#This Row],[Qty]]</f>
        <v>1.3601083032490975</v>
      </c>
      <c r="L4018">
        <f>Table1[[#This Row],[Total Revenue + Open]]/Table1[[#This Row],[Qty]]</f>
        <v>1.3601083032490975</v>
      </c>
    </row>
    <row r="4019" spans="1:12" hidden="1">
      <c r="A4019" t="s">
        <v>544</v>
      </c>
      <c r="B4019" t="s">
        <v>11</v>
      </c>
      <c r="C4019" t="s">
        <v>119</v>
      </c>
      <c r="D4019" t="s">
        <v>580</v>
      </c>
      <c r="E4019" t="s">
        <v>15</v>
      </c>
      <c r="F4019" t="s">
        <v>36</v>
      </c>
      <c r="G4019" t="s">
        <v>385</v>
      </c>
      <c r="H4019" s="1">
        <v>2022</v>
      </c>
      <c r="I4019" s="2">
        <v>1385</v>
      </c>
      <c r="J4019" s="3">
        <v>1883.75</v>
      </c>
      <c r="K4019">
        <f>Table1[[#This Row],[Total Revenue + Open]]/Table1[[#This Row],[Qty]]</f>
        <v>1.3601083032490975</v>
      </c>
      <c r="L4019">
        <f>Table1[[#This Row],[Total Revenue + Open]]/Table1[[#This Row],[Qty]]</f>
        <v>1.3601083032490975</v>
      </c>
    </row>
    <row r="4020" spans="1:12" hidden="1">
      <c r="A4020" t="s">
        <v>544</v>
      </c>
      <c r="B4020" t="s">
        <v>11</v>
      </c>
      <c r="C4020" t="s">
        <v>119</v>
      </c>
      <c r="D4020" t="s">
        <v>592</v>
      </c>
      <c r="E4020" t="s">
        <v>15</v>
      </c>
      <c r="F4020" t="s">
        <v>36</v>
      </c>
      <c r="G4020" t="s">
        <v>384</v>
      </c>
      <c r="H4020" s="1">
        <v>2022</v>
      </c>
      <c r="I4020" s="2">
        <v>1335</v>
      </c>
      <c r="J4020" s="3">
        <v>1815.25</v>
      </c>
      <c r="K4020">
        <f>Table1[[#This Row],[Total Revenue + Open]]/Table1[[#This Row],[Qty]]</f>
        <v>1.3597378277153558</v>
      </c>
      <c r="L4020">
        <f>Table1[[#This Row],[Total Revenue + Open]]/Table1[[#This Row],[Qty]]</f>
        <v>1.3597378277153558</v>
      </c>
    </row>
    <row r="4021" spans="1:12">
      <c r="A4021" t="s">
        <v>10</v>
      </c>
      <c r="B4021" t="s">
        <v>11</v>
      </c>
      <c r="C4021" t="s">
        <v>119</v>
      </c>
      <c r="D4021" t="s">
        <v>46</v>
      </c>
      <c r="E4021" t="s">
        <v>19</v>
      </c>
      <c r="F4021" t="s">
        <v>54</v>
      </c>
      <c r="G4021" t="s">
        <v>59</v>
      </c>
      <c r="H4021" s="1">
        <v>2020</v>
      </c>
      <c r="I4021" s="2">
        <v>10000</v>
      </c>
      <c r="J4021" s="3">
        <v>1400</v>
      </c>
      <c r="K4021">
        <f>Table1[[#This Row],[Total Revenue + Open]]/Table1[[#This Row],[Qty]]</f>
        <v>0.14000000000000001</v>
      </c>
      <c r="L4021">
        <f>Table1[[#This Row],[Total Revenue + Open]]/Table1[[#This Row],[Qty]]</f>
        <v>0.14000000000000001</v>
      </c>
    </row>
    <row r="4022" spans="1:12">
      <c r="A4022" t="s">
        <v>10</v>
      </c>
      <c r="B4022" t="s">
        <v>11</v>
      </c>
      <c r="C4022" t="s">
        <v>119</v>
      </c>
      <c r="D4022" t="s">
        <v>46</v>
      </c>
      <c r="E4022" t="s">
        <v>19</v>
      </c>
      <c r="F4022" t="s">
        <v>54</v>
      </c>
      <c r="G4022" t="s">
        <v>59</v>
      </c>
      <c r="H4022" s="1">
        <v>2020</v>
      </c>
      <c r="I4022" s="2">
        <v>4500</v>
      </c>
      <c r="J4022" s="3">
        <v>630</v>
      </c>
      <c r="K4022">
        <f>Table1[[#This Row],[Total Revenue + Open]]/Table1[[#This Row],[Qty]]</f>
        <v>0.14000000000000001</v>
      </c>
      <c r="L4022">
        <f>Table1[[#This Row],[Total Revenue + Open]]/Table1[[#This Row],[Qty]]</f>
        <v>0.14000000000000001</v>
      </c>
    </row>
    <row r="4023" spans="1:12">
      <c r="A4023" t="s">
        <v>10</v>
      </c>
      <c r="B4023" t="s">
        <v>11</v>
      </c>
      <c r="C4023" t="s">
        <v>119</v>
      </c>
      <c r="D4023" t="s">
        <v>46</v>
      </c>
      <c r="E4023" t="s">
        <v>19</v>
      </c>
      <c r="F4023" t="s">
        <v>54</v>
      </c>
      <c r="G4023" t="s">
        <v>59</v>
      </c>
      <c r="H4023" s="1">
        <v>2021</v>
      </c>
      <c r="I4023" s="2">
        <v>2500</v>
      </c>
      <c r="J4023" s="3">
        <v>350</v>
      </c>
      <c r="K4023">
        <f>Table1[[#This Row],[Total Revenue + Open]]/Table1[[#This Row],[Qty]]</f>
        <v>0.14000000000000001</v>
      </c>
      <c r="L4023">
        <f>Table1[[#This Row],[Total Revenue + Open]]/Table1[[#This Row],[Qty]]</f>
        <v>0.14000000000000001</v>
      </c>
    </row>
    <row r="4024" spans="1:12">
      <c r="A4024" t="s">
        <v>10</v>
      </c>
      <c r="B4024" t="s">
        <v>11</v>
      </c>
      <c r="C4024" t="s">
        <v>119</v>
      </c>
      <c r="D4024" t="s">
        <v>46</v>
      </c>
      <c r="E4024" t="s">
        <v>19</v>
      </c>
      <c r="F4024" t="s">
        <v>54</v>
      </c>
      <c r="G4024" t="s">
        <v>59</v>
      </c>
      <c r="H4024" s="1">
        <v>2021</v>
      </c>
      <c r="I4024" s="2">
        <v>3000</v>
      </c>
      <c r="J4024" s="3">
        <v>420</v>
      </c>
      <c r="K4024">
        <f>Table1[[#This Row],[Total Revenue + Open]]/Table1[[#This Row],[Qty]]</f>
        <v>0.14000000000000001</v>
      </c>
      <c r="L4024">
        <f>Table1[[#This Row],[Total Revenue + Open]]/Table1[[#This Row],[Qty]]</f>
        <v>0.14000000000000001</v>
      </c>
    </row>
    <row r="4025" spans="1:12">
      <c r="A4025" t="s">
        <v>10</v>
      </c>
      <c r="B4025" t="s">
        <v>11</v>
      </c>
      <c r="C4025" t="s">
        <v>119</v>
      </c>
      <c r="D4025" t="s">
        <v>46</v>
      </c>
      <c r="E4025" t="s">
        <v>19</v>
      </c>
      <c r="F4025" t="s">
        <v>54</v>
      </c>
      <c r="G4025" t="s">
        <v>59</v>
      </c>
      <c r="H4025" s="1">
        <v>2021</v>
      </c>
      <c r="I4025" s="2">
        <v>2500</v>
      </c>
      <c r="J4025" s="3">
        <v>350</v>
      </c>
      <c r="K4025">
        <f>Table1[[#This Row],[Total Revenue + Open]]/Table1[[#This Row],[Qty]]</f>
        <v>0.14000000000000001</v>
      </c>
      <c r="L4025">
        <f>Table1[[#This Row],[Total Revenue + Open]]/Table1[[#This Row],[Qty]]</f>
        <v>0.14000000000000001</v>
      </c>
    </row>
    <row r="4026" spans="1:12">
      <c r="A4026" t="s">
        <v>10</v>
      </c>
      <c r="B4026" t="s">
        <v>11</v>
      </c>
      <c r="C4026" t="s">
        <v>119</v>
      </c>
      <c r="D4026" t="s">
        <v>46</v>
      </c>
      <c r="E4026" t="s">
        <v>19</v>
      </c>
      <c r="F4026" t="s">
        <v>54</v>
      </c>
      <c r="G4026" t="s">
        <v>59</v>
      </c>
      <c r="H4026" s="1">
        <v>2017</v>
      </c>
      <c r="I4026" s="2">
        <v>18200</v>
      </c>
      <c r="J4026" s="3">
        <v>2548</v>
      </c>
      <c r="K4026">
        <f>Table1[[#This Row],[Total Revenue + Open]]/Table1[[#This Row],[Qty]]</f>
        <v>0.14000000000000001</v>
      </c>
      <c r="L4026">
        <f>Table1[[#This Row],[Total Revenue + Open]]/Table1[[#This Row],[Qty]]</f>
        <v>0.14000000000000001</v>
      </c>
    </row>
    <row r="4027" spans="1:12">
      <c r="A4027" t="s">
        <v>10</v>
      </c>
      <c r="B4027" t="s">
        <v>11</v>
      </c>
      <c r="C4027" t="s">
        <v>119</v>
      </c>
      <c r="D4027" t="s">
        <v>46</v>
      </c>
      <c r="E4027" t="s">
        <v>19</v>
      </c>
      <c r="F4027" t="s">
        <v>54</v>
      </c>
      <c r="G4027" t="s">
        <v>59</v>
      </c>
      <c r="H4027" s="1">
        <v>2017</v>
      </c>
      <c r="I4027" s="2">
        <v>15900</v>
      </c>
      <c r="J4027" s="3">
        <v>2226</v>
      </c>
      <c r="K4027">
        <f>Table1[[#This Row],[Total Revenue + Open]]/Table1[[#This Row],[Qty]]</f>
        <v>0.14000000000000001</v>
      </c>
      <c r="L4027">
        <f>Table1[[#This Row],[Total Revenue + Open]]/Table1[[#This Row],[Qty]]</f>
        <v>0.14000000000000001</v>
      </c>
    </row>
    <row r="4028" spans="1:12">
      <c r="A4028" t="s">
        <v>10</v>
      </c>
      <c r="B4028" t="s">
        <v>11</v>
      </c>
      <c r="C4028" t="s">
        <v>119</v>
      </c>
      <c r="D4028" t="s">
        <v>46</v>
      </c>
      <c r="E4028" t="s">
        <v>19</v>
      </c>
      <c r="F4028" t="s">
        <v>54</v>
      </c>
      <c r="G4028" t="s">
        <v>59</v>
      </c>
      <c r="H4028" s="1">
        <v>2017</v>
      </c>
      <c r="I4028" s="2">
        <v>4700</v>
      </c>
      <c r="J4028" s="3">
        <v>658</v>
      </c>
      <c r="K4028">
        <f>Table1[[#This Row],[Total Revenue + Open]]/Table1[[#This Row],[Qty]]</f>
        <v>0.14000000000000001</v>
      </c>
      <c r="L4028">
        <f>Table1[[#This Row],[Total Revenue + Open]]/Table1[[#This Row],[Qty]]</f>
        <v>0.14000000000000001</v>
      </c>
    </row>
    <row r="4029" spans="1:12">
      <c r="A4029" t="s">
        <v>10</v>
      </c>
      <c r="B4029" t="s">
        <v>11</v>
      </c>
      <c r="C4029" t="s">
        <v>119</v>
      </c>
      <c r="D4029" t="s">
        <v>46</v>
      </c>
      <c r="E4029" t="s">
        <v>19</v>
      </c>
      <c r="F4029" t="s">
        <v>54</v>
      </c>
      <c r="G4029" t="s">
        <v>59</v>
      </c>
      <c r="H4029" s="1">
        <v>2017</v>
      </c>
      <c r="I4029" s="2">
        <v>12900</v>
      </c>
      <c r="J4029" s="3">
        <v>1806</v>
      </c>
      <c r="K4029">
        <f>Table1[[#This Row],[Total Revenue + Open]]/Table1[[#This Row],[Qty]]</f>
        <v>0.14000000000000001</v>
      </c>
      <c r="L4029">
        <f>Table1[[#This Row],[Total Revenue + Open]]/Table1[[#This Row],[Qty]]</f>
        <v>0.14000000000000001</v>
      </c>
    </row>
    <row r="4030" spans="1:12">
      <c r="A4030" t="s">
        <v>10</v>
      </c>
      <c r="B4030" t="s">
        <v>11</v>
      </c>
      <c r="C4030" t="s">
        <v>119</v>
      </c>
      <c r="D4030" t="s">
        <v>46</v>
      </c>
      <c r="E4030" t="s">
        <v>19</v>
      </c>
      <c r="F4030" t="s">
        <v>54</v>
      </c>
      <c r="G4030" t="s">
        <v>59</v>
      </c>
      <c r="H4030" s="1">
        <v>2017</v>
      </c>
      <c r="I4030" s="2">
        <v>19100</v>
      </c>
      <c r="J4030" s="3">
        <v>2604</v>
      </c>
      <c r="K4030">
        <f>Table1[[#This Row],[Total Revenue + Open]]/Table1[[#This Row],[Qty]]</f>
        <v>0.1363350785340314</v>
      </c>
      <c r="L4030">
        <f>Table1[[#This Row],[Total Revenue + Open]]/Table1[[#This Row],[Qty]]</f>
        <v>0.1363350785340314</v>
      </c>
    </row>
    <row r="4031" spans="1:12">
      <c r="A4031" t="s">
        <v>10</v>
      </c>
      <c r="B4031" t="s">
        <v>11</v>
      </c>
      <c r="C4031" t="s">
        <v>119</v>
      </c>
      <c r="D4031" t="s">
        <v>46</v>
      </c>
      <c r="E4031" t="s">
        <v>19</v>
      </c>
      <c r="F4031" t="s">
        <v>54</v>
      </c>
      <c r="G4031" t="s">
        <v>59</v>
      </c>
      <c r="H4031" s="1">
        <v>2017</v>
      </c>
      <c r="I4031" s="2">
        <v>13800</v>
      </c>
      <c r="J4031" s="3">
        <v>1638</v>
      </c>
      <c r="K4031">
        <f>Table1[[#This Row],[Total Revenue + Open]]/Table1[[#This Row],[Qty]]</f>
        <v>0.11869565217391305</v>
      </c>
      <c r="L4031">
        <f>Table1[[#This Row],[Total Revenue + Open]]/Table1[[#This Row],[Qty]]</f>
        <v>0.11869565217391305</v>
      </c>
    </row>
    <row r="4032" spans="1:12">
      <c r="A4032" t="s">
        <v>10</v>
      </c>
      <c r="B4032" t="s">
        <v>11</v>
      </c>
      <c r="C4032" t="s">
        <v>119</v>
      </c>
      <c r="D4032" t="s">
        <v>46</v>
      </c>
      <c r="E4032" t="s">
        <v>19</v>
      </c>
      <c r="F4032" t="s">
        <v>54</v>
      </c>
      <c r="G4032" t="s">
        <v>59</v>
      </c>
      <c r="H4032" s="1">
        <v>2017</v>
      </c>
      <c r="I4032" s="2">
        <v>16700</v>
      </c>
      <c r="J4032" s="3">
        <v>2338</v>
      </c>
      <c r="K4032">
        <f>Table1[[#This Row],[Total Revenue + Open]]/Table1[[#This Row],[Qty]]</f>
        <v>0.14000000000000001</v>
      </c>
      <c r="L4032">
        <f>Table1[[#This Row],[Total Revenue + Open]]/Table1[[#This Row],[Qty]]</f>
        <v>0.14000000000000001</v>
      </c>
    </row>
    <row r="4033" spans="1:12">
      <c r="A4033" t="s">
        <v>10</v>
      </c>
      <c r="B4033" t="s">
        <v>11</v>
      </c>
      <c r="C4033" t="s">
        <v>119</v>
      </c>
      <c r="D4033" t="s">
        <v>46</v>
      </c>
      <c r="E4033" t="s">
        <v>19</v>
      </c>
      <c r="F4033" t="s">
        <v>54</v>
      </c>
      <c r="G4033" t="s">
        <v>59</v>
      </c>
      <c r="H4033" s="1">
        <v>2017</v>
      </c>
      <c r="I4033" s="2">
        <v>32600</v>
      </c>
      <c r="J4033" s="3">
        <v>4564</v>
      </c>
      <c r="K4033">
        <f>Table1[[#This Row],[Total Revenue + Open]]/Table1[[#This Row],[Qty]]</f>
        <v>0.14000000000000001</v>
      </c>
      <c r="L4033">
        <f>Table1[[#This Row],[Total Revenue + Open]]/Table1[[#This Row],[Qty]]</f>
        <v>0.14000000000000001</v>
      </c>
    </row>
    <row r="4034" spans="1:12">
      <c r="A4034" t="s">
        <v>10</v>
      </c>
      <c r="B4034" t="s">
        <v>11</v>
      </c>
      <c r="C4034" t="s">
        <v>119</v>
      </c>
      <c r="D4034" t="s">
        <v>46</v>
      </c>
      <c r="E4034" t="s">
        <v>19</v>
      </c>
      <c r="F4034" t="s">
        <v>54</v>
      </c>
      <c r="G4034" t="s">
        <v>59</v>
      </c>
      <c r="H4034" s="1">
        <v>2017</v>
      </c>
      <c r="I4034" s="2">
        <v>40100</v>
      </c>
      <c r="J4034" s="3">
        <v>5614</v>
      </c>
      <c r="K4034">
        <f>Table1[[#This Row],[Total Revenue + Open]]/Table1[[#This Row],[Qty]]</f>
        <v>0.14000000000000001</v>
      </c>
      <c r="L4034">
        <f>Table1[[#This Row],[Total Revenue + Open]]/Table1[[#This Row],[Qty]]</f>
        <v>0.14000000000000001</v>
      </c>
    </row>
    <row r="4035" spans="1:12">
      <c r="A4035" t="s">
        <v>10</v>
      </c>
      <c r="B4035" t="s">
        <v>11</v>
      </c>
      <c r="C4035" t="s">
        <v>119</v>
      </c>
      <c r="D4035" t="s">
        <v>46</v>
      </c>
      <c r="E4035" t="s">
        <v>19</v>
      </c>
      <c r="F4035" t="s">
        <v>54</v>
      </c>
      <c r="G4035" t="s">
        <v>59</v>
      </c>
      <c r="H4035" s="1">
        <v>2017</v>
      </c>
      <c r="I4035" s="2">
        <v>15000</v>
      </c>
      <c r="J4035" s="3">
        <v>2100</v>
      </c>
      <c r="K4035">
        <f>Table1[[#This Row],[Total Revenue + Open]]/Table1[[#This Row],[Qty]]</f>
        <v>0.14000000000000001</v>
      </c>
      <c r="L4035">
        <f>Table1[[#This Row],[Total Revenue + Open]]/Table1[[#This Row],[Qty]]</f>
        <v>0.14000000000000001</v>
      </c>
    </row>
    <row r="4036" spans="1:12">
      <c r="A4036" t="s">
        <v>10</v>
      </c>
      <c r="B4036" t="s">
        <v>11</v>
      </c>
      <c r="C4036" t="s">
        <v>119</v>
      </c>
      <c r="D4036" t="s">
        <v>46</v>
      </c>
      <c r="E4036" t="s">
        <v>19</v>
      </c>
      <c r="F4036" t="s">
        <v>54</v>
      </c>
      <c r="G4036" t="s">
        <v>59</v>
      </c>
      <c r="H4036" s="1">
        <v>2018</v>
      </c>
      <c r="I4036" s="2">
        <v>7400</v>
      </c>
      <c r="J4036" s="3">
        <v>980</v>
      </c>
      <c r="K4036">
        <f>Table1[[#This Row],[Total Revenue + Open]]/Table1[[#This Row],[Qty]]</f>
        <v>0.13243243243243244</v>
      </c>
      <c r="L4036">
        <f>Table1[[#This Row],[Total Revenue + Open]]/Table1[[#This Row],[Qty]]</f>
        <v>0.13243243243243244</v>
      </c>
    </row>
    <row r="4037" spans="1:12">
      <c r="A4037" t="s">
        <v>10</v>
      </c>
      <c r="B4037" t="s">
        <v>11</v>
      </c>
      <c r="C4037" t="s">
        <v>119</v>
      </c>
      <c r="D4037" t="s">
        <v>46</v>
      </c>
      <c r="E4037" t="s">
        <v>19</v>
      </c>
      <c r="F4037" t="s">
        <v>54</v>
      </c>
      <c r="G4037" t="s">
        <v>59</v>
      </c>
      <c r="H4037" s="1">
        <v>2018</v>
      </c>
      <c r="I4037" s="2">
        <v>118900</v>
      </c>
      <c r="J4037" s="3">
        <v>16310</v>
      </c>
      <c r="K4037">
        <f>Table1[[#This Row],[Total Revenue + Open]]/Table1[[#This Row],[Qty]]</f>
        <v>0.13717409587888982</v>
      </c>
      <c r="L4037">
        <f>Table1[[#This Row],[Total Revenue + Open]]/Table1[[#This Row],[Qty]]</f>
        <v>0.13717409587888982</v>
      </c>
    </row>
    <row r="4038" spans="1:12">
      <c r="A4038" t="s">
        <v>10</v>
      </c>
      <c r="B4038" t="s">
        <v>11</v>
      </c>
      <c r="C4038" t="s">
        <v>119</v>
      </c>
      <c r="D4038" t="s">
        <v>46</v>
      </c>
      <c r="E4038" t="s">
        <v>19</v>
      </c>
      <c r="F4038" t="s">
        <v>54</v>
      </c>
      <c r="G4038" t="s">
        <v>59</v>
      </c>
      <c r="H4038" s="1">
        <v>2018</v>
      </c>
      <c r="I4038" s="2">
        <v>73000</v>
      </c>
      <c r="J4038" s="3">
        <v>10220</v>
      </c>
      <c r="K4038">
        <f>Table1[[#This Row],[Total Revenue + Open]]/Table1[[#This Row],[Qty]]</f>
        <v>0.14000000000000001</v>
      </c>
      <c r="L4038">
        <f>Table1[[#This Row],[Total Revenue + Open]]/Table1[[#This Row],[Qty]]</f>
        <v>0.14000000000000001</v>
      </c>
    </row>
    <row r="4039" spans="1:12">
      <c r="A4039" t="s">
        <v>10</v>
      </c>
      <c r="B4039" t="s">
        <v>11</v>
      </c>
      <c r="C4039" t="s">
        <v>119</v>
      </c>
      <c r="D4039" t="s">
        <v>46</v>
      </c>
      <c r="E4039" t="s">
        <v>19</v>
      </c>
      <c r="F4039" t="s">
        <v>54</v>
      </c>
      <c r="G4039" t="s">
        <v>59</v>
      </c>
      <c r="H4039" s="1">
        <v>2018</v>
      </c>
      <c r="I4039" s="2">
        <v>0</v>
      </c>
      <c r="J4039" s="3">
        <v>-7014</v>
      </c>
      <c r="K4039" t="e">
        <f>Table1[[#This Row],[Total Revenue + Open]]/Table1[[#This Row],[Qty]]</f>
        <v>#DIV/0!</v>
      </c>
      <c r="L4039" t="e">
        <f>Table1[[#This Row],[Total Revenue + Open]]/Table1[[#This Row],[Qty]]</f>
        <v>#DIV/0!</v>
      </c>
    </row>
    <row r="4040" spans="1:12">
      <c r="A4040" t="s">
        <v>10</v>
      </c>
      <c r="B4040" t="s">
        <v>11</v>
      </c>
      <c r="C4040" t="s">
        <v>119</v>
      </c>
      <c r="D4040" t="s">
        <v>46</v>
      </c>
      <c r="E4040" t="s">
        <v>19</v>
      </c>
      <c r="F4040" t="s">
        <v>54</v>
      </c>
      <c r="G4040" t="s">
        <v>59</v>
      </c>
      <c r="H4040" s="1">
        <v>2018</v>
      </c>
      <c r="I4040" s="2">
        <v>4400</v>
      </c>
      <c r="J4040" s="3">
        <v>616</v>
      </c>
      <c r="K4040">
        <f>Table1[[#This Row],[Total Revenue + Open]]/Table1[[#This Row],[Qty]]</f>
        <v>0.14000000000000001</v>
      </c>
      <c r="L4040">
        <f>Table1[[#This Row],[Total Revenue + Open]]/Table1[[#This Row],[Qty]]</f>
        <v>0.14000000000000001</v>
      </c>
    </row>
    <row r="4041" spans="1:12">
      <c r="A4041" t="s">
        <v>10</v>
      </c>
      <c r="B4041" t="s">
        <v>11</v>
      </c>
      <c r="C4041" t="s">
        <v>119</v>
      </c>
      <c r="D4041" t="s">
        <v>46</v>
      </c>
      <c r="E4041" t="s">
        <v>19</v>
      </c>
      <c r="F4041" t="s">
        <v>54</v>
      </c>
      <c r="G4041" t="s">
        <v>59</v>
      </c>
      <c r="H4041" s="1">
        <v>2018</v>
      </c>
      <c r="I4041" s="2">
        <v>24500</v>
      </c>
      <c r="J4041" s="3">
        <v>3430</v>
      </c>
      <c r="K4041">
        <f>Table1[[#This Row],[Total Revenue + Open]]/Table1[[#This Row],[Qty]]</f>
        <v>0.14000000000000001</v>
      </c>
      <c r="L4041">
        <f>Table1[[#This Row],[Total Revenue + Open]]/Table1[[#This Row],[Qty]]</f>
        <v>0.14000000000000001</v>
      </c>
    </row>
    <row r="4042" spans="1:12">
      <c r="A4042" t="s">
        <v>10</v>
      </c>
      <c r="B4042" t="s">
        <v>11</v>
      </c>
      <c r="C4042" t="s">
        <v>119</v>
      </c>
      <c r="D4042" t="s">
        <v>46</v>
      </c>
      <c r="E4042" t="s">
        <v>19</v>
      </c>
      <c r="F4042" t="s">
        <v>54</v>
      </c>
      <c r="G4042" t="s">
        <v>59</v>
      </c>
      <c r="H4042" s="1">
        <v>2018</v>
      </c>
      <c r="I4042" s="2">
        <v>7500</v>
      </c>
      <c r="J4042" s="3">
        <v>1050</v>
      </c>
      <c r="K4042">
        <f>Table1[[#This Row],[Total Revenue + Open]]/Table1[[#This Row],[Qty]]</f>
        <v>0.14000000000000001</v>
      </c>
      <c r="L4042">
        <f>Table1[[#This Row],[Total Revenue + Open]]/Table1[[#This Row],[Qty]]</f>
        <v>0.14000000000000001</v>
      </c>
    </row>
    <row r="4043" spans="1:12">
      <c r="A4043" t="s">
        <v>10</v>
      </c>
      <c r="B4043" t="s">
        <v>11</v>
      </c>
      <c r="C4043" t="s">
        <v>119</v>
      </c>
      <c r="D4043" t="s">
        <v>46</v>
      </c>
      <c r="E4043" t="s">
        <v>19</v>
      </c>
      <c r="F4043" t="s">
        <v>54</v>
      </c>
      <c r="G4043" t="s">
        <v>59</v>
      </c>
      <c r="H4043" s="1">
        <v>2018</v>
      </c>
      <c r="I4043" s="2">
        <v>13000</v>
      </c>
      <c r="J4043" s="3">
        <v>1820</v>
      </c>
      <c r="K4043">
        <f>Table1[[#This Row],[Total Revenue + Open]]/Table1[[#This Row],[Qty]]</f>
        <v>0.14000000000000001</v>
      </c>
      <c r="L4043">
        <f>Table1[[#This Row],[Total Revenue + Open]]/Table1[[#This Row],[Qty]]</f>
        <v>0.14000000000000001</v>
      </c>
    </row>
    <row r="4044" spans="1:12">
      <c r="A4044" t="s">
        <v>10</v>
      </c>
      <c r="B4044" t="s">
        <v>11</v>
      </c>
      <c r="C4044" t="s">
        <v>119</v>
      </c>
      <c r="D4044" t="s">
        <v>46</v>
      </c>
      <c r="E4044" t="s">
        <v>19</v>
      </c>
      <c r="F4044" t="s">
        <v>54</v>
      </c>
      <c r="G4044" t="s">
        <v>59</v>
      </c>
      <c r="H4044" s="1">
        <v>2018</v>
      </c>
      <c r="I4044" s="2">
        <v>62500</v>
      </c>
      <c r="J4044" s="3">
        <v>8750</v>
      </c>
      <c r="K4044">
        <f>Table1[[#This Row],[Total Revenue + Open]]/Table1[[#This Row],[Qty]]</f>
        <v>0.14000000000000001</v>
      </c>
      <c r="L4044">
        <f>Table1[[#This Row],[Total Revenue + Open]]/Table1[[#This Row],[Qty]]</f>
        <v>0.14000000000000001</v>
      </c>
    </row>
    <row r="4045" spans="1:12">
      <c r="A4045" t="s">
        <v>10</v>
      </c>
      <c r="B4045" t="s">
        <v>11</v>
      </c>
      <c r="C4045" t="s">
        <v>119</v>
      </c>
      <c r="D4045" t="s">
        <v>46</v>
      </c>
      <c r="E4045" t="s">
        <v>19</v>
      </c>
      <c r="F4045" t="s">
        <v>54</v>
      </c>
      <c r="G4045" t="s">
        <v>59</v>
      </c>
      <c r="H4045" s="1">
        <v>2018</v>
      </c>
      <c r="I4045" s="2">
        <v>42500</v>
      </c>
      <c r="J4045" s="3">
        <v>5950</v>
      </c>
      <c r="K4045">
        <f>Table1[[#This Row],[Total Revenue + Open]]/Table1[[#This Row],[Qty]]</f>
        <v>0.14000000000000001</v>
      </c>
      <c r="L4045">
        <f>Table1[[#This Row],[Total Revenue + Open]]/Table1[[#This Row],[Qty]]</f>
        <v>0.14000000000000001</v>
      </c>
    </row>
    <row r="4046" spans="1:12">
      <c r="A4046" t="s">
        <v>10</v>
      </c>
      <c r="B4046" t="s">
        <v>11</v>
      </c>
      <c r="C4046" t="s">
        <v>119</v>
      </c>
      <c r="D4046" t="s">
        <v>46</v>
      </c>
      <c r="E4046" t="s">
        <v>19</v>
      </c>
      <c r="F4046" t="s">
        <v>54</v>
      </c>
      <c r="G4046" t="s">
        <v>59</v>
      </c>
      <c r="H4046" s="1">
        <v>2019</v>
      </c>
      <c r="I4046" s="2">
        <v>10500</v>
      </c>
      <c r="J4046" s="3">
        <v>1470</v>
      </c>
      <c r="K4046">
        <f>Table1[[#This Row],[Total Revenue + Open]]/Table1[[#This Row],[Qty]]</f>
        <v>0.14000000000000001</v>
      </c>
      <c r="L4046">
        <f>Table1[[#This Row],[Total Revenue + Open]]/Table1[[#This Row],[Qty]]</f>
        <v>0.14000000000000001</v>
      </c>
    </row>
    <row r="4047" spans="1:12">
      <c r="A4047" t="s">
        <v>10</v>
      </c>
      <c r="B4047" t="s">
        <v>11</v>
      </c>
      <c r="C4047" t="s">
        <v>119</v>
      </c>
      <c r="D4047" t="s">
        <v>46</v>
      </c>
      <c r="E4047" t="s">
        <v>19</v>
      </c>
      <c r="F4047" t="s">
        <v>54</v>
      </c>
      <c r="G4047" t="s">
        <v>59</v>
      </c>
      <c r="H4047" s="1">
        <v>2019</v>
      </c>
      <c r="I4047" s="2">
        <v>5500</v>
      </c>
      <c r="J4047" s="3">
        <v>770</v>
      </c>
      <c r="K4047">
        <f>Table1[[#This Row],[Total Revenue + Open]]/Table1[[#This Row],[Qty]]</f>
        <v>0.14000000000000001</v>
      </c>
      <c r="L4047">
        <f>Table1[[#This Row],[Total Revenue + Open]]/Table1[[#This Row],[Qty]]</f>
        <v>0.14000000000000001</v>
      </c>
    </row>
    <row r="4048" spans="1:12">
      <c r="A4048" t="s">
        <v>10</v>
      </c>
      <c r="B4048" t="s">
        <v>11</v>
      </c>
      <c r="C4048" t="s">
        <v>119</v>
      </c>
      <c r="D4048" t="s">
        <v>46</v>
      </c>
      <c r="E4048" t="s">
        <v>19</v>
      </c>
      <c r="F4048" t="s">
        <v>54</v>
      </c>
      <c r="G4048" t="s">
        <v>59</v>
      </c>
      <c r="H4048" s="1">
        <v>2019</v>
      </c>
      <c r="I4048" s="2">
        <v>4500</v>
      </c>
      <c r="J4048" s="3">
        <v>630</v>
      </c>
      <c r="K4048">
        <f>Table1[[#This Row],[Total Revenue + Open]]/Table1[[#This Row],[Qty]]</f>
        <v>0.14000000000000001</v>
      </c>
      <c r="L4048">
        <f>Table1[[#This Row],[Total Revenue + Open]]/Table1[[#This Row],[Qty]]</f>
        <v>0.14000000000000001</v>
      </c>
    </row>
    <row r="4049" spans="1:12">
      <c r="A4049" t="s">
        <v>10</v>
      </c>
      <c r="B4049" t="s">
        <v>11</v>
      </c>
      <c r="C4049" t="s">
        <v>119</v>
      </c>
      <c r="D4049" t="s">
        <v>46</v>
      </c>
      <c r="E4049" t="s">
        <v>19</v>
      </c>
      <c r="F4049" t="s">
        <v>54</v>
      </c>
      <c r="G4049" t="s">
        <v>59</v>
      </c>
      <c r="H4049" s="1">
        <v>2019</v>
      </c>
      <c r="I4049" s="2">
        <v>12000</v>
      </c>
      <c r="J4049" s="3">
        <v>1680</v>
      </c>
      <c r="K4049">
        <f>Table1[[#This Row],[Total Revenue + Open]]/Table1[[#This Row],[Qty]]</f>
        <v>0.14000000000000001</v>
      </c>
      <c r="L4049">
        <f>Table1[[#This Row],[Total Revenue + Open]]/Table1[[#This Row],[Qty]]</f>
        <v>0.14000000000000001</v>
      </c>
    </row>
    <row r="4050" spans="1:12">
      <c r="A4050" t="s">
        <v>10</v>
      </c>
      <c r="B4050" t="s">
        <v>11</v>
      </c>
      <c r="C4050" t="s">
        <v>119</v>
      </c>
      <c r="D4050" t="s">
        <v>46</v>
      </c>
      <c r="E4050" t="s">
        <v>19</v>
      </c>
      <c r="F4050" t="s">
        <v>54</v>
      </c>
      <c r="G4050" t="s">
        <v>59</v>
      </c>
      <c r="H4050" s="1">
        <v>2019</v>
      </c>
      <c r="I4050" s="2">
        <v>67500</v>
      </c>
      <c r="J4050" s="3">
        <v>9450</v>
      </c>
      <c r="K4050">
        <f>Table1[[#This Row],[Total Revenue + Open]]/Table1[[#This Row],[Qty]]</f>
        <v>0.14000000000000001</v>
      </c>
      <c r="L4050">
        <f>Table1[[#This Row],[Total Revenue + Open]]/Table1[[#This Row],[Qty]]</f>
        <v>0.14000000000000001</v>
      </c>
    </row>
    <row r="4051" spans="1:12">
      <c r="A4051" t="s">
        <v>10</v>
      </c>
      <c r="B4051" t="s">
        <v>11</v>
      </c>
      <c r="C4051" t="s">
        <v>119</v>
      </c>
      <c r="D4051" t="s">
        <v>46</v>
      </c>
      <c r="E4051" t="s">
        <v>19</v>
      </c>
      <c r="F4051" t="s">
        <v>54</v>
      </c>
      <c r="G4051" t="s">
        <v>59</v>
      </c>
      <c r="H4051" s="1">
        <v>2019</v>
      </c>
      <c r="I4051" s="2">
        <v>32000</v>
      </c>
      <c r="J4051" s="3">
        <v>4480</v>
      </c>
      <c r="K4051">
        <f>Table1[[#This Row],[Total Revenue + Open]]/Table1[[#This Row],[Qty]]</f>
        <v>0.14000000000000001</v>
      </c>
      <c r="L4051">
        <f>Table1[[#This Row],[Total Revenue + Open]]/Table1[[#This Row],[Qty]]</f>
        <v>0.14000000000000001</v>
      </c>
    </row>
    <row r="4052" spans="1:12">
      <c r="A4052" t="s">
        <v>10</v>
      </c>
      <c r="B4052" t="s">
        <v>11</v>
      </c>
      <c r="C4052" t="s">
        <v>119</v>
      </c>
      <c r="D4052" t="s">
        <v>46</v>
      </c>
      <c r="E4052" t="s">
        <v>19</v>
      </c>
      <c r="F4052" t="s">
        <v>54</v>
      </c>
      <c r="G4052" t="s">
        <v>59</v>
      </c>
      <c r="H4052" s="1">
        <v>2019</v>
      </c>
      <c r="I4052" s="2">
        <v>7500</v>
      </c>
      <c r="J4052" s="3">
        <v>1050</v>
      </c>
      <c r="K4052">
        <f>Table1[[#This Row],[Total Revenue + Open]]/Table1[[#This Row],[Qty]]</f>
        <v>0.14000000000000001</v>
      </c>
      <c r="L4052">
        <f>Table1[[#This Row],[Total Revenue + Open]]/Table1[[#This Row],[Qty]]</f>
        <v>0.14000000000000001</v>
      </c>
    </row>
    <row r="4053" spans="1:12">
      <c r="A4053" t="s">
        <v>10</v>
      </c>
      <c r="B4053" t="s">
        <v>11</v>
      </c>
      <c r="C4053" t="s">
        <v>119</v>
      </c>
      <c r="D4053" t="s">
        <v>46</v>
      </c>
      <c r="E4053" t="s">
        <v>19</v>
      </c>
      <c r="F4053" t="s">
        <v>54</v>
      </c>
      <c r="G4053" t="s">
        <v>59</v>
      </c>
      <c r="H4053" s="1">
        <v>2020</v>
      </c>
      <c r="I4053" s="2">
        <v>2500</v>
      </c>
      <c r="J4053" s="3">
        <v>350</v>
      </c>
      <c r="K4053">
        <f>Table1[[#This Row],[Total Revenue + Open]]/Table1[[#This Row],[Qty]]</f>
        <v>0.14000000000000001</v>
      </c>
      <c r="L4053">
        <f>Table1[[#This Row],[Total Revenue + Open]]/Table1[[#This Row],[Qty]]</f>
        <v>0.14000000000000001</v>
      </c>
    </row>
    <row r="4054" spans="1:12">
      <c r="A4054" t="s">
        <v>10</v>
      </c>
      <c r="B4054" t="s">
        <v>11</v>
      </c>
      <c r="C4054" t="s">
        <v>119</v>
      </c>
      <c r="D4054" t="s">
        <v>46</v>
      </c>
      <c r="E4054" t="s">
        <v>19</v>
      </c>
      <c r="F4054" t="s">
        <v>54</v>
      </c>
      <c r="G4054" t="s">
        <v>59</v>
      </c>
      <c r="H4054" s="1">
        <v>2020</v>
      </c>
      <c r="I4054" s="2">
        <v>2500</v>
      </c>
      <c r="J4054" s="3">
        <v>350</v>
      </c>
      <c r="K4054">
        <f>Table1[[#This Row],[Total Revenue + Open]]/Table1[[#This Row],[Qty]]</f>
        <v>0.14000000000000001</v>
      </c>
      <c r="L4054">
        <f>Table1[[#This Row],[Total Revenue + Open]]/Table1[[#This Row],[Qty]]</f>
        <v>0.14000000000000001</v>
      </c>
    </row>
    <row r="4055" spans="1:12">
      <c r="A4055" t="s">
        <v>10</v>
      </c>
      <c r="B4055" t="s">
        <v>11</v>
      </c>
      <c r="C4055" t="s">
        <v>119</v>
      </c>
      <c r="D4055" t="s">
        <v>46</v>
      </c>
      <c r="E4055" t="s">
        <v>19</v>
      </c>
      <c r="F4055" t="s">
        <v>54</v>
      </c>
      <c r="G4055" t="s">
        <v>59</v>
      </c>
      <c r="H4055" s="1">
        <v>2020</v>
      </c>
      <c r="I4055" s="2">
        <v>2000</v>
      </c>
      <c r="J4055" s="3">
        <v>280</v>
      </c>
      <c r="K4055">
        <f>Table1[[#This Row],[Total Revenue + Open]]/Table1[[#This Row],[Qty]]</f>
        <v>0.14000000000000001</v>
      </c>
      <c r="L4055">
        <f>Table1[[#This Row],[Total Revenue + Open]]/Table1[[#This Row],[Qty]]</f>
        <v>0.14000000000000001</v>
      </c>
    </row>
    <row r="4056" spans="1:12">
      <c r="A4056" t="s">
        <v>10</v>
      </c>
      <c r="B4056" t="s">
        <v>11</v>
      </c>
      <c r="C4056" t="s">
        <v>119</v>
      </c>
      <c r="D4056" t="s">
        <v>46</v>
      </c>
      <c r="E4056" t="s">
        <v>19</v>
      </c>
      <c r="F4056" t="s">
        <v>54</v>
      </c>
      <c r="G4056" t="s">
        <v>59</v>
      </c>
      <c r="H4056" s="1">
        <v>2020</v>
      </c>
      <c r="I4056" s="2">
        <v>1000</v>
      </c>
      <c r="J4056" s="3">
        <v>140</v>
      </c>
      <c r="K4056">
        <f>Table1[[#This Row],[Total Revenue + Open]]/Table1[[#This Row],[Qty]]</f>
        <v>0.14000000000000001</v>
      </c>
      <c r="L4056">
        <f>Table1[[#This Row],[Total Revenue + Open]]/Table1[[#This Row],[Qty]]</f>
        <v>0.14000000000000001</v>
      </c>
    </row>
    <row r="4057" spans="1:12">
      <c r="A4057" t="s">
        <v>10</v>
      </c>
      <c r="B4057" t="s">
        <v>11</v>
      </c>
      <c r="C4057" t="s">
        <v>119</v>
      </c>
      <c r="D4057" t="s">
        <v>46</v>
      </c>
      <c r="E4057" t="s">
        <v>19</v>
      </c>
      <c r="F4057" t="s">
        <v>54</v>
      </c>
      <c r="G4057" t="s">
        <v>59</v>
      </c>
      <c r="H4057" s="1">
        <v>2020</v>
      </c>
      <c r="I4057" s="2">
        <v>5000</v>
      </c>
      <c r="J4057" s="3">
        <v>700</v>
      </c>
      <c r="K4057">
        <f>Table1[[#This Row],[Total Revenue + Open]]/Table1[[#This Row],[Qty]]</f>
        <v>0.14000000000000001</v>
      </c>
      <c r="L4057">
        <f>Table1[[#This Row],[Total Revenue + Open]]/Table1[[#This Row],[Qty]]</f>
        <v>0.14000000000000001</v>
      </c>
    </row>
    <row r="4058" spans="1:12">
      <c r="A4058" t="s">
        <v>10</v>
      </c>
      <c r="B4058" t="s">
        <v>11</v>
      </c>
      <c r="C4058" t="s">
        <v>119</v>
      </c>
      <c r="D4058" t="s">
        <v>46</v>
      </c>
      <c r="E4058" t="s">
        <v>19</v>
      </c>
      <c r="F4058" t="s">
        <v>54</v>
      </c>
      <c r="G4058" t="s">
        <v>59</v>
      </c>
      <c r="H4058" s="1">
        <v>2020</v>
      </c>
      <c r="I4058" s="2">
        <v>34000</v>
      </c>
      <c r="J4058" s="3">
        <v>4760</v>
      </c>
      <c r="K4058">
        <f>Table1[[#This Row],[Total Revenue + Open]]/Table1[[#This Row],[Qty]]</f>
        <v>0.14000000000000001</v>
      </c>
      <c r="L4058">
        <f>Table1[[#This Row],[Total Revenue + Open]]/Table1[[#This Row],[Qty]]</f>
        <v>0.14000000000000001</v>
      </c>
    </row>
    <row r="4059" spans="1:12">
      <c r="A4059" t="s">
        <v>10</v>
      </c>
      <c r="B4059" t="s">
        <v>11</v>
      </c>
      <c r="C4059" t="s">
        <v>119</v>
      </c>
      <c r="D4059" t="s">
        <v>46</v>
      </c>
      <c r="E4059" t="s">
        <v>19</v>
      </c>
      <c r="F4059" t="s">
        <v>54</v>
      </c>
      <c r="G4059" t="s">
        <v>59</v>
      </c>
      <c r="H4059" s="1">
        <v>2020</v>
      </c>
      <c r="I4059" s="2">
        <v>43000</v>
      </c>
      <c r="J4059" s="3">
        <v>6020</v>
      </c>
      <c r="K4059">
        <f>Table1[[#This Row],[Total Revenue + Open]]/Table1[[#This Row],[Qty]]</f>
        <v>0.14000000000000001</v>
      </c>
      <c r="L4059">
        <f>Table1[[#This Row],[Total Revenue + Open]]/Table1[[#This Row],[Qty]]</f>
        <v>0.14000000000000001</v>
      </c>
    </row>
    <row r="4060" spans="1:12">
      <c r="A4060" t="s">
        <v>10</v>
      </c>
      <c r="B4060" t="s">
        <v>11</v>
      </c>
      <c r="C4060" t="s">
        <v>119</v>
      </c>
      <c r="D4060" t="s">
        <v>46</v>
      </c>
      <c r="E4060" t="s">
        <v>19</v>
      </c>
      <c r="F4060" t="s">
        <v>54</v>
      </c>
      <c r="G4060" t="s">
        <v>59</v>
      </c>
      <c r="H4060" s="1">
        <v>2020</v>
      </c>
      <c r="I4060" s="2">
        <v>34500</v>
      </c>
      <c r="J4060" s="3">
        <v>4830</v>
      </c>
      <c r="K4060">
        <f>Table1[[#This Row],[Total Revenue + Open]]/Table1[[#This Row],[Qty]]</f>
        <v>0.14000000000000001</v>
      </c>
      <c r="L4060">
        <f>Table1[[#This Row],[Total Revenue + Open]]/Table1[[#This Row],[Qty]]</f>
        <v>0.14000000000000001</v>
      </c>
    </row>
    <row r="4061" spans="1:12">
      <c r="A4061" t="s">
        <v>10</v>
      </c>
      <c r="B4061" t="s">
        <v>11</v>
      </c>
      <c r="C4061" t="s">
        <v>119</v>
      </c>
      <c r="D4061" t="s">
        <v>46</v>
      </c>
      <c r="E4061" t="s">
        <v>19</v>
      </c>
      <c r="F4061" t="s">
        <v>54</v>
      </c>
      <c r="G4061" t="s">
        <v>59</v>
      </c>
      <c r="H4061" s="1">
        <v>2020</v>
      </c>
      <c r="I4061" s="2">
        <v>42500</v>
      </c>
      <c r="J4061" s="3">
        <v>5950</v>
      </c>
      <c r="K4061">
        <f>Table1[[#This Row],[Total Revenue + Open]]/Table1[[#This Row],[Qty]]</f>
        <v>0.14000000000000001</v>
      </c>
      <c r="L4061">
        <f>Table1[[#This Row],[Total Revenue + Open]]/Table1[[#This Row],[Qty]]</f>
        <v>0.14000000000000001</v>
      </c>
    </row>
    <row r="4062" spans="1:12">
      <c r="A4062" t="s">
        <v>10</v>
      </c>
      <c r="B4062" t="s">
        <v>11</v>
      </c>
      <c r="C4062" t="s">
        <v>119</v>
      </c>
      <c r="D4062" t="s">
        <v>46</v>
      </c>
      <c r="E4062" t="s">
        <v>19</v>
      </c>
      <c r="F4062" t="s">
        <v>54</v>
      </c>
      <c r="G4062" t="s">
        <v>59</v>
      </c>
      <c r="H4062" s="1">
        <v>2021</v>
      </c>
      <c r="I4062" s="2">
        <v>26500</v>
      </c>
      <c r="J4062" s="3">
        <v>3710</v>
      </c>
      <c r="K4062">
        <f>Table1[[#This Row],[Total Revenue + Open]]/Table1[[#This Row],[Qty]]</f>
        <v>0.14000000000000001</v>
      </c>
      <c r="L4062">
        <f>Table1[[#This Row],[Total Revenue + Open]]/Table1[[#This Row],[Qty]]</f>
        <v>0.14000000000000001</v>
      </c>
    </row>
    <row r="4063" spans="1:12">
      <c r="A4063" t="s">
        <v>10</v>
      </c>
      <c r="B4063" t="s">
        <v>11</v>
      </c>
      <c r="C4063" t="s">
        <v>119</v>
      </c>
      <c r="D4063" t="s">
        <v>46</v>
      </c>
      <c r="E4063" t="s">
        <v>19</v>
      </c>
      <c r="F4063" t="s">
        <v>54</v>
      </c>
      <c r="G4063" t="s">
        <v>59</v>
      </c>
      <c r="H4063" s="1">
        <v>2021</v>
      </c>
      <c r="I4063" s="2">
        <v>11500</v>
      </c>
      <c r="J4063" s="3">
        <v>1610</v>
      </c>
      <c r="K4063">
        <f>Table1[[#This Row],[Total Revenue + Open]]/Table1[[#This Row],[Qty]]</f>
        <v>0.14000000000000001</v>
      </c>
      <c r="L4063">
        <f>Table1[[#This Row],[Total Revenue + Open]]/Table1[[#This Row],[Qty]]</f>
        <v>0.14000000000000001</v>
      </c>
    </row>
    <row r="4064" spans="1:12">
      <c r="A4064" t="s">
        <v>10</v>
      </c>
      <c r="B4064" t="s">
        <v>11</v>
      </c>
      <c r="C4064" t="s">
        <v>119</v>
      </c>
      <c r="D4064" t="s">
        <v>46</v>
      </c>
      <c r="E4064" t="s">
        <v>19</v>
      </c>
      <c r="F4064" t="s">
        <v>54</v>
      </c>
      <c r="G4064" t="s">
        <v>59</v>
      </c>
      <c r="H4064" s="1">
        <v>2021</v>
      </c>
      <c r="I4064" s="2">
        <v>15500</v>
      </c>
      <c r="J4064" s="3">
        <v>2170</v>
      </c>
      <c r="K4064">
        <f>Table1[[#This Row],[Total Revenue + Open]]/Table1[[#This Row],[Qty]]</f>
        <v>0.14000000000000001</v>
      </c>
      <c r="L4064">
        <f>Table1[[#This Row],[Total Revenue + Open]]/Table1[[#This Row],[Qty]]</f>
        <v>0.14000000000000001</v>
      </c>
    </row>
    <row r="4065" spans="1:12">
      <c r="A4065" t="s">
        <v>10</v>
      </c>
      <c r="B4065" t="s">
        <v>11</v>
      </c>
      <c r="C4065" t="s">
        <v>119</v>
      </c>
      <c r="D4065" t="s">
        <v>46</v>
      </c>
      <c r="E4065" t="s">
        <v>19</v>
      </c>
      <c r="F4065" t="s">
        <v>54</v>
      </c>
      <c r="G4065" t="s">
        <v>59</v>
      </c>
      <c r="H4065" s="1">
        <v>2021</v>
      </c>
      <c r="I4065" s="2">
        <v>12500</v>
      </c>
      <c r="J4065" s="3">
        <v>1750</v>
      </c>
      <c r="K4065">
        <f>Table1[[#This Row],[Total Revenue + Open]]/Table1[[#This Row],[Qty]]</f>
        <v>0.14000000000000001</v>
      </c>
      <c r="L4065">
        <f>Table1[[#This Row],[Total Revenue + Open]]/Table1[[#This Row],[Qty]]</f>
        <v>0.14000000000000001</v>
      </c>
    </row>
    <row r="4066" spans="1:12">
      <c r="A4066" t="s">
        <v>10</v>
      </c>
      <c r="B4066" t="s">
        <v>11</v>
      </c>
      <c r="C4066" t="s">
        <v>119</v>
      </c>
      <c r="D4066" t="s">
        <v>46</v>
      </c>
      <c r="E4066" t="s">
        <v>19</v>
      </c>
      <c r="F4066" t="s">
        <v>54</v>
      </c>
      <c r="G4066" t="s">
        <v>59</v>
      </c>
      <c r="H4066" s="1">
        <v>2021</v>
      </c>
      <c r="I4066" s="2">
        <v>32500</v>
      </c>
      <c r="J4066" s="3">
        <v>4550</v>
      </c>
      <c r="K4066">
        <f>Table1[[#This Row],[Total Revenue + Open]]/Table1[[#This Row],[Qty]]</f>
        <v>0.14000000000000001</v>
      </c>
      <c r="L4066">
        <f>Table1[[#This Row],[Total Revenue + Open]]/Table1[[#This Row],[Qty]]</f>
        <v>0.14000000000000001</v>
      </c>
    </row>
    <row r="4067" spans="1:12">
      <c r="A4067" t="s">
        <v>10</v>
      </c>
      <c r="B4067" t="s">
        <v>11</v>
      </c>
      <c r="C4067" t="s">
        <v>119</v>
      </c>
      <c r="D4067" t="s">
        <v>46</v>
      </c>
      <c r="E4067" t="s">
        <v>19</v>
      </c>
      <c r="F4067" t="s">
        <v>54</v>
      </c>
      <c r="G4067" t="s">
        <v>59</v>
      </c>
      <c r="H4067" s="1">
        <v>2021</v>
      </c>
      <c r="I4067" s="2">
        <v>17500</v>
      </c>
      <c r="J4067" s="3">
        <v>2450</v>
      </c>
      <c r="K4067">
        <f>Table1[[#This Row],[Total Revenue + Open]]/Table1[[#This Row],[Qty]]</f>
        <v>0.14000000000000001</v>
      </c>
      <c r="L4067">
        <f>Table1[[#This Row],[Total Revenue + Open]]/Table1[[#This Row],[Qty]]</f>
        <v>0.14000000000000001</v>
      </c>
    </row>
    <row r="4068" spans="1:12">
      <c r="A4068" t="s">
        <v>10</v>
      </c>
      <c r="B4068" t="s">
        <v>11</v>
      </c>
      <c r="C4068" t="s">
        <v>119</v>
      </c>
      <c r="D4068" t="s">
        <v>46</v>
      </c>
      <c r="E4068" t="s">
        <v>19</v>
      </c>
      <c r="F4068" t="s">
        <v>54</v>
      </c>
      <c r="G4068" t="s">
        <v>59</v>
      </c>
      <c r="H4068" s="1">
        <v>2021</v>
      </c>
      <c r="I4068" s="2">
        <v>14000</v>
      </c>
      <c r="J4068" s="3">
        <v>1960</v>
      </c>
      <c r="K4068">
        <f>Table1[[#This Row],[Total Revenue + Open]]/Table1[[#This Row],[Qty]]</f>
        <v>0.14000000000000001</v>
      </c>
      <c r="L4068">
        <f>Table1[[#This Row],[Total Revenue + Open]]/Table1[[#This Row],[Qty]]</f>
        <v>0.14000000000000001</v>
      </c>
    </row>
    <row r="4069" spans="1:12">
      <c r="A4069" t="s">
        <v>10</v>
      </c>
      <c r="B4069" t="s">
        <v>11</v>
      </c>
      <c r="C4069" t="s">
        <v>119</v>
      </c>
      <c r="D4069" t="s">
        <v>46</v>
      </c>
      <c r="E4069" t="s">
        <v>19</v>
      </c>
      <c r="F4069" t="s">
        <v>54</v>
      </c>
      <c r="G4069" t="s">
        <v>59</v>
      </c>
      <c r="H4069" s="1">
        <v>2021</v>
      </c>
      <c r="I4069" s="2">
        <v>27000</v>
      </c>
      <c r="J4069" s="3">
        <v>3780</v>
      </c>
      <c r="K4069">
        <f>Table1[[#This Row],[Total Revenue + Open]]/Table1[[#This Row],[Qty]]</f>
        <v>0.14000000000000001</v>
      </c>
      <c r="L4069">
        <f>Table1[[#This Row],[Total Revenue + Open]]/Table1[[#This Row],[Qty]]</f>
        <v>0.14000000000000001</v>
      </c>
    </row>
    <row r="4070" spans="1:12">
      <c r="A4070" t="s">
        <v>10</v>
      </c>
      <c r="B4070" t="s">
        <v>11</v>
      </c>
      <c r="C4070" t="s">
        <v>119</v>
      </c>
      <c r="D4070" t="s">
        <v>46</v>
      </c>
      <c r="E4070" t="s">
        <v>19</v>
      </c>
      <c r="F4070" t="s">
        <v>54</v>
      </c>
      <c r="G4070" t="s">
        <v>59</v>
      </c>
      <c r="H4070" s="1">
        <v>2021</v>
      </c>
      <c r="I4070" s="2">
        <v>5500</v>
      </c>
      <c r="J4070" s="3">
        <v>770</v>
      </c>
      <c r="K4070">
        <f>Table1[[#This Row],[Total Revenue + Open]]/Table1[[#This Row],[Qty]]</f>
        <v>0.14000000000000001</v>
      </c>
      <c r="L4070">
        <f>Table1[[#This Row],[Total Revenue + Open]]/Table1[[#This Row],[Qty]]</f>
        <v>0.14000000000000001</v>
      </c>
    </row>
    <row r="4071" spans="1:12">
      <c r="A4071" t="s">
        <v>10</v>
      </c>
      <c r="B4071" t="s">
        <v>11</v>
      </c>
      <c r="C4071" t="s">
        <v>119</v>
      </c>
      <c r="D4071" t="s">
        <v>46</v>
      </c>
      <c r="E4071" t="s">
        <v>19</v>
      </c>
      <c r="F4071" t="s">
        <v>54</v>
      </c>
      <c r="G4071" t="s">
        <v>59</v>
      </c>
      <c r="H4071" s="1">
        <v>2021</v>
      </c>
      <c r="I4071" s="2">
        <v>22000</v>
      </c>
      <c r="J4071" s="3">
        <v>3080</v>
      </c>
      <c r="K4071">
        <f>Table1[[#This Row],[Total Revenue + Open]]/Table1[[#This Row],[Qty]]</f>
        <v>0.14000000000000001</v>
      </c>
      <c r="L4071">
        <f>Table1[[#This Row],[Total Revenue + Open]]/Table1[[#This Row],[Qty]]</f>
        <v>0.14000000000000001</v>
      </c>
    </row>
    <row r="4072" spans="1:12">
      <c r="A4072" t="s">
        <v>10</v>
      </c>
      <c r="B4072" t="s">
        <v>11</v>
      </c>
      <c r="C4072" t="s">
        <v>119</v>
      </c>
      <c r="D4072" t="s">
        <v>46</v>
      </c>
      <c r="E4072" t="s">
        <v>19</v>
      </c>
      <c r="F4072" t="s">
        <v>54</v>
      </c>
      <c r="G4072" t="s">
        <v>59</v>
      </c>
      <c r="H4072" s="1">
        <v>2021</v>
      </c>
      <c r="I4072" s="2">
        <v>8000</v>
      </c>
      <c r="J4072" s="3">
        <v>1120</v>
      </c>
      <c r="K4072">
        <f>Table1[[#This Row],[Total Revenue + Open]]/Table1[[#This Row],[Qty]]</f>
        <v>0.14000000000000001</v>
      </c>
      <c r="L4072">
        <f>Table1[[#This Row],[Total Revenue + Open]]/Table1[[#This Row],[Qty]]</f>
        <v>0.14000000000000001</v>
      </c>
    </row>
    <row r="4073" spans="1:12">
      <c r="A4073" t="s">
        <v>10</v>
      </c>
      <c r="B4073" t="s">
        <v>11</v>
      </c>
      <c r="C4073" t="s">
        <v>119</v>
      </c>
      <c r="D4073" t="s">
        <v>46</v>
      </c>
      <c r="E4073" t="s">
        <v>19</v>
      </c>
      <c r="F4073" t="s">
        <v>54</v>
      </c>
      <c r="G4073" t="s">
        <v>59</v>
      </c>
      <c r="H4073" s="1">
        <v>2021</v>
      </c>
      <c r="I4073" s="2">
        <v>13000</v>
      </c>
      <c r="J4073" s="3">
        <v>1820</v>
      </c>
      <c r="K4073">
        <f>Table1[[#This Row],[Total Revenue + Open]]/Table1[[#This Row],[Qty]]</f>
        <v>0.14000000000000001</v>
      </c>
      <c r="L4073">
        <f>Table1[[#This Row],[Total Revenue + Open]]/Table1[[#This Row],[Qty]]</f>
        <v>0.14000000000000001</v>
      </c>
    </row>
    <row r="4074" spans="1:12" hidden="1">
      <c r="A4074" t="s">
        <v>544</v>
      </c>
      <c r="B4074" t="s">
        <v>11</v>
      </c>
      <c r="C4074" t="s">
        <v>119</v>
      </c>
      <c r="D4074" t="s">
        <v>592</v>
      </c>
      <c r="E4074" t="s">
        <v>15</v>
      </c>
      <c r="F4074" t="s">
        <v>36</v>
      </c>
      <c r="G4074" t="s">
        <v>385</v>
      </c>
      <c r="H4074" s="1">
        <v>2022</v>
      </c>
      <c r="I4074" s="2">
        <v>1335</v>
      </c>
      <c r="J4074" s="3">
        <v>1815.25</v>
      </c>
      <c r="K4074">
        <f>Table1[[#This Row],[Total Revenue + Open]]/Table1[[#This Row],[Qty]]</f>
        <v>1.3597378277153558</v>
      </c>
      <c r="L4074">
        <f>Table1[[#This Row],[Total Revenue + Open]]/Table1[[#This Row],[Qty]]</f>
        <v>1.3597378277153558</v>
      </c>
    </row>
    <row r="4075" spans="1:12" hidden="1">
      <c r="A4075" t="s">
        <v>544</v>
      </c>
      <c r="B4075" t="s">
        <v>11</v>
      </c>
      <c r="C4075" t="s">
        <v>119</v>
      </c>
      <c r="D4075" t="s">
        <v>592</v>
      </c>
      <c r="E4075" t="s">
        <v>15</v>
      </c>
      <c r="F4075" t="s">
        <v>16</v>
      </c>
      <c r="G4075" t="s">
        <v>381</v>
      </c>
      <c r="H4075" s="1">
        <v>2022</v>
      </c>
      <c r="I4075" s="2">
        <v>800</v>
      </c>
      <c r="J4075" s="3">
        <v>1792</v>
      </c>
      <c r="K4075">
        <f>Table1[[#This Row],[Total Revenue + Open]]/Table1[[#This Row],[Qty]]</f>
        <v>2.2400000000000002</v>
      </c>
      <c r="L4075">
        <f>Table1[[#This Row],[Total Revenue + Open]]/Table1[[#This Row],[Qty]]</f>
        <v>2.2400000000000002</v>
      </c>
    </row>
    <row r="4076" spans="1:12" hidden="1">
      <c r="A4076" t="s">
        <v>544</v>
      </c>
      <c r="B4076" t="s">
        <v>11</v>
      </c>
      <c r="C4076" t="s">
        <v>119</v>
      </c>
      <c r="D4076" t="s">
        <v>592</v>
      </c>
      <c r="E4076" t="s">
        <v>15</v>
      </c>
      <c r="F4076" t="s">
        <v>16</v>
      </c>
      <c r="G4076" t="s">
        <v>18</v>
      </c>
      <c r="H4076" s="1">
        <v>2022</v>
      </c>
      <c r="I4076" s="2">
        <v>800</v>
      </c>
      <c r="J4076" s="3">
        <v>1792</v>
      </c>
      <c r="K4076">
        <f>Table1[[#This Row],[Total Revenue + Open]]/Table1[[#This Row],[Qty]]</f>
        <v>2.2400000000000002</v>
      </c>
      <c r="L4076">
        <f>Table1[[#This Row],[Total Revenue + Open]]/Table1[[#This Row],[Qty]]</f>
        <v>2.2400000000000002</v>
      </c>
    </row>
    <row r="4077" spans="1:12" hidden="1">
      <c r="A4077" t="s">
        <v>544</v>
      </c>
      <c r="B4077" t="s">
        <v>11</v>
      </c>
      <c r="C4077" t="s">
        <v>119</v>
      </c>
      <c r="D4077" t="s">
        <v>592</v>
      </c>
      <c r="E4077" t="s">
        <v>15</v>
      </c>
      <c r="F4077" t="s">
        <v>36</v>
      </c>
      <c r="G4077" t="s">
        <v>384</v>
      </c>
      <c r="H4077" s="1">
        <v>2022</v>
      </c>
      <c r="I4077" s="2">
        <v>1285</v>
      </c>
      <c r="J4077" s="3">
        <v>1746.75</v>
      </c>
      <c r="K4077">
        <f>Table1[[#This Row],[Total Revenue + Open]]/Table1[[#This Row],[Qty]]</f>
        <v>1.3593385214007783</v>
      </c>
      <c r="L4077">
        <f>Table1[[#This Row],[Total Revenue + Open]]/Table1[[#This Row],[Qty]]</f>
        <v>1.3593385214007783</v>
      </c>
    </row>
    <row r="4078" spans="1:12" hidden="1">
      <c r="A4078" t="s">
        <v>544</v>
      </c>
      <c r="B4078" t="s">
        <v>11</v>
      </c>
      <c r="C4078" t="s">
        <v>119</v>
      </c>
      <c r="D4078" t="s">
        <v>592</v>
      </c>
      <c r="E4078" t="s">
        <v>15</v>
      </c>
      <c r="F4078" t="s">
        <v>36</v>
      </c>
      <c r="G4078" t="s">
        <v>385</v>
      </c>
      <c r="H4078" s="1">
        <v>2022</v>
      </c>
      <c r="I4078" s="2">
        <v>1285</v>
      </c>
      <c r="J4078" s="3">
        <v>1746.75</v>
      </c>
      <c r="K4078">
        <f>Table1[[#This Row],[Total Revenue + Open]]/Table1[[#This Row],[Qty]]</f>
        <v>1.3593385214007783</v>
      </c>
      <c r="L4078">
        <f>Table1[[#This Row],[Total Revenue + Open]]/Table1[[#This Row],[Qty]]</f>
        <v>1.3593385214007783</v>
      </c>
    </row>
    <row r="4079" spans="1:12" hidden="1">
      <c r="A4079" t="s">
        <v>544</v>
      </c>
      <c r="B4079" t="s">
        <v>11</v>
      </c>
      <c r="C4079" t="s">
        <v>119</v>
      </c>
      <c r="D4079" t="s">
        <v>580</v>
      </c>
      <c r="E4079" t="s">
        <v>15</v>
      </c>
      <c r="F4079" t="s">
        <v>204</v>
      </c>
      <c r="G4079" t="s">
        <v>205</v>
      </c>
      <c r="H4079" s="1">
        <v>2022</v>
      </c>
      <c r="I4079" s="2">
        <v>550</v>
      </c>
      <c r="J4079" s="3">
        <v>1496</v>
      </c>
      <c r="K4079">
        <f>Table1[[#This Row],[Total Revenue + Open]]/Table1[[#This Row],[Qty]]</f>
        <v>2.72</v>
      </c>
      <c r="L4079">
        <f>Table1[[#This Row],[Total Revenue + Open]]/Table1[[#This Row],[Qty]]</f>
        <v>2.72</v>
      </c>
    </row>
    <row r="4080" spans="1:12" hidden="1">
      <c r="A4080" t="s">
        <v>544</v>
      </c>
      <c r="B4080" t="s">
        <v>11</v>
      </c>
      <c r="C4080" t="s">
        <v>119</v>
      </c>
      <c r="D4080" t="s">
        <v>580</v>
      </c>
      <c r="E4080" t="s">
        <v>15</v>
      </c>
      <c r="F4080" t="s">
        <v>204</v>
      </c>
      <c r="G4080" t="s">
        <v>206</v>
      </c>
      <c r="H4080" s="1">
        <v>2022</v>
      </c>
      <c r="I4080" s="2">
        <v>550</v>
      </c>
      <c r="J4080" s="3">
        <v>1496</v>
      </c>
      <c r="K4080">
        <f>Table1[[#This Row],[Total Revenue + Open]]/Table1[[#This Row],[Qty]]</f>
        <v>2.72</v>
      </c>
      <c r="L4080">
        <f>Table1[[#This Row],[Total Revenue + Open]]/Table1[[#This Row],[Qty]]</f>
        <v>2.72</v>
      </c>
    </row>
    <row r="4081" spans="1:12" hidden="1">
      <c r="A4081" t="s">
        <v>544</v>
      </c>
      <c r="B4081" t="s">
        <v>11</v>
      </c>
      <c r="C4081" t="s">
        <v>119</v>
      </c>
      <c r="D4081" t="s">
        <v>592</v>
      </c>
      <c r="E4081" t="s">
        <v>15</v>
      </c>
      <c r="F4081" t="s">
        <v>36</v>
      </c>
      <c r="G4081" t="s">
        <v>384</v>
      </c>
      <c r="H4081" s="1">
        <v>2022</v>
      </c>
      <c r="I4081" s="2">
        <v>1060</v>
      </c>
      <c r="J4081" s="3">
        <v>1417.5</v>
      </c>
      <c r="K4081">
        <f>Table1[[#This Row],[Total Revenue + Open]]/Table1[[#This Row],[Qty]]</f>
        <v>1.3372641509433962</v>
      </c>
      <c r="L4081">
        <f>Table1[[#This Row],[Total Revenue + Open]]/Table1[[#This Row],[Qty]]</f>
        <v>1.3372641509433962</v>
      </c>
    </row>
    <row r="4082" spans="1:12" hidden="1">
      <c r="A4082" t="s">
        <v>544</v>
      </c>
      <c r="B4082" t="s">
        <v>11</v>
      </c>
      <c r="C4082" t="s">
        <v>119</v>
      </c>
      <c r="D4082" t="s">
        <v>592</v>
      </c>
      <c r="E4082" t="s">
        <v>15</v>
      </c>
      <c r="F4082" t="s">
        <v>36</v>
      </c>
      <c r="G4082" t="s">
        <v>385</v>
      </c>
      <c r="H4082" s="1">
        <v>2022</v>
      </c>
      <c r="I4082" s="2">
        <v>1060</v>
      </c>
      <c r="J4082" s="3">
        <v>1417.5</v>
      </c>
      <c r="K4082">
        <f>Table1[[#This Row],[Total Revenue + Open]]/Table1[[#This Row],[Qty]]</f>
        <v>1.3372641509433962</v>
      </c>
      <c r="L4082">
        <f>Table1[[#This Row],[Total Revenue + Open]]/Table1[[#This Row],[Qty]]</f>
        <v>1.3372641509433962</v>
      </c>
    </row>
    <row r="4083" spans="1:12" hidden="1">
      <c r="A4083" t="s">
        <v>544</v>
      </c>
      <c r="B4083" t="s">
        <v>11</v>
      </c>
      <c r="C4083" t="s">
        <v>119</v>
      </c>
      <c r="D4083" t="s">
        <v>580</v>
      </c>
      <c r="E4083" t="s">
        <v>15</v>
      </c>
      <c r="F4083" t="s">
        <v>36</v>
      </c>
      <c r="G4083" t="s">
        <v>384</v>
      </c>
      <c r="H4083" s="1">
        <v>2022</v>
      </c>
      <c r="I4083" s="2">
        <v>1005</v>
      </c>
      <c r="J4083" s="3">
        <v>1370</v>
      </c>
      <c r="K4083">
        <f>Table1[[#This Row],[Total Revenue + Open]]/Table1[[#This Row],[Qty]]</f>
        <v>1.3631840796019901</v>
      </c>
      <c r="L4083">
        <f>Table1[[#This Row],[Total Revenue + Open]]/Table1[[#This Row],[Qty]]</f>
        <v>1.3631840796019901</v>
      </c>
    </row>
    <row r="4084" spans="1:12">
      <c r="A4084" t="s">
        <v>10</v>
      </c>
      <c r="B4084" t="s">
        <v>11</v>
      </c>
      <c r="C4084" t="s">
        <v>119</v>
      </c>
      <c r="D4084" t="s">
        <v>46</v>
      </c>
      <c r="E4084" t="s">
        <v>19</v>
      </c>
      <c r="F4084" t="s">
        <v>54</v>
      </c>
      <c r="G4084" t="s">
        <v>229</v>
      </c>
      <c r="H4084" s="1">
        <v>2017</v>
      </c>
      <c r="I4084" s="2">
        <v>1000</v>
      </c>
      <c r="J4084" s="3">
        <v>140</v>
      </c>
      <c r="K4084">
        <f>Table1[[#This Row],[Total Revenue + Open]]/Table1[[#This Row],[Qty]]</f>
        <v>0.14000000000000001</v>
      </c>
      <c r="L4084">
        <f>Table1[[#This Row],[Total Revenue + Open]]/Table1[[#This Row],[Qty]]</f>
        <v>0.14000000000000001</v>
      </c>
    </row>
    <row r="4085" spans="1:12">
      <c r="A4085" t="s">
        <v>10</v>
      </c>
      <c r="B4085" t="s">
        <v>11</v>
      </c>
      <c r="C4085" t="s">
        <v>119</v>
      </c>
      <c r="D4085" t="s">
        <v>46</v>
      </c>
      <c r="E4085" t="s">
        <v>19</v>
      </c>
      <c r="F4085" t="s">
        <v>54</v>
      </c>
      <c r="G4085" t="s">
        <v>229</v>
      </c>
      <c r="H4085" s="1">
        <v>2017</v>
      </c>
      <c r="I4085" s="2">
        <v>5500</v>
      </c>
      <c r="J4085" s="3">
        <v>770</v>
      </c>
      <c r="K4085">
        <f>Table1[[#This Row],[Total Revenue + Open]]/Table1[[#This Row],[Qty]]</f>
        <v>0.14000000000000001</v>
      </c>
      <c r="L4085">
        <f>Table1[[#This Row],[Total Revenue + Open]]/Table1[[#This Row],[Qty]]</f>
        <v>0.14000000000000001</v>
      </c>
    </row>
    <row r="4086" spans="1:12">
      <c r="A4086" t="s">
        <v>10</v>
      </c>
      <c r="B4086" t="s">
        <v>11</v>
      </c>
      <c r="C4086" t="s">
        <v>119</v>
      </c>
      <c r="D4086" t="s">
        <v>46</v>
      </c>
      <c r="E4086" t="s">
        <v>19</v>
      </c>
      <c r="F4086" t="s">
        <v>54</v>
      </c>
      <c r="G4086" t="s">
        <v>229</v>
      </c>
      <c r="H4086" s="1">
        <v>2017</v>
      </c>
      <c r="I4086" s="2">
        <v>1700</v>
      </c>
      <c r="J4086" s="3">
        <v>238</v>
      </c>
      <c r="K4086">
        <f>Table1[[#This Row],[Total Revenue + Open]]/Table1[[#This Row],[Qty]]</f>
        <v>0.14000000000000001</v>
      </c>
      <c r="L4086">
        <f>Table1[[#This Row],[Total Revenue + Open]]/Table1[[#This Row],[Qty]]</f>
        <v>0.14000000000000001</v>
      </c>
    </row>
    <row r="4087" spans="1:12">
      <c r="A4087" t="s">
        <v>10</v>
      </c>
      <c r="B4087" t="s">
        <v>11</v>
      </c>
      <c r="C4087" t="s">
        <v>119</v>
      </c>
      <c r="D4087" t="s">
        <v>46</v>
      </c>
      <c r="E4087" t="s">
        <v>19</v>
      </c>
      <c r="F4087" t="s">
        <v>54</v>
      </c>
      <c r="G4087" t="s">
        <v>229</v>
      </c>
      <c r="H4087" s="1">
        <v>2017</v>
      </c>
      <c r="I4087" s="2">
        <v>13900</v>
      </c>
      <c r="J4087" s="3">
        <v>1932</v>
      </c>
      <c r="K4087">
        <f>Table1[[#This Row],[Total Revenue + Open]]/Table1[[#This Row],[Qty]]</f>
        <v>0.13899280575539569</v>
      </c>
      <c r="L4087">
        <f>Table1[[#This Row],[Total Revenue + Open]]/Table1[[#This Row],[Qty]]</f>
        <v>0.13899280575539569</v>
      </c>
    </row>
    <row r="4088" spans="1:12">
      <c r="A4088" t="s">
        <v>10</v>
      </c>
      <c r="B4088" t="s">
        <v>11</v>
      </c>
      <c r="C4088" t="s">
        <v>119</v>
      </c>
      <c r="D4088" t="s">
        <v>46</v>
      </c>
      <c r="E4088" t="s">
        <v>19</v>
      </c>
      <c r="F4088" t="s">
        <v>54</v>
      </c>
      <c r="G4088" t="s">
        <v>229</v>
      </c>
      <c r="H4088" s="1">
        <v>2017</v>
      </c>
      <c r="I4088" s="2">
        <v>4000</v>
      </c>
      <c r="J4088" s="3">
        <v>560</v>
      </c>
      <c r="K4088">
        <f>Table1[[#This Row],[Total Revenue + Open]]/Table1[[#This Row],[Qty]]</f>
        <v>0.14000000000000001</v>
      </c>
      <c r="L4088">
        <f>Table1[[#This Row],[Total Revenue + Open]]/Table1[[#This Row],[Qty]]</f>
        <v>0.14000000000000001</v>
      </c>
    </row>
    <row r="4089" spans="1:12">
      <c r="A4089" t="s">
        <v>10</v>
      </c>
      <c r="B4089" t="s">
        <v>11</v>
      </c>
      <c r="C4089" t="s">
        <v>119</v>
      </c>
      <c r="D4089" t="s">
        <v>46</v>
      </c>
      <c r="E4089" t="s">
        <v>19</v>
      </c>
      <c r="F4089" t="s">
        <v>54</v>
      </c>
      <c r="G4089" t="s">
        <v>229</v>
      </c>
      <c r="H4089" s="1">
        <v>2017</v>
      </c>
      <c r="I4089" s="2">
        <v>53600</v>
      </c>
      <c r="J4089" s="3">
        <v>7504</v>
      </c>
      <c r="K4089">
        <f>Table1[[#This Row],[Total Revenue + Open]]/Table1[[#This Row],[Qty]]</f>
        <v>0.14000000000000001</v>
      </c>
      <c r="L4089">
        <f>Table1[[#This Row],[Total Revenue + Open]]/Table1[[#This Row],[Qty]]</f>
        <v>0.14000000000000001</v>
      </c>
    </row>
    <row r="4090" spans="1:12">
      <c r="A4090" t="s">
        <v>10</v>
      </c>
      <c r="B4090" t="s">
        <v>11</v>
      </c>
      <c r="C4090" t="s">
        <v>119</v>
      </c>
      <c r="D4090" t="s">
        <v>46</v>
      </c>
      <c r="E4090" t="s">
        <v>19</v>
      </c>
      <c r="F4090" t="s">
        <v>54</v>
      </c>
      <c r="G4090" t="s">
        <v>229</v>
      </c>
      <c r="H4090" s="1">
        <v>2017</v>
      </c>
      <c r="I4090" s="2">
        <v>75700</v>
      </c>
      <c r="J4090" s="3">
        <v>10598</v>
      </c>
      <c r="K4090">
        <f>Table1[[#This Row],[Total Revenue + Open]]/Table1[[#This Row],[Qty]]</f>
        <v>0.14000000000000001</v>
      </c>
      <c r="L4090">
        <f>Table1[[#This Row],[Total Revenue + Open]]/Table1[[#This Row],[Qty]]</f>
        <v>0.14000000000000001</v>
      </c>
    </row>
    <row r="4091" spans="1:12">
      <c r="A4091" t="s">
        <v>10</v>
      </c>
      <c r="B4091" t="s">
        <v>11</v>
      </c>
      <c r="C4091" t="s">
        <v>119</v>
      </c>
      <c r="D4091" t="s">
        <v>46</v>
      </c>
      <c r="E4091" t="s">
        <v>19</v>
      </c>
      <c r="F4091" t="s">
        <v>54</v>
      </c>
      <c r="G4091" t="s">
        <v>229</v>
      </c>
      <c r="H4091" s="1">
        <v>2017</v>
      </c>
      <c r="I4091" s="2">
        <v>19500</v>
      </c>
      <c r="J4091" s="3">
        <v>2730</v>
      </c>
      <c r="K4091">
        <f>Table1[[#This Row],[Total Revenue + Open]]/Table1[[#This Row],[Qty]]</f>
        <v>0.14000000000000001</v>
      </c>
      <c r="L4091">
        <f>Table1[[#This Row],[Total Revenue + Open]]/Table1[[#This Row],[Qty]]</f>
        <v>0.14000000000000001</v>
      </c>
    </row>
    <row r="4092" spans="1:12">
      <c r="A4092" t="s">
        <v>10</v>
      </c>
      <c r="B4092" t="s">
        <v>11</v>
      </c>
      <c r="C4092" t="s">
        <v>119</v>
      </c>
      <c r="D4092" t="s">
        <v>46</v>
      </c>
      <c r="E4092" t="s">
        <v>19</v>
      </c>
      <c r="F4092" t="s">
        <v>54</v>
      </c>
      <c r="G4092" t="s">
        <v>229</v>
      </c>
      <c r="H4092" s="1">
        <v>2018</v>
      </c>
      <c r="I4092" s="2">
        <v>15800</v>
      </c>
      <c r="J4092" s="3">
        <v>2100</v>
      </c>
      <c r="K4092">
        <f>Table1[[#This Row],[Total Revenue + Open]]/Table1[[#This Row],[Qty]]</f>
        <v>0.13291139240506328</v>
      </c>
      <c r="L4092">
        <f>Table1[[#This Row],[Total Revenue + Open]]/Table1[[#This Row],[Qty]]</f>
        <v>0.13291139240506328</v>
      </c>
    </row>
    <row r="4093" spans="1:12">
      <c r="A4093" t="s">
        <v>10</v>
      </c>
      <c r="B4093" t="s">
        <v>11</v>
      </c>
      <c r="C4093" t="s">
        <v>119</v>
      </c>
      <c r="D4093" t="s">
        <v>46</v>
      </c>
      <c r="E4093" t="s">
        <v>19</v>
      </c>
      <c r="F4093" t="s">
        <v>54</v>
      </c>
      <c r="G4093" t="s">
        <v>229</v>
      </c>
      <c r="H4093" s="1">
        <v>2018</v>
      </c>
      <c r="I4093" s="2">
        <v>7700</v>
      </c>
      <c r="J4093" s="3">
        <v>1050</v>
      </c>
      <c r="K4093">
        <f>Table1[[#This Row],[Total Revenue + Open]]/Table1[[#This Row],[Qty]]</f>
        <v>0.13636363636363635</v>
      </c>
      <c r="L4093">
        <f>Table1[[#This Row],[Total Revenue + Open]]/Table1[[#This Row],[Qty]]</f>
        <v>0.13636363636363635</v>
      </c>
    </row>
    <row r="4094" spans="1:12">
      <c r="A4094" t="s">
        <v>10</v>
      </c>
      <c r="B4094" t="s">
        <v>11</v>
      </c>
      <c r="C4094" t="s">
        <v>119</v>
      </c>
      <c r="D4094" t="s">
        <v>46</v>
      </c>
      <c r="E4094" t="s">
        <v>19</v>
      </c>
      <c r="F4094" t="s">
        <v>54</v>
      </c>
      <c r="G4094" t="s">
        <v>229</v>
      </c>
      <c r="H4094" s="1">
        <v>2018</v>
      </c>
      <c r="I4094" s="2">
        <v>9500</v>
      </c>
      <c r="J4094" s="3">
        <v>1330</v>
      </c>
      <c r="K4094">
        <f>Table1[[#This Row],[Total Revenue + Open]]/Table1[[#This Row],[Qty]]</f>
        <v>0.14000000000000001</v>
      </c>
      <c r="L4094">
        <f>Table1[[#This Row],[Total Revenue + Open]]/Table1[[#This Row],[Qty]]</f>
        <v>0.14000000000000001</v>
      </c>
    </row>
    <row r="4095" spans="1:12">
      <c r="A4095" t="s">
        <v>10</v>
      </c>
      <c r="B4095" t="s">
        <v>11</v>
      </c>
      <c r="C4095" t="s">
        <v>119</v>
      </c>
      <c r="D4095" t="s">
        <v>46</v>
      </c>
      <c r="E4095" t="s">
        <v>19</v>
      </c>
      <c r="F4095" t="s">
        <v>54</v>
      </c>
      <c r="G4095" t="s">
        <v>229</v>
      </c>
      <c r="H4095" s="1">
        <v>2018</v>
      </c>
      <c r="I4095" s="2">
        <v>19000</v>
      </c>
      <c r="J4095" s="3">
        <v>2660</v>
      </c>
      <c r="K4095">
        <f>Table1[[#This Row],[Total Revenue + Open]]/Table1[[#This Row],[Qty]]</f>
        <v>0.14000000000000001</v>
      </c>
      <c r="L4095">
        <f>Table1[[#This Row],[Total Revenue + Open]]/Table1[[#This Row],[Qty]]</f>
        <v>0.14000000000000001</v>
      </c>
    </row>
    <row r="4096" spans="1:12">
      <c r="A4096" t="s">
        <v>10</v>
      </c>
      <c r="B4096" t="s">
        <v>11</v>
      </c>
      <c r="C4096" t="s">
        <v>119</v>
      </c>
      <c r="D4096" t="s">
        <v>46</v>
      </c>
      <c r="E4096" t="s">
        <v>19</v>
      </c>
      <c r="F4096" t="s">
        <v>54</v>
      </c>
      <c r="G4096" t="s">
        <v>229</v>
      </c>
      <c r="H4096" s="1">
        <v>2018</v>
      </c>
      <c r="I4096" s="2">
        <v>12500</v>
      </c>
      <c r="J4096" s="3">
        <v>1750</v>
      </c>
      <c r="K4096">
        <f>Table1[[#This Row],[Total Revenue + Open]]/Table1[[#This Row],[Qty]]</f>
        <v>0.14000000000000001</v>
      </c>
      <c r="L4096">
        <f>Table1[[#This Row],[Total Revenue + Open]]/Table1[[#This Row],[Qty]]</f>
        <v>0.14000000000000001</v>
      </c>
    </row>
    <row r="4097" spans="1:12">
      <c r="A4097" t="s">
        <v>10</v>
      </c>
      <c r="B4097" t="s">
        <v>11</v>
      </c>
      <c r="C4097" t="s">
        <v>119</v>
      </c>
      <c r="D4097" t="s">
        <v>46</v>
      </c>
      <c r="E4097" t="s">
        <v>19</v>
      </c>
      <c r="F4097" t="s">
        <v>54</v>
      </c>
      <c r="G4097" t="s">
        <v>229</v>
      </c>
      <c r="H4097" s="1">
        <v>2018</v>
      </c>
      <c r="I4097" s="2">
        <v>28500</v>
      </c>
      <c r="J4097" s="3">
        <v>3990</v>
      </c>
      <c r="K4097">
        <f>Table1[[#This Row],[Total Revenue + Open]]/Table1[[#This Row],[Qty]]</f>
        <v>0.14000000000000001</v>
      </c>
      <c r="L4097">
        <f>Table1[[#This Row],[Total Revenue + Open]]/Table1[[#This Row],[Qty]]</f>
        <v>0.14000000000000001</v>
      </c>
    </row>
    <row r="4098" spans="1:12">
      <c r="A4098" t="s">
        <v>10</v>
      </c>
      <c r="B4098" t="s">
        <v>11</v>
      </c>
      <c r="C4098" t="s">
        <v>119</v>
      </c>
      <c r="D4098" t="s">
        <v>46</v>
      </c>
      <c r="E4098" t="s">
        <v>19</v>
      </c>
      <c r="F4098" t="s">
        <v>54</v>
      </c>
      <c r="G4098" t="s">
        <v>229</v>
      </c>
      <c r="H4098" s="1">
        <v>2018</v>
      </c>
      <c r="I4098" s="2">
        <v>5500</v>
      </c>
      <c r="J4098" s="3">
        <v>770</v>
      </c>
      <c r="K4098">
        <f>Table1[[#This Row],[Total Revenue + Open]]/Table1[[#This Row],[Qty]]</f>
        <v>0.14000000000000001</v>
      </c>
      <c r="L4098">
        <f>Table1[[#This Row],[Total Revenue + Open]]/Table1[[#This Row],[Qty]]</f>
        <v>0.14000000000000001</v>
      </c>
    </row>
    <row r="4099" spans="1:12">
      <c r="A4099" t="s">
        <v>10</v>
      </c>
      <c r="B4099" t="s">
        <v>11</v>
      </c>
      <c r="C4099" t="s">
        <v>119</v>
      </c>
      <c r="D4099" t="s">
        <v>46</v>
      </c>
      <c r="E4099" t="s">
        <v>19</v>
      </c>
      <c r="F4099" t="s">
        <v>54</v>
      </c>
      <c r="G4099" t="s">
        <v>229</v>
      </c>
      <c r="H4099" s="1">
        <v>2019</v>
      </c>
      <c r="I4099" s="2">
        <v>6000</v>
      </c>
      <c r="J4099" s="3">
        <v>840</v>
      </c>
      <c r="K4099">
        <f>Table1[[#This Row],[Total Revenue + Open]]/Table1[[#This Row],[Qty]]</f>
        <v>0.14000000000000001</v>
      </c>
      <c r="L4099">
        <f>Table1[[#This Row],[Total Revenue + Open]]/Table1[[#This Row],[Qty]]</f>
        <v>0.14000000000000001</v>
      </c>
    </row>
    <row r="4100" spans="1:12">
      <c r="A4100" t="s">
        <v>10</v>
      </c>
      <c r="B4100" t="s">
        <v>11</v>
      </c>
      <c r="C4100" t="s">
        <v>119</v>
      </c>
      <c r="D4100" t="s">
        <v>46</v>
      </c>
      <c r="E4100" t="s">
        <v>19</v>
      </c>
      <c r="F4100" t="s">
        <v>54</v>
      </c>
      <c r="G4100" t="s">
        <v>229</v>
      </c>
      <c r="H4100" s="1">
        <v>2019</v>
      </c>
      <c r="I4100" s="2">
        <v>33000</v>
      </c>
      <c r="J4100" s="3">
        <v>4620</v>
      </c>
      <c r="K4100">
        <f>Table1[[#This Row],[Total Revenue + Open]]/Table1[[#This Row],[Qty]]</f>
        <v>0.14000000000000001</v>
      </c>
      <c r="L4100">
        <f>Table1[[#This Row],[Total Revenue + Open]]/Table1[[#This Row],[Qty]]</f>
        <v>0.14000000000000001</v>
      </c>
    </row>
    <row r="4101" spans="1:12">
      <c r="A4101" t="s">
        <v>10</v>
      </c>
      <c r="B4101" t="s">
        <v>11</v>
      </c>
      <c r="C4101" t="s">
        <v>119</v>
      </c>
      <c r="D4101" t="s">
        <v>46</v>
      </c>
      <c r="E4101" t="s">
        <v>19</v>
      </c>
      <c r="F4101" t="s">
        <v>54</v>
      </c>
      <c r="G4101" t="s">
        <v>229</v>
      </c>
      <c r="H4101" s="1">
        <v>2019</v>
      </c>
      <c r="I4101" s="2">
        <v>74000</v>
      </c>
      <c r="J4101" s="3">
        <v>10360</v>
      </c>
      <c r="K4101">
        <f>Table1[[#This Row],[Total Revenue + Open]]/Table1[[#This Row],[Qty]]</f>
        <v>0.14000000000000001</v>
      </c>
      <c r="L4101">
        <f>Table1[[#This Row],[Total Revenue + Open]]/Table1[[#This Row],[Qty]]</f>
        <v>0.14000000000000001</v>
      </c>
    </row>
    <row r="4102" spans="1:12">
      <c r="A4102" t="s">
        <v>10</v>
      </c>
      <c r="B4102" t="s">
        <v>11</v>
      </c>
      <c r="C4102" t="s">
        <v>119</v>
      </c>
      <c r="D4102" t="s">
        <v>46</v>
      </c>
      <c r="E4102" t="s">
        <v>19</v>
      </c>
      <c r="F4102" t="s">
        <v>54</v>
      </c>
      <c r="G4102" t="s">
        <v>229</v>
      </c>
      <c r="H4102" s="1">
        <v>2019</v>
      </c>
      <c r="I4102" s="2">
        <v>25000</v>
      </c>
      <c r="J4102" s="3">
        <v>3500</v>
      </c>
      <c r="K4102">
        <f>Table1[[#This Row],[Total Revenue + Open]]/Table1[[#This Row],[Qty]]</f>
        <v>0.14000000000000001</v>
      </c>
      <c r="L4102">
        <f>Table1[[#This Row],[Total Revenue + Open]]/Table1[[#This Row],[Qty]]</f>
        <v>0.14000000000000001</v>
      </c>
    </row>
    <row r="4103" spans="1:12">
      <c r="A4103" t="s">
        <v>10</v>
      </c>
      <c r="B4103" t="s">
        <v>11</v>
      </c>
      <c r="C4103" t="s">
        <v>119</v>
      </c>
      <c r="D4103" t="s">
        <v>46</v>
      </c>
      <c r="E4103" t="s">
        <v>19</v>
      </c>
      <c r="F4103" t="s">
        <v>54</v>
      </c>
      <c r="G4103" t="s">
        <v>229</v>
      </c>
      <c r="H4103" s="1">
        <v>2019</v>
      </c>
      <c r="I4103" s="2">
        <v>19000</v>
      </c>
      <c r="J4103" s="3">
        <v>2660</v>
      </c>
      <c r="K4103">
        <f>Table1[[#This Row],[Total Revenue + Open]]/Table1[[#This Row],[Qty]]</f>
        <v>0.14000000000000001</v>
      </c>
      <c r="L4103">
        <f>Table1[[#This Row],[Total Revenue + Open]]/Table1[[#This Row],[Qty]]</f>
        <v>0.14000000000000001</v>
      </c>
    </row>
    <row r="4104" spans="1:12">
      <c r="A4104" t="s">
        <v>10</v>
      </c>
      <c r="B4104" t="s">
        <v>11</v>
      </c>
      <c r="C4104" t="s">
        <v>119</v>
      </c>
      <c r="D4104" t="s">
        <v>46</v>
      </c>
      <c r="E4104" t="s">
        <v>19</v>
      </c>
      <c r="F4104" t="s">
        <v>54</v>
      </c>
      <c r="G4104" t="s">
        <v>229</v>
      </c>
      <c r="H4104" s="1">
        <v>2019</v>
      </c>
      <c r="I4104" s="2">
        <v>12000</v>
      </c>
      <c r="J4104" s="3">
        <v>1680</v>
      </c>
      <c r="K4104">
        <f>Table1[[#This Row],[Total Revenue + Open]]/Table1[[#This Row],[Qty]]</f>
        <v>0.14000000000000001</v>
      </c>
      <c r="L4104">
        <f>Table1[[#This Row],[Total Revenue + Open]]/Table1[[#This Row],[Qty]]</f>
        <v>0.14000000000000001</v>
      </c>
    </row>
    <row r="4105" spans="1:12">
      <c r="A4105" t="s">
        <v>10</v>
      </c>
      <c r="B4105" t="s">
        <v>11</v>
      </c>
      <c r="C4105" t="s">
        <v>119</v>
      </c>
      <c r="D4105" t="s">
        <v>46</v>
      </c>
      <c r="E4105" t="s">
        <v>19</v>
      </c>
      <c r="F4105" t="s">
        <v>54</v>
      </c>
      <c r="G4105" t="s">
        <v>229</v>
      </c>
      <c r="H4105" s="1">
        <v>2019</v>
      </c>
      <c r="I4105" s="2">
        <v>5000</v>
      </c>
      <c r="J4105" s="3">
        <v>700</v>
      </c>
      <c r="K4105">
        <f>Table1[[#This Row],[Total Revenue + Open]]/Table1[[#This Row],[Qty]]</f>
        <v>0.14000000000000001</v>
      </c>
      <c r="L4105">
        <f>Table1[[#This Row],[Total Revenue + Open]]/Table1[[#This Row],[Qty]]</f>
        <v>0.14000000000000001</v>
      </c>
    </row>
    <row r="4106" spans="1:12">
      <c r="A4106" t="s">
        <v>10</v>
      </c>
      <c r="B4106" t="s">
        <v>11</v>
      </c>
      <c r="C4106" t="s">
        <v>119</v>
      </c>
      <c r="D4106" t="s">
        <v>46</v>
      </c>
      <c r="E4106" t="s">
        <v>19</v>
      </c>
      <c r="F4106" t="s">
        <v>54</v>
      </c>
      <c r="G4106" t="s">
        <v>229</v>
      </c>
      <c r="H4106" s="1">
        <v>2020</v>
      </c>
      <c r="I4106" s="2">
        <v>5000</v>
      </c>
      <c r="J4106" s="3">
        <v>700</v>
      </c>
      <c r="K4106">
        <f>Table1[[#This Row],[Total Revenue + Open]]/Table1[[#This Row],[Qty]]</f>
        <v>0.14000000000000001</v>
      </c>
      <c r="L4106">
        <f>Table1[[#This Row],[Total Revenue + Open]]/Table1[[#This Row],[Qty]]</f>
        <v>0.14000000000000001</v>
      </c>
    </row>
    <row r="4107" spans="1:12">
      <c r="A4107" t="s">
        <v>10</v>
      </c>
      <c r="B4107" t="s">
        <v>11</v>
      </c>
      <c r="C4107" t="s">
        <v>119</v>
      </c>
      <c r="D4107" t="s">
        <v>46</v>
      </c>
      <c r="E4107" t="s">
        <v>19</v>
      </c>
      <c r="F4107" t="s">
        <v>54</v>
      </c>
      <c r="G4107" t="s">
        <v>229</v>
      </c>
      <c r="H4107" s="1">
        <v>2020</v>
      </c>
      <c r="I4107" s="2">
        <v>5000</v>
      </c>
      <c r="J4107" s="3">
        <v>700</v>
      </c>
      <c r="K4107">
        <f>Table1[[#This Row],[Total Revenue + Open]]/Table1[[#This Row],[Qty]]</f>
        <v>0.14000000000000001</v>
      </c>
      <c r="L4107">
        <f>Table1[[#This Row],[Total Revenue + Open]]/Table1[[#This Row],[Qty]]</f>
        <v>0.14000000000000001</v>
      </c>
    </row>
    <row r="4108" spans="1:12">
      <c r="A4108" t="s">
        <v>10</v>
      </c>
      <c r="B4108" t="s">
        <v>11</v>
      </c>
      <c r="C4108" t="s">
        <v>119</v>
      </c>
      <c r="D4108" t="s">
        <v>46</v>
      </c>
      <c r="E4108" t="s">
        <v>19</v>
      </c>
      <c r="F4108" t="s">
        <v>54</v>
      </c>
      <c r="G4108" t="s">
        <v>229</v>
      </c>
      <c r="H4108" s="1">
        <v>2020</v>
      </c>
      <c r="I4108" s="2">
        <v>14000</v>
      </c>
      <c r="J4108" s="3">
        <v>1960</v>
      </c>
      <c r="K4108">
        <f>Table1[[#This Row],[Total Revenue + Open]]/Table1[[#This Row],[Qty]]</f>
        <v>0.14000000000000001</v>
      </c>
      <c r="L4108">
        <f>Table1[[#This Row],[Total Revenue + Open]]/Table1[[#This Row],[Qty]]</f>
        <v>0.14000000000000001</v>
      </c>
    </row>
    <row r="4109" spans="1:12">
      <c r="A4109" t="s">
        <v>10</v>
      </c>
      <c r="B4109" t="s">
        <v>11</v>
      </c>
      <c r="C4109" t="s">
        <v>119</v>
      </c>
      <c r="D4109" t="s">
        <v>46</v>
      </c>
      <c r="E4109" t="s">
        <v>19</v>
      </c>
      <c r="F4109" t="s">
        <v>54</v>
      </c>
      <c r="G4109" t="s">
        <v>229</v>
      </c>
      <c r="H4109" s="1">
        <v>2020</v>
      </c>
      <c r="I4109" s="2">
        <v>14000</v>
      </c>
      <c r="J4109" s="3">
        <v>1960</v>
      </c>
      <c r="K4109">
        <f>Table1[[#This Row],[Total Revenue + Open]]/Table1[[#This Row],[Qty]]</f>
        <v>0.14000000000000001</v>
      </c>
      <c r="L4109">
        <f>Table1[[#This Row],[Total Revenue + Open]]/Table1[[#This Row],[Qty]]</f>
        <v>0.14000000000000001</v>
      </c>
    </row>
    <row r="4110" spans="1:12">
      <c r="A4110" t="s">
        <v>10</v>
      </c>
      <c r="B4110" t="s">
        <v>11</v>
      </c>
      <c r="C4110" t="s">
        <v>119</v>
      </c>
      <c r="D4110" t="s">
        <v>46</v>
      </c>
      <c r="E4110" t="s">
        <v>19</v>
      </c>
      <c r="F4110" t="s">
        <v>54</v>
      </c>
      <c r="G4110" t="s">
        <v>229</v>
      </c>
      <c r="H4110" s="1">
        <v>2020</v>
      </c>
      <c r="I4110" s="2">
        <v>44000</v>
      </c>
      <c r="J4110" s="3">
        <v>6160</v>
      </c>
      <c r="K4110">
        <f>Table1[[#This Row],[Total Revenue + Open]]/Table1[[#This Row],[Qty]]</f>
        <v>0.14000000000000001</v>
      </c>
      <c r="L4110">
        <f>Table1[[#This Row],[Total Revenue + Open]]/Table1[[#This Row],[Qty]]</f>
        <v>0.14000000000000001</v>
      </c>
    </row>
    <row r="4111" spans="1:12">
      <c r="A4111" t="s">
        <v>10</v>
      </c>
      <c r="B4111" t="s">
        <v>11</v>
      </c>
      <c r="C4111" t="s">
        <v>119</v>
      </c>
      <c r="D4111" t="s">
        <v>46</v>
      </c>
      <c r="E4111" t="s">
        <v>19</v>
      </c>
      <c r="F4111" t="s">
        <v>54</v>
      </c>
      <c r="G4111" t="s">
        <v>229</v>
      </c>
      <c r="H4111" s="1">
        <v>2020</v>
      </c>
      <c r="I4111" s="2">
        <v>24000</v>
      </c>
      <c r="J4111" s="3">
        <v>3360</v>
      </c>
      <c r="K4111">
        <f>Table1[[#This Row],[Total Revenue + Open]]/Table1[[#This Row],[Qty]]</f>
        <v>0.14000000000000001</v>
      </c>
      <c r="L4111">
        <f>Table1[[#This Row],[Total Revenue + Open]]/Table1[[#This Row],[Qty]]</f>
        <v>0.14000000000000001</v>
      </c>
    </row>
    <row r="4112" spans="1:12">
      <c r="A4112" t="s">
        <v>10</v>
      </c>
      <c r="B4112" t="s">
        <v>11</v>
      </c>
      <c r="C4112" t="s">
        <v>119</v>
      </c>
      <c r="D4112" t="s">
        <v>46</v>
      </c>
      <c r="E4112" t="s">
        <v>19</v>
      </c>
      <c r="F4112" t="s">
        <v>54</v>
      </c>
      <c r="G4112" t="s">
        <v>229</v>
      </c>
      <c r="H4112" s="1">
        <v>2021</v>
      </c>
      <c r="I4112" s="2">
        <v>15500</v>
      </c>
      <c r="J4112" s="3">
        <v>2170</v>
      </c>
      <c r="K4112">
        <f>Table1[[#This Row],[Total Revenue + Open]]/Table1[[#This Row],[Qty]]</f>
        <v>0.14000000000000001</v>
      </c>
      <c r="L4112">
        <f>Table1[[#This Row],[Total Revenue + Open]]/Table1[[#This Row],[Qty]]</f>
        <v>0.14000000000000001</v>
      </c>
    </row>
    <row r="4113" spans="1:12">
      <c r="A4113" t="s">
        <v>10</v>
      </c>
      <c r="B4113" t="s">
        <v>11</v>
      </c>
      <c r="C4113" t="s">
        <v>119</v>
      </c>
      <c r="D4113" t="s">
        <v>46</v>
      </c>
      <c r="E4113" t="s">
        <v>19</v>
      </c>
      <c r="F4113" t="s">
        <v>54</v>
      </c>
      <c r="G4113" t="s">
        <v>229</v>
      </c>
      <c r="H4113" s="1">
        <v>2021</v>
      </c>
      <c r="I4113" s="2">
        <v>3500</v>
      </c>
      <c r="J4113" s="3">
        <v>490</v>
      </c>
      <c r="K4113">
        <f>Table1[[#This Row],[Total Revenue + Open]]/Table1[[#This Row],[Qty]]</f>
        <v>0.14000000000000001</v>
      </c>
      <c r="L4113">
        <f>Table1[[#This Row],[Total Revenue + Open]]/Table1[[#This Row],[Qty]]</f>
        <v>0.14000000000000001</v>
      </c>
    </row>
    <row r="4114" spans="1:12">
      <c r="A4114" t="s">
        <v>10</v>
      </c>
      <c r="B4114" t="s">
        <v>11</v>
      </c>
      <c r="C4114" t="s">
        <v>119</v>
      </c>
      <c r="D4114" t="s">
        <v>46</v>
      </c>
      <c r="E4114" t="s">
        <v>19</v>
      </c>
      <c r="F4114" t="s">
        <v>54</v>
      </c>
      <c r="G4114" t="s">
        <v>229</v>
      </c>
      <c r="H4114" s="1">
        <v>2021</v>
      </c>
      <c r="I4114" s="2">
        <v>7000</v>
      </c>
      <c r="J4114" s="3">
        <v>980</v>
      </c>
      <c r="K4114">
        <f>Table1[[#This Row],[Total Revenue + Open]]/Table1[[#This Row],[Qty]]</f>
        <v>0.14000000000000001</v>
      </c>
      <c r="L4114">
        <f>Table1[[#This Row],[Total Revenue + Open]]/Table1[[#This Row],[Qty]]</f>
        <v>0.14000000000000001</v>
      </c>
    </row>
    <row r="4115" spans="1:12">
      <c r="A4115" t="s">
        <v>10</v>
      </c>
      <c r="B4115" t="s">
        <v>11</v>
      </c>
      <c r="C4115" t="s">
        <v>119</v>
      </c>
      <c r="D4115" t="s">
        <v>46</v>
      </c>
      <c r="E4115" t="s">
        <v>19</v>
      </c>
      <c r="F4115" t="s">
        <v>54</v>
      </c>
      <c r="G4115" t="s">
        <v>229</v>
      </c>
      <c r="H4115" s="1">
        <v>2021</v>
      </c>
      <c r="I4115" s="2">
        <v>4500</v>
      </c>
      <c r="J4115" s="3">
        <v>630</v>
      </c>
      <c r="K4115">
        <f>Table1[[#This Row],[Total Revenue + Open]]/Table1[[#This Row],[Qty]]</f>
        <v>0.14000000000000001</v>
      </c>
      <c r="L4115">
        <f>Table1[[#This Row],[Total Revenue + Open]]/Table1[[#This Row],[Qty]]</f>
        <v>0.14000000000000001</v>
      </c>
    </row>
    <row r="4116" spans="1:12">
      <c r="A4116" t="s">
        <v>10</v>
      </c>
      <c r="B4116" t="s">
        <v>11</v>
      </c>
      <c r="C4116" t="s">
        <v>119</v>
      </c>
      <c r="D4116" t="s">
        <v>46</v>
      </c>
      <c r="E4116" t="s">
        <v>19</v>
      </c>
      <c r="F4116" t="s">
        <v>54</v>
      </c>
      <c r="G4116" t="s">
        <v>229</v>
      </c>
      <c r="H4116" s="1">
        <v>2021</v>
      </c>
      <c r="I4116" s="2">
        <v>18500</v>
      </c>
      <c r="J4116" s="3">
        <v>2590</v>
      </c>
      <c r="K4116">
        <f>Table1[[#This Row],[Total Revenue + Open]]/Table1[[#This Row],[Qty]]</f>
        <v>0.14000000000000001</v>
      </c>
      <c r="L4116">
        <f>Table1[[#This Row],[Total Revenue + Open]]/Table1[[#This Row],[Qty]]</f>
        <v>0.14000000000000001</v>
      </c>
    </row>
    <row r="4117" spans="1:12">
      <c r="A4117" t="s">
        <v>10</v>
      </c>
      <c r="B4117" t="s">
        <v>11</v>
      </c>
      <c r="C4117" t="s">
        <v>119</v>
      </c>
      <c r="D4117" t="s">
        <v>46</v>
      </c>
      <c r="E4117" t="s">
        <v>19</v>
      </c>
      <c r="F4117" t="s">
        <v>54</v>
      </c>
      <c r="G4117" t="s">
        <v>229</v>
      </c>
      <c r="H4117" s="1">
        <v>2021</v>
      </c>
      <c r="I4117" s="2">
        <v>12500</v>
      </c>
      <c r="J4117" s="3">
        <v>1750</v>
      </c>
      <c r="K4117">
        <f>Table1[[#This Row],[Total Revenue + Open]]/Table1[[#This Row],[Qty]]</f>
        <v>0.14000000000000001</v>
      </c>
      <c r="L4117">
        <f>Table1[[#This Row],[Total Revenue + Open]]/Table1[[#This Row],[Qty]]</f>
        <v>0.14000000000000001</v>
      </c>
    </row>
    <row r="4118" spans="1:12">
      <c r="A4118" t="s">
        <v>10</v>
      </c>
      <c r="B4118" t="s">
        <v>11</v>
      </c>
      <c r="C4118" t="s">
        <v>119</v>
      </c>
      <c r="D4118" t="s">
        <v>46</v>
      </c>
      <c r="E4118" t="s">
        <v>19</v>
      </c>
      <c r="F4118" t="s">
        <v>54</v>
      </c>
      <c r="G4118" t="s">
        <v>229</v>
      </c>
      <c r="H4118" s="1">
        <v>2021</v>
      </c>
      <c r="I4118" s="2">
        <v>7500</v>
      </c>
      <c r="J4118" s="3">
        <v>1050</v>
      </c>
      <c r="K4118">
        <f>Table1[[#This Row],[Total Revenue + Open]]/Table1[[#This Row],[Qty]]</f>
        <v>0.14000000000000001</v>
      </c>
      <c r="L4118">
        <f>Table1[[#This Row],[Total Revenue + Open]]/Table1[[#This Row],[Qty]]</f>
        <v>0.14000000000000001</v>
      </c>
    </row>
    <row r="4119" spans="1:12">
      <c r="A4119" t="s">
        <v>10</v>
      </c>
      <c r="B4119" t="s">
        <v>11</v>
      </c>
      <c r="C4119" t="s">
        <v>119</v>
      </c>
      <c r="D4119" t="s">
        <v>46</v>
      </c>
      <c r="E4119" t="s">
        <v>19</v>
      </c>
      <c r="F4119" t="s">
        <v>54</v>
      </c>
      <c r="G4119" t="s">
        <v>229</v>
      </c>
      <c r="H4119" s="1">
        <v>2021</v>
      </c>
      <c r="I4119" s="2">
        <v>3000</v>
      </c>
      <c r="J4119" s="3">
        <v>420</v>
      </c>
      <c r="K4119">
        <f>Table1[[#This Row],[Total Revenue + Open]]/Table1[[#This Row],[Qty]]</f>
        <v>0.14000000000000001</v>
      </c>
      <c r="L4119">
        <f>Table1[[#This Row],[Total Revenue + Open]]/Table1[[#This Row],[Qty]]</f>
        <v>0.14000000000000001</v>
      </c>
    </row>
    <row r="4120" spans="1:12">
      <c r="A4120" t="s">
        <v>10</v>
      </c>
      <c r="B4120" t="s">
        <v>11</v>
      </c>
      <c r="C4120" t="s">
        <v>119</v>
      </c>
      <c r="D4120" t="s">
        <v>46</v>
      </c>
      <c r="E4120" t="s">
        <v>19</v>
      </c>
      <c r="F4120" t="s">
        <v>54</v>
      </c>
      <c r="G4120" t="s">
        <v>229</v>
      </c>
      <c r="H4120" s="1">
        <v>2021</v>
      </c>
      <c r="I4120" s="2">
        <v>6500</v>
      </c>
      <c r="J4120" s="3">
        <v>910</v>
      </c>
      <c r="K4120">
        <f>Table1[[#This Row],[Total Revenue + Open]]/Table1[[#This Row],[Qty]]</f>
        <v>0.14000000000000001</v>
      </c>
      <c r="L4120">
        <f>Table1[[#This Row],[Total Revenue + Open]]/Table1[[#This Row],[Qty]]</f>
        <v>0.14000000000000001</v>
      </c>
    </row>
    <row r="4121" spans="1:12">
      <c r="A4121" t="s">
        <v>10</v>
      </c>
      <c r="B4121" t="s">
        <v>11</v>
      </c>
      <c r="C4121" t="s">
        <v>119</v>
      </c>
      <c r="D4121" t="s">
        <v>46</v>
      </c>
      <c r="E4121" t="s">
        <v>19</v>
      </c>
      <c r="F4121" t="s">
        <v>54</v>
      </c>
      <c r="G4121" t="s">
        <v>229</v>
      </c>
      <c r="H4121" s="1">
        <v>2021</v>
      </c>
      <c r="I4121" s="2">
        <v>9500</v>
      </c>
      <c r="J4121" s="3">
        <v>1330</v>
      </c>
      <c r="K4121">
        <f>Table1[[#This Row],[Total Revenue + Open]]/Table1[[#This Row],[Qty]]</f>
        <v>0.14000000000000001</v>
      </c>
      <c r="L4121">
        <f>Table1[[#This Row],[Total Revenue + Open]]/Table1[[#This Row],[Qty]]</f>
        <v>0.14000000000000001</v>
      </c>
    </row>
    <row r="4122" spans="1:12">
      <c r="A4122" t="s">
        <v>10</v>
      </c>
      <c r="B4122" t="s">
        <v>11</v>
      </c>
      <c r="C4122" t="s">
        <v>119</v>
      </c>
      <c r="D4122" t="s">
        <v>46</v>
      </c>
      <c r="E4122" t="s">
        <v>19</v>
      </c>
      <c r="F4122" t="s">
        <v>54</v>
      </c>
      <c r="G4122" t="s">
        <v>229</v>
      </c>
      <c r="H4122" s="1">
        <v>2021</v>
      </c>
      <c r="I4122" s="2">
        <v>8000</v>
      </c>
      <c r="J4122" s="3">
        <v>1120</v>
      </c>
      <c r="K4122">
        <f>Table1[[#This Row],[Total Revenue + Open]]/Table1[[#This Row],[Qty]]</f>
        <v>0.14000000000000001</v>
      </c>
      <c r="L4122">
        <f>Table1[[#This Row],[Total Revenue + Open]]/Table1[[#This Row],[Qty]]</f>
        <v>0.14000000000000001</v>
      </c>
    </row>
    <row r="4123" spans="1:12" hidden="1">
      <c r="A4123" t="s">
        <v>544</v>
      </c>
      <c r="B4123" t="s">
        <v>11</v>
      </c>
      <c r="C4123" t="s">
        <v>119</v>
      </c>
      <c r="D4123" t="s">
        <v>580</v>
      </c>
      <c r="E4123" t="s">
        <v>15</v>
      </c>
      <c r="F4123" t="s">
        <v>36</v>
      </c>
      <c r="G4123" t="s">
        <v>385</v>
      </c>
      <c r="H4123" s="1">
        <v>2022</v>
      </c>
      <c r="I4123" s="2">
        <v>1005</v>
      </c>
      <c r="J4123" s="3">
        <v>1370</v>
      </c>
      <c r="K4123">
        <f>Table1[[#This Row],[Total Revenue + Open]]/Table1[[#This Row],[Qty]]</f>
        <v>1.3631840796019901</v>
      </c>
      <c r="L4123">
        <f>Table1[[#This Row],[Total Revenue + Open]]/Table1[[#This Row],[Qty]]</f>
        <v>1.3631840796019901</v>
      </c>
    </row>
    <row r="4124" spans="1:12" hidden="1">
      <c r="A4124" t="s">
        <v>544</v>
      </c>
      <c r="B4124" t="s">
        <v>11</v>
      </c>
      <c r="C4124" t="s">
        <v>119</v>
      </c>
      <c r="D4124" t="s">
        <v>580</v>
      </c>
      <c r="E4124" t="s">
        <v>15</v>
      </c>
      <c r="F4124" t="s">
        <v>204</v>
      </c>
      <c r="G4124" t="s">
        <v>205</v>
      </c>
      <c r="H4124" s="1">
        <v>2022</v>
      </c>
      <c r="I4124" s="2">
        <v>500</v>
      </c>
      <c r="J4124" s="3">
        <v>1370</v>
      </c>
      <c r="K4124">
        <f>Table1[[#This Row],[Total Revenue + Open]]/Table1[[#This Row],[Qty]]</f>
        <v>2.74</v>
      </c>
      <c r="L4124">
        <f>Table1[[#This Row],[Total Revenue + Open]]/Table1[[#This Row],[Qty]]</f>
        <v>2.74</v>
      </c>
    </row>
    <row r="4125" spans="1:12" hidden="1">
      <c r="A4125" t="s">
        <v>544</v>
      </c>
      <c r="B4125" t="s">
        <v>11</v>
      </c>
      <c r="C4125" t="s">
        <v>119</v>
      </c>
      <c r="D4125" t="s">
        <v>580</v>
      </c>
      <c r="E4125" t="s">
        <v>15</v>
      </c>
      <c r="F4125" t="s">
        <v>204</v>
      </c>
      <c r="G4125" t="s">
        <v>205</v>
      </c>
      <c r="H4125" s="1">
        <v>2022</v>
      </c>
      <c r="I4125" s="2">
        <v>500</v>
      </c>
      <c r="J4125" s="3">
        <v>1370</v>
      </c>
      <c r="K4125">
        <f>Table1[[#This Row],[Total Revenue + Open]]/Table1[[#This Row],[Qty]]</f>
        <v>2.74</v>
      </c>
      <c r="L4125">
        <f>Table1[[#This Row],[Total Revenue + Open]]/Table1[[#This Row],[Qty]]</f>
        <v>2.74</v>
      </c>
    </row>
    <row r="4126" spans="1:12" hidden="1">
      <c r="A4126" t="s">
        <v>544</v>
      </c>
      <c r="B4126" t="s">
        <v>11</v>
      </c>
      <c r="C4126" t="s">
        <v>119</v>
      </c>
      <c r="D4126" t="s">
        <v>580</v>
      </c>
      <c r="E4126" t="s">
        <v>15</v>
      </c>
      <c r="F4126" t="s">
        <v>204</v>
      </c>
      <c r="G4126" t="s">
        <v>206</v>
      </c>
      <c r="H4126" s="1">
        <v>2022</v>
      </c>
      <c r="I4126" s="2">
        <v>500</v>
      </c>
      <c r="J4126" s="3">
        <v>1370</v>
      </c>
      <c r="K4126">
        <f>Table1[[#This Row],[Total Revenue + Open]]/Table1[[#This Row],[Qty]]</f>
        <v>2.74</v>
      </c>
      <c r="L4126">
        <f>Table1[[#This Row],[Total Revenue + Open]]/Table1[[#This Row],[Qty]]</f>
        <v>2.74</v>
      </c>
    </row>
    <row r="4127" spans="1:12" hidden="1">
      <c r="A4127" t="s">
        <v>544</v>
      </c>
      <c r="B4127" t="s">
        <v>11</v>
      </c>
      <c r="C4127" t="s">
        <v>119</v>
      </c>
      <c r="D4127" t="s">
        <v>580</v>
      </c>
      <c r="E4127" t="s">
        <v>15</v>
      </c>
      <c r="F4127" t="s">
        <v>204</v>
      </c>
      <c r="G4127" t="s">
        <v>206</v>
      </c>
      <c r="H4127" s="1">
        <v>2022</v>
      </c>
      <c r="I4127" s="2">
        <v>500</v>
      </c>
      <c r="J4127" s="3">
        <v>1370</v>
      </c>
      <c r="K4127">
        <f>Table1[[#This Row],[Total Revenue + Open]]/Table1[[#This Row],[Qty]]</f>
        <v>2.74</v>
      </c>
      <c r="L4127">
        <f>Table1[[#This Row],[Total Revenue + Open]]/Table1[[#This Row],[Qty]]</f>
        <v>2.74</v>
      </c>
    </row>
    <row r="4128" spans="1:12" hidden="1">
      <c r="A4128" t="s">
        <v>544</v>
      </c>
      <c r="B4128" t="s">
        <v>11</v>
      </c>
      <c r="C4128" t="s">
        <v>119</v>
      </c>
      <c r="D4128" t="s">
        <v>580</v>
      </c>
      <c r="E4128" t="s">
        <v>15</v>
      </c>
      <c r="F4128" t="s">
        <v>204</v>
      </c>
      <c r="G4128" t="s">
        <v>205</v>
      </c>
      <c r="H4128" s="1">
        <v>2022</v>
      </c>
      <c r="I4128" s="2">
        <v>500</v>
      </c>
      <c r="J4128" s="3">
        <v>1360</v>
      </c>
      <c r="K4128">
        <f>Table1[[#This Row],[Total Revenue + Open]]/Table1[[#This Row],[Qty]]</f>
        <v>2.72</v>
      </c>
      <c r="L4128">
        <f>Table1[[#This Row],[Total Revenue + Open]]/Table1[[#This Row],[Qty]]</f>
        <v>2.72</v>
      </c>
    </row>
    <row r="4129" spans="1:12" hidden="1">
      <c r="A4129" t="s">
        <v>544</v>
      </c>
      <c r="B4129" t="s">
        <v>11</v>
      </c>
      <c r="C4129" t="s">
        <v>119</v>
      </c>
      <c r="D4129" t="s">
        <v>580</v>
      </c>
      <c r="E4129" t="s">
        <v>15</v>
      </c>
      <c r="F4129" t="s">
        <v>204</v>
      </c>
      <c r="G4129" t="s">
        <v>206</v>
      </c>
      <c r="H4129" s="1">
        <v>2022</v>
      </c>
      <c r="I4129" s="2">
        <v>500</v>
      </c>
      <c r="J4129" s="3">
        <v>1360</v>
      </c>
      <c r="K4129">
        <f>Table1[[#This Row],[Total Revenue + Open]]/Table1[[#This Row],[Qty]]</f>
        <v>2.72</v>
      </c>
      <c r="L4129">
        <f>Table1[[#This Row],[Total Revenue + Open]]/Table1[[#This Row],[Qty]]</f>
        <v>2.72</v>
      </c>
    </row>
    <row r="4130" spans="1:12">
      <c r="A4130" t="s">
        <v>10</v>
      </c>
      <c r="B4130" t="s">
        <v>11</v>
      </c>
      <c r="C4130" t="s">
        <v>119</v>
      </c>
      <c r="D4130" t="s">
        <v>46</v>
      </c>
      <c r="E4130" t="s">
        <v>19</v>
      </c>
      <c r="F4130" t="s">
        <v>54</v>
      </c>
      <c r="G4130" t="s">
        <v>68</v>
      </c>
      <c r="H4130" s="1">
        <v>2020</v>
      </c>
      <c r="I4130" s="2">
        <v>2000</v>
      </c>
      <c r="J4130" s="3">
        <v>280</v>
      </c>
      <c r="K4130">
        <f>Table1[[#This Row],[Total Revenue + Open]]/Table1[[#This Row],[Qty]]</f>
        <v>0.14000000000000001</v>
      </c>
      <c r="L4130">
        <f>Table1[[#This Row],[Total Revenue + Open]]/Table1[[#This Row],[Qty]]</f>
        <v>0.14000000000000001</v>
      </c>
    </row>
    <row r="4131" spans="1:12">
      <c r="A4131" t="s">
        <v>10</v>
      </c>
      <c r="B4131" t="s">
        <v>11</v>
      </c>
      <c r="C4131" t="s">
        <v>119</v>
      </c>
      <c r="D4131" t="s">
        <v>46</v>
      </c>
      <c r="E4131" t="s">
        <v>19</v>
      </c>
      <c r="F4131" t="s">
        <v>54</v>
      </c>
      <c r="G4131" t="s">
        <v>68</v>
      </c>
      <c r="H4131" s="1">
        <v>2020</v>
      </c>
      <c r="I4131" s="2">
        <v>7500</v>
      </c>
      <c r="J4131" s="3">
        <v>1050</v>
      </c>
      <c r="K4131">
        <f>Table1[[#This Row],[Total Revenue + Open]]/Table1[[#This Row],[Qty]]</f>
        <v>0.14000000000000001</v>
      </c>
      <c r="L4131">
        <f>Table1[[#This Row],[Total Revenue + Open]]/Table1[[#This Row],[Qty]]</f>
        <v>0.14000000000000001</v>
      </c>
    </row>
    <row r="4132" spans="1:12">
      <c r="A4132" t="s">
        <v>10</v>
      </c>
      <c r="B4132" t="s">
        <v>11</v>
      </c>
      <c r="C4132" t="s">
        <v>119</v>
      </c>
      <c r="D4132" t="s">
        <v>46</v>
      </c>
      <c r="E4132" t="s">
        <v>19</v>
      </c>
      <c r="F4132" t="s">
        <v>54</v>
      </c>
      <c r="G4132" t="s">
        <v>68</v>
      </c>
      <c r="H4132" s="1">
        <v>2020</v>
      </c>
      <c r="I4132" s="2">
        <v>7000</v>
      </c>
      <c r="J4132" s="3">
        <v>980</v>
      </c>
      <c r="K4132">
        <f>Table1[[#This Row],[Total Revenue + Open]]/Table1[[#This Row],[Qty]]</f>
        <v>0.14000000000000001</v>
      </c>
      <c r="L4132">
        <f>Table1[[#This Row],[Total Revenue + Open]]/Table1[[#This Row],[Qty]]</f>
        <v>0.14000000000000001</v>
      </c>
    </row>
    <row r="4133" spans="1:12">
      <c r="A4133" t="s">
        <v>10</v>
      </c>
      <c r="B4133" t="s">
        <v>11</v>
      </c>
      <c r="C4133" t="s">
        <v>119</v>
      </c>
      <c r="D4133" t="s">
        <v>46</v>
      </c>
      <c r="E4133" t="s">
        <v>19</v>
      </c>
      <c r="F4133" t="s">
        <v>54</v>
      </c>
      <c r="G4133" t="s">
        <v>68</v>
      </c>
      <c r="H4133" s="1">
        <v>2020</v>
      </c>
      <c r="I4133" s="2">
        <v>9000</v>
      </c>
      <c r="J4133" s="3">
        <v>1260</v>
      </c>
      <c r="K4133">
        <f>Table1[[#This Row],[Total Revenue + Open]]/Table1[[#This Row],[Qty]]</f>
        <v>0.14000000000000001</v>
      </c>
      <c r="L4133">
        <f>Table1[[#This Row],[Total Revenue + Open]]/Table1[[#This Row],[Qty]]</f>
        <v>0.14000000000000001</v>
      </c>
    </row>
    <row r="4134" spans="1:12">
      <c r="A4134" t="s">
        <v>10</v>
      </c>
      <c r="B4134" t="s">
        <v>11</v>
      </c>
      <c r="C4134" t="s">
        <v>119</v>
      </c>
      <c r="D4134" t="s">
        <v>46</v>
      </c>
      <c r="E4134" t="s">
        <v>19</v>
      </c>
      <c r="F4134" t="s">
        <v>54</v>
      </c>
      <c r="G4134" t="s">
        <v>68</v>
      </c>
      <c r="H4134" s="1">
        <v>2020</v>
      </c>
      <c r="I4134" s="2">
        <v>6500</v>
      </c>
      <c r="J4134" s="3">
        <v>910</v>
      </c>
      <c r="K4134">
        <f>Table1[[#This Row],[Total Revenue + Open]]/Table1[[#This Row],[Qty]]</f>
        <v>0.14000000000000001</v>
      </c>
      <c r="L4134">
        <f>Table1[[#This Row],[Total Revenue + Open]]/Table1[[#This Row],[Qty]]</f>
        <v>0.14000000000000001</v>
      </c>
    </row>
    <row r="4135" spans="1:12">
      <c r="A4135" t="s">
        <v>10</v>
      </c>
      <c r="B4135" t="s">
        <v>11</v>
      </c>
      <c r="C4135" t="s">
        <v>119</v>
      </c>
      <c r="D4135" t="s">
        <v>46</v>
      </c>
      <c r="E4135" t="s">
        <v>19</v>
      </c>
      <c r="F4135" t="s">
        <v>54</v>
      </c>
      <c r="G4135" t="s">
        <v>68</v>
      </c>
      <c r="H4135" s="1">
        <v>2020</v>
      </c>
      <c r="I4135" s="2">
        <v>17000</v>
      </c>
      <c r="J4135" s="3">
        <v>2380</v>
      </c>
      <c r="K4135">
        <f>Table1[[#This Row],[Total Revenue + Open]]/Table1[[#This Row],[Qty]]</f>
        <v>0.14000000000000001</v>
      </c>
      <c r="L4135">
        <f>Table1[[#This Row],[Total Revenue + Open]]/Table1[[#This Row],[Qty]]</f>
        <v>0.14000000000000001</v>
      </c>
    </row>
    <row r="4136" spans="1:12">
      <c r="A4136" t="s">
        <v>10</v>
      </c>
      <c r="B4136" t="s">
        <v>11</v>
      </c>
      <c r="C4136" t="s">
        <v>119</v>
      </c>
      <c r="D4136" t="s">
        <v>46</v>
      </c>
      <c r="E4136" t="s">
        <v>19</v>
      </c>
      <c r="F4136" t="s">
        <v>54</v>
      </c>
      <c r="G4136" t="s">
        <v>68</v>
      </c>
      <c r="H4136" s="1">
        <v>2020</v>
      </c>
      <c r="I4136" s="2">
        <v>83500</v>
      </c>
      <c r="J4136" s="3">
        <v>11690</v>
      </c>
      <c r="K4136">
        <f>Table1[[#This Row],[Total Revenue + Open]]/Table1[[#This Row],[Qty]]</f>
        <v>0.14000000000000001</v>
      </c>
      <c r="L4136">
        <f>Table1[[#This Row],[Total Revenue + Open]]/Table1[[#This Row],[Qty]]</f>
        <v>0.14000000000000001</v>
      </c>
    </row>
    <row r="4137" spans="1:12">
      <c r="A4137" t="s">
        <v>10</v>
      </c>
      <c r="B4137" t="s">
        <v>11</v>
      </c>
      <c r="C4137" t="s">
        <v>119</v>
      </c>
      <c r="D4137" t="s">
        <v>46</v>
      </c>
      <c r="E4137" t="s">
        <v>19</v>
      </c>
      <c r="F4137" t="s">
        <v>54</v>
      </c>
      <c r="G4137" t="s">
        <v>68</v>
      </c>
      <c r="H4137" s="1">
        <v>2020</v>
      </c>
      <c r="I4137" s="2">
        <v>18000</v>
      </c>
      <c r="J4137" s="3">
        <v>2520</v>
      </c>
      <c r="K4137">
        <f>Table1[[#This Row],[Total Revenue + Open]]/Table1[[#This Row],[Qty]]</f>
        <v>0.14000000000000001</v>
      </c>
      <c r="L4137">
        <f>Table1[[#This Row],[Total Revenue + Open]]/Table1[[#This Row],[Qty]]</f>
        <v>0.14000000000000001</v>
      </c>
    </row>
    <row r="4138" spans="1:12">
      <c r="A4138" t="s">
        <v>10</v>
      </c>
      <c r="B4138" t="s">
        <v>11</v>
      </c>
      <c r="C4138" t="s">
        <v>119</v>
      </c>
      <c r="D4138" t="s">
        <v>46</v>
      </c>
      <c r="E4138" t="s">
        <v>19</v>
      </c>
      <c r="F4138" t="s">
        <v>54</v>
      </c>
      <c r="G4138" t="s">
        <v>68</v>
      </c>
      <c r="H4138" s="1">
        <v>2021</v>
      </c>
      <c r="I4138" s="2">
        <v>25000</v>
      </c>
      <c r="J4138" s="3">
        <v>3500</v>
      </c>
      <c r="K4138">
        <f>Table1[[#This Row],[Total Revenue + Open]]/Table1[[#This Row],[Qty]]</f>
        <v>0.14000000000000001</v>
      </c>
      <c r="L4138">
        <f>Table1[[#This Row],[Total Revenue + Open]]/Table1[[#This Row],[Qty]]</f>
        <v>0.14000000000000001</v>
      </c>
    </row>
    <row r="4139" spans="1:12">
      <c r="A4139" t="s">
        <v>10</v>
      </c>
      <c r="B4139" t="s">
        <v>11</v>
      </c>
      <c r="C4139" t="s">
        <v>119</v>
      </c>
      <c r="D4139" t="s">
        <v>46</v>
      </c>
      <c r="E4139" t="s">
        <v>19</v>
      </c>
      <c r="F4139" t="s">
        <v>54</v>
      </c>
      <c r="G4139" t="s">
        <v>68</v>
      </c>
      <c r="H4139" s="1">
        <v>2021</v>
      </c>
      <c r="I4139" s="2">
        <v>7500</v>
      </c>
      <c r="J4139" s="3">
        <v>1050</v>
      </c>
      <c r="K4139">
        <f>Table1[[#This Row],[Total Revenue + Open]]/Table1[[#This Row],[Qty]]</f>
        <v>0.14000000000000001</v>
      </c>
      <c r="L4139">
        <f>Table1[[#This Row],[Total Revenue + Open]]/Table1[[#This Row],[Qty]]</f>
        <v>0.14000000000000001</v>
      </c>
    </row>
    <row r="4140" spans="1:12">
      <c r="A4140" t="s">
        <v>10</v>
      </c>
      <c r="B4140" t="s">
        <v>11</v>
      </c>
      <c r="C4140" t="s">
        <v>119</v>
      </c>
      <c r="D4140" t="s">
        <v>46</v>
      </c>
      <c r="E4140" t="s">
        <v>19</v>
      </c>
      <c r="F4140" t="s">
        <v>54</v>
      </c>
      <c r="G4140" t="s">
        <v>68</v>
      </c>
      <c r="H4140" s="1">
        <v>2021</v>
      </c>
      <c r="I4140" s="2">
        <v>32500</v>
      </c>
      <c r="J4140" s="3">
        <v>4550</v>
      </c>
      <c r="K4140">
        <f>Table1[[#This Row],[Total Revenue + Open]]/Table1[[#This Row],[Qty]]</f>
        <v>0.14000000000000001</v>
      </c>
      <c r="L4140">
        <f>Table1[[#This Row],[Total Revenue + Open]]/Table1[[#This Row],[Qty]]</f>
        <v>0.14000000000000001</v>
      </c>
    </row>
    <row r="4141" spans="1:12">
      <c r="A4141" t="s">
        <v>10</v>
      </c>
      <c r="B4141" t="s">
        <v>11</v>
      </c>
      <c r="C4141" t="s">
        <v>119</v>
      </c>
      <c r="D4141" t="s">
        <v>46</v>
      </c>
      <c r="E4141" t="s">
        <v>19</v>
      </c>
      <c r="F4141" t="s">
        <v>54</v>
      </c>
      <c r="G4141" t="s">
        <v>68</v>
      </c>
      <c r="H4141" s="1">
        <v>2021</v>
      </c>
      <c r="I4141" s="2">
        <v>26500</v>
      </c>
      <c r="J4141" s="3">
        <v>3710</v>
      </c>
      <c r="K4141">
        <f>Table1[[#This Row],[Total Revenue + Open]]/Table1[[#This Row],[Qty]]</f>
        <v>0.14000000000000001</v>
      </c>
      <c r="L4141">
        <f>Table1[[#This Row],[Total Revenue + Open]]/Table1[[#This Row],[Qty]]</f>
        <v>0.14000000000000001</v>
      </c>
    </row>
    <row r="4142" spans="1:12">
      <c r="A4142" t="s">
        <v>10</v>
      </c>
      <c r="B4142" t="s">
        <v>11</v>
      </c>
      <c r="C4142" t="s">
        <v>119</v>
      </c>
      <c r="D4142" t="s">
        <v>46</v>
      </c>
      <c r="E4142" t="s">
        <v>19</v>
      </c>
      <c r="F4142" t="s">
        <v>54</v>
      </c>
      <c r="G4142" t="s">
        <v>68</v>
      </c>
      <c r="H4142" s="1">
        <v>2021</v>
      </c>
      <c r="I4142" s="2">
        <v>71000</v>
      </c>
      <c r="J4142" s="3">
        <v>9940</v>
      </c>
      <c r="K4142">
        <f>Table1[[#This Row],[Total Revenue + Open]]/Table1[[#This Row],[Qty]]</f>
        <v>0.14000000000000001</v>
      </c>
      <c r="L4142">
        <f>Table1[[#This Row],[Total Revenue + Open]]/Table1[[#This Row],[Qty]]</f>
        <v>0.14000000000000001</v>
      </c>
    </row>
    <row r="4143" spans="1:12">
      <c r="A4143" t="s">
        <v>10</v>
      </c>
      <c r="B4143" t="s">
        <v>11</v>
      </c>
      <c r="C4143" t="s">
        <v>119</v>
      </c>
      <c r="D4143" t="s">
        <v>46</v>
      </c>
      <c r="E4143" t="s">
        <v>19</v>
      </c>
      <c r="F4143" t="s">
        <v>54</v>
      </c>
      <c r="G4143" t="s">
        <v>68</v>
      </c>
      <c r="H4143" s="1">
        <v>2021</v>
      </c>
      <c r="I4143" s="2">
        <v>71500</v>
      </c>
      <c r="J4143" s="3">
        <v>10010</v>
      </c>
      <c r="K4143">
        <f>Table1[[#This Row],[Total Revenue + Open]]/Table1[[#This Row],[Qty]]</f>
        <v>0.14000000000000001</v>
      </c>
      <c r="L4143">
        <f>Table1[[#This Row],[Total Revenue + Open]]/Table1[[#This Row],[Qty]]</f>
        <v>0.14000000000000001</v>
      </c>
    </row>
    <row r="4144" spans="1:12">
      <c r="A4144" t="s">
        <v>10</v>
      </c>
      <c r="B4144" t="s">
        <v>11</v>
      </c>
      <c r="C4144" t="s">
        <v>119</v>
      </c>
      <c r="D4144" t="s">
        <v>46</v>
      </c>
      <c r="E4144" t="s">
        <v>19</v>
      </c>
      <c r="F4144" t="s">
        <v>54</v>
      </c>
      <c r="G4144" t="s">
        <v>68</v>
      </c>
      <c r="H4144" s="1">
        <v>2021</v>
      </c>
      <c r="I4144" s="2">
        <v>29500</v>
      </c>
      <c r="J4144" s="3">
        <v>4130</v>
      </c>
      <c r="K4144">
        <f>Table1[[#This Row],[Total Revenue + Open]]/Table1[[#This Row],[Qty]]</f>
        <v>0.14000000000000001</v>
      </c>
      <c r="L4144">
        <f>Table1[[#This Row],[Total Revenue + Open]]/Table1[[#This Row],[Qty]]</f>
        <v>0.14000000000000001</v>
      </c>
    </row>
    <row r="4145" spans="1:12">
      <c r="A4145" t="s">
        <v>10</v>
      </c>
      <c r="B4145" t="s">
        <v>11</v>
      </c>
      <c r="C4145" t="s">
        <v>119</v>
      </c>
      <c r="D4145" t="s">
        <v>46</v>
      </c>
      <c r="E4145" t="s">
        <v>19</v>
      </c>
      <c r="F4145" t="s">
        <v>54</v>
      </c>
      <c r="G4145" t="s">
        <v>68</v>
      </c>
      <c r="H4145" s="1">
        <v>2021</v>
      </c>
      <c r="I4145" s="2">
        <v>40500</v>
      </c>
      <c r="J4145" s="3">
        <v>5670</v>
      </c>
      <c r="K4145">
        <f>Table1[[#This Row],[Total Revenue + Open]]/Table1[[#This Row],[Qty]]</f>
        <v>0.14000000000000001</v>
      </c>
      <c r="L4145">
        <f>Table1[[#This Row],[Total Revenue + Open]]/Table1[[#This Row],[Qty]]</f>
        <v>0.14000000000000001</v>
      </c>
    </row>
    <row r="4146" spans="1:12">
      <c r="A4146" t="s">
        <v>10</v>
      </c>
      <c r="B4146" t="s">
        <v>11</v>
      </c>
      <c r="C4146" t="s">
        <v>119</v>
      </c>
      <c r="D4146" t="s">
        <v>46</v>
      </c>
      <c r="E4146" t="s">
        <v>19</v>
      </c>
      <c r="F4146" t="s">
        <v>54</v>
      </c>
      <c r="G4146" t="s">
        <v>68</v>
      </c>
      <c r="H4146" s="1">
        <v>2021</v>
      </c>
      <c r="I4146" s="2">
        <v>39500</v>
      </c>
      <c r="J4146" s="3">
        <v>5530</v>
      </c>
      <c r="K4146">
        <f>Table1[[#This Row],[Total Revenue + Open]]/Table1[[#This Row],[Qty]]</f>
        <v>0.14000000000000001</v>
      </c>
      <c r="L4146">
        <f>Table1[[#This Row],[Total Revenue + Open]]/Table1[[#This Row],[Qty]]</f>
        <v>0.14000000000000001</v>
      </c>
    </row>
    <row r="4147" spans="1:12">
      <c r="A4147" t="s">
        <v>10</v>
      </c>
      <c r="B4147" t="s">
        <v>11</v>
      </c>
      <c r="C4147" t="s">
        <v>119</v>
      </c>
      <c r="D4147" t="s">
        <v>46</v>
      </c>
      <c r="E4147" t="s">
        <v>19</v>
      </c>
      <c r="F4147" t="s">
        <v>54</v>
      </c>
      <c r="G4147" t="s">
        <v>68</v>
      </c>
      <c r="H4147" s="1">
        <v>2021</v>
      </c>
      <c r="I4147" s="2">
        <v>4000</v>
      </c>
      <c r="J4147" s="3">
        <v>560</v>
      </c>
      <c r="K4147">
        <f>Table1[[#This Row],[Total Revenue + Open]]/Table1[[#This Row],[Qty]]</f>
        <v>0.14000000000000001</v>
      </c>
      <c r="L4147">
        <f>Table1[[#This Row],[Total Revenue + Open]]/Table1[[#This Row],[Qty]]</f>
        <v>0.14000000000000001</v>
      </c>
    </row>
    <row r="4148" spans="1:12">
      <c r="A4148" t="s">
        <v>10</v>
      </c>
      <c r="B4148" t="s">
        <v>11</v>
      </c>
      <c r="C4148" t="s">
        <v>119</v>
      </c>
      <c r="D4148" t="s">
        <v>46</v>
      </c>
      <c r="E4148" t="s">
        <v>19</v>
      </c>
      <c r="F4148" t="s">
        <v>54</v>
      </c>
      <c r="G4148" t="s">
        <v>68</v>
      </c>
      <c r="H4148" s="1">
        <v>2021</v>
      </c>
      <c r="I4148" s="2">
        <v>9500</v>
      </c>
      <c r="J4148" s="3">
        <v>1330</v>
      </c>
      <c r="K4148">
        <f>Table1[[#This Row],[Total Revenue + Open]]/Table1[[#This Row],[Qty]]</f>
        <v>0.14000000000000001</v>
      </c>
      <c r="L4148">
        <f>Table1[[#This Row],[Total Revenue + Open]]/Table1[[#This Row],[Qty]]</f>
        <v>0.14000000000000001</v>
      </c>
    </row>
    <row r="4149" spans="1:12">
      <c r="A4149" t="s">
        <v>10</v>
      </c>
      <c r="B4149" t="s">
        <v>11</v>
      </c>
      <c r="C4149" t="s">
        <v>119</v>
      </c>
      <c r="D4149" t="s">
        <v>46</v>
      </c>
      <c r="E4149" t="s">
        <v>19</v>
      </c>
      <c r="F4149" t="s">
        <v>54</v>
      </c>
      <c r="G4149" t="s">
        <v>68</v>
      </c>
      <c r="H4149" s="1">
        <v>2021</v>
      </c>
      <c r="I4149" s="2">
        <v>3500</v>
      </c>
      <c r="J4149" s="3">
        <v>490</v>
      </c>
      <c r="K4149">
        <f>Table1[[#This Row],[Total Revenue + Open]]/Table1[[#This Row],[Qty]]</f>
        <v>0.14000000000000001</v>
      </c>
      <c r="L4149">
        <f>Table1[[#This Row],[Total Revenue + Open]]/Table1[[#This Row],[Qty]]</f>
        <v>0.14000000000000001</v>
      </c>
    </row>
    <row r="4150" spans="1:12" hidden="1">
      <c r="A4150" t="s">
        <v>544</v>
      </c>
      <c r="B4150" t="s">
        <v>11</v>
      </c>
      <c r="C4150" t="s">
        <v>119</v>
      </c>
      <c r="D4150" t="s">
        <v>592</v>
      </c>
      <c r="E4150" t="s">
        <v>15</v>
      </c>
      <c r="F4150" t="s">
        <v>36</v>
      </c>
      <c r="G4150" t="s">
        <v>384</v>
      </c>
      <c r="H4150" s="1">
        <v>2022</v>
      </c>
      <c r="I4150" s="2">
        <v>1005</v>
      </c>
      <c r="J4150" s="3">
        <v>1350</v>
      </c>
      <c r="K4150">
        <f>Table1[[#This Row],[Total Revenue + Open]]/Table1[[#This Row],[Qty]]</f>
        <v>1.3432835820895523</v>
      </c>
      <c r="L4150">
        <f>Table1[[#This Row],[Total Revenue + Open]]/Table1[[#This Row],[Qty]]</f>
        <v>1.3432835820895523</v>
      </c>
    </row>
    <row r="4151" spans="1:12" hidden="1">
      <c r="A4151" t="s">
        <v>544</v>
      </c>
      <c r="B4151" t="s">
        <v>11</v>
      </c>
      <c r="C4151" t="s">
        <v>119</v>
      </c>
      <c r="D4151" t="s">
        <v>592</v>
      </c>
      <c r="E4151" t="s">
        <v>15</v>
      </c>
      <c r="F4151" t="s">
        <v>36</v>
      </c>
      <c r="G4151" t="s">
        <v>385</v>
      </c>
      <c r="H4151" s="1">
        <v>2022</v>
      </c>
      <c r="I4151" s="2">
        <v>1005</v>
      </c>
      <c r="J4151" s="3">
        <v>1350</v>
      </c>
      <c r="K4151">
        <f>Table1[[#This Row],[Total Revenue + Open]]/Table1[[#This Row],[Qty]]</f>
        <v>1.3432835820895523</v>
      </c>
      <c r="L4151">
        <f>Table1[[#This Row],[Total Revenue + Open]]/Table1[[#This Row],[Qty]]</f>
        <v>1.3432835820895523</v>
      </c>
    </row>
    <row r="4152" spans="1:12" hidden="1">
      <c r="A4152" t="s">
        <v>544</v>
      </c>
      <c r="B4152" t="s">
        <v>11</v>
      </c>
      <c r="C4152" t="s">
        <v>119</v>
      </c>
      <c r="D4152" t="s">
        <v>580</v>
      </c>
      <c r="E4152" t="s">
        <v>15</v>
      </c>
      <c r="F4152" t="s">
        <v>36</v>
      </c>
      <c r="G4152" t="s">
        <v>384</v>
      </c>
      <c r="H4152" s="1">
        <v>2022</v>
      </c>
      <c r="I4152" s="2">
        <v>1005</v>
      </c>
      <c r="J4152" s="3">
        <v>1340</v>
      </c>
      <c r="K4152">
        <f>Table1[[#This Row],[Total Revenue + Open]]/Table1[[#This Row],[Qty]]</f>
        <v>1.3333333333333333</v>
      </c>
      <c r="L4152">
        <f>Table1[[#This Row],[Total Revenue + Open]]/Table1[[#This Row],[Qty]]</f>
        <v>1.3333333333333333</v>
      </c>
    </row>
    <row r="4153" spans="1:12" hidden="1">
      <c r="A4153" t="s">
        <v>544</v>
      </c>
      <c r="B4153" t="s">
        <v>11</v>
      </c>
      <c r="C4153" t="s">
        <v>119</v>
      </c>
      <c r="D4153" t="s">
        <v>580</v>
      </c>
      <c r="E4153" t="s">
        <v>15</v>
      </c>
      <c r="F4153" t="s">
        <v>36</v>
      </c>
      <c r="G4153" t="s">
        <v>385</v>
      </c>
      <c r="H4153" s="1">
        <v>2022</v>
      </c>
      <c r="I4153" s="2">
        <v>1005</v>
      </c>
      <c r="J4153" s="3">
        <v>1340</v>
      </c>
      <c r="K4153">
        <f>Table1[[#This Row],[Total Revenue + Open]]/Table1[[#This Row],[Qty]]</f>
        <v>1.3333333333333333</v>
      </c>
      <c r="L4153">
        <f>Table1[[#This Row],[Total Revenue + Open]]/Table1[[#This Row],[Qty]]</f>
        <v>1.3333333333333333</v>
      </c>
    </row>
    <row r="4154" spans="1:12" hidden="1">
      <c r="A4154" t="s">
        <v>544</v>
      </c>
      <c r="B4154" t="s">
        <v>11</v>
      </c>
      <c r="C4154" t="s">
        <v>73</v>
      </c>
      <c r="D4154" t="s">
        <v>545</v>
      </c>
      <c r="E4154" t="s">
        <v>15</v>
      </c>
      <c r="F4154" t="s">
        <v>566</v>
      </c>
      <c r="G4154" t="s">
        <v>567</v>
      </c>
      <c r="H4154" s="1">
        <v>2022</v>
      </c>
      <c r="I4154" s="2">
        <v>1585</v>
      </c>
      <c r="J4154" s="3">
        <v>1336.0125756317</v>
      </c>
      <c r="K4154">
        <f>Table1[[#This Row],[Total Revenue + Open]]/Table1[[#This Row],[Qty]]</f>
        <v>0.84291014235438488</v>
      </c>
      <c r="L4154">
        <f>Table1[[#This Row],[Total Revenue + Open]]/Table1[[#This Row],[Qty]]</f>
        <v>0.84291014235438488</v>
      </c>
    </row>
    <row r="4155" spans="1:12" hidden="1">
      <c r="A4155" t="s">
        <v>544</v>
      </c>
      <c r="B4155" t="s">
        <v>11</v>
      </c>
      <c r="C4155" t="s">
        <v>73</v>
      </c>
      <c r="D4155" t="s">
        <v>545</v>
      </c>
      <c r="E4155" t="s">
        <v>15</v>
      </c>
      <c r="F4155" t="s">
        <v>566</v>
      </c>
      <c r="G4155" t="s">
        <v>568</v>
      </c>
      <c r="H4155" s="1">
        <v>2022</v>
      </c>
      <c r="I4155" s="2">
        <v>1585</v>
      </c>
      <c r="J4155" s="3">
        <v>1336.0125756317</v>
      </c>
      <c r="K4155">
        <f>Table1[[#This Row],[Total Revenue + Open]]/Table1[[#This Row],[Qty]]</f>
        <v>0.84291014235438488</v>
      </c>
      <c r="L4155">
        <f>Table1[[#This Row],[Total Revenue + Open]]/Table1[[#This Row],[Qty]]</f>
        <v>0.84291014235438488</v>
      </c>
    </row>
    <row r="4156" spans="1:12" hidden="1">
      <c r="A4156" t="s">
        <v>544</v>
      </c>
      <c r="B4156" t="s">
        <v>11</v>
      </c>
      <c r="C4156" t="s">
        <v>119</v>
      </c>
      <c r="D4156" t="s">
        <v>592</v>
      </c>
      <c r="E4156" t="s">
        <v>15</v>
      </c>
      <c r="F4156" t="s">
        <v>183</v>
      </c>
      <c r="G4156" t="s">
        <v>184</v>
      </c>
      <c r="H4156" s="1">
        <v>2022</v>
      </c>
      <c r="I4156" s="2">
        <v>625</v>
      </c>
      <c r="J4156" s="3">
        <v>1275</v>
      </c>
      <c r="K4156">
        <f>Table1[[#This Row],[Total Revenue + Open]]/Table1[[#This Row],[Qty]]</f>
        <v>2.04</v>
      </c>
      <c r="L4156">
        <f>Table1[[#This Row],[Total Revenue + Open]]/Table1[[#This Row],[Qty]]</f>
        <v>2.04</v>
      </c>
    </row>
    <row r="4157" spans="1:12" hidden="1">
      <c r="A4157" t="s">
        <v>544</v>
      </c>
      <c r="B4157" t="s">
        <v>11</v>
      </c>
      <c r="C4157" t="s">
        <v>119</v>
      </c>
      <c r="D4157" t="s">
        <v>592</v>
      </c>
      <c r="E4157" t="s">
        <v>15</v>
      </c>
      <c r="F4157" t="s">
        <v>183</v>
      </c>
      <c r="G4157" t="s">
        <v>187</v>
      </c>
      <c r="H4157" s="1">
        <v>2022</v>
      </c>
      <c r="I4157" s="2">
        <v>625</v>
      </c>
      <c r="J4157" s="3">
        <v>1275</v>
      </c>
      <c r="K4157">
        <f>Table1[[#This Row],[Total Revenue + Open]]/Table1[[#This Row],[Qty]]</f>
        <v>2.04</v>
      </c>
      <c r="L4157">
        <f>Table1[[#This Row],[Total Revenue + Open]]/Table1[[#This Row],[Qty]]</f>
        <v>2.04</v>
      </c>
    </row>
    <row r="4158" spans="1:12" hidden="1">
      <c r="A4158" t="s">
        <v>544</v>
      </c>
      <c r="B4158" t="s">
        <v>11</v>
      </c>
      <c r="C4158" t="s">
        <v>119</v>
      </c>
      <c r="D4158" t="s">
        <v>592</v>
      </c>
      <c r="E4158" t="s">
        <v>15</v>
      </c>
      <c r="F4158" t="s">
        <v>183</v>
      </c>
      <c r="G4158" t="s">
        <v>184</v>
      </c>
      <c r="H4158" s="1">
        <v>2022</v>
      </c>
      <c r="I4158" s="2">
        <v>600</v>
      </c>
      <c r="J4158" s="3">
        <v>1212</v>
      </c>
      <c r="K4158">
        <f>Table1[[#This Row],[Total Revenue + Open]]/Table1[[#This Row],[Qty]]</f>
        <v>2.02</v>
      </c>
      <c r="L4158">
        <f>Table1[[#This Row],[Total Revenue + Open]]/Table1[[#This Row],[Qty]]</f>
        <v>2.02</v>
      </c>
    </row>
    <row r="4159" spans="1:12" hidden="1">
      <c r="A4159" t="s">
        <v>544</v>
      </c>
      <c r="B4159" t="s">
        <v>11</v>
      </c>
      <c r="C4159" t="s">
        <v>119</v>
      </c>
      <c r="D4159" t="s">
        <v>592</v>
      </c>
      <c r="E4159" t="s">
        <v>15</v>
      </c>
      <c r="F4159" t="s">
        <v>183</v>
      </c>
      <c r="G4159" t="s">
        <v>187</v>
      </c>
      <c r="H4159" s="1">
        <v>2022</v>
      </c>
      <c r="I4159" s="2">
        <v>600</v>
      </c>
      <c r="J4159" s="3">
        <v>1212</v>
      </c>
      <c r="K4159">
        <f>Table1[[#This Row],[Total Revenue + Open]]/Table1[[#This Row],[Qty]]</f>
        <v>2.02</v>
      </c>
      <c r="L4159">
        <f>Table1[[#This Row],[Total Revenue + Open]]/Table1[[#This Row],[Qty]]</f>
        <v>2.02</v>
      </c>
    </row>
    <row r="4160" spans="1:12">
      <c r="A4160" t="s">
        <v>10</v>
      </c>
      <c r="B4160" t="s">
        <v>11</v>
      </c>
      <c r="C4160" t="s">
        <v>119</v>
      </c>
      <c r="D4160" t="s">
        <v>46</v>
      </c>
      <c r="E4160" t="s">
        <v>19</v>
      </c>
      <c r="F4160" t="s">
        <v>92</v>
      </c>
      <c r="G4160" t="s">
        <v>107</v>
      </c>
      <c r="H4160" s="1">
        <v>2021</v>
      </c>
      <c r="I4160" s="2">
        <v>1000</v>
      </c>
      <c r="J4160" s="3">
        <v>140</v>
      </c>
      <c r="K4160">
        <f>Table1[[#This Row],[Total Revenue + Open]]/Table1[[#This Row],[Qty]]</f>
        <v>0.14000000000000001</v>
      </c>
      <c r="L4160">
        <f>Table1[[#This Row],[Total Revenue + Open]]/Table1[[#This Row],[Qty]]</f>
        <v>0.14000000000000001</v>
      </c>
    </row>
    <row r="4161" spans="1:12">
      <c r="A4161" t="s">
        <v>10</v>
      </c>
      <c r="B4161" t="s">
        <v>11</v>
      </c>
      <c r="C4161" t="s">
        <v>119</v>
      </c>
      <c r="D4161" t="s">
        <v>46</v>
      </c>
      <c r="E4161" t="s">
        <v>19</v>
      </c>
      <c r="F4161" t="s">
        <v>92</v>
      </c>
      <c r="G4161" t="s">
        <v>107</v>
      </c>
      <c r="H4161" s="1">
        <v>2021</v>
      </c>
      <c r="I4161" s="2">
        <v>7500</v>
      </c>
      <c r="J4161" s="3">
        <v>1050</v>
      </c>
      <c r="K4161">
        <f>Table1[[#This Row],[Total Revenue + Open]]/Table1[[#This Row],[Qty]]</f>
        <v>0.14000000000000001</v>
      </c>
      <c r="L4161">
        <f>Table1[[#This Row],[Total Revenue + Open]]/Table1[[#This Row],[Qty]]</f>
        <v>0.14000000000000001</v>
      </c>
    </row>
    <row r="4162" spans="1:12">
      <c r="A4162" t="s">
        <v>10</v>
      </c>
      <c r="B4162" t="s">
        <v>11</v>
      </c>
      <c r="C4162" t="s">
        <v>119</v>
      </c>
      <c r="D4162" t="s">
        <v>46</v>
      </c>
      <c r="E4162" t="s">
        <v>19</v>
      </c>
      <c r="F4162" t="s">
        <v>92</v>
      </c>
      <c r="G4162" t="s">
        <v>107</v>
      </c>
      <c r="H4162" s="1">
        <v>2021</v>
      </c>
      <c r="I4162" s="2">
        <v>23500</v>
      </c>
      <c r="J4162" s="3">
        <v>3290</v>
      </c>
      <c r="K4162">
        <f>Table1[[#This Row],[Total Revenue + Open]]/Table1[[#This Row],[Qty]]</f>
        <v>0.14000000000000001</v>
      </c>
      <c r="L4162">
        <f>Table1[[#This Row],[Total Revenue + Open]]/Table1[[#This Row],[Qty]]</f>
        <v>0.14000000000000001</v>
      </c>
    </row>
    <row r="4163" spans="1:12">
      <c r="A4163" t="s">
        <v>10</v>
      </c>
      <c r="B4163" t="s">
        <v>11</v>
      </c>
      <c r="C4163" t="s">
        <v>119</v>
      </c>
      <c r="D4163" t="s">
        <v>46</v>
      </c>
      <c r="E4163" t="s">
        <v>19</v>
      </c>
      <c r="F4163" t="s">
        <v>92</v>
      </c>
      <c r="G4163" t="s">
        <v>107</v>
      </c>
      <c r="H4163" s="1">
        <v>2021</v>
      </c>
      <c r="I4163" s="2">
        <v>1500</v>
      </c>
      <c r="J4163" s="3">
        <v>210</v>
      </c>
      <c r="K4163">
        <f>Table1[[#This Row],[Total Revenue + Open]]/Table1[[#This Row],[Qty]]</f>
        <v>0.14000000000000001</v>
      </c>
      <c r="L4163">
        <f>Table1[[#This Row],[Total Revenue + Open]]/Table1[[#This Row],[Qty]]</f>
        <v>0.14000000000000001</v>
      </c>
    </row>
    <row r="4164" spans="1:12">
      <c r="A4164" t="s">
        <v>10</v>
      </c>
      <c r="B4164" t="s">
        <v>11</v>
      </c>
      <c r="C4164" t="s">
        <v>119</v>
      </c>
      <c r="D4164" t="s">
        <v>46</v>
      </c>
      <c r="E4164" t="s">
        <v>19</v>
      </c>
      <c r="F4164" t="s">
        <v>92</v>
      </c>
      <c r="G4164" t="s">
        <v>107</v>
      </c>
      <c r="H4164" s="1">
        <v>2021</v>
      </c>
      <c r="I4164" s="2">
        <v>1000</v>
      </c>
      <c r="J4164" s="3">
        <v>140</v>
      </c>
      <c r="K4164">
        <f>Table1[[#This Row],[Total Revenue + Open]]/Table1[[#This Row],[Qty]]</f>
        <v>0.14000000000000001</v>
      </c>
      <c r="L4164">
        <f>Table1[[#This Row],[Total Revenue + Open]]/Table1[[#This Row],[Qty]]</f>
        <v>0.14000000000000001</v>
      </c>
    </row>
    <row r="4165" spans="1:12">
      <c r="A4165" t="s">
        <v>10</v>
      </c>
      <c r="B4165" t="s">
        <v>11</v>
      </c>
      <c r="C4165" t="s">
        <v>119</v>
      </c>
      <c r="D4165" t="s">
        <v>46</v>
      </c>
      <c r="E4165" t="s">
        <v>19</v>
      </c>
      <c r="F4165" t="s">
        <v>92</v>
      </c>
      <c r="G4165" t="s">
        <v>107</v>
      </c>
      <c r="H4165" s="1">
        <v>2021</v>
      </c>
      <c r="I4165" s="2">
        <v>16000</v>
      </c>
      <c r="J4165" s="3">
        <v>2240</v>
      </c>
      <c r="K4165">
        <f>Table1[[#This Row],[Total Revenue + Open]]/Table1[[#This Row],[Qty]]</f>
        <v>0.14000000000000001</v>
      </c>
      <c r="L4165">
        <f>Table1[[#This Row],[Total Revenue + Open]]/Table1[[#This Row],[Qty]]</f>
        <v>0.14000000000000001</v>
      </c>
    </row>
    <row r="4166" spans="1:12" hidden="1">
      <c r="A4166" t="s">
        <v>544</v>
      </c>
      <c r="B4166" t="s">
        <v>11</v>
      </c>
      <c r="C4166" t="s">
        <v>119</v>
      </c>
      <c r="D4166" t="s">
        <v>592</v>
      </c>
      <c r="E4166" t="s">
        <v>15</v>
      </c>
      <c r="F4166" t="s">
        <v>36</v>
      </c>
      <c r="G4166" t="s">
        <v>384</v>
      </c>
      <c r="H4166" s="1">
        <v>2022</v>
      </c>
      <c r="I4166" s="2">
        <v>875</v>
      </c>
      <c r="J4166" s="3">
        <v>1181.25</v>
      </c>
      <c r="K4166">
        <f>Table1[[#This Row],[Total Revenue + Open]]/Table1[[#This Row],[Qty]]</f>
        <v>1.35</v>
      </c>
      <c r="L4166">
        <f>Table1[[#This Row],[Total Revenue + Open]]/Table1[[#This Row],[Qty]]</f>
        <v>1.35</v>
      </c>
    </row>
    <row r="4167" spans="1:12" hidden="1">
      <c r="A4167" t="s">
        <v>544</v>
      </c>
      <c r="B4167" t="s">
        <v>11</v>
      </c>
      <c r="C4167" t="s">
        <v>119</v>
      </c>
      <c r="D4167" t="s">
        <v>592</v>
      </c>
      <c r="E4167" t="s">
        <v>15</v>
      </c>
      <c r="F4167" t="s">
        <v>36</v>
      </c>
      <c r="G4167" t="s">
        <v>385</v>
      </c>
      <c r="H4167" s="1">
        <v>2022</v>
      </c>
      <c r="I4167" s="2">
        <v>875</v>
      </c>
      <c r="J4167" s="3">
        <v>1181.25</v>
      </c>
      <c r="K4167">
        <f>Table1[[#This Row],[Total Revenue + Open]]/Table1[[#This Row],[Qty]]</f>
        <v>1.35</v>
      </c>
      <c r="L4167">
        <f>Table1[[#This Row],[Total Revenue + Open]]/Table1[[#This Row],[Qty]]</f>
        <v>1.35</v>
      </c>
    </row>
    <row r="4168" spans="1:12" hidden="1">
      <c r="A4168" t="s">
        <v>544</v>
      </c>
      <c r="B4168" t="s">
        <v>11</v>
      </c>
      <c r="C4168" t="s">
        <v>119</v>
      </c>
      <c r="D4168" t="s">
        <v>592</v>
      </c>
      <c r="E4168" t="s">
        <v>15</v>
      </c>
      <c r="F4168" t="s">
        <v>36</v>
      </c>
      <c r="G4168" t="s">
        <v>384</v>
      </c>
      <c r="H4168" s="1">
        <v>2022</v>
      </c>
      <c r="I4168" s="2">
        <v>850</v>
      </c>
      <c r="J4168" s="3">
        <v>1164.5</v>
      </c>
      <c r="K4168">
        <f>Table1[[#This Row],[Total Revenue + Open]]/Table1[[#This Row],[Qty]]</f>
        <v>1.37</v>
      </c>
      <c r="L4168">
        <f>Table1[[#This Row],[Total Revenue + Open]]/Table1[[#This Row],[Qty]]</f>
        <v>1.37</v>
      </c>
    </row>
    <row r="4169" spans="1:12" hidden="1">
      <c r="A4169" t="s">
        <v>544</v>
      </c>
      <c r="B4169" t="s">
        <v>11</v>
      </c>
      <c r="C4169" t="s">
        <v>119</v>
      </c>
      <c r="D4169" t="s">
        <v>592</v>
      </c>
      <c r="E4169" t="s">
        <v>15</v>
      </c>
      <c r="F4169" t="s">
        <v>36</v>
      </c>
      <c r="G4169" t="s">
        <v>384</v>
      </c>
      <c r="H4169" s="1">
        <v>2022</v>
      </c>
      <c r="I4169" s="2">
        <v>850</v>
      </c>
      <c r="J4169" s="3">
        <v>1164.5</v>
      </c>
      <c r="K4169">
        <f>Table1[[#This Row],[Total Revenue + Open]]/Table1[[#This Row],[Qty]]</f>
        <v>1.37</v>
      </c>
      <c r="L4169">
        <f>Table1[[#This Row],[Total Revenue + Open]]/Table1[[#This Row],[Qty]]</f>
        <v>1.37</v>
      </c>
    </row>
    <row r="4170" spans="1:12" hidden="1">
      <c r="A4170" t="s">
        <v>544</v>
      </c>
      <c r="B4170" t="s">
        <v>11</v>
      </c>
      <c r="C4170" t="s">
        <v>119</v>
      </c>
      <c r="D4170" t="s">
        <v>592</v>
      </c>
      <c r="E4170" t="s">
        <v>15</v>
      </c>
      <c r="F4170" t="s">
        <v>36</v>
      </c>
      <c r="G4170" t="s">
        <v>385</v>
      </c>
      <c r="H4170" s="1">
        <v>2022</v>
      </c>
      <c r="I4170" s="2">
        <v>850</v>
      </c>
      <c r="J4170" s="3">
        <v>1164.5</v>
      </c>
      <c r="K4170">
        <f>Table1[[#This Row],[Total Revenue + Open]]/Table1[[#This Row],[Qty]]</f>
        <v>1.37</v>
      </c>
      <c r="L4170">
        <f>Table1[[#This Row],[Total Revenue + Open]]/Table1[[#This Row],[Qty]]</f>
        <v>1.37</v>
      </c>
    </row>
    <row r="4171" spans="1:12" hidden="1">
      <c r="A4171" t="s">
        <v>544</v>
      </c>
      <c r="B4171" t="s">
        <v>11</v>
      </c>
      <c r="C4171" t="s">
        <v>119</v>
      </c>
      <c r="D4171" t="s">
        <v>592</v>
      </c>
      <c r="E4171" t="s">
        <v>15</v>
      </c>
      <c r="F4171" t="s">
        <v>36</v>
      </c>
      <c r="G4171" t="s">
        <v>385</v>
      </c>
      <c r="H4171" s="1">
        <v>2022</v>
      </c>
      <c r="I4171" s="2">
        <v>850</v>
      </c>
      <c r="J4171" s="3">
        <v>1164.5</v>
      </c>
      <c r="K4171">
        <f>Table1[[#This Row],[Total Revenue + Open]]/Table1[[#This Row],[Qty]]</f>
        <v>1.37</v>
      </c>
      <c r="L4171">
        <f>Table1[[#This Row],[Total Revenue + Open]]/Table1[[#This Row],[Qty]]</f>
        <v>1.37</v>
      </c>
    </row>
    <row r="4172" spans="1:12" hidden="1">
      <c r="A4172" t="s">
        <v>544</v>
      </c>
      <c r="B4172" t="s">
        <v>11</v>
      </c>
      <c r="C4172" t="s">
        <v>119</v>
      </c>
      <c r="D4172" t="s">
        <v>592</v>
      </c>
      <c r="E4172" t="s">
        <v>15</v>
      </c>
      <c r="F4172" t="s">
        <v>36</v>
      </c>
      <c r="G4172" t="s">
        <v>384</v>
      </c>
      <c r="H4172" s="1">
        <v>2022</v>
      </c>
      <c r="I4172" s="2">
        <v>850</v>
      </c>
      <c r="J4172" s="3">
        <v>1122</v>
      </c>
      <c r="K4172">
        <f>Table1[[#This Row],[Total Revenue + Open]]/Table1[[#This Row],[Qty]]</f>
        <v>1.32</v>
      </c>
      <c r="L4172">
        <f>Table1[[#This Row],[Total Revenue + Open]]/Table1[[#This Row],[Qty]]</f>
        <v>1.32</v>
      </c>
    </row>
    <row r="4173" spans="1:12" hidden="1">
      <c r="A4173" t="s">
        <v>544</v>
      </c>
      <c r="B4173" t="s">
        <v>11</v>
      </c>
      <c r="C4173" t="s">
        <v>119</v>
      </c>
      <c r="D4173" t="s">
        <v>592</v>
      </c>
      <c r="E4173" t="s">
        <v>15</v>
      </c>
      <c r="F4173" t="s">
        <v>36</v>
      </c>
      <c r="G4173" t="s">
        <v>385</v>
      </c>
      <c r="H4173" s="1">
        <v>2022</v>
      </c>
      <c r="I4173" s="2">
        <v>850</v>
      </c>
      <c r="J4173" s="3">
        <v>1122</v>
      </c>
      <c r="K4173">
        <f>Table1[[#This Row],[Total Revenue + Open]]/Table1[[#This Row],[Qty]]</f>
        <v>1.32</v>
      </c>
      <c r="L4173">
        <f>Table1[[#This Row],[Total Revenue + Open]]/Table1[[#This Row],[Qty]]</f>
        <v>1.32</v>
      </c>
    </row>
    <row r="4174" spans="1:12" hidden="1">
      <c r="A4174" t="s">
        <v>544</v>
      </c>
      <c r="B4174" t="s">
        <v>11</v>
      </c>
      <c r="C4174" t="s">
        <v>119</v>
      </c>
      <c r="D4174" t="s">
        <v>592</v>
      </c>
      <c r="E4174" t="s">
        <v>15</v>
      </c>
      <c r="F4174" t="s">
        <v>36</v>
      </c>
      <c r="G4174" t="s">
        <v>384</v>
      </c>
      <c r="H4174" s="1">
        <v>2022</v>
      </c>
      <c r="I4174" s="2">
        <v>825</v>
      </c>
      <c r="J4174" s="3">
        <v>1113.75</v>
      </c>
      <c r="K4174">
        <f>Table1[[#This Row],[Total Revenue + Open]]/Table1[[#This Row],[Qty]]</f>
        <v>1.35</v>
      </c>
      <c r="L4174">
        <f>Table1[[#This Row],[Total Revenue + Open]]/Table1[[#This Row],[Qty]]</f>
        <v>1.35</v>
      </c>
    </row>
    <row r="4175" spans="1:12" hidden="1">
      <c r="A4175" t="s">
        <v>544</v>
      </c>
      <c r="B4175" t="s">
        <v>11</v>
      </c>
      <c r="C4175" t="s">
        <v>119</v>
      </c>
      <c r="D4175" t="s">
        <v>592</v>
      </c>
      <c r="E4175" t="s">
        <v>15</v>
      </c>
      <c r="F4175" t="s">
        <v>36</v>
      </c>
      <c r="G4175" t="s">
        <v>385</v>
      </c>
      <c r="H4175" s="1">
        <v>2022</v>
      </c>
      <c r="I4175" s="2">
        <v>825</v>
      </c>
      <c r="J4175" s="3">
        <v>1113.75</v>
      </c>
      <c r="K4175">
        <f>Table1[[#This Row],[Total Revenue + Open]]/Table1[[#This Row],[Qty]]</f>
        <v>1.35</v>
      </c>
      <c r="L4175">
        <f>Table1[[#This Row],[Total Revenue + Open]]/Table1[[#This Row],[Qty]]</f>
        <v>1.35</v>
      </c>
    </row>
    <row r="4176" spans="1:12">
      <c r="A4176" t="s">
        <v>10</v>
      </c>
      <c r="B4176" t="s">
        <v>11</v>
      </c>
      <c r="C4176" t="s">
        <v>119</v>
      </c>
      <c r="D4176" t="s">
        <v>46</v>
      </c>
      <c r="E4176" t="s">
        <v>19</v>
      </c>
      <c r="F4176" t="s">
        <v>92</v>
      </c>
      <c r="G4176" t="s">
        <v>107</v>
      </c>
      <c r="H4176" s="1">
        <v>2021</v>
      </c>
      <c r="I4176" s="2">
        <v>1000</v>
      </c>
      <c r="J4176" s="3">
        <v>140</v>
      </c>
      <c r="K4176">
        <f>Table1[[#This Row],[Total Revenue + Open]]/Table1[[#This Row],[Qty]]</f>
        <v>0.14000000000000001</v>
      </c>
      <c r="L4176">
        <f>Table1[[#This Row],[Total Revenue + Open]]/Table1[[#This Row],[Qty]]</f>
        <v>0.14000000000000001</v>
      </c>
    </row>
    <row r="4177" spans="1:12">
      <c r="A4177" t="s">
        <v>10</v>
      </c>
      <c r="B4177" t="s">
        <v>11</v>
      </c>
      <c r="C4177" t="s">
        <v>119</v>
      </c>
      <c r="D4177" t="s">
        <v>46</v>
      </c>
      <c r="E4177" t="s">
        <v>19</v>
      </c>
      <c r="F4177" t="s">
        <v>92</v>
      </c>
      <c r="G4177" t="s">
        <v>107</v>
      </c>
      <c r="H4177" s="1">
        <v>2021</v>
      </c>
      <c r="I4177" s="2">
        <v>17500</v>
      </c>
      <c r="J4177" s="3">
        <v>2450</v>
      </c>
      <c r="K4177">
        <f>Table1[[#This Row],[Total Revenue + Open]]/Table1[[#This Row],[Qty]]</f>
        <v>0.14000000000000001</v>
      </c>
      <c r="L4177">
        <f>Table1[[#This Row],[Total Revenue + Open]]/Table1[[#This Row],[Qty]]</f>
        <v>0.14000000000000001</v>
      </c>
    </row>
    <row r="4178" spans="1:12">
      <c r="A4178" t="s">
        <v>10</v>
      </c>
      <c r="B4178" t="s">
        <v>11</v>
      </c>
      <c r="C4178" t="s">
        <v>119</v>
      </c>
      <c r="D4178" t="s">
        <v>46</v>
      </c>
      <c r="E4178" t="s">
        <v>19</v>
      </c>
      <c r="F4178" t="s">
        <v>92</v>
      </c>
      <c r="G4178" t="s">
        <v>107</v>
      </c>
      <c r="H4178" s="1">
        <v>2021</v>
      </c>
      <c r="I4178" s="2">
        <v>5000</v>
      </c>
      <c r="J4178" s="3">
        <v>700</v>
      </c>
      <c r="K4178">
        <f>Table1[[#This Row],[Total Revenue + Open]]/Table1[[#This Row],[Qty]]</f>
        <v>0.14000000000000001</v>
      </c>
      <c r="L4178">
        <f>Table1[[#This Row],[Total Revenue + Open]]/Table1[[#This Row],[Qty]]</f>
        <v>0.14000000000000001</v>
      </c>
    </row>
    <row r="4179" spans="1:12">
      <c r="A4179" t="s">
        <v>10</v>
      </c>
      <c r="B4179" t="s">
        <v>11</v>
      </c>
      <c r="C4179" t="s">
        <v>119</v>
      </c>
      <c r="D4179" t="s">
        <v>46</v>
      </c>
      <c r="E4179" t="s">
        <v>19</v>
      </c>
      <c r="F4179" t="s">
        <v>92</v>
      </c>
      <c r="G4179" t="s">
        <v>107</v>
      </c>
      <c r="H4179" s="1">
        <v>2021</v>
      </c>
      <c r="I4179" s="2">
        <v>52500</v>
      </c>
      <c r="J4179" s="3">
        <v>7350</v>
      </c>
      <c r="K4179">
        <f>Table1[[#This Row],[Total Revenue + Open]]/Table1[[#This Row],[Qty]]</f>
        <v>0.14000000000000001</v>
      </c>
      <c r="L4179">
        <f>Table1[[#This Row],[Total Revenue + Open]]/Table1[[#This Row],[Qty]]</f>
        <v>0.14000000000000001</v>
      </c>
    </row>
    <row r="4180" spans="1:12">
      <c r="A4180" t="s">
        <v>10</v>
      </c>
      <c r="B4180" t="s">
        <v>11</v>
      </c>
      <c r="C4180" t="s">
        <v>119</v>
      </c>
      <c r="D4180" t="s">
        <v>46</v>
      </c>
      <c r="E4180" t="s">
        <v>19</v>
      </c>
      <c r="F4180" t="s">
        <v>92</v>
      </c>
      <c r="G4180" t="s">
        <v>107</v>
      </c>
      <c r="H4180" s="1">
        <v>2021</v>
      </c>
      <c r="I4180" s="2">
        <v>98000</v>
      </c>
      <c r="J4180" s="3">
        <v>13720</v>
      </c>
      <c r="K4180">
        <f>Table1[[#This Row],[Total Revenue + Open]]/Table1[[#This Row],[Qty]]</f>
        <v>0.14000000000000001</v>
      </c>
      <c r="L4180">
        <f>Table1[[#This Row],[Total Revenue + Open]]/Table1[[#This Row],[Qty]]</f>
        <v>0.14000000000000001</v>
      </c>
    </row>
    <row r="4181" spans="1:12">
      <c r="A4181" t="s">
        <v>10</v>
      </c>
      <c r="B4181" t="s">
        <v>11</v>
      </c>
      <c r="C4181" t="s">
        <v>119</v>
      </c>
      <c r="D4181" t="s">
        <v>46</v>
      </c>
      <c r="E4181" t="s">
        <v>19</v>
      </c>
      <c r="F4181" t="s">
        <v>92</v>
      </c>
      <c r="G4181" t="s">
        <v>107</v>
      </c>
      <c r="H4181" s="1">
        <v>2021</v>
      </c>
      <c r="I4181" s="2">
        <v>17500</v>
      </c>
      <c r="J4181" s="3">
        <v>2450</v>
      </c>
      <c r="K4181">
        <f>Table1[[#This Row],[Total Revenue + Open]]/Table1[[#This Row],[Qty]]</f>
        <v>0.14000000000000001</v>
      </c>
      <c r="L4181">
        <f>Table1[[#This Row],[Total Revenue + Open]]/Table1[[#This Row],[Qty]]</f>
        <v>0.14000000000000001</v>
      </c>
    </row>
    <row r="4182" spans="1:12">
      <c r="A4182" t="s">
        <v>10</v>
      </c>
      <c r="B4182" t="s">
        <v>11</v>
      </c>
      <c r="C4182" t="s">
        <v>119</v>
      </c>
      <c r="D4182" t="s">
        <v>46</v>
      </c>
      <c r="E4182" t="s">
        <v>19</v>
      </c>
      <c r="F4182" t="s">
        <v>92</v>
      </c>
      <c r="G4182" t="s">
        <v>107</v>
      </c>
      <c r="H4182" s="1">
        <v>2021</v>
      </c>
      <c r="I4182" s="2">
        <v>111500</v>
      </c>
      <c r="J4182" s="3">
        <v>15610</v>
      </c>
      <c r="K4182">
        <f>Table1[[#This Row],[Total Revenue + Open]]/Table1[[#This Row],[Qty]]</f>
        <v>0.14000000000000001</v>
      </c>
      <c r="L4182">
        <f>Table1[[#This Row],[Total Revenue + Open]]/Table1[[#This Row],[Qty]]</f>
        <v>0.14000000000000001</v>
      </c>
    </row>
    <row r="4183" spans="1:12">
      <c r="A4183" t="s">
        <v>10</v>
      </c>
      <c r="B4183" t="s">
        <v>11</v>
      </c>
      <c r="C4183" t="s">
        <v>119</v>
      </c>
      <c r="D4183" t="s">
        <v>46</v>
      </c>
      <c r="E4183" t="s">
        <v>19</v>
      </c>
      <c r="F4183" t="s">
        <v>92</v>
      </c>
      <c r="G4183" t="s">
        <v>107</v>
      </c>
      <c r="H4183" s="1">
        <v>2021</v>
      </c>
      <c r="I4183" s="2">
        <v>26500</v>
      </c>
      <c r="J4183" s="3">
        <v>3710</v>
      </c>
      <c r="K4183">
        <f>Table1[[#This Row],[Total Revenue + Open]]/Table1[[#This Row],[Qty]]</f>
        <v>0.14000000000000001</v>
      </c>
      <c r="L4183">
        <f>Table1[[#This Row],[Total Revenue + Open]]/Table1[[#This Row],[Qty]]</f>
        <v>0.14000000000000001</v>
      </c>
    </row>
    <row r="4184" spans="1:12" hidden="1">
      <c r="A4184" t="s">
        <v>544</v>
      </c>
      <c r="B4184" t="s">
        <v>11</v>
      </c>
      <c r="C4184" t="s">
        <v>119</v>
      </c>
      <c r="D4184" t="s">
        <v>592</v>
      </c>
      <c r="E4184" t="s">
        <v>15</v>
      </c>
      <c r="F4184" t="s">
        <v>36</v>
      </c>
      <c r="G4184" t="s">
        <v>384</v>
      </c>
      <c r="H4184" s="1">
        <v>2022</v>
      </c>
      <c r="I4184" s="2">
        <v>800</v>
      </c>
      <c r="J4184" s="3">
        <v>1096</v>
      </c>
      <c r="K4184">
        <f>Table1[[#This Row],[Total Revenue + Open]]/Table1[[#This Row],[Qty]]</f>
        <v>1.37</v>
      </c>
      <c r="L4184">
        <f>Table1[[#This Row],[Total Revenue + Open]]/Table1[[#This Row],[Qty]]</f>
        <v>1.37</v>
      </c>
    </row>
    <row r="4185" spans="1:12" hidden="1">
      <c r="A4185" t="s">
        <v>544</v>
      </c>
      <c r="B4185" t="s">
        <v>11</v>
      </c>
      <c r="C4185" t="s">
        <v>119</v>
      </c>
      <c r="D4185" t="s">
        <v>592</v>
      </c>
      <c r="E4185" t="s">
        <v>15</v>
      </c>
      <c r="F4185" t="s">
        <v>36</v>
      </c>
      <c r="G4185" t="s">
        <v>385</v>
      </c>
      <c r="H4185" s="1">
        <v>2022</v>
      </c>
      <c r="I4185" s="2">
        <v>800</v>
      </c>
      <c r="J4185" s="3">
        <v>1096</v>
      </c>
      <c r="K4185">
        <f>Table1[[#This Row],[Total Revenue + Open]]/Table1[[#This Row],[Qty]]</f>
        <v>1.37</v>
      </c>
      <c r="L4185">
        <f>Table1[[#This Row],[Total Revenue + Open]]/Table1[[#This Row],[Qty]]</f>
        <v>1.37</v>
      </c>
    </row>
    <row r="4186" spans="1:12" hidden="1">
      <c r="A4186" t="s">
        <v>544</v>
      </c>
      <c r="B4186" t="s">
        <v>11</v>
      </c>
      <c r="C4186" t="s">
        <v>119</v>
      </c>
      <c r="D4186" t="s">
        <v>592</v>
      </c>
      <c r="E4186" t="s">
        <v>15</v>
      </c>
      <c r="F4186" t="s">
        <v>183</v>
      </c>
      <c r="G4186" t="s">
        <v>184</v>
      </c>
      <c r="H4186" s="1">
        <v>2022</v>
      </c>
      <c r="I4186" s="2">
        <v>450</v>
      </c>
      <c r="J4186" s="3">
        <v>909</v>
      </c>
      <c r="K4186">
        <f>Table1[[#This Row],[Total Revenue + Open]]/Table1[[#This Row],[Qty]]</f>
        <v>2.02</v>
      </c>
      <c r="L4186">
        <f>Table1[[#This Row],[Total Revenue + Open]]/Table1[[#This Row],[Qty]]</f>
        <v>2.02</v>
      </c>
    </row>
    <row r="4187" spans="1:12" hidden="1">
      <c r="A4187" t="s">
        <v>544</v>
      </c>
      <c r="B4187" t="s">
        <v>11</v>
      </c>
      <c r="C4187" t="s">
        <v>119</v>
      </c>
      <c r="D4187" t="s">
        <v>592</v>
      </c>
      <c r="E4187" t="s">
        <v>15</v>
      </c>
      <c r="F4187" t="s">
        <v>183</v>
      </c>
      <c r="G4187" t="s">
        <v>187</v>
      </c>
      <c r="H4187" s="1">
        <v>2022</v>
      </c>
      <c r="I4187" s="2">
        <v>450</v>
      </c>
      <c r="J4187" s="3">
        <v>909</v>
      </c>
      <c r="K4187">
        <f>Table1[[#This Row],[Total Revenue + Open]]/Table1[[#This Row],[Qty]]</f>
        <v>2.02</v>
      </c>
      <c r="L4187">
        <f>Table1[[#This Row],[Total Revenue + Open]]/Table1[[#This Row],[Qty]]</f>
        <v>2.02</v>
      </c>
    </row>
    <row r="4188" spans="1:12" hidden="1">
      <c r="A4188" t="s">
        <v>544</v>
      </c>
      <c r="B4188" t="s">
        <v>11</v>
      </c>
      <c r="C4188" t="s">
        <v>119</v>
      </c>
      <c r="D4188" t="s">
        <v>592</v>
      </c>
      <c r="E4188" t="s">
        <v>15</v>
      </c>
      <c r="F4188" t="s">
        <v>36</v>
      </c>
      <c r="G4188" t="s">
        <v>384</v>
      </c>
      <c r="H4188" s="1">
        <v>2022</v>
      </c>
      <c r="I4188" s="2">
        <v>600</v>
      </c>
      <c r="J4188" s="3">
        <v>810</v>
      </c>
      <c r="K4188">
        <f>Table1[[#This Row],[Total Revenue + Open]]/Table1[[#This Row],[Qty]]</f>
        <v>1.35</v>
      </c>
      <c r="L4188">
        <f>Table1[[#This Row],[Total Revenue + Open]]/Table1[[#This Row],[Qty]]</f>
        <v>1.35</v>
      </c>
    </row>
    <row r="4189" spans="1:12" hidden="1">
      <c r="A4189" t="s">
        <v>544</v>
      </c>
      <c r="B4189" t="s">
        <v>11</v>
      </c>
      <c r="C4189" t="s">
        <v>119</v>
      </c>
      <c r="D4189" t="s">
        <v>592</v>
      </c>
      <c r="E4189" t="s">
        <v>15</v>
      </c>
      <c r="F4189" t="s">
        <v>36</v>
      </c>
      <c r="G4189" t="s">
        <v>385</v>
      </c>
      <c r="H4189" s="1">
        <v>2022</v>
      </c>
      <c r="I4189" s="2">
        <v>600</v>
      </c>
      <c r="J4189" s="3">
        <v>810</v>
      </c>
      <c r="K4189">
        <f>Table1[[#This Row],[Total Revenue + Open]]/Table1[[#This Row],[Qty]]</f>
        <v>1.35</v>
      </c>
      <c r="L4189">
        <f>Table1[[#This Row],[Total Revenue + Open]]/Table1[[#This Row],[Qty]]</f>
        <v>1.35</v>
      </c>
    </row>
    <row r="4190" spans="1:12" hidden="1">
      <c r="A4190" t="s">
        <v>544</v>
      </c>
      <c r="B4190" t="s">
        <v>11</v>
      </c>
      <c r="C4190" t="s">
        <v>119</v>
      </c>
      <c r="D4190" t="s">
        <v>580</v>
      </c>
      <c r="E4190" t="s">
        <v>15</v>
      </c>
      <c r="F4190" t="s">
        <v>36</v>
      </c>
      <c r="G4190" t="s">
        <v>384</v>
      </c>
      <c r="H4190" s="1">
        <v>2022</v>
      </c>
      <c r="I4190" s="2">
        <v>550</v>
      </c>
      <c r="J4190" s="3">
        <v>753.5</v>
      </c>
      <c r="K4190">
        <f>Table1[[#This Row],[Total Revenue + Open]]/Table1[[#This Row],[Qty]]</f>
        <v>1.37</v>
      </c>
      <c r="L4190">
        <f>Table1[[#This Row],[Total Revenue + Open]]/Table1[[#This Row],[Qty]]</f>
        <v>1.37</v>
      </c>
    </row>
    <row r="4191" spans="1:12" hidden="1">
      <c r="A4191" t="s">
        <v>544</v>
      </c>
      <c r="B4191" t="s">
        <v>11</v>
      </c>
      <c r="C4191" t="s">
        <v>119</v>
      </c>
      <c r="D4191" t="s">
        <v>580</v>
      </c>
      <c r="E4191" t="s">
        <v>15</v>
      </c>
      <c r="F4191" t="s">
        <v>36</v>
      </c>
      <c r="G4191" t="s">
        <v>384</v>
      </c>
      <c r="H4191" s="1">
        <v>2022</v>
      </c>
      <c r="I4191" s="2">
        <v>550</v>
      </c>
      <c r="J4191" s="3">
        <v>753.5</v>
      </c>
      <c r="K4191">
        <f>Table1[[#This Row],[Total Revenue + Open]]/Table1[[#This Row],[Qty]]</f>
        <v>1.37</v>
      </c>
      <c r="L4191">
        <f>Table1[[#This Row],[Total Revenue + Open]]/Table1[[#This Row],[Qty]]</f>
        <v>1.37</v>
      </c>
    </row>
    <row r="4192" spans="1:12" hidden="1">
      <c r="A4192" t="s">
        <v>544</v>
      </c>
      <c r="B4192" t="s">
        <v>11</v>
      </c>
      <c r="C4192" t="s">
        <v>119</v>
      </c>
      <c r="D4192" t="s">
        <v>580</v>
      </c>
      <c r="E4192" t="s">
        <v>15</v>
      </c>
      <c r="F4192" t="s">
        <v>36</v>
      </c>
      <c r="G4192" t="s">
        <v>385</v>
      </c>
      <c r="H4192" s="1">
        <v>2022</v>
      </c>
      <c r="I4192" s="2">
        <v>550</v>
      </c>
      <c r="J4192" s="3">
        <v>753.5</v>
      </c>
      <c r="K4192">
        <f>Table1[[#This Row],[Total Revenue + Open]]/Table1[[#This Row],[Qty]]</f>
        <v>1.37</v>
      </c>
      <c r="L4192">
        <f>Table1[[#This Row],[Total Revenue + Open]]/Table1[[#This Row],[Qty]]</f>
        <v>1.37</v>
      </c>
    </row>
    <row r="4193" spans="1:12" hidden="1">
      <c r="A4193" t="s">
        <v>544</v>
      </c>
      <c r="B4193" t="s">
        <v>11</v>
      </c>
      <c r="C4193" t="s">
        <v>119</v>
      </c>
      <c r="D4193" t="s">
        <v>580</v>
      </c>
      <c r="E4193" t="s">
        <v>15</v>
      </c>
      <c r="F4193" t="s">
        <v>36</v>
      </c>
      <c r="G4193" t="s">
        <v>385</v>
      </c>
      <c r="H4193" s="1">
        <v>2022</v>
      </c>
      <c r="I4193" s="2">
        <v>550</v>
      </c>
      <c r="J4193" s="3">
        <v>753.5</v>
      </c>
      <c r="K4193">
        <f>Table1[[#This Row],[Total Revenue + Open]]/Table1[[#This Row],[Qty]]</f>
        <v>1.37</v>
      </c>
      <c r="L4193">
        <f>Table1[[#This Row],[Total Revenue + Open]]/Table1[[#This Row],[Qty]]</f>
        <v>1.37</v>
      </c>
    </row>
    <row r="4194" spans="1:12" hidden="1">
      <c r="A4194" t="s">
        <v>544</v>
      </c>
      <c r="B4194" t="s">
        <v>11</v>
      </c>
      <c r="C4194" t="s">
        <v>119</v>
      </c>
      <c r="D4194" t="s">
        <v>580</v>
      </c>
      <c r="E4194" t="s">
        <v>15</v>
      </c>
      <c r="F4194" t="s">
        <v>210</v>
      </c>
      <c r="G4194" t="s">
        <v>211</v>
      </c>
      <c r="H4194" s="1">
        <v>2022</v>
      </c>
      <c r="I4194" s="2">
        <v>350</v>
      </c>
      <c r="J4194" s="3">
        <v>714</v>
      </c>
      <c r="K4194">
        <f>Table1[[#This Row],[Total Revenue + Open]]/Table1[[#This Row],[Qty]]</f>
        <v>2.04</v>
      </c>
      <c r="L4194">
        <f>Table1[[#This Row],[Total Revenue + Open]]/Table1[[#This Row],[Qty]]</f>
        <v>2.04</v>
      </c>
    </row>
    <row r="4195" spans="1:12">
      <c r="A4195" t="s">
        <v>10</v>
      </c>
      <c r="B4195" t="s">
        <v>11</v>
      </c>
      <c r="C4195" t="s">
        <v>119</v>
      </c>
      <c r="D4195" t="s">
        <v>46</v>
      </c>
      <c r="E4195" t="s">
        <v>19</v>
      </c>
      <c r="F4195" t="s">
        <v>92</v>
      </c>
      <c r="G4195" t="s">
        <v>108</v>
      </c>
      <c r="H4195" s="1">
        <v>2021</v>
      </c>
      <c r="I4195" s="2">
        <v>6000</v>
      </c>
      <c r="J4195" s="3">
        <v>840</v>
      </c>
      <c r="K4195">
        <f>Table1[[#This Row],[Total Revenue + Open]]/Table1[[#This Row],[Qty]]</f>
        <v>0.14000000000000001</v>
      </c>
      <c r="L4195">
        <f>Table1[[#This Row],[Total Revenue + Open]]/Table1[[#This Row],[Qty]]</f>
        <v>0.14000000000000001</v>
      </c>
    </row>
    <row r="4196" spans="1:12">
      <c r="A4196" t="s">
        <v>10</v>
      </c>
      <c r="B4196" t="s">
        <v>11</v>
      </c>
      <c r="C4196" t="s">
        <v>119</v>
      </c>
      <c r="D4196" t="s">
        <v>46</v>
      </c>
      <c r="E4196" t="s">
        <v>19</v>
      </c>
      <c r="F4196" t="s">
        <v>92</v>
      </c>
      <c r="G4196" t="s">
        <v>108</v>
      </c>
      <c r="H4196" s="1">
        <v>2021</v>
      </c>
      <c r="I4196" s="2">
        <v>10000</v>
      </c>
      <c r="J4196" s="3">
        <v>1400</v>
      </c>
      <c r="K4196">
        <f>Table1[[#This Row],[Total Revenue + Open]]/Table1[[#This Row],[Qty]]</f>
        <v>0.14000000000000001</v>
      </c>
      <c r="L4196">
        <f>Table1[[#This Row],[Total Revenue + Open]]/Table1[[#This Row],[Qty]]</f>
        <v>0.14000000000000001</v>
      </c>
    </row>
    <row r="4197" spans="1:12">
      <c r="A4197" t="s">
        <v>10</v>
      </c>
      <c r="B4197" t="s">
        <v>11</v>
      </c>
      <c r="C4197" t="s">
        <v>119</v>
      </c>
      <c r="D4197" t="s">
        <v>46</v>
      </c>
      <c r="E4197" t="s">
        <v>19</v>
      </c>
      <c r="F4197" t="s">
        <v>92</v>
      </c>
      <c r="G4197" t="s">
        <v>108</v>
      </c>
      <c r="H4197" s="1">
        <v>2021</v>
      </c>
      <c r="I4197" s="2">
        <v>40000</v>
      </c>
      <c r="J4197" s="3">
        <v>5600</v>
      </c>
      <c r="K4197">
        <f>Table1[[#This Row],[Total Revenue + Open]]/Table1[[#This Row],[Qty]]</f>
        <v>0.14000000000000001</v>
      </c>
      <c r="L4197">
        <f>Table1[[#This Row],[Total Revenue + Open]]/Table1[[#This Row],[Qty]]</f>
        <v>0.14000000000000001</v>
      </c>
    </row>
    <row r="4198" spans="1:12">
      <c r="A4198" t="s">
        <v>10</v>
      </c>
      <c r="B4198" t="s">
        <v>11</v>
      </c>
      <c r="C4198" t="s">
        <v>119</v>
      </c>
      <c r="D4198" t="s">
        <v>46</v>
      </c>
      <c r="E4198" t="s">
        <v>19</v>
      </c>
      <c r="F4198" t="s">
        <v>92</v>
      </c>
      <c r="G4198" t="s">
        <v>108</v>
      </c>
      <c r="H4198" s="1">
        <v>2021</v>
      </c>
      <c r="I4198" s="2">
        <v>23500</v>
      </c>
      <c r="J4198" s="3">
        <v>3290</v>
      </c>
      <c r="K4198">
        <f>Table1[[#This Row],[Total Revenue + Open]]/Table1[[#This Row],[Qty]]</f>
        <v>0.14000000000000001</v>
      </c>
      <c r="L4198">
        <f>Table1[[#This Row],[Total Revenue + Open]]/Table1[[#This Row],[Qty]]</f>
        <v>0.14000000000000001</v>
      </c>
    </row>
    <row r="4199" spans="1:12">
      <c r="A4199" t="s">
        <v>10</v>
      </c>
      <c r="B4199" t="s">
        <v>11</v>
      </c>
      <c r="C4199" t="s">
        <v>119</v>
      </c>
      <c r="D4199" t="s">
        <v>46</v>
      </c>
      <c r="E4199" t="s">
        <v>19</v>
      </c>
      <c r="F4199" t="s">
        <v>92</v>
      </c>
      <c r="G4199" t="s">
        <v>108</v>
      </c>
      <c r="H4199" s="1">
        <v>2021</v>
      </c>
      <c r="I4199" s="2">
        <v>9500</v>
      </c>
      <c r="J4199" s="3">
        <v>1330</v>
      </c>
      <c r="K4199">
        <f>Table1[[#This Row],[Total Revenue + Open]]/Table1[[#This Row],[Qty]]</f>
        <v>0.14000000000000001</v>
      </c>
      <c r="L4199">
        <f>Table1[[#This Row],[Total Revenue + Open]]/Table1[[#This Row],[Qty]]</f>
        <v>0.14000000000000001</v>
      </c>
    </row>
    <row r="4200" spans="1:12">
      <c r="A4200" t="s">
        <v>10</v>
      </c>
      <c r="B4200" t="s">
        <v>11</v>
      </c>
      <c r="C4200" t="s">
        <v>119</v>
      </c>
      <c r="D4200" t="s">
        <v>46</v>
      </c>
      <c r="E4200" t="s">
        <v>19</v>
      </c>
      <c r="F4200" t="s">
        <v>92</v>
      </c>
      <c r="G4200" t="s">
        <v>108</v>
      </c>
      <c r="H4200" s="1">
        <v>2021</v>
      </c>
      <c r="I4200" s="2">
        <v>15500</v>
      </c>
      <c r="J4200" s="3">
        <v>2170</v>
      </c>
      <c r="K4200">
        <f>Table1[[#This Row],[Total Revenue + Open]]/Table1[[#This Row],[Qty]]</f>
        <v>0.14000000000000001</v>
      </c>
      <c r="L4200">
        <f>Table1[[#This Row],[Total Revenue + Open]]/Table1[[#This Row],[Qty]]</f>
        <v>0.14000000000000001</v>
      </c>
    </row>
    <row r="4201" spans="1:12">
      <c r="A4201" t="s">
        <v>10</v>
      </c>
      <c r="B4201" t="s">
        <v>11</v>
      </c>
      <c r="C4201" t="s">
        <v>119</v>
      </c>
      <c r="D4201" t="s">
        <v>46</v>
      </c>
      <c r="E4201" t="s">
        <v>19</v>
      </c>
      <c r="F4201" t="s">
        <v>92</v>
      </c>
      <c r="G4201" t="s">
        <v>108</v>
      </c>
      <c r="H4201" s="1">
        <v>2021</v>
      </c>
      <c r="I4201" s="2">
        <v>11000</v>
      </c>
      <c r="J4201" s="3">
        <v>1540</v>
      </c>
      <c r="K4201">
        <f>Table1[[#This Row],[Total Revenue + Open]]/Table1[[#This Row],[Qty]]</f>
        <v>0.14000000000000001</v>
      </c>
      <c r="L4201">
        <f>Table1[[#This Row],[Total Revenue + Open]]/Table1[[#This Row],[Qty]]</f>
        <v>0.14000000000000001</v>
      </c>
    </row>
    <row r="4202" spans="1:12" hidden="1">
      <c r="A4202" t="s">
        <v>544</v>
      </c>
      <c r="B4202" t="s">
        <v>11</v>
      </c>
      <c r="C4202" t="s">
        <v>119</v>
      </c>
      <c r="D4202" t="s">
        <v>580</v>
      </c>
      <c r="E4202" t="s">
        <v>15</v>
      </c>
      <c r="F4202" t="s">
        <v>210</v>
      </c>
      <c r="G4202" t="s">
        <v>212</v>
      </c>
      <c r="H4202" s="1">
        <v>2022</v>
      </c>
      <c r="I4202" s="2">
        <v>350</v>
      </c>
      <c r="J4202" s="3">
        <v>714</v>
      </c>
      <c r="K4202">
        <f>Table1[[#This Row],[Total Revenue + Open]]/Table1[[#This Row],[Qty]]</f>
        <v>2.04</v>
      </c>
      <c r="L4202">
        <f>Table1[[#This Row],[Total Revenue + Open]]/Table1[[#This Row],[Qty]]</f>
        <v>2.04</v>
      </c>
    </row>
    <row r="4203" spans="1:12" hidden="1">
      <c r="A4203" t="s">
        <v>544</v>
      </c>
      <c r="B4203" t="s">
        <v>11</v>
      </c>
      <c r="C4203" t="s">
        <v>119</v>
      </c>
      <c r="D4203" t="s">
        <v>580</v>
      </c>
      <c r="E4203" t="s">
        <v>15</v>
      </c>
      <c r="F4203" t="s">
        <v>36</v>
      </c>
      <c r="G4203" t="s">
        <v>384</v>
      </c>
      <c r="H4203" s="1">
        <v>2022</v>
      </c>
      <c r="I4203" s="2">
        <v>500</v>
      </c>
      <c r="J4203" s="3">
        <v>685</v>
      </c>
      <c r="K4203">
        <f>Table1[[#This Row],[Total Revenue + Open]]/Table1[[#This Row],[Qty]]</f>
        <v>1.37</v>
      </c>
      <c r="L4203">
        <f>Table1[[#This Row],[Total Revenue + Open]]/Table1[[#This Row],[Qty]]</f>
        <v>1.37</v>
      </c>
    </row>
    <row r="4204" spans="1:12" hidden="1">
      <c r="A4204" t="s">
        <v>544</v>
      </c>
      <c r="B4204" t="s">
        <v>11</v>
      </c>
      <c r="C4204" t="s">
        <v>119</v>
      </c>
      <c r="D4204" t="s">
        <v>580</v>
      </c>
      <c r="E4204" t="s">
        <v>15</v>
      </c>
      <c r="F4204" t="s">
        <v>36</v>
      </c>
      <c r="G4204" t="s">
        <v>384</v>
      </c>
      <c r="H4204" s="1">
        <v>2022</v>
      </c>
      <c r="I4204" s="2">
        <v>500</v>
      </c>
      <c r="J4204" s="3">
        <v>685</v>
      </c>
      <c r="K4204">
        <f>Table1[[#This Row],[Total Revenue + Open]]/Table1[[#This Row],[Qty]]</f>
        <v>1.37</v>
      </c>
      <c r="L4204">
        <f>Table1[[#This Row],[Total Revenue + Open]]/Table1[[#This Row],[Qty]]</f>
        <v>1.37</v>
      </c>
    </row>
    <row r="4205" spans="1:12" hidden="1">
      <c r="A4205" t="s">
        <v>544</v>
      </c>
      <c r="B4205" t="s">
        <v>11</v>
      </c>
      <c r="C4205" t="s">
        <v>119</v>
      </c>
      <c r="D4205" t="s">
        <v>580</v>
      </c>
      <c r="E4205" t="s">
        <v>15</v>
      </c>
      <c r="F4205" t="s">
        <v>36</v>
      </c>
      <c r="G4205" t="s">
        <v>384</v>
      </c>
      <c r="H4205" s="1">
        <v>2022</v>
      </c>
      <c r="I4205" s="2">
        <v>500</v>
      </c>
      <c r="J4205" s="3">
        <v>685</v>
      </c>
      <c r="K4205">
        <f>Table1[[#This Row],[Total Revenue + Open]]/Table1[[#This Row],[Qty]]</f>
        <v>1.37</v>
      </c>
      <c r="L4205">
        <f>Table1[[#This Row],[Total Revenue + Open]]/Table1[[#This Row],[Qty]]</f>
        <v>1.37</v>
      </c>
    </row>
    <row r="4206" spans="1:12" hidden="1">
      <c r="A4206" t="s">
        <v>544</v>
      </c>
      <c r="B4206" t="s">
        <v>11</v>
      </c>
      <c r="C4206" t="s">
        <v>119</v>
      </c>
      <c r="D4206" t="s">
        <v>580</v>
      </c>
      <c r="E4206" t="s">
        <v>15</v>
      </c>
      <c r="F4206" t="s">
        <v>36</v>
      </c>
      <c r="G4206" t="s">
        <v>384</v>
      </c>
      <c r="H4206" s="1">
        <v>2022</v>
      </c>
      <c r="I4206" s="2">
        <v>500</v>
      </c>
      <c r="J4206" s="3">
        <v>685</v>
      </c>
      <c r="K4206">
        <f>Table1[[#This Row],[Total Revenue + Open]]/Table1[[#This Row],[Qty]]</f>
        <v>1.37</v>
      </c>
      <c r="L4206">
        <f>Table1[[#This Row],[Total Revenue + Open]]/Table1[[#This Row],[Qty]]</f>
        <v>1.37</v>
      </c>
    </row>
    <row r="4207" spans="1:12" hidden="1">
      <c r="A4207" t="s">
        <v>544</v>
      </c>
      <c r="B4207" t="s">
        <v>11</v>
      </c>
      <c r="C4207" t="s">
        <v>119</v>
      </c>
      <c r="D4207" t="s">
        <v>580</v>
      </c>
      <c r="E4207" t="s">
        <v>15</v>
      </c>
      <c r="F4207" t="s">
        <v>36</v>
      </c>
      <c r="G4207" t="s">
        <v>384</v>
      </c>
      <c r="H4207" s="1">
        <v>2022</v>
      </c>
      <c r="I4207" s="2">
        <v>500</v>
      </c>
      <c r="J4207" s="3">
        <v>685</v>
      </c>
      <c r="K4207">
        <f>Table1[[#This Row],[Total Revenue + Open]]/Table1[[#This Row],[Qty]]</f>
        <v>1.37</v>
      </c>
      <c r="L4207">
        <f>Table1[[#This Row],[Total Revenue + Open]]/Table1[[#This Row],[Qty]]</f>
        <v>1.37</v>
      </c>
    </row>
    <row r="4208" spans="1:12" hidden="1">
      <c r="A4208" t="s">
        <v>544</v>
      </c>
      <c r="B4208" t="s">
        <v>11</v>
      </c>
      <c r="C4208" t="s">
        <v>119</v>
      </c>
      <c r="D4208" t="s">
        <v>580</v>
      </c>
      <c r="E4208" t="s">
        <v>15</v>
      </c>
      <c r="F4208" t="s">
        <v>36</v>
      </c>
      <c r="G4208" t="s">
        <v>385</v>
      </c>
      <c r="H4208" s="1">
        <v>2022</v>
      </c>
      <c r="I4208" s="2">
        <v>500</v>
      </c>
      <c r="J4208" s="3">
        <v>685</v>
      </c>
      <c r="K4208">
        <f>Table1[[#This Row],[Total Revenue + Open]]/Table1[[#This Row],[Qty]]</f>
        <v>1.37</v>
      </c>
      <c r="L4208">
        <f>Table1[[#This Row],[Total Revenue + Open]]/Table1[[#This Row],[Qty]]</f>
        <v>1.37</v>
      </c>
    </row>
    <row r="4209" spans="1:12" hidden="1">
      <c r="A4209" t="s">
        <v>544</v>
      </c>
      <c r="B4209" t="s">
        <v>11</v>
      </c>
      <c r="C4209" t="s">
        <v>119</v>
      </c>
      <c r="D4209" t="s">
        <v>580</v>
      </c>
      <c r="E4209" t="s">
        <v>15</v>
      </c>
      <c r="F4209" t="s">
        <v>36</v>
      </c>
      <c r="G4209" t="s">
        <v>385</v>
      </c>
      <c r="H4209" s="1">
        <v>2022</v>
      </c>
      <c r="I4209" s="2">
        <v>500</v>
      </c>
      <c r="J4209" s="3">
        <v>685</v>
      </c>
      <c r="K4209">
        <f>Table1[[#This Row],[Total Revenue + Open]]/Table1[[#This Row],[Qty]]</f>
        <v>1.37</v>
      </c>
      <c r="L4209">
        <f>Table1[[#This Row],[Total Revenue + Open]]/Table1[[#This Row],[Qty]]</f>
        <v>1.37</v>
      </c>
    </row>
    <row r="4210" spans="1:12" hidden="1">
      <c r="A4210" t="s">
        <v>544</v>
      </c>
      <c r="B4210" t="s">
        <v>11</v>
      </c>
      <c r="C4210" t="s">
        <v>119</v>
      </c>
      <c r="D4210" t="s">
        <v>580</v>
      </c>
      <c r="E4210" t="s">
        <v>15</v>
      </c>
      <c r="F4210" t="s">
        <v>36</v>
      </c>
      <c r="G4210" t="s">
        <v>385</v>
      </c>
      <c r="H4210" s="1">
        <v>2022</v>
      </c>
      <c r="I4210" s="2">
        <v>500</v>
      </c>
      <c r="J4210" s="3">
        <v>685</v>
      </c>
      <c r="K4210">
        <f>Table1[[#This Row],[Total Revenue + Open]]/Table1[[#This Row],[Qty]]</f>
        <v>1.37</v>
      </c>
      <c r="L4210">
        <f>Table1[[#This Row],[Total Revenue + Open]]/Table1[[#This Row],[Qty]]</f>
        <v>1.37</v>
      </c>
    </row>
    <row r="4211" spans="1:12" hidden="1">
      <c r="A4211" t="s">
        <v>544</v>
      </c>
      <c r="B4211" t="s">
        <v>11</v>
      </c>
      <c r="C4211" t="s">
        <v>119</v>
      </c>
      <c r="D4211" t="s">
        <v>580</v>
      </c>
      <c r="E4211" t="s">
        <v>15</v>
      </c>
      <c r="F4211" t="s">
        <v>36</v>
      </c>
      <c r="G4211" t="s">
        <v>385</v>
      </c>
      <c r="H4211" s="1">
        <v>2022</v>
      </c>
      <c r="I4211" s="2">
        <v>500</v>
      </c>
      <c r="J4211" s="3">
        <v>685</v>
      </c>
      <c r="K4211">
        <f>Table1[[#This Row],[Total Revenue + Open]]/Table1[[#This Row],[Qty]]</f>
        <v>1.37</v>
      </c>
      <c r="L4211">
        <f>Table1[[#This Row],[Total Revenue + Open]]/Table1[[#This Row],[Qty]]</f>
        <v>1.37</v>
      </c>
    </row>
    <row r="4212" spans="1:12" hidden="1">
      <c r="A4212" t="s">
        <v>544</v>
      </c>
      <c r="B4212" t="s">
        <v>11</v>
      </c>
      <c r="C4212" t="s">
        <v>119</v>
      </c>
      <c r="D4212" t="s">
        <v>580</v>
      </c>
      <c r="E4212" t="s">
        <v>15</v>
      </c>
      <c r="F4212" t="s">
        <v>36</v>
      </c>
      <c r="G4212" t="s">
        <v>385</v>
      </c>
      <c r="H4212" s="1">
        <v>2022</v>
      </c>
      <c r="I4212" s="2">
        <v>500</v>
      </c>
      <c r="J4212" s="3">
        <v>685</v>
      </c>
      <c r="K4212">
        <f>Table1[[#This Row],[Total Revenue + Open]]/Table1[[#This Row],[Qty]]</f>
        <v>1.37</v>
      </c>
      <c r="L4212">
        <f>Table1[[#This Row],[Total Revenue + Open]]/Table1[[#This Row],[Qty]]</f>
        <v>1.37</v>
      </c>
    </row>
    <row r="4213" spans="1:12">
      <c r="A4213" t="s">
        <v>10</v>
      </c>
      <c r="B4213" t="s">
        <v>11</v>
      </c>
      <c r="C4213" t="s">
        <v>119</v>
      </c>
      <c r="D4213" t="s">
        <v>46</v>
      </c>
      <c r="E4213" t="s">
        <v>19</v>
      </c>
      <c r="F4213" t="s">
        <v>92</v>
      </c>
      <c r="G4213" t="s">
        <v>108</v>
      </c>
      <c r="H4213" s="1">
        <v>2021</v>
      </c>
      <c r="I4213" s="2">
        <v>500</v>
      </c>
      <c r="J4213" s="3">
        <v>70</v>
      </c>
      <c r="K4213">
        <f>Table1[[#This Row],[Total Revenue + Open]]/Table1[[#This Row],[Qty]]</f>
        <v>0.14000000000000001</v>
      </c>
      <c r="L4213">
        <f>Table1[[#This Row],[Total Revenue + Open]]/Table1[[#This Row],[Qty]]</f>
        <v>0.14000000000000001</v>
      </c>
    </row>
    <row r="4214" spans="1:12">
      <c r="A4214" t="s">
        <v>10</v>
      </c>
      <c r="B4214" t="s">
        <v>11</v>
      </c>
      <c r="C4214" t="s">
        <v>119</v>
      </c>
      <c r="D4214" t="s">
        <v>46</v>
      </c>
      <c r="E4214" t="s">
        <v>19</v>
      </c>
      <c r="F4214" t="s">
        <v>92</v>
      </c>
      <c r="G4214" t="s">
        <v>108</v>
      </c>
      <c r="H4214" s="1">
        <v>2021</v>
      </c>
      <c r="I4214" s="2">
        <v>8000</v>
      </c>
      <c r="J4214" s="3">
        <v>1120</v>
      </c>
      <c r="K4214">
        <f>Table1[[#This Row],[Total Revenue + Open]]/Table1[[#This Row],[Qty]]</f>
        <v>0.14000000000000001</v>
      </c>
      <c r="L4214">
        <f>Table1[[#This Row],[Total Revenue + Open]]/Table1[[#This Row],[Qty]]</f>
        <v>0.14000000000000001</v>
      </c>
    </row>
    <row r="4215" spans="1:12">
      <c r="A4215" t="s">
        <v>10</v>
      </c>
      <c r="B4215" t="s">
        <v>11</v>
      </c>
      <c r="C4215" t="s">
        <v>119</v>
      </c>
      <c r="D4215" t="s">
        <v>46</v>
      </c>
      <c r="E4215" t="s">
        <v>19</v>
      </c>
      <c r="F4215" t="s">
        <v>92</v>
      </c>
      <c r="G4215" t="s">
        <v>108</v>
      </c>
      <c r="H4215" s="1">
        <v>2021</v>
      </c>
      <c r="I4215" s="2">
        <v>2500</v>
      </c>
      <c r="J4215" s="3">
        <v>350</v>
      </c>
      <c r="K4215">
        <f>Table1[[#This Row],[Total Revenue + Open]]/Table1[[#This Row],[Qty]]</f>
        <v>0.14000000000000001</v>
      </c>
      <c r="L4215">
        <f>Table1[[#This Row],[Total Revenue + Open]]/Table1[[#This Row],[Qty]]</f>
        <v>0.14000000000000001</v>
      </c>
    </row>
    <row r="4216" spans="1:12">
      <c r="A4216" t="s">
        <v>10</v>
      </c>
      <c r="B4216" t="s">
        <v>11</v>
      </c>
      <c r="C4216" t="s">
        <v>119</v>
      </c>
      <c r="D4216" t="s">
        <v>46</v>
      </c>
      <c r="E4216" t="s">
        <v>19</v>
      </c>
      <c r="F4216" t="s">
        <v>92</v>
      </c>
      <c r="G4216" t="s">
        <v>108</v>
      </c>
      <c r="H4216" s="1">
        <v>2021</v>
      </c>
      <c r="I4216" s="2">
        <v>0</v>
      </c>
      <c r="J4216" s="3">
        <v>0</v>
      </c>
      <c r="K4216" t="e">
        <f>Table1[[#This Row],[Total Revenue + Open]]/Table1[[#This Row],[Qty]]</f>
        <v>#DIV/0!</v>
      </c>
      <c r="L4216" t="e">
        <f>Table1[[#This Row],[Total Revenue + Open]]/Table1[[#This Row],[Qty]]</f>
        <v>#DIV/0!</v>
      </c>
    </row>
    <row r="4217" spans="1:12">
      <c r="A4217" t="s">
        <v>10</v>
      </c>
      <c r="B4217" t="s">
        <v>11</v>
      </c>
      <c r="C4217" t="s">
        <v>119</v>
      </c>
      <c r="D4217" t="s">
        <v>46</v>
      </c>
      <c r="E4217" t="s">
        <v>19</v>
      </c>
      <c r="F4217" t="s">
        <v>92</v>
      </c>
      <c r="G4217" t="s">
        <v>108</v>
      </c>
      <c r="H4217" s="1">
        <v>2021</v>
      </c>
      <c r="I4217" s="2">
        <v>2500</v>
      </c>
      <c r="J4217" s="3">
        <v>350</v>
      </c>
      <c r="K4217">
        <f>Table1[[#This Row],[Total Revenue + Open]]/Table1[[#This Row],[Qty]]</f>
        <v>0.14000000000000001</v>
      </c>
      <c r="L4217">
        <f>Table1[[#This Row],[Total Revenue + Open]]/Table1[[#This Row],[Qty]]</f>
        <v>0.14000000000000001</v>
      </c>
    </row>
    <row r="4218" spans="1:12">
      <c r="A4218" t="s">
        <v>10</v>
      </c>
      <c r="B4218" t="s">
        <v>11</v>
      </c>
      <c r="C4218" t="s">
        <v>119</v>
      </c>
      <c r="D4218" t="s">
        <v>46</v>
      </c>
      <c r="E4218" t="s">
        <v>19</v>
      </c>
      <c r="F4218" t="s">
        <v>92</v>
      </c>
      <c r="G4218" t="s">
        <v>108</v>
      </c>
      <c r="H4218" s="1">
        <v>2021</v>
      </c>
      <c r="I4218" s="2">
        <v>2500</v>
      </c>
      <c r="J4218" s="3">
        <v>350</v>
      </c>
      <c r="K4218">
        <f>Table1[[#This Row],[Total Revenue + Open]]/Table1[[#This Row],[Qty]]</f>
        <v>0.14000000000000001</v>
      </c>
      <c r="L4218">
        <f>Table1[[#This Row],[Total Revenue + Open]]/Table1[[#This Row],[Qty]]</f>
        <v>0.14000000000000001</v>
      </c>
    </row>
    <row r="4219" spans="1:12">
      <c r="A4219" t="s">
        <v>10</v>
      </c>
      <c r="B4219" t="s">
        <v>11</v>
      </c>
      <c r="C4219" t="s">
        <v>119</v>
      </c>
      <c r="D4219" t="s">
        <v>46</v>
      </c>
      <c r="E4219" t="s">
        <v>19</v>
      </c>
      <c r="F4219" t="s">
        <v>92</v>
      </c>
      <c r="G4219" t="s">
        <v>108</v>
      </c>
      <c r="H4219" s="1">
        <v>2021</v>
      </c>
      <c r="I4219" s="2">
        <v>37000</v>
      </c>
      <c r="J4219" s="3">
        <v>5180</v>
      </c>
      <c r="K4219">
        <f>Table1[[#This Row],[Total Revenue + Open]]/Table1[[#This Row],[Qty]]</f>
        <v>0.14000000000000001</v>
      </c>
      <c r="L4219">
        <f>Table1[[#This Row],[Total Revenue + Open]]/Table1[[#This Row],[Qty]]</f>
        <v>0.14000000000000001</v>
      </c>
    </row>
    <row r="4220" spans="1:12">
      <c r="A4220" t="s">
        <v>10</v>
      </c>
      <c r="B4220" t="s">
        <v>11</v>
      </c>
      <c r="C4220" t="s">
        <v>119</v>
      </c>
      <c r="D4220" t="s">
        <v>46</v>
      </c>
      <c r="E4220" t="s">
        <v>19</v>
      </c>
      <c r="F4220" t="s">
        <v>92</v>
      </c>
      <c r="G4220" t="s">
        <v>108</v>
      </c>
      <c r="H4220" s="1">
        <v>2021</v>
      </c>
      <c r="I4220" s="2">
        <v>11500</v>
      </c>
      <c r="J4220" s="3">
        <v>1610</v>
      </c>
      <c r="K4220">
        <f>Table1[[#This Row],[Total Revenue + Open]]/Table1[[#This Row],[Qty]]</f>
        <v>0.14000000000000001</v>
      </c>
      <c r="L4220">
        <f>Table1[[#This Row],[Total Revenue + Open]]/Table1[[#This Row],[Qty]]</f>
        <v>0.14000000000000001</v>
      </c>
    </row>
    <row r="4221" spans="1:12">
      <c r="A4221" t="s">
        <v>10</v>
      </c>
      <c r="B4221" t="s">
        <v>11</v>
      </c>
      <c r="C4221" t="s">
        <v>119</v>
      </c>
      <c r="D4221" t="s">
        <v>46</v>
      </c>
      <c r="E4221" t="s">
        <v>19</v>
      </c>
      <c r="F4221" t="s">
        <v>92</v>
      </c>
      <c r="G4221" t="s">
        <v>108</v>
      </c>
      <c r="H4221" s="1">
        <v>2021</v>
      </c>
      <c r="I4221" s="2">
        <v>18000</v>
      </c>
      <c r="J4221" s="3">
        <v>2520</v>
      </c>
      <c r="K4221">
        <f>Table1[[#This Row],[Total Revenue + Open]]/Table1[[#This Row],[Qty]]</f>
        <v>0.14000000000000001</v>
      </c>
      <c r="L4221">
        <f>Table1[[#This Row],[Total Revenue + Open]]/Table1[[#This Row],[Qty]]</f>
        <v>0.14000000000000001</v>
      </c>
    </row>
    <row r="4222" spans="1:12" hidden="1">
      <c r="A4222" t="s">
        <v>544</v>
      </c>
      <c r="B4222" t="s">
        <v>11</v>
      </c>
      <c r="C4222" t="s">
        <v>73</v>
      </c>
      <c r="D4222" t="s">
        <v>545</v>
      </c>
      <c r="E4222" t="s">
        <v>15</v>
      </c>
      <c r="F4222" t="s">
        <v>566</v>
      </c>
      <c r="G4222" t="s">
        <v>569</v>
      </c>
      <c r="H4222" s="1">
        <v>2022</v>
      </c>
      <c r="I4222" s="2">
        <v>500</v>
      </c>
      <c r="J4222" s="3">
        <v>448.51275769620003</v>
      </c>
      <c r="K4222">
        <f>Table1[[#This Row],[Total Revenue + Open]]/Table1[[#This Row],[Qty]]</f>
        <v>0.89702551539240005</v>
      </c>
      <c r="L4222">
        <f>Table1[[#This Row],[Total Revenue + Open]]/Table1[[#This Row],[Qty]]</f>
        <v>0.89702551539240005</v>
      </c>
    </row>
    <row r="4223" spans="1:12" hidden="1">
      <c r="A4223" t="s">
        <v>544</v>
      </c>
      <c r="B4223" t="s">
        <v>11</v>
      </c>
      <c r="C4223" t="s">
        <v>119</v>
      </c>
      <c r="D4223" t="s">
        <v>593</v>
      </c>
      <c r="E4223" t="s">
        <v>15</v>
      </c>
      <c r="F4223" t="s">
        <v>36</v>
      </c>
      <c r="G4223" t="s">
        <v>384</v>
      </c>
      <c r="H4223" s="1">
        <v>2022</v>
      </c>
      <c r="I4223" s="2">
        <v>275</v>
      </c>
      <c r="J4223" s="3">
        <v>371.25</v>
      </c>
      <c r="K4223">
        <f>Table1[[#This Row],[Total Revenue + Open]]/Table1[[#This Row],[Qty]]</f>
        <v>1.35</v>
      </c>
      <c r="L4223">
        <f>Table1[[#This Row],[Total Revenue + Open]]/Table1[[#This Row],[Qty]]</f>
        <v>1.35</v>
      </c>
    </row>
    <row r="4224" spans="1:12" hidden="1">
      <c r="A4224" t="s">
        <v>544</v>
      </c>
      <c r="B4224" t="s">
        <v>11</v>
      </c>
      <c r="C4224" t="s">
        <v>119</v>
      </c>
      <c r="D4224" t="s">
        <v>580</v>
      </c>
      <c r="E4224" t="s">
        <v>15</v>
      </c>
      <c r="F4224" t="s">
        <v>204</v>
      </c>
      <c r="G4224" t="s">
        <v>205</v>
      </c>
      <c r="H4224" s="1">
        <v>2022</v>
      </c>
      <c r="I4224" s="2">
        <v>125</v>
      </c>
      <c r="J4224" s="3">
        <v>340</v>
      </c>
      <c r="K4224">
        <f>Table1[[#This Row],[Total Revenue + Open]]/Table1[[#This Row],[Qty]]</f>
        <v>2.72</v>
      </c>
      <c r="L4224">
        <f>Table1[[#This Row],[Total Revenue + Open]]/Table1[[#This Row],[Qty]]</f>
        <v>2.72</v>
      </c>
    </row>
    <row r="4225" spans="1:12">
      <c r="A4225" t="s">
        <v>10</v>
      </c>
      <c r="B4225" t="s">
        <v>11</v>
      </c>
      <c r="C4225" t="s">
        <v>119</v>
      </c>
      <c r="D4225" t="s">
        <v>46</v>
      </c>
      <c r="E4225" t="s">
        <v>19</v>
      </c>
      <c r="F4225" t="s">
        <v>92</v>
      </c>
      <c r="G4225" t="s">
        <v>108</v>
      </c>
      <c r="H4225" s="1">
        <v>2021</v>
      </c>
      <c r="I4225" s="2">
        <v>42500</v>
      </c>
      <c r="J4225" s="3">
        <v>5950</v>
      </c>
      <c r="K4225">
        <f>Table1[[#This Row],[Total Revenue + Open]]/Table1[[#This Row],[Qty]]</f>
        <v>0.14000000000000001</v>
      </c>
      <c r="L4225">
        <f>Table1[[#This Row],[Total Revenue + Open]]/Table1[[#This Row],[Qty]]</f>
        <v>0.14000000000000001</v>
      </c>
    </row>
    <row r="4226" spans="1:12">
      <c r="A4226" t="s">
        <v>10</v>
      </c>
      <c r="B4226" t="s">
        <v>11</v>
      </c>
      <c r="C4226" t="s">
        <v>119</v>
      </c>
      <c r="D4226" t="s">
        <v>46</v>
      </c>
      <c r="E4226" t="s">
        <v>19</v>
      </c>
      <c r="F4226" t="s">
        <v>92</v>
      </c>
      <c r="G4226" t="s">
        <v>108</v>
      </c>
      <c r="H4226" s="1">
        <v>2021</v>
      </c>
      <c r="I4226" s="2">
        <v>5000</v>
      </c>
      <c r="J4226" s="3">
        <v>700</v>
      </c>
      <c r="K4226">
        <f>Table1[[#This Row],[Total Revenue + Open]]/Table1[[#This Row],[Qty]]</f>
        <v>0.14000000000000001</v>
      </c>
      <c r="L4226">
        <f>Table1[[#This Row],[Total Revenue + Open]]/Table1[[#This Row],[Qty]]</f>
        <v>0.14000000000000001</v>
      </c>
    </row>
    <row r="4227" spans="1:12">
      <c r="A4227" t="s">
        <v>10</v>
      </c>
      <c r="B4227" t="s">
        <v>11</v>
      </c>
      <c r="C4227" t="s">
        <v>119</v>
      </c>
      <c r="D4227" t="s">
        <v>46</v>
      </c>
      <c r="E4227" t="s">
        <v>19</v>
      </c>
      <c r="F4227" t="s">
        <v>92</v>
      </c>
      <c r="G4227" t="s">
        <v>108</v>
      </c>
      <c r="H4227" s="1">
        <v>2021</v>
      </c>
      <c r="I4227" s="2">
        <v>31500</v>
      </c>
      <c r="J4227" s="3">
        <v>4410</v>
      </c>
      <c r="K4227">
        <f>Table1[[#This Row],[Total Revenue + Open]]/Table1[[#This Row],[Qty]]</f>
        <v>0.14000000000000001</v>
      </c>
      <c r="L4227">
        <f>Table1[[#This Row],[Total Revenue + Open]]/Table1[[#This Row],[Qty]]</f>
        <v>0.14000000000000001</v>
      </c>
    </row>
    <row r="4228" spans="1:12">
      <c r="A4228" t="s">
        <v>10</v>
      </c>
      <c r="B4228" t="s">
        <v>11</v>
      </c>
      <c r="C4228" t="s">
        <v>119</v>
      </c>
      <c r="D4228" t="s">
        <v>46</v>
      </c>
      <c r="E4228" t="s">
        <v>19</v>
      </c>
      <c r="F4228" t="s">
        <v>92</v>
      </c>
      <c r="G4228" t="s">
        <v>108</v>
      </c>
      <c r="H4228" s="1">
        <v>2021</v>
      </c>
      <c r="I4228" s="2">
        <v>34500</v>
      </c>
      <c r="J4228" s="3">
        <v>4830</v>
      </c>
      <c r="K4228">
        <f>Table1[[#This Row],[Total Revenue + Open]]/Table1[[#This Row],[Qty]]</f>
        <v>0.14000000000000001</v>
      </c>
      <c r="L4228">
        <f>Table1[[#This Row],[Total Revenue + Open]]/Table1[[#This Row],[Qty]]</f>
        <v>0.14000000000000001</v>
      </c>
    </row>
    <row r="4229" spans="1:12">
      <c r="A4229" t="s">
        <v>10</v>
      </c>
      <c r="B4229" t="s">
        <v>11</v>
      </c>
      <c r="C4229" t="s">
        <v>119</v>
      </c>
      <c r="D4229" t="s">
        <v>46</v>
      </c>
      <c r="E4229" t="s">
        <v>19</v>
      </c>
      <c r="F4229" t="s">
        <v>92</v>
      </c>
      <c r="G4229" t="s">
        <v>108</v>
      </c>
      <c r="H4229" s="1">
        <v>2021</v>
      </c>
      <c r="I4229" s="2">
        <v>11000</v>
      </c>
      <c r="J4229" s="3">
        <v>1540</v>
      </c>
      <c r="K4229">
        <f>Table1[[#This Row],[Total Revenue + Open]]/Table1[[#This Row],[Qty]]</f>
        <v>0.14000000000000001</v>
      </c>
      <c r="L4229">
        <f>Table1[[#This Row],[Total Revenue + Open]]/Table1[[#This Row],[Qty]]</f>
        <v>0.14000000000000001</v>
      </c>
    </row>
    <row r="4230" spans="1:12">
      <c r="A4230" t="s">
        <v>10</v>
      </c>
      <c r="B4230" t="s">
        <v>11</v>
      </c>
      <c r="C4230" t="s">
        <v>119</v>
      </c>
      <c r="D4230" t="s">
        <v>46</v>
      </c>
      <c r="E4230" t="s">
        <v>19</v>
      </c>
      <c r="F4230" t="s">
        <v>92</v>
      </c>
      <c r="G4230" t="s">
        <v>108</v>
      </c>
      <c r="H4230" s="1">
        <v>2021</v>
      </c>
      <c r="I4230" s="2">
        <v>25500</v>
      </c>
      <c r="J4230" s="3">
        <v>3570</v>
      </c>
      <c r="K4230">
        <f>Table1[[#This Row],[Total Revenue + Open]]/Table1[[#This Row],[Qty]]</f>
        <v>0.14000000000000001</v>
      </c>
      <c r="L4230">
        <f>Table1[[#This Row],[Total Revenue + Open]]/Table1[[#This Row],[Qty]]</f>
        <v>0.14000000000000001</v>
      </c>
    </row>
    <row r="4231" spans="1:12">
      <c r="A4231" t="s">
        <v>10</v>
      </c>
      <c r="B4231" t="s">
        <v>11</v>
      </c>
      <c r="C4231" t="s">
        <v>119</v>
      </c>
      <c r="D4231" t="s">
        <v>46</v>
      </c>
      <c r="E4231" t="s">
        <v>19</v>
      </c>
      <c r="F4231" t="s">
        <v>92</v>
      </c>
      <c r="G4231" t="s">
        <v>108</v>
      </c>
      <c r="H4231" s="1">
        <v>2021</v>
      </c>
      <c r="I4231" s="2">
        <v>2500</v>
      </c>
      <c r="J4231" s="3">
        <v>350</v>
      </c>
      <c r="K4231">
        <f>Table1[[#This Row],[Total Revenue + Open]]/Table1[[#This Row],[Qty]]</f>
        <v>0.14000000000000001</v>
      </c>
      <c r="L4231">
        <f>Table1[[#This Row],[Total Revenue + Open]]/Table1[[#This Row],[Qty]]</f>
        <v>0.14000000000000001</v>
      </c>
    </row>
    <row r="4232" spans="1:12" hidden="1">
      <c r="A4232" t="s">
        <v>544</v>
      </c>
      <c r="B4232" t="s">
        <v>11</v>
      </c>
      <c r="C4232" t="s">
        <v>119</v>
      </c>
      <c r="D4232" t="s">
        <v>580</v>
      </c>
      <c r="E4232" t="s">
        <v>15</v>
      </c>
      <c r="F4232" t="s">
        <v>204</v>
      </c>
      <c r="G4232" t="s">
        <v>205</v>
      </c>
      <c r="H4232" s="1">
        <v>2022</v>
      </c>
      <c r="I4232" s="2">
        <v>100</v>
      </c>
      <c r="J4232" s="3">
        <v>274</v>
      </c>
      <c r="K4232">
        <f>Table1[[#This Row],[Total Revenue + Open]]/Table1[[#This Row],[Qty]]</f>
        <v>2.74</v>
      </c>
      <c r="L4232">
        <f>Table1[[#This Row],[Total Revenue + Open]]/Table1[[#This Row],[Qty]]</f>
        <v>2.74</v>
      </c>
    </row>
    <row r="4233" spans="1:12" hidden="1">
      <c r="A4233" t="s">
        <v>544</v>
      </c>
      <c r="B4233" t="s">
        <v>11</v>
      </c>
      <c r="C4233" t="s">
        <v>119</v>
      </c>
      <c r="D4233" t="s">
        <v>580</v>
      </c>
      <c r="E4233" t="s">
        <v>15</v>
      </c>
      <c r="F4233" t="s">
        <v>204</v>
      </c>
      <c r="G4233" t="s">
        <v>206</v>
      </c>
      <c r="H4233" s="1">
        <v>2022</v>
      </c>
      <c r="I4233" s="2">
        <v>100</v>
      </c>
      <c r="J4233" s="3">
        <v>274</v>
      </c>
      <c r="K4233">
        <f>Table1[[#This Row],[Total Revenue + Open]]/Table1[[#This Row],[Qty]]</f>
        <v>2.74</v>
      </c>
      <c r="L4233">
        <f>Table1[[#This Row],[Total Revenue + Open]]/Table1[[#This Row],[Qty]]</f>
        <v>2.74</v>
      </c>
    </row>
    <row r="4234" spans="1:12" hidden="1">
      <c r="A4234" t="s">
        <v>544</v>
      </c>
      <c r="B4234" t="s">
        <v>11</v>
      </c>
      <c r="C4234" t="s">
        <v>119</v>
      </c>
      <c r="D4234" t="s">
        <v>580</v>
      </c>
      <c r="E4234" t="s">
        <v>15</v>
      </c>
      <c r="F4234" t="s">
        <v>204</v>
      </c>
      <c r="G4234" t="s">
        <v>206</v>
      </c>
      <c r="H4234" s="1">
        <v>2022</v>
      </c>
      <c r="I4234" s="2">
        <v>100</v>
      </c>
      <c r="J4234" s="3">
        <v>272</v>
      </c>
      <c r="K4234">
        <f>Table1[[#This Row],[Total Revenue + Open]]/Table1[[#This Row],[Qty]]</f>
        <v>2.72</v>
      </c>
      <c r="L4234">
        <f>Table1[[#This Row],[Total Revenue + Open]]/Table1[[#This Row],[Qty]]</f>
        <v>2.72</v>
      </c>
    </row>
    <row r="4235" spans="1:12" hidden="1">
      <c r="A4235" t="s">
        <v>544</v>
      </c>
      <c r="B4235" t="s">
        <v>11</v>
      </c>
      <c r="C4235" t="s">
        <v>119</v>
      </c>
      <c r="D4235" t="s">
        <v>580</v>
      </c>
      <c r="E4235" t="s">
        <v>15</v>
      </c>
      <c r="F4235" t="s">
        <v>36</v>
      </c>
      <c r="G4235" t="s">
        <v>384</v>
      </c>
      <c r="H4235" s="1">
        <v>2022</v>
      </c>
      <c r="I4235" s="2">
        <v>200</v>
      </c>
      <c r="J4235" s="3">
        <v>270</v>
      </c>
      <c r="K4235">
        <f>Table1[[#This Row],[Total Revenue + Open]]/Table1[[#This Row],[Qty]]</f>
        <v>1.35</v>
      </c>
      <c r="L4235">
        <f>Table1[[#This Row],[Total Revenue + Open]]/Table1[[#This Row],[Qty]]</f>
        <v>1.35</v>
      </c>
    </row>
    <row r="4236" spans="1:12" hidden="1">
      <c r="A4236" t="s">
        <v>544</v>
      </c>
      <c r="B4236" t="s">
        <v>11</v>
      </c>
      <c r="C4236" t="s">
        <v>119</v>
      </c>
      <c r="D4236" t="s">
        <v>580</v>
      </c>
      <c r="E4236" t="s">
        <v>15</v>
      </c>
      <c r="F4236" t="s">
        <v>36</v>
      </c>
      <c r="G4236" t="s">
        <v>385</v>
      </c>
      <c r="H4236" s="1">
        <v>2022</v>
      </c>
      <c r="I4236" s="2">
        <v>200</v>
      </c>
      <c r="J4236" s="3">
        <v>270</v>
      </c>
      <c r="K4236">
        <f>Table1[[#This Row],[Total Revenue + Open]]/Table1[[#This Row],[Qty]]</f>
        <v>1.35</v>
      </c>
      <c r="L4236">
        <f>Table1[[#This Row],[Total Revenue + Open]]/Table1[[#This Row],[Qty]]</f>
        <v>1.35</v>
      </c>
    </row>
    <row r="4237" spans="1:12" hidden="1">
      <c r="A4237" t="s">
        <v>544</v>
      </c>
      <c r="B4237" t="s">
        <v>11</v>
      </c>
      <c r="C4237" t="s">
        <v>73</v>
      </c>
      <c r="D4237" t="s">
        <v>545</v>
      </c>
      <c r="E4237" t="s">
        <v>15</v>
      </c>
      <c r="F4237" t="s">
        <v>566</v>
      </c>
      <c r="G4237" t="s">
        <v>569</v>
      </c>
      <c r="H4237" s="1">
        <v>2022</v>
      </c>
      <c r="I4237" s="2">
        <v>300</v>
      </c>
      <c r="J4237" s="3">
        <v>257.56368171970001</v>
      </c>
      <c r="K4237">
        <f>Table1[[#This Row],[Total Revenue + Open]]/Table1[[#This Row],[Qty]]</f>
        <v>0.85854560573233341</v>
      </c>
      <c r="L4237">
        <f>Table1[[#This Row],[Total Revenue + Open]]/Table1[[#This Row],[Qty]]</f>
        <v>0.85854560573233341</v>
      </c>
    </row>
    <row r="4238" spans="1:12">
      <c r="A4238" t="s">
        <v>10</v>
      </c>
      <c r="B4238" t="s">
        <v>11</v>
      </c>
      <c r="C4238" t="s">
        <v>119</v>
      </c>
      <c r="D4238" t="s">
        <v>46</v>
      </c>
      <c r="E4238" t="s">
        <v>15</v>
      </c>
      <c r="F4238" t="s">
        <v>34</v>
      </c>
      <c r="G4238" t="s">
        <v>287</v>
      </c>
      <c r="H4238" s="1">
        <v>2022</v>
      </c>
      <c r="I4238" s="2">
        <v>37690</v>
      </c>
      <c r="J4238" s="3">
        <v>84000</v>
      </c>
      <c r="K4238">
        <f>Table1[[#This Row],[Total Revenue + Open]]/Table1[[#This Row],[Qty]]</f>
        <v>2.2287078800742903</v>
      </c>
      <c r="L4238">
        <f>Table1[[#This Row],[Qty]]/Table1[[#This Row],[Total Revenue + Open]]</f>
        <v>0.4486904761904762</v>
      </c>
    </row>
    <row r="4239" spans="1:12">
      <c r="A4239" t="s">
        <v>10</v>
      </c>
      <c r="B4239" t="s">
        <v>11</v>
      </c>
      <c r="C4239" t="s">
        <v>119</v>
      </c>
      <c r="D4239" t="s">
        <v>46</v>
      </c>
      <c r="E4239" t="s">
        <v>15</v>
      </c>
      <c r="F4239" t="s">
        <v>204</v>
      </c>
      <c r="G4239" t="s">
        <v>297</v>
      </c>
      <c r="H4239" s="1">
        <v>2022</v>
      </c>
      <c r="I4239" s="2">
        <v>30655</v>
      </c>
      <c r="J4239" s="3">
        <v>83570</v>
      </c>
      <c r="K4239">
        <f>Table1[[#This Row],[Total Revenue + Open]]/Table1[[#This Row],[Qty]]</f>
        <v>2.7261458163431742</v>
      </c>
      <c r="L4239">
        <f>Table1[[#This Row],[Qty]]/Table1[[#This Row],[Total Revenue + Open]]</f>
        <v>0.36681823620916598</v>
      </c>
    </row>
    <row r="4240" spans="1:12">
      <c r="A4240" t="s">
        <v>10</v>
      </c>
      <c r="B4240" t="s">
        <v>11</v>
      </c>
      <c r="C4240" t="s">
        <v>119</v>
      </c>
      <c r="D4240" t="s">
        <v>46</v>
      </c>
      <c r="E4240" t="s">
        <v>15</v>
      </c>
      <c r="F4240" t="s">
        <v>204</v>
      </c>
      <c r="G4240" t="s">
        <v>297</v>
      </c>
      <c r="H4240" s="1">
        <v>2022</v>
      </c>
      <c r="I4240" s="2">
        <v>24625</v>
      </c>
      <c r="J4240" s="3">
        <v>67130</v>
      </c>
      <c r="K4240">
        <f>Table1[[#This Row],[Total Revenue + Open]]/Table1[[#This Row],[Qty]]</f>
        <v>2.7260913705583758</v>
      </c>
      <c r="L4240">
        <f>Table1[[#This Row],[Qty]]/Table1[[#This Row],[Total Revenue + Open]]</f>
        <v>0.36682556234172503</v>
      </c>
    </row>
    <row r="4241" spans="1:12">
      <c r="A4241" t="s">
        <v>10</v>
      </c>
      <c r="B4241" t="s">
        <v>11</v>
      </c>
      <c r="C4241" t="s">
        <v>119</v>
      </c>
      <c r="D4241" t="s">
        <v>46</v>
      </c>
      <c r="E4241" t="s">
        <v>15</v>
      </c>
      <c r="F4241" t="s">
        <v>198</v>
      </c>
      <c r="G4241" t="s">
        <v>296</v>
      </c>
      <c r="H4241" s="1">
        <v>2022</v>
      </c>
      <c r="I4241" s="2">
        <v>61310</v>
      </c>
      <c r="J4241" s="3">
        <v>66490</v>
      </c>
      <c r="K4241">
        <f>Table1[[#This Row],[Total Revenue + Open]]/Table1[[#This Row],[Qty]]</f>
        <v>1.0844886641657152</v>
      </c>
      <c r="L4241">
        <f>Table1[[#This Row],[Qty]]/Table1[[#This Row],[Total Revenue + Open]]</f>
        <v>0.92209354790194009</v>
      </c>
    </row>
    <row r="4242" spans="1:12">
      <c r="A4242" t="s">
        <v>10</v>
      </c>
      <c r="B4242" t="s">
        <v>11</v>
      </c>
      <c r="C4242" t="s">
        <v>119</v>
      </c>
      <c r="D4242" t="s">
        <v>46</v>
      </c>
      <c r="E4242" t="s">
        <v>15</v>
      </c>
      <c r="F4242" t="s">
        <v>204</v>
      </c>
      <c r="G4242" t="s">
        <v>297</v>
      </c>
      <c r="H4242" s="1">
        <v>2022</v>
      </c>
      <c r="I4242" s="2">
        <v>24120</v>
      </c>
      <c r="J4242" s="3">
        <v>65760</v>
      </c>
      <c r="K4242">
        <f>Table1[[#This Row],[Total Revenue + Open]]/Table1[[#This Row],[Qty]]</f>
        <v>2.7263681592039801</v>
      </c>
      <c r="L4242">
        <f>Table1[[#This Row],[Qty]]/Table1[[#This Row],[Total Revenue + Open]]</f>
        <v>0.36678832116788324</v>
      </c>
    </row>
    <row r="4243" spans="1:12">
      <c r="A4243" t="s">
        <v>10</v>
      </c>
      <c r="B4243" t="s">
        <v>11</v>
      </c>
      <c r="C4243" t="s">
        <v>119</v>
      </c>
      <c r="D4243" t="s">
        <v>46</v>
      </c>
      <c r="E4243" t="s">
        <v>15</v>
      </c>
      <c r="F4243" t="s">
        <v>198</v>
      </c>
      <c r="G4243" t="s">
        <v>296</v>
      </c>
      <c r="H4243" s="1">
        <v>2022</v>
      </c>
      <c r="I4243" s="2">
        <v>56785</v>
      </c>
      <c r="J4243" s="3">
        <v>61585</v>
      </c>
      <c r="K4243">
        <f>Table1[[#This Row],[Total Revenue + Open]]/Table1[[#This Row],[Qty]]</f>
        <v>1.0845293651492471</v>
      </c>
      <c r="L4243">
        <f>Table1[[#This Row],[Qty]]/Table1[[#This Row],[Total Revenue + Open]]</f>
        <v>0.92205894292441337</v>
      </c>
    </row>
    <row r="4244" spans="1:12">
      <c r="A4244" t="s">
        <v>10</v>
      </c>
      <c r="B4244" t="s">
        <v>11</v>
      </c>
      <c r="C4244" t="s">
        <v>119</v>
      </c>
      <c r="D4244" t="s">
        <v>46</v>
      </c>
      <c r="E4244" t="s">
        <v>15</v>
      </c>
      <c r="F4244" t="s">
        <v>210</v>
      </c>
      <c r="G4244" t="s">
        <v>299</v>
      </c>
      <c r="H4244" s="1">
        <v>2022</v>
      </c>
      <c r="I4244" s="2">
        <v>26635</v>
      </c>
      <c r="J4244" s="3">
        <v>54060</v>
      </c>
      <c r="K4244">
        <f>Table1[[#This Row],[Total Revenue + Open]]/Table1[[#This Row],[Qty]]</f>
        <v>2.0296602215130468</v>
      </c>
      <c r="L4244">
        <f>Table1[[#This Row],[Qty]]/Table1[[#This Row],[Total Revenue + Open]]</f>
        <v>0.49269330373658898</v>
      </c>
    </row>
    <row r="4245" spans="1:12">
      <c r="A4245" t="s">
        <v>10</v>
      </c>
      <c r="B4245" t="s">
        <v>11</v>
      </c>
      <c r="C4245" t="s">
        <v>119</v>
      </c>
      <c r="D4245" t="s">
        <v>46</v>
      </c>
      <c r="E4245" t="s">
        <v>15</v>
      </c>
      <c r="F4245" t="s">
        <v>198</v>
      </c>
      <c r="G4245" t="s">
        <v>296</v>
      </c>
      <c r="H4245" s="1">
        <v>2022</v>
      </c>
      <c r="I4245" s="2">
        <v>41205</v>
      </c>
      <c r="J4245" s="3">
        <v>44690</v>
      </c>
      <c r="K4245">
        <f>Table1[[#This Row],[Total Revenue + Open]]/Table1[[#This Row],[Qty]]</f>
        <v>1.0845771144278606</v>
      </c>
      <c r="L4245">
        <f>Table1[[#This Row],[Qty]]/Table1[[#This Row],[Total Revenue + Open]]</f>
        <v>0.92201834862385323</v>
      </c>
    </row>
    <row r="4246" spans="1:12">
      <c r="A4246" t="s">
        <v>10</v>
      </c>
      <c r="B4246" t="s">
        <v>11</v>
      </c>
      <c r="C4246" t="s">
        <v>119</v>
      </c>
      <c r="D4246" t="s">
        <v>46</v>
      </c>
      <c r="E4246" t="s">
        <v>15</v>
      </c>
      <c r="F4246" t="s">
        <v>204</v>
      </c>
      <c r="G4246" t="s">
        <v>297</v>
      </c>
      <c r="H4246" s="1">
        <v>2022</v>
      </c>
      <c r="I4246" s="2">
        <v>14580</v>
      </c>
      <c r="J4246" s="3">
        <v>39730</v>
      </c>
      <c r="K4246">
        <f>Table1[[#This Row],[Total Revenue + Open]]/Table1[[#This Row],[Qty]]</f>
        <v>2.7249657064471879</v>
      </c>
      <c r="L4246">
        <f>Table1[[#This Row],[Qty]]/Table1[[#This Row],[Total Revenue + Open]]</f>
        <v>0.36697709539390888</v>
      </c>
    </row>
    <row r="4247" spans="1:12">
      <c r="A4247" t="s">
        <v>10</v>
      </c>
      <c r="B4247" t="s">
        <v>11</v>
      </c>
      <c r="C4247" t="s">
        <v>119</v>
      </c>
      <c r="D4247" t="s">
        <v>46</v>
      </c>
      <c r="E4247" t="s">
        <v>15</v>
      </c>
      <c r="F4247" t="s">
        <v>34</v>
      </c>
      <c r="G4247" t="s">
        <v>287</v>
      </c>
      <c r="H4247" s="1">
        <v>2022</v>
      </c>
      <c r="I4247" s="2">
        <v>17085</v>
      </c>
      <c r="J4247" s="3">
        <v>38080</v>
      </c>
      <c r="K4247">
        <f>Table1[[#This Row],[Total Revenue + Open]]/Table1[[#This Row],[Qty]]</f>
        <v>2.2288557213930349</v>
      </c>
      <c r="L4247">
        <f>Table1[[#This Row],[Qty]]/Table1[[#This Row],[Total Revenue + Open]]</f>
        <v>0.4486607142857143</v>
      </c>
    </row>
    <row r="4248" spans="1:12">
      <c r="A4248" t="s">
        <v>10</v>
      </c>
      <c r="B4248" t="s">
        <v>11</v>
      </c>
      <c r="C4248" t="s">
        <v>119</v>
      </c>
      <c r="D4248" t="s">
        <v>46</v>
      </c>
      <c r="E4248" t="s">
        <v>15</v>
      </c>
      <c r="F4248" t="s">
        <v>204</v>
      </c>
      <c r="G4248" t="s">
        <v>297</v>
      </c>
      <c r="H4248" s="1">
        <v>2022</v>
      </c>
      <c r="I4248" s="2">
        <v>13065</v>
      </c>
      <c r="J4248" s="3">
        <v>35620</v>
      </c>
      <c r="K4248">
        <f>Table1[[#This Row],[Total Revenue + Open]]/Table1[[#This Row],[Qty]]</f>
        <v>2.7263681592039801</v>
      </c>
      <c r="L4248">
        <f>Table1[[#This Row],[Qty]]/Table1[[#This Row],[Total Revenue + Open]]</f>
        <v>0.36678832116788324</v>
      </c>
    </row>
    <row r="4249" spans="1:12">
      <c r="A4249" t="s">
        <v>10</v>
      </c>
      <c r="B4249" t="s">
        <v>11</v>
      </c>
      <c r="C4249" t="s">
        <v>119</v>
      </c>
      <c r="D4249" t="s">
        <v>46</v>
      </c>
      <c r="E4249" t="s">
        <v>19</v>
      </c>
      <c r="F4249" t="s">
        <v>92</v>
      </c>
      <c r="G4249" t="s">
        <v>93</v>
      </c>
      <c r="H4249" s="1">
        <v>2021</v>
      </c>
      <c r="I4249" s="2">
        <v>2500</v>
      </c>
      <c r="J4249" s="3">
        <v>350</v>
      </c>
      <c r="K4249">
        <f>Table1[[#This Row],[Total Revenue + Open]]/Table1[[#This Row],[Qty]]</f>
        <v>0.14000000000000001</v>
      </c>
      <c r="L4249">
        <f>Table1[[#This Row],[Total Revenue + Open]]/Table1[[#This Row],[Qty]]</f>
        <v>0.14000000000000001</v>
      </c>
    </row>
    <row r="4250" spans="1:12">
      <c r="A4250" t="s">
        <v>10</v>
      </c>
      <c r="B4250" t="s">
        <v>11</v>
      </c>
      <c r="C4250" t="s">
        <v>119</v>
      </c>
      <c r="D4250" t="s">
        <v>46</v>
      </c>
      <c r="E4250" t="s">
        <v>19</v>
      </c>
      <c r="F4250" t="s">
        <v>92</v>
      </c>
      <c r="G4250" t="s">
        <v>93</v>
      </c>
      <c r="H4250" s="1">
        <v>2021</v>
      </c>
      <c r="I4250" s="2">
        <v>5000</v>
      </c>
      <c r="J4250" s="3">
        <v>700</v>
      </c>
      <c r="K4250">
        <f>Table1[[#This Row],[Total Revenue + Open]]/Table1[[#This Row],[Qty]]</f>
        <v>0.14000000000000001</v>
      </c>
      <c r="L4250">
        <f>Table1[[#This Row],[Total Revenue + Open]]/Table1[[#This Row],[Qty]]</f>
        <v>0.14000000000000001</v>
      </c>
    </row>
    <row r="4251" spans="1:12">
      <c r="A4251" t="s">
        <v>10</v>
      </c>
      <c r="B4251" t="s">
        <v>11</v>
      </c>
      <c r="C4251" t="s">
        <v>119</v>
      </c>
      <c r="D4251" t="s">
        <v>46</v>
      </c>
      <c r="E4251" t="s">
        <v>19</v>
      </c>
      <c r="F4251" t="s">
        <v>92</v>
      </c>
      <c r="G4251" t="s">
        <v>93</v>
      </c>
      <c r="H4251" s="1">
        <v>2021</v>
      </c>
      <c r="I4251" s="2">
        <v>6000</v>
      </c>
      <c r="J4251" s="3">
        <v>840</v>
      </c>
      <c r="K4251">
        <f>Table1[[#This Row],[Total Revenue + Open]]/Table1[[#This Row],[Qty]]</f>
        <v>0.14000000000000001</v>
      </c>
      <c r="L4251">
        <f>Table1[[#This Row],[Total Revenue + Open]]/Table1[[#This Row],[Qty]]</f>
        <v>0.14000000000000001</v>
      </c>
    </row>
    <row r="4252" spans="1:12">
      <c r="A4252" t="s">
        <v>10</v>
      </c>
      <c r="B4252" t="s">
        <v>11</v>
      </c>
      <c r="C4252" t="s">
        <v>119</v>
      </c>
      <c r="D4252" t="s">
        <v>46</v>
      </c>
      <c r="E4252" t="s">
        <v>19</v>
      </c>
      <c r="F4252" t="s">
        <v>92</v>
      </c>
      <c r="G4252" t="s">
        <v>93</v>
      </c>
      <c r="H4252" s="1">
        <v>2021</v>
      </c>
      <c r="I4252" s="2">
        <v>3000</v>
      </c>
      <c r="J4252" s="3">
        <v>420</v>
      </c>
      <c r="K4252">
        <f>Table1[[#This Row],[Total Revenue + Open]]/Table1[[#This Row],[Qty]]</f>
        <v>0.14000000000000001</v>
      </c>
      <c r="L4252">
        <f>Table1[[#This Row],[Total Revenue + Open]]/Table1[[#This Row],[Qty]]</f>
        <v>0.14000000000000001</v>
      </c>
    </row>
    <row r="4253" spans="1:12">
      <c r="A4253" t="s">
        <v>10</v>
      </c>
      <c r="B4253" t="s">
        <v>11</v>
      </c>
      <c r="C4253" t="s">
        <v>119</v>
      </c>
      <c r="D4253" t="s">
        <v>46</v>
      </c>
      <c r="E4253" t="s">
        <v>19</v>
      </c>
      <c r="F4253" t="s">
        <v>92</v>
      </c>
      <c r="G4253" t="s">
        <v>93</v>
      </c>
      <c r="H4253" s="1">
        <v>2021</v>
      </c>
      <c r="I4253" s="2">
        <v>3500</v>
      </c>
      <c r="J4253" s="3">
        <v>490</v>
      </c>
      <c r="K4253">
        <f>Table1[[#This Row],[Total Revenue + Open]]/Table1[[#This Row],[Qty]]</f>
        <v>0.14000000000000001</v>
      </c>
      <c r="L4253">
        <f>Table1[[#This Row],[Total Revenue + Open]]/Table1[[#This Row],[Qty]]</f>
        <v>0.14000000000000001</v>
      </c>
    </row>
    <row r="4254" spans="1:12">
      <c r="A4254" t="s">
        <v>10</v>
      </c>
      <c r="B4254" t="s">
        <v>11</v>
      </c>
      <c r="C4254" t="s">
        <v>119</v>
      </c>
      <c r="D4254" t="s">
        <v>46</v>
      </c>
      <c r="E4254" t="s">
        <v>19</v>
      </c>
      <c r="F4254" t="s">
        <v>92</v>
      </c>
      <c r="G4254" t="s">
        <v>107</v>
      </c>
      <c r="H4254" s="1">
        <v>2022</v>
      </c>
      <c r="I4254" s="2">
        <v>234500</v>
      </c>
      <c r="J4254" s="3">
        <v>35175</v>
      </c>
      <c r="K4254">
        <f>Table1[[#This Row],[Total Revenue + Open]]/Table1[[#This Row],[Qty]]</f>
        <v>0.15</v>
      </c>
      <c r="L4254">
        <f>Table1[[#This Row],[Total Revenue + Open]]/Table1[[#This Row],[Qty]]</f>
        <v>0.15</v>
      </c>
    </row>
    <row r="4255" spans="1:12">
      <c r="A4255" t="s">
        <v>10</v>
      </c>
      <c r="B4255" t="s">
        <v>11</v>
      </c>
      <c r="C4255" t="s">
        <v>119</v>
      </c>
      <c r="D4255" t="s">
        <v>46</v>
      </c>
      <c r="E4255" t="s">
        <v>15</v>
      </c>
      <c r="F4255" t="s">
        <v>34</v>
      </c>
      <c r="G4255" t="s">
        <v>287</v>
      </c>
      <c r="H4255" s="1">
        <v>2022</v>
      </c>
      <c r="I4255" s="2">
        <v>15580</v>
      </c>
      <c r="J4255" s="3">
        <v>34720</v>
      </c>
      <c r="K4255">
        <f>Table1[[#This Row],[Total Revenue + Open]]/Table1[[#This Row],[Qty]]</f>
        <v>2.2284980744544289</v>
      </c>
      <c r="L4255">
        <f>Table1[[#This Row],[Qty]]/Table1[[#This Row],[Total Revenue + Open]]</f>
        <v>0.44873271889400923</v>
      </c>
    </row>
    <row r="4256" spans="1:12">
      <c r="A4256" t="s">
        <v>10</v>
      </c>
      <c r="B4256" t="s">
        <v>11</v>
      </c>
      <c r="C4256" t="s">
        <v>119</v>
      </c>
      <c r="D4256" t="s">
        <v>46</v>
      </c>
      <c r="E4256" t="s">
        <v>19</v>
      </c>
      <c r="F4256" t="s">
        <v>92</v>
      </c>
      <c r="G4256" t="s">
        <v>107</v>
      </c>
      <c r="H4256" s="1">
        <v>2022</v>
      </c>
      <c r="I4256" s="2">
        <v>223500</v>
      </c>
      <c r="J4256" s="3">
        <v>33525</v>
      </c>
      <c r="K4256">
        <f>Table1[[#This Row],[Total Revenue + Open]]/Table1[[#This Row],[Qty]]</f>
        <v>0.15</v>
      </c>
      <c r="L4256">
        <f>Table1[[#This Row],[Total Revenue + Open]]/Table1[[#This Row],[Qty]]</f>
        <v>0.15</v>
      </c>
    </row>
    <row r="4257" spans="1:12">
      <c r="A4257" t="s">
        <v>10</v>
      </c>
      <c r="B4257" t="s">
        <v>11</v>
      </c>
      <c r="C4257" t="s">
        <v>119</v>
      </c>
      <c r="D4257" t="s">
        <v>46</v>
      </c>
      <c r="E4257" t="s">
        <v>15</v>
      </c>
      <c r="F4257" t="s">
        <v>198</v>
      </c>
      <c r="G4257" t="s">
        <v>296</v>
      </c>
      <c r="H4257" s="1">
        <v>2022</v>
      </c>
      <c r="I4257" s="2">
        <v>27135</v>
      </c>
      <c r="J4257" s="3">
        <v>29430</v>
      </c>
      <c r="K4257">
        <f>Table1[[#This Row],[Total Revenue + Open]]/Table1[[#This Row],[Qty]]</f>
        <v>1.0845771144278606</v>
      </c>
      <c r="L4257">
        <f>Table1[[#This Row],[Qty]]/Table1[[#This Row],[Total Revenue + Open]]</f>
        <v>0.92201834862385323</v>
      </c>
    </row>
    <row r="4258" spans="1:12">
      <c r="A4258" t="s">
        <v>10</v>
      </c>
      <c r="B4258" t="s">
        <v>11</v>
      </c>
      <c r="C4258" t="s">
        <v>119</v>
      </c>
      <c r="D4258" t="s">
        <v>46</v>
      </c>
      <c r="E4258" t="s">
        <v>15</v>
      </c>
      <c r="F4258" t="s">
        <v>204</v>
      </c>
      <c r="G4258" t="s">
        <v>297</v>
      </c>
      <c r="H4258" s="1">
        <v>2022</v>
      </c>
      <c r="I4258" s="2">
        <v>10555</v>
      </c>
      <c r="J4258" s="3">
        <v>28770</v>
      </c>
      <c r="K4258">
        <f>Table1[[#This Row],[Total Revenue + Open]]/Table1[[#This Row],[Qty]]</f>
        <v>2.7257224064424443</v>
      </c>
      <c r="L4258">
        <f>Table1[[#This Row],[Qty]]/Table1[[#This Row],[Total Revenue + Open]]</f>
        <v>0.36687521724018074</v>
      </c>
    </row>
    <row r="4259" spans="1:12">
      <c r="A4259" t="s">
        <v>10</v>
      </c>
      <c r="B4259" t="s">
        <v>11</v>
      </c>
      <c r="C4259" t="s">
        <v>119</v>
      </c>
      <c r="D4259" t="s">
        <v>46</v>
      </c>
      <c r="E4259" t="s">
        <v>19</v>
      </c>
      <c r="F4259" t="s">
        <v>92</v>
      </c>
      <c r="G4259" t="s">
        <v>95</v>
      </c>
      <c r="H4259" s="1">
        <v>2022</v>
      </c>
      <c r="I4259" s="2">
        <v>200500</v>
      </c>
      <c r="J4259" s="3">
        <v>28070</v>
      </c>
      <c r="K4259">
        <f>Table1[[#This Row],[Total Revenue + Open]]/Table1[[#This Row],[Qty]]</f>
        <v>0.14000000000000001</v>
      </c>
      <c r="L4259">
        <f>Table1[[#This Row],[Total Revenue + Open]]/Table1[[#This Row],[Qty]]</f>
        <v>0.14000000000000001</v>
      </c>
    </row>
    <row r="4260" spans="1:12">
      <c r="A4260" t="s">
        <v>10</v>
      </c>
      <c r="B4260" t="s">
        <v>11</v>
      </c>
      <c r="C4260" t="s">
        <v>119</v>
      </c>
      <c r="D4260" t="s">
        <v>46</v>
      </c>
      <c r="E4260" t="s">
        <v>15</v>
      </c>
      <c r="F4260" t="s">
        <v>210</v>
      </c>
      <c r="G4260" t="s">
        <v>299</v>
      </c>
      <c r="H4260" s="1">
        <v>2022</v>
      </c>
      <c r="I4260" s="2">
        <v>13570</v>
      </c>
      <c r="J4260" s="3">
        <v>27540</v>
      </c>
      <c r="K4260">
        <f>Table1[[#This Row],[Total Revenue + Open]]/Table1[[#This Row],[Qty]]</f>
        <v>2.0294767870302137</v>
      </c>
      <c r="L4260">
        <f>Table1[[#This Row],[Qty]]/Table1[[#This Row],[Total Revenue + Open]]</f>
        <v>0.49273783587509079</v>
      </c>
    </row>
    <row r="4261" spans="1:12">
      <c r="A4261" t="s">
        <v>10</v>
      </c>
      <c r="B4261" t="s">
        <v>11</v>
      </c>
      <c r="C4261" t="s">
        <v>119</v>
      </c>
      <c r="D4261" t="s">
        <v>46</v>
      </c>
      <c r="E4261" t="s">
        <v>19</v>
      </c>
      <c r="F4261" t="s">
        <v>92</v>
      </c>
      <c r="G4261" t="s">
        <v>94</v>
      </c>
      <c r="H4261" s="1">
        <v>2021</v>
      </c>
      <c r="I4261" s="2">
        <v>1500</v>
      </c>
      <c r="J4261" s="3">
        <v>210</v>
      </c>
      <c r="K4261">
        <f>Table1[[#This Row],[Total Revenue + Open]]/Table1[[#This Row],[Qty]]</f>
        <v>0.14000000000000001</v>
      </c>
      <c r="L4261">
        <f>Table1[[#This Row],[Total Revenue + Open]]/Table1[[#This Row],[Qty]]</f>
        <v>0.14000000000000001</v>
      </c>
    </row>
    <row r="4262" spans="1:12">
      <c r="A4262" t="s">
        <v>10</v>
      </c>
      <c r="B4262" t="s">
        <v>11</v>
      </c>
      <c r="C4262" t="s">
        <v>119</v>
      </c>
      <c r="D4262" t="s">
        <v>46</v>
      </c>
      <c r="E4262" t="s">
        <v>19</v>
      </c>
      <c r="F4262" t="s">
        <v>92</v>
      </c>
      <c r="G4262" t="s">
        <v>94</v>
      </c>
      <c r="H4262" s="1">
        <v>2021</v>
      </c>
      <c r="I4262" s="2">
        <v>12500</v>
      </c>
      <c r="J4262" s="3">
        <v>1750</v>
      </c>
      <c r="K4262">
        <f>Table1[[#This Row],[Total Revenue + Open]]/Table1[[#This Row],[Qty]]</f>
        <v>0.14000000000000001</v>
      </c>
      <c r="L4262">
        <f>Table1[[#This Row],[Total Revenue + Open]]/Table1[[#This Row],[Qty]]</f>
        <v>0.14000000000000001</v>
      </c>
    </row>
    <row r="4263" spans="1:12">
      <c r="A4263" t="s">
        <v>10</v>
      </c>
      <c r="B4263" t="s">
        <v>11</v>
      </c>
      <c r="C4263" t="s">
        <v>119</v>
      </c>
      <c r="D4263" t="s">
        <v>46</v>
      </c>
      <c r="E4263" t="s">
        <v>19</v>
      </c>
      <c r="F4263" t="s">
        <v>92</v>
      </c>
      <c r="G4263" t="s">
        <v>94</v>
      </c>
      <c r="H4263" s="1">
        <v>2021</v>
      </c>
      <c r="I4263" s="2">
        <v>23500</v>
      </c>
      <c r="J4263" s="3">
        <v>3290</v>
      </c>
      <c r="K4263">
        <f>Table1[[#This Row],[Total Revenue + Open]]/Table1[[#This Row],[Qty]]</f>
        <v>0.14000000000000001</v>
      </c>
      <c r="L4263">
        <f>Table1[[#This Row],[Total Revenue + Open]]/Table1[[#This Row],[Qty]]</f>
        <v>0.14000000000000001</v>
      </c>
    </row>
    <row r="4264" spans="1:12">
      <c r="A4264" t="s">
        <v>10</v>
      </c>
      <c r="B4264" t="s">
        <v>11</v>
      </c>
      <c r="C4264" t="s">
        <v>119</v>
      </c>
      <c r="D4264" t="s">
        <v>46</v>
      </c>
      <c r="E4264" t="s">
        <v>19</v>
      </c>
      <c r="F4264" t="s">
        <v>92</v>
      </c>
      <c r="G4264" t="s">
        <v>94</v>
      </c>
      <c r="H4264" s="1">
        <v>2021</v>
      </c>
      <c r="I4264" s="2">
        <v>12500</v>
      </c>
      <c r="J4264" s="3">
        <v>1750</v>
      </c>
      <c r="K4264">
        <f>Table1[[#This Row],[Total Revenue + Open]]/Table1[[#This Row],[Qty]]</f>
        <v>0.14000000000000001</v>
      </c>
      <c r="L4264">
        <f>Table1[[#This Row],[Total Revenue + Open]]/Table1[[#This Row],[Qty]]</f>
        <v>0.14000000000000001</v>
      </c>
    </row>
    <row r="4265" spans="1:12">
      <c r="A4265" t="s">
        <v>10</v>
      </c>
      <c r="B4265" t="s">
        <v>11</v>
      </c>
      <c r="C4265" t="s">
        <v>119</v>
      </c>
      <c r="D4265" t="s">
        <v>46</v>
      </c>
      <c r="E4265" t="s">
        <v>19</v>
      </c>
      <c r="F4265" t="s">
        <v>92</v>
      </c>
      <c r="G4265" t="s">
        <v>94</v>
      </c>
      <c r="H4265" s="1">
        <v>2021</v>
      </c>
      <c r="I4265" s="2">
        <v>1000</v>
      </c>
      <c r="J4265" s="3">
        <v>140</v>
      </c>
      <c r="K4265">
        <f>Table1[[#This Row],[Total Revenue + Open]]/Table1[[#This Row],[Qty]]</f>
        <v>0.14000000000000001</v>
      </c>
      <c r="L4265">
        <f>Table1[[#This Row],[Total Revenue + Open]]/Table1[[#This Row],[Qty]]</f>
        <v>0.14000000000000001</v>
      </c>
    </row>
    <row r="4266" spans="1:12">
      <c r="A4266" t="s">
        <v>10</v>
      </c>
      <c r="B4266" t="s">
        <v>11</v>
      </c>
      <c r="C4266" t="s">
        <v>119</v>
      </c>
      <c r="D4266" t="s">
        <v>46</v>
      </c>
      <c r="E4266" t="s">
        <v>19</v>
      </c>
      <c r="F4266" t="s">
        <v>92</v>
      </c>
      <c r="G4266" t="s">
        <v>94</v>
      </c>
      <c r="H4266" s="1">
        <v>2021</v>
      </c>
      <c r="I4266" s="2">
        <v>10500</v>
      </c>
      <c r="J4266" s="3">
        <v>1470</v>
      </c>
      <c r="K4266">
        <f>Table1[[#This Row],[Total Revenue + Open]]/Table1[[#This Row],[Qty]]</f>
        <v>0.14000000000000001</v>
      </c>
      <c r="L4266">
        <f>Table1[[#This Row],[Total Revenue + Open]]/Table1[[#This Row],[Qty]]</f>
        <v>0.14000000000000001</v>
      </c>
    </row>
    <row r="4267" spans="1:12">
      <c r="A4267" t="s">
        <v>10</v>
      </c>
      <c r="B4267" t="s">
        <v>11</v>
      </c>
      <c r="C4267" t="s">
        <v>119</v>
      </c>
      <c r="D4267" t="s">
        <v>46</v>
      </c>
      <c r="E4267" t="s">
        <v>15</v>
      </c>
      <c r="F4267" t="s">
        <v>204</v>
      </c>
      <c r="G4267" t="s">
        <v>297</v>
      </c>
      <c r="H4267" s="1">
        <v>2022</v>
      </c>
      <c r="I4267" s="2">
        <v>10050</v>
      </c>
      <c r="J4267" s="3">
        <v>27400</v>
      </c>
      <c r="K4267">
        <f>Table1[[#This Row],[Total Revenue + Open]]/Table1[[#This Row],[Qty]]</f>
        <v>2.7263681592039801</v>
      </c>
      <c r="L4267">
        <f>Table1[[#This Row],[Qty]]/Table1[[#This Row],[Total Revenue + Open]]</f>
        <v>0.36678832116788324</v>
      </c>
    </row>
    <row r="4268" spans="1:12">
      <c r="A4268" t="s">
        <v>10</v>
      </c>
      <c r="B4268" t="s">
        <v>11</v>
      </c>
      <c r="C4268" t="s">
        <v>119</v>
      </c>
      <c r="D4268" t="s">
        <v>46</v>
      </c>
      <c r="E4268" t="s">
        <v>15</v>
      </c>
      <c r="F4268" t="s">
        <v>204</v>
      </c>
      <c r="G4268" t="s">
        <v>297</v>
      </c>
      <c r="H4268" s="1">
        <v>2022</v>
      </c>
      <c r="I4268" s="2">
        <v>10050</v>
      </c>
      <c r="J4268" s="3">
        <v>27400</v>
      </c>
      <c r="K4268">
        <f>Table1[[#This Row],[Total Revenue + Open]]/Table1[[#This Row],[Qty]]</f>
        <v>2.7263681592039801</v>
      </c>
      <c r="L4268">
        <f>Table1[[#This Row],[Qty]]/Table1[[#This Row],[Total Revenue + Open]]</f>
        <v>0.36678832116788324</v>
      </c>
    </row>
    <row r="4269" spans="1:12">
      <c r="A4269" t="s">
        <v>10</v>
      </c>
      <c r="B4269" t="s">
        <v>11</v>
      </c>
      <c r="C4269" t="s">
        <v>119</v>
      </c>
      <c r="D4269" t="s">
        <v>46</v>
      </c>
      <c r="E4269" t="s">
        <v>15</v>
      </c>
      <c r="F4269" t="s">
        <v>198</v>
      </c>
      <c r="G4269" t="s">
        <v>296</v>
      </c>
      <c r="H4269" s="1">
        <v>2022</v>
      </c>
      <c r="I4269" s="2">
        <v>24120</v>
      </c>
      <c r="J4269" s="3">
        <v>26160</v>
      </c>
      <c r="K4269">
        <f>Table1[[#This Row],[Total Revenue + Open]]/Table1[[#This Row],[Qty]]</f>
        <v>1.0845771144278606</v>
      </c>
      <c r="L4269">
        <f>Table1[[#This Row],[Qty]]/Table1[[#This Row],[Total Revenue + Open]]</f>
        <v>0.92201834862385323</v>
      </c>
    </row>
    <row r="4270" spans="1:12">
      <c r="A4270" t="s">
        <v>10</v>
      </c>
      <c r="B4270" t="s">
        <v>11</v>
      </c>
      <c r="C4270" t="s">
        <v>119</v>
      </c>
      <c r="D4270" t="s">
        <v>46</v>
      </c>
      <c r="E4270" t="s">
        <v>15</v>
      </c>
      <c r="F4270" t="s">
        <v>204</v>
      </c>
      <c r="G4270" t="s">
        <v>297</v>
      </c>
      <c r="H4270" s="1">
        <v>2022</v>
      </c>
      <c r="I4270" s="2">
        <v>9550</v>
      </c>
      <c r="J4270" s="3">
        <v>26030</v>
      </c>
      <c r="K4270">
        <f>Table1[[#This Row],[Total Revenue + Open]]/Table1[[#This Row],[Qty]]</f>
        <v>2.7256544502617803</v>
      </c>
      <c r="L4270">
        <f>Table1[[#This Row],[Qty]]/Table1[[#This Row],[Total Revenue + Open]]</f>
        <v>0.36688436419515941</v>
      </c>
    </row>
    <row r="4271" spans="1:12">
      <c r="A4271" t="s">
        <v>10</v>
      </c>
      <c r="B4271" t="s">
        <v>11</v>
      </c>
      <c r="C4271" t="s">
        <v>119</v>
      </c>
      <c r="D4271" t="s">
        <v>46</v>
      </c>
      <c r="E4271" t="s">
        <v>15</v>
      </c>
      <c r="F4271" t="s">
        <v>34</v>
      </c>
      <c r="G4271" t="s">
        <v>287</v>
      </c>
      <c r="H4271" s="1">
        <v>2022</v>
      </c>
      <c r="I4271" s="2">
        <v>11560</v>
      </c>
      <c r="J4271" s="3">
        <v>25760</v>
      </c>
      <c r="K4271">
        <f>Table1[[#This Row],[Total Revenue + Open]]/Table1[[#This Row],[Qty]]</f>
        <v>2.2283737024221453</v>
      </c>
      <c r="L4271">
        <f>Table1[[#This Row],[Qty]]/Table1[[#This Row],[Total Revenue + Open]]</f>
        <v>0.44875776397515527</v>
      </c>
    </row>
    <row r="4272" spans="1:12">
      <c r="A4272" t="s">
        <v>10</v>
      </c>
      <c r="B4272" t="s">
        <v>11</v>
      </c>
      <c r="C4272" t="s">
        <v>119</v>
      </c>
      <c r="D4272" t="s">
        <v>46</v>
      </c>
      <c r="E4272" t="s">
        <v>15</v>
      </c>
      <c r="F4272" t="s">
        <v>198</v>
      </c>
      <c r="G4272" t="s">
        <v>296</v>
      </c>
      <c r="H4272" s="1">
        <v>2022</v>
      </c>
      <c r="I4272" s="2">
        <v>23120</v>
      </c>
      <c r="J4272" s="3">
        <v>25070</v>
      </c>
      <c r="K4272">
        <f>Table1[[#This Row],[Total Revenue + Open]]/Table1[[#This Row],[Qty]]</f>
        <v>1.0843425605536332</v>
      </c>
      <c r="L4272">
        <f>Table1[[#This Row],[Qty]]/Table1[[#This Row],[Total Revenue + Open]]</f>
        <v>0.92221779018747507</v>
      </c>
    </row>
    <row r="4273" spans="1:12">
      <c r="A4273" t="s">
        <v>10</v>
      </c>
      <c r="B4273" t="s">
        <v>11</v>
      </c>
      <c r="C4273" t="s">
        <v>119</v>
      </c>
      <c r="D4273" t="s">
        <v>46</v>
      </c>
      <c r="E4273" t="s">
        <v>15</v>
      </c>
      <c r="F4273" t="s">
        <v>198</v>
      </c>
      <c r="G4273" t="s">
        <v>296</v>
      </c>
      <c r="H4273" s="1">
        <v>2022</v>
      </c>
      <c r="I4273" s="2">
        <v>23115</v>
      </c>
      <c r="J4273" s="3">
        <v>25070</v>
      </c>
      <c r="K4273">
        <f>Table1[[#This Row],[Total Revenue + Open]]/Table1[[#This Row],[Qty]]</f>
        <v>1.0845771144278606</v>
      </c>
      <c r="L4273">
        <f>Table1[[#This Row],[Qty]]/Table1[[#This Row],[Total Revenue + Open]]</f>
        <v>0.92201834862385323</v>
      </c>
    </row>
    <row r="4274" spans="1:12">
      <c r="A4274" t="s">
        <v>10</v>
      </c>
      <c r="B4274" t="s">
        <v>11</v>
      </c>
      <c r="C4274" t="s">
        <v>119</v>
      </c>
      <c r="D4274" t="s">
        <v>46</v>
      </c>
      <c r="E4274" t="s">
        <v>19</v>
      </c>
      <c r="F4274" t="s">
        <v>92</v>
      </c>
      <c r="G4274" t="s">
        <v>107</v>
      </c>
      <c r="H4274" s="1">
        <v>2022</v>
      </c>
      <c r="I4274" s="2">
        <v>167000</v>
      </c>
      <c r="J4274" s="3">
        <v>25050</v>
      </c>
      <c r="K4274">
        <f>Table1[[#This Row],[Total Revenue + Open]]/Table1[[#This Row],[Qty]]</f>
        <v>0.15</v>
      </c>
      <c r="L4274">
        <f>Table1[[#This Row],[Total Revenue + Open]]/Table1[[#This Row],[Qty]]</f>
        <v>0.15</v>
      </c>
    </row>
    <row r="4275" spans="1:12">
      <c r="A4275" t="s">
        <v>10</v>
      </c>
      <c r="B4275" t="s">
        <v>11</v>
      </c>
      <c r="C4275" t="s">
        <v>119</v>
      </c>
      <c r="D4275" t="s">
        <v>46</v>
      </c>
      <c r="E4275" t="s">
        <v>15</v>
      </c>
      <c r="F4275" t="s">
        <v>34</v>
      </c>
      <c r="G4275" t="s">
        <v>287</v>
      </c>
      <c r="H4275" s="1">
        <v>2022</v>
      </c>
      <c r="I4275" s="2">
        <v>11055</v>
      </c>
      <c r="J4275" s="3">
        <v>24640</v>
      </c>
      <c r="K4275">
        <f>Table1[[#This Row],[Total Revenue + Open]]/Table1[[#This Row],[Qty]]</f>
        <v>2.2288557213930349</v>
      </c>
      <c r="L4275">
        <f>Table1[[#This Row],[Qty]]/Table1[[#This Row],[Total Revenue + Open]]</f>
        <v>0.4486607142857143</v>
      </c>
    </row>
    <row r="4276" spans="1:12">
      <c r="A4276" t="s">
        <v>10</v>
      </c>
      <c r="B4276" t="s">
        <v>11</v>
      </c>
      <c r="C4276" t="s">
        <v>119</v>
      </c>
      <c r="D4276" t="s">
        <v>46</v>
      </c>
      <c r="E4276" t="s">
        <v>15</v>
      </c>
      <c r="F4276" t="s">
        <v>34</v>
      </c>
      <c r="G4276" t="s">
        <v>287</v>
      </c>
      <c r="H4276" s="1">
        <v>2022</v>
      </c>
      <c r="I4276" s="2">
        <v>10555</v>
      </c>
      <c r="J4276" s="3">
        <v>23520</v>
      </c>
      <c r="K4276">
        <f>Table1[[#This Row],[Total Revenue + Open]]/Table1[[#This Row],[Qty]]</f>
        <v>2.2283278067266696</v>
      </c>
      <c r="L4276">
        <f>Table1[[#This Row],[Qty]]/Table1[[#This Row],[Total Revenue + Open]]</f>
        <v>0.44876700680272108</v>
      </c>
    </row>
    <row r="4277" spans="1:12">
      <c r="A4277" t="s">
        <v>10</v>
      </c>
      <c r="B4277" t="s">
        <v>11</v>
      </c>
      <c r="C4277" t="s">
        <v>119</v>
      </c>
      <c r="D4277" t="s">
        <v>46</v>
      </c>
      <c r="E4277" t="s">
        <v>15</v>
      </c>
      <c r="F4277" t="s">
        <v>34</v>
      </c>
      <c r="G4277" t="s">
        <v>287</v>
      </c>
      <c r="H4277" s="1">
        <v>2022</v>
      </c>
      <c r="I4277" s="2">
        <v>10555</v>
      </c>
      <c r="J4277" s="3">
        <v>23520</v>
      </c>
      <c r="K4277">
        <f>Table1[[#This Row],[Total Revenue + Open]]/Table1[[#This Row],[Qty]]</f>
        <v>2.2283278067266696</v>
      </c>
      <c r="L4277">
        <f>Table1[[#This Row],[Qty]]/Table1[[#This Row],[Total Revenue + Open]]</f>
        <v>0.44876700680272108</v>
      </c>
    </row>
    <row r="4278" spans="1:12">
      <c r="A4278" t="s">
        <v>10</v>
      </c>
      <c r="B4278" t="s">
        <v>11</v>
      </c>
      <c r="C4278" t="s">
        <v>119</v>
      </c>
      <c r="D4278" t="s">
        <v>46</v>
      </c>
      <c r="E4278" t="s">
        <v>15</v>
      </c>
      <c r="F4278" t="s">
        <v>198</v>
      </c>
      <c r="G4278" t="s">
        <v>296</v>
      </c>
      <c r="H4278" s="1">
        <v>2022</v>
      </c>
      <c r="I4278" s="2">
        <v>21105</v>
      </c>
      <c r="J4278" s="3">
        <v>22890</v>
      </c>
      <c r="K4278">
        <f>Table1[[#This Row],[Total Revenue + Open]]/Table1[[#This Row],[Qty]]</f>
        <v>1.0845771144278606</v>
      </c>
      <c r="L4278">
        <f>Table1[[#This Row],[Qty]]/Table1[[#This Row],[Total Revenue + Open]]</f>
        <v>0.92201834862385323</v>
      </c>
    </row>
    <row r="4279" spans="1:12">
      <c r="A4279" t="s">
        <v>10</v>
      </c>
      <c r="B4279" t="s">
        <v>11</v>
      </c>
      <c r="C4279" t="s">
        <v>119</v>
      </c>
      <c r="D4279" t="s">
        <v>46</v>
      </c>
      <c r="E4279" t="s">
        <v>19</v>
      </c>
      <c r="F4279" t="s">
        <v>92</v>
      </c>
      <c r="G4279" t="s">
        <v>94</v>
      </c>
      <c r="H4279" s="1">
        <v>2021</v>
      </c>
      <c r="I4279" s="2">
        <v>1500</v>
      </c>
      <c r="J4279" s="3">
        <v>210</v>
      </c>
      <c r="K4279">
        <f>Table1[[#This Row],[Total Revenue + Open]]/Table1[[#This Row],[Qty]]</f>
        <v>0.14000000000000001</v>
      </c>
      <c r="L4279">
        <f>Table1[[#This Row],[Total Revenue + Open]]/Table1[[#This Row],[Qty]]</f>
        <v>0.14000000000000001</v>
      </c>
    </row>
    <row r="4280" spans="1:12">
      <c r="A4280" t="s">
        <v>10</v>
      </c>
      <c r="B4280" t="s">
        <v>11</v>
      </c>
      <c r="C4280" t="s">
        <v>119</v>
      </c>
      <c r="D4280" t="s">
        <v>46</v>
      </c>
      <c r="E4280" t="s">
        <v>19</v>
      </c>
      <c r="F4280" t="s">
        <v>92</v>
      </c>
      <c r="G4280" t="s">
        <v>94</v>
      </c>
      <c r="H4280" s="1">
        <v>2021</v>
      </c>
      <c r="I4280" s="2">
        <v>21500</v>
      </c>
      <c r="J4280" s="3">
        <v>3010</v>
      </c>
      <c r="K4280">
        <f>Table1[[#This Row],[Total Revenue + Open]]/Table1[[#This Row],[Qty]]</f>
        <v>0.14000000000000001</v>
      </c>
      <c r="L4280">
        <f>Table1[[#This Row],[Total Revenue + Open]]/Table1[[#This Row],[Qty]]</f>
        <v>0.14000000000000001</v>
      </c>
    </row>
    <row r="4281" spans="1:12">
      <c r="A4281" t="s">
        <v>10</v>
      </c>
      <c r="B4281" t="s">
        <v>11</v>
      </c>
      <c r="C4281" t="s">
        <v>119</v>
      </c>
      <c r="D4281" t="s">
        <v>46</v>
      </c>
      <c r="E4281" t="s">
        <v>19</v>
      </c>
      <c r="F4281" t="s">
        <v>92</v>
      </c>
      <c r="G4281" t="s">
        <v>94</v>
      </c>
      <c r="H4281" s="1">
        <v>2021</v>
      </c>
      <c r="I4281" s="2">
        <v>67500</v>
      </c>
      <c r="J4281" s="3">
        <v>9450</v>
      </c>
      <c r="K4281">
        <f>Table1[[#This Row],[Total Revenue + Open]]/Table1[[#This Row],[Qty]]</f>
        <v>0.14000000000000001</v>
      </c>
      <c r="L4281">
        <f>Table1[[#This Row],[Total Revenue + Open]]/Table1[[#This Row],[Qty]]</f>
        <v>0.14000000000000001</v>
      </c>
    </row>
    <row r="4282" spans="1:12">
      <c r="A4282" t="s">
        <v>10</v>
      </c>
      <c r="B4282" t="s">
        <v>11</v>
      </c>
      <c r="C4282" t="s">
        <v>119</v>
      </c>
      <c r="D4282" t="s">
        <v>46</v>
      </c>
      <c r="E4282" t="s">
        <v>19</v>
      </c>
      <c r="F4282" t="s">
        <v>92</v>
      </c>
      <c r="G4282" t="s">
        <v>94</v>
      </c>
      <c r="H4282" s="1">
        <v>2021</v>
      </c>
      <c r="I4282" s="2">
        <v>18500</v>
      </c>
      <c r="J4282" s="3">
        <v>2590</v>
      </c>
      <c r="K4282">
        <f>Table1[[#This Row],[Total Revenue + Open]]/Table1[[#This Row],[Qty]]</f>
        <v>0.14000000000000001</v>
      </c>
      <c r="L4282">
        <f>Table1[[#This Row],[Total Revenue + Open]]/Table1[[#This Row],[Qty]]</f>
        <v>0.14000000000000001</v>
      </c>
    </row>
    <row r="4283" spans="1:12">
      <c r="A4283" t="s">
        <v>10</v>
      </c>
      <c r="B4283" t="s">
        <v>11</v>
      </c>
      <c r="C4283" t="s">
        <v>119</v>
      </c>
      <c r="D4283" t="s">
        <v>46</v>
      </c>
      <c r="E4283" t="s">
        <v>19</v>
      </c>
      <c r="F4283" t="s">
        <v>92</v>
      </c>
      <c r="G4283" t="s">
        <v>94</v>
      </c>
      <c r="H4283" s="1">
        <v>2021</v>
      </c>
      <c r="I4283" s="2">
        <v>41000</v>
      </c>
      <c r="J4283" s="3">
        <v>5740</v>
      </c>
      <c r="K4283">
        <f>Table1[[#This Row],[Total Revenue + Open]]/Table1[[#This Row],[Qty]]</f>
        <v>0.14000000000000001</v>
      </c>
      <c r="L4283">
        <f>Table1[[#This Row],[Total Revenue + Open]]/Table1[[#This Row],[Qty]]</f>
        <v>0.14000000000000001</v>
      </c>
    </row>
    <row r="4284" spans="1:12">
      <c r="A4284" t="s">
        <v>10</v>
      </c>
      <c r="B4284" t="s">
        <v>11</v>
      </c>
      <c r="C4284" t="s">
        <v>119</v>
      </c>
      <c r="D4284" t="s">
        <v>46</v>
      </c>
      <c r="E4284" t="s">
        <v>19</v>
      </c>
      <c r="F4284" t="s">
        <v>92</v>
      </c>
      <c r="G4284" t="s">
        <v>94</v>
      </c>
      <c r="H4284" s="1">
        <v>2021</v>
      </c>
      <c r="I4284" s="2">
        <v>28000</v>
      </c>
      <c r="J4284" s="3">
        <v>3920</v>
      </c>
      <c r="K4284">
        <f>Table1[[#This Row],[Total Revenue + Open]]/Table1[[#This Row],[Qty]]</f>
        <v>0.14000000000000001</v>
      </c>
      <c r="L4284">
        <f>Table1[[#This Row],[Total Revenue + Open]]/Table1[[#This Row],[Qty]]</f>
        <v>0.14000000000000001</v>
      </c>
    </row>
    <row r="4285" spans="1:12">
      <c r="A4285" t="s">
        <v>10</v>
      </c>
      <c r="B4285" t="s">
        <v>11</v>
      </c>
      <c r="C4285" t="s">
        <v>119</v>
      </c>
      <c r="D4285" t="s">
        <v>46</v>
      </c>
      <c r="E4285" t="s">
        <v>15</v>
      </c>
      <c r="F4285" t="s">
        <v>34</v>
      </c>
      <c r="G4285" t="s">
        <v>287</v>
      </c>
      <c r="H4285" s="1">
        <v>2022</v>
      </c>
      <c r="I4285" s="2">
        <v>10055</v>
      </c>
      <c r="J4285" s="3">
        <v>22400</v>
      </c>
      <c r="K4285">
        <f>Table1[[#This Row],[Total Revenue + Open]]/Table1[[#This Row],[Qty]]</f>
        <v>2.227747389358528</v>
      </c>
      <c r="L4285">
        <f>Table1[[#This Row],[Qty]]/Table1[[#This Row],[Total Revenue + Open]]</f>
        <v>0.44888392857142856</v>
      </c>
    </row>
    <row r="4286" spans="1:12">
      <c r="A4286" t="s">
        <v>10</v>
      </c>
      <c r="B4286" t="s">
        <v>11</v>
      </c>
      <c r="C4286" t="s">
        <v>119</v>
      </c>
      <c r="D4286" t="s">
        <v>46</v>
      </c>
      <c r="E4286" t="s">
        <v>15</v>
      </c>
      <c r="F4286" t="s">
        <v>34</v>
      </c>
      <c r="G4286" t="s">
        <v>287</v>
      </c>
      <c r="H4286" s="1">
        <v>2022</v>
      </c>
      <c r="I4286" s="2">
        <v>10050</v>
      </c>
      <c r="J4286" s="3">
        <v>22400</v>
      </c>
      <c r="K4286">
        <f>Table1[[#This Row],[Total Revenue + Open]]/Table1[[#This Row],[Qty]]</f>
        <v>2.2288557213930349</v>
      </c>
      <c r="L4286">
        <f>Table1[[#This Row],[Qty]]/Table1[[#This Row],[Total Revenue + Open]]</f>
        <v>0.4486607142857143</v>
      </c>
    </row>
    <row r="4287" spans="1:12">
      <c r="A4287" t="s">
        <v>10</v>
      </c>
      <c r="B4287" t="s">
        <v>11</v>
      </c>
      <c r="C4287" t="s">
        <v>119</v>
      </c>
      <c r="D4287" t="s">
        <v>46</v>
      </c>
      <c r="E4287" t="s">
        <v>19</v>
      </c>
      <c r="F4287" t="s">
        <v>92</v>
      </c>
      <c r="G4287" t="s">
        <v>108</v>
      </c>
      <c r="H4287" s="1">
        <v>2022</v>
      </c>
      <c r="I4287" s="2">
        <v>135500</v>
      </c>
      <c r="J4287" s="3">
        <v>20325</v>
      </c>
      <c r="K4287">
        <f>Table1[[#This Row],[Total Revenue + Open]]/Table1[[#This Row],[Qty]]</f>
        <v>0.15</v>
      </c>
      <c r="L4287">
        <f>Table1[[#This Row],[Total Revenue + Open]]/Table1[[#This Row],[Qty]]</f>
        <v>0.15</v>
      </c>
    </row>
    <row r="4288" spans="1:12">
      <c r="A4288" t="s">
        <v>10</v>
      </c>
      <c r="B4288" t="s">
        <v>11</v>
      </c>
      <c r="C4288" t="s">
        <v>119</v>
      </c>
      <c r="D4288" t="s">
        <v>46</v>
      </c>
      <c r="E4288" t="s">
        <v>15</v>
      </c>
      <c r="F4288" t="s">
        <v>34</v>
      </c>
      <c r="G4288" t="s">
        <v>287</v>
      </c>
      <c r="H4288" s="1">
        <v>2022</v>
      </c>
      <c r="I4288" s="2">
        <v>9050</v>
      </c>
      <c r="J4288" s="3">
        <v>20160</v>
      </c>
      <c r="K4288">
        <f>Table1[[#This Row],[Total Revenue + Open]]/Table1[[#This Row],[Qty]]</f>
        <v>2.2276243093922652</v>
      </c>
      <c r="L4288">
        <f>Table1[[#This Row],[Qty]]/Table1[[#This Row],[Total Revenue + Open]]</f>
        <v>0.44890873015873017</v>
      </c>
    </row>
    <row r="4289" spans="1:12">
      <c r="A4289" t="s">
        <v>10</v>
      </c>
      <c r="B4289" t="s">
        <v>11</v>
      </c>
      <c r="C4289" t="s">
        <v>119</v>
      </c>
      <c r="D4289" t="s">
        <v>46</v>
      </c>
      <c r="E4289" t="s">
        <v>19</v>
      </c>
      <c r="F4289" t="s">
        <v>92</v>
      </c>
      <c r="G4289" t="s">
        <v>95</v>
      </c>
      <c r="H4289" s="1">
        <v>2022</v>
      </c>
      <c r="I4289" s="2">
        <v>129000</v>
      </c>
      <c r="J4289" s="3">
        <v>19350</v>
      </c>
      <c r="K4289">
        <f>Table1[[#This Row],[Total Revenue + Open]]/Table1[[#This Row],[Qty]]</f>
        <v>0.15</v>
      </c>
      <c r="L4289">
        <f>Table1[[#This Row],[Total Revenue + Open]]/Table1[[#This Row],[Qty]]</f>
        <v>0.15</v>
      </c>
    </row>
    <row r="4290" spans="1:12">
      <c r="A4290" t="s">
        <v>10</v>
      </c>
      <c r="B4290" t="s">
        <v>11</v>
      </c>
      <c r="C4290" t="s">
        <v>119</v>
      </c>
      <c r="D4290" t="s">
        <v>46</v>
      </c>
      <c r="E4290" t="s">
        <v>15</v>
      </c>
      <c r="F4290" t="s">
        <v>198</v>
      </c>
      <c r="G4290" t="s">
        <v>296</v>
      </c>
      <c r="H4290" s="1">
        <v>2022</v>
      </c>
      <c r="I4290" s="2">
        <v>17590</v>
      </c>
      <c r="J4290" s="3">
        <v>19075</v>
      </c>
      <c r="K4290">
        <f>Table1[[#This Row],[Total Revenue + Open]]/Table1[[#This Row],[Qty]]</f>
        <v>1.0844229675952246</v>
      </c>
      <c r="L4290">
        <f>Table1[[#This Row],[Qty]]/Table1[[#This Row],[Total Revenue + Open]]</f>
        <v>0.92214941022280472</v>
      </c>
    </row>
    <row r="4291" spans="1:12">
      <c r="A4291" t="s">
        <v>10</v>
      </c>
      <c r="B4291" t="s">
        <v>11</v>
      </c>
      <c r="C4291" t="s">
        <v>119</v>
      </c>
      <c r="D4291" t="s">
        <v>46</v>
      </c>
      <c r="E4291" t="s">
        <v>15</v>
      </c>
      <c r="F4291" t="s">
        <v>34</v>
      </c>
      <c r="G4291" t="s">
        <v>287</v>
      </c>
      <c r="H4291" s="1">
        <v>2022</v>
      </c>
      <c r="I4291" s="2">
        <v>8045</v>
      </c>
      <c r="J4291" s="3">
        <v>17920</v>
      </c>
      <c r="K4291">
        <f>Table1[[#This Row],[Total Revenue + Open]]/Table1[[#This Row],[Qty]]</f>
        <v>2.2274704785581108</v>
      </c>
      <c r="L4291">
        <f>Table1[[#This Row],[Qty]]/Table1[[#This Row],[Total Revenue + Open]]</f>
        <v>0.44893973214285715</v>
      </c>
    </row>
    <row r="4292" spans="1:12">
      <c r="A4292" t="s">
        <v>10</v>
      </c>
      <c r="B4292" t="s">
        <v>11</v>
      </c>
      <c r="C4292" t="s">
        <v>119</v>
      </c>
      <c r="D4292" t="s">
        <v>46</v>
      </c>
      <c r="E4292" t="s">
        <v>15</v>
      </c>
      <c r="F4292" t="s">
        <v>210</v>
      </c>
      <c r="G4292" t="s">
        <v>299</v>
      </c>
      <c r="H4292" s="1">
        <v>2022</v>
      </c>
      <c r="I4292" s="2">
        <v>8545</v>
      </c>
      <c r="J4292" s="3">
        <v>17340</v>
      </c>
      <c r="K4292">
        <f>Table1[[#This Row],[Total Revenue + Open]]/Table1[[#This Row],[Qty]]</f>
        <v>2.0292568753657108</v>
      </c>
      <c r="L4292">
        <f>Table1[[#This Row],[Qty]]/Table1[[#This Row],[Total Revenue + Open]]</f>
        <v>0.49279123414071513</v>
      </c>
    </row>
    <row r="4293" spans="1:12">
      <c r="A4293" t="s">
        <v>10</v>
      </c>
      <c r="B4293" t="s">
        <v>11</v>
      </c>
      <c r="C4293" t="s">
        <v>119</v>
      </c>
      <c r="D4293" t="s">
        <v>46</v>
      </c>
      <c r="E4293" t="s">
        <v>19</v>
      </c>
      <c r="F4293" t="s">
        <v>92</v>
      </c>
      <c r="G4293" t="s">
        <v>107</v>
      </c>
      <c r="H4293" s="1">
        <v>2022</v>
      </c>
      <c r="I4293" s="2">
        <v>114500</v>
      </c>
      <c r="J4293" s="3">
        <v>17175</v>
      </c>
      <c r="K4293">
        <f>Table1[[#This Row],[Total Revenue + Open]]/Table1[[#This Row],[Qty]]</f>
        <v>0.15</v>
      </c>
      <c r="L4293">
        <f>Table1[[#This Row],[Total Revenue + Open]]/Table1[[#This Row],[Qty]]</f>
        <v>0.15</v>
      </c>
    </row>
    <row r="4294" spans="1:12">
      <c r="A4294" t="s">
        <v>10</v>
      </c>
      <c r="B4294" t="s">
        <v>11</v>
      </c>
      <c r="C4294" t="s">
        <v>119</v>
      </c>
      <c r="D4294" t="s">
        <v>46</v>
      </c>
      <c r="E4294" t="s">
        <v>19</v>
      </c>
      <c r="F4294" t="s">
        <v>92</v>
      </c>
      <c r="G4294" t="s">
        <v>95</v>
      </c>
      <c r="H4294" s="1">
        <v>2022</v>
      </c>
      <c r="I4294" s="2">
        <v>113500</v>
      </c>
      <c r="J4294" s="3">
        <v>17025</v>
      </c>
      <c r="K4294">
        <f>Table1[[#This Row],[Total Revenue + Open]]/Table1[[#This Row],[Qty]]</f>
        <v>0.15</v>
      </c>
      <c r="L4294">
        <f>Table1[[#This Row],[Total Revenue + Open]]/Table1[[#This Row],[Qty]]</f>
        <v>0.15</v>
      </c>
    </row>
    <row r="4295" spans="1:12">
      <c r="A4295" t="s">
        <v>10</v>
      </c>
      <c r="B4295" t="s">
        <v>11</v>
      </c>
      <c r="C4295" t="s">
        <v>119</v>
      </c>
      <c r="D4295" t="s">
        <v>46</v>
      </c>
      <c r="E4295" t="s">
        <v>15</v>
      </c>
      <c r="F4295" t="s">
        <v>34</v>
      </c>
      <c r="G4295" t="s">
        <v>287</v>
      </c>
      <c r="H4295" s="1">
        <v>2022</v>
      </c>
      <c r="I4295" s="2">
        <v>7540</v>
      </c>
      <c r="J4295" s="3">
        <v>16800</v>
      </c>
      <c r="K4295">
        <f>Table1[[#This Row],[Total Revenue + Open]]/Table1[[#This Row],[Qty]]</f>
        <v>2.2281167108753315</v>
      </c>
      <c r="L4295">
        <f>Table1[[#This Row],[Qty]]/Table1[[#This Row],[Total Revenue + Open]]</f>
        <v>0.44880952380952382</v>
      </c>
    </row>
    <row r="4296" spans="1:12">
      <c r="A4296" t="s">
        <v>10</v>
      </c>
      <c r="B4296" t="s">
        <v>11</v>
      </c>
      <c r="C4296" t="s">
        <v>119</v>
      </c>
      <c r="D4296" t="s">
        <v>46</v>
      </c>
      <c r="E4296" t="s">
        <v>15</v>
      </c>
      <c r="F4296" t="s">
        <v>198</v>
      </c>
      <c r="G4296" t="s">
        <v>296</v>
      </c>
      <c r="H4296" s="1">
        <v>2022</v>
      </c>
      <c r="I4296" s="2">
        <v>15075</v>
      </c>
      <c r="J4296" s="3">
        <v>16350</v>
      </c>
      <c r="K4296">
        <f>Table1[[#This Row],[Total Revenue + Open]]/Table1[[#This Row],[Qty]]</f>
        <v>1.0845771144278606</v>
      </c>
      <c r="L4296">
        <f>Table1[[#This Row],[Qty]]/Table1[[#This Row],[Total Revenue + Open]]</f>
        <v>0.92201834862385323</v>
      </c>
    </row>
    <row r="4297" spans="1:12">
      <c r="A4297" t="s">
        <v>10</v>
      </c>
      <c r="B4297" t="s">
        <v>11</v>
      </c>
      <c r="C4297" t="s">
        <v>119</v>
      </c>
      <c r="D4297" t="s">
        <v>46</v>
      </c>
      <c r="E4297" t="s">
        <v>19</v>
      </c>
      <c r="F4297" t="s">
        <v>92</v>
      </c>
      <c r="G4297" t="s">
        <v>94</v>
      </c>
      <c r="H4297" s="1">
        <v>2022</v>
      </c>
      <c r="I4297" s="2">
        <v>109000</v>
      </c>
      <c r="J4297" s="3">
        <v>16350</v>
      </c>
      <c r="K4297">
        <f>Table1[[#This Row],[Total Revenue + Open]]/Table1[[#This Row],[Qty]]</f>
        <v>0.15</v>
      </c>
      <c r="L4297">
        <f>Table1[[#This Row],[Total Revenue + Open]]/Table1[[#This Row],[Qty]]</f>
        <v>0.15</v>
      </c>
    </row>
    <row r="4298" spans="1:12">
      <c r="A4298" t="s">
        <v>10</v>
      </c>
      <c r="B4298" t="s">
        <v>11</v>
      </c>
      <c r="C4298" t="s">
        <v>119</v>
      </c>
      <c r="D4298" t="s">
        <v>46</v>
      </c>
      <c r="E4298" t="s">
        <v>15</v>
      </c>
      <c r="F4298" t="s">
        <v>210</v>
      </c>
      <c r="G4298" t="s">
        <v>299</v>
      </c>
      <c r="H4298" s="1">
        <v>2022</v>
      </c>
      <c r="I4298" s="2">
        <v>8040</v>
      </c>
      <c r="J4298" s="3">
        <v>16320</v>
      </c>
      <c r="K4298">
        <f>Table1[[#This Row],[Total Revenue + Open]]/Table1[[#This Row],[Qty]]</f>
        <v>2.0298507462686568</v>
      </c>
      <c r="L4298">
        <f>Table1[[#This Row],[Qty]]/Table1[[#This Row],[Total Revenue + Open]]</f>
        <v>0.49264705882352944</v>
      </c>
    </row>
    <row r="4299" spans="1:12">
      <c r="A4299" t="s">
        <v>10</v>
      </c>
      <c r="B4299" t="s">
        <v>11</v>
      </c>
      <c r="C4299" t="s">
        <v>119</v>
      </c>
      <c r="D4299" t="s">
        <v>46</v>
      </c>
      <c r="E4299" t="s">
        <v>19</v>
      </c>
      <c r="F4299" t="s">
        <v>92</v>
      </c>
      <c r="G4299" t="s">
        <v>94</v>
      </c>
      <c r="H4299" s="1">
        <v>2022</v>
      </c>
      <c r="I4299" s="2">
        <v>108000</v>
      </c>
      <c r="J4299" s="3">
        <v>16200</v>
      </c>
      <c r="K4299">
        <f>Table1[[#This Row],[Total Revenue + Open]]/Table1[[#This Row],[Qty]]</f>
        <v>0.15</v>
      </c>
      <c r="L4299">
        <f>Table1[[#This Row],[Total Revenue + Open]]/Table1[[#This Row],[Qty]]</f>
        <v>0.15</v>
      </c>
    </row>
    <row r="4300" spans="1:12">
      <c r="A4300" t="s">
        <v>10</v>
      </c>
      <c r="B4300" t="s">
        <v>11</v>
      </c>
      <c r="C4300" t="s">
        <v>119</v>
      </c>
      <c r="D4300" t="s">
        <v>46</v>
      </c>
      <c r="E4300" t="s">
        <v>15</v>
      </c>
      <c r="F4300" t="s">
        <v>72</v>
      </c>
      <c r="G4300" t="s">
        <v>300</v>
      </c>
      <c r="H4300" s="1">
        <v>2022</v>
      </c>
      <c r="I4300" s="2">
        <v>5025</v>
      </c>
      <c r="J4300" s="3">
        <v>16150</v>
      </c>
      <c r="K4300">
        <f>Table1[[#This Row],[Total Revenue + Open]]/Table1[[#This Row],[Qty]]</f>
        <v>3.2139303482587063</v>
      </c>
      <c r="L4300">
        <f>Table1[[#This Row],[Qty]]/Table1[[#This Row],[Total Revenue + Open]]</f>
        <v>0.3111455108359133</v>
      </c>
    </row>
    <row r="4301" spans="1:12">
      <c r="A4301" t="s">
        <v>10</v>
      </c>
      <c r="B4301" t="s">
        <v>11</v>
      </c>
      <c r="C4301" t="s">
        <v>119</v>
      </c>
      <c r="D4301" t="s">
        <v>46</v>
      </c>
      <c r="E4301" t="s">
        <v>15</v>
      </c>
      <c r="F4301" t="s">
        <v>72</v>
      </c>
      <c r="G4301" t="s">
        <v>302</v>
      </c>
      <c r="H4301" s="1">
        <v>2022</v>
      </c>
      <c r="I4301" s="2">
        <v>5025</v>
      </c>
      <c r="J4301" s="3">
        <v>16150</v>
      </c>
      <c r="K4301">
        <f>Table1[[#This Row],[Total Revenue + Open]]/Table1[[#This Row],[Qty]]</f>
        <v>3.2139303482587063</v>
      </c>
      <c r="L4301">
        <f>Table1[[#This Row],[Qty]]/Table1[[#This Row],[Total Revenue + Open]]</f>
        <v>0.3111455108359133</v>
      </c>
    </row>
    <row r="4302" spans="1:12">
      <c r="A4302" t="s">
        <v>10</v>
      </c>
      <c r="B4302" t="s">
        <v>11</v>
      </c>
      <c r="C4302" t="s">
        <v>119</v>
      </c>
      <c r="D4302" t="s">
        <v>46</v>
      </c>
      <c r="E4302" t="s">
        <v>15</v>
      </c>
      <c r="F4302" t="s">
        <v>34</v>
      </c>
      <c r="G4302" t="s">
        <v>287</v>
      </c>
      <c r="H4302" s="1">
        <v>2022</v>
      </c>
      <c r="I4302" s="2">
        <v>7035</v>
      </c>
      <c r="J4302" s="3">
        <v>15680</v>
      </c>
      <c r="K4302">
        <f>Table1[[#This Row],[Total Revenue + Open]]/Table1[[#This Row],[Qty]]</f>
        <v>2.2288557213930349</v>
      </c>
      <c r="L4302">
        <f>Table1[[#This Row],[Qty]]/Table1[[#This Row],[Total Revenue + Open]]</f>
        <v>0.4486607142857143</v>
      </c>
    </row>
    <row r="4303" spans="1:12">
      <c r="A4303" t="s">
        <v>10</v>
      </c>
      <c r="B4303" t="s">
        <v>11</v>
      </c>
      <c r="C4303" t="s">
        <v>119</v>
      </c>
      <c r="D4303" t="s">
        <v>46</v>
      </c>
      <c r="E4303" t="s">
        <v>15</v>
      </c>
      <c r="F4303" t="s">
        <v>210</v>
      </c>
      <c r="G4303" t="s">
        <v>299</v>
      </c>
      <c r="H4303" s="1">
        <v>2022</v>
      </c>
      <c r="I4303" s="2">
        <v>7540</v>
      </c>
      <c r="J4303" s="3">
        <v>15300</v>
      </c>
      <c r="K4303">
        <f>Table1[[#This Row],[Total Revenue + Open]]/Table1[[#This Row],[Qty]]</f>
        <v>2.0291777188328912</v>
      </c>
      <c r="L4303">
        <f>Table1[[#This Row],[Qty]]/Table1[[#This Row],[Total Revenue + Open]]</f>
        <v>0.49281045751633989</v>
      </c>
    </row>
    <row r="4304" spans="1:12">
      <c r="A4304" t="s">
        <v>10</v>
      </c>
      <c r="B4304" t="s">
        <v>11</v>
      </c>
      <c r="C4304" t="s">
        <v>119</v>
      </c>
      <c r="D4304" t="s">
        <v>46</v>
      </c>
      <c r="E4304" t="s">
        <v>19</v>
      </c>
      <c r="F4304" t="s">
        <v>92</v>
      </c>
      <c r="G4304" t="s">
        <v>94</v>
      </c>
      <c r="H4304" s="1">
        <v>2022</v>
      </c>
      <c r="I4304" s="2">
        <v>101500</v>
      </c>
      <c r="J4304" s="3">
        <v>15225</v>
      </c>
      <c r="K4304">
        <f>Table1[[#This Row],[Total Revenue + Open]]/Table1[[#This Row],[Qty]]</f>
        <v>0.15</v>
      </c>
      <c r="L4304">
        <f>Table1[[#This Row],[Total Revenue + Open]]/Table1[[#This Row],[Qty]]</f>
        <v>0.15</v>
      </c>
    </row>
    <row r="4305" spans="1:12">
      <c r="A4305" t="s">
        <v>10</v>
      </c>
      <c r="B4305" t="s">
        <v>11</v>
      </c>
      <c r="C4305" t="s">
        <v>119</v>
      </c>
      <c r="D4305" t="s">
        <v>46</v>
      </c>
      <c r="E4305" t="s">
        <v>19</v>
      </c>
      <c r="F4305" t="s">
        <v>92</v>
      </c>
      <c r="G4305" t="s">
        <v>107</v>
      </c>
      <c r="H4305" s="1">
        <v>2022</v>
      </c>
      <c r="I4305" s="2">
        <v>100500</v>
      </c>
      <c r="J4305" s="3">
        <v>15075</v>
      </c>
      <c r="K4305">
        <f>Table1[[#This Row],[Total Revenue + Open]]/Table1[[#This Row],[Qty]]</f>
        <v>0.15</v>
      </c>
      <c r="L4305">
        <f>Table1[[#This Row],[Total Revenue + Open]]/Table1[[#This Row],[Qty]]</f>
        <v>0.15</v>
      </c>
    </row>
    <row r="4306" spans="1:12">
      <c r="A4306" t="s">
        <v>10</v>
      </c>
      <c r="B4306" t="s">
        <v>11</v>
      </c>
      <c r="C4306" t="s">
        <v>119</v>
      </c>
      <c r="D4306" t="s">
        <v>46</v>
      </c>
      <c r="E4306" t="s">
        <v>15</v>
      </c>
      <c r="F4306" t="s">
        <v>204</v>
      </c>
      <c r="G4306" t="s">
        <v>297</v>
      </c>
      <c r="H4306" s="1">
        <v>2022</v>
      </c>
      <c r="I4306" s="2">
        <v>5530</v>
      </c>
      <c r="J4306" s="3">
        <v>15070</v>
      </c>
      <c r="K4306">
        <f>Table1[[#This Row],[Total Revenue + Open]]/Table1[[#This Row],[Qty]]</f>
        <v>2.725135623869801</v>
      </c>
      <c r="L4306">
        <f>Table1[[#This Row],[Qty]]/Table1[[#This Row],[Total Revenue + Open]]</f>
        <v>0.36695421366954212</v>
      </c>
    </row>
    <row r="4307" spans="1:12">
      <c r="A4307" t="s">
        <v>10</v>
      </c>
      <c r="B4307" t="s">
        <v>11</v>
      </c>
      <c r="C4307" t="s">
        <v>119</v>
      </c>
      <c r="D4307" t="s">
        <v>46</v>
      </c>
      <c r="E4307" t="s">
        <v>15</v>
      </c>
      <c r="F4307" t="s">
        <v>204</v>
      </c>
      <c r="G4307" t="s">
        <v>297</v>
      </c>
      <c r="H4307" s="1">
        <v>2022</v>
      </c>
      <c r="I4307" s="2">
        <v>5530</v>
      </c>
      <c r="J4307" s="3">
        <v>14960</v>
      </c>
      <c r="K4307">
        <f>Table1[[#This Row],[Total Revenue + Open]]/Table1[[#This Row],[Qty]]</f>
        <v>2.7052441229656421</v>
      </c>
      <c r="L4307">
        <f>Table1[[#This Row],[Qty]]/Table1[[#This Row],[Total Revenue + Open]]</f>
        <v>0.36965240641711228</v>
      </c>
    </row>
    <row r="4308" spans="1:12">
      <c r="A4308" t="s">
        <v>10</v>
      </c>
      <c r="B4308" t="s">
        <v>11</v>
      </c>
      <c r="C4308" t="s">
        <v>119</v>
      </c>
      <c r="D4308" t="s">
        <v>46</v>
      </c>
      <c r="E4308" t="s">
        <v>19</v>
      </c>
      <c r="F4308" t="s">
        <v>92</v>
      </c>
      <c r="G4308" t="s">
        <v>95</v>
      </c>
      <c r="H4308" s="1">
        <v>2022</v>
      </c>
      <c r="I4308" s="2">
        <v>106500</v>
      </c>
      <c r="J4308" s="3">
        <v>14910</v>
      </c>
      <c r="K4308">
        <f>Table1[[#This Row],[Total Revenue + Open]]/Table1[[#This Row],[Qty]]</f>
        <v>0.14000000000000001</v>
      </c>
      <c r="L4308">
        <f>Table1[[#This Row],[Total Revenue + Open]]/Table1[[#This Row],[Qty]]</f>
        <v>0.14000000000000001</v>
      </c>
    </row>
    <row r="4309" spans="1:12">
      <c r="A4309" t="s">
        <v>10</v>
      </c>
      <c r="B4309" t="s">
        <v>11</v>
      </c>
      <c r="C4309" t="s">
        <v>119</v>
      </c>
      <c r="D4309" t="s">
        <v>46</v>
      </c>
      <c r="E4309" t="s">
        <v>15</v>
      </c>
      <c r="F4309" t="s">
        <v>198</v>
      </c>
      <c r="G4309" t="s">
        <v>296</v>
      </c>
      <c r="H4309" s="1">
        <v>2022</v>
      </c>
      <c r="I4309" s="2">
        <v>13570</v>
      </c>
      <c r="J4309" s="3">
        <v>14715</v>
      </c>
      <c r="K4309">
        <f>Table1[[#This Row],[Total Revenue + Open]]/Table1[[#This Row],[Qty]]</f>
        <v>1.0843773028739867</v>
      </c>
      <c r="L4309">
        <f>Table1[[#This Row],[Qty]]/Table1[[#This Row],[Total Revenue + Open]]</f>
        <v>0.92218824328916071</v>
      </c>
    </row>
    <row r="4310" spans="1:12">
      <c r="A4310" t="s">
        <v>10</v>
      </c>
      <c r="B4310" t="s">
        <v>11</v>
      </c>
      <c r="C4310" t="s">
        <v>119</v>
      </c>
      <c r="D4310" t="s">
        <v>46</v>
      </c>
      <c r="E4310" t="s">
        <v>15</v>
      </c>
      <c r="F4310" t="s">
        <v>34</v>
      </c>
      <c r="G4310" t="s">
        <v>287</v>
      </c>
      <c r="H4310" s="1">
        <v>2022</v>
      </c>
      <c r="I4310" s="2">
        <v>6535</v>
      </c>
      <c r="J4310" s="3">
        <v>14560</v>
      </c>
      <c r="K4310">
        <f>Table1[[#This Row],[Total Revenue + Open]]/Table1[[#This Row],[Qty]]</f>
        <v>2.2280030604437644</v>
      </c>
      <c r="L4310">
        <f>Table1[[#This Row],[Qty]]/Table1[[#This Row],[Total Revenue + Open]]</f>
        <v>0.4488324175824176</v>
      </c>
    </row>
    <row r="4311" spans="1:12">
      <c r="A4311" t="s">
        <v>10</v>
      </c>
      <c r="B4311" t="s">
        <v>11</v>
      </c>
      <c r="C4311" t="s">
        <v>119</v>
      </c>
      <c r="D4311" t="s">
        <v>46</v>
      </c>
      <c r="E4311" t="s">
        <v>15</v>
      </c>
      <c r="F4311" t="s">
        <v>34</v>
      </c>
      <c r="G4311" t="s">
        <v>287</v>
      </c>
      <c r="H4311" s="1">
        <v>2022</v>
      </c>
      <c r="I4311" s="2">
        <v>6535</v>
      </c>
      <c r="J4311" s="3">
        <v>14560</v>
      </c>
      <c r="K4311">
        <f>Table1[[#This Row],[Total Revenue + Open]]/Table1[[#This Row],[Qty]]</f>
        <v>2.2280030604437644</v>
      </c>
      <c r="L4311">
        <f>Table1[[#This Row],[Qty]]/Table1[[#This Row],[Total Revenue + Open]]</f>
        <v>0.4488324175824176</v>
      </c>
    </row>
    <row r="4312" spans="1:12">
      <c r="A4312" t="s">
        <v>10</v>
      </c>
      <c r="B4312" t="s">
        <v>11</v>
      </c>
      <c r="C4312" t="s">
        <v>119</v>
      </c>
      <c r="D4312" t="s">
        <v>46</v>
      </c>
      <c r="E4312" t="s">
        <v>19</v>
      </c>
      <c r="F4312" t="s">
        <v>92</v>
      </c>
      <c r="G4312" t="s">
        <v>94</v>
      </c>
      <c r="H4312" s="1">
        <v>2021</v>
      </c>
      <c r="I4312" s="2">
        <v>3000</v>
      </c>
      <c r="J4312" s="3">
        <v>420</v>
      </c>
      <c r="K4312">
        <f>Table1[[#This Row],[Total Revenue + Open]]/Table1[[#This Row],[Qty]]</f>
        <v>0.14000000000000001</v>
      </c>
      <c r="L4312">
        <f>Table1[[#This Row],[Total Revenue + Open]]/Table1[[#This Row],[Qty]]</f>
        <v>0.14000000000000001</v>
      </c>
    </row>
    <row r="4313" spans="1:12">
      <c r="A4313" t="s">
        <v>10</v>
      </c>
      <c r="B4313" t="s">
        <v>11</v>
      </c>
      <c r="C4313" t="s">
        <v>119</v>
      </c>
      <c r="D4313" t="s">
        <v>46</v>
      </c>
      <c r="E4313" t="s">
        <v>19</v>
      </c>
      <c r="F4313" t="s">
        <v>92</v>
      </c>
      <c r="G4313" t="s">
        <v>94</v>
      </c>
      <c r="H4313" s="1">
        <v>2021</v>
      </c>
      <c r="I4313" s="2">
        <v>20000</v>
      </c>
      <c r="J4313" s="3">
        <v>2800</v>
      </c>
      <c r="K4313">
        <f>Table1[[#This Row],[Total Revenue + Open]]/Table1[[#This Row],[Qty]]</f>
        <v>0.14000000000000001</v>
      </c>
      <c r="L4313">
        <f>Table1[[#This Row],[Total Revenue + Open]]/Table1[[#This Row],[Qty]]</f>
        <v>0.14000000000000001</v>
      </c>
    </row>
    <row r="4314" spans="1:12">
      <c r="A4314" t="s">
        <v>10</v>
      </c>
      <c r="B4314" t="s">
        <v>11</v>
      </c>
      <c r="C4314" t="s">
        <v>119</v>
      </c>
      <c r="D4314" t="s">
        <v>46</v>
      </c>
      <c r="E4314" t="s">
        <v>19</v>
      </c>
      <c r="F4314" t="s">
        <v>92</v>
      </c>
      <c r="G4314" t="s">
        <v>94</v>
      </c>
      <c r="H4314" s="1">
        <v>2021</v>
      </c>
      <c r="I4314" s="2">
        <v>71500</v>
      </c>
      <c r="J4314" s="3">
        <v>10010</v>
      </c>
      <c r="K4314">
        <f>Table1[[#This Row],[Total Revenue + Open]]/Table1[[#This Row],[Qty]]</f>
        <v>0.14000000000000001</v>
      </c>
      <c r="L4314">
        <f>Table1[[#This Row],[Total Revenue + Open]]/Table1[[#This Row],[Qty]]</f>
        <v>0.14000000000000001</v>
      </c>
    </row>
    <row r="4315" spans="1:12">
      <c r="A4315" t="s">
        <v>10</v>
      </c>
      <c r="B4315" t="s">
        <v>11</v>
      </c>
      <c r="C4315" t="s">
        <v>119</v>
      </c>
      <c r="D4315" t="s">
        <v>46</v>
      </c>
      <c r="E4315" t="s">
        <v>19</v>
      </c>
      <c r="F4315" t="s">
        <v>92</v>
      </c>
      <c r="G4315" t="s">
        <v>94</v>
      </c>
      <c r="H4315" s="1">
        <v>2021</v>
      </c>
      <c r="I4315" s="2">
        <v>72000</v>
      </c>
      <c r="J4315" s="3">
        <v>10080</v>
      </c>
      <c r="K4315">
        <f>Table1[[#This Row],[Total Revenue + Open]]/Table1[[#This Row],[Qty]]</f>
        <v>0.14000000000000001</v>
      </c>
      <c r="L4315">
        <f>Table1[[#This Row],[Total Revenue + Open]]/Table1[[#This Row],[Qty]]</f>
        <v>0.14000000000000001</v>
      </c>
    </row>
    <row r="4316" spans="1:12">
      <c r="A4316" t="s">
        <v>10</v>
      </c>
      <c r="B4316" t="s">
        <v>11</v>
      </c>
      <c r="C4316" t="s">
        <v>119</v>
      </c>
      <c r="D4316" t="s">
        <v>46</v>
      </c>
      <c r="E4316" t="s">
        <v>19</v>
      </c>
      <c r="F4316" t="s">
        <v>92</v>
      </c>
      <c r="G4316" t="s">
        <v>94</v>
      </c>
      <c r="H4316" s="1">
        <v>2021</v>
      </c>
      <c r="I4316" s="2">
        <v>52000</v>
      </c>
      <c r="J4316" s="3">
        <v>7280</v>
      </c>
      <c r="K4316">
        <f>Table1[[#This Row],[Total Revenue + Open]]/Table1[[#This Row],[Qty]]</f>
        <v>0.14000000000000001</v>
      </c>
      <c r="L4316">
        <f>Table1[[#This Row],[Total Revenue + Open]]/Table1[[#This Row],[Qty]]</f>
        <v>0.14000000000000001</v>
      </c>
    </row>
    <row r="4317" spans="1:12">
      <c r="A4317" t="s">
        <v>10</v>
      </c>
      <c r="B4317" t="s">
        <v>11</v>
      </c>
      <c r="C4317" t="s">
        <v>119</v>
      </c>
      <c r="D4317" t="s">
        <v>46</v>
      </c>
      <c r="E4317" t="s">
        <v>19</v>
      </c>
      <c r="F4317" t="s">
        <v>92</v>
      </c>
      <c r="G4317" t="s">
        <v>94</v>
      </c>
      <c r="H4317" s="1">
        <v>2021</v>
      </c>
      <c r="I4317" s="2">
        <v>48500</v>
      </c>
      <c r="J4317" s="3">
        <v>6790</v>
      </c>
      <c r="K4317">
        <f>Table1[[#This Row],[Total Revenue + Open]]/Table1[[#This Row],[Qty]]</f>
        <v>0.14000000000000001</v>
      </c>
      <c r="L4317">
        <f>Table1[[#This Row],[Total Revenue + Open]]/Table1[[#This Row],[Qty]]</f>
        <v>0.14000000000000001</v>
      </c>
    </row>
    <row r="4318" spans="1:12">
      <c r="A4318" t="s">
        <v>10</v>
      </c>
      <c r="B4318" t="s">
        <v>11</v>
      </c>
      <c r="C4318" t="s">
        <v>119</v>
      </c>
      <c r="D4318" t="s">
        <v>46</v>
      </c>
      <c r="E4318" t="s">
        <v>15</v>
      </c>
      <c r="F4318" t="s">
        <v>34</v>
      </c>
      <c r="G4318" t="s">
        <v>287</v>
      </c>
      <c r="H4318" s="1">
        <v>2022</v>
      </c>
      <c r="I4318" s="2">
        <v>6530</v>
      </c>
      <c r="J4318" s="3">
        <v>14560</v>
      </c>
      <c r="K4318">
        <f>Table1[[#This Row],[Total Revenue + Open]]/Table1[[#This Row],[Qty]]</f>
        <v>2.2297090352220521</v>
      </c>
      <c r="L4318">
        <f>Table1[[#This Row],[Qty]]/Table1[[#This Row],[Total Revenue + Open]]</f>
        <v>0.44848901098901101</v>
      </c>
    </row>
    <row r="4319" spans="1:12">
      <c r="A4319" t="s">
        <v>10</v>
      </c>
      <c r="B4319" t="s">
        <v>11</v>
      </c>
      <c r="C4319" t="s">
        <v>119</v>
      </c>
      <c r="D4319" t="s">
        <v>46</v>
      </c>
      <c r="E4319" t="s">
        <v>19</v>
      </c>
      <c r="F4319" t="s">
        <v>92</v>
      </c>
      <c r="G4319" t="s">
        <v>95</v>
      </c>
      <c r="H4319" s="1">
        <v>2022</v>
      </c>
      <c r="I4319" s="2">
        <v>104000</v>
      </c>
      <c r="J4319" s="3">
        <v>14560</v>
      </c>
      <c r="K4319">
        <f>Table1[[#This Row],[Total Revenue + Open]]/Table1[[#This Row],[Qty]]</f>
        <v>0.14000000000000001</v>
      </c>
      <c r="L4319">
        <f>Table1[[#This Row],[Total Revenue + Open]]/Table1[[#This Row],[Qty]]</f>
        <v>0.14000000000000001</v>
      </c>
    </row>
    <row r="4320" spans="1:12">
      <c r="A4320" t="s">
        <v>10</v>
      </c>
      <c r="B4320" t="s">
        <v>11</v>
      </c>
      <c r="C4320" t="s">
        <v>119</v>
      </c>
      <c r="D4320" t="s">
        <v>46</v>
      </c>
      <c r="E4320" t="s">
        <v>19</v>
      </c>
      <c r="F4320" t="s">
        <v>92</v>
      </c>
      <c r="G4320" t="s">
        <v>94</v>
      </c>
      <c r="H4320" s="1">
        <v>2022</v>
      </c>
      <c r="I4320" s="2">
        <v>96000</v>
      </c>
      <c r="J4320" s="3">
        <v>14400</v>
      </c>
      <c r="K4320">
        <f>Table1[[#This Row],[Total Revenue + Open]]/Table1[[#This Row],[Qty]]</f>
        <v>0.15</v>
      </c>
      <c r="L4320">
        <f>Table1[[#This Row],[Total Revenue + Open]]/Table1[[#This Row],[Qty]]</f>
        <v>0.15</v>
      </c>
    </row>
    <row r="4321" spans="1:12">
      <c r="A4321" t="s">
        <v>10</v>
      </c>
      <c r="B4321" t="s">
        <v>11</v>
      </c>
      <c r="C4321" t="s">
        <v>119</v>
      </c>
      <c r="D4321" t="s">
        <v>46</v>
      </c>
      <c r="E4321" t="s">
        <v>15</v>
      </c>
      <c r="F4321" t="s">
        <v>210</v>
      </c>
      <c r="G4321" t="s">
        <v>299</v>
      </c>
      <c r="H4321" s="1">
        <v>2022</v>
      </c>
      <c r="I4321" s="2">
        <v>7035</v>
      </c>
      <c r="J4321" s="3">
        <v>14280</v>
      </c>
      <c r="K4321">
        <f>Table1[[#This Row],[Total Revenue + Open]]/Table1[[#This Row],[Qty]]</f>
        <v>2.0298507462686568</v>
      </c>
      <c r="L4321">
        <f>Table1[[#This Row],[Qty]]/Table1[[#This Row],[Total Revenue + Open]]</f>
        <v>0.49264705882352944</v>
      </c>
    </row>
    <row r="4322" spans="1:12">
      <c r="A4322" t="s">
        <v>10</v>
      </c>
      <c r="B4322" t="s">
        <v>11</v>
      </c>
      <c r="C4322" t="s">
        <v>119</v>
      </c>
      <c r="D4322" t="s">
        <v>46</v>
      </c>
      <c r="E4322" t="s">
        <v>19</v>
      </c>
      <c r="F4322" t="s">
        <v>92</v>
      </c>
      <c r="G4322" t="s">
        <v>108</v>
      </c>
      <c r="H4322" s="1">
        <v>2022</v>
      </c>
      <c r="I4322" s="2">
        <v>94000</v>
      </c>
      <c r="J4322" s="3">
        <v>14100</v>
      </c>
      <c r="K4322">
        <f>Table1[[#This Row],[Total Revenue + Open]]/Table1[[#This Row],[Qty]]</f>
        <v>0.15</v>
      </c>
      <c r="L4322">
        <f>Table1[[#This Row],[Total Revenue + Open]]/Table1[[#This Row],[Qty]]</f>
        <v>0.15</v>
      </c>
    </row>
    <row r="4323" spans="1:12">
      <c r="A4323" t="s">
        <v>10</v>
      </c>
      <c r="B4323" t="s">
        <v>11</v>
      </c>
      <c r="C4323" t="s">
        <v>119</v>
      </c>
      <c r="D4323" t="s">
        <v>46</v>
      </c>
      <c r="E4323" t="s">
        <v>19</v>
      </c>
      <c r="F4323" t="s">
        <v>92</v>
      </c>
      <c r="G4323" t="s">
        <v>107</v>
      </c>
      <c r="H4323" s="1">
        <v>2022</v>
      </c>
      <c r="I4323" s="2">
        <v>98000</v>
      </c>
      <c r="J4323" s="3">
        <v>13720</v>
      </c>
      <c r="K4323">
        <f>Table1[[#This Row],[Total Revenue + Open]]/Table1[[#This Row],[Qty]]</f>
        <v>0.14000000000000001</v>
      </c>
      <c r="L4323">
        <f>Table1[[#This Row],[Total Revenue + Open]]/Table1[[#This Row],[Qty]]</f>
        <v>0.14000000000000001</v>
      </c>
    </row>
    <row r="4324" spans="1:12">
      <c r="A4324" t="s">
        <v>10</v>
      </c>
      <c r="B4324" t="s">
        <v>11</v>
      </c>
      <c r="C4324" t="s">
        <v>119</v>
      </c>
      <c r="D4324" t="s">
        <v>46</v>
      </c>
      <c r="E4324" t="s">
        <v>15</v>
      </c>
      <c r="F4324" t="s">
        <v>198</v>
      </c>
      <c r="G4324" t="s">
        <v>296</v>
      </c>
      <c r="H4324" s="1">
        <v>2022</v>
      </c>
      <c r="I4324" s="2">
        <v>12565</v>
      </c>
      <c r="J4324" s="3">
        <v>13625</v>
      </c>
      <c r="K4324">
        <f>Table1[[#This Row],[Total Revenue + Open]]/Table1[[#This Row],[Qty]]</f>
        <v>1.0843613211301233</v>
      </c>
      <c r="L4324">
        <f>Table1[[#This Row],[Qty]]/Table1[[#This Row],[Total Revenue + Open]]</f>
        <v>0.92220183486238527</v>
      </c>
    </row>
    <row r="4325" spans="1:12">
      <c r="A4325" t="s">
        <v>10</v>
      </c>
      <c r="B4325" t="s">
        <v>11</v>
      </c>
      <c r="C4325" t="s">
        <v>119</v>
      </c>
      <c r="D4325" t="s">
        <v>46</v>
      </c>
      <c r="E4325" t="s">
        <v>15</v>
      </c>
      <c r="F4325" t="s">
        <v>34</v>
      </c>
      <c r="G4325" t="s">
        <v>287</v>
      </c>
      <c r="H4325" s="1">
        <v>2022</v>
      </c>
      <c r="I4325" s="2">
        <v>6030</v>
      </c>
      <c r="J4325" s="3">
        <v>13440</v>
      </c>
      <c r="K4325">
        <f>Table1[[#This Row],[Total Revenue + Open]]/Table1[[#This Row],[Qty]]</f>
        <v>2.2288557213930349</v>
      </c>
      <c r="L4325">
        <f>Table1[[#This Row],[Qty]]/Table1[[#This Row],[Total Revenue + Open]]</f>
        <v>0.4486607142857143</v>
      </c>
    </row>
    <row r="4326" spans="1:12">
      <c r="A4326" t="s">
        <v>10</v>
      </c>
      <c r="B4326" t="s">
        <v>11</v>
      </c>
      <c r="C4326" t="s">
        <v>119</v>
      </c>
      <c r="D4326" t="s">
        <v>46</v>
      </c>
      <c r="E4326" t="s">
        <v>15</v>
      </c>
      <c r="F4326" t="s">
        <v>72</v>
      </c>
      <c r="G4326" t="s">
        <v>300</v>
      </c>
      <c r="H4326" s="1">
        <v>2022</v>
      </c>
      <c r="I4326" s="2">
        <v>4025</v>
      </c>
      <c r="J4326" s="3">
        <v>12920</v>
      </c>
      <c r="K4326">
        <f>Table1[[#This Row],[Total Revenue + Open]]/Table1[[#This Row],[Qty]]</f>
        <v>3.2099378881987577</v>
      </c>
      <c r="L4326">
        <f>Table1[[#This Row],[Qty]]/Table1[[#This Row],[Total Revenue + Open]]</f>
        <v>0.31153250773993807</v>
      </c>
    </row>
    <row r="4327" spans="1:12">
      <c r="A4327" t="s">
        <v>10</v>
      </c>
      <c r="B4327" t="s">
        <v>11</v>
      </c>
      <c r="C4327" t="s">
        <v>119</v>
      </c>
      <c r="D4327" t="s">
        <v>46</v>
      </c>
      <c r="E4327" t="s">
        <v>15</v>
      </c>
      <c r="F4327" t="s">
        <v>72</v>
      </c>
      <c r="G4327" t="s">
        <v>302</v>
      </c>
      <c r="H4327" s="1">
        <v>2022</v>
      </c>
      <c r="I4327" s="2">
        <v>4025</v>
      </c>
      <c r="J4327" s="3">
        <v>12920</v>
      </c>
      <c r="K4327">
        <f>Table1[[#This Row],[Total Revenue + Open]]/Table1[[#This Row],[Qty]]</f>
        <v>3.2099378881987577</v>
      </c>
      <c r="L4327">
        <f>Table1[[#This Row],[Qty]]/Table1[[#This Row],[Total Revenue + Open]]</f>
        <v>0.31153250773993807</v>
      </c>
    </row>
    <row r="4328" spans="1:12">
      <c r="A4328" t="s">
        <v>10</v>
      </c>
      <c r="B4328" t="s">
        <v>11</v>
      </c>
      <c r="C4328" t="s">
        <v>119</v>
      </c>
      <c r="D4328" t="s">
        <v>46</v>
      </c>
      <c r="E4328" t="s">
        <v>19</v>
      </c>
      <c r="F4328" t="s">
        <v>92</v>
      </c>
      <c r="G4328" t="s">
        <v>108</v>
      </c>
      <c r="H4328" s="1">
        <v>2022</v>
      </c>
      <c r="I4328" s="2">
        <v>86000</v>
      </c>
      <c r="J4328" s="3">
        <v>12900</v>
      </c>
      <c r="K4328">
        <f>Table1[[#This Row],[Total Revenue + Open]]/Table1[[#This Row],[Qty]]</f>
        <v>0.15</v>
      </c>
      <c r="L4328">
        <f>Table1[[#This Row],[Total Revenue + Open]]/Table1[[#This Row],[Qty]]</f>
        <v>0.15</v>
      </c>
    </row>
    <row r="4329" spans="1:12">
      <c r="A4329" t="s">
        <v>10</v>
      </c>
      <c r="B4329" t="s">
        <v>11</v>
      </c>
      <c r="C4329" t="s">
        <v>119</v>
      </c>
      <c r="D4329" t="s">
        <v>46</v>
      </c>
      <c r="E4329" t="s">
        <v>15</v>
      </c>
      <c r="F4329" t="s">
        <v>34</v>
      </c>
      <c r="G4329" t="s">
        <v>287</v>
      </c>
      <c r="H4329" s="1">
        <v>2022</v>
      </c>
      <c r="I4329" s="2">
        <v>5530</v>
      </c>
      <c r="J4329" s="3">
        <v>12320</v>
      </c>
      <c r="K4329">
        <f>Table1[[#This Row],[Total Revenue + Open]]/Table1[[#This Row],[Qty]]</f>
        <v>2.2278481012658227</v>
      </c>
      <c r="L4329">
        <f>Table1[[#This Row],[Qty]]/Table1[[#This Row],[Total Revenue + Open]]</f>
        <v>0.44886363636363635</v>
      </c>
    </row>
    <row r="4330" spans="1:12">
      <c r="A4330" t="s">
        <v>10</v>
      </c>
      <c r="B4330" t="s">
        <v>11</v>
      </c>
      <c r="C4330" t="s">
        <v>119</v>
      </c>
      <c r="D4330" t="s">
        <v>46</v>
      </c>
      <c r="E4330" t="s">
        <v>19</v>
      </c>
      <c r="F4330" t="s">
        <v>92</v>
      </c>
      <c r="G4330" t="s">
        <v>95</v>
      </c>
      <c r="H4330" s="1">
        <v>2020</v>
      </c>
      <c r="I4330" s="2">
        <v>3500</v>
      </c>
      <c r="J4330" s="3">
        <v>490</v>
      </c>
      <c r="K4330">
        <f>Table1[[#This Row],[Total Revenue + Open]]/Table1[[#This Row],[Qty]]</f>
        <v>0.14000000000000001</v>
      </c>
      <c r="L4330">
        <f>Table1[[#This Row],[Total Revenue + Open]]/Table1[[#This Row],[Qty]]</f>
        <v>0.14000000000000001</v>
      </c>
    </row>
    <row r="4331" spans="1:12">
      <c r="A4331" t="s">
        <v>10</v>
      </c>
      <c r="B4331" t="s">
        <v>11</v>
      </c>
      <c r="C4331" t="s">
        <v>119</v>
      </c>
      <c r="D4331" t="s">
        <v>46</v>
      </c>
      <c r="E4331" t="s">
        <v>19</v>
      </c>
      <c r="F4331" t="s">
        <v>92</v>
      </c>
      <c r="G4331" t="s">
        <v>95</v>
      </c>
      <c r="H4331" s="1">
        <v>2021</v>
      </c>
      <c r="I4331" s="2">
        <v>3500</v>
      </c>
      <c r="J4331" s="3">
        <v>490</v>
      </c>
      <c r="K4331">
        <f>Table1[[#This Row],[Total Revenue + Open]]/Table1[[#This Row],[Qty]]</f>
        <v>0.14000000000000001</v>
      </c>
      <c r="L4331">
        <f>Table1[[#This Row],[Total Revenue + Open]]/Table1[[#This Row],[Qty]]</f>
        <v>0.14000000000000001</v>
      </c>
    </row>
    <row r="4332" spans="1:12">
      <c r="A4332" t="s">
        <v>10</v>
      </c>
      <c r="B4332" t="s">
        <v>11</v>
      </c>
      <c r="C4332" t="s">
        <v>119</v>
      </c>
      <c r="D4332" t="s">
        <v>46</v>
      </c>
      <c r="E4332" t="s">
        <v>19</v>
      </c>
      <c r="F4332" t="s">
        <v>92</v>
      </c>
      <c r="G4332" t="s">
        <v>95</v>
      </c>
      <c r="H4332" s="1">
        <v>2021</v>
      </c>
      <c r="I4332" s="2">
        <v>13000</v>
      </c>
      <c r="J4332" s="3">
        <v>1820</v>
      </c>
      <c r="K4332">
        <f>Table1[[#This Row],[Total Revenue + Open]]/Table1[[#This Row],[Qty]]</f>
        <v>0.14000000000000001</v>
      </c>
      <c r="L4332">
        <f>Table1[[#This Row],[Total Revenue + Open]]/Table1[[#This Row],[Qty]]</f>
        <v>0.14000000000000001</v>
      </c>
    </row>
    <row r="4333" spans="1:12">
      <c r="A4333" t="s">
        <v>10</v>
      </c>
      <c r="B4333" t="s">
        <v>11</v>
      </c>
      <c r="C4333" t="s">
        <v>119</v>
      </c>
      <c r="D4333" t="s">
        <v>46</v>
      </c>
      <c r="E4333" t="s">
        <v>19</v>
      </c>
      <c r="F4333" t="s">
        <v>92</v>
      </c>
      <c r="G4333" t="s">
        <v>95</v>
      </c>
      <c r="H4333" s="1">
        <v>2021</v>
      </c>
      <c r="I4333" s="2">
        <v>11000</v>
      </c>
      <c r="J4333" s="3">
        <v>1540</v>
      </c>
      <c r="K4333">
        <f>Table1[[#This Row],[Total Revenue + Open]]/Table1[[#This Row],[Qty]]</f>
        <v>0.14000000000000001</v>
      </c>
      <c r="L4333">
        <f>Table1[[#This Row],[Total Revenue + Open]]/Table1[[#This Row],[Qty]]</f>
        <v>0.14000000000000001</v>
      </c>
    </row>
    <row r="4334" spans="1:12">
      <c r="A4334" t="s">
        <v>10</v>
      </c>
      <c r="B4334" t="s">
        <v>11</v>
      </c>
      <c r="C4334" t="s">
        <v>119</v>
      </c>
      <c r="D4334" t="s">
        <v>46</v>
      </c>
      <c r="E4334" t="s">
        <v>19</v>
      </c>
      <c r="F4334" t="s">
        <v>92</v>
      </c>
      <c r="G4334" t="s">
        <v>95</v>
      </c>
      <c r="H4334" s="1">
        <v>2021</v>
      </c>
      <c r="I4334" s="2">
        <v>10000</v>
      </c>
      <c r="J4334" s="3">
        <v>1400</v>
      </c>
      <c r="K4334">
        <f>Table1[[#This Row],[Total Revenue + Open]]/Table1[[#This Row],[Qty]]</f>
        <v>0.14000000000000001</v>
      </c>
      <c r="L4334">
        <f>Table1[[#This Row],[Total Revenue + Open]]/Table1[[#This Row],[Qty]]</f>
        <v>0.14000000000000001</v>
      </c>
    </row>
    <row r="4335" spans="1:12">
      <c r="A4335" t="s">
        <v>10</v>
      </c>
      <c r="B4335" t="s">
        <v>11</v>
      </c>
      <c r="C4335" t="s">
        <v>119</v>
      </c>
      <c r="D4335" t="s">
        <v>46</v>
      </c>
      <c r="E4335" t="s">
        <v>19</v>
      </c>
      <c r="F4335" t="s">
        <v>92</v>
      </c>
      <c r="G4335" t="s">
        <v>95</v>
      </c>
      <c r="H4335" s="1">
        <v>2021</v>
      </c>
      <c r="I4335" s="2">
        <v>2500</v>
      </c>
      <c r="J4335" s="3">
        <v>350</v>
      </c>
      <c r="K4335">
        <f>Table1[[#This Row],[Total Revenue + Open]]/Table1[[#This Row],[Qty]]</f>
        <v>0.14000000000000001</v>
      </c>
      <c r="L4335">
        <f>Table1[[#This Row],[Total Revenue + Open]]/Table1[[#This Row],[Qty]]</f>
        <v>0.14000000000000001</v>
      </c>
    </row>
    <row r="4336" spans="1:12">
      <c r="A4336" t="s">
        <v>10</v>
      </c>
      <c r="B4336" t="s">
        <v>11</v>
      </c>
      <c r="C4336" t="s">
        <v>119</v>
      </c>
      <c r="D4336" t="s">
        <v>46</v>
      </c>
      <c r="E4336" t="s">
        <v>19</v>
      </c>
      <c r="F4336" t="s">
        <v>92</v>
      </c>
      <c r="G4336" t="s">
        <v>95</v>
      </c>
      <c r="H4336" s="1">
        <v>2021</v>
      </c>
      <c r="I4336" s="2">
        <v>4000</v>
      </c>
      <c r="J4336" s="3">
        <v>560</v>
      </c>
      <c r="K4336">
        <f>Table1[[#This Row],[Total Revenue + Open]]/Table1[[#This Row],[Qty]]</f>
        <v>0.14000000000000001</v>
      </c>
      <c r="L4336">
        <f>Table1[[#This Row],[Total Revenue + Open]]/Table1[[#This Row],[Qty]]</f>
        <v>0.14000000000000001</v>
      </c>
    </row>
    <row r="4337" spans="1:12">
      <c r="A4337" t="s">
        <v>10</v>
      </c>
      <c r="B4337" t="s">
        <v>11</v>
      </c>
      <c r="C4337" t="s">
        <v>119</v>
      </c>
      <c r="D4337" t="s">
        <v>46</v>
      </c>
      <c r="E4337" t="s">
        <v>19</v>
      </c>
      <c r="F4337" t="s">
        <v>92</v>
      </c>
      <c r="G4337" t="s">
        <v>95</v>
      </c>
      <c r="H4337" s="1">
        <v>2021</v>
      </c>
      <c r="I4337" s="2">
        <v>29500</v>
      </c>
      <c r="J4337" s="3">
        <v>4130</v>
      </c>
      <c r="K4337">
        <f>Table1[[#This Row],[Total Revenue + Open]]/Table1[[#This Row],[Qty]]</f>
        <v>0.14000000000000001</v>
      </c>
      <c r="L4337">
        <f>Table1[[#This Row],[Total Revenue + Open]]/Table1[[#This Row],[Qty]]</f>
        <v>0.14000000000000001</v>
      </c>
    </row>
    <row r="4338" spans="1:12">
      <c r="A4338" t="s">
        <v>10</v>
      </c>
      <c r="B4338" t="s">
        <v>11</v>
      </c>
      <c r="C4338" t="s">
        <v>119</v>
      </c>
      <c r="D4338" t="s">
        <v>46</v>
      </c>
      <c r="E4338" t="s">
        <v>19</v>
      </c>
      <c r="F4338" t="s">
        <v>92</v>
      </c>
      <c r="G4338" t="s">
        <v>95</v>
      </c>
      <c r="H4338" s="1">
        <v>2021</v>
      </c>
      <c r="I4338" s="2">
        <v>26500</v>
      </c>
      <c r="J4338" s="3">
        <v>3710</v>
      </c>
      <c r="K4338">
        <f>Table1[[#This Row],[Total Revenue + Open]]/Table1[[#This Row],[Qty]]</f>
        <v>0.14000000000000001</v>
      </c>
      <c r="L4338">
        <f>Table1[[#This Row],[Total Revenue + Open]]/Table1[[#This Row],[Qty]]</f>
        <v>0.14000000000000001</v>
      </c>
    </row>
    <row r="4339" spans="1:12">
      <c r="A4339" t="s">
        <v>10</v>
      </c>
      <c r="B4339" t="s">
        <v>11</v>
      </c>
      <c r="C4339" t="s">
        <v>119</v>
      </c>
      <c r="D4339" t="s">
        <v>46</v>
      </c>
      <c r="E4339" t="s">
        <v>19</v>
      </c>
      <c r="F4339" t="s">
        <v>92</v>
      </c>
      <c r="G4339" t="s">
        <v>95</v>
      </c>
      <c r="H4339" s="1">
        <v>2021</v>
      </c>
      <c r="I4339" s="2">
        <v>17000</v>
      </c>
      <c r="J4339" s="3">
        <v>2380</v>
      </c>
      <c r="K4339">
        <f>Table1[[#This Row],[Total Revenue + Open]]/Table1[[#This Row],[Qty]]</f>
        <v>0.14000000000000001</v>
      </c>
      <c r="L4339">
        <f>Table1[[#This Row],[Total Revenue + Open]]/Table1[[#This Row],[Qty]]</f>
        <v>0.14000000000000001</v>
      </c>
    </row>
    <row r="4340" spans="1:12">
      <c r="A4340" t="s">
        <v>10</v>
      </c>
      <c r="B4340" t="s">
        <v>11</v>
      </c>
      <c r="C4340" t="s">
        <v>119</v>
      </c>
      <c r="D4340" t="s">
        <v>46</v>
      </c>
      <c r="E4340" t="s">
        <v>19</v>
      </c>
      <c r="F4340" t="s">
        <v>92</v>
      </c>
      <c r="G4340" t="s">
        <v>95</v>
      </c>
      <c r="H4340" s="1">
        <v>2021</v>
      </c>
      <c r="I4340" s="2">
        <v>9500</v>
      </c>
      <c r="J4340" s="3">
        <v>1330</v>
      </c>
      <c r="K4340">
        <f>Table1[[#This Row],[Total Revenue + Open]]/Table1[[#This Row],[Qty]]</f>
        <v>0.14000000000000001</v>
      </c>
      <c r="L4340">
        <f>Table1[[#This Row],[Total Revenue + Open]]/Table1[[#This Row],[Qty]]</f>
        <v>0.14000000000000001</v>
      </c>
    </row>
    <row r="4341" spans="1:12">
      <c r="A4341" t="s">
        <v>10</v>
      </c>
      <c r="B4341" t="s">
        <v>11</v>
      </c>
      <c r="C4341" t="s">
        <v>119</v>
      </c>
      <c r="D4341" t="s">
        <v>46</v>
      </c>
      <c r="E4341" t="s">
        <v>15</v>
      </c>
      <c r="F4341" t="s">
        <v>210</v>
      </c>
      <c r="G4341" t="s">
        <v>299</v>
      </c>
      <c r="H4341" s="1">
        <v>2022</v>
      </c>
      <c r="I4341" s="2">
        <v>6030</v>
      </c>
      <c r="J4341" s="3">
        <v>12120</v>
      </c>
      <c r="K4341">
        <f>Table1[[#This Row],[Total Revenue + Open]]/Table1[[#This Row],[Qty]]</f>
        <v>2.0099502487562191</v>
      </c>
      <c r="L4341">
        <f>Table1[[#This Row],[Qty]]/Table1[[#This Row],[Total Revenue + Open]]</f>
        <v>0.49752475247524752</v>
      </c>
    </row>
    <row r="4342" spans="1:12">
      <c r="A4342" t="s">
        <v>10</v>
      </c>
      <c r="B4342" t="s">
        <v>11</v>
      </c>
      <c r="C4342" t="s">
        <v>119</v>
      </c>
      <c r="D4342" t="s">
        <v>46</v>
      </c>
      <c r="E4342" t="s">
        <v>19</v>
      </c>
      <c r="F4342" t="s">
        <v>92</v>
      </c>
      <c r="G4342" t="s">
        <v>95</v>
      </c>
      <c r="H4342" s="1">
        <v>2022</v>
      </c>
      <c r="I4342" s="2">
        <v>86000</v>
      </c>
      <c r="J4342" s="3">
        <v>12040</v>
      </c>
      <c r="K4342">
        <f>Table1[[#This Row],[Total Revenue + Open]]/Table1[[#This Row],[Qty]]</f>
        <v>0.14000000000000001</v>
      </c>
      <c r="L4342">
        <f>Table1[[#This Row],[Total Revenue + Open]]/Table1[[#This Row],[Qty]]</f>
        <v>0.14000000000000001</v>
      </c>
    </row>
    <row r="4343" spans="1:12">
      <c r="A4343" t="s">
        <v>10</v>
      </c>
      <c r="B4343" t="s">
        <v>11</v>
      </c>
      <c r="C4343" t="s">
        <v>119</v>
      </c>
      <c r="D4343" t="s">
        <v>46</v>
      </c>
      <c r="E4343" t="s">
        <v>15</v>
      </c>
      <c r="F4343" t="s">
        <v>198</v>
      </c>
      <c r="G4343" t="s">
        <v>296</v>
      </c>
      <c r="H4343" s="1">
        <v>2022</v>
      </c>
      <c r="I4343" s="2">
        <v>10555</v>
      </c>
      <c r="J4343" s="3">
        <v>11445</v>
      </c>
      <c r="K4343">
        <f>Table1[[#This Row],[Total Revenue + Open]]/Table1[[#This Row],[Qty]]</f>
        <v>1.0843202273803885</v>
      </c>
      <c r="L4343">
        <f>Table1[[#This Row],[Qty]]/Table1[[#This Row],[Total Revenue + Open]]</f>
        <v>0.92223678462210568</v>
      </c>
    </row>
    <row r="4344" spans="1:12">
      <c r="A4344" t="s">
        <v>10</v>
      </c>
      <c r="B4344" t="s">
        <v>11</v>
      </c>
      <c r="C4344" t="s">
        <v>119</v>
      </c>
      <c r="D4344" t="s">
        <v>46</v>
      </c>
      <c r="E4344" t="s">
        <v>15</v>
      </c>
      <c r="F4344" t="s">
        <v>34</v>
      </c>
      <c r="G4344" t="s">
        <v>287</v>
      </c>
      <c r="H4344" s="1">
        <v>2022</v>
      </c>
      <c r="I4344" s="2">
        <v>5025</v>
      </c>
      <c r="J4344" s="3">
        <v>11200</v>
      </c>
      <c r="K4344">
        <f>Table1[[#This Row],[Total Revenue + Open]]/Table1[[#This Row],[Qty]]</f>
        <v>2.2288557213930349</v>
      </c>
      <c r="L4344">
        <f>Table1[[#This Row],[Qty]]/Table1[[#This Row],[Total Revenue + Open]]</f>
        <v>0.4486607142857143</v>
      </c>
    </row>
    <row r="4345" spans="1:12">
      <c r="A4345" t="s">
        <v>10</v>
      </c>
      <c r="B4345" t="s">
        <v>11</v>
      </c>
      <c r="C4345" t="s">
        <v>119</v>
      </c>
      <c r="D4345" t="s">
        <v>46</v>
      </c>
      <c r="E4345" t="s">
        <v>15</v>
      </c>
      <c r="F4345" t="s">
        <v>34</v>
      </c>
      <c r="G4345" t="s">
        <v>287</v>
      </c>
      <c r="H4345" s="1">
        <v>2022</v>
      </c>
      <c r="I4345" s="2">
        <v>5025</v>
      </c>
      <c r="J4345" s="3">
        <v>11200</v>
      </c>
      <c r="K4345">
        <f>Table1[[#This Row],[Total Revenue + Open]]/Table1[[#This Row],[Qty]]</f>
        <v>2.2288557213930349</v>
      </c>
      <c r="L4345">
        <f>Table1[[#This Row],[Qty]]/Table1[[#This Row],[Total Revenue + Open]]</f>
        <v>0.4486607142857143</v>
      </c>
    </row>
    <row r="4346" spans="1:12">
      <c r="A4346" t="s">
        <v>10</v>
      </c>
      <c r="B4346" t="s">
        <v>11</v>
      </c>
      <c r="C4346" t="s">
        <v>119</v>
      </c>
      <c r="D4346" t="s">
        <v>46</v>
      </c>
      <c r="E4346" t="s">
        <v>15</v>
      </c>
      <c r="F4346" t="s">
        <v>210</v>
      </c>
      <c r="G4346" t="s">
        <v>299</v>
      </c>
      <c r="H4346" s="1">
        <v>2022</v>
      </c>
      <c r="I4346" s="2">
        <v>5530</v>
      </c>
      <c r="J4346" s="3">
        <v>11110</v>
      </c>
      <c r="K4346">
        <f>Table1[[#This Row],[Total Revenue + Open]]/Table1[[#This Row],[Qty]]</f>
        <v>2.0090415913200723</v>
      </c>
      <c r="L4346">
        <f>Table1[[#This Row],[Qty]]/Table1[[#This Row],[Total Revenue + Open]]</f>
        <v>0.49774977497749773</v>
      </c>
    </row>
    <row r="4347" spans="1:12">
      <c r="A4347" t="s">
        <v>10</v>
      </c>
      <c r="B4347" t="s">
        <v>11</v>
      </c>
      <c r="C4347" t="s">
        <v>119</v>
      </c>
      <c r="D4347" t="s">
        <v>46</v>
      </c>
      <c r="E4347" t="s">
        <v>19</v>
      </c>
      <c r="F4347" t="s">
        <v>92</v>
      </c>
      <c r="G4347" t="s">
        <v>95</v>
      </c>
      <c r="H4347" s="1">
        <v>2022</v>
      </c>
      <c r="I4347" s="2">
        <v>72000</v>
      </c>
      <c r="J4347" s="3">
        <v>10800</v>
      </c>
      <c r="K4347">
        <f>Table1[[#This Row],[Total Revenue + Open]]/Table1[[#This Row],[Qty]]</f>
        <v>0.15</v>
      </c>
      <c r="L4347">
        <f>Table1[[#This Row],[Total Revenue + Open]]/Table1[[#This Row],[Qty]]</f>
        <v>0.15</v>
      </c>
    </row>
    <row r="4348" spans="1:12">
      <c r="A4348" t="s">
        <v>10</v>
      </c>
      <c r="B4348" t="s">
        <v>11</v>
      </c>
      <c r="C4348" t="s">
        <v>119</v>
      </c>
      <c r="D4348" t="s">
        <v>46</v>
      </c>
      <c r="E4348" t="s">
        <v>19</v>
      </c>
      <c r="F4348" t="s">
        <v>92</v>
      </c>
      <c r="G4348" t="s">
        <v>94</v>
      </c>
      <c r="H4348" s="1">
        <v>2022</v>
      </c>
      <c r="I4348" s="2">
        <v>69500</v>
      </c>
      <c r="J4348" s="3">
        <v>10425</v>
      </c>
      <c r="K4348">
        <f>Table1[[#This Row],[Total Revenue + Open]]/Table1[[#This Row],[Qty]]</f>
        <v>0.15</v>
      </c>
      <c r="L4348">
        <f>Table1[[#This Row],[Total Revenue + Open]]/Table1[[#This Row],[Qty]]</f>
        <v>0.15</v>
      </c>
    </row>
    <row r="4349" spans="1:12">
      <c r="A4349" t="s">
        <v>10</v>
      </c>
      <c r="B4349" t="s">
        <v>11</v>
      </c>
      <c r="C4349" t="s">
        <v>119</v>
      </c>
      <c r="D4349" t="s">
        <v>46</v>
      </c>
      <c r="E4349" t="s">
        <v>19</v>
      </c>
      <c r="F4349" t="s">
        <v>92</v>
      </c>
      <c r="G4349" t="s">
        <v>95</v>
      </c>
      <c r="H4349" s="1">
        <v>2022</v>
      </c>
      <c r="I4349" s="2">
        <v>74000</v>
      </c>
      <c r="J4349" s="3">
        <v>10360</v>
      </c>
      <c r="K4349">
        <f>Table1[[#This Row],[Total Revenue + Open]]/Table1[[#This Row],[Qty]]</f>
        <v>0.14000000000000001</v>
      </c>
      <c r="L4349">
        <f>Table1[[#This Row],[Total Revenue + Open]]/Table1[[#This Row],[Qty]]</f>
        <v>0.14000000000000001</v>
      </c>
    </row>
    <row r="4350" spans="1:12">
      <c r="A4350" t="s">
        <v>10</v>
      </c>
      <c r="B4350" t="s">
        <v>11</v>
      </c>
      <c r="C4350" t="s">
        <v>119</v>
      </c>
      <c r="D4350" t="s">
        <v>46</v>
      </c>
      <c r="E4350" t="s">
        <v>15</v>
      </c>
      <c r="F4350" t="s">
        <v>198</v>
      </c>
      <c r="G4350" t="s">
        <v>296</v>
      </c>
      <c r="H4350" s="1">
        <v>2022</v>
      </c>
      <c r="I4350" s="2">
        <v>9550</v>
      </c>
      <c r="J4350" s="3">
        <v>10355</v>
      </c>
      <c r="K4350">
        <f>Table1[[#This Row],[Total Revenue + Open]]/Table1[[#This Row],[Qty]]</f>
        <v>1.0842931937172775</v>
      </c>
      <c r="L4350">
        <f>Table1[[#This Row],[Qty]]/Table1[[#This Row],[Total Revenue + Open]]</f>
        <v>0.92225977788507962</v>
      </c>
    </row>
    <row r="4351" spans="1:12">
      <c r="A4351" t="s">
        <v>10</v>
      </c>
      <c r="B4351" t="s">
        <v>11</v>
      </c>
      <c r="C4351" t="s">
        <v>119</v>
      </c>
      <c r="D4351" t="s">
        <v>46</v>
      </c>
      <c r="E4351" t="s">
        <v>15</v>
      </c>
      <c r="F4351" t="s">
        <v>198</v>
      </c>
      <c r="G4351" t="s">
        <v>296</v>
      </c>
      <c r="H4351" s="1">
        <v>2022</v>
      </c>
      <c r="I4351" s="2">
        <v>9550</v>
      </c>
      <c r="J4351" s="3">
        <v>10355</v>
      </c>
      <c r="K4351">
        <f>Table1[[#This Row],[Total Revenue + Open]]/Table1[[#This Row],[Qty]]</f>
        <v>1.0842931937172775</v>
      </c>
      <c r="L4351">
        <f>Table1[[#This Row],[Qty]]/Table1[[#This Row],[Total Revenue + Open]]</f>
        <v>0.92225977788507962</v>
      </c>
    </row>
    <row r="4352" spans="1:12">
      <c r="A4352" t="s">
        <v>10</v>
      </c>
      <c r="B4352" t="s">
        <v>11</v>
      </c>
      <c r="C4352" t="s">
        <v>119</v>
      </c>
      <c r="D4352" t="s">
        <v>46</v>
      </c>
      <c r="E4352" t="s">
        <v>15</v>
      </c>
      <c r="F4352" t="s">
        <v>198</v>
      </c>
      <c r="G4352" t="s">
        <v>296</v>
      </c>
      <c r="H4352" s="1">
        <v>2022</v>
      </c>
      <c r="I4352" s="2">
        <v>9545</v>
      </c>
      <c r="J4352" s="3">
        <v>10355</v>
      </c>
      <c r="K4352">
        <f>Table1[[#This Row],[Total Revenue + Open]]/Table1[[#This Row],[Qty]]</f>
        <v>1.0848611838658984</v>
      </c>
      <c r="L4352">
        <f>Table1[[#This Row],[Qty]]/Table1[[#This Row],[Total Revenue + Open]]</f>
        <v>0.92177691936262673</v>
      </c>
    </row>
    <row r="4353" spans="1:12">
      <c r="A4353" t="s">
        <v>10</v>
      </c>
      <c r="B4353" t="s">
        <v>11</v>
      </c>
      <c r="C4353" t="s">
        <v>119</v>
      </c>
      <c r="D4353" t="s">
        <v>46</v>
      </c>
      <c r="E4353" t="s">
        <v>19</v>
      </c>
      <c r="F4353" t="s">
        <v>92</v>
      </c>
      <c r="G4353" t="s">
        <v>95</v>
      </c>
      <c r="H4353" s="1">
        <v>2021</v>
      </c>
      <c r="I4353" s="2">
        <v>500</v>
      </c>
      <c r="J4353" s="3">
        <v>70</v>
      </c>
      <c r="K4353">
        <f>Table1[[#This Row],[Total Revenue + Open]]/Table1[[#This Row],[Qty]]</f>
        <v>0.14000000000000001</v>
      </c>
      <c r="L4353">
        <f>Table1[[#This Row],[Total Revenue + Open]]/Table1[[#This Row],[Qty]]</f>
        <v>0.14000000000000001</v>
      </c>
    </row>
    <row r="4354" spans="1:12">
      <c r="A4354" t="s">
        <v>10</v>
      </c>
      <c r="B4354" t="s">
        <v>11</v>
      </c>
      <c r="C4354" t="s">
        <v>119</v>
      </c>
      <c r="D4354" t="s">
        <v>46</v>
      </c>
      <c r="E4354" t="s">
        <v>19</v>
      </c>
      <c r="F4354" t="s">
        <v>92</v>
      </c>
      <c r="G4354" t="s">
        <v>95</v>
      </c>
      <c r="H4354" s="1">
        <v>2021</v>
      </c>
      <c r="I4354" s="2">
        <v>11000</v>
      </c>
      <c r="J4354" s="3">
        <v>1540</v>
      </c>
      <c r="K4354">
        <f>Table1[[#This Row],[Total Revenue + Open]]/Table1[[#This Row],[Qty]]</f>
        <v>0.14000000000000001</v>
      </c>
      <c r="L4354">
        <f>Table1[[#This Row],[Total Revenue + Open]]/Table1[[#This Row],[Qty]]</f>
        <v>0.14000000000000001</v>
      </c>
    </row>
    <row r="4355" spans="1:12">
      <c r="A4355" t="s">
        <v>10</v>
      </c>
      <c r="B4355" t="s">
        <v>11</v>
      </c>
      <c r="C4355" t="s">
        <v>119</v>
      </c>
      <c r="D4355" t="s">
        <v>46</v>
      </c>
      <c r="E4355" t="s">
        <v>19</v>
      </c>
      <c r="F4355" t="s">
        <v>92</v>
      </c>
      <c r="G4355" t="s">
        <v>95</v>
      </c>
      <c r="H4355" s="1">
        <v>2021</v>
      </c>
      <c r="I4355" s="2">
        <v>2500</v>
      </c>
      <c r="J4355" s="3">
        <v>350</v>
      </c>
      <c r="K4355">
        <f>Table1[[#This Row],[Total Revenue + Open]]/Table1[[#This Row],[Qty]]</f>
        <v>0.14000000000000001</v>
      </c>
      <c r="L4355">
        <f>Table1[[#This Row],[Total Revenue + Open]]/Table1[[#This Row],[Qty]]</f>
        <v>0.14000000000000001</v>
      </c>
    </row>
    <row r="4356" spans="1:12">
      <c r="A4356" t="s">
        <v>10</v>
      </c>
      <c r="B4356" t="s">
        <v>11</v>
      </c>
      <c r="C4356" t="s">
        <v>119</v>
      </c>
      <c r="D4356" t="s">
        <v>46</v>
      </c>
      <c r="E4356" t="s">
        <v>19</v>
      </c>
      <c r="F4356" t="s">
        <v>92</v>
      </c>
      <c r="G4356" t="s">
        <v>95</v>
      </c>
      <c r="H4356" s="1">
        <v>2021</v>
      </c>
      <c r="I4356" s="2">
        <v>2500</v>
      </c>
      <c r="J4356" s="3">
        <v>350</v>
      </c>
      <c r="K4356">
        <f>Table1[[#This Row],[Total Revenue + Open]]/Table1[[#This Row],[Qty]]</f>
        <v>0.14000000000000001</v>
      </c>
      <c r="L4356">
        <f>Table1[[#This Row],[Total Revenue + Open]]/Table1[[#This Row],[Qty]]</f>
        <v>0.14000000000000001</v>
      </c>
    </row>
    <row r="4357" spans="1:12">
      <c r="A4357" t="s">
        <v>10</v>
      </c>
      <c r="B4357" t="s">
        <v>11</v>
      </c>
      <c r="C4357" t="s">
        <v>119</v>
      </c>
      <c r="D4357" t="s">
        <v>46</v>
      </c>
      <c r="E4357" t="s">
        <v>19</v>
      </c>
      <c r="F4357" t="s">
        <v>92</v>
      </c>
      <c r="G4357" t="s">
        <v>95</v>
      </c>
      <c r="H4357" s="1">
        <v>2021</v>
      </c>
      <c r="I4357" s="2">
        <v>19500</v>
      </c>
      <c r="J4357" s="3">
        <v>2730</v>
      </c>
      <c r="K4357">
        <f>Table1[[#This Row],[Total Revenue + Open]]/Table1[[#This Row],[Qty]]</f>
        <v>0.14000000000000001</v>
      </c>
      <c r="L4357">
        <f>Table1[[#This Row],[Total Revenue + Open]]/Table1[[#This Row],[Qty]]</f>
        <v>0.14000000000000001</v>
      </c>
    </row>
    <row r="4358" spans="1:12">
      <c r="A4358" t="s">
        <v>10</v>
      </c>
      <c r="B4358" t="s">
        <v>11</v>
      </c>
      <c r="C4358" t="s">
        <v>119</v>
      </c>
      <c r="D4358" t="s">
        <v>46</v>
      </c>
      <c r="E4358" t="s">
        <v>19</v>
      </c>
      <c r="F4358" t="s">
        <v>92</v>
      </c>
      <c r="G4358" t="s">
        <v>95</v>
      </c>
      <c r="H4358" s="1">
        <v>2021</v>
      </c>
      <c r="I4358" s="2">
        <v>26500</v>
      </c>
      <c r="J4358" s="3">
        <v>3710</v>
      </c>
      <c r="K4358">
        <f>Table1[[#This Row],[Total Revenue + Open]]/Table1[[#This Row],[Qty]]</f>
        <v>0.14000000000000001</v>
      </c>
      <c r="L4358">
        <f>Table1[[#This Row],[Total Revenue + Open]]/Table1[[#This Row],[Qty]]</f>
        <v>0.14000000000000001</v>
      </c>
    </row>
    <row r="4359" spans="1:12">
      <c r="A4359" t="s">
        <v>10</v>
      </c>
      <c r="B4359" t="s">
        <v>11</v>
      </c>
      <c r="C4359" t="s">
        <v>119</v>
      </c>
      <c r="D4359" t="s">
        <v>46</v>
      </c>
      <c r="E4359" t="s">
        <v>19</v>
      </c>
      <c r="F4359" t="s">
        <v>92</v>
      </c>
      <c r="G4359" t="s">
        <v>95</v>
      </c>
      <c r="H4359" s="1">
        <v>2021</v>
      </c>
      <c r="I4359" s="2">
        <v>65500</v>
      </c>
      <c r="J4359" s="3">
        <v>9170</v>
      </c>
      <c r="K4359">
        <f>Table1[[#This Row],[Total Revenue + Open]]/Table1[[#This Row],[Qty]]</f>
        <v>0.14000000000000001</v>
      </c>
      <c r="L4359">
        <f>Table1[[#This Row],[Total Revenue + Open]]/Table1[[#This Row],[Qty]]</f>
        <v>0.14000000000000001</v>
      </c>
    </row>
    <row r="4360" spans="1:12">
      <c r="A4360" t="s">
        <v>10</v>
      </c>
      <c r="B4360" t="s">
        <v>11</v>
      </c>
      <c r="C4360" t="s">
        <v>119</v>
      </c>
      <c r="D4360" t="s">
        <v>46</v>
      </c>
      <c r="E4360" t="s">
        <v>19</v>
      </c>
      <c r="F4360" t="s">
        <v>92</v>
      </c>
      <c r="G4360" t="s">
        <v>95</v>
      </c>
      <c r="H4360" s="1">
        <v>2021</v>
      </c>
      <c r="I4360" s="2">
        <v>60000</v>
      </c>
      <c r="J4360" s="3">
        <v>8400</v>
      </c>
      <c r="K4360">
        <f>Table1[[#This Row],[Total Revenue + Open]]/Table1[[#This Row],[Qty]]</f>
        <v>0.14000000000000001</v>
      </c>
      <c r="L4360">
        <f>Table1[[#This Row],[Total Revenue + Open]]/Table1[[#This Row],[Qty]]</f>
        <v>0.14000000000000001</v>
      </c>
    </row>
    <row r="4361" spans="1:12">
      <c r="A4361" t="s">
        <v>10</v>
      </c>
      <c r="B4361" t="s">
        <v>11</v>
      </c>
      <c r="C4361" t="s">
        <v>119</v>
      </c>
      <c r="D4361" t="s">
        <v>46</v>
      </c>
      <c r="E4361" t="s">
        <v>19</v>
      </c>
      <c r="F4361" t="s">
        <v>92</v>
      </c>
      <c r="G4361" t="s">
        <v>95</v>
      </c>
      <c r="H4361" s="1">
        <v>2021</v>
      </c>
      <c r="I4361" s="2">
        <v>18000</v>
      </c>
      <c r="J4361" s="3">
        <v>2520</v>
      </c>
      <c r="K4361">
        <f>Table1[[#This Row],[Total Revenue + Open]]/Table1[[#This Row],[Qty]]</f>
        <v>0.14000000000000001</v>
      </c>
      <c r="L4361">
        <f>Table1[[#This Row],[Total Revenue + Open]]/Table1[[#This Row],[Qty]]</f>
        <v>0.14000000000000001</v>
      </c>
    </row>
    <row r="4362" spans="1:12">
      <c r="A4362" t="s">
        <v>10</v>
      </c>
      <c r="B4362" t="s">
        <v>11</v>
      </c>
      <c r="C4362" t="s">
        <v>119</v>
      </c>
      <c r="D4362" t="s">
        <v>46</v>
      </c>
      <c r="E4362" t="s">
        <v>15</v>
      </c>
      <c r="F4362" t="s">
        <v>210</v>
      </c>
      <c r="G4362" t="s">
        <v>299</v>
      </c>
      <c r="H4362" s="1">
        <v>2022</v>
      </c>
      <c r="I4362" s="2">
        <v>5025</v>
      </c>
      <c r="J4362" s="3">
        <v>10100</v>
      </c>
      <c r="K4362">
        <f>Table1[[#This Row],[Total Revenue + Open]]/Table1[[#This Row],[Qty]]</f>
        <v>2.0099502487562191</v>
      </c>
      <c r="L4362">
        <f>Table1[[#This Row],[Qty]]/Table1[[#This Row],[Total Revenue + Open]]</f>
        <v>0.49752475247524752</v>
      </c>
    </row>
    <row r="4363" spans="1:12">
      <c r="A4363" t="s">
        <v>10</v>
      </c>
      <c r="B4363" t="s">
        <v>11</v>
      </c>
      <c r="C4363" t="s">
        <v>119</v>
      </c>
      <c r="D4363" t="s">
        <v>46</v>
      </c>
      <c r="E4363" t="s">
        <v>15</v>
      </c>
      <c r="F4363" t="s">
        <v>34</v>
      </c>
      <c r="G4363" t="s">
        <v>287</v>
      </c>
      <c r="H4363" s="1">
        <v>2022</v>
      </c>
      <c r="I4363" s="2">
        <v>4525</v>
      </c>
      <c r="J4363" s="3">
        <v>10080</v>
      </c>
      <c r="K4363">
        <f>Table1[[#This Row],[Total Revenue + Open]]/Table1[[#This Row],[Qty]]</f>
        <v>2.2276243093922652</v>
      </c>
      <c r="L4363">
        <f>Table1[[#This Row],[Qty]]/Table1[[#This Row],[Total Revenue + Open]]</f>
        <v>0.44890873015873017</v>
      </c>
    </row>
    <row r="4364" spans="1:12">
      <c r="A4364" t="s">
        <v>10</v>
      </c>
      <c r="B4364" t="s">
        <v>11</v>
      </c>
      <c r="C4364" t="s">
        <v>119</v>
      </c>
      <c r="D4364" t="s">
        <v>46</v>
      </c>
      <c r="E4364" t="s">
        <v>15</v>
      </c>
      <c r="F4364" t="s">
        <v>34</v>
      </c>
      <c r="G4364" t="s">
        <v>287</v>
      </c>
      <c r="H4364" s="1">
        <v>2022</v>
      </c>
      <c r="I4364" s="2">
        <v>4525</v>
      </c>
      <c r="J4364" s="3">
        <v>10080</v>
      </c>
      <c r="K4364">
        <f>Table1[[#This Row],[Total Revenue + Open]]/Table1[[#This Row],[Qty]]</f>
        <v>2.2276243093922652</v>
      </c>
      <c r="L4364">
        <f>Table1[[#This Row],[Qty]]/Table1[[#This Row],[Total Revenue + Open]]</f>
        <v>0.44890873015873017</v>
      </c>
    </row>
    <row r="4365" spans="1:12">
      <c r="A4365" t="s">
        <v>10</v>
      </c>
      <c r="B4365" t="s">
        <v>11</v>
      </c>
      <c r="C4365" t="s">
        <v>119</v>
      </c>
      <c r="D4365" t="s">
        <v>46</v>
      </c>
      <c r="E4365" t="s">
        <v>19</v>
      </c>
      <c r="F4365" t="s">
        <v>92</v>
      </c>
      <c r="G4365" t="s">
        <v>94</v>
      </c>
      <c r="H4365" s="1">
        <v>2022</v>
      </c>
      <c r="I4365" s="2">
        <v>65500</v>
      </c>
      <c r="J4365" s="3">
        <v>9825</v>
      </c>
      <c r="K4365">
        <f>Table1[[#This Row],[Total Revenue + Open]]/Table1[[#This Row],[Qty]]</f>
        <v>0.15</v>
      </c>
      <c r="L4365">
        <f>Table1[[#This Row],[Total Revenue + Open]]/Table1[[#This Row],[Qty]]</f>
        <v>0.15</v>
      </c>
    </row>
    <row r="4366" spans="1:12">
      <c r="A4366" t="s">
        <v>10</v>
      </c>
      <c r="B4366" t="s">
        <v>11</v>
      </c>
      <c r="C4366" t="s">
        <v>119</v>
      </c>
      <c r="D4366" t="s">
        <v>46</v>
      </c>
      <c r="E4366" t="s">
        <v>15</v>
      </c>
      <c r="F4366" t="s">
        <v>198</v>
      </c>
      <c r="G4366" t="s">
        <v>296</v>
      </c>
      <c r="H4366" s="1">
        <v>2022</v>
      </c>
      <c r="I4366" s="2">
        <v>9045</v>
      </c>
      <c r="J4366" s="3">
        <v>9810</v>
      </c>
      <c r="K4366">
        <f>Table1[[#This Row],[Total Revenue + Open]]/Table1[[#This Row],[Qty]]</f>
        <v>1.0845771144278606</v>
      </c>
      <c r="L4366">
        <f>Table1[[#This Row],[Qty]]/Table1[[#This Row],[Total Revenue + Open]]</f>
        <v>0.92201834862385323</v>
      </c>
    </row>
    <row r="4367" spans="1:12">
      <c r="A4367" t="s">
        <v>10</v>
      </c>
      <c r="B4367" t="s">
        <v>11</v>
      </c>
      <c r="C4367" t="s">
        <v>119</v>
      </c>
      <c r="D4367" t="s">
        <v>46</v>
      </c>
      <c r="E4367" t="s">
        <v>15</v>
      </c>
      <c r="F4367" t="s">
        <v>207</v>
      </c>
      <c r="G4367" t="s">
        <v>298</v>
      </c>
      <c r="H4367" s="1">
        <v>2022</v>
      </c>
      <c r="I4367" s="2">
        <v>2010</v>
      </c>
      <c r="J4367" s="3">
        <v>9740</v>
      </c>
      <c r="K4367">
        <f>Table1[[#This Row],[Total Revenue + Open]]/Table1[[#This Row],[Qty]]</f>
        <v>4.8457711442786069</v>
      </c>
      <c r="L4367">
        <f>Table1[[#This Row],[Qty]]/Table1[[#This Row],[Total Revenue + Open]]</f>
        <v>0.20636550308008214</v>
      </c>
    </row>
    <row r="4368" spans="1:12">
      <c r="A4368" t="s">
        <v>10</v>
      </c>
      <c r="B4368" t="s">
        <v>11</v>
      </c>
      <c r="C4368" t="s">
        <v>119</v>
      </c>
      <c r="D4368" t="s">
        <v>46</v>
      </c>
      <c r="E4368" t="s">
        <v>15</v>
      </c>
      <c r="F4368" t="s">
        <v>207</v>
      </c>
      <c r="G4368" t="s">
        <v>298</v>
      </c>
      <c r="H4368" s="1">
        <v>2022</v>
      </c>
      <c r="I4368" s="2">
        <v>2010</v>
      </c>
      <c r="J4368" s="3">
        <v>9740</v>
      </c>
      <c r="K4368">
        <f>Table1[[#This Row],[Total Revenue + Open]]/Table1[[#This Row],[Qty]]</f>
        <v>4.8457711442786069</v>
      </c>
      <c r="L4368">
        <f>Table1[[#This Row],[Qty]]/Table1[[#This Row],[Total Revenue + Open]]</f>
        <v>0.20636550308008214</v>
      </c>
    </row>
    <row r="4369" spans="1:12">
      <c r="A4369" t="s">
        <v>10</v>
      </c>
      <c r="B4369" t="s">
        <v>11</v>
      </c>
      <c r="C4369" t="s">
        <v>119</v>
      </c>
      <c r="D4369" t="s">
        <v>46</v>
      </c>
      <c r="E4369" t="s">
        <v>15</v>
      </c>
      <c r="F4369" t="s">
        <v>72</v>
      </c>
      <c r="G4369" t="s">
        <v>300</v>
      </c>
      <c r="H4369" s="1">
        <v>2022</v>
      </c>
      <c r="I4369" s="2">
        <v>3015</v>
      </c>
      <c r="J4369" s="3">
        <v>9690</v>
      </c>
      <c r="K4369">
        <f>Table1[[#This Row],[Total Revenue + Open]]/Table1[[#This Row],[Qty]]</f>
        <v>3.2139303482587063</v>
      </c>
      <c r="L4369">
        <f>Table1[[#This Row],[Qty]]/Table1[[#This Row],[Total Revenue + Open]]</f>
        <v>0.3111455108359133</v>
      </c>
    </row>
    <row r="4370" spans="1:12">
      <c r="A4370" t="s">
        <v>10</v>
      </c>
      <c r="B4370" t="s">
        <v>11</v>
      </c>
      <c r="C4370" t="s">
        <v>119</v>
      </c>
      <c r="D4370" t="s">
        <v>46</v>
      </c>
      <c r="E4370" t="s">
        <v>15</v>
      </c>
      <c r="F4370" t="s">
        <v>72</v>
      </c>
      <c r="G4370" t="s">
        <v>302</v>
      </c>
      <c r="H4370" s="1">
        <v>2022</v>
      </c>
      <c r="I4370" s="2">
        <v>3015</v>
      </c>
      <c r="J4370" s="3">
        <v>9690</v>
      </c>
      <c r="K4370">
        <f>Table1[[#This Row],[Total Revenue + Open]]/Table1[[#This Row],[Qty]]</f>
        <v>3.2139303482587063</v>
      </c>
      <c r="L4370">
        <f>Table1[[#This Row],[Qty]]/Table1[[#This Row],[Total Revenue + Open]]</f>
        <v>0.3111455108359133</v>
      </c>
    </row>
    <row r="4371" spans="1:12">
      <c r="A4371" t="s">
        <v>10</v>
      </c>
      <c r="B4371" t="s">
        <v>11</v>
      </c>
      <c r="C4371" t="s">
        <v>119</v>
      </c>
      <c r="D4371" t="s">
        <v>46</v>
      </c>
      <c r="E4371" t="s">
        <v>15</v>
      </c>
      <c r="F4371" t="s">
        <v>204</v>
      </c>
      <c r="G4371" t="s">
        <v>297</v>
      </c>
      <c r="H4371" s="1">
        <v>2022</v>
      </c>
      <c r="I4371" s="2">
        <v>3520</v>
      </c>
      <c r="J4371" s="3">
        <v>9590</v>
      </c>
      <c r="K4371">
        <f>Table1[[#This Row],[Total Revenue + Open]]/Table1[[#This Row],[Qty]]</f>
        <v>2.7244318181818183</v>
      </c>
      <c r="L4371">
        <f>Table1[[#This Row],[Qty]]/Table1[[#This Row],[Total Revenue + Open]]</f>
        <v>0.3670490093847758</v>
      </c>
    </row>
    <row r="4372" spans="1:12">
      <c r="A4372" t="s">
        <v>10</v>
      </c>
      <c r="B4372" t="s">
        <v>11</v>
      </c>
      <c r="C4372" t="s">
        <v>119</v>
      </c>
      <c r="D4372" t="s">
        <v>46</v>
      </c>
      <c r="E4372" t="s">
        <v>19</v>
      </c>
      <c r="F4372" t="s">
        <v>92</v>
      </c>
      <c r="G4372" t="s">
        <v>108</v>
      </c>
      <c r="H4372" s="1">
        <v>2022</v>
      </c>
      <c r="I4372" s="2">
        <v>63500</v>
      </c>
      <c r="J4372" s="3">
        <v>9525</v>
      </c>
      <c r="K4372">
        <f>Table1[[#This Row],[Total Revenue + Open]]/Table1[[#This Row],[Qty]]</f>
        <v>0.15</v>
      </c>
      <c r="L4372">
        <f>Table1[[#This Row],[Total Revenue + Open]]/Table1[[#This Row],[Qty]]</f>
        <v>0.15</v>
      </c>
    </row>
    <row r="4373" spans="1:12">
      <c r="A4373" t="s">
        <v>10</v>
      </c>
      <c r="B4373" t="s">
        <v>11</v>
      </c>
      <c r="C4373" t="s">
        <v>119</v>
      </c>
      <c r="D4373" t="s">
        <v>46</v>
      </c>
      <c r="E4373" t="s">
        <v>19</v>
      </c>
      <c r="F4373" t="s">
        <v>92</v>
      </c>
      <c r="G4373" t="s">
        <v>95</v>
      </c>
      <c r="H4373" s="1">
        <v>2021</v>
      </c>
      <c r="I4373" s="2">
        <v>500</v>
      </c>
      <c r="J4373" s="3">
        <v>70</v>
      </c>
      <c r="K4373">
        <f>Table1[[#This Row],[Total Revenue + Open]]/Table1[[#This Row],[Qty]]</f>
        <v>0.14000000000000001</v>
      </c>
      <c r="L4373">
        <f>Table1[[#This Row],[Total Revenue + Open]]/Table1[[#This Row],[Qty]]</f>
        <v>0.14000000000000001</v>
      </c>
    </row>
    <row r="4374" spans="1:12">
      <c r="A4374" t="s">
        <v>10</v>
      </c>
      <c r="B4374" t="s">
        <v>11</v>
      </c>
      <c r="C4374" t="s">
        <v>119</v>
      </c>
      <c r="D4374" t="s">
        <v>46</v>
      </c>
      <c r="E4374" t="s">
        <v>19</v>
      </c>
      <c r="F4374" t="s">
        <v>92</v>
      </c>
      <c r="G4374" t="s">
        <v>95</v>
      </c>
      <c r="H4374" s="1">
        <v>2021</v>
      </c>
      <c r="I4374" s="2">
        <v>41500</v>
      </c>
      <c r="J4374" s="3">
        <v>5810</v>
      </c>
      <c r="K4374">
        <f>Table1[[#This Row],[Total Revenue + Open]]/Table1[[#This Row],[Qty]]</f>
        <v>0.14000000000000001</v>
      </c>
      <c r="L4374">
        <f>Table1[[#This Row],[Total Revenue + Open]]/Table1[[#This Row],[Qty]]</f>
        <v>0.14000000000000001</v>
      </c>
    </row>
    <row r="4375" spans="1:12">
      <c r="A4375" t="s">
        <v>10</v>
      </c>
      <c r="B4375" t="s">
        <v>11</v>
      </c>
      <c r="C4375" t="s">
        <v>119</v>
      </c>
      <c r="D4375" t="s">
        <v>46</v>
      </c>
      <c r="E4375" t="s">
        <v>19</v>
      </c>
      <c r="F4375" t="s">
        <v>92</v>
      </c>
      <c r="G4375" t="s">
        <v>95</v>
      </c>
      <c r="H4375" s="1">
        <v>2021</v>
      </c>
      <c r="I4375" s="2">
        <v>6500</v>
      </c>
      <c r="J4375" s="3">
        <v>910</v>
      </c>
      <c r="K4375">
        <f>Table1[[#This Row],[Total Revenue + Open]]/Table1[[#This Row],[Qty]]</f>
        <v>0.14000000000000001</v>
      </c>
      <c r="L4375">
        <f>Table1[[#This Row],[Total Revenue + Open]]/Table1[[#This Row],[Qty]]</f>
        <v>0.14000000000000001</v>
      </c>
    </row>
    <row r="4376" spans="1:12">
      <c r="A4376" t="s">
        <v>10</v>
      </c>
      <c r="B4376" t="s">
        <v>11</v>
      </c>
      <c r="C4376" t="s">
        <v>119</v>
      </c>
      <c r="D4376" t="s">
        <v>46</v>
      </c>
      <c r="E4376" t="s">
        <v>19</v>
      </c>
      <c r="F4376" t="s">
        <v>92</v>
      </c>
      <c r="G4376" t="s">
        <v>95</v>
      </c>
      <c r="H4376" s="1">
        <v>2021</v>
      </c>
      <c r="I4376" s="2">
        <v>12500</v>
      </c>
      <c r="J4376" s="3">
        <v>1750</v>
      </c>
      <c r="K4376">
        <f>Table1[[#This Row],[Total Revenue + Open]]/Table1[[#This Row],[Qty]]</f>
        <v>0.14000000000000001</v>
      </c>
      <c r="L4376">
        <f>Table1[[#This Row],[Total Revenue + Open]]/Table1[[#This Row],[Qty]]</f>
        <v>0.14000000000000001</v>
      </c>
    </row>
    <row r="4377" spans="1:12">
      <c r="A4377" t="s">
        <v>10</v>
      </c>
      <c r="B4377" t="s">
        <v>11</v>
      </c>
      <c r="C4377" t="s">
        <v>119</v>
      </c>
      <c r="D4377" t="s">
        <v>46</v>
      </c>
      <c r="E4377" t="s">
        <v>19</v>
      </c>
      <c r="F4377" t="s">
        <v>92</v>
      </c>
      <c r="G4377" t="s">
        <v>95</v>
      </c>
      <c r="H4377" s="1">
        <v>2021</v>
      </c>
      <c r="I4377" s="2">
        <v>5000</v>
      </c>
      <c r="J4377" s="3">
        <v>700</v>
      </c>
      <c r="K4377">
        <f>Table1[[#This Row],[Total Revenue + Open]]/Table1[[#This Row],[Qty]]</f>
        <v>0.14000000000000001</v>
      </c>
      <c r="L4377">
        <f>Table1[[#This Row],[Total Revenue + Open]]/Table1[[#This Row],[Qty]]</f>
        <v>0.14000000000000001</v>
      </c>
    </row>
    <row r="4378" spans="1:12">
      <c r="A4378" t="s">
        <v>10</v>
      </c>
      <c r="B4378" t="s">
        <v>11</v>
      </c>
      <c r="C4378" t="s">
        <v>119</v>
      </c>
      <c r="D4378" t="s">
        <v>46</v>
      </c>
      <c r="E4378" t="s">
        <v>19</v>
      </c>
      <c r="F4378" t="s">
        <v>92</v>
      </c>
      <c r="G4378" t="s">
        <v>95</v>
      </c>
      <c r="H4378" s="1">
        <v>2021</v>
      </c>
      <c r="I4378" s="2">
        <v>5000</v>
      </c>
      <c r="J4378" s="3">
        <v>700</v>
      </c>
      <c r="K4378">
        <f>Table1[[#This Row],[Total Revenue + Open]]/Table1[[#This Row],[Qty]]</f>
        <v>0.14000000000000001</v>
      </c>
      <c r="L4378">
        <f>Table1[[#This Row],[Total Revenue + Open]]/Table1[[#This Row],[Qty]]</f>
        <v>0.14000000000000001</v>
      </c>
    </row>
    <row r="4379" spans="1:12">
      <c r="A4379" t="s">
        <v>10</v>
      </c>
      <c r="B4379" t="s">
        <v>11</v>
      </c>
      <c r="C4379" t="s">
        <v>119</v>
      </c>
      <c r="D4379" t="s">
        <v>46</v>
      </c>
      <c r="E4379" t="s">
        <v>19</v>
      </c>
      <c r="F4379" t="s">
        <v>92</v>
      </c>
      <c r="G4379" t="s">
        <v>95</v>
      </c>
      <c r="H4379" s="1">
        <v>2021</v>
      </c>
      <c r="I4379" s="2">
        <v>22500</v>
      </c>
      <c r="J4379" s="3">
        <v>3150</v>
      </c>
      <c r="K4379">
        <f>Table1[[#This Row],[Total Revenue + Open]]/Table1[[#This Row],[Qty]]</f>
        <v>0.14000000000000001</v>
      </c>
      <c r="L4379">
        <f>Table1[[#This Row],[Total Revenue + Open]]/Table1[[#This Row],[Qty]]</f>
        <v>0.14000000000000001</v>
      </c>
    </row>
    <row r="4380" spans="1:12">
      <c r="A4380" t="s">
        <v>10</v>
      </c>
      <c r="B4380" t="s">
        <v>11</v>
      </c>
      <c r="C4380" t="s">
        <v>119</v>
      </c>
      <c r="D4380" t="s">
        <v>46</v>
      </c>
      <c r="E4380" t="s">
        <v>19</v>
      </c>
      <c r="F4380" t="s">
        <v>92</v>
      </c>
      <c r="G4380" t="s">
        <v>95</v>
      </c>
      <c r="H4380" s="1">
        <v>2021</v>
      </c>
      <c r="I4380" s="2">
        <v>22500</v>
      </c>
      <c r="J4380" s="3">
        <v>3150</v>
      </c>
      <c r="K4380">
        <f>Table1[[#This Row],[Total Revenue + Open]]/Table1[[#This Row],[Qty]]</f>
        <v>0.14000000000000001</v>
      </c>
      <c r="L4380">
        <f>Table1[[#This Row],[Total Revenue + Open]]/Table1[[#This Row],[Qty]]</f>
        <v>0.14000000000000001</v>
      </c>
    </row>
    <row r="4381" spans="1:12">
      <c r="A4381" t="s">
        <v>10</v>
      </c>
      <c r="B4381" t="s">
        <v>11</v>
      </c>
      <c r="C4381" t="s">
        <v>119</v>
      </c>
      <c r="D4381" t="s">
        <v>46</v>
      </c>
      <c r="E4381" t="s">
        <v>19</v>
      </c>
      <c r="F4381" t="s">
        <v>92</v>
      </c>
      <c r="G4381" t="s">
        <v>95</v>
      </c>
      <c r="H4381" s="1">
        <v>2021</v>
      </c>
      <c r="I4381" s="2">
        <v>16000</v>
      </c>
      <c r="J4381" s="3">
        <v>2240</v>
      </c>
      <c r="K4381">
        <f>Table1[[#This Row],[Total Revenue + Open]]/Table1[[#This Row],[Qty]]</f>
        <v>0.14000000000000001</v>
      </c>
      <c r="L4381">
        <f>Table1[[#This Row],[Total Revenue + Open]]/Table1[[#This Row],[Qty]]</f>
        <v>0.14000000000000001</v>
      </c>
    </row>
    <row r="4382" spans="1:12">
      <c r="A4382" t="s">
        <v>10</v>
      </c>
      <c r="B4382" t="s">
        <v>11</v>
      </c>
      <c r="C4382" t="s">
        <v>119</v>
      </c>
      <c r="D4382" t="s">
        <v>46</v>
      </c>
      <c r="E4382" t="s">
        <v>19</v>
      </c>
      <c r="F4382" t="s">
        <v>92</v>
      </c>
      <c r="G4382" t="s">
        <v>95</v>
      </c>
      <c r="H4382" s="1">
        <v>2021</v>
      </c>
      <c r="I4382" s="2">
        <v>19000</v>
      </c>
      <c r="J4382" s="3">
        <v>2660</v>
      </c>
      <c r="K4382">
        <f>Table1[[#This Row],[Total Revenue + Open]]/Table1[[#This Row],[Qty]]</f>
        <v>0.14000000000000001</v>
      </c>
      <c r="L4382">
        <f>Table1[[#This Row],[Total Revenue + Open]]/Table1[[#This Row],[Qty]]</f>
        <v>0.14000000000000001</v>
      </c>
    </row>
    <row r="4383" spans="1:12">
      <c r="A4383" t="s">
        <v>10</v>
      </c>
      <c r="B4383" t="s">
        <v>11</v>
      </c>
      <c r="C4383" t="s">
        <v>119</v>
      </c>
      <c r="D4383" t="s">
        <v>46</v>
      </c>
      <c r="E4383" t="s">
        <v>15</v>
      </c>
      <c r="F4383" t="s">
        <v>198</v>
      </c>
      <c r="G4383" t="s">
        <v>296</v>
      </c>
      <c r="H4383" s="1">
        <v>2022</v>
      </c>
      <c r="I4383" s="2">
        <v>8545</v>
      </c>
      <c r="J4383" s="3">
        <v>9265</v>
      </c>
      <c r="K4383">
        <f>Table1[[#This Row],[Total Revenue + Open]]/Table1[[#This Row],[Qty]]</f>
        <v>1.0842598010532476</v>
      </c>
      <c r="L4383">
        <f>Table1[[#This Row],[Qty]]/Table1[[#This Row],[Total Revenue + Open]]</f>
        <v>0.92228818132757695</v>
      </c>
    </row>
    <row r="4384" spans="1:12">
      <c r="A4384" t="s">
        <v>10</v>
      </c>
      <c r="B4384" t="s">
        <v>11</v>
      </c>
      <c r="C4384" t="s">
        <v>119</v>
      </c>
      <c r="D4384" t="s">
        <v>46</v>
      </c>
      <c r="E4384" t="s">
        <v>19</v>
      </c>
      <c r="F4384" t="s">
        <v>92</v>
      </c>
      <c r="G4384" t="s">
        <v>107</v>
      </c>
      <c r="H4384" s="1">
        <v>2022</v>
      </c>
      <c r="I4384" s="2">
        <v>61000</v>
      </c>
      <c r="J4384" s="3">
        <v>9150</v>
      </c>
      <c r="K4384">
        <f>Table1[[#This Row],[Total Revenue + Open]]/Table1[[#This Row],[Qty]]</f>
        <v>0.15</v>
      </c>
      <c r="L4384">
        <f>Table1[[#This Row],[Total Revenue + Open]]/Table1[[#This Row],[Qty]]</f>
        <v>0.15</v>
      </c>
    </row>
    <row r="4385" spans="1:12">
      <c r="A4385" t="s">
        <v>10</v>
      </c>
      <c r="B4385" t="s">
        <v>11</v>
      </c>
      <c r="C4385" t="s">
        <v>119</v>
      </c>
      <c r="D4385" t="s">
        <v>46</v>
      </c>
      <c r="E4385" t="s">
        <v>19</v>
      </c>
      <c r="F4385" t="s">
        <v>92</v>
      </c>
      <c r="G4385" t="s">
        <v>94</v>
      </c>
      <c r="H4385" s="1">
        <v>2022</v>
      </c>
      <c r="I4385" s="2">
        <v>60500</v>
      </c>
      <c r="J4385" s="3">
        <v>9075</v>
      </c>
      <c r="K4385">
        <f>Table1[[#This Row],[Total Revenue + Open]]/Table1[[#This Row],[Qty]]</f>
        <v>0.15</v>
      </c>
      <c r="L4385">
        <f>Table1[[#This Row],[Total Revenue + Open]]/Table1[[#This Row],[Qty]]</f>
        <v>0.15</v>
      </c>
    </row>
    <row r="4386" spans="1:12">
      <c r="A4386" t="s">
        <v>10</v>
      </c>
      <c r="B4386" t="s">
        <v>11</v>
      </c>
      <c r="C4386" t="s">
        <v>119</v>
      </c>
      <c r="D4386" t="s">
        <v>46</v>
      </c>
      <c r="E4386" t="s">
        <v>15</v>
      </c>
      <c r="F4386" t="s">
        <v>34</v>
      </c>
      <c r="G4386" t="s">
        <v>287</v>
      </c>
      <c r="H4386" s="1">
        <v>2022</v>
      </c>
      <c r="I4386" s="2">
        <v>4020</v>
      </c>
      <c r="J4386" s="3">
        <v>8960</v>
      </c>
      <c r="K4386">
        <f>Table1[[#This Row],[Total Revenue + Open]]/Table1[[#This Row],[Qty]]</f>
        <v>2.2288557213930349</v>
      </c>
      <c r="L4386">
        <f>Table1[[#This Row],[Qty]]/Table1[[#This Row],[Total Revenue + Open]]</f>
        <v>0.4486607142857143</v>
      </c>
    </row>
    <row r="4387" spans="1:12">
      <c r="A4387" t="s">
        <v>10</v>
      </c>
      <c r="B4387" t="s">
        <v>11</v>
      </c>
      <c r="C4387" t="s">
        <v>119</v>
      </c>
      <c r="D4387" t="s">
        <v>46</v>
      </c>
      <c r="E4387" t="s">
        <v>15</v>
      </c>
      <c r="F4387" t="s">
        <v>34</v>
      </c>
      <c r="G4387" t="s">
        <v>287</v>
      </c>
      <c r="H4387" s="1">
        <v>2022</v>
      </c>
      <c r="I4387" s="2">
        <v>4020</v>
      </c>
      <c r="J4387" s="3">
        <v>8960</v>
      </c>
      <c r="K4387">
        <f>Table1[[#This Row],[Total Revenue + Open]]/Table1[[#This Row],[Qty]]</f>
        <v>2.2288557213930349</v>
      </c>
      <c r="L4387">
        <f>Table1[[#This Row],[Qty]]/Table1[[#This Row],[Total Revenue + Open]]</f>
        <v>0.4486607142857143</v>
      </c>
    </row>
    <row r="4388" spans="1:12">
      <c r="A4388" t="s">
        <v>10</v>
      </c>
      <c r="B4388" t="s">
        <v>11</v>
      </c>
      <c r="C4388" t="s">
        <v>119</v>
      </c>
      <c r="D4388" t="s">
        <v>46</v>
      </c>
      <c r="E4388" t="s">
        <v>19</v>
      </c>
      <c r="F4388" t="s">
        <v>92</v>
      </c>
      <c r="G4388" t="s">
        <v>107</v>
      </c>
      <c r="H4388" s="1">
        <v>2022</v>
      </c>
      <c r="I4388" s="2">
        <v>63500</v>
      </c>
      <c r="J4388" s="3">
        <v>8890</v>
      </c>
      <c r="K4388">
        <f>Table1[[#This Row],[Total Revenue + Open]]/Table1[[#This Row],[Qty]]</f>
        <v>0.14000000000000001</v>
      </c>
      <c r="L4388">
        <f>Table1[[#This Row],[Total Revenue + Open]]/Table1[[#This Row],[Qty]]</f>
        <v>0.14000000000000001</v>
      </c>
    </row>
    <row r="4389" spans="1:12">
      <c r="A4389" t="s">
        <v>10</v>
      </c>
      <c r="B4389" t="s">
        <v>11</v>
      </c>
      <c r="C4389" t="s">
        <v>119</v>
      </c>
      <c r="D4389" t="s">
        <v>46</v>
      </c>
      <c r="E4389" t="s">
        <v>19</v>
      </c>
      <c r="F4389" t="s">
        <v>92</v>
      </c>
      <c r="G4389" t="s">
        <v>94</v>
      </c>
      <c r="H4389" s="1">
        <v>2022</v>
      </c>
      <c r="I4389" s="2">
        <v>62500</v>
      </c>
      <c r="J4389" s="3">
        <v>8750</v>
      </c>
      <c r="K4389">
        <f>Table1[[#This Row],[Total Revenue + Open]]/Table1[[#This Row],[Qty]]</f>
        <v>0.14000000000000001</v>
      </c>
      <c r="L4389">
        <f>Table1[[#This Row],[Total Revenue + Open]]/Table1[[#This Row],[Qty]]</f>
        <v>0.14000000000000001</v>
      </c>
    </row>
    <row r="4390" spans="1:12">
      <c r="A4390" t="s">
        <v>10</v>
      </c>
      <c r="B4390" t="s">
        <v>11</v>
      </c>
      <c r="C4390" t="s">
        <v>119</v>
      </c>
      <c r="D4390" t="s">
        <v>46</v>
      </c>
      <c r="E4390" t="s">
        <v>15</v>
      </c>
      <c r="F4390" t="s">
        <v>198</v>
      </c>
      <c r="G4390" t="s">
        <v>296</v>
      </c>
      <c r="H4390" s="1">
        <v>2022</v>
      </c>
      <c r="I4390" s="2">
        <v>8040</v>
      </c>
      <c r="J4390" s="3">
        <v>8720</v>
      </c>
      <c r="K4390">
        <f>Table1[[#This Row],[Total Revenue + Open]]/Table1[[#This Row],[Qty]]</f>
        <v>1.0845771144278606</v>
      </c>
      <c r="L4390">
        <f>Table1[[#This Row],[Qty]]/Table1[[#This Row],[Total Revenue + Open]]</f>
        <v>0.92201834862385323</v>
      </c>
    </row>
    <row r="4391" spans="1:12">
      <c r="A4391" t="s">
        <v>10</v>
      </c>
      <c r="B4391" t="s">
        <v>11</v>
      </c>
      <c r="C4391" t="s">
        <v>119</v>
      </c>
      <c r="D4391" t="s">
        <v>46</v>
      </c>
      <c r="E4391" t="s">
        <v>15</v>
      </c>
      <c r="F4391" t="s">
        <v>198</v>
      </c>
      <c r="G4391" t="s">
        <v>296</v>
      </c>
      <c r="H4391" s="1">
        <v>2022</v>
      </c>
      <c r="I4391" s="2">
        <v>8040</v>
      </c>
      <c r="J4391" s="3">
        <v>8720</v>
      </c>
      <c r="K4391">
        <f>Table1[[#This Row],[Total Revenue + Open]]/Table1[[#This Row],[Qty]]</f>
        <v>1.0845771144278606</v>
      </c>
      <c r="L4391">
        <f>Table1[[#This Row],[Qty]]/Table1[[#This Row],[Total Revenue + Open]]</f>
        <v>0.92201834862385323</v>
      </c>
    </row>
    <row r="4392" spans="1:12">
      <c r="A4392" t="s">
        <v>10</v>
      </c>
      <c r="B4392" t="s">
        <v>11</v>
      </c>
      <c r="C4392" t="s">
        <v>119</v>
      </c>
      <c r="D4392" t="s">
        <v>46</v>
      </c>
      <c r="E4392" t="s">
        <v>19</v>
      </c>
      <c r="F4392" t="s">
        <v>92</v>
      </c>
      <c r="G4392" t="s">
        <v>95</v>
      </c>
      <c r="H4392" s="1">
        <v>2022</v>
      </c>
      <c r="I4392" s="2">
        <v>56500</v>
      </c>
      <c r="J4392" s="3">
        <v>8475</v>
      </c>
      <c r="K4392">
        <f>Table1[[#This Row],[Total Revenue + Open]]/Table1[[#This Row],[Qty]]</f>
        <v>0.15</v>
      </c>
      <c r="L4392">
        <f>Table1[[#This Row],[Total Revenue + Open]]/Table1[[#This Row],[Qty]]</f>
        <v>0.15</v>
      </c>
    </row>
    <row r="4393" spans="1:12">
      <c r="A4393" t="s">
        <v>10</v>
      </c>
      <c r="B4393" t="s">
        <v>11</v>
      </c>
      <c r="C4393" t="s">
        <v>119</v>
      </c>
      <c r="D4393" t="s">
        <v>46</v>
      </c>
      <c r="E4393" t="s">
        <v>19</v>
      </c>
      <c r="F4393" t="s">
        <v>92</v>
      </c>
      <c r="G4393" t="s">
        <v>95</v>
      </c>
      <c r="H4393" s="1">
        <v>2021</v>
      </c>
      <c r="I4393" s="2">
        <v>500</v>
      </c>
      <c r="J4393" s="3">
        <v>70</v>
      </c>
      <c r="K4393">
        <f>Table1[[#This Row],[Total Revenue + Open]]/Table1[[#This Row],[Qty]]</f>
        <v>0.14000000000000001</v>
      </c>
      <c r="L4393">
        <f>Table1[[#This Row],[Total Revenue + Open]]/Table1[[#This Row],[Qty]]</f>
        <v>0.14000000000000001</v>
      </c>
    </row>
    <row r="4394" spans="1:12">
      <c r="A4394" t="s">
        <v>10</v>
      </c>
      <c r="B4394" t="s">
        <v>11</v>
      </c>
      <c r="C4394" t="s">
        <v>119</v>
      </c>
      <c r="D4394" t="s">
        <v>46</v>
      </c>
      <c r="E4394" t="s">
        <v>19</v>
      </c>
      <c r="F4394" t="s">
        <v>92</v>
      </c>
      <c r="G4394" t="s">
        <v>95</v>
      </c>
      <c r="H4394" s="1">
        <v>2021</v>
      </c>
      <c r="I4394" s="2">
        <v>10500</v>
      </c>
      <c r="J4394" s="3">
        <v>1470</v>
      </c>
      <c r="K4394">
        <f>Table1[[#This Row],[Total Revenue + Open]]/Table1[[#This Row],[Qty]]</f>
        <v>0.14000000000000001</v>
      </c>
      <c r="L4394">
        <f>Table1[[#This Row],[Total Revenue + Open]]/Table1[[#This Row],[Qty]]</f>
        <v>0.14000000000000001</v>
      </c>
    </row>
    <row r="4395" spans="1:12">
      <c r="A4395" t="s">
        <v>10</v>
      </c>
      <c r="B4395" t="s">
        <v>11</v>
      </c>
      <c r="C4395" t="s">
        <v>119</v>
      </c>
      <c r="D4395" t="s">
        <v>46</v>
      </c>
      <c r="E4395" t="s">
        <v>19</v>
      </c>
      <c r="F4395" t="s">
        <v>92</v>
      </c>
      <c r="G4395" t="s">
        <v>95</v>
      </c>
      <c r="H4395" s="1">
        <v>2021</v>
      </c>
      <c r="I4395" s="2">
        <v>2500</v>
      </c>
      <c r="J4395" s="3">
        <v>350</v>
      </c>
      <c r="K4395">
        <f>Table1[[#This Row],[Total Revenue + Open]]/Table1[[#This Row],[Qty]]</f>
        <v>0.14000000000000001</v>
      </c>
      <c r="L4395">
        <f>Table1[[#This Row],[Total Revenue + Open]]/Table1[[#This Row],[Qty]]</f>
        <v>0.14000000000000001</v>
      </c>
    </row>
    <row r="4396" spans="1:12">
      <c r="A4396" t="s">
        <v>10</v>
      </c>
      <c r="B4396" t="s">
        <v>11</v>
      </c>
      <c r="C4396" t="s">
        <v>119</v>
      </c>
      <c r="D4396" t="s">
        <v>46</v>
      </c>
      <c r="E4396" t="s">
        <v>19</v>
      </c>
      <c r="F4396" t="s">
        <v>92</v>
      </c>
      <c r="G4396" t="s">
        <v>95</v>
      </c>
      <c r="H4396" s="1">
        <v>2021</v>
      </c>
      <c r="I4396" s="2">
        <v>2500</v>
      </c>
      <c r="J4396" s="3">
        <v>350</v>
      </c>
      <c r="K4396">
        <f>Table1[[#This Row],[Total Revenue + Open]]/Table1[[#This Row],[Qty]]</f>
        <v>0.14000000000000001</v>
      </c>
      <c r="L4396">
        <f>Table1[[#This Row],[Total Revenue + Open]]/Table1[[#This Row],[Qty]]</f>
        <v>0.14000000000000001</v>
      </c>
    </row>
    <row r="4397" spans="1:12">
      <c r="A4397" t="s">
        <v>10</v>
      </c>
      <c r="B4397" t="s">
        <v>11</v>
      </c>
      <c r="C4397" t="s">
        <v>119</v>
      </c>
      <c r="D4397" t="s">
        <v>46</v>
      </c>
      <c r="E4397" t="s">
        <v>19</v>
      </c>
      <c r="F4397" t="s">
        <v>92</v>
      </c>
      <c r="G4397" t="s">
        <v>95</v>
      </c>
      <c r="H4397" s="1">
        <v>2021</v>
      </c>
      <c r="I4397" s="2">
        <v>500</v>
      </c>
      <c r="J4397" s="3">
        <v>70</v>
      </c>
      <c r="K4397">
        <f>Table1[[#This Row],[Total Revenue + Open]]/Table1[[#This Row],[Qty]]</f>
        <v>0.14000000000000001</v>
      </c>
      <c r="L4397">
        <f>Table1[[#This Row],[Total Revenue + Open]]/Table1[[#This Row],[Qty]]</f>
        <v>0.14000000000000001</v>
      </c>
    </row>
    <row r="4398" spans="1:12">
      <c r="A4398" t="s">
        <v>10</v>
      </c>
      <c r="B4398" t="s">
        <v>11</v>
      </c>
      <c r="C4398" t="s">
        <v>119</v>
      </c>
      <c r="D4398" t="s">
        <v>46</v>
      </c>
      <c r="E4398" t="s">
        <v>19</v>
      </c>
      <c r="F4398" t="s">
        <v>92</v>
      </c>
      <c r="G4398" t="s">
        <v>95</v>
      </c>
      <c r="H4398" s="1">
        <v>2021</v>
      </c>
      <c r="I4398" s="2">
        <v>5500</v>
      </c>
      <c r="J4398" s="3">
        <v>770</v>
      </c>
      <c r="K4398">
        <f>Table1[[#This Row],[Total Revenue + Open]]/Table1[[#This Row],[Qty]]</f>
        <v>0.14000000000000001</v>
      </c>
      <c r="L4398">
        <f>Table1[[#This Row],[Total Revenue + Open]]/Table1[[#This Row],[Qty]]</f>
        <v>0.14000000000000001</v>
      </c>
    </row>
    <row r="4399" spans="1:12">
      <c r="A4399" t="s">
        <v>10</v>
      </c>
      <c r="B4399" t="s">
        <v>11</v>
      </c>
      <c r="C4399" t="s">
        <v>119</v>
      </c>
      <c r="D4399" t="s">
        <v>46</v>
      </c>
      <c r="E4399" t="s">
        <v>19</v>
      </c>
      <c r="F4399" t="s">
        <v>92</v>
      </c>
      <c r="G4399" t="s">
        <v>95</v>
      </c>
      <c r="H4399" s="1">
        <v>2021</v>
      </c>
      <c r="I4399" s="2">
        <v>26500</v>
      </c>
      <c r="J4399" s="3">
        <v>3710</v>
      </c>
      <c r="K4399">
        <f>Table1[[#This Row],[Total Revenue + Open]]/Table1[[#This Row],[Qty]]</f>
        <v>0.14000000000000001</v>
      </c>
      <c r="L4399">
        <f>Table1[[#This Row],[Total Revenue + Open]]/Table1[[#This Row],[Qty]]</f>
        <v>0.14000000000000001</v>
      </c>
    </row>
    <row r="4400" spans="1:12">
      <c r="A4400" t="s">
        <v>10</v>
      </c>
      <c r="B4400" t="s">
        <v>11</v>
      </c>
      <c r="C4400" t="s">
        <v>119</v>
      </c>
      <c r="D4400" t="s">
        <v>46</v>
      </c>
      <c r="E4400" t="s">
        <v>19</v>
      </c>
      <c r="F4400" t="s">
        <v>92</v>
      </c>
      <c r="G4400" t="s">
        <v>95</v>
      </c>
      <c r="H4400" s="1">
        <v>2021</v>
      </c>
      <c r="I4400" s="2">
        <v>20000</v>
      </c>
      <c r="J4400" s="3">
        <v>2800</v>
      </c>
      <c r="K4400">
        <f>Table1[[#This Row],[Total Revenue + Open]]/Table1[[#This Row],[Qty]]</f>
        <v>0.14000000000000001</v>
      </c>
      <c r="L4400">
        <f>Table1[[#This Row],[Total Revenue + Open]]/Table1[[#This Row],[Qty]]</f>
        <v>0.14000000000000001</v>
      </c>
    </row>
    <row r="4401" spans="1:12">
      <c r="A4401" t="s">
        <v>10</v>
      </c>
      <c r="B4401" t="s">
        <v>11</v>
      </c>
      <c r="C4401" t="s">
        <v>119</v>
      </c>
      <c r="D4401" t="s">
        <v>46</v>
      </c>
      <c r="E4401" t="s">
        <v>19</v>
      </c>
      <c r="F4401" t="s">
        <v>92</v>
      </c>
      <c r="G4401" t="s">
        <v>95</v>
      </c>
      <c r="H4401" s="1">
        <v>2021</v>
      </c>
      <c r="I4401" s="2">
        <v>4500</v>
      </c>
      <c r="J4401" s="3">
        <v>630</v>
      </c>
      <c r="K4401">
        <f>Table1[[#This Row],[Total Revenue + Open]]/Table1[[#This Row],[Qty]]</f>
        <v>0.14000000000000001</v>
      </c>
      <c r="L4401">
        <f>Table1[[#This Row],[Total Revenue + Open]]/Table1[[#This Row],[Qty]]</f>
        <v>0.14000000000000001</v>
      </c>
    </row>
    <row r="4402" spans="1:12">
      <c r="A4402" t="s">
        <v>10</v>
      </c>
      <c r="B4402" t="s">
        <v>11</v>
      </c>
      <c r="C4402" t="s">
        <v>119</v>
      </c>
      <c r="D4402" t="s">
        <v>46</v>
      </c>
      <c r="E4402" t="s">
        <v>19</v>
      </c>
      <c r="F4402" t="s">
        <v>92</v>
      </c>
      <c r="G4402" t="s">
        <v>107</v>
      </c>
      <c r="H4402" s="1">
        <v>2022</v>
      </c>
      <c r="I4402" s="2">
        <v>54500</v>
      </c>
      <c r="J4402" s="3">
        <v>8175</v>
      </c>
      <c r="K4402">
        <f>Table1[[#This Row],[Total Revenue + Open]]/Table1[[#This Row],[Qty]]</f>
        <v>0.15</v>
      </c>
      <c r="L4402">
        <f>Table1[[#This Row],[Total Revenue + Open]]/Table1[[#This Row],[Qty]]</f>
        <v>0.15</v>
      </c>
    </row>
    <row r="4403" spans="1:12">
      <c r="A4403" t="s">
        <v>10</v>
      </c>
      <c r="B4403" t="s">
        <v>11</v>
      </c>
      <c r="C4403" t="s">
        <v>119</v>
      </c>
      <c r="D4403" t="s">
        <v>46</v>
      </c>
      <c r="E4403" t="s">
        <v>15</v>
      </c>
      <c r="F4403" t="s">
        <v>204</v>
      </c>
      <c r="G4403" t="s">
        <v>297</v>
      </c>
      <c r="H4403" s="1">
        <v>2022</v>
      </c>
      <c r="I4403" s="2">
        <v>3015</v>
      </c>
      <c r="J4403" s="3">
        <v>8160</v>
      </c>
      <c r="K4403">
        <f>Table1[[#This Row],[Total Revenue + Open]]/Table1[[#This Row],[Qty]]</f>
        <v>2.7064676616915424</v>
      </c>
      <c r="L4403">
        <f>Table1[[#This Row],[Qty]]/Table1[[#This Row],[Total Revenue + Open]]</f>
        <v>0.36948529411764708</v>
      </c>
    </row>
    <row r="4404" spans="1:12">
      <c r="A4404" t="s">
        <v>10</v>
      </c>
      <c r="B4404" t="s">
        <v>11</v>
      </c>
      <c r="C4404" t="s">
        <v>119</v>
      </c>
      <c r="D4404" t="s">
        <v>46</v>
      </c>
      <c r="E4404" t="s">
        <v>15</v>
      </c>
      <c r="F4404" t="s">
        <v>210</v>
      </c>
      <c r="G4404" t="s">
        <v>299</v>
      </c>
      <c r="H4404" s="1">
        <v>2022</v>
      </c>
      <c r="I4404" s="2">
        <v>4020</v>
      </c>
      <c r="J4404" s="3">
        <v>8080</v>
      </c>
      <c r="K4404">
        <f>Table1[[#This Row],[Total Revenue + Open]]/Table1[[#This Row],[Qty]]</f>
        <v>2.0099502487562191</v>
      </c>
      <c r="L4404">
        <f>Table1[[#This Row],[Qty]]/Table1[[#This Row],[Total Revenue + Open]]</f>
        <v>0.49752475247524752</v>
      </c>
    </row>
    <row r="4405" spans="1:12">
      <c r="A4405" t="s">
        <v>10</v>
      </c>
      <c r="B4405" t="s">
        <v>11</v>
      </c>
      <c r="C4405" t="s">
        <v>119</v>
      </c>
      <c r="D4405" t="s">
        <v>46</v>
      </c>
      <c r="E4405" t="s">
        <v>15</v>
      </c>
      <c r="F4405" t="s">
        <v>34</v>
      </c>
      <c r="G4405" t="s">
        <v>287</v>
      </c>
      <c r="H4405" s="1">
        <v>2022</v>
      </c>
      <c r="I4405" s="2">
        <v>3520</v>
      </c>
      <c r="J4405" s="3">
        <v>7840</v>
      </c>
      <c r="K4405">
        <f>Table1[[#This Row],[Total Revenue + Open]]/Table1[[#This Row],[Qty]]</f>
        <v>2.2272727272727271</v>
      </c>
      <c r="L4405">
        <f>Table1[[#This Row],[Qty]]/Table1[[#This Row],[Total Revenue + Open]]</f>
        <v>0.44897959183673469</v>
      </c>
    </row>
    <row r="4406" spans="1:12">
      <c r="A4406" t="s">
        <v>10</v>
      </c>
      <c r="B4406" t="s">
        <v>11</v>
      </c>
      <c r="C4406" t="s">
        <v>119</v>
      </c>
      <c r="D4406" t="s">
        <v>46</v>
      </c>
      <c r="E4406" t="s">
        <v>19</v>
      </c>
      <c r="F4406" t="s">
        <v>92</v>
      </c>
      <c r="G4406" t="s">
        <v>94</v>
      </c>
      <c r="H4406" s="1">
        <v>2022</v>
      </c>
      <c r="I4406" s="2">
        <v>52000</v>
      </c>
      <c r="J4406" s="3">
        <v>7800</v>
      </c>
      <c r="K4406">
        <f>Table1[[#This Row],[Total Revenue + Open]]/Table1[[#This Row],[Qty]]</f>
        <v>0.15</v>
      </c>
      <c r="L4406">
        <f>Table1[[#This Row],[Total Revenue + Open]]/Table1[[#This Row],[Qty]]</f>
        <v>0.15</v>
      </c>
    </row>
    <row r="4407" spans="1:12">
      <c r="A4407" t="s">
        <v>10</v>
      </c>
      <c r="B4407" t="s">
        <v>11</v>
      </c>
      <c r="C4407" t="s">
        <v>119</v>
      </c>
      <c r="D4407" t="s">
        <v>46</v>
      </c>
      <c r="E4407" t="s">
        <v>19</v>
      </c>
      <c r="F4407" t="s">
        <v>92</v>
      </c>
      <c r="G4407" t="s">
        <v>94</v>
      </c>
      <c r="H4407" s="1">
        <v>2022</v>
      </c>
      <c r="I4407" s="2">
        <v>49000</v>
      </c>
      <c r="J4407" s="3">
        <v>7350</v>
      </c>
      <c r="K4407">
        <f>Table1[[#This Row],[Total Revenue + Open]]/Table1[[#This Row],[Qty]]</f>
        <v>0.15</v>
      </c>
      <c r="L4407">
        <f>Table1[[#This Row],[Total Revenue + Open]]/Table1[[#This Row],[Qty]]</f>
        <v>0.15</v>
      </c>
    </row>
    <row r="4408" spans="1:12">
      <c r="A4408" t="s">
        <v>10</v>
      </c>
      <c r="B4408" t="s">
        <v>11</v>
      </c>
      <c r="C4408" t="s">
        <v>119</v>
      </c>
      <c r="D4408" t="s">
        <v>46</v>
      </c>
      <c r="E4408" t="s">
        <v>19</v>
      </c>
      <c r="F4408" t="s">
        <v>92</v>
      </c>
      <c r="G4408" t="s">
        <v>94</v>
      </c>
      <c r="H4408" s="1">
        <v>2022</v>
      </c>
      <c r="I4408" s="2">
        <v>48500</v>
      </c>
      <c r="J4408" s="3">
        <v>7275</v>
      </c>
      <c r="K4408">
        <f>Table1[[#This Row],[Total Revenue + Open]]/Table1[[#This Row],[Qty]]</f>
        <v>0.15</v>
      </c>
      <c r="L4408">
        <f>Table1[[#This Row],[Total Revenue + Open]]/Table1[[#This Row],[Qty]]</f>
        <v>0.15</v>
      </c>
    </row>
    <row r="4409" spans="1:12">
      <c r="A4409" t="s">
        <v>10</v>
      </c>
      <c r="B4409" t="s">
        <v>11</v>
      </c>
      <c r="C4409" t="s">
        <v>119</v>
      </c>
      <c r="D4409" t="s">
        <v>46</v>
      </c>
      <c r="E4409" t="s">
        <v>19</v>
      </c>
      <c r="F4409" t="s">
        <v>92</v>
      </c>
      <c r="G4409" t="s">
        <v>95</v>
      </c>
      <c r="H4409" s="1">
        <v>2022</v>
      </c>
      <c r="I4409" s="2">
        <v>48500</v>
      </c>
      <c r="J4409" s="3">
        <v>7275</v>
      </c>
      <c r="K4409">
        <f>Table1[[#This Row],[Total Revenue + Open]]/Table1[[#This Row],[Qty]]</f>
        <v>0.15</v>
      </c>
      <c r="L4409">
        <f>Table1[[#This Row],[Total Revenue + Open]]/Table1[[#This Row],[Qty]]</f>
        <v>0.15</v>
      </c>
    </row>
    <row r="4410" spans="1:12">
      <c r="A4410" t="s">
        <v>10</v>
      </c>
      <c r="B4410" t="s">
        <v>11</v>
      </c>
      <c r="C4410" t="s">
        <v>119</v>
      </c>
      <c r="D4410" t="s">
        <v>46</v>
      </c>
      <c r="E4410" t="s">
        <v>19</v>
      </c>
      <c r="F4410" t="s">
        <v>92</v>
      </c>
      <c r="G4410" t="s">
        <v>93</v>
      </c>
      <c r="H4410" s="1">
        <v>2022</v>
      </c>
      <c r="I4410" s="2">
        <v>48000</v>
      </c>
      <c r="J4410" s="3">
        <v>7200</v>
      </c>
      <c r="K4410">
        <f>Table1[[#This Row],[Total Revenue + Open]]/Table1[[#This Row],[Qty]]</f>
        <v>0.15</v>
      </c>
      <c r="L4410">
        <f>Table1[[#This Row],[Total Revenue + Open]]/Table1[[#This Row],[Qty]]</f>
        <v>0.15</v>
      </c>
    </row>
    <row r="4411" spans="1:12">
      <c r="A4411" t="s">
        <v>10</v>
      </c>
      <c r="B4411" t="s">
        <v>11</v>
      </c>
      <c r="C4411" t="s">
        <v>119</v>
      </c>
      <c r="D4411" t="s">
        <v>46</v>
      </c>
      <c r="E4411" t="s">
        <v>15</v>
      </c>
      <c r="F4411" t="s">
        <v>210</v>
      </c>
      <c r="G4411" t="s">
        <v>299</v>
      </c>
      <c r="H4411" s="1">
        <v>2022</v>
      </c>
      <c r="I4411" s="2">
        <v>3520</v>
      </c>
      <c r="J4411" s="3">
        <v>7140</v>
      </c>
      <c r="K4411">
        <f>Table1[[#This Row],[Total Revenue + Open]]/Table1[[#This Row],[Qty]]</f>
        <v>2.0284090909090908</v>
      </c>
      <c r="L4411">
        <f>Table1[[#This Row],[Qty]]/Table1[[#This Row],[Total Revenue + Open]]</f>
        <v>0.49299719887955185</v>
      </c>
    </row>
    <row r="4412" spans="1:12">
      <c r="A4412" t="s">
        <v>10</v>
      </c>
      <c r="B4412" t="s">
        <v>11</v>
      </c>
      <c r="C4412" t="s">
        <v>119</v>
      </c>
      <c r="D4412" t="s">
        <v>46</v>
      </c>
      <c r="E4412" t="s">
        <v>19</v>
      </c>
      <c r="F4412" t="s">
        <v>92</v>
      </c>
      <c r="G4412" t="s">
        <v>95</v>
      </c>
      <c r="H4412" s="1">
        <v>2022</v>
      </c>
      <c r="I4412" s="2">
        <v>46500</v>
      </c>
      <c r="J4412" s="3">
        <v>6975</v>
      </c>
      <c r="K4412">
        <f>Table1[[#This Row],[Total Revenue + Open]]/Table1[[#This Row],[Qty]]</f>
        <v>0.15</v>
      </c>
      <c r="L4412">
        <f>Table1[[#This Row],[Total Revenue + Open]]/Table1[[#This Row],[Qty]]</f>
        <v>0.15</v>
      </c>
    </row>
    <row r="4413" spans="1:12">
      <c r="A4413" t="s">
        <v>10</v>
      </c>
      <c r="B4413" t="s">
        <v>11</v>
      </c>
      <c r="C4413" t="s">
        <v>119</v>
      </c>
      <c r="D4413" t="s">
        <v>46</v>
      </c>
      <c r="E4413" t="s">
        <v>19</v>
      </c>
      <c r="F4413" t="s">
        <v>92</v>
      </c>
      <c r="G4413" t="s">
        <v>95</v>
      </c>
      <c r="H4413" s="1">
        <v>2022</v>
      </c>
      <c r="I4413" s="2">
        <v>49500</v>
      </c>
      <c r="J4413" s="3">
        <v>6930</v>
      </c>
      <c r="K4413">
        <f>Table1[[#This Row],[Total Revenue + Open]]/Table1[[#This Row],[Qty]]</f>
        <v>0.14000000000000001</v>
      </c>
      <c r="L4413">
        <f>Table1[[#This Row],[Total Revenue + Open]]/Table1[[#This Row],[Qty]]</f>
        <v>0.14000000000000001</v>
      </c>
    </row>
    <row r="4414" spans="1:12">
      <c r="A4414" t="s">
        <v>10</v>
      </c>
      <c r="B4414" t="s">
        <v>11</v>
      </c>
      <c r="C4414" t="s">
        <v>119</v>
      </c>
      <c r="D4414" t="s">
        <v>46</v>
      </c>
      <c r="E4414" t="s">
        <v>19</v>
      </c>
      <c r="F4414" t="s">
        <v>92</v>
      </c>
      <c r="G4414" t="s">
        <v>95</v>
      </c>
      <c r="H4414" s="1">
        <v>2020</v>
      </c>
      <c r="I4414" s="2">
        <v>26500</v>
      </c>
      <c r="J4414" s="3">
        <v>3710</v>
      </c>
      <c r="K4414">
        <f>Table1[[#This Row],[Total Revenue + Open]]/Table1[[#This Row],[Qty]]</f>
        <v>0.14000000000000001</v>
      </c>
      <c r="L4414">
        <f>Table1[[#This Row],[Total Revenue + Open]]/Table1[[#This Row],[Qty]]</f>
        <v>0.14000000000000001</v>
      </c>
    </row>
    <row r="4415" spans="1:12">
      <c r="A4415" t="s">
        <v>10</v>
      </c>
      <c r="B4415" t="s">
        <v>11</v>
      </c>
      <c r="C4415" t="s">
        <v>119</v>
      </c>
      <c r="D4415" t="s">
        <v>46</v>
      </c>
      <c r="E4415" t="s">
        <v>19</v>
      </c>
      <c r="F4415" t="s">
        <v>92</v>
      </c>
      <c r="G4415" t="s">
        <v>95</v>
      </c>
      <c r="H4415" s="1">
        <v>2021</v>
      </c>
      <c r="I4415" s="2">
        <v>26500</v>
      </c>
      <c r="J4415" s="3">
        <v>3710</v>
      </c>
      <c r="K4415">
        <f>Table1[[#This Row],[Total Revenue + Open]]/Table1[[#This Row],[Qty]]</f>
        <v>0.14000000000000001</v>
      </c>
      <c r="L4415">
        <f>Table1[[#This Row],[Total Revenue + Open]]/Table1[[#This Row],[Qty]]</f>
        <v>0.14000000000000001</v>
      </c>
    </row>
    <row r="4416" spans="1:12">
      <c r="A4416" t="s">
        <v>10</v>
      </c>
      <c r="B4416" t="s">
        <v>11</v>
      </c>
      <c r="C4416" t="s">
        <v>119</v>
      </c>
      <c r="D4416" t="s">
        <v>46</v>
      </c>
      <c r="E4416" t="s">
        <v>19</v>
      </c>
      <c r="F4416" t="s">
        <v>92</v>
      </c>
      <c r="G4416" t="s">
        <v>95</v>
      </c>
      <c r="H4416" s="1">
        <v>2021</v>
      </c>
      <c r="I4416" s="2">
        <v>53000</v>
      </c>
      <c r="J4416" s="3">
        <v>7420</v>
      </c>
      <c r="K4416">
        <f>Table1[[#This Row],[Total Revenue + Open]]/Table1[[#This Row],[Qty]]</f>
        <v>0.14000000000000001</v>
      </c>
      <c r="L4416">
        <f>Table1[[#This Row],[Total Revenue + Open]]/Table1[[#This Row],[Qty]]</f>
        <v>0.14000000000000001</v>
      </c>
    </row>
    <row r="4417" spans="1:12">
      <c r="A4417" t="s">
        <v>10</v>
      </c>
      <c r="B4417" t="s">
        <v>11</v>
      </c>
      <c r="C4417" t="s">
        <v>119</v>
      </c>
      <c r="D4417" t="s">
        <v>46</v>
      </c>
      <c r="E4417" t="s">
        <v>19</v>
      </c>
      <c r="F4417" t="s">
        <v>92</v>
      </c>
      <c r="G4417" t="s">
        <v>95</v>
      </c>
      <c r="H4417" s="1">
        <v>2021</v>
      </c>
      <c r="I4417" s="2">
        <v>40000</v>
      </c>
      <c r="J4417" s="3">
        <v>5600</v>
      </c>
      <c r="K4417">
        <f>Table1[[#This Row],[Total Revenue + Open]]/Table1[[#This Row],[Qty]]</f>
        <v>0.14000000000000001</v>
      </c>
      <c r="L4417">
        <f>Table1[[#This Row],[Total Revenue + Open]]/Table1[[#This Row],[Qty]]</f>
        <v>0.14000000000000001</v>
      </c>
    </row>
    <row r="4418" spans="1:12">
      <c r="A4418" t="s">
        <v>10</v>
      </c>
      <c r="B4418" t="s">
        <v>11</v>
      </c>
      <c r="C4418" t="s">
        <v>119</v>
      </c>
      <c r="D4418" t="s">
        <v>46</v>
      </c>
      <c r="E4418" t="s">
        <v>19</v>
      </c>
      <c r="F4418" t="s">
        <v>92</v>
      </c>
      <c r="G4418" t="s">
        <v>95</v>
      </c>
      <c r="H4418" s="1">
        <v>2021</v>
      </c>
      <c r="I4418" s="2">
        <v>10500</v>
      </c>
      <c r="J4418" s="3">
        <v>1470</v>
      </c>
      <c r="K4418">
        <f>Table1[[#This Row],[Total Revenue + Open]]/Table1[[#This Row],[Qty]]</f>
        <v>0.14000000000000001</v>
      </c>
      <c r="L4418">
        <f>Table1[[#This Row],[Total Revenue + Open]]/Table1[[#This Row],[Qty]]</f>
        <v>0.14000000000000001</v>
      </c>
    </row>
    <row r="4419" spans="1:12">
      <c r="A4419" t="s">
        <v>10</v>
      </c>
      <c r="B4419" t="s">
        <v>11</v>
      </c>
      <c r="C4419" t="s">
        <v>119</v>
      </c>
      <c r="D4419" t="s">
        <v>46</v>
      </c>
      <c r="E4419" t="s">
        <v>19</v>
      </c>
      <c r="F4419" t="s">
        <v>92</v>
      </c>
      <c r="G4419" t="s">
        <v>95</v>
      </c>
      <c r="H4419" s="1">
        <v>2021</v>
      </c>
      <c r="I4419" s="2">
        <v>9000</v>
      </c>
      <c r="J4419" s="3">
        <v>1260</v>
      </c>
      <c r="K4419">
        <f>Table1[[#This Row],[Total Revenue + Open]]/Table1[[#This Row],[Qty]]</f>
        <v>0.14000000000000001</v>
      </c>
      <c r="L4419">
        <f>Table1[[#This Row],[Total Revenue + Open]]/Table1[[#This Row],[Qty]]</f>
        <v>0.14000000000000001</v>
      </c>
    </row>
    <row r="4420" spans="1:12">
      <c r="A4420" t="s">
        <v>10</v>
      </c>
      <c r="B4420" t="s">
        <v>11</v>
      </c>
      <c r="C4420" t="s">
        <v>119</v>
      </c>
      <c r="D4420" t="s">
        <v>46</v>
      </c>
      <c r="E4420" t="s">
        <v>19</v>
      </c>
      <c r="F4420" t="s">
        <v>92</v>
      </c>
      <c r="G4420" t="s">
        <v>95</v>
      </c>
      <c r="H4420" s="1">
        <v>2021</v>
      </c>
      <c r="I4420" s="2">
        <v>24500</v>
      </c>
      <c r="J4420" s="3">
        <v>3430</v>
      </c>
      <c r="K4420">
        <f>Table1[[#This Row],[Total Revenue + Open]]/Table1[[#This Row],[Qty]]</f>
        <v>0.14000000000000001</v>
      </c>
      <c r="L4420">
        <f>Table1[[#This Row],[Total Revenue + Open]]/Table1[[#This Row],[Qty]]</f>
        <v>0.14000000000000001</v>
      </c>
    </row>
    <row r="4421" spans="1:12">
      <c r="A4421" t="s">
        <v>10</v>
      </c>
      <c r="B4421" t="s">
        <v>11</v>
      </c>
      <c r="C4421" t="s">
        <v>119</v>
      </c>
      <c r="D4421" t="s">
        <v>46</v>
      </c>
      <c r="E4421" t="s">
        <v>19</v>
      </c>
      <c r="F4421" t="s">
        <v>92</v>
      </c>
      <c r="G4421" t="s">
        <v>95</v>
      </c>
      <c r="H4421" s="1">
        <v>2021</v>
      </c>
      <c r="I4421" s="2">
        <v>81000</v>
      </c>
      <c r="J4421" s="3">
        <v>11340</v>
      </c>
      <c r="K4421">
        <f>Table1[[#This Row],[Total Revenue + Open]]/Table1[[#This Row],[Qty]]</f>
        <v>0.14000000000000001</v>
      </c>
      <c r="L4421">
        <f>Table1[[#This Row],[Total Revenue + Open]]/Table1[[#This Row],[Qty]]</f>
        <v>0.14000000000000001</v>
      </c>
    </row>
    <row r="4422" spans="1:12">
      <c r="A4422" t="s">
        <v>10</v>
      </c>
      <c r="B4422" t="s">
        <v>11</v>
      </c>
      <c r="C4422" t="s">
        <v>119</v>
      </c>
      <c r="D4422" t="s">
        <v>46</v>
      </c>
      <c r="E4422" t="s">
        <v>19</v>
      </c>
      <c r="F4422" t="s">
        <v>92</v>
      </c>
      <c r="G4422" t="s">
        <v>95</v>
      </c>
      <c r="H4422" s="1">
        <v>2021</v>
      </c>
      <c r="I4422" s="2">
        <v>237500</v>
      </c>
      <c r="J4422" s="3">
        <v>33250</v>
      </c>
      <c r="K4422">
        <f>Table1[[#This Row],[Total Revenue + Open]]/Table1[[#This Row],[Qty]]</f>
        <v>0.14000000000000001</v>
      </c>
      <c r="L4422">
        <f>Table1[[#This Row],[Total Revenue + Open]]/Table1[[#This Row],[Qty]]</f>
        <v>0.14000000000000001</v>
      </c>
    </row>
    <row r="4423" spans="1:12">
      <c r="A4423" t="s">
        <v>10</v>
      </c>
      <c r="B4423" t="s">
        <v>11</v>
      </c>
      <c r="C4423" t="s">
        <v>119</v>
      </c>
      <c r="D4423" t="s">
        <v>46</v>
      </c>
      <c r="E4423" t="s">
        <v>19</v>
      </c>
      <c r="F4423" t="s">
        <v>92</v>
      </c>
      <c r="G4423" t="s">
        <v>95</v>
      </c>
      <c r="H4423" s="1">
        <v>2021</v>
      </c>
      <c r="I4423" s="2">
        <v>136500</v>
      </c>
      <c r="J4423" s="3">
        <v>19110</v>
      </c>
      <c r="K4423">
        <f>Table1[[#This Row],[Total Revenue + Open]]/Table1[[#This Row],[Qty]]</f>
        <v>0.14000000000000001</v>
      </c>
      <c r="L4423">
        <f>Table1[[#This Row],[Total Revenue + Open]]/Table1[[#This Row],[Qty]]</f>
        <v>0.14000000000000001</v>
      </c>
    </row>
    <row r="4424" spans="1:12">
      <c r="A4424" t="s">
        <v>10</v>
      </c>
      <c r="B4424" t="s">
        <v>11</v>
      </c>
      <c r="C4424" t="s">
        <v>119</v>
      </c>
      <c r="D4424" t="s">
        <v>46</v>
      </c>
      <c r="E4424" t="s">
        <v>19</v>
      </c>
      <c r="F4424" t="s">
        <v>92</v>
      </c>
      <c r="G4424" t="s">
        <v>95</v>
      </c>
      <c r="H4424" s="1">
        <v>2021</v>
      </c>
      <c r="I4424" s="2">
        <v>73500</v>
      </c>
      <c r="J4424" s="3">
        <v>10290</v>
      </c>
      <c r="K4424">
        <f>Table1[[#This Row],[Total Revenue + Open]]/Table1[[#This Row],[Qty]]</f>
        <v>0.14000000000000001</v>
      </c>
      <c r="L4424">
        <f>Table1[[#This Row],[Total Revenue + Open]]/Table1[[#This Row],[Qty]]</f>
        <v>0.14000000000000001</v>
      </c>
    </row>
    <row r="4425" spans="1:12">
      <c r="A4425" t="s">
        <v>10</v>
      </c>
      <c r="B4425" t="s">
        <v>11</v>
      </c>
      <c r="C4425" t="s">
        <v>119</v>
      </c>
      <c r="D4425" t="s">
        <v>46</v>
      </c>
      <c r="E4425" t="s">
        <v>19</v>
      </c>
      <c r="F4425" t="s">
        <v>92</v>
      </c>
      <c r="G4425" t="s">
        <v>95</v>
      </c>
      <c r="H4425" s="1">
        <v>2021</v>
      </c>
      <c r="I4425" s="2">
        <v>90000</v>
      </c>
      <c r="J4425" s="3">
        <v>12600</v>
      </c>
      <c r="K4425">
        <f>Table1[[#This Row],[Total Revenue + Open]]/Table1[[#This Row],[Qty]]</f>
        <v>0.14000000000000001</v>
      </c>
      <c r="L4425">
        <f>Table1[[#This Row],[Total Revenue + Open]]/Table1[[#This Row],[Qty]]</f>
        <v>0.14000000000000001</v>
      </c>
    </row>
    <row r="4426" spans="1:12">
      <c r="A4426" t="s">
        <v>10</v>
      </c>
      <c r="B4426" t="s">
        <v>11</v>
      </c>
      <c r="C4426" t="s">
        <v>119</v>
      </c>
      <c r="D4426" t="s">
        <v>46</v>
      </c>
      <c r="E4426" t="s">
        <v>15</v>
      </c>
      <c r="F4426" t="s">
        <v>204</v>
      </c>
      <c r="G4426" t="s">
        <v>297</v>
      </c>
      <c r="H4426" s="1">
        <v>2022</v>
      </c>
      <c r="I4426" s="2">
        <v>2515</v>
      </c>
      <c r="J4426" s="3">
        <v>6800</v>
      </c>
      <c r="K4426">
        <f>Table1[[#This Row],[Total Revenue + Open]]/Table1[[#This Row],[Qty]]</f>
        <v>2.7037773359840953</v>
      </c>
      <c r="L4426">
        <f>Table1[[#This Row],[Qty]]/Table1[[#This Row],[Total Revenue + Open]]</f>
        <v>0.36985294117647061</v>
      </c>
    </row>
    <row r="4427" spans="1:12">
      <c r="A4427" t="s">
        <v>10</v>
      </c>
      <c r="B4427" t="s">
        <v>11</v>
      </c>
      <c r="C4427" t="s">
        <v>119</v>
      </c>
      <c r="D4427" t="s">
        <v>46</v>
      </c>
      <c r="E4427" t="s">
        <v>15</v>
      </c>
      <c r="F4427" t="s">
        <v>34</v>
      </c>
      <c r="G4427" t="s">
        <v>287</v>
      </c>
      <c r="H4427" s="1">
        <v>2022</v>
      </c>
      <c r="I4427" s="2">
        <v>3020</v>
      </c>
      <c r="J4427" s="3">
        <v>6720</v>
      </c>
      <c r="K4427">
        <f>Table1[[#This Row],[Total Revenue + Open]]/Table1[[#This Row],[Qty]]</f>
        <v>2.2251655629139071</v>
      </c>
      <c r="L4427">
        <f>Table1[[#This Row],[Qty]]/Table1[[#This Row],[Total Revenue + Open]]</f>
        <v>0.44940476190476192</v>
      </c>
    </row>
    <row r="4428" spans="1:12">
      <c r="A4428" t="s">
        <v>10</v>
      </c>
      <c r="B4428" t="s">
        <v>11</v>
      </c>
      <c r="C4428" t="s">
        <v>119</v>
      </c>
      <c r="D4428" t="s">
        <v>46</v>
      </c>
      <c r="E4428" t="s">
        <v>15</v>
      </c>
      <c r="F4428" t="s">
        <v>34</v>
      </c>
      <c r="G4428" t="s">
        <v>287</v>
      </c>
      <c r="H4428" s="1">
        <v>2022</v>
      </c>
      <c r="I4428" s="2">
        <v>3015</v>
      </c>
      <c r="J4428" s="3">
        <v>6720</v>
      </c>
      <c r="K4428">
        <f>Table1[[#This Row],[Total Revenue + Open]]/Table1[[#This Row],[Qty]]</f>
        <v>2.2288557213930349</v>
      </c>
      <c r="L4428">
        <f>Table1[[#This Row],[Qty]]/Table1[[#This Row],[Total Revenue + Open]]</f>
        <v>0.4486607142857143</v>
      </c>
    </row>
    <row r="4429" spans="1:12">
      <c r="A4429" t="s">
        <v>10</v>
      </c>
      <c r="B4429" t="s">
        <v>11</v>
      </c>
      <c r="C4429" t="s">
        <v>119</v>
      </c>
      <c r="D4429" t="s">
        <v>46</v>
      </c>
      <c r="E4429" t="s">
        <v>15</v>
      </c>
      <c r="F4429" t="s">
        <v>34</v>
      </c>
      <c r="G4429" t="s">
        <v>287</v>
      </c>
      <c r="H4429" s="1">
        <v>2022</v>
      </c>
      <c r="I4429" s="2">
        <v>3015</v>
      </c>
      <c r="J4429" s="3">
        <v>6720</v>
      </c>
      <c r="K4429">
        <f>Table1[[#This Row],[Total Revenue + Open]]/Table1[[#This Row],[Qty]]</f>
        <v>2.2288557213930349</v>
      </c>
      <c r="L4429">
        <f>Table1[[#This Row],[Qty]]/Table1[[#This Row],[Total Revenue + Open]]</f>
        <v>0.4486607142857143</v>
      </c>
    </row>
    <row r="4430" spans="1:12">
      <c r="A4430" t="s">
        <v>10</v>
      </c>
      <c r="B4430" t="s">
        <v>11</v>
      </c>
      <c r="C4430" t="s">
        <v>119</v>
      </c>
      <c r="D4430" t="s">
        <v>46</v>
      </c>
      <c r="E4430" t="s">
        <v>19</v>
      </c>
      <c r="F4430" t="s">
        <v>92</v>
      </c>
      <c r="G4430" t="s">
        <v>95</v>
      </c>
      <c r="H4430" s="1">
        <v>2022</v>
      </c>
      <c r="I4430" s="2">
        <v>44500</v>
      </c>
      <c r="J4430" s="3">
        <v>6675</v>
      </c>
      <c r="K4430">
        <f>Table1[[#This Row],[Total Revenue + Open]]/Table1[[#This Row],[Qty]]</f>
        <v>0.15</v>
      </c>
      <c r="L4430">
        <f>Table1[[#This Row],[Total Revenue + Open]]/Table1[[#This Row],[Qty]]</f>
        <v>0.15</v>
      </c>
    </row>
    <row r="4431" spans="1:12">
      <c r="A4431" t="s">
        <v>10</v>
      </c>
      <c r="B4431" t="s">
        <v>11</v>
      </c>
      <c r="C4431" t="s">
        <v>119</v>
      </c>
      <c r="D4431" t="s">
        <v>46</v>
      </c>
      <c r="E4431" t="s">
        <v>15</v>
      </c>
      <c r="F4431" t="s">
        <v>198</v>
      </c>
      <c r="G4431" t="s">
        <v>296</v>
      </c>
      <c r="H4431" s="1">
        <v>2022</v>
      </c>
      <c r="I4431" s="2">
        <v>6030</v>
      </c>
      <c r="J4431" s="3">
        <v>6540</v>
      </c>
      <c r="K4431">
        <f>Table1[[#This Row],[Total Revenue + Open]]/Table1[[#This Row],[Qty]]</f>
        <v>1.0845771144278606</v>
      </c>
      <c r="L4431">
        <f>Table1[[#This Row],[Qty]]/Table1[[#This Row],[Total Revenue + Open]]</f>
        <v>0.92201834862385323</v>
      </c>
    </row>
    <row r="4432" spans="1:12">
      <c r="A4432" t="s">
        <v>10</v>
      </c>
      <c r="B4432" t="s">
        <v>11</v>
      </c>
      <c r="C4432" t="s">
        <v>119</v>
      </c>
      <c r="D4432" t="s">
        <v>46</v>
      </c>
      <c r="E4432" t="s">
        <v>15</v>
      </c>
      <c r="F4432" t="s">
        <v>198</v>
      </c>
      <c r="G4432" t="s">
        <v>296</v>
      </c>
      <c r="H4432" s="1">
        <v>2022</v>
      </c>
      <c r="I4432" s="2">
        <v>6030</v>
      </c>
      <c r="J4432" s="3">
        <v>6540</v>
      </c>
      <c r="K4432">
        <f>Table1[[#This Row],[Total Revenue + Open]]/Table1[[#This Row],[Qty]]</f>
        <v>1.0845771144278606</v>
      </c>
      <c r="L4432">
        <f>Table1[[#This Row],[Qty]]/Table1[[#This Row],[Total Revenue + Open]]</f>
        <v>0.92201834862385323</v>
      </c>
    </row>
    <row r="4433" spans="1:12">
      <c r="A4433" t="s">
        <v>10</v>
      </c>
      <c r="B4433" t="s">
        <v>11</v>
      </c>
      <c r="C4433" t="s">
        <v>119</v>
      </c>
      <c r="D4433" t="s">
        <v>46</v>
      </c>
      <c r="E4433" t="s">
        <v>15</v>
      </c>
      <c r="F4433" t="s">
        <v>72</v>
      </c>
      <c r="G4433" t="s">
        <v>300</v>
      </c>
      <c r="H4433" s="1">
        <v>2022</v>
      </c>
      <c r="I4433" s="2">
        <v>2010</v>
      </c>
      <c r="J4433" s="3">
        <v>6460</v>
      </c>
      <c r="K4433">
        <f>Table1[[#This Row],[Total Revenue + Open]]/Table1[[#This Row],[Qty]]</f>
        <v>3.2139303482587063</v>
      </c>
      <c r="L4433">
        <f>Table1[[#This Row],[Qty]]/Table1[[#This Row],[Total Revenue + Open]]</f>
        <v>0.3111455108359133</v>
      </c>
    </row>
    <row r="4434" spans="1:12">
      <c r="A4434" t="s">
        <v>10</v>
      </c>
      <c r="B4434" t="s">
        <v>11</v>
      </c>
      <c r="C4434" t="s">
        <v>119</v>
      </c>
      <c r="D4434" t="s">
        <v>46</v>
      </c>
      <c r="E4434" t="s">
        <v>15</v>
      </c>
      <c r="F4434" t="s">
        <v>72</v>
      </c>
      <c r="G4434" t="s">
        <v>300</v>
      </c>
      <c r="H4434" s="1">
        <v>2022</v>
      </c>
      <c r="I4434" s="2">
        <v>2010</v>
      </c>
      <c r="J4434" s="3">
        <v>6460</v>
      </c>
      <c r="K4434">
        <f>Table1[[#This Row],[Total Revenue + Open]]/Table1[[#This Row],[Qty]]</f>
        <v>3.2139303482587063</v>
      </c>
      <c r="L4434">
        <f>Table1[[#This Row],[Qty]]/Table1[[#This Row],[Total Revenue + Open]]</f>
        <v>0.3111455108359133</v>
      </c>
    </row>
    <row r="4435" spans="1:12">
      <c r="A4435" t="s">
        <v>10</v>
      </c>
      <c r="B4435" t="s">
        <v>11</v>
      </c>
      <c r="C4435" t="s">
        <v>119</v>
      </c>
      <c r="D4435" t="s">
        <v>46</v>
      </c>
      <c r="E4435" t="s">
        <v>15</v>
      </c>
      <c r="F4435" t="s">
        <v>72</v>
      </c>
      <c r="G4435" t="s">
        <v>302</v>
      </c>
      <c r="H4435" s="1">
        <v>2022</v>
      </c>
      <c r="I4435" s="2">
        <v>2010</v>
      </c>
      <c r="J4435" s="3">
        <v>6460</v>
      </c>
      <c r="K4435">
        <f>Table1[[#This Row],[Total Revenue + Open]]/Table1[[#This Row],[Qty]]</f>
        <v>3.2139303482587063</v>
      </c>
      <c r="L4435">
        <f>Table1[[#This Row],[Qty]]/Table1[[#This Row],[Total Revenue + Open]]</f>
        <v>0.3111455108359133</v>
      </c>
    </row>
    <row r="4436" spans="1:12">
      <c r="A4436" t="s">
        <v>10</v>
      </c>
      <c r="B4436" t="s">
        <v>11</v>
      </c>
      <c r="C4436" t="s">
        <v>119</v>
      </c>
      <c r="D4436" t="s">
        <v>46</v>
      </c>
      <c r="E4436" t="s">
        <v>15</v>
      </c>
      <c r="F4436" t="s">
        <v>72</v>
      </c>
      <c r="G4436" t="s">
        <v>302</v>
      </c>
      <c r="H4436" s="1">
        <v>2022</v>
      </c>
      <c r="I4436" s="2">
        <v>2010</v>
      </c>
      <c r="J4436" s="3">
        <v>6460</v>
      </c>
      <c r="K4436">
        <f>Table1[[#This Row],[Total Revenue + Open]]/Table1[[#This Row],[Qty]]</f>
        <v>3.2139303482587063</v>
      </c>
      <c r="L4436">
        <f>Table1[[#This Row],[Qty]]/Table1[[#This Row],[Total Revenue + Open]]</f>
        <v>0.3111455108359133</v>
      </c>
    </row>
    <row r="4437" spans="1:12">
      <c r="A4437" t="s">
        <v>10</v>
      </c>
      <c r="B4437" t="s">
        <v>11</v>
      </c>
      <c r="C4437" t="s">
        <v>119</v>
      </c>
      <c r="D4437" t="s">
        <v>46</v>
      </c>
      <c r="E4437" t="s">
        <v>19</v>
      </c>
      <c r="F4437" t="s">
        <v>92</v>
      </c>
      <c r="G4437" t="s">
        <v>108</v>
      </c>
      <c r="H4437" s="1">
        <v>2022</v>
      </c>
      <c r="I4437" s="2">
        <v>44000</v>
      </c>
      <c r="J4437" s="3">
        <v>6160</v>
      </c>
      <c r="K4437">
        <f>Table1[[#This Row],[Total Revenue + Open]]/Table1[[#This Row],[Qty]]</f>
        <v>0.14000000000000001</v>
      </c>
      <c r="L4437">
        <f>Table1[[#This Row],[Total Revenue + Open]]/Table1[[#This Row],[Qty]]</f>
        <v>0.14000000000000001</v>
      </c>
    </row>
    <row r="4438" spans="1:12">
      <c r="A4438" t="s">
        <v>10</v>
      </c>
      <c r="B4438" t="s">
        <v>11</v>
      </c>
      <c r="C4438" t="s">
        <v>119</v>
      </c>
      <c r="D4438" t="s">
        <v>46</v>
      </c>
      <c r="E4438" t="s">
        <v>19</v>
      </c>
      <c r="F4438" t="s">
        <v>40</v>
      </c>
      <c r="G4438" t="s">
        <v>304</v>
      </c>
      <c r="H4438" s="1">
        <v>2017</v>
      </c>
      <c r="I4438" s="2">
        <v>0</v>
      </c>
      <c r="J4438" s="3">
        <v>0</v>
      </c>
      <c r="K4438" t="e">
        <f>Table1[[#This Row],[Total Revenue + Open]]/Table1[[#This Row],[Qty]]</f>
        <v>#DIV/0!</v>
      </c>
      <c r="L4438" t="e">
        <f>Table1[[#This Row],[Total Revenue + Open]]/Table1[[#This Row],[Qty]]</f>
        <v>#DIV/0!</v>
      </c>
    </row>
    <row r="4439" spans="1:12">
      <c r="A4439" t="s">
        <v>10</v>
      </c>
      <c r="B4439" t="s">
        <v>11</v>
      </c>
      <c r="C4439" t="s">
        <v>119</v>
      </c>
      <c r="D4439" t="s">
        <v>46</v>
      </c>
      <c r="E4439" t="s">
        <v>19</v>
      </c>
      <c r="F4439" t="s">
        <v>40</v>
      </c>
      <c r="G4439" t="s">
        <v>304</v>
      </c>
      <c r="H4439" s="1">
        <v>2017</v>
      </c>
      <c r="I4439" s="2">
        <v>16000</v>
      </c>
      <c r="J4439" s="3">
        <v>2320</v>
      </c>
      <c r="K4439">
        <f>Table1[[#This Row],[Total Revenue + Open]]/Table1[[#This Row],[Qty]]</f>
        <v>0.14499999999999999</v>
      </c>
      <c r="L4439">
        <f>Table1[[#This Row],[Total Revenue + Open]]/Table1[[#This Row],[Qty]]</f>
        <v>0.14499999999999999</v>
      </c>
    </row>
    <row r="4440" spans="1:12">
      <c r="A4440" t="s">
        <v>10</v>
      </c>
      <c r="B4440" t="s">
        <v>11</v>
      </c>
      <c r="C4440" t="s">
        <v>119</v>
      </c>
      <c r="D4440" t="s">
        <v>46</v>
      </c>
      <c r="E4440" t="s">
        <v>19</v>
      </c>
      <c r="F4440" t="s">
        <v>40</v>
      </c>
      <c r="G4440" t="s">
        <v>304</v>
      </c>
      <c r="H4440" s="1">
        <v>2017</v>
      </c>
      <c r="I4440" s="2">
        <v>46000</v>
      </c>
      <c r="J4440" s="3">
        <v>6670</v>
      </c>
      <c r="K4440">
        <f>Table1[[#This Row],[Total Revenue + Open]]/Table1[[#This Row],[Qty]]</f>
        <v>0.14499999999999999</v>
      </c>
      <c r="L4440">
        <f>Table1[[#This Row],[Total Revenue + Open]]/Table1[[#This Row],[Qty]]</f>
        <v>0.14499999999999999</v>
      </c>
    </row>
    <row r="4441" spans="1:12">
      <c r="A4441" t="s">
        <v>10</v>
      </c>
      <c r="B4441" t="s">
        <v>11</v>
      </c>
      <c r="C4441" t="s">
        <v>119</v>
      </c>
      <c r="D4441" t="s">
        <v>46</v>
      </c>
      <c r="E4441" t="s">
        <v>19</v>
      </c>
      <c r="F4441" t="s">
        <v>40</v>
      </c>
      <c r="G4441" t="s">
        <v>304</v>
      </c>
      <c r="H4441" s="1">
        <v>2017</v>
      </c>
      <c r="I4441" s="2">
        <v>0</v>
      </c>
      <c r="J4441" s="3">
        <v>0</v>
      </c>
      <c r="K4441" t="e">
        <f>Table1[[#This Row],[Total Revenue + Open]]/Table1[[#This Row],[Qty]]</f>
        <v>#DIV/0!</v>
      </c>
      <c r="L4441" t="e">
        <f>Table1[[#This Row],[Total Revenue + Open]]/Table1[[#This Row],[Qty]]</f>
        <v>#DIV/0!</v>
      </c>
    </row>
    <row r="4442" spans="1:12">
      <c r="A4442" t="s">
        <v>10</v>
      </c>
      <c r="B4442" t="s">
        <v>11</v>
      </c>
      <c r="C4442" t="s">
        <v>119</v>
      </c>
      <c r="D4442" t="s">
        <v>46</v>
      </c>
      <c r="E4442" t="s">
        <v>19</v>
      </c>
      <c r="F4442" t="s">
        <v>40</v>
      </c>
      <c r="G4442" t="s">
        <v>304</v>
      </c>
      <c r="H4442" s="1">
        <v>2017</v>
      </c>
      <c r="I4442" s="2">
        <v>15400</v>
      </c>
      <c r="J4442" s="3">
        <v>2233</v>
      </c>
      <c r="K4442">
        <f>Table1[[#This Row],[Total Revenue + Open]]/Table1[[#This Row],[Qty]]</f>
        <v>0.14499999999999999</v>
      </c>
      <c r="L4442">
        <f>Table1[[#This Row],[Total Revenue + Open]]/Table1[[#This Row],[Qty]]</f>
        <v>0.14499999999999999</v>
      </c>
    </row>
    <row r="4443" spans="1:12">
      <c r="A4443" t="s">
        <v>10</v>
      </c>
      <c r="B4443" t="s">
        <v>11</v>
      </c>
      <c r="C4443" t="s">
        <v>119</v>
      </c>
      <c r="D4443" t="s">
        <v>46</v>
      </c>
      <c r="E4443" t="s">
        <v>19</v>
      </c>
      <c r="F4443" t="s">
        <v>40</v>
      </c>
      <c r="G4443" t="s">
        <v>304</v>
      </c>
      <c r="H4443" s="1">
        <v>2017</v>
      </c>
      <c r="I4443" s="2">
        <v>29300</v>
      </c>
      <c r="J4443" s="3">
        <v>4248.5</v>
      </c>
      <c r="K4443">
        <f>Table1[[#This Row],[Total Revenue + Open]]/Table1[[#This Row],[Qty]]</f>
        <v>0.14499999999999999</v>
      </c>
      <c r="L4443">
        <f>Table1[[#This Row],[Total Revenue + Open]]/Table1[[#This Row],[Qty]]</f>
        <v>0.14499999999999999</v>
      </c>
    </row>
    <row r="4444" spans="1:12">
      <c r="A4444" t="s">
        <v>10</v>
      </c>
      <c r="B4444" t="s">
        <v>11</v>
      </c>
      <c r="C4444" t="s">
        <v>119</v>
      </c>
      <c r="D4444" t="s">
        <v>46</v>
      </c>
      <c r="E4444" t="s">
        <v>19</v>
      </c>
      <c r="F4444" t="s">
        <v>40</v>
      </c>
      <c r="G4444" t="s">
        <v>304</v>
      </c>
      <c r="H4444" s="1">
        <v>2017</v>
      </c>
      <c r="I4444" s="2">
        <v>27500</v>
      </c>
      <c r="J4444" s="3">
        <v>3987.5</v>
      </c>
      <c r="K4444">
        <f>Table1[[#This Row],[Total Revenue + Open]]/Table1[[#This Row],[Qty]]</f>
        <v>0.14499999999999999</v>
      </c>
      <c r="L4444">
        <f>Table1[[#This Row],[Total Revenue + Open]]/Table1[[#This Row],[Qty]]</f>
        <v>0.14499999999999999</v>
      </c>
    </row>
    <row r="4445" spans="1:12">
      <c r="A4445" t="s">
        <v>10</v>
      </c>
      <c r="B4445" t="s">
        <v>11</v>
      </c>
      <c r="C4445" t="s">
        <v>119</v>
      </c>
      <c r="D4445" t="s">
        <v>46</v>
      </c>
      <c r="E4445" t="s">
        <v>19</v>
      </c>
      <c r="F4445" t="s">
        <v>40</v>
      </c>
      <c r="G4445" t="s">
        <v>304</v>
      </c>
      <c r="H4445" s="1">
        <v>2017</v>
      </c>
      <c r="I4445" s="2">
        <v>12300</v>
      </c>
      <c r="J4445" s="3">
        <v>1783.5</v>
      </c>
      <c r="K4445">
        <f>Table1[[#This Row],[Total Revenue + Open]]/Table1[[#This Row],[Qty]]</f>
        <v>0.14499999999999999</v>
      </c>
      <c r="L4445">
        <f>Table1[[#This Row],[Total Revenue + Open]]/Table1[[#This Row],[Qty]]</f>
        <v>0.14499999999999999</v>
      </c>
    </row>
    <row r="4446" spans="1:12">
      <c r="A4446" t="s">
        <v>10</v>
      </c>
      <c r="B4446" t="s">
        <v>11</v>
      </c>
      <c r="C4446" t="s">
        <v>119</v>
      </c>
      <c r="D4446" t="s">
        <v>46</v>
      </c>
      <c r="E4446" t="s">
        <v>19</v>
      </c>
      <c r="F4446" t="s">
        <v>40</v>
      </c>
      <c r="G4446" t="s">
        <v>304</v>
      </c>
      <c r="H4446" s="1">
        <v>2017</v>
      </c>
      <c r="I4446" s="2">
        <v>19000</v>
      </c>
      <c r="J4446" s="3">
        <v>2755</v>
      </c>
      <c r="K4446">
        <f>Table1[[#This Row],[Total Revenue + Open]]/Table1[[#This Row],[Qty]]</f>
        <v>0.14499999999999999</v>
      </c>
      <c r="L4446">
        <f>Table1[[#This Row],[Total Revenue + Open]]/Table1[[#This Row],[Qty]]</f>
        <v>0.14499999999999999</v>
      </c>
    </row>
    <row r="4447" spans="1:12">
      <c r="A4447" t="s">
        <v>10</v>
      </c>
      <c r="B4447" t="s">
        <v>11</v>
      </c>
      <c r="C4447" t="s">
        <v>119</v>
      </c>
      <c r="D4447" t="s">
        <v>46</v>
      </c>
      <c r="E4447" t="s">
        <v>19</v>
      </c>
      <c r="F4447" t="s">
        <v>40</v>
      </c>
      <c r="G4447" t="s">
        <v>304</v>
      </c>
      <c r="H4447" s="1">
        <v>2017</v>
      </c>
      <c r="I4447" s="2">
        <v>21800</v>
      </c>
      <c r="J4447" s="3">
        <v>3161</v>
      </c>
      <c r="K4447">
        <f>Table1[[#This Row],[Total Revenue + Open]]/Table1[[#This Row],[Qty]]</f>
        <v>0.14499999999999999</v>
      </c>
      <c r="L4447">
        <f>Table1[[#This Row],[Total Revenue + Open]]/Table1[[#This Row],[Qty]]</f>
        <v>0.14499999999999999</v>
      </c>
    </row>
    <row r="4448" spans="1:12">
      <c r="A4448" t="s">
        <v>10</v>
      </c>
      <c r="B4448" t="s">
        <v>11</v>
      </c>
      <c r="C4448" t="s">
        <v>119</v>
      </c>
      <c r="D4448" t="s">
        <v>46</v>
      </c>
      <c r="E4448" t="s">
        <v>19</v>
      </c>
      <c r="F4448" t="s">
        <v>40</v>
      </c>
      <c r="G4448" t="s">
        <v>304</v>
      </c>
      <c r="H4448" s="1">
        <v>2017</v>
      </c>
      <c r="I4448" s="2">
        <v>5000</v>
      </c>
      <c r="J4448" s="3">
        <v>725</v>
      </c>
      <c r="K4448">
        <f>Table1[[#This Row],[Total Revenue + Open]]/Table1[[#This Row],[Qty]]</f>
        <v>0.14499999999999999</v>
      </c>
      <c r="L4448">
        <f>Table1[[#This Row],[Total Revenue + Open]]/Table1[[#This Row],[Qty]]</f>
        <v>0.14499999999999999</v>
      </c>
    </row>
    <row r="4449" spans="1:12">
      <c r="A4449" t="s">
        <v>10</v>
      </c>
      <c r="B4449" t="s">
        <v>11</v>
      </c>
      <c r="C4449" t="s">
        <v>119</v>
      </c>
      <c r="D4449" t="s">
        <v>46</v>
      </c>
      <c r="E4449" t="s">
        <v>19</v>
      </c>
      <c r="F4449" t="s">
        <v>40</v>
      </c>
      <c r="G4449" t="s">
        <v>304</v>
      </c>
      <c r="H4449" s="1">
        <v>2018</v>
      </c>
      <c r="I4449" s="2">
        <v>5500</v>
      </c>
      <c r="J4449" s="3">
        <v>797.5</v>
      </c>
      <c r="K4449">
        <f>Table1[[#This Row],[Total Revenue + Open]]/Table1[[#This Row],[Qty]]</f>
        <v>0.14499999999999999</v>
      </c>
      <c r="L4449">
        <f>Table1[[#This Row],[Total Revenue + Open]]/Table1[[#This Row],[Qty]]</f>
        <v>0.14499999999999999</v>
      </c>
    </row>
    <row r="4450" spans="1:12">
      <c r="A4450" t="s">
        <v>10</v>
      </c>
      <c r="B4450" t="s">
        <v>11</v>
      </c>
      <c r="C4450" t="s">
        <v>119</v>
      </c>
      <c r="D4450" t="s">
        <v>46</v>
      </c>
      <c r="E4450" t="s">
        <v>19</v>
      </c>
      <c r="F4450" t="s">
        <v>40</v>
      </c>
      <c r="G4450" t="s">
        <v>304</v>
      </c>
      <c r="H4450" s="1">
        <v>2018</v>
      </c>
      <c r="I4450" s="2">
        <v>179000</v>
      </c>
      <c r="J4450" s="3">
        <v>25955</v>
      </c>
      <c r="K4450">
        <f>Table1[[#This Row],[Total Revenue + Open]]/Table1[[#This Row],[Qty]]</f>
        <v>0.14499999999999999</v>
      </c>
      <c r="L4450">
        <f>Table1[[#This Row],[Total Revenue + Open]]/Table1[[#This Row],[Qty]]</f>
        <v>0.14499999999999999</v>
      </c>
    </row>
    <row r="4451" spans="1:12">
      <c r="A4451" t="s">
        <v>10</v>
      </c>
      <c r="B4451" t="s">
        <v>11</v>
      </c>
      <c r="C4451" t="s">
        <v>119</v>
      </c>
      <c r="D4451" t="s">
        <v>46</v>
      </c>
      <c r="E4451" t="s">
        <v>19</v>
      </c>
      <c r="F4451" t="s">
        <v>40</v>
      </c>
      <c r="G4451" t="s">
        <v>304</v>
      </c>
      <c r="H4451" s="1">
        <v>2018</v>
      </c>
      <c r="I4451" s="2">
        <v>31500</v>
      </c>
      <c r="J4451" s="3">
        <v>4567.5</v>
      </c>
      <c r="K4451">
        <f>Table1[[#This Row],[Total Revenue + Open]]/Table1[[#This Row],[Qty]]</f>
        <v>0.14499999999999999</v>
      </c>
      <c r="L4451">
        <f>Table1[[#This Row],[Total Revenue + Open]]/Table1[[#This Row],[Qty]]</f>
        <v>0.14499999999999999</v>
      </c>
    </row>
    <row r="4452" spans="1:12">
      <c r="A4452" t="s">
        <v>10</v>
      </c>
      <c r="B4452" t="s">
        <v>11</v>
      </c>
      <c r="C4452" t="s">
        <v>119</v>
      </c>
      <c r="D4452" t="s">
        <v>46</v>
      </c>
      <c r="E4452" t="s">
        <v>19</v>
      </c>
      <c r="F4452" t="s">
        <v>40</v>
      </c>
      <c r="G4452" t="s">
        <v>304</v>
      </c>
      <c r="H4452" s="1">
        <v>2018</v>
      </c>
      <c r="I4452" s="2">
        <v>12000</v>
      </c>
      <c r="J4452" s="3">
        <v>1740</v>
      </c>
      <c r="K4452">
        <f>Table1[[#This Row],[Total Revenue + Open]]/Table1[[#This Row],[Qty]]</f>
        <v>0.14499999999999999</v>
      </c>
      <c r="L4452">
        <f>Table1[[#This Row],[Total Revenue + Open]]/Table1[[#This Row],[Qty]]</f>
        <v>0.14499999999999999</v>
      </c>
    </row>
    <row r="4453" spans="1:12">
      <c r="A4453" t="s">
        <v>10</v>
      </c>
      <c r="B4453" t="s">
        <v>11</v>
      </c>
      <c r="C4453" t="s">
        <v>119</v>
      </c>
      <c r="D4453" t="s">
        <v>46</v>
      </c>
      <c r="E4453" t="s">
        <v>19</v>
      </c>
      <c r="F4453" t="s">
        <v>40</v>
      </c>
      <c r="G4453" t="s">
        <v>304</v>
      </c>
      <c r="H4453" s="1">
        <v>2018</v>
      </c>
      <c r="I4453" s="2">
        <v>42000</v>
      </c>
      <c r="J4453" s="3">
        <v>6090</v>
      </c>
      <c r="K4453">
        <f>Table1[[#This Row],[Total Revenue + Open]]/Table1[[#This Row],[Qty]]</f>
        <v>0.14499999999999999</v>
      </c>
      <c r="L4453">
        <f>Table1[[#This Row],[Total Revenue + Open]]/Table1[[#This Row],[Qty]]</f>
        <v>0.14499999999999999</v>
      </c>
    </row>
    <row r="4454" spans="1:12">
      <c r="A4454" t="s">
        <v>10</v>
      </c>
      <c r="B4454" t="s">
        <v>11</v>
      </c>
      <c r="C4454" t="s">
        <v>119</v>
      </c>
      <c r="D4454" t="s">
        <v>46</v>
      </c>
      <c r="E4454" t="s">
        <v>19</v>
      </c>
      <c r="F4454" t="s">
        <v>40</v>
      </c>
      <c r="G4454" t="s">
        <v>304</v>
      </c>
      <c r="H4454" s="1">
        <v>2018</v>
      </c>
      <c r="I4454" s="2">
        <v>37000</v>
      </c>
      <c r="J4454" s="3">
        <v>5365</v>
      </c>
      <c r="K4454">
        <f>Table1[[#This Row],[Total Revenue + Open]]/Table1[[#This Row],[Qty]]</f>
        <v>0.14499999999999999</v>
      </c>
      <c r="L4454">
        <f>Table1[[#This Row],[Total Revenue + Open]]/Table1[[#This Row],[Qty]]</f>
        <v>0.14499999999999999</v>
      </c>
    </row>
    <row r="4455" spans="1:12">
      <c r="A4455" t="s">
        <v>10</v>
      </c>
      <c r="B4455" t="s">
        <v>11</v>
      </c>
      <c r="C4455" t="s">
        <v>119</v>
      </c>
      <c r="D4455" t="s">
        <v>46</v>
      </c>
      <c r="E4455" t="s">
        <v>19</v>
      </c>
      <c r="F4455" t="s">
        <v>40</v>
      </c>
      <c r="G4455" t="s">
        <v>231</v>
      </c>
      <c r="H4455" s="1">
        <v>2017</v>
      </c>
      <c r="I4455" s="2">
        <v>0</v>
      </c>
      <c r="J4455" s="3">
        <v>0</v>
      </c>
      <c r="K4455" t="e">
        <f>Table1[[#This Row],[Total Revenue + Open]]/Table1[[#This Row],[Qty]]</f>
        <v>#DIV/0!</v>
      </c>
      <c r="L4455" t="e">
        <f>Table1[[#This Row],[Total Revenue + Open]]/Table1[[#This Row],[Qty]]</f>
        <v>#DIV/0!</v>
      </c>
    </row>
    <row r="4456" spans="1:12">
      <c r="A4456" t="s">
        <v>10</v>
      </c>
      <c r="B4456" t="s">
        <v>11</v>
      </c>
      <c r="C4456" t="s">
        <v>119</v>
      </c>
      <c r="D4456" t="s">
        <v>46</v>
      </c>
      <c r="E4456" t="s">
        <v>19</v>
      </c>
      <c r="F4456" t="s">
        <v>40</v>
      </c>
      <c r="G4456" t="s">
        <v>231</v>
      </c>
      <c r="H4456" s="1">
        <v>2017</v>
      </c>
      <c r="I4456" s="2">
        <v>11500</v>
      </c>
      <c r="J4456" s="3">
        <v>2127.5</v>
      </c>
      <c r="K4456">
        <f>Table1[[#This Row],[Total Revenue + Open]]/Table1[[#This Row],[Qty]]</f>
        <v>0.185</v>
      </c>
      <c r="L4456">
        <f>Table1[[#This Row],[Total Revenue + Open]]/Table1[[#This Row],[Qty]]</f>
        <v>0.185</v>
      </c>
    </row>
    <row r="4457" spans="1:12">
      <c r="A4457" t="s">
        <v>10</v>
      </c>
      <c r="B4457" t="s">
        <v>11</v>
      </c>
      <c r="C4457" t="s">
        <v>119</v>
      </c>
      <c r="D4457" t="s">
        <v>46</v>
      </c>
      <c r="E4457" t="s">
        <v>19</v>
      </c>
      <c r="F4457" t="s">
        <v>40</v>
      </c>
      <c r="G4457" t="s">
        <v>231</v>
      </c>
      <c r="H4457" s="1">
        <v>2017</v>
      </c>
      <c r="I4457" s="2">
        <v>2400</v>
      </c>
      <c r="J4457" s="3">
        <v>444</v>
      </c>
      <c r="K4457">
        <f>Table1[[#This Row],[Total Revenue + Open]]/Table1[[#This Row],[Qty]]</f>
        <v>0.185</v>
      </c>
      <c r="L4457">
        <f>Table1[[#This Row],[Total Revenue + Open]]/Table1[[#This Row],[Qty]]</f>
        <v>0.185</v>
      </c>
    </row>
    <row r="4458" spans="1:12">
      <c r="A4458" t="s">
        <v>10</v>
      </c>
      <c r="B4458" t="s">
        <v>11</v>
      </c>
      <c r="C4458" t="s">
        <v>119</v>
      </c>
      <c r="D4458" t="s">
        <v>46</v>
      </c>
      <c r="E4458" t="s">
        <v>19</v>
      </c>
      <c r="F4458" t="s">
        <v>40</v>
      </c>
      <c r="G4458" t="s">
        <v>231</v>
      </c>
      <c r="H4458" s="1">
        <v>2017</v>
      </c>
      <c r="I4458" s="2">
        <v>2800</v>
      </c>
      <c r="J4458" s="3">
        <v>518</v>
      </c>
      <c r="K4458">
        <f>Table1[[#This Row],[Total Revenue + Open]]/Table1[[#This Row],[Qty]]</f>
        <v>0.185</v>
      </c>
      <c r="L4458">
        <f>Table1[[#This Row],[Total Revenue + Open]]/Table1[[#This Row],[Qty]]</f>
        <v>0.185</v>
      </c>
    </row>
    <row r="4459" spans="1:12">
      <c r="A4459" t="s">
        <v>10</v>
      </c>
      <c r="B4459" t="s">
        <v>11</v>
      </c>
      <c r="C4459" t="s">
        <v>119</v>
      </c>
      <c r="D4459" t="s">
        <v>46</v>
      </c>
      <c r="E4459" t="s">
        <v>19</v>
      </c>
      <c r="F4459" t="s">
        <v>40</v>
      </c>
      <c r="G4459" t="s">
        <v>231</v>
      </c>
      <c r="H4459" s="1">
        <v>2018</v>
      </c>
      <c r="I4459" s="2">
        <v>10000</v>
      </c>
      <c r="J4459" s="3">
        <v>1850</v>
      </c>
      <c r="K4459">
        <f>Table1[[#This Row],[Total Revenue + Open]]/Table1[[#This Row],[Qty]]</f>
        <v>0.185</v>
      </c>
      <c r="L4459">
        <f>Table1[[#This Row],[Total Revenue + Open]]/Table1[[#This Row],[Qty]]</f>
        <v>0.185</v>
      </c>
    </row>
    <row r="4460" spans="1:12">
      <c r="A4460" t="s">
        <v>10</v>
      </c>
      <c r="B4460" t="s">
        <v>11</v>
      </c>
      <c r="C4460" t="s">
        <v>119</v>
      </c>
      <c r="D4460" t="s">
        <v>46</v>
      </c>
      <c r="E4460" t="s">
        <v>19</v>
      </c>
      <c r="F4460" t="s">
        <v>40</v>
      </c>
      <c r="G4460" t="s">
        <v>305</v>
      </c>
      <c r="H4460" s="1">
        <v>2019</v>
      </c>
      <c r="I4460" s="2">
        <v>3000</v>
      </c>
      <c r="J4460" s="3">
        <v>405</v>
      </c>
      <c r="K4460">
        <f>Table1[[#This Row],[Total Revenue + Open]]/Table1[[#This Row],[Qty]]</f>
        <v>0.13500000000000001</v>
      </c>
      <c r="L4460">
        <f>Table1[[#This Row],[Total Revenue + Open]]/Table1[[#This Row],[Qty]]</f>
        <v>0.13500000000000001</v>
      </c>
    </row>
    <row r="4461" spans="1:12">
      <c r="A4461" t="s">
        <v>10</v>
      </c>
      <c r="B4461" t="s">
        <v>11</v>
      </c>
      <c r="C4461" t="s">
        <v>119</v>
      </c>
      <c r="D4461" t="s">
        <v>46</v>
      </c>
      <c r="E4461" t="s">
        <v>19</v>
      </c>
      <c r="F4461" t="s">
        <v>40</v>
      </c>
      <c r="G4461" t="s">
        <v>305</v>
      </c>
      <c r="H4461" s="1">
        <v>2020</v>
      </c>
      <c r="I4461" s="2">
        <v>2000</v>
      </c>
      <c r="J4461" s="3">
        <v>270</v>
      </c>
      <c r="K4461">
        <f>Table1[[#This Row],[Total Revenue + Open]]/Table1[[#This Row],[Qty]]</f>
        <v>0.13500000000000001</v>
      </c>
      <c r="L4461">
        <f>Table1[[#This Row],[Total Revenue + Open]]/Table1[[#This Row],[Qty]]</f>
        <v>0.13500000000000001</v>
      </c>
    </row>
    <row r="4462" spans="1:12">
      <c r="A4462" t="s">
        <v>10</v>
      </c>
      <c r="B4462" t="s">
        <v>11</v>
      </c>
      <c r="C4462" t="s">
        <v>119</v>
      </c>
      <c r="D4462" t="s">
        <v>46</v>
      </c>
      <c r="E4462" t="s">
        <v>19</v>
      </c>
      <c r="F4462" t="s">
        <v>40</v>
      </c>
      <c r="G4462" t="s">
        <v>305</v>
      </c>
      <c r="H4462" s="1">
        <v>2020</v>
      </c>
      <c r="I4462" s="2">
        <v>3000</v>
      </c>
      <c r="J4462" s="3">
        <v>405</v>
      </c>
      <c r="K4462">
        <f>Table1[[#This Row],[Total Revenue + Open]]/Table1[[#This Row],[Qty]]</f>
        <v>0.13500000000000001</v>
      </c>
      <c r="L4462">
        <f>Table1[[#This Row],[Total Revenue + Open]]/Table1[[#This Row],[Qty]]</f>
        <v>0.13500000000000001</v>
      </c>
    </row>
    <row r="4463" spans="1:12">
      <c r="A4463" t="s">
        <v>10</v>
      </c>
      <c r="B4463" t="s">
        <v>11</v>
      </c>
      <c r="C4463" t="s">
        <v>119</v>
      </c>
      <c r="D4463" t="s">
        <v>46</v>
      </c>
      <c r="E4463" t="s">
        <v>19</v>
      </c>
      <c r="F4463" t="s">
        <v>40</v>
      </c>
      <c r="G4463" t="s">
        <v>306</v>
      </c>
      <c r="H4463" s="1">
        <v>2017</v>
      </c>
      <c r="I4463" s="2">
        <v>1000</v>
      </c>
      <c r="J4463" s="3">
        <v>130</v>
      </c>
      <c r="K4463">
        <f>Table1[[#This Row],[Total Revenue + Open]]/Table1[[#This Row],[Qty]]</f>
        <v>0.13</v>
      </c>
      <c r="L4463">
        <f>Table1[[#This Row],[Total Revenue + Open]]/Table1[[#This Row],[Qty]]</f>
        <v>0.13</v>
      </c>
    </row>
    <row r="4464" spans="1:12">
      <c r="A4464" t="s">
        <v>10</v>
      </c>
      <c r="B4464" t="s">
        <v>11</v>
      </c>
      <c r="C4464" t="s">
        <v>119</v>
      </c>
      <c r="D4464" t="s">
        <v>46</v>
      </c>
      <c r="E4464" t="s">
        <v>19</v>
      </c>
      <c r="F4464" t="s">
        <v>40</v>
      </c>
      <c r="G4464" t="s">
        <v>306</v>
      </c>
      <c r="H4464" s="1">
        <v>2017</v>
      </c>
      <c r="I4464" s="2">
        <v>1000</v>
      </c>
      <c r="J4464" s="3">
        <v>130</v>
      </c>
      <c r="K4464">
        <f>Table1[[#This Row],[Total Revenue + Open]]/Table1[[#This Row],[Qty]]</f>
        <v>0.13</v>
      </c>
      <c r="L4464">
        <f>Table1[[#This Row],[Total Revenue + Open]]/Table1[[#This Row],[Qty]]</f>
        <v>0.13</v>
      </c>
    </row>
    <row r="4465" spans="1:12">
      <c r="A4465" t="s">
        <v>10</v>
      </c>
      <c r="B4465" t="s">
        <v>11</v>
      </c>
      <c r="C4465" t="s">
        <v>119</v>
      </c>
      <c r="D4465" t="s">
        <v>46</v>
      </c>
      <c r="E4465" t="s">
        <v>19</v>
      </c>
      <c r="F4465" t="s">
        <v>40</v>
      </c>
      <c r="G4465" t="s">
        <v>306</v>
      </c>
      <c r="H4465" s="1">
        <v>2017</v>
      </c>
      <c r="I4465" s="2">
        <v>18800</v>
      </c>
      <c r="J4465" s="3">
        <v>2444</v>
      </c>
      <c r="K4465">
        <f>Table1[[#This Row],[Total Revenue + Open]]/Table1[[#This Row],[Qty]]</f>
        <v>0.13</v>
      </c>
      <c r="L4465">
        <f>Table1[[#This Row],[Total Revenue + Open]]/Table1[[#This Row],[Qty]]</f>
        <v>0.13</v>
      </c>
    </row>
    <row r="4466" spans="1:12">
      <c r="A4466" t="s">
        <v>10</v>
      </c>
      <c r="B4466" t="s">
        <v>11</v>
      </c>
      <c r="C4466" t="s">
        <v>119</v>
      </c>
      <c r="D4466" t="s">
        <v>46</v>
      </c>
      <c r="E4466" t="s">
        <v>19</v>
      </c>
      <c r="F4466" t="s">
        <v>40</v>
      </c>
      <c r="G4466" t="s">
        <v>306</v>
      </c>
      <c r="H4466" s="1">
        <v>2017</v>
      </c>
      <c r="I4466" s="2">
        <v>19500</v>
      </c>
      <c r="J4466" s="3">
        <v>2535</v>
      </c>
      <c r="K4466">
        <f>Table1[[#This Row],[Total Revenue + Open]]/Table1[[#This Row],[Qty]]</f>
        <v>0.13</v>
      </c>
      <c r="L4466">
        <f>Table1[[#This Row],[Total Revenue + Open]]/Table1[[#This Row],[Qty]]</f>
        <v>0.13</v>
      </c>
    </row>
    <row r="4467" spans="1:12">
      <c r="A4467" t="s">
        <v>10</v>
      </c>
      <c r="B4467" t="s">
        <v>11</v>
      </c>
      <c r="C4467" t="s">
        <v>119</v>
      </c>
      <c r="D4467" t="s">
        <v>46</v>
      </c>
      <c r="E4467" t="s">
        <v>19</v>
      </c>
      <c r="F4467" t="s">
        <v>40</v>
      </c>
      <c r="G4467" t="s">
        <v>306</v>
      </c>
      <c r="H4467" s="1">
        <v>2017</v>
      </c>
      <c r="I4467" s="2">
        <v>169400</v>
      </c>
      <c r="J4467" s="3">
        <v>22022</v>
      </c>
      <c r="K4467">
        <f>Table1[[#This Row],[Total Revenue + Open]]/Table1[[#This Row],[Qty]]</f>
        <v>0.13</v>
      </c>
      <c r="L4467">
        <f>Table1[[#This Row],[Total Revenue + Open]]/Table1[[#This Row],[Qty]]</f>
        <v>0.13</v>
      </c>
    </row>
    <row r="4468" spans="1:12">
      <c r="A4468" t="s">
        <v>10</v>
      </c>
      <c r="B4468" t="s">
        <v>11</v>
      </c>
      <c r="C4468" t="s">
        <v>119</v>
      </c>
      <c r="D4468" t="s">
        <v>46</v>
      </c>
      <c r="E4468" t="s">
        <v>19</v>
      </c>
      <c r="F4468" t="s">
        <v>40</v>
      </c>
      <c r="G4468" t="s">
        <v>306</v>
      </c>
      <c r="H4468" s="1">
        <v>2017</v>
      </c>
      <c r="I4468" s="2">
        <v>158500</v>
      </c>
      <c r="J4468" s="3">
        <v>20605</v>
      </c>
      <c r="K4468">
        <f>Table1[[#This Row],[Total Revenue + Open]]/Table1[[#This Row],[Qty]]</f>
        <v>0.13</v>
      </c>
      <c r="L4468">
        <f>Table1[[#This Row],[Total Revenue + Open]]/Table1[[#This Row],[Qty]]</f>
        <v>0.13</v>
      </c>
    </row>
    <row r="4469" spans="1:12">
      <c r="A4469" t="s">
        <v>10</v>
      </c>
      <c r="B4469" t="s">
        <v>11</v>
      </c>
      <c r="C4469" t="s">
        <v>119</v>
      </c>
      <c r="D4469" t="s">
        <v>46</v>
      </c>
      <c r="E4469" t="s">
        <v>19</v>
      </c>
      <c r="F4469" t="s">
        <v>40</v>
      </c>
      <c r="G4469" t="s">
        <v>306</v>
      </c>
      <c r="H4469" s="1">
        <v>2018</v>
      </c>
      <c r="I4469" s="2">
        <v>39500</v>
      </c>
      <c r="J4469" s="3">
        <v>5135</v>
      </c>
      <c r="K4469">
        <f>Table1[[#This Row],[Total Revenue + Open]]/Table1[[#This Row],[Qty]]</f>
        <v>0.13</v>
      </c>
      <c r="L4469">
        <f>Table1[[#This Row],[Total Revenue + Open]]/Table1[[#This Row],[Qty]]</f>
        <v>0.13</v>
      </c>
    </row>
    <row r="4470" spans="1:12">
      <c r="A4470" t="s">
        <v>10</v>
      </c>
      <c r="B4470" t="s">
        <v>11</v>
      </c>
      <c r="C4470" t="s">
        <v>119</v>
      </c>
      <c r="D4470" t="s">
        <v>46</v>
      </c>
      <c r="E4470" t="s">
        <v>19</v>
      </c>
      <c r="F4470" t="s">
        <v>40</v>
      </c>
      <c r="G4470" t="s">
        <v>306</v>
      </c>
      <c r="H4470" s="1">
        <v>2018</v>
      </c>
      <c r="I4470" s="2">
        <v>48500</v>
      </c>
      <c r="J4470" s="3">
        <v>6305</v>
      </c>
      <c r="K4470">
        <f>Table1[[#This Row],[Total Revenue + Open]]/Table1[[#This Row],[Qty]]</f>
        <v>0.13</v>
      </c>
      <c r="L4470">
        <f>Table1[[#This Row],[Total Revenue + Open]]/Table1[[#This Row],[Qty]]</f>
        <v>0.13</v>
      </c>
    </row>
    <row r="4471" spans="1:12">
      <c r="A4471" t="s">
        <v>10</v>
      </c>
      <c r="B4471" t="s">
        <v>11</v>
      </c>
      <c r="C4471" t="s">
        <v>119</v>
      </c>
      <c r="D4471" t="s">
        <v>46</v>
      </c>
      <c r="E4471" t="s">
        <v>19</v>
      </c>
      <c r="F4471" t="s">
        <v>40</v>
      </c>
      <c r="G4471" t="s">
        <v>306</v>
      </c>
      <c r="H4471" s="1">
        <v>2018</v>
      </c>
      <c r="I4471" s="2">
        <v>58500</v>
      </c>
      <c r="J4471" s="3">
        <v>7605</v>
      </c>
      <c r="K4471">
        <f>Table1[[#This Row],[Total Revenue + Open]]/Table1[[#This Row],[Qty]]</f>
        <v>0.13</v>
      </c>
      <c r="L4471">
        <f>Table1[[#This Row],[Total Revenue + Open]]/Table1[[#This Row],[Qty]]</f>
        <v>0.13</v>
      </c>
    </row>
    <row r="4472" spans="1:12">
      <c r="A4472" t="s">
        <v>10</v>
      </c>
      <c r="B4472" t="s">
        <v>11</v>
      </c>
      <c r="C4472" t="s">
        <v>119</v>
      </c>
      <c r="D4472" t="s">
        <v>46</v>
      </c>
      <c r="E4472" t="s">
        <v>19</v>
      </c>
      <c r="F4472" t="s">
        <v>40</v>
      </c>
      <c r="G4472" t="s">
        <v>306</v>
      </c>
      <c r="H4472" s="1">
        <v>2018</v>
      </c>
      <c r="I4472" s="2">
        <v>5500</v>
      </c>
      <c r="J4472" s="3">
        <v>715</v>
      </c>
      <c r="K4472">
        <f>Table1[[#This Row],[Total Revenue + Open]]/Table1[[#This Row],[Qty]]</f>
        <v>0.13</v>
      </c>
      <c r="L4472">
        <f>Table1[[#This Row],[Total Revenue + Open]]/Table1[[#This Row],[Qty]]</f>
        <v>0.13</v>
      </c>
    </row>
    <row r="4473" spans="1:12">
      <c r="A4473" t="s">
        <v>10</v>
      </c>
      <c r="B4473" t="s">
        <v>11</v>
      </c>
      <c r="C4473" t="s">
        <v>119</v>
      </c>
      <c r="D4473" t="s">
        <v>46</v>
      </c>
      <c r="E4473" t="s">
        <v>19</v>
      </c>
      <c r="F4473" t="s">
        <v>40</v>
      </c>
      <c r="G4473" t="s">
        <v>306</v>
      </c>
      <c r="H4473" s="1">
        <v>2018</v>
      </c>
      <c r="I4473" s="2">
        <v>83000</v>
      </c>
      <c r="J4473" s="3">
        <v>10790</v>
      </c>
      <c r="K4473">
        <f>Table1[[#This Row],[Total Revenue + Open]]/Table1[[#This Row],[Qty]]</f>
        <v>0.13</v>
      </c>
      <c r="L4473">
        <f>Table1[[#This Row],[Total Revenue + Open]]/Table1[[#This Row],[Qty]]</f>
        <v>0.13</v>
      </c>
    </row>
    <row r="4474" spans="1:12">
      <c r="A4474" t="s">
        <v>10</v>
      </c>
      <c r="B4474" t="s">
        <v>11</v>
      </c>
      <c r="C4474" t="s">
        <v>119</v>
      </c>
      <c r="D4474" t="s">
        <v>46</v>
      </c>
      <c r="E4474" t="s">
        <v>19</v>
      </c>
      <c r="F4474" t="s">
        <v>40</v>
      </c>
      <c r="G4474" t="s">
        <v>306</v>
      </c>
      <c r="H4474" s="1">
        <v>2018</v>
      </c>
      <c r="I4474" s="2">
        <v>10500</v>
      </c>
      <c r="J4474" s="3">
        <v>1365</v>
      </c>
      <c r="K4474">
        <f>Table1[[#This Row],[Total Revenue + Open]]/Table1[[#This Row],[Qty]]</f>
        <v>0.13</v>
      </c>
      <c r="L4474">
        <f>Table1[[#This Row],[Total Revenue + Open]]/Table1[[#This Row],[Qty]]</f>
        <v>0.13</v>
      </c>
    </row>
    <row r="4475" spans="1:12">
      <c r="A4475" t="s">
        <v>10</v>
      </c>
      <c r="B4475" t="s">
        <v>11</v>
      </c>
      <c r="C4475" t="s">
        <v>119</v>
      </c>
      <c r="D4475" t="s">
        <v>46</v>
      </c>
      <c r="E4475" t="s">
        <v>19</v>
      </c>
      <c r="F4475" t="s">
        <v>40</v>
      </c>
      <c r="G4475" t="s">
        <v>306</v>
      </c>
      <c r="H4475" s="1">
        <v>2018</v>
      </c>
      <c r="I4475" s="2">
        <v>45000</v>
      </c>
      <c r="J4475" s="3">
        <v>5850</v>
      </c>
      <c r="K4475">
        <f>Table1[[#This Row],[Total Revenue + Open]]/Table1[[#This Row],[Qty]]</f>
        <v>0.13</v>
      </c>
      <c r="L4475">
        <f>Table1[[#This Row],[Total Revenue + Open]]/Table1[[#This Row],[Qty]]</f>
        <v>0.13</v>
      </c>
    </row>
    <row r="4476" spans="1:12">
      <c r="A4476" t="s">
        <v>10</v>
      </c>
      <c r="B4476" t="s">
        <v>11</v>
      </c>
      <c r="C4476" t="s">
        <v>119</v>
      </c>
      <c r="D4476" t="s">
        <v>46</v>
      </c>
      <c r="E4476" t="s">
        <v>19</v>
      </c>
      <c r="F4476" t="s">
        <v>40</v>
      </c>
      <c r="G4476" t="s">
        <v>306</v>
      </c>
      <c r="H4476" s="1">
        <v>2019</v>
      </c>
      <c r="I4476" s="2">
        <v>27000</v>
      </c>
      <c r="J4476" s="3">
        <v>3510</v>
      </c>
      <c r="K4476">
        <f>Table1[[#This Row],[Total Revenue + Open]]/Table1[[#This Row],[Qty]]</f>
        <v>0.13</v>
      </c>
      <c r="L4476">
        <f>Table1[[#This Row],[Total Revenue + Open]]/Table1[[#This Row],[Qty]]</f>
        <v>0.13</v>
      </c>
    </row>
    <row r="4477" spans="1:12">
      <c r="A4477" t="s">
        <v>10</v>
      </c>
      <c r="B4477" t="s">
        <v>11</v>
      </c>
      <c r="C4477" t="s">
        <v>119</v>
      </c>
      <c r="D4477" t="s">
        <v>46</v>
      </c>
      <c r="E4477" t="s">
        <v>19</v>
      </c>
      <c r="F4477" t="s">
        <v>40</v>
      </c>
      <c r="G4477" t="s">
        <v>306</v>
      </c>
      <c r="H4477" s="1">
        <v>2019</v>
      </c>
      <c r="I4477" s="2">
        <v>5000</v>
      </c>
      <c r="J4477" s="3">
        <v>650</v>
      </c>
      <c r="K4477">
        <f>Table1[[#This Row],[Total Revenue + Open]]/Table1[[#This Row],[Qty]]</f>
        <v>0.13</v>
      </c>
      <c r="L4477">
        <f>Table1[[#This Row],[Total Revenue + Open]]/Table1[[#This Row],[Qty]]</f>
        <v>0.13</v>
      </c>
    </row>
    <row r="4478" spans="1:12">
      <c r="A4478" t="s">
        <v>10</v>
      </c>
      <c r="B4478" t="s">
        <v>11</v>
      </c>
      <c r="C4478" t="s">
        <v>119</v>
      </c>
      <c r="D4478" t="s">
        <v>46</v>
      </c>
      <c r="E4478" t="s">
        <v>19</v>
      </c>
      <c r="F4478" t="s">
        <v>40</v>
      </c>
      <c r="G4478" t="s">
        <v>307</v>
      </c>
      <c r="H4478" s="1">
        <v>2017</v>
      </c>
      <c r="I4478" s="2">
        <v>13800</v>
      </c>
      <c r="J4478" s="3">
        <v>1311</v>
      </c>
      <c r="K4478">
        <f>Table1[[#This Row],[Total Revenue + Open]]/Table1[[#This Row],[Qty]]</f>
        <v>9.5000000000000001E-2</v>
      </c>
      <c r="L4478">
        <f>Table1[[#This Row],[Total Revenue + Open]]/Table1[[#This Row],[Qty]]</f>
        <v>9.5000000000000001E-2</v>
      </c>
    </row>
    <row r="4479" spans="1:12">
      <c r="A4479" t="s">
        <v>10</v>
      </c>
      <c r="B4479" t="s">
        <v>11</v>
      </c>
      <c r="C4479" t="s">
        <v>119</v>
      </c>
      <c r="D4479" t="s">
        <v>46</v>
      </c>
      <c r="E4479" t="s">
        <v>19</v>
      </c>
      <c r="F4479" t="s">
        <v>40</v>
      </c>
      <c r="G4479" t="s">
        <v>307</v>
      </c>
      <c r="H4479" s="1">
        <v>2017</v>
      </c>
      <c r="I4479" s="2">
        <v>4800</v>
      </c>
      <c r="J4479" s="3">
        <v>456</v>
      </c>
      <c r="K4479">
        <f>Table1[[#This Row],[Total Revenue + Open]]/Table1[[#This Row],[Qty]]</f>
        <v>9.5000000000000001E-2</v>
      </c>
      <c r="L4479">
        <f>Table1[[#This Row],[Total Revenue + Open]]/Table1[[#This Row],[Qty]]</f>
        <v>9.5000000000000001E-2</v>
      </c>
    </row>
    <row r="4480" spans="1:12">
      <c r="A4480" t="s">
        <v>10</v>
      </c>
      <c r="B4480" t="s">
        <v>11</v>
      </c>
      <c r="C4480" t="s">
        <v>119</v>
      </c>
      <c r="D4480" t="s">
        <v>46</v>
      </c>
      <c r="E4480" t="s">
        <v>19</v>
      </c>
      <c r="F4480" t="s">
        <v>40</v>
      </c>
      <c r="G4480" t="s">
        <v>307</v>
      </c>
      <c r="H4480" s="1">
        <v>2017</v>
      </c>
      <c r="I4480" s="2">
        <v>0</v>
      </c>
      <c r="J4480" s="3">
        <v>0</v>
      </c>
      <c r="K4480" t="e">
        <f>Table1[[#This Row],[Total Revenue + Open]]/Table1[[#This Row],[Qty]]</f>
        <v>#DIV/0!</v>
      </c>
      <c r="L4480" t="e">
        <f>Table1[[#This Row],[Total Revenue + Open]]/Table1[[#This Row],[Qty]]</f>
        <v>#DIV/0!</v>
      </c>
    </row>
    <row r="4481" spans="1:12">
      <c r="A4481" t="s">
        <v>10</v>
      </c>
      <c r="B4481" t="s">
        <v>11</v>
      </c>
      <c r="C4481" t="s">
        <v>119</v>
      </c>
      <c r="D4481" t="s">
        <v>46</v>
      </c>
      <c r="E4481" t="s">
        <v>19</v>
      </c>
      <c r="F4481" t="s">
        <v>40</v>
      </c>
      <c r="G4481" t="s">
        <v>307</v>
      </c>
      <c r="H4481" s="1">
        <v>2017</v>
      </c>
      <c r="I4481" s="2">
        <v>55400</v>
      </c>
      <c r="J4481" s="3">
        <v>5263</v>
      </c>
      <c r="K4481">
        <f>Table1[[#This Row],[Total Revenue + Open]]/Table1[[#This Row],[Qty]]</f>
        <v>9.5000000000000001E-2</v>
      </c>
      <c r="L4481">
        <f>Table1[[#This Row],[Total Revenue + Open]]/Table1[[#This Row],[Qty]]</f>
        <v>9.5000000000000001E-2</v>
      </c>
    </row>
    <row r="4482" spans="1:12">
      <c r="A4482" t="s">
        <v>10</v>
      </c>
      <c r="B4482" t="s">
        <v>11</v>
      </c>
      <c r="C4482" t="s">
        <v>119</v>
      </c>
      <c r="D4482" t="s">
        <v>46</v>
      </c>
      <c r="E4482" t="s">
        <v>19</v>
      </c>
      <c r="F4482" t="s">
        <v>40</v>
      </c>
      <c r="G4482" t="s">
        <v>307</v>
      </c>
      <c r="H4482" s="1">
        <v>2017</v>
      </c>
      <c r="I4482" s="2">
        <v>2400</v>
      </c>
      <c r="J4482" s="3">
        <v>228</v>
      </c>
      <c r="K4482">
        <f>Table1[[#This Row],[Total Revenue + Open]]/Table1[[#This Row],[Qty]]</f>
        <v>9.5000000000000001E-2</v>
      </c>
      <c r="L4482">
        <f>Table1[[#This Row],[Total Revenue + Open]]/Table1[[#This Row],[Qty]]</f>
        <v>9.5000000000000001E-2</v>
      </c>
    </row>
    <row r="4483" spans="1:12">
      <c r="A4483" t="s">
        <v>10</v>
      </c>
      <c r="B4483" t="s">
        <v>11</v>
      </c>
      <c r="C4483" t="s">
        <v>119</v>
      </c>
      <c r="D4483" t="s">
        <v>46</v>
      </c>
      <c r="E4483" t="s">
        <v>19</v>
      </c>
      <c r="F4483" t="s">
        <v>40</v>
      </c>
      <c r="G4483" t="s">
        <v>307</v>
      </c>
      <c r="H4483" s="1">
        <v>2017</v>
      </c>
      <c r="I4483" s="2">
        <v>3500</v>
      </c>
      <c r="J4483" s="3">
        <v>332.5</v>
      </c>
      <c r="K4483">
        <f>Table1[[#This Row],[Total Revenue + Open]]/Table1[[#This Row],[Qty]]</f>
        <v>9.5000000000000001E-2</v>
      </c>
      <c r="L4483">
        <f>Table1[[#This Row],[Total Revenue + Open]]/Table1[[#This Row],[Qty]]</f>
        <v>9.5000000000000001E-2</v>
      </c>
    </row>
    <row r="4484" spans="1:12">
      <c r="A4484" t="s">
        <v>10</v>
      </c>
      <c r="B4484" t="s">
        <v>11</v>
      </c>
      <c r="C4484" t="s">
        <v>119</v>
      </c>
      <c r="D4484" t="s">
        <v>46</v>
      </c>
      <c r="E4484" t="s">
        <v>19</v>
      </c>
      <c r="F4484" t="s">
        <v>40</v>
      </c>
      <c r="G4484" t="s">
        <v>307</v>
      </c>
      <c r="H4484" s="1">
        <v>2018</v>
      </c>
      <c r="I4484" s="2">
        <v>3500</v>
      </c>
      <c r="J4484" s="3">
        <v>332.5</v>
      </c>
      <c r="K4484">
        <f>Table1[[#This Row],[Total Revenue + Open]]/Table1[[#This Row],[Qty]]</f>
        <v>9.5000000000000001E-2</v>
      </c>
      <c r="L4484">
        <f>Table1[[#This Row],[Total Revenue + Open]]/Table1[[#This Row],[Qty]]</f>
        <v>9.5000000000000001E-2</v>
      </c>
    </row>
    <row r="4485" spans="1:12">
      <c r="A4485" t="s">
        <v>10</v>
      </c>
      <c r="B4485" t="s">
        <v>11</v>
      </c>
      <c r="C4485" t="s">
        <v>119</v>
      </c>
      <c r="D4485" t="s">
        <v>46</v>
      </c>
      <c r="E4485" t="s">
        <v>19</v>
      </c>
      <c r="F4485" t="s">
        <v>40</v>
      </c>
      <c r="G4485" t="s">
        <v>307</v>
      </c>
      <c r="H4485" s="1">
        <v>2018</v>
      </c>
      <c r="I4485" s="2">
        <v>9500</v>
      </c>
      <c r="J4485" s="3">
        <v>902.5</v>
      </c>
      <c r="K4485">
        <f>Table1[[#This Row],[Total Revenue + Open]]/Table1[[#This Row],[Qty]]</f>
        <v>9.5000000000000001E-2</v>
      </c>
      <c r="L4485">
        <f>Table1[[#This Row],[Total Revenue + Open]]/Table1[[#This Row],[Qty]]</f>
        <v>9.5000000000000001E-2</v>
      </c>
    </row>
    <row r="4486" spans="1:12">
      <c r="A4486" t="s">
        <v>10</v>
      </c>
      <c r="B4486" t="s">
        <v>11</v>
      </c>
      <c r="C4486" t="s">
        <v>119</v>
      </c>
      <c r="D4486" t="s">
        <v>46</v>
      </c>
      <c r="E4486" t="s">
        <v>19</v>
      </c>
      <c r="F4486" t="s">
        <v>40</v>
      </c>
      <c r="G4486" t="s">
        <v>308</v>
      </c>
      <c r="H4486" s="1">
        <v>2017</v>
      </c>
      <c r="I4486" s="2">
        <v>0</v>
      </c>
      <c r="J4486" s="3">
        <v>0</v>
      </c>
      <c r="K4486" t="e">
        <f>Table1[[#This Row],[Total Revenue + Open]]/Table1[[#This Row],[Qty]]</f>
        <v>#DIV/0!</v>
      </c>
      <c r="L4486" t="e">
        <f>Table1[[#This Row],[Total Revenue + Open]]/Table1[[#This Row],[Qty]]</f>
        <v>#DIV/0!</v>
      </c>
    </row>
    <row r="4487" spans="1:12">
      <c r="A4487" t="s">
        <v>10</v>
      </c>
      <c r="B4487" t="s">
        <v>11</v>
      </c>
      <c r="C4487" t="s">
        <v>119</v>
      </c>
      <c r="D4487" t="s">
        <v>46</v>
      </c>
      <c r="E4487" t="s">
        <v>19</v>
      </c>
      <c r="F4487" t="s">
        <v>40</v>
      </c>
      <c r="G4487" t="s">
        <v>308</v>
      </c>
      <c r="H4487" s="1">
        <v>2017</v>
      </c>
      <c r="I4487" s="2">
        <v>41800</v>
      </c>
      <c r="J4487" s="3">
        <v>5643</v>
      </c>
      <c r="K4487">
        <f>Table1[[#This Row],[Total Revenue + Open]]/Table1[[#This Row],[Qty]]</f>
        <v>0.13500000000000001</v>
      </c>
      <c r="L4487">
        <f>Table1[[#This Row],[Total Revenue + Open]]/Table1[[#This Row],[Qty]]</f>
        <v>0.13500000000000001</v>
      </c>
    </row>
    <row r="4488" spans="1:12">
      <c r="A4488" t="s">
        <v>10</v>
      </c>
      <c r="B4488" t="s">
        <v>11</v>
      </c>
      <c r="C4488" t="s">
        <v>119</v>
      </c>
      <c r="D4488" t="s">
        <v>46</v>
      </c>
      <c r="E4488" t="s">
        <v>19</v>
      </c>
      <c r="F4488" t="s">
        <v>40</v>
      </c>
      <c r="G4488" t="s">
        <v>308</v>
      </c>
      <c r="H4488" s="1">
        <v>2017</v>
      </c>
      <c r="I4488" s="2">
        <v>42900</v>
      </c>
      <c r="J4488" s="3">
        <v>5791.5</v>
      </c>
      <c r="K4488">
        <f>Table1[[#This Row],[Total Revenue + Open]]/Table1[[#This Row],[Qty]]</f>
        <v>0.13500000000000001</v>
      </c>
      <c r="L4488">
        <f>Table1[[#This Row],[Total Revenue + Open]]/Table1[[#This Row],[Qty]]</f>
        <v>0.13500000000000001</v>
      </c>
    </row>
    <row r="4489" spans="1:12">
      <c r="A4489" t="s">
        <v>10</v>
      </c>
      <c r="B4489" t="s">
        <v>11</v>
      </c>
      <c r="C4489" t="s">
        <v>119</v>
      </c>
      <c r="D4489" t="s">
        <v>46</v>
      </c>
      <c r="E4489" t="s">
        <v>19</v>
      </c>
      <c r="F4489" t="s">
        <v>40</v>
      </c>
      <c r="G4489" t="s">
        <v>308</v>
      </c>
      <c r="H4489" s="1">
        <v>2017</v>
      </c>
      <c r="I4489" s="2">
        <v>26300</v>
      </c>
      <c r="J4489" s="3">
        <v>3550.5</v>
      </c>
      <c r="K4489">
        <f>Table1[[#This Row],[Total Revenue + Open]]/Table1[[#This Row],[Qty]]</f>
        <v>0.13500000000000001</v>
      </c>
      <c r="L4489">
        <f>Table1[[#This Row],[Total Revenue + Open]]/Table1[[#This Row],[Qty]]</f>
        <v>0.13500000000000001</v>
      </c>
    </row>
    <row r="4490" spans="1:12">
      <c r="A4490" t="s">
        <v>10</v>
      </c>
      <c r="B4490" t="s">
        <v>11</v>
      </c>
      <c r="C4490" t="s">
        <v>119</v>
      </c>
      <c r="D4490" t="s">
        <v>46</v>
      </c>
      <c r="E4490" t="s">
        <v>19</v>
      </c>
      <c r="F4490" t="s">
        <v>40</v>
      </c>
      <c r="G4490" t="s">
        <v>308</v>
      </c>
      <c r="H4490" s="1">
        <v>2017</v>
      </c>
      <c r="I4490" s="2">
        <v>59650</v>
      </c>
      <c r="J4490" s="3">
        <v>8052.75</v>
      </c>
      <c r="K4490">
        <f>Table1[[#This Row],[Total Revenue + Open]]/Table1[[#This Row],[Qty]]</f>
        <v>0.13500000000000001</v>
      </c>
      <c r="L4490">
        <f>Table1[[#This Row],[Total Revenue + Open]]/Table1[[#This Row],[Qty]]</f>
        <v>0.13500000000000001</v>
      </c>
    </row>
    <row r="4491" spans="1:12">
      <c r="A4491" t="s">
        <v>10</v>
      </c>
      <c r="B4491" t="s">
        <v>11</v>
      </c>
      <c r="C4491" t="s">
        <v>119</v>
      </c>
      <c r="D4491" t="s">
        <v>46</v>
      </c>
      <c r="E4491" t="s">
        <v>19</v>
      </c>
      <c r="F4491" t="s">
        <v>40</v>
      </c>
      <c r="G4491" t="s">
        <v>308</v>
      </c>
      <c r="H4491" s="1">
        <v>2017</v>
      </c>
      <c r="I4491" s="2">
        <v>67750</v>
      </c>
      <c r="J4491" s="3">
        <v>9146.25</v>
      </c>
      <c r="K4491">
        <f>Table1[[#This Row],[Total Revenue + Open]]/Table1[[#This Row],[Qty]]</f>
        <v>0.13500000000000001</v>
      </c>
      <c r="L4491">
        <f>Table1[[#This Row],[Total Revenue + Open]]/Table1[[#This Row],[Qty]]</f>
        <v>0.13500000000000001</v>
      </c>
    </row>
    <row r="4492" spans="1:12">
      <c r="A4492" t="s">
        <v>10</v>
      </c>
      <c r="B4492" t="s">
        <v>11</v>
      </c>
      <c r="C4492" t="s">
        <v>119</v>
      </c>
      <c r="D4492" t="s">
        <v>46</v>
      </c>
      <c r="E4492" t="s">
        <v>19</v>
      </c>
      <c r="F4492" t="s">
        <v>40</v>
      </c>
      <c r="G4492" t="s">
        <v>308</v>
      </c>
      <c r="H4492" s="1">
        <v>2017</v>
      </c>
      <c r="I4492" s="2">
        <v>15500</v>
      </c>
      <c r="J4492" s="3">
        <v>2092.5</v>
      </c>
      <c r="K4492">
        <f>Table1[[#This Row],[Total Revenue + Open]]/Table1[[#This Row],[Qty]]</f>
        <v>0.13500000000000001</v>
      </c>
      <c r="L4492">
        <f>Table1[[#This Row],[Total Revenue + Open]]/Table1[[#This Row],[Qty]]</f>
        <v>0.13500000000000001</v>
      </c>
    </row>
    <row r="4493" spans="1:12">
      <c r="A4493" t="s">
        <v>10</v>
      </c>
      <c r="B4493" t="s">
        <v>11</v>
      </c>
      <c r="C4493" t="s">
        <v>119</v>
      </c>
      <c r="D4493" t="s">
        <v>46</v>
      </c>
      <c r="E4493" t="s">
        <v>19</v>
      </c>
      <c r="F4493" t="s">
        <v>40</v>
      </c>
      <c r="G4493" t="s">
        <v>308</v>
      </c>
      <c r="H4493" s="1">
        <v>2017</v>
      </c>
      <c r="I4493" s="2">
        <v>29100</v>
      </c>
      <c r="J4493" s="3">
        <v>3928.5</v>
      </c>
      <c r="K4493">
        <f>Table1[[#This Row],[Total Revenue + Open]]/Table1[[#This Row],[Qty]]</f>
        <v>0.13500000000000001</v>
      </c>
      <c r="L4493">
        <f>Table1[[#This Row],[Total Revenue + Open]]/Table1[[#This Row],[Qty]]</f>
        <v>0.13500000000000001</v>
      </c>
    </row>
    <row r="4494" spans="1:12">
      <c r="A4494" t="s">
        <v>10</v>
      </c>
      <c r="B4494" t="s">
        <v>11</v>
      </c>
      <c r="C4494" t="s">
        <v>119</v>
      </c>
      <c r="D4494" t="s">
        <v>46</v>
      </c>
      <c r="E4494" t="s">
        <v>19</v>
      </c>
      <c r="F4494" t="s">
        <v>40</v>
      </c>
      <c r="G4494" t="s">
        <v>308</v>
      </c>
      <c r="H4494" s="1">
        <v>2017</v>
      </c>
      <c r="I4494" s="2">
        <v>38000</v>
      </c>
      <c r="J4494" s="3">
        <v>5130</v>
      </c>
      <c r="K4494">
        <f>Table1[[#This Row],[Total Revenue + Open]]/Table1[[#This Row],[Qty]]</f>
        <v>0.13500000000000001</v>
      </c>
      <c r="L4494">
        <f>Table1[[#This Row],[Total Revenue + Open]]/Table1[[#This Row],[Qty]]</f>
        <v>0.13500000000000001</v>
      </c>
    </row>
    <row r="4495" spans="1:12">
      <c r="A4495" t="s">
        <v>10</v>
      </c>
      <c r="B4495" t="s">
        <v>11</v>
      </c>
      <c r="C4495" t="s">
        <v>119</v>
      </c>
      <c r="D4495" t="s">
        <v>46</v>
      </c>
      <c r="E4495" t="s">
        <v>19</v>
      </c>
      <c r="F4495" t="s">
        <v>40</v>
      </c>
      <c r="G4495" t="s">
        <v>308</v>
      </c>
      <c r="H4495" s="1">
        <v>2017</v>
      </c>
      <c r="I4495" s="2">
        <v>36600</v>
      </c>
      <c r="J4495" s="3">
        <v>4941</v>
      </c>
      <c r="K4495">
        <f>Table1[[#This Row],[Total Revenue + Open]]/Table1[[#This Row],[Qty]]</f>
        <v>0.13500000000000001</v>
      </c>
      <c r="L4495">
        <f>Table1[[#This Row],[Total Revenue + Open]]/Table1[[#This Row],[Qty]]</f>
        <v>0.13500000000000001</v>
      </c>
    </row>
    <row r="4496" spans="1:12">
      <c r="A4496" t="s">
        <v>10</v>
      </c>
      <c r="B4496" t="s">
        <v>11</v>
      </c>
      <c r="C4496" t="s">
        <v>119</v>
      </c>
      <c r="D4496" t="s">
        <v>46</v>
      </c>
      <c r="E4496" t="s">
        <v>19</v>
      </c>
      <c r="F4496" t="s">
        <v>40</v>
      </c>
      <c r="G4496" t="s">
        <v>308</v>
      </c>
      <c r="H4496" s="1">
        <v>2017</v>
      </c>
      <c r="I4496" s="2">
        <v>0</v>
      </c>
      <c r="J4496" s="3">
        <v>0</v>
      </c>
      <c r="K4496" t="e">
        <f>Table1[[#This Row],[Total Revenue + Open]]/Table1[[#This Row],[Qty]]</f>
        <v>#DIV/0!</v>
      </c>
      <c r="L4496" t="e">
        <f>Table1[[#This Row],[Total Revenue + Open]]/Table1[[#This Row],[Qty]]</f>
        <v>#DIV/0!</v>
      </c>
    </row>
    <row r="4497" spans="1:12">
      <c r="A4497" t="s">
        <v>10</v>
      </c>
      <c r="B4497" t="s">
        <v>11</v>
      </c>
      <c r="C4497" t="s">
        <v>119</v>
      </c>
      <c r="D4497" t="s">
        <v>46</v>
      </c>
      <c r="E4497" t="s">
        <v>19</v>
      </c>
      <c r="F4497" t="s">
        <v>40</v>
      </c>
      <c r="G4497" t="s">
        <v>308</v>
      </c>
      <c r="H4497" s="1">
        <v>2017</v>
      </c>
      <c r="I4497" s="2">
        <v>18500</v>
      </c>
      <c r="J4497" s="3">
        <v>2497.5</v>
      </c>
      <c r="K4497">
        <f>Table1[[#This Row],[Total Revenue + Open]]/Table1[[#This Row],[Qty]]</f>
        <v>0.13500000000000001</v>
      </c>
      <c r="L4497">
        <f>Table1[[#This Row],[Total Revenue + Open]]/Table1[[#This Row],[Qty]]</f>
        <v>0.13500000000000001</v>
      </c>
    </row>
    <row r="4498" spans="1:12">
      <c r="A4498" t="s">
        <v>10</v>
      </c>
      <c r="B4498" t="s">
        <v>11</v>
      </c>
      <c r="C4498" t="s">
        <v>119</v>
      </c>
      <c r="D4498" t="s">
        <v>46</v>
      </c>
      <c r="E4498" t="s">
        <v>19</v>
      </c>
      <c r="F4498" t="s">
        <v>40</v>
      </c>
      <c r="G4498" t="s">
        <v>308</v>
      </c>
      <c r="H4498" s="1">
        <v>2018</v>
      </c>
      <c r="I4498" s="2">
        <v>18500</v>
      </c>
      <c r="J4498" s="3">
        <v>2497.5</v>
      </c>
      <c r="K4498">
        <f>Table1[[#This Row],[Total Revenue + Open]]/Table1[[#This Row],[Qty]]</f>
        <v>0.13500000000000001</v>
      </c>
      <c r="L4498">
        <f>Table1[[#This Row],[Total Revenue + Open]]/Table1[[#This Row],[Qty]]</f>
        <v>0.13500000000000001</v>
      </c>
    </row>
    <row r="4499" spans="1:12">
      <c r="A4499" t="s">
        <v>10</v>
      </c>
      <c r="B4499" t="s">
        <v>11</v>
      </c>
      <c r="C4499" t="s">
        <v>119</v>
      </c>
      <c r="D4499" t="s">
        <v>46</v>
      </c>
      <c r="E4499" t="s">
        <v>19</v>
      </c>
      <c r="F4499" t="s">
        <v>40</v>
      </c>
      <c r="G4499" t="s">
        <v>308</v>
      </c>
      <c r="H4499" s="1">
        <v>2018</v>
      </c>
      <c r="I4499" s="2">
        <v>31500</v>
      </c>
      <c r="J4499" s="3">
        <v>4252.5</v>
      </c>
      <c r="K4499">
        <f>Table1[[#This Row],[Total Revenue + Open]]/Table1[[#This Row],[Qty]]</f>
        <v>0.13500000000000001</v>
      </c>
      <c r="L4499">
        <f>Table1[[#This Row],[Total Revenue + Open]]/Table1[[#This Row],[Qty]]</f>
        <v>0.13500000000000001</v>
      </c>
    </row>
    <row r="4500" spans="1:12">
      <c r="A4500" t="s">
        <v>10</v>
      </c>
      <c r="B4500" t="s">
        <v>11</v>
      </c>
      <c r="C4500" t="s">
        <v>119</v>
      </c>
      <c r="D4500" t="s">
        <v>46</v>
      </c>
      <c r="E4500" t="s">
        <v>19</v>
      </c>
      <c r="F4500" t="s">
        <v>40</v>
      </c>
      <c r="G4500" t="s">
        <v>308</v>
      </c>
      <c r="H4500" s="1">
        <v>2018</v>
      </c>
      <c r="I4500" s="2">
        <v>19500</v>
      </c>
      <c r="J4500" s="3">
        <v>2632.5</v>
      </c>
      <c r="K4500">
        <f>Table1[[#This Row],[Total Revenue + Open]]/Table1[[#This Row],[Qty]]</f>
        <v>0.13500000000000001</v>
      </c>
      <c r="L4500">
        <f>Table1[[#This Row],[Total Revenue + Open]]/Table1[[#This Row],[Qty]]</f>
        <v>0.13500000000000001</v>
      </c>
    </row>
    <row r="4501" spans="1:12">
      <c r="A4501" t="s">
        <v>10</v>
      </c>
      <c r="B4501" t="s">
        <v>11</v>
      </c>
      <c r="C4501" t="s">
        <v>119</v>
      </c>
      <c r="D4501" t="s">
        <v>46</v>
      </c>
      <c r="E4501" t="s">
        <v>19</v>
      </c>
      <c r="F4501" t="s">
        <v>40</v>
      </c>
      <c r="G4501" t="s">
        <v>308</v>
      </c>
      <c r="H4501" s="1">
        <v>2018</v>
      </c>
      <c r="I4501" s="2">
        <v>68500</v>
      </c>
      <c r="J4501" s="3">
        <v>9247.5</v>
      </c>
      <c r="K4501">
        <f>Table1[[#This Row],[Total Revenue + Open]]/Table1[[#This Row],[Qty]]</f>
        <v>0.13500000000000001</v>
      </c>
      <c r="L4501">
        <f>Table1[[#This Row],[Total Revenue + Open]]/Table1[[#This Row],[Qty]]</f>
        <v>0.13500000000000001</v>
      </c>
    </row>
    <row r="4502" spans="1:12">
      <c r="A4502" t="s">
        <v>10</v>
      </c>
      <c r="B4502" t="s">
        <v>11</v>
      </c>
      <c r="C4502" t="s">
        <v>119</v>
      </c>
      <c r="D4502" t="s">
        <v>46</v>
      </c>
      <c r="E4502" t="s">
        <v>19</v>
      </c>
      <c r="F4502" t="s">
        <v>40</v>
      </c>
      <c r="G4502" t="s">
        <v>308</v>
      </c>
      <c r="H4502" s="1">
        <v>2018</v>
      </c>
      <c r="I4502" s="2">
        <v>20000</v>
      </c>
      <c r="J4502" s="3">
        <v>2700</v>
      </c>
      <c r="K4502">
        <f>Table1[[#This Row],[Total Revenue + Open]]/Table1[[#This Row],[Qty]]</f>
        <v>0.13500000000000001</v>
      </c>
      <c r="L4502">
        <f>Table1[[#This Row],[Total Revenue + Open]]/Table1[[#This Row],[Qty]]</f>
        <v>0.13500000000000001</v>
      </c>
    </row>
    <row r="4503" spans="1:12">
      <c r="A4503" t="s">
        <v>10</v>
      </c>
      <c r="B4503" t="s">
        <v>11</v>
      </c>
      <c r="C4503" t="s">
        <v>119</v>
      </c>
      <c r="D4503" t="s">
        <v>46</v>
      </c>
      <c r="E4503" t="s">
        <v>19</v>
      </c>
      <c r="F4503" t="s">
        <v>92</v>
      </c>
      <c r="G4503" t="s">
        <v>95</v>
      </c>
      <c r="H4503" s="1">
        <v>2022</v>
      </c>
      <c r="I4503" s="2">
        <v>41000</v>
      </c>
      <c r="J4503" s="3">
        <v>6150</v>
      </c>
      <c r="K4503">
        <f>Table1[[#This Row],[Total Revenue + Open]]/Table1[[#This Row],[Qty]]</f>
        <v>0.15</v>
      </c>
      <c r="L4503">
        <f>Table1[[#This Row],[Total Revenue + Open]]/Table1[[#This Row],[Qty]]</f>
        <v>0.15</v>
      </c>
    </row>
    <row r="4504" spans="1:12">
      <c r="A4504" t="s">
        <v>10</v>
      </c>
      <c r="B4504" t="s">
        <v>11</v>
      </c>
      <c r="C4504" t="s">
        <v>119</v>
      </c>
      <c r="D4504" t="s">
        <v>46</v>
      </c>
      <c r="E4504" t="s">
        <v>15</v>
      </c>
      <c r="F4504" t="s">
        <v>210</v>
      </c>
      <c r="G4504" t="s">
        <v>299</v>
      </c>
      <c r="H4504" s="1">
        <v>2022</v>
      </c>
      <c r="I4504" s="2">
        <v>3015</v>
      </c>
      <c r="J4504" s="3">
        <v>6060</v>
      </c>
      <c r="K4504">
        <f>Table1[[#This Row],[Total Revenue + Open]]/Table1[[#This Row],[Qty]]</f>
        <v>2.0099502487562191</v>
      </c>
      <c r="L4504">
        <f>Table1[[#This Row],[Qty]]/Table1[[#This Row],[Total Revenue + Open]]</f>
        <v>0.49752475247524752</v>
      </c>
    </row>
    <row r="4505" spans="1:12">
      <c r="A4505" t="s">
        <v>10</v>
      </c>
      <c r="B4505" t="s">
        <v>11</v>
      </c>
      <c r="C4505" t="s">
        <v>119</v>
      </c>
      <c r="D4505" t="s">
        <v>50</v>
      </c>
      <c r="E4505" t="s">
        <v>15</v>
      </c>
      <c r="F4505" t="s">
        <v>194</v>
      </c>
      <c r="G4505" t="s">
        <v>195</v>
      </c>
      <c r="H4505" s="1">
        <v>2021</v>
      </c>
      <c r="I4505" s="2">
        <v>2390</v>
      </c>
      <c r="J4505" s="3">
        <v>5391.25</v>
      </c>
      <c r="K4505">
        <f>Table1[[#This Row],[Total Revenue + Open]]/Table1[[#This Row],[Qty]]</f>
        <v>2.2557531380753137</v>
      </c>
      <c r="L4505">
        <f>Table1[[#This Row],[Qty]]/Table1[[#This Row],[Total Revenue + Open]]</f>
        <v>0.44331092047298865</v>
      </c>
    </row>
    <row r="4506" spans="1:12">
      <c r="A4506" t="s">
        <v>10</v>
      </c>
      <c r="B4506" t="s">
        <v>11</v>
      </c>
      <c r="C4506" t="s">
        <v>119</v>
      </c>
      <c r="D4506" t="s">
        <v>50</v>
      </c>
      <c r="E4506" t="s">
        <v>15</v>
      </c>
      <c r="F4506" t="s">
        <v>194</v>
      </c>
      <c r="G4506" t="s">
        <v>195</v>
      </c>
      <c r="H4506" s="1">
        <v>2020</v>
      </c>
      <c r="I4506" s="2">
        <v>1510</v>
      </c>
      <c r="J4506" s="3">
        <v>3405</v>
      </c>
      <c r="K4506">
        <f>Table1[[#This Row],[Total Revenue + Open]]/Table1[[#This Row],[Qty]]</f>
        <v>2.2549668874172184</v>
      </c>
      <c r="L4506">
        <f>Table1[[#This Row],[Qty]]/Table1[[#This Row],[Total Revenue + Open]]</f>
        <v>0.44346549192364171</v>
      </c>
    </row>
    <row r="4507" spans="1:12">
      <c r="A4507" t="s">
        <v>10</v>
      </c>
      <c r="B4507" t="s">
        <v>11</v>
      </c>
      <c r="C4507" t="s">
        <v>119</v>
      </c>
      <c r="D4507" t="s">
        <v>50</v>
      </c>
      <c r="E4507" t="s">
        <v>15</v>
      </c>
      <c r="F4507" t="s">
        <v>194</v>
      </c>
      <c r="G4507" t="s">
        <v>195</v>
      </c>
      <c r="H4507" s="1">
        <v>2021</v>
      </c>
      <c r="I4507" s="2">
        <v>2315</v>
      </c>
      <c r="J4507" s="3">
        <v>5221</v>
      </c>
      <c r="K4507">
        <f>Table1[[#This Row],[Total Revenue + Open]]/Table1[[#This Row],[Qty]]</f>
        <v>2.2552915766738661</v>
      </c>
      <c r="L4507">
        <f>Table1[[#This Row],[Qty]]/Table1[[#This Row],[Total Revenue + Open]]</f>
        <v>0.44340164719402414</v>
      </c>
    </row>
    <row r="4508" spans="1:12">
      <c r="A4508" t="s">
        <v>10</v>
      </c>
      <c r="B4508" t="s">
        <v>11</v>
      </c>
      <c r="C4508" t="s">
        <v>119</v>
      </c>
      <c r="D4508" t="s">
        <v>50</v>
      </c>
      <c r="E4508" t="s">
        <v>15</v>
      </c>
      <c r="F4508" t="s">
        <v>194</v>
      </c>
      <c r="G4508" t="s">
        <v>195</v>
      </c>
      <c r="H4508" s="1">
        <v>2021</v>
      </c>
      <c r="I4508" s="2">
        <v>1660</v>
      </c>
      <c r="J4508" s="3">
        <v>3745.5</v>
      </c>
      <c r="K4508">
        <f>Table1[[#This Row],[Total Revenue + Open]]/Table1[[#This Row],[Qty]]</f>
        <v>2.2563253012048192</v>
      </c>
      <c r="L4508">
        <f>Table1[[#This Row],[Qty]]/Table1[[#This Row],[Total Revenue + Open]]</f>
        <v>0.44319850487251367</v>
      </c>
    </row>
    <row r="4509" spans="1:12">
      <c r="A4509" t="s">
        <v>10</v>
      </c>
      <c r="B4509" t="s">
        <v>11</v>
      </c>
      <c r="C4509" t="s">
        <v>119</v>
      </c>
      <c r="D4509" t="s">
        <v>50</v>
      </c>
      <c r="E4509" t="s">
        <v>15</v>
      </c>
      <c r="F4509" t="s">
        <v>194</v>
      </c>
      <c r="G4509" t="s">
        <v>195</v>
      </c>
      <c r="H4509" s="1">
        <v>2021</v>
      </c>
      <c r="I4509" s="2">
        <v>2715</v>
      </c>
      <c r="J4509" s="3">
        <v>6129</v>
      </c>
      <c r="K4509">
        <f>Table1[[#This Row],[Total Revenue + Open]]/Table1[[#This Row],[Qty]]</f>
        <v>2.2574585635359115</v>
      </c>
      <c r="L4509">
        <f>Table1[[#This Row],[Qty]]/Table1[[#This Row],[Total Revenue + Open]]</f>
        <v>0.44297601566324035</v>
      </c>
    </row>
    <row r="4510" spans="1:12">
      <c r="A4510" t="s">
        <v>10</v>
      </c>
      <c r="B4510" t="s">
        <v>11</v>
      </c>
      <c r="C4510" t="s">
        <v>119</v>
      </c>
      <c r="D4510" t="s">
        <v>46</v>
      </c>
      <c r="E4510" t="s">
        <v>19</v>
      </c>
      <c r="F4510" t="s">
        <v>92</v>
      </c>
      <c r="G4510" t="s">
        <v>95</v>
      </c>
      <c r="H4510" s="1">
        <v>2022</v>
      </c>
      <c r="I4510" s="2">
        <v>40000</v>
      </c>
      <c r="J4510" s="3">
        <v>6000</v>
      </c>
      <c r="K4510">
        <f>Table1[[#This Row],[Total Revenue + Open]]/Table1[[#This Row],[Qty]]</f>
        <v>0.15</v>
      </c>
      <c r="L4510">
        <f>Table1[[#This Row],[Total Revenue + Open]]/Table1[[#This Row],[Qty]]</f>
        <v>0.15</v>
      </c>
    </row>
    <row r="4511" spans="1:12">
      <c r="A4511" t="s">
        <v>10</v>
      </c>
      <c r="B4511" t="s">
        <v>11</v>
      </c>
      <c r="C4511" t="s">
        <v>119</v>
      </c>
      <c r="D4511" t="s">
        <v>46</v>
      </c>
      <c r="E4511" t="s">
        <v>15</v>
      </c>
      <c r="F4511" t="s">
        <v>198</v>
      </c>
      <c r="G4511" t="s">
        <v>296</v>
      </c>
      <c r="H4511" s="1">
        <v>2022</v>
      </c>
      <c r="I4511" s="2">
        <v>5530</v>
      </c>
      <c r="J4511" s="3">
        <v>5995</v>
      </c>
      <c r="K4511">
        <f>Table1[[#This Row],[Total Revenue + Open]]/Table1[[#This Row],[Qty]]</f>
        <v>1.0840867992766727</v>
      </c>
      <c r="L4511">
        <f>Table1[[#This Row],[Qty]]/Table1[[#This Row],[Total Revenue + Open]]</f>
        <v>0.92243536280233529</v>
      </c>
    </row>
    <row r="4512" spans="1:12">
      <c r="A4512" t="s">
        <v>10</v>
      </c>
      <c r="B4512" t="s">
        <v>11</v>
      </c>
      <c r="C4512" t="s">
        <v>119</v>
      </c>
      <c r="D4512" t="s">
        <v>46</v>
      </c>
      <c r="E4512" t="s">
        <v>15</v>
      </c>
      <c r="F4512" t="s">
        <v>198</v>
      </c>
      <c r="G4512" t="s">
        <v>296</v>
      </c>
      <c r="H4512" s="1">
        <v>2022</v>
      </c>
      <c r="I4512" s="2">
        <v>5530</v>
      </c>
      <c r="J4512" s="3">
        <v>5995</v>
      </c>
      <c r="K4512">
        <f>Table1[[#This Row],[Total Revenue + Open]]/Table1[[#This Row],[Qty]]</f>
        <v>1.0840867992766727</v>
      </c>
      <c r="L4512">
        <f>Table1[[#This Row],[Qty]]/Table1[[#This Row],[Total Revenue + Open]]</f>
        <v>0.92243536280233529</v>
      </c>
    </row>
    <row r="4513" spans="1:12">
      <c r="A4513" t="s">
        <v>10</v>
      </c>
      <c r="B4513" t="s">
        <v>11</v>
      </c>
      <c r="C4513" t="s">
        <v>119</v>
      </c>
      <c r="D4513" t="s">
        <v>46</v>
      </c>
      <c r="E4513" t="s">
        <v>15</v>
      </c>
      <c r="F4513" t="s">
        <v>198</v>
      </c>
      <c r="G4513" t="s">
        <v>296</v>
      </c>
      <c r="H4513" s="1">
        <v>2022</v>
      </c>
      <c r="I4513" s="2">
        <v>5530</v>
      </c>
      <c r="J4513" s="3">
        <v>5995</v>
      </c>
      <c r="K4513">
        <f>Table1[[#This Row],[Total Revenue + Open]]/Table1[[#This Row],[Qty]]</f>
        <v>1.0840867992766727</v>
      </c>
      <c r="L4513">
        <f>Table1[[#This Row],[Qty]]/Table1[[#This Row],[Total Revenue + Open]]</f>
        <v>0.92243536280233529</v>
      </c>
    </row>
    <row r="4514" spans="1:12">
      <c r="A4514" t="s">
        <v>10</v>
      </c>
      <c r="B4514" t="s">
        <v>11</v>
      </c>
      <c r="C4514" t="s">
        <v>119</v>
      </c>
      <c r="D4514" t="s">
        <v>50</v>
      </c>
      <c r="E4514" t="s">
        <v>15</v>
      </c>
      <c r="F4514" t="s">
        <v>194</v>
      </c>
      <c r="G4514" t="s">
        <v>195</v>
      </c>
      <c r="H4514" s="1">
        <v>2020</v>
      </c>
      <c r="I4514" s="2">
        <v>1510</v>
      </c>
      <c r="J4514" s="3">
        <v>3375</v>
      </c>
      <c r="K4514">
        <f>Table1[[#This Row],[Total Revenue + Open]]/Table1[[#This Row],[Qty]]</f>
        <v>2.2350993377483444</v>
      </c>
      <c r="L4514">
        <f>Table1[[#This Row],[Qty]]/Table1[[#This Row],[Total Revenue + Open]]</f>
        <v>0.44740740740740742</v>
      </c>
    </row>
    <row r="4515" spans="1:12">
      <c r="A4515" t="s">
        <v>10</v>
      </c>
      <c r="B4515" t="s">
        <v>11</v>
      </c>
      <c r="C4515" t="s">
        <v>119</v>
      </c>
      <c r="D4515" t="s">
        <v>50</v>
      </c>
      <c r="E4515" t="s">
        <v>15</v>
      </c>
      <c r="F4515" t="s">
        <v>194</v>
      </c>
      <c r="G4515" t="s">
        <v>195</v>
      </c>
      <c r="H4515" s="1">
        <v>2021</v>
      </c>
      <c r="I4515" s="2">
        <v>8345</v>
      </c>
      <c r="J4515" s="3">
        <v>18675</v>
      </c>
      <c r="K4515">
        <f>Table1[[#This Row],[Total Revenue + Open]]/Table1[[#This Row],[Qty]]</f>
        <v>2.2378669862192928</v>
      </c>
      <c r="L4515">
        <f>Table1[[#This Row],[Qty]]/Table1[[#This Row],[Total Revenue + Open]]</f>
        <v>0.44685408299866131</v>
      </c>
    </row>
    <row r="4516" spans="1:12">
      <c r="A4516" t="s">
        <v>10</v>
      </c>
      <c r="B4516" t="s">
        <v>11</v>
      </c>
      <c r="C4516" t="s">
        <v>119</v>
      </c>
      <c r="D4516" t="s">
        <v>50</v>
      </c>
      <c r="E4516" t="s">
        <v>15</v>
      </c>
      <c r="F4516" t="s">
        <v>194</v>
      </c>
      <c r="G4516" t="s">
        <v>195</v>
      </c>
      <c r="H4516" s="1">
        <v>2021</v>
      </c>
      <c r="I4516" s="2">
        <v>200</v>
      </c>
      <c r="J4516" s="3">
        <v>450</v>
      </c>
      <c r="K4516">
        <f>Table1[[#This Row],[Total Revenue + Open]]/Table1[[#This Row],[Qty]]</f>
        <v>2.25</v>
      </c>
      <c r="L4516">
        <f>Table1[[#This Row],[Qty]]/Table1[[#This Row],[Total Revenue + Open]]</f>
        <v>0.44444444444444442</v>
      </c>
    </row>
    <row r="4517" spans="1:12">
      <c r="A4517" t="s">
        <v>10</v>
      </c>
      <c r="B4517" t="s">
        <v>11</v>
      </c>
      <c r="C4517" t="s">
        <v>119</v>
      </c>
      <c r="D4517" t="s">
        <v>50</v>
      </c>
      <c r="E4517" t="s">
        <v>15</v>
      </c>
      <c r="F4517" t="s">
        <v>194</v>
      </c>
      <c r="G4517" t="s">
        <v>195</v>
      </c>
      <c r="H4517" s="1">
        <v>2021</v>
      </c>
      <c r="I4517" s="2">
        <v>1260</v>
      </c>
      <c r="J4517" s="3">
        <v>2812.5</v>
      </c>
      <c r="K4517">
        <f>Table1[[#This Row],[Total Revenue + Open]]/Table1[[#This Row],[Qty]]</f>
        <v>2.2321428571428572</v>
      </c>
      <c r="L4517">
        <f>Table1[[#This Row],[Qty]]/Table1[[#This Row],[Total Revenue + Open]]</f>
        <v>0.44800000000000001</v>
      </c>
    </row>
    <row r="4518" spans="1:12">
      <c r="A4518" t="s">
        <v>10</v>
      </c>
      <c r="B4518" t="s">
        <v>11</v>
      </c>
      <c r="C4518" t="s">
        <v>119</v>
      </c>
      <c r="D4518" t="s">
        <v>50</v>
      </c>
      <c r="E4518" t="s">
        <v>15</v>
      </c>
      <c r="F4518" t="s">
        <v>194</v>
      </c>
      <c r="G4518" t="s">
        <v>195</v>
      </c>
      <c r="H4518" s="1">
        <v>2021</v>
      </c>
      <c r="I4518" s="2">
        <v>2140</v>
      </c>
      <c r="J4518" s="3">
        <v>4781.25</v>
      </c>
      <c r="K4518">
        <f>Table1[[#This Row],[Total Revenue + Open]]/Table1[[#This Row],[Qty]]</f>
        <v>2.2342289719626169</v>
      </c>
      <c r="L4518">
        <f>Table1[[#This Row],[Qty]]/Table1[[#This Row],[Total Revenue + Open]]</f>
        <v>0.44758169934640524</v>
      </c>
    </row>
    <row r="4519" spans="1:12">
      <c r="A4519" t="s">
        <v>10</v>
      </c>
      <c r="B4519" t="s">
        <v>11</v>
      </c>
      <c r="C4519" t="s">
        <v>119</v>
      </c>
      <c r="D4519" t="s">
        <v>50</v>
      </c>
      <c r="E4519" t="s">
        <v>15</v>
      </c>
      <c r="F4519" t="s">
        <v>194</v>
      </c>
      <c r="G4519" t="s">
        <v>195</v>
      </c>
      <c r="H4519" s="1">
        <v>2021</v>
      </c>
      <c r="I4519" s="2">
        <v>1535</v>
      </c>
      <c r="J4519" s="3">
        <v>3431.25</v>
      </c>
      <c r="K4519">
        <f>Table1[[#This Row],[Total Revenue + Open]]/Table1[[#This Row],[Qty]]</f>
        <v>2.2353420195439742</v>
      </c>
      <c r="L4519">
        <f>Table1[[#This Row],[Qty]]/Table1[[#This Row],[Total Revenue + Open]]</f>
        <v>0.44735883424408013</v>
      </c>
    </row>
    <row r="4520" spans="1:12">
      <c r="A4520" t="s">
        <v>10</v>
      </c>
      <c r="B4520" t="s">
        <v>11</v>
      </c>
      <c r="C4520" t="s">
        <v>119</v>
      </c>
      <c r="D4520" t="s">
        <v>50</v>
      </c>
      <c r="E4520" t="s">
        <v>15</v>
      </c>
      <c r="F4520" t="s">
        <v>194</v>
      </c>
      <c r="G4520" t="s">
        <v>195</v>
      </c>
      <c r="H4520" s="1">
        <v>2021</v>
      </c>
      <c r="I4520" s="2">
        <v>1765</v>
      </c>
      <c r="J4520" s="3">
        <v>3948.75</v>
      </c>
      <c r="K4520">
        <f>Table1[[#This Row],[Total Revenue + Open]]/Table1[[#This Row],[Qty]]</f>
        <v>2.2372521246458925</v>
      </c>
      <c r="L4520">
        <f>Table1[[#This Row],[Qty]]/Table1[[#This Row],[Total Revenue + Open]]</f>
        <v>0.44697689142133584</v>
      </c>
    </row>
    <row r="4521" spans="1:12">
      <c r="A4521" t="s">
        <v>10</v>
      </c>
      <c r="B4521" t="s">
        <v>11</v>
      </c>
      <c r="C4521" t="s">
        <v>119</v>
      </c>
      <c r="D4521" t="s">
        <v>50</v>
      </c>
      <c r="E4521" t="s">
        <v>15</v>
      </c>
      <c r="F4521" t="s">
        <v>194</v>
      </c>
      <c r="G4521" t="s">
        <v>195</v>
      </c>
      <c r="H4521" s="1">
        <v>2021</v>
      </c>
      <c r="I4521" s="2">
        <v>10</v>
      </c>
      <c r="J4521" s="3">
        <v>22.5</v>
      </c>
      <c r="K4521">
        <f>Table1[[#This Row],[Total Revenue + Open]]/Table1[[#This Row],[Qty]]</f>
        <v>2.25</v>
      </c>
      <c r="L4521">
        <f>Table1[[#This Row],[Qty]]/Table1[[#This Row],[Total Revenue + Open]]</f>
        <v>0.44444444444444442</v>
      </c>
    </row>
    <row r="4522" spans="1:12">
      <c r="A4522" t="s">
        <v>10</v>
      </c>
      <c r="B4522" t="s">
        <v>11</v>
      </c>
      <c r="C4522" t="s">
        <v>119</v>
      </c>
      <c r="D4522" t="s">
        <v>46</v>
      </c>
      <c r="E4522" t="s">
        <v>12</v>
      </c>
      <c r="F4522" t="s">
        <v>13</v>
      </c>
      <c r="G4522" t="s">
        <v>28</v>
      </c>
      <c r="H4522" s="1">
        <v>2022</v>
      </c>
      <c r="I4522" s="2">
        <v>45000</v>
      </c>
      <c r="J4522" s="3">
        <v>5850</v>
      </c>
      <c r="K4522">
        <f>Table1[[#This Row],[Total Revenue + Open]]/Table1[[#This Row],[Qty]]</f>
        <v>0.13</v>
      </c>
      <c r="L4522">
        <f>Table1[[#This Row],[Total Revenue + Open]]/Table1[[#This Row],[Qty]]</f>
        <v>0.13</v>
      </c>
    </row>
    <row r="4523" spans="1:12">
      <c r="A4523" t="s">
        <v>10</v>
      </c>
      <c r="B4523" t="s">
        <v>11</v>
      </c>
      <c r="C4523" t="s">
        <v>119</v>
      </c>
      <c r="D4523" t="s">
        <v>46</v>
      </c>
      <c r="E4523" t="s">
        <v>19</v>
      </c>
      <c r="F4523" t="s">
        <v>92</v>
      </c>
      <c r="G4523" t="s">
        <v>108</v>
      </c>
      <c r="H4523" s="1">
        <v>2022</v>
      </c>
      <c r="I4523" s="2">
        <v>38500</v>
      </c>
      <c r="J4523" s="3">
        <v>5775</v>
      </c>
      <c r="K4523">
        <f>Table1[[#This Row],[Total Revenue + Open]]/Table1[[#This Row],[Qty]]</f>
        <v>0.15</v>
      </c>
      <c r="L4523">
        <f>Table1[[#This Row],[Total Revenue + Open]]/Table1[[#This Row],[Qty]]</f>
        <v>0.15</v>
      </c>
    </row>
    <row r="4524" spans="1:12">
      <c r="A4524" t="s">
        <v>10</v>
      </c>
      <c r="B4524" t="s">
        <v>11</v>
      </c>
      <c r="C4524" t="s">
        <v>119</v>
      </c>
      <c r="D4524" t="s">
        <v>46</v>
      </c>
      <c r="E4524" t="s">
        <v>19</v>
      </c>
      <c r="F4524" t="s">
        <v>92</v>
      </c>
      <c r="G4524" t="s">
        <v>94</v>
      </c>
      <c r="H4524" s="1">
        <v>2022</v>
      </c>
      <c r="I4524" s="2">
        <v>38500</v>
      </c>
      <c r="J4524" s="3">
        <v>5775</v>
      </c>
      <c r="K4524">
        <f>Table1[[#This Row],[Total Revenue + Open]]/Table1[[#This Row],[Qty]]</f>
        <v>0.15</v>
      </c>
      <c r="L4524">
        <f>Table1[[#This Row],[Total Revenue + Open]]/Table1[[#This Row],[Qty]]</f>
        <v>0.15</v>
      </c>
    </row>
    <row r="4525" spans="1:12">
      <c r="A4525" t="s">
        <v>10</v>
      </c>
      <c r="B4525" t="s">
        <v>11</v>
      </c>
      <c r="C4525" t="s">
        <v>119</v>
      </c>
      <c r="D4525" t="s">
        <v>46</v>
      </c>
      <c r="E4525" t="s">
        <v>19</v>
      </c>
      <c r="F4525" t="s">
        <v>92</v>
      </c>
      <c r="G4525" t="s">
        <v>95</v>
      </c>
      <c r="H4525" s="1">
        <v>2022</v>
      </c>
      <c r="I4525" s="2">
        <v>38500</v>
      </c>
      <c r="J4525" s="3">
        <v>5775</v>
      </c>
      <c r="K4525">
        <f>Table1[[#This Row],[Total Revenue + Open]]/Table1[[#This Row],[Qty]]</f>
        <v>0.15</v>
      </c>
      <c r="L4525">
        <f>Table1[[#This Row],[Total Revenue + Open]]/Table1[[#This Row],[Qty]]</f>
        <v>0.15</v>
      </c>
    </row>
    <row r="4526" spans="1:12">
      <c r="A4526" t="s">
        <v>10</v>
      </c>
      <c r="B4526" t="s">
        <v>11</v>
      </c>
      <c r="C4526" t="s">
        <v>119</v>
      </c>
      <c r="D4526" t="s">
        <v>46</v>
      </c>
      <c r="E4526" t="s">
        <v>19</v>
      </c>
      <c r="F4526" t="s">
        <v>92</v>
      </c>
      <c r="G4526" t="s">
        <v>95</v>
      </c>
      <c r="H4526" s="1">
        <v>2022</v>
      </c>
      <c r="I4526" s="2">
        <v>38500</v>
      </c>
      <c r="J4526" s="3">
        <v>5775</v>
      </c>
      <c r="K4526">
        <f>Table1[[#This Row],[Total Revenue + Open]]/Table1[[#This Row],[Qty]]</f>
        <v>0.15</v>
      </c>
      <c r="L4526">
        <f>Table1[[#This Row],[Total Revenue + Open]]/Table1[[#This Row],[Qty]]</f>
        <v>0.15</v>
      </c>
    </row>
    <row r="4527" spans="1:12">
      <c r="A4527" t="s">
        <v>10</v>
      </c>
      <c r="B4527" t="s">
        <v>11</v>
      </c>
      <c r="C4527" t="s">
        <v>119</v>
      </c>
      <c r="D4527" t="s">
        <v>46</v>
      </c>
      <c r="E4527" t="s">
        <v>19</v>
      </c>
      <c r="F4527" t="s">
        <v>92</v>
      </c>
      <c r="G4527" t="s">
        <v>95</v>
      </c>
      <c r="H4527" s="1">
        <v>2022</v>
      </c>
      <c r="I4527" s="2">
        <v>38500</v>
      </c>
      <c r="J4527" s="3">
        <v>5775</v>
      </c>
      <c r="K4527">
        <f>Table1[[#This Row],[Total Revenue + Open]]/Table1[[#This Row],[Qty]]</f>
        <v>0.15</v>
      </c>
      <c r="L4527">
        <f>Table1[[#This Row],[Total Revenue + Open]]/Table1[[#This Row],[Qty]]</f>
        <v>0.15</v>
      </c>
    </row>
    <row r="4528" spans="1:12">
      <c r="A4528" t="s">
        <v>10</v>
      </c>
      <c r="B4528" t="s">
        <v>11</v>
      </c>
      <c r="C4528" t="s">
        <v>119</v>
      </c>
      <c r="D4528" t="s">
        <v>46</v>
      </c>
      <c r="E4528" t="s">
        <v>19</v>
      </c>
      <c r="F4528" t="s">
        <v>92</v>
      </c>
      <c r="G4528" t="s">
        <v>95</v>
      </c>
      <c r="H4528" s="1">
        <v>2022</v>
      </c>
      <c r="I4528" s="2">
        <v>41000</v>
      </c>
      <c r="J4528" s="3">
        <v>5740</v>
      </c>
      <c r="K4528">
        <f>Table1[[#This Row],[Total Revenue + Open]]/Table1[[#This Row],[Qty]]</f>
        <v>0.14000000000000001</v>
      </c>
      <c r="L4528">
        <f>Table1[[#This Row],[Total Revenue + Open]]/Table1[[#This Row],[Qty]]</f>
        <v>0.14000000000000001</v>
      </c>
    </row>
    <row r="4529" spans="1:12">
      <c r="A4529" t="s">
        <v>10</v>
      </c>
      <c r="B4529" t="s">
        <v>11</v>
      </c>
      <c r="C4529" t="s">
        <v>119</v>
      </c>
      <c r="D4529" t="s">
        <v>50</v>
      </c>
      <c r="E4529" t="s">
        <v>15</v>
      </c>
      <c r="F4529" t="s">
        <v>194</v>
      </c>
      <c r="G4529" t="s">
        <v>196</v>
      </c>
      <c r="H4529" s="1">
        <v>2021</v>
      </c>
      <c r="I4529" s="2">
        <v>2390</v>
      </c>
      <c r="J4529" s="3">
        <v>5391.25</v>
      </c>
      <c r="K4529">
        <f>Table1[[#This Row],[Total Revenue + Open]]/Table1[[#This Row],[Qty]]</f>
        <v>2.2557531380753137</v>
      </c>
      <c r="L4529">
        <f>Table1[[#This Row],[Qty]]/Table1[[#This Row],[Total Revenue + Open]]</f>
        <v>0.44331092047298865</v>
      </c>
    </row>
    <row r="4530" spans="1:12">
      <c r="A4530" t="s">
        <v>10</v>
      </c>
      <c r="B4530" t="s">
        <v>11</v>
      </c>
      <c r="C4530" t="s">
        <v>119</v>
      </c>
      <c r="D4530" t="s">
        <v>50</v>
      </c>
      <c r="E4530" t="s">
        <v>15</v>
      </c>
      <c r="F4530" t="s">
        <v>194</v>
      </c>
      <c r="G4530" t="s">
        <v>196</v>
      </c>
      <c r="H4530" s="1">
        <v>2020</v>
      </c>
      <c r="I4530" s="2">
        <v>1510</v>
      </c>
      <c r="J4530" s="3">
        <v>3405</v>
      </c>
      <c r="K4530">
        <f>Table1[[#This Row],[Total Revenue + Open]]/Table1[[#This Row],[Qty]]</f>
        <v>2.2549668874172184</v>
      </c>
      <c r="L4530">
        <f>Table1[[#This Row],[Qty]]/Table1[[#This Row],[Total Revenue + Open]]</f>
        <v>0.44346549192364171</v>
      </c>
    </row>
    <row r="4531" spans="1:12">
      <c r="A4531" t="s">
        <v>10</v>
      </c>
      <c r="B4531" t="s">
        <v>11</v>
      </c>
      <c r="C4531" t="s">
        <v>119</v>
      </c>
      <c r="D4531" t="s">
        <v>50</v>
      </c>
      <c r="E4531" t="s">
        <v>15</v>
      </c>
      <c r="F4531" t="s">
        <v>194</v>
      </c>
      <c r="G4531" t="s">
        <v>196</v>
      </c>
      <c r="H4531" s="1">
        <v>2021</v>
      </c>
      <c r="I4531" s="2">
        <v>2315</v>
      </c>
      <c r="J4531" s="3">
        <v>5221</v>
      </c>
      <c r="K4531">
        <f>Table1[[#This Row],[Total Revenue + Open]]/Table1[[#This Row],[Qty]]</f>
        <v>2.2552915766738661</v>
      </c>
      <c r="L4531">
        <f>Table1[[#This Row],[Qty]]/Table1[[#This Row],[Total Revenue + Open]]</f>
        <v>0.44340164719402414</v>
      </c>
    </row>
    <row r="4532" spans="1:12">
      <c r="A4532" t="s">
        <v>10</v>
      </c>
      <c r="B4532" t="s">
        <v>11</v>
      </c>
      <c r="C4532" t="s">
        <v>119</v>
      </c>
      <c r="D4532" t="s">
        <v>50</v>
      </c>
      <c r="E4532" t="s">
        <v>15</v>
      </c>
      <c r="F4532" t="s">
        <v>194</v>
      </c>
      <c r="G4532" t="s">
        <v>196</v>
      </c>
      <c r="H4532" s="1">
        <v>2021</v>
      </c>
      <c r="I4532" s="2">
        <v>1660</v>
      </c>
      <c r="J4532" s="3">
        <v>3745.5</v>
      </c>
      <c r="K4532">
        <f>Table1[[#This Row],[Total Revenue + Open]]/Table1[[#This Row],[Qty]]</f>
        <v>2.2563253012048192</v>
      </c>
      <c r="L4532">
        <f>Table1[[#This Row],[Qty]]/Table1[[#This Row],[Total Revenue + Open]]</f>
        <v>0.44319850487251367</v>
      </c>
    </row>
    <row r="4533" spans="1:12">
      <c r="A4533" t="s">
        <v>10</v>
      </c>
      <c r="B4533" t="s">
        <v>11</v>
      </c>
      <c r="C4533" t="s">
        <v>119</v>
      </c>
      <c r="D4533" t="s">
        <v>50</v>
      </c>
      <c r="E4533" t="s">
        <v>15</v>
      </c>
      <c r="F4533" t="s">
        <v>194</v>
      </c>
      <c r="G4533" t="s">
        <v>196</v>
      </c>
      <c r="H4533" s="1">
        <v>2021</v>
      </c>
      <c r="I4533" s="2">
        <v>2715</v>
      </c>
      <c r="J4533" s="3">
        <v>6129</v>
      </c>
      <c r="K4533">
        <f>Table1[[#This Row],[Total Revenue + Open]]/Table1[[#This Row],[Qty]]</f>
        <v>2.2574585635359115</v>
      </c>
      <c r="L4533">
        <f>Table1[[#This Row],[Qty]]/Table1[[#This Row],[Total Revenue + Open]]</f>
        <v>0.44297601566324035</v>
      </c>
    </row>
    <row r="4534" spans="1:12">
      <c r="A4534" t="s">
        <v>10</v>
      </c>
      <c r="B4534" t="s">
        <v>11</v>
      </c>
      <c r="C4534" t="s">
        <v>119</v>
      </c>
      <c r="D4534" t="s">
        <v>46</v>
      </c>
      <c r="E4534" t="s">
        <v>19</v>
      </c>
      <c r="F4534" t="s">
        <v>54</v>
      </c>
      <c r="G4534" t="s">
        <v>91</v>
      </c>
      <c r="H4534" s="1">
        <v>2022</v>
      </c>
      <c r="I4534" s="2">
        <v>40500</v>
      </c>
      <c r="J4534" s="3">
        <v>5670</v>
      </c>
      <c r="K4534">
        <f>Table1[[#This Row],[Total Revenue + Open]]/Table1[[#This Row],[Qty]]</f>
        <v>0.14000000000000001</v>
      </c>
      <c r="L4534">
        <f>Table1[[#This Row],[Total Revenue + Open]]/Table1[[#This Row],[Qty]]</f>
        <v>0.14000000000000001</v>
      </c>
    </row>
    <row r="4535" spans="1:12">
      <c r="A4535" t="s">
        <v>10</v>
      </c>
      <c r="B4535" t="s">
        <v>11</v>
      </c>
      <c r="C4535" t="s">
        <v>119</v>
      </c>
      <c r="D4535" t="s">
        <v>46</v>
      </c>
      <c r="E4535" t="s">
        <v>15</v>
      </c>
      <c r="F4535" t="s">
        <v>34</v>
      </c>
      <c r="G4535" t="s">
        <v>287</v>
      </c>
      <c r="H4535" s="1">
        <v>2022</v>
      </c>
      <c r="I4535" s="2">
        <v>2515</v>
      </c>
      <c r="J4535" s="3">
        <v>5600</v>
      </c>
      <c r="K4535">
        <f>Table1[[#This Row],[Total Revenue + Open]]/Table1[[#This Row],[Qty]]</f>
        <v>2.2266401590457257</v>
      </c>
      <c r="L4535">
        <f>Table1[[#This Row],[Qty]]/Table1[[#This Row],[Total Revenue + Open]]</f>
        <v>0.44910714285714287</v>
      </c>
    </row>
    <row r="4536" spans="1:12">
      <c r="A4536" t="s">
        <v>10</v>
      </c>
      <c r="B4536" t="s">
        <v>11</v>
      </c>
      <c r="C4536" t="s">
        <v>119</v>
      </c>
      <c r="D4536" t="s">
        <v>46</v>
      </c>
      <c r="E4536" t="s">
        <v>15</v>
      </c>
      <c r="F4536" t="s">
        <v>34</v>
      </c>
      <c r="G4536" t="s">
        <v>287</v>
      </c>
      <c r="H4536" s="1">
        <v>2022</v>
      </c>
      <c r="I4536" s="2">
        <v>2515</v>
      </c>
      <c r="J4536" s="3">
        <v>5600</v>
      </c>
      <c r="K4536">
        <f>Table1[[#This Row],[Total Revenue + Open]]/Table1[[#This Row],[Qty]]</f>
        <v>2.2266401590457257</v>
      </c>
      <c r="L4536">
        <f>Table1[[#This Row],[Qty]]/Table1[[#This Row],[Total Revenue + Open]]</f>
        <v>0.44910714285714287</v>
      </c>
    </row>
    <row r="4537" spans="1:12">
      <c r="A4537" t="s">
        <v>10</v>
      </c>
      <c r="B4537" t="s">
        <v>11</v>
      </c>
      <c r="C4537" t="s">
        <v>119</v>
      </c>
      <c r="D4537" t="s">
        <v>46</v>
      </c>
      <c r="E4537" t="s">
        <v>15</v>
      </c>
      <c r="F4537" t="s">
        <v>34</v>
      </c>
      <c r="G4537" t="s">
        <v>287</v>
      </c>
      <c r="H4537" s="1">
        <v>2022</v>
      </c>
      <c r="I4537" s="2">
        <v>2515</v>
      </c>
      <c r="J4537" s="3">
        <v>5600</v>
      </c>
      <c r="K4537">
        <f>Table1[[#This Row],[Total Revenue + Open]]/Table1[[#This Row],[Qty]]</f>
        <v>2.2266401590457257</v>
      </c>
      <c r="L4537">
        <f>Table1[[#This Row],[Qty]]/Table1[[#This Row],[Total Revenue + Open]]</f>
        <v>0.44910714285714287</v>
      </c>
    </row>
    <row r="4538" spans="1:12">
      <c r="A4538" t="s">
        <v>10</v>
      </c>
      <c r="B4538" t="s">
        <v>11</v>
      </c>
      <c r="C4538" t="s">
        <v>119</v>
      </c>
      <c r="D4538" t="s">
        <v>50</v>
      </c>
      <c r="E4538" t="s">
        <v>15</v>
      </c>
      <c r="F4538" t="s">
        <v>194</v>
      </c>
      <c r="G4538" t="s">
        <v>196</v>
      </c>
      <c r="H4538" s="1">
        <v>2020</v>
      </c>
      <c r="I4538" s="2">
        <v>1510</v>
      </c>
      <c r="J4538" s="3">
        <v>3375</v>
      </c>
      <c r="K4538">
        <f>Table1[[#This Row],[Total Revenue + Open]]/Table1[[#This Row],[Qty]]</f>
        <v>2.2350993377483444</v>
      </c>
      <c r="L4538">
        <f>Table1[[#This Row],[Qty]]/Table1[[#This Row],[Total Revenue + Open]]</f>
        <v>0.44740740740740742</v>
      </c>
    </row>
    <row r="4539" spans="1:12">
      <c r="A4539" t="s">
        <v>10</v>
      </c>
      <c r="B4539" t="s">
        <v>11</v>
      </c>
      <c r="C4539" t="s">
        <v>119</v>
      </c>
      <c r="D4539" t="s">
        <v>50</v>
      </c>
      <c r="E4539" t="s">
        <v>15</v>
      </c>
      <c r="F4539" t="s">
        <v>194</v>
      </c>
      <c r="G4539" t="s">
        <v>196</v>
      </c>
      <c r="H4539" s="1">
        <v>2021</v>
      </c>
      <c r="I4539" s="2">
        <v>8345</v>
      </c>
      <c r="J4539" s="3">
        <v>18675</v>
      </c>
      <c r="K4539">
        <f>Table1[[#This Row],[Total Revenue + Open]]/Table1[[#This Row],[Qty]]</f>
        <v>2.2378669862192928</v>
      </c>
      <c r="L4539">
        <f>Table1[[#This Row],[Qty]]/Table1[[#This Row],[Total Revenue + Open]]</f>
        <v>0.44685408299866131</v>
      </c>
    </row>
    <row r="4540" spans="1:12">
      <c r="A4540" t="s">
        <v>10</v>
      </c>
      <c r="B4540" t="s">
        <v>11</v>
      </c>
      <c r="C4540" t="s">
        <v>119</v>
      </c>
      <c r="D4540" t="s">
        <v>50</v>
      </c>
      <c r="E4540" t="s">
        <v>15</v>
      </c>
      <c r="F4540" t="s">
        <v>194</v>
      </c>
      <c r="G4540" t="s">
        <v>196</v>
      </c>
      <c r="H4540" s="1">
        <v>2021</v>
      </c>
      <c r="I4540" s="2">
        <v>200</v>
      </c>
      <c r="J4540" s="3">
        <v>450</v>
      </c>
      <c r="K4540">
        <f>Table1[[#This Row],[Total Revenue + Open]]/Table1[[#This Row],[Qty]]</f>
        <v>2.25</v>
      </c>
      <c r="L4540">
        <f>Table1[[#This Row],[Qty]]/Table1[[#This Row],[Total Revenue + Open]]</f>
        <v>0.44444444444444442</v>
      </c>
    </row>
    <row r="4541" spans="1:12">
      <c r="A4541" t="s">
        <v>10</v>
      </c>
      <c r="B4541" t="s">
        <v>11</v>
      </c>
      <c r="C4541" t="s">
        <v>119</v>
      </c>
      <c r="D4541" t="s">
        <v>50</v>
      </c>
      <c r="E4541" t="s">
        <v>15</v>
      </c>
      <c r="F4541" t="s">
        <v>194</v>
      </c>
      <c r="G4541" t="s">
        <v>196</v>
      </c>
      <c r="H4541" s="1">
        <v>2021</v>
      </c>
      <c r="I4541" s="2">
        <v>1260</v>
      </c>
      <c r="J4541" s="3">
        <v>2812.5</v>
      </c>
      <c r="K4541">
        <f>Table1[[#This Row],[Total Revenue + Open]]/Table1[[#This Row],[Qty]]</f>
        <v>2.2321428571428572</v>
      </c>
      <c r="L4541">
        <f>Table1[[#This Row],[Qty]]/Table1[[#This Row],[Total Revenue + Open]]</f>
        <v>0.44800000000000001</v>
      </c>
    </row>
    <row r="4542" spans="1:12">
      <c r="A4542" t="s">
        <v>10</v>
      </c>
      <c r="B4542" t="s">
        <v>11</v>
      </c>
      <c r="C4542" t="s">
        <v>119</v>
      </c>
      <c r="D4542" t="s">
        <v>50</v>
      </c>
      <c r="E4542" t="s">
        <v>15</v>
      </c>
      <c r="F4542" t="s">
        <v>194</v>
      </c>
      <c r="G4542" t="s">
        <v>196</v>
      </c>
      <c r="H4542" s="1">
        <v>2021</v>
      </c>
      <c r="I4542" s="2">
        <v>2140</v>
      </c>
      <c r="J4542" s="3">
        <v>4781.25</v>
      </c>
      <c r="K4542">
        <f>Table1[[#This Row],[Total Revenue + Open]]/Table1[[#This Row],[Qty]]</f>
        <v>2.2342289719626169</v>
      </c>
      <c r="L4542">
        <f>Table1[[#This Row],[Qty]]/Table1[[#This Row],[Total Revenue + Open]]</f>
        <v>0.44758169934640524</v>
      </c>
    </row>
    <row r="4543" spans="1:12">
      <c r="A4543" t="s">
        <v>10</v>
      </c>
      <c r="B4543" t="s">
        <v>11</v>
      </c>
      <c r="C4543" t="s">
        <v>119</v>
      </c>
      <c r="D4543" t="s">
        <v>50</v>
      </c>
      <c r="E4543" t="s">
        <v>15</v>
      </c>
      <c r="F4543" t="s">
        <v>194</v>
      </c>
      <c r="G4543" t="s">
        <v>196</v>
      </c>
      <c r="H4543" s="1">
        <v>2021</v>
      </c>
      <c r="I4543" s="2">
        <v>1535</v>
      </c>
      <c r="J4543" s="3">
        <v>3431.25</v>
      </c>
      <c r="K4543">
        <f>Table1[[#This Row],[Total Revenue + Open]]/Table1[[#This Row],[Qty]]</f>
        <v>2.2353420195439742</v>
      </c>
      <c r="L4543">
        <f>Table1[[#This Row],[Qty]]/Table1[[#This Row],[Total Revenue + Open]]</f>
        <v>0.44735883424408013</v>
      </c>
    </row>
    <row r="4544" spans="1:12">
      <c r="A4544" t="s">
        <v>10</v>
      </c>
      <c r="B4544" t="s">
        <v>11</v>
      </c>
      <c r="C4544" t="s">
        <v>119</v>
      </c>
      <c r="D4544" t="s">
        <v>50</v>
      </c>
      <c r="E4544" t="s">
        <v>15</v>
      </c>
      <c r="F4544" t="s">
        <v>194</v>
      </c>
      <c r="G4544" t="s">
        <v>196</v>
      </c>
      <c r="H4544" s="1">
        <v>2021</v>
      </c>
      <c r="I4544" s="2">
        <v>1950</v>
      </c>
      <c r="J4544" s="3">
        <v>4365</v>
      </c>
      <c r="K4544">
        <f>Table1[[#This Row],[Total Revenue + Open]]/Table1[[#This Row],[Qty]]</f>
        <v>2.2384615384615385</v>
      </c>
      <c r="L4544">
        <f>Table1[[#This Row],[Qty]]/Table1[[#This Row],[Total Revenue + Open]]</f>
        <v>0.44673539518900346</v>
      </c>
    </row>
    <row r="4545" spans="1:12">
      <c r="A4545" t="s">
        <v>10</v>
      </c>
      <c r="B4545" t="s">
        <v>11</v>
      </c>
      <c r="C4545" t="s">
        <v>119</v>
      </c>
      <c r="D4545" t="s">
        <v>50</v>
      </c>
      <c r="E4545" t="s">
        <v>15</v>
      </c>
      <c r="F4545" t="s">
        <v>194</v>
      </c>
      <c r="G4545" t="s">
        <v>196</v>
      </c>
      <c r="H4545" s="1">
        <v>2021</v>
      </c>
      <c r="I4545" s="2">
        <v>155</v>
      </c>
      <c r="J4545" s="3">
        <v>348.75</v>
      </c>
      <c r="K4545">
        <f>Table1[[#This Row],[Total Revenue + Open]]/Table1[[#This Row],[Qty]]</f>
        <v>2.25</v>
      </c>
      <c r="L4545">
        <f>Table1[[#This Row],[Qty]]/Table1[[#This Row],[Total Revenue + Open]]</f>
        <v>0.44444444444444442</v>
      </c>
    </row>
    <row r="4546" spans="1:12">
      <c r="A4546" t="s">
        <v>10</v>
      </c>
      <c r="B4546" t="s">
        <v>11</v>
      </c>
      <c r="C4546" t="s">
        <v>119</v>
      </c>
      <c r="D4546" t="s">
        <v>46</v>
      </c>
      <c r="E4546" t="s">
        <v>15</v>
      </c>
      <c r="F4546" t="s">
        <v>34</v>
      </c>
      <c r="G4546" t="s">
        <v>287</v>
      </c>
      <c r="H4546" s="1">
        <v>2022</v>
      </c>
      <c r="I4546" s="2">
        <v>2515</v>
      </c>
      <c r="J4546" s="3">
        <v>5600</v>
      </c>
      <c r="K4546">
        <f>Table1[[#This Row],[Total Revenue + Open]]/Table1[[#This Row],[Qty]]</f>
        <v>2.2266401590457257</v>
      </c>
      <c r="L4546">
        <f>Table1[[#This Row],[Qty]]/Table1[[#This Row],[Total Revenue + Open]]</f>
        <v>0.44910714285714287</v>
      </c>
    </row>
    <row r="4547" spans="1:12">
      <c r="A4547" t="s">
        <v>10</v>
      </c>
      <c r="B4547" t="s">
        <v>11</v>
      </c>
      <c r="C4547" t="s">
        <v>119</v>
      </c>
      <c r="D4547" t="s">
        <v>46</v>
      </c>
      <c r="E4547" t="s">
        <v>15</v>
      </c>
      <c r="F4547" t="s">
        <v>34</v>
      </c>
      <c r="G4547" t="s">
        <v>287</v>
      </c>
      <c r="H4547" s="1">
        <v>2022</v>
      </c>
      <c r="I4547" s="2">
        <v>2515</v>
      </c>
      <c r="J4547" s="3">
        <v>5600</v>
      </c>
      <c r="K4547">
        <f>Table1[[#This Row],[Total Revenue + Open]]/Table1[[#This Row],[Qty]]</f>
        <v>2.2266401590457257</v>
      </c>
      <c r="L4547">
        <f>Table1[[#This Row],[Qty]]/Table1[[#This Row],[Total Revenue + Open]]</f>
        <v>0.44910714285714287</v>
      </c>
    </row>
    <row r="4548" spans="1:12">
      <c r="A4548" t="s">
        <v>10</v>
      </c>
      <c r="B4548" t="s">
        <v>11</v>
      </c>
      <c r="C4548" t="s">
        <v>119</v>
      </c>
      <c r="D4548" t="s">
        <v>46</v>
      </c>
      <c r="E4548" t="s">
        <v>15</v>
      </c>
      <c r="F4548" t="s">
        <v>198</v>
      </c>
      <c r="G4548" t="s">
        <v>296</v>
      </c>
      <c r="H4548" s="1">
        <v>2022</v>
      </c>
      <c r="I4548" s="2">
        <v>5025</v>
      </c>
      <c r="J4548" s="3">
        <v>5450</v>
      </c>
      <c r="K4548">
        <f>Table1[[#This Row],[Total Revenue + Open]]/Table1[[#This Row],[Qty]]</f>
        <v>1.0845771144278606</v>
      </c>
      <c r="L4548">
        <f>Table1[[#This Row],[Qty]]/Table1[[#This Row],[Total Revenue + Open]]</f>
        <v>0.92201834862385323</v>
      </c>
    </row>
    <row r="4549" spans="1:12">
      <c r="A4549" t="s">
        <v>10</v>
      </c>
      <c r="B4549" t="s">
        <v>11</v>
      </c>
      <c r="C4549" t="s">
        <v>119</v>
      </c>
      <c r="D4549" t="s">
        <v>46</v>
      </c>
      <c r="E4549" t="s">
        <v>15</v>
      </c>
      <c r="F4549" t="s">
        <v>198</v>
      </c>
      <c r="G4549" t="s">
        <v>296</v>
      </c>
      <c r="H4549" s="1">
        <v>2022</v>
      </c>
      <c r="I4549" s="2">
        <v>5025</v>
      </c>
      <c r="J4549" s="3">
        <v>5450</v>
      </c>
      <c r="K4549">
        <f>Table1[[#This Row],[Total Revenue + Open]]/Table1[[#This Row],[Qty]]</f>
        <v>1.0845771144278606</v>
      </c>
      <c r="L4549">
        <f>Table1[[#This Row],[Qty]]/Table1[[#This Row],[Total Revenue + Open]]</f>
        <v>0.92201834862385323</v>
      </c>
    </row>
    <row r="4550" spans="1:12">
      <c r="A4550" t="s">
        <v>10</v>
      </c>
      <c r="B4550" t="s">
        <v>11</v>
      </c>
      <c r="C4550" t="s">
        <v>119</v>
      </c>
      <c r="D4550" t="s">
        <v>46</v>
      </c>
      <c r="E4550" t="s">
        <v>19</v>
      </c>
      <c r="F4550" t="s">
        <v>92</v>
      </c>
      <c r="G4550" t="s">
        <v>93</v>
      </c>
      <c r="H4550" s="1">
        <v>2022</v>
      </c>
      <c r="I4550" s="2">
        <v>36000</v>
      </c>
      <c r="J4550" s="3">
        <v>5400</v>
      </c>
      <c r="K4550">
        <f>Table1[[#This Row],[Total Revenue + Open]]/Table1[[#This Row],[Qty]]</f>
        <v>0.15</v>
      </c>
      <c r="L4550">
        <f>Table1[[#This Row],[Total Revenue + Open]]/Table1[[#This Row],[Qty]]</f>
        <v>0.15</v>
      </c>
    </row>
    <row r="4551" spans="1:12">
      <c r="A4551" t="s">
        <v>10</v>
      </c>
      <c r="B4551" t="s">
        <v>11</v>
      </c>
      <c r="C4551" t="s">
        <v>119</v>
      </c>
      <c r="D4551" t="s">
        <v>309</v>
      </c>
      <c r="E4551" t="s">
        <v>15</v>
      </c>
      <c r="F4551" t="s">
        <v>123</v>
      </c>
      <c r="G4551" t="s">
        <v>310</v>
      </c>
      <c r="H4551" s="1">
        <v>2017</v>
      </c>
      <c r="I4551" s="2">
        <v>1650</v>
      </c>
      <c r="J4551" s="3">
        <v>4570.5</v>
      </c>
      <c r="K4551">
        <f>Table1[[#This Row],[Total Revenue + Open]]/Table1[[#This Row],[Qty]]</f>
        <v>2.77</v>
      </c>
      <c r="L4551">
        <f>Table1[[#This Row],[Qty]]/Table1[[#This Row],[Total Revenue + Open]]</f>
        <v>0.36101083032490977</v>
      </c>
    </row>
    <row r="4552" spans="1:12">
      <c r="A4552" t="s">
        <v>10</v>
      </c>
      <c r="B4552" t="s">
        <v>11</v>
      </c>
      <c r="C4552" t="s">
        <v>119</v>
      </c>
      <c r="D4552" t="s">
        <v>309</v>
      </c>
      <c r="E4552" t="s">
        <v>15</v>
      </c>
      <c r="F4552" t="s">
        <v>123</v>
      </c>
      <c r="G4552" t="s">
        <v>310</v>
      </c>
      <c r="H4552" s="1">
        <v>2017</v>
      </c>
      <c r="I4552" s="2">
        <v>550</v>
      </c>
      <c r="J4552" s="3">
        <v>1523.5</v>
      </c>
      <c r="K4552">
        <f>Table1[[#This Row],[Total Revenue + Open]]/Table1[[#This Row],[Qty]]</f>
        <v>2.77</v>
      </c>
      <c r="L4552">
        <f>Table1[[#This Row],[Qty]]/Table1[[#This Row],[Total Revenue + Open]]</f>
        <v>0.36101083032490977</v>
      </c>
    </row>
    <row r="4553" spans="1:12">
      <c r="A4553" t="s">
        <v>10</v>
      </c>
      <c r="B4553" t="s">
        <v>11</v>
      </c>
      <c r="C4553" t="s">
        <v>119</v>
      </c>
      <c r="D4553" t="s">
        <v>309</v>
      </c>
      <c r="E4553" t="s">
        <v>15</v>
      </c>
      <c r="F4553" t="s">
        <v>123</v>
      </c>
      <c r="G4553" t="s">
        <v>310</v>
      </c>
      <c r="H4553" s="1">
        <v>2017</v>
      </c>
      <c r="I4553" s="2">
        <v>2210</v>
      </c>
      <c r="J4553" s="3">
        <v>6094</v>
      </c>
      <c r="K4553">
        <f>Table1[[#This Row],[Total Revenue + Open]]/Table1[[#This Row],[Qty]]</f>
        <v>2.7574660633484163</v>
      </c>
      <c r="L4553">
        <f>Table1[[#This Row],[Qty]]/Table1[[#This Row],[Total Revenue + Open]]</f>
        <v>0.36265178864456843</v>
      </c>
    </row>
    <row r="4554" spans="1:12">
      <c r="A4554" t="s">
        <v>10</v>
      </c>
      <c r="B4554" t="s">
        <v>11</v>
      </c>
      <c r="C4554" t="s">
        <v>119</v>
      </c>
      <c r="D4554" t="s">
        <v>309</v>
      </c>
      <c r="E4554" t="s">
        <v>15</v>
      </c>
      <c r="F4554" t="s">
        <v>123</v>
      </c>
      <c r="G4554" t="s">
        <v>310</v>
      </c>
      <c r="H4554" s="1">
        <v>2018</v>
      </c>
      <c r="I4554" s="2">
        <v>750</v>
      </c>
      <c r="J4554" s="3">
        <v>2077.5</v>
      </c>
      <c r="K4554">
        <f>Table1[[#This Row],[Total Revenue + Open]]/Table1[[#This Row],[Qty]]</f>
        <v>2.77</v>
      </c>
      <c r="L4554">
        <f>Table1[[#This Row],[Qty]]/Table1[[#This Row],[Total Revenue + Open]]</f>
        <v>0.36101083032490977</v>
      </c>
    </row>
    <row r="4555" spans="1:12">
      <c r="A4555" t="s">
        <v>10</v>
      </c>
      <c r="B4555" t="s">
        <v>11</v>
      </c>
      <c r="C4555" t="s">
        <v>119</v>
      </c>
      <c r="D4555" t="s">
        <v>309</v>
      </c>
      <c r="E4555" t="s">
        <v>15</v>
      </c>
      <c r="F4555" t="s">
        <v>30</v>
      </c>
      <c r="G4555" t="s">
        <v>148</v>
      </c>
      <c r="H4555" s="1">
        <v>2017</v>
      </c>
      <c r="I4555" s="2">
        <v>650</v>
      </c>
      <c r="J4555" s="3">
        <v>1605.5</v>
      </c>
      <c r="K4555">
        <f>Table1[[#This Row],[Total Revenue + Open]]/Table1[[#This Row],[Qty]]</f>
        <v>2.4700000000000002</v>
      </c>
      <c r="L4555">
        <f>Table1[[#This Row],[Qty]]/Table1[[#This Row],[Total Revenue + Open]]</f>
        <v>0.40485829959514169</v>
      </c>
    </row>
    <row r="4556" spans="1:12">
      <c r="A4556" t="s">
        <v>10</v>
      </c>
      <c r="B4556" t="s">
        <v>11</v>
      </c>
      <c r="C4556" t="s">
        <v>119</v>
      </c>
      <c r="D4556" t="s">
        <v>309</v>
      </c>
      <c r="E4556" t="s">
        <v>15</v>
      </c>
      <c r="F4556" t="s">
        <v>30</v>
      </c>
      <c r="G4556" t="s">
        <v>148</v>
      </c>
      <c r="H4556" s="1">
        <v>2017</v>
      </c>
      <c r="I4556" s="2">
        <v>5455</v>
      </c>
      <c r="J4556" s="3">
        <v>13399.75</v>
      </c>
      <c r="K4556">
        <f>Table1[[#This Row],[Total Revenue + Open]]/Table1[[#This Row],[Qty]]</f>
        <v>2.456416131989001</v>
      </c>
      <c r="L4556">
        <f>Table1[[#This Row],[Qty]]/Table1[[#This Row],[Total Revenue + Open]]</f>
        <v>0.40709714733483832</v>
      </c>
    </row>
    <row r="4557" spans="1:12">
      <c r="A4557" t="s">
        <v>10</v>
      </c>
      <c r="B4557" t="s">
        <v>11</v>
      </c>
      <c r="C4557" t="s">
        <v>119</v>
      </c>
      <c r="D4557" t="s">
        <v>309</v>
      </c>
      <c r="E4557" t="s">
        <v>15</v>
      </c>
      <c r="F4557" t="s">
        <v>30</v>
      </c>
      <c r="G4557" t="s">
        <v>148</v>
      </c>
      <c r="H4557" s="1">
        <v>2017</v>
      </c>
      <c r="I4557" s="2">
        <v>1000</v>
      </c>
      <c r="J4557" s="3">
        <v>2470</v>
      </c>
      <c r="K4557">
        <f>Table1[[#This Row],[Total Revenue + Open]]/Table1[[#This Row],[Qty]]</f>
        <v>2.4700000000000002</v>
      </c>
      <c r="L4557">
        <f>Table1[[#This Row],[Qty]]/Table1[[#This Row],[Total Revenue + Open]]</f>
        <v>0.40485829959514169</v>
      </c>
    </row>
    <row r="4558" spans="1:12">
      <c r="A4558" t="s">
        <v>10</v>
      </c>
      <c r="B4558" t="s">
        <v>11</v>
      </c>
      <c r="C4558" t="s">
        <v>119</v>
      </c>
      <c r="D4558" t="s">
        <v>309</v>
      </c>
      <c r="E4558" t="s">
        <v>15</v>
      </c>
      <c r="F4558" t="s">
        <v>30</v>
      </c>
      <c r="G4558" t="s">
        <v>148</v>
      </c>
      <c r="H4558" s="1">
        <v>2017</v>
      </c>
      <c r="I4558" s="2">
        <v>1585</v>
      </c>
      <c r="J4558" s="3">
        <v>3890.25</v>
      </c>
      <c r="K4558">
        <f>Table1[[#This Row],[Total Revenue + Open]]/Table1[[#This Row],[Qty]]</f>
        <v>2.4544164037854888</v>
      </c>
      <c r="L4558">
        <f>Table1[[#This Row],[Qty]]/Table1[[#This Row],[Total Revenue + Open]]</f>
        <v>0.40742882848146006</v>
      </c>
    </row>
    <row r="4559" spans="1:12">
      <c r="A4559" t="s">
        <v>10</v>
      </c>
      <c r="B4559" t="s">
        <v>11</v>
      </c>
      <c r="C4559" t="s">
        <v>119</v>
      </c>
      <c r="D4559" t="s">
        <v>309</v>
      </c>
      <c r="E4559" t="s">
        <v>15</v>
      </c>
      <c r="F4559" t="s">
        <v>30</v>
      </c>
      <c r="G4559" t="s">
        <v>148</v>
      </c>
      <c r="H4559" s="1">
        <v>2018</v>
      </c>
      <c r="I4559" s="2">
        <v>1060</v>
      </c>
      <c r="J4559" s="3">
        <v>2593.5</v>
      </c>
      <c r="K4559">
        <f>Table1[[#This Row],[Total Revenue + Open]]/Table1[[#This Row],[Qty]]</f>
        <v>2.4466981132075474</v>
      </c>
      <c r="L4559">
        <f>Table1[[#This Row],[Qty]]/Table1[[#This Row],[Total Revenue + Open]]</f>
        <v>0.40871409292461924</v>
      </c>
    </row>
    <row r="4560" spans="1:12">
      <c r="A4560" t="s">
        <v>10</v>
      </c>
      <c r="B4560" t="s">
        <v>11</v>
      </c>
      <c r="C4560" t="s">
        <v>119</v>
      </c>
      <c r="D4560" t="s">
        <v>309</v>
      </c>
      <c r="E4560" t="s">
        <v>15</v>
      </c>
      <c r="F4560" t="s">
        <v>30</v>
      </c>
      <c r="G4560" t="s">
        <v>148</v>
      </c>
      <c r="H4560" s="1">
        <v>2018</v>
      </c>
      <c r="I4560" s="2">
        <v>31405</v>
      </c>
      <c r="J4560" s="3">
        <v>77187.5</v>
      </c>
      <c r="K4560">
        <f>Table1[[#This Row],[Total Revenue + Open]]/Table1[[#This Row],[Qty]]</f>
        <v>2.4578092660404396</v>
      </c>
      <c r="L4560">
        <f>Table1[[#This Row],[Qty]]/Table1[[#This Row],[Total Revenue + Open]]</f>
        <v>0.40686639676113362</v>
      </c>
    </row>
    <row r="4561" spans="1:12">
      <c r="A4561" t="s">
        <v>10</v>
      </c>
      <c r="B4561" t="s">
        <v>11</v>
      </c>
      <c r="C4561" t="s">
        <v>119</v>
      </c>
      <c r="D4561" t="s">
        <v>309</v>
      </c>
      <c r="E4561" t="s">
        <v>15</v>
      </c>
      <c r="F4561" t="s">
        <v>30</v>
      </c>
      <c r="G4561" t="s">
        <v>148</v>
      </c>
      <c r="H4561" s="1">
        <v>2018</v>
      </c>
      <c r="I4561" s="2">
        <v>5385</v>
      </c>
      <c r="J4561" s="3">
        <v>13214.5</v>
      </c>
      <c r="K4561">
        <f>Table1[[#This Row],[Total Revenue + Open]]/Table1[[#This Row],[Qty]]</f>
        <v>2.4539461467038071</v>
      </c>
      <c r="L4561">
        <f>Table1[[#This Row],[Qty]]/Table1[[#This Row],[Total Revenue + Open]]</f>
        <v>0.4075069052934277</v>
      </c>
    </row>
    <row r="4562" spans="1:12">
      <c r="A4562" t="s">
        <v>10</v>
      </c>
      <c r="B4562" t="s">
        <v>11</v>
      </c>
      <c r="C4562" t="s">
        <v>119</v>
      </c>
      <c r="D4562" t="s">
        <v>309</v>
      </c>
      <c r="E4562" t="s">
        <v>15</v>
      </c>
      <c r="F4562" t="s">
        <v>30</v>
      </c>
      <c r="G4562" t="s">
        <v>311</v>
      </c>
      <c r="H4562" s="1">
        <v>2018</v>
      </c>
      <c r="I4562" s="2">
        <v>800</v>
      </c>
      <c r="J4562" s="3">
        <v>1976</v>
      </c>
      <c r="K4562">
        <f>Table1[[#This Row],[Total Revenue + Open]]/Table1[[#This Row],[Qty]]</f>
        <v>2.4700000000000002</v>
      </c>
      <c r="L4562">
        <f>Table1[[#This Row],[Qty]]/Table1[[#This Row],[Total Revenue + Open]]</f>
        <v>0.40485829959514169</v>
      </c>
    </row>
    <row r="4563" spans="1:12">
      <c r="A4563" t="s">
        <v>10</v>
      </c>
      <c r="B4563" t="s">
        <v>11</v>
      </c>
      <c r="C4563" t="s">
        <v>119</v>
      </c>
      <c r="D4563" t="s">
        <v>309</v>
      </c>
      <c r="E4563" t="s">
        <v>15</v>
      </c>
      <c r="F4563" t="s">
        <v>30</v>
      </c>
      <c r="G4563" t="s">
        <v>311</v>
      </c>
      <c r="H4563" s="1">
        <v>2018</v>
      </c>
      <c r="I4563" s="2">
        <v>18830</v>
      </c>
      <c r="J4563" s="3">
        <v>46250.75</v>
      </c>
      <c r="K4563">
        <f>Table1[[#This Row],[Total Revenue + Open]]/Table1[[#This Row],[Qty]]</f>
        <v>2.4562267657992565</v>
      </c>
      <c r="L4563">
        <f>Table1[[#This Row],[Qty]]/Table1[[#This Row],[Total Revenue + Open]]</f>
        <v>0.40712853305081537</v>
      </c>
    </row>
    <row r="4564" spans="1:12">
      <c r="A4564" t="s">
        <v>10</v>
      </c>
      <c r="B4564" t="s">
        <v>11</v>
      </c>
      <c r="C4564" t="s">
        <v>119</v>
      </c>
      <c r="D4564" t="s">
        <v>309</v>
      </c>
      <c r="E4564" t="s">
        <v>15</v>
      </c>
      <c r="F4564" t="s">
        <v>34</v>
      </c>
      <c r="G4564" t="s">
        <v>149</v>
      </c>
      <c r="H4564" s="1">
        <v>2017</v>
      </c>
      <c r="I4564" s="2">
        <v>1385</v>
      </c>
      <c r="J4564" s="3">
        <v>3038.75</v>
      </c>
      <c r="K4564">
        <f>Table1[[#This Row],[Total Revenue + Open]]/Table1[[#This Row],[Qty]]</f>
        <v>2.1940433212996391</v>
      </c>
      <c r="L4564">
        <f>Table1[[#This Row],[Qty]]/Table1[[#This Row],[Total Revenue + Open]]</f>
        <v>0.455779514603044</v>
      </c>
    </row>
    <row r="4565" spans="1:12">
      <c r="A4565" t="s">
        <v>10</v>
      </c>
      <c r="B4565" t="s">
        <v>11</v>
      </c>
      <c r="C4565" t="s">
        <v>119</v>
      </c>
      <c r="D4565" t="s">
        <v>309</v>
      </c>
      <c r="E4565" t="s">
        <v>15</v>
      </c>
      <c r="F4565" t="s">
        <v>34</v>
      </c>
      <c r="G4565" t="s">
        <v>149</v>
      </c>
      <c r="H4565" s="1">
        <v>2017</v>
      </c>
      <c r="I4565" s="2">
        <v>5430</v>
      </c>
      <c r="J4565" s="3">
        <v>11934</v>
      </c>
      <c r="K4565">
        <f>Table1[[#This Row],[Total Revenue + Open]]/Table1[[#This Row],[Qty]]</f>
        <v>2.1977900552486189</v>
      </c>
      <c r="L4565">
        <f>Table1[[#This Row],[Qty]]/Table1[[#This Row],[Total Revenue + Open]]</f>
        <v>0.45500251382604323</v>
      </c>
    </row>
    <row r="4566" spans="1:12">
      <c r="A4566" t="s">
        <v>10</v>
      </c>
      <c r="B4566" t="s">
        <v>11</v>
      </c>
      <c r="C4566" t="s">
        <v>119</v>
      </c>
      <c r="D4566" t="s">
        <v>309</v>
      </c>
      <c r="E4566" t="s">
        <v>15</v>
      </c>
      <c r="F4566" t="s">
        <v>34</v>
      </c>
      <c r="G4566" t="s">
        <v>149</v>
      </c>
      <c r="H4566" s="1">
        <v>2017</v>
      </c>
      <c r="I4566" s="2">
        <v>4525</v>
      </c>
      <c r="J4566" s="3">
        <v>9945</v>
      </c>
      <c r="K4566">
        <f>Table1[[#This Row],[Total Revenue + Open]]/Table1[[#This Row],[Qty]]</f>
        <v>2.1977900552486189</v>
      </c>
      <c r="L4566">
        <f>Table1[[#This Row],[Qty]]/Table1[[#This Row],[Total Revenue + Open]]</f>
        <v>0.45500251382604323</v>
      </c>
    </row>
    <row r="4567" spans="1:12">
      <c r="A4567" t="s">
        <v>10</v>
      </c>
      <c r="B4567" t="s">
        <v>11</v>
      </c>
      <c r="C4567" t="s">
        <v>119</v>
      </c>
      <c r="D4567" t="s">
        <v>309</v>
      </c>
      <c r="E4567" t="s">
        <v>15</v>
      </c>
      <c r="F4567" t="s">
        <v>34</v>
      </c>
      <c r="G4567" t="s">
        <v>149</v>
      </c>
      <c r="H4567" s="1">
        <v>2017</v>
      </c>
      <c r="I4567" s="2">
        <v>125</v>
      </c>
      <c r="J4567" s="3">
        <v>276.25</v>
      </c>
      <c r="K4567">
        <f>Table1[[#This Row],[Total Revenue + Open]]/Table1[[#This Row],[Qty]]</f>
        <v>2.21</v>
      </c>
      <c r="L4567">
        <f>Table1[[#This Row],[Qty]]/Table1[[#This Row],[Total Revenue + Open]]</f>
        <v>0.45248868778280543</v>
      </c>
    </row>
    <row r="4568" spans="1:12">
      <c r="A4568" t="s">
        <v>10</v>
      </c>
      <c r="B4568" t="s">
        <v>11</v>
      </c>
      <c r="C4568" t="s">
        <v>119</v>
      </c>
      <c r="D4568" t="s">
        <v>309</v>
      </c>
      <c r="E4568" t="s">
        <v>15</v>
      </c>
      <c r="F4568" t="s">
        <v>34</v>
      </c>
      <c r="G4568" t="s">
        <v>35</v>
      </c>
      <c r="H4568" s="1">
        <v>2018</v>
      </c>
      <c r="I4568" s="2">
        <v>8720</v>
      </c>
      <c r="J4568" s="3">
        <v>19171.75</v>
      </c>
      <c r="K4568">
        <f>Table1[[#This Row],[Total Revenue + Open]]/Table1[[#This Row],[Qty]]</f>
        <v>2.1985951834862387</v>
      </c>
      <c r="L4568">
        <f>Table1[[#This Row],[Qty]]/Table1[[#This Row],[Total Revenue + Open]]</f>
        <v>0.45483589135055486</v>
      </c>
    </row>
    <row r="4569" spans="1:12">
      <c r="A4569" t="s">
        <v>10</v>
      </c>
      <c r="B4569" t="s">
        <v>11</v>
      </c>
      <c r="C4569" t="s">
        <v>119</v>
      </c>
      <c r="D4569" t="s">
        <v>309</v>
      </c>
      <c r="E4569" t="s">
        <v>15</v>
      </c>
      <c r="F4569" t="s">
        <v>34</v>
      </c>
      <c r="G4569" t="s">
        <v>35</v>
      </c>
      <c r="H4569" s="1">
        <v>2018</v>
      </c>
      <c r="I4569" s="2">
        <v>5355</v>
      </c>
      <c r="J4569" s="3">
        <v>11768.25</v>
      </c>
      <c r="K4569">
        <f>Table1[[#This Row],[Total Revenue + Open]]/Table1[[#This Row],[Qty]]</f>
        <v>2.1976190476190478</v>
      </c>
      <c r="L4569">
        <f>Table1[[#This Row],[Qty]]/Table1[[#This Row],[Total Revenue + Open]]</f>
        <v>0.4550379198266522</v>
      </c>
    </row>
    <row r="4570" spans="1:12">
      <c r="A4570" t="s">
        <v>10</v>
      </c>
      <c r="B4570" t="s">
        <v>11</v>
      </c>
      <c r="C4570" t="s">
        <v>119</v>
      </c>
      <c r="D4570" t="s">
        <v>309</v>
      </c>
      <c r="E4570" t="s">
        <v>15</v>
      </c>
      <c r="F4570" t="s">
        <v>34</v>
      </c>
      <c r="G4570" t="s">
        <v>35</v>
      </c>
      <c r="H4570" s="1">
        <v>2018</v>
      </c>
      <c r="I4570" s="2">
        <v>750</v>
      </c>
      <c r="J4570" s="3">
        <v>1657.5</v>
      </c>
      <c r="K4570">
        <f>Table1[[#This Row],[Total Revenue + Open]]/Table1[[#This Row],[Qty]]</f>
        <v>2.21</v>
      </c>
      <c r="L4570">
        <f>Table1[[#This Row],[Qty]]/Table1[[#This Row],[Total Revenue + Open]]</f>
        <v>0.45248868778280543</v>
      </c>
    </row>
    <row r="4571" spans="1:12">
      <c r="A4571" t="s">
        <v>10</v>
      </c>
      <c r="B4571" t="s">
        <v>11</v>
      </c>
      <c r="C4571" t="s">
        <v>119</v>
      </c>
      <c r="D4571" t="s">
        <v>309</v>
      </c>
      <c r="E4571" t="s">
        <v>15</v>
      </c>
      <c r="F4571" t="s">
        <v>34</v>
      </c>
      <c r="G4571" t="s">
        <v>312</v>
      </c>
      <c r="H4571" s="1">
        <v>2017</v>
      </c>
      <c r="I4571" s="2">
        <v>1235</v>
      </c>
      <c r="J4571" s="3">
        <v>2731.75</v>
      </c>
      <c r="K4571">
        <f>Table1[[#This Row],[Total Revenue + Open]]/Table1[[#This Row],[Qty]]</f>
        <v>2.2119433198380567</v>
      </c>
      <c r="L4571">
        <f>Table1[[#This Row],[Qty]]/Table1[[#This Row],[Total Revenue + Open]]</f>
        <v>0.45209115036148989</v>
      </c>
    </row>
    <row r="4572" spans="1:12">
      <c r="A4572" t="s">
        <v>10</v>
      </c>
      <c r="B4572" t="s">
        <v>11</v>
      </c>
      <c r="C4572" t="s">
        <v>119</v>
      </c>
      <c r="D4572" t="s">
        <v>309</v>
      </c>
      <c r="E4572" t="s">
        <v>15</v>
      </c>
      <c r="F4572" t="s">
        <v>34</v>
      </c>
      <c r="G4572" t="s">
        <v>312</v>
      </c>
      <c r="H4572" s="1">
        <v>2017</v>
      </c>
      <c r="I4572" s="2">
        <v>1185</v>
      </c>
      <c r="J4572" s="3">
        <v>2620.25</v>
      </c>
      <c r="K4572">
        <f>Table1[[#This Row],[Total Revenue + Open]]/Table1[[#This Row],[Qty]]</f>
        <v>2.2111814345991561</v>
      </c>
      <c r="L4572">
        <f>Table1[[#This Row],[Qty]]/Table1[[#This Row],[Total Revenue + Open]]</f>
        <v>0.4522469230035302</v>
      </c>
    </row>
    <row r="4573" spans="1:12">
      <c r="A4573" t="s">
        <v>10</v>
      </c>
      <c r="B4573" t="s">
        <v>11</v>
      </c>
      <c r="C4573" t="s">
        <v>119</v>
      </c>
      <c r="D4573" t="s">
        <v>309</v>
      </c>
      <c r="E4573" t="s">
        <v>15</v>
      </c>
      <c r="F4573" t="s">
        <v>34</v>
      </c>
      <c r="G4573" t="s">
        <v>312</v>
      </c>
      <c r="H4573" s="1">
        <v>2017</v>
      </c>
      <c r="I4573" s="2">
        <v>50</v>
      </c>
      <c r="J4573" s="3">
        <v>111.5</v>
      </c>
      <c r="K4573">
        <f>Table1[[#This Row],[Total Revenue + Open]]/Table1[[#This Row],[Qty]]</f>
        <v>2.23</v>
      </c>
      <c r="L4573">
        <f>Table1[[#This Row],[Qty]]/Table1[[#This Row],[Total Revenue + Open]]</f>
        <v>0.44843049327354262</v>
      </c>
    </row>
    <row r="4574" spans="1:12">
      <c r="A4574" t="s">
        <v>10</v>
      </c>
      <c r="B4574" t="s">
        <v>11</v>
      </c>
      <c r="C4574" t="s">
        <v>119</v>
      </c>
      <c r="D4574" t="s">
        <v>309</v>
      </c>
      <c r="E4574" t="s">
        <v>15</v>
      </c>
      <c r="F4574" t="s">
        <v>34</v>
      </c>
      <c r="G4574" t="s">
        <v>154</v>
      </c>
      <c r="H4574" s="1">
        <v>2017</v>
      </c>
      <c r="I4574" s="2">
        <v>4395</v>
      </c>
      <c r="J4574" s="3">
        <v>9756.25</v>
      </c>
      <c r="K4574">
        <f>Table1[[#This Row],[Total Revenue + Open]]/Table1[[#This Row],[Qty]]</f>
        <v>2.2198521046643913</v>
      </c>
      <c r="L4574">
        <f>Table1[[#This Row],[Qty]]/Table1[[#This Row],[Total Revenue + Open]]</f>
        <v>0.45048046124279306</v>
      </c>
    </row>
    <row r="4575" spans="1:12">
      <c r="A4575" t="s">
        <v>10</v>
      </c>
      <c r="B4575" t="s">
        <v>11</v>
      </c>
      <c r="C4575" t="s">
        <v>119</v>
      </c>
      <c r="D4575" t="s">
        <v>309</v>
      </c>
      <c r="E4575" t="s">
        <v>15</v>
      </c>
      <c r="F4575" t="s">
        <v>34</v>
      </c>
      <c r="G4575" t="s">
        <v>154</v>
      </c>
      <c r="H4575" s="1">
        <v>2017</v>
      </c>
      <c r="I4575" s="2">
        <v>5880</v>
      </c>
      <c r="J4575" s="3">
        <v>13045.5</v>
      </c>
      <c r="K4575">
        <f>Table1[[#This Row],[Total Revenue + Open]]/Table1[[#This Row],[Qty]]</f>
        <v>2.218622448979592</v>
      </c>
      <c r="L4575">
        <f>Table1[[#This Row],[Qty]]/Table1[[#This Row],[Total Revenue + Open]]</f>
        <v>0.45073013682879154</v>
      </c>
    </row>
    <row r="4576" spans="1:12">
      <c r="A4576" t="s">
        <v>10</v>
      </c>
      <c r="B4576" t="s">
        <v>11</v>
      </c>
      <c r="C4576" t="s">
        <v>119</v>
      </c>
      <c r="D4576" t="s">
        <v>309</v>
      </c>
      <c r="E4576" t="s">
        <v>15</v>
      </c>
      <c r="F4576" t="s">
        <v>34</v>
      </c>
      <c r="G4576" t="s">
        <v>313</v>
      </c>
      <c r="H4576" s="1">
        <v>2017</v>
      </c>
      <c r="I4576" s="2">
        <v>4150</v>
      </c>
      <c r="J4576" s="3">
        <v>9198.75</v>
      </c>
      <c r="K4576">
        <f>Table1[[#This Row],[Total Revenue + Open]]/Table1[[#This Row],[Qty]]</f>
        <v>2.2165662650602411</v>
      </c>
      <c r="L4576">
        <f>Table1[[#This Row],[Qty]]/Table1[[#This Row],[Total Revenue + Open]]</f>
        <v>0.45114825383883678</v>
      </c>
    </row>
    <row r="4577" spans="1:12">
      <c r="A4577" t="s">
        <v>10</v>
      </c>
      <c r="B4577" t="s">
        <v>11</v>
      </c>
      <c r="C4577" t="s">
        <v>119</v>
      </c>
      <c r="D4577" t="s">
        <v>309</v>
      </c>
      <c r="E4577" t="s">
        <v>15</v>
      </c>
      <c r="F4577" t="s">
        <v>34</v>
      </c>
      <c r="G4577" t="s">
        <v>313</v>
      </c>
      <c r="H4577" s="1">
        <v>2018</v>
      </c>
      <c r="I4577" s="2">
        <v>500</v>
      </c>
      <c r="J4577" s="3">
        <v>1115</v>
      </c>
      <c r="K4577">
        <f>Table1[[#This Row],[Total Revenue + Open]]/Table1[[#This Row],[Qty]]</f>
        <v>2.23</v>
      </c>
      <c r="L4577">
        <f>Table1[[#This Row],[Qty]]/Table1[[#This Row],[Total Revenue + Open]]</f>
        <v>0.44843049327354262</v>
      </c>
    </row>
    <row r="4578" spans="1:12">
      <c r="A4578" t="s">
        <v>10</v>
      </c>
      <c r="B4578" t="s">
        <v>11</v>
      </c>
      <c r="C4578" t="s">
        <v>119</v>
      </c>
      <c r="D4578" t="s">
        <v>46</v>
      </c>
      <c r="E4578" t="s">
        <v>19</v>
      </c>
      <c r="F4578" t="s">
        <v>92</v>
      </c>
      <c r="G4578" t="s">
        <v>94</v>
      </c>
      <c r="H4578" s="1">
        <v>2022</v>
      </c>
      <c r="I4578" s="2">
        <v>37000</v>
      </c>
      <c r="J4578" s="3">
        <v>5180</v>
      </c>
      <c r="K4578">
        <f>Table1[[#This Row],[Total Revenue + Open]]/Table1[[#This Row],[Qty]]</f>
        <v>0.14000000000000001</v>
      </c>
      <c r="L4578">
        <f>Table1[[#This Row],[Total Revenue + Open]]/Table1[[#This Row],[Qty]]</f>
        <v>0.14000000000000001</v>
      </c>
    </row>
    <row r="4579" spans="1:12">
      <c r="A4579" t="s">
        <v>10</v>
      </c>
      <c r="B4579" t="s">
        <v>11</v>
      </c>
      <c r="C4579" t="s">
        <v>119</v>
      </c>
      <c r="D4579" t="s">
        <v>46</v>
      </c>
      <c r="E4579" t="s">
        <v>19</v>
      </c>
      <c r="F4579" t="s">
        <v>92</v>
      </c>
      <c r="G4579" t="s">
        <v>108</v>
      </c>
      <c r="H4579" s="1">
        <v>2022</v>
      </c>
      <c r="I4579" s="2">
        <v>34500</v>
      </c>
      <c r="J4579" s="3">
        <v>5175</v>
      </c>
      <c r="K4579">
        <f>Table1[[#This Row],[Total Revenue + Open]]/Table1[[#This Row],[Qty]]</f>
        <v>0.15</v>
      </c>
      <c r="L4579">
        <f>Table1[[#This Row],[Total Revenue + Open]]/Table1[[#This Row],[Qty]]</f>
        <v>0.15</v>
      </c>
    </row>
    <row r="4580" spans="1:12">
      <c r="A4580" t="s">
        <v>10</v>
      </c>
      <c r="B4580" t="s">
        <v>11</v>
      </c>
      <c r="C4580" t="s">
        <v>119</v>
      </c>
      <c r="D4580" t="s">
        <v>46</v>
      </c>
      <c r="E4580" t="s">
        <v>19</v>
      </c>
      <c r="F4580" t="s">
        <v>92</v>
      </c>
      <c r="G4580" t="s">
        <v>95</v>
      </c>
      <c r="H4580" s="1">
        <v>2022</v>
      </c>
      <c r="I4580" s="2">
        <v>33500</v>
      </c>
      <c r="J4580" s="3">
        <v>5025</v>
      </c>
      <c r="K4580">
        <f>Table1[[#This Row],[Total Revenue + Open]]/Table1[[#This Row],[Qty]]</f>
        <v>0.15</v>
      </c>
      <c r="L4580">
        <f>Table1[[#This Row],[Total Revenue + Open]]/Table1[[#This Row],[Qty]]</f>
        <v>0.15</v>
      </c>
    </row>
    <row r="4581" spans="1:12">
      <c r="A4581" t="s">
        <v>10</v>
      </c>
      <c r="B4581" t="s">
        <v>11</v>
      </c>
      <c r="C4581" t="s">
        <v>119</v>
      </c>
      <c r="D4581" t="s">
        <v>46</v>
      </c>
      <c r="E4581" t="s">
        <v>19</v>
      </c>
      <c r="F4581" t="s">
        <v>54</v>
      </c>
      <c r="G4581" t="s">
        <v>91</v>
      </c>
      <c r="H4581" s="1">
        <v>2022</v>
      </c>
      <c r="I4581" s="2">
        <v>35500</v>
      </c>
      <c r="J4581" s="3">
        <v>4970</v>
      </c>
      <c r="K4581">
        <f>Table1[[#This Row],[Total Revenue + Open]]/Table1[[#This Row],[Qty]]</f>
        <v>0.14000000000000001</v>
      </c>
      <c r="L4581">
        <f>Table1[[#This Row],[Total Revenue + Open]]/Table1[[#This Row],[Qty]]</f>
        <v>0.14000000000000001</v>
      </c>
    </row>
    <row r="4582" spans="1:12">
      <c r="A4582" t="s">
        <v>10</v>
      </c>
      <c r="B4582" t="s">
        <v>11</v>
      </c>
      <c r="C4582" t="s">
        <v>119</v>
      </c>
      <c r="D4582" t="s">
        <v>309</v>
      </c>
      <c r="E4582" t="s">
        <v>15</v>
      </c>
      <c r="F4582" t="s">
        <v>194</v>
      </c>
      <c r="G4582" t="s">
        <v>197</v>
      </c>
      <c r="H4582" s="1">
        <v>2020</v>
      </c>
      <c r="I4582" s="2">
        <v>3465</v>
      </c>
      <c r="J4582" s="3">
        <v>7762.5</v>
      </c>
      <c r="K4582">
        <f>Table1[[#This Row],[Total Revenue + Open]]/Table1[[#This Row],[Qty]]</f>
        <v>2.2402597402597402</v>
      </c>
      <c r="L4582">
        <f>Table1[[#This Row],[Qty]]/Table1[[#This Row],[Total Revenue + Open]]</f>
        <v>0.44637681159420289</v>
      </c>
    </row>
    <row r="4583" spans="1:12">
      <c r="A4583" t="s">
        <v>10</v>
      </c>
      <c r="B4583" t="s">
        <v>11</v>
      </c>
      <c r="C4583" t="s">
        <v>119</v>
      </c>
      <c r="D4583" t="s">
        <v>309</v>
      </c>
      <c r="E4583" t="s">
        <v>15</v>
      </c>
      <c r="F4583" t="s">
        <v>194</v>
      </c>
      <c r="G4583" t="s">
        <v>197</v>
      </c>
      <c r="H4583" s="1">
        <v>2020</v>
      </c>
      <c r="I4583" s="2">
        <v>2415</v>
      </c>
      <c r="J4583" s="3">
        <v>5400</v>
      </c>
      <c r="K4583">
        <f>Table1[[#This Row],[Total Revenue + Open]]/Table1[[#This Row],[Qty]]</f>
        <v>2.2360248447204967</v>
      </c>
      <c r="L4583">
        <f>Table1[[#This Row],[Qty]]/Table1[[#This Row],[Total Revenue + Open]]</f>
        <v>0.44722222222222224</v>
      </c>
    </row>
    <row r="4584" spans="1:12">
      <c r="A4584" t="s">
        <v>10</v>
      </c>
      <c r="B4584" t="s">
        <v>11</v>
      </c>
      <c r="C4584" t="s">
        <v>119</v>
      </c>
      <c r="D4584" t="s">
        <v>309</v>
      </c>
      <c r="E4584" t="s">
        <v>15</v>
      </c>
      <c r="F4584" t="s">
        <v>194</v>
      </c>
      <c r="G4584" t="s">
        <v>197</v>
      </c>
      <c r="H4584" s="1">
        <v>2020</v>
      </c>
      <c r="I4584" s="2">
        <v>450</v>
      </c>
      <c r="J4584" s="3">
        <v>1012.5</v>
      </c>
      <c r="K4584">
        <f>Table1[[#This Row],[Total Revenue + Open]]/Table1[[#This Row],[Qty]]</f>
        <v>2.25</v>
      </c>
      <c r="L4584">
        <f>Table1[[#This Row],[Qty]]/Table1[[#This Row],[Total Revenue + Open]]</f>
        <v>0.44444444444444442</v>
      </c>
    </row>
    <row r="4585" spans="1:12">
      <c r="A4585" t="s">
        <v>10</v>
      </c>
      <c r="B4585" t="s">
        <v>11</v>
      </c>
      <c r="C4585" t="s">
        <v>119</v>
      </c>
      <c r="D4585" t="s">
        <v>309</v>
      </c>
      <c r="E4585" t="s">
        <v>15</v>
      </c>
      <c r="F4585" t="s">
        <v>194</v>
      </c>
      <c r="G4585" t="s">
        <v>197</v>
      </c>
      <c r="H4585" s="1">
        <v>2020</v>
      </c>
      <c r="I4585" s="2">
        <v>450</v>
      </c>
      <c r="J4585" s="3">
        <v>1012.5</v>
      </c>
      <c r="K4585">
        <f>Table1[[#This Row],[Total Revenue + Open]]/Table1[[#This Row],[Qty]]</f>
        <v>2.25</v>
      </c>
      <c r="L4585">
        <f>Table1[[#This Row],[Qty]]/Table1[[#This Row],[Total Revenue + Open]]</f>
        <v>0.44444444444444442</v>
      </c>
    </row>
    <row r="4586" spans="1:12">
      <c r="A4586" t="s">
        <v>10</v>
      </c>
      <c r="B4586" t="s">
        <v>11</v>
      </c>
      <c r="C4586" t="s">
        <v>119</v>
      </c>
      <c r="D4586" t="s">
        <v>309</v>
      </c>
      <c r="E4586" t="s">
        <v>15</v>
      </c>
      <c r="F4586" t="s">
        <v>194</v>
      </c>
      <c r="G4586" t="s">
        <v>197</v>
      </c>
      <c r="H4586" s="1">
        <v>2020</v>
      </c>
      <c r="I4586" s="2">
        <v>1960</v>
      </c>
      <c r="J4586" s="3">
        <v>4387.5</v>
      </c>
      <c r="K4586">
        <f>Table1[[#This Row],[Total Revenue + Open]]/Table1[[#This Row],[Qty]]</f>
        <v>2.2385204081632653</v>
      </c>
      <c r="L4586">
        <f>Table1[[#This Row],[Qty]]/Table1[[#This Row],[Total Revenue + Open]]</f>
        <v>0.44672364672364673</v>
      </c>
    </row>
    <row r="4587" spans="1:12">
      <c r="A4587" t="s">
        <v>10</v>
      </c>
      <c r="B4587" t="s">
        <v>11</v>
      </c>
      <c r="C4587" t="s">
        <v>119</v>
      </c>
      <c r="D4587" t="s">
        <v>309</v>
      </c>
      <c r="E4587" t="s">
        <v>15</v>
      </c>
      <c r="F4587" t="s">
        <v>194</v>
      </c>
      <c r="G4587" t="s">
        <v>197</v>
      </c>
      <c r="H4587" s="1">
        <v>2020</v>
      </c>
      <c r="I4587" s="2">
        <v>3620</v>
      </c>
      <c r="J4587" s="3">
        <v>8100</v>
      </c>
      <c r="K4587">
        <f>Table1[[#This Row],[Total Revenue + Open]]/Table1[[#This Row],[Qty]]</f>
        <v>2.2375690607734806</v>
      </c>
      <c r="L4587">
        <f>Table1[[#This Row],[Qty]]/Table1[[#This Row],[Total Revenue + Open]]</f>
        <v>0.44691358024691358</v>
      </c>
    </row>
    <row r="4588" spans="1:12">
      <c r="A4588" t="s">
        <v>10</v>
      </c>
      <c r="B4588" t="s">
        <v>11</v>
      </c>
      <c r="C4588" t="s">
        <v>119</v>
      </c>
      <c r="D4588" t="s">
        <v>309</v>
      </c>
      <c r="E4588" t="s">
        <v>15</v>
      </c>
      <c r="F4588" t="s">
        <v>194</v>
      </c>
      <c r="G4588" t="s">
        <v>197</v>
      </c>
      <c r="H4588" s="1">
        <v>2020</v>
      </c>
      <c r="I4588" s="2">
        <v>1260</v>
      </c>
      <c r="J4588" s="3">
        <v>2812.5</v>
      </c>
      <c r="K4588">
        <f>Table1[[#This Row],[Total Revenue + Open]]/Table1[[#This Row],[Qty]]</f>
        <v>2.2321428571428572</v>
      </c>
      <c r="L4588">
        <f>Table1[[#This Row],[Qty]]/Table1[[#This Row],[Total Revenue + Open]]</f>
        <v>0.44800000000000001</v>
      </c>
    </row>
    <row r="4589" spans="1:12">
      <c r="A4589" t="s">
        <v>10</v>
      </c>
      <c r="B4589" t="s">
        <v>11</v>
      </c>
      <c r="C4589" t="s">
        <v>119</v>
      </c>
      <c r="D4589" t="s">
        <v>309</v>
      </c>
      <c r="E4589" t="s">
        <v>15</v>
      </c>
      <c r="F4589" t="s">
        <v>194</v>
      </c>
      <c r="G4589" t="s">
        <v>197</v>
      </c>
      <c r="H4589" s="1">
        <v>2020</v>
      </c>
      <c r="I4589" s="2">
        <v>9650</v>
      </c>
      <c r="J4589" s="3">
        <v>21600</v>
      </c>
      <c r="K4589">
        <f>Table1[[#This Row],[Total Revenue + Open]]/Table1[[#This Row],[Qty]]</f>
        <v>2.2383419689119171</v>
      </c>
      <c r="L4589">
        <f>Table1[[#This Row],[Qty]]/Table1[[#This Row],[Total Revenue + Open]]</f>
        <v>0.44675925925925924</v>
      </c>
    </row>
    <row r="4590" spans="1:12">
      <c r="A4590" t="s">
        <v>10</v>
      </c>
      <c r="B4590" t="s">
        <v>11</v>
      </c>
      <c r="C4590" t="s">
        <v>119</v>
      </c>
      <c r="D4590" t="s">
        <v>309</v>
      </c>
      <c r="E4590" t="s">
        <v>15</v>
      </c>
      <c r="F4590" t="s">
        <v>194</v>
      </c>
      <c r="G4590" t="s">
        <v>197</v>
      </c>
      <c r="H4590" s="1">
        <v>2021</v>
      </c>
      <c r="I4590" s="2">
        <v>4425</v>
      </c>
      <c r="J4590" s="3">
        <v>9900</v>
      </c>
      <c r="K4590">
        <f>Table1[[#This Row],[Total Revenue + Open]]/Table1[[#This Row],[Qty]]</f>
        <v>2.2372881355932202</v>
      </c>
      <c r="L4590">
        <f>Table1[[#This Row],[Qty]]/Table1[[#This Row],[Total Revenue + Open]]</f>
        <v>0.44696969696969696</v>
      </c>
    </row>
    <row r="4591" spans="1:12">
      <c r="A4591" t="s">
        <v>10</v>
      </c>
      <c r="B4591" t="s">
        <v>11</v>
      </c>
      <c r="C4591" t="s">
        <v>119</v>
      </c>
      <c r="D4591" t="s">
        <v>309</v>
      </c>
      <c r="E4591" t="s">
        <v>15</v>
      </c>
      <c r="F4591" t="s">
        <v>194</v>
      </c>
      <c r="G4591" t="s">
        <v>197</v>
      </c>
      <c r="H4591" s="1">
        <v>2021</v>
      </c>
      <c r="I4591" s="2">
        <v>3620</v>
      </c>
      <c r="J4591" s="3">
        <v>8100</v>
      </c>
      <c r="K4591">
        <f>Table1[[#This Row],[Total Revenue + Open]]/Table1[[#This Row],[Qty]]</f>
        <v>2.2375690607734806</v>
      </c>
      <c r="L4591">
        <f>Table1[[#This Row],[Qty]]/Table1[[#This Row],[Total Revenue + Open]]</f>
        <v>0.44691358024691358</v>
      </c>
    </row>
    <row r="4592" spans="1:12">
      <c r="A4592" t="s">
        <v>10</v>
      </c>
      <c r="B4592" t="s">
        <v>11</v>
      </c>
      <c r="C4592" t="s">
        <v>119</v>
      </c>
      <c r="D4592" t="s">
        <v>309</v>
      </c>
      <c r="E4592" t="s">
        <v>15</v>
      </c>
      <c r="F4592" t="s">
        <v>194</v>
      </c>
      <c r="G4592" t="s">
        <v>197</v>
      </c>
      <c r="H4592" s="1">
        <v>2021</v>
      </c>
      <c r="I4592" s="2">
        <v>1910</v>
      </c>
      <c r="J4592" s="3">
        <v>4275</v>
      </c>
      <c r="K4592">
        <f>Table1[[#This Row],[Total Revenue + Open]]/Table1[[#This Row],[Qty]]</f>
        <v>2.238219895287958</v>
      </c>
      <c r="L4592">
        <f>Table1[[#This Row],[Qty]]/Table1[[#This Row],[Total Revenue + Open]]</f>
        <v>0.44678362573099417</v>
      </c>
    </row>
    <row r="4593" spans="1:12">
      <c r="A4593" t="s">
        <v>10</v>
      </c>
      <c r="B4593" t="s">
        <v>11</v>
      </c>
      <c r="C4593" t="s">
        <v>119</v>
      </c>
      <c r="D4593" t="s">
        <v>309</v>
      </c>
      <c r="E4593" t="s">
        <v>15</v>
      </c>
      <c r="F4593" t="s">
        <v>194</v>
      </c>
      <c r="G4593" t="s">
        <v>197</v>
      </c>
      <c r="H4593" s="1">
        <v>2021</v>
      </c>
      <c r="I4593" s="2">
        <v>1960</v>
      </c>
      <c r="J4593" s="3">
        <v>4387.5</v>
      </c>
      <c r="K4593">
        <f>Table1[[#This Row],[Total Revenue + Open]]/Table1[[#This Row],[Qty]]</f>
        <v>2.2385204081632653</v>
      </c>
      <c r="L4593">
        <f>Table1[[#This Row],[Qty]]/Table1[[#This Row],[Total Revenue + Open]]</f>
        <v>0.44672364672364673</v>
      </c>
    </row>
    <row r="4594" spans="1:12">
      <c r="A4594" t="s">
        <v>10</v>
      </c>
      <c r="B4594" t="s">
        <v>11</v>
      </c>
      <c r="C4594" t="s">
        <v>119</v>
      </c>
      <c r="D4594" t="s">
        <v>309</v>
      </c>
      <c r="E4594" t="s">
        <v>15</v>
      </c>
      <c r="F4594" t="s">
        <v>194</v>
      </c>
      <c r="G4594" t="s">
        <v>197</v>
      </c>
      <c r="H4594" s="1">
        <v>2021</v>
      </c>
      <c r="I4594" s="2">
        <v>1810</v>
      </c>
      <c r="J4594" s="3">
        <v>4050</v>
      </c>
      <c r="K4594">
        <f>Table1[[#This Row],[Total Revenue + Open]]/Table1[[#This Row],[Qty]]</f>
        <v>2.2375690607734806</v>
      </c>
      <c r="L4594">
        <f>Table1[[#This Row],[Qty]]/Table1[[#This Row],[Total Revenue + Open]]</f>
        <v>0.44691358024691358</v>
      </c>
    </row>
    <row r="4595" spans="1:12">
      <c r="A4595" t="s">
        <v>10</v>
      </c>
      <c r="B4595" t="s">
        <v>11</v>
      </c>
      <c r="C4595" t="s">
        <v>119</v>
      </c>
      <c r="D4595" t="s">
        <v>309</v>
      </c>
      <c r="E4595" t="s">
        <v>15</v>
      </c>
      <c r="F4595" t="s">
        <v>194</v>
      </c>
      <c r="G4595" t="s">
        <v>197</v>
      </c>
      <c r="H4595" s="1">
        <v>2021</v>
      </c>
      <c r="I4595" s="2">
        <v>400</v>
      </c>
      <c r="J4595" s="3">
        <v>900</v>
      </c>
      <c r="K4595">
        <f>Table1[[#This Row],[Total Revenue + Open]]/Table1[[#This Row],[Qty]]</f>
        <v>2.25</v>
      </c>
      <c r="L4595">
        <f>Table1[[#This Row],[Qty]]/Table1[[#This Row],[Total Revenue + Open]]</f>
        <v>0.44444444444444442</v>
      </c>
    </row>
    <row r="4596" spans="1:12">
      <c r="A4596" t="s">
        <v>10</v>
      </c>
      <c r="B4596" t="s">
        <v>11</v>
      </c>
      <c r="C4596" t="s">
        <v>119</v>
      </c>
      <c r="D4596" t="s">
        <v>309</v>
      </c>
      <c r="E4596" t="s">
        <v>15</v>
      </c>
      <c r="F4596" t="s">
        <v>194</v>
      </c>
      <c r="G4596" t="s">
        <v>197</v>
      </c>
      <c r="H4596" s="1">
        <v>2021</v>
      </c>
      <c r="I4596" s="2">
        <v>8995</v>
      </c>
      <c r="J4596" s="3">
        <v>20137.5</v>
      </c>
      <c r="K4596">
        <f>Table1[[#This Row],[Total Revenue + Open]]/Table1[[#This Row],[Qty]]</f>
        <v>2.2387437465258477</v>
      </c>
      <c r="L4596">
        <f>Table1[[#This Row],[Qty]]/Table1[[#This Row],[Total Revenue + Open]]</f>
        <v>0.4466790813159528</v>
      </c>
    </row>
    <row r="4597" spans="1:12">
      <c r="A4597" t="s">
        <v>10</v>
      </c>
      <c r="B4597" t="s">
        <v>11</v>
      </c>
      <c r="C4597" t="s">
        <v>119</v>
      </c>
      <c r="D4597" t="s">
        <v>46</v>
      </c>
      <c r="E4597" t="s">
        <v>15</v>
      </c>
      <c r="F4597" t="s">
        <v>198</v>
      </c>
      <c r="G4597" t="s">
        <v>296</v>
      </c>
      <c r="H4597" s="1">
        <v>2022</v>
      </c>
      <c r="I4597" s="2">
        <v>4525</v>
      </c>
      <c r="J4597" s="3">
        <v>4905</v>
      </c>
      <c r="K4597">
        <f>Table1[[#This Row],[Total Revenue + Open]]/Table1[[#This Row],[Qty]]</f>
        <v>1.0839779005524861</v>
      </c>
      <c r="L4597">
        <f>Table1[[#This Row],[Qty]]/Table1[[#This Row],[Total Revenue + Open]]</f>
        <v>0.92252803261977578</v>
      </c>
    </row>
    <row r="4598" spans="1:12">
      <c r="A4598" t="s">
        <v>10</v>
      </c>
      <c r="B4598" t="s">
        <v>11</v>
      </c>
      <c r="C4598" t="s">
        <v>119</v>
      </c>
      <c r="D4598" t="s">
        <v>46</v>
      </c>
      <c r="E4598" t="s">
        <v>15</v>
      </c>
      <c r="F4598" t="s">
        <v>207</v>
      </c>
      <c r="G4598" t="s">
        <v>298</v>
      </c>
      <c r="H4598" s="1">
        <v>2022</v>
      </c>
      <c r="I4598" s="2">
        <v>1005</v>
      </c>
      <c r="J4598" s="3">
        <v>4870</v>
      </c>
      <c r="K4598">
        <f>Table1[[#This Row],[Total Revenue + Open]]/Table1[[#This Row],[Qty]]</f>
        <v>4.8457711442786069</v>
      </c>
      <c r="L4598">
        <f>Table1[[#This Row],[Qty]]/Table1[[#This Row],[Total Revenue + Open]]</f>
        <v>0.20636550308008214</v>
      </c>
    </row>
    <row r="4599" spans="1:12">
      <c r="A4599" t="s">
        <v>10</v>
      </c>
      <c r="B4599" t="s">
        <v>11</v>
      </c>
      <c r="C4599" t="s">
        <v>119</v>
      </c>
      <c r="D4599" t="s">
        <v>65</v>
      </c>
      <c r="E4599" t="s">
        <v>15</v>
      </c>
      <c r="F4599" t="s">
        <v>123</v>
      </c>
      <c r="G4599" t="s">
        <v>314</v>
      </c>
      <c r="H4599" s="1">
        <v>2017</v>
      </c>
      <c r="I4599" s="2">
        <v>4575</v>
      </c>
      <c r="J4599" s="3">
        <v>12512.5</v>
      </c>
      <c r="K4599">
        <f>Table1[[#This Row],[Total Revenue + Open]]/Table1[[#This Row],[Qty]]</f>
        <v>2.7349726775956285</v>
      </c>
      <c r="L4599">
        <f>Table1[[#This Row],[Qty]]/Table1[[#This Row],[Total Revenue + Open]]</f>
        <v>0.36563436563436563</v>
      </c>
    </row>
    <row r="4600" spans="1:12">
      <c r="A4600" t="s">
        <v>10</v>
      </c>
      <c r="B4600" t="s">
        <v>11</v>
      </c>
      <c r="C4600" t="s">
        <v>119</v>
      </c>
      <c r="D4600" t="s">
        <v>65</v>
      </c>
      <c r="E4600" t="s">
        <v>15</v>
      </c>
      <c r="F4600" t="s">
        <v>123</v>
      </c>
      <c r="G4600" t="s">
        <v>314</v>
      </c>
      <c r="H4600" s="1">
        <v>2017</v>
      </c>
      <c r="I4600" s="2">
        <v>1835</v>
      </c>
      <c r="J4600" s="3">
        <v>5018.75</v>
      </c>
      <c r="K4600">
        <f>Table1[[#This Row],[Total Revenue + Open]]/Table1[[#This Row],[Qty]]</f>
        <v>2.7350136239782015</v>
      </c>
      <c r="L4600">
        <f>Table1[[#This Row],[Qty]]/Table1[[#This Row],[Total Revenue + Open]]</f>
        <v>0.36562889165628892</v>
      </c>
    </row>
    <row r="4601" spans="1:12">
      <c r="A4601" t="s">
        <v>10</v>
      </c>
      <c r="B4601" t="s">
        <v>11</v>
      </c>
      <c r="C4601" t="s">
        <v>119</v>
      </c>
      <c r="D4601" t="s">
        <v>65</v>
      </c>
      <c r="E4601" t="s">
        <v>15</v>
      </c>
      <c r="F4601" t="s">
        <v>123</v>
      </c>
      <c r="G4601" t="s">
        <v>314</v>
      </c>
      <c r="H4601" s="1">
        <v>2017</v>
      </c>
      <c r="I4601" s="2">
        <v>1160</v>
      </c>
      <c r="J4601" s="3">
        <v>3162.5</v>
      </c>
      <c r="K4601">
        <f>Table1[[#This Row],[Total Revenue + Open]]/Table1[[#This Row],[Qty]]</f>
        <v>2.7262931034482758</v>
      </c>
      <c r="L4601">
        <f>Table1[[#This Row],[Qty]]/Table1[[#This Row],[Total Revenue + Open]]</f>
        <v>0.36679841897233201</v>
      </c>
    </row>
    <row r="4602" spans="1:12">
      <c r="A4602" t="s">
        <v>10</v>
      </c>
      <c r="B4602" t="s">
        <v>11</v>
      </c>
      <c r="C4602" t="s">
        <v>119</v>
      </c>
      <c r="D4602" t="s">
        <v>65</v>
      </c>
      <c r="E4602" t="s">
        <v>15</v>
      </c>
      <c r="F4602" t="s">
        <v>123</v>
      </c>
      <c r="G4602" t="s">
        <v>314</v>
      </c>
      <c r="H4602" s="1">
        <v>2018</v>
      </c>
      <c r="I4602" s="2">
        <v>2415</v>
      </c>
      <c r="J4602" s="3">
        <v>6600</v>
      </c>
      <c r="K4602">
        <f>Table1[[#This Row],[Total Revenue + Open]]/Table1[[#This Row],[Qty]]</f>
        <v>2.7329192546583849</v>
      </c>
      <c r="L4602">
        <f>Table1[[#This Row],[Qty]]/Table1[[#This Row],[Total Revenue + Open]]</f>
        <v>0.36590909090909091</v>
      </c>
    </row>
    <row r="4603" spans="1:12">
      <c r="A4603" t="s">
        <v>10</v>
      </c>
      <c r="B4603" t="s">
        <v>11</v>
      </c>
      <c r="C4603" t="s">
        <v>119</v>
      </c>
      <c r="D4603" t="s">
        <v>65</v>
      </c>
      <c r="E4603" t="s">
        <v>15</v>
      </c>
      <c r="F4603" t="s">
        <v>123</v>
      </c>
      <c r="G4603" t="s">
        <v>314</v>
      </c>
      <c r="H4603" s="1">
        <v>2017</v>
      </c>
      <c r="I4603" s="2">
        <v>12695</v>
      </c>
      <c r="J4603" s="3">
        <v>34971.25</v>
      </c>
      <c r="K4603">
        <f>Table1[[#This Row],[Total Revenue + Open]]/Table1[[#This Row],[Qty]]</f>
        <v>2.7547262701851123</v>
      </c>
      <c r="L4603">
        <f>Table1[[#This Row],[Qty]]/Table1[[#This Row],[Total Revenue + Open]]</f>
        <v>0.36301247453265184</v>
      </c>
    </row>
    <row r="4604" spans="1:12">
      <c r="A4604" t="s">
        <v>10</v>
      </c>
      <c r="B4604" t="s">
        <v>11</v>
      </c>
      <c r="C4604" t="s">
        <v>119</v>
      </c>
      <c r="D4604" t="s">
        <v>65</v>
      </c>
      <c r="E4604" t="s">
        <v>15</v>
      </c>
      <c r="F4604" t="s">
        <v>123</v>
      </c>
      <c r="G4604" t="s">
        <v>314</v>
      </c>
      <c r="H4604" s="1">
        <v>2017</v>
      </c>
      <c r="I4604" s="2">
        <v>7665</v>
      </c>
      <c r="J4604" s="3">
        <v>21121.25</v>
      </c>
      <c r="K4604">
        <f>Table1[[#This Row],[Total Revenue + Open]]/Table1[[#This Row],[Qty]]</f>
        <v>2.7555446836268755</v>
      </c>
      <c r="L4604">
        <f>Table1[[#This Row],[Qty]]/Table1[[#This Row],[Total Revenue + Open]]</f>
        <v>0.36290465763153223</v>
      </c>
    </row>
    <row r="4605" spans="1:12">
      <c r="A4605" t="s">
        <v>10</v>
      </c>
      <c r="B4605" t="s">
        <v>11</v>
      </c>
      <c r="C4605" t="s">
        <v>119</v>
      </c>
      <c r="D4605" t="s">
        <v>65</v>
      </c>
      <c r="E4605" t="s">
        <v>15</v>
      </c>
      <c r="F4605" t="s">
        <v>123</v>
      </c>
      <c r="G4605" t="s">
        <v>314</v>
      </c>
      <c r="H4605" s="1">
        <v>2018</v>
      </c>
      <c r="I4605" s="2">
        <v>2890</v>
      </c>
      <c r="J4605" s="3">
        <v>7963.75</v>
      </c>
      <c r="K4605">
        <f>Table1[[#This Row],[Total Revenue + Open]]/Table1[[#This Row],[Qty]]</f>
        <v>2.7556228373702423</v>
      </c>
      <c r="L4605">
        <f>Table1[[#This Row],[Qty]]/Table1[[#This Row],[Total Revenue + Open]]</f>
        <v>0.36289436509182232</v>
      </c>
    </row>
    <row r="4606" spans="1:12">
      <c r="A4606" t="s">
        <v>10</v>
      </c>
      <c r="B4606" t="s">
        <v>11</v>
      </c>
      <c r="C4606" t="s">
        <v>119</v>
      </c>
      <c r="D4606" t="s">
        <v>65</v>
      </c>
      <c r="E4606" t="s">
        <v>15</v>
      </c>
      <c r="F4606" t="s">
        <v>123</v>
      </c>
      <c r="G4606" t="s">
        <v>315</v>
      </c>
      <c r="H4606" s="1">
        <v>2017</v>
      </c>
      <c r="I4606" s="2">
        <v>3945</v>
      </c>
      <c r="J4606" s="3">
        <v>10872.25</v>
      </c>
      <c r="K4606">
        <f>Table1[[#This Row],[Total Revenue + Open]]/Table1[[#This Row],[Qty]]</f>
        <v>2.7559569074778199</v>
      </c>
      <c r="L4606">
        <f>Table1[[#This Row],[Qty]]/Table1[[#This Row],[Total Revenue + Open]]</f>
        <v>0.36285037595713859</v>
      </c>
    </row>
    <row r="4607" spans="1:12">
      <c r="A4607" t="s">
        <v>10</v>
      </c>
      <c r="B4607" t="s">
        <v>11</v>
      </c>
      <c r="C4607" t="s">
        <v>119</v>
      </c>
      <c r="D4607" t="s">
        <v>65</v>
      </c>
      <c r="E4607" t="s">
        <v>15</v>
      </c>
      <c r="F4607" t="s">
        <v>30</v>
      </c>
      <c r="G4607" t="s">
        <v>316</v>
      </c>
      <c r="H4607" s="1">
        <v>2017</v>
      </c>
      <c r="I4607" s="2">
        <v>4525</v>
      </c>
      <c r="J4607" s="3">
        <v>11115</v>
      </c>
      <c r="K4607">
        <f>Table1[[#This Row],[Total Revenue + Open]]/Table1[[#This Row],[Qty]]</f>
        <v>2.4563535911602208</v>
      </c>
      <c r="L4607">
        <f>Table1[[#This Row],[Qty]]/Table1[[#This Row],[Total Revenue + Open]]</f>
        <v>0.40710751237067028</v>
      </c>
    </row>
    <row r="4608" spans="1:12">
      <c r="A4608" t="s">
        <v>10</v>
      </c>
      <c r="B4608" t="s">
        <v>11</v>
      </c>
      <c r="C4608" t="s">
        <v>119</v>
      </c>
      <c r="D4608" t="s">
        <v>65</v>
      </c>
      <c r="E4608" t="s">
        <v>15</v>
      </c>
      <c r="F4608" t="s">
        <v>30</v>
      </c>
      <c r="G4608" t="s">
        <v>316</v>
      </c>
      <c r="H4608" s="1">
        <v>2018</v>
      </c>
      <c r="I4608" s="2">
        <v>1210</v>
      </c>
      <c r="J4608" s="3">
        <v>2964</v>
      </c>
      <c r="K4608">
        <f>Table1[[#This Row],[Total Revenue + Open]]/Table1[[#This Row],[Qty]]</f>
        <v>2.4495867768595043</v>
      </c>
      <c r="L4608">
        <f>Table1[[#This Row],[Qty]]/Table1[[#This Row],[Total Revenue + Open]]</f>
        <v>0.40823211875843457</v>
      </c>
    </row>
    <row r="4609" spans="1:12">
      <c r="A4609" t="s">
        <v>10</v>
      </c>
      <c r="B4609" t="s">
        <v>11</v>
      </c>
      <c r="C4609" t="s">
        <v>119</v>
      </c>
      <c r="D4609" t="s">
        <v>65</v>
      </c>
      <c r="E4609" t="s">
        <v>15</v>
      </c>
      <c r="F4609" t="s">
        <v>30</v>
      </c>
      <c r="G4609" t="s">
        <v>317</v>
      </c>
      <c r="H4609" s="1">
        <v>2017</v>
      </c>
      <c r="I4609" s="2">
        <v>2165</v>
      </c>
      <c r="J4609" s="3">
        <v>5353.5</v>
      </c>
      <c r="K4609">
        <f>Table1[[#This Row],[Total Revenue + Open]]/Table1[[#This Row],[Qty]]</f>
        <v>2.4727482678983832</v>
      </c>
      <c r="L4609">
        <f>Table1[[#This Row],[Qty]]/Table1[[#This Row],[Total Revenue + Open]]</f>
        <v>0.40440833099841228</v>
      </c>
    </row>
    <row r="4610" spans="1:12">
      <c r="A4610" t="s">
        <v>10</v>
      </c>
      <c r="B4610" t="s">
        <v>11</v>
      </c>
      <c r="C4610" t="s">
        <v>119</v>
      </c>
      <c r="D4610" t="s">
        <v>65</v>
      </c>
      <c r="E4610" t="s">
        <v>15</v>
      </c>
      <c r="F4610" t="s">
        <v>30</v>
      </c>
      <c r="G4610" t="s">
        <v>317</v>
      </c>
      <c r="H4610" s="1">
        <v>2018</v>
      </c>
      <c r="I4610" s="2">
        <v>1210</v>
      </c>
      <c r="J4610" s="3">
        <v>2988</v>
      </c>
      <c r="K4610">
        <f>Table1[[#This Row],[Total Revenue + Open]]/Table1[[#This Row],[Qty]]</f>
        <v>2.4694214876033058</v>
      </c>
      <c r="L4610">
        <f>Table1[[#This Row],[Qty]]/Table1[[#This Row],[Total Revenue + Open]]</f>
        <v>0.40495314591700132</v>
      </c>
    </row>
    <row r="4611" spans="1:12">
      <c r="A4611" t="s">
        <v>10</v>
      </c>
      <c r="B4611" t="s">
        <v>11</v>
      </c>
      <c r="C4611" t="s">
        <v>119</v>
      </c>
      <c r="D4611" t="s">
        <v>65</v>
      </c>
      <c r="E4611" t="s">
        <v>15</v>
      </c>
      <c r="F4611" t="s">
        <v>30</v>
      </c>
      <c r="G4611" t="s">
        <v>318</v>
      </c>
      <c r="H4611" s="1">
        <v>2017</v>
      </c>
      <c r="I4611" s="2">
        <v>2165</v>
      </c>
      <c r="J4611" s="3">
        <v>5353.5</v>
      </c>
      <c r="K4611">
        <f>Table1[[#This Row],[Total Revenue + Open]]/Table1[[#This Row],[Qty]]</f>
        <v>2.4727482678983832</v>
      </c>
      <c r="L4611">
        <f>Table1[[#This Row],[Qty]]/Table1[[#This Row],[Total Revenue + Open]]</f>
        <v>0.40440833099841228</v>
      </c>
    </row>
    <row r="4612" spans="1:12">
      <c r="A4612" t="s">
        <v>10</v>
      </c>
      <c r="B4612" t="s">
        <v>11</v>
      </c>
      <c r="C4612" t="s">
        <v>119</v>
      </c>
      <c r="D4612" t="s">
        <v>65</v>
      </c>
      <c r="E4612" t="s">
        <v>15</v>
      </c>
      <c r="F4612" t="s">
        <v>30</v>
      </c>
      <c r="G4612" t="s">
        <v>318</v>
      </c>
      <c r="H4612" s="1">
        <v>2018</v>
      </c>
      <c r="I4612" s="2">
        <v>1210</v>
      </c>
      <c r="J4612" s="3">
        <v>2988</v>
      </c>
      <c r="K4612">
        <f>Table1[[#This Row],[Total Revenue + Open]]/Table1[[#This Row],[Qty]]</f>
        <v>2.4694214876033058</v>
      </c>
      <c r="L4612">
        <f>Table1[[#This Row],[Qty]]/Table1[[#This Row],[Total Revenue + Open]]</f>
        <v>0.40495314591700132</v>
      </c>
    </row>
    <row r="4613" spans="1:12">
      <c r="A4613" t="s">
        <v>10</v>
      </c>
      <c r="B4613" t="s">
        <v>11</v>
      </c>
      <c r="C4613" t="s">
        <v>119</v>
      </c>
      <c r="D4613" t="s">
        <v>65</v>
      </c>
      <c r="E4613" t="s">
        <v>15</v>
      </c>
      <c r="F4613" t="s">
        <v>30</v>
      </c>
      <c r="G4613" t="s">
        <v>319</v>
      </c>
      <c r="H4613" s="1">
        <v>2017</v>
      </c>
      <c r="I4613" s="2">
        <v>4525</v>
      </c>
      <c r="J4613" s="3">
        <v>11115</v>
      </c>
      <c r="K4613">
        <f>Table1[[#This Row],[Total Revenue + Open]]/Table1[[#This Row],[Qty]]</f>
        <v>2.4563535911602208</v>
      </c>
      <c r="L4613">
        <f>Table1[[#This Row],[Qty]]/Table1[[#This Row],[Total Revenue + Open]]</f>
        <v>0.40710751237067028</v>
      </c>
    </row>
    <row r="4614" spans="1:12">
      <c r="A4614" t="s">
        <v>10</v>
      </c>
      <c r="B4614" t="s">
        <v>11</v>
      </c>
      <c r="C4614" t="s">
        <v>119</v>
      </c>
      <c r="D4614" t="s">
        <v>65</v>
      </c>
      <c r="E4614" t="s">
        <v>15</v>
      </c>
      <c r="F4614" t="s">
        <v>30</v>
      </c>
      <c r="G4614" t="s">
        <v>319</v>
      </c>
      <c r="H4614" s="1">
        <v>2018</v>
      </c>
      <c r="I4614" s="2">
        <v>1210</v>
      </c>
      <c r="J4614" s="3">
        <v>2964</v>
      </c>
      <c r="K4614">
        <f>Table1[[#This Row],[Total Revenue + Open]]/Table1[[#This Row],[Qty]]</f>
        <v>2.4495867768595043</v>
      </c>
      <c r="L4614">
        <f>Table1[[#This Row],[Qty]]/Table1[[#This Row],[Total Revenue + Open]]</f>
        <v>0.40823211875843457</v>
      </c>
    </row>
    <row r="4615" spans="1:12">
      <c r="A4615" t="s">
        <v>10</v>
      </c>
      <c r="B4615" t="s">
        <v>11</v>
      </c>
      <c r="C4615" t="s">
        <v>119</v>
      </c>
      <c r="D4615" t="s">
        <v>65</v>
      </c>
      <c r="E4615" t="s">
        <v>15</v>
      </c>
      <c r="F4615" t="s">
        <v>30</v>
      </c>
      <c r="G4615" t="s">
        <v>148</v>
      </c>
      <c r="H4615" s="1">
        <v>2017</v>
      </c>
      <c r="I4615" s="2">
        <v>2540</v>
      </c>
      <c r="J4615" s="3">
        <v>6236.75</v>
      </c>
      <c r="K4615">
        <f>Table1[[#This Row],[Total Revenue + Open]]/Table1[[#This Row],[Qty]]</f>
        <v>2.4554133858267715</v>
      </c>
      <c r="L4615">
        <f>Table1[[#This Row],[Qty]]/Table1[[#This Row],[Total Revenue + Open]]</f>
        <v>0.40726339840461778</v>
      </c>
    </row>
    <row r="4616" spans="1:12">
      <c r="A4616" t="s">
        <v>10</v>
      </c>
      <c r="B4616" t="s">
        <v>11</v>
      </c>
      <c r="C4616" t="s">
        <v>119</v>
      </c>
      <c r="D4616" t="s">
        <v>65</v>
      </c>
      <c r="E4616" t="s">
        <v>15</v>
      </c>
      <c r="F4616" t="s">
        <v>36</v>
      </c>
      <c r="G4616" t="s">
        <v>320</v>
      </c>
      <c r="H4616" s="1">
        <v>2017</v>
      </c>
      <c r="I4616" s="2">
        <v>1260</v>
      </c>
      <c r="J4616" s="3">
        <v>1525</v>
      </c>
      <c r="K4616">
        <f>Table1[[#This Row],[Total Revenue + Open]]/Table1[[#This Row],[Qty]]</f>
        <v>1.2103174603174602</v>
      </c>
      <c r="L4616">
        <f>Table1[[#This Row],[Qty]]/Table1[[#This Row],[Total Revenue + Open]]</f>
        <v>0.82622950819672136</v>
      </c>
    </row>
    <row r="4617" spans="1:12">
      <c r="A4617" t="s">
        <v>10</v>
      </c>
      <c r="B4617" t="s">
        <v>11</v>
      </c>
      <c r="C4617" t="s">
        <v>119</v>
      </c>
      <c r="D4617" t="s">
        <v>65</v>
      </c>
      <c r="E4617" t="s">
        <v>15</v>
      </c>
      <c r="F4617" t="s">
        <v>36</v>
      </c>
      <c r="G4617" t="s">
        <v>321</v>
      </c>
      <c r="H4617" s="1">
        <v>2017</v>
      </c>
      <c r="I4617" s="2">
        <v>1260</v>
      </c>
      <c r="J4617" s="3">
        <v>1525</v>
      </c>
      <c r="K4617">
        <f>Table1[[#This Row],[Total Revenue + Open]]/Table1[[#This Row],[Qty]]</f>
        <v>1.2103174603174602</v>
      </c>
      <c r="L4617">
        <f>Table1[[#This Row],[Qty]]/Table1[[#This Row],[Total Revenue + Open]]</f>
        <v>0.82622950819672136</v>
      </c>
    </row>
    <row r="4618" spans="1:12">
      <c r="A4618" t="s">
        <v>10</v>
      </c>
      <c r="B4618" t="s">
        <v>11</v>
      </c>
      <c r="C4618" t="s">
        <v>119</v>
      </c>
      <c r="D4618" t="s">
        <v>65</v>
      </c>
      <c r="E4618" t="s">
        <v>15</v>
      </c>
      <c r="F4618" t="s">
        <v>36</v>
      </c>
      <c r="G4618" t="s">
        <v>37</v>
      </c>
      <c r="H4618" s="1">
        <v>2017</v>
      </c>
      <c r="I4618" s="2">
        <v>2540</v>
      </c>
      <c r="J4618" s="3">
        <v>3080.5</v>
      </c>
      <c r="K4618">
        <f>Table1[[#This Row],[Total Revenue + Open]]/Table1[[#This Row],[Qty]]</f>
        <v>1.2127952755905511</v>
      </c>
      <c r="L4618">
        <f>Table1[[#This Row],[Qty]]/Table1[[#This Row],[Total Revenue + Open]]</f>
        <v>0.82454147054049665</v>
      </c>
    </row>
    <row r="4619" spans="1:12">
      <c r="A4619" t="s">
        <v>10</v>
      </c>
      <c r="B4619" t="s">
        <v>11</v>
      </c>
      <c r="C4619" t="s">
        <v>119</v>
      </c>
      <c r="D4619" t="s">
        <v>65</v>
      </c>
      <c r="E4619" t="s">
        <v>15</v>
      </c>
      <c r="F4619" t="s">
        <v>36</v>
      </c>
      <c r="G4619" t="s">
        <v>37</v>
      </c>
      <c r="H4619" s="1">
        <v>2018</v>
      </c>
      <c r="I4619" s="2">
        <v>2440</v>
      </c>
      <c r="J4619" s="3">
        <v>2910</v>
      </c>
      <c r="K4619">
        <f>Table1[[#This Row],[Total Revenue + Open]]/Table1[[#This Row],[Qty]]</f>
        <v>1.1926229508196722</v>
      </c>
      <c r="L4619">
        <f>Table1[[#This Row],[Qty]]/Table1[[#This Row],[Total Revenue + Open]]</f>
        <v>0.83848797250859108</v>
      </c>
    </row>
    <row r="4620" spans="1:12">
      <c r="A4620" t="s">
        <v>10</v>
      </c>
      <c r="B4620" t="s">
        <v>11</v>
      </c>
      <c r="C4620" t="s">
        <v>119</v>
      </c>
      <c r="D4620" t="s">
        <v>65</v>
      </c>
      <c r="E4620" t="s">
        <v>15</v>
      </c>
      <c r="F4620" t="s">
        <v>36</v>
      </c>
      <c r="G4620" t="s">
        <v>37</v>
      </c>
      <c r="H4620" s="1">
        <v>2018</v>
      </c>
      <c r="I4620" s="2">
        <v>2435</v>
      </c>
      <c r="J4620" s="3">
        <v>2910</v>
      </c>
      <c r="K4620">
        <f>Table1[[#This Row],[Total Revenue + Open]]/Table1[[#This Row],[Qty]]</f>
        <v>1.1950718685831623</v>
      </c>
      <c r="L4620">
        <f>Table1[[#This Row],[Qty]]/Table1[[#This Row],[Total Revenue + Open]]</f>
        <v>0.83676975945017185</v>
      </c>
    </row>
    <row r="4621" spans="1:12">
      <c r="A4621" t="s">
        <v>10</v>
      </c>
      <c r="B4621" t="s">
        <v>11</v>
      </c>
      <c r="C4621" t="s">
        <v>119</v>
      </c>
      <c r="D4621" t="s">
        <v>65</v>
      </c>
      <c r="E4621" t="s">
        <v>15</v>
      </c>
      <c r="F4621" t="s">
        <v>36</v>
      </c>
      <c r="G4621" t="s">
        <v>180</v>
      </c>
      <c r="H4621" s="1">
        <v>2017</v>
      </c>
      <c r="I4621" s="2">
        <v>4705</v>
      </c>
      <c r="J4621" s="3">
        <v>5610</v>
      </c>
      <c r="K4621">
        <f>Table1[[#This Row],[Total Revenue + Open]]/Table1[[#This Row],[Qty]]</f>
        <v>1.1923485653560042</v>
      </c>
      <c r="L4621">
        <f>Table1[[#This Row],[Qty]]/Table1[[#This Row],[Total Revenue + Open]]</f>
        <v>0.83868092691622098</v>
      </c>
    </row>
    <row r="4622" spans="1:12">
      <c r="A4622" t="s">
        <v>10</v>
      </c>
      <c r="B4622" t="s">
        <v>11</v>
      </c>
      <c r="C4622" t="s">
        <v>119</v>
      </c>
      <c r="D4622" t="s">
        <v>65</v>
      </c>
      <c r="E4622" t="s">
        <v>15</v>
      </c>
      <c r="F4622" t="s">
        <v>36</v>
      </c>
      <c r="G4622" t="s">
        <v>182</v>
      </c>
      <c r="H4622" s="1">
        <v>2017</v>
      </c>
      <c r="I4622" s="2">
        <v>950</v>
      </c>
      <c r="J4622" s="3">
        <v>1159</v>
      </c>
      <c r="K4622">
        <f>Table1[[#This Row],[Total Revenue + Open]]/Table1[[#This Row],[Qty]]</f>
        <v>1.22</v>
      </c>
      <c r="L4622">
        <f>Table1[[#This Row],[Qty]]/Table1[[#This Row],[Total Revenue + Open]]</f>
        <v>0.81967213114754101</v>
      </c>
    </row>
    <row r="4623" spans="1:12">
      <c r="A4623" t="s">
        <v>10</v>
      </c>
      <c r="B4623" t="s">
        <v>11</v>
      </c>
      <c r="C4623" t="s">
        <v>119</v>
      </c>
      <c r="D4623" t="s">
        <v>65</v>
      </c>
      <c r="E4623" t="s">
        <v>15</v>
      </c>
      <c r="F4623" t="s">
        <v>36</v>
      </c>
      <c r="G4623" t="s">
        <v>182</v>
      </c>
      <c r="H4623" s="1">
        <v>2017</v>
      </c>
      <c r="I4623" s="2">
        <v>2840</v>
      </c>
      <c r="J4623" s="3">
        <v>3446.5</v>
      </c>
      <c r="K4623">
        <f>Table1[[#This Row],[Total Revenue + Open]]/Table1[[#This Row],[Qty]]</f>
        <v>1.2135563380281691</v>
      </c>
      <c r="L4623">
        <f>Table1[[#This Row],[Qty]]/Table1[[#This Row],[Total Revenue + Open]]</f>
        <v>0.82402437255186423</v>
      </c>
    </row>
    <row r="4624" spans="1:12">
      <c r="A4624" t="s">
        <v>10</v>
      </c>
      <c r="B4624" t="s">
        <v>11</v>
      </c>
      <c r="C4624" t="s">
        <v>119</v>
      </c>
      <c r="D4624" t="s">
        <v>65</v>
      </c>
      <c r="E4624" t="s">
        <v>15</v>
      </c>
      <c r="F4624" t="s">
        <v>183</v>
      </c>
      <c r="G4624" t="s">
        <v>190</v>
      </c>
      <c r="H4624" s="1">
        <v>2018</v>
      </c>
      <c r="I4624" s="2">
        <v>6060</v>
      </c>
      <c r="J4624" s="3">
        <v>11568</v>
      </c>
      <c r="K4624">
        <f>Table1[[#This Row],[Total Revenue + Open]]/Table1[[#This Row],[Qty]]</f>
        <v>1.9089108910891088</v>
      </c>
      <c r="L4624">
        <f>Table1[[#This Row],[Qty]]/Table1[[#This Row],[Total Revenue + Open]]</f>
        <v>0.52385892116182575</v>
      </c>
    </row>
    <row r="4625" spans="1:12">
      <c r="A4625" t="s">
        <v>10</v>
      </c>
      <c r="B4625" t="s">
        <v>11</v>
      </c>
      <c r="C4625" t="s">
        <v>119</v>
      </c>
      <c r="D4625" t="s">
        <v>65</v>
      </c>
      <c r="E4625" t="s">
        <v>15</v>
      </c>
      <c r="F4625" t="s">
        <v>183</v>
      </c>
      <c r="G4625" t="s">
        <v>190</v>
      </c>
      <c r="H4625" s="1">
        <v>2018</v>
      </c>
      <c r="I4625" s="2">
        <v>6060</v>
      </c>
      <c r="J4625" s="3">
        <v>11568</v>
      </c>
      <c r="K4625">
        <f>Table1[[#This Row],[Total Revenue + Open]]/Table1[[#This Row],[Qty]]</f>
        <v>1.9089108910891088</v>
      </c>
      <c r="L4625">
        <f>Table1[[#This Row],[Qty]]/Table1[[#This Row],[Total Revenue + Open]]</f>
        <v>0.52385892116182575</v>
      </c>
    </row>
    <row r="4626" spans="1:12">
      <c r="A4626" t="s">
        <v>10</v>
      </c>
      <c r="B4626" t="s">
        <v>11</v>
      </c>
      <c r="C4626" t="s">
        <v>322</v>
      </c>
      <c r="D4626" t="s">
        <v>50</v>
      </c>
      <c r="E4626" t="s">
        <v>15</v>
      </c>
      <c r="F4626" t="s">
        <v>74</v>
      </c>
      <c r="G4626" t="s">
        <v>323</v>
      </c>
      <c r="H4626" s="1">
        <v>2017</v>
      </c>
      <c r="I4626" s="2">
        <v>175</v>
      </c>
      <c r="J4626" s="3">
        <v>271.25</v>
      </c>
      <c r="K4626">
        <f>Table1[[#This Row],[Total Revenue + Open]]/Table1[[#This Row],[Qty]]</f>
        <v>1.55</v>
      </c>
      <c r="L4626">
        <f>Table1[[#This Row],[Qty]]/Table1[[#This Row],[Total Revenue + Open]]</f>
        <v>0.64516129032258063</v>
      </c>
    </row>
    <row r="4627" spans="1:12">
      <c r="A4627" t="s">
        <v>10</v>
      </c>
      <c r="B4627" t="s">
        <v>11</v>
      </c>
      <c r="C4627" t="s">
        <v>322</v>
      </c>
      <c r="D4627" t="s">
        <v>50</v>
      </c>
      <c r="E4627" t="s">
        <v>15</v>
      </c>
      <c r="F4627" t="s">
        <v>74</v>
      </c>
      <c r="G4627" t="s">
        <v>323</v>
      </c>
      <c r="H4627" s="1">
        <v>2017</v>
      </c>
      <c r="I4627" s="2">
        <v>2040</v>
      </c>
      <c r="J4627" s="3">
        <v>3138.75</v>
      </c>
      <c r="K4627">
        <f>Table1[[#This Row],[Total Revenue + Open]]/Table1[[#This Row],[Qty]]</f>
        <v>1.5386029411764706</v>
      </c>
      <c r="L4627">
        <f>Table1[[#This Row],[Qty]]/Table1[[#This Row],[Total Revenue + Open]]</f>
        <v>0.6499402628434886</v>
      </c>
    </row>
    <row r="4628" spans="1:12">
      <c r="A4628" t="s">
        <v>10</v>
      </c>
      <c r="B4628" t="s">
        <v>11</v>
      </c>
      <c r="C4628" t="s">
        <v>322</v>
      </c>
      <c r="D4628" t="s">
        <v>50</v>
      </c>
      <c r="E4628" t="s">
        <v>15</v>
      </c>
      <c r="F4628" t="s">
        <v>74</v>
      </c>
      <c r="G4628" t="s">
        <v>323</v>
      </c>
      <c r="H4628" s="1">
        <v>2017</v>
      </c>
      <c r="I4628" s="2">
        <v>4380</v>
      </c>
      <c r="J4628" s="3">
        <v>6742.5</v>
      </c>
      <c r="K4628">
        <f>Table1[[#This Row],[Total Revenue + Open]]/Table1[[#This Row],[Qty]]</f>
        <v>1.5393835616438356</v>
      </c>
      <c r="L4628">
        <f>Table1[[#This Row],[Qty]]/Table1[[#This Row],[Total Revenue + Open]]</f>
        <v>0.64961067853170185</v>
      </c>
    </row>
    <row r="4629" spans="1:12">
      <c r="A4629" t="s">
        <v>10</v>
      </c>
      <c r="B4629" t="s">
        <v>11</v>
      </c>
      <c r="C4629" t="s">
        <v>322</v>
      </c>
      <c r="D4629" t="s">
        <v>50</v>
      </c>
      <c r="E4629" t="s">
        <v>15</v>
      </c>
      <c r="F4629" t="s">
        <v>74</v>
      </c>
      <c r="G4629" t="s">
        <v>323</v>
      </c>
      <c r="H4629" s="1">
        <v>2017</v>
      </c>
      <c r="I4629" s="2">
        <v>375</v>
      </c>
      <c r="J4629" s="3">
        <v>581.25</v>
      </c>
      <c r="K4629">
        <f>Table1[[#This Row],[Total Revenue + Open]]/Table1[[#This Row],[Qty]]</f>
        <v>1.55</v>
      </c>
      <c r="L4629">
        <f>Table1[[#This Row],[Qty]]/Table1[[#This Row],[Total Revenue + Open]]</f>
        <v>0.64516129032258063</v>
      </c>
    </row>
    <row r="4630" spans="1:12">
      <c r="A4630" t="s">
        <v>10</v>
      </c>
      <c r="B4630" t="s">
        <v>11</v>
      </c>
      <c r="C4630" t="s">
        <v>322</v>
      </c>
      <c r="D4630" t="s">
        <v>50</v>
      </c>
      <c r="E4630" t="s">
        <v>15</v>
      </c>
      <c r="F4630" t="s">
        <v>74</v>
      </c>
      <c r="G4630" t="s">
        <v>75</v>
      </c>
      <c r="H4630" s="1">
        <v>2018</v>
      </c>
      <c r="I4630" s="2">
        <v>4880</v>
      </c>
      <c r="J4630" s="3">
        <v>7614.5</v>
      </c>
      <c r="K4630">
        <f>Table1[[#This Row],[Total Revenue + Open]]/Table1[[#This Row],[Qty]]</f>
        <v>1.5603483606557378</v>
      </c>
      <c r="L4630">
        <f>Table1[[#This Row],[Qty]]/Table1[[#This Row],[Total Revenue + Open]]</f>
        <v>0.64088252675815882</v>
      </c>
    </row>
    <row r="4631" spans="1:12">
      <c r="A4631" t="s">
        <v>10</v>
      </c>
      <c r="B4631" t="s">
        <v>11</v>
      </c>
      <c r="C4631" t="s">
        <v>322</v>
      </c>
      <c r="D4631" t="s">
        <v>50</v>
      </c>
      <c r="E4631" t="s">
        <v>15</v>
      </c>
      <c r="F4631" t="s">
        <v>74</v>
      </c>
      <c r="G4631" t="s">
        <v>75</v>
      </c>
      <c r="H4631" s="1">
        <v>2019</v>
      </c>
      <c r="I4631" s="2">
        <v>1510</v>
      </c>
      <c r="J4631" s="3">
        <v>2355</v>
      </c>
      <c r="K4631">
        <f>Table1[[#This Row],[Total Revenue + Open]]/Table1[[#This Row],[Qty]]</f>
        <v>1.5596026490066226</v>
      </c>
      <c r="L4631">
        <f>Table1[[#This Row],[Qty]]/Table1[[#This Row],[Total Revenue + Open]]</f>
        <v>0.64118895966029721</v>
      </c>
    </row>
    <row r="4632" spans="1:12">
      <c r="A4632" t="s">
        <v>10</v>
      </c>
      <c r="B4632" t="s">
        <v>11</v>
      </c>
      <c r="C4632" t="s">
        <v>322</v>
      </c>
      <c r="D4632" t="s">
        <v>50</v>
      </c>
      <c r="E4632" t="s">
        <v>15</v>
      </c>
      <c r="F4632" t="s">
        <v>74</v>
      </c>
      <c r="G4632" t="s">
        <v>75</v>
      </c>
      <c r="H4632" s="1">
        <v>2019</v>
      </c>
      <c r="I4632" s="2">
        <v>5030</v>
      </c>
      <c r="J4632" s="3">
        <v>7850</v>
      </c>
      <c r="K4632">
        <f>Table1[[#This Row],[Total Revenue + Open]]/Table1[[#This Row],[Qty]]</f>
        <v>1.5606361829025845</v>
      </c>
      <c r="L4632">
        <f>Table1[[#This Row],[Qty]]/Table1[[#This Row],[Total Revenue + Open]]</f>
        <v>0.64076433121019105</v>
      </c>
    </row>
    <row r="4633" spans="1:12">
      <c r="A4633" t="s">
        <v>10</v>
      </c>
      <c r="B4633" t="s">
        <v>11</v>
      </c>
      <c r="C4633" t="s">
        <v>322</v>
      </c>
      <c r="D4633" t="s">
        <v>50</v>
      </c>
      <c r="E4633" t="s">
        <v>15</v>
      </c>
      <c r="F4633" t="s">
        <v>74</v>
      </c>
      <c r="G4633" t="s">
        <v>75</v>
      </c>
      <c r="H4633" s="1">
        <v>2019</v>
      </c>
      <c r="I4633" s="2">
        <v>750</v>
      </c>
      <c r="J4633" s="3">
        <v>1177.5</v>
      </c>
      <c r="K4633">
        <f>Table1[[#This Row],[Total Revenue + Open]]/Table1[[#This Row],[Qty]]</f>
        <v>1.57</v>
      </c>
      <c r="L4633">
        <f>Table1[[#This Row],[Qty]]/Table1[[#This Row],[Total Revenue + Open]]</f>
        <v>0.63694267515923564</v>
      </c>
    </row>
    <row r="4634" spans="1:12">
      <c r="A4634" t="s">
        <v>10</v>
      </c>
      <c r="B4634" t="s">
        <v>11</v>
      </c>
      <c r="C4634" t="s">
        <v>322</v>
      </c>
      <c r="D4634" t="s">
        <v>50</v>
      </c>
      <c r="E4634" t="s">
        <v>15</v>
      </c>
      <c r="F4634" t="s">
        <v>74</v>
      </c>
      <c r="G4634" t="s">
        <v>75</v>
      </c>
      <c r="H4634" s="1">
        <v>2019</v>
      </c>
      <c r="I4634" s="2">
        <v>53735</v>
      </c>
      <c r="J4634" s="3">
        <v>83916.5</v>
      </c>
      <c r="K4634">
        <f>Table1[[#This Row],[Total Revenue + Open]]/Table1[[#This Row],[Qty]]</f>
        <v>1.5616730250302411</v>
      </c>
      <c r="L4634">
        <f>Table1[[#This Row],[Qty]]/Table1[[#This Row],[Total Revenue + Open]]</f>
        <v>0.64033890831957962</v>
      </c>
    </row>
    <row r="4635" spans="1:12">
      <c r="A4635" t="s">
        <v>10</v>
      </c>
      <c r="B4635" t="s">
        <v>11</v>
      </c>
      <c r="C4635" t="s">
        <v>322</v>
      </c>
      <c r="D4635" t="s">
        <v>50</v>
      </c>
      <c r="E4635" t="s">
        <v>15</v>
      </c>
      <c r="F4635" t="s">
        <v>74</v>
      </c>
      <c r="G4635" t="s">
        <v>75</v>
      </c>
      <c r="H4635" s="1">
        <v>2019</v>
      </c>
      <c r="I4635" s="2">
        <v>900</v>
      </c>
      <c r="J4635" s="3">
        <v>846</v>
      </c>
      <c r="K4635">
        <f>Table1[[#This Row],[Total Revenue + Open]]/Table1[[#This Row],[Qty]]</f>
        <v>0.94</v>
      </c>
      <c r="L4635">
        <f>Table1[[#This Row],[Qty]]/Table1[[#This Row],[Total Revenue + Open]]</f>
        <v>1.0638297872340425</v>
      </c>
    </row>
    <row r="4636" spans="1:12">
      <c r="A4636" t="s">
        <v>10</v>
      </c>
      <c r="B4636" t="s">
        <v>11</v>
      </c>
      <c r="C4636" t="s">
        <v>322</v>
      </c>
      <c r="D4636" t="s">
        <v>50</v>
      </c>
      <c r="E4636" t="s">
        <v>15</v>
      </c>
      <c r="F4636" t="s">
        <v>74</v>
      </c>
      <c r="G4636" t="s">
        <v>75</v>
      </c>
      <c r="H4636" s="1">
        <v>2019</v>
      </c>
      <c r="I4636" s="2">
        <v>6025</v>
      </c>
      <c r="J4636" s="3">
        <v>5640</v>
      </c>
      <c r="K4636">
        <f>Table1[[#This Row],[Total Revenue + Open]]/Table1[[#This Row],[Qty]]</f>
        <v>0.93609958506224067</v>
      </c>
      <c r="L4636">
        <f>Table1[[#This Row],[Qty]]/Table1[[#This Row],[Total Revenue + Open]]</f>
        <v>1.0682624113475176</v>
      </c>
    </row>
    <row r="4637" spans="1:12">
      <c r="A4637" t="s">
        <v>10</v>
      </c>
      <c r="B4637" t="s">
        <v>11</v>
      </c>
      <c r="C4637" t="s">
        <v>322</v>
      </c>
      <c r="D4637" t="s">
        <v>50</v>
      </c>
      <c r="E4637" t="s">
        <v>15</v>
      </c>
      <c r="F4637" t="s">
        <v>74</v>
      </c>
      <c r="G4637" t="s">
        <v>75</v>
      </c>
      <c r="H4637" s="1">
        <v>2019</v>
      </c>
      <c r="I4637" s="2">
        <v>2715</v>
      </c>
      <c r="J4637" s="3">
        <v>2538</v>
      </c>
      <c r="K4637">
        <f>Table1[[#This Row],[Total Revenue + Open]]/Table1[[#This Row],[Qty]]</f>
        <v>0.93480662983425411</v>
      </c>
      <c r="L4637">
        <f>Table1[[#This Row],[Qty]]/Table1[[#This Row],[Total Revenue + Open]]</f>
        <v>1.0697399527186762</v>
      </c>
    </row>
    <row r="4638" spans="1:12">
      <c r="A4638" t="s">
        <v>10</v>
      </c>
      <c r="B4638" t="s">
        <v>11</v>
      </c>
      <c r="C4638" t="s">
        <v>322</v>
      </c>
      <c r="D4638" t="s">
        <v>50</v>
      </c>
      <c r="E4638" t="s">
        <v>15</v>
      </c>
      <c r="F4638" t="s">
        <v>74</v>
      </c>
      <c r="G4638" t="s">
        <v>75</v>
      </c>
      <c r="H4638" s="1">
        <v>2019</v>
      </c>
      <c r="I4638" s="2">
        <v>2160</v>
      </c>
      <c r="J4638" s="3">
        <v>2021</v>
      </c>
      <c r="K4638">
        <f>Table1[[#This Row],[Total Revenue + Open]]/Table1[[#This Row],[Qty]]</f>
        <v>0.93564814814814812</v>
      </c>
      <c r="L4638">
        <f>Table1[[#This Row],[Qty]]/Table1[[#This Row],[Total Revenue + Open]]</f>
        <v>1.0687778327560613</v>
      </c>
    </row>
    <row r="4639" spans="1:12">
      <c r="A4639" t="s">
        <v>10</v>
      </c>
      <c r="B4639" t="s">
        <v>11</v>
      </c>
      <c r="C4639" t="s">
        <v>322</v>
      </c>
      <c r="D4639" t="s">
        <v>50</v>
      </c>
      <c r="E4639" t="s">
        <v>15</v>
      </c>
      <c r="F4639" t="s">
        <v>74</v>
      </c>
      <c r="G4639" t="s">
        <v>75</v>
      </c>
      <c r="H4639" s="1">
        <v>2019</v>
      </c>
      <c r="I4639" s="2">
        <v>3820</v>
      </c>
      <c r="J4639" s="3">
        <v>3572</v>
      </c>
      <c r="K4639">
        <f>Table1[[#This Row],[Total Revenue + Open]]/Table1[[#This Row],[Qty]]</f>
        <v>0.93507853403141361</v>
      </c>
      <c r="L4639">
        <f>Table1[[#This Row],[Qty]]/Table1[[#This Row],[Total Revenue + Open]]</f>
        <v>1.0694288913773795</v>
      </c>
    </row>
    <row r="4640" spans="1:12">
      <c r="A4640" t="s">
        <v>10</v>
      </c>
      <c r="B4640" t="s">
        <v>11</v>
      </c>
      <c r="C4640" t="s">
        <v>322</v>
      </c>
      <c r="D4640" t="s">
        <v>50</v>
      </c>
      <c r="E4640" t="s">
        <v>15</v>
      </c>
      <c r="F4640" t="s">
        <v>74</v>
      </c>
      <c r="G4640" t="s">
        <v>75</v>
      </c>
      <c r="H4640" s="1">
        <v>2019</v>
      </c>
      <c r="I4640" s="2">
        <v>1910</v>
      </c>
      <c r="J4640" s="3">
        <v>1786</v>
      </c>
      <c r="K4640">
        <f>Table1[[#This Row],[Total Revenue + Open]]/Table1[[#This Row],[Qty]]</f>
        <v>0.93507853403141361</v>
      </c>
      <c r="L4640">
        <f>Table1[[#This Row],[Qty]]/Table1[[#This Row],[Total Revenue + Open]]</f>
        <v>1.0694288913773795</v>
      </c>
    </row>
    <row r="4641" spans="1:12">
      <c r="A4641" t="s">
        <v>10</v>
      </c>
      <c r="B4641" t="s">
        <v>11</v>
      </c>
      <c r="C4641" t="s">
        <v>322</v>
      </c>
      <c r="D4641" t="s">
        <v>50</v>
      </c>
      <c r="E4641" t="s">
        <v>15</v>
      </c>
      <c r="F4641" t="s">
        <v>74</v>
      </c>
      <c r="G4641" t="s">
        <v>75</v>
      </c>
      <c r="H4641" s="1">
        <v>2019</v>
      </c>
      <c r="I4641" s="2">
        <v>500</v>
      </c>
      <c r="J4641" s="3">
        <v>470</v>
      </c>
      <c r="K4641">
        <f>Table1[[#This Row],[Total Revenue + Open]]/Table1[[#This Row],[Qty]]</f>
        <v>0.94</v>
      </c>
      <c r="L4641">
        <f>Table1[[#This Row],[Qty]]/Table1[[#This Row],[Total Revenue + Open]]</f>
        <v>1.0638297872340425</v>
      </c>
    </row>
    <row r="4642" spans="1:12">
      <c r="A4642" t="s">
        <v>10</v>
      </c>
      <c r="B4642" t="s">
        <v>11</v>
      </c>
      <c r="C4642" t="s">
        <v>322</v>
      </c>
      <c r="D4642" t="s">
        <v>50</v>
      </c>
      <c r="E4642" t="s">
        <v>15</v>
      </c>
      <c r="F4642" t="s">
        <v>74</v>
      </c>
      <c r="G4642" t="s">
        <v>75</v>
      </c>
      <c r="H4642" s="1">
        <v>2019</v>
      </c>
      <c r="I4642" s="2">
        <v>1060</v>
      </c>
      <c r="J4642" s="3">
        <v>987</v>
      </c>
      <c r="K4642">
        <f>Table1[[#This Row],[Total Revenue + Open]]/Table1[[#This Row],[Qty]]</f>
        <v>0.93113207547169807</v>
      </c>
      <c r="L4642">
        <f>Table1[[#This Row],[Qty]]/Table1[[#This Row],[Total Revenue + Open]]</f>
        <v>1.0739614994934144</v>
      </c>
    </row>
    <row r="4643" spans="1:12">
      <c r="A4643" t="s">
        <v>10</v>
      </c>
      <c r="B4643" t="s">
        <v>11</v>
      </c>
      <c r="C4643" t="s">
        <v>322</v>
      </c>
      <c r="D4643" t="s">
        <v>50</v>
      </c>
      <c r="E4643" t="s">
        <v>15</v>
      </c>
      <c r="F4643" t="s">
        <v>74</v>
      </c>
      <c r="G4643" t="s">
        <v>75</v>
      </c>
      <c r="H4643" s="1">
        <v>2017</v>
      </c>
      <c r="I4643" s="2">
        <v>14880</v>
      </c>
      <c r="J4643" s="3">
        <v>23236</v>
      </c>
      <c r="K4643">
        <f>Table1[[#This Row],[Total Revenue + Open]]/Table1[[#This Row],[Qty]]</f>
        <v>1.5615591397849462</v>
      </c>
      <c r="L4643">
        <f>Table1[[#This Row],[Qty]]/Table1[[#This Row],[Total Revenue + Open]]</f>
        <v>0.64038560853847482</v>
      </c>
    </row>
    <row r="4644" spans="1:12">
      <c r="A4644" t="s">
        <v>10</v>
      </c>
      <c r="B4644" t="s">
        <v>11</v>
      </c>
      <c r="C4644" t="s">
        <v>322</v>
      </c>
      <c r="D4644" t="s">
        <v>50</v>
      </c>
      <c r="E4644" t="s">
        <v>15</v>
      </c>
      <c r="F4644" t="s">
        <v>74</v>
      </c>
      <c r="G4644" t="s">
        <v>75</v>
      </c>
      <c r="H4644" s="1">
        <v>2017</v>
      </c>
      <c r="I4644" s="2">
        <v>1410</v>
      </c>
      <c r="J4644" s="3">
        <v>2198</v>
      </c>
      <c r="K4644">
        <f>Table1[[#This Row],[Total Revenue + Open]]/Table1[[#This Row],[Qty]]</f>
        <v>1.5588652482269503</v>
      </c>
      <c r="L4644">
        <f>Table1[[#This Row],[Qty]]/Table1[[#This Row],[Total Revenue + Open]]</f>
        <v>0.6414922656960873</v>
      </c>
    </row>
    <row r="4645" spans="1:12">
      <c r="A4645" t="s">
        <v>10</v>
      </c>
      <c r="B4645" t="s">
        <v>11</v>
      </c>
      <c r="C4645" t="s">
        <v>322</v>
      </c>
      <c r="D4645" t="s">
        <v>50</v>
      </c>
      <c r="E4645" t="s">
        <v>15</v>
      </c>
      <c r="F4645" t="s">
        <v>74</v>
      </c>
      <c r="G4645" t="s">
        <v>75</v>
      </c>
      <c r="H4645" s="1">
        <v>2017</v>
      </c>
      <c r="I4645" s="2">
        <v>3120</v>
      </c>
      <c r="J4645" s="3">
        <v>4867</v>
      </c>
      <c r="K4645">
        <f>Table1[[#This Row],[Total Revenue + Open]]/Table1[[#This Row],[Qty]]</f>
        <v>1.5599358974358974</v>
      </c>
      <c r="L4645">
        <f>Table1[[#This Row],[Qty]]/Table1[[#This Row],[Total Revenue + Open]]</f>
        <v>0.64105198274090813</v>
      </c>
    </row>
    <row r="4646" spans="1:12">
      <c r="A4646" t="s">
        <v>10</v>
      </c>
      <c r="B4646" t="s">
        <v>11</v>
      </c>
      <c r="C4646" t="s">
        <v>322</v>
      </c>
      <c r="D4646" t="s">
        <v>50</v>
      </c>
      <c r="E4646" t="s">
        <v>15</v>
      </c>
      <c r="F4646" t="s">
        <v>74</v>
      </c>
      <c r="G4646" t="s">
        <v>75</v>
      </c>
      <c r="H4646" s="1">
        <v>2017</v>
      </c>
      <c r="I4646" s="2">
        <v>600</v>
      </c>
      <c r="J4646" s="3">
        <v>942</v>
      </c>
      <c r="K4646">
        <f>Table1[[#This Row],[Total Revenue + Open]]/Table1[[#This Row],[Qty]]</f>
        <v>1.57</v>
      </c>
      <c r="L4646">
        <f>Table1[[#This Row],[Qty]]/Table1[[#This Row],[Total Revenue + Open]]</f>
        <v>0.63694267515923564</v>
      </c>
    </row>
    <row r="4647" spans="1:12">
      <c r="A4647" t="s">
        <v>10</v>
      </c>
      <c r="B4647" t="s">
        <v>11</v>
      </c>
      <c r="C4647" t="s">
        <v>322</v>
      </c>
      <c r="D4647" t="s">
        <v>50</v>
      </c>
      <c r="E4647" t="s">
        <v>15</v>
      </c>
      <c r="F4647" t="s">
        <v>74</v>
      </c>
      <c r="G4647" t="s">
        <v>75</v>
      </c>
      <c r="H4647" s="1">
        <v>2018</v>
      </c>
      <c r="I4647" s="2">
        <v>1160</v>
      </c>
      <c r="J4647" s="3">
        <v>1805.5</v>
      </c>
      <c r="K4647">
        <f>Table1[[#This Row],[Total Revenue + Open]]/Table1[[#This Row],[Qty]]</f>
        <v>1.5564655172413793</v>
      </c>
      <c r="L4647">
        <f>Table1[[#This Row],[Qty]]/Table1[[#This Row],[Total Revenue + Open]]</f>
        <v>0.64248130711714202</v>
      </c>
    </row>
    <row r="4648" spans="1:12">
      <c r="A4648" t="s">
        <v>10</v>
      </c>
      <c r="B4648" t="s">
        <v>11</v>
      </c>
      <c r="C4648" t="s">
        <v>322</v>
      </c>
      <c r="D4648" t="s">
        <v>50</v>
      </c>
      <c r="E4648" t="s">
        <v>15</v>
      </c>
      <c r="F4648" t="s">
        <v>74</v>
      </c>
      <c r="G4648" t="s">
        <v>75</v>
      </c>
      <c r="H4648" s="1">
        <v>2018</v>
      </c>
      <c r="I4648" s="2">
        <v>1260</v>
      </c>
      <c r="J4648" s="3">
        <v>1962.5</v>
      </c>
      <c r="K4648">
        <f>Table1[[#This Row],[Total Revenue + Open]]/Table1[[#This Row],[Qty]]</f>
        <v>1.5575396825396826</v>
      </c>
      <c r="L4648">
        <f>Table1[[#This Row],[Qty]]/Table1[[#This Row],[Total Revenue + Open]]</f>
        <v>0.64203821656050952</v>
      </c>
    </row>
    <row r="4649" spans="1:12">
      <c r="A4649" t="s">
        <v>10</v>
      </c>
      <c r="B4649" t="s">
        <v>11</v>
      </c>
      <c r="C4649" t="s">
        <v>322</v>
      </c>
      <c r="D4649" t="s">
        <v>50</v>
      </c>
      <c r="E4649" t="s">
        <v>15</v>
      </c>
      <c r="F4649" t="s">
        <v>74</v>
      </c>
      <c r="G4649" t="s">
        <v>75</v>
      </c>
      <c r="H4649" s="1">
        <v>2018</v>
      </c>
      <c r="I4649" s="2">
        <v>3740</v>
      </c>
      <c r="J4649" s="3">
        <v>5848.25</v>
      </c>
      <c r="K4649">
        <f>Table1[[#This Row],[Total Revenue + Open]]/Table1[[#This Row],[Qty]]</f>
        <v>1.5637032085561497</v>
      </c>
      <c r="L4649">
        <f>Table1[[#This Row],[Qty]]/Table1[[#This Row],[Total Revenue + Open]]</f>
        <v>0.63950754499209161</v>
      </c>
    </row>
    <row r="4650" spans="1:12">
      <c r="A4650" t="s">
        <v>10</v>
      </c>
      <c r="B4650" t="s">
        <v>11</v>
      </c>
      <c r="C4650" t="s">
        <v>322</v>
      </c>
      <c r="D4650" t="s">
        <v>50</v>
      </c>
      <c r="E4650" t="s">
        <v>15</v>
      </c>
      <c r="F4650" t="s">
        <v>74</v>
      </c>
      <c r="G4650" t="s">
        <v>75</v>
      </c>
      <c r="H4650" s="1">
        <v>2018</v>
      </c>
      <c r="I4650" s="2">
        <v>1660</v>
      </c>
      <c r="J4650" s="3">
        <v>2590.5</v>
      </c>
      <c r="K4650">
        <f>Table1[[#This Row],[Total Revenue + Open]]/Table1[[#This Row],[Qty]]</f>
        <v>1.5605421686746987</v>
      </c>
      <c r="L4650">
        <f>Table1[[#This Row],[Qty]]/Table1[[#This Row],[Total Revenue + Open]]</f>
        <v>0.64080293379656439</v>
      </c>
    </row>
    <row r="4651" spans="1:12">
      <c r="A4651" t="s">
        <v>10</v>
      </c>
      <c r="B4651" t="s">
        <v>11</v>
      </c>
      <c r="C4651" t="s">
        <v>322</v>
      </c>
      <c r="D4651" t="s">
        <v>50</v>
      </c>
      <c r="E4651" t="s">
        <v>15</v>
      </c>
      <c r="F4651" t="s">
        <v>74</v>
      </c>
      <c r="G4651" t="s">
        <v>324</v>
      </c>
      <c r="H4651" s="1">
        <v>2017</v>
      </c>
      <c r="I4651" s="2">
        <v>12060</v>
      </c>
      <c r="J4651" s="3">
        <v>18840</v>
      </c>
      <c r="K4651">
        <f>Table1[[#This Row],[Total Revenue + Open]]/Table1[[#This Row],[Qty]]</f>
        <v>1.5621890547263682</v>
      </c>
      <c r="L4651">
        <f>Table1[[#This Row],[Qty]]/Table1[[#This Row],[Total Revenue + Open]]</f>
        <v>0.64012738853503182</v>
      </c>
    </row>
    <row r="4652" spans="1:12">
      <c r="A4652" t="s">
        <v>10</v>
      </c>
      <c r="B4652" t="s">
        <v>11</v>
      </c>
      <c r="C4652" t="s">
        <v>322</v>
      </c>
      <c r="D4652" t="s">
        <v>50</v>
      </c>
      <c r="E4652" t="s">
        <v>15</v>
      </c>
      <c r="F4652" t="s">
        <v>74</v>
      </c>
      <c r="G4652" t="s">
        <v>324</v>
      </c>
      <c r="H4652" s="1">
        <v>2017</v>
      </c>
      <c r="I4652" s="2">
        <v>10080</v>
      </c>
      <c r="J4652" s="3">
        <v>15739.25</v>
      </c>
      <c r="K4652">
        <f>Table1[[#This Row],[Total Revenue + Open]]/Table1[[#This Row],[Qty]]</f>
        <v>1.5614335317460317</v>
      </c>
      <c r="L4652">
        <f>Table1[[#This Row],[Qty]]/Table1[[#This Row],[Total Revenue + Open]]</f>
        <v>0.64043712375113171</v>
      </c>
    </row>
    <row r="4653" spans="1:12">
      <c r="A4653" t="s">
        <v>10</v>
      </c>
      <c r="B4653" t="s">
        <v>11</v>
      </c>
      <c r="C4653" t="s">
        <v>322</v>
      </c>
      <c r="D4653" t="s">
        <v>50</v>
      </c>
      <c r="E4653" t="s">
        <v>15</v>
      </c>
      <c r="F4653" t="s">
        <v>74</v>
      </c>
      <c r="G4653" t="s">
        <v>324</v>
      </c>
      <c r="H4653" s="1">
        <v>2017</v>
      </c>
      <c r="I4653" s="2">
        <v>1260</v>
      </c>
      <c r="J4653" s="3">
        <v>1962.5</v>
      </c>
      <c r="K4653">
        <f>Table1[[#This Row],[Total Revenue + Open]]/Table1[[#This Row],[Qty]]</f>
        <v>1.5575396825396826</v>
      </c>
      <c r="L4653">
        <f>Table1[[#This Row],[Qty]]/Table1[[#This Row],[Total Revenue + Open]]</f>
        <v>0.64203821656050952</v>
      </c>
    </row>
    <row r="4654" spans="1:12">
      <c r="A4654" t="s">
        <v>10</v>
      </c>
      <c r="B4654" t="s">
        <v>11</v>
      </c>
      <c r="C4654" t="s">
        <v>322</v>
      </c>
      <c r="D4654" t="s">
        <v>50</v>
      </c>
      <c r="E4654" t="s">
        <v>15</v>
      </c>
      <c r="F4654" t="s">
        <v>74</v>
      </c>
      <c r="G4654" t="s">
        <v>324</v>
      </c>
      <c r="H4654" s="1">
        <v>2017</v>
      </c>
      <c r="I4654" s="2">
        <v>500</v>
      </c>
      <c r="J4654" s="3">
        <v>785</v>
      </c>
      <c r="K4654">
        <f>Table1[[#This Row],[Total Revenue + Open]]/Table1[[#This Row],[Qty]]</f>
        <v>1.57</v>
      </c>
      <c r="L4654">
        <f>Table1[[#This Row],[Qty]]/Table1[[#This Row],[Total Revenue + Open]]</f>
        <v>0.63694267515923564</v>
      </c>
    </row>
    <row r="4655" spans="1:12">
      <c r="A4655" t="s">
        <v>10</v>
      </c>
      <c r="B4655" t="s">
        <v>11</v>
      </c>
      <c r="C4655" t="s">
        <v>322</v>
      </c>
      <c r="D4655" t="s">
        <v>50</v>
      </c>
      <c r="E4655" t="s">
        <v>15</v>
      </c>
      <c r="F4655" t="s">
        <v>74</v>
      </c>
      <c r="G4655" t="s">
        <v>325</v>
      </c>
      <c r="H4655" s="1">
        <v>2017</v>
      </c>
      <c r="I4655" s="2">
        <v>1035</v>
      </c>
      <c r="J4655" s="3">
        <v>1609.25</v>
      </c>
      <c r="K4655">
        <f>Table1[[#This Row],[Total Revenue + Open]]/Table1[[#This Row],[Qty]]</f>
        <v>1.5548309178743962</v>
      </c>
      <c r="L4655">
        <f>Table1[[#This Row],[Qty]]/Table1[[#This Row],[Total Revenue + Open]]</f>
        <v>0.64315675003883799</v>
      </c>
    </row>
    <row r="4656" spans="1:12">
      <c r="A4656" t="s">
        <v>10</v>
      </c>
      <c r="B4656" t="s">
        <v>11</v>
      </c>
      <c r="C4656" t="s">
        <v>322</v>
      </c>
      <c r="D4656" t="s">
        <v>50</v>
      </c>
      <c r="E4656" t="s">
        <v>15</v>
      </c>
      <c r="F4656" t="s">
        <v>74</v>
      </c>
      <c r="G4656" t="s">
        <v>325</v>
      </c>
      <c r="H4656" s="1">
        <v>2017</v>
      </c>
      <c r="I4656" s="2">
        <v>8500</v>
      </c>
      <c r="J4656" s="3">
        <v>13266.5</v>
      </c>
      <c r="K4656">
        <f>Table1[[#This Row],[Total Revenue + Open]]/Table1[[#This Row],[Qty]]</f>
        <v>1.5607647058823528</v>
      </c>
      <c r="L4656">
        <f>Table1[[#This Row],[Qty]]/Table1[[#This Row],[Total Revenue + Open]]</f>
        <v>0.64071156672822527</v>
      </c>
    </row>
    <row r="4657" spans="1:12">
      <c r="A4657" t="s">
        <v>10</v>
      </c>
      <c r="B4657" t="s">
        <v>11</v>
      </c>
      <c r="C4657" t="s">
        <v>322</v>
      </c>
      <c r="D4657" t="s">
        <v>50</v>
      </c>
      <c r="E4657" t="s">
        <v>15</v>
      </c>
      <c r="F4657" t="s">
        <v>74</v>
      </c>
      <c r="G4657" t="s">
        <v>326</v>
      </c>
      <c r="H4657" s="1">
        <v>2017</v>
      </c>
      <c r="I4657" s="2">
        <v>4165</v>
      </c>
      <c r="J4657" s="3">
        <v>6515.5</v>
      </c>
      <c r="K4657">
        <f>Table1[[#This Row],[Total Revenue + Open]]/Table1[[#This Row],[Qty]]</f>
        <v>1.5643457382953181</v>
      </c>
      <c r="L4657">
        <f>Table1[[#This Row],[Qty]]/Table1[[#This Row],[Total Revenue + Open]]</f>
        <v>0.63924487759957027</v>
      </c>
    </row>
    <row r="4658" spans="1:12">
      <c r="A4658" t="s">
        <v>10</v>
      </c>
      <c r="B4658" t="s">
        <v>11</v>
      </c>
      <c r="C4658" t="s">
        <v>322</v>
      </c>
      <c r="D4658" t="s">
        <v>50</v>
      </c>
      <c r="E4658" t="s">
        <v>15</v>
      </c>
      <c r="F4658" t="s">
        <v>74</v>
      </c>
      <c r="G4658" t="s">
        <v>326</v>
      </c>
      <c r="H4658" s="1">
        <v>2017</v>
      </c>
      <c r="I4658" s="2">
        <v>1510</v>
      </c>
      <c r="J4658" s="3">
        <v>2355</v>
      </c>
      <c r="K4658">
        <f>Table1[[#This Row],[Total Revenue + Open]]/Table1[[#This Row],[Qty]]</f>
        <v>1.5596026490066226</v>
      </c>
      <c r="L4658">
        <f>Table1[[#This Row],[Qty]]/Table1[[#This Row],[Total Revenue + Open]]</f>
        <v>0.64118895966029721</v>
      </c>
    </row>
    <row r="4659" spans="1:12">
      <c r="A4659" t="s">
        <v>10</v>
      </c>
      <c r="B4659" t="s">
        <v>11</v>
      </c>
      <c r="C4659" t="s">
        <v>322</v>
      </c>
      <c r="D4659" t="s">
        <v>50</v>
      </c>
      <c r="E4659" t="s">
        <v>15</v>
      </c>
      <c r="F4659" t="s">
        <v>74</v>
      </c>
      <c r="G4659" t="s">
        <v>327</v>
      </c>
      <c r="H4659" s="1">
        <v>2017</v>
      </c>
      <c r="I4659" s="2">
        <v>500</v>
      </c>
      <c r="J4659" s="3">
        <v>785</v>
      </c>
      <c r="K4659">
        <f>Table1[[#This Row],[Total Revenue + Open]]/Table1[[#This Row],[Qty]]</f>
        <v>1.57</v>
      </c>
      <c r="L4659">
        <f>Table1[[#This Row],[Qty]]/Table1[[#This Row],[Total Revenue + Open]]</f>
        <v>0.63694267515923564</v>
      </c>
    </row>
    <row r="4660" spans="1:12">
      <c r="A4660" t="s">
        <v>10</v>
      </c>
      <c r="B4660" t="s">
        <v>11</v>
      </c>
      <c r="C4660" t="s">
        <v>322</v>
      </c>
      <c r="D4660" t="s">
        <v>50</v>
      </c>
      <c r="E4660" t="s">
        <v>15</v>
      </c>
      <c r="F4660" t="s">
        <v>74</v>
      </c>
      <c r="G4660" t="s">
        <v>327</v>
      </c>
      <c r="H4660" s="1">
        <v>2017</v>
      </c>
      <c r="I4660" s="2">
        <v>0</v>
      </c>
      <c r="J4660" s="3">
        <v>0</v>
      </c>
      <c r="K4660" t="e">
        <f>Table1[[#This Row],[Total Revenue + Open]]/Table1[[#This Row],[Qty]]</f>
        <v>#DIV/0!</v>
      </c>
      <c r="L4660" t="e">
        <f>Table1[[#This Row],[Qty]]/Table1[[#This Row],[Total Revenue + Open]]</f>
        <v>#DIV/0!</v>
      </c>
    </row>
    <row r="4661" spans="1:12">
      <c r="A4661" t="s">
        <v>10</v>
      </c>
      <c r="B4661" t="s">
        <v>11</v>
      </c>
      <c r="C4661" t="s">
        <v>322</v>
      </c>
      <c r="D4661" t="s">
        <v>50</v>
      </c>
      <c r="E4661" t="s">
        <v>15</v>
      </c>
      <c r="F4661" t="s">
        <v>74</v>
      </c>
      <c r="G4661" t="s">
        <v>327</v>
      </c>
      <c r="H4661" s="1">
        <v>2017</v>
      </c>
      <c r="I4661" s="2">
        <v>6660</v>
      </c>
      <c r="J4661" s="3">
        <v>10401.25</v>
      </c>
      <c r="K4661">
        <f>Table1[[#This Row],[Total Revenue + Open]]/Table1[[#This Row],[Qty]]</f>
        <v>1.5617492492492493</v>
      </c>
      <c r="L4661">
        <f>Table1[[#This Row],[Qty]]/Table1[[#This Row],[Total Revenue + Open]]</f>
        <v>0.6403076553298882</v>
      </c>
    </row>
    <row r="4662" spans="1:12">
      <c r="A4662" t="s">
        <v>10</v>
      </c>
      <c r="B4662" t="s">
        <v>11</v>
      </c>
      <c r="C4662" t="s">
        <v>322</v>
      </c>
      <c r="D4662" t="s">
        <v>50</v>
      </c>
      <c r="E4662" t="s">
        <v>15</v>
      </c>
      <c r="F4662" t="s">
        <v>74</v>
      </c>
      <c r="G4662" t="s">
        <v>327</v>
      </c>
      <c r="H4662" s="1">
        <v>2017</v>
      </c>
      <c r="I4662" s="2">
        <v>6310</v>
      </c>
      <c r="J4662" s="3">
        <v>9851.75</v>
      </c>
      <c r="K4662">
        <f>Table1[[#This Row],[Total Revenue + Open]]/Table1[[#This Row],[Qty]]</f>
        <v>1.5612916006339144</v>
      </c>
      <c r="L4662">
        <f>Table1[[#This Row],[Qty]]/Table1[[#This Row],[Total Revenue + Open]]</f>
        <v>0.64049534346689674</v>
      </c>
    </row>
    <row r="4663" spans="1:12">
      <c r="A4663" t="s">
        <v>10</v>
      </c>
      <c r="B4663" t="s">
        <v>11</v>
      </c>
      <c r="C4663" t="s">
        <v>322</v>
      </c>
      <c r="D4663" t="s">
        <v>50</v>
      </c>
      <c r="E4663" t="s">
        <v>15</v>
      </c>
      <c r="F4663" t="s">
        <v>74</v>
      </c>
      <c r="G4663" t="s">
        <v>327</v>
      </c>
      <c r="H4663" s="1">
        <v>2017</v>
      </c>
      <c r="I4663" s="2">
        <v>4575</v>
      </c>
      <c r="J4663" s="3">
        <v>7143.5</v>
      </c>
      <c r="K4663">
        <f>Table1[[#This Row],[Total Revenue + Open]]/Table1[[#This Row],[Qty]]</f>
        <v>1.5614207650273224</v>
      </c>
      <c r="L4663">
        <f>Table1[[#This Row],[Qty]]/Table1[[#This Row],[Total Revenue + Open]]</f>
        <v>0.64044236018758316</v>
      </c>
    </row>
    <row r="4664" spans="1:12">
      <c r="A4664" t="s">
        <v>10</v>
      </c>
      <c r="B4664" t="s">
        <v>11</v>
      </c>
      <c r="C4664" t="s">
        <v>322</v>
      </c>
      <c r="D4664" t="s">
        <v>50</v>
      </c>
      <c r="E4664" t="s">
        <v>15</v>
      </c>
      <c r="F4664" t="s">
        <v>74</v>
      </c>
      <c r="G4664" t="s">
        <v>328</v>
      </c>
      <c r="H4664" s="1">
        <v>2017</v>
      </c>
      <c r="I4664" s="2">
        <v>500</v>
      </c>
      <c r="J4664" s="3">
        <v>785</v>
      </c>
      <c r="K4664">
        <f>Table1[[#This Row],[Total Revenue + Open]]/Table1[[#This Row],[Qty]]</f>
        <v>1.57</v>
      </c>
      <c r="L4664">
        <f>Table1[[#This Row],[Qty]]/Table1[[#This Row],[Total Revenue + Open]]</f>
        <v>0.63694267515923564</v>
      </c>
    </row>
    <row r="4665" spans="1:12">
      <c r="A4665" t="s">
        <v>10</v>
      </c>
      <c r="B4665" t="s">
        <v>11</v>
      </c>
      <c r="C4665" t="s">
        <v>322</v>
      </c>
      <c r="D4665" t="s">
        <v>50</v>
      </c>
      <c r="E4665" t="s">
        <v>15</v>
      </c>
      <c r="F4665" t="s">
        <v>74</v>
      </c>
      <c r="G4665" t="s">
        <v>328</v>
      </c>
      <c r="H4665" s="1">
        <v>2017</v>
      </c>
      <c r="I4665" s="2">
        <v>0</v>
      </c>
      <c r="J4665" s="3">
        <v>0</v>
      </c>
      <c r="K4665" t="e">
        <f>Table1[[#This Row],[Total Revenue + Open]]/Table1[[#This Row],[Qty]]</f>
        <v>#DIV/0!</v>
      </c>
      <c r="L4665" t="e">
        <f>Table1[[#This Row],[Qty]]/Table1[[#This Row],[Total Revenue + Open]]</f>
        <v>#DIV/0!</v>
      </c>
    </row>
    <row r="4666" spans="1:12">
      <c r="A4666" t="s">
        <v>10</v>
      </c>
      <c r="B4666" t="s">
        <v>11</v>
      </c>
      <c r="C4666" t="s">
        <v>322</v>
      </c>
      <c r="D4666" t="s">
        <v>50</v>
      </c>
      <c r="E4666" t="s">
        <v>15</v>
      </c>
      <c r="F4666" t="s">
        <v>74</v>
      </c>
      <c r="G4666" t="s">
        <v>328</v>
      </c>
      <c r="H4666" s="1">
        <v>2017</v>
      </c>
      <c r="I4666" s="2">
        <v>7735</v>
      </c>
      <c r="J4666" s="3">
        <v>12089</v>
      </c>
      <c r="K4666">
        <f>Table1[[#This Row],[Total Revenue + Open]]/Table1[[#This Row],[Qty]]</f>
        <v>1.56289592760181</v>
      </c>
      <c r="L4666">
        <f>Table1[[#This Row],[Qty]]/Table1[[#This Row],[Total Revenue + Open]]</f>
        <v>0.63983786913723217</v>
      </c>
    </row>
    <row r="4667" spans="1:12">
      <c r="A4667" t="s">
        <v>10</v>
      </c>
      <c r="B4667" t="s">
        <v>11</v>
      </c>
      <c r="C4667" t="s">
        <v>322</v>
      </c>
      <c r="D4667" t="s">
        <v>50</v>
      </c>
      <c r="E4667" t="s">
        <v>15</v>
      </c>
      <c r="F4667" t="s">
        <v>74</v>
      </c>
      <c r="G4667" t="s">
        <v>328</v>
      </c>
      <c r="H4667" s="1">
        <v>2017</v>
      </c>
      <c r="I4667" s="2">
        <v>2290</v>
      </c>
      <c r="J4667" s="3">
        <v>3571.75</v>
      </c>
      <c r="K4667">
        <f>Table1[[#This Row],[Total Revenue + Open]]/Table1[[#This Row],[Qty]]</f>
        <v>1.5597161572052403</v>
      </c>
      <c r="L4667">
        <f>Table1[[#This Row],[Qty]]/Table1[[#This Row],[Total Revenue + Open]]</f>
        <v>0.64114229719325255</v>
      </c>
    </row>
    <row r="4668" spans="1:12">
      <c r="A4668" t="s">
        <v>10</v>
      </c>
      <c r="B4668" t="s">
        <v>11</v>
      </c>
      <c r="C4668" t="s">
        <v>322</v>
      </c>
      <c r="D4668" t="s">
        <v>50</v>
      </c>
      <c r="E4668" t="s">
        <v>15</v>
      </c>
      <c r="F4668" t="s">
        <v>74</v>
      </c>
      <c r="G4668" t="s">
        <v>328</v>
      </c>
      <c r="H4668" s="1">
        <v>2017</v>
      </c>
      <c r="I4668" s="2">
        <v>4525</v>
      </c>
      <c r="J4668" s="3">
        <v>7065</v>
      </c>
      <c r="K4668">
        <f>Table1[[#This Row],[Total Revenue + Open]]/Table1[[#This Row],[Qty]]</f>
        <v>1.5613259668508288</v>
      </c>
      <c r="L4668">
        <f>Table1[[#This Row],[Qty]]/Table1[[#This Row],[Total Revenue + Open]]</f>
        <v>0.64048124557678698</v>
      </c>
    </row>
    <row r="4669" spans="1:12">
      <c r="A4669" t="s">
        <v>10</v>
      </c>
      <c r="B4669" t="s">
        <v>11</v>
      </c>
      <c r="C4669" t="s">
        <v>322</v>
      </c>
      <c r="D4669" t="s">
        <v>50</v>
      </c>
      <c r="E4669" t="s">
        <v>15</v>
      </c>
      <c r="F4669" t="s">
        <v>74</v>
      </c>
      <c r="G4669" t="s">
        <v>328</v>
      </c>
      <c r="H4669" s="1">
        <v>2017</v>
      </c>
      <c r="I4669" s="2">
        <v>2490</v>
      </c>
      <c r="J4669" s="3">
        <v>3885.75</v>
      </c>
      <c r="K4669">
        <f>Table1[[#This Row],[Total Revenue + Open]]/Table1[[#This Row],[Qty]]</f>
        <v>1.5605421686746987</v>
      </c>
      <c r="L4669">
        <f>Table1[[#This Row],[Qty]]/Table1[[#This Row],[Total Revenue + Open]]</f>
        <v>0.64080293379656439</v>
      </c>
    </row>
    <row r="4670" spans="1:12">
      <c r="A4670" t="s">
        <v>10</v>
      </c>
      <c r="B4670" t="s">
        <v>11</v>
      </c>
      <c r="C4670" t="s">
        <v>322</v>
      </c>
      <c r="D4670" t="s">
        <v>50</v>
      </c>
      <c r="E4670" t="s">
        <v>15</v>
      </c>
      <c r="F4670" t="s">
        <v>74</v>
      </c>
      <c r="G4670" t="s">
        <v>329</v>
      </c>
      <c r="H4670" s="1">
        <v>2017</v>
      </c>
      <c r="I4670" s="2">
        <v>6085</v>
      </c>
      <c r="J4670" s="3">
        <v>9498.5</v>
      </c>
      <c r="K4670">
        <f>Table1[[#This Row],[Total Revenue + Open]]/Table1[[#This Row],[Qty]]</f>
        <v>1.5609695973705835</v>
      </c>
      <c r="L4670">
        <f>Table1[[#This Row],[Qty]]/Table1[[#This Row],[Total Revenue + Open]]</f>
        <v>0.64062746749486765</v>
      </c>
    </row>
    <row r="4671" spans="1:12">
      <c r="A4671" t="s">
        <v>10</v>
      </c>
      <c r="B4671" t="s">
        <v>11</v>
      </c>
      <c r="C4671" t="s">
        <v>322</v>
      </c>
      <c r="D4671" t="s">
        <v>50</v>
      </c>
      <c r="E4671" t="s">
        <v>15</v>
      </c>
      <c r="F4671" t="s">
        <v>74</v>
      </c>
      <c r="G4671" t="s">
        <v>329</v>
      </c>
      <c r="H4671" s="1">
        <v>2017</v>
      </c>
      <c r="I4671" s="2">
        <v>500</v>
      </c>
      <c r="J4671" s="3">
        <v>785</v>
      </c>
      <c r="K4671">
        <f>Table1[[#This Row],[Total Revenue + Open]]/Table1[[#This Row],[Qty]]</f>
        <v>1.57</v>
      </c>
      <c r="L4671">
        <f>Table1[[#This Row],[Qty]]/Table1[[#This Row],[Total Revenue + Open]]</f>
        <v>0.63694267515923564</v>
      </c>
    </row>
    <row r="4672" spans="1:12">
      <c r="A4672" t="s">
        <v>10</v>
      </c>
      <c r="B4672" t="s">
        <v>11</v>
      </c>
      <c r="C4672" t="s">
        <v>322</v>
      </c>
      <c r="D4672" t="s">
        <v>50</v>
      </c>
      <c r="E4672" t="s">
        <v>15</v>
      </c>
      <c r="F4672" t="s">
        <v>74</v>
      </c>
      <c r="G4672" t="s">
        <v>330</v>
      </c>
      <c r="H4672" s="1">
        <v>2017</v>
      </c>
      <c r="I4672" s="2">
        <v>1860</v>
      </c>
      <c r="J4672" s="3">
        <v>2904.5</v>
      </c>
      <c r="K4672">
        <f>Table1[[#This Row],[Total Revenue + Open]]/Table1[[#This Row],[Qty]]</f>
        <v>1.5615591397849462</v>
      </c>
      <c r="L4672">
        <f>Table1[[#This Row],[Qty]]/Table1[[#This Row],[Total Revenue + Open]]</f>
        <v>0.64038560853847482</v>
      </c>
    </row>
    <row r="4673" spans="1:12">
      <c r="A4673" t="s">
        <v>10</v>
      </c>
      <c r="B4673" t="s">
        <v>11</v>
      </c>
      <c r="C4673" t="s">
        <v>322</v>
      </c>
      <c r="D4673" t="s">
        <v>50</v>
      </c>
      <c r="E4673" t="s">
        <v>15</v>
      </c>
      <c r="F4673" t="s">
        <v>74</v>
      </c>
      <c r="G4673" t="s">
        <v>330</v>
      </c>
      <c r="H4673" s="1">
        <v>2017</v>
      </c>
      <c r="I4673" s="2">
        <v>750</v>
      </c>
      <c r="J4673" s="3">
        <v>1177.5</v>
      </c>
      <c r="K4673">
        <f>Table1[[#This Row],[Total Revenue + Open]]/Table1[[#This Row],[Qty]]</f>
        <v>1.57</v>
      </c>
      <c r="L4673">
        <f>Table1[[#This Row],[Qty]]/Table1[[#This Row],[Total Revenue + Open]]</f>
        <v>0.63694267515923564</v>
      </c>
    </row>
    <row r="4674" spans="1:12">
      <c r="A4674" t="s">
        <v>10</v>
      </c>
      <c r="B4674" t="s">
        <v>11</v>
      </c>
      <c r="C4674" t="s">
        <v>322</v>
      </c>
      <c r="D4674" t="s">
        <v>50</v>
      </c>
      <c r="E4674" t="s">
        <v>15</v>
      </c>
      <c r="F4674" t="s">
        <v>74</v>
      </c>
      <c r="G4674" t="s">
        <v>331</v>
      </c>
      <c r="H4674" s="1">
        <v>2017</v>
      </c>
      <c r="I4674" s="2">
        <v>7285</v>
      </c>
      <c r="J4674" s="3">
        <v>11382.5</v>
      </c>
      <c r="K4674">
        <f>Table1[[#This Row],[Total Revenue + Open]]/Table1[[#This Row],[Qty]]</f>
        <v>1.5624571036376116</v>
      </c>
      <c r="L4674">
        <f>Table1[[#This Row],[Qty]]/Table1[[#This Row],[Total Revenue + Open]]</f>
        <v>0.64001757083241817</v>
      </c>
    </row>
    <row r="4675" spans="1:12">
      <c r="A4675" t="s">
        <v>10</v>
      </c>
      <c r="B4675" t="s">
        <v>11</v>
      </c>
      <c r="C4675" t="s">
        <v>322</v>
      </c>
      <c r="D4675" t="s">
        <v>50</v>
      </c>
      <c r="E4675" t="s">
        <v>15</v>
      </c>
      <c r="F4675" t="s">
        <v>74</v>
      </c>
      <c r="G4675" t="s">
        <v>331</v>
      </c>
      <c r="H4675" s="1">
        <v>2017</v>
      </c>
      <c r="I4675" s="2">
        <v>1485</v>
      </c>
      <c r="J4675" s="3">
        <v>2315.75</v>
      </c>
      <c r="K4675">
        <f>Table1[[#This Row],[Total Revenue + Open]]/Table1[[#This Row],[Qty]]</f>
        <v>1.5594276094276094</v>
      </c>
      <c r="L4675">
        <f>Table1[[#This Row],[Qty]]/Table1[[#This Row],[Total Revenue + Open]]</f>
        <v>0.6412609305840441</v>
      </c>
    </row>
    <row r="4676" spans="1:12">
      <c r="A4676" t="s">
        <v>10</v>
      </c>
      <c r="B4676" t="s">
        <v>11</v>
      </c>
      <c r="C4676" t="s">
        <v>322</v>
      </c>
      <c r="D4676" t="s">
        <v>50</v>
      </c>
      <c r="E4676" t="s">
        <v>15</v>
      </c>
      <c r="F4676" t="s">
        <v>74</v>
      </c>
      <c r="G4676" t="s">
        <v>331</v>
      </c>
      <c r="H4676" s="1">
        <v>2017</v>
      </c>
      <c r="I4676" s="2">
        <v>6955</v>
      </c>
      <c r="J4676" s="3">
        <v>10872.25</v>
      </c>
      <c r="K4676">
        <f>Table1[[#This Row],[Total Revenue + Open]]/Table1[[#This Row],[Qty]]</f>
        <v>1.5632278936017254</v>
      </c>
      <c r="L4676">
        <f>Table1[[#This Row],[Qty]]/Table1[[#This Row],[Total Revenue + Open]]</f>
        <v>0.63970199360757896</v>
      </c>
    </row>
    <row r="4677" spans="1:12">
      <c r="A4677" t="s">
        <v>10</v>
      </c>
      <c r="B4677" t="s">
        <v>11</v>
      </c>
      <c r="C4677" t="s">
        <v>322</v>
      </c>
      <c r="D4677" t="s">
        <v>50</v>
      </c>
      <c r="E4677" t="s">
        <v>15</v>
      </c>
      <c r="F4677" t="s">
        <v>74</v>
      </c>
      <c r="G4677" t="s">
        <v>331</v>
      </c>
      <c r="H4677" s="1">
        <v>2017</v>
      </c>
      <c r="I4677" s="2">
        <v>1035</v>
      </c>
      <c r="J4677" s="3">
        <v>1609.25</v>
      </c>
      <c r="K4677">
        <f>Table1[[#This Row],[Total Revenue + Open]]/Table1[[#This Row],[Qty]]</f>
        <v>1.5548309178743962</v>
      </c>
      <c r="L4677">
        <f>Table1[[#This Row],[Qty]]/Table1[[#This Row],[Total Revenue + Open]]</f>
        <v>0.64315675003883799</v>
      </c>
    </row>
    <row r="4678" spans="1:12">
      <c r="A4678" t="s">
        <v>10</v>
      </c>
      <c r="B4678" t="s">
        <v>11</v>
      </c>
      <c r="C4678" t="s">
        <v>322</v>
      </c>
      <c r="D4678" t="s">
        <v>50</v>
      </c>
      <c r="E4678" t="s">
        <v>15</v>
      </c>
      <c r="F4678" t="s">
        <v>74</v>
      </c>
      <c r="G4678" t="s">
        <v>331</v>
      </c>
      <c r="H4678" s="1">
        <v>2017</v>
      </c>
      <c r="I4678" s="2">
        <v>14375</v>
      </c>
      <c r="J4678" s="3">
        <v>22451</v>
      </c>
      <c r="K4678">
        <f>Table1[[#This Row],[Total Revenue + Open]]/Table1[[#This Row],[Qty]]</f>
        <v>1.561808695652174</v>
      </c>
      <c r="L4678">
        <f>Table1[[#This Row],[Qty]]/Table1[[#This Row],[Total Revenue + Open]]</f>
        <v>0.64028328359538556</v>
      </c>
    </row>
    <row r="4679" spans="1:12">
      <c r="A4679" t="s">
        <v>10</v>
      </c>
      <c r="B4679" t="s">
        <v>11</v>
      </c>
      <c r="C4679" t="s">
        <v>322</v>
      </c>
      <c r="D4679" t="s">
        <v>50</v>
      </c>
      <c r="E4679" t="s">
        <v>15</v>
      </c>
      <c r="F4679" t="s">
        <v>74</v>
      </c>
      <c r="G4679" t="s">
        <v>332</v>
      </c>
      <c r="H4679" s="1">
        <v>2017</v>
      </c>
      <c r="I4679" s="2">
        <v>8040</v>
      </c>
      <c r="J4679" s="3">
        <v>12560</v>
      </c>
      <c r="K4679">
        <f>Table1[[#This Row],[Total Revenue + Open]]/Table1[[#This Row],[Qty]]</f>
        <v>1.5621890547263682</v>
      </c>
      <c r="L4679">
        <f>Table1[[#This Row],[Qty]]/Table1[[#This Row],[Total Revenue + Open]]</f>
        <v>0.64012738853503182</v>
      </c>
    </row>
    <row r="4680" spans="1:12">
      <c r="A4680" t="s">
        <v>10</v>
      </c>
      <c r="B4680" t="s">
        <v>11</v>
      </c>
      <c r="C4680" t="s">
        <v>322</v>
      </c>
      <c r="D4680" t="s">
        <v>50</v>
      </c>
      <c r="E4680" t="s">
        <v>15</v>
      </c>
      <c r="F4680" t="s">
        <v>74</v>
      </c>
      <c r="G4680" t="s">
        <v>332</v>
      </c>
      <c r="H4680" s="1">
        <v>2017</v>
      </c>
      <c r="I4680" s="2">
        <v>13395</v>
      </c>
      <c r="J4680" s="3">
        <v>20920.25</v>
      </c>
      <c r="K4680">
        <f>Table1[[#This Row],[Total Revenue + Open]]/Table1[[#This Row],[Qty]]</f>
        <v>1.5617954460619634</v>
      </c>
      <c r="L4680">
        <f>Table1[[#This Row],[Qty]]/Table1[[#This Row],[Total Revenue + Open]]</f>
        <v>0.64028871547902155</v>
      </c>
    </row>
    <row r="4681" spans="1:12">
      <c r="A4681" t="s">
        <v>10</v>
      </c>
      <c r="B4681" t="s">
        <v>11</v>
      </c>
      <c r="C4681" t="s">
        <v>322</v>
      </c>
      <c r="D4681" t="s">
        <v>50</v>
      </c>
      <c r="E4681" t="s">
        <v>15</v>
      </c>
      <c r="F4681" t="s">
        <v>74</v>
      </c>
      <c r="G4681" t="s">
        <v>332</v>
      </c>
      <c r="H4681" s="1">
        <v>2017</v>
      </c>
      <c r="I4681" s="2">
        <v>2615</v>
      </c>
      <c r="J4681" s="3">
        <v>4082</v>
      </c>
      <c r="K4681">
        <f>Table1[[#This Row],[Total Revenue + Open]]/Table1[[#This Row],[Qty]]</f>
        <v>1.5609942638623326</v>
      </c>
      <c r="L4681">
        <f>Table1[[#This Row],[Qty]]/Table1[[#This Row],[Total Revenue + Open]]</f>
        <v>0.64061734443900054</v>
      </c>
    </row>
    <row r="4682" spans="1:12">
      <c r="A4682" t="s">
        <v>10</v>
      </c>
      <c r="B4682" t="s">
        <v>11</v>
      </c>
      <c r="C4682" t="s">
        <v>322</v>
      </c>
      <c r="D4682" t="s">
        <v>50</v>
      </c>
      <c r="E4682" t="s">
        <v>15</v>
      </c>
      <c r="F4682" t="s">
        <v>74</v>
      </c>
      <c r="G4682" t="s">
        <v>332</v>
      </c>
      <c r="H4682" s="1">
        <v>2017</v>
      </c>
      <c r="I4682" s="2">
        <v>500</v>
      </c>
      <c r="J4682" s="3">
        <v>785</v>
      </c>
      <c r="K4682">
        <f>Table1[[#This Row],[Total Revenue + Open]]/Table1[[#This Row],[Qty]]</f>
        <v>1.57</v>
      </c>
      <c r="L4682">
        <f>Table1[[#This Row],[Qty]]/Table1[[#This Row],[Total Revenue + Open]]</f>
        <v>0.63694267515923564</v>
      </c>
    </row>
    <row r="4683" spans="1:12">
      <c r="A4683" t="s">
        <v>10</v>
      </c>
      <c r="B4683" t="s">
        <v>11</v>
      </c>
      <c r="C4683" t="s">
        <v>322</v>
      </c>
      <c r="D4683" t="s">
        <v>50</v>
      </c>
      <c r="E4683" t="s">
        <v>15</v>
      </c>
      <c r="F4683" t="s">
        <v>74</v>
      </c>
      <c r="G4683" t="s">
        <v>332</v>
      </c>
      <c r="H4683" s="1">
        <v>2017</v>
      </c>
      <c r="I4683" s="2">
        <v>725</v>
      </c>
      <c r="J4683" s="3">
        <v>1138.25</v>
      </c>
      <c r="K4683">
        <f>Table1[[#This Row],[Total Revenue + Open]]/Table1[[#This Row],[Qty]]</f>
        <v>1.57</v>
      </c>
      <c r="L4683">
        <f>Table1[[#This Row],[Qty]]/Table1[[#This Row],[Total Revenue + Open]]</f>
        <v>0.63694267515923564</v>
      </c>
    </row>
    <row r="4684" spans="1:12">
      <c r="A4684" t="s">
        <v>10</v>
      </c>
      <c r="B4684" t="s">
        <v>11</v>
      </c>
      <c r="C4684" t="s">
        <v>322</v>
      </c>
      <c r="D4684" t="s">
        <v>50</v>
      </c>
      <c r="E4684" t="s">
        <v>15</v>
      </c>
      <c r="F4684" t="s">
        <v>74</v>
      </c>
      <c r="G4684" t="s">
        <v>333</v>
      </c>
      <c r="H4684" s="1">
        <v>2017</v>
      </c>
      <c r="I4684" s="2">
        <v>15075</v>
      </c>
      <c r="J4684" s="3">
        <v>23550</v>
      </c>
      <c r="K4684">
        <f>Table1[[#This Row],[Total Revenue + Open]]/Table1[[#This Row],[Qty]]</f>
        <v>1.5621890547263682</v>
      </c>
      <c r="L4684">
        <f>Table1[[#This Row],[Qty]]/Table1[[#This Row],[Total Revenue + Open]]</f>
        <v>0.64012738853503182</v>
      </c>
    </row>
    <row r="4685" spans="1:12">
      <c r="A4685" t="s">
        <v>10</v>
      </c>
      <c r="B4685" t="s">
        <v>11</v>
      </c>
      <c r="C4685" t="s">
        <v>322</v>
      </c>
      <c r="D4685" t="s">
        <v>50</v>
      </c>
      <c r="E4685" t="s">
        <v>15</v>
      </c>
      <c r="F4685" t="s">
        <v>74</v>
      </c>
      <c r="G4685" t="s">
        <v>333</v>
      </c>
      <c r="H4685" s="1">
        <v>2017</v>
      </c>
      <c r="I4685" s="2">
        <v>13045</v>
      </c>
      <c r="J4685" s="3">
        <v>20370.75</v>
      </c>
      <c r="K4685">
        <f>Table1[[#This Row],[Total Revenue + Open]]/Table1[[#This Row],[Qty]]</f>
        <v>1.5615753162131085</v>
      </c>
      <c r="L4685">
        <f>Table1[[#This Row],[Qty]]/Table1[[#This Row],[Total Revenue + Open]]</f>
        <v>0.64037897475547045</v>
      </c>
    </row>
    <row r="4686" spans="1:12">
      <c r="A4686" t="s">
        <v>10</v>
      </c>
      <c r="B4686" t="s">
        <v>11</v>
      </c>
      <c r="C4686" t="s">
        <v>322</v>
      </c>
      <c r="D4686" t="s">
        <v>50</v>
      </c>
      <c r="E4686" t="s">
        <v>15</v>
      </c>
      <c r="F4686" t="s">
        <v>74</v>
      </c>
      <c r="G4686" t="s">
        <v>333</v>
      </c>
      <c r="H4686" s="1">
        <v>2017</v>
      </c>
      <c r="I4686" s="2">
        <v>6540</v>
      </c>
      <c r="J4686" s="3">
        <v>10205</v>
      </c>
      <c r="K4686">
        <f>Table1[[#This Row],[Total Revenue + Open]]/Table1[[#This Row],[Qty]]</f>
        <v>1.5603975535168195</v>
      </c>
      <c r="L4686">
        <f>Table1[[#This Row],[Qty]]/Table1[[#This Row],[Total Revenue + Open]]</f>
        <v>0.64086232239098484</v>
      </c>
    </row>
    <row r="4687" spans="1:12">
      <c r="A4687" t="s">
        <v>10</v>
      </c>
      <c r="B4687" t="s">
        <v>11</v>
      </c>
      <c r="C4687" t="s">
        <v>322</v>
      </c>
      <c r="D4687" t="s">
        <v>50</v>
      </c>
      <c r="E4687" t="s">
        <v>15</v>
      </c>
      <c r="F4687" t="s">
        <v>74</v>
      </c>
      <c r="G4687" t="s">
        <v>76</v>
      </c>
      <c r="H4687" s="1">
        <v>2018</v>
      </c>
      <c r="I4687" s="2">
        <v>11895</v>
      </c>
      <c r="J4687" s="3">
        <v>18580.95</v>
      </c>
      <c r="K4687">
        <f>Table1[[#This Row],[Total Revenue + Open]]/Table1[[#This Row],[Qty]]</f>
        <v>1.5620807061790669</v>
      </c>
      <c r="L4687">
        <f>Table1[[#This Row],[Qty]]/Table1[[#This Row],[Total Revenue + Open]]</f>
        <v>0.64017178884825587</v>
      </c>
    </row>
    <row r="4688" spans="1:12">
      <c r="A4688" t="s">
        <v>10</v>
      </c>
      <c r="B4688" t="s">
        <v>11</v>
      </c>
      <c r="C4688" t="s">
        <v>322</v>
      </c>
      <c r="D4688" t="s">
        <v>50</v>
      </c>
      <c r="E4688" t="s">
        <v>15</v>
      </c>
      <c r="F4688" t="s">
        <v>74</v>
      </c>
      <c r="G4688" t="s">
        <v>76</v>
      </c>
      <c r="H4688" s="1">
        <v>2018</v>
      </c>
      <c r="I4688" s="2">
        <v>1210</v>
      </c>
      <c r="J4688" s="3">
        <v>1884</v>
      </c>
      <c r="K4688">
        <f>Table1[[#This Row],[Total Revenue + Open]]/Table1[[#This Row],[Qty]]</f>
        <v>1.5570247933884298</v>
      </c>
      <c r="L4688">
        <f>Table1[[#This Row],[Qty]]/Table1[[#This Row],[Total Revenue + Open]]</f>
        <v>0.6422505307855626</v>
      </c>
    </row>
    <row r="4689" spans="1:12">
      <c r="A4689" t="s">
        <v>10</v>
      </c>
      <c r="B4689" t="s">
        <v>11</v>
      </c>
      <c r="C4689" t="s">
        <v>322</v>
      </c>
      <c r="D4689" t="s">
        <v>50</v>
      </c>
      <c r="E4689" t="s">
        <v>15</v>
      </c>
      <c r="F4689" t="s">
        <v>74</v>
      </c>
      <c r="G4689" t="s">
        <v>76</v>
      </c>
      <c r="H4689" s="1">
        <v>2017</v>
      </c>
      <c r="I4689" s="2">
        <v>500</v>
      </c>
      <c r="J4689" s="3">
        <v>785</v>
      </c>
      <c r="K4689">
        <f>Table1[[#This Row],[Total Revenue + Open]]/Table1[[#This Row],[Qty]]</f>
        <v>1.57</v>
      </c>
      <c r="L4689">
        <f>Table1[[#This Row],[Qty]]/Table1[[#This Row],[Total Revenue + Open]]</f>
        <v>0.63694267515923564</v>
      </c>
    </row>
    <row r="4690" spans="1:12">
      <c r="A4690" t="s">
        <v>10</v>
      </c>
      <c r="B4690" t="s">
        <v>11</v>
      </c>
      <c r="C4690" t="s">
        <v>322</v>
      </c>
      <c r="D4690" t="s">
        <v>50</v>
      </c>
      <c r="E4690" t="s">
        <v>15</v>
      </c>
      <c r="F4690" t="s">
        <v>74</v>
      </c>
      <c r="G4690" t="s">
        <v>76</v>
      </c>
      <c r="H4690" s="1">
        <v>2017</v>
      </c>
      <c r="I4690" s="2">
        <v>0</v>
      </c>
      <c r="J4690" s="3">
        <v>0</v>
      </c>
      <c r="K4690" t="e">
        <f>Table1[[#This Row],[Total Revenue + Open]]/Table1[[#This Row],[Qty]]</f>
        <v>#DIV/0!</v>
      </c>
      <c r="L4690" t="e">
        <f>Table1[[#This Row],[Qty]]/Table1[[#This Row],[Total Revenue + Open]]</f>
        <v>#DIV/0!</v>
      </c>
    </row>
    <row r="4691" spans="1:12">
      <c r="A4691" t="s">
        <v>10</v>
      </c>
      <c r="B4691" t="s">
        <v>11</v>
      </c>
      <c r="C4691" t="s">
        <v>322</v>
      </c>
      <c r="D4691" t="s">
        <v>50</v>
      </c>
      <c r="E4691" t="s">
        <v>15</v>
      </c>
      <c r="F4691" t="s">
        <v>74</v>
      </c>
      <c r="G4691" t="s">
        <v>76</v>
      </c>
      <c r="H4691" s="1">
        <v>2017</v>
      </c>
      <c r="I4691" s="2">
        <v>1585</v>
      </c>
      <c r="J4691" s="3">
        <v>2472.75</v>
      </c>
      <c r="K4691">
        <f>Table1[[#This Row],[Total Revenue + Open]]/Table1[[#This Row],[Qty]]</f>
        <v>1.5600946372239748</v>
      </c>
      <c r="L4691">
        <f>Table1[[#This Row],[Qty]]/Table1[[#This Row],[Total Revenue + Open]]</f>
        <v>0.64098675563643714</v>
      </c>
    </row>
    <row r="4692" spans="1:12">
      <c r="A4692" t="s">
        <v>10</v>
      </c>
      <c r="B4692" t="s">
        <v>11</v>
      </c>
      <c r="C4692" t="s">
        <v>322</v>
      </c>
      <c r="D4692" t="s">
        <v>50</v>
      </c>
      <c r="E4692" t="s">
        <v>15</v>
      </c>
      <c r="F4692" t="s">
        <v>74</v>
      </c>
      <c r="G4692" t="s">
        <v>76</v>
      </c>
      <c r="H4692" s="1">
        <v>2018</v>
      </c>
      <c r="I4692" s="2">
        <v>1135</v>
      </c>
      <c r="J4692" s="3">
        <v>1766.25</v>
      </c>
      <c r="K4692">
        <f>Table1[[#This Row],[Total Revenue + Open]]/Table1[[#This Row],[Qty]]</f>
        <v>1.5561674008810573</v>
      </c>
      <c r="L4692">
        <f>Table1[[#This Row],[Qty]]/Table1[[#This Row],[Total Revenue + Open]]</f>
        <v>0.64260438782731777</v>
      </c>
    </row>
    <row r="4693" spans="1:12">
      <c r="A4693" t="s">
        <v>10</v>
      </c>
      <c r="B4693" t="s">
        <v>11</v>
      </c>
      <c r="C4693" t="s">
        <v>322</v>
      </c>
      <c r="D4693" t="s">
        <v>50</v>
      </c>
      <c r="E4693" t="s">
        <v>15</v>
      </c>
      <c r="F4693" t="s">
        <v>74</v>
      </c>
      <c r="G4693" t="s">
        <v>76</v>
      </c>
      <c r="H4693" s="1">
        <v>2018</v>
      </c>
      <c r="I4693" s="2">
        <v>2890</v>
      </c>
      <c r="J4693" s="3">
        <v>4513.75</v>
      </c>
      <c r="K4693">
        <f>Table1[[#This Row],[Total Revenue + Open]]/Table1[[#This Row],[Qty]]</f>
        <v>1.5618512110726643</v>
      </c>
      <c r="L4693">
        <f>Table1[[#This Row],[Qty]]/Table1[[#This Row],[Total Revenue + Open]]</f>
        <v>0.64026585433397953</v>
      </c>
    </row>
    <row r="4694" spans="1:12">
      <c r="A4694" t="s">
        <v>10</v>
      </c>
      <c r="B4694" t="s">
        <v>11</v>
      </c>
      <c r="C4694" t="s">
        <v>322</v>
      </c>
      <c r="D4694" t="s">
        <v>50</v>
      </c>
      <c r="E4694" t="s">
        <v>15</v>
      </c>
      <c r="F4694" t="s">
        <v>74</v>
      </c>
      <c r="G4694" t="s">
        <v>76</v>
      </c>
      <c r="H4694" s="1">
        <v>2018</v>
      </c>
      <c r="I4694" s="2">
        <v>525</v>
      </c>
      <c r="J4694" s="3">
        <v>824.25</v>
      </c>
      <c r="K4694">
        <f>Table1[[#This Row],[Total Revenue + Open]]/Table1[[#This Row],[Qty]]</f>
        <v>1.57</v>
      </c>
      <c r="L4694">
        <f>Table1[[#This Row],[Qty]]/Table1[[#This Row],[Total Revenue + Open]]</f>
        <v>0.63694267515923564</v>
      </c>
    </row>
    <row r="4695" spans="1:12">
      <c r="A4695" t="s">
        <v>10</v>
      </c>
      <c r="B4695" t="s">
        <v>11</v>
      </c>
      <c r="C4695" t="s">
        <v>322</v>
      </c>
      <c r="D4695" t="s">
        <v>50</v>
      </c>
      <c r="E4695" t="s">
        <v>15</v>
      </c>
      <c r="F4695" t="s">
        <v>74</v>
      </c>
      <c r="G4695" t="s">
        <v>76</v>
      </c>
      <c r="H4695" s="1">
        <v>2018</v>
      </c>
      <c r="I4695" s="2">
        <v>500</v>
      </c>
      <c r="J4695" s="3">
        <v>785</v>
      </c>
      <c r="K4695">
        <f>Table1[[#This Row],[Total Revenue + Open]]/Table1[[#This Row],[Qty]]</f>
        <v>1.57</v>
      </c>
      <c r="L4695">
        <f>Table1[[#This Row],[Qty]]/Table1[[#This Row],[Total Revenue + Open]]</f>
        <v>0.63694267515923564</v>
      </c>
    </row>
    <row r="4696" spans="1:12">
      <c r="A4696" t="s">
        <v>10</v>
      </c>
      <c r="B4696" t="s">
        <v>11</v>
      </c>
      <c r="C4696" t="s">
        <v>322</v>
      </c>
      <c r="D4696" t="s">
        <v>50</v>
      </c>
      <c r="E4696" t="s">
        <v>15</v>
      </c>
      <c r="F4696" t="s">
        <v>74</v>
      </c>
      <c r="G4696" t="s">
        <v>76</v>
      </c>
      <c r="H4696" s="1">
        <v>2017</v>
      </c>
      <c r="I4696" s="2">
        <v>13645</v>
      </c>
      <c r="J4696" s="3">
        <v>21312.75</v>
      </c>
      <c r="K4696">
        <f>Table1[[#This Row],[Total Revenue + Open]]/Table1[[#This Row],[Qty]]</f>
        <v>1.5619457676804691</v>
      </c>
      <c r="L4696">
        <f>Table1[[#This Row],[Qty]]/Table1[[#This Row],[Total Revenue + Open]]</f>
        <v>0.64022709411033296</v>
      </c>
    </row>
    <row r="4697" spans="1:12">
      <c r="A4697" t="s">
        <v>10</v>
      </c>
      <c r="B4697" t="s">
        <v>11</v>
      </c>
      <c r="C4697" t="s">
        <v>322</v>
      </c>
      <c r="D4697" t="s">
        <v>50</v>
      </c>
      <c r="E4697" t="s">
        <v>15</v>
      </c>
      <c r="F4697" t="s">
        <v>74</v>
      </c>
      <c r="G4697" t="s">
        <v>76</v>
      </c>
      <c r="H4697" s="1">
        <v>2018</v>
      </c>
      <c r="I4697" s="2">
        <v>1635</v>
      </c>
      <c r="J4697" s="3">
        <v>2551.25</v>
      </c>
      <c r="K4697">
        <f>Table1[[#This Row],[Total Revenue + Open]]/Table1[[#This Row],[Qty]]</f>
        <v>1.5603975535168195</v>
      </c>
      <c r="L4697">
        <f>Table1[[#This Row],[Qty]]/Table1[[#This Row],[Total Revenue + Open]]</f>
        <v>0.64086232239098484</v>
      </c>
    </row>
    <row r="4698" spans="1:12">
      <c r="A4698" t="s">
        <v>10</v>
      </c>
      <c r="B4698" t="s">
        <v>11</v>
      </c>
      <c r="C4698" t="s">
        <v>322</v>
      </c>
      <c r="D4698" t="s">
        <v>50</v>
      </c>
      <c r="E4698" t="s">
        <v>15</v>
      </c>
      <c r="F4698" t="s">
        <v>74</v>
      </c>
      <c r="G4698" t="s">
        <v>76</v>
      </c>
      <c r="H4698" s="1">
        <v>2018</v>
      </c>
      <c r="I4698" s="2">
        <v>6810</v>
      </c>
      <c r="J4698" s="3">
        <v>10636.75</v>
      </c>
      <c r="K4698">
        <f>Table1[[#This Row],[Total Revenue + Open]]/Table1[[#This Row],[Qty]]</f>
        <v>1.5619309838472835</v>
      </c>
      <c r="L4698">
        <f>Table1[[#This Row],[Qty]]/Table1[[#This Row],[Total Revenue + Open]]</f>
        <v>0.6402331539238959</v>
      </c>
    </row>
    <row r="4699" spans="1:12">
      <c r="A4699" t="s">
        <v>10</v>
      </c>
      <c r="B4699" t="s">
        <v>11</v>
      </c>
      <c r="C4699" t="s">
        <v>322</v>
      </c>
      <c r="D4699" t="s">
        <v>50</v>
      </c>
      <c r="E4699" t="s">
        <v>15</v>
      </c>
      <c r="F4699" t="s">
        <v>74</v>
      </c>
      <c r="G4699" t="s">
        <v>76</v>
      </c>
      <c r="H4699" s="1">
        <v>2018</v>
      </c>
      <c r="I4699" s="2">
        <v>34780</v>
      </c>
      <c r="J4699" s="3">
        <v>54322</v>
      </c>
      <c r="K4699">
        <f>Table1[[#This Row],[Total Revenue + Open]]/Table1[[#This Row],[Qty]]</f>
        <v>1.5618746405980448</v>
      </c>
      <c r="L4699">
        <f>Table1[[#This Row],[Qty]]/Table1[[#This Row],[Total Revenue + Open]]</f>
        <v>0.64025624976989071</v>
      </c>
    </row>
    <row r="4700" spans="1:12">
      <c r="A4700" t="s">
        <v>10</v>
      </c>
      <c r="B4700" t="s">
        <v>11</v>
      </c>
      <c r="C4700" t="s">
        <v>322</v>
      </c>
      <c r="D4700" t="s">
        <v>50</v>
      </c>
      <c r="E4700" t="s">
        <v>15</v>
      </c>
      <c r="F4700" t="s">
        <v>74</v>
      </c>
      <c r="G4700" t="s">
        <v>76</v>
      </c>
      <c r="H4700" s="1">
        <v>2018</v>
      </c>
      <c r="I4700" s="2">
        <v>3445</v>
      </c>
      <c r="J4700" s="3">
        <v>5377.25</v>
      </c>
      <c r="K4700">
        <f>Table1[[#This Row],[Total Revenue + Open]]/Table1[[#This Row],[Qty]]</f>
        <v>1.5608853410740202</v>
      </c>
      <c r="L4700">
        <f>Table1[[#This Row],[Qty]]/Table1[[#This Row],[Total Revenue + Open]]</f>
        <v>0.6406620484448371</v>
      </c>
    </row>
    <row r="4701" spans="1:12">
      <c r="A4701" t="s">
        <v>10</v>
      </c>
      <c r="B4701" t="s">
        <v>11</v>
      </c>
      <c r="C4701" t="s">
        <v>322</v>
      </c>
      <c r="D4701" t="s">
        <v>50</v>
      </c>
      <c r="E4701" t="s">
        <v>15</v>
      </c>
      <c r="F4701" t="s">
        <v>74</v>
      </c>
      <c r="G4701" t="s">
        <v>76</v>
      </c>
      <c r="H4701" s="1">
        <v>2018</v>
      </c>
      <c r="I4701" s="2">
        <v>1060</v>
      </c>
      <c r="J4701" s="3">
        <v>1648.5</v>
      </c>
      <c r="K4701">
        <f>Table1[[#This Row],[Total Revenue + Open]]/Table1[[#This Row],[Qty]]</f>
        <v>1.5551886792452829</v>
      </c>
      <c r="L4701">
        <f>Table1[[#This Row],[Qty]]/Table1[[#This Row],[Total Revenue + Open]]</f>
        <v>0.6430087958750379</v>
      </c>
    </row>
    <row r="4702" spans="1:12">
      <c r="A4702" t="s">
        <v>10</v>
      </c>
      <c r="B4702" t="s">
        <v>11</v>
      </c>
      <c r="C4702" t="s">
        <v>322</v>
      </c>
      <c r="D4702" t="s">
        <v>50</v>
      </c>
      <c r="E4702" t="s">
        <v>15</v>
      </c>
      <c r="F4702" t="s">
        <v>74</v>
      </c>
      <c r="G4702" t="s">
        <v>76</v>
      </c>
      <c r="H4702" s="1">
        <v>2018</v>
      </c>
      <c r="I4702" s="2">
        <v>17160</v>
      </c>
      <c r="J4702" s="3">
        <v>26807.75</v>
      </c>
      <c r="K4702">
        <f>Table1[[#This Row],[Total Revenue + Open]]/Table1[[#This Row],[Qty]]</f>
        <v>1.5622231934731934</v>
      </c>
      <c r="L4702">
        <f>Table1[[#This Row],[Qty]]/Table1[[#This Row],[Total Revenue + Open]]</f>
        <v>0.64011340004289807</v>
      </c>
    </row>
    <row r="4703" spans="1:12">
      <c r="A4703" t="s">
        <v>10</v>
      </c>
      <c r="B4703" t="s">
        <v>11</v>
      </c>
      <c r="C4703" t="s">
        <v>322</v>
      </c>
      <c r="D4703" t="s">
        <v>50</v>
      </c>
      <c r="E4703" t="s">
        <v>15</v>
      </c>
      <c r="F4703" t="s">
        <v>74</v>
      </c>
      <c r="G4703" t="s">
        <v>76</v>
      </c>
      <c r="H4703" s="1">
        <v>2018</v>
      </c>
      <c r="I4703" s="2">
        <v>17690</v>
      </c>
      <c r="J4703" s="3">
        <v>27632</v>
      </c>
      <c r="K4703">
        <f>Table1[[#This Row],[Total Revenue + Open]]/Table1[[#This Row],[Qty]]</f>
        <v>1.5620124364047485</v>
      </c>
      <c r="L4703">
        <f>Table1[[#This Row],[Qty]]/Table1[[#This Row],[Total Revenue + Open]]</f>
        <v>0.64019976838448178</v>
      </c>
    </row>
    <row r="4704" spans="1:12">
      <c r="A4704" t="s">
        <v>10</v>
      </c>
      <c r="B4704" t="s">
        <v>11</v>
      </c>
      <c r="C4704" t="s">
        <v>322</v>
      </c>
      <c r="D4704" t="s">
        <v>50</v>
      </c>
      <c r="E4704" t="s">
        <v>15</v>
      </c>
      <c r="F4704" t="s">
        <v>74</v>
      </c>
      <c r="G4704" t="s">
        <v>76</v>
      </c>
      <c r="H4704" s="1">
        <v>2018</v>
      </c>
      <c r="I4704" s="2">
        <v>9700</v>
      </c>
      <c r="J4704" s="3">
        <v>15150.5</v>
      </c>
      <c r="K4704">
        <f>Table1[[#This Row],[Total Revenue + Open]]/Table1[[#This Row],[Qty]]</f>
        <v>1.5619072164948453</v>
      </c>
      <c r="L4704">
        <f>Table1[[#This Row],[Qty]]/Table1[[#This Row],[Total Revenue + Open]]</f>
        <v>0.6402428962740504</v>
      </c>
    </row>
    <row r="4705" spans="1:12">
      <c r="A4705" t="s">
        <v>10</v>
      </c>
      <c r="B4705" t="s">
        <v>11</v>
      </c>
      <c r="C4705" t="s">
        <v>322</v>
      </c>
      <c r="D4705" t="s">
        <v>50</v>
      </c>
      <c r="E4705" t="s">
        <v>15</v>
      </c>
      <c r="F4705" t="s">
        <v>74</v>
      </c>
      <c r="G4705" t="s">
        <v>76</v>
      </c>
      <c r="H4705" s="1">
        <v>2018</v>
      </c>
      <c r="I4705" s="2">
        <v>1600</v>
      </c>
      <c r="J4705" s="3">
        <v>2512</v>
      </c>
      <c r="K4705">
        <f>Table1[[#This Row],[Total Revenue + Open]]/Table1[[#This Row],[Qty]]</f>
        <v>1.57</v>
      </c>
      <c r="L4705">
        <f>Table1[[#This Row],[Qty]]/Table1[[#This Row],[Total Revenue + Open]]</f>
        <v>0.63694267515923564</v>
      </c>
    </row>
    <row r="4706" spans="1:12">
      <c r="A4706" t="s">
        <v>10</v>
      </c>
      <c r="B4706" t="s">
        <v>11</v>
      </c>
      <c r="C4706" t="s">
        <v>322</v>
      </c>
      <c r="D4706" t="s">
        <v>50</v>
      </c>
      <c r="E4706" t="s">
        <v>15</v>
      </c>
      <c r="F4706" t="s">
        <v>74</v>
      </c>
      <c r="G4706" t="s">
        <v>76</v>
      </c>
      <c r="H4706" s="1">
        <v>2018</v>
      </c>
      <c r="I4706" s="2">
        <v>7840</v>
      </c>
      <c r="J4706" s="3">
        <v>12246</v>
      </c>
      <c r="K4706">
        <f>Table1[[#This Row],[Total Revenue + Open]]/Table1[[#This Row],[Qty]]</f>
        <v>1.5619897959183673</v>
      </c>
      <c r="L4706">
        <f>Table1[[#This Row],[Qty]]/Table1[[#This Row],[Total Revenue + Open]]</f>
        <v>0.64020904785235999</v>
      </c>
    </row>
    <row r="4707" spans="1:12">
      <c r="A4707" t="s">
        <v>10</v>
      </c>
      <c r="B4707" t="s">
        <v>11</v>
      </c>
      <c r="C4707" t="s">
        <v>322</v>
      </c>
      <c r="D4707" t="s">
        <v>50</v>
      </c>
      <c r="E4707" t="s">
        <v>15</v>
      </c>
      <c r="F4707" t="s">
        <v>74</v>
      </c>
      <c r="G4707" t="s">
        <v>76</v>
      </c>
      <c r="H4707" s="1">
        <v>2018</v>
      </c>
      <c r="I4707" s="2">
        <v>200</v>
      </c>
      <c r="J4707" s="3">
        <v>314</v>
      </c>
      <c r="K4707">
        <f>Table1[[#This Row],[Total Revenue + Open]]/Table1[[#This Row],[Qty]]</f>
        <v>1.57</v>
      </c>
      <c r="L4707">
        <f>Table1[[#This Row],[Qty]]/Table1[[#This Row],[Total Revenue + Open]]</f>
        <v>0.63694267515923564</v>
      </c>
    </row>
    <row r="4708" spans="1:12">
      <c r="A4708" t="s">
        <v>10</v>
      </c>
      <c r="B4708" t="s">
        <v>11</v>
      </c>
      <c r="C4708" t="s">
        <v>322</v>
      </c>
      <c r="D4708" t="s">
        <v>50</v>
      </c>
      <c r="E4708" t="s">
        <v>15</v>
      </c>
      <c r="F4708" t="s">
        <v>74</v>
      </c>
      <c r="G4708" t="s">
        <v>76</v>
      </c>
      <c r="H4708" s="1">
        <v>2019</v>
      </c>
      <c r="I4708" s="2">
        <v>500</v>
      </c>
      <c r="J4708" s="3">
        <v>785</v>
      </c>
      <c r="K4708">
        <f>Table1[[#This Row],[Total Revenue + Open]]/Table1[[#This Row],[Qty]]</f>
        <v>1.57</v>
      </c>
      <c r="L4708">
        <f>Table1[[#This Row],[Qty]]/Table1[[#This Row],[Total Revenue + Open]]</f>
        <v>0.63694267515923564</v>
      </c>
    </row>
    <row r="4709" spans="1:12">
      <c r="A4709" t="s">
        <v>10</v>
      </c>
      <c r="B4709" t="s">
        <v>11</v>
      </c>
      <c r="C4709" t="s">
        <v>322</v>
      </c>
      <c r="D4709" t="s">
        <v>50</v>
      </c>
      <c r="E4709" t="s">
        <v>15</v>
      </c>
      <c r="F4709" t="s">
        <v>74</v>
      </c>
      <c r="G4709" t="s">
        <v>76</v>
      </c>
      <c r="H4709" s="1">
        <v>2019</v>
      </c>
      <c r="I4709" s="2">
        <v>15390</v>
      </c>
      <c r="J4709" s="3">
        <v>24021</v>
      </c>
      <c r="K4709">
        <f>Table1[[#This Row],[Total Revenue + Open]]/Table1[[#This Row],[Qty]]</f>
        <v>1.5608187134502924</v>
      </c>
      <c r="L4709">
        <f>Table1[[#This Row],[Qty]]/Table1[[#This Row],[Total Revenue + Open]]</f>
        <v>0.64068939677781944</v>
      </c>
    </row>
    <row r="4710" spans="1:12">
      <c r="A4710" t="s">
        <v>10</v>
      </c>
      <c r="B4710" t="s">
        <v>11</v>
      </c>
      <c r="C4710" t="s">
        <v>322</v>
      </c>
      <c r="D4710" t="s">
        <v>50</v>
      </c>
      <c r="E4710" t="s">
        <v>15</v>
      </c>
      <c r="F4710" t="s">
        <v>74</v>
      </c>
      <c r="G4710" t="s">
        <v>76</v>
      </c>
      <c r="H4710" s="1">
        <v>2019</v>
      </c>
      <c r="I4710" s="2">
        <v>1710</v>
      </c>
      <c r="J4710" s="3">
        <v>1598</v>
      </c>
      <c r="K4710">
        <f>Table1[[#This Row],[Total Revenue + Open]]/Table1[[#This Row],[Qty]]</f>
        <v>0.93450292397660817</v>
      </c>
      <c r="L4710">
        <f>Table1[[#This Row],[Qty]]/Table1[[#This Row],[Total Revenue + Open]]</f>
        <v>1.0700876095118899</v>
      </c>
    </row>
    <row r="4711" spans="1:12">
      <c r="A4711" t="s">
        <v>10</v>
      </c>
      <c r="B4711" t="s">
        <v>11</v>
      </c>
      <c r="C4711" t="s">
        <v>322</v>
      </c>
      <c r="D4711" t="s">
        <v>50</v>
      </c>
      <c r="E4711" t="s">
        <v>15</v>
      </c>
      <c r="F4711" t="s">
        <v>74</v>
      </c>
      <c r="G4711" t="s">
        <v>76</v>
      </c>
      <c r="H4711" s="1">
        <v>2019</v>
      </c>
      <c r="I4711" s="2">
        <v>4065</v>
      </c>
      <c r="J4711" s="3">
        <v>3807</v>
      </c>
      <c r="K4711">
        <f>Table1[[#This Row],[Total Revenue + Open]]/Table1[[#This Row],[Qty]]</f>
        <v>0.93653136531365311</v>
      </c>
      <c r="L4711">
        <f>Table1[[#This Row],[Qty]]/Table1[[#This Row],[Total Revenue + Open]]</f>
        <v>1.0677698975571317</v>
      </c>
    </row>
    <row r="4712" spans="1:12">
      <c r="A4712" t="s">
        <v>10</v>
      </c>
      <c r="B4712" t="s">
        <v>11</v>
      </c>
      <c r="C4712" t="s">
        <v>322</v>
      </c>
      <c r="D4712" t="s">
        <v>50</v>
      </c>
      <c r="E4712" t="s">
        <v>15</v>
      </c>
      <c r="F4712" t="s">
        <v>74</v>
      </c>
      <c r="G4712" t="s">
        <v>76</v>
      </c>
      <c r="H4712" s="1">
        <v>2020</v>
      </c>
      <c r="I4712" s="2">
        <v>12010</v>
      </c>
      <c r="J4712" s="3">
        <v>11233</v>
      </c>
      <c r="K4712">
        <f>Table1[[#This Row],[Total Revenue + Open]]/Table1[[#This Row],[Qty]]</f>
        <v>0.93530391340549546</v>
      </c>
      <c r="L4712">
        <f>Table1[[#This Row],[Qty]]/Table1[[#This Row],[Total Revenue + Open]]</f>
        <v>1.0691711920235021</v>
      </c>
    </row>
    <row r="4713" spans="1:12">
      <c r="A4713" t="s">
        <v>10</v>
      </c>
      <c r="B4713" t="s">
        <v>11</v>
      </c>
      <c r="C4713" t="s">
        <v>322</v>
      </c>
      <c r="D4713" t="s">
        <v>50</v>
      </c>
      <c r="E4713" t="s">
        <v>15</v>
      </c>
      <c r="F4713" t="s">
        <v>74</v>
      </c>
      <c r="G4713" t="s">
        <v>76</v>
      </c>
      <c r="H4713" s="1">
        <v>2020</v>
      </c>
      <c r="I4713" s="2">
        <v>4275</v>
      </c>
      <c r="J4713" s="3">
        <v>3995</v>
      </c>
      <c r="K4713">
        <f>Table1[[#This Row],[Total Revenue + Open]]/Table1[[#This Row],[Qty]]</f>
        <v>0.93450292397660817</v>
      </c>
      <c r="L4713">
        <f>Table1[[#This Row],[Qty]]/Table1[[#This Row],[Total Revenue + Open]]</f>
        <v>1.0700876095118899</v>
      </c>
    </row>
    <row r="4714" spans="1:12">
      <c r="A4714" t="s">
        <v>10</v>
      </c>
      <c r="B4714" t="s">
        <v>11</v>
      </c>
      <c r="C4714" t="s">
        <v>322</v>
      </c>
      <c r="D4714" t="s">
        <v>50</v>
      </c>
      <c r="E4714" t="s">
        <v>15</v>
      </c>
      <c r="F4714" t="s">
        <v>74</v>
      </c>
      <c r="G4714" t="s">
        <v>76</v>
      </c>
      <c r="H4714" s="1">
        <v>2020</v>
      </c>
      <c r="I4714" s="2">
        <v>1200</v>
      </c>
      <c r="J4714" s="3">
        <v>1128</v>
      </c>
      <c r="K4714">
        <f>Table1[[#This Row],[Total Revenue + Open]]/Table1[[#This Row],[Qty]]</f>
        <v>0.94</v>
      </c>
      <c r="L4714">
        <f>Table1[[#This Row],[Qty]]/Table1[[#This Row],[Total Revenue + Open]]</f>
        <v>1.0638297872340425</v>
      </c>
    </row>
    <row r="4715" spans="1:12">
      <c r="A4715" t="s">
        <v>10</v>
      </c>
      <c r="B4715" t="s">
        <v>11</v>
      </c>
      <c r="C4715" t="s">
        <v>322</v>
      </c>
      <c r="D4715" t="s">
        <v>50</v>
      </c>
      <c r="E4715" t="s">
        <v>15</v>
      </c>
      <c r="F4715" t="s">
        <v>74</v>
      </c>
      <c r="G4715" t="s">
        <v>76</v>
      </c>
      <c r="H4715" s="1">
        <v>2018</v>
      </c>
      <c r="I4715" s="2">
        <v>5510</v>
      </c>
      <c r="J4715" s="3">
        <v>8595.75</v>
      </c>
      <c r="K4715">
        <f>Table1[[#This Row],[Total Revenue + Open]]/Table1[[#This Row],[Qty]]</f>
        <v>1.5600272232304899</v>
      </c>
      <c r="L4715">
        <f>Table1[[#This Row],[Qty]]/Table1[[#This Row],[Total Revenue + Open]]</f>
        <v>0.64101445481778785</v>
      </c>
    </row>
    <row r="4716" spans="1:12">
      <c r="A4716" t="s">
        <v>10</v>
      </c>
      <c r="B4716" t="s">
        <v>11</v>
      </c>
      <c r="C4716" t="s">
        <v>322</v>
      </c>
      <c r="D4716" t="s">
        <v>50</v>
      </c>
      <c r="E4716" t="s">
        <v>15</v>
      </c>
      <c r="F4716" t="s">
        <v>74</v>
      </c>
      <c r="G4716" t="s">
        <v>76</v>
      </c>
      <c r="H4716" s="1">
        <v>2018</v>
      </c>
      <c r="I4716" s="2">
        <v>4880</v>
      </c>
      <c r="J4716" s="3">
        <v>7614.5</v>
      </c>
      <c r="K4716">
        <f>Table1[[#This Row],[Total Revenue + Open]]/Table1[[#This Row],[Qty]]</f>
        <v>1.5603483606557378</v>
      </c>
      <c r="L4716">
        <f>Table1[[#This Row],[Qty]]/Table1[[#This Row],[Total Revenue + Open]]</f>
        <v>0.64088252675815882</v>
      </c>
    </row>
    <row r="4717" spans="1:12">
      <c r="A4717" t="s">
        <v>10</v>
      </c>
      <c r="B4717" t="s">
        <v>11</v>
      </c>
      <c r="C4717" t="s">
        <v>322</v>
      </c>
      <c r="D4717" t="s">
        <v>50</v>
      </c>
      <c r="E4717" t="s">
        <v>15</v>
      </c>
      <c r="F4717" t="s">
        <v>74</v>
      </c>
      <c r="G4717" t="s">
        <v>76</v>
      </c>
      <c r="H4717" s="1">
        <v>2019</v>
      </c>
      <c r="I4717" s="2">
        <v>1510</v>
      </c>
      <c r="J4717" s="3">
        <v>2355</v>
      </c>
      <c r="K4717">
        <f>Table1[[#This Row],[Total Revenue + Open]]/Table1[[#This Row],[Qty]]</f>
        <v>1.5596026490066226</v>
      </c>
      <c r="L4717">
        <f>Table1[[#This Row],[Qty]]/Table1[[#This Row],[Total Revenue + Open]]</f>
        <v>0.64118895966029721</v>
      </c>
    </row>
    <row r="4718" spans="1:12">
      <c r="A4718" t="s">
        <v>10</v>
      </c>
      <c r="B4718" t="s">
        <v>11</v>
      </c>
      <c r="C4718" t="s">
        <v>322</v>
      </c>
      <c r="D4718" t="s">
        <v>50</v>
      </c>
      <c r="E4718" t="s">
        <v>15</v>
      </c>
      <c r="F4718" t="s">
        <v>74</v>
      </c>
      <c r="G4718" t="s">
        <v>76</v>
      </c>
      <c r="H4718" s="1">
        <v>2018</v>
      </c>
      <c r="I4718" s="2">
        <v>4350</v>
      </c>
      <c r="J4718" s="3">
        <v>6790.25</v>
      </c>
      <c r="K4718">
        <f>Table1[[#This Row],[Total Revenue + Open]]/Table1[[#This Row],[Qty]]</f>
        <v>1.5609770114942529</v>
      </c>
      <c r="L4718">
        <f>Table1[[#This Row],[Qty]]/Table1[[#This Row],[Total Revenue + Open]]</f>
        <v>0.64062442472663006</v>
      </c>
    </row>
    <row r="4719" spans="1:12">
      <c r="A4719" t="s">
        <v>10</v>
      </c>
      <c r="B4719" t="s">
        <v>11</v>
      </c>
      <c r="C4719" t="s">
        <v>322</v>
      </c>
      <c r="D4719" t="s">
        <v>50</v>
      </c>
      <c r="E4719" t="s">
        <v>15</v>
      </c>
      <c r="F4719" t="s">
        <v>74</v>
      </c>
      <c r="G4719" t="s">
        <v>76</v>
      </c>
      <c r="H4719" s="1">
        <v>2018</v>
      </c>
      <c r="I4719" s="2">
        <v>700</v>
      </c>
      <c r="J4719" s="3">
        <v>1099</v>
      </c>
      <c r="K4719">
        <f>Table1[[#This Row],[Total Revenue + Open]]/Table1[[#This Row],[Qty]]</f>
        <v>1.57</v>
      </c>
      <c r="L4719">
        <f>Table1[[#This Row],[Qty]]/Table1[[#This Row],[Total Revenue + Open]]</f>
        <v>0.63694267515923564</v>
      </c>
    </row>
    <row r="4720" spans="1:12">
      <c r="A4720" t="s">
        <v>10</v>
      </c>
      <c r="B4720" t="s">
        <v>11</v>
      </c>
      <c r="C4720" t="s">
        <v>322</v>
      </c>
      <c r="D4720" t="s">
        <v>50</v>
      </c>
      <c r="E4720" t="s">
        <v>15</v>
      </c>
      <c r="F4720" t="s">
        <v>74</v>
      </c>
      <c r="G4720" t="s">
        <v>76</v>
      </c>
      <c r="H4720" s="1">
        <v>2018</v>
      </c>
      <c r="I4720" s="2">
        <v>1810</v>
      </c>
      <c r="J4720" s="3">
        <v>2826</v>
      </c>
      <c r="K4720">
        <f>Table1[[#This Row],[Total Revenue + Open]]/Table1[[#This Row],[Qty]]</f>
        <v>1.5613259668508288</v>
      </c>
      <c r="L4720">
        <f>Table1[[#This Row],[Qty]]/Table1[[#This Row],[Total Revenue + Open]]</f>
        <v>0.64048124557678698</v>
      </c>
    </row>
    <row r="4721" spans="1:12">
      <c r="A4721" t="s">
        <v>10</v>
      </c>
      <c r="B4721" t="s">
        <v>11</v>
      </c>
      <c r="C4721" t="s">
        <v>322</v>
      </c>
      <c r="D4721" t="s">
        <v>50</v>
      </c>
      <c r="E4721" t="s">
        <v>15</v>
      </c>
      <c r="F4721" t="s">
        <v>74</v>
      </c>
      <c r="G4721" t="s">
        <v>76</v>
      </c>
      <c r="H4721" s="1">
        <v>2017</v>
      </c>
      <c r="I4721" s="2">
        <v>9875</v>
      </c>
      <c r="J4721" s="3">
        <v>15425.25</v>
      </c>
      <c r="K4721">
        <f>Table1[[#This Row],[Total Revenue + Open]]/Table1[[#This Row],[Qty]]</f>
        <v>1.5620506329113923</v>
      </c>
      <c r="L4721">
        <f>Table1[[#This Row],[Qty]]/Table1[[#This Row],[Total Revenue + Open]]</f>
        <v>0.64018411370966433</v>
      </c>
    </row>
    <row r="4722" spans="1:12">
      <c r="A4722" t="s">
        <v>10</v>
      </c>
      <c r="B4722" t="s">
        <v>11</v>
      </c>
      <c r="C4722" t="s">
        <v>322</v>
      </c>
      <c r="D4722" t="s">
        <v>50</v>
      </c>
      <c r="E4722" t="s">
        <v>15</v>
      </c>
      <c r="F4722" t="s">
        <v>74</v>
      </c>
      <c r="G4722" t="s">
        <v>76</v>
      </c>
      <c r="H4722" s="1">
        <v>2018</v>
      </c>
      <c r="I4722" s="2">
        <v>1885</v>
      </c>
      <c r="J4722" s="3">
        <v>2943.75</v>
      </c>
      <c r="K4722">
        <f>Table1[[#This Row],[Total Revenue + Open]]/Table1[[#This Row],[Qty]]</f>
        <v>1.5616710875331565</v>
      </c>
      <c r="L4722">
        <f>Table1[[#This Row],[Qty]]/Table1[[#This Row],[Total Revenue + Open]]</f>
        <v>0.64033970276008489</v>
      </c>
    </row>
    <row r="4723" spans="1:12">
      <c r="A4723" t="s">
        <v>10</v>
      </c>
      <c r="B4723" t="s">
        <v>11</v>
      </c>
      <c r="C4723" t="s">
        <v>322</v>
      </c>
      <c r="D4723" t="s">
        <v>50</v>
      </c>
      <c r="E4723" t="s">
        <v>15</v>
      </c>
      <c r="F4723" t="s">
        <v>74</v>
      </c>
      <c r="G4723" t="s">
        <v>76</v>
      </c>
      <c r="H4723" s="1">
        <v>2018</v>
      </c>
      <c r="I4723" s="2">
        <v>8895</v>
      </c>
      <c r="J4723" s="3">
        <v>13894.5</v>
      </c>
      <c r="K4723">
        <f>Table1[[#This Row],[Total Revenue + Open]]/Table1[[#This Row],[Qty]]</f>
        <v>1.5620573355817875</v>
      </c>
      <c r="L4723">
        <f>Table1[[#This Row],[Qty]]/Table1[[#This Row],[Total Revenue + Open]]</f>
        <v>0.64018136672784198</v>
      </c>
    </row>
    <row r="4724" spans="1:12">
      <c r="A4724" t="s">
        <v>10</v>
      </c>
      <c r="B4724" t="s">
        <v>11</v>
      </c>
      <c r="C4724" t="s">
        <v>322</v>
      </c>
      <c r="D4724" t="s">
        <v>50</v>
      </c>
      <c r="E4724" t="s">
        <v>15</v>
      </c>
      <c r="F4724" t="s">
        <v>74</v>
      </c>
      <c r="G4724" t="s">
        <v>76</v>
      </c>
      <c r="H4724" s="1">
        <v>2018</v>
      </c>
      <c r="I4724" s="2">
        <v>2390</v>
      </c>
      <c r="J4724" s="3">
        <v>3728.75</v>
      </c>
      <c r="K4724">
        <f>Table1[[#This Row],[Total Revenue + Open]]/Table1[[#This Row],[Qty]]</f>
        <v>1.5601464435146444</v>
      </c>
      <c r="L4724">
        <f>Table1[[#This Row],[Qty]]/Table1[[#This Row],[Total Revenue + Open]]</f>
        <v>0.64096547100234658</v>
      </c>
    </row>
    <row r="4725" spans="1:12">
      <c r="A4725" t="s">
        <v>10</v>
      </c>
      <c r="B4725" t="s">
        <v>11</v>
      </c>
      <c r="C4725" t="s">
        <v>322</v>
      </c>
      <c r="D4725" t="s">
        <v>50</v>
      </c>
      <c r="E4725" t="s">
        <v>15</v>
      </c>
      <c r="F4725" t="s">
        <v>74</v>
      </c>
      <c r="G4725" t="s">
        <v>76</v>
      </c>
      <c r="H4725" s="1">
        <v>2018</v>
      </c>
      <c r="I4725" s="2">
        <v>1035</v>
      </c>
      <c r="J4725" s="3">
        <v>1609.25</v>
      </c>
      <c r="K4725">
        <f>Table1[[#This Row],[Total Revenue + Open]]/Table1[[#This Row],[Qty]]</f>
        <v>1.5548309178743962</v>
      </c>
      <c r="L4725">
        <f>Table1[[#This Row],[Qty]]/Table1[[#This Row],[Total Revenue + Open]]</f>
        <v>0.64315675003883799</v>
      </c>
    </row>
    <row r="4726" spans="1:12">
      <c r="A4726" t="s">
        <v>10</v>
      </c>
      <c r="B4726" t="s">
        <v>11</v>
      </c>
      <c r="C4726" t="s">
        <v>322</v>
      </c>
      <c r="D4726" t="s">
        <v>50</v>
      </c>
      <c r="E4726" t="s">
        <v>15</v>
      </c>
      <c r="F4726" t="s">
        <v>74</v>
      </c>
      <c r="G4726" t="s">
        <v>76</v>
      </c>
      <c r="H4726" s="1">
        <v>2018</v>
      </c>
      <c r="I4726" s="2">
        <v>1110</v>
      </c>
      <c r="J4726" s="3">
        <v>1727</v>
      </c>
      <c r="K4726">
        <f>Table1[[#This Row],[Total Revenue + Open]]/Table1[[#This Row],[Qty]]</f>
        <v>1.555855855855856</v>
      </c>
      <c r="L4726">
        <f>Table1[[#This Row],[Qty]]/Table1[[#This Row],[Total Revenue + Open]]</f>
        <v>0.64273306311522871</v>
      </c>
    </row>
    <row r="4727" spans="1:12">
      <c r="A4727" t="s">
        <v>10</v>
      </c>
      <c r="B4727" t="s">
        <v>11</v>
      </c>
      <c r="C4727" t="s">
        <v>322</v>
      </c>
      <c r="D4727" t="s">
        <v>50</v>
      </c>
      <c r="E4727" t="s">
        <v>15</v>
      </c>
      <c r="F4727" t="s">
        <v>74</v>
      </c>
      <c r="G4727" t="s">
        <v>76</v>
      </c>
      <c r="H4727" s="1">
        <v>2018</v>
      </c>
      <c r="I4727" s="2">
        <v>150</v>
      </c>
      <c r="J4727" s="3">
        <v>235.5</v>
      </c>
      <c r="K4727">
        <f>Table1[[#This Row],[Total Revenue + Open]]/Table1[[#This Row],[Qty]]</f>
        <v>1.57</v>
      </c>
      <c r="L4727">
        <f>Table1[[#This Row],[Qty]]/Table1[[#This Row],[Total Revenue + Open]]</f>
        <v>0.63694267515923564</v>
      </c>
    </row>
    <row r="4728" spans="1:12">
      <c r="A4728" t="s">
        <v>10</v>
      </c>
      <c r="B4728" t="s">
        <v>11</v>
      </c>
      <c r="C4728" t="s">
        <v>322</v>
      </c>
      <c r="D4728" t="s">
        <v>50</v>
      </c>
      <c r="E4728" t="s">
        <v>15</v>
      </c>
      <c r="F4728" t="s">
        <v>74</v>
      </c>
      <c r="G4728" t="s">
        <v>76</v>
      </c>
      <c r="H4728" s="1">
        <v>2018</v>
      </c>
      <c r="I4728" s="2">
        <v>600</v>
      </c>
      <c r="J4728" s="3">
        <v>930</v>
      </c>
      <c r="K4728">
        <f>Table1[[#This Row],[Total Revenue + Open]]/Table1[[#This Row],[Qty]]</f>
        <v>1.55</v>
      </c>
      <c r="L4728">
        <f>Table1[[#This Row],[Qty]]/Table1[[#This Row],[Total Revenue + Open]]</f>
        <v>0.64516129032258063</v>
      </c>
    </row>
    <row r="4729" spans="1:12">
      <c r="A4729" t="s">
        <v>10</v>
      </c>
      <c r="B4729" t="s">
        <v>11</v>
      </c>
      <c r="C4729" t="s">
        <v>322</v>
      </c>
      <c r="D4729" t="s">
        <v>50</v>
      </c>
      <c r="E4729" t="s">
        <v>15</v>
      </c>
      <c r="F4729" t="s">
        <v>74</v>
      </c>
      <c r="G4729" t="s">
        <v>76</v>
      </c>
      <c r="H4729" s="1">
        <v>2018</v>
      </c>
      <c r="I4729" s="2">
        <v>2340</v>
      </c>
      <c r="J4729" s="3">
        <v>3603.75</v>
      </c>
      <c r="K4729">
        <f>Table1[[#This Row],[Total Revenue + Open]]/Table1[[#This Row],[Qty]]</f>
        <v>1.5400641025641026</v>
      </c>
      <c r="L4729">
        <f>Table1[[#This Row],[Qty]]/Table1[[#This Row],[Total Revenue + Open]]</f>
        <v>0.64932362122788767</v>
      </c>
    </row>
    <row r="4730" spans="1:12">
      <c r="A4730" t="s">
        <v>10</v>
      </c>
      <c r="B4730" t="s">
        <v>11</v>
      </c>
      <c r="C4730" t="s">
        <v>322</v>
      </c>
      <c r="D4730" t="s">
        <v>50</v>
      </c>
      <c r="E4730" t="s">
        <v>15</v>
      </c>
      <c r="F4730" t="s">
        <v>74</v>
      </c>
      <c r="G4730" t="s">
        <v>76</v>
      </c>
      <c r="H4730" s="1">
        <v>2019</v>
      </c>
      <c r="I4730" s="2">
        <v>3015</v>
      </c>
      <c r="J4730" s="3">
        <v>2760</v>
      </c>
      <c r="K4730">
        <f>Table1[[#This Row],[Total Revenue + Open]]/Table1[[#This Row],[Qty]]</f>
        <v>0.91542288557213936</v>
      </c>
      <c r="L4730">
        <f>Table1[[#This Row],[Qty]]/Table1[[#This Row],[Total Revenue + Open]]</f>
        <v>1.0923913043478262</v>
      </c>
    </row>
    <row r="4731" spans="1:12">
      <c r="A4731" t="s">
        <v>10</v>
      </c>
      <c r="B4731" t="s">
        <v>11</v>
      </c>
      <c r="C4731" t="s">
        <v>322</v>
      </c>
      <c r="D4731" t="s">
        <v>50</v>
      </c>
      <c r="E4731" t="s">
        <v>15</v>
      </c>
      <c r="F4731" t="s">
        <v>74</v>
      </c>
      <c r="G4731" t="s">
        <v>76</v>
      </c>
      <c r="H4731" s="1">
        <v>2018</v>
      </c>
      <c r="I4731" s="2">
        <v>8795</v>
      </c>
      <c r="J4731" s="3">
        <v>13737.5</v>
      </c>
      <c r="K4731">
        <f>Table1[[#This Row],[Total Revenue + Open]]/Table1[[#This Row],[Qty]]</f>
        <v>1.5619670267197272</v>
      </c>
      <c r="L4731">
        <f>Table1[[#This Row],[Qty]]/Table1[[#This Row],[Total Revenue + Open]]</f>
        <v>0.64021838034576883</v>
      </c>
    </row>
    <row r="4732" spans="1:12">
      <c r="A4732" t="s">
        <v>10</v>
      </c>
      <c r="B4732" t="s">
        <v>11</v>
      </c>
      <c r="C4732" t="s">
        <v>322</v>
      </c>
      <c r="D4732" t="s">
        <v>50</v>
      </c>
      <c r="E4732" t="s">
        <v>15</v>
      </c>
      <c r="F4732" t="s">
        <v>74</v>
      </c>
      <c r="G4732" t="s">
        <v>76</v>
      </c>
      <c r="H4732" s="1">
        <v>2019</v>
      </c>
      <c r="I4732" s="2">
        <v>5030</v>
      </c>
      <c r="J4732" s="3">
        <v>7850</v>
      </c>
      <c r="K4732">
        <f>Table1[[#This Row],[Total Revenue + Open]]/Table1[[#This Row],[Qty]]</f>
        <v>1.5606361829025845</v>
      </c>
      <c r="L4732">
        <f>Table1[[#This Row],[Qty]]/Table1[[#This Row],[Total Revenue + Open]]</f>
        <v>0.64076433121019105</v>
      </c>
    </row>
    <row r="4733" spans="1:12">
      <c r="A4733" t="s">
        <v>10</v>
      </c>
      <c r="B4733" t="s">
        <v>11</v>
      </c>
      <c r="C4733" t="s">
        <v>322</v>
      </c>
      <c r="D4733" t="s">
        <v>50</v>
      </c>
      <c r="E4733" t="s">
        <v>15</v>
      </c>
      <c r="F4733" t="s">
        <v>74</v>
      </c>
      <c r="G4733" t="s">
        <v>76</v>
      </c>
      <c r="H4733" s="1">
        <v>2019</v>
      </c>
      <c r="I4733" s="2">
        <v>750</v>
      </c>
      <c r="J4733" s="3">
        <v>1177.5</v>
      </c>
      <c r="K4733">
        <f>Table1[[#This Row],[Total Revenue + Open]]/Table1[[#This Row],[Qty]]</f>
        <v>1.57</v>
      </c>
      <c r="L4733">
        <f>Table1[[#This Row],[Qty]]/Table1[[#This Row],[Total Revenue + Open]]</f>
        <v>0.63694267515923564</v>
      </c>
    </row>
    <row r="4734" spans="1:12">
      <c r="A4734" t="s">
        <v>10</v>
      </c>
      <c r="B4734" t="s">
        <v>11</v>
      </c>
      <c r="C4734" t="s">
        <v>322</v>
      </c>
      <c r="D4734" t="s">
        <v>50</v>
      </c>
      <c r="E4734" t="s">
        <v>15</v>
      </c>
      <c r="F4734" t="s">
        <v>74</v>
      </c>
      <c r="G4734" t="s">
        <v>76</v>
      </c>
      <c r="H4734" s="1">
        <v>2019</v>
      </c>
      <c r="I4734" s="2">
        <v>53735</v>
      </c>
      <c r="J4734" s="3">
        <v>83916.5</v>
      </c>
      <c r="K4734">
        <f>Table1[[#This Row],[Total Revenue + Open]]/Table1[[#This Row],[Qty]]</f>
        <v>1.5616730250302411</v>
      </c>
      <c r="L4734">
        <f>Table1[[#This Row],[Qty]]/Table1[[#This Row],[Total Revenue + Open]]</f>
        <v>0.64033890831957962</v>
      </c>
    </row>
    <row r="4735" spans="1:12">
      <c r="A4735" t="s">
        <v>10</v>
      </c>
      <c r="B4735" t="s">
        <v>11</v>
      </c>
      <c r="C4735" t="s">
        <v>322</v>
      </c>
      <c r="D4735" t="s">
        <v>50</v>
      </c>
      <c r="E4735" t="s">
        <v>15</v>
      </c>
      <c r="F4735" t="s">
        <v>74</v>
      </c>
      <c r="G4735" t="s">
        <v>76</v>
      </c>
      <c r="H4735" s="1">
        <v>2019</v>
      </c>
      <c r="I4735" s="2">
        <v>900</v>
      </c>
      <c r="J4735" s="3">
        <v>846</v>
      </c>
      <c r="K4735">
        <f>Table1[[#This Row],[Total Revenue + Open]]/Table1[[#This Row],[Qty]]</f>
        <v>0.94</v>
      </c>
      <c r="L4735">
        <f>Table1[[#This Row],[Qty]]/Table1[[#This Row],[Total Revenue + Open]]</f>
        <v>1.0638297872340425</v>
      </c>
    </row>
    <row r="4736" spans="1:12">
      <c r="A4736" t="s">
        <v>10</v>
      </c>
      <c r="B4736" t="s">
        <v>11</v>
      </c>
      <c r="C4736" t="s">
        <v>322</v>
      </c>
      <c r="D4736" t="s">
        <v>50</v>
      </c>
      <c r="E4736" t="s">
        <v>15</v>
      </c>
      <c r="F4736" t="s">
        <v>74</v>
      </c>
      <c r="G4736" t="s">
        <v>76</v>
      </c>
      <c r="H4736" s="1">
        <v>2019</v>
      </c>
      <c r="I4736" s="2">
        <v>6025</v>
      </c>
      <c r="J4736" s="3">
        <v>5640</v>
      </c>
      <c r="K4736">
        <f>Table1[[#This Row],[Total Revenue + Open]]/Table1[[#This Row],[Qty]]</f>
        <v>0.93609958506224067</v>
      </c>
      <c r="L4736">
        <f>Table1[[#This Row],[Qty]]/Table1[[#This Row],[Total Revenue + Open]]</f>
        <v>1.0682624113475176</v>
      </c>
    </row>
    <row r="4737" spans="1:12">
      <c r="A4737" t="s">
        <v>10</v>
      </c>
      <c r="B4737" t="s">
        <v>11</v>
      </c>
      <c r="C4737" t="s">
        <v>322</v>
      </c>
      <c r="D4737" t="s">
        <v>50</v>
      </c>
      <c r="E4737" t="s">
        <v>15</v>
      </c>
      <c r="F4737" t="s">
        <v>74</v>
      </c>
      <c r="G4737" t="s">
        <v>76</v>
      </c>
      <c r="H4737" s="1">
        <v>2019</v>
      </c>
      <c r="I4737" s="2">
        <v>2715</v>
      </c>
      <c r="J4737" s="3">
        <v>2538</v>
      </c>
      <c r="K4737">
        <f>Table1[[#This Row],[Total Revenue + Open]]/Table1[[#This Row],[Qty]]</f>
        <v>0.93480662983425411</v>
      </c>
      <c r="L4737">
        <f>Table1[[#This Row],[Qty]]/Table1[[#This Row],[Total Revenue + Open]]</f>
        <v>1.0697399527186762</v>
      </c>
    </row>
    <row r="4738" spans="1:12">
      <c r="A4738" t="s">
        <v>10</v>
      </c>
      <c r="B4738" t="s">
        <v>11</v>
      </c>
      <c r="C4738" t="s">
        <v>322</v>
      </c>
      <c r="D4738" t="s">
        <v>50</v>
      </c>
      <c r="E4738" t="s">
        <v>15</v>
      </c>
      <c r="F4738" t="s">
        <v>74</v>
      </c>
      <c r="G4738" t="s">
        <v>76</v>
      </c>
      <c r="H4738" s="1">
        <v>2019</v>
      </c>
      <c r="I4738" s="2">
        <v>2160</v>
      </c>
      <c r="J4738" s="3">
        <v>2021</v>
      </c>
      <c r="K4738">
        <f>Table1[[#This Row],[Total Revenue + Open]]/Table1[[#This Row],[Qty]]</f>
        <v>0.93564814814814812</v>
      </c>
      <c r="L4738">
        <f>Table1[[#This Row],[Qty]]/Table1[[#This Row],[Total Revenue + Open]]</f>
        <v>1.0687778327560613</v>
      </c>
    </row>
    <row r="4739" spans="1:12">
      <c r="A4739" t="s">
        <v>10</v>
      </c>
      <c r="B4739" t="s">
        <v>11</v>
      </c>
      <c r="C4739" t="s">
        <v>322</v>
      </c>
      <c r="D4739" t="s">
        <v>50</v>
      </c>
      <c r="E4739" t="s">
        <v>15</v>
      </c>
      <c r="F4739" t="s">
        <v>74</v>
      </c>
      <c r="G4739" t="s">
        <v>76</v>
      </c>
      <c r="H4739" s="1">
        <v>2019</v>
      </c>
      <c r="I4739" s="2">
        <v>3820</v>
      </c>
      <c r="J4739" s="3">
        <v>3572</v>
      </c>
      <c r="K4739">
        <f>Table1[[#This Row],[Total Revenue + Open]]/Table1[[#This Row],[Qty]]</f>
        <v>0.93507853403141361</v>
      </c>
      <c r="L4739">
        <f>Table1[[#This Row],[Qty]]/Table1[[#This Row],[Total Revenue + Open]]</f>
        <v>1.0694288913773795</v>
      </c>
    </row>
    <row r="4740" spans="1:12">
      <c r="A4740" t="s">
        <v>10</v>
      </c>
      <c r="B4740" t="s">
        <v>11</v>
      </c>
      <c r="C4740" t="s">
        <v>322</v>
      </c>
      <c r="D4740" t="s">
        <v>50</v>
      </c>
      <c r="E4740" t="s">
        <v>15</v>
      </c>
      <c r="F4740" t="s">
        <v>74</v>
      </c>
      <c r="G4740" t="s">
        <v>76</v>
      </c>
      <c r="H4740" s="1">
        <v>2019</v>
      </c>
      <c r="I4740" s="2">
        <v>1910</v>
      </c>
      <c r="J4740" s="3">
        <v>1786</v>
      </c>
      <c r="K4740">
        <f>Table1[[#This Row],[Total Revenue + Open]]/Table1[[#This Row],[Qty]]</f>
        <v>0.93507853403141361</v>
      </c>
      <c r="L4740">
        <f>Table1[[#This Row],[Qty]]/Table1[[#This Row],[Total Revenue + Open]]</f>
        <v>1.0694288913773795</v>
      </c>
    </row>
    <row r="4741" spans="1:12">
      <c r="A4741" t="s">
        <v>10</v>
      </c>
      <c r="B4741" t="s">
        <v>11</v>
      </c>
      <c r="C4741" t="s">
        <v>322</v>
      </c>
      <c r="D4741" t="s">
        <v>50</v>
      </c>
      <c r="E4741" t="s">
        <v>15</v>
      </c>
      <c r="F4741" t="s">
        <v>74</v>
      </c>
      <c r="G4741" t="s">
        <v>76</v>
      </c>
      <c r="H4741" s="1">
        <v>2019</v>
      </c>
      <c r="I4741" s="2">
        <v>500</v>
      </c>
      <c r="J4741" s="3">
        <v>470</v>
      </c>
      <c r="K4741">
        <f>Table1[[#This Row],[Total Revenue + Open]]/Table1[[#This Row],[Qty]]</f>
        <v>0.94</v>
      </c>
      <c r="L4741">
        <f>Table1[[#This Row],[Qty]]/Table1[[#This Row],[Total Revenue + Open]]</f>
        <v>1.0638297872340425</v>
      </c>
    </row>
    <row r="4742" spans="1:12">
      <c r="A4742" t="s">
        <v>10</v>
      </c>
      <c r="B4742" t="s">
        <v>11</v>
      </c>
      <c r="C4742" t="s">
        <v>322</v>
      </c>
      <c r="D4742" t="s">
        <v>50</v>
      </c>
      <c r="E4742" t="s">
        <v>15</v>
      </c>
      <c r="F4742" t="s">
        <v>74</v>
      </c>
      <c r="G4742" t="s">
        <v>76</v>
      </c>
      <c r="H4742" s="1">
        <v>2019</v>
      </c>
      <c r="I4742" s="2">
        <v>1060</v>
      </c>
      <c r="J4742" s="3">
        <v>987</v>
      </c>
      <c r="K4742">
        <f>Table1[[#This Row],[Total Revenue + Open]]/Table1[[#This Row],[Qty]]</f>
        <v>0.93113207547169807</v>
      </c>
      <c r="L4742">
        <f>Table1[[#This Row],[Qty]]/Table1[[#This Row],[Total Revenue + Open]]</f>
        <v>1.0739614994934144</v>
      </c>
    </row>
    <row r="4743" spans="1:12">
      <c r="A4743" t="s">
        <v>10</v>
      </c>
      <c r="B4743" t="s">
        <v>11</v>
      </c>
      <c r="C4743" t="s">
        <v>322</v>
      </c>
      <c r="D4743" t="s">
        <v>50</v>
      </c>
      <c r="E4743" t="s">
        <v>15</v>
      </c>
      <c r="F4743" t="s">
        <v>74</v>
      </c>
      <c r="G4743" t="s">
        <v>76</v>
      </c>
      <c r="H4743" s="1">
        <v>2017</v>
      </c>
      <c r="I4743" s="2">
        <v>14880</v>
      </c>
      <c r="J4743" s="3">
        <v>23236</v>
      </c>
      <c r="K4743">
        <f>Table1[[#This Row],[Total Revenue + Open]]/Table1[[#This Row],[Qty]]</f>
        <v>1.5615591397849462</v>
      </c>
      <c r="L4743">
        <f>Table1[[#This Row],[Qty]]/Table1[[#This Row],[Total Revenue + Open]]</f>
        <v>0.64038560853847482</v>
      </c>
    </row>
    <row r="4744" spans="1:12">
      <c r="A4744" t="s">
        <v>10</v>
      </c>
      <c r="B4744" t="s">
        <v>11</v>
      </c>
      <c r="C4744" t="s">
        <v>322</v>
      </c>
      <c r="D4744" t="s">
        <v>50</v>
      </c>
      <c r="E4744" t="s">
        <v>15</v>
      </c>
      <c r="F4744" t="s">
        <v>74</v>
      </c>
      <c r="G4744" t="s">
        <v>76</v>
      </c>
      <c r="H4744" s="1">
        <v>2017</v>
      </c>
      <c r="I4744" s="2">
        <v>1410</v>
      </c>
      <c r="J4744" s="3">
        <v>2198</v>
      </c>
      <c r="K4744">
        <f>Table1[[#This Row],[Total Revenue + Open]]/Table1[[#This Row],[Qty]]</f>
        <v>1.5588652482269503</v>
      </c>
      <c r="L4744">
        <f>Table1[[#This Row],[Qty]]/Table1[[#This Row],[Total Revenue + Open]]</f>
        <v>0.6414922656960873</v>
      </c>
    </row>
    <row r="4745" spans="1:12">
      <c r="A4745" t="s">
        <v>10</v>
      </c>
      <c r="B4745" t="s">
        <v>11</v>
      </c>
      <c r="C4745" t="s">
        <v>322</v>
      </c>
      <c r="D4745" t="s">
        <v>50</v>
      </c>
      <c r="E4745" t="s">
        <v>15</v>
      </c>
      <c r="F4745" t="s">
        <v>74</v>
      </c>
      <c r="G4745" t="s">
        <v>76</v>
      </c>
      <c r="H4745" s="1">
        <v>2017</v>
      </c>
      <c r="I4745" s="2">
        <v>3120</v>
      </c>
      <c r="J4745" s="3">
        <v>4867</v>
      </c>
      <c r="K4745">
        <f>Table1[[#This Row],[Total Revenue + Open]]/Table1[[#This Row],[Qty]]</f>
        <v>1.5599358974358974</v>
      </c>
      <c r="L4745">
        <f>Table1[[#This Row],[Qty]]/Table1[[#This Row],[Total Revenue + Open]]</f>
        <v>0.64105198274090813</v>
      </c>
    </row>
    <row r="4746" spans="1:12">
      <c r="A4746" t="s">
        <v>10</v>
      </c>
      <c r="B4746" t="s">
        <v>11</v>
      </c>
      <c r="C4746" t="s">
        <v>322</v>
      </c>
      <c r="D4746" t="s">
        <v>50</v>
      </c>
      <c r="E4746" t="s">
        <v>15</v>
      </c>
      <c r="F4746" t="s">
        <v>74</v>
      </c>
      <c r="G4746" t="s">
        <v>76</v>
      </c>
      <c r="H4746" s="1">
        <v>2017</v>
      </c>
      <c r="I4746" s="2">
        <v>600</v>
      </c>
      <c r="J4746" s="3">
        <v>942</v>
      </c>
      <c r="K4746">
        <f>Table1[[#This Row],[Total Revenue + Open]]/Table1[[#This Row],[Qty]]</f>
        <v>1.57</v>
      </c>
      <c r="L4746">
        <f>Table1[[#This Row],[Qty]]/Table1[[#This Row],[Total Revenue + Open]]</f>
        <v>0.63694267515923564</v>
      </c>
    </row>
    <row r="4747" spans="1:12">
      <c r="A4747" t="s">
        <v>10</v>
      </c>
      <c r="B4747" t="s">
        <v>11</v>
      </c>
      <c r="C4747" t="s">
        <v>322</v>
      </c>
      <c r="D4747" t="s">
        <v>50</v>
      </c>
      <c r="E4747" t="s">
        <v>15</v>
      </c>
      <c r="F4747" t="s">
        <v>74</v>
      </c>
      <c r="G4747" t="s">
        <v>76</v>
      </c>
      <c r="H4747" s="1">
        <v>2018</v>
      </c>
      <c r="I4747" s="2">
        <v>1160</v>
      </c>
      <c r="J4747" s="3">
        <v>1805.5</v>
      </c>
      <c r="K4747">
        <f>Table1[[#This Row],[Total Revenue + Open]]/Table1[[#This Row],[Qty]]</f>
        <v>1.5564655172413793</v>
      </c>
      <c r="L4747">
        <f>Table1[[#This Row],[Qty]]/Table1[[#This Row],[Total Revenue + Open]]</f>
        <v>0.64248130711714202</v>
      </c>
    </row>
    <row r="4748" spans="1:12">
      <c r="A4748" t="s">
        <v>10</v>
      </c>
      <c r="B4748" t="s">
        <v>11</v>
      </c>
      <c r="C4748" t="s">
        <v>322</v>
      </c>
      <c r="D4748" t="s">
        <v>50</v>
      </c>
      <c r="E4748" t="s">
        <v>15</v>
      </c>
      <c r="F4748" t="s">
        <v>74</v>
      </c>
      <c r="G4748" t="s">
        <v>76</v>
      </c>
      <c r="H4748" s="1">
        <v>2018</v>
      </c>
      <c r="I4748" s="2">
        <v>1260</v>
      </c>
      <c r="J4748" s="3">
        <v>1962.5</v>
      </c>
      <c r="K4748">
        <f>Table1[[#This Row],[Total Revenue + Open]]/Table1[[#This Row],[Qty]]</f>
        <v>1.5575396825396826</v>
      </c>
      <c r="L4748">
        <f>Table1[[#This Row],[Qty]]/Table1[[#This Row],[Total Revenue + Open]]</f>
        <v>0.64203821656050952</v>
      </c>
    </row>
    <row r="4749" spans="1:12">
      <c r="A4749" t="s">
        <v>10</v>
      </c>
      <c r="B4749" t="s">
        <v>11</v>
      </c>
      <c r="C4749" t="s">
        <v>322</v>
      </c>
      <c r="D4749" t="s">
        <v>50</v>
      </c>
      <c r="E4749" t="s">
        <v>15</v>
      </c>
      <c r="F4749" t="s">
        <v>74</v>
      </c>
      <c r="G4749" t="s">
        <v>76</v>
      </c>
      <c r="H4749" s="1">
        <v>2018</v>
      </c>
      <c r="I4749" s="2">
        <v>3740</v>
      </c>
      <c r="J4749" s="3">
        <v>5848.25</v>
      </c>
      <c r="K4749">
        <f>Table1[[#This Row],[Total Revenue + Open]]/Table1[[#This Row],[Qty]]</f>
        <v>1.5637032085561497</v>
      </c>
      <c r="L4749">
        <f>Table1[[#This Row],[Qty]]/Table1[[#This Row],[Total Revenue + Open]]</f>
        <v>0.63950754499209161</v>
      </c>
    </row>
    <row r="4750" spans="1:12">
      <c r="A4750" t="s">
        <v>10</v>
      </c>
      <c r="B4750" t="s">
        <v>11</v>
      </c>
      <c r="C4750" t="s">
        <v>322</v>
      </c>
      <c r="D4750" t="s">
        <v>50</v>
      </c>
      <c r="E4750" t="s">
        <v>15</v>
      </c>
      <c r="F4750" t="s">
        <v>74</v>
      </c>
      <c r="G4750" t="s">
        <v>76</v>
      </c>
      <c r="H4750" s="1">
        <v>2018</v>
      </c>
      <c r="I4750" s="2">
        <v>1660</v>
      </c>
      <c r="J4750" s="3">
        <v>2590.5</v>
      </c>
      <c r="K4750">
        <f>Table1[[#This Row],[Total Revenue + Open]]/Table1[[#This Row],[Qty]]</f>
        <v>1.5605421686746987</v>
      </c>
      <c r="L4750">
        <f>Table1[[#This Row],[Qty]]/Table1[[#This Row],[Total Revenue + Open]]</f>
        <v>0.64080293379656439</v>
      </c>
    </row>
    <row r="4751" spans="1:12">
      <c r="A4751" t="s">
        <v>10</v>
      </c>
      <c r="B4751" t="s">
        <v>11</v>
      </c>
      <c r="C4751" t="s">
        <v>322</v>
      </c>
      <c r="D4751" t="s">
        <v>50</v>
      </c>
      <c r="E4751" t="s">
        <v>15</v>
      </c>
      <c r="F4751" t="s">
        <v>74</v>
      </c>
      <c r="G4751" t="s">
        <v>334</v>
      </c>
      <c r="H4751" s="1">
        <v>2017</v>
      </c>
      <c r="I4751" s="2">
        <v>12060</v>
      </c>
      <c r="J4751" s="3">
        <v>18840</v>
      </c>
      <c r="K4751">
        <f>Table1[[#This Row],[Total Revenue + Open]]/Table1[[#This Row],[Qty]]</f>
        <v>1.5621890547263682</v>
      </c>
      <c r="L4751">
        <f>Table1[[#This Row],[Qty]]/Table1[[#This Row],[Total Revenue + Open]]</f>
        <v>0.64012738853503182</v>
      </c>
    </row>
    <row r="4752" spans="1:12">
      <c r="A4752" t="s">
        <v>10</v>
      </c>
      <c r="B4752" t="s">
        <v>11</v>
      </c>
      <c r="C4752" t="s">
        <v>322</v>
      </c>
      <c r="D4752" t="s">
        <v>50</v>
      </c>
      <c r="E4752" t="s">
        <v>15</v>
      </c>
      <c r="F4752" t="s">
        <v>74</v>
      </c>
      <c r="G4752" t="s">
        <v>334</v>
      </c>
      <c r="H4752" s="1">
        <v>2017</v>
      </c>
      <c r="I4752" s="2">
        <v>10080</v>
      </c>
      <c r="J4752" s="3">
        <v>15739.25</v>
      </c>
      <c r="K4752">
        <f>Table1[[#This Row],[Total Revenue + Open]]/Table1[[#This Row],[Qty]]</f>
        <v>1.5614335317460317</v>
      </c>
      <c r="L4752">
        <f>Table1[[#This Row],[Qty]]/Table1[[#This Row],[Total Revenue + Open]]</f>
        <v>0.64043712375113171</v>
      </c>
    </row>
    <row r="4753" spans="1:12">
      <c r="A4753" t="s">
        <v>10</v>
      </c>
      <c r="B4753" t="s">
        <v>11</v>
      </c>
      <c r="C4753" t="s">
        <v>322</v>
      </c>
      <c r="D4753" t="s">
        <v>50</v>
      </c>
      <c r="E4753" t="s">
        <v>15</v>
      </c>
      <c r="F4753" t="s">
        <v>74</v>
      </c>
      <c r="G4753" t="s">
        <v>334</v>
      </c>
      <c r="H4753" s="1">
        <v>2017</v>
      </c>
      <c r="I4753" s="2">
        <v>1260</v>
      </c>
      <c r="J4753" s="3">
        <v>1962.5</v>
      </c>
      <c r="K4753">
        <f>Table1[[#This Row],[Total Revenue + Open]]/Table1[[#This Row],[Qty]]</f>
        <v>1.5575396825396826</v>
      </c>
      <c r="L4753">
        <f>Table1[[#This Row],[Qty]]/Table1[[#This Row],[Total Revenue + Open]]</f>
        <v>0.64203821656050952</v>
      </c>
    </row>
    <row r="4754" spans="1:12">
      <c r="A4754" t="s">
        <v>10</v>
      </c>
      <c r="B4754" t="s">
        <v>11</v>
      </c>
      <c r="C4754" t="s">
        <v>322</v>
      </c>
      <c r="D4754" t="s">
        <v>50</v>
      </c>
      <c r="E4754" t="s">
        <v>15</v>
      </c>
      <c r="F4754" t="s">
        <v>74</v>
      </c>
      <c r="G4754" t="s">
        <v>334</v>
      </c>
      <c r="H4754" s="1">
        <v>2017</v>
      </c>
      <c r="I4754" s="2">
        <v>500</v>
      </c>
      <c r="J4754" s="3">
        <v>785</v>
      </c>
      <c r="K4754">
        <f>Table1[[#This Row],[Total Revenue + Open]]/Table1[[#This Row],[Qty]]</f>
        <v>1.57</v>
      </c>
      <c r="L4754">
        <f>Table1[[#This Row],[Qty]]/Table1[[#This Row],[Total Revenue + Open]]</f>
        <v>0.63694267515923564</v>
      </c>
    </row>
    <row r="4755" spans="1:12">
      <c r="A4755" t="s">
        <v>10</v>
      </c>
      <c r="B4755" t="s">
        <v>11</v>
      </c>
      <c r="C4755" t="s">
        <v>322</v>
      </c>
      <c r="D4755" t="s">
        <v>50</v>
      </c>
      <c r="E4755" t="s">
        <v>15</v>
      </c>
      <c r="F4755" t="s">
        <v>74</v>
      </c>
      <c r="G4755" t="s">
        <v>335</v>
      </c>
      <c r="H4755" s="1">
        <v>2017</v>
      </c>
      <c r="I4755" s="2">
        <v>4165</v>
      </c>
      <c r="J4755" s="3">
        <v>6515.5</v>
      </c>
      <c r="K4755">
        <f>Table1[[#This Row],[Total Revenue + Open]]/Table1[[#This Row],[Qty]]</f>
        <v>1.5643457382953181</v>
      </c>
      <c r="L4755">
        <f>Table1[[#This Row],[Qty]]/Table1[[#This Row],[Total Revenue + Open]]</f>
        <v>0.63924487759957027</v>
      </c>
    </row>
    <row r="4756" spans="1:12">
      <c r="A4756" t="s">
        <v>10</v>
      </c>
      <c r="B4756" t="s">
        <v>11</v>
      </c>
      <c r="C4756" t="s">
        <v>322</v>
      </c>
      <c r="D4756" t="s">
        <v>50</v>
      </c>
      <c r="E4756" t="s">
        <v>15</v>
      </c>
      <c r="F4756" t="s">
        <v>74</v>
      </c>
      <c r="G4756" t="s">
        <v>335</v>
      </c>
      <c r="H4756" s="1">
        <v>2017</v>
      </c>
      <c r="I4756" s="2">
        <v>1510</v>
      </c>
      <c r="J4756" s="3">
        <v>2355</v>
      </c>
      <c r="K4756">
        <f>Table1[[#This Row],[Total Revenue + Open]]/Table1[[#This Row],[Qty]]</f>
        <v>1.5596026490066226</v>
      </c>
      <c r="L4756">
        <f>Table1[[#This Row],[Qty]]/Table1[[#This Row],[Total Revenue + Open]]</f>
        <v>0.64118895966029721</v>
      </c>
    </row>
    <row r="4757" spans="1:12">
      <c r="A4757" t="s">
        <v>10</v>
      </c>
      <c r="B4757" t="s">
        <v>11</v>
      </c>
      <c r="C4757" t="s">
        <v>322</v>
      </c>
      <c r="D4757" t="s">
        <v>50</v>
      </c>
      <c r="E4757" t="s">
        <v>15</v>
      </c>
      <c r="F4757" t="s">
        <v>74</v>
      </c>
      <c r="G4757" t="s">
        <v>336</v>
      </c>
      <c r="H4757" s="1">
        <v>2017</v>
      </c>
      <c r="I4757" s="2">
        <v>500</v>
      </c>
      <c r="J4757" s="3">
        <v>785</v>
      </c>
      <c r="K4757">
        <f>Table1[[#This Row],[Total Revenue + Open]]/Table1[[#This Row],[Qty]]</f>
        <v>1.57</v>
      </c>
      <c r="L4757">
        <f>Table1[[#This Row],[Qty]]/Table1[[#This Row],[Total Revenue + Open]]</f>
        <v>0.63694267515923564</v>
      </c>
    </row>
    <row r="4758" spans="1:12">
      <c r="A4758" t="s">
        <v>10</v>
      </c>
      <c r="B4758" t="s">
        <v>11</v>
      </c>
      <c r="C4758" t="s">
        <v>322</v>
      </c>
      <c r="D4758" t="s">
        <v>50</v>
      </c>
      <c r="E4758" t="s">
        <v>15</v>
      </c>
      <c r="F4758" t="s">
        <v>74</v>
      </c>
      <c r="G4758" t="s">
        <v>337</v>
      </c>
      <c r="H4758" s="1">
        <v>2017</v>
      </c>
      <c r="I4758" s="2">
        <v>3870</v>
      </c>
      <c r="J4758" s="3">
        <v>6044.5</v>
      </c>
      <c r="K4758">
        <f>Table1[[#This Row],[Total Revenue + Open]]/Table1[[#This Row],[Qty]]</f>
        <v>1.5618863049095608</v>
      </c>
      <c r="L4758">
        <f>Table1[[#This Row],[Qty]]/Table1[[#This Row],[Total Revenue + Open]]</f>
        <v>0.64025146827694601</v>
      </c>
    </row>
    <row r="4759" spans="1:12">
      <c r="A4759" t="s">
        <v>10</v>
      </c>
      <c r="B4759" t="s">
        <v>11</v>
      </c>
      <c r="C4759" t="s">
        <v>322</v>
      </c>
      <c r="D4759" t="s">
        <v>50</v>
      </c>
      <c r="E4759" t="s">
        <v>15</v>
      </c>
      <c r="F4759" t="s">
        <v>74</v>
      </c>
      <c r="G4759" t="s">
        <v>338</v>
      </c>
      <c r="H4759" s="1">
        <v>2017</v>
      </c>
      <c r="I4759" s="2">
        <v>525</v>
      </c>
      <c r="J4759" s="3">
        <v>824.25</v>
      </c>
      <c r="K4759">
        <f>Table1[[#This Row],[Total Revenue + Open]]/Table1[[#This Row],[Qty]]</f>
        <v>1.57</v>
      </c>
      <c r="L4759">
        <f>Table1[[#This Row],[Qty]]/Table1[[#This Row],[Total Revenue + Open]]</f>
        <v>0.63694267515923564</v>
      </c>
    </row>
    <row r="4760" spans="1:12">
      <c r="A4760" t="s">
        <v>10</v>
      </c>
      <c r="B4760" t="s">
        <v>11</v>
      </c>
      <c r="C4760" t="s">
        <v>322</v>
      </c>
      <c r="D4760" t="s">
        <v>50</v>
      </c>
      <c r="E4760" t="s">
        <v>15</v>
      </c>
      <c r="F4760" t="s">
        <v>74</v>
      </c>
      <c r="G4760" t="s">
        <v>339</v>
      </c>
      <c r="H4760" s="1">
        <v>2017</v>
      </c>
      <c r="I4760" s="2">
        <v>1035</v>
      </c>
      <c r="J4760" s="3">
        <v>1609.25</v>
      </c>
      <c r="K4760">
        <f>Table1[[#This Row],[Total Revenue + Open]]/Table1[[#This Row],[Qty]]</f>
        <v>1.5548309178743962</v>
      </c>
      <c r="L4760">
        <f>Table1[[#This Row],[Qty]]/Table1[[#This Row],[Total Revenue + Open]]</f>
        <v>0.64315675003883799</v>
      </c>
    </row>
    <row r="4761" spans="1:12">
      <c r="A4761" t="s">
        <v>10</v>
      </c>
      <c r="B4761" t="s">
        <v>11</v>
      </c>
      <c r="C4761" t="s">
        <v>322</v>
      </c>
      <c r="D4761" t="s">
        <v>50</v>
      </c>
      <c r="E4761" t="s">
        <v>15</v>
      </c>
      <c r="F4761" t="s">
        <v>74</v>
      </c>
      <c r="G4761" t="s">
        <v>339</v>
      </c>
      <c r="H4761" s="1">
        <v>2017</v>
      </c>
      <c r="I4761" s="2">
        <v>8500</v>
      </c>
      <c r="J4761" s="3">
        <v>13266.5</v>
      </c>
      <c r="K4761">
        <f>Table1[[#This Row],[Total Revenue + Open]]/Table1[[#This Row],[Qty]]</f>
        <v>1.5607647058823528</v>
      </c>
      <c r="L4761">
        <f>Table1[[#This Row],[Qty]]/Table1[[#This Row],[Total Revenue + Open]]</f>
        <v>0.64071156672822527</v>
      </c>
    </row>
    <row r="4762" spans="1:12">
      <c r="A4762" t="s">
        <v>10</v>
      </c>
      <c r="B4762" t="s">
        <v>11</v>
      </c>
      <c r="C4762" t="s">
        <v>322</v>
      </c>
      <c r="D4762" t="s">
        <v>50</v>
      </c>
      <c r="E4762" t="s">
        <v>15</v>
      </c>
      <c r="F4762" t="s">
        <v>74</v>
      </c>
      <c r="G4762" t="s">
        <v>340</v>
      </c>
      <c r="H4762" s="1">
        <v>2017</v>
      </c>
      <c r="I4762" s="2">
        <v>14070</v>
      </c>
      <c r="J4762" s="3">
        <v>21980</v>
      </c>
      <c r="K4762">
        <f>Table1[[#This Row],[Total Revenue + Open]]/Table1[[#This Row],[Qty]]</f>
        <v>1.5621890547263682</v>
      </c>
      <c r="L4762">
        <f>Table1[[#This Row],[Qty]]/Table1[[#This Row],[Total Revenue + Open]]</f>
        <v>0.64012738853503182</v>
      </c>
    </row>
    <row r="4763" spans="1:12">
      <c r="A4763" t="s">
        <v>10</v>
      </c>
      <c r="B4763" t="s">
        <v>11</v>
      </c>
      <c r="C4763" t="s">
        <v>322</v>
      </c>
      <c r="D4763" t="s">
        <v>50</v>
      </c>
      <c r="E4763" t="s">
        <v>15</v>
      </c>
      <c r="F4763" t="s">
        <v>74</v>
      </c>
      <c r="G4763" t="s">
        <v>340</v>
      </c>
      <c r="H4763" s="1">
        <v>2017</v>
      </c>
      <c r="I4763" s="2">
        <v>20710</v>
      </c>
      <c r="J4763" s="3">
        <v>32342</v>
      </c>
      <c r="K4763">
        <f>Table1[[#This Row],[Total Revenue + Open]]/Table1[[#This Row],[Qty]]</f>
        <v>1.561661033317238</v>
      </c>
      <c r="L4763">
        <f>Table1[[#This Row],[Qty]]/Table1[[#This Row],[Total Revenue + Open]]</f>
        <v>0.64034382536639667</v>
      </c>
    </row>
    <row r="4764" spans="1:12">
      <c r="A4764" t="s">
        <v>10</v>
      </c>
      <c r="B4764" t="s">
        <v>11</v>
      </c>
      <c r="C4764" t="s">
        <v>322</v>
      </c>
      <c r="D4764" t="s">
        <v>50</v>
      </c>
      <c r="E4764" t="s">
        <v>15</v>
      </c>
      <c r="F4764" t="s">
        <v>74</v>
      </c>
      <c r="G4764" t="s">
        <v>340</v>
      </c>
      <c r="H4764" s="1">
        <v>2017</v>
      </c>
      <c r="I4764" s="2">
        <v>6515</v>
      </c>
      <c r="J4764" s="3">
        <v>10165.75</v>
      </c>
      <c r="K4764">
        <f>Table1[[#This Row],[Total Revenue + Open]]/Table1[[#This Row],[Qty]]</f>
        <v>1.5603607060629316</v>
      </c>
      <c r="L4764">
        <f>Table1[[#This Row],[Qty]]/Table1[[#This Row],[Total Revenue + Open]]</f>
        <v>0.64087745616408032</v>
      </c>
    </row>
    <row r="4765" spans="1:12">
      <c r="A4765" t="s">
        <v>10</v>
      </c>
      <c r="B4765" t="s">
        <v>11</v>
      </c>
      <c r="C4765" t="s">
        <v>322</v>
      </c>
      <c r="D4765" t="s">
        <v>50</v>
      </c>
      <c r="E4765" t="s">
        <v>15</v>
      </c>
      <c r="F4765" t="s">
        <v>74</v>
      </c>
      <c r="G4765" t="s">
        <v>340</v>
      </c>
      <c r="H4765" s="1">
        <v>2017</v>
      </c>
      <c r="I4765" s="2">
        <v>500</v>
      </c>
      <c r="J4765" s="3">
        <v>785</v>
      </c>
      <c r="K4765">
        <f>Table1[[#This Row],[Total Revenue + Open]]/Table1[[#This Row],[Qty]]</f>
        <v>1.57</v>
      </c>
      <c r="L4765">
        <f>Table1[[#This Row],[Qty]]/Table1[[#This Row],[Total Revenue + Open]]</f>
        <v>0.63694267515923564</v>
      </c>
    </row>
    <row r="4766" spans="1:12">
      <c r="A4766" t="s">
        <v>10</v>
      </c>
      <c r="B4766" t="s">
        <v>11</v>
      </c>
      <c r="C4766" t="s">
        <v>322</v>
      </c>
      <c r="D4766" t="s">
        <v>50</v>
      </c>
      <c r="E4766" t="s">
        <v>15</v>
      </c>
      <c r="F4766" t="s">
        <v>77</v>
      </c>
      <c r="G4766" t="s">
        <v>78</v>
      </c>
      <c r="H4766" s="1">
        <v>2019</v>
      </c>
      <c r="I4766" s="2">
        <v>2065</v>
      </c>
      <c r="J4766" s="3">
        <v>1619.5</v>
      </c>
      <c r="K4766">
        <f>Table1[[#This Row],[Total Revenue + Open]]/Table1[[#This Row],[Qty]]</f>
        <v>0.78426150121065374</v>
      </c>
      <c r="L4766">
        <f>Table1[[#This Row],[Qty]]/Table1[[#This Row],[Total Revenue + Open]]</f>
        <v>1.2750849027477618</v>
      </c>
    </row>
    <row r="4767" spans="1:12">
      <c r="A4767" t="s">
        <v>10</v>
      </c>
      <c r="B4767" t="s">
        <v>11</v>
      </c>
      <c r="C4767" t="s">
        <v>322</v>
      </c>
      <c r="D4767" t="s">
        <v>50</v>
      </c>
      <c r="E4767" t="s">
        <v>15</v>
      </c>
      <c r="F4767" t="s">
        <v>77</v>
      </c>
      <c r="G4767" t="s">
        <v>78</v>
      </c>
      <c r="H4767" s="1">
        <v>2019</v>
      </c>
      <c r="I4767" s="2">
        <v>1760</v>
      </c>
      <c r="J4767" s="3">
        <v>1382.5</v>
      </c>
      <c r="K4767">
        <f>Table1[[#This Row],[Total Revenue + Open]]/Table1[[#This Row],[Qty]]</f>
        <v>0.78551136363636365</v>
      </c>
      <c r="L4767">
        <f>Table1[[#This Row],[Qty]]/Table1[[#This Row],[Total Revenue + Open]]</f>
        <v>1.2730560578661845</v>
      </c>
    </row>
    <row r="4768" spans="1:12">
      <c r="A4768" t="s">
        <v>10</v>
      </c>
      <c r="B4768" t="s">
        <v>11</v>
      </c>
      <c r="C4768" t="s">
        <v>322</v>
      </c>
      <c r="D4768" t="s">
        <v>50</v>
      </c>
      <c r="E4768" t="s">
        <v>15</v>
      </c>
      <c r="F4768" t="s">
        <v>77</v>
      </c>
      <c r="G4768" t="s">
        <v>78</v>
      </c>
      <c r="H4768" s="1">
        <v>2019</v>
      </c>
      <c r="I4768" s="2">
        <v>5685</v>
      </c>
      <c r="J4768" s="3">
        <v>6893</v>
      </c>
      <c r="K4768">
        <f>Table1[[#This Row],[Total Revenue + Open]]/Table1[[#This Row],[Qty]]</f>
        <v>1.2124890061565523</v>
      </c>
      <c r="L4768">
        <f>Table1[[#This Row],[Qty]]/Table1[[#This Row],[Total Revenue + Open]]</f>
        <v>0.82474974611925145</v>
      </c>
    </row>
    <row r="4769" spans="1:12">
      <c r="A4769" t="s">
        <v>10</v>
      </c>
      <c r="B4769" t="s">
        <v>11</v>
      </c>
      <c r="C4769" t="s">
        <v>322</v>
      </c>
      <c r="D4769" t="s">
        <v>50</v>
      </c>
      <c r="E4769" t="s">
        <v>15</v>
      </c>
      <c r="F4769" t="s">
        <v>77</v>
      </c>
      <c r="G4769" t="s">
        <v>78</v>
      </c>
      <c r="H4769" s="1">
        <v>2019</v>
      </c>
      <c r="I4769" s="2">
        <v>2010</v>
      </c>
      <c r="J4769" s="3">
        <v>1580</v>
      </c>
      <c r="K4769">
        <f>Table1[[#This Row],[Total Revenue + Open]]/Table1[[#This Row],[Qty]]</f>
        <v>0.78606965174129351</v>
      </c>
      <c r="L4769">
        <f>Table1[[#This Row],[Qty]]/Table1[[#This Row],[Total Revenue + Open]]</f>
        <v>1.2721518987341771</v>
      </c>
    </row>
    <row r="4770" spans="1:12">
      <c r="A4770" t="s">
        <v>10</v>
      </c>
      <c r="B4770" t="s">
        <v>11</v>
      </c>
      <c r="C4770" t="s">
        <v>322</v>
      </c>
      <c r="D4770" t="s">
        <v>50</v>
      </c>
      <c r="E4770" t="s">
        <v>15</v>
      </c>
      <c r="F4770" t="s">
        <v>77</v>
      </c>
      <c r="G4770" t="s">
        <v>79</v>
      </c>
      <c r="H4770" s="1">
        <v>2019</v>
      </c>
      <c r="I4770" s="2">
        <v>2065</v>
      </c>
      <c r="J4770" s="3">
        <v>1619.5</v>
      </c>
      <c r="K4770">
        <f>Table1[[#This Row],[Total Revenue + Open]]/Table1[[#This Row],[Qty]]</f>
        <v>0.78426150121065374</v>
      </c>
      <c r="L4770">
        <f>Table1[[#This Row],[Qty]]/Table1[[#This Row],[Total Revenue + Open]]</f>
        <v>1.2750849027477618</v>
      </c>
    </row>
    <row r="4771" spans="1:12">
      <c r="A4771" t="s">
        <v>10</v>
      </c>
      <c r="B4771" t="s">
        <v>11</v>
      </c>
      <c r="C4771" t="s">
        <v>322</v>
      </c>
      <c r="D4771" t="s">
        <v>50</v>
      </c>
      <c r="E4771" t="s">
        <v>15</v>
      </c>
      <c r="F4771" t="s">
        <v>77</v>
      </c>
      <c r="G4771" t="s">
        <v>79</v>
      </c>
      <c r="H4771" s="1">
        <v>2019</v>
      </c>
      <c r="I4771" s="2">
        <v>1760</v>
      </c>
      <c r="J4771" s="3">
        <v>1382.5</v>
      </c>
      <c r="K4771">
        <f>Table1[[#This Row],[Total Revenue + Open]]/Table1[[#This Row],[Qty]]</f>
        <v>0.78551136363636365</v>
      </c>
      <c r="L4771">
        <f>Table1[[#This Row],[Qty]]/Table1[[#This Row],[Total Revenue + Open]]</f>
        <v>1.2730560578661845</v>
      </c>
    </row>
    <row r="4772" spans="1:12">
      <c r="A4772" t="s">
        <v>10</v>
      </c>
      <c r="B4772" t="s">
        <v>11</v>
      </c>
      <c r="C4772" t="s">
        <v>322</v>
      </c>
      <c r="D4772" t="s">
        <v>50</v>
      </c>
      <c r="E4772" t="s">
        <v>15</v>
      </c>
      <c r="F4772" t="s">
        <v>77</v>
      </c>
      <c r="G4772" t="s">
        <v>79</v>
      </c>
      <c r="H4772" s="1">
        <v>2019</v>
      </c>
      <c r="I4772" s="2">
        <v>5685</v>
      </c>
      <c r="J4772" s="3">
        <v>6893</v>
      </c>
      <c r="K4772">
        <f>Table1[[#This Row],[Total Revenue + Open]]/Table1[[#This Row],[Qty]]</f>
        <v>1.2124890061565523</v>
      </c>
      <c r="L4772">
        <f>Table1[[#This Row],[Qty]]/Table1[[#This Row],[Total Revenue + Open]]</f>
        <v>0.82474974611925145</v>
      </c>
    </row>
    <row r="4773" spans="1:12">
      <c r="A4773" t="s">
        <v>10</v>
      </c>
      <c r="B4773" t="s">
        <v>11</v>
      </c>
      <c r="C4773" t="s">
        <v>322</v>
      </c>
      <c r="D4773" t="s">
        <v>50</v>
      </c>
      <c r="E4773" t="s">
        <v>15</v>
      </c>
      <c r="F4773" t="s">
        <v>77</v>
      </c>
      <c r="G4773" t="s">
        <v>79</v>
      </c>
      <c r="H4773" s="1">
        <v>2019</v>
      </c>
      <c r="I4773" s="2">
        <v>2010</v>
      </c>
      <c r="J4773" s="3">
        <v>1580</v>
      </c>
      <c r="K4773">
        <f>Table1[[#This Row],[Total Revenue + Open]]/Table1[[#This Row],[Qty]]</f>
        <v>0.78606965174129351</v>
      </c>
      <c r="L4773">
        <f>Table1[[#This Row],[Qty]]/Table1[[#This Row],[Total Revenue + Open]]</f>
        <v>1.2721518987341771</v>
      </c>
    </row>
    <row r="4774" spans="1:12">
      <c r="A4774" t="s">
        <v>10</v>
      </c>
      <c r="B4774" t="s">
        <v>11</v>
      </c>
      <c r="C4774" t="s">
        <v>322</v>
      </c>
      <c r="D4774" t="s">
        <v>50</v>
      </c>
      <c r="E4774" t="s">
        <v>15</v>
      </c>
      <c r="F4774" t="s">
        <v>51</v>
      </c>
      <c r="G4774" t="s">
        <v>52</v>
      </c>
      <c r="H4774" s="1">
        <v>2019</v>
      </c>
      <c r="I4774" s="2">
        <v>27090</v>
      </c>
      <c r="J4774" s="3">
        <v>27758.5</v>
      </c>
      <c r="K4774">
        <f>Table1[[#This Row],[Total Revenue + Open]]/Table1[[#This Row],[Qty]]</f>
        <v>1.0246770025839793</v>
      </c>
      <c r="L4774">
        <f>Table1[[#This Row],[Qty]]/Table1[[#This Row],[Total Revenue + Open]]</f>
        <v>0.97591728659689825</v>
      </c>
    </row>
    <row r="4775" spans="1:12">
      <c r="A4775" t="s">
        <v>10</v>
      </c>
      <c r="B4775" t="s">
        <v>11</v>
      </c>
      <c r="C4775" t="s">
        <v>322</v>
      </c>
      <c r="D4775" t="s">
        <v>50</v>
      </c>
      <c r="E4775" t="s">
        <v>15</v>
      </c>
      <c r="F4775" t="s">
        <v>51</v>
      </c>
      <c r="G4775" t="s">
        <v>52</v>
      </c>
      <c r="H4775" s="1">
        <v>2019</v>
      </c>
      <c r="I4775" s="2">
        <v>11155</v>
      </c>
      <c r="J4775" s="3">
        <v>11433</v>
      </c>
      <c r="K4775">
        <f>Table1[[#This Row],[Total Revenue + Open]]/Table1[[#This Row],[Qty]]</f>
        <v>1.0249215598386374</v>
      </c>
      <c r="L4775">
        <f>Table1[[#This Row],[Qty]]/Table1[[#This Row],[Total Revenue + Open]]</f>
        <v>0.97568442228636398</v>
      </c>
    </row>
    <row r="4776" spans="1:12">
      <c r="A4776" t="s">
        <v>10</v>
      </c>
      <c r="B4776" t="s">
        <v>11</v>
      </c>
      <c r="C4776" t="s">
        <v>322</v>
      </c>
      <c r="D4776" t="s">
        <v>50</v>
      </c>
      <c r="E4776" t="s">
        <v>15</v>
      </c>
      <c r="F4776" t="s">
        <v>51</v>
      </c>
      <c r="G4776" t="s">
        <v>52</v>
      </c>
      <c r="H4776" s="1">
        <v>2019</v>
      </c>
      <c r="I4776" s="2">
        <v>3720</v>
      </c>
      <c r="J4776" s="3">
        <v>3811</v>
      </c>
      <c r="K4776">
        <f>Table1[[#This Row],[Total Revenue + Open]]/Table1[[#This Row],[Qty]]</f>
        <v>1.0244623655913978</v>
      </c>
      <c r="L4776">
        <f>Table1[[#This Row],[Qty]]/Table1[[#This Row],[Total Revenue + Open]]</f>
        <v>0.97612175282078195</v>
      </c>
    </row>
    <row r="4777" spans="1:12">
      <c r="A4777" t="s">
        <v>10</v>
      </c>
      <c r="B4777" t="s">
        <v>11</v>
      </c>
      <c r="C4777" t="s">
        <v>322</v>
      </c>
      <c r="D4777" t="s">
        <v>50</v>
      </c>
      <c r="E4777" t="s">
        <v>15</v>
      </c>
      <c r="F4777" t="s">
        <v>51</v>
      </c>
      <c r="G4777" t="s">
        <v>52</v>
      </c>
      <c r="H4777" s="1">
        <v>2019</v>
      </c>
      <c r="I4777" s="2">
        <v>4275</v>
      </c>
      <c r="J4777" s="3">
        <v>4377.5</v>
      </c>
      <c r="K4777">
        <f>Table1[[#This Row],[Total Revenue + Open]]/Table1[[#This Row],[Qty]]</f>
        <v>1.0239766081871344</v>
      </c>
      <c r="L4777">
        <f>Table1[[#This Row],[Qty]]/Table1[[#This Row],[Total Revenue + Open]]</f>
        <v>0.97658480868075381</v>
      </c>
    </row>
    <row r="4778" spans="1:12">
      <c r="A4778" t="s">
        <v>10</v>
      </c>
      <c r="B4778" t="s">
        <v>11</v>
      </c>
      <c r="C4778" t="s">
        <v>322</v>
      </c>
      <c r="D4778" t="s">
        <v>50</v>
      </c>
      <c r="E4778" t="s">
        <v>15</v>
      </c>
      <c r="F4778" t="s">
        <v>51</v>
      </c>
      <c r="G4778" t="s">
        <v>52</v>
      </c>
      <c r="H4778" s="1">
        <v>2019</v>
      </c>
      <c r="I4778" s="2">
        <v>2815</v>
      </c>
      <c r="J4778" s="3">
        <v>2884</v>
      </c>
      <c r="K4778">
        <f>Table1[[#This Row],[Total Revenue + Open]]/Table1[[#This Row],[Qty]]</f>
        <v>1.0245115452930729</v>
      </c>
      <c r="L4778">
        <f>Table1[[#This Row],[Qty]]/Table1[[#This Row],[Total Revenue + Open]]</f>
        <v>0.97607489597780861</v>
      </c>
    </row>
    <row r="4779" spans="1:12">
      <c r="A4779" t="s">
        <v>10</v>
      </c>
      <c r="B4779" t="s">
        <v>11</v>
      </c>
      <c r="C4779" t="s">
        <v>322</v>
      </c>
      <c r="D4779" t="s">
        <v>50</v>
      </c>
      <c r="E4779" t="s">
        <v>15</v>
      </c>
      <c r="F4779" t="s">
        <v>51</v>
      </c>
      <c r="G4779" t="s">
        <v>52</v>
      </c>
      <c r="H4779" s="1">
        <v>2019</v>
      </c>
      <c r="I4779" s="2">
        <v>2915</v>
      </c>
      <c r="J4779" s="3">
        <v>2987</v>
      </c>
      <c r="K4779">
        <f>Table1[[#This Row],[Total Revenue + Open]]/Table1[[#This Row],[Qty]]</f>
        <v>1.0246998284734135</v>
      </c>
      <c r="L4779">
        <f>Table1[[#This Row],[Qty]]/Table1[[#This Row],[Total Revenue + Open]]</f>
        <v>0.97589554737194506</v>
      </c>
    </row>
    <row r="4780" spans="1:12">
      <c r="A4780" t="s">
        <v>10</v>
      </c>
      <c r="B4780" t="s">
        <v>11</v>
      </c>
      <c r="C4780" t="s">
        <v>322</v>
      </c>
      <c r="D4780" t="s">
        <v>50</v>
      </c>
      <c r="E4780" t="s">
        <v>15</v>
      </c>
      <c r="F4780" t="s">
        <v>51</v>
      </c>
      <c r="G4780" t="s">
        <v>52</v>
      </c>
      <c r="H4780" s="1">
        <v>2020</v>
      </c>
      <c r="I4780" s="2">
        <v>900</v>
      </c>
      <c r="J4780" s="3">
        <v>1026</v>
      </c>
      <c r="K4780">
        <f>Table1[[#This Row],[Total Revenue + Open]]/Table1[[#This Row],[Qty]]</f>
        <v>1.1399999999999999</v>
      </c>
      <c r="L4780">
        <f>Table1[[#This Row],[Qty]]/Table1[[#This Row],[Total Revenue + Open]]</f>
        <v>0.8771929824561403</v>
      </c>
    </row>
    <row r="4781" spans="1:12">
      <c r="A4781" t="s">
        <v>10</v>
      </c>
      <c r="B4781" t="s">
        <v>11</v>
      </c>
      <c r="C4781" t="s">
        <v>322</v>
      </c>
      <c r="D4781" t="s">
        <v>50</v>
      </c>
      <c r="E4781" t="s">
        <v>15</v>
      </c>
      <c r="F4781" t="s">
        <v>51</v>
      </c>
      <c r="G4781" t="s">
        <v>52</v>
      </c>
      <c r="H4781" s="1">
        <v>2019</v>
      </c>
      <c r="I4781" s="2">
        <v>1110</v>
      </c>
      <c r="J4781" s="3">
        <v>1133</v>
      </c>
      <c r="K4781">
        <f>Table1[[#This Row],[Total Revenue + Open]]/Table1[[#This Row],[Qty]]</f>
        <v>1.0207207207207207</v>
      </c>
      <c r="L4781">
        <f>Table1[[#This Row],[Qty]]/Table1[[#This Row],[Total Revenue + Open]]</f>
        <v>0.97969991173874671</v>
      </c>
    </row>
    <row r="4782" spans="1:12">
      <c r="A4782" t="s">
        <v>10</v>
      </c>
      <c r="B4782" t="s">
        <v>11</v>
      </c>
      <c r="C4782" t="s">
        <v>322</v>
      </c>
      <c r="D4782" t="s">
        <v>50</v>
      </c>
      <c r="E4782" t="s">
        <v>15</v>
      </c>
      <c r="F4782" t="s">
        <v>51</v>
      </c>
      <c r="G4782" t="s">
        <v>52</v>
      </c>
      <c r="H4782" s="1">
        <v>2019</v>
      </c>
      <c r="I4782" s="2">
        <v>24375</v>
      </c>
      <c r="J4782" s="3">
        <v>24977.5</v>
      </c>
      <c r="K4782">
        <f>Table1[[#This Row],[Total Revenue + Open]]/Table1[[#This Row],[Qty]]</f>
        <v>1.0247179487179487</v>
      </c>
      <c r="L4782">
        <f>Table1[[#This Row],[Qty]]/Table1[[#This Row],[Total Revenue + Open]]</f>
        <v>0.97587829046141528</v>
      </c>
    </row>
    <row r="4783" spans="1:12">
      <c r="A4783" t="s">
        <v>10</v>
      </c>
      <c r="B4783" t="s">
        <v>11</v>
      </c>
      <c r="C4783" t="s">
        <v>322</v>
      </c>
      <c r="D4783" t="s">
        <v>50</v>
      </c>
      <c r="E4783" t="s">
        <v>15</v>
      </c>
      <c r="F4783" t="s">
        <v>51</v>
      </c>
      <c r="G4783" t="s">
        <v>52</v>
      </c>
      <c r="H4783" s="1">
        <v>2019</v>
      </c>
      <c r="I4783" s="2">
        <v>13320</v>
      </c>
      <c r="J4783" s="3">
        <v>13647.5</v>
      </c>
      <c r="K4783">
        <f>Table1[[#This Row],[Total Revenue + Open]]/Table1[[#This Row],[Qty]]</f>
        <v>1.024587087087087</v>
      </c>
      <c r="L4783">
        <f>Table1[[#This Row],[Qty]]/Table1[[#This Row],[Total Revenue + Open]]</f>
        <v>0.97600293093973256</v>
      </c>
    </row>
    <row r="4784" spans="1:12">
      <c r="A4784" t="s">
        <v>10</v>
      </c>
      <c r="B4784" t="s">
        <v>11</v>
      </c>
      <c r="C4784" t="s">
        <v>322</v>
      </c>
      <c r="D4784" t="s">
        <v>50</v>
      </c>
      <c r="E4784" t="s">
        <v>15</v>
      </c>
      <c r="F4784" t="s">
        <v>51</v>
      </c>
      <c r="G4784" t="s">
        <v>53</v>
      </c>
      <c r="H4784" s="1">
        <v>2019</v>
      </c>
      <c r="I4784" s="2">
        <v>27090</v>
      </c>
      <c r="J4784" s="3">
        <v>27758.5</v>
      </c>
      <c r="K4784">
        <f>Table1[[#This Row],[Total Revenue + Open]]/Table1[[#This Row],[Qty]]</f>
        <v>1.0246770025839793</v>
      </c>
      <c r="L4784">
        <f>Table1[[#This Row],[Qty]]/Table1[[#This Row],[Total Revenue + Open]]</f>
        <v>0.97591728659689825</v>
      </c>
    </row>
    <row r="4785" spans="1:12">
      <c r="A4785" t="s">
        <v>10</v>
      </c>
      <c r="B4785" t="s">
        <v>11</v>
      </c>
      <c r="C4785" t="s">
        <v>322</v>
      </c>
      <c r="D4785" t="s">
        <v>50</v>
      </c>
      <c r="E4785" t="s">
        <v>15</v>
      </c>
      <c r="F4785" t="s">
        <v>51</v>
      </c>
      <c r="G4785" t="s">
        <v>53</v>
      </c>
      <c r="H4785" s="1">
        <v>2019</v>
      </c>
      <c r="I4785" s="2">
        <v>11155</v>
      </c>
      <c r="J4785" s="3">
        <v>11433</v>
      </c>
      <c r="K4785">
        <f>Table1[[#This Row],[Total Revenue + Open]]/Table1[[#This Row],[Qty]]</f>
        <v>1.0249215598386374</v>
      </c>
      <c r="L4785">
        <f>Table1[[#This Row],[Qty]]/Table1[[#This Row],[Total Revenue + Open]]</f>
        <v>0.97568442228636398</v>
      </c>
    </row>
    <row r="4786" spans="1:12">
      <c r="A4786" t="s">
        <v>10</v>
      </c>
      <c r="B4786" t="s">
        <v>11</v>
      </c>
      <c r="C4786" t="s">
        <v>322</v>
      </c>
      <c r="D4786" t="s">
        <v>50</v>
      </c>
      <c r="E4786" t="s">
        <v>15</v>
      </c>
      <c r="F4786" t="s">
        <v>51</v>
      </c>
      <c r="G4786" t="s">
        <v>53</v>
      </c>
      <c r="H4786" s="1">
        <v>2019</v>
      </c>
      <c r="I4786" s="2">
        <v>3720</v>
      </c>
      <c r="J4786" s="3">
        <v>3811</v>
      </c>
      <c r="K4786">
        <f>Table1[[#This Row],[Total Revenue + Open]]/Table1[[#This Row],[Qty]]</f>
        <v>1.0244623655913978</v>
      </c>
      <c r="L4786">
        <f>Table1[[#This Row],[Qty]]/Table1[[#This Row],[Total Revenue + Open]]</f>
        <v>0.97612175282078195</v>
      </c>
    </row>
    <row r="4787" spans="1:12">
      <c r="A4787" t="s">
        <v>10</v>
      </c>
      <c r="B4787" t="s">
        <v>11</v>
      </c>
      <c r="C4787" t="s">
        <v>322</v>
      </c>
      <c r="D4787" t="s">
        <v>50</v>
      </c>
      <c r="E4787" t="s">
        <v>15</v>
      </c>
      <c r="F4787" t="s">
        <v>51</v>
      </c>
      <c r="G4787" t="s">
        <v>53</v>
      </c>
      <c r="H4787" s="1">
        <v>2019</v>
      </c>
      <c r="I4787" s="2">
        <v>4275</v>
      </c>
      <c r="J4787" s="3">
        <v>4377.5</v>
      </c>
      <c r="K4787">
        <f>Table1[[#This Row],[Total Revenue + Open]]/Table1[[#This Row],[Qty]]</f>
        <v>1.0239766081871344</v>
      </c>
      <c r="L4787">
        <f>Table1[[#This Row],[Qty]]/Table1[[#This Row],[Total Revenue + Open]]</f>
        <v>0.97658480868075381</v>
      </c>
    </row>
    <row r="4788" spans="1:12">
      <c r="A4788" t="s">
        <v>10</v>
      </c>
      <c r="B4788" t="s">
        <v>11</v>
      </c>
      <c r="C4788" t="s">
        <v>322</v>
      </c>
      <c r="D4788" t="s">
        <v>50</v>
      </c>
      <c r="E4788" t="s">
        <v>15</v>
      </c>
      <c r="F4788" t="s">
        <v>51</v>
      </c>
      <c r="G4788" t="s">
        <v>53</v>
      </c>
      <c r="H4788" s="1">
        <v>2019</v>
      </c>
      <c r="I4788" s="2">
        <v>24375</v>
      </c>
      <c r="J4788" s="3">
        <v>24977.5</v>
      </c>
      <c r="K4788">
        <f>Table1[[#This Row],[Total Revenue + Open]]/Table1[[#This Row],[Qty]]</f>
        <v>1.0247179487179487</v>
      </c>
      <c r="L4788">
        <f>Table1[[#This Row],[Qty]]/Table1[[#This Row],[Total Revenue + Open]]</f>
        <v>0.97587829046141528</v>
      </c>
    </row>
    <row r="4789" spans="1:12">
      <c r="A4789" t="s">
        <v>10</v>
      </c>
      <c r="B4789" t="s">
        <v>11</v>
      </c>
      <c r="C4789" t="s">
        <v>322</v>
      </c>
      <c r="D4789" t="s">
        <v>50</v>
      </c>
      <c r="E4789" t="s">
        <v>15</v>
      </c>
      <c r="F4789" t="s">
        <v>51</v>
      </c>
      <c r="G4789" t="s">
        <v>53</v>
      </c>
      <c r="H4789" s="1">
        <v>2019</v>
      </c>
      <c r="I4789" s="2">
        <v>13320</v>
      </c>
      <c r="J4789" s="3">
        <v>13647.5</v>
      </c>
      <c r="K4789">
        <f>Table1[[#This Row],[Total Revenue + Open]]/Table1[[#This Row],[Qty]]</f>
        <v>1.024587087087087</v>
      </c>
      <c r="L4789">
        <f>Table1[[#This Row],[Qty]]/Table1[[#This Row],[Total Revenue + Open]]</f>
        <v>0.97600293093973256</v>
      </c>
    </row>
    <row r="4790" spans="1:12">
      <c r="A4790" t="s">
        <v>10</v>
      </c>
      <c r="B4790" t="s">
        <v>11</v>
      </c>
      <c r="C4790" t="s">
        <v>322</v>
      </c>
      <c r="D4790" t="s">
        <v>50</v>
      </c>
      <c r="E4790" t="s">
        <v>15</v>
      </c>
      <c r="F4790" t="s">
        <v>194</v>
      </c>
      <c r="G4790" t="s">
        <v>195</v>
      </c>
      <c r="H4790" s="1">
        <v>2020</v>
      </c>
      <c r="I4790" s="2">
        <v>100</v>
      </c>
      <c r="J4790" s="3">
        <v>227</v>
      </c>
      <c r="K4790">
        <f>Table1[[#This Row],[Total Revenue + Open]]/Table1[[#This Row],[Qty]]</f>
        <v>2.27</v>
      </c>
      <c r="L4790">
        <f>Table1[[#This Row],[Qty]]/Table1[[#This Row],[Total Revenue + Open]]</f>
        <v>0.44052863436123346</v>
      </c>
    </row>
    <row r="4791" spans="1:12">
      <c r="A4791" t="s">
        <v>10</v>
      </c>
      <c r="B4791" t="s">
        <v>11</v>
      </c>
      <c r="C4791" t="s">
        <v>322</v>
      </c>
      <c r="D4791" t="s">
        <v>50</v>
      </c>
      <c r="E4791" t="s">
        <v>15</v>
      </c>
      <c r="F4791" t="s">
        <v>194</v>
      </c>
      <c r="G4791" t="s">
        <v>195</v>
      </c>
      <c r="H4791" s="1">
        <v>2020</v>
      </c>
      <c r="I4791" s="2">
        <v>800</v>
      </c>
      <c r="J4791" s="3">
        <v>1800</v>
      </c>
      <c r="K4791">
        <f>Table1[[#This Row],[Total Revenue + Open]]/Table1[[#This Row],[Qty]]</f>
        <v>2.25</v>
      </c>
      <c r="L4791">
        <f>Table1[[#This Row],[Qty]]/Table1[[#This Row],[Total Revenue + Open]]</f>
        <v>0.44444444444444442</v>
      </c>
    </row>
    <row r="4792" spans="1:12">
      <c r="A4792" t="s">
        <v>10</v>
      </c>
      <c r="B4792" t="s">
        <v>11</v>
      </c>
      <c r="C4792" t="s">
        <v>322</v>
      </c>
      <c r="D4792" t="s">
        <v>50</v>
      </c>
      <c r="E4792" t="s">
        <v>15</v>
      </c>
      <c r="F4792" t="s">
        <v>194</v>
      </c>
      <c r="G4792" t="s">
        <v>196</v>
      </c>
      <c r="H4792" s="1">
        <v>2020</v>
      </c>
      <c r="I4792" s="2">
        <v>100</v>
      </c>
      <c r="J4792" s="3">
        <v>227</v>
      </c>
      <c r="K4792">
        <f>Table1[[#This Row],[Total Revenue + Open]]/Table1[[#This Row],[Qty]]</f>
        <v>2.27</v>
      </c>
      <c r="L4792">
        <f>Table1[[#This Row],[Qty]]/Table1[[#This Row],[Total Revenue + Open]]</f>
        <v>0.44052863436123346</v>
      </c>
    </row>
    <row r="4793" spans="1:12">
      <c r="A4793" t="s">
        <v>10</v>
      </c>
      <c r="B4793" t="s">
        <v>11</v>
      </c>
      <c r="C4793" t="s">
        <v>322</v>
      </c>
      <c r="D4793" t="s">
        <v>50</v>
      </c>
      <c r="E4793" t="s">
        <v>15</v>
      </c>
      <c r="F4793" t="s">
        <v>194</v>
      </c>
      <c r="G4793" t="s">
        <v>196</v>
      </c>
      <c r="H4793" s="1">
        <v>2020</v>
      </c>
      <c r="I4793" s="2">
        <v>800</v>
      </c>
      <c r="J4793" s="3">
        <v>1800</v>
      </c>
      <c r="K4793">
        <f>Table1[[#This Row],[Total Revenue + Open]]/Table1[[#This Row],[Qty]]</f>
        <v>2.25</v>
      </c>
      <c r="L4793">
        <f>Table1[[#This Row],[Qty]]/Table1[[#This Row],[Total Revenue + Open]]</f>
        <v>0.44444444444444442</v>
      </c>
    </row>
    <row r="4794" spans="1:12">
      <c r="A4794" t="s">
        <v>10</v>
      </c>
      <c r="B4794" t="s">
        <v>11</v>
      </c>
      <c r="C4794" t="s">
        <v>322</v>
      </c>
      <c r="D4794" t="s">
        <v>102</v>
      </c>
      <c r="E4794" t="s">
        <v>15</v>
      </c>
      <c r="F4794" t="s">
        <v>77</v>
      </c>
      <c r="G4794" t="s">
        <v>78</v>
      </c>
      <c r="H4794" s="1">
        <v>2018</v>
      </c>
      <c r="I4794" s="2">
        <v>17920</v>
      </c>
      <c r="J4794" s="3">
        <v>21390</v>
      </c>
      <c r="K4794">
        <f>Table1[[#This Row],[Total Revenue + Open]]/Table1[[#This Row],[Qty]]</f>
        <v>1.1936383928571428</v>
      </c>
      <c r="L4794">
        <f>Table1[[#This Row],[Qty]]/Table1[[#This Row],[Total Revenue + Open]]</f>
        <v>0.8377746610565685</v>
      </c>
    </row>
    <row r="4795" spans="1:12">
      <c r="A4795" t="s">
        <v>10</v>
      </c>
      <c r="B4795" t="s">
        <v>11</v>
      </c>
      <c r="C4795" t="s">
        <v>322</v>
      </c>
      <c r="D4795" t="s">
        <v>102</v>
      </c>
      <c r="E4795" t="s">
        <v>15</v>
      </c>
      <c r="F4795" t="s">
        <v>77</v>
      </c>
      <c r="G4795" t="s">
        <v>78</v>
      </c>
      <c r="H4795" s="1">
        <v>2018</v>
      </c>
      <c r="I4795" s="2">
        <v>1200</v>
      </c>
      <c r="J4795" s="3">
        <v>1440</v>
      </c>
      <c r="K4795">
        <f>Table1[[#This Row],[Total Revenue + Open]]/Table1[[#This Row],[Qty]]</f>
        <v>1.2</v>
      </c>
      <c r="L4795">
        <f>Table1[[#This Row],[Qty]]/Table1[[#This Row],[Total Revenue + Open]]</f>
        <v>0.83333333333333337</v>
      </c>
    </row>
    <row r="4796" spans="1:12">
      <c r="A4796" t="s">
        <v>10</v>
      </c>
      <c r="B4796" t="s">
        <v>11</v>
      </c>
      <c r="C4796" t="s">
        <v>322</v>
      </c>
      <c r="D4796" t="s">
        <v>102</v>
      </c>
      <c r="E4796" t="s">
        <v>15</v>
      </c>
      <c r="F4796" t="s">
        <v>77</v>
      </c>
      <c r="G4796" t="s">
        <v>78</v>
      </c>
      <c r="H4796" s="1">
        <v>2019</v>
      </c>
      <c r="I4796" s="2">
        <v>950</v>
      </c>
      <c r="J4796" s="3">
        <v>1140</v>
      </c>
      <c r="K4796">
        <f>Table1[[#This Row],[Total Revenue + Open]]/Table1[[#This Row],[Qty]]</f>
        <v>1.2</v>
      </c>
      <c r="L4796">
        <f>Table1[[#This Row],[Qty]]/Table1[[#This Row],[Total Revenue + Open]]</f>
        <v>0.83333333333333337</v>
      </c>
    </row>
    <row r="4797" spans="1:12">
      <c r="A4797" t="s">
        <v>10</v>
      </c>
      <c r="B4797" t="s">
        <v>11</v>
      </c>
      <c r="C4797" t="s">
        <v>322</v>
      </c>
      <c r="D4797" t="s">
        <v>102</v>
      </c>
      <c r="E4797" t="s">
        <v>15</v>
      </c>
      <c r="F4797" t="s">
        <v>77</v>
      </c>
      <c r="G4797" t="s">
        <v>78</v>
      </c>
      <c r="H4797" s="1">
        <v>2019</v>
      </c>
      <c r="I4797" s="2">
        <v>3320</v>
      </c>
      <c r="J4797" s="3">
        <v>3960</v>
      </c>
      <c r="K4797">
        <f>Table1[[#This Row],[Total Revenue + Open]]/Table1[[#This Row],[Qty]]</f>
        <v>1.1927710843373494</v>
      </c>
      <c r="L4797">
        <f>Table1[[#This Row],[Qty]]/Table1[[#This Row],[Total Revenue + Open]]</f>
        <v>0.83838383838383834</v>
      </c>
    </row>
    <row r="4798" spans="1:12">
      <c r="A4798" t="s">
        <v>10</v>
      </c>
      <c r="B4798" t="s">
        <v>11</v>
      </c>
      <c r="C4798" t="s">
        <v>322</v>
      </c>
      <c r="D4798" t="s">
        <v>102</v>
      </c>
      <c r="E4798" t="s">
        <v>15</v>
      </c>
      <c r="F4798" t="s">
        <v>77</v>
      </c>
      <c r="G4798" t="s">
        <v>78</v>
      </c>
      <c r="H4798" s="1">
        <v>2019</v>
      </c>
      <c r="I4798" s="2">
        <v>1310</v>
      </c>
      <c r="J4798" s="3">
        <v>1001</v>
      </c>
      <c r="K4798">
        <f>Table1[[#This Row],[Total Revenue + Open]]/Table1[[#This Row],[Qty]]</f>
        <v>0.76412213740458013</v>
      </c>
      <c r="L4798">
        <f>Table1[[#This Row],[Qty]]/Table1[[#This Row],[Total Revenue + Open]]</f>
        <v>1.3086913086913088</v>
      </c>
    </row>
    <row r="4799" spans="1:12">
      <c r="A4799" t="s">
        <v>10</v>
      </c>
      <c r="B4799" t="s">
        <v>11</v>
      </c>
      <c r="C4799" t="s">
        <v>322</v>
      </c>
      <c r="D4799" t="s">
        <v>102</v>
      </c>
      <c r="E4799" t="s">
        <v>15</v>
      </c>
      <c r="F4799" t="s">
        <v>77</v>
      </c>
      <c r="G4799" t="s">
        <v>78</v>
      </c>
      <c r="H4799" s="1">
        <v>2019</v>
      </c>
      <c r="I4799" s="2">
        <v>700</v>
      </c>
      <c r="J4799" s="3">
        <v>539</v>
      </c>
      <c r="K4799">
        <f>Table1[[#This Row],[Total Revenue + Open]]/Table1[[#This Row],[Qty]]</f>
        <v>0.77</v>
      </c>
      <c r="L4799">
        <f>Table1[[#This Row],[Qty]]/Table1[[#This Row],[Total Revenue + Open]]</f>
        <v>1.2987012987012987</v>
      </c>
    </row>
    <row r="4800" spans="1:12">
      <c r="A4800" t="s">
        <v>10</v>
      </c>
      <c r="B4800" t="s">
        <v>11</v>
      </c>
      <c r="C4800" t="s">
        <v>322</v>
      </c>
      <c r="D4800" t="s">
        <v>102</v>
      </c>
      <c r="E4800" t="s">
        <v>15</v>
      </c>
      <c r="F4800" t="s">
        <v>77</v>
      </c>
      <c r="G4800" t="s">
        <v>78</v>
      </c>
      <c r="H4800" s="1">
        <v>2019</v>
      </c>
      <c r="I4800" s="2">
        <v>1960</v>
      </c>
      <c r="J4800" s="3">
        <v>1501.5</v>
      </c>
      <c r="K4800">
        <f>Table1[[#This Row],[Total Revenue + Open]]/Table1[[#This Row],[Qty]]</f>
        <v>0.76607142857142863</v>
      </c>
      <c r="L4800">
        <f>Table1[[#This Row],[Qty]]/Table1[[#This Row],[Total Revenue + Open]]</f>
        <v>1.3053613053613053</v>
      </c>
    </row>
    <row r="4801" spans="1:12">
      <c r="A4801" t="s">
        <v>10</v>
      </c>
      <c r="B4801" t="s">
        <v>11</v>
      </c>
      <c r="C4801" t="s">
        <v>322</v>
      </c>
      <c r="D4801" t="s">
        <v>102</v>
      </c>
      <c r="E4801" t="s">
        <v>15</v>
      </c>
      <c r="F4801" t="s">
        <v>77</v>
      </c>
      <c r="G4801" t="s">
        <v>79</v>
      </c>
      <c r="H4801" s="1">
        <v>2019</v>
      </c>
      <c r="I4801" s="2">
        <v>1960</v>
      </c>
      <c r="J4801" s="3">
        <v>1501.5</v>
      </c>
      <c r="K4801">
        <f>Table1[[#This Row],[Total Revenue + Open]]/Table1[[#This Row],[Qty]]</f>
        <v>0.76607142857142863</v>
      </c>
      <c r="L4801">
        <f>Table1[[#This Row],[Qty]]/Table1[[#This Row],[Total Revenue + Open]]</f>
        <v>1.3053613053613053</v>
      </c>
    </row>
    <row r="4802" spans="1:12">
      <c r="A4802" t="s">
        <v>10</v>
      </c>
      <c r="B4802" t="s">
        <v>11</v>
      </c>
      <c r="C4802" t="s">
        <v>322</v>
      </c>
      <c r="D4802" t="s">
        <v>102</v>
      </c>
      <c r="E4802" t="s">
        <v>15</v>
      </c>
      <c r="F4802" t="s">
        <v>77</v>
      </c>
      <c r="G4802" t="s">
        <v>79</v>
      </c>
      <c r="H4802" s="1">
        <v>2019</v>
      </c>
      <c r="I4802" s="2">
        <v>700</v>
      </c>
      <c r="J4802" s="3">
        <v>539</v>
      </c>
      <c r="K4802">
        <f>Table1[[#This Row],[Total Revenue + Open]]/Table1[[#This Row],[Qty]]</f>
        <v>0.77</v>
      </c>
      <c r="L4802">
        <f>Table1[[#This Row],[Qty]]/Table1[[#This Row],[Total Revenue + Open]]</f>
        <v>1.2987012987012987</v>
      </c>
    </row>
    <row r="4803" spans="1:12">
      <c r="A4803" t="s">
        <v>10</v>
      </c>
      <c r="B4803" t="s">
        <v>11</v>
      </c>
      <c r="C4803" t="s">
        <v>322</v>
      </c>
      <c r="D4803" t="s">
        <v>102</v>
      </c>
      <c r="E4803" t="s">
        <v>15</v>
      </c>
      <c r="F4803" t="s">
        <v>77</v>
      </c>
      <c r="G4803" t="s">
        <v>79</v>
      </c>
      <c r="H4803" s="1">
        <v>2019</v>
      </c>
      <c r="I4803" s="2">
        <v>1310</v>
      </c>
      <c r="J4803" s="3">
        <v>1001</v>
      </c>
      <c r="K4803">
        <f>Table1[[#This Row],[Total Revenue + Open]]/Table1[[#This Row],[Qty]]</f>
        <v>0.76412213740458013</v>
      </c>
      <c r="L4803">
        <f>Table1[[#This Row],[Qty]]/Table1[[#This Row],[Total Revenue + Open]]</f>
        <v>1.3086913086913088</v>
      </c>
    </row>
    <row r="4804" spans="1:12">
      <c r="A4804" t="s">
        <v>10</v>
      </c>
      <c r="B4804" t="s">
        <v>11</v>
      </c>
      <c r="C4804" t="s">
        <v>322</v>
      </c>
      <c r="D4804" t="s">
        <v>102</v>
      </c>
      <c r="E4804" t="s">
        <v>15</v>
      </c>
      <c r="F4804" t="s">
        <v>77</v>
      </c>
      <c r="G4804" t="s">
        <v>79</v>
      </c>
      <c r="H4804" s="1">
        <v>2019</v>
      </c>
      <c r="I4804" s="2">
        <v>550</v>
      </c>
      <c r="J4804" s="3">
        <v>423.5</v>
      </c>
      <c r="K4804">
        <f>Table1[[#This Row],[Total Revenue + Open]]/Table1[[#This Row],[Qty]]</f>
        <v>0.77</v>
      </c>
      <c r="L4804">
        <f>Table1[[#This Row],[Qty]]/Table1[[#This Row],[Total Revenue + Open]]</f>
        <v>1.2987012987012987</v>
      </c>
    </row>
    <row r="4805" spans="1:12">
      <c r="A4805" t="s">
        <v>10</v>
      </c>
      <c r="B4805" t="s">
        <v>11</v>
      </c>
      <c r="C4805" t="s">
        <v>322</v>
      </c>
      <c r="D4805" t="s">
        <v>102</v>
      </c>
      <c r="E4805" t="s">
        <v>15</v>
      </c>
      <c r="F4805" t="s">
        <v>77</v>
      </c>
      <c r="G4805" t="s">
        <v>79</v>
      </c>
      <c r="H4805" s="1">
        <v>2019</v>
      </c>
      <c r="I4805" s="2">
        <v>550</v>
      </c>
      <c r="J4805" s="3">
        <v>423.5</v>
      </c>
      <c r="K4805">
        <f>Table1[[#This Row],[Total Revenue + Open]]/Table1[[#This Row],[Qty]]</f>
        <v>0.77</v>
      </c>
      <c r="L4805">
        <f>Table1[[#This Row],[Qty]]/Table1[[#This Row],[Total Revenue + Open]]</f>
        <v>1.2987012987012987</v>
      </c>
    </row>
    <row r="4806" spans="1:12">
      <c r="A4806" t="s">
        <v>10</v>
      </c>
      <c r="B4806" t="s">
        <v>11</v>
      </c>
      <c r="C4806" t="s">
        <v>322</v>
      </c>
      <c r="D4806" t="s">
        <v>102</v>
      </c>
      <c r="E4806" t="s">
        <v>15</v>
      </c>
      <c r="F4806" t="s">
        <v>77</v>
      </c>
      <c r="G4806" t="s">
        <v>79</v>
      </c>
      <c r="H4806" s="1">
        <v>2020</v>
      </c>
      <c r="I4806" s="2">
        <v>13425</v>
      </c>
      <c r="J4806" s="3">
        <v>10279.5</v>
      </c>
      <c r="K4806">
        <f>Table1[[#This Row],[Total Revenue + Open]]/Table1[[#This Row],[Qty]]</f>
        <v>0.76569832402234639</v>
      </c>
      <c r="L4806">
        <f>Table1[[#This Row],[Qty]]/Table1[[#This Row],[Total Revenue + Open]]</f>
        <v>1.3059973734131038</v>
      </c>
    </row>
    <row r="4807" spans="1:12">
      <c r="A4807" t="s">
        <v>10</v>
      </c>
      <c r="B4807" t="s">
        <v>11</v>
      </c>
      <c r="C4807" t="s">
        <v>322</v>
      </c>
      <c r="D4807" t="s">
        <v>102</v>
      </c>
      <c r="E4807" t="s">
        <v>15</v>
      </c>
      <c r="F4807" t="s">
        <v>77</v>
      </c>
      <c r="G4807" t="s">
        <v>79</v>
      </c>
      <c r="H4807" s="1">
        <v>2020</v>
      </c>
      <c r="I4807" s="2">
        <v>950</v>
      </c>
      <c r="J4807" s="3">
        <v>731.5</v>
      </c>
      <c r="K4807">
        <f>Table1[[#This Row],[Total Revenue + Open]]/Table1[[#This Row],[Qty]]</f>
        <v>0.77</v>
      </c>
      <c r="L4807">
        <f>Table1[[#This Row],[Qty]]/Table1[[#This Row],[Total Revenue + Open]]</f>
        <v>1.2987012987012987</v>
      </c>
    </row>
    <row r="4808" spans="1:12">
      <c r="A4808" t="s">
        <v>10</v>
      </c>
      <c r="B4808" t="s">
        <v>11</v>
      </c>
      <c r="C4808" t="s">
        <v>322</v>
      </c>
      <c r="D4808" t="s">
        <v>102</v>
      </c>
      <c r="E4808" t="s">
        <v>15</v>
      </c>
      <c r="F4808" t="s">
        <v>77</v>
      </c>
      <c r="G4808" t="s">
        <v>79</v>
      </c>
      <c r="H4808" s="1">
        <v>2020</v>
      </c>
      <c r="I4808" s="2">
        <v>400</v>
      </c>
      <c r="J4808" s="3">
        <v>308</v>
      </c>
      <c r="K4808">
        <f>Table1[[#This Row],[Total Revenue + Open]]/Table1[[#This Row],[Qty]]</f>
        <v>0.77</v>
      </c>
      <c r="L4808">
        <f>Table1[[#This Row],[Qty]]/Table1[[#This Row],[Total Revenue + Open]]</f>
        <v>1.2987012987012987</v>
      </c>
    </row>
    <row r="4809" spans="1:12">
      <c r="A4809" t="s">
        <v>10</v>
      </c>
      <c r="B4809" t="s">
        <v>11</v>
      </c>
      <c r="C4809" t="s">
        <v>322</v>
      </c>
      <c r="D4809" t="s">
        <v>102</v>
      </c>
      <c r="E4809" t="s">
        <v>15</v>
      </c>
      <c r="F4809" t="s">
        <v>77</v>
      </c>
      <c r="G4809" t="s">
        <v>79</v>
      </c>
      <c r="H4809" s="1">
        <v>2020</v>
      </c>
      <c r="I4809" s="2">
        <v>700</v>
      </c>
      <c r="J4809" s="3">
        <v>539</v>
      </c>
      <c r="K4809">
        <f>Table1[[#This Row],[Total Revenue + Open]]/Table1[[#This Row],[Qty]]</f>
        <v>0.77</v>
      </c>
      <c r="L4809">
        <f>Table1[[#This Row],[Qty]]/Table1[[#This Row],[Total Revenue + Open]]</f>
        <v>1.2987012987012987</v>
      </c>
    </row>
    <row r="4810" spans="1:12">
      <c r="A4810" t="s">
        <v>10</v>
      </c>
      <c r="B4810" t="s">
        <v>11</v>
      </c>
      <c r="C4810" t="s">
        <v>322</v>
      </c>
      <c r="D4810" t="s">
        <v>102</v>
      </c>
      <c r="E4810" t="s">
        <v>15</v>
      </c>
      <c r="F4810" t="s">
        <v>77</v>
      </c>
      <c r="G4810" t="s">
        <v>79</v>
      </c>
      <c r="H4810" s="1">
        <v>2020</v>
      </c>
      <c r="I4810" s="2">
        <v>1860</v>
      </c>
      <c r="J4810" s="3">
        <v>1424.5</v>
      </c>
      <c r="K4810">
        <f>Table1[[#This Row],[Total Revenue + Open]]/Table1[[#This Row],[Qty]]</f>
        <v>0.76586021505376345</v>
      </c>
      <c r="L4810">
        <f>Table1[[#This Row],[Qty]]/Table1[[#This Row],[Total Revenue + Open]]</f>
        <v>1.3057213057213057</v>
      </c>
    </row>
    <row r="4811" spans="1:12">
      <c r="A4811" t="s">
        <v>10</v>
      </c>
      <c r="B4811" t="s">
        <v>11</v>
      </c>
      <c r="C4811" t="s">
        <v>322</v>
      </c>
      <c r="D4811" t="s">
        <v>102</v>
      </c>
      <c r="E4811" t="s">
        <v>15</v>
      </c>
      <c r="F4811" t="s">
        <v>77</v>
      </c>
      <c r="G4811" t="s">
        <v>79</v>
      </c>
      <c r="H4811" s="1">
        <v>2020</v>
      </c>
      <c r="I4811" s="2">
        <v>5285</v>
      </c>
      <c r="J4811" s="3">
        <v>4042.5</v>
      </c>
      <c r="K4811">
        <f>Table1[[#This Row],[Total Revenue + Open]]/Table1[[#This Row],[Qty]]</f>
        <v>0.76490066225165565</v>
      </c>
      <c r="L4811">
        <f>Table1[[#This Row],[Qty]]/Table1[[#This Row],[Total Revenue + Open]]</f>
        <v>1.3073593073593073</v>
      </c>
    </row>
    <row r="4812" spans="1:12">
      <c r="A4812" t="s">
        <v>10</v>
      </c>
      <c r="B4812" t="s">
        <v>11</v>
      </c>
      <c r="C4812" t="s">
        <v>322</v>
      </c>
      <c r="D4812" t="s">
        <v>102</v>
      </c>
      <c r="E4812" t="s">
        <v>15</v>
      </c>
      <c r="F4812" t="s">
        <v>77</v>
      </c>
      <c r="G4812" t="s">
        <v>79</v>
      </c>
      <c r="H4812" s="1">
        <v>2019</v>
      </c>
      <c r="I4812" s="2">
        <v>5380</v>
      </c>
      <c r="J4812" s="3">
        <v>6420</v>
      </c>
      <c r="K4812">
        <f>Table1[[#This Row],[Total Revenue + Open]]/Table1[[#This Row],[Qty]]</f>
        <v>1.1933085501858736</v>
      </c>
      <c r="L4812">
        <f>Table1[[#This Row],[Qty]]/Table1[[#This Row],[Total Revenue + Open]]</f>
        <v>0.838006230529595</v>
      </c>
    </row>
    <row r="4813" spans="1:12">
      <c r="A4813" t="s">
        <v>10</v>
      </c>
      <c r="B4813" t="s">
        <v>11</v>
      </c>
      <c r="C4813" t="s">
        <v>322</v>
      </c>
      <c r="D4813" t="s">
        <v>102</v>
      </c>
      <c r="E4813" t="s">
        <v>15</v>
      </c>
      <c r="F4813" t="s">
        <v>77</v>
      </c>
      <c r="G4813" t="s">
        <v>79</v>
      </c>
      <c r="H4813" s="1">
        <v>2019</v>
      </c>
      <c r="I4813" s="2">
        <v>3970</v>
      </c>
      <c r="J4813" s="3">
        <v>4568</v>
      </c>
      <c r="K4813">
        <f>Table1[[#This Row],[Total Revenue + Open]]/Table1[[#This Row],[Qty]]</f>
        <v>1.1506297229219145</v>
      </c>
      <c r="L4813">
        <f>Table1[[#This Row],[Qty]]/Table1[[#This Row],[Total Revenue + Open]]</f>
        <v>0.86908931698774083</v>
      </c>
    </row>
    <row r="4814" spans="1:12">
      <c r="A4814" t="s">
        <v>10</v>
      </c>
      <c r="B4814" t="s">
        <v>11</v>
      </c>
      <c r="C4814" t="s">
        <v>322</v>
      </c>
      <c r="D4814" t="s">
        <v>102</v>
      </c>
      <c r="E4814" t="s">
        <v>15</v>
      </c>
      <c r="F4814" t="s">
        <v>77</v>
      </c>
      <c r="G4814" t="s">
        <v>79</v>
      </c>
      <c r="H4814" s="1">
        <v>2019</v>
      </c>
      <c r="I4814" s="2">
        <v>5275</v>
      </c>
      <c r="J4814" s="3">
        <v>4042.5</v>
      </c>
      <c r="K4814">
        <f>Table1[[#This Row],[Total Revenue + Open]]/Table1[[#This Row],[Qty]]</f>
        <v>0.76635071090047391</v>
      </c>
      <c r="L4814">
        <f>Table1[[#This Row],[Qty]]/Table1[[#This Row],[Total Revenue + Open]]</f>
        <v>1.3048855905998764</v>
      </c>
    </row>
    <row r="4815" spans="1:12">
      <c r="A4815" t="s">
        <v>10</v>
      </c>
      <c r="B4815" t="s">
        <v>11</v>
      </c>
      <c r="C4815" t="s">
        <v>322</v>
      </c>
      <c r="D4815" t="s">
        <v>102</v>
      </c>
      <c r="E4815" t="s">
        <v>15</v>
      </c>
      <c r="F4815" t="s">
        <v>77</v>
      </c>
      <c r="G4815" t="s">
        <v>79</v>
      </c>
      <c r="H4815" s="1">
        <v>2019</v>
      </c>
      <c r="I4815" s="2">
        <v>2565</v>
      </c>
      <c r="J4815" s="3">
        <v>1963.5</v>
      </c>
      <c r="K4815">
        <f>Table1[[#This Row],[Total Revenue + Open]]/Table1[[#This Row],[Qty]]</f>
        <v>0.76549707602339179</v>
      </c>
      <c r="L4815">
        <f>Table1[[#This Row],[Qty]]/Table1[[#This Row],[Total Revenue + Open]]</f>
        <v>1.3063407181054241</v>
      </c>
    </row>
    <row r="4816" spans="1:12">
      <c r="A4816" t="s">
        <v>10</v>
      </c>
      <c r="B4816" t="s">
        <v>11</v>
      </c>
      <c r="C4816" t="s">
        <v>322</v>
      </c>
      <c r="D4816" t="s">
        <v>102</v>
      </c>
      <c r="E4816" t="s">
        <v>15</v>
      </c>
      <c r="F4816" t="s">
        <v>77</v>
      </c>
      <c r="G4816" t="s">
        <v>79</v>
      </c>
      <c r="H4816" s="1">
        <v>2019</v>
      </c>
      <c r="I4816" s="2">
        <v>2315</v>
      </c>
      <c r="J4816" s="3">
        <v>1771</v>
      </c>
      <c r="K4816">
        <f>Table1[[#This Row],[Total Revenue + Open]]/Table1[[#This Row],[Qty]]</f>
        <v>0.76501079913606906</v>
      </c>
      <c r="L4816">
        <f>Table1[[#This Row],[Qty]]/Table1[[#This Row],[Total Revenue + Open]]</f>
        <v>1.3071710897797855</v>
      </c>
    </row>
    <row r="4817" spans="1:12">
      <c r="A4817" t="s">
        <v>10</v>
      </c>
      <c r="B4817" t="s">
        <v>11</v>
      </c>
      <c r="C4817" t="s">
        <v>322</v>
      </c>
      <c r="D4817" t="s">
        <v>102</v>
      </c>
      <c r="E4817" t="s">
        <v>15</v>
      </c>
      <c r="F4817" t="s">
        <v>77</v>
      </c>
      <c r="G4817" t="s">
        <v>79</v>
      </c>
      <c r="H4817" s="1">
        <v>2019</v>
      </c>
      <c r="I4817" s="2">
        <v>1210</v>
      </c>
      <c r="J4817" s="3">
        <v>924</v>
      </c>
      <c r="K4817">
        <f>Table1[[#This Row],[Total Revenue + Open]]/Table1[[#This Row],[Qty]]</f>
        <v>0.76363636363636367</v>
      </c>
      <c r="L4817">
        <f>Table1[[#This Row],[Qty]]/Table1[[#This Row],[Total Revenue + Open]]</f>
        <v>1.3095238095238095</v>
      </c>
    </row>
    <row r="4818" spans="1:12">
      <c r="A4818" t="s">
        <v>10</v>
      </c>
      <c r="B4818" t="s">
        <v>11</v>
      </c>
      <c r="C4818" t="s">
        <v>322</v>
      </c>
      <c r="D4818" t="s">
        <v>65</v>
      </c>
      <c r="E4818" t="s">
        <v>15</v>
      </c>
      <c r="F4818" t="s">
        <v>31</v>
      </c>
      <c r="G4818" t="s">
        <v>32</v>
      </c>
      <c r="H4818" s="1">
        <v>2019</v>
      </c>
      <c r="I4818" s="2">
        <v>2265</v>
      </c>
      <c r="J4818" s="3">
        <v>5557.5</v>
      </c>
      <c r="K4818">
        <f>Table1[[#This Row],[Total Revenue + Open]]/Table1[[#This Row],[Qty]]</f>
        <v>2.4536423841059603</v>
      </c>
      <c r="L4818">
        <f>Table1[[#This Row],[Qty]]/Table1[[#This Row],[Total Revenue + Open]]</f>
        <v>0.40755735492577599</v>
      </c>
    </row>
    <row r="4819" spans="1:12">
      <c r="A4819" t="s">
        <v>10</v>
      </c>
      <c r="B4819" t="s">
        <v>11</v>
      </c>
      <c r="C4819" t="s">
        <v>322</v>
      </c>
      <c r="D4819" t="s">
        <v>65</v>
      </c>
      <c r="E4819" t="s">
        <v>15</v>
      </c>
      <c r="F4819" t="s">
        <v>31</v>
      </c>
      <c r="G4819" t="s">
        <v>33</v>
      </c>
      <c r="H4819" s="1">
        <v>2019</v>
      </c>
      <c r="I4819" s="2">
        <v>2265</v>
      </c>
      <c r="J4819" s="3">
        <v>5557.5</v>
      </c>
      <c r="K4819">
        <f>Table1[[#This Row],[Total Revenue + Open]]/Table1[[#This Row],[Qty]]</f>
        <v>2.4536423841059603</v>
      </c>
      <c r="L4819">
        <f>Table1[[#This Row],[Qty]]/Table1[[#This Row],[Total Revenue + Open]]</f>
        <v>0.40755735492577599</v>
      </c>
    </row>
    <row r="4820" spans="1:12">
      <c r="A4820" t="s">
        <v>10</v>
      </c>
      <c r="B4820" t="s">
        <v>11</v>
      </c>
      <c r="C4820" t="s">
        <v>322</v>
      </c>
      <c r="D4820" t="s">
        <v>65</v>
      </c>
      <c r="E4820" t="s">
        <v>15</v>
      </c>
      <c r="F4820" t="s">
        <v>31</v>
      </c>
      <c r="G4820" t="s">
        <v>66</v>
      </c>
      <c r="H4820" s="1">
        <v>2019</v>
      </c>
      <c r="I4820" s="2">
        <v>4525</v>
      </c>
      <c r="J4820" s="3">
        <v>11115</v>
      </c>
      <c r="K4820">
        <f>Table1[[#This Row],[Total Revenue + Open]]/Table1[[#This Row],[Qty]]</f>
        <v>2.4563535911602208</v>
      </c>
      <c r="L4820">
        <f>Table1[[#This Row],[Qty]]/Table1[[#This Row],[Total Revenue + Open]]</f>
        <v>0.40710751237067028</v>
      </c>
    </row>
    <row r="4821" spans="1:12">
      <c r="A4821" t="s">
        <v>10</v>
      </c>
      <c r="B4821" t="s">
        <v>11</v>
      </c>
      <c r="C4821" t="s">
        <v>322</v>
      </c>
      <c r="D4821" t="s">
        <v>65</v>
      </c>
      <c r="E4821" t="s">
        <v>15</v>
      </c>
      <c r="F4821" t="s">
        <v>31</v>
      </c>
      <c r="G4821" t="s">
        <v>342</v>
      </c>
      <c r="H4821" s="1">
        <v>2019</v>
      </c>
      <c r="I4821" s="2">
        <v>2415</v>
      </c>
      <c r="J4821" s="3">
        <v>5976</v>
      </c>
      <c r="K4821">
        <f>Table1[[#This Row],[Total Revenue + Open]]/Table1[[#This Row],[Qty]]</f>
        <v>2.4745341614906833</v>
      </c>
      <c r="L4821">
        <f>Table1[[#This Row],[Qty]]/Table1[[#This Row],[Total Revenue + Open]]</f>
        <v>0.40411646586345379</v>
      </c>
    </row>
    <row r="4822" spans="1:12">
      <c r="A4822" t="s">
        <v>10</v>
      </c>
      <c r="B4822" t="s">
        <v>11</v>
      </c>
      <c r="C4822" t="s">
        <v>322</v>
      </c>
      <c r="D4822" t="s">
        <v>65</v>
      </c>
      <c r="E4822" t="s">
        <v>15</v>
      </c>
      <c r="F4822" t="s">
        <v>31</v>
      </c>
      <c r="G4822" t="s">
        <v>342</v>
      </c>
      <c r="H4822" s="1">
        <v>2019</v>
      </c>
      <c r="I4822" s="2">
        <v>2415</v>
      </c>
      <c r="J4822" s="3">
        <v>5976</v>
      </c>
      <c r="K4822">
        <f>Table1[[#This Row],[Total Revenue + Open]]/Table1[[#This Row],[Qty]]</f>
        <v>2.4745341614906833</v>
      </c>
      <c r="L4822">
        <f>Table1[[#This Row],[Qty]]/Table1[[#This Row],[Total Revenue + Open]]</f>
        <v>0.40411646586345379</v>
      </c>
    </row>
    <row r="4823" spans="1:12">
      <c r="A4823" t="s">
        <v>10</v>
      </c>
      <c r="B4823" t="s">
        <v>11</v>
      </c>
      <c r="C4823" t="s">
        <v>322</v>
      </c>
      <c r="D4823" t="s">
        <v>65</v>
      </c>
      <c r="E4823" t="s">
        <v>15</v>
      </c>
      <c r="F4823" t="s">
        <v>74</v>
      </c>
      <c r="G4823" t="s">
        <v>323</v>
      </c>
      <c r="H4823" s="1">
        <v>2017</v>
      </c>
      <c r="I4823" s="2">
        <v>-1569</v>
      </c>
      <c r="J4823" s="3">
        <v>-2431.9499999999998</v>
      </c>
      <c r="K4823">
        <f>Table1[[#This Row],[Total Revenue + Open]]/Table1[[#This Row],[Qty]]</f>
        <v>1.5499999999999998</v>
      </c>
      <c r="L4823">
        <f>Table1[[#This Row],[Qty]]/Table1[[#This Row],[Total Revenue + Open]]</f>
        <v>0.64516129032258074</v>
      </c>
    </row>
    <row r="4824" spans="1:12">
      <c r="A4824" t="s">
        <v>10</v>
      </c>
      <c r="B4824" t="s">
        <v>11</v>
      </c>
      <c r="C4824" t="s">
        <v>322</v>
      </c>
      <c r="D4824" t="s">
        <v>65</v>
      </c>
      <c r="E4824" t="s">
        <v>15</v>
      </c>
      <c r="F4824" t="s">
        <v>74</v>
      </c>
      <c r="G4824" t="s">
        <v>343</v>
      </c>
      <c r="H4824" s="1">
        <v>2017</v>
      </c>
      <c r="I4824" s="2">
        <v>1850</v>
      </c>
      <c r="J4824" s="3">
        <v>2904.5</v>
      </c>
      <c r="K4824">
        <f>Table1[[#This Row],[Total Revenue + Open]]/Table1[[#This Row],[Qty]]</f>
        <v>1.57</v>
      </c>
      <c r="L4824">
        <f>Table1[[#This Row],[Qty]]/Table1[[#This Row],[Total Revenue + Open]]</f>
        <v>0.63694267515923564</v>
      </c>
    </row>
    <row r="4825" spans="1:12">
      <c r="A4825" t="s">
        <v>10</v>
      </c>
      <c r="B4825" t="s">
        <v>11</v>
      </c>
      <c r="C4825" t="s">
        <v>322</v>
      </c>
      <c r="D4825" t="s">
        <v>65</v>
      </c>
      <c r="E4825" t="s">
        <v>15</v>
      </c>
      <c r="F4825" t="s">
        <v>74</v>
      </c>
      <c r="G4825" t="s">
        <v>343</v>
      </c>
      <c r="H4825" s="1">
        <v>2017</v>
      </c>
      <c r="I4825" s="2">
        <v>4925</v>
      </c>
      <c r="J4825" s="3">
        <v>7693</v>
      </c>
      <c r="K4825">
        <f>Table1[[#This Row],[Total Revenue + Open]]/Table1[[#This Row],[Qty]]</f>
        <v>1.5620304568527918</v>
      </c>
      <c r="L4825">
        <f>Table1[[#This Row],[Qty]]/Table1[[#This Row],[Total Revenue + Open]]</f>
        <v>0.64019238268555834</v>
      </c>
    </row>
    <row r="4826" spans="1:12">
      <c r="A4826" t="s">
        <v>10</v>
      </c>
      <c r="B4826" t="s">
        <v>11</v>
      </c>
      <c r="C4826" t="s">
        <v>322</v>
      </c>
      <c r="D4826" t="s">
        <v>65</v>
      </c>
      <c r="E4826" t="s">
        <v>15</v>
      </c>
      <c r="F4826" t="s">
        <v>74</v>
      </c>
      <c r="G4826" t="s">
        <v>344</v>
      </c>
      <c r="H4826" s="1">
        <v>2017</v>
      </c>
      <c r="I4826" s="2">
        <v>4220</v>
      </c>
      <c r="J4826" s="3">
        <v>6594</v>
      </c>
      <c r="K4826">
        <f>Table1[[#This Row],[Total Revenue + Open]]/Table1[[#This Row],[Qty]]</f>
        <v>1.5625592417061611</v>
      </c>
      <c r="L4826">
        <f>Table1[[#This Row],[Qty]]/Table1[[#This Row],[Total Revenue + Open]]</f>
        <v>0.63997573551713682</v>
      </c>
    </row>
    <row r="4827" spans="1:12">
      <c r="A4827" t="s">
        <v>10</v>
      </c>
      <c r="B4827" t="s">
        <v>11</v>
      </c>
      <c r="C4827" t="s">
        <v>322</v>
      </c>
      <c r="D4827" t="s">
        <v>65</v>
      </c>
      <c r="E4827" t="s">
        <v>15</v>
      </c>
      <c r="F4827" t="s">
        <v>74</v>
      </c>
      <c r="G4827" t="s">
        <v>344</v>
      </c>
      <c r="H4827" s="1">
        <v>2017</v>
      </c>
      <c r="I4827" s="2">
        <v>4525</v>
      </c>
      <c r="J4827" s="3">
        <v>7065</v>
      </c>
      <c r="K4827">
        <f>Table1[[#This Row],[Total Revenue + Open]]/Table1[[#This Row],[Qty]]</f>
        <v>1.5613259668508288</v>
      </c>
      <c r="L4827">
        <f>Table1[[#This Row],[Qty]]/Table1[[#This Row],[Total Revenue + Open]]</f>
        <v>0.64048124557678698</v>
      </c>
    </row>
    <row r="4828" spans="1:12">
      <c r="A4828" t="s">
        <v>10</v>
      </c>
      <c r="B4828" t="s">
        <v>11</v>
      </c>
      <c r="C4828" t="s">
        <v>322</v>
      </c>
      <c r="D4828" t="s">
        <v>65</v>
      </c>
      <c r="E4828" t="s">
        <v>15</v>
      </c>
      <c r="F4828" t="s">
        <v>74</v>
      </c>
      <c r="G4828" t="s">
        <v>345</v>
      </c>
      <c r="H4828" s="1">
        <v>2017</v>
      </c>
      <c r="I4828" s="2">
        <v>2010</v>
      </c>
      <c r="J4828" s="3">
        <v>3140</v>
      </c>
      <c r="K4828">
        <f>Table1[[#This Row],[Total Revenue + Open]]/Table1[[#This Row],[Qty]]</f>
        <v>1.5621890547263682</v>
      </c>
      <c r="L4828">
        <f>Table1[[#This Row],[Qty]]/Table1[[#This Row],[Total Revenue + Open]]</f>
        <v>0.64012738853503182</v>
      </c>
    </row>
    <row r="4829" spans="1:12">
      <c r="A4829" t="s">
        <v>10</v>
      </c>
      <c r="B4829" t="s">
        <v>11</v>
      </c>
      <c r="C4829" t="s">
        <v>322</v>
      </c>
      <c r="D4829" t="s">
        <v>65</v>
      </c>
      <c r="E4829" t="s">
        <v>15</v>
      </c>
      <c r="F4829" t="s">
        <v>74</v>
      </c>
      <c r="G4829" t="s">
        <v>345</v>
      </c>
      <c r="H4829" s="1">
        <v>2017</v>
      </c>
      <c r="I4829" s="2">
        <v>2715</v>
      </c>
      <c r="J4829" s="3">
        <v>4239</v>
      </c>
      <c r="K4829">
        <f>Table1[[#This Row],[Total Revenue + Open]]/Table1[[#This Row],[Qty]]</f>
        <v>1.5613259668508288</v>
      </c>
      <c r="L4829">
        <f>Table1[[#This Row],[Qty]]/Table1[[#This Row],[Total Revenue + Open]]</f>
        <v>0.64048124557678698</v>
      </c>
    </row>
    <row r="4830" spans="1:12">
      <c r="A4830" t="s">
        <v>10</v>
      </c>
      <c r="B4830" t="s">
        <v>11</v>
      </c>
      <c r="C4830" t="s">
        <v>322</v>
      </c>
      <c r="D4830" t="s">
        <v>65</v>
      </c>
      <c r="E4830" t="s">
        <v>15</v>
      </c>
      <c r="F4830" t="s">
        <v>74</v>
      </c>
      <c r="G4830" t="s">
        <v>346</v>
      </c>
      <c r="H4830" s="1">
        <v>2017</v>
      </c>
      <c r="I4830" s="2">
        <v>2810</v>
      </c>
      <c r="J4830" s="3">
        <v>4396</v>
      </c>
      <c r="K4830">
        <f>Table1[[#This Row],[Total Revenue + Open]]/Table1[[#This Row],[Qty]]</f>
        <v>1.5644128113879003</v>
      </c>
      <c r="L4830">
        <f>Table1[[#This Row],[Qty]]/Table1[[#This Row],[Total Revenue + Open]]</f>
        <v>0.63921747042766153</v>
      </c>
    </row>
    <row r="4831" spans="1:12">
      <c r="A4831" t="s">
        <v>10</v>
      </c>
      <c r="B4831" t="s">
        <v>11</v>
      </c>
      <c r="C4831" t="s">
        <v>322</v>
      </c>
      <c r="D4831" t="s">
        <v>65</v>
      </c>
      <c r="E4831" t="s">
        <v>15</v>
      </c>
      <c r="F4831" t="s">
        <v>74</v>
      </c>
      <c r="G4831" t="s">
        <v>347</v>
      </c>
      <c r="H4831" s="1">
        <v>2017</v>
      </c>
      <c r="I4831" s="2">
        <v>1850</v>
      </c>
      <c r="J4831" s="3">
        <v>2904.5</v>
      </c>
      <c r="K4831">
        <f>Table1[[#This Row],[Total Revenue + Open]]/Table1[[#This Row],[Qty]]</f>
        <v>1.57</v>
      </c>
      <c r="L4831">
        <f>Table1[[#This Row],[Qty]]/Table1[[#This Row],[Total Revenue + Open]]</f>
        <v>0.63694267515923564</v>
      </c>
    </row>
    <row r="4832" spans="1:12">
      <c r="A4832" t="s">
        <v>10</v>
      </c>
      <c r="B4832" t="s">
        <v>11</v>
      </c>
      <c r="C4832" t="s">
        <v>322</v>
      </c>
      <c r="D4832" t="s">
        <v>65</v>
      </c>
      <c r="E4832" t="s">
        <v>15</v>
      </c>
      <c r="F4832" t="s">
        <v>74</v>
      </c>
      <c r="G4832" t="s">
        <v>347</v>
      </c>
      <c r="H4832" s="1">
        <v>2017</v>
      </c>
      <c r="I4832" s="2">
        <v>6735</v>
      </c>
      <c r="J4832" s="3">
        <v>10519</v>
      </c>
      <c r="K4832">
        <f>Table1[[#This Row],[Total Revenue + Open]]/Table1[[#This Row],[Qty]]</f>
        <v>1.561841128433556</v>
      </c>
      <c r="L4832">
        <f>Table1[[#This Row],[Qty]]/Table1[[#This Row],[Total Revenue + Open]]</f>
        <v>0.64026998764141074</v>
      </c>
    </row>
    <row r="4833" spans="1:12">
      <c r="A4833" t="s">
        <v>10</v>
      </c>
      <c r="B4833" t="s">
        <v>11</v>
      </c>
      <c r="C4833" t="s">
        <v>322</v>
      </c>
      <c r="D4833" t="s">
        <v>65</v>
      </c>
      <c r="E4833" t="s">
        <v>15</v>
      </c>
      <c r="F4833" t="s">
        <v>74</v>
      </c>
      <c r="G4833" t="s">
        <v>347</v>
      </c>
      <c r="H4833" s="1">
        <v>2017</v>
      </c>
      <c r="I4833" s="2">
        <v>4925</v>
      </c>
      <c r="J4833" s="3">
        <v>7693</v>
      </c>
      <c r="K4833">
        <f>Table1[[#This Row],[Total Revenue + Open]]/Table1[[#This Row],[Qty]]</f>
        <v>1.5620304568527918</v>
      </c>
      <c r="L4833">
        <f>Table1[[#This Row],[Qty]]/Table1[[#This Row],[Total Revenue + Open]]</f>
        <v>0.64019238268555834</v>
      </c>
    </row>
    <row r="4834" spans="1:12">
      <c r="A4834" t="s">
        <v>10</v>
      </c>
      <c r="B4834" t="s">
        <v>11</v>
      </c>
      <c r="C4834" t="s">
        <v>322</v>
      </c>
      <c r="D4834" t="s">
        <v>65</v>
      </c>
      <c r="E4834" t="s">
        <v>15</v>
      </c>
      <c r="F4834" t="s">
        <v>74</v>
      </c>
      <c r="G4834" t="s">
        <v>348</v>
      </c>
      <c r="H4834" s="1">
        <v>2017</v>
      </c>
      <c r="I4834" s="2">
        <v>4220</v>
      </c>
      <c r="J4834" s="3">
        <v>6594</v>
      </c>
      <c r="K4834">
        <f>Table1[[#This Row],[Total Revenue + Open]]/Table1[[#This Row],[Qty]]</f>
        <v>1.5625592417061611</v>
      </c>
      <c r="L4834">
        <f>Table1[[#This Row],[Qty]]/Table1[[#This Row],[Total Revenue + Open]]</f>
        <v>0.63997573551713682</v>
      </c>
    </row>
    <row r="4835" spans="1:12">
      <c r="A4835" t="s">
        <v>10</v>
      </c>
      <c r="B4835" t="s">
        <v>11</v>
      </c>
      <c r="C4835" t="s">
        <v>322</v>
      </c>
      <c r="D4835" t="s">
        <v>65</v>
      </c>
      <c r="E4835" t="s">
        <v>15</v>
      </c>
      <c r="F4835" t="s">
        <v>74</v>
      </c>
      <c r="G4835" t="s">
        <v>348</v>
      </c>
      <c r="H4835" s="1">
        <v>2017</v>
      </c>
      <c r="I4835" s="2">
        <v>4525</v>
      </c>
      <c r="J4835" s="3">
        <v>7065</v>
      </c>
      <c r="K4835">
        <f>Table1[[#This Row],[Total Revenue + Open]]/Table1[[#This Row],[Qty]]</f>
        <v>1.5613259668508288</v>
      </c>
      <c r="L4835">
        <f>Table1[[#This Row],[Qty]]/Table1[[#This Row],[Total Revenue + Open]]</f>
        <v>0.64048124557678698</v>
      </c>
    </row>
    <row r="4836" spans="1:12">
      <c r="A4836" t="s">
        <v>10</v>
      </c>
      <c r="B4836" t="s">
        <v>11</v>
      </c>
      <c r="C4836" t="s">
        <v>322</v>
      </c>
      <c r="D4836" t="s">
        <v>65</v>
      </c>
      <c r="E4836" t="s">
        <v>15</v>
      </c>
      <c r="F4836" t="s">
        <v>74</v>
      </c>
      <c r="G4836" t="s">
        <v>349</v>
      </c>
      <c r="H4836" s="1">
        <v>2017</v>
      </c>
      <c r="I4836" s="2">
        <v>2010</v>
      </c>
      <c r="J4836" s="3">
        <v>3140</v>
      </c>
      <c r="K4836">
        <f>Table1[[#This Row],[Total Revenue + Open]]/Table1[[#This Row],[Qty]]</f>
        <v>1.5621890547263682</v>
      </c>
      <c r="L4836">
        <f>Table1[[#This Row],[Qty]]/Table1[[#This Row],[Total Revenue + Open]]</f>
        <v>0.64012738853503182</v>
      </c>
    </row>
    <row r="4837" spans="1:12">
      <c r="A4837" t="s">
        <v>10</v>
      </c>
      <c r="B4837" t="s">
        <v>11</v>
      </c>
      <c r="C4837" t="s">
        <v>322</v>
      </c>
      <c r="D4837" t="s">
        <v>65</v>
      </c>
      <c r="E4837" t="s">
        <v>15</v>
      </c>
      <c r="F4837" t="s">
        <v>74</v>
      </c>
      <c r="G4837" t="s">
        <v>349</v>
      </c>
      <c r="H4837" s="1">
        <v>2017</v>
      </c>
      <c r="I4837" s="2">
        <v>2715</v>
      </c>
      <c r="J4837" s="3">
        <v>4239</v>
      </c>
      <c r="K4837">
        <f>Table1[[#This Row],[Total Revenue + Open]]/Table1[[#This Row],[Qty]]</f>
        <v>1.5613259668508288</v>
      </c>
      <c r="L4837">
        <f>Table1[[#This Row],[Qty]]/Table1[[#This Row],[Total Revenue + Open]]</f>
        <v>0.64048124557678698</v>
      </c>
    </row>
    <row r="4838" spans="1:12">
      <c r="A4838" t="s">
        <v>10</v>
      </c>
      <c r="B4838" t="s">
        <v>11</v>
      </c>
      <c r="C4838" t="s">
        <v>322</v>
      </c>
      <c r="D4838" t="s">
        <v>65</v>
      </c>
      <c r="E4838" t="s">
        <v>15</v>
      </c>
      <c r="F4838" t="s">
        <v>74</v>
      </c>
      <c r="G4838" t="s">
        <v>350</v>
      </c>
      <c r="H4838" s="1">
        <v>2017</v>
      </c>
      <c r="I4838" s="2">
        <v>2810</v>
      </c>
      <c r="J4838" s="3">
        <v>4396</v>
      </c>
      <c r="K4838">
        <f>Table1[[#This Row],[Total Revenue + Open]]/Table1[[#This Row],[Qty]]</f>
        <v>1.5644128113879003</v>
      </c>
      <c r="L4838">
        <f>Table1[[#This Row],[Qty]]/Table1[[#This Row],[Total Revenue + Open]]</f>
        <v>0.63921747042766153</v>
      </c>
    </row>
    <row r="4839" spans="1:12">
      <c r="A4839" t="s">
        <v>10</v>
      </c>
      <c r="B4839" t="s">
        <v>11</v>
      </c>
      <c r="C4839" t="s">
        <v>322</v>
      </c>
      <c r="D4839" t="s">
        <v>65</v>
      </c>
      <c r="E4839" t="s">
        <v>15</v>
      </c>
      <c r="F4839" t="s">
        <v>77</v>
      </c>
      <c r="G4839" t="s">
        <v>78</v>
      </c>
      <c r="H4839" s="1">
        <v>2018</v>
      </c>
      <c r="I4839" s="2">
        <v>1560</v>
      </c>
      <c r="J4839" s="3">
        <v>1891</v>
      </c>
      <c r="K4839">
        <f>Table1[[#This Row],[Total Revenue + Open]]/Table1[[#This Row],[Qty]]</f>
        <v>1.2121794871794871</v>
      </c>
      <c r="L4839">
        <f>Table1[[#This Row],[Qty]]/Table1[[#This Row],[Total Revenue + Open]]</f>
        <v>0.82496033844526706</v>
      </c>
    </row>
    <row r="4840" spans="1:12">
      <c r="A4840" t="s">
        <v>10</v>
      </c>
      <c r="B4840" t="s">
        <v>11</v>
      </c>
      <c r="C4840" t="s">
        <v>322</v>
      </c>
      <c r="D4840" t="s">
        <v>65</v>
      </c>
      <c r="E4840" t="s">
        <v>15</v>
      </c>
      <c r="F4840" t="s">
        <v>77</v>
      </c>
      <c r="G4840" t="s">
        <v>78</v>
      </c>
      <c r="H4840" s="1">
        <v>2020</v>
      </c>
      <c r="I4840" s="2">
        <v>1110</v>
      </c>
      <c r="J4840" s="3">
        <v>847</v>
      </c>
      <c r="K4840">
        <f>Table1[[#This Row],[Total Revenue + Open]]/Table1[[#This Row],[Qty]]</f>
        <v>0.76306306306306304</v>
      </c>
      <c r="L4840">
        <f>Table1[[#This Row],[Qty]]/Table1[[#This Row],[Total Revenue + Open]]</f>
        <v>1.3105076741440378</v>
      </c>
    </row>
    <row r="4841" spans="1:12">
      <c r="A4841" t="s">
        <v>10</v>
      </c>
      <c r="B4841" t="s">
        <v>11</v>
      </c>
      <c r="C4841" t="s">
        <v>322</v>
      </c>
      <c r="D4841" t="s">
        <v>65</v>
      </c>
      <c r="E4841" t="s">
        <v>15</v>
      </c>
      <c r="F4841" t="s">
        <v>77</v>
      </c>
      <c r="G4841" t="s">
        <v>78</v>
      </c>
      <c r="H4841" s="1">
        <v>2020</v>
      </c>
      <c r="I4841" s="2">
        <v>200</v>
      </c>
      <c r="J4841" s="3">
        <v>154</v>
      </c>
      <c r="K4841">
        <f>Table1[[#This Row],[Total Revenue + Open]]/Table1[[#This Row],[Qty]]</f>
        <v>0.77</v>
      </c>
      <c r="L4841">
        <f>Table1[[#This Row],[Qty]]/Table1[[#This Row],[Total Revenue + Open]]</f>
        <v>1.2987012987012987</v>
      </c>
    </row>
    <row r="4842" spans="1:12">
      <c r="A4842" t="s">
        <v>10</v>
      </c>
      <c r="B4842" t="s">
        <v>11</v>
      </c>
      <c r="C4842" t="s">
        <v>322</v>
      </c>
      <c r="D4842" t="s">
        <v>65</v>
      </c>
      <c r="E4842" t="s">
        <v>15</v>
      </c>
      <c r="F4842" t="s">
        <v>77</v>
      </c>
      <c r="G4842" t="s">
        <v>78</v>
      </c>
      <c r="H4842" s="1">
        <v>2021</v>
      </c>
      <c r="I4842" s="2">
        <v>1310</v>
      </c>
      <c r="J4842" s="3">
        <v>1001</v>
      </c>
      <c r="K4842">
        <f>Table1[[#This Row],[Total Revenue + Open]]/Table1[[#This Row],[Qty]]</f>
        <v>0.76412213740458013</v>
      </c>
      <c r="L4842">
        <f>Table1[[#This Row],[Qty]]/Table1[[#This Row],[Total Revenue + Open]]</f>
        <v>1.3086913086913088</v>
      </c>
    </row>
    <row r="4843" spans="1:12">
      <c r="A4843" t="s">
        <v>10</v>
      </c>
      <c r="B4843" t="s">
        <v>11</v>
      </c>
      <c r="C4843" t="s">
        <v>322</v>
      </c>
      <c r="D4843" t="s">
        <v>65</v>
      </c>
      <c r="E4843" t="s">
        <v>15</v>
      </c>
      <c r="F4843" t="s">
        <v>77</v>
      </c>
      <c r="G4843" t="s">
        <v>78</v>
      </c>
      <c r="H4843" s="1">
        <v>2021</v>
      </c>
      <c r="I4843" s="2">
        <v>1210</v>
      </c>
      <c r="J4843" s="3">
        <v>924</v>
      </c>
      <c r="K4843">
        <f>Table1[[#This Row],[Total Revenue + Open]]/Table1[[#This Row],[Qty]]</f>
        <v>0.76363636363636367</v>
      </c>
      <c r="L4843">
        <f>Table1[[#This Row],[Qty]]/Table1[[#This Row],[Total Revenue + Open]]</f>
        <v>1.3095238095238095</v>
      </c>
    </row>
    <row r="4844" spans="1:12">
      <c r="A4844" t="s">
        <v>10</v>
      </c>
      <c r="B4844" t="s">
        <v>11</v>
      </c>
      <c r="C4844" t="s">
        <v>322</v>
      </c>
      <c r="D4844" t="s">
        <v>65</v>
      </c>
      <c r="E4844" t="s">
        <v>15</v>
      </c>
      <c r="F4844" t="s">
        <v>77</v>
      </c>
      <c r="G4844" t="s">
        <v>78</v>
      </c>
      <c r="H4844" s="1">
        <v>2021</v>
      </c>
      <c r="I4844" s="2">
        <v>3920</v>
      </c>
      <c r="J4844" s="3">
        <v>3003</v>
      </c>
      <c r="K4844">
        <f>Table1[[#This Row],[Total Revenue + Open]]/Table1[[#This Row],[Qty]]</f>
        <v>0.76607142857142863</v>
      </c>
      <c r="L4844">
        <f>Table1[[#This Row],[Qty]]/Table1[[#This Row],[Total Revenue + Open]]</f>
        <v>1.3053613053613053</v>
      </c>
    </row>
    <row r="4845" spans="1:12">
      <c r="A4845" t="s">
        <v>10</v>
      </c>
      <c r="B4845" t="s">
        <v>11</v>
      </c>
      <c r="C4845" t="s">
        <v>322</v>
      </c>
      <c r="D4845" t="s">
        <v>65</v>
      </c>
      <c r="E4845" t="s">
        <v>15</v>
      </c>
      <c r="F4845" t="s">
        <v>77</v>
      </c>
      <c r="G4845" t="s">
        <v>78</v>
      </c>
      <c r="H4845" s="1">
        <v>2018</v>
      </c>
      <c r="I4845" s="2">
        <v>4975</v>
      </c>
      <c r="J4845" s="3">
        <v>5940</v>
      </c>
      <c r="K4845">
        <f>Table1[[#This Row],[Total Revenue + Open]]/Table1[[#This Row],[Qty]]</f>
        <v>1.1939698492462312</v>
      </c>
      <c r="L4845">
        <f>Table1[[#This Row],[Qty]]/Table1[[#This Row],[Total Revenue + Open]]</f>
        <v>0.83754208754208759</v>
      </c>
    </row>
    <row r="4846" spans="1:12">
      <c r="A4846" t="s">
        <v>10</v>
      </c>
      <c r="B4846" t="s">
        <v>11</v>
      </c>
      <c r="C4846" t="s">
        <v>322</v>
      </c>
      <c r="D4846" t="s">
        <v>65</v>
      </c>
      <c r="E4846" t="s">
        <v>15</v>
      </c>
      <c r="F4846" t="s">
        <v>77</v>
      </c>
      <c r="G4846" t="s">
        <v>78</v>
      </c>
      <c r="H4846" s="1">
        <v>2018</v>
      </c>
      <c r="I4846" s="2">
        <v>2365</v>
      </c>
      <c r="J4846" s="3">
        <v>2820</v>
      </c>
      <c r="K4846">
        <f>Table1[[#This Row],[Total Revenue + Open]]/Table1[[#This Row],[Qty]]</f>
        <v>1.1923890063424947</v>
      </c>
      <c r="L4846">
        <f>Table1[[#This Row],[Qty]]/Table1[[#This Row],[Total Revenue + Open]]</f>
        <v>0.83865248226950351</v>
      </c>
    </row>
    <row r="4847" spans="1:12">
      <c r="A4847" t="s">
        <v>10</v>
      </c>
      <c r="B4847" t="s">
        <v>11</v>
      </c>
      <c r="C4847" t="s">
        <v>322</v>
      </c>
      <c r="D4847" t="s">
        <v>65</v>
      </c>
      <c r="E4847" t="s">
        <v>15</v>
      </c>
      <c r="F4847" t="s">
        <v>77</v>
      </c>
      <c r="G4847" t="s">
        <v>79</v>
      </c>
      <c r="H4847" s="1">
        <v>2021</v>
      </c>
      <c r="I4847" s="2">
        <v>3920</v>
      </c>
      <c r="J4847" s="3">
        <v>3003</v>
      </c>
      <c r="K4847">
        <f>Table1[[#This Row],[Total Revenue + Open]]/Table1[[#This Row],[Qty]]</f>
        <v>0.76607142857142863</v>
      </c>
      <c r="L4847">
        <f>Table1[[#This Row],[Qty]]/Table1[[#This Row],[Total Revenue + Open]]</f>
        <v>1.3053613053613053</v>
      </c>
    </row>
    <row r="4848" spans="1:12">
      <c r="A4848" t="s">
        <v>10</v>
      </c>
      <c r="B4848" t="s">
        <v>11</v>
      </c>
      <c r="C4848" t="s">
        <v>322</v>
      </c>
      <c r="D4848" t="s">
        <v>65</v>
      </c>
      <c r="E4848" t="s">
        <v>15</v>
      </c>
      <c r="F4848" t="s">
        <v>77</v>
      </c>
      <c r="G4848" t="s">
        <v>79</v>
      </c>
      <c r="H4848" s="1">
        <v>2018</v>
      </c>
      <c r="I4848" s="2">
        <v>4975</v>
      </c>
      <c r="J4848" s="3">
        <v>5940</v>
      </c>
      <c r="K4848">
        <f>Table1[[#This Row],[Total Revenue + Open]]/Table1[[#This Row],[Qty]]</f>
        <v>1.1939698492462312</v>
      </c>
      <c r="L4848">
        <f>Table1[[#This Row],[Qty]]/Table1[[#This Row],[Total Revenue + Open]]</f>
        <v>0.83754208754208759</v>
      </c>
    </row>
    <row r="4849" spans="1:12">
      <c r="A4849" t="s">
        <v>10</v>
      </c>
      <c r="B4849" t="s">
        <v>11</v>
      </c>
      <c r="C4849" t="s">
        <v>322</v>
      </c>
      <c r="D4849" t="s">
        <v>65</v>
      </c>
      <c r="E4849" t="s">
        <v>15</v>
      </c>
      <c r="F4849" t="s">
        <v>77</v>
      </c>
      <c r="G4849" t="s">
        <v>79</v>
      </c>
      <c r="H4849" s="1">
        <v>2018</v>
      </c>
      <c r="I4849" s="2">
        <v>2365</v>
      </c>
      <c r="J4849" s="3">
        <v>2820</v>
      </c>
      <c r="K4849">
        <f>Table1[[#This Row],[Total Revenue + Open]]/Table1[[#This Row],[Qty]]</f>
        <v>1.1923890063424947</v>
      </c>
      <c r="L4849">
        <f>Table1[[#This Row],[Qty]]/Table1[[#This Row],[Total Revenue + Open]]</f>
        <v>0.83865248226950351</v>
      </c>
    </row>
    <row r="4850" spans="1:12">
      <c r="A4850" t="s">
        <v>10</v>
      </c>
      <c r="B4850" t="s">
        <v>11</v>
      </c>
      <c r="C4850" t="s">
        <v>322</v>
      </c>
      <c r="D4850" t="s">
        <v>65</v>
      </c>
      <c r="E4850" t="s">
        <v>15</v>
      </c>
      <c r="F4850" t="s">
        <v>77</v>
      </c>
      <c r="G4850" t="s">
        <v>79</v>
      </c>
      <c r="H4850" s="1">
        <v>2019</v>
      </c>
      <c r="I4850" s="2">
        <v>1210</v>
      </c>
      <c r="J4850" s="3">
        <v>924</v>
      </c>
      <c r="K4850">
        <f>Table1[[#This Row],[Total Revenue + Open]]/Table1[[#This Row],[Qty]]</f>
        <v>0.76363636363636367</v>
      </c>
      <c r="L4850">
        <f>Table1[[#This Row],[Qty]]/Table1[[#This Row],[Total Revenue + Open]]</f>
        <v>1.3095238095238095</v>
      </c>
    </row>
    <row r="4851" spans="1:12">
      <c r="A4851" t="s">
        <v>10</v>
      </c>
      <c r="B4851" t="s">
        <v>11</v>
      </c>
      <c r="C4851" t="s">
        <v>322</v>
      </c>
      <c r="D4851" t="s">
        <v>65</v>
      </c>
      <c r="E4851" t="s">
        <v>15</v>
      </c>
      <c r="F4851" t="s">
        <v>77</v>
      </c>
      <c r="G4851" t="s">
        <v>79</v>
      </c>
      <c r="H4851" s="1">
        <v>2019</v>
      </c>
      <c r="I4851" s="2">
        <v>1310</v>
      </c>
      <c r="J4851" s="3">
        <v>1001</v>
      </c>
      <c r="K4851">
        <f>Table1[[#This Row],[Total Revenue + Open]]/Table1[[#This Row],[Qty]]</f>
        <v>0.76412213740458013</v>
      </c>
      <c r="L4851">
        <f>Table1[[#This Row],[Qty]]/Table1[[#This Row],[Total Revenue + Open]]</f>
        <v>1.3086913086913088</v>
      </c>
    </row>
    <row r="4852" spans="1:12">
      <c r="A4852" t="s">
        <v>10</v>
      </c>
      <c r="B4852" t="s">
        <v>11</v>
      </c>
      <c r="C4852" t="s">
        <v>322</v>
      </c>
      <c r="D4852" t="s">
        <v>65</v>
      </c>
      <c r="E4852" t="s">
        <v>15</v>
      </c>
      <c r="F4852" t="s">
        <v>77</v>
      </c>
      <c r="G4852" t="s">
        <v>79</v>
      </c>
      <c r="H4852" s="1">
        <v>2019</v>
      </c>
      <c r="I4852" s="2">
        <v>5180</v>
      </c>
      <c r="J4852" s="3">
        <v>3965.5</v>
      </c>
      <c r="K4852">
        <f>Table1[[#This Row],[Total Revenue + Open]]/Table1[[#This Row],[Qty]]</f>
        <v>0.76554054054054055</v>
      </c>
      <c r="L4852">
        <f>Table1[[#This Row],[Qty]]/Table1[[#This Row],[Total Revenue + Open]]</f>
        <v>1.3062665489849956</v>
      </c>
    </row>
    <row r="4853" spans="1:12">
      <c r="A4853" t="s">
        <v>10</v>
      </c>
      <c r="B4853" t="s">
        <v>11</v>
      </c>
      <c r="C4853" t="s">
        <v>322</v>
      </c>
      <c r="D4853" t="s">
        <v>65</v>
      </c>
      <c r="E4853" t="s">
        <v>15</v>
      </c>
      <c r="F4853" t="s">
        <v>77</v>
      </c>
      <c r="G4853" t="s">
        <v>79</v>
      </c>
      <c r="H4853" s="1">
        <v>2019</v>
      </c>
      <c r="I4853" s="2">
        <v>1760</v>
      </c>
      <c r="J4853" s="3">
        <v>1347.5</v>
      </c>
      <c r="K4853">
        <f>Table1[[#This Row],[Total Revenue + Open]]/Table1[[#This Row],[Qty]]</f>
        <v>0.765625</v>
      </c>
      <c r="L4853">
        <f>Table1[[#This Row],[Qty]]/Table1[[#This Row],[Total Revenue + Open]]</f>
        <v>1.3061224489795917</v>
      </c>
    </row>
    <row r="4854" spans="1:12">
      <c r="A4854" t="s">
        <v>10</v>
      </c>
      <c r="B4854" t="s">
        <v>11</v>
      </c>
      <c r="C4854" t="s">
        <v>322</v>
      </c>
      <c r="D4854" t="s">
        <v>65</v>
      </c>
      <c r="E4854" t="s">
        <v>15</v>
      </c>
      <c r="F4854" t="s">
        <v>77</v>
      </c>
      <c r="G4854" t="s">
        <v>79</v>
      </c>
      <c r="H4854" s="1">
        <v>2018</v>
      </c>
      <c r="I4854" s="2">
        <v>4325</v>
      </c>
      <c r="J4854" s="3">
        <v>5246</v>
      </c>
      <c r="K4854">
        <f>Table1[[#This Row],[Total Revenue + Open]]/Table1[[#This Row],[Qty]]</f>
        <v>1.2129479768786127</v>
      </c>
      <c r="L4854">
        <f>Table1[[#This Row],[Qty]]/Table1[[#This Row],[Total Revenue + Open]]</f>
        <v>0.82443766679374764</v>
      </c>
    </row>
    <row r="4855" spans="1:12">
      <c r="A4855" t="s">
        <v>10</v>
      </c>
      <c r="B4855" t="s">
        <v>351</v>
      </c>
      <c r="C4855" t="s">
        <v>351</v>
      </c>
      <c r="D4855" t="s">
        <v>352</v>
      </c>
      <c r="E4855" t="s">
        <v>15</v>
      </c>
      <c r="F4855" t="s">
        <v>128</v>
      </c>
      <c r="G4855" t="s">
        <v>353</v>
      </c>
      <c r="H4855" s="1">
        <v>2018</v>
      </c>
      <c r="I4855" s="2">
        <v>5055</v>
      </c>
      <c r="J4855" s="3">
        <v>15024.75</v>
      </c>
      <c r="K4855">
        <f>Table1[[#This Row],[Total Revenue + Open]]/Table1[[#This Row],[Qty]]</f>
        <v>2.9722551928783383</v>
      </c>
      <c r="L4855">
        <f>Table1[[#This Row],[Qty]]/Table1[[#This Row],[Total Revenue + Open]]</f>
        <v>0.33644486597114759</v>
      </c>
    </row>
    <row r="4856" spans="1:12">
      <c r="A4856" t="s">
        <v>10</v>
      </c>
      <c r="B4856" t="s">
        <v>351</v>
      </c>
      <c r="C4856" t="s">
        <v>351</v>
      </c>
      <c r="D4856" t="s">
        <v>352</v>
      </c>
      <c r="E4856" t="s">
        <v>15</v>
      </c>
      <c r="F4856" t="s">
        <v>128</v>
      </c>
      <c r="G4856" t="s">
        <v>353</v>
      </c>
      <c r="H4856" s="1">
        <v>2019</v>
      </c>
      <c r="I4856" s="2">
        <v>4275</v>
      </c>
      <c r="J4856" s="3">
        <v>12707.5</v>
      </c>
      <c r="K4856">
        <f>Table1[[#This Row],[Total Revenue + Open]]/Table1[[#This Row],[Qty]]</f>
        <v>2.9725146198830408</v>
      </c>
      <c r="L4856">
        <f>Table1[[#This Row],[Qty]]/Table1[[#This Row],[Total Revenue + Open]]</f>
        <v>0.33641550265591186</v>
      </c>
    </row>
    <row r="4857" spans="1:12">
      <c r="A4857" t="s">
        <v>10</v>
      </c>
      <c r="B4857" t="s">
        <v>351</v>
      </c>
      <c r="C4857" t="s">
        <v>351</v>
      </c>
      <c r="D4857" t="s">
        <v>352</v>
      </c>
      <c r="E4857" t="s">
        <v>15</v>
      </c>
      <c r="F4857" t="s">
        <v>128</v>
      </c>
      <c r="G4857" t="s">
        <v>353</v>
      </c>
      <c r="H4857" s="1">
        <v>2020</v>
      </c>
      <c r="I4857" s="2">
        <v>2010</v>
      </c>
      <c r="J4857" s="3">
        <v>5980</v>
      </c>
      <c r="K4857">
        <f>Table1[[#This Row],[Total Revenue + Open]]/Table1[[#This Row],[Qty]]</f>
        <v>2.9751243781094527</v>
      </c>
      <c r="L4857">
        <f>Table1[[#This Row],[Qty]]/Table1[[#This Row],[Total Revenue + Open]]</f>
        <v>0.33612040133779264</v>
      </c>
    </row>
    <row r="4858" spans="1:12">
      <c r="A4858" t="s">
        <v>10</v>
      </c>
      <c r="B4858" t="s">
        <v>351</v>
      </c>
      <c r="C4858" t="s">
        <v>351</v>
      </c>
      <c r="D4858" t="s">
        <v>352</v>
      </c>
      <c r="E4858" t="s">
        <v>15</v>
      </c>
      <c r="F4858" t="s">
        <v>128</v>
      </c>
      <c r="G4858" t="s">
        <v>353</v>
      </c>
      <c r="H4858" s="1">
        <v>2021</v>
      </c>
      <c r="I4858" s="2">
        <v>3015</v>
      </c>
      <c r="J4858" s="3">
        <v>8970</v>
      </c>
      <c r="K4858">
        <f>Table1[[#This Row],[Total Revenue + Open]]/Table1[[#This Row],[Qty]]</f>
        <v>2.9751243781094527</v>
      </c>
      <c r="L4858">
        <f>Table1[[#This Row],[Qty]]/Table1[[#This Row],[Total Revenue + Open]]</f>
        <v>0.33612040133779264</v>
      </c>
    </row>
    <row r="4859" spans="1:12">
      <c r="A4859" t="s">
        <v>10</v>
      </c>
      <c r="B4859" t="s">
        <v>351</v>
      </c>
      <c r="C4859" t="s">
        <v>351</v>
      </c>
      <c r="D4859" t="s">
        <v>352</v>
      </c>
      <c r="E4859" t="s">
        <v>15</v>
      </c>
      <c r="F4859" t="s">
        <v>128</v>
      </c>
      <c r="G4859" t="s">
        <v>354</v>
      </c>
      <c r="H4859" s="1">
        <v>2018</v>
      </c>
      <c r="I4859" s="2">
        <v>5055</v>
      </c>
      <c r="J4859" s="3">
        <v>15024.75</v>
      </c>
      <c r="K4859">
        <f>Table1[[#This Row],[Total Revenue + Open]]/Table1[[#This Row],[Qty]]</f>
        <v>2.9722551928783383</v>
      </c>
      <c r="L4859">
        <f>Table1[[#This Row],[Qty]]/Table1[[#This Row],[Total Revenue + Open]]</f>
        <v>0.33644486597114759</v>
      </c>
    </row>
    <row r="4860" spans="1:12">
      <c r="A4860" t="s">
        <v>10</v>
      </c>
      <c r="B4860" t="s">
        <v>351</v>
      </c>
      <c r="C4860" t="s">
        <v>351</v>
      </c>
      <c r="D4860" t="s">
        <v>352</v>
      </c>
      <c r="E4860" t="s">
        <v>15</v>
      </c>
      <c r="F4860" t="s">
        <v>128</v>
      </c>
      <c r="G4860" t="s">
        <v>354</v>
      </c>
      <c r="H4860" s="1">
        <v>2019</v>
      </c>
      <c r="I4860" s="2">
        <v>4275</v>
      </c>
      <c r="J4860" s="3">
        <v>12707.5</v>
      </c>
      <c r="K4860">
        <f>Table1[[#This Row],[Total Revenue + Open]]/Table1[[#This Row],[Qty]]</f>
        <v>2.9725146198830408</v>
      </c>
      <c r="L4860">
        <f>Table1[[#This Row],[Qty]]/Table1[[#This Row],[Total Revenue + Open]]</f>
        <v>0.33641550265591186</v>
      </c>
    </row>
    <row r="4861" spans="1:12">
      <c r="A4861" t="s">
        <v>10</v>
      </c>
      <c r="B4861" t="s">
        <v>351</v>
      </c>
      <c r="C4861" t="s">
        <v>351</v>
      </c>
      <c r="D4861" t="s">
        <v>352</v>
      </c>
      <c r="E4861" t="s">
        <v>15</v>
      </c>
      <c r="F4861" t="s">
        <v>357</v>
      </c>
      <c r="G4861" t="s">
        <v>358</v>
      </c>
      <c r="H4861" s="1">
        <v>2022</v>
      </c>
      <c r="I4861" s="2">
        <v>2010</v>
      </c>
      <c r="J4861" s="3">
        <v>4000</v>
      </c>
      <c r="K4861">
        <f>Table1[[#This Row],[Total Revenue + Open]]/Table1[[#This Row],[Qty]]</f>
        <v>1.9900497512437811</v>
      </c>
      <c r="L4861">
        <f>Table1[[#This Row],[Qty]]/Table1[[#This Row],[Total Revenue + Open]]</f>
        <v>0.50249999999999995</v>
      </c>
    </row>
    <row r="4862" spans="1:12">
      <c r="A4862" t="s">
        <v>10</v>
      </c>
      <c r="B4862" t="s">
        <v>351</v>
      </c>
      <c r="C4862" t="s">
        <v>351</v>
      </c>
      <c r="D4862" t="s">
        <v>352</v>
      </c>
      <c r="E4862" t="s">
        <v>15</v>
      </c>
      <c r="F4862" t="s">
        <v>357</v>
      </c>
      <c r="G4862" t="s">
        <v>359</v>
      </c>
      <c r="H4862" s="1">
        <v>2020</v>
      </c>
      <c r="I4862" s="2">
        <v>50</v>
      </c>
      <c r="J4862" s="3">
        <v>100</v>
      </c>
      <c r="K4862">
        <f>Table1[[#This Row],[Total Revenue + Open]]/Table1[[#This Row],[Qty]]</f>
        <v>2</v>
      </c>
      <c r="L4862">
        <f>Table1[[#This Row],[Qty]]/Table1[[#This Row],[Total Revenue + Open]]</f>
        <v>0.5</v>
      </c>
    </row>
    <row r="4863" spans="1:12">
      <c r="A4863" t="s">
        <v>10</v>
      </c>
      <c r="B4863" t="s">
        <v>351</v>
      </c>
      <c r="C4863" t="s">
        <v>351</v>
      </c>
      <c r="D4863" t="s">
        <v>352</v>
      </c>
      <c r="E4863" t="s">
        <v>15</v>
      </c>
      <c r="F4863" t="s">
        <v>357</v>
      </c>
      <c r="G4863" t="s">
        <v>359</v>
      </c>
      <c r="H4863" s="1">
        <v>2021</v>
      </c>
      <c r="I4863" s="2">
        <v>2915</v>
      </c>
      <c r="J4863" s="3">
        <v>5800</v>
      </c>
      <c r="K4863">
        <f>Table1[[#This Row],[Total Revenue + Open]]/Table1[[#This Row],[Qty]]</f>
        <v>1.9897084048027445</v>
      </c>
      <c r="L4863">
        <f>Table1[[#This Row],[Qty]]/Table1[[#This Row],[Total Revenue + Open]]</f>
        <v>0.50258620689655176</v>
      </c>
    </row>
    <row r="4864" spans="1:12">
      <c r="A4864" t="s">
        <v>10</v>
      </c>
      <c r="B4864" t="s">
        <v>351</v>
      </c>
      <c r="C4864" t="s">
        <v>351</v>
      </c>
      <c r="D4864" t="s">
        <v>352</v>
      </c>
      <c r="E4864" t="s">
        <v>15</v>
      </c>
      <c r="F4864" t="s">
        <v>357</v>
      </c>
      <c r="G4864" t="s">
        <v>359</v>
      </c>
      <c r="H4864" s="1">
        <v>2022</v>
      </c>
      <c r="I4864" s="2">
        <v>2010</v>
      </c>
      <c r="J4864" s="3">
        <v>4000</v>
      </c>
      <c r="K4864">
        <f>Table1[[#This Row],[Total Revenue + Open]]/Table1[[#This Row],[Qty]]</f>
        <v>1.9900497512437811</v>
      </c>
      <c r="L4864">
        <f>Table1[[#This Row],[Qty]]/Table1[[#This Row],[Total Revenue + Open]]</f>
        <v>0.50249999999999995</v>
      </c>
    </row>
    <row r="4865" spans="1:12">
      <c r="A4865" t="s">
        <v>10</v>
      </c>
      <c r="B4865" t="s">
        <v>351</v>
      </c>
      <c r="C4865" t="s">
        <v>351</v>
      </c>
      <c r="D4865" t="s">
        <v>352</v>
      </c>
      <c r="E4865" t="s">
        <v>15</v>
      </c>
      <c r="F4865" t="s">
        <v>216</v>
      </c>
      <c r="G4865" t="s">
        <v>360</v>
      </c>
      <c r="H4865" s="1">
        <v>2022</v>
      </c>
      <c r="I4865" s="2">
        <v>1535</v>
      </c>
      <c r="J4865" s="3">
        <v>3995.5</v>
      </c>
      <c r="K4865">
        <f>Table1[[#This Row],[Total Revenue + Open]]/Table1[[#This Row],[Qty]]</f>
        <v>2.6029315960912052</v>
      </c>
      <c r="L4865">
        <f>Table1[[#This Row],[Qty]]/Table1[[#This Row],[Total Revenue + Open]]</f>
        <v>0.38418220498060318</v>
      </c>
    </row>
    <row r="4866" spans="1:12">
      <c r="A4866" t="s">
        <v>10</v>
      </c>
      <c r="B4866" t="s">
        <v>351</v>
      </c>
      <c r="C4866" t="s">
        <v>351</v>
      </c>
      <c r="D4866" t="s">
        <v>352</v>
      </c>
      <c r="E4866" t="s">
        <v>15</v>
      </c>
      <c r="F4866" t="s">
        <v>216</v>
      </c>
      <c r="G4866" t="s">
        <v>360</v>
      </c>
      <c r="H4866" s="1">
        <v>2022</v>
      </c>
      <c r="I4866" s="2">
        <v>4050</v>
      </c>
      <c r="J4866" s="3">
        <v>10545.5</v>
      </c>
      <c r="K4866">
        <f>Table1[[#This Row],[Total Revenue + Open]]/Table1[[#This Row],[Qty]]</f>
        <v>2.603827160493827</v>
      </c>
      <c r="L4866">
        <f>Table1[[#This Row],[Qty]]/Table1[[#This Row],[Total Revenue + Open]]</f>
        <v>0.38405006874970365</v>
      </c>
    </row>
    <row r="4867" spans="1:12">
      <c r="A4867" t="s">
        <v>10</v>
      </c>
      <c r="B4867" t="s">
        <v>351</v>
      </c>
      <c r="C4867" t="s">
        <v>351</v>
      </c>
      <c r="D4867" t="s">
        <v>352</v>
      </c>
      <c r="E4867" t="s">
        <v>15</v>
      </c>
      <c r="F4867" t="s">
        <v>216</v>
      </c>
      <c r="G4867" t="s">
        <v>361</v>
      </c>
      <c r="H4867" s="1">
        <v>2022</v>
      </c>
      <c r="I4867" s="2">
        <v>1535</v>
      </c>
      <c r="J4867" s="3">
        <v>3995.5</v>
      </c>
      <c r="K4867">
        <f>Table1[[#This Row],[Total Revenue + Open]]/Table1[[#This Row],[Qty]]</f>
        <v>2.6029315960912052</v>
      </c>
      <c r="L4867">
        <f>Table1[[#This Row],[Qty]]/Table1[[#This Row],[Total Revenue + Open]]</f>
        <v>0.38418220498060318</v>
      </c>
    </row>
    <row r="4868" spans="1:12">
      <c r="A4868" t="s">
        <v>10</v>
      </c>
      <c r="B4868" t="s">
        <v>351</v>
      </c>
      <c r="C4868" t="s">
        <v>351</v>
      </c>
      <c r="D4868" t="s">
        <v>352</v>
      </c>
      <c r="E4868" t="s">
        <v>15</v>
      </c>
      <c r="F4868" t="s">
        <v>216</v>
      </c>
      <c r="G4868" t="s">
        <v>361</v>
      </c>
      <c r="H4868" s="1">
        <v>2022</v>
      </c>
      <c r="I4868" s="2">
        <v>4050</v>
      </c>
      <c r="J4868" s="3">
        <v>10545.5</v>
      </c>
      <c r="K4868">
        <f>Table1[[#This Row],[Total Revenue + Open]]/Table1[[#This Row],[Qty]]</f>
        <v>2.603827160493827</v>
      </c>
      <c r="L4868">
        <f>Table1[[#This Row],[Qty]]/Table1[[#This Row],[Total Revenue + Open]]</f>
        <v>0.38405006874970365</v>
      </c>
    </row>
    <row r="4869" spans="1:12">
      <c r="A4869" t="s">
        <v>10</v>
      </c>
      <c r="B4869" t="s">
        <v>351</v>
      </c>
      <c r="C4869" t="s">
        <v>351</v>
      </c>
      <c r="D4869" t="s">
        <v>362</v>
      </c>
      <c r="E4869" t="s">
        <v>15</v>
      </c>
      <c r="F4869" t="s">
        <v>201</v>
      </c>
      <c r="G4869" t="s">
        <v>202</v>
      </c>
      <c r="H4869" s="1">
        <v>2022</v>
      </c>
      <c r="I4869" s="2">
        <v>250</v>
      </c>
      <c r="J4869" s="3">
        <v>747.5</v>
      </c>
      <c r="K4869">
        <f>Table1[[#This Row],[Total Revenue + Open]]/Table1[[#This Row],[Qty]]</f>
        <v>2.99</v>
      </c>
      <c r="L4869">
        <f>Table1[[#This Row],[Qty]]/Table1[[#This Row],[Total Revenue + Open]]</f>
        <v>0.33444816053511706</v>
      </c>
    </row>
    <row r="4870" spans="1:12">
      <c r="A4870" t="s">
        <v>10</v>
      </c>
      <c r="B4870" t="s">
        <v>351</v>
      </c>
      <c r="C4870" t="s">
        <v>351</v>
      </c>
      <c r="D4870" t="s">
        <v>362</v>
      </c>
      <c r="E4870" t="s">
        <v>15</v>
      </c>
      <c r="F4870" t="s">
        <v>201</v>
      </c>
      <c r="G4870" t="s">
        <v>203</v>
      </c>
      <c r="H4870" s="1">
        <v>2022</v>
      </c>
      <c r="I4870" s="2">
        <v>5980</v>
      </c>
      <c r="J4870" s="3">
        <v>17790.5</v>
      </c>
      <c r="K4870">
        <f>Table1[[#This Row],[Total Revenue + Open]]/Table1[[#This Row],[Qty]]</f>
        <v>2.9750000000000001</v>
      </c>
      <c r="L4870">
        <f>Table1[[#This Row],[Qty]]/Table1[[#This Row],[Total Revenue + Open]]</f>
        <v>0.33613445378151263</v>
      </c>
    </row>
    <row r="4871" spans="1:12">
      <c r="A4871" t="s">
        <v>10</v>
      </c>
      <c r="B4871" t="s">
        <v>351</v>
      </c>
      <c r="C4871" t="s">
        <v>351</v>
      </c>
      <c r="D4871" t="s">
        <v>362</v>
      </c>
      <c r="E4871" t="s">
        <v>15</v>
      </c>
      <c r="F4871" t="s">
        <v>201</v>
      </c>
      <c r="G4871" t="s">
        <v>203</v>
      </c>
      <c r="H4871" s="1">
        <v>2022</v>
      </c>
      <c r="I4871" s="2">
        <v>1960</v>
      </c>
      <c r="J4871" s="3">
        <v>5830.5</v>
      </c>
      <c r="K4871">
        <f>Table1[[#This Row],[Total Revenue + Open]]/Table1[[#This Row],[Qty]]</f>
        <v>2.9747448979591837</v>
      </c>
      <c r="L4871">
        <f>Table1[[#This Row],[Qty]]/Table1[[#This Row],[Total Revenue + Open]]</f>
        <v>0.336163279307092</v>
      </c>
    </row>
    <row r="4872" spans="1:12">
      <c r="A4872" t="s">
        <v>10</v>
      </c>
      <c r="B4872" t="s">
        <v>351</v>
      </c>
      <c r="C4872" t="s">
        <v>351</v>
      </c>
      <c r="D4872" t="s">
        <v>362</v>
      </c>
      <c r="E4872" t="s">
        <v>15</v>
      </c>
      <c r="F4872" t="s">
        <v>201</v>
      </c>
      <c r="G4872" t="s">
        <v>203</v>
      </c>
      <c r="H4872" s="1">
        <v>2022</v>
      </c>
      <c r="I4872" s="2">
        <v>425</v>
      </c>
      <c r="J4872" s="3">
        <v>1270.75</v>
      </c>
      <c r="K4872">
        <f>Table1[[#This Row],[Total Revenue + Open]]/Table1[[#This Row],[Qty]]</f>
        <v>2.99</v>
      </c>
      <c r="L4872">
        <f>Table1[[#This Row],[Qty]]/Table1[[#This Row],[Total Revenue + Open]]</f>
        <v>0.33444816053511706</v>
      </c>
    </row>
    <row r="4873" spans="1:12">
      <c r="A4873" t="s">
        <v>10</v>
      </c>
      <c r="B4873" t="s">
        <v>351</v>
      </c>
      <c r="C4873" t="s">
        <v>351</v>
      </c>
      <c r="D4873" t="s">
        <v>362</v>
      </c>
      <c r="E4873" t="s">
        <v>15</v>
      </c>
      <c r="F4873" t="s">
        <v>201</v>
      </c>
      <c r="G4873" t="s">
        <v>203</v>
      </c>
      <c r="H4873" s="1">
        <v>2022</v>
      </c>
      <c r="I4873" s="2">
        <v>3595</v>
      </c>
      <c r="J4873" s="3">
        <v>10689.25</v>
      </c>
      <c r="K4873">
        <f>Table1[[#This Row],[Total Revenue + Open]]/Table1[[#This Row],[Qty]]</f>
        <v>2.97336578581363</v>
      </c>
      <c r="L4873">
        <f>Table1[[#This Row],[Qty]]/Table1[[#This Row],[Total Revenue + Open]]</f>
        <v>0.33631919919545339</v>
      </c>
    </row>
    <row r="4874" spans="1:12">
      <c r="A4874" t="s">
        <v>10</v>
      </c>
      <c r="B4874" t="s">
        <v>351</v>
      </c>
      <c r="C4874" t="s">
        <v>351</v>
      </c>
      <c r="D4874" t="s">
        <v>362</v>
      </c>
      <c r="E4874" t="s">
        <v>15</v>
      </c>
      <c r="F4874" t="s">
        <v>201</v>
      </c>
      <c r="G4874" t="s">
        <v>203</v>
      </c>
      <c r="H4874" s="1">
        <v>2022</v>
      </c>
      <c r="I4874" s="2">
        <v>1560</v>
      </c>
      <c r="J4874" s="3">
        <v>4634.5</v>
      </c>
      <c r="K4874">
        <f>Table1[[#This Row],[Total Revenue + Open]]/Table1[[#This Row],[Qty]]</f>
        <v>2.9708333333333332</v>
      </c>
      <c r="L4874">
        <f>Table1[[#This Row],[Qty]]/Table1[[#This Row],[Total Revenue + Open]]</f>
        <v>0.33660589060308554</v>
      </c>
    </row>
    <row r="4875" spans="1:12">
      <c r="A4875" t="s">
        <v>10</v>
      </c>
      <c r="B4875" t="s">
        <v>351</v>
      </c>
      <c r="C4875" t="s">
        <v>351</v>
      </c>
      <c r="D4875" t="s">
        <v>362</v>
      </c>
      <c r="E4875" t="s">
        <v>15</v>
      </c>
      <c r="F4875" t="s">
        <v>201</v>
      </c>
      <c r="G4875" t="s">
        <v>203</v>
      </c>
      <c r="H4875" s="1">
        <v>2022</v>
      </c>
      <c r="I4875" s="2">
        <v>300</v>
      </c>
      <c r="J4875" s="3">
        <v>897</v>
      </c>
      <c r="K4875">
        <f>Table1[[#This Row],[Total Revenue + Open]]/Table1[[#This Row],[Qty]]</f>
        <v>2.99</v>
      </c>
      <c r="L4875">
        <f>Table1[[#This Row],[Qty]]/Table1[[#This Row],[Total Revenue + Open]]</f>
        <v>0.33444816053511706</v>
      </c>
    </row>
    <row r="4876" spans="1:12">
      <c r="A4876" t="s">
        <v>10</v>
      </c>
      <c r="B4876" t="s">
        <v>351</v>
      </c>
      <c r="C4876" t="s">
        <v>351</v>
      </c>
      <c r="D4876" t="s">
        <v>362</v>
      </c>
      <c r="E4876" t="s">
        <v>15</v>
      </c>
      <c r="F4876" t="s">
        <v>201</v>
      </c>
      <c r="G4876" t="s">
        <v>203</v>
      </c>
      <c r="H4876" s="1">
        <v>2022</v>
      </c>
      <c r="I4876" s="2">
        <v>4200</v>
      </c>
      <c r="J4876" s="3">
        <v>12483.25</v>
      </c>
      <c r="K4876">
        <f>Table1[[#This Row],[Total Revenue + Open]]/Table1[[#This Row],[Qty]]</f>
        <v>2.972202380952381</v>
      </c>
      <c r="L4876">
        <f>Table1[[#This Row],[Qty]]/Table1[[#This Row],[Total Revenue + Open]]</f>
        <v>0.33645084413113574</v>
      </c>
    </row>
    <row r="4877" spans="1:12">
      <c r="A4877" t="s">
        <v>10</v>
      </c>
      <c r="B4877" t="s">
        <v>351</v>
      </c>
      <c r="C4877" t="s">
        <v>351</v>
      </c>
      <c r="D4877" t="s">
        <v>362</v>
      </c>
      <c r="E4877" t="s">
        <v>15</v>
      </c>
      <c r="F4877" t="s">
        <v>201</v>
      </c>
      <c r="G4877" t="s">
        <v>203</v>
      </c>
      <c r="H4877" s="1">
        <v>2022</v>
      </c>
      <c r="I4877" s="2">
        <v>1160</v>
      </c>
      <c r="J4877" s="3">
        <v>3438.5</v>
      </c>
      <c r="K4877">
        <f>Table1[[#This Row],[Total Revenue + Open]]/Table1[[#This Row],[Qty]]</f>
        <v>2.9642241379310343</v>
      </c>
      <c r="L4877">
        <f>Table1[[#This Row],[Qty]]/Table1[[#This Row],[Total Revenue + Open]]</f>
        <v>0.33735640540933548</v>
      </c>
    </row>
    <row r="4878" spans="1:12">
      <c r="A4878" t="s">
        <v>10</v>
      </c>
      <c r="B4878" t="s">
        <v>351</v>
      </c>
      <c r="C4878" t="s">
        <v>351</v>
      </c>
      <c r="D4878" t="s">
        <v>362</v>
      </c>
      <c r="E4878" t="s">
        <v>15</v>
      </c>
      <c r="F4878" t="s">
        <v>201</v>
      </c>
      <c r="G4878" t="s">
        <v>203</v>
      </c>
      <c r="H4878" s="1">
        <v>2022</v>
      </c>
      <c r="I4878" s="2">
        <v>175</v>
      </c>
      <c r="J4878" s="3">
        <v>523.25</v>
      </c>
      <c r="K4878">
        <f>Table1[[#This Row],[Total Revenue + Open]]/Table1[[#This Row],[Qty]]</f>
        <v>2.99</v>
      </c>
      <c r="L4878">
        <f>Table1[[#This Row],[Qty]]/Table1[[#This Row],[Total Revenue + Open]]</f>
        <v>0.33444816053511706</v>
      </c>
    </row>
    <row r="4879" spans="1:12">
      <c r="A4879" t="s">
        <v>10</v>
      </c>
      <c r="B4879" t="s">
        <v>351</v>
      </c>
      <c r="C4879" t="s">
        <v>351</v>
      </c>
      <c r="D4879" t="s">
        <v>362</v>
      </c>
      <c r="E4879" t="s">
        <v>15</v>
      </c>
      <c r="F4879" t="s">
        <v>201</v>
      </c>
      <c r="G4879" t="s">
        <v>203</v>
      </c>
      <c r="H4879" s="1">
        <v>2022</v>
      </c>
      <c r="I4879" s="2">
        <v>8595</v>
      </c>
      <c r="J4879" s="3">
        <v>25564.5</v>
      </c>
      <c r="K4879">
        <f>Table1[[#This Row],[Total Revenue + Open]]/Table1[[#This Row],[Qty]]</f>
        <v>2.9743455497382199</v>
      </c>
      <c r="L4879">
        <f>Table1[[#This Row],[Qty]]/Table1[[#This Row],[Total Revenue + Open]]</f>
        <v>0.33620841401161766</v>
      </c>
    </row>
    <row r="4880" spans="1:12">
      <c r="A4880" t="s">
        <v>10</v>
      </c>
      <c r="B4880" t="s">
        <v>351</v>
      </c>
      <c r="C4880" t="s">
        <v>351</v>
      </c>
      <c r="D4880" t="s">
        <v>362</v>
      </c>
      <c r="E4880" t="s">
        <v>15</v>
      </c>
      <c r="F4880" t="s">
        <v>201</v>
      </c>
      <c r="G4880" t="s">
        <v>203</v>
      </c>
      <c r="H4880" s="1">
        <v>2022</v>
      </c>
      <c r="I4880" s="2">
        <v>5555</v>
      </c>
      <c r="J4880" s="3">
        <v>16519.75</v>
      </c>
      <c r="K4880">
        <f>Table1[[#This Row],[Total Revenue + Open]]/Table1[[#This Row],[Qty]]</f>
        <v>2.9738523852385237</v>
      </c>
      <c r="L4880">
        <f>Table1[[#This Row],[Qty]]/Table1[[#This Row],[Total Revenue + Open]]</f>
        <v>0.33626416864661995</v>
      </c>
    </row>
    <row r="4881" spans="1:12">
      <c r="A4881" t="s">
        <v>10</v>
      </c>
      <c r="B4881" t="s">
        <v>351</v>
      </c>
      <c r="C4881" t="s">
        <v>351</v>
      </c>
      <c r="D4881" t="s">
        <v>362</v>
      </c>
      <c r="E4881" t="s">
        <v>15</v>
      </c>
      <c r="F4881" t="s">
        <v>201</v>
      </c>
      <c r="G4881" t="s">
        <v>203</v>
      </c>
      <c r="H4881" s="1">
        <v>2022</v>
      </c>
      <c r="I4881" s="2">
        <v>1110</v>
      </c>
      <c r="J4881" s="3">
        <v>3289</v>
      </c>
      <c r="K4881">
        <f>Table1[[#This Row],[Total Revenue + Open]]/Table1[[#This Row],[Qty]]</f>
        <v>2.9630630630630632</v>
      </c>
      <c r="L4881">
        <f>Table1[[#This Row],[Qty]]/Table1[[#This Row],[Total Revenue + Open]]</f>
        <v>0.33748859835816358</v>
      </c>
    </row>
    <row r="4882" spans="1:12">
      <c r="A4882" t="s">
        <v>10</v>
      </c>
      <c r="B4882" t="s">
        <v>351</v>
      </c>
      <c r="C4882" t="s">
        <v>351</v>
      </c>
      <c r="D4882" t="s">
        <v>362</v>
      </c>
      <c r="E4882" t="s">
        <v>15</v>
      </c>
      <c r="F4882" t="s">
        <v>201</v>
      </c>
      <c r="G4882" t="s">
        <v>203</v>
      </c>
      <c r="H4882" s="1">
        <v>2022</v>
      </c>
      <c r="I4882" s="2">
        <v>2465</v>
      </c>
      <c r="J4882" s="3">
        <v>7325.5</v>
      </c>
      <c r="K4882">
        <f>Table1[[#This Row],[Total Revenue + Open]]/Table1[[#This Row],[Qty]]</f>
        <v>2.9718052738336715</v>
      </c>
      <c r="L4882">
        <f>Table1[[#This Row],[Qty]]/Table1[[#This Row],[Total Revenue + Open]]</f>
        <v>0.33649580233431164</v>
      </c>
    </row>
    <row r="4883" spans="1:12">
      <c r="A4883" t="s">
        <v>10</v>
      </c>
      <c r="B4883" t="s">
        <v>351</v>
      </c>
      <c r="C4883" t="s">
        <v>351</v>
      </c>
      <c r="D4883" t="s">
        <v>363</v>
      </c>
      <c r="E4883" t="s">
        <v>15</v>
      </c>
      <c r="F4883" t="s">
        <v>128</v>
      </c>
      <c r="G4883" t="s">
        <v>364</v>
      </c>
      <c r="H4883" s="1">
        <v>2019</v>
      </c>
      <c r="I4883" s="2">
        <v>1460</v>
      </c>
      <c r="J4883" s="3">
        <v>4364.5</v>
      </c>
      <c r="K4883">
        <f>Table1[[#This Row],[Total Revenue + Open]]/Table1[[#This Row],[Qty]]</f>
        <v>2.9893835616438356</v>
      </c>
      <c r="L4883">
        <f>Table1[[#This Row],[Qty]]/Table1[[#This Row],[Total Revenue + Open]]</f>
        <v>0.33451712681865048</v>
      </c>
    </row>
    <row r="4884" spans="1:12">
      <c r="A4884" t="s">
        <v>10</v>
      </c>
      <c r="B4884" t="s">
        <v>351</v>
      </c>
      <c r="C4884" t="s">
        <v>351</v>
      </c>
      <c r="D4884" t="s">
        <v>363</v>
      </c>
      <c r="E4884" t="s">
        <v>15</v>
      </c>
      <c r="F4884" t="s">
        <v>128</v>
      </c>
      <c r="G4884" t="s">
        <v>364</v>
      </c>
      <c r="H4884" s="1">
        <v>2020</v>
      </c>
      <c r="I4884" s="2">
        <v>600</v>
      </c>
      <c r="J4884" s="3">
        <v>1794</v>
      </c>
      <c r="K4884">
        <f>Table1[[#This Row],[Total Revenue + Open]]/Table1[[#This Row],[Qty]]</f>
        <v>2.99</v>
      </c>
      <c r="L4884">
        <f>Table1[[#This Row],[Qty]]/Table1[[#This Row],[Total Revenue + Open]]</f>
        <v>0.33444816053511706</v>
      </c>
    </row>
    <row r="4885" spans="1:12">
      <c r="A4885" t="s">
        <v>10</v>
      </c>
      <c r="B4885" t="s">
        <v>351</v>
      </c>
      <c r="C4885" t="s">
        <v>351</v>
      </c>
      <c r="D4885" t="s">
        <v>363</v>
      </c>
      <c r="E4885" t="s">
        <v>15</v>
      </c>
      <c r="F4885" t="s">
        <v>128</v>
      </c>
      <c r="G4885" t="s">
        <v>364</v>
      </c>
      <c r="H4885" s="1">
        <v>2020</v>
      </c>
      <c r="I4885" s="2">
        <v>300</v>
      </c>
      <c r="J4885" s="3">
        <v>897</v>
      </c>
      <c r="K4885">
        <f>Table1[[#This Row],[Total Revenue + Open]]/Table1[[#This Row],[Qty]]</f>
        <v>2.99</v>
      </c>
      <c r="L4885">
        <f>Table1[[#This Row],[Qty]]/Table1[[#This Row],[Total Revenue + Open]]</f>
        <v>0.33444816053511706</v>
      </c>
    </row>
    <row r="4886" spans="1:12">
      <c r="A4886" t="s">
        <v>10</v>
      </c>
      <c r="B4886" t="s">
        <v>351</v>
      </c>
      <c r="C4886" t="s">
        <v>351</v>
      </c>
      <c r="D4886" t="s">
        <v>363</v>
      </c>
      <c r="E4886" t="s">
        <v>15</v>
      </c>
      <c r="F4886" t="s">
        <v>128</v>
      </c>
      <c r="G4886" t="s">
        <v>364</v>
      </c>
      <c r="H4886" s="1">
        <v>2020</v>
      </c>
      <c r="I4886" s="2">
        <v>550</v>
      </c>
      <c r="J4886" s="3">
        <v>1644.5</v>
      </c>
      <c r="K4886">
        <f>Table1[[#This Row],[Total Revenue + Open]]/Table1[[#This Row],[Qty]]</f>
        <v>2.99</v>
      </c>
      <c r="L4886">
        <f>Table1[[#This Row],[Qty]]/Table1[[#This Row],[Total Revenue + Open]]</f>
        <v>0.33444816053511706</v>
      </c>
    </row>
    <row r="4887" spans="1:12">
      <c r="A4887" t="s">
        <v>10</v>
      </c>
      <c r="B4887" t="s">
        <v>351</v>
      </c>
      <c r="C4887" t="s">
        <v>351</v>
      </c>
      <c r="D4887" t="s">
        <v>363</v>
      </c>
      <c r="E4887" t="s">
        <v>15</v>
      </c>
      <c r="F4887" t="s">
        <v>128</v>
      </c>
      <c r="G4887" t="s">
        <v>364</v>
      </c>
      <c r="H4887" s="1">
        <v>2020</v>
      </c>
      <c r="I4887" s="2">
        <v>1100</v>
      </c>
      <c r="J4887" s="3">
        <v>3289</v>
      </c>
      <c r="K4887">
        <f>Table1[[#This Row],[Total Revenue + Open]]/Table1[[#This Row],[Qty]]</f>
        <v>2.99</v>
      </c>
      <c r="L4887">
        <f>Table1[[#This Row],[Qty]]/Table1[[#This Row],[Total Revenue + Open]]</f>
        <v>0.33444816053511706</v>
      </c>
    </row>
    <row r="4888" spans="1:12">
      <c r="A4888" t="s">
        <v>10</v>
      </c>
      <c r="B4888" t="s">
        <v>351</v>
      </c>
      <c r="C4888" t="s">
        <v>351</v>
      </c>
      <c r="D4888" t="s">
        <v>363</v>
      </c>
      <c r="E4888" t="s">
        <v>15</v>
      </c>
      <c r="F4888" t="s">
        <v>128</v>
      </c>
      <c r="G4888" t="s">
        <v>364</v>
      </c>
      <c r="H4888" s="1">
        <v>2021</v>
      </c>
      <c r="I4888" s="2">
        <v>950</v>
      </c>
      <c r="J4888" s="3">
        <v>2840.5</v>
      </c>
      <c r="K4888">
        <f>Table1[[#This Row],[Total Revenue + Open]]/Table1[[#This Row],[Qty]]</f>
        <v>2.99</v>
      </c>
      <c r="L4888">
        <f>Table1[[#This Row],[Qty]]/Table1[[#This Row],[Total Revenue + Open]]</f>
        <v>0.33444816053511706</v>
      </c>
    </row>
    <row r="4889" spans="1:12">
      <c r="A4889" t="s">
        <v>10</v>
      </c>
      <c r="B4889" t="s">
        <v>351</v>
      </c>
      <c r="C4889" t="s">
        <v>351</v>
      </c>
      <c r="D4889" t="s">
        <v>363</v>
      </c>
      <c r="E4889" t="s">
        <v>15</v>
      </c>
      <c r="F4889" t="s">
        <v>128</v>
      </c>
      <c r="G4889" t="s">
        <v>364</v>
      </c>
      <c r="H4889" s="1">
        <v>2021</v>
      </c>
      <c r="I4889" s="2">
        <v>1610</v>
      </c>
      <c r="J4889" s="3">
        <v>4784</v>
      </c>
      <c r="K4889">
        <f>Table1[[#This Row],[Total Revenue + Open]]/Table1[[#This Row],[Qty]]</f>
        <v>2.9714285714285715</v>
      </c>
      <c r="L4889">
        <f>Table1[[#This Row],[Qty]]/Table1[[#This Row],[Total Revenue + Open]]</f>
        <v>0.33653846153846156</v>
      </c>
    </row>
    <row r="4890" spans="1:12">
      <c r="A4890" t="s">
        <v>10</v>
      </c>
      <c r="B4890" t="s">
        <v>351</v>
      </c>
      <c r="C4890" t="s">
        <v>351</v>
      </c>
      <c r="D4890" t="s">
        <v>363</v>
      </c>
      <c r="E4890" t="s">
        <v>15</v>
      </c>
      <c r="F4890" t="s">
        <v>128</v>
      </c>
      <c r="G4890" t="s">
        <v>364</v>
      </c>
      <c r="H4890" s="1">
        <v>2021</v>
      </c>
      <c r="I4890" s="2">
        <v>600</v>
      </c>
      <c r="J4890" s="3">
        <v>1794</v>
      </c>
      <c r="K4890">
        <f>Table1[[#This Row],[Total Revenue + Open]]/Table1[[#This Row],[Qty]]</f>
        <v>2.99</v>
      </c>
      <c r="L4890">
        <f>Table1[[#This Row],[Qty]]/Table1[[#This Row],[Total Revenue + Open]]</f>
        <v>0.33444816053511706</v>
      </c>
    </row>
    <row r="4891" spans="1:12">
      <c r="A4891" t="s">
        <v>10</v>
      </c>
      <c r="B4891" t="s">
        <v>351</v>
      </c>
      <c r="C4891" t="s">
        <v>351</v>
      </c>
      <c r="D4891" t="s">
        <v>363</v>
      </c>
      <c r="E4891" t="s">
        <v>15</v>
      </c>
      <c r="F4891" t="s">
        <v>128</v>
      </c>
      <c r="G4891" t="s">
        <v>364</v>
      </c>
      <c r="H4891" s="1">
        <v>2021</v>
      </c>
      <c r="I4891" s="2">
        <v>950</v>
      </c>
      <c r="J4891" s="3">
        <v>2840.5</v>
      </c>
      <c r="K4891">
        <f>Table1[[#This Row],[Total Revenue + Open]]/Table1[[#This Row],[Qty]]</f>
        <v>2.99</v>
      </c>
      <c r="L4891">
        <f>Table1[[#This Row],[Qty]]/Table1[[#This Row],[Total Revenue + Open]]</f>
        <v>0.33444816053511706</v>
      </c>
    </row>
    <row r="4892" spans="1:12">
      <c r="A4892" t="s">
        <v>10</v>
      </c>
      <c r="B4892" t="s">
        <v>351</v>
      </c>
      <c r="C4892" t="s">
        <v>351</v>
      </c>
      <c r="D4892" t="s">
        <v>363</v>
      </c>
      <c r="E4892" t="s">
        <v>15</v>
      </c>
      <c r="F4892" t="s">
        <v>128</v>
      </c>
      <c r="G4892" t="s">
        <v>364</v>
      </c>
      <c r="H4892" s="1">
        <v>2021</v>
      </c>
      <c r="I4892" s="2">
        <v>100</v>
      </c>
      <c r="J4892" s="3">
        <v>299</v>
      </c>
      <c r="K4892">
        <f>Table1[[#This Row],[Total Revenue + Open]]/Table1[[#This Row],[Qty]]</f>
        <v>2.99</v>
      </c>
      <c r="L4892">
        <f>Table1[[#This Row],[Qty]]/Table1[[#This Row],[Total Revenue + Open]]</f>
        <v>0.33444816053511706</v>
      </c>
    </row>
    <row r="4893" spans="1:12">
      <c r="A4893" t="s">
        <v>10</v>
      </c>
      <c r="B4893" t="s">
        <v>351</v>
      </c>
      <c r="C4893" t="s">
        <v>351</v>
      </c>
      <c r="D4893" t="s">
        <v>363</v>
      </c>
      <c r="E4893" t="s">
        <v>15</v>
      </c>
      <c r="F4893" t="s">
        <v>128</v>
      </c>
      <c r="G4893" t="s">
        <v>364</v>
      </c>
      <c r="H4893" s="1">
        <v>2021</v>
      </c>
      <c r="I4893" s="2">
        <v>1610</v>
      </c>
      <c r="J4893" s="3">
        <v>4784</v>
      </c>
      <c r="K4893">
        <f>Table1[[#This Row],[Total Revenue + Open]]/Table1[[#This Row],[Qty]]</f>
        <v>2.9714285714285715</v>
      </c>
      <c r="L4893">
        <f>Table1[[#This Row],[Qty]]/Table1[[#This Row],[Total Revenue + Open]]</f>
        <v>0.33653846153846156</v>
      </c>
    </row>
    <row r="4894" spans="1:12">
      <c r="A4894" t="s">
        <v>10</v>
      </c>
      <c r="B4894" t="s">
        <v>351</v>
      </c>
      <c r="C4894" t="s">
        <v>351</v>
      </c>
      <c r="D4894" t="s">
        <v>363</v>
      </c>
      <c r="E4894" t="s">
        <v>15</v>
      </c>
      <c r="F4894" t="s">
        <v>128</v>
      </c>
      <c r="G4894" t="s">
        <v>364</v>
      </c>
      <c r="H4894" s="1">
        <v>2022</v>
      </c>
      <c r="I4894" s="2">
        <v>150</v>
      </c>
      <c r="J4894" s="3">
        <v>448.5</v>
      </c>
      <c r="K4894">
        <f>Table1[[#This Row],[Total Revenue + Open]]/Table1[[#This Row],[Qty]]</f>
        <v>2.99</v>
      </c>
      <c r="L4894">
        <f>Table1[[#This Row],[Qty]]/Table1[[#This Row],[Total Revenue + Open]]</f>
        <v>0.33444816053511706</v>
      </c>
    </row>
    <row r="4895" spans="1:12">
      <c r="A4895" t="s">
        <v>10</v>
      </c>
      <c r="B4895" t="s">
        <v>351</v>
      </c>
      <c r="C4895" t="s">
        <v>351</v>
      </c>
      <c r="D4895" t="s">
        <v>363</v>
      </c>
      <c r="E4895" t="s">
        <v>15</v>
      </c>
      <c r="F4895" t="s">
        <v>128</v>
      </c>
      <c r="G4895" t="s">
        <v>364</v>
      </c>
      <c r="H4895" s="1">
        <v>2022</v>
      </c>
      <c r="I4895" s="2">
        <v>4275</v>
      </c>
      <c r="J4895" s="3">
        <v>12707.5</v>
      </c>
      <c r="K4895">
        <f>Table1[[#This Row],[Total Revenue + Open]]/Table1[[#This Row],[Qty]]</f>
        <v>2.9725146198830408</v>
      </c>
      <c r="L4895">
        <f>Table1[[#This Row],[Qty]]/Table1[[#This Row],[Total Revenue + Open]]</f>
        <v>0.33641550265591186</v>
      </c>
    </row>
    <row r="4896" spans="1:12">
      <c r="A4896" t="s">
        <v>10</v>
      </c>
      <c r="B4896" t="s">
        <v>351</v>
      </c>
      <c r="C4896" t="s">
        <v>351</v>
      </c>
      <c r="D4896" t="s">
        <v>363</v>
      </c>
      <c r="E4896" t="s">
        <v>15</v>
      </c>
      <c r="F4896" t="s">
        <v>128</v>
      </c>
      <c r="G4896" t="s">
        <v>364</v>
      </c>
      <c r="H4896" s="1">
        <v>2022</v>
      </c>
      <c r="I4896" s="2">
        <v>950</v>
      </c>
      <c r="J4896" s="3">
        <v>2840.5</v>
      </c>
      <c r="K4896">
        <f>Table1[[#This Row],[Total Revenue + Open]]/Table1[[#This Row],[Qty]]</f>
        <v>2.99</v>
      </c>
      <c r="L4896">
        <f>Table1[[#This Row],[Qty]]/Table1[[#This Row],[Total Revenue + Open]]</f>
        <v>0.33444816053511706</v>
      </c>
    </row>
    <row r="4897" spans="1:12">
      <c r="A4897" t="s">
        <v>10</v>
      </c>
      <c r="B4897" t="s">
        <v>351</v>
      </c>
      <c r="C4897" t="s">
        <v>351</v>
      </c>
      <c r="D4897" t="s">
        <v>363</v>
      </c>
      <c r="E4897" t="s">
        <v>15</v>
      </c>
      <c r="F4897" t="s">
        <v>128</v>
      </c>
      <c r="G4897" t="s">
        <v>365</v>
      </c>
      <c r="H4897" s="1">
        <v>2017</v>
      </c>
      <c r="I4897" s="2">
        <v>500</v>
      </c>
      <c r="J4897" s="3">
        <v>1505</v>
      </c>
      <c r="K4897">
        <f>Table1[[#This Row],[Total Revenue + Open]]/Table1[[#This Row],[Qty]]</f>
        <v>3.01</v>
      </c>
      <c r="L4897">
        <f>Table1[[#This Row],[Qty]]/Table1[[#This Row],[Total Revenue + Open]]</f>
        <v>0.33222591362126247</v>
      </c>
    </row>
    <row r="4898" spans="1:12">
      <c r="A4898" t="s">
        <v>10</v>
      </c>
      <c r="B4898" t="s">
        <v>351</v>
      </c>
      <c r="C4898" t="s">
        <v>351</v>
      </c>
      <c r="D4898" t="s">
        <v>363</v>
      </c>
      <c r="E4898" t="s">
        <v>15</v>
      </c>
      <c r="F4898" t="s">
        <v>128</v>
      </c>
      <c r="G4898" t="s">
        <v>365</v>
      </c>
      <c r="H4898" s="1">
        <v>2017</v>
      </c>
      <c r="I4898" s="2">
        <v>500</v>
      </c>
      <c r="J4898" s="3">
        <v>1505</v>
      </c>
      <c r="K4898">
        <f>Table1[[#This Row],[Total Revenue + Open]]/Table1[[#This Row],[Qty]]</f>
        <v>3.01</v>
      </c>
      <c r="L4898">
        <f>Table1[[#This Row],[Qty]]/Table1[[#This Row],[Total Revenue + Open]]</f>
        <v>0.33222591362126247</v>
      </c>
    </row>
    <row r="4899" spans="1:12">
      <c r="A4899" t="s">
        <v>10</v>
      </c>
      <c r="B4899" t="s">
        <v>351</v>
      </c>
      <c r="C4899" t="s">
        <v>351</v>
      </c>
      <c r="D4899" t="s">
        <v>363</v>
      </c>
      <c r="E4899" t="s">
        <v>15</v>
      </c>
      <c r="F4899" t="s">
        <v>128</v>
      </c>
      <c r="G4899" t="s">
        <v>365</v>
      </c>
      <c r="H4899" s="1">
        <v>2017</v>
      </c>
      <c r="I4899" s="2">
        <v>500</v>
      </c>
      <c r="J4899" s="3">
        <v>1505</v>
      </c>
      <c r="K4899">
        <f>Table1[[#This Row],[Total Revenue + Open]]/Table1[[#This Row],[Qty]]</f>
        <v>3.01</v>
      </c>
      <c r="L4899">
        <f>Table1[[#This Row],[Qty]]/Table1[[#This Row],[Total Revenue + Open]]</f>
        <v>0.33222591362126247</v>
      </c>
    </row>
    <row r="4900" spans="1:12">
      <c r="A4900" t="s">
        <v>10</v>
      </c>
      <c r="B4900" t="s">
        <v>351</v>
      </c>
      <c r="C4900" t="s">
        <v>351</v>
      </c>
      <c r="D4900" t="s">
        <v>363</v>
      </c>
      <c r="E4900" t="s">
        <v>15</v>
      </c>
      <c r="F4900" t="s">
        <v>128</v>
      </c>
      <c r="G4900" t="s">
        <v>366</v>
      </c>
      <c r="H4900" s="1">
        <v>2017</v>
      </c>
      <c r="I4900" s="2">
        <v>675</v>
      </c>
      <c r="J4900" s="3">
        <v>2031.75</v>
      </c>
      <c r="K4900">
        <f>Table1[[#This Row],[Total Revenue + Open]]/Table1[[#This Row],[Qty]]</f>
        <v>3.01</v>
      </c>
      <c r="L4900">
        <f>Table1[[#This Row],[Qty]]/Table1[[#This Row],[Total Revenue + Open]]</f>
        <v>0.33222591362126247</v>
      </c>
    </row>
    <row r="4901" spans="1:12">
      <c r="A4901" t="s">
        <v>10</v>
      </c>
      <c r="B4901" t="s">
        <v>351</v>
      </c>
      <c r="C4901" t="s">
        <v>351</v>
      </c>
      <c r="D4901" t="s">
        <v>363</v>
      </c>
      <c r="E4901" t="s">
        <v>15</v>
      </c>
      <c r="F4901" t="s">
        <v>128</v>
      </c>
      <c r="G4901" t="s">
        <v>366</v>
      </c>
      <c r="H4901" s="1">
        <v>2017</v>
      </c>
      <c r="I4901" s="2">
        <v>1100</v>
      </c>
      <c r="J4901" s="3">
        <v>3311</v>
      </c>
      <c r="K4901">
        <f>Table1[[#This Row],[Total Revenue + Open]]/Table1[[#This Row],[Qty]]</f>
        <v>3.01</v>
      </c>
      <c r="L4901">
        <f>Table1[[#This Row],[Qty]]/Table1[[#This Row],[Total Revenue + Open]]</f>
        <v>0.33222591362126247</v>
      </c>
    </row>
    <row r="4902" spans="1:12">
      <c r="A4902" t="s">
        <v>10</v>
      </c>
      <c r="B4902" t="s">
        <v>351</v>
      </c>
      <c r="C4902" t="s">
        <v>351</v>
      </c>
      <c r="D4902" t="s">
        <v>363</v>
      </c>
      <c r="E4902" t="s">
        <v>15</v>
      </c>
      <c r="F4902" t="s">
        <v>128</v>
      </c>
      <c r="G4902" t="s">
        <v>366</v>
      </c>
      <c r="H4902" s="1">
        <v>2017</v>
      </c>
      <c r="I4902" s="2">
        <v>675</v>
      </c>
      <c r="J4902" s="3">
        <v>2031.75</v>
      </c>
      <c r="K4902">
        <f>Table1[[#This Row],[Total Revenue + Open]]/Table1[[#This Row],[Qty]]</f>
        <v>3.01</v>
      </c>
      <c r="L4902">
        <f>Table1[[#This Row],[Qty]]/Table1[[#This Row],[Total Revenue + Open]]</f>
        <v>0.33222591362126247</v>
      </c>
    </row>
    <row r="4903" spans="1:12">
      <c r="A4903" t="s">
        <v>10</v>
      </c>
      <c r="B4903" t="s">
        <v>351</v>
      </c>
      <c r="C4903" t="s">
        <v>351</v>
      </c>
      <c r="D4903" t="s">
        <v>363</v>
      </c>
      <c r="E4903" t="s">
        <v>15</v>
      </c>
      <c r="F4903" t="s">
        <v>128</v>
      </c>
      <c r="G4903" t="s">
        <v>366</v>
      </c>
      <c r="H4903" s="1">
        <v>2017</v>
      </c>
      <c r="I4903" s="2">
        <v>1805</v>
      </c>
      <c r="J4903" s="3">
        <v>5418</v>
      </c>
      <c r="K4903">
        <f>Table1[[#This Row],[Total Revenue + Open]]/Table1[[#This Row],[Qty]]</f>
        <v>3.0016620498614959</v>
      </c>
      <c r="L4903">
        <f>Table1[[#This Row],[Qty]]/Table1[[#This Row],[Total Revenue + Open]]</f>
        <v>0.33314876338132154</v>
      </c>
    </row>
    <row r="4904" spans="1:12">
      <c r="A4904" t="s">
        <v>10</v>
      </c>
      <c r="B4904" t="s">
        <v>351</v>
      </c>
      <c r="C4904" t="s">
        <v>351</v>
      </c>
      <c r="D4904" t="s">
        <v>363</v>
      </c>
      <c r="E4904" t="s">
        <v>15</v>
      </c>
      <c r="F4904" t="s">
        <v>128</v>
      </c>
      <c r="G4904" t="s">
        <v>366</v>
      </c>
      <c r="H4904" s="1">
        <v>2017</v>
      </c>
      <c r="I4904" s="2">
        <v>950</v>
      </c>
      <c r="J4904" s="3">
        <v>2859.5</v>
      </c>
      <c r="K4904">
        <f>Table1[[#This Row],[Total Revenue + Open]]/Table1[[#This Row],[Qty]]</f>
        <v>3.01</v>
      </c>
      <c r="L4904">
        <f>Table1[[#This Row],[Qty]]/Table1[[#This Row],[Total Revenue + Open]]</f>
        <v>0.33222591362126247</v>
      </c>
    </row>
    <row r="4905" spans="1:12">
      <c r="A4905" t="s">
        <v>10</v>
      </c>
      <c r="B4905" t="s">
        <v>351</v>
      </c>
      <c r="C4905" t="s">
        <v>351</v>
      </c>
      <c r="D4905" t="s">
        <v>363</v>
      </c>
      <c r="E4905" t="s">
        <v>15</v>
      </c>
      <c r="F4905" t="s">
        <v>128</v>
      </c>
      <c r="G4905" t="s">
        <v>366</v>
      </c>
      <c r="H4905" s="1">
        <v>2017</v>
      </c>
      <c r="I4905" s="2">
        <v>1300</v>
      </c>
      <c r="J4905" s="3">
        <v>3913</v>
      </c>
      <c r="K4905">
        <f>Table1[[#This Row],[Total Revenue + Open]]/Table1[[#This Row],[Qty]]</f>
        <v>3.01</v>
      </c>
      <c r="L4905">
        <f>Table1[[#This Row],[Qty]]/Table1[[#This Row],[Total Revenue + Open]]</f>
        <v>0.33222591362126247</v>
      </c>
    </row>
    <row r="4906" spans="1:12">
      <c r="A4906" t="s">
        <v>10</v>
      </c>
      <c r="B4906" t="s">
        <v>351</v>
      </c>
      <c r="C4906" t="s">
        <v>351</v>
      </c>
      <c r="D4906" t="s">
        <v>363</v>
      </c>
      <c r="E4906" t="s">
        <v>15</v>
      </c>
      <c r="F4906" t="s">
        <v>128</v>
      </c>
      <c r="G4906" t="s">
        <v>367</v>
      </c>
      <c r="H4906" s="1">
        <v>2017</v>
      </c>
      <c r="I4906" s="2">
        <v>300</v>
      </c>
      <c r="J4906" s="3">
        <v>897</v>
      </c>
      <c r="K4906">
        <f>Table1[[#This Row],[Total Revenue + Open]]/Table1[[#This Row],[Qty]]</f>
        <v>2.99</v>
      </c>
      <c r="L4906">
        <f>Table1[[#This Row],[Qty]]/Table1[[#This Row],[Total Revenue + Open]]</f>
        <v>0.33444816053511706</v>
      </c>
    </row>
    <row r="4907" spans="1:12">
      <c r="A4907" t="s">
        <v>10</v>
      </c>
      <c r="B4907" t="s">
        <v>351</v>
      </c>
      <c r="C4907" t="s">
        <v>351</v>
      </c>
      <c r="D4907" t="s">
        <v>363</v>
      </c>
      <c r="E4907" t="s">
        <v>15</v>
      </c>
      <c r="F4907" t="s">
        <v>128</v>
      </c>
      <c r="G4907" t="s">
        <v>367</v>
      </c>
      <c r="H4907" s="1">
        <v>2017</v>
      </c>
      <c r="I4907" s="2">
        <v>500</v>
      </c>
      <c r="J4907" s="3">
        <v>1495</v>
      </c>
      <c r="K4907">
        <f>Table1[[#This Row],[Total Revenue + Open]]/Table1[[#This Row],[Qty]]</f>
        <v>2.99</v>
      </c>
      <c r="L4907">
        <f>Table1[[#This Row],[Qty]]/Table1[[#This Row],[Total Revenue + Open]]</f>
        <v>0.33444816053511706</v>
      </c>
    </row>
    <row r="4908" spans="1:12">
      <c r="A4908" t="s">
        <v>10</v>
      </c>
      <c r="B4908" t="s">
        <v>351</v>
      </c>
      <c r="C4908" t="s">
        <v>351</v>
      </c>
      <c r="D4908" t="s">
        <v>363</v>
      </c>
      <c r="E4908" t="s">
        <v>15</v>
      </c>
      <c r="F4908" t="s">
        <v>128</v>
      </c>
      <c r="G4908" t="s">
        <v>367</v>
      </c>
      <c r="H4908" s="1">
        <v>2017</v>
      </c>
      <c r="I4908" s="2">
        <v>600</v>
      </c>
      <c r="J4908" s="3">
        <v>1794</v>
      </c>
      <c r="K4908">
        <f>Table1[[#This Row],[Total Revenue + Open]]/Table1[[#This Row],[Qty]]</f>
        <v>2.99</v>
      </c>
      <c r="L4908">
        <f>Table1[[#This Row],[Qty]]/Table1[[#This Row],[Total Revenue + Open]]</f>
        <v>0.33444816053511706</v>
      </c>
    </row>
    <row r="4909" spans="1:12">
      <c r="A4909" t="s">
        <v>10</v>
      </c>
      <c r="B4909" t="s">
        <v>351</v>
      </c>
      <c r="C4909" t="s">
        <v>351</v>
      </c>
      <c r="D4909" t="s">
        <v>363</v>
      </c>
      <c r="E4909" t="s">
        <v>15</v>
      </c>
      <c r="F4909" t="s">
        <v>128</v>
      </c>
      <c r="G4909" t="s">
        <v>367</v>
      </c>
      <c r="H4909" s="1">
        <v>2017</v>
      </c>
      <c r="I4909" s="2">
        <v>1000</v>
      </c>
      <c r="J4909" s="3">
        <v>2990</v>
      </c>
      <c r="K4909">
        <f>Table1[[#This Row],[Total Revenue + Open]]/Table1[[#This Row],[Qty]]</f>
        <v>2.99</v>
      </c>
      <c r="L4909">
        <f>Table1[[#This Row],[Qty]]/Table1[[#This Row],[Total Revenue + Open]]</f>
        <v>0.33444816053511706</v>
      </c>
    </row>
    <row r="4910" spans="1:12">
      <c r="A4910" t="s">
        <v>10</v>
      </c>
      <c r="B4910" t="s">
        <v>351</v>
      </c>
      <c r="C4910" t="s">
        <v>351</v>
      </c>
      <c r="D4910" t="s">
        <v>363</v>
      </c>
      <c r="E4910" t="s">
        <v>15</v>
      </c>
      <c r="F4910" t="s">
        <v>128</v>
      </c>
      <c r="G4910" t="s">
        <v>367</v>
      </c>
      <c r="H4910" s="1">
        <v>2017</v>
      </c>
      <c r="I4910" s="2">
        <v>850</v>
      </c>
      <c r="J4910" s="3">
        <v>2541.5</v>
      </c>
      <c r="K4910">
        <f>Table1[[#This Row],[Total Revenue + Open]]/Table1[[#This Row],[Qty]]</f>
        <v>2.99</v>
      </c>
      <c r="L4910">
        <f>Table1[[#This Row],[Qty]]/Table1[[#This Row],[Total Revenue + Open]]</f>
        <v>0.33444816053511706</v>
      </c>
    </row>
    <row r="4911" spans="1:12">
      <c r="A4911" t="s">
        <v>10</v>
      </c>
      <c r="B4911" t="s">
        <v>351</v>
      </c>
      <c r="C4911" t="s">
        <v>351</v>
      </c>
      <c r="D4911" t="s">
        <v>363</v>
      </c>
      <c r="E4911" t="s">
        <v>15</v>
      </c>
      <c r="F4911" t="s">
        <v>128</v>
      </c>
      <c r="G4911" t="s">
        <v>367</v>
      </c>
      <c r="H4911" s="1">
        <v>2017</v>
      </c>
      <c r="I4911" s="2">
        <v>750</v>
      </c>
      <c r="J4911" s="3">
        <v>2242.5</v>
      </c>
      <c r="K4911">
        <f>Table1[[#This Row],[Total Revenue + Open]]/Table1[[#This Row],[Qty]]</f>
        <v>2.99</v>
      </c>
      <c r="L4911">
        <f>Table1[[#This Row],[Qty]]/Table1[[#This Row],[Total Revenue + Open]]</f>
        <v>0.33444816053511706</v>
      </c>
    </row>
    <row r="4912" spans="1:12">
      <c r="A4912" t="s">
        <v>10</v>
      </c>
      <c r="B4912" t="s">
        <v>351</v>
      </c>
      <c r="C4912" t="s">
        <v>351</v>
      </c>
      <c r="D4912" t="s">
        <v>363</v>
      </c>
      <c r="E4912" t="s">
        <v>15</v>
      </c>
      <c r="F4912" t="s">
        <v>128</v>
      </c>
      <c r="G4912" t="s">
        <v>368</v>
      </c>
      <c r="H4912" s="1">
        <v>2017</v>
      </c>
      <c r="I4912" s="2">
        <v>500</v>
      </c>
      <c r="J4912" s="3">
        <v>1505</v>
      </c>
      <c r="K4912">
        <f>Table1[[#This Row],[Total Revenue + Open]]/Table1[[#This Row],[Qty]]</f>
        <v>3.01</v>
      </c>
      <c r="L4912">
        <f>Table1[[#This Row],[Qty]]/Table1[[#This Row],[Total Revenue + Open]]</f>
        <v>0.33222591362126247</v>
      </c>
    </row>
    <row r="4913" spans="1:12">
      <c r="A4913" t="s">
        <v>10</v>
      </c>
      <c r="B4913" t="s">
        <v>351</v>
      </c>
      <c r="C4913" t="s">
        <v>351</v>
      </c>
      <c r="D4913" t="s">
        <v>363</v>
      </c>
      <c r="E4913" t="s">
        <v>15</v>
      </c>
      <c r="F4913" t="s">
        <v>128</v>
      </c>
      <c r="G4913" t="s">
        <v>368</v>
      </c>
      <c r="H4913" s="1">
        <v>2017</v>
      </c>
      <c r="I4913" s="2">
        <v>500</v>
      </c>
      <c r="J4913" s="3">
        <v>1505</v>
      </c>
      <c r="K4913">
        <f>Table1[[#This Row],[Total Revenue + Open]]/Table1[[#This Row],[Qty]]</f>
        <v>3.01</v>
      </c>
      <c r="L4913">
        <f>Table1[[#This Row],[Qty]]/Table1[[#This Row],[Total Revenue + Open]]</f>
        <v>0.33222591362126247</v>
      </c>
    </row>
    <row r="4914" spans="1:12">
      <c r="A4914" t="s">
        <v>10</v>
      </c>
      <c r="B4914" t="s">
        <v>351</v>
      </c>
      <c r="C4914" t="s">
        <v>351</v>
      </c>
      <c r="D4914" t="s">
        <v>363</v>
      </c>
      <c r="E4914" t="s">
        <v>15</v>
      </c>
      <c r="F4914" t="s">
        <v>128</v>
      </c>
      <c r="G4914" t="s">
        <v>369</v>
      </c>
      <c r="H4914" s="1">
        <v>2019</v>
      </c>
      <c r="I4914" s="2">
        <v>1460</v>
      </c>
      <c r="J4914" s="3">
        <v>4364.5</v>
      </c>
      <c r="K4914">
        <f>Table1[[#This Row],[Total Revenue + Open]]/Table1[[#This Row],[Qty]]</f>
        <v>2.9893835616438356</v>
      </c>
      <c r="L4914">
        <f>Table1[[#This Row],[Qty]]/Table1[[#This Row],[Total Revenue + Open]]</f>
        <v>0.33451712681865048</v>
      </c>
    </row>
    <row r="4915" spans="1:12">
      <c r="A4915" t="s">
        <v>10</v>
      </c>
      <c r="B4915" t="s">
        <v>351</v>
      </c>
      <c r="C4915" t="s">
        <v>351</v>
      </c>
      <c r="D4915" t="s">
        <v>363</v>
      </c>
      <c r="E4915" t="s">
        <v>15</v>
      </c>
      <c r="F4915" t="s">
        <v>128</v>
      </c>
      <c r="G4915" t="s">
        <v>369</v>
      </c>
      <c r="H4915" s="1">
        <v>2019</v>
      </c>
      <c r="I4915" s="2">
        <v>2010</v>
      </c>
      <c r="J4915" s="3">
        <v>6020</v>
      </c>
      <c r="K4915">
        <f>Table1[[#This Row],[Total Revenue + Open]]/Table1[[#This Row],[Qty]]</f>
        <v>2.9950248756218905</v>
      </c>
      <c r="L4915">
        <f>Table1[[#This Row],[Qty]]/Table1[[#This Row],[Total Revenue + Open]]</f>
        <v>0.33388704318936879</v>
      </c>
    </row>
    <row r="4916" spans="1:12">
      <c r="A4916" t="s">
        <v>10</v>
      </c>
      <c r="B4916" t="s">
        <v>351</v>
      </c>
      <c r="C4916" t="s">
        <v>351</v>
      </c>
      <c r="D4916" t="s">
        <v>363</v>
      </c>
      <c r="E4916" t="s">
        <v>15</v>
      </c>
      <c r="F4916" t="s">
        <v>128</v>
      </c>
      <c r="G4916" t="s">
        <v>369</v>
      </c>
      <c r="H4916" s="1">
        <v>2019</v>
      </c>
      <c r="I4916" s="2">
        <v>750</v>
      </c>
      <c r="J4916" s="3">
        <v>2257.5</v>
      </c>
      <c r="K4916">
        <f>Table1[[#This Row],[Total Revenue + Open]]/Table1[[#This Row],[Qty]]</f>
        <v>3.01</v>
      </c>
      <c r="L4916">
        <f>Table1[[#This Row],[Qty]]/Table1[[#This Row],[Total Revenue + Open]]</f>
        <v>0.33222591362126247</v>
      </c>
    </row>
    <row r="4917" spans="1:12">
      <c r="A4917" t="s">
        <v>10</v>
      </c>
      <c r="B4917" t="s">
        <v>351</v>
      </c>
      <c r="C4917" t="s">
        <v>351</v>
      </c>
      <c r="D4917" t="s">
        <v>363</v>
      </c>
      <c r="E4917" t="s">
        <v>15</v>
      </c>
      <c r="F4917" t="s">
        <v>128</v>
      </c>
      <c r="G4917" t="s">
        <v>369</v>
      </c>
      <c r="H4917" s="1">
        <v>2019</v>
      </c>
      <c r="I4917" s="2">
        <v>750</v>
      </c>
      <c r="J4917" s="3">
        <v>2257.5</v>
      </c>
      <c r="K4917">
        <f>Table1[[#This Row],[Total Revenue + Open]]/Table1[[#This Row],[Qty]]</f>
        <v>3.01</v>
      </c>
      <c r="L4917">
        <f>Table1[[#This Row],[Qty]]/Table1[[#This Row],[Total Revenue + Open]]</f>
        <v>0.33222591362126247</v>
      </c>
    </row>
    <row r="4918" spans="1:12">
      <c r="A4918" t="s">
        <v>10</v>
      </c>
      <c r="B4918" t="s">
        <v>351</v>
      </c>
      <c r="C4918" t="s">
        <v>351</v>
      </c>
      <c r="D4918" t="s">
        <v>363</v>
      </c>
      <c r="E4918" t="s">
        <v>15</v>
      </c>
      <c r="F4918" t="s">
        <v>128</v>
      </c>
      <c r="G4918" t="s">
        <v>369</v>
      </c>
      <c r="H4918" s="1">
        <v>2019</v>
      </c>
      <c r="I4918" s="2">
        <v>2065</v>
      </c>
      <c r="J4918" s="3">
        <v>6170.5</v>
      </c>
      <c r="K4918">
        <f>Table1[[#This Row],[Total Revenue + Open]]/Table1[[#This Row],[Qty]]</f>
        <v>2.9881355932203388</v>
      </c>
      <c r="L4918">
        <f>Table1[[#This Row],[Qty]]/Table1[[#This Row],[Total Revenue + Open]]</f>
        <v>0.3346568349404424</v>
      </c>
    </row>
    <row r="4919" spans="1:12">
      <c r="A4919" t="s">
        <v>10</v>
      </c>
      <c r="B4919" t="s">
        <v>351</v>
      </c>
      <c r="C4919" t="s">
        <v>351</v>
      </c>
      <c r="D4919" t="s">
        <v>363</v>
      </c>
      <c r="E4919" t="s">
        <v>15</v>
      </c>
      <c r="F4919" t="s">
        <v>128</v>
      </c>
      <c r="G4919" t="s">
        <v>369</v>
      </c>
      <c r="H4919" s="1">
        <v>2019</v>
      </c>
      <c r="I4919" s="2">
        <v>400</v>
      </c>
      <c r="J4919" s="3">
        <v>1204</v>
      </c>
      <c r="K4919">
        <f>Table1[[#This Row],[Total Revenue + Open]]/Table1[[#This Row],[Qty]]</f>
        <v>3.01</v>
      </c>
      <c r="L4919">
        <f>Table1[[#This Row],[Qty]]/Table1[[#This Row],[Total Revenue + Open]]</f>
        <v>0.33222591362126247</v>
      </c>
    </row>
    <row r="4920" spans="1:12">
      <c r="A4920" t="s">
        <v>10</v>
      </c>
      <c r="B4920" t="s">
        <v>351</v>
      </c>
      <c r="C4920" t="s">
        <v>351</v>
      </c>
      <c r="D4920" t="s">
        <v>363</v>
      </c>
      <c r="E4920" t="s">
        <v>15</v>
      </c>
      <c r="F4920" t="s">
        <v>128</v>
      </c>
      <c r="G4920" t="s">
        <v>369</v>
      </c>
      <c r="H4920" s="1">
        <v>2019</v>
      </c>
      <c r="I4920" s="2">
        <v>950</v>
      </c>
      <c r="J4920" s="3">
        <v>2859.5</v>
      </c>
      <c r="K4920">
        <f>Table1[[#This Row],[Total Revenue + Open]]/Table1[[#This Row],[Qty]]</f>
        <v>3.01</v>
      </c>
      <c r="L4920">
        <f>Table1[[#This Row],[Qty]]/Table1[[#This Row],[Total Revenue + Open]]</f>
        <v>0.33222591362126247</v>
      </c>
    </row>
    <row r="4921" spans="1:12">
      <c r="A4921" t="s">
        <v>10</v>
      </c>
      <c r="B4921" t="s">
        <v>351</v>
      </c>
      <c r="C4921" t="s">
        <v>351</v>
      </c>
      <c r="D4921" t="s">
        <v>363</v>
      </c>
      <c r="E4921" t="s">
        <v>15</v>
      </c>
      <c r="F4921" t="s">
        <v>128</v>
      </c>
      <c r="G4921" t="s">
        <v>369</v>
      </c>
      <c r="H4921" s="1">
        <v>2019</v>
      </c>
      <c r="I4921" s="2">
        <v>250</v>
      </c>
      <c r="J4921" s="3">
        <v>747.5</v>
      </c>
      <c r="K4921">
        <f>Table1[[#This Row],[Total Revenue + Open]]/Table1[[#This Row],[Qty]]</f>
        <v>2.99</v>
      </c>
      <c r="L4921">
        <f>Table1[[#This Row],[Qty]]/Table1[[#This Row],[Total Revenue + Open]]</f>
        <v>0.33444816053511706</v>
      </c>
    </row>
    <row r="4922" spans="1:12">
      <c r="A4922" t="s">
        <v>10</v>
      </c>
      <c r="B4922" t="s">
        <v>351</v>
      </c>
      <c r="C4922" t="s">
        <v>351</v>
      </c>
      <c r="D4922" t="s">
        <v>363</v>
      </c>
      <c r="E4922" t="s">
        <v>15</v>
      </c>
      <c r="F4922" t="s">
        <v>128</v>
      </c>
      <c r="G4922" t="s">
        <v>369</v>
      </c>
      <c r="H4922" s="1">
        <v>2019</v>
      </c>
      <c r="I4922" s="2">
        <v>1210</v>
      </c>
      <c r="J4922" s="3">
        <v>3588</v>
      </c>
      <c r="K4922">
        <f>Table1[[#This Row],[Total Revenue + Open]]/Table1[[#This Row],[Qty]]</f>
        <v>2.9652892561983473</v>
      </c>
      <c r="L4922">
        <f>Table1[[#This Row],[Qty]]/Table1[[#This Row],[Total Revenue + Open]]</f>
        <v>0.33723522853957638</v>
      </c>
    </row>
    <row r="4923" spans="1:12">
      <c r="A4923" t="s">
        <v>10</v>
      </c>
      <c r="B4923" t="s">
        <v>351</v>
      </c>
      <c r="C4923" t="s">
        <v>351</v>
      </c>
      <c r="D4923" t="s">
        <v>363</v>
      </c>
      <c r="E4923" t="s">
        <v>15</v>
      </c>
      <c r="F4923" t="s">
        <v>128</v>
      </c>
      <c r="G4923" t="s">
        <v>369</v>
      </c>
      <c r="H4923" s="1">
        <v>2020</v>
      </c>
      <c r="I4923" s="2">
        <v>600</v>
      </c>
      <c r="J4923" s="3">
        <v>1794</v>
      </c>
      <c r="K4923">
        <f>Table1[[#This Row],[Total Revenue + Open]]/Table1[[#This Row],[Qty]]</f>
        <v>2.99</v>
      </c>
      <c r="L4923">
        <f>Table1[[#This Row],[Qty]]/Table1[[#This Row],[Total Revenue + Open]]</f>
        <v>0.33444816053511706</v>
      </c>
    </row>
    <row r="4924" spans="1:12">
      <c r="A4924" t="s">
        <v>10</v>
      </c>
      <c r="B4924" t="s">
        <v>351</v>
      </c>
      <c r="C4924" t="s">
        <v>351</v>
      </c>
      <c r="D4924" t="s">
        <v>363</v>
      </c>
      <c r="E4924" t="s">
        <v>15</v>
      </c>
      <c r="F4924" t="s">
        <v>128</v>
      </c>
      <c r="G4924" t="s">
        <v>369</v>
      </c>
      <c r="H4924" s="1">
        <v>2020</v>
      </c>
      <c r="I4924" s="2">
        <v>600</v>
      </c>
      <c r="J4924" s="3">
        <v>1794</v>
      </c>
      <c r="K4924">
        <f>Table1[[#This Row],[Total Revenue + Open]]/Table1[[#This Row],[Qty]]</f>
        <v>2.99</v>
      </c>
      <c r="L4924">
        <f>Table1[[#This Row],[Qty]]/Table1[[#This Row],[Total Revenue + Open]]</f>
        <v>0.33444816053511706</v>
      </c>
    </row>
    <row r="4925" spans="1:12">
      <c r="A4925" t="s">
        <v>10</v>
      </c>
      <c r="B4925" t="s">
        <v>351</v>
      </c>
      <c r="C4925" t="s">
        <v>351</v>
      </c>
      <c r="D4925" t="s">
        <v>363</v>
      </c>
      <c r="E4925" t="s">
        <v>15</v>
      </c>
      <c r="F4925" t="s">
        <v>128</v>
      </c>
      <c r="G4925" t="s">
        <v>369</v>
      </c>
      <c r="H4925" s="1">
        <v>2020</v>
      </c>
      <c r="I4925" s="2">
        <v>300</v>
      </c>
      <c r="J4925" s="3">
        <v>897</v>
      </c>
      <c r="K4925">
        <f>Table1[[#This Row],[Total Revenue + Open]]/Table1[[#This Row],[Qty]]</f>
        <v>2.99</v>
      </c>
      <c r="L4925">
        <f>Table1[[#This Row],[Qty]]/Table1[[#This Row],[Total Revenue + Open]]</f>
        <v>0.33444816053511706</v>
      </c>
    </row>
    <row r="4926" spans="1:12">
      <c r="A4926" t="s">
        <v>10</v>
      </c>
      <c r="B4926" t="s">
        <v>351</v>
      </c>
      <c r="C4926" t="s">
        <v>351</v>
      </c>
      <c r="D4926" t="s">
        <v>363</v>
      </c>
      <c r="E4926" t="s">
        <v>15</v>
      </c>
      <c r="F4926" t="s">
        <v>128</v>
      </c>
      <c r="G4926" t="s">
        <v>369</v>
      </c>
      <c r="H4926" s="1">
        <v>2020</v>
      </c>
      <c r="I4926" s="2">
        <v>550</v>
      </c>
      <c r="J4926" s="3">
        <v>1644.5</v>
      </c>
      <c r="K4926">
        <f>Table1[[#This Row],[Total Revenue + Open]]/Table1[[#This Row],[Qty]]</f>
        <v>2.99</v>
      </c>
      <c r="L4926">
        <f>Table1[[#This Row],[Qty]]/Table1[[#This Row],[Total Revenue + Open]]</f>
        <v>0.33444816053511706</v>
      </c>
    </row>
    <row r="4927" spans="1:12">
      <c r="A4927" t="s">
        <v>10</v>
      </c>
      <c r="B4927" t="s">
        <v>351</v>
      </c>
      <c r="C4927" t="s">
        <v>351</v>
      </c>
      <c r="D4927" t="s">
        <v>363</v>
      </c>
      <c r="E4927" t="s">
        <v>15</v>
      </c>
      <c r="F4927" t="s">
        <v>128</v>
      </c>
      <c r="G4927" t="s">
        <v>369</v>
      </c>
      <c r="H4927" s="1">
        <v>2020</v>
      </c>
      <c r="I4927" s="2">
        <v>1100</v>
      </c>
      <c r="J4927" s="3">
        <v>3289</v>
      </c>
      <c r="K4927">
        <f>Table1[[#This Row],[Total Revenue + Open]]/Table1[[#This Row],[Qty]]</f>
        <v>2.99</v>
      </c>
      <c r="L4927">
        <f>Table1[[#This Row],[Qty]]/Table1[[#This Row],[Total Revenue + Open]]</f>
        <v>0.33444816053511706</v>
      </c>
    </row>
    <row r="4928" spans="1:12">
      <c r="A4928" t="s">
        <v>10</v>
      </c>
      <c r="B4928" t="s">
        <v>351</v>
      </c>
      <c r="C4928" t="s">
        <v>351</v>
      </c>
      <c r="D4928" t="s">
        <v>363</v>
      </c>
      <c r="E4928" t="s">
        <v>15</v>
      </c>
      <c r="F4928" t="s">
        <v>128</v>
      </c>
      <c r="G4928" t="s">
        <v>369</v>
      </c>
      <c r="H4928" s="1">
        <v>2021</v>
      </c>
      <c r="I4928" s="2">
        <v>950</v>
      </c>
      <c r="J4928" s="3">
        <v>2840.5</v>
      </c>
      <c r="K4928">
        <f>Table1[[#This Row],[Total Revenue + Open]]/Table1[[#This Row],[Qty]]</f>
        <v>2.99</v>
      </c>
      <c r="L4928">
        <f>Table1[[#This Row],[Qty]]/Table1[[#This Row],[Total Revenue + Open]]</f>
        <v>0.33444816053511706</v>
      </c>
    </row>
    <row r="4929" spans="1:12">
      <c r="A4929" t="s">
        <v>10</v>
      </c>
      <c r="B4929" t="s">
        <v>351</v>
      </c>
      <c r="C4929" t="s">
        <v>351</v>
      </c>
      <c r="D4929" t="s">
        <v>363</v>
      </c>
      <c r="E4929" t="s">
        <v>15</v>
      </c>
      <c r="F4929" t="s">
        <v>128</v>
      </c>
      <c r="G4929" t="s">
        <v>369</v>
      </c>
      <c r="H4929" s="1">
        <v>2021</v>
      </c>
      <c r="I4929" s="2">
        <v>1610</v>
      </c>
      <c r="J4929" s="3">
        <v>4784</v>
      </c>
      <c r="K4929">
        <f>Table1[[#This Row],[Total Revenue + Open]]/Table1[[#This Row],[Qty]]</f>
        <v>2.9714285714285715</v>
      </c>
      <c r="L4929">
        <f>Table1[[#This Row],[Qty]]/Table1[[#This Row],[Total Revenue + Open]]</f>
        <v>0.33653846153846156</v>
      </c>
    </row>
    <row r="4930" spans="1:12">
      <c r="A4930" t="s">
        <v>10</v>
      </c>
      <c r="B4930" t="s">
        <v>351</v>
      </c>
      <c r="C4930" t="s">
        <v>351</v>
      </c>
      <c r="D4930" t="s">
        <v>363</v>
      </c>
      <c r="E4930" t="s">
        <v>15</v>
      </c>
      <c r="F4930" t="s">
        <v>128</v>
      </c>
      <c r="G4930" t="s">
        <v>369</v>
      </c>
      <c r="H4930" s="1">
        <v>2021</v>
      </c>
      <c r="I4930" s="2">
        <v>600</v>
      </c>
      <c r="J4930" s="3">
        <v>1794</v>
      </c>
      <c r="K4930">
        <f>Table1[[#This Row],[Total Revenue + Open]]/Table1[[#This Row],[Qty]]</f>
        <v>2.99</v>
      </c>
      <c r="L4930">
        <f>Table1[[#This Row],[Qty]]/Table1[[#This Row],[Total Revenue + Open]]</f>
        <v>0.33444816053511706</v>
      </c>
    </row>
    <row r="4931" spans="1:12">
      <c r="A4931" t="s">
        <v>10</v>
      </c>
      <c r="B4931" t="s">
        <v>351</v>
      </c>
      <c r="C4931" t="s">
        <v>351</v>
      </c>
      <c r="D4931" t="s">
        <v>363</v>
      </c>
      <c r="E4931" t="s">
        <v>15</v>
      </c>
      <c r="F4931" t="s">
        <v>128</v>
      </c>
      <c r="G4931" t="s">
        <v>369</v>
      </c>
      <c r="H4931" s="1">
        <v>2021</v>
      </c>
      <c r="I4931" s="2">
        <v>950</v>
      </c>
      <c r="J4931" s="3">
        <v>2840.5</v>
      </c>
      <c r="K4931">
        <f>Table1[[#This Row],[Total Revenue + Open]]/Table1[[#This Row],[Qty]]</f>
        <v>2.99</v>
      </c>
      <c r="L4931">
        <f>Table1[[#This Row],[Qty]]/Table1[[#This Row],[Total Revenue + Open]]</f>
        <v>0.33444816053511706</v>
      </c>
    </row>
    <row r="4932" spans="1:12">
      <c r="A4932" t="s">
        <v>10</v>
      </c>
      <c r="B4932" t="s">
        <v>351</v>
      </c>
      <c r="C4932" t="s">
        <v>351</v>
      </c>
      <c r="D4932" t="s">
        <v>363</v>
      </c>
      <c r="E4932" t="s">
        <v>15</v>
      </c>
      <c r="F4932" t="s">
        <v>128</v>
      </c>
      <c r="G4932" t="s">
        <v>369</v>
      </c>
      <c r="H4932" s="1">
        <v>2021</v>
      </c>
      <c r="I4932" s="2">
        <v>200</v>
      </c>
      <c r="J4932" s="3">
        <v>598</v>
      </c>
      <c r="K4932">
        <f>Table1[[#This Row],[Total Revenue + Open]]/Table1[[#This Row],[Qty]]</f>
        <v>2.99</v>
      </c>
      <c r="L4932">
        <f>Table1[[#This Row],[Qty]]/Table1[[#This Row],[Total Revenue + Open]]</f>
        <v>0.33444816053511706</v>
      </c>
    </row>
    <row r="4933" spans="1:12">
      <c r="A4933" t="s">
        <v>10</v>
      </c>
      <c r="B4933" t="s">
        <v>351</v>
      </c>
      <c r="C4933" t="s">
        <v>351</v>
      </c>
      <c r="D4933" t="s">
        <v>363</v>
      </c>
      <c r="E4933" t="s">
        <v>15</v>
      </c>
      <c r="F4933" t="s">
        <v>128</v>
      </c>
      <c r="G4933" t="s">
        <v>369</v>
      </c>
      <c r="H4933" s="1">
        <v>2021</v>
      </c>
      <c r="I4933" s="2">
        <v>1610</v>
      </c>
      <c r="J4933" s="3">
        <v>4784</v>
      </c>
      <c r="K4933">
        <f>Table1[[#This Row],[Total Revenue + Open]]/Table1[[#This Row],[Qty]]</f>
        <v>2.9714285714285715</v>
      </c>
      <c r="L4933">
        <f>Table1[[#This Row],[Qty]]/Table1[[#This Row],[Total Revenue + Open]]</f>
        <v>0.33653846153846156</v>
      </c>
    </row>
    <row r="4934" spans="1:12">
      <c r="A4934" t="s">
        <v>10</v>
      </c>
      <c r="B4934" t="s">
        <v>351</v>
      </c>
      <c r="C4934" t="s">
        <v>351</v>
      </c>
      <c r="D4934" t="s">
        <v>363</v>
      </c>
      <c r="E4934" t="s">
        <v>15</v>
      </c>
      <c r="F4934" t="s">
        <v>128</v>
      </c>
      <c r="G4934" t="s">
        <v>369</v>
      </c>
      <c r="H4934" s="1">
        <v>2022</v>
      </c>
      <c r="I4934" s="2">
        <v>50</v>
      </c>
      <c r="J4934" s="3">
        <v>149.5</v>
      </c>
      <c r="K4934">
        <f>Table1[[#This Row],[Total Revenue + Open]]/Table1[[#This Row],[Qty]]</f>
        <v>2.99</v>
      </c>
      <c r="L4934">
        <f>Table1[[#This Row],[Qty]]/Table1[[#This Row],[Total Revenue + Open]]</f>
        <v>0.33444816053511706</v>
      </c>
    </row>
    <row r="4935" spans="1:12">
      <c r="A4935" t="s">
        <v>10</v>
      </c>
      <c r="B4935" t="s">
        <v>351</v>
      </c>
      <c r="C4935" t="s">
        <v>351</v>
      </c>
      <c r="D4935" t="s">
        <v>363</v>
      </c>
      <c r="E4935" t="s">
        <v>15</v>
      </c>
      <c r="F4935" t="s">
        <v>128</v>
      </c>
      <c r="G4935" t="s">
        <v>369</v>
      </c>
      <c r="H4935" s="1">
        <v>2022</v>
      </c>
      <c r="I4935" s="2">
        <v>4275</v>
      </c>
      <c r="J4935" s="3">
        <v>12707.5</v>
      </c>
      <c r="K4935">
        <f>Table1[[#This Row],[Total Revenue + Open]]/Table1[[#This Row],[Qty]]</f>
        <v>2.9725146198830408</v>
      </c>
      <c r="L4935">
        <f>Table1[[#This Row],[Qty]]/Table1[[#This Row],[Total Revenue + Open]]</f>
        <v>0.33641550265591186</v>
      </c>
    </row>
    <row r="4936" spans="1:12">
      <c r="A4936" t="s">
        <v>10</v>
      </c>
      <c r="B4936" t="s">
        <v>351</v>
      </c>
      <c r="C4936" t="s">
        <v>351</v>
      </c>
      <c r="D4936" t="s">
        <v>363</v>
      </c>
      <c r="E4936" t="s">
        <v>15</v>
      </c>
      <c r="F4936" t="s">
        <v>128</v>
      </c>
      <c r="G4936" t="s">
        <v>369</v>
      </c>
      <c r="H4936" s="1">
        <v>2022</v>
      </c>
      <c r="I4936" s="2">
        <v>900</v>
      </c>
      <c r="J4936" s="3">
        <v>2691</v>
      </c>
      <c r="K4936">
        <f>Table1[[#This Row],[Total Revenue + Open]]/Table1[[#This Row],[Qty]]</f>
        <v>2.99</v>
      </c>
      <c r="L4936">
        <f>Table1[[#This Row],[Qty]]/Table1[[#This Row],[Total Revenue + Open]]</f>
        <v>0.33444816053511706</v>
      </c>
    </row>
    <row r="4937" spans="1:12">
      <c r="A4937" t="s">
        <v>10</v>
      </c>
      <c r="B4937" t="s">
        <v>351</v>
      </c>
      <c r="C4937" t="s">
        <v>351</v>
      </c>
      <c r="D4937" t="s">
        <v>363</v>
      </c>
      <c r="E4937" t="s">
        <v>15</v>
      </c>
      <c r="F4937" t="s">
        <v>128</v>
      </c>
      <c r="G4937" t="s">
        <v>369</v>
      </c>
      <c r="H4937" s="1">
        <v>2022</v>
      </c>
      <c r="I4937" s="2">
        <v>100</v>
      </c>
      <c r="J4937" s="3">
        <v>299</v>
      </c>
      <c r="K4937">
        <f>Table1[[#This Row],[Total Revenue + Open]]/Table1[[#This Row],[Qty]]</f>
        <v>2.99</v>
      </c>
      <c r="L4937">
        <f>Table1[[#This Row],[Qty]]/Table1[[#This Row],[Total Revenue + Open]]</f>
        <v>0.33444816053511706</v>
      </c>
    </row>
    <row r="4938" spans="1:12">
      <c r="A4938" t="s">
        <v>10</v>
      </c>
      <c r="B4938" t="s">
        <v>351</v>
      </c>
      <c r="C4938" t="s">
        <v>351</v>
      </c>
      <c r="D4938" t="s">
        <v>363</v>
      </c>
      <c r="E4938" t="s">
        <v>15</v>
      </c>
      <c r="F4938" t="s">
        <v>128</v>
      </c>
      <c r="G4938" t="s">
        <v>370</v>
      </c>
      <c r="H4938" s="1">
        <v>2017</v>
      </c>
      <c r="I4938" s="2">
        <v>500</v>
      </c>
      <c r="J4938" s="3">
        <v>1505</v>
      </c>
      <c r="K4938">
        <f>Table1[[#This Row],[Total Revenue + Open]]/Table1[[#This Row],[Qty]]</f>
        <v>3.01</v>
      </c>
      <c r="L4938">
        <f>Table1[[#This Row],[Qty]]/Table1[[#This Row],[Total Revenue + Open]]</f>
        <v>0.33222591362126247</v>
      </c>
    </row>
    <row r="4939" spans="1:12">
      <c r="A4939" t="s">
        <v>10</v>
      </c>
      <c r="B4939" t="s">
        <v>351</v>
      </c>
      <c r="C4939" t="s">
        <v>351</v>
      </c>
      <c r="D4939" t="s">
        <v>363</v>
      </c>
      <c r="E4939" t="s">
        <v>15</v>
      </c>
      <c r="F4939" t="s">
        <v>128</v>
      </c>
      <c r="G4939" t="s">
        <v>370</v>
      </c>
      <c r="H4939" s="1">
        <v>2017</v>
      </c>
      <c r="I4939" s="2">
        <v>500</v>
      </c>
      <c r="J4939" s="3">
        <v>1505</v>
      </c>
      <c r="K4939">
        <f>Table1[[#This Row],[Total Revenue + Open]]/Table1[[#This Row],[Qty]]</f>
        <v>3.01</v>
      </c>
      <c r="L4939">
        <f>Table1[[#This Row],[Qty]]/Table1[[#This Row],[Total Revenue + Open]]</f>
        <v>0.33222591362126247</v>
      </c>
    </row>
    <row r="4940" spans="1:12">
      <c r="A4940" t="s">
        <v>10</v>
      </c>
      <c r="B4940" t="s">
        <v>351</v>
      </c>
      <c r="C4940" t="s">
        <v>351</v>
      </c>
      <c r="D4940" t="s">
        <v>363</v>
      </c>
      <c r="E4940" t="s">
        <v>15</v>
      </c>
      <c r="F4940" t="s">
        <v>128</v>
      </c>
      <c r="G4940" t="s">
        <v>370</v>
      </c>
      <c r="H4940" s="1">
        <v>2017</v>
      </c>
      <c r="I4940" s="2">
        <v>500</v>
      </c>
      <c r="J4940" s="3">
        <v>1505</v>
      </c>
      <c r="K4940">
        <f>Table1[[#This Row],[Total Revenue + Open]]/Table1[[#This Row],[Qty]]</f>
        <v>3.01</v>
      </c>
      <c r="L4940">
        <f>Table1[[#This Row],[Qty]]/Table1[[#This Row],[Total Revenue + Open]]</f>
        <v>0.33222591362126247</v>
      </c>
    </row>
    <row r="4941" spans="1:12">
      <c r="A4941" t="s">
        <v>10</v>
      </c>
      <c r="B4941" t="s">
        <v>351</v>
      </c>
      <c r="C4941" t="s">
        <v>351</v>
      </c>
      <c r="D4941" t="s">
        <v>363</v>
      </c>
      <c r="E4941" t="s">
        <v>15</v>
      </c>
      <c r="F4941" t="s">
        <v>128</v>
      </c>
      <c r="G4941" t="s">
        <v>371</v>
      </c>
      <c r="H4941" s="1">
        <v>2017</v>
      </c>
      <c r="I4941" s="2">
        <v>675</v>
      </c>
      <c r="J4941" s="3">
        <v>2031.75</v>
      </c>
      <c r="K4941">
        <f>Table1[[#This Row],[Total Revenue + Open]]/Table1[[#This Row],[Qty]]</f>
        <v>3.01</v>
      </c>
      <c r="L4941">
        <f>Table1[[#This Row],[Qty]]/Table1[[#This Row],[Total Revenue + Open]]</f>
        <v>0.33222591362126247</v>
      </c>
    </row>
    <row r="4942" spans="1:12">
      <c r="A4942" t="s">
        <v>10</v>
      </c>
      <c r="B4942" t="s">
        <v>351</v>
      </c>
      <c r="C4942" t="s">
        <v>351</v>
      </c>
      <c r="D4942" t="s">
        <v>363</v>
      </c>
      <c r="E4942" t="s">
        <v>15</v>
      </c>
      <c r="F4942" t="s">
        <v>128</v>
      </c>
      <c r="G4942" t="s">
        <v>371</v>
      </c>
      <c r="H4942" s="1">
        <v>2017</v>
      </c>
      <c r="I4942" s="2">
        <v>1100</v>
      </c>
      <c r="J4942" s="3">
        <v>3311</v>
      </c>
      <c r="K4942">
        <f>Table1[[#This Row],[Total Revenue + Open]]/Table1[[#This Row],[Qty]]</f>
        <v>3.01</v>
      </c>
      <c r="L4942">
        <f>Table1[[#This Row],[Qty]]/Table1[[#This Row],[Total Revenue + Open]]</f>
        <v>0.33222591362126247</v>
      </c>
    </row>
    <row r="4943" spans="1:12">
      <c r="A4943" t="s">
        <v>10</v>
      </c>
      <c r="B4943" t="s">
        <v>351</v>
      </c>
      <c r="C4943" t="s">
        <v>351</v>
      </c>
      <c r="D4943" t="s">
        <v>363</v>
      </c>
      <c r="E4943" t="s">
        <v>15</v>
      </c>
      <c r="F4943" t="s">
        <v>128</v>
      </c>
      <c r="G4943" t="s">
        <v>371</v>
      </c>
      <c r="H4943" s="1">
        <v>2017</v>
      </c>
      <c r="I4943" s="2">
        <v>675</v>
      </c>
      <c r="J4943" s="3">
        <v>2031.75</v>
      </c>
      <c r="K4943">
        <f>Table1[[#This Row],[Total Revenue + Open]]/Table1[[#This Row],[Qty]]</f>
        <v>3.01</v>
      </c>
      <c r="L4943">
        <f>Table1[[#This Row],[Qty]]/Table1[[#This Row],[Total Revenue + Open]]</f>
        <v>0.33222591362126247</v>
      </c>
    </row>
    <row r="4944" spans="1:12">
      <c r="A4944" t="s">
        <v>10</v>
      </c>
      <c r="B4944" t="s">
        <v>351</v>
      </c>
      <c r="C4944" t="s">
        <v>351</v>
      </c>
      <c r="D4944" t="s">
        <v>363</v>
      </c>
      <c r="E4944" t="s">
        <v>15</v>
      </c>
      <c r="F4944" t="s">
        <v>128</v>
      </c>
      <c r="G4944" t="s">
        <v>371</v>
      </c>
      <c r="H4944" s="1">
        <v>2017</v>
      </c>
      <c r="I4944" s="2">
        <v>1805</v>
      </c>
      <c r="J4944" s="3">
        <v>5418</v>
      </c>
      <c r="K4944">
        <f>Table1[[#This Row],[Total Revenue + Open]]/Table1[[#This Row],[Qty]]</f>
        <v>3.0016620498614959</v>
      </c>
      <c r="L4944">
        <f>Table1[[#This Row],[Qty]]/Table1[[#This Row],[Total Revenue + Open]]</f>
        <v>0.33314876338132154</v>
      </c>
    </row>
    <row r="4945" spans="1:12">
      <c r="A4945" t="s">
        <v>10</v>
      </c>
      <c r="B4945" t="s">
        <v>351</v>
      </c>
      <c r="C4945" t="s">
        <v>351</v>
      </c>
      <c r="D4945" t="s">
        <v>363</v>
      </c>
      <c r="E4945" t="s">
        <v>15</v>
      </c>
      <c r="F4945" t="s">
        <v>128</v>
      </c>
      <c r="G4945" t="s">
        <v>371</v>
      </c>
      <c r="H4945" s="1">
        <v>2017</v>
      </c>
      <c r="I4945" s="2">
        <v>950</v>
      </c>
      <c r="J4945" s="3">
        <v>2859.5</v>
      </c>
      <c r="K4945">
        <f>Table1[[#This Row],[Total Revenue + Open]]/Table1[[#This Row],[Qty]]</f>
        <v>3.01</v>
      </c>
      <c r="L4945">
        <f>Table1[[#This Row],[Qty]]/Table1[[#This Row],[Total Revenue + Open]]</f>
        <v>0.33222591362126247</v>
      </c>
    </row>
    <row r="4946" spans="1:12">
      <c r="A4946" t="s">
        <v>10</v>
      </c>
      <c r="B4946" t="s">
        <v>351</v>
      </c>
      <c r="C4946" t="s">
        <v>351</v>
      </c>
      <c r="D4946" t="s">
        <v>363</v>
      </c>
      <c r="E4946" t="s">
        <v>15</v>
      </c>
      <c r="F4946" t="s">
        <v>128</v>
      </c>
      <c r="G4946" t="s">
        <v>371</v>
      </c>
      <c r="H4946" s="1">
        <v>2017</v>
      </c>
      <c r="I4946" s="2">
        <v>1300</v>
      </c>
      <c r="J4946" s="3">
        <v>3913</v>
      </c>
      <c r="K4946">
        <f>Table1[[#This Row],[Total Revenue + Open]]/Table1[[#This Row],[Qty]]</f>
        <v>3.01</v>
      </c>
      <c r="L4946">
        <f>Table1[[#This Row],[Qty]]/Table1[[#This Row],[Total Revenue + Open]]</f>
        <v>0.33222591362126247</v>
      </c>
    </row>
    <row r="4947" spans="1:12">
      <c r="A4947" t="s">
        <v>10</v>
      </c>
      <c r="B4947" t="s">
        <v>351</v>
      </c>
      <c r="C4947" t="s">
        <v>351</v>
      </c>
      <c r="D4947" t="s">
        <v>363</v>
      </c>
      <c r="E4947" t="s">
        <v>15</v>
      </c>
      <c r="F4947" t="s">
        <v>128</v>
      </c>
      <c r="G4947" t="s">
        <v>372</v>
      </c>
      <c r="H4947" s="1">
        <v>2017</v>
      </c>
      <c r="I4947" s="2">
        <v>300</v>
      </c>
      <c r="J4947" s="3">
        <v>897</v>
      </c>
      <c r="K4947">
        <f>Table1[[#This Row],[Total Revenue + Open]]/Table1[[#This Row],[Qty]]</f>
        <v>2.99</v>
      </c>
      <c r="L4947">
        <f>Table1[[#This Row],[Qty]]/Table1[[#This Row],[Total Revenue + Open]]</f>
        <v>0.33444816053511706</v>
      </c>
    </row>
    <row r="4948" spans="1:12">
      <c r="A4948" t="s">
        <v>10</v>
      </c>
      <c r="B4948" t="s">
        <v>351</v>
      </c>
      <c r="C4948" t="s">
        <v>351</v>
      </c>
      <c r="D4948" t="s">
        <v>363</v>
      </c>
      <c r="E4948" t="s">
        <v>15</v>
      </c>
      <c r="F4948" t="s">
        <v>128</v>
      </c>
      <c r="G4948" t="s">
        <v>372</v>
      </c>
      <c r="H4948" s="1">
        <v>2017</v>
      </c>
      <c r="I4948" s="2">
        <v>500</v>
      </c>
      <c r="J4948" s="3">
        <v>1495</v>
      </c>
      <c r="K4948">
        <f>Table1[[#This Row],[Total Revenue + Open]]/Table1[[#This Row],[Qty]]</f>
        <v>2.99</v>
      </c>
      <c r="L4948">
        <f>Table1[[#This Row],[Qty]]/Table1[[#This Row],[Total Revenue + Open]]</f>
        <v>0.33444816053511706</v>
      </c>
    </row>
    <row r="4949" spans="1:12">
      <c r="A4949" t="s">
        <v>10</v>
      </c>
      <c r="B4949" t="s">
        <v>351</v>
      </c>
      <c r="C4949" t="s">
        <v>351</v>
      </c>
      <c r="D4949" t="s">
        <v>363</v>
      </c>
      <c r="E4949" t="s">
        <v>15</v>
      </c>
      <c r="F4949" t="s">
        <v>128</v>
      </c>
      <c r="G4949" t="s">
        <v>372</v>
      </c>
      <c r="H4949" s="1">
        <v>2017</v>
      </c>
      <c r="I4949" s="2">
        <v>600</v>
      </c>
      <c r="J4949" s="3">
        <v>1794</v>
      </c>
      <c r="K4949">
        <f>Table1[[#This Row],[Total Revenue + Open]]/Table1[[#This Row],[Qty]]</f>
        <v>2.99</v>
      </c>
      <c r="L4949">
        <f>Table1[[#This Row],[Qty]]/Table1[[#This Row],[Total Revenue + Open]]</f>
        <v>0.33444816053511706</v>
      </c>
    </row>
    <row r="4950" spans="1:12">
      <c r="A4950" t="s">
        <v>10</v>
      </c>
      <c r="B4950" t="s">
        <v>351</v>
      </c>
      <c r="C4950" t="s">
        <v>351</v>
      </c>
      <c r="D4950" t="s">
        <v>363</v>
      </c>
      <c r="E4950" t="s">
        <v>15</v>
      </c>
      <c r="F4950" t="s">
        <v>128</v>
      </c>
      <c r="G4950" t="s">
        <v>372</v>
      </c>
      <c r="H4950" s="1">
        <v>2017</v>
      </c>
      <c r="I4950" s="2">
        <v>1000</v>
      </c>
      <c r="J4950" s="3">
        <v>2990</v>
      </c>
      <c r="K4950">
        <f>Table1[[#This Row],[Total Revenue + Open]]/Table1[[#This Row],[Qty]]</f>
        <v>2.99</v>
      </c>
      <c r="L4950">
        <f>Table1[[#This Row],[Qty]]/Table1[[#This Row],[Total Revenue + Open]]</f>
        <v>0.33444816053511706</v>
      </c>
    </row>
    <row r="4951" spans="1:12">
      <c r="A4951" t="s">
        <v>10</v>
      </c>
      <c r="B4951" t="s">
        <v>351</v>
      </c>
      <c r="C4951" t="s">
        <v>351</v>
      </c>
      <c r="D4951" t="s">
        <v>363</v>
      </c>
      <c r="E4951" t="s">
        <v>15</v>
      </c>
      <c r="F4951" t="s">
        <v>128</v>
      </c>
      <c r="G4951" t="s">
        <v>372</v>
      </c>
      <c r="H4951" s="1">
        <v>2017</v>
      </c>
      <c r="I4951" s="2">
        <v>850</v>
      </c>
      <c r="J4951" s="3">
        <v>2541.5</v>
      </c>
      <c r="K4951">
        <f>Table1[[#This Row],[Total Revenue + Open]]/Table1[[#This Row],[Qty]]</f>
        <v>2.99</v>
      </c>
      <c r="L4951">
        <f>Table1[[#This Row],[Qty]]/Table1[[#This Row],[Total Revenue + Open]]</f>
        <v>0.33444816053511706</v>
      </c>
    </row>
    <row r="4952" spans="1:12">
      <c r="A4952" t="s">
        <v>10</v>
      </c>
      <c r="B4952" t="s">
        <v>351</v>
      </c>
      <c r="C4952" t="s">
        <v>351</v>
      </c>
      <c r="D4952" t="s">
        <v>363</v>
      </c>
      <c r="E4952" t="s">
        <v>15</v>
      </c>
      <c r="F4952" t="s">
        <v>128</v>
      </c>
      <c r="G4952" t="s">
        <v>372</v>
      </c>
      <c r="H4952" s="1">
        <v>2017</v>
      </c>
      <c r="I4952" s="2">
        <v>750</v>
      </c>
      <c r="J4952" s="3">
        <v>2242.5</v>
      </c>
      <c r="K4952">
        <f>Table1[[#This Row],[Total Revenue + Open]]/Table1[[#This Row],[Qty]]</f>
        <v>2.99</v>
      </c>
      <c r="L4952">
        <f>Table1[[#This Row],[Qty]]/Table1[[#This Row],[Total Revenue + Open]]</f>
        <v>0.33444816053511706</v>
      </c>
    </row>
    <row r="4953" spans="1:12">
      <c r="A4953" t="s">
        <v>10</v>
      </c>
      <c r="B4953" t="s">
        <v>351</v>
      </c>
      <c r="C4953" t="s">
        <v>351</v>
      </c>
      <c r="D4953" t="s">
        <v>363</v>
      </c>
      <c r="E4953" t="s">
        <v>15</v>
      </c>
      <c r="F4953" t="s">
        <v>128</v>
      </c>
      <c r="G4953" t="s">
        <v>373</v>
      </c>
      <c r="H4953" s="1">
        <v>2017</v>
      </c>
      <c r="I4953" s="2">
        <v>500</v>
      </c>
      <c r="J4953" s="3">
        <v>1505</v>
      </c>
      <c r="K4953">
        <f>Table1[[#This Row],[Total Revenue + Open]]/Table1[[#This Row],[Qty]]</f>
        <v>3.01</v>
      </c>
      <c r="L4953">
        <f>Table1[[#This Row],[Qty]]/Table1[[#This Row],[Total Revenue + Open]]</f>
        <v>0.33222591362126247</v>
      </c>
    </row>
    <row r="4954" spans="1:12">
      <c r="A4954" t="s">
        <v>10</v>
      </c>
      <c r="B4954" t="s">
        <v>351</v>
      </c>
      <c r="C4954" t="s">
        <v>351</v>
      </c>
      <c r="D4954" t="s">
        <v>363</v>
      </c>
      <c r="E4954" t="s">
        <v>15</v>
      </c>
      <c r="F4954" t="s">
        <v>128</v>
      </c>
      <c r="G4954" t="s">
        <v>373</v>
      </c>
      <c r="H4954" s="1">
        <v>2017</v>
      </c>
      <c r="I4954" s="2">
        <v>500</v>
      </c>
      <c r="J4954" s="3">
        <v>1505</v>
      </c>
      <c r="K4954">
        <f>Table1[[#This Row],[Total Revenue + Open]]/Table1[[#This Row],[Qty]]</f>
        <v>3.01</v>
      </c>
      <c r="L4954">
        <f>Table1[[#This Row],[Qty]]/Table1[[#This Row],[Total Revenue + Open]]</f>
        <v>0.33222591362126247</v>
      </c>
    </row>
    <row r="4955" spans="1:12">
      <c r="A4955" t="s">
        <v>10</v>
      </c>
      <c r="B4955" t="s">
        <v>351</v>
      </c>
      <c r="C4955" t="s">
        <v>351</v>
      </c>
      <c r="D4955" t="s">
        <v>363</v>
      </c>
      <c r="E4955" t="s">
        <v>15</v>
      </c>
      <c r="F4955" t="s">
        <v>30</v>
      </c>
      <c r="G4955" t="s">
        <v>316</v>
      </c>
      <c r="H4955" s="1">
        <v>2017</v>
      </c>
      <c r="I4955" s="2">
        <v>1585</v>
      </c>
      <c r="J4955" s="3">
        <v>3890.25</v>
      </c>
      <c r="K4955">
        <f>Table1[[#This Row],[Total Revenue + Open]]/Table1[[#This Row],[Qty]]</f>
        <v>2.4544164037854888</v>
      </c>
      <c r="L4955">
        <f>Table1[[#This Row],[Qty]]/Table1[[#This Row],[Total Revenue + Open]]</f>
        <v>0.40742882848146006</v>
      </c>
    </row>
    <row r="4956" spans="1:12">
      <c r="A4956" t="s">
        <v>10</v>
      </c>
      <c r="B4956" t="s">
        <v>351</v>
      </c>
      <c r="C4956" t="s">
        <v>351</v>
      </c>
      <c r="D4956" t="s">
        <v>363</v>
      </c>
      <c r="E4956" t="s">
        <v>15</v>
      </c>
      <c r="F4956" t="s">
        <v>30</v>
      </c>
      <c r="G4956" t="s">
        <v>316</v>
      </c>
      <c r="H4956" s="1">
        <v>2017</v>
      </c>
      <c r="I4956" s="2">
        <v>325</v>
      </c>
      <c r="J4956" s="3">
        <v>802.75</v>
      </c>
      <c r="K4956">
        <f>Table1[[#This Row],[Total Revenue + Open]]/Table1[[#This Row],[Qty]]</f>
        <v>2.4700000000000002</v>
      </c>
      <c r="L4956">
        <f>Table1[[#This Row],[Qty]]/Table1[[#This Row],[Total Revenue + Open]]</f>
        <v>0.40485829959514169</v>
      </c>
    </row>
    <row r="4957" spans="1:12">
      <c r="A4957" t="s">
        <v>10</v>
      </c>
      <c r="B4957" t="s">
        <v>351</v>
      </c>
      <c r="C4957" t="s">
        <v>351</v>
      </c>
      <c r="D4957" t="s">
        <v>363</v>
      </c>
      <c r="E4957" t="s">
        <v>15</v>
      </c>
      <c r="F4957" t="s">
        <v>30</v>
      </c>
      <c r="G4957" t="s">
        <v>317</v>
      </c>
      <c r="H4957" s="1">
        <v>2018</v>
      </c>
      <c r="I4957" s="2">
        <v>575</v>
      </c>
      <c r="J4957" s="3">
        <v>1420.25</v>
      </c>
      <c r="K4957">
        <f>Table1[[#This Row],[Total Revenue + Open]]/Table1[[#This Row],[Qty]]</f>
        <v>2.4700000000000002</v>
      </c>
      <c r="L4957">
        <f>Table1[[#This Row],[Qty]]/Table1[[#This Row],[Total Revenue + Open]]</f>
        <v>0.40485829959514169</v>
      </c>
    </row>
    <row r="4958" spans="1:12">
      <c r="A4958" t="s">
        <v>10</v>
      </c>
      <c r="B4958" t="s">
        <v>351</v>
      </c>
      <c r="C4958" t="s">
        <v>351</v>
      </c>
      <c r="D4958" t="s">
        <v>363</v>
      </c>
      <c r="E4958" t="s">
        <v>15</v>
      </c>
      <c r="F4958" t="s">
        <v>30</v>
      </c>
      <c r="G4958" t="s">
        <v>317</v>
      </c>
      <c r="H4958" s="1">
        <v>2018</v>
      </c>
      <c r="I4958" s="2">
        <v>325</v>
      </c>
      <c r="J4958" s="3">
        <v>802.75</v>
      </c>
      <c r="K4958">
        <f>Table1[[#This Row],[Total Revenue + Open]]/Table1[[#This Row],[Qty]]</f>
        <v>2.4700000000000002</v>
      </c>
      <c r="L4958">
        <f>Table1[[#This Row],[Qty]]/Table1[[#This Row],[Total Revenue + Open]]</f>
        <v>0.40485829959514169</v>
      </c>
    </row>
    <row r="4959" spans="1:12">
      <c r="A4959" t="s">
        <v>10</v>
      </c>
      <c r="B4959" t="s">
        <v>351</v>
      </c>
      <c r="C4959" t="s">
        <v>351</v>
      </c>
      <c r="D4959" t="s">
        <v>363</v>
      </c>
      <c r="E4959" t="s">
        <v>15</v>
      </c>
      <c r="F4959" t="s">
        <v>30</v>
      </c>
      <c r="G4959" t="s">
        <v>317</v>
      </c>
      <c r="H4959" s="1">
        <v>2018</v>
      </c>
      <c r="I4959" s="2">
        <v>850</v>
      </c>
      <c r="J4959" s="3">
        <v>2099.5</v>
      </c>
      <c r="K4959">
        <f>Table1[[#This Row],[Total Revenue + Open]]/Table1[[#This Row],[Qty]]</f>
        <v>2.4700000000000002</v>
      </c>
      <c r="L4959">
        <f>Table1[[#This Row],[Qty]]/Table1[[#This Row],[Total Revenue + Open]]</f>
        <v>0.40485829959514169</v>
      </c>
    </row>
    <row r="4960" spans="1:12">
      <c r="A4960" t="s">
        <v>10</v>
      </c>
      <c r="B4960" t="s">
        <v>351</v>
      </c>
      <c r="C4960" t="s">
        <v>351</v>
      </c>
      <c r="D4960" t="s">
        <v>363</v>
      </c>
      <c r="E4960" t="s">
        <v>15</v>
      </c>
      <c r="F4960" t="s">
        <v>30</v>
      </c>
      <c r="G4960" t="s">
        <v>318</v>
      </c>
      <c r="H4960" s="1">
        <v>2018</v>
      </c>
      <c r="I4960" s="2">
        <v>575</v>
      </c>
      <c r="J4960" s="3">
        <v>1420.25</v>
      </c>
      <c r="K4960">
        <f>Table1[[#This Row],[Total Revenue + Open]]/Table1[[#This Row],[Qty]]</f>
        <v>2.4700000000000002</v>
      </c>
      <c r="L4960">
        <f>Table1[[#This Row],[Qty]]/Table1[[#This Row],[Total Revenue + Open]]</f>
        <v>0.40485829959514169</v>
      </c>
    </row>
    <row r="4961" spans="1:12">
      <c r="A4961" t="s">
        <v>10</v>
      </c>
      <c r="B4961" t="s">
        <v>351</v>
      </c>
      <c r="C4961" t="s">
        <v>351</v>
      </c>
      <c r="D4961" t="s">
        <v>363</v>
      </c>
      <c r="E4961" t="s">
        <v>15</v>
      </c>
      <c r="F4961" t="s">
        <v>30</v>
      </c>
      <c r="G4961" t="s">
        <v>318</v>
      </c>
      <c r="H4961" s="1">
        <v>2018</v>
      </c>
      <c r="I4961" s="2">
        <v>325</v>
      </c>
      <c r="J4961" s="3">
        <v>802.75</v>
      </c>
      <c r="K4961">
        <f>Table1[[#This Row],[Total Revenue + Open]]/Table1[[#This Row],[Qty]]</f>
        <v>2.4700000000000002</v>
      </c>
      <c r="L4961">
        <f>Table1[[#This Row],[Qty]]/Table1[[#This Row],[Total Revenue + Open]]</f>
        <v>0.40485829959514169</v>
      </c>
    </row>
    <row r="4962" spans="1:12">
      <c r="A4962" t="s">
        <v>10</v>
      </c>
      <c r="B4962" t="s">
        <v>351</v>
      </c>
      <c r="C4962" t="s">
        <v>351</v>
      </c>
      <c r="D4962" t="s">
        <v>363</v>
      </c>
      <c r="E4962" t="s">
        <v>15</v>
      </c>
      <c r="F4962" t="s">
        <v>30</v>
      </c>
      <c r="G4962" t="s">
        <v>318</v>
      </c>
      <c r="H4962" s="1">
        <v>2018</v>
      </c>
      <c r="I4962" s="2">
        <v>850</v>
      </c>
      <c r="J4962" s="3">
        <v>2099.5</v>
      </c>
      <c r="K4962">
        <f>Table1[[#This Row],[Total Revenue + Open]]/Table1[[#This Row],[Qty]]</f>
        <v>2.4700000000000002</v>
      </c>
      <c r="L4962">
        <f>Table1[[#This Row],[Qty]]/Table1[[#This Row],[Total Revenue + Open]]</f>
        <v>0.40485829959514169</v>
      </c>
    </row>
    <row r="4963" spans="1:12">
      <c r="A4963" t="s">
        <v>10</v>
      </c>
      <c r="B4963" t="s">
        <v>351</v>
      </c>
      <c r="C4963" t="s">
        <v>351</v>
      </c>
      <c r="D4963" t="s">
        <v>363</v>
      </c>
      <c r="E4963" t="s">
        <v>15</v>
      </c>
      <c r="F4963" t="s">
        <v>30</v>
      </c>
      <c r="G4963" t="s">
        <v>319</v>
      </c>
      <c r="H4963" s="1">
        <v>2017</v>
      </c>
      <c r="I4963" s="2">
        <v>1585</v>
      </c>
      <c r="J4963" s="3">
        <v>3890.25</v>
      </c>
      <c r="K4963">
        <f>Table1[[#This Row],[Total Revenue + Open]]/Table1[[#This Row],[Qty]]</f>
        <v>2.4544164037854888</v>
      </c>
      <c r="L4963">
        <f>Table1[[#This Row],[Qty]]/Table1[[#This Row],[Total Revenue + Open]]</f>
        <v>0.40742882848146006</v>
      </c>
    </row>
    <row r="4964" spans="1:12">
      <c r="A4964" t="s">
        <v>10</v>
      </c>
      <c r="B4964" t="s">
        <v>351</v>
      </c>
      <c r="C4964" t="s">
        <v>351</v>
      </c>
      <c r="D4964" t="s">
        <v>363</v>
      </c>
      <c r="E4964" t="s">
        <v>15</v>
      </c>
      <c r="F4964" t="s">
        <v>30</v>
      </c>
      <c r="G4964" t="s">
        <v>319</v>
      </c>
      <c r="H4964" s="1">
        <v>2017</v>
      </c>
      <c r="I4964" s="2">
        <v>325</v>
      </c>
      <c r="J4964" s="3">
        <v>802.75</v>
      </c>
      <c r="K4964">
        <f>Table1[[#This Row],[Total Revenue + Open]]/Table1[[#This Row],[Qty]]</f>
        <v>2.4700000000000002</v>
      </c>
      <c r="L4964">
        <f>Table1[[#This Row],[Qty]]/Table1[[#This Row],[Total Revenue + Open]]</f>
        <v>0.40485829959514169</v>
      </c>
    </row>
    <row r="4965" spans="1:12">
      <c r="A4965" t="s">
        <v>10</v>
      </c>
      <c r="B4965" t="s">
        <v>351</v>
      </c>
      <c r="C4965" t="s">
        <v>351</v>
      </c>
      <c r="D4965" t="s">
        <v>363</v>
      </c>
      <c r="E4965" t="s">
        <v>15</v>
      </c>
      <c r="F4965" t="s">
        <v>31</v>
      </c>
      <c r="G4965" t="s">
        <v>374</v>
      </c>
      <c r="H4965" s="1">
        <v>2017</v>
      </c>
      <c r="I4965" s="2">
        <v>1860</v>
      </c>
      <c r="J4965" s="3">
        <v>4569.5</v>
      </c>
      <c r="K4965">
        <f>Table1[[#This Row],[Total Revenue + Open]]/Table1[[#This Row],[Qty]]</f>
        <v>2.4567204301075267</v>
      </c>
      <c r="L4965">
        <f>Table1[[#This Row],[Qty]]/Table1[[#This Row],[Total Revenue + Open]]</f>
        <v>0.40704672283619653</v>
      </c>
    </row>
    <row r="4966" spans="1:12">
      <c r="A4966" t="s">
        <v>10</v>
      </c>
      <c r="B4966" t="s">
        <v>351</v>
      </c>
      <c r="C4966" t="s">
        <v>351</v>
      </c>
      <c r="D4966" t="s">
        <v>363</v>
      </c>
      <c r="E4966" t="s">
        <v>15</v>
      </c>
      <c r="F4966" t="s">
        <v>31</v>
      </c>
      <c r="G4966" t="s">
        <v>374</v>
      </c>
      <c r="H4966" s="1">
        <v>2017</v>
      </c>
      <c r="I4966" s="2">
        <v>350</v>
      </c>
      <c r="J4966" s="3">
        <v>864.5</v>
      </c>
      <c r="K4966">
        <f>Table1[[#This Row],[Total Revenue + Open]]/Table1[[#This Row],[Qty]]</f>
        <v>2.4700000000000002</v>
      </c>
      <c r="L4966">
        <f>Table1[[#This Row],[Qty]]/Table1[[#This Row],[Total Revenue + Open]]</f>
        <v>0.40485829959514169</v>
      </c>
    </row>
    <row r="4967" spans="1:12">
      <c r="A4967" t="s">
        <v>10</v>
      </c>
      <c r="B4967" t="s">
        <v>351</v>
      </c>
      <c r="C4967" t="s">
        <v>351</v>
      </c>
      <c r="D4967" t="s">
        <v>363</v>
      </c>
      <c r="E4967" t="s">
        <v>15</v>
      </c>
      <c r="F4967" t="s">
        <v>31</v>
      </c>
      <c r="G4967" t="s">
        <v>374</v>
      </c>
      <c r="H4967" s="1">
        <v>2017</v>
      </c>
      <c r="I4967" s="2">
        <v>300</v>
      </c>
      <c r="J4967" s="3">
        <v>741</v>
      </c>
      <c r="K4967">
        <f>Table1[[#This Row],[Total Revenue + Open]]/Table1[[#This Row],[Qty]]</f>
        <v>2.4700000000000002</v>
      </c>
      <c r="L4967">
        <f>Table1[[#This Row],[Qty]]/Table1[[#This Row],[Total Revenue + Open]]</f>
        <v>0.40485829959514169</v>
      </c>
    </row>
    <row r="4968" spans="1:12">
      <c r="A4968" t="s">
        <v>10</v>
      </c>
      <c r="B4968" t="s">
        <v>351</v>
      </c>
      <c r="C4968" t="s">
        <v>351</v>
      </c>
      <c r="D4968" t="s">
        <v>363</v>
      </c>
      <c r="E4968" t="s">
        <v>15</v>
      </c>
      <c r="F4968" t="s">
        <v>31</v>
      </c>
      <c r="G4968" t="s">
        <v>374</v>
      </c>
      <c r="H4968" s="1">
        <v>2017</v>
      </c>
      <c r="I4968" s="2">
        <v>325</v>
      </c>
      <c r="J4968" s="3">
        <v>802.75</v>
      </c>
      <c r="K4968">
        <f>Table1[[#This Row],[Total Revenue + Open]]/Table1[[#This Row],[Qty]]</f>
        <v>2.4700000000000002</v>
      </c>
      <c r="L4968">
        <f>Table1[[#This Row],[Qty]]/Table1[[#This Row],[Total Revenue + Open]]</f>
        <v>0.40485829959514169</v>
      </c>
    </row>
    <row r="4969" spans="1:12">
      <c r="A4969" t="s">
        <v>10</v>
      </c>
      <c r="B4969" t="s">
        <v>351</v>
      </c>
      <c r="C4969" t="s">
        <v>351</v>
      </c>
      <c r="D4969" t="s">
        <v>363</v>
      </c>
      <c r="E4969" t="s">
        <v>15</v>
      </c>
      <c r="F4969" t="s">
        <v>31</v>
      </c>
      <c r="G4969" t="s">
        <v>374</v>
      </c>
      <c r="H4969" s="1">
        <v>2017</v>
      </c>
      <c r="I4969" s="2">
        <v>300</v>
      </c>
      <c r="J4969" s="3">
        <v>741</v>
      </c>
      <c r="K4969">
        <f>Table1[[#This Row],[Total Revenue + Open]]/Table1[[#This Row],[Qty]]</f>
        <v>2.4700000000000002</v>
      </c>
      <c r="L4969">
        <f>Table1[[#This Row],[Qty]]/Table1[[#This Row],[Total Revenue + Open]]</f>
        <v>0.40485829959514169</v>
      </c>
    </row>
    <row r="4970" spans="1:12">
      <c r="A4970" t="s">
        <v>10</v>
      </c>
      <c r="B4970" t="s">
        <v>351</v>
      </c>
      <c r="C4970" t="s">
        <v>351</v>
      </c>
      <c r="D4970" t="s">
        <v>363</v>
      </c>
      <c r="E4970" t="s">
        <v>15</v>
      </c>
      <c r="F4970" t="s">
        <v>31</v>
      </c>
      <c r="G4970" t="s">
        <v>374</v>
      </c>
      <c r="H4970" s="1">
        <v>2017</v>
      </c>
      <c r="I4970" s="2">
        <v>1200</v>
      </c>
      <c r="J4970" s="3">
        <v>2964</v>
      </c>
      <c r="K4970">
        <f>Table1[[#This Row],[Total Revenue + Open]]/Table1[[#This Row],[Qty]]</f>
        <v>2.4700000000000002</v>
      </c>
      <c r="L4970">
        <f>Table1[[#This Row],[Qty]]/Table1[[#This Row],[Total Revenue + Open]]</f>
        <v>0.40485829959514169</v>
      </c>
    </row>
    <row r="4971" spans="1:12">
      <c r="A4971" t="s">
        <v>10</v>
      </c>
      <c r="B4971" t="s">
        <v>351</v>
      </c>
      <c r="C4971" t="s">
        <v>351</v>
      </c>
      <c r="D4971" t="s">
        <v>363</v>
      </c>
      <c r="E4971" t="s">
        <v>15</v>
      </c>
      <c r="F4971" t="s">
        <v>31</v>
      </c>
      <c r="G4971" t="s">
        <v>374</v>
      </c>
      <c r="H4971" s="1">
        <v>2018</v>
      </c>
      <c r="I4971" s="2">
        <v>600</v>
      </c>
      <c r="J4971" s="3">
        <v>1482</v>
      </c>
      <c r="K4971">
        <f>Table1[[#This Row],[Total Revenue + Open]]/Table1[[#This Row],[Qty]]</f>
        <v>2.4700000000000002</v>
      </c>
      <c r="L4971">
        <f>Table1[[#This Row],[Qty]]/Table1[[#This Row],[Total Revenue + Open]]</f>
        <v>0.40485829959514169</v>
      </c>
    </row>
    <row r="4972" spans="1:12">
      <c r="A4972" t="s">
        <v>10</v>
      </c>
      <c r="B4972" t="s">
        <v>351</v>
      </c>
      <c r="C4972" t="s">
        <v>351</v>
      </c>
      <c r="D4972" t="s">
        <v>363</v>
      </c>
      <c r="E4972" t="s">
        <v>15</v>
      </c>
      <c r="F4972" t="s">
        <v>31</v>
      </c>
      <c r="G4972" t="s">
        <v>374</v>
      </c>
      <c r="H4972" s="1">
        <v>2018</v>
      </c>
      <c r="I4972" s="2">
        <v>75</v>
      </c>
      <c r="J4972" s="3">
        <v>185.25</v>
      </c>
      <c r="K4972">
        <f>Table1[[#This Row],[Total Revenue + Open]]/Table1[[#This Row],[Qty]]</f>
        <v>2.4700000000000002</v>
      </c>
      <c r="L4972">
        <f>Table1[[#This Row],[Qty]]/Table1[[#This Row],[Total Revenue + Open]]</f>
        <v>0.40485829959514169</v>
      </c>
    </row>
    <row r="4973" spans="1:12">
      <c r="A4973" t="s">
        <v>10</v>
      </c>
      <c r="B4973" t="s">
        <v>351</v>
      </c>
      <c r="C4973" t="s">
        <v>351</v>
      </c>
      <c r="D4973" t="s">
        <v>363</v>
      </c>
      <c r="E4973" t="s">
        <v>15</v>
      </c>
      <c r="F4973" t="s">
        <v>31</v>
      </c>
      <c r="G4973" t="s">
        <v>375</v>
      </c>
      <c r="H4973" s="1">
        <v>2017</v>
      </c>
      <c r="I4973" s="2">
        <v>1860</v>
      </c>
      <c r="J4973" s="3">
        <v>4569.5</v>
      </c>
      <c r="K4973">
        <f>Table1[[#This Row],[Total Revenue + Open]]/Table1[[#This Row],[Qty]]</f>
        <v>2.4567204301075267</v>
      </c>
      <c r="L4973">
        <f>Table1[[#This Row],[Qty]]/Table1[[#This Row],[Total Revenue + Open]]</f>
        <v>0.40704672283619653</v>
      </c>
    </row>
    <row r="4974" spans="1:12">
      <c r="A4974" t="s">
        <v>10</v>
      </c>
      <c r="B4974" t="s">
        <v>351</v>
      </c>
      <c r="C4974" t="s">
        <v>351</v>
      </c>
      <c r="D4974" t="s">
        <v>363</v>
      </c>
      <c r="E4974" t="s">
        <v>15</v>
      </c>
      <c r="F4974" t="s">
        <v>31</v>
      </c>
      <c r="G4974" t="s">
        <v>375</v>
      </c>
      <c r="H4974" s="1">
        <v>2017</v>
      </c>
      <c r="I4974" s="2">
        <v>350</v>
      </c>
      <c r="J4974" s="3">
        <v>864.5</v>
      </c>
      <c r="K4974">
        <f>Table1[[#This Row],[Total Revenue + Open]]/Table1[[#This Row],[Qty]]</f>
        <v>2.4700000000000002</v>
      </c>
      <c r="L4974">
        <f>Table1[[#This Row],[Qty]]/Table1[[#This Row],[Total Revenue + Open]]</f>
        <v>0.40485829959514169</v>
      </c>
    </row>
    <row r="4975" spans="1:12">
      <c r="A4975" t="s">
        <v>10</v>
      </c>
      <c r="B4975" t="s">
        <v>351</v>
      </c>
      <c r="C4975" t="s">
        <v>351</v>
      </c>
      <c r="D4975" t="s">
        <v>363</v>
      </c>
      <c r="E4975" t="s">
        <v>15</v>
      </c>
      <c r="F4975" t="s">
        <v>34</v>
      </c>
      <c r="G4975" t="s">
        <v>150</v>
      </c>
      <c r="H4975" s="1">
        <v>2020</v>
      </c>
      <c r="I4975" s="2">
        <v>950</v>
      </c>
      <c r="J4975" s="3">
        <v>2109</v>
      </c>
      <c r="K4975">
        <f>Table1[[#This Row],[Total Revenue + Open]]/Table1[[#This Row],[Qty]]</f>
        <v>2.2200000000000002</v>
      </c>
      <c r="L4975">
        <f>Table1[[#This Row],[Qty]]/Table1[[#This Row],[Total Revenue + Open]]</f>
        <v>0.45045045045045046</v>
      </c>
    </row>
    <row r="4976" spans="1:12">
      <c r="A4976" t="s">
        <v>10</v>
      </c>
      <c r="B4976" t="s">
        <v>351</v>
      </c>
      <c r="C4976" t="s">
        <v>351</v>
      </c>
      <c r="D4976" t="s">
        <v>363</v>
      </c>
      <c r="E4976" t="s">
        <v>15</v>
      </c>
      <c r="F4976" t="s">
        <v>34</v>
      </c>
      <c r="G4976" t="s">
        <v>150</v>
      </c>
      <c r="H4976" s="1">
        <v>2020</v>
      </c>
      <c r="I4976" s="2">
        <v>5330</v>
      </c>
      <c r="J4976" s="3">
        <v>11766</v>
      </c>
      <c r="K4976">
        <f>Table1[[#This Row],[Total Revenue + Open]]/Table1[[#This Row],[Qty]]</f>
        <v>2.2075046904315196</v>
      </c>
      <c r="L4976">
        <f>Table1[[#This Row],[Qty]]/Table1[[#This Row],[Total Revenue + Open]]</f>
        <v>0.45300016998130205</v>
      </c>
    </row>
    <row r="4977" spans="1:12">
      <c r="A4977" t="s">
        <v>10</v>
      </c>
      <c r="B4977" t="s">
        <v>351</v>
      </c>
      <c r="C4977" t="s">
        <v>351</v>
      </c>
      <c r="D4977" t="s">
        <v>363</v>
      </c>
      <c r="E4977" t="s">
        <v>15</v>
      </c>
      <c r="F4977" t="s">
        <v>34</v>
      </c>
      <c r="G4977" t="s">
        <v>150</v>
      </c>
      <c r="H4977" s="1">
        <v>2020</v>
      </c>
      <c r="I4977" s="2">
        <v>3270</v>
      </c>
      <c r="J4977" s="3">
        <v>7215</v>
      </c>
      <c r="K4977">
        <f>Table1[[#This Row],[Total Revenue + Open]]/Table1[[#This Row],[Qty]]</f>
        <v>2.2064220183486238</v>
      </c>
      <c r="L4977">
        <f>Table1[[#This Row],[Qty]]/Table1[[#This Row],[Total Revenue + Open]]</f>
        <v>0.45322245322245325</v>
      </c>
    </row>
    <row r="4978" spans="1:12">
      <c r="A4978" t="s">
        <v>10</v>
      </c>
      <c r="B4978" t="s">
        <v>351</v>
      </c>
      <c r="C4978" t="s">
        <v>351</v>
      </c>
      <c r="D4978" t="s">
        <v>363</v>
      </c>
      <c r="E4978" t="s">
        <v>15</v>
      </c>
      <c r="F4978" t="s">
        <v>34</v>
      </c>
      <c r="G4978" t="s">
        <v>150</v>
      </c>
      <c r="H4978" s="1">
        <v>2020</v>
      </c>
      <c r="I4978" s="2">
        <v>4075</v>
      </c>
      <c r="J4978" s="3">
        <v>8991</v>
      </c>
      <c r="K4978">
        <f>Table1[[#This Row],[Total Revenue + Open]]/Table1[[#This Row],[Qty]]</f>
        <v>2.2063803680981593</v>
      </c>
      <c r="L4978">
        <f>Table1[[#This Row],[Qty]]/Table1[[#This Row],[Total Revenue + Open]]</f>
        <v>0.45323100878656436</v>
      </c>
    </row>
    <row r="4979" spans="1:12">
      <c r="A4979" t="s">
        <v>10</v>
      </c>
      <c r="B4979" t="s">
        <v>351</v>
      </c>
      <c r="C4979" t="s">
        <v>351</v>
      </c>
      <c r="D4979" t="s">
        <v>363</v>
      </c>
      <c r="E4979" t="s">
        <v>15</v>
      </c>
      <c r="F4979" t="s">
        <v>34</v>
      </c>
      <c r="G4979" t="s">
        <v>150</v>
      </c>
      <c r="H4979" s="1">
        <v>2020</v>
      </c>
      <c r="I4979" s="2">
        <v>3720</v>
      </c>
      <c r="J4979" s="3">
        <v>8214</v>
      </c>
      <c r="K4979">
        <f>Table1[[#This Row],[Total Revenue + Open]]/Table1[[#This Row],[Qty]]</f>
        <v>2.2080645161290322</v>
      </c>
      <c r="L4979">
        <f>Table1[[#This Row],[Qty]]/Table1[[#This Row],[Total Revenue + Open]]</f>
        <v>0.45288531775018259</v>
      </c>
    </row>
    <row r="4980" spans="1:12">
      <c r="A4980" t="s">
        <v>10</v>
      </c>
      <c r="B4980" t="s">
        <v>351</v>
      </c>
      <c r="C4980" t="s">
        <v>351</v>
      </c>
      <c r="D4980" t="s">
        <v>363</v>
      </c>
      <c r="E4980" t="s">
        <v>15</v>
      </c>
      <c r="F4980" t="s">
        <v>34</v>
      </c>
      <c r="G4980" t="s">
        <v>150</v>
      </c>
      <c r="H4980" s="1">
        <v>2020</v>
      </c>
      <c r="I4980" s="2">
        <v>14780</v>
      </c>
      <c r="J4980" s="3">
        <v>32634</v>
      </c>
      <c r="K4980">
        <f>Table1[[#This Row],[Total Revenue + Open]]/Table1[[#This Row],[Qty]]</f>
        <v>2.2079837618403246</v>
      </c>
      <c r="L4980">
        <f>Table1[[#This Row],[Qty]]/Table1[[#This Row],[Total Revenue + Open]]</f>
        <v>0.45290188147331006</v>
      </c>
    </row>
    <row r="4981" spans="1:12">
      <c r="A4981" t="s">
        <v>10</v>
      </c>
      <c r="B4981" t="s">
        <v>351</v>
      </c>
      <c r="C4981" t="s">
        <v>351</v>
      </c>
      <c r="D4981" t="s">
        <v>363</v>
      </c>
      <c r="E4981" t="s">
        <v>15</v>
      </c>
      <c r="F4981" t="s">
        <v>34</v>
      </c>
      <c r="G4981" t="s">
        <v>150</v>
      </c>
      <c r="H4981" s="1">
        <v>2021</v>
      </c>
      <c r="I4981" s="2">
        <v>2165</v>
      </c>
      <c r="J4981" s="3">
        <v>4773</v>
      </c>
      <c r="K4981">
        <f>Table1[[#This Row],[Total Revenue + Open]]/Table1[[#This Row],[Qty]]</f>
        <v>2.2046189376443417</v>
      </c>
      <c r="L4981">
        <f>Table1[[#This Row],[Qty]]/Table1[[#This Row],[Total Revenue + Open]]</f>
        <v>0.45359312801173268</v>
      </c>
    </row>
    <row r="4982" spans="1:12">
      <c r="A4982" t="s">
        <v>10</v>
      </c>
      <c r="B4982" t="s">
        <v>351</v>
      </c>
      <c r="C4982" t="s">
        <v>351</v>
      </c>
      <c r="D4982" t="s">
        <v>363</v>
      </c>
      <c r="E4982" t="s">
        <v>15</v>
      </c>
      <c r="F4982" t="s">
        <v>34</v>
      </c>
      <c r="G4982" t="s">
        <v>150</v>
      </c>
      <c r="H4982" s="1">
        <v>2021</v>
      </c>
      <c r="I4982" s="2">
        <v>7140</v>
      </c>
      <c r="J4982" s="3">
        <v>15762</v>
      </c>
      <c r="K4982">
        <f>Table1[[#This Row],[Total Revenue + Open]]/Table1[[#This Row],[Qty]]</f>
        <v>2.2075630252100842</v>
      </c>
      <c r="L4982">
        <f>Table1[[#This Row],[Qty]]/Table1[[#This Row],[Total Revenue + Open]]</f>
        <v>0.45298819946707269</v>
      </c>
    </row>
    <row r="4983" spans="1:12">
      <c r="A4983" t="s">
        <v>10</v>
      </c>
      <c r="B4983" t="s">
        <v>351</v>
      </c>
      <c r="C4983" t="s">
        <v>351</v>
      </c>
      <c r="D4983" t="s">
        <v>363</v>
      </c>
      <c r="E4983" t="s">
        <v>15</v>
      </c>
      <c r="F4983" t="s">
        <v>34</v>
      </c>
      <c r="G4983" t="s">
        <v>150</v>
      </c>
      <c r="H4983" s="1">
        <v>2021</v>
      </c>
      <c r="I4983" s="2">
        <v>8095</v>
      </c>
      <c r="J4983" s="3">
        <v>17871</v>
      </c>
      <c r="K4983">
        <f>Table1[[#This Row],[Total Revenue + Open]]/Table1[[#This Row],[Qty]]</f>
        <v>2.207659048795553</v>
      </c>
      <c r="L4983">
        <f>Table1[[#This Row],[Qty]]/Table1[[#This Row],[Total Revenue + Open]]</f>
        <v>0.4529684964467573</v>
      </c>
    </row>
    <row r="4984" spans="1:12">
      <c r="A4984" t="s">
        <v>10</v>
      </c>
      <c r="B4984" t="s">
        <v>351</v>
      </c>
      <c r="C4984" t="s">
        <v>351</v>
      </c>
      <c r="D4984" t="s">
        <v>363</v>
      </c>
      <c r="E4984" t="s">
        <v>15</v>
      </c>
      <c r="F4984" t="s">
        <v>34</v>
      </c>
      <c r="G4984" t="s">
        <v>150</v>
      </c>
      <c r="H4984" s="1">
        <v>2021</v>
      </c>
      <c r="I4984" s="2">
        <v>100</v>
      </c>
      <c r="J4984" s="3">
        <v>222</v>
      </c>
      <c r="K4984">
        <f>Table1[[#This Row],[Total Revenue + Open]]/Table1[[#This Row],[Qty]]</f>
        <v>2.2200000000000002</v>
      </c>
      <c r="L4984">
        <f>Table1[[#This Row],[Qty]]/Table1[[#This Row],[Total Revenue + Open]]</f>
        <v>0.45045045045045046</v>
      </c>
    </row>
    <row r="4985" spans="1:12">
      <c r="A4985" t="s">
        <v>10</v>
      </c>
      <c r="B4985" t="s">
        <v>351</v>
      </c>
      <c r="C4985" t="s">
        <v>351</v>
      </c>
      <c r="D4985" t="s">
        <v>363</v>
      </c>
      <c r="E4985" t="s">
        <v>15</v>
      </c>
      <c r="F4985" t="s">
        <v>34</v>
      </c>
      <c r="G4985" t="s">
        <v>150</v>
      </c>
      <c r="H4985" s="1">
        <v>2021</v>
      </c>
      <c r="I4985" s="2">
        <v>50</v>
      </c>
      <c r="J4985" s="3">
        <v>111</v>
      </c>
      <c r="K4985">
        <f>Table1[[#This Row],[Total Revenue + Open]]/Table1[[#This Row],[Qty]]</f>
        <v>2.2200000000000002</v>
      </c>
      <c r="L4985">
        <f>Table1[[#This Row],[Qty]]/Table1[[#This Row],[Total Revenue + Open]]</f>
        <v>0.45045045045045046</v>
      </c>
    </row>
    <row r="4986" spans="1:12">
      <c r="A4986" t="s">
        <v>10</v>
      </c>
      <c r="B4986" t="s">
        <v>351</v>
      </c>
      <c r="C4986" t="s">
        <v>351</v>
      </c>
      <c r="D4986" t="s">
        <v>363</v>
      </c>
      <c r="E4986" t="s">
        <v>15</v>
      </c>
      <c r="F4986" t="s">
        <v>34</v>
      </c>
      <c r="G4986" t="s">
        <v>150</v>
      </c>
      <c r="H4986" s="1">
        <v>2021</v>
      </c>
      <c r="I4986" s="2">
        <v>6550</v>
      </c>
      <c r="J4986" s="3">
        <v>14541</v>
      </c>
      <c r="K4986">
        <f>Table1[[#This Row],[Total Revenue + Open]]/Table1[[#This Row],[Qty]]</f>
        <v>2.2200000000000002</v>
      </c>
      <c r="L4986">
        <f>Table1[[#This Row],[Qty]]/Table1[[#This Row],[Total Revenue + Open]]</f>
        <v>0.45045045045045046</v>
      </c>
    </row>
    <row r="4987" spans="1:12">
      <c r="A4987" t="s">
        <v>10</v>
      </c>
      <c r="B4987" t="s">
        <v>351</v>
      </c>
      <c r="C4987" t="s">
        <v>351</v>
      </c>
      <c r="D4987" t="s">
        <v>363</v>
      </c>
      <c r="E4987" t="s">
        <v>15</v>
      </c>
      <c r="F4987" t="s">
        <v>34</v>
      </c>
      <c r="G4987" t="s">
        <v>150</v>
      </c>
      <c r="H4987" s="1">
        <v>2021</v>
      </c>
      <c r="I4987" s="2">
        <v>5365</v>
      </c>
      <c r="J4987" s="3">
        <v>11766</v>
      </c>
      <c r="K4987">
        <f>Table1[[#This Row],[Total Revenue + Open]]/Table1[[#This Row],[Qty]]</f>
        <v>2.193103448275862</v>
      </c>
      <c r="L4987">
        <f>Table1[[#This Row],[Qty]]/Table1[[#This Row],[Total Revenue + Open]]</f>
        <v>0.45597484276729561</v>
      </c>
    </row>
    <row r="4988" spans="1:12">
      <c r="A4988" t="s">
        <v>10</v>
      </c>
      <c r="B4988" t="s">
        <v>351</v>
      </c>
      <c r="C4988" t="s">
        <v>351</v>
      </c>
      <c r="D4988" t="s">
        <v>363</v>
      </c>
      <c r="E4988" t="s">
        <v>15</v>
      </c>
      <c r="F4988" t="s">
        <v>34</v>
      </c>
      <c r="G4988" t="s">
        <v>150</v>
      </c>
      <c r="H4988" s="1">
        <v>2021</v>
      </c>
      <c r="I4988" s="2">
        <v>14280</v>
      </c>
      <c r="J4988" s="3">
        <v>31524</v>
      </c>
      <c r="K4988">
        <f>Table1[[#This Row],[Total Revenue + Open]]/Table1[[#This Row],[Qty]]</f>
        <v>2.2075630252100842</v>
      </c>
      <c r="L4988">
        <f>Table1[[#This Row],[Qty]]/Table1[[#This Row],[Total Revenue + Open]]</f>
        <v>0.45298819946707269</v>
      </c>
    </row>
    <row r="4989" spans="1:12">
      <c r="A4989" t="s">
        <v>10</v>
      </c>
      <c r="B4989" t="s">
        <v>351</v>
      </c>
      <c r="C4989" t="s">
        <v>351</v>
      </c>
      <c r="D4989" t="s">
        <v>363</v>
      </c>
      <c r="E4989" t="s">
        <v>15</v>
      </c>
      <c r="F4989" t="s">
        <v>34</v>
      </c>
      <c r="G4989" t="s">
        <v>150</v>
      </c>
      <c r="H4989" s="1">
        <v>2021</v>
      </c>
      <c r="I4989" s="2">
        <v>5130</v>
      </c>
      <c r="J4989" s="3">
        <v>11322</v>
      </c>
      <c r="K4989">
        <f>Table1[[#This Row],[Total Revenue + Open]]/Table1[[#This Row],[Qty]]</f>
        <v>2.2070175438596493</v>
      </c>
      <c r="L4989">
        <f>Table1[[#This Row],[Qty]]/Table1[[#This Row],[Total Revenue + Open]]</f>
        <v>0.45310015898251194</v>
      </c>
    </row>
    <row r="4990" spans="1:12">
      <c r="A4990" t="s">
        <v>10</v>
      </c>
      <c r="B4990" t="s">
        <v>351</v>
      </c>
      <c r="C4990" t="s">
        <v>351</v>
      </c>
      <c r="D4990" t="s">
        <v>363</v>
      </c>
      <c r="E4990" t="s">
        <v>15</v>
      </c>
      <c r="F4990" t="s">
        <v>34</v>
      </c>
      <c r="G4990" t="s">
        <v>150</v>
      </c>
      <c r="H4990" s="1">
        <v>2021</v>
      </c>
      <c r="I4990" s="2">
        <v>5180</v>
      </c>
      <c r="J4990" s="3">
        <v>11433</v>
      </c>
      <c r="K4990">
        <f>Table1[[#This Row],[Total Revenue + Open]]/Table1[[#This Row],[Qty]]</f>
        <v>2.2071428571428573</v>
      </c>
      <c r="L4990">
        <f>Table1[[#This Row],[Qty]]/Table1[[#This Row],[Total Revenue + Open]]</f>
        <v>0.45307443365695793</v>
      </c>
    </row>
    <row r="4991" spans="1:12">
      <c r="A4991" t="s">
        <v>10</v>
      </c>
      <c r="B4991" t="s">
        <v>351</v>
      </c>
      <c r="C4991" t="s">
        <v>351</v>
      </c>
      <c r="D4991" t="s">
        <v>363</v>
      </c>
      <c r="E4991" t="s">
        <v>15</v>
      </c>
      <c r="F4991" t="s">
        <v>34</v>
      </c>
      <c r="G4991" t="s">
        <v>150</v>
      </c>
      <c r="H4991" s="1">
        <v>2022</v>
      </c>
      <c r="I4991" s="2">
        <v>10405</v>
      </c>
      <c r="J4991" s="3">
        <v>22977</v>
      </c>
      <c r="K4991">
        <f>Table1[[#This Row],[Total Revenue + Open]]/Table1[[#This Row],[Qty]]</f>
        <v>2.2082652570879384</v>
      </c>
      <c r="L4991">
        <f>Table1[[#This Row],[Qty]]/Table1[[#This Row],[Total Revenue + Open]]</f>
        <v>0.45284414849632243</v>
      </c>
    </row>
    <row r="4992" spans="1:12">
      <c r="A4992" t="s">
        <v>10</v>
      </c>
      <c r="B4992" t="s">
        <v>351</v>
      </c>
      <c r="C4992" t="s">
        <v>351</v>
      </c>
      <c r="D4992" t="s">
        <v>363</v>
      </c>
      <c r="E4992" t="s">
        <v>15</v>
      </c>
      <c r="F4992" t="s">
        <v>34</v>
      </c>
      <c r="G4992" t="s">
        <v>150</v>
      </c>
      <c r="H4992" s="1">
        <v>2022</v>
      </c>
      <c r="I4992" s="2">
        <v>6935</v>
      </c>
      <c r="J4992" s="3">
        <v>15318</v>
      </c>
      <c r="K4992">
        <f>Table1[[#This Row],[Total Revenue + Open]]/Table1[[#This Row],[Qty]]</f>
        <v>2.2087959625090123</v>
      </c>
      <c r="L4992">
        <f>Table1[[#This Row],[Qty]]/Table1[[#This Row],[Total Revenue + Open]]</f>
        <v>0.45273534403969184</v>
      </c>
    </row>
    <row r="4993" spans="1:12">
      <c r="A4993" t="s">
        <v>10</v>
      </c>
      <c r="B4993" t="s">
        <v>351</v>
      </c>
      <c r="C4993" t="s">
        <v>351</v>
      </c>
      <c r="D4993" t="s">
        <v>363</v>
      </c>
      <c r="E4993" t="s">
        <v>15</v>
      </c>
      <c r="F4993" t="s">
        <v>34</v>
      </c>
      <c r="G4993" t="s">
        <v>150</v>
      </c>
      <c r="H4993" s="1">
        <v>2022</v>
      </c>
      <c r="I4993" s="2">
        <v>2665</v>
      </c>
      <c r="J4993" s="3">
        <v>5883</v>
      </c>
      <c r="K4993">
        <f>Table1[[#This Row],[Total Revenue + Open]]/Table1[[#This Row],[Qty]]</f>
        <v>2.2075046904315196</v>
      </c>
      <c r="L4993">
        <f>Table1[[#This Row],[Qty]]/Table1[[#This Row],[Total Revenue + Open]]</f>
        <v>0.45300016998130205</v>
      </c>
    </row>
    <row r="4994" spans="1:12">
      <c r="A4994" t="s">
        <v>10</v>
      </c>
      <c r="B4994" t="s">
        <v>351</v>
      </c>
      <c r="C4994" t="s">
        <v>351</v>
      </c>
      <c r="D4994" t="s">
        <v>363</v>
      </c>
      <c r="E4994" t="s">
        <v>15</v>
      </c>
      <c r="F4994" t="s">
        <v>34</v>
      </c>
      <c r="G4994" t="s">
        <v>150</v>
      </c>
      <c r="H4994" s="1">
        <v>2022</v>
      </c>
      <c r="I4994" s="2">
        <v>2710</v>
      </c>
      <c r="J4994" s="3">
        <v>5994</v>
      </c>
      <c r="K4994">
        <f>Table1[[#This Row],[Total Revenue + Open]]/Table1[[#This Row],[Qty]]</f>
        <v>2.2118081180811808</v>
      </c>
      <c r="L4994">
        <f>Table1[[#This Row],[Qty]]/Table1[[#This Row],[Total Revenue + Open]]</f>
        <v>0.45211878545211881</v>
      </c>
    </row>
    <row r="4995" spans="1:12">
      <c r="A4995" t="s">
        <v>10</v>
      </c>
      <c r="B4995" t="s">
        <v>351</v>
      </c>
      <c r="C4995" t="s">
        <v>351</v>
      </c>
      <c r="D4995" t="s">
        <v>363</v>
      </c>
      <c r="E4995" t="s">
        <v>15</v>
      </c>
      <c r="F4995" t="s">
        <v>34</v>
      </c>
      <c r="G4995" t="s">
        <v>150</v>
      </c>
      <c r="H4995" s="1">
        <v>2022</v>
      </c>
      <c r="I4995" s="2">
        <v>2815</v>
      </c>
      <c r="J4995" s="3">
        <v>6216</v>
      </c>
      <c r="K4995">
        <f>Table1[[#This Row],[Total Revenue + Open]]/Table1[[#This Row],[Qty]]</f>
        <v>2.2081705150976911</v>
      </c>
      <c r="L4995">
        <f>Table1[[#This Row],[Qty]]/Table1[[#This Row],[Total Revenue + Open]]</f>
        <v>0.45286357786357784</v>
      </c>
    </row>
    <row r="4996" spans="1:12">
      <c r="A4996" t="s">
        <v>10</v>
      </c>
      <c r="B4996" t="s">
        <v>351</v>
      </c>
      <c r="C4996" t="s">
        <v>351</v>
      </c>
      <c r="D4996" t="s">
        <v>363</v>
      </c>
      <c r="E4996" t="s">
        <v>15</v>
      </c>
      <c r="F4996" t="s">
        <v>34</v>
      </c>
      <c r="G4996" t="s">
        <v>377</v>
      </c>
      <c r="H4996" s="1">
        <v>2017</v>
      </c>
      <c r="I4996" s="2">
        <v>500</v>
      </c>
      <c r="J4996" s="3">
        <v>1115</v>
      </c>
      <c r="K4996">
        <f>Table1[[#This Row],[Total Revenue + Open]]/Table1[[#This Row],[Qty]]</f>
        <v>2.23</v>
      </c>
      <c r="L4996">
        <f>Table1[[#This Row],[Qty]]/Table1[[#This Row],[Total Revenue + Open]]</f>
        <v>0.44843049327354262</v>
      </c>
    </row>
    <row r="4997" spans="1:12">
      <c r="A4997" t="s">
        <v>10</v>
      </c>
      <c r="B4997" t="s">
        <v>351</v>
      </c>
      <c r="C4997" t="s">
        <v>351</v>
      </c>
      <c r="D4997" t="s">
        <v>363</v>
      </c>
      <c r="E4997" t="s">
        <v>15</v>
      </c>
      <c r="F4997" t="s">
        <v>34</v>
      </c>
      <c r="G4997" t="s">
        <v>152</v>
      </c>
      <c r="H4997" s="1">
        <v>2019</v>
      </c>
      <c r="I4997" s="2">
        <v>1060</v>
      </c>
      <c r="J4997" s="3">
        <v>2320.5</v>
      </c>
      <c r="K4997">
        <f>Table1[[#This Row],[Total Revenue + Open]]/Table1[[#This Row],[Qty]]</f>
        <v>2.1891509433962266</v>
      </c>
      <c r="L4997">
        <f>Table1[[#This Row],[Qty]]/Table1[[#This Row],[Total Revenue + Open]]</f>
        <v>0.45679810385692737</v>
      </c>
    </row>
    <row r="4998" spans="1:12">
      <c r="A4998" t="s">
        <v>10</v>
      </c>
      <c r="B4998" t="s">
        <v>351</v>
      </c>
      <c r="C4998" t="s">
        <v>351</v>
      </c>
      <c r="D4998" t="s">
        <v>363</v>
      </c>
      <c r="E4998" t="s">
        <v>15</v>
      </c>
      <c r="F4998" t="s">
        <v>34</v>
      </c>
      <c r="G4998" t="s">
        <v>152</v>
      </c>
      <c r="H4998" s="1">
        <v>2019</v>
      </c>
      <c r="I4998" s="2">
        <v>400</v>
      </c>
      <c r="J4998" s="3">
        <v>884</v>
      </c>
      <c r="K4998">
        <f>Table1[[#This Row],[Total Revenue + Open]]/Table1[[#This Row],[Qty]]</f>
        <v>2.21</v>
      </c>
      <c r="L4998">
        <f>Table1[[#This Row],[Qty]]/Table1[[#This Row],[Total Revenue + Open]]</f>
        <v>0.45248868778280543</v>
      </c>
    </row>
    <row r="4999" spans="1:12">
      <c r="A4999" t="s">
        <v>10</v>
      </c>
      <c r="B4999" t="s">
        <v>351</v>
      </c>
      <c r="C4999" t="s">
        <v>351</v>
      </c>
      <c r="D4999" t="s">
        <v>363</v>
      </c>
      <c r="E4999" t="s">
        <v>15</v>
      </c>
      <c r="F4999" t="s">
        <v>34</v>
      </c>
      <c r="G4999" t="s">
        <v>152</v>
      </c>
      <c r="H4999" s="1">
        <v>2019</v>
      </c>
      <c r="I4999" s="2">
        <v>1160</v>
      </c>
      <c r="J4999" s="3">
        <v>2541.5</v>
      </c>
      <c r="K4999">
        <f>Table1[[#This Row],[Total Revenue + Open]]/Table1[[#This Row],[Qty]]</f>
        <v>2.1909482758620689</v>
      </c>
      <c r="L4999">
        <f>Table1[[#This Row],[Qty]]/Table1[[#This Row],[Total Revenue + Open]]</f>
        <v>0.45642337202439504</v>
      </c>
    </row>
    <row r="5000" spans="1:12">
      <c r="A5000" t="s">
        <v>10</v>
      </c>
      <c r="B5000" t="s">
        <v>351</v>
      </c>
      <c r="C5000" t="s">
        <v>351</v>
      </c>
      <c r="D5000" t="s">
        <v>363</v>
      </c>
      <c r="E5000" t="s">
        <v>15</v>
      </c>
      <c r="F5000" t="s">
        <v>34</v>
      </c>
      <c r="G5000" t="s">
        <v>152</v>
      </c>
      <c r="H5000" s="1">
        <v>2020</v>
      </c>
      <c r="I5000" s="2">
        <v>7440</v>
      </c>
      <c r="J5000" s="3">
        <v>16354</v>
      </c>
      <c r="K5000">
        <f>Table1[[#This Row],[Total Revenue + Open]]/Table1[[#This Row],[Qty]]</f>
        <v>2.1981182795698926</v>
      </c>
      <c r="L5000">
        <f>Table1[[#This Row],[Qty]]/Table1[[#This Row],[Total Revenue + Open]]</f>
        <v>0.45493457258163139</v>
      </c>
    </row>
    <row r="5001" spans="1:12">
      <c r="A5001" t="s">
        <v>10</v>
      </c>
      <c r="B5001" t="s">
        <v>351</v>
      </c>
      <c r="C5001" t="s">
        <v>351</v>
      </c>
      <c r="D5001" t="s">
        <v>363</v>
      </c>
      <c r="E5001" t="s">
        <v>15</v>
      </c>
      <c r="F5001" t="s">
        <v>34</v>
      </c>
      <c r="G5001" t="s">
        <v>152</v>
      </c>
      <c r="H5001" s="1">
        <v>2020</v>
      </c>
      <c r="I5001" s="2">
        <v>1460</v>
      </c>
      <c r="J5001" s="3">
        <v>3204.5</v>
      </c>
      <c r="K5001">
        <f>Table1[[#This Row],[Total Revenue + Open]]/Table1[[#This Row],[Qty]]</f>
        <v>2.19486301369863</v>
      </c>
      <c r="L5001">
        <f>Table1[[#This Row],[Qty]]/Table1[[#This Row],[Total Revenue + Open]]</f>
        <v>0.45560929942268685</v>
      </c>
    </row>
    <row r="5002" spans="1:12">
      <c r="A5002" t="s">
        <v>10</v>
      </c>
      <c r="B5002" t="s">
        <v>351</v>
      </c>
      <c r="C5002" t="s">
        <v>351</v>
      </c>
      <c r="D5002" t="s">
        <v>363</v>
      </c>
      <c r="E5002" t="s">
        <v>15</v>
      </c>
      <c r="F5002" t="s">
        <v>34</v>
      </c>
      <c r="G5002" t="s">
        <v>152</v>
      </c>
      <c r="H5002" s="1">
        <v>2020</v>
      </c>
      <c r="I5002" s="2">
        <v>1300</v>
      </c>
      <c r="J5002" s="3">
        <v>2873</v>
      </c>
      <c r="K5002">
        <f>Table1[[#This Row],[Total Revenue + Open]]/Table1[[#This Row],[Qty]]</f>
        <v>2.21</v>
      </c>
      <c r="L5002">
        <f>Table1[[#This Row],[Qty]]/Table1[[#This Row],[Total Revenue + Open]]</f>
        <v>0.45248868778280543</v>
      </c>
    </row>
    <row r="5003" spans="1:12">
      <c r="A5003" t="s">
        <v>10</v>
      </c>
      <c r="B5003" t="s">
        <v>351</v>
      </c>
      <c r="C5003" t="s">
        <v>351</v>
      </c>
      <c r="D5003" t="s">
        <v>363</v>
      </c>
      <c r="E5003" t="s">
        <v>15</v>
      </c>
      <c r="F5003" t="s">
        <v>34</v>
      </c>
      <c r="G5003" t="s">
        <v>152</v>
      </c>
      <c r="H5003" s="1">
        <v>2020</v>
      </c>
      <c r="I5003" s="2">
        <v>2560</v>
      </c>
      <c r="J5003" s="3">
        <v>5661</v>
      </c>
      <c r="K5003">
        <f>Table1[[#This Row],[Total Revenue + Open]]/Table1[[#This Row],[Qty]]</f>
        <v>2.2113281250000001</v>
      </c>
      <c r="L5003">
        <f>Table1[[#This Row],[Qty]]/Table1[[#This Row],[Total Revenue + Open]]</f>
        <v>0.45221692280515807</v>
      </c>
    </row>
    <row r="5004" spans="1:12">
      <c r="A5004" t="s">
        <v>10</v>
      </c>
      <c r="B5004" t="s">
        <v>351</v>
      </c>
      <c r="C5004" t="s">
        <v>351</v>
      </c>
      <c r="D5004" t="s">
        <v>363</v>
      </c>
      <c r="E5004" t="s">
        <v>15</v>
      </c>
      <c r="F5004" t="s">
        <v>34</v>
      </c>
      <c r="G5004" t="s">
        <v>152</v>
      </c>
      <c r="H5004" s="1">
        <v>2020</v>
      </c>
      <c r="I5004" s="2">
        <v>4020</v>
      </c>
      <c r="J5004" s="3">
        <v>8880</v>
      </c>
      <c r="K5004">
        <f>Table1[[#This Row],[Total Revenue + Open]]/Table1[[#This Row],[Qty]]</f>
        <v>2.2089552238805972</v>
      </c>
      <c r="L5004">
        <f>Table1[[#This Row],[Qty]]/Table1[[#This Row],[Total Revenue + Open]]</f>
        <v>0.45270270270270269</v>
      </c>
    </row>
    <row r="5005" spans="1:12">
      <c r="A5005" t="s">
        <v>10</v>
      </c>
      <c r="B5005" t="s">
        <v>351</v>
      </c>
      <c r="C5005" t="s">
        <v>351</v>
      </c>
      <c r="D5005" t="s">
        <v>363</v>
      </c>
      <c r="E5005" t="s">
        <v>15</v>
      </c>
      <c r="F5005" t="s">
        <v>34</v>
      </c>
      <c r="G5005" t="s">
        <v>152</v>
      </c>
      <c r="H5005" s="1">
        <v>2020</v>
      </c>
      <c r="I5005" s="2">
        <v>900</v>
      </c>
      <c r="J5005" s="3">
        <v>1998</v>
      </c>
      <c r="K5005">
        <f>Table1[[#This Row],[Total Revenue + Open]]/Table1[[#This Row],[Qty]]</f>
        <v>2.2200000000000002</v>
      </c>
      <c r="L5005">
        <f>Table1[[#This Row],[Qty]]/Table1[[#This Row],[Total Revenue + Open]]</f>
        <v>0.45045045045045046</v>
      </c>
    </row>
    <row r="5006" spans="1:12">
      <c r="A5006" t="s">
        <v>10</v>
      </c>
      <c r="B5006" t="s">
        <v>351</v>
      </c>
      <c r="C5006" t="s">
        <v>351</v>
      </c>
      <c r="D5006" t="s">
        <v>363</v>
      </c>
      <c r="E5006" t="s">
        <v>15</v>
      </c>
      <c r="F5006" t="s">
        <v>34</v>
      </c>
      <c r="G5006" t="s">
        <v>152</v>
      </c>
      <c r="H5006" s="1">
        <v>2020</v>
      </c>
      <c r="I5006" s="2">
        <v>5380</v>
      </c>
      <c r="J5006" s="3">
        <v>11877</v>
      </c>
      <c r="K5006">
        <f>Table1[[#This Row],[Total Revenue + Open]]/Table1[[#This Row],[Qty]]</f>
        <v>2.2076208178438663</v>
      </c>
      <c r="L5006">
        <f>Table1[[#This Row],[Qty]]/Table1[[#This Row],[Total Revenue + Open]]</f>
        <v>0.4529763408268081</v>
      </c>
    </row>
    <row r="5007" spans="1:12">
      <c r="A5007" t="s">
        <v>10</v>
      </c>
      <c r="B5007" t="s">
        <v>351</v>
      </c>
      <c r="C5007" t="s">
        <v>351</v>
      </c>
      <c r="D5007" t="s">
        <v>363</v>
      </c>
      <c r="E5007" t="s">
        <v>15</v>
      </c>
      <c r="F5007" t="s">
        <v>34</v>
      </c>
      <c r="G5007" t="s">
        <v>152</v>
      </c>
      <c r="H5007" s="1">
        <v>2020</v>
      </c>
      <c r="I5007" s="2">
        <v>3220</v>
      </c>
      <c r="J5007" s="3">
        <v>7104</v>
      </c>
      <c r="K5007">
        <f>Table1[[#This Row],[Total Revenue + Open]]/Table1[[#This Row],[Qty]]</f>
        <v>2.2062111801242237</v>
      </c>
      <c r="L5007">
        <f>Table1[[#This Row],[Qty]]/Table1[[#This Row],[Total Revenue + Open]]</f>
        <v>0.45326576576576577</v>
      </c>
    </row>
    <row r="5008" spans="1:12">
      <c r="A5008" t="s">
        <v>10</v>
      </c>
      <c r="B5008" t="s">
        <v>351</v>
      </c>
      <c r="C5008" t="s">
        <v>351</v>
      </c>
      <c r="D5008" t="s">
        <v>363</v>
      </c>
      <c r="E5008" t="s">
        <v>15</v>
      </c>
      <c r="F5008" t="s">
        <v>34</v>
      </c>
      <c r="G5008" t="s">
        <v>152</v>
      </c>
      <c r="H5008" s="1">
        <v>2020</v>
      </c>
      <c r="I5008" s="2">
        <v>4125</v>
      </c>
      <c r="J5008" s="3">
        <v>9102</v>
      </c>
      <c r="K5008">
        <f>Table1[[#This Row],[Total Revenue + Open]]/Table1[[#This Row],[Qty]]</f>
        <v>2.2065454545454544</v>
      </c>
      <c r="L5008">
        <f>Table1[[#This Row],[Qty]]/Table1[[#This Row],[Total Revenue + Open]]</f>
        <v>0.45319709953856296</v>
      </c>
    </row>
    <row r="5009" spans="1:12">
      <c r="A5009" t="s">
        <v>10</v>
      </c>
      <c r="B5009" t="s">
        <v>351</v>
      </c>
      <c r="C5009" t="s">
        <v>351</v>
      </c>
      <c r="D5009" t="s">
        <v>363</v>
      </c>
      <c r="E5009" t="s">
        <v>15</v>
      </c>
      <c r="F5009" t="s">
        <v>34</v>
      </c>
      <c r="G5009" t="s">
        <v>152</v>
      </c>
      <c r="H5009" s="1">
        <v>2020</v>
      </c>
      <c r="I5009" s="2">
        <v>3665</v>
      </c>
      <c r="J5009" s="3">
        <v>8103</v>
      </c>
      <c r="K5009">
        <f>Table1[[#This Row],[Total Revenue + Open]]/Table1[[#This Row],[Qty]]</f>
        <v>2.2109140518417463</v>
      </c>
      <c r="L5009">
        <f>Table1[[#This Row],[Qty]]/Table1[[#This Row],[Total Revenue + Open]]</f>
        <v>0.45230161668517832</v>
      </c>
    </row>
    <row r="5010" spans="1:12">
      <c r="A5010" t="s">
        <v>10</v>
      </c>
      <c r="B5010" t="s">
        <v>351</v>
      </c>
      <c r="C5010" t="s">
        <v>351</v>
      </c>
      <c r="D5010" t="s">
        <v>363</v>
      </c>
      <c r="E5010" t="s">
        <v>15</v>
      </c>
      <c r="F5010" t="s">
        <v>34</v>
      </c>
      <c r="G5010" t="s">
        <v>152</v>
      </c>
      <c r="H5010" s="1">
        <v>2020</v>
      </c>
      <c r="I5010" s="2">
        <v>14780</v>
      </c>
      <c r="J5010" s="3">
        <v>32634</v>
      </c>
      <c r="K5010">
        <f>Table1[[#This Row],[Total Revenue + Open]]/Table1[[#This Row],[Qty]]</f>
        <v>2.2079837618403246</v>
      </c>
      <c r="L5010">
        <f>Table1[[#This Row],[Qty]]/Table1[[#This Row],[Total Revenue + Open]]</f>
        <v>0.45290188147331006</v>
      </c>
    </row>
    <row r="5011" spans="1:12">
      <c r="A5011" t="s">
        <v>10</v>
      </c>
      <c r="B5011" t="s">
        <v>351</v>
      </c>
      <c r="C5011" t="s">
        <v>351</v>
      </c>
      <c r="D5011" t="s">
        <v>363</v>
      </c>
      <c r="E5011" t="s">
        <v>15</v>
      </c>
      <c r="F5011" t="s">
        <v>34</v>
      </c>
      <c r="G5011" t="s">
        <v>152</v>
      </c>
      <c r="H5011" s="1">
        <v>2021</v>
      </c>
      <c r="I5011" s="2">
        <v>2165</v>
      </c>
      <c r="J5011" s="3">
        <v>4773</v>
      </c>
      <c r="K5011">
        <f>Table1[[#This Row],[Total Revenue + Open]]/Table1[[#This Row],[Qty]]</f>
        <v>2.2046189376443417</v>
      </c>
      <c r="L5011">
        <f>Table1[[#This Row],[Qty]]/Table1[[#This Row],[Total Revenue + Open]]</f>
        <v>0.45359312801173268</v>
      </c>
    </row>
    <row r="5012" spans="1:12">
      <c r="A5012" t="s">
        <v>10</v>
      </c>
      <c r="B5012" t="s">
        <v>351</v>
      </c>
      <c r="C5012" t="s">
        <v>351</v>
      </c>
      <c r="D5012" t="s">
        <v>363</v>
      </c>
      <c r="E5012" t="s">
        <v>15</v>
      </c>
      <c r="F5012" t="s">
        <v>34</v>
      </c>
      <c r="G5012" t="s">
        <v>152</v>
      </c>
      <c r="H5012" s="1">
        <v>2021</v>
      </c>
      <c r="I5012" s="2">
        <v>7140</v>
      </c>
      <c r="J5012" s="3">
        <v>15762</v>
      </c>
      <c r="K5012">
        <f>Table1[[#This Row],[Total Revenue + Open]]/Table1[[#This Row],[Qty]]</f>
        <v>2.2075630252100842</v>
      </c>
      <c r="L5012">
        <f>Table1[[#This Row],[Qty]]/Table1[[#This Row],[Total Revenue + Open]]</f>
        <v>0.45298819946707269</v>
      </c>
    </row>
    <row r="5013" spans="1:12">
      <c r="A5013" t="s">
        <v>10</v>
      </c>
      <c r="B5013" t="s">
        <v>351</v>
      </c>
      <c r="C5013" t="s">
        <v>351</v>
      </c>
      <c r="D5013" t="s">
        <v>363</v>
      </c>
      <c r="E5013" t="s">
        <v>15</v>
      </c>
      <c r="F5013" t="s">
        <v>34</v>
      </c>
      <c r="G5013" t="s">
        <v>152</v>
      </c>
      <c r="H5013" s="1">
        <v>2021</v>
      </c>
      <c r="I5013" s="2">
        <v>8095</v>
      </c>
      <c r="J5013" s="3">
        <v>17871</v>
      </c>
      <c r="K5013">
        <f>Table1[[#This Row],[Total Revenue + Open]]/Table1[[#This Row],[Qty]]</f>
        <v>2.207659048795553</v>
      </c>
      <c r="L5013">
        <f>Table1[[#This Row],[Qty]]/Table1[[#This Row],[Total Revenue + Open]]</f>
        <v>0.4529684964467573</v>
      </c>
    </row>
    <row r="5014" spans="1:12">
      <c r="A5014" t="s">
        <v>10</v>
      </c>
      <c r="B5014" t="s">
        <v>351</v>
      </c>
      <c r="C5014" t="s">
        <v>351</v>
      </c>
      <c r="D5014" t="s">
        <v>363</v>
      </c>
      <c r="E5014" t="s">
        <v>15</v>
      </c>
      <c r="F5014" t="s">
        <v>34</v>
      </c>
      <c r="G5014" t="s">
        <v>152</v>
      </c>
      <c r="H5014" s="1">
        <v>2021</v>
      </c>
      <c r="I5014" s="2">
        <v>100</v>
      </c>
      <c r="J5014" s="3">
        <v>222</v>
      </c>
      <c r="K5014">
        <f>Table1[[#This Row],[Total Revenue + Open]]/Table1[[#This Row],[Qty]]</f>
        <v>2.2200000000000002</v>
      </c>
      <c r="L5014">
        <f>Table1[[#This Row],[Qty]]/Table1[[#This Row],[Total Revenue + Open]]</f>
        <v>0.45045045045045046</v>
      </c>
    </row>
    <row r="5015" spans="1:12">
      <c r="A5015" t="s">
        <v>10</v>
      </c>
      <c r="B5015" t="s">
        <v>351</v>
      </c>
      <c r="C5015" t="s">
        <v>351</v>
      </c>
      <c r="D5015" t="s">
        <v>363</v>
      </c>
      <c r="E5015" t="s">
        <v>15</v>
      </c>
      <c r="F5015" t="s">
        <v>34</v>
      </c>
      <c r="G5015" t="s">
        <v>152</v>
      </c>
      <c r="H5015" s="1">
        <v>2021</v>
      </c>
      <c r="I5015" s="2">
        <v>50</v>
      </c>
      <c r="J5015" s="3">
        <v>111</v>
      </c>
      <c r="K5015">
        <f>Table1[[#This Row],[Total Revenue + Open]]/Table1[[#This Row],[Qty]]</f>
        <v>2.2200000000000002</v>
      </c>
      <c r="L5015">
        <f>Table1[[#This Row],[Qty]]/Table1[[#This Row],[Total Revenue + Open]]</f>
        <v>0.45045045045045046</v>
      </c>
    </row>
    <row r="5016" spans="1:12">
      <c r="A5016" t="s">
        <v>10</v>
      </c>
      <c r="B5016" t="s">
        <v>351</v>
      </c>
      <c r="C5016" t="s">
        <v>351</v>
      </c>
      <c r="D5016" t="s">
        <v>363</v>
      </c>
      <c r="E5016" t="s">
        <v>15</v>
      </c>
      <c r="F5016" t="s">
        <v>34</v>
      </c>
      <c r="G5016" t="s">
        <v>152</v>
      </c>
      <c r="H5016" s="1">
        <v>2021</v>
      </c>
      <c r="I5016" s="2">
        <v>6550</v>
      </c>
      <c r="J5016" s="3">
        <v>14541</v>
      </c>
      <c r="K5016">
        <f>Table1[[#This Row],[Total Revenue + Open]]/Table1[[#This Row],[Qty]]</f>
        <v>2.2200000000000002</v>
      </c>
      <c r="L5016">
        <f>Table1[[#This Row],[Qty]]/Table1[[#This Row],[Total Revenue + Open]]</f>
        <v>0.45045045045045046</v>
      </c>
    </row>
    <row r="5017" spans="1:12">
      <c r="A5017" t="s">
        <v>10</v>
      </c>
      <c r="B5017" t="s">
        <v>351</v>
      </c>
      <c r="C5017" t="s">
        <v>351</v>
      </c>
      <c r="D5017" t="s">
        <v>363</v>
      </c>
      <c r="E5017" t="s">
        <v>15</v>
      </c>
      <c r="F5017" t="s">
        <v>34</v>
      </c>
      <c r="G5017" t="s">
        <v>152</v>
      </c>
      <c r="H5017" s="1">
        <v>2021</v>
      </c>
      <c r="I5017" s="2">
        <v>5365</v>
      </c>
      <c r="J5017" s="3">
        <v>11766</v>
      </c>
      <c r="K5017">
        <f>Table1[[#This Row],[Total Revenue + Open]]/Table1[[#This Row],[Qty]]</f>
        <v>2.193103448275862</v>
      </c>
      <c r="L5017">
        <f>Table1[[#This Row],[Qty]]/Table1[[#This Row],[Total Revenue + Open]]</f>
        <v>0.45597484276729561</v>
      </c>
    </row>
    <row r="5018" spans="1:12">
      <c r="A5018" t="s">
        <v>10</v>
      </c>
      <c r="B5018" t="s">
        <v>351</v>
      </c>
      <c r="C5018" t="s">
        <v>351</v>
      </c>
      <c r="D5018" t="s">
        <v>363</v>
      </c>
      <c r="E5018" t="s">
        <v>15</v>
      </c>
      <c r="F5018" t="s">
        <v>34</v>
      </c>
      <c r="G5018" t="s">
        <v>152</v>
      </c>
      <c r="H5018" s="1">
        <v>2021</v>
      </c>
      <c r="I5018" s="2">
        <v>14280</v>
      </c>
      <c r="J5018" s="3">
        <v>31524</v>
      </c>
      <c r="K5018">
        <f>Table1[[#This Row],[Total Revenue + Open]]/Table1[[#This Row],[Qty]]</f>
        <v>2.2075630252100842</v>
      </c>
      <c r="L5018">
        <f>Table1[[#This Row],[Qty]]/Table1[[#This Row],[Total Revenue + Open]]</f>
        <v>0.45298819946707269</v>
      </c>
    </row>
    <row r="5019" spans="1:12">
      <c r="A5019" t="s">
        <v>10</v>
      </c>
      <c r="B5019" t="s">
        <v>351</v>
      </c>
      <c r="C5019" t="s">
        <v>351</v>
      </c>
      <c r="D5019" t="s">
        <v>363</v>
      </c>
      <c r="E5019" t="s">
        <v>15</v>
      </c>
      <c r="F5019" t="s">
        <v>16</v>
      </c>
      <c r="G5019" t="s">
        <v>380</v>
      </c>
      <c r="H5019" s="1">
        <v>2017</v>
      </c>
      <c r="I5019" s="2">
        <v>600</v>
      </c>
      <c r="J5019" s="3">
        <v>1326</v>
      </c>
      <c r="K5019">
        <f>Table1[[#This Row],[Total Revenue + Open]]/Table1[[#This Row],[Qty]]</f>
        <v>2.21</v>
      </c>
      <c r="L5019">
        <f>Table1[[#This Row],[Qty]]/Table1[[#This Row],[Total Revenue + Open]]</f>
        <v>0.45248868778280543</v>
      </c>
    </row>
    <row r="5020" spans="1:12">
      <c r="A5020" t="s">
        <v>10</v>
      </c>
      <c r="B5020" t="s">
        <v>351</v>
      </c>
      <c r="C5020" t="s">
        <v>351</v>
      </c>
      <c r="D5020" t="s">
        <v>363</v>
      </c>
      <c r="E5020" t="s">
        <v>15</v>
      </c>
      <c r="F5020" t="s">
        <v>16</v>
      </c>
      <c r="G5020" t="s">
        <v>380</v>
      </c>
      <c r="H5020" s="1">
        <v>2017</v>
      </c>
      <c r="I5020" s="2">
        <v>50</v>
      </c>
      <c r="J5020" s="3">
        <v>110.5</v>
      </c>
      <c r="K5020">
        <f>Table1[[#This Row],[Total Revenue + Open]]/Table1[[#This Row],[Qty]]</f>
        <v>2.21</v>
      </c>
      <c r="L5020">
        <f>Table1[[#This Row],[Qty]]/Table1[[#This Row],[Total Revenue + Open]]</f>
        <v>0.45248868778280543</v>
      </c>
    </row>
    <row r="5021" spans="1:12">
      <c r="A5021" t="s">
        <v>10</v>
      </c>
      <c r="B5021" t="s">
        <v>351</v>
      </c>
      <c r="C5021" t="s">
        <v>351</v>
      </c>
      <c r="D5021" t="s">
        <v>363</v>
      </c>
      <c r="E5021" t="s">
        <v>15</v>
      </c>
      <c r="F5021" t="s">
        <v>16</v>
      </c>
      <c r="G5021" t="s">
        <v>380</v>
      </c>
      <c r="H5021" s="1">
        <v>2017</v>
      </c>
      <c r="I5021" s="2">
        <v>1105</v>
      </c>
      <c r="J5021" s="3">
        <v>2431</v>
      </c>
      <c r="K5021">
        <f>Table1[[#This Row],[Total Revenue + Open]]/Table1[[#This Row],[Qty]]</f>
        <v>2.2000000000000002</v>
      </c>
      <c r="L5021">
        <f>Table1[[#This Row],[Qty]]/Table1[[#This Row],[Total Revenue + Open]]</f>
        <v>0.45454545454545453</v>
      </c>
    </row>
    <row r="5022" spans="1:12">
      <c r="A5022" t="s">
        <v>10</v>
      </c>
      <c r="B5022" t="s">
        <v>351</v>
      </c>
      <c r="C5022" t="s">
        <v>351</v>
      </c>
      <c r="D5022" t="s">
        <v>363</v>
      </c>
      <c r="E5022" t="s">
        <v>15</v>
      </c>
      <c r="F5022" t="s">
        <v>16</v>
      </c>
      <c r="G5022" t="s">
        <v>17</v>
      </c>
      <c r="H5022" s="1">
        <v>2017</v>
      </c>
      <c r="I5022" s="2">
        <v>2135</v>
      </c>
      <c r="J5022" s="3">
        <v>4696.25</v>
      </c>
      <c r="K5022">
        <f>Table1[[#This Row],[Total Revenue + Open]]/Table1[[#This Row],[Qty]]</f>
        <v>2.199648711943794</v>
      </c>
      <c r="L5022">
        <f>Table1[[#This Row],[Qty]]/Table1[[#This Row],[Total Revenue + Open]]</f>
        <v>0.45461804631354802</v>
      </c>
    </row>
    <row r="5023" spans="1:12">
      <c r="A5023" t="s">
        <v>10</v>
      </c>
      <c r="B5023" t="s">
        <v>351</v>
      </c>
      <c r="C5023" t="s">
        <v>351</v>
      </c>
      <c r="D5023" t="s">
        <v>363</v>
      </c>
      <c r="E5023" t="s">
        <v>15</v>
      </c>
      <c r="F5023" t="s">
        <v>16</v>
      </c>
      <c r="G5023" t="s">
        <v>17</v>
      </c>
      <c r="H5023" s="1">
        <v>2017</v>
      </c>
      <c r="I5023" s="2">
        <v>550</v>
      </c>
      <c r="J5023" s="3">
        <v>1215.5</v>
      </c>
      <c r="K5023">
        <f>Table1[[#This Row],[Total Revenue + Open]]/Table1[[#This Row],[Qty]]</f>
        <v>2.21</v>
      </c>
      <c r="L5023">
        <f>Table1[[#This Row],[Qty]]/Table1[[#This Row],[Total Revenue + Open]]</f>
        <v>0.45248868778280543</v>
      </c>
    </row>
    <row r="5024" spans="1:12">
      <c r="A5024" t="s">
        <v>10</v>
      </c>
      <c r="B5024" t="s">
        <v>351</v>
      </c>
      <c r="C5024" t="s">
        <v>351</v>
      </c>
      <c r="D5024" t="s">
        <v>363</v>
      </c>
      <c r="E5024" t="s">
        <v>15</v>
      </c>
      <c r="F5024" t="s">
        <v>16</v>
      </c>
      <c r="G5024" t="s">
        <v>17</v>
      </c>
      <c r="H5024" s="1">
        <v>2017</v>
      </c>
      <c r="I5024" s="2">
        <v>1155</v>
      </c>
      <c r="J5024" s="3">
        <v>2541.5</v>
      </c>
      <c r="K5024">
        <f>Table1[[#This Row],[Total Revenue + Open]]/Table1[[#This Row],[Qty]]</f>
        <v>2.2004329004329004</v>
      </c>
      <c r="L5024">
        <f>Table1[[#This Row],[Qty]]/Table1[[#This Row],[Total Revenue + Open]]</f>
        <v>0.45445602990360023</v>
      </c>
    </row>
    <row r="5025" spans="1:12">
      <c r="A5025" t="s">
        <v>10</v>
      </c>
      <c r="B5025" t="s">
        <v>351</v>
      </c>
      <c r="C5025" t="s">
        <v>351</v>
      </c>
      <c r="D5025" t="s">
        <v>363</v>
      </c>
      <c r="E5025" t="s">
        <v>15</v>
      </c>
      <c r="F5025" t="s">
        <v>16</v>
      </c>
      <c r="G5025" t="s">
        <v>17</v>
      </c>
      <c r="H5025" s="1">
        <v>2017</v>
      </c>
      <c r="I5025" s="2">
        <v>600</v>
      </c>
      <c r="J5025" s="3">
        <v>1326</v>
      </c>
      <c r="K5025">
        <f>Table1[[#This Row],[Total Revenue + Open]]/Table1[[#This Row],[Qty]]</f>
        <v>2.21</v>
      </c>
      <c r="L5025">
        <f>Table1[[#This Row],[Qty]]/Table1[[#This Row],[Total Revenue + Open]]</f>
        <v>0.45248868778280543</v>
      </c>
    </row>
    <row r="5026" spans="1:12">
      <c r="A5026" t="s">
        <v>10</v>
      </c>
      <c r="B5026" t="s">
        <v>351</v>
      </c>
      <c r="C5026" t="s">
        <v>351</v>
      </c>
      <c r="D5026" t="s">
        <v>363</v>
      </c>
      <c r="E5026" t="s">
        <v>15</v>
      </c>
      <c r="F5026" t="s">
        <v>16</v>
      </c>
      <c r="G5026" t="s">
        <v>17</v>
      </c>
      <c r="H5026" s="1">
        <v>2017</v>
      </c>
      <c r="I5026" s="2">
        <v>50</v>
      </c>
      <c r="J5026" s="3">
        <v>110.5</v>
      </c>
      <c r="K5026">
        <f>Table1[[#This Row],[Total Revenue + Open]]/Table1[[#This Row],[Qty]]</f>
        <v>2.21</v>
      </c>
      <c r="L5026">
        <f>Table1[[#This Row],[Qty]]/Table1[[#This Row],[Total Revenue + Open]]</f>
        <v>0.45248868778280543</v>
      </c>
    </row>
    <row r="5027" spans="1:12">
      <c r="A5027" t="s">
        <v>10</v>
      </c>
      <c r="B5027" t="s">
        <v>351</v>
      </c>
      <c r="C5027" t="s">
        <v>351</v>
      </c>
      <c r="D5027" t="s">
        <v>363</v>
      </c>
      <c r="E5027" t="s">
        <v>15</v>
      </c>
      <c r="F5027" t="s">
        <v>16</v>
      </c>
      <c r="G5027" t="s">
        <v>17</v>
      </c>
      <c r="H5027" s="1">
        <v>2017</v>
      </c>
      <c r="I5027" s="2">
        <v>1105</v>
      </c>
      <c r="J5027" s="3">
        <v>2431</v>
      </c>
      <c r="K5027">
        <f>Table1[[#This Row],[Total Revenue + Open]]/Table1[[#This Row],[Qty]]</f>
        <v>2.2000000000000002</v>
      </c>
      <c r="L5027">
        <f>Table1[[#This Row],[Qty]]/Table1[[#This Row],[Total Revenue + Open]]</f>
        <v>0.45454545454545453</v>
      </c>
    </row>
    <row r="5028" spans="1:12">
      <c r="A5028" t="s">
        <v>10</v>
      </c>
      <c r="B5028" t="s">
        <v>351</v>
      </c>
      <c r="C5028" t="s">
        <v>351</v>
      </c>
      <c r="D5028" t="s">
        <v>363</v>
      </c>
      <c r="E5028" t="s">
        <v>15</v>
      </c>
      <c r="F5028" t="s">
        <v>16</v>
      </c>
      <c r="G5028" t="s">
        <v>381</v>
      </c>
      <c r="H5028" s="1">
        <v>2018</v>
      </c>
      <c r="I5028" s="2">
        <v>500</v>
      </c>
      <c r="J5028" s="3">
        <v>1105</v>
      </c>
      <c r="K5028">
        <f>Table1[[#This Row],[Total Revenue + Open]]/Table1[[#This Row],[Qty]]</f>
        <v>2.21</v>
      </c>
      <c r="L5028">
        <f>Table1[[#This Row],[Qty]]/Table1[[#This Row],[Total Revenue + Open]]</f>
        <v>0.45248868778280543</v>
      </c>
    </row>
    <row r="5029" spans="1:12">
      <c r="A5029" t="s">
        <v>10</v>
      </c>
      <c r="B5029" t="s">
        <v>351</v>
      </c>
      <c r="C5029" t="s">
        <v>351</v>
      </c>
      <c r="D5029" t="s">
        <v>363</v>
      </c>
      <c r="E5029" t="s">
        <v>15</v>
      </c>
      <c r="F5029" t="s">
        <v>16</v>
      </c>
      <c r="G5029" t="s">
        <v>381</v>
      </c>
      <c r="H5029" s="1">
        <v>2018</v>
      </c>
      <c r="I5029" s="2">
        <v>325</v>
      </c>
      <c r="J5029" s="3">
        <v>718.25</v>
      </c>
      <c r="K5029">
        <f>Table1[[#This Row],[Total Revenue + Open]]/Table1[[#This Row],[Qty]]</f>
        <v>2.21</v>
      </c>
      <c r="L5029">
        <f>Table1[[#This Row],[Qty]]/Table1[[#This Row],[Total Revenue + Open]]</f>
        <v>0.45248868778280543</v>
      </c>
    </row>
    <row r="5030" spans="1:12">
      <c r="A5030" t="s">
        <v>10</v>
      </c>
      <c r="B5030" t="s">
        <v>351</v>
      </c>
      <c r="C5030" t="s">
        <v>351</v>
      </c>
      <c r="D5030" t="s">
        <v>363</v>
      </c>
      <c r="E5030" t="s">
        <v>15</v>
      </c>
      <c r="F5030" t="s">
        <v>16</v>
      </c>
      <c r="G5030" t="s">
        <v>381</v>
      </c>
      <c r="H5030" s="1">
        <v>2018</v>
      </c>
      <c r="I5030" s="2">
        <v>200</v>
      </c>
      <c r="J5030" s="3">
        <v>442</v>
      </c>
      <c r="K5030">
        <f>Table1[[#This Row],[Total Revenue + Open]]/Table1[[#This Row],[Qty]]</f>
        <v>2.21</v>
      </c>
      <c r="L5030">
        <f>Table1[[#This Row],[Qty]]/Table1[[#This Row],[Total Revenue + Open]]</f>
        <v>0.45248868778280543</v>
      </c>
    </row>
    <row r="5031" spans="1:12">
      <c r="A5031" t="s">
        <v>10</v>
      </c>
      <c r="B5031" t="s">
        <v>351</v>
      </c>
      <c r="C5031" t="s">
        <v>351</v>
      </c>
      <c r="D5031" t="s">
        <v>363</v>
      </c>
      <c r="E5031" t="s">
        <v>15</v>
      </c>
      <c r="F5031" t="s">
        <v>16</v>
      </c>
      <c r="G5031" t="s">
        <v>381</v>
      </c>
      <c r="H5031" s="1">
        <v>2019</v>
      </c>
      <c r="I5031" s="2">
        <v>300</v>
      </c>
      <c r="J5031" s="3">
        <v>663</v>
      </c>
      <c r="K5031">
        <f>Table1[[#This Row],[Total Revenue + Open]]/Table1[[#This Row],[Qty]]</f>
        <v>2.21</v>
      </c>
      <c r="L5031">
        <f>Table1[[#This Row],[Qty]]/Table1[[#This Row],[Total Revenue + Open]]</f>
        <v>0.45248868778280543</v>
      </c>
    </row>
    <row r="5032" spans="1:12">
      <c r="A5032" t="s">
        <v>10</v>
      </c>
      <c r="B5032" t="s">
        <v>351</v>
      </c>
      <c r="C5032" t="s">
        <v>351</v>
      </c>
      <c r="D5032" t="s">
        <v>363</v>
      </c>
      <c r="E5032" t="s">
        <v>15</v>
      </c>
      <c r="F5032" t="s">
        <v>16</v>
      </c>
      <c r="G5032" t="s">
        <v>381</v>
      </c>
      <c r="H5032" s="1">
        <v>2019</v>
      </c>
      <c r="I5032" s="2">
        <v>650</v>
      </c>
      <c r="J5032" s="3">
        <v>1436.5</v>
      </c>
      <c r="K5032">
        <f>Table1[[#This Row],[Total Revenue + Open]]/Table1[[#This Row],[Qty]]</f>
        <v>2.21</v>
      </c>
      <c r="L5032">
        <f>Table1[[#This Row],[Qty]]/Table1[[#This Row],[Total Revenue + Open]]</f>
        <v>0.45248868778280543</v>
      </c>
    </row>
    <row r="5033" spans="1:12">
      <c r="A5033" t="s">
        <v>10</v>
      </c>
      <c r="B5033" t="s">
        <v>351</v>
      </c>
      <c r="C5033" t="s">
        <v>351</v>
      </c>
      <c r="D5033" t="s">
        <v>363</v>
      </c>
      <c r="E5033" t="s">
        <v>15</v>
      </c>
      <c r="F5033" t="s">
        <v>16</v>
      </c>
      <c r="G5033" t="s">
        <v>381</v>
      </c>
      <c r="H5033" s="1">
        <v>2019</v>
      </c>
      <c r="I5033" s="2">
        <v>300</v>
      </c>
      <c r="J5033" s="3">
        <v>663</v>
      </c>
      <c r="K5033">
        <f>Table1[[#This Row],[Total Revenue + Open]]/Table1[[#This Row],[Qty]]</f>
        <v>2.21</v>
      </c>
      <c r="L5033">
        <f>Table1[[#This Row],[Qty]]/Table1[[#This Row],[Total Revenue + Open]]</f>
        <v>0.45248868778280543</v>
      </c>
    </row>
    <row r="5034" spans="1:12">
      <c r="A5034" t="s">
        <v>10</v>
      </c>
      <c r="B5034" t="s">
        <v>351</v>
      </c>
      <c r="C5034" t="s">
        <v>351</v>
      </c>
      <c r="D5034" t="s">
        <v>363</v>
      </c>
      <c r="E5034" t="s">
        <v>15</v>
      </c>
      <c r="F5034" t="s">
        <v>16</v>
      </c>
      <c r="G5034" t="s">
        <v>381</v>
      </c>
      <c r="H5034" s="1">
        <v>2020</v>
      </c>
      <c r="I5034" s="2">
        <v>300</v>
      </c>
      <c r="J5034" s="3">
        <v>663</v>
      </c>
      <c r="K5034">
        <f>Table1[[#This Row],[Total Revenue + Open]]/Table1[[#This Row],[Qty]]</f>
        <v>2.21</v>
      </c>
      <c r="L5034">
        <f>Table1[[#This Row],[Qty]]/Table1[[#This Row],[Total Revenue + Open]]</f>
        <v>0.45248868778280543</v>
      </c>
    </row>
    <row r="5035" spans="1:12">
      <c r="A5035" t="s">
        <v>10</v>
      </c>
      <c r="B5035" t="s">
        <v>351</v>
      </c>
      <c r="C5035" t="s">
        <v>351</v>
      </c>
      <c r="D5035" t="s">
        <v>363</v>
      </c>
      <c r="E5035" t="s">
        <v>15</v>
      </c>
      <c r="F5035" t="s">
        <v>16</v>
      </c>
      <c r="G5035" t="s">
        <v>18</v>
      </c>
      <c r="H5035" s="1">
        <v>2018</v>
      </c>
      <c r="I5035" s="2">
        <v>500</v>
      </c>
      <c r="J5035" s="3">
        <v>1105</v>
      </c>
      <c r="K5035">
        <f>Table1[[#This Row],[Total Revenue + Open]]/Table1[[#This Row],[Qty]]</f>
        <v>2.21</v>
      </c>
      <c r="L5035">
        <f>Table1[[#This Row],[Qty]]/Table1[[#This Row],[Total Revenue + Open]]</f>
        <v>0.45248868778280543</v>
      </c>
    </row>
    <row r="5036" spans="1:12">
      <c r="A5036" t="s">
        <v>10</v>
      </c>
      <c r="B5036" t="s">
        <v>351</v>
      </c>
      <c r="C5036" t="s">
        <v>351</v>
      </c>
      <c r="D5036" t="s">
        <v>363</v>
      </c>
      <c r="E5036" t="s">
        <v>15</v>
      </c>
      <c r="F5036" t="s">
        <v>16</v>
      </c>
      <c r="G5036" t="s">
        <v>18</v>
      </c>
      <c r="H5036" s="1">
        <v>2018</v>
      </c>
      <c r="I5036" s="2">
        <v>325</v>
      </c>
      <c r="J5036" s="3">
        <v>718.25</v>
      </c>
      <c r="K5036">
        <f>Table1[[#This Row],[Total Revenue + Open]]/Table1[[#This Row],[Qty]]</f>
        <v>2.21</v>
      </c>
      <c r="L5036">
        <f>Table1[[#This Row],[Qty]]/Table1[[#This Row],[Total Revenue + Open]]</f>
        <v>0.45248868778280543</v>
      </c>
    </row>
    <row r="5037" spans="1:12">
      <c r="A5037" t="s">
        <v>10</v>
      </c>
      <c r="B5037" t="s">
        <v>351</v>
      </c>
      <c r="C5037" t="s">
        <v>351</v>
      </c>
      <c r="D5037" t="s">
        <v>363</v>
      </c>
      <c r="E5037" t="s">
        <v>15</v>
      </c>
      <c r="F5037" t="s">
        <v>16</v>
      </c>
      <c r="G5037" t="s">
        <v>18</v>
      </c>
      <c r="H5037" s="1">
        <v>2018</v>
      </c>
      <c r="I5037" s="2">
        <v>200</v>
      </c>
      <c r="J5037" s="3">
        <v>442</v>
      </c>
      <c r="K5037">
        <f>Table1[[#This Row],[Total Revenue + Open]]/Table1[[#This Row],[Qty]]</f>
        <v>2.21</v>
      </c>
      <c r="L5037">
        <f>Table1[[#This Row],[Qty]]/Table1[[#This Row],[Total Revenue + Open]]</f>
        <v>0.45248868778280543</v>
      </c>
    </row>
    <row r="5038" spans="1:12">
      <c r="A5038" t="s">
        <v>10</v>
      </c>
      <c r="B5038" t="s">
        <v>351</v>
      </c>
      <c r="C5038" t="s">
        <v>351</v>
      </c>
      <c r="D5038" t="s">
        <v>363</v>
      </c>
      <c r="E5038" t="s">
        <v>15</v>
      </c>
      <c r="F5038" t="s">
        <v>16</v>
      </c>
      <c r="G5038" t="s">
        <v>18</v>
      </c>
      <c r="H5038" s="1">
        <v>2019</v>
      </c>
      <c r="I5038" s="2">
        <v>300</v>
      </c>
      <c r="J5038" s="3">
        <v>663</v>
      </c>
      <c r="K5038">
        <f>Table1[[#This Row],[Total Revenue + Open]]/Table1[[#This Row],[Qty]]</f>
        <v>2.21</v>
      </c>
      <c r="L5038">
        <f>Table1[[#This Row],[Qty]]/Table1[[#This Row],[Total Revenue + Open]]</f>
        <v>0.45248868778280543</v>
      </c>
    </row>
    <row r="5039" spans="1:12">
      <c r="A5039" t="s">
        <v>10</v>
      </c>
      <c r="B5039" t="s">
        <v>351</v>
      </c>
      <c r="C5039" t="s">
        <v>351</v>
      </c>
      <c r="D5039" t="s">
        <v>363</v>
      </c>
      <c r="E5039" t="s">
        <v>15</v>
      </c>
      <c r="F5039" t="s">
        <v>16</v>
      </c>
      <c r="G5039" t="s">
        <v>18</v>
      </c>
      <c r="H5039" s="1">
        <v>2019</v>
      </c>
      <c r="I5039" s="2">
        <v>650</v>
      </c>
      <c r="J5039" s="3">
        <v>1436.5</v>
      </c>
      <c r="K5039">
        <f>Table1[[#This Row],[Total Revenue + Open]]/Table1[[#This Row],[Qty]]</f>
        <v>2.21</v>
      </c>
      <c r="L5039">
        <f>Table1[[#This Row],[Qty]]/Table1[[#This Row],[Total Revenue + Open]]</f>
        <v>0.45248868778280543</v>
      </c>
    </row>
    <row r="5040" spans="1:12">
      <c r="A5040" t="s">
        <v>10</v>
      </c>
      <c r="B5040" t="s">
        <v>351</v>
      </c>
      <c r="C5040" t="s">
        <v>351</v>
      </c>
      <c r="D5040" t="s">
        <v>363</v>
      </c>
      <c r="E5040" t="s">
        <v>15</v>
      </c>
      <c r="F5040" t="s">
        <v>16</v>
      </c>
      <c r="G5040" t="s">
        <v>18</v>
      </c>
      <c r="H5040" s="1">
        <v>2019</v>
      </c>
      <c r="I5040" s="2">
        <v>300</v>
      </c>
      <c r="J5040" s="3">
        <v>663</v>
      </c>
      <c r="K5040">
        <f>Table1[[#This Row],[Total Revenue + Open]]/Table1[[#This Row],[Qty]]</f>
        <v>2.21</v>
      </c>
      <c r="L5040">
        <f>Table1[[#This Row],[Qty]]/Table1[[#This Row],[Total Revenue + Open]]</f>
        <v>0.45248868778280543</v>
      </c>
    </row>
    <row r="5041" spans="1:12">
      <c r="A5041" t="s">
        <v>10</v>
      </c>
      <c r="B5041" t="s">
        <v>351</v>
      </c>
      <c r="C5041" t="s">
        <v>351</v>
      </c>
      <c r="D5041" t="s">
        <v>363</v>
      </c>
      <c r="E5041" t="s">
        <v>15</v>
      </c>
      <c r="F5041" t="s">
        <v>16</v>
      </c>
      <c r="G5041" t="s">
        <v>18</v>
      </c>
      <c r="H5041" s="1">
        <v>2020</v>
      </c>
      <c r="I5041" s="2">
        <v>300</v>
      </c>
      <c r="J5041" s="3">
        <v>663</v>
      </c>
      <c r="K5041">
        <f>Table1[[#This Row],[Total Revenue + Open]]/Table1[[#This Row],[Qty]]</f>
        <v>2.21</v>
      </c>
      <c r="L5041">
        <f>Table1[[#This Row],[Qty]]/Table1[[#This Row],[Total Revenue + Open]]</f>
        <v>0.45248868778280543</v>
      </c>
    </row>
    <row r="5042" spans="1:12">
      <c r="A5042" t="s">
        <v>10</v>
      </c>
      <c r="B5042" t="s">
        <v>351</v>
      </c>
      <c r="C5042" t="s">
        <v>351</v>
      </c>
      <c r="D5042" t="s">
        <v>363</v>
      </c>
      <c r="E5042" t="s">
        <v>15</v>
      </c>
      <c r="F5042" t="s">
        <v>36</v>
      </c>
      <c r="G5042" t="s">
        <v>382</v>
      </c>
      <c r="H5042" s="1">
        <v>2017</v>
      </c>
      <c r="I5042" s="2">
        <v>3920</v>
      </c>
      <c r="J5042" s="3">
        <v>4680</v>
      </c>
      <c r="K5042">
        <f>Table1[[#This Row],[Total Revenue + Open]]/Table1[[#This Row],[Qty]]</f>
        <v>1.1938775510204083</v>
      </c>
      <c r="L5042">
        <f>Table1[[#This Row],[Qty]]/Table1[[#This Row],[Total Revenue + Open]]</f>
        <v>0.83760683760683763</v>
      </c>
    </row>
    <row r="5043" spans="1:12">
      <c r="A5043" t="s">
        <v>10</v>
      </c>
      <c r="B5043" t="s">
        <v>351</v>
      </c>
      <c r="C5043" t="s">
        <v>351</v>
      </c>
      <c r="D5043" t="s">
        <v>363</v>
      </c>
      <c r="E5043" t="s">
        <v>15</v>
      </c>
      <c r="F5043" t="s">
        <v>36</v>
      </c>
      <c r="G5043" t="s">
        <v>382</v>
      </c>
      <c r="H5043" s="1">
        <v>2017</v>
      </c>
      <c r="I5043" s="2">
        <v>3520</v>
      </c>
      <c r="J5043" s="3">
        <v>4200</v>
      </c>
      <c r="K5043">
        <f>Table1[[#This Row],[Total Revenue + Open]]/Table1[[#This Row],[Qty]]</f>
        <v>1.1931818181818181</v>
      </c>
      <c r="L5043">
        <f>Table1[[#This Row],[Qty]]/Table1[[#This Row],[Total Revenue + Open]]</f>
        <v>0.83809523809523812</v>
      </c>
    </row>
    <row r="5044" spans="1:12">
      <c r="A5044" t="s">
        <v>10</v>
      </c>
      <c r="B5044" t="s">
        <v>351</v>
      </c>
      <c r="C5044" t="s">
        <v>351</v>
      </c>
      <c r="D5044" t="s">
        <v>363</v>
      </c>
      <c r="E5044" t="s">
        <v>15</v>
      </c>
      <c r="F5044" t="s">
        <v>36</v>
      </c>
      <c r="G5044" t="s">
        <v>382</v>
      </c>
      <c r="H5044" s="1">
        <v>2017</v>
      </c>
      <c r="I5044" s="2">
        <v>1380</v>
      </c>
      <c r="J5044" s="3">
        <v>1650</v>
      </c>
      <c r="K5044">
        <f>Table1[[#This Row],[Total Revenue + Open]]/Table1[[#This Row],[Qty]]</f>
        <v>1.1956521739130435</v>
      </c>
      <c r="L5044">
        <f>Table1[[#This Row],[Qty]]/Table1[[#This Row],[Total Revenue + Open]]</f>
        <v>0.83636363636363631</v>
      </c>
    </row>
    <row r="5045" spans="1:12">
      <c r="A5045" t="s">
        <v>10</v>
      </c>
      <c r="B5045" t="s">
        <v>351</v>
      </c>
      <c r="C5045" t="s">
        <v>351</v>
      </c>
      <c r="D5045" t="s">
        <v>363</v>
      </c>
      <c r="E5045" t="s">
        <v>15</v>
      </c>
      <c r="F5045" t="s">
        <v>36</v>
      </c>
      <c r="G5045" t="s">
        <v>382</v>
      </c>
      <c r="H5045" s="1">
        <v>2017</v>
      </c>
      <c r="I5045" s="2">
        <v>13745</v>
      </c>
      <c r="J5045" s="3">
        <v>16410</v>
      </c>
      <c r="K5045">
        <f>Table1[[#This Row],[Total Revenue + Open]]/Table1[[#This Row],[Qty]]</f>
        <v>1.1938886867951983</v>
      </c>
      <c r="L5045">
        <f>Table1[[#This Row],[Qty]]/Table1[[#This Row],[Total Revenue + Open]]</f>
        <v>0.83759902498476535</v>
      </c>
    </row>
    <row r="5046" spans="1:12">
      <c r="A5046" t="s">
        <v>10</v>
      </c>
      <c r="B5046" t="s">
        <v>351</v>
      </c>
      <c r="C5046" t="s">
        <v>351</v>
      </c>
      <c r="D5046" t="s">
        <v>363</v>
      </c>
      <c r="E5046" t="s">
        <v>15</v>
      </c>
      <c r="F5046" t="s">
        <v>36</v>
      </c>
      <c r="G5046" t="s">
        <v>382</v>
      </c>
      <c r="H5046" s="1">
        <v>2017</v>
      </c>
      <c r="I5046" s="2">
        <v>6735</v>
      </c>
      <c r="J5046" s="3">
        <v>8040</v>
      </c>
      <c r="K5046">
        <f>Table1[[#This Row],[Total Revenue + Open]]/Table1[[#This Row],[Qty]]</f>
        <v>1.1937639198218264</v>
      </c>
      <c r="L5046">
        <f>Table1[[#This Row],[Qty]]/Table1[[#This Row],[Total Revenue + Open]]</f>
        <v>0.83768656716417911</v>
      </c>
    </row>
    <row r="5047" spans="1:12">
      <c r="A5047" t="s">
        <v>10</v>
      </c>
      <c r="B5047" t="s">
        <v>351</v>
      </c>
      <c r="C5047" t="s">
        <v>351</v>
      </c>
      <c r="D5047" t="s">
        <v>363</v>
      </c>
      <c r="E5047" t="s">
        <v>15</v>
      </c>
      <c r="F5047" t="s">
        <v>36</v>
      </c>
      <c r="G5047" t="s">
        <v>382</v>
      </c>
      <c r="H5047" s="1">
        <v>2017</v>
      </c>
      <c r="I5047" s="2">
        <v>12110</v>
      </c>
      <c r="J5047" s="3">
        <v>14460</v>
      </c>
      <c r="K5047">
        <f>Table1[[#This Row],[Total Revenue + Open]]/Table1[[#This Row],[Qty]]</f>
        <v>1.194054500412882</v>
      </c>
      <c r="L5047">
        <f>Table1[[#This Row],[Qty]]/Table1[[#This Row],[Total Revenue + Open]]</f>
        <v>0.83748271092669435</v>
      </c>
    </row>
    <row r="5048" spans="1:12">
      <c r="A5048" t="s">
        <v>10</v>
      </c>
      <c r="B5048" t="s">
        <v>351</v>
      </c>
      <c r="C5048" t="s">
        <v>351</v>
      </c>
      <c r="D5048" t="s">
        <v>363</v>
      </c>
      <c r="E5048" t="s">
        <v>15</v>
      </c>
      <c r="F5048" t="s">
        <v>36</v>
      </c>
      <c r="G5048" t="s">
        <v>382</v>
      </c>
      <c r="H5048" s="1">
        <v>2017</v>
      </c>
      <c r="I5048" s="2">
        <v>2510</v>
      </c>
      <c r="J5048" s="3">
        <v>3000</v>
      </c>
      <c r="K5048">
        <f>Table1[[#This Row],[Total Revenue + Open]]/Table1[[#This Row],[Qty]]</f>
        <v>1.1952191235059761</v>
      </c>
      <c r="L5048">
        <f>Table1[[#This Row],[Qty]]/Table1[[#This Row],[Total Revenue + Open]]</f>
        <v>0.83666666666666667</v>
      </c>
    </row>
    <row r="5049" spans="1:12">
      <c r="A5049" t="s">
        <v>10</v>
      </c>
      <c r="B5049" t="s">
        <v>351</v>
      </c>
      <c r="C5049" t="s">
        <v>351</v>
      </c>
      <c r="D5049" t="s">
        <v>363</v>
      </c>
      <c r="E5049" t="s">
        <v>15</v>
      </c>
      <c r="F5049" t="s">
        <v>36</v>
      </c>
      <c r="G5049" t="s">
        <v>382</v>
      </c>
      <c r="H5049" s="1">
        <v>2017</v>
      </c>
      <c r="I5049" s="2">
        <v>5980</v>
      </c>
      <c r="J5049" s="3">
        <v>7140</v>
      </c>
      <c r="K5049">
        <f>Table1[[#This Row],[Total Revenue + Open]]/Table1[[#This Row],[Qty]]</f>
        <v>1.193979933110368</v>
      </c>
      <c r="L5049">
        <f>Table1[[#This Row],[Qty]]/Table1[[#This Row],[Total Revenue + Open]]</f>
        <v>0.83753501400560226</v>
      </c>
    </row>
    <row r="5050" spans="1:12">
      <c r="A5050" t="s">
        <v>10</v>
      </c>
      <c r="B5050" t="s">
        <v>351</v>
      </c>
      <c r="C5050" t="s">
        <v>351</v>
      </c>
      <c r="D5050" t="s">
        <v>363</v>
      </c>
      <c r="E5050" t="s">
        <v>15</v>
      </c>
      <c r="F5050" t="s">
        <v>36</v>
      </c>
      <c r="G5050" t="s">
        <v>382</v>
      </c>
      <c r="H5050" s="1">
        <v>2017</v>
      </c>
      <c r="I5050" s="2">
        <v>7160</v>
      </c>
      <c r="J5050" s="3">
        <v>8550</v>
      </c>
      <c r="K5050">
        <f>Table1[[#This Row],[Total Revenue + Open]]/Table1[[#This Row],[Qty]]</f>
        <v>1.1941340782122905</v>
      </c>
      <c r="L5050">
        <f>Table1[[#This Row],[Qty]]/Table1[[#This Row],[Total Revenue + Open]]</f>
        <v>0.8374269005847953</v>
      </c>
    </row>
    <row r="5051" spans="1:12">
      <c r="A5051" t="s">
        <v>10</v>
      </c>
      <c r="B5051" t="s">
        <v>351</v>
      </c>
      <c r="C5051" t="s">
        <v>351</v>
      </c>
      <c r="D5051" t="s">
        <v>363</v>
      </c>
      <c r="E5051" t="s">
        <v>15</v>
      </c>
      <c r="F5051" t="s">
        <v>36</v>
      </c>
      <c r="G5051" t="s">
        <v>382</v>
      </c>
      <c r="H5051" s="1">
        <v>2017</v>
      </c>
      <c r="I5051" s="2">
        <v>7185</v>
      </c>
      <c r="J5051" s="3">
        <v>8580</v>
      </c>
      <c r="K5051">
        <f>Table1[[#This Row],[Total Revenue + Open]]/Table1[[#This Row],[Qty]]</f>
        <v>1.1941544885177453</v>
      </c>
      <c r="L5051">
        <f>Table1[[#This Row],[Qty]]/Table1[[#This Row],[Total Revenue + Open]]</f>
        <v>0.83741258741258739</v>
      </c>
    </row>
    <row r="5052" spans="1:12">
      <c r="A5052" t="s">
        <v>10</v>
      </c>
      <c r="B5052" t="s">
        <v>351</v>
      </c>
      <c r="C5052" t="s">
        <v>351</v>
      </c>
      <c r="D5052" t="s">
        <v>363</v>
      </c>
      <c r="E5052" t="s">
        <v>15</v>
      </c>
      <c r="F5052" t="s">
        <v>36</v>
      </c>
      <c r="G5052" t="s">
        <v>382</v>
      </c>
      <c r="H5052" s="1">
        <v>2018</v>
      </c>
      <c r="I5052" s="2">
        <v>3820</v>
      </c>
      <c r="J5052" s="3">
        <v>4560</v>
      </c>
      <c r="K5052">
        <f>Table1[[#This Row],[Total Revenue + Open]]/Table1[[#This Row],[Qty]]</f>
        <v>1.1937172774869109</v>
      </c>
      <c r="L5052">
        <f>Table1[[#This Row],[Qty]]/Table1[[#This Row],[Total Revenue + Open]]</f>
        <v>0.83771929824561409</v>
      </c>
    </row>
    <row r="5053" spans="1:12">
      <c r="A5053" t="s">
        <v>10</v>
      </c>
      <c r="B5053" t="s">
        <v>351</v>
      </c>
      <c r="C5053" t="s">
        <v>351</v>
      </c>
      <c r="D5053" t="s">
        <v>363</v>
      </c>
      <c r="E5053" t="s">
        <v>15</v>
      </c>
      <c r="F5053" t="s">
        <v>36</v>
      </c>
      <c r="G5053" t="s">
        <v>383</v>
      </c>
      <c r="H5053" s="1">
        <v>2017</v>
      </c>
      <c r="I5053" s="2">
        <v>3920</v>
      </c>
      <c r="J5053" s="3">
        <v>4680</v>
      </c>
      <c r="K5053">
        <f>Table1[[#This Row],[Total Revenue + Open]]/Table1[[#This Row],[Qty]]</f>
        <v>1.1938775510204083</v>
      </c>
      <c r="L5053">
        <f>Table1[[#This Row],[Qty]]/Table1[[#This Row],[Total Revenue + Open]]</f>
        <v>0.83760683760683763</v>
      </c>
    </row>
    <row r="5054" spans="1:12">
      <c r="A5054" t="s">
        <v>10</v>
      </c>
      <c r="B5054" t="s">
        <v>351</v>
      </c>
      <c r="C5054" t="s">
        <v>351</v>
      </c>
      <c r="D5054" t="s">
        <v>363</v>
      </c>
      <c r="E5054" t="s">
        <v>15</v>
      </c>
      <c r="F5054" t="s">
        <v>36</v>
      </c>
      <c r="G5054" t="s">
        <v>383</v>
      </c>
      <c r="H5054" s="1">
        <v>2017</v>
      </c>
      <c r="I5054" s="2">
        <v>3520</v>
      </c>
      <c r="J5054" s="3">
        <v>4200</v>
      </c>
      <c r="K5054">
        <f>Table1[[#This Row],[Total Revenue + Open]]/Table1[[#This Row],[Qty]]</f>
        <v>1.1931818181818181</v>
      </c>
      <c r="L5054">
        <f>Table1[[#This Row],[Qty]]/Table1[[#This Row],[Total Revenue + Open]]</f>
        <v>0.83809523809523812</v>
      </c>
    </row>
    <row r="5055" spans="1:12">
      <c r="A5055" t="s">
        <v>10</v>
      </c>
      <c r="B5055" t="s">
        <v>351</v>
      </c>
      <c r="C5055" t="s">
        <v>351</v>
      </c>
      <c r="D5055" t="s">
        <v>363</v>
      </c>
      <c r="E5055" t="s">
        <v>15</v>
      </c>
      <c r="F5055" t="s">
        <v>36</v>
      </c>
      <c r="G5055" t="s">
        <v>383</v>
      </c>
      <c r="H5055" s="1">
        <v>2017</v>
      </c>
      <c r="I5055" s="2">
        <v>1380</v>
      </c>
      <c r="J5055" s="3">
        <v>1650</v>
      </c>
      <c r="K5055">
        <f>Table1[[#This Row],[Total Revenue + Open]]/Table1[[#This Row],[Qty]]</f>
        <v>1.1956521739130435</v>
      </c>
      <c r="L5055">
        <f>Table1[[#This Row],[Qty]]/Table1[[#This Row],[Total Revenue + Open]]</f>
        <v>0.83636363636363631</v>
      </c>
    </row>
    <row r="5056" spans="1:12">
      <c r="A5056" t="s">
        <v>10</v>
      </c>
      <c r="B5056" t="s">
        <v>351</v>
      </c>
      <c r="C5056" t="s">
        <v>351</v>
      </c>
      <c r="D5056" t="s">
        <v>363</v>
      </c>
      <c r="E5056" t="s">
        <v>15</v>
      </c>
      <c r="F5056" t="s">
        <v>36</v>
      </c>
      <c r="G5056" t="s">
        <v>383</v>
      </c>
      <c r="H5056" s="1">
        <v>2017</v>
      </c>
      <c r="I5056" s="2">
        <v>13745</v>
      </c>
      <c r="J5056" s="3">
        <v>16410</v>
      </c>
      <c r="K5056">
        <f>Table1[[#This Row],[Total Revenue + Open]]/Table1[[#This Row],[Qty]]</f>
        <v>1.1938886867951983</v>
      </c>
      <c r="L5056">
        <f>Table1[[#This Row],[Qty]]/Table1[[#This Row],[Total Revenue + Open]]</f>
        <v>0.83759902498476535</v>
      </c>
    </row>
    <row r="5057" spans="1:12">
      <c r="A5057" t="s">
        <v>10</v>
      </c>
      <c r="B5057" t="s">
        <v>351</v>
      </c>
      <c r="C5057" t="s">
        <v>351</v>
      </c>
      <c r="D5057" t="s">
        <v>363</v>
      </c>
      <c r="E5057" t="s">
        <v>15</v>
      </c>
      <c r="F5057" t="s">
        <v>36</v>
      </c>
      <c r="G5057" t="s">
        <v>383</v>
      </c>
      <c r="H5057" s="1">
        <v>2017</v>
      </c>
      <c r="I5057" s="2">
        <v>6735</v>
      </c>
      <c r="J5057" s="3">
        <v>8040</v>
      </c>
      <c r="K5057">
        <f>Table1[[#This Row],[Total Revenue + Open]]/Table1[[#This Row],[Qty]]</f>
        <v>1.1937639198218264</v>
      </c>
      <c r="L5057">
        <f>Table1[[#This Row],[Qty]]/Table1[[#This Row],[Total Revenue + Open]]</f>
        <v>0.83768656716417911</v>
      </c>
    </row>
    <row r="5058" spans="1:12">
      <c r="A5058" t="s">
        <v>10</v>
      </c>
      <c r="B5058" t="s">
        <v>351</v>
      </c>
      <c r="C5058" t="s">
        <v>351</v>
      </c>
      <c r="D5058" t="s">
        <v>363</v>
      </c>
      <c r="E5058" t="s">
        <v>15</v>
      </c>
      <c r="F5058" t="s">
        <v>36</v>
      </c>
      <c r="G5058" t="s">
        <v>383</v>
      </c>
      <c r="H5058" s="1">
        <v>2017</v>
      </c>
      <c r="I5058" s="2">
        <v>12110</v>
      </c>
      <c r="J5058" s="3">
        <v>14460</v>
      </c>
      <c r="K5058">
        <f>Table1[[#This Row],[Total Revenue + Open]]/Table1[[#This Row],[Qty]]</f>
        <v>1.194054500412882</v>
      </c>
      <c r="L5058">
        <f>Table1[[#This Row],[Qty]]/Table1[[#This Row],[Total Revenue + Open]]</f>
        <v>0.83748271092669435</v>
      </c>
    </row>
    <row r="5059" spans="1:12">
      <c r="A5059" t="s">
        <v>10</v>
      </c>
      <c r="B5059" t="s">
        <v>351</v>
      </c>
      <c r="C5059" t="s">
        <v>351</v>
      </c>
      <c r="D5059" t="s">
        <v>363</v>
      </c>
      <c r="E5059" t="s">
        <v>15</v>
      </c>
      <c r="F5059" t="s">
        <v>36</v>
      </c>
      <c r="G5059" t="s">
        <v>383</v>
      </c>
      <c r="H5059" s="1">
        <v>2017</v>
      </c>
      <c r="I5059" s="2">
        <v>2410</v>
      </c>
      <c r="J5059" s="3">
        <v>2880</v>
      </c>
      <c r="K5059">
        <f>Table1[[#This Row],[Total Revenue + Open]]/Table1[[#This Row],[Qty]]</f>
        <v>1.1950207468879668</v>
      </c>
      <c r="L5059">
        <f>Table1[[#This Row],[Qty]]/Table1[[#This Row],[Total Revenue + Open]]</f>
        <v>0.83680555555555558</v>
      </c>
    </row>
    <row r="5060" spans="1:12">
      <c r="A5060" t="s">
        <v>10</v>
      </c>
      <c r="B5060" t="s">
        <v>351</v>
      </c>
      <c r="C5060" t="s">
        <v>351</v>
      </c>
      <c r="D5060" t="s">
        <v>363</v>
      </c>
      <c r="E5060" t="s">
        <v>15</v>
      </c>
      <c r="F5060" t="s">
        <v>36</v>
      </c>
      <c r="G5060" t="s">
        <v>383</v>
      </c>
      <c r="H5060" s="1">
        <v>2017</v>
      </c>
      <c r="I5060" s="2">
        <v>6080</v>
      </c>
      <c r="J5060" s="3">
        <v>7260</v>
      </c>
      <c r="K5060">
        <f>Table1[[#This Row],[Total Revenue + Open]]/Table1[[#This Row],[Qty]]</f>
        <v>1.194078947368421</v>
      </c>
      <c r="L5060">
        <f>Table1[[#This Row],[Qty]]/Table1[[#This Row],[Total Revenue + Open]]</f>
        <v>0.83746556473829203</v>
      </c>
    </row>
    <row r="5061" spans="1:12">
      <c r="A5061" t="s">
        <v>10</v>
      </c>
      <c r="B5061" t="s">
        <v>351</v>
      </c>
      <c r="C5061" t="s">
        <v>351</v>
      </c>
      <c r="D5061" t="s">
        <v>363</v>
      </c>
      <c r="E5061" t="s">
        <v>15</v>
      </c>
      <c r="F5061" t="s">
        <v>36</v>
      </c>
      <c r="G5061" t="s">
        <v>383</v>
      </c>
      <c r="H5061" s="1">
        <v>2017</v>
      </c>
      <c r="I5061" s="2">
        <v>7160</v>
      </c>
      <c r="J5061" s="3">
        <v>8550</v>
      </c>
      <c r="K5061">
        <f>Table1[[#This Row],[Total Revenue + Open]]/Table1[[#This Row],[Qty]]</f>
        <v>1.1941340782122905</v>
      </c>
      <c r="L5061">
        <f>Table1[[#This Row],[Qty]]/Table1[[#This Row],[Total Revenue + Open]]</f>
        <v>0.8374269005847953</v>
      </c>
    </row>
    <row r="5062" spans="1:12">
      <c r="A5062" t="s">
        <v>10</v>
      </c>
      <c r="B5062" t="s">
        <v>351</v>
      </c>
      <c r="C5062" t="s">
        <v>351</v>
      </c>
      <c r="D5062" t="s">
        <v>363</v>
      </c>
      <c r="E5062" t="s">
        <v>15</v>
      </c>
      <c r="F5062" t="s">
        <v>36</v>
      </c>
      <c r="G5062" t="s">
        <v>383</v>
      </c>
      <c r="H5062" s="1">
        <v>2017</v>
      </c>
      <c r="I5062" s="2">
        <v>7185</v>
      </c>
      <c r="J5062" s="3">
        <v>8580</v>
      </c>
      <c r="K5062">
        <f>Table1[[#This Row],[Total Revenue + Open]]/Table1[[#This Row],[Qty]]</f>
        <v>1.1941544885177453</v>
      </c>
      <c r="L5062">
        <f>Table1[[#This Row],[Qty]]/Table1[[#This Row],[Total Revenue + Open]]</f>
        <v>0.83741258741258739</v>
      </c>
    </row>
    <row r="5063" spans="1:12">
      <c r="A5063" t="s">
        <v>10</v>
      </c>
      <c r="B5063" t="s">
        <v>351</v>
      </c>
      <c r="C5063" t="s">
        <v>351</v>
      </c>
      <c r="D5063" t="s">
        <v>363</v>
      </c>
      <c r="E5063" t="s">
        <v>15</v>
      </c>
      <c r="F5063" t="s">
        <v>36</v>
      </c>
      <c r="G5063" t="s">
        <v>383</v>
      </c>
      <c r="H5063" s="1">
        <v>2018</v>
      </c>
      <c r="I5063" s="2">
        <v>3820</v>
      </c>
      <c r="J5063" s="3">
        <v>4560</v>
      </c>
      <c r="K5063">
        <f>Table1[[#This Row],[Total Revenue + Open]]/Table1[[#This Row],[Qty]]</f>
        <v>1.1937172774869109</v>
      </c>
      <c r="L5063">
        <f>Table1[[#This Row],[Qty]]/Table1[[#This Row],[Total Revenue + Open]]</f>
        <v>0.83771929824561409</v>
      </c>
    </row>
    <row r="5064" spans="1:12">
      <c r="A5064" t="s">
        <v>10</v>
      </c>
      <c r="B5064" t="s">
        <v>351</v>
      </c>
      <c r="C5064" t="s">
        <v>351</v>
      </c>
      <c r="D5064" t="s">
        <v>363</v>
      </c>
      <c r="E5064" t="s">
        <v>15</v>
      </c>
      <c r="F5064" t="s">
        <v>36</v>
      </c>
      <c r="G5064" t="s">
        <v>384</v>
      </c>
      <c r="H5064" s="1">
        <v>2020</v>
      </c>
      <c r="I5064" s="2">
        <v>50</v>
      </c>
      <c r="J5064" s="3">
        <v>61</v>
      </c>
      <c r="K5064">
        <f>Table1[[#This Row],[Total Revenue + Open]]/Table1[[#This Row],[Qty]]</f>
        <v>1.22</v>
      </c>
      <c r="L5064">
        <f>Table1[[#This Row],[Qty]]/Table1[[#This Row],[Total Revenue + Open]]</f>
        <v>0.81967213114754101</v>
      </c>
    </row>
    <row r="5065" spans="1:12">
      <c r="A5065" t="s">
        <v>10</v>
      </c>
      <c r="B5065" t="s">
        <v>351</v>
      </c>
      <c r="C5065" t="s">
        <v>351</v>
      </c>
      <c r="D5065" t="s">
        <v>363</v>
      </c>
      <c r="E5065" t="s">
        <v>15</v>
      </c>
      <c r="F5065" t="s">
        <v>36</v>
      </c>
      <c r="G5065" t="s">
        <v>384</v>
      </c>
      <c r="H5065" s="1">
        <v>2020</v>
      </c>
      <c r="I5065" s="2">
        <v>2715</v>
      </c>
      <c r="J5065" s="3">
        <v>3618</v>
      </c>
      <c r="K5065">
        <f>Table1[[#This Row],[Total Revenue + Open]]/Table1[[#This Row],[Qty]]</f>
        <v>1.332596685082873</v>
      </c>
      <c r="L5065">
        <f>Table1[[#This Row],[Qty]]/Table1[[#This Row],[Total Revenue + Open]]</f>
        <v>0.75041459369817576</v>
      </c>
    </row>
    <row r="5066" spans="1:12">
      <c r="A5066" t="s">
        <v>10</v>
      </c>
      <c r="B5066" t="s">
        <v>351</v>
      </c>
      <c r="C5066" t="s">
        <v>351</v>
      </c>
      <c r="D5066" t="s">
        <v>363</v>
      </c>
      <c r="E5066" t="s">
        <v>15</v>
      </c>
      <c r="F5066" t="s">
        <v>36</v>
      </c>
      <c r="G5066" t="s">
        <v>384</v>
      </c>
      <c r="H5066" s="1">
        <v>2020</v>
      </c>
      <c r="I5066" s="2">
        <v>250</v>
      </c>
      <c r="J5066" s="3">
        <v>335</v>
      </c>
      <c r="K5066">
        <f>Table1[[#This Row],[Total Revenue + Open]]/Table1[[#This Row],[Qty]]</f>
        <v>1.34</v>
      </c>
      <c r="L5066">
        <f>Table1[[#This Row],[Qty]]/Table1[[#This Row],[Total Revenue + Open]]</f>
        <v>0.74626865671641796</v>
      </c>
    </row>
    <row r="5067" spans="1:12">
      <c r="A5067" t="s">
        <v>10</v>
      </c>
      <c r="B5067" t="s">
        <v>351</v>
      </c>
      <c r="C5067" t="s">
        <v>351</v>
      </c>
      <c r="D5067" t="s">
        <v>363</v>
      </c>
      <c r="E5067" t="s">
        <v>15</v>
      </c>
      <c r="F5067" t="s">
        <v>36</v>
      </c>
      <c r="G5067" t="s">
        <v>384</v>
      </c>
      <c r="H5067" s="1">
        <v>2020</v>
      </c>
      <c r="I5067" s="2">
        <v>550</v>
      </c>
      <c r="J5067" s="3">
        <v>737</v>
      </c>
      <c r="K5067">
        <f>Table1[[#This Row],[Total Revenue + Open]]/Table1[[#This Row],[Qty]]</f>
        <v>1.34</v>
      </c>
      <c r="L5067">
        <f>Table1[[#This Row],[Qty]]/Table1[[#This Row],[Total Revenue + Open]]</f>
        <v>0.74626865671641796</v>
      </c>
    </row>
    <row r="5068" spans="1:12">
      <c r="A5068" t="s">
        <v>10</v>
      </c>
      <c r="B5068" t="s">
        <v>351</v>
      </c>
      <c r="C5068" t="s">
        <v>351</v>
      </c>
      <c r="D5068" t="s">
        <v>363</v>
      </c>
      <c r="E5068" t="s">
        <v>15</v>
      </c>
      <c r="F5068" t="s">
        <v>36</v>
      </c>
      <c r="G5068" t="s">
        <v>384</v>
      </c>
      <c r="H5068" s="1">
        <v>2020</v>
      </c>
      <c r="I5068" s="2">
        <v>800</v>
      </c>
      <c r="J5068" s="3">
        <v>1072</v>
      </c>
      <c r="K5068">
        <f>Table1[[#This Row],[Total Revenue + Open]]/Table1[[#This Row],[Qty]]</f>
        <v>1.34</v>
      </c>
      <c r="L5068">
        <f>Table1[[#This Row],[Qty]]/Table1[[#This Row],[Total Revenue + Open]]</f>
        <v>0.74626865671641796</v>
      </c>
    </row>
    <row r="5069" spans="1:12">
      <c r="A5069" t="s">
        <v>10</v>
      </c>
      <c r="B5069" t="s">
        <v>351</v>
      </c>
      <c r="C5069" t="s">
        <v>351</v>
      </c>
      <c r="D5069" t="s">
        <v>363</v>
      </c>
      <c r="E5069" t="s">
        <v>15</v>
      </c>
      <c r="F5069" t="s">
        <v>36</v>
      </c>
      <c r="G5069" t="s">
        <v>384</v>
      </c>
      <c r="H5069" s="1">
        <v>2020</v>
      </c>
      <c r="I5069" s="2">
        <v>650</v>
      </c>
      <c r="J5069" s="3">
        <v>871</v>
      </c>
      <c r="K5069">
        <f>Table1[[#This Row],[Total Revenue + Open]]/Table1[[#This Row],[Qty]]</f>
        <v>1.34</v>
      </c>
      <c r="L5069">
        <f>Table1[[#This Row],[Qty]]/Table1[[#This Row],[Total Revenue + Open]]</f>
        <v>0.74626865671641796</v>
      </c>
    </row>
    <row r="5070" spans="1:12">
      <c r="A5070" t="s">
        <v>10</v>
      </c>
      <c r="B5070" t="s">
        <v>351</v>
      </c>
      <c r="C5070" t="s">
        <v>351</v>
      </c>
      <c r="D5070" t="s">
        <v>363</v>
      </c>
      <c r="E5070" t="s">
        <v>15</v>
      </c>
      <c r="F5070" t="s">
        <v>36</v>
      </c>
      <c r="G5070" t="s">
        <v>384</v>
      </c>
      <c r="H5070" s="1">
        <v>2020</v>
      </c>
      <c r="I5070" s="2">
        <v>3570</v>
      </c>
      <c r="J5070" s="3">
        <v>4757</v>
      </c>
      <c r="K5070">
        <f>Table1[[#This Row],[Total Revenue + Open]]/Table1[[#This Row],[Qty]]</f>
        <v>1.3324929971988795</v>
      </c>
      <c r="L5070">
        <f>Table1[[#This Row],[Qty]]/Table1[[#This Row],[Total Revenue + Open]]</f>
        <v>0.75047298717679212</v>
      </c>
    </row>
    <row r="5071" spans="1:12">
      <c r="A5071" t="s">
        <v>10</v>
      </c>
      <c r="B5071" t="s">
        <v>351</v>
      </c>
      <c r="C5071" t="s">
        <v>351</v>
      </c>
      <c r="D5071" t="s">
        <v>363</v>
      </c>
      <c r="E5071" t="s">
        <v>15</v>
      </c>
      <c r="F5071" t="s">
        <v>36</v>
      </c>
      <c r="G5071" t="s">
        <v>384</v>
      </c>
      <c r="H5071" s="1">
        <v>2020</v>
      </c>
      <c r="I5071" s="2">
        <v>5180</v>
      </c>
      <c r="J5071" s="3">
        <v>6901</v>
      </c>
      <c r="K5071">
        <f>Table1[[#This Row],[Total Revenue + Open]]/Table1[[#This Row],[Qty]]</f>
        <v>1.3322393822393823</v>
      </c>
      <c r="L5071">
        <f>Table1[[#This Row],[Qty]]/Table1[[#This Row],[Total Revenue + Open]]</f>
        <v>0.75061585277496012</v>
      </c>
    </row>
    <row r="5072" spans="1:12">
      <c r="A5072" t="s">
        <v>10</v>
      </c>
      <c r="B5072" t="s">
        <v>351</v>
      </c>
      <c r="C5072" t="s">
        <v>351</v>
      </c>
      <c r="D5072" t="s">
        <v>363</v>
      </c>
      <c r="E5072" t="s">
        <v>15</v>
      </c>
      <c r="F5072" t="s">
        <v>36</v>
      </c>
      <c r="G5072" t="s">
        <v>384</v>
      </c>
      <c r="H5072" s="1">
        <v>2021</v>
      </c>
      <c r="I5072" s="2">
        <v>3320</v>
      </c>
      <c r="J5072" s="3">
        <v>4422</v>
      </c>
      <c r="K5072">
        <f>Table1[[#This Row],[Total Revenue + Open]]/Table1[[#This Row],[Qty]]</f>
        <v>1.3319277108433736</v>
      </c>
      <c r="L5072">
        <f>Table1[[#This Row],[Qty]]/Table1[[#This Row],[Total Revenue + Open]]</f>
        <v>0.7507914970601538</v>
      </c>
    </row>
    <row r="5073" spans="1:12">
      <c r="A5073" t="s">
        <v>10</v>
      </c>
      <c r="B5073" t="s">
        <v>351</v>
      </c>
      <c r="C5073" t="s">
        <v>351</v>
      </c>
      <c r="D5073" t="s">
        <v>363</v>
      </c>
      <c r="E5073" t="s">
        <v>15</v>
      </c>
      <c r="F5073" t="s">
        <v>36</v>
      </c>
      <c r="G5073" t="s">
        <v>384</v>
      </c>
      <c r="H5073" s="1">
        <v>2021</v>
      </c>
      <c r="I5073" s="2">
        <v>4075</v>
      </c>
      <c r="J5073" s="3">
        <v>5427</v>
      </c>
      <c r="K5073">
        <f>Table1[[#This Row],[Total Revenue + Open]]/Table1[[#This Row],[Qty]]</f>
        <v>1.3317791411042945</v>
      </c>
      <c r="L5073">
        <f>Table1[[#This Row],[Qty]]/Table1[[#This Row],[Total Revenue + Open]]</f>
        <v>0.75087525336281558</v>
      </c>
    </row>
    <row r="5074" spans="1:12">
      <c r="A5074" t="s">
        <v>10</v>
      </c>
      <c r="B5074" t="s">
        <v>351</v>
      </c>
      <c r="C5074" t="s">
        <v>351</v>
      </c>
      <c r="D5074" t="s">
        <v>363</v>
      </c>
      <c r="E5074" t="s">
        <v>15</v>
      </c>
      <c r="F5074" t="s">
        <v>36</v>
      </c>
      <c r="G5074" t="s">
        <v>384</v>
      </c>
      <c r="H5074" s="1">
        <v>2021</v>
      </c>
      <c r="I5074" s="2">
        <v>5380</v>
      </c>
      <c r="J5074" s="3">
        <v>7169</v>
      </c>
      <c r="K5074">
        <f>Table1[[#This Row],[Total Revenue + Open]]/Table1[[#This Row],[Qty]]</f>
        <v>1.3325278810408923</v>
      </c>
      <c r="L5074">
        <f>Table1[[#This Row],[Qty]]/Table1[[#This Row],[Total Revenue + Open]]</f>
        <v>0.7504533407727717</v>
      </c>
    </row>
    <row r="5075" spans="1:12">
      <c r="A5075" t="s">
        <v>10</v>
      </c>
      <c r="B5075" t="s">
        <v>351</v>
      </c>
      <c r="C5075" t="s">
        <v>351</v>
      </c>
      <c r="D5075" t="s">
        <v>363</v>
      </c>
      <c r="E5075" t="s">
        <v>15</v>
      </c>
      <c r="F5075" t="s">
        <v>36</v>
      </c>
      <c r="G5075" t="s">
        <v>384</v>
      </c>
      <c r="H5075" s="1">
        <v>2021</v>
      </c>
      <c r="I5075" s="2">
        <v>300</v>
      </c>
      <c r="J5075" s="3">
        <v>402</v>
      </c>
      <c r="K5075">
        <f>Table1[[#This Row],[Total Revenue + Open]]/Table1[[#This Row],[Qty]]</f>
        <v>1.34</v>
      </c>
      <c r="L5075">
        <f>Table1[[#This Row],[Qty]]/Table1[[#This Row],[Total Revenue + Open]]</f>
        <v>0.74626865671641796</v>
      </c>
    </row>
    <row r="5076" spans="1:12">
      <c r="A5076" t="s">
        <v>10</v>
      </c>
      <c r="B5076" t="s">
        <v>351</v>
      </c>
      <c r="C5076" t="s">
        <v>351</v>
      </c>
      <c r="D5076" t="s">
        <v>363</v>
      </c>
      <c r="E5076" t="s">
        <v>15</v>
      </c>
      <c r="F5076" t="s">
        <v>36</v>
      </c>
      <c r="G5076" t="s">
        <v>384</v>
      </c>
      <c r="H5076" s="1">
        <v>2021</v>
      </c>
      <c r="I5076" s="2">
        <v>4520</v>
      </c>
      <c r="J5076" s="3">
        <v>6030</v>
      </c>
      <c r="K5076">
        <f>Table1[[#This Row],[Total Revenue + Open]]/Table1[[#This Row],[Qty]]</f>
        <v>1.334070796460177</v>
      </c>
      <c r="L5076">
        <f>Table1[[#This Row],[Qty]]/Table1[[#This Row],[Total Revenue + Open]]</f>
        <v>0.74958540630182424</v>
      </c>
    </row>
    <row r="5077" spans="1:12">
      <c r="A5077" t="s">
        <v>10</v>
      </c>
      <c r="B5077" t="s">
        <v>351</v>
      </c>
      <c r="C5077" t="s">
        <v>351</v>
      </c>
      <c r="D5077" t="s">
        <v>363</v>
      </c>
      <c r="E5077" t="s">
        <v>15</v>
      </c>
      <c r="F5077" t="s">
        <v>36</v>
      </c>
      <c r="G5077" t="s">
        <v>384</v>
      </c>
      <c r="H5077" s="1">
        <v>2021</v>
      </c>
      <c r="I5077" s="2">
        <v>3120</v>
      </c>
      <c r="J5077" s="3">
        <v>4154</v>
      </c>
      <c r="K5077">
        <f>Table1[[#This Row],[Total Revenue + Open]]/Table1[[#This Row],[Qty]]</f>
        <v>1.3314102564102563</v>
      </c>
      <c r="L5077">
        <f>Table1[[#This Row],[Qty]]/Table1[[#This Row],[Total Revenue + Open]]</f>
        <v>0.75108329321136258</v>
      </c>
    </row>
    <row r="5078" spans="1:12">
      <c r="A5078" t="s">
        <v>10</v>
      </c>
      <c r="B5078" t="s">
        <v>351</v>
      </c>
      <c r="C5078" t="s">
        <v>351</v>
      </c>
      <c r="D5078" t="s">
        <v>363</v>
      </c>
      <c r="E5078" t="s">
        <v>15</v>
      </c>
      <c r="F5078" t="s">
        <v>36</v>
      </c>
      <c r="G5078" t="s">
        <v>384</v>
      </c>
      <c r="H5078" s="1">
        <v>2021</v>
      </c>
      <c r="I5078" s="2">
        <v>6285</v>
      </c>
      <c r="J5078" s="3">
        <v>8375</v>
      </c>
      <c r="K5078">
        <f>Table1[[#This Row],[Total Revenue + Open]]/Table1[[#This Row],[Qty]]</f>
        <v>1.3325377883850438</v>
      </c>
      <c r="L5078">
        <f>Table1[[#This Row],[Qty]]/Table1[[#This Row],[Total Revenue + Open]]</f>
        <v>0.75044776119402989</v>
      </c>
    </row>
    <row r="5079" spans="1:12">
      <c r="A5079" t="s">
        <v>10</v>
      </c>
      <c r="B5079" t="s">
        <v>351</v>
      </c>
      <c r="C5079" t="s">
        <v>351</v>
      </c>
      <c r="D5079" t="s">
        <v>363</v>
      </c>
      <c r="E5079" t="s">
        <v>15</v>
      </c>
      <c r="F5079" t="s">
        <v>36</v>
      </c>
      <c r="G5079" t="s">
        <v>384</v>
      </c>
      <c r="H5079" s="1">
        <v>2022</v>
      </c>
      <c r="I5079" s="2">
        <v>5180</v>
      </c>
      <c r="J5079" s="3">
        <v>6901</v>
      </c>
      <c r="K5079">
        <f>Table1[[#This Row],[Total Revenue + Open]]/Table1[[#This Row],[Qty]]</f>
        <v>1.3322393822393823</v>
      </c>
      <c r="L5079">
        <f>Table1[[#This Row],[Qty]]/Table1[[#This Row],[Total Revenue + Open]]</f>
        <v>0.75061585277496012</v>
      </c>
    </row>
    <row r="5080" spans="1:12">
      <c r="A5080" t="s">
        <v>10</v>
      </c>
      <c r="B5080" t="s">
        <v>351</v>
      </c>
      <c r="C5080" t="s">
        <v>351</v>
      </c>
      <c r="D5080" t="s">
        <v>363</v>
      </c>
      <c r="E5080" t="s">
        <v>15</v>
      </c>
      <c r="F5080" t="s">
        <v>36</v>
      </c>
      <c r="G5080" t="s">
        <v>384</v>
      </c>
      <c r="H5080" s="1">
        <v>2022</v>
      </c>
      <c r="I5080" s="2">
        <v>2515</v>
      </c>
      <c r="J5080" s="3">
        <v>3350</v>
      </c>
      <c r="K5080">
        <f>Table1[[#This Row],[Total Revenue + Open]]/Table1[[#This Row],[Qty]]</f>
        <v>1.3320079522862822</v>
      </c>
      <c r="L5080">
        <f>Table1[[#This Row],[Qty]]/Table1[[#This Row],[Total Revenue + Open]]</f>
        <v>0.75074626865671645</v>
      </c>
    </row>
    <row r="5081" spans="1:12">
      <c r="A5081" t="s">
        <v>10</v>
      </c>
      <c r="B5081" t="s">
        <v>351</v>
      </c>
      <c r="C5081" t="s">
        <v>351</v>
      </c>
      <c r="D5081" t="s">
        <v>363</v>
      </c>
      <c r="E5081" t="s">
        <v>15</v>
      </c>
      <c r="F5081" t="s">
        <v>36</v>
      </c>
      <c r="G5081" t="s">
        <v>384</v>
      </c>
      <c r="H5081" s="1">
        <v>2018</v>
      </c>
      <c r="I5081" s="2">
        <v>4800</v>
      </c>
      <c r="J5081" s="3">
        <v>5760</v>
      </c>
      <c r="K5081">
        <f>Table1[[#This Row],[Total Revenue + Open]]/Table1[[#This Row],[Qty]]</f>
        <v>1.2</v>
      </c>
      <c r="L5081">
        <f>Table1[[#This Row],[Qty]]/Table1[[#This Row],[Total Revenue + Open]]</f>
        <v>0.83333333333333337</v>
      </c>
    </row>
    <row r="5082" spans="1:12">
      <c r="A5082" t="s">
        <v>10</v>
      </c>
      <c r="B5082" t="s">
        <v>351</v>
      </c>
      <c r="C5082" t="s">
        <v>351</v>
      </c>
      <c r="D5082" t="s">
        <v>363</v>
      </c>
      <c r="E5082" t="s">
        <v>15</v>
      </c>
      <c r="F5082" t="s">
        <v>36</v>
      </c>
      <c r="G5082" t="s">
        <v>384</v>
      </c>
      <c r="H5082" s="1">
        <v>2018</v>
      </c>
      <c r="I5082" s="2">
        <v>500</v>
      </c>
      <c r="J5082" s="3">
        <v>600</v>
      </c>
      <c r="K5082">
        <f>Table1[[#This Row],[Total Revenue + Open]]/Table1[[#This Row],[Qty]]</f>
        <v>1.2</v>
      </c>
      <c r="L5082">
        <f>Table1[[#This Row],[Qty]]/Table1[[#This Row],[Total Revenue + Open]]</f>
        <v>0.83333333333333337</v>
      </c>
    </row>
    <row r="5083" spans="1:12">
      <c r="A5083" t="s">
        <v>10</v>
      </c>
      <c r="B5083" t="s">
        <v>351</v>
      </c>
      <c r="C5083" t="s">
        <v>351</v>
      </c>
      <c r="D5083" t="s">
        <v>363</v>
      </c>
      <c r="E5083" t="s">
        <v>15</v>
      </c>
      <c r="F5083" t="s">
        <v>36</v>
      </c>
      <c r="G5083" t="s">
        <v>384</v>
      </c>
      <c r="H5083" s="1">
        <v>2018</v>
      </c>
      <c r="I5083" s="2">
        <v>12860</v>
      </c>
      <c r="J5083" s="3">
        <v>15360</v>
      </c>
      <c r="K5083">
        <f>Table1[[#This Row],[Total Revenue + Open]]/Table1[[#This Row],[Qty]]</f>
        <v>1.1944012441679628</v>
      </c>
      <c r="L5083">
        <f>Table1[[#This Row],[Qty]]/Table1[[#This Row],[Total Revenue + Open]]</f>
        <v>0.83723958333333337</v>
      </c>
    </row>
    <row r="5084" spans="1:12">
      <c r="A5084" t="s">
        <v>10</v>
      </c>
      <c r="B5084" t="s">
        <v>351</v>
      </c>
      <c r="C5084" t="s">
        <v>351</v>
      </c>
      <c r="D5084" t="s">
        <v>363</v>
      </c>
      <c r="E5084" t="s">
        <v>15</v>
      </c>
      <c r="F5084" t="s">
        <v>36</v>
      </c>
      <c r="G5084" t="s">
        <v>384</v>
      </c>
      <c r="H5084" s="1">
        <v>2018</v>
      </c>
      <c r="I5084" s="2">
        <v>5600</v>
      </c>
      <c r="J5084" s="3">
        <v>6720</v>
      </c>
      <c r="K5084">
        <f>Table1[[#This Row],[Total Revenue + Open]]/Table1[[#This Row],[Qty]]</f>
        <v>1.2</v>
      </c>
      <c r="L5084">
        <f>Table1[[#This Row],[Qty]]/Table1[[#This Row],[Total Revenue + Open]]</f>
        <v>0.83333333333333337</v>
      </c>
    </row>
    <row r="5085" spans="1:12">
      <c r="A5085" t="s">
        <v>10</v>
      </c>
      <c r="B5085" t="s">
        <v>351</v>
      </c>
      <c r="C5085" t="s">
        <v>351</v>
      </c>
      <c r="D5085" t="s">
        <v>363</v>
      </c>
      <c r="E5085" t="s">
        <v>15</v>
      </c>
      <c r="F5085" t="s">
        <v>36</v>
      </c>
      <c r="G5085" t="s">
        <v>384</v>
      </c>
      <c r="H5085" s="1">
        <v>2018</v>
      </c>
      <c r="I5085" s="2">
        <v>13525</v>
      </c>
      <c r="J5085" s="3">
        <v>16140</v>
      </c>
      <c r="K5085">
        <f>Table1[[#This Row],[Total Revenue + Open]]/Table1[[#This Row],[Qty]]</f>
        <v>1.1933456561922366</v>
      </c>
      <c r="L5085">
        <f>Table1[[#This Row],[Qty]]/Table1[[#This Row],[Total Revenue + Open]]</f>
        <v>0.83798017348203224</v>
      </c>
    </row>
    <row r="5086" spans="1:12">
      <c r="A5086" t="s">
        <v>10</v>
      </c>
      <c r="B5086" t="s">
        <v>351</v>
      </c>
      <c r="C5086" t="s">
        <v>351</v>
      </c>
      <c r="D5086" t="s">
        <v>363</v>
      </c>
      <c r="E5086" t="s">
        <v>15</v>
      </c>
      <c r="F5086" t="s">
        <v>36</v>
      </c>
      <c r="G5086" t="s">
        <v>384</v>
      </c>
      <c r="H5086" s="1">
        <v>2018</v>
      </c>
      <c r="I5086" s="2">
        <v>3995</v>
      </c>
      <c r="J5086" s="3">
        <v>4770</v>
      </c>
      <c r="K5086">
        <f>Table1[[#This Row],[Total Revenue + Open]]/Table1[[#This Row],[Qty]]</f>
        <v>1.1939924906132666</v>
      </c>
      <c r="L5086">
        <f>Table1[[#This Row],[Qty]]/Table1[[#This Row],[Total Revenue + Open]]</f>
        <v>0.83752620545073375</v>
      </c>
    </row>
    <row r="5087" spans="1:12">
      <c r="A5087" t="s">
        <v>10</v>
      </c>
      <c r="B5087" t="s">
        <v>351</v>
      </c>
      <c r="C5087" t="s">
        <v>351</v>
      </c>
      <c r="D5087" t="s">
        <v>363</v>
      </c>
      <c r="E5087" t="s">
        <v>15</v>
      </c>
      <c r="F5087" t="s">
        <v>36</v>
      </c>
      <c r="G5087" t="s">
        <v>384</v>
      </c>
      <c r="H5087" s="1">
        <v>2018</v>
      </c>
      <c r="I5087" s="2">
        <v>11860</v>
      </c>
      <c r="J5087" s="3">
        <v>14160</v>
      </c>
      <c r="K5087">
        <f>Table1[[#This Row],[Total Revenue + Open]]/Table1[[#This Row],[Qty]]</f>
        <v>1.1939291736930859</v>
      </c>
      <c r="L5087">
        <f>Table1[[#This Row],[Qty]]/Table1[[#This Row],[Total Revenue + Open]]</f>
        <v>0.83757062146892658</v>
      </c>
    </row>
    <row r="5088" spans="1:12">
      <c r="A5088" t="s">
        <v>10</v>
      </c>
      <c r="B5088" t="s">
        <v>351</v>
      </c>
      <c r="C5088" t="s">
        <v>351</v>
      </c>
      <c r="D5088" t="s">
        <v>363</v>
      </c>
      <c r="E5088" t="s">
        <v>15</v>
      </c>
      <c r="F5088" t="s">
        <v>36</v>
      </c>
      <c r="G5088" t="s">
        <v>385</v>
      </c>
      <c r="H5088" s="1">
        <v>2021</v>
      </c>
      <c r="I5088" s="2">
        <v>38095</v>
      </c>
      <c r="J5088" s="3">
        <v>50028</v>
      </c>
      <c r="K5088">
        <f>Table1[[#This Row],[Total Revenue + Open]]/Table1[[#This Row],[Qty]]</f>
        <v>1.3132432077700487</v>
      </c>
      <c r="L5088">
        <f>Table1[[#This Row],[Qty]]/Table1[[#This Row],[Total Revenue + Open]]</f>
        <v>0.76147357479811306</v>
      </c>
    </row>
    <row r="5089" spans="1:12">
      <c r="A5089" t="s">
        <v>10</v>
      </c>
      <c r="B5089" t="s">
        <v>351</v>
      </c>
      <c r="C5089" t="s">
        <v>351</v>
      </c>
      <c r="D5089" t="s">
        <v>363</v>
      </c>
      <c r="E5089" t="s">
        <v>15</v>
      </c>
      <c r="F5089" t="s">
        <v>36</v>
      </c>
      <c r="G5089" t="s">
        <v>385</v>
      </c>
      <c r="H5089" s="1">
        <v>2021</v>
      </c>
      <c r="I5089" s="2">
        <v>17065</v>
      </c>
      <c r="J5089" s="3">
        <v>22506</v>
      </c>
      <c r="K5089">
        <f>Table1[[#This Row],[Total Revenue + Open]]/Table1[[#This Row],[Qty]]</f>
        <v>1.318839730442426</v>
      </c>
      <c r="L5089">
        <f>Table1[[#This Row],[Qty]]/Table1[[#This Row],[Total Revenue + Open]]</f>
        <v>0.7582422465120412</v>
      </c>
    </row>
    <row r="5090" spans="1:12">
      <c r="A5090" t="s">
        <v>10</v>
      </c>
      <c r="B5090" t="s">
        <v>351</v>
      </c>
      <c r="C5090" t="s">
        <v>351</v>
      </c>
      <c r="D5090" t="s">
        <v>363</v>
      </c>
      <c r="E5090" t="s">
        <v>15</v>
      </c>
      <c r="F5090" t="s">
        <v>36</v>
      </c>
      <c r="G5090" t="s">
        <v>385</v>
      </c>
      <c r="H5090" s="1">
        <v>2021</v>
      </c>
      <c r="I5090" s="2">
        <v>9875</v>
      </c>
      <c r="J5090" s="3">
        <v>12870</v>
      </c>
      <c r="K5090">
        <f>Table1[[#This Row],[Total Revenue + Open]]/Table1[[#This Row],[Qty]]</f>
        <v>1.3032911392405064</v>
      </c>
      <c r="L5090">
        <f>Table1[[#This Row],[Qty]]/Table1[[#This Row],[Total Revenue + Open]]</f>
        <v>0.76728826728826727</v>
      </c>
    </row>
    <row r="5091" spans="1:12">
      <c r="A5091" t="s">
        <v>10</v>
      </c>
      <c r="B5091" t="s">
        <v>351</v>
      </c>
      <c r="C5091" t="s">
        <v>351</v>
      </c>
      <c r="D5091" t="s">
        <v>363</v>
      </c>
      <c r="E5091" t="s">
        <v>15</v>
      </c>
      <c r="F5091" t="s">
        <v>36</v>
      </c>
      <c r="G5091" t="s">
        <v>385</v>
      </c>
      <c r="H5091" s="1">
        <v>2021</v>
      </c>
      <c r="I5091" s="2">
        <v>20660</v>
      </c>
      <c r="J5091" s="3">
        <v>27126</v>
      </c>
      <c r="K5091">
        <f>Table1[[#This Row],[Total Revenue + Open]]/Table1[[#This Row],[Qty]]</f>
        <v>1.3129719264278799</v>
      </c>
      <c r="L5091">
        <f>Table1[[#This Row],[Qty]]/Table1[[#This Row],[Total Revenue + Open]]</f>
        <v>0.76163090761630903</v>
      </c>
    </row>
    <row r="5092" spans="1:12">
      <c r="A5092" t="s">
        <v>10</v>
      </c>
      <c r="B5092" t="s">
        <v>351</v>
      </c>
      <c r="C5092" t="s">
        <v>351</v>
      </c>
      <c r="D5092" t="s">
        <v>363</v>
      </c>
      <c r="E5092" t="s">
        <v>15</v>
      </c>
      <c r="F5092" t="s">
        <v>36</v>
      </c>
      <c r="G5092" t="s">
        <v>385</v>
      </c>
      <c r="H5092" s="1">
        <v>2021</v>
      </c>
      <c r="I5092" s="2">
        <v>16490</v>
      </c>
      <c r="J5092" s="3">
        <v>21648</v>
      </c>
      <c r="K5092">
        <f>Table1[[#This Row],[Total Revenue + Open]]/Table1[[#This Row],[Qty]]</f>
        <v>1.3127956337174045</v>
      </c>
      <c r="L5092">
        <f>Table1[[#This Row],[Qty]]/Table1[[#This Row],[Total Revenue + Open]]</f>
        <v>0.76173318551367331</v>
      </c>
    </row>
    <row r="5093" spans="1:12">
      <c r="A5093" t="s">
        <v>10</v>
      </c>
      <c r="B5093" t="s">
        <v>351</v>
      </c>
      <c r="C5093" t="s">
        <v>351</v>
      </c>
      <c r="D5093" t="s">
        <v>363</v>
      </c>
      <c r="E5093" t="s">
        <v>15</v>
      </c>
      <c r="F5093" t="s">
        <v>36</v>
      </c>
      <c r="G5093" t="s">
        <v>385</v>
      </c>
      <c r="H5093" s="1">
        <v>2021</v>
      </c>
      <c r="I5093" s="2">
        <v>19095</v>
      </c>
      <c r="J5093" s="3">
        <v>25080</v>
      </c>
      <c r="K5093">
        <f>Table1[[#This Row],[Total Revenue + Open]]/Table1[[#This Row],[Qty]]</f>
        <v>1.3134328358208955</v>
      </c>
      <c r="L5093">
        <f>Table1[[#This Row],[Qty]]/Table1[[#This Row],[Total Revenue + Open]]</f>
        <v>0.76136363636363635</v>
      </c>
    </row>
    <row r="5094" spans="1:12">
      <c r="A5094" t="s">
        <v>10</v>
      </c>
      <c r="B5094" t="s">
        <v>351</v>
      </c>
      <c r="C5094" t="s">
        <v>351</v>
      </c>
      <c r="D5094" t="s">
        <v>363</v>
      </c>
      <c r="E5094" t="s">
        <v>15</v>
      </c>
      <c r="F5094" t="s">
        <v>36</v>
      </c>
      <c r="G5094" t="s">
        <v>385</v>
      </c>
      <c r="H5094" s="1">
        <v>2022</v>
      </c>
      <c r="I5094" s="2">
        <v>17890</v>
      </c>
      <c r="J5094" s="3">
        <v>23496</v>
      </c>
      <c r="K5094">
        <f>Table1[[#This Row],[Total Revenue + Open]]/Table1[[#This Row],[Qty]]</f>
        <v>1.3133594186696478</v>
      </c>
      <c r="L5094">
        <f>Table1[[#This Row],[Qty]]/Table1[[#This Row],[Total Revenue + Open]]</f>
        <v>0.7614061967994552</v>
      </c>
    </row>
    <row r="5095" spans="1:12">
      <c r="A5095" t="s">
        <v>10</v>
      </c>
      <c r="B5095" t="s">
        <v>351</v>
      </c>
      <c r="C5095" t="s">
        <v>351</v>
      </c>
      <c r="D5095" t="s">
        <v>363</v>
      </c>
      <c r="E5095" t="s">
        <v>15</v>
      </c>
      <c r="F5095" t="s">
        <v>36</v>
      </c>
      <c r="G5095" t="s">
        <v>385</v>
      </c>
      <c r="H5095" s="1">
        <v>2022</v>
      </c>
      <c r="I5095" s="2">
        <v>4975</v>
      </c>
      <c r="J5095" s="3">
        <v>6534</v>
      </c>
      <c r="K5095">
        <f>Table1[[#This Row],[Total Revenue + Open]]/Table1[[#This Row],[Qty]]</f>
        <v>1.3133668341708542</v>
      </c>
      <c r="L5095">
        <f>Table1[[#This Row],[Qty]]/Table1[[#This Row],[Total Revenue + Open]]</f>
        <v>0.76140189776553413</v>
      </c>
    </row>
    <row r="5096" spans="1:12">
      <c r="A5096" t="s">
        <v>10</v>
      </c>
      <c r="B5096" t="s">
        <v>351</v>
      </c>
      <c r="C5096" t="s">
        <v>351</v>
      </c>
      <c r="D5096" t="s">
        <v>363</v>
      </c>
      <c r="E5096" t="s">
        <v>15</v>
      </c>
      <c r="F5096" t="s">
        <v>36</v>
      </c>
      <c r="G5096" t="s">
        <v>385</v>
      </c>
      <c r="H5096" s="1">
        <v>2022</v>
      </c>
      <c r="I5096" s="2">
        <v>4320</v>
      </c>
      <c r="J5096" s="3">
        <v>5805</v>
      </c>
      <c r="K5096">
        <f>Table1[[#This Row],[Total Revenue + Open]]/Table1[[#This Row],[Qty]]</f>
        <v>1.34375</v>
      </c>
      <c r="L5096">
        <f>Table1[[#This Row],[Qty]]/Table1[[#This Row],[Total Revenue + Open]]</f>
        <v>0.7441860465116279</v>
      </c>
    </row>
    <row r="5097" spans="1:12">
      <c r="A5097" t="s">
        <v>10</v>
      </c>
      <c r="B5097" t="s">
        <v>351</v>
      </c>
      <c r="C5097" t="s">
        <v>351</v>
      </c>
      <c r="D5097" t="s">
        <v>363</v>
      </c>
      <c r="E5097" t="s">
        <v>15</v>
      </c>
      <c r="F5097" t="s">
        <v>36</v>
      </c>
      <c r="G5097" t="s">
        <v>385</v>
      </c>
      <c r="H5097" s="1">
        <v>2022</v>
      </c>
      <c r="I5097" s="2">
        <v>3220</v>
      </c>
      <c r="J5097" s="3">
        <v>4320</v>
      </c>
      <c r="K5097">
        <f>Table1[[#This Row],[Total Revenue + Open]]/Table1[[#This Row],[Qty]]</f>
        <v>1.3416149068322982</v>
      </c>
      <c r="L5097">
        <f>Table1[[#This Row],[Qty]]/Table1[[#This Row],[Total Revenue + Open]]</f>
        <v>0.74537037037037035</v>
      </c>
    </row>
    <row r="5098" spans="1:12">
      <c r="A5098" t="s">
        <v>10</v>
      </c>
      <c r="B5098" t="s">
        <v>351</v>
      </c>
      <c r="C5098" t="s">
        <v>351</v>
      </c>
      <c r="D5098" t="s">
        <v>363</v>
      </c>
      <c r="E5098" t="s">
        <v>15</v>
      </c>
      <c r="F5098" t="s">
        <v>36</v>
      </c>
      <c r="G5098" t="s">
        <v>385</v>
      </c>
      <c r="H5098" s="1">
        <v>2022</v>
      </c>
      <c r="I5098" s="2">
        <v>9250</v>
      </c>
      <c r="J5098" s="3">
        <v>12144</v>
      </c>
      <c r="K5098">
        <f>Table1[[#This Row],[Total Revenue + Open]]/Table1[[#This Row],[Qty]]</f>
        <v>1.3128648648648649</v>
      </c>
      <c r="L5098">
        <f>Table1[[#This Row],[Qty]]/Table1[[#This Row],[Total Revenue + Open]]</f>
        <v>0.76169301712779969</v>
      </c>
    </row>
    <row r="5099" spans="1:12">
      <c r="A5099" t="s">
        <v>10</v>
      </c>
      <c r="B5099" t="s">
        <v>351</v>
      </c>
      <c r="C5099" t="s">
        <v>351</v>
      </c>
      <c r="D5099" t="s">
        <v>363</v>
      </c>
      <c r="E5099" t="s">
        <v>15</v>
      </c>
      <c r="F5099" t="s">
        <v>36</v>
      </c>
      <c r="G5099" t="s">
        <v>37</v>
      </c>
      <c r="H5099" s="1">
        <v>2020</v>
      </c>
      <c r="I5099" s="2">
        <v>4925</v>
      </c>
      <c r="J5099" s="3">
        <v>6468</v>
      </c>
      <c r="K5099">
        <f>Table1[[#This Row],[Total Revenue + Open]]/Table1[[#This Row],[Qty]]</f>
        <v>1.3132994923857868</v>
      </c>
      <c r="L5099">
        <f>Table1[[#This Row],[Qty]]/Table1[[#This Row],[Total Revenue + Open]]</f>
        <v>0.76144094001236862</v>
      </c>
    </row>
    <row r="5100" spans="1:12">
      <c r="A5100" t="s">
        <v>10</v>
      </c>
      <c r="B5100" t="s">
        <v>351</v>
      </c>
      <c r="C5100" t="s">
        <v>351</v>
      </c>
      <c r="D5100" t="s">
        <v>363</v>
      </c>
      <c r="E5100" t="s">
        <v>15</v>
      </c>
      <c r="F5100" t="s">
        <v>36</v>
      </c>
      <c r="G5100" t="s">
        <v>37</v>
      </c>
      <c r="H5100" s="1">
        <v>2020</v>
      </c>
      <c r="I5100" s="2">
        <v>1610</v>
      </c>
      <c r="J5100" s="3">
        <v>2112</v>
      </c>
      <c r="K5100">
        <f>Table1[[#This Row],[Total Revenue + Open]]/Table1[[#This Row],[Qty]]</f>
        <v>1.3118012422360248</v>
      </c>
      <c r="L5100">
        <f>Table1[[#This Row],[Qty]]/Table1[[#This Row],[Total Revenue + Open]]</f>
        <v>0.76231060606060608</v>
      </c>
    </row>
    <row r="5101" spans="1:12">
      <c r="A5101" t="s">
        <v>10</v>
      </c>
      <c r="B5101" t="s">
        <v>351</v>
      </c>
      <c r="C5101" t="s">
        <v>351</v>
      </c>
      <c r="D5101" t="s">
        <v>363</v>
      </c>
      <c r="E5101" t="s">
        <v>15</v>
      </c>
      <c r="F5101" t="s">
        <v>36</v>
      </c>
      <c r="G5101" t="s">
        <v>37</v>
      </c>
      <c r="H5101" s="1">
        <v>2021</v>
      </c>
      <c r="I5101" s="2">
        <v>5930</v>
      </c>
      <c r="J5101" s="3">
        <v>7788</v>
      </c>
      <c r="K5101">
        <f>Table1[[#This Row],[Total Revenue + Open]]/Table1[[#This Row],[Qty]]</f>
        <v>1.3133220910623946</v>
      </c>
      <c r="L5101">
        <f>Table1[[#This Row],[Qty]]/Table1[[#This Row],[Total Revenue + Open]]</f>
        <v>0.76142783769902411</v>
      </c>
    </row>
    <row r="5102" spans="1:12">
      <c r="A5102" t="s">
        <v>10</v>
      </c>
      <c r="B5102" t="s">
        <v>351</v>
      </c>
      <c r="C5102" t="s">
        <v>351</v>
      </c>
      <c r="D5102" t="s">
        <v>363</v>
      </c>
      <c r="E5102" t="s">
        <v>15</v>
      </c>
      <c r="F5102" t="s">
        <v>36</v>
      </c>
      <c r="G5102" t="s">
        <v>37</v>
      </c>
      <c r="H5102" s="1">
        <v>2021</v>
      </c>
      <c r="I5102" s="2">
        <v>7090</v>
      </c>
      <c r="J5102" s="3">
        <v>9306</v>
      </c>
      <c r="K5102">
        <f>Table1[[#This Row],[Total Revenue + Open]]/Table1[[#This Row],[Qty]]</f>
        <v>1.3125528913963329</v>
      </c>
      <c r="L5102">
        <f>Table1[[#This Row],[Qty]]/Table1[[#This Row],[Total Revenue + Open]]</f>
        <v>0.76187405974640021</v>
      </c>
    </row>
    <row r="5103" spans="1:12">
      <c r="A5103" t="s">
        <v>10</v>
      </c>
      <c r="B5103" t="s">
        <v>351</v>
      </c>
      <c r="C5103" t="s">
        <v>351</v>
      </c>
      <c r="D5103" t="s">
        <v>363</v>
      </c>
      <c r="E5103" t="s">
        <v>15</v>
      </c>
      <c r="F5103" t="s">
        <v>36</v>
      </c>
      <c r="G5103" t="s">
        <v>37</v>
      </c>
      <c r="H5103" s="1">
        <v>2021</v>
      </c>
      <c r="I5103" s="2">
        <v>2000</v>
      </c>
      <c r="J5103" s="3">
        <v>2640</v>
      </c>
      <c r="K5103">
        <f>Table1[[#This Row],[Total Revenue + Open]]/Table1[[#This Row],[Qty]]</f>
        <v>1.32</v>
      </c>
      <c r="L5103">
        <f>Table1[[#This Row],[Qty]]/Table1[[#This Row],[Total Revenue + Open]]</f>
        <v>0.75757575757575757</v>
      </c>
    </row>
    <row r="5104" spans="1:12">
      <c r="A5104" t="s">
        <v>10</v>
      </c>
      <c r="B5104" t="s">
        <v>351</v>
      </c>
      <c r="C5104" t="s">
        <v>351</v>
      </c>
      <c r="D5104" t="s">
        <v>363</v>
      </c>
      <c r="E5104" t="s">
        <v>15</v>
      </c>
      <c r="F5104" t="s">
        <v>36</v>
      </c>
      <c r="G5104" t="s">
        <v>37</v>
      </c>
      <c r="H5104" s="1">
        <v>2021</v>
      </c>
      <c r="I5104" s="2">
        <v>12115</v>
      </c>
      <c r="J5104" s="3">
        <v>15906</v>
      </c>
      <c r="K5104">
        <f>Table1[[#This Row],[Total Revenue + Open]]/Table1[[#This Row],[Qty]]</f>
        <v>1.3129178704085844</v>
      </c>
      <c r="L5104">
        <f>Table1[[#This Row],[Qty]]/Table1[[#This Row],[Total Revenue + Open]]</f>
        <v>0.76166226581164342</v>
      </c>
    </row>
    <row r="5105" spans="1:12">
      <c r="A5105" t="s">
        <v>10</v>
      </c>
      <c r="B5105" t="s">
        <v>351</v>
      </c>
      <c r="C5105" t="s">
        <v>351</v>
      </c>
      <c r="D5105" t="s">
        <v>363</v>
      </c>
      <c r="E5105" t="s">
        <v>15</v>
      </c>
      <c r="F5105" t="s">
        <v>36</v>
      </c>
      <c r="G5105" t="s">
        <v>37</v>
      </c>
      <c r="H5105" s="1">
        <v>2021</v>
      </c>
      <c r="I5105" s="2">
        <v>8805</v>
      </c>
      <c r="J5105" s="3">
        <v>11550</v>
      </c>
      <c r="K5105">
        <f>Table1[[#This Row],[Total Revenue + Open]]/Table1[[#This Row],[Qty]]</f>
        <v>1.31175468483816</v>
      </c>
      <c r="L5105">
        <f>Table1[[#This Row],[Qty]]/Table1[[#This Row],[Total Revenue + Open]]</f>
        <v>0.76233766233766231</v>
      </c>
    </row>
    <row r="5106" spans="1:12">
      <c r="A5106" t="s">
        <v>10</v>
      </c>
      <c r="B5106" t="s">
        <v>351</v>
      </c>
      <c r="C5106" t="s">
        <v>351</v>
      </c>
      <c r="D5106" t="s">
        <v>363</v>
      </c>
      <c r="E5106" t="s">
        <v>15</v>
      </c>
      <c r="F5106" t="s">
        <v>36</v>
      </c>
      <c r="G5106" t="s">
        <v>37</v>
      </c>
      <c r="H5106" s="1">
        <v>2021</v>
      </c>
      <c r="I5106" s="2">
        <v>7640</v>
      </c>
      <c r="J5106" s="3">
        <v>10032</v>
      </c>
      <c r="K5106">
        <f>Table1[[#This Row],[Total Revenue + Open]]/Table1[[#This Row],[Qty]]</f>
        <v>1.3130890052356021</v>
      </c>
      <c r="L5106">
        <f>Table1[[#This Row],[Qty]]/Table1[[#This Row],[Total Revenue + Open]]</f>
        <v>0.76156299840510366</v>
      </c>
    </row>
    <row r="5107" spans="1:12">
      <c r="A5107" t="s">
        <v>10</v>
      </c>
      <c r="B5107" t="s">
        <v>351</v>
      </c>
      <c r="C5107" t="s">
        <v>351</v>
      </c>
      <c r="D5107" t="s">
        <v>363</v>
      </c>
      <c r="E5107" t="s">
        <v>15</v>
      </c>
      <c r="F5107" t="s">
        <v>36</v>
      </c>
      <c r="G5107" t="s">
        <v>37</v>
      </c>
      <c r="H5107" s="1">
        <v>2021</v>
      </c>
      <c r="I5107" s="2">
        <v>1710</v>
      </c>
      <c r="J5107" s="3">
        <v>2244</v>
      </c>
      <c r="K5107">
        <f>Table1[[#This Row],[Total Revenue + Open]]/Table1[[#This Row],[Qty]]</f>
        <v>1.312280701754386</v>
      </c>
      <c r="L5107">
        <f>Table1[[#This Row],[Qty]]/Table1[[#This Row],[Total Revenue + Open]]</f>
        <v>0.76203208556149737</v>
      </c>
    </row>
    <row r="5108" spans="1:12">
      <c r="A5108" t="s">
        <v>10</v>
      </c>
      <c r="B5108" t="s">
        <v>351</v>
      </c>
      <c r="C5108" t="s">
        <v>351</v>
      </c>
      <c r="D5108" t="s">
        <v>363</v>
      </c>
      <c r="E5108" t="s">
        <v>15</v>
      </c>
      <c r="F5108" t="s">
        <v>36</v>
      </c>
      <c r="G5108" t="s">
        <v>37</v>
      </c>
      <c r="H5108" s="1">
        <v>2022</v>
      </c>
      <c r="I5108" s="2">
        <v>5880</v>
      </c>
      <c r="J5108" s="3">
        <v>7722</v>
      </c>
      <c r="K5108">
        <f>Table1[[#This Row],[Total Revenue + Open]]/Table1[[#This Row],[Qty]]</f>
        <v>1.3132653061224491</v>
      </c>
      <c r="L5108">
        <f>Table1[[#This Row],[Qty]]/Table1[[#This Row],[Total Revenue + Open]]</f>
        <v>0.76146076146076147</v>
      </c>
    </row>
    <row r="5109" spans="1:12">
      <c r="A5109" t="s">
        <v>10</v>
      </c>
      <c r="B5109" t="s">
        <v>351</v>
      </c>
      <c r="C5109" t="s">
        <v>351</v>
      </c>
      <c r="D5109" t="s">
        <v>363</v>
      </c>
      <c r="E5109" t="s">
        <v>15</v>
      </c>
      <c r="F5109" t="s">
        <v>36</v>
      </c>
      <c r="G5109" t="s">
        <v>37</v>
      </c>
      <c r="H5109" s="1">
        <v>2022</v>
      </c>
      <c r="I5109" s="2">
        <v>11910</v>
      </c>
      <c r="J5109" s="3">
        <v>15642</v>
      </c>
      <c r="K5109">
        <f>Table1[[#This Row],[Total Revenue + Open]]/Table1[[#This Row],[Qty]]</f>
        <v>1.3133501259445843</v>
      </c>
      <c r="L5109">
        <f>Table1[[#This Row],[Qty]]/Table1[[#This Row],[Total Revenue + Open]]</f>
        <v>0.76141158419639432</v>
      </c>
    </row>
    <row r="5110" spans="1:12">
      <c r="A5110" t="s">
        <v>10</v>
      </c>
      <c r="B5110" t="s">
        <v>351</v>
      </c>
      <c r="C5110" t="s">
        <v>351</v>
      </c>
      <c r="D5110" t="s">
        <v>363</v>
      </c>
      <c r="E5110" t="s">
        <v>15</v>
      </c>
      <c r="F5110" t="s">
        <v>36</v>
      </c>
      <c r="G5110" t="s">
        <v>37</v>
      </c>
      <c r="H5110" s="1">
        <v>2022</v>
      </c>
      <c r="I5110" s="2">
        <v>6585</v>
      </c>
      <c r="J5110" s="3">
        <v>8842.5</v>
      </c>
      <c r="K5110">
        <f>Table1[[#This Row],[Total Revenue + Open]]/Table1[[#This Row],[Qty]]</f>
        <v>1.3428246013667426</v>
      </c>
      <c r="L5110">
        <f>Table1[[#This Row],[Qty]]/Table1[[#This Row],[Total Revenue + Open]]</f>
        <v>0.74469889737065309</v>
      </c>
    </row>
    <row r="5111" spans="1:12">
      <c r="A5111" t="s">
        <v>10</v>
      </c>
      <c r="B5111" t="s">
        <v>351</v>
      </c>
      <c r="C5111" t="s">
        <v>351</v>
      </c>
      <c r="D5111" t="s">
        <v>363</v>
      </c>
      <c r="E5111" t="s">
        <v>15</v>
      </c>
      <c r="F5111" t="s">
        <v>36</v>
      </c>
      <c r="G5111" t="s">
        <v>37</v>
      </c>
      <c r="H5111" s="1">
        <v>2022</v>
      </c>
      <c r="I5111" s="2">
        <v>2100</v>
      </c>
      <c r="J5111" s="3">
        <v>2835</v>
      </c>
      <c r="K5111">
        <f>Table1[[#This Row],[Total Revenue + Open]]/Table1[[#This Row],[Qty]]</f>
        <v>1.35</v>
      </c>
      <c r="L5111">
        <f>Table1[[#This Row],[Qty]]/Table1[[#This Row],[Total Revenue + Open]]</f>
        <v>0.7407407407407407</v>
      </c>
    </row>
    <row r="5112" spans="1:12">
      <c r="A5112" t="s">
        <v>10</v>
      </c>
      <c r="B5112" t="s">
        <v>351</v>
      </c>
      <c r="C5112" t="s">
        <v>351</v>
      </c>
      <c r="D5112" t="s">
        <v>363</v>
      </c>
      <c r="E5112" t="s">
        <v>15</v>
      </c>
      <c r="F5112" t="s">
        <v>36</v>
      </c>
      <c r="G5112" t="s">
        <v>37</v>
      </c>
      <c r="H5112" s="1">
        <v>2022</v>
      </c>
      <c r="I5112" s="2">
        <v>10</v>
      </c>
      <c r="J5112" s="3">
        <v>0</v>
      </c>
      <c r="K5112">
        <f>Table1[[#This Row],[Total Revenue + Open]]/Table1[[#This Row],[Qty]]</f>
        <v>0</v>
      </c>
      <c r="L5112" t="e">
        <f>Table1[[#This Row],[Qty]]/Table1[[#This Row],[Total Revenue + Open]]</f>
        <v>#DIV/0!</v>
      </c>
    </row>
    <row r="5113" spans="1:12">
      <c r="A5113" t="s">
        <v>10</v>
      </c>
      <c r="B5113" t="s">
        <v>351</v>
      </c>
      <c r="C5113" t="s">
        <v>351</v>
      </c>
      <c r="D5113" t="s">
        <v>363</v>
      </c>
      <c r="E5113" t="s">
        <v>15</v>
      </c>
      <c r="F5113" t="s">
        <v>36</v>
      </c>
      <c r="G5113" t="s">
        <v>37</v>
      </c>
      <c r="H5113" s="1">
        <v>2022</v>
      </c>
      <c r="I5113" s="2">
        <v>200</v>
      </c>
      <c r="J5113" s="3">
        <v>270</v>
      </c>
      <c r="K5113">
        <f>Table1[[#This Row],[Total Revenue + Open]]/Table1[[#This Row],[Qty]]</f>
        <v>1.35</v>
      </c>
      <c r="L5113">
        <f>Table1[[#This Row],[Qty]]/Table1[[#This Row],[Total Revenue + Open]]</f>
        <v>0.7407407407407407</v>
      </c>
    </row>
    <row r="5114" spans="1:12">
      <c r="A5114" t="s">
        <v>10</v>
      </c>
      <c r="B5114" t="s">
        <v>351</v>
      </c>
      <c r="C5114" t="s">
        <v>351</v>
      </c>
      <c r="D5114" t="s">
        <v>363</v>
      </c>
      <c r="E5114" t="s">
        <v>15</v>
      </c>
      <c r="F5114" t="s">
        <v>36</v>
      </c>
      <c r="G5114" t="s">
        <v>37</v>
      </c>
      <c r="H5114" s="1">
        <v>2022</v>
      </c>
      <c r="I5114" s="2">
        <v>350</v>
      </c>
      <c r="J5114" s="3">
        <v>472.5</v>
      </c>
      <c r="K5114">
        <f>Table1[[#This Row],[Total Revenue + Open]]/Table1[[#This Row],[Qty]]</f>
        <v>1.35</v>
      </c>
      <c r="L5114">
        <f>Table1[[#This Row],[Qty]]/Table1[[#This Row],[Total Revenue + Open]]</f>
        <v>0.7407407407407407</v>
      </c>
    </row>
    <row r="5115" spans="1:12">
      <c r="A5115" t="s">
        <v>10</v>
      </c>
      <c r="B5115" t="s">
        <v>351</v>
      </c>
      <c r="C5115" t="s">
        <v>351</v>
      </c>
      <c r="D5115" t="s">
        <v>363</v>
      </c>
      <c r="E5115" t="s">
        <v>15</v>
      </c>
      <c r="F5115" t="s">
        <v>386</v>
      </c>
      <c r="G5115" t="s">
        <v>387</v>
      </c>
      <c r="H5115" s="1">
        <v>2022</v>
      </c>
      <c r="I5115" s="2">
        <v>100</v>
      </c>
      <c r="J5115" s="3">
        <v>207</v>
      </c>
      <c r="K5115">
        <f>Table1[[#This Row],[Total Revenue + Open]]/Table1[[#This Row],[Qty]]</f>
        <v>2.0699999999999998</v>
      </c>
      <c r="L5115">
        <f>Table1[[#This Row],[Qty]]/Table1[[#This Row],[Total Revenue + Open]]</f>
        <v>0.48309178743961351</v>
      </c>
    </row>
    <row r="5116" spans="1:12">
      <c r="A5116" t="s">
        <v>10</v>
      </c>
      <c r="B5116" t="s">
        <v>351</v>
      </c>
      <c r="C5116" t="s">
        <v>351</v>
      </c>
      <c r="D5116" t="s">
        <v>363</v>
      </c>
      <c r="E5116" t="s">
        <v>15</v>
      </c>
      <c r="F5116" t="s">
        <v>386</v>
      </c>
      <c r="G5116" t="s">
        <v>387</v>
      </c>
      <c r="H5116" s="1">
        <v>2022</v>
      </c>
      <c r="I5116" s="2">
        <v>350</v>
      </c>
      <c r="J5116" s="3">
        <v>724.5</v>
      </c>
      <c r="K5116">
        <f>Table1[[#This Row],[Total Revenue + Open]]/Table1[[#This Row],[Qty]]</f>
        <v>2.0699999999999998</v>
      </c>
      <c r="L5116">
        <f>Table1[[#This Row],[Qty]]/Table1[[#This Row],[Total Revenue + Open]]</f>
        <v>0.48309178743961351</v>
      </c>
    </row>
    <row r="5117" spans="1:12">
      <c r="A5117" t="s">
        <v>10</v>
      </c>
      <c r="B5117" t="s">
        <v>351</v>
      </c>
      <c r="C5117" t="s">
        <v>351</v>
      </c>
      <c r="D5117" t="s">
        <v>363</v>
      </c>
      <c r="E5117" t="s">
        <v>15</v>
      </c>
      <c r="F5117" t="s">
        <v>386</v>
      </c>
      <c r="G5117" t="s">
        <v>387</v>
      </c>
      <c r="H5117" s="1">
        <v>2022</v>
      </c>
      <c r="I5117" s="2">
        <v>50</v>
      </c>
      <c r="J5117" s="3">
        <v>103.5</v>
      </c>
      <c r="K5117">
        <f>Table1[[#This Row],[Total Revenue + Open]]/Table1[[#This Row],[Qty]]</f>
        <v>2.0699999999999998</v>
      </c>
      <c r="L5117">
        <f>Table1[[#This Row],[Qty]]/Table1[[#This Row],[Total Revenue + Open]]</f>
        <v>0.48309178743961351</v>
      </c>
    </row>
    <row r="5118" spans="1:12">
      <c r="A5118" t="s">
        <v>10</v>
      </c>
      <c r="B5118" t="s">
        <v>351</v>
      </c>
      <c r="C5118" t="s">
        <v>351</v>
      </c>
      <c r="D5118" t="s">
        <v>363</v>
      </c>
      <c r="E5118" t="s">
        <v>15</v>
      </c>
      <c r="F5118" t="s">
        <v>386</v>
      </c>
      <c r="G5118" t="s">
        <v>387</v>
      </c>
      <c r="H5118" s="1">
        <v>2022</v>
      </c>
      <c r="I5118" s="2">
        <v>9150</v>
      </c>
      <c r="J5118" s="3">
        <v>18837</v>
      </c>
      <c r="K5118">
        <f>Table1[[#This Row],[Total Revenue + Open]]/Table1[[#This Row],[Qty]]</f>
        <v>2.0586885245901638</v>
      </c>
      <c r="L5118">
        <f>Table1[[#This Row],[Qty]]/Table1[[#This Row],[Total Revenue + Open]]</f>
        <v>0.48574613792005095</v>
      </c>
    </row>
    <row r="5119" spans="1:12">
      <c r="A5119" t="s">
        <v>10</v>
      </c>
      <c r="B5119" t="s">
        <v>351</v>
      </c>
      <c r="C5119" t="s">
        <v>351</v>
      </c>
      <c r="D5119" t="s">
        <v>363</v>
      </c>
      <c r="E5119" t="s">
        <v>15</v>
      </c>
      <c r="F5119" t="s">
        <v>386</v>
      </c>
      <c r="G5119" t="s">
        <v>388</v>
      </c>
      <c r="H5119" s="1">
        <v>2022</v>
      </c>
      <c r="I5119" s="2">
        <v>100</v>
      </c>
      <c r="J5119" s="3">
        <v>207</v>
      </c>
      <c r="K5119">
        <f>Table1[[#This Row],[Total Revenue + Open]]/Table1[[#This Row],[Qty]]</f>
        <v>2.0699999999999998</v>
      </c>
      <c r="L5119">
        <f>Table1[[#This Row],[Qty]]/Table1[[#This Row],[Total Revenue + Open]]</f>
        <v>0.48309178743961351</v>
      </c>
    </row>
    <row r="5120" spans="1:12">
      <c r="A5120" t="s">
        <v>10</v>
      </c>
      <c r="B5120" t="s">
        <v>351</v>
      </c>
      <c r="C5120" t="s">
        <v>351</v>
      </c>
      <c r="D5120" t="s">
        <v>363</v>
      </c>
      <c r="E5120" t="s">
        <v>15</v>
      </c>
      <c r="F5120" t="s">
        <v>386</v>
      </c>
      <c r="G5120" t="s">
        <v>388</v>
      </c>
      <c r="H5120" s="1">
        <v>2022</v>
      </c>
      <c r="I5120" s="2">
        <v>350</v>
      </c>
      <c r="J5120" s="3">
        <v>724.5</v>
      </c>
      <c r="K5120">
        <f>Table1[[#This Row],[Total Revenue + Open]]/Table1[[#This Row],[Qty]]</f>
        <v>2.0699999999999998</v>
      </c>
      <c r="L5120">
        <f>Table1[[#This Row],[Qty]]/Table1[[#This Row],[Total Revenue + Open]]</f>
        <v>0.48309178743961351</v>
      </c>
    </row>
    <row r="5121" spans="1:12">
      <c r="A5121" t="s">
        <v>10</v>
      </c>
      <c r="B5121" t="s">
        <v>351</v>
      </c>
      <c r="C5121" t="s">
        <v>351</v>
      </c>
      <c r="D5121" t="s">
        <v>363</v>
      </c>
      <c r="E5121" t="s">
        <v>15</v>
      </c>
      <c r="F5121" t="s">
        <v>386</v>
      </c>
      <c r="G5121" t="s">
        <v>388</v>
      </c>
      <c r="H5121" s="1">
        <v>2022</v>
      </c>
      <c r="I5121" s="2">
        <v>50</v>
      </c>
      <c r="J5121" s="3">
        <v>103.5</v>
      </c>
      <c r="K5121">
        <f>Table1[[#This Row],[Total Revenue + Open]]/Table1[[#This Row],[Qty]]</f>
        <v>2.0699999999999998</v>
      </c>
      <c r="L5121">
        <f>Table1[[#This Row],[Qty]]/Table1[[#This Row],[Total Revenue + Open]]</f>
        <v>0.48309178743961351</v>
      </c>
    </row>
    <row r="5122" spans="1:12">
      <c r="A5122" t="s">
        <v>10</v>
      </c>
      <c r="B5122" t="s">
        <v>351</v>
      </c>
      <c r="C5122" t="s">
        <v>351</v>
      </c>
      <c r="D5122" t="s">
        <v>363</v>
      </c>
      <c r="E5122" t="s">
        <v>15</v>
      </c>
      <c r="F5122" t="s">
        <v>386</v>
      </c>
      <c r="G5122" t="s">
        <v>388</v>
      </c>
      <c r="H5122" s="1">
        <v>2022</v>
      </c>
      <c r="I5122" s="2">
        <v>9150</v>
      </c>
      <c r="J5122" s="3">
        <v>18837</v>
      </c>
      <c r="K5122">
        <f>Table1[[#This Row],[Total Revenue + Open]]/Table1[[#This Row],[Qty]]</f>
        <v>2.0586885245901638</v>
      </c>
      <c r="L5122">
        <f>Table1[[#This Row],[Qty]]/Table1[[#This Row],[Total Revenue + Open]]</f>
        <v>0.48574613792005095</v>
      </c>
    </row>
    <row r="5123" spans="1:12">
      <c r="A5123" t="s">
        <v>10</v>
      </c>
      <c r="B5123" t="s">
        <v>351</v>
      </c>
      <c r="C5123" t="s">
        <v>351</v>
      </c>
      <c r="D5123" t="s">
        <v>389</v>
      </c>
      <c r="E5123" t="s">
        <v>15</v>
      </c>
      <c r="F5123" t="s">
        <v>128</v>
      </c>
      <c r="G5123" t="s">
        <v>390</v>
      </c>
      <c r="H5123" s="1">
        <v>2018</v>
      </c>
      <c r="I5123" s="2">
        <v>450</v>
      </c>
      <c r="J5123" s="3">
        <v>1354.5</v>
      </c>
      <c r="K5123">
        <f>Table1[[#This Row],[Total Revenue + Open]]/Table1[[#This Row],[Qty]]</f>
        <v>3.01</v>
      </c>
      <c r="L5123">
        <f>Table1[[#This Row],[Qty]]/Table1[[#This Row],[Total Revenue + Open]]</f>
        <v>0.33222591362126247</v>
      </c>
    </row>
    <row r="5124" spans="1:12">
      <c r="A5124" t="s">
        <v>10</v>
      </c>
      <c r="B5124" t="s">
        <v>351</v>
      </c>
      <c r="C5124" t="s">
        <v>351</v>
      </c>
      <c r="D5124" t="s">
        <v>389</v>
      </c>
      <c r="E5124" t="s">
        <v>15</v>
      </c>
      <c r="F5124" t="s">
        <v>128</v>
      </c>
      <c r="G5124" t="s">
        <v>390</v>
      </c>
      <c r="H5124" s="1">
        <v>2018</v>
      </c>
      <c r="I5124" s="2">
        <v>625</v>
      </c>
      <c r="J5124" s="3">
        <v>1881.25</v>
      </c>
      <c r="K5124">
        <f>Table1[[#This Row],[Total Revenue + Open]]/Table1[[#This Row],[Qty]]</f>
        <v>3.01</v>
      </c>
      <c r="L5124">
        <f>Table1[[#This Row],[Qty]]/Table1[[#This Row],[Total Revenue + Open]]</f>
        <v>0.33222591362126247</v>
      </c>
    </row>
    <row r="5125" spans="1:12">
      <c r="A5125" t="s">
        <v>10</v>
      </c>
      <c r="B5125" t="s">
        <v>351</v>
      </c>
      <c r="C5125" t="s">
        <v>351</v>
      </c>
      <c r="D5125" t="s">
        <v>389</v>
      </c>
      <c r="E5125" t="s">
        <v>15</v>
      </c>
      <c r="F5125" t="s">
        <v>128</v>
      </c>
      <c r="G5125" t="s">
        <v>390</v>
      </c>
      <c r="H5125" s="1">
        <v>2018</v>
      </c>
      <c r="I5125" s="2">
        <v>1535</v>
      </c>
      <c r="J5125" s="3">
        <v>4590.25</v>
      </c>
      <c r="K5125">
        <f>Table1[[#This Row],[Total Revenue + Open]]/Table1[[#This Row],[Qty]]</f>
        <v>2.9903908794788272</v>
      </c>
      <c r="L5125">
        <f>Table1[[#This Row],[Qty]]/Table1[[#This Row],[Total Revenue + Open]]</f>
        <v>0.33440444420238546</v>
      </c>
    </row>
    <row r="5126" spans="1:12">
      <c r="A5126" t="s">
        <v>10</v>
      </c>
      <c r="B5126" t="s">
        <v>351</v>
      </c>
      <c r="C5126" t="s">
        <v>351</v>
      </c>
      <c r="D5126" t="s">
        <v>389</v>
      </c>
      <c r="E5126" t="s">
        <v>15</v>
      </c>
      <c r="F5126" t="s">
        <v>128</v>
      </c>
      <c r="G5126" t="s">
        <v>390</v>
      </c>
      <c r="H5126" s="1">
        <v>2017</v>
      </c>
      <c r="I5126" s="2">
        <v>500</v>
      </c>
      <c r="J5126" s="3">
        <v>1505</v>
      </c>
      <c r="K5126">
        <f>Table1[[#This Row],[Total Revenue + Open]]/Table1[[#This Row],[Qty]]</f>
        <v>3.01</v>
      </c>
      <c r="L5126">
        <f>Table1[[#This Row],[Qty]]/Table1[[#This Row],[Total Revenue + Open]]</f>
        <v>0.33222591362126247</v>
      </c>
    </row>
    <row r="5127" spans="1:12">
      <c r="A5127" t="s">
        <v>10</v>
      </c>
      <c r="B5127" t="s">
        <v>351</v>
      </c>
      <c r="C5127" t="s">
        <v>351</v>
      </c>
      <c r="D5127" t="s">
        <v>389</v>
      </c>
      <c r="E5127" t="s">
        <v>15</v>
      </c>
      <c r="F5127" t="s">
        <v>128</v>
      </c>
      <c r="G5127" t="s">
        <v>390</v>
      </c>
      <c r="H5127" s="1">
        <v>2017</v>
      </c>
      <c r="I5127" s="2">
        <v>0</v>
      </c>
      <c r="J5127" s="3">
        <v>0</v>
      </c>
      <c r="K5127" t="e">
        <f>Table1[[#This Row],[Total Revenue + Open]]/Table1[[#This Row],[Qty]]</f>
        <v>#DIV/0!</v>
      </c>
      <c r="L5127" t="e">
        <f>Table1[[#This Row],[Qty]]/Table1[[#This Row],[Total Revenue + Open]]</f>
        <v>#DIV/0!</v>
      </c>
    </row>
    <row r="5128" spans="1:12">
      <c r="A5128" t="s">
        <v>10</v>
      </c>
      <c r="B5128" t="s">
        <v>351</v>
      </c>
      <c r="C5128" t="s">
        <v>351</v>
      </c>
      <c r="D5128" t="s">
        <v>389</v>
      </c>
      <c r="E5128" t="s">
        <v>15</v>
      </c>
      <c r="F5128" t="s">
        <v>128</v>
      </c>
      <c r="G5128" t="s">
        <v>364</v>
      </c>
      <c r="H5128" s="1">
        <v>2017</v>
      </c>
      <c r="I5128" s="2">
        <v>500</v>
      </c>
      <c r="J5128" s="3">
        <v>1505</v>
      </c>
      <c r="K5128">
        <f>Table1[[#This Row],[Total Revenue + Open]]/Table1[[#This Row],[Qty]]</f>
        <v>3.01</v>
      </c>
      <c r="L5128">
        <f>Table1[[#This Row],[Qty]]/Table1[[#This Row],[Total Revenue + Open]]</f>
        <v>0.33222591362126247</v>
      </c>
    </row>
    <row r="5129" spans="1:12">
      <c r="A5129" t="s">
        <v>10</v>
      </c>
      <c r="B5129" t="s">
        <v>351</v>
      </c>
      <c r="C5129" t="s">
        <v>351</v>
      </c>
      <c r="D5129" t="s">
        <v>389</v>
      </c>
      <c r="E5129" t="s">
        <v>15</v>
      </c>
      <c r="F5129" t="s">
        <v>128</v>
      </c>
      <c r="G5129" t="s">
        <v>364</v>
      </c>
      <c r="H5129" s="1">
        <v>2017</v>
      </c>
      <c r="I5129" s="2">
        <v>0</v>
      </c>
      <c r="J5129" s="3">
        <v>0</v>
      </c>
      <c r="K5129" t="e">
        <f>Table1[[#This Row],[Total Revenue + Open]]/Table1[[#This Row],[Qty]]</f>
        <v>#DIV/0!</v>
      </c>
      <c r="L5129" t="e">
        <f>Table1[[#This Row],[Qty]]/Table1[[#This Row],[Total Revenue + Open]]</f>
        <v>#DIV/0!</v>
      </c>
    </row>
    <row r="5130" spans="1:12">
      <c r="A5130" t="s">
        <v>10</v>
      </c>
      <c r="B5130" t="s">
        <v>351</v>
      </c>
      <c r="C5130" t="s">
        <v>351</v>
      </c>
      <c r="D5130" t="s">
        <v>389</v>
      </c>
      <c r="E5130" t="s">
        <v>15</v>
      </c>
      <c r="F5130" t="s">
        <v>128</v>
      </c>
      <c r="G5130" t="s">
        <v>391</v>
      </c>
      <c r="H5130" s="1">
        <v>2017</v>
      </c>
      <c r="I5130" s="2">
        <v>1685</v>
      </c>
      <c r="J5130" s="3">
        <v>5041.75</v>
      </c>
      <c r="K5130">
        <f>Table1[[#This Row],[Total Revenue + Open]]/Table1[[#This Row],[Qty]]</f>
        <v>2.9921364985163206</v>
      </c>
      <c r="L5130">
        <f>Table1[[#This Row],[Qty]]/Table1[[#This Row],[Total Revenue + Open]]</f>
        <v>0.33420935191153867</v>
      </c>
    </row>
    <row r="5131" spans="1:12">
      <c r="A5131" t="s">
        <v>10</v>
      </c>
      <c r="B5131" t="s">
        <v>351</v>
      </c>
      <c r="C5131" t="s">
        <v>351</v>
      </c>
      <c r="D5131" t="s">
        <v>389</v>
      </c>
      <c r="E5131" t="s">
        <v>15</v>
      </c>
      <c r="F5131" t="s">
        <v>128</v>
      </c>
      <c r="G5131" t="s">
        <v>391</v>
      </c>
      <c r="H5131" s="1">
        <v>2017</v>
      </c>
      <c r="I5131" s="2">
        <v>500</v>
      </c>
      <c r="J5131" s="3">
        <v>1505</v>
      </c>
      <c r="K5131">
        <f>Table1[[#This Row],[Total Revenue + Open]]/Table1[[#This Row],[Qty]]</f>
        <v>3.01</v>
      </c>
      <c r="L5131">
        <f>Table1[[#This Row],[Qty]]/Table1[[#This Row],[Total Revenue + Open]]</f>
        <v>0.33222591362126247</v>
      </c>
    </row>
    <row r="5132" spans="1:12">
      <c r="A5132" t="s">
        <v>10</v>
      </c>
      <c r="B5132" t="s">
        <v>351</v>
      </c>
      <c r="C5132" t="s">
        <v>351</v>
      </c>
      <c r="D5132" t="s">
        <v>389</v>
      </c>
      <c r="E5132" t="s">
        <v>15</v>
      </c>
      <c r="F5132" t="s">
        <v>128</v>
      </c>
      <c r="G5132" t="s">
        <v>392</v>
      </c>
      <c r="H5132" s="1">
        <v>2018</v>
      </c>
      <c r="I5132" s="2">
        <v>450</v>
      </c>
      <c r="J5132" s="3">
        <v>1354.5</v>
      </c>
      <c r="K5132">
        <f>Table1[[#This Row],[Total Revenue + Open]]/Table1[[#This Row],[Qty]]</f>
        <v>3.01</v>
      </c>
      <c r="L5132">
        <f>Table1[[#This Row],[Qty]]/Table1[[#This Row],[Total Revenue + Open]]</f>
        <v>0.33222591362126247</v>
      </c>
    </row>
    <row r="5133" spans="1:12">
      <c r="A5133" t="s">
        <v>10</v>
      </c>
      <c r="B5133" t="s">
        <v>351</v>
      </c>
      <c r="C5133" t="s">
        <v>351</v>
      </c>
      <c r="D5133" t="s">
        <v>389</v>
      </c>
      <c r="E5133" t="s">
        <v>15</v>
      </c>
      <c r="F5133" t="s">
        <v>128</v>
      </c>
      <c r="G5133" t="s">
        <v>392</v>
      </c>
      <c r="H5133" s="1">
        <v>2018</v>
      </c>
      <c r="I5133" s="2">
        <v>625</v>
      </c>
      <c r="J5133" s="3">
        <v>1881.25</v>
      </c>
      <c r="K5133">
        <f>Table1[[#This Row],[Total Revenue + Open]]/Table1[[#This Row],[Qty]]</f>
        <v>3.01</v>
      </c>
      <c r="L5133">
        <f>Table1[[#This Row],[Qty]]/Table1[[#This Row],[Total Revenue + Open]]</f>
        <v>0.33222591362126247</v>
      </c>
    </row>
    <row r="5134" spans="1:12">
      <c r="A5134" t="s">
        <v>10</v>
      </c>
      <c r="B5134" t="s">
        <v>351</v>
      </c>
      <c r="C5134" t="s">
        <v>351</v>
      </c>
      <c r="D5134" t="s">
        <v>389</v>
      </c>
      <c r="E5134" t="s">
        <v>15</v>
      </c>
      <c r="F5134" t="s">
        <v>128</v>
      </c>
      <c r="G5134" t="s">
        <v>392</v>
      </c>
      <c r="H5134" s="1">
        <v>2018</v>
      </c>
      <c r="I5134" s="2">
        <v>1535</v>
      </c>
      <c r="J5134" s="3">
        <v>4590.25</v>
      </c>
      <c r="K5134">
        <f>Table1[[#This Row],[Total Revenue + Open]]/Table1[[#This Row],[Qty]]</f>
        <v>2.9903908794788272</v>
      </c>
      <c r="L5134">
        <f>Table1[[#This Row],[Qty]]/Table1[[#This Row],[Total Revenue + Open]]</f>
        <v>0.33440444420238546</v>
      </c>
    </row>
    <row r="5135" spans="1:12">
      <c r="A5135" t="s">
        <v>10</v>
      </c>
      <c r="B5135" t="s">
        <v>351</v>
      </c>
      <c r="C5135" t="s">
        <v>351</v>
      </c>
      <c r="D5135" t="s">
        <v>389</v>
      </c>
      <c r="E5135" t="s">
        <v>15</v>
      </c>
      <c r="F5135" t="s">
        <v>128</v>
      </c>
      <c r="G5135" t="s">
        <v>392</v>
      </c>
      <c r="H5135" s="1">
        <v>2017</v>
      </c>
      <c r="I5135" s="2">
        <v>500</v>
      </c>
      <c r="J5135" s="3">
        <v>1505</v>
      </c>
      <c r="K5135">
        <f>Table1[[#This Row],[Total Revenue + Open]]/Table1[[#This Row],[Qty]]</f>
        <v>3.01</v>
      </c>
      <c r="L5135">
        <f>Table1[[#This Row],[Qty]]/Table1[[#This Row],[Total Revenue + Open]]</f>
        <v>0.33222591362126247</v>
      </c>
    </row>
    <row r="5136" spans="1:12">
      <c r="A5136" t="s">
        <v>10</v>
      </c>
      <c r="B5136" t="s">
        <v>351</v>
      </c>
      <c r="C5136" t="s">
        <v>351</v>
      </c>
      <c r="D5136" t="s">
        <v>389</v>
      </c>
      <c r="E5136" t="s">
        <v>15</v>
      </c>
      <c r="F5136" t="s">
        <v>128</v>
      </c>
      <c r="G5136" t="s">
        <v>392</v>
      </c>
      <c r="H5136" s="1">
        <v>2017</v>
      </c>
      <c r="I5136" s="2">
        <v>0</v>
      </c>
      <c r="J5136" s="3">
        <v>0</v>
      </c>
      <c r="K5136" t="e">
        <f>Table1[[#This Row],[Total Revenue + Open]]/Table1[[#This Row],[Qty]]</f>
        <v>#DIV/0!</v>
      </c>
      <c r="L5136" t="e">
        <f>Table1[[#This Row],[Qty]]/Table1[[#This Row],[Total Revenue + Open]]</f>
        <v>#DIV/0!</v>
      </c>
    </row>
    <row r="5137" spans="1:12">
      <c r="A5137" t="s">
        <v>10</v>
      </c>
      <c r="B5137" t="s">
        <v>351</v>
      </c>
      <c r="C5137" t="s">
        <v>351</v>
      </c>
      <c r="D5137" t="s">
        <v>389</v>
      </c>
      <c r="E5137" t="s">
        <v>15</v>
      </c>
      <c r="F5137" t="s">
        <v>128</v>
      </c>
      <c r="G5137" t="s">
        <v>393</v>
      </c>
      <c r="H5137" s="1">
        <v>2017</v>
      </c>
      <c r="I5137" s="2">
        <v>1685</v>
      </c>
      <c r="J5137" s="3">
        <v>5041.75</v>
      </c>
      <c r="K5137">
        <f>Table1[[#This Row],[Total Revenue + Open]]/Table1[[#This Row],[Qty]]</f>
        <v>2.9921364985163206</v>
      </c>
      <c r="L5137">
        <f>Table1[[#This Row],[Qty]]/Table1[[#This Row],[Total Revenue + Open]]</f>
        <v>0.33420935191153867</v>
      </c>
    </row>
    <row r="5138" spans="1:12">
      <c r="A5138" t="s">
        <v>10</v>
      </c>
      <c r="B5138" t="s">
        <v>351</v>
      </c>
      <c r="C5138" t="s">
        <v>351</v>
      </c>
      <c r="D5138" t="s">
        <v>389</v>
      </c>
      <c r="E5138" t="s">
        <v>15</v>
      </c>
      <c r="F5138" t="s">
        <v>128</v>
      </c>
      <c r="G5138" t="s">
        <v>393</v>
      </c>
      <c r="H5138" s="1">
        <v>2017</v>
      </c>
      <c r="I5138" s="2">
        <v>500</v>
      </c>
      <c r="J5138" s="3">
        <v>1505</v>
      </c>
      <c r="K5138">
        <f>Table1[[#This Row],[Total Revenue + Open]]/Table1[[#This Row],[Qty]]</f>
        <v>3.01</v>
      </c>
      <c r="L5138">
        <f>Table1[[#This Row],[Qty]]/Table1[[#This Row],[Total Revenue + Open]]</f>
        <v>0.33222591362126247</v>
      </c>
    </row>
    <row r="5139" spans="1:12">
      <c r="A5139" t="s">
        <v>10</v>
      </c>
      <c r="B5139" t="s">
        <v>351</v>
      </c>
      <c r="C5139" t="s">
        <v>351</v>
      </c>
      <c r="D5139" t="s">
        <v>389</v>
      </c>
      <c r="E5139" t="s">
        <v>15</v>
      </c>
      <c r="F5139" t="s">
        <v>128</v>
      </c>
      <c r="G5139" t="s">
        <v>369</v>
      </c>
      <c r="H5139" s="1">
        <v>2017</v>
      </c>
      <c r="I5139" s="2">
        <v>500</v>
      </c>
      <c r="J5139" s="3">
        <v>1505</v>
      </c>
      <c r="K5139">
        <f>Table1[[#This Row],[Total Revenue + Open]]/Table1[[#This Row],[Qty]]</f>
        <v>3.01</v>
      </c>
      <c r="L5139">
        <f>Table1[[#This Row],[Qty]]/Table1[[#This Row],[Total Revenue + Open]]</f>
        <v>0.33222591362126247</v>
      </c>
    </row>
    <row r="5140" spans="1:12">
      <c r="A5140" t="s">
        <v>10</v>
      </c>
      <c r="B5140" t="s">
        <v>351</v>
      </c>
      <c r="C5140" t="s">
        <v>351</v>
      </c>
      <c r="D5140" t="s">
        <v>389</v>
      </c>
      <c r="E5140" t="s">
        <v>15</v>
      </c>
      <c r="F5140" t="s">
        <v>128</v>
      </c>
      <c r="G5140" t="s">
        <v>369</v>
      </c>
      <c r="H5140" s="1">
        <v>2017</v>
      </c>
      <c r="I5140" s="2">
        <v>0</v>
      </c>
      <c r="J5140" s="3">
        <v>0</v>
      </c>
      <c r="K5140" t="e">
        <f>Table1[[#This Row],[Total Revenue + Open]]/Table1[[#This Row],[Qty]]</f>
        <v>#DIV/0!</v>
      </c>
      <c r="L5140" t="e">
        <f>Table1[[#This Row],[Qty]]/Table1[[#This Row],[Total Revenue + Open]]</f>
        <v>#DIV/0!</v>
      </c>
    </row>
    <row r="5141" spans="1:12">
      <c r="A5141" t="s">
        <v>10</v>
      </c>
      <c r="B5141" t="s">
        <v>351</v>
      </c>
      <c r="C5141" t="s">
        <v>351</v>
      </c>
      <c r="D5141" t="s">
        <v>389</v>
      </c>
      <c r="E5141" t="s">
        <v>15</v>
      </c>
      <c r="F5141" t="s">
        <v>128</v>
      </c>
      <c r="G5141" t="s">
        <v>394</v>
      </c>
      <c r="H5141" s="1">
        <v>2017</v>
      </c>
      <c r="I5141" s="2">
        <v>8925</v>
      </c>
      <c r="J5141" s="3">
        <v>26536.25</v>
      </c>
      <c r="K5141">
        <f>Table1[[#This Row],[Total Revenue + Open]]/Table1[[#This Row],[Qty]]</f>
        <v>2.9732492997198881</v>
      </c>
      <c r="L5141">
        <f>Table1[[#This Row],[Qty]]/Table1[[#This Row],[Total Revenue + Open]]</f>
        <v>0.33633237552404727</v>
      </c>
    </row>
    <row r="5142" spans="1:12">
      <c r="A5142" t="s">
        <v>10</v>
      </c>
      <c r="B5142" t="s">
        <v>351</v>
      </c>
      <c r="C5142" t="s">
        <v>351</v>
      </c>
      <c r="D5142" t="s">
        <v>389</v>
      </c>
      <c r="E5142" t="s">
        <v>15</v>
      </c>
      <c r="F5142" t="s">
        <v>128</v>
      </c>
      <c r="G5142" t="s">
        <v>394</v>
      </c>
      <c r="H5142" s="1">
        <v>2017</v>
      </c>
      <c r="I5142" s="2">
        <v>0</v>
      </c>
      <c r="J5142" s="3">
        <v>0</v>
      </c>
      <c r="K5142" t="e">
        <f>Table1[[#This Row],[Total Revenue + Open]]/Table1[[#This Row],[Qty]]</f>
        <v>#DIV/0!</v>
      </c>
      <c r="L5142" t="e">
        <f>Table1[[#This Row],[Qty]]/Table1[[#This Row],[Total Revenue + Open]]</f>
        <v>#DIV/0!</v>
      </c>
    </row>
    <row r="5143" spans="1:12">
      <c r="A5143" t="s">
        <v>10</v>
      </c>
      <c r="B5143" t="s">
        <v>351</v>
      </c>
      <c r="C5143" t="s">
        <v>351</v>
      </c>
      <c r="D5143" t="s">
        <v>389</v>
      </c>
      <c r="E5143" t="s">
        <v>15</v>
      </c>
      <c r="F5143" t="s">
        <v>128</v>
      </c>
      <c r="G5143" t="s">
        <v>394</v>
      </c>
      <c r="H5143" s="1">
        <v>2017</v>
      </c>
      <c r="I5143" s="2">
        <v>4550</v>
      </c>
      <c r="J5143" s="3">
        <v>13529.75</v>
      </c>
      <c r="K5143">
        <f>Table1[[#This Row],[Total Revenue + Open]]/Table1[[#This Row],[Qty]]</f>
        <v>2.9735714285714288</v>
      </c>
      <c r="L5143">
        <f>Table1[[#This Row],[Qty]]/Table1[[#This Row],[Total Revenue + Open]]</f>
        <v>0.33629594042757627</v>
      </c>
    </row>
    <row r="5144" spans="1:12">
      <c r="A5144" t="s">
        <v>10</v>
      </c>
      <c r="B5144" t="s">
        <v>351</v>
      </c>
      <c r="C5144" t="s">
        <v>351</v>
      </c>
      <c r="D5144" t="s">
        <v>389</v>
      </c>
      <c r="E5144" t="s">
        <v>15</v>
      </c>
      <c r="F5144" t="s">
        <v>128</v>
      </c>
      <c r="G5144" t="s">
        <v>394</v>
      </c>
      <c r="H5144" s="1">
        <v>2018</v>
      </c>
      <c r="I5144" s="2">
        <v>1230</v>
      </c>
      <c r="J5144" s="3">
        <v>3677.7</v>
      </c>
      <c r="K5144">
        <f>Table1[[#This Row],[Total Revenue + Open]]/Table1[[#This Row],[Qty]]</f>
        <v>2.9899999999999998</v>
      </c>
      <c r="L5144">
        <f>Table1[[#This Row],[Qty]]/Table1[[#This Row],[Total Revenue + Open]]</f>
        <v>0.33444816053511706</v>
      </c>
    </row>
    <row r="5145" spans="1:12">
      <c r="A5145" t="s">
        <v>10</v>
      </c>
      <c r="B5145" t="s">
        <v>351</v>
      </c>
      <c r="C5145" t="s">
        <v>351</v>
      </c>
      <c r="D5145" t="s">
        <v>389</v>
      </c>
      <c r="E5145" t="s">
        <v>15</v>
      </c>
      <c r="F5145" t="s">
        <v>128</v>
      </c>
      <c r="G5145" t="s">
        <v>394</v>
      </c>
      <c r="H5145" s="1">
        <v>2018</v>
      </c>
      <c r="I5145" s="2">
        <v>750</v>
      </c>
      <c r="J5145" s="3">
        <v>2242.5</v>
      </c>
      <c r="K5145">
        <f>Table1[[#This Row],[Total Revenue + Open]]/Table1[[#This Row],[Qty]]</f>
        <v>2.99</v>
      </c>
      <c r="L5145">
        <f>Table1[[#This Row],[Qty]]/Table1[[#This Row],[Total Revenue + Open]]</f>
        <v>0.33444816053511706</v>
      </c>
    </row>
    <row r="5146" spans="1:12">
      <c r="A5146" t="s">
        <v>10</v>
      </c>
      <c r="B5146" t="s">
        <v>351</v>
      </c>
      <c r="C5146" t="s">
        <v>351</v>
      </c>
      <c r="D5146" t="s">
        <v>389</v>
      </c>
      <c r="E5146" t="s">
        <v>15</v>
      </c>
      <c r="F5146" t="s">
        <v>128</v>
      </c>
      <c r="G5146" t="s">
        <v>394</v>
      </c>
      <c r="H5146" s="1">
        <v>2018</v>
      </c>
      <c r="I5146" s="2">
        <v>675</v>
      </c>
      <c r="J5146" s="3">
        <v>2018.25</v>
      </c>
      <c r="K5146">
        <f>Table1[[#This Row],[Total Revenue + Open]]/Table1[[#This Row],[Qty]]</f>
        <v>2.99</v>
      </c>
      <c r="L5146">
        <f>Table1[[#This Row],[Qty]]/Table1[[#This Row],[Total Revenue + Open]]</f>
        <v>0.33444816053511706</v>
      </c>
    </row>
    <row r="5147" spans="1:12">
      <c r="A5147" t="s">
        <v>10</v>
      </c>
      <c r="B5147" t="s">
        <v>351</v>
      </c>
      <c r="C5147" t="s">
        <v>351</v>
      </c>
      <c r="D5147" t="s">
        <v>389</v>
      </c>
      <c r="E5147" t="s">
        <v>15</v>
      </c>
      <c r="F5147" t="s">
        <v>128</v>
      </c>
      <c r="G5147" t="s">
        <v>394</v>
      </c>
      <c r="H5147" s="1">
        <v>2018</v>
      </c>
      <c r="I5147" s="2">
        <v>1110</v>
      </c>
      <c r="J5147" s="3">
        <v>3289</v>
      </c>
      <c r="K5147">
        <f>Table1[[#This Row],[Total Revenue + Open]]/Table1[[#This Row],[Qty]]</f>
        <v>2.9630630630630632</v>
      </c>
      <c r="L5147">
        <f>Table1[[#This Row],[Qty]]/Table1[[#This Row],[Total Revenue + Open]]</f>
        <v>0.33748859835816358</v>
      </c>
    </row>
    <row r="5148" spans="1:12">
      <c r="A5148" t="s">
        <v>10</v>
      </c>
      <c r="B5148" t="s">
        <v>351</v>
      </c>
      <c r="C5148" t="s">
        <v>351</v>
      </c>
      <c r="D5148" t="s">
        <v>389</v>
      </c>
      <c r="E5148" t="s">
        <v>15</v>
      </c>
      <c r="F5148" t="s">
        <v>128</v>
      </c>
      <c r="G5148" t="s">
        <v>394</v>
      </c>
      <c r="H5148" s="1">
        <v>2018</v>
      </c>
      <c r="I5148" s="2">
        <v>550</v>
      </c>
      <c r="J5148" s="3">
        <v>1644.5</v>
      </c>
      <c r="K5148">
        <f>Table1[[#This Row],[Total Revenue + Open]]/Table1[[#This Row],[Qty]]</f>
        <v>2.99</v>
      </c>
      <c r="L5148">
        <f>Table1[[#This Row],[Qty]]/Table1[[#This Row],[Total Revenue + Open]]</f>
        <v>0.33444816053511706</v>
      </c>
    </row>
    <row r="5149" spans="1:12">
      <c r="A5149" t="s">
        <v>10</v>
      </c>
      <c r="B5149" t="s">
        <v>351</v>
      </c>
      <c r="C5149" t="s">
        <v>351</v>
      </c>
      <c r="D5149" t="s">
        <v>389</v>
      </c>
      <c r="E5149" t="s">
        <v>15</v>
      </c>
      <c r="F5149" t="s">
        <v>128</v>
      </c>
      <c r="G5149" t="s">
        <v>394</v>
      </c>
      <c r="H5149" s="1">
        <v>2018</v>
      </c>
      <c r="I5149" s="2">
        <v>2465</v>
      </c>
      <c r="J5149" s="3">
        <v>7325.5</v>
      </c>
      <c r="K5149">
        <f>Table1[[#This Row],[Total Revenue + Open]]/Table1[[#This Row],[Qty]]</f>
        <v>2.9718052738336715</v>
      </c>
      <c r="L5149">
        <f>Table1[[#This Row],[Qty]]/Table1[[#This Row],[Total Revenue + Open]]</f>
        <v>0.33649580233431164</v>
      </c>
    </row>
    <row r="5150" spans="1:12">
      <c r="A5150" t="s">
        <v>10</v>
      </c>
      <c r="B5150" t="s">
        <v>351</v>
      </c>
      <c r="C5150" t="s">
        <v>351</v>
      </c>
      <c r="D5150" t="s">
        <v>389</v>
      </c>
      <c r="E5150" t="s">
        <v>15</v>
      </c>
      <c r="F5150" t="s">
        <v>128</v>
      </c>
      <c r="G5150" t="s">
        <v>394</v>
      </c>
      <c r="H5150" s="1">
        <v>2019</v>
      </c>
      <c r="I5150" s="2">
        <v>950</v>
      </c>
      <c r="J5150" s="3">
        <v>2840.5</v>
      </c>
      <c r="K5150">
        <f>Table1[[#This Row],[Total Revenue + Open]]/Table1[[#This Row],[Qty]]</f>
        <v>2.99</v>
      </c>
      <c r="L5150">
        <f>Table1[[#This Row],[Qty]]/Table1[[#This Row],[Total Revenue + Open]]</f>
        <v>0.33444816053511706</v>
      </c>
    </row>
    <row r="5151" spans="1:12">
      <c r="A5151" t="s">
        <v>10</v>
      </c>
      <c r="B5151" t="s">
        <v>351</v>
      </c>
      <c r="C5151" t="s">
        <v>351</v>
      </c>
      <c r="D5151" t="s">
        <v>389</v>
      </c>
      <c r="E5151" t="s">
        <v>15</v>
      </c>
      <c r="F5151" t="s">
        <v>128</v>
      </c>
      <c r="G5151" t="s">
        <v>394</v>
      </c>
      <c r="H5151" s="1">
        <v>2019</v>
      </c>
      <c r="I5151" s="2">
        <v>2510</v>
      </c>
      <c r="J5151" s="3">
        <v>7475</v>
      </c>
      <c r="K5151">
        <f>Table1[[#This Row],[Total Revenue + Open]]/Table1[[#This Row],[Qty]]</f>
        <v>2.9780876494023905</v>
      </c>
      <c r="L5151">
        <f>Table1[[#This Row],[Qty]]/Table1[[#This Row],[Total Revenue + Open]]</f>
        <v>0.33578595317725751</v>
      </c>
    </row>
    <row r="5152" spans="1:12">
      <c r="A5152" t="s">
        <v>10</v>
      </c>
      <c r="B5152" t="s">
        <v>351</v>
      </c>
      <c r="C5152" t="s">
        <v>351</v>
      </c>
      <c r="D5152" t="s">
        <v>389</v>
      </c>
      <c r="E5152" t="s">
        <v>15</v>
      </c>
      <c r="F5152" t="s">
        <v>128</v>
      </c>
      <c r="G5152" t="s">
        <v>394</v>
      </c>
      <c r="H5152" s="1">
        <v>2019</v>
      </c>
      <c r="I5152" s="2">
        <v>200</v>
      </c>
      <c r="J5152" s="3">
        <v>598</v>
      </c>
      <c r="K5152">
        <f>Table1[[#This Row],[Total Revenue + Open]]/Table1[[#This Row],[Qty]]</f>
        <v>2.99</v>
      </c>
      <c r="L5152">
        <f>Table1[[#This Row],[Qty]]/Table1[[#This Row],[Total Revenue + Open]]</f>
        <v>0.33444816053511706</v>
      </c>
    </row>
    <row r="5153" spans="1:12">
      <c r="A5153" t="s">
        <v>10</v>
      </c>
      <c r="B5153" t="s">
        <v>351</v>
      </c>
      <c r="C5153" t="s">
        <v>351</v>
      </c>
      <c r="D5153" t="s">
        <v>389</v>
      </c>
      <c r="E5153" t="s">
        <v>15</v>
      </c>
      <c r="F5153" t="s">
        <v>128</v>
      </c>
      <c r="G5153" t="s">
        <v>394</v>
      </c>
      <c r="H5153" s="1">
        <v>2019</v>
      </c>
      <c r="I5153" s="2">
        <v>2715</v>
      </c>
      <c r="J5153" s="3">
        <v>8073</v>
      </c>
      <c r="K5153">
        <f>Table1[[#This Row],[Total Revenue + Open]]/Table1[[#This Row],[Qty]]</f>
        <v>2.9734806629834254</v>
      </c>
      <c r="L5153">
        <f>Table1[[#This Row],[Qty]]/Table1[[#This Row],[Total Revenue + Open]]</f>
        <v>0.33630620587142324</v>
      </c>
    </row>
    <row r="5154" spans="1:12">
      <c r="A5154" t="s">
        <v>10</v>
      </c>
      <c r="B5154" t="s">
        <v>351</v>
      </c>
      <c r="C5154" t="s">
        <v>351</v>
      </c>
      <c r="D5154" t="s">
        <v>389</v>
      </c>
      <c r="E5154" t="s">
        <v>15</v>
      </c>
      <c r="F5154" t="s">
        <v>128</v>
      </c>
      <c r="G5154" t="s">
        <v>394</v>
      </c>
      <c r="H5154" s="1">
        <v>2021</v>
      </c>
      <c r="I5154" s="2">
        <v>650</v>
      </c>
      <c r="J5154" s="3">
        <v>1943.5</v>
      </c>
      <c r="K5154">
        <f>Table1[[#This Row],[Total Revenue + Open]]/Table1[[#This Row],[Qty]]</f>
        <v>2.99</v>
      </c>
      <c r="L5154">
        <f>Table1[[#This Row],[Qty]]/Table1[[#This Row],[Total Revenue + Open]]</f>
        <v>0.33444816053511706</v>
      </c>
    </row>
    <row r="5155" spans="1:12">
      <c r="A5155" t="s">
        <v>10</v>
      </c>
      <c r="B5155" t="s">
        <v>351</v>
      </c>
      <c r="C5155" t="s">
        <v>351</v>
      </c>
      <c r="D5155" t="s">
        <v>389</v>
      </c>
      <c r="E5155" t="s">
        <v>15</v>
      </c>
      <c r="F5155" t="s">
        <v>128</v>
      </c>
      <c r="G5155" t="s">
        <v>394</v>
      </c>
      <c r="H5155" s="1">
        <v>2021</v>
      </c>
      <c r="I5155" s="2">
        <v>250</v>
      </c>
      <c r="J5155" s="3">
        <v>747.5</v>
      </c>
      <c r="K5155">
        <f>Table1[[#This Row],[Total Revenue + Open]]/Table1[[#This Row],[Qty]]</f>
        <v>2.99</v>
      </c>
      <c r="L5155">
        <f>Table1[[#This Row],[Qty]]/Table1[[#This Row],[Total Revenue + Open]]</f>
        <v>0.33444816053511706</v>
      </c>
    </row>
    <row r="5156" spans="1:12">
      <c r="A5156" t="s">
        <v>10</v>
      </c>
      <c r="B5156" t="s">
        <v>351</v>
      </c>
      <c r="C5156" t="s">
        <v>351</v>
      </c>
      <c r="D5156" t="s">
        <v>389</v>
      </c>
      <c r="E5156" t="s">
        <v>15</v>
      </c>
      <c r="F5156" t="s">
        <v>128</v>
      </c>
      <c r="G5156" t="s">
        <v>394</v>
      </c>
      <c r="H5156" s="1">
        <v>2017</v>
      </c>
      <c r="I5156" s="2">
        <v>2340</v>
      </c>
      <c r="J5156" s="3">
        <v>6998.25</v>
      </c>
      <c r="K5156">
        <f>Table1[[#This Row],[Total Revenue + Open]]/Table1[[#This Row],[Qty]]</f>
        <v>2.990705128205128</v>
      </c>
      <c r="L5156">
        <f>Table1[[#This Row],[Qty]]/Table1[[#This Row],[Total Revenue + Open]]</f>
        <v>0.33436930661236736</v>
      </c>
    </row>
    <row r="5157" spans="1:12">
      <c r="A5157" t="s">
        <v>10</v>
      </c>
      <c r="B5157" t="s">
        <v>351</v>
      </c>
      <c r="C5157" t="s">
        <v>351</v>
      </c>
      <c r="D5157" t="s">
        <v>389</v>
      </c>
      <c r="E5157" t="s">
        <v>15</v>
      </c>
      <c r="F5157" t="s">
        <v>128</v>
      </c>
      <c r="G5157" t="s">
        <v>394</v>
      </c>
      <c r="H5157" s="1">
        <v>2017</v>
      </c>
      <c r="I5157" s="2">
        <v>0</v>
      </c>
      <c r="J5157" s="3">
        <v>0</v>
      </c>
      <c r="K5157" t="e">
        <f>Table1[[#This Row],[Total Revenue + Open]]/Table1[[#This Row],[Qty]]</f>
        <v>#DIV/0!</v>
      </c>
      <c r="L5157" t="e">
        <f>Table1[[#This Row],[Qty]]/Table1[[#This Row],[Total Revenue + Open]]</f>
        <v>#DIV/0!</v>
      </c>
    </row>
    <row r="5158" spans="1:12">
      <c r="A5158" t="s">
        <v>10</v>
      </c>
      <c r="B5158" t="s">
        <v>351</v>
      </c>
      <c r="C5158" t="s">
        <v>351</v>
      </c>
      <c r="D5158" t="s">
        <v>389</v>
      </c>
      <c r="E5158" t="s">
        <v>15</v>
      </c>
      <c r="F5158" t="s">
        <v>128</v>
      </c>
      <c r="G5158" t="s">
        <v>394</v>
      </c>
      <c r="H5158" s="1">
        <v>2017</v>
      </c>
      <c r="I5158" s="2">
        <v>1535</v>
      </c>
      <c r="J5158" s="3">
        <v>4590.25</v>
      </c>
      <c r="K5158">
        <f>Table1[[#This Row],[Total Revenue + Open]]/Table1[[#This Row],[Qty]]</f>
        <v>2.9903908794788272</v>
      </c>
      <c r="L5158">
        <f>Table1[[#This Row],[Qty]]/Table1[[#This Row],[Total Revenue + Open]]</f>
        <v>0.33440444420238546</v>
      </c>
    </row>
    <row r="5159" spans="1:12">
      <c r="A5159" t="s">
        <v>10</v>
      </c>
      <c r="B5159" t="s">
        <v>351</v>
      </c>
      <c r="C5159" t="s">
        <v>351</v>
      </c>
      <c r="D5159" t="s">
        <v>389</v>
      </c>
      <c r="E5159" t="s">
        <v>15</v>
      </c>
      <c r="F5159" t="s">
        <v>128</v>
      </c>
      <c r="G5159" t="s">
        <v>394</v>
      </c>
      <c r="H5159" s="1">
        <v>2018</v>
      </c>
      <c r="I5159" s="2">
        <v>500</v>
      </c>
      <c r="J5159" s="3">
        <v>1505</v>
      </c>
      <c r="K5159">
        <f>Table1[[#This Row],[Total Revenue + Open]]/Table1[[#This Row],[Qty]]</f>
        <v>3.01</v>
      </c>
      <c r="L5159">
        <f>Table1[[#This Row],[Qty]]/Table1[[#This Row],[Total Revenue + Open]]</f>
        <v>0.33222591362126247</v>
      </c>
    </row>
    <row r="5160" spans="1:12">
      <c r="A5160" t="s">
        <v>10</v>
      </c>
      <c r="B5160" t="s">
        <v>351</v>
      </c>
      <c r="C5160" t="s">
        <v>351</v>
      </c>
      <c r="D5160" t="s">
        <v>389</v>
      </c>
      <c r="E5160" t="s">
        <v>15</v>
      </c>
      <c r="F5160" t="s">
        <v>128</v>
      </c>
      <c r="G5160" t="s">
        <v>394</v>
      </c>
      <c r="H5160" s="1">
        <v>2018</v>
      </c>
      <c r="I5160" s="2">
        <v>625</v>
      </c>
      <c r="J5160" s="3">
        <v>1881.25</v>
      </c>
      <c r="K5160">
        <f>Table1[[#This Row],[Total Revenue + Open]]/Table1[[#This Row],[Qty]]</f>
        <v>3.01</v>
      </c>
      <c r="L5160">
        <f>Table1[[#This Row],[Qty]]/Table1[[#This Row],[Total Revenue + Open]]</f>
        <v>0.33222591362126247</v>
      </c>
    </row>
    <row r="5161" spans="1:12">
      <c r="A5161" t="s">
        <v>10</v>
      </c>
      <c r="B5161" t="s">
        <v>351</v>
      </c>
      <c r="C5161" t="s">
        <v>351</v>
      </c>
      <c r="D5161" t="s">
        <v>389</v>
      </c>
      <c r="E5161" t="s">
        <v>15</v>
      </c>
      <c r="F5161" t="s">
        <v>128</v>
      </c>
      <c r="G5161" t="s">
        <v>394</v>
      </c>
      <c r="H5161" s="1">
        <v>2018</v>
      </c>
      <c r="I5161" s="2">
        <v>500</v>
      </c>
      <c r="J5161" s="3">
        <v>1505</v>
      </c>
      <c r="K5161">
        <f>Table1[[#This Row],[Total Revenue + Open]]/Table1[[#This Row],[Qty]]</f>
        <v>3.01</v>
      </c>
      <c r="L5161">
        <f>Table1[[#This Row],[Qty]]/Table1[[#This Row],[Total Revenue + Open]]</f>
        <v>0.33222591362126247</v>
      </c>
    </row>
    <row r="5162" spans="1:12">
      <c r="A5162" t="s">
        <v>10</v>
      </c>
      <c r="B5162" t="s">
        <v>351</v>
      </c>
      <c r="C5162" t="s">
        <v>351</v>
      </c>
      <c r="D5162" t="s">
        <v>389</v>
      </c>
      <c r="E5162" t="s">
        <v>15</v>
      </c>
      <c r="F5162" t="s">
        <v>128</v>
      </c>
      <c r="G5162" t="s">
        <v>394</v>
      </c>
      <c r="H5162" s="1">
        <v>2018</v>
      </c>
      <c r="I5162" s="2">
        <v>500</v>
      </c>
      <c r="J5162" s="3">
        <v>1505</v>
      </c>
      <c r="K5162">
        <f>Table1[[#This Row],[Total Revenue + Open]]/Table1[[#This Row],[Qty]]</f>
        <v>3.01</v>
      </c>
      <c r="L5162">
        <f>Table1[[#This Row],[Qty]]/Table1[[#This Row],[Total Revenue + Open]]</f>
        <v>0.33222591362126247</v>
      </c>
    </row>
    <row r="5163" spans="1:12">
      <c r="A5163" t="s">
        <v>10</v>
      </c>
      <c r="B5163" t="s">
        <v>351</v>
      </c>
      <c r="C5163" t="s">
        <v>351</v>
      </c>
      <c r="D5163" t="s">
        <v>389</v>
      </c>
      <c r="E5163" t="s">
        <v>15</v>
      </c>
      <c r="F5163" t="s">
        <v>128</v>
      </c>
      <c r="G5163" t="s">
        <v>394</v>
      </c>
      <c r="H5163" s="1">
        <v>2019</v>
      </c>
      <c r="I5163" s="2">
        <v>500</v>
      </c>
      <c r="J5163" s="3">
        <v>1505</v>
      </c>
      <c r="K5163">
        <f>Table1[[#This Row],[Total Revenue + Open]]/Table1[[#This Row],[Qty]]</f>
        <v>3.01</v>
      </c>
      <c r="L5163">
        <f>Table1[[#This Row],[Qty]]/Table1[[#This Row],[Total Revenue + Open]]</f>
        <v>0.33222591362126247</v>
      </c>
    </row>
    <row r="5164" spans="1:12">
      <c r="A5164" t="s">
        <v>10</v>
      </c>
      <c r="B5164" t="s">
        <v>351</v>
      </c>
      <c r="C5164" t="s">
        <v>351</v>
      </c>
      <c r="D5164" t="s">
        <v>389</v>
      </c>
      <c r="E5164" t="s">
        <v>15</v>
      </c>
      <c r="F5164" t="s">
        <v>128</v>
      </c>
      <c r="G5164" t="s">
        <v>394</v>
      </c>
      <c r="H5164" s="1">
        <v>2019</v>
      </c>
      <c r="I5164" s="2">
        <v>500</v>
      </c>
      <c r="J5164" s="3">
        <v>1505</v>
      </c>
      <c r="K5164">
        <f>Table1[[#This Row],[Total Revenue + Open]]/Table1[[#This Row],[Qty]]</f>
        <v>3.01</v>
      </c>
      <c r="L5164">
        <f>Table1[[#This Row],[Qty]]/Table1[[#This Row],[Total Revenue + Open]]</f>
        <v>0.33222591362126247</v>
      </c>
    </row>
    <row r="5165" spans="1:12">
      <c r="A5165" t="s">
        <v>10</v>
      </c>
      <c r="B5165" t="s">
        <v>351</v>
      </c>
      <c r="C5165" t="s">
        <v>351</v>
      </c>
      <c r="D5165" t="s">
        <v>389</v>
      </c>
      <c r="E5165" t="s">
        <v>15</v>
      </c>
      <c r="F5165" t="s">
        <v>128</v>
      </c>
      <c r="G5165" t="s">
        <v>394</v>
      </c>
      <c r="H5165" s="1">
        <v>2019</v>
      </c>
      <c r="I5165" s="2">
        <v>200</v>
      </c>
      <c r="J5165" s="3">
        <v>602</v>
      </c>
      <c r="K5165">
        <f>Table1[[#This Row],[Total Revenue + Open]]/Table1[[#This Row],[Qty]]</f>
        <v>3.01</v>
      </c>
      <c r="L5165">
        <f>Table1[[#This Row],[Qty]]/Table1[[#This Row],[Total Revenue + Open]]</f>
        <v>0.33222591362126247</v>
      </c>
    </row>
    <row r="5166" spans="1:12">
      <c r="A5166" t="s">
        <v>10</v>
      </c>
      <c r="B5166" t="s">
        <v>351</v>
      </c>
      <c r="C5166" t="s">
        <v>351</v>
      </c>
      <c r="D5166" t="s">
        <v>389</v>
      </c>
      <c r="E5166" t="s">
        <v>15</v>
      </c>
      <c r="F5166" t="s">
        <v>128</v>
      </c>
      <c r="G5166" t="s">
        <v>394</v>
      </c>
      <c r="H5166" s="1">
        <v>2018</v>
      </c>
      <c r="I5166" s="2">
        <v>500</v>
      </c>
      <c r="J5166" s="3">
        <v>1505</v>
      </c>
      <c r="K5166">
        <f>Table1[[#This Row],[Total Revenue + Open]]/Table1[[#This Row],[Qty]]</f>
        <v>3.01</v>
      </c>
      <c r="L5166">
        <f>Table1[[#This Row],[Qty]]/Table1[[#This Row],[Total Revenue + Open]]</f>
        <v>0.33222591362126247</v>
      </c>
    </row>
    <row r="5167" spans="1:12">
      <c r="A5167" t="s">
        <v>10</v>
      </c>
      <c r="B5167" t="s">
        <v>351</v>
      </c>
      <c r="C5167" t="s">
        <v>351</v>
      </c>
      <c r="D5167" t="s">
        <v>389</v>
      </c>
      <c r="E5167" t="s">
        <v>15</v>
      </c>
      <c r="F5167" t="s">
        <v>128</v>
      </c>
      <c r="G5167" t="s">
        <v>394</v>
      </c>
      <c r="H5167" s="1">
        <v>2018</v>
      </c>
      <c r="I5167" s="2">
        <v>500</v>
      </c>
      <c r="J5167" s="3">
        <v>1505</v>
      </c>
      <c r="K5167">
        <f>Table1[[#This Row],[Total Revenue + Open]]/Table1[[#This Row],[Qty]]</f>
        <v>3.01</v>
      </c>
      <c r="L5167">
        <f>Table1[[#This Row],[Qty]]/Table1[[#This Row],[Total Revenue + Open]]</f>
        <v>0.33222591362126247</v>
      </c>
    </row>
    <row r="5168" spans="1:12">
      <c r="A5168" t="s">
        <v>10</v>
      </c>
      <c r="B5168" t="s">
        <v>351</v>
      </c>
      <c r="C5168" t="s">
        <v>351</v>
      </c>
      <c r="D5168" t="s">
        <v>389</v>
      </c>
      <c r="E5168" t="s">
        <v>15</v>
      </c>
      <c r="F5168" t="s">
        <v>128</v>
      </c>
      <c r="G5168" t="s">
        <v>394</v>
      </c>
      <c r="H5168" s="1">
        <v>2018</v>
      </c>
      <c r="I5168" s="2">
        <v>500</v>
      </c>
      <c r="J5168" s="3">
        <v>1505</v>
      </c>
      <c r="K5168">
        <f>Table1[[#This Row],[Total Revenue + Open]]/Table1[[#This Row],[Qty]]</f>
        <v>3.01</v>
      </c>
      <c r="L5168">
        <f>Table1[[#This Row],[Qty]]/Table1[[#This Row],[Total Revenue + Open]]</f>
        <v>0.33222591362126247</v>
      </c>
    </row>
    <row r="5169" spans="1:12">
      <c r="A5169" t="s">
        <v>10</v>
      </c>
      <c r="B5169" t="s">
        <v>351</v>
      </c>
      <c r="C5169" t="s">
        <v>351</v>
      </c>
      <c r="D5169" t="s">
        <v>389</v>
      </c>
      <c r="E5169" t="s">
        <v>15</v>
      </c>
      <c r="F5169" t="s">
        <v>128</v>
      </c>
      <c r="G5169" t="s">
        <v>394</v>
      </c>
      <c r="H5169" s="1">
        <v>2018</v>
      </c>
      <c r="I5169" s="2">
        <v>500</v>
      </c>
      <c r="J5169" s="3">
        <v>1505</v>
      </c>
      <c r="K5169">
        <f>Table1[[#This Row],[Total Revenue + Open]]/Table1[[#This Row],[Qty]]</f>
        <v>3.01</v>
      </c>
      <c r="L5169">
        <f>Table1[[#This Row],[Qty]]/Table1[[#This Row],[Total Revenue + Open]]</f>
        <v>0.33222591362126247</v>
      </c>
    </row>
    <row r="5170" spans="1:12">
      <c r="A5170" t="s">
        <v>10</v>
      </c>
      <c r="B5170" t="s">
        <v>351</v>
      </c>
      <c r="C5170" t="s">
        <v>351</v>
      </c>
      <c r="D5170" t="s">
        <v>389</v>
      </c>
      <c r="E5170" t="s">
        <v>15</v>
      </c>
      <c r="F5170" t="s">
        <v>128</v>
      </c>
      <c r="G5170" t="s">
        <v>394</v>
      </c>
      <c r="H5170" s="1">
        <v>2019</v>
      </c>
      <c r="I5170" s="2">
        <v>500</v>
      </c>
      <c r="J5170" s="3">
        <v>1505</v>
      </c>
      <c r="K5170">
        <f>Table1[[#This Row],[Total Revenue + Open]]/Table1[[#This Row],[Qty]]</f>
        <v>3.01</v>
      </c>
      <c r="L5170">
        <f>Table1[[#This Row],[Qty]]/Table1[[#This Row],[Total Revenue + Open]]</f>
        <v>0.33222591362126247</v>
      </c>
    </row>
    <row r="5171" spans="1:12">
      <c r="A5171" t="s">
        <v>10</v>
      </c>
      <c r="B5171" t="s">
        <v>351</v>
      </c>
      <c r="C5171" t="s">
        <v>351</v>
      </c>
      <c r="D5171" t="s">
        <v>389</v>
      </c>
      <c r="E5171" t="s">
        <v>15</v>
      </c>
      <c r="F5171" t="s">
        <v>128</v>
      </c>
      <c r="G5171" t="s">
        <v>394</v>
      </c>
      <c r="H5171" s="1">
        <v>2018</v>
      </c>
      <c r="I5171" s="2">
        <v>500</v>
      </c>
      <c r="J5171" s="3">
        <v>1505</v>
      </c>
      <c r="K5171">
        <f>Table1[[#This Row],[Total Revenue + Open]]/Table1[[#This Row],[Qty]]</f>
        <v>3.01</v>
      </c>
      <c r="L5171">
        <f>Table1[[#This Row],[Qty]]/Table1[[#This Row],[Total Revenue + Open]]</f>
        <v>0.33222591362126247</v>
      </c>
    </row>
    <row r="5172" spans="1:12">
      <c r="A5172" t="s">
        <v>10</v>
      </c>
      <c r="B5172" t="s">
        <v>351</v>
      </c>
      <c r="C5172" t="s">
        <v>351</v>
      </c>
      <c r="D5172" t="s">
        <v>389</v>
      </c>
      <c r="E5172" t="s">
        <v>15</v>
      </c>
      <c r="F5172" t="s">
        <v>128</v>
      </c>
      <c r="G5172" t="s">
        <v>394</v>
      </c>
      <c r="H5172" s="1">
        <v>2018</v>
      </c>
      <c r="I5172" s="2">
        <v>500</v>
      </c>
      <c r="J5172" s="3">
        <v>1505</v>
      </c>
      <c r="K5172">
        <f>Table1[[#This Row],[Total Revenue + Open]]/Table1[[#This Row],[Qty]]</f>
        <v>3.01</v>
      </c>
      <c r="L5172">
        <f>Table1[[#This Row],[Qty]]/Table1[[#This Row],[Total Revenue + Open]]</f>
        <v>0.33222591362126247</v>
      </c>
    </row>
    <row r="5173" spans="1:12">
      <c r="A5173" t="s">
        <v>10</v>
      </c>
      <c r="B5173" t="s">
        <v>351</v>
      </c>
      <c r="C5173" t="s">
        <v>351</v>
      </c>
      <c r="D5173" t="s">
        <v>389</v>
      </c>
      <c r="E5173" t="s">
        <v>15</v>
      </c>
      <c r="F5173" t="s">
        <v>128</v>
      </c>
      <c r="G5173" t="s">
        <v>394</v>
      </c>
      <c r="H5173" s="1">
        <v>2017</v>
      </c>
      <c r="I5173" s="2">
        <v>500</v>
      </c>
      <c r="J5173" s="3">
        <v>1505</v>
      </c>
      <c r="K5173">
        <f>Table1[[#This Row],[Total Revenue + Open]]/Table1[[#This Row],[Qty]]</f>
        <v>3.01</v>
      </c>
      <c r="L5173">
        <f>Table1[[#This Row],[Qty]]/Table1[[#This Row],[Total Revenue + Open]]</f>
        <v>0.33222591362126247</v>
      </c>
    </row>
    <row r="5174" spans="1:12">
      <c r="A5174" t="s">
        <v>10</v>
      </c>
      <c r="B5174" t="s">
        <v>351</v>
      </c>
      <c r="C5174" t="s">
        <v>351</v>
      </c>
      <c r="D5174" t="s">
        <v>389</v>
      </c>
      <c r="E5174" t="s">
        <v>15</v>
      </c>
      <c r="F5174" t="s">
        <v>128</v>
      </c>
      <c r="G5174" t="s">
        <v>394</v>
      </c>
      <c r="H5174" s="1">
        <v>2017</v>
      </c>
      <c r="I5174" s="2">
        <v>0</v>
      </c>
      <c r="J5174" s="3">
        <v>0</v>
      </c>
      <c r="K5174" t="e">
        <f>Table1[[#This Row],[Total Revenue + Open]]/Table1[[#This Row],[Qty]]</f>
        <v>#DIV/0!</v>
      </c>
      <c r="L5174" t="e">
        <f>Table1[[#This Row],[Qty]]/Table1[[#This Row],[Total Revenue + Open]]</f>
        <v>#DIV/0!</v>
      </c>
    </row>
    <row r="5175" spans="1:12">
      <c r="A5175" t="s">
        <v>10</v>
      </c>
      <c r="B5175" t="s">
        <v>351</v>
      </c>
      <c r="C5175" t="s">
        <v>351</v>
      </c>
      <c r="D5175" t="s">
        <v>389</v>
      </c>
      <c r="E5175" t="s">
        <v>15</v>
      </c>
      <c r="F5175" t="s">
        <v>128</v>
      </c>
      <c r="G5175" t="s">
        <v>394</v>
      </c>
      <c r="H5175" s="1">
        <v>2017</v>
      </c>
      <c r="I5175" s="2">
        <v>500</v>
      </c>
      <c r="J5175" s="3">
        <v>1505</v>
      </c>
      <c r="K5175">
        <f>Table1[[#This Row],[Total Revenue + Open]]/Table1[[#This Row],[Qty]]</f>
        <v>3.01</v>
      </c>
      <c r="L5175">
        <f>Table1[[#This Row],[Qty]]/Table1[[#This Row],[Total Revenue + Open]]</f>
        <v>0.33222591362126247</v>
      </c>
    </row>
    <row r="5176" spans="1:12">
      <c r="A5176" t="s">
        <v>10</v>
      </c>
      <c r="B5176" t="s">
        <v>351</v>
      </c>
      <c r="C5176" t="s">
        <v>351</v>
      </c>
      <c r="D5176" t="s">
        <v>389</v>
      </c>
      <c r="E5176" t="s">
        <v>15</v>
      </c>
      <c r="F5176" t="s">
        <v>128</v>
      </c>
      <c r="G5176" t="s">
        <v>394</v>
      </c>
      <c r="H5176" s="1">
        <v>2018</v>
      </c>
      <c r="I5176" s="2">
        <v>625</v>
      </c>
      <c r="J5176" s="3">
        <v>1881.25</v>
      </c>
      <c r="K5176">
        <f>Table1[[#This Row],[Total Revenue + Open]]/Table1[[#This Row],[Qty]]</f>
        <v>3.01</v>
      </c>
      <c r="L5176">
        <f>Table1[[#This Row],[Qty]]/Table1[[#This Row],[Total Revenue + Open]]</f>
        <v>0.33222591362126247</v>
      </c>
    </row>
    <row r="5177" spans="1:12">
      <c r="A5177" t="s">
        <v>10</v>
      </c>
      <c r="B5177" t="s">
        <v>351</v>
      </c>
      <c r="C5177" t="s">
        <v>351</v>
      </c>
      <c r="D5177" t="s">
        <v>389</v>
      </c>
      <c r="E5177" t="s">
        <v>15</v>
      </c>
      <c r="F5177" t="s">
        <v>128</v>
      </c>
      <c r="G5177" t="s">
        <v>394</v>
      </c>
      <c r="H5177" s="1">
        <v>2018</v>
      </c>
      <c r="I5177" s="2">
        <v>500</v>
      </c>
      <c r="J5177" s="3">
        <v>1505</v>
      </c>
      <c r="K5177">
        <f>Table1[[#This Row],[Total Revenue + Open]]/Table1[[#This Row],[Qty]]</f>
        <v>3.01</v>
      </c>
      <c r="L5177">
        <f>Table1[[#This Row],[Qty]]/Table1[[#This Row],[Total Revenue + Open]]</f>
        <v>0.33222591362126247</v>
      </c>
    </row>
    <row r="5178" spans="1:12">
      <c r="A5178" t="s">
        <v>10</v>
      </c>
      <c r="B5178" t="s">
        <v>351</v>
      </c>
      <c r="C5178" t="s">
        <v>351</v>
      </c>
      <c r="D5178" t="s">
        <v>389</v>
      </c>
      <c r="E5178" t="s">
        <v>15</v>
      </c>
      <c r="F5178" t="s">
        <v>128</v>
      </c>
      <c r="G5178" t="s">
        <v>395</v>
      </c>
      <c r="H5178" s="1">
        <v>2017</v>
      </c>
      <c r="I5178" s="2">
        <v>400</v>
      </c>
      <c r="J5178" s="3">
        <v>1196</v>
      </c>
      <c r="K5178">
        <f>Table1[[#This Row],[Total Revenue + Open]]/Table1[[#This Row],[Qty]]</f>
        <v>2.99</v>
      </c>
      <c r="L5178">
        <f>Table1[[#This Row],[Qty]]/Table1[[#This Row],[Total Revenue + Open]]</f>
        <v>0.33444816053511706</v>
      </c>
    </row>
    <row r="5179" spans="1:12">
      <c r="A5179" t="s">
        <v>10</v>
      </c>
      <c r="B5179" t="s">
        <v>351</v>
      </c>
      <c r="C5179" t="s">
        <v>351</v>
      </c>
      <c r="D5179" t="s">
        <v>389</v>
      </c>
      <c r="E5179" t="s">
        <v>15</v>
      </c>
      <c r="F5179" t="s">
        <v>128</v>
      </c>
      <c r="G5179" t="s">
        <v>396</v>
      </c>
      <c r="H5179" s="1">
        <v>2017</v>
      </c>
      <c r="I5179" s="2">
        <v>8925</v>
      </c>
      <c r="J5179" s="3">
        <v>26536.25</v>
      </c>
      <c r="K5179">
        <f>Table1[[#This Row],[Total Revenue + Open]]/Table1[[#This Row],[Qty]]</f>
        <v>2.9732492997198881</v>
      </c>
      <c r="L5179">
        <f>Table1[[#This Row],[Qty]]/Table1[[#This Row],[Total Revenue + Open]]</f>
        <v>0.33633237552404727</v>
      </c>
    </row>
    <row r="5180" spans="1:12">
      <c r="A5180" t="s">
        <v>10</v>
      </c>
      <c r="B5180" t="s">
        <v>351</v>
      </c>
      <c r="C5180" t="s">
        <v>351</v>
      </c>
      <c r="D5180" t="s">
        <v>389</v>
      </c>
      <c r="E5180" t="s">
        <v>15</v>
      </c>
      <c r="F5180" t="s">
        <v>128</v>
      </c>
      <c r="G5180" t="s">
        <v>396</v>
      </c>
      <c r="H5180" s="1">
        <v>2017</v>
      </c>
      <c r="I5180" s="2">
        <v>0</v>
      </c>
      <c r="J5180" s="3">
        <v>0</v>
      </c>
      <c r="K5180" t="e">
        <f>Table1[[#This Row],[Total Revenue + Open]]/Table1[[#This Row],[Qty]]</f>
        <v>#DIV/0!</v>
      </c>
      <c r="L5180" t="e">
        <f>Table1[[#This Row],[Qty]]/Table1[[#This Row],[Total Revenue + Open]]</f>
        <v>#DIV/0!</v>
      </c>
    </row>
    <row r="5181" spans="1:12">
      <c r="A5181" t="s">
        <v>10</v>
      </c>
      <c r="B5181" t="s">
        <v>351</v>
      </c>
      <c r="C5181" t="s">
        <v>351</v>
      </c>
      <c r="D5181" t="s">
        <v>389</v>
      </c>
      <c r="E5181" t="s">
        <v>15</v>
      </c>
      <c r="F5181" t="s">
        <v>128</v>
      </c>
      <c r="G5181" t="s">
        <v>396</v>
      </c>
      <c r="H5181" s="1">
        <v>2017</v>
      </c>
      <c r="I5181" s="2">
        <v>4550</v>
      </c>
      <c r="J5181" s="3">
        <v>13529.75</v>
      </c>
      <c r="K5181">
        <f>Table1[[#This Row],[Total Revenue + Open]]/Table1[[#This Row],[Qty]]</f>
        <v>2.9735714285714288</v>
      </c>
      <c r="L5181">
        <f>Table1[[#This Row],[Qty]]/Table1[[#This Row],[Total Revenue + Open]]</f>
        <v>0.33629594042757627</v>
      </c>
    </row>
    <row r="5182" spans="1:12">
      <c r="A5182" t="s">
        <v>10</v>
      </c>
      <c r="B5182" t="s">
        <v>351</v>
      </c>
      <c r="C5182" t="s">
        <v>351</v>
      </c>
      <c r="D5182" t="s">
        <v>389</v>
      </c>
      <c r="E5182" t="s">
        <v>15</v>
      </c>
      <c r="F5182" t="s">
        <v>128</v>
      </c>
      <c r="G5182" t="s">
        <v>396</v>
      </c>
      <c r="H5182" s="1">
        <v>2018</v>
      </c>
      <c r="I5182" s="2">
        <v>1230</v>
      </c>
      <c r="J5182" s="3">
        <v>3677.7</v>
      </c>
      <c r="K5182">
        <f>Table1[[#This Row],[Total Revenue + Open]]/Table1[[#This Row],[Qty]]</f>
        <v>2.9899999999999998</v>
      </c>
      <c r="L5182">
        <f>Table1[[#This Row],[Qty]]/Table1[[#This Row],[Total Revenue + Open]]</f>
        <v>0.33444816053511706</v>
      </c>
    </row>
    <row r="5183" spans="1:12">
      <c r="A5183" t="s">
        <v>10</v>
      </c>
      <c r="B5183" t="s">
        <v>351</v>
      </c>
      <c r="C5183" t="s">
        <v>351</v>
      </c>
      <c r="D5183" t="s">
        <v>389</v>
      </c>
      <c r="E5183" t="s">
        <v>15</v>
      </c>
      <c r="F5183" t="s">
        <v>128</v>
      </c>
      <c r="G5183" t="s">
        <v>396</v>
      </c>
      <c r="H5183" s="1">
        <v>2018</v>
      </c>
      <c r="I5183" s="2">
        <v>750</v>
      </c>
      <c r="J5183" s="3">
        <v>2242.5</v>
      </c>
      <c r="K5183">
        <f>Table1[[#This Row],[Total Revenue + Open]]/Table1[[#This Row],[Qty]]</f>
        <v>2.99</v>
      </c>
      <c r="L5183">
        <f>Table1[[#This Row],[Qty]]/Table1[[#This Row],[Total Revenue + Open]]</f>
        <v>0.33444816053511706</v>
      </c>
    </row>
    <row r="5184" spans="1:12">
      <c r="A5184" t="s">
        <v>10</v>
      </c>
      <c r="B5184" t="s">
        <v>351</v>
      </c>
      <c r="C5184" t="s">
        <v>351</v>
      </c>
      <c r="D5184" t="s">
        <v>389</v>
      </c>
      <c r="E5184" t="s">
        <v>15</v>
      </c>
      <c r="F5184" t="s">
        <v>128</v>
      </c>
      <c r="G5184" t="s">
        <v>396</v>
      </c>
      <c r="H5184" s="1">
        <v>2018</v>
      </c>
      <c r="I5184" s="2">
        <v>675</v>
      </c>
      <c r="J5184" s="3">
        <v>2018.25</v>
      </c>
      <c r="K5184">
        <f>Table1[[#This Row],[Total Revenue + Open]]/Table1[[#This Row],[Qty]]</f>
        <v>2.99</v>
      </c>
      <c r="L5184">
        <f>Table1[[#This Row],[Qty]]/Table1[[#This Row],[Total Revenue + Open]]</f>
        <v>0.33444816053511706</v>
      </c>
    </row>
    <row r="5185" spans="1:12">
      <c r="A5185" t="s">
        <v>10</v>
      </c>
      <c r="B5185" t="s">
        <v>351</v>
      </c>
      <c r="C5185" t="s">
        <v>351</v>
      </c>
      <c r="D5185" t="s">
        <v>389</v>
      </c>
      <c r="E5185" t="s">
        <v>15</v>
      </c>
      <c r="F5185" t="s">
        <v>128</v>
      </c>
      <c r="G5185" t="s">
        <v>396</v>
      </c>
      <c r="H5185" s="1">
        <v>2018</v>
      </c>
      <c r="I5185" s="2">
        <v>1110</v>
      </c>
      <c r="J5185" s="3">
        <v>3289</v>
      </c>
      <c r="K5185">
        <f>Table1[[#This Row],[Total Revenue + Open]]/Table1[[#This Row],[Qty]]</f>
        <v>2.9630630630630632</v>
      </c>
      <c r="L5185">
        <f>Table1[[#This Row],[Qty]]/Table1[[#This Row],[Total Revenue + Open]]</f>
        <v>0.33748859835816358</v>
      </c>
    </row>
    <row r="5186" spans="1:12">
      <c r="A5186" t="s">
        <v>10</v>
      </c>
      <c r="B5186" t="s">
        <v>351</v>
      </c>
      <c r="C5186" t="s">
        <v>351</v>
      </c>
      <c r="D5186" t="s">
        <v>389</v>
      </c>
      <c r="E5186" t="s">
        <v>15</v>
      </c>
      <c r="F5186" t="s">
        <v>128</v>
      </c>
      <c r="G5186" t="s">
        <v>396</v>
      </c>
      <c r="H5186" s="1">
        <v>2018</v>
      </c>
      <c r="I5186" s="2">
        <v>550</v>
      </c>
      <c r="J5186" s="3">
        <v>1644.5</v>
      </c>
      <c r="K5186">
        <f>Table1[[#This Row],[Total Revenue + Open]]/Table1[[#This Row],[Qty]]</f>
        <v>2.99</v>
      </c>
      <c r="L5186">
        <f>Table1[[#This Row],[Qty]]/Table1[[#This Row],[Total Revenue + Open]]</f>
        <v>0.33444816053511706</v>
      </c>
    </row>
    <row r="5187" spans="1:12">
      <c r="A5187" t="s">
        <v>10</v>
      </c>
      <c r="B5187" t="s">
        <v>351</v>
      </c>
      <c r="C5187" t="s">
        <v>351</v>
      </c>
      <c r="D5187" t="s">
        <v>389</v>
      </c>
      <c r="E5187" t="s">
        <v>15</v>
      </c>
      <c r="F5187" t="s">
        <v>128</v>
      </c>
      <c r="G5187" t="s">
        <v>396</v>
      </c>
      <c r="H5187" s="1">
        <v>2018</v>
      </c>
      <c r="I5187" s="2">
        <v>2465</v>
      </c>
      <c r="J5187" s="3">
        <v>7325.5</v>
      </c>
      <c r="K5187">
        <f>Table1[[#This Row],[Total Revenue + Open]]/Table1[[#This Row],[Qty]]</f>
        <v>2.9718052738336715</v>
      </c>
      <c r="L5187">
        <f>Table1[[#This Row],[Qty]]/Table1[[#This Row],[Total Revenue + Open]]</f>
        <v>0.33649580233431164</v>
      </c>
    </row>
    <row r="5188" spans="1:12">
      <c r="A5188" t="s">
        <v>10</v>
      </c>
      <c r="B5188" t="s">
        <v>351</v>
      </c>
      <c r="C5188" t="s">
        <v>351</v>
      </c>
      <c r="D5188" t="s">
        <v>389</v>
      </c>
      <c r="E5188" t="s">
        <v>15</v>
      </c>
      <c r="F5188" t="s">
        <v>128</v>
      </c>
      <c r="G5188" t="s">
        <v>396</v>
      </c>
      <c r="H5188" s="1">
        <v>2019</v>
      </c>
      <c r="I5188" s="2">
        <v>950</v>
      </c>
      <c r="J5188" s="3">
        <v>2840.5</v>
      </c>
      <c r="K5188">
        <f>Table1[[#This Row],[Total Revenue + Open]]/Table1[[#This Row],[Qty]]</f>
        <v>2.99</v>
      </c>
      <c r="L5188">
        <f>Table1[[#This Row],[Qty]]/Table1[[#This Row],[Total Revenue + Open]]</f>
        <v>0.33444816053511706</v>
      </c>
    </row>
    <row r="5189" spans="1:12">
      <c r="A5189" t="s">
        <v>10</v>
      </c>
      <c r="B5189" t="s">
        <v>351</v>
      </c>
      <c r="C5189" t="s">
        <v>351</v>
      </c>
      <c r="D5189" t="s">
        <v>389</v>
      </c>
      <c r="E5189" t="s">
        <v>15</v>
      </c>
      <c r="F5189" t="s">
        <v>128</v>
      </c>
      <c r="G5189" t="s">
        <v>396</v>
      </c>
      <c r="H5189" s="1">
        <v>2019</v>
      </c>
      <c r="I5189" s="2">
        <v>2510</v>
      </c>
      <c r="J5189" s="3">
        <v>7475</v>
      </c>
      <c r="K5189">
        <f>Table1[[#This Row],[Total Revenue + Open]]/Table1[[#This Row],[Qty]]</f>
        <v>2.9780876494023905</v>
      </c>
      <c r="L5189">
        <f>Table1[[#This Row],[Qty]]/Table1[[#This Row],[Total Revenue + Open]]</f>
        <v>0.33578595317725751</v>
      </c>
    </row>
    <row r="5190" spans="1:12">
      <c r="A5190" t="s">
        <v>10</v>
      </c>
      <c r="B5190" t="s">
        <v>351</v>
      </c>
      <c r="C5190" t="s">
        <v>351</v>
      </c>
      <c r="D5190" t="s">
        <v>389</v>
      </c>
      <c r="E5190" t="s">
        <v>15</v>
      </c>
      <c r="F5190" t="s">
        <v>128</v>
      </c>
      <c r="G5190" t="s">
        <v>396</v>
      </c>
      <c r="H5190" s="1">
        <v>2019</v>
      </c>
      <c r="I5190" s="2">
        <v>200</v>
      </c>
      <c r="J5190" s="3">
        <v>598</v>
      </c>
      <c r="K5190">
        <f>Table1[[#This Row],[Total Revenue + Open]]/Table1[[#This Row],[Qty]]</f>
        <v>2.99</v>
      </c>
      <c r="L5190">
        <f>Table1[[#This Row],[Qty]]/Table1[[#This Row],[Total Revenue + Open]]</f>
        <v>0.33444816053511706</v>
      </c>
    </row>
    <row r="5191" spans="1:12">
      <c r="A5191" t="s">
        <v>10</v>
      </c>
      <c r="B5191" t="s">
        <v>351</v>
      </c>
      <c r="C5191" t="s">
        <v>351</v>
      </c>
      <c r="D5191" t="s">
        <v>389</v>
      </c>
      <c r="E5191" t="s">
        <v>15</v>
      </c>
      <c r="F5191" t="s">
        <v>128</v>
      </c>
      <c r="G5191" t="s">
        <v>396</v>
      </c>
      <c r="H5191" s="1">
        <v>2019</v>
      </c>
      <c r="I5191" s="2">
        <v>2715</v>
      </c>
      <c r="J5191" s="3">
        <v>8073</v>
      </c>
      <c r="K5191">
        <f>Table1[[#This Row],[Total Revenue + Open]]/Table1[[#This Row],[Qty]]</f>
        <v>2.9734806629834254</v>
      </c>
      <c r="L5191">
        <f>Table1[[#This Row],[Qty]]/Table1[[#This Row],[Total Revenue + Open]]</f>
        <v>0.33630620587142324</v>
      </c>
    </row>
    <row r="5192" spans="1:12">
      <c r="A5192" t="s">
        <v>10</v>
      </c>
      <c r="B5192" t="s">
        <v>351</v>
      </c>
      <c r="C5192" t="s">
        <v>351</v>
      </c>
      <c r="D5192" t="s">
        <v>389</v>
      </c>
      <c r="E5192" t="s">
        <v>15</v>
      </c>
      <c r="F5192" t="s">
        <v>128</v>
      </c>
      <c r="G5192" t="s">
        <v>396</v>
      </c>
      <c r="H5192" s="1">
        <v>2021</v>
      </c>
      <c r="I5192" s="2">
        <v>650</v>
      </c>
      <c r="J5192" s="3">
        <v>1943.5</v>
      </c>
      <c r="K5192">
        <f>Table1[[#This Row],[Total Revenue + Open]]/Table1[[#This Row],[Qty]]</f>
        <v>2.99</v>
      </c>
      <c r="L5192">
        <f>Table1[[#This Row],[Qty]]/Table1[[#This Row],[Total Revenue + Open]]</f>
        <v>0.33444816053511706</v>
      </c>
    </row>
    <row r="5193" spans="1:12">
      <c r="A5193" t="s">
        <v>10</v>
      </c>
      <c r="B5193" t="s">
        <v>351</v>
      </c>
      <c r="C5193" t="s">
        <v>351</v>
      </c>
      <c r="D5193" t="s">
        <v>389</v>
      </c>
      <c r="E5193" t="s">
        <v>15</v>
      </c>
      <c r="F5193" t="s">
        <v>128</v>
      </c>
      <c r="G5193" t="s">
        <v>396</v>
      </c>
      <c r="H5193" s="1">
        <v>2021</v>
      </c>
      <c r="I5193" s="2">
        <v>250</v>
      </c>
      <c r="J5193" s="3">
        <v>747.5</v>
      </c>
      <c r="K5193">
        <f>Table1[[#This Row],[Total Revenue + Open]]/Table1[[#This Row],[Qty]]</f>
        <v>2.99</v>
      </c>
      <c r="L5193">
        <f>Table1[[#This Row],[Qty]]/Table1[[#This Row],[Total Revenue + Open]]</f>
        <v>0.33444816053511706</v>
      </c>
    </row>
    <row r="5194" spans="1:12">
      <c r="A5194" t="s">
        <v>10</v>
      </c>
      <c r="B5194" t="s">
        <v>351</v>
      </c>
      <c r="C5194" t="s">
        <v>351</v>
      </c>
      <c r="D5194" t="s">
        <v>389</v>
      </c>
      <c r="E5194" t="s">
        <v>15</v>
      </c>
      <c r="F5194" t="s">
        <v>128</v>
      </c>
      <c r="G5194" t="s">
        <v>396</v>
      </c>
      <c r="H5194" s="1">
        <v>2017</v>
      </c>
      <c r="I5194" s="2">
        <v>2340</v>
      </c>
      <c r="J5194" s="3">
        <v>6998.25</v>
      </c>
      <c r="K5194">
        <f>Table1[[#This Row],[Total Revenue + Open]]/Table1[[#This Row],[Qty]]</f>
        <v>2.990705128205128</v>
      </c>
      <c r="L5194">
        <f>Table1[[#This Row],[Qty]]/Table1[[#This Row],[Total Revenue + Open]]</f>
        <v>0.33436930661236736</v>
      </c>
    </row>
    <row r="5195" spans="1:12">
      <c r="A5195" t="s">
        <v>10</v>
      </c>
      <c r="B5195" t="s">
        <v>351</v>
      </c>
      <c r="C5195" t="s">
        <v>351</v>
      </c>
      <c r="D5195" t="s">
        <v>389</v>
      </c>
      <c r="E5195" t="s">
        <v>15</v>
      </c>
      <c r="F5195" t="s">
        <v>128</v>
      </c>
      <c r="G5195" t="s">
        <v>396</v>
      </c>
      <c r="H5195" s="1">
        <v>2017</v>
      </c>
      <c r="I5195" s="2">
        <v>0</v>
      </c>
      <c r="J5195" s="3">
        <v>0</v>
      </c>
      <c r="K5195" t="e">
        <f>Table1[[#This Row],[Total Revenue + Open]]/Table1[[#This Row],[Qty]]</f>
        <v>#DIV/0!</v>
      </c>
      <c r="L5195" t="e">
        <f>Table1[[#This Row],[Qty]]/Table1[[#This Row],[Total Revenue + Open]]</f>
        <v>#DIV/0!</v>
      </c>
    </row>
    <row r="5196" spans="1:12">
      <c r="A5196" t="s">
        <v>10</v>
      </c>
      <c r="B5196" t="s">
        <v>351</v>
      </c>
      <c r="C5196" t="s">
        <v>351</v>
      </c>
      <c r="D5196" t="s">
        <v>389</v>
      </c>
      <c r="E5196" t="s">
        <v>15</v>
      </c>
      <c r="F5196" t="s">
        <v>128</v>
      </c>
      <c r="G5196" t="s">
        <v>396</v>
      </c>
      <c r="H5196" s="1">
        <v>2017</v>
      </c>
      <c r="I5196" s="2">
        <v>1535</v>
      </c>
      <c r="J5196" s="3">
        <v>4590.25</v>
      </c>
      <c r="K5196">
        <f>Table1[[#This Row],[Total Revenue + Open]]/Table1[[#This Row],[Qty]]</f>
        <v>2.9903908794788272</v>
      </c>
      <c r="L5196">
        <f>Table1[[#This Row],[Qty]]/Table1[[#This Row],[Total Revenue + Open]]</f>
        <v>0.33440444420238546</v>
      </c>
    </row>
    <row r="5197" spans="1:12">
      <c r="A5197" t="s">
        <v>10</v>
      </c>
      <c r="B5197" t="s">
        <v>351</v>
      </c>
      <c r="C5197" t="s">
        <v>351</v>
      </c>
      <c r="D5197" t="s">
        <v>389</v>
      </c>
      <c r="E5197" t="s">
        <v>15</v>
      </c>
      <c r="F5197" t="s">
        <v>128</v>
      </c>
      <c r="G5197" t="s">
        <v>396</v>
      </c>
      <c r="H5197" s="1">
        <v>2018</v>
      </c>
      <c r="I5197" s="2">
        <v>500</v>
      </c>
      <c r="J5197" s="3">
        <v>1505</v>
      </c>
      <c r="K5197">
        <f>Table1[[#This Row],[Total Revenue + Open]]/Table1[[#This Row],[Qty]]</f>
        <v>3.01</v>
      </c>
      <c r="L5197">
        <f>Table1[[#This Row],[Qty]]/Table1[[#This Row],[Total Revenue + Open]]</f>
        <v>0.33222591362126247</v>
      </c>
    </row>
    <row r="5198" spans="1:12">
      <c r="A5198" t="s">
        <v>10</v>
      </c>
      <c r="B5198" t="s">
        <v>351</v>
      </c>
      <c r="C5198" t="s">
        <v>351</v>
      </c>
      <c r="D5198" t="s">
        <v>389</v>
      </c>
      <c r="E5198" t="s">
        <v>15</v>
      </c>
      <c r="F5198" t="s">
        <v>128</v>
      </c>
      <c r="G5198" t="s">
        <v>396</v>
      </c>
      <c r="H5198" s="1">
        <v>2018</v>
      </c>
      <c r="I5198" s="2">
        <v>625</v>
      </c>
      <c r="J5198" s="3">
        <v>1881.25</v>
      </c>
      <c r="K5198">
        <f>Table1[[#This Row],[Total Revenue + Open]]/Table1[[#This Row],[Qty]]</f>
        <v>3.01</v>
      </c>
      <c r="L5198">
        <f>Table1[[#This Row],[Qty]]/Table1[[#This Row],[Total Revenue + Open]]</f>
        <v>0.33222591362126247</v>
      </c>
    </row>
    <row r="5199" spans="1:12">
      <c r="A5199" t="s">
        <v>10</v>
      </c>
      <c r="B5199" t="s">
        <v>351</v>
      </c>
      <c r="C5199" t="s">
        <v>351</v>
      </c>
      <c r="D5199" t="s">
        <v>389</v>
      </c>
      <c r="E5199" t="s">
        <v>15</v>
      </c>
      <c r="F5199" t="s">
        <v>128</v>
      </c>
      <c r="G5199" t="s">
        <v>396</v>
      </c>
      <c r="H5199" s="1">
        <v>2018</v>
      </c>
      <c r="I5199" s="2">
        <v>500</v>
      </c>
      <c r="J5199" s="3">
        <v>1505</v>
      </c>
      <c r="K5199">
        <f>Table1[[#This Row],[Total Revenue + Open]]/Table1[[#This Row],[Qty]]</f>
        <v>3.01</v>
      </c>
      <c r="L5199">
        <f>Table1[[#This Row],[Qty]]/Table1[[#This Row],[Total Revenue + Open]]</f>
        <v>0.33222591362126247</v>
      </c>
    </row>
    <row r="5200" spans="1:12">
      <c r="A5200" t="s">
        <v>10</v>
      </c>
      <c r="B5200" t="s">
        <v>351</v>
      </c>
      <c r="C5200" t="s">
        <v>351</v>
      </c>
      <c r="D5200" t="s">
        <v>389</v>
      </c>
      <c r="E5200" t="s">
        <v>15</v>
      </c>
      <c r="F5200" t="s">
        <v>128</v>
      </c>
      <c r="G5200" t="s">
        <v>396</v>
      </c>
      <c r="H5200" s="1">
        <v>2018</v>
      </c>
      <c r="I5200" s="2">
        <v>500</v>
      </c>
      <c r="J5200" s="3">
        <v>1505</v>
      </c>
      <c r="K5200">
        <f>Table1[[#This Row],[Total Revenue + Open]]/Table1[[#This Row],[Qty]]</f>
        <v>3.01</v>
      </c>
      <c r="L5200">
        <f>Table1[[#This Row],[Qty]]/Table1[[#This Row],[Total Revenue + Open]]</f>
        <v>0.33222591362126247</v>
      </c>
    </row>
    <row r="5201" spans="1:12">
      <c r="A5201" t="s">
        <v>10</v>
      </c>
      <c r="B5201" t="s">
        <v>351</v>
      </c>
      <c r="C5201" t="s">
        <v>351</v>
      </c>
      <c r="D5201" t="s">
        <v>389</v>
      </c>
      <c r="E5201" t="s">
        <v>15</v>
      </c>
      <c r="F5201" t="s">
        <v>128</v>
      </c>
      <c r="G5201" t="s">
        <v>396</v>
      </c>
      <c r="H5201" s="1">
        <v>2019</v>
      </c>
      <c r="I5201" s="2">
        <v>500</v>
      </c>
      <c r="J5201" s="3">
        <v>1505</v>
      </c>
      <c r="K5201">
        <f>Table1[[#This Row],[Total Revenue + Open]]/Table1[[#This Row],[Qty]]</f>
        <v>3.01</v>
      </c>
      <c r="L5201">
        <f>Table1[[#This Row],[Qty]]/Table1[[#This Row],[Total Revenue + Open]]</f>
        <v>0.33222591362126247</v>
      </c>
    </row>
    <row r="5202" spans="1:12">
      <c r="A5202" t="s">
        <v>10</v>
      </c>
      <c r="B5202" t="s">
        <v>351</v>
      </c>
      <c r="C5202" t="s">
        <v>351</v>
      </c>
      <c r="D5202" t="s">
        <v>389</v>
      </c>
      <c r="E5202" t="s">
        <v>15</v>
      </c>
      <c r="F5202" t="s">
        <v>128</v>
      </c>
      <c r="G5202" t="s">
        <v>396</v>
      </c>
      <c r="H5202" s="1">
        <v>2019</v>
      </c>
      <c r="I5202" s="2">
        <v>500</v>
      </c>
      <c r="J5202" s="3">
        <v>1505</v>
      </c>
      <c r="K5202">
        <f>Table1[[#This Row],[Total Revenue + Open]]/Table1[[#This Row],[Qty]]</f>
        <v>3.01</v>
      </c>
      <c r="L5202">
        <f>Table1[[#This Row],[Qty]]/Table1[[#This Row],[Total Revenue + Open]]</f>
        <v>0.33222591362126247</v>
      </c>
    </row>
    <row r="5203" spans="1:12">
      <c r="A5203" t="s">
        <v>10</v>
      </c>
      <c r="B5203" t="s">
        <v>351</v>
      </c>
      <c r="C5203" t="s">
        <v>351</v>
      </c>
      <c r="D5203" t="s">
        <v>389</v>
      </c>
      <c r="E5203" t="s">
        <v>15</v>
      </c>
      <c r="F5203" t="s">
        <v>128</v>
      </c>
      <c r="G5203" t="s">
        <v>396</v>
      </c>
      <c r="H5203" s="1">
        <v>2019</v>
      </c>
      <c r="I5203" s="2">
        <v>200</v>
      </c>
      <c r="J5203" s="3">
        <v>602</v>
      </c>
      <c r="K5203">
        <f>Table1[[#This Row],[Total Revenue + Open]]/Table1[[#This Row],[Qty]]</f>
        <v>3.01</v>
      </c>
      <c r="L5203">
        <f>Table1[[#This Row],[Qty]]/Table1[[#This Row],[Total Revenue + Open]]</f>
        <v>0.33222591362126247</v>
      </c>
    </row>
    <row r="5204" spans="1:12">
      <c r="A5204" t="s">
        <v>10</v>
      </c>
      <c r="B5204" t="s">
        <v>351</v>
      </c>
      <c r="C5204" t="s">
        <v>351</v>
      </c>
      <c r="D5204" t="s">
        <v>389</v>
      </c>
      <c r="E5204" t="s">
        <v>15</v>
      </c>
      <c r="F5204" t="s">
        <v>128</v>
      </c>
      <c r="G5204" t="s">
        <v>396</v>
      </c>
      <c r="H5204" s="1">
        <v>2018</v>
      </c>
      <c r="I5204" s="2">
        <v>500</v>
      </c>
      <c r="J5204" s="3">
        <v>1505</v>
      </c>
      <c r="K5204">
        <f>Table1[[#This Row],[Total Revenue + Open]]/Table1[[#This Row],[Qty]]</f>
        <v>3.01</v>
      </c>
      <c r="L5204">
        <f>Table1[[#This Row],[Qty]]/Table1[[#This Row],[Total Revenue + Open]]</f>
        <v>0.33222591362126247</v>
      </c>
    </row>
    <row r="5205" spans="1:12">
      <c r="A5205" t="s">
        <v>10</v>
      </c>
      <c r="B5205" t="s">
        <v>351</v>
      </c>
      <c r="C5205" t="s">
        <v>351</v>
      </c>
      <c r="D5205" t="s">
        <v>389</v>
      </c>
      <c r="E5205" t="s">
        <v>15</v>
      </c>
      <c r="F5205" t="s">
        <v>128</v>
      </c>
      <c r="G5205" t="s">
        <v>396</v>
      </c>
      <c r="H5205" s="1">
        <v>2018</v>
      </c>
      <c r="I5205" s="2">
        <v>500</v>
      </c>
      <c r="J5205" s="3">
        <v>1505</v>
      </c>
      <c r="K5205">
        <f>Table1[[#This Row],[Total Revenue + Open]]/Table1[[#This Row],[Qty]]</f>
        <v>3.01</v>
      </c>
      <c r="L5205">
        <f>Table1[[#This Row],[Qty]]/Table1[[#This Row],[Total Revenue + Open]]</f>
        <v>0.33222591362126247</v>
      </c>
    </row>
    <row r="5206" spans="1:12">
      <c r="A5206" t="s">
        <v>10</v>
      </c>
      <c r="B5206" t="s">
        <v>351</v>
      </c>
      <c r="C5206" t="s">
        <v>351</v>
      </c>
      <c r="D5206" t="s">
        <v>389</v>
      </c>
      <c r="E5206" t="s">
        <v>15</v>
      </c>
      <c r="F5206" t="s">
        <v>128</v>
      </c>
      <c r="G5206" t="s">
        <v>396</v>
      </c>
      <c r="H5206" s="1">
        <v>2018</v>
      </c>
      <c r="I5206" s="2">
        <v>500</v>
      </c>
      <c r="J5206" s="3">
        <v>1505</v>
      </c>
      <c r="K5206">
        <f>Table1[[#This Row],[Total Revenue + Open]]/Table1[[#This Row],[Qty]]</f>
        <v>3.01</v>
      </c>
      <c r="L5206">
        <f>Table1[[#This Row],[Qty]]/Table1[[#This Row],[Total Revenue + Open]]</f>
        <v>0.33222591362126247</v>
      </c>
    </row>
    <row r="5207" spans="1:12">
      <c r="A5207" t="s">
        <v>10</v>
      </c>
      <c r="B5207" t="s">
        <v>351</v>
      </c>
      <c r="C5207" t="s">
        <v>351</v>
      </c>
      <c r="D5207" t="s">
        <v>389</v>
      </c>
      <c r="E5207" t="s">
        <v>15</v>
      </c>
      <c r="F5207" t="s">
        <v>128</v>
      </c>
      <c r="G5207" t="s">
        <v>396</v>
      </c>
      <c r="H5207" s="1">
        <v>2018</v>
      </c>
      <c r="I5207" s="2">
        <v>500</v>
      </c>
      <c r="J5207" s="3">
        <v>1505</v>
      </c>
      <c r="K5207">
        <f>Table1[[#This Row],[Total Revenue + Open]]/Table1[[#This Row],[Qty]]</f>
        <v>3.01</v>
      </c>
      <c r="L5207">
        <f>Table1[[#This Row],[Qty]]/Table1[[#This Row],[Total Revenue + Open]]</f>
        <v>0.33222591362126247</v>
      </c>
    </row>
    <row r="5208" spans="1:12">
      <c r="A5208" t="s">
        <v>10</v>
      </c>
      <c r="B5208" t="s">
        <v>351</v>
      </c>
      <c r="C5208" t="s">
        <v>351</v>
      </c>
      <c r="D5208" t="s">
        <v>389</v>
      </c>
      <c r="E5208" t="s">
        <v>15</v>
      </c>
      <c r="F5208" t="s">
        <v>128</v>
      </c>
      <c r="G5208" t="s">
        <v>396</v>
      </c>
      <c r="H5208" s="1">
        <v>2019</v>
      </c>
      <c r="I5208" s="2">
        <v>500</v>
      </c>
      <c r="J5208" s="3">
        <v>1505</v>
      </c>
      <c r="K5208">
        <f>Table1[[#This Row],[Total Revenue + Open]]/Table1[[#This Row],[Qty]]</f>
        <v>3.01</v>
      </c>
      <c r="L5208">
        <f>Table1[[#This Row],[Qty]]/Table1[[#This Row],[Total Revenue + Open]]</f>
        <v>0.33222591362126247</v>
      </c>
    </row>
    <row r="5209" spans="1:12">
      <c r="A5209" t="s">
        <v>10</v>
      </c>
      <c r="B5209" t="s">
        <v>351</v>
      </c>
      <c r="C5209" t="s">
        <v>351</v>
      </c>
      <c r="D5209" t="s">
        <v>389</v>
      </c>
      <c r="E5209" t="s">
        <v>15</v>
      </c>
      <c r="F5209" t="s">
        <v>128</v>
      </c>
      <c r="G5209" t="s">
        <v>396</v>
      </c>
      <c r="H5209" s="1">
        <v>2018</v>
      </c>
      <c r="I5209" s="2">
        <v>500</v>
      </c>
      <c r="J5209" s="3">
        <v>1505</v>
      </c>
      <c r="K5209">
        <f>Table1[[#This Row],[Total Revenue + Open]]/Table1[[#This Row],[Qty]]</f>
        <v>3.01</v>
      </c>
      <c r="L5209">
        <f>Table1[[#This Row],[Qty]]/Table1[[#This Row],[Total Revenue + Open]]</f>
        <v>0.33222591362126247</v>
      </c>
    </row>
    <row r="5210" spans="1:12">
      <c r="A5210" t="s">
        <v>10</v>
      </c>
      <c r="B5210" t="s">
        <v>351</v>
      </c>
      <c r="C5210" t="s">
        <v>351</v>
      </c>
      <c r="D5210" t="s">
        <v>389</v>
      </c>
      <c r="E5210" t="s">
        <v>15</v>
      </c>
      <c r="F5210" t="s">
        <v>128</v>
      </c>
      <c r="G5210" t="s">
        <v>396</v>
      </c>
      <c r="H5210" s="1">
        <v>2018</v>
      </c>
      <c r="I5210" s="2">
        <v>500</v>
      </c>
      <c r="J5210" s="3">
        <v>1505</v>
      </c>
      <c r="K5210">
        <f>Table1[[#This Row],[Total Revenue + Open]]/Table1[[#This Row],[Qty]]</f>
        <v>3.01</v>
      </c>
      <c r="L5210">
        <f>Table1[[#This Row],[Qty]]/Table1[[#This Row],[Total Revenue + Open]]</f>
        <v>0.33222591362126247</v>
      </c>
    </row>
    <row r="5211" spans="1:12">
      <c r="A5211" t="s">
        <v>10</v>
      </c>
      <c r="B5211" t="s">
        <v>351</v>
      </c>
      <c r="C5211" t="s">
        <v>351</v>
      </c>
      <c r="D5211" t="s">
        <v>389</v>
      </c>
      <c r="E5211" t="s">
        <v>15</v>
      </c>
      <c r="F5211" t="s">
        <v>128</v>
      </c>
      <c r="G5211" t="s">
        <v>396</v>
      </c>
      <c r="H5211" s="1">
        <v>2017</v>
      </c>
      <c r="I5211" s="2">
        <v>500</v>
      </c>
      <c r="J5211" s="3">
        <v>1505</v>
      </c>
      <c r="K5211">
        <f>Table1[[#This Row],[Total Revenue + Open]]/Table1[[#This Row],[Qty]]</f>
        <v>3.01</v>
      </c>
      <c r="L5211">
        <f>Table1[[#This Row],[Qty]]/Table1[[#This Row],[Total Revenue + Open]]</f>
        <v>0.33222591362126247</v>
      </c>
    </row>
    <row r="5212" spans="1:12">
      <c r="A5212" t="s">
        <v>10</v>
      </c>
      <c r="B5212" t="s">
        <v>351</v>
      </c>
      <c r="C5212" t="s">
        <v>351</v>
      </c>
      <c r="D5212" t="s">
        <v>389</v>
      </c>
      <c r="E5212" t="s">
        <v>15</v>
      </c>
      <c r="F5212" t="s">
        <v>128</v>
      </c>
      <c r="G5212" t="s">
        <v>396</v>
      </c>
      <c r="H5212" s="1">
        <v>2017</v>
      </c>
      <c r="I5212" s="2">
        <v>0</v>
      </c>
      <c r="J5212" s="3">
        <v>0</v>
      </c>
      <c r="K5212" t="e">
        <f>Table1[[#This Row],[Total Revenue + Open]]/Table1[[#This Row],[Qty]]</f>
        <v>#DIV/0!</v>
      </c>
      <c r="L5212" t="e">
        <f>Table1[[#This Row],[Qty]]/Table1[[#This Row],[Total Revenue + Open]]</f>
        <v>#DIV/0!</v>
      </c>
    </row>
    <row r="5213" spans="1:12">
      <c r="A5213" t="s">
        <v>10</v>
      </c>
      <c r="B5213" t="s">
        <v>351</v>
      </c>
      <c r="C5213" t="s">
        <v>351</v>
      </c>
      <c r="D5213" t="s">
        <v>389</v>
      </c>
      <c r="E5213" t="s">
        <v>15</v>
      </c>
      <c r="F5213" t="s">
        <v>128</v>
      </c>
      <c r="G5213" t="s">
        <v>396</v>
      </c>
      <c r="H5213" s="1">
        <v>2017</v>
      </c>
      <c r="I5213" s="2">
        <v>500</v>
      </c>
      <c r="J5213" s="3">
        <v>1505</v>
      </c>
      <c r="K5213">
        <f>Table1[[#This Row],[Total Revenue + Open]]/Table1[[#This Row],[Qty]]</f>
        <v>3.01</v>
      </c>
      <c r="L5213">
        <f>Table1[[#This Row],[Qty]]/Table1[[#This Row],[Total Revenue + Open]]</f>
        <v>0.33222591362126247</v>
      </c>
    </row>
    <row r="5214" spans="1:12">
      <c r="A5214" t="s">
        <v>10</v>
      </c>
      <c r="B5214" t="s">
        <v>351</v>
      </c>
      <c r="C5214" t="s">
        <v>351</v>
      </c>
      <c r="D5214" t="s">
        <v>389</v>
      </c>
      <c r="E5214" t="s">
        <v>15</v>
      </c>
      <c r="F5214" t="s">
        <v>128</v>
      </c>
      <c r="G5214" t="s">
        <v>396</v>
      </c>
      <c r="H5214" s="1">
        <v>2018</v>
      </c>
      <c r="I5214" s="2">
        <v>625</v>
      </c>
      <c r="J5214" s="3">
        <v>1881.25</v>
      </c>
      <c r="K5214">
        <f>Table1[[#This Row],[Total Revenue + Open]]/Table1[[#This Row],[Qty]]</f>
        <v>3.01</v>
      </c>
      <c r="L5214">
        <f>Table1[[#This Row],[Qty]]/Table1[[#This Row],[Total Revenue + Open]]</f>
        <v>0.33222591362126247</v>
      </c>
    </row>
    <row r="5215" spans="1:12">
      <c r="A5215" t="s">
        <v>10</v>
      </c>
      <c r="B5215" t="s">
        <v>351</v>
      </c>
      <c r="C5215" t="s">
        <v>351</v>
      </c>
      <c r="D5215" t="s">
        <v>389</v>
      </c>
      <c r="E5215" t="s">
        <v>15</v>
      </c>
      <c r="F5215" t="s">
        <v>128</v>
      </c>
      <c r="G5215" t="s">
        <v>396</v>
      </c>
      <c r="H5215" s="1">
        <v>2018</v>
      </c>
      <c r="I5215" s="2">
        <v>500</v>
      </c>
      <c r="J5215" s="3">
        <v>1505</v>
      </c>
      <c r="K5215">
        <f>Table1[[#This Row],[Total Revenue + Open]]/Table1[[#This Row],[Qty]]</f>
        <v>3.01</v>
      </c>
      <c r="L5215">
        <f>Table1[[#This Row],[Qty]]/Table1[[#This Row],[Total Revenue + Open]]</f>
        <v>0.33222591362126247</v>
      </c>
    </row>
    <row r="5216" spans="1:12">
      <c r="A5216" t="s">
        <v>10</v>
      </c>
      <c r="B5216" t="s">
        <v>351</v>
      </c>
      <c r="C5216" t="s">
        <v>351</v>
      </c>
      <c r="D5216" t="s">
        <v>389</v>
      </c>
      <c r="E5216" t="s">
        <v>15</v>
      </c>
      <c r="F5216" t="s">
        <v>128</v>
      </c>
      <c r="G5216" t="s">
        <v>397</v>
      </c>
      <c r="H5216" s="1">
        <v>2017</v>
      </c>
      <c r="I5216" s="2">
        <v>400</v>
      </c>
      <c r="J5216" s="3">
        <v>1196</v>
      </c>
      <c r="K5216">
        <f>Table1[[#This Row],[Total Revenue + Open]]/Table1[[#This Row],[Qty]]</f>
        <v>2.99</v>
      </c>
      <c r="L5216">
        <f>Table1[[#This Row],[Qty]]/Table1[[#This Row],[Total Revenue + Open]]</f>
        <v>0.33444816053511706</v>
      </c>
    </row>
    <row r="5217" spans="1:12">
      <c r="A5217" t="s">
        <v>10</v>
      </c>
      <c r="B5217" t="s">
        <v>351</v>
      </c>
      <c r="C5217" t="s">
        <v>351</v>
      </c>
      <c r="D5217" t="s">
        <v>389</v>
      </c>
      <c r="E5217" t="s">
        <v>15</v>
      </c>
      <c r="F5217" t="s">
        <v>131</v>
      </c>
      <c r="G5217" t="s">
        <v>398</v>
      </c>
      <c r="H5217" s="1">
        <v>2017</v>
      </c>
      <c r="I5217" s="2">
        <v>500</v>
      </c>
      <c r="J5217" s="3">
        <v>1285</v>
      </c>
      <c r="K5217">
        <f>Table1[[#This Row],[Total Revenue + Open]]/Table1[[#This Row],[Qty]]</f>
        <v>2.57</v>
      </c>
      <c r="L5217">
        <f>Table1[[#This Row],[Qty]]/Table1[[#This Row],[Total Revenue + Open]]</f>
        <v>0.38910505836575876</v>
      </c>
    </row>
    <row r="5218" spans="1:12">
      <c r="A5218" t="s">
        <v>10</v>
      </c>
      <c r="B5218" t="s">
        <v>351</v>
      </c>
      <c r="C5218" t="s">
        <v>351</v>
      </c>
      <c r="D5218" t="s">
        <v>389</v>
      </c>
      <c r="E5218" t="s">
        <v>15</v>
      </c>
      <c r="F5218" t="s">
        <v>131</v>
      </c>
      <c r="G5218" t="s">
        <v>399</v>
      </c>
      <c r="H5218" s="1">
        <v>2017</v>
      </c>
      <c r="I5218" s="2">
        <v>600</v>
      </c>
      <c r="J5218" s="3">
        <v>1542</v>
      </c>
      <c r="K5218">
        <f>Table1[[#This Row],[Total Revenue + Open]]/Table1[[#This Row],[Qty]]</f>
        <v>2.57</v>
      </c>
      <c r="L5218">
        <f>Table1[[#This Row],[Qty]]/Table1[[#This Row],[Total Revenue + Open]]</f>
        <v>0.38910505836575876</v>
      </c>
    </row>
    <row r="5219" spans="1:12">
      <c r="A5219" t="s">
        <v>10</v>
      </c>
      <c r="B5219" t="s">
        <v>351</v>
      </c>
      <c r="C5219" t="s">
        <v>351</v>
      </c>
      <c r="D5219" t="s">
        <v>389</v>
      </c>
      <c r="E5219" t="s">
        <v>15</v>
      </c>
      <c r="F5219" t="s">
        <v>131</v>
      </c>
      <c r="G5219" t="s">
        <v>400</v>
      </c>
      <c r="H5219" s="1">
        <v>2017</v>
      </c>
      <c r="I5219" s="2">
        <v>800</v>
      </c>
      <c r="J5219" s="3">
        <v>2056</v>
      </c>
      <c r="K5219">
        <f>Table1[[#This Row],[Total Revenue + Open]]/Table1[[#This Row],[Qty]]</f>
        <v>2.57</v>
      </c>
      <c r="L5219">
        <f>Table1[[#This Row],[Qty]]/Table1[[#This Row],[Total Revenue + Open]]</f>
        <v>0.38910505836575876</v>
      </c>
    </row>
    <row r="5220" spans="1:12">
      <c r="A5220" t="s">
        <v>10</v>
      </c>
      <c r="B5220" t="s">
        <v>351</v>
      </c>
      <c r="C5220" t="s">
        <v>351</v>
      </c>
      <c r="D5220" t="s">
        <v>389</v>
      </c>
      <c r="E5220" t="s">
        <v>15</v>
      </c>
      <c r="F5220" t="s">
        <v>30</v>
      </c>
      <c r="G5220" t="s">
        <v>317</v>
      </c>
      <c r="H5220" s="1">
        <v>2018</v>
      </c>
      <c r="I5220" s="2">
        <v>500</v>
      </c>
      <c r="J5220" s="3">
        <v>1245</v>
      </c>
      <c r="K5220">
        <f>Table1[[#This Row],[Total Revenue + Open]]/Table1[[#This Row],[Qty]]</f>
        <v>2.4900000000000002</v>
      </c>
      <c r="L5220">
        <f>Table1[[#This Row],[Qty]]/Table1[[#This Row],[Total Revenue + Open]]</f>
        <v>0.40160642570281124</v>
      </c>
    </row>
    <row r="5221" spans="1:12">
      <c r="A5221" t="s">
        <v>10</v>
      </c>
      <c r="B5221" t="s">
        <v>351</v>
      </c>
      <c r="C5221" t="s">
        <v>351</v>
      </c>
      <c r="D5221" t="s">
        <v>389</v>
      </c>
      <c r="E5221" t="s">
        <v>15</v>
      </c>
      <c r="F5221" t="s">
        <v>30</v>
      </c>
      <c r="G5221" t="s">
        <v>317</v>
      </c>
      <c r="H5221" s="1">
        <v>2018</v>
      </c>
      <c r="I5221" s="2">
        <v>500</v>
      </c>
      <c r="J5221" s="3">
        <v>1245</v>
      </c>
      <c r="K5221">
        <f>Table1[[#This Row],[Total Revenue + Open]]/Table1[[#This Row],[Qty]]</f>
        <v>2.4900000000000002</v>
      </c>
      <c r="L5221">
        <f>Table1[[#This Row],[Qty]]/Table1[[#This Row],[Total Revenue + Open]]</f>
        <v>0.40160642570281124</v>
      </c>
    </row>
    <row r="5222" spans="1:12">
      <c r="A5222" t="s">
        <v>10</v>
      </c>
      <c r="B5222" t="s">
        <v>351</v>
      </c>
      <c r="C5222" t="s">
        <v>351</v>
      </c>
      <c r="D5222" t="s">
        <v>389</v>
      </c>
      <c r="E5222" t="s">
        <v>15</v>
      </c>
      <c r="F5222" t="s">
        <v>30</v>
      </c>
      <c r="G5222" t="s">
        <v>317</v>
      </c>
      <c r="H5222" s="1">
        <v>2019</v>
      </c>
      <c r="I5222" s="2">
        <v>250</v>
      </c>
      <c r="J5222" s="3">
        <v>622.5</v>
      </c>
      <c r="K5222">
        <f>Table1[[#This Row],[Total Revenue + Open]]/Table1[[#This Row],[Qty]]</f>
        <v>2.4900000000000002</v>
      </c>
      <c r="L5222">
        <f>Table1[[#This Row],[Qty]]/Table1[[#This Row],[Total Revenue + Open]]</f>
        <v>0.40160642570281124</v>
      </c>
    </row>
    <row r="5223" spans="1:12">
      <c r="A5223" t="s">
        <v>10</v>
      </c>
      <c r="B5223" t="s">
        <v>351</v>
      </c>
      <c r="C5223" t="s">
        <v>351</v>
      </c>
      <c r="D5223" t="s">
        <v>389</v>
      </c>
      <c r="E5223" t="s">
        <v>15</v>
      </c>
      <c r="F5223" t="s">
        <v>30</v>
      </c>
      <c r="G5223" t="s">
        <v>317</v>
      </c>
      <c r="H5223" s="1">
        <v>2019</v>
      </c>
      <c r="I5223" s="2">
        <v>200</v>
      </c>
      <c r="J5223" s="3">
        <v>498</v>
      </c>
      <c r="K5223">
        <f>Table1[[#This Row],[Total Revenue + Open]]/Table1[[#This Row],[Qty]]</f>
        <v>2.4900000000000002</v>
      </c>
      <c r="L5223">
        <f>Table1[[#This Row],[Qty]]/Table1[[#This Row],[Total Revenue + Open]]</f>
        <v>0.40160642570281124</v>
      </c>
    </row>
    <row r="5224" spans="1:12">
      <c r="A5224" t="s">
        <v>10</v>
      </c>
      <c r="B5224" t="s">
        <v>351</v>
      </c>
      <c r="C5224" t="s">
        <v>351</v>
      </c>
      <c r="D5224" t="s">
        <v>389</v>
      </c>
      <c r="E5224" t="s">
        <v>15</v>
      </c>
      <c r="F5224" t="s">
        <v>30</v>
      </c>
      <c r="G5224" t="s">
        <v>317</v>
      </c>
      <c r="H5224" s="1">
        <v>2021</v>
      </c>
      <c r="I5224" s="2">
        <v>250</v>
      </c>
      <c r="J5224" s="3">
        <v>622.5</v>
      </c>
      <c r="K5224">
        <f>Table1[[#This Row],[Total Revenue + Open]]/Table1[[#This Row],[Qty]]</f>
        <v>2.4900000000000002</v>
      </c>
      <c r="L5224">
        <f>Table1[[#This Row],[Qty]]/Table1[[#This Row],[Total Revenue + Open]]</f>
        <v>0.40160642570281124</v>
      </c>
    </row>
    <row r="5225" spans="1:12">
      <c r="A5225" t="s">
        <v>10</v>
      </c>
      <c r="B5225" t="s">
        <v>351</v>
      </c>
      <c r="C5225" t="s">
        <v>351</v>
      </c>
      <c r="D5225" t="s">
        <v>389</v>
      </c>
      <c r="E5225" t="s">
        <v>15</v>
      </c>
      <c r="F5225" t="s">
        <v>30</v>
      </c>
      <c r="G5225" t="s">
        <v>318</v>
      </c>
      <c r="H5225" s="1">
        <v>2018</v>
      </c>
      <c r="I5225" s="2">
        <v>500</v>
      </c>
      <c r="J5225" s="3">
        <v>1245</v>
      </c>
      <c r="K5225">
        <f>Table1[[#This Row],[Total Revenue + Open]]/Table1[[#This Row],[Qty]]</f>
        <v>2.4900000000000002</v>
      </c>
      <c r="L5225">
        <f>Table1[[#This Row],[Qty]]/Table1[[#This Row],[Total Revenue + Open]]</f>
        <v>0.40160642570281124</v>
      </c>
    </row>
    <row r="5226" spans="1:12">
      <c r="A5226" t="s">
        <v>10</v>
      </c>
      <c r="B5226" t="s">
        <v>351</v>
      </c>
      <c r="C5226" t="s">
        <v>351</v>
      </c>
      <c r="D5226" t="s">
        <v>389</v>
      </c>
      <c r="E5226" t="s">
        <v>15</v>
      </c>
      <c r="F5226" t="s">
        <v>30</v>
      </c>
      <c r="G5226" t="s">
        <v>318</v>
      </c>
      <c r="H5226" s="1">
        <v>2018</v>
      </c>
      <c r="I5226" s="2">
        <v>500</v>
      </c>
      <c r="J5226" s="3">
        <v>1245</v>
      </c>
      <c r="K5226">
        <f>Table1[[#This Row],[Total Revenue + Open]]/Table1[[#This Row],[Qty]]</f>
        <v>2.4900000000000002</v>
      </c>
      <c r="L5226">
        <f>Table1[[#This Row],[Qty]]/Table1[[#This Row],[Total Revenue + Open]]</f>
        <v>0.40160642570281124</v>
      </c>
    </row>
    <row r="5227" spans="1:12">
      <c r="A5227" t="s">
        <v>10</v>
      </c>
      <c r="B5227" t="s">
        <v>351</v>
      </c>
      <c r="C5227" t="s">
        <v>351</v>
      </c>
      <c r="D5227" t="s">
        <v>389</v>
      </c>
      <c r="E5227" t="s">
        <v>15</v>
      </c>
      <c r="F5227" t="s">
        <v>30</v>
      </c>
      <c r="G5227" t="s">
        <v>318</v>
      </c>
      <c r="H5227" s="1">
        <v>2019</v>
      </c>
      <c r="I5227" s="2">
        <v>250</v>
      </c>
      <c r="J5227" s="3">
        <v>622.5</v>
      </c>
      <c r="K5227">
        <f>Table1[[#This Row],[Total Revenue + Open]]/Table1[[#This Row],[Qty]]</f>
        <v>2.4900000000000002</v>
      </c>
      <c r="L5227">
        <f>Table1[[#This Row],[Qty]]/Table1[[#This Row],[Total Revenue + Open]]</f>
        <v>0.40160642570281124</v>
      </c>
    </row>
    <row r="5228" spans="1:12">
      <c r="A5228" t="s">
        <v>10</v>
      </c>
      <c r="B5228" t="s">
        <v>351</v>
      </c>
      <c r="C5228" t="s">
        <v>351</v>
      </c>
      <c r="D5228" t="s">
        <v>389</v>
      </c>
      <c r="E5228" t="s">
        <v>15</v>
      </c>
      <c r="F5228" t="s">
        <v>30</v>
      </c>
      <c r="G5228" t="s">
        <v>318</v>
      </c>
      <c r="H5228" s="1">
        <v>2019</v>
      </c>
      <c r="I5228" s="2">
        <v>200</v>
      </c>
      <c r="J5228" s="3">
        <v>498</v>
      </c>
      <c r="K5228">
        <f>Table1[[#This Row],[Total Revenue + Open]]/Table1[[#This Row],[Qty]]</f>
        <v>2.4900000000000002</v>
      </c>
      <c r="L5228">
        <f>Table1[[#This Row],[Qty]]/Table1[[#This Row],[Total Revenue + Open]]</f>
        <v>0.40160642570281124</v>
      </c>
    </row>
    <row r="5229" spans="1:12">
      <c r="A5229" t="s">
        <v>10</v>
      </c>
      <c r="B5229" t="s">
        <v>351</v>
      </c>
      <c r="C5229" t="s">
        <v>351</v>
      </c>
      <c r="D5229" t="s">
        <v>389</v>
      </c>
      <c r="E5229" t="s">
        <v>15</v>
      </c>
      <c r="F5229" t="s">
        <v>30</v>
      </c>
      <c r="G5229" t="s">
        <v>318</v>
      </c>
      <c r="H5229" s="1">
        <v>2021</v>
      </c>
      <c r="I5229" s="2">
        <v>250</v>
      </c>
      <c r="J5229" s="3">
        <v>622.5</v>
      </c>
      <c r="K5229">
        <f>Table1[[#This Row],[Total Revenue + Open]]/Table1[[#This Row],[Qty]]</f>
        <v>2.4900000000000002</v>
      </c>
      <c r="L5229">
        <f>Table1[[#This Row],[Qty]]/Table1[[#This Row],[Total Revenue + Open]]</f>
        <v>0.40160642570281124</v>
      </c>
    </row>
    <row r="5230" spans="1:12">
      <c r="A5230" t="s">
        <v>10</v>
      </c>
      <c r="B5230" t="s">
        <v>351</v>
      </c>
      <c r="C5230" t="s">
        <v>351</v>
      </c>
      <c r="D5230" t="s">
        <v>389</v>
      </c>
      <c r="E5230" t="s">
        <v>15</v>
      </c>
      <c r="F5230" t="s">
        <v>34</v>
      </c>
      <c r="G5230" t="s">
        <v>150</v>
      </c>
      <c r="H5230" s="1">
        <v>2019</v>
      </c>
      <c r="I5230" s="2">
        <v>25</v>
      </c>
      <c r="J5230" s="3">
        <v>55.25</v>
      </c>
      <c r="K5230">
        <f>Table1[[#This Row],[Total Revenue + Open]]/Table1[[#This Row],[Qty]]</f>
        <v>2.21</v>
      </c>
      <c r="L5230">
        <f>Table1[[#This Row],[Qty]]/Table1[[#This Row],[Total Revenue + Open]]</f>
        <v>0.45248868778280543</v>
      </c>
    </row>
    <row r="5231" spans="1:12">
      <c r="A5231" t="s">
        <v>10</v>
      </c>
      <c r="B5231" t="s">
        <v>351</v>
      </c>
      <c r="C5231" t="s">
        <v>351</v>
      </c>
      <c r="D5231" t="s">
        <v>389</v>
      </c>
      <c r="E5231" t="s">
        <v>15</v>
      </c>
      <c r="F5231" t="s">
        <v>34</v>
      </c>
      <c r="G5231" t="s">
        <v>150</v>
      </c>
      <c r="H5231" s="1">
        <v>2018</v>
      </c>
      <c r="I5231" s="2">
        <v>925</v>
      </c>
      <c r="J5231" s="3">
        <v>2062.75</v>
      </c>
      <c r="K5231">
        <f>Table1[[#This Row],[Total Revenue + Open]]/Table1[[#This Row],[Qty]]</f>
        <v>2.23</v>
      </c>
      <c r="L5231">
        <f>Table1[[#This Row],[Qty]]/Table1[[#This Row],[Total Revenue + Open]]</f>
        <v>0.44843049327354262</v>
      </c>
    </row>
    <row r="5232" spans="1:12">
      <c r="A5232" t="s">
        <v>10</v>
      </c>
      <c r="B5232" t="s">
        <v>351</v>
      </c>
      <c r="C5232" t="s">
        <v>351</v>
      </c>
      <c r="D5232" t="s">
        <v>389</v>
      </c>
      <c r="E5232" t="s">
        <v>15</v>
      </c>
      <c r="F5232" t="s">
        <v>34</v>
      </c>
      <c r="G5232" t="s">
        <v>150</v>
      </c>
      <c r="H5232" s="1">
        <v>2018</v>
      </c>
      <c r="I5232" s="2">
        <v>500</v>
      </c>
      <c r="J5232" s="3">
        <v>1115</v>
      </c>
      <c r="K5232">
        <f>Table1[[#This Row],[Total Revenue + Open]]/Table1[[#This Row],[Qty]]</f>
        <v>2.23</v>
      </c>
      <c r="L5232">
        <f>Table1[[#This Row],[Qty]]/Table1[[#This Row],[Total Revenue + Open]]</f>
        <v>0.44843049327354262</v>
      </c>
    </row>
    <row r="5233" spans="1:12">
      <c r="A5233" t="s">
        <v>10</v>
      </c>
      <c r="B5233" t="s">
        <v>351</v>
      </c>
      <c r="C5233" t="s">
        <v>351</v>
      </c>
      <c r="D5233" t="s">
        <v>389</v>
      </c>
      <c r="E5233" t="s">
        <v>15</v>
      </c>
      <c r="F5233" t="s">
        <v>34</v>
      </c>
      <c r="G5233" t="s">
        <v>150</v>
      </c>
      <c r="H5233" s="1">
        <v>2019</v>
      </c>
      <c r="I5233" s="2">
        <v>800</v>
      </c>
      <c r="J5233" s="3">
        <v>1784</v>
      </c>
      <c r="K5233">
        <f>Table1[[#This Row],[Total Revenue + Open]]/Table1[[#This Row],[Qty]]</f>
        <v>2.23</v>
      </c>
      <c r="L5233">
        <f>Table1[[#This Row],[Qty]]/Table1[[#This Row],[Total Revenue + Open]]</f>
        <v>0.44843049327354262</v>
      </c>
    </row>
    <row r="5234" spans="1:12">
      <c r="A5234" t="s">
        <v>10</v>
      </c>
      <c r="B5234" t="s">
        <v>351</v>
      </c>
      <c r="C5234" t="s">
        <v>351</v>
      </c>
      <c r="D5234" t="s">
        <v>389</v>
      </c>
      <c r="E5234" t="s">
        <v>15</v>
      </c>
      <c r="F5234" t="s">
        <v>34</v>
      </c>
      <c r="G5234" t="s">
        <v>150</v>
      </c>
      <c r="H5234" s="1">
        <v>2021</v>
      </c>
      <c r="I5234" s="2">
        <v>850</v>
      </c>
      <c r="J5234" s="3">
        <v>1904</v>
      </c>
      <c r="K5234">
        <f>Table1[[#This Row],[Total Revenue + Open]]/Table1[[#This Row],[Qty]]</f>
        <v>2.2400000000000002</v>
      </c>
      <c r="L5234">
        <f>Table1[[#This Row],[Qty]]/Table1[[#This Row],[Total Revenue + Open]]</f>
        <v>0.44642857142857145</v>
      </c>
    </row>
    <row r="5235" spans="1:12">
      <c r="A5235" t="s">
        <v>10</v>
      </c>
      <c r="B5235" t="s">
        <v>351</v>
      </c>
      <c r="C5235" t="s">
        <v>351</v>
      </c>
      <c r="D5235" t="s">
        <v>389</v>
      </c>
      <c r="E5235" t="s">
        <v>15</v>
      </c>
      <c r="F5235" t="s">
        <v>34</v>
      </c>
      <c r="G5235" t="s">
        <v>150</v>
      </c>
      <c r="H5235" s="1">
        <v>2021</v>
      </c>
      <c r="I5235" s="2">
        <v>450</v>
      </c>
      <c r="J5235" s="3">
        <v>1008</v>
      </c>
      <c r="K5235">
        <f>Table1[[#This Row],[Total Revenue + Open]]/Table1[[#This Row],[Qty]]</f>
        <v>2.2400000000000002</v>
      </c>
      <c r="L5235">
        <f>Table1[[#This Row],[Qty]]/Table1[[#This Row],[Total Revenue + Open]]</f>
        <v>0.44642857142857145</v>
      </c>
    </row>
    <row r="5236" spans="1:12">
      <c r="A5236" t="s">
        <v>10</v>
      </c>
      <c r="B5236" t="s">
        <v>351</v>
      </c>
      <c r="C5236" t="s">
        <v>351</v>
      </c>
      <c r="D5236" t="s">
        <v>389</v>
      </c>
      <c r="E5236" t="s">
        <v>15</v>
      </c>
      <c r="F5236" t="s">
        <v>34</v>
      </c>
      <c r="G5236" t="s">
        <v>150</v>
      </c>
      <c r="H5236" s="1">
        <v>2021</v>
      </c>
      <c r="I5236" s="2">
        <v>475</v>
      </c>
      <c r="J5236" s="3">
        <v>1064</v>
      </c>
      <c r="K5236">
        <f>Table1[[#This Row],[Total Revenue + Open]]/Table1[[#This Row],[Qty]]</f>
        <v>2.2400000000000002</v>
      </c>
      <c r="L5236">
        <f>Table1[[#This Row],[Qty]]/Table1[[#This Row],[Total Revenue + Open]]</f>
        <v>0.44642857142857145</v>
      </c>
    </row>
    <row r="5237" spans="1:12">
      <c r="A5237" t="s">
        <v>10</v>
      </c>
      <c r="B5237" t="s">
        <v>351</v>
      </c>
      <c r="C5237" t="s">
        <v>351</v>
      </c>
      <c r="D5237" t="s">
        <v>389</v>
      </c>
      <c r="E5237" t="s">
        <v>15</v>
      </c>
      <c r="F5237" t="s">
        <v>34</v>
      </c>
      <c r="G5237" t="s">
        <v>150</v>
      </c>
      <c r="H5237" s="1">
        <v>2022</v>
      </c>
      <c r="I5237" s="2">
        <v>550</v>
      </c>
      <c r="J5237" s="3">
        <v>1232</v>
      </c>
      <c r="K5237">
        <f>Table1[[#This Row],[Total Revenue + Open]]/Table1[[#This Row],[Qty]]</f>
        <v>2.2400000000000002</v>
      </c>
      <c r="L5237">
        <f>Table1[[#This Row],[Qty]]/Table1[[#This Row],[Total Revenue + Open]]</f>
        <v>0.44642857142857145</v>
      </c>
    </row>
    <row r="5238" spans="1:12">
      <c r="A5238" t="s">
        <v>10</v>
      </c>
      <c r="B5238" t="s">
        <v>351</v>
      </c>
      <c r="C5238" t="s">
        <v>351</v>
      </c>
      <c r="D5238" t="s">
        <v>389</v>
      </c>
      <c r="E5238" t="s">
        <v>15</v>
      </c>
      <c r="F5238" t="s">
        <v>34</v>
      </c>
      <c r="G5238" t="s">
        <v>152</v>
      </c>
      <c r="H5238" s="1">
        <v>2019</v>
      </c>
      <c r="I5238" s="2">
        <v>25</v>
      </c>
      <c r="J5238" s="3">
        <v>55.25</v>
      </c>
      <c r="K5238">
        <f>Table1[[#This Row],[Total Revenue + Open]]/Table1[[#This Row],[Qty]]</f>
        <v>2.21</v>
      </c>
      <c r="L5238">
        <f>Table1[[#This Row],[Qty]]/Table1[[#This Row],[Total Revenue + Open]]</f>
        <v>0.45248868778280543</v>
      </c>
    </row>
    <row r="5239" spans="1:12">
      <c r="A5239" t="s">
        <v>10</v>
      </c>
      <c r="B5239" t="s">
        <v>351</v>
      </c>
      <c r="C5239" t="s">
        <v>351</v>
      </c>
      <c r="D5239" t="s">
        <v>389</v>
      </c>
      <c r="E5239" t="s">
        <v>15</v>
      </c>
      <c r="F5239" t="s">
        <v>34</v>
      </c>
      <c r="G5239" t="s">
        <v>152</v>
      </c>
      <c r="H5239" s="1">
        <v>2018</v>
      </c>
      <c r="I5239" s="2">
        <v>925</v>
      </c>
      <c r="J5239" s="3">
        <v>2062.75</v>
      </c>
      <c r="K5239">
        <f>Table1[[#This Row],[Total Revenue + Open]]/Table1[[#This Row],[Qty]]</f>
        <v>2.23</v>
      </c>
      <c r="L5239">
        <f>Table1[[#This Row],[Qty]]/Table1[[#This Row],[Total Revenue + Open]]</f>
        <v>0.44843049327354262</v>
      </c>
    </row>
    <row r="5240" spans="1:12">
      <c r="A5240" t="s">
        <v>10</v>
      </c>
      <c r="B5240" t="s">
        <v>351</v>
      </c>
      <c r="C5240" t="s">
        <v>351</v>
      </c>
      <c r="D5240" t="s">
        <v>389</v>
      </c>
      <c r="E5240" t="s">
        <v>15</v>
      </c>
      <c r="F5240" t="s">
        <v>34</v>
      </c>
      <c r="G5240" t="s">
        <v>152</v>
      </c>
      <c r="H5240" s="1">
        <v>2018</v>
      </c>
      <c r="I5240" s="2">
        <v>500</v>
      </c>
      <c r="J5240" s="3">
        <v>1115</v>
      </c>
      <c r="K5240">
        <f>Table1[[#This Row],[Total Revenue + Open]]/Table1[[#This Row],[Qty]]</f>
        <v>2.23</v>
      </c>
      <c r="L5240">
        <f>Table1[[#This Row],[Qty]]/Table1[[#This Row],[Total Revenue + Open]]</f>
        <v>0.44843049327354262</v>
      </c>
    </row>
    <row r="5241" spans="1:12">
      <c r="A5241" t="s">
        <v>10</v>
      </c>
      <c r="B5241" t="s">
        <v>351</v>
      </c>
      <c r="C5241" t="s">
        <v>351</v>
      </c>
      <c r="D5241" t="s">
        <v>389</v>
      </c>
      <c r="E5241" t="s">
        <v>15</v>
      </c>
      <c r="F5241" t="s">
        <v>34</v>
      </c>
      <c r="G5241" t="s">
        <v>152</v>
      </c>
      <c r="H5241" s="1">
        <v>2019</v>
      </c>
      <c r="I5241" s="2">
        <v>800</v>
      </c>
      <c r="J5241" s="3">
        <v>1784</v>
      </c>
      <c r="K5241">
        <f>Table1[[#This Row],[Total Revenue + Open]]/Table1[[#This Row],[Qty]]</f>
        <v>2.23</v>
      </c>
      <c r="L5241">
        <f>Table1[[#This Row],[Qty]]/Table1[[#This Row],[Total Revenue + Open]]</f>
        <v>0.44843049327354262</v>
      </c>
    </row>
    <row r="5242" spans="1:12">
      <c r="A5242" t="s">
        <v>10</v>
      </c>
      <c r="B5242" t="s">
        <v>351</v>
      </c>
      <c r="C5242" t="s">
        <v>351</v>
      </c>
      <c r="D5242" t="s">
        <v>389</v>
      </c>
      <c r="E5242" t="s">
        <v>15</v>
      </c>
      <c r="F5242" t="s">
        <v>34</v>
      </c>
      <c r="G5242" t="s">
        <v>152</v>
      </c>
      <c r="H5242" s="1">
        <v>2021</v>
      </c>
      <c r="I5242" s="2">
        <v>850</v>
      </c>
      <c r="J5242" s="3">
        <v>1904</v>
      </c>
      <c r="K5242">
        <f>Table1[[#This Row],[Total Revenue + Open]]/Table1[[#This Row],[Qty]]</f>
        <v>2.2400000000000002</v>
      </c>
      <c r="L5242">
        <f>Table1[[#This Row],[Qty]]/Table1[[#This Row],[Total Revenue + Open]]</f>
        <v>0.44642857142857145</v>
      </c>
    </row>
    <row r="5243" spans="1:12">
      <c r="A5243" t="s">
        <v>10</v>
      </c>
      <c r="B5243" t="s">
        <v>351</v>
      </c>
      <c r="C5243" t="s">
        <v>351</v>
      </c>
      <c r="D5243" t="s">
        <v>389</v>
      </c>
      <c r="E5243" t="s">
        <v>15</v>
      </c>
      <c r="F5243" t="s">
        <v>34</v>
      </c>
      <c r="G5243" t="s">
        <v>152</v>
      </c>
      <c r="H5243" s="1">
        <v>2021</v>
      </c>
      <c r="I5243" s="2">
        <v>450</v>
      </c>
      <c r="J5243" s="3">
        <v>1008</v>
      </c>
      <c r="K5243">
        <f>Table1[[#This Row],[Total Revenue + Open]]/Table1[[#This Row],[Qty]]</f>
        <v>2.2400000000000002</v>
      </c>
      <c r="L5243">
        <f>Table1[[#This Row],[Qty]]/Table1[[#This Row],[Total Revenue + Open]]</f>
        <v>0.44642857142857145</v>
      </c>
    </row>
    <row r="5244" spans="1:12">
      <c r="A5244" t="s">
        <v>10</v>
      </c>
      <c r="B5244" t="s">
        <v>351</v>
      </c>
      <c r="C5244" t="s">
        <v>351</v>
      </c>
      <c r="D5244" t="s">
        <v>389</v>
      </c>
      <c r="E5244" t="s">
        <v>15</v>
      </c>
      <c r="F5244" t="s">
        <v>34</v>
      </c>
      <c r="G5244" t="s">
        <v>152</v>
      </c>
      <c r="H5244" s="1">
        <v>2021</v>
      </c>
      <c r="I5244" s="2">
        <v>475</v>
      </c>
      <c r="J5244" s="3">
        <v>1064</v>
      </c>
      <c r="K5244">
        <f>Table1[[#This Row],[Total Revenue + Open]]/Table1[[#This Row],[Qty]]</f>
        <v>2.2400000000000002</v>
      </c>
      <c r="L5244">
        <f>Table1[[#This Row],[Qty]]/Table1[[#This Row],[Total Revenue + Open]]</f>
        <v>0.44642857142857145</v>
      </c>
    </row>
    <row r="5245" spans="1:12">
      <c r="A5245" t="s">
        <v>10</v>
      </c>
      <c r="B5245" t="s">
        <v>351</v>
      </c>
      <c r="C5245" t="s">
        <v>351</v>
      </c>
      <c r="D5245" t="s">
        <v>389</v>
      </c>
      <c r="E5245" t="s">
        <v>15</v>
      </c>
      <c r="F5245" t="s">
        <v>34</v>
      </c>
      <c r="G5245" t="s">
        <v>152</v>
      </c>
      <c r="H5245" s="1">
        <v>2022</v>
      </c>
      <c r="I5245" s="2">
        <v>550</v>
      </c>
      <c r="J5245" s="3">
        <v>1232</v>
      </c>
      <c r="K5245">
        <f>Table1[[#This Row],[Total Revenue + Open]]/Table1[[#This Row],[Qty]]</f>
        <v>2.2400000000000002</v>
      </c>
      <c r="L5245">
        <f>Table1[[#This Row],[Qty]]/Table1[[#This Row],[Total Revenue + Open]]</f>
        <v>0.44642857142857145</v>
      </c>
    </row>
    <row r="5246" spans="1:12">
      <c r="A5246" t="s">
        <v>10</v>
      </c>
      <c r="B5246" t="s">
        <v>351</v>
      </c>
      <c r="C5246" t="s">
        <v>351</v>
      </c>
      <c r="D5246" t="s">
        <v>389</v>
      </c>
      <c r="E5246" t="s">
        <v>15</v>
      </c>
      <c r="F5246" t="s">
        <v>204</v>
      </c>
      <c r="G5246" t="s">
        <v>206</v>
      </c>
      <c r="H5246" s="1">
        <v>2021</v>
      </c>
      <c r="I5246" s="2">
        <v>2215</v>
      </c>
      <c r="J5246" s="3">
        <v>5984</v>
      </c>
      <c r="K5246">
        <f>Table1[[#This Row],[Total Revenue + Open]]/Table1[[#This Row],[Qty]]</f>
        <v>2.7015801354401807</v>
      </c>
      <c r="L5246">
        <f>Table1[[#This Row],[Qty]]/Table1[[#This Row],[Total Revenue + Open]]</f>
        <v>0.37015374331550804</v>
      </c>
    </row>
    <row r="5247" spans="1:12">
      <c r="A5247" t="s">
        <v>10</v>
      </c>
      <c r="B5247" t="s">
        <v>351</v>
      </c>
      <c r="C5247" t="s">
        <v>351</v>
      </c>
      <c r="D5247" t="s">
        <v>389</v>
      </c>
      <c r="E5247" t="s">
        <v>15</v>
      </c>
      <c r="F5247" t="s">
        <v>204</v>
      </c>
      <c r="G5247" t="s">
        <v>206</v>
      </c>
      <c r="H5247" s="1">
        <v>2022</v>
      </c>
      <c r="I5247" s="2">
        <v>2515</v>
      </c>
      <c r="J5247" s="3">
        <v>6800</v>
      </c>
      <c r="K5247">
        <f>Table1[[#This Row],[Total Revenue + Open]]/Table1[[#This Row],[Qty]]</f>
        <v>2.7037773359840953</v>
      </c>
      <c r="L5247">
        <f>Table1[[#This Row],[Qty]]/Table1[[#This Row],[Total Revenue + Open]]</f>
        <v>0.36985294117647061</v>
      </c>
    </row>
    <row r="5248" spans="1:12">
      <c r="A5248" t="s">
        <v>10</v>
      </c>
      <c r="B5248" t="s">
        <v>351</v>
      </c>
      <c r="C5248" t="s">
        <v>351</v>
      </c>
      <c r="D5248" t="s">
        <v>401</v>
      </c>
      <c r="E5248" t="s">
        <v>15</v>
      </c>
      <c r="F5248" t="s">
        <v>128</v>
      </c>
      <c r="G5248" t="s">
        <v>364</v>
      </c>
      <c r="H5248" s="1">
        <v>2022</v>
      </c>
      <c r="I5248" s="2">
        <v>500</v>
      </c>
      <c r="J5248" s="3">
        <v>1505</v>
      </c>
      <c r="K5248">
        <f>Table1[[#This Row],[Total Revenue + Open]]/Table1[[#This Row],[Qty]]</f>
        <v>3.01</v>
      </c>
      <c r="L5248">
        <f>Table1[[#This Row],[Qty]]/Table1[[#This Row],[Total Revenue + Open]]</f>
        <v>0.33222591362126247</v>
      </c>
    </row>
    <row r="5249" spans="1:12">
      <c r="A5249" t="s">
        <v>10</v>
      </c>
      <c r="B5249" t="s">
        <v>351</v>
      </c>
      <c r="C5249" t="s">
        <v>351</v>
      </c>
      <c r="D5249" t="s">
        <v>401</v>
      </c>
      <c r="E5249" t="s">
        <v>15</v>
      </c>
      <c r="F5249" t="s">
        <v>128</v>
      </c>
      <c r="G5249" t="s">
        <v>402</v>
      </c>
      <c r="H5249" s="1">
        <v>2018</v>
      </c>
      <c r="I5249" s="2">
        <v>4020</v>
      </c>
      <c r="J5249" s="3">
        <v>12040</v>
      </c>
      <c r="K5249">
        <f>Table1[[#This Row],[Total Revenue + Open]]/Table1[[#This Row],[Qty]]</f>
        <v>2.9950248756218905</v>
      </c>
      <c r="L5249">
        <f>Table1[[#This Row],[Qty]]/Table1[[#This Row],[Total Revenue + Open]]</f>
        <v>0.33388704318936879</v>
      </c>
    </row>
    <row r="5250" spans="1:12">
      <c r="A5250" t="s">
        <v>10</v>
      </c>
      <c r="B5250" t="s">
        <v>351</v>
      </c>
      <c r="C5250" t="s">
        <v>351</v>
      </c>
      <c r="D5250" t="s">
        <v>401</v>
      </c>
      <c r="E5250" t="s">
        <v>15</v>
      </c>
      <c r="F5250" t="s">
        <v>128</v>
      </c>
      <c r="G5250" t="s">
        <v>402</v>
      </c>
      <c r="H5250" s="1">
        <v>2019</v>
      </c>
      <c r="I5250" s="2">
        <v>1005</v>
      </c>
      <c r="J5250" s="3">
        <v>3010</v>
      </c>
      <c r="K5250">
        <f>Table1[[#This Row],[Total Revenue + Open]]/Table1[[#This Row],[Qty]]</f>
        <v>2.9950248756218905</v>
      </c>
      <c r="L5250">
        <f>Table1[[#This Row],[Qty]]/Table1[[#This Row],[Total Revenue + Open]]</f>
        <v>0.33388704318936879</v>
      </c>
    </row>
    <row r="5251" spans="1:12">
      <c r="A5251" t="s">
        <v>10</v>
      </c>
      <c r="B5251" t="s">
        <v>351</v>
      </c>
      <c r="C5251" t="s">
        <v>351</v>
      </c>
      <c r="D5251" t="s">
        <v>401</v>
      </c>
      <c r="E5251" t="s">
        <v>15</v>
      </c>
      <c r="F5251" t="s">
        <v>34</v>
      </c>
      <c r="G5251" t="s">
        <v>150</v>
      </c>
      <c r="H5251" s="1">
        <v>2020</v>
      </c>
      <c r="I5251" s="2">
        <v>1810</v>
      </c>
      <c r="J5251" s="3">
        <v>4032</v>
      </c>
      <c r="K5251">
        <f>Table1[[#This Row],[Total Revenue + Open]]/Table1[[#This Row],[Qty]]</f>
        <v>2.2276243093922652</v>
      </c>
      <c r="L5251">
        <f>Table1[[#This Row],[Qty]]/Table1[[#This Row],[Total Revenue + Open]]</f>
        <v>0.44890873015873017</v>
      </c>
    </row>
    <row r="5252" spans="1:12">
      <c r="A5252" t="s">
        <v>10</v>
      </c>
      <c r="B5252" t="s">
        <v>351</v>
      </c>
      <c r="C5252" t="s">
        <v>351</v>
      </c>
      <c r="D5252" t="s">
        <v>401</v>
      </c>
      <c r="E5252" t="s">
        <v>15</v>
      </c>
      <c r="F5252" t="s">
        <v>34</v>
      </c>
      <c r="G5252" t="s">
        <v>150</v>
      </c>
      <c r="H5252" s="1">
        <v>2020</v>
      </c>
      <c r="I5252" s="2">
        <v>2365</v>
      </c>
      <c r="J5252" s="3">
        <v>5264</v>
      </c>
      <c r="K5252">
        <f>Table1[[#This Row],[Total Revenue + Open]]/Table1[[#This Row],[Qty]]</f>
        <v>2.2257928118393235</v>
      </c>
      <c r="L5252">
        <f>Table1[[#This Row],[Qty]]/Table1[[#This Row],[Total Revenue + Open]]</f>
        <v>0.44927811550151975</v>
      </c>
    </row>
    <row r="5253" spans="1:12">
      <c r="A5253" t="s">
        <v>10</v>
      </c>
      <c r="B5253" t="s">
        <v>351</v>
      </c>
      <c r="C5253" t="s">
        <v>351</v>
      </c>
      <c r="D5253" t="s">
        <v>401</v>
      </c>
      <c r="E5253" t="s">
        <v>15</v>
      </c>
      <c r="F5253" t="s">
        <v>34</v>
      </c>
      <c r="G5253" t="s">
        <v>150</v>
      </c>
      <c r="H5253" s="1">
        <v>2020</v>
      </c>
      <c r="I5253" s="2">
        <v>2115</v>
      </c>
      <c r="J5253" s="3">
        <v>4704</v>
      </c>
      <c r="K5253">
        <f>Table1[[#This Row],[Total Revenue + Open]]/Table1[[#This Row],[Qty]]</f>
        <v>2.2241134751773051</v>
      </c>
      <c r="L5253">
        <f>Table1[[#This Row],[Qty]]/Table1[[#This Row],[Total Revenue + Open]]</f>
        <v>0.44961734693877553</v>
      </c>
    </row>
    <row r="5254" spans="1:12">
      <c r="A5254" t="s">
        <v>10</v>
      </c>
      <c r="B5254" t="s">
        <v>351</v>
      </c>
      <c r="C5254" t="s">
        <v>351</v>
      </c>
      <c r="D5254" t="s">
        <v>401</v>
      </c>
      <c r="E5254" t="s">
        <v>15</v>
      </c>
      <c r="F5254" t="s">
        <v>34</v>
      </c>
      <c r="G5254" t="s">
        <v>150</v>
      </c>
      <c r="H5254" s="1">
        <v>2021</v>
      </c>
      <c r="I5254" s="2">
        <v>1360</v>
      </c>
      <c r="J5254" s="3">
        <v>3024</v>
      </c>
      <c r="K5254">
        <f>Table1[[#This Row],[Total Revenue + Open]]/Table1[[#This Row],[Qty]]</f>
        <v>2.223529411764706</v>
      </c>
      <c r="L5254">
        <f>Table1[[#This Row],[Qty]]/Table1[[#This Row],[Total Revenue + Open]]</f>
        <v>0.44973544973544971</v>
      </c>
    </row>
    <row r="5255" spans="1:12">
      <c r="A5255" t="s">
        <v>10</v>
      </c>
      <c r="B5255" t="s">
        <v>351</v>
      </c>
      <c r="C5255" t="s">
        <v>351</v>
      </c>
      <c r="D5255" t="s">
        <v>401</v>
      </c>
      <c r="E5255" t="s">
        <v>15</v>
      </c>
      <c r="F5255" t="s">
        <v>34</v>
      </c>
      <c r="G5255" t="s">
        <v>150</v>
      </c>
      <c r="H5255" s="1">
        <v>2021</v>
      </c>
      <c r="I5255" s="2">
        <v>1005</v>
      </c>
      <c r="J5255" s="3">
        <v>2240</v>
      </c>
      <c r="K5255">
        <f>Table1[[#This Row],[Total Revenue + Open]]/Table1[[#This Row],[Qty]]</f>
        <v>2.2288557213930349</v>
      </c>
      <c r="L5255">
        <f>Table1[[#This Row],[Qty]]/Table1[[#This Row],[Total Revenue + Open]]</f>
        <v>0.4486607142857143</v>
      </c>
    </row>
    <row r="5256" spans="1:12">
      <c r="A5256" t="s">
        <v>10</v>
      </c>
      <c r="B5256" t="s">
        <v>351</v>
      </c>
      <c r="C5256" t="s">
        <v>351</v>
      </c>
      <c r="D5256" t="s">
        <v>401</v>
      </c>
      <c r="E5256" t="s">
        <v>15</v>
      </c>
      <c r="F5256" t="s">
        <v>34</v>
      </c>
      <c r="G5256" t="s">
        <v>150</v>
      </c>
      <c r="H5256" s="1">
        <v>2021</v>
      </c>
      <c r="I5256" s="2">
        <v>550</v>
      </c>
      <c r="J5256" s="3">
        <v>1232</v>
      </c>
      <c r="K5256">
        <f>Table1[[#This Row],[Total Revenue + Open]]/Table1[[#This Row],[Qty]]</f>
        <v>2.2400000000000002</v>
      </c>
      <c r="L5256">
        <f>Table1[[#This Row],[Qty]]/Table1[[#This Row],[Total Revenue + Open]]</f>
        <v>0.44642857142857145</v>
      </c>
    </row>
    <row r="5257" spans="1:12">
      <c r="A5257" t="s">
        <v>10</v>
      </c>
      <c r="B5257" t="s">
        <v>351</v>
      </c>
      <c r="C5257" t="s">
        <v>351</v>
      </c>
      <c r="D5257" t="s">
        <v>401</v>
      </c>
      <c r="E5257" t="s">
        <v>15</v>
      </c>
      <c r="F5257" t="s">
        <v>34</v>
      </c>
      <c r="G5257" t="s">
        <v>150</v>
      </c>
      <c r="H5257" s="1">
        <v>2021</v>
      </c>
      <c r="I5257" s="2">
        <v>2665</v>
      </c>
      <c r="J5257" s="3">
        <v>5936</v>
      </c>
      <c r="K5257">
        <f>Table1[[#This Row],[Total Revenue + Open]]/Table1[[#This Row],[Qty]]</f>
        <v>2.2273921200750468</v>
      </c>
      <c r="L5257">
        <f>Table1[[#This Row],[Qty]]/Table1[[#This Row],[Total Revenue + Open]]</f>
        <v>0.44895552560646901</v>
      </c>
    </row>
    <row r="5258" spans="1:12">
      <c r="A5258" t="s">
        <v>10</v>
      </c>
      <c r="B5258" t="s">
        <v>351</v>
      </c>
      <c r="C5258" t="s">
        <v>351</v>
      </c>
      <c r="D5258" t="s">
        <v>401</v>
      </c>
      <c r="E5258" t="s">
        <v>15</v>
      </c>
      <c r="F5258" t="s">
        <v>34</v>
      </c>
      <c r="G5258" t="s">
        <v>150</v>
      </c>
      <c r="H5258" s="1">
        <v>2021</v>
      </c>
      <c r="I5258" s="2">
        <v>2065</v>
      </c>
      <c r="J5258" s="3">
        <v>4592</v>
      </c>
      <c r="K5258">
        <f>Table1[[#This Row],[Total Revenue + Open]]/Table1[[#This Row],[Qty]]</f>
        <v>2.2237288135593221</v>
      </c>
      <c r="L5258">
        <f>Table1[[#This Row],[Qty]]/Table1[[#This Row],[Total Revenue + Open]]</f>
        <v>0.44969512195121952</v>
      </c>
    </row>
    <row r="5259" spans="1:12">
      <c r="A5259" t="s">
        <v>10</v>
      </c>
      <c r="B5259" t="s">
        <v>351</v>
      </c>
      <c r="C5259" t="s">
        <v>351</v>
      </c>
      <c r="D5259" t="s">
        <v>401</v>
      </c>
      <c r="E5259" t="s">
        <v>15</v>
      </c>
      <c r="F5259" t="s">
        <v>34</v>
      </c>
      <c r="G5259" t="s">
        <v>150</v>
      </c>
      <c r="H5259" s="1">
        <v>2021</v>
      </c>
      <c r="I5259" s="2">
        <v>3370</v>
      </c>
      <c r="J5259" s="3">
        <v>7504</v>
      </c>
      <c r="K5259">
        <f>Table1[[#This Row],[Total Revenue + Open]]/Table1[[#This Row],[Qty]]</f>
        <v>2.2267062314540058</v>
      </c>
      <c r="L5259">
        <f>Table1[[#This Row],[Qty]]/Table1[[#This Row],[Total Revenue + Open]]</f>
        <v>0.44909381663113007</v>
      </c>
    </row>
    <row r="5260" spans="1:12">
      <c r="A5260" t="s">
        <v>10</v>
      </c>
      <c r="B5260" t="s">
        <v>351</v>
      </c>
      <c r="C5260" t="s">
        <v>351</v>
      </c>
      <c r="D5260" t="s">
        <v>401</v>
      </c>
      <c r="E5260" t="s">
        <v>15</v>
      </c>
      <c r="F5260" t="s">
        <v>34</v>
      </c>
      <c r="G5260" t="s">
        <v>150</v>
      </c>
      <c r="H5260" s="1">
        <v>2021</v>
      </c>
      <c r="I5260" s="2">
        <v>2265</v>
      </c>
      <c r="J5260" s="3">
        <v>5040</v>
      </c>
      <c r="K5260">
        <f>Table1[[#This Row],[Total Revenue + Open]]/Table1[[#This Row],[Qty]]</f>
        <v>2.2251655629139071</v>
      </c>
      <c r="L5260">
        <f>Table1[[#This Row],[Qty]]/Table1[[#This Row],[Total Revenue + Open]]</f>
        <v>0.44940476190476192</v>
      </c>
    </row>
    <row r="5261" spans="1:12">
      <c r="A5261" t="s">
        <v>10</v>
      </c>
      <c r="B5261" t="s">
        <v>351</v>
      </c>
      <c r="C5261" t="s">
        <v>351</v>
      </c>
      <c r="D5261" t="s">
        <v>401</v>
      </c>
      <c r="E5261" t="s">
        <v>15</v>
      </c>
      <c r="F5261" t="s">
        <v>34</v>
      </c>
      <c r="G5261" t="s">
        <v>150</v>
      </c>
      <c r="H5261" s="1">
        <v>2021</v>
      </c>
      <c r="I5261" s="2">
        <v>800</v>
      </c>
      <c r="J5261" s="3">
        <v>1792</v>
      </c>
      <c r="K5261">
        <f>Table1[[#This Row],[Total Revenue + Open]]/Table1[[#This Row],[Qty]]</f>
        <v>2.2400000000000002</v>
      </c>
      <c r="L5261">
        <f>Table1[[#This Row],[Qty]]/Table1[[#This Row],[Total Revenue + Open]]</f>
        <v>0.44642857142857145</v>
      </c>
    </row>
    <row r="5262" spans="1:12">
      <c r="A5262" t="s">
        <v>10</v>
      </c>
      <c r="B5262" t="s">
        <v>351</v>
      </c>
      <c r="C5262" t="s">
        <v>351</v>
      </c>
      <c r="D5262" t="s">
        <v>401</v>
      </c>
      <c r="E5262" t="s">
        <v>15</v>
      </c>
      <c r="F5262" t="s">
        <v>34</v>
      </c>
      <c r="G5262" t="s">
        <v>150</v>
      </c>
      <c r="H5262" s="1">
        <v>2021</v>
      </c>
      <c r="I5262" s="2">
        <v>1560</v>
      </c>
      <c r="J5262" s="3">
        <v>3472</v>
      </c>
      <c r="K5262">
        <f>Table1[[#This Row],[Total Revenue + Open]]/Table1[[#This Row],[Qty]]</f>
        <v>2.2256410256410257</v>
      </c>
      <c r="L5262">
        <f>Table1[[#This Row],[Qty]]/Table1[[#This Row],[Total Revenue + Open]]</f>
        <v>0.44930875576036866</v>
      </c>
    </row>
    <row r="5263" spans="1:12">
      <c r="A5263" t="s">
        <v>10</v>
      </c>
      <c r="B5263" t="s">
        <v>351</v>
      </c>
      <c r="C5263" t="s">
        <v>351</v>
      </c>
      <c r="D5263" t="s">
        <v>401</v>
      </c>
      <c r="E5263" t="s">
        <v>15</v>
      </c>
      <c r="F5263" t="s">
        <v>34</v>
      </c>
      <c r="G5263" t="s">
        <v>150</v>
      </c>
      <c r="H5263" s="1">
        <v>2022</v>
      </c>
      <c r="I5263" s="2">
        <v>2915</v>
      </c>
      <c r="J5263" s="3">
        <v>6496</v>
      </c>
      <c r="K5263">
        <f>Table1[[#This Row],[Total Revenue + Open]]/Table1[[#This Row],[Qty]]</f>
        <v>2.2284734133790738</v>
      </c>
      <c r="L5263">
        <f>Table1[[#This Row],[Qty]]/Table1[[#This Row],[Total Revenue + Open]]</f>
        <v>0.44873768472906406</v>
      </c>
    </row>
    <row r="5264" spans="1:12">
      <c r="A5264" t="s">
        <v>10</v>
      </c>
      <c r="B5264" t="s">
        <v>351</v>
      </c>
      <c r="C5264" t="s">
        <v>351</v>
      </c>
      <c r="D5264" t="s">
        <v>401</v>
      </c>
      <c r="E5264" t="s">
        <v>15</v>
      </c>
      <c r="F5264" t="s">
        <v>34</v>
      </c>
      <c r="G5264" t="s">
        <v>150</v>
      </c>
      <c r="H5264" s="1">
        <v>2022</v>
      </c>
      <c r="I5264" s="2">
        <v>2010</v>
      </c>
      <c r="J5264" s="3">
        <v>4480</v>
      </c>
      <c r="K5264">
        <f>Table1[[#This Row],[Total Revenue + Open]]/Table1[[#This Row],[Qty]]</f>
        <v>2.2288557213930349</v>
      </c>
      <c r="L5264">
        <f>Table1[[#This Row],[Qty]]/Table1[[#This Row],[Total Revenue + Open]]</f>
        <v>0.4486607142857143</v>
      </c>
    </row>
    <row r="5265" spans="1:12">
      <c r="A5265" t="s">
        <v>10</v>
      </c>
      <c r="B5265" t="s">
        <v>351</v>
      </c>
      <c r="C5265" t="s">
        <v>351</v>
      </c>
      <c r="D5265" t="s">
        <v>401</v>
      </c>
      <c r="E5265" t="s">
        <v>15</v>
      </c>
      <c r="F5265" t="s">
        <v>34</v>
      </c>
      <c r="G5265" t="s">
        <v>150</v>
      </c>
      <c r="H5265" s="1">
        <v>2022</v>
      </c>
      <c r="I5265" s="2">
        <v>550</v>
      </c>
      <c r="J5265" s="3">
        <v>1232</v>
      </c>
      <c r="K5265">
        <f>Table1[[#This Row],[Total Revenue + Open]]/Table1[[#This Row],[Qty]]</f>
        <v>2.2400000000000002</v>
      </c>
      <c r="L5265">
        <f>Table1[[#This Row],[Qty]]/Table1[[#This Row],[Total Revenue + Open]]</f>
        <v>0.44642857142857145</v>
      </c>
    </row>
    <row r="5266" spans="1:12">
      <c r="A5266" t="s">
        <v>10</v>
      </c>
      <c r="B5266" t="s">
        <v>351</v>
      </c>
      <c r="C5266" t="s">
        <v>351</v>
      </c>
      <c r="D5266" t="s">
        <v>401</v>
      </c>
      <c r="E5266" t="s">
        <v>15</v>
      </c>
      <c r="F5266" t="s">
        <v>34</v>
      </c>
      <c r="G5266" t="s">
        <v>150</v>
      </c>
      <c r="H5266" s="1">
        <v>2022</v>
      </c>
      <c r="I5266" s="2">
        <v>1560</v>
      </c>
      <c r="J5266" s="3">
        <v>3472</v>
      </c>
      <c r="K5266">
        <f>Table1[[#This Row],[Total Revenue + Open]]/Table1[[#This Row],[Qty]]</f>
        <v>2.2256410256410257</v>
      </c>
      <c r="L5266">
        <f>Table1[[#This Row],[Qty]]/Table1[[#This Row],[Total Revenue + Open]]</f>
        <v>0.44930875576036866</v>
      </c>
    </row>
    <row r="5267" spans="1:12">
      <c r="A5267" t="s">
        <v>10</v>
      </c>
      <c r="B5267" t="s">
        <v>351</v>
      </c>
      <c r="C5267" t="s">
        <v>351</v>
      </c>
      <c r="D5267" t="s">
        <v>401</v>
      </c>
      <c r="E5267" t="s">
        <v>15</v>
      </c>
      <c r="F5267" t="s">
        <v>34</v>
      </c>
      <c r="G5267" t="s">
        <v>152</v>
      </c>
      <c r="H5267" s="1">
        <v>2020</v>
      </c>
      <c r="I5267" s="2">
        <v>750</v>
      </c>
      <c r="J5267" s="3">
        <v>1680</v>
      </c>
      <c r="K5267">
        <f>Table1[[#This Row],[Total Revenue + Open]]/Table1[[#This Row],[Qty]]</f>
        <v>2.2400000000000002</v>
      </c>
      <c r="L5267">
        <f>Table1[[#This Row],[Qty]]/Table1[[#This Row],[Total Revenue + Open]]</f>
        <v>0.44642857142857145</v>
      </c>
    </row>
    <row r="5268" spans="1:12">
      <c r="A5268" t="s">
        <v>10</v>
      </c>
      <c r="B5268" t="s">
        <v>351</v>
      </c>
      <c r="C5268" t="s">
        <v>351</v>
      </c>
      <c r="D5268" t="s">
        <v>401</v>
      </c>
      <c r="E5268" t="s">
        <v>15</v>
      </c>
      <c r="F5268" t="s">
        <v>34</v>
      </c>
      <c r="G5268" t="s">
        <v>152</v>
      </c>
      <c r="H5268" s="1">
        <v>2020</v>
      </c>
      <c r="I5268" s="2">
        <v>400</v>
      </c>
      <c r="J5268" s="3">
        <v>896</v>
      </c>
      <c r="K5268">
        <f>Table1[[#This Row],[Total Revenue + Open]]/Table1[[#This Row],[Qty]]</f>
        <v>2.2400000000000002</v>
      </c>
      <c r="L5268">
        <f>Table1[[#This Row],[Qty]]/Table1[[#This Row],[Total Revenue + Open]]</f>
        <v>0.44642857142857145</v>
      </c>
    </row>
    <row r="5269" spans="1:12">
      <c r="A5269" t="s">
        <v>10</v>
      </c>
      <c r="B5269" t="s">
        <v>351</v>
      </c>
      <c r="C5269" t="s">
        <v>351</v>
      </c>
      <c r="D5269" t="s">
        <v>401</v>
      </c>
      <c r="E5269" t="s">
        <v>15</v>
      </c>
      <c r="F5269" t="s">
        <v>34</v>
      </c>
      <c r="G5269" t="s">
        <v>152</v>
      </c>
      <c r="H5269" s="1">
        <v>2020</v>
      </c>
      <c r="I5269" s="2">
        <v>450</v>
      </c>
      <c r="J5269" s="3">
        <v>1008</v>
      </c>
      <c r="K5269">
        <f>Table1[[#This Row],[Total Revenue + Open]]/Table1[[#This Row],[Qty]]</f>
        <v>2.2400000000000002</v>
      </c>
      <c r="L5269">
        <f>Table1[[#This Row],[Qty]]/Table1[[#This Row],[Total Revenue + Open]]</f>
        <v>0.44642857142857145</v>
      </c>
    </row>
    <row r="5270" spans="1:12">
      <c r="A5270" t="s">
        <v>10</v>
      </c>
      <c r="B5270" t="s">
        <v>351</v>
      </c>
      <c r="C5270" t="s">
        <v>351</v>
      </c>
      <c r="D5270" t="s">
        <v>401</v>
      </c>
      <c r="E5270" t="s">
        <v>15</v>
      </c>
      <c r="F5270" t="s">
        <v>34</v>
      </c>
      <c r="G5270" t="s">
        <v>152</v>
      </c>
      <c r="H5270" s="1">
        <v>2021</v>
      </c>
      <c r="I5270" s="2">
        <v>500</v>
      </c>
      <c r="J5270" s="3">
        <v>1120</v>
      </c>
      <c r="K5270">
        <f>Table1[[#This Row],[Total Revenue + Open]]/Table1[[#This Row],[Qty]]</f>
        <v>2.2400000000000002</v>
      </c>
      <c r="L5270">
        <f>Table1[[#This Row],[Qty]]/Table1[[#This Row],[Total Revenue + Open]]</f>
        <v>0.44642857142857145</v>
      </c>
    </row>
    <row r="5271" spans="1:12">
      <c r="A5271" t="s">
        <v>10</v>
      </c>
      <c r="B5271" t="s">
        <v>351</v>
      </c>
      <c r="C5271" t="s">
        <v>351</v>
      </c>
      <c r="D5271" t="s">
        <v>401</v>
      </c>
      <c r="E5271" t="s">
        <v>15</v>
      </c>
      <c r="F5271" t="s">
        <v>34</v>
      </c>
      <c r="G5271" t="s">
        <v>152</v>
      </c>
      <c r="H5271" s="1">
        <v>2021</v>
      </c>
      <c r="I5271" s="2">
        <v>550</v>
      </c>
      <c r="J5271" s="3">
        <v>1232</v>
      </c>
      <c r="K5271">
        <f>Table1[[#This Row],[Total Revenue + Open]]/Table1[[#This Row],[Qty]]</f>
        <v>2.2400000000000002</v>
      </c>
      <c r="L5271">
        <f>Table1[[#This Row],[Qty]]/Table1[[#This Row],[Total Revenue + Open]]</f>
        <v>0.44642857142857145</v>
      </c>
    </row>
    <row r="5272" spans="1:12">
      <c r="A5272" t="s">
        <v>10</v>
      </c>
      <c r="B5272" t="s">
        <v>351</v>
      </c>
      <c r="C5272" t="s">
        <v>351</v>
      </c>
      <c r="D5272" t="s">
        <v>401</v>
      </c>
      <c r="E5272" t="s">
        <v>15</v>
      </c>
      <c r="F5272" t="s">
        <v>34</v>
      </c>
      <c r="G5272" t="s">
        <v>152</v>
      </c>
      <c r="H5272" s="1">
        <v>2021</v>
      </c>
      <c r="I5272" s="2">
        <v>500</v>
      </c>
      <c r="J5272" s="3">
        <v>1120</v>
      </c>
      <c r="K5272">
        <f>Table1[[#This Row],[Total Revenue + Open]]/Table1[[#This Row],[Qty]]</f>
        <v>2.2400000000000002</v>
      </c>
      <c r="L5272">
        <f>Table1[[#This Row],[Qty]]/Table1[[#This Row],[Total Revenue + Open]]</f>
        <v>0.44642857142857145</v>
      </c>
    </row>
    <row r="5273" spans="1:12">
      <c r="A5273" t="s">
        <v>10</v>
      </c>
      <c r="B5273" t="s">
        <v>351</v>
      </c>
      <c r="C5273" t="s">
        <v>351</v>
      </c>
      <c r="D5273" t="s">
        <v>401</v>
      </c>
      <c r="E5273" t="s">
        <v>15</v>
      </c>
      <c r="F5273" t="s">
        <v>34</v>
      </c>
      <c r="G5273" t="s">
        <v>152</v>
      </c>
      <c r="H5273" s="1">
        <v>2021</v>
      </c>
      <c r="I5273" s="2">
        <v>600</v>
      </c>
      <c r="J5273" s="3">
        <v>1344</v>
      </c>
      <c r="K5273">
        <f>Table1[[#This Row],[Total Revenue + Open]]/Table1[[#This Row],[Qty]]</f>
        <v>2.2400000000000002</v>
      </c>
      <c r="L5273">
        <f>Table1[[#This Row],[Qty]]/Table1[[#This Row],[Total Revenue + Open]]</f>
        <v>0.44642857142857145</v>
      </c>
    </row>
    <row r="5274" spans="1:12">
      <c r="A5274" t="s">
        <v>10</v>
      </c>
      <c r="B5274" t="s">
        <v>351</v>
      </c>
      <c r="C5274" t="s">
        <v>351</v>
      </c>
      <c r="D5274" t="s">
        <v>401</v>
      </c>
      <c r="E5274" t="s">
        <v>15</v>
      </c>
      <c r="F5274" t="s">
        <v>34</v>
      </c>
      <c r="G5274" t="s">
        <v>152</v>
      </c>
      <c r="H5274" s="1">
        <v>2021</v>
      </c>
      <c r="I5274" s="2">
        <v>500</v>
      </c>
      <c r="J5274" s="3">
        <v>1120</v>
      </c>
      <c r="K5274">
        <f>Table1[[#This Row],[Total Revenue + Open]]/Table1[[#This Row],[Qty]]</f>
        <v>2.2400000000000002</v>
      </c>
      <c r="L5274">
        <f>Table1[[#This Row],[Qty]]/Table1[[#This Row],[Total Revenue + Open]]</f>
        <v>0.44642857142857145</v>
      </c>
    </row>
    <row r="5275" spans="1:12">
      <c r="A5275" t="s">
        <v>10</v>
      </c>
      <c r="B5275" t="s">
        <v>351</v>
      </c>
      <c r="C5275" t="s">
        <v>351</v>
      </c>
      <c r="D5275" t="s">
        <v>401</v>
      </c>
      <c r="E5275" t="s">
        <v>15</v>
      </c>
      <c r="F5275" t="s">
        <v>34</v>
      </c>
      <c r="G5275" t="s">
        <v>152</v>
      </c>
      <c r="H5275" s="1">
        <v>2019</v>
      </c>
      <c r="I5275" s="2">
        <v>3015</v>
      </c>
      <c r="J5275" s="3">
        <v>6690</v>
      </c>
      <c r="K5275">
        <f>Table1[[#This Row],[Total Revenue + Open]]/Table1[[#This Row],[Qty]]</f>
        <v>2.2189054726368158</v>
      </c>
      <c r="L5275">
        <f>Table1[[#This Row],[Qty]]/Table1[[#This Row],[Total Revenue + Open]]</f>
        <v>0.45067264573991034</v>
      </c>
    </row>
    <row r="5276" spans="1:12">
      <c r="A5276" t="s">
        <v>10</v>
      </c>
      <c r="B5276" t="s">
        <v>351</v>
      </c>
      <c r="C5276" t="s">
        <v>351</v>
      </c>
      <c r="D5276" t="s">
        <v>401</v>
      </c>
      <c r="E5276" t="s">
        <v>15</v>
      </c>
      <c r="F5276" t="s">
        <v>34</v>
      </c>
      <c r="G5276" t="s">
        <v>152</v>
      </c>
      <c r="H5276" s="1">
        <v>2020</v>
      </c>
      <c r="I5276" s="2">
        <v>1810</v>
      </c>
      <c r="J5276" s="3">
        <v>4032</v>
      </c>
      <c r="K5276">
        <f>Table1[[#This Row],[Total Revenue + Open]]/Table1[[#This Row],[Qty]]</f>
        <v>2.2276243093922652</v>
      </c>
      <c r="L5276">
        <f>Table1[[#This Row],[Qty]]/Table1[[#This Row],[Total Revenue + Open]]</f>
        <v>0.44890873015873017</v>
      </c>
    </row>
    <row r="5277" spans="1:12">
      <c r="A5277" t="s">
        <v>10</v>
      </c>
      <c r="B5277" t="s">
        <v>351</v>
      </c>
      <c r="C5277" t="s">
        <v>351</v>
      </c>
      <c r="D5277" t="s">
        <v>401</v>
      </c>
      <c r="E5277" t="s">
        <v>15</v>
      </c>
      <c r="F5277" t="s">
        <v>34</v>
      </c>
      <c r="G5277" t="s">
        <v>152</v>
      </c>
      <c r="H5277" s="1">
        <v>2020</v>
      </c>
      <c r="I5277" s="2">
        <v>2365</v>
      </c>
      <c r="J5277" s="3">
        <v>5264</v>
      </c>
      <c r="K5277">
        <f>Table1[[#This Row],[Total Revenue + Open]]/Table1[[#This Row],[Qty]]</f>
        <v>2.2257928118393235</v>
      </c>
      <c r="L5277">
        <f>Table1[[#This Row],[Qty]]/Table1[[#This Row],[Total Revenue + Open]]</f>
        <v>0.44927811550151975</v>
      </c>
    </row>
    <row r="5278" spans="1:12">
      <c r="A5278" t="s">
        <v>10</v>
      </c>
      <c r="B5278" t="s">
        <v>351</v>
      </c>
      <c r="C5278" t="s">
        <v>351</v>
      </c>
      <c r="D5278" t="s">
        <v>401</v>
      </c>
      <c r="E5278" t="s">
        <v>15</v>
      </c>
      <c r="F5278" t="s">
        <v>34</v>
      </c>
      <c r="G5278" t="s">
        <v>152</v>
      </c>
      <c r="H5278" s="1">
        <v>2020</v>
      </c>
      <c r="I5278" s="2">
        <v>2115</v>
      </c>
      <c r="J5278" s="3">
        <v>4704</v>
      </c>
      <c r="K5278">
        <f>Table1[[#This Row],[Total Revenue + Open]]/Table1[[#This Row],[Qty]]</f>
        <v>2.2241134751773051</v>
      </c>
      <c r="L5278">
        <f>Table1[[#This Row],[Qty]]/Table1[[#This Row],[Total Revenue + Open]]</f>
        <v>0.44961734693877553</v>
      </c>
    </row>
    <row r="5279" spans="1:12">
      <c r="A5279" t="s">
        <v>10</v>
      </c>
      <c r="B5279" t="s">
        <v>351</v>
      </c>
      <c r="C5279" t="s">
        <v>351</v>
      </c>
      <c r="D5279" t="s">
        <v>401</v>
      </c>
      <c r="E5279" t="s">
        <v>15</v>
      </c>
      <c r="F5279" t="s">
        <v>34</v>
      </c>
      <c r="G5279" t="s">
        <v>152</v>
      </c>
      <c r="H5279" s="1">
        <v>2021</v>
      </c>
      <c r="I5279" s="2">
        <v>1360</v>
      </c>
      <c r="J5279" s="3">
        <v>3024</v>
      </c>
      <c r="K5279">
        <f>Table1[[#This Row],[Total Revenue + Open]]/Table1[[#This Row],[Qty]]</f>
        <v>2.223529411764706</v>
      </c>
      <c r="L5279">
        <f>Table1[[#This Row],[Qty]]/Table1[[#This Row],[Total Revenue + Open]]</f>
        <v>0.44973544973544971</v>
      </c>
    </row>
    <row r="5280" spans="1:12">
      <c r="A5280" t="s">
        <v>10</v>
      </c>
      <c r="B5280" t="s">
        <v>351</v>
      </c>
      <c r="C5280" t="s">
        <v>351</v>
      </c>
      <c r="D5280" t="s">
        <v>401</v>
      </c>
      <c r="E5280" t="s">
        <v>15</v>
      </c>
      <c r="F5280" t="s">
        <v>34</v>
      </c>
      <c r="G5280" t="s">
        <v>152</v>
      </c>
      <c r="H5280" s="1">
        <v>2021</v>
      </c>
      <c r="I5280" s="2">
        <v>1005</v>
      </c>
      <c r="J5280" s="3">
        <v>2240</v>
      </c>
      <c r="K5280">
        <f>Table1[[#This Row],[Total Revenue + Open]]/Table1[[#This Row],[Qty]]</f>
        <v>2.2288557213930349</v>
      </c>
      <c r="L5280">
        <f>Table1[[#This Row],[Qty]]/Table1[[#This Row],[Total Revenue + Open]]</f>
        <v>0.4486607142857143</v>
      </c>
    </row>
    <row r="5281" spans="1:12">
      <c r="A5281" t="s">
        <v>10</v>
      </c>
      <c r="B5281" t="s">
        <v>351</v>
      </c>
      <c r="C5281" t="s">
        <v>351</v>
      </c>
      <c r="D5281" t="s">
        <v>401</v>
      </c>
      <c r="E5281" t="s">
        <v>15</v>
      </c>
      <c r="F5281" t="s">
        <v>34</v>
      </c>
      <c r="G5281" t="s">
        <v>152</v>
      </c>
      <c r="H5281" s="1">
        <v>2021</v>
      </c>
      <c r="I5281" s="2">
        <v>550</v>
      </c>
      <c r="J5281" s="3">
        <v>1232</v>
      </c>
      <c r="K5281">
        <f>Table1[[#This Row],[Total Revenue + Open]]/Table1[[#This Row],[Qty]]</f>
        <v>2.2400000000000002</v>
      </c>
      <c r="L5281">
        <f>Table1[[#This Row],[Qty]]/Table1[[#This Row],[Total Revenue + Open]]</f>
        <v>0.44642857142857145</v>
      </c>
    </row>
    <row r="5282" spans="1:12">
      <c r="A5282" t="s">
        <v>10</v>
      </c>
      <c r="B5282" t="s">
        <v>351</v>
      </c>
      <c r="C5282" t="s">
        <v>351</v>
      </c>
      <c r="D5282" t="s">
        <v>401</v>
      </c>
      <c r="E5282" t="s">
        <v>15</v>
      </c>
      <c r="F5282" t="s">
        <v>34</v>
      </c>
      <c r="G5282" t="s">
        <v>152</v>
      </c>
      <c r="H5282" s="1">
        <v>2021</v>
      </c>
      <c r="I5282" s="2">
        <v>2665</v>
      </c>
      <c r="J5282" s="3">
        <v>5936</v>
      </c>
      <c r="K5282">
        <f>Table1[[#This Row],[Total Revenue + Open]]/Table1[[#This Row],[Qty]]</f>
        <v>2.2273921200750468</v>
      </c>
      <c r="L5282">
        <f>Table1[[#This Row],[Qty]]/Table1[[#This Row],[Total Revenue + Open]]</f>
        <v>0.44895552560646901</v>
      </c>
    </row>
    <row r="5283" spans="1:12">
      <c r="A5283" t="s">
        <v>10</v>
      </c>
      <c r="B5283" t="s">
        <v>351</v>
      </c>
      <c r="C5283" t="s">
        <v>351</v>
      </c>
      <c r="D5283" t="s">
        <v>401</v>
      </c>
      <c r="E5283" t="s">
        <v>15</v>
      </c>
      <c r="F5283" t="s">
        <v>34</v>
      </c>
      <c r="G5283" t="s">
        <v>152</v>
      </c>
      <c r="H5283" s="1">
        <v>2021</v>
      </c>
      <c r="I5283" s="2">
        <v>2065</v>
      </c>
      <c r="J5283" s="3">
        <v>4592</v>
      </c>
      <c r="K5283">
        <f>Table1[[#This Row],[Total Revenue + Open]]/Table1[[#This Row],[Qty]]</f>
        <v>2.2237288135593221</v>
      </c>
      <c r="L5283">
        <f>Table1[[#This Row],[Qty]]/Table1[[#This Row],[Total Revenue + Open]]</f>
        <v>0.44969512195121952</v>
      </c>
    </row>
    <row r="5284" spans="1:12">
      <c r="A5284" t="s">
        <v>10</v>
      </c>
      <c r="B5284" t="s">
        <v>351</v>
      </c>
      <c r="C5284" t="s">
        <v>351</v>
      </c>
      <c r="D5284" t="s">
        <v>401</v>
      </c>
      <c r="E5284" t="s">
        <v>15</v>
      </c>
      <c r="F5284" t="s">
        <v>34</v>
      </c>
      <c r="G5284" t="s">
        <v>152</v>
      </c>
      <c r="H5284" s="1">
        <v>2021</v>
      </c>
      <c r="I5284" s="2">
        <v>3370</v>
      </c>
      <c r="J5284" s="3">
        <v>7504</v>
      </c>
      <c r="K5284">
        <f>Table1[[#This Row],[Total Revenue + Open]]/Table1[[#This Row],[Qty]]</f>
        <v>2.2267062314540058</v>
      </c>
      <c r="L5284">
        <f>Table1[[#This Row],[Qty]]/Table1[[#This Row],[Total Revenue + Open]]</f>
        <v>0.44909381663113007</v>
      </c>
    </row>
    <row r="5285" spans="1:12">
      <c r="A5285" t="s">
        <v>10</v>
      </c>
      <c r="B5285" t="s">
        <v>351</v>
      </c>
      <c r="C5285" t="s">
        <v>351</v>
      </c>
      <c r="D5285" t="s">
        <v>401</v>
      </c>
      <c r="E5285" t="s">
        <v>15</v>
      </c>
      <c r="F5285" t="s">
        <v>34</v>
      </c>
      <c r="G5285" t="s">
        <v>152</v>
      </c>
      <c r="H5285" s="1">
        <v>2021</v>
      </c>
      <c r="I5285" s="2">
        <v>2265</v>
      </c>
      <c r="J5285" s="3">
        <v>5040</v>
      </c>
      <c r="K5285">
        <f>Table1[[#This Row],[Total Revenue + Open]]/Table1[[#This Row],[Qty]]</f>
        <v>2.2251655629139071</v>
      </c>
      <c r="L5285">
        <f>Table1[[#This Row],[Qty]]/Table1[[#This Row],[Total Revenue + Open]]</f>
        <v>0.44940476190476192</v>
      </c>
    </row>
    <row r="5286" spans="1:12">
      <c r="A5286" t="s">
        <v>10</v>
      </c>
      <c r="B5286" t="s">
        <v>351</v>
      </c>
      <c r="C5286" t="s">
        <v>351</v>
      </c>
      <c r="D5286" t="s">
        <v>401</v>
      </c>
      <c r="E5286" t="s">
        <v>15</v>
      </c>
      <c r="F5286" t="s">
        <v>34</v>
      </c>
      <c r="G5286" t="s">
        <v>152</v>
      </c>
      <c r="H5286" s="1">
        <v>2021</v>
      </c>
      <c r="I5286" s="2">
        <v>800</v>
      </c>
      <c r="J5286" s="3">
        <v>1792</v>
      </c>
      <c r="K5286">
        <f>Table1[[#This Row],[Total Revenue + Open]]/Table1[[#This Row],[Qty]]</f>
        <v>2.2400000000000002</v>
      </c>
      <c r="L5286">
        <f>Table1[[#This Row],[Qty]]/Table1[[#This Row],[Total Revenue + Open]]</f>
        <v>0.44642857142857145</v>
      </c>
    </row>
    <row r="5287" spans="1:12">
      <c r="A5287" t="s">
        <v>10</v>
      </c>
      <c r="B5287" t="s">
        <v>351</v>
      </c>
      <c r="C5287" t="s">
        <v>351</v>
      </c>
      <c r="D5287" t="s">
        <v>401</v>
      </c>
      <c r="E5287" t="s">
        <v>15</v>
      </c>
      <c r="F5287" t="s">
        <v>34</v>
      </c>
      <c r="G5287" t="s">
        <v>152</v>
      </c>
      <c r="H5287" s="1">
        <v>2021</v>
      </c>
      <c r="I5287" s="2">
        <v>1560</v>
      </c>
      <c r="J5287" s="3">
        <v>3472</v>
      </c>
      <c r="K5287">
        <f>Table1[[#This Row],[Total Revenue + Open]]/Table1[[#This Row],[Qty]]</f>
        <v>2.2256410256410257</v>
      </c>
      <c r="L5287">
        <f>Table1[[#This Row],[Qty]]/Table1[[#This Row],[Total Revenue + Open]]</f>
        <v>0.44930875576036866</v>
      </c>
    </row>
    <row r="5288" spans="1:12">
      <c r="A5288" t="s">
        <v>10</v>
      </c>
      <c r="B5288" t="s">
        <v>351</v>
      </c>
      <c r="C5288" t="s">
        <v>351</v>
      </c>
      <c r="D5288" t="s">
        <v>401</v>
      </c>
      <c r="E5288" t="s">
        <v>15</v>
      </c>
      <c r="F5288" t="s">
        <v>34</v>
      </c>
      <c r="G5288" t="s">
        <v>152</v>
      </c>
      <c r="H5288" s="1">
        <v>2022</v>
      </c>
      <c r="I5288" s="2">
        <v>2915</v>
      </c>
      <c r="J5288" s="3">
        <v>6496</v>
      </c>
      <c r="K5288">
        <f>Table1[[#This Row],[Total Revenue + Open]]/Table1[[#This Row],[Qty]]</f>
        <v>2.2284734133790738</v>
      </c>
      <c r="L5288">
        <f>Table1[[#This Row],[Qty]]/Table1[[#This Row],[Total Revenue + Open]]</f>
        <v>0.44873768472906406</v>
      </c>
    </row>
    <row r="5289" spans="1:12">
      <c r="A5289" t="s">
        <v>10</v>
      </c>
      <c r="B5289" t="s">
        <v>351</v>
      </c>
      <c r="C5289" t="s">
        <v>351</v>
      </c>
      <c r="D5289" t="s">
        <v>401</v>
      </c>
      <c r="E5289" t="s">
        <v>15</v>
      </c>
      <c r="F5289" t="s">
        <v>34</v>
      </c>
      <c r="G5289" t="s">
        <v>152</v>
      </c>
      <c r="H5289" s="1">
        <v>2022</v>
      </c>
      <c r="I5289" s="2">
        <v>2010</v>
      </c>
      <c r="J5289" s="3">
        <v>4480</v>
      </c>
      <c r="K5289">
        <f>Table1[[#This Row],[Total Revenue + Open]]/Table1[[#This Row],[Qty]]</f>
        <v>2.2288557213930349</v>
      </c>
      <c r="L5289">
        <f>Table1[[#This Row],[Qty]]/Table1[[#This Row],[Total Revenue + Open]]</f>
        <v>0.4486607142857143</v>
      </c>
    </row>
    <row r="5290" spans="1:12">
      <c r="A5290" t="s">
        <v>10</v>
      </c>
      <c r="B5290" t="s">
        <v>351</v>
      </c>
      <c r="C5290" t="s">
        <v>351</v>
      </c>
      <c r="D5290" t="s">
        <v>401</v>
      </c>
      <c r="E5290" t="s">
        <v>15</v>
      </c>
      <c r="F5290" t="s">
        <v>34</v>
      </c>
      <c r="G5290" t="s">
        <v>152</v>
      </c>
      <c r="H5290" s="1">
        <v>2022</v>
      </c>
      <c r="I5290" s="2">
        <v>550</v>
      </c>
      <c r="J5290" s="3">
        <v>1232</v>
      </c>
      <c r="K5290">
        <f>Table1[[#This Row],[Total Revenue + Open]]/Table1[[#This Row],[Qty]]</f>
        <v>2.2400000000000002</v>
      </c>
      <c r="L5290">
        <f>Table1[[#This Row],[Qty]]/Table1[[#This Row],[Total Revenue + Open]]</f>
        <v>0.44642857142857145</v>
      </c>
    </row>
    <row r="5291" spans="1:12">
      <c r="A5291" t="s">
        <v>10</v>
      </c>
      <c r="B5291" t="s">
        <v>351</v>
      </c>
      <c r="C5291" t="s">
        <v>351</v>
      </c>
      <c r="D5291" t="s">
        <v>401</v>
      </c>
      <c r="E5291" t="s">
        <v>15</v>
      </c>
      <c r="F5291" t="s">
        <v>34</v>
      </c>
      <c r="G5291" t="s">
        <v>152</v>
      </c>
      <c r="H5291" s="1">
        <v>2022</v>
      </c>
      <c r="I5291" s="2">
        <v>1560</v>
      </c>
      <c r="J5291" s="3">
        <v>3472</v>
      </c>
      <c r="K5291">
        <f>Table1[[#This Row],[Total Revenue + Open]]/Table1[[#This Row],[Qty]]</f>
        <v>2.2256410256410257</v>
      </c>
      <c r="L5291">
        <f>Table1[[#This Row],[Qty]]/Table1[[#This Row],[Total Revenue + Open]]</f>
        <v>0.44930875576036866</v>
      </c>
    </row>
    <row r="5292" spans="1:12">
      <c r="A5292" t="s">
        <v>10</v>
      </c>
      <c r="B5292" t="s">
        <v>351</v>
      </c>
      <c r="C5292" t="s">
        <v>351</v>
      </c>
      <c r="D5292" t="s">
        <v>401</v>
      </c>
      <c r="E5292" t="s">
        <v>15</v>
      </c>
      <c r="F5292" t="s">
        <v>16</v>
      </c>
      <c r="G5292" t="s">
        <v>406</v>
      </c>
      <c r="H5292" s="1">
        <v>2018</v>
      </c>
      <c r="I5292" s="2">
        <v>1510</v>
      </c>
      <c r="J5292" s="3">
        <v>3345</v>
      </c>
      <c r="K5292">
        <f>Table1[[#This Row],[Total Revenue + Open]]/Table1[[#This Row],[Qty]]</f>
        <v>2.2152317880794703</v>
      </c>
      <c r="L5292">
        <f>Table1[[#This Row],[Qty]]/Table1[[#This Row],[Total Revenue + Open]]</f>
        <v>0.45142002989536623</v>
      </c>
    </row>
    <row r="5293" spans="1:12">
      <c r="A5293" t="s">
        <v>10</v>
      </c>
      <c r="B5293" t="s">
        <v>351</v>
      </c>
      <c r="C5293" t="s">
        <v>351</v>
      </c>
      <c r="D5293" t="s">
        <v>401</v>
      </c>
      <c r="E5293" t="s">
        <v>15</v>
      </c>
      <c r="F5293" t="s">
        <v>16</v>
      </c>
      <c r="G5293" t="s">
        <v>406</v>
      </c>
      <c r="H5293" s="1">
        <v>2019</v>
      </c>
      <c r="I5293" s="2">
        <v>500</v>
      </c>
      <c r="J5293" s="3">
        <v>1115</v>
      </c>
      <c r="K5293">
        <f>Table1[[#This Row],[Total Revenue + Open]]/Table1[[#This Row],[Qty]]</f>
        <v>2.23</v>
      </c>
      <c r="L5293">
        <f>Table1[[#This Row],[Qty]]/Table1[[#This Row],[Total Revenue + Open]]</f>
        <v>0.44843049327354262</v>
      </c>
    </row>
    <row r="5294" spans="1:12">
      <c r="A5294" t="s">
        <v>10</v>
      </c>
      <c r="B5294" t="s">
        <v>351</v>
      </c>
      <c r="C5294" t="s">
        <v>351</v>
      </c>
      <c r="D5294" t="s">
        <v>401</v>
      </c>
      <c r="E5294" t="s">
        <v>15</v>
      </c>
      <c r="F5294" t="s">
        <v>16</v>
      </c>
      <c r="G5294" t="s">
        <v>406</v>
      </c>
      <c r="H5294" s="1">
        <v>2019</v>
      </c>
      <c r="I5294" s="2">
        <v>1510</v>
      </c>
      <c r="J5294" s="3">
        <v>3345</v>
      </c>
      <c r="K5294">
        <f>Table1[[#This Row],[Total Revenue + Open]]/Table1[[#This Row],[Qty]]</f>
        <v>2.2152317880794703</v>
      </c>
      <c r="L5294">
        <f>Table1[[#This Row],[Qty]]/Table1[[#This Row],[Total Revenue + Open]]</f>
        <v>0.45142002989536623</v>
      </c>
    </row>
    <row r="5295" spans="1:12">
      <c r="A5295" t="s">
        <v>10</v>
      </c>
      <c r="B5295" t="s">
        <v>351</v>
      </c>
      <c r="C5295" t="s">
        <v>351</v>
      </c>
      <c r="D5295" t="s">
        <v>401</v>
      </c>
      <c r="E5295" t="s">
        <v>15</v>
      </c>
      <c r="F5295" t="s">
        <v>16</v>
      </c>
      <c r="G5295" t="s">
        <v>407</v>
      </c>
      <c r="H5295" s="1">
        <v>2017</v>
      </c>
      <c r="I5295" s="2">
        <v>500</v>
      </c>
      <c r="J5295" s="3">
        <v>1115</v>
      </c>
      <c r="K5295">
        <f>Table1[[#This Row],[Total Revenue + Open]]/Table1[[#This Row],[Qty]]</f>
        <v>2.23</v>
      </c>
      <c r="L5295">
        <f>Table1[[#This Row],[Qty]]/Table1[[#This Row],[Total Revenue + Open]]</f>
        <v>0.44843049327354262</v>
      </c>
    </row>
    <row r="5296" spans="1:12">
      <c r="A5296" t="s">
        <v>10</v>
      </c>
      <c r="B5296" t="s">
        <v>351</v>
      </c>
      <c r="C5296" t="s">
        <v>351</v>
      </c>
      <c r="D5296" t="s">
        <v>401</v>
      </c>
      <c r="E5296" t="s">
        <v>15</v>
      </c>
      <c r="F5296" t="s">
        <v>16</v>
      </c>
      <c r="G5296" t="s">
        <v>407</v>
      </c>
      <c r="H5296" s="1">
        <v>2017</v>
      </c>
      <c r="I5296" s="2">
        <v>1510</v>
      </c>
      <c r="J5296" s="3">
        <v>3345</v>
      </c>
      <c r="K5296">
        <f>Table1[[#This Row],[Total Revenue + Open]]/Table1[[#This Row],[Qty]]</f>
        <v>2.2152317880794703</v>
      </c>
      <c r="L5296">
        <f>Table1[[#This Row],[Qty]]/Table1[[#This Row],[Total Revenue + Open]]</f>
        <v>0.45142002989536623</v>
      </c>
    </row>
    <row r="5297" spans="1:12">
      <c r="A5297" t="s">
        <v>10</v>
      </c>
      <c r="B5297" t="s">
        <v>351</v>
      </c>
      <c r="C5297" t="s">
        <v>351</v>
      </c>
      <c r="D5297" t="s">
        <v>401</v>
      </c>
      <c r="E5297" t="s">
        <v>15</v>
      </c>
      <c r="F5297" t="s">
        <v>16</v>
      </c>
      <c r="G5297" t="s">
        <v>407</v>
      </c>
      <c r="H5297" s="1">
        <v>2017</v>
      </c>
      <c r="I5297" s="2">
        <v>4520</v>
      </c>
      <c r="J5297" s="3">
        <v>10035</v>
      </c>
      <c r="K5297">
        <f>Table1[[#This Row],[Total Revenue + Open]]/Table1[[#This Row],[Qty]]</f>
        <v>2.2201327433628317</v>
      </c>
      <c r="L5297">
        <f>Table1[[#This Row],[Qty]]/Table1[[#This Row],[Total Revenue + Open]]</f>
        <v>0.45042351768809169</v>
      </c>
    </row>
    <row r="5298" spans="1:12">
      <c r="A5298" t="s">
        <v>10</v>
      </c>
      <c r="B5298" t="s">
        <v>351</v>
      </c>
      <c r="C5298" t="s">
        <v>351</v>
      </c>
      <c r="D5298" t="s">
        <v>401</v>
      </c>
      <c r="E5298" t="s">
        <v>15</v>
      </c>
      <c r="F5298" t="s">
        <v>16</v>
      </c>
      <c r="G5298" t="s">
        <v>407</v>
      </c>
      <c r="H5298" s="1">
        <v>2017</v>
      </c>
      <c r="I5298" s="2">
        <v>1505</v>
      </c>
      <c r="J5298" s="3">
        <v>3345</v>
      </c>
      <c r="K5298">
        <f>Table1[[#This Row],[Total Revenue + Open]]/Table1[[#This Row],[Qty]]</f>
        <v>2.2225913621262459</v>
      </c>
      <c r="L5298">
        <f>Table1[[#This Row],[Qty]]/Table1[[#This Row],[Total Revenue + Open]]</f>
        <v>0.44992526158445439</v>
      </c>
    </row>
    <row r="5299" spans="1:12">
      <c r="A5299" t="s">
        <v>10</v>
      </c>
      <c r="B5299" t="s">
        <v>351</v>
      </c>
      <c r="C5299" t="s">
        <v>351</v>
      </c>
      <c r="D5299" t="s">
        <v>401</v>
      </c>
      <c r="E5299" t="s">
        <v>15</v>
      </c>
      <c r="F5299" t="s">
        <v>16</v>
      </c>
      <c r="G5299" t="s">
        <v>407</v>
      </c>
      <c r="H5299" s="1">
        <v>2017</v>
      </c>
      <c r="I5299" s="2">
        <v>2010</v>
      </c>
      <c r="J5299" s="3">
        <v>4460</v>
      </c>
      <c r="K5299">
        <f>Table1[[#This Row],[Total Revenue + Open]]/Table1[[#This Row],[Qty]]</f>
        <v>2.2189054726368158</v>
      </c>
      <c r="L5299">
        <f>Table1[[#This Row],[Qty]]/Table1[[#This Row],[Total Revenue + Open]]</f>
        <v>0.45067264573991034</v>
      </c>
    </row>
    <row r="5300" spans="1:12">
      <c r="A5300" t="s">
        <v>10</v>
      </c>
      <c r="B5300" t="s">
        <v>351</v>
      </c>
      <c r="C5300" t="s">
        <v>351</v>
      </c>
      <c r="D5300" t="s">
        <v>401</v>
      </c>
      <c r="E5300" t="s">
        <v>15</v>
      </c>
      <c r="F5300" t="s">
        <v>16</v>
      </c>
      <c r="G5300" t="s">
        <v>407</v>
      </c>
      <c r="H5300" s="1">
        <v>2017</v>
      </c>
      <c r="I5300" s="2">
        <v>700</v>
      </c>
      <c r="J5300" s="3">
        <v>1561</v>
      </c>
      <c r="K5300">
        <f>Table1[[#This Row],[Total Revenue + Open]]/Table1[[#This Row],[Qty]]</f>
        <v>2.23</v>
      </c>
      <c r="L5300">
        <f>Table1[[#This Row],[Qty]]/Table1[[#This Row],[Total Revenue + Open]]</f>
        <v>0.44843049327354262</v>
      </c>
    </row>
    <row r="5301" spans="1:12">
      <c r="A5301" t="s">
        <v>10</v>
      </c>
      <c r="B5301" t="s">
        <v>351</v>
      </c>
      <c r="C5301" t="s">
        <v>351</v>
      </c>
      <c r="D5301" t="s">
        <v>401</v>
      </c>
      <c r="E5301" t="s">
        <v>15</v>
      </c>
      <c r="F5301" t="s">
        <v>16</v>
      </c>
      <c r="G5301" t="s">
        <v>158</v>
      </c>
      <c r="H5301" s="1">
        <v>2018</v>
      </c>
      <c r="I5301" s="2">
        <v>1510</v>
      </c>
      <c r="J5301" s="3">
        <v>3345</v>
      </c>
      <c r="K5301">
        <f>Table1[[#This Row],[Total Revenue + Open]]/Table1[[#This Row],[Qty]]</f>
        <v>2.2152317880794703</v>
      </c>
      <c r="L5301">
        <f>Table1[[#This Row],[Qty]]/Table1[[#This Row],[Total Revenue + Open]]</f>
        <v>0.45142002989536623</v>
      </c>
    </row>
    <row r="5302" spans="1:12">
      <c r="A5302" t="s">
        <v>10</v>
      </c>
      <c r="B5302" t="s">
        <v>351</v>
      </c>
      <c r="C5302" t="s">
        <v>351</v>
      </c>
      <c r="D5302" t="s">
        <v>401</v>
      </c>
      <c r="E5302" t="s">
        <v>15</v>
      </c>
      <c r="F5302" t="s">
        <v>16</v>
      </c>
      <c r="G5302" t="s">
        <v>158</v>
      </c>
      <c r="H5302" s="1">
        <v>2019</v>
      </c>
      <c r="I5302" s="2">
        <v>500</v>
      </c>
      <c r="J5302" s="3">
        <v>1115</v>
      </c>
      <c r="K5302">
        <f>Table1[[#This Row],[Total Revenue + Open]]/Table1[[#This Row],[Qty]]</f>
        <v>2.23</v>
      </c>
      <c r="L5302">
        <f>Table1[[#This Row],[Qty]]/Table1[[#This Row],[Total Revenue + Open]]</f>
        <v>0.44843049327354262</v>
      </c>
    </row>
    <row r="5303" spans="1:12">
      <c r="A5303" t="s">
        <v>10</v>
      </c>
      <c r="B5303" t="s">
        <v>351</v>
      </c>
      <c r="C5303" t="s">
        <v>351</v>
      </c>
      <c r="D5303" t="s">
        <v>401</v>
      </c>
      <c r="E5303" t="s">
        <v>15</v>
      </c>
      <c r="F5303" t="s">
        <v>16</v>
      </c>
      <c r="G5303" t="s">
        <v>158</v>
      </c>
      <c r="H5303" s="1">
        <v>2019</v>
      </c>
      <c r="I5303" s="2">
        <v>1510</v>
      </c>
      <c r="J5303" s="3">
        <v>3345</v>
      </c>
      <c r="K5303">
        <f>Table1[[#This Row],[Total Revenue + Open]]/Table1[[#This Row],[Qty]]</f>
        <v>2.2152317880794703</v>
      </c>
      <c r="L5303">
        <f>Table1[[#This Row],[Qty]]/Table1[[#This Row],[Total Revenue + Open]]</f>
        <v>0.45142002989536623</v>
      </c>
    </row>
    <row r="5304" spans="1:12">
      <c r="A5304" t="s">
        <v>10</v>
      </c>
      <c r="B5304" t="s">
        <v>351</v>
      </c>
      <c r="C5304" t="s">
        <v>351</v>
      </c>
      <c r="D5304" t="s">
        <v>401</v>
      </c>
      <c r="E5304" t="s">
        <v>15</v>
      </c>
      <c r="F5304" t="s">
        <v>16</v>
      </c>
      <c r="G5304" t="s">
        <v>161</v>
      </c>
      <c r="H5304" s="1">
        <v>2017</v>
      </c>
      <c r="I5304" s="2">
        <v>500</v>
      </c>
      <c r="J5304" s="3">
        <v>1115</v>
      </c>
      <c r="K5304">
        <f>Table1[[#This Row],[Total Revenue + Open]]/Table1[[#This Row],[Qty]]</f>
        <v>2.23</v>
      </c>
      <c r="L5304">
        <f>Table1[[#This Row],[Qty]]/Table1[[#This Row],[Total Revenue + Open]]</f>
        <v>0.44843049327354262</v>
      </c>
    </row>
    <row r="5305" spans="1:12">
      <c r="A5305" t="s">
        <v>10</v>
      </c>
      <c r="B5305" t="s">
        <v>351</v>
      </c>
      <c r="C5305" t="s">
        <v>351</v>
      </c>
      <c r="D5305" t="s">
        <v>401</v>
      </c>
      <c r="E5305" t="s">
        <v>15</v>
      </c>
      <c r="F5305" t="s">
        <v>16</v>
      </c>
      <c r="G5305" t="s">
        <v>161</v>
      </c>
      <c r="H5305" s="1">
        <v>2017</v>
      </c>
      <c r="I5305" s="2">
        <v>1510</v>
      </c>
      <c r="J5305" s="3">
        <v>3345</v>
      </c>
      <c r="K5305">
        <f>Table1[[#This Row],[Total Revenue + Open]]/Table1[[#This Row],[Qty]]</f>
        <v>2.2152317880794703</v>
      </c>
      <c r="L5305">
        <f>Table1[[#This Row],[Qty]]/Table1[[#This Row],[Total Revenue + Open]]</f>
        <v>0.45142002989536623</v>
      </c>
    </row>
    <row r="5306" spans="1:12">
      <c r="A5306" t="s">
        <v>10</v>
      </c>
      <c r="B5306" t="s">
        <v>351</v>
      </c>
      <c r="C5306" t="s">
        <v>351</v>
      </c>
      <c r="D5306" t="s">
        <v>401</v>
      </c>
      <c r="E5306" t="s">
        <v>15</v>
      </c>
      <c r="F5306" t="s">
        <v>16</v>
      </c>
      <c r="G5306" t="s">
        <v>161</v>
      </c>
      <c r="H5306" s="1">
        <v>2017</v>
      </c>
      <c r="I5306" s="2">
        <v>4520</v>
      </c>
      <c r="J5306" s="3">
        <v>10035</v>
      </c>
      <c r="K5306">
        <f>Table1[[#This Row],[Total Revenue + Open]]/Table1[[#This Row],[Qty]]</f>
        <v>2.2201327433628317</v>
      </c>
      <c r="L5306">
        <f>Table1[[#This Row],[Qty]]/Table1[[#This Row],[Total Revenue + Open]]</f>
        <v>0.45042351768809169</v>
      </c>
    </row>
    <row r="5307" spans="1:12">
      <c r="A5307" t="s">
        <v>10</v>
      </c>
      <c r="B5307" t="s">
        <v>351</v>
      </c>
      <c r="C5307" t="s">
        <v>351</v>
      </c>
      <c r="D5307" t="s">
        <v>401</v>
      </c>
      <c r="E5307" t="s">
        <v>15</v>
      </c>
      <c r="F5307" t="s">
        <v>16</v>
      </c>
      <c r="G5307" t="s">
        <v>161</v>
      </c>
      <c r="H5307" s="1">
        <v>2017</v>
      </c>
      <c r="I5307" s="2">
        <v>1505</v>
      </c>
      <c r="J5307" s="3">
        <v>3345</v>
      </c>
      <c r="K5307">
        <f>Table1[[#This Row],[Total Revenue + Open]]/Table1[[#This Row],[Qty]]</f>
        <v>2.2225913621262459</v>
      </c>
      <c r="L5307">
        <f>Table1[[#This Row],[Qty]]/Table1[[#This Row],[Total Revenue + Open]]</f>
        <v>0.44992526158445439</v>
      </c>
    </row>
    <row r="5308" spans="1:12">
      <c r="A5308" t="s">
        <v>10</v>
      </c>
      <c r="B5308" t="s">
        <v>351</v>
      </c>
      <c r="C5308" t="s">
        <v>351</v>
      </c>
      <c r="D5308" t="s">
        <v>401</v>
      </c>
      <c r="E5308" t="s">
        <v>15</v>
      </c>
      <c r="F5308" t="s">
        <v>16</v>
      </c>
      <c r="G5308" t="s">
        <v>161</v>
      </c>
      <c r="H5308" s="1">
        <v>2017</v>
      </c>
      <c r="I5308" s="2">
        <v>2010</v>
      </c>
      <c r="J5308" s="3">
        <v>4460</v>
      </c>
      <c r="K5308">
        <f>Table1[[#This Row],[Total Revenue + Open]]/Table1[[#This Row],[Qty]]</f>
        <v>2.2189054726368158</v>
      </c>
      <c r="L5308">
        <f>Table1[[#This Row],[Qty]]/Table1[[#This Row],[Total Revenue + Open]]</f>
        <v>0.45067264573991034</v>
      </c>
    </row>
    <row r="5309" spans="1:12">
      <c r="A5309" t="s">
        <v>10</v>
      </c>
      <c r="B5309" t="s">
        <v>351</v>
      </c>
      <c r="C5309" t="s">
        <v>351</v>
      </c>
      <c r="D5309" t="s">
        <v>401</v>
      </c>
      <c r="E5309" t="s">
        <v>15</v>
      </c>
      <c r="F5309" t="s">
        <v>16</v>
      </c>
      <c r="G5309" t="s">
        <v>161</v>
      </c>
      <c r="H5309" s="1">
        <v>2017</v>
      </c>
      <c r="I5309" s="2">
        <v>700</v>
      </c>
      <c r="J5309" s="3">
        <v>1561</v>
      </c>
      <c r="K5309">
        <f>Table1[[#This Row],[Total Revenue + Open]]/Table1[[#This Row],[Qty]]</f>
        <v>2.23</v>
      </c>
      <c r="L5309">
        <f>Table1[[#This Row],[Qty]]/Table1[[#This Row],[Total Revenue + Open]]</f>
        <v>0.44843049327354262</v>
      </c>
    </row>
    <row r="5310" spans="1:12">
      <c r="A5310" t="s">
        <v>10</v>
      </c>
      <c r="B5310" t="s">
        <v>351</v>
      </c>
      <c r="C5310" t="s">
        <v>351</v>
      </c>
      <c r="D5310" t="s">
        <v>401</v>
      </c>
      <c r="E5310" t="s">
        <v>15</v>
      </c>
      <c r="F5310" t="s">
        <v>36</v>
      </c>
      <c r="G5310" t="s">
        <v>384</v>
      </c>
      <c r="H5310" s="1">
        <v>2022</v>
      </c>
      <c r="I5310" s="2">
        <v>3420</v>
      </c>
      <c r="J5310" s="3">
        <v>4556</v>
      </c>
      <c r="K5310">
        <f>Table1[[#This Row],[Total Revenue + Open]]/Table1[[#This Row],[Qty]]</f>
        <v>1.3321637426900585</v>
      </c>
      <c r="L5310">
        <f>Table1[[#This Row],[Qty]]/Table1[[#This Row],[Total Revenue + Open]]</f>
        <v>0.7506584723441615</v>
      </c>
    </row>
    <row r="5311" spans="1:12">
      <c r="A5311" t="s">
        <v>10</v>
      </c>
      <c r="B5311" t="s">
        <v>351</v>
      </c>
      <c r="C5311" t="s">
        <v>351</v>
      </c>
      <c r="D5311" t="s">
        <v>401</v>
      </c>
      <c r="E5311" t="s">
        <v>15</v>
      </c>
      <c r="F5311" t="s">
        <v>36</v>
      </c>
      <c r="G5311" t="s">
        <v>384</v>
      </c>
      <c r="H5311" s="1">
        <v>2019</v>
      </c>
      <c r="I5311" s="2">
        <v>5130</v>
      </c>
      <c r="J5311" s="3">
        <v>6120</v>
      </c>
      <c r="K5311">
        <f>Table1[[#This Row],[Total Revenue + Open]]/Table1[[#This Row],[Qty]]</f>
        <v>1.1929824561403508</v>
      </c>
      <c r="L5311">
        <f>Table1[[#This Row],[Qty]]/Table1[[#This Row],[Total Revenue + Open]]</f>
        <v>0.83823529411764708</v>
      </c>
    </row>
    <row r="5312" spans="1:12">
      <c r="A5312" t="s">
        <v>10</v>
      </c>
      <c r="B5312" t="s">
        <v>351</v>
      </c>
      <c r="C5312" t="s">
        <v>351</v>
      </c>
      <c r="D5312" t="s">
        <v>401</v>
      </c>
      <c r="E5312" t="s">
        <v>15</v>
      </c>
      <c r="F5312" t="s">
        <v>36</v>
      </c>
      <c r="G5312" t="s">
        <v>384</v>
      </c>
      <c r="H5312" s="1">
        <v>2019</v>
      </c>
      <c r="I5312" s="2">
        <v>5025</v>
      </c>
      <c r="J5312" s="3">
        <v>6000</v>
      </c>
      <c r="K5312">
        <f>Table1[[#This Row],[Total Revenue + Open]]/Table1[[#This Row],[Qty]]</f>
        <v>1.1940298507462686</v>
      </c>
      <c r="L5312">
        <f>Table1[[#This Row],[Qty]]/Table1[[#This Row],[Total Revenue + Open]]</f>
        <v>0.83750000000000002</v>
      </c>
    </row>
    <row r="5313" spans="1:12">
      <c r="A5313" t="s">
        <v>10</v>
      </c>
      <c r="B5313" t="s">
        <v>351</v>
      </c>
      <c r="C5313" t="s">
        <v>351</v>
      </c>
      <c r="D5313" t="s">
        <v>401</v>
      </c>
      <c r="E5313" t="s">
        <v>15</v>
      </c>
      <c r="F5313" t="s">
        <v>36</v>
      </c>
      <c r="G5313" t="s">
        <v>384</v>
      </c>
      <c r="H5313" s="1">
        <v>2020</v>
      </c>
      <c r="I5313" s="2">
        <v>1510</v>
      </c>
      <c r="J5313" s="3">
        <v>1980</v>
      </c>
      <c r="K5313">
        <f>Table1[[#This Row],[Total Revenue + Open]]/Table1[[#This Row],[Qty]]</f>
        <v>1.3112582781456954</v>
      </c>
      <c r="L5313">
        <f>Table1[[#This Row],[Qty]]/Table1[[#This Row],[Total Revenue + Open]]</f>
        <v>0.76262626262626265</v>
      </c>
    </row>
    <row r="5314" spans="1:12">
      <c r="A5314" t="s">
        <v>10</v>
      </c>
      <c r="B5314" t="s">
        <v>351</v>
      </c>
      <c r="C5314" t="s">
        <v>351</v>
      </c>
      <c r="D5314" t="s">
        <v>401</v>
      </c>
      <c r="E5314" t="s">
        <v>15</v>
      </c>
      <c r="F5314" t="s">
        <v>36</v>
      </c>
      <c r="G5314" t="s">
        <v>384</v>
      </c>
      <c r="H5314" s="1">
        <v>2021</v>
      </c>
      <c r="I5314" s="2">
        <v>2010</v>
      </c>
      <c r="J5314" s="3">
        <v>2640</v>
      </c>
      <c r="K5314">
        <f>Table1[[#This Row],[Total Revenue + Open]]/Table1[[#This Row],[Qty]]</f>
        <v>1.3134328358208955</v>
      </c>
      <c r="L5314">
        <f>Table1[[#This Row],[Qty]]/Table1[[#This Row],[Total Revenue + Open]]</f>
        <v>0.76136363636363635</v>
      </c>
    </row>
    <row r="5315" spans="1:12">
      <c r="A5315" t="s">
        <v>10</v>
      </c>
      <c r="B5315" t="s">
        <v>351</v>
      </c>
      <c r="C5315" t="s">
        <v>351</v>
      </c>
      <c r="D5315" t="s">
        <v>401</v>
      </c>
      <c r="E5315" t="s">
        <v>15</v>
      </c>
      <c r="F5315" t="s">
        <v>36</v>
      </c>
      <c r="G5315" t="s">
        <v>384</v>
      </c>
      <c r="H5315" s="1">
        <v>2021</v>
      </c>
      <c r="I5315" s="2">
        <v>1005</v>
      </c>
      <c r="J5315" s="3">
        <v>1320</v>
      </c>
      <c r="K5315">
        <f>Table1[[#This Row],[Total Revenue + Open]]/Table1[[#This Row],[Qty]]</f>
        <v>1.3134328358208955</v>
      </c>
      <c r="L5315">
        <f>Table1[[#This Row],[Qty]]/Table1[[#This Row],[Total Revenue + Open]]</f>
        <v>0.76136363636363635</v>
      </c>
    </row>
    <row r="5316" spans="1:12">
      <c r="A5316" t="s">
        <v>10</v>
      </c>
      <c r="B5316" t="s">
        <v>351</v>
      </c>
      <c r="C5316" t="s">
        <v>351</v>
      </c>
      <c r="D5316" t="s">
        <v>401</v>
      </c>
      <c r="E5316" t="s">
        <v>15</v>
      </c>
      <c r="F5316" t="s">
        <v>36</v>
      </c>
      <c r="G5316" t="s">
        <v>384</v>
      </c>
      <c r="H5316" s="1">
        <v>2021</v>
      </c>
      <c r="I5316" s="2">
        <v>28090</v>
      </c>
      <c r="J5316" s="3">
        <v>36894</v>
      </c>
      <c r="K5316">
        <f>Table1[[#This Row],[Total Revenue + Open]]/Table1[[#This Row],[Qty]]</f>
        <v>1.3134211463154148</v>
      </c>
      <c r="L5316">
        <f>Table1[[#This Row],[Qty]]/Table1[[#This Row],[Total Revenue + Open]]</f>
        <v>0.76137041253320326</v>
      </c>
    </row>
    <row r="5317" spans="1:12">
      <c r="A5317" t="s">
        <v>10</v>
      </c>
      <c r="B5317" t="s">
        <v>351</v>
      </c>
      <c r="C5317" t="s">
        <v>351</v>
      </c>
      <c r="D5317" t="s">
        <v>401</v>
      </c>
      <c r="E5317" t="s">
        <v>15</v>
      </c>
      <c r="F5317" t="s">
        <v>36</v>
      </c>
      <c r="G5317" t="s">
        <v>384</v>
      </c>
      <c r="H5317" s="1">
        <v>2022</v>
      </c>
      <c r="I5317" s="2">
        <v>33720</v>
      </c>
      <c r="J5317" s="3">
        <v>44286</v>
      </c>
      <c r="K5317">
        <f>Table1[[#This Row],[Total Revenue + Open]]/Table1[[#This Row],[Qty]]</f>
        <v>1.3133451957295375</v>
      </c>
      <c r="L5317">
        <f>Table1[[#This Row],[Qty]]/Table1[[#This Row],[Total Revenue + Open]]</f>
        <v>0.76141444248746781</v>
      </c>
    </row>
    <row r="5318" spans="1:12">
      <c r="A5318" t="s">
        <v>10</v>
      </c>
      <c r="B5318" t="s">
        <v>351</v>
      </c>
      <c r="C5318" t="s">
        <v>351</v>
      </c>
      <c r="D5318" t="s">
        <v>401</v>
      </c>
      <c r="E5318" t="s">
        <v>15</v>
      </c>
      <c r="F5318" t="s">
        <v>36</v>
      </c>
      <c r="G5318" t="s">
        <v>384</v>
      </c>
      <c r="H5318" s="1">
        <v>2022</v>
      </c>
      <c r="I5318" s="2">
        <v>2010</v>
      </c>
      <c r="J5318" s="3">
        <v>2640</v>
      </c>
      <c r="K5318">
        <f>Table1[[#This Row],[Total Revenue + Open]]/Table1[[#This Row],[Qty]]</f>
        <v>1.3134328358208955</v>
      </c>
      <c r="L5318">
        <f>Table1[[#This Row],[Qty]]/Table1[[#This Row],[Total Revenue + Open]]</f>
        <v>0.76136363636363635</v>
      </c>
    </row>
    <row r="5319" spans="1:12">
      <c r="A5319" t="s">
        <v>10</v>
      </c>
      <c r="B5319" t="s">
        <v>351</v>
      </c>
      <c r="C5319" t="s">
        <v>351</v>
      </c>
      <c r="D5319" t="s">
        <v>401</v>
      </c>
      <c r="E5319" t="s">
        <v>15</v>
      </c>
      <c r="F5319" t="s">
        <v>36</v>
      </c>
      <c r="G5319" t="s">
        <v>385</v>
      </c>
      <c r="H5319" s="1">
        <v>2022</v>
      </c>
      <c r="I5319" s="2">
        <v>3420</v>
      </c>
      <c r="J5319" s="3">
        <v>4556</v>
      </c>
      <c r="K5319">
        <f>Table1[[#This Row],[Total Revenue + Open]]/Table1[[#This Row],[Qty]]</f>
        <v>1.3321637426900585</v>
      </c>
      <c r="L5319">
        <f>Table1[[#This Row],[Qty]]/Table1[[#This Row],[Total Revenue + Open]]</f>
        <v>0.7506584723441615</v>
      </c>
    </row>
    <row r="5320" spans="1:12">
      <c r="A5320" t="s">
        <v>10</v>
      </c>
      <c r="B5320" t="s">
        <v>351</v>
      </c>
      <c r="C5320" t="s">
        <v>351</v>
      </c>
      <c r="D5320" t="s">
        <v>401</v>
      </c>
      <c r="E5320" t="s">
        <v>15</v>
      </c>
      <c r="F5320" t="s">
        <v>36</v>
      </c>
      <c r="G5320" t="s">
        <v>385</v>
      </c>
      <c r="H5320" s="1">
        <v>2019</v>
      </c>
      <c r="I5320" s="2">
        <v>5130</v>
      </c>
      <c r="J5320" s="3">
        <v>6120</v>
      </c>
      <c r="K5320">
        <f>Table1[[#This Row],[Total Revenue + Open]]/Table1[[#This Row],[Qty]]</f>
        <v>1.1929824561403508</v>
      </c>
      <c r="L5320">
        <f>Table1[[#This Row],[Qty]]/Table1[[#This Row],[Total Revenue + Open]]</f>
        <v>0.83823529411764708</v>
      </c>
    </row>
    <row r="5321" spans="1:12">
      <c r="A5321" t="s">
        <v>10</v>
      </c>
      <c r="B5321" t="s">
        <v>351</v>
      </c>
      <c r="C5321" t="s">
        <v>351</v>
      </c>
      <c r="D5321" t="s">
        <v>401</v>
      </c>
      <c r="E5321" t="s">
        <v>15</v>
      </c>
      <c r="F5321" t="s">
        <v>36</v>
      </c>
      <c r="G5321" t="s">
        <v>385</v>
      </c>
      <c r="H5321" s="1">
        <v>2019</v>
      </c>
      <c r="I5321" s="2">
        <v>5025</v>
      </c>
      <c r="J5321" s="3">
        <v>6000</v>
      </c>
      <c r="K5321">
        <f>Table1[[#This Row],[Total Revenue + Open]]/Table1[[#This Row],[Qty]]</f>
        <v>1.1940298507462686</v>
      </c>
      <c r="L5321">
        <f>Table1[[#This Row],[Qty]]/Table1[[#This Row],[Total Revenue + Open]]</f>
        <v>0.83750000000000002</v>
      </c>
    </row>
    <row r="5322" spans="1:12">
      <c r="A5322" t="s">
        <v>10</v>
      </c>
      <c r="B5322" t="s">
        <v>351</v>
      </c>
      <c r="C5322" t="s">
        <v>351</v>
      </c>
      <c r="D5322" t="s">
        <v>401</v>
      </c>
      <c r="E5322" t="s">
        <v>15</v>
      </c>
      <c r="F5322" t="s">
        <v>36</v>
      </c>
      <c r="G5322" t="s">
        <v>385</v>
      </c>
      <c r="H5322" s="1">
        <v>2020</v>
      </c>
      <c r="I5322" s="2">
        <v>1510</v>
      </c>
      <c r="J5322" s="3">
        <v>1980</v>
      </c>
      <c r="K5322">
        <f>Table1[[#This Row],[Total Revenue + Open]]/Table1[[#This Row],[Qty]]</f>
        <v>1.3112582781456954</v>
      </c>
      <c r="L5322">
        <f>Table1[[#This Row],[Qty]]/Table1[[#This Row],[Total Revenue + Open]]</f>
        <v>0.76262626262626265</v>
      </c>
    </row>
    <row r="5323" spans="1:12">
      <c r="A5323" t="s">
        <v>10</v>
      </c>
      <c r="B5323" t="s">
        <v>351</v>
      </c>
      <c r="C5323" t="s">
        <v>351</v>
      </c>
      <c r="D5323" t="s">
        <v>401</v>
      </c>
      <c r="E5323" t="s">
        <v>15</v>
      </c>
      <c r="F5323" t="s">
        <v>36</v>
      </c>
      <c r="G5323" t="s">
        <v>385</v>
      </c>
      <c r="H5323" s="1">
        <v>2021</v>
      </c>
      <c r="I5323" s="2">
        <v>2010</v>
      </c>
      <c r="J5323" s="3">
        <v>2640</v>
      </c>
      <c r="K5323">
        <f>Table1[[#This Row],[Total Revenue + Open]]/Table1[[#This Row],[Qty]]</f>
        <v>1.3134328358208955</v>
      </c>
      <c r="L5323">
        <f>Table1[[#This Row],[Qty]]/Table1[[#This Row],[Total Revenue + Open]]</f>
        <v>0.76136363636363635</v>
      </c>
    </row>
    <row r="5324" spans="1:12">
      <c r="A5324" t="s">
        <v>10</v>
      </c>
      <c r="B5324" t="s">
        <v>351</v>
      </c>
      <c r="C5324" t="s">
        <v>351</v>
      </c>
      <c r="D5324" t="s">
        <v>401</v>
      </c>
      <c r="E5324" t="s">
        <v>15</v>
      </c>
      <c r="F5324" t="s">
        <v>36</v>
      </c>
      <c r="G5324" t="s">
        <v>385</v>
      </c>
      <c r="H5324" s="1">
        <v>2021</v>
      </c>
      <c r="I5324" s="2">
        <v>1005</v>
      </c>
      <c r="J5324" s="3">
        <v>1320</v>
      </c>
      <c r="K5324">
        <f>Table1[[#This Row],[Total Revenue + Open]]/Table1[[#This Row],[Qty]]</f>
        <v>1.3134328358208955</v>
      </c>
      <c r="L5324">
        <f>Table1[[#This Row],[Qty]]/Table1[[#This Row],[Total Revenue + Open]]</f>
        <v>0.76136363636363635</v>
      </c>
    </row>
    <row r="5325" spans="1:12">
      <c r="A5325" t="s">
        <v>10</v>
      </c>
      <c r="B5325" t="s">
        <v>351</v>
      </c>
      <c r="C5325" t="s">
        <v>351</v>
      </c>
      <c r="D5325" t="s">
        <v>401</v>
      </c>
      <c r="E5325" t="s">
        <v>15</v>
      </c>
      <c r="F5325" t="s">
        <v>36</v>
      </c>
      <c r="G5325" t="s">
        <v>385</v>
      </c>
      <c r="H5325" s="1">
        <v>2021</v>
      </c>
      <c r="I5325" s="2">
        <v>28090</v>
      </c>
      <c r="J5325" s="3">
        <v>36894</v>
      </c>
      <c r="K5325">
        <f>Table1[[#This Row],[Total Revenue + Open]]/Table1[[#This Row],[Qty]]</f>
        <v>1.3134211463154148</v>
      </c>
      <c r="L5325">
        <f>Table1[[#This Row],[Qty]]/Table1[[#This Row],[Total Revenue + Open]]</f>
        <v>0.76137041253320326</v>
      </c>
    </row>
    <row r="5326" spans="1:12">
      <c r="A5326" t="s">
        <v>10</v>
      </c>
      <c r="B5326" t="s">
        <v>351</v>
      </c>
      <c r="C5326" t="s">
        <v>351</v>
      </c>
      <c r="D5326" t="s">
        <v>401</v>
      </c>
      <c r="E5326" t="s">
        <v>15</v>
      </c>
      <c r="F5326" t="s">
        <v>36</v>
      </c>
      <c r="G5326" t="s">
        <v>385</v>
      </c>
      <c r="H5326" s="1">
        <v>2022</v>
      </c>
      <c r="I5326" s="2">
        <v>33720</v>
      </c>
      <c r="J5326" s="3">
        <v>44286</v>
      </c>
      <c r="K5326">
        <f>Table1[[#This Row],[Total Revenue + Open]]/Table1[[#This Row],[Qty]]</f>
        <v>1.3133451957295375</v>
      </c>
      <c r="L5326">
        <f>Table1[[#This Row],[Qty]]/Table1[[#This Row],[Total Revenue + Open]]</f>
        <v>0.76141444248746781</v>
      </c>
    </row>
    <row r="5327" spans="1:12">
      <c r="A5327" t="s">
        <v>10</v>
      </c>
      <c r="B5327" t="s">
        <v>351</v>
      </c>
      <c r="C5327" t="s">
        <v>351</v>
      </c>
      <c r="D5327" t="s">
        <v>401</v>
      </c>
      <c r="E5327" t="s">
        <v>15</v>
      </c>
      <c r="F5327" t="s">
        <v>36</v>
      </c>
      <c r="G5327" t="s">
        <v>385</v>
      </c>
      <c r="H5327" s="1">
        <v>2022</v>
      </c>
      <c r="I5327" s="2">
        <v>2010</v>
      </c>
      <c r="J5327" s="3">
        <v>2640</v>
      </c>
      <c r="K5327">
        <f>Table1[[#This Row],[Total Revenue + Open]]/Table1[[#This Row],[Qty]]</f>
        <v>1.3134328358208955</v>
      </c>
      <c r="L5327">
        <f>Table1[[#This Row],[Qty]]/Table1[[#This Row],[Total Revenue + Open]]</f>
        <v>0.76136363636363635</v>
      </c>
    </row>
    <row r="5328" spans="1:12">
      <c r="A5328" t="s">
        <v>10</v>
      </c>
      <c r="B5328" t="s">
        <v>351</v>
      </c>
      <c r="C5328" t="s">
        <v>351</v>
      </c>
      <c r="D5328" t="s">
        <v>401</v>
      </c>
      <c r="E5328" t="s">
        <v>15</v>
      </c>
      <c r="F5328" t="s">
        <v>36</v>
      </c>
      <c r="G5328" t="s">
        <v>176</v>
      </c>
      <c r="H5328" s="1">
        <v>2019</v>
      </c>
      <c r="I5328" s="2">
        <v>3820</v>
      </c>
      <c r="J5328" s="3">
        <v>4636</v>
      </c>
      <c r="K5328">
        <f>Table1[[#This Row],[Total Revenue + Open]]/Table1[[#This Row],[Qty]]</f>
        <v>1.2136125654450263</v>
      </c>
      <c r="L5328">
        <f>Table1[[#This Row],[Qty]]/Table1[[#This Row],[Total Revenue + Open]]</f>
        <v>0.82398619499568593</v>
      </c>
    </row>
    <row r="5329" spans="1:12">
      <c r="A5329" t="s">
        <v>10</v>
      </c>
      <c r="B5329" t="s">
        <v>351</v>
      </c>
      <c r="C5329" t="s">
        <v>351</v>
      </c>
      <c r="D5329" t="s">
        <v>401</v>
      </c>
      <c r="E5329" t="s">
        <v>15</v>
      </c>
      <c r="F5329" t="s">
        <v>36</v>
      </c>
      <c r="G5329" t="s">
        <v>176</v>
      </c>
      <c r="H5329" s="1">
        <v>2019</v>
      </c>
      <c r="I5329" s="2">
        <v>1610</v>
      </c>
      <c r="J5329" s="3">
        <v>1952</v>
      </c>
      <c r="K5329">
        <f>Table1[[#This Row],[Total Revenue + Open]]/Table1[[#This Row],[Qty]]</f>
        <v>1.2124223602484472</v>
      </c>
      <c r="L5329">
        <f>Table1[[#This Row],[Qty]]/Table1[[#This Row],[Total Revenue + Open]]</f>
        <v>0.82479508196721307</v>
      </c>
    </row>
    <row r="5330" spans="1:12">
      <c r="A5330" t="s">
        <v>10</v>
      </c>
      <c r="B5330" t="s">
        <v>351</v>
      </c>
      <c r="C5330" t="s">
        <v>351</v>
      </c>
      <c r="D5330" t="s">
        <v>401</v>
      </c>
      <c r="E5330" t="s">
        <v>15</v>
      </c>
      <c r="F5330" t="s">
        <v>36</v>
      </c>
      <c r="G5330" t="s">
        <v>176</v>
      </c>
      <c r="H5330" s="1">
        <v>2019</v>
      </c>
      <c r="I5330" s="2">
        <v>2065</v>
      </c>
      <c r="J5330" s="3">
        <v>2501</v>
      </c>
      <c r="K5330">
        <f>Table1[[#This Row],[Total Revenue + Open]]/Table1[[#This Row],[Qty]]</f>
        <v>1.211138014527845</v>
      </c>
      <c r="L5330">
        <f>Table1[[#This Row],[Qty]]/Table1[[#This Row],[Total Revenue + Open]]</f>
        <v>0.82566973210715711</v>
      </c>
    </row>
    <row r="5331" spans="1:12">
      <c r="A5331" t="s">
        <v>10</v>
      </c>
      <c r="B5331" t="s">
        <v>351</v>
      </c>
      <c r="C5331" t="s">
        <v>351</v>
      </c>
      <c r="D5331" t="s">
        <v>401</v>
      </c>
      <c r="E5331" t="s">
        <v>15</v>
      </c>
      <c r="F5331" t="s">
        <v>183</v>
      </c>
      <c r="G5331" t="s">
        <v>184</v>
      </c>
      <c r="H5331" s="1">
        <v>2020</v>
      </c>
      <c r="I5331" s="2">
        <v>150</v>
      </c>
      <c r="J5331" s="3">
        <v>306</v>
      </c>
      <c r="K5331">
        <f>Table1[[#This Row],[Total Revenue + Open]]/Table1[[#This Row],[Qty]]</f>
        <v>2.04</v>
      </c>
      <c r="L5331">
        <f>Table1[[#This Row],[Qty]]/Table1[[#This Row],[Total Revenue + Open]]</f>
        <v>0.49019607843137253</v>
      </c>
    </row>
    <row r="5332" spans="1:12">
      <c r="A5332" t="s">
        <v>10</v>
      </c>
      <c r="B5332" t="s">
        <v>351</v>
      </c>
      <c r="C5332" t="s">
        <v>351</v>
      </c>
      <c r="D5332" t="s">
        <v>401</v>
      </c>
      <c r="E5332" t="s">
        <v>15</v>
      </c>
      <c r="F5332" t="s">
        <v>183</v>
      </c>
      <c r="G5332" t="s">
        <v>184</v>
      </c>
      <c r="H5332" s="1">
        <v>2020</v>
      </c>
      <c r="I5332" s="2">
        <v>450</v>
      </c>
      <c r="J5332" s="3">
        <v>918</v>
      </c>
      <c r="K5332">
        <f>Table1[[#This Row],[Total Revenue + Open]]/Table1[[#This Row],[Qty]]</f>
        <v>2.04</v>
      </c>
      <c r="L5332">
        <f>Table1[[#This Row],[Qty]]/Table1[[#This Row],[Total Revenue + Open]]</f>
        <v>0.49019607843137253</v>
      </c>
    </row>
    <row r="5333" spans="1:12">
      <c r="A5333" t="s">
        <v>10</v>
      </c>
      <c r="B5333" t="s">
        <v>351</v>
      </c>
      <c r="C5333" t="s">
        <v>351</v>
      </c>
      <c r="D5333" t="s">
        <v>401</v>
      </c>
      <c r="E5333" t="s">
        <v>15</v>
      </c>
      <c r="F5333" t="s">
        <v>183</v>
      </c>
      <c r="G5333" t="s">
        <v>184</v>
      </c>
      <c r="H5333" s="1">
        <v>2021</v>
      </c>
      <c r="I5333" s="2">
        <v>1210</v>
      </c>
      <c r="J5333" s="3">
        <v>2448</v>
      </c>
      <c r="K5333">
        <f>Table1[[#This Row],[Total Revenue + Open]]/Table1[[#This Row],[Qty]]</f>
        <v>2.0231404958677688</v>
      </c>
      <c r="L5333">
        <f>Table1[[#This Row],[Qty]]/Table1[[#This Row],[Total Revenue + Open]]</f>
        <v>0.49428104575163401</v>
      </c>
    </row>
    <row r="5334" spans="1:12">
      <c r="A5334" t="s">
        <v>10</v>
      </c>
      <c r="B5334" t="s">
        <v>351</v>
      </c>
      <c r="C5334" t="s">
        <v>351</v>
      </c>
      <c r="D5334" t="s">
        <v>401</v>
      </c>
      <c r="E5334" t="s">
        <v>15</v>
      </c>
      <c r="F5334" t="s">
        <v>183</v>
      </c>
      <c r="G5334" t="s">
        <v>184</v>
      </c>
      <c r="H5334" s="1">
        <v>2021</v>
      </c>
      <c r="I5334" s="2">
        <v>1660</v>
      </c>
      <c r="J5334" s="3">
        <v>3366</v>
      </c>
      <c r="K5334">
        <f>Table1[[#This Row],[Total Revenue + Open]]/Table1[[#This Row],[Qty]]</f>
        <v>2.0277108433734941</v>
      </c>
      <c r="L5334">
        <f>Table1[[#This Row],[Qty]]/Table1[[#This Row],[Total Revenue + Open]]</f>
        <v>0.49316696375519903</v>
      </c>
    </row>
    <row r="5335" spans="1:12">
      <c r="A5335" t="s">
        <v>10</v>
      </c>
      <c r="B5335" t="s">
        <v>351</v>
      </c>
      <c r="C5335" t="s">
        <v>351</v>
      </c>
      <c r="D5335" t="s">
        <v>401</v>
      </c>
      <c r="E5335" t="s">
        <v>15</v>
      </c>
      <c r="F5335" t="s">
        <v>183</v>
      </c>
      <c r="G5335" t="s">
        <v>184</v>
      </c>
      <c r="H5335" s="1">
        <v>2021</v>
      </c>
      <c r="I5335" s="2">
        <v>2065</v>
      </c>
      <c r="J5335" s="3">
        <v>4182</v>
      </c>
      <c r="K5335">
        <f>Table1[[#This Row],[Total Revenue + Open]]/Table1[[#This Row],[Qty]]</f>
        <v>2.0251815980629542</v>
      </c>
      <c r="L5335">
        <f>Table1[[#This Row],[Qty]]/Table1[[#This Row],[Total Revenue + Open]]</f>
        <v>0.49378287900526063</v>
      </c>
    </row>
    <row r="5336" spans="1:12">
      <c r="A5336" t="s">
        <v>10</v>
      </c>
      <c r="B5336" t="s">
        <v>351</v>
      </c>
      <c r="C5336" t="s">
        <v>351</v>
      </c>
      <c r="D5336" t="s">
        <v>401</v>
      </c>
      <c r="E5336" t="s">
        <v>15</v>
      </c>
      <c r="F5336" t="s">
        <v>183</v>
      </c>
      <c r="G5336" t="s">
        <v>187</v>
      </c>
      <c r="H5336" s="1">
        <v>2021</v>
      </c>
      <c r="I5336" s="2">
        <v>450</v>
      </c>
      <c r="J5336" s="3">
        <v>918</v>
      </c>
      <c r="K5336">
        <f>Table1[[#This Row],[Total Revenue + Open]]/Table1[[#This Row],[Qty]]</f>
        <v>2.04</v>
      </c>
      <c r="L5336">
        <f>Table1[[#This Row],[Qty]]/Table1[[#This Row],[Total Revenue + Open]]</f>
        <v>0.49019607843137253</v>
      </c>
    </row>
    <row r="5337" spans="1:12">
      <c r="A5337" t="s">
        <v>10</v>
      </c>
      <c r="B5337" t="s">
        <v>351</v>
      </c>
      <c r="C5337" t="s">
        <v>351</v>
      </c>
      <c r="D5337" t="s">
        <v>401</v>
      </c>
      <c r="E5337" t="s">
        <v>15</v>
      </c>
      <c r="F5337" t="s">
        <v>183</v>
      </c>
      <c r="G5337" t="s">
        <v>187</v>
      </c>
      <c r="H5337" s="1">
        <v>2021</v>
      </c>
      <c r="I5337" s="2">
        <v>500</v>
      </c>
      <c r="J5337" s="3">
        <v>1020</v>
      </c>
      <c r="K5337">
        <f>Table1[[#This Row],[Total Revenue + Open]]/Table1[[#This Row],[Qty]]</f>
        <v>2.04</v>
      </c>
      <c r="L5337">
        <f>Table1[[#This Row],[Qty]]/Table1[[#This Row],[Total Revenue + Open]]</f>
        <v>0.49019607843137253</v>
      </c>
    </row>
    <row r="5338" spans="1:12">
      <c r="A5338" t="s">
        <v>10</v>
      </c>
      <c r="B5338" t="s">
        <v>351</v>
      </c>
      <c r="C5338" t="s">
        <v>351</v>
      </c>
      <c r="D5338" t="s">
        <v>401</v>
      </c>
      <c r="E5338" t="s">
        <v>15</v>
      </c>
      <c r="F5338" t="s">
        <v>183</v>
      </c>
      <c r="G5338" t="s">
        <v>187</v>
      </c>
      <c r="H5338" s="1">
        <v>2021</v>
      </c>
      <c r="I5338" s="2">
        <v>500</v>
      </c>
      <c r="J5338" s="3">
        <v>1020</v>
      </c>
      <c r="K5338">
        <f>Table1[[#This Row],[Total Revenue + Open]]/Table1[[#This Row],[Qty]]</f>
        <v>2.04</v>
      </c>
      <c r="L5338">
        <f>Table1[[#This Row],[Qty]]/Table1[[#This Row],[Total Revenue + Open]]</f>
        <v>0.49019607843137253</v>
      </c>
    </row>
    <row r="5339" spans="1:12">
      <c r="A5339" t="s">
        <v>10</v>
      </c>
      <c r="B5339" t="s">
        <v>351</v>
      </c>
      <c r="C5339" t="s">
        <v>351</v>
      </c>
      <c r="D5339" t="s">
        <v>401</v>
      </c>
      <c r="E5339" t="s">
        <v>15</v>
      </c>
      <c r="F5339" t="s">
        <v>183</v>
      </c>
      <c r="G5339" t="s">
        <v>187</v>
      </c>
      <c r="H5339" s="1">
        <v>2021</v>
      </c>
      <c r="I5339" s="2">
        <v>500</v>
      </c>
      <c r="J5339" s="3">
        <v>1020</v>
      </c>
      <c r="K5339">
        <f>Table1[[#This Row],[Total Revenue + Open]]/Table1[[#This Row],[Qty]]</f>
        <v>2.04</v>
      </c>
      <c r="L5339">
        <f>Table1[[#This Row],[Qty]]/Table1[[#This Row],[Total Revenue + Open]]</f>
        <v>0.49019607843137253</v>
      </c>
    </row>
    <row r="5340" spans="1:12">
      <c r="A5340" t="s">
        <v>10</v>
      </c>
      <c r="B5340" t="s">
        <v>351</v>
      </c>
      <c r="C5340" t="s">
        <v>351</v>
      </c>
      <c r="D5340" t="s">
        <v>401</v>
      </c>
      <c r="E5340" t="s">
        <v>15</v>
      </c>
      <c r="F5340" t="s">
        <v>207</v>
      </c>
      <c r="G5340" t="s">
        <v>208</v>
      </c>
      <c r="H5340" s="1">
        <v>2022</v>
      </c>
      <c r="I5340" s="2">
        <v>1005</v>
      </c>
      <c r="J5340" s="3">
        <v>4870</v>
      </c>
      <c r="K5340">
        <f>Table1[[#This Row],[Total Revenue + Open]]/Table1[[#This Row],[Qty]]</f>
        <v>4.8457711442786069</v>
      </c>
      <c r="L5340">
        <f>Table1[[#This Row],[Qty]]/Table1[[#This Row],[Total Revenue + Open]]</f>
        <v>0.20636550308008214</v>
      </c>
    </row>
    <row r="5341" spans="1:12">
      <c r="A5341" t="s">
        <v>10</v>
      </c>
      <c r="B5341" t="s">
        <v>351</v>
      </c>
      <c r="C5341" t="s">
        <v>351</v>
      </c>
      <c r="D5341" t="s">
        <v>401</v>
      </c>
      <c r="E5341" t="s">
        <v>15</v>
      </c>
      <c r="F5341" t="s">
        <v>207</v>
      </c>
      <c r="G5341" t="s">
        <v>208</v>
      </c>
      <c r="H5341" s="1">
        <v>2022</v>
      </c>
      <c r="I5341" s="2">
        <v>1005</v>
      </c>
      <c r="J5341" s="3">
        <v>4870</v>
      </c>
      <c r="K5341">
        <f>Table1[[#This Row],[Total Revenue + Open]]/Table1[[#This Row],[Qty]]</f>
        <v>4.8457711442786069</v>
      </c>
      <c r="L5341">
        <f>Table1[[#This Row],[Qty]]/Table1[[#This Row],[Total Revenue + Open]]</f>
        <v>0.20636550308008214</v>
      </c>
    </row>
    <row r="5342" spans="1:12">
      <c r="A5342" t="s">
        <v>10</v>
      </c>
      <c r="B5342" t="s">
        <v>351</v>
      </c>
      <c r="C5342" t="s">
        <v>351</v>
      </c>
      <c r="D5342" t="s">
        <v>401</v>
      </c>
      <c r="E5342" t="s">
        <v>15</v>
      </c>
      <c r="F5342" t="s">
        <v>207</v>
      </c>
      <c r="G5342" t="s">
        <v>209</v>
      </c>
      <c r="H5342" s="1">
        <v>2022</v>
      </c>
      <c r="I5342" s="2">
        <v>1005</v>
      </c>
      <c r="J5342" s="3">
        <v>4870</v>
      </c>
      <c r="K5342">
        <f>Table1[[#This Row],[Total Revenue + Open]]/Table1[[#This Row],[Qty]]</f>
        <v>4.8457711442786069</v>
      </c>
      <c r="L5342">
        <f>Table1[[#This Row],[Qty]]/Table1[[#This Row],[Total Revenue + Open]]</f>
        <v>0.20636550308008214</v>
      </c>
    </row>
    <row r="5343" spans="1:12">
      <c r="A5343" t="s">
        <v>10</v>
      </c>
      <c r="B5343" t="s">
        <v>351</v>
      </c>
      <c r="C5343" t="s">
        <v>351</v>
      </c>
      <c r="D5343" t="s">
        <v>401</v>
      </c>
      <c r="E5343" t="s">
        <v>15</v>
      </c>
      <c r="F5343" t="s">
        <v>207</v>
      </c>
      <c r="G5343" t="s">
        <v>209</v>
      </c>
      <c r="H5343" s="1">
        <v>2022</v>
      </c>
      <c r="I5343" s="2">
        <v>1005</v>
      </c>
      <c r="J5343" s="3">
        <v>4870</v>
      </c>
      <c r="K5343">
        <f>Table1[[#This Row],[Total Revenue + Open]]/Table1[[#This Row],[Qty]]</f>
        <v>4.8457711442786069</v>
      </c>
      <c r="L5343">
        <f>Table1[[#This Row],[Qty]]/Table1[[#This Row],[Total Revenue + Open]]</f>
        <v>0.20636550308008214</v>
      </c>
    </row>
    <row r="5344" spans="1:12">
      <c r="A5344" t="s">
        <v>10</v>
      </c>
      <c r="B5344" t="s">
        <v>351</v>
      </c>
      <c r="C5344" t="s">
        <v>351</v>
      </c>
      <c r="D5344" t="s">
        <v>408</v>
      </c>
      <c r="E5344" t="s">
        <v>15</v>
      </c>
      <c r="F5344" t="s">
        <v>204</v>
      </c>
      <c r="G5344" t="s">
        <v>205</v>
      </c>
      <c r="H5344" s="1">
        <v>2021</v>
      </c>
      <c r="I5344" s="2">
        <v>4725</v>
      </c>
      <c r="J5344" s="3">
        <v>12784</v>
      </c>
      <c r="K5344">
        <f>Table1[[#This Row],[Total Revenue + Open]]/Table1[[#This Row],[Qty]]</f>
        <v>2.7056084656084658</v>
      </c>
      <c r="L5344">
        <f>Table1[[#This Row],[Qty]]/Table1[[#This Row],[Total Revenue + Open]]</f>
        <v>0.36960262828535667</v>
      </c>
    </row>
    <row r="5345" spans="1:12">
      <c r="A5345" t="s">
        <v>10</v>
      </c>
      <c r="B5345" t="s">
        <v>351</v>
      </c>
      <c r="C5345" t="s">
        <v>351</v>
      </c>
      <c r="D5345" t="s">
        <v>408</v>
      </c>
      <c r="E5345" t="s">
        <v>15</v>
      </c>
      <c r="F5345" t="s">
        <v>204</v>
      </c>
      <c r="G5345" t="s">
        <v>205</v>
      </c>
      <c r="H5345" s="1">
        <v>2022</v>
      </c>
      <c r="I5345" s="2">
        <v>2465</v>
      </c>
      <c r="J5345" s="3">
        <v>6664</v>
      </c>
      <c r="K5345">
        <f>Table1[[#This Row],[Total Revenue + Open]]/Table1[[#This Row],[Qty]]</f>
        <v>2.703448275862069</v>
      </c>
      <c r="L5345">
        <f>Table1[[#This Row],[Qty]]/Table1[[#This Row],[Total Revenue + Open]]</f>
        <v>0.36989795918367346</v>
      </c>
    </row>
    <row r="5346" spans="1:12">
      <c r="A5346" t="s">
        <v>10</v>
      </c>
      <c r="B5346" t="s">
        <v>351</v>
      </c>
      <c r="C5346" t="s">
        <v>351</v>
      </c>
      <c r="D5346" t="s">
        <v>408</v>
      </c>
      <c r="E5346" t="s">
        <v>15</v>
      </c>
      <c r="F5346" t="s">
        <v>204</v>
      </c>
      <c r="G5346" t="s">
        <v>205</v>
      </c>
      <c r="H5346" s="1">
        <v>2022</v>
      </c>
      <c r="I5346" s="2">
        <v>2090</v>
      </c>
      <c r="J5346" s="3">
        <v>5644</v>
      </c>
      <c r="K5346">
        <f>Table1[[#This Row],[Total Revenue + Open]]/Table1[[#This Row],[Qty]]</f>
        <v>2.7004784688995214</v>
      </c>
      <c r="L5346">
        <f>Table1[[#This Row],[Qty]]/Table1[[#This Row],[Total Revenue + Open]]</f>
        <v>0.37030474840538624</v>
      </c>
    </row>
    <row r="5347" spans="1:12">
      <c r="A5347" t="s">
        <v>10</v>
      </c>
      <c r="B5347" t="s">
        <v>351</v>
      </c>
      <c r="C5347" t="s">
        <v>351</v>
      </c>
      <c r="D5347" t="s">
        <v>408</v>
      </c>
      <c r="E5347" t="s">
        <v>15</v>
      </c>
      <c r="F5347" t="s">
        <v>204</v>
      </c>
      <c r="G5347" t="s">
        <v>206</v>
      </c>
      <c r="H5347" s="1">
        <v>2021</v>
      </c>
      <c r="I5347" s="2">
        <v>4725</v>
      </c>
      <c r="J5347" s="3">
        <v>12784</v>
      </c>
      <c r="K5347">
        <f>Table1[[#This Row],[Total Revenue + Open]]/Table1[[#This Row],[Qty]]</f>
        <v>2.7056084656084658</v>
      </c>
      <c r="L5347">
        <f>Table1[[#This Row],[Qty]]/Table1[[#This Row],[Total Revenue + Open]]</f>
        <v>0.36960262828535667</v>
      </c>
    </row>
    <row r="5348" spans="1:12">
      <c r="A5348" t="s">
        <v>10</v>
      </c>
      <c r="B5348" t="s">
        <v>351</v>
      </c>
      <c r="C5348" t="s">
        <v>351</v>
      </c>
      <c r="D5348" t="s">
        <v>408</v>
      </c>
      <c r="E5348" t="s">
        <v>15</v>
      </c>
      <c r="F5348" t="s">
        <v>204</v>
      </c>
      <c r="G5348" t="s">
        <v>206</v>
      </c>
      <c r="H5348" s="1">
        <v>2022</v>
      </c>
      <c r="I5348" s="2">
        <v>2465</v>
      </c>
      <c r="J5348" s="3">
        <v>6664</v>
      </c>
      <c r="K5348">
        <f>Table1[[#This Row],[Total Revenue + Open]]/Table1[[#This Row],[Qty]]</f>
        <v>2.703448275862069</v>
      </c>
      <c r="L5348">
        <f>Table1[[#This Row],[Qty]]/Table1[[#This Row],[Total Revenue + Open]]</f>
        <v>0.36989795918367346</v>
      </c>
    </row>
    <row r="5349" spans="1:12">
      <c r="A5349" t="s">
        <v>10</v>
      </c>
      <c r="B5349" t="s">
        <v>351</v>
      </c>
      <c r="C5349" t="s">
        <v>351</v>
      </c>
      <c r="D5349" t="s">
        <v>408</v>
      </c>
      <c r="E5349" t="s">
        <v>15</v>
      </c>
      <c r="F5349" t="s">
        <v>204</v>
      </c>
      <c r="G5349" t="s">
        <v>206</v>
      </c>
      <c r="H5349" s="1">
        <v>2022</v>
      </c>
      <c r="I5349" s="2">
        <v>2090</v>
      </c>
      <c r="J5349" s="3">
        <v>5644</v>
      </c>
      <c r="K5349">
        <f>Table1[[#This Row],[Total Revenue + Open]]/Table1[[#This Row],[Qty]]</f>
        <v>2.7004784688995214</v>
      </c>
      <c r="L5349">
        <f>Table1[[#This Row],[Qty]]/Table1[[#This Row],[Total Revenue + Open]]</f>
        <v>0.37030474840538624</v>
      </c>
    </row>
    <row r="5350" spans="1:12">
      <c r="A5350" t="s">
        <v>10</v>
      </c>
      <c r="B5350" t="s">
        <v>351</v>
      </c>
      <c r="C5350" t="s">
        <v>351</v>
      </c>
      <c r="D5350" t="s">
        <v>409</v>
      </c>
      <c r="E5350" t="s">
        <v>15</v>
      </c>
      <c r="F5350" t="s">
        <v>201</v>
      </c>
      <c r="G5350" t="s">
        <v>202</v>
      </c>
      <c r="H5350" s="1">
        <v>2021</v>
      </c>
      <c r="I5350" s="2">
        <v>50</v>
      </c>
      <c r="J5350" s="3">
        <v>149.5</v>
      </c>
      <c r="K5350">
        <f>Table1[[#This Row],[Total Revenue + Open]]/Table1[[#This Row],[Qty]]</f>
        <v>2.99</v>
      </c>
      <c r="L5350">
        <f>Table1[[#This Row],[Qty]]/Table1[[#This Row],[Total Revenue + Open]]</f>
        <v>0.33444816053511706</v>
      </c>
    </row>
    <row r="5351" spans="1:12">
      <c r="A5351" t="s">
        <v>10</v>
      </c>
      <c r="B5351" t="s">
        <v>351</v>
      </c>
      <c r="C5351" t="s">
        <v>351</v>
      </c>
      <c r="D5351" t="s">
        <v>409</v>
      </c>
      <c r="E5351" t="s">
        <v>15</v>
      </c>
      <c r="F5351" t="s">
        <v>201</v>
      </c>
      <c r="G5351" t="s">
        <v>202</v>
      </c>
      <c r="H5351" s="1">
        <v>2021</v>
      </c>
      <c r="I5351" s="2">
        <v>100</v>
      </c>
      <c r="J5351" s="3">
        <v>299</v>
      </c>
      <c r="K5351">
        <f>Table1[[#This Row],[Total Revenue + Open]]/Table1[[#This Row],[Qty]]</f>
        <v>2.99</v>
      </c>
      <c r="L5351">
        <f>Table1[[#This Row],[Qty]]/Table1[[#This Row],[Total Revenue + Open]]</f>
        <v>0.33444816053511706</v>
      </c>
    </row>
    <row r="5352" spans="1:12">
      <c r="A5352" t="s">
        <v>10</v>
      </c>
      <c r="B5352" t="s">
        <v>351</v>
      </c>
      <c r="C5352" t="s">
        <v>351</v>
      </c>
      <c r="D5352" t="s">
        <v>409</v>
      </c>
      <c r="E5352" t="s">
        <v>15</v>
      </c>
      <c r="F5352" t="s">
        <v>201</v>
      </c>
      <c r="G5352" t="s">
        <v>202</v>
      </c>
      <c r="H5352" s="1">
        <v>2021</v>
      </c>
      <c r="I5352" s="2">
        <v>200</v>
      </c>
      <c r="J5352" s="3">
        <v>598</v>
      </c>
      <c r="K5352">
        <f>Table1[[#This Row],[Total Revenue + Open]]/Table1[[#This Row],[Qty]]</f>
        <v>2.99</v>
      </c>
      <c r="L5352">
        <f>Table1[[#This Row],[Qty]]/Table1[[#This Row],[Total Revenue + Open]]</f>
        <v>0.33444816053511706</v>
      </c>
    </row>
    <row r="5353" spans="1:12">
      <c r="A5353" t="s">
        <v>10</v>
      </c>
      <c r="B5353" t="s">
        <v>351</v>
      </c>
      <c r="C5353" t="s">
        <v>351</v>
      </c>
      <c r="D5353" t="s">
        <v>409</v>
      </c>
      <c r="E5353" t="s">
        <v>15</v>
      </c>
      <c r="F5353" t="s">
        <v>201</v>
      </c>
      <c r="G5353" t="s">
        <v>203</v>
      </c>
      <c r="H5353" s="1">
        <v>2021</v>
      </c>
      <c r="I5353" s="2">
        <v>50</v>
      </c>
      <c r="J5353" s="3">
        <v>149.5</v>
      </c>
      <c r="K5353">
        <f>Table1[[#This Row],[Total Revenue + Open]]/Table1[[#This Row],[Qty]]</f>
        <v>2.99</v>
      </c>
      <c r="L5353">
        <f>Table1[[#This Row],[Qty]]/Table1[[#This Row],[Total Revenue + Open]]</f>
        <v>0.33444816053511706</v>
      </c>
    </row>
    <row r="5354" spans="1:12">
      <c r="A5354" t="s">
        <v>10</v>
      </c>
      <c r="B5354" t="s">
        <v>351</v>
      </c>
      <c r="C5354" t="s">
        <v>351</v>
      </c>
      <c r="D5354" t="s">
        <v>409</v>
      </c>
      <c r="E5354" t="s">
        <v>15</v>
      </c>
      <c r="F5354" t="s">
        <v>201</v>
      </c>
      <c r="G5354" t="s">
        <v>203</v>
      </c>
      <c r="H5354" s="1">
        <v>2021</v>
      </c>
      <c r="I5354" s="2">
        <v>100</v>
      </c>
      <c r="J5354" s="3">
        <v>299</v>
      </c>
      <c r="K5354">
        <f>Table1[[#This Row],[Total Revenue + Open]]/Table1[[#This Row],[Qty]]</f>
        <v>2.99</v>
      </c>
      <c r="L5354">
        <f>Table1[[#This Row],[Qty]]/Table1[[#This Row],[Total Revenue + Open]]</f>
        <v>0.33444816053511706</v>
      </c>
    </row>
    <row r="5355" spans="1:12">
      <c r="A5355" t="s">
        <v>10</v>
      </c>
      <c r="B5355" t="s">
        <v>351</v>
      </c>
      <c r="C5355" t="s">
        <v>351</v>
      </c>
      <c r="D5355" t="s">
        <v>409</v>
      </c>
      <c r="E5355" t="s">
        <v>15</v>
      </c>
      <c r="F5355" t="s">
        <v>201</v>
      </c>
      <c r="G5355" t="s">
        <v>203</v>
      </c>
      <c r="H5355" s="1">
        <v>2021</v>
      </c>
      <c r="I5355" s="2">
        <v>200</v>
      </c>
      <c r="J5355" s="3">
        <v>598</v>
      </c>
      <c r="K5355">
        <f>Table1[[#This Row],[Total Revenue + Open]]/Table1[[#This Row],[Qty]]</f>
        <v>2.99</v>
      </c>
      <c r="L5355">
        <f>Table1[[#This Row],[Qty]]/Table1[[#This Row],[Total Revenue + Open]]</f>
        <v>0.33444816053511706</v>
      </c>
    </row>
    <row r="5356" spans="1:12">
      <c r="A5356" t="s">
        <v>10</v>
      </c>
      <c r="B5356" t="s">
        <v>351</v>
      </c>
      <c r="C5356" t="s">
        <v>351</v>
      </c>
      <c r="D5356" t="s">
        <v>410</v>
      </c>
      <c r="E5356" t="s">
        <v>15</v>
      </c>
      <c r="F5356" t="s">
        <v>123</v>
      </c>
      <c r="G5356" t="s">
        <v>411</v>
      </c>
      <c r="H5356" s="1">
        <v>2017</v>
      </c>
      <c r="I5356" s="2">
        <v>6330</v>
      </c>
      <c r="J5356" s="3">
        <v>20601</v>
      </c>
      <c r="K5356">
        <f>Table1[[#This Row],[Total Revenue + Open]]/Table1[[#This Row],[Qty]]</f>
        <v>3.2545023696682462</v>
      </c>
      <c r="L5356">
        <f>Table1[[#This Row],[Qty]]/Table1[[#This Row],[Total Revenue + Open]]</f>
        <v>0.30726663754186689</v>
      </c>
    </row>
    <row r="5357" spans="1:12">
      <c r="A5357" t="s">
        <v>10</v>
      </c>
      <c r="B5357" t="s">
        <v>351</v>
      </c>
      <c r="C5357" t="s">
        <v>351</v>
      </c>
      <c r="D5357" t="s">
        <v>410</v>
      </c>
      <c r="E5357" t="s">
        <v>15</v>
      </c>
      <c r="F5357" t="s">
        <v>123</v>
      </c>
      <c r="G5357" t="s">
        <v>411</v>
      </c>
      <c r="H5357" s="1">
        <v>2017</v>
      </c>
      <c r="I5357" s="2">
        <v>500</v>
      </c>
      <c r="J5357" s="3">
        <v>1635</v>
      </c>
      <c r="K5357">
        <f>Table1[[#This Row],[Total Revenue + Open]]/Table1[[#This Row],[Qty]]</f>
        <v>3.27</v>
      </c>
      <c r="L5357">
        <f>Table1[[#This Row],[Qty]]/Table1[[#This Row],[Total Revenue + Open]]</f>
        <v>0.3058103975535168</v>
      </c>
    </row>
    <row r="5358" spans="1:12">
      <c r="A5358" t="s">
        <v>10</v>
      </c>
      <c r="B5358" t="s">
        <v>351</v>
      </c>
      <c r="C5358" t="s">
        <v>351</v>
      </c>
      <c r="D5358" t="s">
        <v>410</v>
      </c>
      <c r="E5358" t="s">
        <v>15</v>
      </c>
      <c r="F5358" t="s">
        <v>128</v>
      </c>
      <c r="G5358" t="s">
        <v>412</v>
      </c>
      <c r="H5358" s="1">
        <v>2019</v>
      </c>
      <c r="I5358" s="2">
        <v>3420</v>
      </c>
      <c r="J5358" s="3">
        <v>10166</v>
      </c>
      <c r="K5358">
        <f>Table1[[#This Row],[Total Revenue + Open]]/Table1[[#This Row],[Qty]]</f>
        <v>2.9725146198830408</v>
      </c>
      <c r="L5358">
        <f>Table1[[#This Row],[Qty]]/Table1[[#This Row],[Total Revenue + Open]]</f>
        <v>0.33641550265591186</v>
      </c>
    </row>
    <row r="5359" spans="1:12">
      <c r="A5359" t="s">
        <v>10</v>
      </c>
      <c r="B5359" t="s">
        <v>351</v>
      </c>
      <c r="C5359" t="s">
        <v>351</v>
      </c>
      <c r="D5359" t="s">
        <v>410</v>
      </c>
      <c r="E5359" t="s">
        <v>15</v>
      </c>
      <c r="F5359" t="s">
        <v>128</v>
      </c>
      <c r="G5359" t="s">
        <v>412</v>
      </c>
      <c r="H5359" s="1">
        <v>2019</v>
      </c>
      <c r="I5359" s="2">
        <v>2010</v>
      </c>
      <c r="J5359" s="3">
        <v>5980</v>
      </c>
      <c r="K5359">
        <f>Table1[[#This Row],[Total Revenue + Open]]/Table1[[#This Row],[Qty]]</f>
        <v>2.9751243781094527</v>
      </c>
      <c r="L5359">
        <f>Table1[[#This Row],[Qty]]/Table1[[#This Row],[Total Revenue + Open]]</f>
        <v>0.33612040133779264</v>
      </c>
    </row>
    <row r="5360" spans="1:12">
      <c r="A5360" t="s">
        <v>10</v>
      </c>
      <c r="B5360" t="s">
        <v>351</v>
      </c>
      <c r="C5360" t="s">
        <v>351</v>
      </c>
      <c r="D5360" t="s">
        <v>410</v>
      </c>
      <c r="E5360" t="s">
        <v>15</v>
      </c>
      <c r="F5360" t="s">
        <v>128</v>
      </c>
      <c r="G5360" t="s">
        <v>412</v>
      </c>
      <c r="H5360" s="1">
        <v>2019</v>
      </c>
      <c r="I5360" s="2">
        <v>500</v>
      </c>
      <c r="J5360" s="3">
        <v>1495</v>
      </c>
      <c r="K5360">
        <f>Table1[[#This Row],[Total Revenue + Open]]/Table1[[#This Row],[Qty]]</f>
        <v>2.99</v>
      </c>
      <c r="L5360">
        <f>Table1[[#This Row],[Qty]]/Table1[[#This Row],[Total Revenue + Open]]</f>
        <v>0.33444816053511706</v>
      </c>
    </row>
    <row r="5361" spans="1:12">
      <c r="A5361" t="s">
        <v>10</v>
      </c>
      <c r="B5361" t="s">
        <v>351</v>
      </c>
      <c r="C5361" t="s">
        <v>351</v>
      </c>
      <c r="D5361" t="s">
        <v>410</v>
      </c>
      <c r="E5361" t="s">
        <v>15</v>
      </c>
      <c r="F5361" t="s">
        <v>128</v>
      </c>
      <c r="G5361" t="s">
        <v>412</v>
      </c>
      <c r="H5361" s="1">
        <v>2019</v>
      </c>
      <c r="I5361" s="2">
        <v>3120</v>
      </c>
      <c r="J5361" s="3">
        <v>9269</v>
      </c>
      <c r="K5361">
        <f>Table1[[#This Row],[Total Revenue + Open]]/Table1[[#This Row],[Qty]]</f>
        <v>2.9708333333333332</v>
      </c>
      <c r="L5361">
        <f>Table1[[#This Row],[Qty]]/Table1[[#This Row],[Total Revenue + Open]]</f>
        <v>0.33660589060308554</v>
      </c>
    </row>
    <row r="5362" spans="1:12">
      <c r="A5362" t="s">
        <v>10</v>
      </c>
      <c r="B5362" t="s">
        <v>351</v>
      </c>
      <c r="C5362" t="s">
        <v>351</v>
      </c>
      <c r="D5362" t="s">
        <v>410</v>
      </c>
      <c r="E5362" t="s">
        <v>15</v>
      </c>
      <c r="F5362" t="s">
        <v>128</v>
      </c>
      <c r="G5362" t="s">
        <v>412</v>
      </c>
      <c r="H5362" s="1">
        <v>2019</v>
      </c>
      <c r="I5362" s="2">
        <v>4520</v>
      </c>
      <c r="J5362" s="3">
        <v>13455</v>
      </c>
      <c r="K5362">
        <f>Table1[[#This Row],[Total Revenue + Open]]/Table1[[#This Row],[Qty]]</f>
        <v>2.9767699115044248</v>
      </c>
      <c r="L5362">
        <f>Table1[[#This Row],[Qty]]/Table1[[#This Row],[Total Revenue + Open]]</f>
        <v>0.33593459680416204</v>
      </c>
    </row>
    <row r="5363" spans="1:12">
      <c r="A5363" t="s">
        <v>10</v>
      </c>
      <c r="B5363" t="s">
        <v>351</v>
      </c>
      <c r="C5363" t="s">
        <v>351</v>
      </c>
      <c r="D5363" t="s">
        <v>410</v>
      </c>
      <c r="E5363" t="s">
        <v>15</v>
      </c>
      <c r="F5363" t="s">
        <v>128</v>
      </c>
      <c r="G5363" t="s">
        <v>413</v>
      </c>
      <c r="H5363" s="1">
        <v>2018</v>
      </c>
      <c r="I5363" s="2">
        <v>6830</v>
      </c>
      <c r="J5363" s="3">
        <v>20332</v>
      </c>
      <c r="K5363">
        <f>Table1[[#This Row],[Total Revenue + Open]]/Table1[[#This Row],[Qty]]</f>
        <v>2.9768667642752562</v>
      </c>
      <c r="L5363">
        <f>Table1[[#This Row],[Qty]]/Table1[[#This Row],[Total Revenue + Open]]</f>
        <v>0.33592366712571314</v>
      </c>
    </row>
    <row r="5364" spans="1:12">
      <c r="A5364" t="s">
        <v>10</v>
      </c>
      <c r="B5364" t="s">
        <v>351</v>
      </c>
      <c r="C5364" t="s">
        <v>351</v>
      </c>
      <c r="D5364" t="s">
        <v>410</v>
      </c>
      <c r="E5364" t="s">
        <v>15</v>
      </c>
      <c r="F5364" t="s">
        <v>128</v>
      </c>
      <c r="G5364" t="s">
        <v>413</v>
      </c>
      <c r="H5364" s="1">
        <v>2018</v>
      </c>
      <c r="I5364" s="2">
        <v>500</v>
      </c>
      <c r="J5364" s="3">
        <v>1495</v>
      </c>
      <c r="K5364">
        <f>Table1[[#This Row],[Total Revenue + Open]]/Table1[[#This Row],[Qty]]</f>
        <v>2.99</v>
      </c>
      <c r="L5364">
        <f>Table1[[#This Row],[Qty]]/Table1[[#This Row],[Total Revenue + Open]]</f>
        <v>0.33444816053511706</v>
      </c>
    </row>
    <row r="5365" spans="1:12">
      <c r="A5365" t="s">
        <v>10</v>
      </c>
      <c r="B5365" t="s">
        <v>351</v>
      </c>
      <c r="C5365" t="s">
        <v>351</v>
      </c>
      <c r="D5365" t="s">
        <v>410</v>
      </c>
      <c r="E5365" t="s">
        <v>15</v>
      </c>
      <c r="F5365" t="s">
        <v>128</v>
      </c>
      <c r="G5365" t="s">
        <v>413</v>
      </c>
      <c r="H5365" s="1">
        <v>2018</v>
      </c>
      <c r="I5365" s="2">
        <v>2565</v>
      </c>
      <c r="J5365" s="3">
        <v>7624.5</v>
      </c>
      <c r="K5365">
        <f>Table1[[#This Row],[Total Revenue + Open]]/Table1[[#This Row],[Qty]]</f>
        <v>2.9725146198830408</v>
      </c>
      <c r="L5365">
        <f>Table1[[#This Row],[Qty]]/Table1[[#This Row],[Total Revenue + Open]]</f>
        <v>0.33641550265591186</v>
      </c>
    </row>
    <row r="5366" spans="1:12">
      <c r="A5366" t="s">
        <v>10</v>
      </c>
      <c r="B5366" t="s">
        <v>351</v>
      </c>
      <c r="C5366" t="s">
        <v>351</v>
      </c>
      <c r="D5366" t="s">
        <v>410</v>
      </c>
      <c r="E5366" t="s">
        <v>15</v>
      </c>
      <c r="F5366" t="s">
        <v>128</v>
      </c>
      <c r="G5366" t="s">
        <v>413</v>
      </c>
      <c r="H5366" s="1">
        <v>2018</v>
      </c>
      <c r="I5366" s="2">
        <v>2165</v>
      </c>
      <c r="J5366" s="3">
        <v>6428.5</v>
      </c>
      <c r="K5366">
        <f>Table1[[#This Row],[Total Revenue + Open]]/Table1[[#This Row],[Qty]]</f>
        <v>2.9692840646651271</v>
      </c>
      <c r="L5366">
        <f>Table1[[#This Row],[Qty]]/Table1[[#This Row],[Total Revenue + Open]]</f>
        <v>0.33678151979466436</v>
      </c>
    </row>
    <row r="5367" spans="1:12">
      <c r="A5367" t="s">
        <v>10</v>
      </c>
      <c r="B5367" t="s">
        <v>351</v>
      </c>
      <c r="C5367" t="s">
        <v>351</v>
      </c>
      <c r="D5367" t="s">
        <v>410</v>
      </c>
      <c r="E5367" t="s">
        <v>15</v>
      </c>
      <c r="F5367" t="s">
        <v>128</v>
      </c>
      <c r="G5367" t="s">
        <v>413</v>
      </c>
      <c r="H5367" s="1">
        <v>2019</v>
      </c>
      <c r="I5367" s="2">
        <v>1005</v>
      </c>
      <c r="J5367" s="3">
        <v>2990</v>
      </c>
      <c r="K5367">
        <f>Table1[[#This Row],[Total Revenue + Open]]/Table1[[#This Row],[Qty]]</f>
        <v>2.9751243781094527</v>
      </c>
      <c r="L5367">
        <f>Table1[[#This Row],[Qty]]/Table1[[#This Row],[Total Revenue + Open]]</f>
        <v>0.33612040133779264</v>
      </c>
    </row>
    <row r="5368" spans="1:12">
      <c r="A5368" t="s">
        <v>10</v>
      </c>
      <c r="B5368" t="s">
        <v>351</v>
      </c>
      <c r="C5368" t="s">
        <v>351</v>
      </c>
      <c r="D5368" t="s">
        <v>410</v>
      </c>
      <c r="E5368" t="s">
        <v>15</v>
      </c>
      <c r="F5368" t="s">
        <v>128</v>
      </c>
      <c r="G5368" t="s">
        <v>413</v>
      </c>
      <c r="H5368" s="1">
        <v>2019</v>
      </c>
      <c r="I5368" s="2">
        <v>3420</v>
      </c>
      <c r="J5368" s="3">
        <v>10166</v>
      </c>
      <c r="K5368">
        <f>Table1[[#This Row],[Total Revenue + Open]]/Table1[[#This Row],[Qty]]</f>
        <v>2.9725146198830408</v>
      </c>
      <c r="L5368">
        <f>Table1[[#This Row],[Qty]]/Table1[[#This Row],[Total Revenue + Open]]</f>
        <v>0.33641550265591186</v>
      </c>
    </row>
    <row r="5369" spans="1:12">
      <c r="A5369" t="s">
        <v>10</v>
      </c>
      <c r="B5369" t="s">
        <v>351</v>
      </c>
      <c r="C5369" t="s">
        <v>351</v>
      </c>
      <c r="D5369" t="s">
        <v>410</v>
      </c>
      <c r="E5369" t="s">
        <v>15</v>
      </c>
      <c r="F5369" t="s">
        <v>128</v>
      </c>
      <c r="G5369" t="s">
        <v>413</v>
      </c>
      <c r="H5369" s="1">
        <v>2019</v>
      </c>
      <c r="I5369" s="2">
        <v>2010</v>
      </c>
      <c r="J5369" s="3">
        <v>5980</v>
      </c>
      <c r="K5369">
        <f>Table1[[#This Row],[Total Revenue + Open]]/Table1[[#This Row],[Qty]]</f>
        <v>2.9751243781094527</v>
      </c>
      <c r="L5369">
        <f>Table1[[#This Row],[Qty]]/Table1[[#This Row],[Total Revenue + Open]]</f>
        <v>0.33612040133779264</v>
      </c>
    </row>
    <row r="5370" spans="1:12">
      <c r="A5370" t="s">
        <v>10</v>
      </c>
      <c r="B5370" t="s">
        <v>351</v>
      </c>
      <c r="C5370" t="s">
        <v>351</v>
      </c>
      <c r="D5370" t="s">
        <v>410</v>
      </c>
      <c r="E5370" t="s">
        <v>15</v>
      </c>
      <c r="F5370" t="s">
        <v>128</v>
      </c>
      <c r="G5370" t="s">
        <v>413</v>
      </c>
      <c r="H5370" s="1">
        <v>2019</v>
      </c>
      <c r="I5370" s="2">
        <v>500</v>
      </c>
      <c r="J5370" s="3">
        <v>1495</v>
      </c>
      <c r="K5370">
        <f>Table1[[#This Row],[Total Revenue + Open]]/Table1[[#This Row],[Qty]]</f>
        <v>2.99</v>
      </c>
      <c r="L5370">
        <f>Table1[[#This Row],[Qty]]/Table1[[#This Row],[Total Revenue + Open]]</f>
        <v>0.33444816053511706</v>
      </c>
    </row>
    <row r="5371" spans="1:12">
      <c r="A5371" t="s">
        <v>10</v>
      </c>
      <c r="B5371" t="s">
        <v>351</v>
      </c>
      <c r="C5371" t="s">
        <v>351</v>
      </c>
      <c r="D5371" t="s">
        <v>410</v>
      </c>
      <c r="E5371" t="s">
        <v>15</v>
      </c>
      <c r="F5371" t="s">
        <v>128</v>
      </c>
      <c r="G5371" t="s">
        <v>413</v>
      </c>
      <c r="H5371" s="1">
        <v>2019</v>
      </c>
      <c r="I5371" s="2">
        <v>3120</v>
      </c>
      <c r="J5371" s="3">
        <v>9269</v>
      </c>
      <c r="K5371">
        <f>Table1[[#This Row],[Total Revenue + Open]]/Table1[[#This Row],[Qty]]</f>
        <v>2.9708333333333332</v>
      </c>
      <c r="L5371">
        <f>Table1[[#This Row],[Qty]]/Table1[[#This Row],[Total Revenue + Open]]</f>
        <v>0.33660589060308554</v>
      </c>
    </row>
    <row r="5372" spans="1:12">
      <c r="A5372" t="s">
        <v>10</v>
      </c>
      <c r="B5372" t="s">
        <v>351</v>
      </c>
      <c r="C5372" t="s">
        <v>351</v>
      </c>
      <c r="D5372" t="s">
        <v>410</v>
      </c>
      <c r="E5372" t="s">
        <v>15</v>
      </c>
      <c r="F5372" t="s">
        <v>128</v>
      </c>
      <c r="G5372" t="s">
        <v>413</v>
      </c>
      <c r="H5372" s="1">
        <v>2019</v>
      </c>
      <c r="I5372" s="2">
        <v>4520</v>
      </c>
      <c r="J5372" s="3">
        <v>13455</v>
      </c>
      <c r="K5372">
        <f>Table1[[#This Row],[Total Revenue + Open]]/Table1[[#This Row],[Qty]]</f>
        <v>2.9767699115044248</v>
      </c>
      <c r="L5372">
        <f>Table1[[#This Row],[Qty]]/Table1[[#This Row],[Total Revenue + Open]]</f>
        <v>0.33593459680416204</v>
      </c>
    </row>
    <row r="5373" spans="1:12">
      <c r="A5373" t="s">
        <v>10</v>
      </c>
      <c r="B5373" t="s">
        <v>351</v>
      </c>
      <c r="C5373" t="s">
        <v>351</v>
      </c>
      <c r="D5373" t="s">
        <v>410</v>
      </c>
      <c r="E5373" t="s">
        <v>15</v>
      </c>
      <c r="F5373" t="s">
        <v>128</v>
      </c>
      <c r="G5373" t="s">
        <v>414</v>
      </c>
      <c r="H5373" s="1">
        <v>2018</v>
      </c>
      <c r="I5373" s="2">
        <v>9900</v>
      </c>
      <c r="J5373" s="3">
        <v>32012.5</v>
      </c>
      <c r="K5373">
        <f>Table1[[#This Row],[Total Revenue + Open]]/Table1[[#This Row],[Qty]]</f>
        <v>3.2335858585858586</v>
      </c>
      <c r="L5373">
        <f>Table1[[#This Row],[Qty]]/Table1[[#This Row],[Total Revenue + Open]]</f>
        <v>0.30925419757907069</v>
      </c>
    </row>
    <row r="5374" spans="1:12">
      <c r="A5374" t="s">
        <v>10</v>
      </c>
      <c r="B5374" t="s">
        <v>351</v>
      </c>
      <c r="C5374" t="s">
        <v>351</v>
      </c>
      <c r="D5374" t="s">
        <v>410</v>
      </c>
      <c r="E5374" t="s">
        <v>15</v>
      </c>
      <c r="F5374" t="s">
        <v>128</v>
      </c>
      <c r="G5374" t="s">
        <v>414</v>
      </c>
      <c r="H5374" s="1">
        <v>2018</v>
      </c>
      <c r="I5374" s="2">
        <v>1160</v>
      </c>
      <c r="J5374" s="3">
        <v>3737.5</v>
      </c>
      <c r="K5374">
        <f>Table1[[#This Row],[Total Revenue + Open]]/Table1[[#This Row],[Qty]]</f>
        <v>3.2219827586206895</v>
      </c>
      <c r="L5374">
        <f>Table1[[#This Row],[Qty]]/Table1[[#This Row],[Total Revenue + Open]]</f>
        <v>0.31036789297658862</v>
      </c>
    </row>
    <row r="5375" spans="1:12">
      <c r="A5375" t="s">
        <v>10</v>
      </c>
      <c r="B5375" t="s">
        <v>351</v>
      </c>
      <c r="C5375" t="s">
        <v>351</v>
      </c>
      <c r="D5375" t="s">
        <v>410</v>
      </c>
      <c r="E5375" t="s">
        <v>15</v>
      </c>
      <c r="F5375" t="s">
        <v>128</v>
      </c>
      <c r="G5375" t="s">
        <v>414</v>
      </c>
      <c r="H5375" s="1">
        <v>2018</v>
      </c>
      <c r="I5375" s="2">
        <v>6535</v>
      </c>
      <c r="J5375" s="3">
        <v>21125</v>
      </c>
      <c r="K5375">
        <f>Table1[[#This Row],[Total Revenue + Open]]/Table1[[#This Row],[Qty]]</f>
        <v>3.2325937260902831</v>
      </c>
      <c r="L5375">
        <f>Table1[[#This Row],[Qty]]/Table1[[#This Row],[Total Revenue + Open]]</f>
        <v>0.30934911242603552</v>
      </c>
    </row>
    <row r="5376" spans="1:12">
      <c r="A5376" t="s">
        <v>10</v>
      </c>
      <c r="B5376" t="s">
        <v>351</v>
      </c>
      <c r="C5376" t="s">
        <v>351</v>
      </c>
      <c r="D5376" t="s">
        <v>410</v>
      </c>
      <c r="E5376" t="s">
        <v>15</v>
      </c>
      <c r="F5376" t="s">
        <v>128</v>
      </c>
      <c r="G5376" t="s">
        <v>414</v>
      </c>
      <c r="H5376" s="1">
        <v>2018</v>
      </c>
      <c r="I5376" s="2">
        <v>12720</v>
      </c>
      <c r="J5376" s="3">
        <v>41112.5</v>
      </c>
      <c r="K5376">
        <f>Table1[[#This Row],[Total Revenue + Open]]/Table1[[#This Row],[Qty]]</f>
        <v>3.2321147798742138</v>
      </c>
      <c r="L5376">
        <f>Table1[[#This Row],[Qty]]/Table1[[#This Row],[Total Revenue + Open]]</f>
        <v>0.30939495287321372</v>
      </c>
    </row>
    <row r="5377" spans="1:12">
      <c r="A5377" t="s">
        <v>10</v>
      </c>
      <c r="B5377" t="s">
        <v>351</v>
      </c>
      <c r="C5377" t="s">
        <v>351</v>
      </c>
      <c r="D5377" t="s">
        <v>410</v>
      </c>
      <c r="E5377" t="s">
        <v>15</v>
      </c>
      <c r="F5377" t="s">
        <v>128</v>
      </c>
      <c r="G5377" t="s">
        <v>414</v>
      </c>
      <c r="H5377" s="1">
        <v>2018</v>
      </c>
      <c r="I5377" s="2">
        <v>2010</v>
      </c>
      <c r="J5377" s="3">
        <v>6500</v>
      </c>
      <c r="K5377">
        <f>Table1[[#This Row],[Total Revenue + Open]]/Table1[[#This Row],[Qty]]</f>
        <v>3.2338308457711444</v>
      </c>
      <c r="L5377">
        <f>Table1[[#This Row],[Qty]]/Table1[[#This Row],[Total Revenue + Open]]</f>
        <v>0.30923076923076925</v>
      </c>
    </row>
    <row r="5378" spans="1:12">
      <c r="A5378" t="s">
        <v>10</v>
      </c>
      <c r="B5378" t="s">
        <v>351</v>
      </c>
      <c r="C5378" t="s">
        <v>351</v>
      </c>
      <c r="D5378" t="s">
        <v>410</v>
      </c>
      <c r="E5378" t="s">
        <v>15</v>
      </c>
      <c r="F5378" t="s">
        <v>128</v>
      </c>
      <c r="G5378" t="s">
        <v>414</v>
      </c>
      <c r="H5378" s="1">
        <v>2019</v>
      </c>
      <c r="I5378" s="2">
        <v>2665</v>
      </c>
      <c r="J5378" s="3">
        <v>8612.5</v>
      </c>
      <c r="K5378">
        <f>Table1[[#This Row],[Total Revenue + Open]]/Table1[[#This Row],[Qty]]</f>
        <v>3.2317073170731709</v>
      </c>
      <c r="L5378">
        <f>Table1[[#This Row],[Qty]]/Table1[[#This Row],[Total Revenue + Open]]</f>
        <v>0.30943396226415093</v>
      </c>
    </row>
    <row r="5379" spans="1:12">
      <c r="A5379" t="s">
        <v>10</v>
      </c>
      <c r="B5379" t="s">
        <v>351</v>
      </c>
      <c r="C5379" t="s">
        <v>351</v>
      </c>
      <c r="D5379" t="s">
        <v>410</v>
      </c>
      <c r="E5379" t="s">
        <v>15</v>
      </c>
      <c r="F5379" t="s">
        <v>128</v>
      </c>
      <c r="G5379" t="s">
        <v>414</v>
      </c>
      <c r="H5379" s="1">
        <v>2019</v>
      </c>
      <c r="I5379" s="2">
        <v>4020</v>
      </c>
      <c r="J5379" s="3">
        <v>13000</v>
      </c>
      <c r="K5379">
        <f>Table1[[#This Row],[Total Revenue + Open]]/Table1[[#This Row],[Qty]]</f>
        <v>3.2338308457711444</v>
      </c>
      <c r="L5379">
        <f>Table1[[#This Row],[Qty]]/Table1[[#This Row],[Total Revenue + Open]]</f>
        <v>0.30923076923076925</v>
      </c>
    </row>
    <row r="5380" spans="1:12">
      <c r="A5380" t="s">
        <v>10</v>
      </c>
      <c r="B5380" t="s">
        <v>351</v>
      </c>
      <c r="C5380" t="s">
        <v>351</v>
      </c>
      <c r="D5380" t="s">
        <v>410</v>
      </c>
      <c r="E5380" t="s">
        <v>15</v>
      </c>
      <c r="F5380" t="s">
        <v>128</v>
      </c>
      <c r="G5380" t="s">
        <v>414</v>
      </c>
      <c r="H5380" s="1">
        <v>2019</v>
      </c>
      <c r="I5380" s="2">
        <v>11360</v>
      </c>
      <c r="J5380" s="3">
        <v>36725</v>
      </c>
      <c r="K5380">
        <f>Table1[[#This Row],[Total Revenue + Open]]/Table1[[#This Row],[Qty]]</f>
        <v>3.2328345070422535</v>
      </c>
      <c r="L5380">
        <f>Table1[[#This Row],[Qty]]/Table1[[#This Row],[Total Revenue + Open]]</f>
        <v>0.30932607215793056</v>
      </c>
    </row>
    <row r="5381" spans="1:12">
      <c r="A5381" t="s">
        <v>10</v>
      </c>
      <c r="B5381" t="s">
        <v>351</v>
      </c>
      <c r="C5381" t="s">
        <v>351</v>
      </c>
      <c r="D5381" t="s">
        <v>410</v>
      </c>
      <c r="E5381" t="s">
        <v>15</v>
      </c>
      <c r="F5381" t="s">
        <v>128</v>
      </c>
      <c r="G5381" t="s">
        <v>414</v>
      </c>
      <c r="H5381" s="1">
        <v>2019</v>
      </c>
      <c r="I5381" s="2">
        <v>6535</v>
      </c>
      <c r="J5381" s="3">
        <v>21125</v>
      </c>
      <c r="K5381">
        <f>Table1[[#This Row],[Total Revenue + Open]]/Table1[[#This Row],[Qty]]</f>
        <v>3.2325937260902831</v>
      </c>
      <c r="L5381">
        <f>Table1[[#This Row],[Qty]]/Table1[[#This Row],[Total Revenue + Open]]</f>
        <v>0.30934911242603552</v>
      </c>
    </row>
    <row r="5382" spans="1:12">
      <c r="A5382" t="s">
        <v>10</v>
      </c>
      <c r="B5382" t="s">
        <v>351</v>
      </c>
      <c r="C5382" t="s">
        <v>351</v>
      </c>
      <c r="D5382" t="s">
        <v>410</v>
      </c>
      <c r="E5382" t="s">
        <v>15</v>
      </c>
      <c r="F5382" t="s">
        <v>128</v>
      </c>
      <c r="G5382" t="s">
        <v>414</v>
      </c>
      <c r="H5382" s="1">
        <v>2019</v>
      </c>
      <c r="I5382" s="2">
        <v>10050</v>
      </c>
      <c r="J5382" s="3">
        <v>32500</v>
      </c>
      <c r="K5382">
        <f>Table1[[#This Row],[Total Revenue + Open]]/Table1[[#This Row],[Qty]]</f>
        <v>3.2338308457711444</v>
      </c>
      <c r="L5382">
        <f>Table1[[#This Row],[Qty]]/Table1[[#This Row],[Total Revenue + Open]]</f>
        <v>0.30923076923076925</v>
      </c>
    </row>
    <row r="5383" spans="1:12">
      <c r="A5383" t="s">
        <v>10</v>
      </c>
      <c r="B5383" t="s">
        <v>351</v>
      </c>
      <c r="C5383" t="s">
        <v>351</v>
      </c>
      <c r="D5383" t="s">
        <v>410</v>
      </c>
      <c r="E5383" t="s">
        <v>15</v>
      </c>
      <c r="F5383" t="s">
        <v>128</v>
      </c>
      <c r="G5383" t="s">
        <v>414</v>
      </c>
      <c r="H5383" s="1">
        <v>2019</v>
      </c>
      <c r="I5383" s="2">
        <v>2910</v>
      </c>
      <c r="J5383" s="3">
        <v>9425</v>
      </c>
      <c r="K5383">
        <f>Table1[[#This Row],[Total Revenue + Open]]/Table1[[#This Row],[Qty]]</f>
        <v>3.238831615120275</v>
      </c>
      <c r="L5383">
        <f>Table1[[#This Row],[Qty]]/Table1[[#This Row],[Total Revenue + Open]]</f>
        <v>0.30875331564986735</v>
      </c>
    </row>
    <row r="5384" spans="1:12">
      <c r="A5384" t="s">
        <v>10</v>
      </c>
      <c r="B5384" t="s">
        <v>351</v>
      </c>
      <c r="C5384" t="s">
        <v>351</v>
      </c>
      <c r="D5384" t="s">
        <v>410</v>
      </c>
      <c r="E5384" t="s">
        <v>15</v>
      </c>
      <c r="F5384" t="s">
        <v>128</v>
      </c>
      <c r="G5384" t="s">
        <v>414</v>
      </c>
      <c r="H5384" s="1">
        <v>2019</v>
      </c>
      <c r="I5384" s="2">
        <v>3015</v>
      </c>
      <c r="J5384" s="3">
        <v>9750</v>
      </c>
      <c r="K5384">
        <f>Table1[[#This Row],[Total Revenue + Open]]/Table1[[#This Row],[Qty]]</f>
        <v>3.2338308457711444</v>
      </c>
      <c r="L5384">
        <f>Table1[[#This Row],[Qty]]/Table1[[#This Row],[Total Revenue + Open]]</f>
        <v>0.30923076923076925</v>
      </c>
    </row>
    <row r="5385" spans="1:12">
      <c r="A5385" t="s">
        <v>10</v>
      </c>
      <c r="B5385" t="s">
        <v>351</v>
      </c>
      <c r="C5385" t="s">
        <v>351</v>
      </c>
      <c r="D5385" t="s">
        <v>410</v>
      </c>
      <c r="E5385" t="s">
        <v>15</v>
      </c>
      <c r="F5385" t="s">
        <v>128</v>
      </c>
      <c r="G5385" t="s">
        <v>414</v>
      </c>
      <c r="H5385" s="1">
        <v>2019</v>
      </c>
      <c r="I5385" s="2">
        <v>6435</v>
      </c>
      <c r="J5385" s="3">
        <v>20800</v>
      </c>
      <c r="K5385">
        <f>Table1[[#This Row],[Total Revenue + Open]]/Table1[[#This Row],[Qty]]</f>
        <v>3.2323232323232323</v>
      </c>
      <c r="L5385">
        <f>Table1[[#This Row],[Qty]]/Table1[[#This Row],[Total Revenue + Open]]</f>
        <v>0.30937500000000001</v>
      </c>
    </row>
    <row r="5386" spans="1:12">
      <c r="A5386" t="s">
        <v>10</v>
      </c>
      <c r="B5386" t="s">
        <v>351</v>
      </c>
      <c r="C5386" t="s">
        <v>351</v>
      </c>
      <c r="D5386" t="s">
        <v>410</v>
      </c>
      <c r="E5386" t="s">
        <v>15</v>
      </c>
      <c r="F5386" t="s">
        <v>128</v>
      </c>
      <c r="G5386" t="s">
        <v>414</v>
      </c>
      <c r="H5386" s="1">
        <v>2019</v>
      </c>
      <c r="I5386" s="2">
        <v>6335</v>
      </c>
      <c r="J5386" s="3">
        <v>20475</v>
      </c>
      <c r="K5386">
        <f>Table1[[#This Row],[Total Revenue + Open]]/Table1[[#This Row],[Qty]]</f>
        <v>3.2320441988950277</v>
      </c>
      <c r="L5386">
        <f>Table1[[#This Row],[Qty]]/Table1[[#This Row],[Total Revenue + Open]]</f>
        <v>0.30940170940170941</v>
      </c>
    </row>
    <row r="5387" spans="1:12">
      <c r="A5387" t="s">
        <v>10</v>
      </c>
      <c r="B5387" t="s">
        <v>351</v>
      </c>
      <c r="C5387" t="s">
        <v>351</v>
      </c>
      <c r="D5387" t="s">
        <v>410</v>
      </c>
      <c r="E5387" t="s">
        <v>15</v>
      </c>
      <c r="F5387" t="s">
        <v>128</v>
      </c>
      <c r="G5387" t="s">
        <v>414</v>
      </c>
      <c r="H5387" s="1">
        <v>2020</v>
      </c>
      <c r="I5387" s="2">
        <v>5025</v>
      </c>
      <c r="J5387" s="3">
        <v>16250</v>
      </c>
      <c r="K5387">
        <f>Table1[[#This Row],[Total Revenue + Open]]/Table1[[#This Row],[Qty]]</f>
        <v>3.2338308457711444</v>
      </c>
      <c r="L5387">
        <f>Table1[[#This Row],[Qty]]/Table1[[#This Row],[Total Revenue + Open]]</f>
        <v>0.30923076923076925</v>
      </c>
    </row>
    <row r="5388" spans="1:12">
      <c r="A5388" t="s">
        <v>10</v>
      </c>
      <c r="B5388" t="s">
        <v>351</v>
      </c>
      <c r="C5388" t="s">
        <v>351</v>
      </c>
      <c r="D5388" t="s">
        <v>410</v>
      </c>
      <c r="E5388" t="s">
        <v>15</v>
      </c>
      <c r="F5388" t="s">
        <v>128</v>
      </c>
      <c r="G5388" t="s">
        <v>414</v>
      </c>
      <c r="H5388" s="1">
        <v>2020</v>
      </c>
      <c r="I5388" s="2">
        <v>6130</v>
      </c>
      <c r="J5388" s="3">
        <v>19825</v>
      </c>
      <c r="K5388">
        <f>Table1[[#This Row],[Total Revenue + Open]]/Table1[[#This Row],[Qty]]</f>
        <v>3.2340946166394779</v>
      </c>
      <c r="L5388">
        <f>Table1[[#This Row],[Qty]]/Table1[[#This Row],[Total Revenue + Open]]</f>
        <v>0.30920554854981086</v>
      </c>
    </row>
    <row r="5389" spans="1:12">
      <c r="A5389" t="s">
        <v>10</v>
      </c>
      <c r="B5389" t="s">
        <v>351</v>
      </c>
      <c r="C5389" t="s">
        <v>351</v>
      </c>
      <c r="D5389" t="s">
        <v>410</v>
      </c>
      <c r="E5389" t="s">
        <v>15</v>
      </c>
      <c r="F5389" t="s">
        <v>128</v>
      </c>
      <c r="G5389" t="s">
        <v>414</v>
      </c>
      <c r="H5389" s="1">
        <v>2020</v>
      </c>
      <c r="I5389" s="2">
        <v>3720</v>
      </c>
      <c r="J5389" s="3">
        <v>12025</v>
      </c>
      <c r="K5389">
        <f>Table1[[#This Row],[Total Revenue + Open]]/Table1[[#This Row],[Qty]]</f>
        <v>3.23252688172043</v>
      </c>
      <c r="L5389">
        <f>Table1[[#This Row],[Qty]]/Table1[[#This Row],[Total Revenue + Open]]</f>
        <v>0.30935550935550937</v>
      </c>
    </row>
    <row r="5390" spans="1:12">
      <c r="A5390" t="s">
        <v>10</v>
      </c>
      <c r="B5390" t="s">
        <v>351</v>
      </c>
      <c r="C5390" t="s">
        <v>351</v>
      </c>
      <c r="D5390" t="s">
        <v>410</v>
      </c>
      <c r="E5390" t="s">
        <v>15</v>
      </c>
      <c r="F5390" t="s">
        <v>128</v>
      </c>
      <c r="G5390" t="s">
        <v>414</v>
      </c>
      <c r="H5390" s="1">
        <v>2020</v>
      </c>
      <c r="I5390" s="2">
        <v>1760</v>
      </c>
      <c r="J5390" s="3">
        <v>5687.5</v>
      </c>
      <c r="K5390">
        <f>Table1[[#This Row],[Total Revenue + Open]]/Table1[[#This Row],[Qty]]</f>
        <v>3.2315340909090908</v>
      </c>
      <c r="L5390">
        <f>Table1[[#This Row],[Qty]]/Table1[[#This Row],[Total Revenue + Open]]</f>
        <v>0.30945054945054945</v>
      </c>
    </row>
    <row r="5391" spans="1:12">
      <c r="A5391" t="s">
        <v>10</v>
      </c>
      <c r="B5391" t="s">
        <v>351</v>
      </c>
      <c r="C5391" t="s">
        <v>351</v>
      </c>
      <c r="D5391" t="s">
        <v>410</v>
      </c>
      <c r="E5391" t="s">
        <v>15</v>
      </c>
      <c r="F5391" t="s">
        <v>128</v>
      </c>
      <c r="G5391" t="s">
        <v>414</v>
      </c>
      <c r="H5391" s="1">
        <v>2020</v>
      </c>
      <c r="I5391" s="2">
        <v>3520</v>
      </c>
      <c r="J5391" s="3">
        <v>11375</v>
      </c>
      <c r="K5391">
        <f>Table1[[#This Row],[Total Revenue + Open]]/Table1[[#This Row],[Qty]]</f>
        <v>3.2315340909090908</v>
      </c>
      <c r="L5391">
        <f>Table1[[#This Row],[Qty]]/Table1[[#This Row],[Total Revenue + Open]]</f>
        <v>0.30945054945054945</v>
      </c>
    </row>
    <row r="5392" spans="1:12">
      <c r="A5392" t="s">
        <v>10</v>
      </c>
      <c r="B5392" t="s">
        <v>351</v>
      </c>
      <c r="C5392" t="s">
        <v>351</v>
      </c>
      <c r="D5392" t="s">
        <v>410</v>
      </c>
      <c r="E5392" t="s">
        <v>15</v>
      </c>
      <c r="F5392" t="s">
        <v>128</v>
      </c>
      <c r="G5392" t="s">
        <v>414</v>
      </c>
      <c r="H5392" s="1">
        <v>2020</v>
      </c>
      <c r="I5392" s="2">
        <v>5025</v>
      </c>
      <c r="J5392" s="3">
        <v>16250</v>
      </c>
      <c r="K5392">
        <f>Table1[[#This Row],[Total Revenue + Open]]/Table1[[#This Row],[Qty]]</f>
        <v>3.2338308457711444</v>
      </c>
      <c r="L5392">
        <f>Table1[[#This Row],[Qty]]/Table1[[#This Row],[Total Revenue + Open]]</f>
        <v>0.30923076923076925</v>
      </c>
    </row>
    <row r="5393" spans="1:12">
      <c r="A5393" t="s">
        <v>10</v>
      </c>
      <c r="B5393" t="s">
        <v>351</v>
      </c>
      <c r="C5393" t="s">
        <v>351</v>
      </c>
      <c r="D5393" t="s">
        <v>410</v>
      </c>
      <c r="E5393" t="s">
        <v>15</v>
      </c>
      <c r="F5393" t="s">
        <v>128</v>
      </c>
      <c r="G5393" t="s">
        <v>414</v>
      </c>
      <c r="H5393" s="1">
        <v>2020</v>
      </c>
      <c r="I5393" s="2">
        <v>5325</v>
      </c>
      <c r="J5393" s="3">
        <v>17225</v>
      </c>
      <c r="K5393">
        <f>Table1[[#This Row],[Total Revenue + Open]]/Table1[[#This Row],[Qty]]</f>
        <v>3.2347417840375585</v>
      </c>
      <c r="L5393">
        <f>Table1[[#This Row],[Qty]]/Table1[[#This Row],[Total Revenue + Open]]</f>
        <v>0.30914368650217705</v>
      </c>
    </row>
    <row r="5394" spans="1:12">
      <c r="A5394" t="s">
        <v>10</v>
      </c>
      <c r="B5394" t="s">
        <v>351</v>
      </c>
      <c r="C5394" t="s">
        <v>351</v>
      </c>
      <c r="D5394" t="s">
        <v>410</v>
      </c>
      <c r="E5394" t="s">
        <v>15</v>
      </c>
      <c r="F5394" t="s">
        <v>128</v>
      </c>
      <c r="G5394" t="s">
        <v>414</v>
      </c>
      <c r="H5394" s="1">
        <v>2020</v>
      </c>
      <c r="I5394" s="2">
        <v>11560</v>
      </c>
      <c r="J5394" s="3">
        <v>37375</v>
      </c>
      <c r="K5394">
        <f>Table1[[#This Row],[Total Revenue + Open]]/Table1[[#This Row],[Qty]]</f>
        <v>3.2331314878892732</v>
      </c>
      <c r="L5394">
        <f>Table1[[#This Row],[Qty]]/Table1[[#This Row],[Total Revenue + Open]]</f>
        <v>0.30929765886287625</v>
      </c>
    </row>
    <row r="5395" spans="1:12">
      <c r="A5395" t="s">
        <v>10</v>
      </c>
      <c r="B5395" t="s">
        <v>351</v>
      </c>
      <c r="C5395" t="s">
        <v>351</v>
      </c>
      <c r="D5395" t="s">
        <v>410</v>
      </c>
      <c r="E5395" t="s">
        <v>15</v>
      </c>
      <c r="F5395" t="s">
        <v>128</v>
      </c>
      <c r="G5395" t="s">
        <v>414</v>
      </c>
      <c r="H5395" s="1">
        <v>2020</v>
      </c>
      <c r="I5395" s="2">
        <v>5530</v>
      </c>
      <c r="J5395" s="3">
        <v>17875</v>
      </c>
      <c r="K5395">
        <f>Table1[[#This Row],[Total Revenue + Open]]/Table1[[#This Row],[Qty]]</f>
        <v>3.232368896925859</v>
      </c>
      <c r="L5395">
        <f>Table1[[#This Row],[Qty]]/Table1[[#This Row],[Total Revenue + Open]]</f>
        <v>0.30937062937062937</v>
      </c>
    </row>
    <row r="5396" spans="1:12">
      <c r="A5396" t="s">
        <v>10</v>
      </c>
      <c r="B5396" t="s">
        <v>351</v>
      </c>
      <c r="C5396" t="s">
        <v>351</v>
      </c>
      <c r="D5396" t="s">
        <v>410</v>
      </c>
      <c r="E5396" t="s">
        <v>15</v>
      </c>
      <c r="F5396" t="s">
        <v>128</v>
      </c>
      <c r="G5396" t="s">
        <v>414</v>
      </c>
      <c r="H5396" s="1">
        <v>2020</v>
      </c>
      <c r="I5396" s="2">
        <v>3015</v>
      </c>
      <c r="J5396" s="3">
        <v>9750</v>
      </c>
      <c r="K5396">
        <f>Table1[[#This Row],[Total Revenue + Open]]/Table1[[#This Row],[Qty]]</f>
        <v>3.2338308457711444</v>
      </c>
      <c r="L5396">
        <f>Table1[[#This Row],[Qty]]/Table1[[#This Row],[Total Revenue + Open]]</f>
        <v>0.30923076923076925</v>
      </c>
    </row>
    <row r="5397" spans="1:12">
      <c r="A5397" t="s">
        <v>10</v>
      </c>
      <c r="B5397" t="s">
        <v>351</v>
      </c>
      <c r="C5397" t="s">
        <v>351</v>
      </c>
      <c r="D5397" t="s">
        <v>410</v>
      </c>
      <c r="E5397" t="s">
        <v>15</v>
      </c>
      <c r="F5397" t="s">
        <v>128</v>
      </c>
      <c r="G5397" t="s">
        <v>414</v>
      </c>
      <c r="H5397" s="1">
        <v>2021</v>
      </c>
      <c r="I5397" s="2">
        <v>5730</v>
      </c>
      <c r="J5397" s="3">
        <v>18525</v>
      </c>
      <c r="K5397">
        <f>Table1[[#This Row],[Total Revenue + Open]]/Table1[[#This Row],[Qty]]</f>
        <v>3.2329842931937174</v>
      </c>
      <c r="L5397">
        <f>Table1[[#This Row],[Qty]]/Table1[[#This Row],[Total Revenue + Open]]</f>
        <v>0.30931174089068825</v>
      </c>
    </row>
    <row r="5398" spans="1:12">
      <c r="A5398" t="s">
        <v>10</v>
      </c>
      <c r="B5398" t="s">
        <v>351</v>
      </c>
      <c r="C5398" t="s">
        <v>351</v>
      </c>
      <c r="D5398" t="s">
        <v>410</v>
      </c>
      <c r="E5398" t="s">
        <v>15</v>
      </c>
      <c r="F5398" t="s">
        <v>128</v>
      </c>
      <c r="G5398" t="s">
        <v>414</v>
      </c>
      <c r="H5398" s="1">
        <v>2021</v>
      </c>
      <c r="I5398" s="2">
        <v>7845</v>
      </c>
      <c r="J5398" s="3">
        <v>25350</v>
      </c>
      <c r="K5398">
        <f>Table1[[#This Row],[Total Revenue + Open]]/Table1[[#This Row],[Qty]]</f>
        <v>3.2313575525812621</v>
      </c>
      <c r="L5398">
        <f>Table1[[#This Row],[Qty]]/Table1[[#This Row],[Total Revenue + Open]]</f>
        <v>0.30946745562130179</v>
      </c>
    </row>
    <row r="5399" spans="1:12">
      <c r="A5399" t="s">
        <v>10</v>
      </c>
      <c r="B5399" t="s">
        <v>351</v>
      </c>
      <c r="C5399" t="s">
        <v>351</v>
      </c>
      <c r="D5399" t="s">
        <v>410</v>
      </c>
      <c r="E5399" t="s">
        <v>15</v>
      </c>
      <c r="F5399" t="s">
        <v>128</v>
      </c>
      <c r="G5399" t="s">
        <v>414</v>
      </c>
      <c r="H5399" s="1">
        <v>2021</v>
      </c>
      <c r="I5399" s="2">
        <v>8545</v>
      </c>
      <c r="J5399" s="3">
        <v>27625</v>
      </c>
      <c r="K5399">
        <f>Table1[[#This Row],[Total Revenue + Open]]/Table1[[#This Row],[Qty]]</f>
        <v>3.2328847279110593</v>
      </c>
      <c r="L5399">
        <f>Table1[[#This Row],[Qty]]/Table1[[#This Row],[Total Revenue + Open]]</f>
        <v>0.30932126696832579</v>
      </c>
    </row>
    <row r="5400" spans="1:12">
      <c r="A5400" t="s">
        <v>10</v>
      </c>
      <c r="B5400" t="s">
        <v>351</v>
      </c>
      <c r="C5400" t="s">
        <v>351</v>
      </c>
      <c r="D5400" t="s">
        <v>410</v>
      </c>
      <c r="E5400" t="s">
        <v>15</v>
      </c>
      <c r="F5400" t="s">
        <v>128</v>
      </c>
      <c r="G5400" t="s">
        <v>414</v>
      </c>
      <c r="H5400" s="1">
        <v>2021</v>
      </c>
      <c r="I5400" s="2">
        <v>14880</v>
      </c>
      <c r="J5400" s="3">
        <v>48100</v>
      </c>
      <c r="K5400">
        <f>Table1[[#This Row],[Total Revenue + Open]]/Table1[[#This Row],[Qty]]</f>
        <v>3.23252688172043</v>
      </c>
      <c r="L5400">
        <f>Table1[[#This Row],[Qty]]/Table1[[#This Row],[Total Revenue + Open]]</f>
        <v>0.30935550935550937</v>
      </c>
    </row>
    <row r="5401" spans="1:12">
      <c r="A5401" t="s">
        <v>10</v>
      </c>
      <c r="B5401" t="s">
        <v>351</v>
      </c>
      <c r="C5401" t="s">
        <v>351</v>
      </c>
      <c r="D5401" t="s">
        <v>410</v>
      </c>
      <c r="E5401" t="s">
        <v>15</v>
      </c>
      <c r="F5401" t="s">
        <v>128</v>
      </c>
      <c r="G5401" t="s">
        <v>414</v>
      </c>
      <c r="H5401" s="1">
        <v>2021</v>
      </c>
      <c r="I5401" s="2">
        <v>6030</v>
      </c>
      <c r="J5401" s="3">
        <v>19500</v>
      </c>
      <c r="K5401">
        <f>Table1[[#This Row],[Total Revenue + Open]]/Table1[[#This Row],[Qty]]</f>
        <v>3.2338308457711444</v>
      </c>
      <c r="L5401">
        <f>Table1[[#This Row],[Qty]]/Table1[[#This Row],[Total Revenue + Open]]</f>
        <v>0.30923076923076925</v>
      </c>
    </row>
    <row r="5402" spans="1:12">
      <c r="A5402" t="s">
        <v>10</v>
      </c>
      <c r="B5402" t="s">
        <v>351</v>
      </c>
      <c r="C5402" t="s">
        <v>351</v>
      </c>
      <c r="D5402" t="s">
        <v>410</v>
      </c>
      <c r="E5402" t="s">
        <v>15</v>
      </c>
      <c r="F5402" t="s">
        <v>128</v>
      </c>
      <c r="G5402" t="s">
        <v>414</v>
      </c>
      <c r="H5402" s="1">
        <v>2021</v>
      </c>
      <c r="I5402" s="2">
        <v>12140</v>
      </c>
      <c r="J5402" s="3">
        <v>39243.75</v>
      </c>
      <c r="K5402">
        <f>Table1[[#This Row],[Total Revenue + Open]]/Table1[[#This Row],[Qty]]</f>
        <v>3.2325988467874796</v>
      </c>
      <c r="L5402">
        <f>Table1[[#This Row],[Qty]]/Table1[[#This Row],[Total Revenue + Open]]</f>
        <v>0.30934862239210065</v>
      </c>
    </row>
    <row r="5403" spans="1:12">
      <c r="A5403" t="s">
        <v>10</v>
      </c>
      <c r="B5403" t="s">
        <v>351</v>
      </c>
      <c r="C5403" t="s">
        <v>351</v>
      </c>
      <c r="D5403" t="s">
        <v>410</v>
      </c>
      <c r="E5403" t="s">
        <v>15</v>
      </c>
      <c r="F5403" t="s">
        <v>128</v>
      </c>
      <c r="G5403" t="s">
        <v>414</v>
      </c>
      <c r="H5403" s="1">
        <v>2021</v>
      </c>
      <c r="I5403" s="2">
        <v>16835</v>
      </c>
      <c r="J5403" s="3">
        <v>54437.5</v>
      </c>
      <c r="K5403">
        <f>Table1[[#This Row],[Total Revenue + Open]]/Table1[[#This Row],[Qty]]</f>
        <v>3.2335907335907335</v>
      </c>
      <c r="L5403">
        <f>Table1[[#This Row],[Qty]]/Table1[[#This Row],[Total Revenue + Open]]</f>
        <v>0.3092537313432836</v>
      </c>
    </row>
    <row r="5404" spans="1:12">
      <c r="A5404" t="s">
        <v>10</v>
      </c>
      <c r="B5404" t="s">
        <v>351</v>
      </c>
      <c r="C5404" t="s">
        <v>351</v>
      </c>
      <c r="D5404" t="s">
        <v>410</v>
      </c>
      <c r="E5404" t="s">
        <v>15</v>
      </c>
      <c r="F5404" t="s">
        <v>128</v>
      </c>
      <c r="G5404" t="s">
        <v>414</v>
      </c>
      <c r="H5404" s="1">
        <v>2022</v>
      </c>
      <c r="I5404" s="2">
        <v>2565</v>
      </c>
      <c r="J5404" s="3">
        <v>8287.5</v>
      </c>
      <c r="K5404">
        <f>Table1[[#This Row],[Total Revenue + Open]]/Table1[[#This Row],[Qty]]</f>
        <v>3.2309941520467835</v>
      </c>
      <c r="L5404">
        <f>Table1[[#This Row],[Qty]]/Table1[[#This Row],[Total Revenue + Open]]</f>
        <v>0.30950226244343892</v>
      </c>
    </row>
    <row r="5405" spans="1:12">
      <c r="A5405" t="s">
        <v>10</v>
      </c>
      <c r="B5405" t="s">
        <v>351</v>
      </c>
      <c r="C5405" t="s">
        <v>351</v>
      </c>
      <c r="D5405" t="s">
        <v>410</v>
      </c>
      <c r="E5405" t="s">
        <v>15</v>
      </c>
      <c r="F5405" t="s">
        <v>128</v>
      </c>
      <c r="G5405" t="s">
        <v>414</v>
      </c>
      <c r="H5405" s="1">
        <v>2022</v>
      </c>
      <c r="I5405" s="2">
        <v>2865</v>
      </c>
      <c r="J5405" s="3">
        <v>9262.5</v>
      </c>
      <c r="K5405">
        <f>Table1[[#This Row],[Total Revenue + Open]]/Table1[[#This Row],[Qty]]</f>
        <v>3.2329842931937174</v>
      </c>
      <c r="L5405">
        <f>Table1[[#This Row],[Qty]]/Table1[[#This Row],[Total Revenue + Open]]</f>
        <v>0.30931174089068825</v>
      </c>
    </row>
    <row r="5406" spans="1:12">
      <c r="A5406" t="s">
        <v>10</v>
      </c>
      <c r="B5406" t="s">
        <v>351</v>
      </c>
      <c r="C5406" t="s">
        <v>351</v>
      </c>
      <c r="D5406" t="s">
        <v>410</v>
      </c>
      <c r="E5406" t="s">
        <v>15</v>
      </c>
      <c r="F5406" t="s">
        <v>128</v>
      </c>
      <c r="G5406" t="s">
        <v>415</v>
      </c>
      <c r="H5406" s="1">
        <v>2017</v>
      </c>
      <c r="I5406" s="2">
        <v>2710</v>
      </c>
      <c r="J5406" s="3">
        <v>10287</v>
      </c>
      <c r="K5406">
        <f>Table1[[#This Row],[Total Revenue + Open]]/Table1[[#This Row],[Qty]]</f>
        <v>3.7959409594095943</v>
      </c>
      <c r="L5406">
        <f>Table1[[#This Row],[Qty]]/Table1[[#This Row],[Total Revenue + Open]]</f>
        <v>0.26343929231068336</v>
      </c>
    </row>
    <row r="5407" spans="1:12">
      <c r="A5407" t="s">
        <v>10</v>
      </c>
      <c r="B5407" t="s">
        <v>351</v>
      </c>
      <c r="C5407" t="s">
        <v>351</v>
      </c>
      <c r="D5407" t="s">
        <v>410</v>
      </c>
      <c r="E5407" t="s">
        <v>15</v>
      </c>
      <c r="F5407" t="s">
        <v>128</v>
      </c>
      <c r="G5407" t="s">
        <v>415</v>
      </c>
      <c r="H5407" s="1">
        <v>2017</v>
      </c>
      <c r="I5407" s="2">
        <v>1705</v>
      </c>
      <c r="J5407" s="3">
        <v>6477</v>
      </c>
      <c r="K5407">
        <f>Table1[[#This Row],[Total Revenue + Open]]/Table1[[#This Row],[Qty]]</f>
        <v>3.7988269794721408</v>
      </c>
      <c r="L5407">
        <f>Table1[[#This Row],[Qty]]/Table1[[#This Row],[Total Revenue + Open]]</f>
        <v>0.26323915392928826</v>
      </c>
    </row>
    <row r="5408" spans="1:12">
      <c r="A5408" t="s">
        <v>10</v>
      </c>
      <c r="B5408" t="s">
        <v>351</v>
      </c>
      <c r="C5408" t="s">
        <v>351</v>
      </c>
      <c r="D5408" t="s">
        <v>410</v>
      </c>
      <c r="E5408" t="s">
        <v>15</v>
      </c>
      <c r="F5408" t="s">
        <v>128</v>
      </c>
      <c r="G5408" t="s">
        <v>415</v>
      </c>
      <c r="H5408" s="1">
        <v>2017</v>
      </c>
      <c r="I5408" s="2">
        <v>2010</v>
      </c>
      <c r="J5408" s="3">
        <v>7620</v>
      </c>
      <c r="K5408">
        <f>Table1[[#This Row],[Total Revenue + Open]]/Table1[[#This Row],[Qty]]</f>
        <v>3.7910447761194028</v>
      </c>
      <c r="L5408">
        <f>Table1[[#This Row],[Qty]]/Table1[[#This Row],[Total Revenue + Open]]</f>
        <v>0.26377952755905509</v>
      </c>
    </row>
    <row r="5409" spans="1:12">
      <c r="A5409" t="s">
        <v>10</v>
      </c>
      <c r="B5409" t="s">
        <v>351</v>
      </c>
      <c r="C5409" t="s">
        <v>351</v>
      </c>
      <c r="D5409" t="s">
        <v>410</v>
      </c>
      <c r="E5409" t="s">
        <v>15</v>
      </c>
      <c r="F5409" t="s">
        <v>128</v>
      </c>
      <c r="G5409" t="s">
        <v>415</v>
      </c>
      <c r="H5409" s="1">
        <v>2017</v>
      </c>
      <c r="I5409" s="2">
        <v>1110</v>
      </c>
      <c r="J5409" s="3">
        <v>4191</v>
      </c>
      <c r="K5409">
        <f>Table1[[#This Row],[Total Revenue + Open]]/Table1[[#This Row],[Qty]]</f>
        <v>3.7756756756756755</v>
      </c>
      <c r="L5409">
        <f>Table1[[#This Row],[Qty]]/Table1[[#This Row],[Total Revenue + Open]]</f>
        <v>0.26485325697924123</v>
      </c>
    </row>
    <row r="5410" spans="1:12">
      <c r="A5410" t="s">
        <v>10</v>
      </c>
      <c r="B5410" t="s">
        <v>351</v>
      </c>
      <c r="C5410" t="s">
        <v>351</v>
      </c>
      <c r="D5410" t="s">
        <v>410</v>
      </c>
      <c r="E5410" t="s">
        <v>15</v>
      </c>
      <c r="F5410" t="s">
        <v>128</v>
      </c>
      <c r="G5410" t="s">
        <v>415</v>
      </c>
      <c r="H5410" s="1">
        <v>2017</v>
      </c>
      <c r="I5410" s="2">
        <v>500</v>
      </c>
      <c r="J5410" s="3">
        <v>1905</v>
      </c>
      <c r="K5410">
        <f>Table1[[#This Row],[Total Revenue + Open]]/Table1[[#This Row],[Qty]]</f>
        <v>3.81</v>
      </c>
      <c r="L5410">
        <f>Table1[[#This Row],[Qty]]/Table1[[#This Row],[Total Revenue + Open]]</f>
        <v>0.26246719160104987</v>
      </c>
    </row>
    <row r="5411" spans="1:12">
      <c r="A5411" t="s">
        <v>10</v>
      </c>
      <c r="B5411" t="s">
        <v>351</v>
      </c>
      <c r="C5411" t="s">
        <v>351</v>
      </c>
      <c r="D5411" t="s">
        <v>410</v>
      </c>
      <c r="E5411" t="s">
        <v>15</v>
      </c>
      <c r="F5411" t="s">
        <v>128</v>
      </c>
      <c r="G5411" t="s">
        <v>415</v>
      </c>
      <c r="H5411" s="1">
        <v>2017</v>
      </c>
      <c r="I5411" s="2">
        <v>600</v>
      </c>
      <c r="J5411" s="3">
        <v>2286</v>
      </c>
      <c r="K5411">
        <f>Table1[[#This Row],[Total Revenue + Open]]/Table1[[#This Row],[Qty]]</f>
        <v>3.81</v>
      </c>
      <c r="L5411">
        <f>Table1[[#This Row],[Qty]]/Table1[[#This Row],[Total Revenue + Open]]</f>
        <v>0.26246719160104987</v>
      </c>
    </row>
    <row r="5412" spans="1:12">
      <c r="A5412" t="s">
        <v>10</v>
      </c>
      <c r="B5412" t="s">
        <v>351</v>
      </c>
      <c r="C5412" t="s">
        <v>351</v>
      </c>
      <c r="D5412" t="s">
        <v>410</v>
      </c>
      <c r="E5412" t="s">
        <v>15</v>
      </c>
      <c r="F5412" t="s">
        <v>128</v>
      </c>
      <c r="G5412" t="s">
        <v>415</v>
      </c>
      <c r="H5412" s="1">
        <v>2017</v>
      </c>
      <c r="I5412" s="2">
        <v>2715</v>
      </c>
      <c r="J5412" s="3">
        <v>10287</v>
      </c>
      <c r="K5412">
        <f>Table1[[#This Row],[Total Revenue + Open]]/Table1[[#This Row],[Qty]]</f>
        <v>3.788950276243094</v>
      </c>
      <c r="L5412">
        <f>Table1[[#This Row],[Qty]]/Table1[[#This Row],[Total Revenue + Open]]</f>
        <v>0.26392534266550016</v>
      </c>
    </row>
    <row r="5413" spans="1:12">
      <c r="A5413" t="s">
        <v>10</v>
      </c>
      <c r="B5413" t="s">
        <v>351</v>
      </c>
      <c r="C5413" t="s">
        <v>351</v>
      </c>
      <c r="D5413" t="s">
        <v>410</v>
      </c>
      <c r="E5413" t="s">
        <v>15</v>
      </c>
      <c r="F5413" t="s">
        <v>128</v>
      </c>
      <c r="G5413" t="s">
        <v>415</v>
      </c>
      <c r="H5413" s="1">
        <v>2017</v>
      </c>
      <c r="I5413" s="2">
        <v>800</v>
      </c>
      <c r="J5413" s="3">
        <v>3048</v>
      </c>
      <c r="K5413">
        <f>Table1[[#This Row],[Total Revenue + Open]]/Table1[[#This Row],[Qty]]</f>
        <v>3.81</v>
      </c>
      <c r="L5413">
        <f>Table1[[#This Row],[Qty]]/Table1[[#This Row],[Total Revenue + Open]]</f>
        <v>0.26246719160104987</v>
      </c>
    </row>
    <row r="5414" spans="1:12">
      <c r="A5414" t="s">
        <v>10</v>
      </c>
      <c r="B5414" t="s">
        <v>351</v>
      </c>
      <c r="C5414" t="s">
        <v>351</v>
      </c>
      <c r="D5414" t="s">
        <v>410</v>
      </c>
      <c r="E5414" t="s">
        <v>15</v>
      </c>
      <c r="F5414" t="s">
        <v>128</v>
      </c>
      <c r="G5414" t="s">
        <v>415</v>
      </c>
      <c r="H5414" s="1">
        <v>2017</v>
      </c>
      <c r="I5414" s="2">
        <v>500</v>
      </c>
      <c r="J5414" s="3">
        <v>1905</v>
      </c>
      <c r="K5414">
        <f>Table1[[#This Row],[Total Revenue + Open]]/Table1[[#This Row],[Qty]]</f>
        <v>3.81</v>
      </c>
      <c r="L5414">
        <f>Table1[[#This Row],[Qty]]/Table1[[#This Row],[Total Revenue + Open]]</f>
        <v>0.26246719160104987</v>
      </c>
    </row>
    <row r="5415" spans="1:12">
      <c r="A5415" t="s">
        <v>10</v>
      </c>
      <c r="B5415" t="s">
        <v>351</v>
      </c>
      <c r="C5415" t="s">
        <v>351</v>
      </c>
      <c r="D5415" t="s">
        <v>410</v>
      </c>
      <c r="E5415" t="s">
        <v>15</v>
      </c>
      <c r="F5415" t="s">
        <v>128</v>
      </c>
      <c r="G5415" t="s">
        <v>415</v>
      </c>
      <c r="H5415" s="1">
        <v>2018</v>
      </c>
      <c r="I5415" s="2">
        <v>1205</v>
      </c>
      <c r="J5415" s="3">
        <v>4572</v>
      </c>
      <c r="K5415">
        <f>Table1[[#This Row],[Total Revenue + Open]]/Table1[[#This Row],[Qty]]</f>
        <v>3.7941908713692944</v>
      </c>
      <c r="L5415">
        <f>Table1[[#This Row],[Qty]]/Table1[[#This Row],[Total Revenue + Open]]</f>
        <v>0.2635608048993876</v>
      </c>
    </row>
    <row r="5416" spans="1:12">
      <c r="A5416" t="s">
        <v>10</v>
      </c>
      <c r="B5416" t="s">
        <v>351</v>
      </c>
      <c r="C5416" t="s">
        <v>351</v>
      </c>
      <c r="D5416" t="s">
        <v>410</v>
      </c>
      <c r="E5416" t="s">
        <v>15</v>
      </c>
      <c r="F5416" t="s">
        <v>128</v>
      </c>
      <c r="G5416" t="s">
        <v>415</v>
      </c>
      <c r="H5416" s="1">
        <v>2018</v>
      </c>
      <c r="I5416" s="2">
        <v>1960</v>
      </c>
      <c r="J5416" s="3">
        <v>7429.5</v>
      </c>
      <c r="K5416">
        <f>Table1[[#This Row],[Total Revenue + Open]]/Table1[[#This Row],[Qty]]</f>
        <v>3.7905612244897959</v>
      </c>
      <c r="L5416">
        <f>Table1[[#This Row],[Qty]]/Table1[[#This Row],[Total Revenue + Open]]</f>
        <v>0.26381317719900399</v>
      </c>
    </row>
    <row r="5417" spans="1:12">
      <c r="A5417" t="s">
        <v>10</v>
      </c>
      <c r="B5417" t="s">
        <v>351</v>
      </c>
      <c r="C5417" t="s">
        <v>351</v>
      </c>
      <c r="D5417" t="s">
        <v>410</v>
      </c>
      <c r="E5417" t="s">
        <v>15</v>
      </c>
      <c r="F5417" t="s">
        <v>128</v>
      </c>
      <c r="G5417" t="s">
        <v>415</v>
      </c>
      <c r="H5417" s="1">
        <v>2018</v>
      </c>
      <c r="I5417" s="2">
        <v>500</v>
      </c>
      <c r="J5417" s="3">
        <v>1905</v>
      </c>
      <c r="K5417">
        <f>Table1[[#This Row],[Total Revenue + Open]]/Table1[[#This Row],[Qty]]</f>
        <v>3.81</v>
      </c>
      <c r="L5417">
        <f>Table1[[#This Row],[Qty]]/Table1[[#This Row],[Total Revenue + Open]]</f>
        <v>0.26246719160104987</v>
      </c>
    </row>
    <row r="5418" spans="1:12">
      <c r="A5418" t="s">
        <v>10</v>
      </c>
      <c r="B5418" t="s">
        <v>351</v>
      </c>
      <c r="C5418" t="s">
        <v>351</v>
      </c>
      <c r="D5418" t="s">
        <v>410</v>
      </c>
      <c r="E5418" t="s">
        <v>15</v>
      </c>
      <c r="F5418" t="s">
        <v>128</v>
      </c>
      <c r="G5418" t="s">
        <v>415</v>
      </c>
      <c r="H5418" s="1">
        <v>2018</v>
      </c>
      <c r="I5418" s="2">
        <v>1560</v>
      </c>
      <c r="J5418" s="3">
        <v>5905.5</v>
      </c>
      <c r="K5418">
        <f>Table1[[#This Row],[Total Revenue + Open]]/Table1[[#This Row],[Qty]]</f>
        <v>3.7855769230769232</v>
      </c>
      <c r="L5418">
        <f>Table1[[#This Row],[Qty]]/Table1[[#This Row],[Total Revenue + Open]]</f>
        <v>0.26416052832105663</v>
      </c>
    </row>
    <row r="5419" spans="1:12">
      <c r="A5419" t="s">
        <v>10</v>
      </c>
      <c r="B5419" t="s">
        <v>351</v>
      </c>
      <c r="C5419" t="s">
        <v>351</v>
      </c>
      <c r="D5419" t="s">
        <v>410</v>
      </c>
      <c r="E5419" t="s">
        <v>15</v>
      </c>
      <c r="F5419" t="s">
        <v>128</v>
      </c>
      <c r="G5419" t="s">
        <v>415</v>
      </c>
      <c r="H5419" s="1">
        <v>2018</v>
      </c>
      <c r="I5419" s="2">
        <v>500</v>
      </c>
      <c r="J5419" s="3">
        <v>1905</v>
      </c>
      <c r="K5419">
        <f>Table1[[#This Row],[Total Revenue + Open]]/Table1[[#This Row],[Qty]]</f>
        <v>3.81</v>
      </c>
      <c r="L5419">
        <f>Table1[[#This Row],[Qty]]/Table1[[#This Row],[Total Revenue + Open]]</f>
        <v>0.26246719160104987</v>
      </c>
    </row>
    <row r="5420" spans="1:12">
      <c r="A5420" t="s">
        <v>10</v>
      </c>
      <c r="B5420" t="s">
        <v>351</v>
      </c>
      <c r="C5420" t="s">
        <v>351</v>
      </c>
      <c r="D5420" t="s">
        <v>410</v>
      </c>
      <c r="E5420" t="s">
        <v>15</v>
      </c>
      <c r="F5420" t="s">
        <v>128</v>
      </c>
      <c r="G5420" t="s">
        <v>415</v>
      </c>
      <c r="H5420" s="1">
        <v>2018</v>
      </c>
      <c r="I5420" s="2">
        <v>1160</v>
      </c>
      <c r="J5420" s="3">
        <v>4381.5</v>
      </c>
      <c r="K5420">
        <f>Table1[[#This Row],[Total Revenue + Open]]/Table1[[#This Row],[Qty]]</f>
        <v>3.7771551724137931</v>
      </c>
      <c r="L5420">
        <f>Table1[[#This Row],[Qty]]/Table1[[#This Row],[Total Revenue + Open]]</f>
        <v>0.26474951500627641</v>
      </c>
    </row>
    <row r="5421" spans="1:12">
      <c r="A5421" t="s">
        <v>10</v>
      </c>
      <c r="B5421" t="s">
        <v>351</v>
      </c>
      <c r="C5421" t="s">
        <v>351</v>
      </c>
      <c r="D5421" t="s">
        <v>410</v>
      </c>
      <c r="E5421" t="s">
        <v>15</v>
      </c>
      <c r="F5421" t="s">
        <v>128</v>
      </c>
      <c r="G5421" t="s">
        <v>416</v>
      </c>
      <c r="H5421" s="1">
        <v>2018</v>
      </c>
      <c r="I5421" s="2">
        <v>9900</v>
      </c>
      <c r="J5421" s="3">
        <v>32012.5</v>
      </c>
      <c r="K5421">
        <f>Table1[[#This Row],[Total Revenue + Open]]/Table1[[#This Row],[Qty]]</f>
        <v>3.2335858585858586</v>
      </c>
      <c r="L5421">
        <f>Table1[[#This Row],[Qty]]/Table1[[#This Row],[Total Revenue + Open]]</f>
        <v>0.30925419757907069</v>
      </c>
    </row>
    <row r="5422" spans="1:12">
      <c r="A5422" t="s">
        <v>10</v>
      </c>
      <c r="B5422" t="s">
        <v>351</v>
      </c>
      <c r="C5422" t="s">
        <v>351</v>
      </c>
      <c r="D5422" t="s">
        <v>410</v>
      </c>
      <c r="E5422" t="s">
        <v>15</v>
      </c>
      <c r="F5422" t="s">
        <v>128</v>
      </c>
      <c r="G5422" t="s">
        <v>416</v>
      </c>
      <c r="H5422" s="1">
        <v>2018</v>
      </c>
      <c r="I5422" s="2">
        <v>1160</v>
      </c>
      <c r="J5422" s="3">
        <v>3737.5</v>
      </c>
      <c r="K5422">
        <f>Table1[[#This Row],[Total Revenue + Open]]/Table1[[#This Row],[Qty]]</f>
        <v>3.2219827586206895</v>
      </c>
      <c r="L5422">
        <f>Table1[[#This Row],[Qty]]/Table1[[#This Row],[Total Revenue + Open]]</f>
        <v>0.31036789297658862</v>
      </c>
    </row>
    <row r="5423" spans="1:12">
      <c r="A5423" t="s">
        <v>10</v>
      </c>
      <c r="B5423" t="s">
        <v>351</v>
      </c>
      <c r="C5423" t="s">
        <v>351</v>
      </c>
      <c r="D5423" t="s">
        <v>410</v>
      </c>
      <c r="E5423" t="s">
        <v>15</v>
      </c>
      <c r="F5423" t="s">
        <v>128</v>
      </c>
      <c r="G5423" t="s">
        <v>416</v>
      </c>
      <c r="H5423" s="1">
        <v>2018</v>
      </c>
      <c r="I5423" s="2">
        <v>6535</v>
      </c>
      <c r="J5423" s="3">
        <v>21125</v>
      </c>
      <c r="K5423">
        <f>Table1[[#This Row],[Total Revenue + Open]]/Table1[[#This Row],[Qty]]</f>
        <v>3.2325937260902831</v>
      </c>
      <c r="L5423">
        <f>Table1[[#This Row],[Qty]]/Table1[[#This Row],[Total Revenue + Open]]</f>
        <v>0.30934911242603552</v>
      </c>
    </row>
    <row r="5424" spans="1:12">
      <c r="A5424" t="s">
        <v>10</v>
      </c>
      <c r="B5424" t="s">
        <v>351</v>
      </c>
      <c r="C5424" t="s">
        <v>351</v>
      </c>
      <c r="D5424" t="s">
        <v>410</v>
      </c>
      <c r="E5424" t="s">
        <v>15</v>
      </c>
      <c r="F5424" t="s">
        <v>128</v>
      </c>
      <c r="G5424" t="s">
        <v>416</v>
      </c>
      <c r="H5424" s="1">
        <v>2018</v>
      </c>
      <c r="I5424" s="2">
        <v>12720</v>
      </c>
      <c r="J5424" s="3">
        <v>41112.5</v>
      </c>
      <c r="K5424">
        <f>Table1[[#This Row],[Total Revenue + Open]]/Table1[[#This Row],[Qty]]</f>
        <v>3.2321147798742138</v>
      </c>
      <c r="L5424">
        <f>Table1[[#This Row],[Qty]]/Table1[[#This Row],[Total Revenue + Open]]</f>
        <v>0.30939495287321372</v>
      </c>
    </row>
    <row r="5425" spans="1:12">
      <c r="A5425" t="s">
        <v>10</v>
      </c>
      <c r="B5425" t="s">
        <v>351</v>
      </c>
      <c r="C5425" t="s">
        <v>351</v>
      </c>
      <c r="D5425" t="s">
        <v>410</v>
      </c>
      <c r="E5425" t="s">
        <v>15</v>
      </c>
      <c r="F5425" t="s">
        <v>128</v>
      </c>
      <c r="G5425" t="s">
        <v>416</v>
      </c>
      <c r="H5425" s="1">
        <v>2018</v>
      </c>
      <c r="I5425" s="2">
        <v>2010</v>
      </c>
      <c r="J5425" s="3">
        <v>6500</v>
      </c>
      <c r="K5425">
        <f>Table1[[#This Row],[Total Revenue + Open]]/Table1[[#This Row],[Qty]]</f>
        <v>3.2338308457711444</v>
      </c>
      <c r="L5425">
        <f>Table1[[#This Row],[Qty]]/Table1[[#This Row],[Total Revenue + Open]]</f>
        <v>0.30923076923076925</v>
      </c>
    </row>
    <row r="5426" spans="1:12">
      <c r="A5426" t="s">
        <v>10</v>
      </c>
      <c r="B5426" t="s">
        <v>351</v>
      </c>
      <c r="C5426" t="s">
        <v>351</v>
      </c>
      <c r="D5426" t="s">
        <v>410</v>
      </c>
      <c r="E5426" t="s">
        <v>15</v>
      </c>
      <c r="F5426" t="s">
        <v>128</v>
      </c>
      <c r="G5426" t="s">
        <v>416</v>
      </c>
      <c r="H5426" s="1">
        <v>2019</v>
      </c>
      <c r="I5426" s="2">
        <v>2665</v>
      </c>
      <c r="J5426" s="3">
        <v>8612.5</v>
      </c>
      <c r="K5426">
        <f>Table1[[#This Row],[Total Revenue + Open]]/Table1[[#This Row],[Qty]]</f>
        <v>3.2317073170731709</v>
      </c>
      <c r="L5426">
        <f>Table1[[#This Row],[Qty]]/Table1[[#This Row],[Total Revenue + Open]]</f>
        <v>0.30943396226415093</v>
      </c>
    </row>
    <row r="5427" spans="1:12">
      <c r="A5427" t="s">
        <v>10</v>
      </c>
      <c r="B5427" t="s">
        <v>351</v>
      </c>
      <c r="C5427" t="s">
        <v>351</v>
      </c>
      <c r="D5427" t="s">
        <v>410</v>
      </c>
      <c r="E5427" t="s">
        <v>15</v>
      </c>
      <c r="F5427" t="s">
        <v>128</v>
      </c>
      <c r="G5427" t="s">
        <v>416</v>
      </c>
      <c r="H5427" s="1">
        <v>2019</v>
      </c>
      <c r="I5427" s="2">
        <v>4020</v>
      </c>
      <c r="J5427" s="3">
        <v>13000</v>
      </c>
      <c r="K5427">
        <f>Table1[[#This Row],[Total Revenue + Open]]/Table1[[#This Row],[Qty]]</f>
        <v>3.2338308457711444</v>
      </c>
      <c r="L5427">
        <f>Table1[[#This Row],[Qty]]/Table1[[#This Row],[Total Revenue + Open]]</f>
        <v>0.30923076923076925</v>
      </c>
    </row>
    <row r="5428" spans="1:12">
      <c r="A5428" t="s">
        <v>10</v>
      </c>
      <c r="B5428" t="s">
        <v>351</v>
      </c>
      <c r="C5428" t="s">
        <v>351</v>
      </c>
      <c r="D5428" t="s">
        <v>410</v>
      </c>
      <c r="E5428" t="s">
        <v>15</v>
      </c>
      <c r="F5428" t="s">
        <v>128</v>
      </c>
      <c r="G5428" t="s">
        <v>416</v>
      </c>
      <c r="H5428" s="1">
        <v>2019</v>
      </c>
      <c r="I5428" s="2">
        <v>11360</v>
      </c>
      <c r="J5428" s="3">
        <v>36725</v>
      </c>
      <c r="K5428">
        <f>Table1[[#This Row],[Total Revenue + Open]]/Table1[[#This Row],[Qty]]</f>
        <v>3.2328345070422535</v>
      </c>
      <c r="L5428">
        <f>Table1[[#This Row],[Qty]]/Table1[[#This Row],[Total Revenue + Open]]</f>
        <v>0.30932607215793056</v>
      </c>
    </row>
    <row r="5429" spans="1:12">
      <c r="A5429" t="s">
        <v>10</v>
      </c>
      <c r="B5429" t="s">
        <v>351</v>
      </c>
      <c r="C5429" t="s">
        <v>351</v>
      </c>
      <c r="D5429" t="s">
        <v>410</v>
      </c>
      <c r="E5429" t="s">
        <v>15</v>
      </c>
      <c r="F5429" t="s">
        <v>128</v>
      </c>
      <c r="G5429" t="s">
        <v>416</v>
      </c>
      <c r="H5429" s="1">
        <v>2019</v>
      </c>
      <c r="I5429" s="2">
        <v>6535</v>
      </c>
      <c r="J5429" s="3">
        <v>21125</v>
      </c>
      <c r="K5429">
        <f>Table1[[#This Row],[Total Revenue + Open]]/Table1[[#This Row],[Qty]]</f>
        <v>3.2325937260902831</v>
      </c>
      <c r="L5429">
        <f>Table1[[#This Row],[Qty]]/Table1[[#This Row],[Total Revenue + Open]]</f>
        <v>0.30934911242603552</v>
      </c>
    </row>
    <row r="5430" spans="1:12">
      <c r="A5430" t="s">
        <v>10</v>
      </c>
      <c r="B5430" t="s">
        <v>351</v>
      </c>
      <c r="C5430" t="s">
        <v>351</v>
      </c>
      <c r="D5430" t="s">
        <v>410</v>
      </c>
      <c r="E5430" t="s">
        <v>15</v>
      </c>
      <c r="F5430" t="s">
        <v>128</v>
      </c>
      <c r="G5430" t="s">
        <v>416</v>
      </c>
      <c r="H5430" s="1">
        <v>2019</v>
      </c>
      <c r="I5430" s="2">
        <v>10050</v>
      </c>
      <c r="J5430" s="3">
        <v>32500</v>
      </c>
      <c r="K5430">
        <f>Table1[[#This Row],[Total Revenue + Open]]/Table1[[#This Row],[Qty]]</f>
        <v>3.2338308457711444</v>
      </c>
      <c r="L5430">
        <f>Table1[[#This Row],[Qty]]/Table1[[#This Row],[Total Revenue + Open]]</f>
        <v>0.30923076923076925</v>
      </c>
    </row>
    <row r="5431" spans="1:12">
      <c r="A5431" t="s">
        <v>10</v>
      </c>
      <c r="B5431" t="s">
        <v>351</v>
      </c>
      <c r="C5431" t="s">
        <v>351</v>
      </c>
      <c r="D5431" t="s">
        <v>410</v>
      </c>
      <c r="E5431" t="s">
        <v>15</v>
      </c>
      <c r="F5431" t="s">
        <v>128</v>
      </c>
      <c r="G5431" t="s">
        <v>416</v>
      </c>
      <c r="H5431" s="1">
        <v>2019</v>
      </c>
      <c r="I5431" s="2">
        <v>2910</v>
      </c>
      <c r="J5431" s="3">
        <v>9425</v>
      </c>
      <c r="K5431">
        <f>Table1[[#This Row],[Total Revenue + Open]]/Table1[[#This Row],[Qty]]</f>
        <v>3.238831615120275</v>
      </c>
      <c r="L5431">
        <f>Table1[[#This Row],[Qty]]/Table1[[#This Row],[Total Revenue + Open]]</f>
        <v>0.30875331564986735</v>
      </c>
    </row>
    <row r="5432" spans="1:12">
      <c r="A5432" t="s">
        <v>10</v>
      </c>
      <c r="B5432" t="s">
        <v>351</v>
      </c>
      <c r="C5432" t="s">
        <v>351</v>
      </c>
      <c r="D5432" t="s">
        <v>410</v>
      </c>
      <c r="E5432" t="s">
        <v>15</v>
      </c>
      <c r="F5432" t="s">
        <v>128</v>
      </c>
      <c r="G5432" t="s">
        <v>416</v>
      </c>
      <c r="H5432" s="1">
        <v>2019</v>
      </c>
      <c r="I5432" s="2">
        <v>3015</v>
      </c>
      <c r="J5432" s="3">
        <v>9750</v>
      </c>
      <c r="K5432">
        <f>Table1[[#This Row],[Total Revenue + Open]]/Table1[[#This Row],[Qty]]</f>
        <v>3.2338308457711444</v>
      </c>
      <c r="L5432">
        <f>Table1[[#This Row],[Qty]]/Table1[[#This Row],[Total Revenue + Open]]</f>
        <v>0.30923076923076925</v>
      </c>
    </row>
    <row r="5433" spans="1:12">
      <c r="A5433" t="s">
        <v>10</v>
      </c>
      <c r="B5433" t="s">
        <v>351</v>
      </c>
      <c r="C5433" t="s">
        <v>351</v>
      </c>
      <c r="D5433" t="s">
        <v>410</v>
      </c>
      <c r="E5433" t="s">
        <v>15</v>
      </c>
      <c r="F5433" t="s">
        <v>128</v>
      </c>
      <c r="G5433" t="s">
        <v>416</v>
      </c>
      <c r="H5433" s="1">
        <v>2019</v>
      </c>
      <c r="I5433" s="2">
        <v>6435</v>
      </c>
      <c r="J5433" s="3">
        <v>20800</v>
      </c>
      <c r="K5433">
        <f>Table1[[#This Row],[Total Revenue + Open]]/Table1[[#This Row],[Qty]]</f>
        <v>3.2323232323232323</v>
      </c>
      <c r="L5433">
        <f>Table1[[#This Row],[Qty]]/Table1[[#This Row],[Total Revenue + Open]]</f>
        <v>0.30937500000000001</v>
      </c>
    </row>
    <row r="5434" spans="1:12">
      <c r="A5434" t="s">
        <v>10</v>
      </c>
      <c r="B5434" t="s">
        <v>351</v>
      </c>
      <c r="C5434" t="s">
        <v>351</v>
      </c>
      <c r="D5434" t="s">
        <v>410</v>
      </c>
      <c r="E5434" t="s">
        <v>15</v>
      </c>
      <c r="F5434" t="s">
        <v>128</v>
      </c>
      <c r="G5434" t="s">
        <v>416</v>
      </c>
      <c r="H5434" s="1">
        <v>2019</v>
      </c>
      <c r="I5434" s="2">
        <v>6335</v>
      </c>
      <c r="J5434" s="3">
        <v>20475</v>
      </c>
      <c r="K5434">
        <f>Table1[[#This Row],[Total Revenue + Open]]/Table1[[#This Row],[Qty]]</f>
        <v>3.2320441988950277</v>
      </c>
      <c r="L5434">
        <f>Table1[[#This Row],[Qty]]/Table1[[#This Row],[Total Revenue + Open]]</f>
        <v>0.30940170940170941</v>
      </c>
    </row>
    <row r="5435" spans="1:12">
      <c r="A5435" t="s">
        <v>10</v>
      </c>
      <c r="B5435" t="s">
        <v>351</v>
      </c>
      <c r="C5435" t="s">
        <v>351</v>
      </c>
      <c r="D5435" t="s">
        <v>410</v>
      </c>
      <c r="E5435" t="s">
        <v>15</v>
      </c>
      <c r="F5435" t="s">
        <v>128</v>
      </c>
      <c r="G5435" t="s">
        <v>416</v>
      </c>
      <c r="H5435" s="1">
        <v>2020</v>
      </c>
      <c r="I5435" s="2">
        <v>5025</v>
      </c>
      <c r="J5435" s="3">
        <v>16250</v>
      </c>
      <c r="K5435">
        <f>Table1[[#This Row],[Total Revenue + Open]]/Table1[[#This Row],[Qty]]</f>
        <v>3.2338308457711444</v>
      </c>
      <c r="L5435">
        <f>Table1[[#This Row],[Qty]]/Table1[[#This Row],[Total Revenue + Open]]</f>
        <v>0.30923076923076925</v>
      </c>
    </row>
    <row r="5436" spans="1:12">
      <c r="A5436" t="s">
        <v>10</v>
      </c>
      <c r="B5436" t="s">
        <v>351</v>
      </c>
      <c r="C5436" t="s">
        <v>351</v>
      </c>
      <c r="D5436" t="s">
        <v>410</v>
      </c>
      <c r="E5436" t="s">
        <v>15</v>
      </c>
      <c r="F5436" t="s">
        <v>128</v>
      </c>
      <c r="G5436" t="s">
        <v>416</v>
      </c>
      <c r="H5436" s="1">
        <v>2020</v>
      </c>
      <c r="I5436" s="2">
        <v>6130</v>
      </c>
      <c r="J5436" s="3">
        <v>19825</v>
      </c>
      <c r="K5436">
        <f>Table1[[#This Row],[Total Revenue + Open]]/Table1[[#This Row],[Qty]]</f>
        <v>3.2340946166394779</v>
      </c>
      <c r="L5436">
        <f>Table1[[#This Row],[Qty]]/Table1[[#This Row],[Total Revenue + Open]]</f>
        <v>0.30920554854981086</v>
      </c>
    </row>
    <row r="5437" spans="1:12">
      <c r="A5437" t="s">
        <v>10</v>
      </c>
      <c r="B5437" t="s">
        <v>351</v>
      </c>
      <c r="C5437" t="s">
        <v>351</v>
      </c>
      <c r="D5437" t="s">
        <v>410</v>
      </c>
      <c r="E5437" t="s">
        <v>15</v>
      </c>
      <c r="F5437" t="s">
        <v>131</v>
      </c>
      <c r="G5437" t="s">
        <v>417</v>
      </c>
      <c r="H5437" s="1">
        <v>2020</v>
      </c>
      <c r="I5437" s="2">
        <v>600</v>
      </c>
      <c r="J5437" s="3">
        <v>1530</v>
      </c>
      <c r="K5437">
        <f>Table1[[#This Row],[Total Revenue + Open]]/Table1[[#This Row],[Qty]]</f>
        <v>2.5499999999999998</v>
      </c>
      <c r="L5437">
        <f>Table1[[#This Row],[Qty]]/Table1[[#This Row],[Total Revenue + Open]]</f>
        <v>0.39215686274509803</v>
      </c>
    </row>
    <row r="5438" spans="1:12">
      <c r="A5438" t="s">
        <v>10</v>
      </c>
      <c r="B5438" t="s">
        <v>351</v>
      </c>
      <c r="C5438" t="s">
        <v>351</v>
      </c>
      <c r="D5438" t="s">
        <v>410</v>
      </c>
      <c r="E5438" t="s">
        <v>15</v>
      </c>
      <c r="F5438" t="s">
        <v>131</v>
      </c>
      <c r="G5438" t="s">
        <v>418</v>
      </c>
      <c r="H5438" s="1">
        <v>2017</v>
      </c>
      <c r="I5438" s="2">
        <v>11460</v>
      </c>
      <c r="J5438" s="3">
        <v>29298</v>
      </c>
      <c r="K5438">
        <f>Table1[[#This Row],[Total Revenue + Open]]/Table1[[#This Row],[Qty]]</f>
        <v>2.5565445026178009</v>
      </c>
      <c r="L5438">
        <f>Table1[[#This Row],[Qty]]/Table1[[#This Row],[Total Revenue + Open]]</f>
        <v>0.39115297972557855</v>
      </c>
    </row>
    <row r="5439" spans="1:12">
      <c r="A5439" t="s">
        <v>10</v>
      </c>
      <c r="B5439" t="s">
        <v>351</v>
      </c>
      <c r="C5439" t="s">
        <v>351</v>
      </c>
      <c r="D5439" t="s">
        <v>410</v>
      </c>
      <c r="E5439" t="s">
        <v>15</v>
      </c>
      <c r="F5439" t="s">
        <v>131</v>
      </c>
      <c r="G5439" t="s">
        <v>418</v>
      </c>
      <c r="H5439" s="1">
        <v>2017</v>
      </c>
      <c r="I5439" s="2">
        <v>11560</v>
      </c>
      <c r="J5439" s="3">
        <v>29555</v>
      </c>
      <c r="K5439">
        <f>Table1[[#This Row],[Total Revenue + Open]]/Table1[[#This Row],[Qty]]</f>
        <v>2.5566608996539792</v>
      </c>
      <c r="L5439">
        <f>Table1[[#This Row],[Qty]]/Table1[[#This Row],[Total Revenue + Open]]</f>
        <v>0.391135171713754</v>
      </c>
    </row>
    <row r="5440" spans="1:12">
      <c r="A5440" t="s">
        <v>10</v>
      </c>
      <c r="B5440" t="s">
        <v>351</v>
      </c>
      <c r="C5440" t="s">
        <v>351</v>
      </c>
      <c r="D5440" t="s">
        <v>410</v>
      </c>
      <c r="E5440" t="s">
        <v>15</v>
      </c>
      <c r="F5440" t="s">
        <v>131</v>
      </c>
      <c r="G5440" t="s">
        <v>418</v>
      </c>
      <c r="H5440" s="1">
        <v>2017</v>
      </c>
      <c r="I5440" s="2">
        <v>1305</v>
      </c>
      <c r="J5440" s="3">
        <v>3341</v>
      </c>
      <c r="K5440">
        <f>Table1[[#This Row],[Total Revenue + Open]]/Table1[[#This Row],[Qty]]</f>
        <v>2.560153256704981</v>
      </c>
      <c r="L5440">
        <f>Table1[[#This Row],[Qty]]/Table1[[#This Row],[Total Revenue + Open]]</f>
        <v>0.39060161628255013</v>
      </c>
    </row>
    <row r="5441" spans="1:12">
      <c r="A5441" t="s">
        <v>10</v>
      </c>
      <c r="B5441" t="s">
        <v>351</v>
      </c>
      <c r="C5441" t="s">
        <v>351</v>
      </c>
      <c r="D5441" t="s">
        <v>410</v>
      </c>
      <c r="E5441" t="s">
        <v>15</v>
      </c>
      <c r="F5441" t="s">
        <v>131</v>
      </c>
      <c r="G5441" t="s">
        <v>418</v>
      </c>
      <c r="H5441" s="1">
        <v>2018</v>
      </c>
      <c r="I5441" s="2">
        <v>500</v>
      </c>
      <c r="J5441" s="3">
        <v>1285</v>
      </c>
      <c r="K5441">
        <f>Table1[[#This Row],[Total Revenue + Open]]/Table1[[#This Row],[Qty]]</f>
        <v>2.57</v>
      </c>
      <c r="L5441">
        <f>Table1[[#This Row],[Qty]]/Table1[[#This Row],[Total Revenue + Open]]</f>
        <v>0.38910505836575876</v>
      </c>
    </row>
    <row r="5442" spans="1:12">
      <c r="A5442" t="s">
        <v>10</v>
      </c>
      <c r="B5442" t="s">
        <v>351</v>
      </c>
      <c r="C5442" t="s">
        <v>351</v>
      </c>
      <c r="D5442" t="s">
        <v>410</v>
      </c>
      <c r="E5442" t="s">
        <v>15</v>
      </c>
      <c r="F5442" t="s">
        <v>131</v>
      </c>
      <c r="G5442" t="s">
        <v>418</v>
      </c>
      <c r="H5442" s="1">
        <v>2018</v>
      </c>
      <c r="I5442" s="2">
        <v>4275</v>
      </c>
      <c r="J5442" s="3">
        <v>10922.5</v>
      </c>
      <c r="K5442">
        <f>Table1[[#This Row],[Total Revenue + Open]]/Table1[[#This Row],[Qty]]</f>
        <v>2.554970760233918</v>
      </c>
      <c r="L5442">
        <f>Table1[[#This Row],[Qty]]/Table1[[#This Row],[Total Revenue + Open]]</f>
        <v>0.39139391165026322</v>
      </c>
    </row>
    <row r="5443" spans="1:12">
      <c r="A5443" t="s">
        <v>10</v>
      </c>
      <c r="B5443" t="s">
        <v>351</v>
      </c>
      <c r="C5443" t="s">
        <v>351</v>
      </c>
      <c r="D5443" t="s">
        <v>410</v>
      </c>
      <c r="E5443" t="s">
        <v>15</v>
      </c>
      <c r="F5443" t="s">
        <v>131</v>
      </c>
      <c r="G5443" t="s">
        <v>418</v>
      </c>
      <c r="H5443" s="1">
        <v>2018</v>
      </c>
      <c r="I5443" s="2">
        <v>6535</v>
      </c>
      <c r="J5443" s="3">
        <v>16705</v>
      </c>
      <c r="K5443">
        <f>Table1[[#This Row],[Total Revenue + Open]]/Table1[[#This Row],[Qty]]</f>
        <v>2.5562356541698548</v>
      </c>
      <c r="L5443">
        <f>Table1[[#This Row],[Qty]]/Table1[[#This Row],[Total Revenue + Open]]</f>
        <v>0.39120023944926668</v>
      </c>
    </row>
    <row r="5444" spans="1:12">
      <c r="A5444" t="s">
        <v>10</v>
      </c>
      <c r="B5444" t="s">
        <v>351</v>
      </c>
      <c r="C5444" t="s">
        <v>351</v>
      </c>
      <c r="D5444" t="s">
        <v>410</v>
      </c>
      <c r="E5444" t="s">
        <v>15</v>
      </c>
      <c r="F5444" t="s">
        <v>131</v>
      </c>
      <c r="G5444" t="s">
        <v>418</v>
      </c>
      <c r="H5444" s="1">
        <v>2018</v>
      </c>
      <c r="I5444" s="2">
        <v>1310</v>
      </c>
      <c r="J5444" s="3">
        <v>3341</v>
      </c>
      <c r="K5444">
        <f>Table1[[#This Row],[Total Revenue + Open]]/Table1[[#This Row],[Qty]]</f>
        <v>2.550381679389313</v>
      </c>
      <c r="L5444">
        <f>Table1[[#This Row],[Qty]]/Table1[[#This Row],[Total Revenue + Open]]</f>
        <v>0.39209817419934151</v>
      </c>
    </row>
    <row r="5445" spans="1:12">
      <c r="A5445" t="s">
        <v>10</v>
      </c>
      <c r="B5445" t="s">
        <v>351</v>
      </c>
      <c r="C5445" t="s">
        <v>351</v>
      </c>
      <c r="D5445" t="s">
        <v>410</v>
      </c>
      <c r="E5445" t="s">
        <v>15</v>
      </c>
      <c r="F5445" t="s">
        <v>131</v>
      </c>
      <c r="G5445" t="s">
        <v>418</v>
      </c>
      <c r="H5445" s="1">
        <v>2018</v>
      </c>
      <c r="I5445" s="2">
        <v>650</v>
      </c>
      <c r="J5445" s="3">
        <v>1670.5</v>
      </c>
      <c r="K5445">
        <f>Table1[[#This Row],[Total Revenue + Open]]/Table1[[#This Row],[Qty]]</f>
        <v>2.57</v>
      </c>
      <c r="L5445">
        <f>Table1[[#This Row],[Qty]]/Table1[[#This Row],[Total Revenue + Open]]</f>
        <v>0.38910505836575876</v>
      </c>
    </row>
    <row r="5446" spans="1:12">
      <c r="A5446" t="s">
        <v>10</v>
      </c>
      <c r="B5446" t="s">
        <v>351</v>
      </c>
      <c r="C5446" t="s">
        <v>351</v>
      </c>
      <c r="D5446" t="s">
        <v>410</v>
      </c>
      <c r="E5446" t="s">
        <v>15</v>
      </c>
      <c r="F5446" t="s">
        <v>16</v>
      </c>
      <c r="G5446" t="s">
        <v>381</v>
      </c>
      <c r="H5446" s="1">
        <v>2019</v>
      </c>
      <c r="I5446" s="2">
        <v>24020</v>
      </c>
      <c r="J5446" s="3">
        <v>52819</v>
      </c>
      <c r="K5446">
        <f>Table1[[#This Row],[Total Revenue + Open]]/Table1[[#This Row],[Qty]]</f>
        <v>2.1989592006661116</v>
      </c>
      <c r="L5446">
        <f>Table1[[#This Row],[Qty]]/Table1[[#This Row],[Total Revenue + Open]]</f>
        <v>0.45476059751225884</v>
      </c>
    </row>
    <row r="5447" spans="1:12">
      <c r="A5447" t="s">
        <v>10</v>
      </c>
      <c r="B5447" t="s">
        <v>351</v>
      </c>
      <c r="C5447" t="s">
        <v>351</v>
      </c>
      <c r="D5447" t="s">
        <v>410</v>
      </c>
      <c r="E5447" t="s">
        <v>15</v>
      </c>
      <c r="F5447" t="s">
        <v>16</v>
      </c>
      <c r="G5447" t="s">
        <v>381</v>
      </c>
      <c r="H5447" s="1">
        <v>2020</v>
      </c>
      <c r="I5447" s="2">
        <v>4225</v>
      </c>
      <c r="J5447" s="3">
        <v>9324</v>
      </c>
      <c r="K5447">
        <f>Table1[[#This Row],[Total Revenue + Open]]/Table1[[#This Row],[Qty]]</f>
        <v>2.2068639053254437</v>
      </c>
      <c r="L5447">
        <f>Table1[[#This Row],[Qty]]/Table1[[#This Row],[Total Revenue + Open]]</f>
        <v>0.45313170313170315</v>
      </c>
    </row>
    <row r="5448" spans="1:12">
      <c r="A5448" t="s">
        <v>10</v>
      </c>
      <c r="B5448" t="s">
        <v>351</v>
      </c>
      <c r="C5448" t="s">
        <v>351</v>
      </c>
      <c r="D5448" t="s">
        <v>410</v>
      </c>
      <c r="E5448" t="s">
        <v>15</v>
      </c>
      <c r="F5448" t="s">
        <v>16</v>
      </c>
      <c r="G5448" t="s">
        <v>381</v>
      </c>
      <c r="H5448" s="1">
        <v>2020</v>
      </c>
      <c r="I5448" s="2">
        <v>5480</v>
      </c>
      <c r="J5448" s="3">
        <v>12099</v>
      </c>
      <c r="K5448">
        <f>Table1[[#This Row],[Total Revenue + Open]]/Table1[[#This Row],[Qty]]</f>
        <v>2.2078467153284671</v>
      </c>
      <c r="L5448">
        <f>Table1[[#This Row],[Qty]]/Table1[[#This Row],[Total Revenue + Open]]</f>
        <v>0.45292999421439789</v>
      </c>
    </row>
    <row r="5449" spans="1:12">
      <c r="A5449" t="s">
        <v>10</v>
      </c>
      <c r="B5449" t="s">
        <v>351</v>
      </c>
      <c r="C5449" t="s">
        <v>351</v>
      </c>
      <c r="D5449" t="s">
        <v>410</v>
      </c>
      <c r="E5449" t="s">
        <v>15</v>
      </c>
      <c r="F5449" t="s">
        <v>16</v>
      </c>
      <c r="G5449" t="s">
        <v>381</v>
      </c>
      <c r="H5449" s="1">
        <v>2020</v>
      </c>
      <c r="I5449" s="2">
        <v>5230</v>
      </c>
      <c r="J5449" s="3">
        <v>11544</v>
      </c>
      <c r="K5449">
        <f>Table1[[#This Row],[Total Revenue + Open]]/Table1[[#This Row],[Qty]]</f>
        <v>2.2072657743785853</v>
      </c>
      <c r="L5449">
        <f>Table1[[#This Row],[Qty]]/Table1[[#This Row],[Total Revenue + Open]]</f>
        <v>0.45304920304920304</v>
      </c>
    </row>
    <row r="5450" spans="1:12">
      <c r="A5450" t="s">
        <v>10</v>
      </c>
      <c r="B5450" t="s">
        <v>351</v>
      </c>
      <c r="C5450" t="s">
        <v>351</v>
      </c>
      <c r="D5450" t="s">
        <v>410</v>
      </c>
      <c r="E5450" t="s">
        <v>15</v>
      </c>
      <c r="F5450" t="s">
        <v>16</v>
      </c>
      <c r="G5450" t="s">
        <v>381</v>
      </c>
      <c r="H5450" s="1">
        <v>2020</v>
      </c>
      <c r="I5450" s="2">
        <v>5530</v>
      </c>
      <c r="J5450" s="3">
        <v>12210</v>
      </c>
      <c r="K5450">
        <f>Table1[[#This Row],[Total Revenue + Open]]/Table1[[#This Row],[Qty]]</f>
        <v>2.2079566003616637</v>
      </c>
      <c r="L5450">
        <f>Table1[[#This Row],[Qty]]/Table1[[#This Row],[Total Revenue + Open]]</f>
        <v>0.45290745290745293</v>
      </c>
    </row>
    <row r="5451" spans="1:12">
      <c r="A5451" t="s">
        <v>10</v>
      </c>
      <c r="B5451" t="s">
        <v>351</v>
      </c>
      <c r="C5451" t="s">
        <v>351</v>
      </c>
      <c r="D5451" t="s">
        <v>410</v>
      </c>
      <c r="E5451" t="s">
        <v>15</v>
      </c>
      <c r="F5451" t="s">
        <v>16</v>
      </c>
      <c r="G5451" t="s">
        <v>381</v>
      </c>
      <c r="H5451" s="1">
        <v>2020</v>
      </c>
      <c r="I5451" s="2">
        <v>1810</v>
      </c>
      <c r="J5451" s="3">
        <v>3996</v>
      </c>
      <c r="K5451">
        <f>Table1[[#This Row],[Total Revenue + Open]]/Table1[[#This Row],[Qty]]</f>
        <v>2.2077348066298343</v>
      </c>
      <c r="L5451">
        <f>Table1[[#This Row],[Qty]]/Table1[[#This Row],[Total Revenue + Open]]</f>
        <v>0.45295295295295296</v>
      </c>
    </row>
    <row r="5452" spans="1:12">
      <c r="A5452" t="s">
        <v>10</v>
      </c>
      <c r="B5452" t="s">
        <v>351</v>
      </c>
      <c r="C5452" t="s">
        <v>351</v>
      </c>
      <c r="D5452" t="s">
        <v>410</v>
      </c>
      <c r="E5452" t="s">
        <v>15</v>
      </c>
      <c r="F5452" t="s">
        <v>16</v>
      </c>
      <c r="G5452" t="s">
        <v>381</v>
      </c>
      <c r="H5452" s="1">
        <v>2020</v>
      </c>
      <c r="I5452" s="2">
        <v>11055</v>
      </c>
      <c r="J5452" s="3">
        <v>24420</v>
      </c>
      <c r="K5452">
        <f>Table1[[#This Row],[Total Revenue + Open]]/Table1[[#This Row],[Qty]]</f>
        <v>2.2089552238805972</v>
      </c>
      <c r="L5452">
        <f>Table1[[#This Row],[Qty]]/Table1[[#This Row],[Total Revenue + Open]]</f>
        <v>0.45270270270270269</v>
      </c>
    </row>
    <row r="5453" spans="1:12">
      <c r="A5453" t="s">
        <v>10</v>
      </c>
      <c r="B5453" t="s">
        <v>351</v>
      </c>
      <c r="C5453" t="s">
        <v>351</v>
      </c>
      <c r="D5453" t="s">
        <v>410</v>
      </c>
      <c r="E5453" t="s">
        <v>15</v>
      </c>
      <c r="F5453" t="s">
        <v>16</v>
      </c>
      <c r="G5453" t="s">
        <v>381</v>
      </c>
      <c r="H5453" s="1">
        <v>2020</v>
      </c>
      <c r="I5453" s="2">
        <v>4020</v>
      </c>
      <c r="J5453" s="3">
        <v>8880</v>
      </c>
      <c r="K5453">
        <f>Table1[[#This Row],[Total Revenue + Open]]/Table1[[#This Row],[Qty]]</f>
        <v>2.2089552238805972</v>
      </c>
      <c r="L5453">
        <f>Table1[[#This Row],[Qty]]/Table1[[#This Row],[Total Revenue + Open]]</f>
        <v>0.45270270270270269</v>
      </c>
    </row>
    <row r="5454" spans="1:12">
      <c r="A5454" t="s">
        <v>10</v>
      </c>
      <c r="B5454" t="s">
        <v>351</v>
      </c>
      <c r="C5454" t="s">
        <v>351</v>
      </c>
      <c r="D5454" t="s">
        <v>410</v>
      </c>
      <c r="E5454" t="s">
        <v>15</v>
      </c>
      <c r="F5454" t="s">
        <v>16</v>
      </c>
      <c r="G5454" t="s">
        <v>381</v>
      </c>
      <c r="H5454" s="1">
        <v>2020</v>
      </c>
      <c r="I5454" s="2">
        <v>1210</v>
      </c>
      <c r="J5454" s="3">
        <v>2664</v>
      </c>
      <c r="K5454">
        <f>Table1[[#This Row],[Total Revenue + Open]]/Table1[[#This Row],[Qty]]</f>
        <v>2.2016528925619836</v>
      </c>
      <c r="L5454">
        <f>Table1[[#This Row],[Qty]]/Table1[[#This Row],[Total Revenue + Open]]</f>
        <v>0.45420420420420421</v>
      </c>
    </row>
    <row r="5455" spans="1:12">
      <c r="A5455" t="s">
        <v>10</v>
      </c>
      <c r="B5455" t="s">
        <v>351</v>
      </c>
      <c r="C5455" t="s">
        <v>351</v>
      </c>
      <c r="D5455" t="s">
        <v>410</v>
      </c>
      <c r="E5455" t="s">
        <v>15</v>
      </c>
      <c r="F5455" t="s">
        <v>16</v>
      </c>
      <c r="G5455" t="s">
        <v>381</v>
      </c>
      <c r="H5455" s="1">
        <v>2021</v>
      </c>
      <c r="I5455" s="2">
        <v>5830</v>
      </c>
      <c r="J5455" s="3">
        <v>12876</v>
      </c>
      <c r="K5455">
        <f>Table1[[#This Row],[Total Revenue + Open]]/Table1[[#This Row],[Qty]]</f>
        <v>2.2085763293310463</v>
      </c>
      <c r="L5455">
        <f>Table1[[#This Row],[Qty]]/Table1[[#This Row],[Total Revenue + Open]]</f>
        <v>0.45278036657347004</v>
      </c>
    </row>
    <row r="5456" spans="1:12">
      <c r="A5456" t="s">
        <v>10</v>
      </c>
      <c r="B5456" t="s">
        <v>351</v>
      </c>
      <c r="C5456" t="s">
        <v>351</v>
      </c>
      <c r="D5456" t="s">
        <v>410</v>
      </c>
      <c r="E5456" t="s">
        <v>15</v>
      </c>
      <c r="F5456" t="s">
        <v>16</v>
      </c>
      <c r="G5456" t="s">
        <v>381</v>
      </c>
      <c r="H5456" s="1">
        <v>2021</v>
      </c>
      <c r="I5456" s="2">
        <v>4725</v>
      </c>
      <c r="J5456" s="3">
        <v>10434</v>
      </c>
      <c r="K5456">
        <f>Table1[[#This Row],[Total Revenue + Open]]/Table1[[#This Row],[Qty]]</f>
        <v>2.2082539682539681</v>
      </c>
      <c r="L5456">
        <f>Table1[[#This Row],[Qty]]/Table1[[#This Row],[Total Revenue + Open]]</f>
        <v>0.45284646348476137</v>
      </c>
    </row>
    <row r="5457" spans="1:12">
      <c r="A5457" t="s">
        <v>10</v>
      </c>
      <c r="B5457" t="s">
        <v>351</v>
      </c>
      <c r="C5457" t="s">
        <v>351</v>
      </c>
      <c r="D5457" t="s">
        <v>410</v>
      </c>
      <c r="E5457" t="s">
        <v>15</v>
      </c>
      <c r="F5457" t="s">
        <v>16</v>
      </c>
      <c r="G5457" t="s">
        <v>381</v>
      </c>
      <c r="H5457" s="1">
        <v>2021</v>
      </c>
      <c r="I5457" s="2">
        <v>13170</v>
      </c>
      <c r="J5457" s="3">
        <v>29082</v>
      </c>
      <c r="K5457">
        <f>Table1[[#This Row],[Total Revenue + Open]]/Table1[[#This Row],[Qty]]</f>
        <v>2.2082004555808656</v>
      </c>
      <c r="L5457">
        <f>Table1[[#This Row],[Qty]]/Table1[[#This Row],[Total Revenue + Open]]</f>
        <v>0.45285743759026204</v>
      </c>
    </row>
    <row r="5458" spans="1:12">
      <c r="A5458" t="s">
        <v>10</v>
      </c>
      <c r="B5458" t="s">
        <v>351</v>
      </c>
      <c r="C5458" t="s">
        <v>351</v>
      </c>
      <c r="D5458" t="s">
        <v>410</v>
      </c>
      <c r="E5458" t="s">
        <v>15</v>
      </c>
      <c r="F5458" t="s">
        <v>16</v>
      </c>
      <c r="G5458" t="s">
        <v>381</v>
      </c>
      <c r="H5458" s="1">
        <v>2021</v>
      </c>
      <c r="I5458" s="2">
        <v>9650</v>
      </c>
      <c r="J5458" s="3">
        <v>21312</v>
      </c>
      <c r="K5458">
        <f>Table1[[#This Row],[Total Revenue + Open]]/Table1[[#This Row],[Qty]]</f>
        <v>2.2084974093264247</v>
      </c>
      <c r="L5458">
        <f>Table1[[#This Row],[Qty]]/Table1[[#This Row],[Total Revenue + Open]]</f>
        <v>0.45279654654654655</v>
      </c>
    </row>
    <row r="5459" spans="1:12">
      <c r="A5459" t="s">
        <v>10</v>
      </c>
      <c r="B5459" t="s">
        <v>351</v>
      </c>
      <c r="C5459" t="s">
        <v>351</v>
      </c>
      <c r="D5459" t="s">
        <v>410</v>
      </c>
      <c r="E5459" t="s">
        <v>15</v>
      </c>
      <c r="F5459" t="s">
        <v>16</v>
      </c>
      <c r="G5459" t="s">
        <v>381</v>
      </c>
      <c r="H5459" s="1">
        <v>2021</v>
      </c>
      <c r="I5459" s="2">
        <v>6585</v>
      </c>
      <c r="J5459" s="3">
        <v>14541</v>
      </c>
      <c r="K5459">
        <f>Table1[[#This Row],[Total Revenue + Open]]/Table1[[#This Row],[Qty]]</f>
        <v>2.2082004555808656</v>
      </c>
      <c r="L5459">
        <f>Table1[[#This Row],[Qty]]/Table1[[#This Row],[Total Revenue + Open]]</f>
        <v>0.45285743759026204</v>
      </c>
    </row>
    <row r="5460" spans="1:12">
      <c r="A5460" t="s">
        <v>10</v>
      </c>
      <c r="B5460" t="s">
        <v>351</v>
      </c>
      <c r="C5460" t="s">
        <v>351</v>
      </c>
      <c r="D5460" t="s">
        <v>410</v>
      </c>
      <c r="E5460" t="s">
        <v>15</v>
      </c>
      <c r="F5460" t="s">
        <v>16</v>
      </c>
      <c r="G5460" t="s">
        <v>381</v>
      </c>
      <c r="H5460" s="1">
        <v>2021</v>
      </c>
      <c r="I5460" s="2">
        <v>9275</v>
      </c>
      <c r="J5460" s="3">
        <v>20479.5</v>
      </c>
      <c r="K5460">
        <f>Table1[[#This Row],[Total Revenue + Open]]/Table1[[#This Row],[Qty]]</f>
        <v>2.2080323450134771</v>
      </c>
      <c r="L5460">
        <f>Table1[[#This Row],[Qty]]/Table1[[#This Row],[Total Revenue + Open]]</f>
        <v>0.45289191630655046</v>
      </c>
    </row>
    <row r="5461" spans="1:12">
      <c r="A5461" t="s">
        <v>10</v>
      </c>
      <c r="B5461" t="s">
        <v>351</v>
      </c>
      <c r="C5461" t="s">
        <v>351</v>
      </c>
      <c r="D5461" t="s">
        <v>410</v>
      </c>
      <c r="E5461" t="s">
        <v>15</v>
      </c>
      <c r="F5461" t="s">
        <v>16</v>
      </c>
      <c r="G5461" t="s">
        <v>381</v>
      </c>
      <c r="H5461" s="1">
        <v>2021</v>
      </c>
      <c r="I5461" s="2">
        <v>19175</v>
      </c>
      <c r="J5461" s="3">
        <v>42346.5</v>
      </c>
      <c r="K5461">
        <f>Table1[[#This Row],[Total Revenue + Open]]/Table1[[#This Row],[Qty]]</f>
        <v>2.2084224250325946</v>
      </c>
      <c r="L5461">
        <f>Table1[[#This Row],[Qty]]/Table1[[#This Row],[Total Revenue + Open]]</f>
        <v>0.45281192070182896</v>
      </c>
    </row>
    <row r="5462" spans="1:12">
      <c r="A5462" t="s">
        <v>10</v>
      </c>
      <c r="B5462" t="s">
        <v>351</v>
      </c>
      <c r="C5462" t="s">
        <v>351</v>
      </c>
      <c r="D5462" t="s">
        <v>410</v>
      </c>
      <c r="E5462" t="s">
        <v>15</v>
      </c>
      <c r="F5462" t="s">
        <v>16</v>
      </c>
      <c r="G5462" t="s">
        <v>381</v>
      </c>
      <c r="H5462" s="1">
        <v>2021</v>
      </c>
      <c r="I5462" s="2">
        <v>14070</v>
      </c>
      <c r="J5462" s="3">
        <v>31080</v>
      </c>
      <c r="K5462">
        <f>Table1[[#This Row],[Total Revenue + Open]]/Table1[[#This Row],[Qty]]</f>
        <v>2.2089552238805972</v>
      </c>
      <c r="L5462">
        <f>Table1[[#This Row],[Qty]]/Table1[[#This Row],[Total Revenue + Open]]</f>
        <v>0.45270270270270269</v>
      </c>
    </row>
    <row r="5463" spans="1:12">
      <c r="A5463" t="s">
        <v>10</v>
      </c>
      <c r="B5463" t="s">
        <v>351</v>
      </c>
      <c r="C5463" t="s">
        <v>351</v>
      </c>
      <c r="D5463" t="s">
        <v>410</v>
      </c>
      <c r="E5463" t="s">
        <v>15</v>
      </c>
      <c r="F5463" t="s">
        <v>16</v>
      </c>
      <c r="G5463" t="s">
        <v>381</v>
      </c>
      <c r="H5463" s="1">
        <v>2022</v>
      </c>
      <c r="I5463" s="2">
        <v>0</v>
      </c>
      <c r="J5463" s="3">
        <v>0</v>
      </c>
      <c r="K5463" t="e">
        <f>Table1[[#This Row],[Total Revenue + Open]]/Table1[[#This Row],[Qty]]</f>
        <v>#DIV/0!</v>
      </c>
      <c r="L5463" t="e">
        <f>Table1[[#This Row],[Qty]]/Table1[[#This Row],[Total Revenue + Open]]</f>
        <v>#DIV/0!</v>
      </c>
    </row>
    <row r="5464" spans="1:12">
      <c r="A5464" t="s">
        <v>10</v>
      </c>
      <c r="B5464" t="s">
        <v>351</v>
      </c>
      <c r="C5464" t="s">
        <v>351</v>
      </c>
      <c r="D5464" t="s">
        <v>410</v>
      </c>
      <c r="E5464" t="s">
        <v>15</v>
      </c>
      <c r="F5464" t="s">
        <v>16</v>
      </c>
      <c r="G5464" t="s">
        <v>381</v>
      </c>
      <c r="H5464" s="1">
        <v>2022</v>
      </c>
      <c r="I5464" s="2">
        <v>6235</v>
      </c>
      <c r="J5464" s="3">
        <v>13764</v>
      </c>
      <c r="K5464">
        <f>Table1[[#This Row],[Total Revenue + Open]]/Table1[[#This Row],[Qty]]</f>
        <v>2.2075380914194067</v>
      </c>
      <c r="L5464">
        <f>Table1[[#This Row],[Qty]]/Table1[[#This Row],[Total Revenue + Open]]</f>
        <v>0.45299331589654168</v>
      </c>
    </row>
    <row r="5465" spans="1:12">
      <c r="A5465" t="s">
        <v>10</v>
      </c>
      <c r="B5465" t="s">
        <v>351</v>
      </c>
      <c r="C5465" t="s">
        <v>351</v>
      </c>
      <c r="D5465" t="s">
        <v>410</v>
      </c>
      <c r="E5465" t="s">
        <v>15</v>
      </c>
      <c r="F5465" t="s">
        <v>16</v>
      </c>
      <c r="G5465" t="s">
        <v>381</v>
      </c>
      <c r="H5465" s="1">
        <v>2022</v>
      </c>
      <c r="I5465" s="2">
        <v>8045</v>
      </c>
      <c r="J5465" s="3">
        <v>17760</v>
      </c>
      <c r="K5465">
        <f>Table1[[#This Row],[Total Revenue + Open]]/Table1[[#This Row],[Qty]]</f>
        <v>2.2075823492852704</v>
      </c>
      <c r="L5465">
        <f>Table1[[#This Row],[Qty]]/Table1[[#This Row],[Total Revenue + Open]]</f>
        <v>0.45298423423423423</v>
      </c>
    </row>
    <row r="5466" spans="1:12">
      <c r="A5466" t="s">
        <v>10</v>
      </c>
      <c r="B5466" t="s">
        <v>351</v>
      </c>
      <c r="C5466" t="s">
        <v>351</v>
      </c>
      <c r="D5466" t="s">
        <v>410</v>
      </c>
      <c r="E5466" t="s">
        <v>15</v>
      </c>
      <c r="F5466" t="s">
        <v>16</v>
      </c>
      <c r="G5466" t="s">
        <v>18</v>
      </c>
      <c r="H5466" s="1">
        <v>2019</v>
      </c>
      <c r="I5466" s="2">
        <v>24020</v>
      </c>
      <c r="J5466" s="3">
        <v>52819</v>
      </c>
      <c r="K5466">
        <f>Table1[[#This Row],[Total Revenue + Open]]/Table1[[#This Row],[Qty]]</f>
        <v>2.1989592006661116</v>
      </c>
      <c r="L5466">
        <f>Table1[[#This Row],[Qty]]/Table1[[#This Row],[Total Revenue + Open]]</f>
        <v>0.45476059751225884</v>
      </c>
    </row>
    <row r="5467" spans="1:12">
      <c r="A5467" t="s">
        <v>10</v>
      </c>
      <c r="B5467" t="s">
        <v>351</v>
      </c>
      <c r="C5467" t="s">
        <v>351</v>
      </c>
      <c r="D5467" t="s">
        <v>410</v>
      </c>
      <c r="E5467" t="s">
        <v>15</v>
      </c>
      <c r="F5467" t="s">
        <v>16</v>
      </c>
      <c r="G5467" t="s">
        <v>18</v>
      </c>
      <c r="H5467" s="1">
        <v>2020</v>
      </c>
      <c r="I5467" s="2">
        <v>4225</v>
      </c>
      <c r="J5467" s="3">
        <v>9324</v>
      </c>
      <c r="K5467">
        <f>Table1[[#This Row],[Total Revenue + Open]]/Table1[[#This Row],[Qty]]</f>
        <v>2.2068639053254437</v>
      </c>
      <c r="L5467">
        <f>Table1[[#This Row],[Qty]]/Table1[[#This Row],[Total Revenue + Open]]</f>
        <v>0.45313170313170315</v>
      </c>
    </row>
    <row r="5468" spans="1:12">
      <c r="A5468" t="s">
        <v>10</v>
      </c>
      <c r="B5468" t="s">
        <v>351</v>
      </c>
      <c r="C5468" t="s">
        <v>351</v>
      </c>
      <c r="D5468" t="s">
        <v>410</v>
      </c>
      <c r="E5468" t="s">
        <v>15</v>
      </c>
      <c r="F5468" t="s">
        <v>16</v>
      </c>
      <c r="G5468" t="s">
        <v>18</v>
      </c>
      <c r="H5468" s="1">
        <v>2020</v>
      </c>
      <c r="I5468" s="2">
        <v>5480</v>
      </c>
      <c r="J5468" s="3">
        <v>12099</v>
      </c>
      <c r="K5468">
        <f>Table1[[#This Row],[Total Revenue + Open]]/Table1[[#This Row],[Qty]]</f>
        <v>2.2078467153284671</v>
      </c>
      <c r="L5468">
        <f>Table1[[#This Row],[Qty]]/Table1[[#This Row],[Total Revenue + Open]]</f>
        <v>0.45292999421439789</v>
      </c>
    </row>
    <row r="5469" spans="1:12">
      <c r="A5469" t="s">
        <v>10</v>
      </c>
      <c r="B5469" t="s">
        <v>351</v>
      </c>
      <c r="C5469" t="s">
        <v>351</v>
      </c>
      <c r="D5469" t="s">
        <v>410</v>
      </c>
      <c r="E5469" t="s">
        <v>15</v>
      </c>
      <c r="F5469" t="s">
        <v>16</v>
      </c>
      <c r="G5469" t="s">
        <v>18</v>
      </c>
      <c r="H5469" s="1">
        <v>2020</v>
      </c>
      <c r="I5469" s="2">
        <v>5230</v>
      </c>
      <c r="J5469" s="3">
        <v>11544</v>
      </c>
      <c r="K5469">
        <f>Table1[[#This Row],[Total Revenue + Open]]/Table1[[#This Row],[Qty]]</f>
        <v>2.2072657743785853</v>
      </c>
      <c r="L5469">
        <f>Table1[[#This Row],[Qty]]/Table1[[#This Row],[Total Revenue + Open]]</f>
        <v>0.45304920304920304</v>
      </c>
    </row>
    <row r="5470" spans="1:12">
      <c r="A5470" t="s">
        <v>10</v>
      </c>
      <c r="B5470" t="s">
        <v>351</v>
      </c>
      <c r="C5470" t="s">
        <v>351</v>
      </c>
      <c r="D5470" t="s">
        <v>410</v>
      </c>
      <c r="E5470" t="s">
        <v>15</v>
      </c>
      <c r="F5470" t="s">
        <v>16</v>
      </c>
      <c r="G5470" t="s">
        <v>18</v>
      </c>
      <c r="H5470" s="1">
        <v>2020</v>
      </c>
      <c r="I5470" s="2">
        <v>5530</v>
      </c>
      <c r="J5470" s="3">
        <v>12210</v>
      </c>
      <c r="K5470">
        <f>Table1[[#This Row],[Total Revenue + Open]]/Table1[[#This Row],[Qty]]</f>
        <v>2.2079566003616637</v>
      </c>
      <c r="L5470">
        <f>Table1[[#This Row],[Qty]]/Table1[[#This Row],[Total Revenue + Open]]</f>
        <v>0.45290745290745293</v>
      </c>
    </row>
    <row r="5471" spans="1:12">
      <c r="A5471" t="s">
        <v>10</v>
      </c>
      <c r="B5471" t="s">
        <v>351</v>
      </c>
      <c r="C5471" t="s">
        <v>351</v>
      </c>
      <c r="D5471" t="s">
        <v>410</v>
      </c>
      <c r="E5471" t="s">
        <v>15</v>
      </c>
      <c r="F5471" t="s">
        <v>16</v>
      </c>
      <c r="G5471" t="s">
        <v>18</v>
      </c>
      <c r="H5471" s="1">
        <v>2020</v>
      </c>
      <c r="I5471" s="2">
        <v>1810</v>
      </c>
      <c r="J5471" s="3">
        <v>3996</v>
      </c>
      <c r="K5471">
        <f>Table1[[#This Row],[Total Revenue + Open]]/Table1[[#This Row],[Qty]]</f>
        <v>2.2077348066298343</v>
      </c>
      <c r="L5471">
        <f>Table1[[#This Row],[Qty]]/Table1[[#This Row],[Total Revenue + Open]]</f>
        <v>0.45295295295295296</v>
      </c>
    </row>
    <row r="5472" spans="1:12">
      <c r="A5472" t="s">
        <v>10</v>
      </c>
      <c r="B5472" t="s">
        <v>351</v>
      </c>
      <c r="C5472" t="s">
        <v>351</v>
      </c>
      <c r="D5472" t="s">
        <v>410</v>
      </c>
      <c r="E5472" t="s">
        <v>15</v>
      </c>
      <c r="F5472" t="s">
        <v>16</v>
      </c>
      <c r="G5472" t="s">
        <v>18</v>
      </c>
      <c r="H5472" s="1">
        <v>2020</v>
      </c>
      <c r="I5472" s="2">
        <v>11055</v>
      </c>
      <c r="J5472" s="3">
        <v>24420</v>
      </c>
      <c r="K5472">
        <f>Table1[[#This Row],[Total Revenue + Open]]/Table1[[#This Row],[Qty]]</f>
        <v>2.2089552238805972</v>
      </c>
      <c r="L5472">
        <f>Table1[[#This Row],[Qty]]/Table1[[#This Row],[Total Revenue + Open]]</f>
        <v>0.45270270270270269</v>
      </c>
    </row>
    <row r="5473" spans="1:12">
      <c r="A5473" t="s">
        <v>10</v>
      </c>
      <c r="B5473" t="s">
        <v>351</v>
      </c>
      <c r="C5473" t="s">
        <v>351</v>
      </c>
      <c r="D5473" t="s">
        <v>410</v>
      </c>
      <c r="E5473" t="s">
        <v>15</v>
      </c>
      <c r="F5473" t="s">
        <v>16</v>
      </c>
      <c r="G5473" t="s">
        <v>18</v>
      </c>
      <c r="H5473" s="1">
        <v>2020</v>
      </c>
      <c r="I5473" s="2">
        <v>4020</v>
      </c>
      <c r="J5473" s="3">
        <v>8880</v>
      </c>
      <c r="K5473">
        <f>Table1[[#This Row],[Total Revenue + Open]]/Table1[[#This Row],[Qty]]</f>
        <v>2.2089552238805972</v>
      </c>
      <c r="L5473">
        <f>Table1[[#This Row],[Qty]]/Table1[[#This Row],[Total Revenue + Open]]</f>
        <v>0.45270270270270269</v>
      </c>
    </row>
    <row r="5474" spans="1:12">
      <c r="A5474" t="s">
        <v>10</v>
      </c>
      <c r="B5474" t="s">
        <v>351</v>
      </c>
      <c r="C5474" t="s">
        <v>351</v>
      </c>
      <c r="D5474" t="s">
        <v>410</v>
      </c>
      <c r="E5474" t="s">
        <v>15</v>
      </c>
      <c r="F5474" t="s">
        <v>16</v>
      </c>
      <c r="G5474" t="s">
        <v>18</v>
      </c>
      <c r="H5474" s="1">
        <v>2020</v>
      </c>
      <c r="I5474" s="2">
        <v>1210</v>
      </c>
      <c r="J5474" s="3">
        <v>2664</v>
      </c>
      <c r="K5474">
        <f>Table1[[#This Row],[Total Revenue + Open]]/Table1[[#This Row],[Qty]]</f>
        <v>2.2016528925619836</v>
      </c>
      <c r="L5474">
        <f>Table1[[#This Row],[Qty]]/Table1[[#This Row],[Total Revenue + Open]]</f>
        <v>0.45420420420420421</v>
      </c>
    </row>
    <row r="5475" spans="1:12">
      <c r="A5475" t="s">
        <v>10</v>
      </c>
      <c r="B5475" t="s">
        <v>351</v>
      </c>
      <c r="C5475" t="s">
        <v>351</v>
      </c>
      <c r="D5475" t="s">
        <v>410</v>
      </c>
      <c r="E5475" t="s">
        <v>15</v>
      </c>
      <c r="F5475" t="s">
        <v>16</v>
      </c>
      <c r="G5475" t="s">
        <v>18</v>
      </c>
      <c r="H5475" s="1">
        <v>2021</v>
      </c>
      <c r="I5475" s="2">
        <v>5830</v>
      </c>
      <c r="J5475" s="3">
        <v>12876</v>
      </c>
      <c r="K5475">
        <f>Table1[[#This Row],[Total Revenue + Open]]/Table1[[#This Row],[Qty]]</f>
        <v>2.2085763293310463</v>
      </c>
      <c r="L5475">
        <f>Table1[[#This Row],[Qty]]/Table1[[#This Row],[Total Revenue + Open]]</f>
        <v>0.45278036657347004</v>
      </c>
    </row>
    <row r="5476" spans="1:12">
      <c r="A5476" t="s">
        <v>10</v>
      </c>
      <c r="B5476" t="s">
        <v>351</v>
      </c>
      <c r="C5476" t="s">
        <v>351</v>
      </c>
      <c r="D5476" t="s">
        <v>410</v>
      </c>
      <c r="E5476" t="s">
        <v>15</v>
      </c>
      <c r="F5476" t="s">
        <v>16</v>
      </c>
      <c r="G5476" t="s">
        <v>18</v>
      </c>
      <c r="H5476" s="1">
        <v>2021</v>
      </c>
      <c r="I5476" s="2">
        <v>4725</v>
      </c>
      <c r="J5476" s="3">
        <v>10434</v>
      </c>
      <c r="K5476">
        <f>Table1[[#This Row],[Total Revenue + Open]]/Table1[[#This Row],[Qty]]</f>
        <v>2.2082539682539681</v>
      </c>
      <c r="L5476">
        <f>Table1[[#This Row],[Qty]]/Table1[[#This Row],[Total Revenue + Open]]</f>
        <v>0.45284646348476137</v>
      </c>
    </row>
    <row r="5477" spans="1:12">
      <c r="A5477" t="s">
        <v>10</v>
      </c>
      <c r="B5477" t="s">
        <v>351</v>
      </c>
      <c r="C5477" t="s">
        <v>351</v>
      </c>
      <c r="D5477" t="s">
        <v>410</v>
      </c>
      <c r="E5477" t="s">
        <v>15</v>
      </c>
      <c r="F5477" t="s">
        <v>16</v>
      </c>
      <c r="G5477" t="s">
        <v>18</v>
      </c>
      <c r="H5477" s="1">
        <v>2021</v>
      </c>
      <c r="I5477" s="2">
        <v>13170</v>
      </c>
      <c r="J5477" s="3">
        <v>29082</v>
      </c>
      <c r="K5477">
        <f>Table1[[#This Row],[Total Revenue + Open]]/Table1[[#This Row],[Qty]]</f>
        <v>2.2082004555808656</v>
      </c>
      <c r="L5477">
        <f>Table1[[#This Row],[Qty]]/Table1[[#This Row],[Total Revenue + Open]]</f>
        <v>0.45285743759026204</v>
      </c>
    </row>
    <row r="5478" spans="1:12">
      <c r="A5478" t="s">
        <v>10</v>
      </c>
      <c r="B5478" t="s">
        <v>351</v>
      </c>
      <c r="C5478" t="s">
        <v>351</v>
      </c>
      <c r="D5478" t="s">
        <v>410</v>
      </c>
      <c r="E5478" t="s">
        <v>15</v>
      </c>
      <c r="F5478" t="s">
        <v>16</v>
      </c>
      <c r="G5478" t="s">
        <v>18</v>
      </c>
      <c r="H5478" s="1">
        <v>2021</v>
      </c>
      <c r="I5478" s="2">
        <v>9650</v>
      </c>
      <c r="J5478" s="3">
        <v>21312</v>
      </c>
      <c r="K5478">
        <f>Table1[[#This Row],[Total Revenue + Open]]/Table1[[#This Row],[Qty]]</f>
        <v>2.2084974093264247</v>
      </c>
      <c r="L5478">
        <f>Table1[[#This Row],[Qty]]/Table1[[#This Row],[Total Revenue + Open]]</f>
        <v>0.45279654654654655</v>
      </c>
    </row>
    <row r="5479" spans="1:12">
      <c r="A5479" t="s">
        <v>10</v>
      </c>
      <c r="B5479" t="s">
        <v>351</v>
      </c>
      <c r="C5479" t="s">
        <v>351</v>
      </c>
      <c r="D5479" t="s">
        <v>410</v>
      </c>
      <c r="E5479" t="s">
        <v>15</v>
      </c>
      <c r="F5479" t="s">
        <v>16</v>
      </c>
      <c r="G5479" t="s">
        <v>18</v>
      </c>
      <c r="H5479" s="1">
        <v>2021</v>
      </c>
      <c r="I5479" s="2">
        <v>6585</v>
      </c>
      <c r="J5479" s="3">
        <v>14541</v>
      </c>
      <c r="K5479">
        <f>Table1[[#This Row],[Total Revenue + Open]]/Table1[[#This Row],[Qty]]</f>
        <v>2.2082004555808656</v>
      </c>
      <c r="L5479">
        <f>Table1[[#This Row],[Qty]]/Table1[[#This Row],[Total Revenue + Open]]</f>
        <v>0.45285743759026204</v>
      </c>
    </row>
    <row r="5480" spans="1:12">
      <c r="A5480" t="s">
        <v>10</v>
      </c>
      <c r="B5480" t="s">
        <v>351</v>
      </c>
      <c r="C5480" t="s">
        <v>351</v>
      </c>
      <c r="D5480" t="s">
        <v>410</v>
      </c>
      <c r="E5480" t="s">
        <v>15</v>
      </c>
      <c r="F5480" t="s">
        <v>16</v>
      </c>
      <c r="G5480" t="s">
        <v>18</v>
      </c>
      <c r="H5480" s="1">
        <v>2021</v>
      </c>
      <c r="I5480" s="2">
        <v>9275</v>
      </c>
      <c r="J5480" s="3">
        <v>20479.5</v>
      </c>
      <c r="K5480">
        <f>Table1[[#This Row],[Total Revenue + Open]]/Table1[[#This Row],[Qty]]</f>
        <v>2.2080323450134771</v>
      </c>
      <c r="L5480">
        <f>Table1[[#This Row],[Qty]]/Table1[[#This Row],[Total Revenue + Open]]</f>
        <v>0.45289191630655046</v>
      </c>
    </row>
    <row r="5481" spans="1:12">
      <c r="A5481" t="s">
        <v>10</v>
      </c>
      <c r="B5481" t="s">
        <v>351</v>
      </c>
      <c r="C5481" t="s">
        <v>351</v>
      </c>
      <c r="D5481" t="s">
        <v>410</v>
      </c>
      <c r="E5481" t="s">
        <v>15</v>
      </c>
      <c r="F5481" t="s">
        <v>16</v>
      </c>
      <c r="G5481" t="s">
        <v>18</v>
      </c>
      <c r="H5481" s="1">
        <v>2021</v>
      </c>
      <c r="I5481" s="2">
        <v>19175</v>
      </c>
      <c r="J5481" s="3">
        <v>42346.5</v>
      </c>
      <c r="K5481">
        <f>Table1[[#This Row],[Total Revenue + Open]]/Table1[[#This Row],[Qty]]</f>
        <v>2.2084224250325946</v>
      </c>
      <c r="L5481">
        <f>Table1[[#This Row],[Qty]]/Table1[[#This Row],[Total Revenue + Open]]</f>
        <v>0.45281192070182896</v>
      </c>
    </row>
    <row r="5482" spans="1:12">
      <c r="A5482" t="s">
        <v>10</v>
      </c>
      <c r="B5482" t="s">
        <v>351</v>
      </c>
      <c r="C5482" t="s">
        <v>351</v>
      </c>
      <c r="D5482" t="s">
        <v>410</v>
      </c>
      <c r="E5482" t="s">
        <v>15</v>
      </c>
      <c r="F5482" t="s">
        <v>16</v>
      </c>
      <c r="G5482" t="s">
        <v>18</v>
      </c>
      <c r="H5482" s="1">
        <v>2021</v>
      </c>
      <c r="I5482" s="2">
        <v>14070</v>
      </c>
      <c r="J5482" s="3">
        <v>31080</v>
      </c>
      <c r="K5482">
        <f>Table1[[#This Row],[Total Revenue + Open]]/Table1[[#This Row],[Qty]]</f>
        <v>2.2089552238805972</v>
      </c>
      <c r="L5482">
        <f>Table1[[#This Row],[Qty]]/Table1[[#This Row],[Total Revenue + Open]]</f>
        <v>0.45270270270270269</v>
      </c>
    </row>
    <row r="5483" spans="1:12">
      <c r="A5483" t="s">
        <v>10</v>
      </c>
      <c r="B5483" t="s">
        <v>351</v>
      </c>
      <c r="C5483" t="s">
        <v>351</v>
      </c>
      <c r="D5483" t="s">
        <v>410</v>
      </c>
      <c r="E5483" t="s">
        <v>15</v>
      </c>
      <c r="F5483" t="s">
        <v>16</v>
      </c>
      <c r="G5483" t="s">
        <v>18</v>
      </c>
      <c r="H5483" s="1">
        <v>2022</v>
      </c>
      <c r="I5483" s="2">
        <v>0</v>
      </c>
      <c r="J5483" s="3">
        <v>0</v>
      </c>
      <c r="K5483" t="e">
        <f>Table1[[#This Row],[Total Revenue + Open]]/Table1[[#This Row],[Qty]]</f>
        <v>#DIV/0!</v>
      </c>
      <c r="L5483" t="e">
        <f>Table1[[#This Row],[Qty]]/Table1[[#This Row],[Total Revenue + Open]]</f>
        <v>#DIV/0!</v>
      </c>
    </row>
    <row r="5484" spans="1:12">
      <c r="A5484" t="s">
        <v>10</v>
      </c>
      <c r="B5484" t="s">
        <v>351</v>
      </c>
      <c r="C5484" t="s">
        <v>351</v>
      </c>
      <c r="D5484" t="s">
        <v>410</v>
      </c>
      <c r="E5484" t="s">
        <v>15</v>
      </c>
      <c r="F5484" t="s">
        <v>16</v>
      </c>
      <c r="G5484" t="s">
        <v>18</v>
      </c>
      <c r="H5484" s="1">
        <v>2022</v>
      </c>
      <c r="I5484" s="2">
        <v>6235</v>
      </c>
      <c r="J5484" s="3">
        <v>13764</v>
      </c>
      <c r="K5484">
        <f>Table1[[#This Row],[Total Revenue + Open]]/Table1[[#This Row],[Qty]]</f>
        <v>2.2075380914194067</v>
      </c>
      <c r="L5484">
        <f>Table1[[#This Row],[Qty]]/Table1[[#This Row],[Total Revenue + Open]]</f>
        <v>0.45299331589654168</v>
      </c>
    </row>
    <row r="5485" spans="1:12">
      <c r="A5485" t="s">
        <v>10</v>
      </c>
      <c r="B5485" t="s">
        <v>351</v>
      </c>
      <c r="C5485" t="s">
        <v>351</v>
      </c>
      <c r="D5485" t="s">
        <v>410</v>
      </c>
      <c r="E5485" t="s">
        <v>15</v>
      </c>
      <c r="F5485" t="s">
        <v>16</v>
      </c>
      <c r="G5485" t="s">
        <v>18</v>
      </c>
      <c r="H5485" s="1">
        <v>2022</v>
      </c>
      <c r="I5485" s="2">
        <v>8045</v>
      </c>
      <c r="J5485" s="3">
        <v>17760</v>
      </c>
      <c r="K5485">
        <f>Table1[[#This Row],[Total Revenue + Open]]/Table1[[#This Row],[Qty]]</f>
        <v>2.2075823492852704</v>
      </c>
      <c r="L5485">
        <f>Table1[[#This Row],[Qty]]/Table1[[#This Row],[Total Revenue + Open]]</f>
        <v>0.45298423423423423</v>
      </c>
    </row>
    <row r="5486" spans="1:12">
      <c r="A5486" t="s">
        <v>10</v>
      </c>
      <c r="B5486" t="s">
        <v>351</v>
      </c>
      <c r="C5486" t="s">
        <v>351</v>
      </c>
      <c r="D5486" t="s">
        <v>410</v>
      </c>
      <c r="E5486" t="s">
        <v>15</v>
      </c>
      <c r="F5486" t="s">
        <v>36</v>
      </c>
      <c r="G5486" t="s">
        <v>384</v>
      </c>
      <c r="H5486" s="1">
        <v>2019</v>
      </c>
      <c r="I5486" s="2">
        <v>20100</v>
      </c>
      <c r="J5486" s="3">
        <v>24000</v>
      </c>
      <c r="K5486">
        <f>Table1[[#This Row],[Total Revenue + Open]]/Table1[[#This Row],[Qty]]</f>
        <v>1.1940298507462686</v>
      </c>
      <c r="L5486">
        <f>Table1[[#This Row],[Qty]]/Table1[[#This Row],[Total Revenue + Open]]</f>
        <v>0.83750000000000002</v>
      </c>
    </row>
    <row r="5487" spans="1:12">
      <c r="A5487" t="s">
        <v>10</v>
      </c>
      <c r="B5487" t="s">
        <v>351</v>
      </c>
      <c r="C5487" t="s">
        <v>351</v>
      </c>
      <c r="D5487" t="s">
        <v>410</v>
      </c>
      <c r="E5487" t="s">
        <v>15</v>
      </c>
      <c r="F5487" t="s">
        <v>36</v>
      </c>
      <c r="G5487" t="s">
        <v>384</v>
      </c>
      <c r="H5487" s="1">
        <v>2019</v>
      </c>
      <c r="I5487" s="2">
        <v>16635</v>
      </c>
      <c r="J5487" s="3">
        <v>19860</v>
      </c>
      <c r="K5487">
        <f>Table1[[#This Row],[Total Revenue + Open]]/Table1[[#This Row],[Qty]]</f>
        <v>1.1938683498647431</v>
      </c>
      <c r="L5487">
        <f>Table1[[#This Row],[Qty]]/Table1[[#This Row],[Total Revenue + Open]]</f>
        <v>0.83761329305135956</v>
      </c>
    </row>
    <row r="5488" spans="1:12">
      <c r="A5488" t="s">
        <v>10</v>
      </c>
      <c r="B5488" t="s">
        <v>351</v>
      </c>
      <c r="C5488" t="s">
        <v>351</v>
      </c>
      <c r="D5488" t="s">
        <v>410</v>
      </c>
      <c r="E5488" t="s">
        <v>15</v>
      </c>
      <c r="F5488" t="s">
        <v>36</v>
      </c>
      <c r="G5488" t="s">
        <v>384</v>
      </c>
      <c r="H5488" s="1">
        <v>2019</v>
      </c>
      <c r="I5488" s="2">
        <v>16380</v>
      </c>
      <c r="J5488" s="3">
        <v>19560</v>
      </c>
      <c r="K5488">
        <f>Table1[[#This Row],[Total Revenue + Open]]/Table1[[#This Row],[Qty]]</f>
        <v>1.1941391941391941</v>
      </c>
      <c r="L5488">
        <f>Table1[[#This Row],[Qty]]/Table1[[#This Row],[Total Revenue + Open]]</f>
        <v>0.83742331288343563</v>
      </c>
    </row>
    <row r="5489" spans="1:12">
      <c r="A5489" t="s">
        <v>10</v>
      </c>
      <c r="B5489" t="s">
        <v>351</v>
      </c>
      <c r="C5489" t="s">
        <v>351</v>
      </c>
      <c r="D5489" t="s">
        <v>410</v>
      </c>
      <c r="E5489" t="s">
        <v>15</v>
      </c>
      <c r="F5489" t="s">
        <v>36</v>
      </c>
      <c r="G5489" t="s">
        <v>384</v>
      </c>
      <c r="H5489" s="1">
        <v>2019</v>
      </c>
      <c r="I5489" s="2">
        <v>4320</v>
      </c>
      <c r="J5489" s="3">
        <v>5160</v>
      </c>
      <c r="K5489">
        <f>Table1[[#This Row],[Total Revenue + Open]]/Table1[[#This Row],[Qty]]</f>
        <v>1.1944444444444444</v>
      </c>
      <c r="L5489">
        <f>Table1[[#This Row],[Qty]]/Table1[[#This Row],[Total Revenue + Open]]</f>
        <v>0.83720930232558144</v>
      </c>
    </row>
    <row r="5490" spans="1:12">
      <c r="A5490" t="s">
        <v>10</v>
      </c>
      <c r="B5490" t="s">
        <v>351</v>
      </c>
      <c r="C5490" t="s">
        <v>351</v>
      </c>
      <c r="D5490" t="s">
        <v>410</v>
      </c>
      <c r="E5490" t="s">
        <v>15</v>
      </c>
      <c r="F5490" t="s">
        <v>36</v>
      </c>
      <c r="G5490" t="s">
        <v>384</v>
      </c>
      <c r="H5490" s="1">
        <v>2019</v>
      </c>
      <c r="I5490" s="2">
        <v>25330</v>
      </c>
      <c r="J5490" s="3">
        <v>30240</v>
      </c>
      <c r="K5490">
        <f>Table1[[#This Row],[Total Revenue + Open]]/Table1[[#This Row],[Qty]]</f>
        <v>1.1938412949072246</v>
      </c>
      <c r="L5490">
        <f>Table1[[#This Row],[Qty]]/Table1[[#This Row],[Total Revenue + Open]]</f>
        <v>0.83763227513227512</v>
      </c>
    </row>
    <row r="5491" spans="1:12">
      <c r="A5491" t="s">
        <v>10</v>
      </c>
      <c r="B5491" t="s">
        <v>351</v>
      </c>
      <c r="C5491" t="s">
        <v>351</v>
      </c>
      <c r="D5491" t="s">
        <v>410</v>
      </c>
      <c r="E5491" t="s">
        <v>15</v>
      </c>
      <c r="F5491" t="s">
        <v>36</v>
      </c>
      <c r="G5491" t="s">
        <v>384</v>
      </c>
      <c r="H5491" s="1">
        <v>2019</v>
      </c>
      <c r="I5491" s="2">
        <v>28845</v>
      </c>
      <c r="J5491" s="3">
        <v>34440</v>
      </c>
      <c r="K5491">
        <f>Table1[[#This Row],[Total Revenue + Open]]/Table1[[#This Row],[Qty]]</f>
        <v>1.1939677587103483</v>
      </c>
      <c r="L5491">
        <f>Table1[[#This Row],[Qty]]/Table1[[#This Row],[Total Revenue + Open]]</f>
        <v>0.83754355400696867</v>
      </c>
    </row>
    <row r="5492" spans="1:12">
      <c r="A5492" t="s">
        <v>10</v>
      </c>
      <c r="B5492" t="s">
        <v>351</v>
      </c>
      <c r="C5492" t="s">
        <v>351</v>
      </c>
      <c r="D5492" t="s">
        <v>410</v>
      </c>
      <c r="E5492" t="s">
        <v>15</v>
      </c>
      <c r="F5492" t="s">
        <v>36</v>
      </c>
      <c r="G5492" t="s">
        <v>384</v>
      </c>
      <c r="H5492" s="1">
        <v>2019</v>
      </c>
      <c r="I5492" s="2">
        <v>16090</v>
      </c>
      <c r="J5492" s="3">
        <v>19200</v>
      </c>
      <c r="K5492">
        <f>Table1[[#This Row],[Total Revenue + Open]]/Table1[[#This Row],[Qty]]</f>
        <v>1.1932877563704165</v>
      </c>
      <c r="L5492">
        <f>Table1[[#This Row],[Qty]]/Table1[[#This Row],[Total Revenue + Open]]</f>
        <v>0.83802083333333333</v>
      </c>
    </row>
    <row r="5493" spans="1:12">
      <c r="A5493" t="s">
        <v>10</v>
      </c>
      <c r="B5493" t="s">
        <v>351</v>
      </c>
      <c r="C5493" t="s">
        <v>351</v>
      </c>
      <c r="D5493" t="s">
        <v>410</v>
      </c>
      <c r="E5493" t="s">
        <v>15</v>
      </c>
      <c r="F5493" t="s">
        <v>36</v>
      </c>
      <c r="G5493" t="s">
        <v>384</v>
      </c>
      <c r="H5493" s="1">
        <v>2019</v>
      </c>
      <c r="I5493" s="2">
        <v>12965</v>
      </c>
      <c r="J5493" s="3">
        <v>15480</v>
      </c>
      <c r="K5493">
        <f>Table1[[#This Row],[Total Revenue + Open]]/Table1[[#This Row],[Qty]]</f>
        <v>1.1939838025453142</v>
      </c>
      <c r="L5493">
        <f>Table1[[#This Row],[Qty]]/Table1[[#This Row],[Total Revenue + Open]]</f>
        <v>0.83753229974160204</v>
      </c>
    </row>
    <row r="5494" spans="1:12">
      <c r="A5494" t="s">
        <v>10</v>
      </c>
      <c r="B5494" t="s">
        <v>351</v>
      </c>
      <c r="C5494" t="s">
        <v>351</v>
      </c>
      <c r="D5494" t="s">
        <v>410</v>
      </c>
      <c r="E5494" t="s">
        <v>15</v>
      </c>
      <c r="F5494" t="s">
        <v>36</v>
      </c>
      <c r="G5494" t="s">
        <v>384</v>
      </c>
      <c r="H5494" s="1">
        <v>2020</v>
      </c>
      <c r="I5494" s="2">
        <v>16385</v>
      </c>
      <c r="J5494" s="3">
        <v>19560</v>
      </c>
      <c r="K5494">
        <f>Table1[[#This Row],[Total Revenue + Open]]/Table1[[#This Row],[Qty]]</f>
        <v>1.1937747940189198</v>
      </c>
      <c r="L5494">
        <f>Table1[[#This Row],[Qty]]/Table1[[#This Row],[Total Revenue + Open]]</f>
        <v>0.837678936605317</v>
      </c>
    </row>
    <row r="5495" spans="1:12">
      <c r="A5495" t="s">
        <v>10</v>
      </c>
      <c r="B5495" t="s">
        <v>351</v>
      </c>
      <c r="C5495" t="s">
        <v>351</v>
      </c>
      <c r="D5495" t="s">
        <v>410</v>
      </c>
      <c r="E5495" t="s">
        <v>15</v>
      </c>
      <c r="F5495" t="s">
        <v>36</v>
      </c>
      <c r="G5495" t="s">
        <v>384</v>
      </c>
      <c r="H5495" s="1">
        <v>2020</v>
      </c>
      <c r="I5495" s="2">
        <v>3015</v>
      </c>
      <c r="J5495" s="3">
        <v>3600</v>
      </c>
      <c r="K5495">
        <f>Table1[[#This Row],[Total Revenue + Open]]/Table1[[#This Row],[Qty]]</f>
        <v>1.1940298507462686</v>
      </c>
      <c r="L5495">
        <f>Table1[[#This Row],[Qty]]/Table1[[#This Row],[Total Revenue + Open]]</f>
        <v>0.83750000000000002</v>
      </c>
    </row>
    <row r="5496" spans="1:12">
      <c r="A5496" t="s">
        <v>10</v>
      </c>
      <c r="B5496" t="s">
        <v>351</v>
      </c>
      <c r="C5496" t="s">
        <v>351</v>
      </c>
      <c r="D5496" t="s">
        <v>410</v>
      </c>
      <c r="E5496" t="s">
        <v>15</v>
      </c>
      <c r="F5496" t="s">
        <v>36</v>
      </c>
      <c r="G5496" t="s">
        <v>384</v>
      </c>
      <c r="H5496" s="1">
        <v>2020</v>
      </c>
      <c r="I5496" s="2">
        <v>18295</v>
      </c>
      <c r="J5496" s="3">
        <v>21840</v>
      </c>
      <c r="K5496">
        <f>Table1[[#This Row],[Total Revenue + Open]]/Table1[[#This Row],[Qty]]</f>
        <v>1.1937687892866904</v>
      </c>
      <c r="L5496">
        <f>Table1[[#This Row],[Qty]]/Table1[[#This Row],[Total Revenue + Open]]</f>
        <v>0.8376831501831502</v>
      </c>
    </row>
    <row r="5497" spans="1:12">
      <c r="A5497" t="s">
        <v>10</v>
      </c>
      <c r="B5497" t="s">
        <v>351</v>
      </c>
      <c r="C5497" t="s">
        <v>351</v>
      </c>
      <c r="D5497" t="s">
        <v>410</v>
      </c>
      <c r="E5497" t="s">
        <v>15</v>
      </c>
      <c r="F5497" t="s">
        <v>36</v>
      </c>
      <c r="G5497" t="s">
        <v>384</v>
      </c>
      <c r="H5497" s="1">
        <v>2020</v>
      </c>
      <c r="I5497" s="2">
        <v>14875</v>
      </c>
      <c r="J5497" s="3">
        <v>18360</v>
      </c>
      <c r="K5497">
        <f>Table1[[#This Row],[Total Revenue + Open]]/Table1[[#This Row],[Qty]]</f>
        <v>1.2342857142857142</v>
      </c>
      <c r="L5497">
        <f>Table1[[#This Row],[Qty]]/Table1[[#This Row],[Total Revenue + Open]]</f>
        <v>0.81018518518518523</v>
      </c>
    </row>
    <row r="5498" spans="1:12">
      <c r="A5498" t="s">
        <v>10</v>
      </c>
      <c r="B5498" t="s">
        <v>351</v>
      </c>
      <c r="C5498" t="s">
        <v>351</v>
      </c>
      <c r="D5498" t="s">
        <v>410</v>
      </c>
      <c r="E5498" t="s">
        <v>15</v>
      </c>
      <c r="F5498" t="s">
        <v>36</v>
      </c>
      <c r="G5498" t="s">
        <v>384</v>
      </c>
      <c r="H5498" s="1">
        <v>2020</v>
      </c>
      <c r="I5498" s="2">
        <v>400</v>
      </c>
      <c r="J5498" s="3">
        <v>528</v>
      </c>
      <c r="K5498">
        <f>Table1[[#This Row],[Total Revenue + Open]]/Table1[[#This Row],[Qty]]</f>
        <v>1.32</v>
      </c>
      <c r="L5498">
        <f>Table1[[#This Row],[Qty]]/Table1[[#This Row],[Total Revenue + Open]]</f>
        <v>0.75757575757575757</v>
      </c>
    </row>
    <row r="5499" spans="1:12">
      <c r="A5499" t="s">
        <v>10</v>
      </c>
      <c r="B5499" t="s">
        <v>351</v>
      </c>
      <c r="C5499" t="s">
        <v>351</v>
      </c>
      <c r="D5499" t="s">
        <v>410</v>
      </c>
      <c r="E5499" t="s">
        <v>15</v>
      </c>
      <c r="F5499" t="s">
        <v>36</v>
      </c>
      <c r="G5499" t="s">
        <v>384</v>
      </c>
      <c r="H5499" s="1">
        <v>2020</v>
      </c>
      <c r="I5499" s="2">
        <v>9400</v>
      </c>
      <c r="J5499" s="3">
        <v>12342</v>
      </c>
      <c r="K5499">
        <f>Table1[[#This Row],[Total Revenue + Open]]/Table1[[#This Row],[Qty]]</f>
        <v>1.3129787234042554</v>
      </c>
      <c r="L5499">
        <f>Table1[[#This Row],[Qty]]/Table1[[#This Row],[Total Revenue + Open]]</f>
        <v>0.76162696483552095</v>
      </c>
    </row>
    <row r="5500" spans="1:12">
      <c r="A5500" t="s">
        <v>10</v>
      </c>
      <c r="B5500" t="s">
        <v>351</v>
      </c>
      <c r="C5500" t="s">
        <v>351</v>
      </c>
      <c r="D5500" t="s">
        <v>410</v>
      </c>
      <c r="E5500" t="s">
        <v>15</v>
      </c>
      <c r="F5500" t="s">
        <v>36</v>
      </c>
      <c r="G5500" t="s">
        <v>384</v>
      </c>
      <c r="H5500" s="1">
        <v>2020</v>
      </c>
      <c r="I5500" s="2">
        <v>8095</v>
      </c>
      <c r="J5500" s="3">
        <v>10626</v>
      </c>
      <c r="K5500">
        <f>Table1[[#This Row],[Total Revenue + Open]]/Table1[[#This Row],[Qty]]</f>
        <v>1.31266213712168</v>
      </c>
      <c r="L5500">
        <f>Table1[[#This Row],[Qty]]/Table1[[#This Row],[Total Revenue + Open]]</f>
        <v>0.76181065311500096</v>
      </c>
    </row>
    <row r="5501" spans="1:12">
      <c r="A5501" t="s">
        <v>10</v>
      </c>
      <c r="B5501" t="s">
        <v>351</v>
      </c>
      <c r="C5501" t="s">
        <v>351</v>
      </c>
      <c r="D5501" t="s">
        <v>410</v>
      </c>
      <c r="E5501" t="s">
        <v>15</v>
      </c>
      <c r="F5501" t="s">
        <v>36</v>
      </c>
      <c r="G5501" t="s">
        <v>384</v>
      </c>
      <c r="H5501" s="1">
        <v>2020</v>
      </c>
      <c r="I5501" s="2">
        <v>16130</v>
      </c>
      <c r="J5501" s="3">
        <v>21186</v>
      </c>
      <c r="K5501">
        <f>Table1[[#This Row],[Total Revenue + Open]]/Table1[[#This Row],[Qty]]</f>
        <v>1.3134531928084314</v>
      </c>
      <c r="L5501">
        <f>Table1[[#This Row],[Qty]]/Table1[[#This Row],[Total Revenue + Open]]</f>
        <v>0.76135183611819124</v>
      </c>
    </row>
    <row r="5502" spans="1:12">
      <c r="A5502" t="s">
        <v>10</v>
      </c>
      <c r="B5502" t="s">
        <v>351</v>
      </c>
      <c r="C5502" t="s">
        <v>351</v>
      </c>
      <c r="D5502" t="s">
        <v>410</v>
      </c>
      <c r="E5502" t="s">
        <v>15</v>
      </c>
      <c r="F5502" t="s">
        <v>36</v>
      </c>
      <c r="G5502" t="s">
        <v>384</v>
      </c>
      <c r="H5502" s="1">
        <v>2020</v>
      </c>
      <c r="I5502" s="2">
        <v>23370</v>
      </c>
      <c r="J5502" s="3">
        <v>30690</v>
      </c>
      <c r="K5502">
        <f>Table1[[#This Row],[Total Revenue + Open]]/Table1[[#This Row],[Qty]]</f>
        <v>1.3132220795892169</v>
      </c>
      <c r="L5502">
        <f>Table1[[#This Row],[Qty]]/Table1[[#This Row],[Total Revenue + Open]]</f>
        <v>0.76148582600195502</v>
      </c>
    </row>
    <row r="5503" spans="1:12">
      <c r="A5503" t="s">
        <v>10</v>
      </c>
      <c r="B5503" t="s">
        <v>351</v>
      </c>
      <c r="C5503" t="s">
        <v>351</v>
      </c>
      <c r="D5503" t="s">
        <v>410</v>
      </c>
      <c r="E5503" t="s">
        <v>15</v>
      </c>
      <c r="F5503" t="s">
        <v>36</v>
      </c>
      <c r="G5503" t="s">
        <v>384</v>
      </c>
      <c r="H5503" s="1">
        <v>2020</v>
      </c>
      <c r="I5503" s="2">
        <v>52765</v>
      </c>
      <c r="J5503" s="3">
        <v>69300</v>
      </c>
      <c r="K5503">
        <f>Table1[[#This Row],[Total Revenue + Open]]/Table1[[#This Row],[Qty]]</f>
        <v>1.3133706055150194</v>
      </c>
      <c r="L5503">
        <f>Table1[[#This Row],[Qty]]/Table1[[#This Row],[Total Revenue + Open]]</f>
        <v>0.76139971139971141</v>
      </c>
    </row>
    <row r="5504" spans="1:12">
      <c r="A5504" t="s">
        <v>10</v>
      </c>
      <c r="B5504" t="s">
        <v>351</v>
      </c>
      <c r="C5504" t="s">
        <v>351</v>
      </c>
      <c r="D5504" t="s">
        <v>410</v>
      </c>
      <c r="E5504" t="s">
        <v>15</v>
      </c>
      <c r="F5504" t="s">
        <v>36</v>
      </c>
      <c r="G5504" t="s">
        <v>384</v>
      </c>
      <c r="H5504" s="1">
        <v>2020</v>
      </c>
      <c r="I5504" s="2">
        <v>19500</v>
      </c>
      <c r="J5504" s="3">
        <v>25608</v>
      </c>
      <c r="K5504">
        <f>Table1[[#This Row],[Total Revenue + Open]]/Table1[[#This Row],[Qty]]</f>
        <v>1.3132307692307692</v>
      </c>
      <c r="L5504">
        <f>Table1[[#This Row],[Qty]]/Table1[[#This Row],[Total Revenue + Open]]</f>
        <v>0.76148078725398316</v>
      </c>
    </row>
    <row r="5505" spans="1:12">
      <c r="A5505" t="s">
        <v>10</v>
      </c>
      <c r="B5505" t="s">
        <v>351</v>
      </c>
      <c r="C5505" t="s">
        <v>351</v>
      </c>
      <c r="D5505" t="s">
        <v>410</v>
      </c>
      <c r="E5505" t="s">
        <v>15</v>
      </c>
      <c r="F5505" t="s">
        <v>36</v>
      </c>
      <c r="G5505" t="s">
        <v>384</v>
      </c>
      <c r="H5505" s="1">
        <v>2020</v>
      </c>
      <c r="I5505" s="2">
        <v>39550</v>
      </c>
      <c r="J5505" s="3">
        <v>51942</v>
      </c>
      <c r="K5505">
        <f>Table1[[#This Row],[Total Revenue + Open]]/Table1[[#This Row],[Qty]]</f>
        <v>1.3133249051833122</v>
      </c>
      <c r="L5505">
        <f>Table1[[#This Row],[Qty]]/Table1[[#This Row],[Total Revenue + Open]]</f>
        <v>0.76142620615301682</v>
      </c>
    </row>
    <row r="5506" spans="1:12">
      <c r="A5506" t="s">
        <v>10</v>
      </c>
      <c r="B5506" t="s">
        <v>351</v>
      </c>
      <c r="C5506" t="s">
        <v>351</v>
      </c>
      <c r="D5506" t="s">
        <v>410</v>
      </c>
      <c r="E5506" t="s">
        <v>15</v>
      </c>
      <c r="F5506" t="s">
        <v>36</v>
      </c>
      <c r="G5506" t="s">
        <v>384</v>
      </c>
      <c r="H5506" s="1">
        <v>2021</v>
      </c>
      <c r="I5506" s="2">
        <v>10555</v>
      </c>
      <c r="J5506" s="3">
        <v>13860</v>
      </c>
      <c r="K5506">
        <f>Table1[[#This Row],[Total Revenue + Open]]/Table1[[#This Row],[Qty]]</f>
        <v>1.3131217432496447</v>
      </c>
      <c r="L5506">
        <f>Table1[[#This Row],[Qty]]/Table1[[#This Row],[Total Revenue + Open]]</f>
        <v>0.76154401154401152</v>
      </c>
    </row>
    <row r="5507" spans="1:12">
      <c r="A5507" t="s">
        <v>10</v>
      </c>
      <c r="B5507" t="s">
        <v>351</v>
      </c>
      <c r="C5507" t="s">
        <v>351</v>
      </c>
      <c r="D5507" t="s">
        <v>410</v>
      </c>
      <c r="E5507" t="s">
        <v>15</v>
      </c>
      <c r="F5507" t="s">
        <v>36</v>
      </c>
      <c r="G5507" t="s">
        <v>384</v>
      </c>
      <c r="H5507" s="1">
        <v>2021</v>
      </c>
      <c r="I5507" s="2">
        <v>7645</v>
      </c>
      <c r="J5507" s="3">
        <v>10032</v>
      </c>
      <c r="K5507">
        <f>Table1[[#This Row],[Total Revenue + Open]]/Table1[[#This Row],[Qty]]</f>
        <v>1.3122302158273382</v>
      </c>
      <c r="L5507">
        <f>Table1[[#This Row],[Qty]]/Table1[[#This Row],[Total Revenue + Open]]</f>
        <v>0.76206140350877194</v>
      </c>
    </row>
    <row r="5508" spans="1:12">
      <c r="A5508" t="s">
        <v>10</v>
      </c>
      <c r="B5508" t="s">
        <v>351</v>
      </c>
      <c r="C5508" t="s">
        <v>351</v>
      </c>
      <c r="D5508" t="s">
        <v>410</v>
      </c>
      <c r="E5508" t="s">
        <v>15</v>
      </c>
      <c r="F5508" t="s">
        <v>36</v>
      </c>
      <c r="G5508" t="s">
        <v>384</v>
      </c>
      <c r="H5508" s="1">
        <v>2021</v>
      </c>
      <c r="I5508" s="2">
        <v>34080</v>
      </c>
      <c r="J5508" s="3">
        <v>44748</v>
      </c>
      <c r="K5508">
        <f>Table1[[#This Row],[Total Revenue + Open]]/Table1[[#This Row],[Qty]]</f>
        <v>1.3130281690140846</v>
      </c>
      <c r="L5508">
        <f>Table1[[#This Row],[Qty]]/Table1[[#This Row],[Total Revenue + Open]]</f>
        <v>0.76159828372217753</v>
      </c>
    </row>
    <row r="5509" spans="1:12">
      <c r="A5509" t="s">
        <v>10</v>
      </c>
      <c r="B5509" t="s">
        <v>351</v>
      </c>
      <c r="C5509" t="s">
        <v>351</v>
      </c>
      <c r="D5509" t="s">
        <v>410</v>
      </c>
      <c r="E5509" t="s">
        <v>15</v>
      </c>
      <c r="F5509" t="s">
        <v>36</v>
      </c>
      <c r="G5509" t="s">
        <v>384</v>
      </c>
      <c r="H5509" s="1">
        <v>2021</v>
      </c>
      <c r="I5509" s="2">
        <v>4870</v>
      </c>
      <c r="J5509" s="3">
        <v>6402</v>
      </c>
      <c r="K5509">
        <f>Table1[[#This Row],[Total Revenue + Open]]/Table1[[#This Row],[Qty]]</f>
        <v>1.3145790554414785</v>
      </c>
      <c r="L5509">
        <f>Table1[[#This Row],[Qty]]/Table1[[#This Row],[Total Revenue + Open]]</f>
        <v>0.76069978131833804</v>
      </c>
    </row>
    <row r="5510" spans="1:12">
      <c r="A5510" t="s">
        <v>10</v>
      </c>
      <c r="B5510" t="s">
        <v>351</v>
      </c>
      <c r="C5510" t="s">
        <v>351</v>
      </c>
      <c r="D5510" t="s">
        <v>410</v>
      </c>
      <c r="E5510" t="s">
        <v>15</v>
      </c>
      <c r="F5510" t="s">
        <v>36</v>
      </c>
      <c r="G5510" t="s">
        <v>384</v>
      </c>
      <c r="H5510" s="1">
        <v>2021</v>
      </c>
      <c r="I5510" s="2">
        <v>64530</v>
      </c>
      <c r="J5510" s="3">
        <v>84744</v>
      </c>
      <c r="K5510">
        <f>Table1[[#This Row],[Total Revenue + Open]]/Table1[[#This Row],[Qty]]</f>
        <v>1.3132496513249652</v>
      </c>
      <c r="L5510">
        <f>Table1[[#This Row],[Qty]]/Table1[[#This Row],[Total Revenue + Open]]</f>
        <v>0.76146983857264228</v>
      </c>
    </row>
    <row r="5511" spans="1:12">
      <c r="A5511" t="s">
        <v>10</v>
      </c>
      <c r="B5511" t="s">
        <v>351</v>
      </c>
      <c r="C5511" t="s">
        <v>351</v>
      </c>
      <c r="D5511" t="s">
        <v>410</v>
      </c>
      <c r="E5511" t="s">
        <v>15</v>
      </c>
      <c r="F5511" t="s">
        <v>36</v>
      </c>
      <c r="G5511" t="s">
        <v>384</v>
      </c>
      <c r="H5511" s="1">
        <v>2021</v>
      </c>
      <c r="I5511" s="2">
        <v>1450</v>
      </c>
      <c r="J5511" s="3">
        <v>1914</v>
      </c>
      <c r="K5511">
        <f>Table1[[#This Row],[Total Revenue + Open]]/Table1[[#This Row],[Qty]]</f>
        <v>1.32</v>
      </c>
      <c r="L5511">
        <f>Table1[[#This Row],[Qty]]/Table1[[#This Row],[Total Revenue + Open]]</f>
        <v>0.75757575757575757</v>
      </c>
    </row>
    <row r="5512" spans="1:12">
      <c r="A5512" t="s">
        <v>10</v>
      </c>
      <c r="B5512" t="s">
        <v>351</v>
      </c>
      <c r="C5512" t="s">
        <v>351</v>
      </c>
      <c r="D5512" t="s">
        <v>410</v>
      </c>
      <c r="E5512" t="s">
        <v>15</v>
      </c>
      <c r="F5512" t="s">
        <v>36</v>
      </c>
      <c r="G5512" t="s">
        <v>384</v>
      </c>
      <c r="H5512" s="1">
        <v>2021</v>
      </c>
      <c r="I5512" s="2">
        <v>88670</v>
      </c>
      <c r="J5512" s="3">
        <v>116457</v>
      </c>
      <c r="K5512">
        <f>Table1[[#This Row],[Total Revenue + Open]]/Table1[[#This Row],[Qty]]</f>
        <v>1.3133754370136461</v>
      </c>
      <c r="L5512">
        <f>Table1[[#This Row],[Qty]]/Table1[[#This Row],[Total Revenue + Open]]</f>
        <v>0.76139691044763302</v>
      </c>
    </row>
    <row r="5513" spans="1:12">
      <c r="A5513" t="s">
        <v>10</v>
      </c>
      <c r="B5513" t="s">
        <v>351</v>
      </c>
      <c r="C5513" t="s">
        <v>351</v>
      </c>
      <c r="D5513" t="s">
        <v>410</v>
      </c>
      <c r="E5513" t="s">
        <v>15</v>
      </c>
      <c r="F5513" t="s">
        <v>36</v>
      </c>
      <c r="G5513" t="s">
        <v>384</v>
      </c>
      <c r="H5513" s="1">
        <v>2021</v>
      </c>
      <c r="I5513" s="2">
        <v>2915</v>
      </c>
      <c r="J5513" s="3">
        <v>3828</v>
      </c>
      <c r="K5513">
        <f>Table1[[#This Row],[Total Revenue + Open]]/Table1[[#This Row],[Qty]]</f>
        <v>1.3132075471698113</v>
      </c>
      <c r="L5513">
        <f>Table1[[#This Row],[Qty]]/Table1[[#This Row],[Total Revenue + Open]]</f>
        <v>0.7614942528735632</v>
      </c>
    </row>
    <row r="5514" spans="1:12">
      <c r="A5514" t="s">
        <v>10</v>
      </c>
      <c r="B5514" t="s">
        <v>351</v>
      </c>
      <c r="C5514" t="s">
        <v>351</v>
      </c>
      <c r="D5514" t="s">
        <v>410</v>
      </c>
      <c r="E5514" t="s">
        <v>15</v>
      </c>
      <c r="F5514" t="s">
        <v>36</v>
      </c>
      <c r="G5514" t="s">
        <v>384</v>
      </c>
      <c r="H5514" s="1">
        <v>2021</v>
      </c>
      <c r="I5514" s="2">
        <v>63465</v>
      </c>
      <c r="J5514" s="3">
        <v>83358</v>
      </c>
      <c r="K5514">
        <f>Table1[[#This Row],[Total Revenue + Open]]/Table1[[#This Row],[Qty]]</f>
        <v>1.3134483573623257</v>
      </c>
      <c r="L5514">
        <f>Table1[[#This Row],[Qty]]/Table1[[#This Row],[Total Revenue + Open]]</f>
        <v>0.76135463902684808</v>
      </c>
    </row>
    <row r="5515" spans="1:12">
      <c r="A5515" t="s">
        <v>10</v>
      </c>
      <c r="B5515" t="s">
        <v>351</v>
      </c>
      <c r="C5515" t="s">
        <v>351</v>
      </c>
      <c r="D5515" t="s">
        <v>410</v>
      </c>
      <c r="E5515" t="s">
        <v>15</v>
      </c>
      <c r="F5515" t="s">
        <v>36</v>
      </c>
      <c r="G5515" t="s">
        <v>384</v>
      </c>
      <c r="H5515" s="1">
        <v>2021</v>
      </c>
      <c r="I5515" s="2">
        <v>3265</v>
      </c>
      <c r="J5515" s="3">
        <v>4290</v>
      </c>
      <c r="K5515">
        <f>Table1[[#This Row],[Total Revenue + Open]]/Table1[[#This Row],[Qty]]</f>
        <v>1.3139356814701377</v>
      </c>
      <c r="L5515">
        <f>Table1[[#This Row],[Qty]]/Table1[[#This Row],[Total Revenue + Open]]</f>
        <v>0.76107226107226111</v>
      </c>
    </row>
    <row r="5516" spans="1:12">
      <c r="A5516" t="s">
        <v>10</v>
      </c>
      <c r="B5516" t="s">
        <v>351</v>
      </c>
      <c r="C5516" t="s">
        <v>351</v>
      </c>
      <c r="D5516" t="s">
        <v>410</v>
      </c>
      <c r="E5516" t="s">
        <v>15</v>
      </c>
      <c r="F5516" t="s">
        <v>36</v>
      </c>
      <c r="G5516" t="s">
        <v>384</v>
      </c>
      <c r="H5516" s="1">
        <v>2022</v>
      </c>
      <c r="I5516" s="2">
        <v>225</v>
      </c>
      <c r="J5516" s="3">
        <v>297</v>
      </c>
      <c r="K5516">
        <f>Table1[[#This Row],[Total Revenue + Open]]/Table1[[#This Row],[Qty]]</f>
        <v>1.32</v>
      </c>
      <c r="L5516">
        <f>Table1[[#This Row],[Qty]]/Table1[[#This Row],[Total Revenue + Open]]</f>
        <v>0.75757575757575757</v>
      </c>
    </row>
    <row r="5517" spans="1:12">
      <c r="A5517" t="s">
        <v>10</v>
      </c>
      <c r="B5517" t="s">
        <v>351</v>
      </c>
      <c r="C5517" t="s">
        <v>351</v>
      </c>
      <c r="D5517" t="s">
        <v>410</v>
      </c>
      <c r="E5517" t="s">
        <v>15</v>
      </c>
      <c r="F5517" t="s">
        <v>36</v>
      </c>
      <c r="G5517" t="s">
        <v>384</v>
      </c>
      <c r="H5517" s="1">
        <v>2022</v>
      </c>
      <c r="I5517" s="2">
        <v>200</v>
      </c>
      <c r="J5517" s="3">
        <v>264</v>
      </c>
      <c r="K5517">
        <f>Table1[[#This Row],[Total Revenue + Open]]/Table1[[#This Row],[Qty]]</f>
        <v>1.32</v>
      </c>
      <c r="L5517">
        <f>Table1[[#This Row],[Qty]]/Table1[[#This Row],[Total Revenue + Open]]</f>
        <v>0.75757575757575757</v>
      </c>
    </row>
    <row r="5518" spans="1:12">
      <c r="A5518" t="s">
        <v>10</v>
      </c>
      <c r="B5518" t="s">
        <v>351</v>
      </c>
      <c r="C5518" t="s">
        <v>351</v>
      </c>
      <c r="D5518" t="s">
        <v>410</v>
      </c>
      <c r="E5518" t="s">
        <v>15</v>
      </c>
      <c r="F5518" t="s">
        <v>36</v>
      </c>
      <c r="G5518" t="s">
        <v>384</v>
      </c>
      <c r="H5518" s="1">
        <v>2022</v>
      </c>
      <c r="I5518" s="2">
        <v>16790</v>
      </c>
      <c r="J5518" s="3">
        <v>22044</v>
      </c>
      <c r="K5518">
        <f>Table1[[#This Row],[Total Revenue + Open]]/Table1[[#This Row],[Qty]]</f>
        <v>1.3129243597379392</v>
      </c>
      <c r="L5518">
        <f>Table1[[#This Row],[Qty]]/Table1[[#This Row],[Total Revenue + Open]]</f>
        <v>0.76165850117945921</v>
      </c>
    </row>
    <row r="5519" spans="1:12">
      <c r="A5519" t="s">
        <v>10</v>
      </c>
      <c r="B5519" t="s">
        <v>351</v>
      </c>
      <c r="C5519" t="s">
        <v>351</v>
      </c>
      <c r="D5519" t="s">
        <v>410</v>
      </c>
      <c r="E5519" t="s">
        <v>15</v>
      </c>
      <c r="F5519" t="s">
        <v>36</v>
      </c>
      <c r="G5519" t="s">
        <v>384</v>
      </c>
      <c r="H5519" s="1">
        <v>2022</v>
      </c>
      <c r="I5519" s="2">
        <v>44725</v>
      </c>
      <c r="J5519" s="3">
        <v>60051.75</v>
      </c>
      <c r="K5519">
        <f>Table1[[#This Row],[Total Revenue + Open]]/Table1[[#This Row],[Qty]]</f>
        <v>1.3426886528787032</v>
      </c>
      <c r="L5519">
        <f>Table1[[#This Row],[Qty]]/Table1[[#This Row],[Total Revenue + Open]]</f>
        <v>0.74477429883392243</v>
      </c>
    </row>
    <row r="5520" spans="1:12">
      <c r="A5520" t="s">
        <v>10</v>
      </c>
      <c r="B5520" t="s">
        <v>351</v>
      </c>
      <c r="C5520" t="s">
        <v>351</v>
      </c>
      <c r="D5520" t="s">
        <v>410</v>
      </c>
      <c r="E5520" t="s">
        <v>15</v>
      </c>
      <c r="F5520" t="s">
        <v>36</v>
      </c>
      <c r="G5520" t="s">
        <v>384</v>
      </c>
      <c r="H5520" s="1">
        <v>2022</v>
      </c>
      <c r="I5520" s="2">
        <v>4345</v>
      </c>
      <c r="J5520" s="3">
        <v>5838.75</v>
      </c>
      <c r="K5520">
        <f>Table1[[#This Row],[Total Revenue + Open]]/Table1[[#This Row],[Qty]]</f>
        <v>1.3437859608745684</v>
      </c>
      <c r="L5520">
        <f>Table1[[#This Row],[Qty]]/Table1[[#This Row],[Total Revenue + Open]]</f>
        <v>0.7441661314493685</v>
      </c>
    </row>
    <row r="5521" spans="1:12">
      <c r="A5521" t="s">
        <v>10</v>
      </c>
      <c r="B5521" t="s">
        <v>351</v>
      </c>
      <c r="C5521" t="s">
        <v>351</v>
      </c>
      <c r="D5521" t="s">
        <v>410</v>
      </c>
      <c r="E5521" t="s">
        <v>15</v>
      </c>
      <c r="F5521" t="s">
        <v>36</v>
      </c>
      <c r="G5521" t="s">
        <v>384</v>
      </c>
      <c r="H5521" s="1">
        <v>2022</v>
      </c>
      <c r="I5521" s="2">
        <v>750</v>
      </c>
      <c r="J5521" s="3">
        <v>1012.5</v>
      </c>
      <c r="K5521">
        <f>Table1[[#This Row],[Total Revenue + Open]]/Table1[[#This Row],[Qty]]</f>
        <v>1.35</v>
      </c>
      <c r="L5521">
        <f>Table1[[#This Row],[Qty]]/Table1[[#This Row],[Total Revenue + Open]]</f>
        <v>0.7407407407407407</v>
      </c>
    </row>
    <row r="5522" spans="1:12">
      <c r="A5522" t="s">
        <v>10</v>
      </c>
      <c r="B5522" t="s">
        <v>351</v>
      </c>
      <c r="C5522" t="s">
        <v>351</v>
      </c>
      <c r="D5522" t="s">
        <v>410</v>
      </c>
      <c r="E5522" t="s">
        <v>15</v>
      </c>
      <c r="F5522" t="s">
        <v>36</v>
      </c>
      <c r="G5522" t="s">
        <v>384</v>
      </c>
      <c r="H5522" s="1">
        <v>2022</v>
      </c>
      <c r="I5522" s="2">
        <v>3970</v>
      </c>
      <c r="J5522" s="3">
        <v>5293</v>
      </c>
      <c r="K5522">
        <f>Table1[[#This Row],[Total Revenue + Open]]/Table1[[#This Row],[Qty]]</f>
        <v>1.333249370277078</v>
      </c>
      <c r="L5522">
        <f>Table1[[#This Row],[Qty]]/Table1[[#This Row],[Total Revenue + Open]]</f>
        <v>0.75004723219346303</v>
      </c>
    </row>
    <row r="5523" spans="1:12">
      <c r="A5523" t="s">
        <v>10</v>
      </c>
      <c r="B5523" t="s">
        <v>351</v>
      </c>
      <c r="C5523" t="s">
        <v>351</v>
      </c>
      <c r="D5523" t="s">
        <v>410</v>
      </c>
      <c r="E5523" t="s">
        <v>15</v>
      </c>
      <c r="F5523" t="s">
        <v>36</v>
      </c>
      <c r="G5523" t="s">
        <v>384</v>
      </c>
      <c r="H5523" s="1">
        <v>2022</v>
      </c>
      <c r="I5523" s="2">
        <v>1985</v>
      </c>
      <c r="J5523" s="3">
        <v>2705.75</v>
      </c>
      <c r="K5523">
        <f>Table1[[#This Row],[Total Revenue + Open]]/Table1[[#This Row],[Qty]]</f>
        <v>1.3630982367758187</v>
      </c>
      <c r="L5523">
        <f>Table1[[#This Row],[Qty]]/Table1[[#This Row],[Total Revenue + Open]]</f>
        <v>0.73362284024762081</v>
      </c>
    </row>
    <row r="5524" spans="1:12">
      <c r="A5524" t="s">
        <v>10</v>
      </c>
      <c r="B5524" t="s">
        <v>351</v>
      </c>
      <c r="C5524" t="s">
        <v>351</v>
      </c>
      <c r="D5524" t="s">
        <v>410</v>
      </c>
      <c r="E5524" t="s">
        <v>15</v>
      </c>
      <c r="F5524" t="s">
        <v>36</v>
      </c>
      <c r="G5524" t="s">
        <v>384</v>
      </c>
      <c r="H5524" s="1">
        <v>2022</v>
      </c>
      <c r="I5524" s="2">
        <v>50</v>
      </c>
      <c r="J5524" s="3">
        <v>68.5</v>
      </c>
      <c r="K5524">
        <f>Table1[[#This Row],[Total Revenue + Open]]/Table1[[#This Row],[Qty]]</f>
        <v>1.37</v>
      </c>
      <c r="L5524">
        <f>Table1[[#This Row],[Qty]]/Table1[[#This Row],[Total Revenue + Open]]</f>
        <v>0.72992700729927007</v>
      </c>
    </row>
    <row r="5525" spans="1:12">
      <c r="A5525" t="s">
        <v>10</v>
      </c>
      <c r="B5525" t="s">
        <v>351</v>
      </c>
      <c r="C5525" t="s">
        <v>351</v>
      </c>
      <c r="D5525" t="s">
        <v>410</v>
      </c>
      <c r="E5525" t="s">
        <v>15</v>
      </c>
      <c r="F5525" t="s">
        <v>36</v>
      </c>
      <c r="G5525" t="s">
        <v>384</v>
      </c>
      <c r="H5525" s="1">
        <v>2022</v>
      </c>
      <c r="I5525" s="2">
        <v>100</v>
      </c>
      <c r="J5525" s="3">
        <v>137</v>
      </c>
      <c r="K5525">
        <f>Table1[[#This Row],[Total Revenue + Open]]/Table1[[#This Row],[Qty]]</f>
        <v>1.37</v>
      </c>
      <c r="L5525">
        <f>Table1[[#This Row],[Qty]]/Table1[[#This Row],[Total Revenue + Open]]</f>
        <v>0.72992700729927007</v>
      </c>
    </row>
    <row r="5526" spans="1:12">
      <c r="A5526" t="s">
        <v>10</v>
      </c>
      <c r="B5526" t="s">
        <v>351</v>
      </c>
      <c r="C5526" t="s">
        <v>351</v>
      </c>
      <c r="D5526" t="s">
        <v>410</v>
      </c>
      <c r="E5526" t="s">
        <v>15</v>
      </c>
      <c r="F5526" t="s">
        <v>36</v>
      </c>
      <c r="G5526" t="s">
        <v>385</v>
      </c>
      <c r="H5526" s="1">
        <v>2019</v>
      </c>
      <c r="I5526" s="2">
        <v>20100</v>
      </c>
      <c r="J5526" s="3">
        <v>24000</v>
      </c>
      <c r="K5526">
        <f>Table1[[#This Row],[Total Revenue + Open]]/Table1[[#This Row],[Qty]]</f>
        <v>1.1940298507462686</v>
      </c>
      <c r="L5526">
        <f>Table1[[#This Row],[Qty]]/Table1[[#This Row],[Total Revenue + Open]]</f>
        <v>0.83750000000000002</v>
      </c>
    </row>
    <row r="5527" spans="1:12">
      <c r="A5527" t="s">
        <v>10</v>
      </c>
      <c r="B5527" t="s">
        <v>351</v>
      </c>
      <c r="C5527" t="s">
        <v>351</v>
      </c>
      <c r="D5527" t="s">
        <v>410</v>
      </c>
      <c r="E5527" t="s">
        <v>15</v>
      </c>
      <c r="F5527" t="s">
        <v>36</v>
      </c>
      <c r="G5527" t="s">
        <v>385</v>
      </c>
      <c r="H5527" s="1">
        <v>2019</v>
      </c>
      <c r="I5527" s="2">
        <v>16635</v>
      </c>
      <c r="J5527" s="3">
        <v>19860</v>
      </c>
      <c r="K5527">
        <f>Table1[[#This Row],[Total Revenue + Open]]/Table1[[#This Row],[Qty]]</f>
        <v>1.1938683498647431</v>
      </c>
      <c r="L5527">
        <f>Table1[[#This Row],[Qty]]/Table1[[#This Row],[Total Revenue + Open]]</f>
        <v>0.83761329305135956</v>
      </c>
    </row>
    <row r="5528" spans="1:12">
      <c r="A5528" t="s">
        <v>10</v>
      </c>
      <c r="B5528" t="s">
        <v>351</v>
      </c>
      <c r="C5528" t="s">
        <v>351</v>
      </c>
      <c r="D5528" t="s">
        <v>410</v>
      </c>
      <c r="E5528" t="s">
        <v>15</v>
      </c>
      <c r="F5528" t="s">
        <v>36</v>
      </c>
      <c r="G5528" t="s">
        <v>385</v>
      </c>
      <c r="H5528" s="1">
        <v>2019</v>
      </c>
      <c r="I5528" s="2">
        <v>16380</v>
      </c>
      <c r="J5528" s="3">
        <v>19560</v>
      </c>
      <c r="K5528">
        <f>Table1[[#This Row],[Total Revenue + Open]]/Table1[[#This Row],[Qty]]</f>
        <v>1.1941391941391941</v>
      </c>
      <c r="L5528">
        <f>Table1[[#This Row],[Qty]]/Table1[[#This Row],[Total Revenue + Open]]</f>
        <v>0.83742331288343563</v>
      </c>
    </row>
    <row r="5529" spans="1:12">
      <c r="A5529" t="s">
        <v>10</v>
      </c>
      <c r="B5529" t="s">
        <v>351</v>
      </c>
      <c r="C5529" t="s">
        <v>351</v>
      </c>
      <c r="D5529" t="s">
        <v>410</v>
      </c>
      <c r="E5529" t="s">
        <v>15</v>
      </c>
      <c r="F5529" t="s">
        <v>36</v>
      </c>
      <c r="G5529" t="s">
        <v>385</v>
      </c>
      <c r="H5529" s="1">
        <v>2019</v>
      </c>
      <c r="I5529" s="2">
        <v>4320</v>
      </c>
      <c r="J5529" s="3">
        <v>5160</v>
      </c>
      <c r="K5529">
        <f>Table1[[#This Row],[Total Revenue + Open]]/Table1[[#This Row],[Qty]]</f>
        <v>1.1944444444444444</v>
      </c>
      <c r="L5529">
        <f>Table1[[#This Row],[Qty]]/Table1[[#This Row],[Total Revenue + Open]]</f>
        <v>0.83720930232558144</v>
      </c>
    </row>
    <row r="5530" spans="1:12">
      <c r="A5530" t="s">
        <v>10</v>
      </c>
      <c r="B5530" t="s">
        <v>351</v>
      </c>
      <c r="C5530" t="s">
        <v>351</v>
      </c>
      <c r="D5530" t="s">
        <v>410</v>
      </c>
      <c r="E5530" t="s">
        <v>15</v>
      </c>
      <c r="F5530" t="s">
        <v>36</v>
      </c>
      <c r="G5530" t="s">
        <v>385</v>
      </c>
      <c r="H5530" s="1">
        <v>2019</v>
      </c>
      <c r="I5530" s="2">
        <v>25330</v>
      </c>
      <c r="J5530" s="3">
        <v>30240</v>
      </c>
      <c r="K5530">
        <f>Table1[[#This Row],[Total Revenue + Open]]/Table1[[#This Row],[Qty]]</f>
        <v>1.1938412949072246</v>
      </c>
      <c r="L5530">
        <f>Table1[[#This Row],[Qty]]/Table1[[#This Row],[Total Revenue + Open]]</f>
        <v>0.83763227513227512</v>
      </c>
    </row>
    <row r="5531" spans="1:12">
      <c r="A5531" t="s">
        <v>10</v>
      </c>
      <c r="B5531" t="s">
        <v>351</v>
      </c>
      <c r="C5531" t="s">
        <v>351</v>
      </c>
      <c r="D5531" t="s">
        <v>410</v>
      </c>
      <c r="E5531" t="s">
        <v>15</v>
      </c>
      <c r="F5531" t="s">
        <v>36</v>
      </c>
      <c r="G5531" t="s">
        <v>385</v>
      </c>
      <c r="H5531" s="1">
        <v>2019</v>
      </c>
      <c r="I5531" s="2">
        <v>28845</v>
      </c>
      <c r="J5531" s="3">
        <v>34440</v>
      </c>
      <c r="K5531">
        <f>Table1[[#This Row],[Total Revenue + Open]]/Table1[[#This Row],[Qty]]</f>
        <v>1.1939677587103483</v>
      </c>
      <c r="L5531">
        <f>Table1[[#This Row],[Qty]]/Table1[[#This Row],[Total Revenue + Open]]</f>
        <v>0.83754355400696867</v>
      </c>
    </row>
    <row r="5532" spans="1:12">
      <c r="A5532" t="s">
        <v>10</v>
      </c>
      <c r="B5532" t="s">
        <v>351</v>
      </c>
      <c r="C5532" t="s">
        <v>351</v>
      </c>
      <c r="D5532" t="s">
        <v>410</v>
      </c>
      <c r="E5532" t="s">
        <v>15</v>
      </c>
      <c r="F5532" t="s">
        <v>36</v>
      </c>
      <c r="G5532" t="s">
        <v>385</v>
      </c>
      <c r="H5532" s="1">
        <v>2019</v>
      </c>
      <c r="I5532" s="2">
        <v>16090</v>
      </c>
      <c r="J5532" s="3">
        <v>19200</v>
      </c>
      <c r="K5532">
        <f>Table1[[#This Row],[Total Revenue + Open]]/Table1[[#This Row],[Qty]]</f>
        <v>1.1932877563704165</v>
      </c>
      <c r="L5532">
        <f>Table1[[#This Row],[Qty]]/Table1[[#This Row],[Total Revenue + Open]]</f>
        <v>0.83802083333333333</v>
      </c>
    </row>
    <row r="5533" spans="1:12">
      <c r="A5533" t="s">
        <v>10</v>
      </c>
      <c r="B5533" t="s">
        <v>351</v>
      </c>
      <c r="C5533" t="s">
        <v>351</v>
      </c>
      <c r="D5533" t="s">
        <v>410</v>
      </c>
      <c r="E5533" t="s">
        <v>15</v>
      </c>
      <c r="F5533" t="s">
        <v>36</v>
      </c>
      <c r="G5533" t="s">
        <v>385</v>
      </c>
      <c r="H5533" s="1">
        <v>2019</v>
      </c>
      <c r="I5533" s="2">
        <v>12965</v>
      </c>
      <c r="J5533" s="3">
        <v>15480</v>
      </c>
      <c r="K5533">
        <f>Table1[[#This Row],[Total Revenue + Open]]/Table1[[#This Row],[Qty]]</f>
        <v>1.1939838025453142</v>
      </c>
      <c r="L5533">
        <f>Table1[[#This Row],[Qty]]/Table1[[#This Row],[Total Revenue + Open]]</f>
        <v>0.83753229974160204</v>
      </c>
    </row>
    <row r="5534" spans="1:12">
      <c r="A5534" t="s">
        <v>10</v>
      </c>
      <c r="B5534" t="s">
        <v>351</v>
      </c>
      <c r="C5534" t="s">
        <v>351</v>
      </c>
      <c r="D5534" t="s">
        <v>410</v>
      </c>
      <c r="E5534" t="s">
        <v>15</v>
      </c>
      <c r="F5534" t="s">
        <v>36</v>
      </c>
      <c r="G5534" t="s">
        <v>385</v>
      </c>
      <c r="H5534" s="1">
        <v>2020</v>
      </c>
      <c r="I5534" s="2">
        <v>16885</v>
      </c>
      <c r="J5534" s="3">
        <v>20160</v>
      </c>
      <c r="K5534">
        <f>Table1[[#This Row],[Total Revenue + Open]]/Table1[[#This Row],[Qty]]</f>
        <v>1.1939591353272134</v>
      </c>
      <c r="L5534">
        <f>Table1[[#This Row],[Qty]]/Table1[[#This Row],[Total Revenue + Open]]</f>
        <v>0.83754960317460314</v>
      </c>
    </row>
    <row r="5535" spans="1:12">
      <c r="A5535" t="s">
        <v>10</v>
      </c>
      <c r="B5535" t="s">
        <v>351</v>
      </c>
      <c r="C5535" t="s">
        <v>351</v>
      </c>
      <c r="D5535" t="s">
        <v>410</v>
      </c>
      <c r="E5535" t="s">
        <v>15</v>
      </c>
      <c r="F5535" t="s">
        <v>36</v>
      </c>
      <c r="G5535" t="s">
        <v>385</v>
      </c>
      <c r="H5535" s="1">
        <v>2020</v>
      </c>
      <c r="I5535" s="2">
        <v>3015</v>
      </c>
      <c r="J5535" s="3">
        <v>3600</v>
      </c>
      <c r="K5535">
        <f>Table1[[#This Row],[Total Revenue + Open]]/Table1[[#This Row],[Qty]]</f>
        <v>1.1940298507462686</v>
      </c>
      <c r="L5535">
        <f>Table1[[#This Row],[Qty]]/Table1[[#This Row],[Total Revenue + Open]]</f>
        <v>0.83750000000000002</v>
      </c>
    </row>
    <row r="5536" spans="1:12">
      <c r="A5536" t="s">
        <v>10</v>
      </c>
      <c r="B5536" t="s">
        <v>351</v>
      </c>
      <c r="C5536" t="s">
        <v>351</v>
      </c>
      <c r="D5536" t="s">
        <v>410</v>
      </c>
      <c r="E5536" t="s">
        <v>15</v>
      </c>
      <c r="F5536" t="s">
        <v>36</v>
      </c>
      <c r="G5536" t="s">
        <v>385</v>
      </c>
      <c r="H5536" s="1">
        <v>2020</v>
      </c>
      <c r="I5536" s="2">
        <v>18295</v>
      </c>
      <c r="J5536" s="3">
        <v>21840</v>
      </c>
      <c r="K5536">
        <f>Table1[[#This Row],[Total Revenue + Open]]/Table1[[#This Row],[Qty]]</f>
        <v>1.1937687892866904</v>
      </c>
      <c r="L5536">
        <f>Table1[[#This Row],[Qty]]/Table1[[#This Row],[Total Revenue + Open]]</f>
        <v>0.8376831501831502</v>
      </c>
    </row>
    <row r="5537" spans="1:12">
      <c r="A5537" t="s">
        <v>10</v>
      </c>
      <c r="B5537" t="s">
        <v>351</v>
      </c>
      <c r="C5537" t="s">
        <v>351</v>
      </c>
      <c r="D5537" t="s">
        <v>410</v>
      </c>
      <c r="E5537" t="s">
        <v>15</v>
      </c>
      <c r="F5537" t="s">
        <v>36</v>
      </c>
      <c r="G5537" t="s">
        <v>385</v>
      </c>
      <c r="H5537" s="1">
        <v>2020</v>
      </c>
      <c r="I5537" s="2">
        <v>14980</v>
      </c>
      <c r="J5537" s="3">
        <v>18492</v>
      </c>
      <c r="K5537">
        <f>Table1[[#This Row],[Total Revenue + Open]]/Table1[[#This Row],[Qty]]</f>
        <v>1.2344459279038718</v>
      </c>
      <c r="L5537">
        <f>Table1[[#This Row],[Qty]]/Table1[[#This Row],[Total Revenue + Open]]</f>
        <v>0.81008003460956091</v>
      </c>
    </row>
    <row r="5538" spans="1:12">
      <c r="A5538" t="s">
        <v>10</v>
      </c>
      <c r="B5538" t="s">
        <v>351</v>
      </c>
      <c r="C5538" t="s">
        <v>351</v>
      </c>
      <c r="D5538" t="s">
        <v>410</v>
      </c>
      <c r="E5538" t="s">
        <v>15</v>
      </c>
      <c r="F5538" t="s">
        <v>36</v>
      </c>
      <c r="G5538" t="s">
        <v>385</v>
      </c>
      <c r="H5538" s="1">
        <v>2020</v>
      </c>
      <c r="I5538" s="2">
        <v>400</v>
      </c>
      <c r="J5538" s="3">
        <v>528</v>
      </c>
      <c r="K5538">
        <f>Table1[[#This Row],[Total Revenue + Open]]/Table1[[#This Row],[Qty]]</f>
        <v>1.32</v>
      </c>
      <c r="L5538">
        <f>Table1[[#This Row],[Qty]]/Table1[[#This Row],[Total Revenue + Open]]</f>
        <v>0.75757575757575757</v>
      </c>
    </row>
    <row r="5539" spans="1:12">
      <c r="A5539" t="s">
        <v>10</v>
      </c>
      <c r="B5539" t="s">
        <v>351</v>
      </c>
      <c r="C5539" t="s">
        <v>351</v>
      </c>
      <c r="D5539" t="s">
        <v>410</v>
      </c>
      <c r="E5539" t="s">
        <v>15</v>
      </c>
      <c r="F5539" t="s">
        <v>36</v>
      </c>
      <c r="G5539" t="s">
        <v>385</v>
      </c>
      <c r="H5539" s="1">
        <v>2020</v>
      </c>
      <c r="I5539" s="2">
        <v>8895</v>
      </c>
      <c r="J5539" s="3">
        <v>11682</v>
      </c>
      <c r="K5539">
        <f>Table1[[#This Row],[Total Revenue + Open]]/Table1[[#This Row],[Qty]]</f>
        <v>1.3133220910623946</v>
      </c>
      <c r="L5539">
        <f>Table1[[#This Row],[Qty]]/Table1[[#This Row],[Total Revenue + Open]]</f>
        <v>0.76142783769902411</v>
      </c>
    </row>
    <row r="5540" spans="1:12">
      <c r="A5540" t="s">
        <v>10</v>
      </c>
      <c r="B5540" t="s">
        <v>351</v>
      </c>
      <c r="C5540" t="s">
        <v>351</v>
      </c>
      <c r="D5540" t="s">
        <v>410</v>
      </c>
      <c r="E5540" t="s">
        <v>15</v>
      </c>
      <c r="F5540" t="s">
        <v>36</v>
      </c>
      <c r="G5540" t="s">
        <v>385</v>
      </c>
      <c r="H5540" s="1">
        <v>2020</v>
      </c>
      <c r="I5540" s="2">
        <v>8095</v>
      </c>
      <c r="J5540" s="3">
        <v>10626</v>
      </c>
      <c r="K5540">
        <f>Table1[[#This Row],[Total Revenue + Open]]/Table1[[#This Row],[Qty]]</f>
        <v>1.31266213712168</v>
      </c>
      <c r="L5540">
        <f>Table1[[#This Row],[Qty]]/Table1[[#This Row],[Total Revenue + Open]]</f>
        <v>0.76181065311500096</v>
      </c>
    </row>
    <row r="5541" spans="1:12">
      <c r="A5541" t="s">
        <v>10</v>
      </c>
      <c r="B5541" t="s">
        <v>351</v>
      </c>
      <c r="C5541" t="s">
        <v>351</v>
      </c>
      <c r="D5541" t="s">
        <v>410</v>
      </c>
      <c r="E5541" t="s">
        <v>15</v>
      </c>
      <c r="F5541" t="s">
        <v>36</v>
      </c>
      <c r="G5541" t="s">
        <v>385</v>
      </c>
      <c r="H5541" s="1">
        <v>2020</v>
      </c>
      <c r="I5541" s="2">
        <v>16130</v>
      </c>
      <c r="J5541" s="3">
        <v>21186</v>
      </c>
      <c r="K5541">
        <f>Table1[[#This Row],[Total Revenue + Open]]/Table1[[#This Row],[Qty]]</f>
        <v>1.3134531928084314</v>
      </c>
      <c r="L5541">
        <f>Table1[[#This Row],[Qty]]/Table1[[#This Row],[Total Revenue + Open]]</f>
        <v>0.76135183611819124</v>
      </c>
    </row>
    <row r="5542" spans="1:12">
      <c r="A5542" t="s">
        <v>10</v>
      </c>
      <c r="B5542" t="s">
        <v>351</v>
      </c>
      <c r="C5542" t="s">
        <v>351</v>
      </c>
      <c r="D5542" t="s">
        <v>410</v>
      </c>
      <c r="E5542" t="s">
        <v>15</v>
      </c>
      <c r="F5542" t="s">
        <v>36</v>
      </c>
      <c r="G5542" t="s">
        <v>385</v>
      </c>
      <c r="H5542" s="1">
        <v>2020</v>
      </c>
      <c r="I5542" s="2">
        <v>23370</v>
      </c>
      <c r="J5542" s="3">
        <v>30690</v>
      </c>
      <c r="K5542">
        <f>Table1[[#This Row],[Total Revenue + Open]]/Table1[[#This Row],[Qty]]</f>
        <v>1.3132220795892169</v>
      </c>
      <c r="L5542">
        <f>Table1[[#This Row],[Qty]]/Table1[[#This Row],[Total Revenue + Open]]</f>
        <v>0.76148582600195502</v>
      </c>
    </row>
    <row r="5543" spans="1:12">
      <c r="A5543" t="s">
        <v>10</v>
      </c>
      <c r="B5543" t="s">
        <v>351</v>
      </c>
      <c r="C5543" t="s">
        <v>351</v>
      </c>
      <c r="D5543" t="s">
        <v>410</v>
      </c>
      <c r="E5543" t="s">
        <v>15</v>
      </c>
      <c r="F5543" t="s">
        <v>36</v>
      </c>
      <c r="G5543" t="s">
        <v>385</v>
      </c>
      <c r="H5543" s="1">
        <v>2020</v>
      </c>
      <c r="I5543" s="2">
        <v>52765</v>
      </c>
      <c r="J5543" s="3">
        <v>69300</v>
      </c>
      <c r="K5543">
        <f>Table1[[#This Row],[Total Revenue + Open]]/Table1[[#This Row],[Qty]]</f>
        <v>1.3133706055150194</v>
      </c>
      <c r="L5543">
        <f>Table1[[#This Row],[Qty]]/Table1[[#This Row],[Total Revenue + Open]]</f>
        <v>0.76139971139971141</v>
      </c>
    </row>
    <row r="5544" spans="1:12">
      <c r="A5544" t="s">
        <v>10</v>
      </c>
      <c r="B5544" t="s">
        <v>351</v>
      </c>
      <c r="C5544" t="s">
        <v>351</v>
      </c>
      <c r="D5544" t="s">
        <v>410</v>
      </c>
      <c r="E5544" t="s">
        <v>15</v>
      </c>
      <c r="F5544" t="s">
        <v>36</v>
      </c>
      <c r="G5544" t="s">
        <v>385</v>
      </c>
      <c r="H5544" s="1">
        <v>2020</v>
      </c>
      <c r="I5544" s="2">
        <v>19500</v>
      </c>
      <c r="J5544" s="3">
        <v>25608</v>
      </c>
      <c r="K5544">
        <f>Table1[[#This Row],[Total Revenue + Open]]/Table1[[#This Row],[Qty]]</f>
        <v>1.3132307692307692</v>
      </c>
      <c r="L5544">
        <f>Table1[[#This Row],[Qty]]/Table1[[#This Row],[Total Revenue + Open]]</f>
        <v>0.76148078725398316</v>
      </c>
    </row>
    <row r="5545" spans="1:12">
      <c r="A5545" t="s">
        <v>10</v>
      </c>
      <c r="B5545" t="s">
        <v>351</v>
      </c>
      <c r="C5545" t="s">
        <v>351</v>
      </c>
      <c r="D5545" t="s">
        <v>410</v>
      </c>
      <c r="E5545" t="s">
        <v>15</v>
      </c>
      <c r="F5545" t="s">
        <v>36</v>
      </c>
      <c r="G5545" t="s">
        <v>385</v>
      </c>
      <c r="H5545" s="1">
        <v>2020</v>
      </c>
      <c r="I5545" s="2">
        <v>39550</v>
      </c>
      <c r="J5545" s="3">
        <v>51942</v>
      </c>
      <c r="K5545">
        <f>Table1[[#This Row],[Total Revenue + Open]]/Table1[[#This Row],[Qty]]</f>
        <v>1.3133249051833122</v>
      </c>
      <c r="L5545">
        <f>Table1[[#This Row],[Qty]]/Table1[[#This Row],[Total Revenue + Open]]</f>
        <v>0.76142620615301682</v>
      </c>
    </row>
    <row r="5546" spans="1:12">
      <c r="A5546" t="s">
        <v>10</v>
      </c>
      <c r="B5546" t="s">
        <v>351</v>
      </c>
      <c r="C5546" t="s">
        <v>351</v>
      </c>
      <c r="D5546" t="s">
        <v>410</v>
      </c>
      <c r="E5546" t="s">
        <v>15</v>
      </c>
      <c r="F5546" t="s">
        <v>36</v>
      </c>
      <c r="G5546" t="s">
        <v>385</v>
      </c>
      <c r="H5546" s="1">
        <v>2021</v>
      </c>
      <c r="I5546" s="2">
        <v>10555</v>
      </c>
      <c r="J5546" s="3">
        <v>13860</v>
      </c>
      <c r="K5546">
        <f>Table1[[#This Row],[Total Revenue + Open]]/Table1[[#This Row],[Qty]]</f>
        <v>1.3131217432496447</v>
      </c>
      <c r="L5546">
        <f>Table1[[#This Row],[Qty]]/Table1[[#This Row],[Total Revenue + Open]]</f>
        <v>0.76154401154401152</v>
      </c>
    </row>
    <row r="5547" spans="1:12">
      <c r="A5547" t="s">
        <v>10</v>
      </c>
      <c r="B5547" t="s">
        <v>351</v>
      </c>
      <c r="C5547" t="s">
        <v>351</v>
      </c>
      <c r="D5547" t="s">
        <v>410</v>
      </c>
      <c r="E5547" t="s">
        <v>15</v>
      </c>
      <c r="F5547" t="s">
        <v>36</v>
      </c>
      <c r="G5547" t="s">
        <v>385</v>
      </c>
      <c r="H5547" s="1">
        <v>2021</v>
      </c>
      <c r="I5547" s="2">
        <v>7645</v>
      </c>
      <c r="J5547" s="3">
        <v>10032</v>
      </c>
      <c r="K5547">
        <f>Table1[[#This Row],[Total Revenue + Open]]/Table1[[#This Row],[Qty]]</f>
        <v>1.3122302158273382</v>
      </c>
      <c r="L5547">
        <f>Table1[[#This Row],[Qty]]/Table1[[#This Row],[Total Revenue + Open]]</f>
        <v>0.76206140350877194</v>
      </c>
    </row>
    <row r="5548" spans="1:12">
      <c r="A5548" t="s">
        <v>10</v>
      </c>
      <c r="B5548" t="s">
        <v>351</v>
      </c>
      <c r="C5548" t="s">
        <v>351</v>
      </c>
      <c r="D5548" t="s">
        <v>410</v>
      </c>
      <c r="E5548" t="s">
        <v>15</v>
      </c>
      <c r="F5548" t="s">
        <v>36</v>
      </c>
      <c r="G5548" t="s">
        <v>385</v>
      </c>
      <c r="H5548" s="1">
        <v>2021</v>
      </c>
      <c r="I5548" s="2">
        <v>34080</v>
      </c>
      <c r="J5548" s="3">
        <v>44748</v>
      </c>
      <c r="K5548">
        <f>Table1[[#This Row],[Total Revenue + Open]]/Table1[[#This Row],[Qty]]</f>
        <v>1.3130281690140846</v>
      </c>
      <c r="L5548">
        <f>Table1[[#This Row],[Qty]]/Table1[[#This Row],[Total Revenue + Open]]</f>
        <v>0.76159828372217753</v>
      </c>
    </row>
    <row r="5549" spans="1:12">
      <c r="A5549" t="s">
        <v>10</v>
      </c>
      <c r="B5549" t="s">
        <v>351</v>
      </c>
      <c r="C5549" t="s">
        <v>351</v>
      </c>
      <c r="D5549" t="s">
        <v>410</v>
      </c>
      <c r="E5549" t="s">
        <v>15</v>
      </c>
      <c r="F5549" t="s">
        <v>36</v>
      </c>
      <c r="G5549" t="s">
        <v>385</v>
      </c>
      <c r="H5549" s="1">
        <v>2021</v>
      </c>
      <c r="I5549" s="2">
        <v>4870</v>
      </c>
      <c r="J5549" s="3">
        <v>6402</v>
      </c>
      <c r="K5549">
        <f>Table1[[#This Row],[Total Revenue + Open]]/Table1[[#This Row],[Qty]]</f>
        <v>1.3145790554414785</v>
      </c>
      <c r="L5549">
        <f>Table1[[#This Row],[Qty]]/Table1[[#This Row],[Total Revenue + Open]]</f>
        <v>0.76069978131833804</v>
      </c>
    </row>
    <row r="5550" spans="1:12">
      <c r="A5550" t="s">
        <v>10</v>
      </c>
      <c r="B5550" t="s">
        <v>351</v>
      </c>
      <c r="C5550" t="s">
        <v>351</v>
      </c>
      <c r="D5550" t="s">
        <v>410</v>
      </c>
      <c r="E5550" t="s">
        <v>15</v>
      </c>
      <c r="F5550" t="s">
        <v>36</v>
      </c>
      <c r="G5550" t="s">
        <v>385</v>
      </c>
      <c r="H5550" s="1">
        <v>2021</v>
      </c>
      <c r="I5550" s="2">
        <v>64530</v>
      </c>
      <c r="J5550" s="3">
        <v>84744</v>
      </c>
      <c r="K5550">
        <f>Table1[[#This Row],[Total Revenue + Open]]/Table1[[#This Row],[Qty]]</f>
        <v>1.3132496513249652</v>
      </c>
      <c r="L5550">
        <f>Table1[[#This Row],[Qty]]/Table1[[#This Row],[Total Revenue + Open]]</f>
        <v>0.76146983857264228</v>
      </c>
    </row>
    <row r="5551" spans="1:12">
      <c r="A5551" t="s">
        <v>10</v>
      </c>
      <c r="B5551" t="s">
        <v>351</v>
      </c>
      <c r="C5551" t="s">
        <v>351</v>
      </c>
      <c r="D5551" t="s">
        <v>410</v>
      </c>
      <c r="E5551" t="s">
        <v>15</v>
      </c>
      <c r="F5551" t="s">
        <v>36</v>
      </c>
      <c r="G5551" t="s">
        <v>385</v>
      </c>
      <c r="H5551" s="1">
        <v>2021</v>
      </c>
      <c r="I5551" s="2">
        <v>1450</v>
      </c>
      <c r="J5551" s="3">
        <v>1914</v>
      </c>
      <c r="K5551">
        <f>Table1[[#This Row],[Total Revenue + Open]]/Table1[[#This Row],[Qty]]</f>
        <v>1.32</v>
      </c>
      <c r="L5551">
        <f>Table1[[#This Row],[Qty]]/Table1[[#This Row],[Total Revenue + Open]]</f>
        <v>0.75757575757575757</v>
      </c>
    </row>
    <row r="5552" spans="1:12">
      <c r="A5552" t="s">
        <v>10</v>
      </c>
      <c r="B5552" t="s">
        <v>351</v>
      </c>
      <c r="C5552" t="s">
        <v>351</v>
      </c>
      <c r="D5552" t="s">
        <v>410</v>
      </c>
      <c r="E5552" t="s">
        <v>15</v>
      </c>
      <c r="F5552" t="s">
        <v>36</v>
      </c>
      <c r="G5552" t="s">
        <v>385</v>
      </c>
      <c r="H5552" s="1">
        <v>2021</v>
      </c>
      <c r="I5552" s="2">
        <v>88620</v>
      </c>
      <c r="J5552" s="3">
        <v>116391</v>
      </c>
      <c r="K5552">
        <f>Table1[[#This Row],[Total Revenue + Open]]/Table1[[#This Row],[Qty]]</f>
        <v>1.3133716993906568</v>
      </c>
      <c r="L5552">
        <f>Table1[[#This Row],[Qty]]/Table1[[#This Row],[Total Revenue + Open]]</f>
        <v>0.76139907724824085</v>
      </c>
    </row>
    <row r="5553" spans="1:12">
      <c r="A5553" t="s">
        <v>10</v>
      </c>
      <c r="B5553" t="s">
        <v>351</v>
      </c>
      <c r="C5553" t="s">
        <v>351</v>
      </c>
      <c r="D5553" t="s">
        <v>410</v>
      </c>
      <c r="E5553" t="s">
        <v>15</v>
      </c>
      <c r="F5553" t="s">
        <v>36</v>
      </c>
      <c r="G5553" t="s">
        <v>385</v>
      </c>
      <c r="H5553" s="1">
        <v>2021</v>
      </c>
      <c r="I5553" s="2">
        <v>2915</v>
      </c>
      <c r="J5553" s="3">
        <v>3828</v>
      </c>
      <c r="K5553">
        <f>Table1[[#This Row],[Total Revenue + Open]]/Table1[[#This Row],[Qty]]</f>
        <v>1.3132075471698113</v>
      </c>
      <c r="L5553">
        <f>Table1[[#This Row],[Qty]]/Table1[[#This Row],[Total Revenue + Open]]</f>
        <v>0.7614942528735632</v>
      </c>
    </row>
    <row r="5554" spans="1:12">
      <c r="A5554" t="s">
        <v>10</v>
      </c>
      <c r="B5554" t="s">
        <v>351</v>
      </c>
      <c r="C5554" t="s">
        <v>351</v>
      </c>
      <c r="D5554" t="s">
        <v>410</v>
      </c>
      <c r="E5554" t="s">
        <v>15</v>
      </c>
      <c r="F5554" t="s">
        <v>36</v>
      </c>
      <c r="G5554" t="s">
        <v>385</v>
      </c>
      <c r="H5554" s="1">
        <v>2021</v>
      </c>
      <c r="I5554" s="2">
        <v>63515</v>
      </c>
      <c r="J5554" s="3">
        <v>83424</v>
      </c>
      <c r="K5554">
        <f>Table1[[#This Row],[Total Revenue + Open]]/Table1[[#This Row],[Qty]]</f>
        <v>1.313453514917736</v>
      </c>
      <c r="L5554">
        <f>Table1[[#This Row],[Qty]]/Table1[[#This Row],[Total Revenue + Open]]</f>
        <v>0.76135164940544686</v>
      </c>
    </row>
    <row r="5555" spans="1:12">
      <c r="A5555" t="s">
        <v>10</v>
      </c>
      <c r="B5555" t="s">
        <v>351</v>
      </c>
      <c r="C5555" t="s">
        <v>351</v>
      </c>
      <c r="D5555" t="s">
        <v>410</v>
      </c>
      <c r="E5555" t="s">
        <v>15</v>
      </c>
      <c r="F5555" t="s">
        <v>36</v>
      </c>
      <c r="G5555" t="s">
        <v>385</v>
      </c>
      <c r="H5555" s="1">
        <v>2021</v>
      </c>
      <c r="I5555" s="2">
        <v>3290</v>
      </c>
      <c r="J5555" s="3">
        <v>4323</v>
      </c>
      <c r="K5555">
        <f>Table1[[#This Row],[Total Revenue + Open]]/Table1[[#This Row],[Qty]]</f>
        <v>1.3139817629179331</v>
      </c>
      <c r="L5555">
        <f>Table1[[#This Row],[Qty]]/Table1[[#This Row],[Total Revenue + Open]]</f>
        <v>0.7610455702058756</v>
      </c>
    </row>
    <row r="5556" spans="1:12">
      <c r="A5556" t="s">
        <v>10</v>
      </c>
      <c r="B5556" t="s">
        <v>351</v>
      </c>
      <c r="C5556" t="s">
        <v>351</v>
      </c>
      <c r="D5556" t="s">
        <v>410</v>
      </c>
      <c r="E5556" t="s">
        <v>15</v>
      </c>
      <c r="F5556" t="s">
        <v>36</v>
      </c>
      <c r="G5556" t="s">
        <v>385</v>
      </c>
      <c r="H5556" s="1">
        <v>2022</v>
      </c>
      <c r="I5556" s="2">
        <v>225</v>
      </c>
      <c r="J5556" s="3">
        <v>297</v>
      </c>
      <c r="K5556">
        <f>Table1[[#This Row],[Total Revenue + Open]]/Table1[[#This Row],[Qty]]</f>
        <v>1.32</v>
      </c>
      <c r="L5556">
        <f>Table1[[#This Row],[Qty]]/Table1[[#This Row],[Total Revenue + Open]]</f>
        <v>0.75757575757575757</v>
      </c>
    </row>
    <row r="5557" spans="1:12">
      <c r="A5557" t="s">
        <v>10</v>
      </c>
      <c r="B5557" t="s">
        <v>351</v>
      </c>
      <c r="C5557" t="s">
        <v>351</v>
      </c>
      <c r="D5557" t="s">
        <v>410</v>
      </c>
      <c r="E5557" t="s">
        <v>15</v>
      </c>
      <c r="F5557" t="s">
        <v>36</v>
      </c>
      <c r="G5557" t="s">
        <v>385</v>
      </c>
      <c r="H5557" s="1">
        <v>2022</v>
      </c>
      <c r="I5557" s="2">
        <v>200</v>
      </c>
      <c r="J5557" s="3">
        <v>264</v>
      </c>
      <c r="K5557">
        <f>Table1[[#This Row],[Total Revenue + Open]]/Table1[[#This Row],[Qty]]</f>
        <v>1.32</v>
      </c>
      <c r="L5557">
        <f>Table1[[#This Row],[Qty]]/Table1[[#This Row],[Total Revenue + Open]]</f>
        <v>0.75757575757575757</v>
      </c>
    </row>
    <row r="5558" spans="1:12">
      <c r="A5558" t="s">
        <v>10</v>
      </c>
      <c r="B5558" t="s">
        <v>351</v>
      </c>
      <c r="C5558" t="s">
        <v>351</v>
      </c>
      <c r="D5558" t="s">
        <v>410</v>
      </c>
      <c r="E5558" t="s">
        <v>15</v>
      </c>
      <c r="F5558" t="s">
        <v>36</v>
      </c>
      <c r="G5558" t="s">
        <v>385</v>
      </c>
      <c r="H5558" s="1">
        <v>2022</v>
      </c>
      <c r="I5558" s="2">
        <v>16740</v>
      </c>
      <c r="J5558" s="3">
        <v>21978</v>
      </c>
      <c r="K5558">
        <f>Table1[[#This Row],[Total Revenue + Open]]/Table1[[#This Row],[Qty]]</f>
        <v>1.3129032258064517</v>
      </c>
      <c r="L5558">
        <f>Table1[[#This Row],[Qty]]/Table1[[#This Row],[Total Revenue + Open]]</f>
        <v>0.76167076167076164</v>
      </c>
    </row>
    <row r="5559" spans="1:12">
      <c r="A5559" t="s">
        <v>10</v>
      </c>
      <c r="B5559" t="s">
        <v>351</v>
      </c>
      <c r="C5559" t="s">
        <v>351</v>
      </c>
      <c r="D5559" t="s">
        <v>410</v>
      </c>
      <c r="E5559" t="s">
        <v>15</v>
      </c>
      <c r="F5559" t="s">
        <v>36</v>
      </c>
      <c r="G5559" t="s">
        <v>385</v>
      </c>
      <c r="H5559" s="1">
        <v>2022</v>
      </c>
      <c r="I5559" s="2">
        <v>44775</v>
      </c>
      <c r="J5559" s="3">
        <v>60117.75</v>
      </c>
      <c r="K5559">
        <f>Table1[[#This Row],[Total Revenue + Open]]/Table1[[#This Row],[Qty]]</f>
        <v>1.3426633165829145</v>
      </c>
      <c r="L5559">
        <f>Table1[[#This Row],[Qty]]/Table1[[#This Row],[Total Revenue + Open]]</f>
        <v>0.7447883528575171</v>
      </c>
    </row>
    <row r="5560" spans="1:12">
      <c r="A5560" t="s">
        <v>10</v>
      </c>
      <c r="B5560" t="s">
        <v>351</v>
      </c>
      <c r="C5560" t="s">
        <v>351</v>
      </c>
      <c r="D5560" t="s">
        <v>410</v>
      </c>
      <c r="E5560" t="s">
        <v>15</v>
      </c>
      <c r="F5560" t="s">
        <v>36</v>
      </c>
      <c r="G5560" t="s">
        <v>385</v>
      </c>
      <c r="H5560" s="1">
        <v>2022</v>
      </c>
      <c r="I5560" s="2">
        <v>4345</v>
      </c>
      <c r="J5560" s="3">
        <v>5838.75</v>
      </c>
      <c r="K5560">
        <f>Table1[[#This Row],[Total Revenue + Open]]/Table1[[#This Row],[Qty]]</f>
        <v>1.3437859608745684</v>
      </c>
      <c r="L5560">
        <f>Table1[[#This Row],[Qty]]/Table1[[#This Row],[Total Revenue + Open]]</f>
        <v>0.7441661314493685</v>
      </c>
    </row>
    <row r="5561" spans="1:12">
      <c r="A5561" t="s">
        <v>10</v>
      </c>
      <c r="B5561" t="s">
        <v>351</v>
      </c>
      <c r="C5561" t="s">
        <v>351</v>
      </c>
      <c r="D5561" t="s">
        <v>410</v>
      </c>
      <c r="E5561" t="s">
        <v>15</v>
      </c>
      <c r="F5561" t="s">
        <v>36</v>
      </c>
      <c r="G5561" t="s">
        <v>385</v>
      </c>
      <c r="H5561" s="1">
        <v>2022</v>
      </c>
      <c r="I5561" s="2">
        <v>850</v>
      </c>
      <c r="J5561" s="3">
        <v>1147.5</v>
      </c>
      <c r="K5561">
        <f>Table1[[#This Row],[Total Revenue + Open]]/Table1[[#This Row],[Qty]]</f>
        <v>1.35</v>
      </c>
      <c r="L5561">
        <f>Table1[[#This Row],[Qty]]/Table1[[#This Row],[Total Revenue + Open]]</f>
        <v>0.7407407407407407</v>
      </c>
    </row>
    <row r="5562" spans="1:12">
      <c r="A5562" t="s">
        <v>10</v>
      </c>
      <c r="B5562" t="s">
        <v>351</v>
      </c>
      <c r="C5562" t="s">
        <v>351</v>
      </c>
      <c r="D5562" t="s">
        <v>410</v>
      </c>
      <c r="E5562" t="s">
        <v>15</v>
      </c>
      <c r="F5562" t="s">
        <v>36</v>
      </c>
      <c r="G5562" t="s">
        <v>385</v>
      </c>
      <c r="H5562" s="1">
        <v>2022</v>
      </c>
      <c r="I5562" s="2">
        <v>100</v>
      </c>
      <c r="J5562" s="3">
        <v>135</v>
      </c>
      <c r="K5562">
        <f>Table1[[#This Row],[Total Revenue + Open]]/Table1[[#This Row],[Qty]]</f>
        <v>1.35</v>
      </c>
      <c r="L5562">
        <f>Table1[[#This Row],[Qty]]/Table1[[#This Row],[Total Revenue + Open]]</f>
        <v>0.7407407407407407</v>
      </c>
    </row>
    <row r="5563" spans="1:12">
      <c r="A5563" t="s">
        <v>10</v>
      </c>
      <c r="B5563" t="s">
        <v>351</v>
      </c>
      <c r="C5563" t="s">
        <v>351</v>
      </c>
      <c r="D5563" t="s">
        <v>410</v>
      </c>
      <c r="E5563" t="s">
        <v>15</v>
      </c>
      <c r="F5563" t="s">
        <v>36</v>
      </c>
      <c r="G5563" t="s">
        <v>385</v>
      </c>
      <c r="H5563" s="1">
        <v>2022</v>
      </c>
      <c r="I5563" s="2">
        <v>3970</v>
      </c>
      <c r="J5563" s="3">
        <v>5293</v>
      </c>
      <c r="K5563">
        <f>Table1[[#This Row],[Total Revenue + Open]]/Table1[[#This Row],[Qty]]</f>
        <v>1.333249370277078</v>
      </c>
      <c r="L5563">
        <f>Table1[[#This Row],[Qty]]/Table1[[#This Row],[Total Revenue + Open]]</f>
        <v>0.75004723219346303</v>
      </c>
    </row>
    <row r="5564" spans="1:12">
      <c r="A5564" t="s">
        <v>10</v>
      </c>
      <c r="B5564" t="s">
        <v>351</v>
      </c>
      <c r="C5564" t="s">
        <v>351</v>
      </c>
      <c r="D5564" t="s">
        <v>410</v>
      </c>
      <c r="E5564" t="s">
        <v>15</v>
      </c>
      <c r="F5564" t="s">
        <v>36</v>
      </c>
      <c r="G5564" t="s">
        <v>385</v>
      </c>
      <c r="H5564" s="1">
        <v>2022</v>
      </c>
      <c r="I5564" s="2">
        <v>1985</v>
      </c>
      <c r="J5564" s="3">
        <v>2705.75</v>
      </c>
      <c r="K5564">
        <f>Table1[[#This Row],[Total Revenue + Open]]/Table1[[#This Row],[Qty]]</f>
        <v>1.3630982367758187</v>
      </c>
      <c r="L5564">
        <f>Table1[[#This Row],[Qty]]/Table1[[#This Row],[Total Revenue + Open]]</f>
        <v>0.73362284024762081</v>
      </c>
    </row>
    <row r="5565" spans="1:12">
      <c r="A5565" t="s">
        <v>10</v>
      </c>
      <c r="B5565" t="s">
        <v>351</v>
      </c>
      <c r="C5565" t="s">
        <v>351</v>
      </c>
      <c r="D5565" t="s">
        <v>410</v>
      </c>
      <c r="E5565" t="s">
        <v>15</v>
      </c>
      <c r="F5565" t="s">
        <v>36</v>
      </c>
      <c r="G5565" t="s">
        <v>385</v>
      </c>
      <c r="H5565" s="1">
        <v>2022</v>
      </c>
      <c r="I5565" s="2">
        <v>50</v>
      </c>
      <c r="J5565" s="3">
        <v>68.5</v>
      </c>
      <c r="K5565">
        <f>Table1[[#This Row],[Total Revenue + Open]]/Table1[[#This Row],[Qty]]</f>
        <v>1.37</v>
      </c>
      <c r="L5565">
        <f>Table1[[#This Row],[Qty]]/Table1[[#This Row],[Total Revenue + Open]]</f>
        <v>0.72992700729927007</v>
      </c>
    </row>
    <row r="5566" spans="1:12">
      <c r="A5566" t="s">
        <v>10</v>
      </c>
      <c r="B5566" t="s">
        <v>351</v>
      </c>
      <c r="C5566" t="s">
        <v>351</v>
      </c>
      <c r="D5566" t="s">
        <v>410</v>
      </c>
      <c r="E5566" t="s">
        <v>15</v>
      </c>
      <c r="F5566" t="s">
        <v>36</v>
      </c>
      <c r="G5566" t="s">
        <v>385</v>
      </c>
      <c r="H5566" s="1">
        <v>2022</v>
      </c>
      <c r="I5566" s="2">
        <v>100</v>
      </c>
      <c r="J5566" s="3">
        <v>137</v>
      </c>
      <c r="K5566">
        <f>Table1[[#This Row],[Total Revenue + Open]]/Table1[[#This Row],[Qty]]</f>
        <v>1.37</v>
      </c>
      <c r="L5566">
        <f>Table1[[#This Row],[Qty]]/Table1[[#This Row],[Total Revenue + Open]]</f>
        <v>0.72992700729927007</v>
      </c>
    </row>
    <row r="5567" spans="1:12">
      <c r="A5567" t="s">
        <v>10</v>
      </c>
      <c r="B5567" t="s">
        <v>351</v>
      </c>
      <c r="C5567" t="s">
        <v>351</v>
      </c>
      <c r="D5567" t="s">
        <v>410</v>
      </c>
      <c r="E5567" t="s">
        <v>15</v>
      </c>
      <c r="F5567" t="s">
        <v>201</v>
      </c>
      <c r="G5567" t="s">
        <v>202</v>
      </c>
      <c r="H5567" s="1">
        <v>2022</v>
      </c>
      <c r="I5567" s="2">
        <v>0</v>
      </c>
      <c r="J5567" s="3">
        <v>0</v>
      </c>
      <c r="K5567" t="e">
        <f>Table1[[#This Row],[Total Revenue + Open]]/Table1[[#This Row],[Qty]]</f>
        <v>#DIV/0!</v>
      </c>
      <c r="L5567" t="e">
        <f>Table1[[#This Row],[Qty]]/Table1[[#This Row],[Total Revenue + Open]]</f>
        <v>#DIV/0!</v>
      </c>
    </row>
    <row r="5568" spans="1:12">
      <c r="A5568" t="s">
        <v>10</v>
      </c>
      <c r="B5568" t="s">
        <v>351</v>
      </c>
      <c r="C5568" t="s">
        <v>351</v>
      </c>
      <c r="D5568" t="s">
        <v>410</v>
      </c>
      <c r="E5568" t="s">
        <v>15</v>
      </c>
      <c r="F5568" t="s">
        <v>201</v>
      </c>
      <c r="G5568" t="s">
        <v>202</v>
      </c>
      <c r="H5568" s="1">
        <v>2022</v>
      </c>
      <c r="I5568" s="2">
        <v>43420</v>
      </c>
      <c r="J5568" s="3">
        <v>129168</v>
      </c>
      <c r="K5568">
        <f>Table1[[#This Row],[Total Revenue + Open]]/Table1[[#This Row],[Qty]]</f>
        <v>2.9748502994011976</v>
      </c>
      <c r="L5568">
        <f>Table1[[#This Row],[Qty]]/Table1[[#This Row],[Total Revenue + Open]]</f>
        <v>0.33615136876006441</v>
      </c>
    </row>
    <row r="5569" spans="1:12">
      <c r="A5569" t="s">
        <v>10</v>
      </c>
      <c r="B5569" t="s">
        <v>351</v>
      </c>
      <c r="C5569" t="s">
        <v>351</v>
      </c>
      <c r="D5569" t="s">
        <v>410</v>
      </c>
      <c r="E5569" t="s">
        <v>15</v>
      </c>
      <c r="F5569" t="s">
        <v>201</v>
      </c>
      <c r="G5569" t="s">
        <v>202</v>
      </c>
      <c r="H5569" s="1">
        <v>2022</v>
      </c>
      <c r="I5569" s="2">
        <v>7590</v>
      </c>
      <c r="J5569" s="3">
        <v>22574.5</v>
      </c>
      <c r="K5569">
        <f>Table1[[#This Row],[Total Revenue + Open]]/Table1[[#This Row],[Qty]]</f>
        <v>2.9742424242424241</v>
      </c>
      <c r="L5569">
        <f>Table1[[#This Row],[Qty]]/Table1[[#This Row],[Total Revenue + Open]]</f>
        <v>0.33622007131940906</v>
      </c>
    </row>
    <row r="5570" spans="1:12">
      <c r="A5570" t="s">
        <v>10</v>
      </c>
      <c r="B5570" t="s">
        <v>351</v>
      </c>
      <c r="C5570" t="s">
        <v>351</v>
      </c>
      <c r="D5570" t="s">
        <v>410</v>
      </c>
      <c r="E5570" t="s">
        <v>15</v>
      </c>
      <c r="F5570" t="s">
        <v>201</v>
      </c>
      <c r="G5570" t="s">
        <v>202</v>
      </c>
      <c r="H5570" s="1">
        <v>2022</v>
      </c>
      <c r="I5570" s="2">
        <v>1455</v>
      </c>
      <c r="J5570" s="3">
        <v>4335.5</v>
      </c>
      <c r="K5570">
        <f>Table1[[#This Row],[Total Revenue + Open]]/Table1[[#This Row],[Qty]]</f>
        <v>2.979725085910653</v>
      </c>
      <c r="L5570">
        <f>Table1[[#This Row],[Qty]]/Table1[[#This Row],[Total Revenue + Open]]</f>
        <v>0.33560143005420368</v>
      </c>
    </row>
    <row r="5571" spans="1:12">
      <c r="A5571" t="s">
        <v>10</v>
      </c>
      <c r="B5571" t="s">
        <v>351</v>
      </c>
      <c r="C5571" t="s">
        <v>351</v>
      </c>
      <c r="D5571" t="s">
        <v>410</v>
      </c>
      <c r="E5571" t="s">
        <v>15</v>
      </c>
      <c r="F5571" t="s">
        <v>201</v>
      </c>
      <c r="G5571" t="s">
        <v>202</v>
      </c>
      <c r="H5571" s="1">
        <v>2022</v>
      </c>
      <c r="I5571" s="2">
        <v>2840</v>
      </c>
      <c r="J5571" s="3">
        <v>8446.75</v>
      </c>
      <c r="K5571">
        <f>Table1[[#This Row],[Total Revenue + Open]]/Table1[[#This Row],[Qty]]</f>
        <v>2.9742077464788732</v>
      </c>
      <c r="L5571">
        <f>Table1[[#This Row],[Qty]]/Table1[[#This Row],[Total Revenue + Open]]</f>
        <v>0.33622399147601151</v>
      </c>
    </row>
    <row r="5572" spans="1:12">
      <c r="A5572" t="s">
        <v>10</v>
      </c>
      <c r="B5572" t="s">
        <v>351</v>
      </c>
      <c r="C5572" t="s">
        <v>351</v>
      </c>
      <c r="D5572" t="s">
        <v>410</v>
      </c>
      <c r="E5572" t="s">
        <v>15</v>
      </c>
      <c r="F5572" t="s">
        <v>201</v>
      </c>
      <c r="G5572" t="s">
        <v>202</v>
      </c>
      <c r="H5572" s="1">
        <v>2020</v>
      </c>
      <c r="I5572" s="2">
        <v>16785</v>
      </c>
      <c r="J5572" s="3">
        <v>49933</v>
      </c>
      <c r="K5572">
        <f>Table1[[#This Row],[Total Revenue + Open]]/Table1[[#This Row],[Qty]]</f>
        <v>2.9748585046172176</v>
      </c>
      <c r="L5572">
        <f>Table1[[#This Row],[Qty]]/Table1[[#This Row],[Total Revenue + Open]]</f>
        <v>0.33615044159173291</v>
      </c>
    </row>
    <row r="5573" spans="1:12">
      <c r="A5573" t="s">
        <v>10</v>
      </c>
      <c r="B5573" t="s">
        <v>351</v>
      </c>
      <c r="C5573" t="s">
        <v>351</v>
      </c>
      <c r="D5573" t="s">
        <v>410</v>
      </c>
      <c r="E5573" t="s">
        <v>15</v>
      </c>
      <c r="F5573" t="s">
        <v>201</v>
      </c>
      <c r="G5573" t="s">
        <v>202</v>
      </c>
      <c r="H5573" s="1">
        <v>2020</v>
      </c>
      <c r="I5573" s="2">
        <v>2820</v>
      </c>
      <c r="J5573" s="3">
        <v>8372</v>
      </c>
      <c r="K5573">
        <f>Table1[[#This Row],[Total Revenue + Open]]/Table1[[#This Row],[Qty]]</f>
        <v>2.9687943262411349</v>
      </c>
      <c r="L5573">
        <f>Table1[[#This Row],[Qty]]/Table1[[#This Row],[Total Revenue + Open]]</f>
        <v>0.33683707596751072</v>
      </c>
    </row>
    <row r="5574" spans="1:12">
      <c r="A5574" t="s">
        <v>10</v>
      </c>
      <c r="B5574" t="s">
        <v>351</v>
      </c>
      <c r="C5574" t="s">
        <v>351</v>
      </c>
      <c r="D5574" t="s">
        <v>410</v>
      </c>
      <c r="E5574" t="s">
        <v>15</v>
      </c>
      <c r="F5574" t="s">
        <v>201</v>
      </c>
      <c r="G5574" t="s">
        <v>202</v>
      </c>
      <c r="H5574" s="1">
        <v>2020</v>
      </c>
      <c r="I5574" s="2">
        <v>3015</v>
      </c>
      <c r="J5574" s="3">
        <v>8970</v>
      </c>
      <c r="K5574">
        <f>Table1[[#This Row],[Total Revenue + Open]]/Table1[[#This Row],[Qty]]</f>
        <v>2.9751243781094527</v>
      </c>
      <c r="L5574">
        <f>Table1[[#This Row],[Qty]]/Table1[[#This Row],[Total Revenue + Open]]</f>
        <v>0.33612040133779264</v>
      </c>
    </row>
    <row r="5575" spans="1:12">
      <c r="A5575" t="s">
        <v>10</v>
      </c>
      <c r="B5575" t="s">
        <v>351</v>
      </c>
      <c r="C5575" t="s">
        <v>351</v>
      </c>
      <c r="D5575" t="s">
        <v>410</v>
      </c>
      <c r="E5575" t="s">
        <v>15</v>
      </c>
      <c r="F5575" t="s">
        <v>201</v>
      </c>
      <c r="G5575" t="s">
        <v>202</v>
      </c>
      <c r="H5575" s="1">
        <v>2020</v>
      </c>
      <c r="I5575" s="2">
        <v>7540</v>
      </c>
      <c r="J5575" s="3">
        <v>22425</v>
      </c>
      <c r="K5575">
        <f>Table1[[#This Row],[Total Revenue + Open]]/Table1[[#This Row],[Qty]]</f>
        <v>2.9741379310344827</v>
      </c>
      <c r="L5575">
        <f>Table1[[#This Row],[Qty]]/Table1[[#This Row],[Total Revenue + Open]]</f>
        <v>0.336231884057971</v>
      </c>
    </row>
    <row r="5576" spans="1:12">
      <c r="A5576" t="s">
        <v>10</v>
      </c>
      <c r="B5576" t="s">
        <v>351</v>
      </c>
      <c r="C5576" t="s">
        <v>351</v>
      </c>
      <c r="D5576" t="s">
        <v>410</v>
      </c>
      <c r="E5576" t="s">
        <v>15</v>
      </c>
      <c r="F5576" t="s">
        <v>201</v>
      </c>
      <c r="G5576" t="s">
        <v>202</v>
      </c>
      <c r="H5576" s="1">
        <v>2021</v>
      </c>
      <c r="I5576" s="2">
        <v>2715</v>
      </c>
      <c r="J5576" s="3">
        <v>8073</v>
      </c>
      <c r="K5576">
        <f>Table1[[#This Row],[Total Revenue + Open]]/Table1[[#This Row],[Qty]]</f>
        <v>2.9734806629834254</v>
      </c>
      <c r="L5576">
        <f>Table1[[#This Row],[Qty]]/Table1[[#This Row],[Total Revenue + Open]]</f>
        <v>0.33630620587142324</v>
      </c>
    </row>
    <row r="5577" spans="1:12">
      <c r="A5577" t="s">
        <v>10</v>
      </c>
      <c r="B5577" t="s">
        <v>351</v>
      </c>
      <c r="C5577" t="s">
        <v>351</v>
      </c>
      <c r="D5577" t="s">
        <v>410</v>
      </c>
      <c r="E5577" t="s">
        <v>15</v>
      </c>
      <c r="F5577" t="s">
        <v>201</v>
      </c>
      <c r="G5577" t="s">
        <v>202</v>
      </c>
      <c r="H5577" s="1">
        <v>2021</v>
      </c>
      <c r="I5577" s="2">
        <v>5130</v>
      </c>
      <c r="J5577" s="3">
        <v>15249</v>
      </c>
      <c r="K5577">
        <f>Table1[[#This Row],[Total Revenue + Open]]/Table1[[#This Row],[Qty]]</f>
        <v>2.9725146198830408</v>
      </c>
      <c r="L5577">
        <f>Table1[[#This Row],[Qty]]/Table1[[#This Row],[Total Revenue + Open]]</f>
        <v>0.33641550265591186</v>
      </c>
    </row>
    <row r="5578" spans="1:12">
      <c r="A5578" t="s">
        <v>10</v>
      </c>
      <c r="B5578" t="s">
        <v>351</v>
      </c>
      <c r="C5578" t="s">
        <v>351</v>
      </c>
      <c r="D5578" t="s">
        <v>410</v>
      </c>
      <c r="E5578" t="s">
        <v>15</v>
      </c>
      <c r="F5578" t="s">
        <v>201</v>
      </c>
      <c r="G5578" t="s">
        <v>202</v>
      </c>
      <c r="H5578" s="1">
        <v>2021</v>
      </c>
      <c r="I5578" s="2">
        <v>7640</v>
      </c>
      <c r="J5578" s="3">
        <v>22724</v>
      </c>
      <c r="K5578">
        <f>Table1[[#This Row],[Total Revenue + Open]]/Table1[[#This Row],[Qty]]</f>
        <v>2.9743455497382199</v>
      </c>
      <c r="L5578">
        <f>Table1[[#This Row],[Qty]]/Table1[[#This Row],[Total Revenue + Open]]</f>
        <v>0.33620841401161766</v>
      </c>
    </row>
    <row r="5579" spans="1:12">
      <c r="A5579" t="s">
        <v>10</v>
      </c>
      <c r="B5579" t="s">
        <v>351</v>
      </c>
      <c r="C5579" t="s">
        <v>351</v>
      </c>
      <c r="D5579" t="s">
        <v>410</v>
      </c>
      <c r="E5579" t="s">
        <v>15</v>
      </c>
      <c r="F5579" t="s">
        <v>201</v>
      </c>
      <c r="G5579" t="s">
        <v>202</v>
      </c>
      <c r="H5579" s="1">
        <v>2021</v>
      </c>
      <c r="I5579" s="2">
        <v>4625</v>
      </c>
      <c r="J5579" s="3">
        <v>13754</v>
      </c>
      <c r="K5579">
        <f>Table1[[#This Row],[Total Revenue + Open]]/Table1[[#This Row],[Qty]]</f>
        <v>2.9738378378378378</v>
      </c>
      <c r="L5579">
        <f>Table1[[#This Row],[Qty]]/Table1[[#This Row],[Total Revenue + Open]]</f>
        <v>0.33626581358150354</v>
      </c>
    </row>
    <row r="5580" spans="1:12">
      <c r="A5580" t="s">
        <v>10</v>
      </c>
      <c r="B5580" t="s">
        <v>351</v>
      </c>
      <c r="C5580" t="s">
        <v>351</v>
      </c>
      <c r="D5580" t="s">
        <v>410</v>
      </c>
      <c r="E5580" t="s">
        <v>15</v>
      </c>
      <c r="F5580" t="s">
        <v>201</v>
      </c>
      <c r="G5580" t="s">
        <v>202</v>
      </c>
      <c r="H5580" s="1">
        <v>2021</v>
      </c>
      <c r="I5580" s="2">
        <v>6130</v>
      </c>
      <c r="J5580" s="3">
        <v>18239</v>
      </c>
      <c r="K5580">
        <f>Table1[[#This Row],[Total Revenue + Open]]/Table1[[#This Row],[Qty]]</f>
        <v>2.9753670473083198</v>
      </c>
      <c r="L5580">
        <f>Table1[[#This Row],[Qty]]/Table1[[#This Row],[Total Revenue + Open]]</f>
        <v>0.33609298755414224</v>
      </c>
    </row>
    <row r="5581" spans="1:12">
      <c r="A5581" t="s">
        <v>10</v>
      </c>
      <c r="B5581" t="s">
        <v>351</v>
      </c>
      <c r="C5581" t="s">
        <v>351</v>
      </c>
      <c r="D5581" t="s">
        <v>410</v>
      </c>
      <c r="E5581" t="s">
        <v>15</v>
      </c>
      <c r="F5581" t="s">
        <v>201</v>
      </c>
      <c r="G5581" t="s">
        <v>202</v>
      </c>
      <c r="H5581" s="1">
        <v>2021</v>
      </c>
      <c r="I5581" s="2">
        <v>5505</v>
      </c>
      <c r="J5581" s="3">
        <v>16370.25</v>
      </c>
      <c r="K5581">
        <f>Table1[[#This Row],[Total Revenue + Open]]/Table1[[#This Row],[Qty]]</f>
        <v>2.9737057220708447</v>
      </c>
      <c r="L5581">
        <f>Table1[[#This Row],[Qty]]/Table1[[#This Row],[Total Revenue + Open]]</f>
        <v>0.33628075319558343</v>
      </c>
    </row>
    <row r="5582" spans="1:12">
      <c r="A5582" t="s">
        <v>10</v>
      </c>
      <c r="B5582" t="s">
        <v>351</v>
      </c>
      <c r="C5582" t="s">
        <v>351</v>
      </c>
      <c r="D5582" t="s">
        <v>410</v>
      </c>
      <c r="E5582" t="s">
        <v>15</v>
      </c>
      <c r="F5582" t="s">
        <v>201</v>
      </c>
      <c r="G5582" t="s">
        <v>202</v>
      </c>
      <c r="H5582" s="1">
        <v>2022</v>
      </c>
      <c r="I5582" s="2">
        <v>5860</v>
      </c>
      <c r="J5582" s="3">
        <v>17416.75</v>
      </c>
      <c r="K5582">
        <f>Table1[[#This Row],[Total Revenue + Open]]/Table1[[#This Row],[Qty]]</f>
        <v>2.9721416382252559</v>
      </c>
      <c r="L5582">
        <f>Table1[[#This Row],[Qty]]/Table1[[#This Row],[Total Revenue + Open]]</f>
        <v>0.33645772029798898</v>
      </c>
    </row>
    <row r="5583" spans="1:12">
      <c r="A5583" t="s">
        <v>10</v>
      </c>
      <c r="B5583" t="s">
        <v>351</v>
      </c>
      <c r="C5583" t="s">
        <v>351</v>
      </c>
      <c r="D5583" t="s">
        <v>410</v>
      </c>
      <c r="E5583" t="s">
        <v>15</v>
      </c>
      <c r="F5583" t="s">
        <v>201</v>
      </c>
      <c r="G5583" t="s">
        <v>202</v>
      </c>
      <c r="H5583" s="1">
        <v>2022</v>
      </c>
      <c r="I5583" s="2">
        <v>4125</v>
      </c>
      <c r="J5583" s="3">
        <v>12259</v>
      </c>
      <c r="K5583">
        <f>Table1[[#This Row],[Total Revenue + Open]]/Table1[[#This Row],[Qty]]</f>
        <v>2.9718787878787878</v>
      </c>
      <c r="L5583">
        <f>Table1[[#This Row],[Qty]]/Table1[[#This Row],[Total Revenue + Open]]</f>
        <v>0.33648747858716044</v>
      </c>
    </row>
    <row r="5584" spans="1:12">
      <c r="A5584" t="s">
        <v>10</v>
      </c>
      <c r="B5584" t="s">
        <v>351</v>
      </c>
      <c r="C5584" t="s">
        <v>351</v>
      </c>
      <c r="D5584" t="s">
        <v>410</v>
      </c>
      <c r="E5584" t="s">
        <v>15</v>
      </c>
      <c r="F5584" t="s">
        <v>201</v>
      </c>
      <c r="G5584" t="s">
        <v>202</v>
      </c>
      <c r="H5584" s="1">
        <v>2022</v>
      </c>
      <c r="I5584" s="2">
        <v>50</v>
      </c>
      <c r="J5584" s="3">
        <v>149.5</v>
      </c>
      <c r="K5584">
        <f>Table1[[#This Row],[Total Revenue + Open]]/Table1[[#This Row],[Qty]]</f>
        <v>2.99</v>
      </c>
      <c r="L5584">
        <f>Table1[[#This Row],[Qty]]/Table1[[#This Row],[Total Revenue + Open]]</f>
        <v>0.33444816053511706</v>
      </c>
    </row>
    <row r="5585" spans="1:12">
      <c r="A5585" t="s">
        <v>10</v>
      </c>
      <c r="B5585" t="s">
        <v>351</v>
      </c>
      <c r="C5585" t="s">
        <v>351</v>
      </c>
      <c r="D5585" t="s">
        <v>410</v>
      </c>
      <c r="E5585" t="s">
        <v>15</v>
      </c>
      <c r="F5585" t="s">
        <v>201</v>
      </c>
      <c r="G5585" t="s">
        <v>202</v>
      </c>
      <c r="H5585" s="1">
        <v>2022</v>
      </c>
      <c r="I5585" s="2">
        <v>225</v>
      </c>
      <c r="J5585" s="3">
        <v>672.75</v>
      </c>
      <c r="K5585">
        <f>Table1[[#This Row],[Total Revenue + Open]]/Table1[[#This Row],[Qty]]</f>
        <v>2.99</v>
      </c>
      <c r="L5585">
        <f>Table1[[#This Row],[Qty]]/Table1[[#This Row],[Total Revenue + Open]]</f>
        <v>0.33444816053511706</v>
      </c>
    </row>
    <row r="5586" spans="1:12">
      <c r="A5586" t="s">
        <v>10</v>
      </c>
      <c r="B5586" t="s">
        <v>351</v>
      </c>
      <c r="C5586" t="s">
        <v>351</v>
      </c>
      <c r="D5586" t="s">
        <v>410</v>
      </c>
      <c r="E5586" t="s">
        <v>15</v>
      </c>
      <c r="F5586" t="s">
        <v>201</v>
      </c>
      <c r="G5586" t="s">
        <v>202</v>
      </c>
      <c r="H5586" s="1">
        <v>2020</v>
      </c>
      <c r="I5586" s="2">
        <v>22860</v>
      </c>
      <c r="J5586" s="3">
        <v>68022.5</v>
      </c>
      <c r="K5586">
        <f>Table1[[#This Row],[Total Revenue + Open]]/Table1[[#This Row],[Qty]]</f>
        <v>2.9756124234470693</v>
      </c>
      <c r="L5586">
        <f>Table1[[#This Row],[Qty]]/Table1[[#This Row],[Total Revenue + Open]]</f>
        <v>0.33606527252012203</v>
      </c>
    </row>
    <row r="5587" spans="1:12">
      <c r="A5587" t="s">
        <v>10</v>
      </c>
      <c r="B5587" t="s">
        <v>351</v>
      </c>
      <c r="C5587" t="s">
        <v>351</v>
      </c>
      <c r="D5587" t="s">
        <v>410</v>
      </c>
      <c r="E5587" t="s">
        <v>15</v>
      </c>
      <c r="F5587" t="s">
        <v>201</v>
      </c>
      <c r="G5587" t="s">
        <v>202</v>
      </c>
      <c r="H5587" s="1">
        <v>2020</v>
      </c>
      <c r="I5587" s="2">
        <v>1510</v>
      </c>
      <c r="J5587" s="3">
        <v>4485</v>
      </c>
      <c r="K5587">
        <f>Table1[[#This Row],[Total Revenue + Open]]/Table1[[#This Row],[Qty]]</f>
        <v>2.9701986754966887</v>
      </c>
      <c r="L5587">
        <f>Table1[[#This Row],[Qty]]/Table1[[#This Row],[Total Revenue + Open]]</f>
        <v>0.33667781493868448</v>
      </c>
    </row>
    <row r="5588" spans="1:12">
      <c r="A5588" t="s">
        <v>10</v>
      </c>
      <c r="B5588" t="s">
        <v>351</v>
      </c>
      <c r="C5588" t="s">
        <v>351</v>
      </c>
      <c r="D5588" t="s">
        <v>410</v>
      </c>
      <c r="E5588" t="s">
        <v>15</v>
      </c>
      <c r="F5588" t="s">
        <v>201</v>
      </c>
      <c r="G5588" t="s">
        <v>202</v>
      </c>
      <c r="H5588" s="1">
        <v>2020</v>
      </c>
      <c r="I5588" s="2">
        <v>1510</v>
      </c>
      <c r="J5588" s="3">
        <v>4485</v>
      </c>
      <c r="K5588">
        <f>Table1[[#This Row],[Total Revenue + Open]]/Table1[[#This Row],[Qty]]</f>
        <v>2.9701986754966887</v>
      </c>
      <c r="L5588">
        <f>Table1[[#This Row],[Qty]]/Table1[[#This Row],[Total Revenue + Open]]</f>
        <v>0.33667781493868448</v>
      </c>
    </row>
    <row r="5589" spans="1:12">
      <c r="A5589" t="s">
        <v>10</v>
      </c>
      <c r="B5589" t="s">
        <v>351</v>
      </c>
      <c r="C5589" t="s">
        <v>351</v>
      </c>
      <c r="D5589" t="s">
        <v>410</v>
      </c>
      <c r="E5589" t="s">
        <v>15</v>
      </c>
      <c r="F5589" t="s">
        <v>201</v>
      </c>
      <c r="G5589" t="s">
        <v>202</v>
      </c>
      <c r="H5589" s="1">
        <v>2020</v>
      </c>
      <c r="I5589" s="2">
        <v>3820</v>
      </c>
      <c r="J5589" s="3">
        <v>11362</v>
      </c>
      <c r="K5589">
        <f>Table1[[#This Row],[Total Revenue + Open]]/Table1[[#This Row],[Qty]]</f>
        <v>2.9743455497382199</v>
      </c>
      <c r="L5589">
        <f>Table1[[#This Row],[Qty]]/Table1[[#This Row],[Total Revenue + Open]]</f>
        <v>0.33620841401161766</v>
      </c>
    </row>
    <row r="5590" spans="1:12">
      <c r="A5590" t="s">
        <v>10</v>
      </c>
      <c r="B5590" t="s">
        <v>351</v>
      </c>
      <c r="C5590" t="s">
        <v>351</v>
      </c>
      <c r="D5590" t="s">
        <v>410</v>
      </c>
      <c r="E5590" t="s">
        <v>15</v>
      </c>
      <c r="F5590" t="s">
        <v>201</v>
      </c>
      <c r="G5590" t="s">
        <v>202</v>
      </c>
      <c r="H5590" s="1">
        <v>2021</v>
      </c>
      <c r="I5590" s="2">
        <v>2565</v>
      </c>
      <c r="J5590" s="3">
        <v>7624.5</v>
      </c>
      <c r="K5590">
        <f>Table1[[#This Row],[Total Revenue + Open]]/Table1[[#This Row],[Qty]]</f>
        <v>2.9725146198830408</v>
      </c>
      <c r="L5590">
        <f>Table1[[#This Row],[Qty]]/Table1[[#This Row],[Total Revenue + Open]]</f>
        <v>0.33641550265591186</v>
      </c>
    </row>
    <row r="5591" spans="1:12">
      <c r="A5591" t="s">
        <v>10</v>
      </c>
      <c r="B5591" t="s">
        <v>351</v>
      </c>
      <c r="C5591" t="s">
        <v>351</v>
      </c>
      <c r="D5591" t="s">
        <v>410</v>
      </c>
      <c r="E5591" t="s">
        <v>15</v>
      </c>
      <c r="F5591" t="s">
        <v>201</v>
      </c>
      <c r="G5591" t="s">
        <v>202</v>
      </c>
      <c r="H5591" s="1">
        <v>2021</v>
      </c>
      <c r="I5591" s="2">
        <v>3975</v>
      </c>
      <c r="J5591" s="3">
        <v>11810.5</v>
      </c>
      <c r="K5591">
        <f>Table1[[#This Row],[Total Revenue + Open]]/Table1[[#This Row],[Qty]]</f>
        <v>2.9711949685534593</v>
      </c>
      <c r="L5591">
        <f>Table1[[#This Row],[Qty]]/Table1[[#This Row],[Total Revenue + Open]]</f>
        <v>0.33656492104483299</v>
      </c>
    </row>
    <row r="5592" spans="1:12">
      <c r="A5592" t="s">
        <v>10</v>
      </c>
      <c r="B5592" t="s">
        <v>351</v>
      </c>
      <c r="C5592" t="s">
        <v>351</v>
      </c>
      <c r="D5592" t="s">
        <v>410</v>
      </c>
      <c r="E5592" t="s">
        <v>15</v>
      </c>
      <c r="F5592" t="s">
        <v>201</v>
      </c>
      <c r="G5592" t="s">
        <v>202</v>
      </c>
      <c r="H5592" s="1">
        <v>2021</v>
      </c>
      <c r="I5592" s="2">
        <v>1005</v>
      </c>
      <c r="J5592" s="3">
        <v>2990</v>
      </c>
      <c r="K5592">
        <f>Table1[[#This Row],[Total Revenue + Open]]/Table1[[#This Row],[Qty]]</f>
        <v>2.9751243781094527</v>
      </c>
      <c r="L5592">
        <f>Table1[[#This Row],[Qty]]/Table1[[#This Row],[Total Revenue + Open]]</f>
        <v>0.33612040133779264</v>
      </c>
    </row>
    <row r="5593" spans="1:12">
      <c r="A5593" t="s">
        <v>10</v>
      </c>
      <c r="B5593" t="s">
        <v>351</v>
      </c>
      <c r="C5593" t="s">
        <v>351</v>
      </c>
      <c r="D5593" t="s">
        <v>410</v>
      </c>
      <c r="E5593" t="s">
        <v>15</v>
      </c>
      <c r="F5593" t="s">
        <v>201</v>
      </c>
      <c r="G5593" t="s">
        <v>202</v>
      </c>
      <c r="H5593" s="1">
        <v>2021</v>
      </c>
      <c r="I5593" s="2">
        <v>2515</v>
      </c>
      <c r="J5593" s="3">
        <v>7475</v>
      </c>
      <c r="K5593">
        <f>Table1[[#This Row],[Total Revenue + Open]]/Table1[[#This Row],[Qty]]</f>
        <v>2.9721669980119283</v>
      </c>
      <c r="L5593">
        <f>Table1[[#This Row],[Qty]]/Table1[[#This Row],[Total Revenue + Open]]</f>
        <v>0.33645484949832777</v>
      </c>
    </row>
    <row r="5594" spans="1:12">
      <c r="A5594" t="s">
        <v>10</v>
      </c>
      <c r="B5594" t="s">
        <v>351</v>
      </c>
      <c r="C5594" t="s">
        <v>351</v>
      </c>
      <c r="D5594" t="s">
        <v>410</v>
      </c>
      <c r="E5594" t="s">
        <v>15</v>
      </c>
      <c r="F5594" t="s">
        <v>201</v>
      </c>
      <c r="G5594" t="s">
        <v>202</v>
      </c>
      <c r="H5594" s="1">
        <v>2021</v>
      </c>
      <c r="I5594" s="2">
        <v>12565</v>
      </c>
      <c r="J5594" s="3">
        <v>37375</v>
      </c>
      <c r="K5594">
        <f>Table1[[#This Row],[Total Revenue + Open]]/Table1[[#This Row],[Qty]]</f>
        <v>2.9745324313569439</v>
      </c>
      <c r="L5594">
        <f>Table1[[#This Row],[Qty]]/Table1[[#This Row],[Total Revenue + Open]]</f>
        <v>0.33618729096989969</v>
      </c>
    </row>
    <row r="5595" spans="1:12">
      <c r="A5595" t="s">
        <v>10</v>
      </c>
      <c r="B5595" t="s">
        <v>351</v>
      </c>
      <c r="C5595" t="s">
        <v>351</v>
      </c>
      <c r="D5595" t="s">
        <v>410</v>
      </c>
      <c r="E5595" t="s">
        <v>15</v>
      </c>
      <c r="F5595" t="s">
        <v>201</v>
      </c>
      <c r="G5595" t="s">
        <v>202</v>
      </c>
      <c r="H5595" s="1">
        <v>2021</v>
      </c>
      <c r="I5595" s="2">
        <v>4475</v>
      </c>
      <c r="J5595" s="3">
        <v>13305.5</v>
      </c>
      <c r="K5595">
        <f>Table1[[#This Row],[Total Revenue + Open]]/Table1[[#This Row],[Qty]]</f>
        <v>2.973296089385475</v>
      </c>
      <c r="L5595">
        <f>Table1[[#This Row],[Qty]]/Table1[[#This Row],[Total Revenue + Open]]</f>
        <v>0.33632708278531437</v>
      </c>
    </row>
    <row r="5596" spans="1:12">
      <c r="A5596" t="s">
        <v>10</v>
      </c>
      <c r="B5596" t="s">
        <v>351</v>
      </c>
      <c r="C5596" t="s">
        <v>351</v>
      </c>
      <c r="D5596" t="s">
        <v>410</v>
      </c>
      <c r="E5596" t="s">
        <v>15</v>
      </c>
      <c r="F5596" t="s">
        <v>201</v>
      </c>
      <c r="G5596" t="s">
        <v>202</v>
      </c>
      <c r="H5596" s="1">
        <v>2021</v>
      </c>
      <c r="I5596" s="2">
        <v>5880</v>
      </c>
      <c r="J5596" s="3">
        <v>17491.5</v>
      </c>
      <c r="K5596">
        <f>Table1[[#This Row],[Total Revenue + Open]]/Table1[[#This Row],[Qty]]</f>
        <v>2.9747448979591837</v>
      </c>
      <c r="L5596">
        <f>Table1[[#This Row],[Qty]]/Table1[[#This Row],[Total Revenue + Open]]</f>
        <v>0.336163279307092</v>
      </c>
    </row>
    <row r="5597" spans="1:12">
      <c r="A5597" t="s">
        <v>10</v>
      </c>
      <c r="B5597" t="s">
        <v>351</v>
      </c>
      <c r="C5597" t="s">
        <v>351</v>
      </c>
      <c r="D5597" t="s">
        <v>410</v>
      </c>
      <c r="E5597" t="s">
        <v>15</v>
      </c>
      <c r="F5597" t="s">
        <v>201</v>
      </c>
      <c r="G5597" t="s">
        <v>202</v>
      </c>
      <c r="H5597" s="1">
        <v>2021</v>
      </c>
      <c r="I5597" s="2">
        <v>4925</v>
      </c>
      <c r="J5597" s="3">
        <v>14651</v>
      </c>
      <c r="K5597">
        <f>Table1[[#This Row],[Total Revenue + Open]]/Table1[[#This Row],[Qty]]</f>
        <v>2.9748223350253808</v>
      </c>
      <c r="L5597">
        <f>Table1[[#This Row],[Qty]]/Table1[[#This Row],[Total Revenue + Open]]</f>
        <v>0.33615452870111256</v>
      </c>
    </row>
    <row r="5598" spans="1:12">
      <c r="A5598" t="s">
        <v>10</v>
      </c>
      <c r="B5598" t="s">
        <v>351</v>
      </c>
      <c r="C5598" t="s">
        <v>351</v>
      </c>
      <c r="D5598" t="s">
        <v>410</v>
      </c>
      <c r="E5598" t="s">
        <v>15</v>
      </c>
      <c r="F5598" t="s">
        <v>201</v>
      </c>
      <c r="G5598" t="s">
        <v>202</v>
      </c>
      <c r="H5598" s="1">
        <v>2021</v>
      </c>
      <c r="I5598" s="2">
        <v>10050</v>
      </c>
      <c r="J5598" s="3">
        <v>29900</v>
      </c>
      <c r="K5598">
        <f>Table1[[#This Row],[Total Revenue + Open]]/Table1[[#This Row],[Qty]]</f>
        <v>2.9751243781094527</v>
      </c>
      <c r="L5598">
        <f>Table1[[#This Row],[Qty]]/Table1[[#This Row],[Total Revenue + Open]]</f>
        <v>0.33612040133779264</v>
      </c>
    </row>
    <row r="5599" spans="1:12">
      <c r="A5599" t="s">
        <v>10</v>
      </c>
      <c r="B5599" t="s">
        <v>351</v>
      </c>
      <c r="C5599" t="s">
        <v>351</v>
      </c>
      <c r="D5599" t="s">
        <v>410</v>
      </c>
      <c r="E5599" t="s">
        <v>15</v>
      </c>
      <c r="F5599" t="s">
        <v>201</v>
      </c>
      <c r="G5599" t="s">
        <v>202</v>
      </c>
      <c r="H5599" s="1">
        <v>2022</v>
      </c>
      <c r="I5599" s="2">
        <v>0</v>
      </c>
      <c r="J5599" s="3">
        <v>0</v>
      </c>
      <c r="K5599" t="e">
        <f>Table1[[#This Row],[Total Revenue + Open]]/Table1[[#This Row],[Qty]]</f>
        <v>#DIV/0!</v>
      </c>
      <c r="L5599" t="e">
        <f>Table1[[#This Row],[Qty]]/Table1[[#This Row],[Total Revenue + Open]]</f>
        <v>#DIV/0!</v>
      </c>
    </row>
    <row r="5600" spans="1:12">
      <c r="A5600" t="s">
        <v>10</v>
      </c>
      <c r="B5600" t="s">
        <v>351</v>
      </c>
      <c r="C5600" t="s">
        <v>351</v>
      </c>
      <c r="D5600" t="s">
        <v>410</v>
      </c>
      <c r="E5600" t="s">
        <v>15</v>
      </c>
      <c r="F5600" t="s">
        <v>201</v>
      </c>
      <c r="G5600" t="s">
        <v>202</v>
      </c>
      <c r="H5600" s="1">
        <v>2022</v>
      </c>
      <c r="I5600" s="2">
        <v>4700</v>
      </c>
      <c r="J5600" s="3">
        <v>13978.25</v>
      </c>
      <c r="K5600">
        <f>Table1[[#This Row],[Total Revenue + Open]]/Table1[[#This Row],[Qty]]</f>
        <v>2.9740957446808509</v>
      </c>
      <c r="L5600">
        <f>Table1[[#This Row],[Qty]]/Table1[[#This Row],[Total Revenue + Open]]</f>
        <v>0.33623665337220326</v>
      </c>
    </row>
    <row r="5601" spans="1:12">
      <c r="A5601" t="s">
        <v>10</v>
      </c>
      <c r="B5601" t="s">
        <v>351</v>
      </c>
      <c r="C5601" t="s">
        <v>351</v>
      </c>
      <c r="D5601" t="s">
        <v>410</v>
      </c>
      <c r="E5601" t="s">
        <v>15</v>
      </c>
      <c r="F5601" t="s">
        <v>201</v>
      </c>
      <c r="G5601" t="s">
        <v>202</v>
      </c>
      <c r="H5601" s="1">
        <v>2022</v>
      </c>
      <c r="I5601" s="2">
        <v>3015</v>
      </c>
      <c r="J5601" s="3">
        <v>8970</v>
      </c>
      <c r="K5601">
        <f>Table1[[#This Row],[Total Revenue + Open]]/Table1[[#This Row],[Qty]]</f>
        <v>2.9751243781094527</v>
      </c>
      <c r="L5601">
        <f>Table1[[#This Row],[Qty]]/Table1[[#This Row],[Total Revenue + Open]]</f>
        <v>0.33612040133779264</v>
      </c>
    </row>
    <row r="5602" spans="1:12">
      <c r="A5602" t="s">
        <v>10</v>
      </c>
      <c r="B5602" t="s">
        <v>351</v>
      </c>
      <c r="C5602" t="s">
        <v>351</v>
      </c>
      <c r="D5602" t="s">
        <v>410</v>
      </c>
      <c r="E5602" t="s">
        <v>15</v>
      </c>
      <c r="F5602" t="s">
        <v>201</v>
      </c>
      <c r="G5602" t="s">
        <v>419</v>
      </c>
      <c r="H5602" s="1">
        <v>2020</v>
      </c>
      <c r="I5602" s="2">
        <v>3015</v>
      </c>
      <c r="J5602" s="3">
        <v>8910</v>
      </c>
      <c r="K5602">
        <f>Table1[[#This Row],[Total Revenue + Open]]/Table1[[#This Row],[Qty]]</f>
        <v>2.955223880597015</v>
      </c>
      <c r="L5602">
        <f>Table1[[#This Row],[Qty]]/Table1[[#This Row],[Total Revenue + Open]]</f>
        <v>0.3383838383838384</v>
      </c>
    </row>
    <row r="5603" spans="1:12">
      <c r="A5603" t="s">
        <v>10</v>
      </c>
      <c r="B5603" t="s">
        <v>351</v>
      </c>
      <c r="C5603" t="s">
        <v>351</v>
      </c>
      <c r="D5603" t="s">
        <v>410</v>
      </c>
      <c r="E5603" t="s">
        <v>15</v>
      </c>
      <c r="F5603" t="s">
        <v>201</v>
      </c>
      <c r="G5603" t="s">
        <v>420</v>
      </c>
      <c r="H5603" s="1">
        <v>2021</v>
      </c>
      <c r="I5603" s="2">
        <v>12865</v>
      </c>
      <c r="J5603" s="3">
        <v>38016</v>
      </c>
      <c r="K5603">
        <f>Table1[[#This Row],[Total Revenue + Open]]/Table1[[#This Row],[Qty]]</f>
        <v>2.9549941702293041</v>
      </c>
      <c r="L5603">
        <f>Table1[[#This Row],[Qty]]/Table1[[#This Row],[Total Revenue + Open]]</f>
        <v>0.33841014309764311</v>
      </c>
    </row>
    <row r="5604" spans="1:12">
      <c r="A5604" t="s">
        <v>10</v>
      </c>
      <c r="B5604" t="s">
        <v>351</v>
      </c>
      <c r="C5604" t="s">
        <v>351</v>
      </c>
      <c r="D5604" t="s">
        <v>410</v>
      </c>
      <c r="E5604" t="s">
        <v>15</v>
      </c>
      <c r="F5604" t="s">
        <v>201</v>
      </c>
      <c r="G5604" t="s">
        <v>420</v>
      </c>
      <c r="H5604" s="1">
        <v>2021</v>
      </c>
      <c r="I5604" s="2">
        <v>10155</v>
      </c>
      <c r="J5604" s="3">
        <v>29997</v>
      </c>
      <c r="K5604">
        <f>Table1[[#This Row],[Total Revenue + Open]]/Table1[[#This Row],[Qty]]</f>
        <v>2.9539143279172819</v>
      </c>
      <c r="L5604">
        <f>Table1[[#This Row],[Qty]]/Table1[[#This Row],[Total Revenue + Open]]</f>
        <v>0.33853385338533853</v>
      </c>
    </row>
    <row r="5605" spans="1:12">
      <c r="A5605" t="s">
        <v>10</v>
      </c>
      <c r="B5605" t="s">
        <v>351</v>
      </c>
      <c r="C5605" t="s">
        <v>351</v>
      </c>
      <c r="D5605" t="s">
        <v>410</v>
      </c>
      <c r="E5605" t="s">
        <v>15</v>
      </c>
      <c r="F5605" t="s">
        <v>201</v>
      </c>
      <c r="G5605" t="s">
        <v>420</v>
      </c>
      <c r="H5605" s="1">
        <v>2021</v>
      </c>
      <c r="I5605" s="2">
        <v>4525</v>
      </c>
      <c r="J5605" s="3">
        <v>13365</v>
      </c>
      <c r="K5605">
        <f>Table1[[#This Row],[Total Revenue + Open]]/Table1[[#This Row],[Qty]]</f>
        <v>2.9535911602209945</v>
      </c>
      <c r="L5605">
        <f>Table1[[#This Row],[Qty]]/Table1[[#This Row],[Total Revenue + Open]]</f>
        <v>0.3385708941264497</v>
      </c>
    </row>
    <row r="5606" spans="1:12">
      <c r="A5606" t="s">
        <v>10</v>
      </c>
      <c r="B5606" t="s">
        <v>351</v>
      </c>
      <c r="C5606" t="s">
        <v>351</v>
      </c>
      <c r="D5606" t="s">
        <v>410</v>
      </c>
      <c r="E5606" t="s">
        <v>15</v>
      </c>
      <c r="F5606" t="s">
        <v>201</v>
      </c>
      <c r="G5606" t="s">
        <v>420</v>
      </c>
      <c r="H5606" s="1">
        <v>2021</v>
      </c>
      <c r="I5606" s="2">
        <v>4400</v>
      </c>
      <c r="J5606" s="3">
        <v>12993.75</v>
      </c>
      <c r="K5606">
        <f>Table1[[#This Row],[Total Revenue + Open]]/Table1[[#This Row],[Qty]]</f>
        <v>2.953125</v>
      </c>
      <c r="L5606">
        <f>Table1[[#This Row],[Qty]]/Table1[[#This Row],[Total Revenue + Open]]</f>
        <v>0.33862433862433861</v>
      </c>
    </row>
    <row r="5607" spans="1:12">
      <c r="A5607" t="s">
        <v>10</v>
      </c>
      <c r="B5607" t="s">
        <v>351</v>
      </c>
      <c r="C5607" t="s">
        <v>351</v>
      </c>
      <c r="D5607" t="s">
        <v>410</v>
      </c>
      <c r="E5607" t="s">
        <v>15</v>
      </c>
      <c r="F5607" t="s">
        <v>201</v>
      </c>
      <c r="G5607" t="s">
        <v>420</v>
      </c>
      <c r="H5607" s="1">
        <v>2021</v>
      </c>
      <c r="I5607" s="2">
        <v>2040</v>
      </c>
      <c r="J5607" s="3">
        <v>6014.25</v>
      </c>
      <c r="K5607">
        <f>Table1[[#This Row],[Total Revenue + Open]]/Table1[[#This Row],[Qty]]</f>
        <v>2.9481617647058824</v>
      </c>
      <c r="L5607">
        <f>Table1[[#This Row],[Qty]]/Table1[[#This Row],[Total Revenue + Open]]</f>
        <v>0.33919441326848732</v>
      </c>
    </row>
    <row r="5608" spans="1:12">
      <c r="A5608" t="s">
        <v>10</v>
      </c>
      <c r="B5608" t="s">
        <v>351</v>
      </c>
      <c r="C5608" t="s">
        <v>351</v>
      </c>
      <c r="D5608" t="s">
        <v>410</v>
      </c>
      <c r="E5608" t="s">
        <v>15</v>
      </c>
      <c r="F5608" t="s">
        <v>201</v>
      </c>
      <c r="G5608" t="s">
        <v>420</v>
      </c>
      <c r="H5608" s="1">
        <v>2021</v>
      </c>
      <c r="I5608" s="2">
        <v>16080</v>
      </c>
      <c r="J5608" s="3">
        <v>47520</v>
      </c>
      <c r="K5608">
        <f>Table1[[#This Row],[Total Revenue + Open]]/Table1[[#This Row],[Qty]]</f>
        <v>2.955223880597015</v>
      </c>
      <c r="L5608">
        <f>Table1[[#This Row],[Qty]]/Table1[[#This Row],[Total Revenue + Open]]</f>
        <v>0.3383838383838384</v>
      </c>
    </row>
    <row r="5609" spans="1:12">
      <c r="A5609" t="s">
        <v>10</v>
      </c>
      <c r="B5609" t="s">
        <v>351</v>
      </c>
      <c r="C5609" t="s">
        <v>351</v>
      </c>
      <c r="D5609" t="s">
        <v>410</v>
      </c>
      <c r="E5609" t="s">
        <v>15</v>
      </c>
      <c r="F5609" t="s">
        <v>201</v>
      </c>
      <c r="G5609" t="s">
        <v>420</v>
      </c>
      <c r="H5609" s="1">
        <v>2022</v>
      </c>
      <c r="I5609" s="2">
        <v>450</v>
      </c>
      <c r="J5609" s="3">
        <v>1336.5</v>
      </c>
      <c r="K5609">
        <f>Table1[[#This Row],[Total Revenue + Open]]/Table1[[#This Row],[Qty]]</f>
        <v>2.97</v>
      </c>
      <c r="L5609">
        <f>Table1[[#This Row],[Qty]]/Table1[[#This Row],[Total Revenue + Open]]</f>
        <v>0.33670033670033672</v>
      </c>
    </row>
    <row r="5610" spans="1:12">
      <c r="A5610" t="s">
        <v>10</v>
      </c>
      <c r="B5610" t="s">
        <v>351</v>
      </c>
      <c r="C5610" t="s">
        <v>351</v>
      </c>
      <c r="D5610" t="s">
        <v>410</v>
      </c>
      <c r="E5610" t="s">
        <v>15</v>
      </c>
      <c r="F5610" t="s">
        <v>201</v>
      </c>
      <c r="G5610" t="s">
        <v>420</v>
      </c>
      <c r="H5610" s="1">
        <v>2022</v>
      </c>
      <c r="I5610" s="2">
        <v>7690</v>
      </c>
      <c r="J5610" s="3">
        <v>22720.5</v>
      </c>
      <c r="K5610">
        <f>Table1[[#This Row],[Total Revenue + Open]]/Table1[[#This Row],[Qty]]</f>
        <v>2.9545513654096229</v>
      </c>
      <c r="L5610">
        <f>Table1[[#This Row],[Qty]]/Table1[[#This Row],[Total Revenue + Open]]</f>
        <v>0.33846086133667835</v>
      </c>
    </row>
    <row r="5611" spans="1:12">
      <c r="A5611" t="s">
        <v>10</v>
      </c>
      <c r="B5611" t="s">
        <v>351</v>
      </c>
      <c r="C5611" t="s">
        <v>351</v>
      </c>
      <c r="D5611" t="s">
        <v>410</v>
      </c>
      <c r="E5611" t="s">
        <v>15</v>
      </c>
      <c r="F5611" t="s">
        <v>201</v>
      </c>
      <c r="G5611" t="s">
        <v>420</v>
      </c>
      <c r="H5611" s="1">
        <v>2022</v>
      </c>
      <c r="I5611" s="2">
        <v>250</v>
      </c>
      <c r="J5611" s="3">
        <v>742.5</v>
      </c>
      <c r="K5611">
        <f>Table1[[#This Row],[Total Revenue + Open]]/Table1[[#This Row],[Qty]]</f>
        <v>2.97</v>
      </c>
      <c r="L5611">
        <f>Table1[[#This Row],[Qty]]/Table1[[#This Row],[Total Revenue + Open]]</f>
        <v>0.33670033670033672</v>
      </c>
    </row>
    <row r="5612" spans="1:12">
      <c r="A5612" t="s">
        <v>10</v>
      </c>
      <c r="B5612" t="s">
        <v>351</v>
      </c>
      <c r="C5612" t="s">
        <v>351</v>
      </c>
      <c r="D5612" t="s">
        <v>410</v>
      </c>
      <c r="E5612" t="s">
        <v>15</v>
      </c>
      <c r="F5612" t="s">
        <v>201</v>
      </c>
      <c r="G5612" t="s">
        <v>420</v>
      </c>
      <c r="H5612" s="1">
        <v>2022</v>
      </c>
      <c r="I5612" s="2">
        <v>1660</v>
      </c>
      <c r="J5612" s="3">
        <v>4900.5</v>
      </c>
      <c r="K5612">
        <f>Table1[[#This Row],[Total Revenue + Open]]/Table1[[#This Row],[Qty]]</f>
        <v>2.9521084337349399</v>
      </c>
      <c r="L5612">
        <f>Table1[[#This Row],[Qty]]/Table1[[#This Row],[Total Revenue + Open]]</f>
        <v>0.33874094480155087</v>
      </c>
    </row>
    <row r="5613" spans="1:12">
      <c r="A5613" t="s">
        <v>10</v>
      </c>
      <c r="B5613" t="s">
        <v>351</v>
      </c>
      <c r="C5613" t="s">
        <v>351</v>
      </c>
      <c r="D5613" t="s">
        <v>410</v>
      </c>
      <c r="E5613" t="s">
        <v>15</v>
      </c>
      <c r="F5613" t="s">
        <v>201</v>
      </c>
      <c r="G5613" t="s">
        <v>420</v>
      </c>
      <c r="H5613" s="1">
        <v>2022</v>
      </c>
      <c r="I5613" s="2">
        <v>50</v>
      </c>
      <c r="J5613" s="3">
        <v>148.5</v>
      </c>
      <c r="K5613">
        <f>Table1[[#This Row],[Total Revenue + Open]]/Table1[[#This Row],[Qty]]</f>
        <v>2.97</v>
      </c>
      <c r="L5613">
        <f>Table1[[#This Row],[Qty]]/Table1[[#This Row],[Total Revenue + Open]]</f>
        <v>0.33670033670033672</v>
      </c>
    </row>
    <row r="5614" spans="1:12">
      <c r="A5614" t="s">
        <v>10</v>
      </c>
      <c r="B5614" t="s">
        <v>351</v>
      </c>
      <c r="C5614" t="s">
        <v>351</v>
      </c>
      <c r="D5614" t="s">
        <v>410</v>
      </c>
      <c r="E5614" t="s">
        <v>15</v>
      </c>
      <c r="F5614" t="s">
        <v>201</v>
      </c>
      <c r="G5614" t="s">
        <v>420</v>
      </c>
      <c r="H5614" s="1">
        <v>2022</v>
      </c>
      <c r="I5614" s="2">
        <v>100</v>
      </c>
      <c r="J5614" s="3">
        <v>297</v>
      </c>
      <c r="K5614">
        <f>Table1[[#This Row],[Total Revenue + Open]]/Table1[[#This Row],[Qty]]</f>
        <v>2.97</v>
      </c>
      <c r="L5614">
        <f>Table1[[#This Row],[Qty]]/Table1[[#This Row],[Total Revenue + Open]]</f>
        <v>0.33670033670033672</v>
      </c>
    </row>
    <row r="5615" spans="1:12">
      <c r="A5615" t="s">
        <v>10</v>
      </c>
      <c r="B5615" t="s">
        <v>351</v>
      </c>
      <c r="C5615" t="s">
        <v>351</v>
      </c>
      <c r="D5615" t="s">
        <v>410</v>
      </c>
      <c r="E5615" t="s">
        <v>15</v>
      </c>
      <c r="F5615" t="s">
        <v>201</v>
      </c>
      <c r="G5615" t="s">
        <v>421</v>
      </c>
      <c r="H5615" s="1">
        <v>2021</v>
      </c>
      <c r="I5615" s="2">
        <v>12865</v>
      </c>
      <c r="J5615" s="3">
        <v>38016</v>
      </c>
      <c r="K5615">
        <f>Table1[[#This Row],[Total Revenue + Open]]/Table1[[#This Row],[Qty]]</f>
        <v>2.9549941702293041</v>
      </c>
      <c r="L5615">
        <f>Table1[[#This Row],[Qty]]/Table1[[#This Row],[Total Revenue + Open]]</f>
        <v>0.33841014309764311</v>
      </c>
    </row>
    <row r="5616" spans="1:12">
      <c r="A5616" t="s">
        <v>10</v>
      </c>
      <c r="B5616" t="s">
        <v>351</v>
      </c>
      <c r="C5616" t="s">
        <v>351</v>
      </c>
      <c r="D5616" t="s">
        <v>410</v>
      </c>
      <c r="E5616" t="s">
        <v>15</v>
      </c>
      <c r="F5616" t="s">
        <v>201</v>
      </c>
      <c r="G5616" t="s">
        <v>421</v>
      </c>
      <c r="H5616" s="1">
        <v>2021</v>
      </c>
      <c r="I5616" s="2">
        <v>10155</v>
      </c>
      <c r="J5616" s="3">
        <v>29997</v>
      </c>
      <c r="K5616">
        <f>Table1[[#This Row],[Total Revenue + Open]]/Table1[[#This Row],[Qty]]</f>
        <v>2.9539143279172819</v>
      </c>
      <c r="L5616">
        <f>Table1[[#This Row],[Qty]]/Table1[[#This Row],[Total Revenue + Open]]</f>
        <v>0.33853385338533853</v>
      </c>
    </row>
    <row r="5617" spans="1:12">
      <c r="A5617" t="s">
        <v>10</v>
      </c>
      <c r="B5617" t="s">
        <v>351</v>
      </c>
      <c r="C5617" t="s">
        <v>351</v>
      </c>
      <c r="D5617" t="s">
        <v>410</v>
      </c>
      <c r="E5617" t="s">
        <v>15</v>
      </c>
      <c r="F5617" t="s">
        <v>201</v>
      </c>
      <c r="G5617" t="s">
        <v>421</v>
      </c>
      <c r="H5617" s="1">
        <v>2021</v>
      </c>
      <c r="I5617" s="2">
        <v>4525</v>
      </c>
      <c r="J5617" s="3">
        <v>13365</v>
      </c>
      <c r="K5617">
        <f>Table1[[#This Row],[Total Revenue + Open]]/Table1[[#This Row],[Qty]]</f>
        <v>2.9535911602209945</v>
      </c>
      <c r="L5617">
        <f>Table1[[#This Row],[Qty]]/Table1[[#This Row],[Total Revenue + Open]]</f>
        <v>0.3385708941264497</v>
      </c>
    </row>
    <row r="5618" spans="1:12">
      <c r="A5618" t="s">
        <v>10</v>
      </c>
      <c r="B5618" t="s">
        <v>351</v>
      </c>
      <c r="C5618" t="s">
        <v>351</v>
      </c>
      <c r="D5618" t="s">
        <v>410</v>
      </c>
      <c r="E5618" t="s">
        <v>15</v>
      </c>
      <c r="F5618" t="s">
        <v>201</v>
      </c>
      <c r="G5618" t="s">
        <v>421</v>
      </c>
      <c r="H5618" s="1">
        <v>2021</v>
      </c>
      <c r="I5618" s="2">
        <v>4400</v>
      </c>
      <c r="J5618" s="3">
        <v>12993.75</v>
      </c>
      <c r="K5618">
        <f>Table1[[#This Row],[Total Revenue + Open]]/Table1[[#This Row],[Qty]]</f>
        <v>2.953125</v>
      </c>
      <c r="L5618">
        <f>Table1[[#This Row],[Qty]]/Table1[[#This Row],[Total Revenue + Open]]</f>
        <v>0.33862433862433861</v>
      </c>
    </row>
    <row r="5619" spans="1:12">
      <c r="A5619" t="s">
        <v>10</v>
      </c>
      <c r="B5619" t="s">
        <v>351</v>
      </c>
      <c r="C5619" t="s">
        <v>351</v>
      </c>
      <c r="D5619" t="s">
        <v>410</v>
      </c>
      <c r="E5619" t="s">
        <v>15</v>
      </c>
      <c r="F5619" t="s">
        <v>201</v>
      </c>
      <c r="G5619" t="s">
        <v>421</v>
      </c>
      <c r="H5619" s="1">
        <v>2021</v>
      </c>
      <c r="I5619" s="2">
        <v>2040</v>
      </c>
      <c r="J5619" s="3">
        <v>6014.25</v>
      </c>
      <c r="K5619">
        <f>Table1[[#This Row],[Total Revenue + Open]]/Table1[[#This Row],[Qty]]</f>
        <v>2.9481617647058824</v>
      </c>
      <c r="L5619">
        <f>Table1[[#This Row],[Qty]]/Table1[[#This Row],[Total Revenue + Open]]</f>
        <v>0.33919441326848732</v>
      </c>
    </row>
    <row r="5620" spans="1:12">
      <c r="A5620" t="s">
        <v>10</v>
      </c>
      <c r="B5620" t="s">
        <v>351</v>
      </c>
      <c r="C5620" t="s">
        <v>351</v>
      </c>
      <c r="D5620" t="s">
        <v>410</v>
      </c>
      <c r="E5620" t="s">
        <v>15</v>
      </c>
      <c r="F5620" t="s">
        <v>201</v>
      </c>
      <c r="G5620" t="s">
        <v>421</v>
      </c>
      <c r="H5620" s="1">
        <v>2021</v>
      </c>
      <c r="I5620" s="2">
        <v>16080</v>
      </c>
      <c r="J5620" s="3">
        <v>47520</v>
      </c>
      <c r="K5620">
        <f>Table1[[#This Row],[Total Revenue + Open]]/Table1[[#This Row],[Qty]]</f>
        <v>2.955223880597015</v>
      </c>
      <c r="L5620">
        <f>Table1[[#This Row],[Qty]]/Table1[[#This Row],[Total Revenue + Open]]</f>
        <v>0.3383838383838384</v>
      </c>
    </row>
    <row r="5621" spans="1:12">
      <c r="A5621" t="s">
        <v>10</v>
      </c>
      <c r="B5621" t="s">
        <v>351</v>
      </c>
      <c r="C5621" t="s">
        <v>351</v>
      </c>
      <c r="D5621" t="s">
        <v>410</v>
      </c>
      <c r="E5621" t="s">
        <v>15</v>
      </c>
      <c r="F5621" t="s">
        <v>201</v>
      </c>
      <c r="G5621" t="s">
        <v>421</v>
      </c>
      <c r="H5621" s="1">
        <v>2022</v>
      </c>
      <c r="I5621" s="2">
        <v>450</v>
      </c>
      <c r="J5621" s="3">
        <v>1336.5</v>
      </c>
      <c r="K5621">
        <f>Table1[[#This Row],[Total Revenue + Open]]/Table1[[#This Row],[Qty]]</f>
        <v>2.97</v>
      </c>
      <c r="L5621">
        <f>Table1[[#This Row],[Qty]]/Table1[[#This Row],[Total Revenue + Open]]</f>
        <v>0.33670033670033672</v>
      </c>
    </row>
    <row r="5622" spans="1:12">
      <c r="A5622" t="s">
        <v>10</v>
      </c>
      <c r="B5622" t="s">
        <v>351</v>
      </c>
      <c r="C5622" t="s">
        <v>351</v>
      </c>
      <c r="D5622" t="s">
        <v>410</v>
      </c>
      <c r="E5622" t="s">
        <v>15</v>
      </c>
      <c r="F5622" t="s">
        <v>201</v>
      </c>
      <c r="G5622" t="s">
        <v>421</v>
      </c>
      <c r="H5622" s="1">
        <v>2022</v>
      </c>
      <c r="I5622" s="2">
        <v>7690</v>
      </c>
      <c r="J5622" s="3">
        <v>22720.5</v>
      </c>
      <c r="K5622">
        <f>Table1[[#This Row],[Total Revenue + Open]]/Table1[[#This Row],[Qty]]</f>
        <v>2.9545513654096229</v>
      </c>
      <c r="L5622">
        <f>Table1[[#This Row],[Qty]]/Table1[[#This Row],[Total Revenue + Open]]</f>
        <v>0.33846086133667835</v>
      </c>
    </row>
    <row r="5623" spans="1:12">
      <c r="A5623" t="s">
        <v>10</v>
      </c>
      <c r="B5623" t="s">
        <v>351</v>
      </c>
      <c r="C5623" t="s">
        <v>351</v>
      </c>
      <c r="D5623" t="s">
        <v>410</v>
      </c>
      <c r="E5623" t="s">
        <v>15</v>
      </c>
      <c r="F5623" t="s">
        <v>201</v>
      </c>
      <c r="G5623" t="s">
        <v>421</v>
      </c>
      <c r="H5623" s="1">
        <v>2022</v>
      </c>
      <c r="I5623" s="2">
        <v>250</v>
      </c>
      <c r="J5623" s="3">
        <v>742.5</v>
      </c>
      <c r="K5623">
        <f>Table1[[#This Row],[Total Revenue + Open]]/Table1[[#This Row],[Qty]]</f>
        <v>2.97</v>
      </c>
      <c r="L5623">
        <f>Table1[[#This Row],[Qty]]/Table1[[#This Row],[Total Revenue + Open]]</f>
        <v>0.33670033670033672</v>
      </c>
    </row>
    <row r="5624" spans="1:12">
      <c r="A5624" t="s">
        <v>10</v>
      </c>
      <c r="B5624" t="s">
        <v>351</v>
      </c>
      <c r="C5624" t="s">
        <v>351</v>
      </c>
      <c r="D5624" t="s">
        <v>410</v>
      </c>
      <c r="E5624" t="s">
        <v>15</v>
      </c>
      <c r="F5624" t="s">
        <v>201</v>
      </c>
      <c r="G5624" t="s">
        <v>421</v>
      </c>
      <c r="H5624" s="1">
        <v>2022</v>
      </c>
      <c r="I5624" s="2">
        <v>1660</v>
      </c>
      <c r="J5624" s="3">
        <v>4900.5</v>
      </c>
      <c r="K5624">
        <f>Table1[[#This Row],[Total Revenue + Open]]/Table1[[#This Row],[Qty]]</f>
        <v>2.9521084337349399</v>
      </c>
      <c r="L5624">
        <f>Table1[[#This Row],[Qty]]/Table1[[#This Row],[Total Revenue + Open]]</f>
        <v>0.33874094480155087</v>
      </c>
    </row>
    <row r="5625" spans="1:12">
      <c r="A5625" t="s">
        <v>10</v>
      </c>
      <c r="B5625" t="s">
        <v>351</v>
      </c>
      <c r="C5625" t="s">
        <v>351</v>
      </c>
      <c r="D5625" t="s">
        <v>410</v>
      </c>
      <c r="E5625" t="s">
        <v>15</v>
      </c>
      <c r="F5625" t="s">
        <v>201</v>
      </c>
      <c r="G5625" t="s">
        <v>421</v>
      </c>
      <c r="H5625" s="1">
        <v>2022</v>
      </c>
      <c r="I5625" s="2">
        <v>50</v>
      </c>
      <c r="J5625" s="3">
        <v>148.5</v>
      </c>
      <c r="K5625">
        <f>Table1[[#This Row],[Total Revenue + Open]]/Table1[[#This Row],[Qty]]</f>
        <v>2.97</v>
      </c>
      <c r="L5625">
        <f>Table1[[#This Row],[Qty]]/Table1[[#This Row],[Total Revenue + Open]]</f>
        <v>0.33670033670033672</v>
      </c>
    </row>
    <row r="5626" spans="1:12">
      <c r="A5626" t="s">
        <v>10</v>
      </c>
      <c r="B5626" t="s">
        <v>351</v>
      </c>
      <c r="C5626" t="s">
        <v>351</v>
      </c>
      <c r="D5626" t="s">
        <v>410</v>
      </c>
      <c r="E5626" t="s">
        <v>15</v>
      </c>
      <c r="F5626" t="s">
        <v>201</v>
      </c>
      <c r="G5626" t="s">
        <v>421</v>
      </c>
      <c r="H5626" s="1">
        <v>2022</v>
      </c>
      <c r="I5626" s="2">
        <v>100</v>
      </c>
      <c r="J5626" s="3">
        <v>297</v>
      </c>
      <c r="K5626">
        <f>Table1[[#This Row],[Total Revenue + Open]]/Table1[[#This Row],[Qty]]</f>
        <v>2.97</v>
      </c>
      <c r="L5626">
        <f>Table1[[#This Row],[Qty]]/Table1[[#This Row],[Total Revenue + Open]]</f>
        <v>0.33670033670033672</v>
      </c>
    </row>
    <row r="5627" spans="1:12">
      <c r="A5627" t="s">
        <v>10</v>
      </c>
      <c r="B5627" t="s">
        <v>351</v>
      </c>
      <c r="C5627" t="s">
        <v>351</v>
      </c>
      <c r="D5627" t="s">
        <v>410</v>
      </c>
      <c r="E5627" t="s">
        <v>15</v>
      </c>
      <c r="F5627" t="s">
        <v>201</v>
      </c>
      <c r="G5627" t="s">
        <v>203</v>
      </c>
      <c r="H5627" s="1">
        <v>2022</v>
      </c>
      <c r="I5627" s="2">
        <v>43420</v>
      </c>
      <c r="J5627" s="3">
        <v>129168</v>
      </c>
      <c r="K5627">
        <f>Table1[[#This Row],[Total Revenue + Open]]/Table1[[#This Row],[Qty]]</f>
        <v>2.9748502994011976</v>
      </c>
      <c r="L5627">
        <f>Table1[[#This Row],[Qty]]/Table1[[#This Row],[Total Revenue + Open]]</f>
        <v>0.33615136876006441</v>
      </c>
    </row>
    <row r="5628" spans="1:12">
      <c r="A5628" t="s">
        <v>10</v>
      </c>
      <c r="B5628" t="s">
        <v>351</v>
      </c>
      <c r="C5628" t="s">
        <v>351</v>
      </c>
      <c r="D5628" t="s">
        <v>410</v>
      </c>
      <c r="E5628" t="s">
        <v>15</v>
      </c>
      <c r="F5628" t="s">
        <v>201</v>
      </c>
      <c r="G5628" t="s">
        <v>203</v>
      </c>
      <c r="H5628" s="1">
        <v>2022</v>
      </c>
      <c r="I5628" s="2">
        <v>0</v>
      </c>
      <c r="J5628" s="3">
        <v>0</v>
      </c>
      <c r="K5628" t="e">
        <f>Table1[[#This Row],[Total Revenue + Open]]/Table1[[#This Row],[Qty]]</f>
        <v>#DIV/0!</v>
      </c>
      <c r="L5628" t="e">
        <f>Table1[[#This Row],[Qty]]/Table1[[#This Row],[Total Revenue + Open]]</f>
        <v>#DIV/0!</v>
      </c>
    </row>
    <row r="5629" spans="1:12">
      <c r="A5629" t="s">
        <v>10</v>
      </c>
      <c r="B5629" t="s">
        <v>351</v>
      </c>
      <c r="C5629" t="s">
        <v>351</v>
      </c>
      <c r="D5629" t="s">
        <v>410</v>
      </c>
      <c r="E5629" t="s">
        <v>15</v>
      </c>
      <c r="F5629" t="s">
        <v>201</v>
      </c>
      <c r="G5629" t="s">
        <v>203</v>
      </c>
      <c r="H5629" s="1">
        <v>2022</v>
      </c>
      <c r="I5629" s="2">
        <v>7590</v>
      </c>
      <c r="J5629" s="3">
        <v>22574.5</v>
      </c>
      <c r="K5629">
        <f>Table1[[#This Row],[Total Revenue + Open]]/Table1[[#This Row],[Qty]]</f>
        <v>2.9742424242424241</v>
      </c>
      <c r="L5629">
        <f>Table1[[#This Row],[Qty]]/Table1[[#This Row],[Total Revenue + Open]]</f>
        <v>0.33622007131940906</v>
      </c>
    </row>
    <row r="5630" spans="1:12">
      <c r="A5630" t="s">
        <v>10</v>
      </c>
      <c r="B5630" t="s">
        <v>351</v>
      </c>
      <c r="C5630" t="s">
        <v>351</v>
      </c>
      <c r="D5630" t="s">
        <v>410</v>
      </c>
      <c r="E5630" t="s">
        <v>15</v>
      </c>
      <c r="F5630" t="s">
        <v>201</v>
      </c>
      <c r="G5630" t="s">
        <v>203</v>
      </c>
      <c r="H5630" s="1">
        <v>2022</v>
      </c>
      <c r="I5630" s="2">
        <v>1455</v>
      </c>
      <c r="J5630" s="3">
        <v>4335.5</v>
      </c>
      <c r="K5630">
        <f>Table1[[#This Row],[Total Revenue + Open]]/Table1[[#This Row],[Qty]]</f>
        <v>2.979725085910653</v>
      </c>
      <c r="L5630">
        <f>Table1[[#This Row],[Qty]]/Table1[[#This Row],[Total Revenue + Open]]</f>
        <v>0.33560143005420368</v>
      </c>
    </row>
    <row r="5631" spans="1:12">
      <c r="A5631" t="s">
        <v>10</v>
      </c>
      <c r="B5631" t="s">
        <v>351</v>
      </c>
      <c r="C5631" t="s">
        <v>351</v>
      </c>
      <c r="D5631" t="s">
        <v>410</v>
      </c>
      <c r="E5631" t="s">
        <v>15</v>
      </c>
      <c r="F5631" t="s">
        <v>201</v>
      </c>
      <c r="G5631" t="s">
        <v>203</v>
      </c>
      <c r="H5631" s="1">
        <v>2022</v>
      </c>
      <c r="I5631" s="2">
        <v>2840</v>
      </c>
      <c r="J5631" s="3">
        <v>8446.75</v>
      </c>
      <c r="K5631">
        <f>Table1[[#This Row],[Total Revenue + Open]]/Table1[[#This Row],[Qty]]</f>
        <v>2.9742077464788732</v>
      </c>
      <c r="L5631">
        <f>Table1[[#This Row],[Qty]]/Table1[[#This Row],[Total Revenue + Open]]</f>
        <v>0.33622399147601151</v>
      </c>
    </row>
    <row r="5632" spans="1:12">
      <c r="A5632" t="s">
        <v>10</v>
      </c>
      <c r="B5632" t="s">
        <v>351</v>
      </c>
      <c r="C5632" t="s">
        <v>351</v>
      </c>
      <c r="D5632" t="s">
        <v>410</v>
      </c>
      <c r="E5632" t="s">
        <v>15</v>
      </c>
      <c r="F5632" t="s">
        <v>201</v>
      </c>
      <c r="G5632" t="s">
        <v>203</v>
      </c>
      <c r="H5632" s="1">
        <v>2020</v>
      </c>
      <c r="I5632" s="2">
        <v>16785</v>
      </c>
      <c r="J5632" s="3">
        <v>49933</v>
      </c>
      <c r="K5632">
        <f>Table1[[#This Row],[Total Revenue + Open]]/Table1[[#This Row],[Qty]]</f>
        <v>2.9748585046172176</v>
      </c>
      <c r="L5632">
        <f>Table1[[#This Row],[Qty]]/Table1[[#This Row],[Total Revenue + Open]]</f>
        <v>0.33615044159173291</v>
      </c>
    </row>
    <row r="5633" spans="1:12">
      <c r="A5633" t="s">
        <v>10</v>
      </c>
      <c r="B5633" t="s">
        <v>351</v>
      </c>
      <c r="C5633" t="s">
        <v>351</v>
      </c>
      <c r="D5633" t="s">
        <v>410</v>
      </c>
      <c r="E5633" t="s">
        <v>15</v>
      </c>
      <c r="F5633" t="s">
        <v>201</v>
      </c>
      <c r="G5633" t="s">
        <v>203</v>
      </c>
      <c r="H5633" s="1">
        <v>2020</v>
      </c>
      <c r="I5633" s="2">
        <v>2820</v>
      </c>
      <c r="J5633" s="3">
        <v>8372</v>
      </c>
      <c r="K5633">
        <f>Table1[[#This Row],[Total Revenue + Open]]/Table1[[#This Row],[Qty]]</f>
        <v>2.9687943262411349</v>
      </c>
      <c r="L5633">
        <f>Table1[[#This Row],[Qty]]/Table1[[#This Row],[Total Revenue + Open]]</f>
        <v>0.33683707596751072</v>
      </c>
    </row>
    <row r="5634" spans="1:12">
      <c r="A5634" t="s">
        <v>10</v>
      </c>
      <c r="B5634" t="s">
        <v>351</v>
      </c>
      <c r="C5634" t="s">
        <v>351</v>
      </c>
      <c r="D5634" t="s">
        <v>410</v>
      </c>
      <c r="E5634" t="s">
        <v>15</v>
      </c>
      <c r="F5634" t="s">
        <v>201</v>
      </c>
      <c r="G5634" t="s">
        <v>203</v>
      </c>
      <c r="H5634" s="1">
        <v>2020</v>
      </c>
      <c r="I5634" s="2">
        <v>3015</v>
      </c>
      <c r="J5634" s="3">
        <v>8970</v>
      </c>
      <c r="K5634">
        <f>Table1[[#This Row],[Total Revenue + Open]]/Table1[[#This Row],[Qty]]</f>
        <v>2.9751243781094527</v>
      </c>
      <c r="L5634">
        <f>Table1[[#This Row],[Qty]]/Table1[[#This Row],[Total Revenue + Open]]</f>
        <v>0.33612040133779264</v>
      </c>
    </row>
    <row r="5635" spans="1:12">
      <c r="A5635" t="s">
        <v>10</v>
      </c>
      <c r="B5635" t="s">
        <v>351</v>
      </c>
      <c r="C5635" t="s">
        <v>351</v>
      </c>
      <c r="D5635" t="s">
        <v>410</v>
      </c>
      <c r="E5635" t="s">
        <v>15</v>
      </c>
      <c r="F5635" t="s">
        <v>201</v>
      </c>
      <c r="G5635" t="s">
        <v>203</v>
      </c>
      <c r="H5635" s="1">
        <v>2020</v>
      </c>
      <c r="I5635" s="2">
        <v>7540</v>
      </c>
      <c r="J5635" s="3">
        <v>22425</v>
      </c>
      <c r="K5635">
        <f>Table1[[#This Row],[Total Revenue + Open]]/Table1[[#This Row],[Qty]]</f>
        <v>2.9741379310344827</v>
      </c>
      <c r="L5635">
        <f>Table1[[#This Row],[Qty]]/Table1[[#This Row],[Total Revenue + Open]]</f>
        <v>0.336231884057971</v>
      </c>
    </row>
    <row r="5636" spans="1:12">
      <c r="A5636" t="s">
        <v>10</v>
      </c>
      <c r="B5636" t="s">
        <v>351</v>
      </c>
      <c r="C5636" t="s">
        <v>351</v>
      </c>
      <c r="D5636" t="s">
        <v>410</v>
      </c>
      <c r="E5636" t="s">
        <v>15</v>
      </c>
      <c r="F5636" t="s">
        <v>201</v>
      </c>
      <c r="G5636" t="s">
        <v>203</v>
      </c>
      <c r="H5636" s="1">
        <v>2021</v>
      </c>
      <c r="I5636" s="2">
        <v>2715</v>
      </c>
      <c r="J5636" s="3">
        <v>8073</v>
      </c>
      <c r="K5636">
        <f>Table1[[#This Row],[Total Revenue + Open]]/Table1[[#This Row],[Qty]]</f>
        <v>2.9734806629834254</v>
      </c>
      <c r="L5636">
        <f>Table1[[#This Row],[Qty]]/Table1[[#This Row],[Total Revenue + Open]]</f>
        <v>0.33630620587142324</v>
      </c>
    </row>
    <row r="5637" spans="1:12">
      <c r="A5637" t="s">
        <v>10</v>
      </c>
      <c r="B5637" t="s">
        <v>351</v>
      </c>
      <c r="C5637" t="s">
        <v>351</v>
      </c>
      <c r="D5637" t="s">
        <v>410</v>
      </c>
      <c r="E5637" t="s">
        <v>15</v>
      </c>
      <c r="F5637" t="s">
        <v>201</v>
      </c>
      <c r="G5637" t="s">
        <v>203</v>
      </c>
      <c r="H5637" s="1">
        <v>2021</v>
      </c>
      <c r="I5637" s="2">
        <v>5130</v>
      </c>
      <c r="J5637" s="3">
        <v>15249</v>
      </c>
      <c r="K5637">
        <f>Table1[[#This Row],[Total Revenue + Open]]/Table1[[#This Row],[Qty]]</f>
        <v>2.9725146198830408</v>
      </c>
      <c r="L5637">
        <f>Table1[[#This Row],[Qty]]/Table1[[#This Row],[Total Revenue + Open]]</f>
        <v>0.33641550265591186</v>
      </c>
    </row>
    <row r="5638" spans="1:12">
      <c r="A5638" t="s">
        <v>10</v>
      </c>
      <c r="B5638" t="s">
        <v>351</v>
      </c>
      <c r="C5638" t="s">
        <v>351</v>
      </c>
      <c r="D5638" t="s">
        <v>410</v>
      </c>
      <c r="E5638" t="s">
        <v>15</v>
      </c>
      <c r="F5638" t="s">
        <v>201</v>
      </c>
      <c r="G5638" t="s">
        <v>203</v>
      </c>
      <c r="H5638" s="1">
        <v>2021</v>
      </c>
      <c r="I5638" s="2">
        <v>7640</v>
      </c>
      <c r="J5638" s="3">
        <v>22724</v>
      </c>
      <c r="K5638">
        <f>Table1[[#This Row],[Total Revenue + Open]]/Table1[[#This Row],[Qty]]</f>
        <v>2.9743455497382199</v>
      </c>
      <c r="L5638">
        <f>Table1[[#This Row],[Qty]]/Table1[[#This Row],[Total Revenue + Open]]</f>
        <v>0.33620841401161766</v>
      </c>
    </row>
    <row r="5639" spans="1:12">
      <c r="A5639" t="s">
        <v>10</v>
      </c>
      <c r="B5639" t="s">
        <v>351</v>
      </c>
      <c r="C5639" t="s">
        <v>351</v>
      </c>
      <c r="D5639" t="s">
        <v>410</v>
      </c>
      <c r="E5639" t="s">
        <v>15</v>
      </c>
      <c r="F5639" t="s">
        <v>201</v>
      </c>
      <c r="G5639" t="s">
        <v>203</v>
      </c>
      <c r="H5639" s="1">
        <v>2021</v>
      </c>
      <c r="I5639" s="2">
        <v>4625</v>
      </c>
      <c r="J5639" s="3">
        <v>13754</v>
      </c>
      <c r="K5639">
        <f>Table1[[#This Row],[Total Revenue + Open]]/Table1[[#This Row],[Qty]]</f>
        <v>2.9738378378378378</v>
      </c>
      <c r="L5639">
        <f>Table1[[#This Row],[Qty]]/Table1[[#This Row],[Total Revenue + Open]]</f>
        <v>0.33626581358150354</v>
      </c>
    </row>
    <row r="5640" spans="1:12">
      <c r="A5640" t="s">
        <v>10</v>
      </c>
      <c r="B5640" t="s">
        <v>351</v>
      </c>
      <c r="C5640" t="s">
        <v>351</v>
      </c>
      <c r="D5640" t="s">
        <v>410</v>
      </c>
      <c r="E5640" t="s">
        <v>15</v>
      </c>
      <c r="F5640" t="s">
        <v>201</v>
      </c>
      <c r="G5640" t="s">
        <v>203</v>
      </c>
      <c r="H5640" s="1">
        <v>2021</v>
      </c>
      <c r="I5640" s="2">
        <v>6130</v>
      </c>
      <c r="J5640" s="3">
        <v>18239</v>
      </c>
      <c r="K5640">
        <f>Table1[[#This Row],[Total Revenue + Open]]/Table1[[#This Row],[Qty]]</f>
        <v>2.9753670473083198</v>
      </c>
      <c r="L5640">
        <f>Table1[[#This Row],[Qty]]/Table1[[#This Row],[Total Revenue + Open]]</f>
        <v>0.33609298755414224</v>
      </c>
    </row>
    <row r="5641" spans="1:12">
      <c r="A5641" t="s">
        <v>10</v>
      </c>
      <c r="B5641" t="s">
        <v>351</v>
      </c>
      <c r="C5641" t="s">
        <v>351</v>
      </c>
      <c r="D5641" t="s">
        <v>410</v>
      </c>
      <c r="E5641" t="s">
        <v>15</v>
      </c>
      <c r="F5641" t="s">
        <v>201</v>
      </c>
      <c r="G5641" t="s">
        <v>203</v>
      </c>
      <c r="H5641" s="1">
        <v>2021</v>
      </c>
      <c r="I5641" s="2">
        <v>5505</v>
      </c>
      <c r="J5641" s="3">
        <v>16370.25</v>
      </c>
      <c r="K5641">
        <f>Table1[[#This Row],[Total Revenue + Open]]/Table1[[#This Row],[Qty]]</f>
        <v>2.9737057220708447</v>
      </c>
      <c r="L5641">
        <f>Table1[[#This Row],[Qty]]/Table1[[#This Row],[Total Revenue + Open]]</f>
        <v>0.33628075319558343</v>
      </c>
    </row>
    <row r="5642" spans="1:12">
      <c r="A5642" t="s">
        <v>10</v>
      </c>
      <c r="B5642" t="s">
        <v>351</v>
      </c>
      <c r="C5642" t="s">
        <v>351</v>
      </c>
      <c r="D5642" t="s">
        <v>410</v>
      </c>
      <c r="E5642" t="s">
        <v>15</v>
      </c>
      <c r="F5642" t="s">
        <v>201</v>
      </c>
      <c r="G5642" t="s">
        <v>203</v>
      </c>
      <c r="H5642" s="1">
        <v>2022</v>
      </c>
      <c r="I5642" s="2">
        <v>5860</v>
      </c>
      <c r="J5642" s="3">
        <v>17416.75</v>
      </c>
      <c r="K5642">
        <f>Table1[[#This Row],[Total Revenue + Open]]/Table1[[#This Row],[Qty]]</f>
        <v>2.9721416382252559</v>
      </c>
      <c r="L5642">
        <f>Table1[[#This Row],[Qty]]/Table1[[#This Row],[Total Revenue + Open]]</f>
        <v>0.33645772029798898</v>
      </c>
    </row>
    <row r="5643" spans="1:12">
      <c r="A5643" t="s">
        <v>10</v>
      </c>
      <c r="B5643" t="s">
        <v>351</v>
      </c>
      <c r="C5643" t="s">
        <v>351</v>
      </c>
      <c r="D5643" t="s">
        <v>410</v>
      </c>
      <c r="E5643" t="s">
        <v>15</v>
      </c>
      <c r="F5643" t="s">
        <v>201</v>
      </c>
      <c r="G5643" t="s">
        <v>203</v>
      </c>
      <c r="H5643" s="1">
        <v>2022</v>
      </c>
      <c r="I5643" s="2">
        <v>4125</v>
      </c>
      <c r="J5643" s="3">
        <v>12259</v>
      </c>
      <c r="K5643">
        <f>Table1[[#This Row],[Total Revenue + Open]]/Table1[[#This Row],[Qty]]</f>
        <v>2.9718787878787878</v>
      </c>
      <c r="L5643">
        <f>Table1[[#This Row],[Qty]]/Table1[[#This Row],[Total Revenue + Open]]</f>
        <v>0.33648747858716044</v>
      </c>
    </row>
    <row r="5644" spans="1:12">
      <c r="A5644" t="s">
        <v>10</v>
      </c>
      <c r="B5644" t="s">
        <v>351</v>
      </c>
      <c r="C5644" t="s">
        <v>351</v>
      </c>
      <c r="D5644" t="s">
        <v>410</v>
      </c>
      <c r="E5644" t="s">
        <v>15</v>
      </c>
      <c r="F5644" t="s">
        <v>201</v>
      </c>
      <c r="G5644" t="s">
        <v>203</v>
      </c>
      <c r="H5644" s="1">
        <v>2022</v>
      </c>
      <c r="I5644" s="2">
        <v>50</v>
      </c>
      <c r="J5644" s="3">
        <v>149.5</v>
      </c>
      <c r="K5644">
        <f>Table1[[#This Row],[Total Revenue + Open]]/Table1[[#This Row],[Qty]]</f>
        <v>2.99</v>
      </c>
      <c r="L5644">
        <f>Table1[[#This Row],[Qty]]/Table1[[#This Row],[Total Revenue + Open]]</f>
        <v>0.33444816053511706</v>
      </c>
    </row>
    <row r="5645" spans="1:12">
      <c r="A5645" t="s">
        <v>10</v>
      </c>
      <c r="B5645" t="s">
        <v>351</v>
      </c>
      <c r="C5645" t="s">
        <v>351</v>
      </c>
      <c r="D5645" t="s">
        <v>410</v>
      </c>
      <c r="E5645" t="s">
        <v>15</v>
      </c>
      <c r="F5645" t="s">
        <v>201</v>
      </c>
      <c r="G5645" t="s">
        <v>203</v>
      </c>
      <c r="H5645" s="1">
        <v>2022</v>
      </c>
      <c r="I5645" s="2">
        <v>225</v>
      </c>
      <c r="J5645" s="3">
        <v>672.75</v>
      </c>
      <c r="K5645">
        <f>Table1[[#This Row],[Total Revenue + Open]]/Table1[[#This Row],[Qty]]</f>
        <v>2.99</v>
      </c>
      <c r="L5645">
        <f>Table1[[#This Row],[Qty]]/Table1[[#This Row],[Total Revenue + Open]]</f>
        <v>0.33444816053511706</v>
      </c>
    </row>
    <row r="5646" spans="1:12">
      <c r="A5646" t="s">
        <v>10</v>
      </c>
      <c r="B5646" t="s">
        <v>351</v>
      </c>
      <c r="C5646" t="s">
        <v>351</v>
      </c>
      <c r="D5646" t="s">
        <v>410</v>
      </c>
      <c r="E5646" t="s">
        <v>15</v>
      </c>
      <c r="F5646" t="s">
        <v>201</v>
      </c>
      <c r="G5646" t="s">
        <v>203</v>
      </c>
      <c r="H5646" s="1">
        <v>2020</v>
      </c>
      <c r="I5646" s="2">
        <v>22860</v>
      </c>
      <c r="J5646" s="3">
        <v>68022.5</v>
      </c>
      <c r="K5646">
        <f>Table1[[#This Row],[Total Revenue + Open]]/Table1[[#This Row],[Qty]]</f>
        <v>2.9756124234470693</v>
      </c>
      <c r="L5646">
        <f>Table1[[#This Row],[Qty]]/Table1[[#This Row],[Total Revenue + Open]]</f>
        <v>0.33606527252012203</v>
      </c>
    </row>
    <row r="5647" spans="1:12">
      <c r="A5647" t="s">
        <v>10</v>
      </c>
      <c r="B5647" t="s">
        <v>351</v>
      </c>
      <c r="C5647" t="s">
        <v>351</v>
      </c>
      <c r="D5647" t="s">
        <v>410</v>
      </c>
      <c r="E5647" t="s">
        <v>15</v>
      </c>
      <c r="F5647" t="s">
        <v>201</v>
      </c>
      <c r="G5647" t="s">
        <v>203</v>
      </c>
      <c r="H5647" s="1">
        <v>2020</v>
      </c>
      <c r="I5647" s="2">
        <v>1510</v>
      </c>
      <c r="J5647" s="3">
        <v>4485</v>
      </c>
      <c r="K5647">
        <f>Table1[[#This Row],[Total Revenue + Open]]/Table1[[#This Row],[Qty]]</f>
        <v>2.9701986754966887</v>
      </c>
      <c r="L5647">
        <f>Table1[[#This Row],[Qty]]/Table1[[#This Row],[Total Revenue + Open]]</f>
        <v>0.33667781493868448</v>
      </c>
    </row>
    <row r="5648" spans="1:12">
      <c r="A5648" t="s">
        <v>10</v>
      </c>
      <c r="B5648" t="s">
        <v>351</v>
      </c>
      <c r="C5648" t="s">
        <v>351</v>
      </c>
      <c r="D5648" t="s">
        <v>410</v>
      </c>
      <c r="E5648" t="s">
        <v>15</v>
      </c>
      <c r="F5648" t="s">
        <v>201</v>
      </c>
      <c r="G5648" t="s">
        <v>203</v>
      </c>
      <c r="H5648" s="1">
        <v>2020</v>
      </c>
      <c r="I5648" s="2">
        <v>1510</v>
      </c>
      <c r="J5648" s="3">
        <v>4485</v>
      </c>
      <c r="K5648">
        <f>Table1[[#This Row],[Total Revenue + Open]]/Table1[[#This Row],[Qty]]</f>
        <v>2.9701986754966887</v>
      </c>
      <c r="L5648">
        <f>Table1[[#This Row],[Qty]]/Table1[[#This Row],[Total Revenue + Open]]</f>
        <v>0.33667781493868448</v>
      </c>
    </row>
    <row r="5649" spans="1:12">
      <c r="A5649" t="s">
        <v>10</v>
      </c>
      <c r="B5649" t="s">
        <v>351</v>
      </c>
      <c r="C5649" t="s">
        <v>351</v>
      </c>
      <c r="D5649" t="s">
        <v>410</v>
      </c>
      <c r="E5649" t="s">
        <v>15</v>
      </c>
      <c r="F5649" t="s">
        <v>201</v>
      </c>
      <c r="G5649" t="s">
        <v>203</v>
      </c>
      <c r="H5649" s="1">
        <v>2020</v>
      </c>
      <c r="I5649" s="2">
        <v>3820</v>
      </c>
      <c r="J5649" s="3">
        <v>11362</v>
      </c>
      <c r="K5649">
        <f>Table1[[#This Row],[Total Revenue + Open]]/Table1[[#This Row],[Qty]]</f>
        <v>2.9743455497382199</v>
      </c>
      <c r="L5649">
        <f>Table1[[#This Row],[Qty]]/Table1[[#This Row],[Total Revenue + Open]]</f>
        <v>0.33620841401161766</v>
      </c>
    </row>
    <row r="5650" spans="1:12">
      <c r="A5650" t="s">
        <v>10</v>
      </c>
      <c r="B5650" t="s">
        <v>351</v>
      </c>
      <c r="C5650" t="s">
        <v>351</v>
      </c>
      <c r="D5650" t="s">
        <v>410</v>
      </c>
      <c r="E5650" t="s">
        <v>15</v>
      </c>
      <c r="F5650" t="s">
        <v>201</v>
      </c>
      <c r="G5650" t="s">
        <v>203</v>
      </c>
      <c r="H5650" s="1">
        <v>2021</v>
      </c>
      <c r="I5650" s="2">
        <v>2565</v>
      </c>
      <c r="J5650" s="3">
        <v>7624.5</v>
      </c>
      <c r="K5650">
        <f>Table1[[#This Row],[Total Revenue + Open]]/Table1[[#This Row],[Qty]]</f>
        <v>2.9725146198830408</v>
      </c>
      <c r="L5650">
        <f>Table1[[#This Row],[Qty]]/Table1[[#This Row],[Total Revenue + Open]]</f>
        <v>0.33641550265591186</v>
      </c>
    </row>
    <row r="5651" spans="1:12">
      <c r="A5651" t="s">
        <v>10</v>
      </c>
      <c r="B5651" t="s">
        <v>351</v>
      </c>
      <c r="C5651" t="s">
        <v>351</v>
      </c>
      <c r="D5651" t="s">
        <v>410</v>
      </c>
      <c r="E5651" t="s">
        <v>15</v>
      </c>
      <c r="F5651" t="s">
        <v>201</v>
      </c>
      <c r="G5651" t="s">
        <v>203</v>
      </c>
      <c r="H5651" s="1">
        <v>2021</v>
      </c>
      <c r="I5651" s="2">
        <v>3975</v>
      </c>
      <c r="J5651" s="3">
        <v>11810.5</v>
      </c>
      <c r="K5651">
        <f>Table1[[#This Row],[Total Revenue + Open]]/Table1[[#This Row],[Qty]]</f>
        <v>2.9711949685534593</v>
      </c>
      <c r="L5651">
        <f>Table1[[#This Row],[Qty]]/Table1[[#This Row],[Total Revenue + Open]]</f>
        <v>0.33656492104483299</v>
      </c>
    </row>
    <row r="5652" spans="1:12">
      <c r="A5652" t="s">
        <v>10</v>
      </c>
      <c r="B5652" t="s">
        <v>351</v>
      </c>
      <c r="C5652" t="s">
        <v>351</v>
      </c>
      <c r="D5652" t="s">
        <v>410</v>
      </c>
      <c r="E5652" t="s">
        <v>15</v>
      </c>
      <c r="F5652" t="s">
        <v>201</v>
      </c>
      <c r="G5652" t="s">
        <v>203</v>
      </c>
      <c r="H5652" s="1">
        <v>2021</v>
      </c>
      <c r="I5652" s="2">
        <v>1005</v>
      </c>
      <c r="J5652" s="3">
        <v>2990</v>
      </c>
      <c r="K5652">
        <f>Table1[[#This Row],[Total Revenue + Open]]/Table1[[#This Row],[Qty]]</f>
        <v>2.9751243781094527</v>
      </c>
      <c r="L5652">
        <f>Table1[[#This Row],[Qty]]/Table1[[#This Row],[Total Revenue + Open]]</f>
        <v>0.33612040133779264</v>
      </c>
    </row>
    <row r="5653" spans="1:12">
      <c r="A5653" t="s">
        <v>10</v>
      </c>
      <c r="B5653" t="s">
        <v>351</v>
      </c>
      <c r="C5653" t="s">
        <v>351</v>
      </c>
      <c r="D5653" t="s">
        <v>410</v>
      </c>
      <c r="E5653" t="s">
        <v>15</v>
      </c>
      <c r="F5653" t="s">
        <v>201</v>
      </c>
      <c r="G5653" t="s">
        <v>203</v>
      </c>
      <c r="H5653" s="1">
        <v>2021</v>
      </c>
      <c r="I5653" s="2">
        <v>2515</v>
      </c>
      <c r="J5653" s="3">
        <v>7475</v>
      </c>
      <c r="K5653">
        <f>Table1[[#This Row],[Total Revenue + Open]]/Table1[[#This Row],[Qty]]</f>
        <v>2.9721669980119283</v>
      </c>
      <c r="L5653">
        <f>Table1[[#This Row],[Qty]]/Table1[[#This Row],[Total Revenue + Open]]</f>
        <v>0.33645484949832777</v>
      </c>
    </row>
    <row r="5654" spans="1:12">
      <c r="A5654" t="s">
        <v>10</v>
      </c>
      <c r="B5654" t="s">
        <v>351</v>
      </c>
      <c r="C5654" t="s">
        <v>351</v>
      </c>
      <c r="D5654" t="s">
        <v>410</v>
      </c>
      <c r="E5654" t="s">
        <v>15</v>
      </c>
      <c r="F5654" t="s">
        <v>201</v>
      </c>
      <c r="G5654" t="s">
        <v>203</v>
      </c>
      <c r="H5654" s="1">
        <v>2021</v>
      </c>
      <c r="I5654" s="2">
        <v>12565</v>
      </c>
      <c r="J5654" s="3">
        <v>37375</v>
      </c>
      <c r="K5654">
        <f>Table1[[#This Row],[Total Revenue + Open]]/Table1[[#This Row],[Qty]]</f>
        <v>2.9745324313569439</v>
      </c>
      <c r="L5654">
        <f>Table1[[#This Row],[Qty]]/Table1[[#This Row],[Total Revenue + Open]]</f>
        <v>0.33618729096989969</v>
      </c>
    </row>
    <row r="5655" spans="1:12">
      <c r="A5655" t="s">
        <v>10</v>
      </c>
      <c r="B5655" t="s">
        <v>351</v>
      </c>
      <c r="C5655" t="s">
        <v>351</v>
      </c>
      <c r="D5655" t="s">
        <v>410</v>
      </c>
      <c r="E5655" t="s">
        <v>15</v>
      </c>
      <c r="F5655" t="s">
        <v>201</v>
      </c>
      <c r="G5655" t="s">
        <v>203</v>
      </c>
      <c r="H5655" s="1">
        <v>2021</v>
      </c>
      <c r="I5655" s="2">
        <v>4475</v>
      </c>
      <c r="J5655" s="3">
        <v>13305.5</v>
      </c>
      <c r="K5655">
        <f>Table1[[#This Row],[Total Revenue + Open]]/Table1[[#This Row],[Qty]]</f>
        <v>2.973296089385475</v>
      </c>
      <c r="L5655">
        <f>Table1[[#This Row],[Qty]]/Table1[[#This Row],[Total Revenue + Open]]</f>
        <v>0.33632708278531437</v>
      </c>
    </row>
    <row r="5656" spans="1:12">
      <c r="A5656" t="s">
        <v>10</v>
      </c>
      <c r="B5656" t="s">
        <v>351</v>
      </c>
      <c r="C5656" t="s">
        <v>351</v>
      </c>
      <c r="D5656" t="s">
        <v>410</v>
      </c>
      <c r="E5656" t="s">
        <v>15</v>
      </c>
      <c r="F5656" t="s">
        <v>201</v>
      </c>
      <c r="G5656" t="s">
        <v>203</v>
      </c>
      <c r="H5656" s="1">
        <v>2021</v>
      </c>
      <c r="I5656" s="2">
        <v>5880</v>
      </c>
      <c r="J5656" s="3">
        <v>17491.5</v>
      </c>
      <c r="K5656">
        <f>Table1[[#This Row],[Total Revenue + Open]]/Table1[[#This Row],[Qty]]</f>
        <v>2.9747448979591837</v>
      </c>
      <c r="L5656">
        <f>Table1[[#This Row],[Qty]]/Table1[[#This Row],[Total Revenue + Open]]</f>
        <v>0.336163279307092</v>
      </c>
    </row>
    <row r="5657" spans="1:12">
      <c r="A5657" t="s">
        <v>10</v>
      </c>
      <c r="B5657" t="s">
        <v>351</v>
      </c>
      <c r="C5657" t="s">
        <v>351</v>
      </c>
      <c r="D5657" t="s">
        <v>410</v>
      </c>
      <c r="E5657" t="s">
        <v>15</v>
      </c>
      <c r="F5657" t="s">
        <v>201</v>
      </c>
      <c r="G5657" t="s">
        <v>203</v>
      </c>
      <c r="H5657" s="1">
        <v>2021</v>
      </c>
      <c r="I5657" s="2">
        <v>4925</v>
      </c>
      <c r="J5657" s="3">
        <v>14651</v>
      </c>
      <c r="K5657">
        <f>Table1[[#This Row],[Total Revenue + Open]]/Table1[[#This Row],[Qty]]</f>
        <v>2.9748223350253808</v>
      </c>
      <c r="L5657">
        <f>Table1[[#This Row],[Qty]]/Table1[[#This Row],[Total Revenue + Open]]</f>
        <v>0.33615452870111256</v>
      </c>
    </row>
    <row r="5658" spans="1:12">
      <c r="A5658" t="s">
        <v>10</v>
      </c>
      <c r="B5658" t="s">
        <v>351</v>
      </c>
      <c r="C5658" t="s">
        <v>351</v>
      </c>
      <c r="D5658" t="s">
        <v>410</v>
      </c>
      <c r="E5658" t="s">
        <v>15</v>
      </c>
      <c r="F5658" t="s">
        <v>201</v>
      </c>
      <c r="G5658" t="s">
        <v>203</v>
      </c>
      <c r="H5658" s="1">
        <v>2021</v>
      </c>
      <c r="I5658" s="2">
        <v>10050</v>
      </c>
      <c r="J5658" s="3">
        <v>29900</v>
      </c>
      <c r="K5658">
        <f>Table1[[#This Row],[Total Revenue + Open]]/Table1[[#This Row],[Qty]]</f>
        <v>2.9751243781094527</v>
      </c>
      <c r="L5658">
        <f>Table1[[#This Row],[Qty]]/Table1[[#This Row],[Total Revenue + Open]]</f>
        <v>0.33612040133779264</v>
      </c>
    </row>
    <row r="5659" spans="1:12">
      <c r="A5659" t="s">
        <v>10</v>
      </c>
      <c r="B5659" t="s">
        <v>351</v>
      </c>
      <c r="C5659" t="s">
        <v>351</v>
      </c>
      <c r="D5659" t="s">
        <v>410</v>
      </c>
      <c r="E5659" t="s">
        <v>15</v>
      </c>
      <c r="F5659" t="s">
        <v>201</v>
      </c>
      <c r="G5659" t="s">
        <v>203</v>
      </c>
      <c r="H5659" s="1">
        <v>2022</v>
      </c>
      <c r="I5659" s="2">
        <v>0</v>
      </c>
      <c r="J5659" s="3">
        <v>0</v>
      </c>
      <c r="K5659" t="e">
        <f>Table1[[#This Row],[Total Revenue + Open]]/Table1[[#This Row],[Qty]]</f>
        <v>#DIV/0!</v>
      </c>
      <c r="L5659" t="e">
        <f>Table1[[#This Row],[Qty]]/Table1[[#This Row],[Total Revenue + Open]]</f>
        <v>#DIV/0!</v>
      </c>
    </row>
    <row r="5660" spans="1:12">
      <c r="A5660" t="s">
        <v>10</v>
      </c>
      <c r="B5660" t="s">
        <v>351</v>
      </c>
      <c r="C5660" t="s">
        <v>351</v>
      </c>
      <c r="D5660" t="s">
        <v>410</v>
      </c>
      <c r="E5660" t="s">
        <v>15</v>
      </c>
      <c r="F5660" t="s">
        <v>201</v>
      </c>
      <c r="G5660" t="s">
        <v>203</v>
      </c>
      <c r="H5660" s="1">
        <v>2022</v>
      </c>
      <c r="I5660" s="2">
        <v>3015</v>
      </c>
      <c r="J5660" s="3">
        <v>8970</v>
      </c>
      <c r="K5660">
        <f>Table1[[#This Row],[Total Revenue + Open]]/Table1[[#This Row],[Qty]]</f>
        <v>2.9751243781094527</v>
      </c>
      <c r="L5660">
        <f>Table1[[#This Row],[Qty]]/Table1[[#This Row],[Total Revenue + Open]]</f>
        <v>0.33612040133779264</v>
      </c>
    </row>
    <row r="5661" spans="1:12">
      <c r="A5661" t="s">
        <v>10</v>
      </c>
      <c r="B5661" t="s">
        <v>351</v>
      </c>
      <c r="C5661" t="s">
        <v>351</v>
      </c>
      <c r="D5661" t="s">
        <v>410</v>
      </c>
      <c r="E5661" t="s">
        <v>15</v>
      </c>
      <c r="F5661" t="s">
        <v>201</v>
      </c>
      <c r="G5661" t="s">
        <v>261</v>
      </c>
      <c r="H5661" s="1">
        <v>2020</v>
      </c>
      <c r="I5661" s="2">
        <v>3015</v>
      </c>
      <c r="J5661" s="3">
        <v>8910</v>
      </c>
      <c r="K5661">
        <f>Table1[[#This Row],[Total Revenue + Open]]/Table1[[#This Row],[Qty]]</f>
        <v>2.955223880597015</v>
      </c>
      <c r="L5661">
        <f>Table1[[#This Row],[Qty]]/Table1[[#This Row],[Total Revenue + Open]]</f>
        <v>0.3383838383838384</v>
      </c>
    </row>
    <row r="5662" spans="1:12">
      <c r="A5662" t="s">
        <v>10</v>
      </c>
      <c r="B5662" t="s">
        <v>351</v>
      </c>
      <c r="C5662" t="s">
        <v>351</v>
      </c>
      <c r="D5662" t="s">
        <v>410</v>
      </c>
      <c r="E5662" t="s">
        <v>15</v>
      </c>
      <c r="F5662" t="s">
        <v>72</v>
      </c>
      <c r="G5662" t="s">
        <v>422</v>
      </c>
      <c r="H5662" s="1">
        <v>2017</v>
      </c>
      <c r="I5662" s="2">
        <v>2210</v>
      </c>
      <c r="J5662" s="3">
        <v>5720</v>
      </c>
      <c r="K5662">
        <f>Table1[[#This Row],[Total Revenue + Open]]/Table1[[#This Row],[Qty]]</f>
        <v>2.5882352941176472</v>
      </c>
      <c r="L5662">
        <f>Table1[[#This Row],[Qty]]/Table1[[#This Row],[Total Revenue + Open]]</f>
        <v>0.38636363636363635</v>
      </c>
    </row>
    <row r="5663" spans="1:12">
      <c r="A5663" t="s">
        <v>10</v>
      </c>
      <c r="B5663" t="s">
        <v>351</v>
      </c>
      <c r="C5663" t="s">
        <v>351</v>
      </c>
      <c r="D5663" t="s">
        <v>410</v>
      </c>
      <c r="E5663" t="s">
        <v>15</v>
      </c>
      <c r="F5663" t="s">
        <v>72</v>
      </c>
      <c r="G5663" t="s">
        <v>422</v>
      </c>
      <c r="H5663" s="1">
        <v>2017</v>
      </c>
      <c r="I5663" s="2">
        <v>925</v>
      </c>
      <c r="J5663" s="3">
        <v>2432.75</v>
      </c>
      <c r="K5663">
        <f>Table1[[#This Row],[Total Revenue + Open]]/Table1[[#This Row],[Qty]]</f>
        <v>2.63</v>
      </c>
      <c r="L5663">
        <f>Table1[[#This Row],[Qty]]/Table1[[#This Row],[Total Revenue + Open]]</f>
        <v>0.38022813688212925</v>
      </c>
    </row>
    <row r="5664" spans="1:12">
      <c r="A5664" t="s">
        <v>10</v>
      </c>
      <c r="B5664" t="s">
        <v>351</v>
      </c>
      <c r="C5664" t="s">
        <v>351</v>
      </c>
      <c r="D5664" t="s">
        <v>410</v>
      </c>
      <c r="E5664" t="s">
        <v>15</v>
      </c>
      <c r="F5664" t="s">
        <v>72</v>
      </c>
      <c r="G5664" t="s">
        <v>422</v>
      </c>
      <c r="H5664" s="1">
        <v>2017</v>
      </c>
      <c r="I5664" s="2">
        <v>1630</v>
      </c>
      <c r="J5664" s="3">
        <v>4273.75</v>
      </c>
      <c r="K5664">
        <f>Table1[[#This Row],[Total Revenue + Open]]/Table1[[#This Row],[Qty]]</f>
        <v>2.6219325153374231</v>
      </c>
      <c r="L5664">
        <f>Table1[[#This Row],[Qty]]/Table1[[#This Row],[Total Revenue + Open]]</f>
        <v>0.38139806961099737</v>
      </c>
    </row>
    <row r="5665" spans="1:12">
      <c r="A5665" t="s">
        <v>10</v>
      </c>
      <c r="B5665" t="s">
        <v>351</v>
      </c>
      <c r="C5665" t="s">
        <v>351</v>
      </c>
      <c r="D5665" t="s">
        <v>410</v>
      </c>
      <c r="E5665" t="s">
        <v>15</v>
      </c>
      <c r="F5665" t="s">
        <v>72</v>
      </c>
      <c r="G5665" t="s">
        <v>422</v>
      </c>
      <c r="H5665" s="1">
        <v>2017</v>
      </c>
      <c r="I5665" s="2">
        <v>2110</v>
      </c>
      <c r="J5665" s="3">
        <v>5523</v>
      </c>
      <c r="K5665">
        <f>Table1[[#This Row],[Total Revenue + Open]]/Table1[[#This Row],[Qty]]</f>
        <v>2.6175355450236966</v>
      </c>
      <c r="L5665">
        <f>Table1[[#This Row],[Qty]]/Table1[[#This Row],[Total Revenue + Open]]</f>
        <v>0.38203874705775848</v>
      </c>
    </row>
    <row r="5666" spans="1:12">
      <c r="A5666" t="s">
        <v>10</v>
      </c>
      <c r="B5666" t="s">
        <v>351</v>
      </c>
      <c r="C5666" t="s">
        <v>351</v>
      </c>
      <c r="D5666" t="s">
        <v>410</v>
      </c>
      <c r="E5666" t="s">
        <v>15</v>
      </c>
      <c r="F5666" t="s">
        <v>72</v>
      </c>
      <c r="G5666" t="s">
        <v>422</v>
      </c>
      <c r="H5666" s="1">
        <v>2017</v>
      </c>
      <c r="I5666" s="2">
        <v>850</v>
      </c>
      <c r="J5666" s="3">
        <v>2235.5</v>
      </c>
      <c r="K5666">
        <f>Table1[[#This Row],[Total Revenue + Open]]/Table1[[#This Row],[Qty]]</f>
        <v>2.63</v>
      </c>
      <c r="L5666">
        <f>Table1[[#This Row],[Qty]]/Table1[[#This Row],[Total Revenue + Open]]</f>
        <v>0.38022813688212925</v>
      </c>
    </row>
    <row r="5667" spans="1:12">
      <c r="A5667" t="s">
        <v>10</v>
      </c>
      <c r="B5667" t="s">
        <v>351</v>
      </c>
      <c r="C5667" t="s">
        <v>351</v>
      </c>
      <c r="D5667" t="s">
        <v>410</v>
      </c>
      <c r="E5667" t="s">
        <v>15</v>
      </c>
      <c r="F5667" t="s">
        <v>72</v>
      </c>
      <c r="G5667" t="s">
        <v>422</v>
      </c>
      <c r="H5667" s="1">
        <v>2017</v>
      </c>
      <c r="I5667" s="2">
        <v>1255</v>
      </c>
      <c r="J5667" s="3">
        <v>3287.5</v>
      </c>
      <c r="K5667">
        <f>Table1[[#This Row],[Total Revenue + Open]]/Table1[[#This Row],[Qty]]</f>
        <v>2.6195219123505975</v>
      </c>
      <c r="L5667">
        <f>Table1[[#This Row],[Qty]]/Table1[[#This Row],[Total Revenue + Open]]</f>
        <v>0.38174904942965782</v>
      </c>
    </row>
    <row r="5668" spans="1:12">
      <c r="A5668" t="s">
        <v>10</v>
      </c>
      <c r="B5668" t="s">
        <v>351</v>
      </c>
      <c r="C5668" t="s">
        <v>351</v>
      </c>
      <c r="D5668" t="s">
        <v>410</v>
      </c>
      <c r="E5668" t="s">
        <v>15</v>
      </c>
      <c r="F5668" t="s">
        <v>72</v>
      </c>
      <c r="G5668" t="s">
        <v>423</v>
      </c>
      <c r="H5668" s="1">
        <v>2017</v>
      </c>
      <c r="I5668" s="2">
        <v>4070</v>
      </c>
      <c r="J5668" s="3">
        <v>10530</v>
      </c>
      <c r="K5668">
        <f>Table1[[#This Row],[Total Revenue + Open]]/Table1[[#This Row],[Qty]]</f>
        <v>2.5872235872235874</v>
      </c>
      <c r="L5668">
        <f>Table1[[#This Row],[Qty]]/Table1[[#This Row],[Total Revenue + Open]]</f>
        <v>0.38651471984805319</v>
      </c>
    </row>
    <row r="5669" spans="1:12">
      <c r="A5669" t="s">
        <v>10</v>
      </c>
      <c r="B5669" t="s">
        <v>351</v>
      </c>
      <c r="C5669" t="s">
        <v>351</v>
      </c>
      <c r="D5669" t="s">
        <v>410</v>
      </c>
      <c r="E5669" t="s">
        <v>15</v>
      </c>
      <c r="F5669" t="s">
        <v>72</v>
      </c>
      <c r="G5669" t="s">
        <v>423</v>
      </c>
      <c r="H5669" s="1">
        <v>2017</v>
      </c>
      <c r="I5669" s="2">
        <v>900</v>
      </c>
      <c r="J5669" s="3">
        <v>2340</v>
      </c>
      <c r="K5669">
        <f>Table1[[#This Row],[Total Revenue + Open]]/Table1[[#This Row],[Qty]]</f>
        <v>2.6</v>
      </c>
      <c r="L5669">
        <f>Table1[[#This Row],[Qty]]/Table1[[#This Row],[Total Revenue + Open]]</f>
        <v>0.38461538461538464</v>
      </c>
    </row>
    <row r="5670" spans="1:12">
      <c r="A5670" t="s">
        <v>10</v>
      </c>
      <c r="B5670" t="s">
        <v>351</v>
      </c>
      <c r="C5670" t="s">
        <v>351</v>
      </c>
      <c r="D5670" t="s">
        <v>410</v>
      </c>
      <c r="E5670" t="s">
        <v>15</v>
      </c>
      <c r="F5670" t="s">
        <v>72</v>
      </c>
      <c r="G5670" t="s">
        <v>423</v>
      </c>
      <c r="H5670" s="1">
        <v>2017</v>
      </c>
      <c r="I5670" s="2">
        <v>5080</v>
      </c>
      <c r="J5670" s="3">
        <v>13208</v>
      </c>
      <c r="K5670">
        <f>Table1[[#This Row],[Total Revenue + Open]]/Table1[[#This Row],[Qty]]</f>
        <v>2.6</v>
      </c>
      <c r="L5670">
        <f>Table1[[#This Row],[Qty]]/Table1[[#This Row],[Total Revenue + Open]]</f>
        <v>0.38461538461538464</v>
      </c>
    </row>
    <row r="5671" spans="1:12">
      <c r="A5671" t="s">
        <v>10</v>
      </c>
      <c r="B5671" t="s">
        <v>351</v>
      </c>
      <c r="C5671" t="s">
        <v>351</v>
      </c>
      <c r="D5671" t="s">
        <v>410</v>
      </c>
      <c r="E5671" t="s">
        <v>15</v>
      </c>
      <c r="F5671" t="s">
        <v>72</v>
      </c>
      <c r="G5671" t="s">
        <v>423</v>
      </c>
      <c r="H5671" s="1">
        <v>2017</v>
      </c>
      <c r="I5671" s="2">
        <v>7510</v>
      </c>
      <c r="J5671" s="3">
        <v>19357</v>
      </c>
      <c r="K5671">
        <f>Table1[[#This Row],[Total Revenue + Open]]/Table1[[#This Row],[Qty]]</f>
        <v>2.5774966711051932</v>
      </c>
      <c r="L5671">
        <f>Table1[[#This Row],[Qty]]/Table1[[#This Row],[Total Revenue + Open]]</f>
        <v>0.38797334297670094</v>
      </c>
    </row>
    <row r="5672" spans="1:12">
      <c r="A5672" t="s">
        <v>10</v>
      </c>
      <c r="B5672" t="s">
        <v>351</v>
      </c>
      <c r="C5672" t="s">
        <v>351</v>
      </c>
      <c r="D5672" t="s">
        <v>410</v>
      </c>
      <c r="E5672" t="s">
        <v>15</v>
      </c>
      <c r="F5672" t="s">
        <v>72</v>
      </c>
      <c r="G5672" t="s">
        <v>423</v>
      </c>
      <c r="H5672" s="1">
        <v>2017</v>
      </c>
      <c r="I5672" s="2">
        <v>2815</v>
      </c>
      <c r="J5672" s="3">
        <v>7280</v>
      </c>
      <c r="K5672">
        <f>Table1[[#This Row],[Total Revenue + Open]]/Table1[[#This Row],[Qty]]</f>
        <v>2.5861456483126108</v>
      </c>
      <c r="L5672">
        <f>Table1[[#This Row],[Qty]]/Table1[[#This Row],[Total Revenue + Open]]</f>
        <v>0.38667582417582419</v>
      </c>
    </row>
    <row r="5673" spans="1:12">
      <c r="A5673" t="s">
        <v>10</v>
      </c>
      <c r="B5673" t="s">
        <v>351</v>
      </c>
      <c r="C5673" t="s">
        <v>351</v>
      </c>
      <c r="D5673" t="s">
        <v>410</v>
      </c>
      <c r="E5673" t="s">
        <v>15</v>
      </c>
      <c r="F5673" t="s">
        <v>72</v>
      </c>
      <c r="G5673" t="s">
        <v>423</v>
      </c>
      <c r="H5673" s="1">
        <v>2017</v>
      </c>
      <c r="I5673" s="2">
        <v>1130</v>
      </c>
      <c r="J5673" s="3">
        <v>2925</v>
      </c>
      <c r="K5673">
        <f>Table1[[#This Row],[Total Revenue + Open]]/Table1[[#This Row],[Qty]]</f>
        <v>2.5884955752212391</v>
      </c>
      <c r="L5673">
        <f>Table1[[#This Row],[Qty]]/Table1[[#This Row],[Total Revenue + Open]]</f>
        <v>0.38632478632478634</v>
      </c>
    </row>
    <row r="5674" spans="1:12">
      <c r="A5674" t="s">
        <v>10</v>
      </c>
      <c r="B5674" t="s">
        <v>351</v>
      </c>
      <c r="C5674" t="s">
        <v>351</v>
      </c>
      <c r="D5674" t="s">
        <v>410</v>
      </c>
      <c r="E5674" t="s">
        <v>15</v>
      </c>
      <c r="F5674" t="s">
        <v>72</v>
      </c>
      <c r="G5674" t="s">
        <v>423</v>
      </c>
      <c r="H5674" s="1">
        <v>2017</v>
      </c>
      <c r="I5674" s="2">
        <v>650</v>
      </c>
      <c r="J5674" s="3">
        <v>1690</v>
      </c>
      <c r="K5674">
        <f>Table1[[#This Row],[Total Revenue + Open]]/Table1[[#This Row],[Qty]]</f>
        <v>2.6</v>
      </c>
      <c r="L5674">
        <f>Table1[[#This Row],[Qty]]/Table1[[#This Row],[Total Revenue + Open]]</f>
        <v>0.38461538461538464</v>
      </c>
    </row>
    <row r="5675" spans="1:12">
      <c r="A5675" t="s">
        <v>10</v>
      </c>
      <c r="B5675" t="s">
        <v>351</v>
      </c>
      <c r="C5675" t="s">
        <v>351</v>
      </c>
      <c r="D5675" t="s">
        <v>410</v>
      </c>
      <c r="E5675" t="s">
        <v>15</v>
      </c>
      <c r="F5675" t="s">
        <v>72</v>
      </c>
      <c r="G5675" t="s">
        <v>424</v>
      </c>
      <c r="H5675" s="1">
        <v>2017</v>
      </c>
      <c r="I5675" s="2">
        <v>2210</v>
      </c>
      <c r="J5675" s="3">
        <v>5720</v>
      </c>
      <c r="K5675">
        <f>Table1[[#This Row],[Total Revenue + Open]]/Table1[[#This Row],[Qty]]</f>
        <v>2.5882352941176472</v>
      </c>
      <c r="L5675">
        <f>Table1[[#This Row],[Qty]]/Table1[[#This Row],[Total Revenue + Open]]</f>
        <v>0.38636363636363635</v>
      </c>
    </row>
    <row r="5676" spans="1:12">
      <c r="A5676" t="s">
        <v>10</v>
      </c>
      <c r="B5676" t="s">
        <v>351</v>
      </c>
      <c r="C5676" t="s">
        <v>351</v>
      </c>
      <c r="D5676" t="s">
        <v>410</v>
      </c>
      <c r="E5676" t="s">
        <v>15</v>
      </c>
      <c r="F5676" t="s">
        <v>72</v>
      </c>
      <c r="G5676" t="s">
        <v>424</v>
      </c>
      <c r="H5676" s="1">
        <v>2017</v>
      </c>
      <c r="I5676" s="2">
        <v>925</v>
      </c>
      <c r="J5676" s="3">
        <v>2432.75</v>
      </c>
      <c r="K5676">
        <f>Table1[[#This Row],[Total Revenue + Open]]/Table1[[#This Row],[Qty]]</f>
        <v>2.63</v>
      </c>
      <c r="L5676">
        <f>Table1[[#This Row],[Qty]]/Table1[[#This Row],[Total Revenue + Open]]</f>
        <v>0.38022813688212925</v>
      </c>
    </row>
    <row r="5677" spans="1:12">
      <c r="A5677" t="s">
        <v>10</v>
      </c>
      <c r="B5677" t="s">
        <v>351</v>
      </c>
      <c r="C5677" t="s">
        <v>351</v>
      </c>
      <c r="D5677" t="s">
        <v>410</v>
      </c>
      <c r="E5677" t="s">
        <v>15</v>
      </c>
      <c r="F5677" t="s">
        <v>72</v>
      </c>
      <c r="G5677" t="s">
        <v>424</v>
      </c>
      <c r="H5677" s="1">
        <v>2017</v>
      </c>
      <c r="I5677" s="2">
        <v>1630</v>
      </c>
      <c r="J5677" s="3">
        <v>4273.75</v>
      </c>
      <c r="K5677">
        <f>Table1[[#This Row],[Total Revenue + Open]]/Table1[[#This Row],[Qty]]</f>
        <v>2.6219325153374231</v>
      </c>
      <c r="L5677">
        <f>Table1[[#This Row],[Qty]]/Table1[[#This Row],[Total Revenue + Open]]</f>
        <v>0.38139806961099737</v>
      </c>
    </row>
    <row r="5678" spans="1:12">
      <c r="A5678" t="s">
        <v>10</v>
      </c>
      <c r="B5678" t="s">
        <v>351</v>
      </c>
      <c r="C5678" t="s">
        <v>351</v>
      </c>
      <c r="D5678" t="s">
        <v>410</v>
      </c>
      <c r="E5678" t="s">
        <v>15</v>
      </c>
      <c r="F5678" t="s">
        <v>72</v>
      </c>
      <c r="G5678" t="s">
        <v>424</v>
      </c>
      <c r="H5678" s="1">
        <v>2017</v>
      </c>
      <c r="I5678" s="2">
        <v>2110</v>
      </c>
      <c r="J5678" s="3">
        <v>5523</v>
      </c>
      <c r="K5678">
        <f>Table1[[#This Row],[Total Revenue + Open]]/Table1[[#This Row],[Qty]]</f>
        <v>2.6175355450236966</v>
      </c>
      <c r="L5678">
        <f>Table1[[#This Row],[Qty]]/Table1[[#This Row],[Total Revenue + Open]]</f>
        <v>0.38203874705775848</v>
      </c>
    </row>
    <row r="5679" spans="1:12">
      <c r="A5679" t="s">
        <v>10</v>
      </c>
      <c r="B5679" t="s">
        <v>351</v>
      </c>
      <c r="C5679" t="s">
        <v>351</v>
      </c>
      <c r="D5679" t="s">
        <v>410</v>
      </c>
      <c r="E5679" t="s">
        <v>15</v>
      </c>
      <c r="F5679" t="s">
        <v>72</v>
      </c>
      <c r="G5679" t="s">
        <v>424</v>
      </c>
      <c r="H5679" s="1">
        <v>2017</v>
      </c>
      <c r="I5679" s="2">
        <v>775</v>
      </c>
      <c r="J5679" s="3">
        <v>2038.25</v>
      </c>
      <c r="K5679">
        <f>Table1[[#This Row],[Total Revenue + Open]]/Table1[[#This Row],[Qty]]</f>
        <v>2.63</v>
      </c>
      <c r="L5679">
        <f>Table1[[#This Row],[Qty]]/Table1[[#This Row],[Total Revenue + Open]]</f>
        <v>0.38022813688212925</v>
      </c>
    </row>
    <row r="5680" spans="1:12">
      <c r="A5680" t="s">
        <v>10</v>
      </c>
      <c r="B5680" t="s">
        <v>351</v>
      </c>
      <c r="C5680" t="s">
        <v>351</v>
      </c>
      <c r="D5680" t="s">
        <v>410</v>
      </c>
      <c r="E5680" t="s">
        <v>15</v>
      </c>
      <c r="F5680" t="s">
        <v>72</v>
      </c>
      <c r="G5680" t="s">
        <v>424</v>
      </c>
      <c r="H5680" s="1">
        <v>2017</v>
      </c>
      <c r="I5680" s="2">
        <v>1255</v>
      </c>
      <c r="J5680" s="3">
        <v>3287.5</v>
      </c>
      <c r="K5680">
        <f>Table1[[#This Row],[Total Revenue + Open]]/Table1[[#This Row],[Qty]]</f>
        <v>2.6195219123505975</v>
      </c>
      <c r="L5680">
        <f>Table1[[#This Row],[Qty]]/Table1[[#This Row],[Total Revenue + Open]]</f>
        <v>0.38174904942965782</v>
      </c>
    </row>
    <row r="5681" spans="1:12">
      <c r="A5681" t="s">
        <v>10</v>
      </c>
      <c r="B5681" t="s">
        <v>351</v>
      </c>
      <c r="C5681" t="s">
        <v>351</v>
      </c>
      <c r="D5681" t="s">
        <v>410</v>
      </c>
      <c r="E5681" t="s">
        <v>15</v>
      </c>
      <c r="F5681" t="s">
        <v>72</v>
      </c>
      <c r="G5681" t="s">
        <v>425</v>
      </c>
      <c r="H5681" s="1">
        <v>2017</v>
      </c>
      <c r="I5681" s="2">
        <v>4070</v>
      </c>
      <c r="J5681" s="3">
        <v>10530</v>
      </c>
      <c r="K5681">
        <f>Table1[[#This Row],[Total Revenue + Open]]/Table1[[#This Row],[Qty]]</f>
        <v>2.5872235872235874</v>
      </c>
      <c r="L5681">
        <f>Table1[[#This Row],[Qty]]/Table1[[#This Row],[Total Revenue + Open]]</f>
        <v>0.38651471984805319</v>
      </c>
    </row>
    <row r="5682" spans="1:12">
      <c r="A5682" t="s">
        <v>10</v>
      </c>
      <c r="B5682" t="s">
        <v>351</v>
      </c>
      <c r="C5682" t="s">
        <v>351</v>
      </c>
      <c r="D5682" t="s">
        <v>410</v>
      </c>
      <c r="E5682" t="s">
        <v>15</v>
      </c>
      <c r="F5682" t="s">
        <v>72</v>
      </c>
      <c r="G5682" t="s">
        <v>425</v>
      </c>
      <c r="H5682" s="1">
        <v>2017</v>
      </c>
      <c r="I5682" s="2">
        <v>900</v>
      </c>
      <c r="J5682" s="3">
        <v>2340</v>
      </c>
      <c r="K5682">
        <f>Table1[[#This Row],[Total Revenue + Open]]/Table1[[#This Row],[Qty]]</f>
        <v>2.6</v>
      </c>
      <c r="L5682">
        <f>Table1[[#This Row],[Qty]]/Table1[[#This Row],[Total Revenue + Open]]</f>
        <v>0.38461538461538464</v>
      </c>
    </row>
    <row r="5683" spans="1:12">
      <c r="A5683" t="s">
        <v>10</v>
      </c>
      <c r="B5683" t="s">
        <v>351</v>
      </c>
      <c r="C5683" t="s">
        <v>351</v>
      </c>
      <c r="D5683" t="s">
        <v>410</v>
      </c>
      <c r="E5683" t="s">
        <v>15</v>
      </c>
      <c r="F5683" t="s">
        <v>72</v>
      </c>
      <c r="G5683" t="s">
        <v>425</v>
      </c>
      <c r="H5683" s="1">
        <v>2017</v>
      </c>
      <c r="I5683" s="2">
        <v>5080</v>
      </c>
      <c r="J5683" s="3">
        <v>13208</v>
      </c>
      <c r="K5683">
        <f>Table1[[#This Row],[Total Revenue + Open]]/Table1[[#This Row],[Qty]]</f>
        <v>2.6</v>
      </c>
      <c r="L5683">
        <f>Table1[[#This Row],[Qty]]/Table1[[#This Row],[Total Revenue + Open]]</f>
        <v>0.38461538461538464</v>
      </c>
    </row>
    <row r="5684" spans="1:12">
      <c r="A5684" t="s">
        <v>10</v>
      </c>
      <c r="B5684" t="s">
        <v>351</v>
      </c>
      <c r="C5684" t="s">
        <v>351</v>
      </c>
      <c r="D5684" t="s">
        <v>410</v>
      </c>
      <c r="E5684" t="s">
        <v>15</v>
      </c>
      <c r="F5684" t="s">
        <v>72</v>
      </c>
      <c r="G5684" t="s">
        <v>425</v>
      </c>
      <c r="H5684" s="1">
        <v>2017</v>
      </c>
      <c r="I5684" s="2">
        <v>7510</v>
      </c>
      <c r="J5684" s="3">
        <v>19357</v>
      </c>
      <c r="K5684">
        <f>Table1[[#This Row],[Total Revenue + Open]]/Table1[[#This Row],[Qty]]</f>
        <v>2.5774966711051932</v>
      </c>
      <c r="L5684">
        <f>Table1[[#This Row],[Qty]]/Table1[[#This Row],[Total Revenue + Open]]</f>
        <v>0.38797334297670094</v>
      </c>
    </row>
    <row r="5685" spans="1:12">
      <c r="A5685" t="s">
        <v>10</v>
      </c>
      <c r="B5685" t="s">
        <v>351</v>
      </c>
      <c r="C5685" t="s">
        <v>351</v>
      </c>
      <c r="D5685" t="s">
        <v>410</v>
      </c>
      <c r="E5685" t="s">
        <v>15</v>
      </c>
      <c r="F5685" t="s">
        <v>72</v>
      </c>
      <c r="G5685" t="s">
        <v>425</v>
      </c>
      <c r="H5685" s="1">
        <v>2017</v>
      </c>
      <c r="I5685" s="2">
        <v>3065</v>
      </c>
      <c r="J5685" s="3">
        <v>7930</v>
      </c>
      <c r="K5685">
        <f>Table1[[#This Row],[Total Revenue + Open]]/Table1[[#This Row],[Qty]]</f>
        <v>2.5872756933115824</v>
      </c>
      <c r="L5685">
        <f>Table1[[#This Row],[Qty]]/Table1[[#This Row],[Total Revenue + Open]]</f>
        <v>0.38650693568726358</v>
      </c>
    </row>
    <row r="5686" spans="1:12">
      <c r="A5686" t="s">
        <v>10</v>
      </c>
      <c r="B5686" t="s">
        <v>351</v>
      </c>
      <c r="C5686" t="s">
        <v>351</v>
      </c>
      <c r="D5686" t="s">
        <v>410</v>
      </c>
      <c r="E5686" t="s">
        <v>15</v>
      </c>
      <c r="F5686" t="s">
        <v>72</v>
      </c>
      <c r="G5686" t="s">
        <v>425</v>
      </c>
      <c r="H5686" s="1">
        <v>2017</v>
      </c>
      <c r="I5686" s="2">
        <v>1130</v>
      </c>
      <c r="J5686" s="3">
        <v>2925</v>
      </c>
      <c r="K5686">
        <f>Table1[[#This Row],[Total Revenue + Open]]/Table1[[#This Row],[Qty]]</f>
        <v>2.5884955752212391</v>
      </c>
      <c r="L5686">
        <f>Table1[[#This Row],[Qty]]/Table1[[#This Row],[Total Revenue + Open]]</f>
        <v>0.38632478632478634</v>
      </c>
    </row>
    <row r="5687" spans="1:12">
      <c r="A5687" t="s">
        <v>10</v>
      </c>
      <c r="B5687" t="s">
        <v>351</v>
      </c>
      <c r="C5687" t="s">
        <v>351</v>
      </c>
      <c r="D5687" t="s">
        <v>410</v>
      </c>
      <c r="E5687" t="s">
        <v>15</v>
      </c>
      <c r="F5687" t="s">
        <v>72</v>
      </c>
      <c r="G5687" t="s">
        <v>425</v>
      </c>
      <c r="H5687" s="1">
        <v>2017</v>
      </c>
      <c r="I5687" s="2">
        <v>650</v>
      </c>
      <c r="J5687" s="3">
        <v>1690</v>
      </c>
      <c r="K5687">
        <f>Table1[[#This Row],[Total Revenue + Open]]/Table1[[#This Row],[Qty]]</f>
        <v>2.6</v>
      </c>
      <c r="L5687">
        <f>Table1[[#This Row],[Qty]]/Table1[[#This Row],[Total Revenue + Open]]</f>
        <v>0.38461538461538464</v>
      </c>
    </row>
    <row r="5688" spans="1:12">
      <c r="A5688" t="s">
        <v>10</v>
      </c>
      <c r="B5688" t="s">
        <v>351</v>
      </c>
      <c r="C5688" t="s">
        <v>351</v>
      </c>
      <c r="D5688" t="s">
        <v>410</v>
      </c>
      <c r="E5688" t="s">
        <v>15</v>
      </c>
      <c r="F5688" t="s">
        <v>426</v>
      </c>
      <c r="G5688" t="s">
        <v>427</v>
      </c>
      <c r="H5688" s="1">
        <v>2018</v>
      </c>
      <c r="I5688" s="2">
        <v>500</v>
      </c>
      <c r="J5688" s="3">
        <v>1615</v>
      </c>
      <c r="K5688">
        <f>Table1[[#This Row],[Total Revenue + Open]]/Table1[[#This Row],[Qty]]</f>
        <v>3.23</v>
      </c>
      <c r="L5688">
        <f>Table1[[#This Row],[Qty]]/Table1[[#This Row],[Total Revenue + Open]]</f>
        <v>0.30959752321981426</v>
      </c>
    </row>
    <row r="5689" spans="1:12">
      <c r="A5689" t="s">
        <v>10</v>
      </c>
      <c r="B5689" t="s">
        <v>351</v>
      </c>
      <c r="C5689" t="s">
        <v>351</v>
      </c>
      <c r="D5689" t="s">
        <v>410</v>
      </c>
      <c r="E5689" t="s">
        <v>15</v>
      </c>
      <c r="F5689" t="s">
        <v>426</v>
      </c>
      <c r="G5689" t="s">
        <v>427</v>
      </c>
      <c r="H5689" s="1">
        <v>2018</v>
      </c>
      <c r="I5689" s="2">
        <v>1350</v>
      </c>
      <c r="J5689" s="3">
        <v>4360.5</v>
      </c>
      <c r="K5689">
        <f>Table1[[#This Row],[Total Revenue + Open]]/Table1[[#This Row],[Qty]]</f>
        <v>3.23</v>
      </c>
      <c r="L5689">
        <f>Table1[[#This Row],[Qty]]/Table1[[#This Row],[Total Revenue + Open]]</f>
        <v>0.30959752321981426</v>
      </c>
    </row>
    <row r="5690" spans="1:12">
      <c r="A5690" t="s">
        <v>10</v>
      </c>
      <c r="B5690" t="s">
        <v>351</v>
      </c>
      <c r="C5690" t="s">
        <v>351</v>
      </c>
      <c r="D5690" t="s">
        <v>410</v>
      </c>
      <c r="E5690" t="s">
        <v>15</v>
      </c>
      <c r="F5690" t="s">
        <v>426</v>
      </c>
      <c r="G5690" t="s">
        <v>427</v>
      </c>
      <c r="H5690" s="1">
        <v>2018</v>
      </c>
      <c r="I5690" s="2">
        <v>0</v>
      </c>
      <c r="J5690" s="3">
        <v>0</v>
      </c>
      <c r="K5690" t="e">
        <f>Table1[[#This Row],[Total Revenue + Open]]/Table1[[#This Row],[Qty]]</f>
        <v>#DIV/0!</v>
      </c>
      <c r="L5690" t="e">
        <f>Table1[[#This Row],[Qty]]/Table1[[#This Row],[Total Revenue + Open]]</f>
        <v>#DIV/0!</v>
      </c>
    </row>
    <row r="5691" spans="1:12">
      <c r="A5691" t="s">
        <v>10</v>
      </c>
      <c r="B5691" t="s">
        <v>351</v>
      </c>
      <c r="C5691" t="s">
        <v>351</v>
      </c>
      <c r="D5691" t="s">
        <v>410</v>
      </c>
      <c r="E5691" t="s">
        <v>15</v>
      </c>
      <c r="F5691" t="s">
        <v>426</v>
      </c>
      <c r="G5691" t="s">
        <v>427</v>
      </c>
      <c r="H5691" s="1">
        <v>2018</v>
      </c>
      <c r="I5691" s="2">
        <v>1460</v>
      </c>
      <c r="J5691" s="3">
        <v>4683.5</v>
      </c>
      <c r="K5691">
        <f>Table1[[#This Row],[Total Revenue + Open]]/Table1[[#This Row],[Qty]]</f>
        <v>3.2078767123287673</v>
      </c>
      <c r="L5691">
        <f>Table1[[#This Row],[Qty]]/Table1[[#This Row],[Total Revenue + Open]]</f>
        <v>0.31173267855236469</v>
      </c>
    </row>
    <row r="5692" spans="1:12">
      <c r="A5692" t="s">
        <v>10</v>
      </c>
      <c r="B5692" t="s">
        <v>351</v>
      </c>
      <c r="C5692" t="s">
        <v>351</v>
      </c>
      <c r="D5692" t="s">
        <v>410</v>
      </c>
      <c r="E5692" t="s">
        <v>15</v>
      </c>
      <c r="F5692" t="s">
        <v>426</v>
      </c>
      <c r="G5692" t="s">
        <v>427</v>
      </c>
      <c r="H5692" s="1">
        <v>2018</v>
      </c>
      <c r="I5692" s="2">
        <v>3720</v>
      </c>
      <c r="J5692" s="3">
        <v>11951</v>
      </c>
      <c r="K5692">
        <f>Table1[[#This Row],[Total Revenue + Open]]/Table1[[#This Row],[Qty]]</f>
        <v>3.2126344086021503</v>
      </c>
      <c r="L5692">
        <f>Table1[[#This Row],[Qty]]/Table1[[#This Row],[Total Revenue + Open]]</f>
        <v>0.31127102334532675</v>
      </c>
    </row>
    <row r="5693" spans="1:12">
      <c r="A5693" t="s">
        <v>10</v>
      </c>
      <c r="B5693" t="s">
        <v>351</v>
      </c>
      <c r="C5693" t="s">
        <v>351</v>
      </c>
      <c r="D5693" t="s">
        <v>410</v>
      </c>
      <c r="E5693" t="s">
        <v>15</v>
      </c>
      <c r="F5693" t="s">
        <v>426</v>
      </c>
      <c r="G5693" t="s">
        <v>427</v>
      </c>
      <c r="H5693" s="1">
        <v>2018</v>
      </c>
      <c r="I5693" s="2">
        <v>950</v>
      </c>
      <c r="J5693" s="3">
        <v>3068.5</v>
      </c>
      <c r="K5693">
        <f>Table1[[#This Row],[Total Revenue + Open]]/Table1[[#This Row],[Qty]]</f>
        <v>3.23</v>
      </c>
      <c r="L5693">
        <f>Table1[[#This Row],[Qty]]/Table1[[#This Row],[Total Revenue + Open]]</f>
        <v>0.30959752321981426</v>
      </c>
    </row>
    <row r="5694" spans="1:12">
      <c r="A5694" t="s">
        <v>10</v>
      </c>
      <c r="B5694" t="s">
        <v>351</v>
      </c>
      <c r="C5694" t="s">
        <v>351</v>
      </c>
      <c r="D5694" t="s">
        <v>410</v>
      </c>
      <c r="E5694" t="s">
        <v>15</v>
      </c>
      <c r="F5694" t="s">
        <v>426</v>
      </c>
      <c r="G5694" t="s">
        <v>427</v>
      </c>
      <c r="H5694" s="1">
        <v>2019</v>
      </c>
      <c r="I5694" s="2">
        <v>1310</v>
      </c>
      <c r="J5694" s="3">
        <v>4199</v>
      </c>
      <c r="K5694">
        <f>Table1[[#This Row],[Total Revenue + Open]]/Table1[[#This Row],[Qty]]</f>
        <v>3.2053435114503817</v>
      </c>
      <c r="L5694">
        <f>Table1[[#This Row],[Qty]]/Table1[[#This Row],[Total Revenue + Open]]</f>
        <v>0.3119790426291974</v>
      </c>
    </row>
    <row r="5695" spans="1:12">
      <c r="A5695" t="s">
        <v>10</v>
      </c>
      <c r="B5695" t="s">
        <v>351</v>
      </c>
      <c r="C5695" t="s">
        <v>351</v>
      </c>
      <c r="D5695" t="s">
        <v>410</v>
      </c>
      <c r="E5695" t="s">
        <v>15</v>
      </c>
      <c r="F5695" t="s">
        <v>426</v>
      </c>
      <c r="G5695" t="s">
        <v>427</v>
      </c>
      <c r="H5695" s="1">
        <v>2019</v>
      </c>
      <c r="I5695" s="2">
        <v>3070</v>
      </c>
      <c r="J5695" s="3">
        <v>9851.5</v>
      </c>
      <c r="K5695">
        <f>Table1[[#This Row],[Total Revenue + Open]]/Table1[[#This Row],[Qty]]</f>
        <v>3.2089576547231271</v>
      </c>
      <c r="L5695">
        <f>Table1[[#This Row],[Qty]]/Table1[[#This Row],[Total Revenue + Open]]</f>
        <v>0.31162767091305893</v>
      </c>
    </row>
    <row r="5696" spans="1:12">
      <c r="A5696" t="s">
        <v>10</v>
      </c>
      <c r="B5696" t="s">
        <v>351</v>
      </c>
      <c r="C5696" t="s">
        <v>351</v>
      </c>
      <c r="D5696" t="s">
        <v>410</v>
      </c>
      <c r="E5696" t="s">
        <v>15</v>
      </c>
      <c r="F5696" t="s">
        <v>426</v>
      </c>
      <c r="G5696" t="s">
        <v>427</v>
      </c>
      <c r="H5696" s="1">
        <v>2019</v>
      </c>
      <c r="I5696" s="2">
        <v>3015</v>
      </c>
      <c r="J5696" s="3">
        <v>9690</v>
      </c>
      <c r="K5696">
        <f>Table1[[#This Row],[Total Revenue + Open]]/Table1[[#This Row],[Qty]]</f>
        <v>3.2139303482587063</v>
      </c>
      <c r="L5696">
        <f>Table1[[#This Row],[Qty]]/Table1[[#This Row],[Total Revenue + Open]]</f>
        <v>0.3111455108359133</v>
      </c>
    </row>
    <row r="5697" spans="1:12">
      <c r="A5697" t="s">
        <v>10</v>
      </c>
      <c r="B5697" t="s">
        <v>351</v>
      </c>
      <c r="C5697" t="s">
        <v>351</v>
      </c>
      <c r="D5697" t="s">
        <v>410</v>
      </c>
      <c r="E5697" t="s">
        <v>15</v>
      </c>
      <c r="F5697" t="s">
        <v>426</v>
      </c>
      <c r="G5697" t="s">
        <v>427</v>
      </c>
      <c r="H5697" s="1">
        <v>2019</v>
      </c>
      <c r="I5697" s="2">
        <v>4720</v>
      </c>
      <c r="J5697" s="3">
        <v>15181</v>
      </c>
      <c r="K5697">
        <f>Table1[[#This Row],[Total Revenue + Open]]/Table1[[#This Row],[Qty]]</f>
        <v>3.216313559322034</v>
      </c>
      <c r="L5697">
        <f>Table1[[#This Row],[Qty]]/Table1[[#This Row],[Total Revenue + Open]]</f>
        <v>0.31091495948883474</v>
      </c>
    </row>
    <row r="5698" spans="1:12">
      <c r="A5698" t="s">
        <v>10</v>
      </c>
      <c r="B5698" t="s">
        <v>351</v>
      </c>
      <c r="C5698" t="s">
        <v>351</v>
      </c>
      <c r="D5698" t="s">
        <v>410</v>
      </c>
      <c r="E5698" t="s">
        <v>15</v>
      </c>
      <c r="F5698" t="s">
        <v>426</v>
      </c>
      <c r="G5698" t="s">
        <v>427</v>
      </c>
      <c r="H5698" s="1">
        <v>2019</v>
      </c>
      <c r="I5698" s="2">
        <v>850</v>
      </c>
      <c r="J5698" s="3">
        <v>2745.5</v>
      </c>
      <c r="K5698">
        <f>Table1[[#This Row],[Total Revenue + Open]]/Table1[[#This Row],[Qty]]</f>
        <v>3.23</v>
      </c>
      <c r="L5698">
        <f>Table1[[#This Row],[Qty]]/Table1[[#This Row],[Total Revenue + Open]]</f>
        <v>0.30959752321981426</v>
      </c>
    </row>
    <row r="5699" spans="1:12">
      <c r="A5699" t="s">
        <v>10</v>
      </c>
      <c r="B5699" t="s">
        <v>351</v>
      </c>
      <c r="C5699" t="s">
        <v>351</v>
      </c>
      <c r="D5699" t="s">
        <v>410</v>
      </c>
      <c r="E5699" t="s">
        <v>15</v>
      </c>
      <c r="F5699" t="s">
        <v>426</v>
      </c>
      <c r="G5699" t="s">
        <v>427</v>
      </c>
      <c r="H5699" s="1">
        <v>2019</v>
      </c>
      <c r="I5699" s="2">
        <v>2415</v>
      </c>
      <c r="J5699" s="3">
        <v>7752</v>
      </c>
      <c r="K5699">
        <f>Table1[[#This Row],[Total Revenue + Open]]/Table1[[#This Row],[Qty]]</f>
        <v>3.2099378881987577</v>
      </c>
      <c r="L5699">
        <f>Table1[[#This Row],[Qty]]/Table1[[#This Row],[Total Revenue + Open]]</f>
        <v>0.31153250773993807</v>
      </c>
    </row>
    <row r="5700" spans="1:12">
      <c r="A5700" t="s">
        <v>10</v>
      </c>
      <c r="B5700" t="s">
        <v>351</v>
      </c>
      <c r="C5700" t="s">
        <v>351</v>
      </c>
      <c r="D5700" t="s">
        <v>410</v>
      </c>
      <c r="E5700" t="s">
        <v>15</v>
      </c>
      <c r="F5700" t="s">
        <v>426</v>
      </c>
      <c r="G5700" t="s">
        <v>427</v>
      </c>
      <c r="H5700" s="1">
        <v>2019</v>
      </c>
      <c r="I5700" s="2">
        <v>2215</v>
      </c>
      <c r="J5700" s="3">
        <v>7106</v>
      </c>
      <c r="K5700">
        <f>Table1[[#This Row],[Total Revenue + Open]]/Table1[[#This Row],[Qty]]</f>
        <v>3.2081264108352143</v>
      </c>
      <c r="L5700">
        <f>Table1[[#This Row],[Qty]]/Table1[[#This Row],[Total Revenue + Open]]</f>
        <v>0.31170841542358568</v>
      </c>
    </row>
    <row r="5701" spans="1:12">
      <c r="A5701" t="s">
        <v>10</v>
      </c>
      <c r="B5701" t="s">
        <v>351</v>
      </c>
      <c r="C5701" t="s">
        <v>351</v>
      </c>
      <c r="D5701" t="s">
        <v>410</v>
      </c>
      <c r="E5701" t="s">
        <v>15</v>
      </c>
      <c r="F5701" t="s">
        <v>426</v>
      </c>
      <c r="G5701" t="s">
        <v>427</v>
      </c>
      <c r="H5701" s="1">
        <v>2019</v>
      </c>
      <c r="I5701" s="2">
        <v>1210</v>
      </c>
      <c r="J5701" s="3">
        <v>3876</v>
      </c>
      <c r="K5701">
        <f>Table1[[#This Row],[Total Revenue + Open]]/Table1[[#This Row],[Qty]]</f>
        <v>3.203305785123967</v>
      </c>
      <c r="L5701">
        <f>Table1[[#This Row],[Qty]]/Table1[[#This Row],[Total Revenue + Open]]</f>
        <v>0.31217750257997934</v>
      </c>
    </row>
    <row r="5702" spans="1:12">
      <c r="A5702" t="s">
        <v>10</v>
      </c>
      <c r="B5702" t="s">
        <v>351</v>
      </c>
      <c r="C5702" t="s">
        <v>351</v>
      </c>
      <c r="D5702" t="s">
        <v>410</v>
      </c>
      <c r="E5702" t="s">
        <v>15</v>
      </c>
      <c r="F5702" t="s">
        <v>426</v>
      </c>
      <c r="G5702" t="s">
        <v>427</v>
      </c>
      <c r="H5702" s="1">
        <v>2020</v>
      </c>
      <c r="I5702" s="2">
        <v>900</v>
      </c>
      <c r="J5702" s="3">
        <v>2907</v>
      </c>
      <c r="K5702">
        <f>Table1[[#This Row],[Total Revenue + Open]]/Table1[[#This Row],[Qty]]</f>
        <v>3.23</v>
      </c>
      <c r="L5702">
        <f>Table1[[#This Row],[Qty]]/Table1[[#This Row],[Total Revenue + Open]]</f>
        <v>0.30959752321981426</v>
      </c>
    </row>
    <row r="5703" spans="1:12">
      <c r="A5703" t="s">
        <v>10</v>
      </c>
      <c r="B5703" t="s">
        <v>351</v>
      </c>
      <c r="C5703" t="s">
        <v>351</v>
      </c>
      <c r="D5703" t="s">
        <v>410</v>
      </c>
      <c r="E5703" t="s">
        <v>15</v>
      </c>
      <c r="F5703" t="s">
        <v>426</v>
      </c>
      <c r="G5703" t="s">
        <v>428</v>
      </c>
      <c r="H5703" s="1">
        <v>2018</v>
      </c>
      <c r="I5703" s="2">
        <v>500</v>
      </c>
      <c r="J5703" s="3">
        <v>1615</v>
      </c>
      <c r="K5703">
        <f>Table1[[#This Row],[Total Revenue + Open]]/Table1[[#This Row],[Qty]]</f>
        <v>3.23</v>
      </c>
      <c r="L5703">
        <f>Table1[[#This Row],[Qty]]/Table1[[#This Row],[Total Revenue + Open]]</f>
        <v>0.30959752321981426</v>
      </c>
    </row>
    <row r="5704" spans="1:12">
      <c r="A5704" t="s">
        <v>10</v>
      </c>
      <c r="B5704" t="s">
        <v>351</v>
      </c>
      <c r="C5704" t="s">
        <v>351</v>
      </c>
      <c r="D5704" t="s">
        <v>410</v>
      </c>
      <c r="E5704" t="s">
        <v>15</v>
      </c>
      <c r="F5704" t="s">
        <v>426</v>
      </c>
      <c r="G5704" t="s">
        <v>428</v>
      </c>
      <c r="H5704" s="1">
        <v>2018</v>
      </c>
      <c r="I5704" s="2">
        <v>1350</v>
      </c>
      <c r="J5704" s="3">
        <v>4360.5</v>
      </c>
      <c r="K5704">
        <f>Table1[[#This Row],[Total Revenue + Open]]/Table1[[#This Row],[Qty]]</f>
        <v>3.23</v>
      </c>
      <c r="L5704">
        <f>Table1[[#This Row],[Qty]]/Table1[[#This Row],[Total Revenue + Open]]</f>
        <v>0.30959752321981426</v>
      </c>
    </row>
    <row r="5705" spans="1:12">
      <c r="A5705" t="s">
        <v>10</v>
      </c>
      <c r="B5705" t="s">
        <v>351</v>
      </c>
      <c r="C5705" t="s">
        <v>351</v>
      </c>
      <c r="D5705" t="s">
        <v>410</v>
      </c>
      <c r="E5705" t="s">
        <v>15</v>
      </c>
      <c r="F5705" t="s">
        <v>426</v>
      </c>
      <c r="G5705" t="s">
        <v>428</v>
      </c>
      <c r="H5705" s="1">
        <v>2018</v>
      </c>
      <c r="I5705" s="2">
        <v>0</v>
      </c>
      <c r="J5705" s="3">
        <v>0</v>
      </c>
      <c r="K5705" t="e">
        <f>Table1[[#This Row],[Total Revenue + Open]]/Table1[[#This Row],[Qty]]</f>
        <v>#DIV/0!</v>
      </c>
      <c r="L5705" t="e">
        <f>Table1[[#This Row],[Qty]]/Table1[[#This Row],[Total Revenue + Open]]</f>
        <v>#DIV/0!</v>
      </c>
    </row>
    <row r="5706" spans="1:12">
      <c r="A5706" t="s">
        <v>10</v>
      </c>
      <c r="B5706" t="s">
        <v>351</v>
      </c>
      <c r="C5706" t="s">
        <v>351</v>
      </c>
      <c r="D5706" t="s">
        <v>410</v>
      </c>
      <c r="E5706" t="s">
        <v>15</v>
      </c>
      <c r="F5706" t="s">
        <v>426</v>
      </c>
      <c r="G5706" t="s">
        <v>428</v>
      </c>
      <c r="H5706" s="1">
        <v>2018</v>
      </c>
      <c r="I5706" s="2">
        <v>1460</v>
      </c>
      <c r="J5706" s="3">
        <v>4683.5</v>
      </c>
      <c r="K5706">
        <f>Table1[[#This Row],[Total Revenue + Open]]/Table1[[#This Row],[Qty]]</f>
        <v>3.2078767123287673</v>
      </c>
      <c r="L5706">
        <f>Table1[[#This Row],[Qty]]/Table1[[#This Row],[Total Revenue + Open]]</f>
        <v>0.31173267855236469</v>
      </c>
    </row>
    <row r="5707" spans="1:12">
      <c r="A5707" t="s">
        <v>10</v>
      </c>
      <c r="B5707" t="s">
        <v>351</v>
      </c>
      <c r="C5707" t="s">
        <v>351</v>
      </c>
      <c r="D5707" t="s">
        <v>410</v>
      </c>
      <c r="E5707" t="s">
        <v>15</v>
      </c>
      <c r="F5707" t="s">
        <v>426</v>
      </c>
      <c r="G5707" t="s">
        <v>428</v>
      </c>
      <c r="H5707" s="1">
        <v>2018</v>
      </c>
      <c r="I5707" s="2">
        <v>3720</v>
      </c>
      <c r="J5707" s="3">
        <v>11951</v>
      </c>
      <c r="K5707">
        <f>Table1[[#This Row],[Total Revenue + Open]]/Table1[[#This Row],[Qty]]</f>
        <v>3.2126344086021503</v>
      </c>
      <c r="L5707">
        <f>Table1[[#This Row],[Qty]]/Table1[[#This Row],[Total Revenue + Open]]</f>
        <v>0.31127102334532675</v>
      </c>
    </row>
    <row r="5708" spans="1:12">
      <c r="A5708" t="s">
        <v>10</v>
      </c>
      <c r="B5708" t="s">
        <v>351</v>
      </c>
      <c r="C5708" t="s">
        <v>351</v>
      </c>
      <c r="D5708" t="s">
        <v>410</v>
      </c>
      <c r="E5708" t="s">
        <v>15</v>
      </c>
      <c r="F5708" t="s">
        <v>426</v>
      </c>
      <c r="G5708" t="s">
        <v>428</v>
      </c>
      <c r="H5708" s="1">
        <v>2018</v>
      </c>
      <c r="I5708" s="2">
        <v>950</v>
      </c>
      <c r="J5708" s="3">
        <v>3068.5</v>
      </c>
      <c r="K5708">
        <f>Table1[[#This Row],[Total Revenue + Open]]/Table1[[#This Row],[Qty]]</f>
        <v>3.23</v>
      </c>
      <c r="L5708">
        <f>Table1[[#This Row],[Qty]]/Table1[[#This Row],[Total Revenue + Open]]</f>
        <v>0.30959752321981426</v>
      </c>
    </row>
    <row r="5709" spans="1:12">
      <c r="A5709" t="s">
        <v>10</v>
      </c>
      <c r="B5709" t="s">
        <v>351</v>
      </c>
      <c r="C5709" t="s">
        <v>351</v>
      </c>
      <c r="D5709" t="s">
        <v>410</v>
      </c>
      <c r="E5709" t="s">
        <v>15</v>
      </c>
      <c r="F5709" t="s">
        <v>426</v>
      </c>
      <c r="G5709" t="s">
        <v>428</v>
      </c>
      <c r="H5709" s="1">
        <v>2019</v>
      </c>
      <c r="I5709" s="2">
        <v>1310</v>
      </c>
      <c r="J5709" s="3">
        <v>4199</v>
      </c>
      <c r="K5709">
        <f>Table1[[#This Row],[Total Revenue + Open]]/Table1[[#This Row],[Qty]]</f>
        <v>3.2053435114503817</v>
      </c>
      <c r="L5709">
        <f>Table1[[#This Row],[Qty]]/Table1[[#This Row],[Total Revenue + Open]]</f>
        <v>0.3119790426291974</v>
      </c>
    </row>
    <row r="5710" spans="1:12">
      <c r="A5710" t="s">
        <v>10</v>
      </c>
      <c r="B5710" t="s">
        <v>351</v>
      </c>
      <c r="C5710" t="s">
        <v>351</v>
      </c>
      <c r="D5710" t="s">
        <v>410</v>
      </c>
      <c r="E5710" t="s">
        <v>15</v>
      </c>
      <c r="F5710" t="s">
        <v>426</v>
      </c>
      <c r="G5710" t="s">
        <v>428</v>
      </c>
      <c r="H5710" s="1">
        <v>2019</v>
      </c>
      <c r="I5710" s="2">
        <v>3070</v>
      </c>
      <c r="J5710" s="3">
        <v>9851.5</v>
      </c>
      <c r="K5710">
        <f>Table1[[#This Row],[Total Revenue + Open]]/Table1[[#This Row],[Qty]]</f>
        <v>3.2089576547231271</v>
      </c>
      <c r="L5710">
        <f>Table1[[#This Row],[Qty]]/Table1[[#This Row],[Total Revenue + Open]]</f>
        <v>0.31162767091305893</v>
      </c>
    </row>
    <row r="5711" spans="1:12">
      <c r="A5711" t="s">
        <v>10</v>
      </c>
      <c r="B5711" t="s">
        <v>351</v>
      </c>
      <c r="C5711" t="s">
        <v>351</v>
      </c>
      <c r="D5711" t="s">
        <v>410</v>
      </c>
      <c r="E5711" t="s">
        <v>15</v>
      </c>
      <c r="F5711" t="s">
        <v>426</v>
      </c>
      <c r="G5711" t="s">
        <v>428</v>
      </c>
      <c r="H5711" s="1">
        <v>2019</v>
      </c>
      <c r="I5711" s="2">
        <v>3015</v>
      </c>
      <c r="J5711" s="3">
        <v>9690</v>
      </c>
      <c r="K5711">
        <f>Table1[[#This Row],[Total Revenue + Open]]/Table1[[#This Row],[Qty]]</f>
        <v>3.2139303482587063</v>
      </c>
      <c r="L5711">
        <f>Table1[[#This Row],[Qty]]/Table1[[#This Row],[Total Revenue + Open]]</f>
        <v>0.3111455108359133</v>
      </c>
    </row>
    <row r="5712" spans="1:12">
      <c r="A5712" t="s">
        <v>10</v>
      </c>
      <c r="B5712" t="s">
        <v>351</v>
      </c>
      <c r="C5712" t="s">
        <v>351</v>
      </c>
      <c r="D5712" t="s">
        <v>410</v>
      </c>
      <c r="E5712" t="s">
        <v>15</v>
      </c>
      <c r="F5712" t="s">
        <v>426</v>
      </c>
      <c r="G5712" t="s">
        <v>428</v>
      </c>
      <c r="H5712" s="1">
        <v>2019</v>
      </c>
      <c r="I5712" s="2">
        <v>4720</v>
      </c>
      <c r="J5712" s="3">
        <v>15181</v>
      </c>
      <c r="K5712">
        <f>Table1[[#This Row],[Total Revenue + Open]]/Table1[[#This Row],[Qty]]</f>
        <v>3.216313559322034</v>
      </c>
      <c r="L5712">
        <f>Table1[[#This Row],[Qty]]/Table1[[#This Row],[Total Revenue + Open]]</f>
        <v>0.31091495948883474</v>
      </c>
    </row>
    <row r="5713" spans="1:12">
      <c r="A5713" t="s">
        <v>10</v>
      </c>
      <c r="B5713" t="s">
        <v>351</v>
      </c>
      <c r="C5713" t="s">
        <v>351</v>
      </c>
      <c r="D5713" t="s">
        <v>410</v>
      </c>
      <c r="E5713" t="s">
        <v>15</v>
      </c>
      <c r="F5713" t="s">
        <v>426</v>
      </c>
      <c r="G5713" t="s">
        <v>428</v>
      </c>
      <c r="H5713" s="1">
        <v>2019</v>
      </c>
      <c r="I5713" s="2">
        <v>850</v>
      </c>
      <c r="J5713" s="3">
        <v>2745.5</v>
      </c>
      <c r="K5713">
        <f>Table1[[#This Row],[Total Revenue + Open]]/Table1[[#This Row],[Qty]]</f>
        <v>3.23</v>
      </c>
      <c r="L5713">
        <f>Table1[[#This Row],[Qty]]/Table1[[#This Row],[Total Revenue + Open]]</f>
        <v>0.30959752321981426</v>
      </c>
    </row>
    <row r="5714" spans="1:12">
      <c r="A5714" t="s">
        <v>10</v>
      </c>
      <c r="B5714" t="s">
        <v>351</v>
      </c>
      <c r="C5714" t="s">
        <v>351</v>
      </c>
      <c r="D5714" t="s">
        <v>410</v>
      </c>
      <c r="E5714" t="s">
        <v>15</v>
      </c>
      <c r="F5714" t="s">
        <v>426</v>
      </c>
      <c r="G5714" t="s">
        <v>428</v>
      </c>
      <c r="H5714" s="1">
        <v>2019</v>
      </c>
      <c r="I5714" s="2">
        <v>2415</v>
      </c>
      <c r="J5714" s="3">
        <v>7752</v>
      </c>
      <c r="K5714">
        <f>Table1[[#This Row],[Total Revenue + Open]]/Table1[[#This Row],[Qty]]</f>
        <v>3.2099378881987577</v>
      </c>
      <c r="L5714">
        <f>Table1[[#This Row],[Qty]]/Table1[[#This Row],[Total Revenue + Open]]</f>
        <v>0.31153250773993807</v>
      </c>
    </row>
    <row r="5715" spans="1:12">
      <c r="A5715" t="s">
        <v>10</v>
      </c>
      <c r="B5715" t="s">
        <v>351</v>
      </c>
      <c r="C5715" t="s">
        <v>351</v>
      </c>
      <c r="D5715" t="s">
        <v>410</v>
      </c>
      <c r="E5715" t="s">
        <v>15</v>
      </c>
      <c r="F5715" t="s">
        <v>426</v>
      </c>
      <c r="G5715" t="s">
        <v>428</v>
      </c>
      <c r="H5715" s="1">
        <v>2019</v>
      </c>
      <c r="I5715" s="2">
        <v>2215</v>
      </c>
      <c r="J5715" s="3">
        <v>7106</v>
      </c>
      <c r="K5715">
        <f>Table1[[#This Row],[Total Revenue + Open]]/Table1[[#This Row],[Qty]]</f>
        <v>3.2081264108352143</v>
      </c>
      <c r="L5715">
        <f>Table1[[#This Row],[Qty]]/Table1[[#This Row],[Total Revenue + Open]]</f>
        <v>0.31170841542358568</v>
      </c>
    </row>
    <row r="5716" spans="1:12">
      <c r="A5716" t="s">
        <v>10</v>
      </c>
      <c r="B5716" t="s">
        <v>351</v>
      </c>
      <c r="C5716" t="s">
        <v>351</v>
      </c>
      <c r="D5716" t="s">
        <v>410</v>
      </c>
      <c r="E5716" t="s">
        <v>15</v>
      </c>
      <c r="F5716" t="s">
        <v>426</v>
      </c>
      <c r="G5716" t="s">
        <v>428</v>
      </c>
      <c r="H5716" s="1">
        <v>2019</v>
      </c>
      <c r="I5716" s="2">
        <v>1210</v>
      </c>
      <c r="J5716" s="3">
        <v>3876</v>
      </c>
      <c r="K5716">
        <f>Table1[[#This Row],[Total Revenue + Open]]/Table1[[#This Row],[Qty]]</f>
        <v>3.203305785123967</v>
      </c>
      <c r="L5716">
        <f>Table1[[#This Row],[Qty]]/Table1[[#This Row],[Total Revenue + Open]]</f>
        <v>0.31217750257997934</v>
      </c>
    </row>
    <row r="5717" spans="1:12">
      <c r="A5717" t="s">
        <v>10</v>
      </c>
      <c r="B5717" t="s">
        <v>351</v>
      </c>
      <c r="C5717" t="s">
        <v>351</v>
      </c>
      <c r="D5717" t="s">
        <v>410</v>
      </c>
      <c r="E5717" t="s">
        <v>15</v>
      </c>
      <c r="F5717" t="s">
        <v>426</v>
      </c>
      <c r="G5717" t="s">
        <v>428</v>
      </c>
      <c r="H5717" s="1">
        <v>2020</v>
      </c>
      <c r="I5717" s="2">
        <v>900</v>
      </c>
      <c r="J5717" s="3">
        <v>2907</v>
      </c>
      <c r="K5717">
        <f>Table1[[#This Row],[Total Revenue + Open]]/Table1[[#This Row],[Qty]]</f>
        <v>3.23</v>
      </c>
      <c r="L5717">
        <f>Table1[[#This Row],[Qty]]/Table1[[#This Row],[Total Revenue + Open]]</f>
        <v>0.30959752321981426</v>
      </c>
    </row>
    <row r="5718" spans="1:12">
      <c r="A5718" t="s">
        <v>10</v>
      </c>
      <c r="B5718" t="s">
        <v>351</v>
      </c>
      <c r="C5718" t="s">
        <v>351</v>
      </c>
      <c r="D5718" t="s">
        <v>410</v>
      </c>
      <c r="E5718" t="s">
        <v>15</v>
      </c>
      <c r="F5718" t="s">
        <v>426</v>
      </c>
      <c r="G5718" t="s">
        <v>429</v>
      </c>
      <c r="H5718" s="1">
        <v>2017</v>
      </c>
      <c r="I5718" s="2">
        <v>6030</v>
      </c>
      <c r="J5718" s="3">
        <v>19380</v>
      </c>
      <c r="K5718">
        <f>Table1[[#This Row],[Total Revenue + Open]]/Table1[[#This Row],[Qty]]</f>
        <v>3.2139303482587063</v>
      </c>
      <c r="L5718">
        <f>Table1[[#This Row],[Qty]]/Table1[[#This Row],[Total Revenue + Open]]</f>
        <v>0.3111455108359133</v>
      </c>
    </row>
    <row r="5719" spans="1:12">
      <c r="A5719" t="s">
        <v>10</v>
      </c>
      <c r="B5719" t="s">
        <v>351</v>
      </c>
      <c r="C5719" t="s">
        <v>351</v>
      </c>
      <c r="D5719" t="s">
        <v>410</v>
      </c>
      <c r="E5719" t="s">
        <v>15</v>
      </c>
      <c r="F5719" t="s">
        <v>426</v>
      </c>
      <c r="G5719" t="s">
        <v>429</v>
      </c>
      <c r="H5719" s="1">
        <v>2017</v>
      </c>
      <c r="I5719" s="2">
        <v>2215</v>
      </c>
      <c r="J5719" s="3">
        <v>7106</v>
      </c>
      <c r="K5719">
        <f>Table1[[#This Row],[Total Revenue + Open]]/Table1[[#This Row],[Qty]]</f>
        <v>3.2081264108352143</v>
      </c>
      <c r="L5719">
        <f>Table1[[#This Row],[Qty]]/Table1[[#This Row],[Total Revenue + Open]]</f>
        <v>0.31170841542358568</v>
      </c>
    </row>
    <row r="5720" spans="1:12">
      <c r="A5720" t="s">
        <v>10</v>
      </c>
      <c r="B5720" t="s">
        <v>351</v>
      </c>
      <c r="C5720" t="s">
        <v>351</v>
      </c>
      <c r="D5720" t="s">
        <v>410</v>
      </c>
      <c r="E5720" t="s">
        <v>15</v>
      </c>
      <c r="F5720" t="s">
        <v>426</v>
      </c>
      <c r="G5720" t="s">
        <v>429</v>
      </c>
      <c r="H5720" s="1">
        <v>2017</v>
      </c>
      <c r="I5720" s="2">
        <v>800</v>
      </c>
      <c r="J5720" s="3">
        <v>2584</v>
      </c>
      <c r="K5720">
        <f>Table1[[#This Row],[Total Revenue + Open]]/Table1[[#This Row],[Qty]]</f>
        <v>3.23</v>
      </c>
      <c r="L5720">
        <f>Table1[[#This Row],[Qty]]/Table1[[#This Row],[Total Revenue + Open]]</f>
        <v>0.30959752321981426</v>
      </c>
    </row>
    <row r="5721" spans="1:12">
      <c r="A5721" t="s">
        <v>10</v>
      </c>
      <c r="B5721" t="s">
        <v>351</v>
      </c>
      <c r="C5721" t="s">
        <v>351</v>
      </c>
      <c r="D5721" t="s">
        <v>410</v>
      </c>
      <c r="E5721" t="s">
        <v>15</v>
      </c>
      <c r="F5721" t="s">
        <v>426</v>
      </c>
      <c r="G5721" t="s">
        <v>429</v>
      </c>
      <c r="H5721" s="1">
        <v>2017</v>
      </c>
      <c r="I5721" s="2">
        <v>2510</v>
      </c>
      <c r="J5721" s="3">
        <v>8075</v>
      </c>
      <c r="K5721">
        <f>Table1[[#This Row],[Total Revenue + Open]]/Table1[[#This Row],[Qty]]</f>
        <v>3.2171314741035855</v>
      </c>
      <c r="L5721">
        <f>Table1[[#This Row],[Qty]]/Table1[[#This Row],[Total Revenue + Open]]</f>
        <v>0.3108359133126935</v>
      </c>
    </row>
    <row r="5722" spans="1:12">
      <c r="A5722" t="s">
        <v>10</v>
      </c>
      <c r="B5722" t="s">
        <v>351</v>
      </c>
      <c r="C5722" t="s">
        <v>351</v>
      </c>
      <c r="D5722" t="s">
        <v>410</v>
      </c>
      <c r="E5722" t="s">
        <v>15</v>
      </c>
      <c r="F5722" t="s">
        <v>426</v>
      </c>
      <c r="G5722" t="s">
        <v>429</v>
      </c>
      <c r="H5722" s="1">
        <v>2017</v>
      </c>
      <c r="I5722" s="2">
        <v>1305</v>
      </c>
      <c r="J5722" s="3">
        <v>4199</v>
      </c>
      <c r="K5722">
        <f>Table1[[#This Row],[Total Revenue + Open]]/Table1[[#This Row],[Qty]]</f>
        <v>3.2176245210727967</v>
      </c>
      <c r="L5722">
        <f>Table1[[#This Row],[Qty]]/Table1[[#This Row],[Total Revenue + Open]]</f>
        <v>0.31078828292450583</v>
      </c>
    </row>
    <row r="5723" spans="1:12">
      <c r="A5723" t="s">
        <v>10</v>
      </c>
      <c r="B5723" t="s">
        <v>351</v>
      </c>
      <c r="C5723" t="s">
        <v>351</v>
      </c>
      <c r="D5723" t="s">
        <v>410</v>
      </c>
      <c r="E5723" t="s">
        <v>15</v>
      </c>
      <c r="F5723" t="s">
        <v>426</v>
      </c>
      <c r="G5723" t="s">
        <v>429</v>
      </c>
      <c r="H5723" s="1">
        <v>2018</v>
      </c>
      <c r="I5723" s="2">
        <v>1005</v>
      </c>
      <c r="J5723" s="3">
        <v>3230</v>
      </c>
      <c r="K5723">
        <f>Table1[[#This Row],[Total Revenue + Open]]/Table1[[#This Row],[Qty]]</f>
        <v>3.2139303482587063</v>
      </c>
      <c r="L5723">
        <f>Table1[[#This Row],[Qty]]/Table1[[#This Row],[Total Revenue + Open]]</f>
        <v>0.3111455108359133</v>
      </c>
    </row>
    <row r="5724" spans="1:12">
      <c r="A5724" t="s">
        <v>10</v>
      </c>
      <c r="B5724" t="s">
        <v>351</v>
      </c>
      <c r="C5724" t="s">
        <v>351</v>
      </c>
      <c r="D5724" t="s">
        <v>410</v>
      </c>
      <c r="E5724" t="s">
        <v>15</v>
      </c>
      <c r="F5724" t="s">
        <v>426</v>
      </c>
      <c r="G5724" t="s">
        <v>429</v>
      </c>
      <c r="H5724" s="1">
        <v>2018</v>
      </c>
      <c r="I5724" s="2">
        <v>900</v>
      </c>
      <c r="J5724" s="3">
        <v>2907</v>
      </c>
      <c r="K5724">
        <f>Table1[[#This Row],[Total Revenue + Open]]/Table1[[#This Row],[Qty]]</f>
        <v>3.23</v>
      </c>
      <c r="L5724">
        <f>Table1[[#This Row],[Qty]]/Table1[[#This Row],[Total Revenue + Open]]</f>
        <v>0.30959752321981426</v>
      </c>
    </row>
    <row r="5725" spans="1:12">
      <c r="A5725" t="s">
        <v>10</v>
      </c>
      <c r="B5725" t="s">
        <v>351</v>
      </c>
      <c r="C5725" t="s">
        <v>351</v>
      </c>
      <c r="D5725" t="s">
        <v>410</v>
      </c>
      <c r="E5725" t="s">
        <v>15</v>
      </c>
      <c r="F5725" t="s">
        <v>426</v>
      </c>
      <c r="G5725" t="s">
        <v>429</v>
      </c>
      <c r="H5725" s="1">
        <v>2018</v>
      </c>
      <c r="I5725" s="2">
        <v>800</v>
      </c>
      <c r="J5725" s="3">
        <v>2584</v>
      </c>
      <c r="K5725">
        <f>Table1[[#This Row],[Total Revenue + Open]]/Table1[[#This Row],[Qty]]</f>
        <v>3.23</v>
      </c>
      <c r="L5725">
        <f>Table1[[#This Row],[Qty]]/Table1[[#This Row],[Total Revenue + Open]]</f>
        <v>0.30959752321981426</v>
      </c>
    </row>
    <row r="5726" spans="1:12">
      <c r="A5726" t="s">
        <v>10</v>
      </c>
      <c r="B5726" t="s">
        <v>351</v>
      </c>
      <c r="C5726" t="s">
        <v>351</v>
      </c>
      <c r="D5726" t="s">
        <v>410</v>
      </c>
      <c r="E5726" t="s">
        <v>15</v>
      </c>
      <c r="F5726" t="s">
        <v>426</v>
      </c>
      <c r="G5726" t="s">
        <v>429</v>
      </c>
      <c r="H5726" s="1">
        <v>2018</v>
      </c>
      <c r="I5726" s="2">
        <v>2560</v>
      </c>
      <c r="J5726" s="3">
        <v>8236.5</v>
      </c>
      <c r="K5726">
        <f>Table1[[#This Row],[Total Revenue + Open]]/Table1[[#This Row],[Qty]]</f>
        <v>3.2173828124999999</v>
      </c>
      <c r="L5726">
        <f>Table1[[#This Row],[Qty]]/Table1[[#This Row],[Total Revenue + Open]]</f>
        <v>0.31081163115400962</v>
      </c>
    </row>
    <row r="5727" spans="1:12">
      <c r="A5727" t="s">
        <v>10</v>
      </c>
      <c r="B5727" t="s">
        <v>351</v>
      </c>
      <c r="C5727" t="s">
        <v>351</v>
      </c>
      <c r="D5727" t="s">
        <v>410</v>
      </c>
      <c r="E5727" t="s">
        <v>15</v>
      </c>
      <c r="F5727" t="s">
        <v>426</v>
      </c>
      <c r="G5727" t="s">
        <v>429</v>
      </c>
      <c r="H5727" s="1">
        <v>2018</v>
      </c>
      <c r="I5727" s="2">
        <v>1360</v>
      </c>
      <c r="J5727" s="3">
        <v>4360.5</v>
      </c>
      <c r="K5727">
        <f>Table1[[#This Row],[Total Revenue + Open]]/Table1[[#This Row],[Qty]]</f>
        <v>3.2062499999999998</v>
      </c>
      <c r="L5727">
        <f>Table1[[#This Row],[Qty]]/Table1[[#This Row],[Total Revenue + Open]]</f>
        <v>0.31189083820662766</v>
      </c>
    </row>
    <row r="5728" spans="1:12">
      <c r="A5728" t="s">
        <v>10</v>
      </c>
      <c r="B5728" t="s">
        <v>351</v>
      </c>
      <c r="C5728" t="s">
        <v>351</v>
      </c>
      <c r="D5728" t="s">
        <v>410</v>
      </c>
      <c r="E5728" t="s">
        <v>15</v>
      </c>
      <c r="F5728" t="s">
        <v>426</v>
      </c>
      <c r="G5728" t="s">
        <v>429</v>
      </c>
      <c r="H5728" s="1">
        <v>2018</v>
      </c>
      <c r="I5728" s="2">
        <v>850</v>
      </c>
      <c r="J5728" s="3">
        <v>2745.5</v>
      </c>
      <c r="K5728">
        <f>Table1[[#This Row],[Total Revenue + Open]]/Table1[[#This Row],[Qty]]</f>
        <v>3.23</v>
      </c>
      <c r="L5728">
        <f>Table1[[#This Row],[Qty]]/Table1[[#This Row],[Total Revenue + Open]]</f>
        <v>0.30959752321981426</v>
      </c>
    </row>
    <row r="5729" spans="1:12">
      <c r="A5729" t="s">
        <v>10</v>
      </c>
      <c r="B5729" t="s">
        <v>351</v>
      </c>
      <c r="C5729" t="s">
        <v>351</v>
      </c>
      <c r="D5729" t="s">
        <v>410</v>
      </c>
      <c r="E5729" t="s">
        <v>15</v>
      </c>
      <c r="F5729" t="s">
        <v>426</v>
      </c>
      <c r="G5729" t="s">
        <v>430</v>
      </c>
      <c r="H5729" s="1">
        <v>2017</v>
      </c>
      <c r="I5729" s="2">
        <v>4920</v>
      </c>
      <c r="J5729" s="3">
        <v>15827</v>
      </c>
      <c r="K5729">
        <f>Table1[[#This Row],[Total Revenue + Open]]/Table1[[#This Row],[Qty]]</f>
        <v>3.2168699186991869</v>
      </c>
      <c r="L5729">
        <f>Table1[[#This Row],[Qty]]/Table1[[#This Row],[Total Revenue + Open]]</f>
        <v>0.31086118657989514</v>
      </c>
    </row>
    <row r="5730" spans="1:12">
      <c r="A5730" t="s">
        <v>10</v>
      </c>
      <c r="B5730" t="s">
        <v>351</v>
      </c>
      <c r="C5730" t="s">
        <v>351</v>
      </c>
      <c r="D5730" t="s">
        <v>410</v>
      </c>
      <c r="E5730" t="s">
        <v>15</v>
      </c>
      <c r="F5730" t="s">
        <v>426</v>
      </c>
      <c r="G5730" t="s">
        <v>430</v>
      </c>
      <c r="H5730" s="1">
        <v>2017</v>
      </c>
      <c r="I5730" s="2">
        <v>1835</v>
      </c>
      <c r="J5730" s="3">
        <v>5894.75</v>
      </c>
      <c r="K5730">
        <f>Table1[[#This Row],[Total Revenue + Open]]/Table1[[#This Row],[Qty]]</f>
        <v>3.212397820163488</v>
      </c>
      <c r="L5730">
        <f>Table1[[#This Row],[Qty]]/Table1[[#This Row],[Total Revenue + Open]]</f>
        <v>0.31129394800458032</v>
      </c>
    </row>
    <row r="5731" spans="1:12">
      <c r="A5731" t="s">
        <v>10</v>
      </c>
      <c r="B5731" t="s">
        <v>351</v>
      </c>
      <c r="C5731" t="s">
        <v>351</v>
      </c>
      <c r="D5731" t="s">
        <v>410</v>
      </c>
      <c r="E5731" t="s">
        <v>15</v>
      </c>
      <c r="F5731" t="s">
        <v>426</v>
      </c>
      <c r="G5731" t="s">
        <v>430</v>
      </c>
      <c r="H5731" s="1">
        <v>2017</v>
      </c>
      <c r="I5731" s="2">
        <v>875</v>
      </c>
      <c r="J5731" s="3">
        <v>2826.25</v>
      </c>
      <c r="K5731">
        <f>Table1[[#This Row],[Total Revenue + Open]]/Table1[[#This Row],[Qty]]</f>
        <v>3.23</v>
      </c>
      <c r="L5731">
        <f>Table1[[#This Row],[Qty]]/Table1[[#This Row],[Total Revenue + Open]]</f>
        <v>0.30959752321981426</v>
      </c>
    </row>
    <row r="5732" spans="1:12">
      <c r="A5732" t="s">
        <v>10</v>
      </c>
      <c r="B5732" t="s">
        <v>351</v>
      </c>
      <c r="C5732" t="s">
        <v>351</v>
      </c>
      <c r="D5732" t="s">
        <v>410</v>
      </c>
      <c r="E5732" t="s">
        <v>15</v>
      </c>
      <c r="F5732" t="s">
        <v>426</v>
      </c>
      <c r="G5732" t="s">
        <v>430</v>
      </c>
      <c r="H5732" s="1">
        <v>2017</v>
      </c>
      <c r="I5732" s="2">
        <v>6380</v>
      </c>
      <c r="J5732" s="3">
        <v>20510.5</v>
      </c>
      <c r="K5732">
        <f>Table1[[#This Row],[Total Revenue + Open]]/Table1[[#This Row],[Qty]]</f>
        <v>3.2148119122257053</v>
      </c>
      <c r="L5732">
        <f>Table1[[#This Row],[Qty]]/Table1[[#This Row],[Total Revenue + Open]]</f>
        <v>0.31106018868384488</v>
      </c>
    </row>
    <row r="5733" spans="1:12">
      <c r="A5733" t="s">
        <v>10</v>
      </c>
      <c r="B5733" t="s">
        <v>351</v>
      </c>
      <c r="C5733" t="s">
        <v>351</v>
      </c>
      <c r="D5733" t="s">
        <v>410</v>
      </c>
      <c r="E5733" t="s">
        <v>15</v>
      </c>
      <c r="F5733" t="s">
        <v>426</v>
      </c>
      <c r="G5733" t="s">
        <v>430</v>
      </c>
      <c r="H5733" s="1">
        <v>2017</v>
      </c>
      <c r="I5733" s="2">
        <v>2990</v>
      </c>
      <c r="J5733" s="3">
        <v>9609.25</v>
      </c>
      <c r="K5733">
        <f>Table1[[#This Row],[Total Revenue + Open]]/Table1[[#This Row],[Qty]]</f>
        <v>3.2137959866220736</v>
      </c>
      <c r="L5733">
        <f>Table1[[#This Row],[Qty]]/Table1[[#This Row],[Total Revenue + Open]]</f>
        <v>0.31115851913520826</v>
      </c>
    </row>
    <row r="5734" spans="1:12">
      <c r="A5734" t="s">
        <v>10</v>
      </c>
      <c r="B5734" t="s">
        <v>351</v>
      </c>
      <c r="C5734" t="s">
        <v>351</v>
      </c>
      <c r="D5734" t="s">
        <v>410</v>
      </c>
      <c r="E5734" t="s">
        <v>15</v>
      </c>
      <c r="F5734" t="s">
        <v>426</v>
      </c>
      <c r="G5734" t="s">
        <v>430</v>
      </c>
      <c r="H5734" s="1">
        <v>2017</v>
      </c>
      <c r="I5734" s="2">
        <v>2185</v>
      </c>
      <c r="J5734" s="3">
        <v>7025.25</v>
      </c>
      <c r="K5734">
        <f>Table1[[#This Row],[Total Revenue + Open]]/Table1[[#This Row],[Qty]]</f>
        <v>3.215217391304348</v>
      </c>
      <c r="L5734">
        <f>Table1[[#This Row],[Qty]]/Table1[[#This Row],[Total Revenue + Open]]</f>
        <v>0.3110209601081812</v>
      </c>
    </row>
    <row r="5735" spans="1:12">
      <c r="A5735" t="s">
        <v>10</v>
      </c>
      <c r="B5735" t="s">
        <v>351</v>
      </c>
      <c r="C5735" t="s">
        <v>351</v>
      </c>
      <c r="D5735" t="s">
        <v>410</v>
      </c>
      <c r="E5735" t="s">
        <v>15</v>
      </c>
      <c r="F5735" t="s">
        <v>426</v>
      </c>
      <c r="G5735" t="s">
        <v>430</v>
      </c>
      <c r="H5735" s="1">
        <v>2017</v>
      </c>
      <c r="I5735" s="2">
        <v>1005</v>
      </c>
      <c r="J5735" s="3">
        <v>3230</v>
      </c>
      <c r="K5735">
        <f>Table1[[#This Row],[Total Revenue + Open]]/Table1[[#This Row],[Qty]]</f>
        <v>3.2139303482587063</v>
      </c>
      <c r="L5735">
        <f>Table1[[#This Row],[Qty]]/Table1[[#This Row],[Total Revenue + Open]]</f>
        <v>0.3111455108359133</v>
      </c>
    </row>
    <row r="5736" spans="1:12">
      <c r="A5736" t="s">
        <v>10</v>
      </c>
      <c r="B5736" t="s">
        <v>351</v>
      </c>
      <c r="C5736" t="s">
        <v>351</v>
      </c>
      <c r="D5736" t="s">
        <v>410</v>
      </c>
      <c r="E5736" t="s">
        <v>15</v>
      </c>
      <c r="F5736" t="s">
        <v>426</v>
      </c>
      <c r="G5736" t="s">
        <v>430</v>
      </c>
      <c r="H5736" s="1">
        <v>2017</v>
      </c>
      <c r="I5736" s="2">
        <v>4400</v>
      </c>
      <c r="J5736" s="3">
        <v>14131.25</v>
      </c>
      <c r="K5736">
        <f>Table1[[#This Row],[Total Revenue + Open]]/Table1[[#This Row],[Qty]]</f>
        <v>3.2116477272727271</v>
      </c>
      <c r="L5736">
        <f>Table1[[#This Row],[Qty]]/Table1[[#This Row],[Total Revenue + Open]]</f>
        <v>0.31136665192392748</v>
      </c>
    </row>
    <row r="5737" spans="1:12">
      <c r="A5737" t="s">
        <v>10</v>
      </c>
      <c r="B5737" t="s">
        <v>351</v>
      </c>
      <c r="C5737" t="s">
        <v>351</v>
      </c>
      <c r="D5737" t="s">
        <v>410</v>
      </c>
      <c r="E5737" t="s">
        <v>15</v>
      </c>
      <c r="F5737" t="s">
        <v>426</v>
      </c>
      <c r="G5737" t="s">
        <v>430</v>
      </c>
      <c r="H5737" s="1">
        <v>2017</v>
      </c>
      <c r="I5737" s="2">
        <v>1860</v>
      </c>
      <c r="J5737" s="3">
        <v>5975.5</v>
      </c>
      <c r="K5737">
        <f>Table1[[#This Row],[Total Revenue + Open]]/Table1[[#This Row],[Qty]]</f>
        <v>3.2126344086021503</v>
      </c>
      <c r="L5737">
        <f>Table1[[#This Row],[Qty]]/Table1[[#This Row],[Total Revenue + Open]]</f>
        <v>0.31127102334532675</v>
      </c>
    </row>
    <row r="5738" spans="1:12">
      <c r="A5738" t="s">
        <v>10</v>
      </c>
      <c r="B5738" t="s">
        <v>351</v>
      </c>
      <c r="C5738" t="s">
        <v>351</v>
      </c>
      <c r="D5738" t="s">
        <v>410</v>
      </c>
      <c r="E5738" t="s">
        <v>15</v>
      </c>
      <c r="F5738" t="s">
        <v>426</v>
      </c>
      <c r="G5738" t="s">
        <v>431</v>
      </c>
      <c r="H5738" s="1">
        <v>2017</v>
      </c>
      <c r="I5738" s="2">
        <v>6030</v>
      </c>
      <c r="J5738" s="3">
        <v>19380</v>
      </c>
      <c r="K5738">
        <f>Table1[[#This Row],[Total Revenue + Open]]/Table1[[#This Row],[Qty]]</f>
        <v>3.2139303482587063</v>
      </c>
      <c r="L5738">
        <f>Table1[[#This Row],[Qty]]/Table1[[#This Row],[Total Revenue + Open]]</f>
        <v>0.3111455108359133</v>
      </c>
    </row>
    <row r="5739" spans="1:12">
      <c r="A5739" t="s">
        <v>10</v>
      </c>
      <c r="B5739" t="s">
        <v>351</v>
      </c>
      <c r="C5739" t="s">
        <v>351</v>
      </c>
      <c r="D5739" t="s">
        <v>410</v>
      </c>
      <c r="E5739" t="s">
        <v>15</v>
      </c>
      <c r="F5739" t="s">
        <v>426</v>
      </c>
      <c r="G5739" t="s">
        <v>431</v>
      </c>
      <c r="H5739" s="1">
        <v>2017</v>
      </c>
      <c r="I5739" s="2">
        <v>2315</v>
      </c>
      <c r="J5739" s="3">
        <v>7429</v>
      </c>
      <c r="K5739">
        <f>Table1[[#This Row],[Total Revenue + Open]]/Table1[[#This Row],[Qty]]</f>
        <v>3.2090712742980561</v>
      </c>
      <c r="L5739">
        <f>Table1[[#This Row],[Qty]]/Table1[[#This Row],[Total Revenue + Open]]</f>
        <v>0.31161663750168261</v>
      </c>
    </row>
    <row r="5740" spans="1:12">
      <c r="A5740" t="s">
        <v>10</v>
      </c>
      <c r="B5740" t="s">
        <v>351</v>
      </c>
      <c r="C5740" t="s">
        <v>351</v>
      </c>
      <c r="D5740" t="s">
        <v>410</v>
      </c>
      <c r="E5740" t="s">
        <v>15</v>
      </c>
      <c r="F5740" t="s">
        <v>426</v>
      </c>
      <c r="G5740" t="s">
        <v>431</v>
      </c>
      <c r="H5740" s="1">
        <v>2017</v>
      </c>
      <c r="I5740" s="2">
        <v>800</v>
      </c>
      <c r="J5740" s="3">
        <v>2584</v>
      </c>
      <c r="K5740">
        <f>Table1[[#This Row],[Total Revenue + Open]]/Table1[[#This Row],[Qty]]</f>
        <v>3.23</v>
      </c>
      <c r="L5740">
        <f>Table1[[#This Row],[Qty]]/Table1[[#This Row],[Total Revenue + Open]]</f>
        <v>0.30959752321981426</v>
      </c>
    </row>
    <row r="5741" spans="1:12">
      <c r="A5741" t="s">
        <v>10</v>
      </c>
      <c r="B5741" t="s">
        <v>351</v>
      </c>
      <c r="C5741" t="s">
        <v>351</v>
      </c>
      <c r="D5741" t="s">
        <v>410</v>
      </c>
      <c r="E5741" t="s">
        <v>15</v>
      </c>
      <c r="F5741" t="s">
        <v>426</v>
      </c>
      <c r="G5741" t="s">
        <v>431</v>
      </c>
      <c r="H5741" s="1">
        <v>2017</v>
      </c>
      <c r="I5741" s="2">
        <v>2510</v>
      </c>
      <c r="J5741" s="3">
        <v>8075</v>
      </c>
      <c r="K5741">
        <f>Table1[[#This Row],[Total Revenue + Open]]/Table1[[#This Row],[Qty]]</f>
        <v>3.2171314741035855</v>
      </c>
      <c r="L5741">
        <f>Table1[[#This Row],[Qty]]/Table1[[#This Row],[Total Revenue + Open]]</f>
        <v>0.3108359133126935</v>
      </c>
    </row>
    <row r="5742" spans="1:12">
      <c r="A5742" t="s">
        <v>10</v>
      </c>
      <c r="B5742" t="s">
        <v>351</v>
      </c>
      <c r="C5742" t="s">
        <v>351</v>
      </c>
      <c r="D5742" t="s">
        <v>410</v>
      </c>
      <c r="E5742" t="s">
        <v>15</v>
      </c>
      <c r="F5742" t="s">
        <v>426</v>
      </c>
      <c r="G5742" t="s">
        <v>431</v>
      </c>
      <c r="H5742" s="1">
        <v>2017</v>
      </c>
      <c r="I5742" s="2">
        <v>1305</v>
      </c>
      <c r="J5742" s="3">
        <v>4199</v>
      </c>
      <c r="K5742">
        <f>Table1[[#This Row],[Total Revenue + Open]]/Table1[[#This Row],[Qty]]</f>
        <v>3.2176245210727967</v>
      </c>
      <c r="L5742">
        <f>Table1[[#This Row],[Qty]]/Table1[[#This Row],[Total Revenue + Open]]</f>
        <v>0.31078828292450583</v>
      </c>
    </row>
    <row r="5743" spans="1:12">
      <c r="A5743" t="s">
        <v>10</v>
      </c>
      <c r="B5743" t="s">
        <v>351</v>
      </c>
      <c r="C5743" t="s">
        <v>351</v>
      </c>
      <c r="D5743" t="s">
        <v>410</v>
      </c>
      <c r="E5743" t="s">
        <v>15</v>
      </c>
      <c r="F5743" t="s">
        <v>426</v>
      </c>
      <c r="G5743" t="s">
        <v>431</v>
      </c>
      <c r="H5743" s="1">
        <v>2018</v>
      </c>
      <c r="I5743" s="2">
        <v>1005</v>
      </c>
      <c r="J5743" s="3">
        <v>3230</v>
      </c>
      <c r="K5743">
        <f>Table1[[#This Row],[Total Revenue + Open]]/Table1[[#This Row],[Qty]]</f>
        <v>3.2139303482587063</v>
      </c>
      <c r="L5743">
        <f>Table1[[#This Row],[Qty]]/Table1[[#This Row],[Total Revenue + Open]]</f>
        <v>0.3111455108359133</v>
      </c>
    </row>
    <row r="5744" spans="1:12">
      <c r="A5744" t="s">
        <v>10</v>
      </c>
      <c r="B5744" t="s">
        <v>351</v>
      </c>
      <c r="C5744" t="s">
        <v>351</v>
      </c>
      <c r="D5744" t="s">
        <v>410</v>
      </c>
      <c r="E5744" t="s">
        <v>15</v>
      </c>
      <c r="F5744" t="s">
        <v>426</v>
      </c>
      <c r="G5744" t="s">
        <v>431</v>
      </c>
      <c r="H5744" s="1">
        <v>2018</v>
      </c>
      <c r="I5744" s="2">
        <v>900</v>
      </c>
      <c r="J5744" s="3">
        <v>2907</v>
      </c>
      <c r="K5744">
        <f>Table1[[#This Row],[Total Revenue + Open]]/Table1[[#This Row],[Qty]]</f>
        <v>3.23</v>
      </c>
      <c r="L5744">
        <f>Table1[[#This Row],[Qty]]/Table1[[#This Row],[Total Revenue + Open]]</f>
        <v>0.30959752321981426</v>
      </c>
    </row>
    <row r="5745" spans="1:12">
      <c r="A5745" t="s">
        <v>10</v>
      </c>
      <c r="B5745" t="s">
        <v>351</v>
      </c>
      <c r="C5745" t="s">
        <v>351</v>
      </c>
      <c r="D5745" t="s">
        <v>410</v>
      </c>
      <c r="E5745" t="s">
        <v>15</v>
      </c>
      <c r="F5745" t="s">
        <v>426</v>
      </c>
      <c r="G5745" t="s">
        <v>431</v>
      </c>
      <c r="H5745" s="1">
        <v>2018</v>
      </c>
      <c r="I5745" s="2">
        <v>800</v>
      </c>
      <c r="J5745" s="3">
        <v>2584</v>
      </c>
      <c r="K5745">
        <f>Table1[[#This Row],[Total Revenue + Open]]/Table1[[#This Row],[Qty]]</f>
        <v>3.23</v>
      </c>
      <c r="L5745">
        <f>Table1[[#This Row],[Qty]]/Table1[[#This Row],[Total Revenue + Open]]</f>
        <v>0.30959752321981426</v>
      </c>
    </row>
    <row r="5746" spans="1:12">
      <c r="A5746" t="s">
        <v>10</v>
      </c>
      <c r="B5746" t="s">
        <v>351</v>
      </c>
      <c r="C5746" t="s">
        <v>351</v>
      </c>
      <c r="D5746" t="s">
        <v>410</v>
      </c>
      <c r="E5746" t="s">
        <v>15</v>
      </c>
      <c r="F5746" t="s">
        <v>426</v>
      </c>
      <c r="G5746" t="s">
        <v>431</v>
      </c>
      <c r="H5746" s="1">
        <v>2018</v>
      </c>
      <c r="I5746" s="2">
        <v>2560</v>
      </c>
      <c r="J5746" s="3">
        <v>8236.5</v>
      </c>
      <c r="K5746">
        <f>Table1[[#This Row],[Total Revenue + Open]]/Table1[[#This Row],[Qty]]</f>
        <v>3.2173828124999999</v>
      </c>
      <c r="L5746">
        <f>Table1[[#This Row],[Qty]]/Table1[[#This Row],[Total Revenue + Open]]</f>
        <v>0.31081163115400962</v>
      </c>
    </row>
    <row r="5747" spans="1:12">
      <c r="A5747" t="s">
        <v>10</v>
      </c>
      <c r="B5747" t="s">
        <v>351</v>
      </c>
      <c r="C5747" t="s">
        <v>351</v>
      </c>
      <c r="D5747" t="s">
        <v>410</v>
      </c>
      <c r="E5747" t="s">
        <v>15</v>
      </c>
      <c r="F5747" t="s">
        <v>426</v>
      </c>
      <c r="G5747" t="s">
        <v>431</v>
      </c>
      <c r="H5747" s="1">
        <v>2018</v>
      </c>
      <c r="I5747" s="2">
        <v>1360</v>
      </c>
      <c r="J5747" s="3">
        <v>4360.5</v>
      </c>
      <c r="K5747">
        <f>Table1[[#This Row],[Total Revenue + Open]]/Table1[[#This Row],[Qty]]</f>
        <v>3.2062499999999998</v>
      </c>
      <c r="L5747">
        <f>Table1[[#This Row],[Qty]]/Table1[[#This Row],[Total Revenue + Open]]</f>
        <v>0.31189083820662766</v>
      </c>
    </row>
    <row r="5748" spans="1:12">
      <c r="A5748" t="s">
        <v>10</v>
      </c>
      <c r="B5748" t="s">
        <v>351</v>
      </c>
      <c r="C5748" t="s">
        <v>351</v>
      </c>
      <c r="D5748" t="s">
        <v>410</v>
      </c>
      <c r="E5748" t="s">
        <v>15</v>
      </c>
      <c r="F5748" t="s">
        <v>426</v>
      </c>
      <c r="G5748" t="s">
        <v>431</v>
      </c>
      <c r="H5748" s="1">
        <v>2018</v>
      </c>
      <c r="I5748" s="2">
        <v>850</v>
      </c>
      <c r="J5748" s="3">
        <v>2745.5</v>
      </c>
      <c r="K5748">
        <f>Table1[[#This Row],[Total Revenue + Open]]/Table1[[#This Row],[Qty]]</f>
        <v>3.23</v>
      </c>
      <c r="L5748">
        <f>Table1[[#This Row],[Qty]]/Table1[[#This Row],[Total Revenue + Open]]</f>
        <v>0.30959752321981426</v>
      </c>
    </row>
    <row r="5749" spans="1:12">
      <c r="A5749" t="s">
        <v>10</v>
      </c>
      <c r="B5749" t="s">
        <v>351</v>
      </c>
      <c r="C5749" t="s">
        <v>351</v>
      </c>
      <c r="D5749" t="s">
        <v>410</v>
      </c>
      <c r="E5749" t="s">
        <v>15</v>
      </c>
      <c r="F5749" t="s">
        <v>426</v>
      </c>
      <c r="G5749" t="s">
        <v>432</v>
      </c>
      <c r="H5749" s="1">
        <v>2017</v>
      </c>
      <c r="I5749" s="2">
        <v>4920</v>
      </c>
      <c r="J5749" s="3">
        <v>15827</v>
      </c>
      <c r="K5749">
        <f>Table1[[#This Row],[Total Revenue + Open]]/Table1[[#This Row],[Qty]]</f>
        <v>3.2168699186991869</v>
      </c>
      <c r="L5749">
        <f>Table1[[#This Row],[Qty]]/Table1[[#This Row],[Total Revenue + Open]]</f>
        <v>0.31086118657989514</v>
      </c>
    </row>
    <row r="5750" spans="1:12">
      <c r="A5750" t="s">
        <v>10</v>
      </c>
      <c r="B5750" t="s">
        <v>351</v>
      </c>
      <c r="C5750" t="s">
        <v>351</v>
      </c>
      <c r="D5750" t="s">
        <v>410</v>
      </c>
      <c r="E5750" t="s">
        <v>15</v>
      </c>
      <c r="F5750" t="s">
        <v>426</v>
      </c>
      <c r="G5750" t="s">
        <v>432</v>
      </c>
      <c r="H5750" s="1">
        <v>2017</v>
      </c>
      <c r="I5750" s="2">
        <v>1835</v>
      </c>
      <c r="J5750" s="3">
        <v>5894.75</v>
      </c>
      <c r="K5750">
        <f>Table1[[#This Row],[Total Revenue + Open]]/Table1[[#This Row],[Qty]]</f>
        <v>3.212397820163488</v>
      </c>
      <c r="L5750">
        <f>Table1[[#This Row],[Qty]]/Table1[[#This Row],[Total Revenue + Open]]</f>
        <v>0.31129394800458032</v>
      </c>
    </row>
    <row r="5751" spans="1:12">
      <c r="A5751" t="s">
        <v>10</v>
      </c>
      <c r="B5751" t="s">
        <v>351</v>
      </c>
      <c r="C5751" t="s">
        <v>351</v>
      </c>
      <c r="D5751" t="s">
        <v>410</v>
      </c>
      <c r="E5751" t="s">
        <v>15</v>
      </c>
      <c r="F5751" t="s">
        <v>426</v>
      </c>
      <c r="G5751" t="s">
        <v>432</v>
      </c>
      <c r="H5751" s="1">
        <v>2017</v>
      </c>
      <c r="I5751" s="2">
        <v>875</v>
      </c>
      <c r="J5751" s="3">
        <v>2826.25</v>
      </c>
      <c r="K5751">
        <f>Table1[[#This Row],[Total Revenue + Open]]/Table1[[#This Row],[Qty]]</f>
        <v>3.23</v>
      </c>
      <c r="L5751">
        <f>Table1[[#This Row],[Qty]]/Table1[[#This Row],[Total Revenue + Open]]</f>
        <v>0.30959752321981426</v>
      </c>
    </row>
    <row r="5752" spans="1:12">
      <c r="A5752" t="s">
        <v>10</v>
      </c>
      <c r="B5752" t="s">
        <v>351</v>
      </c>
      <c r="C5752" t="s">
        <v>351</v>
      </c>
      <c r="D5752" t="s">
        <v>410</v>
      </c>
      <c r="E5752" t="s">
        <v>15</v>
      </c>
      <c r="F5752" t="s">
        <v>426</v>
      </c>
      <c r="G5752" t="s">
        <v>432</v>
      </c>
      <c r="H5752" s="1">
        <v>2017</v>
      </c>
      <c r="I5752" s="2">
        <v>6380</v>
      </c>
      <c r="J5752" s="3">
        <v>20510.5</v>
      </c>
      <c r="K5752">
        <f>Table1[[#This Row],[Total Revenue + Open]]/Table1[[#This Row],[Qty]]</f>
        <v>3.2148119122257053</v>
      </c>
      <c r="L5752">
        <f>Table1[[#This Row],[Qty]]/Table1[[#This Row],[Total Revenue + Open]]</f>
        <v>0.31106018868384488</v>
      </c>
    </row>
    <row r="5753" spans="1:12">
      <c r="A5753" t="s">
        <v>10</v>
      </c>
      <c r="B5753" t="s">
        <v>351</v>
      </c>
      <c r="C5753" t="s">
        <v>351</v>
      </c>
      <c r="D5753" t="s">
        <v>410</v>
      </c>
      <c r="E5753" t="s">
        <v>15</v>
      </c>
      <c r="F5753" t="s">
        <v>426</v>
      </c>
      <c r="G5753" t="s">
        <v>432</v>
      </c>
      <c r="H5753" s="1">
        <v>2017</v>
      </c>
      <c r="I5753" s="2">
        <v>2990</v>
      </c>
      <c r="J5753" s="3">
        <v>9609.25</v>
      </c>
      <c r="K5753">
        <f>Table1[[#This Row],[Total Revenue + Open]]/Table1[[#This Row],[Qty]]</f>
        <v>3.2137959866220736</v>
      </c>
      <c r="L5753">
        <f>Table1[[#This Row],[Qty]]/Table1[[#This Row],[Total Revenue + Open]]</f>
        <v>0.31115851913520826</v>
      </c>
    </row>
    <row r="5754" spans="1:12">
      <c r="A5754" t="s">
        <v>10</v>
      </c>
      <c r="B5754" t="s">
        <v>351</v>
      </c>
      <c r="C5754" t="s">
        <v>351</v>
      </c>
      <c r="D5754" t="s">
        <v>410</v>
      </c>
      <c r="E5754" t="s">
        <v>15</v>
      </c>
      <c r="F5754" t="s">
        <v>426</v>
      </c>
      <c r="G5754" t="s">
        <v>432</v>
      </c>
      <c r="H5754" s="1">
        <v>2017</v>
      </c>
      <c r="I5754" s="2">
        <v>2260</v>
      </c>
      <c r="J5754" s="3">
        <v>7267.5</v>
      </c>
      <c r="K5754">
        <f>Table1[[#This Row],[Total Revenue + Open]]/Table1[[#This Row],[Qty]]</f>
        <v>3.2157079646017701</v>
      </c>
      <c r="L5754">
        <f>Table1[[#This Row],[Qty]]/Table1[[#This Row],[Total Revenue + Open]]</f>
        <v>0.31097351221190228</v>
      </c>
    </row>
    <row r="5755" spans="1:12">
      <c r="A5755" t="s">
        <v>10</v>
      </c>
      <c r="B5755" t="s">
        <v>351</v>
      </c>
      <c r="C5755" t="s">
        <v>351</v>
      </c>
      <c r="D5755" t="s">
        <v>410</v>
      </c>
      <c r="E5755" t="s">
        <v>15</v>
      </c>
      <c r="F5755" t="s">
        <v>426</v>
      </c>
      <c r="G5755" t="s">
        <v>432</v>
      </c>
      <c r="H5755" s="1">
        <v>2017</v>
      </c>
      <c r="I5755" s="2">
        <v>1005</v>
      </c>
      <c r="J5755" s="3">
        <v>3230</v>
      </c>
      <c r="K5755">
        <f>Table1[[#This Row],[Total Revenue + Open]]/Table1[[#This Row],[Qty]]</f>
        <v>3.2139303482587063</v>
      </c>
      <c r="L5755">
        <f>Table1[[#This Row],[Qty]]/Table1[[#This Row],[Total Revenue + Open]]</f>
        <v>0.3111455108359133</v>
      </c>
    </row>
    <row r="5756" spans="1:12">
      <c r="A5756" t="s">
        <v>10</v>
      </c>
      <c r="B5756" t="s">
        <v>351</v>
      </c>
      <c r="C5756" t="s">
        <v>351</v>
      </c>
      <c r="D5756" t="s">
        <v>410</v>
      </c>
      <c r="E5756" t="s">
        <v>15</v>
      </c>
      <c r="F5756" t="s">
        <v>426</v>
      </c>
      <c r="G5756" t="s">
        <v>432</v>
      </c>
      <c r="H5756" s="1">
        <v>2017</v>
      </c>
      <c r="I5756" s="2">
        <v>4400</v>
      </c>
      <c r="J5756" s="3">
        <v>14131.25</v>
      </c>
      <c r="K5756">
        <f>Table1[[#This Row],[Total Revenue + Open]]/Table1[[#This Row],[Qty]]</f>
        <v>3.2116477272727271</v>
      </c>
      <c r="L5756">
        <f>Table1[[#This Row],[Qty]]/Table1[[#This Row],[Total Revenue + Open]]</f>
        <v>0.31136665192392748</v>
      </c>
    </row>
    <row r="5757" spans="1:12">
      <c r="A5757" t="s">
        <v>10</v>
      </c>
      <c r="B5757" t="s">
        <v>351</v>
      </c>
      <c r="C5757" t="s">
        <v>351</v>
      </c>
      <c r="D5757" t="s">
        <v>410</v>
      </c>
      <c r="E5757" t="s">
        <v>15</v>
      </c>
      <c r="F5757" t="s">
        <v>426</v>
      </c>
      <c r="G5757" t="s">
        <v>432</v>
      </c>
      <c r="H5757" s="1">
        <v>2017</v>
      </c>
      <c r="I5757" s="2">
        <v>1860</v>
      </c>
      <c r="J5757" s="3">
        <v>5975.5</v>
      </c>
      <c r="K5757">
        <f>Table1[[#This Row],[Total Revenue + Open]]/Table1[[#This Row],[Qty]]</f>
        <v>3.2126344086021503</v>
      </c>
      <c r="L5757">
        <f>Table1[[#This Row],[Qty]]/Table1[[#This Row],[Total Revenue + Open]]</f>
        <v>0.31127102334532675</v>
      </c>
    </row>
    <row r="5758" spans="1:12">
      <c r="A5758" t="s">
        <v>10</v>
      </c>
      <c r="B5758" t="s">
        <v>351</v>
      </c>
      <c r="C5758" t="s">
        <v>351</v>
      </c>
      <c r="D5758" t="s">
        <v>410</v>
      </c>
      <c r="E5758" t="s">
        <v>15</v>
      </c>
      <c r="F5758" t="s">
        <v>433</v>
      </c>
      <c r="G5758" t="s">
        <v>434</v>
      </c>
      <c r="H5758" s="1">
        <v>2018</v>
      </c>
      <c r="I5758" s="2">
        <v>7490</v>
      </c>
      <c r="J5758" s="3">
        <v>22257.5</v>
      </c>
      <c r="K5758">
        <f>Table1[[#This Row],[Total Revenue + Open]]/Table1[[#This Row],[Qty]]</f>
        <v>2.9716288384512684</v>
      </c>
      <c r="L5758">
        <f>Table1[[#This Row],[Qty]]/Table1[[#This Row],[Total Revenue + Open]]</f>
        <v>0.33651578119734921</v>
      </c>
    </row>
    <row r="5759" spans="1:12">
      <c r="A5759" t="s">
        <v>10</v>
      </c>
      <c r="B5759" t="s">
        <v>351</v>
      </c>
      <c r="C5759" t="s">
        <v>351</v>
      </c>
      <c r="D5759" t="s">
        <v>410</v>
      </c>
      <c r="E5759" t="s">
        <v>15</v>
      </c>
      <c r="F5759" t="s">
        <v>433</v>
      </c>
      <c r="G5759" t="s">
        <v>434</v>
      </c>
      <c r="H5759" s="1">
        <v>2018</v>
      </c>
      <c r="I5759" s="2">
        <v>3520</v>
      </c>
      <c r="J5759" s="3">
        <v>10325</v>
      </c>
      <c r="K5759">
        <f>Table1[[#This Row],[Total Revenue + Open]]/Table1[[#This Row],[Qty]]</f>
        <v>2.9332386363636362</v>
      </c>
      <c r="L5759">
        <f>Table1[[#This Row],[Qty]]/Table1[[#This Row],[Total Revenue + Open]]</f>
        <v>0.34092009685230024</v>
      </c>
    </row>
    <row r="5760" spans="1:12">
      <c r="A5760" t="s">
        <v>10</v>
      </c>
      <c r="B5760" t="s">
        <v>351</v>
      </c>
      <c r="C5760" t="s">
        <v>351</v>
      </c>
      <c r="D5760" t="s">
        <v>410</v>
      </c>
      <c r="E5760" t="s">
        <v>15</v>
      </c>
      <c r="F5760" t="s">
        <v>433</v>
      </c>
      <c r="G5760" t="s">
        <v>434</v>
      </c>
      <c r="H5760" s="1">
        <v>2019</v>
      </c>
      <c r="I5760" s="2">
        <v>1710</v>
      </c>
      <c r="J5760" s="3">
        <v>5015</v>
      </c>
      <c r="K5760">
        <f>Table1[[#This Row],[Total Revenue + Open]]/Table1[[#This Row],[Qty]]</f>
        <v>2.9327485380116958</v>
      </c>
      <c r="L5760">
        <f>Table1[[#This Row],[Qty]]/Table1[[#This Row],[Total Revenue + Open]]</f>
        <v>0.34097706879361916</v>
      </c>
    </row>
    <row r="5761" spans="1:12">
      <c r="A5761" t="s">
        <v>10</v>
      </c>
      <c r="B5761" t="s">
        <v>351</v>
      </c>
      <c r="C5761" t="s">
        <v>351</v>
      </c>
      <c r="D5761" t="s">
        <v>410</v>
      </c>
      <c r="E5761" t="s">
        <v>15</v>
      </c>
      <c r="F5761" t="s">
        <v>433</v>
      </c>
      <c r="G5761" t="s">
        <v>434</v>
      </c>
      <c r="H5761" s="1">
        <v>2019</v>
      </c>
      <c r="I5761" s="2">
        <v>8140</v>
      </c>
      <c r="J5761" s="3">
        <v>23895</v>
      </c>
      <c r="K5761">
        <f>Table1[[#This Row],[Total Revenue + Open]]/Table1[[#This Row],[Qty]]</f>
        <v>2.9355036855036856</v>
      </c>
      <c r="L5761">
        <f>Table1[[#This Row],[Qty]]/Table1[[#This Row],[Total Revenue + Open]]</f>
        <v>0.34065704122201296</v>
      </c>
    </row>
    <row r="5762" spans="1:12">
      <c r="A5762" t="s">
        <v>10</v>
      </c>
      <c r="B5762" t="s">
        <v>351</v>
      </c>
      <c r="C5762" t="s">
        <v>351</v>
      </c>
      <c r="D5762" t="s">
        <v>410</v>
      </c>
      <c r="E5762" t="s">
        <v>15</v>
      </c>
      <c r="F5762" t="s">
        <v>433</v>
      </c>
      <c r="G5762" t="s">
        <v>434</v>
      </c>
      <c r="H5762" s="1">
        <v>2019</v>
      </c>
      <c r="I5762" s="2">
        <v>3320</v>
      </c>
      <c r="J5762" s="3">
        <v>9735</v>
      </c>
      <c r="K5762">
        <f>Table1[[#This Row],[Total Revenue + Open]]/Table1[[#This Row],[Qty]]</f>
        <v>2.9322289156626504</v>
      </c>
      <c r="L5762">
        <f>Table1[[#This Row],[Qty]]/Table1[[#This Row],[Total Revenue + Open]]</f>
        <v>0.34103749357986646</v>
      </c>
    </row>
    <row r="5763" spans="1:12">
      <c r="A5763" t="s">
        <v>10</v>
      </c>
      <c r="B5763" t="s">
        <v>351</v>
      </c>
      <c r="C5763" t="s">
        <v>351</v>
      </c>
      <c r="D5763" t="s">
        <v>410</v>
      </c>
      <c r="E5763" t="s">
        <v>15</v>
      </c>
      <c r="F5763" t="s">
        <v>433</v>
      </c>
      <c r="G5763" t="s">
        <v>434</v>
      </c>
      <c r="H5763" s="1">
        <v>2019</v>
      </c>
      <c r="I5763" s="2">
        <v>2010</v>
      </c>
      <c r="J5763" s="3">
        <v>5900</v>
      </c>
      <c r="K5763">
        <f>Table1[[#This Row],[Total Revenue + Open]]/Table1[[#This Row],[Qty]]</f>
        <v>2.9353233830845773</v>
      </c>
      <c r="L5763">
        <f>Table1[[#This Row],[Qty]]/Table1[[#This Row],[Total Revenue + Open]]</f>
        <v>0.34067796610169493</v>
      </c>
    </row>
    <row r="5764" spans="1:12">
      <c r="A5764" t="s">
        <v>10</v>
      </c>
      <c r="B5764" t="s">
        <v>351</v>
      </c>
      <c r="C5764" t="s">
        <v>351</v>
      </c>
      <c r="D5764" t="s">
        <v>410</v>
      </c>
      <c r="E5764" t="s">
        <v>15</v>
      </c>
      <c r="F5764" t="s">
        <v>433</v>
      </c>
      <c r="G5764" t="s">
        <v>435</v>
      </c>
      <c r="H5764" s="1">
        <v>2018</v>
      </c>
      <c r="I5764" s="2">
        <v>500</v>
      </c>
      <c r="J5764" s="3">
        <v>1500</v>
      </c>
      <c r="K5764">
        <f>Table1[[#This Row],[Total Revenue + Open]]/Table1[[#This Row],[Qty]]</f>
        <v>3</v>
      </c>
      <c r="L5764">
        <f>Table1[[#This Row],[Qty]]/Table1[[#This Row],[Total Revenue + Open]]</f>
        <v>0.33333333333333331</v>
      </c>
    </row>
    <row r="5765" spans="1:12">
      <c r="A5765" t="s">
        <v>10</v>
      </c>
      <c r="B5765" t="s">
        <v>351</v>
      </c>
      <c r="C5765" t="s">
        <v>351</v>
      </c>
      <c r="D5765" t="s">
        <v>410</v>
      </c>
      <c r="E5765" t="s">
        <v>15</v>
      </c>
      <c r="F5765" t="s">
        <v>433</v>
      </c>
      <c r="G5765" t="s">
        <v>435</v>
      </c>
      <c r="H5765" s="1">
        <v>2018</v>
      </c>
      <c r="I5765" s="2">
        <v>11360</v>
      </c>
      <c r="J5765" s="3">
        <v>33900</v>
      </c>
      <c r="K5765">
        <f>Table1[[#This Row],[Total Revenue + Open]]/Table1[[#This Row],[Qty]]</f>
        <v>2.984154929577465</v>
      </c>
      <c r="L5765">
        <f>Table1[[#This Row],[Qty]]/Table1[[#This Row],[Total Revenue + Open]]</f>
        <v>0.33510324483775811</v>
      </c>
    </row>
    <row r="5766" spans="1:12">
      <c r="A5766" t="s">
        <v>10</v>
      </c>
      <c r="B5766" t="s">
        <v>351</v>
      </c>
      <c r="C5766" t="s">
        <v>351</v>
      </c>
      <c r="D5766" t="s">
        <v>410</v>
      </c>
      <c r="E5766" t="s">
        <v>15</v>
      </c>
      <c r="F5766" t="s">
        <v>433</v>
      </c>
      <c r="G5766" t="s">
        <v>435</v>
      </c>
      <c r="H5766" s="1">
        <v>2018</v>
      </c>
      <c r="I5766" s="2">
        <v>1210</v>
      </c>
      <c r="J5766" s="3">
        <v>3600</v>
      </c>
      <c r="K5766">
        <f>Table1[[#This Row],[Total Revenue + Open]]/Table1[[#This Row],[Qty]]</f>
        <v>2.9752066115702478</v>
      </c>
      <c r="L5766">
        <f>Table1[[#This Row],[Qty]]/Table1[[#This Row],[Total Revenue + Open]]</f>
        <v>0.33611111111111114</v>
      </c>
    </row>
    <row r="5767" spans="1:12">
      <c r="A5767" t="s">
        <v>10</v>
      </c>
      <c r="B5767" t="s">
        <v>351</v>
      </c>
      <c r="C5767" t="s">
        <v>351</v>
      </c>
      <c r="D5767" t="s">
        <v>410</v>
      </c>
      <c r="E5767" t="s">
        <v>15</v>
      </c>
      <c r="F5767" t="s">
        <v>433</v>
      </c>
      <c r="G5767" t="s">
        <v>435</v>
      </c>
      <c r="H5767" s="1">
        <v>2018</v>
      </c>
      <c r="I5767" s="2">
        <v>8095</v>
      </c>
      <c r="J5767" s="3">
        <v>24150</v>
      </c>
      <c r="K5767">
        <f>Table1[[#This Row],[Total Revenue + Open]]/Table1[[#This Row],[Qty]]</f>
        <v>2.9833230389129093</v>
      </c>
      <c r="L5767">
        <f>Table1[[#This Row],[Qty]]/Table1[[#This Row],[Total Revenue + Open]]</f>
        <v>0.33519668737060043</v>
      </c>
    </row>
    <row r="5768" spans="1:12">
      <c r="A5768" t="s">
        <v>10</v>
      </c>
      <c r="B5768" t="s">
        <v>351</v>
      </c>
      <c r="C5768" t="s">
        <v>351</v>
      </c>
      <c r="D5768" t="s">
        <v>410</v>
      </c>
      <c r="E5768" t="s">
        <v>15</v>
      </c>
      <c r="F5768" t="s">
        <v>433</v>
      </c>
      <c r="G5768" t="s">
        <v>435</v>
      </c>
      <c r="H5768" s="1">
        <v>2018</v>
      </c>
      <c r="I5768" s="2">
        <v>6990</v>
      </c>
      <c r="J5768" s="3">
        <v>20850</v>
      </c>
      <c r="K5768">
        <f>Table1[[#This Row],[Total Revenue + Open]]/Table1[[#This Row],[Qty]]</f>
        <v>2.9828326180257512</v>
      </c>
      <c r="L5768">
        <f>Table1[[#This Row],[Qty]]/Table1[[#This Row],[Total Revenue + Open]]</f>
        <v>0.33525179856115106</v>
      </c>
    </row>
    <row r="5769" spans="1:12">
      <c r="A5769" t="s">
        <v>10</v>
      </c>
      <c r="B5769" t="s">
        <v>351</v>
      </c>
      <c r="C5769" t="s">
        <v>351</v>
      </c>
      <c r="D5769" t="s">
        <v>410</v>
      </c>
      <c r="E5769" t="s">
        <v>15</v>
      </c>
      <c r="F5769" t="s">
        <v>433</v>
      </c>
      <c r="G5769" t="s">
        <v>435</v>
      </c>
      <c r="H5769" s="1">
        <v>2018</v>
      </c>
      <c r="I5769" s="2">
        <v>5025</v>
      </c>
      <c r="J5769" s="3">
        <v>15000</v>
      </c>
      <c r="K5769">
        <f>Table1[[#This Row],[Total Revenue + Open]]/Table1[[#This Row],[Qty]]</f>
        <v>2.9850746268656718</v>
      </c>
      <c r="L5769">
        <f>Table1[[#This Row],[Qty]]/Table1[[#This Row],[Total Revenue + Open]]</f>
        <v>0.33500000000000002</v>
      </c>
    </row>
    <row r="5770" spans="1:12">
      <c r="A5770" t="s">
        <v>10</v>
      </c>
      <c r="B5770" t="s">
        <v>351</v>
      </c>
      <c r="C5770" t="s">
        <v>351</v>
      </c>
      <c r="D5770" t="s">
        <v>410</v>
      </c>
      <c r="E5770" t="s">
        <v>15</v>
      </c>
      <c r="F5770" t="s">
        <v>433</v>
      </c>
      <c r="G5770" t="s">
        <v>435</v>
      </c>
      <c r="H5770" s="1">
        <v>2019</v>
      </c>
      <c r="I5770" s="2">
        <v>4725</v>
      </c>
      <c r="J5770" s="3">
        <v>14100</v>
      </c>
      <c r="K5770">
        <f>Table1[[#This Row],[Total Revenue + Open]]/Table1[[#This Row],[Qty]]</f>
        <v>2.9841269841269842</v>
      </c>
      <c r="L5770">
        <f>Table1[[#This Row],[Qty]]/Table1[[#This Row],[Total Revenue + Open]]</f>
        <v>0.33510638297872342</v>
      </c>
    </row>
    <row r="5771" spans="1:12">
      <c r="A5771" t="s">
        <v>10</v>
      </c>
      <c r="B5771" t="s">
        <v>351</v>
      </c>
      <c r="C5771" t="s">
        <v>351</v>
      </c>
      <c r="D5771" t="s">
        <v>410</v>
      </c>
      <c r="E5771" t="s">
        <v>15</v>
      </c>
      <c r="F5771" t="s">
        <v>433</v>
      </c>
      <c r="G5771" t="s">
        <v>435</v>
      </c>
      <c r="H5771" s="1">
        <v>2019</v>
      </c>
      <c r="I5771" s="2">
        <v>13065</v>
      </c>
      <c r="J5771" s="3">
        <v>39000</v>
      </c>
      <c r="K5771">
        <f>Table1[[#This Row],[Total Revenue + Open]]/Table1[[#This Row],[Qty]]</f>
        <v>2.9850746268656718</v>
      </c>
      <c r="L5771">
        <f>Table1[[#This Row],[Qty]]/Table1[[#This Row],[Total Revenue + Open]]</f>
        <v>0.33500000000000002</v>
      </c>
    </row>
    <row r="5772" spans="1:12">
      <c r="A5772" t="s">
        <v>10</v>
      </c>
      <c r="B5772" t="s">
        <v>351</v>
      </c>
      <c r="C5772" t="s">
        <v>351</v>
      </c>
      <c r="D5772" t="s">
        <v>410</v>
      </c>
      <c r="E5772" t="s">
        <v>15</v>
      </c>
      <c r="F5772" t="s">
        <v>433</v>
      </c>
      <c r="G5772" t="s">
        <v>435</v>
      </c>
      <c r="H5772" s="1">
        <v>2019</v>
      </c>
      <c r="I5772" s="2">
        <v>8040</v>
      </c>
      <c r="J5772" s="3">
        <v>24000</v>
      </c>
      <c r="K5772">
        <f>Table1[[#This Row],[Total Revenue + Open]]/Table1[[#This Row],[Qty]]</f>
        <v>2.9850746268656718</v>
      </c>
      <c r="L5772">
        <f>Table1[[#This Row],[Qty]]/Table1[[#This Row],[Total Revenue + Open]]</f>
        <v>0.33500000000000002</v>
      </c>
    </row>
    <row r="5773" spans="1:12">
      <c r="A5773" t="s">
        <v>10</v>
      </c>
      <c r="B5773" t="s">
        <v>351</v>
      </c>
      <c r="C5773" t="s">
        <v>351</v>
      </c>
      <c r="D5773" t="s">
        <v>410</v>
      </c>
      <c r="E5773" t="s">
        <v>15</v>
      </c>
      <c r="F5773" t="s">
        <v>433</v>
      </c>
      <c r="G5773" t="s">
        <v>435</v>
      </c>
      <c r="H5773" s="1">
        <v>2019</v>
      </c>
      <c r="I5773" s="2">
        <v>4020</v>
      </c>
      <c r="J5773" s="3">
        <v>12000</v>
      </c>
      <c r="K5773">
        <f>Table1[[#This Row],[Total Revenue + Open]]/Table1[[#This Row],[Qty]]</f>
        <v>2.9850746268656718</v>
      </c>
      <c r="L5773">
        <f>Table1[[#This Row],[Qty]]/Table1[[#This Row],[Total Revenue + Open]]</f>
        <v>0.33500000000000002</v>
      </c>
    </row>
    <row r="5774" spans="1:12">
      <c r="A5774" t="s">
        <v>10</v>
      </c>
      <c r="B5774" t="s">
        <v>351</v>
      </c>
      <c r="C5774" t="s">
        <v>351</v>
      </c>
      <c r="D5774" t="s">
        <v>410</v>
      </c>
      <c r="E5774" t="s">
        <v>15</v>
      </c>
      <c r="F5774" t="s">
        <v>433</v>
      </c>
      <c r="G5774" t="s">
        <v>435</v>
      </c>
      <c r="H5774" s="1">
        <v>2019</v>
      </c>
      <c r="I5774" s="2">
        <v>300</v>
      </c>
      <c r="J5774" s="3">
        <v>900</v>
      </c>
      <c r="K5774">
        <f>Table1[[#This Row],[Total Revenue + Open]]/Table1[[#This Row],[Qty]]</f>
        <v>3</v>
      </c>
      <c r="L5774">
        <f>Table1[[#This Row],[Qty]]/Table1[[#This Row],[Total Revenue + Open]]</f>
        <v>0.33333333333333331</v>
      </c>
    </row>
    <row r="5775" spans="1:12">
      <c r="A5775" t="s">
        <v>10</v>
      </c>
      <c r="B5775" t="s">
        <v>351</v>
      </c>
      <c r="C5775" t="s">
        <v>351</v>
      </c>
      <c r="D5775" t="s">
        <v>410</v>
      </c>
      <c r="E5775" t="s">
        <v>15</v>
      </c>
      <c r="F5775" t="s">
        <v>433</v>
      </c>
      <c r="G5775" t="s">
        <v>435</v>
      </c>
      <c r="H5775" s="1">
        <v>2019</v>
      </c>
      <c r="I5775" s="2">
        <v>10050</v>
      </c>
      <c r="J5775" s="3">
        <v>30000</v>
      </c>
      <c r="K5775">
        <f>Table1[[#This Row],[Total Revenue + Open]]/Table1[[#This Row],[Qty]]</f>
        <v>2.9850746268656718</v>
      </c>
      <c r="L5775">
        <f>Table1[[#This Row],[Qty]]/Table1[[#This Row],[Total Revenue + Open]]</f>
        <v>0.33500000000000002</v>
      </c>
    </row>
    <row r="5776" spans="1:12">
      <c r="A5776" t="s">
        <v>10</v>
      </c>
      <c r="B5776" t="s">
        <v>351</v>
      </c>
      <c r="C5776" t="s">
        <v>351</v>
      </c>
      <c r="D5776" t="s">
        <v>410</v>
      </c>
      <c r="E5776" t="s">
        <v>15</v>
      </c>
      <c r="F5776" t="s">
        <v>433</v>
      </c>
      <c r="G5776" t="s">
        <v>435</v>
      </c>
      <c r="H5776" s="1">
        <v>2019</v>
      </c>
      <c r="I5776" s="2">
        <v>2615</v>
      </c>
      <c r="J5776" s="3">
        <v>7800</v>
      </c>
      <c r="K5776">
        <f>Table1[[#This Row],[Total Revenue + Open]]/Table1[[#This Row],[Qty]]</f>
        <v>2.9827915869980881</v>
      </c>
      <c r="L5776">
        <f>Table1[[#This Row],[Qty]]/Table1[[#This Row],[Total Revenue + Open]]</f>
        <v>0.33525641025641023</v>
      </c>
    </row>
    <row r="5777" spans="1:12">
      <c r="A5777" t="s">
        <v>10</v>
      </c>
      <c r="B5777" t="s">
        <v>351</v>
      </c>
      <c r="C5777" t="s">
        <v>351</v>
      </c>
      <c r="D5777" t="s">
        <v>410</v>
      </c>
      <c r="E5777" t="s">
        <v>15</v>
      </c>
      <c r="F5777" t="s">
        <v>433</v>
      </c>
      <c r="G5777" t="s">
        <v>435</v>
      </c>
      <c r="H5777" s="1">
        <v>2019</v>
      </c>
      <c r="I5777" s="2">
        <v>8445</v>
      </c>
      <c r="J5777" s="3">
        <v>25200</v>
      </c>
      <c r="K5777">
        <f>Table1[[#This Row],[Total Revenue + Open]]/Table1[[#This Row],[Qty]]</f>
        <v>2.9840142095914741</v>
      </c>
      <c r="L5777">
        <f>Table1[[#This Row],[Qty]]/Table1[[#This Row],[Total Revenue + Open]]</f>
        <v>0.33511904761904759</v>
      </c>
    </row>
    <row r="5778" spans="1:12">
      <c r="A5778" t="s">
        <v>10</v>
      </c>
      <c r="B5778" t="s">
        <v>351</v>
      </c>
      <c r="C5778" t="s">
        <v>351</v>
      </c>
      <c r="D5778" t="s">
        <v>410</v>
      </c>
      <c r="E5778" t="s">
        <v>15</v>
      </c>
      <c r="F5778" t="s">
        <v>433</v>
      </c>
      <c r="G5778" t="s">
        <v>435</v>
      </c>
      <c r="H5778" s="1">
        <v>2020</v>
      </c>
      <c r="I5778" s="2">
        <v>3015</v>
      </c>
      <c r="J5778" s="3">
        <v>9000</v>
      </c>
      <c r="K5778">
        <f>Table1[[#This Row],[Total Revenue + Open]]/Table1[[#This Row],[Qty]]</f>
        <v>2.9850746268656718</v>
      </c>
      <c r="L5778">
        <f>Table1[[#This Row],[Qty]]/Table1[[#This Row],[Total Revenue + Open]]</f>
        <v>0.33500000000000002</v>
      </c>
    </row>
    <row r="5779" spans="1:12">
      <c r="A5779" t="s">
        <v>10</v>
      </c>
      <c r="B5779" t="s">
        <v>351</v>
      </c>
      <c r="C5779" t="s">
        <v>351</v>
      </c>
      <c r="D5779" t="s">
        <v>410</v>
      </c>
      <c r="E5779" t="s">
        <v>15</v>
      </c>
      <c r="F5779" t="s">
        <v>433</v>
      </c>
      <c r="G5779" t="s">
        <v>435</v>
      </c>
      <c r="H5779" s="1">
        <v>2020</v>
      </c>
      <c r="I5779" s="2">
        <v>4020</v>
      </c>
      <c r="J5779" s="3">
        <v>12000</v>
      </c>
      <c r="K5779">
        <f>Table1[[#This Row],[Total Revenue + Open]]/Table1[[#This Row],[Qty]]</f>
        <v>2.9850746268656718</v>
      </c>
      <c r="L5779">
        <f>Table1[[#This Row],[Qty]]/Table1[[#This Row],[Total Revenue + Open]]</f>
        <v>0.33500000000000002</v>
      </c>
    </row>
    <row r="5780" spans="1:12">
      <c r="A5780" t="s">
        <v>10</v>
      </c>
      <c r="B5780" t="s">
        <v>351</v>
      </c>
      <c r="C5780" t="s">
        <v>351</v>
      </c>
      <c r="D5780" t="s">
        <v>410</v>
      </c>
      <c r="E5780" t="s">
        <v>15</v>
      </c>
      <c r="F5780" t="s">
        <v>433</v>
      </c>
      <c r="G5780" t="s">
        <v>435</v>
      </c>
      <c r="H5780" s="1">
        <v>2020</v>
      </c>
      <c r="I5780" s="2">
        <v>3320</v>
      </c>
      <c r="J5780" s="3">
        <v>10329</v>
      </c>
      <c r="K5780">
        <f>Table1[[#This Row],[Total Revenue + Open]]/Table1[[#This Row],[Qty]]</f>
        <v>3.1111445783132532</v>
      </c>
      <c r="L5780">
        <f>Table1[[#This Row],[Qty]]/Table1[[#This Row],[Total Revenue + Open]]</f>
        <v>0.32142511375738214</v>
      </c>
    </row>
    <row r="5781" spans="1:12">
      <c r="A5781" t="s">
        <v>10</v>
      </c>
      <c r="B5781" t="s">
        <v>351</v>
      </c>
      <c r="C5781" t="s">
        <v>351</v>
      </c>
      <c r="D5781" t="s">
        <v>410</v>
      </c>
      <c r="E5781" t="s">
        <v>15</v>
      </c>
      <c r="F5781" t="s">
        <v>433</v>
      </c>
      <c r="G5781" t="s">
        <v>435</v>
      </c>
      <c r="H5781" s="1">
        <v>2020</v>
      </c>
      <c r="I5781" s="2">
        <v>3320</v>
      </c>
      <c r="J5781" s="3">
        <v>10329</v>
      </c>
      <c r="K5781">
        <f>Table1[[#This Row],[Total Revenue + Open]]/Table1[[#This Row],[Qty]]</f>
        <v>3.1111445783132532</v>
      </c>
      <c r="L5781">
        <f>Table1[[#This Row],[Qty]]/Table1[[#This Row],[Total Revenue + Open]]</f>
        <v>0.32142511375738214</v>
      </c>
    </row>
    <row r="5782" spans="1:12">
      <c r="A5782" t="s">
        <v>10</v>
      </c>
      <c r="B5782" t="s">
        <v>351</v>
      </c>
      <c r="C5782" t="s">
        <v>351</v>
      </c>
      <c r="D5782" t="s">
        <v>410</v>
      </c>
      <c r="E5782" t="s">
        <v>15</v>
      </c>
      <c r="F5782" t="s">
        <v>433</v>
      </c>
      <c r="G5782" t="s">
        <v>435</v>
      </c>
      <c r="H5782" s="1">
        <v>2020</v>
      </c>
      <c r="I5782" s="2">
        <v>6735</v>
      </c>
      <c r="J5782" s="3">
        <v>20971</v>
      </c>
      <c r="K5782">
        <f>Table1[[#This Row],[Total Revenue + Open]]/Table1[[#This Row],[Qty]]</f>
        <v>3.1137342242019304</v>
      </c>
      <c r="L5782">
        <f>Table1[[#This Row],[Qty]]/Table1[[#This Row],[Total Revenue + Open]]</f>
        <v>0.32115778932811978</v>
      </c>
    </row>
    <row r="5783" spans="1:12">
      <c r="A5783" t="s">
        <v>10</v>
      </c>
      <c r="B5783" t="s">
        <v>351</v>
      </c>
      <c r="C5783" t="s">
        <v>351</v>
      </c>
      <c r="D5783" t="s">
        <v>410</v>
      </c>
      <c r="E5783" t="s">
        <v>15</v>
      </c>
      <c r="F5783" t="s">
        <v>433</v>
      </c>
      <c r="G5783" t="s">
        <v>435</v>
      </c>
      <c r="H5783" s="1">
        <v>2020</v>
      </c>
      <c r="I5783" s="2">
        <v>9645</v>
      </c>
      <c r="J5783" s="3">
        <v>30048</v>
      </c>
      <c r="K5783">
        <f>Table1[[#This Row],[Total Revenue + Open]]/Table1[[#This Row],[Qty]]</f>
        <v>3.1153965785381028</v>
      </c>
      <c r="L5783">
        <f>Table1[[#This Row],[Qty]]/Table1[[#This Row],[Total Revenue + Open]]</f>
        <v>0.32098642172523961</v>
      </c>
    </row>
    <row r="5784" spans="1:12">
      <c r="A5784" t="s">
        <v>10</v>
      </c>
      <c r="B5784" t="s">
        <v>351</v>
      </c>
      <c r="C5784" t="s">
        <v>351</v>
      </c>
      <c r="D5784" t="s">
        <v>410</v>
      </c>
      <c r="E5784" t="s">
        <v>15</v>
      </c>
      <c r="F5784" t="s">
        <v>433</v>
      </c>
      <c r="G5784" t="s">
        <v>435</v>
      </c>
      <c r="H5784" s="1">
        <v>2020</v>
      </c>
      <c r="I5784" s="2">
        <v>10050</v>
      </c>
      <c r="J5784" s="3">
        <v>31300</v>
      </c>
      <c r="K5784">
        <f>Table1[[#This Row],[Total Revenue + Open]]/Table1[[#This Row],[Qty]]</f>
        <v>3.1144278606965172</v>
      </c>
      <c r="L5784">
        <f>Table1[[#This Row],[Qty]]/Table1[[#This Row],[Total Revenue + Open]]</f>
        <v>0.32108626198083068</v>
      </c>
    </row>
    <row r="5785" spans="1:12">
      <c r="A5785" t="s">
        <v>10</v>
      </c>
      <c r="B5785" t="s">
        <v>351</v>
      </c>
      <c r="C5785" t="s">
        <v>351</v>
      </c>
      <c r="D5785" t="s">
        <v>410</v>
      </c>
      <c r="E5785" t="s">
        <v>15</v>
      </c>
      <c r="F5785" t="s">
        <v>433</v>
      </c>
      <c r="G5785" t="s">
        <v>435</v>
      </c>
      <c r="H5785" s="1">
        <v>2020</v>
      </c>
      <c r="I5785" s="2">
        <v>3520</v>
      </c>
      <c r="J5785" s="3">
        <v>10955</v>
      </c>
      <c r="K5785">
        <f>Table1[[#This Row],[Total Revenue + Open]]/Table1[[#This Row],[Qty]]</f>
        <v>3.1122159090909092</v>
      </c>
      <c r="L5785">
        <f>Table1[[#This Row],[Qty]]/Table1[[#This Row],[Total Revenue + Open]]</f>
        <v>0.32131446827932453</v>
      </c>
    </row>
    <row r="5786" spans="1:12">
      <c r="A5786" t="s">
        <v>10</v>
      </c>
      <c r="B5786" t="s">
        <v>351</v>
      </c>
      <c r="C5786" t="s">
        <v>351</v>
      </c>
      <c r="D5786" t="s">
        <v>410</v>
      </c>
      <c r="E5786" t="s">
        <v>15</v>
      </c>
      <c r="F5786" t="s">
        <v>433</v>
      </c>
      <c r="G5786" t="s">
        <v>435</v>
      </c>
      <c r="H5786" s="1">
        <v>2020</v>
      </c>
      <c r="I5786" s="2">
        <v>12865</v>
      </c>
      <c r="J5786" s="3">
        <v>40064</v>
      </c>
      <c r="K5786">
        <f>Table1[[#This Row],[Total Revenue + Open]]/Table1[[#This Row],[Qty]]</f>
        <v>3.1141857753595024</v>
      </c>
      <c r="L5786">
        <f>Table1[[#This Row],[Qty]]/Table1[[#This Row],[Total Revenue + Open]]</f>
        <v>0.32111122204472842</v>
      </c>
    </row>
    <row r="5787" spans="1:12">
      <c r="A5787" t="s">
        <v>10</v>
      </c>
      <c r="B5787" t="s">
        <v>351</v>
      </c>
      <c r="C5787" t="s">
        <v>351</v>
      </c>
      <c r="D5787" t="s">
        <v>410</v>
      </c>
      <c r="E5787" t="s">
        <v>15</v>
      </c>
      <c r="F5787" t="s">
        <v>433</v>
      </c>
      <c r="G5787" t="s">
        <v>435</v>
      </c>
      <c r="H5787" s="1">
        <v>2021</v>
      </c>
      <c r="I5787" s="2">
        <v>5830</v>
      </c>
      <c r="J5787" s="3">
        <v>18154</v>
      </c>
      <c r="K5787">
        <f>Table1[[#This Row],[Total Revenue + Open]]/Table1[[#This Row],[Qty]]</f>
        <v>3.1138936535162949</v>
      </c>
      <c r="L5787">
        <f>Table1[[#This Row],[Qty]]/Table1[[#This Row],[Total Revenue + Open]]</f>
        <v>0.32114134625977747</v>
      </c>
    </row>
    <row r="5788" spans="1:12">
      <c r="A5788" t="s">
        <v>10</v>
      </c>
      <c r="B5788" t="s">
        <v>351</v>
      </c>
      <c r="C5788" t="s">
        <v>351</v>
      </c>
      <c r="D5788" t="s">
        <v>410</v>
      </c>
      <c r="E5788" t="s">
        <v>15</v>
      </c>
      <c r="F5788" t="s">
        <v>433</v>
      </c>
      <c r="G5788" t="s">
        <v>435</v>
      </c>
      <c r="H5788" s="1">
        <v>2021</v>
      </c>
      <c r="I5788" s="2">
        <v>11960</v>
      </c>
      <c r="J5788" s="3">
        <v>37247</v>
      </c>
      <c r="K5788">
        <f>Table1[[#This Row],[Total Revenue + Open]]/Table1[[#This Row],[Qty]]</f>
        <v>3.1142976588628764</v>
      </c>
      <c r="L5788">
        <f>Table1[[#This Row],[Qty]]/Table1[[#This Row],[Total Revenue + Open]]</f>
        <v>0.32109968588074206</v>
      </c>
    </row>
    <row r="5789" spans="1:12">
      <c r="A5789" t="s">
        <v>10</v>
      </c>
      <c r="B5789" t="s">
        <v>351</v>
      </c>
      <c r="C5789" t="s">
        <v>351</v>
      </c>
      <c r="D5789" t="s">
        <v>410</v>
      </c>
      <c r="E5789" t="s">
        <v>15</v>
      </c>
      <c r="F5789" t="s">
        <v>433</v>
      </c>
      <c r="G5789" t="s">
        <v>435</v>
      </c>
      <c r="H5789" s="1">
        <v>2021</v>
      </c>
      <c r="I5789" s="2">
        <v>5025</v>
      </c>
      <c r="J5789" s="3">
        <v>15650</v>
      </c>
      <c r="K5789">
        <f>Table1[[#This Row],[Total Revenue + Open]]/Table1[[#This Row],[Qty]]</f>
        <v>3.1144278606965172</v>
      </c>
      <c r="L5789">
        <f>Table1[[#This Row],[Qty]]/Table1[[#This Row],[Total Revenue + Open]]</f>
        <v>0.32108626198083068</v>
      </c>
    </row>
    <row r="5790" spans="1:12">
      <c r="A5790" t="s">
        <v>10</v>
      </c>
      <c r="B5790" t="s">
        <v>351</v>
      </c>
      <c r="C5790" t="s">
        <v>351</v>
      </c>
      <c r="D5790" t="s">
        <v>410</v>
      </c>
      <c r="E5790" t="s">
        <v>15</v>
      </c>
      <c r="F5790" t="s">
        <v>433</v>
      </c>
      <c r="G5790" t="s">
        <v>435</v>
      </c>
      <c r="H5790" s="1">
        <v>2021</v>
      </c>
      <c r="I5790" s="2">
        <v>14070</v>
      </c>
      <c r="J5790" s="3">
        <v>43820</v>
      </c>
      <c r="K5790">
        <f>Table1[[#This Row],[Total Revenue + Open]]/Table1[[#This Row],[Qty]]</f>
        <v>3.1144278606965172</v>
      </c>
      <c r="L5790">
        <f>Table1[[#This Row],[Qty]]/Table1[[#This Row],[Total Revenue + Open]]</f>
        <v>0.32108626198083068</v>
      </c>
    </row>
    <row r="5791" spans="1:12">
      <c r="A5791" t="s">
        <v>10</v>
      </c>
      <c r="B5791" t="s">
        <v>351</v>
      </c>
      <c r="C5791" t="s">
        <v>351</v>
      </c>
      <c r="D5791" t="s">
        <v>410</v>
      </c>
      <c r="E5791" t="s">
        <v>15</v>
      </c>
      <c r="F5791" t="s">
        <v>433</v>
      </c>
      <c r="G5791" t="s">
        <v>435</v>
      </c>
      <c r="H5791" s="1">
        <v>2021</v>
      </c>
      <c r="I5791" s="2">
        <v>7445</v>
      </c>
      <c r="J5791" s="3">
        <v>23162</v>
      </c>
      <c r="K5791">
        <f>Table1[[#This Row],[Total Revenue + Open]]/Table1[[#This Row],[Qty]]</f>
        <v>3.1110812625923439</v>
      </c>
      <c r="L5791">
        <f>Table1[[#This Row],[Qty]]/Table1[[#This Row],[Total Revenue + Open]]</f>
        <v>0.32143165529746998</v>
      </c>
    </row>
    <row r="5792" spans="1:12">
      <c r="A5792" t="s">
        <v>10</v>
      </c>
      <c r="B5792" t="s">
        <v>351</v>
      </c>
      <c r="C5792" t="s">
        <v>351</v>
      </c>
      <c r="D5792" t="s">
        <v>410</v>
      </c>
      <c r="E5792" t="s">
        <v>15</v>
      </c>
      <c r="F5792" t="s">
        <v>433</v>
      </c>
      <c r="G5792" t="s">
        <v>435</v>
      </c>
      <c r="H5792" s="1">
        <v>2021</v>
      </c>
      <c r="I5792" s="2">
        <v>14830</v>
      </c>
      <c r="J5792" s="3">
        <v>46167.5</v>
      </c>
      <c r="K5792">
        <f>Table1[[#This Row],[Total Revenue + Open]]/Table1[[#This Row],[Qty]]</f>
        <v>3.1131153068105193</v>
      </c>
      <c r="L5792">
        <f>Table1[[#This Row],[Qty]]/Table1[[#This Row],[Total Revenue + Open]]</f>
        <v>0.32122163859858127</v>
      </c>
    </row>
    <row r="5793" spans="1:12">
      <c r="A5793" t="s">
        <v>10</v>
      </c>
      <c r="B5793" t="s">
        <v>351</v>
      </c>
      <c r="C5793" t="s">
        <v>351</v>
      </c>
      <c r="D5793" t="s">
        <v>410</v>
      </c>
      <c r="E5793" t="s">
        <v>15</v>
      </c>
      <c r="F5793" t="s">
        <v>433</v>
      </c>
      <c r="G5793" t="s">
        <v>435</v>
      </c>
      <c r="H5793" s="1">
        <v>2021</v>
      </c>
      <c r="I5793" s="2">
        <v>13520</v>
      </c>
      <c r="J5793" s="3">
        <v>42098.5</v>
      </c>
      <c r="K5793">
        <f>Table1[[#This Row],[Total Revenue + Open]]/Table1[[#This Row],[Qty]]</f>
        <v>3.1137943786982247</v>
      </c>
      <c r="L5793">
        <f>Table1[[#This Row],[Qty]]/Table1[[#This Row],[Total Revenue + Open]]</f>
        <v>0.32115158497333635</v>
      </c>
    </row>
    <row r="5794" spans="1:12">
      <c r="A5794" t="s">
        <v>10</v>
      </c>
      <c r="B5794" t="s">
        <v>351</v>
      </c>
      <c r="C5794" t="s">
        <v>351</v>
      </c>
      <c r="D5794" t="s">
        <v>410</v>
      </c>
      <c r="E5794" t="s">
        <v>15</v>
      </c>
      <c r="F5794" t="s">
        <v>433</v>
      </c>
      <c r="G5794" t="s">
        <v>435</v>
      </c>
      <c r="H5794" s="1">
        <v>2022</v>
      </c>
      <c r="I5794" s="2">
        <v>4475</v>
      </c>
      <c r="J5794" s="3">
        <v>13928.5</v>
      </c>
      <c r="K5794">
        <f>Table1[[#This Row],[Total Revenue + Open]]/Table1[[#This Row],[Qty]]</f>
        <v>3.1125139664804471</v>
      </c>
      <c r="L5794">
        <f>Table1[[#This Row],[Qty]]/Table1[[#This Row],[Total Revenue + Open]]</f>
        <v>0.32128369889076352</v>
      </c>
    </row>
    <row r="5795" spans="1:12">
      <c r="A5795" t="s">
        <v>10</v>
      </c>
      <c r="B5795" t="s">
        <v>351</v>
      </c>
      <c r="C5795" t="s">
        <v>351</v>
      </c>
      <c r="D5795" t="s">
        <v>410</v>
      </c>
      <c r="E5795" t="s">
        <v>15</v>
      </c>
      <c r="F5795" t="s">
        <v>433</v>
      </c>
      <c r="G5795" t="s">
        <v>435</v>
      </c>
      <c r="H5795" s="1">
        <v>2022</v>
      </c>
      <c r="I5795" s="2">
        <v>10555</v>
      </c>
      <c r="J5795" s="3">
        <v>32865</v>
      </c>
      <c r="K5795">
        <f>Table1[[#This Row],[Total Revenue + Open]]/Table1[[#This Row],[Qty]]</f>
        <v>3.1136901942207484</v>
      </c>
      <c r="L5795">
        <f>Table1[[#This Row],[Qty]]/Table1[[#This Row],[Total Revenue + Open]]</f>
        <v>0.32116233074699529</v>
      </c>
    </row>
    <row r="5796" spans="1:12">
      <c r="A5796" t="s">
        <v>10</v>
      </c>
      <c r="B5796" t="s">
        <v>351</v>
      </c>
      <c r="C5796" t="s">
        <v>351</v>
      </c>
      <c r="D5796" t="s">
        <v>410</v>
      </c>
      <c r="E5796" t="s">
        <v>15</v>
      </c>
      <c r="F5796" t="s">
        <v>433</v>
      </c>
      <c r="G5796" t="s">
        <v>436</v>
      </c>
      <c r="H5796" s="1">
        <v>2018</v>
      </c>
      <c r="I5796" s="2">
        <v>7490</v>
      </c>
      <c r="J5796" s="3">
        <v>22257.5</v>
      </c>
      <c r="K5796">
        <f>Table1[[#This Row],[Total Revenue + Open]]/Table1[[#This Row],[Qty]]</f>
        <v>2.9716288384512684</v>
      </c>
      <c r="L5796">
        <f>Table1[[#This Row],[Qty]]/Table1[[#This Row],[Total Revenue + Open]]</f>
        <v>0.33651578119734921</v>
      </c>
    </row>
    <row r="5797" spans="1:12">
      <c r="A5797" t="s">
        <v>10</v>
      </c>
      <c r="B5797" t="s">
        <v>351</v>
      </c>
      <c r="C5797" t="s">
        <v>351</v>
      </c>
      <c r="D5797" t="s">
        <v>410</v>
      </c>
      <c r="E5797" t="s">
        <v>15</v>
      </c>
      <c r="F5797" t="s">
        <v>433</v>
      </c>
      <c r="G5797" t="s">
        <v>436</v>
      </c>
      <c r="H5797" s="1">
        <v>2018</v>
      </c>
      <c r="I5797" s="2">
        <v>3520</v>
      </c>
      <c r="J5797" s="3">
        <v>10325</v>
      </c>
      <c r="K5797">
        <f>Table1[[#This Row],[Total Revenue + Open]]/Table1[[#This Row],[Qty]]</f>
        <v>2.9332386363636362</v>
      </c>
      <c r="L5797">
        <f>Table1[[#This Row],[Qty]]/Table1[[#This Row],[Total Revenue + Open]]</f>
        <v>0.34092009685230024</v>
      </c>
    </row>
    <row r="5798" spans="1:12">
      <c r="A5798" t="s">
        <v>10</v>
      </c>
      <c r="B5798" t="s">
        <v>351</v>
      </c>
      <c r="C5798" t="s">
        <v>351</v>
      </c>
      <c r="D5798" t="s">
        <v>410</v>
      </c>
      <c r="E5798" t="s">
        <v>15</v>
      </c>
      <c r="F5798" t="s">
        <v>433</v>
      </c>
      <c r="G5798" t="s">
        <v>436</v>
      </c>
      <c r="H5798" s="1">
        <v>2019</v>
      </c>
      <c r="I5798" s="2">
        <v>1710</v>
      </c>
      <c r="J5798" s="3">
        <v>5015</v>
      </c>
      <c r="K5798">
        <f>Table1[[#This Row],[Total Revenue + Open]]/Table1[[#This Row],[Qty]]</f>
        <v>2.9327485380116958</v>
      </c>
      <c r="L5798">
        <f>Table1[[#This Row],[Qty]]/Table1[[#This Row],[Total Revenue + Open]]</f>
        <v>0.34097706879361916</v>
      </c>
    </row>
    <row r="5799" spans="1:12">
      <c r="A5799" t="s">
        <v>10</v>
      </c>
      <c r="B5799" t="s">
        <v>351</v>
      </c>
      <c r="C5799" t="s">
        <v>351</v>
      </c>
      <c r="D5799" t="s">
        <v>410</v>
      </c>
      <c r="E5799" t="s">
        <v>15</v>
      </c>
      <c r="F5799" t="s">
        <v>433</v>
      </c>
      <c r="G5799" t="s">
        <v>436</v>
      </c>
      <c r="H5799" s="1">
        <v>2019</v>
      </c>
      <c r="I5799" s="2">
        <v>8140</v>
      </c>
      <c r="J5799" s="3">
        <v>23895</v>
      </c>
      <c r="K5799">
        <f>Table1[[#This Row],[Total Revenue + Open]]/Table1[[#This Row],[Qty]]</f>
        <v>2.9355036855036856</v>
      </c>
      <c r="L5799">
        <f>Table1[[#This Row],[Qty]]/Table1[[#This Row],[Total Revenue + Open]]</f>
        <v>0.34065704122201296</v>
      </c>
    </row>
    <row r="5800" spans="1:12">
      <c r="A5800" t="s">
        <v>10</v>
      </c>
      <c r="B5800" t="s">
        <v>351</v>
      </c>
      <c r="C5800" t="s">
        <v>351</v>
      </c>
      <c r="D5800" t="s">
        <v>410</v>
      </c>
      <c r="E5800" t="s">
        <v>15</v>
      </c>
      <c r="F5800" t="s">
        <v>433</v>
      </c>
      <c r="G5800" t="s">
        <v>436</v>
      </c>
      <c r="H5800" s="1">
        <v>2019</v>
      </c>
      <c r="I5800" s="2">
        <v>3320</v>
      </c>
      <c r="J5800" s="3">
        <v>9735</v>
      </c>
      <c r="K5800">
        <f>Table1[[#This Row],[Total Revenue + Open]]/Table1[[#This Row],[Qty]]</f>
        <v>2.9322289156626504</v>
      </c>
      <c r="L5800">
        <f>Table1[[#This Row],[Qty]]/Table1[[#This Row],[Total Revenue + Open]]</f>
        <v>0.34103749357986646</v>
      </c>
    </row>
    <row r="5801" spans="1:12">
      <c r="A5801" t="s">
        <v>10</v>
      </c>
      <c r="B5801" t="s">
        <v>351</v>
      </c>
      <c r="C5801" t="s">
        <v>351</v>
      </c>
      <c r="D5801" t="s">
        <v>410</v>
      </c>
      <c r="E5801" t="s">
        <v>15</v>
      </c>
      <c r="F5801" t="s">
        <v>433</v>
      </c>
      <c r="G5801" t="s">
        <v>436</v>
      </c>
      <c r="H5801" s="1">
        <v>2019</v>
      </c>
      <c r="I5801" s="2">
        <v>2010</v>
      </c>
      <c r="J5801" s="3">
        <v>5900</v>
      </c>
      <c r="K5801">
        <f>Table1[[#This Row],[Total Revenue + Open]]/Table1[[#This Row],[Qty]]</f>
        <v>2.9353233830845773</v>
      </c>
      <c r="L5801">
        <f>Table1[[#This Row],[Qty]]/Table1[[#This Row],[Total Revenue + Open]]</f>
        <v>0.34067796610169493</v>
      </c>
    </row>
    <row r="5802" spans="1:12">
      <c r="A5802" t="s">
        <v>10</v>
      </c>
      <c r="B5802" t="s">
        <v>351</v>
      </c>
      <c r="C5802" t="s">
        <v>351</v>
      </c>
      <c r="D5802" t="s">
        <v>410</v>
      </c>
      <c r="E5802" t="s">
        <v>15</v>
      </c>
      <c r="F5802" t="s">
        <v>433</v>
      </c>
      <c r="G5802" t="s">
        <v>437</v>
      </c>
      <c r="H5802" s="1">
        <v>2018</v>
      </c>
      <c r="I5802" s="2">
        <v>500</v>
      </c>
      <c r="J5802" s="3">
        <v>1500</v>
      </c>
      <c r="K5802">
        <f>Table1[[#This Row],[Total Revenue + Open]]/Table1[[#This Row],[Qty]]</f>
        <v>3</v>
      </c>
      <c r="L5802">
        <f>Table1[[#This Row],[Qty]]/Table1[[#This Row],[Total Revenue + Open]]</f>
        <v>0.33333333333333331</v>
      </c>
    </row>
    <row r="5803" spans="1:12">
      <c r="A5803" t="s">
        <v>10</v>
      </c>
      <c r="B5803" t="s">
        <v>351</v>
      </c>
      <c r="C5803" t="s">
        <v>351</v>
      </c>
      <c r="D5803" t="s">
        <v>410</v>
      </c>
      <c r="E5803" t="s">
        <v>15</v>
      </c>
      <c r="F5803" t="s">
        <v>433</v>
      </c>
      <c r="G5803" t="s">
        <v>437</v>
      </c>
      <c r="H5803" s="1">
        <v>2018</v>
      </c>
      <c r="I5803" s="2">
        <v>11360</v>
      </c>
      <c r="J5803" s="3">
        <v>33900</v>
      </c>
      <c r="K5803">
        <f>Table1[[#This Row],[Total Revenue + Open]]/Table1[[#This Row],[Qty]]</f>
        <v>2.984154929577465</v>
      </c>
      <c r="L5803">
        <f>Table1[[#This Row],[Qty]]/Table1[[#This Row],[Total Revenue + Open]]</f>
        <v>0.33510324483775811</v>
      </c>
    </row>
    <row r="5804" spans="1:12">
      <c r="A5804" t="s">
        <v>10</v>
      </c>
      <c r="B5804" t="s">
        <v>351</v>
      </c>
      <c r="C5804" t="s">
        <v>351</v>
      </c>
      <c r="D5804" t="s">
        <v>410</v>
      </c>
      <c r="E5804" t="s">
        <v>15</v>
      </c>
      <c r="F5804" t="s">
        <v>433</v>
      </c>
      <c r="G5804" t="s">
        <v>437</v>
      </c>
      <c r="H5804" s="1">
        <v>2018</v>
      </c>
      <c r="I5804" s="2">
        <v>1210</v>
      </c>
      <c r="J5804" s="3">
        <v>3600</v>
      </c>
      <c r="K5804">
        <f>Table1[[#This Row],[Total Revenue + Open]]/Table1[[#This Row],[Qty]]</f>
        <v>2.9752066115702478</v>
      </c>
      <c r="L5804">
        <f>Table1[[#This Row],[Qty]]/Table1[[#This Row],[Total Revenue + Open]]</f>
        <v>0.33611111111111114</v>
      </c>
    </row>
    <row r="5805" spans="1:12">
      <c r="A5805" t="s">
        <v>10</v>
      </c>
      <c r="B5805" t="s">
        <v>351</v>
      </c>
      <c r="C5805" t="s">
        <v>351</v>
      </c>
      <c r="D5805" t="s">
        <v>410</v>
      </c>
      <c r="E5805" t="s">
        <v>15</v>
      </c>
      <c r="F5805" t="s">
        <v>433</v>
      </c>
      <c r="G5805" t="s">
        <v>437</v>
      </c>
      <c r="H5805" s="1">
        <v>2018</v>
      </c>
      <c r="I5805" s="2">
        <v>8095</v>
      </c>
      <c r="J5805" s="3">
        <v>24150</v>
      </c>
      <c r="K5805">
        <f>Table1[[#This Row],[Total Revenue + Open]]/Table1[[#This Row],[Qty]]</f>
        <v>2.9833230389129093</v>
      </c>
      <c r="L5805">
        <f>Table1[[#This Row],[Qty]]/Table1[[#This Row],[Total Revenue + Open]]</f>
        <v>0.33519668737060043</v>
      </c>
    </row>
    <row r="5806" spans="1:12">
      <c r="A5806" t="s">
        <v>10</v>
      </c>
      <c r="B5806" t="s">
        <v>351</v>
      </c>
      <c r="C5806" t="s">
        <v>351</v>
      </c>
      <c r="D5806" t="s">
        <v>410</v>
      </c>
      <c r="E5806" t="s">
        <v>15</v>
      </c>
      <c r="F5806" t="s">
        <v>433</v>
      </c>
      <c r="G5806" t="s">
        <v>437</v>
      </c>
      <c r="H5806" s="1">
        <v>2018</v>
      </c>
      <c r="I5806" s="2">
        <v>6990</v>
      </c>
      <c r="J5806" s="3">
        <v>20850</v>
      </c>
      <c r="K5806">
        <f>Table1[[#This Row],[Total Revenue + Open]]/Table1[[#This Row],[Qty]]</f>
        <v>2.9828326180257512</v>
      </c>
      <c r="L5806">
        <f>Table1[[#This Row],[Qty]]/Table1[[#This Row],[Total Revenue + Open]]</f>
        <v>0.33525179856115106</v>
      </c>
    </row>
    <row r="5807" spans="1:12">
      <c r="A5807" t="s">
        <v>10</v>
      </c>
      <c r="B5807" t="s">
        <v>351</v>
      </c>
      <c r="C5807" t="s">
        <v>351</v>
      </c>
      <c r="D5807" t="s">
        <v>410</v>
      </c>
      <c r="E5807" t="s">
        <v>15</v>
      </c>
      <c r="F5807" t="s">
        <v>433</v>
      </c>
      <c r="G5807" t="s">
        <v>437</v>
      </c>
      <c r="H5807" s="1">
        <v>2018</v>
      </c>
      <c r="I5807" s="2">
        <v>5025</v>
      </c>
      <c r="J5807" s="3">
        <v>15000</v>
      </c>
      <c r="K5807">
        <f>Table1[[#This Row],[Total Revenue + Open]]/Table1[[#This Row],[Qty]]</f>
        <v>2.9850746268656718</v>
      </c>
      <c r="L5807">
        <f>Table1[[#This Row],[Qty]]/Table1[[#This Row],[Total Revenue + Open]]</f>
        <v>0.33500000000000002</v>
      </c>
    </row>
    <row r="5808" spans="1:12">
      <c r="A5808" t="s">
        <v>10</v>
      </c>
      <c r="B5808" t="s">
        <v>351</v>
      </c>
      <c r="C5808" t="s">
        <v>351</v>
      </c>
      <c r="D5808" t="s">
        <v>410</v>
      </c>
      <c r="E5808" t="s">
        <v>15</v>
      </c>
      <c r="F5808" t="s">
        <v>433</v>
      </c>
      <c r="G5808" t="s">
        <v>437</v>
      </c>
      <c r="H5808" s="1">
        <v>2019</v>
      </c>
      <c r="I5808" s="2">
        <v>4725</v>
      </c>
      <c r="J5808" s="3">
        <v>14100</v>
      </c>
      <c r="K5808">
        <f>Table1[[#This Row],[Total Revenue + Open]]/Table1[[#This Row],[Qty]]</f>
        <v>2.9841269841269842</v>
      </c>
      <c r="L5808">
        <f>Table1[[#This Row],[Qty]]/Table1[[#This Row],[Total Revenue + Open]]</f>
        <v>0.33510638297872342</v>
      </c>
    </row>
    <row r="5809" spans="1:12">
      <c r="A5809" t="s">
        <v>10</v>
      </c>
      <c r="B5809" t="s">
        <v>351</v>
      </c>
      <c r="C5809" t="s">
        <v>351</v>
      </c>
      <c r="D5809" t="s">
        <v>410</v>
      </c>
      <c r="E5809" t="s">
        <v>15</v>
      </c>
      <c r="F5809" t="s">
        <v>433</v>
      </c>
      <c r="G5809" t="s">
        <v>437</v>
      </c>
      <c r="H5809" s="1">
        <v>2019</v>
      </c>
      <c r="I5809" s="2">
        <v>13065</v>
      </c>
      <c r="J5809" s="3">
        <v>39000</v>
      </c>
      <c r="K5809">
        <f>Table1[[#This Row],[Total Revenue + Open]]/Table1[[#This Row],[Qty]]</f>
        <v>2.9850746268656718</v>
      </c>
      <c r="L5809">
        <f>Table1[[#This Row],[Qty]]/Table1[[#This Row],[Total Revenue + Open]]</f>
        <v>0.33500000000000002</v>
      </c>
    </row>
    <row r="5810" spans="1:12">
      <c r="A5810" t="s">
        <v>10</v>
      </c>
      <c r="B5810" t="s">
        <v>351</v>
      </c>
      <c r="C5810" t="s">
        <v>351</v>
      </c>
      <c r="D5810" t="s">
        <v>410</v>
      </c>
      <c r="E5810" t="s">
        <v>15</v>
      </c>
      <c r="F5810" t="s">
        <v>433</v>
      </c>
      <c r="G5810" t="s">
        <v>437</v>
      </c>
      <c r="H5810" s="1">
        <v>2019</v>
      </c>
      <c r="I5810" s="2">
        <v>8040</v>
      </c>
      <c r="J5810" s="3">
        <v>24000</v>
      </c>
      <c r="K5810">
        <f>Table1[[#This Row],[Total Revenue + Open]]/Table1[[#This Row],[Qty]]</f>
        <v>2.9850746268656718</v>
      </c>
      <c r="L5810">
        <f>Table1[[#This Row],[Qty]]/Table1[[#This Row],[Total Revenue + Open]]</f>
        <v>0.33500000000000002</v>
      </c>
    </row>
    <row r="5811" spans="1:12">
      <c r="A5811" t="s">
        <v>10</v>
      </c>
      <c r="B5811" t="s">
        <v>351</v>
      </c>
      <c r="C5811" t="s">
        <v>351</v>
      </c>
      <c r="D5811" t="s">
        <v>410</v>
      </c>
      <c r="E5811" t="s">
        <v>15</v>
      </c>
      <c r="F5811" t="s">
        <v>433</v>
      </c>
      <c r="G5811" t="s">
        <v>437</v>
      </c>
      <c r="H5811" s="1">
        <v>2019</v>
      </c>
      <c r="I5811" s="2">
        <v>4020</v>
      </c>
      <c r="J5811" s="3">
        <v>12000</v>
      </c>
      <c r="K5811">
        <f>Table1[[#This Row],[Total Revenue + Open]]/Table1[[#This Row],[Qty]]</f>
        <v>2.9850746268656718</v>
      </c>
      <c r="L5811">
        <f>Table1[[#This Row],[Qty]]/Table1[[#This Row],[Total Revenue + Open]]</f>
        <v>0.33500000000000002</v>
      </c>
    </row>
    <row r="5812" spans="1:12">
      <c r="A5812" t="s">
        <v>10</v>
      </c>
      <c r="B5812" t="s">
        <v>351</v>
      </c>
      <c r="C5812" t="s">
        <v>351</v>
      </c>
      <c r="D5812" t="s">
        <v>410</v>
      </c>
      <c r="E5812" t="s">
        <v>15</v>
      </c>
      <c r="F5812" t="s">
        <v>433</v>
      </c>
      <c r="G5812" t="s">
        <v>437</v>
      </c>
      <c r="H5812" s="1">
        <v>2019</v>
      </c>
      <c r="I5812" s="2">
        <v>300</v>
      </c>
      <c r="J5812" s="3">
        <v>900</v>
      </c>
      <c r="K5812">
        <f>Table1[[#This Row],[Total Revenue + Open]]/Table1[[#This Row],[Qty]]</f>
        <v>3</v>
      </c>
      <c r="L5812">
        <f>Table1[[#This Row],[Qty]]/Table1[[#This Row],[Total Revenue + Open]]</f>
        <v>0.33333333333333331</v>
      </c>
    </row>
    <row r="5813" spans="1:12">
      <c r="A5813" t="s">
        <v>10</v>
      </c>
      <c r="B5813" t="s">
        <v>351</v>
      </c>
      <c r="C5813" t="s">
        <v>351</v>
      </c>
      <c r="D5813" t="s">
        <v>410</v>
      </c>
      <c r="E5813" t="s">
        <v>15</v>
      </c>
      <c r="F5813" t="s">
        <v>433</v>
      </c>
      <c r="G5813" t="s">
        <v>437</v>
      </c>
      <c r="H5813" s="1">
        <v>2019</v>
      </c>
      <c r="I5813" s="2">
        <v>10050</v>
      </c>
      <c r="J5813" s="3">
        <v>30000</v>
      </c>
      <c r="K5813">
        <f>Table1[[#This Row],[Total Revenue + Open]]/Table1[[#This Row],[Qty]]</f>
        <v>2.9850746268656718</v>
      </c>
      <c r="L5813">
        <f>Table1[[#This Row],[Qty]]/Table1[[#This Row],[Total Revenue + Open]]</f>
        <v>0.33500000000000002</v>
      </c>
    </row>
    <row r="5814" spans="1:12">
      <c r="A5814" t="s">
        <v>10</v>
      </c>
      <c r="B5814" t="s">
        <v>351</v>
      </c>
      <c r="C5814" t="s">
        <v>351</v>
      </c>
      <c r="D5814" t="s">
        <v>410</v>
      </c>
      <c r="E5814" t="s">
        <v>15</v>
      </c>
      <c r="F5814" t="s">
        <v>433</v>
      </c>
      <c r="G5814" t="s">
        <v>437</v>
      </c>
      <c r="H5814" s="1">
        <v>2019</v>
      </c>
      <c r="I5814" s="2">
        <v>2615</v>
      </c>
      <c r="J5814" s="3">
        <v>7800</v>
      </c>
      <c r="K5814">
        <f>Table1[[#This Row],[Total Revenue + Open]]/Table1[[#This Row],[Qty]]</f>
        <v>2.9827915869980881</v>
      </c>
      <c r="L5814">
        <f>Table1[[#This Row],[Qty]]/Table1[[#This Row],[Total Revenue + Open]]</f>
        <v>0.33525641025641023</v>
      </c>
    </row>
    <row r="5815" spans="1:12">
      <c r="A5815" t="s">
        <v>10</v>
      </c>
      <c r="B5815" t="s">
        <v>351</v>
      </c>
      <c r="C5815" t="s">
        <v>351</v>
      </c>
      <c r="D5815" t="s">
        <v>410</v>
      </c>
      <c r="E5815" t="s">
        <v>15</v>
      </c>
      <c r="F5815" t="s">
        <v>433</v>
      </c>
      <c r="G5815" t="s">
        <v>437</v>
      </c>
      <c r="H5815" s="1">
        <v>2019</v>
      </c>
      <c r="I5815" s="2">
        <v>8445</v>
      </c>
      <c r="J5815" s="3">
        <v>25200</v>
      </c>
      <c r="K5815">
        <f>Table1[[#This Row],[Total Revenue + Open]]/Table1[[#This Row],[Qty]]</f>
        <v>2.9840142095914741</v>
      </c>
      <c r="L5815">
        <f>Table1[[#This Row],[Qty]]/Table1[[#This Row],[Total Revenue + Open]]</f>
        <v>0.33511904761904759</v>
      </c>
    </row>
    <row r="5816" spans="1:12">
      <c r="A5816" t="s">
        <v>10</v>
      </c>
      <c r="B5816" t="s">
        <v>351</v>
      </c>
      <c r="C5816" t="s">
        <v>351</v>
      </c>
      <c r="D5816" t="s">
        <v>410</v>
      </c>
      <c r="E5816" t="s">
        <v>15</v>
      </c>
      <c r="F5816" t="s">
        <v>433</v>
      </c>
      <c r="G5816" t="s">
        <v>437</v>
      </c>
      <c r="H5816" s="1">
        <v>2020</v>
      </c>
      <c r="I5816" s="2">
        <v>3015</v>
      </c>
      <c r="J5816" s="3">
        <v>9000</v>
      </c>
      <c r="K5816">
        <f>Table1[[#This Row],[Total Revenue + Open]]/Table1[[#This Row],[Qty]]</f>
        <v>2.9850746268656718</v>
      </c>
      <c r="L5816">
        <f>Table1[[#This Row],[Qty]]/Table1[[#This Row],[Total Revenue + Open]]</f>
        <v>0.33500000000000002</v>
      </c>
    </row>
    <row r="5817" spans="1:12">
      <c r="A5817" t="s">
        <v>10</v>
      </c>
      <c r="B5817" t="s">
        <v>351</v>
      </c>
      <c r="C5817" t="s">
        <v>351</v>
      </c>
      <c r="D5817" t="s">
        <v>410</v>
      </c>
      <c r="E5817" t="s">
        <v>15</v>
      </c>
      <c r="F5817" t="s">
        <v>433</v>
      </c>
      <c r="G5817" t="s">
        <v>437</v>
      </c>
      <c r="H5817" s="1">
        <v>2020</v>
      </c>
      <c r="I5817" s="2">
        <v>4020</v>
      </c>
      <c r="J5817" s="3">
        <v>12000</v>
      </c>
      <c r="K5817">
        <f>Table1[[#This Row],[Total Revenue + Open]]/Table1[[#This Row],[Qty]]</f>
        <v>2.9850746268656718</v>
      </c>
      <c r="L5817">
        <f>Table1[[#This Row],[Qty]]/Table1[[#This Row],[Total Revenue + Open]]</f>
        <v>0.33500000000000002</v>
      </c>
    </row>
    <row r="5818" spans="1:12">
      <c r="A5818" t="s">
        <v>10</v>
      </c>
      <c r="B5818" t="s">
        <v>351</v>
      </c>
      <c r="C5818" t="s">
        <v>351</v>
      </c>
      <c r="D5818" t="s">
        <v>410</v>
      </c>
      <c r="E5818" t="s">
        <v>15</v>
      </c>
      <c r="F5818" t="s">
        <v>433</v>
      </c>
      <c r="G5818" t="s">
        <v>437</v>
      </c>
      <c r="H5818" s="1">
        <v>2020</v>
      </c>
      <c r="I5818" s="2">
        <v>3320</v>
      </c>
      <c r="J5818" s="3">
        <v>10329</v>
      </c>
      <c r="K5818">
        <f>Table1[[#This Row],[Total Revenue + Open]]/Table1[[#This Row],[Qty]]</f>
        <v>3.1111445783132532</v>
      </c>
      <c r="L5818">
        <f>Table1[[#This Row],[Qty]]/Table1[[#This Row],[Total Revenue + Open]]</f>
        <v>0.32142511375738214</v>
      </c>
    </row>
    <row r="5819" spans="1:12">
      <c r="A5819" t="s">
        <v>10</v>
      </c>
      <c r="B5819" t="s">
        <v>351</v>
      </c>
      <c r="C5819" t="s">
        <v>351</v>
      </c>
      <c r="D5819" t="s">
        <v>410</v>
      </c>
      <c r="E5819" t="s">
        <v>15</v>
      </c>
      <c r="F5819" t="s">
        <v>433</v>
      </c>
      <c r="G5819" t="s">
        <v>437</v>
      </c>
      <c r="H5819" s="1">
        <v>2020</v>
      </c>
      <c r="I5819" s="2">
        <v>3320</v>
      </c>
      <c r="J5819" s="3">
        <v>10329</v>
      </c>
      <c r="K5819">
        <f>Table1[[#This Row],[Total Revenue + Open]]/Table1[[#This Row],[Qty]]</f>
        <v>3.1111445783132532</v>
      </c>
      <c r="L5819">
        <f>Table1[[#This Row],[Qty]]/Table1[[#This Row],[Total Revenue + Open]]</f>
        <v>0.32142511375738214</v>
      </c>
    </row>
    <row r="5820" spans="1:12">
      <c r="A5820" t="s">
        <v>10</v>
      </c>
      <c r="B5820" t="s">
        <v>351</v>
      </c>
      <c r="C5820" t="s">
        <v>351</v>
      </c>
      <c r="D5820" t="s">
        <v>410</v>
      </c>
      <c r="E5820" t="s">
        <v>15</v>
      </c>
      <c r="F5820" t="s">
        <v>433</v>
      </c>
      <c r="G5820" t="s">
        <v>437</v>
      </c>
      <c r="H5820" s="1">
        <v>2020</v>
      </c>
      <c r="I5820" s="2">
        <v>6735</v>
      </c>
      <c r="J5820" s="3">
        <v>20971</v>
      </c>
      <c r="K5820">
        <f>Table1[[#This Row],[Total Revenue + Open]]/Table1[[#This Row],[Qty]]</f>
        <v>3.1137342242019304</v>
      </c>
      <c r="L5820">
        <f>Table1[[#This Row],[Qty]]/Table1[[#This Row],[Total Revenue + Open]]</f>
        <v>0.32115778932811978</v>
      </c>
    </row>
    <row r="5821" spans="1:12">
      <c r="A5821" t="s">
        <v>10</v>
      </c>
      <c r="B5821" t="s">
        <v>351</v>
      </c>
      <c r="C5821" t="s">
        <v>351</v>
      </c>
      <c r="D5821" t="s">
        <v>410</v>
      </c>
      <c r="E5821" t="s">
        <v>15</v>
      </c>
      <c r="F5821" t="s">
        <v>433</v>
      </c>
      <c r="G5821" t="s">
        <v>437</v>
      </c>
      <c r="H5821" s="1">
        <v>2020</v>
      </c>
      <c r="I5821" s="2">
        <v>9645</v>
      </c>
      <c r="J5821" s="3">
        <v>30048</v>
      </c>
      <c r="K5821">
        <f>Table1[[#This Row],[Total Revenue + Open]]/Table1[[#This Row],[Qty]]</f>
        <v>3.1153965785381028</v>
      </c>
      <c r="L5821">
        <f>Table1[[#This Row],[Qty]]/Table1[[#This Row],[Total Revenue + Open]]</f>
        <v>0.32098642172523961</v>
      </c>
    </row>
    <row r="5822" spans="1:12">
      <c r="A5822" t="s">
        <v>10</v>
      </c>
      <c r="B5822" t="s">
        <v>351</v>
      </c>
      <c r="C5822" t="s">
        <v>351</v>
      </c>
      <c r="D5822" t="s">
        <v>410</v>
      </c>
      <c r="E5822" t="s">
        <v>15</v>
      </c>
      <c r="F5822" t="s">
        <v>433</v>
      </c>
      <c r="G5822" t="s">
        <v>437</v>
      </c>
      <c r="H5822" s="1">
        <v>2020</v>
      </c>
      <c r="I5822" s="2">
        <v>10050</v>
      </c>
      <c r="J5822" s="3">
        <v>31300</v>
      </c>
      <c r="K5822">
        <f>Table1[[#This Row],[Total Revenue + Open]]/Table1[[#This Row],[Qty]]</f>
        <v>3.1144278606965172</v>
      </c>
      <c r="L5822">
        <f>Table1[[#This Row],[Qty]]/Table1[[#This Row],[Total Revenue + Open]]</f>
        <v>0.32108626198083068</v>
      </c>
    </row>
    <row r="5823" spans="1:12">
      <c r="A5823" t="s">
        <v>10</v>
      </c>
      <c r="B5823" t="s">
        <v>351</v>
      </c>
      <c r="C5823" t="s">
        <v>351</v>
      </c>
      <c r="D5823" t="s">
        <v>410</v>
      </c>
      <c r="E5823" t="s">
        <v>15</v>
      </c>
      <c r="F5823" t="s">
        <v>433</v>
      </c>
      <c r="G5823" t="s">
        <v>437</v>
      </c>
      <c r="H5823" s="1">
        <v>2020</v>
      </c>
      <c r="I5823" s="2">
        <v>3520</v>
      </c>
      <c r="J5823" s="3">
        <v>10955</v>
      </c>
      <c r="K5823">
        <f>Table1[[#This Row],[Total Revenue + Open]]/Table1[[#This Row],[Qty]]</f>
        <v>3.1122159090909092</v>
      </c>
      <c r="L5823">
        <f>Table1[[#This Row],[Qty]]/Table1[[#This Row],[Total Revenue + Open]]</f>
        <v>0.32131446827932453</v>
      </c>
    </row>
    <row r="5824" spans="1:12">
      <c r="A5824" t="s">
        <v>10</v>
      </c>
      <c r="B5824" t="s">
        <v>351</v>
      </c>
      <c r="C5824" t="s">
        <v>351</v>
      </c>
      <c r="D5824" t="s">
        <v>410</v>
      </c>
      <c r="E5824" t="s">
        <v>15</v>
      </c>
      <c r="F5824" t="s">
        <v>433</v>
      </c>
      <c r="G5824" t="s">
        <v>437</v>
      </c>
      <c r="H5824" s="1">
        <v>2020</v>
      </c>
      <c r="I5824" s="2">
        <v>12865</v>
      </c>
      <c r="J5824" s="3">
        <v>40064</v>
      </c>
      <c r="K5824">
        <f>Table1[[#This Row],[Total Revenue + Open]]/Table1[[#This Row],[Qty]]</f>
        <v>3.1141857753595024</v>
      </c>
      <c r="L5824">
        <f>Table1[[#This Row],[Qty]]/Table1[[#This Row],[Total Revenue + Open]]</f>
        <v>0.32111122204472842</v>
      </c>
    </row>
    <row r="5825" spans="1:12">
      <c r="A5825" t="s">
        <v>10</v>
      </c>
      <c r="B5825" t="s">
        <v>351</v>
      </c>
      <c r="C5825" t="s">
        <v>351</v>
      </c>
      <c r="D5825" t="s">
        <v>410</v>
      </c>
      <c r="E5825" t="s">
        <v>15</v>
      </c>
      <c r="F5825" t="s">
        <v>433</v>
      </c>
      <c r="G5825" t="s">
        <v>437</v>
      </c>
      <c r="H5825" s="1">
        <v>2021</v>
      </c>
      <c r="I5825" s="2">
        <v>5930</v>
      </c>
      <c r="J5825" s="3">
        <v>18467</v>
      </c>
      <c r="K5825">
        <f>Table1[[#This Row],[Total Revenue + Open]]/Table1[[#This Row],[Qty]]</f>
        <v>3.1141652613827993</v>
      </c>
      <c r="L5825">
        <f>Table1[[#This Row],[Qty]]/Table1[[#This Row],[Total Revenue + Open]]</f>
        <v>0.3211133373043808</v>
      </c>
    </row>
    <row r="5826" spans="1:12">
      <c r="A5826" t="s">
        <v>10</v>
      </c>
      <c r="B5826" t="s">
        <v>351</v>
      </c>
      <c r="C5826" t="s">
        <v>351</v>
      </c>
      <c r="D5826" t="s">
        <v>410</v>
      </c>
      <c r="E5826" t="s">
        <v>15</v>
      </c>
      <c r="F5826" t="s">
        <v>433</v>
      </c>
      <c r="G5826" t="s">
        <v>437</v>
      </c>
      <c r="H5826" s="1">
        <v>2021</v>
      </c>
      <c r="I5826" s="2">
        <v>11960</v>
      </c>
      <c r="J5826" s="3">
        <v>37247</v>
      </c>
      <c r="K5826">
        <f>Table1[[#This Row],[Total Revenue + Open]]/Table1[[#This Row],[Qty]]</f>
        <v>3.1142976588628764</v>
      </c>
      <c r="L5826">
        <f>Table1[[#This Row],[Qty]]/Table1[[#This Row],[Total Revenue + Open]]</f>
        <v>0.32109968588074206</v>
      </c>
    </row>
    <row r="5827" spans="1:12">
      <c r="A5827" t="s">
        <v>10</v>
      </c>
      <c r="B5827" t="s">
        <v>351</v>
      </c>
      <c r="C5827" t="s">
        <v>351</v>
      </c>
      <c r="D5827" t="s">
        <v>410</v>
      </c>
      <c r="E5827" t="s">
        <v>15</v>
      </c>
      <c r="F5827" t="s">
        <v>433</v>
      </c>
      <c r="G5827" t="s">
        <v>437</v>
      </c>
      <c r="H5827" s="1">
        <v>2021</v>
      </c>
      <c r="I5827" s="2">
        <v>5025</v>
      </c>
      <c r="J5827" s="3">
        <v>15650</v>
      </c>
      <c r="K5827">
        <f>Table1[[#This Row],[Total Revenue + Open]]/Table1[[#This Row],[Qty]]</f>
        <v>3.1144278606965172</v>
      </c>
      <c r="L5827">
        <f>Table1[[#This Row],[Qty]]/Table1[[#This Row],[Total Revenue + Open]]</f>
        <v>0.32108626198083068</v>
      </c>
    </row>
    <row r="5828" spans="1:12">
      <c r="A5828" t="s">
        <v>10</v>
      </c>
      <c r="B5828" t="s">
        <v>351</v>
      </c>
      <c r="C5828" t="s">
        <v>351</v>
      </c>
      <c r="D5828" t="s">
        <v>410</v>
      </c>
      <c r="E5828" t="s">
        <v>15</v>
      </c>
      <c r="F5828" t="s">
        <v>433</v>
      </c>
      <c r="G5828" t="s">
        <v>437</v>
      </c>
      <c r="H5828" s="1">
        <v>2021</v>
      </c>
      <c r="I5828" s="2">
        <v>14070</v>
      </c>
      <c r="J5828" s="3">
        <v>43820</v>
      </c>
      <c r="K5828">
        <f>Table1[[#This Row],[Total Revenue + Open]]/Table1[[#This Row],[Qty]]</f>
        <v>3.1144278606965172</v>
      </c>
      <c r="L5828">
        <f>Table1[[#This Row],[Qty]]/Table1[[#This Row],[Total Revenue + Open]]</f>
        <v>0.32108626198083068</v>
      </c>
    </row>
    <row r="5829" spans="1:12">
      <c r="A5829" t="s">
        <v>10</v>
      </c>
      <c r="B5829" t="s">
        <v>351</v>
      </c>
      <c r="C5829" t="s">
        <v>351</v>
      </c>
      <c r="D5829" t="s">
        <v>410</v>
      </c>
      <c r="E5829" t="s">
        <v>15</v>
      </c>
      <c r="F5829" t="s">
        <v>433</v>
      </c>
      <c r="G5829" t="s">
        <v>437</v>
      </c>
      <c r="H5829" s="1">
        <v>2021</v>
      </c>
      <c r="I5829" s="2">
        <v>7445</v>
      </c>
      <c r="J5829" s="3">
        <v>23162</v>
      </c>
      <c r="K5829">
        <f>Table1[[#This Row],[Total Revenue + Open]]/Table1[[#This Row],[Qty]]</f>
        <v>3.1110812625923439</v>
      </c>
      <c r="L5829">
        <f>Table1[[#This Row],[Qty]]/Table1[[#This Row],[Total Revenue + Open]]</f>
        <v>0.32143165529746998</v>
      </c>
    </row>
    <row r="5830" spans="1:12">
      <c r="A5830" t="s">
        <v>10</v>
      </c>
      <c r="B5830" t="s">
        <v>351</v>
      </c>
      <c r="C5830" t="s">
        <v>351</v>
      </c>
      <c r="D5830" t="s">
        <v>410</v>
      </c>
      <c r="E5830" t="s">
        <v>15</v>
      </c>
      <c r="F5830" t="s">
        <v>433</v>
      </c>
      <c r="G5830" t="s">
        <v>437</v>
      </c>
      <c r="H5830" s="1">
        <v>2021</v>
      </c>
      <c r="I5830" s="2">
        <v>14830</v>
      </c>
      <c r="J5830" s="3">
        <v>46167.5</v>
      </c>
      <c r="K5830">
        <f>Table1[[#This Row],[Total Revenue + Open]]/Table1[[#This Row],[Qty]]</f>
        <v>3.1131153068105193</v>
      </c>
      <c r="L5830">
        <f>Table1[[#This Row],[Qty]]/Table1[[#This Row],[Total Revenue + Open]]</f>
        <v>0.32122163859858127</v>
      </c>
    </row>
    <row r="5831" spans="1:12">
      <c r="A5831" t="s">
        <v>10</v>
      </c>
      <c r="B5831" t="s">
        <v>351</v>
      </c>
      <c r="C5831" t="s">
        <v>351</v>
      </c>
      <c r="D5831" t="s">
        <v>410</v>
      </c>
      <c r="E5831" t="s">
        <v>15</v>
      </c>
      <c r="F5831" t="s">
        <v>433</v>
      </c>
      <c r="G5831" t="s">
        <v>437</v>
      </c>
      <c r="H5831" s="1">
        <v>2021</v>
      </c>
      <c r="I5831" s="2">
        <v>13520</v>
      </c>
      <c r="J5831" s="3">
        <v>42098.5</v>
      </c>
      <c r="K5831">
        <f>Table1[[#This Row],[Total Revenue + Open]]/Table1[[#This Row],[Qty]]</f>
        <v>3.1137943786982247</v>
      </c>
      <c r="L5831">
        <f>Table1[[#This Row],[Qty]]/Table1[[#This Row],[Total Revenue + Open]]</f>
        <v>0.32115158497333635</v>
      </c>
    </row>
    <row r="5832" spans="1:12">
      <c r="A5832" t="s">
        <v>10</v>
      </c>
      <c r="B5832" t="s">
        <v>351</v>
      </c>
      <c r="C5832" t="s">
        <v>351</v>
      </c>
      <c r="D5832" t="s">
        <v>410</v>
      </c>
      <c r="E5832" t="s">
        <v>15</v>
      </c>
      <c r="F5832" t="s">
        <v>433</v>
      </c>
      <c r="G5832" t="s">
        <v>437</v>
      </c>
      <c r="H5832" s="1">
        <v>2022</v>
      </c>
      <c r="I5832" s="2">
        <v>4475</v>
      </c>
      <c r="J5832" s="3">
        <v>13928.5</v>
      </c>
      <c r="K5832">
        <f>Table1[[#This Row],[Total Revenue + Open]]/Table1[[#This Row],[Qty]]</f>
        <v>3.1125139664804471</v>
      </c>
      <c r="L5832">
        <f>Table1[[#This Row],[Qty]]/Table1[[#This Row],[Total Revenue + Open]]</f>
        <v>0.32128369889076352</v>
      </c>
    </row>
    <row r="5833" spans="1:12">
      <c r="A5833" t="s">
        <v>10</v>
      </c>
      <c r="B5833" t="s">
        <v>351</v>
      </c>
      <c r="C5833" t="s">
        <v>351</v>
      </c>
      <c r="D5833" t="s">
        <v>410</v>
      </c>
      <c r="E5833" t="s">
        <v>15</v>
      </c>
      <c r="F5833" t="s">
        <v>433</v>
      </c>
      <c r="G5833" t="s">
        <v>437</v>
      </c>
      <c r="H5833" s="1">
        <v>2022</v>
      </c>
      <c r="I5833" s="2">
        <v>10555</v>
      </c>
      <c r="J5833" s="3">
        <v>32865</v>
      </c>
      <c r="K5833">
        <f>Table1[[#This Row],[Total Revenue + Open]]/Table1[[#This Row],[Qty]]</f>
        <v>3.1136901942207484</v>
      </c>
      <c r="L5833">
        <f>Table1[[#This Row],[Qty]]/Table1[[#This Row],[Total Revenue + Open]]</f>
        <v>0.32116233074699529</v>
      </c>
    </row>
    <row r="5834" spans="1:12">
      <c r="A5834" t="s">
        <v>10</v>
      </c>
      <c r="B5834" t="s">
        <v>351</v>
      </c>
      <c r="C5834" t="s">
        <v>351</v>
      </c>
      <c r="D5834" t="s">
        <v>410</v>
      </c>
      <c r="E5834" t="s">
        <v>15</v>
      </c>
      <c r="F5834" t="s">
        <v>433</v>
      </c>
      <c r="G5834" t="s">
        <v>438</v>
      </c>
      <c r="H5834" s="1">
        <v>2017</v>
      </c>
      <c r="I5834" s="2">
        <v>4825</v>
      </c>
      <c r="J5834" s="3">
        <v>9744</v>
      </c>
      <c r="K5834">
        <f>Table1[[#This Row],[Total Revenue + Open]]/Table1[[#This Row],[Qty]]</f>
        <v>2.0194818652849742</v>
      </c>
      <c r="L5834">
        <f>Table1[[#This Row],[Qty]]/Table1[[#This Row],[Total Revenue + Open]]</f>
        <v>0.49517651888341546</v>
      </c>
    </row>
    <row r="5835" spans="1:12">
      <c r="A5835" t="s">
        <v>10</v>
      </c>
      <c r="B5835" t="s">
        <v>351</v>
      </c>
      <c r="C5835" t="s">
        <v>351</v>
      </c>
      <c r="D5835" t="s">
        <v>410</v>
      </c>
      <c r="E5835" t="s">
        <v>15</v>
      </c>
      <c r="F5835" t="s">
        <v>433</v>
      </c>
      <c r="G5835" t="s">
        <v>438</v>
      </c>
      <c r="H5835" s="1">
        <v>2017</v>
      </c>
      <c r="I5835" s="2">
        <v>6430</v>
      </c>
      <c r="J5835" s="3">
        <v>12992</v>
      </c>
      <c r="K5835">
        <f>Table1[[#This Row],[Total Revenue + Open]]/Table1[[#This Row],[Qty]]</f>
        <v>2.0205287713841367</v>
      </c>
      <c r="L5835">
        <f>Table1[[#This Row],[Qty]]/Table1[[#This Row],[Total Revenue + Open]]</f>
        <v>0.49491995073891626</v>
      </c>
    </row>
    <row r="5836" spans="1:12">
      <c r="A5836" t="s">
        <v>10</v>
      </c>
      <c r="B5836" t="s">
        <v>351</v>
      </c>
      <c r="C5836" t="s">
        <v>351</v>
      </c>
      <c r="D5836" t="s">
        <v>410</v>
      </c>
      <c r="E5836" t="s">
        <v>15</v>
      </c>
      <c r="F5836" t="s">
        <v>433</v>
      </c>
      <c r="G5836" t="s">
        <v>438</v>
      </c>
      <c r="H5836" s="1">
        <v>2017</v>
      </c>
      <c r="I5836" s="2">
        <v>3120</v>
      </c>
      <c r="J5836" s="3">
        <v>6293</v>
      </c>
      <c r="K5836">
        <f>Table1[[#This Row],[Total Revenue + Open]]/Table1[[#This Row],[Qty]]</f>
        <v>2.0169871794871796</v>
      </c>
      <c r="L5836">
        <f>Table1[[#This Row],[Qty]]/Table1[[#This Row],[Total Revenue + Open]]</f>
        <v>0.49578897187351023</v>
      </c>
    </row>
    <row r="5837" spans="1:12">
      <c r="A5837" t="s">
        <v>10</v>
      </c>
      <c r="B5837" t="s">
        <v>351</v>
      </c>
      <c r="C5837" t="s">
        <v>351</v>
      </c>
      <c r="D5837" t="s">
        <v>410</v>
      </c>
      <c r="E5837" t="s">
        <v>15</v>
      </c>
      <c r="F5837" t="s">
        <v>433</v>
      </c>
      <c r="G5837" t="s">
        <v>438</v>
      </c>
      <c r="H5837" s="1">
        <v>2017</v>
      </c>
      <c r="I5837" s="2">
        <v>5025</v>
      </c>
      <c r="J5837" s="3">
        <v>10150</v>
      </c>
      <c r="K5837">
        <f>Table1[[#This Row],[Total Revenue + Open]]/Table1[[#This Row],[Qty]]</f>
        <v>2.0199004975124377</v>
      </c>
      <c r="L5837">
        <f>Table1[[#This Row],[Qty]]/Table1[[#This Row],[Total Revenue + Open]]</f>
        <v>0.49507389162561577</v>
      </c>
    </row>
    <row r="5838" spans="1:12">
      <c r="A5838" t="s">
        <v>10</v>
      </c>
      <c r="B5838" t="s">
        <v>351</v>
      </c>
      <c r="C5838" t="s">
        <v>351</v>
      </c>
      <c r="D5838" t="s">
        <v>410</v>
      </c>
      <c r="E5838" t="s">
        <v>15</v>
      </c>
      <c r="F5838" t="s">
        <v>433</v>
      </c>
      <c r="G5838" t="s">
        <v>438</v>
      </c>
      <c r="H5838" s="1">
        <v>2017</v>
      </c>
      <c r="I5838" s="2">
        <v>1610</v>
      </c>
      <c r="J5838" s="3">
        <v>3248</v>
      </c>
      <c r="K5838">
        <f>Table1[[#This Row],[Total Revenue + Open]]/Table1[[#This Row],[Qty]]</f>
        <v>2.017391304347826</v>
      </c>
      <c r="L5838">
        <f>Table1[[#This Row],[Qty]]/Table1[[#This Row],[Total Revenue + Open]]</f>
        <v>0.49568965517241381</v>
      </c>
    </row>
    <row r="5839" spans="1:12">
      <c r="A5839" t="s">
        <v>10</v>
      </c>
      <c r="B5839" t="s">
        <v>351</v>
      </c>
      <c r="C5839" t="s">
        <v>351</v>
      </c>
      <c r="D5839" t="s">
        <v>410</v>
      </c>
      <c r="E5839" t="s">
        <v>15</v>
      </c>
      <c r="F5839" t="s">
        <v>433</v>
      </c>
      <c r="G5839" t="s">
        <v>438</v>
      </c>
      <c r="H5839" s="1">
        <v>2017</v>
      </c>
      <c r="I5839" s="2">
        <v>1205</v>
      </c>
      <c r="J5839" s="3">
        <v>2436</v>
      </c>
      <c r="K5839">
        <f>Table1[[#This Row],[Total Revenue + Open]]/Table1[[#This Row],[Qty]]</f>
        <v>2.0215767634854771</v>
      </c>
      <c r="L5839">
        <f>Table1[[#This Row],[Qty]]/Table1[[#This Row],[Total Revenue + Open]]</f>
        <v>0.49466338259441706</v>
      </c>
    </row>
    <row r="5840" spans="1:12">
      <c r="A5840" t="s">
        <v>10</v>
      </c>
      <c r="B5840" t="s">
        <v>351</v>
      </c>
      <c r="C5840" t="s">
        <v>351</v>
      </c>
      <c r="D5840" t="s">
        <v>410</v>
      </c>
      <c r="E5840" t="s">
        <v>15</v>
      </c>
      <c r="F5840" t="s">
        <v>433</v>
      </c>
      <c r="G5840" t="s">
        <v>438</v>
      </c>
      <c r="H5840" s="1">
        <v>2018</v>
      </c>
      <c r="I5840" s="2">
        <v>2310</v>
      </c>
      <c r="J5840" s="3">
        <v>4669</v>
      </c>
      <c r="K5840">
        <f>Table1[[#This Row],[Total Revenue + Open]]/Table1[[#This Row],[Qty]]</f>
        <v>2.021212121212121</v>
      </c>
      <c r="L5840">
        <f>Table1[[#This Row],[Qty]]/Table1[[#This Row],[Total Revenue + Open]]</f>
        <v>0.49475262368815592</v>
      </c>
    </row>
    <row r="5841" spans="1:12">
      <c r="A5841" t="s">
        <v>10</v>
      </c>
      <c r="B5841" t="s">
        <v>351</v>
      </c>
      <c r="C5841" t="s">
        <v>351</v>
      </c>
      <c r="D5841" t="s">
        <v>410</v>
      </c>
      <c r="E5841" t="s">
        <v>15</v>
      </c>
      <c r="F5841" t="s">
        <v>433</v>
      </c>
      <c r="G5841" t="s">
        <v>438</v>
      </c>
      <c r="H5841" s="1">
        <v>2018</v>
      </c>
      <c r="I5841" s="2">
        <v>6035</v>
      </c>
      <c r="J5841" s="3">
        <v>12180</v>
      </c>
      <c r="K5841">
        <f>Table1[[#This Row],[Total Revenue + Open]]/Table1[[#This Row],[Qty]]</f>
        <v>2.0182270091135046</v>
      </c>
      <c r="L5841">
        <f>Table1[[#This Row],[Qty]]/Table1[[#This Row],[Total Revenue + Open]]</f>
        <v>0.49548440065681443</v>
      </c>
    </row>
    <row r="5842" spans="1:12">
      <c r="A5842" t="s">
        <v>10</v>
      </c>
      <c r="B5842" t="s">
        <v>351</v>
      </c>
      <c r="C5842" t="s">
        <v>351</v>
      </c>
      <c r="D5842" t="s">
        <v>410</v>
      </c>
      <c r="E5842" t="s">
        <v>15</v>
      </c>
      <c r="F5842" t="s">
        <v>433</v>
      </c>
      <c r="G5842" t="s">
        <v>438</v>
      </c>
      <c r="H5842" s="1">
        <v>2018</v>
      </c>
      <c r="I5842" s="2">
        <v>750</v>
      </c>
      <c r="J5842" s="3">
        <v>1522.5</v>
      </c>
      <c r="K5842">
        <f>Table1[[#This Row],[Total Revenue + Open]]/Table1[[#This Row],[Qty]]</f>
        <v>2.0299999999999998</v>
      </c>
      <c r="L5842">
        <f>Table1[[#This Row],[Qty]]/Table1[[#This Row],[Total Revenue + Open]]</f>
        <v>0.49261083743842365</v>
      </c>
    </row>
    <row r="5843" spans="1:12">
      <c r="A5843" t="s">
        <v>10</v>
      </c>
      <c r="B5843" t="s">
        <v>351</v>
      </c>
      <c r="C5843" t="s">
        <v>351</v>
      </c>
      <c r="D5843" t="s">
        <v>410</v>
      </c>
      <c r="E5843" t="s">
        <v>15</v>
      </c>
      <c r="F5843" t="s">
        <v>433</v>
      </c>
      <c r="G5843" t="s">
        <v>439</v>
      </c>
      <c r="H5843" s="1">
        <v>2017</v>
      </c>
      <c r="I5843" s="2">
        <v>9045</v>
      </c>
      <c r="J5843" s="3">
        <v>18270</v>
      </c>
      <c r="K5843">
        <f>Table1[[#This Row],[Total Revenue + Open]]/Table1[[#This Row],[Qty]]</f>
        <v>2.0199004975124377</v>
      </c>
      <c r="L5843">
        <f>Table1[[#This Row],[Qty]]/Table1[[#This Row],[Total Revenue + Open]]</f>
        <v>0.49507389162561577</v>
      </c>
    </row>
    <row r="5844" spans="1:12">
      <c r="A5844" t="s">
        <v>10</v>
      </c>
      <c r="B5844" t="s">
        <v>351</v>
      </c>
      <c r="C5844" t="s">
        <v>351</v>
      </c>
      <c r="D5844" t="s">
        <v>410</v>
      </c>
      <c r="E5844" t="s">
        <v>15</v>
      </c>
      <c r="F5844" t="s">
        <v>433</v>
      </c>
      <c r="G5844" t="s">
        <v>439</v>
      </c>
      <c r="H5844" s="1">
        <v>2017</v>
      </c>
      <c r="I5844" s="2">
        <v>2305</v>
      </c>
      <c r="J5844" s="3">
        <v>4669</v>
      </c>
      <c r="K5844">
        <f>Table1[[#This Row],[Total Revenue + Open]]/Table1[[#This Row],[Qty]]</f>
        <v>2.0255965292841647</v>
      </c>
      <c r="L5844">
        <f>Table1[[#This Row],[Qty]]/Table1[[#This Row],[Total Revenue + Open]]</f>
        <v>0.49368173056328979</v>
      </c>
    </row>
    <row r="5845" spans="1:12">
      <c r="A5845" t="s">
        <v>10</v>
      </c>
      <c r="B5845" t="s">
        <v>351</v>
      </c>
      <c r="C5845" t="s">
        <v>351</v>
      </c>
      <c r="D5845" t="s">
        <v>410</v>
      </c>
      <c r="E5845" t="s">
        <v>15</v>
      </c>
      <c r="F5845" t="s">
        <v>433</v>
      </c>
      <c r="G5845" t="s">
        <v>439</v>
      </c>
      <c r="H5845" s="1">
        <v>2017</v>
      </c>
      <c r="I5845" s="2">
        <v>4320</v>
      </c>
      <c r="J5845" s="3">
        <v>8729</v>
      </c>
      <c r="K5845">
        <f>Table1[[#This Row],[Total Revenue + Open]]/Table1[[#This Row],[Qty]]</f>
        <v>2.0206018518518518</v>
      </c>
      <c r="L5845">
        <f>Table1[[#This Row],[Qty]]/Table1[[#This Row],[Total Revenue + Open]]</f>
        <v>0.49490205063581166</v>
      </c>
    </row>
    <row r="5846" spans="1:12">
      <c r="A5846" t="s">
        <v>10</v>
      </c>
      <c r="B5846" t="s">
        <v>351</v>
      </c>
      <c r="C5846" t="s">
        <v>351</v>
      </c>
      <c r="D5846" t="s">
        <v>410</v>
      </c>
      <c r="E5846" t="s">
        <v>15</v>
      </c>
      <c r="F5846" t="s">
        <v>433</v>
      </c>
      <c r="G5846" t="s">
        <v>439</v>
      </c>
      <c r="H5846" s="1">
        <v>2017</v>
      </c>
      <c r="I5846" s="2">
        <v>500</v>
      </c>
      <c r="J5846" s="3">
        <v>1015</v>
      </c>
      <c r="K5846">
        <f>Table1[[#This Row],[Total Revenue + Open]]/Table1[[#This Row],[Qty]]</f>
        <v>2.0299999999999998</v>
      </c>
      <c r="L5846">
        <f>Table1[[#This Row],[Qty]]/Table1[[#This Row],[Total Revenue + Open]]</f>
        <v>0.49261083743842365</v>
      </c>
    </row>
    <row r="5847" spans="1:12">
      <c r="A5847" t="s">
        <v>10</v>
      </c>
      <c r="B5847" t="s">
        <v>351</v>
      </c>
      <c r="C5847" t="s">
        <v>351</v>
      </c>
      <c r="D5847" t="s">
        <v>410</v>
      </c>
      <c r="E5847" t="s">
        <v>15</v>
      </c>
      <c r="F5847" t="s">
        <v>433</v>
      </c>
      <c r="G5847" t="s">
        <v>439</v>
      </c>
      <c r="H5847" s="1">
        <v>2017</v>
      </c>
      <c r="I5847" s="2">
        <v>600</v>
      </c>
      <c r="J5847" s="3">
        <v>1218</v>
      </c>
      <c r="K5847">
        <f>Table1[[#This Row],[Total Revenue + Open]]/Table1[[#This Row],[Qty]]</f>
        <v>2.0299999999999998</v>
      </c>
      <c r="L5847">
        <f>Table1[[#This Row],[Qty]]/Table1[[#This Row],[Total Revenue + Open]]</f>
        <v>0.49261083743842365</v>
      </c>
    </row>
    <row r="5848" spans="1:12">
      <c r="A5848" t="s">
        <v>10</v>
      </c>
      <c r="B5848" t="s">
        <v>351</v>
      </c>
      <c r="C5848" t="s">
        <v>351</v>
      </c>
      <c r="D5848" t="s">
        <v>410</v>
      </c>
      <c r="E5848" t="s">
        <v>15</v>
      </c>
      <c r="F5848" t="s">
        <v>433</v>
      </c>
      <c r="G5848" t="s">
        <v>439</v>
      </c>
      <c r="H5848" s="1">
        <v>2018</v>
      </c>
      <c r="I5848" s="2">
        <v>650</v>
      </c>
      <c r="J5848" s="3">
        <v>1319.5</v>
      </c>
      <c r="K5848">
        <f>Table1[[#This Row],[Total Revenue + Open]]/Table1[[#This Row],[Qty]]</f>
        <v>2.0299999999999998</v>
      </c>
      <c r="L5848">
        <f>Table1[[#This Row],[Qty]]/Table1[[#This Row],[Total Revenue + Open]]</f>
        <v>0.49261083743842365</v>
      </c>
    </row>
    <row r="5849" spans="1:12">
      <c r="A5849" t="s">
        <v>10</v>
      </c>
      <c r="B5849" t="s">
        <v>351</v>
      </c>
      <c r="C5849" t="s">
        <v>351</v>
      </c>
      <c r="D5849" t="s">
        <v>410</v>
      </c>
      <c r="E5849" t="s">
        <v>15</v>
      </c>
      <c r="F5849" t="s">
        <v>433</v>
      </c>
      <c r="G5849" t="s">
        <v>439</v>
      </c>
      <c r="H5849" s="1">
        <v>2018</v>
      </c>
      <c r="I5849" s="2">
        <v>1250</v>
      </c>
      <c r="J5849" s="3">
        <v>2537.5</v>
      </c>
      <c r="K5849">
        <f>Table1[[#This Row],[Total Revenue + Open]]/Table1[[#This Row],[Qty]]</f>
        <v>2.0299999999999998</v>
      </c>
      <c r="L5849">
        <f>Table1[[#This Row],[Qty]]/Table1[[#This Row],[Total Revenue + Open]]</f>
        <v>0.49261083743842365</v>
      </c>
    </row>
    <row r="5850" spans="1:12">
      <c r="A5850" t="s">
        <v>10</v>
      </c>
      <c r="B5850" t="s">
        <v>351</v>
      </c>
      <c r="C5850" t="s">
        <v>351</v>
      </c>
      <c r="D5850" t="s">
        <v>410</v>
      </c>
      <c r="E5850" t="s">
        <v>15</v>
      </c>
      <c r="F5850" t="s">
        <v>433</v>
      </c>
      <c r="G5850" t="s">
        <v>439</v>
      </c>
      <c r="H5850" s="1">
        <v>2018</v>
      </c>
      <c r="I5850" s="2">
        <v>1005</v>
      </c>
      <c r="J5850" s="3">
        <v>2030</v>
      </c>
      <c r="K5850">
        <f>Table1[[#This Row],[Total Revenue + Open]]/Table1[[#This Row],[Qty]]</f>
        <v>2.0199004975124377</v>
      </c>
      <c r="L5850">
        <f>Table1[[#This Row],[Qty]]/Table1[[#This Row],[Total Revenue + Open]]</f>
        <v>0.49507389162561577</v>
      </c>
    </row>
    <row r="5851" spans="1:12">
      <c r="A5851" t="s">
        <v>10</v>
      </c>
      <c r="B5851" t="s">
        <v>351</v>
      </c>
      <c r="C5851" t="s">
        <v>351</v>
      </c>
      <c r="D5851" t="s">
        <v>410</v>
      </c>
      <c r="E5851" t="s">
        <v>15</v>
      </c>
      <c r="F5851" t="s">
        <v>433</v>
      </c>
      <c r="G5851" t="s">
        <v>439</v>
      </c>
      <c r="H5851" s="1">
        <v>2018</v>
      </c>
      <c r="I5851" s="2">
        <v>2715</v>
      </c>
      <c r="J5851" s="3">
        <v>5481</v>
      </c>
      <c r="K5851">
        <f>Table1[[#This Row],[Total Revenue + Open]]/Table1[[#This Row],[Qty]]</f>
        <v>2.0187845303867404</v>
      </c>
      <c r="L5851">
        <f>Table1[[#This Row],[Qty]]/Table1[[#This Row],[Total Revenue + Open]]</f>
        <v>0.49534756431308158</v>
      </c>
    </row>
    <row r="5852" spans="1:12">
      <c r="A5852" t="s">
        <v>10</v>
      </c>
      <c r="B5852" t="s">
        <v>351</v>
      </c>
      <c r="C5852" t="s">
        <v>351</v>
      </c>
      <c r="D5852" t="s">
        <v>410</v>
      </c>
      <c r="E5852" t="s">
        <v>15</v>
      </c>
      <c r="F5852" t="s">
        <v>433</v>
      </c>
      <c r="G5852" t="s">
        <v>440</v>
      </c>
      <c r="H5852" s="1">
        <v>2017</v>
      </c>
      <c r="I5852" s="2">
        <v>15930</v>
      </c>
      <c r="J5852" s="3">
        <v>32651</v>
      </c>
      <c r="K5852">
        <f>Table1[[#This Row],[Total Revenue + Open]]/Table1[[#This Row],[Qty]]</f>
        <v>2.049654739485248</v>
      </c>
      <c r="L5852">
        <f>Table1[[#This Row],[Qty]]/Table1[[#This Row],[Total Revenue + Open]]</f>
        <v>0.48788704786989678</v>
      </c>
    </row>
    <row r="5853" spans="1:12">
      <c r="A5853" t="s">
        <v>10</v>
      </c>
      <c r="B5853" t="s">
        <v>351</v>
      </c>
      <c r="C5853" t="s">
        <v>351</v>
      </c>
      <c r="D5853" t="s">
        <v>410</v>
      </c>
      <c r="E5853" t="s">
        <v>15</v>
      </c>
      <c r="F5853" t="s">
        <v>433</v>
      </c>
      <c r="G5853" t="s">
        <v>440</v>
      </c>
      <c r="H5853" s="1">
        <v>2017</v>
      </c>
      <c r="I5853" s="2">
        <v>7185</v>
      </c>
      <c r="J5853" s="3">
        <v>14514.5</v>
      </c>
      <c r="K5853">
        <f>Table1[[#This Row],[Total Revenue + Open]]/Table1[[#This Row],[Qty]]</f>
        <v>2.0201113430758526</v>
      </c>
      <c r="L5853">
        <f>Table1[[#This Row],[Qty]]/Table1[[#This Row],[Total Revenue + Open]]</f>
        <v>0.49502221916015021</v>
      </c>
    </row>
    <row r="5854" spans="1:12">
      <c r="A5854" t="s">
        <v>10</v>
      </c>
      <c r="B5854" t="s">
        <v>351</v>
      </c>
      <c r="C5854" t="s">
        <v>351</v>
      </c>
      <c r="D5854" t="s">
        <v>410</v>
      </c>
      <c r="E5854" t="s">
        <v>15</v>
      </c>
      <c r="F5854" t="s">
        <v>433</v>
      </c>
      <c r="G5854" t="s">
        <v>440</v>
      </c>
      <c r="H5854" s="1">
        <v>2017</v>
      </c>
      <c r="I5854" s="2">
        <v>6480</v>
      </c>
      <c r="J5854" s="3">
        <v>13093.5</v>
      </c>
      <c r="K5854">
        <f>Table1[[#This Row],[Total Revenue + Open]]/Table1[[#This Row],[Qty]]</f>
        <v>2.0206018518518518</v>
      </c>
      <c r="L5854">
        <f>Table1[[#This Row],[Qty]]/Table1[[#This Row],[Total Revenue + Open]]</f>
        <v>0.49490205063581166</v>
      </c>
    </row>
    <row r="5855" spans="1:12">
      <c r="A5855" t="s">
        <v>10</v>
      </c>
      <c r="B5855" t="s">
        <v>351</v>
      </c>
      <c r="C5855" t="s">
        <v>351</v>
      </c>
      <c r="D5855" t="s">
        <v>410</v>
      </c>
      <c r="E5855" t="s">
        <v>15</v>
      </c>
      <c r="F5855" t="s">
        <v>433</v>
      </c>
      <c r="G5855" t="s">
        <v>440</v>
      </c>
      <c r="H5855" s="1">
        <v>2017</v>
      </c>
      <c r="I5855" s="2">
        <v>2260</v>
      </c>
      <c r="J5855" s="3">
        <v>4567.5</v>
      </c>
      <c r="K5855">
        <f>Table1[[#This Row],[Total Revenue + Open]]/Table1[[#This Row],[Qty]]</f>
        <v>2.0210176991150441</v>
      </c>
      <c r="L5855">
        <f>Table1[[#This Row],[Qty]]/Table1[[#This Row],[Total Revenue + Open]]</f>
        <v>0.49480021893814996</v>
      </c>
    </row>
    <row r="5856" spans="1:12">
      <c r="A5856" t="s">
        <v>10</v>
      </c>
      <c r="B5856" t="s">
        <v>351</v>
      </c>
      <c r="C5856" t="s">
        <v>351</v>
      </c>
      <c r="D5856" t="s">
        <v>410</v>
      </c>
      <c r="E5856" t="s">
        <v>15</v>
      </c>
      <c r="F5856" t="s">
        <v>433</v>
      </c>
      <c r="G5856" t="s">
        <v>440</v>
      </c>
      <c r="H5856" s="1">
        <v>2017</v>
      </c>
      <c r="I5856" s="2">
        <v>6735</v>
      </c>
      <c r="J5856" s="3">
        <v>13601</v>
      </c>
      <c r="K5856">
        <f>Table1[[#This Row],[Total Revenue + Open]]/Table1[[#This Row],[Qty]]</f>
        <v>2.0194506310319227</v>
      </c>
      <c r="L5856">
        <f>Table1[[#This Row],[Qty]]/Table1[[#This Row],[Total Revenue + Open]]</f>
        <v>0.49518417763399752</v>
      </c>
    </row>
    <row r="5857" spans="1:12">
      <c r="A5857" t="s">
        <v>10</v>
      </c>
      <c r="B5857" t="s">
        <v>351</v>
      </c>
      <c r="C5857" t="s">
        <v>351</v>
      </c>
      <c r="D5857" t="s">
        <v>410</v>
      </c>
      <c r="E5857" t="s">
        <v>15</v>
      </c>
      <c r="F5857" t="s">
        <v>433</v>
      </c>
      <c r="G5857" t="s">
        <v>440</v>
      </c>
      <c r="H5857" s="1">
        <v>2017</v>
      </c>
      <c r="I5857" s="2">
        <v>4470</v>
      </c>
      <c r="J5857" s="3">
        <v>9033.5</v>
      </c>
      <c r="K5857">
        <f>Table1[[#This Row],[Total Revenue + Open]]/Table1[[#This Row],[Qty]]</f>
        <v>2.0209172259507828</v>
      </c>
      <c r="L5857">
        <f>Table1[[#This Row],[Qty]]/Table1[[#This Row],[Total Revenue + Open]]</f>
        <v>0.49482481873028172</v>
      </c>
    </row>
    <row r="5858" spans="1:12">
      <c r="A5858" t="s">
        <v>10</v>
      </c>
      <c r="B5858" t="s">
        <v>351</v>
      </c>
      <c r="C5858" t="s">
        <v>351</v>
      </c>
      <c r="D5858" t="s">
        <v>410</v>
      </c>
      <c r="E5858" t="s">
        <v>15</v>
      </c>
      <c r="F5858" t="s">
        <v>433</v>
      </c>
      <c r="G5858" t="s">
        <v>440</v>
      </c>
      <c r="H5858" s="1">
        <v>2017</v>
      </c>
      <c r="I5858" s="2">
        <v>4625</v>
      </c>
      <c r="J5858" s="3">
        <v>9338</v>
      </c>
      <c r="K5858">
        <f>Table1[[#This Row],[Total Revenue + Open]]/Table1[[#This Row],[Qty]]</f>
        <v>2.0190270270270272</v>
      </c>
      <c r="L5858">
        <f>Table1[[#This Row],[Qty]]/Table1[[#This Row],[Total Revenue + Open]]</f>
        <v>0.49528807025058902</v>
      </c>
    </row>
    <row r="5859" spans="1:12">
      <c r="A5859" t="s">
        <v>10</v>
      </c>
      <c r="B5859" t="s">
        <v>351</v>
      </c>
      <c r="C5859" t="s">
        <v>351</v>
      </c>
      <c r="D5859" t="s">
        <v>410</v>
      </c>
      <c r="E5859" t="s">
        <v>15</v>
      </c>
      <c r="F5859" t="s">
        <v>433</v>
      </c>
      <c r="G5859" t="s">
        <v>440</v>
      </c>
      <c r="H5859" s="1">
        <v>2017</v>
      </c>
      <c r="I5859" s="2">
        <v>10255</v>
      </c>
      <c r="J5859" s="3">
        <v>20706</v>
      </c>
      <c r="K5859">
        <f>Table1[[#This Row],[Total Revenue + Open]]/Table1[[#This Row],[Qty]]</f>
        <v>2.0191126279863481</v>
      </c>
      <c r="L5859">
        <f>Table1[[#This Row],[Qty]]/Table1[[#This Row],[Total Revenue + Open]]</f>
        <v>0.49526707234617984</v>
      </c>
    </row>
    <row r="5860" spans="1:12">
      <c r="A5860" t="s">
        <v>10</v>
      </c>
      <c r="B5860" t="s">
        <v>351</v>
      </c>
      <c r="C5860" t="s">
        <v>351</v>
      </c>
      <c r="D5860" t="s">
        <v>410</v>
      </c>
      <c r="E5860" t="s">
        <v>15</v>
      </c>
      <c r="F5860" t="s">
        <v>433</v>
      </c>
      <c r="G5860" t="s">
        <v>440</v>
      </c>
      <c r="H5860" s="1">
        <v>2018</v>
      </c>
      <c r="I5860" s="2">
        <v>3115</v>
      </c>
      <c r="J5860" s="3">
        <v>6293</v>
      </c>
      <c r="K5860">
        <f>Table1[[#This Row],[Total Revenue + Open]]/Table1[[#This Row],[Qty]]</f>
        <v>2.0202247191011238</v>
      </c>
      <c r="L5860">
        <f>Table1[[#This Row],[Qty]]/Table1[[#This Row],[Total Revenue + Open]]</f>
        <v>0.4949944382647386</v>
      </c>
    </row>
    <row r="5861" spans="1:12">
      <c r="A5861" t="s">
        <v>10</v>
      </c>
      <c r="B5861" t="s">
        <v>351</v>
      </c>
      <c r="C5861" t="s">
        <v>351</v>
      </c>
      <c r="D5861" t="s">
        <v>410</v>
      </c>
      <c r="E5861" t="s">
        <v>15</v>
      </c>
      <c r="F5861" t="s">
        <v>433</v>
      </c>
      <c r="G5861" t="s">
        <v>440</v>
      </c>
      <c r="H5861" s="1">
        <v>2018</v>
      </c>
      <c r="I5861" s="2">
        <v>5025</v>
      </c>
      <c r="J5861" s="3">
        <v>10150</v>
      </c>
      <c r="K5861">
        <f>Table1[[#This Row],[Total Revenue + Open]]/Table1[[#This Row],[Qty]]</f>
        <v>2.0199004975124377</v>
      </c>
      <c r="L5861">
        <f>Table1[[#This Row],[Qty]]/Table1[[#This Row],[Total Revenue + Open]]</f>
        <v>0.49507389162561577</v>
      </c>
    </row>
    <row r="5862" spans="1:12">
      <c r="A5862" t="s">
        <v>10</v>
      </c>
      <c r="B5862" t="s">
        <v>351</v>
      </c>
      <c r="C5862" t="s">
        <v>351</v>
      </c>
      <c r="D5862" t="s">
        <v>410</v>
      </c>
      <c r="E5862" t="s">
        <v>15</v>
      </c>
      <c r="F5862" t="s">
        <v>433</v>
      </c>
      <c r="G5862" t="s">
        <v>440</v>
      </c>
      <c r="H5862" s="1">
        <v>2018</v>
      </c>
      <c r="I5862" s="2">
        <v>3465</v>
      </c>
      <c r="J5862" s="3">
        <v>7003.5</v>
      </c>
      <c r="K5862">
        <f>Table1[[#This Row],[Total Revenue + Open]]/Table1[[#This Row],[Qty]]</f>
        <v>2.021212121212121</v>
      </c>
      <c r="L5862">
        <f>Table1[[#This Row],[Qty]]/Table1[[#This Row],[Total Revenue + Open]]</f>
        <v>0.49475262368815592</v>
      </c>
    </row>
    <row r="5863" spans="1:12">
      <c r="A5863" t="s">
        <v>10</v>
      </c>
      <c r="B5863" t="s">
        <v>351</v>
      </c>
      <c r="C5863" t="s">
        <v>351</v>
      </c>
      <c r="D5863" t="s">
        <v>410</v>
      </c>
      <c r="E5863" t="s">
        <v>15</v>
      </c>
      <c r="F5863" t="s">
        <v>433</v>
      </c>
      <c r="G5863" t="s">
        <v>440</v>
      </c>
      <c r="H5863" s="1">
        <v>2018</v>
      </c>
      <c r="I5863" s="2">
        <v>7590</v>
      </c>
      <c r="J5863" s="3">
        <v>15326.5</v>
      </c>
      <c r="K5863">
        <f>Table1[[#This Row],[Total Revenue + Open]]/Table1[[#This Row],[Qty]]</f>
        <v>2.0193017127799737</v>
      </c>
      <c r="L5863">
        <f>Table1[[#This Row],[Qty]]/Table1[[#This Row],[Total Revenue + Open]]</f>
        <v>0.49522069617981929</v>
      </c>
    </row>
    <row r="5864" spans="1:12">
      <c r="A5864" t="s">
        <v>10</v>
      </c>
      <c r="B5864" t="s">
        <v>351</v>
      </c>
      <c r="C5864" t="s">
        <v>351</v>
      </c>
      <c r="D5864" t="s">
        <v>410</v>
      </c>
      <c r="E5864" t="s">
        <v>15</v>
      </c>
      <c r="F5864" t="s">
        <v>433</v>
      </c>
      <c r="G5864" t="s">
        <v>440</v>
      </c>
      <c r="H5864" s="1">
        <v>2018</v>
      </c>
      <c r="I5864" s="2">
        <v>3320</v>
      </c>
      <c r="J5864" s="3">
        <v>6699</v>
      </c>
      <c r="K5864">
        <f>Table1[[#This Row],[Total Revenue + Open]]/Table1[[#This Row],[Qty]]</f>
        <v>2.0177710843373493</v>
      </c>
      <c r="L5864">
        <f>Table1[[#This Row],[Qty]]/Table1[[#This Row],[Total Revenue + Open]]</f>
        <v>0.49559635766532317</v>
      </c>
    </row>
    <row r="5865" spans="1:12">
      <c r="A5865" t="s">
        <v>10</v>
      </c>
      <c r="B5865" t="s">
        <v>351</v>
      </c>
      <c r="C5865" t="s">
        <v>351</v>
      </c>
      <c r="D5865" t="s">
        <v>410</v>
      </c>
      <c r="E5865" t="s">
        <v>15</v>
      </c>
      <c r="F5865" t="s">
        <v>433</v>
      </c>
      <c r="G5865" t="s">
        <v>440</v>
      </c>
      <c r="H5865" s="1">
        <v>2018</v>
      </c>
      <c r="I5865" s="2">
        <v>4825</v>
      </c>
      <c r="J5865" s="3">
        <v>9744</v>
      </c>
      <c r="K5865">
        <f>Table1[[#This Row],[Total Revenue + Open]]/Table1[[#This Row],[Qty]]</f>
        <v>2.0194818652849742</v>
      </c>
      <c r="L5865">
        <f>Table1[[#This Row],[Qty]]/Table1[[#This Row],[Total Revenue + Open]]</f>
        <v>0.49517651888341546</v>
      </c>
    </row>
    <row r="5866" spans="1:12">
      <c r="A5866" t="s">
        <v>10</v>
      </c>
      <c r="B5866" t="s">
        <v>351</v>
      </c>
      <c r="C5866" t="s">
        <v>351</v>
      </c>
      <c r="D5866" t="s">
        <v>410</v>
      </c>
      <c r="E5866" t="s">
        <v>15</v>
      </c>
      <c r="F5866" t="s">
        <v>433</v>
      </c>
      <c r="G5866" t="s">
        <v>441</v>
      </c>
      <c r="H5866" s="1">
        <v>2017</v>
      </c>
      <c r="I5866" s="2">
        <v>2010</v>
      </c>
      <c r="J5866" s="3">
        <v>4060</v>
      </c>
      <c r="K5866">
        <f>Table1[[#This Row],[Total Revenue + Open]]/Table1[[#This Row],[Qty]]</f>
        <v>2.0199004975124377</v>
      </c>
      <c r="L5866">
        <f>Table1[[#This Row],[Qty]]/Table1[[#This Row],[Total Revenue + Open]]</f>
        <v>0.49507389162561577</v>
      </c>
    </row>
    <row r="5867" spans="1:12">
      <c r="A5867" t="s">
        <v>10</v>
      </c>
      <c r="B5867" t="s">
        <v>351</v>
      </c>
      <c r="C5867" t="s">
        <v>351</v>
      </c>
      <c r="D5867" t="s">
        <v>410</v>
      </c>
      <c r="E5867" t="s">
        <v>15</v>
      </c>
      <c r="F5867" t="s">
        <v>433</v>
      </c>
      <c r="G5867" t="s">
        <v>441</v>
      </c>
      <c r="H5867" s="1">
        <v>2017</v>
      </c>
      <c r="I5867" s="2">
        <v>1705</v>
      </c>
      <c r="J5867" s="3">
        <v>3451</v>
      </c>
      <c r="K5867">
        <f>Table1[[#This Row],[Total Revenue + Open]]/Table1[[#This Row],[Qty]]</f>
        <v>2.0240469208211143</v>
      </c>
      <c r="L5867">
        <f>Table1[[#This Row],[Qty]]/Table1[[#This Row],[Total Revenue + Open]]</f>
        <v>0.49405969284265433</v>
      </c>
    </row>
    <row r="5868" spans="1:12">
      <c r="A5868" t="s">
        <v>10</v>
      </c>
      <c r="B5868" t="s">
        <v>351</v>
      </c>
      <c r="C5868" t="s">
        <v>351</v>
      </c>
      <c r="D5868" t="s">
        <v>410</v>
      </c>
      <c r="E5868" t="s">
        <v>15</v>
      </c>
      <c r="F5868" t="s">
        <v>433</v>
      </c>
      <c r="G5868" t="s">
        <v>441</v>
      </c>
      <c r="H5868" s="1">
        <v>2017</v>
      </c>
      <c r="I5868" s="2">
        <v>0</v>
      </c>
      <c r="J5868" s="3">
        <v>0</v>
      </c>
      <c r="K5868" t="e">
        <f>Table1[[#This Row],[Total Revenue + Open]]/Table1[[#This Row],[Qty]]</f>
        <v>#DIV/0!</v>
      </c>
      <c r="L5868" t="e">
        <f>Table1[[#This Row],[Qty]]/Table1[[#This Row],[Total Revenue + Open]]</f>
        <v>#DIV/0!</v>
      </c>
    </row>
    <row r="5869" spans="1:12">
      <c r="A5869" t="s">
        <v>10</v>
      </c>
      <c r="B5869" t="s">
        <v>351</v>
      </c>
      <c r="C5869" t="s">
        <v>351</v>
      </c>
      <c r="D5869" t="s">
        <v>410</v>
      </c>
      <c r="E5869" t="s">
        <v>15</v>
      </c>
      <c r="F5869" t="s">
        <v>433</v>
      </c>
      <c r="G5869" t="s">
        <v>441</v>
      </c>
      <c r="H5869" s="1">
        <v>2017</v>
      </c>
      <c r="I5869" s="2">
        <v>1260</v>
      </c>
      <c r="J5869" s="3">
        <v>2537.5</v>
      </c>
      <c r="K5869">
        <f>Table1[[#This Row],[Total Revenue + Open]]/Table1[[#This Row],[Qty]]</f>
        <v>2.0138888888888888</v>
      </c>
      <c r="L5869">
        <f>Table1[[#This Row],[Qty]]/Table1[[#This Row],[Total Revenue + Open]]</f>
        <v>0.49655172413793103</v>
      </c>
    </row>
    <row r="5870" spans="1:12">
      <c r="A5870" t="s">
        <v>10</v>
      </c>
      <c r="B5870" t="s">
        <v>351</v>
      </c>
      <c r="C5870" t="s">
        <v>351</v>
      </c>
      <c r="D5870" t="s">
        <v>410</v>
      </c>
      <c r="E5870" t="s">
        <v>15</v>
      </c>
      <c r="F5870" t="s">
        <v>433</v>
      </c>
      <c r="G5870" t="s">
        <v>442</v>
      </c>
      <c r="H5870" s="1">
        <v>2017</v>
      </c>
      <c r="I5870" s="2">
        <v>2515</v>
      </c>
      <c r="J5870" s="3">
        <v>5075</v>
      </c>
      <c r="K5870">
        <f>Table1[[#This Row],[Total Revenue + Open]]/Table1[[#This Row],[Qty]]</f>
        <v>2.017892644135189</v>
      </c>
      <c r="L5870">
        <f>Table1[[#This Row],[Qty]]/Table1[[#This Row],[Total Revenue + Open]]</f>
        <v>0.49556650246305417</v>
      </c>
    </row>
    <row r="5871" spans="1:12">
      <c r="A5871" t="s">
        <v>10</v>
      </c>
      <c r="B5871" t="s">
        <v>351</v>
      </c>
      <c r="C5871" t="s">
        <v>351</v>
      </c>
      <c r="D5871" t="s">
        <v>410</v>
      </c>
      <c r="E5871" t="s">
        <v>15</v>
      </c>
      <c r="F5871" t="s">
        <v>433</v>
      </c>
      <c r="G5871" t="s">
        <v>442</v>
      </c>
      <c r="H5871" s="1">
        <v>2017</v>
      </c>
      <c r="I5871" s="2">
        <v>1705</v>
      </c>
      <c r="J5871" s="3">
        <v>3451</v>
      </c>
      <c r="K5871">
        <f>Table1[[#This Row],[Total Revenue + Open]]/Table1[[#This Row],[Qty]]</f>
        <v>2.0240469208211143</v>
      </c>
      <c r="L5871">
        <f>Table1[[#This Row],[Qty]]/Table1[[#This Row],[Total Revenue + Open]]</f>
        <v>0.49405969284265433</v>
      </c>
    </row>
    <row r="5872" spans="1:12">
      <c r="A5872" t="s">
        <v>10</v>
      </c>
      <c r="B5872" t="s">
        <v>351</v>
      </c>
      <c r="C5872" t="s">
        <v>351</v>
      </c>
      <c r="D5872" t="s">
        <v>410</v>
      </c>
      <c r="E5872" t="s">
        <v>15</v>
      </c>
      <c r="F5872" t="s">
        <v>433</v>
      </c>
      <c r="G5872" t="s">
        <v>442</v>
      </c>
      <c r="H5872" s="1">
        <v>2017</v>
      </c>
      <c r="I5872" s="2">
        <v>650</v>
      </c>
      <c r="J5872" s="3">
        <v>1319.5</v>
      </c>
      <c r="K5872">
        <f>Table1[[#This Row],[Total Revenue + Open]]/Table1[[#This Row],[Qty]]</f>
        <v>2.0299999999999998</v>
      </c>
      <c r="L5872">
        <f>Table1[[#This Row],[Qty]]/Table1[[#This Row],[Total Revenue + Open]]</f>
        <v>0.49261083743842365</v>
      </c>
    </row>
    <row r="5873" spans="1:12">
      <c r="A5873" t="s">
        <v>10</v>
      </c>
      <c r="B5873" t="s">
        <v>351</v>
      </c>
      <c r="C5873" t="s">
        <v>351</v>
      </c>
      <c r="D5873" t="s">
        <v>410</v>
      </c>
      <c r="E5873" t="s">
        <v>15</v>
      </c>
      <c r="F5873" t="s">
        <v>433</v>
      </c>
      <c r="G5873" t="s">
        <v>442</v>
      </c>
      <c r="H5873" s="1">
        <v>2017</v>
      </c>
      <c r="I5873" s="2">
        <v>650</v>
      </c>
      <c r="J5873" s="3">
        <v>1319.5</v>
      </c>
      <c r="K5873">
        <f>Table1[[#This Row],[Total Revenue + Open]]/Table1[[#This Row],[Qty]]</f>
        <v>2.0299999999999998</v>
      </c>
      <c r="L5873">
        <f>Table1[[#This Row],[Qty]]/Table1[[#This Row],[Total Revenue + Open]]</f>
        <v>0.49261083743842365</v>
      </c>
    </row>
    <row r="5874" spans="1:12">
      <c r="A5874" t="s">
        <v>10</v>
      </c>
      <c r="B5874" t="s">
        <v>351</v>
      </c>
      <c r="C5874" t="s">
        <v>351</v>
      </c>
      <c r="D5874" t="s">
        <v>410</v>
      </c>
      <c r="E5874" t="s">
        <v>15</v>
      </c>
      <c r="F5874" t="s">
        <v>433</v>
      </c>
      <c r="G5874" t="s">
        <v>442</v>
      </c>
      <c r="H5874" s="1">
        <v>2017</v>
      </c>
      <c r="I5874" s="2">
        <v>950</v>
      </c>
      <c r="J5874" s="3">
        <v>1928.5</v>
      </c>
      <c r="K5874">
        <f>Table1[[#This Row],[Total Revenue + Open]]/Table1[[#This Row],[Qty]]</f>
        <v>2.0299999999999998</v>
      </c>
      <c r="L5874">
        <f>Table1[[#This Row],[Qty]]/Table1[[#This Row],[Total Revenue + Open]]</f>
        <v>0.49261083743842365</v>
      </c>
    </row>
    <row r="5875" spans="1:12">
      <c r="A5875" t="s">
        <v>10</v>
      </c>
      <c r="B5875" t="s">
        <v>351</v>
      </c>
      <c r="C5875" t="s">
        <v>351</v>
      </c>
      <c r="D5875" t="s">
        <v>410</v>
      </c>
      <c r="E5875" t="s">
        <v>15</v>
      </c>
      <c r="F5875" t="s">
        <v>433</v>
      </c>
      <c r="G5875" t="s">
        <v>442</v>
      </c>
      <c r="H5875" s="1">
        <v>2017</v>
      </c>
      <c r="I5875" s="2">
        <v>800</v>
      </c>
      <c r="J5875" s="3">
        <v>1624</v>
      </c>
      <c r="K5875">
        <f>Table1[[#This Row],[Total Revenue + Open]]/Table1[[#This Row],[Qty]]</f>
        <v>2.0299999999999998</v>
      </c>
      <c r="L5875">
        <f>Table1[[#This Row],[Qty]]/Table1[[#This Row],[Total Revenue + Open]]</f>
        <v>0.49261083743842365</v>
      </c>
    </row>
    <row r="5876" spans="1:12">
      <c r="A5876" t="s">
        <v>10</v>
      </c>
      <c r="B5876" t="s">
        <v>351</v>
      </c>
      <c r="C5876" t="s">
        <v>351</v>
      </c>
      <c r="D5876" t="s">
        <v>410</v>
      </c>
      <c r="E5876" t="s">
        <v>15</v>
      </c>
      <c r="F5876" t="s">
        <v>433</v>
      </c>
      <c r="G5876" t="s">
        <v>443</v>
      </c>
      <c r="H5876" s="1">
        <v>2017</v>
      </c>
      <c r="I5876" s="2">
        <v>4925</v>
      </c>
      <c r="J5876" s="3">
        <v>9947</v>
      </c>
      <c r="K5876">
        <f>Table1[[#This Row],[Total Revenue + Open]]/Table1[[#This Row],[Qty]]</f>
        <v>2.0196954314720812</v>
      </c>
      <c r="L5876">
        <f>Table1[[#This Row],[Qty]]/Table1[[#This Row],[Total Revenue + Open]]</f>
        <v>0.49512415803759929</v>
      </c>
    </row>
    <row r="5877" spans="1:12">
      <c r="A5877" t="s">
        <v>10</v>
      </c>
      <c r="B5877" t="s">
        <v>351</v>
      </c>
      <c r="C5877" t="s">
        <v>351</v>
      </c>
      <c r="D5877" t="s">
        <v>410</v>
      </c>
      <c r="E5877" t="s">
        <v>15</v>
      </c>
      <c r="F5877" t="s">
        <v>433</v>
      </c>
      <c r="G5877" t="s">
        <v>443</v>
      </c>
      <c r="H5877" s="1">
        <v>2017</v>
      </c>
      <c r="I5877" s="2">
        <v>6430</v>
      </c>
      <c r="J5877" s="3">
        <v>12992</v>
      </c>
      <c r="K5877">
        <f>Table1[[#This Row],[Total Revenue + Open]]/Table1[[#This Row],[Qty]]</f>
        <v>2.0205287713841367</v>
      </c>
      <c r="L5877">
        <f>Table1[[#This Row],[Qty]]/Table1[[#This Row],[Total Revenue + Open]]</f>
        <v>0.49491995073891626</v>
      </c>
    </row>
    <row r="5878" spans="1:12">
      <c r="A5878" t="s">
        <v>10</v>
      </c>
      <c r="B5878" t="s">
        <v>351</v>
      </c>
      <c r="C5878" t="s">
        <v>351</v>
      </c>
      <c r="D5878" t="s">
        <v>410</v>
      </c>
      <c r="E5878" t="s">
        <v>15</v>
      </c>
      <c r="F5878" t="s">
        <v>433</v>
      </c>
      <c r="G5878" t="s">
        <v>443</v>
      </c>
      <c r="H5878" s="1">
        <v>2017</v>
      </c>
      <c r="I5878" s="2">
        <v>3015</v>
      </c>
      <c r="J5878" s="3">
        <v>6090</v>
      </c>
      <c r="K5878">
        <f>Table1[[#This Row],[Total Revenue + Open]]/Table1[[#This Row],[Qty]]</f>
        <v>2.0199004975124377</v>
      </c>
      <c r="L5878">
        <f>Table1[[#This Row],[Qty]]/Table1[[#This Row],[Total Revenue + Open]]</f>
        <v>0.49507389162561577</v>
      </c>
    </row>
    <row r="5879" spans="1:12">
      <c r="A5879" t="s">
        <v>10</v>
      </c>
      <c r="B5879" t="s">
        <v>351</v>
      </c>
      <c r="C5879" t="s">
        <v>351</v>
      </c>
      <c r="D5879" t="s">
        <v>410</v>
      </c>
      <c r="E5879" t="s">
        <v>15</v>
      </c>
      <c r="F5879" t="s">
        <v>433</v>
      </c>
      <c r="G5879" t="s">
        <v>443</v>
      </c>
      <c r="H5879" s="1">
        <v>2017</v>
      </c>
      <c r="I5879" s="2">
        <v>5025</v>
      </c>
      <c r="J5879" s="3">
        <v>10150</v>
      </c>
      <c r="K5879">
        <f>Table1[[#This Row],[Total Revenue + Open]]/Table1[[#This Row],[Qty]]</f>
        <v>2.0199004975124377</v>
      </c>
      <c r="L5879">
        <f>Table1[[#This Row],[Qty]]/Table1[[#This Row],[Total Revenue + Open]]</f>
        <v>0.49507389162561577</v>
      </c>
    </row>
    <row r="5880" spans="1:12">
      <c r="A5880" t="s">
        <v>10</v>
      </c>
      <c r="B5880" t="s">
        <v>351</v>
      </c>
      <c r="C5880" t="s">
        <v>351</v>
      </c>
      <c r="D5880" t="s">
        <v>410</v>
      </c>
      <c r="E5880" t="s">
        <v>15</v>
      </c>
      <c r="F5880" t="s">
        <v>433</v>
      </c>
      <c r="G5880" t="s">
        <v>443</v>
      </c>
      <c r="H5880" s="1">
        <v>2017</v>
      </c>
      <c r="I5880" s="2">
        <v>1610</v>
      </c>
      <c r="J5880" s="3">
        <v>3248</v>
      </c>
      <c r="K5880">
        <f>Table1[[#This Row],[Total Revenue + Open]]/Table1[[#This Row],[Qty]]</f>
        <v>2.017391304347826</v>
      </c>
      <c r="L5880">
        <f>Table1[[#This Row],[Qty]]/Table1[[#This Row],[Total Revenue + Open]]</f>
        <v>0.49568965517241381</v>
      </c>
    </row>
    <row r="5881" spans="1:12">
      <c r="A5881" t="s">
        <v>10</v>
      </c>
      <c r="B5881" t="s">
        <v>351</v>
      </c>
      <c r="C5881" t="s">
        <v>351</v>
      </c>
      <c r="D5881" t="s">
        <v>410</v>
      </c>
      <c r="E5881" t="s">
        <v>15</v>
      </c>
      <c r="F5881" t="s">
        <v>433</v>
      </c>
      <c r="G5881" t="s">
        <v>443</v>
      </c>
      <c r="H5881" s="1">
        <v>2017</v>
      </c>
      <c r="I5881" s="2">
        <v>1205</v>
      </c>
      <c r="J5881" s="3">
        <v>2436</v>
      </c>
      <c r="K5881">
        <f>Table1[[#This Row],[Total Revenue + Open]]/Table1[[#This Row],[Qty]]</f>
        <v>2.0215767634854771</v>
      </c>
      <c r="L5881">
        <f>Table1[[#This Row],[Qty]]/Table1[[#This Row],[Total Revenue + Open]]</f>
        <v>0.49466338259441706</v>
      </c>
    </row>
    <row r="5882" spans="1:12">
      <c r="A5882" t="s">
        <v>10</v>
      </c>
      <c r="B5882" t="s">
        <v>351</v>
      </c>
      <c r="C5882" t="s">
        <v>351</v>
      </c>
      <c r="D5882" t="s">
        <v>410</v>
      </c>
      <c r="E5882" t="s">
        <v>15</v>
      </c>
      <c r="F5882" t="s">
        <v>433</v>
      </c>
      <c r="G5882" t="s">
        <v>443</v>
      </c>
      <c r="H5882" s="1">
        <v>2018</v>
      </c>
      <c r="I5882" s="2">
        <v>2310</v>
      </c>
      <c r="J5882" s="3">
        <v>4669</v>
      </c>
      <c r="K5882">
        <f>Table1[[#This Row],[Total Revenue + Open]]/Table1[[#This Row],[Qty]]</f>
        <v>2.021212121212121</v>
      </c>
      <c r="L5882">
        <f>Table1[[#This Row],[Qty]]/Table1[[#This Row],[Total Revenue + Open]]</f>
        <v>0.49475262368815592</v>
      </c>
    </row>
    <row r="5883" spans="1:12">
      <c r="A5883" t="s">
        <v>10</v>
      </c>
      <c r="B5883" t="s">
        <v>351</v>
      </c>
      <c r="C5883" t="s">
        <v>351</v>
      </c>
      <c r="D5883" t="s">
        <v>410</v>
      </c>
      <c r="E5883" t="s">
        <v>15</v>
      </c>
      <c r="F5883" t="s">
        <v>433</v>
      </c>
      <c r="G5883" t="s">
        <v>443</v>
      </c>
      <c r="H5883" s="1">
        <v>2018</v>
      </c>
      <c r="I5883" s="2">
        <v>6035</v>
      </c>
      <c r="J5883" s="3">
        <v>12180</v>
      </c>
      <c r="K5883">
        <f>Table1[[#This Row],[Total Revenue + Open]]/Table1[[#This Row],[Qty]]</f>
        <v>2.0182270091135046</v>
      </c>
      <c r="L5883">
        <f>Table1[[#This Row],[Qty]]/Table1[[#This Row],[Total Revenue + Open]]</f>
        <v>0.49548440065681443</v>
      </c>
    </row>
    <row r="5884" spans="1:12">
      <c r="A5884" t="s">
        <v>10</v>
      </c>
      <c r="B5884" t="s">
        <v>351</v>
      </c>
      <c r="C5884" t="s">
        <v>351</v>
      </c>
      <c r="D5884" t="s">
        <v>410</v>
      </c>
      <c r="E5884" t="s">
        <v>15</v>
      </c>
      <c r="F5884" t="s">
        <v>433</v>
      </c>
      <c r="G5884" t="s">
        <v>443</v>
      </c>
      <c r="H5884" s="1">
        <v>2018</v>
      </c>
      <c r="I5884" s="2">
        <v>750</v>
      </c>
      <c r="J5884" s="3">
        <v>1522.5</v>
      </c>
      <c r="K5884">
        <f>Table1[[#This Row],[Total Revenue + Open]]/Table1[[#This Row],[Qty]]</f>
        <v>2.0299999999999998</v>
      </c>
      <c r="L5884">
        <f>Table1[[#This Row],[Qty]]/Table1[[#This Row],[Total Revenue + Open]]</f>
        <v>0.49261083743842365</v>
      </c>
    </row>
    <row r="5885" spans="1:12">
      <c r="A5885" t="s">
        <v>10</v>
      </c>
      <c r="B5885" t="s">
        <v>351</v>
      </c>
      <c r="C5885" t="s">
        <v>351</v>
      </c>
      <c r="D5885" t="s">
        <v>410</v>
      </c>
      <c r="E5885" t="s">
        <v>15</v>
      </c>
      <c r="F5885" t="s">
        <v>433</v>
      </c>
      <c r="G5885" t="s">
        <v>444</v>
      </c>
      <c r="H5885" s="1">
        <v>2017</v>
      </c>
      <c r="I5885" s="2">
        <v>9045</v>
      </c>
      <c r="J5885" s="3">
        <v>18270</v>
      </c>
      <c r="K5885">
        <f>Table1[[#This Row],[Total Revenue + Open]]/Table1[[#This Row],[Qty]]</f>
        <v>2.0199004975124377</v>
      </c>
      <c r="L5885">
        <f>Table1[[#This Row],[Qty]]/Table1[[#This Row],[Total Revenue + Open]]</f>
        <v>0.49507389162561577</v>
      </c>
    </row>
    <row r="5886" spans="1:12">
      <c r="A5886" t="s">
        <v>10</v>
      </c>
      <c r="B5886" t="s">
        <v>351</v>
      </c>
      <c r="C5886" t="s">
        <v>351</v>
      </c>
      <c r="D5886" t="s">
        <v>410</v>
      </c>
      <c r="E5886" t="s">
        <v>15</v>
      </c>
      <c r="F5886" t="s">
        <v>433</v>
      </c>
      <c r="G5886" t="s">
        <v>444</v>
      </c>
      <c r="H5886" s="1">
        <v>2017</v>
      </c>
      <c r="I5886" s="2">
        <v>2305</v>
      </c>
      <c r="J5886" s="3">
        <v>4669</v>
      </c>
      <c r="K5886">
        <f>Table1[[#This Row],[Total Revenue + Open]]/Table1[[#This Row],[Qty]]</f>
        <v>2.0255965292841647</v>
      </c>
      <c r="L5886">
        <f>Table1[[#This Row],[Qty]]/Table1[[#This Row],[Total Revenue + Open]]</f>
        <v>0.49368173056328979</v>
      </c>
    </row>
    <row r="5887" spans="1:12">
      <c r="A5887" t="s">
        <v>10</v>
      </c>
      <c r="B5887" t="s">
        <v>351</v>
      </c>
      <c r="C5887" t="s">
        <v>351</v>
      </c>
      <c r="D5887" t="s">
        <v>410</v>
      </c>
      <c r="E5887" t="s">
        <v>15</v>
      </c>
      <c r="F5887" t="s">
        <v>433</v>
      </c>
      <c r="G5887" t="s">
        <v>444</v>
      </c>
      <c r="H5887" s="1">
        <v>2017</v>
      </c>
      <c r="I5887" s="2">
        <v>4320</v>
      </c>
      <c r="J5887" s="3">
        <v>8729</v>
      </c>
      <c r="K5887">
        <f>Table1[[#This Row],[Total Revenue + Open]]/Table1[[#This Row],[Qty]]</f>
        <v>2.0206018518518518</v>
      </c>
      <c r="L5887">
        <f>Table1[[#This Row],[Qty]]/Table1[[#This Row],[Total Revenue + Open]]</f>
        <v>0.49490205063581166</v>
      </c>
    </row>
    <row r="5888" spans="1:12">
      <c r="A5888" t="s">
        <v>10</v>
      </c>
      <c r="B5888" t="s">
        <v>351</v>
      </c>
      <c r="C5888" t="s">
        <v>351</v>
      </c>
      <c r="D5888" t="s">
        <v>410</v>
      </c>
      <c r="E5888" t="s">
        <v>15</v>
      </c>
      <c r="F5888" t="s">
        <v>433</v>
      </c>
      <c r="G5888" t="s">
        <v>444</v>
      </c>
      <c r="H5888" s="1">
        <v>2017</v>
      </c>
      <c r="I5888" s="2">
        <v>500</v>
      </c>
      <c r="J5888" s="3">
        <v>1015</v>
      </c>
      <c r="K5888">
        <f>Table1[[#This Row],[Total Revenue + Open]]/Table1[[#This Row],[Qty]]</f>
        <v>2.0299999999999998</v>
      </c>
      <c r="L5888">
        <f>Table1[[#This Row],[Qty]]/Table1[[#This Row],[Total Revenue + Open]]</f>
        <v>0.49261083743842365</v>
      </c>
    </row>
    <row r="5889" spans="1:12">
      <c r="A5889" t="s">
        <v>10</v>
      </c>
      <c r="B5889" t="s">
        <v>351</v>
      </c>
      <c r="C5889" t="s">
        <v>351</v>
      </c>
      <c r="D5889" t="s">
        <v>410</v>
      </c>
      <c r="E5889" t="s">
        <v>15</v>
      </c>
      <c r="F5889" t="s">
        <v>433</v>
      </c>
      <c r="G5889" t="s">
        <v>444</v>
      </c>
      <c r="H5889" s="1">
        <v>2017</v>
      </c>
      <c r="I5889" s="2">
        <v>600</v>
      </c>
      <c r="J5889" s="3">
        <v>1218</v>
      </c>
      <c r="K5889">
        <f>Table1[[#This Row],[Total Revenue + Open]]/Table1[[#This Row],[Qty]]</f>
        <v>2.0299999999999998</v>
      </c>
      <c r="L5889">
        <f>Table1[[#This Row],[Qty]]/Table1[[#This Row],[Total Revenue + Open]]</f>
        <v>0.49261083743842365</v>
      </c>
    </row>
    <row r="5890" spans="1:12">
      <c r="A5890" t="s">
        <v>10</v>
      </c>
      <c r="B5890" t="s">
        <v>351</v>
      </c>
      <c r="C5890" t="s">
        <v>351</v>
      </c>
      <c r="D5890" t="s">
        <v>410</v>
      </c>
      <c r="E5890" t="s">
        <v>15</v>
      </c>
      <c r="F5890" t="s">
        <v>433</v>
      </c>
      <c r="G5890" t="s">
        <v>444</v>
      </c>
      <c r="H5890" s="1">
        <v>2018</v>
      </c>
      <c r="I5890" s="2">
        <v>650</v>
      </c>
      <c r="J5890" s="3">
        <v>1319.5</v>
      </c>
      <c r="K5890">
        <f>Table1[[#This Row],[Total Revenue + Open]]/Table1[[#This Row],[Qty]]</f>
        <v>2.0299999999999998</v>
      </c>
      <c r="L5890">
        <f>Table1[[#This Row],[Qty]]/Table1[[#This Row],[Total Revenue + Open]]</f>
        <v>0.49261083743842365</v>
      </c>
    </row>
    <row r="5891" spans="1:12">
      <c r="A5891" t="s">
        <v>10</v>
      </c>
      <c r="B5891" t="s">
        <v>351</v>
      </c>
      <c r="C5891" t="s">
        <v>351</v>
      </c>
      <c r="D5891" t="s">
        <v>410</v>
      </c>
      <c r="E5891" t="s">
        <v>15</v>
      </c>
      <c r="F5891" t="s">
        <v>433</v>
      </c>
      <c r="G5891" t="s">
        <v>444</v>
      </c>
      <c r="H5891" s="1">
        <v>2018</v>
      </c>
      <c r="I5891" s="2">
        <v>1250</v>
      </c>
      <c r="J5891" s="3">
        <v>2537.5</v>
      </c>
      <c r="K5891">
        <f>Table1[[#This Row],[Total Revenue + Open]]/Table1[[#This Row],[Qty]]</f>
        <v>2.0299999999999998</v>
      </c>
      <c r="L5891">
        <f>Table1[[#This Row],[Qty]]/Table1[[#This Row],[Total Revenue + Open]]</f>
        <v>0.49261083743842365</v>
      </c>
    </row>
    <row r="5892" spans="1:12">
      <c r="A5892" t="s">
        <v>10</v>
      </c>
      <c r="B5892" t="s">
        <v>351</v>
      </c>
      <c r="C5892" t="s">
        <v>351</v>
      </c>
      <c r="D5892" t="s">
        <v>410</v>
      </c>
      <c r="E5892" t="s">
        <v>15</v>
      </c>
      <c r="F5892" t="s">
        <v>433</v>
      </c>
      <c r="G5892" t="s">
        <v>444</v>
      </c>
      <c r="H5892" s="1">
        <v>2018</v>
      </c>
      <c r="I5892" s="2">
        <v>800</v>
      </c>
      <c r="J5892" s="3">
        <v>1624</v>
      </c>
      <c r="K5892">
        <f>Table1[[#This Row],[Total Revenue + Open]]/Table1[[#This Row],[Qty]]</f>
        <v>2.0299999999999998</v>
      </c>
      <c r="L5892">
        <f>Table1[[#This Row],[Qty]]/Table1[[#This Row],[Total Revenue + Open]]</f>
        <v>0.49261083743842365</v>
      </c>
    </row>
    <row r="5893" spans="1:12">
      <c r="A5893" t="s">
        <v>10</v>
      </c>
      <c r="B5893" t="s">
        <v>351</v>
      </c>
      <c r="C5893" t="s">
        <v>351</v>
      </c>
      <c r="D5893" t="s">
        <v>410</v>
      </c>
      <c r="E5893" t="s">
        <v>15</v>
      </c>
      <c r="F5893" t="s">
        <v>433</v>
      </c>
      <c r="G5893" t="s">
        <v>444</v>
      </c>
      <c r="H5893" s="1">
        <v>2018</v>
      </c>
      <c r="I5893" s="2">
        <v>2715</v>
      </c>
      <c r="J5893" s="3">
        <v>5481</v>
      </c>
      <c r="K5893">
        <f>Table1[[#This Row],[Total Revenue + Open]]/Table1[[#This Row],[Qty]]</f>
        <v>2.0187845303867404</v>
      </c>
      <c r="L5893">
        <f>Table1[[#This Row],[Qty]]/Table1[[#This Row],[Total Revenue + Open]]</f>
        <v>0.49534756431308158</v>
      </c>
    </row>
    <row r="5894" spans="1:12">
      <c r="A5894" t="s">
        <v>10</v>
      </c>
      <c r="B5894" t="s">
        <v>351</v>
      </c>
      <c r="C5894" t="s">
        <v>351</v>
      </c>
      <c r="D5894" t="s">
        <v>410</v>
      </c>
      <c r="E5894" t="s">
        <v>15</v>
      </c>
      <c r="F5894" t="s">
        <v>433</v>
      </c>
      <c r="G5894" t="s">
        <v>445</v>
      </c>
      <c r="H5894" s="1">
        <v>2017</v>
      </c>
      <c r="I5894" s="2">
        <v>15930</v>
      </c>
      <c r="J5894" s="3">
        <v>32651</v>
      </c>
      <c r="K5894">
        <f>Table1[[#This Row],[Total Revenue + Open]]/Table1[[#This Row],[Qty]]</f>
        <v>2.049654739485248</v>
      </c>
      <c r="L5894">
        <f>Table1[[#This Row],[Qty]]/Table1[[#This Row],[Total Revenue + Open]]</f>
        <v>0.48788704786989678</v>
      </c>
    </row>
    <row r="5895" spans="1:12">
      <c r="A5895" t="s">
        <v>10</v>
      </c>
      <c r="B5895" t="s">
        <v>351</v>
      </c>
      <c r="C5895" t="s">
        <v>351</v>
      </c>
      <c r="D5895" t="s">
        <v>410</v>
      </c>
      <c r="E5895" t="s">
        <v>15</v>
      </c>
      <c r="F5895" t="s">
        <v>433</v>
      </c>
      <c r="G5895" t="s">
        <v>445</v>
      </c>
      <c r="H5895" s="1">
        <v>2017</v>
      </c>
      <c r="I5895" s="2">
        <v>7185</v>
      </c>
      <c r="J5895" s="3">
        <v>14514.5</v>
      </c>
      <c r="K5895">
        <f>Table1[[#This Row],[Total Revenue + Open]]/Table1[[#This Row],[Qty]]</f>
        <v>2.0201113430758526</v>
      </c>
      <c r="L5895">
        <f>Table1[[#This Row],[Qty]]/Table1[[#This Row],[Total Revenue + Open]]</f>
        <v>0.49502221916015021</v>
      </c>
    </row>
    <row r="5896" spans="1:12">
      <c r="A5896" t="s">
        <v>10</v>
      </c>
      <c r="B5896" t="s">
        <v>351</v>
      </c>
      <c r="C5896" t="s">
        <v>351</v>
      </c>
      <c r="D5896" t="s">
        <v>410</v>
      </c>
      <c r="E5896" t="s">
        <v>15</v>
      </c>
      <c r="F5896" t="s">
        <v>433</v>
      </c>
      <c r="G5896" t="s">
        <v>445</v>
      </c>
      <c r="H5896" s="1">
        <v>2017</v>
      </c>
      <c r="I5896" s="2">
        <v>6480</v>
      </c>
      <c r="J5896" s="3">
        <v>13093.5</v>
      </c>
      <c r="K5896">
        <f>Table1[[#This Row],[Total Revenue + Open]]/Table1[[#This Row],[Qty]]</f>
        <v>2.0206018518518518</v>
      </c>
      <c r="L5896">
        <f>Table1[[#This Row],[Qty]]/Table1[[#This Row],[Total Revenue + Open]]</f>
        <v>0.49490205063581166</v>
      </c>
    </row>
    <row r="5897" spans="1:12">
      <c r="A5897" t="s">
        <v>10</v>
      </c>
      <c r="B5897" t="s">
        <v>351</v>
      </c>
      <c r="C5897" t="s">
        <v>351</v>
      </c>
      <c r="D5897" t="s">
        <v>410</v>
      </c>
      <c r="E5897" t="s">
        <v>15</v>
      </c>
      <c r="F5897" t="s">
        <v>433</v>
      </c>
      <c r="G5897" t="s">
        <v>445</v>
      </c>
      <c r="H5897" s="1">
        <v>2017</v>
      </c>
      <c r="I5897" s="2">
        <v>2260</v>
      </c>
      <c r="J5897" s="3">
        <v>4567.5</v>
      </c>
      <c r="K5897">
        <f>Table1[[#This Row],[Total Revenue + Open]]/Table1[[#This Row],[Qty]]</f>
        <v>2.0210176991150441</v>
      </c>
      <c r="L5897">
        <f>Table1[[#This Row],[Qty]]/Table1[[#This Row],[Total Revenue + Open]]</f>
        <v>0.49480021893814996</v>
      </c>
    </row>
    <row r="5898" spans="1:12">
      <c r="A5898" t="s">
        <v>10</v>
      </c>
      <c r="B5898" t="s">
        <v>351</v>
      </c>
      <c r="C5898" t="s">
        <v>351</v>
      </c>
      <c r="D5898" t="s">
        <v>410</v>
      </c>
      <c r="E5898" t="s">
        <v>15</v>
      </c>
      <c r="F5898" t="s">
        <v>433</v>
      </c>
      <c r="G5898" t="s">
        <v>445</v>
      </c>
      <c r="H5898" s="1">
        <v>2017</v>
      </c>
      <c r="I5898" s="2">
        <v>6735</v>
      </c>
      <c r="J5898" s="3">
        <v>13601</v>
      </c>
      <c r="K5898">
        <f>Table1[[#This Row],[Total Revenue + Open]]/Table1[[#This Row],[Qty]]</f>
        <v>2.0194506310319227</v>
      </c>
      <c r="L5898">
        <f>Table1[[#This Row],[Qty]]/Table1[[#This Row],[Total Revenue + Open]]</f>
        <v>0.49518417763399752</v>
      </c>
    </row>
    <row r="5899" spans="1:12">
      <c r="A5899" t="s">
        <v>10</v>
      </c>
      <c r="B5899" t="s">
        <v>351</v>
      </c>
      <c r="C5899" t="s">
        <v>351</v>
      </c>
      <c r="D5899" t="s">
        <v>410</v>
      </c>
      <c r="E5899" t="s">
        <v>15</v>
      </c>
      <c r="F5899" t="s">
        <v>433</v>
      </c>
      <c r="G5899" t="s">
        <v>445</v>
      </c>
      <c r="H5899" s="1">
        <v>2017</v>
      </c>
      <c r="I5899" s="2">
        <v>4470</v>
      </c>
      <c r="J5899" s="3">
        <v>9033.5</v>
      </c>
      <c r="K5899">
        <f>Table1[[#This Row],[Total Revenue + Open]]/Table1[[#This Row],[Qty]]</f>
        <v>2.0209172259507828</v>
      </c>
      <c r="L5899">
        <f>Table1[[#This Row],[Qty]]/Table1[[#This Row],[Total Revenue + Open]]</f>
        <v>0.49482481873028172</v>
      </c>
    </row>
    <row r="5900" spans="1:12">
      <c r="A5900" t="s">
        <v>10</v>
      </c>
      <c r="B5900" t="s">
        <v>351</v>
      </c>
      <c r="C5900" t="s">
        <v>351</v>
      </c>
      <c r="D5900" t="s">
        <v>410</v>
      </c>
      <c r="E5900" t="s">
        <v>15</v>
      </c>
      <c r="F5900" t="s">
        <v>433</v>
      </c>
      <c r="G5900" t="s">
        <v>445</v>
      </c>
      <c r="H5900" s="1">
        <v>2017</v>
      </c>
      <c r="I5900" s="2">
        <v>4625</v>
      </c>
      <c r="J5900" s="3">
        <v>9338</v>
      </c>
      <c r="K5900">
        <f>Table1[[#This Row],[Total Revenue + Open]]/Table1[[#This Row],[Qty]]</f>
        <v>2.0190270270270272</v>
      </c>
      <c r="L5900">
        <f>Table1[[#This Row],[Qty]]/Table1[[#This Row],[Total Revenue + Open]]</f>
        <v>0.49528807025058902</v>
      </c>
    </row>
    <row r="5901" spans="1:12">
      <c r="A5901" t="s">
        <v>10</v>
      </c>
      <c r="B5901" t="s">
        <v>351</v>
      </c>
      <c r="C5901" t="s">
        <v>351</v>
      </c>
      <c r="D5901" t="s">
        <v>410</v>
      </c>
      <c r="E5901" t="s">
        <v>15</v>
      </c>
      <c r="F5901" t="s">
        <v>433</v>
      </c>
      <c r="G5901" t="s">
        <v>445</v>
      </c>
      <c r="H5901" s="1">
        <v>2017</v>
      </c>
      <c r="I5901" s="2">
        <v>10250</v>
      </c>
      <c r="J5901" s="3">
        <v>20706</v>
      </c>
      <c r="K5901">
        <f>Table1[[#This Row],[Total Revenue + Open]]/Table1[[#This Row],[Qty]]</f>
        <v>2.0200975609756098</v>
      </c>
      <c r="L5901">
        <f>Table1[[#This Row],[Qty]]/Table1[[#This Row],[Total Revenue + Open]]</f>
        <v>0.49502559644547472</v>
      </c>
    </row>
    <row r="5902" spans="1:12">
      <c r="A5902" t="s">
        <v>10</v>
      </c>
      <c r="B5902" t="s">
        <v>351</v>
      </c>
      <c r="C5902" t="s">
        <v>351</v>
      </c>
      <c r="D5902" t="s">
        <v>410</v>
      </c>
      <c r="E5902" t="s">
        <v>15</v>
      </c>
      <c r="F5902" t="s">
        <v>433</v>
      </c>
      <c r="G5902" t="s">
        <v>445</v>
      </c>
      <c r="H5902" s="1">
        <v>2018</v>
      </c>
      <c r="I5902" s="2">
        <v>3115</v>
      </c>
      <c r="J5902" s="3">
        <v>6293</v>
      </c>
      <c r="K5902">
        <f>Table1[[#This Row],[Total Revenue + Open]]/Table1[[#This Row],[Qty]]</f>
        <v>2.0202247191011238</v>
      </c>
      <c r="L5902">
        <f>Table1[[#This Row],[Qty]]/Table1[[#This Row],[Total Revenue + Open]]</f>
        <v>0.4949944382647386</v>
      </c>
    </row>
    <row r="5903" spans="1:12">
      <c r="A5903" t="s">
        <v>10</v>
      </c>
      <c r="B5903" t="s">
        <v>351</v>
      </c>
      <c r="C5903" t="s">
        <v>351</v>
      </c>
      <c r="D5903" t="s">
        <v>410</v>
      </c>
      <c r="E5903" t="s">
        <v>15</v>
      </c>
      <c r="F5903" t="s">
        <v>433</v>
      </c>
      <c r="G5903" t="s">
        <v>445</v>
      </c>
      <c r="H5903" s="1">
        <v>2018</v>
      </c>
      <c r="I5903" s="2">
        <v>5025</v>
      </c>
      <c r="J5903" s="3">
        <v>10150</v>
      </c>
      <c r="K5903">
        <f>Table1[[#This Row],[Total Revenue + Open]]/Table1[[#This Row],[Qty]]</f>
        <v>2.0199004975124377</v>
      </c>
      <c r="L5903">
        <f>Table1[[#This Row],[Qty]]/Table1[[#This Row],[Total Revenue + Open]]</f>
        <v>0.49507389162561577</v>
      </c>
    </row>
    <row r="5904" spans="1:12">
      <c r="A5904" t="s">
        <v>10</v>
      </c>
      <c r="B5904" t="s">
        <v>351</v>
      </c>
      <c r="C5904" t="s">
        <v>351</v>
      </c>
      <c r="D5904" t="s">
        <v>410</v>
      </c>
      <c r="E5904" t="s">
        <v>15</v>
      </c>
      <c r="F5904" t="s">
        <v>433</v>
      </c>
      <c r="G5904" t="s">
        <v>445</v>
      </c>
      <c r="H5904" s="1">
        <v>2018</v>
      </c>
      <c r="I5904" s="2">
        <v>3465</v>
      </c>
      <c r="J5904" s="3">
        <v>7003.5</v>
      </c>
      <c r="K5904">
        <f>Table1[[#This Row],[Total Revenue + Open]]/Table1[[#This Row],[Qty]]</f>
        <v>2.021212121212121</v>
      </c>
      <c r="L5904">
        <f>Table1[[#This Row],[Qty]]/Table1[[#This Row],[Total Revenue + Open]]</f>
        <v>0.49475262368815592</v>
      </c>
    </row>
    <row r="5905" spans="1:12">
      <c r="A5905" t="s">
        <v>10</v>
      </c>
      <c r="B5905" t="s">
        <v>351</v>
      </c>
      <c r="C5905" t="s">
        <v>351</v>
      </c>
      <c r="D5905" t="s">
        <v>410</v>
      </c>
      <c r="E5905" t="s">
        <v>15</v>
      </c>
      <c r="F5905" t="s">
        <v>433</v>
      </c>
      <c r="G5905" t="s">
        <v>445</v>
      </c>
      <c r="H5905" s="1">
        <v>2018</v>
      </c>
      <c r="I5905" s="2">
        <v>7590</v>
      </c>
      <c r="J5905" s="3">
        <v>15326.5</v>
      </c>
      <c r="K5905">
        <f>Table1[[#This Row],[Total Revenue + Open]]/Table1[[#This Row],[Qty]]</f>
        <v>2.0193017127799737</v>
      </c>
      <c r="L5905">
        <f>Table1[[#This Row],[Qty]]/Table1[[#This Row],[Total Revenue + Open]]</f>
        <v>0.49522069617981929</v>
      </c>
    </row>
    <row r="5906" spans="1:12">
      <c r="A5906" t="s">
        <v>10</v>
      </c>
      <c r="B5906" t="s">
        <v>351</v>
      </c>
      <c r="C5906" t="s">
        <v>351</v>
      </c>
      <c r="D5906" t="s">
        <v>410</v>
      </c>
      <c r="E5906" t="s">
        <v>15</v>
      </c>
      <c r="F5906" t="s">
        <v>433</v>
      </c>
      <c r="G5906" t="s">
        <v>445</v>
      </c>
      <c r="H5906" s="1">
        <v>2018</v>
      </c>
      <c r="I5906" s="2">
        <v>3320</v>
      </c>
      <c r="J5906" s="3">
        <v>6699</v>
      </c>
      <c r="K5906">
        <f>Table1[[#This Row],[Total Revenue + Open]]/Table1[[#This Row],[Qty]]</f>
        <v>2.0177710843373493</v>
      </c>
      <c r="L5906">
        <f>Table1[[#This Row],[Qty]]/Table1[[#This Row],[Total Revenue + Open]]</f>
        <v>0.49559635766532317</v>
      </c>
    </row>
    <row r="5907" spans="1:12">
      <c r="A5907" t="s">
        <v>10</v>
      </c>
      <c r="B5907" t="s">
        <v>351</v>
      </c>
      <c r="C5907" t="s">
        <v>351</v>
      </c>
      <c r="D5907" t="s">
        <v>410</v>
      </c>
      <c r="E5907" t="s">
        <v>15</v>
      </c>
      <c r="F5907" t="s">
        <v>433</v>
      </c>
      <c r="G5907" t="s">
        <v>445</v>
      </c>
      <c r="H5907" s="1">
        <v>2018</v>
      </c>
      <c r="I5907" s="2">
        <v>4825</v>
      </c>
      <c r="J5907" s="3">
        <v>9744</v>
      </c>
      <c r="K5907">
        <f>Table1[[#This Row],[Total Revenue + Open]]/Table1[[#This Row],[Qty]]</f>
        <v>2.0194818652849742</v>
      </c>
      <c r="L5907">
        <f>Table1[[#This Row],[Qty]]/Table1[[#This Row],[Total Revenue + Open]]</f>
        <v>0.49517651888341546</v>
      </c>
    </row>
    <row r="5908" spans="1:12">
      <c r="A5908" t="s">
        <v>10</v>
      </c>
      <c r="B5908" t="s">
        <v>351</v>
      </c>
      <c r="C5908" t="s">
        <v>351</v>
      </c>
      <c r="D5908" t="s">
        <v>410</v>
      </c>
      <c r="E5908" t="s">
        <v>15</v>
      </c>
      <c r="F5908" t="s">
        <v>433</v>
      </c>
      <c r="G5908" t="s">
        <v>446</v>
      </c>
      <c r="H5908" s="1">
        <v>2017</v>
      </c>
      <c r="I5908" s="2">
        <v>2010</v>
      </c>
      <c r="J5908" s="3">
        <v>4060</v>
      </c>
      <c r="K5908">
        <f>Table1[[#This Row],[Total Revenue + Open]]/Table1[[#This Row],[Qty]]</f>
        <v>2.0199004975124377</v>
      </c>
      <c r="L5908">
        <f>Table1[[#This Row],[Qty]]/Table1[[#This Row],[Total Revenue + Open]]</f>
        <v>0.49507389162561577</v>
      </c>
    </row>
    <row r="5909" spans="1:12">
      <c r="A5909" t="s">
        <v>10</v>
      </c>
      <c r="B5909" t="s">
        <v>351</v>
      </c>
      <c r="C5909" t="s">
        <v>351</v>
      </c>
      <c r="D5909" t="s">
        <v>410</v>
      </c>
      <c r="E5909" t="s">
        <v>15</v>
      </c>
      <c r="F5909" t="s">
        <v>433</v>
      </c>
      <c r="G5909" t="s">
        <v>446</v>
      </c>
      <c r="H5909" s="1">
        <v>2017</v>
      </c>
      <c r="I5909" s="2">
        <v>1705</v>
      </c>
      <c r="J5909" s="3">
        <v>3451</v>
      </c>
      <c r="K5909">
        <f>Table1[[#This Row],[Total Revenue + Open]]/Table1[[#This Row],[Qty]]</f>
        <v>2.0240469208211143</v>
      </c>
      <c r="L5909">
        <f>Table1[[#This Row],[Qty]]/Table1[[#This Row],[Total Revenue + Open]]</f>
        <v>0.49405969284265433</v>
      </c>
    </row>
    <row r="5910" spans="1:12">
      <c r="A5910" t="s">
        <v>10</v>
      </c>
      <c r="B5910" t="s">
        <v>351</v>
      </c>
      <c r="C5910" t="s">
        <v>351</v>
      </c>
      <c r="D5910" t="s">
        <v>410</v>
      </c>
      <c r="E5910" t="s">
        <v>15</v>
      </c>
      <c r="F5910" t="s">
        <v>433</v>
      </c>
      <c r="G5910" t="s">
        <v>446</v>
      </c>
      <c r="H5910" s="1">
        <v>2017</v>
      </c>
      <c r="I5910" s="2">
        <v>0</v>
      </c>
      <c r="J5910" s="3">
        <v>0</v>
      </c>
      <c r="K5910" t="e">
        <f>Table1[[#This Row],[Total Revenue + Open]]/Table1[[#This Row],[Qty]]</f>
        <v>#DIV/0!</v>
      </c>
      <c r="L5910" t="e">
        <f>Table1[[#This Row],[Qty]]/Table1[[#This Row],[Total Revenue + Open]]</f>
        <v>#DIV/0!</v>
      </c>
    </row>
    <row r="5911" spans="1:12">
      <c r="A5911" t="s">
        <v>10</v>
      </c>
      <c r="B5911" t="s">
        <v>351</v>
      </c>
      <c r="C5911" t="s">
        <v>351</v>
      </c>
      <c r="D5911" t="s">
        <v>410</v>
      </c>
      <c r="E5911" t="s">
        <v>15</v>
      </c>
      <c r="F5911" t="s">
        <v>433</v>
      </c>
      <c r="G5911" t="s">
        <v>446</v>
      </c>
      <c r="H5911" s="1">
        <v>2017</v>
      </c>
      <c r="I5911" s="2">
        <v>1260</v>
      </c>
      <c r="J5911" s="3">
        <v>2537.5</v>
      </c>
      <c r="K5911">
        <f>Table1[[#This Row],[Total Revenue + Open]]/Table1[[#This Row],[Qty]]</f>
        <v>2.0138888888888888</v>
      </c>
      <c r="L5911">
        <f>Table1[[#This Row],[Qty]]/Table1[[#This Row],[Total Revenue + Open]]</f>
        <v>0.49655172413793103</v>
      </c>
    </row>
    <row r="5912" spans="1:12">
      <c r="A5912" t="s">
        <v>10</v>
      </c>
      <c r="B5912" t="s">
        <v>351</v>
      </c>
      <c r="C5912" t="s">
        <v>351</v>
      </c>
      <c r="D5912" t="s">
        <v>410</v>
      </c>
      <c r="E5912" t="s">
        <v>15</v>
      </c>
      <c r="F5912" t="s">
        <v>433</v>
      </c>
      <c r="G5912" t="s">
        <v>447</v>
      </c>
      <c r="H5912" s="1">
        <v>2017</v>
      </c>
      <c r="I5912" s="2">
        <v>2515</v>
      </c>
      <c r="J5912" s="3">
        <v>5075</v>
      </c>
      <c r="K5912">
        <f>Table1[[#This Row],[Total Revenue + Open]]/Table1[[#This Row],[Qty]]</f>
        <v>2.017892644135189</v>
      </c>
      <c r="L5912">
        <f>Table1[[#This Row],[Qty]]/Table1[[#This Row],[Total Revenue + Open]]</f>
        <v>0.49556650246305417</v>
      </c>
    </row>
    <row r="5913" spans="1:12">
      <c r="A5913" t="s">
        <v>10</v>
      </c>
      <c r="B5913" t="s">
        <v>351</v>
      </c>
      <c r="C5913" t="s">
        <v>351</v>
      </c>
      <c r="D5913" t="s">
        <v>410</v>
      </c>
      <c r="E5913" t="s">
        <v>15</v>
      </c>
      <c r="F5913" t="s">
        <v>433</v>
      </c>
      <c r="G5913" t="s">
        <v>447</v>
      </c>
      <c r="H5913" s="1">
        <v>2017</v>
      </c>
      <c r="I5913" s="2">
        <v>1705</v>
      </c>
      <c r="J5913" s="3">
        <v>3451</v>
      </c>
      <c r="K5913">
        <f>Table1[[#This Row],[Total Revenue + Open]]/Table1[[#This Row],[Qty]]</f>
        <v>2.0240469208211143</v>
      </c>
      <c r="L5913">
        <f>Table1[[#This Row],[Qty]]/Table1[[#This Row],[Total Revenue + Open]]</f>
        <v>0.49405969284265433</v>
      </c>
    </row>
    <row r="5914" spans="1:12">
      <c r="A5914" t="s">
        <v>10</v>
      </c>
      <c r="B5914" t="s">
        <v>351</v>
      </c>
      <c r="C5914" t="s">
        <v>351</v>
      </c>
      <c r="D5914" t="s">
        <v>410</v>
      </c>
      <c r="E5914" t="s">
        <v>15</v>
      </c>
      <c r="F5914" t="s">
        <v>433</v>
      </c>
      <c r="G5914" t="s">
        <v>447</v>
      </c>
      <c r="H5914" s="1">
        <v>2017</v>
      </c>
      <c r="I5914" s="2">
        <v>650</v>
      </c>
      <c r="J5914" s="3">
        <v>1319.5</v>
      </c>
      <c r="K5914">
        <f>Table1[[#This Row],[Total Revenue + Open]]/Table1[[#This Row],[Qty]]</f>
        <v>2.0299999999999998</v>
      </c>
      <c r="L5914">
        <f>Table1[[#This Row],[Qty]]/Table1[[#This Row],[Total Revenue + Open]]</f>
        <v>0.49261083743842365</v>
      </c>
    </row>
    <row r="5915" spans="1:12">
      <c r="A5915" t="s">
        <v>10</v>
      </c>
      <c r="B5915" t="s">
        <v>351</v>
      </c>
      <c r="C5915" t="s">
        <v>351</v>
      </c>
      <c r="D5915" t="s">
        <v>410</v>
      </c>
      <c r="E5915" t="s">
        <v>15</v>
      </c>
      <c r="F5915" t="s">
        <v>433</v>
      </c>
      <c r="G5915" t="s">
        <v>447</v>
      </c>
      <c r="H5915" s="1">
        <v>2017</v>
      </c>
      <c r="I5915" s="2">
        <v>650</v>
      </c>
      <c r="J5915" s="3">
        <v>1319.5</v>
      </c>
      <c r="K5915">
        <f>Table1[[#This Row],[Total Revenue + Open]]/Table1[[#This Row],[Qty]]</f>
        <v>2.0299999999999998</v>
      </c>
      <c r="L5915">
        <f>Table1[[#This Row],[Qty]]/Table1[[#This Row],[Total Revenue + Open]]</f>
        <v>0.49261083743842365</v>
      </c>
    </row>
    <row r="5916" spans="1:12">
      <c r="A5916" t="s">
        <v>10</v>
      </c>
      <c r="B5916" t="s">
        <v>351</v>
      </c>
      <c r="C5916" t="s">
        <v>351</v>
      </c>
      <c r="D5916" t="s">
        <v>410</v>
      </c>
      <c r="E5916" t="s">
        <v>15</v>
      </c>
      <c r="F5916" t="s">
        <v>433</v>
      </c>
      <c r="G5916" t="s">
        <v>447</v>
      </c>
      <c r="H5916" s="1">
        <v>2017</v>
      </c>
      <c r="I5916" s="2">
        <v>950</v>
      </c>
      <c r="J5916" s="3">
        <v>1928.5</v>
      </c>
      <c r="K5916">
        <f>Table1[[#This Row],[Total Revenue + Open]]/Table1[[#This Row],[Qty]]</f>
        <v>2.0299999999999998</v>
      </c>
      <c r="L5916">
        <f>Table1[[#This Row],[Qty]]/Table1[[#This Row],[Total Revenue + Open]]</f>
        <v>0.49261083743842365</v>
      </c>
    </row>
    <row r="5917" spans="1:12">
      <c r="A5917" t="s">
        <v>10</v>
      </c>
      <c r="B5917" t="s">
        <v>351</v>
      </c>
      <c r="C5917" t="s">
        <v>351</v>
      </c>
      <c r="D5917" t="s">
        <v>410</v>
      </c>
      <c r="E5917" t="s">
        <v>15</v>
      </c>
      <c r="F5917" t="s">
        <v>433</v>
      </c>
      <c r="G5917" t="s">
        <v>447</v>
      </c>
      <c r="H5917" s="1">
        <v>2017</v>
      </c>
      <c r="I5917" s="2">
        <v>800</v>
      </c>
      <c r="J5917" s="3">
        <v>1624</v>
      </c>
      <c r="K5917">
        <f>Table1[[#This Row],[Total Revenue + Open]]/Table1[[#This Row],[Qty]]</f>
        <v>2.0299999999999998</v>
      </c>
      <c r="L5917">
        <f>Table1[[#This Row],[Qty]]/Table1[[#This Row],[Total Revenue + Open]]</f>
        <v>0.49261083743842365</v>
      </c>
    </row>
    <row r="5918" spans="1:12">
      <c r="A5918" t="s">
        <v>10</v>
      </c>
      <c r="B5918" t="s">
        <v>351</v>
      </c>
      <c r="C5918" t="s">
        <v>351</v>
      </c>
      <c r="D5918" t="s">
        <v>410</v>
      </c>
      <c r="E5918" t="s">
        <v>15</v>
      </c>
      <c r="F5918" t="s">
        <v>85</v>
      </c>
      <c r="G5918" t="s">
        <v>448</v>
      </c>
      <c r="H5918" s="1">
        <v>2018</v>
      </c>
      <c r="I5918" s="2">
        <v>6935</v>
      </c>
      <c r="J5918" s="3">
        <v>40385.699999999997</v>
      </c>
      <c r="K5918">
        <f>Table1[[#This Row],[Total Revenue + Open]]/Table1[[#This Row],[Qty]]</f>
        <v>5.8234607065609225</v>
      </c>
      <c r="L5918">
        <f>Table1[[#This Row],[Qty]]/Table1[[#This Row],[Total Revenue + Open]]</f>
        <v>0.17171919763678728</v>
      </c>
    </row>
    <row r="5919" spans="1:12">
      <c r="A5919" t="s">
        <v>10</v>
      </c>
      <c r="B5919" t="s">
        <v>351</v>
      </c>
      <c r="C5919" t="s">
        <v>351</v>
      </c>
      <c r="D5919" t="s">
        <v>410</v>
      </c>
      <c r="E5919" t="s">
        <v>15</v>
      </c>
      <c r="F5919" t="s">
        <v>85</v>
      </c>
      <c r="G5919" t="s">
        <v>448</v>
      </c>
      <c r="H5919" s="1">
        <v>2018</v>
      </c>
      <c r="I5919" s="2">
        <v>6285</v>
      </c>
      <c r="J5919" s="3">
        <v>36581.25</v>
      </c>
      <c r="K5919">
        <f>Table1[[#This Row],[Total Revenue + Open]]/Table1[[#This Row],[Qty]]</f>
        <v>5.8204057279236281</v>
      </c>
      <c r="L5919">
        <f>Table1[[#This Row],[Qty]]/Table1[[#This Row],[Total Revenue + Open]]</f>
        <v>0.17180932854946182</v>
      </c>
    </row>
    <row r="5920" spans="1:12">
      <c r="A5920" t="s">
        <v>10</v>
      </c>
      <c r="B5920" t="s">
        <v>351</v>
      </c>
      <c r="C5920" t="s">
        <v>351</v>
      </c>
      <c r="D5920" t="s">
        <v>410</v>
      </c>
      <c r="E5920" t="s">
        <v>15</v>
      </c>
      <c r="F5920" t="s">
        <v>85</v>
      </c>
      <c r="G5920" t="s">
        <v>449</v>
      </c>
      <c r="H5920" s="1">
        <v>2018</v>
      </c>
      <c r="I5920" s="2">
        <v>6935</v>
      </c>
      <c r="J5920" s="3">
        <v>40385.699999999997</v>
      </c>
      <c r="K5920">
        <f>Table1[[#This Row],[Total Revenue + Open]]/Table1[[#This Row],[Qty]]</f>
        <v>5.8234607065609225</v>
      </c>
      <c r="L5920">
        <f>Table1[[#This Row],[Qty]]/Table1[[#This Row],[Total Revenue + Open]]</f>
        <v>0.17171919763678728</v>
      </c>
    </row>
    <row r="5921" spans="1:12">
      <c r="A5921" t="s">
        <v>10</v>
      </c>
      <c r="B5921" t="s">
        <v>351</v>
      </c>
      <c r="C5921" t="s">
        <v>351</v>
      </c>
      <c r="D5921" t="s">
        <v>410</v>
      </c>
      <c r="E5921" t="s">
        <v>15</v>
      </c>
      <c r="F5921" t="s">
        <v>85</v>
      </c>
      <c r="G5921" t="s">
        <v>449</v>
      </c>
      <c r="H5921" s="1">
        <v>2018</v>
      </c>
      <c r="I5921" s="2">
        <v>6285</v>
      </c>
      <c r="J5921" s="3">
        <v>36581.25</v>
      </c>
      <c r="K5921">
        <f>Table1[[#This Row],[Total Revenue + Open]]/Table1[[#This Row],[Qty]]</f>
        <v>5.8204057279236281</v>
      </c>
      <c r="L5921">
        <f>Table1[[#This Row],[Qty]]/Table1[[#This Row],[Total Revenue + Open]]</f>
        <v>0.17180932854946182</v>
      </c>
    </row>
    <row r="5922" spans="1:12">
      <c r="A5922" t="s">
        <v>10</v>
      </c>
      <c r="B5922" t="s">
        <v>351</v>
      </c>
      <c r="C5922" t="s">
        <v>351</v>
      </c>
      <c r="D5922" t="s">
        <v>410</v>
      </c>
      <c r="E5922" t="s">
        <v>15</v>
      </c>
      <c r="F5922" t="s">
        <v>85</v>
      </c>
      <c r="G5922" t="s">
        <v>450</v>
      </c>
      <c r="H5922" s="1">
        <v>2017</v>
      </c>
      <c r="I5922" s="2">
        <v>5680</v>
      </c>
      <c r="J5922" s="3">
        <v>33069.449999999997</v>
      </c>
      <c r="K5922">
        <f>Table1[[#This Row],[Total Revenue + Open]]/Table1[[#This Row],[Qty]]</f>
        <v>5.8220862676056333</v>
      </c>
      <c r="L5922">
        <f>Table1[[#This Row],[Qty]]/Table1[[#This Row],[Total Revenue + Open]]</f>
        <v>0.17175973594964539</v>
      </c>
    </row>
    <row r="5923" spans="1:12">
      <c r="A5923" t="s">
        <v>10</v>
      </c>
      <c r="B5923" t="s">
        <v>351</v>
      </c>
      <c r="C5923" t="s">
        <v>351</v>
      </c>
      <c r="D5923" t="s">
        <v>410</v>
      </c>
      <c r="E5923" t="s">
        <v>15</v>
      </c>
      <c r="F5923" t="s">
        <v>85</v>
      </c>
      <c r="G5923" t="s">
        <v>450</v>
      </c>
      <c r="H5923" s="1">
        <v>2017</v>
      </c>
      <c r="I5923" s="2">
        <v>6355</v>
      </c>
      <c r="J5923" s="3">
        <v>37020.230000000003</v>
      </c>
      <c r="K5923">
        <f>Table1[[#This Row],[Total Revenue + Open]]/Table1[[#This Row],[Qty]]</f>
        <v>5.825370574350905</v>
      </c>
      <c r="L5923">
        <f>Table1[[#This Row],[Qty]]/Table1[[#This Row],[Total Revenue + Open]]</f>
        <v>0.17166289890689496</v>
      </c>
    </row>
    <row r="5924" spans="1:12">
      <c r="A5924" t="s">
        <v>10</v>
      </c>
      <c r="B5924" t="s">
        <v>351</v>
      </c>
      <c r="C5924" t="s">
        <v>351</v>
      </c>
      <c r="D5924" t="s">
        <v>410</v>
      </c>
      <c r="E5924" t="s">
        <v>15</v>
      </c>
      <c r="F5924" t="s">
        <v>85</v>
      </c>
      <c r="G5924" t="s">
        <v>450</v>
      </c>
      <c r="H5924" s="1">
        <v>2017</v>
      </c>
      <c r="I5924" s="2">
        <v>7615</v>
      </c>
      <c r="J5924" s="3">
        <v>44336.480000000003</v>
      </c>
      <c r="K5924">
        <f>Table1[[#This Row],[Total Revenue + Open]]/Table1[[#This Row],[Qty]]</f>
        <v>5.8222560735390685</v>
      </c>
      <c r="L5924">
        <f>Table1[[#This Row],[Qty]]/Table1[[#This Row],[Total Revenue + Open]]</f>
        <v>0.17175472658181254</v>
      </c>
    </row>
    <row r="5925" spans="1:12">
      <c r="A5925" t="s">
        <v>10</v>
      </c>
      <c r="B5925" t="s">
        <v>351</v>
      </c>
      <c r="C5925" t="s">
        <v>351</v>
      </c>
      <c r="D5925" t="s">
        <v>410</v>
      </c>
      <c r="E5925" t="s">
        <v>15</v>
      </c>
      <c r="F5925" t="s">
        <v>85</v>
      </c>
      <c r="G5925" t="s">
        <v>450</v>
      </c>
      <c r="H5925" s="1">
        <v>2018</v>
      </c>
      <c r="I5925" s="2">
        <v>0</v>
      </c>
      <c r="J5925" s="3">
        <v>0</v>
      </c>
      <c r="K5925" t="e">
        <f>Table1[[#This Row],[Total Revenue + Open]]/Table1[[#This Row],[Qty]]</f>
        <v>#DIV/0!</v>
      </c>
      <c r="L5925" t="e">
        <f>Table1[[#This Row],[Qty]]/Table1[[#This Row],[Total Revenue + Open]]</f>
        <v>#DIV/0!</v>
      </c>
    </row>
    <row r="5926" spans="1:12">
      <c r="A5926" t="s">
        <v>10</v>
      </c>
      <c r="B5926" t="s">
        <v>351</v>
      </c>
      <c r="C5926" t="s">
        <v>351</v>
      </c>
      <c r="D5926" t="s">
        <v>410</v>
      </c>
      <c r="E5926" t="s">
        <v>15</v>
      </c>
      <c r="F5926" t="s">
        <v>85</v>
      </c>
      <c r="G5926" t="s">
        <v>450</v>
      </c>
      <c r="H5926" s="1">
        <v>2018</v>
      </c>
      <c r="I5926" s="2">
        <v>5025</v>
      </c>
      <c r="J5926" s="3">
        <v>29265.01</v>
      </c>
      <c r="K5926">
        <f>Table1[[#This Row],[Total Revenue + Open]]/Table1[[#This Row],[Qty]]</f>
        <v>5.8238825870646762</v>
      </c>
      <c r="L5926">
        <f>Table1[[#This Row],[Qty]]/Table1[[#This Row],[Total Revenue + Open]]</f>
        <v>0.17170675834383792</v>
      </c>
    </row>
    <row r="5927" spans="1:12">
      <c r="A5927" t="s">
        <v>10</v>
      </c>
      <c r="B5927" t="s">
        <v>351</v>
      </c>
      <c r="C5927" t="s">
        <v>351</v>
      </c>
      <c r="D5927" t="s">
        <v>410</v>
      </c>
      <c r="E5927" t="s">
        <v>15</v>
      </c>
      <c r="F5927" t="s">
        <v>85</v>
      </c>
      <c r="G5927" t="s">
        <v>450</v>
      </c>
      <c r="H5927" s="1">
        <v>2018</v>
      </c>
      <c r="I5927" s="2">
        <v>3230</v>
      </c>
      <c r="J5927" s="3">
        <v>18905.189999999999</v>
      </c>
      <c r="K5927">
        <f>Table1[[#This Row],[Total Revenue + Open]]/Table1[[#This Row],[Qty]]</f>
        <v>5.8529999999999998</v>
      </c>
      <c r="L5927">
        <f>Table1[[#This Row],[Qty]]/Table1[[#This Row],[Total Revenue + Open]]</f>
        <v>0.17085255424568599</v>
      </c>
    </row>
    <row r="5928" spans="1:12">
      <c r="A5928" t="s">
        <v>10</v>
      </c>
      <c r="B5928" t="s">
        <v>351</v>
      </c>
      <c r="C5928" t="s">
        <v>351</v>
      </c>
      <c r="D5928" t="s">
        <v>410</v>
      </c>
      <c r="E5928" t="s">
        <v>15</v>
      </c>
      <c r="F5928" t="s">
        <v>85</v>
      </c>
      <c r="G5928" t="s">
        <v>450</v>
      </c>
      <c r="H5928" s="1">
        <v>2018</v>
      </c>
      <c r="I5928" s="2">
        <v>19700</v>
      </c>
      <c r="J5928" s="3">
        <v>114718.8</v>
      </c>
      <c r="K5928">
        <f>Table1[[#This Row],[Total Revenue + Open]]/Table1[[#This Row],[Qty]]</f>
        <v>5.8232893401015229</v>
      </c>
      <c r="L5928">
        <f>Table1[[#This Row],[Qty]]/Table1[[#This Row],[Total Revenue + Open]]</f>
        <v>0.17172425095102109</v>
      </c>
    </row>
    <row r="5929" spans="1:12">
      <c r="A5929" t="s">
        <v>10</v>
      </c>
      <c r="B5929" t="s">
        <v>351</v>
      </c>
      <c r="C5929" t="s">
        <v>351</v>
      </c>
      <c r="D5929" t="s">
        <v>410</v>
      </c>
      <c r="E5929" t="s">
        <v>15</v>
      </c>
      <c r="F5929" t="s">
        <v>85</v>
      </c>
      <c r="G5929" t="s">
        <v>450</v>
      </c>
      <c r="H5929" s="1">
        <v>2018</v>
      </c>
      <c r="I5929" s="2">
        <v>525</v>
      </c>
      <c r="J5929" s="3">
        <v>3072.83</v>
      </c>
      <c r="K5929">
        <f>Table1[[#This Row],[Total Revenue + Open]]/Table1[[#This Row],[Qty]]</f>
        <v>5.8530095238095239</v>
      </c>
      <c r="L5929">
        <f>Table1[[#This Row],[Qty]]/Table1[[#This Row],[Total Revenue + Open]]</f>
        <v>0.17085227624046889</v>
      </c>
    </row>
    <row r="5930" spans="1:12">
      <c r="A5930" t="s">
        <v>10</v>
      </c>
      <c r="B5930" t="s">
        <v>351</v>
      </c>
      <c r="C5930" t="s">
        <v>351</v>
      </c>
      <c r="D5930" t="s">
        <v>410</v>
      </c>
      <c r="E5930" t="s">
        <v>15</v>
      </c>
      <c r="F5930" t="s">
        <v>85</v>
      </c>
      <c r="G5930" t="s">
        <v>450</v>
      </c>
      <c r="H5930" s="1">
        <v>2018</v>
      </c>
      <c r="I5930" s="2">
        <v>3420</v>
      </c>
      <c r="J5930" s="3">
        <v>19900.2</v>
      </c>
      <c r="K5930">
        <f>Table1[[#This Row],[Total Revenue + Open]]/Table1[[#This Row],[Qty]]</f>
        <v>5.8187719298245613</v>
      </c>
      <c r="L5930">
        <f>Table1[[#This Row],[Qty]]/Table1[[#This Row],[Total Revenue + Open]]</f>
        <v>0.17185756927066059</v>
      </c>
    </row>
    <row r="5931" spans="1:12">
      <c r="A5931" t="s">
        <v>10</v>
      </c>
      <c r="B5931" t="s">
        <v>351</v>
      </c>
      <c r="C5931" t="s">
        <v>351</v>
      </c>
      <c r="D5931" t="s">
        <v>410</v>
      </c>
      <c r="E5931" t="s">
        <v>15</v>
      </c>
      <c r="F5931" t="s">
        <v>85</v>
      </c>
      <c r="G5931" t="s">
        <v>450</v>
      </c>
      <c r="H5931" s="1">
        <v>2018</v>
      </c>
      <c r="I5931" s="2">
        <v>9800</v>
      </c>
      <c r="J5931" s="3">
        <v>57066.75</v>
      </c>
      <c r="K5931">
        <f>Table1[[#This Row],[Total Revenue + Open]]/Table1[[#This Row],[Qty]]</f>
        <v>5.8231377551020405</v>
      </c>
      <c r="L5931">
        <f>Table1[[#This Row],[Qty]]/Table1[[#This Row],[Total Revenue + Open]]</f>
        <v>0.17172872119053564</v>
      </c>
    </row>
    <row r="5932" spans="1:12">
      <c r="A5932" t="s">
        <v>10</v>
      </c>
      <c r="B5932" t="s">
        <v>351</v>
      </c>
      <c r="C5932" t="s">
        <v>351</v>
      </c>
      <c r="D5932" t="s">
        <v>410</v>
      </c>
      <c r="E5932" t="s">
        <v>15</v>
      </c>
      <c r="F5932" t="s">
        <v>85</v>
      </c>
      <c r="G5932" t="s">
        <v>450</v>
      </c>
      <c r="H5932" s="1">
        <v>2019</v>
      </c>
      <c r="I5932" s="2">
        <v>6030</v>
      </c>
      <c r="J5932" s="3">
        <v>35118</v>
      </c>
      <c r="K5932">
        <f>Table1[[#This Row],[Total Revenue + Open]]/Table1[[#This Row],[Qty]]</f>
        <v>5.8238805970149254</v>
      </c>
      <c r="L5932">
        <f>Table1[[#This Row],[Qty]]/Table1[[#This Row],[Total Revenue + Open]]</f>
        <v>0.1717068170169144</v>
      </c>
    </row>
    <row r="5933" spans="1:12">
      <c r="A5933" t="s">
        <v>10</v>
      </c>
      <c r="B5933" t="s">
        <v>351</v>
      </c>
      <c r="C5933" t="s">
        <v>351</v>
      </c>
      <c r="D5933" t="s">
        <v>410</v>
      </c>
      <c r="E5933" t="s">
        <v>15</v>
      </c>
      <c r="F5933" t="s">
        <v>85</v>
      </c>
      <c r="G5933" t="s">
        <v>451</v>
      </c>
      <c r="H5933" s="1">
        <v>2018</v>
      </c>
      <c r="I5933" s="2">
        <v>400</v>
      </c>
      <c r="J5933" s="3">
        <v>2341.1999999999998</v>
      </c>
      <c r="K5933">
        <f>Table1[[#This Row],[Total Revenue + Open]]/Table1[[#This Row],[Qty]]</f>
        <v>5.8529999999999998</v>
      </c>
      <c r="L5933">
        <f>Table1[[#This Row],[Qty]]/Table1[[#This Row],[Total Revenue + Open]]</f>
        <v>0.17085255424568599</v>
      </c>
    </row>
    <row r="5934" spans="1:12">
      <c r="A5934" t="s">
        <v>10</v>
      </c>
      <c r="B5934" t="s">
        <v>351</v>
      </c>
      <c r="C5934" t="s">
        <v>351</v>
      </c>
      <c r="D5934" t="s">
        <v>410</v>
      </c>
      <c r="E5934" t="s">
        <v>15</v>
      </c>
      <c r="F5934" t="s">
        <v>85</v>
      </c>
      <c r="G5934" t="s">
        <v>451</v>
      </c>
      <c r="H5934" s="1">
        <v>2017</v>
      </c>
      <c r="I5934" s="2">
        <v>1205</v>
      </c>
      <c r="J5934" s="3">
        <v>7023.6</v>
      </c>
      <c r="K5934">
        <f>Table1[[#This Row],[Total Revenue + Open]]/Table1[[#This Row],[Qty]]</f>
        <v>5.8287136929460583</v>
      </c>
      <c r="L5934">
        <f>Table1[[#This Row],[Qty]]/Table1[[#This Row],[Total Revenue + Open]]</f>
        <v>0.17156443988837633</v>
      </c>
    </row>
    <row r="5935" spans="1:12">
      <c r="A5935" t="s">
        <v>10</v>
      </c>
      <c r="B5935" t="s">
        <v>351</v>
      </c>
      <c r="C5935" t="s">
        <v>351</v>
      </c>
      <c r="D5935" t="s">
        <v>410</v>
      </c>
      <c r="E5935" t="s">
        <v>15</v>
      </c>
      <c r="F5935" t="s">
        <v>85</v>
      </c>
      <c r="G5935" t="s">
        <v>451</v>
      </c>
      <c r="H5935" s="1">
        <v>2017</v>
      </c>
      <c r="I5935" s="2">
        <v>5680</v>
      </c>
      <c r="J5935" s="3">
        <v>33069.449999999997</v>
      </c>
      <c r="K5935">
        <f>Table1[[#This Row],[Total Revenue + Open]]/Table1[[#This Row],[Qty]]</f>
        <v>5.8220862676056333</v>
      </c>
      <c r="L5935">
        <f>Table1[[#This Row],[Qty]]/Table1[[#This Row],[Total Revenue + Open]]</f>
        <v>0.17175973594964539</v>
      </c>
    </row>
    <row r="5936" spans="1:12">
      <c r="A5936" t="s">
        <v>10</v>
      </c>
      <c r="B5936" t="s">
        <v>351</v>
      </c>
      <c r="C5936" t="s">
        <v>351</v>
      </c>
      <c r="D5936" t="s">
        <v>410</v>
      </c>
      <c r="E5936" t="s">
        <v>15</v>
      </c>
      <c r="F5936" t="s">
        <v>85</v>
      </c>
      <c r="G5936" t="s">
        <v>451</v>
      </c>
      <c r="H5936" s="1">
        <v>2017</v>
      </c>
      <c r="I5936" s="2">
        <v>6355</v>
      </c>
      <c r="J5936" s="3">
        <v>37020.230000000003</v>
      </c>
      <c r="K5936">
        <f>Table1[[#This Row],[Total Revenue + Open]]/Table1[[#This Row],[Qty]]</f>
        <v>5.825370574350905</v>
      </c>
      <c r="L5936">
        <f>Table1[[#This Row],[Qty]]/Table1[[#This Row],[Total Revenue + Open]]</f>
        <v>0.17166289890689496</v>
      </c>
    </row>
    <row r="5937" spans="1:12">
      <c r="A5937" t="s">
        <v>10</v>
      </c>
      <c r="B5937" t="s">
        <v>351</v>
      </c>
      <c r="C5937" t="s">
        <v>351</v>
      </c>
      <c r="D5937" t="s">
        <v>410</v>
      </c>
      <c r="E5937" t="s">
        <v>15</v>
      </c>
      <c r="F5937" t="s">
        <v>85</v>
      </c>
      <c r="G5937" t="s">
        <v>451</v>
      </c>
      <c r="H5937" s="1">
        <v>2017</v>
      </c>
      <c r="I5937" s="2">
        <v>7615</v>
      </c>
      <c r="J5937" s="3">
        <v>44336.480000000003</v>
      </c>
      <c r="K5937">
        <f>Table1[[#This Row],[Total Revenue + Open]]/Table1[[#This Row],[Qty]]</f>
        <v>5.8222560735390685</v>
      </c>
      <c r="L5937">
        <f>Table1[[#This Row],[Qty]]/Table1[[#This Row],[Total Revenue + Open]]</f>
        <v>0.17175472658181254</v>
      </c>
    </row>
    <row r="5938" spans="1:12">
      <c r="A5938" t="s">
        <v>10</v>
      </c>
      <c r="B5938" t="s">
        <v>351</v>
      </c>
      <c r="C5938" t="s">
        <v>351</v>
      </c>
      <c r="D5938" t="s">
        <v>410</v>
      </c>
      <c r="E5938" t="s">
        <v>15</v>
      </c>
      <c r="F5938" t="s">
        <v>85</v>
      </c>
      <c r="G5938" t="s">
        <v>451</v>
      </c>
      <c r="H5938" s="1">
        <v>2018</v>
      </c>
      <c r="I5938" s="2">
        <v>0</v>
      </c>
      <c r="J5938" s="3">
        <v>0</v>
      </c>
      <c r="K5938" t="e">
        <f>Table1[[#This Row],[Total Revenue + Open]]/Table1[[#This Row],[Qty]]</f>
        <v>#DIV/0!</v>
      </c>
      <c r="L5938" t="e">
        <f>Table1[[#This Row],[Qty]]/Table1[[#This Row],[Total Revenue + Open]]</f>
        <v>#DIV/0!</v>
      </c>
    </row>
    <row r="5939" spans="1:12">
      <c r="A5939" t="s">
        <v>10</v>
      </c>
      <c r="B5939" t="s">
        <v>351</v>
      </c>
      <c r="C5939" t="s">
        <v>351</v>
      </c>
      <c r="D5939" t="s">
        <v>410</v>
      </c>
      <c r="E5939" t="s">
        <v>15</v>
      </c>
      <c r="F5939" t="s">
        <v>85</v>
      </c>
      <c r="G5939" t="s">
        <v>451</v>
      </c>
      <c r="H5939" s="1">
        <v>2018</v>
      </c>
      <c r="I5939" s="2">
        <v>5025</v>
      </c>
      <c r="J5939" s="3">
        <v>29265.01</v>
      </c>
      <c r="K5939">
        <f>Table1[[#This Row],[Total Revenue + Open]]/Table1[[#This Row],[Qty]]</f>
        <v>5.8238825870646762</v>
      </c>
      <c r="L5939">
        <f>Table1[[#This Row],[Qty]]/Table1[[#This Row],[Total Revenue + Open]]</f>
        <v>0.17170675834383792</v>
      </c>
    </row>
    <row r="5940" spans="1:12">
      <c r="A5940" t="s">
        <v>10</v>
      </c>
      <c r="B5940" t="s">
        <v>351</v>
      </c>
      <c r="C5940" t="s">
        <v>351</v>
      </c>
      <c r="D5940" t="s">
        <v>410</v>
      </c>
      <c r="E5940" t="s">
        <v>15</v>
      </c>
      <c r="F5940" t="s">
        <v>85</v>
      </c>
      <c r="G5940" t="s">
        <v>451</v>
      </c>
      <c r="H5940" s="1">
        <v>2018</v>
      </c>
      <c r="I5940" s="2">
        <v>3530</v>
      </c>
      <c r="J5940" s="3">
        <v>20661.09</v>
      </c>
      <c r="K5940">
        <f>Table1[[#This Row],[Total Revenue + Open]]/Table1[[#This Row],[Qty]]</f>
        <v>5.8529999999999998</v>
      </c>
      <c r="L5940">
        <f>Table1[[#This Row],[Qty]]/Table1[[#This Row],[Total Revenue + Open]]</f>
        <v>0.17085255424568596</v>
      </c>
    </row>
    <row r="5941" spans="1:12">
      <c r="A5941" t="s">
        <v>10</v>
      </c>
      <c r="B5941" t="s">
        <v>351</v>
      </c>
      <c r="C5941" t="s">
        <v>351</v>
      </c>
      <c r="D5941" t="s">
        <v>410</v>
      </c>
      <c r="E5941" t="s">
        <v>15</v>
      </c>
      <c r="F5941" t="s">
        <v>85</v>
      </c>
      <c r="G5941" t="s">
        <v>451</v>
      </c>
      <c r="H5941" s="1">
        <v>2018</v>
      </c>
      <c r="I5941" s="2">
        <v>19295</v>
      </c>
      <c r="J5941" s="3">
        <v>112377.60000000001</v>
      </c>
      <c r="K5941">
        <f>Table1[[#This Row],[Total Revenue + Open]]/Table1[[#This Row],[Qty]]</f>
        <v>5.8241824306815237</v>
      </c>
      <c r="L5941">
        <f>Table1[[#This Row],[Qty]]/Table1[[#This Row],[Total Revenue + Open]]</f>
        <v>0.17169791844638077</v>
      </c>
    </row>
    <row r="5942" spans="1:12">
      <c r="A5942" t="s">
        <v>10</v>
      </c>
      <c r="B5942" t="s">
        <v>351</v>
      </c>
      <c r="C5942" t="s">
        <v>351</v>
      </c>
      <c r="D5942" t="s">
        <v>410</v>
      </c>
      <c r="E5942" t="s">
        <v>15</v>
      </c>
      <c r="F5942" t="s">
        <v>85</v>
      </c>
      <c r="G5942" t="s">
        <v>451</v>
      </c>
      <c r="H5942" s="1">
        <v>2018</v>
      </c>
      <c r="I5942" s="2">
        <v>3420</v>
      </c>
      <c r="J5942" s="3">
        <v>19900.2</v>
      </c>
      <c r="K5942">
        <f>Table1[[#This Row],[Total Revenue + Open]]/Table1[[#This Row],[Qty]]</f>
        <v>5.8187719298245613</v>
      </c>
      <c r="L5942">
        <f>Table1[[#This Row],[Qty]]/Table1[[#This Row],[Total Revenue + Open]]</f>
        <v>0.17185756927066059</v>
      </c>
    </row>
    <row r="5943" spans="1:12">
      <c r="A5943" t="s">
        <v>10</v>
      </c>
      <c r="B5943" t="s">
        <v>351</v>
      </c>
      <c r="C5943" t="s">
        <v>351</v>
      </c>
      <c r="D5943" t="s">
        <v>410</v>
      </c>
      <c r="E5943" t="s">
        <v>15</v>
      </c>
      <c r="F5943" t="s">
        <v>85</v>
      </c>
      <c r="G5943" t="s">
        <v>451</v>
      </c>
      <c r="H5943" s="1">
        <v>2018</v>
      </c>
      <c r="I5943" s="2">
        <v>9800</v>
      </c>
      <c r="J5943" s="3">
        <v>57066.75</v>
      </c>
      <c r="K5943">
        <f>Table1[[#This Row],[Total Revenue + Open]]/Table1[[#This Row],[Qty]]</f>
        <v>5.8231377551020405</v>
      </c>
      <c r="L5943">
        <f>Table1[[#This Row],[Qty]]/Table1[[#This Row],[Total Revenue + Open]]</f>
        <v>0.17172872119053564</v>
      </c>
    </row>
    <row r="5944" spans="1:12">
      <c r="A5944" t="s">
        <v>10</v>
      </c>
      <c r="B5944" t="s">
        <v>351</v>
      </c>
      <c r="C5944" t="s">
        <v>351</v>
      </c>
      <c r="D5944" t="s">
        <v>410</v>
      </c>
      <c r="E5944" t="s">
        <v>15</v>
      </c>
      <c r="F5944" t="s">
        <v>85</v>
      </c>
      <c r="G5944" t="s">
        <v>451</v>
      </c>
      <c r="H5944" s="1">
        <v>2019</v>
      </c>
      <c r="I5944" s="2">
        <v>6030</v>
      </c>
      <c r="J5944" s="3">
        <v>35118</v>
      </c>
      <c r="K5944">
        <f>Table1[[#This Row],[Total Revenue + Open]]/Table1[[#This Row],[Qty]]</f>
        <v>5.8238805970149254</v>
      </c>
      <c r="L5944">
        <f>Table1[[#This Row],[Qty]]/Table1[[#This Row],[Total Revenue + Open]]</f>
        <v>0.1717068170169144</v>
      </c>
    </row>
    <row r="5945" spans="1:12">
      <c r="A5945" t="s">
        <v>10</v>
      </c>
      <c r="B5945" t="s">
        <v>351</v>
      </c>
      <c r="C5945" t="s">
        <v>351</v>
      </c>
      <c r="D5945" t="s">
        <v>410</v>
      </c>
      <c r="E5945" t="s">
        <v>15</v>
      </c>
      <c r="F5945" t="s">
        <v>85</v>
      </c>
      <c r="G5945" t="s">
        <v>451</v>
      </c>
      <c r="H5945" s="1">
        <v>2019</v>
      </c>
      <c r="I5945" s="2">
        <v>7035</v>
      </c>
      <c r="J5945" s="3">
        <v>40971</v>
      </c>
      <c r="K5945">
        <f>Table1[[#This Row],[Total Revenue + Open]]/Table1[[#This Row],[Qty]]</f>
        <v>5.8238805970149254</v>
      </c>
      <c r="L5945">
        <f>Table1[[#This Row],[Qty]]/Table1[[#This Row],[Total Revenue + Open]]</f>
        <v>0.1717068170169144</v>
      </c>
    </row>
    <row r="5946" spans="1:12">
      <c r="A5946" t="s">
        <v>10</v>
      </c>
      <c r="B5946" t="s">
        <v>351</v>
      </c>
      <c r="C5946" t="s">
        <v>351</v>
      </c>
      <c r="D5946" t="s">
        <v>410</v>
      </c>
      <c r="E5946" t="s">
        <v>15</v>
      </c>
      <c r="F5946" t="s">
        <v>85</v>
      </c>
      <c r="G5946" t="s">
        <v>452</v>
      </c>
      <c r="H5946" s="1">
        <v>2021</v>
      </c>
      <c r="I5946" s="2">
        <v>18695</v>
      </c>
      <c r="J5946" s="3">
        <v>119970</v>
      </c>
      <c r="K5946">
        <f>Table1[[#This Row],[Total Revenue + Open]]/Table1[[#This Row],[Qty]]</f>
        <v>6.4172238566461619</v>
      </c>
      <c r="L5946">
        <f>Table1[[#This Row],[Qty]]/Table1[[#This Row],[Total Revenue + Open]]</f>
        <v>0.15583062432274736</v>
      </c>
    </row>
    <row r="5947" spans="1:12">
      <c r="A5947" t="s">
        <v>10</v>
      </c>
      <c r="B5947" t="s">
        <v>351</v>
      </c>
      <c r="C5947" t="s">
        <v>351</v>
      </c>
      <c r="D5947" t="s">
        <v>410</v>
      </c>
      <c r="E5947" t="s">
        <v>15</v>
      </c>
      <c r="F5947" t="s">
        <v>85</v>
      </c>
      <c r="G5947" t="s">
        <v>452</v>
      </c>
      <c r="H5947" s="1">
        <v>2021</v>
      </c>
      <c r="I5947" s="2">
        <v>0</v>
      </c>
      <c r="J5947" s="3">
        <v>0</v>
      </c>
      <c r="K5947" t="e">
        <f>Table1[[#This Row],[Total Revenue + Open]]/Table1[[#This Row],[Qty]]</f>
        <v>#DIV/0!</v>
      </c>
      <c r="L5947" t="e">
        <f>Table1[[#This Row],[Qty]]/Table1[[#This Row],[Total Revenue + Open]]</f>
        <v>#DIV/0!</v>
      </c>
    </row>
    <row r="5948" spans="1:12">
      <c r="A5948" t="s">
        <v>10</v>
      </c>
      <c r="B5948" t="s">
        <v>351</v>
      </c>
      <c r="C5948" t="s">
        <v>351</v>
      </c>
      <c r="D5948" t="s">
        <v>410</v>
      </c>
      <c r="E5948" t="s">
        <v>15</v>
      </c>
      <c r="F5948" t="s">
        <v>85</v>
      </c>
      <c r="G5948" t="s">
        <v>452</v>
      </c>
      <c r="H5948" s="1">
        <v>2022</v>
      </c>
      <c r="I5948" s="2">
        <v>12565</v>
      </c>
      <c r="J5948" s="3">
        <v>80625</v>
      </c>
      <c r="K5948">
        <f>Table1[[#This Row],[Total Revenue + Open]]/Table1[[#This Row],[Qty]]</f>
        <v>6.4166335057699957</v>
      </c>
      <c r="L5948">
        <f>Table1[[#This Row],[Qty]]/Table1[[#This Row],[Total Revenue + Open]]</f>
        <v>0.15584496124031008</v>
      </c>
    </row>
    <row r="5949" spans="1:12">
      <c r="A5949" t="s">
        <v>10</v>
      </c>
      <c r="B5949" t="s">
        <v>351</v>
      </c>
      <c r="C5949" t="s">
        <v>351</v>
      </c>
      <c r="D5949" t="s">
        <v>410</v>
      </c>
      <c r="E5949" t="s">
        <v>15</v>
      </c>
      <c r="F5949" t="s">
        <v>85</v>
      </c>
      <c r="G5949" t="s">
        <v>452</v>
      </c>
      <c r="H5949" s="1">
        <v>2022</v>
      </c>
      <c r="I5949" s="2">
        <v>10310</v>
      </c>
      <c r="J5949" s="3">
        <v>66112.5</v>
      </c>
      <c r="K5949">
        <f>Table1[[#This Row],[Total Revenue + Open]]/Table1[[#This Row],[Qty]]</f>
        <v>6.4124636275460718</v>
      </c>
      <c r="L5949">
        <f>Table1[[#This Row],[Qty]]/Table1[[#This Row],[Total Revenue + Open]]</f>
        <v>0.15594630364908299</v>
      </c>
    </row>
    <row r="5950" spans="1:12">
      <c r="A5950" t="s">
        <v>10</v>
      </c>
      <c r="B5950" t="s">
        <v>351</v>
      </c>
      <c r="C5950" t="s">
        <v>351</v>
      </c>
      <c r="D5950" t="s">
        <v>410</v>
      </c>
      <c r="E5950" t="s">
        <v>15</v>
      </c>
      <c r="F5950" t="s">
        <v>85</v>
      </c>
      <c r="G5950" t="s">
        <v>452</v>
      </c>
      <c r="H5950" s="1">
        <v>2022</v>
      </c>
      <c r="I5950" s="2">
        <v>500</v>
      </c>
      <c r="J5950" s="3">
        <v>3225</v>
      </c>
      <c r="K5950">
        <f>Table1[[#This Row],[Total Revenue + Open]]/Table1[[#This Row],[Qty]]</f>
        <v>6.45</v>
      </c>
      <c r="L5950">
        <f>Table1[[#This Row],[Qty]]/Table1[[#This Row],[Total Revenue + Open]]</f>
        <v>0.15503875968992248</v>
      </c>
    </row>
    <row r="5951" spans="1:12">
      <c r="A5951" t="s">
        <v>10</v>
      </c>
      <c r="B5951" t="s">
        <v>351</v>
      </c>
      <c r="C5951" t="s">
        <v>351</v>
      </c>
      <c r="D5951" t="s">
        <v>410</v>
      </c>
      <c r="E5951" t="s">
        <v>15</v>
      </c>
      <c r="F5951" t="s">
        <v>85</v>
      </c>
      <c r="G5951" t="s">
        <v>452</v>
      </c>
      <c r="H5951" s="1">
        <v>2022</v>
      </c>
      <c r="I5951" s="2">
        <v>1225</v>
      </c>
      <c r="J5951" s="3">
        <v>7901.25</v>
      </c>
      <c r="K5951">
        <f>Table1[[#This Row],[Total Revenue + Open]]/Table1[[#This Row],[Qty]]</f>
        <v>6.45</v>
      </c>
      <c r="L5951">
        <f>Table1[[#This Row],[Qty]]/Table1[[#This Row],[Total Revenue + Open]]</f>
        <v>0.15503875968992248</v>
      </c>
    </row>
    <row r="5952" spans="1:12">
      <c r="A5952" t="s">
        <v>10</v>
      </c>
      <c r="B5952" t="s">
        <v>351</v>
      </c>
      <c r="C5952" t="s">
        <v>351</v>
      </c>
      <c r="D5952" t="s">
        <v>410</v>
      </c>
      <c r="E5952" t="s">
        <v>15</v>
      </c>
      <c r="F5952" t="s">
        <v>85</v>
      </c>
      <c r="G5952" t="s">
        <v>452</v>
      </c>
      <c r="H5952" s="1">
        <v>2022</v>
      </c>
      <c r="I5952" s="2">
        <v>500</v>
      </c>
      <c r="J5952" s="3">
        <v>3225</v>
      </c>
      <c r="K5952">
        <f>Table1[[#This Row],[Total Revenue + Open]]/Table1[[#This Row],[Qty]]</f>
        <v>6.45</v>
      </c>
      <c r="L5952">
        <f>Table1[[#This Row],[Qty]]/Table1[[#This Row],[Total Revenue + Open]]</f>
        <v>0.15503875968992248</v>
      </c>
    </row>
    <row r="5953" spans="1:12">
      <c r="A5953" t="s">
        <v>10</v>
      </c>
      <c r="B5953" t="s">
        <v>351</v>
      </c>
      <c r="C5953" t="s">
        <v>351</v>
      </c>
      <c r="D5953" t="s">
        <v>410</v>
      </c>
      <c r="E5953" t="s">
        <v>15</v>
      </c>
      <c r="F5953" t="s">
        <v>85</v>
      </c>
      <c r="G5953" t="s">
        <v>452</v>
      </c>
      <c r="H5953" s="1">
        <v>2022</v>
      </c>
      <c r="I5953" s="2">
        <v>1060</v>
      </c>
      <c r="J5953" s="3">
        <v>6772.5</v>
      </c>
      <c r="K5953">
        <f>Table1[[#This Row],[Total Revenue + Open]]/Table1[[#This Row],[Qty]]</f>
        <v>6.3891509433962268</v>
      </c>
      <c r="L5953">
        <f>Table1[[#This Row],[Qty]]/Table1[[#This Row],[Total Revenue + Open]]</f>
        <v>0.15651531930601698</v>
      </c>
    </row>
    <row r="5954" spans="1:12">
      <c r="A5954" t="s">
        <v>10</v>
      </c>
      <c r="B5954" t="s">
        <v>351</v>
      </c>
      <c r="C5954" t="s">
        <v>351</v>
      </c>
      <c r="D5954" t="s">
        <v>410</v>
      </c>
      <c r="E5954" t="s">
        <v>15</v>
      </c>
      <c r="F5954" t="s">
        <v>85</v>
      </c>
      <c r="G5954" t="s">
        <v>452</v>
      </c>
      <c r="H5954" s="1">
        <v>2022</v>
      </c>
      <c r="I5954" s="2">
        <v>925</v>
      </c>
      <c r="J5954" s="3">
        <v>5966.25</v>
      </c>
      <c r="K5954">
        <f>Table1[[#This Row],[Total Revenue + Open]]/Table1[[#This Row],[Qty]]</f>
        <v>6.45</v>
      </c>
      <c r="L5954">
        <f>Table1[[#This Row],[Qty]]/Table1[[#This Row],[Total Revenue + Open]]</f>
        <v>0.15503875968992248</v>
      </c>
    </row>
    <row r="5955" spans="1:12">
      <c r="A5955" t="s">
        <v>10</v>
      </c>
      <c r="B5955" t="s">
        <v>351</v>
      </c>
      <c r="C5955" t="s">
        <v>351</v>
      </c>
      <c r="D5955" t="s">
        <v>410</v>
      </c>
      <c r="E5955" t="s">
        <v>15</v>
      </c>
      <c r="F5955" t="s">
        <v>85</v>
      </c>
      <c r="G5955" t="s">
        <v>452</v>
      </c>
      <c r="H5955" s="1">
        <v>2022</v>
      </c>
      <c r="I5955" s="2">
        <v>1635</v>
      </c>
      <c r="J5955" s="3">
        <v>10481.25</v>
      </c>
      <c r="K5955">
        <f>Table1[[#This Row],[Total Revenue + Open]]/Table1[[#This Row],[Qty]]</f>
        <v>6.4105504587155959</v>
      </c>
      <c r="L5955">
        <f>Table1[[#This Row],[Qty]]/Table1[[#This Row],[Total Revenue + Open]]</f>
        <v>0.15599284436493738</v>
      </c>
    </row>
    <row r="5956" spans="1:12">
      <c r="A5956" t="s">
        <v>10</v>
      </c>
      <c r="B5956" t="s">
        <v>351</v>
      </c>
      <c r="C5956" t="s">
        <v>351</v>
      </c>
      <c r="D5956" t="s">
        <v>410</v>
      </c>
      <c r="E5956" t="s">
        <v>15</v>
      </c>
      <c r="F5956" t="s">
        <v>85</v>
      </c>
      <c r="G5956" t="s">
        <v>452</v>
      </c>
      <c r="H5956" s="1">
        <v>2022</v>
      </c>
      <c r="I5956" s="2">
        <v>2010</v>
      </c>
      <c r="J5956" s="3">
        <v>12900</v>
      </c>
      <c r="K5956">
        <f>Table1[[#This Row],[Total Revenue + Open]]/Table1[[#This Row],[Qty]]</f>
        <v>6.4179104477611943</v>
      </c>
      <c r="L5956">
        <f>Table1[[#This Row],[Qty]]/Table1[[#This Row],[Total Revenue + Open]]</f>
        <v>0.1558139534883721</v>
      </c>
    </row>
    <row r="5957" spans="1:12">
      <c r="A5957" t="s">
        <v>10</v>
      </c>
      <c r="B5957" t="s">
        <v>351</v>
      </c>
      <c r="C5957" t="s">
        <v>351</v>
      </c>
      <c r="D5957" t="s">
        <v>410</v>
      </c>
      <c r="E5957" t="s">
        <v>15</v>
      </c>
      <c r="F5957" t="s">
        <v>85</v>
      </c>
      <c r="G5957" t="s">
        <v>452</v>
      </c>
      <c r="H5957" s="1">
        <v>2022</v>
      </c>
      <c r="I5957" s="2">
        <v>300</v>
      </c>
      <c r="J5957" s="3">
        <v>1935</v>
      </c>
      <c r="K5957">
        <f>Table1[[#This Row],[Total Revenue + Open]]/Table1[[#This Row],[Qty]]</f>
        <v>6.45</v>
      </c>
      <c r="L5957">
        <f>Table1[[#This Row],[Qty]]/Table1[[#This Row],[Total Revenue + Open]]</f>
        <v>0.15503875968992248</v>
      </c>
    </row>
    <row r="5958" spans="1:12">
      <c r="A5958" t="s">
        <v>10</v>
      </c>
      <c r="B5958" t="s">
        <v>351</v>
      </c>
      <c r="C5958" t="s">
        <v>351</v>
      </c>
      <c r="D5958" t="s">
        <v>410</v>
      </c>
      <c r="E5958" t="s">
        <v>15</v>
      </c>
      <c r="F5958" t="s">
        <v>85</v>
      </c>
      <c r="G5958" t="s">
        <v>452</v>
      </c>
      <c r="H5958" s="1">
        <v>2021</v>
      </c>
      <c r="I5958" s="2">
        <v>5805</v>
      </c>
      <c r="J5958" s="3">
        <v>37248.75</v>
      </c>
      <c r="K5958">
        <f>Table1[[#This Row],[Total Revenue + Open]]/Table1[[#This Row],[Qty]]</f>
        <v>6.416666666666667</v>
      </c>
      <c r="L5958">
        <f>Table1[[#This Row],[Qty]]/Table1[[#This Row],[Total Revenue + Open]]</f>
        <v>0.15584415584415584</v>
      </c>
    </row>
    <row r="5959" spans="1:12">
      <c r="A5959" t="s">
        <v>10</v>
      </c>
      <c r="B5959" t="s">
        <v>351</v>
      </c>
      <c r="C5959" t="s">
        <v>351</v>
      </c>
      <c r="D5959" t="s">
        <v>410</v>
      </c>
      <c r="E5959" t="s">
        <v>15</v>
      </c>
      <c r="F5959" t="s">
        <v>85</v>
      </c>
      <c r="G5959" t="s">
        <v>452</v>
      </c>
      <c r="H5959" s="1">
        <v>2021</v>
      </c>
      <c r="I5959" s="2">
        <v>0</v>
      </c>
      <c r="J5959" s="3">
        <v>0</v>
      </c>
      <c r="K5959" t="e">
        <f>Table1[[#This Row],[Total Revenue + Open]]/Table1[[#This Row],[Qty]]</f>
        <v>#DIV/0!</v>
      </c>
      <c r="L5959" t="e">
        <f>Table1[[#This Row],[Qty]]/Table1[[#This Row],[Total Revenue + Open]]</f>
        <v>#DIV/0!</v>
      </c>
    </row>
    <row r="5960" spans="1:12">
      <c r="A5960" t="s">
        <v>10</v>
      </c>
      <c r="B5960" t="s">
        <v>351</v>
      </c>
      <c r="C5960" t="s">
        <v>351</v>
      </c>
      <c r="D5960" t="s">
        <v>410</v>
      </c>
      <c r="E5960" t="s">
        <v>15</v>
      </c>
      <c r="F5960" t="s">
        <v>85</v>
      </c>
      <c r="G5960" t="s">
        <v>452</v>
      </c>
      <c r="H5960" s="1">
        <v>2022</v>
      </c>
      <c r="I5960" s="2">
        <v>1210</v>
      </c>
      <c r="J5960" s="3">
        <v>7740</v>
      </c>
      <c r="K5960">
        <f>Table1[[#This Row],[Total Revenue + Open]]/Table1[[#This Row],[Qty]]</f>
        <v>6.3966942148760326</v>
      </c>
      <c r="L5960">
        <f>Table1[[#This Row],[Qty]]/Table1[[#This Row],[Total Revenue + Open]]</f>
        <v>0.15633074935400518</v>
      </c>
    </row>
    <row r="5961" spans="1:12">
      <c r="A5961" t="s">
        <v>10</v>
      </c>
      <c r="B5961" t="s">
        <v>351</v>
      </c>
      <c r="C5961" t="s">
        <v>351</v>
      </c>
      <c r="D5961" t="s">
        <v>410</v>
      </c>
      <c r="E5961" t="s">
        <v>15</v>
      </c>
      <c r="F5961" t="s">
        <v>85</v>
      </c>
      <c r="G5961" t="s">
        <v>452</v>
      </c>
      <c r="H5961" s="1">
        <v>2022</v>
      </c>
      <c r="I5961" s="2">
        <v>3365</v>
      </c>
      <c r="J5961" s="3">
        <v>21607.5</v>
      </c>
      <c r="K5961">
        <f>Table1[[#This Row],[Total Revenue + Open]]/Table1[[#This Row],[Qty]]</f>
        <v>6.421248142644874</v>
      </c>
      <c r="L5961">
        <f>Table1[[#This Row],[Qty]]/Table1[[#This Row],[Total Revenue + Open]]</f>
        <v>0.15573296309151916</v>
      </c>
    </row>
    <row r="5962" spans="1:12">
      <c r="A5962" t="s">
        <v>10</v>
      </c>
      <c r="B5962" t="s">
        <v>351</v>
      </c>
      <c r="C5962" t="s">
        <v>351</v>
      </c>
      <c r="D5962" t="s">
        <v>410</v>
      </c>
      <c r="E5962" t="s">
        <v>15</v>
      </c>
      <c r="F5962" t="s">
        <v>85</v>
      </c>
      <c r="G5962" t="s">
        <v>452</v>
      </c>
      <c r="H5962" s="1">
        <v>2022</v>
      </c>
      <c r="I5962" s="2">
        <v>550</v>
      </c>
      <c r="J5962" s="3">
        <v>3547.5</v>
      </c>
      <c r="K5962">
        <f>Table1[[#This Row],[Total Revenue + Open]]/Table1[[#This Row],[Qty]]</f>
        <v>6.45</v>
      </c>
      <c r="L5962">
        <f>Table1[[#This Row],[Qty]]/Table1[[#This Row],[Total Revenue + Open]]</f>
        <v>0.15503875968992248</v>
      </c>
    </row>
    <row r="5963" spans="1:12">
      <c r="A5963" t="s">
        <v>10</v>
      </c>
      <c r="B5963" t="s">
        <v>351</v>
      </c>
      <c r="C5963" t="s">
        <v>351</v>
      </c>
      <c r="D5963" t="s">
        <v>410</v>
      </c>
      <c r="E5963" t="s">
        <v>15</v>
      </c>
      <c r="F5963" t="s">
        <v>85</v>
      </c>
      <c r="G5963" t="s">
        <v>452</v>
      </c>
      <c r="H5963" s="1">
        <v>2022</v>
      </c>
      <c r="I5963" s="2">
        <v>1635</v>
      </c>
      <c r="J5963" s="3">
        <v>10481.25</v>
      </c>
      <c r="K5963">
        <f>Table1[[#This Row],[Total Revenue + Open]]/Table1[[#This Row],[Qty]]</f>
        <v>6.4105504587155959</v>
      </c>
      <c r="L5963">
        <f>Table1[[#This Row],[Qty]]/Table1[[#This Row],[Total Revenue + Open]]</f>
        <v>0.15599284436493738</v>
      </c>
    </row>
    <row r="5964" spans="1:12">
      <c r="A5964" t="s">
        <v>10</v>
      </c>
      <c r="B5964" t="s">
        <v>351</v>
      </c>
      <c r="C5964" t="s">
        <v>351</v>
      </c>
      <c r="D5964" t="s">
        <v>410</v>
      </c>
      <c r="E5964" t="s">
        <v>15</v>
      </c>
      <c r="F5964" t="s">
        <v>85</v>
      </c>
      <c r="G5964" t="s">
        <v>452</v>
      </c>
      <c r="H5964" s="1">
        <v>2022</v>
      </c>
      <c r="I5964" s="2">
        <v>3525</v>
      </c>
      <c r="J5964" s="3">
        <v>22575</v>
      </c>
      <c r="K5964">
        <f>Table1[[#This Row],[Total Revenue + Open]]/Table1[[#This Row],[Qty]]</f>
        <v>6.4042553191489358</v>
      </c>
      <c r="L5964">
        <f>Table1[[#This Row],[Qty]]/Table1[[#This Row],[Total Revenue + Open]]</f>
        <v>0.15614617940199335</v>
      </c>
    </row>
    <row r="5965" spans="1:12">
      <c r="A5965" t="s">
        <v>10</v>
      </c>
      <c r="B5965" t="s">
        <v>351</v>
      </c>
      <c r="C5965" t="s">
        <v>351</v>
      </c>
      <c r="D5965" t="s">
        <v>410</v>
      </c>
      <c r="E5965" t="s">
        <v>15</v>
      </c>
      <c r="F5965" t="s">
        <v>85</v>
      </c>
      <c r="G5965" t="s">
        <v>452</v>
      </c>
      <c r="H5965" s="1">
        <v>2022</v>
      </c>
      <c r="I5965" s="2">
        <v>1885</v>
      </c>
      <c r="J5965" s="3">
        <v>12093.75</v>
      </c>
      <c r="K5965">
        <f>Table1[[#This Row],[Total Revenue + Open]]/Table1[[#This Row],[Qty]]</f>
        <v>6.4157824933687007</v>
      </c>
      <c r="L5965">
        <f>Table1[[#This Row],[Qty]]/Table1[[#This Row],[Total Revenue + Open]]</f>
        <v>0.15586563307493539</v>
      </c>
    </row>
    <row r="5966" spans="1:12">
      <c r="A5966" t="s">
        <v>10</v>
      </c>
      <c r="B5966" t="s">
        <v>351</v>
      </c>
      <c r="C5966" t="s">
        <v>351</v>
      </c>
      <c r="D5966" t="s">
        <v>410</v>
      </c>
      <c r="E5966" t="s">
        <v>15</v>
      </c>
      <c r="F5966" t="s">
        <v>85</v>
      </c>
      <c r="G5966" t="s">
        <v>452</v>
      </c>
      <c r="H5966" s="1">
        <v>2022</v>
      </c>
      <c r="I5966" s="2">
        <v>275</v>
      </c>
      <c r="J5966" s="3">
        <v>1773.75</v>
      </c>
      <c r="K5966">
        <f>Table1[[#This Row],[Total Revenue + Open]]/Table1[[#This Row],[Qty]]</f>
        <v>6.45</v>
      </c>
      <c r="L5966">
        <f>Table1[[#This Row],[Qty]]/Table1[[#This Row],[Total Revenue + Open]]</f>
        <v>0.15503875968992248</v>
      </c>
    </row>
    <row r="5967" spans="1:12">
      <c r="A5967" t="s">
        <v>10</v>
      </c>
      <c r="B5967" t="s">
        <v>351</v>
      </c>
      <c r="C5967" t="s">
        <v>351</v>
      </c>
      <c r="D5967" t="s">
        <v>410</v>
      </c>
      <c r="E5967" t="s">
        <v>15</v>
      </c>
      <c r="F5967" t="s">
        <v>85</v>
      </c>
      <c r="G5967" t="s">
        <v>452</v>
      </c>
      <c r="H5967" s="1">
        <v>2021</v>
      </c>
      <c r="I5967" s="2">
        <v>10755</v>
      </c>
      <c r="J5967" s="3">
        <v>69015</v>
      </c>
      <c r="K5967">
        <f>Table1[[#This Row],[Total Revenue + Open]]/Table1[[#This Row],[Qty]]</f>
        <v>6.4170153417015339</v>
      </c>
      <c r="L5967">
        <f>Table1[[#This Row],[Qty]]/Table1[[#This Row],[Total Revenue + Open]]</f>
        <v>0.15583568789393609</v>
      </c>
    </row>
    <row r="5968" spans="1:12">
      <c r="A5968" t="s">
        <v>10</v>
      </c>
      <c r="B5968" t="s">
        <v>351</v>
      </c>
      <c r="C5968" t="s">
        <v>351</v>
      </c>
      <c r="D5968" t="s">
        <v>410</v>
      </c>
      <c r="E5968" t="s">
        <v>15</v>
      </c>
      <c r="F5968" t="s">
        <v>85</v>
      </c>
      <c r="G5968" t="s">
        <v>452</v>
      </c>
      <c r="H5968" s="1">
        <v>2021</v>
      </c>
      <c r="I5968" s="2">
        <v>0</v>
      </c>
      <c r="J5968" s="3">
        <v>0</v>
      </c>
      <c r="K5968" t="e">
        <f>Table1[[#This Row],[Total Revenue + Open]]/Table1[[#This Row],[Qty]]</f>
        <v>#DIV/0!</v>
      </c>
      <c r="L5968" t="e">
        <f>Table1[[#This Row],[Qty]]/Table1[[#This Row],[Total Revenue + Open]]</f>
        <v>#DIV/0!</v>
      </c>
    </row>
    <row r="5969" spans="1:12">
      <c r="A5969" t="s">
        <v>10</v>
      </c>
      <c r="B5969" t="s">
        <v>351</v>
      </c>
      <c r="C5969" t="s">
        <v>351</v>
      </c>
      <c r="D5969" t="s">
        <v>410</v>
      </c>
      <c r="E5969" t="s">
        <v>15</v>
      </c>
      <c r="F5969" t="s">
        <v>85</v>
      </c>
      <c r="G5969" t="s">
        <v>452</v>
      </c>
      <c r="H5969" s="1">
        <v>2021</v>
      </c>
      <c r="I5969" s="2">
        <v>7540</v>
      </c>
      <c r="J5969" s="3">
        <v>48375</v>
      </c>
      <c r="K5969">
        <f>Table1[[#This Row],[Total Revenue + Open]]/Table1[[#This Row],[Qty]]</f>
        <v>6.4157824933687007</v>
      </c>
      <c r="L5969">
        <f>Table1[[#This Row],[Qty]]/Table1[[#This Row],[Total Revenue + Open]]</f>
        <v>0.15586563307493539</v>
      </c>
    </row>
    <row r="5970" spans="1:12">
      <c r="A5970" t="s">
        <v>10</v>
      </c>
      <c r="B5970" t="s">
        <v>351</v>
      </c>
      <c r="C5970" t="s">
        <v>351</v>
      </c>
      <c r="D5970" t="s">
        <v>410</v>
      </c>
      <c r="E5970" t="s">
        <v>15</v>
      </c>
      <c r="F5970" t="s">
        <v>85</v>
      </c>
      <c r="G5970" t="s">
        <v>452</v>
      </c>
      <c r="H5970" s="1">
        <v>2022</v>
      </c>
      <c r="I5970" s="2">
        <v>0</v>
      </c>
      <c r="J5970" s="3">
        <v>0</v>
      </c>
      <c r="K5970" t="e">
        <f>Table1[[#This Row],[Total Revenue + Open]]/Table1[[#This Row],[Qty]]</f>
        <v>#DIV/0!</v>
      </c>
      <c r="L5970" t="e">
        <f>Table1[[#This Row],[Qty]]/Table1[[#This Row],[Total Revenue + Open]]</f>
        <v>#DIV/0!</v>
      </c>
    </row>
    <row r="5971" spans="1:12">
      <c r="A5971" t="s">
        <v>10</v>
      </c>
      <c r="B5971" t="s">
        <v>351</v>
      </c>
      <c r="C5971" t="s">
        <v>351</v>
      </c>
      <c r="D5971" t="s">
        <v>410</v>
      </c>
      <c r="E5971" t="s">
        <v>15</v>
      </c>
      <c r="F5971" t="s">
        <v>85</v>
      </c>
      <c r="G5971" t="s">
        <v>452</v>
      </c>
      <c r="H5971" s="1">
        <v>2022</v>
      </c>
      <c r="I5971" s="2">
        <v>550</v>
      </c>
      <c r="J5971" s="3">
        <v>3547.5</v>
      </c>
      <c r="K5971">
        <f>Table1[[#This Row],[Total Revenue + Open]]/Table1[[#This Row],[Qty]]</f>
        <v>6.45</v>
      </c>
      <c r="L5971">
        <f>Table1[[#This Row],[Qty]]/Table1[[#This Row],[Total Revenue + Open]]</f>
        <v>0.15503875968992248</v>
      </c>
    </row>
    <row r="5972" spans="1:12">
      <c r="A5972" t="s">
        <v>10</v>
      </c>
      <c r="B5972" t="s">
        <v>351</v>
      </c>
      <c r="C5972" t="s">
        <v>351</v>
      </c>
      <c r="D5972" t="s">
        <v>410</v>
      </c>
      <c r="E5972" t="s">
        <v>15</v>
      </c>
      <c r="F5972" t="s">
        <v>85</v>
      </c>
      <c r="G5972" t="s">
        <v>452</v>
      </c>
      <c r="H5972" s="1">
        <v>2022</v>
      </c>
      <c r="I5972" s="2">
        <v>6260</v>
      </c>
      <c r="J5972" s="3">
        <v>40151.25</v>
      </c>
      <c r="K5972">
        <f>Table1[[#This Row],[Total Revenue + Open]]/Table1[[#This Row],[Qty]]</f>
        <v>6.4139376996805115</v>
      </c>
      <c r="L5972">
        <f>Table1[[#This Row],[Qty]]/Table1[[#This Row],[Total Revenue + Open]]</f>
        <v>0.15591046355966501</v>
      </c>
    </row>
    <row r="5973" spans="1:12">
      <c r="A5973" t="s">
        <v>10</v>
      </c>
      <c r="B5973" t="s">
        <v>351</v>
      </c>
      <c r="C5973" t="s">
        <v>351</v>
      </c>
      <c r="D5973" t="s">
        <v>410</v>
      </c>
      <c r="E5973" t="s">
        <v>15</v>
      </c>
      <c r="F5973" t="s">
        <v>85</v>
      </c>
      <c r="G5973" t="s">
        <v>452</v>
      </c>
      <c r="H5973" s="1">
        <v>2022</v>
      </c>
      <c r="I5973" s="2">
        <v>1610</v>
      </c>
      <c r="J5973" s="3">
        <v>10320</v>
      </c>
      <c r="K5973">
        <f>Table1[[#This Row],[Total Revenue + Open]]/Table1[[#This Row],[Qty]]</f>
        <v>6.4099378881987574</v>
      </c>
      <c r="L5973">
        <f>Table1[[#This Row],[Qty]]/Table1[[#This Row],[Total Revenue + Open]]</f>
        <v>0.1560077519379845</v>
      </c>
    </row>
    <row r="5974" spans="1:12">
      <c r="A5974" t="s">
        <v>10</v>
      </c>
      <c r="B5974" t="s">
        <v>351</v>
      </c>
      <c r="C5974" t="s">
        <v>351</v>
      </c>
      <c r="D5974" t="s">
        <v>410</v>
      </c>
      <c r="E5974" t="s">
        <v>15</v>
      </c>
      <c r="F5974" t="s">
        <v>85</v>
      </c>
      <c r="G5974" t="s">
        <v>452</v>
      </c>
      <c r="H5974" s="1">
        <v>2022</v>
      </c>
      <c r="I5974" s="2">
        <v>3045</v>
      </c>
      <c r="J5974" s="3">
        <v>19511.25</v>
      </c>
      <c r="K5974">
        <f>Table1[[#This Row],[Total Revenue + Open]]/Table1[[#This Row],[Qty]]</f>
        <v>6.4076354679802954</v>
      </c>
      <c r="L5974">
        <f>Table1[[#This Row],[Qty]]/Table1[[#This Row],[Total Revenue + Open]]</f>
        <v>0.15606380934076494</v>
      </c>
    </row>
    <row r="5975" spans="1:12">
      <c r="A5975" t="s">
        <v>10</v>
      </c>
      <c r="B5975" t="s">
        <v>351</v>
      </c>
      <c r="C5975" t="s">
        <v>351</v>
      </c>
      <c r="D5975" t="s">
        <v>410</v>
      </c>
      <c r="E5975" t="s">
        <v>15</v>
      </c>
      <c r="F5975" t="s">
        <v>85</v>
      </c>
      <c r="G5975" t="s">
        <v>452</v>
      </c>
      <c r="H5975" s="1">
        <v>2021</v>
      </c>
      <c r="I5975" s="2">
        <v>3470</v>
      </c>
      <c r="J5975" s="3">
        <v>22252.5</v>
      </c>
      <c r="K5975">
        <f>Table1[[#This Row],[Total Revenue + Open]]/Table1[[#This Row],[Qty]]</f>
        <v>6.412824207492795</v>
      </c>
      <c r="L5975">
        <f>Table1[[#This Row],[Qty]]/Table1[[#This Row],[Total Revenue + Open]]</f>
        <v>0.15593753510841479</v>
      </c>
    </row>
    <row r="5976" spans="1:12">
      <c r="A5976" t="s">
        <v>10</v>
      </c>
      <c r="B5976" t="s">
        <v>351</v>
      </c>
      <c r="C5976" t="s">
        <v>351</v>
      </c>
      <c r="D5976" t="s">
        <v>410</v>
      </c>
      <c r="E5976" t="s">
        <v>15</v>
      </c>
      <c r="F5976" t="s">
        <v>85</v>
      </c>
      <c r="G5976" t="s">
        <v>452</v>
      </c>
      <c r="H5976" s="1">
        <v>2022</v>
      </c>
      <c r="I5976" s="2">
        <v>300</v>
      </c>
      <c r="J5976" s="3">
        <v>1935</v>
      </c>
      <c r="K5976">
        <f>Table1[[#This Row],[Total Revenue + Open]]/Table1[[#This Row],[Qty]]</f>
        <v>6.45</v>
      </c>
      <c r="L5976">
        <f>Table1[[#This Row],[Qty]]/Table1[[#This Row],[Total Revenue + Open]]</f>
        <v>0.15503875968992248</v>
      </c>
    </row>
    <row r="5977" spans="1:12">
      <c r="A5977" t="s">
        <v>10</v>
      </c>
      <c r="B5977" t="s">
        <v>351</v>
      </c>
      <c r="C5977" t="s">
        <v>351</v>
      </c>
      <c r="D5977" t="s">
        <v>410</v>
      </c>
      <c r="E5977" t="s">
        <v>15</v>
      </c>
      <c r="F5977" t="s">
        <v>85</v>
      </c>
      <c r="G5977" t="s">
        <v>452</v>
      </c>
      <c r="H5977" s="1">
        <v>2022</v>
      </c>
      <c r="I5977" s="2">
        <v>350</v>
      </c>
      <c r="J5977" s="3">
        <v>2257.5</v>
      </c>
      <c r="K5977">
        <f>Table1[[#This Row],[Total Revenue + Open]]/Table1[[#This Row],[Qty]]</f>
        <v>6.45</v>
      </c>
      <c r="L5977">
        <f>Table1[[#This Row],[Qty]]/Table1[[#This Row],[Total Revenue + Open]]</f>
        <v>0.15503875968992248</v>
      </c>
    </row>
    <row r="5978" spans="1:12">
      <c r="A5978" t="s">
        <v>10</v>
      </c>
      <c r="B5978" t="s">
        <v>351</v>
      </c>
      <c r="C5978" t="s">
        <v>351</v>
      </c>
      <c r="D5978" t="s">
        <v>410</v>
      </c>
      <c r="E5978" t="s">
        <v>15</v>
      </c>
      <c r="F5978" t="s">
        <v>85</v>
      </c>
      <c r="G5978" t="s">
        <v>452</v>
      </c>
      <c r="H5978" s="1">
        <v>2022</v>
      </c>
      <c r="I5978" s="2">
        <v>450</v>
      </c>
      <c r="J5978" s="3">
        <v>2902.5</v>
      </c>
      <c r="K5978">
        <f>Table1[[#This Row],[Total Revenue + Open]]/Table1[[#This Row],[Qty]]</f>
        <v>6.45</v>
      </c>
      <c r="L5978">
        <f>Table1[[#This Row],[Qty]]/Table1[[#This Row],[Total Revenue + Open]]</f>
        <v>0.15503875968992248</v>
      </c>
    </row>
    <row r="5979" spans="1:12">
      <c r="A5979" t="s">
        <v>10</v>
      </c>
      <c r="B5979" t="s">
        <v>351</v>
      </c>
      <c r="C5979" t="s">
        <v>351</v>
      </c>
      <c r="D5979" t="s">
        <v>410</v>
      </c>
      <c r="E5979" t="s">
        <v>15</v>
      </c>
      <c r="F5979" t="s">
        <v>85</v>
      </c>
      <c r="G5979" t="s">
        <v>452</v>
      </c>
      <c r="H5979" s="1">
        <v>2022</v>
      </c>
      <c r="I5979" s="2">
        <v>1235</v>
      </c>
      <c r="J5979" s="3">
        <v>7901.25</v>
      </c>
      <c r="K5979">
        <f>Table1[[#This Row],[Total Revenue + Open]]/Table1[[#This Row],[Qty]]</f>
        <v>6.3977732793522266</v>
      </c>
      <c r="L5979">
        <f>Table1[[#This Row],[Qty]]/Table1[[#This Row],[Total Revenue + Open]]</f>
        <v>0.15630438221800347</v>
      </c>
    </row>
    <row r="5980" spans="1:12">
      <c r="A5980" t="s">
        <v>10</v>
      </c>
      <c r="B5980" t="s">
        <v>351</v>
      </c>
      <c r="C5980" t="s">
        <v>351</v>
      </c>
      <c r="D5980" t="s">
        <v>410</v>
      </c>
      <c r="E5980" t="s">
        <v>15</v>
      </c>
      <c r="F5980" t="s">
        <v>85</v>
      </c>
      <c r="G5980" t="s">
        <v>452</v>
      </c>
      <c r="H5980" s="1">
        <v>2022</v>
      </c>
      <c r="I5980" s="2">
        <v>1985</v>
      </c>
      <c r="J5980" s="3">
        <v>12738.75</v>
      </c>
      <c r="K5980">
        <f>Table1[[#This Row],[Total Revenue + Open]]/Table1[[#This Row],[Qty]]</f>
        <v>6.4175062972292194</v>
      </c>
      <c r="L5980">
        <f>Table1[[#This Row],[Qty]]/Table1[[#This Row],[Total Revenue + Open]]</f>
        <v>0.15582376606809931</v>
      </c>
    </row>
    <row r="5981" spans="1:12">
      <c r="A5981" t="s">
        <v>10</v>
      </c>
      <c r="B5981" t="s">
        <v>351</v>
      </c>
      <c r="C5981" t="s">
        <v>351</v>
      </c>
      <c r="D5981" t="s">
        <v>410</v>
      </c>
      <c r="E5981" t="s">
        <v>15</v>
      </c>
      <c r="F5981" t="s">
        <v>85</v>
      </c>
      <c r="G5981" t="s">
        <v>86</v>
      </c>
      <c r="H5981" s="1">
        <v>2019</v>
      </c>
      <c r="I5981" s="2">
        <v>3720</v>
      </c>
      <c r="J5981" s="3">
        <v>21656.1</v>
      </c>
      <c r="K5981">
        <f>Table1[[#This Row],[Total Revenue + Open]]/Table1[[#This Row],[Qty]]</f>
        <v>5.8215322580645159</v>
      </c>
      <c r="L5981">
        <f>Table1[[#This Row],[Qty]]/Table1[[#This Row],[Total Revenue + Open]]</f>
        <v>0.17177608156593294</v>
      </c>
    </row>
    <row r="5982" spans="1:12">
      <c r="A5982" t="s">
        <v>10</v>
      </c>
      <c r="B5982" t="s">
        <v>351</v>
      </c>
      <c r="C5982" t="s">
        <v>351</v>
      </c>
      <c r="D5982" t="s">
        <v>410</v>
      </c>
      <c r="E5982" t="s">
        <v>15</v>
      </c>
      <c r="F5982" t="s">
        <v>85</v>
      </c>
      <c r="G5982" t="s">
        <v>86</v>
      </c>
      <c r="H5982" s="1">
        <v>2019</v>
      </c>
      <c r="I5982" s="2">
        <v>5830</v>
      </c>
      <c r="J5982" s="3">
        <v>34800</v>
      </c>
      <c r="K5982">
        <f>Table1[[#This Row],[Total Revenue + Open]]/Table1[[#This Row],[Qty]]</f>
        <v>5.9691252144082334</v>
      </c>
      <c r="L5982">
        <f>Table1[[#This Row],[Qty]]/Table1[[#This Row],[Total Revenue + Open]]</f>
        <v>0.1675287356321839</v>
      </c>
    </row>
    <row r="5983" spans="1:12">
      <c r="A5983" t="s">
        <v>10</v>
      </c>
      <c r="B5983" t="s">
        <v>351</v>
      </c>
      <c r="C5983" t="s">
        <v>351</v>
      </c>
      <c r="D5983" t="s">
        <v>410</v>
      </c>
      <c r="E5983" t="s">
        <v>15</v>
      </c>
      <c r="F5983" t="s">
        <v>85</v>
      </c>
      <c r="G5983" t="s">
        <v>86</v>
      </c>
      <c r="H5983" s="1">
        <v>2019</v>
      </c>
      <c r="I5983" s="2">
        <v>8040</v>
      </c>
      <c r="J5983" s="3">
        <v>48000</v>
      </c>
      <c r="K5983">
        <f>Table1[[#This Row],[Total Revenue + Open]]/Table1[[#This Row],[Qty]]</f>
        <v>5.9701492537313436</v>
      </c>
      <c r="L5983">
        <f>Table1[[#This Row],[Qty]]/Table1[[#This Row],[Total Revenue + Open]]</f>
        <v>0.16750000000000001</v>
      </c>
    </row>
    <row r="5984" spans="1:12">
      <c r="A5984" t="s">
        <v>10</v>
      </c>
      <c r="B5984" t="s">
        <v>351</v>
      </c>
      <c r="C5984" t="s">
        <v>351</v>
      </c>
      <c r="D5984" t="s">
        <v>410</v>
      </c>
      <c r="E5984" t="s">
        <v>15</v>
      </c>
      <c r="F5984" t="s">
        <v>85</v>
      </c>
      <c r="G5984" t="s">
        <v>86</v>
      </c>
      <c r="H5984" s="1">
        <v>2019</v>
      </c>
      <c r="I5984" s="2">
        <v>12060</v>
      </c>
      <c r="J5984" s="3">
        <v>72000</v>
      </c>
      <c r="K5984">
        <f>Table1[[#This Row],[Total Revenue + Open]]/Table1[[#This Row],[Qty]]</f>
        <v>5.9701492537313436</v>
      </c>
      <c r="L5984">
        <f>Table1[[#This Row],[Qty]]/Table1[[#This Row],[Total Revenue + Open]]</f>
        <v>0.16750000000000001</v>
      </c>
    </row>
    <row r="5985" spans="1:12">
      <c r="A5985" t="s">
        <v>10</v>
      </c>
      <c r="B5985" t="s">
        <v>351</v>
      </c>
      <c r="C5985" t="s">
        <v>351</v>
      </c>
      <c r="D5985" t="s">
        <v>410</v>
      </c>
      <c r="E5985" t="s">
        <v>15</v>
      </c>
      <c r="F5985" t="s">
        <v>85</v>
      </c>
      <c r="G5985" t="s">
        <v>86</v>
      </c>
      <c r="H5985" s="1">
        <v>2019</v>
      </c>
      <c r="I5985" s="2">
        <v>1005</v>
      </c>
      <c r="J5985" s="3">
        <v>6000</v>
      </c>
      <c r="K5985">
        <f>Table1[[#This Row],[Total Revenue + Open]]/Table1[[#This Row],[Qty]]</f>
        <v>5.9701492537313436</v>
      </c>
      <c r="L5985">
        <f>Table1[[#This Row],[Qty]]/Table1[[#This Row],[Total Revenue + Open]]</f>
        <v>0.16750000000000001</v>
      </c>
    </row>
    <row r="5986" spans="1:12">
      <c r="A5986" t="s">
        <v>10</v>
      </c>
      <c r="B5986" t="s">
        <v>351</v>
      </c>
      <c r="C5986" t="s">
        <v>351</v>
      </c>
      <c r="D5986" t="s">
        <v>410</v>
      </c>
      <c r="E5986" t="s">
        <v>15</v>
      </c>
      <c r="F5986" t="s">
        <v>85</v>
      </c>
      <c r="G5986" t="s">
        <v>86</v>
      </c>
      <c r="H5986" s="1">
        <v>2019</v>
      </c>
      <c r="I5986" s="2">
        <v>16485</v>
      </c>
      <c r="J5986" s="3">
        <v>98400</v>
      </c>
      <c r="K5986">
        <f>Table1[[#This Row],[Total Revenue + Open]]/Table1[[#This Row],[Qty]]</f>
        <v>5.9690627843494086</v>
      </c>
      <c r="L5986">
        <f>Table1[[#This Row],[Qty]]/Table1[[#This Row],[Total Revenue + Open]]</f>
        <v>0.16753048780487806</v>
      </c>
    </row>
    <row r="5987" spans="1:12">
      <c r="A5987" t="s">
        <v>10</v>
      </c>
      <c r="B5987" t="s">
        <v>351</v>
      </c>
      <c r="C5987" t="s">
        <v>351</v>
      </c>
      <c r="D5987" t="s">
        <v>410</v>
      </c>
      <c r="E5987" t="s">
        <v>15</v>
      </c>
      <c r="F5987" t="s">
        <v>85</v>
      </c>
      <c r="G5987" t="s">
        <v>86</v>
      </c>
      <c r="H5987" s="1">
        <v>2019</v>
      </c>
      <c r="I5987" s="2">
        <v>5630</v>
      </c>
      <c r="J5987" s="3">
        <v>33600</v>
      </c>
      <c r="K5987">
        <f>Table1[[#This Row],[Total Revenue + Open]]/Table1[[#This Row],[Qty]]</f>
        <v>5.9680284191829482</v>
      </c>
      <c r="L5987">
        <f>Table1[[#This Row],[Qty]]/Table1[[#This Row],[Total Revenue + Open]]</f>
        <v>0.1675595238095238</v>
      </c>
    </row>
    <row r="5988" spans="1:12">
      <c r="A5988" t="s">
        <v>10</v>
      </c>
      <c r="B5988" t="s">
        <v>351</v>
      </c>
      <c r="C5988" t="s">
        <v>351</v>
      </c>
      <c r="D5988" t="s">
        <v>410</v>
      </c>
      <c r="E5988" t="s">
        <v>15</v>
      </c>
      <c r="F5988" t="s">
        <v>85</v>
      </c>
      <c r="G5988" t="s">
        <v>86</v>
      </c>
      <c r="H5988" s="1">
        <v>2020</v>
      </c>
      <c r="I5988" s="2">
        <v>9350</v>
      </c>
      <c r="J5988" s="3">
        <v>55800</v>
      </c>
      <c r="K5988">
        <f>Table1[[#This Row],[Total Revenue + Open]]/Table1[[#This Row],[Qty]]</f>
        <v>5.9679144385026737</v>
      </c>
      <c r="L5988">
        <f>Table1[[#This Row],[Qty]]/Table1[[#This Row],[Total Revenue + Open]]</f>
        <v>0.16756272401433692</v>
      </c>
    </row>
    <row r="5989" spans="1:12">
      <c r="A5989" t="s">
        <v>10</v>
      </c>
      <c r="B5989" t="s">
        <v>351</v>
      </c>
      <c r="C5989" t="s">
        <v>351</v>
      </c>
      <c r="D5989" t="s">
        <v>410</v>
      </c>
      <c r="E5989" t="s">
        <v>15</v>
      </c>
      <c r="F5989" t="s">
        <v>85</v>
      </c>
      <c r="G5989" t="s">
        <v>86</v>
      </c>
      <c r="H5989" s="1">
        <v>2020</v>
      </c>
      <c r="I5989" s="2">
        <v>12765</v>
      </c>
      <c r="J5989" s="3">
        <v>76200</v>
      </c>
      <c r="K5989">
        <f>Table1[[#This Row],[Total Revenue + Open]]/Table1[[#This Row],[Qty]]</f>
        <v>5.9694477085781434</v>
      </c>
      <c r="L5989">
        <f>Table1[[#This Row],[Qty]]/Table1[[#This Row],[Total Revenue + Open]]</f>
        <v>0.16751968503937009</v>
      </c>
    </row>
    <row r="5990" spans="1:12">
      <c r="A5990" t="s">
        <v>10</v>
      </c>
      <c r="B5990" t="s">
        <v>351</v>
      </c>
      <c r="C5990" t="s">
        <v>351</v>
      </c>
      <c r="D5990" t="s">
        <v>410</v>
      </c>
      <c r="E5990" t="s">
        <v>15</v>
      </c>
      <c r="F5990" t="s">
        <v>85</v>
      </c>
      <c r="G5990" t="s">
        <v>86</v>
      </c>
      <c r="H5990" s="1">
        <v>2020</v>
      </c>
      <c r="I5990" s="2">
        <v>6335</v>
      </c>
      <c r="J5990" s="3">
        <v>37800</v>
      </c>
      <c r="K5990">
        <f>Table1[[#This Row],[Total Revenue + Open]]/Table1[[#This Row],[Qty]]</f>
        <v>5.9668508287292816</v>
      </c>
      <c r="L5990">
        <f>Table1[[#This Row],[Qty]]/Table1[[#This Row],[Total Revenue + Open]]</f>
        <v>0.1675925925925926</v>
      </c>
    </row>
    <row r="5991" spans="1:12">
      <c r="A5991" t="s">
        <v>10</v>
      </c>
      <c r="B5991" t="s">
        <v>351</v>
      </c>
      <c r="C5991" t="s">
        <v>351</v>
      </c>
      <c r="D5991" t="s">
        <v>410</v>
      </c>
      <c r="E5991" t="s">
        <v>15</v>
      </c>
      <c r="F5991" t="s">
        <v>85</v>
      </c>
      <c r="G5991" t="s">
        <v>86</v>
      </c>
      <c r="H5991" s="1">
        <v>2020</v>
      </c>
      <c r="I5991" s="2">
        <v>5280</v>
      </c>
      <c r="J5991" s="3">
        <v>31500</v>
      </c>
      <c r="K5991">
        <f>Table1[[#This Row],[Total Revenue + Open]]/Table1[[#This Row],[Qty]]</f>
        <v>5.9659090909090908</v>
      </c>
      <c r="L5991">
        <f>Table1[[#This Row],[Qty]]/Table1[[#This Row],[Total Revenue + Open]]</f>
        <v>0.16761904761904761</v>
      </c>
    </row>
    <row r="5992" spans="1:12">
      <c r="A5992" t="s">
        <v>10</v>
      </c>
      <c r="B5992" t="s">
        <v>351</v>
      </c>
      <c r="C5992" t="s">
        <v>351</v>
      </c>
      <c r="D5992" t="s">
        <v>410</v>
      </c>
      <c r="E5992" t="s">
        <v>15</v>
      </c>
      <c r="F5992" t="s">
        <v>85</v>
      </c>
      <c r="G5992" t="s">
        <v>86</v>
      </c>
      <c r="H5992" s="1">
        <v>2020</v>
      </c>
      <c r="I5992" s="2">
        <v>6430</v>
      </c>
      <c r="J5992" s="3">
        <v>38400</v>
      </c>
      <c r="K5992">
        <f>Table1[[#This Row],[Total Revenue + Open]]/Table1[[#This Row],[Qty]]</f>
        <v>5.9720062208398135</v>
      </c>
      <c r="L5992">
        <f>Table1[[#This Row],[Qty]]/Table1[[#This Row],[Total Revenue + Open]]</f>
        <v>0.16744791666666667</v>
      </c>
    </row>
    <row r="5993" spans="1:12">
      <c r="A5993" t="s">
        <v>10</v>
      </c>
      <c r="B5993" t="s">
        <v>351</v>
      </c>
      <c r="C5993" t="s">
        <v>351</v>
      </c>
      <c r="D5993" t="s">
        <v>410</v>
      </c>
      <c r="E5993" t="s">
        <v>15</v>
      </c>
      <c r="F5993" t="s">
        <v>85</v>
      </c>
      <c r="G5993" t="s">
        <v>86</v>
      </c>
      <c r="H5993" s="1">
        <v>2020</v>
      </c>
      <c r="I5993" s="2">
        <v>7440</v>
      </c>
      <c r="J5993" s="3">
        <v>44400</v>
      </c>
      <c r="K5993">
        <f>Table1[[#This Row],[Total Revenue + Open]]/Table1[[#This Row],[Qty]]</f>
        <v>5.967741935483871</v>
      </c>
      <c r="L5993">
        <f>Table1[[#This Row],[Qty]]/Table1[[#This Row],[Total Revenue + Open]]</f>
        <v>0.16756756756756758</v>
      </c>
    </row>
    <row r="5994" spans="1:12">
      <c r="A5994" t="s">
        <v>10</v>
      </c>
      <c r="B5994" t="s">
        <v>351</v>
      </c>
      <c r="C5994" t="s">
        <v>351</v>
      </c>
      <c r="D5994" t="s">
        <v>410</v>
      </c>
      <c r="E5994" t="s">
        <v>15</v>
      </c>
      <c r="F5994" t="s">
        <v>85</v>
      </c>
      <c r="G5994" t="s">
        <v>86</v>
      </c>
      <c r="H5994" s="1">
        <v>2020</v>
      </c>
      <c r="I5994" s="2">
        <v>7540</v>
      </c>
      <c r="J5994" s="3">
        <v>45000</v>
      </c>
      <c r="K5994">
        <f>Table1[[#This Row],[Total Revenue + Open]]/Table1[[#This Row],[Qty]]</f>
        <v>5.9681697612732094</v>
      </c>
      <c r="L5994">
        <f>Table1[[#This Row],[Qty]]/Table1[[#This Row],[Total Revenue + Open]]</f>
        <v>0.16755555555555557</v>
      </c>
    </row>
    <row r="5995" spans="1:12">
      <c r="A5995" t="s">
        <v>10</v>
      </c>
      <c r="B5995" t="s">
        <v>351</v>
      </c>
      <c r="C5995" t="s">
        <v>351</v>
      </c>
      <c r="D5995" t="s">
        <v>410</v>
      </c>
      <c r="E5995" t="s">
        <v>15</v>
      </c>
      <c r="F5995" t="s">
        <v>85</v>
      </c>
      <c r="G5995" t="s">
        <v>86</v>
      </c>
      <c r="H5995" s="1">
        <v>2020</v>
      </c>
      <c r="I5995" s="2">
        <v>7035</v>
      </c>
      <c r="J5995" s="3">
        <v>42000</v>
      </c>
      <c r="K5995">
        <f>Table1[[#This Row],[Total Revenue + Open]]/Table1[[#This Row],[Qty]]</f>
        <v>5.9701492537313436</v>
      </c>
      <c r="L5995">
        <f>Table1[[#This Row],[Qty]]/Table1[[#This Row],[Total Revenue + Open]]</f>
        <v>0.16750000000000001</v>
      </c>
    </row>
    <row r="5996" spans="1:12">
      <c r="A5996" t="s">
        <v>10</v>
      </c>
      <c r="B5996" t="s">
        <v>351</v>
      </c>
      <c r="C5996" t="s">
        <v>351</v>
      </c>
      <c r="D5996" t="s">
        <v>410</v>
      </c>
      <c r="E5996" t="s">
        <v>15</v>
      </c>
      <c r="F5996" t="s">
        <v>85</v>
      </c>
      <c r="G5996" t="s">
        <v>86</v>
      </c>
      <c r="H5996" s="1">
        <v>2020</v>
      </c>
      <c r="I5996" s="2">
        <v>5025</v>
      </c>
      <c r="J5996" s="3">
        <v>30000</v>
      </c>
      <c r="K5996">
        <f>Table1[[#This Row],[Total Revenue + Open]]/Table1[[#This Row],[Qty]]</f>
        <v>5.9701492537313436</v>
      </c>
      <c r="L5996">
        <f>Table1[[#This Row],[Qty]]/Table1[[#This Row],[Total Revenue + Open]]</f>
        <v>0.16750000000000001</v>
      </c>
    </row>
    <row r="5997" spans="1:12">
      <c r="A5997" t="s">
        <v>10</v>
      </c>
      <c r="B5997" t="s">
        <v>351</v>
      </c>
      <c r="C5997" t="s">
        <v>351</v>
      </c>
      <c r="D5997" t="s">
        <v>410</v>
      </c>
      <c r="E5997" t="s">
        <v>15</v>
      </c>
      <c r="F5997" t="s">
        <v>85</v>
      </c>
      <c r="G5997" t="s">
        <v>86</v>
      </c>
      <c r="H5997" s="1">
        <v>2020</v>
      </c>
      <c r="I5997" s="2">
        <v>4625</v>
      </c>
      <c r="J5997" s="3">
        <v>27600</v>
      </c>
      <c r="K5997">
        <f>Table1[[#This Row],[Total Revenue + Open]]/Table1[[#This Row],[Qty]]</f>
        <v>5.9675675675675679</v>
      </c>
      <c r="L5997">
        <f>Table1[[#This Row],[Qty]]/Table1[[#This Row],[Total Revenue + Open]]</f>
        <v>0.16757246376811594</v>
      </c>
    </row>
    <row r="5998" spans="1:12">
      <c r="A5998" t="s">
        <v>10</v>
      </c>
      <c r="B5998" t="s">
        <v>351</v>
      </c>
      <c r="C5998" t="s">
        <v>351</v>
      </c>
      <c r="D5998" t="s">
        <v>410</v>
      </c>
      <c r="E5998" t="s">
        <v>15</v>
      </c>
      <c r="F5998" t="s">
        <v>85</v>
      </c>
      <c r="G5998" t="s">
        <v>86</v>
      </c>
      <c r="H5998" s="1">
        <v>2021</v>
      </c>
      <c r="I5998" s="2">
        <v>9955</v>
      </c>
      <c r="J5998" s="3">
        <v>59400</v>
      </c>
      <c r="K5998">
        <f>Table1[[#This Row],[Total Revenue + Open]]/Table1[[#This Row],[Qty]]</f>
        <v>5.9668508287292816</v>
      </c>
      <c r="L5998">
        <f>Table1[[#This Row],[Qty]]/Table1[[#This Row],[Total Revenue + Open]]</f>
        <v>0.1675925925925926</v>
      </c>
    </row>
    <row r="5999" spans="1:12">
      <c r="A5999" t="s">
        <v>10</v>
      </c>
      <c r="B5999" t="s">
        <v>351</v>
      </c>
      <c r="C5999" t="s">
        <v>351</v>
      </c>
      <c r="D5999" t="s">
        <v>410</v>
      </c>
      <c r="E5999" t="s">
        <v>15</v>
      </c>
      <c r="F5999" t="s">
        <v>85</v>
      </c>
      <c r="G5999" t="s">
        <v>86</v>
      </c>
      <c r="H5999" s="1">
        <v>2021</v>
      </c>
      <c r="I5999" s="2">
        <v>9550</v>
      </c>
      <c r="J5999" s="3">
        <v>57000</v>
      </c>
      <c r="K5999">
        <f>Table1[[#This Row],[Total Revenue + Open]]/Table1[[#This Row],[Qty]]</f>
        <v>5.9685863874345548</v>
      </c>
      <c r="L5999">
        <f>Table1[[#This Row],[Qty]]/Table1[[#This Row],[Total Revenue + Open]]</f>
        <v>0.1675438596491228</v>
      </c>
    </row>
    <row r="6000" spans="1:12">
      <c r="A6000" t="s">
        <v>10</v>
      </c>
      <c r="B6000" t="s">
        <v>351</v>
      </c>
      <c r="C6000" t="s">
        <v>351</v>
      </c>
      <c r="D6000" t="s">
        <v>410</v>
      </c>
      <c r="E6000" t="s">
        <v>15</v>
      </c>
      <c r="F6000" t="s">
        <v>85</v>
      </c>
      <c r="G6000" t="s">
        <v>86</v>
      </c>
      <c r="H6000" s="1">
        <v>2021</v>
      </c>
      <c r="I6000" s="2">
        <v>8040</v>
      </c>
      <c r="J6000" s="3">
        <v>48000</v>
      </c>
      <c r="K6000">
        <f>Table1[[#This Row],[Total Revenue + Open]]/Table1[[#This Row],[Qty]]</f>
        <v>5.9701492537313436</v>
      </c>
      <c r="L6000">
        <f>Table1[[#This Row],[Qty]]/Table1[[#This Row],[Total Revenue + Open]]</f>
        <v>0.16750000000000001</v>
      </c>
    </row>
    <row r="6001" spans="1:12">
      <c r="A6001" t="s">
        <v>10</v>
      </c>
      <c r="B6001" t="s">
        <v>351</v>
      </c>
      <c r="C6001" t="s">
        <v>351</v>
      </c>
      <c r="D6001" t="s">
        <v>410</v>
      </c>
      <c r="E6001" t="s">
        <v>15</v>
      </c>
      <c r="F6001" t="s">
        <v>85</v>
      </c>
      <c r="G6001" t="s">
        <v>86</v>
      </c>
      <c r="H6001" s="1">
        <v>2021</v>
      </c>
      <c r="I6001" s="2">
        <v>5530</v>
      </c>
      <c r="J6001" s="3">
        <v>33000</v>
      </c>
      <c r="K6001">
        <f>Table1[[#This Row],[Total Revenue + Open]]/Table1[[#This Row],[Qty]]</f>
        <v>5.9674502712477393</v>
      </c>
      <c r="L6001">
        <f>Table1[[#This Row],[Qty]]/Table1[[#This Row],[Total Revenue + Open]]</f>
        <v>0.16757575757575757</v>
      </c>
    </row>
    <row r="6002" spans="1:12">
      <c r="A6002" t="s">
        <v>10</v>
      </c>
      <c r="B6002" t="s">
        <v>351</v>
      </c>
      <c r="C6002" t="s">
        <v>351</v>
      </c>
      <c r="D6002" t="s">
        <v>410</v>
      </c>
      <c r="E6002" t="s">
        <v>15</v>
      </c>
      <c r="F6002" t="s">
        <v>85</v>
      </c>
      <c r="G6002" t="s">
        <v>86</v>
      </c>
      <c r="H6002" s="1">
        <v>2021</v>
      </c>
      <c r="I6002" s="2">
        <v>3520</v>
      </c>
      <c r="J6002" s="3">
        <v>21000</v>
      </c>
      <c r="K6002">
        <f>Table1[[#This Row],[Total Revenue + Open]]/Table1[[#This Row],[Qty]]</f>
        <v>5.9659090909090908</v>
      </c>
      <c r="L6002">
        <f>Table1[[#This Row],[Qty]]/Table1[[#This Row],[Total Revenue + Open]]</f>
        <v>0.16761904761904761</v>
      </c>
    </row>
    <row r="6003" spans="1:12">
      <c r="A6003" t="s">
        <v>10</v>
      </c>
      <c r="B6003" t="s">
        <v>351</v>
      </c>
      <c r="C6003" t="s">
        <v>351</v>
      </c>
      <c r="D6003" t="s">
        <v>410</v>
      </c>
      <c r="E6003" t="s">
        <v>15</v>
      </c>
      <c r="F6003" t="s">
        <v>85</v>
      </c>
      <c r="G6003" t="s">
        <v>86</v>
      </c>
      <c r="H6003" s="1">
        <v>2021</v>
      </c>
      <c r="I6003" s="2">
        <v>7440</v>
      </c>
      <c r="J6003" s="3">
        <v>44400</v>
      </c>
      <c r="K6003">
        <f>Table1[[#This Row],[Total Revenue + Open]]/Table1[[#This Row],[Qty]]</f>
        <v>5.967741935483871</v>
      </c>
      <c r="L6003">
        <f>Table1[[#This Row],[Qty]]/Table1[[#This Row],[Total Revenue + Open]]</f>
        <v>0.16756756756756758</v>
      </c>
    </row>
    <row r="6004" spans="1:12">
      <c r="A6004" t="s">
        <v>10</v>
      </c>
      <c r="B6004" t="s">
        <v>351</v>
      </c>
      <c r="C6004" t="s">
        <v>351</v>
      </c>
      <c r="D6004" t="s">
        <v>410</v>
      </c>
      <c r="E6004" t="s">
        <v>15</v>
      </c>
      <c r="F6004" t="s">
        <v>85</v>
      </c>
      <c r="G6004" t="s">
        <v>86</v>
      </c>
      <c r="H6004" s="1">
        <v>2021</v>
      </c>
      <c r="I6004" s="2">
        <v>8245</v>
      </c>
      <c r="J6004" s="3">
        <v>49200</v>
      </c>
      <c r="K6004">
        <f>Table1[[#This Row],[Total Revenue + Open]]/Table1[[#This Row],[Qty]]</f>
        <v>5.9672528805336569</v>
      </c>
      <c r="L6004">
        <f>Table1[[#This Row],[Qty]]/Table1[[#This Row],[Total Revenue + Open]]</f>
        <v>0.16758130081300812</v>
      </c>
    </row>
    <row r="6005" spans="1:12">
      <c r="A6005" t="s">
        <v>10</v>
      </c>
      <c r="B6005" t="s">
        <v>351</v>
      </c>
      <c r="C6005" t="s">
        <v>351</v>
      </c>
      <c r="D6005" t="s">
        <v>410</v>
      </c>
      <c r="E6005" t="s">
        <v>15</v>
      </c>
      <c r="F6005" t="s">
        <v>85</v>
      </c>
      <c r="G6005" t="s">
        <v>86</v>
      </c>
      <c r="H6005" s="1">
        <v>2021</v>
      </c>
      <c r="I6005" s="2">
        <v>23925</v>
      </c>
      <c r="J6005" s="3">
        <v>142800</v>
      </c>
      <c r="K6005">
        <f>Table1[[#This Row],[Total Revenue + Open]]/Table1[[#This Row],[Qty]]</f>
        <v>5.9686520376175549</v>
      </c>
      <c r="L6005">
        <f>Table1[[#This Row],[Qty]]/Table1[[#This Row],[Total Revenue + Open]]</f>
        <v>0.16754201680672268</v>
      </c>
    </row>
    <row r="6006" spans="1:12">
      <c r="A6006" t="s">
        <v>10</v>
      </c>
      <c r="B6006" t="s">
        <v>351</v>
      </c>
      <c r="C6006" t="s">
        <v>351</v>
      </c>
      <c r="D6006" t="s">
        <v>410</v>
      </c>
      <c r="E6006" t="s">
        <v>15</v>
      </c>
      <c r="F6006" t="s">
        <v>85</v>
      </c>
      <c r="G6006" t="s">
        <v>86</v>
      </c>
      <c r="H6006" s="1">
        <v>2021</v>
      </c>
      <c r="I6006" s="2">
        <v>0</v>
      </c>
      <c r="J6006" s="3">
        <v>0</v>
      </c>
      <c r="K6006" t="e">
        <f>Table1[[#This Row],[Total Revenue + Open]]/Table1[[#This Row],[Qty]]</f>
        <v>#DIV/0!</v>
      </c>
      <c r="L6006" t="e">
        <f>Table1[[#This Row],[Qty]]/Table1[[#This Row],[Total Revenue + Open]]</f>
        <v>#DIV/0!</v>
      </c>
    </row>
    <row r="6007" spans="1:12">
      <c r="A6007" t="s">
        <v>10</v>
      </c>
      <c r="B6007" t="s">
        <v>351</v>
      </c>
      <c r="C6007" t="s">
        <v>351</v>
      </c>
      <c r="D6007" t="s">
        <v>410</v>
      </c>
      <c r="E6007" t="s">
        <v>15</v>
      </c>
      <c r="F6007" t="s">
        <v>85</v>
      </c>
      <c r="G6007" t="s">
        <v>86</v>
      </c>
      <c r="H6007" s="1">
        <v>2022</v>
      </c>
      <c r="I6007" s="2">
        <v>12565</v>
      </c>
      <c r="J6007" s="3">
        <v>75000</v>
      </c>
      <c r="K6007">
        <f>Table1[[#This Row],[Total Revenue + Open]]/Table1[[#This Row],[Qty]]</f>
        <v>5.9689614007162755</v>
      </c>
      <c r="L6007">
        <f>Table1[[#This Row],[Qty]]/Table1[[#This Row],[Total Revenue + Open]]</f>
        <v>0.16753333333333334</v>
      </c>
    </row>
    <row r="6008" spans="1:12">
      <c r="A6008" t="s">
        <v>10</v>
      </c>
      <c r="B6008" t="s">
        <v>351</v>
      </c>
      <c r="C6008" t="s">
        <v>351</v>
      </c>
      <c r="D6008" t="s">
        <v>410</v>
      </c>
      <c r="E6008" t="s">
        <v>15</v>
      </c>
      <c r="F6008" t="s">
        <v>85</v>
      </c>
      <c r="G6008" t="s">
        <v>86</v>
      </c>
      <c r="H6008" s="1">
        <v>2022</v>
      </c>
      <c r="I6008" s="2">
        <v>11920</v>
      </c>
      <c r="J6008" s="3">
        <v>71100</v>
      </c>
      <c r="K6008">
        <f>Table1[[#This Row],[Total Revenue + Open]]/Table1[[#This Row],[Qty]]</f>
        <v>5.9647651006711406</v>
      </c>
      <c r="L6008">
        <f>Table1[[#This Row],[Qty]]/Table1[[#This Row],[Total Revenue + Open]]</f>
        <v>0.16765119549929677</v>
      </c>
    </row>
    <row r="6009" spans="1:12">
      <c r="A6009" t="s">
        <v>10</v>
      </c>
      <c r="B6009" t="s">
        <v>351</v>
      </c>
      <c r="C6009" t="s">
        <v>351</v>
      </c>
      <c r="D6009" t="s">
        <v>410</v>
      </c>
      <c r="E6009" t="s">
        <v>15</v>
      </c>
      <c r="F6009" t="s">
        <v>85</v>
      </c>
      <c r="G6009" t="s">
        <v>86</v>
      </c>
      <c r="H6009" s="1">
        <v>2017</v>
      </c>
      <c r="I6009" s="2">
        <v>11935</v>
      </c>
      <c r="J6009" s="3">
        <v>69504.38</v>
      </c>
      <c r="K6009">
        <f>Table1[[#This Row],[Total Revenue + Open]]/Table1[[#This Row],[Qty]]</f>
        <v>5.8235760368663598</v>
      </c>
      <c r="L6009">
        <f>Table1[[#This Row],[Qty]]/Table1[[#This Row],[Total Revenue + Open]]</f>
        <v>0.1717157969037347</v>
      </c>
    </row>
    <row r="6010" spans="1:12">
      <c r="A6010" t="s">
        <v>10</v>
      </c>
      <c r="B6010" t="s">
        <v>351</v>
      </c>
      <c r="C6010" t="s">
        <v>351</v>
      </c>
      <c r="D6010" t="s">
        <v>410</v>
      </c>
      <c r="E6010" t="s">
        <v>15</v>
      </c>
      <c r="F6010" t="s">
        <v>85</v>
      </c>
      <c r="G6010" t="s">
        <v>86</v>
      </c>
      <c r="H6010" s="1">
        <v>2017</v>
      </c>
      <c r="I6010" s="2">
        <v>14245</v>
      </c>
      <c r="J6010" s="3">
        <v>82966.28</v>
      </c>
      <c r="K6010">
        <f>Table1[[#This Row],[Total Revenue + Open]]/Table1[[#This Row],[Qty]]</f>
        <v>5.8242386802386799</v>
      </c>
      <c r="L6010">
        <f>Table1[[#This Row],[Qty]]/Table1[[#This Row],[Total Revenue + Open]]</f>
        <v>0.17169626021559603</v>
      </c>
    </row>
    <row r="6011" spans="1:12">
      <c r="A6011" t="s">
        <v>10</v>
      </c>
      <c r="B6011" t="s">
        <v>351</v>
      </c>
      <c r="C6011" t="s">
        <v>351</v>
      </c>
      <c r="D6011" t="s">
        <v>410</v>
      </c>
      <c r="E6011" t="s">
        <v>15</v>
      </c>
      <c r="F6011" t="s">
        <v>85</v>
      </c>
      <c r="G6011" t="s">
        <v>86</v>
      </c>
      <c r="H6011" s="1">
        <v>2017</v>
      </c>
      <c r="I6011" s="2">
        <v>21185</v>
      </c>
      <c r="J6011" s="3">
        <v>123351.98</v>
      </c>
      <c r="K6011">
        <f>Table1[[#This Row],[Total Revenue + Open]]/Table1[[#This Row],[Qty]]</f>
        <v>5.8226093934387535</v>
      </c>
      <c r="L6011">
        <f>Table1[[#This Row],[Qty]]/Table1[[#This Row],[Total Revenue + Open]]</f>
        <v>0.17174430438814198</v>
      </c>
    </row>
    <row r="6012" spans="1:12">
      <c r="A6012" t="s">
        <v>10</v>
      </c>
      <c r="B6012" t="s">
        <v>351</v>
      </c>
      <c r="C6012" t="s">
        <v>351</v>
      </c>
      <c r="D6012" t="s">
        <v>410</v>
      </c>
      <c r="E6012" t="s">
        <v>15</v>
      </c>
      <c r="F6012" t="s">
        <v>85</v>
      </c>
      <c r="G6012" t="s">
        <v>86</v>
      </c>
      <c r="H6012" s="1">
        <v>2018</v>
      </c>
      <c r="I6012" s="2">
        <v>0</v>
      </c>
      <c r="J6012" s="3">
        <v>0</v>
      </c>
      <c r="K6012" t="e">
        <f>Table1[[#This Row],[Total Revenue + Open]]/Table1[[#This Row],[Qty]]</f>
        <v>#DIV/0!</v>
      </c>
      <c r="L6012" t="e">
        <f>Table1[[#This Row],[Qty]]/Table1[[#This Row],[Total Revenue + Open]]</f>
        <v>#DIV/0!</v>
      </c>
    </row>
    <row r="6013" spans="1:12">
      <c r="A6013" t="s">
        <v>10</v>
      </c>
      <c r="B6013" t="s">
        <v>351</v>
      </c>
      <c r="C6013" t="s">
        <v>351</v>
      </c>
      <c r="D6013" t="s">
        <v>410</v>
      </c>
      <c r="E6013" t="s">
        <v>15</v>
      </c>
      <c r="F6013" t="s">
        <v>85</v>
      </c>
      <c r="G6013" t="s">
        <v>86</v>
      </c>
      <c r="H6013" s="1">
        <v>2018</v>
      </c>
      <c r="I6013" s="2">
        <v>15075</v>
      </c>
      <c r="J6013" s="3">
        <v>87795</v>
      </c>
      <c r="K6013">
        <f>Table1[[#This Row],[Total Revenue + Open]]/Table1[[#This Row],[Qty]]</f>
        <v>5.8238805970149254</v>
      </c>
      <c r="L6013">
        <f>Table1[[#This Row],[Qty]]/Table1[[#This Row],[Total Revenue + Open]]</f>
        <v>0.1717068170169144</v>
      </c>
    </row>
    <row r="6014" spans="1:12">
      <c r="A6014" t="s">
        <v>10</v>
      </c>
      <c r="B6014" t="s">
        <v>351</v>
      </c>
      <c r="C6014" t="s">
        <v>351</v>
      </c>
      <c r="D6014" t="s">
        <v>410</v>
      </c>
      <c r="E6014" t="s">
        <v>15</v>
      </c>
      <c r="F6014" t="s">
        <v>85</v>
      </c>
      <c r="G6014" t="s">
        <v>86</v>
      </c>
      <c r="H6014" s="1">
        <v>2018</v>
      </c>
      <c r="I6014" s="2">
        <v>13910</v>
      </c>
      <c r="J6014" s="3">
        <v>81415.23</v>
      </c>
      <c r="K6014">
        <f>Table1[[#This Row],[Total Revenue + Open]]/Table1[[#This Row],[Qty]]</f>
        <v>5.8529999999999998</v>
      </c>
      <c r="L6014">
        <f>Table1[[#This Row],[Qty]]/Table1[[#This Row],[Total Revenue + Open]]</f>
        <v>0.17085255424568599</v>
      </c>
    </row>
    <row r="6015" spans="1:12">
      <c r="A6015" t="s">
        <v>10</v>
      </c>
      <c r="B6015" t="s">
        <v>351</v>
      </c>
      <c r="C6015" t="s">
        <v>351</v>
      </c>
      <c r="D6015" t="s">
        <v>410</v>
      </c>
      <c r="E6015" t="s">
        <v>15</v>
      </c>
      <c r="F6015" t="s">
        <v>85</v>
      </c>
      <c r="G6015" t="s">
        <v>86</v>
      </c>
      <c r="H6015" s="1">
        <v>2018</v>
      </c>
      <c r="I6015" s="2">
        <v>11055</v>
      </c>
      <c r="J6015" s="3">
        <v>64383</v>
      </c>
      <c r="K6015">
        <f>Table1[[#This Row],[Total Revenue + Open]]/Table1[[#This Row],[Qty]]</f>
        <v>5.8238805970149254</v>
      </c>
      <c r="L6015">
        <f>Table1[[#This Row],[Qty]]/Table1[[#This Row],[Total Revenue + Open]]</f>
        <v>0.1717068170169144</v>
      </c>
    </row>
    <row r="6016" spans="1:12">
      <c r="A6016" t="s">
        <v>10</v>
      </c>
      <c r="B6016" t="s">
        <v>351</v>
      </c>
      <c r="C6016" t="s">
        <v>351</v>
      </c>
      <c r="D6016" t="s">
        <v>410</v>
      </c>
      <c r="E6016" t="s">
        <v>15</v>
      </c>
      <c r="F6016" t="s">
        <v>85</v>
      </c>
      <c r="G6016" t="s">
        <v>86</v>
      </c>
      <c r="H6016" s="1">
        <v>2018</v>
      </c>
      <c r="I6016" s="2">
        <v>26535</v>
      </c>
      <c r="J6016" s="3">
        <v>154519.20000000001</v>
      </c>
      <c r="K6016">
        <f>Table1[[#This Row],[Total Revenue + Open]]/Table1[[#This Row],[Qty]]</f>
        <v>5.8232221594120981</v>
      </c>
      <c r="L6016">
        <f>Table1[[#This Row],[Qty]]/Table1[[#This Row],[Total Revenue + Open]]</f>
        <v>0.17172623207989685</v>
      </c>
    </row>
    <row r="6017" spans="1:12">
      <c r="A6017" t="s">
        <v>10</v>
      </c>
      <c r="B6017" t="s">
        <v>351</v>
      </c>
      <c r="C6017" t="s">
        <v>351</v>
      </c>
      <c r="D6017" t="s">
        <v>410</v>
      </c>
      <c r="E6017" t="s">
        <v>15</v>
      </c>
      <c r="F6017" t="s">
        <v>85</v>
      </c>
      <c r="G6017" t="s">
        <v>86</v>
      </c>
      <c r="H6017" s="1">
        <v>2018</v>
      </c>
      <c r="I6017" s="2">
        <v>11890</v>
      </c>
      <c r="J6017" s="3">
        <v>69211.73</v>
      </c>
      <c r="K6017">
        <f>Table1[[#This Row],[Total Revenue + Open]]/Table1[[#This Row],[Qty]]</f>
        <v>5.8210033641715722</v>
      </c>
      <c r="L6017">
        <f>Table1[[#This Row],[Qty]]/Table1[[#This Row],[Total Revenue + Open]]</f>
        <v>0.17179168906773462</v>
      </c>
    </row>
    <row r="6018" spans="1:12">
      <c r="A6018" t="s">
        <v>10</v>
      </c>
      <c r="B6018" t="s">
        <v>351</v>
      </c>
      <c r="C6018" t="s">
        <v>351</v>
      </c>
      <c r="D6018" t="s">
        <v>410</v>
      </c>
      <c r="E6018" t="s">
        <v>15</v>
      </c>
      <c r="F6018" t="s">
        <v>85</v>
      </c>
      <c r="G6018" t="s">
        <v>86</v>
      </c>
      <c r="H6018" s="1">
        <v>2018</v>
      </c>
      <c r="I6018" s="2">
        <v>4020</v>
      </c>
      <c r="J6018" s="3">
        <v>23412</v>
      </c>
      <c r="K6018">
        <f>Table1[[#This Row],[Total Revenue + Open]]/Table1[[#This Row],[Qty]]</f>
        <v>5.8238805970149254</v>
      </c>
      <c r="L6018">
        <f>Table1[[#This Row],[Qty]]/Table1[[#This Row],[Total Revenue + Open]]</f>
        <v>0.1717068170169144</v>
      </c>
    </row>
    <row r="6019" spans="1:12">
      <c r="A6019" t="s">
        <v>10</v>
      </c>
      <c r="B6019" t="s">
        <v>351</v>
      </c>
      <c r="C6019" t="s">
        <v>351</v>
      </c>
      <c r="D6019" t="s">
        <v>410</v>
      </c>
      <c r="E6019" t="s">
        <v>15</v>
      </c>
      <c r="F6019" t="s">
        <v>85</v>
      </c>
      <c r="G6019" t="s">
        <v>86</v>
      </c>
      <c r="H6019" s="1">
        <v>2018</v>
      </c>
      <c r="I6019" s="2">
        <v>4925</v>
      </c>
      <c r="J6019" s="3">
        <v>28679.7</v>
      </c>
      <c r="K6019">
        <f>Table1[[#This Row],[Total Revenue + Open]]/Table1[[#This Row],[Qty]]</f>
        <v>5.8232893401015229</v>
      </c>
      <c r="L6019">
        <f>Table1[[#This Row],[Qty]]/Table1[[#This Row],[Total Revenue + Open]]</f>
        <v>0.17172425095102109</v>
      </c>
    </row>
    <row r="6020" spans="1:12">
      <c r="A6020" t="s">
        <v>10</v>
      </c>
      <c r="B6020" t="s">
        <v>351</v>
      </c>
      <c r="C6020" t="s">
        <v>351</v>
      </c>
      <c r="D6020" t="s">
        <v>410</v>
      </c>
      <c r="E6020" t="s">
        <v>15</v>
      </c>
      <c r="F6020" t="s">
        <v>85</v>
      </c>
      <c r="G6020" t="s">
        <v>86</v>
      </c>
      <c r="H6020" s="1">
        <v>2018</v>
      </c>
      <c r="I6020" s="2">
        <v>14070</v>
      </c>
      <c r="J6020" s="3">
        <v>81942</v>
      </c>
      <c r="K6020">
        <f>Table1[[#This Row],[Total Revenue + Open]]/Table1[[#This Row],[Qty]]</f>
        <v>5.8238805970149254</v>
      </c>
      <c r="L6020">
        <f>Table1[[#This Row],[Qty]]/Table1[[#This Row],[Total Revenue + Open]]</f>
        <v>0.1717068170169144</v>
      </c>
    </row>
    <row r="6021" spans="1:12">
      <c r="A6021" t="s">
        <v>10</v>
      </c>
      <c r="B6021" t="s">
        <v>351</v>
      </c>
      <c r="C6021" t="s">
        <v>351</v>
      </c>
      <c r="D6021" t="s">
        <v>410</v>
      </c>
      <c r="E6021" t="s">
        <v>15</v>
      </c>
      <c r="F6021" t="s">
        <v>85</v>
      </c>
      <c r="G6021" t="s">
        <v>86</v>
      </c>
      <c r="H6021" s="1">
        <v>2019</v>
      </c>
      <c r="I6021" s="2">
        <v>12265</v>
      </c>
      <c r="J6021" s="3">
        <v>71406.600000000006</v>
      </c>
      <c r="K6021">
        <f>Table1[[#This Row],[Total Revenue + Open]]/Table1[[#This Row],[Qty]]</f>
        <v>5.8219812474520998</v>
      </c>
      <c r="L6021">
        <f>Table1[[#This Row],[Qty]]/Table1[[#This Row],[Total Revenue + Open]]</f>
        <v>0.17176283424781461</v>
      </c>
    </row>
    <row r="6022" spans="1:12">
      <c r="A6022" t="s">
        <v>10</v>
      </c>
      <c r="B6022" t="s">
        <v>351</v>
      </c>
      <c r="C6022" t="s">
        <v>351</v>
      </c>
      <c r="D6022" t="s">
        <v>410</v>
      </c>
      <c r="E6022" t="s">
        <v>15</v>
      </c>
      <c r="F6022" t="s">
        <v>85</v>
      </c>
      <c r="G6022" t="s">
        <v>86</v>
      </c>
      <c r="H6022" s="1">
        <v>2019</v>
      </c>
      <c r="I6022" s="2">
        <v>23115</v>
      </c>
      <c r="J6022" s="3">
        <v>134619</v>
      </c>
      <c r="K6022">
        <f>Table1[[#This Row],[Total Revenue + Open]]/Table1[[#This Row],[Qty]]</f>
        <v>5.8238805970149254</v>
      </c>
      <c r="L6022">
        <f>Table1[[#This Row],[Qty]]/Table1[[#This Row],[Total Revenue + Open]]</f>
        <v>0.1717068170169144</v>
      </c>
    </row>
    <row r="6023" spans="1:12">
      <c r="A6023" t="s">
        <v>10</v>
      </c>
      <c r="B6023" t="s">
        <v>351</v>
      </c>
      <c r="C6023" t="s">
        <v>351</v>
      </c>
      <c r="D6023" t="s">
        <v>410</v>
      </c>
      <c r="E6023" t="s">
        <v>15</v>
      </c>
      <c r="F6023" t="s">
        <v>85</v>
      </c>
      <c r="G6023" t="s">
        <v>86</v>
      </c>
      <c r="H6023" s="1">
        <v>2019</v>
      </c>
      <c r="I6023" s="2">
        <v>4725</v>
      </c>
      <c r="J6023" s="3">
        <v>28200</v>
      </c>
      <c r="K6023">
        <f>Table1[[#This Row],[Total Revenue + Open]]/Table1[[#This Row],[Qty]]</f>
        <v>5.9682539682539684</v>
      </c>
      <c r="L6023">
        <f>Table1[[#This Row],[Qty]]/Table1[[#This Row],[Total Revenue + Open]]</f>
        <v>0.16755319148936171</v>
      </c>
    </row>
    <row r="6024" spans="1:12">
      <c r="A6024" t="s">
        <v>10</v>
      </c>
      <c r="B6024" t="s">
        <v>351</v>
      </c>
      <c r="C6024" t="s">
        <v>351</v>
      </c>
      <c r="D6024" t="s">
        <v>410</v>
      </c>
      <c r="E6024" t="s">
        <v>15</v>
      </c>
      <c r="F6024" t="s">
        <v>85</v>
      </c>
      <c r="G6024" t="s">
        <v>86</v>
      </c>
      <c r="H6024" s="1">
        <v>2019</v>
      </c>
      <c r="I6024" s="2">
        <v>5430</v>
      </c>
      <c r="J6024" s="3">
        <v>32400</v>
      </c>
      <c r="K6024">
        <f>Table1[[#This Row],[Total Revenue + Open]]/Table1[[#This Row],[Qty]]</f>
        <v>5.9668508287292816</v>
      </c>
      <c r="L6024">
        <f>Table1[[#This Row],[Qty]]/Table1[[#This Row],[Total Revenue + Open]]</f>
        <v>0.1675925925925926</v>
      </c>
    </row>
    <row r="6025" spans="1:12">
      <c r="A6025" t="s">
        <v>10</v>
      </c>
      <c r="B6025" t="s">
        <v>351</v>
      </c>
      <c r="C6025" t="s">
        <v>351</v>
      </c>
      <c r="D6025" t="s">
        <v>410</v>
      </c>
      <c r="E6025" t="s">
        <v>15</v>
      </c>
      <c r="F6025" t="s">
        <v>85</v>
      </c>
      <c r="G6025" t="s">
        <v>86</v>
      </c>
      <c r="H6025" s="1">
        <v>2021</v>
      </c>
      <c r="I6025" s="2">
        <v>3515</v>
      </c>
      <c r="J6025" s="3">
        <v>21000</v>
      </c>
      <c r="K6025">
        <f>Table1[[#This Row],[Total Revenue + Open]]/Table1[[#This Row],[Qty]]</f>
        <v>5.9743954480796582</v>
      </c>
      <c r="L6025">
        <f>Table1[[#This Row],[Qty]]/Table1[[#This Row],[Total Revenue + Open]]</f>
        <v>0.16738095238095238</v>
      </c>
    </row>
    <row r="6026" spans="1:12">
      <c r="A6026" t="s">
        <v>10</v>
      </c>
      <c r="B6026" t="s">
        <v>351</v>
      </c>
      <c r="C6026" t="s">
        <v>351</v>
      </c>
      <c r="D6026" t="s">
        <v>410</v>
      </c>
      <c r="E6026" t="s">
        <v>15</v>
      </c>
      <c r="F6026" t="s">
        <v>85</v>
      </c>
      <c r="G6026" t="s">
        <v>86</v>
      </c>
      <c r="H6026" s="1">
        <v>2021</v>
      </c>
      <c r="I6026" s="2">
        <v>2715</v>
      </c>
      <c r="J6026" s="3">
        <v>16200</v>
      </c>
      <c r="K6026">
        <f>Table1[[#This Row],[Total Revenue + Open]]/Table1[[#This Row],[Qty]]</f>
        <v>5.9668508287292816</v>
      </c>
      <c r="L6026">
        <f>Table1[[#This Row],[Qty]]/Table1[[#This Row],[Total Revenue + Open]]</f>
        <v>0.1675925925925926</v>
      </c>
    </row>
    <row r="6027" spans="1:12">
      <c r="A6027" t="s">
        <v>10</v>
      </c>
      <c r="B6027" t="s">
        <v>351</v>
      </c>
      <c r="C6027" t="s">
        <v>351</v>
      </c>
      <c r="D6027" t="s">
        <v>410</v>
      </c>
      <c r="E6027" t="s">
        <v>15</v>
      </c>
      <c r="F6027" t="s">
        <v>85</v>
      </c>
      <c r="G6027" t="s">
        <v>86</v>
      </c>
      <c r="H6027" s="1">
        <v>2021</v>
      </c>
      <c r="I6027" s="2">
        <v>3720</v>
      </c>
      <c r="J6027" s="3">
        <v>22200</v>
      </c>
      <c r="K6027">
        <f>Table1[[#This Row],[Total Revenue + Open]]/Table1[[#This Row],[Qty]]</f>
        <v>5.967741935483871</v>
      </c>
      <c r="L6027">
        <f>Table1[[#This Row],[Qty]]/Table1[[#This Row],[Total Revenue + Open]]</f>
        <v>0.16756756756756758</v>
      </c>
    </row>
    <row r="6028" spans="1:12">
      <c r="A6028" t="s">
        <v>10</v>
      </c>
      <c r="B6028" t="s">
        <v>351</v>
      </c>
      <c r="C6028" t="s">
        <v>351</v>
      </c>
      <c r="D6028" t="s">
        <v>410</v>
      </c>
      <c r="E6028" t="s">
        <v>15</v>
      </c>
      <c r="F6028" t="s">
        <v>85</v>
      </c>
      <c r="G6028" t="s">
        <v>86</v>
      </c>
      <c r="H6028" s="1">
        <v>2022</v>
      </c>
      <c r="I6028" s="2">
        <v>450</v>
      </c>
      <c r="J6028" s="3">
        <v>2700</v>
      </c>
      <c r="K6028">
        <f>Table1[[#This Row],[Total Revenue + Open]]/Table1[[#This Row],[Qty]]</f>
        <v>6</v>
      </c>
      <c r="L6028">
        <f>Table1[[#This Row],[Qty]]/Table1[[#This Row],[Total Revenue + Open]]</f>
        <v>0.16666666666666666</v>
      </c>
    </row>
    <row r="6029" spans="1:12">
      <c r="A6029" t="s">
        <v>10</v>
      </c>
      <c r="B6029" t="s">
        <v>351</v>
      </c>
      <c r="C6029" t="s">
        <v>351</v>
      </c>
      <c r="D6029" t="s">
        <v>410</v>
      </c>
      <c r="E6029" t="s">
        <v>15</v>
      </c>
      <c r="F6029" t="s">
        <v>85</v>
      </c>
      <c r="G6029" t="s">
        <v>86</v>
      </c>
      <c r="H6029" s="1">
        <v>2022</v>
      </c>
      <c r="I6029" s="2">
        <v>1060</v>
      </c>
      <c r="J6029" s="3">
        <v>6300</v>
      </c>
      <c r="K6029">
        <f>Table1[[#This Row],[Total Revenue + Open]]/Table1[[#This Row],[Qty]]</f>
        <v>5.9433962264150946</v>
      </c>
      <c r="L6029">
        <f>Table1[[#This Row],[Qty]]/Table1[[#This Row],[Total Revenue + Open]]</f>
        <v>0.16825396825396827</v>
      </c>
    </row>
    <row r="6030" spans="1:12">
      <c r="A6030" t="s">
        <v>10</v>
      </c>
      <c r="B6030" t="s">
        <v>351</v>
      </c>
      <c r="C6030" t="s">
        <v>351</v>
      </c>
      <c r="D6030" t="s">
        <v>410</v>
      </c>
      <c r="E6030" t="s">
        <v>15</v>
      </c>
      <c r="F6030" t="s">
        <v>85</v>
      </c>
      <c r="G6030" t="s">
        <v>86</v>
      </c>
      <c r="H6030" s="1">
        <v>2022</v>
      </c>
      <c r="I6030" s="2">
        <v>925</v>
      </c>
      <c r="J6030" s="3">
        <v>5550</v>
      </c>
      <c r="K6030">
        <f>Table1[[#This Row],[Total Revenue + Open]]/Table1[[#This Row],[Qty]]</f>
        <v>6</v>
      </c>
      <c r="L6030">
        <f>Table1[[#This Row],[Qty]]/Table1[[#This Row],[Total Revenue + Open]]</f>
        <v>0.16666666666666666</v>
      </c>
    </row>
    <row r="6031" spans="1:12">
      <c r="A6031" t="s">
        <v>10</v>
      </c>
      <c r="B6031" t="s">
        <v>351</v>
      </c>
      <c r="C6031" t="s">
        <v>351</v>
      </c>
      <c r="D6031" t="s">
        <v>410</v>
      </c>
      <c r="E6031" t="s">
        <v>15</v>
      </c>
      <c r="F6031" t="s">
        <v>85</v>
      </c>
      <c r="G6031" t="s">
        <v>86</v>
      </c>
      <c r="H6031" s="1">
        <v>2022</v>
      </c>
      <c r="I6031" s="2">
        <v>1685</v>
      </c>
      <c r="J6031" s="3">
        <v>10050</v>
      </c>
      <c r="K6031">
        <f>Table1[[#This Row],[Total Revenue + Open]]/Table1[[#This Row],[Qty]]</f>
        <v>5.9643916913946589</v>
      </c>
      <c r="L6031">
        <f>Table1[[#This Row],[Qty]]/Table1[[#This Row],[Total Revenue + Open]]</f>
        <v>0.16766169154228855</v>
      </c>
    </row>
    <row r="6032" spans="1:12">
      <c r="A6032" t="s">
        <v>10</v>
      </c>
      <c r="B6032" t="s">
        <v>351</v>
      </c>
      <c r="C6032" t="s">
        <v>351</v>
      </c>
      <c r="D6032" t="s">
        <v>410</v>
      </c>
      <c r="E6032" t="s">
        <v>15</v>
      </c>
      <c r="F6032" t="s">
        <v>85</v>
      </c>
      <c r="G6032" t="s">
        <v>86</v>
      </c>
      <c r="H6032" s="1">
        <v>2022</v>
      </c>
      <c r="I6032" s="2">
        <v>2010</v>
      </c>
      <c r="J6032" s="3">
        <v>12000</v>
      </c>
      <c r="K6032">
        <f>Table1[[#This Row],[Total Revenue + Open]]/Table1[[#This Row],[Qty]]</f>
        <v>5.9701492537313436</v>
      </c>
      <c r="L6032">
        <f>Table1[[#This Row],[Qty]]/Table1[[#This Row],[Total Revenue + Open]]</f>
        <v>0.16750000000000001</v>
      </c>
    </row>
    <row r="6033" spans="1:12">
      <c r="A6033" t="s">
        <v>10</v>
      </c>
      <c r="B6033" t="s">
        <v>351</v>
      </c>
      <c r="C6033" t="s">
        <v>351</v>
      </c>
      <c r="D6033" t="s">
        <v>410</v>
      </c>
      <c r="E6033" t="s">
        <v>15</v>
      </c>
      <c r="F6033" t="s">
        <v>85</v>
      </c>
      <c r="G6033" t="s">
        <v>86</v>
      </c>
      <c r="H6033" s="1">
        <v>2022</v>
      </c>
      <c r="I6033" s="2">
        <v>300</v>
      </c>
      <c r="J6033" s="3">
        <v>1800</v>
      </c>
      <c r="K6033">
        <f>Table1[[#This Row],[Total Revenue + Open]]/Table1[[#This Row],[Qty]]</f>
        <v>6</v>
      </c>
      <c r="L6033">
        <f>Table1[[#This Row],[Qty]]/Table1[[#This Row],[Total Revenue + Open]]</f>
        <v>0.16666666666666666</v>
      </c>
    </row>
    <row r="6034" spans="1:12">
      <c r="A6034" t="s">
        <v>10</v>
      </c>
      <c r="B6034" t="s">
        <v>351</v>
      </c>
      <c r="C6034" t="s">
        <v>351</v>
      </c>
      <c r="D6034" t="s">
        <v>410</v>
      </c>
      <c r="E6034" t="s">
        <v>15</v>
      </c>
      <c r="F6034" t="s">
        <v>85</v>
      </c>
      <c r="G6034" t="s">
        <v>86</v>
      </c>
      <c r="H6034" s="1">
        <v>2019</v>
      </c>
      <c r="I6034" s="2">
        <v>1410</v>
      </c>
      <c r="J6034" s="3">
        <v>8400</v>
      </c>
      <c r="K6034">
        <f>Table1[[#This Row],[Total Revenue + Open]]/Table1[[#This Row],[Qty]]</f>
        <v>5.957446808510638</v>
      </c>
      <c r="L6034">
        <f>Table1[[#This Row],[Qty]]/Table1[[#This Row],[Total Revenue + Open]]</f>
        <v>0.16785714285714284</v>
      </c>
    </row>
    <row r="6035" spans="1:12">
      <c r="A6035" t="s">
        <v>10</v>
      </c>
      <c r="B6035" t="s">
        <v>351</v>
      </c>
      <c r="C6035" t="s">
        <v>351</v>
      </c>
      <c r="D6035" t="s">
        <v>410</v>
      </c>
      <c r="E6035" t="s">
        <v>15</v>
      </c>
      <c r="F6035" t="s">
        <v>85</v>
      </c>
      <c r="G6035" t="s">
        <v>86</v>
      </c>
      <c r="H6035" s="1">
        <v>2019</v>
      </c>
      <c r="I6035" s="2">
        <v>5025</v>
      </c>
      <c r="J6035" s="3">
        <v>30000</v>
      </c>
      <c r="K6035">
        <f>Table1[[#This Row],[Total Revenue + Open]]/Table1[[#This Row],[Qty]]</f>
        <v>5.9701492537313436</v>
      </c>
      <c r="L6035">
        <f>Table1[[#This Row],[Qty]]/Table1[[#This Row],[Total Revenue + Open]]</f>
        <v>0.16750000000000001</v>
      </c>
    </row>
    <row r="6036" spans="1:12">
      <c r="A6036" t="s">
        <v>10</v>
      </c>
      <c r="B6036" t="s">
        <v>351</v>
      </c>
      <c r="C6036" t="s">
        <v>351</v>
      </c>
      <c r="D6036" t="s">
        <v>410</v>
      </c>
      <c r="E6036" t="s">
        <v>15</v>
      </c>
      <c r="F6036" t="s">
        <v>85</v>
      </c>
      <c r="G6036" t="s">
        <v>86</v>
      </c>
      <c r="H6036" s="1">
        <v>2019</v>
      </c>
      <c r="I6036" s="2">
        <v>4020</v>
      </c>
      <c r="J6036" s="3">
        <v>24000</v>
      </c>
      <c r="K6036">
        <f>Table1[[#This Row],[Total Revenue + Open]]/Table1[[#This Row],[Qty]]</f>
        <v>5.9701492537313436</v>
      </c>
      <c r="L6036">
        <f>Table1[[#This Row],[Qty]]/Table1[[#This Row],[Total Revenue + Open]]</f>
        <v>0.16750000000000001</v>
      </c>
    </row>
    <row r="6037" spans="1:12">
      <c r="A6037" t="s">
        <v>10</v>
      </c>
      <c r="B6037" t="s">
        <v>351</v>
      </c>
      <c r="C6037" t="s">
        <v>351</v>
      </c>
      <c r="D6037" t="s">
        <v>410</v>
      </c>
      <c r="E6037" t="s">
        <v>15</v>
      </c>
      <c r="F6037" t="s">
        <v>85</v>
      </c>
      <c r="G6037" t="s">
        <v>86</v>
      </c>
      <c r="H6037" s="1">
        <v>2019</v>
      </c>
      <c r="I6037" s="2">
        <v>7340</v>
      </c>
      <c r="J6037" s="3">
        <v>43800</v>
      </c>
      <c r="K6037">
        <f>Table1[[#This Row],[Total Revenue + Open]]/Table1[[#This Row],[Qty]]</f>
        <v>5.9673024523160763</v>
      </c>
      <c r="L6037">
        <f>Table1[[#This Row],[Qty]]/Table1[[#This Row],[Total Revenue + Open]]</f>
        <v>0.16757990867579908</v>
      </c>
    </row>
    <row r="6038" spans="1:12">
      <c r="A6038" t="s">
        <v>10</v>
      </c>
      <c r="B6038" t="s">
        <v>351</v>
      </c>
      <c r="C6038" t="s">
        <v>351</v>
      </c>
      <c r="D6038" t="s">
        <v>410</v>
      </c>
      <c r="E6038" t="s">
        <v>15</v>
      </c>
      <c r="F6038" t="s">
        <v>85</v>
      </c>
      <c r="G6038" t="s">
        <v>86</v>
      </c>
      <c r="H6038" s="1">
        <v>2019</v>
      </c>
      <c r="I6038" s="2">
        <v>7040</v>
      </c>
      <c r="J6038" s="3">
        <v>42000</v>
      </c>
      <c r="K6038">
        <f>Table1[[#This Row],[Total Revenue + Open]]/Table1[[#This Row],[Qty]]</f>
        <v>5.9659090909090908</v>
      </c>
      <c r="L6038">
        <f>Table1[[#This Row],[Qty]]/Table1[[#This Row],[Total Revenue + Open]]</f>
        <v>0.16761904761904761</v>
      </c>
    </row>
    <row r="6039" spans="1:12">
      <c r="A6039" t="s">
        <v>10</v>
      </c>
      <c r="B6039" t="s">
        <v>351</v>
      </c>
      <c r="C6039" t="s">
        <v>351</v>
      </c>
      <c r="D6039" t="s">
        <v>410</v>
      </c>
      <c r="E6039" t="s">
        <v>15</v>
      </c>
      <c r="F6039" t="s">
        <v>85</v>
      </c>
      <c r="G6039" t="s">
        <v>86</v>
      </c>
      <c r="H6039" s="1">
        <v>2020</v>
      </c>
      <c r="I6039" s="2">
        <v>3215</v>
      </c>
      <c r="J6039" s="3">
        <v>19200</v>
      </c>
      <c r="K6039">
        <f>Table1[[#This Row],[Total Revenue + Open]]/Table1[[#This Row],[Qty]]</f>
        <v>5.9720062208398135</v>
      </c>
      <c r="L6039">
        <f>Table1[[#This Row],[Qty]]/Table1[[#This Row],[Total Revenue + Open]]</f>
        <v>0.16744791666666667</v>
      </c>
    </row>
    <row r="6040" spans="1:12">
      <c r="A6040" t="s">
        <v>10</v>
      </c>
      <c r="B6040" t="s">
        <v>351</v>
      </c>
      <c r="C6040" t="s">
        <v>351</v>
      </c>
      <c r="D6040" t="s">
        <v>410</v>
      </c>
      <c r="E6040" t="s">
        <v>15</v>
      </c>
      <c r="F6040" t="s">
        <v>85</v>
      </c>
      <c r="G6040" t="s">
        <v>86</v>
      </c>
      <c r="H6040" s="1">
        <v>2020</v>
      </c>
      <c r="I6040" s="2">
        <v>7645</v>
      </c>
      <c r="J6040" s="3">
        <v>45600</v>
      </c>
      <c r="K6040">
        <f>Table1[[#This Row],[Total Revenue + Open]]/Table1[[#This Row],[Qty]]</f>
        <v>5.964682799215173</v>
      </c>
      <c r="L6040">
        <f>Table1[[#This Row],[Qty]]/Table1[[#This Row],[Total Revenue + Open]]</f>
        <v>0.16765350877192983</v>
      </c>
    </row>
    <row r="6041" spans="1:12">
      <c r="A6041" t="s">
        <v>10</v>
      </c>
      <c r="B6041" t="s">
        <v>351</v>
      </c>
      <c r="C6041" t="s">
        <v>351</v>
      </c>
      <c r="D6041" t="s">
        <v>410</v>
      </c>
      <c r="E6041" t="s">
        <v>15</v>
      </c>
      <c r="F6041" t="s">
        <v>85</v>
      </c>
      <c r="G6041" t="s">
        <v>86</v>
      </c>
      <c r="H6041" s="1">
        <v>2020</v>
      </c>
      <c r="I6041" s="2">
        <v>2210</v>
      </c>
      <c r="J6041" s="3">
        <v>13200</v>
      </c>
      <c r="K6041">
        <f>Table1[[#This Row],[Total Revenue + Open]]/Table1[[#This Row],[Qty]]</f>
        <v>5.9728506787330318</v>
      </c>
      <c r="L6041">
        <f>Table1[[#This Row],[Qty]]/Table1[[#This Row],[Total Revenue + Open]]</f>
        <v>0.16742424242424242</v>
      </c>
    </row>
    <row r="6042" spans="1:12">
      <c r="A6042" t="s">
        <v>10</v>
      </c>
      <c r="B6042" t="s">
        <v>351</v>
      </c>
      <c r="C6042" t="s">
        <v>351</v>
      </c>
      <c r="D6042" t="s">
        <v>410</v>
      </c>
      <c r="E6042" t="s">
        <v>15</v>
      </c>
      <c r="F6042" t="s">
        <v>85</v>
      </c>
      <c r="G6042" t="s">
        <v>86</v>
      </c>
      <c r="H6042" s="1">
        <v>2020</v>
      </c>
      <c r="I6042" s="2">
        <v>3015</v>
      </c>
      <c r="J6042" s="3">
        <v>18000</v>
      </c>
      <c r="K6042">
        <f>Table1[[#This Row],[Total Revenue + Open]]/Table1[[#This Row],[Qty]]</f>
        <v>5.9701492537313436</v>
      </c>
      <c r="L6042">
        <f>Table1[[#This Row],[Qty]]/Table1[[#This Row],[Total Revenue + Open]]</f>
        <v>0.16750000000000001</v>
      </c>
    </row>
    <row r="6043" spans="1:12">
      <c r="A6043" t="s">
        <v>10</v>
      </c>
      <c r="B6043" t="s">
        <v>351</v>
      </c>
      <c r="C6043" t="s">
        <v>351</v>
      </c>
      <c r="D6043" t="s">
        <v>410</v>
      </c>
      <c r="E6043" t="s">
        <v>15</v>
      </c>
      <c r="F6043" t="s">
        <v>85</v>
      </c>
      <c r="G6043" t="s">
        <v>86</v>
      </c>
      <c r="H6043" s="1">
        <v>2020</v>
      </c>
      <c r="I6043" s="2">
        <v>4420</v>
      </c>
      <c r="J6043" s="3">
        <v>26400</v>
      </c>
      <c r="K6043">
        <f>Table1[[#This Row],[Total Revenue + Open]]/Table1[[#This Row],[Qty]]</f>
        <v>5.9728506787330318</v>
      </c>
      <c r="L6043">
        <f>Table1[[#This Row],[Qty]]/Table1[[#This Row],[Total Revenue + Open]]</f>
        <v>0.16742424242424242</v>
      </c>
    </row>
    <row r="6044" spans="1:12">
      <c r="A6044" t="s">
        <v>10</v>
      </c>
      <c r="B6044" t="s">
        <v>351</v>
      </c>
      <c r="C6044" t="s">
        <v>351</v>
      </c>
      <c r="D6044" t="s">
        <v>410</v>
      </c>
      <c r="E6044" t="s">
        <v>15</v>
      </c>
      <c r="F6044" t="s">
        <v>85</v>
      </c>
      <c r="G6044" t="s">
        <v>86</v>
      </c>
      <c r="H6044" s="1">
        <v>2020</v>
      </c>
      <c r="I6044" s="2">
        <v>7140</v>
      </c>
      <c r="J6044" s="3">
        <v>42600</v>
      </c>
      <c r="K6044">
        <f>Table1[[#This Row],[Total Revenue + Open]]/Table1[[#This Row],[Qty]]</f>
        <v>5.9663865546218489</v>
      </c>
      <c r="L6044">
        <f>Table1[[#This Row],[Qty]]/Table1[[#This Row],[Total Revenue + Open]]</f>
        <v>0.1676056338028169</v>
      </c>
    </row>
    <row r="6045" spans="1:12">
      <c r="A6045" t="s">
        <v>10</v>
      </c>
      <c r="B6045" t="s">
        <v>351</v>
      </c>
      <c r="C6045" t="s">
        <v>351</v>
      </c>
      <c r="D6045" t="s">
        <v>410</v>
      </c>
      <c r="E6045" t="s">
        <v>15</v>
      </c>
      <c r="F6045" t="s">
        <v>85</v>
      </c>
      <c r="G6045" t="s">
        <v>86</v>
      </c>
      <c r="H6045" s="1">
        <v>2020</v>
      </c>
      <c r="I6045" s="2">
        <v>9550</v>
      </c>
      <c r="J6045" s="3">
        <v>57000</v>
      </c>
      <c r="K6045">
        <f>Table1[[#This Row],[Total Revenue + Open]]/Table1[[#This Row],[Qty]]</f>
        <v>5.9685863874345548</v>
      </c>
      <c r="L6045">
        <f>Table1[[#This Row],[Qty]]/Table1[[#This Row],[Total Revenue + Open]]</f>
        <v>0.1675438596491228</v>
      </c>
    </row>
    <row r="6046" spans="1:12">
      <c r="A6046" t="s">
        <v>10</v>
      </c>
      <c r="B6046" t="s">
        <v>351</v>
      </c>
      <c r="C6046" t="s">
        <v>351</v>
      </c>
      <c r="D6046" t="s">
        <v>410</v>
      </c>
      <c r="E6046" t="s">
        <v>15</v>
      </c>
      <c r="F6046" t="s">
        <v>85</v>
      </c>
      <c r="G6046" t="s">
        <v>86</v>
      </c>
      <c r="H6046" s="1">
        <v>2020</v>
      </c>
      <c r="I6046" s="2">
        <v>8040</v>
      </c>
      <c r="J6046" s="3">
        <v>48000</v>
      </c>
      <c r="K6046">
        <f>Table1[[#This Row],[Total Revenue + Open]]/Table1[[#This Row],[Qty]]</f>
        <v>5.9701492537313436</v>
      </c>
      <c r="L6046">
        <f>Table1[[#This Row],[Qty]]/Table1[[#This Row],[Total Revenue + Open]]</f>
        <v>0.16750000000000001</v>
      </c>
    </row>
    <row r="6047" spans="1:12">
      <c r="A6047" t="s">
        <v>10</v>
      </c>
      <c r="B6047" t="s">
        <v>351</v>
      </c>
      <c r="C6047" t="s">
        <v>351</v>
      </c>
      <c r="D6047" t="s">
        <v>410</v>
      </c>
      <c r="E6047" t="s">
        <v>15</v>
      </c>
      <c r="F6047" t="s">
        <v>85</v>
      </c>
      <c r="G6047" t="s">
        <v>86</v>
      </c>
      <c r="H6047" s="1">
        <v>2020</v>
      </c>
      <c r="I6047" s="2">
        <v>7440</v>
      </c>
      <c r="J6047" s="3">
        <v>44400</v>
      </c>
      <c r="K6047">
        <f>Table1[[#This Row],[Total Revenue + Open]]/Table1[[#This Row],[Qty]]</f>
        <v>5.967741935483871</v>
      </c>
      <c r="L6047">
        <f>Table1[[#This Row],[Qty]]/Table1[[#This Row],[Total Revenue + Open]]</f>
        <v>0.16756756756756758</v>
      </c>
    </row>
    <row r="6048" spans="1:12">
      <c r="A6048" t="s">
        <v>10</v>
      </c>
      <c r="B6048" t="s">
        <v>351</v>
      </c>
      <c r="C6048" t="s">
        <v>351</v>
      </c>
      <c r="D6048" t="s">
        <v>410</v>
      </c>
      <c r="E6048" t="s">
        <v>15</v>
      </c>
      <c r="F6048" t="s">
        <v>85</v>
      </c>
      <c r="G6048" t="s">
        <v>86</v>
      </c>
      <c r="H6048" s="1">
        <v>2021</v>
      </c>
      <c r="I6048" s="2">
        <v>10855</v>
      </c>
      <c r="J6048" s="3">
        <v>64800</v>
      </c>
      <c r="K6048">
        <f>Table1[[#This Row],[Total Revenue + Open]]/Table1[[#This Row],[Qty]]</f>
        <v>5.9695992630124364</v>
      </c>
      <c r="L6048">
        <f>Table1[[#This Row],[Qty]]/Table1[[#This Row],[Total Revenue + Open]]</f>
        <v>0.16751543209876543</v>
      </c>
    </row>
    <row r="6049" spans="1:12">
      <c r="A6049" t="s">
        <v>10</v>
      </c>
      <c r="B6049" t="s">
        <v>351</v>
      </c>
      <c r="C6049" t="s">
        <v>351</v>
      </c>
      <c r="D6049" t="s">
        <v>410</v>
      </c>
      <c r="E6049" t="s">
        <v>15</v>
      </c>
      <c r="F6049" t="s">
        <v>85</v>
      </c>
      <c r="G6049" t="s">
        <v>86</v>
      </c>
      <c r="H6049" s="1">
        <v>2021</v>
      </c>
      <c r="I6049" s="2">
        <v>8545</v>
      </c>
      <c r="J6049" s="3">
        <v>51000</v>
      </c>
      <c r="K6049">
        <f>Table1[[#This Row],[Total Revenue + Open]]/Table1[[#This Row],[Qty]]</f>
        <v>5.9684025746050322</v>
      </c>
      <c r="L6049">
        <f>Table1[[#This Row],[Qty]]/Table1[[#This Row],[Total Revenue + Open]]</f>
        <v>0.16754901960784313</v>
      </c>
    </row>
    <row r="6050" spans="1:12">
      <c r="A6050" t="s">
        <v>10</v>
      </c>
      <c r="B6050" t="s">
        <v>351</v>
      </c>
      <c r="C6050" t="s">
        <v>351</v>
      </c>
      <c r="D6050" t="s">
        <v>410</v>
      </c>
      <c r="E6050" t="s">
        <v>15</v>
      </c>
      <c r="F6050" t="s">
        <v>85</v>
      </c>
      <c r="G6050" t="s">
        <v>86</v>
      </c>
      <c r="H6050" s="1">
        <v>2021</v>
      </c>
      <c r="I6050" s="2">
        <v>2315</v>
      </c>
      <c r="J6050" s="3">
        <v>13800</v>
      </c>
      <c r="K6050">
        <f>Table1[[#This Row],[Total Revenue + Open]]/Table1[[#This Row],[Qty]]</f>
        <v>5.9611231101511883</v>
      </c>
      <c r="L6050">
        <f>Table1[[#This Row],[Qty]]/Table1[[#This Row],[Total Revenue + Open]]</f>
        <v>0.16775362318840581</v>
      </c>
    </row>
    <row r="6051" spans="1:12">
      <c r="A6051" t="s">
        <v>10</v>
      </c>
      <c r="B6051" t="s">
        <v>351</v>
      </c>
      <c r="C6051" t="s">
        <v>351</v>
      </c>
      <c r="D6051" t="s">
        <v>410</v>
      </c>
      <c r="E6051" t="s">
        <v>15</v>
      </c>
      <c r="F6051" t="s">
        <v>85</v>
      </c>
      <c r="G6051" t="s">
        <v>86</v>
      </c>
      <c r="H6051" s="1">
        <v>2021</v>
      </c>
      <c r="I6051" s="2">
        <v>2520</v>
      </c>
      <c r="J6051" s="3">
        <v>15000</v>
      </c>
      <c r="K6051">
        <f>Table1[[#This Row],[Total Revenue + Open]]/Table1[[#This Row],[Qty]]</f>
        <v>5.9523809523809526</v>
      </c>
      <c r="L6051">
        <f>Table1[[#This Row],[Qty]]/Table1[[#This Row],[Total Revenue + Open]]</f>
        <v>0.16800000000000001</v>
      </c>
    </row>
    <row r="6052" spans="1:12">
      <c r="A6052" t="s">
        <v>10</v>
      </c>
      <c r="B6052" t="s">
        <v>351</v>
      </c>
      <c r="C6052" t="s">
        <v>351</v>
      </c>
      <c r="D6052" t="s">
        <v>410</v>
      </c>
      <c r="E6052" t="s">
        <v>15</v>
      </c>
      <c r="F6052" t="s">
        <v>85</v>
      </c>
      <c r="G6052" t="s">
        <v>86</v>
      </c>
      <c r="H6052" s="1">
        <v>2021</v>
      </c>
      <c r="I6052" s="2">
        <v>1260</v>
      </c>
      <c r="J6052" s="3">
        <v>7500</v>
      </c>
      <c r="K6052">
        <f>Table1[[#This Row],[Total Revenue + Open]]/Table1[[#This Row],[Qty]]</f>
        <v>5.9523809523809526</v>
      </c>
      <c r="L6052">
        <f>Table1[[#This Row],[Qty]]/Table1[[#This Row],[Total Revenue + Open]]</f>
        <v>0.16800000000000001</v>
      </c>
    </row>
    <row r="6053" spans="1:12">
      <c r="A6053" t="s">
        <v>10</v>
      </c>
      <c r="B6053" t="s">
        <v>351</v>
      </c>
      <c r="C6053" t="s">
        <v>351</v>
      </c>
      <c r="D6053" t="s">
        <v>410</v>
      </c>
      <c r="E6053" t="s">
        <v>15</v>
      </c>
      <c r="F6053" t="s">
        <v>85</v>
      </c>
      <c r="G6053" t="s">
        <v>86</v>
      </c>
      <c r="H6053" s="1">
        <v>2021</v>
      </c>
      <c r="I6053" s="2">
        <v>5305</v>
      </c>
      <c r="J6053" s="3">
        <v>31650</v>
      </c>
      <c r="K6053">
        <f>Table1[[#This Row],[Total Revenue + Open]]/Table1[[#This Row],[Qty]]</f>
        <v>5.9660697455230913</v>
      </c>
      <c r="L6053">
        <f>Table1[[#This Row],[Qty]]/Table1[[#This Row],[Total Revenue + Open]]</f>
        <v>0.16761453396524487</v>
      </c>
    </row>
    <row r="6054" spans="1:12">
      <c r="A6054" t="s">
        <v>10</v>
      </c>
      <c r="B6054" t="s">
        <v>351</v>
      </c>
      <c r="C6054" t="s">
        <v>351</v>
      </c>
      <c r="D6054" t="s">
        <v>410</v>
      </c>
      <c r="E6054" t="s">
        <v>15</v>
      </c>
      <c r="F6054" t="s">
        <v>85</v>
      </c>
      <c r="G6054" t="s">
        <v>86</v>
      </c>
      <c r="H6054" s="1">
        <v>2022</v>
      </c>
      <c r="I6054" s="2">
        <v>2915</v>
      </c>
      <c r="J6054" s="3">
        <v>17400</v>
      </c>
      <c r="K6054">
        <f>Table1[[#This Row],[Total Revenue + Open]]/Table1[[#This Row],[Qty]]</f>
        <v>5.9691252144082334</v>
      </c>
      <c r="L6054">
        <f>Table1[[#This Row],[Qty]]/Table1[[#This Row],[Total Revenue + Open]]</f>
        <v>0.1675287356321839</v>
      </c>
    </row>
    <row r="6055" spans="1:12">
      <c r="A6055" t="s">
        <v>10</v>
      </c>
      <c r="B6055" t="s">
        <v>351</v>
      </c>
      <c r="C6055" t="s">
        <v>351</v>
      </c>
      <c r="D6055" t="s">
        <v>410</v>
      </c>
      <c r="E6055" t="s">
        <v>15</v>
      </c>
      <c r="F6055" t="s">
        <v>85</v>
      </c>
      <c r="G6055" t="s">
        <v>86</v>
      </c>
      <c r="H6055" s="1">
        <v>2022</v>
      </c>
      <c r="I6055" s="2">
        <v>50</v>
      </c>
      <c r="J6055" s="3">
        <v>300</v>
      </c>
      <c r="K6055">
        <f>Table1[[#This Row],[Total Revenue + Open]]/Table1[[#This Row],[Qty]]</f>
        <v>6</v>
      </c>
      <c r="L6055">
        <f>Table1[[#This Row],[Qty]]/Table1[[#This Row],[Total Revenue + Open]]</f>
        <v>0.16666666666666666</v>
      </c>
    </row>
    <row r="6056" spans="1:12">
      <c r="A6056" t="s">
        <v>10</v>
      </c>
      <c r="B6056" t="s">
        <v>351</v>
      </c>
      <c r="C6056" t="s">
        <v>351</v>
      </c>
      <c r="D6056" t="s">
        <v>410</v>
      </c>
      <c r="E6056" t="s">
        <v>15</v>
      </c>
      <c r="F6056" t="s">
        <v>85</v>
      </c>
      <c r="G6056" t="s">
        <v>86</v>
      </c>
      <c r="H6056" s="1">
        <v>2022</v>
      </c>
      <c r="I6056" s="2">
        <v>1935</v>
      </c>
      <c r="J6056" s="3">
        <v>10050</v>
      </c>
      <c r="K6056">
        <f>Table1[[#This Row],[Total Revenue + Open]]/Table1[[#This Row],[Qty]]</f>
        <v>5.1937984496124034</v>
      </c>
      <c r="L6056">
        <f>Table1[[#This Row],[Qty]]/Table1[[#This Row],[Total Revenue + Open]]</f>
        <v>0.19253731343283581</v>
      </c>
    </row>
    <row r="6057" spans="1:12">
      <c r="A6057" t="s">
        <v>10</v>
      </c>
      <c r="B6057" t="s">
        <v>351</v>
      </c>
      <c r="C6057" t="s">
        <v>351</v>
      </c>
      <c r="D6057" t="s">
        <v>410</v>
      </c>
      <c r="E6057" t="s">
        <v>15</v>
      </c>
      <c r="F6057" t="s">
        <v>85</v>
      </c>
      <c r="G6057" t="s">
        <v>86</v>
      </c>
      <c r="H6057" s="1">
        <v>2022</v>
      </c>
      <c r="I6057" s="2">
        <v>3450</v>
      </c>
      <c r="J6057" s="3">
        <v>20550</v>
      </c>
      <c r="K6057">
        <f>Table1[[#This Row],[Total Revenue + Open]]/Table1[[#This Row],[Qty]]</f>
        <v>5.9565217391304346</v>
      </c>
      <c r="L6057">
        <f>Table1[[#This Row],[Qty]]/Table1[[#This Row],[Total Revenue + Open]]</f>
        <v>0.16788321167883211</v>
      </c>
    </row>
    <row r="6058" spans="1:12">
      <c r="A6058" t="s">
        <v>10</v>
      </c>
      <c r="B6058" t="s">
        <v>351</v>
      </c>
      <c r="C6058" t="s">
        <v>351</v>
      </c>
      <c r="D6058" t="s">
        <v>410</v>
      </c>
      <c r="E6058" t="s">
        <v>15</v>
      </c>
      <c r="F6058" t="s">
        <v>85</v>
      </c>
      <c r="G6058" t="s">
        <v>86</v>
      </c>
      <c r="H6058" s="1">
        <v>2022</v>
      </c>
      <c r="I6058" s="2">
        <v>1885</v>
      </c>
      <c r="J6058" s="3">
        <v>11250</v>
      </c>
      <c r="K6058">
        <f>Table1[[#This Row],[Total Revenue + Open]]/Table1[[#This Row],[Qty]]</f>
        <v>5.9681697612732094</v>
      </c>
      <c r="L6058">
        <f>Table1[[#This Row],[Qty]]/Table1[[#This Row],[Total Revenue + Open]]</f>
        <v>0.16755555555555557</v>
      </c>
    </row>
    <row r="6059" spans="1:12">
      <c r="A6059" t="s">
        <v>10</v>
      </c>
      <c r="B6059" t="s">
        <v>351</v>
      </c>
      <c r="C6059" t="s">
        <v>351</v>
      </c>
      <c r="D6059" t="s">
        <v>410</v>
      </c>
      <c r="E6059" t="s">
        <v>15</v>
      </c>
      <c r="F6059" t="s">
        <v>85</v>
      </c>
      <c r="G6059" t="s">
        <v>86</v>
      </c>
      <c r="H6059" s="1">
        <v>2022</v>
      </c>
      <c r="I6059" s="2">
        <v>350</v>
      </c>
      <c r="J6059" s="3">
        <v>2100</v>
      </c>
      <c r="K6059">
        <f>Table1[[#This Row],[Total Revenue + Open]]/Table1[[#This Row],[Qty]]</f>
        <v>6</v>
      </c>
      <c r="L6059">
        <f>Table1[[#This Row],[Qty]]/Table1[[#This Row],[Total Revenue + Open]]</f>
        <v>0.16666666666666666</v>
      </c>
    </row>
    <row r="6060" spans="1:12">
      <c r="A6060" t="s">
        <v>10</v>
      </c>
      <c r="B6060" t="s">
        <v>351</v>
      </c>
      <c r="C6060" t="s">
        <v>351</v>
      </c>
      <c r="D6060" t="s">
        <v>410</v>
      </c>
      <c r="E6060" t="s">
        <v>15</v>
      </c>
      <c r="F6060" t="s">
        <v>85</v>
      </c>
      <c r="G6060" t="s">
        <v>86</v>
      </c>
      <c r="H6060" s="1">
        <v>2019</v>
      </c>
      <c r="I6060" s="2">
        <v>8645</v>
      </c>
      <c r="J6060" s="3">
        <v>51600</v>
      </c>
      <c r="K6060">
        <f>Table1[[#This Row],[Total Revenue + Open]]/Table1[[#This Row],[Qty]]</f>
        <v>5.9687680740312317</v>
      </c>
      <c r="L6060">
        <f>Table1[[#This Row],[Qty]]/Table1[[#This Row],[Total Revenue + Open]]</f>
        <v>0.16753875968992249</v>
      </c>
    </row>
    <row r="6061" spans="1:12">
      <c r="A6061" t="s">
        <v>10</v>
      </c>
      <c r="B6061" t="s">
        <v>351</v>
      </c>
      <c r="C6061" t="s">
        <v>351</v>
      </c>
      <c r="D6061" t="s">
        <v>410</v>
      </c>
      <c r="E6061" t="s">
        <v>15</v>
      </c>
      <c r="F6061" t="s">
        <v>85</v>
      </c>
      <c r="G6061" t="s">
        <v>86</v>
      </c>
      <c r="H6061" s="1">
        <v>2021</v>
      </c>
      <c r="I6061" s="2">
        <v>0</v>
      </c>
      <c r="J6061" s="3">
        <v>0</v>
      </c>
      <c r="K6061" t="e">
        <f>Table1[[#This Row],[Total Revenue + Open]]/Table1[[#This Row],[Qty]]</f>
        <v>#DIV/0!</v>
      </c>
      <c r="L6061" t="e">
        <f>Table1[[#This Row],[Qty]]/Table1[[#This Row],[Total Revenue + Open]]</f>
        <v>#DIV/0!</v>
      </c>
    </row>
    <row r="6062" spans="1:12">
      <c r="A6062" t="s">
        <v>10</v>
      </c>
      <c r="B6062" t="s">
        <v>351</v>
      </c>
      <c r="C6062" t="s">
        <v>351</v>
      </c>
      <c r="D6062" t="s">
        <v>410</v>
      </c>
      <c r="E6062" t="s">
        <v>15</v>
      </c>
      <c r="F6062" t="s">
        <v>85</v>
      </c>
      <c r="G6062" t="s">
        <v>86</v>
      </c>
      <c r="H6062" s="1">
        <v>2021</v>
      </c>
      <c r="I6062" s="2">
        <v>10755</v>
      </c>
      <c r="J6062" s="3">
        <v>64200</v>
      </c>
      <c r="K6062">
        <f>Table1[[#This Row],[Total Revenue + Open]]/Table1[[#This Row],[Qty]]</f>
        <v>5.9693165969316597</v>
      </c>
      <c r="L6062">
        <f>Table1[[#This Row],[Qty]]/Table1[[#This Row],[Total Revenue + Open]]</f>
        <v>0.16752336448598132</v>
      </c>
    </row>
    <row r="6063" spans="1:12">
      <c r="A6063" t="s">
        <v>10</v>
      </c>
      <c r="B6063" t="s">
        <v>351</v>
      </c>
      <c r="C6063" t="s">
        <v>351</v>
      </c>
      <c r="D6063" t="s">
        <v>410</v>
      </c>
      <c r="E6063" t="s">
        <v>15</v>
      </c>
      <c r="F6063" t="s">
        <v>85</v>
      </c>
      <c r="G6063" t="s">
        <v>86</v>
      </c>
      <c r="H6063" s="1">
        <v>2021</v>
      </c>
      <c r="I6063" s="2">
        <v>7540</v>
      </c>
      <c r="J6063" s="3">
        <v>45000</v>
      </c>
      <c r="K6063">
        <f>Table1[[#This Row],[Total Revenue + Open]]/Table1[[#This Row],[Qty]]</f>
        <v>5.9681697612732094</v>
      </c>
      <c r="L6063">
        <f>Table1[[#This Row],[Qty]]/Table1[[#This Row],[Total Revenue + Open]]</f>
        <v>0.16755555555555557</v>
      </c>
    </row>
    <row r="6064" spans="1:12">
      <c r="A6064" t="s">
        <v>10</v>
      </c>
      <c r="B6064" t="s">
        <v>351</v>
      </c>
      <c r="C6064" t="s">
        <v>351</v>
      </c>
      <c r="D6064" t="s">
        <v>410</v>
      </c>
      <c r="E6064" t="s">
        <v>15</v>
      </c>
      <c r="F6064" t="s">
        <v>85</v>
      </c>
      <c r="G6064" t="s">
        <v>87</v>
      </c>
      <c r="H6064" s="1">
        <v>2022</v>
      </c>
      <c r="I6064" s="2">
        <v>300</v>
      </c>
      <c r="J6064" s="3">
        <v>1800</v>
      </c>
      <c r="K6064">
        <f>Table1[[#This Row],[Total Revenue + Open]]/Table1[[#This Row],[Qty]]</f>
        <v>6</v>
      </c>
      <c r="L6064">
        <f>Table1[[#This Row],[Qty]]/Table1[[#This Row],[Total Revenue + Open]]</f>
        <v>0.16666666666666666</v>
      </c>
    </row>
    <row r="6065" spans="1:12">
      <c r="A6065" t="s">
        <v>10</v>
      </c>
      <c r="B6065" t="s">
        <v>351</v>
      </c>
      <c r="C6065" t="s">
        <v>351</v>
      </c>
      <c r="D6065" t="s">
        <v>410</v>
      </c>
      <c r="E6065" t="s">
        <v>15</v>
      </c>
      <c r="F6065" t="s">
        <v>85</v>
      </c>
      <c r="G6065" t="s">
        <v>87</v>
      </c>
      <c r="H6065" s="1">
        <v>2022</v>
      </c>
      <c r="I6065" s="2">
        <v>175</v>
      </c>
      <c r="J6065" s="3">
        <v>1050</v>
      </c>
      <c r="K6065">
        <f>Table1[[#This Row],[Total Revenue + Open]]/Table1[[#This Row],[Qty]]</f>
        <v>6</v>
      </c>
      <c r="L6065">
        <f>Table1[[#This Row],[Qty]]/Table1[[#This Row],[Total Revenue + Open]]</f>
        <v>0.16666666666666666</v>
      </c>
    </row>
    <row r="6066" spans="1:12">
      <c r="A6066" t="s">
        <v>10</v>
      </c>
      <c r="B6066" t="s">
        <v>351</v>
      </c>
      <c r="C6066" t="s">
        <v>351</v>
      </c>
      <c r="D6066" t="s">
        <v>410</v>
      </c>
      <c r="E6066" t="s">
        <v>15</v>
      </c>
      <c r="F6066" t="s">
        <v>85</v>
      </c>
      <c r="G6066" t="s">
        <v>87</v>
      </c>
      <c r="H6066" s="1">
        <v>2022</v>
      </c>
      <c r="I6066" s="2">
        <v>450</v>
      </c>
      <c r="J6066" s="3">
        <v>2700</v>
      </c>
      <c r="K6066">
        <f>Table1[[#This Row],[Total Revenue + Open]]/Table1[[#This Row],[Qty]]</f>
        <v>6</v>
      </c>
      <c r="L6066">
        <f>Table1[[#This Row],[Qty]]/Table1[[#This Row],[Total Revenue + Open]]</f>
        <v>0.16666666666666666</v>
      </c>
    </row>
    <row r="6067" spans="1:12">
      <c r="A6067" t="s">
        <v>10</v>
      </c>
      <c r="B6067" t="s">
        <v>351</v>
      </c>
      <c r="C6067" t="s">
        <v>351</v>
      </c>
      <c r="D6067" t="s">
        <v>410</v>
      </c>
      <c r="E6067" t="s">
        <v>15</v>
      </c>
      <c r="F6067" t="s">
        <v>85</v>
      </c>
      <c r="G6067" t="s">
        <v>87</v>
      </c>
      <c r="H6067" s="1">
        <v>2022</v>
      </c>
      <c r="I6067" s="2">
        <v>1260</v>
      </c>
      <c r="J6067" s="3">
        <v>7500</v>
      </c>
      <c r="K6067">
        <f>Table1[[#This Row],[Total Revenue + Open]]/Table1[[#This Row],[Qty]]</f>
        <v>5.9523809523809526</v>
      </c>
      <c r="L6067">
        <f>Table1[[#This Row],[Qty]]/Table1[[#This Row],[Total Revenue + Open]]</f>
        <v>0.16800000000000001</v>
      </c>
    </row>
    <row r="6068" spans="1:12">
      <c r="A6068" t="s">
        <v>10</v>
      </c>
      <c r="B6068" t="s">
        <v>351</v>
      </c>
      <c r="C6068" t="s">
        <v>351</v>
      </c>
      <c r="D6068" t="s">
        <v>410</v>
      </c>
      <c r="E6068" t="s">
        <v>15</v>
      </c>
      <c r="F6068" t="s">
        <v>85</v>
      </c>
      <c r="G6068" t="s">
        <v>87</v>
      </c>
      <c r="H6068" s="1">
        <v>2022</v>
      </c>
      <c r="I6068" s="2">
        <v>1985</v>
      </c>
      <c r="J6068" s="3">
        <v>11850</v>
      </c>
      <c r="K6068">
        <f>Table1[[#This Row],[Total Revenue + Open]]/Table1[[#This Row],[Qty]]</f>
        <v>5.9697732997481108</v>
      </c>
      <c r="L6068">
        <f>Table1[[#This Row],[Qty]]/Table1[[#This Row],[Total Revenue + Open]]</f>
        <v>0.16751054852320676</v>
      </c>
    </row>
    <row r="6069" spans="1:12">
      <c r="A6069" t="s">
        <v>10</v>
      </c>
      <c r="B6069" t="s">
        <v>351</v>
      </c>
      <c r="C6069" t="s">
        <v>351</v>
      </c>
      <c r="D6069" t="s">
        <v>410</v>
      </c>
      <c r="E6069" t="s">
        <v>15</v>
      </c>
      <c r="F6069" t="s">
        <v>85</v>
      </c>
      <c r="G6069" t="s">
        <v>87</v>
      </c>
      <c r="H6069" s="1">
        <v>2019</v>
      </c>
      <c r="I6069" s="2">
        <v>4620</v>
      </c>
      <c r="J6069" s="3">
        <v>27600</v>
      </c>
      <c r="K6069">
        <f>Table1[[#This Row],[Total Revenue + Open]]/Table1[[#This Row],[Qty]]</f>
        <v>5.9740259740259738</v>
      </c>
      <c r="L6069">
        <f>Table1[[#This Row],[Qty]]/Table1[[#This Row],[Total Revenue + Open]]</f>
        <v>0.16739130434782609</v>
      </c>
    </row>
    <row r="6070" spans="1:12">
      <c r="A6070" t="s">
        <v>10</v>
      </c>
      <c r="B6070" t="s">
        <v>351</v>
      </c>
      <c r="C6070" t="s">
        <v>351</v>
      </c>
      <c r="D6070" t="s">
        <v>410</v>
      </c>
      <c r="E6070" t="s">
        <v>15</v>
      </c>
      <c r="F6070" t="s">
        <v>85</v>
      </c>
      <c r="G6070" t="s">
        <v>87</v>
      </c>
      <c r="H6070" s="1">
        <v>2019</v>
      </c>
      <c r="I6070" s="2">
        <v>3015</v>
      </c>
      <c r="J6070" s="3">
        <v>18000</v>
      </c>
      <c r="K6070">
        <f>Table1[[#This Row],[Total Revenue + Open]]/Table1[[#This Row],[Qty]]</f>
        <v>5.9701492537313436</v>
      </c>
      <c r="L6070">
        <f>Table1[[#This Row],[Qty]]/Table1[[#This Row],[Total Revenue + Open]]</f>
        <v>0.16750000000000001</v>
      </c>
    </row>
    <row r="6071" spans="1:12">
      <c r="A6071" t="s">
        <v>10</v>
      </c>
      <c r="B6071" t="s">
        <v>351</v>
      </c>
      <c r="C6071" t="s">
        <v>351</v>
      </c>
      <c r="D6071" t="s">
        <v>410</v>
      </c>
      <c r="E6071" t="s">
        <v>15</v>
      </c>
      <c r="F6071" t="s">
        <v>85</v>
      </c>
      <c r="G6071" t="s">
        <v>87</v>
      </c>
      <c r="H6071" s="1">
        <v>2019</v>
      </c>
      <c r="I6071" s="2">
        <v>500</v>
      </c>
      <c r="J6071" s="3">
        <v>3000</v>
      </c>
      <c r="K6071">
        <f>Table1[[#This Row],[Total Revenue + Open]]/Table1[[#This Row],[Qty]]</f>
        <v>6</v>
      </c>
      <c r="L6071">
        <f>Table1[[#This Row],[Qty]]/Table1[[#This Row],[Total Revenue + Open]]</f>
        <v>0.16666666666666666</v>
      </c>
    </row>
    <row r="6072" spans="1:12">
      <c r="A6072" t="s">
        <v>10</v>
      </c>
      <c r="B6072" t="s">
        <v>351</v>
      </c>
      <c r="C6072" t="s">
        <v>351</v>
      </c>
      <c r="D6072" t="s">
        <v>410</v>
      </c>
      <c r="E6072" t="s">
        <v>15</v>
      </c>
      <c r="F6072" t="s">
        <v>85</v>
      </c>
      <c r="G6072" t="s">
        <v>87</v>
      </c>
      <c r="H6072" s="1">
        <v>2019</v>
      </c>
      <c r="I6072" s="2">
        <v>4325</v>
      </c>
      <c r="J6072" s="3">
        <v>25800</v>
      </c>
      <c r="K6072">
        <f>Table1[[#This Row],[Total Revenue + Open]]/Table1[[#This Row],[Qty]]</f>
        <v>5.9653179190751446</v>
      </c>
      <c r="L6072">
        <f>Table1[[#This Row],[Qty]]/Table1[[#This Row],[Total Revenue + Open]]</f>
        <v>0.16763565891472867</v>
      </c>
    </row>
    <row r="6073" spans="1:12">
      <c r="A6073" t="s">
        <v>10</v>
      </c>
      <c r="B6073" t="s">
        <v>351</v>
      </c>
      <c r="C6073" t="s">
        <v>351</v>
      </c>
      <c r="D6073" t="s">
        <v>410</v>
      </c>
      <c r="E6073" t="s">
        <v>15</v>
      </c>
      <c r="F6073" t="s">
        <v>85</v>
      </c>
      <c r="G6073" t="s">
        <v>87</v>
      </c>
      <c r="H6073" s="1">
        <v>2019</v>
      </c>
      <c r="I6073" s="2">
        <v>2815</v>
      </c>
      <c r="J6073" s="3">
        <v>16800</v>
      </c>
      <c r="K6073">
        <f>Table1[[#This Row],[Total Revenue + Open]]/Table1[[#This Row],[Qty]]</f>
        <v>5.9680284191829482</v>
      </c>
      <c r="L6073">
        <f>Table1[[#This Row],[Qty]]/Table1[[#This Row],[Total Revenue + Open]]</f>
        <v>0.1675595238095238</v>
      </c>
    </row>
    <row r="6074" spans="1:12">
      <c r="A6074" t="s">
        <v>10</v>
      </c>
      <c r="B6074" t="s">
        <v>351</v>
      </c>
      <c r="C6074" t="s">
        <v>351</v>
      </c>
      <c r="D6074" t="s">
        <v>410</v>
      </c>
      <c r="E6074" t="s">
        <v>15</v>
      </c>
      <c r="F6074" t="s">
        <v>85</v>
      </c>
      <c r="G6074" t="s">
        <v>453</v>
      </c>
      <c r="H6074" s="1">
        <v>2021</v>
      </c>
      <c r="I6074" s="2">
        <v>8040</v>
      </c>
      <c r="J6074" s="3">
        <v>48000</v>
      </c>
      <c r="K6074">
        <f>Table1[[#This Row],[Total Revenue + Open]]/Table1[[#This Row],[Qty]]</f>
        <v>5.9701492537313436</v>
      </c>
      <c r="L6074">
        <f>Table1[[#This Row],[Qty]]/Table1[[#This Row],[Total Revenue + Open]]</f>
        <v>0.16750000000000001</v>
      </c>
    </row>
    <row r="6075" spans="1:12">
      <c r="A6075" t="s">
        <v>10</v>
      </c>
      <c r="B6075" t="s">
        <v>351</v>
      </c>
      <c r="C6075" t="s">
        <v>351</v>
      </c>
      <c r="D6075" t="s">
        <v>454</v>
      </c>
      <c r="E6075" t="s">
        <v>15</v>
      </c>
      <c r="F6075" t="s">
        <v>201</v>
      </c>
      <c r="G6075" t="s">
        <v>202</v>
      </c>
      <c r="H6075" s="1">
        <v>2021</v>
      </c>
      <c r="I6075" s="2">
        <v>2065</v>
      </c>
      <c r="J6075" s="3">
        <v>6129.5</v>
      </c>
      <c r="K6075">
        <f>Table1[[#This Row],[Total Revenue + Open]]/Table1[[#This Row],[Qty]]</f>
        <v>2.9682808716707023</v>
      </c>
      <c r="L6075">
        <f>Table1[[#This Row],[Qty]]/Table1[[#This Row],[Total Revenue + Open]]</f>
        <v>0.33689534219756911</v>
      </c>
    </row>
    <row r="6076" spans="1:12">
      <c r="A6076" t="s">
        <v>10</v>
      </c>
      <c r="B6076" t="s">
        <v>351</v>
      </c>
      <c r="C6076" t="s">
        <v>351</v>
      </c>
      <c r="D6076" t="s">
        <v>454</v>
      </c>
      <c r="E6076" t="s">
        <v>15</v>
      </c>
      <c r="F6076" t="s">
        <v>201</v>
      </c>
      <c r="G6076" t="s">
        <v>202</v>
      </c>
      <c r="H6076" s="1">
        <v>2021</v>
      </c>
      <c r="I6076" s="2">
        <v>1005</v>
      </c>
      <c r="J6076" s="3">
        <v>2990</v>
      </c>
      <c r="K6076">
        <f>Table1[[#This Row],[Total Revenue + Open]]/Table1[[#This Row],[Qty]]</f>
        <v>2.9751243781094527</v>
      </c>
      <c r="L6076">
        <f>Table1[[#This Row],[Qty]]/Table1[[#This Row],[Total Revenue + Open]]</f>
        <v>0.33612040133779264</v>
      </c>
    </row>
    <row r="6077" spans="1:12">
      <c r="A6077" t="s">
        <v>10</v>
      </c>
      <c r="B6077" t="s">
        <v>351</v>
      </c>
      <c r="C6077" t="s">
        <v>351</v>
      </c>
      <c r="D6077" t="s">
        <v>454</v>
      </c>
      <c r="E6077" t="s">
        <v>15</v>
      </c>
      <c r="F6077" t="s">
        <v>201</v>
      </c>
      <c r="G6077" t="s">
        <v>202</v>
      </c>
      <c r="H6077" s="1">
        <v>2021</v>
      </c>
      <c r="I6077" s="2">
        <v>6135</v>
      </c>
      <c r="J6077" s="3">
        <v>18239</v>
      </c>
      <c r="K6077">
        <f>Table1[[#This Row],[Total Revenue + Open]]/Table1[[#This Row],[Qty]]</f>
        <v>2.9729421352893235</v>
      </c>
      <c r="L6077">
        <f>Table1[[#This Row],[Qty]]/Table1[[#This Row],[Total Revenue + Open]]</f>
        <v>0.33636712539064639</v>
      </c>
    </row>
    <row r="6078" spans="1:12">
      <c r="A6078" t="s">
        <v>10</v>
      </c>
      <c r="B6078" t="s">
        <v>351</v>
      </c>
      <c r="C6078" t="s">
        <v>351</v>
      </c>
      <c r="D6078" t="s">
        <v>454</v>
      </c>
      <c r="E6078" t="s">
        <v>15</v>
      </c>
      <c r="F6078" t="s">
        <v>201</v>
      </c>
      <c r="G6078" t="s">
        <v>202</v>
      </c>
      <c r="H6078" s="1">
        <v>2021</v>
      </c>
      <c r="I6078" s="2">
        <v>3015</v>
      </c>
      <c r="J6078" s="3">
        <v>8970</v>
      </c>
      <c r="K6078">
        <f>Table1[[#This Row],[Total Revenue + Open]]/Table1[[#This Row],[Qty]]</f>
        <v>2.9751243781094527</v>
      </c>
      <c r="L6078">
        <f>Table1[[#This Row],[Qty]]/Table1[[#This Row],[Total Revenue + Open]]</f>
        <v>0.33612040133779264</v>
      </c>
    </row>
    <row r="6079" spans="1:12">
      <c r="A6079" t="s">
        <v>10</v>
      </c>
      <c r="B6079" t="s">
        <v>351</v>
      </c>
      <c r="C6079" t="s">
        <v>351</v>
      </c>
      <c r="D6079" t="s">
        <v>454</v>
      </c>
      <c r="E6079" t="s">
        <v>15</v>
      </c>
      <c r="F6079" t="s">
        <v>201</v>
      </c>
      <c r="G6079" t="s">
        <v>203</v>
      </c>
      <c r="H6079" s="1">
        <v>2021</v>
      </c>
      <c r="I6079" s="2">
        <v>2065</v>
      </c>
      <c r="J6079" s="3">
        <v>6129.5</v>
      </c>
      <c r="K6079">
        <f>Table1[[#This Row],[Total Revenue + Open]]/Table1[[#This Row],[Qty]]</f>
        <v>2.9682808716707023</v>
      </c>
      <c r="L6079">
        <f>Table1[[#This Row],[Qty]]/Table1[[#This Row],[Total Revenue + Open]]</f>
        <v>0.33689534219756911</v>
      </c>
    </row>
    <row r="6080" spans="1:12">
      <c r="A6080" t="s">
        <v>10</v>
      </c>
      <c r="B6080" t="s">
        <v>351</v>
      </c>
      <c r="C6080" t="s">
        <v>351</v>
      </c>
      <c r="D6080" t="s">
        <v>454</v>
      </c>
      <c r="E6080" t="s">
        <v>15</v>
      </c>
      <c r="F6080" t="s">
        <v>201</v>
      </c>
      <c r="G6080" t="s">
        <v>203</v>
      </c>
      <c r="H6080" s="1">
        <v>2021</v>
      </c>
      <c r="I6080" s="2">
        <v>1005</v>
      </c>
      <c r="J6080" s="3">
        <v>2990</v>
      </c>
      <c r="K6080">
        <f>Table1[[#This Row],[Total Revenue + Open]]/Table1[[#This Row],[Qty]]</f>
        <v>2.9751243781094527</v>
      </c>
      <c r="L6080">
        <f>Table1[[#This Row],[Qty]]/Table1[[#This Row],[Total Revenue + Open]]</f>
        <v>0.33612040133779264</v>
      </c>
    </row>
    <row r="6081" spans="1:12">
      <c r="A6081" t="s">
        <v>10</v>
      </c>
      <c r="B6081" t="s">
        <v>351</v>
      </c>
      <c r="C6081" t="s">
        <v>351</v>
      </c>
      <c r="D6081" t="s">
        <v>454</v>
      </c>
      <c r="E6081" t="s">
        <v>15</v>
      </c>
      <c r="F6081" t="s">
        <v>201</v>
      </c>
      <c r="G6081" t="s">
        <v>203</v>
      </c>
      <c r="H6081" s="1">
        <v>2021</v>
      </c>
      <c r="I6081" s="2">
        <v>6135</v>
      </c>
      <c r="J6081" s="3">
        <v>18239</v>
      </c>
      <c r="K6081">
        <f>Table1[[#This Row],[Total Revenue + Open]]/Table1[[#This Row],[Qty]]</f>
        <v>2.9729421352893235</v>
      </c>
      <c r="L6081">
        <f>Table1[[#This Row],[Qty]]/Table1[[#This Row],[Total Revenue + Open]]</f>
        <v>0.33636712539064639</v>
      </c>
    </row>
    <row r="6082" spans="1:12">
      <c r="A6082" t="s">
        <v>10</v>
      </c>
      <c r="B6082" t="s">
        <v>351</v>
      </c>
      <c r="C6082" t="s">
        <v>351</v>
      </c>
      <c r="D6082" t="s">
        <v>454</v>
      </c>
      <c r="E6082" t="s">
        <v>15</v>
      </c>
      <c r="F6082" t="s">
        <v>201</v>
      </c>
      <c r="G6082" t="s">
        <v>203</v>
      </c>
      <c r="H6082" s="1">
        <v>2021</v>
      </c>
      <c r="I6082" s="2">
        <v>3015</v>
      </c>
      <c r="J6082" s="3">
        <v>8970</v>
      </c>
      <c r="K6082">
        <f>Table1[[#This Row],[Total Revenue + Open]]/Table1[[#This Row],[Qty]]</f>
        <v>2.9751243781094527</v>
      </c>
      <c r="L6082">
        <f>Table1[[#This Row],[Qty]]/Table1[[#This Row],[Total Revenue + Open]]</f>
        <v>0.33612040133779264</v>
      </c>
    </row>
    <row r="6083" spans="1:12">
      <c r="A6083" t="s">
        <v>10</v>
      </c>
      <c r="B6083" t="s">
        <v>351</v>
      </c>
      <c r="C6083" t="s">
        <v>351</v>
      </c>
      <c r="D6083" t="s">
        <v>455</v>
      </c>
      <c r="E6083" t="s">
        <v>15</v>
      </c>
      <c r="F6083" t="s">
        <v>123</v>
      </c>
      <c r="G6083" t="s">
        <v>456</v>
      </c>
      <c r="H6083" s="1">
        <v>2018</v>
      </c>
      <c r="I6083" s="2">
        <v>5205</v>
      </c>
      <c r="J6083" s="3">
        <v>15473.25</v>
      </c>
      <c r="K6083">
        <f>Table1[[#This Row],[Total Revenue + Open]]/Table1[[#This Row],[Qty]]</f>
        <v>2.9727665706051871</v>
      </c>
      <c r="L6083">
        <f>Table1[[#This Row],[Qty]]/Table1[[#This Row],[Total Revenue + Open]]</f>
        <v>0.33638699045126269</v>
      </c>
    </row>
    <row r="6084" spans="1:12">
      <c r="A6084" t="s">
        <v>10</v>
      </c>
      <c r="B6084" t="s">
        <v>351</v>
      </c>
      <c r="C6084" t="s">
        <v>351</v>
      </c>
      <c r="D6084" t="s">
        <v>455</v>
      </c>
      <c r="E6084" t="s">
        <v>15</v>
      </c>
      <c r="F6084" t="s">
        <v>123</v>
      </c>
      <c r="G6084" t="s">
        <v>456</v>
      </c>
      <c r="H6084" s="1">
        <v>2018</v>
      </c>
      <c r="I6084" s="2">
        <v>1585</v>
      </c>
      <c r="J6084" s="3">
        <v>4709.25</v>
      </c>
      <c r="K6084">
        <f>Table1[[#This Row],[Total Revenue + Open]]/Table1[[#This Row],[Qty]]</f>
        <v>2.971135646687697</v>
      </c>
      <c r="L6084">
        <f>Table1[[#This Row],[Qty]]/Table1[[#This Row],[Total Revenue + Open]]</f>
        <v>0.33657164091946701</v>
      </c>
    </row>
    <row r="6085" spans="1:12">
      <c r="A6085" t="s">
        <v>10</v>
      </c>
      <c r="B6085" t="s">
        <v>351</v>
      </c>
      <c r="C6085" t="s">
        <v>351</v>
      </c>
      <c r="D6085" t="s">
        <v>455</v>
      </c>
      <c r="E6085" t="s">
        <v>15</v>
      </c>
      <c r="F6085" t="s">
        <v>128</v>
      </c>
      <c r="G6085" t="s">
        <v>457</v>
      </c>
      <c r="H6085" s="1">
        <v>2021</v>
      </c>
      <c r="I6085" s="2">
        <v>300</v>
      </c>
      <c r="J6085" s="3">
        <v>903</v>
      </c>
      <c r="K6085">
        <f>Table1[[#This Row],[Total Revenue + Open]]/Table1[[#This Row],[Qty]]</f>
        <v>3.01</v>
      </c>
      <c r="L6085">
        <f>Table1[[#This Row],[Qty]]/Table1[[#This Row],[Total Revenue + Open]]</f>
        <v>0.33222591362126247</v>
      </c>
    </row>
    <row r="6086" spans="1:12">
      <c r="A6086" t="s">
        <v>10</v>
      </c>
      <c r="B6086" t="s">
        <v>351</v>
      </c>
      <c r="C6086" t="s">
        <v>351</v>
      </c>
      <c r="D6086" t="s">
        <v>455</v>
      </c>
      <c r="E6086" t="s">
        <v>15</v>
      </c>
      <c r="F6086" t="s">
        <v>128</v>
      </c>
      <c r="G6086" t="s">
        <v>457</v>
      </c>
      <c r="H6086" s="1">
        <v>2021</v>
      </c>
      <c r="I6086" s="2">
        <v>1100</v>
      </c>
      <c r="J6086" s="3">
        <v>3311</v>
      </c>
      <c r="K6086">
        <f>Table1[[#This Row],[Total Revenue + Open]]/Table1[[#This Row],[Qty]]</f>
        <v>3.01</v>
      </c>
      <c r="L6086">
        <f>Table1[[#This Row],[Qty]]/Table1[[#This Row],[Total Revenue + Open]]</f>
        <v>0.33222591362126247</v>
      </c>
    </row>
    <row r="6087" spans="1:12">
      <c r="A6087" t="s">
        <v>10</v>
      </c>
      <c r="B6087" t="s">
        <v>351</v>
      </c>
      <c r="C6087" t="s">
        <v>351</v>
      </c>
      <c r="D6087" t="s">
        <v>455</v>
      </c>
      <c r="E6087" t="s">
        <v>15</v>
      </c>
      <c r="F6087" t="s">
        <v>128</v>
      </c>
      <c r="G6087" t="s">
        <v>457</v>
      </c>
      <c r="H6087" s="1">
        <v>2021</v>
      </c>
      <c r="I6087" s="2">
        <v>650</v>
      </c>
      <c r="J6087" s="3">
        <v>1956.5</v>
      </c>
      <c r="K6087">
        <f>Table1[[#This Row],[Total Revenue + Open]]/Table1[[#This Row],[Qty]]</f>
        <v>3.01</v>
      </c>
      <c r="L6087">
        <f>Table1[[#This Row],[Qty]]/Table1[[#This Row],[Total Revenue + Open]]</f>
        <v>0.33222591362126247</v>
      </c>
    </row>
    <row r="6088" spans="1:12">
      <c r="A6088" t="s">
        <v>10</v>
      </c>
      <c r="B6088" t="s">
        <v>351</v>
      </c>
      <c r="C6088" t="s">
        <v>351</v>
      </c>
      <c r="D6088" t="s">
        <v>455</v>
      </c>
      <c r="E6088" t="s">
        <v>15</v>
      </c>
      <c r="F6088" t="s">
        <v>128</v>
      </c>
      <c r="G6088" t="s">
        <v>457</v>
      </c>
      <c r="H6088" s="1">
        <v>2021</v>
      </c>
      <c r="I6088" s="2">
        <v>800</v>
      </c>
      <c r="J6088" s="3">
        <v>2408</v>
      </c>
      <c r="K6088">
        <f>Table1[[#This Row],[Total Revenue + Open]]/Table1[[#This Row],[Qty]]</f>
        <v>3.01</v>
      </c>
      <c r="L6088">
        <f>Table1[[#This Row],[Qty]]/Table1[[#This Row],[Total Revenue + Open]]</f>
        <v>0.33222591362126247</v>
      </c>
    </row>
    <row r="6089" spans="1:12">
      <c r="A6089" t="s">
        <v>10</v>
      </c>
      <c r="B6089" t="s">
        <v>351</v>
      </c>
      <c r="C6089" t="s">
        <v>351</v>
      </c>
      <c r="D6089" t="s">
        <v>455</v>
      </c>
      <c r="E6089" t="s">
        <v>15</v>
      </c>
      <c r="F6089" t="s">
        <v>128</v>
      </c>
      <c r="G6089" t="s">
        <v>457</v>
      </c>
      <c r="H6089" s="1">
        <v>2022</v>
      </c>
      <c r="I6089" s="2">
        <v>400</v>
      </c>
      <c r="J6089" s="3">
        <v>1204</v>
      </c>
      <c r="K6089">
        <f>Table1[[#This Row],[Total Revenue + Open]]/Table1[[#This Row],[Qty]]</f>
        <v>3.01</v>
      </c>
      <c r="L6089">
        <f>Table1[[#This Row],[Qty]]/Table1[[#This Row],[Total Revenue + Open]]</f>
        <v>0.33222591362126247</v>
      </c>
    </row>
    <row r="6090" spans="1:12">
      <c r="A6090" t="s">
        <v>10</v>
      </c>
      <c r="B6090" t="s">
        <v>351</v>
      </c>
      <c r="C6090" t="s">
        <v>351</v>
      </c>
      <c r="D6090" t="s">
        <v>455</v>
      </c>
      <c r="E6090" t="s">
        <v>15</v>
      </c>
      <c r="F6090" t="s">
        <v>128</v>
      </c>
      <c r="G6090" t="s">
        <v>457</v>
      </c>
      <c r="H6090" s="1">
        <v>2022</v>
      </c>
      <c r="I6090" s="2">
        <v>200</v>
      </c>
      <c r="J6090" s="3">
        <v>602</v>
      </c>
      <c r="K6090">
        <f>Table1[[#This Row],[Total Revenue + Open]]/Table1[[#This Row],[Qty]]</f>
        <v>3.01</v>
      </c>
      <c r="L6090">
        <f>Table1[[#This Row],[Qty]]/Table1[[#This Row],[Total Revenue + Open]]</f>
        <v>0.33222591362126247</v>
      </c>
    </row>
    <row r="6091" spans="1:12">
      <c r="A6091" t="s">
        <v>10</v>
      </c>
      <c r="B6091" t="s">
        <v>351</v>
      </c>
      <c r="C6091" t="s">
        <v>351</v>
      </c>
      <c r="D6091" t="s">
        <v>455</v>
      </c>
      <c r="E6091" t="s">
        <v>15</v>
      </c>
      <c r="F6091" t="s">
        <v>128</v>
      </c>
      <c r="G6091" t="s">
        <v>457</v>
      </c>
      <c r="H6091" s="1">
        <v>2022</v>
      </c>
      <c r="I6091" s="2">
        <v>400</v>
      </c>
      <c r="J6091" s="3">
        <v>1204</v>
      </c>
      <c r="K6091">
        <f>Table1[[#This Row],[Total Revenue + Open]]/Table1[[#This Row],[Qty]]</f>
        <v>3.01</v>
      </c>
      <c r="L6091">
        <f>Table1[[#This Row],[Qty]]/Table1[[#This Row],[Total Revenue + Open]]</f>
        <v>0.33222591362126247</v>
      </c>
    </row>
    <row r="6092" spans="1:12">
      <c r="A6092" t="s">
        <v>10</v>
      </c>
      <c r="B6092" t="s">
        <v>351</v>
      </c>
      <c r="C6092" t="s">
        <v>351</v>
      </c>
      <c r="D6092" t="s">
        <v>455</v>
      </c>
      <c r="E6092" t="s">
        <v>15</v>
      </c>
      <c r="F6092" t="s">
        <v>128</v>
      </c>
      <c r="G6092" t="s">
        <v>457</v>
      </c>
      <c r="H6092" s="1">
        <v>2022</v>
      </c>
      <c r="I6092" s="2">
        <v>200</v>
      </c>
      <c r="J6092" s="3">
        <v>602</v>
      </c>
      <c r="K6092">
        <f>Table1[[#This Row],[Total Revenue + Open]]/Table1[[#This Row],[Qty]]</f>
        <v>3.01</v>
      </c>
      <c r="L6092">
        <f>Table1[[#This Row],[Qty]]/Table1[[#This Row],[Total Revenue + Open]]</f>
        <v>0.33222591362126247</v>
      </c>
    </row>
    <row r="6093" spans="1:12">
      <c r="A6093" t="s">
        <v>10</v>
      </c>
      <c r="B6093" t="s">
        <v>351</v>
      </c>
      <c r="C6093" t="s">
        <v>351</v>
      </c>
      <c r="D6093" t="s">
        <v>455</v>
      </c>
      <c r="E6093" t="s">
        <v>15</v>
      </c>
      <c r="F6093" t="s">
        <v>128</v>
      </c>
      <c r="G6093" t="s">
        <v>457</v>
      </c>
      <c r="H6093" s="1">
        <v>2019</v>
      </c>
      <c r="I6093" s="2">
        <v>500</v>
      </c>
      <c r="J6093" s="3">
        <v>1505</v>
      </c>
      <c r="K6093">
        <f>Table1[[#This Row],[Total Revenue + Open]]/Table1[[#This Row],[Qty]]</f>
        <v>3.01</v>
      </c>
      <c r="L6093">
        <f>Table1[[#This Row],[Qty]]/Table1[[#This Row],[Total Revenue + Open]]</f>
        <v>0.33222591362126247</v>
      </c>
    </row>
    <row r="6094" spans="1:12">
      <c r="A6094" t="s">
        <v>10</v>
      </c>
      <c r="B6094" t="s">
        <v>351</v>
      </c>
      <c r="C6094" t="s">
        <v>351</v>
      </c>
      <c r="D6094" t="s">
        <v>455</v>
      </c>
      <c r="E6094" t="s">
        <v>15</v>
      </c>
      <c r="F6094" t="s">
        <v>128</v>
      </c>
      <c r="G6094" t="s">
        <v>457</v>
      </c>
      <c r="H6094" s="1">
        <v>2019</v>
      </c>
      <c r="I6094" s="2">
        <v>700</v>
      </c>
      <c r="J6094" s="3">
        <v>2107</v>
      </c>
      <c r="K6094">
        <f>Table1[[#This Row],[Total Revenue + Open]]/Table1[[#This Row],[Qty]]</f>
        <v>3.01</v>
      </c>
      <c r="L6094">
        <f>Table1[[#This Row],[Qty]]/Table1[[#This Row],[Total Revenue + Open]]</f>
        <v>0.33222591362126247</v>
      </c>
    </row>
    <row r="6095" spans="1:12">
      <c r="A6095" t="s">
        <v>10</v>
      </c>
      <c r="B6095" t="s">
        <v>351</v>
      </c>
      <c r="C6095" t="s">
        <v>351</v>
      </c>
      <c r="D6095" t="s">
        <v>455</v>
      </c>
      <c r="E6095" t="s">
        <v>15</v>
      </c>
      <c r="F6095" t="s">
        <v>128</v>
      </c>
      <c r="G6095" t="s">
        <v>457</v>
      </c>
      <c r="H6095" s="1">
        <v>2019</v>
      </c>
      <c r="I6095" s="2">
        <v>500</v>
      </c>
      <c r="J6095" s="3">
        <v>1505</v>
      </c>
      <c r="K6095">
        <f>Table1[[#This Row],[Total Revenue + Open]]/Table1[[#This Row],[Qty]]</f>
        <v>3.01</v>
      </c>
      <c r="L6095">
        <f>Table1[[#This Row],[Qty]]/Table1[[#This Row],[Total Revenue + Open]]</f>
        <v>0.33222591362126247</v>
      </c>
    </row>
    <row r="6096" spans="1:12">
      <c r="A6096" t="s">
        <v>10</v>
      </c>
      <c r="B6096" t="s">
        <v>351</v>
      </c>
      <c r="C6096" t="s">
        <v>351</v>
      </c>
      <c r="D6096" t="s">
        <v>455</v>
      </c>
      <c r="E6096" t="s">
        <v>15</v>
      </c>
      <c r="F6096" t="s">
        <v>128</v>
      </c>
      <c r="G6096" t="s">
        <v>457</v>
      </c>
      <c r="H6096" s="1">
        <v>2019</v>
      </c>
      <c r="I6096" s="2">
        <v>650</v>
      </c>
      <c r="J6096" s="3">
        <v>1956.5</v>
      </c>
      <c r="K6096">
        <f>Table1[[#This Row],[Total Revenue + Open]]/Table1[[#This Row],[Qty]]</f>
        <v>3.01</v>
      </c>
      <c r="L6096">
        <f>Table1[[#This Row],[Qty]]/Table1[[#This Row],[Total Revenue + Open]]</f>
        <v>0.33222591362126247</v>
      </c>
    </row>
    <row r="6097" spans="1:12">
      <c r="A6097" t="s">
        <v>10</v>
      </c>
      <c r="B6097" t="s">
        <v>351</v>
      </c>
      <c r="C6097" t="s">
        <v>351</v>
      </c>
      <c r="D6097" t="s">
        <v>455</v>
      </c>
      <c r="E6097" t="s">
        <v>15</v>
      </c>
      <c r="F6097" t="s">
        <v>128</v>
      </c>
      <c r="G6097" t="s">
        <v>457</v>
      </c>
      <c r="H6097" s="1">
        <v>2019</v>
      </c>
      <c r="I6097" s="2">
        <v>500</v>
      </c>
      <c r="J6097" s="3">
        <v>1505</v>
      </c>
      <c r="K6097">
        <f>Table1[[#This Row],[Total Revenue + Open]]/Table1[[#This Row],[Qty]]</f>
        <v>3.01</v>
      </c>
      <c r="L6097">
        <f>Table1[[#This Row],[Qty]]/Table1[[#This Row],[Total Revenue + Open]]</f>
        <v>0.33222591362126247</v>
      </c>
    </row>
    <row r="6098" spans="1:12">
      <c r="A6098" t="s">
        <v>10</v>
      </c>
      <c r="B6098" t="s">
        <v>351</v>
      </c>
      <c r="C6098" t="s">
        <v>351</v>
      </c>
      <c r="D6098" t="s">
        <v>455</v>
      </c>
      <c r="E6098" t="s">
        <v>15</v>
      </c>
      <c r="F6098" t="s">
        <v>128</v>
      </c>
      <c r="G6098" t="s">
        <v>457</v>
      </c>
      <c r="H6098" s="1">
        <v>2019</v>
      </c>
      <c r="I6098" s="2">
        <v>500</v>
      </c>
      <c r="J6098" s="3">
        <v>1505</v>
      </c>
      <c r="K6098">
        <f>Table1[[#This Row],[Total Revenue + Open]]/Table1[[#This Row],[Qty]]</f>
        <v>3.01</v>
      </c>
      <c r="L6098">
        <f>Table1[[#This Row],[Qty]]/Table1[[#This Row],[Total Revenue + Open]]</f>
        <v>0.33222591362126247</v>
      </c>
    </row>
    <row r="6099" spans="1:12">
      <c r="A6099" t="s">
        <v>10</v>
      </c>
      <c r="B6099" t="s">
        <v>351</v>
      </c>
      <c r="C6099" t="s">
        <v>351</v>
      </c>
      <c r="D6099" t="s">
        <v>455</v>
      </c>
      <c r="E6099" t="s">
        <v>15</v>
      </c>
      <c r="F6099" t="s">
        <v>128</v>
      </c>
      <c r="G6099" t="s">
        <v>457</v>
      </c>
      <c r="H6099" s="1">
        <v>2019</v>
      </c>
      <c r="I6099" s="2">
        <v>500</v>
      </c>
      <c r="J6099" s="3">
        <v>1505</v>
      </c>
      <c r="K6099">
        <f>Table1[[#This Row],[Total Revenue + Open]]/Table1[[#This Row],[Qty]]</f>
        <v>3.01</v>
      </c>
      <c r="L6099">
        <f>Table1[[#This Row],[Qty]]/Table1[[#This Row],[Total Revenue + Open]]</f>
        <v>0.33222591362126247</v>
      </c>
    </row>
    <row r="6100" spans="1:12">
      <c r="A6100" t="s">
        <v>10</v>
      </c>
      <c r="B6100" t="s">
        <v>351</v>
      </c>
      <c r="C6100" t="s">
        <v>351</v>
      </c>
      <c r="D6100" t="s">
        <v>455</v>
      </c>
      <c r="E6100" t="s">
        <v>15</v>
      </c>
      <c r="F6100" t="s">
        <v>128</v>
      </c>
      <c r="G6100" t="s">
        <v>457</v>
      </c>
      <c r="H6100" s="1">
        <v>2020</v>
      </c>
      <c r="I6100" s="2">
        <v>200</v>
      </c>
      <c r="J6100" s="3">
        <v>602</v>
      </c>
      <c r="K6100">
        <f>Table1[[#This Row],[Total Revenue + Open]]/Table1[[#This Row],[Qty]]</f>
        <v>3.01</v>
      </c>
      <c r="L6100">
        <f>Table1[[#This Row],[Qty]]/Table1[[#This Row],[Total Revenue + Open]]</f>
        <v>0.33222591362126247</v>
      </c>
    </row>
    <row r="6101" spans="1:12">
      <c r="A6101" t="s">
        <v>10</v>
      </c>
      <c r="B6101" t="s">
        <v>351</v>
      </c>
      <c r="C6101" t="s">
        <v>351</v>
      </c>
      <c r="D6101" t="s">
        <v>455</v>
      </c>
      <c r="E6101" t="s">
        <v>15</v>
      </c>
      <c r="F6101" t="s">
        <v>128</v>
      </c>
      <c r="G6101" t="s">
        <v>457</v>
      </c>
      <c r="H6101" s="1">
        <v>2020</v>
      </c>
      <c r="I6101" s="2">
        <v>100</v>
      </c>
      <c r="J6101" s="3">
        <v>301</v>
      </c>
      <c r="K6101">
        <f>Table1[[#This Row],[Total Revenue + Open]]/Table1[[#This Row],[Qty]]</f>
        <v>3.01</v>
      </c>
      <c r="L6101">
        <f>Table1[[#This Row],[Qty]]/Table1[[#This Row],[Total Revenue + Open]]</f>
        <v>0.33222591362126247</v>
      </c>
    </row>
    <row r="6102" spans="1:12">
      <c r="A6102" t="s">
        <v>10</v>
      </c>
      <c r="B6102" t="s">
        <v>351</v>
      </c>
      <c r="C6102" t="s">
        <v>351</v>
      </c>
      <c r="D6102" t="s">
        <v>455</v>
      </c>
      <c r="E6102" t="s">
        <v>15</v>
      </c>
      <c r="F6102" t="s">
        <v>128</v>
      </c>
      <c r="G6102" t="s">
        <v>457</v>
      </c>
      <c r="H6102" s="1">
        <v>2021</v>
      </c>
      <c r="I6102" s="2">
        <v>150</v>
      </c>
      <c r="J6102" s="3">
        <v>451.5</v>
      </c>
      <c r="K6102">
        <f>Table1[[#This Row],[Total Revenue + Open]]/Table1[[#This Row],[Qty]]</f>
        <v>3.01</v>
      </c>
      <c r="L6102">
        <f>Table1[[#This Row],[Qty]]/Table1[[#This Row],[Total Revenue + Open]]</f>
        <v>0.33222591362126247</v>
      </c>
    </row>
    <row r="6103" spans="1:12">
      <c r="A6103" t="s">
        <v>10</v>
      </c>
      <c r="B6103" t="s">
        <v>351</v>
      </c>
      <c r="C6103" t="s">
        <v>351</v>
      </c>
      <c r="D6103" t="s">
        <v>455</v>
      </c>
      <c r="E6103" t="s">
        <v>15</v>
      </c>
      <c r="F6103" t="s">
        <v>128</v>
      </c>
      <c r="G6103" t="s">
        <v>457</v>
      </c>
      <c r="H6103" s="1">
        <v>2018</v>
      </c>
      <c r="I6103" s="2">
        <v>4280</v>
      </c>
      <c r="J6103" s="3">
        <v>12707.5</v>
      </c>
      <c r="K6103">
        <f>Table1[[#This Row],[Total Revenue + Open]]/Table1[[#This Row],[Qty]]</f>
        <v>2.9690420560747666</v>
      </c>
      <c r="L6103">
        <f>Table1[[#This Row],[Qty]]/Table1[[#This Row],[Total Revenue + Open]]</f>
        <v>0.33680897108007085</v>
      </c>
    </row>
    <row r="6104" spans="1:12">
      <c r="A6104" t="s">
        <v>10</v>
      </c>
      <c r="B6104" t="s">
        <v>351</v>
      </c>
      <c r="C6104" t="s">
        <v>351</v>
      </c>
      <c r="D6104" t="s">
        <v>455</v>
      </c>
      <c r="E6104" t="s">
        <v>15</v>
      </c>
      <c r="F6104" t="s">
        <v>128</v>
      </c>
      <c r="G6104" t="s">
        <v>457</v>
      </c>
      <c r="H6104" s="1">
        <v>2018</v>
      </c>
      <c r="I6104" s="2">
        <v>750</v>
      </c>
      <c r="J6104" s="3">
        <v>2242.5</v>
      </c>
      <c r="K6104">
        <f>Table1[[#This Row],[Total Revenue + Open]]/Table1[[#This Row],[Qty]]</f>
        <v>2.99</v>
      </c>
      <c r="L6104">
        <f>Table1[[#This Row],[Qty]]/Table1[[#This Row],[Total Revenue + Open]]</f>
        <v>0.33444816053511706</v>
      </c>
    </row>
    <row r="6105" spans="1:12">
      <c r="A6105" t="s">
        <v>10</v>
      </c>
      <c r="B6105" t="s">
        <v>351</v>
      </c>
      <c r="C6105" t="s">
        <v>351</v>
      </c>
      <c r="D6105" t="s">
        <v>455</v>
      </c>
      <c r="E6105" t="s">
        <v>15</v>
      </c>
      <c r="F6105" t="s">
        <v>128</v>
      </c>
      <c r="G6105" t="s">
        <v>457</v>
      </c>
      <c r="H6105" s="1">
        <v>2018</v>
      </c>
      <c r="I6105" s="2">
        <v>1510</v>
      </c>
      <c r="J6105" s="3">
        <v>4485</v>
      </c>
      <c r="K6105">
        <f>Table1[[#This Row],[Total Revenue + Open]]/Table1[[#This Row],[Qty]]</f>
        <v>2.9701986754966887</v>
      </c>
      <c r="L6105">
        <f>Table1[[#This Row],[Qty]]/Table1[[#This Row],[Total Revenue + Open]]</f>
        <v>0.33667781493868448</v>
      </c>
    </row>
    <row r="6106" spans="1:12">
      <c r="A6106" t="s">
        <v>10</v>
      </c>
      <c r="B6106" t="s">
        <v>351</v>
      </c>
      <c r="C6106" t="s">
        <v>351</v>
      </c>
      <c r="D6106" t="s">
        <v>455</v>
      </c>
      <c r="E6106" t="s">
        <v>15</v>
      </c>
      <c r="F6106" t="s">
        <v>128</v>
      </c>
      <c r="G6106" t="s">
        <v>457</v>
      </c>
      <c r="H6106" s="1">
        <v>2019</v>
      </c>
      <c r="I6106" s="2">
        <v>500</v>
      </c>
      <c r="J6106" s="3">
        <v>1495</v>
      </c>
      <c r="K6106">
        <f>Table1[[#This Row],[Total Revenue + Open]]/Table1[[#This Row],[Qty]]</f>
        <v>2.99</v>
      </c>
      <c r="L6106">
        <f>Table1[[#This Row],[Qty]]/Table1[[#This Row],[Total Revenue + Open]]</f>
        <v>0.33444816053511706</v>
      </c>
    </row>
    <row r="6107" spans="1:12">
      <c r="A6107" t="s">
        <v>10</v>
      </c>
      <c r="B6107" t="s">
        <v>351</v>
      </c>
      <c r="C6107" t="s">
        <v>351</v>
      </c>
      <c r="D6107" t="s">
        <v>455</v>
      </c>
      <c r="E6107" t="s">
        <v>15</v>
      </c>
      <c r="F6107" t="s">
        <v>128</v>
      </c>
      <c r="G6107" t="s">
        <v>457</v>
      </c>
      <c r="H6107" s="1">
        <v>2019</v>
      </c>
      <c r="I6107" s="2">
        <v>700</v>
      </c>
      <c r="J6107" s="3">
        <v>2093</v>
      </c>
      <c r="K6107">
        <f>Table1[[#This Row],[Total Revenue + Open]]/Table1[[#This Row],[Qty]]</f>
        <v>2.99</v>
      </c>
      <c r="L6107">
        <f>Table1[[#This Row],[Qty]]/Table1[[#This Row],[Total Revenue + Open]]</f>
        <v>0.33444816053511706</v>
      </c>
    </row>
    <row r="6108" spans="1:12">
      <c r="A6108" t="s">
        <v>10</v>
      </c>
      <c r="B6108" t="s">
        <v>351</v>
      </c>
      <c r="C6108" t="s">
        <v>351</v>
      </c>
      <c r="D6108" t="s">
        <v>455</v>
      </c>
      <c r="E6108" t="s">
        <v>15</v>
      </c>
      <c r="F6108" t="s">
        <v>128</v>
      </c>
      <c r="G6108" t="s">
        <v>457</v>
      </c>
      <c r="H6108" s="1">
        <v>2019</v>
      </c>
      <c r="I6108" s="2">
        <v>500</v>
      </c>
      <c r="J6108" s="3">
        <v>1495</v>
      </c>
      <c r="K6108">
        <f>Table1[[#This Row],[Total Revenue + Open]]/Table1[[#This Row],[Qty]]</f>
        <v>2.99</v>
      </c>
      <c r="L6108">
        <f>Table1[[#This Row],[Qty]]/Table1[[#This Row],[Total Revenue + Open]]</f>
        <v>0.33444816053511706</v>
      </c>
    </row>
    <row r="6109" spans="1:12">
      <c r="A6109" t="s">
        <v>10</v>
      </c>
      <c r="B6109" t="s">
        <v>351</v>
      </c>
      <c r="C6109" t="s">
        <v>351</v>
      </c>
      <c r="D6109" t="s">
        <v>455</v>
      </c>
      <c r="E6109" t="s">
        <v>15</v>
      </c>
      <c r="F6109" t="s">
        <v>128</v>
      </c>
      <c r="G6109" t="s">
        <v>457</v>
      </c>
      <c r="H6109" s="1">
        <v>2019</v>
      </c>
      <c r="I6109" s="2">
        <v>1310</v>
      </c>
      <c r="J6109" s="3">
        <v>3887</v>
      </c>
      <c r="K6109">
        <f>Table1[[#This Row],[Total Revenue + Open]]/Table1[[#This Row],[Qty]]</f>
        <v>2.9671755725190838</v>
      </c>
      <c r="L6109">
        <f>Table1[[#This Row],[Qty]]/Table1[[#This Row],[Total Revenue + Open]]</f>
        <v>0.33702083869307947</v>
      </c>
    </row>
    <row r="6110" spans="1:12">
      <c r="A6110" t="s">
        <v>10</v>
      </c>
      <c r="B6110" t="s">
        <v>351</v>
      </c>
      <c r="C6110" t="s">
        <v>351</v>
      </c>
      <c r="D6110" t="s">
        <v>455</v>
      </c>
      <c r="E6110" t="s">
        <v>15</v>
      </c>
      <c r="F6110" t="s">
        <v>128</v>
      </c>
      <c r="G6110" t="s">
        <v>457</v>
      </c>
      <c r="H6110" s="1">
        <v>2019</v>
      </c>
      <c r="I6110" s="2">
        <v>500</v>
      </c>
      <c r="J6110" s="3">
        <v>1495</v>
      </c>
      <c r="K6110">
        <f>Table1[[#This Row],[Total Revenue + Open]]/Table1[[#This Row],[Qty]]</f>
        <v>2.99</v>
      </c>
      <c r="L6110">
        <f>Table1[[#This Row],[Qty]]/Table1[[#This Row],[Total Revenue + Open]]</f>
        <v>0.33444816053511706</v>
      </c>
    </row>
    <row r="6111" spans="1:12">
      <c r="A6111" t="s">
        <v>10</v>
      </c>
      <c r="B6111" t="s">
        <v>351</v>
      </c>
      <c r="C6111" t="s">
        <v>351</v>
      </c>
      <c r="D6111" t="s">
        <v>455</v>
      </c>
      <c r="E6111" t="s">
        <v>15</v>
      </c>
      <c r="F6111" t="s">
        <v>128</v>
      </c>
      <c r="G6111" t="s">
        <v>457</v>
      </c>
      <c r="H6111" s="1">
        <v>2019</v>
      </c>
      <c r="I6111" s="2">
        <v>800</v>
      </c>
      <c r="J6111" s="3">
        <v>2392</v>
      </c>
      <c r="K6111">
        <f>Table1[[#This Row],[Total Revenue + Open]]/Table1[[#This Row],[Qty]]</f>
        <v>2.99</v>
      </c>
      <c r="L6111">
        <f>Table1[[#This Row],[Qty]]/Table1[[#This Row],[Total Revenue + Open]]</f>
        <v>0.33444816053511706</v>
      </c>
    </row>
    <row r="6112" spans="1:12">
      <c r="A6112" t="s">
        <v>10</v>
      </c>
      <c r="B6112" t="s">
        <v>351</v>
      </c>
      <c r="C6112" t="s">
        <v>351</v>
      </c>
      <c r="D6112" t="s">
        <v>455</v>
      </c>
      <c r="E6112" t="s">
        <v>15</v>
      </c>
      <c r="F6112" t="s">
        <v>128</v>
      </c>
      <c r="G6112" t="s">
        <v>457</v>
      </c>
      <c r="H6112" s="1">
        <v>2019</v>
      </c>
      <c r="I6112" s="2">
        <v>500</v>
      </c>
      <c r="J6112" s="3">
        <v>1495</v>
      </c>
      <c r="K6112">
        <f>Table1[[#This Row],[Total Revenue + Open]]/Table1[[#This Row],[Qty]]</f>
        <v>2.99</v>
      </c>
      <c r="L6112">
        <f>Table1[[#This Row],[Qty]]/Table1[[#This Row],[Total Revenue + Open]]</f>
        <v>0.33444816053511706</v>
      </c>
    </row>
    <row r="6113" spans="1:12">
      <c r="A6113" t="s">
        <v>10</v>
      </c>
      <c r="B6113" t="s">
        <v>351</v>
      </c>
      <c r="C6113" t="s">
        <v>351</v>
      </c>
      <c r="D6113" t="s">
        <v>455</v>
      </c>
      <c r="E6113" t="s">
        <v>15</v>
      </c>
      <c r="F6113" t="s">
        <v>128</v>
      </c>
      <c r="G6113" t="s">
        <v>457</v>
      </c>
      <c r="H6113" s="1">
        <v>2019</v>
      </c>
      <c r="I6113" s="2">
        <v>1610</v>
      </c>
      <c r="J6113" s="3">
        <v>4784</v>
      </c>
      <c r="K6113">
        <f>Table1[[#This Row],[Total Revenue + Open]]/Table1[[#This Row],[Qty]]</f>
        <v>2.9714285714285715</v>
      </c>
      <c r="L6113">
        <f>Table1[[#This Row],[Qty]]/Table1[[#This Row],[Total Revenue + Open]]</f>
        <v>0.33653846153846156</v>
      </c>
    </row>
    <row r="6114" spans="1:12">
      <c r="A6114" t="s">
        <v>10</v>
      </c>
      <c r="B6114" t="s">
        <v>351</v>
      </c>
      <c r="C6114" t="s">
        <v>351</v>
      </c>
      <c r="D6114" t="s">
        <v>455</v>
      </c>
      <c r="E6114" t="s">
        <v>15</v>
      </c>
      <c r="F6114" t="s">
        <v>128</v>
      </c>
      <c r="G6114" t="s">
        <v>457</v>
      </c>
      <c r="H6114" s="1">
        <v>2019</v>
      </c>
      <c r="I6114" s="2">
        <v>3020</v>
      </c>
      <c r="J6114" s="3">
        <v>8970</v>
      </c>
      <c r="K6114">
        <f>Table1[[#This Row],[Total Revenue + Open]]/Table1[[#This Row],[Qty]]</f>
        <v>2.9701986754966887</v>
      </c>
      <c r="L6114">
        <f>Table1[[#This Row],[Qty]]/Table1[[#This Row],[Total Revenue + Open]]</f>
        <v>0.33667781493868448</v>
      </c>
    </row>
    <row r="6115" spans="1:12">
      <c r="A6115" t="s">
        <v>10</v>
      </c>
      <c r="B6115" t="s">
        <v>351</v>
      </c>
      <c r="C6115" t="s">
        <v>351</v>
      </c>
      <c r="D6115" t="s">
        <v>455</v>
      </c>
      <c r="E6115" t="s">
        <v>15</v>
      </c>
      <c r="F6115" t="s">
        <v>128</v>
      </c>
      <c r="G6115" t="s">
        <v>457</v>
      </c>
      <c r="H6115" s="1">
        <v>2020</v>
      </c>
      <c r="I6115" s="2">
        <v>500</v>
      </c>
      <c r="J6115" s="3">
        <v>1495</v>
      </c>
      <c r="K6115">
        <f>Table1[[#This Row],[Total Revenue + Open]]/Table1[[#This Row],[Qty]]</f>
        <v>2.99</v>
      </c>
      <c r="L6115">
        <f>Table1[[#This Row],[Qty]]/Table1[[#This Row],[Total Revenue + Open]]</f>
        <v>0.33444816053511706</v>
      </c>
    </row>
    <row r="6116" spans="1:12">
      <c r="A6116" t="s">
        <v>10</v>
      </c>
      <c r="B6116" t="s">
        <v>351</v>
      </c>
      <c r="C6116" t="s">
        <v>351</v>
      </c>
      <c r="D6116" t="s">
        <v>455</v>
      </c>
      <c r="E6116" t="s">
        <v>15</v>
      </c>
      <c r="F6116" t="s">
        <v>128</v>
      </c>
      <c r="G6116" t="s">
        <v>457</v>
      </c>
      <c r="H6116" s="1">
        <v>2020</v>
      </c>
      <c r="I6116" s="2">
        <v>500</v>
      </c>
      <c r="J6116" s="3">
        <v>1495</v>
      </c>
      <c r="K6116">
        <f>Table1[[#This Row],[Total Revenue + Open]]/Table1[[#This Row],[Qty]]</f>
        <v>2.99</v>
      </c>
      <c r="L6116">
        <f>Table1[[#This Row],[Qty]]/Table1[[#This Row],[Total Revenue + Open]]</f>
        <v>0.33444816053511706</v>
      </c>
    </row>
    <row r="6117" spans="1:12">
      <c r="A6117" t="s">
        <v>10</v>
      </c>
      <c r="B6117" t="s">
        <v>351</v>
      </c>
      <c r="C6117" t="s">
        <v>351</v>
      </c>
      <c r="D6117" t="s">
        <v>455</v>
      </c>
      <c r="E6117" t="s">
        <v>15</v>
      </c>
      <c r="F6117" t="s">
        <v>128</v>
      </c>
      <c r="G6117" t="s">
        <v>457</v>
      </c>
      <c r="H6117" s="1">
        <v>2020</v>
      </c>
      <c r="I6117" s="2">
        <v>1810</v>
      </c>
      <c r="J6117" s="3">
        <v>5382</v>
      </c>
      <c r="K6117">
        <f>Table1[[#This Row],[Total Revenue + Open]]/Table1[[#This Row],[Qty]]</f>
        <v>2.9734806629834254</v>
      </c>
      <c r="L6117">
        <f>Table1[[#This Row],[Qty]]/Table1[[#This Row],[Total Revenue + Open]]</f>
        <v>0.33630620587142324</v>
      </c>
    </row>
    <row r="6118" spans="1:12">
      <c r="A6118" t="s">
        <v>10</v>
      </c>
      <c r="B6118" t="s">
        <v>351</v>
      </c>
      <c r="C6118" t="s">
        <v>351</v>
      </c>
      <c r="D6118" t="s">
        <v>455</v>
      </c>
      <c r="E6118" t="s">
        <v>15</v>
      </c>
      <c r="F6118" t="s">
        <v>128</v>
      </c>
      <c r="G6118" t="s">
        <v>457</v>
      </c>
      <c r="H6118" s="1">
        <v>2020</v>
      </c>
      <c r="I6118" s="2">
        <v>1860</v>
      </c>
      <c r="J6118" s="3">
        <v>5531.5</v>
      </c>
      <c r="K6118">
        <f>Table1[[#This Row],[Total Revenue + Open]]/Table1[[#This Row],[Qty]]</f>
        <v>2.9739247311827959</v>
      </c>
      <c r="L6118">
        <f>Table1[[#This Row],[Qty]]/Table1[[#This Row],[Total Revenue + Open]]</f>
        <v>0.33625598842990145</v>
      </c>
    </row>
    <row r="6119" spans="1:12">
      <c r="A6119" t="s">
        <v>10</v>
      </c>
      <c r="B6119" t="s">
        <v>351</v>
      </c>
      <c r="C6119" t="s">
        <v>351</v>
      </c>
      <c r="D6119" t="s">
        <v>455</v>
      </c>
      <c r="E6119" t="s">
        <v>15</v>
      </c>
      <c r="F6119" t="s">
        <v>128</v>
      </c>
      <c r="G6119" t="s">
        <v>457</v>
      </c>
      <c r="H6119" s="1">
        <v>2020</v>
      </c>
      <c r="I6119" s="2">
        <v>1450</v>
      </c>
      <c r="J6119" s="3">
        <v>4335.5</v>
      </c>
      <c r="K6119">
        <f>Table1[[#This Row],[Total Revenue + Open]]/Table1[[#This Row],[Qty]]</f>
        <v>2.99</v>
      </c>
      <c r="L6119">
        <f>Table1[[#This Row],[Qty]]/Table1[[#This Row],[Total Revenue + Open]]</f>
        <v>0.33444816053511706</v>
      </c>
    </row>
    <row r="6120" spans="1:12">
      <c r="A6120" t="s">
        <v>10</v>
      </c>
      <c r="B6120" t="s">
        <v>351</v>
      </c>
      <c r="C6120" t="s">
        <v>351</v>
      </c>
      <c r="D6120" t="s">
        <v>455</v>
      </c>
      <c r="E6120" t="s">
        <v>15</v>
      </c>
      <c r="F6120" t="s">
        <v>128</v>
      </c>
      <c r="G6120" t="s">
        <v>457</v>
      </c>
      <c r="H6120" s="1">
        <v>2020</v>
      </c>
      <c r="I6120" s="2">
        <v>100</v>
      </c>
      <c r="J6120" s="3">
        <v>299</v>
      </c>
      <c r="K6120">
        <f>Table1[[#This Row],[Total Revenue + Open]]/Table1[[#This Row],[Qty]]</f>
        <v>2.99</v>
      </c>
      <c r="L6120">
        <f>Table1[[#This Row],[Qty]]/Table1[[#This Row],[Total Revenue + Open]]</f>
        <v>0.33444816053511706</v>
      </c>
    </row>
    <row r="6121" spans="1:12">
      <c r="A6121" t="s">
        <v>10</v>
      </c>
      <c r="B6121" t="s">
        <v>351</v>
      </c>
      <c r="C6121" t="s">
        <v>351</v>
      </c>
      <c r="D6121" t="s">
        <v>455</v>
      </c>
      <c r="E6121" t="s">
        <v>15</v>
      </c>
      <c r="F6121" t="s">
        <v>128</v>
      </c>
      <c r="G6121" t="s">
        <v>457</v>
      </c>
      <c r="H6121" s="1">
        <v>2020</v>
      </c>
      <c r="I6121" s="2">
        <v>1510</v>
      </c>
      <c r="J6121" s="3">
        <v>4485</v>
      </c>
      <c r="K6121">
        <f>Table1[[#This Row],[Total Revenue + Open]]/Table1[[#This Row],[Qty]]</f>
        <v>2.9701986754966887</v>
      </c>
      <c r="L6121">
        <f>Table1[[#This Row],[Qty]]/Table1[[#This Row],[Total Revenue + Open]]</f>
        <v>0.33667781493868448</v>
      </c>
    </row>
    <row r="6122" spans="1:12">
      <c r="A6122" t="s">
        <v>10</v>
      </c>
      <c r="B6122" t="s">
        <v>351</v>
      </c>
      <c r="C6122" t="s">
        <v>351</v>
      </c>
      <c r="D6122" t="s">
        <v>455</v>
      </c>
      <c r="E6122" t="s">
        <v>15</v>
      </c>
      <c r="F6122" t="s">
        <v>128</v>
      </c>
      <c r="G6122" t="s">
        <v>457</v>
      </c>
      <c r="H6122" s="1">
        <v>2020</v>
      </c>
      <c r="I6122" s="2">
        <v>1485</v>
      </c>
      <c r="J6122" s="3">
        <v>4410.25</v>
      </c>
      <c r="K6122">
        <f>Table1[[#This Row],[Total Revenue + Open]]/Table1[[#This Row],[Qty]]</f>
        <v>2.96986531986532</v>
      </c>
      <c r="L6122">
        <f>Table1[[#This Row],[Qty]]/Table1[[#This Row],[Total Revenue + Open]]</f>
        <v>0.33671560569128733</v>
      </c>
    </row>
    <row r="6123" spans="1:12">
      <c r="A6123" t="s">
        <v>10</v>
      </c>
      <c r="B6123" t="s">
        <v>351</v>
      </c>
      <c r="C6123" t="s">
        <v>351</v>
      </c>
      <c r="D6123" t="s">
        <v>455</v>
      </c>
      <c r="E6123" t="s">
        <v>15</v>
      </c>
      <c r="F6123" t="s">
        <v>128</v>
      </c>
      <c r="G6123" t="s">
        <v>457</v>
      </c>
      <c r="H6123" s="1">
        <v>2021</v>
      </c>
      <c r="I6123" s="2">
        <v>600</v>
      </c>
      <c r="J6123" s="3">
        <v>1794</v>
      </c>
      <c r="K6123">
        <f>Table1[[#This Row],[Total Revenue + Open]]/Table1[[#This Row],[Qty]]</f>
        <v>2.99</v>
      </c>
      <c r="L6123">
        <f>Table1[[#This Row],[Qty]]/Table1[[#This Row],[Total Revenue + Open]]</f>
        <v>0.33444816053511706</v>
      </c>
    </row>
    <row r="6124" spans="1:12">
      <c r="A6124" t="s">
        <v>10</v>
      </c>
      <c r="B6124" t="s">
        <v>351</v>
      </c>
      <c r="C6124" t="s">
        <v>351</v>
      </c>
      <c r="D6124" t="s">
        <v>455</v>
      </c>
      <c r="E6124" t="s">
        <v>15</v>
      </c>
      <c r="F6124" t="s">
        <v>128</v>
      </c>
      <c r="G6124" t="s">
        <v>457</v>
      </c>
      <c r="H6124" s="1">
        <v>2021</v>
      </c>
      <c r="I6124" s="2">
        <v>600</v>
      </c>
      <c r="J6124" s="3">
        <v>1794</v>
      </c>
      <c r="K6124">
        <f>Table1[[#This Row],[Total Revenue + Open]]/Table1[[#This Row],[Qty]]</f>
        <v>2.99</v>
      </c>
      <c r="L6124">
        <f>Table1[[#This Row],[Qty]]/Table1[[#This Row],[Total Revenue + Open]]</f>
        <v>0.33444816053511706</v>
      </c>
    </row>
    <row r="6125" spans="1:12">
      <c r="A6125" t="s">
        <v>10</v>
      </c>
      <c r="B6125" t="s">
        <v>351</v>
      </c>
      <c r="C6125" t="s">
        <v>351</v>
      </c>
      <c r="D6125" t="s">
        <v>455</v>
      </c>
      <c r="E6125" t="s">
        <v>15</v>
      </c>
      <c r="F6125" t="s">
        <v>128</v>
      </c>
      <c r="G6125" t="s">
        <v>457</v>
      </c>
      <c r="H6125" s="1">
        <v>2021</v>
      </c>
      <c r="I6125" s="2">
        <v>400</v>
      </c>
      <c r="J6125" s="3">
        <v>1196</v>
      </c>
      <c r="K6125">
        <f>Table1[[#This Row],[Total Revenue + Open]]/Table1[[#This Row],[Qty]]</f>
        <v>2.99</v>
      </c>
      <c r="L6125">
        <f>Table1[[#This Row],[Qty]]/Table1[[#This Row],[Total Revenue + Open]]</f>
        <v>0.33444816053511706</v>
      </c>
    </row>
    <row r="6126" spans="1:12">
      <c r="A6126" t="s">
        <v>10</v>
      </c>
      <c r="B6126" t="s">
        <v>351</v>
      </c>
      <c r="C6126" t="s">
        <v>351</v>
      </c>
      <c r="D6126" t="s">
        <v>455</v>
      </c>
      <c r="E6126" t="s">
        <v>15</v>
      </c>
      <c r="F6126" t="s">
        <v>128</v>
      </c>
      <c r="G6126" t="s">
        <v>457</v>
      </c>
      <c r="H6126" s="1">
        <v>2021</v>
      </c>
      <c r="I6126" s="2">
        <v>1300</v>
      </c>
      <c r="J6126" s="3">
        <v>3887</v>
      </c>
      <c r="K6126">
        <f>Table1[[#This Row],[Total Revenue + Open]]/Table1[[#This Row],[Qty]]</f>
        <v>2.99</v>
      </c>
      <c r="L6126">
        <f>Table1[[#This Row],[Qty]]/Table1[[#This Row],[Total Revenue + Open]]</f>
        <v>0.33444816053511706</v>
      </c>
    </row>
    <row r="6127" spans="1:12">
      <c r="A6127" t="s">
        <v>10</v>
      </c>
      <c r="B6127" t="s">
        <v>351</v>
      </c>
      <c r="C6127" t="s">
        <v>351</v>
      </c>
      <c r="D6127" t="s">
        <v>455</v>
      </c>
      <c r="E6127" t="s">
        <v>15</v>
      </c>
      <c r="F6127" t="s">
        <v>128</v>
      </c>
      <c r="G6127" t="s">
        <v>457</v>
      </c>
      <c r="H6127" s="1">
        <v>2021</v>
      </c>
      <c r="I6127" s="2">
        <v>750</v>
      </c>
      <c r="J6127" s="3">
        <v>2242.5</v>
      </c>
      <c r="K6127">
        <f>Table1[[#This Row],[Total Revenue + Open]]/Table1[[#This Row],[Qty]]</f>
        <v>2.99</v>
      </c>
      <c r="L6127">
        <f>Table1[[#This Row],[Qty]]/Table1[[#This Row],[Total Revenue + Open]]</f>
        <v>0.33444816053511706</v>
      </c>
    </row>
    <row r="6128" spans="1:12">
      <c r="A6128" t="s">
        <v>10</v>
      </c>
      <c r="B6128" t="s">
        <v>351</v>
      </c>
      <c r="C6128" t="s">
        <v>351</v>
      </c>
      <c r="D6128" t="s">
        <v>455</v>
      </c>
      <c r="E6128" t="s">
        <v>15</v>
      </c>
      <c r="F6128" t="s">
        <v>128</v>
      </c>
      <c r="G6128" t="s">
        <v>457</v>
      </c>
      <c r="H6128" s="1">
        <v>2021</v>
      </c>
      <c r="I6128" s="2">
        <v>1310</v>
      </c>
      <c r="J6128" s="3">
        <v>3887</v>
      </c>
      <c r="K6128">
        <f>Table1[[#This Row],[Total Revenue + Open]]/Table1[[#This Row],[Qty]]</f>
        <v>2.9671755725190838</v>
      </c>
      <c r="L6128">
        <f>Table1[[#This Row],[Qty]]/Table1[[#This Row],[Total Revenue + Open]]</f>
        <v>0.33702083869307947</v>
      </c>
    </row>
    <row r="6129" spans="1:12">
      <c r="A6129" t="s">
        <v>10</v>
      </c>
      <c r="B6129" t="s">
        <v>351</v>
      </c>
      <c r="C6129" t="s">
        <v>351</v>
      </c>
      <c r="D6129" t="s">
        <v>455</v>
      </c>
      <c r="E6129" t="s">
        <v>15</v>
      </c>
      <c r="F6129" t="s">
        <v>128</v>
      </c>
      <c r="G6129" t="s">
        <v>457</v>
      </c>
      <c r="H6129" s="1">
        <v>2022</v>
      </c>
      <c r="I6129" s="2">
        <v>850</v>
      </c>
      <c r="J6129" s="3">
        <v>2541.5</v>
      </c>
      <c r="K6129">
        <f>Table1[[#This Row],[Total Revenue + Open]]/Table1[[#This Row],[Qty]]</f>
        <v>2.99</v>
      </c>
      <c r="L6129">
        <f>Table1[[#This Row],[Qty]]/Table1[[#This Row],[Total Revenue + Open]]</f>
        <v>0.33444816053511706</v>
      </c>
    </row>
    <row r="6130" spans="1:12">
      <c r="A6130" t="s">
        <v>10</v>
      </c>
      <c r="B6130" t="s">
        <v>351</v>
      </c>
      <c r="C6130" t="s">
        <v>351</v>
      </c>
      <c r="D6130" t="s">
        <v>455</v>
      </c>
      <c r="E6130" t="s">
        <v>15</v>
      </c>
      <c r="F6130" t="s">
        <v>128</v>
      </c>
      <c r="G6130" t="s">
        <v>457</v>
      </c>
      <c r="H6130" s="1">
        <v>2022</v>
      </c>
      <c r="I6130" s="2">
        <v>400</v>
      </c>
      <c r="J6130" s="3">
        <v>1196</v>
      </c>
      <c r="K6130">
        <f>Table1[[#This Row],[Total Revenue + Open]]/Table1[[#This Row],[Qty]]</f>
        <v>2.99</v>
      </c>
      <c r="L6130">
        <f>Table1[[#This Row],[Qty]]/Table1[[#This Row],[Total Revenue + Open]]</f>
        <v>0.33444816053511706</v>
      </c>
    </row>
    <row r="6131" spans="1:12">
      <c r="A6131" t="s">
        <v>10</v>
      </c>
      <c r="B6131" t="s">
        <v>351</v>
      </c>
      <c r="C6131" t="s">
        <v>351</v>
      </c>
      <c r="D6131" t="s">
        <v>455</v>
      </c>
      <c r="E6131" t="s">
        <v>15</v>
      </c>
      <c r="F6131" t="s">
        <v>128</v>
      </c>
      <c r="G6131" t="s">
        <v>457</v>
      </c>
      <c r="H6131" s="1">
        <v>2022</v>
      </c>
      <c r="I6131" s="2">
        <v>600</v>
      </c>
      <c r="J6131" s="3">
        <v>1794</v>
      </c>
      <c r="K6131">
        <f>Table1[[#This Row],[Total Revenue + Open]]/Table1[[#This Row],[Qty]]</f>
        <v>2.99</v>
      </c>
      <c r="L6131">
        <f>Table1[[#This Row],[Qty]]/Table1[[#This Row],[Total Revenue + Open]]</f>
        <v>0.33444816053511706</v>
      </c>
    </row>
    <row r="6132" spans="1:12">
      <c r="A6132" t="s">
        <v>10</v>
      </c>
      <c r="B6132" t="s">
        <v>351</v>
      </c>
      <c r="C6132" t="s">
        <v>351</v>
      </c>
      <c r="D6132" t="s">
        <v>455</v>
      </c>
      <c r="E6132" t="s">
        <v>15</v>
      </c>
      <c r="F6132" t="s">
        <v>128</v>
      </c>
      <c r="G6132" t="s">
        <v>457</v>
      </c>
      <c r="H6132" s="1">
        <v>2022</v>
      </c>
      <c r="I6132" s="2">
        <v>350</v>
      </c>
      <c r="J6132" s="3">
        <v>1046.5</v>
      </c>
      <c r="K6132">
        <f>Table1[[#This Row],[Total Revenue + Open]]/Table1[[#This Row],[Qty]]</f>
        <v>2.99</v>
      </c>
      <c r="L6132">
        <f>Table1[[#This Row],[Qty]]/Table1[[#This Row],[Total Revenue + Open]]</f>
        <v>0.33444816053511706</v>
      </c>
    </row>
    <row r="6133" spans="1:12">
      <c r="A6133" t="s">
        <v>10</v>
      </c>
      <c r="B6133" t="s">
        <v>351</v>
      </c>
      <c r="C6133" t="s">
        <v>351</v>
      </c>
      <c r="D6133" t="s">
        <v>455</v>
      </c>
      <c r="E6133" t="s">
        <v>15</v>
      </c>
      <c r="F6133" t="s">
        <v>128</v>
      </c>
      <c r="G6133" t="s">
        <v>457</v>
      </c>
      <c r="H6133" s="1">
        <v>2019</v>
      </c>
      <c r="I6133" s="2">
        <v>750</v>
      </c>
      <c r="J6133" s="3">
        <v>2257.5</v>
      </c>
      <c r="K6133">
        <f>Table1[[#This Row],[Total Revenue + Open]]/Table1[[#This Row],[Qty]]</f>
        <v>3.01</v>
      </c>
      <c r="L6133">
        <f>Table1[[#This Row],[Qty]]/Table1[[#This Row],[Total Revenue + Open]]</f>
        <v>0.33222591362126247</v>
      </c>
    </row>
    <row r="6134" spans="1:12">
      <c r="A6134" t="s">
        <v>10</v>
      </c>
      <c r="B6134" t="s">
        <v>351</v>
      </c>
      <c r="C6134" t="s">
        <v>351</v>
      </c>
      <c r="D6134" t="s">
        <v>455</v>
      </c>
      <c r="E6134" t="s">
        <v>15</v>
      </c>
      <c r="F6134" t="s">
        <v>128</v>
      </c>
      <c r="G6134" t="s">
        <v>458</v>
      </c>
      <c r="H6134" s="1">
        <v>2017</v>
      </c>
      <c r="I6134" s="2">
        <v>3265</v>
      </c>
      <c r="J6134" s="3">
        <v>9717.5</v>
      </c>
      <c r="K6134">
        <f>Table1[[#This Row],[Total Revenue + Open]]/Table1[[#This Row],[Qty]]</f>
        <v>2.9762633996937211</v>
      </c>
      <c r="L6134">
        <f>Table1[[#This Row],[Qty]]/Table1[[#This Row],[Total Revenue + Open]]</f>
        <v>0.33599176742989451</v>
      </c>
    </row>
    <row r="6135" spans="1:12">
      <c r="A6135" t="s">
        <v>10</v>
      </c>
      <c r="B6135" t="s">
        <v>351</v>
      </c>
      <c r="C6135" t="s">
        <v>351</v>
      </c>
      <c r="D6135" t="s">
        <v>455</v>
      </c>
      <c r="E6135" t="s">
        <v>15</v>
      </c>
      <c r="F6135" t="s">
        <v>128</v>
      </c>
      <c r="G6135" t="s">
        <v>458</v>
      </c>
      <c r="H6135" s="1">
        <v>2017</v>
      </c>
      <c r="I6135" s="2">
        <v>1735</v>
      </c>
      <c r="J6135" s="3">
        <v>5157.75</v>
      </c>
      <c r="K6135">
        <f>Table1[[#This Row],[Total Revenue + Open]]/Table1[[#This Row],[Qty]]</f>
        <v>2.9727665706051871</v>
      </c>
      <c r="L6135">
        <f>Table1[[#This Row],[Qty]]/Table1[[#This Row],[Total Revenue + Open]]</f>
        <v>0.33638699045126269</v>
      </c>
    </row>
    <row r="6136" spans="1:12">
      <c r="A6136" t="s">
        <v>10</v>
      </c>
      <c r="B6136" t="s">
        <v>351</v>
      </c>
      <c r="C6136" t="s">
        <v>351</v>
      </c>
      <c r="D6136" t="s">
        <v>455</v>
      </c>
      <c r="E6136" t="s">
        <v>15</v>
      </c>
      <c r="F6136" t="s">
        <v>128</v>
      </c>
      <c r="G6136" t="s">
        <v>458</v>
      </c>
      <c r="H6136" s="1">
        <v>2017</v>
      </c>
      <c r="I6136" s="2">
        <v>1160</v>
      </c>
      <c r="J6136" s="3">
        <v>3438.5</v>
      </c>
      <c r="K6136">
        <f>Table1[[#This Row],[Total Revenue + Open]]/Table1[[#This Row],[Qty]]</f>
        <v>2.9642241379310343</v>
      </c>
      <c r="L6136">
        <f>Table1[[#This Row],[Qty]]/Table1[[#This Row],[Total Revenue + Open]]</f>
        <v>0.33735640540933548</v>
      </c>
    </row>
    <row r="6137" spans="1:12">
      <c r="A6137" t="s">
        <v>10</v>
      </c>
      <c r="B6137" t="s">
        <v>351</v>
      </c>
      <c r="C6137" t="s">
        <v>351</v>
      </c>
      <c r="D6137" t="s">
        <v>455</v>
      </c>
      <c r="E6137" t="s">
        <v>15</v>
      </c>
      <c r="F6137" t="s">
        <v>128</v>
      </c>
      <c r="G6137" t="s">
        <v>458</v>
      </c>
      <c r="H6137" s="1">
        <v>2017</v>
      </c>
      <c r="I6137" s="2">
        <v>500</v>
      </c>
      <c r="J6137" s="3">
        <v>1495</v>
      </c>
      <c r="K6137">
        <f>Table1[[#This Row],[Total Revenue + Open]]/Table1[[#This Row],[Qty]]</f>
        <v>2.99</v>
      </c>
      <c r="L6137">
        <f>Table1[[#This Row],[Qty]]/Table1[[#This Row],[Total Revenue + Open]]</f>
        <v>0.33444816053511706</v>
      </c>
    </row>
    <row r="6138" spans="1:12">
      <c r="A6138" t="s">
        <v>10</v>
      </c>
      <c r="B6138" t="s">
        <v>351</v>
      </c>
      <c r="C6138" t="s">
        <v>351</v>
      </c>
      <c r="D6138" t="s">
        <v>455</v>
      </c>
      <c r="E6138" t="s">
        <v>15</v>
      </c>
      <c r="F6138" t="s">
        <v>128</v>
      </c>
      <c r="G6138" t="s">
        <v>458</v>
      </c>
      <c r="H6138" s="1">
        <v>2017</v>
      </c>
      <c r="I6138" s="2">
        <v>500</v>
      </c>
      <c r="J6138" s="3">
        <v>1495</v>
      </c>
      <c r="K6138">
        <f>Table1[[#This Row],[Total Revenue + Open]]/Table1[[#This Row],[Qty]]</f>
        <v>2.99</v>
      </c>
      <c r="L6138">
        <f>Table1[[#This Row],[Qty]]/Table1[[#This Row],[Total Revenue + Open]]</f>
        <v>0.33444816053511706</v>
      </c>
    </row>
    <row r="6139" spans="1:12">
      <c r="A6139" t="s">
        <v>10</v>
      </c>
      <c r="B6139" t="s">
        <v>351</v>
      </c>
      <c r="C6139" t="s">
        <v>351</v>
      </c>
      <c r="D6139" t="s">
        <v>455</v>
      </c>
      <c r="E6139" t="s">
        <v>15</v>
      </c>
      <c r="F6139" t="s">
        <v>128</v>
      </c>
      <c r="G6139" t="s">
        <v>458</v>
      </c>
      <c r="H6139" s="1">
        <v>2018</v>
      </c>
      <c r="I6139" s="2">
        <v>500</v>
      </c>
      <c r="J6139" s="3">
        <v>1495</v>
      </c>
      <c r="K6139">
        <f>Table1[[#This Row],[Total Revenue + Open]]/Table1[[#This Row],[Qty]]</f>
        <v>2.99</v>
      </c>
      <c r="L6139">
        <f>Table1[[#This Row],[Qty]]/Table1[[#This Row],[Total Revenue + Open]]</f>
        <v>0.33444816053511706</v>
      </c>
    </row>
    <row r="6140" spans="1:12">
      <c r="A6140" t="s">
        <v>10</v>
      </c>
      <c r="B6140" t="s">
        <v>351</v>
      </c>
      <c r="C6140" t="s">
        <v>351</v>
      </c>
      <c r="D6140" t="s">
        <v>455</v>
      </c>
      <c r="E6140" t="s">
        <v>15</v>
      </c>
      <c r="F6140" t="s">
        <v>128</v>
      </c>
      <c r="G6140" t="s">
        <v>392</v>
      </c>
      <c r="H6140" s="1">
        <v>2018</v>
      </c>
      <c r="I6140" s="2">
        <v>1250</v>
      </c>
      <c r="J6140" s="3">
        <v>3762.5</v>
      </c>
      <c r="K6140">
        <f>Table1[[#This Row],[Total Revenue + Open]]/Table1[[#This Row],[Qty]]</f>
        <v>3.01</v>
      </c>
      <c r="L6140">
        <f>Table1[[#This Row],[Qty]]/Table1[[#This Row],[Total Revenue + Open]]</f>
        <v>0.33222591362126247</v>
      </c>
    </row>
    <row r="6141" spans="1:12">
      <c r="A6141" t="s">
        <v>10</v>
      </c>
      <c r="B6141" t="s">
        <v>351</v>
      </c>
      <c r="C6141" t="s">
        <v>351</v>
      </c>
      <c r="D6141" t="s">
        <v>455</v>
      </c>
      <c r="E6141" t="s">
        <v>15</v>
      </c>
      <c r="F6141" t="s">
        <v>128</v>
      </c>
      <c r="G6141" t="s">
        <v>392</v>
      </c>
      <c r="H6141" s="1">
        <v>2018</v>
      </c>
      <c r="I6141" s="2">
        <v>5535</v>
      </c>
      <c r="J6141" s="3">
        <v>16555</v>
      </c>
      <c r="K6141">
        <f>Table1[[#This Row],[Total Revenue + Open]]/Table1[[#This Row],[Qty]]</f>
        <v>2.99096657633243</v>
      </c>
      <c r="L6141">
        <f>Table1[[#This Row],[Qty]]/Table1[[#This Row],[Total Revenue + Open]]</f>
        <v>0.33434007852612502</v>
      </c>
    </row>
    <row r="6142" spans="1:12">
      <c r="A6142" t="s">
        <v>10</v>
      </c>
      <c r="B6142" t="s">
        <v>351</v>
      </c>
      <c r="C6142" t="s">
        <v>351</v>
      </c>
      <c r="D6142" t="s">
        <v>455</v>
      </c>
      <c r="E6142" t="s">
        <v>15</v>
      </c>
      <c r="F6142" t="s">
        <v>128</v>
      </c>
      <c r="G6142" t="s">
        <v>392</v>
      </c>
      <c r="H6142" s="1">
        <v>2018</v>
      </c>
      <c r="I6142" s="2">
        <v>2460</v>
      </c>
      <c r="J6142" s="3">
        <v>7374.5</v>
      </c>
      <c r="K6142">
        <f>Table1[[#This Row],[Total Revenue + Open]]/Table1[[#This Row],[Qty]]</f>
        <v>2.9977642276422762</v>
      </c>
      <c r="L6142">
        <f>Table1[[#This Row],[Qty]]/Table1[[#This Row],[Total Revenue + Open]]</f>
        <v>0.3335819377584921</v>
      </c>
    </row>
    <row r="6143" spans="1:12">
      <c r="A6143" t="s">
        <v>10</v>
      </c>
      <c r="B6143" t="s">
        <v>351</v>
      </c>
      <c r="C6143" t="s">
        <v>351</v>
      </c>
      <c r="D6143" t="s">
        <v>455</v>
      </c>
      <c r="E6143" t="s">
        <v>15</v>
      </c>
      <c r="F6143" t="s">
        <v>128</v>
      </c>
      <c r="G6143" t="s">
        <v>393</v>
      </c>
      <c r="H6143" s="1">
        <v>2017</v>
      </c>
      <c r="I6143" s="2">
        <v>7790</v>
      </c>
      <c r="J6143" s="3">
        <v>23327.5</v>
      </c>
      <c r="K6143">
        <f>Table1[[#This Row],[Total Revenue + Open]]/Table1[[#This Row],[Qty]]</f>
        <v>2.9945442875481385</v>
      </c>
      <c r="L6143">
        <f>Table1[[#This Row],[Qty]]/Table1[[#This Row],[Total Revenue + Open]]</f>
        <v>0.33394062801414637</v>
      </c>
    </row>
    <row r="6144" spans="1:12">
      <c r="A6144" t="s">
        <v>10</v>
      </c>
      <c r="B6144" t="s">
        <v>351</v>
      </c>
      <c r="C6144" t="s">
        <v>351</v>
      </c>
      <c r="D6144" t="s">
        <v>455</v>
      </c>
      <c r="E6144" t="s">
        <v>15</v>
      </c>
      <c r="F6144" t="s">
        <v>128</v>
      </c>
      <c r="G6144" t="s">
        <v>393</v>
      </c>
      <c r="H6144" s="1">
        <v>2017</v>
      </c>
      <c r="I6144" s="2">
        <v>6285</v>
      </c>
      <c r="J6144" s="3">
        <v>18812.5</v>
      </c>
      <c r="K6144">
        <f>Table1[[#This Row],[Total Revenue + Open]]/Table1[[#This Row],[Qty]]</f>
        <v>2.9932378679395386</v>
      </c>
      <c r="L6144">
        <f>Table1[[#This Row],[Qty]]/Table1[[#This Row],[Total Revenue + Open]]</f>
        <v>0.33408637873754155</v>
      </c>
    </row>
    <row r="6145" spans="1:12">
      <c r="A6145" t="s">
        <v>10</v>
      </c>
      <c r="B6145" t="s">
        <v>351</v>
      </c>
      <c r="C6145" t="s">
        <v>351</v>
      </c>
      <c r="D6145" t="s">
        <v>455</v>
      </c>
      <c r="E6145" t="s">
        <v>15</v>
      </c>
      <c r="F6145" t="s">
        <v>128</v>
      </c>
      <c r="G6145" t="s">
        <v>393</v>
      </c>
      <c r="H6145" s="1">
        <v>2017</v>
      </c>
      <c r="I6145" s="2">
        <v>125</v>
      </c>
      <c r="J6145" s="3">
        <v>376.25</v>
      </c>
      <c r="K6145">
        <f>Table1[[#This Row],[Total Revenue + Open]]/Table1[[#This Row],[Qty]]</f>
        <v>3.01</v>
      </c>
      <c r="L6145">
        <f>Table1[[#This Row],[Qty]]/Table1[[#This Row],[Total Revenue + Open]]</f>
        <v>0.33222591362126247</v>
      </c>
    </row>
    <row r="6146" spans="1:12">
      <c r="A6146" t="s">
        <v>10</v>
      </c>
      <c r="B6146" t="s">
        <v>351</v>
      </c>
      <c r="C6146" t="s">
        <v>351</v>
      </c>
      <c r="D6146" t="s">
        <v>455</v>
      </c>
      <c r="E6146" t="s">
        <v>15</v>
      </c>
      <c r="F6146" t="s">
        <v>128</v>
      </c>
      <c r="G6146" t="s">
        <v>393</v>
      </c>
      <c r="H6146" s="1">
        <v>2017</v>
      </c>
      <c r="I6146" s="2">
        <v>2615</v>
      </c>
      <c r="J6146" s="3">
        <v>7826</v>
      </c>
      <c r="K6146">
        <f>Table1[[#This Row],[Total Revenue + Open]]/Table1[[#This Row],[Qty]]</f>
        <v>2.9927342256214149</v>
      </c>
      <c r="L6146">
        <f>Table1[[#This Row],[Qty]]/Table1[[#This Row],[Total Revenue + Open]]</f>
        <v>0.33414260158446207</v>
      </c>
    </row>
    <row r="6147" spans="1:12">
      <c r="A6147" t="s">
        <v>10</v>
      </c>
      <c r="B6147" t="s">
        <v>351</v>
      </c>
      <c r="C6147" t="s">
        <v>351</v>
      </c>
      <c r="D6147" t="s">
        <v>455</v>
      </c>
      <c r="E6147" t="s">
        <v>15</v>
      </c>
      <c r="F6147" t="s">
        <v>128</v>
      </c>
      <c r="G6147" t="s">
        <v>393</v>
      </c>
      <c r="H6147" s="1">
        <v>2017</v>
      </c>
      <c r="I6147" s="2">
        <v>2795</v>
      </c>
      <c r="J6147" s="3">
        <v>8352.75</v>
      </c>
      <c r="K6147">
        <f>Table1[[#This Row],[Total Revenue + Open]]/Table1[[#This Row],[Qty]]</f>
        <v>2.9884615384615385</v>
      </c>
      <c r="L6147">
        <f>Table1[[#This Row],[Qty]]/Table1[[#This Row],[Total Revenue + Open]]</f>
        <v>0.33462033462033464</v>
      </c>
    </row>
    <row r="6148" spans="1:12">
      <c r="A6148" t="s">
        <v>10</v>
      </c>
      <c r="B6148" t="s">
        <v>351</v>
      </c>
      <c r="C6148" t="s">
        <v>351</v>
      </c>
      <c r="D6148" t="s">
        <v>455</v>
      </c>
      <c r="E6148" t="s">
        <v>15</v>
      </c>
      <c r="F6148" t="s">
        <v>128</v>
      </c>
      <c r="G6148" t="s">
        <v>393</v>
      </c>
      <c r="H6148" s="1">
        <v>2017</v>
      </c>
      <c r="I6148" s="2">
        <v>850</v>
      </c>
      <c r="J6148" s="3">
        <v>2558.5</v>
      </c>
      <c r="K6148">
        <f>Table1[[#This Row],[Total Revenue + Open]]/Table1[[#This Row],[Qty]]</f>
        <v>3.01</v>
      </c>
      <c r="L6148">
        <f>Table1[[#This Row],[Qty]]/Table1[[#This Row],[Total Revenue + Open]]</f>
        <v>0.33222591362126247</v>
      </c>
    </row>
    <row r="6149" spans="1:12">
      <c r="A6149" t="s">
        <v>10</v>
      </c>
      <c r="B6149" t="s">
        <v>351</v>
      </c>
      <c r="C6149" t="s">
        <v>351</v>
      </c>
      <c r="D6149" t="s">
        <v>455</v>
      </c>
      <c r="E6149" t="s">
        <v>15</v>
      </c>
      <c r="F6149" t="s">
        <v>128</v>
      </c>
      <c r="G6149" t="s">
        <v>393</v>
      </c>
      <c r="H6149" s="1">
        <v>2018</v>
      </c>
      <c r="I6149" s="2">
        <v>500</v>
      </c>
      <c r="J6149" s="3">
        <v>1505</v>
      </c>
      <c r="K6149">
        <f>Table1[[#This Row],[Total Revenue + Open]]/Table1[[#This Row],[Qty]]</f>
        <v>3.01</v>
      </c>
      <c r="L6149">
        <f>Table1[[#This Row],[Qty]]/Table1[[#This Row],[Total Revenue + Open]]</f>
        <v>0.33222591362126247</v>
      </c>
    </row>
    <row r="6150" spans="1:12">
      <c r="A6150" t="s">
        <v>10</v>
      </c>
      <c r="B6150" t="s">
        <v>351</v>
      </c>
      <c r="C6150" t="s">
        <v>351</v>
      </c>
      <c r="D6150" t="s">
        <v>455</v>
      </c>
      <c r="E6150" t="s">
        <v>15</v>
      </c>
      <c r="F6150" t="s">
        <v>128</v>
      </c>
      <c r="G6150" t="s">
        <v>393</v>
      </c>
      <c r="H6150" s="1">
        <v>2018</v>
      </c>
      <c r="I6150" s="2">
        <v>1025</v>
      </c>
      <c r="J6150" s="3">
        <v>3085.25</v>
      </c>
      <c r="K6150">
        <f>Table1[[#This Row],[Total Revenue + Open]]/Table1[[#This Row],[Qty]]</f>
        <v>3.01</v>
      </c>
      <c r="L6150">
        <f>Table1[[#This Row],[Qty]]/Table1[[#This Row],[Total Revenue + Open]]</f>
        <v>0.33222591362126247</v>
      </c>
    </row>
    <row r="6151" spans="1:12">
      <c r="A6151" t="s">
        <v>10</v>
      </c>
      <c r="B6151" t="s">
        <v>351</v>
      </c>
      <c r="C6151" t="s">
        <v>351</v>
      </c>
      <c r="D6151" t="s">
        <v>455</v>
      </c>
      <c r="E6151" t="s">
        <v>15</v>
      </c>
      <c r="F6151" t="s">
        <v>128</v>
      </c>
      <c r="G6151" t="s">
        <v>459</v>
      </c>
      <c r="H6151" s="1">
        <v>2017</v>
      </c>
      <c r="I6151" s="2">
        <v>500</v>
      </c>
      <c r="J6151" s="3">
        <v>1505</v>
      </c>
      <c r="K6151">
        <f>Table1[[#This Row],[Total Revenue + Open]]/Table1[[#This Row],[Qty]]</f>
        <v>3.01</v>
      </c>
      <c r="L6151">
        <f>Table1[[#This Row],[Qty]]/Table1[[#This Row],[Total Revenue + Open]]</f>
        <v>0.33222591362126247</v>
      </c>
    </row>
    <row r="6152" spans="1:12">
      <c r="A6152" t="s">
        <v>10</v>
      </c>
      <c r="B6152" t="s">
        <v>351</v>
      </c>
      <c r="C6152" t="s">
        <v>351</v>
      </c>
      <c r="D6152" t="s">
        <v>455</v>
      </c>
      <c r="E6152" t="s">
        <v>15</v>
      </c>
      <c r="F6152" t="s">
        <v>128</v>
      </c>
      <c r="G6152" t="s">
        <v>459</v>
      </c>
      <c r="H6152" s="1">
        <v>2017</v>
      </c>
      <c r="I6152" s="2">
        <v>750</v>
      </c>
      <c r="J6152" s="3">
        <v>2257.5</v>
      </c>
      <c r="K6152">
        <f>Table1[[#This Row],[Total Revenue + Open]]/Table1[[#This Row],[Qty]]</f>
        <v>3.01</v>
      </c>
      <c r="L6152">
        <f>Table1[[#This Row],[Qty]]/Table1[[#This Row],[Total Revenue + Open]]</f>
        <v>0.33222591362126247</v>
      </c>
    </row>
    <row r="6153" spans="1:12">
      <c r="A6153" t="s">
        <v>10</v>
      </c>
      <c r="B6153" t="s">
        <v>351</v>
      </c>
      <c r="C6153" t="s">
        <v>351</v>
      </c>
      <c r="D6153" t="s">
        <v>455</v>
      </c>
      <c r="E6153" t="s">
        <v>15</v>
      </c>
      <c r="F6153" t="s">
        <v>128</v>
      </c>
      <c r="G6153" t="s">
        <v>459</v>
      </c>
      <c r="H6153" s="1">
        <v>2017</v>
      </c>
      <c r="I6153" s="2">
        <v>725</v>
      </c>
      <c r="J6153" s="3">
        <v>2182.25</v>
      </c>
      <c r="K6153">
        <f>Table1[[#This Row],[Total Revenue + Open]]/Table1[[#This Row],[Qty]]</f>
        <v>3.01</v>
      </c>
      <c r="L6153">
        <f>Table1[[#This Row],[Qty]]/Table1[[#This Row],[Total Revenue + Open]]</f>
        <v>0.33222591362126247</v>
      </c>
    </row>
    <row r="6154" spans="1:12">
      <c r="A6154" t="s">
        <v>10</v>
      </c>
      <c r="B6154" t="s">
        <v>351</v>
      </c>
      <c r="C6154" t="s">
        <v>351</v>
      </c>
      <c r="D6154" t="s">
        <v>455</v>
      </c>
      <c r="E6154" t="s">
        <v>15</v>
      </c>
      <c r="F6154" t="s">
        <v>128</v>
      </c>
      <c r="G6154" t="s">
        <v>459</v>
      </c>
      <c r="H6154" s="1">
        <v>2018</v>
      </c>
      <c r="I6154" s="2">
        <v>500</v>
      </c>
      <c r="J6154" s="3">
        <v>1505</v>
      </c>
      <c r="K6154">
        <f>Table1[[#This Row],[Total Revenue + Open]]/Table1[[#This Row],[Qty]]</f>
        <v>3.01</v>
      </c>
      <c r="L6154">
        <f>Table1[[#This Row],[Qty]]/Table1[[#This Row],[Total Revenue + Open]]</f>
        <v>0.33222591362126247</v>
      </c>
    </row>
    <row r="6155" spans="1:12">
      <c r="A6155" t="s">
        <v>10</v>
      </c>
      <c r="B6155" t="s">
        <v>351</v>
      </c>
      <c r="C6155" t="s">
        <v>351</v>
      </c>
      <c r="D6155" t="s">
        <v>455</v>
      </c>
      <c r="E6155" t="s">
        <v>15</v>
      </c>
      <c r="F6155" t="s">
        <v>128</v>
      </c>
      <c r="G6155" t="s">
        <v>459</v>
      </c>
      <c r="H6155" s="1">
        <v>2018</v>
      </c>
      <c r="I6155" s="2">
        <v>910</v>
      </c>
      <c r="J6155" s="3">
        <v>2739.1</v>
      </c>
      <c r="K6155">
        <f>Table1[[#This Row],[Total Revenue + Open]]/Table1[[#This Row],[Qty]]</f>
        <v>3.01</v>
      </c>
      <c r="L6155">
        <f>Table1[[#This Row],[Qty]]/Table1[[#This Row],[Total Revenue + Open]]</f>
        <v>0.33222591362126247</v>
      </c>
    </row>
    <row r="6156" spans="1:12">
      <c r="A6156" t="s">
        <v>10</v>
      </c>
      <c r="B6156" t="s">
        <v>351</v>
      </c>
      <c r="C6156" t="s">
        <v>351</v>
      </c>
      <c r="D6156" t="s">
        <v>455</v>
      </c>
      <c r="E6156" t="s">
        <v>15</v>
      </c>
      <c r="F6156" t="s">
        <v>128</v>
      </c>
      <c r="G6156" t="s">
        <v>460</v>
      </c>
      <c r="H6156" s="1">
        <v>2017</v>
      </c>
      <c r="I6156" s="2">
        <v>500</v>
      </c>
      <c r="J6156" s="3">
        <v>1505</v>
      </c>
      <c r="K6156">
        <f>Table1[[#This Row],[Total Revenue + Open]]/Table1[[#This Row],[Qty]]</f>
        <v>3.01</v>
      </c>
      <c r="L6156">
        <f>Table1[[#This Row],[Qty]]/Table1[[#This Row],[Total Revenue + Open]]</f>
        <v>0.33222591362126247</v>
      </c>
    </row>
    <row r="6157" spans="1:12">
      <c r="A6157" t="s">
        <v>10</v>
      </c>
      <c r="B6157" t="s">
        <v>351</v>
      </c>
      <c r="C6157" t="s">
        <v>351</v>
      </c>
      <c r="D6157" t="s">
        <v>455</v>
      </c>
      <c r="E6157" t="s">
        <v>15</v>
      </c>
      <c r="F6157" t="s">
        <v>128</v>
      </c>
      <c r="G6157" t="s">
        <v>460</v>
      </c>
      <c r="H6157" s="1">
        <v>2017</v>
      </c>
      <c r="I6157" s="2">
        <v>1110</v>
      </c>
      <c r="J6157" s="3">
        <v>3311</v>
      </c>
      <c r="K6157">
        <f>Table1[[#This Row],[Total Revenue + Open]]/Table1[[#This Row],[Qty]]</f>
        <v>2.9828828828828828</v>
      </c>
      <c r="L6157">
        <f>Table1[[#This Row],[Qty]]/Table1[[#This Row],[Total Revenue + Open]]</f>
        <v>0.33524614919963758</v>
      </c>
    </row>
    <row r="6158" spans="1:12">
      <c r="A6158" t="s">
        <v>10</v>
      </c>
      <c r="B6158" t="s">
        <v>351</v>
      </c>
      <c r="C6158" t="s">
        <v>351</v>
      </c>
      <c r="D6158" t="s">
        <v>455</v>
      </c>
      <c r="E6158" t="s">
        <v>15</v>
      </c>
      <c r="F6158" t="s">
        <v>128</v>
      </c>
      <c r="G6158" t="s">
        <v>460</v>
      </c>
      <c r="H6158" s="1">
        <v>2018</v>
      </c>
      <c r="I6158" s="2">
        <v>850</v>
      </c>
      <c r="J6158" s="3">
        <v>2558.5</v>
      </c>
      <c r="K6158">
        <f>Table1[[#This Row],[Total Revenue + Open]]/Table1[[#This Row],[Qty]]</f>
        <v>3.01</v>
      </c>
      <c r="L6158">
        <f>Table1[[#This Row],[Qty]]/Table1[[#This Row],[Total Revenue + Open]]</f>
        <v>0.33222591362126247</v>
      </c>
    </row>
    <row r="6159" spans="1:12">
      <c r="A6159" t="s">
        <v>10</v>
      </c>
      <c r="B6159" t="s">
        <v>351</v>
      </c>
      <c r="C6159" t="s">
        <v>351</v>
      </c>
      <c r="D6159" t="s">
        <v>455</v>
      </c>
      <c r="E6159" t="s">
        <v>15</v>
      </c>
      <c r="F6159" t="s">
        <v>128</v>
      </c>
      <c r="G6159" t="s">
        <v>369</v>
      </c>
      <c r="H6159" s="1">
        <v>2017</v>
      </c>
      <c r="I6159" s="2">
        <v>700</v>
      </c>
      <c r="J6159" s="3">
        <v>2107</v>
      </c>
      <c r="K6159">
        <f>Table1[[#This Row],[Total Revenue + Open]]/Table1[[#This Row],[Qty]]</f>
        <v>3.01</v>
      </c>
      <c r="L6159">
        <f>Table1[[#This Row],[Qty]]/Table1[[#This Row],[Total Revenue + Open]]</f>
        <v>0.33222591362126247</v>
      </c>
    </row>
    <row r="6160" spans="1:12">
      <c r="A6160" t="s">
        <v>10</v>
      </c>
      <c r="B6160" t="s">
        <v>351</v>
      </c>
      <c r="C6160" t="s">
        <v>351</v>
      </c>
      <c r="D6160" t="s">
        <v>455</v>
      </c>
      <c r="E6160" t="s">
        <v>15</v>
      </c>
      <c r="F6160" t="s">
        <v>128</v>
      </c>
      <c r="G6160" t="s">
        <v>369</v>
      </c>
      <c r="H6160" s="1">
        <v>2018</v>
      </c>
      <c r="I6160" s="2">
        <v>500</v>
      </c>
      <c r="J6160" s="3">
        <v>1505</v>
      </c>
      <c r="K6160">
        <f>Table1[[#This Row],[Total Revenue + Open]]/Table1[[#This Row],[Qty]]</f>
        <v>3.01</v>
      </c>
      <c r="L6160">
        <f>Table1[[#This Row],[Qty]]/Table1[[#This Row],[Total Revenue + Open]]</f>
        <v>0.33222591362126247</v>
      </c>
    </row>
    <row r="6161" spans="1:12">
      <c r="A6161" t="s">
        <v>10</v>
      </c>
      <c r="B6161" t="s">
        <v>351</v>
      </c>
      <c r="C6161" t="s">
        <v>351</v>
      </c>
      <c r="D6161" t="s">
        <v>455</v>
      </c>
      <c r="E6161" t="s">
        <v>15</v>
      </c>
      <c r="F6161" t="s">
        <v>128</v>
      </c>
      <c r="G6161" t="s">
        <v>369</v>
      </c>
      <c r="H6161" s="1">
        <v>2018</v>
      </c>
      <c r="I6161" s="2">
        <v>1000</v>
      </c>
      <c r="J6161" s="3">
        <v>3010</v>
      </c>
      <c r="K6161">
        <f>Table1[[#This Row],[Total Revenue + Open]]/Table1[[#This Row],[Qty]]</f>
        <v>3.01</v>
      </c>
      <c r="L6161">
        <f>Table1[[#This Row],[Qty]]/Table1[[#This Row],[Total Revenue + Open]]</f>
        <v>0.33222591362126247</v>
      </c>
    </row>
    <row r="6162" spans="1:12">
      <c r="A6162" t="s">
        <v>10</v>
      </c>
      <c r="B6162" t="s">
        <v>351</v>
      </c>
      <c r="C6162" t="s">
        <v>351</v>
      </c>
      <c r="D6162" t="s">
        <v>455</v>
      </c>
      <c r="E6162" t="s">
        <v>15</v>
      </c>
      <c r="F6162" t="s">
        <v>128</v>
      </c>
      <c r="G6162" t="s">
        <v>369</v>
      </c>
      <c r="H6162" s="1">
        <v>2018</v>
      </c>
      <c r="I6162" s="2">
        <v>500</v>
      </c>
      <c r="J6162" s="3">
        <v>1505</v>
      </c>
      <c r="K6162">
        <f>Table1[[#This Row],[Total Revenue + Open]]/Table1[[#This Row],[Qty]]</f>
        <v>3.01</v>
      </c>
      <c r="L6162">
        <f>Table1[[#This Row],[Qty]]/Table1[[#This Row],[Total Revenue + Open]]</f>
        <v>0.33222591362126247</v>
      </c>
    </row>
    <row r="6163" spans="1:12">
      <c r="A6163" t="s">
        <v>10</v>
      </c>
      <c r="B6163" t="s">
        <v>351</v>
      </c>
      <c r="C6163" t="s">
        <v>351</v>
      </c>
      <c r="D6163" t="s">
        <v>455</v>
      </c>
      <c r="E6163" t="s">
        <v>15</v>
      </c>
      <c r="F6163" t="s">
        <v>128</v>
      </c>
      <c r="G6163" t="s">
        <v>369</v>
      </c>
      <c r="H6163" s="1">
        <v>2018</v>
      </c>
      <c r="I6163" s="2">
        <v>500</v>
      </c>
      <c r="J6163" s="3">
        <v>1505</v>
      </c>
      <c r="K6163">
        <f>Table1[[#This Row],[Total Revenue + Open]]/Table1[[#This Row],[Qty]]</f>
        <v>3.01</v>
      </c>
      <c r="L6163">
        <f>Table1[[#This Row],[Qty]]/Table1[[#This Row],[Total Revenue + Open]]</f>
        <v>0.33222591362126247</v>
      </c>
    </row>
    <row r="6164" spans="1:12">
      <c r="A6164" t="s">
        <v>10</v>
      </c>
      <c r="B6164" t="s">
        <v>351</v>
      </c>
      <c r="C6164" t="s">
        <v>351</v>
      </c>
      <c r="D6164" t="s">
        <v>455</v>
      </c>
      <c r="E6164" t="s">
        <v>15</v>
      </c>
      <c r="F6164" t="s">
        <v>128</v>
      </c>
      <c r="G6164" t="s">
        <v>369</v>
      </c>
      <c r="H6164" s="1">
        <v>2019</v>
      </c>
      <c r="I6164" s="2">
        <v>500</v>
      </c>
      <c r="J6164" s="3">
        <v>1505</v>
      </c>
      <c r="K6164">
        <f>Table1[[#This Row],[Total Revenue + Open]]/Table1[[#This Row],[Qty]]</f>
        <v>3.01</v>
      </c>
      <c r="L6164">
        <f>Table1[[#This Row],[Qty]]/Table1[[#This Row],[Total Revenue + Open]]</f>
        <v>0.33222591362126247</v>
      </c>
    </row>
    <row r="6165" spans="1:12">
      <c r="A6165" t="s">
        <v>10</v>
      </c>
      <c r="B6165" t="s">
        <v>351</v>
      </c>
      <c r="C6165" t="s">
        <v>351</v>
      </c>
      <c r="D6165" t="s">
        <v>455</v>
      </c>
      <c r="E6165" t="s">
        <v>15</v>
      </c>
      <c r="F6165" t="s">
        <v>128</v>
      </c>
      <c r="G6165" t="s">
        <v>369</v>
      </c>
      <c r="H6165" s="1">
        <v>2019</v>
      </c>
      <c r="I6165" s="2">
        <v>3570</v>
      </c>
      <c r="J6165" s="3">
        <v>10685.5</v>
      </c>
      <c r="K6165">
        <f>Table1[[#This Row],[Total Revenue + Open]]/Table1[[#This Row],[Qty]]</f>
        <v>2.9931372549019608</v>
      </c>
      <c r="L6165">
        <f>Table1[[#This Row],[Qty]]/Table1[[#This Row],[Total Revenue + Open]]</f>
        <v>0.33409760890926959</v>
      </c>
    </row>
    <row r="6166" spans="1:12">
      <c r="A6166" t="s">
        <v>10</v>
      </c>
      <c r="B6166" t="s">
        <v>351</v>
      </c>
      <c r="C6166" t="s">
        <v>351</v>
      </c>
      <c r="D6166" t="s">
        <v>455</v>
      </c>
      <c r="E6166" t="s">
        <v>15</v>
      </c>
      <c r="F6166" t="s">
        <v>128</v>
      </c>
      <c r="G6166" t="s">
        <v>369</v>
      </c>
      <c r="H6166" s="1">
        <v>2019</v>
      </c>
      <c r="I6166" s="2">
        <v>3770</v>
      </c>
      <c r="J6166" s="3">
        <v>11287.5</v>
      </c>
      <c r="K6166">
        <f>Table1[[#This Row],[Total Revenue + Open]]/Table1[[#This Row],[Qty]]</f>
        <v>2.9940318302387268</v>
      </c>
      <c r="L6166">
        <f>Table1[[#This Row],[Qty]]/Table1[[#This Row],[Total Revenue + Open]]</f>
        <v>0.33399778516057588</v>
      </c>
    </row>
    <row r="6167" spans="1:12">
      <c r="A6167" t="s">
        <v>10</v>
      </c>
      <c r="B6167" t="s">
        <v>351</v>
      </c>
      <c r="C6167" t="s">
        <v>351</v>
      </c>
      <c r="D6167" t="s">
        <v>455</v>
      </c>
      <c r="E6167" t="s">
        <v>15</v>
      </c>
      <c r="F6167" t="s">
        <v>128</v>
      </c>
      <c r="G6167" t="s">
        <v>369</v>
      </c>
      <c r="H6167" s="1">
        <v>2019</v>
      </c>
      <c r="I6167" s="2">
        <v>1310</v>
      </c>
      <c r="J6167" s="3">
        <v>3913</v>
      </c>
      <c r="K6167">
        <f>Table1[[#This Row],[Total Revenue + Open]]/Table1[[#This Row],[Qty]]</f>
        <v>2.9870229007633586</v>
      </c>
      <c r="L6167">
        <f>Table1[[#This Row],[Qty]]/Table1[[#This Row],[Total Revenue + Open]]</f>
        <v>0.33478149757219522</v>
      </c>
    </row>
    <row r="6168" spans="1:12">
      <c r="A6168" t="s">
        <v>10</v>
      </c>
      <c r="B6168" t="s">
        <v>351</v>
      </c>
      <c r="C6168" t="s">
        <v>351</v>
      </c>
      <c r="D6168" t="s">
        <v>455</v>
      </c>
      <c r="E6168" t="s">
        <v>15</v>
      </c>
      <c r="F6168" t="s">
        <v>128</v>
      </c>
      <c r="G6168" t="s">
        <v>369</v>
      </c>
      <c r="H6168" s="1">
        <v>2019</v>
      </c>
      <c r="I6168" s="2">
        <v>500</v>
      </c>
      <c r="J6168" s="3">
        <v>1505</v>
      </c>
      <c r="K6168">
        <f>Table1[[#This Row],[Total Revenue + Open]]/Table1[[#This Row],[Qty]]</f>
        <v>3.01</v>
      </c>
      <c r="L6168">
        <f>Table1[[#This Row],[Qty]]/Table1[[#This Row],[Total Revenue + Open]]</f>
        <v>0.33222591362126247</v>
      </c>
    </row>
    <row r="6169" spans="1:12">
      <c r="A6169" t="s">
        <v>10</v>
      </c>
      <c r="B6169" t="s">
        <v>351</v>
      </c>
      <c r="C6169" t="s">
        <v>351</v>
      </c>
      <c r="D6169" t="s">
        <v>455</v>
      </c>
      <c r="E6169" t="s">
        <v>15</v>
      </c>
      <c r="F6169" t="s">
        <v>128</v>
      </c>
      <c r="G6169" t="s">
        <v>369</v>
      </c>
      <c r="H6169" s="1">
        <v>2019</v>
      </c>
      <c r="I6169" s="2">
        <v>2110</v>
      </c>
      <c r="J6169" s="3">
        <v>6321</v>
      </c>
      <c r="K6169">
        <f>Table1[[#This Row],[Total Revenue + Open]]/Table1[[#This Row],[Qty]]</f>
        <v>2.9957345971563982</v>
      </c>
      <c r="L6169">
        <f>Table1[[#This Row],[Qty]]/Table1[[#This Row],[Total Revenue + Open]]</f>
        <v>0.33380794178136369</v>
      </c>
    </row>
    <row r="6170" spans="1:12">
      <c r="A6170" t="s">
        <v>10</v>
      </c>
      <c r="B6170" t="s">
        <v>351</v>
      </c>
      <c r="C6170" t="s">
        <v>351</v>
      </c>
      <c r="D6170" t="s">
        <v>455</v>
      </c>
      <c r="E6170" t="s">
        <v>15</v>
      </c>
      <c r="F6170" t="s">
        <v>128</v>
      </c>
      <c r="G6170" t="s">
        <v>369</v>
      </c>
      <c r="H6170" s="1">
        <v>2019</v>
      </c>
      <c r="I6170" s="2">
        <v>2315</v>
      </c>
      <c r="J6170" s="3">
        <v>6923</v>
      </c>
      <c r="K6170">
        <f>Table1[[#This Row],[Total Revenue + Open]]/Table1[[#This Row],[Qty]]</f>
        <v>2.9904967602591794</v>
      </c>
      <c r="L6170">
        <f>Table1[[#This Row],[Qty]]/Table1[[#This Row],[Total Revenue + Open]]</f>
        <v>0.3343926043622707</v>
      </c>
    </row>
    <row r="6171" spans="1:12">
      <c r="A6171" t="s">
        <v>10</v>
      </c>
      <c r="B6171" t="s">
        <v>351</v>
      </c>
      <c r="C6171" t="s">
        <v>351</v>
      </c>
      <c r="D6171" t="s">
        <v>455</v>
      </c>
      <c r="E6171" t="s">
        <v>15</v>
      </c>
      <c r="F6171" t="s">
        <v>128</v>
      </c>
      <c r="G6171" t="s">
        <v>369</v>
      </c>
      <c r="H6171" s="1">
        <v>2019</v>
      </c>
      <c r="I6171" s="2">
        <v>5035</v>
      </c>
      <c r="J6171" s="3">
        <v>15050</v>
      </c>
      <c r="K6171">
        <f>Table1[[#This Row],[Total Revenue + Open]]/Table1[[#This Row],[Qty]]</f>
        <v>2.9890764647467725</v>
      </c>
      <c r="L6171">
        <f>Table1[[#This Row],[Qty]]/Table1[[#This Row],[Total Revenue + Open]]</f>
        <v>0.3345514950166113</v>
      </c>
    </row>
    <row r="6172" spans="1:12">
      <c r="A6172" t="s">
        <v>10</v>
      </c>
      <c r="B6172" t="s">
        <v>351</v>
      </c>
      <c r="C6172" t="s">
        <v>351</v>
      </c>
      <c r="D6172" t="s">
        <v>455</v>
      </c>
      <c r="E6172" t="s">
        <v>15</v>
      </c>
      <c r="F6172" t="s">
        <v>128</v>
      </c>
      <c r="G6172" t="s">
        <v>369</v>
      </c>
      <c r="H6172" s="1">
        <v>2020</v>
      </c>
      <c r="I6172" s="2">
        <v>900</v>
      </c>
      <c r="J6172" s="3">
        <v>2709</v>
      </c>
      <c r="K6172">
        <f>Table1[[#This Row],[Total Revenue + Open]]/Table1[[#This Row],[Qty]]</f>
        <v>3.01</v>
      </c>
      <c r="L6172">
        <f>Table1[[#This Row],[Qty]]/Table1[[#This Row],[Total Revenue + Open]]</f>
        <v>0.33222591362126247</v>
      </c>
    </row>
    <row r="6173" spans="1:12">
      <c r="A6173" t="s">
        <v>10</v>
      </c>
      <c r="B6173" t="s">
        <v>351</v>
      </c>
      <c r="C6173" t="s">
        <v>351</v>
      </c>
      <c r="D6173" t="s">
        <v>455</v>
      </c>
      <c r="E6173" t="s">
        <v>15</v>
      </c>
      <c r="F6173" t="s">
        <v>128</v>
      </c>
      <c r="G6173" t="s">
        <v>369</v>
      </c>
      <c r="H6173" s="1">
        <v>2020</v>
      </c>
      <c r="I6173" s="2">
        <v>1005</v>
      </c>
      <c r="J6173" s="3">
        <v>3010</v>
      </c>
      <c r="K6173">
        <f>Table1[[#This Row],[Total Revenue + Open]]/Table1[[#This Row],[Qty]]</f>
        <v>2.9950248756218905</v>
      </c>
      <c r="L6173">
        <f>Table1[[#This Row],[Qty]]/Table1[[#This Row],[Total Revenue + Open]]</f>
        <v>0.33388704318936879</v>
      </c>
    </row>
    <row r="6174" spans="1:12">
      <c r="A6174" t="s">
        <v>10</v>
      </c>
      <c r="B6174" t="s">
        <v>351</v>
      </c>
      <c r="C6174" t="s">
        <v>351</v>
      </c>
      <c r="D6174" t="s">
        <v>455</v>
      </c>
      <c r="E6174" t="s">
        <v>15</v>
      </c>
      <c r="F6174" t="s">
        <v>128</v>
      </c>
      <c r="G6174" t="s">
        <v>369</v>
      </c>
      <c r="H6174" s="1">
        <v>2020</v>
      </c>
      <c r="I6174" s="2">
        <v>2265</v>
      </c>
      <c r="J6174" s="3">
        <v>6772.5</v>
      </c>
      <c r="K6174">
        <f>Table1[[#This Row],[Total Revenue + Open]]/Table1[[#This Row],[Qty]]</f>
        <v>2.9900662251655628</v>
      </c>
      <c r="L6174">
        <f>Table1[[#This Row],[Qty]]/Table1[[#This Row],[Total Revenue + Open]]</f>
        <v>0.33444075304540422</v>
      </c>
    </row>
    <row r="6175" spans="1:12">
      <c r="A6175" t="s">
        <v>10</v>
      </c>
      <c r="B6175" t="s">
        <v>351</v>
      </c>
      <c r="C6175" t="s">
        <v>351</v>
      </c>
      <c r="D6175" t="s">
        <v>455</v>
      </c>
      <c r="E6175" t="s">
        <v>15</v>
      </c>
      <c r="F6175" t="s">
        <v>128</v>
      </c>
      <c r="G6175" t="s">
        <v>369</v>
      </c>
      <c r="H6175" s="1">
        <v>2020</v>
      </c>
      <c r="I6175" s="2">
        <v>3870</v>
      </c>
      <c r="J6175" s="3">
        <v>11588.5</v>
      </c>
      <c r="K6175">
        <f>Table1[[#This Row],[Total Revenue + Open]]/Table1[[#This Row],[Qty]]</f>
        <v>2.9944444444444445</v>
      </c>
      <c r="L6175">
        <f>Table1[[#This Row],[Qty]]/Table1[[#This Row],[Total Revenue + Open]]</f>
        <v>0.33395176252319109</v>
      </c>
    </row>
    <row r="6176" spans="1:12">
      <c r="A6176" t="s">
        <v>10</v>
      </c>
      <c r="B6176" t="s">
        <v>351</v>
      </c>
      <c r="C6176" t="s">
        <v>351</v>
      </c>
      <c r="D6176" t="s">
        <v>455</v>
      </c>
      <c r="E6176" t="s">
        <v>15</v>
      </c>
      <c r="F6176" t="s">
        <v>128</v>
      </c>
      <c r="G6176" t="s">
        <v>369</v>
      </c>
      <c r="H6176" s="1">
        <v>2020</v>
      </c>
      <c r="I6176" s="2">
        <v>1460</v>
      </c>
      <c r="J6176" s="3">
        <v>4364.5</v>
      </c>
      <c r="K6176">
        <f>Table1[[#This Row],[Total Revenue + Open]]/Table1[[#This Row],[Qty]]</f>
        <v>2.9893835616438356</v>
      </c>
      <c r="L6176">
        <f>Table1[[#This Row],[Qty]]/Table1[[#This Row],[Total Revenue + Open]]</f>
        <v>0.33451712681865048</v>
      </c>
    </row>
    <row r="6177" spans="1:12">
      <c r="A6177" t="s">
        <v>10</v>
      </c>
      <c r="B6177" t="s">
        <v>351</v>
      </c>
      <c r="C6177" t="s">
        <v>351</v>
      </c>
      <c r="D6177" t="s">
        <v>455</v>
      </c>
      <c r="E6177" t="s">
        <v>15</v>
      </c>
      <c r="F6177" t="s">
        <v>128</v>
      </c>
      <c r="G6177" t="s">
        <v>369</v>
      </c>
      <c r="H6177" s="1">
        <v>2020</v>
      </c>
      <c r="I6177" s="2">
        <v>2315</v>
      </c>
      <c r="J6177" s="3">
        <v>6923</v>
      </c>
      <c r="K6177">
        <f>Table1[[#This Row],[Total Revenue + Open]]/Table1[[#This Row],[Qty]]</f>
        <v>2.9904967602591794</v>
      </c>
      <c r="L6177">
        <f>Table1[[#This Row],[Qty]]/Table1[[#This Row],[Total Revenue + Open]]</f>
        <v>0.3343926043622707</v>
      </c>
    </row>
    <row r="6178" spans="1:12">
      <c r="A6178" t="s">
        <v>10</v>
      </c>
      <c r="B6178" t="s">
        <v>351</v>
      </c>
      <c r="C6178" t="s">
        <v>351</v>
      </c>
      <c r="D6178" t="s">
        <v>455</v>
      </c>
      <c r="E6178" t="s">
        <v>15</v>
      </c>
      <c r="F6178" t="s">
        <v>128</v>
      </c>
      <c r="G6178" t="s">
        <v>369</v>
      </c>
      <c r="H6178" s="1">
        <v>2021</v>
      </c>
      <c r="I6178" s="2">
        <v>4420</v>
      </c>
      <c r="J6178" s="3">
        <v>13244</v>
      </c>
      <c r="K6178">
        <f>Table1[[#This Row],[Total Revenue + Open]]/Table1[[#This Row],[Qty]]</f>
        <v>2.9963800904977376</v>
      </c>
      <c r="L6178">
        <f>Table1[[#This Row],[Qty]]/Table1[[#This Row],[Total Revenue + Open]]</f>
        <v>0.33373603141045</v>
      </c>
    </row>
    <row r="6179" spans="1:12">
      <c r="A6179" t="s">
        <v>10</v>
      </c>
      <c r="B6179" t="s">
        <v>351</v>
      </c>
      <c r="C6179" t="s">
        <v>351</v>
      </c>
      <c r="D6179" t="s">
        <v>455</v>
      </c>
      <c r="E6179" t="s">
        <v>15</v>
      </c>
      <c r="F6179" t="s">
        <v>128</v>
      </c>
      <c r="G6179" t="s">
        <v>369</v>
      </c>
      <c r="H6179" s="1">
        <v>2021</v>
      </c>
      <c r="I6179" s="2">
        <v>6135</v>
      </c>
      <c r="J6179" s="3">
        <v>18361</v>
      </c>
      <c r="K6179">
        <f>Table1[[#This Row],[Total Revenue + Open]]/Table1[[#This Row],[Qty]]</f>
        <v>2.9928280358598207</v>
      </c>
      <c r="L6179">
        <f>Table1[[#This Row],[Qty]]/Table1[[#This Row],[Total Revenue + Open]]</f>
        <v>0.33413212787974511</v>
      </c>
    </row>
    <row r="6180" spans="1:12">
      <c r="A6180" t="s">
        <v>10</v>
      </c>
      <c r="B6180" t="s">
        <v>351</v>
      </c>
      <c r="C6180" t="s">
        <v>351</v>
      </c>
      <c r="D6180" t="s">
        <v>455</v>
      </c>
      <c r="E6180" t="s">
        <v>15</v>
      </c>
      <c r="F6180" t="s">
        <v>128</v>
      </c>
      <c r="G6180" t="s">
        <v>369</v>
      </c>
      <c r="H6180" s="1">
        <v>2021</v>
      </c>
      <c r="I6180" s="2">
        <v>1110</v>
      </c>
      <c r="J6180" s="3">
        <v>3311</v>
      </c>
      <c r="K6180">
        <f>Table1[[#This Row],[Total Revenue + Open]]/Table1[[#This Row],[Qty]]</f>
        <v>2.9828828828828828</v>
      </c>
      <c r="L6180">
        <f>Table1[[#This Row],[Qty]]/Table1[[#This Row],[Total Revenue + Open]]</f>
        <v>0.33524614919963758</v>
      </c>
    </row>
    <row r="6181" spans="1:12">
      <c r="A6181" t="s">
        <v>10</v>
      </c>
      <c r="B6181" t="s">
        <v>351</v>
      </c>
      <c r="C6181" t="s">
        <v>351</v>
      </c>
      <c r="D6181" t="s">
        <v>455</v>
      </c>
      <c r="E6181" t="s">
        <v>15</v>
      </c>
      <c r="F6181" t="s">
        <v>128</v>
      </c>
      <c r="G6181" t="s">
        <v>369</v>
      </c>
      <c r="H6181" s="1">
        <v>2021</v>
      </c>
      <c r="I6181" s="2">
        <v>6590</v>
      </c>
      <c r="J6181" s="3">
        <v>19715.5</v>
      </c>
      <c r="K6181">
        <f>Table1[[#This Row],[Total Revenue + Open]]/Table1[[#This Row],[Qty]]</f>
        <v>2.991729893778452</v>
      </c>
      <c r="L6181">
        <f>Table1[[#This Row],[Qty]]/Table1[[#This Row],[Total Revenue + Open]]</f>
        <v>0.33425477416246102</v>
      </c>
    </row>
    <row r="6182" spans="1:12">
      <c r="A6182" t="s">
        <v>10</v>
      </c>
      <c r="B6182" t="s">
        <v>351</v>
      </c>
      <c r="C6182" t="s">
        <v>351</v>
      </c>
      <c r="D6182" t="s">
        <v>455</v>
      </c>
      <c r="E6182" t="s">
        <v>15</v>
      </c>
      <c r="F6182" t="s">
        <v>128</v>
      </c>
      <c r="G6182" t="s">
        <v>369</v>
      </c>
      <c r="H6182" s="1">
        <v>2021</v>
      </c>
      <c r="I6182" s="2">
        <v>3670</v>
      </c>
      <c r="J6182" s="3">
        <v>10986.5</v>
      </c>
      <c r="K6182">
        <f>Table1[[#This Row],[Total Revenue + Open]]/Table1[[#This Row],[Qty]]</f>
        <v>2.9935967302452315</v>
      </c>
      <c r="L6182">
        <f>Table1[[#This Row],[Qty]]/Table1[[#This Row],[Total Revenue + Open]]</f>
        <v>0.33404632958631048</v>
      </c>
    </row>
    <row r="6183" spans="1:12">
      <c r="A6183" t="s">
        <v>10</v>
      </c>
      <c r="B6183" t="s">
        <v>351</v>
      </c>
      <c r="C6183" t="s">
        <v>351</v>
      </c>
      <c r="D6183" t="s">
        <v>455</v>
      </c>
      <c r="E6183" t="s">
        <v>15</v>
      </c>
      <c r="F6183" t="s">
        <v>128</v>
      </c>
      <c r="G6183" t="s">
        <v>369</v>
      </c>
      <c r="H6183" s="1">
        <v>2021</v>
      </c>
      <c r="I6183" s="2">
        <v>4825</v>
      </c>
      <c r="J6183" s="3">
        <v>14448</v>
      </c>
      <c r="K6183">
        <f>Table1[[#This Row],[Total Revenue + Open]]/Table1[[#This Row],[Qty]]</f>
        <v>2.9944041450777203</v>
      </c>
      <c r="L6183">
        <f>Table1[[#This Row],[Qty]]/Table1[[#This Row],[Total Revenue + Open]]</f>
        <v>0.33395625692137321</v>
      </c>
    </row>
    <row r="6184" spans="1:12">
      <c r="A6184" t="s">
        <v>10</v>
      </c>
      <c r="B6184" t="s">
        <v>351</v>
      </c>
      <c r="C6184" t="s">
        <v>351</v>
      </c>
      <c r="D6184" t="s">
        <v>455</v>
      </c>
      <c r="E6184" t="s">
        <v>15</v>
      </c>
      <c r="F6184" t="s">
        <v>128</v>
      </c>
      <c r="G6184" t="s">
        <v>369</v>
      </c>
      <c r="H6184" s="1">
        <v>2022</v>
      </c>
      <c r="I6184" s="2">
        <v>4125</v>
      </c>
      <c r="J6184" s="3">
        <v>12341</v>
      </c>
      <c r="K6184">
        <f>Table1[[#This Row],[Total Revenue + Open]]/Table1[[#This Row],[Qty]]</f>
        <v>2.9917575757575756</v>
      </c>
      <c r="L6184">
        <f>Table1[[#This Row],[Qty]]/Table1[[#This Row],[Total Revenue + Open]]</f>
        <v>0.33425168138724576</v>
      </c>
    </row>
    <row r="6185" spans="1:12">
      <c r="A6185" t="s">
        <v>10</v>
      </c>
      <c r="B6185" t="s">
        <v>351</v>
      </c>
      <c r="C6185" t="s">
        <v>351</v>
      </c>
      <c r="D6185" t="s">
        <v>455</v>
      </c>
      <c r="E6185" t="s">
        <v>15</v>
      </c>
      <c r="F6185" t="s">
        <v>128</v>
      </c>
      <c r="G6185" t="s">
        <v>369</v>
      </c>
      <c r="H6185" s="1">
        <v>2022</v>
      </c>
      <c r="I6185" s="2">
        <v>1660</v>
      </c>
      <c r="J6185" s="3">
        <v>4966.5</v>
      </c>
      <c r="K6185">
        <f>Table1[[#This Row],[Total Revenue + Open]]/Table1[[#This Row],[Qty]]</f>
        <v>2.991867469879518</v>
      </c>
      <c r="L6185">
        <f>Table1[[#This Row],[Qty]]/Table1[[#This Row],[Total Revenue + Open]]</f>
        <v>0.33423940400684587</v>
      </c>
    </row>
    <row r="6186" spans="1:12">
      <c r="A6186" t="s">
        <v>10</v>
      </c>
      <c r="B6186" t="s">
        <v>351</v>
      </c>
      <c r="C6186" t="s">
        <v>351</v>
      </c>
      <c r="D6186" t="s">
        <v>455</v>
      </c>
      <c r="E6186" t="s">
        <v>15</v>
      </c>
      <c r="F6186" t="s">
        <v>128</v>
      </c>
      <c r="G6186" t="s">
        <v>369</v>
      </c>
      <c r="H6186" s="1">
        <v>2022</v>
      </c>
      <c r="I6186" s="2">
        <v>3920</v>
      </c>
      <c r="J6186" s="3">
        <v>11739</v>
      </c>
      <c r="K6186">
        <f>Table1[[#This Row],[Total Revenue + Open]]/Table1[[#This Row],[Qty]]</f>
        <v>2.9946428571428569</v>
      </c>
      <c r="L6186">
        <f>Table1[[#This Row],[Qty]]/Table1[[#This Row],[Total Revenue + Open]]</f>
        <v>0.33392963625521765</v>
      </c>
    </row>
    <row r="6187" spans="1:12">
      <c r="A6187" t="s">
        <v>10</v>
      </c>
      <c r="B6187" t="s">
        <v>351</v>
      </c>
      <c r="C6187" t="s">
        <v>351</v>
      </c>
      <c r="D6187" t="s">
        <v>455</v>
      </c>
      <c r="E6187" t="s">
        <v>15</v>
      </c>
      <c r="F6187" t="s">
        <v>128</v>
      </c>
      <c r="G6187" t="s">
        <v>369</v>
      </c>
      <c r="H6187" s="1">
        <v>2022</v>
      </c>
      <c r="I6187" s="2">
        <v>1260</v>
      </c>
      <c r="J6187" s="3">
        <v>3762.5</v>
      </c>
      <c r="K6187">
        <f>Table1[[#This Row],[Total Revenue + Open]]/Table1[[#This Row],[Qty]]</f>
        <v>2.9861111111111112</v>
      </c>
      <c r="L6187">
        <f>Table1[[#This Row],[Qty]]/Table1[[#This Row],[Total Revenue + Open]]</f>
        <v>0.33488372093023255</v>
      </c>
    </row>
    <row r="6188" spans="1:12">
      <c r="A6188" t="s">
        <v>10</v>
      </c>
      <c r="B6188" t="s">
        <v>351</v>
      </c>
      <c r="C6188" t="s">
        <v>351</v>
      </c>
      <c r="D6188" t="s">
        <v>455</v>
      </c>
      <c r="E6188" t="s">
        <v>15</v>
      </c>
      <c r="F6188" t="s">
        <v>128</v>
      </c>
      <c r="G6188" t="s">
        <v>369</v>
      </c>
      <c r="H6188" s="1">
        <v>2017</v>
      </c>
      <c r="I6188" s="2">
        <v>1660</v>
      </c>
      <c r="J6188" s="3">
        <v>4966.5</v>
      </c>
      <c r="K6188">
        <f>Table1[[#This Row],[Total Revenue + Open]]/Table1[[#This Row],[Qty]]</f>
        <v>2.991867469879518</v>
      </c>
      <c r="L6188">
        <f>Table1[[#This Row],[Qty]]/Table1[[#This Row],[Total Revenue + Open]]</f>
        <v>0.33423940400684587</v>
      </c>
    </row>
    <row r="6189" spans="1:12">
      <c r="A6189" t="s">
        <v>10</v>
      </c>
      <c r="B6189" t="s">
        <v>351</v>
      </c>
      <c r="C6189" t="s">
        <v>351</v>
      </c>
      <c r="D6189" t="s">
        <v>455</v>
      </c>
      <c r="E6189" t="s">
        <v>15</v>
      </c>
      <c r="F6189" t="s">
        <v>128</v>
      </c>
      <c r="G6189" t="s">
        <v>369</v>
      </c>
      <c r="H6189" s="1">
        <v>2018</v>
      </c>
      <c r="I6189" s="2">
        <v>500</v>
      </c>
      <c r="J6189" s="3">
        <v>1505</v>
      </c>
      <c r="K6189">
        <f>Table1[[#This Row],[Total Revenue + Open]]/Table1[[#This Row],[Qty]]</f>
        <v>3.01</v>
      </c>
      <c r="L6189">
        <f>Table1[[#This Row],[Qty]]/Table1[[#This Row],[Total Revenue + Open]]</f>
        <v>0.33222591362126247</v>
      </c>
    </row>
    <row r="6190" spans="1:12">
      <c r="A6190" t="s">
        <v>10</v>
      </c>
      <c r="B6190" t="s">
        <v>351</v>
      </c>
      <c r="C6190" t="s">
        <v>351</v>
      </c>
      <c r="D6190" t="s">
        <v>455</v>
      </c>
      <c r="E6190" t="s">
        <v>15</v>
      </c>
      <c r="F6190" t="s">
        <v>128</v>
      </c>
      <c r="G6190" t="s">
        <v>369</v>
      </c>
      <c r="H6190" s="1">
        <v>2018</v>
      </c>
      <c r="I6190" s="2">
        <v>1000</v>
      </c>
      <c r="J6190" s="3">
        <v>3010</v>
      </c>
      <c r="K6190">
        <f>Table1[[#This Row],[Total Revenue + Open]]/Table1[[#This Row],[Qty]]</f>
        <v>3.01</v>
      </c>
      <c r="L6190">
        <f>Table1[[#This Row],[Qty]]/Table1[[#This Row],[Total Revenue + Open]]</f>
        <v>0.33222591362126247</v>
      </c>
    </row>
    <row r="6191" spans="1:12">
      <c r="A6191" t="s">
        <v>10</v>
      </c>
      <c r="B6191" t="s">
        <v>351</v>
      </c>
      <c r="C6191" t="s">
        <v>351</v>
      </c>
      <c r="D6191" t="s">
        <v>455</v>
      </c>
      <c r="E6191" t="s">
        <v>15</v>
      </c>
      <c r="F6191" t="s">
        <v>128</v>
      </c>
      <c r="G6191" t="s">
        <v>461</v>
      </c>
      <c r="H6191" s="1">
        <v>2021</v>
      </c>
      <c r="I6191" s="2">
        <v>400</v>
      </c>
      <c r="J6191" s="3">
        <v>1204</v>
      </c>
      <c r="K6191">
        <f>Table1[[#This Row],[Total Revenue + Open]]/Table1[[#This Row],[Qty]]</f>
        <v>3.01</v>
      </c>
      <c r="L6191">
        <f>Table1[[#This Row],[Qty]]/Table1[[#This Row],[Total Revenue + Open]]</f>
        <v>0.33222591362126247</v>
      </c>
    </row>
    <row r="6192" spans="1:12">
      <c r="A6192" t="s">
        <v>10</v>
      </c>
      <c r="B6192" t="s">
        <v>351</v>
      </c>
      <c r="C6192" t="s">
        <v>351</v>
      </c>
      <c r="D6192" t="s">
        <v>455</v>
      </c>
      <c r="E6192" t="s">
        <v>15</v>
      </c>
      <c r="F6192" t="s">
        <v>128</v>
      </c>
      <c r="G6192" t="s">
        <v>461</v>
      </c>
      <c r="H6192" s="1">
        <v>2021</v>
      </c>
      <c r="I6192" s="2">
        <v>500</v>
      </c>
      <c r="J6192" s="3">
        <v>1505</v>
      </c>
      <c r="K6192">
        <f>Table1[[#This Row],[Total Revenue + Open]]/Table1[[#This Row],[Qty]]</f>
        <v>3.01</v>
      </c>
      <c r="L6192">
        <f>Table1[[#This Row],[Qty]]/Table1[[#This Row],[Total Revenue + Open]]</f>
        <v>0.33222591362126247</v>
      </c>
    </row>
    <row r="6193" spans="1:12">
      <c r="A6193" t="s">
        <v>10</v>
      </c>
      <c r="B6193" t="s">
        <v>351</v>
      </c>
      <c r="C6193" t="s">
        <v>351</v>
      </c>
      <c r="D6193" t="s">
        <v>455</v>
      </c>
      <c r="E6193" t="s">
        <v>15</v>
      </c>
      <c r="F6193" t="s">
        <v>128</v>
      </c>
      <c r="G6193" t="s">
        <v>461</v>
      </c>
      <c r="H6193" s="1">
        <v>2021</v>
      </c>
      <c r="I6193" s="2">
        <v>300</v>
      </c>
      <c r="J6193" s="3">
        <v>903</v>
      </c>
      <c r="K6193">
        <f>Table1[[#This Row],[Total Revenue + Open]]/Table1[[#This Row],[Qty]]</f>
        <v>3.01</v>
      </c>
      <c r="L6193">
        <f>Table1[[#This Row],[Qty]]/Table1[[#This Row],[Total Revenue + Open]]</f>
        <v>0.33222591362126247</v>
      </c>
    </row>
    <row r="6194" spans="1:12">
      <c r="A6194" t="s">
        <v>10</v>
      </c>
      <c r="B6194" t="s">
        <v>351</v>
      </c>
      <c r="C6194" t="s">
        <v>351</v>
      </c>
      <c r="D6194" t="s">
        <v>455</v>
      </c>
      <c r="E6194" t="s">
        <v>15</v>
      </c>
      <c r="F6194" t="s">
        <v>128</v>
      </c>
      <c r="G6194" t="s">
        <v>461</v>
      </c>
      <c r="H6194" s="1">
        <v>2021</v>
      </c>
      <c r="I6194" s="2">
        <v>1100</v>
      </c>
      <c r="J6194" s="3">
        <v>3311</v>
      </c>
      <c r="K6194">
        <f>Table1[[#This Row],[Total Revenue + Open]]/Table1[[#This Row],[Qty]]</f>
        <v>3.01</v>
      </c>
      <c r="L6194">
        <f>Table1[[#This Row],[Qty]]/Table1[[#This Row],[Total Revenue + Open]]</f>
        <v>0.33222591362126247</v>
      </c>
    </row>
    <row r="6195" spans="1:12">
      <c r="A6195" t="s">
        <v>10</v>
      </c>
      <c r="B6195" t="s">
        <v>351</v>
      </c>
      <c r="C6195" t="s">
        <v>351</v>
      </c>
      <c r="D6195" t="s">
        <v>455</v>
      </c>
      <c r="E6195" t="s">
        <v>15</v>
      </c>
      <c r="F6195" t="s">
        <v>128</v>
      </c>
      <c r="G6195" t="s">
        <v>461</v>
      </c>
      <c r="H6195" s="1">
        <v>2021</v>
      </c>
      <c r="I6195" s="2">
        <v>650</v>
      </c>
      <c r="J6195" s="3">
        <v>1956.5</v>
      </c>
      <c r="K6195">
        <f>Table1[[#This Row],[Total Revenue + Open]]/Table1[[#This Row],[Qty]]</f>
        <v>3.01</v>
      </c>
      <c r="L6195">
        <f>Table1[[#This Row],[Qty]]/Table1[[#This Row],[Total Revenue + Open]]</f>
        <v>0.33222591362126247</v>
      </c>
    </row>
    <row r="6196" spans="1:12">
      <c r="A6196" t="s">
        <v>10</v>
      </c>
      <c r="B6196" t="s">
        <v>351</v>
      </c>
      <c r="C6196" t="s">
        <v>351</v>
      </c>
      <c r="D6196" t="s">
        <v>455</v>
      </c>
      <c r="E6196" t="s">
        <v>15</v>
      </c>
      <c r="F6196" t="s">
        <v>128</v>
      </c>
      <c r="G6196" t="s">
        <v>461</v>
      </c>
      <c r="H6196" s="1">
        <v>2021</v>
      </c>
      <c r="I6196" s="2">
        <v>800</v>
      </c>
      <c r="J6196" s="3">
        <v>2408</v>
      </c>
      <c r="K6196">
        <f>Table1[[#This Row],[Total Revenue + Open]]/Table1[[#This Row],[Qty]]</f>
        <v>3.01</v>
      </c>
      <c r="L6196">
        <f>Table1[[#This Row],[Qty]]/Table1[[#This Row],[Total Revenue + Open]]</f>
        <v>0.33222591362126247</v>
      </c>
    </row>
    <row r="6197" spans="1:12">
      <c r="A6197" t="s">
        <v>10</v>
      </c>
      <c r="B6197" t="s">
        <v>351</v>
      </c>
      <c r="C6197" t="s">
        <v>351</v>
      </c>
      <c r="D6197" t="s">
        <v>455</v>
      </c>
      <c r="E6197" t="s">
        <v>15</v>
      </c>
      <c r="F6197" t="s">
        <v>128</v>
      </c>
      <c r="G6197" t="s">
        <v>461</v>
      </c>
      <c r="H6197" s="1">
        <v>2022</v>
      </c>
      <c r="I6197" s="2">
        <v>400</v>
      </c>
      <c r="J6197" s="3">
        <v>1204</v>
      </c>
      <c r="K6197">
        <f>Table1[[#This Row],[Total Revenue + Open]]/Table1[[#This Row],[Qty]]</f>
        <v>3.01</v>
      </c>
      <c r="L6197">
        <f>Table1[[#This Row],[Qty]]/Table1[[#This Row],[Total Revenue + Open]]</f>
        <v>0.33222591362126247</v>
      </c>
    </row>
    <row r="6198" spans="1:12">
      <c r="A6198" t="s">
        <v>10</v>
      </c>
      <c r="B6198" t="s">
        <v>351</v>
      </c>
      <c r="C6198" t="s">
        <v>351</v>
      </c>
      <c r="D6198" t="s">
        <v>455</v>
      </c>
      <c r="E6198" t="s">
        <v>15</v>
      </c>
      <c r="F6198" t="s">
        <v>128</v>
      </c>
      <c r="G6198" t="s">
        <v>461</v>
      </c>
      <c r="H6198" s="1">
        <v>2022</v>
      </c>
      <c r="I6198" s="2">
        <v>200</v>
      </c>
      <c r="J6198" s="3">
        <v>602</v>
      </c>
      <c r="K6198">
        <f>Table1[[#This Row],[Total Revenue + Open]]/Table1[[#This Row],[Qty]]</f>
        <v>3.01</v>
      </c>
      <c r="L6198">
        <f>Table1[[#This Row],[Qty]]/Table1[[#This Row],[Total Revenue + Open]]</f>
        <v>0.33222591362126247</v>
      </c>
    </row>
    <row r="6199" spans="1:12">
      <c r="A6199" t="s">
        <v>10</v>
      </c>
      <c r="B6199" t="s">
        <v>351</v>
      </c>
      <c r="C6199" t="s">
        <v>351</v>
      </c>
      <c r="D6199" t="s">
        <v>455</v>
      </c>
      <c r="E6199" t="s">
        <v>15</v>
      </c>
      <c r="F6199" t="s">
        <v>128</v>
      </c>
      <c r="G6199" t="s">
        <v>461</v>
      </c>
      <c r="H6199" s="1">
        <v>2022</v>
      </c>
      <c r="I6199" s="2">
        <v>400</v>
      </c>
      <c r="J6199" s="3">
        <v>1204</v>
      </c>
      <c r="K6199">
        <f>Table1[[#This Row],[Total Revenue + Open]]/Table1[[#This Row],[Qty]]</f>
        <v>3.01</v>
      </c>
      <c r="L6199">
        <f>Table1[[#This Row],[Qty]]/Table1[[#This Row],[Total Revenue + Open]]</f>
        <v>0.33222591362126247</v>
      </c>
    </row>
    <row r="6200" spans="1:12">
      <c r="A6200" t="s">
        <v>10</v>
      </c>
      <c r="B6200" t="s">
        <v>351</v>
      </c>
      <c r="C6200" t="s">
        <v>351</v>
      </c>
      <c r="D6200" t="s">
        <v>455</v>
      </c>
      <c r="E6200" t="s">
        <v>15</v>
      </c>
      <c r="F6200" t="s">
        <v>128</v>
      </c>
      <c r="G6200" t="s">
        <v>461</v>
      </c>
      <c r="H6200" s="1">
        <v>2022</v>
      </c>
      <c r="I6200" s="2">
        <v>200</v>
      </c>
      <c r="J6200" s="3">
        <v>602</v>
      </c>
      <c r="K6200">
        <f>Table1[[#This Row],[Total Revenue + Open]]/Table1[[#This Row],[Qty]]</f>
        <v>3.01</v>
      </c>
      <c r="L6200">
        <f>Table1[[#This Row],[Qty]]/Table1[[#This Row],[Total Revenue + Open]]</f>
        <v>0.33222591362126247</v>
      </c>
    </row>
    <row r="6201" spans="1:12">
      <c r="A6201" t="s">
        <v>10</v>
      </c>
      <c r="B6201" t="s">
        <v>351</v>
      </c>
      <c r="C6201" t="s">
        <v>351</v>
      </c>
      <c r="D6201" t="s">
        <v>455</v>
      </c>
      <c r="E6201" t="s">
        <v>15</v>
      </c>
      <c r="F6201" t="s">
        <v>128</v>
      </c>
      <c r="G6201" t="s">
        <v>461</v>
      </c>
      <c r="H6201" s="1">
        <v>2019</v>
      </c>
      <c r="I6201" s="2">
        <v>500</v>
      </c>
      <c r="J6201" s="3">
        <v>1505</v>
      </c>
      <c r="K6201">
        <f>Table1[[#This Row],[Total Revenue + Open]]/Table1[[#This Row],[Qty]]</f>
        <v>3.01</v>
      </c>
      <c r="L6201">
        <f>Table1[[#This Row],[Qty]]/Table1[[#This Row],[Total Revenue + Open]]</f>
        <v>0.33222591362126247</v>
      </c>
    </row>
    <row r="6202" spans="1:12">
      <c r="A6202" t="s">
        <v>10</v>
      </c>
      <c r="B6202" t="s">
        <v>351</v>
      </c>
      <c r="C6202" t="s">
        <v>351</v>
      </c>
      <c r="D6202" t="s">
        <v>455</v>
      </c>
      <c r="E6202" t="s">
        <v>15</v>
      </c>
      <c r="F6202" t="s">
        <v>128</v>
      </c>
      <c r="G6202" t="s">
        <v>461</v>
      </c>
      <c r="H6202" s="1">
        <v>2019</v>
      </c>
      <c r="I6202" s="2">
        <v>700</v>
      </c>
      <c r="J6202" s="3">
        <v>2107</v>
      </c>
      <c r="K6202">
        <f>Table1[[#This Row],[Total Revenue + Open]]/Table1[[#This Row],[Qty]]</f>
        <v>3.01</v>
      </c>
      <c r="L6202">
        <f>Table1[[#This Row],[Qty]]/Table1[[#This Row],[Total Revenue + Open]]</f>
        <v>0.33222591362126247</v>
      </c>
    </row>
    <row r="6203" spans="1:12">
      <c r="A6203" t="s">
        <v>10</v>
      </c>
      <c r="B6203" t="s">
        <v>351</v>
      </c>
      <c r="C6203" t="s">
        <v>351</v>
      </c>
      <c r="D6203" t="s">
        <v>455</v>
      </c>
      <c r="E6203" t="s">
        <v>15</v>
      </c>
      <c r="F6203" t="s">
        <v>128</v>
      </c>
      <c r="G6203" t="s">
        <v>461</v>
      </c>
      <c r="H6203" s="1">
        <v>2019</v>
      </c>
      <c r="I6203" s="2">
        <v>500</v>
      </c>
      <c r="J6203" s="3">
        <v>1505</v>
      </c>
      <c r="K6203">
        <f>Table1[[#This Row],[Total Revenue + Open]]/Table1[[#This Row],[Qty]]</f>
        <v>3.01</v>
      </c>
      <c r="L6203">
        <f>Table1[[#This Row],[Qty]]/Table1[[#This Row],[Total Revenue + Open]]</f>
        <v>0.33222591362126247</v>
      </c>
    </row>
    <row r="6204" spans="1:12">
      <c r="A6204" t="s">
        <v>10</v>
      </c>
      <c r="B6204" t="s">
        <v>351</v>
      </c>
      <c r="C6204" t="s">
        <v>351</v>
      </c>
      <c r="D6204" t="s">
        <v>455</v>
      </c>
      <c r="E6204" t="s">
        <v>15</v>
      </c>
      <c r="F6204" t="s">
        <v>128</v>
      </c>
      <c r="G6204" t="s">
        <v>461</v>
      </c>
      <c r="H6204" s="1">
        <v>2019</v>
      </c>
      <c r="I6204" s="2">
        <v>650</v>
      </c>
      <c r="J6204" s="3">
        <v>1956.5</v>
      </c>
      <c r="K6204">
        <f>Table1[[#This Row],[Total Revenue + Open]]/Table1[[#This Row],[Qty]]</f>
        <v>3.01</v>
      </c>
      <c r="L6204">
        <f>Table1[[#This Row],[Qty]]/Table1[[#This Row],[Total Revenue + Open]]</f>
        <v>0.33222591362126247</v>
      </c>
    </row>
    <row r="6205" spans="1:12">
      <c r="A6205" t="s">
        <v>10</v>
      </c>
      <c r="B6205" t="s">
        <v>351</v>
      </c>
      <c r="C6205" t="s">
        <v>351</v>
      </c>
      <c r="D6205" t="s">
        <v>455</v>
      </c>
      <c r="E6205" t="s">
        <v>15</v>
      </c>
      <c r="F6205" t="s">
        <v>128</v>
      </c>
      <c r="G6205" t="s">
        <v>461</v>
      </c>
      <c r="H6205" s="1">
        <v>2019</v>
      </c>
      <c r="I6205" s="2">
        <v>500</v>
      </c>
      <c r="J6205" s="3">
        <v>1505</v>
      </c>
      <c r="K6205">
        <f>Table1[[#This Row],[Total Revenue + Open]]/Table1[[#This Row],[Qty]]</f>
        <v>3.01</v>
      </c>
      <c r="L6205">
        <f>Table1[[#This Row],[Qty]]/Table1[[#This Row],[Total Revenue + Open]]</f>
        <v>0.33222591362126247</v>
      </c>
    </row>
    <row r="6206" spans="1:12">
      <c r="A6206" t="s">
        <v>10</v>
      </c>
      <c r="B6206" t="s">
        <v>351</v>
      </c>
      <c r="C6206" t="s">
        <v>351</v>
      </c>
      <c r="D6206" t="s">
        <v>455</v>
      </c>
      <c r="E6206" t="s">
        <v>15</v>
      </c>
      <c r="F6206" t="s">
        <v>128</v>
      </c>
      <c r="G6206" t="s">
        <v>461</v>
      </c>
      <c r="H6206" s="1">
        <v>2019</v>
      </c>
      <c r="I6206" s="2">
        <v>500</v>
      </c>
      <c r="J6206" s="3">
        <v>1505</v>
      </c>
      <c r="K6206">
        <f>Table1[[#This Row],[Total Revenue + Open]]/Table1[[#This Row],[Qty]]</f>
        <v>3.01</v>
      </c>
      <c r="L6206">
        <f>Table1[[#This Row],[Qty]]/Table1[[#This Row],[Total Revenue + Open]]</f>
        <v>0.33222591362126247</v>
      </c>
    </row>
    <row r="6207" spans="1:12">
      <c r="A6207" t="s">
        <v>10</v>
      </c>
      <c r="B6207" t="s">
        <v>351</v>
      </c>
      <c r="C6207" t="s">
        <v>351</v>
      </c>
      <c r="D6207" t="s">
        <v>455</v>
      </c>
      <c r="E6207" t="s">
        <v>15</v>
      </c>
      <c r="F6207" t="s">
        <v>128</v>
      </c>
      <c r="G6207" t="s">
        <v>461</v>
      </c>
      <c r="H6207" s="1">
        <v>2019</v>
      </c>
      <c r="I6207" s="2">
        <v>500</v>
      </c>
      <c r="J6207" s="3">
        <v>1505</v>
      </c>
      <c r="K6207">
        <f>Table1[[#This Row],[Total Revenue + Open]]/Table1[[#This Row],[Qty]]</f>
        <v>3.01</v>
      </c>
      <c r="L6207">
        <f>Table1[[#This Row],[Qty]]/Table1[[#This Row],[Total Revenue + Open]]</f>
        <v>0.33222591362126247</v>
      </c>
    </row>
    <row r="6208" spans="1:12">
      <c r="A6208" t="s">
        <v>10</v>
      </c>
      <c r="B6208" t="s">
        <v>351</v>
      </c>
      <c r="C6208" t="s">
        <v>351</v>
      </c>
      <c r="D6208" t="s">
        <v>455</v>
      </c>
      <c r="E6208" t="s">
        <v>15</v>
      </c>
      <c r="F6208" t="s">
        <v>128</v>
      </c>
      <c r="G6208" t="s">
        <v>461</v>
      </c>
      <c r="H6208" s="1">
        <v>2020</v>
      </c>
      <c r="I6208" s="2">
        <v>200</v>
      </c>
      <c r="J6208" s="3">
        <v>602</v>
      </c>
      <c r="K6208">
        <f>Table1[[#This Row],[Total Revenue + Open]]/Table1[[#This Row],[Qty]]</f>
        <v>3.01</v>
      </c>
      <c r="L6208">
        <f>Table1[[#This Row],[Qty]]/Table1[[#This Row],[Total Revenue + Open]]</f>
        <v>0.33222591362126247</v>
      </c>
    </row>
    <row r="6209" spans="1:12">
      <c r="A6209" t="s">
        <v>10</v>
      </c>
      <c r="B6209" t="s">
        <v>351</v>
      </c>
      <c r="C6209" t="s">
        <v>351</v>
      </c>
      <c r="D6209" t="s">
        <v>455</v>
      </c>
      <c r="E6209" t="s">
        <v>15</v>
      </c>
      <c r="F6209" t="s">
        <v>128</v>
      </c>
      <c r="G6209" t="s">
        <v>461</v>
      </c>
      <c r="H6209" s="1">
        <v>2020</v>
      </c>
      <c r="I6209" s="2">
        <v>100</v>
      </c>
      <c r="J6209" s="3">
        <v>301</v>
      </c>
      <c r="K6209">
        <f>Table1[[#This Row],[Total Revenue + Open]]/Table1[[#This Row],[Qty]]</f>
        <v>3.01</v>
      </c>
      <c r="L6209">
        <f>Table1[[#This Row],[Qty]]/Table1[[#This Row],[Total Revenue + Open]]</f>
        <v>0.33222591362126247</v>
      </c>
    </row>
    <row r="6210" spans="1:12">
      <c r="A6210" t="s">
        <v>10</v>
      </c>
      <c r="B6210" t="s">
        <v>351</v>
      </c>
      <c r="C6210" t="s">
        <v>351</v>
      </c>
      <c r="D6210" t="s">
        <v>455</v>
      </c>
      <c r="E6210" t="s">
        <v>15</v>
      </c>
      <c r="F6210" t="s">
        <v>128</v>
      </c>
      <c r="G6210" t="s">
        <v>461</v>
      </c>
      <c r="H6210" s="1">
        <v>2021</v>
      </c>
      <c r="I6210" s="2">
        <v>150</v>
      </c>
      <c r="J6210" s="3">
        <v>451.5</v>
      </c>
      <c r="K6210">
        <f>Table1[[#This Row],[Total Revenue + Open]]/Table1[[#This Row],[Qty]]</f>
        <v>3.01</v>
      </c>
      <c r="L6210">
        <f>Table1[[#This Row],[Qty]]/Table1[[#This Row],[Total Revenue + Open]]</f>
        <v>0.33222591362126247</v>
      </c>
    </row>
    <row r="6211" spans="1:12">
      <c r="A6211" t="s">
        <v>10</v>
      </c>
      <c r="B6211" t="s">
        <v>351</v>
      </c>
      <c r="C6211" t="s">
        <v>351</v>
      </c>
      <c r="D6211" t="s">
        <v>455</v>
      </c>
      <c r="E6211" t="s">
        <v>15</v>
      </c>
      <c r="F6211" t="s">
        <v>128</v>
      </c>
      <c r="G6211" t="s">
        <v>461</v>
      </c>
      <c r="H6211" s="1">
        <v>2018</v>
      </c>
      <c r="I6211" s="2">
        <v>4280</v>
      </c>
      <c r="J6211" s="3">
        <v>12707.5</v>
      </c>
      <c r="K6211">
        <f>Table1[[#This Row],[Total Revenue + Open]]/Table1[[#This Row],[Qty]]</f>
        <v>2.9690420560747666</v>
      </c>
      <c r="L6211">
        <f>Table1[[#This Row],[Qty]]/Table1[[#This Row],[Total Revenue + Open]]</f>
        <v>0.33680897108007085</v>
      </c>
    </row>
    <row r="6212" spans="1:12">
      <c r="A6212" t="s">
        <v>10</v>
      </c>
      <c r="B6212" t="s">
        <v>351</v>
      </c>
      <c r="C6212" t="s">
        <v>351</v>
      </c>
      <c r="D6212" t="s">
        <v>455</v>
      </c>
      <c r="E6212" t="s">
        <v>15</v>
      </c>
      <c r="F6212" t="s">
        <v>128</v>
      </c>
      <c r="G6212" t="s">
        <v>461</v>
      </c>
      <c r="H6212" s="1">
        <v>2018</v>
      </c>
      <c r="I6212" s="2">
        <v>750</v>
      </c>
      <c r="J6212" s="3">
        <v>2242.5</v>
      </c>
      <c r="K6212">
        <f>Table1[[#This Row],[Total Revenue + Open]]/Table1[[#This Row],[Qty]]</f>
        <v>2.99</v>
      </c>
      <c r="L6212">
        <f>Table1[[#This Row],[Qty]]/Table1[[#This Row],[Total Revenue + Open]]</f>
        <v>0.33444816053511706</v>
      </c>
    </row>
    <row r="6213" spans="1:12">
      <c r="A6213" t="s">
        <v>10</v>
      </c>
      <c r="B6213" t="s">
        <v>351</v>
      </c>
      <c r="C6213" t="s">
        <v>351</v>
      </c>
      <c r="D6213" t="s">
        <v>455</v>
      </c>
      <c r="E6213" t="s">
        <v>15</v>
      </c>
      <c r="F6213" t="s">
        <v>128</v>
      </c>
      <c r="G6213" t="s">
        <v>461</v>
      </c>
      <c r="H6213" s="1">
        <v>2018</v>
      </c>
      <c r="I6213" s="2">
        <v>1510</v>
      </c>
      <c r="J6213" s="3">
        <v>4485</v>
      </c>
      <c r="K6213">
        <f>Table1[[#This Row],[Total Revenue + Open]]/Table1[[#This Row],[Qty]]</f>
        <v>2.9701986754966887</v>
      </c>
      <c r="L6213">
        <f>Table1[[#This Row],[Qty]]/Table1[[#This Row],[Total Revenue + Open]]</f>
        <v>0.33667781493868448</v>
      </c>
    </row>
    <row r="6214" spans="1:12">
      <c r="A6214" t="s">
        <v>10</v>
      </c>
      <c r="B6214" t="s">
        <v>351</v>
      </c>
      <c r="C6214" t="s">
        <v>351</v>
      </c>
      <c r="D6214" t="s">
        <v>455</v>
      </c>
      <c r="E6214" t="s">
        <v>15</v>
      </c>
      <c r="F6214" t="s">
        <v>128</v>
      </c>
      <c r="G6214" t="s">
        <v>461</v>
      </c>
      <c r="H6214" s="1">
        <v>2019</v>
      </c>
      <c r="I6214" s="2">
        <v>500</v>
      </c>
      <c r="J6214" s="3">
        <v>1495</v>
      </c>
      <c r="K6214">
        <f>Table1[[#This Row],[Total Revenue + Open]]/Table1[[#This Row],[Qty]]</f>
        <v>2.99</v>
      </c>
      <c r="L6214">
        <f>Table1[[#This Row],[Qty]]/Table1[[#This Row],[Total Revenue + Open]]</f>
        <v>0.33444816053511706</v>
      </c>
    </row>
    <row r="6215" spans="1:12">
      <c r="A6215" t="s">
        <v>10</v>
      </c>
      <c r="B6215" t="s">
        <v>351</v>
      </c>
      <c r="C6215" t="s">
        <v>351</v>
      </c>
      <c r="D6215" t="s">
        <v>455</v>
      </c>
      <c r="E6215" t="s">
        <v>15</v>
      </c>
      <c r="F6215" t="s">
        <v>128</v>
      </c>
      <c r="G6215" t="s">
        <v>461</v>
      </c>
      <c r="H6215" s="1">
        <v>2019</v>
      </c>
      <c r="I6215" s="2">
        <v>700</v>
      </c>
      <c r="J6215" s="3">
        <v>2093</v>
      </c>
      <c r="K6215">
        <f>Table1[[#This Row],[Total Revenue + Open]]/Table1[[#This Row],[Qty]]</f>
        <v>2.99</v>
      </c>
      <c r="L6215">
        <f>Table1[[#This Row],[Qty]]/Table1[[#This Row],[Total Revenue + Open]]</f>
        <v>0.33444816053511706</v>
      </c>
    </row>
    <row r="6216" spans="1:12">
      <c r="A6216" t="s">
        <v>10</v>
      </c>
      <c r="B6216" t="s">
        <v>351</v>
      </c>
      <c r="C6216" t="s">
        <v>351</v>
      </c>
      <c r="D6216" t="s">
        <v>455</v>
      </c>
      <c r="E6216" t="s">
        <v>15</v>
      </c>
      <c r="F6216" t="s">
        <v>128</v>
      </c>
      <c r="G6216" t="s">
        <v>461</v>
      </c>
      <c r="H6216" s="1">
        <v>2019</v>
      </c>
      <c r="I6216" s="2">
        <v>500</v>
      </c>
      <c r="J6216" s="3">
        <v>1495</v>
      </c>
      <c r="K6216">
        <f>Table1[[#This Row],[Total Revenue + Open]]/Table1[[#This Row],[Qty]]</f>
        <v>2.99</v>
      </c>
      <c r="L6216">
        <f>Table1[[#This Row],[Qty]]/Table1[[#This Row],[Total Revenue + Open]]</f>
        <v>0.33444816053511706</v>
      </c>
    </row>
    <row r="6217" spans="1:12">
      <c r="A6217" t="s">
        <v>10</v>
      </c>
      <c r="B6217" t="s">
        <v>351</v>
      </c>
      <c r="C6217" t="s">
        <v>351</v>
      </c>
      <c r="D6217" t="s">
        <v>455</v>
      </c>
      <c r="E6217" t="s">
        <v>15</v>
      </c>
      <c r="F6217" t="s">
        <v>128</v>
      </c>
      <c r="G6217" t="s">
        <v>461</v>
      </c>
      <c r="H6217" s="1">
        <v>2019</v>
      </c>
      <c r="I6217" s="2">
        <v>1310</v>
      </c>
      <c r="J6217" s="3">
        <v>3887</v>
      </c>
      <c r="K6217">
        <f>Table1[[#This Row],[Total Revenue + Open]]/Table1[[#This Row],[Qty]]</f>
        <v>2.9671755725190838</v>
      </c>
      <c r="L6217">
        <f>Table1[[#This Row],[Qty]]/Table1[[#This Row],[Total Revenue + Open]]</f>
        <v>0.33702083869307947</v>
      </c>
    </row>
    <row r="6218" spans="1:12">
      <c r="A6218" t="s">
        <v>10</v>
      </c>
      <c r="B6218" t="s">
        <v>351</v>
      </c>
      <c r="C6218" t="s">
        <v>351</v>
      </c>
      <c r="D6218" t="s">
        <v>455</v>
      </c>
      <c r="E6218" t="s">
        <v>15</v>
      </c>
      <c r="F6218" t="s">
        <v>128</v>
      </c>
      <c r="G6218" t="s">
        <v>461</v>
      </c>
      <c r="H6218" s="1">
        <v>2019</v>
      </c>
      <c r="I6218" s="2">
        <v>500</v>
      </c>
      <c r="J6218" s="3">
        <v>1495</v>
      </c>
      <c r="K6218">
        <f>Table1[[#This Row],[Total Revenue + Open]]/Table1[[#This Row],[Qty]]</f>
        <v>2.99</v>
      </c>
      <c r="L6218">
        <f>Table1[[#This Row],[Qty]]/Table1[[#This Row],[Total Revenue + Open]]</f>
        <v>0.33444816053511706</v>
      </c>
    </row>
    <row r="6219" spans="1:12">
      <c r="A6219" t="s">
        <v>10</v>
      </c>
      <c r="B6219" t="s">
        <v>351</v>
      </c>
      <c r="C6219" t="s">
        <v>351</v>
      </c>
      <c r="D6219" t="s">
        <v>455</v>
      </c>
      <c r="E6219" t="s">
        <v>15</v>
      </c>
      <c r="F6219" t="s">
        <v>128</v>
      </c>
      <c r="G6219" t="s">
        <v>461</v>
      </c>
      <c r="H6219" s="1">
        <v>2019</v>
      </c>
      <c r="I6219" s="2">
        <v>800</v>
      </c>
      <c r="J6219" s="3">
        <v>2392</v>
      </c>
      <c r="K6219">
        <f>Table1[[#This Row],[Total Revenue + Open]]/Table1[[#This Row],[Qty]]</f>
        <v>2.99</v>
      </c>
      <c r="L6219">
        <f>Table1[[#This Row],[Qty]]/Table1[[#This Row],[Total Revenue + Open]]</f>
        <v>0.33444816053511706</v>
      </c>
    </row>
    <row r="6220" spans="1:12">
      <c r="A6220" t="s">
        <v>10</v>
      </c>
      <c r="B6220" t="s">
        <v>351</v>
      </c>
      <c r="C6220" t="s">
        <v>351</v>
      </c>
      <c r="D6220" t="s">
        <v>455</v>
      </c>
      <c r="E6220" t="s">
        <v>15</v>
      </c>
      <c r="F6220" t="s">
        <v>128</v>
      </c>
      <c r="G6220" t="s">
        <v>461</v>
      </c>
      <c r="H6220" s="1">
        <v>2019</v>
      </c>
      <c r="I6220" s="2">
        <v>500</v>
      </c>
      <c r="J6220" s="3">
        <v>1495</v>
      </c>
      <c r="K6220">
        <f>Table1[[#This Row],[Total Revenue + Open]]/Table1[[#This Row],[Qty]]</f>
        <v>2.99</v>
      </c>
      <c r="L6220">
        <f>Table1[[#This Row],[Qty]]/Table1[[#This Row],[Total Revenue + Open]]</f>
        <v>0.33444816053511706</v>
      </c>
    </row>
    <row r="6221" spans="1:12">
      <c r="A6221" t="s">
        <v>10</v>
      </c>
      <c r="B6221" t="s">
        <v>351</v>
      </c>
      <c r="C6221" t="s">
        <v>351</v>
      </c>
      <c r="D6221" t="s">
        <v>455</v>
      </c>
      <c r="E6221" t="s">
        <v>15</v>
      </c>
      <c r="F6221" t="s">
        <v>128</v>
      </c>
      <c r="G6221" t="s">
        <v>461</v>
      </c>
      <c r="H6221" s="1">
        <v>2019</v>
      </c>
      <c r="I6221" s="2">
        <v>1610</v>
      </c>
      <c r="J6221" s="3">
        <v>4784</v>
      </c>
      <c r="K6221">
        <f>Table1[[#This Row],[Total Revenue + Open]]/Table1[[#This Row],[Qty]]</f>
        <v>2.9714285714285715</v>
      </c>
      <c r="L6221">
        <f>Table1[[#This Row],[Qty]]/Table1[[#This Row],[Total Revenue + Open]]</f>
        <v>0.33653846153846156</v>
      </c>
    </row>
    <row r="6222" spans="1:12">
      <c r="A6222" t="s">
        <v>10</v>
      </c>
      <c r="B6222" t="s">
        <v>351</v>
      </c>
      <c r="C6222" t="s">
        <v>351</v>
      </c>
      <c r="D6222" t="s">
        <v>455</v>
      </c>
      <c r="E6222" t="s">
        <v>15</v>
      </c>
      <c r="F6222" t="s">
        <v>128</v>
      </c>
      <c r="G6222" t="s">
        <v>461</v>
      </c>
      <c r="H6222" s="1">
        <v>2019</v>
      </c>
      <c r="I6222" s="2">
        <v>3020</v>
      </c>
      <c r="J6222" s="3">
        <v>8970</v>
      </c>
      <c r="K6222">
        <f>Table1[[#This Row],[Total Revenue + Open]]/Table1[[#This Row],[Qty]]</f>
        <v>2.9701986754966887</v>
      </c>
      <c r="L6222">
        <f>Table1[[#This Row],[Qty]]/Table1[[#This Row],[Total Revenue + Open]]</f>
        <v>0.33667781493868448</v>
      </c>
    </row>
    <row r="6223" spans="1:12">
      <c r="A6223" t="s">
        <v>10</v>
      </c>
      <c r="B6223" t="s">
        <v>351</v>
      </c>
      <c r="C6223" t="s">
        <v>351</v>
      </c>
      <c r="D6223" t="s">
        <v>455</v>
      </c>
      <c r="E6223" t="s">
        <v>15</v>
      </c>
      <c r="F6223" t="s">
        <v>128</v>
      </c>
      <c r="G6223" t="s">
        <v>461</v>
      </c>
      <c r="H6223" s="1">
        <v>2020</v>
      </c>
      <c r="I6223" s="2">
        <v>500</v>
      </c>
      <c r="J6223" s="3">
        <v>1495</v>
      </c>
      <c r="K6223">
        <f>Table1[[#This Row],[Total Revenue + Open]]/Table1[[#This Row],[Qty]]</f>
        <v>2.99</v>
      </c>
      <c r="L6223">
        <f>Table1[[#This Row],[Qty]]/Table1[[#This Row],[Total Revenue + Open]]</f>
        <v>0.33444816053511706</v>
      </c>
    </row>
    <row r="6224" spans="1:12">
      <c r="A6224" t="s">
        <v>10</v>
      </c>
      <c r="B6224" t="s">
        <v>351</v>
      </c>
      <c r="C6224" t="s">
        <v>351</v>
      </c>
      <c r="D6224" t="s">
        <v>455</v>
      </c>
      <c r="E6224" t="s">
        <v>15</v>
      </c>
      <c r="F6224" t="s">
        <v>128</v>
      </c>
      <c r="G6224" t="s">
        <v>461</v>
      </c>
      <c r="H6224" s="1">
        <v>2020</v>
      </c>
      <c r="I6224" s="2">
        <v>500</v>
      </c>
      <c r="J6224" s="3">
        <v>1495</v>
      </c>
      <c r="K6224">
        <f>Table1[[#This Row],[Total Revenue + Open]]/Table1[[#This Row],[Qty]]</f>
        <v>2.99</v>
      </c>
      <c r="L6224">
        <f>Table1[[#This Row],[Qty]]/Table1[[#This Row],[Total Revenue + Open]]</f>
        <v>0.33444816053511706</v>
      </c>
    </row>
    <row r="6225" spans="1:12">
      <c r="A6225" t="s">
        <v>10</v>
      </c>
      <c r="B6225" t="s">
        <v>351</v>
      </c>
      <c r="C6225" t="s">
        <v>351</v>
      </c>
      <c r="D6225" t="s">
        <v>455</v>
      </c>
      <c r="E6225" t="s">
        <v>15</v>
      </c>
      <c r="F6225" t="s">
        <v>128</v>
      </c>
      <c r="G6225" t="s">
        <v>461</v>
      </c>
      <c r="H6225" s="1">
        <v>2020</v>
      </c>
      <c r="I6225" s="2">
        <v>1810</v>
      </c>
      <c r="J6225" s="3">
        <v>5382</v>
      </c>
      <c r="K6225">
        <f>Table1[[#This Row],[Total Revenue + Open]]/Table1[[#This Row],[Qty]]</f>
        <v>2.9734806629834254</v>
      </c>
      <c r="L6225">
        <f>Table1[[#This Row],[Qty]]/Table1[[#This Row],[Total Revenue + Open]]</f>
        <v>0.33630620587142324</v>
      </c>
    </row>
    <row r="6226" spans="1:12">
      <c r="A6226" t="s">
        <v>10</v>
      </c>
      <c r="B6226" t="s">
        <v>351</v>
      </c>
      <c r="C6226" t="s">
        <v>351</v>
      </c>
      <c r="D6226" t="s">
        <v>455</v>
      </c>
      <c r="E6226" t="s">
        <v>15</v>
      </c>
      <c r="F6226" t="s">
        <v>128</v>
      </c>
      <c r="G6226" t="s">
        <v>461</v>
      </c>
      <c r="H6226" s="1">
        <v>2020</v>
      </c>
      <c r="I6226" s="2">
        <v>1860</v>
      </c>
      <c r="J6226" s="3">
        <v>5531.5</v>
      </c>
      <c r="K6226">
        <f>Table1[[#This Row],[Total Revenue + Open]]/Table1[[#This Row],[Qty]]</f>
        <v>2.9739247311827959</v>
      </c>
      <c r="L6226">
        <f>Table1[[#This Row],[Qty]]/Table1[[#This Row],[Total Revenue + Open]]</f>
        <v>0.33625598842990145</v>
      </c>
    </row>
    <row r="6227" spans="1:12">
      <c r="A6227" t="s">
        <v>10</v>
      </c>
      <c r="B6227" t="s">
        <v>351</v>
      </c>
      <c r="C6227" t="s">
        <v>351</v>
      </c>
      <c r="D6227" t="s">
        <v>455</v>
      </c>
      <c r="E6227" t="s">
        <v>15</v>
      </c>
      <c r="F6227" t="s">
        <v>128</v>
      </c>
      <c r="G6227" t="s">
        <v>461</v>
      </c>
      <c r="H6227" s="1">
        <v>2020</v>
      </c>
      <c r="I6227" s="2">
        <v>1450</v>
      </c>
      <c r="J6227" s="3">
        <v>4335.5</v>
      </c>
      <c r="K6227">
        <f>Table1[[#This Row],[Total Revenue + Open]]/Table1[[#This Row],[Qty]]</f>
        <v>2.99</v>
      </c>
      <c r="L6227">
        <f>Table1[[#This Row],[Qty]]/Table1[[#This Row],[Total Revenue + Open]]</f>
        <v>0.33444816053511706</v>
      </c>
    </row>
    <row r="6228" spans="1:12">
      <c r="A6228" t="s">
        <v>10</v>
      </c>
      <c r="B6228" t="s">
        <v>351</v>
      </c>
      <c r="C6228" t="s">
        <v>351</v>
      </c>
      <c r="D6228" t="s">
        <v>455</v>
      </c>
      <c r="E6228" t="s">
        <v>15</v>
      </c>
      <c r="F6228" t="s">
        <v>128</v>
      </c>
      <c r="G6228" t="s">
        <v>461</v>
      </c>
      <c r="H6228" s="1">
        <v>2020</v>
      </c>
      <c r="I6228" s="2">
        <v>100</v>
      </c>
      <c r="J6228" s="3">
        <v>299</v>
      </c>
      <c r="K6228">
        <f>Table1[[#This Row],[Total Revenue + Open]]/Table1[[#This Row],[Qty]]</f>
        <v>2.99</v>
      </c>
      <c r="L6228">
        <f>Table1[[#This Row],[Qty]]/Table1[[#This Row],[Total Revenue + Open]]</f>
        <v>0.33444816053511706</v>
      </c>
    </row>
    <row r="6229" spans="1:12">
      <c r="A6229" t="s">
        <v>10</v>
      </c>
      <c r="B6229" t="s">
        <v>351</v>
      </c>
      <c r="C6229" t="s">
        <v>351</v>
      </c>
      <c r="D6229" t="s">
        <v>455</v>
      </c>
      <c r="E6229" t="s">
        <v>15</v>
      </c>
      <c r="F6229" t="s">
        <v>128</v>
      </c>
      <c r="G6229" t="s">
        <v>461</v>
      </c>
      <c r="H6229" s="1">
        <v>2020</v>
      </c>
      <c r="I6229" s="2">
        <v>1510</v>
      </c>
      <c r="J6229" s="3">
        <v>4485</v>
      </c>
      <c r="K6229">
        <f>Table1[[#This Row],[Total Revenue + Open]]/Table1[[#This Row],[Qty]]</f>
        <v>2.9701986754966887</v>
      </c>
      <c r="L6229">
        <f>Table1[[#This Row],[Qty]]/Table1[[#This Row],[Total Revenue + Open]]</f>
        <v>0.33667781493868448</v>
      </c>
    </row>
    <row r="6230" spans="1:12">
      <c r="A6230" t="s">
        <v>10</v>
      </c>
      <c r="B6230" t="s">
        <v>351</v>
      </c>
      <c r="C6230" t="s">
        <v>351</v>
      </c>
      <c r="D6230" t="s">
        <v>455</v>
      </c>
      <c r="E6230" t="s">
        <v>15</v>
      </c>
      <c r="F6230" t="s">
        <v>128</v>
      </c>
      <c r="G6230" t="s">
        <v>461</v>
      </c>
      <c r="H6230" s="1">
        <v>2020</v>
      </c>
      <c r="I6230" s="2">
        <v>1485</v>
      </c>
      <c r="J6230" s="3">
        <v>4410.25</v>
      </c>
      <c r="K6230">
        <f>Table1[[#This Row],[Total Revenue + Open]]/Table1[[#This Row],[Qty]]</f>
        <v>2.96986531986532</v>
      </c>
      <c r="L6230">
        <f>Table1[[#This Row],[Qty]]/Table1[[#This Row],[Total Revenue + Open]]</f>
        <v>0.33671560569128733</v>
      </c>
    </row>
    <row r="6231" spans="1:12">
      <c r="A6231" t="s">
        <v>10</v>
      </c>
      <c r="B6231" t="s">
        <v>351</v>
      </c>
      <c r="C6231" t="s">
        <v>351</v>
      </c>
      <c r="D6231" t="s">
        <v>455</v>
      </c>
      <c r="E6231" t="s">
        <v>15</v>
      </c>
      <c r="F6231" t="s">
        <v>128</v>
      </c>
      <c r="G6231" t="s">
        <v>461</v>
      </c>
      <c r="H6231" s="1">
        <v>2021</v>
      </c>
      <c r="I6231" s="2">
        <v>600</v>
      </c>
      <c r="J6231" s="3">
        <v>1794</v>
      </c>
      <c r="K6231">
        <f>Table1[[#This Row],[Total Revenue + Open]]/Table1[[#This Row],[Qty]]</f>
        <v>2.99</v>
      </c>
      <c r="L6231">
        <f>Table1[[#This Row],[Qty]]/Table1[[#This Row],[Total Revenue + Open]]</f>
        <v>0.33444816053511706</v>
      </c>
    </row>
    <row r="6232" spans="1:12">
      <c r="A6232" t="s">
        <v>10</v>
      </c>
      <c r="B6232" t="s">
        <v>351</v>
      </c>
      <c r="C6232" t="s">
        <v>351</v>
      </c>
      <c r="D6232" t="s">
        <v>455</v>
      </c>
      <c r="E6232" t="s">
        <v>15</v>
      </c>
      <c r="F6232" t="s">
        <v>128</v>
      </c>
      <c r="G6232" t="s">
        <v>461</v>
      </c>
      <c r="H6232" s="1">
        <v>2021</v>
      </c>
      <c r="I6232" s="2">
        <v>600</v>
      </c>
      <c r="J6232" s="3">
        <v>1794</v>
      </c>
      <c r="K6232">
        <f>Table1[[#This Row],[Total Revenue + Open]]/Table1[[#This Row],[Qty]]</f>
        <v>2.99</v>
      </c>
      <c r="L6232">
        <f>Table1[[#This Row],[Qty]]/Table1[[#This Row],[Total Revenue + Open]]</f>
        <v>0.33444816053511706</v>
      </c>
    </row>
    <row r="6233" spans="1:12">
      <c r="A6233" t="s">
        <v>10</v>
      </c>
      <c r="B6233" t="s">
        <v>351</v>
      </c>
      <c r="C6233" t="s">
        <v>351</v>
      </c>
      <c r="D6233" t="s">
        <v>455</v>
      </c>
      <c r="E6233" t="s">
        <v>15</v>
      </c>
      <c r="F6233" t="s">
        <v>128</v>
      </c>
      <c r="G6233" t="s">
        <v>461</v>
      </c>
      <c r="H6233" s="1">
        <v>2021</v>
      </c>
      <c r="I6233" s="2">
        <v>400</v>
      </c>
      <c r="J6233" s="3">
        <v>1196</v>
      </c>
      <c r="K6233">
        <f>Table1[[#This Row],[Total Revenue + Open]]/Table1[[#This Row],[Qty]]</f>
        <v>2.99</v>
      </c>
      <c r="L6233">
        <f>Table1[[#This Row],[Qty]]/Table1[[#This Row],[Total Revenue + Open]]</f>
        <v>0.33444816053511706</v>
      </c>
    </row>
    <row r="6234" spans="1:12">
      <c r="A6234" t="s">
        <v>10</v>
      </c>
      <c r="B6234" t="s">
        <v>351</v>
      </c>
      <c r="C6234" t="s">
        <v>351</v>
      </c>
      <c r="D6234" t="s">
        <v>455</v>
      </c>
      <c r="E6234" t="s">
        <v>15</v>
      </c>
      <c r="F6234" t="s">
        <v>128</v>
      </c>
      <c r="G6234" t="s">
        <v>461</v>
      </c>
      <c r="H6234" s="1">
        <v>2021</v>
      </c>
      <c r="I6234" s="2">
        <v>1300</v>
      </c>
      <c r="J6234" s="3">
        <v>3887</v>
      </c>
      <c r="K6234">
        <f>Table1[[#This Row],[Total Revenue + Open]]/Table1[[#This Row],[Qty]]</f>
        <v>2.99</v>
      </c>
      <c r="L6234">
        <f>Table1[[#This Row],[Qty]]/Table1[[#This Row],[Total Revenue + Open]]</f>
        <v>0.33444816053511706</v>
      </c>
    </row>
    <row r="6235" spans="1:12">
      <c r="A6235" t="s">
        <v>10</v>
      </c>
      <c r="B6235" t="s">
        <v>351</v>
      </c>
      <c r="C6235" t="s">
        <v>351</v>
      </c>
      <c r="D6235" t="s">
        <v>455</v>
      </c>
      <c r="E6235" t="s">
        <v>15</v>
      </c>
      <c r="F6235" t="s">
        <v>128</v>
      </c>
      <c r="G6235" t="s">
        <v>461</v>
      </c>
      <c r="H6235" s="1">
        <v>2021</v>
      </c>
      <c r="I6235" s="2">
        <v>750</v>
      </c>
      <c r="J6235" s="3">
        <v>2242.5</v>
      </c>
      <c r="K6235">
        <f>Table1[[#This Row],[Total Revenue + Open]]/Table1[[#This Row],[Qty]]</f>
        <v>2.99</v>
      </c>
      <c r="L6235">
        <f>Table1[[#This Row],[Qty]]/Table1[[#This Row],[Total Revenue + Open]]</f>
        <v>0.33444816053511706</v>
      </c>
    </row>
    <row r="6236" spans="1:12">
      <c r="A6236" t="s">
        <v>10</v>
      </c>
      <c r="B6236" t="s">
        <v>351</v>
      </c>
      <c r="C6236" t="s">
        <v>351</v>
      </c>
      <c r="D6236" t="s">
        <v>455</v>
      </c>
      <c r="E6236" t="s">
        <v>15</v>
      </c>
      <c r="F6236" t="s">
        <v>128</v>
      </c>
      <c r="G6236" t="s">
        <v>461</v>
      </c>
      <c r="H6236" s="1">
        <v>2021</v>
      </c>
      <c r="I6236" s="2">
        <v>1310</v>
      </c>
      <c r="J6236" s="3">
        <v>3887</v>
      </c>
      <c r="K6236">
        <f>Table1[[#This Row],[Total Revenue + Open]]/Table1[[#This Row],[Qty]]</f>
        <v>2.9671755725190838</v>
      </c>
      <c r="L6236">
        <f>Table1[[#This Row],[Qty]]/Table1[[#This Row],[Total Revenue + Open]]</f>
        <v>0.33702083869307947</v>
      </c>
    </row>
    <row r="6237" spans="1:12">
      <c r="A6237" t="s">
        <v>10</v>
      </c>
      <c r="B6237" t="s">
        <v>351</v>
      </c>
      <c r="C6237" t="s">
        <v>351</v>
      </c>
      <c r="D6237" t="s">
        <v>455</v>
      </c>
      <c r="E6237" t="s">
        <v>15</v>
      </c>
      <c r="F6237" t="s">
        <v>128</v>
      </c>
      <c r="G6237" t="s">
        <v>461</v>
      </c>
      <c r="H6237" s="1">
        <v>2022</v>
      </c>
      <c r="I6237" s="2">
        <v>850</v>
      </c>
      <c r="J6237" s="3">
        <v>2541.5</v>
      </c>
      <c r="K6237">
        <f>Table1[[#This Row],[Total Revenue + Open]]/Table1[[#This Row],[Qty]]</f>
        <v>2.99</v>
      </c>
      <c r="L6237">
        <f>Table1[[#This Row],[Qty]]/Table1[[#This Row],[Total Revenue + Open]]</f>
        <v>0.33444816053511706</v>
      </c>
    </row>
    <row r="6238" spans="1:12">
      <c r="A6238" t="s">
        <v>10</v>
      </c>
      <c r="B6238" t="s">
        <v>351</v>
      </c>
      <c r="C6238" t="s">
        <v>351</v>
      </c>
      <c r="D6238" t="s">
        <v>455</v>
      </c>
      <c r="E6238" t="s">
        <v>15</v>
      </c>
      <c r="F6238" t="s">
        <v>128</v>
      </c>
      <c r="G6238" t="s">
        <v>461</v>
      </c>
      <c r="H6238" s="1">
        <v>2022</v>
      </c>
      <c r="I6238" s="2">
        <v>400</v>
      </c>
      <c r="J6238" s="3">
        <v>1196</v>
      </c>
      <c r="K6238">
        <f>Table1[[#This Row],[Total Revenue + Open]]/Table1[[#This Row],[Qty]]</f>
        <v>2.99</v>
      </c>
      <c r="L6238">
        <f>Table1[[#This Row],[Qty]]/Table1[[#This Row],[Total Revenue + Open]]</f>
        <v>0.33444816053511706</v>
      </c>
    </row>
    <row r="6239" spans="1:12">
      <c r="A6239" t="s">
        <v>10</v>
      </c>
      <c r="B6239" t="s">
        <v>351</v>
      </c>
      <c r="C6239" t="s">
        <v>351</v>
      </c>
      <c r="D6239" t="s">
        <v>455</v>
      </c>
      <c r="E6239" t="s">
        <v>15</v>
      </c>
      <c r="F6239" t="s">
        <v>128</v>
      </c>
      <c r="G6239" t="s">
        <v>461</v>
      </c>
      <c r="H6239" s="1">
        <v>2022</v>
      </c>
      <c r="I6239" s="2">
        <v>600</v>
      </c>
      <c r="J6239" s="3">
        <v>1794</v>
      </c>
      <c r="K6239">
        <f>Table1[[#This Row],[Total Revenue + Open]]/Table1[[#This Row],[Qty]]</f>
        <v>2.99</v>
      </c>
      <c r="L6239">
        <f>Table1[[#This Row],[Qty]]/Table1[[#This Row],[Total Revenue + Open]]</f>
        <v>0.33444816053511706</v>
      </c>
    </row>
    <row r="6240" spans="1:12">
      <c r="A6240" t="s">
        <v>10</v>
      </c>
      <c r="B6240" t="s">
        <v>351</v>
      </c>
      <c r="C6240" t="s">
        <v>351</v>
      </c>
      <c r="D6240" t="s">
        <v>455</v>
      </c>
      <c r="E6240" t="s">
        <v>15</v>
      </c>
      <c r="F6240" t="s">
        <v>128</v>
      </c>
      <c r="G6240" t="s">
        <v>461</v>
      </c>
      <c r="H6240" s="1">
        <v>2022</v>
      </c>
      <c r="I6240" s="2">
        <v>350</v>
      </c>
      <c r="J6240" s="3">
        <v>1046.5</v>
      </c>
      <c r="K6240">
        <f>Table1[[#This Row],[Total Revenue + Open]]/Table1[[#This Row],[Qty]]</f>
        <v>2.99</v>
      </c>
      <c r="L6240">
        <f>Table1[[#This Row],[Qty]]/Table1[[#This Row],[Total Revenue + Open]]</f>
        <v>0.33444816053511706</v>
      </c>
    </row>
    <row r="6241" spans="1:12">
      <c r="A6241" t="s">
        <v>10</v>
      </c>
      <c r="B6241" t="s">
        <v>351</v>
      </c>
      <c r="C6241" t="s">
        <v>351</v>
      </c>
      <c r="D6241" t="s">
        <v>455</v>
      </c>
      <c r="E6241" t="s">
        <v>15</v>
      </c>
      <c r="F6241" t="s">
        <v>128</v>
      </c>
      <c r="G6241" t="s">
        <v>461</v>
      </c>
      <c r="H6241" s="1">
        <v>2019</v>
      </c>
      <c r="I6241" s="2">
        <v>750</v>
      </c>
      <c r="J6241" s="3">
        <v>2257.5</v>
      </c>
      <c r="K6241">
        <f>Table1[[#This Row],[Total Revenue + Open]]/Table1[[#This Row],[Qty]]</f>
        <v>3.01</v>
      </c>
      <c r="L6241">
        <f>Table1[[#This Row],[Qty]]/Table1[[#This Row],[Total Revenue + Open]]</f>
        <v>0.33222591362126247</v>
      </c>
    </row>
    <row r="6242" spans="1:12">
      <c r="A6242" t="s">
        <v>10</v>
      </c>
      <c r="B6242" t="s">
        <v>351</v>
      </c>
      <c r="C6242" t="s">
        <v>351</v>
      </c>
      <c r="D6242" t="s">
        <v>455</v>
      </c>
      <c r="E6242" t="s">
        <v>15</v>
      </c>
      <c r="F6242" t="s">
        <v>128</v>
      </c>
      <c r="G6242" t="s">
        <v>462</v>
      </c>
      <c r="H6242" s="1">
        <v>2017</v>
      </c>
      <c r="I6242" s="2">
        <v>3265</v>
      </c>
      <c r="J6242" s="3">
        <v>9717.5</v>
      </c>
      <c r="K6242">
        <f>Table1[[#This Row],[Total Revenue + Open]]/Table1[[#This Row],[Qty]]</f>
        <v>2.9762633996937211</v>
      </c>
      <c r="L6242">
        <f>Table1[[#This Row],[Qty]]/Table1[[#This Row],[Total Revenue + Open]]</f>
        <v>0.33599176742989451</v>
      </c>
    </row>
    <row r="6243" spans="1:12">
      <c r="A6243" t="s">
        <v>10</v>
      </c>
      <c r="B6243" t="s">
        <v>351</v>
      </c>
      <c r="C6243" t="s">
        <v>351</v>
      </c>
      <c r="D6243" t="s">
        <v>455</v>
      </c>
      <c r="E6243" t="s">
        <v>15</v>
      </c>
      <c r="F6243" t="s">
        <v>128</v>
      </c>
      <c r="G6243" t="s">
        <v>462</v>
      </c>
      <c r="H6243" s="1">
        <v>2017</v>
      </c>
      <c r="I6243" s="2">
        <v>1760</v>
      </c>
      <c r="J6243" s="3">
        <v>5232.5</v>
      </c>
      <c r="K6243">
        <f>Table1[[#This Row],[Total Revenue + Open]]/Table1[[#This Row],[Qty]]</f>
        <v>2.9730113636363638</v>
      </c>
      <c r="L6243">
        <f>Table1[[#This Row],[Qty]]/Table1[[#This Row],[Total Revenue + Open]]</f>
        <v>0.336359292881032</v>
      </c>
    </row>
    <row r="6244" spans="1:12">
      <c r="A6244" t="s">
        <v>10</v>
      </c>
      <c r="B6244" t="s">
        <v>351</v>
      </c>
      <c r="C6244" t="s">
        <v>351</v>
      </c>
      <c r="D6244" t="s">
        <v>455</v>
      </c>
      <c r="E6244" t="s">
        <v>15</v>
      </c>
      <c r="F6244" t="s">
        <v>128</v>
      </c>
      <c r="G6244" t="s">
        <v>462</v>
      </c>
      <c r="H6244" s="1">
        <v>2017</v>
      </c>
      <c r="I6244" s="2">
        <v>1160</v>
      </c>
      <c r="J6244" s="3">
        <v>3438.5</v>
      </c>
      <c r="K6244">
        <f>Table1[[#This Row],[Total Revenue + Open]]/Table1[[#This Row],[Qty]]</f>
        <v>2.9642241379310343</v>
      </c>
      <c r="L6244">
        <f>Table1[[#This Row],[Qty]]/Table1[[#This Row],[Total Revenue + Open]]</f>
        <v>0.33735640540933548</v>
      </c>
    </row>
    <row r="6245" spans="1:12">
      <c r="A6245" t="s">
        <v>10</v>
      </c>
      <c r="B6245" t="s">
        <v>351</v>
      </c>
      <c r="C6245" t="s">
        <v>351</v>
      </c>
      <c r="D6245" t="s">
        <v>455</v>
      </c>
      <c r="E6245" t="s">
        <v>15</v>
      </c>
      <c r="F6245" t="s">
        <v>128</v>
      </c>
      <c r="G6245" t="s">
        <v>462</v>
      </c>
      <c r="H6245" s="1">
        <v>2017</v>
      </c>
      <c r="I6245" s="2">
        <v>500</v>
      </c>
      <c r="J6245" s="3">
        <v>1495</v>
      </c>
      <c r="K6245">
        <f>Table1[[#This Row],[Total Revenue + Open]]/Table1[[#This Row],[Qty]]</f>
        <v>2.99</v>
      </c>
      <c r="L6245">
        <f>Table1[[#This Row],[Qty]]/Table1[[#This Row],[Total Revenue + Open]]</f>
        <v>0.33444816053511706</v>
      </c>
    </row>
    <row r="6246" spans="1:12">
      <c r="A6246" t="s">
        <v>10</v>
      </c>
      <c r="B6246" t="s">
        <v>351</v>
      </c>
      <c r="C6246" t="s">
        <v>351</v>
      </c>
      <c r="D6246" t="s">
        <v>455</v>
      </c>
      <c r="E6246" t="s">
        <v>15</v>
      </c>
      <c r="F6246" t="s">
        <v>128</v>
      </c>
      <c r="G6246" t="s">
        <v>462</v>
      </c>
      <c r="H6246" s="1">
        <v>2017</v>
      </c>
      <c r="I6246" s="2">
        <v>500</v>
      </c>
      <c r="J6246" s="3">
        <v>1495</v>
      </c>
      <c r="K6246">
        <f>Table1[[#This Row],[Total Revenue + Open]]/Table1[[#This Row],[Qty]]</f>
        <v>2.99</v>
      </c>
      <c r="L6246">
        <f>Table1[[#This Row],[Qty]]/Table1[[#This Row],[Total Revenue + Open]]</f>
        <v>0.33444816053511706</v>
      </c>
    </row>
    <row r="6247" spans="1:12">
      <c r="A6247" t="s">
        <v>10</v>
      </c>
      <c r="B6247" t="s">
        <v>351</v>
      </c>
      <c r="C6247" t="s">
        <v>351</v>
      </c>
      <c r="D6247" t="s">
        <v>455</v>
      </c>
      <c r="E6247" t="s">
        <v>15</v>
      </c>
      <c r="F6247" t="s">
        <v>128</v>
      </c>
      <c r="G6247" t="s">
        <v>462</v>
      </c>
      <c r="H6247" s="1">
        <v>2018</v>
      </c>
      <c r="I6247" s="2">
        <v>500</v>
      </c>
      <c r="J6247" s="3">
        <v>1495</v>
      </c>
      <c r="K6247">
        <f>Table1[[#This Row],[Total Revenue + Open]]/Table1[[#This Row],[Qty]]</f>
        <v>2.99</v>
      </c>
      <c r="L6247">
        <f>Table1[[#This Row],[Qty]]/Table1[[#This Row],[Total Revenue + Open]]</f>
        <v>0.33444816053511706</v>
      </c>
    </row>
    <row r="6248" spans="1:12">
      <c r="A6248" t="s">
        <v>10</v>
      </c>
      <c r="B6248" t="s">
        <v>351</v>
      </c>
      <c r="C6248" t="s">
        <v>351</v>
      </c>
      <c r="D6248" t="s">
        <v>455</v>
      </c>
      <c r="E6248" t="s">
        <v>15</v>
      </c>
      <c r="F6248" t="s">
        <v>128</v>
      </c>
      <c r="G6248" t="s">
        <v>463</v>
      </c>
      <c r="H6248" s="1">
        <v>2018</v>
      </c>
      <c r="I6248" s="2">
        <v>5205</v>
      </c>
      <c r="J6248" s="3">
        <v>15473.25</v>
      </c>
      <c r="K6248">
        <f>Table1[[#This Row],[Total Revenue + Open]]/Table1[[#This Row],[Qty]]</f>
        <v>2.9727665706051871</v>
      </c>
      <c r="L6248">
        <f>Table1[[#This Row],[Qty]]/Table1[[#This Row],[Total Revenue + Open]]</f>
        <v>0.33638699045126269</v>
      </c>
    </row>
    <row r="6249" spans="1:12">
      <c r="A6249" t="s">
        <v>10</v>
      </c>
      <c r="B6249" t="s">
        <v>351</v>
      </c>
      <c r="C6249" t="s">
        <v>351</v>
      </c>
      <c r="D6249" t="s">
        <v>455</v>
      </c>
      <c r="E6249" t="s">
        <v>15</v>
      </c>
      <c r="F6249" t="s">
        <v>128</v>
      </c>
      <c r="G6249" t="s">
        <v>463</v>
      </c>
      <c r="H6249" s="1">
        <v>2018</v>
      </c>
      <c r="I6249" s="2">
        <v>1585</v>
      </c>
      <c r="J6249" s="3">
        <v>4709.25</v>
      </c>
      <c r="K6249">
        <f>Table1[[#This Row],[Total Revenue + Open]]/Table1[[#This Row],[Qty]]</f>
        <v>2.971135646687697</v>
      </c>
      <c r="L6249">
        <f>Table1[[#This Row],[Qty]]/Table1[[#This Row],[Total Revenue + Open]]</f>
        <v>0.33657164091946701</v>
      </c>
    </row>
    <row r="6250" spans="1:12">
      <c r="A6250" t="s">
        <v>10</v>
      </c>
      <c r="B6250" t="s">
        <v>351</v>
      </c>
      <c r="C6250" t="s">
        <v>351</v>
      </c>
      <c r="D6250" t="s">
        <v>455</v>
      </c>
      <c r="E6250" t="s">
        <v>15</v>
      </c>
      <c r="F6250" t="s">
        <v>128</v>
      </c>
      <c r="G6250" t="s">
        <v>463</v>
      </c>
      <c r="H6250" s="1">
        <v>2018</v>
      </c>
      <c r="I6250" s="2">
        <v>3520</v>
      </c>
      <c r="J6250" s="3">
        <v>10465</v>
      </c>
      <c r="K6250">
        <f>Table1[[#This Row],[Total Revenue + Open]]/Table1[[#This Row],[Qty]]</f>
        <v>2.9730113636363638</v>
      </c>
      <c r="L6250">
        <f>Table1[[#This Row],[Qty]]/Table1[[#This Row],[Total Revenue + Open]]</f>
        <v>0.336359292881032</v>
      </c>
    </row>
    <row r="6251" spans="1:12">
      <c r="A6251" t="s">
        <v>10</v>
      </c>
      <c r="B6251" t="s">
        <v>351</v>
      </c>
      <c r="C6251" t="s">
        <v>351</v>
      </c>
      <c r="D6251" t="s">
        <v>455</v>
      </c>
      <c r="E6251" t="s">
        <v>15</v>
      </c>
      <c r="F6251" t="s">
        <v>128</v>
      </c>
      <c r="G6251" t="s">
        <v>463</v>
      </c>
      <c r="H6251" s="1">
        <v>2018</v>
      </c>
      <c r="I6251" s="2">
        <v>3375</v>
      </c>
      <c r="J6251" s="3">
        <v>10016.5</v>
      </c>
      <c r="K6251">
        <f>Table1[[#This Row],[Total Revenue + Open]]/Table1[[#This Row],[Qty]]</f>
        <v>2.9678518518518517</v>
      </c>
      <c r="L6251">
        <f>Table1[[#This Row],[Qty]]/Table1[[#This Row],[Total Revenue + Open]]</f>
        <v>0.33694404233015524</v>
      </c>
    </row>
    <row r="6252" spans="1:12">
      <c r="A6252" t="s">
        <v>10</v>
      </c>
      <c r="B6252" t="s">
        <v>351</v>
      </c>
      <c r="C6252" t="s">
        <v>351</v>
      </c>
      <c r="D6252" t="s">
        <v>455</v>
      </c>
      <c r="E6252" t="s">
        <v>15</v>
      </c>
      <c r="F6252" t="s">
        <v>128</v>
      </c>
      <c r="G6252" t="s">
        <v>463</v>
      </c>
      <c r="H6252" s="1">
        <v>2018</v>
      </c>
      <c r="I6252" s="2">
        <v>500</v>
      </c>
      <c r="J6252" s="3">
        <v>1495</v>
      </c>
      <c r="K6252">
        <f>Table1[[#This Row],[Total Revenue + Open]]/Table1[[#This Row],[Qty]]</f>
        <v>2.99</v>
      </c>
      <c r="L6252">
        <f>Table1[[#This Row],[Qty]]/Table1[[#This Row],[Total Revenue + Open]]</f>
        <v>0.33444816053511706</v>
      </c>
    </row>
    <row r="6253" spans="1:12">
      <c r="A6253" t="s">
        <v>10</v>
      </c>
      <c r="B6253" t="s">
        <v>351</v>
      </c>
      <c r="C6253" t="s">
        <v>351</v>
      </c>
      <c r="D6253" t="s">
        <v>455</v>
      </c>
      <c r="E6253" t="s">
        <v>15</v>
      </c>
      <c r="F6253" t="s">
        <v>128</v>
      </c>
      <c r="G6253" t="s">
        <v>463</v>
      </c>
      <c r="H6253" s="1">
        <v>2018</v>
      </c>
      <c r="I6253" s="2">
        <v>900</v>
      </c>
      <c r="J6253" s="3">
        <v>2691</v>
      </c>
      <c r="K6253">
        <f>Table1[[#This Row],[Total Revenue + Open]]/Table1[[#This Row],[Qty]]</f>
        <v>2.99</v>
      </c>
      <c r="L6253">
        <f>Table1[[#This Row],[Qty]]/Table1[[#This Row],[Total Revenue + Open]]</f>
        <v>0.33444816053511706</v>
      </c>
    </row>
    <row r="6254" spans="1:12">
      <c r="A6254" t="s">
        <v>10</v>
      </c>
      <c r="B6254" t="s">
        <v>351</v>
      </c>
      <c r="C6254" t="s">
        <v>351</v>
      </c>
      <c r="D6254" t="s">
        <v>455</v>
      </c>
      <c r="E6254" t="s">
        <v>15</v>
      </c>
      <c r="F6254" t="s">
        <v>128</v>
      </c>
      <c r="G6254" t="s">
        <v>463</v>
      </c>
      <c r="H6254" s="1">
        <v>2019</v>
      </c>
      <c r="I6254" s="2">
        <v>550</v>
      </c>
      <c r="J6254" s="3">
        <v>1644.5</v>
      </c>
      <c r="K6254">
        <f>Table1[[#This Row],[Total Revenue + Open]]/Table1[[#This Row],[Qty]]</f>
        <v>2.99</v>
      </c>
      <c r="L6254">
        <f>Table1[[#This Row],[Qty]]/Table1[[#This Row],[Total Revenue + Open]]</f>
        <v>0.33444816053511706</v>
      </c>
    </row>
    <row r="6255" spans="1:12">
      <c r="A6255" t="s">
        <v>10</v>
      </c>
      <c r="B6255" t="s">
        <v>351</v>
      </c>
      <c r="C6255" t="s">
        <v>351</v>
      </c>
      <c r="D6255" t="s">
        <v>455</v>
      </c>
      <c r="E6255" t="s">
        <v>15</v>
      </c>
      <c r="F6255" t="s">
        <v>128</v>
      </c>
      <c r="G6255" t="s">
        <v>463</v>
      </c>
      <c r="H6255" s="1">
        <v>2019</v>
      </c>
      <c r="I6255" s="2">
        <v>500</v>
      </c>
      <c r="J6255" s="3">
        <v>1495</v>
      </c>
      <c r="K6255">
        <f>Table1[[#This Row],[Total Revenue + Open]]/Table1[[#This Row],[Qty]]</f>
        <v>2.99</v>
      </c>
      <c r="L6255">
        <f>Table1[[#This Row],[Qty]]/Table1[[#This Row],[Total Revenue + Open]]</f>
        <v>0.33444816053511706</v>
      </c>
    </row>
    <row r="6256" spans="1:12">
      <c r="A6256" t="s">
        <v>10</v>
      </c>
      <c r="B6256" t="s">
        <v>351</v>
      </c>
      <c r="C6256" t="s">
        <v>351</v>
      </c>
      <c r="D6256" t="s">
        <v>455</v>
      </c>
      <c r="E6256" t="s">
        <v>15</v>
      </c>
      <c r="F6256" t="s">
        <v>128</v>
      </c>
      <c r="G6256" t="s">
        <v>463</v>
      </c>
      <c r="H6256" s="1">
        <v>2019</v>
      </c>
      <c r="I6256" s="2">
        <v>3220</v>
      </c>
      <c r="J6256" s="3">
        <v>9568</v>
      </c>
      <c r="K6256">
        <f>Table1[[#This Row],[Total Revenue + Open]]/Table1[[#This Row],[Qty]]</f>
        <v>2.9714285714285715</v>
      </c>
      <c r="L6256">
        <f>Table1[[#This Row],[Qty]]/Table1[[#This Row],[Total Revenue + Open]]</f>
        <v>0.33653846153846156</v>
      </c>
    </row>
    <row r="6257" spans="1:12">
      <c r="A6257" t="s">
        <v>10</v>
      </c>
      <c r="B6257" t="s">
        <v>351</v>
      </c>
      <c r="C6257" t="s">
        <v>351</v>
      </c>
      <c r="D6257" t="s">
        <v>455</v>
      </c>
      <c r="E6257" t="s">
        <v>15</v>
      </c>
      <c r="F6257" t="s">
        <v>128</v>
      </c>
      <c r="G6257" t="s">
        <v>463</v>
      </c>
      <c r="H6257" s="1">
        <v>2019</v>
      </c>
      <c r="I6257" s="2">
        <v>800</v>
      </c>
      <c r="J6257" s="3">
        <v>2392</v>
      </c>
      <c r="K6257">
        <f>Table1[[#This Row],[Total Revenue + Open]]/Table1[[#This Row],[Qty]]</f>
        <v>2.99</v>
      </c>
      <c r="L6257">
        <f>Table1[[#This Row],[Qty]]/Table1[[#This Row],[Total Revenue + Open]]</f>
        <v>0.33444816053511706</v>
      </c>
    </row>
    <row r="6258" spans="1:12">
      <c r="A6258" t="s">
        <v>10</v>
      </c>
      <c r="B6258" t="s">
        <v>351</v>
      </c>
      <c r="C6258" t="s">
        <v>351</v>
      </c>
      <c r="D6258" t="s">
        <v>455</v>
      </c>
      <c r="E6258" t="s">
        <v>15</v>
      </c>
      <c r="F6258" t="s">
        <v>128</v>
      </c>
      <c r="G6258" t="s">
        <v>463</v>
      </c>
      <c r="H6258" s="1">
        <v>2019</v>
      </c>
      <c r="I6258" s="2">
        <v>950</v>
      </c>
      <c r="J6258" s="3">
        <v>2840.5</v>
      </c>
      <c r="K6258">
        <f>Table1[[#This Row],[Total Revenue + Open]]/Table1[[#This Row],[Qty]]</f>
        <v>2.99</v>
      </c>
      <c r="L6258">
        <f>Table1[[#This Row],[Qty]]/Table1[[#This Row],[Total Revenue + Open]]</f>
        <v>0.33444816053511706</v>
      </c>
    </row>
    <row r="6259" spans="1:12">
      <c r="A6259" t="s">
        <v>10</v>
      </c>
      <c r="B6259" t="s">
        <v>351</v>
      </c>
      <c r="C6259" t="s">
        <v>351</v>
      </c>
      <c r="D6259" t="s">
        <v>455</v>
      </c>
      <c r="E6259" t="s">
        <v>15</v>
      </c>
      <c r="F6259" t="s">
        <v>128</v>
      </c>
      <c r="G6259" t="s">
        <v>463</v>
      </c>
      <c r="H6259" s="1">
        <v>2020</v>
      </c>
      <c r="I6259" s="2">
        <v>750</v>
      </c>
      <c r="J6259" s="3">
        <v>2242.5</v>
      </c>
      <c r="K6259">
        <f>Table1[[#This Row],[Total Revenue + Open]]/Table1[[#This Row],[Qty]]</f>
        <v>2.99</v>
      </c>
      <c r="L6259">
        <f>Table1[[#This Row],[Qty]]/Table1[[#This Row],[Total Revenue + Open]]</f>
        <v>0.33444816053511706</v>
      </c>
    </row>
    <row r="6260" spans="1:12">
      <c r="A6260" t="s">
        <v>10</v>
      </c>
      <c r="B6260" t="s">
        <v>351</v>
      </c>
      <c r="C6260" t="s">
        <v>351</v>
      </c>
      <c r="D6260" t="s">
        <v>455</v>
      </c>
      <c r="E6260" t="s">
        <v>15</v>
      </c>
      <c r="F6260" t="s">
        <v>143</v>
      </c>
      <c r="G6260" t="s">
        <v>464</v>
      </c>
      <c r="H6260" s="1">
        <v>2017</v>
      </c>
      <c r="I6260" s="2">
        <v>675</v>
      </c>
      <c r="J6260" s="3">
        <v>918</v>
      </c>
      <c r="K6260">
        <f>Table1[[#This Row],[Total Revenue + Open]]/Table1[[#This Row],[Qty]]</f>
        <v>1.36</v>
      </c>
      <c r="L6260">
        <f>Table1[[#This Row],[Qty]]/Table1[[#This Row],[Total Revenue + Open]]</f>
        <v>0.73529411764705888</v>
      </c>
    </row>
    <row r="6261" spans="1:12">
      <c r="A6261" t="s">
        <v>10</v>
      </c>
      <c r="B6261" t="s">
        <v>351</v>
      </c>
      <c r="C6261" t="s">
        <v>351</v>
      </c>
      <c r="D6261" t="s">
        <v>455</v>
      </c>
      <c r="E6261" t="s">
        <v>15</v>
      </c>
      <c r="F6261" t="s">
        <v>34</v>
      </c>
      <c r="G6261" t="s">
        <v>150</v>
      </c>
      <c r="H6261" s="1">
        <v>2018</v>
      </c>
      <c r="I6261" s="2">
        <v>2840</v>
      </c>
      <c r="J6261" s="3">
        <v>6243.25</v>
      </c>
      <c r="K6261">
        <f>Table1[[#This Row],[Total Revenue + Open]]/Table1[[#This Row],[Qty]]</f>
        <v>2.1983274647887323</v>
      </c>
      <c r="L6261">
        <f>Table1[[#This Row],[Qty]]/Table1[[#This Row],[Total Revenue + Open]]</f>
        <v>0.45489128258519201</v>
      </c>
    </row>
    <row r="6262" spans="1:12">
      <c r="A6262" t="s">
        <v>10</v>
      </c>
      <c r="B6262" t="s">
        <v>351</v>
      </c>
      <c r="C6262" t="s">
        <v>351</v>
      </c>
      <c r="D6262" t="s">
        <v>455</v>
      </c>
      <c r="E6262" t="s">
        <v>15</v>
      </c>
      <c r="F6262" t="s">
        <v>34</v>
      </c>
      <c r="G6262" t="s">
        <v>150</v>
      </c>
      <c r="H6262" s="1">
        <v>2018</v>
      </c>
      <c r="I6262" s="2">
        <v>0</v>
      </c>
      <c r="J6262" s="3">
        <v>0</v>
      </c>
      <c r="K6262" t="e">
        <f>Table1[[#This Row],[Total Revenue + Open]]/Table1[[#This Row],[Qty]]</f>
        <v>#DIV/0!</v>
      </c>
      <c r="L6262" t="e">
        <f>Table1[[#This Row],[Qty]]/Table1[[#This Row],[Total Revenue + Open]]</f>
        <v>#DIV/0!</v>
      </c>
    </row>
    <row r="6263" spans="1:12">
      <c r="A6263" t="s">
        <v>10</v>
      </c>
      <c r="B6263" t="s">
        <v>351</v>
      </c>
      <c r="C6263" t="s">
        <v>351</v>
      </c>
      <c r="D6263" t="s">
        <v>455</v>
      </c>
      <c r="E6263" t="s">
        <v>15</v>
      </c>
      <c r="F6263" t="s">
        <v>16</v>
      </c>
      <c r="G6263" t="s">
        <v>381</v>
      </c>
      <c r="H6263" s="1">
        <v>2018</v>
      </c>
      <c r="I6263" s="2">
        <v>2840</v>
      </c>
      <c r="J6263" s="3">
        <v>6299.75</v>
      </c>
      <c r="K6263">
        <f>Table1[[#This Row],[Total Revenue + Open]]/Table1[[#This Row],[Qty]]</f>
        <v>2.2182218309859154</v>
      </c>
      <c r="L6263">
        <f>Table1[[#This Row],[Qty]]/Table1[[#This Row],[Total Revenue + Open]]</f>
        <v>0.45081154014048175</v>
      </c>
    </row>
    <row r="6264" spans="1:12">
      <c r="A6264" t="s">
        <v>10</v>
      </c>
      <c r="B6264" t="s">
        <v>351</v>
      </c>
      <c r="C6264" t="s">
        <v>351</v>
      </c>
      <c r="D6264" t="s">
        <v>455</v>
      </c>
      <c r="E6264" t="s">
        <v>15</v>
      </c>
      <c r="F6264" t="s">
        <v>16</v>
      </c>
      <c r="G6264" t="s">
        <v>381</v>
      </c>
      <c r="H6264" s="1">
        <v>2018</v>
      </c>
      <c r="I6264" s="2">
        <v>700</v>
      </c>
      <c r="J6264" s="3">
        <v>1561</v>
      </c>
      <c r="K6264">
        <f>Table1[[#This Row],[Total Revenue + Open]]/Table1[[#This Row],[Qty]]</f>
        <v>2.23</v>
      </c>
      <c r="L6264">
        <f>Table1[[#This Row],[Qty]]/Table1[[#This Row],[Total Revenue + Open]]</f>
        <v>0.44843049327354262</v>
      </c>
    </row>
    <row r="6265" spans="1:12">
      <c r="A6265" t="s">
        <v>10</v>
      </c>
      <c r="B6265" t="s">
        <v>351</v>
      </c>
      <c r="C6265" t="s">
        <v>351</v>
      </c>
      <c r="D6265" t="s">
        <v>455</v>
      </c>
      <c r="E6265" t="s">
        <v>15</v>
      </c>
      <c r="F6265" t="s">
        <v>16</v>
      </c>
      <c r="G6265" t="s">
        <v>381</v>
      </c>
      <c r="H6265" s="1">
        <v>2019</v>
      </c>
      <c r="I6265" s="2">
        <v>1910</v>
      </c>
      <c r="J6265" s="3">
        <v>4237</v>
      </c>
      <c r="K6265">
        <f>Table1[[#This Row],[Total Revenue + Open]]/Table1[[#This Row],[Qty]]</f>
        <v>2.2183246073298428</v>
      </c>
      <c r="L6265">
        <f>Table1[[#This Row],[Qty]]/Table1[[#This Row],[Total Revenue + Open]]</f>
        <v>0.45079065376445598</v>
      </c>
    </row>
    <row r="6266" spans="1:12">
      <c r="A6266" t="s">
        <v>10</v>
      </c>
      <c r="B6266" t="s">
        <v>351</v>
      </c>
      <c r="C6266" t="s">
        <v>351</v>
      </c>
      <c r="D6266" t="s">
        <v>455</v>
      </c>
      <c r="E6266" t="s">
        <v>15</v>
      </c>
      <c r="F6266" t="s">
        <v>16</v>
      </c>
      <c r="G6266" t="s">
        <v>18</v>
      </c>
      <c r="H6266" s="1">
        <v>2018</v>
      </c>
      <c r="I6266" s="2">
        <v>2840</v>
      </c>
      <c r="J6266" s="3">
        <v>6243.25</v>
      </c>
      <c r="K6266">
        <f>Table1[[#This Row],[Total Revenue + Open]]/Table1[[#This Row],[Qty]]</f>
        <v>2.1983274647887323</v>
      </c>
      <c r="L6266">
        <f>Table1[[#This Row],[Qty]]/Table1[[#This Row],[Total Revenue + Open]]</f>
        <v>0.45489128258519201</v>
      </c>
    </row>
    <row r="6267" spans="1:12">
      <c r="A6267" t="s">
        <v>10</v>
      </c>
      <c r="B6267" t="s">
        <v>351</v>
      </c>
      <c r="C6267" t="s">
        <v>351</v>
      </c>
      <c r="D6267" t="s">
        <v>455</v>
      </c>
      <c r="E6267" t="s">
        <v>15</v>
      </c>
      <c r="F6267" t="s">
        <v>16</v>
      </c>
      <c r="G6267" t="s">
        <v>18</v>
      </c>
      <c r="H6267" s="1">
        <v>2018</v>
      </c>
      <c r="I6267" s="2">
        <v>0</v>
      </c>
      <c r="J6267" s="3">
        <v>0</v>
      </c>
      <c r="K6267" t="e">
        <f>Table1[[#This Row],[Total Revenue + Open]]/Table1[[#This Row],[Qty]]</f>
        <v>#DIV/0!</v>
      </c>
      <c r="L6267" t="e">
        <f>Table1[[#This Row],[Qty]]/Table1[[#This Row],[Total Revenue + Open]]</f>
        <v>#DIV/0!</v>
      </c>
    </row>
    <row r="6268" spans="1:12">
      <c r="A6268" t="s">
        <v>10</v>
      </c>
      <c r="B6268" t="s">
        <v>351</v>
      </c>
      <c r="C6268" t="s">
        <v>351</v>
      </c>
      <c r="D6268" t="s">
        <v>455</v>
      </c>
      <c r="E6268" t="s">
        <v>15</v>
      </c>
      <c r="F6268" t="s">
        <v>16</v>
      </c>
      <c r="G6268" t="s">
        <v>18</v>
      </c>
      <c r="H6268" s="1">
        <v>2018</v>
      </c>
      <c r="I6268" s="2">
        <v>2840</v>
      </c>
      <c r="J6268" s="3">
        <v>6299.75</v>
      </c>
      <c r="K6268">
        <f>Table1[[#This Row],[Total Revenue + Open]]/Table1[[#This Row],[Qty]]</f>
        <v>2.2182218309859154</v>
      </c>
      <c r="L6268">
        <f>Table1[[#This Row],[Qty]]/Table1[[#This Row],[Total Revenue + Open]]</f>
        <v>0.45081154014048175</v>
      </c>
    </row>
    <row r="6269" spans="1:12">
      <c r="A6269" t="s">
        <v>10</v>
      </c>
      <c r="B6269" t="s">
        <v>351</v>
      </c>
      <c r="C6269" t="s">
        <v>351</v>
      </c>
      <c r="D6269" t="s">
        <v>455</v>
      </c>
      <c r="E6269" t="s">
        <v>15</v>
      </c>
      <c r="F6269" t="s">
        <v>16</v>
      </c>
      <c r="G6269" t="s">
        <v>18</v>
      </c>
      <c r="H6269" s="1">
        <v>2018</v>
      </c>
      <c r="I6269" s="2">
        <v>700</v>
      </c>
      <c r="J6269" s="3">
        <v>1561</v>
      </c>
      <c r="K6269">
        <f>Table1[[#This Row],[Total Revenue + Open]]/Table1[[#This Row],[Qty]]</f>
        <v>2.23</v>
      </c>
      <c r="L6269">
        <f>Table1[[#This Row],[Qty]]/Table1[[#This Row],[Total Revenue + Open]]</f>
        <v>0.44843049327354262</v>
      </c>
    </row>
    <row r="6270" spans="1:12">
      <c r="A6270" t="s">
        <v>10</v>
      </c>
      <c r="B6270" t="s">
        <v>351</v>
      </c>
      <c r="C6270" t="s">
        <v>351</v>
      </c>
      <c r="D6270" t="s">
        <v>455</v>
      </c>
      <c r="E6270" t="s">
        <v>15</v>
      </c>
      <c r="F6270" t="s">
        <v>16</v>
      </c>
      <c r="G6270" t="s">
        <v>18</v>
      </c>
      <c r="H6270" s="1">
        <v>2019</v>
      </c>
      <c r="I6270" s="2">
        <v>1910</v>
      </c>
      <c r="J6270" s="3">
        <v>4237</v>
      </c>
      <c r="K6270">
        <f>Table1[[#This Row],[Total Revenue + Open]]/Table1[[#This Row],[Qty]]</f>
        <v>2.2183246073298428</v>
      </c>
      <c r="L6270">
        <f>Table1[[#This Row],[Qty]]/Table1[[#This Row],[Total Revenue + Open]]</f>
        <v>0.45079065376445598</v>
      </c>
    </row>
    <row r="6271" spans="1:12">
      <c r="A6271" t="s">
        <v>10</v>
      </c>
      <c r="B6271" t="s">
        <v>351</v>
      </c>
      <c r="C6271" t="s">
        <v>351</v>
      </c>
      <c r="D6271" t="s">
        <v>455</v>
      </c>
      <c r="E6271" t="s">
        <v>15</v>
      </c>
      <c r="F6271" t="s">
        <v>36</v>
      </c>
      <c r="G6271" t="s">
        <v>382</v>
      </c>
      <c r="H6271" s="1">
        <v>2017</v>
      </c>
      <c r="I6271" s="2">
        <v>4220</v>
      </c>
      <c r="J6271" s="3">
        <v>5040</v>
      </c>
      <c r="K6271">
        <f>Table1[[#This Row],[Total Revenue + Open]]/Table1[[#This Row],[Qty]]</f>
        <v>1.1943127962085307</v>
      </c>
      <c r="L6271">
        <f>Table1[[#This Row],[Qty]]/Table1[[#This Row],[Total Revenue + Open]]</f>
        <v>0.83730158730158732</v>
      </c>
    </row>
    <row r="6272" spans="1:12">
      <c r="A6272" t="s">
        <v>10</v>
      </c>
      <c r="B6272" t="s">
        <v>351</v>
      </c>
      <c r="C6272" t="s">
        <v>351</v>
      </c>
      <c r="D6272" t="s">
        <v>455</v>
      </c>
      <c r="E6272" t="s">
        <v>15</v>
      </c>
      <c r="F6272" t="s">
        <v>36</v>
      </c>
      <c r="G6272" t="s">
        <v>382</v>
      </c>
      <c r="H6272" s="1">
        <v>2017</v>
      </c>
      <c r="I6272" s="2">
        <v>525</v>
      </c>
      <c r="J6272" s="3">
        <v>630</v>
      </c>
      <c r="K6272">
        <f>Table1[[#This Row],[Total Revenue + Open]]/Table1[[#This Row],[Qty]]</f>
        <v>1.2</v>
      </c>
      <c r="L6272">
        <f>Table1[[#This Row],[Qty]]/Table1[[#This Row],[Total Revenue + Open]]</f>
        <v>0.83333333333333337</v>
      </c>
    </row>
    <row r="6273" spans="1:12">
      <c r="A6273" t="s">
        <v>10</v>
      </c>
      <c r="B6273" t="s">
        <v>351</v>
      </c>
      <c r="C6273" t="s">
        <v>351</v>
      </c>
      <c r="D6273" t="s">
        <v>455</v>
      </c>
      <c r="E6273" t="s">
        <v>15</v>
      </c>
      <c r="F6273" t="s">
        <v>36</v>
      </c>
      <c r="G6273" t="s">
        <v>382</v>
      </c>
      <c r="H6273" s="1">
        <v>2017</v>
      </c>
      <c r="I6273" s="2">
        <v>10080</v>
      </c>
      <c r="J6273" s="3">
        <v>12030</v>
      </c>
      <c r="K6273">
        <f>Table1[[#This Row],[Total Revenue + Open]]/Table1[[#This Row],[Qty]]</f>
        <v>1.1934523809523809</v>
      </c>
      <c r="L6273">
        <f>Table1[[#This Row],[Qty]]/Table1[[#This Row],[Total Revenue + Open]]</f>
        <v>0.83790523690773067</v>
      </c>
    </row>
    <row r="6274" spans="1:12">
      <c r="A6274" t="s">
        <v>10</v>
      </c>
      <c r="B6274" t="s">
        <v>351</v>
      </c>
      <c r="C6274" t="s">
        <v>351</v>
      </c>
      <c r="D6274" t="s">
        <v>455</v>
      </c>
      <c r="E6274" t="s">
        <v>15</v>
      </c>
      <c r="F6274" t="s">
        <v>36</v>
      </c>
      <c r="G6274" t="s">
        <v>382</v>
      </c>
      <c r="H6274" s="1">
        <v>2017</v>
      </c>
      <c r="I6274" s="2">
        <v>3120</v>
      </c>
      <c r="J6274" s="3">
        <v>3720</v>
      </c>
      <c r="K6274">
        <f>Table1[[#This Row],[Total Revenue + Open]]/Table1[[#This Row],[Qty]]</f>
        <v>1.1923076923076923</v>
      </c>
      <c r="L6274">
        <f>Table1[[#This Row],[Qty]]/Table1[[#This Row],[Total Revenue + Open]]</f>
        <v>0.83870967741935487</v>
      </c>
    </row>
    <row r="6275" spans="1:12">
      <c r="A6275" t="s">
        <v>10</v>
      </c>
      <c r="B6275" t="s">
        <v>351</v>
      </c>
      <c r="C6275" t="s">
        <v>351</v>
      </c>
      <c r="D6275" t="s">
        <v>455</v>
      </c>
      <c r="E6275" t="s">
        <v>15</v>
      </c>
      <c r="F6275" t="s">
        <v>36</v>
      </c>
      <c r="G6275" t="s">
        <v>382</v>
      </c>
      <c r="H6275" s="1">
        <v>2017</v>
      </c>
      <c r="I6275" s="2">
        <v>4525</v>
      </c>
      <c r="J6275" s="3">
        <v>5400</v>
      </c>
      <c r="K6275">
        <f>Table1[[#This Row],[Total Revenue + Open]]/Table1[[#This Row],[Qty]]</f>
        <v>1.1933701657458564</v>
      </c>
      <c r="L6275">
        <f>Table1[[#This Row],[Qty]]/Table1[[#This Row],[Total Revenue + Open]]</f>
        <v>0.83796296296296291</v>
      </c>
    </row>
    <row r="6276" spans="1:12">
      <c r="A6276" t="s">
        <v>10</v>
      </c>
      <c r="B6276" t="s">
        <v>351</v>
      </c>
      <c r="C6276" t="s">
        <v>351</v>
      </c>
      <c r="D6276" t="s">
        <v>455</v>
      </c>
      <c r="E6276" t="s">
        <v>15</v>
      </c>
      <c r="F6276" t="s">
        <v>36</v>
      </c>
      <c r="G6276" t="s">
        <v>382</v>
      </c>
      <c r="H6276" s="1">
        <v>2017</v>
      </c>
      <c r="I6276" s="2">
        <v>125</v>
      </c>
      <c r="J6276" s="3">
        <v>150</v>
      </c>
      <c r="K6276">
        <f>Table1[[#This Row],[Total Revenue + Open]]/Table1[[#This Row],[Qty]]</f>
        <v>1.2</v>
      </c>
      <c r="L6276">
        <f>Table1[[#This Row],[Qty]]/Table1[[#This Row],[Total Revenue + Open]]</f>
        <v>0.83333333333333337</v>
      </c>
    </row>
    <row r="6277" spans="1:12">
      <c r="A6277" t="s">
        <v>10</v>
      </c>
      <c r="B6277" t="s">
        <v>351</v>
      </c>
      <c r="C6277" t="s">
        <v>351</v>
      </c>
      <c r="D6277" t="s">
        <v>455</v>
      </c>
      <c r="E6277" t="s">
        <v>15</v>
      </c>
      <c r="F6277" t="s">
        <v>36</v>
      </c>
      <c r="G6277" t="s">
        <v>382</v>
      </c>
      <c r="H6277" s="1">
        <v>2017</v>
      </c>
      <c r="I6277" s="2">
        <v>3245</v>
      </c>
      <c r="J6277" s="3">
        <v>3870</v>
      </c>
      <c r="K6277">
        <f>Table1[[#This Row],[Total Revenue + Open]]/Table1[[#This Row],[Qty]]</f>
        <v>1.1926040061633283</v>
      </c>
      <c r="L6277">
        <f>Table1[[#This Row],[Qty]]/Table1[[#This Row],[Total Revenue + Open]]</f>
        <v>0.83850129198966405</v>
      </c>
    </row>
    <row r="6278" spans="1:12">
      <c r="A6278" t="s">
        <v>10</v>
      </c>
      <c r="B6278" t="s">
        <v>351</v>
      </c>
      <c r="C6278" t="s">
        <v>351</v>
      </c>
      <c r="D6278" t="s">
        <v>455</v>
      </c>
      <c r="E6278" t="s">
        <v>15</v>
      </c>
      <c r="F6278" t="s">
        <v>36</v>
      </c>
      <c r="G6278" t="s">
        <v>382</v>
      </c>
      <c r="H6278" s="1">
        <v>2017</v>
      </c>
      <c r="I6278" s="2">
        <v>14175</v>
      </c>
      <c r="J6278" s="3">
        <v>16920</v>
      </c>
      <c r="K6278">
        <f>Table1[[#This Row],[Total Revenue + Open]]/Table1[[#This Row],[Qty]]</f>
        <v>1.1936507936507936</v>
      </c>
      <c r="L6278">
        <f>Table1[[#This Row],[Qty]]/Table1[[#This Row],[Total Revenue + Open]]</f>
        <v>0.83776595744680848</v>
      </c>
    </row>
    <row r="6279" spans="1:12">
      <c r="A6279" t="s">
        <v>10</v>
      </c>
      <c r="B6279" t="s">
        <v>351</v>
      </c>
      <c r="C6279" t="s">
        <v>351</v>
      </c>
      <c r="D6279" t="s">
        <v>455</v>
      </c>
      <c r="E6279" t="s">
        <v>15</v>
      </c>
      <c r="F6279" t="s">
        <v>36</v>
      </c>
      <c r="G6279" t="s">
        <v>382</v>
      </c>
      <c r="H6279" s="1">
        <v>2017</v>
      </c>
      <c r="I6279" s="2">
        <v>5025</v>
      </c>
      <c r="J6279" s="3">
        <v>6000</v>
      </c>
      <c r="K6279">
        <f>Table1[[#This Row],[Total Revenue + Open]]/Table1[[#This Row],[Qty]]</f>
        <v>1.1940298507462686</v>
      </c>
      <c r="L6279">
        <f>Table1[[#This Row],[Qty]]/Table1[[#This Row],[Total Revenue + Open]]</f>
        <v>0.83750000000000002</v>
      </c>
    </row>
    <row r="6280" spans="1:12">
      <c r="A6280" t="s">
        <v>10</v>
      </c>
      <c r="B6280" t="s">
        <v>351</v>
      </c>
      <c r="C6280" t="s">
        <v>351</v>
      </c>
      <c r="D6280" t="s">
        <v>455</v>
      </c>
      <c r="E6280" t="s">
        <v>15</v>
      </c>
      <c r="F6280" t="s">
        <v>36</v>
      </c>
      <c r="G6280" t="s">
        <v>382</v>
      </c>
      <c r="H6280" s="1">
        <v>2018</v>
      </c>
      <c r="I6280" s="2">
        <v>4050</v>
      </c>
      <c r="J6280" s="3">
        <v>4830</v>
      </c>
      <c r="K6280">
        <f>Table1[[#This Row],[Total Revenue + Open]]/Table1[[#This Row],[Qty]]</f>
        <v>1.1925925925925926</v>
      </c>
      <c r="L6280">
        <f>Table1[[#This Row],[Qty]]/Table1[[#This Row],[Total Revenue + Open]]</f>
        <v>0.83850931677018636</v>
      </c>
    </row>
    <row r="6281" spans="1:12">
      <c r="A6281" t="s">
        <v>10</v>
      </c>
      <c r="B6281" t="s">
        <v>351</v>
      </c>
      <c r="C6281" t="s">
        <v>351</v>
      </c>
      <c r="D6281" t="s">
        <v>455</v>
      </c>
      <c r="E6281" t="s">
        <v>15</v>
      </c>
      <c r="F6281" t="s">
        <v>36</v>
      </c>
      <c r="G6281" t="s">
        <v>382</v>
      </c>
      <c r="H6281" s="1">
        <v>2018</v>
      </c>
      <c r="I6281" s="2">
        <v>1005</v>
      </c>
      <c r="J6281" s="3">
        <v>1200</v>
      </c>
      <c r="K6281">
        <f>Table1[[#This Row],[Total Revenue + Open]]/Table1[[#This Row],[Qty]]</f>
        <v>1.1940298507462686</v>
      </c>
      <c r="L6281">
        <f>Table1[[#This Row],[Qty]]/Table1[[#This Row],[Total Revenue + Open]]</f>
        <v>0.83750000000000002</v>
      </c>
    </row>
    <row r="6282" spans="1:12">
      <c r="A6282" t="s">
        <v>10</v>
      </c>
      <c r="B6282" t="s">
        <v>351</v>
      </c>
      <c r="C6282" t="s">
        <v>351</v>
      </c>
      <c r="D6282" t="s">
        <v>455</v>
      </c>
      <c r="E6282" t="s">
        <v>15</v>
      </c>
      <c r="F6282" t="s">
        <v>36</v>
      </c>
      <c r="G6282" t="s">
        <v>382</v>
      </c>
      <c r="H6282" s="1">
        <v>2018</v>
      </c>
      <c r="I6282" s="2">
        <v>575</v>
      </c>
      <c r="J6282" s="3">
        <v>690</v>
      </c>
      <c r="K6282">
        <f>Table1[[#This Row],[Total Revenue + Open]]/Table1[[#This Row],[Qty]]</f>
        <v>1.2</v>
      </c>
      <c r="L6282">
        <f>Table1[[#This Row],[Qty]]/Table1[[#This Row],[Total Revenue + Open]]</f>
        <v>0.83333333333333337</v>
      </c>
    </row>
    <row r="6283" spans="1:12">
      <c r="A6283" t="s">
        <v>10</v>
      </c>
      <c r="B6283" t="s">
        <v>351</v>
      </c>
      <c r="C6283" t="s">
        <v>351</v>
      </c>
      <c r="D6283" t="s">
        <v>455</v>
      </c>
      <c r="E6283" t="s">
        <v>15</v>
      </c>
      <c r="F6283" t="s">
        <v>36</v>
      </c>
      <c r="G6283" t="s">
        <v>383</v>
      </c>
      <c r="H6283" s="1">
        <v>2017</v>
      </c>
      <c r="I6283" s="2">
        <v>4220</v>
      </c>
      <c r="J6283" s="3">
        <v>5040</v>
      </c>
      <c r="K6283">
        <f>Table1[[#This Row],[Total Revenue + Open]]/Table1[[#This Row],[Qty]]</f>
        <v>1.1943127962085307</v>
      </c>
      <c r="L6283">
        <f>Table1[[#This Row],[Qty]]/Table1[[#This Row],[Total Revenue + Open]]</f>
        <v>0.83730158730158732</v>
      </c>
    </row>
    <row r="6284" spans="1:12">
      <c r="A6284" t="s">
        <v>10</v>
      </c>
      <c r="B6284" t="s">
        <v>351</v>
      </c>
      <c r="C6284" t="s">
        <v>351</v>
      </c>
      <c r="D6284" t="s">
        <v>455</v>
      </c>
      <c r="E6284" t="s">
        <v>15</v>
      </c>
      <c r="F6284" t="s">
        <v>36</v>
      </c>
      <c r="G6284" t="s">
        <v>383</v>
      </c>
      <c r="H6284" s="1">
        <v>2017</v>
      </c>
      <c r="I6284" s="2">
        <v>525</v>
      </c>
      <c r="J6284" s="3">
        <v>630</v>
      </c>
      <c r="K6284">
        <f>Table1[[#This Row],[Total Revenue + Open]]/Table1[[#This Row],[Qty]]</f>
        <v>1.2</v>
      </c>
      <c r="L6284">
        <f>Table1[[#This Row],[Qty]]/Table1[[#This Row],[Total Revenue + Open]]</f>
        <v>0.83333333333333337</v>
      </c>
    </row>
    <row r="6285" spans="1:12">
      <c r="A6285" t="s">
        <v>10</v>
      </c>
      <c r="B6285" t="s">
        <v>351</v>
      </c>
      <c r="C6285" t="s">
        <v>351</v>
      </c>
      <c r="D6285" t="s">
        <v>455</v>
      </c>
      <c r="E6285" t="s">
        <v>15</v>
      </c>
      <c r="F6285" t="s">
        <v>36</v>
      </c>
      <c r="G6285" t="s">
        <v>383</v>
      </c>
      <c r="H6285" s="1">
        <v>2017</v>
      </c>
      <c r="I6285" s="2">
        <v>10080</v>
      </c>
      <c r="J6285" s="3">
        <v>12030</v>
      </c>
      <c r="K6285">
        <f>Table1[[#This Row],[Total Revenue + Open]]/Table1[[#This Row],[Qty]]</f>
        <v>1.1934523809523809</v>
      </c>
      <c r="L6285">
        <f>Table1[[#This Row],[Qty]]/Table1[[#This Row],[Total Revenue + Open]]</f>
        <v>0.83790523690773067</v>
      </c>
    </row>
    <row r="6286" spans="1:12">
      <c r="A6286" t="s">
        <v>10</v>
      </c>
      <c r="B6286" t="s">
        <v>351</v>
      </c>
      <c r="C6286" t="s">
        <v>351</v>
      </c>
      <c r="D6286" t="s">
        <v>455</v>
      </c>
      <c r="E6286" t="s">
        <v>15</v>
      </c>
      <c r="F6286" t="s">
        <v>36</v>
      </c>
      <c r="G6286" t="s">
        <v>383</v>
      </c>
      <c r="H6286" s="1">
        <v>2017</v>
      </c>
      <c r="I6286" s="2">
        <v>3120</v>
      </c>
      <c r="J6286" s="3">
        <v>3720</v>
      </c>
      <c r="K6286">
        <f>Table1[[#This Row],[Total Revenue + Open]]/Table1[[#This Row],[Qty]]</f>
        <v>1.1923076923076923</v>
      </c>
      <c r="L6286">
        <f>Table1[[#This Row],[Qty]]/Table1[[#This Row],[Total Revenue + Open]]</f>
        <v>0.83870967741935487</v>
      </c>
    </row>
    <row r="6287" spans="1:12">
      <c r="A6287" t="s">
        <v>10</v>
      </c>
      <c r="B6287" t="s">
        <v>351</v>
      </c>
      <c r="C6287" t="s">
        <v>351</v>
      </c>
      <c r="D6287" t="s">
        <v>455</v>
      </c>
      <c r="E6287" t="s">
        <v>15</v>
      </c>
      <c r="F6287" t="s">
        <v>36</v>
      </c>
      <c r="G6287" t="s">
        <v>383</v>
      </c>
      <c r="H6287" s="1">
        <v>2017</v>
      </c>
      <c r="I6287" s="2">
        <v>4525</v>
      </c>
      <c r="J6287" s="3">
        <v>5400</v>
      </c>
      <c r="K6287">
        <f>Table1[[#This Row],[Total Revenue + Open]]/Table1[[#This Row],[Qty]]</f>
        <v>1.1933701657458564</v>
      </c>
      <c r="L6287">
        <f>Table1[[#This Row],[Qty]]/Table1[[#This Row],[Total Revenue + Open]]</f>
        <v>0.83796296296296291</v>
      </c>
    </row>
    <row r="6288" spans="1:12">
      <c r="A6288" t="s">
        <v>10</v>
      </c>
      <c r="B6288" t="s">
        <v>351</v>
      </c>
      <c r="C6288" t="s">
        <v>351</v>
      </c>
      <c r="D6288" t="s">
        <v>455</v>
      </c>
      <c r="E6288" t="s">
        <v>15</v>
      </c>
      <c r="F6288" t="s">
        <v>36</v>
      </c>
      <c r="G6288" t="s">
        <v>383</v>
      </c>
      <c r="H6288" s="1">
        <v>2017</v>
      </c>
      <c r="I6288" s="2">
        <v>125</v>
      </c>
      <c r="J6288" s="3">
        <v>150</v>
      </c>
      <c r="K6288">
        <f>Table1[[#This Row],[Total Revenue + Open]]/Table1[[#This Row],[Qty]]</f>
        <v>1.2</v>
      </c>
      <c r="L6288">
        <f>Table1[[#This Row],[Qty]]/Table1[[#This Row],[Total Revenue + Open]]</f>
        <v>0.83333333333333337</v>
      </c>
    </row>
    <row r="6289" spans="1:12">
      <c r="A6289" t="s">
        <v>10</v>
      </c>
      <c r="B6289" t="s">
        <v>351</v>
      </c>
      <c r="C6289" t="s">
        <v>351</v>
      </c>
      <c r="D6289" t="s">
        <v>455</v>
      </c>
      <c r="E6289" t="s">
        <v>15</v>
      </c>
      <c r="F6289" t="s">
        <v>36</v>
      </c>
      <c r="G6289" t="s">
        <v>383</v>
      </c>
      <c r="H6289" s="1">
        <v>2017</v>
      </c>
      <c r="I6289" s="2">
        <v>3245</v>
      </c>
      <c r="J6289" s="3">
        <v>3870</v>
      </c>
      <c r="K6289">
        <f>Table1[[#This Row],[Total Revenue + Open]]/Table1[[#This Row],[Qty]]</f>
        <v>1.1926040061633283</v>
      </c>
      <c r="L6289">
        <f>Table1[[#This Row],[Qty]]/Table1[[#This Row],[Total Revenue + Open]]</f>
        <v>0.83850129198966405</v>
      </c>
    </row>
    <row r="6290" spans="1:12">
      <c r="A6290" t="s">
        <v>10</v>
      </c>
      <c r="B6290" t="s">
        <v>351</v>
      </c>
      <c r="C6290" t="s">
        <v>351</v>
      </c>
      <c r="D6290" t="s">
        <v>455</v>
      </c>
      <c r="E6290" t="s">
        <v>15</v>
      </c>
      <c r="F6290" t="s">
        <v>36</v>
      </c>
      <c r="G6290" t="s">
        <v>383</v>
      </c>
      <c r="H6290" s="1">
        <v>2017</v>
      </c>
      <c r="I6290" s="2">
        <v>14175</v>
      </c>
      <c r="J6290" s="3">
        <v>16920</v>
      </c>
      <c r="K6290">
        <f>Table1[[#This Row],[Total Revenue + Open]]/Table1[[#This Row],[Qty]]</f>
        <v>1.1936507936507936</v>
      </c>
      <c r="L6290">
        <f>Table1[[#This Row],[Qty]]/Table1[[#This Row],[Total Revenue + Open]]</f>
        <v>0.83776595744680848</v>
      </c>
    </row>
    <row r="6291" spans="1:12">
      <c r="A6291" t="s">
        <v>10</v>
      </c>
      <c r="B6291" t="s">
        <v>351</v>
      </c>
      <c r="C6291" t="s">
        <v>351</v>
      </c>
      <c r="D6291" t="s">
        <v>455</v>
      </c>
      <c r="E6291" t="s">
        <v>15</v>
      </c>
      <c r="F6291" t="s">
        <v>36</v>
      </c>
      <c r="G6291" t="s">
        <v>383</v>
      </c>
      <c r="H6291" s="1">
        <v>2017</v>
      </c>
      <c r="I6291" s="2">
        <v>5025</v>
      </c>
      <c r="J6291" s="3">
        <v>6000</v>
      </c>
      <c r="K6291">
        <f>Table1[[#This Row],[Total Revenue + Open]]/Table1[[#This Row],[Qty]]</f>
        <v>1.1940298507462686</v>
      </c>
      <c r="L6291">
        <f>Table1[[#This Row],[Qty]]/Table1[[#This Row],[Total Revenue + Open]]</f>
        <v>0.83750000000000002</v>
      </c>
    </row>
    <row r="6292" spans="1:12">
      <c r="A6292" t="s">
        <v>10</v>
      </c>
      <c r="B6292" t="s">
        <v>351</v>
      </c>
      <c r="C6292" t="s">
        <v>351</v>
      </c>
      <c r="D6292" t="s">
        <v>455</v>
      </c>
      <c r="E6292" t="s">
        <v>15</v>
      </c>
      <c r="F6292" t="s">
        <v>36</v>
      </c>
      <c r="G6292" t="s">
        <v>383</v>
      </c>
      <c r="H6292" s="1">
        <v>2018</v>
      </c>
      <c r="I6292" s="2">
        <v>4050</v>
      </c>
      <c r="J6292" s="3">
        <v>4830</v>
      </c>
      <c r="K6292">
        <f>Table1[[#This Row],[Total Revenue + Open]]/Table1[[#This Row],[Qty]]</f>
        <v>1.1925925925925926</v>
      </c>
      <c r="L6292">
        <f>Table1[[#This Row],[Qty]]/Table1[[#This Row],[Total Revenue + Open]]</f>
        <v>0.83850931677018636</v>
      </c>
    </row>
    <row r="6293" spans="1:12">
      <c r="A6293" t="s">
        <v>10</v>
      </c>
      <c r="B6293" t="s">
        <v>351</v>
      </c>
      <c r="C6293" t="s">
        <v>351</v>
      </c>
      <c r="D6293" t="s">
        <v>455</v>
      </c>
      <c r="E6293" t="s">
        <v>15</v>
      </c>
      <c r="F6293" t="s">
        <v>36</v>
      </c>
      <c r="G6293" t="s">
        <v>383</v>
      </c>
      <c r="H6293" s="1">
        <v>2018</v>
      </c>
      <c r="I6293" s="2">
        <v>1005</v>
      </c>
      <c r="J6293" s="3">
        <v>1200</v>
      </c>
      <c r="K6293">
        <f>Table1[[#This Row],[Total Revenue + Open]]/Table1[[#This Row],[Qty]]</f>
        <v>1.1940298507462686</v>
      </c>
      <c r="L6293">
        <f>Table1[[#This Row],[Qty]]/Table1[[#This Row],[Total Revenue + Open]]</f>
        <v>0.83750000000000002</v>
      </c>
    </row>
    <row r="6294" spans="1:12">
      <c r="A6294" t="s">
        <v>10</v>
      </c>
      <c r="B6294" t="s">
        <v>351</v>
      </c>
      <c r="C6294" t="s">
        <v>351</v>
      </c>
      <c r="D6294" t="s">
        <v>455</v>
      </c>
      <c r="E6294" t="s">
        <v>15</v>
      </c>
      <c r="F6294" t="s">
        <v>36</v>
      </c>
      <c r="G6294" t="s">
        <v>383</v>
      </c>
      <c r="H6294" s="1">
        <v>2018</v>
      </c>
      <c r="I6294" s="2">
        <v>575</v>
      </c>
      <c r="J6294" s="3">
        <v>690</v>
      </c>
      <c r="K6294">
        <f>Table1[[#This Row],[Total Revenue + Open]]/Table1[[#This Row],[Qty]]</f>
        <v>1.2</v>
      </c>
      <c r="L6294">
        <f>Table1[[#This Row],[Qty]]/Table1[[#This Row],[Total Revenue + Open]]</f>
        <v>0.83333333333333337</v>
      </c>
    </row>
    <row r="6295" spans="1:12">
      <c r="A6295" t="s">
        <v>10</v>
      </c>
      <c r="B6295" t="s">
        <v>351</v>
      </c>
      <c r="C6295" t="s">
        <v>351</v>
      </c>
      <c r="D6295" t="s">
        <v>455</v>
      </c>
      <c r="E6295" t="s">
        <v>15</v>
      </c>
      <c r="F6295" t="s">
        <v>36</v>
      </c>
      <c r="G6295" t="s">
        <v>384</v>
      </c>
      <c r="H6295" s="1">
        <v>2018</v>
      </c>
      <c r="I6295" s="2">
        <v>2515</v>
      </c>
      <c r="J6295" s="3">
        <v>3000</v>
      </c>
      <c r="K6295">
        <f>Table1[[#This Row],[Total Revenue + Open]]/Table1[[#This Row],[Qty]]</f>
        <v>1.1928429423459244</v>
      </c>
      <c r="L6295">
        <f>Table1[[#This Row],[Qty]]/Table1[[#This Row],[Total Revenue + Open]]</f>
        <v>0.83833333333333337</v>
      </c>
    </row>
    <row r="6296" spans="1:12">
      <c r="A6296" t="s">
        <v>10</v>
      </c>
      <c r="B6296" t="s">
        <v>351</v>
      </c>
      <c r="C6296" t="s">
        <v>351</v>
      </c>
      <c r="D6296" t="s">
        <v>455</v>
      </c>
      <c r="E6296" t="s">
        <v>15</v>
      </c>
      <c r="F6296" t="s">
        <v>36</v>
      </c>
      <c r="G6296" t="s">
        <v>384</v>
      </c>
      <c r="H6296" s="1">
        <v>2018</v>
      </c>
      <c r="I6296" s="2">
        <v>6490</v>
      </c>
      <c r="J6296" s="3">
        <v>7740</v>
      </c>
      <c r="K6296">
        <f>Table1[[#This Row],[Total Revenue + Open]]/Table1[[#This Row],[Qty]]</f>
        <v>1.1926040061633283</v>
      </c>
      <c r="L6296">
        <f>Table1[[#This Row],[Qty]]/Table1[[#This Row],[Total Revenue + Open]]</f>
        <v>0.83850129198966405</v>
      </c>
    </row>
    <row r="6297" spans="1:12">
      <c r="A6297" t="s">
        <v>10</v>
      </c>
      <c r="B6297" t="s">
        <v>351</v>
      </c>
      <c r="C6297" t="s">
        <v>351</v>
      </c>
      <c r="D6297" t="s">
        <v>455</v>
      </c>
      <c r="E6297" t="s">
        <v>15</v>
      </c>
      <c r="F6297" t="s">
        <v>36</v>
      </c>
      <c r="G6297" t="s">
        <v>384</v>
      </c>
      <c r="H6297" s="1">
        <v>2018</v>
      </c>
      <c r="I6297" s="2">
        <v>17440</v>
      </c>
      <c r="J6297" s="3">
        <v>20820</v>
      </c>
      <c r="K6297">
        <f>Table1[[#This Row],[Total Revenue + Open]]/Table1[[#This Row],[Qty]]</f>
        <v>1.1938073394495412</v>
      </c>
      <c r="L6297">
        <f>Table1[[#This Row],[Qty]]/Table1[[#This Row],[Total Revenue + Open]]</f>
        <v>0.83765609990393852</v>
      </c>
    </row>
    <row r="6298" spans="1:12">
      <c r="A6298" t="s">
        <v>10</v>
      </c>
      <c r="B6298" t="s">
        <v>351</v>
      </c>
      <c r="C6298" t="s">
        <v>351</v>
      </c>
      <c r="D6298" t="s">
        <v>455</v>
      </c>
      <c r="E6298" t="s">
        <v>15</v>
      </c>
      <c r="F6298" t="s">
        <v>36</v>
      </c>
      <c r="G6298" t="s">
        <v>384</v>
      </c>
      <c r="H6298" s="1">
        <v>2018</v>
      </c>
      <c r="I6298" s="2">
        <v>4925</v>
      </c>
      <c r="J6298" s="3">
        <v>5880</v>
      </c>
      <c r="K6298">
        <f>Table1[[#This Row],[Total Revenue + Open]]/Table1[[#This Row],[Qty]]</f>
        <v>1.1939086294416243</v>
      </c>
      <c r="L6298">
        <f>Table1[[#This Row],[Qty]]/Table1[[#This Row],[Total Revenue + Open]]</f>
        <v>0.8375850340136054</v>
      </c>
    </row>
    <row r="6299" spans="1:12">
      <c r="A6299" t="s">
        <v>10</v>
      </c>
      <c r="B6299" t="s">
        <v>351</v>
      </c>
      <c r="C6299" t="s">
        <v>351</v>
      </c>
      <c r="D6299" t="s">
        <v>455</v>
      </c>
      <c r="E6299" t="s">
        <v>15</v>
      </c>
      <c r="F6299" t="s">
        <v>36</v>
      </c>
      <c r="G6299" t="s">
        <v>384</v>
      </c>
      <c r="H6299" s="1">
        <v>2018</v>
      </c>
      <c r="I6299" s="2">
        <v>12470</v>
      </c>
      <c r="J6299" s="3">
        <v>14880</v>
      </c>
      <c r="K6299">
        <f>Table1[[#This Row],[Total Revenue + Open]]/Table1[[#This Row],[Qty]]</f>
        <v>1.1932638331996792</v>
      </c>
      <c r="L6299">
        <f>Table1[[#This Row],[Qty]]/Table1[[#This Row],[Total Revenue + Open]]</f>
        <v>0.83803763440860213</v>
      </c>
    </row>
    <row r="6300" spans="1:12">
      <c r="A6300" t="s">
        <v>10</v>
      </c>
      <c r="B6300" t="s">
        <v>351</v>
      </c>
      <c r="C6300" t="s">
        <v>351</v>
      </c>
      <c r="D6300" t="s">
        <v>455</v>
      </c>
      <c r="E6300" t="s">
        <v>15</v>
      </c>
      <c r="F6300" t="s">
        <v>36</v>
      </c>
      <c r="G6300" t="s">
        <v>384</v>
      </c>
      <c r="H6300" s="1">
        <v>2018</v>
      </c>
      <c r="I6300" s="2">
        <v>9725</v>
      </c>
      <c r="J6300" s="3">
        <v>11610</v>
      </c>
      <c r="K6300">
        <f>Table1[[#This Row],[Total Revenue + Open]]/Table1[[#This Row],[Qty]]</f>
        <v>1.1938303341902314</v>
      </c>
      <c r="L6300">
        <f>Table1[[#This Row],[Qty]]/Table1[[#This Row],[Total Revenue + Open]]</f>
        <v>0.83763996554694231</v>
      </c>
    </row>
    <row r="6301" spans="1:12">
      <c r="A6301" t="s">
        <v>10</v>
      </c>
      <c r="B6301" t="s">
        <v>351</v>
      </c>
      <c r="C6301" t="s">
        <v>351</v>
      </c>
      <c r="D6301" t="s">
        <v>455</v>
      </c>
      <c r="E6301" t="s">
        <v>15</v>
      </c>
      <c r="F6301" t="s">
        <v>36</v>
      </c>
      <c r="G6301" t="s">
        <v>384</v>
      </c>
      <c r="H6301" s="1">
        <v>2018</v>
      </c>
      <c r="I6301" s="2">
        <v>15180</v>
      </c>
      <c r="J6301" s="3">
        <v>18120</v>
      </c>
      <c r="K6301">
        <f>Table1[[#This Row],[Total Revenue + Open]]/Table1[[#This Row],[Qty]]</f>
        <v>1.1936758893280632</v>
      </c>
      <c r="L6301">
        <f>Table1[[#This Row],[Qty]]/Table1[[#This Row],[Total Revenue + Open]]</f>
        <v>0.83774834437086088</v>
      </c>
    </row>
    <row r="6302" spans="1:12">
      <c r="A6302" t="s">
        <v>10</v>
      </c>
      <c r="B6302" t="s">
        <v>351</v>
      </c>
      <c r="C6302" t="s">
        <v>351</v>
      </c>
      <c r="D6302" t="s">
        <v>455</v>
      </c>
      <c r="E6302" t="s">
        <v>15</v>
      </c>
      <c r="F6302" t="s">
        <v>36</v>
      </c>
      <c r="G6302" t="s">
        <v>384</v>
      </c>
      <c r="H6302" s="1">
        <v>2019</v>
      </c>
      <c r="I6302" s="2">
        <v>10455</v>
      </c>
      <c r="J6302" s="3">
        <v>12480</v>
      </c>
      <c r="K6302">
        <f>Table1[[#This Row],[Total Revenue + Open]]/Table1[[#This Row],[Qty]]</f>
        <v>1.1936872309899569</v>
      </c>
      <c r="L6302">
        <f>Table1[[#This Row],[Qty]]/Table1[[#This Row],[Total Revenue + Open]]</f>
        <v>0.83774038461538458</v>
      </c>
    </row>
    <row r="6303" spans="1:12">
      <c r="A6303" t="s">
        <v>10</v>
      </c>
      <c r="B6303" t="s">
        <v>351</v>
      </c>
      <c r="C6303" t="s">
        <v>351</v>
      </c>
      <c r="D6303" t="s">
        <v>455</v>
      </c>
      <c r="E6303" t="s">
        <v>15</v>
      </c>
      <c r="F6303" t="s">
        <v>36</v>
      </c>
      <c r="G6303" t="s">
        <v>384</v>
      </c>
      <c r="H6303" s="1">
        <v>2019</v>
      </c>
      <c r="I6303" s="2">
        <v>4175</v>
      </c>
      <c r="J6303" s="3">
        <v>4980</v>
      </c>
      <c r="K6303">
        <f>Table1[[#This Row],[Total Revenue + Open]]/Table1[[#This Row],[Qty]]</f>
        <v>1.192814371257485</v>
      </c>
      <c r="L6303">
        <f>Table1[[#This Row],[Qty]]/Table1[[#This Row],[Total Revenue + Open]]</f>
        <v>0.83835341365461846</v>
      </c>
    </row>
    <row r="6304" spans="1:12">
      <c r="A6304" t="s">
        <v>10</v>
      </c>
      <c r="B6304" t="s">
        <v>351</v>
      </c>
      <c r="C6304" t="s">
        <v>351</v>
      </c>
      <c r="D6304" t="s">
        <v>455</v>
      </c>
      <c r="E6304" t="s">
        <v>15</v>
      </c>
      <c r="F6304" t="s">
        <v>36</v>
      </c>
      <c r="G6304" t="s">
        <v>384</v>
      </c>
      <c r="H6304" s="1">
        <v>2019</v>
      </c>
      <c r="I6304" s="2">
        <v>4925</v>
      </c>
      <c r="J6304" s="3">
        <v>5880</v>
      </c>
      <c r="K6304">
        <f>Table1[[#This Row],[Total Revenue + Open]]/Table1[[#This Row],[Qty]]</f>
        <v>1.1939086294416243</v>
      </c>
      <c r="L6304">
        <f>Table1[[#This Row],[Qty]]/Table1[[#This Row],[Total Revenue + Open]]</f>
        <v>0.8375850340136054</v>
      </c>
    </row>
    <row r="6305" spans="1:12">
      <c r="A6305" t="s">
        <v>10</v>
      </c>
      <c r="B6305" t="s">
        <v>351</v>
      </c>
      <c r="C6305" t="s">
        <v>351</v>
      </c>
      <c r="D6305" t="s">
        <v>455</v>
      </c>
      <c r="E6305" t="s">
        <v>15</v>
      </c>
      <c r="F6305" t="s">
        <v>36</v>
      </c>
      <c r="G6305" t="s">
        <v>384</v>
      </c>
      <c r="H6305" s="1">
        <v>2019</v>
      </c>
      <c r="I6305" s="2">
        <v>2165</v>
      </c>
      <c r="J6305" s="3">
        <v>2580</v>
      </c>
      <c r="K6305">
        <f>Table1[[#This Row],[Total Revenue + Open]]/Table1[[#This Row],[Qty]]</f>
        <v>1.1916859122401848</v>
      </c>
      <c r="L6305">
        <f>Table1[[#This Row],[Qty]]/Table1[[#This Row],[Total Revenue + Open]]</f>
        <v>0.83914728682170547</v>
      </c>
    </row>
    <row r="6306" spans="1:12">
      <c r="A6306" t="s">
        <v>10</v>
      </c>
      <c r="B6306" t="s">
        <v>351</v>
      </c>
      <c r="C6306" t="s">
        <v>351</v>
      </c>
      <c r="D6306" t="s">
        <v>455</v>
      </c>
      <c r="E6306" t="s">
        <v>15</v>
      </c>
      <c r="F6306" t="s">
        <v>36</v>
      </c>
      <c r="G6306" t="s">
        <v>384</v>
      </c>
      <c r="H6306" s="1">
        <v>2019</v>
      </c>
      <c r="I6306" s="2">
        <v>5280</v>
      </c>
      <c r="J6306" s="3">
        <v>6300</v>
      </c>
      <c r="K6306">
        <f>Table1[[#This Row],[Total Revenue + Open]]/Table1[[#This Row],[Qty]]</f>
        <v>1.1931818181818181</v>
      </c>
      <c r="L6306">
        <f>Table1[[#This Row],[Qty]]/Table1[[#This Row],[Total Revenue + Open]]</f>
        <v>0.83809523809523812</v>
      </c>
    </row>
    <row r="6307" spans="1:12">
      <c r="A6307" t="s">
        <v>10</v>
      </c>
      <c r="B6307" t="s">
        <v>351</v>
      </c>
      <c r="C6307" t="s">
        <v>351</v>
      </c>
      <c r="D6307" t="s">
        <v>455</v>
      </c>
      <c r="E6307" t="s">
        <v>15</v>
      </c>
      <c r="F6307" t="s">
        <v>36</v>
      </c>
      <c r="G6307" t="s">
        <v>384</v>
      </c>
      <c r="H6307" s="1">
        <v>2019</v>
      </c>
      <c r="I6307" s="2">
        <v>3520</v>
      </c>
      <c r="J6307" s="3">
        <v>4200</v>
      </c>
      <c r="K6307">
        <f>Table1[[#This Row],[Total Revenue + Open]]/Table1[[#This Row],[Qty]]</f>
        <v>1.1931818181818181</v>
      </c>
      <c r="L6307">
        <f>Table1[[#This Row],[Qty]]/Table1[[#This Row],[Total Revenue + Open]]</f>
        <v>0.83809523809523812</v>
      </c>
    </row>
    <row r="6308" spans="1:12">
      <c r="A6308" t="s">
        <v>10</v>
      </c>
      <c r="B6308" t="s">
        <v>351</v>
      </c>
      <c r="C6308" t="s">
        <v>351</v>
      </c>
      <c r="D6308" t="s">
        <v>455</v>
      </c>
      <c r="E6308" t="s">
        <v>15</v>
      </c>
      <c r="F6308" t="s">
        <v>36</v>
      </c>
      <c r="G6308" t="s">
        <v>384</v>
      </c>
      <c r="H6308" s="1">
        <v>2019</v>
      </c>
      <c r="I6308" s="2">
        <v>6740</v>
      </c>
      <c r="J6308" s="3">
        <v>8040</v>
      </c>
      <c r="K6308">
        <f>Table1[[#This Row],[Total Revenue + Open]]/Table1[[#This Row],[Qty]]</f>
        <v>1.1928783382789319</v>
      </c>
      <c r="L6308">
        <f>Table1[[#This Row],[Qty]]/Table1[[#This Row],[Total Revenue + Open]]</f>
        <v>0.8383084577114428</v>
      </c>
    </row>
    <row r="6309" spans="1:12">
      <c r="A6309" t="s">
        <v>10</v>
      </c>
      <c r="B6309" t="s">
        <v>351</v>
      </c>
      <c r="C6309" t="s">
        <v>351</v>
      </c>
      <c r="D6309" t="s">
        <v>455</v>
      </c>
      <c r="E6309" t="s">
        <v>15</v>
      </c>
      <c r="F6309" t="s">
        <v>36</v>
      </c>
      <c r="G6309" t="s">
        <v>384</v>
      </c>
      <c r="H6309" s="1">
        <v>2019</v>
      </c>
      <c r="I6309" s="2">
        <v>9250</v>
      </c>
      <c r="J6309" s="3">
        <v>11040</v>
      </c>
      <c r="K6309">
        <f>Table1[[#This Row],[Total Revenue + Open]]/Table1[[#This Row],[Qty]]</f>
        <v>1.1935135135135135</v>
      </c>
      <c r="L6309">
        <f>Table1[[#This Row],[Qty]]/Table1[[#This Row],[Total Revenue + Open]]</f>
        <v>0.83786231884057971</v>
      </c>
    </row>
    <row r="6310" spans="1:12">
      <c r="A6310" t="s">
        <v>10</v>
      </c>
      <c r="B6310" t="s">
        <v>351</v>
      </c>
      <c r="C6310" t="s">
        <v>351</v>
      </c>
      <c r="D6310" t="s">
        <v>455</v>
      </c>
      <c r="E6310" t="s">
        <v>15</v>
      </c>
      <c r="F6310" t="s">
        <v>36</v>
      </c>
      <c r="G6310" t="s">
        <v>384</v>
      </c>
      <c r="H6310" s="1">
        <v>2019</v>
      </c>
      <c r="I6310" s="2">
        <v>27245</v>
      </c>
      <c r="J6310" s="3">
        <v>32520</v>
      </c>
      <c r="K6310">
        <f>Table1[[#This Row],[Total Revenue + Open]]/Table1[[#This Row],[Qty]]</f>
        <v>1.1936135070655165</v>
      </c>
      <c r="L6310">
        <f>Table1[[#This Row],[Qty]]/Table1[[#This Row],[Total Revenue + Open]]</f>
        <v>0.83779212792127922</v>
      </c>
    </row>
    <row r="6311" spans="1:12">
      <c r="A6311" t="s">
        <v>10</v>
      </c>
      <c r="B6311" t="s">
        <v>351</v>
      </c>
      <c r="C6311" t="s">
        <v>351</v>
      </c>
      <c r="D6311" t="s">
        <v>455</v>
      </c>
      <c r="E6311" t="s">
        <v>15</v>
      </c>
      <c r="F6311" t="s">
        <v>36</v>
      </c>
      <c r="G6311" t="s">
        <v>384</v>
      </c>
      <c r="H6311" s="1">
        <v>2020</v>
      </c>
      <c r="I6311" s="2">
        <v>2315</v>
      </c>
      <c r="J6311" s="3">
        <v>2760</v>
      </c>
      <c r="K6311">
        <f>Table1[[#This Row],[Total Revenue + Open]]/Table1[[#This Row],[Qty]]</f>
        <v>1.1922246220302375</v>
      </c>
      <c r="L6311">
        <f>Table1[[#This Row],[Qty]]/Table1[[#This Row],[Total Revenue + Open]]</f>
        <v>0.83876811594202894</v>
      </c>
    </row>
    <row r="6312" spans="1:12">
      <c r="A6312" t="s">
        <v>10</v>
      </c>
      <c r="B6312" t="s">
        <v>351</v>
      </c>
      <c r="C6312" t="s">
        <v>351</v>
      </c>
      <c r="D6312" t="s">
        <v>455</v>
      </c>
      <c r="E6312" t="s">
        <v>15</v>
      </c>
      <c r="F6312" t="s">
        <v>36</v>
      </c>
      <c r="G6312" t="s">
        <v>384</v>
      </c>
      <c r="H6312" s="1">
        <v>2020</v>
      </c>
      <c r="I6312" s="2">
        <v>8545</v>
      </c>
      <c r="J6312" s="3">
        <v>10200</v>
      </c>
      <c r="K6312">
        <f>Table1[[#This Row],[Total Revenue + Open]]/Table1[[#This Row],[Qty]]</f>
        <v>1.1936805149210064</v>
      </c>
      <c r="L6312">
        <f>Table1[[#This Row],[Qty]]/Table1[[#This Row],[Total Revenue + Open]]</f>
        <v>0.83774509803921571</v>
      </c>
    </row>
    <row r="6313" spans="1:12">
      <c r="A6313" t="s">
        <v>10</v>
      </c>
      <c r="B6313" t="s">
        <v>351</v>
      </c>
      <c r="C6313" t="s">
        <v>351</v>
      </c>
      <c r="D6313" t="s">
        <v>455</v>
      </c>
      <c r="E6313" t="s">
        <v>15</v>
      </c>
      <c r="F6313" t="s">
        <v>36</v>
      </c>
      <c r="G6313" t="s">
        <v>384</v>
      </c>
      <c r="H6313" s="1">
        <v>2020</v>
      </c>
      <c r="I6313" s="2">
        <v>5830</v>
      </c>
      <c r="J6313" s="3">
        <v>7656</v>
      </c>
      <c r="K6313">
        <f>Table1[[#This Row],[Total Revenue + Open]]/Table1[[#This Row],[Qty]]</f>
        <v>1.3132075471698113</v>
      </c>
      <c r="L6313">
        <f>Table1[[#This Row],[Qty]]/Table1[[#This Row],[Total Revenue + Open]]</f>
        <v>0.7614942528735632</v>
      </c>
    </row>
    <row r="6314" spans="1:12">
      <c r="A6314" t="s">
        <v>10</v>
      </c>
      <c r="B6314" t="s">
        <v>351</v>
      </c>
      <c r="C6314" t="s">
        <v>351</v>
      </c>
      <c r="D6314" t="s">
        <v>455</v>
      </c>
      <c r="E6314" t="s">
        <v>15</v>
      </c>
      <c r="F6314" t="s">
        <v>36</v>
      </c>
      <c r="G6314" t="s">
        <v>384</v>
      </c>
      <c r="H6314" s="1">
        <v>2020</v>
      </c>
      <c r="I6314" s="2">
        <v>12915</v>
      </c>
      <c r="J6314" s="3">
        <v>16962</v>
      </c>
      <c r="K6314">
        <f>Table1[[#This Row],[Total Revenue + Open]]/Table1[[#This Row],[Qty]]</f>
        <v>1.31335656213705</v>
      </c>
      <c r="L6314">
        <f>Table1[[#This Row],[Qty]]/Table1[[#This Row],[Total Revenue + Open]]</f>
        <v>0.76140785284754153</v>
      </c>
    </row>
    <row r="6315" spans="1:12">
      <c r="A6315" t="s">
        <v>10</v>
      </c>
      <c r="B6315" t="s">
        <v>351</v>
      </c>
      <c r="C6315" t="s">
        <v>351</v>
      </c>
      <c r="D6315" t="s">
        <v>455</v>
      </c>
      <c r="E6315" t="s">
        <v>15</v>
      </c>
      <c r="F6315" t="s">
        <v>36</v>
      </c>
      <c r="G6315" t="s">
        <v>384</v>
      </c>
      <c r="H6315" s="1">
        <v>2020</v>
      </c>
      <c r="I6315" s="2">
        <v>32415</v>
      </c>
      <c r="J6315" s="3">
        <v>42570</v>
      </c>
      <c r="K6315">
        <f>Table1[[#This Row],[Total Revenue + Open]]/Table1[[#This Row],[Qty]]</f>
        <v>1.3132808884775566</v>
      </c>
      <c r="L6315">
        <f>Table1[[#This Row],[Qty]]/Table1[[#This Row],[Total Revenue + Open]]</f>
        <v>0.76145172656800564</v>
      </c>
    </row>
    <row r="6316" spans="1:12">
      <c r="A6316" t="s">
        <v>10</v>
      </c>
      <c r="B6316" t="s">
        <v>351</v>
      </c>
      <c r="C6316" t="s">
        <v>351</v>
      </c>
      <c r="D6316" t="s">
        <v>455</v>
      </c>
      <c r="E6316" t="s">
        <v>15</v>
      </c>
      <c r="F6316" t="s">
        <v>36</v>
      </c>
      <c r="G6316" t="s">
        <v>384</v>
      </c>
      <c r="H6316" s="1">
        <v>2020</v>
      </c>
      <c r="I6316" s="2">
        <v>13870</v>
      </c>
      <c r="J6316" s="3">
        <v>18216</v>
      </c>
      <c r="K6316">
        <f>Table1[[#This Row],[Total Revenue + Open]]/Table1[[#This Row],[Qty]]</f>
        <v>1.3133381398702235</v>
      </c>
      <c r="L6316">
        <f>Table1[[#This Row],[Qty]]/Table1[[#This Row],[Total Revenue + Open]]</f>
        <v>0.76141853315766361</v>
      </c>
    </row>
    <row r="6317" spans="1:12">
      <c r="A6317" t="s">
        <v>10</v>
      </c>
      <c r="B6317" t="s">
        <v>351</v>
      </c>
      <c r="C6317" t="s">
        <v>351</v>
      </c>
      <c r="D6317" t="s">
        <v>455</v>
      </c>
      <c r="E6317" t="s">
        <v>15</v>
      </c>
      <c r="F6317" t="s">
        <v>36</v>
      </c>
      <c r="G6317" t="s">
        <v>384</v>
      </c>
      <c r="H6317" s="1">
        <v>2020</v>
      </c>
      <c r="I6317" s="2">
        <v>31865</v>
      </c>
      <c r="J6317" s="3">
        <v>41844</v>
      </c>
      <c r="K6317">
        <f>Table1[[#This Row],[Total Revenue + Open]]/Table1[[#This Row],[Qty]]</f>
        <v>1.3131649144829751</v>
      </c>
      <c r="L6317">
        <f>Table1[[#This Row],[Qty]]/Table1[[#This Row],[Total Revenue + Open]]</f>
        <v>0.76151897524137269</v>
      </c>
    </row>
    <row r="6318" spans="1:12">
      <c r="A6318" t="s">
        <v>10</v>
      </c>
      <c r="B6318" t="s">
        <v>351</v>
      </c>
      <c r="C6318" t="s">
        <v>351</v>
      </c>
      <c r="D6318" t="s">
        <v>455</v>
      </c>
      <c r="E6318" t="s">
        <v>15</v>
      </c>
      <c r="F6318" t="s">
        <v>36</v>
      </c>
      <c r="G6318" t="s">
        <v>384</v>
      </c>
      <c r="H6318" s="1">
        <v>2020</v>
      </c>
      <c r="I6318" s="2">
        <v>10805</v>
      </c>
      <c r="J6318" s="3">
        <v>14190</v>
      </c>
      <c r="K6318">
        <f>Table1[[#This Row],[Total Revenue + Open]]/Table1[[#This Row],[Qty]]</f>
        <v>1.3132808884775566</v>
      </c>
      <c r="L6318">
        <f>Table1[[#This Row],[Qty]]/Table1[[#This Row],[Total Revenue + Open]]</f>
        <v>0.76145172656800564</v>
      </c>
    </row>
    <row r="6319" spans="1:12">
      <c r="A6319" t="s">
        <v>10</v>
      </c>
      <c r="B6319" t="s">
        <v>351</v>
      </c>
      <c r="C6319" t="s">
        <v>351</v>
      </c>
      <c r="D6319" t="s">
        <v>455</v>
      </c>
      <c r="E6319" t="s">
        <v>15</v>
      </c>
      <c r="F6319" t="s">
        <v>36</v>
      </c>
      <c r="G6319" t="s">
        <v>384</v>
      </c>
      <c r="H6319" s="1">
        <v>2021</v>
      </c>
      <c r="I6319" s="2">
        <v>12910</v>
      </c>
      <c r="J6319" s="3">
        <v>16962</v>
      </c>
      <c r="K6319">
        <f>Table1[[#This Row],[Total Revenue + Open]]/Table1[[#This Row],[Qty]]</f>
        <v>1.3138652207591015</v>
      </c>
      <c r="L6319">
        <f>Table1[[#This Row],[Qty]]/Table1[[#This Row],[Total Revenue + Open]]</f>
        <v>0.7611130762881736</v>
      </c>
    </row>
    <row r="6320" spans="1:12">
      <c r="A6320" t="s">
        <v>10</v>
      </c>
      <c r="B6320" t="s">
        <v>351</v>
      </c>
      <c r="C6320" t="s">
        <v>351</v>
      </c>
      <c r="D6320" t="s">
        <v>455</v>
      </c>
      <c r="E6320" t="s">
        <v>15</v>
      </c>
      <c r="F6320" t="s">
        <v>36</v>
      </c>
      <c r="G6320" t="s">
        <v>384</v>
      </c>
      <c r="H6320" s="1">
        <v>2021</v>
      </c>
      <c r="I6320" s="2">
        <v>9645</v>
      </c>
      <c r="J6320" s="3">
        <v>12672</v>
      </c>
      <c r="K6320">
        <f>Table1[[#This Row],[Total Revenue + Open]]/Table1[[#This Row],[Qty]]</f>
        <v>1.313841368584759</v>
      </c>
      <c r="L6320">
        <f>Table1[[#This Row],[Qty]]/Table1[[#This Row],[Total Revenue + Open]]</f>
        <v>0.76112689393939392</v>
      </c>
    </row>
    <row r="6321" spans="1:12">
      <c r="A6321" t="s">
        <v>10</v>
      </c>
      <c r="B6321" t="s">
        <v>351</v>
      </c>
      <c r="C6321" t="s">
        <v>351</v>
      </c>
      <c r="D6321" t="s">
        <v>455</v>
      </c>
      <c r="E6321" t="s">
        <v>15</v>
      </c>
      <c r="F6321" t="s">
        <v>36</v>
      </c>
      <c r="G6321" t="s">
        <v>384</v>
      </c>
      <c r="H6321" s="1">
        <v>2021</v>
      </c>
      <c r="I6321" s="2">
        <v>18245</v>
      </c>
      <c r="J6321" s="3">
        <v>23958</v>
      </c>
      <c r="K6321">
        <f>Table1[[#This Row],[Total Revenue + Open]]/Table1[[#This Row],[Qty]]</f>
        <v>1.3131268840778296</v>
      </c>
      <c r="L6321">
        <f>Table1[[#This Row],[Qty]]/Table1[[#This Row],[Total Revenue + Open]]</f>
        <v>0.76154103013607144</v>
      </c>
    </row>
    <row r="6322" spans="1:12">
      <c r="A6322" t="s">
        <v>10</v>
      </c>
      <c r="B6322" t="s">
        <v>351</v>
      </c>
      <c r="C6322" t="s">
        <v>351</v>
      </c>
      <c r="D6322" t="s">
        <v>455</v>
      </c>
      <c r="E6322" t="s">
        <v>15</v>
      </c>
      <c r="F6322" t="s">
        <v>36</v>
      </c>
      <c r="G6322" t="s">
        <v>384</v>
      </c>
      <c r="H6322" s="1">
        <v>2021</v>
      </c>
      <c r="I6322" s="2">
        <v>36085</v>
      </c>
      <c r="J6322" s="3">
        <v>47388</v>
      </c>
      <c r="K6322">
        <f>Table1[[#This Row],[Total Revenue + Open]]/Table1[[#This Row],[Qty]]</f>
        <v>1.3132326451434113</v>
      </c>
      <c r="L6322">
        <f>Table1[[#This Row],[Qty]]/Table1[[#This Row],[Total Revenue + Open]]</f>
        <v>0.76147969950198358</v>
      </c>
    </row>
    <row r="6323" spans="1:12">
      <c r="A6323" t="s">
        <v>10</v>
      </c>
      <c r="B6323" t="s">
        <v>351</v>
      </c>
      <c r="C6323" t="s">
        <v>351</v>
      </c>
      <c r="D6323" t="s">
        <v>455</v>
      </c>
      <c r="E6323" t="s">
        <v>15</v>
      </c>
      <c r="F6323" t="s">
        <v>36</v>
      </c>
      <c r="G6323" t="s">
        <v>384</v>
      </c>
      <c r="H6323" s="1">
        <v>2021</v>
      </c>
      <c r="I6323" s="2">
        <v>20855</v>
      </c>
      <c r="J6323" s="3">
        <v>27390</v>
      </c>
      <c r="K6323">
        <f>Table1[[#This Row],[Total Revenue + Open]]/Table1[[#This Row],[Qty]]</f>
        <v>1.3133541117238072</v>
      </c>
      <c r="L6323">
        <f>Table1[[#This Row],[Qty]]/Table1[[#This Row],[Total Revenue + Open]]</f>
        <v>0.76140927345746623</v>
      </c>
    </row>
    <row r="6324" spans="1:12">
      <c r="A6324" t="s">
        <v>10</v>
      </c>
      <c r="B6324" t="s">
        <v>351</v>
      </c>
      <c r="C6324" t="s">
        <v>351</v>
      </c>
      <c r="D6324" t="s">
        <v>455</v>
      </c>
      <c r="E6324" t="s">
        <v>15</v>
      </c>
      <c r="F6324" t="s">
        <v>36</v>
      </c>
      <c r="G6324" t="s">
        <v>384</v>
      </c>
      <c r="H6324" s="1">
        <v>2021</v>
      </c>
      <c r="I6324" s="2">
        <v>400</v>
      </c>
      <c r="J6324" s="3">
        <v>528</v>
      </c>
      <c r="K6324">
        <f>Table1[[#This Row],[Total Revenue + Open]]/Table1[[#This Row],[Qty]]</f>
        <v>1.32</v>
      </c>
      <c r="L6324">
        <f>Table1[[#This Row],[Qty]]/Table1[[#This Row],[Total Revenue + Open]]</f>
        <v>0.75757575757575757</v>
      </c>
    </row>
    <row r="6325" spans="1:12">
      <c r="A6325" t="s">
        <v>10</v>
      </c>
      <c r="B6325" t="s">
        <v>351</v>
      </c>
      <c r="C6325" t="s">
        <v>351</v>
      </c>
      <c r="D6325" t="s">
        <v>455</v>
      </c>
      <c r="E6325" t="s">
        <v>15</v>
      </c>
      <c r="F6325" t="s">
        <v>36</v>
      </c>
      <c r="G6325" t="s">
        <v>384</v>
      </c>
      <c r="H6325" s="1">
        <v>2021</v>
      </c>
      <c r="I6325" s="2">
        <v>21710</v>
      </c>
      <c r="J6325" s="3">
        <v>28512</v>
      </c>
      <c r="K6325">
        <f>Table1[[#This Row],[Total Revenue + Open]]/Table1[[#This Row],[Qty]]</f>
        <v>1.313311837862736</v>
      </c>
      <c r="L6325">
        <f>Table1[[#This Row],[Qty]]/Table1[[#This Row],[Total Revenue + Open]]</f>
        <v>0.76143378226711556</v>
      </c>
    </row>
    <row r="6326" spans="1:12">
      <c r="A6326" t="s">
        <v>10</v>
      </c>
      <c r="B6326" t="s">
        <v>351</v>
      </c>
      <c r="C6326" t="s">
        <v>351</v>
      </c>
      <c r="D6326" t="s">
        <v>455</v>
      </c>
      <c r="E6326" t="s">
        <v>15</v>
      </c>
      <c r="F6326" t="s">
        <v>36</v>
      </c>
      <c r="G6326" t="s">
        <v>384</v>
      </c>
      <c r="H6326" s="1">
        <v>2022</v>
      </c>
      <c r="I6326" s="2">
        <v>700</v>
      </c>
      <c r="J6326" s="3">
        <v>924</v>
      </c>
      <c r="K6326">
        <f>Table1[[#This Row],[Total Revenue + Open]]/Table1[[#This Row],[Qty]]</f>
        <v>1.32</v>
      </c>
      <c r="L6326">
        <f>Table1[[#This Row],[Qty]]/Table1[[#This Row],[Total Revenue + Open]]</f>
        <v>0.75757575757575757</v>
      </c>
    </row>
    <row r="6327" spans="1:12">
      <c r="A6327" t="s">
        <v>10</v>
      </c>
      <c r="B6327" t="s">
        <v>351</v>
      </c>
      <c r="C6327" t="s">
        <v>351</v>
      </c>
      <c r="D6327" t="s">
        <v>455</v>
      </c>
      <c r="E6327" t="s">
        <v>15</v>
      </c>
      <c r="F6327" t="s">
        <v>36</v>
      </c>
      <c r="G6327" t="s">
        <v>384</v>
      </c>
      <c r="H6327" s="1">
        <v>2022</v>
      </c>
      <c r="I6327" s="2">
        <v>14020</v>
      </c>
      <c r="J6327" s="3">
        <v>18414</v>
      </c>
      <c r="K6327">
        <f>Table1[[#This Row],[Total Revenue + Open]]/Table1[[#This Row],[Qty]]</f>
        <v>1.3134094151212554</v>
      </c>
      <c r="L6327">
        <f>Table1[[#This Row],[Qty]]/Table1[[#This Row],[Total Revenue + Open]]</f>
        <v>0.76137721299011618</v>
      </c>
    </row>
    <row r="6328" spans="1:12">
      <c r="A6328" t="s">
        <v>10</v>
      </c>
      <c r="B6328" t="s">
        <v>351</v>
      </c>
      <c r="C6328" t="s">
        <v>351</v>
      </c>
      <c r="D6328" t="s">
        <v>455</v>
      </c>
      <c r="E6328" t="s">
        <v>15</v>
      </c>
      <c r="F6328" t="s">
        <v>36</v>
      </c>
      <c r="G6328" t="s">
        <v>384</v>
      </c>
      <c r="H6328" s="1">
        <v>2022</v>
      </c>
      <c r="I6328" s="2">
        <v>20705</v>
      </c>
      <c r="J6328" s="3">
        <v>27192</v>
      </c>
      <c r="K6328">
        <f>Table1[[#This Row],[Total Revenue + Open]]/Table1[[#This Row],[Qty]]</f>
        <v>1.3133059647428158</v>
      </c>
      <c r="L6328">
        <f>Table1[[#This Row],[Qty]]/Table1[[#This Row],[Total Revenue + Open]]</f>
        <v>0.76143718740806121</v>
      </c>
    </row>
    <row r="6329" spans="1:12">
      <c r="A6329" t="s">
        <v>10</v>
      </c>
      <c r="B6329" t="s">
        <v>351</v>
      </c>
      <c r="C6329" t="s">
        <v>351</v>
      </c>
      <c r="D6329" t="s">
        <v>455</v>
      </c>
      <c r="E6329" t="s">
        <v>15</v>
      </c>
      <c r="F6329" t="s">
        <v>36</v>
      </c>
      <c r="G6329" t="s">
        <v>384</v>
      </c>
      <c r="H6329" s="1">
        <v>2022</v>
      </c>
      <c r="I6329" s="2">
        <v>12165</v>
      </c>
      <c r="J6329" s="3">
        <v>16335</v>
      </c>
      <c r="K6329">
        <f>Table1[[#This Row],[Total Revenue + Open]]/Table1[[#This Row],[Qty]]</f>
        <v>1.342786683107275</v>
      </c>
      <c r="L6329">
        <f>Table1[[#This Row],[Qty]]/Table1[[#This Row],[Total Revenue + Open]]</f>
        <v>0.74471992653810837</v>
      </c>
    </row>
    <row r="6330" spans="1:12">
      <c r="A6330" t="s">
        <v>10</v>
      </c>
      <c r="B6330" t="s">
        <v>351</v>
      </c>
      <c r="C6330" t="s">
        <v>351</v>
      </c>
      <c r="D6330" t="s">
        <v>455</v>
      </c>
      <c r="E6330" t="s">
        <v>15</v>
      </c>
      <c r="F6330" t="s">
        <v>36</v>
      </c>
      <c r="G6330" t="s">
        <v>384</v>
      </c>
      <c r="H6330" s="1">
        <v>2022</v>
      </c>
      <c r="I6330" s="2">
        <v>4325</v>
      </c>
      <c r="J6330" s="3">
        <v>5805</v>
      </c>
      <c r="K6330">
        <f>Table1[[#This Row],[Total Revenue + Open]]/Table1[[#This Row],[Qty]]</f>
        <v>1.3421965317919076</v>
      </c>
      <c r="L6330">
        <f>Table1[[#This Row],[Qty]]/Table1[[#This Row],[Total Revenue + Open]]</f>
        <v>0.74504737295434975</v>
      </c>
    </row>
    <row r="6331" spans="1:12">
      <c r="A6331" t="s">
        <v>10</v>
      </c>
      <c r="B6331" t="s">
        <v>351</v>
      </c>
      <c r="C6331" t="s">
        <v>351</v>
      </c>
      <c r="D6331" t="s">
        <v>455</v>
      </c>
      <c r="E6331" t="s">
        <v>15</v>
      </c>
      <c r="F6331" t="s">
        <v>36</v>
      </c>
      <c r="G6331" t="s">
        <v>384</v>
      </c>
      <c r="H6331" s="1">
        <v>2022</v>
      </c>
      <c r="I6331" s="2">
        <v>400</v>
      </c>
      <c r="J6331" s="3">
        <v>540</v>
      </c>
      <c r="K6331">
        <f>Table1[[#This Row],[Total Revenue + Open]]/Table1[[#This Row],[Qty]]</f>
        <v>1.35</v>
      </c>
      <c r="L6331">
        <f>Table1[[#This Row],[Qty]]/Table1[[#This Row],[Total Revenue + Open]]</f>
        <v>0.7407407407407407</v>
      </c>
    </row>
    <row r="6332" spans="1:12">
      <c r="A6332" t="s">
        <v>10</v>
      </c>
      <c r="B6332" t="s">
        <v>351</v>
      </c>
      <c r="C6332" t="s">
        <v>351</v>
      </c>
      <c r="D6332" t="s">
        <v>455</v>
      </c>
      <c r="E6332" t="s">
        <v>15</v>
      </c>
      <c r="F6332" t="s">
        <v>36</v>
      </c>
      <c r="G6332" t="s">
        <v>385</v>
      </c>
      <c r="H6332" s="1">
        <v>2018</v>
      </c>
      <c r="I6332" s="2">
        <v>2515</v>
      </c>
      <c r="J6332" s="3">
        <v>3000</v>
      </c>
      <c r="K6332">
        <f>Table1[[#This Row],[Total Revenue + Open]]/Table1[[#This Row],[Qty]]</f>
        <v>1.1928429423459244</v>
      </c>
      <c r="L6332">
        <f>Table1[[#This Row],[Qty]]/Table1[[#This Row],[Total Revenue + Open]]</f>
        <v>0.83833333333333337</v>
      </c>
    </row>
    <row r="6333" spans="1:12">
      <c r="A6333" t="s">
        <v>10</v>
      </c>
      <c r="B6333" t="s">
        <v>351</v>
      </c>
      <c r="C6333" t="s">
        <v>351</v>
      </c>
      <c r="D6333" t="s">
        <v>455</v>
      </c>
      <c r="E6333" t="s">
        <v>15</v>
      </c>
      <c r="F6333" t="s">
        <v>36</v>
      </c>
      <c r="G6333" t="s">
        <v>385</v>
      </c>
      <c r="H6333" s="1">
        <v>2018</v>
      </c>
      <c r="I6333" s="2">
        <v>6490</v>
      </c>
      <c r="J6333" s="3">
        <v>7740</v>
      </c>
      <c r="K6333">
        <f>Table1[[#This Row],[Total Revenue + Open]]/Table1[[#This Row],[Qty]]</f>
        <v>1.1926040061633283</v>
      </c>
      <c r="L6333">
        <f>Table1[[#This Row],[Qty]]/Table1[[#This Row],[Total Revenue + Open]]</f>
        <v>0.83850129198966405</v>
      </c>
    </row>
    <row r="6334" spans="1:12">
      <c r="A6334" t="s">
        <v>10</v>
      </c>
      <c r="B6334" t="s">
        <v>351</v>
      </c>
      <c r="C6334" t="s">
        <v>351</v>
      </c>
      <c r="D6334" t="s">
        <v>455</v>
      </c>
      <c r="E6334" t="s">
        <v>15</v>
      </c>
      <c r="F6334" t="s">
        <v>36</v>
      </c>
      <c r="G6334" t="s">
        <v>385</v>
      </c>
      <c r="H6334" s="1">
        <v>2018</v>
      </c>
      <c r="I6334" s="2">
        <v>17440</v>
      </c>
      <c r="J6334" s="3">
        <v>20820</v>
      </c>
      <c r="K6334">
        <f>Table1[[#This Row],[Total Revenue + Open]]/Table1[[#This Row],[Qty]]</f>
        <v>1.1938073394495412</v>
      </c>
      <c r="L6334">
        <f>Table1[[#This Row],[Qty]]/Table1[[#This Row],[Total Revenue + Open]]</f>
        <v>0.83765609990393852</v>
      </c>
    </row>
    <row r="6335" spans="1:12">
      <c r="A6335" t="s">
        <v>10</v>
      </c>
      <c r="B6335" t="s">
        <v>351</v>
      </c>
      <c r="C6335" t="s">
        <v>351</v>
      </c>
      <c r="D6335" t="s">
        <v>455</v>
      </c>
      <c r="E6335" t="s">
        <v>15</v>
      </c>
      <c r="F6335" t="s">
        <v>36</v>
      </c>
      <c r="G6335" t="s">
        <v>385</v>
      </c>
      <c r="H6335" s="1">
        <v>2018</v>
      </c>
      <c r="I6335" s="2">
        <v>4925</v>
      </c>
      <c r="J6335" s="3">
        <v>5880</v>
      </c>
      <c r="K6335">
        <f>Table1[[#This Row],[Total Revenue + Open]]/Table1[[#This Row],[Qty]]</f>
        <v>1.1939086294416243</v>
      </c>
      <c r="L6335">
        <f>Table1[[#This Row],[Qty]]/Table1[[#This Row],[Total Revenue + Open]]</f>
        <v>0.8375850340136054</v>
      </c>
    </row>
    <row r="6336" spans="1:12">
      <c r="A6336" t="s">
        <v>10</v>
      </c>
      <c r="B6336" t="s">
        <v>351</v>
      </c>
      <c r="C6336" t="s">
        <v>351</v>
      </c>
      <c r="D6336" t="s">
        <v>455</v>
      </c>
      <c r="E6336" t="s">
        <v>15</v>
      </c>
      <c r="F6336" t="s">
        <v>36</v>
      </c>
      <c r="G6336" t="s">
        <v>385</v>
      </c>
      <c r="H6336" s="1">
        <v>2018</v>
      </c>
      <c r="I6336" s="2">
        <v>12470</v>
      </c>
      <c r="J6336" s="3">
        <v>14880</v>
      </c>
      <c r="K6336">
        <f>Table1[[#This Row],[Total Revenue + Open]]/Table1[[#This Row],[Qty]]</f>
        <v>1.1932638331996792</v>
      </c>
      <c r="L6336">
        <f>Table1[[#This Row],[Qty]]/Table1[[#This Row],[Total Revenue + Open]]</f>
        <v>0.83803763440860213</v>
      </c>
    </row>
    <row r="6337" spans="1:12">
      <c r="A6337" t="s">
        <v>10</v>
      </c>
      <c r="B6337" t="s">
        <v>351</v>
      </c>
      <c r="C6337" t="s">
        <v>351</v>
      </c>
      <c r="D6337" t="s">
        <v>455</v>
      </c>
      <c r="E6337" t="s">
        <v>15</v>
      </c>
      <c r="F6337" t="s">
        <v>36</v>
      </c>
      <c r="G6337" t="s">
        <v>385</v>
      </c>
      <c r="H6337" s="1">
        <v>2018</v>
      </c>
      <c r="I6337" s="2">
        <v>9725</v>
      </c>
      <c r="J6337" s="3">
        <v>11610</v>
      </c>
      <c r="K6337">
        <f>Table1[[#This Row],[Total Revenue + Open]]/Table1[[#This Row],[Qty]]</f>
        <v>1.1938303341902314</v>
      </c>
      <c r="L6337">
        <f>Table1[[#This Row],[Qty]]/Table1[[#This Row],[Total Revenue + Open]]</f>
        <v>0.83763996554694231</v>
      </c>
    </row>
    <row r="6338" spans="1:12">
      <c r="A6338" t="s">
        <v>10</v>
      </c>
      <c r="B6338" t="s">
        <v>351</v>
      </c>
      <c r="C6338" t="s">
        <v>351</v>
      </c>
      <c r="D6338" t="s">
        <v>455</v>
      </c>
      <c r="E6338" t="s">
        <v>15</v>
      </c>
      <c r="F6338" t="s">
        <v>36</v>
      </c>
      <c r="G6338" t="s">
        <v>385</v>
      </c>
      <c r="H6338" s="1">
        <v>2018</v>
      </c>
      <c r="I6338" s="2">
        <v>15180</v>
      </c>
      <c r="J6338" s="3">
        <v>18120</v>
      </c>
      <c r="K6338">
        <f>Table1[[#This Row],[Total Revenue + Open]]/Table1[[#This Row],[Qty]]</f>
        <v>1.1936758893280632</v>
      </c>
      <c r="L6338">
        <f>Table1[[#This Row],[Qty]]/Table1[[#This Row],[Total Revenue + Open]]</f>
        <v>0.83774834437086088</v>
      </c>
    </row>
    <row r="6339" spans="1:12">
      <c r="A6339" t="s">
        <v>10</v>
      </c>
      <c r="B6339" t="s">
        <v>351</v>
      </c>
      <c r="C6339" t="s">
        <v>351</v>
      </c>
      <c r="D6339" t="s">
        <v>455</v>
      </c>
      <c r="E6339" t="s">
        <v>15</v>
      </c>
      <c r="F6339" t="s">
        <v>36</v>
      </c>
      <c r="G6339" t="s">
        <v>385</v>
      </c>
      <c r="H6339" s="1">
        <v>2019</v>
      </c>
      <c r="I6339" s="2">
        <v>10455</v>
      </c>
      <c r="J6339" s="3">
        <v>12480</v>
      </c>
      <c r="K6339">
        <f>Table1[[#This Row],[Total Revenue + Open]]/Table1[[#This Row],[Qty]]</f>
        <v>1.1936872309899569</v>
      </c>
      <c r="L6339">
        <f>Table1[[#This Row],[Qty]]/Table1[[#This Row],[Total Revenue + Open]]</f>
        <v>0.83774038461538458</v>
      </c>
    </row>
    <row r="6340" spans="1:12">
      <c r="A6340" t="s">
        <v>10</v>
      </c>
      <c r="B6340" t="s">
        <v>351</v>
      </c>
      <c r="C6340" t="s">
        <v>351</v>
      </c>
      <c r="D6340" t="s">
        <v>455</v>
      </c>
      <c r="E6340" t="s">
        <v>15</v>
      </c>
      <c r="F6340" t="s">
        <v>36</v>
      </c>
      <c r="G6340" t="s">
        <v>385</v>
      </c>
      <c r="H6340" s="1">
        <v>2019</v>
      </c>
      <c r="I6340" s="2">
        <v>4175</v>
      </c>
      <c r="J6340" s="3">
        <v>4980</v>
      </c>
      <c r="K6340">
        <f>Table1[[#This Row],[Total Revenue + Open]]/Table1[[#This Row],[Qty]]</f>
        <v>1.192814371257485</v>
      </c>
      <c r="L6340">
        <f>Table1[[#This Row],[Qty]]/Table1[[#This Row],[Total Revenue + Open]]</f>
        <v>0.83835341365461846</v>
      </c>
    </row>
    <row r="6341" spans="1:12">
      <c r="A6341" t="s">
        <v>10</v>
      </c>
      <c r="B6341" t="s">
        <v>351</v>
      </c>
      <c r="C6341" t="s">
        <v>351</v>
      </c>
      <c r="D6341" t="s">
        <v>455</v>
      </c>
      <c r="E6341" t="s">
        <v>15</v>
      </c>
      <c r="F6341" t="s">
        <v>36</v>
      </c>
      <c r="G6341" t="s">
        <v>385</v>
      </c>
      <c r="H6341" s="1">
        <v>2019</v>
      </c>
      <c r="I6341" s="2">
        <v>4925</v>
      </c>
      <c r="J6341" s="3">
        <v>5880</v>
      </c>
      <c r="K6341">
        <f>Table1[[#This Row],[Total Revenue + Open]]/Table1[[#This Row],[Qty]]</f>
        <v>1.1939086294416243</v>
      </c>
      <c r="L6341">
        <f>Table1[[#This Row],[Qty]]/Table1[[#This Row],[Total Revenue + Open]]</f>
        <v>0.8375850340136054</v>
      </c>
    </row>
    <row r="6342" spans="1:12">
      <c r="A6342" t="s">
        <v>10</v>
      </c>
      <c r="B6342" t="s">
        <v>351</v>
      </c>
      <c r="C6342" t="s">
        <v>351</v>
      </c>
      <c r="D6342" t="s">
        <v>455</v>
      </c>
      <c r="E6342" t="s">
        <v>15</v>
      </c>
      <c r="F6342" t="s">
        <v>36</v>
      </c>
      <c r="G6342" t="s">
        <v>385</v>
      </c>
      <c r="H6342" s="1">
        <v>2019</v>
      </c>
      <c r="I6342" s="2">
        <v>2165</v>
      </c>
      <c r="J6342" s="3">
        <v>2580</v>
      </c>
      <c r="K6342">
        <f>Table1[[#This Row],[Total Revenue + Open]]/Table1[[#This Row],[Qty]]</f>
        <v>1.1916859122401848</v>
      </c>
      <c r="L6342">
        <f>Table1[[#This Row],[Qty]]/Table1[[#This Row],[Total Revenue + Open]]</f>
        <v>0.83914728682170547</v>
      </c>
    </row>
    <row r="6343" spans="1:12">
      <c r="A6343" t="s">
        <v>10</v>
      </c>
      <c r="B6343" t="s">
        <v>351</v>
      </c>
      <c r="C6343" t="s">
        <v>351</v>
      </c>
      <c r="D6343" t="s">
        <v>455</v>
      </c>
      <c r="E6343" t="s">
        <v>15</v>
      </c>
      <c r="F6343" t="s">
        <v>36</v>
      </c>
      <c r="G6343" t="s">
        <v>385</v>
      </c>
      <c r="H6343" s="1">
        <v>2019</v>
      </c>
      <c r="I6343" s="2">
        <v>5280</v>
      </c>
      <c r="J6343" s="3">
        <v>6300</v>
      </c>
      <c r="K6343">
        <f>Table1[[#This Row],[Total Revenue + Open]]/Table1[[#This Row],[Qty]]</f>
        <v>1.1931818181818181</v>
      </c>
      <c r="L6343">
        <f>Table1[[#This Row],[Qty]]/Table1[[#This Row],[Total Revenue + Open]]</f>
        <v>0.83809523809523812</v>
      </c>
    </row>
    <row r="6344" spans="1:12">
      <c r="A6344" t="s">
        <v>10</v>
      </c>
      <c r="B6344" t="s">
        <v>351</v>
      </c>
      <c r="C6344" t="s">
        <v>351</v>
      </c>
      <c r="D6344" t="s">
        <v>455</v>
      </c>
      <c r="E6344" t="s">
        <v>15</v>
      </c>
      <c r="F6344" t="s">
        <v>36</v>
      </c>
      <c r="G6344" t="s">
        <v>385</v>
      </c>
      <c r="H6344" s="1">
        <v>2019</v>
      </c>
      <c r="I6344" s="2">
        <v>3520</v>
      </c>
      <c r="J6344" s="3">
        <v>4200</v>
      </c>
      <c r="K6344">
        <f>Table1[[#This Row],[Total Revenue + Open]]/Table1[[#This Row],[Qty]]</f>
        <v>1.1931818181818181</v>
      </c>
      <c r="L6344">
        <f>Table1[[#This Row],[Qty]]/Table1[[#This Row],[Total Revenue + Open]]</f>
        <v>0.83809523809523812</v>
      </c>
    </row>
    <row r="6345" spans="1:12">
      <c r="A6345" t="s">
        <v>10</v>
      </c>
      <c r="B6345" t="s">
        <v>351</v>
      </c>
      <c r="C6345" t="s">
        <v>351</v>
      </c>
      <c r="D6345" t="s">
        <v>455</v>
      </c>
      <c r="E6345" t="s">
        <v>15</v>
      </c>
      <c r="F6345" t="s">
        <v>36</v>
      </c>
      <c r="G6345" t="s">
        <v>385</v>
      </c>
      <c r="H6345" s="1">
        <v>2019</v>
      </c>
      <c r="I6345" s="2">
        <v>6740</v>
      </c>
      <c r="J6345" s="3">
        <v>8040</v>
      </c>
      <c r="K6345">
        <f>Table1[[#This Row],[Total Revenue + Open]]/Table1[[#This Row],[Qty]]</f>
        <v>1.1928783382789319</v>
      </c>
      <c r="L6345">
        <f>Table1[[#This Row],[Qty]]/Table1[[#This Row],[Total Revenue + Open]]</f>
        <v>0.8383084577114428</v>
      </c>
    </row>
    <row r="6346" spans="1:12">
      <c r="A6346" t="s">
        <v>10</v>
      </c>
      <c r="B6346" t="s">
        <v>351</v>
      </c>
      <c r="C6346" t="s">
        <v>351</v>
      </c>
      <c r="D6346" t="s">
        <v>455</v>
      </c>
      <c r="E6346" t="s">
        <v>15</v>
      </c>
      <c r="F6346" t="s">
        <v>36</v>
      </c>
      <c r="G6346" t="s">
        <v>385</v>
      </c>
      <c r="H6346" s="1">
        <v>2019</v>
      </c>
      <c r="I6346" s="2">
        <v>9250</v>
      </c>
      <c r="J6346" s="3">
        <v>11040</v>
      </c>
      <c r="K6346">
        <f>Table1[[#This Row],[Total Revenue + Open]]/Table1[[#This Row],[Qty]]</f>
        <v>1.1935135135135135</v>
      </c>
      <c r="L6346">
        <f>Table1[[#This Row],[Qty]]/Table1[[#This Row],[Total Revenue + Open]]</f>
        <v>0.83786231884057971</v>
      </c>
    </row>
    <row r="6347" spans="1:12">
      <c r="A6347" t="s">
        <v>10</v>
      </c>
      <c r="B6347" t="s">
        <v>351</v>
      </c>
      <c r="C6347" t="s">
        <v>351</v>
      </c>
      <c r="D6347" t="s">
        <v>455</v>
      </c>
      <c r="E6347" t="s">
        <v>15</v>
      </c>
      <c r="F6347" t="s">
        <v>36</v>
      </c>
      <c r="G6347" t="s">
        <v>385</v>
      </c>
      <c r="H6347" s="1">
        <v>2019</v>
      </c>
      <c r="I6347" s="2">
        <v>27245</v>
      </c>
      <c r="J6347" s="3">
        <v>32520</v>
      </c>
      <c r="K6347">
        <f>Table1[[#This Row],[Total Revenue + Open]]/Table1[[#This Row],[Qty]]</f>
        <v>1.1936135070655165</v>
      </c>
      <c r="L6347">
        <f>Table1[[#This Row],[Qty]]/Table1[[#This Row],[Total Revenue + Open]]</f>
        <v>0.83779212792127922</v>
      </c>
    </row>
    <row r="6348" spans="1:12">
      <c r="A6348" t="s">
        <v>10</v>
      </c>
      <c r="B6348" t="s">
        <v>351</v>
      </c>
      <c r="C6348" t="s">
        <v>351</v>
      </c>
      <c r="D6348" t="s">
        <v>455</v>
      </c>
      <c r="E6348" t="s">
        <v>15</v>
      </c>
      <c r="F6348" t="s">
        <v>36</v>
      </c>
      <c r="G6348" t="s">
        <v>385</v>
      </c>
      <c r="H6348" s="1">
        <v>2020</v>
      </c>
      <c r="I6348" s="2">
        <v>2315</v>
      </c>
      <c r="J6348" s="3">
        <v>2760</v>
      </c>
      <c r="K6348">
        <f>Table1[[#This Row],[Total Revenue + Open]]/Table1[[#This Row],[Qty]]</f>
        <v>1.1922246220302375</v>
      </c>
      <c r="L6348">
        <f>Table1[[#This Row],[Qty]]/Table1[[#This Row],[Total Revenue + Open]]</f>
        <v>0.83876811594202894</v>
      </c>
    </row>
    <row r="6349" spans="1:12">
      <c r="A6349" t="s">
        <v>10</v>
      </c>
      <c r="B6349" t="s">
        <v>351</v>
      </c>
      <c r="C6349" t="s">
        <v>351</v>
      </c>
      <c r="D6349" t="s">
        <v>455</v>
      </c>
      <c r="E6349" t="s">
        <v>15</v>
      </c>
      <c r="F6349" t="s">
        <v>36</v>
      </c>
      <c r="G6349" t="s">
        <v>385</v>
      </c>
      <c r="H6349" s="1">
        <v>2020</v>
      </c>
      <c r="I6349" s="2">
        <v>8545</v>
      </c>
      <c r="J6349" s="3">
        <v>10200</v>
      </c>
      <c r="K6349">
        <f>Table1[[#This Row],[Total Revenue + Open]]/Table1[[#This Row],[Qty]]</f>
        <v>1.1936805149210064</v>
      </c>
      <c r="L6349">
        <f>Table1[[#This Row],[Qty]]/Table1[[#This Row],[Total Revenue + Open]]</f>
        <v>0.83774509803921571</v>
      </c>
    </row>
    <row r="6350" spans="1:12">
      <c r="A6350" t="s">
        <v>10</v>
      </c>
      <c r="B6350" t="s">
        <v>351</v>
      </c>
      <c r="C6350" t="s">
        <v>351</v>
      </c>
      <c r="D6350" t="s">
        <v>455</v>
      </c>
      <c r="E6350" t="s">
        <v>15</v>
      </c>
      <c r="F6350" t="s">
        <v>36</v>
      </c>
      <c r="G6350" t="s">
        <v>385</v>
      </c>
      <c r="H6350" s="1">
        <v>2020</v>
      </c>
      <c r="I6350" s="2">
        <v>5830</v>
      </c>
      <c r="J6350" s="3">
        <v>7656</v>
      </c>
      <c r="K6350">
        <f>Table1[[#This Row],[Total Revenue + Open]]/Table1[[#This Row],[Qty]]</f>
        <v>1.3132075471698113</v>
      </c>
      <c r="L6350">
        <f>Table1[[#This Row],[Qty]]/Table1[[#This Row],[Total Revenue + Open]]</f>
        <v>0.7614942528735632</v>
      </c>
    </row>
    <row r="6351" spans="1:12">
      <c r="A6351" t="s">
        <v>10</v>
      </c>
      <c r="B6351" t="s">
        <v>351</v>
      </c>
      <c r="C6351" t="s">
        <v>351</v>
      </c>
      <c r="D6351" t="s">
        <v>455</v>
      </c>
      <c r="E6351" t="s">
        <v>15</v>
      </c>
      <c r="F6351" t="s">
        <v>36</v>
      </c>
      <c r="G6351" t="s">
        <v>385</v>
      </c>
      <c r="H6351" s="1">
        <v>2020</v>
      </c>
      <c r="I6351" s="2">
        <v>12915</v>
      </c>
      <c r="J6351" s="3">
        <v>16962</v>
      </c>
      <c r="K6351">
        <f>Table1[[#This Row],[Total Revenue + Open]]/Table1[[#This Row],[Qty]]</f>
        <v>1.31335656213705</v>
      </c>
      <c r="L6351">
        <f>Table1[[#This Row],[Qty]]/Table1[[#This Row],[Total Revenue + Open]]</f>
        <v>0.76140785284754153</v>
      </c>
    </row>
    <row r="6352" spans="1:12">
      <c r="A6352" t="s">
        <v>10</v>
      </c>
      <c r="B6352" t="s">
        <v>351</v>
      </c>
      <c r="C6352" t="s">
        <v>351</v>
      </c>
      <c r="D6352" t="s">
        <v>455</v>
      </c>
      <c r="E6352" t="s">
        <v>15</v>
      </c>
      <c r="F6352" t="s">
        <v>36</v>
      </c>
      <c r="G6352" t="s">
        <v>385</v>
      </c>
      <c r="H6352" s="1">
        <v>2020</v>
      </c>
      <c r="I6352" s="2">
        <v>32415</v>
      </c>
      <c r="J6352" s="3">
        <v>42570</v>
      </c>
      <c r="K6352">
        <f>Table1[[#This Row],[Total Revenue + Open]]/Table1[[#This Row],[Qty]]</f>
        <v>1.3132808884775566</v>
      </c>
      <c r="L6352">
        <f>Table1[[#This Row],[Qty]]/Table1[[#This Row],[Total Revenue + Open]]</f>
        <v>0.76145172656800564</v>
      </c>
    </row>
    <row r="6353" spans="1:12">
      <c r="A6353" t="s">
        <v>10</v>
      </c>
      <c r="B6353" t="s">
        <v>351</v>
      </c>
      <c r="C6353" t="s">
        <v>351</v>
      </c>
      <c r="D6353" t="s">
        <v>455</v>
      </c>
      <c r="E6353" t="s">
        <v>15</v>
      </c>
      <c r="F6353" t="s">
        <v>36</v>
      </c>
      <c r="G6353" t="s">
        <v>385</v>
      </c>
      <c r="H6353" s="1">
        <v>2020</v>
      </c>
      <c r="I6353" s="2">
        <v>13870</v>
      </c>
      <c r="J6353" s="3">
        <v>18216</v>
      </c>
      <c r="K6353">
        <f>Table1[[#This Row],[Total Revenue + Open]]/Table1[[#This Row],[Qty]]</f>
        <v>1.3133381398702235</v>
      </c>
      <c r="L6353">
        <f>Table1[[#This Row],[Qty]]/Table1[[#This Row],[Total Revenue + Open]]</f>
        <v>0.76141853315766361</v>
      </c>
    </row>
    <row r="6354" spans="1:12">
      <c r="A6354" t="s">
        <v>10</v>
      </c>
      <c r="B6354" t="s">
        <v>351</v>
      </c>
      <c r="C6354" t="s">
        <v>351</v>
      </c>
      <c r="D6354" t="s">
        <v>455</v>
      </c>
      <c r="E6354" t="s">
        <v>15</v>
      </c>
      <c r="F6354" t="s">
        <v>36</v>
      </c>
      <c r="G6354" t="s">
        <v>385</v>
      </c>
      <c r="H6354" s="1">
        <v>2020</v>
      </c>
      <c r="I6354" s="2">
        <v>31865</v>
      </c>
      <c r="J6354" s="3">
        <v>41844</v>
      </c>
      <c r="K6354">
        <f>Table1[[#This Row],[Total Revenue + Open]]/Table1[[#This Row],[Qty]]</f>
        <v>1.3131649144829751</v>
      </c>
      <c r="L6354">
        <f>Table1[[#This Row],[Qty]]/Table1[[#This Row],[Total Revenue + Open]]</f>
        <v>0.76151897524137269</v>
      </c>
    </row>
    <row r="6355" spans="1:12">
      <c r="A6355" t="s">
        <v>10</v>
      </c>
      <c r="B6355" t="s">
        <v>351</v>
      </c>
      <c r="C6355" t="s">
        <v>351</v>
      </c>
      <c r="D6355" t="s">
        <v>455</v>
      </c>
      <c r="E6355" t="s">
        <v>15</v>
      </c>
      <c r="F6355" t="s">
        <v>36</v>
      </c>
      <c r="G6355" t="s">
        <v>385</v>
      </c>
      <c r="H6355" s="1">
        <v>2020</v>
      </c>
      <c r="I6355" s="2">
        <v>10805</v>
      </c>
      <c r="J6355" s="3">
        <v>14190</v>
      </c>
      <c r="K6355">
        <f>Table1[[#This Row],[Total Revenue + Open]]/Table1[[#This Row],[Qty]]</f>
        <v>1.3132808884775566</v>
      </c>
      <c r="L6355">
        <f>Table1[[#This Row],[Qty]]/Table1[[#This Row],[Total Revenue + Open]]</f>
        <v>0.76145172656800564</v>
      </c>
    </row>
    <row r="6356" spans="1:12">
      <c r="A6356" t="s">
        <v>10</v>
      </c>
      <c r="B6356" t="s">
        <v>351</v>
      </c>
      <c r="C6356" t="s">
        <v>351</v>
      </c>
      <c r="D6356" t="s">
        <v>455</v>
      </c>
      <c r="E6356" t="s">
        <v>15</v>
      </c>
      <c r="F6356" t="s">
        <v>36</v>
      </c>
      <c r="G6356" t="s">
        <v>385</v>
      </c>
      <c r="H6356" s="1">
        <v>2021</v>
      </c>
      <c r="I6356" s="2">
        <v>12910</v>
      </c>
      <c r="J6356" s="3">
        <v>16962</v>
      </c>
      <c r="K6356">
        <f>Table1[[#This Row],[Total Revenue + Open]]/Table1[[#This Row],[Qty]]</f>
        <v>1.3138652207591015</v>
      </c>
      <c r="L6356">
        <f>Table1[[#This Row],[Qty]]/Table1[[#This Row],[Total Revenue + Open]]</f>
        <v>0.7611130762881736</v>
      </c>
    </row>
    <row r="6357" spans="1:12">
      <c r="A6357" t="s">
        <v>10</v>
      </c>
      <c r="B6357" t="s">
        <v>351</v>
      </c>
      <c r="C6357" t="s">
        <v>351</v>
      </c>
      <c r="D6357" t="s">
        <v>455</v>
      </c>
      <c r="E6357" t="s">
        <v>15</v>
      </c>
      <c r="F6357" t="s">
        <v>36</v>
      </c>
      <c r="G6357" t="s">
        <v>385</v>
      </c>
      <c r="H6357" s="1">
        <v>2021</v>
      </c>
      <c r="I6357" s="2">
        <v>9645</v>
      </c>
      <c r="J6357" s="3">
        <v>12672</v>
      </c>
      <c r="K6357">
        <f>Table1[[#This Row],[Total Revenue + Open]]/Table1[[#This Row],[Qty]]</f>
        <v>1.313841368584759</v>
      </c>
      <c r="L6357">
        <f>Table1[[#This Row],[Qty]]/Table1[[#This Row],[Total Revenue + Open]]</f>
        <v>0.76112689393939392</v>
      </c>
    </row>
    <row r="6358" spans="1:12">
      <c r="A6358" t="s">
        <v>10</v>
      </c>
      <c r="B6358" t="s">
        <v>351</v>
      </c>
      <c r="C6358" t="s">
        <v>351</v>
      </c>
      <c r="D6358" t="s">
        <v>455</v>
      </c>
      <c r="E6358" t="s">
        <v>15</v>
      </c>
      <c r="F6358" t="s">
        <v>36</v>
      </c>
      <c r="G6358" t="s">
        <v>385</v>
      </c>
      <c r="H6358" s="1">
        <v>2021</v>
      </c>
      <c r="I6358" s="2">
        <v>18245</v>
      </c>
      <c r="J6358" s="3">
        <v>23958</v>
      </c>
      <c r="K6358">
        <f>Table1[[#This Row],[Total Revenue + Open]]/Table1[[#This Row],[Qty]]</f>
        <v>1.3131268840778296</v>
      </c>
      <c r="L6358">
        <f>Table1[[#This Row],[Qty]]/Table1[[#This Row],[Total Revenue + Open]]</f>
        <v>0.76154103013607144</v>
      </c>
    </row>
    <row r="6359" spans="1:12">
      <c r="A6359" t="s">
        <v>10</v>
      </c>
      <c r="B6359" t="s">
        <v>351</v>
      </c>
      <c r="C6359" t="s">
        <v>351</v>
      </c>
      <c r="D6359" t="s">
        <v>455</v>
      </c>
      <c r="E6359" t="s">
        <v>15</v>
      </c>
      <c r="F6359" t="s">
        <v>36</v>
      </c>
      <c r="G6359" t="s">
        <v>385</v>
      </c>
      <c r="H6359" s="1">
        <v>2021</v>
      </c>
      <c r="I6359" s="2">
        <v>36085</v>
      </c>
      <c r="J6359" s="3">
        <v>47388</v>
      </c>
      <c r="K6359">
        <f>Table1[[#This Row],[Total Revenue + Open]]/Table1[[#This Row],[Qty]]</f>
        <v>1.3132326451434113</v>
      </c>
      <c r="L6359">
        <f>Table1[[#This Row],[Qty]]/Table1[[#This Row],[Total Revenue + Open]]</f>
        <v>0.76147969950198358</v>
      </c>
    </row>
    <row r="6360" spans="1:12">
      <c r="A6360" t="s">
        <v>10</v>
      </c>
      <c r="B6360" t="s">
        <v>351</v>
      </c>
      <c r="C6360" t="s">
        <v>351</v>
      </c>
      <c r="D6360" t="s">
        <v>455</v>
      </c>
      <c r="E6360" t="s">
        <v>15</v>
      </c>
      <c r="F6360" t="s">
        <v>36</v>
      </c>
      <c r="G6360" t="s">
        <v>385</v>
      </c>
      <c r="H6360" s="1">
        <v>2021</v>
      </c>
      <c r="I6360" s="2">
        <v>20855</v>
      </c>
      <c r="J6360" s="3">
        <v>27390</v>
      </c>
      <c r="K6360">
        <f>Table1[[#This Row],[Total Revenue + Open]]/Table1[[#This Row],[Qty]]</f>
        <v>1.3133541117238072</v>
      </c>
      <c r="L6360">
        <f>Table1[[#This Row],[Qty]]/Table1[[#This Row],[Total Revenue + Open]]</f>
        <v>0.76140927345746623</v>
      </c>
    </row>
    <row r="6361" spans="1:12">
      <c r="A6361" t="s">
        <v>10</v>
      </c>
      <c r="B6361" t="s">
        <v>351</v>
      </c>
      <c r="C6361" t="s">
        <v>351</v>
      </c>
      <c r="D6361" t="s">
        <v>455</v>
      </c>
      <c r="E6361" t="s">
        <v>15</v>
      </c>
      <c r="F6361" t="s">
        <v>36</v>
      </c>
      <c r="G6361" t="s">
        <v>385</v>
      </c>
      <c r="H6361" s="1">
        <v>2021</v>
      </c>
      <c r="I6361" s="2">
        <v>400</v>
      </c>
      <c r="J6361" s="3">
        <v>528</v>
      </c>
      <c r="K6361">
        <f>Table1[[#This Row],[Total Revenue + Open]]/Table1[[#This Row],[Qty]]</f>
        <v>1.32</v>
      </c>
      <c r="L6361">
        <f>Table1[[#This Row],[Qty]]/Table1[[#This Row],[Total Revenue + Open]]</f>
        <v>0.75757575757575757</v>
      </c>
    </row>
    <row r="6362" spans="1:12">
      <c r="A6362" t="s">
        <v>10</v>
      </c>
      <c r="B6362" t="s">
        <v>351</v>
      </c>
      <c r="C6362" t="s">
        <v>351</v>
      </c>
      <c r="D6362" t="s">
        <v>455</v>
      </c>
      <c r="E6362" t="s">
        <v>15</v>
      </c>
      <c r="F6362" t="s">
        <v>36</v>
      </c>
      <c r="G6362" t="s">
        <v>385</v>
      </c>
      <c r="H6362" s="1">
        <v>2021</v>
      </c>
      <c r="I6362" s="2">
        <v>21710</v>
      </c>
      <c r="J6362" s="3">
        <v>28512</v>
      </c>
      <c r="K6362">
        <f>Table1[[#This Row],[Total Revenue + Open]]/Table1[[#This Row],[Qty]]</f>
        <v>1.313311837862736</v>
      </c>
      <c r="L6362">
        <f>Table1[[#This Row],[Qty]]/Table1[[#This Row],[Total Revenue + Open]]</f>
        <v>0.76143378226711556</v>
      </c>
    </row>
    <row r="6363" spans="1:12">
      <c r="A6363" t="s">
        <v>10</v>
      </c>
      <c r="B6363" t="s">
        <v>351</v>
      </c>
      <c r="C6363" t="s">
        <v>351</v>
      </c>
      <c r="D6363" t="s">
        <v>455</v>
      </c>
      <c r="E6363" t="s">
        <v>15</v>
      </c>
      <c r="F6363" t="s">
        <v>36</v>
      </c>
      <c r="G6363" t="s">
        <v>385</v>
      </c>
      <c r="H6363" s="1">
        <v>2022</v>
      </c>
      <c r="I6363" s="2">
        <v>700</v>
      </c>
      <c r="J6363" s="3">
        <v>924</v>
      </c>
      <c r="K6363">
        <f>Table1[[#This Row],[Total Revenue + Open]]/Table1[[#This Row],[Qty]]</f>
        <v>1.32</v>
      </c>
      <c r="L6363">
        <f>Table1[[#This Row],[Qty]]/Table1[[#This Row],[Total Revenue + Open]]</f>
        <v>0.75757575757575757</v>
      </c>
    </row>
    <row r="6364" spans="1:12">
      <c r="A6364" t="s">
        <v>10</v>
      </c>
      <c r="B6364" t="s">
        <v>351</v>
      </c>
      <c r="C6364" t="s">
        <v>351</v>
      </c>
      <c r="D6364" t="s">
        <v>455</v>
      </c>
      <c r="E6364" t="s">
        <v>15</v>
      </c>
      <c r="F6364" t="s">
        <v>36</v>
      </c>
      <c r="G6364" t="s">
        <v>385</v>
      </c>
      <c r="H6364" s="1">
        <v>2022</v>
      </c>
      <c r="I6364" s="2">
        <v>14020</v>
      </c>
      <c r="J6364" s="3">
        <v>18414</v>
      </c>
      <c r="K6364">
        <f>Table1[[#This Row],[Total Revenue + Open]]/Table1[[#This Row],[Qty]]</f>
        <v>1.3134094151212554</v>
      </c>
      <c r="L6364">
        <f>Table1[[#This Row],[Qty]]/Table1[[#This Row],[Total Revenue + Open]]</f>
        <v>0.76137721299011618</v>
      </c>
    </row>
    <row r="6365" spans="1:12">
      <c r="A6365" t="s">
        <v>10</v>
      </c>
      <c r="B6365" t="s">
        <v>351</v>
      </c>
      <c r="C6365" t="s">
        <v>351</v>
      </c>
      <c r="D6365" t="s">
        <v>455</v>
      </c>
      <c r="E6365" t="s">
        <v>15</v>
      </c>
      <c r="F6365" t="s">
        <v>36</v>
      </c>
      <c r="G6365" t="s">
        <v>385</v>
      </c>
      <c r="H6365" s="1">
        <v>2022</v>
      </c>
      <c r="I6365" s="2">
        <v>20705</v>
      </c>
      <c r="J6365" s="3">
        <v>27192</v>
      </c>
      <c r="K6365">
        <f>Table1[[#This Row],[Total Revenue + Open]]/Table1[[#This Row],[Qty]]</f>
        <v>1.3133059647428158</v>
      </c>
      <c r="L6365">
        <f>Table1[[#This Row],[Qty]]/Table1[[#This Row],[Total Revenue + Open]]</f>
        <v>0.76143718740806121</v>
      </c>
    </row>
    <row r="6366" spans="1:12">
      <c r="A6366" t="s">
        <v>10</v>
      </c>
      <c r="B6366" t="s">
        <v>351</v>
      </c>
      <c r="C6366" t="s">
        <v>351</v>
      </c>
      <c r="D6366" t="s">
        <v>455</v>
      </c>
      <c r="E6366" t="s">
        <v>15</v>
      </c>
      <c r="F6366" t="s">
        <v>36</v>
      </c>
      <c r="G6366" t="s">
        <v>385</v>
      </c>
      <c r="H6366" s="1">
        <v>2022</v>
      </c>
      <c r="I6366" s="2">
        <v>12165</v>
      </c>
      <c r="J6366" s="3">
        <v>16335</v>
      </c>
      <c r="K6366">
        <f>Table1[[#This Row],[Total Revenue + Open]]/Table1[[#This Row],[Qty]]</f>
        <v>1.342786683107275</v>
      </c>
      <c r="L6366">
        <f>Table1[[#This Row],[Qty]]/Table1[[#This Row],[Total Revenue + Open]]</f>
        <v>0.74471992653810837</v>
      </c>
    </row>
    <row r="6367" spans="1:12">
      <c r="A6367" t="s">
        <v>10</v>
      </c>
      <c r="B6367" t="s">
        <v>351</v>
      </c>
      <c r="C6367" t="s">
        <v>351</v>
      </c>
      <c r="D6367" t="s">
        <v>455</v>
      </c>
      <c r="E6367" t="s">
        <v>15</v>
      </c>
      <c r="F6367" t="s">
        <v>36</v>
      </c>
      <c r="G6367" t="s">
        <v>385</v>
      </c>
      <c r="H6367" s="1">
        <v>2022</v>
      </c>
      <c r="I6367" s="2">
        <v>4325</v>
      </c>
      <c r="J6367" s="3">
        <v>5805</v>
      </c>
      <c r="K6367">
        <f>Table1[[#This Row],[Total Revenue + Open]]/Table1[[#This Row],[Qty]]</f>
        <v>1.3421965317919076</v>
      </c>
      <c r="L6367">
        <f>Table1[[#This Row],[Qty]]/Table1[[#This Row],[Total Revenue + Open]]</f>
        <v>0.74504737295434975</v>
      </c>
    </row>
    <row r="6368" spans="1:12">
      <c r="A6368" t="s">
        <v>10</v>
      </c>
      <c r="B6368" t="s">
        <v>351</v>
      </c>
      <c r="C6368" t="s">
        <v>351</v>
      </c>
      <c r="D6368" t="s">
        <v>455</v>
      </c>
      <c r="E6368" t="s">
        <v>15</v>
      </c>
      <c r="F6368" t="s">
        <v>36</v>
      </c>
      <c r="G6368" t="s">
        <v>385</v>
      </c>
      <c r="H6368" s="1">
        <v>2022</v>
      </c>
      <c r="I6368" s="2">
        <v>400</v>
      </c>
      <c r="J6368" s="3">
        <v>540</v>
      </c>
      <c r="K6368">
        <f>Table1[[#This Row],[Total Revenue + Open]]/Table1[[#This Row],[Qty]]</f>
        <v>1.35</v>
      </c>
      <c r="L6368">
        <f>Table1[[#This Row],[Qty]]/Table1[[#This Row],[Total Revenue + Open]]</f>
        <v>0.7407407407407407</v>
      </c>
    </row>
    <row r="6369" spans="1:12">
      <c r="A6369" t="s">
        <v>10</v>
      </c>
      <c r="B6369" t="s">
        <v>351</v>
      </c>
      <c r="C6369" t="s">
        <v>351</v>
      </c>
      <c r="D6369" t="s">
        <v>455</v>
      </c>
      <c r="E6369" t="s">
        <v>15</v>
      </c>
      <c r="F6369" t="s">
        <v>36</v>
      </c>
      <c r="G6369" t="s">
        <v>176</v>
      </c>
      <c r="H6369" s="1">
        <v>2019</v>
      </c>
      <c r="I6369" s="2">
        <v>200</v>
      </c>
      <c r="J6369" s="3">
        <v>240</v>
      </c>
      <c r="K6369">
        <f>Table1[[#This Row],[Total Revenue + Open]]/Table1[[#This Row],[Qty]]</f>
        <v>1.2</v>
      </c>
      <c r="L6369">
        <f>Table1[[#This Row],[Qty]]/Table1[[#This Row],[Total Revenue + Open]]</f>
        <v>0.83333333333333337</v>
      </c>
    </row>
    <row r="6370" spans="1:12">
      <c r="A6370" t="s">
        <v>10</v>
      </c>
      <c r="B6370" t="s">
        <v>351</v>
      </c>
      <c r="C6370" t="s">
        <v>351</v>
      </c>
      <c r="D6370" t="s">
        <v>455</v>
      </c>
      <c r="E6370" t="s">
        <v>15</v>
      </c>
      <c r="F6370" t="s">
        <v>183</v>
      </c>
      <c r="G6370" t="s">
        <v>184</v>
      </c>
      <c r="H6370" s="1">
        <v>2020</v>
      </c>
      <c r="I6370" s="2">
        <v>32715</v>
      </c>
      <c r="J6370" s="3">
        <v>66402</v>
      </c>
      <c r="K6370">
        <f>Table1[[#This Row],[Total Revenue + Open]]/Table1[[#This Row],[Qty]]</f>
        <v>2.0297111416781295</v>
      </c>
      <c r="L6370">
        <f>Table1[[#This Row],[Qty]]/Table1[[#This Row],[Total Revenue + Open]]</f>
        <v>0.49268094334507995</v>
      </c>
    </row>
    <row r="6371" spans="1:12">
      <c r="A6371" t="s">
        <v>10</v>
      </c>
      <c r="B6371" t="s">
        <v>351</v>
      </c>
      <c r="C6371" t="s">
        <v>351</v>
      </c>
      <c r="D6371" t="s">
        <v>455</v>
      </c>
      <c r="E6371" t="s">
        <v>15</v>
      </c>
      <c r="F6371" t="s">
        <v>183</v>
      </c>
      <c r="G6371" t="s">
        <v>184</v>
      </c>
      <c r="H6371" s="1">
        <v>2021</v>
      </c>
      <c r="I6371" s="2">
        <v>17040</v>
      </c>
      <c r="J6371" s="3">
        <v>34578</v>
      </c>
      <c r="K6371">
        <f>Table1[[#This Row],[Total Revenue + Open]]/Table1[[#This Row],[Qty]]</f>
        <v>2.0292253521126762</v>
      </c>
      <c r="L6371">
        <f>Table1[[#This Row],[Qty]]/Table1[[#This Row],[Total Revenue + Open]]</f>
        <v>0.49279888946729133</v>
      </c>
    </row>
    <row r="6372" spans="1:12">
      <c r="A6372" t="s">
        <v>10</v>
      </c>
      <c r="B6372" t="s">
        <v>351</v>
      </c>
      <c r="C6372" t="s">
        <v>351</v>
      </c>
      <c r="D6372" t="s">
        <v>455</v>
      </c>
      <c r="E6372" t="s">
        <v>15</v>
      </c>
      <c r="F6372" t="s">
        <v>183</v>
      </c>
      <c r="G6372" t="s">
        <v>184</v>
      </c>
      <c r="H6372" s="1">
        <v>2021</v>
      </c>
      <c r="I6372" s="2">
        <v>5130</v>
      </c>
      <c r="J6372" s="3">
        <v>10404</v>
      </c>
      <c r="K6372">
        <f>Table1[[#This Row],[Total Revenue + Open]]/Table1[[#This Row],[Qty]]</f>
        <v>2.0280701754385966</v>
      </c>
      <c r="L6372">
        <f>Table1[[#This Row],[Qty]]/Table1[[#This Row],[Total Revenue + Open]]</f>
        <v>0.49307958477508651</v>
      </c>
    </row>
    <row r="6373" spans="1:12">
      <c r="A6373" t="s">
        <v>10</v>
      </c>
      <c r="B6373" t="s">
        <v>351</v>
      </c>
      <c r="C6373" t="s">
        <v>351</v>
      </c>
      <c r="D6373" t="s">
        <v>455</v>
      </c>
      <c r="E6373" t="s">
        <v>15</v>
      </c>
      <c r="F6373" t="s">
        <v>183</v>
      </c>
      <c r="G6373" t="s">
        <v>184</v>
      </c>
      <c r="H6373" s="1">
        <v>2021</v>
      </c>
      <c r="I6373" s="2">
        <v>15730</v>
      </c>
      <c r="J6373" s="3">
        <v>31926</v>
      </c>
      <c r="K6373">
        <f>Table1[[#This Row],[Total Revenue + Open]]/Table1[[#This Row],[Qty]]</f>
        <v>2.0296249205340113</v>
      </c>
      <c r="L6373">
        <f>Table1[[#This Row],[Qty]]/Table1[[#This Row],[Total Revenue + Open]]</f>
        <v>0.49270187308150099</v>
      </c>
    </row>
    <row r="6374" spans="1:12">
      <c r="A6374" t="s">
        <v>10</v>
      </c>
      <c r="B6374" t="s">
        <v>351</v>
      </c>
      <c r="C6374" t="s">
        <v>351</v>
      </c>
      <c r="D6374" t="s">
        <v>455</v>
      </c>
      <c r="E6374" t="s">
        <v>15</v>
      </c>
      <c r="F6374" t="s">
        <v>183</v>
      </c>
      <c r="G6374" t="s">
        <v>184</v>
      </c>
      <c r="H6374" s="1">
        <v>2021</v>
      </c>
      <c r="I6374" s="2">
        <v>12060</v>
      </c>
      <c r="J6374" s="3">
        <v>24480</v>
      </c>
      <c r="K6374">
        <f>Table1[[#This Row],[Total Revenue + Open]]/Table1[[#This Row],[Qty]]</f>
        <v>2.0298507462686568</v>
      </c>
      <c r="L6374">
        <f>Table1[[#This Row],[Qty]]/Table1[[#This Row],[Total Revenue + Open]]</f>
        <v>0.49264705882352944</v>
      </c>
    </row>
    <row r="6375" spans="1:12">
      <c r="A6375" t="s">
        <v>10</v>
      </c>
      <c r="B6375" t="s">
        <v>351</v>
      </c>
      <c r="C6375" t="s">
        <v>351</v>
      </c>
      <c r="D6375" t="s">
        <v>455</v>
      </c>
      <c r="E6375" t="s">
        <v>15</v>
      </c>
      <c r="F6375" t="s">
        <v>183</v>
      </c>
      <c r="G6375" t="s">
        <v>184</v>
      </c>
      <c r="H6375" s="1">
        <v>2021</v>
      </c>
      <c r="I6375" s="2">
        <v>24120</v>
      </c>
      <c r="J6375" s="3">
        <v>48960</v>
      </c>
      <c r="K6375">
        <f>Table1[[#This Row],[Total Revenue + Open]]/Table1[[#This Row],[Qty]]</f>
        <v>2.0298507462686568</v>
      </c>
      <c r="L6375">
        <f>Table1[[#This Row],[Qty]]/Table1[[#This Row],[Total Revenue + Open]]</f>
        <v>0.49264705882352944</v>
      </c>
    </row>
    <row r="6376" spans="1:12">
      <c r="A6376" t="s">
        <v>10</v>
      </c>
      <c r="B6376" t="s">
        <v>351</v>
      </c>
      <c r="C6376" t="s">
        <v>351</v>
      </c>
      <c r="D6376" t="s">
        <v>455</v>
      </c>
      <c r="E6376" t="s">
        <v>15</v>
      </c>
      <c r="F6376" t="s">
        <v>183</v>
      </c>
      <c r="G6376" t="s">
        <v>184</v>
      </c>
      <c r="H6376" s="1">
        <v>2021</v>
      </c>
      <c r="I6376" s="2">
        <v>18145</v>
      </c>
      <c r="J6376" s="3">
        <v>36822</v>
      </c>
      <c r="K6376">
        <f>Table1[[#This Row],[Total Revenue + Open]]/Table1[[#This Row],[Qty]]</f>
        <v>2.0293193717277487</v>
      </c>
      <c r="L6376">
        <f>Table1[[#This Row],[Qty]]/Table1[[#This Row],[Total Revenue + Open]]</f>
        <v>0.49277605779153766</v>
      </c>
    </row>
    <row r="6377" spans="1:12">
      <c r="A6377" t="s">
        <v>10</v>
      </c>
      <c r="B6377" t="s">
        <v>351</v>
      </c>
      <c r="C6377" t="s">
        <v>351</v>
      </c>
      <c r="D6377" t="s">
        <v>455</v>
      </c>
      <c r="E6377" t="s">
        <v>15</v>
      </c>
      <c r="F6377" t="s">
        <v>183</v>
      </c>
      <c r="G6377" t="s">
        <v>184</v>
      </c>
      <c r="H6377" s="1">
        <v>2021</v>
      </c>
      <c r="I6377" s="2">
        <v>22315</v>
      </c>
      <c r="J6377" s="3">
        <v>45288</v>
      </c>
      <c r="K6377">
        <f>Table1[[#This Row],[Total Revenue + Open]]/Table1[[#This Row],[Qty]]</f>
        <v>2.0294868922249609</v>
      </c>
      <c r="L6377">
        <f>Table1[[#This Row],[Qty]]/Table1[[#This Row],[Total Revenue + Open]]</f>
        <v>0.4927353824412648</v>
      </c>
    </row>
    <row r="6378" spans="1:12">
      <c r="A6378" t="s">
        <v>10</v>
      </c>
      <c r="B6378" t="s">
        <v>351</v>
      </c>
      <c r="C6378" t="s">
        <v>351</v>
      </c>
      <c r="D6378" t="s">
        <v>455</v>
      </c>
      <c r="E6378" t="s">
        <v>15</v>
      </c>
      <c r="F6378" t="s">
        <v>183</v>
      </c>
      <c r="G6378" t="s">
        <v>184</v>
      </c>
      <c r="H6378" s="1">
        <v>2022</v>
      </c>
      <c r="I6378" s="2">
        <v>16335</v>
      </c>
      <c r="J6378" s="3">
        <v>33150</v>
      </c>
      <c r="K6378">
        <f>Table1[[#This Row],[Total Revenue + Open]]/Table1[[#This Row],[Qty]]</f>
        <v>2.0293847566574841</v>
      </c>
      <c r="L6378">
        <f>Table1[[#This Row],[Qty]]/Table1[[#This Row],[Total Revenue + Open]]</f>
        <v>0.49276018099547514</v>
      </c>
    </row>
    <row r="6379" spans="1:12">
      <c r="A6379" t="s">
        <v>10</v>
      </c>
      <c r="B6379" t="s">
        <v>351</v>
      </c>
      <c r="C6379" t="s">
        <v>351</v>
      </c>
      <c r="D6379" t="s">
        <v>455</v>
      </c>
      <c r="E6379" t="s">
        <v>15</v>
      </c>
      <c r="F6379" t="s">
        <v>183</v>
      </c>
      <c r="G6379" t="s">
        <v>184</v>
      </c>
      <c r="H6379" s="1">
        <v>2022</v>
      </c>
      <c r="I6379" s="2">
        <v>18345</v>
      </c>
      <c r="J6379" s="3">
        <v>37230</v>
      </c>
      <c r="K6379">
        <f>Table1[[#This Row],[Total Revenue + Open]]/Table1[[#This Row],[Qty]]</f>
        <v>2.0294358135731807</v>
      </c>
      <c r="L6379">
        <f>Table1[[#This Row],[Qty]]/Table1[[#This Row],[Total Revenue + Open]]</f>
        <v>0.49274778404512493</v>
      </c>
    </row>
    <row r="6380" spans="1:12">
      <c r="A6380" t="s">
        <v>10</v>
      </c>
      <c r="B6380" t="s">
        <v>351</v>
      </c>
      <c r="C6380" t="s">
        <v>351</v>
      </c>
      <c r="D6380" t="s">
        <v>455</v>
      </c>
      <c r="E6380" t="s">
        <v>15</v>
      </c>
      <c r="F6380" t="s">
        <v>183</v>
      </c>
      <c r="G6380" t="s">
        <v>184</v>
      </c>
      <c r="H6380" s="1">
        <v>2022</v>
      </c>
      <c r="I6380" s="2">
        <v>6785</v>
      </c>
      <c r="J6380" s="3">
        <v>13770</v>
      </c>
      <c r="K6380">
        <f>Table1[[#This Row],[Total Revenue + Open]]/Table1[[#This Row],[Qty]]</f>
        <v>2.0294767870302137</v>
      </c>
      <c r="L6380">
        <f>Table1[[#This Row],[Qty]]/Table1[[#This Row],[Total Revenue + Open]]</f>
        <v>0.49273783587509079</v>
      </c>
    </row>
    <row r="6381" spans="1:12">
      <c r="A6381" t="s">
        <v>10</v>
      </c>
      <c r="B6381" t="s">
        <v>351</v>
      </c>
      <c r="C6381" t="s">
        <v>351</v>
      </c>
      <c r="D6381" t="s">
        <v>455</v>
      </c>
      <c r="E6381" t="s">
        <v>15</v>
      </c>
      <c r="F6381" t="s">
        <v>183</v>
      </c>
      <c r="G6381" t="s">
        <v>184</v>
      </c>
      <c r="H6381" s="1">
        <v>2022</v>
      </c>
      <c r="I6381" s="2">
        <v>3370</v>
      </c>
      <c r="J6381" s="3">
        <v>6834</v>
      </c>
      <c r="K6381">
        <f>Table1[[#This Row],[Total Revenue + Open]]/Table1[[#This Row],[Qty]]</f>
        <v>2.0278931750741838</v>
      </c>
      <c r="L6381">
        <f>Table1[[#This Row],[Qty]]/Table1[[#This Row],[Total Revenue + Open]]</f>
        <v>0.49312262218320163</v>
      </c>
    </row>
    <row r="6382" spans="1:12">
      <c r="A6382" t="s">
        <v>10</v>
      </c>
      <c r="B6382" t="s">
        <v>351</v>
      </c>
      <c r="C6382" t="s">
        <v>351</v>
      </c>
      <c r="D6382" t="s">
        <v>455</v>
      </c>
      <c r="E6382" t="s">
        <v>15</v>
      </c>
      <c r="F6382" t="s">
        <v>183</v>
      </c>
      <c r="G6382" t="s">
        <v>187</v>
      </c>
      <c r="H6382" s="1">
        <v>2020</v>
      </c>
      <c r="I6382" s="2">
        <v>32715</v>
      </c>
      <c r="J6382" s="3">
        <v>66402</v>
      </c>
      <c r="K6382">
        <f>Table1[[#This Row],[Total Revenue + Open]]/Table1[[#This Row],[Qty]]</f>
        <v>2.0297111416781295</v>
      </c>
      <c r="L6382">
        <f>Table1[[#This Row],[Qty]]/Table1[[#This Row],[Total Revenue + Open]]</f>
        <v>0.49268094334507995</v>
      </c>
    </row>
    <row r="6383" spans="1:12">
      <c r="A6383" t="s">
        <v>10</v>
      </c>
      <c r="B6383" t="s">
        <v>351</v>
      </c>
      <c r="C6383" t="s">
        <v>351</v>
      </c>
      <c r="D6383" t="s">
        <v>455</v>
      </c>
      <c r="E6383" t="s">
        <v>15</v>
      </c>
      <c r="F6383" t="s">
        <v>183</v>
      </c>
      <c r="G6383" t="s">
        <v>187</v>
      </c>
      <c r="H6383" s="1">
        <v>2021</v>
      </c>
      <c r="I6383" s="2">
        <v>17040</v>
      </c>
      <c r="J6383" s="3">
        <v>34578</v>
      </c>
      <c r="K6383">
        <f>Table1[[#This Row],[Total Revenue + Open]]/Table1[[#This Row],[Qty]]</f>
        <v>2.0292253521126762</v>
      </c>
      <c r="L6383">
        <f>Table1[[#This Row],[Qty]]/Table1[[#This Row],[Total Revenue + Open]]</f>
        <v>0.49279888946729133</v>
      </c>
    </row>
    <row r="6384" spans="1:12">
      <c r="A6384" t="s">
        <v>10</v>
      </c>
      <c r="B6384" t="s">
        <v>351</v>
      </c>
      <c r="C6384" t="s">
        <v>351</v>
      </c>
      <c r="D6384" t="s">
        <v>455</v>
      </c>
      <c r="E6384" t="s">
        <v>15</v>
      </c>
      <c r="F6384" t="s">
        <v>183</v>
      </c>
      <c r="G6384" t="s">
        <v>187</v>
      </c>
      <c r="H6384" s="1">
        <v>2021</v>
      </c>
      <c r="I6384" s="2">
        <v>5130</v>
      </c>
      <c r="J6384" s="3">
        <v>10404</v>
      </c>
      <c r="K6384">
        <f>Table1[[#This Row],[Total Revenue + Open]]/Table1[[#This Row],[Qty]]</f>
        <v>2.0280701754385966</v>
      </c>
      <c r="L6384">
        <f>Table1[[#This Row],[Qty]]/Table1[[#This Row],[Total Revenue + Open]]</f>
        <v>0.49307958477508651</v>
      </c>
    </row>
    <row r="6385" spans="1:12">
      <c r="A6385" t="s">
        <v>10</v>
      </c>
      <c r="B6385" t="s">
        <v>351</v>
      </c>
      <c r="C6385" t="s">
        <v>351</v>
      </c>
      <c r="D6385" t="s">
        <v>455</v>
      </c>
      <c r="E6385" t="s">
        <v>15</v>
      </c>
      <c r="F6385" t="s">
        <v>183</v>
      </c>
      <c r="G6385" t="s">
        <v>187</v>
      </c>
      <c r="H6385" s="1">
        <v>2021</v>
      </c>
      <c r="I6385" s="2">
        <v>15730</v>
      </c>
      <c r="J6385" s="3">
        <v>31926</v>
      </c>
      <c r="K6385">
        <f>Table1[[#This Row],[Total Revenue + Open]]/Table1[[#This Row],[Qty]]</f>
        <v>2.0296249205340113</v>
      </c>
      <c r="L6385">
        <f>Table1[[#This Row],[Qty]]/Table1[[#This Row],[Total Revenue + Open]]</f>
        <v>0.49270187308150099</v>
      </c>
    </row>
    <row r="6386" spans="1:12">
      <c r="A6386" t="s">
        <v>10</v>
      </c>
      <c r="B6386" t="s">
        <v>351</v>
      </c>
      <c r="C6386" t="s">
        <v>351</v>
      </c>
      <c r="D6386" t="s">
        <v>455</v>
      </c>
      <c r="E6386" t="s">
        <v>15</v>
      </c>
      <c r="F6386" t="s">
        <v>183</v>
      </c>
      <c r="G6386" t="s">
        <v>187</v>
      </c>
      <c r="H6386" s="1">
        <v>2021</v>
      </c>
      <c r="I6386" s="2">
        <v>12060</v>
      </c>
      <c r="J6386" s="3">
        <v>24480</v>
      </c>
      <c r="K6386">
        <f>Table1[[#This Row],[Total Revenue + Open]]/Table1[[#This Row],[Qty]]</f>
        <v>2.0298507462686568</v>
      </c>
      <c r="L6386">
        <f>Table1[[#This Row],[Qty]]/Table1[[#This Row],[Total Revenue + Open]]</f>
        <v>0.49264705882352944</v>
      </c>
    </row>
    <row r="6387" spans="1:12">
      <c r="A6387" t="s">
        <v>10</v>
      </c>
      <c r="B6387" t="s">
        <v>351</v>
      </c>
      <c r="C6387" t="s">
        <v>351</v>
      </c>
      <c r="D6387" t="s">
        <v>455</v>
      </c>
      <c r="E6387" t="s">
        <v>15</v>
      </c>
      <c r="F6387" t="s">
        <v>183</v>
      </c>
      <c r="G6387" t="s">
        <v>187</v>
      </c>
      <c r="H6387" s="1">
        <v>2021</v>
      </c>
      <c r="I6387" s="2">
        <v>24120</v>
      </c>
      <c r="J6387" s="3">
        <v>48960</v>
      </c>
      <c r="K6387">
        <f>Table1[[#This Row],[Total Revenue + Open]]/Table1[[#This Row],[Qty]]</f>
        <v>2.0298507462686568</v>
      </c>
      <c r="L6387">
        <f>Table1[[#This Row],[Qty]]/Table1[[#This Row],[Total Revenue + Open]]</f>
        <v>0.49264705882352944</v>
      </c>
    </row>
    <row r="6388" spans="1:12">
      <c r="A6388" t="s">
        <v>10</v>
      </c>
      <c r="B6388" t="s">
        <v>351</v>
      </c>
      <c r="C6388" t="s">
        <v>351</v>
      </c>
      <c r="D6388" t="s">
        <v>455</v>
      </c>
      <c r="E6388" t="s">
        <v>15</v>
      </c>
      <c r="F6388" t="s">
        <v>183</v>
      </c>
      <c r="G6388" t="s">
        <v>187</v>
      </c>
      <c r="H6388" s="1">
        <v>2021</v>
      </c>
      <c r="I6388" s="2">
        <v>18145</v>
      </c>
      <c r="J6388" s="3">
        <v>36822</v>
      </c>
      <c r="K6388">
        <f>Table1[[#This Row],[Total Revenue + Open]]/Table1[[#This Row],[Qty]]</f>
        <v>2.0293193717277487</v>
      </c>
      <c r="L6388">
        <f>Table1[[#This Row],[Qty]]/Table1[[#This Row],[Total Revenue + Open]]</f>
        <v>0.49277605779153766</v>
      </c>
    </row>
    <row r="6389" spans="1:12">
      <c r="A6389" t="s">
        <v>10</v>
      </c>
      <c r="B6389" t="s">
        <v>351</v>
      </c>
      <c r="C6389" t="s">
        <v>351</v>
      </c>
      <c r="D6389" t="s">
        <v>455</v>
      </c>
      <c r="E6389" t="s">
        <v>15</v>
      </c>
      <c r="F6389" t="s">
        <v>183</v>
      </c>
      <c r="G6389" t="s">
        <v>187</v>
      </c>
      <c r="H6389" s="1">
        <v>2021</v>
      </c>
      <c r="I6389" s="2">
        <v>22315</v>
      </c>
      <c r="J6389" s="3">
        <v>45288</v>
      </c>
      <c r="K6389">
        <f>Table1[[#This Row],[Total Revenue + Open]]/Table1[[#This Row],[Qty]]</f>
        <v>2.0294868922249609</v>
      </c>
      <c r="L6389">
        <f>Table1[[#This Row],[Qty]]/Table1[[#This Row],[Total Revenue + Open]]</f>
        <v>0.4927353824412648</v>
      </c>
    </row>
    <row r="6390" spans="1:12">
      <c r="A6390" t="s">
        <v>10</v>
      </c>
      <c r="B6390" t="s">
        <v>351</v>
      </c>
      <c r="C6390" t="s">
        <v>351</v>
      </c>
      <c r="D6390" t="s">
        <v>455</v>
      </c>
      <c r="E6390" t="s">
        <v>15</v>
      </c>
      <c r="F6390" t="s">
        <v>183</v>
      </c>
      <c r="G6390" t="s">
        <v>187</v>
      </c>
      <c r="H6390" s="1">
        <v>2022</v>
      </c>
      <c r="I6390" s="2">
        <v>16335</v>
      </c>
      <c r="J6390" s="3">
        <v>33150</v>
      </c>
      <c r="K6390">
        <f>Table1[[#This Row],[Total Revenue + Open]]/Table1[[#This Row],[Qty]]</f>
        <v>2.0293847566574841</v>
      </c>
      <c r="L6390">
        <f>Table1[[#This Row],[Qty]]/Table1[[#This Row],[Total Revenue + Open]]</f>
        <v>0.49276018099547514</v>
      </c>
    </row>
    <row r="6391" spans="1:12">
      <c r="A6391" t="s">
        <v>10</v>
      </c>
      <c r="B6391" t="s">
        <v>351</v>
      </c>
      <c r="C6391" t="s">
        <v>351</v>
      </c>
      <c r="D6391" t="s">
        <v>455</v>
      </c>
      <c r="E6391" t="s">
        <v>15</v>
      </c>
      <c r="F6391" t="s">
        <v>183</v>
      </c>
      <c r="G6391" t="s">
        <v>187</v>
      </c>
      <c r="H6391" s="1">
        <v>2022</v>
      </c>
      <c r="I6391" s="2">
        <v>18345</v>
      </c>
      <c r="J6391" s="3">
        <v>37230</v>
      </c>
      <c r="K6391">
        <f>Table1[[#This Row],[Total Revenue + Open]]/Table1[[#This Row],[Qty]]</f>
        <v>2.0294358135731807</v>
      </c>
      <c r="L6391">
        <f>Table1[[#This Row],[Qty]]/Table1[[#This Row],[Total Revenue + Open]]</f>
        <v>0.49274778404512493</v>
      </c>
    </row>
    <row r="6392" spans="1:12">
      <c r="A6392" t="s">
        <v>10</v>
      </c>
      <c r="B6392" t="s">
        <v>351</v>
      </c>
      <c r="C6392" t="s">
        <v>351</v>
      </c>
      <c r="D6392" t="s">
        <v>455</v>
      </c>
      <c r="E6392" t="s">
        <v>15</v>
      </c>
      <c r="F6392" t="s">
        <v>183</v>
      </c>
      <c r="G6392" t="s">
        <v>187</v>
      </c>
      <c r="H6392" s="1">
        <v>2022</v>
      </c>
      <c r="I6392" s="2">
        <v>6785</v>
      </c>
      <c r="J6392" s="3">
        <v>13770</v>
      </c>
      <c r="K6392">
        <f>Table1[[#This Row],[Total Revenue + Open]]/Table1[[#This Row],[Qty]]</f>
        <v>2.0294767870302137</v>
      </c>
      <c r="L6392">
        <f>Table1[[#This Row],[Qty]]/Table1[[#This Row],[Total Revenue + Open]]</f>
        <v>0.49273783587509079</v>
      </c>
    </row>
    <row r="6393" spans="1:12">
      <c r="A6393" t="s">
        <v>10</v>
      </c>
      <c r="B6393" t="s">
        <v>351</v>
      </c>
      <c r="C6393" t="s">
        <v>351</v>
      </c>
      <c r="D6393" t="s">
        <v>455</v>
      </c>
      <c r="E6393" t="s">
        <v>15</v>
      </c>
      <c r="F6393" t="s">
        <v>183</v>
      </c>
      <c r="G6393" t="s">
        <v>187</v>
      </c>
      <c r="H6393" s="1">
        <v>2022</v>
      </c>
      <c r="I6393" s="2">
        <v>3370</v>
      </c>
      <c r="J6393" s="3">
        <v>6834</v>
      </c>
      <c r="K6393">
        <f>Table1[[#This Row],[Total Revenue + Open]]/Table1[[#This Row],[Qty]]</f>
        <v>2.0278931750741838</v>
      </c>
      <c r="L6393">
        <f>Table1[[#This Row],[Qty]]/Table1[[#This Row],[Total Revenue + Open]]</f>
        <v>0.49312262218320163</v>
      </c>
    </row>
    <row r="6394" spans="1:12">
      <c r="A6394" t="s">
        <v>10</v>
      </c>
      <c r="B6394" t="s">
        <v>351</v>
      </c>
      <c r="C6394" t="s">
        <v>351</v>
      </c>
      <c r="D6394" t="s">
        <v>455</v>
      </c>
      <c r="E6394" t="s">
        <v>15</v>
      </c>
      <c r="F6394" t="s">
        <v>204</v>
      </c>
      <c r="G6394" t="s">
        <v>205</v>
      </c>
      <c r="H6394" s="1">
        <v>2021</v>
      </c>
      <c r="I6394" s="2">
        <v>37740</v>
      </c>
      <c r="J6394" s="3">
        <v>102887</v>
      </c>
      <c r="K6394">
        <f>Table1[[#This Row],[Total Revenue + Open]]/Table1[[#This Row],[Qty]]</f>
        <v>2.7262056173820879</v>
      </c>
      <c r="L6394">
        <f>Table1[[#This Row],[Qty]]/Table1[[#This Row],[Total Revenue + Open]]</f>
        <v>0.36681018981989949</v>
      </c>
    </row>
    <row r="6395" spans="1:12">
      <c r="A6395" t="s">
        <v>10</v>
      </c>
      <c r="B6395" t="s">
        <v>351</v>
      </c>
      <c r="C6395" t="s">
        <v>351</v>
      </c>
      <c r="D6395" t="s">
        <v>455</v>
      </c>
      <c r="E6395" t="s">
        <v>15</v>
      </c>
      <c r="F6395" t="s">
        <v>204</v>
      </c>
      <c r="G6395" t="s">
        <v>206</v>
      </c>
      <c r="H6395" s="1">
        <v>2021</v>
      </c>
      <c r="I6395" s="2">
        <v>37740</v>
      </c>
      <c r="J6395" s="3">
        <v>102887</v>
      </c>
      <c r="K6395">
        <f>Table1[[#This Row],[Total Revenue + Open]]/Table1[[#This Row],[Qty]]</f>
        <v>2.7262056173820879</v>
      </c>
      <c r="L6395">
        <f>Table1[[#This Row],[Qty]]/Table1[[#This Row],[Total Revenue + Open]]</f>
        <v>0.36681018981989949</v>
      </c>
    </row>
    <row r="6396" spans="1:12">
      <c r="A6396" t="s">
        <v>10</v>
      </c>
      <c r="B6396" t="s">
        <v>351</v>
      </c>
      <c r="C6396" t="s">
        <v>351</v>
      </c>
      <c r="D6396" t="s">
        <v>455</v>
      </c>
      <c r="E6396" t="s">
        <v>15</v>
      </c>
      <c r="F6396" t="s">
        <v>118</v>
      </c>
      <c r="G6396" t="s">
        <v>465</v>
      </c>
      <c r="H6396" s="1">
        <v>2018</v>
      </c>
      <c r="I6396" s="2">
        <v>0</v>
      </c>
      <c r="J6396" s="3">
        <v>0</v>
      </c>
      <c r="K6396" t="e">
        <f>Table1[[#This Row],[Total Revenue + Open]]/Table1[[#This Row],[Qty]]</f>
        <v>#DIV/0!</v>
      </c>
      <c r="L6396" t="e">
        <f>Table1[[#This Row],[Qty]]/Table1[[#This Row],[Total Revenue + Open]]</f>
        <v>#DIV/0!</v>
      </c>
    </row>
    <row r="6397" spans="1:12">
      <c r="A6397" t="s">
        <v>10</v>
      </c>
      <c r="B6397" t="s">
        <v>351</v>
      </c>
      <c r="C6397" t="s">
        <v>351</v>
      </c>
      <c r="D6397" t="s">
        <v>455</v>
      </c>
      <c r="E6397" t="s">
        <v>15</v>
      </c>
      <c r="F6397" t="s">
        <v>118</v>
      </c>
      <c r="G6397" t="s">
        <v>465</v>
      </c>
      <c r="H6397" s="1">
        <v>2018</v>
      </c>
      <c r="I6397" s="2">
        <v>5730</v>
      </c>
      <c r="J6397" s="3">
        <v>15561</v>
      </c>
      <c r="K6397">
        <f>Table1[[#This Row],[Total Revenue + Open]]/Table1[[#This Row],[Qty]]</f>
        <v>2.7157068062827223</v>
      </c>
      <c r="L6397">
        <f>Table1[[#This Row],[Qty]]/Table1[[#This Row],[Total Revenue + Open]]</f>
        <v>0.36822826296510508</v>
      </c>
    </row>
    <row r="6398" spans="1:12">
      <c r="A6398" t="s">
        <v>10</v>
      </c>
      <c r="B6398" t="s">
        <v>351</v>
      </c>
      <c r="C6398" t="s">
        <v>351</v>
      </c>
      <c r="D6398" t="s">
        <v>455</v>
      </c>
      <c r="E6398" t="s">
        <v>15</v>
      </c>
      <c r="F6398" t="s">
        <v>118</v>
      </c>
      <c r="G6398" t="s">
        <v>465</v>
      </c>
      <c r="H6398" s="1">
        <v>2019</v>
      </c>
      <c r="I6398" s="2">
        <v>3620</v>
      </c>
      <c r="J6398" s="3">
        <v>9828</v>
      </c>
      <c r="K6398">
        <f>Table1[[#This Row],[Total Revenue + Open]]/Table1[[#This Row],[Qty]]</f>
        <v>2.7149171270718231</v>
      </c>
      <c r="L6398">
        <f>Table1[[#This Row],[Qty]]/Table1[[#This Row],[Total Revenue + Open]]</f>
        <v>0.36833536833536834</v>
      </c>
    </row>
    <row r="6399" spans="1:12">
      <c r="A6399" t="s">
        <v>10</v>
      </c>
      <c r="B6399" t="s">
        <v>490</v>
      </c>
      <c r="C6399" t="s">
        <v>491</v>
      </c>
      <c r="D6399" t="s">
        <v>492</v>
      </c>
      <c r="E6399" t="s">
        <v>15</v>
      </c>
      <c r="F6399" t="s">
        <v>16</v>
      </c>
      <c r="G6399" t="s">
        <v>493</v>
      </c>
      <c r="H6399" s="1">
        <v>2017</v>
      </c>
      <c r="I6399" s="2">
        <v>5055</v>
      </c>
      <c r="J6399" s="3">
        <v>11205.75</v>
      </c>
      <c r="K6399">
        <f>Table1[[#This Row],[Total Revenue + Open]]/Table1[[#This Row],[Qty]]</f>
        <v>2.2167655786350147</v>
      </c>
      <c r="L6399">
        <f>Table1[[#This Row],[Qty]]/Table1[[#This Row],[Total Revenue + Open]]</f>
        <v>0.45110769024831004</v>
      </c>
    </row>
    <row r="6400" spans="1:12">
      <c r="A6400" t="s">
        <v>10</v>
      </c>
      <c r="B6400" t="s">
        <v>490</v>
      </c>
      <c r="C6400" t="s">
        <v>491</v>
      </c>
      <c r="D6400" t="s">
        <v>492</v>
      </c>
      <c r="E6400" t="s">
        <v>15</v>
      </c>
      <c r="F6400" t="s">
        <v>16</v>
      </c>
      <c r="G6400" t="s">
        <v>381</v>
      </c>
      <c r="H6400" s="1">
        <v>2022</v>
      </c>
      <c r="I6400" s="2">
        <v>3120</v>
      </c>
      <c r="J6400" s="3">
        <v>6944</v>
      </c>
      <c r="K6400">
        <f>Table1[[#This Row],[Total Revenue + Open]]/Table1[[#This Row],[Qty]]</f>
        <v>2.2256410256410257</v>
      </c>
      <c r="L6400">
        <f>Table1[[#This Row],[Qty]]/Table1[[#This Row],[Total Revenue + Open]]</f>
        <v>0.44930875576036866</v>
      </c>
    </row>
    <row r="6401" spans="1:12">
      <c r="A6401" t="s">
        <v>10</v>
      </c>
      <c r="B6401" t="s">
        <v>490</v>
      </c>
      <c r="C6401" t="s">
        <v>491</v>
      </c>
      <c r="D6401" t="s">
        <v>492</v>
      </c>
      <c r="E6401" t="s">
        <v>15</v>
      </c>
      <c r="F6401" t="s">
        <v>16</v>
      </c>
      <c r="G6401" t="s">
        <v>381</v>
      </c>
      <c r="H6401" s="1">
        <v>2022</v>
      </c>
      <c r="I6401" s="2">
        <v>6910</v>
      </c>
      <c r="J6401" s="3">
        <v>15400</v>
      </c>
      <c r="K6401">
        <f>Table1[[#This Row],[Total Revenue + Open]]/Table1[[#This Row],[Qty]]</f>
        <v>2.2286541244573081</v>
      </c>
      <c r="L6401">
        <f>Table1[[#This Row],[Qty]]/Table1[[#This Row],[Total Revenue + Open]]</f>
        <v>0.44870129870129871</v>
      </c>
    </row>
    <row r="6402" spans="1:12">
      <c r="A6402" t="s">
        <v>10</v>
      </c>
      <c r="B6402" t="s">
        <v>490</v>
      </c>
      <c r="C6402" t="s">
        <v>491</v>
      </c>
      <c r="D6402" t="s">
        <v>492</v>
      </c>
      <c r="E6402" t="s">
        <v>15</v>
      </c>
      <c r="F6402" t="s">
        <v>16</v>
      </c>
      <c r="G6402" t="s">
        <v>381</v>
      </c>
      <c r="H6402" s="1">
        <v>2022</v>
      </c>
      <c r="I6402" s="2">
        <v>6165</v>
      </c>
      <c r="J6402" s="3">
        <v>13720</v>
      </c>
      <c r="K6402">
        <f>Table1[[#This Row],[Total Revenue + Open]]/Table1[[#This Row],[Qty]]</f>
        <v>2.2254663422546632</v>
      </c>
      <c r="L6402">
        <f>Table1[[#This Row],[Qty]]/Table1[[#This Row],[Total Revenue + Open]]</f>
        <v>0.44934402332361517</v>
      </c>
    </row>
    <row r="6403" spans="1:12">
      <c r="A6403" t="s">
        <v>10</v>
      </c>
      <c r="B6403" t="s">
        <v>490</v>
      </c>
      <c r="C6403" t="s">
        <v>491</v>
      </c>
      <c r="D6403" t="s">
        <v>492</v>
      </c>
      <c r="E6403" t="s">
        <v>15</v>
      </c>
      <c r="F6403" t="s">
        <v>16</v>
      </c>
      <c r="G6403" t="s">
        <v>381</v>
      </c>
      <c r="H6403" s="1">
        <v>2022</v>
      </c>
      <c r="I6403" s="2">
        <v>3070</v>
      </c>
      <c r="J6403" s="3">
        <v>6832</v>
      </c>
      <c r="K6403">
        <f>Table1[[#This Row],[Total Revenue + Open]]/Table1[[#This Row],[Qty]]</f>
        <v>2.2254071661237784</v>
      </c>
      <c r="L6403">
        <f>Table1[[#This Row],[Qty]]/Table1[[#This Row],[Total Revenue + Open]]</f>
        <v>0.44935597189695553</v>
      </c>
    </row>
    <row r="6404" spans="1:12">
      <c r="A6404" t="s">
        <v>10</v>
      </c>
      <c r="B6404" t="s">
        <v>490</v>
      </c>
      <c r="C6404" t="s">
        <v>491</v>
      </c>
      <c r="D6404" t="s">
        <v>492</v>
      </c>
      <c r="E6404" t="s">
        <v>15</v>
      </c>
      <c r="F6404" t="s">
        <v>16</v>
      </c>
      <c r="G6404" t="s">
        <v>466</v>
      </c>
      <c r="H6404" s="1">
        <v>2021</v>
      </c>
      <c r="I6404" s="2">
        <v>10105</v>
      </c>
      <c r="J6404" s="3">
        <v>22512</v>
      </c>
      <c r="K6404">
        <f>Table1[[#This Row],[Total Revenue + Open]]/Table1[[#This Row],[Qty]]</f>
        <v>2.2278080158337459</v>
      </c>
      <c r="L6404">
        <f>Table1[[#This Row],[Qty]]/Table1[[#This Row],[Total Revenue + Open]]</f>
        <v>0.44887171286425021</v>
      </c>
    </row>
    <row r="6405" spans="1:12">
      <c r="A6405" t="s">
        <v>10</v>
      </c>
      <c r="B6405" t="s">
        <v>490</v>
      </c>
      <c r="C6405" t="s">
        <v>491</v>
      </c>
      <c r="D6405" t="s">
        <v>492</v>
      </c>
      <c r="E6405" t="s">
        <v>15</v>
      </c>
      <c r="F6405" t="s">
        <v>16</v>
      </c>
      <c r="G6405" t="s">
        <v>466</v>
      </c>
      <c r="H6405" s="1">
        <v>2019</v>
      </c>
      <c r="I6405" s="2">
        <v>31055</v>
      </c>
      <c r="J6405" s="3">
        <v>68907</v>
      </c>
      <c r="K6405">
        <f>Table1[[#This Row],[Total Revenue + Open]]/Table1[[#This Row],[Qty]]</f>
        <v>2.2188697472226693</v>
      </c>
      <c r="L6405">
        <f>Table1[[#This Row],[Qty]]/Table1[[#This Row],[Total Revenue + Open]]</f>
        <v>0.45067990189675938</v>
      </c>
    </row>
    <row r="6406" spans="1:12">
      <c r="A6406" t="s">
        <v>10</v>
      </c>
      <c r="B6406" t="s">
        <v>490</v>
      </c>
      <c r="C6406" t="s">
        <v>491</v>
      </c>
      <c r="D6406" t="s">
        <v>492</v>
      </c>
      <c r="E6406" t="s">
        <v>15</v>
      </c>
      <c r="F6406" t="s">
        <v>16</v>
      </c>
      <c r="G6406" t="s">
        <v>466</v>
      </c>
      <c r="H6406" s="1">
        <v>2019</v>
      </c>
      <c r="I6406" s="2">
        <v>32965</v>
      </c>
      <c r="J6406" s="3">
        <v>73144</v>
      </c>
      <c r="K6406">
        <f>Table1[[#This Row],[Total Revenue + Open]]/Table1[[#This Row],[Qty]]</f>
        <v>2.2188381616866373</v>
      </c>
      <c r="L6406">
        <f>Table1[[#This Row],[Qty]]/Table1[[#This Row],[Total Revenue + Open]]</f>
        <v>0.45068631740129061</v>
      </c>
    </row>
    <row r="6407" spans="1:12">
      <c r="A6407" t="s">
        <v>10</v>
      </c>
      <c r="B6407" t="s">
        <v>490</v>
      </c>
      <c r="C6407" t="s">
        <v>491</v>
      </c>
      <c r="D6407" t="s">
        <v>492</v>
      </c>
      <c r="E6407" t="s">
        <v>15</v>
      </c>
      <c r="F6407" t="s">
        <v>16</v>
      </c>
      <c r="G6407" t="s">
        <v>466</v>
      </c>
      <c r="H6407" s="1">
        <v>2019</v>
      </c>
      <c r="I6407" s="2">
        <v>12415</v>
      </c>
      <c r="J6407" s="3">
        <v>27540.5</v>
      </c>
      <c r="K6407">
        <f>Table1[[#This Row],[Total Revenue + Open]]/Table1[[#This Row],[Qty]]</f>
        <v>2.2183246073298428</v>
      </c>
      <c r="L6407">
        <f>Table1[[#This Row],[Qty]]/Table1[[#This Row],[Total Revenue + Open]]</f>
        <v>0.45079065376445598</v>
      </c>
    </row>
    <row r="6408" spans="1:12">
      <c r="A6408" t="s">
        <v>10</v>
      </c>
      <c r="B6408" t="s">
        <v>490</v>
      </c>
      <c r="C6408" t="s">
        <v>491</v>
      </c>
      <c r="D6408" t="s">
        <v>492</v>
      </c>
      <c r="E6408" t="s">
        <v>15</v>
      </c>
      <c r="F6408" t="s">
        <v>16</v>
      </c>
      <c r="G6408" t="s">
        <v>466</v>
      </c>
      <c r="H6408" s="1">
        <v>2019</v>
      </c>
      <c r="I6408" s="2">
        <v>10050</v>
      </c>
      <c r="J6408" s="3">
        <v>22300</v>
      </c>
      <c r="K6408">
        <f>Table1[[#This Row],[Total Revenue + Open]]/Table1[[#This Row],[Qty]]</f>
        <v>2.2189054726368158</v>
      </c>
      <c r="L6408">
        <f>Table1[[#This Row],[Qty]]/Table1[[#This Row],[Total Revenue + Open]]</f>
        <v>0.45067264573991034</v>
      </c>
    </row>
    <row r="6409" spans="1:12">
      <c r="A6409" t="s">
        <v>10</v>
      </c>
      <c r="B6409" t="s">
        <v>490</v>
      </c>
      <c r="C6409" t="s">
        <v>491</v>
      </c>
      <c r="D6409" t="s">
        <v>492</v>
      </c>
      <c r="E6409" t="s">
        <v>15</v>
      </c>
      <c r="F6409" t="s">
        <v>16</v>
      </c>
      <c r="G6409" t="s">
        <v>466</v>
      </c>
      <c r="H6409" s="1">
        <v>2021</v>
      </c>
      <c r="I6409" s="2">
        <v>6085</v>
      </c>
      <c r="J6409" s="3">
        <v>13552</v>
      </c>
      <c r="K6409">
        <f>Table1[[#This Row],[Total Revenue + Open]]/Table1[[#This Row],[Qty]]</f>
        <v>2.2271158586688578</v>
      </c>
      <c r="L6409">
        <f>Table1[[#This Row],[Qty]]/Table1[[#This Row],[Total Revenue + Open]]</f>
        <v>0.4490112160566706</v>
      </c>
    </row>
    <row r="6410" spans="1:12">
      <c r="A6410" t="s">
        <v>10</v>
      </c>
      <c r="B6410" t="s">
        <v>490</v>
      </c>
      <c r="C6410" t="s">
        <v>491</v>
      </c>
      <c r="D6410" t="s">
        <v>492</v>
      </c>
      <c r="E6410" t="s">
        <v>15</v>
      </c>
      <c r="F6410" t="s">
        <v>16</v>
      </c>
      <c r="G6410" t="s">
        <v>158</v>
      </c>
      <c r="H6410" s="1">
        <v>2018</v>
      </c>
      <c r="I6410" s="2">
        <v>5080</v>
      </c>
      <c r="J6410" s="3">
        <v>11261.5</v>
      </c>
      <c r="K6410">
        <f>Table1[[#This Row],[Total Revenue + Open]]/Table1[[#This Row],[Qty]]</f>
        <v>2.2168307086614174</v>
      </c>
      <c r="L6410">
        <f>Table1[[#This Row],[Qty]]/Table1[[#This Row],[Total Revenue + Open]]</f>
        <v>0.45109443679793987</v>
      </c>
    </row>
    <row r="6411" spans="1:12">
      <c r="A6411" t="s">
        <v>10</v>
      </c>
      <c r="B6411" t="s">
        <v>490</v>
      </c>
      <c r="C6411" t="s">
        <v>491</v>
      </c>
      <c r="D6411" t="s">
        <v>492</v>
      </c>
      <c r="E6411" t="s">
        <v>15</v>
      </c>
      <c r="F6411" t="s">
        <v>16</v>
      </c>
      <c r="G6411" t="s">
        <v>158</v>
      </c>
      <c r="H6411" s="1">
        <v>2018</v>
      </c>
      <c r="I6411" s="2">
        <v>5130</v>
      </c>
      <c r="J6411" s="3">
        <v>11373</v>
      </c>
      <c r="K6411">
        <f>Table1[[#This Row],[Total Revenue + Open]]/Table1[[#This Row],[Qty]]</f>
        <v>2.2169590643274852</v>
      </c>
      <c r="L6411">
        <f>Table1[[#This Row],[Qty]]/Table1[[#This Row],[Total Revenue + Open]]</f>
        <v>0.45106831970456346</v>
      </c>
    </row>
    <row r="6412" spans="1:12">
      <c r="A6412" t="s">
        <v>10</v>
      </c>
      <c r="B6412" t="s">
        <v>490</v>
      </c>
      <c r="C6412" t="s">
        <v>491</v>
      </c>
      <c r="D6412" t="s">
        <v>492</v>
      </c>
      <c r="E6412" t="s">
        <v>15</v>
      </c>
      <c r="F6412" t="s">
        <v>16</v>
      </c>
      <c r="G6412" t="s">
        <v>158</v>
      </c>
      <c r="H6412" s="1">
        <v>2018</v>
      </c>
      <c r="I6412" s="2">
        <v>5130</v>
      </c>
      <c r="J6412" s="3">
        <v>11373</v>
      </c>
      <c r="K6412">
        <f>Table1[[#This Row],[Total Revenue + Open]]/Table1[[#This Row],[Qty]]</f>
        <v>2.2169590643274852</v>
      </c>
      <c r="L6412">
        <f>Table1[[#This Row],[Qty]]/Table1[[#This Row],[Total Revenue + Open]]</f>
        <v>0.45106831970456346</v>
      </c>
    </row>
    <row r="6413" spans="1:12">
      <c r="A6413" t="s">
        <v>10</v>
      </c>
      <c r="B6413" t="s">
        <v>490</v>
      </c>
      <c r="C6413" t="s">
        <v>491</v>
      </c>
      <c r="D6413" t="s">
        <v>494</v>
      </c>
      <c r="E6413" t="s">
        <v>15</v>
      </c>
      <c r="F6413" t="s">
        <v>16</v>
      </c>
      <c r="G6413" t="s">
        <v>158</v>
      </c>
      <c r="H6413" s="1">
        <v>2017</v>
      </c>
      <c r="I6413" s="2">
        <v>5025</v>
      </c>
      <c r="J6413" s="3">
        <v>11150</v>
      </c>
      <c r="K6413">
        <f>Table1[[#This Row],[Total Revenue + Open]]/Table1[[#This Row],[Qty]]</f>
        <v>2.2189054726368158</v>
      </c>
      <c r="L6413">
        <f>Table1[[#This Row],[Qty]]/Table1[[#This Row],[Total Revenue + Open]]</f>
        <v>0.45067264573991034</v>
      </c>
    </row>
    <row r="6414" spans="1:12">
      <c r="A6414" t="s">
        <v>10</v>
      </c>
      <c r="B6414" t="s">
        <v>490</v>
      </c>
      <c r="C6414" t="s">
        <v>491</v>
      </c>
      <c r="D6414" t="s">
        <v>494</v>
      </c>
      <c r="E6414" t="s">
        <v>15</v>
      </c>
      <c r="F6414" t="s">
        <v>74</v>
      </c>
      <c r="G6414" t="s">
        <v>495</v>
      </c>
      <c r="H6414" s="1">
        <v>2017</v>
      </c>
      <c r="I6414" s="2">
        <v>5080</v>
      </c>
      <c r="J6414" s="3">
        <v>7928.5</v>
      </c>
      <c r="K6414">
        <f>Table1[[#This Row],[Total Revenue + Open]]/Table1[[#This Row],[Qty]]</f>
        <v>1.560728346456693</v>
      </c>
      <c r="L6414">
        <f>Table1[[#This Row],[Qty]]/Table1[[#This Row],[Total Revenue + Open]]</f>
        <v>0.64072649303146878</v>
      </c>
    </row>
    <row r="6415" spans="1:12">
      <c r="A6415" t="s">
        <v>10</v>
      </c>
      <c r="B6415" t="s">
        <v>490</v>
      </c>
      <c r="C6415" t="s">
        <v>491</v>
      </c>
      <c r="D6415" t="s">
        <v>494</v>
      </c>
      <c r="E6415" t="s">
        <v>15</v>
      </c>
      <c r="F6415" t="s">
        <v>77</v>
      </c>
      <c r="G6415" t="s">
        <v>496</v>
      </c>
      <c r="H6415" s="1">
        <v>2017</v>
      </c>
      <c r="I6415" s="2">
        <v>5050</v>
      </c>
      <c r="J6415" s="3">
        <v>6130.5</v>
      </c>
      <c r="K6415">
        <f>Table1[[#This Row],[Total Revenue + Open]]/Table1[[#This Row],[Qty]]</f>
        <v>1.2139603960396039</v>
      </c>
      <c r="L6415">
        <f>Table1[[#This Row],[Qty]]/Table1[[#This Row],[Total Revenue + Open]]</f>
        <v>0.82375010194927001</v>
      </c>
    </row>
    <row r="6416" spans="1:12">
      <c r="A6416" t="s">
        <v>10</v>
      </c>
      <c r="B6416" t="s">
        <v>490</v>
      </c>
      <c r="C6416" t="s">
        <v>491</v>
      </c>
      <c r="D6416" t="s">
        <v>497</v>
      </c>
      <c r="E6416" t="s">
        <v>15</v>
      </c>
      <c r="F6416" t="s">
        <v>498</v>
      </c>
      <c r="G6416" t="s">
        <v>499</v>
      </c>
      <c r="H6416" s="1">
        <v>2017</v>
      </c>
      <c r="I6416" s="2">
        <v>500</v>
      </c>
      <c r="J6416" s="3">
        <v>1995</v>
      </c>
      <c r="K6416">
        <f>Table1[[#This Row],[Total Revenue + Open]]/Table1[[#This Row],[Qty]]</f>
        <v>3.99</v>
      </c>
      <c r="L6416">
        <f>Table1[[#This Row],[Qty]]/Table1[[#This Row],[Total Revenue + Open]]</f>
        <v>0.25062656641604009</v>
      </c>
    </row>
    <row r="6417" spans="1:12">
      <c r="A6417" t="s">
        <v>10</v>
      </c>
      <c r="B6417" t="s">
        <v>490</v>
      </c>
      <c r="C6417" t="s">
        <v>491</v>
      </c>
      <c r="D6417" t="s">
        <v>497</v>
      </c>
      <c r="E6417" t="s">
        <v>15</v>
      </c>
      <c r="F6417" t="s">
        <v>498</v>
      </c>
      <c r="G6417" t="s">
        <v>500</v>
      </c>
      <c r="H6417" s="1">
        <v>2021</v>
      </c>
      <c r="I6417" s="2">
        <v>2265</v>
      </c>
      <c r="J6417" s="3">
        <v>8932.5</v>
      </c>
      <c r="K6417">
        <f>Table1[[#This Row],[Total Revenue + Open]]/Table1[[#This Row],[Qty]]</f>
        <v>3.943708609271523</v>
      </c>
      <c r="L6417">
        <f>Table1[[#This Row],[Qty]]/Table1[[#This Row],[Total Revenue + Open]]</f>
        <v>0.25356842989084805</v>
      </c>
    </row>
    <row r="6418" spans="1:12">
      <c r="A6418" t="s">
        <v>10</v>
      </c>
      <c r="B6418" t="s">
        <v>490</v>
      </c>
      <c r="C6418" t="s">
        <v>491</v>
      </c>
      <c r="D6418" t="s">
        <v>497</v>
      </c>
      <c r="E6418" t="s">
        <v>15</v>
      </c>
      <c r="F6418" t="s">
        <v>498</v>
      </c>
      <c r="G6418" t="s">
        <v>500</v>
      </c>
      <c r="H6418" s="1">
        <v>2022</v>
      </c>
      <c r="I6418" s="2">
        <v>1005</v>
      </c>
      <c r="J6418" s="3">
        <v>3030</v>
      </c>
      <c r="K6418">
        <f>Table1[[#This Row],[Total Revenue + Open]]/Table1[[#This Row],[Qty]]</f>
        <v>3.0149253731343282</v>
      </c>
      <c r="L6418">
        <f>Table1[[#This Row],[Qty]]/Table1[[#This Row],[Total Revenue + Open]]</f>
        <v>0.3316831683168317</v>
      </c>
    </row>
    <row r="6419" spans="1:12">
      <c r="A6419" t="s">
        <v>10</v>
      </c>
      <c r="B6419" t="s">
        <v>490</v>
      </c>
      <c r="C6419" t="s">
        <v>491</v>
      </c>
      <c r="D6419" t="s">
        <v>497</v>
      </c>
      <c r="E6419" t="s">
        <v>15</v>
      </c>
      <c r="F6419" t="s">
        <v>498</v>
      </c>
      <c r="G6419" t="s">
        <v>501</v>
      </c>
      <c r="H6419" s="1">
        <v>2019</v>
      </c>
      <c r="I6419" s="2">
        <v>3015</v>
      </c>
      <c r="J6419" s="3">
        <v>11910</v>
      </c>
      <c r="K6419">
        <f>Table1[[#This Row],[Total Revenue + Open]]/Table1[[#This Row],[Qty]]</f>
        <v>3.9502487562189055</v>
      </c>
      <c r="L6419">
        <f>Table1[[#This Row],[Qty]]/Table1[[#This Row],[Total Revenue + Open]]</f>
        <v>0.25314861460957178</v>
      </c>
    </row>
    <row r="6420" spans="1:12">
      <c r="A6420" t="s">
        <v>10</v>
      </c>
      <c r="B6420" t="s">
        <v>490</v>
      </c>
      <c r="C6420" t="s">
        <v>491</v>
      </c>
      <c r="D6420" t="s">
        <v>497</v>
      </c>
      <c r="E6420" t="s">
        <v>15</v>
      </c>
      <c r="F6420" t="s">
        <v>498</v>
      </c>
      <c r="G6420" t="s">
        <v>501</v>
      </c>
      <c r="H6420" s="1">
        <v>2019</v>
      </c>
      <c r="I6420" s="2">
        <v>750</v>
      </c>
      <c r="J6420" s="3">
        <v>2992.5</v>
      </c>
      <c r="K6420">
        <f>Table1[[#This Row],[Total Revenue + Open]]/Table1[[#This Row],[Qty]]</f>
        <v>3.99</v>
      </c>
      <c r="L6420">
        <f>Table1[[#This Row],[Qty]]/Table1[[#This Row],[Total Revenue + Open]]</f>
        <v>0.25062656641604009</v>
      </c>
    </row>
    <row r="6421" spans="1:12">
      <c r="A6421" t="s">
        <v>10</v>
      </c>
      <c r="B6421" t="s">
        <v>490</v>
      </c>
      <c r="C6421" t="s">
        <v>491</v>
      </c>
      <c r="D6421" t="s">
        <v>497</v>
      </c>
      <c r="E6421" t="s">
        <v>15</v>
      </c>
      <c r="F6421" t="s">
        <v>467</v>
      </c>
      <c r="G6421" t="s">
        <v>502</v>
      </c>
      <c r="H6421" s="1">
        <v>2017</v>
      </c>
      <c r="I6421" s="2">
        <v>500</v>
      </c>
      <c r="J6421" s="3">
        <v>1375</v>
      </c>
      <c r="K6421">
        <f>Table1[[#This Row],[Total Revenue + Open]]/Table1[[#This Row],[Qty]]</f>
        <v>2.75</v>
      </c>
      <c r="L6421">
        <f>Table1[[#This Row],[Qty]]/Table1[[#This Row],[Total Revenue + Open]]</f>
        <v>0.36363636363636365</v>
      </c>
    </row>
    <row r="6422" spans="1:12">
      <c r="A6422" t="s">
        <v>10</v>
      </c>
      <c r="B6422" t="s">
        <v>490</v>
      </c>
      <c r="C6422" t="s">
        <v>491</v>
      </c>
      <c r="D6422" t="s">
        <v>503</v>
      </c>
      <c r="E6422" t="s">
        <v>15</v>
      </c>
      <c r="F6422" t="s">
        <v>31</v>
      </c>
      <c r="G6422" t="s">
        <v>374</v>
      </c>
      <c r="H6422" s="1">
        <v>2017</v>
      </c>
      <c r="I6422" s="2">
        <v>200</v>
      </c>
      <c r="J6422" s="3">
        <v>494</v>
      </c>
      <c r="K6422">
        <f>Table1[[#This Row],[Total Revenue + Open]]/Table1[[#This Row],[Qty]]</f>
        <v>2.4700000000000002</v>
      </c>
      <c r="L6422">
        <f>Table1[[#This Row],[Qty]]/Table1[[#This Row],[Total Revenue + Open]]</f>
        <v>0.40485829959514169</v>
      </c>
    </row>
    <row r="6423" spans="1:12">
      <c r="A6423" t="s">
        <v>10</v>
      </c>
      <c r="B6423" t="s">
        <v>490</v>
      </c>
      <c r="C6423" t="s">
        <v>491</v>
      </c>
      <c r="D6423" t="s">
        <v>503</v>
      </c>
      <c r="E6423" t="s">
        <v>15</v>
      </c>
      <c r="F6423" t="s">
        <v>31</v>
      </c>
      <c r="G6423" t="s">
        <v>374</v>
      </c>
      <c r="H6423" s="1">
        <v>2017</v>
      </c>
      <c r="I6423" s="2">
        <v>1405</v>
      </c>
      <c r="J6423" s="3">
        <v>3458</v>
      </c>
      <c r="K6423">
        <f>Table1[[#This Row],[Total Revenue + Open]]/Table1[[#This Row],[Qty]]</f>
        <v>2.4612099644128116</v>
      </c>
      <c r="L6423">
        <f>Table1[[#This Row],[Qty]]/Table1[[#This Row],[Total Revenue + Open]]</f>
        <v>0.40630422209369577</v>
      </c>
    </row>
    <row r="6424" spans="1:12">
      <c r="A6424" t="s">
        <v>10</v>
      </c>
      <c r="B6424" t="s">
        <v>490</v>
      </c>
      <c r="C6424" t="s">
        <v>491</v>
      </c>
      <c r="D6424" t="s">
        <v>503</v>
      </c>
      <c r="E6424" t="s">
        <v>15</v>
      </c>
      <c r="F6424" t="s">
        <v>31</v>
      </c>
      <c r="G6424" t="s">
        <v>375</v>
      </c>
      <c r="H6424" s="1">
        <v>2017</v>
      </c>
      <c r="I6424" s="2">
        <v>200</v>
      </c>
      <c r="J6424" s="3">
        <v>494</v>
      </c>
      <c r="K6424">
        <f>Table1[[#This Row],[Total Revenue + Open]]/Table1[[#This Row],[Qty]]</f>
        <v>2.4700000000000002</v>
      </c>
      <c r="L6424">
        <f>Table1[[#This Row],[Qty]]/Table1[[#This Row],[Total Revenue + Open]]</f>
        <v>0.40485829959514169</v>
      </c>
    </row>
    <row r="6425" spans="1:12">
      <c r="A6425" t="s">
        <v>10</v>
      </c>
      <c r="B6425" t="s">
        <v>490</v>
      </c>
      <c r="C6425" t="s">
        <v>491</v>
      </c>
      <c r="D6425" t="s">
        <v>503</v>
      </c>
      <c r="E6425" t="s">
        <v>15</v>
      </c>
      <c r="F6425" t="s">
        <v>31</v>
      </c>
      <c r="G6425" t="s">
        <v>33</v>
      </c>
      <c r="H6425" s="1">
        <v>2020</v>
      </c>
      <c r="I6425" s="2">
        <v>2010</v>
      </c>
      <c r="J6425" s="3">
        <v>4940</v>
      </c>
      <c r="K6425">
        <f>Table1[[#This Row],[Total Revenue + Open]]/Table1[[#This Row],[Qty]]</f>
        <v>2.4577114427860698</v>
      </c>
      <c r="L6425">
        <f>Table1[[#This Row],[Qty]]/Table1[[#This Row],[Total Revenue + Open]]</f>
        <v>0.40688259109311742</v>
      </c>
    </row>
    <row r="6426" spans="1:12">
      <c r="A6426" t="s">
        <v>10</v>
      </c>
      <c r="B6426" t="s">
        <v>490</v>
      </c>
      <c r="C6426" t="s">
        <v>491</v>
      </c>
      <c r="D6426" t="s">
        <v>503</v>
      </c>
      <c r="E6426" t="s">
        <v>15</v>
      </c>
      <c r="F6426" t="s">
        <v>31</v>
      </c>
      <c r="G6426" t="s">
        <v>33</v>
      </c>
      <c r="H6426" s="1">
        <v>2020</v>
      </c>
      <c r="I6426" s="2">
        <v>400</v>
      </c>
      <c r="J6426" s="3">
        <v>988</v>
      </c>
      <c r="K6426">
        <f>Table1[[#This Row],[Total Revenue + Open]]/Table1[[#This Row],[Qty]]</f>
        <v>2.4700000000000002</v>
      </c>
      <c r="L6426">
        <f>Table1[[#This Row],[Qty]]/Table1[[#This Row],[Total Revenue + Open]]</f>
        <v>0.40485829959514169</v>
      </c>
    </row>
    <row r="6427" spans="1:12">
      <c r="A6427" t="s">
        <v>10</v>
      </c>
      <c r="B6427" t="s">
        <v>490</v>
      </c>
      <c r="C6427" t="s">
        <v>491</v>
      </c>
      <c r="D6427" t="s">
        <v>503</v>
      </c>
      <c r="E6427" t="s">
        <v>15</v>
      </c>
      <c r="F6427" t="s">
        <v>36</v>
      </c>
      <c r="G6427" t="s">
        <v>37</v>
      </c>
      <c r="H6427" s="1">
        <v>2017</v>
      </c>
      <c r="I6427" s="2">
        <v>16080</v>
      </c>
      <c r="J6427" s="3">
        <v>19200</v>
      </c>
      <c r="K6427">
        <f>Table1[[#This Row],[Total Revenue + Open]]/Table1[[#This Row],[Qty]]</f>
        <v>1.1940298507462686</v>
      </c>
      <c r="L6427">
        <f>Table1[[#This Row],[Qty]]/Table1[[#This Row],[Total Revenue + Open]]</f>
        <v>0.83750000000000002</v>
      </c>
    </row>
    <row r="6428" spans="1:12">
      <c r="A6428" t="s">
        <v>10</v>
      </c>
      <c r="B6428" t="s">
        <v>490</v>
      </c>
      <c r="C6428" t="s">
        <v>491</v>
      </c>
      <c r="D6428" t="s">
        <v>503</v>
      </c>
      <c r="E6428" t="s">
        <v>15</v>
      </c>
      <c r="F6428" t="s">
        <v>36</v>
      </c>
      <c r="G6428" t="s">
        <v>37</v>
      </c>
      <c r="H6428" s="1">
        <v>2018</v>
      </c>
      <c r="I6428" s="2">
        <v>2210</v>
      </c>
      <c r="J6428" s="3">
        <v>2640</v>
      </c>
      <c r="K6428">
        <f>Table1[[#This Row],[Total Revenue + Open]]/Table1[[#This Row],[Qty]]</f>
        <v>1.1945701357466063</v>
      </c>
      <c r="L6428">
        <f>Table1[[#This Row],[Qty]]/Table1[[#This Row],[Total Revenue + Open]]</f>
        <v>0.83712121212121215</v>
      </c>
    </row>
    <row r="6429" spans="1:12">
      <c r="A6429" t="s">
        <v>10</v>
      </c>
      <c r="B6429" t="s">
        <v>490</v>
      </c>
      <c r="C6429" t="s">
        <v>491</v>
      </c>
      <c r="D6429" t="s">
        <v>503</v>
      </c>
      <c r="E6429" t="s">
        <v>15</v>
      </c>
      <c r="F6429" t="s">
        <v>36</v>
      </c>
      <c r="G6429" t="s">
        <v>37</v>
      </c>
      <c r="H6429" s="1">
        <v>2018</v>
      </c>
      <c r="I6429" s="2">
        <v>28145</v>
      </c>
      <c r="J6429" s="3">
        <v>33600</v>
      </c>
      <c r="K6429">
        <f>Table1[[#This Row],[Total Revenue + Open]]/Table1[[#This Row],[Qty]]</f>
        <v>1.1938177296144963</v>
      </c>
      <c r="L6429">
        <f>Table1[[#This Row],[Qty]]/Table1[[#This Row],[Total Revenue + Open]]</f>
        <v>0.83764880952380949</v>
      </c>
    </row>
    <row r="6430" spans="1:12">
      <c r="A6430" t="s">
        <v>10</v>
      </c>
      <c r="B6430" t="s">
        <v>490</v>
      </c>
      <c r="C6430" t="s">
        <v>491</v>
      </c>
      <c r="D6430" t="s">
        <v>503</v>
      </c>
      <c r="E6430" t="s">
        <v>15</v>
      </c>
      <c r="F6430" t="s">
        <v>77</v>
      </c>
      <c r="G6430" t="s">
        <v>78</v>
      </c>
      <c r="H6430" s="1">
        <v>2019</v>
      </c>
      <c r="I6430" s="2">
        <v>100</v>
      </c>
      <c r="J6430" s="3">
        <v>77</v>
      </c>
      <c r="K6430">
        <f>Table1[[#This Row],[Total Revenue + Open]]/Table1[[#This Row],[Qty]]</f>
        <v>0.77</v>
      </c>
      <c r="L6430">
        <f>Table1[[#This Row],[Qty]]/Table1[[#This Row],[Total Revenue + Open]]</f>
        <v>1.2987012987012987</v>
      </c>
    </row>
    <row r="6431" spans="1:12">
      <c r="A6431" t="s">
        <v>10</v>
      </c>
      <c r="B6431" t="s">
        <v>490</v>
      </c>
      <c r="C6431" t="s">
        <v>491</v>
      </c>
      <c r="D6431" t="s">
        <v>503</v>
      </c>
      <c r="E6431" t="s">
        <v>15</v>
      </c>
      <c r="F6431" t="s">
        <v>77</v>
      </c>
      <c r="G6431" t="s">
        <v>78</v>
      </c>
      <c r="H6431" s="1">
        <v>2020</v>
      </c>
      <c r="I6431" s="2">
        <v>1810</v>
      </c>
      <c r="J6431" s="3">
        <v>1386</v>
      </c>
      <c r="K6431">
        <f>Table1[[#This Row],[Total Revenue + Open]]/Table1[[#This Row],[Qty]]</f>
        <v>0.76574585635359116</v>
      </c>
      <c r="L6431">
        <f>Table1[[#This Row],[Qty]]/Table1[[#This Row],[Total Revenue + Open]]</f>
        <v>1.3059163059163059</v>
      </c>
    </row>
    <row r="6432" spans="1:12">
      <c r="A6432" t="s">
        <v>10</v>
      </c>
      <c r="B6432" t="s">
        <v>490</v>
      </c>
      <c r="C6432" t="s">
        <v>491</v>
      </c>
      <c r="D6432" t="s">
        <v>503</v>
      </c>
      <c r="E6432" t="s">
        <v>15</v>
      </c>
      <c r="F6432" t="s">
        <v>77</v>
      </c>
      <c r="G6432" t="s">
        <v>78</v>
      </c>
      <c r="H6432" s="1">
        <v>2020</v>
      </c>
      <c r="I6432" s="2">
        <v>1210</v>
      </c>
      <c r="J6432" s="3">
        <v>924</v>
      </c>
      <c r="K6432">
        <f>Table1[[#This Row],[Total Revenue + Open]]/Table1[[#This Row],[Qty]]</f>
        <v>0.76363636363636367</v>
      </c>
      <c r="L6432">
        <f>Table1[[#This Row],[Qty]]/Table1[[#This Row],[Total Revenue + Open]]</f>
        <v>1.3095238095238095</v>
      </c>
    </row>
    <row r="6433" spans="1:12">
      <c r="A6433" t="s">
        <v>10</v>
      </c>
      <c r="B6433" t="s">
        <v>490</v>
      </c>
      <c r="C6433" t="s">
        <v>491</v>
      </c>
      <c r="D6433" t="s">
        <v>503</v>
      </c>
      <c r="E6433" t="s">
        <v>15</v>
      </c>
      <c r="F6433" t="s">
        <v>77</v>
      </c>
      <c r="G6433" t="s">
        <v>79</v>
      </c>
      <c r="H6433" s="1">
        <v>2019</v>
      </c>
      <c r="I6433" s="2">
        <v>100</v>
      </c>
      <c r="J6433" s="3">
        <v>77</v>
      </c>
      <c r="K6433">
        <f>Table1[[#This Row],[Total Revenue + Open]]/Table1[[#This Row],[Qty]]</f>
        <v>0.77</v>
      </c>
      <c r="L6433">
        <f>Table1[[#This Row],[Qty]]/Table1[[#This Row],[Total Revenue + Open]]</f>
        <v>1.2987012987012987</v>
      </c>
    </row>
    <row r="6434" spans="1:12">
      <c r="A6434" t="s">
        <v>10</v>
      </c>
      <c r="B6434" t="s">
        <v>490</v>
      </c>
      <c r="C6434" t="s">
        <v>491</v>
      </c>
      <c r="D6434" t="s">
        <v>503</v>
      </c>
      <c r="E6434" t="s">
        <v>15</v>
      </c>
      <c r="F6434" t="s">
        <v>77</v>
      </c>
      <c r="G6434" t="s">
        <v>79</v>
      </c>
      <c r="H6434" s="1">
        <v>2020</v>
      </c>
      <c r="I6434" s="2">
        <v>1810</v>
      </c>
      <c r="J6434" s="3">
        <v>1386</v>
      </c>
      <c r="K6434">
        <f>Table1[[#This Row],[Total Revenue + Open]]/Table1[[#This Row],[Qty]]</f>
        <v>0.76574585635359116</v>
      </c>
      <c r="L6434">
        <f>Table1[[#This Row],[Qty]]/Table1[[#This Row],[Total Revenue + Open]]</f>
        <v>1.3059163059163059</v>
      </c>
    </row>
    <row r="6435" spans="1:12">
      <c r="A6435" t="s">
        <v>10</v>
      </c>
      <c r="B6435" t="s">
        <v>490</v>
      </c>
      <c r="C6435" t="s">
        <v>491</v>
      </c>
      <c r="D6435" t="s">
        <v>503</v>
      </c>
      <c r="E6435" t="s">
        <v>15</v>
      </c>
      <c r="F6435" t="s">
        <v>77</v>
      </c>
      <c r="G6435" t="s">
        <v>79</v>
      </c>
      <c r="H6435" s="1">
        <v>2020</v>
      </c>
      <c r="I6435" s="2">
        <v>1210</v>
      </c>
      <c r="J6435" s="3">
        <v>924</v>
      </c>
      <c r="K6435">
        <f>Table1[[#This Row],[Total Revenue + Open]]/Table1[[#This Row],[Qty]]</f>
        <v>0.76363636363636367</v>
      </c>
      <c r="L6435">
        <f>Table1[[#This Row],[Qty]]/Table1[[#This Row],[Total Revenue + Open]]</f>
        <v>1.3095238095238095</v>
      </c>
    </row>
    <row r="6436" spans="1:12">
      <c r="A6436" t="s">
        <v>10</v>
      </c>
      <c r="B6436" t="s">
        <v>490</v>
      </c>
      <c r="C6436" t="s">
        <v>491</v>
      </c>
      <c r="D6436" t="s">
        <v>503</v>
      </c>
      <c r="E6436" t="s">
        <v>15</v>
      </c>
      <c r="F6436" t="s">
        <v>77</v>
      </c>
      <c r="G6436" t="s">
        <v>504</v>
      </c>
      <c r="H6436" s="1">
        <v>2017</v>
      </c>
      <c r="I6436" s="2">
        <v>11710</v>
      </c>
      <c r="J6436" s="3">
        <v>13980</v>
      </c>
      <c r="K6436">
        <f>Table1[[#This Row],[Total Revenue + Open]]/Table1[[#This Row],[Qty]]</f>
        <v>1.1938514090520922</v>
      </c>
      <c r="L6436">
        <f>Table1[[#This Row],[Qty]]/Table1[[#This Row],[Total Revenue + Open]]</f>
        <v>0.83762517882689558</v>
      </c>
    </row>
    <row r="6437" spans="1:12">
      <c r="A6437" t="s">
        <v>10</v>
      </c>
      <c r="B6437" t="s">
        <v>490</v>
      </c>
      <c r="C6437" t="s">
        <v>491</v>
      </c>
      <c r="D6437" t="s">
        <v>505</v>
      </c>
      <c r="E6437" t="s">
        <v>15</v>
      </c>
      <c r="F6437" t="s">
        <v>30</v>
      </c>
      <c r="G6437" t="s">
        <v>317</v>
      </c>
      <c r="H6437" s="1">
        <v>2019</v>
      </c>
      <c r="I6437" s="2">
        <v>2965</v>
      </c>
      <c r="J6437" s="3">
        <v>7286.5</v>
      </c>
      <c r="K6437">
        <f>Table1[[#This Row],[Total Revenue + Open]]/Table1[[#This Row],[Qty]]</f>
        <v>2.4575042158516021</v>
      </c>
      <c r="L6437">
        <f>Table1[[#This Row],[Qty]]/Table1[[#This Row],[Total Revenue + Open]]</f>
        <v>0.40691690111850681</v>
      </c>
    </row>
    <row r="6438" spans="1:12">
      <c r="A6438" t="s">
        <v>10</v>
      </c>
      <c r="B6438" t="s">
        <v>490</v>
      </c>
      <c r="C6438" t="s">
        <v>491</v>
      </c>
      <c r="D6438" t="s">
        <v>505</v>
      </c>
      <c r="E6438" t="s">
        <v>15</v>
      </c>
      <c r="F6438" t="s">
        <v>30</v>
      </c>
      <c r="G6438" t="s">
        <v>317</v>
      </c>
      <c r="H6438" s="1">
        <v>2019</v>
      </c>
      <c r="I6438" s="2">
        <v>11210</v>
      </c>
      <c r="J6438" s="3">
        <v>27540.5</v>
      </c>
      <c r="K6438">
        <f>Table1[[#This Row],[Total Revenue + Open]]/Table1[[#This Row],[Qty]]</f>
        <v>2.4567796610169492</v>
      </c>
      <c r="L6438">
        <f>Table1[[#This Row],[Qty]]/Table1[[#This Row],[Total Revenue + Open]]</f>
        <v>0.40703690927906172</v>
      </c>
    </row>
    <row r="6439" spans="1:12">
      <c r="A6439" t="s">
        <v>10</v>
      </c>
      <c r="B6439" t="s">
        <v>490</v>
      </c>
      <c r="C6439" t="s">
        <v>491</v>
      </c>
      <c r="D6439" t="s">
        <v>505</v>
      </c>
      <c r="E6439" t="s">
        <v>15</v>
      </c>
      <c r="F6439" t="s">
        <v>16</v>
      </c>
      <c r="G6439" t="s">
        <v>381</v>
      </c>
      <c r="H6439" s="1">
        <v>2018</v>
      </c>
      <c r="I6439" s="2">
        <v>2265</v>
      </c>
      <c r="J6439" s="3">
        <v>4972.5</v>
      </c>
      <c r="K6439">
        <f>Table1[[#This Row],[Total Revenue + Open]]/Table1[[#This Row],[Qty]]</f>
        <v>2.1953642384105962</v>
      </c>
      <c r="L6439">
        <f>Table1[[#This Row],[Qty]]/Table1[[#This Row],[Total Revenue + Open]]</f>
        <v>0.45550527903469079</v>
      </c>
    </row>
    <row r="6440" spans="1:12">
      <c r="A6440" t="s">
        <v>10</v>
      </c>
      <c r="B6440" t="s">
        <v>490</v>
      </c>
      <c r="C6440" t="s">
        <v>491</v>
      </c>
      <c r="D6440" t="s">
        <v>505</v>
      </c>
      <c r="E6440" t="s">
        <v>15</v>
      </c>
      <c r="F6440" t="s">
        <v>16</v>
      </c>
      <c r="G6440" t="s">
        <v>506</v>
      </c>
      <c r="H6440" s="1">
        <v>2017</v>
      </c>
      <c r="I6440" s="2">
        <v>1030</v>
      </c>
      <c r="J6440" s="3">
        <v>2285.75</v>
      </c>
      <c r="K6440">
        <f>Table1[[#This Row],[Total Revenue + Open]]/Table1[[#This Row],[Qty]]</f>
        <v>2.2191747572815532</v>
      </c>
      <c r="L6440">
        <f>Table1[[#This Row],[Qty]]/Table1[[#This Row],[Total Revenue + Open]]</f>
        <v>0.45061795909438918</v>
      </c>
    </row>
    <row r="6441" spans="1:12">
      <c r="A6441" t="s">
        <v>10</v>
      </c>
      <c r="B6441" t="s">
        <v>490</v>
      </c>
      <c r="C6441" t="s">
        <v>491</v>
      </c>
      <c r="D6441" t="s">
        <v>505</v>
      </c>
      <c r="E6441" t="s">
        <v>15</v>
      </c>
      <c r="F6441" t="s">
        <v>16</v>
      </c>
      <c r="G6441" t="s">
        <v>507</v>
      </c>
      <c r="H6441" s="1">
        <v>2017</v>
      </c>
      <c r="I6441" s="2">
        <v>4195</v>
      </c>
      <c r="J6441" s="3">
        <v>9310.25</v>
      </c>
      <c r="K6441">
        <f>Table1[[#This Row],[Total Revenue + Open]]/Table1[[#This Row],[Qty]]</f>
        <v>2.2193682955899883</v>
      </c>
      <c r="L6441">
        <f>Table1[[#This Row],[Qty]]/Table1[[#This Row],[Total Revenue + Open]]</f>
        <v>0.45057866330120028</v>
      </c>
    </row>
    <row r="6442" spans="1:12">
      <c r="A6442" t="s">
        <v>10</v>
      </c>
      <c r="B6442" t="s">
        <v>490</v>
      </c>
      <c r="C6442" t="s">
        <v>491</v>
      </c>
      <c r="D6442" t="s">
        <v>505</v>
      </c>
      <c r="E6442" t="s">
        <v>15</v>
      </c>
      <c r="F6442" t="s">
        <v>16</v>
      </c>
      <c r="G6442" t="s">
        <v>18</v>
      </c>
      <c r="H6442" s="1">
        <v>2018</v>
      </c>
      <c r="I6442" s="2">
        <v>550</v>
      </c>
      <c r="J6442" s="3">
        <v>1215.5</v>
      </c>
      <c r="K6442">
        <f>Table1[[#This Row],[Total Revenue + Open]]/Table1[[#This Row],[Qty]]</f>
        <v>2.21</v>
      </c>
      <c r="L6442">
        <f>Table1[[#This Row],[Qty]]/Table1[[#This Row],[Total Revenue + Open]]</f>
        <v>0.45248868778280543</v>
      </c>
    </row>
    <row r="6443" spans="1:12">
      <c r="A6443" t="s">
        <v>10</v>
      </c>
      <c r="B6443" t="s">
        <v>490</v>
      </c>
      <c r="C6443" t="s">
        <v>491</v>
      </c>
      <c r="D6443" t="s">
        <v>505</v>
      </c>
      <c r="E6443" t="s">
        <v>15</v>
      </c>
      <c r="F6443" t="s">
        <v>16</v>
      </c>
      <c r="G6443" t="s">
        <v>18</v>
      </c>
      <c r="H6443" s="1">
        <v>2018</v>
      </c>
      <c r="I6443" s="2">
        <v>575</v>
      </c>
      <c r="J6443" s="3">
        <v>1270.75</v>
      </c>
      <c r="K6443">
        <f>Table1[[#This Row],[Total Revenue + Open]]/Table1[[#This Row],[Qty]]</f>
        <v>2.21</v>
      </c>
      <c r="L6443">
        <f>Table1[[#This Row],[Qty]]/Table1[[#This Row],[Total Revenue + Open]]</f>
        <v>0.45248868778280543</v>
      </c>
    </row>
    <row r="6444" spans="1:12">
      <c r="A6444" t="s">
        <v>10</v>
      </c>
      <c r="B6444" t="s">
        <v>490</v>
      </c>
      <c r="C6444" t="s">
        <v>491</v>
      </c>
      <c r="D6444" t="s">
        <v>505</v>
      </c>
      <c r="E6444" t="s">
        <v>15</v>
      </c>
      <c r="F6444" t="s">
        <v>16</v>
      </c>
      <c r="G6444" t="s">
        <v>18</v>
      </c>
      <c r="H6444" s="1">
        <v>2018</v>
      </c>
      <c r="I6444" s="2">
        <v>2265</v>
      </c>
      <c r="J6444" s="3">
        <v>4972.5</v>
      </c>
      <c r="K6444">
        <f>Table1[[#This Row],[Total Revenue + Open]]/Table1[[#This Row],[Qty]]</f>
        <v>2.1953642384105962</v>
      </c>
      <c r="L6444">
        <f>Table1[[#This Row],[Qty]]/Table1[[#This Row],[Total Revenue + Open]]</f>
        <v>0.45550527903469079</v>
      </c>
    </row>
    <row r="6445" spans="1:12">
      <c r="A6445" t="s">
        <v>10</v>
      </c>
      <c r="B6445" t="s">
        <v>490</v>
      </c>
      <c r="C6445" t="s">
        <v>491</v>
      </c>
      <c r="D6445" t="s">
        <v>505</v>
      </c>
      <c r="E6445" t="s">
        <v>15</v>
      </c>
      <c r="F6445" t="s">
        <v>16</v>
      </c>
      <c r="G6445" t="s">
        <v>508</v>
      </c>
      <c r="H6445" s="1">
        <v>2017</v>
      </c>
      <c r="I6445" s="2">
        <v>1030</v>
      </c>
      <c r="J6445" s="3">
        <v>2285.75</v>
      </c>
      <c r="K6445">
        <f>Table1[[#This Row],[Total Revenue + Open]]/Table1[[#This Row],[Qty]]</f>
        <v>2.2191747572815532</v>
      </c>
      <c r="L6445">
        <f>Table1[[#This Row],[Qty]]/Table1[[#This Row],[Total Revenue + Open]]</f>
        <v>0.45061795909438918</v>
      </c>
    </row>
    <row r="6446" spans="1:12">
      <c r="A6446" t="s">
        <v>10</v>
      </c>
      <c r="B6446" t="s">
        <v>490</v>
      </c>
      <c r="C6446" t="s">
        <v>491</v>
      </c>
      <c r="D6446" t="s">
        <v>505</v>
      </c>
      <c r="E6446" t="s">
        <v>15</v>
      </c>
      <c r="F6446" t="s">
        <v>16</v>
      </c>
      <c r="G6446" t="s">
        <v>509</v>
      </c>
      <c r="H6446" s="1">
        <v>2017</v>
      </c>
      <c r="I6446" s="2">
        <v>4195</v>
      </c>
      <c r="J6446" s="3">
        <v>9310.25</v>
      </c>
      <c r="K6446">
        <f>Table1[[#This Row],[Total Revenue + Open]]/Table1[[#This Row],[Qty]]</f>
        <v>2.2193682955899883</v>
      </c>
      <c r="L6446">
        <f>Table1[[#This Row],[Qty]]/Table1[[#This Row],[Total Revenue + Open]]</f>
        <v>0.45057866330120028</v>
      </c>
    </row>
    <row r="6447" spans="1:12">
      <c r="A6447" t="s">
        <v>10</v>
      </c>
      <c r="B6447" t="s">
        <v>490</v>
      </c>
      <c r="C6447" t="s">
        <v>491</v>
      </c>
      <c r="D6447" t="s">
        <v>505</v>
      </c>
      <c r="E6447" t="s">
        <v>15</v>
      </c>
      <c r="F6447" t="s">
        <v>36</v>
      </c>
      <c r="G6447" t="s">
        <v>384</v>
      </c>
      <c r="H6447" s="1">
        <v>2018</v>
      </c>
      <c r="I6447" s="2">
        <v>2665</v>
      </c>
      <c r="J6447" s="3">
        <v>3233</v>
      </c>
      <c r="K6447">
        <f>Table1[[#This Row],[Total Revenue + Open]]/Table1[[#This Row],[Qty]]</f>
        <v>1.2131332082551596</v>
      </c>
      <c r="L6447">
        <f>Table1[[#This Row],[Qty]]/Table1[[#This Row],[Total Revenue + Open]]</f>
        <v>0.82431178472007427</v>
      </c>
    </row>
    <row r="6448" spans="1:12">
      <c r="A6448" t="s">
        <v>10</v>
      </c>
      <c r="B6448" t="s">
        <v>490</v>
      </c>
      <c r="C6448" t="s">
        <v>491</v>
      </c>
      <c r="D6448" t="s">
        <v>505</v>
      </c>
      <c r="E6448" t="s">
        <v>15</v>
      </c>
      <c r="F6448" t="s">
        <v>36</v>
      </c>
      <c r="G6448" t="s">
        <v>384</v>
      </c>
      <c r="H6448" s="1">
        <v>2018</v>
      </c>
      <c r="I6448" s="2">
        <v>2765</v>
      </c>
      <c r="J6448" s="3">
        <v>3300</v>
      </c>
      <c r="K6448">
        <f>Table1[[#This Row],[Total Revenue + Open]]/Table1[[#This Row],[Qty]]</f>
        <v>1.1934900542495479</v>
      </c>
      <c r="L6448">
        <f>Table1[[#This Row],[Qty]]/Table1[[#This Row],[Total Revenue + Open]]</f>
        <v>0.83787878787878789</v>
      </c>
    </row>
    <row r="6449" spans="1:12">
      <c r="A6449" t="s">
        <v>10</v>
      </c>
      <c r="B6449" t="s">
        <v>490</v>
      </c>
      <c r="C6449" t="s">
        <v>491</v>
      </c>
      <c r="D6449" t="s">
        <v>505</v>
      </c>
      <c r="E6449" t="s">
        <v>15</v>
      </c>
      <c r="F6449" t="s">
        <v>36</v>
      </c>
      <c r="G6449" t="s">
        <v>384</v>
      </c>
      <c r="H6449" s="1">
        <v>2018</v>
      </c>
      <c r="I6449" s="2">
        <v>0</v>
      </c>
      <c r="J6449" s="3">
        <v>0</v>
      </c>
      <c r="K6449" t="e">
        <f>Table1[[#This Row],[Total Revenue + Open]]/Table1[[#This Row],[Qty]]</f>
        <v>#DIV/0!</v>
      </c>
      <c r="L6449" t="e">
        <f>Table1[[#This Row],[Qty]]/Table1[[#This Row],[Total Revenue + Open]]</f>
        <v>#DIV/0!</v>
      </c>
    </row>
    <row r="6450" spans="1:12">
      <c r="A6450" t="s">
        <v>10</v>
      </c>
      <c r="B6450" t="s">
        <v>490</v>
      </c>
      <c r="C6450" t="s">
        <v>491</v>
      </c>
      <c r="D6450" t="s">
        <v>505</v>
      </c>
      <c r="E6450" t="s">
        <v>15</v>
      </c>
      <c r="F6450" t="s">
        <v>36</v>
      </c>
      <c r="G6450" t="s">
        <v>384</v>
      </c>
      <c r="H6450" s="1">
        <v>2018</v>
      </c>
      <c r="I6450" s="2">
        <v>4050</v>
      </c>
      <c r="J6450" s="3">
        <v>4830</v>
      </c>
      <c r="K6450">
        <f>Table1[[#This Row],[Total Revenue + Open]]/Table1[[#This Row],[Qty]]</f>
        <v>1.1925925925925926</v>
      </c>
      <c r="L6450">
        <f>Table1[[#This Row],[Qty]]/Table1[[#This Row],[Total Revenue + Open]]</f>
        <v>0.83850931677018636</v>
      </c>
    </row>
    <row r="6451" spans="1:12">
      <c r="A6451" t="s">
        <v>10</v>
      </c>
      <c r="B6451" t="s">
        <v>490</v>
      </c>
      <c r="C6451" t="s">
        <v>491</v>
      </c>
      <c r="D6451" t="s">
        <v>505</v>
      </c>
      <c r="E6451" t="s">
        <v>15</v>
      </c>
      <c r="F6451" t="s">
        <v>36</v>
      </c>
      <c r="G6451" t="s">
        <v>384</v>
      </c>
      <c r="H6451" s="1">
        <v>2018</v>
      </c>
      <c r="I6451" s="2">
        <v>2440</v>
      </c>
      <c r="J6451" s="3">
        <v>2910</v>
      </c>
      <c r="K6451">
        <f>Table1[[#This Row],[Total Revenue + Open]]/Table1[[#This Row],[Qty]]</f>
        <v>1.1926229508196722</v>
      </c>
      <c r="L6451">
        <f>Table1[[#This Row],[Qty]]/Table1[[#This Row],[Total Revenue + Open]]</f>
        <v>0.83848797250859108</v>
      </c>
    </row>
    <row r="6452" spans="1:12">
      <c r="A6452" t="s">
        <v>10</v>
      </c>
      <c r="B6452" t="s">
        <v>490</v>
      </c>
      <c r="C6452" t="s">
        <v>491</v>
      </c>
      <c r="D6452" t="s">
        <v>505</v>
      </c>
      <c r="E6452" t="s">
        <v>15</v>
      </c>
      <c r="F6452" t="s">
        <v>36</v>
      </c>
      <c r="G6452" t="s">
        <v>384</v>
      </c>
      <c r="H6452" s="1">
        <v>2018</v>
      </c>
      <c r="I6452" s="2">
        <v>3650</v>
      </c>
      <c r="J6452" s="3">
        <v>4380</v>
      </c>
      <c r="K6452">
        <f>Table1[[#This Row],[Total Revenue + Open]]/Table1[[#This Row],[Qty]]</f>
        <v>1.2</v>
      </c>
      <c r="L6452">
        <f>Table1[[#This Row],[Qty]]/Table1[[#This Row],[Total Revenue + Open]]</f>
        <v>0.83333333333333337</v>
      </c>
    </row>
    <row r="6453" spans="1:12">
      <c r="A6453" t="s">
        <v>10</v>
      </c>
      <c r="B6453" t="s">
        <v>490</v>
      </c>
      <c r="C6453" t="s">
        <v>491</v>
      </c>
      <c r="D6453" t="s">
        <v>505</v>
      </c>
      <c r="E6453" t="s">
        <v>15</v>
      </c>
      <c r="F6453" t="s">
        <v>36</v>
      </c>
      <c r="G6453" t="s">
        <v>384</v>
      </c>
      <c r="H6453" s="1">
        <v>2019</v>
      </c>
      <c r="I6453" s="2">
        <v>4125</v>
      </c>
      <c r="J6453" s="3">
        <v>4920</v>
      </c>
      <c r="K6453">
        <f>Table1[[#This Row],[Total Revenue + Open]]/Table1[[#This Row],[Qty]]</f>
        <v>1.1927272727272726</v>
      </c>
      <c r="L6453">
        <f>Table1[[#This Row],[Qty]]/Table1[[#This Row],[Total Revenue + Open]]</f>
        <v>0.83841463414634143</v>
      </c>
    </row>
    <row r="6454" spans="1:12">
      <c r="A6454" t="s">
        <v>10</v>
      </c>
      <c r="B6454" t="s">
        <v>490</v>
      </c>
      <c r="C6454" t="s">
        <v>491</v>
      </c>
      <c r="D6454" t="s">
        <v>505</v>
      </c>
      <c r="E6454" t="s">
        <v>15</v>
      </c>
      <c r="F6454" t="s">
        <v>36</v>
      </c>
      <c r="G6454" t="s">
        <v>385</v>
      </c>
      <c r="H6454" s="1">
        <v>2018</v>
      </c>
      <c r="I6454" s="2">
        <v>2665</v>
      </c>
      <c r="J6454" s="3">
        <v>3233</v>
      </c>
      <c r="K6454">
        <f>Table1[[#This Row],[Total Revenue + Open]]/Table1[[#This Row],[Qty]]</f>
        <v>1.2131332082551596</v>
      </c>
      <c r="L6454">
        <f>Table1[[#This Row],[Qty]]/Table1[[#This Row],[Total Revenue + Open]]</f>
        <v>0.82431178472007427</v>
      </c>
    </row>
    <row r="6455" spans="1:12">
      <c r="A6455" t="s">
        <v>10</v>
      </c>
      <c r="B6455" t="s">
        <v>490</v>
      </c>
      <c r="C6455" t="s">
        <v>491</v>
      </c>
      <c r="D6455" t="s">
        <v>505</v>
      </c>
      <c r="E6455" t="s">
        <v>15</v>
      </c>
      <c r="F6455" t="s">
        <v>36</v>
      </c>
      <c r="G6455" t="s">
        <v>385</v>
      </c>
      <c r="H6455" s="1">
        <v>2018</v>
      </c>
      <c r="I6455" s="2">
        <v>2765</v>
      </c>
      <c r="J6455" s="3">
        <v>3300</v>
      </c>
      <c r="K6455">
        <f>Table1[[#This Row],[Total Revenue + Open]]/Table1[[#This Row],[Qty]]</f>
        <v>1.1934900542495479</v>
      </c>
      <c r="L6455">
        <f>Table1[[#This Row],[Qty]]/Table1[[#This Row],[Total Revenue + Open]]</f>
        <v>0.83787878787878789</v>
      </c>
    </row>
    <row r="6456" spans="1:12">
      <c r="A6456" t="s">
        <v>10</v>
      </c>
      <c r="B6456" t="s">
        <v>490</v>
      </c>
      <c r="C6456" t="s">
        <v>491</v>
      </c>
      <c r="D6456" t="s">
        <v>505</v>
      </c>
      <c r="E6456" t="s">
        <v>15</v>
      </c>
      <c r="F6456" t="s">
        <v>36</v>
      </c>
      <c r="G6456" t="s">
        <v>385</v>
      </c>
      <c r="H6456" s="1">
        <v>2018</v>
      </c>
      <c r="I6456" s="2">
        <v>0</v>
      </c>
      <c r="J6456" s="3">
        <v>0</v>
      </c>
      <c r="K6456" t="e">
        <f>Table1[[#This Row],[Total Revenue + Open]]/Table1[[#This Row],[Qty]]</f>
        <v>#DIV/0!</v>
      </c>
      <c r="L6456" t="e">
        <f>Table1[[#This Row],[Qty]]/Table1[[#This Row],[Total Revenue + Open]]</f>
        <v>#DIV/0!</v>
      </c>
    </row>
    <row r="6457" spans="1:12">
      <c r="A6457" t="s">
        <v>10</v>
      </c>
      <c r="B6457" t="s">
        <v>490</v>
      </c>
      <c r="C6457" t="s">
        <v>491</v>
      </c>
      <c r="D6457" t="s">
        <v>505</v>
      </c>
      <c r="E6457" t="s">
        <v>15</v>
      </c>
      <c r="F6457" t="s">
        <v>36</v>
      </c>
      <c r="G6457" t="s">
        <v>385</v>
      </c>
      <c r="H6457" s="1">
        <v>2018</v>
      </c>
      <c r="I6457" s="2">
        <v>4050</v>
      </c>
      <c r="J6457" s="3">
        <v>4830</v>
      </c>
      <c r="K6457">
        <f>Table1[[#This Row],[Total Revenue + Open]]/Table1[[#This Row],[Qty]]</f>
        <v>1.1925925925925926</v>
      </c>
      <c r="L6457">
        <f>Table1[[#This Row],[Qty]]/Table1[[#This Row],[Total Revenue + Open]]</f>
        <v>0.83850931677018636</v>
      </c>
    </row>
    <row r="6458" spans="1:12">
      <c r="A6458" t="s">
        <v>10</v>
      </c>
      <c r="B6458" t="s">
        <v>490</v>
      </c>
      <c r="C6458" t="s">
        <v>491</v>
      </c>
      <c r="D6458" t="s">
        <v>505</v>
      </c>
      <c r="E6458" t="s">
        <v>15</v>
      </c>
      <c r="F6458" t="s">
        <v>36</v>
      </c>
      <c r="G6458" t="s">
        <v>385</v>
      </c>
      <c r="H6458" s="1">
        <v>2018</v>
      </c>
      <c r="I6458" s="2">
        <v>2440</v>
      </c>
      <c r="J6458" s="3">
        <v>2910</v>
      </c>
      <c r="K6458">
        <f>Table1[[#This Row],[Total Revenue + Open]]/Table1[[#This Row],[Qty]]</f>
        <v>1.1926229508196722</v>
      </c>
      <c r="L6458">
        <f>Table1[[#This Row],[Qty]]/Table1[[#This Row],[Total Revenue + Open]]</f>
        <v>0.83848797250859108</v>
      </c>
    </row>
    <row r="6459" spans="1:12">
      <c r="A6459" t="s">
        <v>10</v>
      </c>
      <c r="B6459" t="s">
        <v>490</v>
      </c>
      <c r="C6459" t="s">
        <v>491</v>
      </c>
      <c r="D6459" t="s">
        <v>505</v>
      </c>
      <c r="E6459" t="s">
        <v>15</v>
      </c>
      <c r="F6459" t="s">
        <v>36</v>
      </c>
      <c r="G6459" t="s">
        <v>385</v>
      </c>
      <c r="H6459" s="1">
        <v>2018</v>
      </c>
      <c r="I6459" s="2">
        <v>3670</v>
      </c>
      <c r="J6459" s="3">
        <v>4380</v>
      </c>
      <c r="K6459">
        <f>Table1[[#This Row],[Total Revenue + Open]]/Table1[[#This Row],[Qty]]</f>
        <v>1.1934604904632153</v>
      </c>
      <c r="L6459">
        <f>Table1[[#This Row],[Qty]]/Table1[[#This Row],[Total Revenue + Open]]</f>
        <v>0.83789954337899542</v>
      </c>
    </row>
    <row r="6460" spans="1:12">
      <c r="A6460" t="s">
        <v>10</v>
      </c>
      <c r="B6460" t="s">
        <v>490</v>
      </c>
      <c r="C6460" t="s">
        <v>491</v>
      </c>
      <c r="D6460" t="s">
        <v>505</v>
      </c>
      <c r="E6460" t="s">
        <v>15</v>
      </c>
      <c r="F6460" t="s">
        <v>36</v>
      </c>
      <c r="G6460" t="s">
        <v>385</v>
      </c>
      <c r="H6460" s="1">
        <v>2019</v>
      </c>
      <c r="I6460" s="2">
        <v>4125</v>
      </c>
      <c r="J6460" s="3">
        <v>4920</v>
      </c>
      <c r="K6460">
        <f>Table1[[#This Row],[Total Revenue + Open]]/Table1[[#This Row],[Qty]]</f>
        <v>1.1927272727272726</v>
      </c>
      <c r="L6460">
        <f>Table1[[#This Row],[Qty]]/Table1[[#This Row],[Total Revenue + Open]]</f>
        <v>0.83841463414634143</v>
      </c>
    </row>
    <row r="6461" spans="1:12">
      <c r="A6461" t="s">
        <v>10</v>
      </c>
      <c r="B6461" t="s">
        <v>490</v>
      </c>
      <c r="C6461" t="s">
        <v>491</v>
      </c>
      <c r="D6461" t="s">
        <v>65</v>
      </c>
      <c r="E6461" t="s">
        <v>15</v>
      </c>
      <c r="F6461" t="s">
        <v>31</v>
      </c>
      <c r="G6461" t="s">
        <v>510</v>
      </c>
      <c r="H6461" s="1">
        <v>2017</v>
      </c>
      <c r="I6461" s="2">
        <v>0</v>
      </c>
      <c r="J6461" s="3">
        <v>0</v>
      </c>
      <c r="K6461" t="e">
        <f>Table1[[#This Row],[Total Revenue + Open]]/Table1[[#This Row],[Qty]]</f>
        <v>#DIV/0!</v>
      </c>
      <c r="L6461" t="e">
        <f>Table1[[#This Row],[Qty]]/Table1[[#This Row],[Total Revenue + Open]]</f>
        <v>#DIV/0!</v>
      </c>
    </row>
    <row r="6462" spans="1:12">
      <c r="A6462" t="s">
        <v>10</v>
      </c>
      <c r="B6462" t="s">
        <v>490</v>
      </c>
      <c r="C6462" t="s">
        <v>491</v>
      </c>
      <c r="D6462" t="s">
        <v>65</v>
      </c>
      <c r="E6462" t="s">
        <v>15</v>
      </c>
      <c r="F6462" t="s">
        <v>31</v>
      </c>
      <c r="G6462" t="s">
        <v>510</v>
      </c>
      <c r="H6462" s="1">
        <v>2017</v>
      </c>
      <c r="I6462" s="2">
        <v>2415</v>
      </c>
      <c r="J6462" s="3">
        <v>5976</v>
      </c>
      <c r="K6462">
        <f>Table1[[#This Row],[Total Revenue + Open]]/Table1[[#This Row],[Qty]]</f>
        <v>2.4745341614906833</v>
      </c>
      <c r="L6462">
        <f>Table1[[#This Row],[Qty]]/Table1[[#This Row],[Total Revenue + Open]]</f>
        <v>0.40411646586345379</v>
      </c>
    </row>
    <row r="6463" spans="1:12">
      <c r="A6463" t="s">
        <v>10</v>
      </c>
      <c r="B6463" t="s">
        <v>490</v>
      </c>
      <c r="C6463" t="s">
        <v>491</v>
      </c>
      <c r="D6463" t="s">
        <v>65</v>
      </c>
      <c r="E6463" t="s">
        <v>15</v>
      </c>
      <c r="F6463" t="s">
        <v>31</v>
      </c>
      <c r="G6463" t="s">
        <v>510</v>
      </c>
      <c r="H6463" s="1">
        <v>2018</v>
      </c>
      <c r="I6463" s="2">
        <v>2465</v>
      </c>
      <c r="J6463" s="3">
        <v>6100.5</v>
      </c>
      <c r="K6463">
        <f>Table1[[#This Row],[Total Revenue + Open]]/Table1[[#This Row],[Qty]]</f>
        <v>2.4748478701825558</v>
      </c>
      <c r="L6463">
        <f>Table1[[#This Row],[Qty]]/Table1[[#This Row],[Total Revenue + Open]]</f>
        <v>0.40406524055405296</v>
      </c>
    </row>
    <row r="6464" spans="1:12">
      <c r="A6464" t="s">
        <v>10</v>
      </c>
      <c r="B6464" t="s">
        <v>490</v>
      </c>
      <c r="C6464" t="s">
        <v>491</v>
      </c>
      <c r="D6464" t="s">
        <v>65</v>
      </c>
      <c r="E6464" t="s">
        <v>15</v>
      </c>
      <c r="F6464" t="s">
        <v>77</v>
      </c>
      <c r="G6464" t="s">
        <v>78</v>
      </c>
      <c r="H6464" s="1">
        <v>2017</v>
      </c>
      <c r="I6464" s="2">
        <v>1960</v>
      </c>
      <c r="J6464" s="3">
        <v>2379</v>
      </c>
      <c r="K6464">
        <f>Table1[[#This Row],[Total Revenue + Open]]/Table1[[#This Row],[Qty]]</f>
        <v>1.2137755102040817</v>
      </c>
      <c r="L6464">
        <f>Table1[[#This Row],[Qty]]/Table1[[#This Row],[Total Revenue + Open]]</f>
        <v>0.82387557797393862</v>
      </c>
    </row>
    <row r="6465" spans="1:12">
      <c r="A6465" t="s">
        <v>10</v>
      </c>
      <c r="B6465" t="s">
        <v>490</v>
      </c>
      <c r="C6465" t="s">
        <v>491</v>
      </c>
      <c r="D6465" t="s">
        <v>65</v>
      </c>
      <c r="E6465" t="s">
        <v>15</v>
      </c>
      <c r="F6465" t="s">
        <v>77</v>
      </c>
      <c r="G6465" t="s">
        <v>79</v>
      </c>
      <c r="H6465" s="1">
        <v>2021</v>
      </c>
      <c r="I6465" s="2">
        <v>1510</v>
      </c>
      <c r="J6465" s="3">
        <v>1185</v>
      </c>
      <c r="K6465">
        <f>Table1[[#This Row],[Total Revenue + Open]]/Table1[[#This Row],[Qty]]</f>
        <v>0.78476821192052981</v>
      </c>
      <c r="L6465">
        <f>Table1[[#This Row],[Qty]]/Table1[[#This Row],[Total Revenue + Open]]</f>
        <v>1.2742616033755274</v>
      </c>
    </row>
    <row r="6466" spans="1:12">
      <c r="A6466" t="s">
        <v>10</v>
      </c>
      <c r="B6466" t="s">
        <v>490</v>
      </c>
      <c r="C6466" t="s">
        <v>491</v>
      </c>
      <c r="D6466" t="s">
        <v>65</v>
      </c>
      <c r="E6466" t="s">
        <v>15</v>
      </c>
      <c r="F6466" t="s">
        <v>118</v>
      </c>
      <c r="G6466" t="s">
        <v>511</v>
      </c>
      <c r="H6466" s="1">
        <v>2017</v>
      </c>
      <c r="I6466" s="2">
        <v>12085</v>
      </c>
      <c r="J6466" s="3">
        <v>32814.6</v>
      </c>
      <c r="K6466">
        <f>Table1[[#This Row],[Total Revenue + Open]]/Table1[[#This Row],[Qty]]</f>
        <v>2.7153165080678527</v>
      </c>
      <c r="L6466">
        <f>Table1[[#This Row],[Qty]]/Table1[[#This Row],[Total Revenue + Open]]</f>
        <v>0.3682811919084798</v>
      </c>
    </row>
    <row r="6467" spans="1:12">
      <c r="A6467" t="s">
        <v>10</v>
      </c>
      <c r="B6467" t="s">
        <v>490</v>
      </c>
      <c r="C6467" t="s">
        <v>491</v>
      </c>
      <c r="D6467" t="s">
        <v>65</v>
      </c>
      <c r="E6467" t="s">
        <v>15</v>
      </c>
      <c r="F6467" t="s">
        <v>118</v>
      </c>
      <c r="G6467" t="s">
        <v>511</v>
      </c>
      <c r="H6467" s="1">
        <v>2017</v>
      </c>
      <c r="I6467" s="2">
        <v>2575</v>
      </c>
      <c r="J6467" s="3">
        <v>6988.8</v>
      </c>
      <c r="K6467">
        <f>Table1[[#This Row],[Total Revenue + Open]]/Table1[[#This Row],[Qty]]</f>
        <v>2.714097087378641</v>
      </c>
      <c r="L6467">
        <f>Table1[[#This Row],[Qty]]/Table1[[#This Row],[Total Revenue + Open]]</f>
        <v>0.3684466575091575</v>
      </c>
    </row>
    <row r="6468" spans="1:12">
      <c r="A6468" t="s">
        <v>10</v>
      </c>
      <c r="B6468" t="s">
        <v>490</v>
      </c>
      <c r="C6468" t="s">
        <v>491</v>
      </c>
      <c r="D6468" t="s">
        <v>65</v>
      </c>
      <c r="E6468" t="s">
        <v>15</v>
      </c>
      <c r="F6468" t="s">
        <v>118</v>
      </c>
      <c r="G6468" t="s">
        <v>511</v>
      </c>
      <c r="H6468" s="1">
        <v>2017</v>
      </c>
      <c r="I6468" s="2">
        <v>5230</v>
      </c>
      <c r="J6468" s="3">
        <v>14196</v>
      </c>
      <c r="K6468">
        <f>Table1[[#This Row],[Total Revenue + Open]]/Table1[[#This Row],[Qty]]</f>
        <v>2.7143403441682601</v>
      </c>
      <c r="L6468">
        <f>Table1[[#This Row],[Qty]]/Table1[[#This Row],[Total Revenue + Open]]</f>
        <v>0.36841363764440688</v>
      </c>
    </row>
    <row r="6469" spans="1:12">
      <c r="A6469" t="s">
        <v>10</v>
      </c>
      <c r="B6469" t="s">
        <v>490</v>
      </c>
      <c r="C6469" t="s">
        <v>491</v>
      </c>
      <c r="D6469" t="s">
        <v>65</v>
      </c>
      <c r="E6469" t="s">
        <v>15</v>
      </c>
      <c r="F6469" t="s">
        <v>118</v>
      </c>
      <c r="G6469" t="s">
        <v>511</v>
      </c>
      <c r="H6469" s="1">
        <v>2017</v>
      </c>
      <c r="I6469" s="2">
        <v>10715</v>
      </c>
      <c r="J6469" s="3">
        <v>29101.8</v>
      </c>
      <c r="K6469">
        <f>Table1[[#This Row],[Total Revenue + Open]]/Table1[[#This Row],[Qty]]</f>
        <v>2.7159869342043863</v>
      </c>
      <c r="L6469">
        <f>Table1[[#This Row],[Qty]]/Table1[[#This Row],[Total Revenue + Open]]</f>
        <v>0.36819028376251639</v>
      </c>
    </row>
    <row r="6470" spans="1:12">
      <c r="A6470" t="s">
        <v>10</v>
      </c>
      <c r="B6470" t="s">
        <v>490</v>
      </c>
      <c r="C6470" t="s">
        <v>491</v>
      </c>
      <c r="D6470" t="s">
        <v>65</v>
      </c>
      <c r="E6470" t="s">
        <v>15</v>
      </c>
      <c r="F6470" t="s">
        <v>118</v>
      </c>
      <c r="G6470" t="s">
        <v>511</v>
      </c>
      <c r="H6470" s="1">
        <v>2017</v>
      </c>
      <c r="I6470" s="2">
        <v>2615</v>
      </c>
      <c r="J6470" s="3">
        <v>7098</v>
      </c>
      <c r="K6470">
        <f>Table1[[#This Row],[Total Revenue + Open]]/Table1[[#This Row],[Qty]]</f>
        <v>2.7143403441682601</v>
      </c>
      <c r="L6470">
        <f>Table1[[#This Row],[Qty]]/Table1[[#This Row],[Total Revenue + Open]]</f>
        <v>0.36841363764440688</v>
      </c>
    </row>
    <row r="6471" spans="1:12">
      <c r="A6471" t="s">
        <v>10</v>
      </c>
      <c r="B6471" t="s">
        <v>490</v>
      </c>
      <c r="C6471" t="s">
        <v>491</v>
      </c>
      <c r="D6471" t="s">
        <v>65</v>
      </c>
      <c r="E6471" t="s">
        <v>15</v>
      </c>
      <c r="F6471" t="s">
        <v>118</v>
      </c>
      <c r="G6471" t="s">
        <v>511</v>
      </c>
      <c r="H6471" s="1">
        <v>2017</v>
      </c>
      <c r="I6471" s="2">
        <v>7640</v>
      </c>
      <c r="J6471" s="3">
        <v>20748</v>
      </c>
      <c r="K6471">
        <f>Table1[[#This Row],[Total Revenue + Open]]/Table1[[#This Row],[Qty]]</f>
        <v>2.7157068062827223</v>
      </c>
      <c r="L6471">
        <f>Table1[[#This Row],[Qty]]/Table1[[#This Row],[Total Revenue + Open]]</f>
        <v>0.36822826296510508</v>
      </c>
    </row>
    <row r="6472" spans="1:12">
      <c r="A6472" t="s">
        <v>10</v>
      </c>
      <c r="B6472" t="s">
        <v>490</v>
      </c>
      <c r="C6472" t="s">
        <v>491</v>
      </c>
      <c r="D6472" t="s">
        <v>65</v>
      </c>
      <c r="E6472" t="s">
        <v>15</v>
      </c>
      <c r="F6472" t="s">
        <v>118</v>
      </c>
      <c r="G6472" t="s">
        <v>511</v>
      </c>
      <c r="H6472" s="1">
        <v>2018</v>
      </c>
      <c r="I6472" s="2">
        <v>2465</v>
      </c>
      <c r="J6472" s="3">
        <v>6688.5</v>
      </c>
      <c r="K6472">
        <f>Table1[[#This Row],[Total Revenue + Open]]/Table1[[#This Row],[Qty]]</f>
        <v>2.7133874239350915</v>
      </c>
      <c r="L6472">
        <f>Table1[[#This Row],[Qty]]/Table1[[#This Row],[Total Revenue + Open]]</f>
        <v>0.36854302160424607</v>
      </c>
    </row>
    <row r="6473" spans="1:12">
      <c r="A6473" t="s">
        <v>10</v>
      </c>
      <c r="B6473" t="s">
        <v>490</v>
      </c>
      <c r="C6473" t="s">
        <v>491</v>
      </c>
      <c r="D6473" t="s">
        <v>65</v>
      </c>
      <c r="E6473" t="s">
        <v>15</v>
      </c>
      <c r="F6473" t="s">
        <v>118</v>
      </c>
      <c r="G6473" t="s">
        <v>511</v>
      </c>
      <c r="H6473" s="1">
        <v>2018</v>
      </c>
      <c r="I6473" s="2">
        <v>13630</v>
      </c>
      <c r="J6473" s="3">
        <v>37018.800000000003</v>
      </c>
      <c r="K6473">
        <f>Table1[[#This Row],[Total Revenue + Open]]/Table1[[#This Row],[Qty]]</f>
        <v>2.7159794570799707</v>
      </c>
      <c r="L6473">
        <f>Table1[[#This Row],[Qty]]/Table1[[#This Row],[Total Revenue + Open]]</f>
        <v>0.36819129739483719</v>
      </c>
    </row>
    <row r="6474" spans="1:12">
      <c r="A6474" t="s">
        <v>10</v>
      </c>
      <c r="B6474" t="s">
        <v>490</v>
      </c>
      <c r="C6474" t="s">
        <v>491</v>
      </c>
      <c r="D6474" t="s">
        <v>65</v>
      </c>
      <c r="E6474" t="s">
        <v>15</v>
      </c>
      <c r="F6474" t="s">
        <v>118</v>
      </c>
      <c r="G6474" t="s">
        <v>511</v>
      </c>
      <c r="H6474" s="1">
        <v>2018</v>
      </c>
      <c r="I6474" s="2">
        <v>2715</v>
      </c>
      <c r="J6474" s="3">
        <v>7371</v>
      </c>
      <c r="K6474">
        <f>Table1[[#This Row],[Total Revenue + Open]]/Table1[[#This Row],[Qty]]</f>
        <v>2.7149171270718231</v>
      </c>
      <c r="L6474">
        <f>Table1[[#This Row],[Qty]]/Table1[[#This Row],[Total Revenue + Open]]</f>
        <v>0.36833536833536834</v>
      </c>
    </row>
    <row r="6475" spans="1:12">
      <c r="A6475" t="s">
        <v>10</v>
      </c>
      <c r="B6475" t="s">
        <v>490</v>
      </c>
      <c r="C6475" t="s">
        <v>491</v>
      </c>
      <c r="D6475" t="s">
        <v>65</v>
      </c>
      <c r="E6475" t="s">
        <v>15</v>
      </c>
      <c r="F6475" t="s">
        <v>118</v>
      </c>
      <c r="G6475" t="s">
        <v>465</v>
      </c>
      <c r="H6475" s="1">
        <v>2018</v>
      </c>
      <c r="I6475" s="2">
        <v>3580</v>
      </c>
      <c r="J6475" s="3">
        <v>9718.7999999999993</v>
      </c>
      <c r="K6475">
        <f>Table1[[#This Row],[Total Revenue + Open]]/Table1[[#This Row],[Qty]]</f>
        <v>2.7147486033519552</v>
      </c>
      <c r="L6475">
        <f>Table1[[#This Row],[Qty]]/Table1[[#This Row],[Total Revenue + Open]]</f>
        <v>0.36835823352677288</v>
      </c>
    </row>
    <row r="6476" spans="1:12">
      <c r="A6476" t="s">
        <v>10</v>
      </c>
      <c r="B6476" t="s">
        <v>490</v>
      </c>
      <c r="C6476" t="s">
        <v>518</v>
      </c>
      <c r="D6476" t="s">
        <v>519</v>
      </c>
      <c r="E6476" t="s">
        <v>15</v>
      </c>
      <c r="F6476" t="s">
        <v>77</v>
      </c>
      <c r="G6476" t="s">
        <v>78</v>
      </c>
      <c r="H6476" s="1">
        <v>2022</v>
      </c>
      <c r="I6476" s="2">
        <v>6160</v>
      </c>
      <c r="J6476" s="3">
        <v>4838.75</v>
      </c>
      <c r="K6476">
        <f>Table1[[#This Row],[Total Revenue + Open]]/Table1[[#This Row],[Qty]]</f>
        <v>0.78551136363636365</v>
      </c>
      <c r="L6476">
        <f>Table1[[#This Row],[Qty]]/Table1[[#This Row],[Total Revenue + Open]]</f>
        <v>1.2730560578661845</v>
      </c>
    </row>
    <row r="6477" spans="1:12">
      <c r="A6477" t="s">
        <v>10</v>
      </c>
      <c r="B6477" t="s">
        <v>490</v>
      </c>
      <c r="C6477" t="s">
        <v>518</v>
      </c>
      <c r="D6477" t="s">
        <v>519</v>
      </c>
      <c r="E6477" t="s">
        <v>15</v>
      </c>
      <c r="F6477" t="s">
        <v>77</v>
      </c>
      <c r="G6477" t="s">
        <v>78</v>
      </c>
      <c r="H6477" s="1">
        <v>2022</v>
      </c>
      <c r="I6477" s="2">
        <v>3550</v>
      </c>
      <c r="J6477" s="3">
        <v>2784.75</v>
      </c>
      <c r="K6477">
        <f>Table1[[#This Row],[Total Revenue + Open]]/Table1[[#This Row],[Qty]]</f>
        <v>0.78443661971830991</v>
      </c>
      <c r="L6477">
        <f>Table1[[#This Row],[Qty]]/Table1[[#This Row],[Total Revenue + Open]]</f>
        <v>1.2748002513690637</v>
      </c>
    </row>
    <row r="6478" spans="1:12">
      <c r="A6478" t="s">
        <v>10</v>
      </c>
      <c r="B6478" t="s">
        <v>490</v>
      </c>
      <c r="C6478" t="s">
        <v>518</v>
      </c>
      <c r="D6478" t="s">
        <v>519</v>
      </c>
      <c r="E6478" t="s">
        <v>15</v>
      </c>
      <c r="F6478" t="s">
        <v>77</v>
      </c>
      <c r="G6478" t="s">
        <v>78</v>
      </c>
      <c r="H6478" s="1">
        <v>2022</v>
      </c>
      <c r="I6478" s="2">
        <v>2090</v>
      </c>
      <c r="J6478" s="3">
        <v>1639.25</v>
      </c>
      <c r="K6478">
        <f>Table1[[#This Row],[Total Revenue + Open]]/Table1[[#This Row],[Qty]]</f>
        <v>0.78433014354066988</v>
      </c>
      <c r="L6478">
        <f>Table1[[#This Row],[Qty]]/Table1[[#This Row],[Total Revenue + Open]]</f>
        <v>1.2749733109653805</v>
      </c>
    </row>
    <row r="6479" spans="1:12">
      <c r="A6479" t="s">
        <v>10</v>
      </c>
      <c r="B6479" t="s">
        <v>490</v>
      </c>
      <c r="C6479" t="s">
        <v>518</v>
      </c>
      <c r="D6479" t="s">
        <v>519</v>
      </c>
      <c r="E6479" t="s">
        <v>15</v>
      </c>
      <c r="F6479" t="s">
        <v>77</v>
      </c>
      <c r="G6479" t="s">
        <v>79</v>
      </c>
      <c r="H6479" s="1">
        <v>2022</v>
      </c>
      <c r="I6479" s="2">
        <v>2090</v>
      </c>
      <c r="J6479" s="3">
        <v>1639.25</v>
      </c>
      <c r="K6479">
        <f>Table1[[#This Row],[Total Revenue + Open]]/Table1[[#This Row],[Qty]]</f>
        <v>0.78433014354066988</v>
      </c>
      <c r="L6479">
        <f>Table1[[#This Row],[Qty]]/Table1[[#This Row],[Total Revenue + Open]]</f>
        <v>1.2749733109653805</v>
      </c>
    </row>
    <row r="6480" spans="1:12">
      <c r="A6480" t="s">
        <v>10</v>
      </c>
      <c r="B6480" t="s">
        <v>490</v>
      </c>
      <c r="C6480" t="s">
        <v>518</v>
      </c>
      <c r="D6480" t="s">
        <v>519</v>
      </c>
      <c r="E6480" t="s">
        <v>15</v>
      </c>
      <c r="F6480" t="s">
        <v>77</v>
      </c>
      <c r="G6480" t="s">
        <v>79</v>
      </c>
      <c r="H6480" s="1">
        <v>2022</v>
      </c>
      <c r="I6480" s="2">
        <v>1085</v>
      </c>
      <c r="J6480" s="3">
        <v>849.25</v>
      </c>
      <c r="K6480">
        <f>Table1[[#This Row],[Total Revenue + Open]]/Table1[[#This Row],[Qty]]</f>
        <v>0.78271889400921657</v>
      </c>
      <c r="L6480">
        <f>Table1[[#This Row],[Qty]]/Table1[[#This Row],[Total Revenue + Open]]</f>
        <v>1.277597880482779</v>
      </c>
    </row>
    <row r="6481" spans="1:12">
      <c r="A6481" t="s">
        <v>10</v>
      </c>
      <c r="B6481" t="s">
        <v>490</v>
      </c>
      <c r="C6481" t="s">
        <v>518</v>
      </c>
      <c r="D6481" t="s">
        <v>519</v>
      </c>
      <c r="E6481" t="s">
        <v>15</v>
      </c>
      <c r="F6481" t="s">
        <v>77</v>
      </c>
      <c r="G6481" t="s">
        <v>79</v>
      </c>
      <c r="H6481" s="1">
        <v>2022</v>
      </c>
      <c r="I6481" s="2">
        <v>2115</v>
      </c>
      <c r="J6481" s="3">
        <v>1659</v>
      </c>
      <c r="K6481">
        <f>Table1[[#This Row],[Total Revenue + Open]]/Table1[[#This Row],[Qty]]</f>
        <v>0.7843971631205674</v>
      </c>
      <c r="L6481">
        <f>Table1[[#This Row],[Qty]]/Table1[[#This Row],[Total Revenue + Open]]</f>
        <v>1.274864376130199</v>
      </c>
    </row>
    <row r="6482" spans="1:12">
      <c r="A6482" t="s">
        <v>10</v>
      </c>
      <c r="B6482" t="s">
        <v>490</v>
      </c>
      <c r="C6482" t="s">
        <v>518</v>
      </c>
      <c r="D6482" t="s">
        <v>519</v>
      </c>
      <c r="E6482" t="s">
        <v>15</v>
      </c>
      <c r="F6482" t="s">
        <v>77</v>
      </c>
      <c r="G6482" t="s">
        <v>79</v>
      </c>
      <c r="H6482" s="1">
        <v>2022</v>
      </c>
      <c r="I6482" s="2">
        <v>1035</v>
      </c>
      <c r="J6482" s="3">
        <v>809.75</v>
      </c>
      <c r="K6482">
        <f>Table1[[#This Row],[Total Revenue + Open]]/Table1[[#This Row],[Qty]]</f>
        <v>0.78236714975845412</v>
      </c>
      <c r="L6482">
        <f>Table1[[#This Row],[Qty]]/Table1[[#This Row],[Total Revenue + Open]]</f>
        <v>1.27817227539364</v>
      </c>
    </row>
    <row r="6483" spans="1:12">
      <c r="A6483" t="s">
        <v>10</v>
      </c>
      <c r="B6483" t="s">
        <v>490</v>
      </c>
      <c r="C6483" t="s">
        <v>518</v>
      </c>
      <c r="D6483" t="s">
        <v>519</v>
      </c>
      <c r="E6483" t="s">
        <v>15</v>
      </c>
      <c r="F6483" t="s">
        <v>77</v>
      </c>
      <c r="G6483" t="s">
        <v>79</v>
      </c>
      <c r="H6483" s="1">
        <v>2022</v>
      </c>
      <c r="I6483" s="2">
        <v>2315</v>
      </c>
      <c r="J6483" s="3">
        <v>1817</v>
      </c>
      <c r="K6483">
        <f>Table1[[#This Row],[Total Revenue + Open]]/Table1[[#This Row],[Qty]]</f>
        <v>0.7848812095032397</v>
      </c>
      <c r="L6483">
        <f>Table1[[#This Row],[Qty]]/Table1[[#This Row],[Total Revenue + Open]]</f>
        <v>1.2740781507980188</v>
      </c>
    </row>
    <row r="6484" spans="1:12">
      <c r="A6484" t="s">
        <v>10</v>
      </c>
      <c r="B6484" t="s">
        <v>490</v>
      </c>
      <c r="C6484" t="s">
        <v>518</v>
      </c>
      <c r="D6484" t="s">
        <v>519</v>
      </c>
      <c r="E6484" t="s">
        <v>15</v>
      </c>
      <c r="F6484" t="s">
        <v>77</v>
      </c>
      <c r="G6484" t="s">
        <v>79</v>
      </c>
      <c r="H6484" s="1">
        <v>2022</v>
      </c>
      <c r="I6484" s="2">
        <v>1210</v>
      </c>
      <c r="J6484" s="3">
        <v>948</v>
      </c>
      <c r="K6484">
        <f>Table1[[#This Row],[Total Revenue + Open]]/Table1[[#This Row],[Qty]]</f>
        <v>0.78347107438016528</v>
      </c>
      <c r="L6484">
        <f>Table1[[#This Row],[Qty]]/Table1[[#This Row],[Total Revenue + Open]]</f>
        <v>1.2763713080168777</v>
      </c>
    </row>
    <row r="6485" spans="1:12">
      <c r="A6485" t="s">
        <v>10</v>
      </c>
      <c r="B6485" t="s">
        <v>490</v>
      </c>
      <c r="C6485" t="s">
        <v>518</v>
      </c>
      <c r="D6485" t="s">
        <v>519</v>
      </c>
      <c r="E6485" t="s">
        <v>15</v>
      </c>
      <c r="F6485" t="s">
        <v>77</v>
      </c>
      <c r="G6485" t="s">
        <v>79</v>
      </c>
      <c r="H6485" s="1">
        <v>2022</v>
      </c>
      <c r="I6485" s="2">
        <v>1185</v>
      </c>
      <c r="J6485" s="3">
        <v>928.25</v>
      </c>
      <c r="K6485">
        <f>Table1[[#This Row],[Total Revenue + Open]]/Table1[[#This Row],[Qty]]</f>
        <v>0.78333333333333333</v>
      </c>
      <c r="L6485">
        <f>Table1[[#This Row],[Qty]]/Table1[[#This Row],[Total Revenue + Open]]</f>
        <v>1.2765957446808511</v>
      </c>
    </row>
    <row r="6486" spans="1:12">
      <c r="A6486" t="s">
        <v>10</v>
      </c>
      <c r="B6486" t="s">
        <v>490</v>
      </c>
      <c r="C6486" t="s">
        <v>518</v>
      </c>
      <c r="D6486" t="s">
        <v>519</v>
      </c>
      <c r="E6486" t="s">
        <v>15</v>
      </c>
      <c r="F6486" t="s">
        <v>77</v>
      </c>
      <c r="G6486" t="s">
        <v>79</v>
      </c>
      <c r="H6486" s="1">
        <v>2022</v>
      </c>
      <c r="I6486" s="2">
        <v>2115</v>
      </c>
      <c r="J6486" s="3">
        <v>1659</v>
      </c>
      <c r="K6486">
        <f>Table1[[#This Row],[Total Revenue + Open]]/Table1[[#This Row],[Qty]]</f>
        <v>0.7843971631205674</v>
      </c>
      <c r="L6486">
        <f>Table1[[#This Row],[Qty]]/Table1[[#This Row],[Total Revenue + Open]]</f>
        <v>1.274864376130199</v>
      </c>
    </row>
    <row r="6487" spans="1:12">
      <c r="A6487" t="s">
        <v>10</v>
      </c>
      <c r="B6487" t="s">
        <v>490</v>
      </c>
      <c r="C6487" t="s">
        <v>518</v>
      </c>
      <c r="D6487" t="s">
        <v>519</v>
      </c>
      <c r="E6487" t="s">
        <v>15</v>
      </c>
      <c r="F6487" t="s">
        <v>77</v>
      </c>
      <c r="G6487" t="s">
        <v>79</v>
      </c>
      <c r="H6487" s="1">
        <v>2022</v>
      </c>
      <c r="I6487" s="2">
        <v>1035</v>
      </c>
      <c r="J6487" s="3">
        <v>809.75</v>
      </c>
      <c r="K6487">
        <f>Table1[[#This Row],[Total Revenue + Open]]/Table1[[#This Row],[Qty]]</f>
        <v>0.78236714975845412</v>
      </c>
      <c r="L6487">
        <f>Table1[[#This Row],[Qty]]/Table1[[#This Row],[Total Revenue + Open]]</f>
        <v>1.27817227539364</v>
      </c>
    </row>
    <row r="6488" spans="1:12">
      <c r="A6488" t="s">
        <v>10</v>
      </c>
      <c r="B6488" t="s">
        <v>490</v>
      </c>
      <c r="C6488" t="s">
        <v>518</v>
      </c>
      <c r="D6488" t="s">
        <v>519</v>
      </c>
      <c r="E6488" t="s">
        <v>15</v>
      </c>
      <c r="F6488" t="s">
        <v>77</v>
      </c>
      <c r="G6488" t="s">
        <v>79</v>
      </c>
      <c r="H6488" s="1">
        <v>2022</v>
      </c>
      <c r="I6488" s="2">
        <v>2315</v>
      </c>
      <c r="J6488" s="3">
        <v>1817</v>
      </c>
      <c r="K6488">
        <f>Table1[[#This Row],[Total Revenue + Open]]/Table1[[#This Row],[Qty]]</f>
        <v>0.7848812095032397</v>
      </c>
      <c r="L6488">
        <f>Table1[[#This Row],[Qty]]/Table1[[#This Row],[Total Revenue + Open]]</f>
        <v>1.2740781507980188</v>
      </c>
    </row>
    <row r="6489" spans="1:12">
      <c r="A6489" t="s">
        <v>10</v>
      </c>
      <c r="B6489" t="s">
        <v>490</v>
      </c>
      <c r="C6489" t="s">
        <v>518</v>
      </c>
      <c r="D6489" t="s">
        <v>519</v>
      </c>
      <c r="E6489" t="s">
        <v>15</v>
      </c>
      <c r="F6489" t="s">
        <v>77</v>
      </c>
      <c r="G6489" t="s">
        <v>79</v>
      </c>
      <c r="H6489" s="1">
        <v>2022</v>
      </c>
      <c r="I6489" s="2">
        <v>1210</v>
      </c>
      <c r="J6489" s="3">
        <v>948</v>
      </c>
      <c r="K6489">
        <f>Table1[[#This Row],[Total Revenue + Open]]/Table1[[#This Row],[Qty]]</f>
        <v>0.78347107438016528</v>
      </c>
      <c r="L6489">
        <f>Table1[[#This Row],[Qty]]/Table1[[#This Row],[Total Revenue + Open]]</f>
        <v>1.2763713080168777</v>
      </c>
    </row>
    <row r="6490" spans="1:12">
      <c r="A6490" t="s">
        <v>10</v>
      </c>
      <c r="B6490" t="s">
        <v>490</v>
      </c>
      <c r="C6490" t="s">
        <v>518</v>
      </c>
      <c r="D6490" t="s">
        <v>519</v>
      </c>
      <c r="E6490" t="s">
        <v>15</v>
      </c>
      <c r="F6490" t="s">
        <v>77</v>
      </c>
      <c r="G6490" t="s">
        <v>79</v>
      </c>
      <c r="H6490" s="1">
        <v>2022</v>
      </c>
      <c r="I6490" s="2">
        <v>1185</v>
      </c>
      <c r="J6490" s="3">
        <v>928.25</v>
      </c>
      <c r="K6490">
        <f>Table1[[#This Row],[Total Revenue + Open]]/Table1[[#This Row],[Qty]]</f>
        <v>0.78333333333333333</v>
      </c>
      <c r="L6490">
        <f>Table1[[#This Row],[Qty]]/Table1[[#This Row],[Total Revenue + Open]]</f>
        <v>1.2765957446808511</v>
      </c>
    </row>
    <row r="6491" spans="1:12">
      <c r="A6491" t="s">
        <v>10</v>
      </c>
      <c r="B6491" t="s">
        <v>490</v>
      </c>
      <c r="C6491" t="s">
        <v>518</v>
      </c>
      <c r="D6491" t="s">
        <v>519</v>
      </c>
      <c r="E6491" t="s">
        <v>15</v>
      </c>
      <c r="F6491" t="s">
        <v>77</v>
      </c>
      <c r="G6491" t="s">
        <v>79</v>
      </c>
      <c r="H6491" s="1">
        <v>2022</v>
      </c>
      <c r="I6491" s="2">
        <v>6160</v>
      </c>
      <c r="J6491" s="3">
        <v>4838.75</v>
      </c>
      <c r="K6491">
        <f>Table1[[#This Row],[Total Revenue + Open]]/Table1[[#This Row],[Qty]]</f>
        <v>0.78551136363636365</v>
      </c>
      <c r="L6491">
        <f>Table1[[#This Row],[Qty]]/Table1[[#This Row],[Total Revenue + Open]]</f>
        <v>1.2730560578661845</v>
      </c>
    </row>
    <row r="6492" spans="1:12">
      <c r="A6492" t="s">
        <v>10</v>
      </c>
      <c r="B6492" t="s">
        <v>490</v>
      </c>
      <c r="C6492" t="s">
        <v>518</v>
      </c>
      <c r="D6492" t="s">
        <v>519</v>
      </c>
      <c r="E6492" t="s">
        <v>15</v>
      </c>
      <c r="F6492" t="s">
        <v>77</v>
      </c>
      <c r="G6492" t="s">
        <v>79</v>
      </c>
      <c r="H6492" s="1">
        <v>2022</v>
      </c>
      <c r="I6492" s="2">
        <v>3550</v>
      </c>
      <c r="J6492" s="3">
        <v>2784.75</v>
      </c>
      <c r="K6492">
        <f>Table1[[#This Row],[Total Revenue + Open]]/Table1[[#This Row],[Qty]]</f>
        <v>0.78443661971830991</v>
      </c>
      <c r="L6492">
        <f>Table1[[#This Row],[Qty]]/Table1[[#This Row],[Total Revenue + Open]]</f>
        <v>1.2748002513690637</v>
      </c>
    </row>
    <row r="6493" spans="1:12">
      <c r="A6493" t="s">
        <v>10</v>
      </c>
      <c r="B6493" t="s">
        <v>490</v>
      </c>
      <c r="C6493" t="s">
        <v>518</v>
      </c>
      <c r="D6493" t="s">
        <v>519</v>
      </c>
      <c r="E6493" t="s">
        <v>15</v>
      </c>
      <c r="F6493" t="s">
        <v>77</v>
      </c>
      <c r="G6493" t="s">
        <v>79</v>
      </c>
      <c r="H6493" s="1">
        <v>2022</v>
      </c>
      <c r="I6493" s="2">
        <v>2090</v>
      </c>
      <c r="J6493" s="3">
        <v>1639.25</v>
      </c>
      <c r="K6493">
        <f>Table1[[#This Row],[Total Revenue + Open]]/Table1[[#This Row],[Qty]]</f>
        <v>0.78433014354066988</v>
      </c>
      <c r="L6493">
        <f>Table1[[#This Row],[Qty]]/Table1[[#This Row],[Total Revenue + Open]]</f>
        <v>1.2749733109653805</v>
      </c>
    </row>
    <row r="6494" spans="1:12">
      <c r="A6494" t="s">
        <v>10</v>
      </c>
      <c r="B6494" t="s">
        <v>490</v>
      </c>
      <c r="C6494" t="s">
        <v>518</v>
      </c>
      <c r="D6494" t="s">
        <v>519</v>
      </c>
      <c r="E6494" t="s">
        <v>15</v>
      </c>
      <c r="F6494" t="s">
        <v>77</v>
      </c>
      <c r="G6494" t="s">
        <v>79</v>
      </c>
      <c r="H6494" s="1">
        <v>2022</v>
      </c>
      <c r="I6494" s="2">
        <v>1085</v>
      </c>
      <c r="J6494" s="3">
        <v>849.25</v>
      </c>
      <c r="K6494">
        <f>Table1[[#This Row],[Total Revenue + Open]]/Table1[[#This Row],[Qty]]</f>
        <v>0.78271889400921657</v>
      </c>
      <c r="L6494">
        <f>Table1[[#This Row],[Qty]]/Table1[[#This Row],[Total Revenue + Open]]</f>
        <v>1.277597880482779</v>
      </c>
    </row>
    <row r="6495" spans="1:12">
      <c r="A6495" t="s">
        <v>10</v>
      </c>
      <c r="B6495" t="s">
        <v>490</v>
      </c>
      <c r="C6495" t="s">
        <v>518</v>
      </c>
      <c r="D6495" t="s">
        <v>503</v>
      </c>
      <c r="E6495" t="s">
        <v>15</v>
      </c>
      <c r="F6495" t="s">
        <v>77</v>
      </c>
      <c r="G6495" t="s">
        <v>78</v>
      </c>
      <c r="H6495" s="1">
        <v>2021</v>
      </c>
      <c r="I6495" s="2">
        <v>850</v>
      </c>
      <c r="J6495" s="3">
        <v>654.5</v>
      </c>
      <c r="K6495">
        <f>Table1[[#This Row],[Total Revenue + Open]]/Table1[[#This Row],[Qty]]</f>
        <v>0.77</v>
      </c>
      <c r="L6495">
        <f>Table1[[#This Row],[Qty]]/Table1[[#This Row],[Total Revenue + Open]]</f>
        <v>1.2987012987012987</v>
      </c>
    </row>
    <row r="6496" spans="1:12">
      <c r="A6496" t="s">
        <v>10</v>
      </c>
      <c r="B6496" t="s">
        <v>490</v>
      </c>
      <c r="C6496" t="s">
        <v>518</v>
      </c>
      <c r="D6496" t="s">
        <v>503</v>
      </c>
      <c r="E6496" t="s">
        <v>15</v>
      </c>
      <c r="F6496" t="s">
        <v>77</v>
      </c>
      <c r="G6496" t="s">
        <v>78</v>
      </c>
      <c r="H6496" s="1">
        <v>2022</v>
      </c>
      <c r="I6496" s="2">
        <v>1660</v>
      </c>
      <c r="J6496" s="3">
        <v>1270.5</v>
      </c>
      <c r="K6496">
        <f>Table1[[#This Row],[Total Revenue + Open]]/Table1[[#This Row],[Qty]]</f>
        <v>0.76536144578313248</v>
      </c>
      <c r="L6496">
        <f>Table1[[#This Row],[Qty]]/Table1[[#This Row],[Total Revenue + Open]]</f>
        <v>1.3065722156631248</v>
      </c>
    </row>
    <row r="6497" spans="1:12">
      <c r="A6497" t="s">
        <v>10</v>
      </c>
      <c r="B6497" t="s">
        <v>490</v>
      </c>
      <c r="C6497" t="s">
        <v>518</v>
      </c>
      <c r="D6497" t="s">
        <v>503</v>
      </c>
      <c r="E6497" t="s">
        <v>15</v>
      </c>
      <c r="F6497" t="s">
        <v>77</v>
      </c>
      <c r="G6497" t="s">
        <v>79</v>
      </c>
      <c r="H6497" s="1">
        <v>2021</v>
      </c>
      <c r="I6497" s="2">
        <v>850</v>
      </c>
      <c r="J6497" s="3">
        <v>654.5</v>
      </c>
      <c r="K6497">
        <f>Table1[[#This Row],[Total Revenue + Open]]/Table1[[#This Row],[Qty]]</f>
        <v>0.77</v>
      </c>
      <c r="L6497">
        <f>Table1[[#This Row],[Qty]]/Table1[[#This Row],[Total Revenue + Open]]</f>
        <v>1.2987012987012987</v>
      </c>
    </row>
    <row r="6498" spans="1:12">
      <c r="A6498" t="s">
        <v>10</v>
      </c>
      <c r="B6498" t="s">
        <v>490</v>
      </c>
      <c r="C6498" t="s">
        <v>518</v>
      </c>
      <c r="D6498" t="s">
        <v>503</v>
      </c>
      <c r="E6498" t="s">
        <v>15</v>
      </c>
      <c r="F6498" t="s">
        <v>77</v>
      </c>
      <c r="G6498" t="s">
        <v>79</v>
      </c>
      <c r="H6498" s="1">
        <v>2022</v>
      </c>
      <c r="I6498" s="2">
        <v>1660</v>
      </c>
      <c r="J6498" s="3">
        <v>1270.5</v>
      </c>
      <c r="K6498">
        <f>Table1[[#This Row],[Total Revenue + Open]]/Table1[[#This Row],[Qty]]</f>
        <v>0.76536144578313248</v>
      </c>
      <c r="L6498">
        <f>Table1[[#This Row],[Qty]]/Table1[[#This Row],[Total Revenue + Open]]</f>
        <v>1.3065722156631248</v>
      </c>
    </row>
    <row r="6499" spans="1:12">
      <c r="A6499" t="s">
        <v>10</v>
      </c>
      <c r="B6499" t="s">
        <v>490</v>
      </c>
      <c r="C6499" t="s">
        <v>518</v>
      </c>
      <c r="D6499" t="s">
        <v>102</v>
      </c>
      <c r="E6499" t="s">
        <v>15</v>
      </c>
      <c r="F6499" t="s">
        <v>31</v>
      </c>
      <c r="G6499" t="s">
        <v>32</v>
      </c>
      <c r="H6499" s="1">
        <v>2021</v>
      </c>
      <c r="I6499" s="2">
        <v>650</v>
      </c>
      <c r="J6499" s="3">
        <v>1605.5</v>
      </c>
      <c r="K6499">
        <f>Table1[[#This Row],[Total Revenue + Open]]/Table1[[#This Row],[Qty]]</f>
        <v>2.4700000000000002</v>
      </c>
      <c r="L6499">
        <f>Table1[[#This Row],[Qty]]/Table1[[#This Row],[Total Revenue + Open]]</f>
        <v>0.40485829959514169</v>
      </c>
    </row>
    <row r="6500" spans="1:12">
      <c r="A6500" t="s">
        <v>10</v>
      </c>
      <c r="B6500" t="s">
        <v>490</v>
      </c>
      <c r="C6500" t="s">
        <v>518</v>
      </c>
      <c r="D6500" t="s">
        <v>102</v>
      </c>
      <c r="E6500" t="s">
        <v>15</v>
      </c>
      <c r="F6500" t="s">
        <v>31</v>
      </c>
      <c r="G6500" t="s">
        <v>33</v>
      </c>
      <c r="H6500" s="1">
        <v>2021</v>
      </c>
      <c r="I6500" s="2">
        <v>650</v>
      </c>
      <c r="J6500" s="3">
        <v>1605.5</v>
      </c>
      <c r="K6500">
        <f>Table1[[#This Row],[Total Revenue + Open]]/Table1[[#This Row],[Qty]]</f>
        <v>2.4700000000000002</v>
      </c>
      <c r="L6500">
        <f>Table1[[#This Row],[Qty]]/Table1[[#This Row],[Total Revenue + Open]]</f>
        <v>0.40485829959514169</v>
      </c>
    </row>
    <row r="6501" spans="1:12">
      <c r="A6501" t="s">
        <v>10</v>
      </c>
      <c r="B6501" t="s">
        <v>490</v>
      </c>
      <c r="C6501" t="s">
        <v>518</v>
      </c>
      <c r="D6501" t="s">
        <v>102</v>
      </c>
      <c r="E6501" t="s">
        <v>15</v>
      </c>
      <c r="F6501" t="s">
        <v>77</v>
      </c>
      <c r="G6501" t="s">
        <v>79</v>
      </c>
      <c r="H6501" s="1">
        <v>2021</v>
      </c>
      <c r="I6501" s="2">
        <v>8245</v>
      </c>
      <c r="J6501" s="3">
        <v>6314</v>
      </c>
      <c r="K6501">
        <f>Table1[[#This Row],[Total Revenue + Open]]/Table1[[#This Row],[Qty]]</f>
        <v>0.76579745300181934</v>
      </c>
      <c r="L6501">
        <f>Table1[[#This Row],[Qty]]/Table1[[#This Row],[Total Revenue + Open]]</f>
        <v>1.30582831802344</v>
      </c>
    </row>
    <row r="6502" spans="1:12">
      <c r="A6502" t="s">
        <v>10</v>
      </c>
      <c r="B6502" t="s">
        <v>490</v>
      </c>
      <c r="C6502" t="s">
        <v>518</v>
      </c>
      <c r="D6502" t="s">
        <v>102</v>
      </c>
      <c r="E6502" t="s">
        <v>15</v>
      </c>
      <c r="F6502" t="s">
        <v>77</v>
      </c>
      <c r="G6502" t="s">
        <v>79</v>
      </c>
      <c r="H6502" s="1">
        <v>2021</v>
      </c>
      <c r="I6502" s="2">
        <v>3820</v>
      </c>
      <c r="J6502" s="3">
        <v>2926</v>
      </c>
      <c r="K6502">
        <f>Table1[[#This Row],[Total Revenue + Open]]/Table1[[#This Row],[Qty]]</f>
        <v>0.76596858638743459</v>
      </c>
      <c r="L6502">
        <f>Table1[[#This Row],[Qty]]/Table1[[#This Row],[Total Revenue + Open]]</f>
        <v>1.3055365686944633</v>
      </c>
    </row>
    <row r="6503" spans="1:12">
      <c r="A6503" t="s">
        <v>10</v>
      </c>
      <c r="B6503" t="s">
        <v>490</v>
      </c>
      <c r="C6503" t="s">
        <v>518</v>
      </c>
      <c r="D6503" t="s">
        <v>102</v>
      </c>
      <c r="E6503" t="s">
        <v>15</v>
      </c>
      <c r="F6503" t="s">
        <v>77</v>
      </c>
      <c r="G6503" t="s">
        <v>79</v>
      </c>
      <c r="H6503" s="1">
        <v>2021</v>
      </c>
      <c r="I6503" s="2">
        <v>2665</v>
      </c>
      <c r="J6503" s="3">
        <v>2040.5</v>
      </c>
      <c r="K6503">
        <f>Table1[[#This Row],[Total Revenue + Open]]/Table1[[#This Row],[Qty]]</f>
        <v>0.7656660412757974</v>
      </c>
      <c r="L6503">
        <f>Table1[[#This Row],[Qty]]/Table1[[#This Row],[Total Revenue + Open]]</f>
        <v>1.3060524381279097</v>
      </c>
    </row>
    <row r="6504" spans="1:12">
      <c r="A6504" t="s">
        <v>10</v>
      </c>
      <c r="B6504" t="s">
        <v>490</v>
      </c>
      <c r="C6504" t="s">
        <v>518</v>
      </c>
      <c r="D6504" t="s">
        <v>341</v>
      </c>
      <c r="E6504" t="s">
        <v>15</v>
      </c>
      <c r="F6504" t="s">
        <v>520</v>
      </c>
      <c r="G6504" t="s">
        <v>521</v>
      </c>
      <c r="H6504" s="1">
        <v>2021</v>
      </c>
      <c r="I6504" s="2">
        <v>2515</v>
      </c>
      <c r="J6504" s="3">
        <v>7425</v>
      </c>
      <c r="K6504">
        <f>Table1[[#This Row],[Total Revenue + Open]]/Table1[[#This Row],[Qty]]</f>
        <v>2.9522862823061629</v>
      </c>
      <c r="L6504">
        <f>Table1[[#This Row],[Qty]]/Table1[[#This Row],[Total Revenue + Open]]</f>
        <v>0.3387205387205387</v>
      </c>
    </row>
    <row r="6505" spans="1:12">
      <c r="A6505" t="s">
        <v>10</v>
      </c>
      <c r="B6505" t="s">
        <v>490</v>
      </c>
      <c r="C6505" t="s">
        <v>518</v>
      </c>
      <c r="D6505" t="s">
        <v>341</v>
      </c>
      <c r="E6505" t="s">
        <v>15</v>
      </c>
      <c r="F6505" t="s">
        <v>520</v>
      </c>
      <c r="G6505" t="s">
        <v>522</v>
      </c>
      <c r="H6505" s="1">
        <v>2021</v>
      </c>
      <c r="I6505" s="2">
        <v>2515</v>
      </c>
      <c r="J6505" s="3">
        <v>7425</v>
      </c>
      <c r="K6505">
        <f>Table1[[#This Row],[Total Revenue + Open]]/Table1[[#This Row],[Qty]]</f>
        <v>2.9522862823061629</v>
      </c>
      <c r="L6505">
        <f>Table1[[#This Row],[Qty]]/Table1[[#This Row],[Total Revenue + Open]]</f>
        <v>0.3387205387205387</v>
      </c>
    </row>
    <row r="6506" spans="1:12">
      <c r="A6506" t="s">
        <v>10</v>
      </c>
      <c r="B6506" t="s">
        <v>490</v>
      </c>
      <c r="C6506" t="s">
        <v>518</v>
      </c>
      <c r="D6506" t="s">
        <v>341</v>
      </c>
      <c r="E6506" t="s">
        <v>15</v>
      </c>
      <c r="F6506" t="s">
        <v>207</v>
      </c>
      <c r="G6506" t="s">
        <v>208</v>
      </c>
      <c r="H6506" s="1">
        <v>2022</v>
      </c>
      <c r="I6506" s="2">
        <v>2490</v>
      </c>
      <c r="J6506" s="3">
        <v>12053.25</v>
      </c>
      <c r="K6506">
        <f>Table1[[#This Row],[Total Revenue + Open]]/Table1[[#This Row],[Qty]]</f>
        <v>4.8406626506024093</v>
      </c>
      <c r="L6506">
        <f>Table1[[#This Row],[Qty]]/Table1[[#This Row],[Total Revenue + Open]]</f>
        <v>0.20658328666542219</v>
      </c>
    </row>
    <row r="6507" spans="1:12">
      <c r="A6507" t="s">
        <v>10</v>
      </c>
      <c r="B6507" t="s">
        <v>490</v>
      </c>
      <c r="C6507" t="s">
        <v>518</v>
      </c>
      <c r="D6507" t="s">
        <v>341</v>
      </c>
      <c r="E6507" t="s">
        <v>15</v>
      </c>
      <c r="F6507" t="s">
        <v>207</v>
      </c>
      <c r="G6507" t="s">
        <v>209</v>
      </c>
      <c r="H6507" s="1">
        <v>2022</v>
      </c>
      <c r="I6507" s="2">
        <v>2490</v>
      </c>
      <c r="J6507" s="3">
        <v>12053.25</v>
      </c>
      <c r="K6507">
        <f>Table1[[#This Row],[Total Revenue + Open]]/Table1[[#This Row],[Qty]]</f>
        <v>4.8406626506024093</v>
      </c>
      <c r="L6507">
        <f>Table1[[#This Row],[Qty]]/Table1[[#This Row],[Total Revenue + Open]]</f>
        <v>0.20658328666542219</v>
      </c>
    </row>
    <row r="6508" spans="1:12">
      <c r="A6508" t="s">
        <v>10</v>
      </c>
      <c r="B6508" t="s">
        <v>490</v>
      </c>
      <c r="C6508" t="s">
        <v>518</v>
      </c>
      <c r="D6508" t="s">
        <v>505</v>
      </c>
      <c r="E6508" t="s">
        <v>15</v>
      </c>
      <c r="F6508" t="s">
        <v>77</v>
      </c>
      <c r="G6508" t="s">
        <v>78</v>
      </c>
      <c r="H6508" s="1">
        <v>2022</v>
      </c>
      <c r="I6508" s="2">
        <v>6185</v>
      </c>
      <c r="J6508" s="3">
        <v>4735.5</v>
      </c>
      <c r="K6508">
        <f>Table1[[#This Row],[Total Revenue + Open]]/Table1[[#This Row],[Qty]]</f>
        <v>0.76564268391269197</v>
      </c>
      <c r="L6508">
        <f>Table1[[#This Row],[Qty]]/Table1[[#This Row],[Total Revenue + Open]]</f>
        <v>1.3060922817020377</v>
      </c>
    </row>
    <row r="6509" spans="1:12">
      <c r="A6509" t="s">
        <v>10</v>
      </c>
      <c r="B6509" t="s">
        <v>490</v>
      </c>
      <c r="C6509" t="s">
        <v>518</v>
      </c>
      <c r="D6509" t="s">
        <v>505</v>
      </c>
      <c r="E6509" t="s">
        <v>15</v>
      </c>
      <c r="F6509" t="s">
        <v>77</v>
      </c>
      <c r="G6509" t="s">
        <v>78</v>
      </c>
      <c r="H6509" s="1">
        <v>2022</v>
      </c>
      <c r="I6509" s="2">
        <v>1030</v>
      </c>
      <c r="J6509" s="3">
        <v>789.25</v>
      </c>
      <c r="K6509">
        <f>Table1[[#This Row],[Total Revenue + Open]]/Table1[[#This Row],[Qty]]</f>
        <v>0.76626213592233006</v>
      </c>
      <c r="L6509">
        <f>Table1[[#This Row],[Qty]]/Table1[[#This Row],[Total Revenue + Open]]</f>
        <v>1.3050364269876464</v>
      </c>
    </row>
    <row r="6510" spans="1:12">
      <c r="A6510" t="s">
        <v>10</v>
      </c>
      <c r="B6510" t="s">
        <v>490</v>
      </c>
      <c r="C6510" t="s">
        <v>518</v>
      </c>
      <c r="D6510" t="s">
        <v>505</v>
      </c>
      <c r="E6510" t="s">
        <v>15</v>
      </c>
      <c r="F6510" t="s">
        <v>77</v>
      </c>
      <c r="G6510" t="s">
        <v>79</v>
      </c>
      <c r="H6510" s="1">
        <v>2022</v>
      </c>
      <c r="I6510" s="2">
        <v>1030</v>
      </c>
      <c r="J6510" s="3">
        <v>789.25</v>
      </c>
      <c r="K6510">
        <f>Table1[[#This Row],[Total Revenue + Open]]/Table1[[#This Row],[Qty]]</f>
        <v>0.76626213592233006</v>
      </c>
      <c r="L6510">
        <f>Table1[[#This Row],[Qty]]/Table1[[#This Row],[Total Revenue + Open]]</f>
        <v>1.3050364269876464</v>
      </c>
    </row>
    <row r="6511" spans="1:12">
      <c r="A6511" t="s">
        <v>10</v>
      </c>
      <c r="B6511" t="s">
        <v>490</v>
      </c>
      <c r="C6511" t="s">
        <v>518</v>
      </c>
      <c r="D6511" t="s">
        <v>505</v>
      </c>
      <c r="E6511" t="s">
        <v>15</v>
      </c>
      <c r="F6511" t="s">
        <v>77</v>
      </c>
      <c r="G6511" t="s">
        <v>79</v>
      </c>
      <c r="H6511" s="1">
        <v>2022</v>
      </c>
      <c r="I6511" s="2">
        <v>1585</v>
      </c>
      <c r="J6511" s="3">
        <v>1212.75</v>
      </c>
      <c r="K6511">
        <f>Table1[[#This Row],[Total Revenue + Open]]/Table1[[#This Row],[Qty]]</f>
        <v>0.76514195583596212</v>
      </c>
      <c r="L6511">
        <f>Table1[[#This Row],[Qty]]/Table1[[#This Row],[Total Revenue + Open]]</f>
        <v>1.3069470212327354</v>
      </c>
    </row>
    <row r="6512" spans="1:12">
      <c r="A6512" t="s">
        <v>10</v>
      </c>
      <c r="B6512" t="s">
        <v>490</v>
      </c>
      <c r="C6512" t="s">
        <v>518</v>
      </c>
      <c r="D6512" t="s">
        <v>505</v>
      </c>
      <c r="E6512" t="s">
        <v>15</v>
      </c>
      <c r="F6512" t="s">
        <v>77</v>
      </c>
      <c r="G6512" t="s">
        <v>79</v>
      </c>
      <c r="H6512" s="1">
        <v>2022</v>
      </c>
      <c r="I6512" s="2">
        <v>16410</v>
      </c>
      <c r="J6512" s="3">
        <v>12896.75</v>
      </c>
      <c r="K6512">
        <f>Table1[[#This Row],[Total Revenue + Open]]/Table1[[#This Row],[Qty]]</f>
        <v>0.78590798293723341</v>
      </c>
      <c r="L6512">
        <f>Table1[[#This Row],[Qty]]/Table1[[#This Row],[Total Revenue + Open]]</f>
        <v>1.2724135925717719</v>
      </c>
    </row>
    <row r="6513" spans="1:12">
      <c r="A6513" t="s">
        <v>10</v>
      </c>
      <c r="B6513" t="s">
        <v>490</v>
      </c>
      <c r="C6513" t="s">
        <v>518</v>
      </c>
      <c r="D6513" t="s">
        <v>65</v>
      </c>
      <c r="E6513" t="s">
        <v>15</v>
      </c>
      <c r="F6513" t="s">
        <v>77</v>
      </c>
      <c r="G6513" t="s">
        <v>78</v>
      </c>
      <c r="H6513" s="1">
        <v>2021</v>
      </c>
      <c r="I6513" s="2">
        <v>1210</v>
      </c>
      <c r="J6513" s="3">
        <v>924</v>
      </c>
      <c r="K6513">
        <f>Table1[[#This Row],[Total Revenue + Open]]/Table1[[#This Row],[Qty]]</f>
        <v>0.76363636363636367</v>
      </c>
      <c r="L6513">
        <f>Table1[[#This Row],[Qty]]/Table1[[#This Row],[Total Revenue + Open]]</f>
        <v>1.3095238095238095</v>
      </c>
    </row>
    <row r="6514" spans="1:12">
      <c r="A6514" t="s">
        <v>10</v>
      </c>
      <c r="B6514" t="s">
        <v>490</v>
      </c>
      <c r="C6514" t="s">
        <v>518</v>
      </c>
      <c r="D6514" t="s">
        <v>65</v>
      </c>
      <c r="E6514" t="s">
        <v>15</v>
      </c>
      <c r="F6514" t="s">
        <v>77</v>
      </c>
      <c r="G6514" t="s">
        <v>78</v>
      </c>
      <c r="H6514" s="1">
        <v>2021</v>
      </c>
      <c r="I6514" s="2">
        <v>200</v>
      </c>
      <c r="J6514" s="3">
        <v>154</v>
      </c>
      <c r="K6514">
        <f>Table1[[#This Row],[Total Revenue + Open]]/Table1[[#This Row],[Qty]]</f>
        <v>0.77</v>
      </c>
      <c r="L6514">
        <f>Table1[[#This Row],[Qty]]/Table1[[#This Row],[Total Revenue + Open]]</f>
        <v>1.2987012987012987</v>
      </c>
    </row>
    <row r="6515" spans="1:12">
      <c r="A6515" t="s">
        <v>10</v>
      </c>
      <c r="B6515" t="s">
        <v>490</v>
      </c>
      <c r="C6515" t="s">
        <v>518</v>
      </c>
      <c r="D6515" t="s">
        <v>65</v>
      </c>
      <c r="E6515" t="s">
        <v>15</v>
      </c>
      <c r="F6515" t="s">
        <v>77</v>
      </c>
      <c r="G6515" t="s">
        <v>79</v>
      </c>
      <c r="H6515" s="1">
        <v>2021</v>
      </c>
      <c r="I6515" s="2">
        <v>1210</v>
      </c>
      <c r="J6515" s="3">
        <v>924</v>
      </c>
      <c r="K6515">
        <f>Table1[[#This Row],[Total Revenue + Open]]/Table1[[#This Row],[Qty]]</f>
        <v>0.76363636363636367</v>
      </c>
      <c r="L6515">
        <f>Table1[[#This Row],[Qty]]/Table1[[#This Row],[Total Revenue + Open]]</f>
        <v>1.3095238095238095</v>
      </c>
    </row>
    <row r="6516" spans="1:12">
      <c r="A6516" t="s">
        <v>10</v>
      </c>
      <c r="B6516" t="s">
        <v>490</v>
      </c>
      <c r="C6516" t="s">
        <v>518</v>
      </c>
      <c r="D6516" t="s">
        <v>65</v>
      </c>
      <c r="E6516" t="s">
        <v>15</v>
      </c>
      <c r="F6516" t="s">
        <v>77</v>
      </c>
      <c r="G6516" t="s">
        <v>79</v>
      </c>
      <c r="H6516" s="1">
        <v>2021</v>
      </c>
      <c r="I6516" s="2">
        <v>200</v>
      </c>
      <c r="J6516" s="3">
        <v>154</v>
      </c>
      <c r="K6516">
        <f>Table1[[#This Row],[Total Revenue + Open]]/Table1[[#This Row],[Qty]]</f>
        <v>0.77</v>
      </c>
      <c r="L6516">
        <f>Table1[[#This Row],[Qty]]/Table1[[#This Row],[Total Revenue + Open]]</f>
        <v>1.2987012987012987</v>
      </c>
    </row>
    <row r="6517" spans="1:12">
      <c r="A6517" t="s">
        <v>10</v>
      </c>
      <c r="B6517" t="s">
        <v>490</v>
      </c>
      <c r="C6517" t="s">
        <v>518</v>
      </c>
      <c r="D6517" t="s">
        <v>65</v>
      </c>
      <c r="E6517" t="s">
        <v>15</v>
      </c>
      <c r="F6517" t="s">
        <v>77</v>
      </c>
      <c r="G6517" t="s">
        <v>79</v>
      </c>
      <c r="H6517" s="1">
        <v>2021</v>
      </c>
      <c r="I6517" s="2">
        <v>1005</v>
      </c>
      <c r="J6517" s="3">
        <v>770</v>
      </c>
      <c r="K6517">
        <f>Table1[[#This Row],[Total Revenue + Open]]/Table1[[#This Row],[Qty]]</f>
        <v>0.76616915422885568</v>
      </c>
      <c r="L6517">
        <f>Table1[[#This Row],[Qty]]/Table1[[#This Row],[Total Revenue + Open]]</f>
        <v>1.3051948051948052</v>
      </c>
    </row>
    <row r="6518" spans="1:12">
      <c r="A6518" t="s">
        <v>10</v>
      </c>
      <c r="B6518" t="s">
        <v>490</v>
      </c>
      <c r="C6518" t="s">
        <v>518</v>
      </c>
      <c r="D6518" t="s">
        <v>65</v>
      </c>
      <c r="E6518" t="s">
        <v>15</v>
      </c>
      <c r="F6518" t="s">
        <v>77</v>
      </c>
      <c r="G6518" t="s">
        <v>79</v>
      </c>
      <c r="H6518" s="1">
        <v>2021</v>
      </c>
      <c r="I6518" s="2">
        <v>350</v>
      </c>
      <c r="J6518" s="3">
        <v>269.5</v>
      </c>
      <c r="K6518">
        <f>Table1[[#This Row],[Total Revenue + Open]]/Table1[[#This Row],[Qty]]</f>
        <v>0.77</v>
      </c>
      <c r="L6518">
        <f>Table1[[#This Row],[Qty]]/Table1[[#This Row],[Total Revenue + Open]]</f>
        <v>1.2987012987012987</v>
      </c>
    </row>
    <row r="6519" spans="1:12">
      <c r="A6519" t="s">
        <v>10</v>
      </c>
      <c r="B6519" t="s">
        <v>490</v>
      </c>
      <c r="C6519" t="s">
        <v>518</v>
      </c>
      <c r="D6519" t="s">
        <v>65</v>
      </c>
      <c r="E6519" t="s">
        <v>15</v>
      </c>
      <c r="F6519" t="s">
        <v>77</v>
      </c>
      <c r="G6519" t="s">
        <v>79</v>
      </c>
      <c r="H6519" s="1">
        <v>2021</v>
      </c>
      <c r="I6519" s="2">
        <v>100</v>
      </c>
      <c r="J6519" s="3">
        <v>79</v>
      </c>
      <c r="K6519">
        <f>Table1[[#This Row],[Total Revenue + Open]]/Table1[[#This Row],[Qty]]</f>
        <v>0.79</v>
      </c>
      <c r="L6519">
        <f>Table1[[#This Row],[Qty]]/Table1[[#This Row],[Total Revenue + Open]]</f>
        <v>1.2658227848101267</v>
      </c>
    </row>
    <row r="6520" spans="1:12">
      <c r="A6520" t="s">
        <v>10</v>
      </c>
      <c r="B6520" t="s">
        <v>490</v>
      </c>
      <c r="C6520" t="s">
        <v>518</v>
      </c>
      <c r="D6520" t="s">
        <v>65</v>
      </c>
      <c r="E6520" t="s">
        <v>15</v>
      </c>
      <c r="F6520" t="s">
        <v>77</v>
      </c>
      <c r="G6520" t="s">
        <v>79</v>
      </c>
      <c r="H6520" s="1">
        <v>2021</v>
      </c>
      <c r="I6520" s="2">
        <v>100</v>
      </c>
      <c r="J6520" s="3">
        <v>79</v>
      </c>
      <c r="K6520">
        <f>Table1[[#This Row],[Total Revenue + Open]]/Table1[[#This Row],[Qty]]</f>
        <v>0.79</v>
      </c>
      <c r="L6520">
        <f>Table1[[#This Row],[Qty]]/Table1[[#This Row],[Total Revenue + Open]]</f>
        <v>1.2658227848101267</v>
      </c>
    </row>
    <row r="6521" spans="1:12">
      <c r="A6521" t="s">
        <v>10</v>
      </c>
      <c r="B6521" t="s">
        <v>490</v>
      </c>
      <c r="C6521" t="s">
        <v>518</v>
      </c>
      <c r="D6521" t="s">
        <v>65</v>
      </c>
      <c r="E6521" t="s">
        <v>15</v>
      </c>
      <c r="F6521" t="s">
        <v>77</v>
      </c>
      <c r="G6521" t="s">
        <v>79</v>
      </c>
      <c r="H6521" s="1">
        <v>2021</v>
      </c>
      <c r="I6521" s="2">
        <v>1110</v>
      </c>
      <c r="J6521" s="3">
        <v>869</v>
      </c>
      <c r="K6521">
        <f>Table1[[#This Row],[Total Revenue + Open]]/Table1[[#This Row],[Qty]]</f>
        <v>0.78288288288288288</v>
      </c>
      <c r="L6521">
        <f>Table1[[#This Row],[Qty]]/Table1[[#This Row],[Total Revenue + Open]]</f>
        <v>1.2773302646720368</v>
      </c>
    </row>
    <row r="6522" spans="1:12">
      <c r="A6522" t="s">
        <v>10</v>
      </c>
      <c r="B6522" t="s">
        <v>530</v>
      </c>
      <c r="C6522" t="s">
        <v>530</v>
      </c>
      <c r="D6522" t="s">
        <v>534</v>
      </c>
      <c r="E6522" t="s">
        <v>15</v>
      </c>
      <c r="F6522" t="s">
        <v>357</v>
      </c>
      <c r="G6522" t="s">
        <v>359</v>
      </c>
      <c r="H6522" s="1">
        <v>2022</v>
      </c>
      <c r="I6522" s="2">
        <v>600535</v>
      </c>
      <c r="J6522" s="3">
        <v>1003000</v>
      </c>
      <c r="K6522">
        <f>Table1[[#This Row],[Total Revenue + Open]]/Table1[[#This Row],[Qty]]</f>
        <v>1.6701774251292598</v>
      </c>
      <c r="L6522">
        <f>Table1[[#This Row],[Qty]]/Table1[[#This Row],[Total Revenue + Open]]</f>
        <v>0.59873878364905286</v>
      </c>
    </row>
    <row r="6523" spans="1:12" hidden="1">
      <c r="A6523" t="s">
        <v>710</v>
      </c>
      <c r="B6523" t="s">
        <v>530</v>
      </c>
      <c r="C6523" t="s">
        <v>530</v>
      </c>
      <c r="D6523" t="s">
        <v>790</v>
      </c>
      <c r="E6523" t="s">
        <v>15</v>
      </c>
      <c r="F6523" t="s">
        <v>16</v>
      </c>
      <c r="G6523" t="s">
        <v>158</v>
      </c>
      <c r="H6523" s="1">
        <v>2022</v>
      </c>
      <c r="I6523" s="2">
        <v>460410</v>
      </c>
      <c r="J6523" s="3">
        <v>1002453</v>
      </c>
      <c r="K6523">
        <f>Table1[[#This Row],[Total Revenue + Open]]/Table1[[#This Row],[Qty]]</f>
        <v>2.177305010751287</v>
      </c>
      <c r="L6523">
        <f>Table1[[#This Row],[Total Revenue + Open]]/Table1[[#This Row],[Qty]]</f>
        <v>2.177305010751287</v>
      </c>
    </row>
    <row r="6524" spans="1:12" hidden="1">
      <c r="A6524" t="s">
        <v>710</v>
      </c>
      <c r="B6524" t="s">
        <v>530</v>
      </c>
      <c r="C6524" t="s">
        <v>530</v>
      </c>
      <c r="D6524" t="s">
        <v>761</v>
      </c>
      <c r="E6524" t="s">
        <v>15</v>
      </c>
      <c r="F6524" t="s">
        <v>30</v>
      </c>
      <c r="G6524" t="s">
        <v>148</v>
      </c>
      <c r="H6524" s="1">
        <v>2022</v>
      </c>
      <c r="I6524" s="2">
        <v>648250</v>
      </c>
      <c r="J6524" s="3">
        <v>3067027.5</v>
      </c>
      <c r="K6524">
        <f>Table1[[#This Row],[Total Revenue + Open]]/Table1[[#This Row],[Qty]]</f>
        <v>4.7312418048592368</v>
      </c>
      <c r="L6524">
        <f>Table1[[#This Row],[Total Revenue + Open]]/Table1[[#This Row],[Qty]]</f>
        <v>4.7312418048592368</v>
      </c>
    </row>
    <row r="6525" spans="1:12" hidden="1">
      <c r="A6525" t="s">
        <v>710</v>
      </c>
      <c r="B6525" t="s">
        <v>530</v>
      </c>
      <c r="C6525" t="s">
        <v>530</v>
      </c>
      <c r="D6525" t="s">
        <v>780</v>
      </c>
      <c r="E6525" t="s">
        <v>15</v>
      </c>
      <c r="F6525" t="s">
        <v>214</v>
      </c>
      <c r="G6525" t="s">
        <v>470</v>
      </c>
      <c r="H6525" s="1">
        <v>2022</v>
      </c>
      <c r="I6525" s="2">
        <v>34070</v>
      </c>
      <c r="J6525" s="3">
        <v>306400</v>
      </c>
      <c r="K6525">
        <f>Table1[[#This Row],[Total Revenue + Open]]/Table1[[#This Row],[Qty]]</f>
        <v>8.9932491928382738</v>
      </c>
      <c r="L6525">
        <f>Table1[[#This Row],[Total Revenue + Open]]/Table1[[#This Row],[Qty]]</f>
        <v>8.9932491928382738</v>
      </c>
    </row>
    <row r="6526" spans="1:12">
      <c r="A6526" t="s">
        <v>10</v>
      </c>
      <c r="B6526" t="s">
        <v>530</v>
      </c>
      <c r="C6526" t="s">
        <v>530</v>
      </c>
      <c r="D6526" t="s">
        <v>532</v>
      </c>
      <c r="E6526" t="s">
        <v>15</v>
      </c>
      <c r="F6526" t="s">
        <v>214</v>
      </c>
      <c r="G6526" t="s">
        <v>215</v>
      </c>
      <c r="H6526" s="1">
        <v>2020</v>
      </c>
      <c r="I6526" s="2">
        <v>130</v>
      </c>
      <c r="J6526" s="3">
        <v>338</v>
      </c>
      <c r="K6526">
        <f>Table1[[#This Row],[Total Revenue + Open]]/Table1[[#This Row],[Qty]]</f>
        <v>2.6</v>
      </c>
      <c r="L6526">
        <f>Table1[[#This Row],[Qty]]/Table1[[#This Row],[Total Revenue + Open]]</f>
        <v>0.38461538461538464</v>
      </c>
    </row>
    <row r="6527" spans="1:12">
      <c r="A6527" t="s">
        <v>10</v>
      </c>
      <c r="B6527" t="s">
        <v>530</v>
      </c>
      <c r="C6527" t="s">
        <v>530</v>
      </c>
      <c r="D6527" t="s">
        <v>532</v>
      </c>
      <c r="E6527" t="s">
        <v>15</v>
      </c>
      <c r="F6527" t="s">
        <v>214</v>
      </c>
      <c r="G6527" t="s">
        <v>215</v>
      </c>
      <c r="H6527" s="1">
        <v>2021</v>
      </c>
      <c r="I6527" s="2">
        <v>5180</v>
      </c>
      <c r="J6527" s="3">
        <v>13390</v>
      </c>
      <c r="K6527">
        <f>Table1[[#This Row],[Total Revenue + Open]]/Table1[[#This Row],[Qty]]</f>
        <v>2.5849420849420848</v>
      </c>
      <c r="L6527">
        <f>Table1[[#This Row],[Qty]]/Table1[[#This Row],[Total Revenue + Open]]</f>
        <v>0.38685586258401794</v>
      </c>
    </row>
    <row r="6528" spans="1:12">
      <c r="A6528" t="s">
        <v>10</v>
      </c>
      <c r="B6528" t="s">
        <v>530</v>
      </c>
      <c r="C6528" t="s">
        <v>530</v>
      </c>
      <c r="D6528" t="s">
        <v>532</v>
      </c>
      <c r="E6528" t="s">
        <v>15</v>
      </c>
      <c r="F6528" t="s">
        <v>214</v>
      </c>
      <c r="G6528" t="s">
        <v>215</v>
      </c>
      <c r="H6528" s="1">
        <v>2021</v>
      </c>
      <c r="I6528" s="2">
        <v>1860</v>
      </c>
      <c r="J6528" s="3">
        <v>4810</v>
      </c>
      <c r="K6528">
        <f>Table1[[#This Row],[Total Revenue + Open]]/Table1[[#This Row],[Qty]]</f>
        <v>2.586021505376344</v>
      </c>
      <c r="L6528">
        <f>Table1[[#This Row],[Qty]]/Table1[[#This Row],[Total Revenue + Open]]</f>
        <v>0.38669438669438672</v>
      </c>
    </row>
    <row r="6529" spans="1:12" hidden="1">
      <c r="A6529" t="s">
        <v>710</v>
      </c>
      <c r="B6529" t="s">
        <v>530</v>
      </c>
      <c r="C6529" t="s">
        <v>530</v>
      </c>
      <c r="D6529" t="s">
        <v>781</v>
      </c>
      <c r="E6529" t="s">
        <v>15</v>
      </c>
      <c r="F6529" t="s">
        <v>118</v>
      </c>
      <c r="G6529" t="s">
        <v>480</v>
      </c>
      <c r="H6529" s="1">
        <v>2022</v>
      </c>
      <c r="I6529" s="2">
        <v>300000</v>
      </c>
      <c r="J6529" s="3">
        <v>2000000</v>
      </c>
      <c r="K6529">
        <f>Table1[[#This Row],[Total Revenue + Open]]/Table1[[#This Row],[Qty]]</f>
        <v>6.666666666666667</v>
      </c>
      <c r="L6529">
        <f>Table1[[#This Row],[Total Revenue + Open]]/Table1[[#This Row],[Qty]]</f>
        <v>6.666666666666667</v>
      </c>
    </row>
    <row r="6530" spans="1:12" hidden="1">
      <c r="A6530" t="s">
        <v>710</v>
      </c>
      <c r="B6530" t="s">
        <v>530</v>
      </c>
      <c r="C6530" t="s">
        <v>530</v>
      </c>
      <c r="D6530" t="s">
        <v>790</v>
      </c>
      <c r="E6530" t="s">
        <v>15</v>
      </c>
      <c r="F6530" t="s">
        <v>31</v>
      </c>
      <c r="G6530" t="s">
        <v>66</v>
      </c>
      <c r="H6530" s="1">
        <v>2022</v>
      </c>
      <c r="I6530" s="2">
        <v>15000</v>
      </c>
      <c r="J6530" s="3">
        <v>180895.5</v>
      </c>
      <c r="K6530">
        <f>Table1[[#This Row],[Total Revenue + Open]]/Table1[[#This Row],[Qty]]</f>
        <v>12.059699999999999</v>
      </c>
      <c r="L6530">
        <f>Table1[[#This Row],[Total Revenue + Open]]/Table1[[#This Row],[Qty]]</f>
        <v>12.059699999999999</v>
      </c>
    </row>
    <row r="6531" spans="1:12">
      <c r="A6531" t="s">
        <v>10</v>
      </c>
      <c r="B6531" t="s">
        <v>530</v>
      </c>
      <c r="C6531" t="s">
        <v>530</v>
      </c>
      <c r="D6531" t="s">
        <v>534</v>
      </c>
      <c r="E6531" t="s">
        <v>15</v>
      </c>
      <c r="F6531" t="s">
        <v>214</v>
      </c>
      <c r="G6531" t="s">
        <v>470</v>
      </c>
      <c r="H6531" s="1">
        <v>2022</v>
      </c>
      <c r="I6531" s="2">
        <v>69755</v>
      </c>
      <c r="J6531" s="3">
        <v>180440</v>
      </c>
      <c r="K6531">
        <f>Table1[[#This Row],[Total Revenue + Open]]/Table1[[#This Row],[Qty]]</f>
        <v>2.5867679736219626</v>
      </c>
      <c r="L6531">
        <f>Table1[[#This Row],[Qty]]/Table1[[#This Row],[Total Revenue + Open]]</f>
        <v>0.38658279760585235</v>
      </c>
    </row>
    <row r="6532" spans="1:12" hidden="1">
      <c r="A6532" t="s">
        <v>710</v>
      </c>
      <c r="B6532" t="s">
        <v>530</v>
      </c>
      <c r="C6532" t="s">
        <v>530</v>
      </c>
      <c r="D6532" t="s">
        <v>786</v>
      </c>
      <c r="E6532" t="s">
        <v>15</v>
      </c>
      <c r="F6532" t="s">
        <v>16</v>
      </c>
      <c r="G6532" t="s">
        <v>158</v>
      </c>
      <c r="H6532" s="1">
        <v>2022</v>
      </c>
      <c r="I6532" s="2">
        <v>34000</v>
      </c>
      <c r="J6532" s="3">
        <v>173071.5</v>
      </c>
      <c r="K6532">
        <f>Table1[[#This Row],[Total Revenue + Open]]/Table1[[#This Row],[Qty]]</f>
        <v>5.0903382352941176</v>
      </c>
      <c r="L6532">
        <f>Table1[[#This Row],[Total Revenue + Open]]/Table1[[#This Row],[Qty]]</f>
        <v>5.0903382352941176</v>
      </c>
    </row>
    <row r="6533" spans="1:12" hidden="1">
      <c r="A6533" t="s">
        <v>544</v>
      </c>
      <c r="B6533" t="s">
        <v>530</v>
      </c>
      <c r="C6533" t="s">
        <v>530</v>
      </c>
      <c r="D6533" t="s">
        <v>580</v>
      </c>
      <c r="E6533" t="s">
        <v>15</v>
      </c>
      <c r="F6533" t="s">
        <v>30</v>
      </c>
      <c r="G6533" t="s">
        <v>148</v>
      </c>
      <c r="H6533" s="1">
        <v>2022</v>
      </c>
      <c r="I6533" s="2">
        <v>67135</v>
      </c>
      <c r="J6533" s="3">
        <v>164996</v>
      </c>
      <c r="K6533">
        <f>Table1[[#This Row],[Total Revenue + Open]]/Table1[[#This Row],[Qty]]</f>
        <v>2.457674834289119</v>
      </c>
      <c r="L6533">
        <f>Table1[[#This Row],[Total Revenue + Open]]/Table1[[#This Row],[Qty]]</f>
        <v>2.457674834289119</v>
      </c>
    </row>
    <row r="6534" spans="1:12" hidden="1">
      <c r="A6534" t="s">
        <v>544</v>
      </c>
      <c r="B6534" t="s">
        <v>530</v>
      </c>
      <c r="C6534" t="s">
        <v>530</v>
      </c>
      <c r="D6534" t="s">
        <v>580</v>
      </c>
      <c r="E6534" t="s">
        <v>15</v>
      </c>
      <c r="F6534" t="s">
        <v>36</v>
      </c>
      <c r="G6534" t="s">
        <v>37</v>
      </c>
      <c r="H6534" s="1">
        <v>2022</v>
      </c>
      <c r="I6534" s="2">
        <v>108545</v>
      </c>
      <c r="J6534" s="3">
        <v>142560</v>
      </c>
      <c r="K6534">
        <f>Table1[[#This Row],[Total Revenue + Open]]/Table1[[#This Row],[Qty]]</f>
        <v>1.3133723340550003</v>
      </c>
      <c r="L6534">
        <f>Table1[[#This Row],[Total Revenue + Open]]/Table1[[#This Row],[Qty]]</f>
        <v>1.3133723340550003</v>
      </c>
    </row>
    <row r="6535" spans="1:12">
      <c r="A6535" t="s">
        <v>10</v>
      </c>
      <c r="B6535" t="s">
        <v>530</v>
      </c>
      <c r="C6535" t="s">
        <v>530</v>
      </c>
      <c r="D6535" t="s">
        <v>534</v>
      </c>
      <c r="E6535" t="s">
        <v>15</v>
      </c>
      <c r="F6535" t="s">
        <v>16</v>
      </c>
      <c r="G6535" t="s">
        <v>158</v>
      </c>
      <c r="H6535" s="1">
        <v>2020</v>
      </c>
      <c r="I6535" s="2">
        <v>6035</v>
      </c>
      <c r="J6535" s="3">
        <v>13380</v>
      </c>
      <c r="K6535">
        <f>Table1[[#This Row],[Total Revenue + Open]]/Table1[[#This Row],[Qty]]</f>
        <v>2.2170671085335543</v>
      </c>
      <c r="L6535">
        <f>Table1[[#This Row],[Qty]]/Table1[[#This Row],[Total Revenue + Open]]</f>
        <v>0.45104633781763825</v>
      </c>
    </row>
    <row r="6536" spans="1:12">
      <c r="A6536" t="s">
        <v>10</v>
      </c>
      <c r="B6536" t="s">
        <v>530</v>
      </c>
      <c r="C6536" t="s">
        <v>530</v>
      </c>
      <c r="D6536" t="s">
        <v>534</v>
      </c>
      <c r="E6536" t="s">
        <v>15</v>
      </c>
      <c r="F6536" t="s">
        <v>16</v>
      </c>
      <c r="G6536" t="s">
        <v>158</v>
      </c>
      <c r="H6536" s="1">
        <v>2020</v>
      </c>
      <c r="I6536" s="2">
        <v>6340</v>
      </c>
      <c r="J6536" s="3">
        <v>14049</v>
      </c>
      <c r="K6536">
        <f>Table1[[#This Row],[Total Revenue + Open]]/Table1[[#This Row],[Qty]]</f>
        <v>2.2159305993690852</v>
      </c>
      <c r="L6536">
        <f>Table1[[#This Row],[Qty]]/Table1[[#This Row],[Total Revenue + Open]]</f>
        <v>0.45127767100861271</v>
      </c>
    </row>
    <row r="6537" spans="1:12">
      <c r="A6537" t="s">
        <v>10</v>
      </c>
      <c r="B6537" t="s">
        <v>530</v>
      </c>
      <c r="C6537" t="s">
        <v>530</v>
      </c>
      <c r="D6537" t="s">
        <v>534</v>
      </c>
      <c r="E6537" t="s">
        <v>15</v>
      </c>
      <c r="F6537" t="s">
        <v>16</v>
      </c>
      <c r="G6537" t="s">
        <v>158</v>
      </c>
      <c r="H6537" s="1">
        <v>2020</v>
      </c>
      <c r="I6537" s="2">
        <v>700</v>
      </c>
      <c r="J6537" s="3">
        <v>1568</v>
      </c>
      <c r="K6537">
        <f>Table1[[#This Row],[Total Revenue + Open]]/Table1[[#This Row],[Qty]]</f>
        <v>2.2400000000000002</v>
      </c>
      <c r="L6537">
        <f>Table1[[#This Row],[Qty]]/Table1[[#This Row],[Total Revenue + Open]]</f>
        <v>0.44642857142857145</v>
      </c>
    </row>
    <row r="6538" spans="1:12">
      <c r="A6538" t="s">
        <v>10</v>
      </c>
      <c r="B6538" t="s">
        <v>530</v>
      </c>
      <c r="C6538" t="s">
        <v>530</v>
      </c>
      <c r="D6538" t="s">
        <v>534</v>
      </c>
      <c r="E6538" t="s">
        <v>15</v>
      </c>
      <c r="F6538" t="s">
        <v>16</v>
      </c>
      <c r="G6538" t="s">
        <v>158</v>
      </c>
      <c r="H6538" s="1">
        <v>2020</v>
      </c>
      <c r="I6538" s="2">
        <v>800</v>
      </c>
      <c r="J6538" s="3">
        <v>1792</v>
      </c>
      <c r="K6538">
        <f>Table1[[#This Row],[Total Revenue + Open]]/Table1[[#This Row],[Qty]]</f>
        <v>2.2400000000000002</v>
      </c>
      <c r="L6538">
        <f>Table1[[#This Row],[Qty]]/Table1[[#This Row],[Total Revenue + Open]]</f>
        <v>0.44642857142857145</v>
      </c>
    </row>
    <row r="6539" spans="1:12">
      <c r="A6539" t="s">
        <v>10</v>
      </c>
      <c r="B6539" t="s">
        <v>530</v>
      </c>
      <c r="C6539" t="s">
        <v>530</v>
      </c>
      <c r="D6539" t="s">
        <v>534</v>
      </c>
      <c r="E6539" t="s">
        <v>15</v>
      </c>
      <c r="F6539" t="s">
        <v>16</v>
      </c>
      <c r="G6539" t="s">
        <v>158</v>
      </c>
      <c r="H6539" s="1">
        <v>2020</v>
      </c>
      <c r="I6539" s="2">
        <v>5180</v>
      </c>
      <c r="J6539" s="3">
        <v>11536</v>
      </c>
      <c r="K6539">
        <f>Table1[[#This Row],[Total Revenue + Open]]/Table1[[#This Row],[Qty]]</f>
        <v>2.2270270270270269</v>
      </c>
      <c r="L6539">
        <f>Table1[[#This Row],[Qty]]/Table1[[#This Row],[Total Revenue + Open]]</f>
        <v>0.44902912621359226</v>
      </c>
    </row>
    <row r="6540" spans="1:12">
      <c r="A6540" t="s">
        <v>10</v>
      </c>
      <c r="B6540" t="s">
        <v>530</v>
      </c>
      <c r="C6540" t="s">
        <v>530</v>
      </c>
      <c r="D6540" t="s">
        <v>534</v>
      </c>
      <c r="E6540" t="s">
        <v>15</v>
      </c>
      <c r="F6540" t="s">
        <v>16</v>
      </c>
      <c r="G6540" t="s">
        <v>158</v>
      </c>
      <c r="H6540" s="1">
        <v>2021</v>
      </c>
      <c r="I6540" s="2">
        <v>1200</v>
      </c>
      <c r="J6540" s="3">
        <v>2688</v>
      </c>
      <c r="K6540">
        <f>Table1[[#This Row],[Total Revenue + Open]]/Table1[[#This Row],[Qty]]</f>
        <v>2.2400000000000002</v>
      </c>
      <c r="L6540">
        <f>Table1[[#This Row],[Qty]]/Table1[[#This Row],[Total Revenue + Open]]</f>
        <v>0.44642857142857145</v>
      </c>
    </row>
    <row r="6541" spans="1:12">
      <c r="A6541" t="s">
        <v>10</v>
      </c>
      <c r="B6541" t="s">
        <v>530</v>
      </c>
      <c r="C6541" t="s">
        <v>530</v>
      </c>
      <c r="D6541" t="s">
        <v>534</v>
      </c>
      <c r="E6541" t="s">
        <v>15</v>
      </c>
      <c r="F6541" t="s">
        <v>16</v>
      </c>
      <c r="G6541" t="s">
        <v>158</v>
      </c>
      <c r="H6541" s="1">
        <v>2021</v>
      </c>
      <c r="I6541" s="2">
        <v>2310</v>
      </c>
      <c r="J6541" s="3">
        <v>5152</v>
      </c>
      <c r="K6541">
        <f>Table1[[#This Row],[Total Revenue + Open]]/Table1[[#This Row],[Qty]]</f>
        <v>2.2303030303030305</v>
      </c>
      <c r="L6541">
        <f>Table1[[#This Row],[Qty]]/Table1[[#This Row],[Total Revenue + Open]]</f>
        <v>0.4483695652173913</v>
      </c>
    </row>
    <row r="6542" spans="1:12">
      <c r="A6542" t="s">
        <v>10</v>
      </c>
      <c r="B6542" t="s">
        <v>530</v>
      </c>
      <c r="C6542" t="s">
        <v>530</v>
      </c>
      <c r="D6542" t="s">
        <v>534</v>
      </c>
      <c r="E6542" t="s">
        <v>15</v>
      </c>
      <c r="F6542" t="s">
        <v>16</v>
      </c>
      <c r="G6542" t="s">
        <v>158</v>
      </c>
      <c r="H6542" s="1">
        <v>2021</v>
      </c>
      <c r="I6542" s="2">
        <v>3065</v>
      </c>
      <c r="J6542" s="3">
        <v>6832</v>
      </c>
      <c r="K6542">
        <f>Table1[[#This Row],[Total Revenue + Open]]/Table1[[#This Row],[Qty]]</f>
        <v>2.2290375203915169</v>
      </c>
      <c r="L6542">
        <f>Table1[[#This Row],[Qty]]/Table1[[#This Row],[Total Revenue + Open]]</f>
        <v>0.4486241217798595</v>
      </c>
    </row>
    <row r="6543" spans="1:12">
      <c r="A6543" t="s">
        <v>10</v>
      </c>
      <c r="B6543" t="s">
        <v>530</v>
      </c>
      <c r="C6543" t="s">
        <v>530</v>
      </c>
      <c r="D6543" t="s">
        <v>534</v>
      </c>
      <c r="E6543" t="s">
        <v>15</v>
      </c>
      <c r="F6543" t="s">
        <v>16</v>
      </c>
      <c r="G6543" t="s">
        <v>158</v>
      </c>
      <c r="H6543" s="1">
        <v>2021</v>
      </c>
      <c r="I6543" s="2">
        <v>10075</v>
      </c>
      <c r="J6543" s="3">
        <v>22456</v>
      </c>
      <c r="K6543">
        <f>Table1[[#This Row],[Total Revenue + Open]]/Table1[[#This Row],[Qty]]</f>
        <v>2.2288833746898264</v>
      </c>
      <c r="L6543">
        <f>Table1[[#This Row],[Qty]]/Table1[[#This Row],[Total Revenue + Open]]</f>
        <v>0.44865514784467403</v>
      </c>
    </row>
    <row r="6544" spans="1:12" hidden="1">
      <c r="A6544" t="s">
        <v>544</v>
      </c>
      <c r="B6544" t="s">
        <v>530</v>
      </c>
      <c r="C6544" t="s">
        <v>530</v>
      </c>
      <c r="D6544" t="s">
        <v>580</v>
      </c>
      <c r="E6544" t="s">
        <v>15</v>
      </c>
      <c r="F6544" t="s">
        <v>36</v>
      </c>
      <c r="G6544" t="s">
        <v>37</v>
      </c>
      <c r="H6544" s="1">
        <v>2022</v>
      </c>
      <c r="I6544" s="2">
        <v>104120</v>
      </c>
      <c r="J6544" s="3">
        <v>139860</v>
      </c>
      <c r="K6544">
        <f>Table1[[#This Row],[Total Revenue + Open]]/Table1[[#This Row],[Qty]]</f>
        <v>1.3432577794852094</v>
      </c>
      <c r="L6544">
        <f>Table1[[#This Row],[Total Revenue + Open]]/Table1[[#This Row],[Qty]]</f>
        <v>1.3432577794852094</v>
      </c>
    </row>
    <row r="6545" spans="1:12" hidden="1">
      <c r="A6545" t="s">
        <v>544</v>
      </c>
      <c r="B6545" t="s">
        <v>530</v>
      </c>
      <c r="C6545" t="s">
        <v>530</v>
      </c>
      <c r="D6545" t="s">
        <v>580</v>
      </c>
      <c r="E6545" t="s">
        <v>15</v>
      </c>
      <c r="F6545" t="s">
        <v>30</v>
      </c>
      <c r="G6545" t="s">
        <v>148</v>
      </c>
      <c r="H6545" s="1">
        <v>2022</v>
      </c>
      <c r="I6545" s="2">
        <v>55880</v>
      </c>
      <c r="J6545" s="3">
        <v>137332</v>
      </c>
      <c r="K6545">
        <f>Table1[[#This Row],[Total Revenue + Open]]/Table1[[#This Row],[Qty]]</f>
        <v>2.4576234788833213</v>
      </c>
      <c r="L6545">
        <f>Table1[[#This Row],[Total Revenue + Open]]/Table1[[#This Row],[Qty]]</f>
        <v>2.4576234788833213</v>
      </c>
    </row>
    <row r="6546" spans="1:12">
      <c r="A6546" t="s">
        <v>10</v>
      </c>
      <c r="B6546" t="s">
        <v>530</v>
      </c>
      <c r="C6546" t="s">
        <v>530</v>
      </c>
      <c r="D6546" t="s">
        <v>534</v>
      </c>
      <c r="E6546" t="s">
        <v>15</v>
      </c>
      <c r="F6546" t="s">
        <v>16</v>
      </c>
      <c r="G6546" t="s">
        <v>158</v>
      </c>
      <c r="H6546" s="1">
        <v>2019</v>
      </c>
      <c r="I6546" s="2">
        <v>15830</v>
      </c>
      <c r="J6546" s="3">
        <v>35122.5</v>
      </c>
      <c r="K6546">
        <f>Table1[[#This Row],[Total Revenue + Open]]/Table1[[#This Row],[Qty]]</f>
        <v>2.2187302590018954</v>
      </c>
      <c r="L6546">
        <f>Table1[[#This Row],[Qty]]/Table1[[#This Row],[Total Revenue + Open]]</f>
        <v>0.45070823546159872</v>
      </c>
    </row>
    <row r="6547" spans="1:12">
      <c r="A6547" t="s">
        <v>10</v>
      </c>
      <c r="B6547" t="s">
        <v>530</v>
      </c>
      <c r="C6547" t="s">
        <v>530</v>
      </c>
      <c r="D6547" t="s">
        <v>534</v>
      </c>
      <c r="E6547" t="s">
        <v>15</v>
      </c>
      <c r="F6547" t="s">
        <v>16</v>
      </c>
      <c r="G6547" t="s">
        <v>158</v>
      </c>
      <c r="H6547" s="1">
        <v>2019</v>
      </c>
      <c r="I6547" s="2">
        <v>900</v>
      </c>
      <c r="J6547" s="3">
        <v>2007</v>
      </c>
      <c r="K6547">
        <f>Table1[[#This Row],[Total Revenue + Open]]/Table1[[#This Row],[Qty]]</f>
        <v>2.23</v>
      </c>
      <c r="L6547">
        <f>Table1[[#This Row],[Qty]]/Table1[[#This Row],[Total Revenue + Open]]</f>
        <v>0.44843049327354262</v>
      </c>
    </row>
    <row r="6548" spans="1:12">
      <c r="A6548" t="s">
        <v>10</v>
      </c>
      <c r="B6548" t="s">
        <v>530</v>
      </c>
      <c r="C6548" t="s">
        <v>530</v>
      </c>
      <c r="D6548" t="s">
        <v>534</v>
      </c>
      <c r="E6548" t="s">
        <v>15</v>
      </c>
      <c r="F6548" t="s">
        <v>16</v>
      </c>
      <c r="G6548" t="s">
        <v>158</v>
      </c>
      <c r="H6548" s="1">
        <v>2020</v>
      </c>
      <c r="I6548" s="2">
        <v>1750</v>
      </c>
      <c r="J6548" s="3">
        <v>3902.5</v>
      </c>
      <c r="K6548">
        <f>Table1[[#This Row],[Total Revenue + Open]]/Table1[[#This Row],[Qty]]</f>
        <v>2.23</v>
      </c>
      <c r="L6548">
        <f>Table1[[#This Row],[Qty]]/Table1[[#This Row],[Total Revenue + Open]]</f>
        <v>0.44843049327354262</v>
      </c>
    </row>
    <row r="6549" spans="1:12">
      <c r="A6549" t="s">
        <v>10</v>
      </c>
      <c r="B6549" t="s">
        <v>530</v>
      </c>
      <c r="C6549" t="s">
        <v>530</v>
      </c>
      <c r="D6549" t="s">
        <v>534</v>
      </c>
      <c r="E6549" t="s">
        <v>15</v>
      </c>
      <c r="F6549" t="s">
        <v>16</v>
      </c>
      <c r="G6549" t="s">
        <v>158</v>
      </c>
      <c r="H6549" s="1">
        <v>2020</v>
      </c>
      <c r="I6549" s="2">
        <v>1360</v>
      </c>
      <c r="J6549" s="3">
        <v>3010.5</v>
      </c>
      <c r="K6549">
        <f>Table1[[#This Row],[Total Revenue + Open]]/Table1[[#This Row],[Qty]]</f>
        <v>2.2136029411764704</v>
      </c>
      <c r="L6549">
        <f>Table1[[#This Row],[Qty]]/Table1[[#This Row],[Total Revenue + Open]]</f>
        <v>0.45175220063112442</v>
      </c>
    </row>
    <row r="6550" spans="1:12">
      <c r="A6550" t="s">
        <v>10</v>
      </c>
      <c r="B6550" t="s">
        <v>530</v>
      </c>
      <c r="C6550" t="s">
        <v>530</v>
      </c>
      <c r="D6550" t="s">
        <v>534</v>
      </c>
      <c r="E6550" t="s">
        <v>15</v>
      </c>
      <c r="F6550" t="s">
        <v>16</v>
      </c>
      <c r="G6550" t="s">
        <v>158</v>
      </c>
      <c r="H6550" s="1">
        <v>2020</v>
      </c>
      <c r="I6550" s="2">
        <v>3320</v>
      </c>
      <c r="J6550" s="3">
        <v>7392</v>
      </c>
      <c r="K6550">
        <f>Table1[[#This Row],[Total Revenue + Open]]/Table1[[#This Row],[Qty]]</f>
        <v>2.2265060240963854</v>
      </c>
      <c r="L6550">
        <f>Table1[[#This Row],[Qty]]/Table1[[#This Row],[Total Revenue + Open]]</f>
        <v>0.44913419913419911</v>
      </c>
    </row>
    <row r="6551" spans="1:12">
      <c r="A6551" t="s">
        <v>10</v>
      </c>
      <c r="B6551" t="s">
        <v>530</v>
      </c>
      <c r="C6551" t="s">
        <v>530</v>
      </c>
      <c r="D6551" t="s">
        <v>534</v>
      </c>
      <c r="E6551" t="s">
        <v>15</v>
      </c>
      <c r="F6551" t="s">
        <v>16</v>
      </c>
      <c r="G6551" t="s">
        <v>158</v>
      </c>
      <c r="H6551" s="1">
        <v>2020</v>
      </c>
      <c r="I6551" s="2">
        <v>2010</v>
      </c>
      <c r="J6551" s="3">
        <v>4480</v>
      </c>
      <c r="K6551">
        <f>Table1[[#This Row],[Total Revenue + Open]]/Table1[[#This Row],[Qty]]</f>
        <v>2.2288557213930349</v>
      </c>
      <c r="L6551">
        <f>Table1[[#This Row],[Qty]]/Table1[[#This Row],[Total Revenue + Open]]</f>
        <v>0.4486607142857143</v>
      </c>
    </row>
    <row r="6552" spans="1:12">
      <c r="A6552" t="s">
        <v>10</v>
      </c>
      <c r="B6552" t="s">
        <v>530</v>
      </c>
      <c r="C6552" t="s">
        <v>530</v>
      </c>
      <c r="D6552" t="s">
        <v>534</v>
      </c>
      <c r="E6552" t="s">
        <v>15</v>
      </c>
      <c r="F6552" t="s">
        <v>16</v>
      </c>
      <c r="G6552" t="s">
        <v>158</v>
      </c>
      <c r="H6552" s="1">
        <v>2020</v>
      </c>
      <c r="I6552" s="2">
        <v>1760</v>
      </c>
      <c r="J6552" s="3">
        <v>3920</v>
      </c>
      <c r="K6552">
        <f>Table1[[#This Row],[Total Revenue + Open]]/Table1[[#This Row],[Qty]]</f>
        <v>2.2272727272727271</v>
      </c>
      <c r="L6552">
        <f>Table1[[#This Row],[Qty]]/Table1[[#This Row],[Total Revenue + Open]]</f>
        <v>0.44897959183673469</v>
      </c>
    </row>
    <row r="6553" spans="1:12">
      <c r="A6553" t="s">
        <v>10</v>
      </c>
      <c r="B6553" t="s">
        <v>530</v>
      </c>
      <c r="C6553" t="s">
        <v>530</v>
      </c>
      <c r="D6553" t="s">
        <v>534</v>
      </c>
      <c r="E6553" t="s">
        <v>15</v>
      </c>
      <c r="F6553" t="s">
        <v>16</v>
      </c>
      <c r="G6553" t="s">
        <v>158</v>
      </c>
      <c r="H6553" s="1">
        <v>2020</v>
      </c>
      <c r="I6553" s="2">
        <v>8750</v>
      </c>
      <c r="J6553" s="3">
        <v>19488</v>
      </c>
      <c r="K6553">
        <f>Table1[[#This Row],[Total Revenue + Open]]/Table1[[#This Row],[Qty]]</f>
        <v>2.2271999999999998</v>
      </c>
      <c r="L6553">
        <f>Table1[[#This Row],[Qty]]/Table1[[#This Row],[Total Revenue + Open]]</f>
        <v>0.4489942528735632</v>
      </c>
    </row>
    <row r="6554" spans="1:12">
      <c r="A6554" t="s">
        <v>10</v>
      </c>
      <c r="B6554" t="s">
        <v>530</v>
      </c>
      <c r="C6554" t="s">
        <v>530</v>
      </c>
      <c r="D6554" t="s">
        <v>534</v>
      </c>
      <c r="E6554" t="s">
        <v>15</v>
      </c>
      <c r="F6554" t="s">
        <v>16</v>
      </c>
      <c r="G6554" t="s">
        <v>158</v>
      </c>
      <c r="H6554" s="1">
        <v>2020</v>
      </c>
      <c r="I6554" s="2">
        <v>1160</v>
      </c>
      <c r="J6554" s="3">
        <v>2576</v>
      </c>
      <c r="K6554">
        <f>Table1[[#This Row],[Total Revenue + Open]]/Table1[[#This Row],[Qty]]</f>
        <v>2.2206896551724138</v>
      </c>
      <c r="L6554">
        <f>Table1[[#This Row],[Qty]]/Table1[[#This Row],[Total Revenue + Open]]</f>
        <v>0.4503105590062112</v>
      </c>
    </row>
    <row r="6555" spans="1:12">
      <c r="A6555" t="s">
        <v>10</v>
      </c>
      <c r="B6555" t="s">
        <v>530</v>
      </c>
      <c r="C6555" t="s">
        <v>530</v>
      </c>
      <c r="D6555" t="s">
        <v>534</v>
      </c>
      <c r="E6555" t="s">
        <v>15</v>
      </c>
      <c r="F6555" t="s">
        <v>16</v>
      </c>
      <c r="G6555" t="s">
        <v>158</v>
      </c>
      <c r="H6555" s="1">
        <v>2021</v>
      </c>
      <c r="I6555" s="2">
        <v>17795</v>
      </c>
      <c r="J6555" s="3">
        <v>39648</v>
      </c>
      <c r="K6555">
        <f>Table1[[#This Row],[Total Revenue + Open]]/Table1[[#This Row],[Qty]]</f>
        <v>2.2280415847148074</v>
      </c>
      <c r="L6555">
        <f>Table1[[#This Row],[Qty]]/Table1[[#This Row],[Total Revenue + Open]]</f>
        <v>0.44882465698143664</v>
      </c>
    </row>
    <row r="6556" spans="1:12">
      <c r="A6556" t="s">
        <v>10</v>
      </c>
      <c r="B6556" t="s">
        <v>530</v>
      </c>
      <c r="C6556" t="s">
        <v>530</v>
      </c>
      <c r="D6556" t="s">
        <v>534</v>
      </c>
      <c r="E6556" t="s">
        <v>15</v>
      </c>
      <c r="F6556" t="s">
        <v>16</v>
      </c>
      <c r="G6556" t="s">
        <v>158</v>
      </c>
      <c r="H6556" s="1">
        <v>2021</v>
      </c>
      <c r="I6556" s="2">
        <v>1610</v>
      </c>
      <c r="J6556" s="3">
        <v>3584</v>
      </c>
      <c r="K6556">
        <f>Table1[[#This Row],[Total Revenue + Open]]/Table1[[#This Row],[Qty]]</f>
        <v>2.2260869565217392</v>
      </c>
      <c r="L6556">
        <f>Table1[[#This Row],[Qty]]/Table1[[#This Row],[Total Revenue + Open]]</f>
        <v>0.44921875</v>
      </c>
    </row>
    <row r="6557" spans="1:12">
      <c r="A6557" t="s">
        <v>10</v>
      </c>
      <c r="B6557" t="s">
        <v>530</v>
      </c>
      <c r="C6557" t="s">
        <v>530</v>
      </c>
      <c r="D6557" t="s">
        <v>534</v>
      </c>
      <c r="E6557" t="s">
        <v>15</v>
      </c>
      <c r="F6557" t="s">
        <v>16</v>
      </c>
      <c r="G6557" t="s">
        <v>158</v>
      </c>
      <c r="H6557" s="1">
        <v>2021</v>
      </c>
      <c r="I6557" s="2">
        <v>7350</v>
      </c>
      <c r="J6557" s="3">
        <v>16352</v>
      </c>
      <c r="K6557">
        <f>Table1[[#This Row],[Total Revenue + Open]]/Table1[[#This Row],[Qty]]</f>
        <v>2.2247619047619049</v>
      </c>
      <c r="L6557">
        <f>Table1[[#This Row],[Qty]]/Table1[[#This Row],[Total Revenue + Open]]</f>
        <v>0.44948630136986301</v>
      </c>
    </row>
    <row r="6558" spans="1:12">
      <c r="A6558" t="s">
        <v>10</v>
      </c>
      <c r="B6558" t="s">
        <v>530</v>
      </c>
      <c r="C6558" t="s">
        <v>530</v>
      </c>
      <c r="D6558" t="s">
        <v>534</v>
      </c>
      <c r="E6558" t="s">
        <v>15</v>
      </c>
      <c r="F6558" t="s">
        <v>16</v>
      </c>
      <c r="G6558" t="s">
        <v>158</v>
      </c>
      <c r="H6558" s="1">
        <v>2021</v>
      </c>
      <c r="I6558" s="2">
        <v>850</v>
      </c>
      <c r="J6558" s="3">
        <v>1904</v>
      </c>
      <c r="K6558">
        <f>Table1[[#This Row],[Total Revenue + Open]]/Table1[[#This Row],[Qty]]</f>
        <v>2.2400000000000002</v>
      </c>
      <c r="L6558">
        <f>Table1[[#This Row],[Qty]]/Table1[[#This Row],[Total Revenue + Open]]</f>
        <v>0.44642857142857145</v>
      </c>
    </row>
    <row r="6559" spans="1:12">
      <c r="A6559" t="s">
        <v>10</v>
      </c>
      <c r="B6559" t="s">
        <v>530</v>
      </c>
      <c r="C6559" t="s">
        <v>530</v>
      </c>
      <c r="D6559" t="s">
        <v>534</v>
      </c>
      <c r="E6559" t="s">
        <v>15</v>
      </c>
      <c r="F6559" t="s">
        <v>16</v>
      </c>
      <c r="G6559" t="s">
        <v>158</v>
      </c>
      <c r="H6559" s="1">
        <v>2021</v>
      </c>
      <c r="I6559" s="2">
        <v>1310</v>
      </c>
      <c r="J6559" s="3">
        <v>2912</v>
      </c>
      <c r="K6559">
        <f>Table1[[#This Row],[Total Revenue + Open]]/Table1[[#This Row],[Qty]]</f>
        <v>2.2229007633587785</v>
      </c>
      <c r="L6559">
        <f>Table1[[#This Row],[Qty]]/Table1[[#This Row],[Total Revenue + Open]]</f>
        <v>0.44986263736263737</v>
      </c>
    </row>
    <row r="6560" spans="1:12">
      <c r="A6560" t="s">
        <v>10</v>
      </c>
      <c r="B6560" t="s">
        <v>530</v>
      </c>
      <c r="C6560" t="s">
        <v>530</v>
      </c>
      <c r="D6560" t="s">
        <v>534</v>
      </c>
      <c r="E6560" t="s">
        <v>15</v>
      </c>
      <c r="F6560" t="s">
        <v>16</v>
      </c>
      <c r="G6560" t="s">
        <v>158</v>
      </c>
      <c r="H6560" s="1">
        <v>2021</v>
      </c>
      <c r="I6560" s="2">
        <v>1910</v>
      </c>
      <c r="J6560" s="3">
        <v>4256</v>
      </c>
      <c r="K6560">
        <f>Table1[[#This Row],[Total Revenue + Open]]/Table1[[#This Row],[Qty]]</f>
        <v>2.2282722513089004</v>
      </c>
      <c r="L6560">
        <f>Table1[[#This Row],[Qty]]/Table1[[#This Row],[Total Revenue + Open]]</f>
        <v>0.44877819548872183</v>
      </c>
    </row>
    <row r="6561" spans="1:12">
      <c r="A6561" t="s">
        <v>10</v>
      </c>
      <c r="B6561" t="s">
        <v>530</v>
      </c>
      <c r="C6561" t="s">
        <v>530</v>
      </c>
      <c r="D6561" t="s">
        <v>534</v>
      </c>
      <c r="E6561" t="s">
        <v>15</v>
      </c>
      <c r="F6561" t="s">
        <v>16</v>
      </c>
      <c r="G6561" t="s">
        <v>158</v>
      </c>
      <c r="H6561" s="1">
        <v>2021</v>
      </c>
      <c r="I6561" s="2">
        <v>2860</v>
      </c>
      <c r="J6561" s="3">
        <v>6384</v>
      </c>
      <c r="K6561">
        <f>Table1[[#This Row],[Total Revenue + Open]]/Table1[[#This Row],[Qty]]</f>
        <v>2.232167832167832</v>
      </c>
      <c r="L6561">
        <f>Table1[[#This Row],[Qty]]/Table1[[#This Row],[Total Revenue + Open]]</f>
        <v>0.44799498746867167</v>
      </c>
    </row>
    <row r="6562" spans="1:12" hidden="1">
      <c r="A6562" t="s">
        <v>710</v>
      </c>
      <c r="B6562" t="s">
        <v>530</v>
      </c>
      <c r="C6562" t="s">
        <v>530</v>
      </c>
      <c r="D6562" t="s">
        <v>781</v>
      </c>
      <c r="E6562" t="s">
        <v>15</v>
      </c>
      <c r="F6562" t="s">
        <v>216</v>
      </c>
      <c r="G6562" t="s">
        <v>361</v>
      </c>
      <c r="H6562" s="1">
        <v>2022</v>
      </c>
      <c r="I6562" s="2">
        <v>50250</v>
      </c>
      <c r="J6562" s="3">
        <v>130000</v>
      </c>
      <c r="K6562">
        <f>Table1[[#This Row],[Total Revenue + Open]]/Table1[[#This Row],[Qty]]</f>
        <v>2.5870646766169156</v>
      </c>
      <c r="L6562">
        <f>Table1[[#This Row],[Total Revenue + Open]]/Table1[[#This Row],[Qty]]</f>
        <v>2.5870646766169156</v>
      </c>
    </row>
    <row r="6563" spans="1:12">
      <c r="A6563" t="s">
        <v>10</v>
      </c>
      <c r="B6563" t="s">
        <v>530</v>
      </c>
      <c r="C6563" t="s">
        <v>530</v>
      </c>
      <c r="D6563" t="s">
        <v>534</v>
      </c>
      <c r="E6563" t="s">
        <v>15</v>
      </c>
      <c r="F6563" t="s">
        <v>214</v>
      </c>
      <c r="G6563" t="s">
        <v>470</v>
      </c>
      <c r="H6563" s="1">
        <v>2022</v>
      </c>
      <c r="I6563" s="2">
        <v>49400</v>
      </c>
      <c r="J6563" s="3">
        <v>127790</v>
      </c>
      <c r="K6563">
        <f>Table1[[#This Row],[Total Revenue + Open]]/Table1[[#This Row],[Qty]]</f>
        <v>2.5868421052631581</v>
      </c>
      <c r="L6563">
        <f>Table1[[#This Row],[Qty]]/Table1[[#This Row],[Total Revenue + Open]]</f>
        <v>0.38657171922685657</v>
      </c>
    </row>
    <row r="6564" spans="1:12" hidden="1">
      <c r="A6564" t="s">
        <v>544</v>
      </c>
      <c r="B6564" t="s">
        <v>530</v>
      </c>
      <c r="C6564" t="s">
        <v>530</v>
      </c>
      <c r="D6564" t="s">
        <v>580</v>
      </c>
      <c r="E6564" t="s">
        <v>15</v>
      </c>
      <c r="F6564" t="s">
        <v>36</v>
      </c>
      <c r="G6564" t="s">
        <v>37</v>
      </c>
      <c r="H6564" s="1">
        <v>2022</v>
      </c>
      <c r="I6564" s="2">
        <v>93070</v>
      </c>
      <c r="J6564" s="3">
        <v>125010</v>
      </c>
      <c r="K6564">
        <f>Table1[[#This Row],[Total Revenue + Open]]/Table1[[#This Row],[Qty]]</f>
        <v>1.3431825507682389</v>
      </c>
      <c r="L6564">
        <f>Table1[[#This Row],[Total Revenue + Open]]/Table1[[#This Row],[Qty]]</f>
        <v>1.3431825507682389</v>
      </c>
    </row>
    <row r="6565" spans="1:12" hidden="1">
      <c r="A6565" t="s">
        <v>544</v>
      </c>
      <c r="B6565" t="s">
        <v>530</v>
      </c>
      <c r="C6565" t="s">
        <v>530</v>
      </c>
      <c r="D6565" t="s">
        <v>580</v>
      </c>
      <c r="E6565" t="s">
        <v>15</v>
      </c>
      <c r="F6565" t="s">
        <v>34</v>
      </c>
      <c r="G6565" t="s">
        <v>35</v>
      </c>
      <c r="H6565" s="1">
        <v>2022</v>
      </c>
      <c r="I6565" s="2">
        <v>56280</v>
      </c>
      <c r="J6565" s="3">
        <v>124320</v>
      </c>
      <c r="K6565">
        <f>Table1[[#This Row],[Total Revenue + Open]]/Table1[[#This Row],[Qty]]</f>
        <v>2.2089552238805972</v>
      </c>
      <c r="L6565">
        <f>Table1[[#This Row],[Total Revenue + Open]]/Table1[[#This Row],[Qty]]</f>
        <v>2.2089552238805972</v>
      </c>
    </row>
    <row r="6566" spans="1:12" hidden="1">
      <c r="A6566" t="s">
        <v>544</v>
      </c>
      <c r="B6566" t="s">
        <v>530</v>
      </c>
      <c r="C6566" t="s">
        <v>530</v>
      </c>
      <c r="D6566" t="s">
        <v>580</v>
      </c>
      <c r="E6566" t="s">
        <v>15</v>
      </c>
      <c r="F6566" t="s">
        <v>30</v>
      </c>
      <c r="G6566" t="s">
        <v>148</v>
      </c>
      <c r="H6566" s="1">
        <v>2022</v>
      </c>
      <c r="I6566" s="2">
        <v>48090</v>
      </c>
      <c r="J6566" s="3">
        <v>118189.5</v>
      </c>
      <c r="K6566">
        <f>Table1[[#This Row],[Total Revenue + Open]]/Table1[[#This Row],[Qty]]</f>
        <v>2.4576731129132874</v>
      </c>
      <c r="L6566">
        <f>Table1[[#This Row],[Total Revenue + Open]]/Table1[[#This Row],[Qty]]</f>
        <v>2.4576731129132874</v>
      </c>
    </row>
    <row r="6567" spans="1:12">
      <c r="A6567" t="s">
        <v>10</v>
      </c>
      <c r="B6567" t="s">
        <v>530</v>
      </c>
      <c r="C6567" t="s">
        <v>530</v>
      </c>
      <c r="D6567" t="s">
        <v>534</v>
      </c>
      <c r="E6567" t="s">
        <v>15</v>
      </c>
      <c r="F6567" t="s">
        <v>498</v>
      </c>
      <c r="G6567" t="s">
        <v>516</v>
      </c>
      <c r="H6567" s="1">
        <v>2017</v>
      </c>
      <c r="I6567" s="2">
        <v>15280</v>
      </c>
      <c r="J6567" s="3">
        <v>60344</v>
      </c>
      <c r="K6567">
        <f>Table1[[#This Row],[Total Revenue + Open]]/Table1[[#This Row],[Qty]]</f>
        <v>3.9492146596858637</v>
      </c>
      <c r="L6567">
        <f>Table1[[#This Row],[Qty]]/Table1[[#This Row],[Total Revenue + Open]]</f>
        <v>0.25321490123293122</v>
      </c>
    </row>
    <row r="6568" spans="1:12">
      <c r="A6568" t="s">
        <v>10</v>
      </c>
      <c r="B6568" t="s">
        <v>530</v>
      </c>
      <c r="C6568" t="s">
        <v>530</v>
      </c>
      <c r="D6568" t="s">
        <v>534</v>
      </c>
      <c r="E6568" t="s">
        <v>15</v>
      </c>
      <c r="F6568" t="s">
        <v>498</v>
      </c>
      <c r="G6568" t="s">
        <v>516</v>
      </c>
      <c r="H6568" s="1">
        <v>2017</v>
      </c>
      <c r="I6568" s="2">
        <v>10855</v>
      </c>
      <c r="J6568" s="3">
        <v>42876</v>
      </c>
      <c r="K6568">
        <f>Table1[[#This Row],[Total Revenue + Open]]/Table1[[#This Row],[Qty]]</f>
        <v>3.9498848456932287</v>
      </c>
      <c r="L6568">
        <f>Table1[[#This Row],[Qty]]/Table1[[#This Row],[Total Revenue + Open]]</f>
        <v>0.2531719376807538</v>
      </c>
    </row>
    <row r="6569" spans="1:12">
      <c r="A6569" t="s">
        <v>10</v>
      </c>
      <c r="B6569" t="s">
        <v>530</v>
      </c>
      <c r="C6569" t="s">
        <v>530</v>
      </c>
      <c r="D6569" t="s">
        <v>534</v>
      </c>
      <c r="E6569" t="s">
        <v>15</v>
      </c>
      <c r="F6569" t="s">
        <v>498</v>
      </c>
      <c r="G6569" t="s">
        <v>516</v>
      </c>
      <c r="H6569" s="1">
        <v>2017</v>
      </c>
      <c r="I6569" s="2">
        <v>6435</v>
      </c>
      <c r="J6569" s="3">
        <v>25408</v>
      </c>
      <c r="K6569">
        <f>Table1[[#This Row],[Total Revenue + Open]]/Table1[[#This Row],[Qty]]</f>
        <v>3.9484071484071483</v>
      </c>
      <c r="L6569">
        <f>Table1[[#This Row],[Qty]]/Table1[[#This Row],[Total Revenue + Open]]</f>
        <v>0.25326668765743071</v>
      </c>
    </row>
    <row r="6570" spans="1:12">
      <c r="A6570" t="s">
        <v>10</v>
      </c>
      <c r="B6570" t="s">
        <v>530</v>
      </c>
      <c r="C6570" t="s">
        <v>530</v>
      </c>
      <c r="D6570" t="s">
        <v>534</v>
      </c>
      <c r="E6570" t="s">
        <v>15</v>
      </c>
      <c r="F6570" t="s">
        <v>498</v>
      </c>
      <c r="G6570" t="s">
        <v>535</v>
      </c>
      <c r="H6570" s="1">
        <v>2018</v>
      </c>
      <c r="I6570" s="2">
        <v>230</v>
      </c>
      <c r="J6570" s="3">
        <v>460</v>
      </c>
      <c r="K6570">
        <f>Table1[[#This Row],[Total Revenue + Open]]/Table1[[#This Row],[Qty]]</f>
        <v>2</v>
      </c>
      <c r="L6570">
        <f>Table1[[#This Row],[Qty]]/Table1[[#This Row],[Total Revenue + Open]]</f>
        <v>0.5</v>
      </c>
    </row>
    <row r="6571" spans="1:12">
      <c r="A6571" t="s">
        <v>10</v>
      </c>
      <c r="B6571" t="s">
        <v>530</v>
      </c>
      <c r="C6571" t="s">
        <v>530</v>
      </c>
      <c r="D6571" t="s">
        <v>534</v>
      </c>
      <c r="E6571" t="s">
        <v>15</v>
      </c>
      <c r="F6571" t="s">
        <v>498</v>
      </c>
      <c r="G6571" t="s">
        <v>536</v>
      </c>
      <c r="H6571" s="1">
        <v>2017</v>
      </c>
      <c r="I6571" s="2">
        <v>2735</v>
      </c>
      <c r="J6571" s="3">
        <v>10852.8</v>
      </c>
      <c r="K6571">
        <f>Table1[[#This Row],[Total Revenue + Open]]/Table1[[#This Row],[Qty]]</f>
        <v>3.9681170018281531</v>
      </c>
      <c r="L6571">
        <f>Table1[[#This Row],[Qty]]/Table1[[#This Row],[Total Revenue + Open]]</f>
        <v>0.25200869821612859</v>
      </c>
    </row>
    <row r="6572" spans="1:12">
      <c r="A6572" t="s">
        <v>10</v>
      </c>
      <c r="B6572" t="s">
        <v>530</v>
      </c>
      <c r="C6572" t="s">
        <v>530</v>
      </c>
      <c r="D6572" t="s">
        <v>534</v>
      </c>
      <c r="E6572" t="s">
        <v>15</v>
      </c>
      <c r="F6572" t="s">
        <v>498</v>
      </c>
      <c r="G6572" t="s">
        <v>536</v>
      </c>
      <c r="H6572" s="1">
        <v>2017</v>
      </c>
      <c r="I6572" s="2">
        <v>3540</v>
      </c>
      <c r="J6572" s="3">
        <v>14044.8</v>
      </c>
      <c r="K6572">
        <f>Table1[[#This Row],[Total Revenue + Open]]/Table1[[#This Row],[Qty]]</f>
        <v>3.9674576271186437</v>
      </c>
      <c r="L6572">
        <f>Table1[[#This Row],[Qty]]/Table1[[#This Row],[Total Revenue + Open]]</f>
        <v>0.25205058099794941</v>
      </c>
    </row>
    <row r="6573" spans="1:12">
      <c r="A6573" t="s">
        <v>10</v>
      </c>
      <c r="B6573" t="s">
        <v>530</v>
      </c>
      <c r="C6573" t="s">
        <v>530</v>
      </c>
      <c r="D6573" t="s">
        <v>534</v>
      </c>
      <c r="E6573" t="s">
        <v>15</v>
      </c>
      <c r="F6573" t="s">
        <v>498</v>
      </c>
      <c r="G6573" t="s">
        <v>536</v>
      </c>
      <c r="H6573" s="1">
        <v>2017</v>
      </c>
      <c r="I6573" s="2">
        <v>3760</v>
      </c>
      <c r="J6573" s="3">
        <v>14922.6</v>
      </c>
      <c r="K6573">
        <f>Table1[[#This Row],[Total Revenue + Open]]/Table1[[#This Row],[Qty]]</f>
        <v>3.9687765957446808</v>
      </c>
      <c r="L6573">
        <f>Table1[[#This Row],[Qty]]/Table1[[#This Row],[Total Revenue + Open]]</f>
        <v>0.25196681543430771</v>
      </c>
    </row>
    <row r="6574" spans="1:12">
      <c r="A6574" t="s">
        <v>10</v>
      </c>
      <c r="B6574" t="s">
        <v>530</v>
      </c>
      <c r="C6574" t="s">
        <v>530</v>
      </c>
      <c r="D6574" t="s">
        <v>534</v>
      </c>
      <c r="E6574" t="s">
        <v>15</v>
      </c>
      <c r="F6574" t="s">
        <v>498</v>
      </c>
      <c r="G6574" t="s">
        <v>536</v>
      </c>
      <c r="H6574" s="1">
        <v>2018</v>
      </c>
      <c r="I6574" s="2">
        <v>3720</v>
      </c>
      <c r="J6574" s="3">
        <v>14763</v>
      </c>
      <c r="K6574">
        <f>Table1[[#This Row],[Total Revenue + Open]]/Table1[[#This Row],[Qty]]</f>
        <v>3.9685483870967744</v>
      </c>
      <c r="L6574">
        <f>Table1[[#This Row],[Qty]]/Table1[[#This Row],[Total Revenue + Open]]</f>
        <v>0.25198130461288354</v>
      </c>
    </row>
    <row r="6575" spans="1:12">
      <c r="A6575" t="s">
        <v>10</v>
      </c>
      <c r="B6575" t="s">
        <v>530</v>
      </c>
      <c r="C6575" t="s">
        <v>530</v>
      </c>
      <c r="D6575" t="s">
        <v>534</v>
      </c>
      <c r="E6575" t="s">
        <v>15</v>
      </c>
      <c r="F6575" t="s">
        <v>498</v>
      </c>
      <c r="G6575" t="s">
        <v>517</v>
      </c>
      <c r="H6575" s="1">
        <v>2017</v>
      </c>
      <c r="I6575" s="2">
        <v>780</v>
      </c>
      <c r="J6575" s="3">
        <v>3096.6</v>
      </c>
      <c r="K6575">
        <f>Table1[[#This Row],[Total Revenue + Open]]/Table1[[#This Row],[Qty]]</f>
        <v>3.9699999999999998</v>
      </c>
      <c r="L6575">
        <f>Table1[[#This Row],[Qty]]/Table1[[#This Row],[Total Revenue + Open]]</f>
        <v>0.25188916876574308</v>
      </c>
    </row>
    <row r="6576" spans="1:12">
      <c r="A6576" t="s">
        <v>10</v>
      </c>
      <c r="B6576" t="s">
        <v>530</v>
      </c>
      <c r="C6576" t="s">
        <v>530</v>
      </c>
      <c r="D6576" t="s">
        <v>534</v>
      </c>
      <c r="E6576" t="s">
        <v>15</v>
      </c>
      <c r="F6576" t="s">
        <v>498</v>
      </c>
      <c r="G6576" t="s">
        <v>517</v>
      </c>
      <c r="H6576" s="1">
        <v>2017</v>
      </c>
      <c r="I6576" s="2">
        <v>3030</v>
      </c>
      <c r="J6576" s="3">
        <v>11989.4</v>
      </c>
      <c r="K6576">
        <f>Table1[[#This Row],[Total Revenue + Open]]/Table1[[#This Row],[Qty]]</f>
        <v>3.9568976897689767</v>
      </c>
      <c r="L6576">
        <f>Table1[[#This Row],[Qty]]/Table1[[#This Row],[Total Revenue + Open]]</f>
        <v>0.2527232388609939</v>
      </c>
    </row>
    <row r="6577" spans="1:12">
      <c r="A6577" t="s">
        <v>10</v>
      </c>
      <c r="B6577" t="s">
        <v>530</v>
      </c>
      <c r="C6577" t="s">
        <v>530</v>
      </c>
      <c r="D6577" t="s">
        <v>534</v>
      </c>
      <c r="E6577" t="s">
        <v>15</v>
      </c>
      <c r="F6577" t="s">
        <v>498</v>
      </c>
      <c r="G6577" t="s">
        <v>517</v>
      </c>
      <c r="H6577" s="1">
        <v>2017</v>
      </c>
      <c r="I6577" s="2">
        <v>9865</v>
      </c>
      <c r="J6577" s="3">
        <v>38985.4</v>
      </c>
      <c r="K6577">
        <f>Table1[[#This Row],[Total Revenue + Open]]/Table1[[#This Row],[Qty]]</f>
        <v>3.9518905220476435</v>
      </c>
      <c r="L6577">
        <f>Table1[[#This Row],[Qty]]/Table1[[#This Row],[Total Revenue + Open]]</f>
        <v>0.25304344703401788</v>
      </c>
    </row>
    <row r="6578" spans="1:12">
      <c r="A6578" t="s">
        <v>10</v>
      </c>
      <c r="B6578" t="s">
        <v>530</v>
      </c>
      <c r="C6578" t="s">
        <v>530</v>
      </c>
      <c r="D6578" t="s">
        <v>534</v>
      </c>
      <c r="E6578" t="s">
        <v>15</v>
      </c>
      <c r="F6578" t="s">
        <v>498</v>
      </c>
      <c r="G6578" t="s">
        <v>517</v>
      </c>
      <c r="H6578" s="1">
        <v>2017</v>
      </c>
      <c r="I6578" s="2">
        <v>5330</v>
      </c>
      <c r="J6578" s="3">
        <v>21041</v>
      </c>
      <c r="K6578">
        <f>Table1[[#This Row],[Total Revenue + Open]]/Table1[[#This Row],[Qty]]</f>
        <v>3.9476547842401501</v>
      </c>
      <c r="L6578">
        <f>Table1[[#This Row],[Qty]]/Table1[[#This Row],[Total Revenue + Open]]</f>
        <v>0.25331495651347369</v>
      </c>
    </row>
    <row r="6579" spans="1:12">
      <c r="A6579" t="s">
        <v>10</v>
      </c>
      <c r="B6579" t="s">
        <v>530</v>
      </c>
      <c r="C6579" t="s">
        <v>530</v>
      </c>
      <c r="D6579" t="s">
        <v>534</v>
      </c>
      <c r="E6579" t="s">
        <v>15</v>
      </c>
      <c r="F6579" t="s">
        <v>498</v>
      </c>
      <c r="G6579" t="s">
        <v>517</v>
      </c>
      <c r="H6579" s="1">
        <v>2017</v>
      </c>
      <c r="I6579" s="2">
        <v>3825</v>
      </c>
      <c r="J6579" s="3">
        <v>15086</v>
      </c>
      <c r="K6579">
        <f>Table1[[#This Row],[Total Revenue + Open]]/Table1[[#This Row],[Qty]]</f>
        <v>3.9440522875816995</v>
      </c>
      <c r="L6579">
        <f>Table1[[#This Row],[Qty]]/Table1[[#This Row],[Total Revenue + Open]]</f>
        <v>0.25354633434972823</v>
      </c>
    </row>
    <row r="6580" spans="1:12">
      <c r="A6580" t="s">
        <v>10</v>
      </c>
      <c r="B6580" t="s">
        <v>530</v>
      </c>
      <c r="C6580" t="s">
        <v>530</v>
      </c>
      <c r="D6580" t="s">
        <v>534</v>
      </c>
      <c r="E6580" t="s">
        <v>15</v>
      </c>
      <c r="F6580" t="s">
        <v>498</v>
      </c>
      <c r="G6580" t="s">
        <v>517</v>
      </c>
      <c r="H6580" s="1">
        <v>2017</v>
      </c>
      <c r="I6580" s="2">
        <v>10185</v>
      </c>
      <c r="J6580" s="3">
        <v>40176.400000000001</v>
      </c>
      <c r="K6580">
        <f>Table1[[#This Row],[Total Revenue + Open]]/Table1[[#This Row],[Qty]]</f>
        <v>3.9446637211585664</v>
      </c>
      <c r="L6580">
        <f>Table1[[#This Row],[Qty]]/Table1[[#This Row],[Total Revenue + Open]]</f>
        <v>0.25350703398014757</v>
      </c>
    </row>
    <row r="6581" spans="1:12">
      <c r="A6581" t="s">
        <v>10</v>
      </c>
      <c r="B6581" t="s">
        <v>530</v>
      </c>
      <c r="C6581" t="s">
        <v>530</v>
      </c>
      <c r="D6581" t="s">
        <v>534</v>
      </c>
      <c r="E6581" t="s">
        <v>15</v>
      </c>
      <c r="F6581" t="s">
        <v>498</v>
      </c>
      <c r="G6581" t="s">
        <v>517</v>
      </c>
      <c r="H6581" s="1">
        <v>2017</v>
      </c>
      <c r="I6581" s="2">
        <v>7460</v>
      </c>
      <c r="J6581" s="3">
        <v>29457.4</v>
      </c>
      <c r="K6581">
        <f>Table1[[#This Row],[Total Revenue + Open]]/Table1[[#This Row],[Qty]]</f>
        <v>3.9487131367292228</v>
      </c>
      <c r="L6581">
        <f>Table1[[#This Row],[Qty]]/Table1[[#This Row],[Total Revenue + Open]]</f>
        <v>0.25324706185881984</v>
      </c>
    </row>
    <row r="6582" spans="1:12">
      <c r="A6582" t="s">
        <v>10</v>
      </c>
      <c r="B6582" t="s">
        <v>530</v>
      </c>
      <c r="C6582" t="s">
        <v>530</v>
      </c>
      <c r="D6582" t="s">
        <v>534</v>
      </c>
      <c r="E6582" t="s">
        <v>15</v>
      </c>
      <c r="F6582" t="s">
        <v>498</v>
      </c>
      <c r="G6582" t="s">
        <v>517</v>
      </c>
      <c r="H6582" s="1">
        <v>2017</v>
      </c>
      <c r="I6582" s="2">
        <v>5460</v>
      </c>
      <c r="J6582" s="3">
        <v>21517.4</v>
      </c>
      <c r="K6582">
        <f>Table1[[#This Row],[Total Revenue + Open]]/Table1[[#This Row],[Qty]]</f>
        <v>3.9409157509157513</v>
      </c>
      <c r="L6582">
        <f>Table1[[#This Row],[Qty]]/Table1[[#This Row],[Total Revenue + Open]]</f>
        <v>0.2537481294208408</v>
      </c>
    </row>
    <row r="6583" spans="1:12">
      <c r="A6583" t="s">
        <v>10</v>
      </c>
      <c r="B6583" t="s">
        <v>530</v>
      </c>
      <c r="C6583" t="s">
        <v>530</v>
      </c>
      <c r="D6583" t="s">
        <v>534</v>
      </c>
      <c r="E6583" t="s">
        <v>15</v>
      </c>
      <c r="F6583" t="s">
        <v>498</v>
      </c>
      <c r="G6583" t="s">
        <v>517</v>
      </c>
      <c r="H6583" s="1">
        <v>2017</v>
      </c>
      <c r="I6583" s="2">
        <v>14680</v>
      </c>
      <c r="J6583" s="3">
        <v>57962</v>
      </c>
      <c r="K6583">
        <f>Table1[[#This Row],[Total Revenue + Open]]/Table1[[#This Row],[Qty]]</f>
        <v>3.9483651226158036</v>
      </c>
      <c r="L6583">
        <f>Table1[[#This Row],[Qty]]/Table1[[#This Row],[Total Revenue + Open]]</f>
        <v>0.25326938338911703</v>
      </c>
    </row>
    <row r="6584" spans="1:12">
      <c r="A6584" t="s">
        <v>10</v>
      </c>
      <c r="B6584" t="s">
        <v>530</v>
      </c>
      <c r="C6584" t="s">
        <v>530</v>
      </c>
      <c r="D6584" t="s">
        <v>534</v>
      </c>
      <c r="E6584" t="s">
        <v>15</v>
      </c>
      <c r="F6584" t="s">
        <v>498</v>
      </c>
      <c r="G6584" t="s">
        <v>517</v>
      </c>
      <c r="H6584" s="1">
        <v>2017</v>
      </c>
      <c r="I6584" s="2">
        <v>8485</v>
      </c>
      <c r="J6584" s="3">
        <v>33506.800000000003</v>
      </c>
      <c r="K6584">
        <f>Table1[[#This Row],[Total Revenue + Open]]/Table1[[#This Row],[Qty]]</f>
        <v>3.9489451974071894</v>
      </c>
      <c r="L6584">
        <f>Table1[[#This Row],[Qty]]/Table1[[#This Row],[Total Revenue + Open]]</f>
        <v>0.25323217973665046</v>
      </c>
    </row>
    <row r="6585" spans="1:12">
      <c r="A6585" t="s">
        <v>10</v>
      </c>
      <c r="B6585" t="s">
        <v>530</v>
      </c>
      <c r="C6585" t="s">
        <v>530</v>
      </c>
      <c r="D6585" t="s">
        <v>534</v>
      </c>
      <c r="E6585" t="s">
        <v>15</v>
      </c>
      <c r="F6585" t="s">
        <v>498</v>
      </c>
      <c r="G6585" t="s">
        <v>517</v>
      </c>
      <c r="H6585" s="1">
        <v>2017</v>
      </c>
      <c r="I6585" s="2">
        <v>8450</v>
      </c>
      <c r="J6585" s="3">
        <v>33348</v>
      </c>
      <c r="K6585">
        <f>Table1[[#This Row],[Total Revenue + Open]]/Table1[[#This Row],[Qty]]</f>
        <v>3.9465088757396449</v>
      </c>
      <c r="L6585">
        <f>Table1[[#This Row],[Qty]]/Table1[[#This Row],[Total Revenue + Open]]</f>
        <v>0.25338850905601534</v>
      </c>
    </row>
    <row r="6586" spans="1:12">
      <c r="A6586" t="s">
        <v>10</v>
      </c>
      <c r="B6586" t="s">
        <v>530</v>
      </c>
      <c r="C6586" t="s">
        <v>530</v>
      </c>
      <c r="D6586" t="s">
        <v>534</v>
      </c>
      <c r="E6586" t="s">
        <v>15</v>
      </c>
      <c r="F6586" t="s">
        <v>498</v>
      </c>
      <c r="G6586" t="s">
        <v>517</v>
      </c>
      <c r="H6586" s="1">
        <v>2017</v>
      </c>
      <c r="I6586" s="2">
        <v>1510</v>
      </c>
      <c r="J6586" s="3">
        <v>5955</v>
      </c>
      <c r="K6586">
        <f>Table1[[#This Row],[Total Revenue + Open]]/Table1[[#This Row],[Qty]]</f>
        <v>3.943708609271523</v>
      </c>
      <c r="L6586">
        <f>Table1[[#This Row],[Qty]]/Table1[[#This Row],[Total Revenue + Open]]</f>
        <v>0.25356842989084805</v>
      </c>
    </row>
    <row r="6587" spans="1:12">
      <c r="A6587" t="s">
        <v>10</v>
      </c>
      <c r="B6587" t="s">
        <v>530</v>
      </c>
      <c r="C6587" t="s">
        <v>530</v>
      </c>
      <c r="D6587" t="s">
        <v>534</v>
      </c>
      <c r="E6587" t="s">
        <v>15</v>
      </c>
      <c r="F6587" t="s">
        <v>498</v>
      </c>
      <c r="G6587" t="s">
        <v>517</v>
      </c>
      <c r="H6587" s="1">
        <v>2018</v>
      </c>
      <c r="I6587" s="2">
        <v>6530</v>
      </c>
      <c r="J6587" s="3">
        <v>25805</v>
      </c>
      <c r="K6587">
        <f>Table1[[#This Row],[Total Revenue + Open]]/Table1[[#This Row],[Qty]]</f>
        <v>3.9517611026033692</v>
      </c>
      <c r="L6587">
        <f>Table1[[#This Row],[Qty]]/Table1[[#This Row],[Total Revenue + Open]]</f>
        <v>0.2530517341600465</v>
      </c>
    </row>
    <row r="6588" spans="1:12">
      <c r="A6588" t="s">
        <v>10</v>
      </c>
      <c r="B6588" t="s">
        <v>530</v>
      </c>
      <c r="C6588" t="s">
        <v>530</v>
      </c>
      <c r="D6588" t="s">
        <v>534</v>
      </c>
      <c r="E6588" t="s">
        <v>15</v>
      </c>
      <c r="F6588" t="s">
        <v>498</v>
      </c>
      <c r="G6588" t="s">
        <v>517</v>
      </c>
      <c r="H6588" s="1">
        <v>2018</v>
      </c>
      <c r="I6588" s="2">
        <v>2920</v>
      </c>
      <c r="J6588" s="3">
        <v>11513</v>
      </c>
      <c r="K6588">
        <f>Table1[[#This Row],[Total Revenue + Open]]/Table1[[#This Row],[Qty]]</f>
        <v>3.9428082191780822</v>
      </c>
      <c r="L6588">
        <f>Table1[[#This Row],[Qty]]/Table1[[#This Row],[Total Revenue + Open]]</f>
        <v>0.25362633544688612</v>
      </c>
    </row>
    <row r="6589" spans="1:12">
      <c r="A6589" t="s">
        <v>10</v>
      </c>
      <c r="B6589" t="s">
        <v>530</v>
      </c>
      <c r="C6589" t="s">
        <v>530</v>
      </c>
      <c r="D6589" t="s">
        <v>534</v>
      </c>
      <c r="E6589" t="s">
        <v>15</v>
      </c>
      <c r="F6589" t="s">
        <v>498</v>
      </c>
      <c r="G6589" t="s">
        <v>517</v>
      </c>
      <c r="H6589" s="1">
        <v>2018</v>
      </c>
      <c r="I6589" s="2">
        <v>8250</v>
      </c>
      <c r="J6589" s="3">
        <v>32554</v>
      </c>
      <c r="K6589">
        <f>Table1[[#This Row],[Total Revenue + Open]]/Table1[[#This Row],[Qty]]</f>
        <v>3.9459393939393941</v>
      </c>
      <c r="L6589">
        <f>Table1[[#This Row],[Qty]]/Table1[[#This Row],[Total Revenue + Open]]</f>
        <v>0.25342507833138783</v>
      </c>
    </row>
    <row r="6590" spans="1:12">
      <c r="A6590" t="s">
        <v>10</v>
      </c>
      <c r="B6590" t="s">
        <v>530</v>
      </c>
      <c r="C6590" t="s">
        <v>530</v>
      </c>
      <c r="D6590" t="s">
        <v>534</v>
      </c>
      <c r="E6590" t="s">
        <v>15</v>
      </c>
      <c r="F6590" t="s">
        <v>498</v>
      </c>
      <c r="G6590" t="s">
        <v>517</v>
      </c>
      <c r="H6590" s="1">
        <v>2018</v>
      </c>
      <c r="I6590" s="2">
        <v>4730</v>
      </c>
      <c r="J6590" s="3">
        <v>18659</v>
      </c>
      <c r="K6590">
        <f>Table1[[#This Row],[Total Revenue + Open]]/Table1[[#This Row],[Qty]]</f>
        <v>3.9448202959830865</v>
      </c>
      <c r="L6590">
        <f>Table1[[#This Row],[Qty]]/Table1[[#This Row],[Total Revenue + Open]]</f>
        <v>0.25349697197063081</v>
      </c>
    </row>
    <row r="6591" spans="1:12">
      <c r="A6591" t="s">
        <v>10</v>
      </c>
      <c r="B6591" t="s">
        <v>530</v>
      </c>
      <c r="C6591" t="s">
        <v>530</v>
      </c>
      <c r="D6591" t="s">
        <v>534</v>
      </c>
      <c r="E6591" t="s">
        <v>15</v>
      </c>
      <c r="F6591" t="s">
        <v>498</v>
      </c>
      <c r="G6591" t="s">
        <v>517</v>
      </c>
      <c r="H6591" s="1">
        <v>2018</v>
      </c>
      <c r="I6591" s="2">
        <v>3320</v>
      </c>
      <c r="J6591" s="3">
        <v>13101</v>
      </c>
      <c r="K6591">
        <f>Table1[[#This Row],[Total Revenue + Open]]/Table1[[#This Row],[Qty]]</f>
        <v>3.9460843373493977</v>
      </c>
      <c r="L6591">
        <f>Table1[[#This Row],[Qty]]/Table1[[#This Row],[Total Revenue + Open]]</f>
        <v>0.25341576978856578</v>
      </c>
    </row>
    <row r="6592" spans="1:12">
      <c r="A6592" t="s">
        <v>10</v>
      </c>
      <c r="B6592" t="s">
        <v>530</v>
      </c>
      <c r="C6592" t="s">
        <v>530</v>
      </c>
      <c r="D6592" t="s">
        <v>534</v>
      </c>
      <c r="E6592" t="s">
        <v>15</v>
      </c>
      <c r="F6592" t="s">
        <v>498</v>
      </c>
      <c r="G6592" t="s">
        <v>500</v>
      </c>
      <c r="H6592" s="1">
        <v>2018</v>
      </c>
      <c r="I6592" s="2">
        <v>6030</v>
      </c>
      <c r="J6592" s="3">
        <v>23820</v>
      </c>
      <c r="K6592">
        <f>Table1[[#This Row],[Total Revenue + Open]]/Table1[[#This Row],[Qty]]</f>
        <v>3.9502487562189055</v>
      </c>
      <c r="L6592">
        <f>Table1[[#This Row],[Qty]]/Table1[[#This Row],[Total Revenue + Open]]</f>
        <v>0.25314861460957178</v>
      </c>
    </row>
    <row r="6593" spans="1:12">
      <c r="A6593" t="s">
        <v>10</v>
      </c>
      <c r="B6593" t="s">
        <v>530</v>
      </c>
      <c r="C6593" t="s">
        <v>530</v>
      </c>
      <c r="D6593" t="s">
        <v>534</v>
      </c>
      <c r="E6593" t="s">
        <v>15</v>
      </c>
      <c r="F6593" t="s">
        <v>498</v>
      </c>
      <c r="G6593" t="s">
        <v>500</v>
      </c>
      <c r="H6593" s="1">
        <v>2018</v>
      </c>
      <c r="I6593" s="2">
        <v>16290</v>
      </c>
      <c r="J6593" s="3">
        <v>64314</v>
      </c>
      <c r="K6593">
        <f>Table1[[#This Row],[Total Revenue + Open]]/Table1[[#This Row],[Qty]]</f>
        <v>3.9480662983425416</v>
      </c>
      <c r="L6593">
        <f>Table1[[#This Row],[Qty]]/Table1[[#This Row],[Total Revenue + Open]]</f>
        <v>0.25328855303666387</v>
      </c>
    </row>
    <row r="6594" spans="1:12">
      <c r="A6594" t="s">
        <v>10</v>
      </c>
      <c r="B6594" t="s">
        <v>530</v>
      </c>
      <c r="C6594" t="s">
        <v>530</v>
      </c>
      <c r="D6594" t="s">
        <v>534</v>
      </c>
      <c r="E6594" t="s">
        <v>15</v>
      </c>
      <c r="F6594" t="s">
        <v>498</v>
      </c>
      <c r="G6594" t="s">
        <v>500</v>
      </c>
      <c r="H6594" s="1">
        <v>2018</v>
      </c>
      <c r="I6594" s="2">
        <v>0</v>
      </c>
      <c r="J6594" s="3">
        <v>0</v>
      </c>
      <c r="K6594" t="e">
        <f>Table1[[#This Row],[Total Revenue + Open]]/Table1[[#This Row],[Qty]]</f>
        <v>#DIV/0!</v>
      </c>
      <c r="L6594" t="e">
        <f>Table1[[#This Row],[Qty]]/Table1[[#This Row],[Total Revenue + Open]]</f>
        <v>#DIV/0!</v>
      </c>
    </row>
    <row r="6595" spans="1:12">
      <c r="A6595" t="s">
        <v>10</v>
      </c>
      <c r="B6595" t="s">
        <v>530</v>
      </c>
      <c r="C6595" t="s">
        <v>530</v>
      </c>
      <c r="D6595" t="s">
        <v>534</v>
      </c>
      <c r="E6595" t="s">
        <v>15</v>
      </c>
      <c r="F6595" t="s">
        <v>498</v>
      </c>
      <c r="G6595" t="s">
        <v>500</v>
      </c>
      <c r="H6595" s="1">
        <v>2018</v>
      </c>
      <c r="I6595" s="2">
        <v>16195</v>
      </c>
      <c r="J6595" s="3">
        <v>63917</v>
      </c>
      <c r="K6595">
        <f>Table1[[#This Row],[Total Revenue + Open]]/Table1[[#This Row],[Qty]]</f>
        <v>3.9467119481321395</v>
      </c>
      <c r="L6595">
        <f>Table1[[#This Row],[Qty]]/Table1[[#This Row],[Total Revenue + Open]]</f>
        <v>0.25337547131436083</v>
      </c>
    </row>
    <row r="6596" spans="1:12">
      <c r="A6596" t="s">
        <v>10</v>
      </c>
      <c r="B6596" t="s">
        <v>530</v>
      </c>
      <c r="C6596" t="s">
        <v>530</v>
      </c>
      <c r="D6596" t="s">
        <v>534</v>
      </c>
      <c r="E6596" t="s">
        <v>15</v>
      </c>
      <c r="F6596" t="s">
        <v>498</v>
      </c>
      <c r="G6596" t="s">
        <v>500</v>
      </c>
      <c r="H6596" s="1">
        <v>2018</v>
      </c>
      <c r="I6596" s="2">
        <v>5425</v>
      </c>
      <c r="J6596" s="3">
        <v>21438</v>
      </c>
      <c r="K6596">
        <f>Table1[[#This Row],[Total Revenue + Open]]/Table1[[#This Row],[Qty]]</f>
        <v>3.951705069124424</v>
      </c>
      <c r="L6596">
        <f>Table1[[#This Row],[Qty]]/Table1[[#This Row],[Total Revenue + Open]]</f>
        <v>0.25305532232484373</v>
      </c>
    </row>
    <row r="6597" spans="1:12">
      <c r="A6597" t="s">
        <v>10</v>
      </c>
      <c r="B6597" t="s">
        <v>530</v>
      </c>
      <c r="C6597" t="s">
        <v>530</v>
      </c>
      <c r="D6597" t="s">
        <v>534</v>
      </c>
      <c r="E6597" t="s">
        <v>15</v>
      </c>
      <c r="F6597" t="s">
        <v>498</v>
      </c>
      <c r="G6597" t="s">
        <v>500</v>
      </c>
      <c r="H6597" s="1">
        <v>2018</v>
      </c>
      <c r="I6597" s="2">
        <v>7140</v>
      </c>
      <c r="J6597" s="3">
        <v>28187</v>
      </c>
      <c r="K6597">
        <f>Table1[[#This Row],[Total Revenue + Open]]/Table1[[#This Row],[Qty]]</f>
        <v>3.9477591036414568</v>
      </c>
      <c r="L6597">
        <f>Table1[[#This Row],[Qty]]/Table1[[#This Row],[Total Revenue + Open]]</f>
        <v>0.25330826267428247</v>
      </c>
    </row>
    <row r="6598" spans="1:12">
      <c r="A6598" t="s">
        <v>10</v>
      </c>
      <c r="B6598" t="s">
        <v>530</v>
      </c>
      <c r="C6598" t="s">
        <v>530</v>
      </c>
      <c r="D6598" t="s">
        <v>534</v>
      </c>
      <c r="E6598" t="s">
        <v>15</v>
      </c>
      <c r="F6598" t="s">
        <v>498</v>
      </c>
      <c r="G6598" t="s">
        <v>500</v>
      </c>
      <c r="H6598" s="1">
        <v>2018</v>
      </c>
      <c r="I6598" s="2">
        <v>6135</v>
      </c>
      <c r="J6598" s="3">
        <v>24217</v>
      </c>
      <c r="K6598">
        <f>Table1[[#This Row],[Total Revenue + Open]]/Table1[[#This Row],[Qty]]</f>
        <v>3.9473512632436836</v>
      </c>
      <c r="L6598">
        <f>Table1[[#This Row],[Qty]]/Table1[[#This Row],[Total Revenue + Open]]</f>
        <v>0.25333443448816945</v>
      </c>
    </row>
    <row r="6599" spans="1:12">
      <c r="A6599" t="s">
        <v>10</v>
      </c>
      <c r="B6599" t="s">
        <v>530</v>
      </c>
      <c r="C6599" t="s">
        <v>530</v>
      </c>
      <c r="D6599" t="s">
        <v>534</v>
      </c>
      <c r="E6599" t="s">
        <v>15</v>
      </c>
      <c r="F6599" t="s">
        <v>498</v>
      </c>
      <c r="G6599" t="s">
        <v>500</v>
      </c>
      <c r="H6599" s="1">
        <v>2019</v>
      </c>
      <c r="I6599" s="2">
        <v>5930</v>
      </c>
      <c r="J6599" s="3">
        <v>23423</v>
      </c>
      <c r="K6599">
        <f>Table1[[#This Row],[Total Revenue + Open]]/Table1[[#This Row],[Qty]]</f>
        <v>3.9499156829679594</v>
      </c>
      <c r="L6599">
        <f>Table1[[#This Row],[Qty]]/Table1[[#This Row],[Total Revenue + Open]]</f>
        <v>0.25316996114929768</v>
      </c>
    </row>
    <row r="6600" spans="1:12">
      <c r="A6600" t="s">
        <v>10</v>
      </c>
      <c r="B6600" t="s">
        <v>530</v>
      </c>
      <c r="C6600" t="s">
        <v>530</v>
      </c>
      <c r="D6600" t="s">
        <v>534</v>
      </c>
      <c r="E6600" t="s">
        <v>15</v>
      </c>
      <c r="F6600" t="s">
        <v>498</v>
      </c>
      <c r="G6600" t="s">
        <v>500</v>
      </c>
      <c r="H6600" s="1">
        <v>2019</v>
      </c>
      <c r="I6600" s="2">
        <v>4125</v>
      </c>
      <c r="J6600" s="3">
        <v>16277</v>
      </c>
      <c r="K6600">
        <f>Table1[[#This Row],[Total Revenue + Open]]/Table1[[#This Row],[Qty]]</f>
        <v>3.9459393939393941</v>
      </c>
      <c r="L6600">
        <f>Table1[[#This Row],[Qty]]/Table1[[#This Row],[Total Revenue + Open]]</f>
        <v>0.25342507833138783</v>
      </c>
    </row>
    <row r="6601" spans="1:12">
      <c r="A6601" t="s">
        <v>10</v>
      </c>
      <c r="B6601" t="s">
        <v>530</v>
      </c>
      <c r="C6601" t="s">
        <v>530</v>
      </c>
      <c r="D6601" t="s">
        <v>534</v>
      </c>
      <c r="E6601" t="s">
        <v>15</v>
      </c>
      <c r="F6601" t="s">
        <v>498</v>
      </c>
      <c r="G6601" t="s">
        <v>500</v>
      </c>
      <c r="H6601" s="1">
        <v>2019</v>
      </c>
      <c r="I6601" s="2">
        <v>8145</v>
      </c>
      <c r="J6601" s="3">
        <v>32157</v>
      </c>
      <c r="K6601">
        <f>Table1[[#This Row],[Total Revenue + Open]]/Table1[[#This Row],[Qty]]</f>
        <v>3.9480662983425416</v>
      </c>
      <c r="L6601">
        <f>Table1[[#This Row],[Qty]]/Table1[[#This Row],[Total Revenue + Open]]</f>
        <v>0.25328855303666387</v>
      </c>
    </row>
    <row r="6602" spans="1:12">
      <c r="A6602" t="s">
        <v>10</v>
      </c>
      <c r="B6602" t="s">
        <v>530</v>
      </c>
      <c r="C6602" t="s">
        <v>530</v>
      </c>
      <c r="D6602" t="s">
        <v>534</v>
      </c>
      <c r="E6602" t="s">
        <v>15</v>
      </c>
      <c r="F6602" t="s">
        <v>498</v>
      </c>
      <c r="G6602" t="s">
        <v>500</v>
      </c>
      <c r="H6602" s="1">
        <v>2019</v>
      </c>
      <c r="I6602" s="2">
        <v>5230</v>
      </c>
      <c r="J6602" s="3">
        <v>20644</v>
      </c>
      <c r="K6602">
        <f>Table1[[#This Row],[Total Revenue + Open]]/Table1[[#This Row],[Qty]]</f>
        <v>3.9472275334608029</v>
      </c>
      <c r="L6602">
        <f>Table1[[#This Row],[Qty]]/Table1[[#This Row],[Total Revenue + Open]]</f>
        <v>0.25334237550862237</v>
      </c>
    </row>
    <row r="6603" spans="1:12">
      <c r="A6603" t="s">
        <v>10</v>
      </c>
      <c r="B6603" t="s">
        <v>530</v>
      </c>
      <c r="C6603" t="s">
        <v>530</v>
      </c>
      <c r="D6603" t="s">
        <v>534</v>
      </c>
      <c r="E6603" t="s">
        <v>15</v>
      </c>
      <c r="F6603" t="s">
        <v>498</v>
      </c>
      <c r="G6603" t="s">
        <v>500</v>
      </c>
      <c r="H6603" s="1">
        <v>2019</v>
      </c>
      <c r="I6603" s="2">
        <v>9050</v>
      </c>
      <c r="J6603" s="3">
        <v>35730</v>
      </c>
      <c r="K6603">
        <f>Table1[[#This Row],[Total Revenue + Open]]/Table1[[#This Row],[Qty]]</f>
        <v>3.9480662983425416</v>
      </c>
      <c r="L6603">
        <f>Table1[[#This Row],[Qty]]/Table1[[#This Row],[Total Revenue + Open]]</f>
        <v>0.25328855303666387</v>
      </c>
    </row>
    <row r="6604" spans="1:12">
      <c r="A6604" t="s">
        <v>10</v>
      </c>
      <c r="B6604" t="s">
        <v>530</v>
      </c>
      <c r="C6604" t="s">
        <v>530</v>
      </c>
      <c r="D6604" t="s">
        <v>534</v>
      </c>
      <c r="E6604" t="s">
        <v>15</v>
      </c>
      <c r="F6604" t="s">
        <v>498</v>
      </c>
      <c r="G6604" t="s">
        <v>500</v>
      </c>
      <c r="H6604" s="1">
        <v>2019</v>
      </c>
      <c r="I6604" s="2">
        <v>5130</v>
      </c>
      <c r="J6604" s="3">
        <v>20247</v>
      </c>
      <c r="K6604">
        <f>Table1[[#This Row],[Total Revenue + Open]]/Table1[[#This Row],[Qty]]</f>
        <v>3.9467836257309941</v>
      </c>
      <c r="L6604">
        <f>Table1[[#This Row],[Qty]]/Table1[[#This Row],[Total Revenue + Open]]</f>
        <v>0.25337086975848272</v>
      </c>
    </row>
    <row r="6605" spans="1:12">
      <c r="A6605" t="s">
        <v>10</v>
      </c>
      <c r="B6605" t="s">
        <v>530</v>
      </c>
      <c r="C6605" t="s">
        <v>530</v>
      </c>
      <c r="D6605" t="s">
        <v>534</v>
      </c>
      <c r="E6605" t="s">
        <v>15</v>
      </c>
      <c r="F6605" t="s">
        <v>498</v>
      </c>
      <c r="G6605" t="s">
        <v>500</v>
      </c>
      <c r="H6605" s="1">
        <v>2019</v>
      </c>
      <c r="I6605" s="2">
        <v>4020</v>
      </c>
      <c r="J6605" s="3">
        <v>15880</v>
      </c>
      <c r="K6605">
        <f>Table1[[#This Row],[Total Revenue + Open]]/Table1[[#This Row],[Qty]]</f>
        <v>3.9502487562189055</v>
      </c>
      <c r="L6605">
        <f>Table1[[#This Row],[Qty]]/Table1[[#This Row],[Total Revenue + Open]]</f>
        <v>0.25314861460957178</v>
      </c>
    </row>
    <row r="6606" spans="1:12">
      <c r="A6606" t="s">
        <v>10</v>
      </c>
      <c r="B6606" t="s">
        <v>530</v>
      </c>
      <c r="C6606" t="s">
        <v>530</v>
      </c>
      <c r="D6606" t="s">
        <v>534</v>
      </c>
      <c r="E6606" t="s">
        <v>15</v>
      </c>
      <c r="F6606" t="s">
        <v>498</v>
      </c>
      <c r="G6606" t="s">
        <v>500</v>
      </c>
      <c r="H6606" s="1">
        <v>2019</v>
      </c>
      <c r="I6606" s="2">
        <v>4020</v>
      </c>
      <c r="J6606" s="3">
        <v>15880</v>
      </c>
      <c r="K6606">
        <f>Table1[[#This Row],[Total Revenue + Open]]/Table1[[#This Row],[Qty]]</f>
        <v>3.9502487562189055</v>
      </c>
      <c r="L6606">
        <f>Table1[[#This Row],[Qty]]/Table1[[#This Row],[Total Revenue + Open]]</f>
        <v>0.25314861460957178</v>
      </c>
    </row>
    <row r="6607" spans="1:12">
      <c r="A6607" t="s">
        <v>10</v>
      </c>
      <c r="B6607" t="s">
        <v>530</v>
      </c>
      <c r="C6607" t="s">
        <v>530</v>
      </c>
      <c r="D6607" t="s">
        <v>534</v>
      </c>
      <c r="E6607" t="s">
        <v>15</v>
      </c>
      <c r="F6607" t="s">
        <v>498</v>
      </c>
      <c r="G6607" t="s">
        <v>500</v>
      </c>
      <c r="H6607" s="1">
        <v>2019</v>
      </c>
      <c r="I6607" s="2">
        <v>4825</v>
      </c>
      <c r="J6607" s="3">
        <v>19056</v>
      </c>
      <c r="K6607">
        <f>Table1[[#This Row],[Total Revenue + Open]]/Table1[[#This Row],[Qty]]</f>
        <v>3.9494300518134713</v>
      </c>
      <c r="L6607">
        <f>Table1[[#This Row],[Qty]]/Table1[[#This Row],[Total Revenue + Open]]</f>
        <v>0.2532010915197313</v>
      </c>
    </row>
    <row r="6608" spans="1:12">
      <c r="A6608" t="s">
        <v>10</v>
      </c>
      <c r="B6608" t="s">
        <v>530</v>
      </c>
      <c r="C6608" t="s">
        <v>530</v>
      </c>
      <c r="D6608" t="s">
        <v>534</v>
      </c>
      <c r="E6608" t="s">
        <v>15</v>
      </c>
      <c r="F6608" t="s">
        <v>498</v>
      </c>
      <c r="G6608" t="s">
        <v>500</v>
      </c>
      <c r="H6608" s="1">
        <v>2019</v>
      </c>
      <c r="I6608" s="2">
        <v>12970</v>
      </c>
      <c r="J6608" s="3">
        <v>51213</v>
      </c>
      <c r="K6608">
        <f>Table1[[#This Row],[Total Revenue + Open]]/Table1[[#This Row],[Qty]]</f>
        <v>3.9485736314572089</v>
      </c>
      <c r="L6608">
        <f>Table1[[#This Row],[Qty]]/Table1[[#This Row],[Total Revenue + Open]]</f>
        <v>0.25325600921640989</v>
      </c>
    </row>
    <row r="6609" spans="1:12">
      <c r="A6609" t="s">
        <v>10</v>
      </c>
      <c r="B6609" t="s">
        <v>530</v>
      </c>
      <c r="C6609" t="s">
        <v>530</v>
      </c>
      <c r="D6609" t="s">
        <v>534</v>
      </c>
      <c r="E6609" t="s">
        <v>15</v>
      </c>
      <c r="F6609" t="s">
        <v>498</v>
      </c>
      <c r="G6609" t="s">
        <v>500</v>
      </c>
      <c r="H6609" s="1">
        <v>2019</v>
      </c>
      <c r="I6609" s="2">
        <v>6635</v>
      </c>
      <c r="J6609" s="3">
        <v>26202</v>
      </c>
      <c r="K6609">
        <f>Table1[[#This Row],[Total Revenue + Open]]/Table1[[#This Row],[Qty]]</f>
        <v>3.9490580256217029</v>
      </c>
      <c r="L6609">
        <f>Table1[[#This Row],[Qty]]/Table1[[#This Row],[Total Revenue + Open]]</f>
        <v>0.25322494466071294</v>
      </c>
    </row>
    <row r="6610" spans="1:12">
      <c r="A6610" t="s">
        <v>10</v>
      </c>
      <c r="B6610" t="s">
        <v>530</v>
      </c>
      <c r="C6610" t="s">
        <v>530</v>
      </c>
      <c r="D6610" t="s">
        <v>534</v>
      </c>
      <c r="E6610" t="s">
        <v>15</v>
      </c>
      <c r="F6610" t="s">
        <v>498</v>
      </c>
      <c r="G6610" t="s">
        <v>500</v>
      </c>
      <c r="H6610" s="1">
        <v>2019</v>
      </c>
      <c r="I6610" s="2">
        <v>5940</v>
      </c>
      <c r="J6610" s="3">
        <v>23423</v>
      </c>
      <c r="K6610">
        <f>Table1[[#This Row],[Total Revenue + Open]]/Table1[[#This Row],[Qty]]</f>
        <v>3.9432659932659933</v>
      </c>
      <c r="L6610">
        <f>Table1[[#This Row],[Qty]]/Table1[[#This Row],[Total Revenue + Open]]</f>
        <v>0.25359689194381591</v>
      </c>
    </row>
    <row r="6611" spans="1:12">
      <c r="A6611" t="s">
        <v>10</v>
      </c>
      <c r="B6611" t="s">
        <v>530</v>
      </c>
      <c r="C6611" t="s">
        <v>530</v>
      </c>
      <c r="D6611" t="s">
        <v>534</v>
      </c>
      <c r="E6611" t="s">
        <v>15</v>
      </c>
      <c r="F6611" t="s">
        <v>498</v>
      </c>
      <c r="G6611" t="s">
        <v>500</v>
      </c>
      <c r="H6611" s="1">
        <v>2020</v>
      </c>
      <c r="I6611" s="2">
        <v>6440</v>
      </c>
      <c r="J6611" s="3">
        <v>25408</v>
      </c>
      <c r="K6611">
        <f>Table1[[#This Row],[Total Revenue + Open]]/Table1[[#This Row],[Qty]]</f>
        <v>3.9453416149068321</v>
      </c>
      <c r="L6611">
        <f>Table1[[#This Row],[Qty]]/Table1[[#This Row],[Total Revenue + Open]]</f>
        <v>0.25346347607052899</v>
      </c>
    </row>
    <row r="6612" spans="1:12">
      <c r="A6612" t="s">
        <v>10</v>
      </c>
      <c r="B6612" t="s">
        <v>530</v>
      </c>
      <c r="C6612" t="s">
        <v>530</v>
      </c>
      <c r="D6612" t="s">
        <v>534</v>
      </c>
      <c r="E6612" t="s">
        <v>15</v>
      </c>
      <c r="F6612" t="s">
        <v>498</v>
      </c>
      <c r="G6612" t="s">
        <v>500</v>
      </c>
      <c r="H6612" s="1">
        <v>2020</v>
      </c>
      <c r="I6612" s="2">
        <v>4975</v>
      </c>
      <c r="J6612" s="3">
        <v>19651.5</v>
      </c>
      <c r="K6612">
        <f>Table1[[#This Row],[Total Revenue + Open]]/Table1[[#This Row],[Qty]]</f>
        <v>3.9500502512562816</v>
      </c>
      <c r="L6612">
        <f>Table1[[#This Row],[Qty]]/Table1[[#This Row],[Total Revenue + Open]]</f>
        <v>0.25316133628476195</v>
      </c>
    </row>
    <row r="6613" spans="1:12">
      <c r="A6613" t="s">
        <v>10</v>
      </c>
      <c r="B6613" t="s">
        <v>530</v>
      </c>
      <c r="C6613" t="s">
        <v>530</v>
      </c>
      <c r="D6613" t="s">
        <v>534</v>
      </c>
      <c r="E6613" t="s">
        <v>15</v>
      </c>
      <c r="F6613" t="s">
        <v>498</v>
      </c>
      <c r="G6613" t="s">
        <v>500</v>
      </c>
      <c r="H6613" s="1">
        <v>2020</v>
      </c>
      <c r="I6613" s="2">
        <v>2515</v>
      </c>
      <c r="J6613" s="3">
        <v>9925</v>
      </c>
      <c r="K6613">
        <f>Table1[[#This Row],[Total Revenue + Open]]/Table1[[#This Row],[Qty]]</f>
        <v>3.9463220675944335</v>
      </c>
      <c r="L6613">
        <f>Table1[[#This Row],[Qty]]/Table1[[#This Row],[Total Revenue + Open]]</f>
        <v>0.2534005037783375</v>
      </c>
    </row>
    <row r="6614" spans="1:12">
      <c r="A6614" t="s">
        <v>10</v>
      </c>
      <c r="B6614" t="s">
        <v>530</v>
      </c>
      <c r="C6614" t="s">
        <v>530</v>
      </c>
      <c r="D6614" t="s">
        <v>534</v>
      </c>
      <c r="E6614" t="s">
        <v>15</v>
      </c>
      <c r="F6614" t="s">
        <v>498</v>
      </c>
      <c r="G6614" t="s">
        <v>500</v>
      </c>
      <c r="H6614" s="1">
        <v>2020</v>
      </c>
      <c r="I6614" s="2">
        <v>6940</v>
      </c>
      <c r="J6614" s="3">
        <v>27393</v>
      </c>
      <c r="K6614">
        <f>Table1[[#This Row],[Total Revenue + Open]]/Table1[[#This Row],[Qty]]</f>
        <v>3.9471181556195964</v>
      </c>
      <c r="L6614">
        <f>Table1[[#This Row],[Qty]]/Table1[[#This Row],[Total Revenue + Open]]</f>
        <v>0.2533493958310517</v>
      </c>
    </row>
    <row r="6615" spans="1:12">
      <c r="A6615" t="s">
        <v>10</v>
      </c>
      <c r="B6615" t="s">
        <v>530</v>
      </c>
      <c r="C6615" t="s">
        <v>530</v>
      </c>
      <c r="D6615" t="s">
        <v>534</v>
      </c>
      <c r="E6615" t="s">
        <v>15</v>
      </c>
      <c r="F6615" t="s">
        <v>498</v>
      </c>
      <c r="G6615" t="s">
        <v>500</v>
      </c>
      <c r="H6615" s="1">
        <v>2020</v>
      </c>
      <c r="I6615" s="2">
        <v>1005</v>
      </c>
      <c r="J6615" s="3">
        <v>3970</v>
      </c>
      <c r="K6615">
        <f>Table1[[#This Row],[Total Revenue + Open]]/Table1[[#This Row],[Qty]]</f>
        <v>3.9502487562189055</v>
      </c>
      <c r="L6615">
        <f>Table1[[#This Row],[Qty]]/Table1[[#This Row],[Total Revenue + Open]]</f>
        <v>0.25314861460957178</v>
      </c>
    </row>
    <row r="6616" spans="1:12">
      <c r="A6616" t="s">
        <v>10</v>
      </c>
      <c r="B6616" t="s">
        <v>530</v>
      </c>
      <c r="C6616" t="s">
        <v>530</v>
      </c>
      <c r="D6616" t="s">
        <v>534</v>
      </c>
      <c r="E6616" t="s">
        <v>15</v>
      </c>
      <c r="F6616" t="s">
        <v>498</v>
      </c>
      <c r="G6616" t="s">
        <v>500</v>
      </c>
      <c r="H6616" s="1">
        <v>2020</v>
      </c>
      <c r="I6616" s="2">
        <v>8755</v>
      </c>
      <c r="J6616" s="3">
        <v>34539</v>
      </c>
      <c r="K6616">
        <f>Table1[[#This Row],[Total Revenue + Open]]/Table1[[#This Row],[Qty]]</f>
        <v>3.9450599657338663</v>
      </c>
      <c r="L6616">
        <f>Table1[[#This Row],[Qty]]/Table1[[#This Row],[Total Revenue + Open]]</f>
        <v>0.25348157155679085</v>
      </c>
    </row>
    <row r="6617" spans="1:12">
      <c r="A6617" t="s">
        <v>10</v>
      </c>
      <c r="B6617" t="s">
        <v>530</v>
      </c>
      <c r="C6617" t="s">
        <v>530</v>
      </c>
      <c r="D6617" t="s">
        <v>534</v>
      </c>
      <c r="E6617" t="s">
        <v>15</v>
      </c>
      <c r="F6617" t="s">
        <v>498</v>
      </c>
      <c r="G6617" t="s">
        <v>500</v>
      </c>
      <c r="H6617" s="1">
        <v>2020</v>
      </c>
      <c r="I6617" s="2">
        <v>2215</v>
      </c>
      <c r="J6617" s="3">
        <v>8734</v>
      </c>
      <c r="K6617">
        <f>Table1[[#This Row],[Total Revenue + Open]]/Table1[[#This Row],[Qty]]</f>
        <v>3.9431151241534987</v>
      </c>
      <c r="L6617">
        <f>Table1[[#This Row],[Qty]]/Table1[[#This Row],[Total Revenue + Open]]</f>
        <v>0.25360659491641857</v>
      </c>
    </row>
    <row r="6618" spans="1:12">
      <c r="A6618" t="s">
        <v>10</v>
      </c>
      <c r="B6618" t="s">
        <v>530</v>
      </c>
      <c r="C6618" t="s">
        <v>530</v>
      </c>
      <c r="D6618" t="s">
        <v>534</v>
      </c>
      <c r="E6618" t="s">
        <v>15</v>
      </c>
      <c r="F6618" t="s">
        <v>498</v>
      </c>
      <c r="G6618" t="s">
        <v>500</v>
      </c>
      <c r="H6618" s="1">
        <v>2020</v>
      </c>
      <c r="I6618" s="2">
        <v>4380</v>
      </c>
      <c r="J6618" s="3">
        <v>17269.5</v>
      </c>
      <c r="K6618">
        <f>Table1[[#This Row],[Total Revenue + Open]]/Table1[[#This Row],[Qty]]</f>
        <v>3.9428082191780822</v>
      </c>
      <c r="L6618">
        <f>Table1[[#This Row],[Qty]]/Table1[[#This Row],[Total Revenue + Open]]</f>
        <v>0.25362633544688612</v>
      </c>
    </row>
    <row r="6619" spans="1:12">
      <c r="A6619" t="s">
        <v>10</v>
      </c>
      <c r="B6619" t="s">
        <v>530</v>
      </c>
      <c r="C6619" t="s">
        <v>530</v>
      </c>
      <c r="D6619" t="s">
        <v>534</v>
      </c>
      <c r="E6619" t="s">
        <v>15</v>
      </c>
      <c r="F6619" t="s">
        <v>498</v>
      </c>
      <c r="G6619" t="s">
        <v>500</v>
      </c>
      <c r="H6619" s="1">
        <v>2020</v>
      </c>
      <c r="I6619" s="2">
        <v>2720</v>
      </c>
      <c r="J6619" s="3">
        <v>10719</v>
      </c>
      <c r="K6619">
        <f>Table1[[#This Row],[Total Revenue + Open]]/Table1[[#This Row],[Qty]]</f>
        <v>3.9408088235294119</v>
      </c>
      <c r="L6619">
        <f>Table1[[#This Row],[Qty]]/Table1[[#This Row],[Total Revenue + Open]]</f>
        <v>0.25375501446030413</v>
      </c>
    </row>
    <row r="6620" spans="1:12">
      <c r="A6620" t="s">
        <v>10</v>
      </c>
      <c r="B6620" t="s">
        <v>530</v>
      </c>
      <c r="C6620" t="s">
        <v>530</v>
      </c>
      <c r="D6620" t="s">
        <v>534</v>
      </c>
      <c r="E6620" t="s">
        <v>15</v>
      </c>
      <c r="F6620" t="s">
        <v>498</v>
      </c>
      <c r="G6620" t="s">
        <v>500</v>
      </c>
      <c r="H6620" s="1">
        <v>2020</v>
      </c>
      <c r="I6620" s="2">
        <v>7040</v>
      </c>
      <c r="J6620" s="3">
        <v>27790</v>
      </c>
      <c r="K6620">
        <f>Table1[[#This Row],[Total Revenue + Open]]/Table1[[#This Row],[Qty]]</f>
        <v>3.9474431818181817</v>
      </c>
      <c r="L6620">
        <f>Table1[[#This Row],[Qty]]/Table1[[#This Row],[Total Revenue + Open]]</f>
        <v>0.25332853544440448</v>
      </c>
    </row>
    <row r="6621" spans="1:12">
      <c r="A6621" t="s">
        <v>10</v>
      </c>
      <c r="B6621" t="s">
        <v>530</v>
      </c>
      <c r="C6621" t="s">
        <v>530</v>
      </c>
      <c r="D6621" t="s">
        <v>534</v>
      </c>
      <c r="E6621" t="s">
        <v>15</v>
      </c>
      <c r="F6621" t="s">
        <v>498</v>
      </c>
      <c r="G6621" t="s">
        <v>500</v>
      </c>
      <c r="H6621" s="1">
        <v>2020</v>
      </c>
      <c r="I6621" s="2">
        <v>7995</v>
      </c>
      <c r="J6621" s="3">
        <v>31561.5</v>
      </c>
      <c r="K6621">
        <f>Table1[[#This Row],[Total Revenue + Open]]/Table1[[#This Row],[Qty]]</f>
        <v>3.9476547842401501</v>
      </c>
      <c r="L6621">
        <f>Table1[[#This Row],[Qty]]/Table1[[#This Row],[Total Revenue + Open]]</f>
        <v>0.25331495651347369</v>
      </c>
    </row>
    <row r="6622" spans="1:12">
      <c r="A6622" t="s">
        <v>10</v>
      </c>
      <c r="B6622" t="s">
        <v>530</v>
      </c>
      <c r="C6622" t="s">
        <v>530</v>
      </c>
      <c r="D6622" t="s">
        <v>534</v>
      </c>
      <c r="E6622" t="s">
        <v>15</v>
      </c>
      <c r="F6622" t="s">
        <v>498</v>
      </c>
      <c r="G6622" t="s">
        <v>500</v>
      </c>
      <c r="H6622" s="1">
        <v>2021</v>
      </c>
      <c r="I6622" s="2">
        <v>3320</v>
      </c>
      <c r="J6622" s="3">
        <v>13101</v>
      </c>
      <c r="K6622">
        <f>Table1[[#This Row],[Total Revenue + Open]]/Table1[[#This Row],[Qty]]</f>
        <v>3.9460843373493977</v>
      </c>
      <c r="L6622">
        <f>Table1[[#This Row],[Qty]]/Table1[[#This Row],[Total Revenue + Open]]</f>
        <v>0.25341576978856578</v>
      </c>
    </row>
    <row r="6623" spans="1:12">
      <c r="A6623" t="s">
        <v>10</v>
      </c>
      <c r="B6623" t="s">
        <v>530</v>
      </c>
      <c r="C6623" t="s">
        <v>530</v>
      </c>
      <c r="D6623" t="s">
        <v>534</v>
      </c>
      <c r="E6623" t="s">
        <v>15</v>
      </c>
      <c r="F6623" t="s">
        <v>498</v>
      </c>
      <c r="G6623" t="s">
        <v>500</v>
      </c>
      <c r="H6623" s="1">
        <v>2021</v>
      </c>
      <c r="I6623" s="2">
        <v>13830</v>
      </c>
      <c r="J6623" s="3">
        <v>54587.5</v>
      </c>
      <c r="K6623">
        <f>Table1[[#This Row],[Total Revenue + Open]]/Table1[[#This Row],[Qty]]</f>
        <v>3.9470354302241506</v>
      </c>
      <c r="L6623">
        <f>Table1[[#This Row],[Qty]]/Table1[[#This Row],[Total Revenue + Open]]</f>
        <v>0.25335470574765284</v>
      </c>
    </row>
    <row r="6624" spans="1:12">
      <c r="A6624" t="s">
        <v>10</v>
      </c>
      <c r="B6624" t="s">
        <v>530</v>
      </c>
      <c r="C6624" t="s">
        <v>530</v>
      </c>
      <c r="D6624" t="s">
        <v>534</v>
      </c>
      <c r="E6624" t="s">
        <v>15</v>
      </c>
      <c r="F6624" t="s">
        <v>498</v>
      </c>
      <c r="G6624" t="s">
        <v>500</v>
      </c>
      <c r="H6624" s="1">
        <v>2021</v>
      </c>
      <c r="I6624" s="2">
        <v>3830</v>
      </c>
      <c r="J6624" s="3">
        <v>15086</v>
      </c>
      <c r="K6624">
        <f>Table1[[#This Row],[Total Revenue + Open]]/Table1[[#This Row],[Qty]]</f>
        <v>3.9389033942558749</v>
      </c>
      <c r="L6624">
        <f>Table1[[#This Row],[Qty]]/Table1[[#This Row],[Total Revenue + Open]]</f>
        <v>0.25387776746652524</v>
      </c>
    </row>
    <row r="6625" spans="1:12">
      <c r="A6625" t="s">
        <v>10</v>
      </c>
      <c r="B6625" t="s">
        <v>530</v>
      </c>
      <c r="C6625" t="s">
        <v>530</v>
      </c>
      <c r="D6625" t="s">
        <v>534</v>
      </c>
      <c r="E6625" t="s">
        <v>15</v>
      </c>
      <c r="F6625" t="s">
        <v>498</v>
      </c>
      <c r="G6625" t="s">
        <v>500</v>
      </c>
      <c r="H6625" s="1">
        <v>2021</v>
      </c>
      <c r="I6625" s="2">
        <v>1710</v>
      </c>
      <c r="J6625" s="3">
        <v>6749</v>
      </c>
      <c r="K6625">
        <f>Table1[[#This Row],[Total Revenue + Open]]/Table1[[#This Row],[Qty]]</f>
        <v>3.9467836257309941</v>
      </c>
      <c r="L6625">
        <f>Table1[[#This Row],[Qty]]/Table1[[#This Row],[Total Revenue + Open]]</f>
        <v>0.25337086975848272</v>
      </c>
    </row>
    <row r="6626" spans="1:12">
      <c r="A6626" t="s">
        <v>10</v>
      </c>
      <c r="B6626" t="s">
        <v>530</v>
      </c>
      <c r="C6626" t="s">
        <v>530</v>
      </c>
      <c r="D6626" t="s">
        <v>534</v>
      </c>
      <c r="E6626" t="s">
        <v>15</v>
      </c>
      <c r="F6626" t="s">
        <v>498</v>
      </c>
      <c r="G6626" t="s">
        <v>500</v>
      </c>
      <c r="H6626" s="1">
        <v>2021</v>
      </c>
      <c r="I6626" s="2">
        <v>2150</v>
      </c>
      <c r="J6626" s="3">
        <v>8535.5</v>
      </c>
      <c r="K6626">
        <f>Table1[[#This Row],[Total Revenue + Open]]/Table1[[#This Row],[Qty]]</f>
        <v>3.97</v>
      </c>
      <c r="L6626">
        <f>Table1[[#This Row],[Qty]]/Table1[[#This Row],[Total Revenue + Open]]</f>
        <v>0.25188916876574308</v>
      </c>
    </row>
    <row r="6627" spans="1:12">
      <c r="A6627" t="s">
        <v>10</v>
      </c>
      <c r="B6627" t="s">
        <v>530</v>
      </c>
      <c r="C6627" t="s">
        <v>530</v>
      </c>
      <c r="D6627" t="s">
        <v>534</v>
      </c>
      <c r="E6627" t="s">
        <v>15</v>
      </c>
      <c r="F6627" t="s">
        <v>498</v>
      </c>
      <c r="G6627" t="s">
        <v>500</v>
      </c>
      <c r="H6627" s="1">
        <v>2021</v>
      </c>
      <c r="I6627" s="2">
        <v>11110</v>
      </c>
      <c r="J6627" s="3">
        <v>43868.5</v>
      </c>
      <c r="K6627">
        <f>Table1[[#This Row],[Total Revenue + Open]]/Table1[[#This Row],[Qty]]</f>
        <v>3.9485598559855988</v>
      </c>
      <c r="L6627">
        <f>Table1[[#This Row],[Qty]]/Table1[[#This Row],[Total Revenue + Open]]</f>
        <v>0.25325689275904123</v>
      </c>
    </row>
    <row r="6628" spans="1:12">
      <c r="A6628" t="s">
        <v>10</v>
      </c>
      <c r="B6628" t="s">
        <v>530</v>
      </c>
      <c r="C6628" t="s">
        <v>530</v>
      </c>
      <c r="D6628" t="s">
        <v>534</v>
      </c>
      <c r="E6628" t="s">
        <v>15</v>
      </c>
      <c r="F6628" t="s">
        <v>498</v>
      </c>
      <c r="G6628" t="s">
        <v>500</v>
      </c>
      <c r="H6628" s="1">
        <v>2021</v>
      </c>
      <c r="I6628" s="2">
        <v>22780</v>
      </c>
      <c r="J6628" s="3">
        <v>89920.5</v>
      </c>
      <c r="K6628">
        <f>Table1[[#This Row],[Total Revenue + Open]]/Table1[[#This Row],[Qty]]</f>
        <v>3.9473441615452152</v>
      </c>
      <c r="L6628">
        <f>Table1[[#This Row],[Qty]]/Table1[[#This Row],[Total Revenue + Open]]</f>
        <v>0.25333489026417783</v>
      </c>
    </row>
    <row r="6629" spans="1:12">
      <c r="A6629" t="s">
        <v>10</v>
      </c>
      <c r="B6629" t="s">
        <v>530</v>
      </c>
      <c r="C6629" t="s">
        <v>530</v>
      </c>
      <c r="D6629" t="s">
        <v>534</v>
      </c>
      <c r="E6629" t="s">
        <v>15</v>
      </c>
      <c r="F6629" t="s">
        <v>498</v>
      </c>
      <c r="G6629" t="s">
        <v>500</v>
      </c>
      <c r="H6629" s="1">
        <v>2021</v>
      </c>
      <c r="I6629" s="2">
        <v>11465</v>
      </c>
      <c r="J6629" s="3">
        <v>45258</v>
      </c>
      <c r="K6629">
        <f>Table1[[#This Row],[Total Revenue + Open]]/Table1[[#This Row],[Qty]]</f>
        <v>3.9474923680767553</v>
      </c>
      <c r="L6629">
        <f>Table1[[#This Row],[Qty]]/Table1[[#This Row],[Total Revenue + Open]]</f>
        <v>0.25332537893853019</v>
      </c>
    </row>
    <row r="6630" spans="1:12">
      <c r="A6630" t="s">
        <v>10</v>
      </c>
      <c r="B6630" t="s">
        <v>530</v>
      </c>
      <c r="C6630" t="s">
        <v>530</v>
      </c>
      <c r="D6630" t="s">
        <v>534</v>
      </c>
      <c r="E6630" t="s">
        <v>15</v>
      </c>
      <c r="F6630" t="s">
        <v>498</v>
      </c>
      <c r="G6630" t="s">
        <v>500</v>
      </c>
      <c r="H6630" s="1">
        <v>2021</v>
      </c>
      <c r="I6630" s="2">
        <v>5930</v>
      </c>
      <c r="J6630" s="3">
        <v>23423</v>
      </c>
      <c r="K6630">
        <f>Table1[[#This Row],[Total Revenue + Open]]/Table1[[#This Row],[Qty]]</f>
        <v>3.9499156829679594</v>
      </c>
      <c r="L6630">
        <f>Table1[[#This Row],[Qty]]/Table1[[#This Row],[Total Revenue + Open]]</f>
        <v>0.25316996114929768</v>
      </c>
    </row>
    <row r="6631" spans="1:12">
      <c r="A6631" t="s">
        <v>10</v>
      </c>
      <c r="B6631" t="s">
        <v>530</v>
      </c>
      <c r="C6631" t="s">
        <v>530</v>
      </c>
      <c r="D6631" t="s">
        <v>534</v>
      </c>
      <c r="E6631" t="s">
        <v>15</v>
      </c>
      <c r="F6631" t="s">
        <v>498</v>
      </c>
      <c r="G6631" t="s">
        <v>500</v>
      </c>
      <c r="H6631" s="1">
        <v>2021</v>
      </c>
      <c r="I6631" s="2">
        <v>3620</v>
      </c>
      <c r="J6631" s="3">
        <v>14292</v>
      </c>
      <c r="K6631">
        <f>Table1[[#This Row],[Total Revenue + Open]]/Table1[[#This Row],[Qty]]</f>
        <v>3.9480662983425416</v>
      </c>
      <c r="L6631">
        <f>Table1[[#This Row],[Qty]]/Table1[[#This Row],[Total Revenue + Open]]</f>
        <v>0.25328855303666387</v>
      </c>
    </row>
    <row r="6632" spans="1:12">
      <c r="A6632" t="s">
        <v>10</v>
      </c>
      <c r="B6632" t="s">
        <v>530</v>
      </c>
      <c r="C6632" t="s">
        <v>530</v>
      </c>
      <c r="D6632" t="s">
        <v>534</v>
      </c>
      <c r="E6632" t="s">
        <v>15</v>
      </c>
      <c r="F6632" t="s">
        <v>498</v>
      </c>
      <c r="G6632" t="s">
        <v>500</v>
      </c>
      <c r="H6632" s="1">
        <v>2021</v>
      </c>
      <c r="I6632" s="2">
        <v>3540</v>
      </c>
      <c r="J6632" s="3">
        <v>13994.25</v>
      </c>
      <c r="K6632">
        <f>Table1[[#This Row],[Total Revenue + Open]]/Table1[[#This Row],[Qty]]</f>
        <v>3.9531779661016948</v>
      </c>
      <c r="L6632">
        <f>Table1[[#This Row],[Qty]]/Table1[[#This Row],[Total Revenue + Open]]</f>
        <v>0.25296103756900157</v>
      </c>
    </row>
    <row r="6633" spans="1:12" hidden="1">
      <c r="A6633" t="s">
        <v>544</v>
      </c>
      <c r="B6633" t="s">
        <v>530</v>
      </c>
      <c r="C6633" t="s">
        <v>530</v>
      </c>
      <c r="D6633" t="s">
        <v>580</v>
      </c>
      <c r="E6633" t="s">
        <v>15</v>
      </c>
      <c r="F6633" t="s">
        <v>30</v>
      </c>
      <c r="G6633" t="s">
        <v>148</v>
      </c>
      <c r="H6633" s="1">
        <v>2022</v>
      </c>
      <c r="I6633" s="2">
        <v>47340</v>
      </c>
      <c r="J6633" s="3">
        <v>116337</v>
      </c>
      <c r="K6633">
        <f>Table1[[#This Row],[Total Revenue + Open]]/Table1[[#This Row],[Qty]]</f>
        <v>2.4574778200253484</v>
      </c>
      <c r="L6633">
        <f>Table1[[#This Row],[Total Revenue + Open]]/Table1[[#This Row],[Qty]]</f>
        <v>2.4574778200253484</v>
      </c>
    </row>
    <row r="6634" spans="1:12" hidden="1">
      <c r="A6634" t="s">
        <v>544</v>
      </c>
      <c r="B6634" t="s">
        <v>530</v>
      </c>
      <c r="C6634" t="s">
        <v>530</v>
      </c>
      <c r="D6634" t="s">
        <v>580</v>
      </c>
      <c r="E6634" t="s">
        <v>15</v>
      </c>
      <c r="F6634" t="s">
        <v>30</v>
      </c>
      <c r="G6634" t="s">
        <v>148</v>
      </c>
      <c r="H6634" s="1">
        <v>2022</v>
      </c>
      <c r="I6634" s="2">
        <v>46080</v>
      </c>
      <c r="J6634" s="3">
        <v>113249.5</v>
      </c>
      <c r="K6634">
        <f>Table1[[#This Row],[Total Revenue + Open]]/Table1[[#This Row],[Qty]]</f>
        <v>2.4576714409722222</v>
      </c>
      <c r="L6634">
        <f>Table1[[#This Row],[Total Revenue + Open]]/Table1[[#This Row],[Qty]]</f>
        <v>2.4576714409722222</v>
      </c>
    </row>
    <row r="6635" spans="1:12">
      <c r="A6635" t="s">
        <v>10</v>
      </c>
      <c r="B6635" t="s">
        <v>530</v>
      </c>
      <c r="C6635" t="s">
        <v>530</v>
      </c>
      <c r="D6635" t="s">
        <v>534</v>
      </c>
      <c r="E6635" t="s">
        <v>15</v>
      </c>
      <c r="F6635" t="s">
        <v>214</v>
      </c>
      <c r="G6635" t="s">
        <v>470</v>
      </c>
      <c r="H6635" s="1">
        <v>2022</v>
      </c>
      <c r="I6635" s="2">
        <v>43675</v>
      </c>
      <c r="J6635" s="3">
        <v>112970</v>
      </c>
      <c r="K6635">
        <f>Table1[[#This Row],[Total Revenue + Open]]/Table1[[#This Row],[Qty]]</f>
        <v>2.5866056096164853</v>
      </c>
      <c r="L6635">
        <f>Table1[[#This Row],[Qty]]/Table1[[#This Row],[Total Revenue + Open]]</f>
        <v>0.38660706382225368</v>
      </c>
    </row>
    <row r="6636" spans="1:12" hidden="1">
      <c r="A6636" t="s">
        <v>544</v>
      </c>
      <c r="B6636" t="s">
        <v>530</v>
      </c>
      <c r="C6636" t="s">
        <v>530</v>
      </c>
      <c r="D6636" t="s">
        <v>562</v>
      </c>
      <c r="E6636" t="s">
        <v>15</v>
      </c>
      <c r="F6636" t="s">
        <v>216</v>
      </c>
      <c r="G6636" t="s">
        <v>361</v>
      </c>
      <c r="H6636" s="1">
        <v>2022</v>
      </c>
      <c r="I6636" s="2">
        <v>42365</v>
      </c>
      <c r="J6636" s="3">
        <v>109590</v>
      </c>
      <c r="K6636">
        <f>Table1[[#This Row],[Total Revenue + Open]]/Table1[[#This Row],[Qty]]</f>
        <v>2.5868051457571108</v>
      </c>
      <c r="L6636">
        <f>Table1[[#This Row],[Total Revenue + Open]]/Table1[[#This Row],[Qty]]</f>
        <v>2.5868051457571108</v>
      </c>
    </row>
    <row r="6637" spans="1:12" hidden="1">
      <c r="A6637" t="s">
        <v>710</v>
      </c>
      <c r="B6637" t="s">
        <v>530</v>
      </c>
      <c r="C6637" t="s">
        <v>530</v>
      </c>
      <c r="D6637" t="s">
        <v>784</v>
      </c>
      <c r="E6637" t="s">
        <v>15</v>
      </c>
      <c r="F6637" t="s">
        <v>214</v>
      </c>
      <c r="G6637" t="s">
        <v>470</v>
      </c>
      <c r="H6637" s="1">
        <v>2022</v>
      </c>
      <c r="I6637" s="2">
        <v>7035</v>
      </c>
      <c r="J6637" s="3">
        <v>108200</v>
      </c>
      <c r="K6637">
        <f>Table1[[#This Row],[Total Revenue + Open]]/Table1[[#This Row],[Qty]]</f>
        <v>15.380241648898366</v>
      </c>
      <c r="L6637">
        <f>Table1[[#This Row],[Total Revenue + Open]]/Table1[[#This Row],[Qty]]</f>
        <v>15.380241648898366</v>
      </c>
    </row>
    <row r="6638" spans="1:12" hidden="1">
      <c r="A6638" t="s">
        <v>544</v>
      </c>
      <c r="B6638" t="s">
        <v>530</v>
      </c>
      <c r="C6638" t="s">
        <v>530</v>
      </c>
      <c r="D6638" t="s">
        <v>580</v>
      </c>
      <c r="E6638" t="s">
        <v>15</v>
      </c>
      <c r="F6638" t="s">
        <v>36</v>
      </c>
      <c r="G6638" t="s">
        <v>37</v>
      </c>
      <c r="H6638" s="1">
        <v>2022</v>
      </c>
      <c r="I6638" s="2">
        <v>81655</v>
      </c>
      <c r="J6638" s="3">
        <v>107250</v>
      </c>
      <c r="K6638">
        <f>Table1[[#This Row],[Total Revenue + Open]]/Table1[[#This Row],[Qty]]</f>
        <v>1.3134529422570571</v>
      </c>
      <c r="L6638">
        <f>Table1[[#This Row],[Total Revenue + Open]]/Table1[[#This Row],[Qty]]</f>
        <v>1.3134529422570571</v>
      </c>
    </row>
    <row r="6639" spans="1:12">
      <c r="A6639" t="s">
        <v>10</v>
      </c>
      <c r="B6639" t="s">
        <v>530</v>
      </c>
      <c r="C6639" t="s">
        <v>530</v>
      </c>
      <c r="D6639" t="s">
        <v>534</v>
      </c>
      <c r="E6639" t="s">
        <v>15</v>
      </c>
      <c r="F6639" t="s">
        <v>498</v>
      </c>
      <c r="G6639" t="s">
        <v>501</v>
      </c>
      <c r="H6639" s="1">
        <v>2018</v>
      </c>
      <c r="I6639" s="2">
        <v>7705</v>
      </c>
      <c r="J6639" s="3">
        <v>30410.2</v>
      </c>
      <c r="K6639">
        <f>Table1[[#This Row],[Total Revenue + Open]]/Table1[[#This Row],[Qty]]</f>
        <v>3.9468137573004545</v>
      </c>
      <c r="L6639">
        <f>Table1[[#This Row],[Qty]]/Table1[[#This Row],[Total Revenue + Open]]</f>
        <v>0.25336893542298305</v>
      </c>
    </row>
    <row r="6640" spans="1:12">
      <c r="A6640" t="s">
        <v>10</v>
      </c>
      <c r="B6640" t="s">
        <v>530</v>
      </c>
      <c r="C6640" t="s">
        <v>530</v>
      </c>
      <c r="D6640" t="s">
        <v>534</v>
      </c>
      <c r="E6640" t="s">
        <v>15</v>
      </c>
      <c r="F6640" t="s">
        <v>498</v>
      </c>
      <c r="G6640" t="s">
        <v>501</v>
      </c>
      <c r="H6640" s="1">
        <v>2019</v>
      </c>
      <c r="I6640" s="2">
        <v>1560</v>
      </c>
      <c r="J6640" s="3">
        <v>6153.5</v>
      </c>
      <c r="K6640">
        <f>Table1[[#This Row],[Total Revenue + Open]]/Table1[[#This Row],[Qty]]</f>
        <v>3.944551282051282</v>
      </c>
      <c r="L6640">
        <f>Table1[[#This Row],[Qty]]/Table1[[#This Row],[Total Revenue + Open]]</f>
        <v>0.25351426017713496</v>
      </c>
    </row>
    <row r="6641" spans="1:12">
      <c r="A6641" t="s">
        <v>10</v>
      </c>
      <c r="B6641" t="s">
        <v>530</v>
      </c>
      <c r="C6641" t="s">
        <v>530</v>
      </c>
      <c r="D6641" t="s">
        <v>534</v>
      </c>
      <c r="E6641" t="s">
        <v>15</v>
      </c>
      <c r="F6641" t="s">
        <v>498</v>
      </c>
      <c r="G6641" t="s">
        <v>501</v>
      </c>
      <c r="H6641" s="1">
        <v>2019</v>
      </c>
      <c r="I6641" s="2">
        <v>1560</v>
      </c>
      <c r="J6641" s="3">
        <v>6153.5</v>
      </c>
      <c r="K6641">
        <f>Table1[[#This Row],[Total Revenue + Open]]/Table1[[#This Row],[Qty]]</f>
        <v>3.944551282051282</v>
      </c>
      <c r="L6641">
        <f>Table1[[#This Row],[Qty]]/Table1[[#This Row],[Total Revenue + Open]]</f>
        <v>0.25351426017713496</v>
      </c>
    </row>
    <row r="6642" spans="1:12" hidden="1">
      <c r="A6642" t="s">
        <v>710</v>
      </c>
      <c r="B6642" t="s">
        <v>530</v>
      </c>
      <c r="C6642" t="s">
        <v>530</v>
      </c>
      <c r="D6642" t="s">
        <v>781</v>
      </c>
      <c r="E6642" t="s">
        <v>15</v>
      </c>
      <c r="F6642" t="s">
        <v>216</v>
      </c>
      <c r="G6642" t="s">
        <v>361</v>
      </c>
      <c r="H6642" s="1">
        <v>2022</v>
      </c>
      <c r="I6642" s="2">
        <v>40200</v>
      </c>
      <c r="J6642" s="3">
        <v>104000</v>
      </c>
      <c r="K6642">
        <f>Table1[[#This Row],[Total Revenue + Open]]/Table1[[#This Row],[Qty]]</f>
        <v>2.5870646766169156</v>
      </c>
      <c r="L6642">
        <f>Table1[[#This Row],[Total Revenue + Open]]/Table1[[#This Row],[Qty]]</f>
        <v>2.5870646766169156</v>
      </c>
    </row>
    <row r="6643" spans="1:12">
      <c r="A6643" t="s">
        <v>10</v>
      </c>
      <c r="B6643" t="s">
        <v>530</v>
      </c>
      <c r="C6643" t="s">
        <v>530</v>
      </c>
      <c r="D6643" t="s">
        <v>538</v>
      </c>
      <c r="E6643" t="s">
        <v>15</v>
      </c>
      <c r="F6643" t="s">
        <v>214</v>
      </c>
      <c r="G6643" t="s">
        <v>470</v>
      </c>
      <c r="H6643" s="1">
        <v>2022</v>
      </c>
      <c r="I6643" s="2">
        <v>4020</v>
      </c>
      <c r="J6643" s="3">
        <v>100400</v>
      </c>
      <c r="K6643">
        <f>Table1[[#This Row],[Total Revenue + Open]]/Table1[[#This Row],[Qty]]</f>
        <v>24.975124378109452</v>
      </c>
      <c r="L6643">
        <f>Table1[[#This Row],[Qty]]/Table1[[#This Row],[Total Revenue + Open]]</f>
        <v>4.0039840637450197E-2</v>
      </c>
    </row>
    <row r="6644" spans="1:12">
      <c r="A6644" t="s">
        <v>10</v>
      </c>
      <c r="B6644" t="s">
        <v>530</v>
      </c>
      <c r="C6644" t="s">
        <v>530</v>
      </c>
      <c r="D6644" t="s">
        <v>534</v>
      </c>
      <c r="E6644" t="s">
        <v>15</v>
      </c>
      <c r="F6644" t="s">
        <v>357</v>
      </c>
      <c r="G6644" t="s">
        <v>359</v>
      </c>
      <c r="H6644" s="1">
        <v>2021</v>
      </c>
      <c r="I6644" s="2">
        <v>1510</v>
      </c>
      <c r="J6644" s="3">
        <v>3000</v>
      </c>
      <c r="K6644">
        <f>Table1[[#This Row],[Total Revenue + Open]]/Table1[[#This Row],[Qty]]</f>
        <v>1.9867549668874172</v>
      </c>
      <c r="L6644">
        <f>Table1[[#This Row],[Qty]]/Table1[[#This Row],[Total Revenue + Open]]</f>
        <v>0.5033333333333333</v>
      </c>
    </row>
    <row r="6645" spans="1:12" hidden="1">
      <c r="A6645" t="s">
        <v>544</v>
      </c>
      <c r="B6645" t="s">
        <v>530</v>
      </c>
      <c r="C6645" t="s">
        <v>530</v>
      </c>
      <c r="D6645" t="s">
        <v>580</v>
      </c>
      <c r="E6645" t="s">
        <v>15</v>
      </c>
      <c r="F6645" t="s">
        <v>36</v>
      </c>
      <c r="G6645" t="s">
        <v>37</v>
      </c>
      <c r="H6645" s="1">
        <v>2022</v>
      </c>
      <c r="I6645" s="2">
        <v>74630</v>
      </c>
      <c r="J6645" s="3">
        <v>100237.5</v>
      </c>
      <c r="K6645">
        <f>Table1[[#This Row],[Total Revenue + Open]]/Table1[[#This Row],[Qty]]</f>
        <v>1.3431260887042744</v>
      </c>
      <c r="L6645">
        <f>Table1[[#This Row],[Total Revenue + Open]]/Table1[[#This Row],[Qty]]</f>
        <v>1.3431260887042744</v>
      </c>
    </row>
    <row r="6646" spans="1:12" hidden="1">
      <c r="A6646" t="s">
        <v>544</v>
      </c>
      <c r="B6646" t="s">
        <v>530</v>
      </c>
      <c r="C6646" t="s">
        <v>530</v>
      </c>
      <c r="D6646" t="s">
        <v>702</v>
      </c>
      <c r="E6646" t="s">
        <v>15</v>
      </c>
      <c r="F6646" t="s">
        <v>36</v>
      </c>
      <c r="G6646" t="s">
        <v>385</v>
      </c>
      <c r="H6646" s="1">
        <v>2022</v>
      </c>
      <c r="I6646" s="2">
        <v>71835</v>
      </c>
      <c r="J6646" s="3">
        <v>96491.25</v>
      </c>
      <c r="K6646">
        <f>Table1[[#This Row],[Total Revenue + Open]]/Table1[[#This Row],[Qty]]</f>
        <v>1.3432344957193569</v>
      </c>
      <c r="L6646">
        <f>Table1[[#This Row],[Total Revenue + Open]]/Table1[[#This Row],[Qty]]</f>
        <v>1.3432344957193569</v>
      </c>
    </row>
    <row r="6647" spans="1:12" hidden="1">
      <c r="A6647" t="s">
        <v>544</v>
      </c>
      <c r="B6647" t="s">
        <v>530</v>
      </c>
      <c r="C6647" t="s">
        <v>530</v>
      </c>
      <c r="D6647" t="s">
        <v>702</v>
      </c>
      <c r="E6647" t="s">
        <v>15</v>
      </c>
      <c r="F6647" t="s">
        <v>36</v>
      </c>
      <c r="G6647" t="s">
        <v>385</v>
      </c>
      <c r="H6647" s="1">
        <v>2022</v>
      </c>
      <c r="I6647" s="2">
        <v>70350</v>
      </c>
      <c r="J6647" s="3">
        <v>92400</v>
      </c>
      <c r="K6647">
        <f>Table1[[#This Row],[Total Revenue + Open]]/Table1[[#This Row],[Qty]]</f>
        <v>1.3134328358208955</v>
      </c>
      <c r="L6647">
        <f>Table1[[#This Row],[Total Revenue + Open]]/Table1[[#This Row],[Qty]]</f>
        <v>1.3134328358208955</v>
      </c>
    </row>
    <row r="6648" spans="1:12" hidden="1">
      <c r="A6648" t="s">
        <v>544</v>
      </c>
      <c r="B6648" t="s">
        <v>530</v>
      </c>
      <c r="C6648" t="s">
        <v>530</v>
      </c>
      <c r="D6648" t="s">
        <v>704</v>
      </c>
      <c r="E6648" t="s">
        <v>15</v>
      </c>
      <c r="F6648" t="s">
        <v>36</v>
      </c>
      <c r="G6648" t="s">
        <v>385</v>
      </c>
      <c r="H6648" s="1">
        <v>2022</v>
      </c>
      <c r="I6648" s="2">
        <v>68110</v>
      </c>
      <c r="J6648" s="3">
        <v>89430</v>
      </c>
      <c r="K6648">
        <f>Table1[[#This Row],[Total Revenue + Open]]/Table1[[#This Row],[Qty]]</f>
        <v>1.3130230509469976</v>
      </c>
      <c r="L6648">
        <f>Table1[[#This Row],[Total Revenue + Open]]/Table1[[#This Row],[Qty]]</f>
        <v>1.3130230509469976</v>
      </c>
    </row>
    <row r="6649" spans="1:12" hidden="1">
      <c r="A6649" t="s">
        <v>544</v>
      </c>
      <c r="B6649" t="s">
        <v>530</v>
      </c>
      <c r="C6649" t="s">
        <v>530</v>
      </c>
      <c r="D6649" t="s">
        <v>580</v>
      </c>
      <c r="E6649" t="s">
        <v>15</v>
      </c>
      <c r="F6649" t="s">
        <v>36</v>
      </c>
      <c r="G6649" t="s">
        <v>37</v>
      </c>
      <c r="H6649" s="1">
        <v>2022</v>
      </c>
      <c r="I6649" s="2">
        <v>66240</v>
      </c>
      <c r="J6649" s="3">
        <v>88965</v>
      </c>
      <c r="K6649">
        <f>Table1[[#This Row],[Total Revenue + Open]]/Table1[[#This Row],[Qty]]</f>
        <v>1.3430706521739131</v>
      </c>
      <c r="L6649">
        <f>Table1[[#This Row],[Total Revenue + Open]]/Table1[[#This Row],[Qty]]</f>
        <v>1.3430706521739131</v>
      </c>
    </row>
    <row r="6650" spans="1:12" hidden="1">
      <c r="A6650" t="s">
        <v>544</v>
      </c>
      <c r="B6650" t="s">
        <v>530</v>
      </c>
      <c r="C6650" t="s">
        <v>530</v>
      </c>
      <c r="D6650" t="s">
        <v>562</v>
      </c>
      <c r="E6650" t="s">
        <v>15</v>
      </c>
      <c r="F6650" t="s">
        <v>34</v>
      </c>
      <c r="G6650" t="s">
        <v>35</v>
      </c>
      <c r="H6650" s="1">
        <v>2022</v>
      </c>
      <c r="I6650" s="2">
        <v>38945</v>
      </c>
      <c r="J6650" s="3">
        <v>86025</v>
      </c>
      <c r="K6650">
        <f>Table1[[#This Row],[Total Revenue + Open]]/Table1[[#This Row],[Qty]]</f>
        <v>2.2088843240467324</v>
      </c>
      <c r="L6650">
        <f>Table1[[#This Row],[Total Revenue + Open]]/Table1[[#This Row],[Qty]]</f>
        <v>2.2088843240467324</v>
      </c>
    </row>
    <row r="6651" spans="1:12" hidden="1">
      <c r="A6651" t="s">
        <v>544</v>
      </c>
      <c r="B6651" t="s">
        <v>530</v>
      </c>
      <c r="C6651" t="s">
        <v>530</v>
      </c>
      <c r="D6651" t="s">
        <v>580</v>
      </c>
      <c r="E6651" t="s">
        <v>15</v>
      </c>
      <c r="F6651" t="s">
        <v>30</v>
      </c>
      <c r="G6651" t="s">
        <v>148</v>
      </c>
      <c r="H6651" s="1">
        <v>2022</v>
      </c>
      <c r="I6651" s="2">
        <v>33970</v>
      </c>
      <c r="J6651" s="3">
        <v>83486</v>
      </c>
      <c r="K6651">
        <f>Table1[[#This Row],[Total Revenue + Open]]/Table1[[#This Row],[Qty]]</f>
        <v>2.4576390933176331</v>
      </c>
      <c r="L6651">
        <f>Table1[[#This Row],[Total Revenue + Open]]/Table1[[#This Row],[Qty]]</f>
        <v>2.4576390933176331</v>
      </c>
    </row>
    <row r="6652" spans="1:12" hidden="1">
      <c r="A6652" t="s">
        <v>544</v>
      </c>
      <c r="B6652" t="s">
        <v>530</v>
      </c>
      <c r="C6652" t="s">
        <v>530</v>
      </c>
      <c r="D6652" t="s">
        <v>702</v>
      </c>
      <c r="E6652" t="s">
        <v>15</v>
      </c>
      <c r="F6652" t="s">
        <v>36</v>
      </c>
      <c r="G6652" t="s">
        <v>385</v>
      </c>
      <c r="H6652" s="1">
        <v>2022</v>
      </c>
      <c r="I6652" s="2">
        <v>58545</v>
      </c>
      <c r="J6652" s="3">
        <v>78637.5</v>
      </c>
      <c r="K6652">
        <f>Table1[[#This Row],[Total Revenue + Open]]/Table1[[#This Row],[Qty]]</f>
        <v>1.3431975403535741</v>
      </c>
      <c r="L6652">
        <f>Table1[[#This Row],[Total Revenue + Open]]/Table1[[#This Row],[Qty]]</f>
        <v>1.3431975403535741</v>
      </c>
    </row>
    <row r="6653" spans="1:12" hidden="1">
      <c r="A6653" t="s">
        <v>710</v>
      </c>
      <c r="B6653" t="s">
        <v>530</v>
      </c>
      <c r="C6653" t="s">
        <v>530</v>
      </c>
      <c r="D6653" t="s">
        <v>781</v>
      </c>
      <c r="E6653" t="s">
        <v>15</v>
      </c>
      <c r="F6653" t="s">
        <v>216</v>
      </c>
      <c r="G6653" t="s">
        <v>361</v>
      </c>
      <c r="H6653" s="1">
        <v>2022</v>
      </c>
      <c r="I6653" s="2">
        <v>301500</v>
      </c>
      <c r="J6653" s="3">
        <v>780000</v>
      </c>
      <c r="K6653">
        <f>Table1[[#This Row],[Total Revenue + Open]]/Table1[[#This Row],[Qty]]</f>
        <v>2.5870646766169156</v>
      </c>
      <c r="L6653">
        <f>Table1[[#This Row],[Total Revenue + Open]]/Table1[[#This Row],[Qty]]</f>
        <v>2.5870646766169156</v>
      </c>
    </row>
    <row r="6654" spans="1:12">
      <c r="A6654" t="s">
        <v>10</v>
      </c>
      <c r="B6654" t="s">
        <v>530</v>
      </c>
      <c r="C6654" t="s">
        <v>530</v>
      </c>
      <c r="D6654" t="s">
        <v>534</v>
      </c>
      <c r="E6654" t="s">
        <v>15</v>
      </c>
      <c r="F6654" t="s">
        <v>214</v>
      </c>
      <c r="G6654" t="s">
        <v>470</v>
      </c>
      <c r="H6654" s="1">
        <v>2018</v>
      </c>
      <c r="I6654" s="2">
        <v>17590</v>
      </c>
      <c r="J6654" s="3">
        <v>45150</v>
      </c>
      <c r="K6654">
        <f>Table1[[#This Row],[Total Revenue + Open]]/Table1[[#This Row],[Qty]]</f>
        <v>2.5667993177942012</v>
      </c>
      <c r="L6654">
        <f>Table1[[#This Row],[Qty]]/Table1[[#This Row],[Total Revenue + Open]]</f>
        <v>0.3895902547065338</v>
      </c>
    </row>
    <row r="6655" spans="1:12">
      <c r="A6655" t="s">
        <v>10</v>
      </c>
      <c r="B6655" t="s">
        <v>530</v>
      </c>
      <c r="C6655" t="s">
        <v>530</v>
      </c>
      <c r="D6655" t="s">
        <v>534</v>
      </c>
      <c r="E6655" t="s">
        <v>15</v>
      </c>
      <c r="F6655" t="s">
        <v>214</v>
      </c>
      <c r="G6655" t="s">
        <v>470</v>
      </c>
      <c r="H6655" s="1">
        <v>2018</v>
      </c>
      <c r="I6655" s="2">
        <v>800</v>
      </c>
      <c r="J6655" s="3">
        <v>2064</v>
      </c>
      <c r="K6655">
        <f>Table1[[#This Row],[Total Revenue + Open]]/Table1[[#This Row],[Qty]]</f>
        <v>2.58</v>
      </c>
      <c r="L6655">
        <f>Table1[[#This Row],[Qty]]/Table1[[#This Row],[Total Revenue + Open]]</f>
        <v>0.38759689922480622</v>
      </c>
    </row>
    <row r="6656" spans="1:12">
      <c r="A6656" t="s">
        <v>10</v>
      </c>
      <c r="B6656" t="s">
        <v>530</v>
      </c>
      <c r="C6656" t="s">
        <v>530</v>
      </c>
      <c r="D6656" t="s">
        <v>534</v>
      </c>
      <c r="E6656" t="s">
        <v>15</v>
      </c>
      <c r="F6656" t="s">
        <v>214</v>
      </c>
      <c r="G6656" t="s">
        <v>470</v>
      </c>
      <c r="H6656" s="1">
        <v>2018</v>
      </c>
      <c r="I6656" s="2">
        <v>2215</v>
      </c>
      <c r="J6656" s="3">
        <v>5676</v>
      </c>
      <c r="K6656">
        <f>Table1[[#This Row],[Total Revenue + Open]]/Table1[[#This Row],[Qty]]</f>
        <v>2.5625282167042891</v>
      </c>
      <c r="L6656">
        <f>Table1[[#This Row],[Qty]]/Table1[[#This Row],[Total Revenue + Open]]</f>
        <v>0.39023960535588442</v>
      </c>
    </row>
    <row r="6657" spans="1:12">
      <c r="A6657" t="s">
        <v>10</v>
      </c>
      <c r="B6657" t="s">
        <v>530</v>
      </c>
      <c r="C6657" t="s">
        <v>530</v>
      </c>
      <c r="D6657" t="s">
        <v>534</v>
      </c>
      <c r="E6657" t="s">
        <v>15</v>
      </c>
      <c r="F6657" t="s">
        <v>214</v>
      </c>
      <c r="G6657" t="s">
        <v>470</v>
      </c>
      <c r="H6657" s="1">
        <v>2018</v>
      </c>
      <c r="I6657" s="2">
        <v>2115</v>
      </c>
      <c r="J6657" s="3">
        <v>5418</v>
      </c>
      <c r="K6657">
        <f>Table1[[#This Row],[Total Revenue + Open]]/Table1[[#This Row],[Qty]]</f>
        <v>2.5617021276595744</v>
      </c>
      <c r="L6657">
        <f>Table1[[#This Row],[Qty]]/Table1[[#This Row],[Total Revenue + Open]]</f>
        <v>0.39036544850498339</v>
      </c>
    </row>
    <row r="6658" spans="1:12">
      <c r="A6658" t="s">
        <v>10</v>
      </c>
      <c r="B6658" t="s">
        <v>530</v>
      </c>
      <c r="C6658" t="s">
        <v>530</v>
      </c>
      <c r="D6658" t="s">
        <v>534</v>
      </c>
      <c r="E6658" t="s">
        <v>15</v>
      </c>
      <c r="F6658" t="s">
        <v>214</v>
      </c>
      <c r="G6658" t="s">
        <v>470</v>
      </c>
      <c r="H6658" s="1">
        <v>2018</v>
      </c>
      <c r="I6658" s="2">
        <v>5130</v>
      </c>
      <c r="J6658" s="3">
        <v>13158</v>
      </c>
      <c r="K6658">
        <f>Table1[[#This Row],[Total Revenue + Open]]/Table1[[#This Row],[Qty]]</f>
        <v>2.5649122807017544</v>
      </c>
      <c r="L6658">
        <f>Table1[[#This Row],[Qty]]/Table1[[#This Row],[Total Revenue + Open]]</f>
        <v>0.3898768809849521</v>
      </c>
    </row>
    <row r="6659" spans="1:12">
      <c r="A6659" t="s">
        <v>10</v>
      </c>
      <c r="B6659" t="s">
        <v>530</v>
      </c>
      <c r="C6659" t="s">
        <v>530</v>
      </c>
      <c r="D6659" t="s">
        <v>534</v>
      </c>
      <c r="E6659" t="s">
        <v>15</v>
      </c>
      <c r="F6659" t="s">
        <v>214</v>
      </c>
      <c r="G6659" t="s">
        <v>470</v>
      </c>
      <c r="H6659" s="1">
        <v>2018</v>
      </c>
      <c r="I6659" s="2">
        <v>1710</v>
      </c>
      <c r="J6659" s="3">
        <v>4386</v>
      </c>
      <c r="K6659">
        <f>Table1[[#This Row],[Total Revenue + Open]]/Table1[[#This Row],[Qty]]</f>
        <v>2.5649122807017544</v>
      </c>
      <c r="L6659">
        <f>Table1[[#This Row],[Qty]]/Table1[[#This Row],[Total Revenue + Open]]</f>
        <v>0.3898768809849521</v>
      </c>
    </row>
    <row r="6660" spans="1:12">
      <c r="A6660" t="s">
        <v>10</v>
      </c>
      <c r="B6660" t="s">
        <v>530</v>
      </c>
      <c r="C6660" t="s">
        <v>530</v>
      </c>
      <c r="D6660" t="s">
        <v>534</v>
      </c>
      <c r="E6660" t="s">
        <v>15</v>
      </c>
      <c r="F6660" t="s">
        <v>214</v>
      </c>
      <c r="G6660" t="s">
        <v>470</v>
      </c>
      <c r="H6660" s="1">
        <v>2018</v>
      </c>
      <c r="I6660" s="2">
        <v>1110</v>
      </c>
      <c r="J6660" s="3">
        <v>2838</v>
      </c>
      <c r="K6660">
        <f>Table1[[#This Row],[Total Revenue + Open]]/Table1[[#This Row],[Qty]]</f>
        <v>2.5567567567567568</v>
      </c>
      <c r="L6660">
        <f>Table1[[#This Row],[Qty]]/Table1[[#This Row],[Total Revenue + Open]]</f>
        <v>0.39112050739957716</v>
      </c>
    </row>
    <row r="6661" spans="1:12">
      <c r="A6661" t="s">
        <v>10</v>
      </c>
      <c r="B6661" t="s">
        <v>530</v>
      </c>
      <c r="C6661" t="s">
        <v>530</v>
      </c>
      <c r="D6661" t="s">
        <v>534</v>
      </c>
      <c r="E6661" t="s">
        <v>15</v>
      </c>
      <c r="F6661" t="s">
        <v>214</v>
      </c>
      <c r="G6661" t="s">
        <v>470</v>
      </c>
      <c r="H6661" s="1">
        <v>2019</v>
      </c>
      <c r="I6661" s="2">
        <v>7945</v>
      </c>
      <c r="J6661" s="3">
        <v>20382</v>
      </c>
      <c r="K6661">
        <f>Table1[[#This Row],[Total Revenue + Open]]/Table1[[#This Row],[Qty]]</f>
        <v>2.5653870358716175</v>
      </c>
      <c r="L6661">
        <f>Table1[[#This Row],[Qty]]/Table1[[#This Row],[Total Revenue + Open]]</f>
        <v>0.3898047296634285</v>
      </c>
    </row>
    <row r="6662" spans="1:12">
      <c r="A6662" t="s">
        <v>10</v>
      </c>
      <c r="B6662" t="s">
        <v>530</v>
      </c>
      <c r="C6662" t="s">
        <v>530</v>
      </c>
      <c r="D6662" t="s">
        <v>534</v>
      </c>
      <c r="E6662" t="s">
        <v>15</v>
      </c>
      <c r="F6662" t="s">
        <v>214</v>
      </c>
      <c r="G6662" t="s">
        <v>470</v>
      </c>
      <c r="H6662" s="1">
        <v>2019</v>
      </c>
      <c r="I6662" s="2">
        <v>700</v>
      </c>
      <c r="J6662" s="3">
        <v>1806</v>
      </c>
      <c r="K6662">
        <f>Table1[[#This Row],[Total Revenue + Open]]/Table1[[#This Row],[Qty]]</f>
        <v>2.58</v>
      </c>
      <c r="L6662">
        <f>Table1[[#This Row],[Qty]]/Table1[[#This Row],[Total Revenue + Open]]</f>
        <v>0.38759689922480622</v>
      </c>
    </row>
    <row r="6663" spans="1:12">
      <c r="A6663" t="s">
        <v>10</v>
      </c>
      <c r="B6663" t="s">
        <v>530</v>
      </c>
      <c r="C6663" t="s">
        <v>530</v>
      </c>
      <c r="D6663" t="s">
        <v>534</v>
      </c>
      <c r="E6663" t="s">
        <v>15</v>
      </c>
      <c r="F6663" t="s">
        <v>214</v>
      </c>
      <c r="G6663" t="s">
        <v>470</v>
      </c>
      <c r="H6663" s="1">
        <v>2019</v>
      </c>
      <c r="I6663" s="2">
        <v>14775</v>
      </c>
      <c r="J6663" s="3">
        <v>37926</v>
      </c>
      <c r="K6663">
        <f>Table1[[#This Row],[Total Revenue + Open]]/Table1[[#This Row],[Qty]]</f>
        <v>2.5669035532994924</v>
      </c>
      <c r="L6663">
        <f>Table1[[#This Row],[Qty]]/Table1[[#This Row],[Total Revenue + Open]]</f>
        <v>0.38957443442493278</v>
      </c>
    </row>
    <row r="6664" spans="1:12">
      <c r="A6664" t="s">
        <v>10</v>
      </c>
      <c r="B6664" t="s">
        <v>530</v>
      </c>
      <c r="C6664" t="s">
        <v>530</v>
      </c>
      <c r="D6664" t="s">
        <v>534</v>
      </c>
      <c r="E6664" t="s">
        <v>15</v>
      </c>
      <c r="F6664" t="s">
        <v>214</v>
      </c>
      <c r="G6664" t="s">
        <v>470</v>
      </c>
      <c r="H6664" s="1">
        <v>2019</v>
      </c>
      <c r="I6664" s="2">
        <v>6135</v>
      </c>
      <c r="J6664" s="3">
        <v>15738</v>
      </c>
      <c r="K6664">
        <f>Table1[[#This Row],[Total Revenue + Open]]/Table1[[#This Row],[Qty]]</f>
        <v>2.5652811735941321</v>
      </c>
      <c r="L6664">
        <f>Table1[[#This Row],[Qty]]/Table1[[#This Row],[Total Revenue + Open]]</f>
        <v>0.38982081585970263</v>
      </c>
    </row>
    <row r="6665" spans="1:12">
      <c r="A6665" t="s">
        <v>10</v>
      </c>
      <c r="B6665" t="s">
        <v>530</v>
      </c>
      <c r="C6665" t="s">
        <v>530</v>
      </c>
      <c r="D6665" t="s">
        <v>534</v>
      </c>
      <c r="E6665" t="s">
        <v>15</v>
      </c>
      <c r="F6665" t="s">
        <v>214</v>
      </c>
      <c r="G6665" t="s">
        <v>470</v>
      </c>
      <c r="H6665" s="1">
        <v>2019</v>
      </c>
      <c r="I6665" s="2">
        <v>5130</v>
      </c>
      <c r="J6665" s="3">
        <v>13158</v>
      </c>
      <c r="K6665">
        <f>Table1[[#This Row],[Total Revenue + Open]]/Table1[[#This Row],[Qty]]</f>
        <v>2.5649122807017544</v>
      </c>
      <c r="L6665">
        <f>Table1[[#This Row],[Qty]]/Table1[[#This Row],[Total Revenue + Open]]</f>
        <v>0.3898768809849521</v>
      </c>
    </row>
    <row r="6666" spans="1:12">
      <c r="A6666" t="s">
        <v>10</v>
      </c>
      <c r="B6666" t="s">
        <v>530</v>
      </c>
      <c r="C6666" t="s">
        <v>530</v>
      </c>
      <c r="D6666" t="s">
        <v>534</v>
      </c>
      <c r="E6666" t="s">
        <v>15</v>
      </c>
      <c r="F6666" t="s">
        <v>214</v>
      </c>
      <c r="G6666" t="s">
        <v>470</v>
      </c>
      <c r="H6666" s="1">
        <v>2019</v>
      </c>
      <c r="I6666" s="2">
        <v>7750</v>
      </c>
      <c r="J6666" s="3">
        <v>19866</v>
      </c>
      <c r="K6666">
        <f>Table1[[#This Row],[Total Revenue + Open]]/Table1[[#This Row],[Qty]]</f>
        <v>2.5633548387096776</v>
      </c>
      <c r="L6666">
        <f>Table1[[#This Row],[Qty]]/Table1[[#This Row],[Total Revenue + Open]]</f>
        <v>0.39011376220678545</v>
      </c>
    </row>
    <row r="6667" spans="1:12">
      <c r="A6667" t="s">
        <v>10</v>
      </c>
      <c r="B6667" t="s">
        <v>530</v>
      </c>
      <c r="C6667" t="s">
        <v>530</v>
      </c>
      <c r="D6667" t="s">
        <v>534</v>
      </c>
      <c r="E6667" t="s">
        <v>15</v>
      </c>
      <c r="F6667" t="s">
        <v>214</v>
      </c>
      <c r="G6667" t="s">
        <v>470</v>
      </c>
      <c r="H6667" s="1">
        <v>2019</v>
      </c>
      <c r="I6667" s="2">
        <v>19600</v>
      </c>
      <c r="J6667" s="3">
        <v>50310</v>
      </c>
      <c r="K6667">
        <f>Table1[[#This Row],[Total Revenue + Open]]/Table1[[#This Row],[Qty]]</f>
        <v>2.5668367346938776</v>
      </c>
      <c r="L6667">
        <f>Table1[[#This Row],[Qty]]/Table1[[#This Row],[Total Revenue + Open]]</f>
        <v>0.38958457563108728</v>
      </c>
    </row>
    <row r="6668" spans="1:12">
      <c r="A6668" t="s">
        <v>10</v>
      </c>
      <c r="B6668" t="s">
        <v>530</v>
      </c>
      <c r="C6668" t="s">
        <v>530</v>
      </c>
      <c r="D6668" t="s">
        <v>534</v>
      </c>
      <c r="E6668" t="s">
        <v>15</v>
      </c>
      <c r="F6668" t="s">
        <v>214</v>
      </c>
      <c r="G6668" t="s">
        <v>470</v>
      </c>
      <c r="H6668" s="1">
        <v>2019</v>
      </c>
      <c r="I6668" s="2">
        <v>5830</v>
      </c>
      <c r="J6668" s="3">
        <v>14964</v>
      </c>
      <c r="K6668">
        <f>Table1[[#This Row],[Total Revenue + Open]]/Table1[[#This Row],[Qty]]</f>
        <v>2.5667238421955405</v>
      </c>
      <c r="L6668">
        <f>Table1[[#This Row],[Qty]]/Table1[[#This Row],[Total Revenue + Open]]</f>
        <v>0.3896017107725207</v>
      </c>
    </row>
    <row r="6669" spans="1:12">
      <c r="A6669" t="s">
        <v>10</v>
      </c>
      <c r="B6669" t="s">
        <v>530</v>
      </c>
      <c r="C6669" t="s">
        <v>530</v>
      </c>
      <c r="D6669" t="s">
        <v>534</v>
      </c>
      <c r="E6669" t="s">
        <v>15</v>
      </c>
      <c r="F6669" t="s">
        <v>214</v>
      </c>
      <c r="G6669" t="s">
        <v>470</v>
      </c>
      <c r="H6669" s="1">
        <v>2019</v>
      </c>
      <c r="I6669" s="2">
        <v>12570</v>
      </c>
      <c r="J6669" s="3">
        <v>32250</v>
      </c>
      <c r="K6669">
        <f>Table1[[#This Row],[Total Revenue + Open]]/Table1[[#This Row],[Qty]]</f>
        <v>2.5656324582338903</v>
      </c>
      <c r="L6669">
        <f>Table1[[#This Row],[Qty]]/Table1[[#This Row],[Total Revenue + Open]]</f>
        <v>0.38976744186046514</v>
      </c>
    </row>
    <row r="6670" spans="1:12">
      <c r="A6670" t="s">
        <v>10</v>
      </c>
      <c r="B6670" t="s">
        <v>530</v>
      </c>
      <c r="C6670" t="s">
        <v>530</v>
      </c>
      <c r="D6670" t="s">
        <v>534</v>
      </c>
      <c r="E6670" t="s">
        <v>15</v>
      </c>
      <c r="F6670" t="s">
        <v>214</v>
      </c>
      <c r="G6670" t="s">
        <v>470</v>
      </c>
      <c r="H6670" s="1">
        <v>2019</v>
      </c>
      <c r="I6670" s="2">
        <v>3820</v>
      </c>
      <c r="J6670" s="3">
        <v>9804</v>
      </c>
      <c r="K6670">
        <f>Table1[[#This Row],[Total Revenue + Open]]/Table1[[#This Row],[Qty]]</f>
        <v>2.5664921465968584</v>
      </c>
      <c r="L6670">
        <f>Table1[[#This Row],[Qty]]/Table1[[#This Row],[Total Revenue + Open]]</f>
        <v>0.38963688290493675</v>
      </c>
    </row>
    <row r="6671" spans="1:12">
      <c r="A6671" t="s">
        <v>10</v>
      </c>
      <c r="B6671" t="s">
        <v>530</v>
      </c>
      <c r="C6671" t="s">
        <v>530</v>
      </c>
      <c r="D6671" t="s">
        <v>534</v>
      </c>
      <c r="E6671" t="s">
        <v>15</v>
      </c>
      <c r="F6671" t="s">
        <v>214</v>
      </c>
      <c r="G6671" t="s">
        <v>470</v>
      </c>
      <c r="H6671" s="1">
        <v>2020</v>
      </c>
      <c r="I6671" s="2">
        <v>5230</v>
      </c>
      <c r="J6671" s="3">
        <v>13416</v>
      </c>
      <c r="K6671">
        <f>Table1[[#This Row],[Total Revenue + Open]]/Table1[[#This Row],[Qty]]</f>
        <v>2.5652007648183557</v>
      </c>
      <c r="L6671">
        <f>Table1[[#This Row],[Qty]]/Table1[[#This Row],[Total Revenue + Open]]</f>
        <v>0.3898330351818724</v>
      </c>
    </row>
    <row r="6672" spans="1:12">
      <c r="A6672" t="s">
        <v>10</v>
      </c>
      <c r="B6672" t="s">
        <v>530</v>
      </c>
      <c r="C6672" t="s">
        <v>530</v>
      </c>
      <c r="D6672" t="s">
        <v>534</v>
      </c>
      <c r="E6672" t="s">
        <v>15</v>
      </c>
      <c r="F6672" t="s">
        <v>214</v>
      </c>
      <c r="G6672" t="s">
        <v>470</v>
      </c>
      <c r="H6672" s="1">
        <v>2020</v>
      </c>
      <c r="I6672" s="2">
        <v>2665</v>
      </c>
      <c r="J6672" s="3">
        <v>6837</v>
      </c>
      <c r="K6672">
        <f>Table1[[#This Row],[Total Revenue + Open]]/Table1[[#This Row],[Qty]]</f>
        <v>2.5654784240150095</v>
      </c>
      <c r="L6672">
        <f>Table1[[#This Row],[Qty]]/Table1[[#This Row],[Total Revenue + Open]]</f>
        <v>0.38979084393739943</v>
      </c>
    </row>
    <row r="6673" spans="1:12">
      <c r="A6673" t="s">
        <v>10</v>
      </c>
      <c r="B6673" t="s">
        <v>530</v>
      </c>
      <c r="C6673" t="s">
        <v>530</v>
      </c>
      <c r="D6673" t="s">
        <v>534</v>
      </c>
      <c r="E6673" t="s">
        <v>15</v>
      </c>
      <c r="F6673" t="s">
        <v>214</v>
      </c>
      <c r="G6673" t="s">
        <v>470</v>
      </c>
      <c r="H6673" s="1">
        <v>2020</v>
      </c>
      <c r="I6673" s="2">
        <v>20960</v>
      </c>
      <c r="J6673" s="3">
        <v>53793</v>
      </c>
      <c r="K6673">
        <f>Table1[[#This Row],[Total Revenue + Open]]/Table1[[#This Row],[Qty]]</f>
        <v>2.5664599236641221</v>
      </c>
      <c r="L6673">
        <f>Table1[[#This Row],[Qty]]/Table1[[#This Row],[Total Revenue + Open]]</f>
        <v>0.38964177495213131</v>
      </c>
    </row>
    <row r="6674" spans="1:12">
      <c r="A6674" t="s">
        <v>10</v>
      </c>
      <c r="B6674" t="s">
        <v>530</v>
      </c>
      <c r="C6674" t="s">
        <v>530</v>
      </c>
      <c r="D6674" t="s">
        <v>534</v>
      </c>
      <c r="E6674" t="s">
        <v>15</v>
      </c>
      <c r="F6674" t="s">
        <v>214</v>
      </c>
      <c r="G6674" t="s">
        <v>470</v>
      </c>
      <c r="H6674" s="1">
        <v>2020</v>
      </c>
      <c r="I6674" s="2">
        <v>8905</v>
      </c>
      <c r="J6674" s="3">
        <v>22983</v>
      </c>
      <c r="K6674">
        <f>Table1[[#This Row],[Total Revenue + Open]]/Table1[[#This Row],[Qty]]</f>
        <v>2.5809096013475576</v>
      </c>
      <c r="L6674">
        <f>Table1[[#This Row],[Qty]]/Table1[[#This Row],[Total Revenue + Open]]</f>
        <v>0.38746029674106947</v>
      </c>
    </row>
    <row r="6675" spans="1:12">
      <c r="A6675" t="s">
        <v>10</v>
      </c>
      <c r="B6675" t="s">
        <v>530</v>
      </c>
      <c r="C6675" t="s">
        <v>530</v>
      </c>
      <c r="D6675" t="s">
        <v>534</v>
      </c>
      <c r="E6675" t="s">
        <v>15</v>
      </c>
      <c r="F6675" t="s">
        <v>214</v>
      </c>
      <c r="G6675" t="s">
        <v>470</v>
      </c>
      <c r="H6675" s="1">
        <v>2020</v>
      </c>
      <c r="I6675" s="2">
        <v>9905</v>
      </c>
      <c r="J6675" s="3">
        <v>25610</v>
      </c>
      <c r="K6675">
        <f>Table1[[#This Row],[Total Revenue + Open]]/Table1[[#This Row],[Qty]]</f>
        <v>2.5855628470469458</v>
      </c>
      <c r="L6675">
        <f>Table1[[#This Row],[Qty]]/Table1[[#This Row],[Total Revenue + Open]]</f>
        <v>0.38676298320968372</v>
      </c>
    </row>
    <row r="6676" spans="1:12">
      <c r="A6676" t="s">
        <v>10</v>
      </c>
      <c r="B6676" t="s">
        <v>530</v>
      </c>
      <c r="C6676" t="s">
        <v>530</v>
      </c>
      <c r="D6676" t="s">
        <v>534</v>
      </c>
      <c r="E6676" t="s">
        <v>15</v>
      </c>
      <c r="F6676" t="s">
        <v>214</v>
      </c>
      <c r="G6676" t="s">
        <v>470</v>
      </c>
      <c r="H6676" s="1">
        <v>2020</v>
      </c>
      <c r="I6676" s="2">
        <v>20810</v>
      </c>
      <c r="J6676" s="3">
        <v>53820</v>
      </c>
      <c r="K6676">
        <f>Table1[[#This Row],[Total Revenue + Open]]/Table1[[#This Row],[Qty]]</f>
        <v>2.5862566074002884</v>
      </c>
      <c r="L6676">
        <f>Table1[[#This Row],[Qty]]/Table1[[#This Row],[Total Revenue + Open]]</f>
        <v>0.38665923448532147</v>
      </c>
    </row>
    <row r="6677" spans="1:12">
      <c r="A6677" t="s">
        <v>10</v>
      </c>
      <c r="B6677" t="s">
        <v>530</v>
      </c>
      <c r="C6677" t="s">
        <v>530</v>
      </c>
      <c r="D6677" t="s">
        <v>534</v>
      </c>
      <c r="E6677" t="s">
        <v>15</v>
      </c>
      <c r="F6677" t="s">
        <v>214</v>
      </c>
      <c r="G6677" t="s">
        <v>470</v>
      </c>
      <c r="H6677" s="1">
        <v>2020</v>
      </c>
      <c r="I6677" s="2">
        <v>32920</v>
      </c>
      <c r="J6677" s="3">
        <v>85150</v>
      </c>
      <c r="K6677">
        <f>Table1[[#This Row],[Total Revenue + Open]]/Table1[[#This Row],[Qty]]</f>
        <v>2.586573511543135</v>
      </c>
      <c r="L6677">
        <f>Table1[[#This Row],[Qty]]/Table1[[#This Row],[Total Revenue + Open]]</f>
        <v>0.38661186142102172</v>
      </c>
    </row>
    <row r="6678" spans="1:12">
      <c r="A6678" t="s">
        <v>10</v>
      </c>
      <c r="B6678" t="s">
        <v>530</v>
      </c>
      <c r="C6678" t="s">
        <v>530</v>
      </c>
      <c r="D6678" t="s">
        <v>534</v>
      </c>
      <c r="E6678" t="s">
        <v>15</v>
      </c>
      <c r="F6678" t="s">
        <v>214</v>
      </c>
      <c r="G6678" t="s">
        <v>470</v>
      </c>
      <c r="H6678" s="1">
        <v>2020</v>
      </c>
      <c r="I6678" s="2">
        <v>7995</v>
      </c>
      <c r="J6678" s="3">
        <v>20670</v>
      </c>
      <c r="K6678">
        <f>Table1[[#This Row],[Total Revenue + Open]]/Table1[[#This Row],[Qty]]</f>
        <v>2.5853658536585367</v>
      </c>
      <c r="L6678">
        <f>Table1[[#This Row],[Qty]]/Table1[[#This Row],[Total Revenue + Open]]</f>
        <v>0.3867924528301887</v>
      </c>
    </row>
    <row r="6679" spans="1:12">
      <c r="A6679" t="s">
        <v>10</v>
      </c>
      <c r="B6679" t="s">
        <v>530</v>
      </c>
      <c r="C6679" t="s">
        <v>530</v>
      </c>
      <c r="D6679" t="s">
        <v>534</v>
      </c>
      <c r="E6679" t="s">
        <v>15</v>
      </c>
      <c r="F6679" t="s">
        <v>214</v>
      </c>
      <c r="G6679" t="s">
        <v>470</v>
      </c>
      <c r="H6679" s="1">
        <v>2020</v>
      </c>
      <c r="I6679" s="2">
        <v>32125</v>
      </c>
      <c r="J6679" s="3">
        <v>83070</v>
      </c>
      <c r="K6679">
        <f>Table1[[#This Row],[Total Revenue + Open]]/Table1[[#This Row],[Qty]]</f>
        <v>2.5858365758754864</v>
      </c>
      <c r="L6679">
        <f>Table1[[#This Row],[Qty]]/Table1[[#This Row],[Total Revenue + Open]]</f>
        <v>0.38672204165161911</v>
      </c>
    </row>
    <row r="6680" spans="1:12">
      <c r="A6680" t="s">
        <v>10</v>
      </c>
      <c r="B6680" t="s">
        <v>530</v>
      </c>
      <c r="C6680" t="s">
        <v>530</v>
      </c>
      <c r="D6680" t="s">
        <v>534</v>
      </c>
      <c r="E6680" t="s">
        <v>15</v>
      </c>
      <c r="F6680" t="s">
        <v>214</v>
      </c>
      <c r="G6680" t="s">
        <v>470</v>
      </c>
      <c r="H6680" s="1">
        <v>2020</v>
      </c>
      <c r="I6680" s="2">
        <v>5835</v>
      </c>
      <c r="J6680" s="3">
        <v>15080</v>
      </c>
      <c r="K6680">
        <f>Table1[[#This Row],[Total Revenue + Open]]/Table1[[#This Row],[Qty]]</f>
        <v>2.5844044558697514</v>
      </c>
      <c r="L6680">
        <f>Table1[[#This Row],[Qty]]/Table1[[#This Row],[Total Revenue + Open]]</f>
        <v>0.38693633952254641</v>
      </c>
    </row>
    <row r="6681" spans="1:12">
      <c r="A6681" t="s">
        <v>10</v>
      </c>
      <c r="B6681" t="s">
        <v>530</v>
      </c>
      <c r="C6681" t="s">
        <v>530</v>
      </c>
      <c r="D6681" t="s">
        <v>534</v>
      </c>
      <c r="E6681" t="s">
        <v>15</v>
      </c>
      <c r="F6681" t="s">
        <v>214</v>
      </c>
      <c r="G6681" t="s">
        <v>470</v>
      </c>
      <c r="H6681" s="1">
        <v>2021</v>
      </c>
      <c r="I6681" s="2">
        <v>109750</v>
      </c>
      <c r="J6681" s="3">
        <v>283920</v>
      </c>
      <c r="K6681">
        <f>Table1[[#This Row],[Total Revenue + Open]]/Table1[[#This Row],[Qty]]</f>
        <v>2.5869703872437357</v>
      </c>
      <c r="L6681">
        <f>Table1[[#This Row],[Qty]]/Table1[[#This Row],[Total Revenue + Open]]</f>
        <v>0.3865525500140885</v>
      </c>
    </row>
    <row r="6682" spans="1:12">
      <c r="A6682" t="s">
        <v>10</v>
      </c>
      <c r="B6682" t="s">
        <v>530</v>
      </c>
      <c r="C6682" t="s">
        <v>530</v>
      </c>
      <c r="D6682" t="s">
        <v>534</v>
      </c>
      <c r="E6682" t="s">
        <v>15</v>
      </c>
      <c r="F6682" t="s">
        <v>214</v>
      </c>
      <c r="G6682" t="s">
        <v>470</v>
      </c>
      <c r="H6682" s="1">
        <v>2021</v>
      </c>
      <c r="I6682" s="2">
        <v>5130</v>
      </c>
      <c r="J6682" s="3">
        <v>13260</v>
      </c>
      <c r="K6682">
        <f>Table1[[#This Row],[Total Revenue + Open]]/Table1[[#This Row],[Qty]]</f>
        <v>2.5847953216374271</v>
      </c>
      <c r="L6682">
        <f>Table1[[#This Row],[Qty]]/Table1[[#This Row],[Total Revenue + Open]]</f>
        <v>0.38687782805429866</v>
      </c>
    </row>
    <row r="6683" spans="1:12">
      <c r="A6683" t="s">
        <v>10</v>
      </c>
      <c r="B6683" t="s">
        <v>530</v>
      </c>
      <c r="C6683" t="s">
        <v>530</v>
      </c>
      <c r="D6683" t="s">
        <v>534</v>
      </c>
      <c r="E6683" t="s">
        <v>15</v>
      </c>
      <c r="F6683" t="s">
        <v>214</v>
      </c>
      <c r="G6683" t="s">
        <v>470</v>
      </c>
      <c r="H6683" s="1">
        <v>2021</v>
      </c>
      <c r="I6683" s="2">
        <v>16045</v>
      </c>
      <c r="J6683" s="3">
        <v>41470</v>
      </c>
      <c r="K6683">
        <f>Table1[[#This Row],[Total Revenue + Open]]/Table1[[#This Row],[Qty]]</f>
        <v>2.5846057961981925</v>
      </c>
      <c r="L6683">
        <f>Table1[[#This Row],[Qty]]/Table1[[#This Row],[Total Revenue + Open]]</f>
        <v>0.38690619725102482</v>
      </c>
    </row>
    <row r="6684" spans="1:12">
      <c r="A6684" t="s">
        <v>10</v>
      </c>
      <c r="B6684" t="s">
        <v>530</v>
      </c>
      <c r="C6684" t="s">
        <v>530</v>
      </c>
      <c r="D6684" t="s">
        <v>534</v>
      </c>
      <c r="E6684" t="s">
        <v>15</v>
      </c>
      <c r="F6684" t="s">
        <v>214</v>
      </c>
      <c r="G6684" t="s">
        <v>470</v>
      </c>
      <c r="H6684" s="1">
        <v>2021</v>
      </c>
      <c r="I6684" s="2">
        <v>20520</v>
      </c>
      <c r="J6684" s="3">
        <v>53040</v>
      </c>
      <c r="K6684">
        <f>Table1[[#This Row],[Total Revenue + Open]]/Table1[[#This Row],[Qty]]</f>
        <v>2.5847953216374271</v>
      </c>
      <c r="L6684">
        <f>Table1[[#This Row],[Qty]]/Table1[[#This Row],[Total Revenue + Open]]</f>
        <v>0.38687782805429866</v>
      </c>
    </row>
    <row r="6685" spans="1:12">
      <c r="A6685" t="s">
        <v>10</v>
      </c>
      <c r="B6685" t="s">
        <v>530</v>
      </c>
      <c r="C6685" t="s">
        <v>530</v>
      </c>
      <c r="D6685" t="s">
        <v>534</v>
      </c>
      <c r="E6685" t="s">
        <v>15</v>
      </c>
      <c r="F6685" t="s">
        <v>214</v>
      </c>
      <c r="G6685" t="s">
        <v>470</v>
      </c>
      <c r="H6685" s="1">
        <v>2021</v>
      </c>
      <c r="I6685" s="2">
        <v>10405</v>
      </c>
      <c r="J6685" s="3">
        <v>26910</v>
      </c>
      <c r="K6685">
        <f>Table1[[#This Row],[Total Revenue + Open]]/Table1[[#This Row],[Qty]]</f>
        <v>2.5862566074002884</v>
      </c>
      <c r="L6685">
        <f>Table1[[#This Row],[Qty]]/Table1[[#This Row],[Total Revenue + Open]]</f>
        <v>0.38665923448532147</v>
      </c>
    </row>
    <row r="6686" spans="1:12">
      <c r="A6686" t="s">
        <v>10</v>
      </c>
      <c r="B6686" t="s">
        <v>530</v>
      </c>
      <c r="C6686" t="s">
        <v>530</v>
      </c>
      <c r="D6686" t="s">
        <v>534</v>
      </c>
      <c r="E6686" t="s">
        <v>15</v>
      </c>
      <c r="F6686" t="s">
        <v>214</v>
      </c>
      <c r="G6686" t="s">
        <v>470</v>
      </c>
      <c r="H6686" s="1">
        <v>2021</v>
      </c>
      <c r="I6686" s="2">
        <v>37695</v>
      </c>
      <c r="J6686" s="3">
        <v>97500</v>
      </c>
      <c r="K6686">
        <f>Table1[[#This Row],[Total Revenue + Open]]/Table1[[#This Row],[Qty]]</f>
        <v>2.5865499403103862</v>
      </c>
      <c r="L6686">
        <f>Table1[[#This Row],[Qty]]/Table1[[#This Row],[Total Revenue + Open]]</f>
        <v>0.38661538461538464</v>
      </c>
    </row>
    <row r="6687" spans="1:12">
      <c r="A6687" t="s">
        <v>10</v>
      </c>
      <c r="B6687" t="s">
        <v>530</v>
      </c>
      <c r="C6687" t="s">
        <v>530</v>
      </c>
      <c r="D6687" t="s">
        <v>534</v>
      </c>
      <c r="E6687" t="s">
        <v>15</v>
      </c>
      <c r="F6687" t="s">
        <v>214</v>
      </c>
      <c r="G6687" t="s">
        <v>470</v>
      </c>
      <c r="H6687" s="1">
        <v>2021</v>
      </c>
      <c r="I6687" s="2">
        <v>10305</v>
      </c>
      <c r="J6687" s="3">
        <v>26650</v>
      </c>
      <c r="K6687">
        <f>Table1[[#This Row],[Total Revenue + Open]]/Table1[[#This Row],[Qty]]</f>
        <v>2.5861232411450752</v>
      </c>
      <c r="L6687">
        <f>Table1[[#This Row],[Qty]]/Table1[[#This Row],[Total Revenue + Open]]</f>
        <v>0.38667917448405253</v>
      </c>
    </row>
    <row r="6688" spans="1:12">
      <c r="A6688" t="s">
        <v>10</v>
      </c>
      <c r="B6688" t="s">
        <v>530</v>
      </c>
      <c r="C6688" t="s">
        <v>530</v>
      </c>
      <c r="D6688" t="s">
        <v>534</v>
      </c>
      <c r="E6688" t="s">
        <v>15</v>
      </c>
      <c r="F6688" t="s">
        <v>214</v>
      </c>
      <c r="G6688" t="s">
        <v>470</v>
      </c>
      <c r="H6688" s="1">
        <v>2021</v>
      </c>
      <c r="I6688" s="2">
        <v>25130</v>
      </c>
      <c r="J6688" s="3">
        <v>65000</v>
      </c>
      <c r="K6688">
        <f>Table1[[#This Row],[Total Revenue + Open]]/Table1[[#This Row],[Qty]]</f>
        <v>2.5865499403103862</v>
      </c>
      <c r="L6688">
        <f>Table1[[#This Row],[Qty]]/Table1[[#This Row],[Total Revenue + Open]]</f>
        <v>0.38661538461538464</v>
      </c>
    </row>
    <row r="6689" spans="1:12">
      <c r="A6689" t="s">
        <v>10</v>
      </c>
      <c r="B6689" t="s">
        <v>530</v>
      </c>
      <c r="C6689" t="s">
        <v>530</v>
      </c>
      <c r="D6689" t="s">
        <v>534</v>
      </c>
      <c r="E6689" t="s">
        <v>15</v>
      </c>
      <c r="F6689" t="s">
        <v>214</v>
      </c>
      <c r="G6689" t="s">
        <v>470</v>
      </c>
      <c r="H6689" s="1">
        <v>2021</v>
      </c>
      <c r="I6689" s="2">
        <v>6435</v>
      </c>
      <c r="J6689" s="3">
        <v>16640</v>
      </c>
      <c r="K6689">
        <f>Table1[[#This Row],[Total Revenue + Open]]/Table1[[#This Row],[Qty]]</f>
        <v>2.5858585858585861</v>
      </c>
      <c r="L6689">
        <f>Table1[[#This Row],[Qty]]/Table1[[#This Row],[Total Revenue + Open]]</f>
        <v>0.38671875</v>
      </c>
    </row>
    <row r="6690" spans="1:12">
      <c r="A6690" t="s">
        <v>10</v>
      </c>
      <c r="B6690" t="s">
        <v>530</v>
      </c>
      <c r="C6690" t="s">
        <v>530</v>
      </c>
      <c r="D6690" t="s">
        <v>534</v>
      </c>
      <c r="E6690" t="s">
        <v>15</v>
      </c>
      <c r="F6690" t="s">
        <v>214</v>
      </c>
      <c r="G6690" t="s">
        <v>470</v>
      </c>
      <c r="H6690" s="1">
        <v>2021</v>
      </c>
      <c r="I6690" s="2">
        <v>53975</v>
      </c>
      <c r="J6690" s="3">
        <v>139620</v>
      </c>
      <c r="K6690">
        <f>Table1[[#This Row],[Total Revenue + Open]]/Table1[[#This Row],[Qty]]</f>
        <v>2.5867531264474293</v>
      </c>
      <c r="L6690">
        <f>Table1[[#This Row],[Qty]]/Table1[[#This Row],[Total Revenue + Open]]</f>
        <v>0.38658501647328464</v>
      </c>
    </row>
    <row r="6691" spans="1:12">
      <c r="A6691" t="s">
        <v>10</v>
      </c>
      <c r="B6691" t="s">
        <v>530</v>
      </c>
      <c r="C6691" t="s">
        <v>530</v>
      </c>
      <c r="D6691" t="s">
        <v>534</v>
      </c>
      <c r="E6691" t="s">
        <v>15</v>
      </c>
      <c r="F6691" t="s">
        <v>214</v>
      </c>
      <c r="G6691" t="s">
        <v>470</v>
      </c>
      <c r="H6691" s="1">
        <v>2021</v>
      </c>
      <c r="I6691" s="2">
        <v>2515</v>
      </c>
      <c r="J6691" s="3">
        <v>6500</v>
      </c>
      <c r="K6691">
        <f>Table1[[#This Row],[Total Revenue + Open]]/Table1[[#This Row],[Qty]]</f>
        <v>2.5844930417495031</v>
      </c>
      <c r="L6691">
        <f>Table1[[#This Row],[Qty]]/Table1[[#This Row],[Total Revenue + Open]]</f>
        <v>0.38692307692307693</v>
      </c>
    </row>
    <row r="6692" spans="1:12">
      <c r="A6692" t="s">
        <v>10</v>
      </c>
      <c r="B6692" t="s">
        <v>530</v>
      </c>
      <c r="C6692" t="s">
        <v>530</v>
      </c>
      <c r="D6692" t="s">
        <v>534</v>
      </c>
      <c r="E6692" t="s">
        <v>15</v>
      </c>
      <c r="F6692" t="s">
        <v>214</v>
      </c>
      <c r="G6692" t="s">
        <v>470</v>
      </c>
      <c r="H6692" s="1">
        <v>2021</v>
      </c>
      <c r="I6692" s="2">
        <v>3320</v>
      </c>
      <c r="J6692" s="3">
        <v>8580</v>
      </c>
      <c r="K6692">
        <f>Table1[[#This Row],[Total Revenue + Open]]/Table1[[#This Row],[Qty]]</f>
        <v>2.5843373493975905</v>
      </c>
      <c r="L6692">
        <f>Table1[[#This Row],[Qty]]/Table1[[#This Row],[Total Revenue + Open]]</f>
        <v>0.38694638694638694</v>
      </c>
    </row>
    <row r="6693" spans="1:12" hidden="1">
      <c r="A6693" t="s">
        <v>544</v>
      </c>
      <c r="B6693" t="s">
        <v>530</v>
      </c>
      <c r="C6693" t="s">
        <v>530</v>
      </c>
      <c r="D6693" t="s">
        <v>580</v>
      </c>
      <c r="E6693" t="s">
        <v>15</v>
      </c>
      <c r="F6693" t="s">
        <v>36</v>
      </c>
      <c r="G6693" t="s">
        <v>37</v>
      </c>
      <c r="H6693" s="1">
        <v>2022</v>
      </c>
      <c r="I6693" s="2">
        <v>57390</v>
      </c>
      <c r="J6693" s="3">
        <v>77085</v>
      </c>
      <c r="K6693">
        <f>Table1[[#This Row],[Total Revenue + Open]]/Table1[[#This Row],[Qty]]</f>
        <v>1.3431782540512285</v>
      </c>
      <c r="L6693">
        <f>Table1[[#This Row],[Total Revenue + Open]]/Table1[[#This Row],[Qty]]</f>
        <v>1.3431782540512285</v>
      </c>
    </row>
    <row r="6694" spans="1:12" hidden="1">
      <c r="A6694" t="s">
        <v>544</v>
      </c>
      <c r="B6694" t="s">
        <v>530</v>
      </c>
      <c r="C6694" t="s">
        <v>530</v>
      </c>
      <c r="D6694" t="s">
        <v>580</v>
      </c>
      <c r="E6694" t="s">
        <v>15</v>
      </c>
      <c r="F6694" t="s">
        <v>36</v>
      </c>
      <c r="G6694" t="s">
        <v>37</v>
      </c>
      <c r="H6694" s="1">
        <v>2022</v>
      </c>
      <c r="I6694" s="2">
        <v>51665</v>
      </c>
      <c r="J6694" s="3">
        <v>67848</v>
      </c>
      <c r="K6694">
        <f>Table1[[#This Row],[Total Revenue + Open]]/Table1[[#This Row],[Qty]]</f>
        <v>1.313229459014807</v>
      </c>
      <c r="L6694">
        <f>Table1[[#This Row],[Total Revenue + Open]]/Table1[[#This Row],[Qty]]</f>
        <v>1.313229459014807</v>
      </c>
    </row>
    <row r="6695" spans="1:12" hidden="1">
      <c r="A6695" t="s">
        <v>544</v>
      </c>
      <c r="B6695" t="s">
        <v>530</v>
      </c>
      <c r="C6695" t="s">
        <v>530</v>
      </c>
      <c r="D6695" t="s">
        <v>580</v>
      </c>
      <c r="E6695" t="s">
        <v>15</v>
      </c>
      <c r="F6695" t="s">
        <v>36</v>
      </c>
      <c r="G6695" t="s">
        <v>37</v>
      </c>
      <c r="H6695" s="1">
        <v>2022</v>
      </c>
      <c r="I6695" s="2">
        <v>50455</v>
      </c>
      <c r="J6695" s="3">
        <v>67770</v>
      </c>
      <c r="K6695">
        <f>Table1[[#This Row],[Total Revenue + Open]]/Table1[[#This Row],[Qty]]</f>
        <v>1.3431770884946983</v>
      </c>
      <c r="L6695">
        <f>Table1[[#This Row],[Total Revenue + Open]]/Table1[[#This Row],[Qty]]</f>
        <v>1.3431770884946983</v>
      </c>
    </row>
    <row r="6696" spans="1:12" hidden="1">
      <c r="A6696" t="s">
        <v>544</v>
      </c>
      <c r="B6696" t="s">
        <v>530</v>
      </c>
      <c r="C6696" t="s">
        <v>530</v>
      </c>
      <c r="D6696" t="s">
        <v>702</v>
      </c>
      <c r="E6696" t="s">
        <v>15</v>
      </c>
      <c r="F6696" t="s">
        <v>36</v>
      </c>
      <c r="G6696" t="s">
        <v>385</v>
      </c>
      <c r="H6696" s="1">
        <v>2022</v>
      </c>
      <c r="I6696" s="2">
        <v>50175</v>
      </c>
      <c r="J6696" s="3">
        <v>67398.75</v>
      </c>
      <c r="K6696">
        <f>Table1[[#This Row],[Total Revenue + Open]]/Table1[[#This Row],[Qty]]</f>
        <v>1.3432735426008968</v>
      </c>
      <c r="L6696">
        <f>Table1[[#This Row],[Total Revenue + Open]]/Table1[[#This Row],[Qty]]</f>
        <v>1.3432735426008968</v>
      </c>
    </row>
    <row r="6697" spans="1:12" hidden="1">
      <c r="A6697" t="s">
        <v>544</v>
      </c>
      <c r="B6697" t="s">
        <v>530</v>
      </c>
      <c r="C6697" t="s">
        <v>530</v>
      </c>
      <c r="D6697" t="s">
        <v>702</v>
      </c>
      <c r="E6697" t="s">
        <v>15</v>
      </c>
      <c r="F6697" t="s">
        <v>36</v>
      </c>
      <c r="G6697" t="s">
        <v>385</v>
      </c>
      <c r="H6697" s="1">
        <v>2022</v>
      </c>
      <c r="I6697" s="2">
        <v>46845</v>
      </c>
      <c r="J6697" s="3">
        <v>62910</v>
      </c>
      <c r="K6697">
        <f>Table1[[#This Row],[Total Revenue + Open]]/Table1[[#This Row],[Qty]]</f>
        <v>1.3429394812680115</v>
      </c>
      <c r="L6697">
        <f>Table1[[#This Row],[Total Revenue + Open]]/Table1[[#This Row],[Qty]]</f>
        <v>1.3429394812680115</v>
      </c>
    </row>
    <row r="6698" spans="1:12">
      <c r="A6698" t="s">
        <v>10</v>
      </c>
      <c r="B6698" t="s">
        <v>530</v>
      </c>
      <c r="C6698" t="s">
        <v>530</v>
      </c>
      <c r="D6698" t="s">
        <v>538</v>
      </c>
      <c r="E6698" t="s">
        <v>15</v>
      </c>
      <c r="F6698" t="s">
        <v>214</v>
      </c>
      <c r="G6698" t="s">
        <v>470</v>
      </c>
      <c r="H6698" s="1">
        <v>2020</v>
      </c>
      <c r="I6698" s="2">
        <v>3270</v>
      </c>
      <c r="J6698" s="3">
        <v>8450</v>
      </c>
      <c r="K6698">
        <f>Table1[[#This Row],[Total Revenue + Open]]/Table1[[#This Row],[Qty]]</f>
        <v>2.5840978593272173</v>
      </c>
      <c r="L6698">
        <f>Table1[[#This Row],[Qty]]/Table1[[#This Row],[Total Revenue + Open]]</f>
        <v>0.38698224852071006</v>
      </c>
    </row>
    <row r="6699" spans="1:12">
      <c r="A6699" t="s">
        <v>10</v>
      </c>
      <c r="B6699" t="s">
        <v>530</v>
      </c>
      <c r="C6699" t="s">
        <v>530</v>
      </c>
      <c r="D6699" t="s">
        <v>538</v>
      </c>
      <c r="E6699" t="s">
        <v>15</v>
      </c>
      <c r="F6699" t="s">
        <v>214</v>
      </c>
      <c r="G6699" t="s">
        <v>470</v>
      </c>
      <c r="H6699" s="1">
        <v>2020</v>
      </c>
      <c r="I6699" s="2">
        <v>3870</v>
      </c>
      <c r="J6699" s="3">
        <v>10010</v>
      </c>
      <c r="K6699">
        <f>Table1[[#This Row],[Total Revenue + Open]]/Table1[[#This Row],[Qty]]</f>
        <v>2.5865633074935399</v>
      </c>
      <c r="L6699">
        <f>Table1[[#This Row],[Qty]]/Table1[[#This Row],[Total Revenue + Open]]</f>
        <v>0.38661338661338662</v>
      </c>
    </row>
    <row r="6700" spans="1:12">
      <c r="A6700" t="s">
        <v>10</v>
      </c>
      <c r="B6700" t="s">
        <v>530</v>
      </c>
      <c r="C6700" t="s">
        <v>530</v>
      </c>
      <c r="D6700" t="s">
        <v>538</v>
      </c>
      <c r="E6700" t="s">
        <v>15</v>
      </c>
      <c r="F6700" t="s">
        <v>214</v>
      </c>
      <c r="G6700" t="s">
        <v>470</v>
      </c>
      <c r="H6700" s="1">
        <v>2021</v>
      </c>
      <c r="I6700" s="2">
        <v>2465</v>
      </c>
      <c r="J6700" s="3">
        <v>6370</v>
      </c>
      <c r="K6700">
        <f>Table1[[#This Row],[Total Revenue + Open]]/Table1[[#This Row],[Qty]]</f>
        <v>2.5841784989858012</v>
      </c>
      <c r="L6700">
        <f>Table1[[#This Row],[Qty]]/Table1[[#This Row],[Total Revenue + Open]]</f>
        <v>0.38697017268445838</v>
      </c>
    </row>
    <row r="6701" spans="1:12">
      <c r="A6701" t="s">
        <v>10</v>
      </c>
      <c r="B6701" t="s">
        <v>530</v>
      </c>
      <c r="C6701" t="s">
        <v>530</v>
      </c>
      <c r="D6701" t="s">
        <v>538</v>
      </c>
      <c r="E6701" t="s">
        <v>15</v>
      </c>
      <c r="F6701" t="s">
        <v>214</v>
      </c>
      <c r="G6701" t="s">
        <v>470</v>
      </c>
      <c r="H6701" s="1">
        <v>2021</v>
      </c>
      <c r="I6701" s="2">
        <v>3170</v>
      </c>
      <c r="J6701" s="3">
        <v>8190</v>
      </c>
      <c r="K6701">
        <f>Table1[[#This Row],[Total Revenue + Open]]/Table1[[#This Row],[Qty]]</f>
        <v>2.5835962145110409</v>
      </c>
      <c r="L6701">
        <f>Table1[[#This Row],[Qty]]/Table1[[#This Row],[Total Revenue + Open]]</f>
        <v>0.38705738705738707</v>
      </c>
    </row>
    <row r="6702" spans="1:12">
      <c r="A6702" t="s">
        <v>10</v>
      </c>
      <c r="B6702" t="s">
        <v>530</v>
      </c>
      <c r="C6702" t="s">
        <v>530</v>
      </c>
      <c r="D6702" t="s">
        <v>538</v>
      </c>
      <c r="E6702" t="s">
        <v>15</v>
      </c>
      <c r="F6702" t="s">
        <v>214</v>
      </c>
      <c r="G6702" t="s">
        <v>470</v>
      </c>
      <c r="H6702" s="1">
        <v>2021</v>
      </c>
      <c r="I6702" s="2">
        <v>3120</v>
      </c>
      <c r="J6702" s="3">
        <v>8060</v>
      </c>
      <c r="K6702">
        <f>Table1[[#This Row],[Total Revenue + Open]]/Table1[[#This Row],[Qty]]</f>
        <v>2.5833333333333335</v>
      </c>
      <c r="L6702">
        <f>Table1[[#This Row],[Qty]]/Table1[[#This Row],[Total Revenue + Open]]</f>
        <v>0.38709677419354838</v>
      </c>
    </row>
    <row r="6703" spans="1:12">
      <c r="A6703" t="s">
        <v>10</v>
      </c>
      <c r="B6703" t="s">
        <v>530</v>
      </c>
      <c r="C6703" t="s">
        <v>530</v>
      </c>
      <c r="D6703" t="s">
        <v>538</v>
      </c>
      <c r="E6703" t="s">
        <v>15</v>
      </c>
      <c r="F6703" t="s">
        <v>214</v>
      </c>
      <c r="G6703" t="s">
        <v>470</v>
      </c>
      <c r="H6703" s="1">
        <v>2021</v>
      </c>
      <c r="I6703" s="2">
        <v>6180</v>
      </c>
      <c r="J6703" s="3">
        <v>15990</v>
      </c>
      <c r="K6703">
        <f>Table1[[#This Row],[Total Revenue + Open]]/Table1[[#This Row],[Qty]]</f>
        <v>2.587378640776699</v>
      </c>
      <c r="L6703">
        <f>Table1[[#This Row],[Qty]]/Table1[[#This Row],[Total Revenue + Open]]</f>
        <v>0.38649155722326456</v>
      </c>
    </row>
    <row r="6704" spans="1:12">
      <c r="A6704" t="s">
        <v>10</v>
      </c>
      <c r="B6704" t="s">
        <v>530</v>
      </c>
      <c r="C6704" t="s">
        <v>530</v>
      </c>
      <c r="D6704" t="s">
        <v>538</v>
      </c>
      <c r="E6704" t="s">
        <v>15</v>
      </c>
      <c r="F6704" t="s">
        <v>214</v>
      </c>
      <c r="G6704" t="s">
        <v>470</v>
      </c>
      <c r="H6704" s="1">
        <v>2021</v>
      </c>
      <c r="I6704" s="2">
        <v>6235</v>
      </c>
      <c r="J6704" s="3">
        <v>16120</v>
      </c>
      <c r="K6704">
        <f>Table1[[#This Row],[Total Revenue + Open]]/Table1[[#This Row],[Qty]]</f>
        <v>2.5854049719326384</v>
      </c>
      <c r="L6704">
        <f>Table1[[#This Row],[Qty]]/Table1[[#This Row],[Total Revenue + Open]]</f>
        <v>0.38678660049627789</v>
      </c>
    </row>
    <row r="6705" spans="1:12">
      <c r="A6705" t="s">
        <v>10</v>
      </c>
      <c r="B6705" t="s">
        <v>530</v>
      </c>
      <c r="C6705" t="s">
        <v>530</v>
      </c>
      <c r="D6705" t="s">
        <v>538</v>
      </c>
      <c r="E6705" t="s">
        <v>15</v>
      </c>
      <c r="F6705" t="s">
        <v>214</v>
      </c>
      <c r="G6705" t="s">
        <v>470</v>
      </c>
      <c r="H6705" s="1">
        <v>2021</v>
      </c>
      <c r="I6705" s="2">
        <v>3470</v>
      </c>
      <c r="J6705" s="3">
        <v>8970</v>
      </c>
      <c r="K6705">
        <f>Table1[[#This Row],[Total Revenue + Open]]/Table1[[#This Row],[Qty]]</f>
        <v>2.5850144092219018</v>
      </c>
      <c r="L6705">
        <f>Table1[[#This Row],[Qty]]/Table1[[#This Row],[Total Revenue + Open]]</f>
        <v>0.38684503901895206</v>
      </c>
    </row>
    <row r="6706" spans="1:12" hidden="1">
      <c r="A6706" t="s">
        <v>710</v>
      </c>
      <c r="B6706" t="s">
        <v>530</v>
      </c>
      <c r="C6706" t="s">
        <v>530</v>
      </c>
      <c r="D6706" t="s">
        <v>790</v>
      </c>
      <c r="E6706" t="s">
        <v>15</v>
      </c>
      <c r="F6706" t="s">
        <v>31</v>
      </c>
      <c r="G6706" t="s">
        <v>66</v>
      </c>
      <c r="H6706" s="1">
        <v>2022</v>
      </c>
      <c r="I6706" s="2">
        <v>24050</v>
      </c>
      <c r="J6706" s="3">
        <v>59156.5</v>
      </c>
      <c r="K6706">
        <f>Table1[[#This Row],[Total Revenue + Open]]/Table1[[#This Row],[Qty]]</f>
        <v>2.4597297297297298</v>
      </c>
      <c r="L6706">
        <f>Table1[[#This Row],[Total Revenue + Open]]/Table1[[#This Row],[Qty]]</f>
        <v>2.4597297297297298</v>
      </c>
    </row>
    <row r="6707" spans="1:12" hidden="1">
      <c r="A6707" t="s">
        <v>544</v>
      </c>
      <c r="B6707" t="s">
        <v>530</v>
      </c>
      <c r="C6707" t="s">
        <v>530</v>
      </c>
      <c r="D6707" t="s">
        <v>562</v>
      </c>
      <c r="E6707" t="s">
        <v>15</v>
      </c>
      <c r="F6707" t="s">
        <v>34</v>
      </c>
      <c r="G6707" t="s">
        <v>35</v>
      </c>
      <c r="H6707" s="1">
        <v>2022</v>
      </c>
      <c r="I6707" s="2">
        <v>26685</v>
      </c>
      <c r="J6707" s="3">
        <v>58941</v>
      </c>
      <c r="K6707">
        <f>Table1[[#This Row],[Total Revenue + Open]]/Table1[[#This Row],[Qty]]</f>
        <v>2.208768971332209</v>
      </c>
      <c r="L6707">
        <f>Table1[[#This Row],[Total Revenue + Open]]/Table1[[#This Row],[Qty]]</f>
        <v>2.208768971332209</v>
      </c>
    </row>
    <row r="6708" spans="1:12">
      <c r="A6708" t="s">
        <v>10</v>
      </c>
      <c r="B6708" t="s">
        <v>530</v>
      </c>
      <c r="C6708" t="s">
        <v>530</v>
      </c>
      <c r="D6708" t="s">
        <v>534</v>
      </c>
      <c r="E6708" t="s">
        <v>15</v>
      </c>
      <c r="F6708" t="s">
        <v>214</v>
      </c>
      <c r="G6708" t="s">
        <v>470</v>
      </c>
      <c r="H6708" s="1">
        <v>2022</v>
      </c>
      <c r="I6708" s="2">
        <v>22720</v>
      </c>
      <c r="J6708" s="3">
        <v>58760</v>
      </c>
      <c r="K6708">
        <f>Table1[[#This Row],[Total Revenue + Open]]/Table1[[#This Row],[Qty]]</f>
        <v>2.586267605633803</v>
      </c>
      <c r="L6708">
        <f>Table1[[#This Row],[Qty]]/Table1[[#This Row],[Total Revenue + Open]]</f>
        <v>0.38665759019741319</v>
      </c>
    </row>
    <row r="6709" spans="1:12" hidden="1">
      <c r="A6709" t="s">
        <v>544</v>
      </c>
      <c r="B6709" t="s">
        <v>530</v>
      </c>
      <c r="C6709" t="s">
        <v>530</v>
      </c>
      <c r="D6709" t="s">
        <v>702</v>
      </c>
      <c r="E6709" t="s">
        <v>15</v>
      </c>
      <c r="F6709" t="s">
        <v>36</v>
      </c>
      <c r="G6709" t="s">
        <v>385</v>
      </c>
      <c r="H6709" s="1">
        <v>2022</v>
      </c>
      <c r="I6709" s="2">
        <v>44220</v>
      </c>
      <c r="J6709" s="3">
        <v>58080</v>
      </c>
      <c r="K6709">
        <f>Table1[[#This Row],[Total Revenue + Open]]/Table1[[#This Row],[Qty]]</f>
        <v>1.3134328358208955</v>
      </c>
      <c r="L6709">
        <f>Table1[[#This Row],[Total Revenue + Open]]/Table1[[#This Row],[Qty]]</f>
        <v>1.3134328358208955</v>
      </c>
    </row>
    <row r="6710" spans="1:12" hidden="1">
      <c r="A6710" t="s">
        <v>544</v>
      </c>
      <c r="B6710" t="s">
        <v>530</v>
      </c>
      <c r="C6710" t="s">
        <v>530</v>
      </c>
      <c r="D6710" t="s">
        <v>580</v>
      </c>
      <c r="E6710" t="s">
        <v>15</v>
      </c>
      <c r="F6710" t="s">
        <v>34</v>
      </c>
      <c r="G6710" t="s">
        <v>35</v>
      </c>
      <c r="H6710" s="1">
        <v>2022</v>
      </c>
      <c r="I6710" s="2">
        <v>26285</v>
      </c>
      <c r="J6710" s="3">
        <v>58053</v>
      </c>
      <c r="K6710">
        <f>Table1[[#This Row],[Total Revenue + Open]]/Table1[[#This Row],[Qty]]</f>
        <v>2.208598059729884</v>
      </c>
      <c r="L6710">
        <f>Table1[[#This Row],[Total Revenue + Open]]/Table1[[#This Row],[Qty]]</f>
        <v>2.208598059729884</v>
      </c>
    </row>
    <row r="6711" spans="1:12" hidden="1">
      <c r="A6711" t="s">
        <v>544</v>
      </c>
      <c r="B6711" t="s">
        <v>530</v>
      </c>
      <c r="C6711" t="s">
        <v>530</v>
      </c>
      <c r="D6711" t="s">
        <v>580</v>
      </c>
      <c r="E6711" t="s">
        <v>15</v>
      </c>
      <c r="F6711" t="s">
        <v>36</v>
      </c>
      <c r="G6711" t="s">
        <v>37</v>
      </c>
      <c r="H6711" s="1">
        <v>2022</v>
      </c>
      <c r="I6711" s="2">
        <v>42345</v>
      </c>
      <c r="J6711" s="3">
        <v>56868.75</v>
      </c>
      <c r="K6711">
        <f>Table1[[#This Row],[Total Revenue + Open]]/Table1[[#This Row],[Qty]]</f>
        <v>1.3429861849096705</v>
      </c>
      <c r="L6711">
        <f>Table1[[#This Row],[Total Revenue + Open]]/Table1[[#This Row],[Qty]]</f>
        <v>1.3429861849096705</v>
      </c>
    </row>
    <row r="6712" spans="1:12" hidden="1">
      <c r="A6712" t="s">
        <v>710</v>
      </c>
      <c r="B6712" t="s">
        <v>530</v>
      </c>
      <c r="C6712" t="s">
        <v>530</v>
      </c>
      <c r="D6712" t="s">
        <v>790</v>
      </c>
      <c r="E6712" t="s">
        <v>15</v>
      </c>
      <c r="F6712" t="s">
        <v>31</v>
      </c>
      <c r="G6712" t="s">
        <v>66</v>
      </c>
      <c r="H6712" s="1">
        <v>2022</v>
      </c>
      <c r="I6712" s="2">
        <v>22670</v>
      </c>
      <c r="J6712" s="3">
        <v>55698.5</v>
      </c>
      <c r="K6712">
        <f>Table1[[#This Row],[Total Revenue + Open]]/Table1[[#This Row],[Qty]]</f>
        <v>2.4569254521393913</v>
      </c>
      <c r="L6712">
        <f>Table1[[#This Row],[Total Revenue + Open]]/Table1[[#This Row],[Qty]]</f>
        <v>2.4569254521393913</v>
      </c>
    </row>
    <row r="6713" spans="1:12">
      <c r="A6713" t="s">
        <v>10</v>
      </c>
      <c r="B6713" t="s">
        <v>530</v>
      </c>
      <c r="C6713" t="s">
        <v>530</v>
      </c>
      <c r="D6713" t="s">
        <v>538</v>
      </c>
      <c r="E6713" t="s">
        <v>15</v>
      </c>
      <c r="F6713" t="s">
        <v>216</v>
      </c>
      <c r="G6713" t="s">
        <v>361</v>
      </c>
      <c r="H6713" s="1">
        <v>2021</v>
      </c>
      <c r="I6713" s="2">
        <v>3015</v>
      </c>
      <c r="J6713" s="3">
        <v>7800</v>
      </c>
      <c r="K6713">
        <f>Table1[[#This Row],[Total Revenue + Open]]/Table1[[#This Row],[Qty]]</f>
        <v>2.5870646766169156</v>
      </c>
      <c r="L6713">
        <f>Table1[[#This Row],[Qty]]/Table1[[#This Row],[Total Revenue + Open]]</f>
        <v>0.38653846153846155</v>
      </c>
    </row>
    <row r="6714" spans="1:12">
      <c r="A6714" t="s">
        <v>10</v>
      </c>
      <c r="B6714" t="s">
        <v>530</v>
      </c>
      <c r="C6714" t="s">
        <v>530</v>
      </c>
      <c r="D6714" t="s">
        <v>538</v>
      </c>
      <c r="E6714" t="s">
        <v>15</v>
      </c>
      <c r="F6714" t="s">
        <v>216</v>
      </c>
      <c r="G6714" t="s">
        <v>361</v>
      </c>
      <c r="H6714" s="1">
        <v>2021</v>
      </c>
      <c r="I6714" s="2">
        <v>2515</v>
      </c>
      <c r="J6714" s="3">
        <v>6500</v>
      </c>
      <c r="K6714">
        <f>Table1[[#This Row],[Total Revenue + Open]]/Table1[[#This Row],[Qty]]</f>
        <v>2.5844930417495031</v>
      </c>
      <c r="L6714">
        <f>Table1[[#This Row],[Qty]]/Table1[[#This Row],[Total Revenue + Open]]</f>
        <v>0.38692307692307693</v>
      </c>
    </row>
    <row r="6715" spans="1:12" hidden="1">
      <c r="A6715" t="s">
        <v>544</v>
      </c>
      <c r="B6715" t="s">
        <v>530</v>
      </c>
      <c r="C6715" t="s">
        <v>530</v>
      </c>
      <c r="D6715" t="s">
        <v>700</v>
      </c>
      <c r="E6715" t="s">
        <v>15</v>
      </c>
      <c r="F6715" t="s">
        <v>36</v>
      </c>
      <c r="G6715" t="s">
        <v>385</v>
      </c>
      <c r="H6715" s="1">
        <v>2022</v>
      </c>
      <c r="I6715" s="2">
        <v>40125</v>
      </c>
      <c r="J6715" s="3">
        <v>53865</v>
      </c>
      <c r="K6715">
        <f>Table1[[#This Row],[Total Revenue + Open]]/Table1[[#This Row],[Qty]]</f>
        <v>1.3424299065420562</v>
      </c>
      <c r="L6715">
        <f>Table1[[#This Row],[Total Revenue + Open]]/Table1[[#This Row],[Qty]]</f>
        <v>1.3424299065420562</v>
      </c>
    </row>
    <row r="6716" spans="1:12" hidden="1">
      <c r="A6716" t="s">
        <v>544</v>
      </c>
      <c r="B6716" t="s">
        <v>530</v>
      </c>
      <c r="C6716" t="s">
        <v>530</v>
      </c>
      <c r="D6716" t="s">
        <v>562</v>
      </c>
      <c r="E6716" t="s">
        <v>15</v>
      </c>
      <c r="F6716" t="s">
        <v>34</v>
      </c>
      <c r="G6716" t="s">
        <v>35</v>
      </c>
      <c r="H6716" s="1">
        <v>2022</v>
      </c>
      <c r="I6716" s="2">
        <v>24125</v>
      </c>
      <c r="J6716" s="3">
        <v>53280</v>
      </c>
      <c r="K6716">
        <f>Table1[[#This Row],[Total Revenue + Open]]/Table1[[#This Row],[Qty]]</f>
        <v>2.2084974093264247</v>
      </c>
      <c r="L6716">
        <f>Table1[[#This Row],[Total Revenue + Open]]/Table1[[#This Row],[Qty]]</f>
        <v>2.2084974093264247</v>
      </c>
    </row>
    <row r="6717" spans="1:12">
      <c r="A6717" t="s">
        <v>10</v>
      </c>
      <c r="B6717" t="s">
        <v>530</v>
      </c>
      <c r="C6717" t="s">
        <v>530</v>
      </c>
      <c r="D6717" t="s">
        <v>539</v>
      </c>
      <c r="E6717" t="s">
        <v>15</v>
      </c>
      <c r="F6717" t="s">
        <v>36</v>
      </c>
      <c r="G6717" t="s">
        <v>37</v>
      </c>
      <c r="H6717" s="1">
        <v>2018</v>
      </c>
      <c r="I6717" s="2">
        <v>2190</v>
      </c>
      <c r="J6717" s="3">
        <v>2610</v>
      </c>
      <c r="K6717">
        <f>Table1[[#This Row],[Total Revenue + Open]]/Table1[[#This Row],[Qty]]</f>
        <v>1.1917808219178083</v>
      </c>
      <c r="L6717">
        <f>Table1[[#This Row],[Qty]]/Table1[[#This Row],[Total Revenue + Open]]</f>
        <v>0.83908045977011492</v>
      </c>
    </row>
    <row r="6718" spans="1:12">
      <c r="A6718" t="s">
        <v>10</v>
      </c>
      <c r="B6718" t="s">
        <v>530</v>
      </c>
      <c r="C6718" t="s">
        <v>530</v>
      </c>
      <c r="D6718" t="s">
        <v>539</v>
      </c>
      <c r="E6718" t="s">
        <v>15</v>
      </c>
      <c r="F6718" t="s">
        <v>36</v>
      </c>
      <c r="G6718" t="s">
        <v>37</v>
      </c>
      <c r="H6718" s="1">
        <v>2018</v>
      </c>
      <c r="I6718" s="2">
        <v>2215</v>
      </c>
      <c r="J6718" s="3">
        <v>2640</v>
      </c>
      <c r="K6718">
        <f>Table1[[#This Row],[Total Revenue + Open]]/Table1[[#This Row],[Qty]]</f>
        <v>1.1918735891647856</v>
      </c>
      <c r="L6718">
        <f>Table1[[#This Row],[Qty]]/Table1[[#This Row],[Total Revenue + Open]]</f>
        <v>0.83901515151515149</v>
      </c>
    </row>
    <row r="6719" spans="1:12">
      <c r="A6719" t="s">
        <v>10</v>
      </c>
      <c r="B6719" t="s">
        <v>530</v>
      </c>
      <c r="C6719" t="s">
        <v>530</v>
      </c>
      <c r="D6719" t="s">
        <v>539</v>
      </c>
      <c r="E6719" t="s">
        <v>15</v>
      </c>
      <c r="F6719" t="s">
        <v>357</v>
      </c>
      <c r="G6719" t="s">
        <v>359</v>
      </c>
      <c r="H6719" s="1">
        <v>2018</v>
      </c>
      <c r="I6719" s="2">
        <v>3370</v>
      </c>
      <c r="J6719" s="3">
        <v>4857.5</v>
      </c>
      <c r="K6719">
        <f>Table1[[#This Row],[Total Revenue + Open]]/Table1[[#This Row],[Qty]]</f>
        <v>1.4413946587537092</v>
      </c>
      <c r="L6719">
        <f>Table1[[#This Row],[Qty]]/Table1[[#This Row],[Total Revenue + Open]]</f>
        <v>0.69377251672671125</v>
      </c>
    </row>
    <row r="6720" spans="1:12">
      <c r="A6720" t="s">
        <v>10</v>
      </c>
      <c r="B6720" t="s">
        <v>530</v>
      </c>
      <c r="C6720" t="s">
        <v>530</v>
      </c>
      <c r="D6720" t="s">
        <v>539</v>
      </c>
      <c r="E6720" t="s">
        <v>15</v>
      </c>
      <c r="F6720" t="s">
        <v>357</v>
      </c>
      <c r="G6720" t="s">
        <v>359</v>
      </c>
      <c r="H6720" s="1">
        <v>2018</v>
      </c>
      <c r="I6720" s="2">
        <v>3045</v>
      </c>
      <c r="J6720" s="3">
        <v>4386.25</v>
      </c>
      <c r="K6720">
        <f>Table1[[#This Row],[Total Revenue + Open]]/Table1[[#This Row],[Qty]]</f>
        <v>1.4404761904761905</v>
      </c>
      <c r="L6720">
        <f>Table1[[#This Row],[Qty]]/Table1[[#This Row],[Total Revenue + Open]]</f>
        <v>0.69421487603305787</v>
      </c>
    </row>
    <row r="6721" spans="1:12">
      <c r="A6721" t="s">
        <v>10</v>
      </c>
      <c r="B6721" t="s">
        <v>530</v>
      </c>
      <c r="C6721" t="s">
        <v>530</v>
      </c>
      <c r="D6721" t="s">
        <v>539</v>
      </c>
      <c r="E6721" t="s">
        <v>15</v>
      </c>
      <c r="F6721" t="s">
        <v>357</v>
      </c>
      <c r="G6721" t="s">
        <v>359</v>
      </c>
      <c r="H6721" s="1">
        <v>2018</v>
      </c>
      <c r="I6721" s="2">
        <v>7340</v>
      </c>
      <c r="J6721" s="3">
        <v>10585</v>
      </c>
      <c r="K6721">
        <f>Table1[[#This Row],[Total Revenue + Open]]/Table1[[#This Row],[Qty]]</f>
        <v>1.4420980926430518</v>
      </c>
      <c r="L6721">
        <f>Table1[[#This Row],[Qty]]/Table1[[#This Row],[Total Revenue + Open]]</f>
        <v>0.69343410486537549</v>
      </c>
    </row>
    <row r="6722" spans="1:12">
      <c r="A6722" t="s">
        <v>10</v>
      </c>
      <c r="B6722" t="s">
        <v>530</v>
      </c>
      <c r="C6722" t="s">
        <v>530</v>
      </c>
      <c r="D6722" t="s">
        <v>539</v>
      </c>
      <c r="E6722" t="s">
        <v>15</v>
      </c>
      <c r="F6722" t="s">
        <v>357</v>
      </c>
      <c r="G6722" t="s">
        <v>359</v>
      </c>
      <c r="H6722" s="1">
        <v>2019</v>
      </c>
      <c r="I6722" s="2">
        <v>1310</v>
      </c>
      <c r="J6722" s="3">
        <v>1885</v>
      </c>
      <c r="K6722">
        <f>Table1[[#This Row],[Total Revenue + Open]]/Table1[[#This Row],[Qty]]</f>
        <v>1.4389312977099236</v>
      </c>
      <c r="L6722">
        <f>Table1[[#This Row],[Qty]]/Table1[[#This Row],[Total Revenue + Open]]</f>
        <v>0.69496021220159154</v>
      </c>
    </row>
    <row r="6723" spans="1:12">
      <c r="A6723" t="s">
        <v>10</v>
      </c>
      <c r="B6723" t="s">
        <v>530</v>
      </c>
      <c r="C6723" t="s">
        <v>530</v>
      </c>
      <c r="D6723" t="s">
        <v>539</v>
      </c>
      <c r="E6723" t="s">
        <v>15</v>
      </c>
      <c r="F6723" t="s">
        <v>357</v>
      </c>
      <c r="G6723" t="s">
        <v>359</v>
      </c>
      <c r="H6723" s="1">
        <v>2021</v>
      </c>
      <c r="I6723" s="2">
        <v>3170</v>
      </c>
      <c r="J6723" s="3">
        <v>6300</v>
      </c>
      <c r="K6723">
        <f>Table1[[#This Row],[Total Revenue + Open]]/Table1[[#This Row],[Qty]]</f>
        <v>1.9873817034700316</v>
      </c>
      <c r="L6723">
        <f>Table1[[#This Row],[Qty]]/Table1[[#This Row],[Total Revenue + Open]]</f>
        <v>0.50317460317460316</v>
      </c>
    </row>
    <row r="6724" spans="1:12">
      <c r="A6724" t="s">
        <v>10</v>
      </c>
      <c r="B6724" t="s">
        <v>530</v>
      </c>
      <c r="C6724" t="s">
        <v>530</v>
      </c>
      <c r="D6724" t="s">
        <v>539</v>
      </c>
      <c r="E6724" t="s">
        <v>15</v>
      </c>
      <c r="F6724" t="s">
        <v>357</v>
      </c>
      <c r="G6724" t="s">
        <v>359</v>
      </c>
      <c r="H6724" s="1">
        <v>2021</v>
      </c>
      <c r="I6724" s="2">
        <v>1310</v>
      </c>
      <c r="J6724" s="3">
        <v>2600</v>
      </c>
      <c r="K6724">
        <f>Table1[[#This Row],[Total Revenue + Open]]/Table1[[#This Row],[Qty]]</f>
        <v>1.9847328244274809</v>
      </c>
      <c r="L6724">
        <f>Table1[[#This Row],[Qty]]/Table1[[#This Row],[Total Revenue + Open]]</f>
        <v>0.50384615384615383</v>
      </c>
    </row>
    <row r="6725" spans="1:12">
      <c r="A6725" t="s">
        <v>10</v>
      </c>
      <c r="B6725" t="s">
        <v>530</v>
      </c>
      <c r="C6725" t="s">
        <v>530</v>
      </c>
      <c r="D6725" t="s">
        <v>539</v>
      </c>
      <c r="E6725" t="s">
        <v>15</v>
      </c>
      <c r="F6725" t="s">
        <v>357</v>
      </c>
      <c r="G6725" t="s">
        <v>359</v>
      </c>
      <c r="H6725" s="1">
        <v>2021</v>
      </c>
      <c r="I6725" s="2">
        <v>6535</v>
      </c>
      <c r="J6725" s="3">
        <v>13000</v>
      </c>
      <c r="K6725">
        <f>Table1[[#This Row],[Total Revenue + Open]]/Table1[[#This Row],[Qty]]</f>
        <v>1.9892884468247896</v>
      </c>
      <c r="L6725">
        <f>Table1[[#This Row],[Qty]]/Table1[[#This Row],[Total Revenue + Open]]</f>
        <v>0.50269230769230766</v>
      </c>
    </row>
    <row r="6726" spans="1:12" hidden="1">
      <c r="A6726" t="s">
        <v>544</v>
      </c>
      <c r="B6726" t="s">
        <v>530</v>
      </c>
      <c r="C6726" t="s">
        <v>530</v>
      </c>
      <c r="D6726" t="s">
        <v>705</v>
      </c>
      <c r="E6726" t="s">
        <v>15</v>
      </c>
      <c r="F6726" t="s">
        <v>214</v>
      </c>
      <c r="G6726" t="s">
        <v>470</v>
      </c>
      <c r="H6726" s="1">
        <v>2022</v>
      </c>
      <c r="I6726" s="2">
        <v>20100</v>
      </c>
      <c r="J6726" s="3">
        <v>52000</v>
      </c>
      <c r="K6726">
        <f>Table1[[#This Row],[Total Revenue + Open]]/Table1[[#This Row],[Qty]]</f>
        <v>2.5870646766169156</v>
      </c>
      <c r="L6726">
        <f>Table1[[#This Row],[Total Revenue + Open]]/Table1[[#This Row],[Qty]]</f>
        <v>2.5870646766169156</v>
      </c>
    </row>
    <row r="6727" spans="1:12">
      <c r="A6727" t="s">
        <v>10</v>
      </c>
      <c r="B6727" t="s">
        <v>530</v>
      </c>
      <c r="C6727" t="s">
        <v>530</v>
      </c>
      <c r="D6727" t="s">
        <v>542</v>
      </c>
      <c r="E6727" t="s">
        <v>15</v>
      </c>
      <c r="F6727" t="s">
        <v>118</v>
      </c>
      <c r="G6727" t="s">
        <v>511</v>
      </c>
      <c r="H6727" s="1">
        <v>2018</v>
      </c>
      <c r="I6727" s="2">
        <v>820</v>
      </c>
      <c r="J6727" s="3">
        <v>2238.6</v>
      </c>
      <c r="K6727">
        <f>Table1[[#This Row],[Total Revenue + Open]]/Table1[[#This Row],[Qty]]</f>
        <v>2.73</v>
      </c>
      <c r="L6727">
        <f>Table1[[#This Row],[Qty]]/Table1[[#This Row],[Total Revenue + Open]]</f>
        <v>0.36630036630036633</v>
      </c>
    </row>
    <row r="6728" spans="1:12">
      <c r="A6728" t="s">
        <v>10</v>
      </c>
      <c r="B6728" t="s">
        <v>530</v>
      </c>
      <c r="C6728" t="s">
        <v>530</v>
      </c>
      <c r="D6728" t="s">
        <v>542</v>
      </c>
      <c r="E6728" t="s">
        <v>15</v>
      </c>
      <c r="F6728" t="s">
        <v>118</v>
      </c>
      <c r="G6728" t="s">
        <v>511</v>
      </c>
      <c r="H6728" s="1">
        <v>2018</v>
      </c>
      <c r="I6728" s="2">
        <v>3015</v>
      </c>
      <c r="J6728" s="3">
        <v>8190</v>
      </c>
      <c r="K6728">
        <f>Table1[[#This Row],[Total Revenue + Open]]/Table1[[#This Row],[Qty]]</f>
        <v>2.716417910447761</v>
      </c>
      <c r="L6728">
        <f>Table1[[#This Row],[Qty]]/Table1[[#This Row],[Total Revenue + Open]]</f>
        <v>0.36813186813186816</v>
      </c>
    </row>
    <row r="6729" spans="1:12">
      <c r="A6729" t="s">
        <v>10</v>
      </c>
      <c r="B6729" t="s">
        <v>530</v>
      </c>
      <c r="C6729" t="s">
        <v>530</v>
      </c>
      <c r="D6729" t="s">
        <v>542</v>
      </c>
      <c r="E6729" t="s">
        <v>15</v>
      </c>
      <c r="F6729" t="s">
        <v>118</v>
      </c>
      <c r="G6729" t="s">
        <v>511</v>
      </c>
      <c r="H6729" s="1">
        <v>2018</v>
      </c>
      <c r="I6729" s="2">
        <v>1750</v>
      </c>
      <c r="J6729" s="3">
        <v>4750.2</v>
      </c>
      <c r="K6729">
        <f>Table1[[#This Row],[Total Revenue + Open]]/Table1[[#This Row],[Qty]]</f>
        <v>2.7143999999999999</v>
      </c>
      <c r="L6729">
        <f>Table1[[#This Row],[Qty]]/Table1[[#This Row],[Total Revenue + Open]]</f>
        <v>0.36840554081933391</v>
      </c>
    </row>
    <row r="6730" spans="1:12">
      <c r="A6730" t="s">
        <v>10</v>
      </c>
      <c r="B6730" t="s">
        <v>530</v>
      </c>
      <c r="C6730" t="s">
        <v>530</v>
      </c>
      <c r="D6730" t="s">
        <v>542</v>
      </c>
      <c r="E6730" t="s">
        <v>15</v>
      </c>
      <c r="F6730" t="s">
        <v>118</v>
      </c>
      <c r="G6730" t="s">
        <v>511</v>
      </c>
      <c r="H6730" s="1">
        <v>2018</v>
      </c>
      <c r="I6730" s="2">
        <v>1210</v>
      </c>
      <c r="J6730" s="3">
        <v>3276</v>
      </c>
      <c r="K6730">
        <f>Table1[[#This Row],[Total Revenue + Open]]/Table1[[#This Row],[Qty]]</f>
        <v>2.7074380165289256</v>
      </c>
      <c r="L6730">
        <f>Table1[[#This Row],[Qty]]/Table1[[#This Row],[Total Revenue + Open]]</f>
        <v>0.36935286935286937</v>
      </c>
    </row>
    <row r="6731" spans="1:12">
      <c r="A6731" t="s">
        <v>10</v>
      </c>
      <c r="B6731" t="s">
        <v>530</v>
      </c>
      <c r="C6731" t="s">
        <v>530</v>
      </c>
      <c r="D6731" t="s">
        <v>542</v>
      </c>
      <c r="E6731" t="s">
        <v>15</v>
      </c>
      <c r="F6731" t="s">
        <v>118</v>
      </c>
      <c r="G6731" t="s">
        <v>465</v>
      </c>
      <c r="H6731" s="1">
        <v>2018</v>
      </c>
      <c r="I6731" s="2">
        <v>1060</v>
      </c>
      <c r="J6731" s="3">
        <v>2866.5</v>
      </c>
      <c r="K6731">
        <f>Table1[[#This Row],[Total Revenue + Open]]/Table1[[#This Row],[Qty]]</f>
        <v>2.7042452830188681</v>
      </c>
      <c r="L6731">
        <f>Table1[[#This Row],[Qty]]/Table1[[#This Row],[Total Revenue + Open]]</f>
        <v>0.36978894121751266</v>
      </c>
    </row>
    <row r="6732" spans="1:12">
      <c r="A6732" t="s">
        <v>10</v>
      </c>
      <c r="B6732" t="s">
        <v>530</v>
      </c>
      <c r="C6732" t="s">
        <v>530</v>
      </c>
      <c r="D6732" t="s">
        <v>542</v>
      </c>
      <c r="E6732" t="s">
        <v>15</v>
      </c>
      <c r="F6732" t="s">
        <v>118</v>
      </c>
      <c r="G6732" t="s">
        <v>465</v>
      </c>
      <c r="H6732" s="1">
        <v>2018</v>
      </c>
      <c r="I6732" s="2">
        <v>1200</v>
      </c>
      <c r="J6732" s="3">
        <v>3276</v>
      </c>
      <c r="K6732">
        <f>Table1[[#This Row],[Total Revenue + Open]]/Table1[[#This Row],[Qty]]</f>
        <v>2.73</v>
      </c>
      <c r="L6732">
        <f>Table1[[#This Row],[Qty]]/Table1[[#This Row],[Total Revenue + Open]]</f>
        <v>0.36630036630036628</v>
      </c>
    </row>
    <row r="6733" spans="1:12">
      <c r="A6733" t="s">
        <v>10</v>
      </c>
      <c r="B6733" t="s">
        <v>530</v>
      </c>
      <c r="C6733" t="s">
        <v>530</v>
      </c>
      <c r="D6733" t="s">
        <v>542</v>
      </c>
      <c r="E6733" t="s">
        <v>15</v>
      </c>
      <c r="F6733" t="s">
        <v>118</v>
      </c>
      <c r="G6733" t="s">
        <v>465</v>
      </c>
      <c r="H6733" s="1">
        <v>2018</v>
      </c>
      <c r="I6733" s="2">
        <v>2615</v>
      </c>
      <c r="J6733" s="3">
        <v>7098</v>
      </c>
      <c r="K6733">
        <f>Table1[[#This Row],[Total Revenue + Open]]/Table1[[#This Row],[Qty]]</f>
        <v>2.7143403441682601</v>
      </c>
      <c r="L6733">
        <f>Table1[[#This Row],[Qty]]/Table1[[#This Row],[Total Revenue + Open]]</f>
        <v>0.36841363764440688</v>
      </c>
    </row>
    <row r="6734" spans="1:12">
      <c r="A6734" t="s">
        <v>10</v>
      </c>
      <c r="B6734" t="s">
        <v>530</v>
      </c>
      <c r="C6734" t="s">
        <v>530</v>
      </c>
      <c r="D6734" t="s">
        <v>542</v>
      </c>
      <c r="E6734" t="s">
        <v>15</v>
      </c>
      <c r="F6734" t="s">
        <v>118</v>
      </c>
      <c r="G6734" t="s">
        <v>465</v>
      </c>
      <c r="H6734" s="1">
        <v>2018</v>
      </c>
      <c r="I6734" s="2">
        <v>1260</v>
      </c>
      <c r="J6734" s="3">
        <v>3412.5</v>
      </c>
      <c r="K6734">
        <f>Table1[[#This Row],[Total Revenue + Open]]/Table1[[#This Row],[Qty]]</f>
        <v>2.7083333333333335</v>
      </c>
      <c r="L6734">
        <f>Table1[[#This Row],[Qty]]/Table1[[#This Row],[Total Revenue + Open]]</f>
        <v>0.36923076923076925</v>
      </c>
    </row>
    <row r="6735" spans="1:12">
      <c r="A6735" t="s">
        <v>10</v>
      </c>
      <c r="B6735" t="s">
        <v>530</v>
      </c>
      <c r="C6735" t="s">
        <v>530</v>
      </c>
      <c r="D6735" t="s">
        <v>542</v>
      </c>
      <c r="E6735" t="s">
        <v>15</v>
      </c>
      <c r="F6735" t="s">
        <v>118</v>
      </c>
      <c r="G6735" t="s">
        <v>465</v>
      </c>
      <c r="H6735" s="1">
        <v>2018</v>
      </c>
      <c r="I6735" s="2">
        <v>1710</v>
      </c>
      <c r="J6735" s="3">
        <v>4641</v>
      </c>
      <c r="K6735">
        <f>Table1[[#This Row],[Total Revenue + Open]]/Table1[[#This Row],[Qty]]</f>
        <v>2.7140350877192985</v>
      </c>
      <c r="L6735">
        <f>Table1[[#This Row],[Qty]]/Table1[[#This Row],[Total Revenue + Open]]</f>
        <v>0.3684550743374273</v>
      </c>
    </row>
    <row r="6736" spans="1:12">
      <c r="A6736" t="s">
        <v>10</v>
      </c>
      <c r="B6736" t="s">
        <v>530</v>
      </c>
      <c r="C6736" t="s">
        <v>530</v>
      </c>
      <c r="D6736" t="s">
        <v>542</v>
      </c>
      <c r="E6736" t="s">
        <v>15</v>
      </c>
      <c r="F6736" t="s">
        <v>118</v>
      </c>
      <c r="G6736" t="s">
        <v>465</v>
      </c>
      <c r="H6736" s="1">
        <v>2019</v>
      </c>
      <c r="I6736" s="2">
        <v>1710</v>
      </c>
      <c r="J6736" s="3">
        <v>4641</v>
      </c>
      <c r="K6736">
        <f>Table1[[#This Row],[Total Revenue + Open]]/Table1[[#This Row],[Qty]]</f>
        <v>2.7140350877192985</v>
      </c>
      <c r="L6736">
        <f>Table1[[#This Row],[Qty]]/Table1[[#This Row],[Total Revenue + Open]]</f>
        <v>0.3684550743374273</v>
      </c>
    </row>
    <row r="6737" spans="1:12">
      <c r="A6737" t="s">
        <v>10</v>
      </c>
      <c r="B6737" t="s">
        <v>530</v>
      </c>
      <c r="C6737" t="s">
        <v>530</v>
      </c>
      <c r="D6737" t="s">
        <v>542</v>
      </c>
      <c r="E6737" t="s">
        <v>15</v>
      </c>
      <c r="F6737" t="s">
        <v>118</v>
      </c>
      <c r="G6737" t="s">
        <v>465</v>
      </c>
      <c r="H6737" s="1">
        <v>2019</v>
      </c>
      <c r="I6737" s="2">
        <v>1310</v>
      </c>
      <c r="J6737" s="3">
        <v>3549</v>
      </c>
      <c r="K6737">
        <f>Table1[[#This Row],[Total Revenue + Open]]/Table1[[#This Row],[Qty]]</f>
        <v>2.7091603053435116</v>
      </c>
      <c r="L6737">
        <f>Table1[[#This Row],[Qty]]/Table1[[#This Row],[Total Revenue + Open]]</f>
        <v>0.36911806142575371</v>
      </c>
    </row>
    <row r="6738" spans="1:12">
      <c r="A6738" t="s">
        <v>10</v>
      </c>
      <c r="B6738" t="s">
        <v>530</v>
      </c>
      <c r="C6738" t="s">
        <v>530</v>
      </c>
      <c r="D6738" t="s">
        <v>542</v>
      </c>
      <c r="E6738" t="s">
        <v>15</v>
      </c>
      <c r="F6738" t="s">
        <v>118</v>
      </c>
      <c r="G6738" t="s">
        <v>465</v>
      </c>
      <c r="H6738" s="1">
        <v>2019</v>
      </c>
      <c r="I6738" s="2">
        <v>1210</v>
      </c>
      <c r="J6738" s="3">
        <v>3276</v>
      </c>
      <c r="K6738">
        <f>Table1[[#This Row],[Total Revenue + Open]]/Table1[[#This Row],[Qty]]</f>
        <v>2.7074380165289256</v>
      </c>
      <c r="L6738">
        <f>Table1[[#This Row],[Qty]]/Table1[[#This Row],[Total Revenue + Open]]</f>
        <v>0.36935286935286937</v>
      </c>
    </row>
    <row r="6739" spans="1:12">
      <c r="A6739" t="s">
        <v>10</v>
      </c>
      <c r="B6739" t="s">
        <v>530</v>
      </c>
      <c r="C6739" t="s">
        <v>530</v>
      </c>
      <c r="D6739" t="s">
        <v>542</v>
      </c>
      <c r="E6739" t="s">
        <v>15</v>
      </c>
      <c r="F6739" t="s">
        <v>118</v>
      </c>
      <c r="G6739" t="s">
        <v>465</v>
      </c>
      <c r="H6739" s="1">
        <v>2019</v>
      </c>
      <c r="I6739" s="2">
        <v>650</v>
      </c>
      <c r="J6739" s="3">
        <v>1774.5</v>
      </c>
      <c r="K6739">
        <f>Table1[[#This Row],[Total Revenue + Open]]/Table1[[#This Row],[Qty]]</f>
        <v>2.73</v>
      </c>
      <c r="L6739">
        <f>Table1[[#This Row],[Qty]]/Table1[[#This Row],[Total Revenue + Open]]</f>
        <v>0.36630036630036628</v>
      </c>
    </row>
    <row r="6740" spans="1:12">
      <c r="A6740" t="s">
        <v>10</v>
      </c>
      <c r="B6740" t="s">
        <v>530</v>
      </c>
      <c r="C6740" t="s">
        <v>530</v>
      </c>
      <c r="D6740" t="s">
        <v>542</v>
      </c>
      <c r="E6740" t="s">
        <v>15</v>
      </c>
      <c r="F6740" t="s">
        <v>118</v>
      </c>
      <c r="G6740" t="s">
        <v>465</v>
      </c>
      <c r="H6740" s="1">
        <v>2019</v>
      </c>
      <c r="I6740" s="2">
        <v>1810</v>
      </c>
      <c r="J6740" s="3">
        <v>4914</v>
      </c>
      <c r="K6740">
        <f>Table1[[#This Row],[Total Revenue + Open]]/Table1[[#This Row],[Qty]]</f>
        <v>2.7149171270718231</v>
      </c>
      <c r="L6740">
        <f>Table1[[#This Row],[Qty]]/Table1[[#This Row],[Total Revenue + Open]]</f>
        <v>0.36833536833536834</v>
      </c>
    </row>
    <row r="6741" spans="1:12">
      <c r="A6741" t="s">
        <v>10</v>
      </c>
      <c r="B6741" t="s">
        <v>530</v>
      </c>
      <c r="C6741" t="s">
        <v>530</v>
      </c>
      <c r="D6741" t="s">
        <v>542</v>
      </c>
      <c r="E6741" t="s">
        <v>15</v>
      </c>
      <c r="F6741" t="s">
        <v>118</v>
      </c>
      <c r="G6741" t="s">
        <v>465</v>
      </c>
      <c r="H6741" s="1">
        <v>2019</v>
      </c>
      <c r="I6741" s="2">
        <v>600</v>
      </c>
      <c r="J6741" s="3">
        <v>1638</v>
      </c>
      <c r="K6741">
        <f>Table1[[#This Row],[Total Revenue + Open]]/Table1[[#This Row],[Qty]]</f>
        <v>2.73</v>
      </c>
      <c r="L6741">
        <f>Table1[[#This Row],[Qty]]/Table1[[#This Row],[Total Revenue + Open]]</f>
        <v>0.36630036630036628</v>
      </c>
    </row>
    <row r="6742" spans="1:12">
      <c r="A6742" t="s">
        <v>10</v>
      </c>
      <c r="B6742" t="s">
        <v>530</v>
      </c>
      <c r="C6742" t="s">
        <v>530</v>
      </c>
      <c r="D6742" t="s">
        <v>542</v>
      </c>
      <c r="E6742" t="s">
        <v>15</v>
      </c>
      <c r="F6742" t="s">
        <v>118</v>
      </c>
      <c r="G6742" t="s">
        <v>465</v>
      </c>
      <c r="H6742" s="1">
        <v>2019</v>
      </c>
      <c r="I6742" s="2">
        <v>1610</v>
      </c>
      <c r="J6742" s="3">
        <v>4368</v>
      </c>
      <c r="K6742">
        <f>Table1[[#This Row],[Total Revenue + Open]]/Table1[[#This Row],[Qty]]</f>
        <v>2.7130434782608694</v>
      </c>
      <c r="L6742">
        <f>Table1[[#This Row],[Qty]]/Table1[[#This Row],[Total Revenue + Open]]</f>
        <v>0.36858974358974361</v>
      </c>
    </row>
    <row r="6743" spans="1:12">
      <c r="A6743" t="s">
        <v>10</v>
      </c>
      <c r="B6743" t="s">
        <v>530</v>
      </c>
      <c r="C6743" t="s">
        <v>530</v>
      </c>
      <c r="D6743" t="s">
        <v>542</v>
      </c>
      <c r="E6743" t="s">
        <v>15</v>
      </c>
      <c r="F6743" t="s">
        <v>118</v>
      </c>
      <c r="G6743" t="s">
        <v>465</v>
      </c>
      <c r="H6743" s="1">
        <v>2019</v>
      </c>
      <c r="I6743" s="2">
        <v>600</v>
      </c>
      <c r="J6743" s="3">
        <v>1638</v>
      </c>
      <c r="K6743">
        <f>Table1[[#This Row],[Total Revenue + Open]]/Table1[[#This Row],[Qty]]</f>
        <v>2.73</v>
      </c>
      <c r="L6743">
        <f>Table1[[#This Row],[Qty]]/Table1[[#This Row],[Total Revenue + Open]]</f>
        <v>0.36630036630036628</v>
      </c>
    </row>
    <row r="6744" spans="1:12">
      <c r="A6744" t="s">
        <v>10</v>
      </c>
      <c r="B6744" t="s">
        <v>530</v>
      </c>
      <c r="C6744" t="s">
        <v>530</v>
      </c>
      <c r="D6744" t="s">
        <v>542</v>
      </c>
      <c r="E6744" t="s">
        <v>15</v>
      </c>
      <c r="F6744" t="s">
        <v>118</v>
      </c>
      <c r="G6744" t="s">
        <v>465</v>
      </c>
      <c r="H6744" s="1">
        <v>2019</v>
      </c>
      <c r="I6744" s="2">
        <v>2670</v>
      </c>
      <c r="J6744" s="3">
        <v>7234.5</v>
      </c>
      <c r="K6744">
        <f>Table1[[#This Row],[Total Revenue + Open]]/Table1[[#This Row],[Qty]]</f>
        <v>2.7095505617977529</v>
      </c>
      <c r="L6744">
        <f>Table1[[#This Row],[Qty]]/Table1[[#This Row],[Total Revenue + Open]]</f>
        <v>0.36906489736678416</v>
      </c>
    </row>
    <row r="6745" spans="1:12">
      <c r="A6745" t="s">
        <v>10</v>
      </c>
      <c r="B6745" t="s">
        <v>530</v>
      </c>
      <c r="C6745" t="s">
        <v>530</v>
      </c>
      <c r="D6745" t="s">
        <v>542</v>
      </c>
      <c r="E6745" t="s">
        <v>15</v>
      </c>
      <c r="F6745" t="s">
        <v>118</v>
      </c>
      <c r="G6745" t="s">
        <v>465</v>
      </c>
      <c r="H6745" s="1">
        <v>2020</v>
      </c>
      <c r="I6745" s="2">
        <v>1860</v>
      </c>
      <c r="J6745" s="3">
        <v>5050.5</v>
      </c>
      <c r="K6745">
        <f>Table1[[#This Row],[Total Revenue + Open]]/Table1[[#This Row],[Qty]]</f>
        <v>2.7153225806451613</v>
      </c>
      <c r="L6745">
        <f>Table1[[#This Row],[Qty]]/Table1[[#This Row],[Total Revenue + Open]]</f>
        <v>0.36828036828036825</v>
      </c>
    </row>
    <row r="6746" spans="1:12">
      <c r="A6746" t="s">
        <v>10</v>
      </c>
      <c r="B6746" t="s">
        <v>530</v>
      </c>
      <c r="C6746" t="s">
        <v>530</v>
      </c>
      <c r="D6746" t="s">
        <v>542</v>
      </c>
      <c r="E6746" t="s">
        <v>15</v>
      </c>
      <c r="F6746" t="s">
        <v>118</v>
      </c>
      <c r="G6746" t="s">
        <v>465</v>
      </c>
      <c r="H6746" s="1">
        <v>2020</v>
      </c>
      <c r="I6746" s="2">
        <v>2510</v>
      </c>
      <c r="J6746" s="3">
        <v>6863</v>
      </c>
      <c r="K6746">
        <f>Table1[[#This Row],[Total Revenue + Open]]/Table1[[#This Row],[Qty]]</f>
        <v>2.7342629482071712</v>
      </c>
      <c r="L6746">
        <f>Table1[[#This Row],[Qty]]/Table1[[#This Row],[Total Revenue + Open]]</f>
        <v>0.36572927291272039</v>
      </c>
    </row>
    <row r="6747" spans="1:12">
      <c r="A6747" t="s">
        <v>10</v>
      </c>
      <c r="B6747" t="s">
        <v>530</v>
      </c>
      <c r="C6747" t="s">
        <v>530</v>
      </c>
      <c r="D6747" t="s">
        <v>542</v>
      </c>
      <c r="E6747" t="s">
        <v>15</v>
      </c>
      <c r="F6747" t="s">
        <v>118</v>
      </c>
      <c r="G6747" t="s">
        <v>465</v>
      </c>
      <c r="H6747" s="1">
        <v>2020</v>
      </c>
      <c r="I6747" s="2">
        <v>550</v>
      </c>
      <c r="J6747" s="3">
        <v>1512.5</v>
      </c>
      <c r="K6747">
        <f>Table1[[#This Row],[Total Revenue + Open]]/Table1[[#This Row],[Qty]]</f>
        <v>2.75</v>
      </c>
      <c r="L6747">
        <f>Table1[[#This Row],[Qty]]/Table1[[#This Row],[Total Revenue + Open]]</f>
        <v>0.36363636363636365</v>
      </c>
    </row>
    <row r="6748" spans="1:12">
      <c r="A6748" t="s">
        <v>10</v>
      </c>
      <c r="B6748" t="s">
        <v>530</v>
      </c>
      <c r="C6748" t="s">
        <v>530</v>
      </c>
      <c r="D6748" t="s">
        <v>542</v>
      </c>
      <c r="E6748" t="s">
        <v>15</v>
      </c>
      <c r="F6748" t="s">
        <v>118</v>
      </c>
      <c r="G6748" t="s">
        <v>465</v>
      </c>
      <c r="H6748" s="1">
        <v>2020</v>
      </c>
      <c r="I6748" s="2">
        <v>25</v>
      </c>
      <c r="J6748" s="3">
        <v>68.75</v>
      </c>
      <c r="K6748">
        <f>Table1[[#This Row],[Total Revenue + Open]]/Table1[[#This Row],[Qty]]</f>
        <v>2.75</v>
      </c>
      <c r="L6748">
        <f>Table1[[#This Row],[Qty]]/Table1[[#This Row],[Total Revenue + Open]]</f>
        <v>0.36363636363636365</v>
      </c>
    </row>
    <row r="6749" spans="1:12">
      <c r="A6749" t="s">
        <v>10</v>
      </c>
      <c r="B6749" t="s">
        <v>530</v>
      </c>
      <c r="C6749" t="s">
        <v>530</v>
      </c>
      <c r="D6749" t="s">
        <v>542</v>
      </c>
      <c r="E6749" t="s">
        <v>15</v>
      </c>
      <c r="F6749" t="s">
        <v>214</v>
      </c>
      <c r="G6749" t="s">
        <v>215</v>
      </c>
      <c r="H6749" s="1">
        <v>2019</v>
      </c>
      <c r="I6749" s="2">
        <v>2615</v>
      </c>
      <c r="J6749" s="3">
        <v>6708</v>
      </c>
      <c r="K6749">
        <f>Table1[[#This Row],[Total Revenue + Open]]/Table1[[#This Row],[Qty]]</f>
        <v>2.5652007648183557</v>
      </c>
      <c r="L6749">
        <f>Table1[[#This Row],[Qty]]/Table1[[#This Row],[Total Revenue + Open]]</f>
        <v>0.3898330351818724</v>
      </c>
    </row>
    <row r="6750" spans="1:12">
      <c r="A6750" t="s">
        <v>10</v>
      </c>
      <c r="B6750" t="s">
        <v>530</v>
      </c>
      <c r="C6750" t="s">
        <v>530</v>
      </c>
      <c r="D6750" t="s">
        <v>542</v>
      </c>
      <c r="E6750" t="s">
        <v>15</v>
      </c>
      <c r="F6750" t="s">
        <v>214</v>
      </c>
      <c r="G6750" t="s">
        <v>215</v>
      </c>
      <c r="H6750" s="1">
        <v>2019</v>
      </c>
      <c r="I6750" s="2">
        <v>5030</v>
      </c>
      <c r="J6750" s="3">
        <v>12900</v>
      </c>
      <c r="K6750">
        <f>Table1[[#This Row],[Total Revenue + Open]]/Table1[[#This Row],[Qty]]</f>
        <v>2.5646123260437377</v>
      </c>
      <c r="L6750">
        <f>Table1[[#This Row],[Qty]]/Table1[[#This Row],[Total Revenue + Open]]</f>
        <v>0.38992248062015505</v>
      </c>
    </row>
    <row r="6751" spans="1:12">
      <c r="A6751" t="s">
        <v>10</v>
      </c>
      <c r="B6751" t="s">
        <v>530</v>
      </c>
      <c r="C6751" t="s">
        <v>530</v>
      </c>
      <c r="D6751" t="s">
        <v>542</v>
      </c>
      <c r="E6751" t="s">
        <v>15</v>
      </c>
      <c r="F6751" t="s">
        <v>214</v>
      </c>
      <c r="G6751" t="s">
        <v>215</v>
      </c>
      <c r="H6751" s="1">
        <v>2019</v>
      </c>
      <c r="I6751" s="2">
        <v>1260</v>
      </c>
      <c r="J6751" s="3">
        <v>3225</v>
      </c>
      <c r="K6751">
        <f>Table1[[#This Row],[Total Revenue + Open]]/Table1[[#This Row],[Qty]]</f>
        <v>2.5595238095238093</v>
      </c>
      <c r="L6751">
        <f>Table1[[#This Row],[Qty]]/Table1[[#This Row],[Total Revenue + Open]]</f>
        <v>0.39069767441860465</v>
      </c>
    </row>
    <row r="6752" spans="1:12">
      <c r="A6752" t="s">
        <v>10</v>
      </c>
      <c r="B6752" t="s">
        <v>530</v>
      </c>
      <c r="C6752" t="s">
        <v>530</v>
      </c>
      <c r="D6752" t="s">
        <v>542</v>
      </c>
      <c r="E6752" t="s">
        <v>15</v>
      </c>
      <c r="F6752" t="s">
        <v>214</v>
      </c>
      <c r="G6752" t="s">
        <v>215</v>
      </c>
      <c r="H6752" s="1">
        <v>2019</v>
      </c>
      <c r="I6752" s="2">
        <v>3775</v>
      </c>
      <c r="J6752" s="3">
        <v>9675</v>
      </c>
      <c r="K6752">
        <f>Table1[[#This Row],[Total Revenue + Open]]/Table1[[#This Row],[Qty]]</f>
        <v>2.5629139072847682</v>
      </c>
      <c r="L6752">
        <f>Table1[[#This Row],[Qty]]/Table1[[#This Row],[Total Revenue + Open]]</f>
        <v>0.39018087855297157</v>
      </c>
    </row>
    <row r="6753" spans="1:12">
      <c r="A6753" t="s">
        <v>10</v>
      </c>
      <c r="B6753" t="s">
        <v>530</v>
      </c>
      <c r="C6753" t="s">
        <v>530</v>
      </c>
      <c r="D6753" t="s">
        <v>542</v>
      </c>
      <c r="E6753" t="s">
        <v>15</v>
      </c>
      <c r="F6753" t="s">
        <v>214</v>
      </c>
      <c r="G6753" t="s">
        <v>215</v>
      </c>
      <c r="H6753" s="1">
        <v>2020</v>
      </c>
      <c r="I6753" s="2">
        <v>2365</v>
      </c>
      <c r="J6753" s="3">
        <v>6110</v>
      </c>
      <c r="K6753">
        <f>Table1[[#This Row],[Total Revenue + Open]]/Table1[[#This Row],[Qty]]</f>
        <v>2.5835095137420718</v>
      </c>
      <c r="L6753">
        <f>Table1[[#This Row],[Qty]]/Table1[[#This Row],[Total Revenue + Open]]</f>
        <v>0.38707037643207853</v>
      </c>
    </row>
    <row r="6754" spans="1:12">
      <c r="A6754" t="s">
        <v>10</v>
      </c>
      <c r="B6754" t="s">
        <v>530</v>
      </c>
      <c r="C6754" t="s">
        <v>530</v>
      </c>
      <c r="D6754" t="s">
        <v>542</v>
      </c>
      <c r="E6754" t="s">
        <v>15</v>
      </c>
      <c r="F6754" t="s">
        <v>214</v>
      </c>
      <c r="G6754" t="s">
        <v>215</v>
      </c>
      <c r="H6754" s="1">
        <v>2020</v>
      </c>
      <c r="I6754" s="2">
        <v>3720</v>
      </c>
      <c r="J6754" s="3">
        <v>9620</v>
      </c>
      <c r="K6754">
        <f>Table1[[#This Row],[Total Revenue + Open]]/Table1[[#This Row],[Qty]]</f>
        <v>2.586021505376344</v>
      </c>
      <c r="L6754">
        <f>Table1[[#This Row],[Qty]]/Table1[[#This Row],[Total Revenue + Open]]</f>
        <v>0.38669438669438672</v>
      </c>
    </row>
    <row r="6755" spans="1:12">
      <c r="A6755" t="s">
        <v>10</v>
      </c>
      <c r="B6755" t="s">
        <v>530</v>
      </c>
      <c r="C6755" t="s">
        <v>530</v>
      </c>
      <c r="D6755" t="s">
        <v>542</v>
      </c>
      <c r="E6755" t="s">
        <v>15</v>
      </c>
      <c r="F6755" t="s">
        <v>214</v>
      </c>
      <c r="G6755" t="s">
        <v>215</v>
      </c>
      <c r="H6755" s="1">
        <v>2020</v>
      </c>
      <c r="I6755" s="2">
        <v>6235</v>
      </c>
      <c r="J6755" s="3">
        <v>16120</v>
      </c>
      <c r="K6755">
        <f>Table1[[#This Row],[Total Revenue + Open]]/Table1[[#This Row],[Qty]]</f>
        <v>2.5854049719326384</v>
      </c>
      <c r="L6755">
        <f>Table1[[#This Row],[Qty]]/Table1[[#This Row],[Total Revenue + Open]]</f>
        <v>0.38678660049627789</v>
      </c>
    </row>
    <row r="6756" spans="1:12">
      <c r="A6756" t="s">
        <v>10</v>
      </c>
      <c r="B6756" t="s">
        <v>530</v>
      </c>
      <c r="C6756" t="s">
        <v>530</v>
      </c>
      <c r="D6756" t="s">
        <v>542</v>
      </c>
      <c r="E6756" t="s">
        <v>15</v>
      </c>
      <c r="F6756" t="s">
        <v>214</v>
      </c>
      <c r="G6756" t="s">
        <v>215</v>
      </c>
      <c r="H6756" s="1">
        <v>2020</v>
      </c>
      <c r="I6756" s="2">
        <v>1910</v>
      </c>
      <c r="J6756" s="3">
        <v>4940</v>
      </c>
      <c r="K6756">
        <f>Table1[[#This Row],[Total Revenue + Open]]/Table1[[#This Row],[Qty]]</f>
        <v>2.586387434554974</v>
      </c>
      <c r="L6756">
        <f>Table1[[#This Row],[Qty]]/Table1[[#This Row],[Total Revenue + Open]]</f>
        <v>0.38663967611336031</v>
      </c>
    </row>
    <row r="6757" spans="1:12">
      <c r="A6757" t="s">
        <v>10</v>
      </c>
      <c r="B6757" t="s">
        <v>530</v>
      </c>
      <c r="C6757" t="s">
        <v>530</v>
      </c>
      <c r="D6757" t="s">
        <v>542</v>
      </c>
      <c r="E6757" t="s">
        <v>15</v>
      </c>
      <c r="F6757" t="s">
        <v>214</v>
      </c>
      <c r="G6757" t="s">
        <v>215</v>
      </c>
      <c r="H6757" s="1">
        <v>2020</v>
      </c>
      <c r="I6757" s="2">
        <v>2115</v>
      </c>
      <c r="J6757" s="3">
        <v>5460</v>
      </c>
      <c r="K6757">
        <f>Table1[[#This Row],[Total Revenue + Open]]/Table1[[#This Row],[Qty]]</f>
        <v>2.5815602836879434</v>
      </c>
      <c r="L6757">
        <f>Table1[[#This Row],[Qty]]/Table1[[#This Row],[Total Revenue + Open]]</f>
        <v>0.38736263736263737</v>
      </c>
    </row>
    <row r="6758" spans="1:12">
      <c r="A6758" t="s">
        <v>10</v>
      </c>
      <c r="B6758" t="s">
        <v>530</v>
      </c>
      <c r="C6758" t="s">
        <v>530</v>
      </c>
      <c r="D6758" t="s">
        <v>542</v>
      </c>
      <c r="E6758" t="s">
        <v>15</v>
      </c>
      <c r="F6758" t="s">
        <v>214</v>
      </c>
      <c r="G6758" t="s">
        <v>215</v>
      </c>
      <c r="H6758" s="1">
        <v>2021</v>
      </c>
      <c r="I6758" s="2">
        <v>3420</v>
      </c>
      <c r="J6758" s="3">
        <v>8840</v>
      </c>
      <c r="K6758">
        <f>Table1[[#This Row],[Total Revenue + Open]]/Table1[[#This Row],[Qty]]</f>
        <v>2.5847953216374271</v>
      </c>
      <c r="L6758">
        <f>Table1[[#This Row],[Qty]]/Table1[[#This Row],[Total Revenue + Open]]</f>
        <v>0.38687782805429866</v>
      </c>
    </row>
    <row r="6759" spans="1:12">
      <c r="A6759" t="s">
        <v>10</v>
      </c>
      <c r="B6759" t="s">
        <v>530</v>
      </c>
      <c r="C6759" t="s">
        <v>530</v>
      </c>
      <c r="D6759" t="s">
        <v>542</v>
      </c>
      <c r="E6759" t="s">
        <v>15</v>
      </c>
      <c r="F6759" t="s">
        <v>214</v>
      </c>
      <c r="G6759" t="s">
        <v>215</v>
      </c>
      <c r="H6759" s="1">
        <v>2021</v>
      </c>
      <c r="I6759" s="2">
        <v>3720</v>
      </c>
      <c r="J6759" s="3">
        <v>9620</v>
      </c>
      <c r="K6759">
        <f>Table1[[#This Row],[Total Revenue + Open]]/Table1[[#This Row],[Qty]]</f>
        <v>2.586021505376344</v>
      </c>
      <c r="L6759">
        <f>Table1[[#This Row],[Qty]]/Table1[[#This Row],[Total Revenue + Open]]</f>
        <v>0.38669438669438672</v>
      </c>
    </row>
    <row r="6760" spans="1:12">
      <c r="A6760" t="s">
        <v>10</v>
      </c>
      <c r="B6760" t="s">
        <v>530</v>
      </c>
      <c r="C6760" t="s">
        <v>530</v>
      </c>
      <c r="D6760" t="s">
        <v>542</v>
      </c>
      <c r="E6760" t="s">
        <v>15</v>
      </c>
      <c r="F6760" t="s">
        <v>214</v>
      </c>
      <c r="G6760" t="s">
        <v>215</v>
      </c>
      <c r="H6760" s="1">
        <v>2021</v>
      </c>
      <c r="I6760" s="2">
        <v>1450</v>
      </c>
      <c r="J6760" s="3">
        <v>3770</v>
      </c>
      <c r="K6760">
        <f>Table1[[#This Row],[Total Revenue + Open]]/Table1[[#This Row],[Qty]]</f>
        <v>2.6</v>
      </c>
      <c r="L6760">
        <f>Table1[[#This Row],[Qty]]/Table1[[#This Row],[Total Revenue + Open]]</f>
        <v>0.38461538461538464</v>
      </c>
    </row>
    <row r="6761" spans="1:12">
      <c r="A6761" t="s">
        <v>10</v>
      </c>
      <c r="B6761" t="s">
        <v>530</v>
      </c>
      <c r="C6761" t="s">
        <v>530</v>
      </c>
      <c r="D6761" t="s">
        <v>542</v>
      </c>
      <c r="E6761" t="s">
        <v>15</v>
      </c>
      <c r="F6761" t="s">
        <v>214</v>
      </c>
      <c r="G6761" t="s">
        <v>215</v>
      </c>
      <c r="H6761" s="1">
        <v>2021</v>
      </c>
      <c r="I6761" s="2">
        <v>2165</v>
      </c>
      <c r="J6761" s="3">
        <v>5590</v>
      </c>
      <c r="K6761">
        <f>Table1[[#This Row],[Total Revenue + Open]]/Table1[[#This Row],[Qty]]</f>
        <v>2.5819861431870668</v>
      </c>
      <c r="L6761">
        <f>Table1[[#This Row],[Qty]]/Table1[[#This Row],[Total Revenue + Open]]</f>
        <v>0.38729874776386403</v>
      </c>
    </row>
    <row r="6762" spans="1:12">
      <c r="A6762" t="s">
        <v>10</v>
      </c>
      <c r="B6762" t="s">
        <v>530</v>
      </c>
      <c r="C6762" t="s">
        <v>530</v>
      </c>
      <c r="D6762" t="s">
        <v>542</v>
      </c>
      <c r="E6762" t="s">
        <v>15</v>
      </c>
      <c r="F6762" t="s">
        <v>214</v>
      </c>
      <c r="G6762" t="s">
        <v>215</v>
      </c>
      <c r="H6762" s="1">
        <v>2021</v>
      </c>
      <c r="I6762" s="2">
        <v>6340</v>
      </c>
      <c r="J6762" s="3">
        <v>16380</v>
      </c>
      <c r="K6762">
        <f>Table1[[#This Row],[Total Revenue + Open]]/Table1[[#This Row],[Qty]]</f>
        <v>2.5835962145110409</v>
      </c>
      <c r="L6762">
        <f>Table1[[#This Row],[Qty]]/Table1[[#This Row],[Total Revenue + Open]]</f>
        <v>0.38705738705738707</v>
      </c>
    </row>
    <row r="6763" spans="1:12" hidden="1">
      <c r="A6763" t="s">
        <v>544</v>
      </c>
      <c r="B6763" t="s">
        <v>11</v>
      </c>
      <c r="C6763" t="s">
        <v>73</v>
      </c>
      <c r="D6763" t="s">
        <v>545</v>
      </c>
      <c r="E6763" t="s">
        <v>15</v>
      </c>
      <c r="F6763" t="s">
        <v>566</v>
      </c>
      <c r="G6763" t="s">
        <v>567</v>
      </c>
      <c r="H6763" s="1">
        <v>2019</v>
      </c>
      <c r="I6763" s="2">
        <v>9250</v>
      </c>
      <c r="J6763" s="3">
        <v>8273.6550000000007</v>
      </c>
      <c r="K6763">
        <f>Table1[[#This Row],[Total Revenue + Open]]/Table1[[#This Row],[Qty]]</f>
        <v>0.89444918918918925</v>
      </c>
      <c r="L6763">
        <f>Table1[[#This Row],[Total Revenue + Open]]/Table1[[#This Row],[Qty]]</f>
        <v>0.89444918918918925</v>
      </c>
    </row>
    <row r="6764" spans="1:12" hidden="1">
      <c r="A6764" t="s">
        <v>544</v>
      </c>
      <c r="B6764" t="s">
        <v>11</v>
      </c>
      <c r="C6764" t="s">
        <v>73</v>
      </c>
      <c r="D6764" t="s">
        <v>550</v>
      </c>
      <c r="E6764" t="s">
        <v>15</v>
      </c>
      <c r="F6764" t="s">
        <v>80</v>
      </c>
      <c r="G6764" t="s">
        <v>574</v>
      </c>
      <c r="H6764" s="1">
        <v>2020</v>
      </c>
      <c r="I6764" s="2">
        <v>438655</v>
      </c>
      <c r="J6764" s="3">
        <v>526978.86253041297</v>
      </c>
      <c r="K6764">
        <f>Table1[[#This Row],[Total Revenue + Open]]/Table1[[#This Row],[Qty]]</f>
        <v>1.2013515462730688</v>
      </c>
      <c r="L6764">
        <f>Table1[[#This Row],[Total Revenue + Open]]/Table1[[#This Row],[Qty]]</f>
        <v>1.2013515462730688</v>
      </c>
    </row>
    <row r="6765" spans="1:12" hidden="1">
      <c r="A6765" t="s">
        <v>544</v>
      </c>
      <c r="B6765" t="s">
        <v>11</v>
      </c>
      <c r="C6765" t="s">
        <v>73</v>
      </c>
      <c r="D6765" t="s">
        <v>545</v>
      </c>
      <c r="E6765" t="s">
        <v>15</v>
      </c>
      <c r="F6765" t="s">
        <v>566</v>
      </c>
      <c r="G6765" t="s">
        <v>567</v>
      </c>
      <c r="H6765" s="1">
        <v>2018</v>
      </c>
      <c r="I6765" s="2">
        <v>4875</v>
      </c>
      <c r="J6765" s="3">
        <v>4219.5</v>
      </c>
      <c r="K6765">
        <f>Table1[[#This Row],[Total Revenue + Open]]/Table1[[#This Row],[Qty]]</f>
        <v>0.86553846153846159</v>
      </c>
      <c r="L6765">
        <f>Table1[[#This Row],[Total Revenue + Open]]/Table1[[#This Row],[Qty]]</f>
        <v>0.86553846153846159</v>
      </c>
    </row>
    <row r="6766" spans="1:12" hidden="1">
      <c r="A6766" t="s">
        <v>544</v>
      </c>
      <c r="B6766" t="s">
        <v>11</v>
      </c>
      <c r="C6766" t="s">
        <v>73</v>
      </c>
      <c r="D6766" t="s">
        <v>545</v>
      </c>
      <c r="E6766" t="s">
        <v>15</v>
      </c>
      <c r="F6766" t="s">
        <v>566</v>
      </c>
      <c r="G6766" t="s">
        <v>567</v>
      </c>
      <c r="H6766" s="1">
        <v>2018</v>
      </c>
      <c r="I6766" s="2">
        <v>36055</v>
      </c>
      <c r="J6766" s="3">
        <v>31211.25</v>
      </c>
      <c r="K6766">
        <f>Table1[[#This Row],[Total Revenue + Open]]/Table1[[#This Row],[Qty]]</f>
        <v>0.86565663569546525</v>
      </c>
      <c r="L6766">
        <f>Table1[[#This Row],[Total Revenue + Open]]/Table1[[#This Row],[Qty]]</f>
        <v>0.86565663569546525</v>
      </c>
    </row>
    <row r="6767" spans="1:12" hidden="1">
      <c r="A6767" t="s">
        <v>544</v>
      </c>
      <c r="B6767" t="s">
        <v>11</v>
      </c>
      <c r="C6767" t="s">
        <v>73</v>
      </c>
      <c r="D6767" t="s">
        <v>545</v>
      </c>
      <c r="E6767" t="s">
        <v>15</v>
      </c>
      <c r="F6767" t="s">
        <v>566</v>
      </c>
      <c r="G6767" t="s">
        <v>567</v>
      </c>
      <c r="H6767" s="1">
        <v>2018</v>
      </c>
      <c r="I6767" s="2">
        <v>6515</v>
      </c>
      <c r="J6767" s="3">
        <v>5637.6</v>
      </c>
      <c r="K6767">
        <f>Table1[[#This Row],[Total Revenue + Open]]/Table1[[#This Row],[Qty]]</f>
        <v>0.8653261703760553</v>
      </c>
      <c r="L6767">
        <f>Table1[[#This Row],[Total Revenue + Open]]/Table1[[#This Row],[Qty]]</f>
        <v>0.8653261703760553</v>
      </c>
    </row>
    <row r="6768" spans="1:12" hidden="1">
      <c r="A6768" t="s">
        <v>544</v>
      </c>
      <c r="B6768" t="s">
        <v>11</v>
      </c>
      <c r="C6768" t="s">
        <v>73</v>
      </c>
      <c r="D6768" t="s">
        <v>545</v>
      </c>
      <c r="E6768" t="s">
        <v>15</v>
      </c>
      <c r="F6768" t="s">
        <v>566</v>
      </c>
      <c r="G6768" t="s">
        <v>567</v>
      </c>
      <c r="H6768" s="1">
        <v>2019</v>
      </c>
      <c r="I6768" s="2">
        <v>29200</v>
      </c>
      <c r="J6768" s="3">
        <v>24805.814999999999</v>
      </c>
      <c r="K6768">
        <f>Table1[[#This Row],[Total Revenue + Open]]/Table1[[#This Row],[Qty]]</f>
        <v>0.84951421232876712</v>
      </c>
      <c r="L6768">
        <f>Table1[[#This Row],[Total Revenue + Open]]/Table1[[#This Row],[Qty]]</f>
        <v>0.84951421232876712</v>
      </c>
    </row>
    <row r="6769" spans="1:12" hidden="1">
      <c r="A6769" t="s">
        <v>544</v>
      </c>
      <c r="B6769" t="s">
        <v>11</v>
      </c>
      <c r="C6769" t="s">
        <v>73</v>
      </c>
      <c r="D6769" t="s">
        <v>545</v>
      </c>
      <c r="E6769" t="s">
        <v>15</v>
      </c>
      <c r="F6769" t="s">
        <v>566</v>
      </c>
      <c r="G6769" t="s">
        <v>567</v>
      </c>
      <c r="H6769" s="1">
        <v>2019</v>
      </c>
      <c r="I6769" s="2">
        <v>250</v>
      </c>
      <c r="J6769" s="3">
        <v>213.44800000000001</v>
      </c>
      <c r="K6769">
        <f>Table1[[#This Row],[Total Revenue + Open]]/Table1[[#This Row],[Qty]]</f>
        <v>0.853792</v>
      </c>
      <c r="L6769">
        <f>Table1[[#This Row],[Total Revenue + Open]]/Table1[[#This Row],[Qty]]</f>
        <v>0.853792</v>
      </c>
    </row>
    <row r="6770" spans="1:12" hidden="1">
      <c r="A6770" t="s">
        <v>544</v>
      </c>
      <c r="B6770" t="s">
        <v>11</v>
      </c>
      <c r="C6770" t="s">
        <v>73</v>
      </c>
      <c r="D6770" t="s">
        <v>550</v>
      </c>
      <c r="E6770" t="s">
        <v>15</v>
      </c>
      <c r="F6770" t="s">
        <v>36</v>
      </c>
      <c r="G6770" t="s">
        <v>37</v>
      </c>
      <c r="H6770" s="1">
        <v>2020</v>
      </c>
      <c r="I6770" s="2">
        <v>389000</v>
      </c>
      <c r="J6770" s="3">
        <v>463244.60855064902</v>
      </c>
      <c r="K6770">
        <f>Table1[[#This Row],[Total Revenue + Open]]/Table1[[#This Row],[Qty]]</f>
        <v>1.1908601762227482</v>
      </c>
      <c r="L6770">
        <f>Table1[[#This Row],[Total Revenue + Open]]/Table1[[#This Row],[Qty]]</f>
        <v>1.1908601762227482</v>
      </c>
    </row>
    <row r="6771" spans="1:12" hidden="1">
      <c r="A6771" t="s">
        <v>544</v>
      </c>
      <c r="B6771" t="s">
        <v>11</v>
      </c>
      <c r="C6771" t="s">
        <v>73</v>
      </c>
      <c r="D6771" t="s">
        <v>545</v>
      </c>
      <c r="E6771" t="s">
        <v>15</v>
      </c>
      <c r="F6771" t="s">
        <v>566</v>
      </c>
      <c r="G6771" t="s">
        <v>567</v>
      </c>
      <c r="H6771" s="1">
        <v>2019</v>
      </c>
      <c r="I6771" s="2">
        <v>11810</v>
      </c>
      <c r="J6771" s="3">
        <v>10266.665999999999</v>
      </c>
      <c r="K6771">
        <f>Table1[[#This Row],[Total Revenue + Open]]/Table1[[#This Row],[Qty]]</f>
        <v>0.86931972904318366</v>
      </c>
      <c r="L6771">
        <f>Table1[[#This Row],[Total Revenue + Open]]/Table1[[#This Row],[Qty]]</f>
        <v>0.86931972904318366</v>
      </c>
    </row>
    <row r="6772" spans="1:12" hidden="1">
      <c r="A6772" t="s">
        <v>544</v>
      </c>
      <c r="B6772" t="s">
        <v>11</v>
      </c>
      <c r="C6772" t="s">
        <v>73</v>
      </c>
      <c r="D6772" t="s">
        <v>545</v>
      </c>
      <c r="E6772" t="s">
        <v>15</v>
      </c>
      <c r="F6772" t="s">
        <v>566</v>
      </c>
      <c r="G6772" t="s">
        <v>567</v>
      </c>
      <c r="H6772" s="1">
        <v>2019</v>
      </c>
      <c r="I6772" s="2">
        <v>2465</v>
      </c>
      <c r="J6772" s="3">
        <v>2140.7089999999998</v>
      </c>
      <c r="K6772">
        <f>Table1[[#This Row],[Total Revenue + Open]]/Table1[[#This Row],[Qty]]</f>
        <v>0.86844178498985791</v>
      </c>
      <c r="L6772">
        <f>Table1[[#This Row],[Total Revenue + Open]]/Table1[[#This Row],[Qty]]</f>
        <v>0.86844178498985791</v>
      </c>
    </row>
    <row r="6773" spans="1:12" hidden="1">
      <c r="A6773" t="s">
        <v>544</v>
      </c>
      <c r="B6773" t="s">
        <v>11</v>
      </c>
      <c r="C6773" t="s">
        <v>73</v>
      </c>
      <c r="D6773" t="s">
        <v>545</v>
      </c>
      <c r="E6773" t="s">
        <v>15</v>
      </c>
      <c r="F6773" t="s">
        <v>566</v>
      </c>
      <c r="G6773" t="s">
        <v>567</v>
      </c>
      <c r="H6773" s="1">
        <v>2019</v>
      </c>
      <c r="I6773" s="2">
        <v>6635</v>
      </c>
      <c r="J6773" s="3">
        <v>5935.4480000000003</v>
      </c>
      <c r="K6773">
        <f>Table1[[#This Row],[Total Revenue + Open]]/Table1[[#This Row],[Qty]]</f>
        <v>0.89456639035418239</v>
      </c>
      <c r="L6773">
        <f>Table1[[#This Row],[Total Revenue + Open]]/Table1[[#This Row],[Qty]]</f>
        <v>0.89456639035418239</v>
      </c>
    </row>
    <row r="6774" spans="1:12" hidden="1">
      <c r="A6774" t="s">
        <v>544</v>
      </c>
      <c r="B6774" t="s">
        <v>11</v>
      </c>
      <c r="C6774" t="s">
        <v>73</v>
      </c>
      <c r="D6774" t="s">
        <v>550</v>
      </c>
      <c r="E6774" t="s">
        <v>15</v>
      </c>
      <c r="F6774" t="s">
        <v>36</v>
      </c>
      <c r="G6774" t="s">
        <v>37</v>
      </c>
      <c r="H6774" s="1">
        <v>2020</v>
      </c>
      <c r="I6774" s="2">
        <v>378455</v>
      </c>
      <c r="J6774" s="3">
        <v>460123.46743119002</v>
      </c>
      <c r="K6774">
        <f>Table1[[#This Row],[Total Revenue + Open]]/Table1[[#This Row],[Qty]]</f>
        <v>1.2157943941319047</v>
      </c>
      <c r="L6774">
        <f>Table1[[#This Row],[Total Revenue + Open]]/Table1[[#This Row],[Qty]]</f>
        <v>1.2157943941319047</v>
      </c>
    </row>
    <row r="6775" spans="1:12">
      <c r="A6775" t="s">
        <v>10</v>
      </c>
      <c r="B6775" t="s">
        <v>11</v>
      </c>
      <c r="C6775" t="s">
        <v>119</v>
      </c>
      <c r="D6775" t="s">
        <v>46</v>
      </c>
      <c r="E6775" t="s">
        <v>15</v>
      </c>
      <c r="F6775" t="s">
        <v>207</v>
      </c>
      <c r="G6775" t="s">
        <v>298</v>
      </c>
      <c r="H6775" s="1">
        <v>2022</v>
      </c>
      <c r="I6775" s="2">
        <v>1000</v>
      </c>
      <c r="J6775" s="3">
        <v>4870</v>
      </c>
      <c r="K6775">
        <f>Table1[[#This Row],[Total Revenue + Open]]/Table1[[#This Row],[Qty]]</f>
        <v>4.87</v>
      </c>
      <c r="L6775">
        <f>Table1[[#This Row],[Qty]]/Table1[[#This Row],[Total Revenue + Open]]</f>
        <v>0.20533880903490759</v>
      </c>
    </row>
    <row r="6776" spans="1:12">
      <c r="A6776" t="s">
        <v>10</v>
      </c>
      <c r="B6776" t="s">
        <v>11</v>
      </c>
      <c r="C6776" t="s">
        <v>119</v>
      </c>
      <c r="D6776" t="s">
        <v>46</v>
      </c>
      <c r="E6776" t="s">
        <v>15</v>
      </c>
      <c r="F6776" t="s">
        <v>207</v>
      </c>
      <c r="G6776" t="s">
        <v>298</v>
      </c>
      <c r="H6776" s="1">
        <v>2022</v>
      </c>
      <c r="I6776" s="2">
        <v>1005</v>
      </c>
      <c r="J6776" s="3">
        <v>4870</v>
      </c>
      <c r="K6776">
        <f>Table1[[#This Row],[Total Revenue + Open]]/Table1[[#This Row],[Qty]]</f>
        <v>4.8457711442786069</v>
      </c>
      <c r="L6776">
        <f>Table1[[#This Row],[Qty]]/Table1[[#This Row],[Total Revenue + Open]]</f>
        <v>0.20636550308008214</v>
      </c>
    </row>
    <row r="6777" spans="1:12">
      <c r="A6777" t="s">
        <v>10</v>
      </c>
      <c r="B6777" t="s">
        <v>11</v>
      </c>
      <c r="C6777" t="s">
        <v>119</v>
      </c>
      <c r="D6777" t="s">
        <v>46</v>
      </c>
      <c r="E6777" t="s">
        <v>15</v>
      </c>
      <c r="F6777" t="s">
        <v>207</v>
      </c>
      <c r="G6777" t="s">
        <v>298</v>
      </c>
      <c r="H6777" s="1">
        <v>2022</v>
      </c>
      <c r="I6777" s="2">
        <v>1000</v>
      </c>
      <c r="J6777" s="3">
        <v>4870</v>
      </c>
      <c r="K6777">
        <f>Table1[[#This Row],[Total Revenue + Open]]/Table1[[#This Row],[Qty]]</f>
        <v>4.87</v>
      </c>
      <c r="L6777">
        <f>Table1[[#This Row],[Qty]]/Table1[[#This Row],[Total Revenue + Open]]</f>
        <v>0.20533880903490759</v>
      </c>
    </row>
    <row r="6778" spans="1:12">
      <c r="A6778" t="s">
        <v>10</v>
      </c>
      <c r="B6778" t="s">
        <v>11</v>
      </c>
      <c r="C6778" t="s">
        <v>119</v>
      </c>
      <c r="D6778" t="s">
        <v>46</v>
      </c>
      <c r="E6778" t="s">
        <v>15</v>
      </c>
      <c r="F6778" t="s">
        <v>207</v>
      </c>
      <c r="G6778" t="s">
        <v>298</v>
      </c>
      <c r="H6778" s="1">
        <v>2022</v>
      </c>
      <c r="I6778" s="2">
        <v>1005</v>
      </c>
      <c r="J6778" s="3">
        <v>4870</v>
      </c>
      <c r="K6778">
        <f>Table1[[#This Row],[Total Revenue + Open]]/Table1[[#This Row],[Qty]]</f>
        <v>4.8457711442786069</v>
      </c>
      <c r="L6778">
        <f>Table1[[#This Row],[Qty]]/Table1[[#This Row],[Total Revenue + Open]]</f>
        <v>0.20636550308008214</v>
      </c>
    </row>
    <row r="6779" spans="1:12">
      <c r="A6779" t="s">
        <v>10</v>
      </c>
      <c r="B6779" t="s">
        <v>11</v>
      </c>
      <c r="C6779" t="s">
        <v>119</v>
      </c>
      <c r="D6779" t="s">
        <v>46</v>
      </c>
      <c r="E6779" t="s">
        <v>15</v>
      </c>
      <c r="F6779" t="s">
        <v>207</v>
      </c>
      <c r="G6779" t="s">
        <v>298</v>
      </c>
      <c r="H6779" s="1">
        <v>2022</v>
      </c>
      <c r="I6779" s="2">
        <v>1005</v>
      </c>
      <c r="J6779" s="3">
        <v>4870</v>
      </c>
      <c r="K6779">
        <f>Table1[[#This Row],[Total Revenue + Open]]/Table1[[#This Row],[Qty]]</f>
        <v>4.8457711442786069</v>
      </c>
      <c r="L6779">
        <f>Table1[[#This Row],[Qty]]/Table1[[#This Row],[Total Revenue + Open]]</f>
        <v>0.20636550308008214</v>
      </c>
    </row>
    <row r="6780" spans="1:12">
      <c r="A6780" t="s">
        <v>10</v>
      </c>
      <c r="B6780" t="s">
        <v>11</v>
      </c>
      <c r="C6780" t="s">
        <v>119</v>
      </c>
      <c r="D6780" t="s">
        <v>46</v>
      </c>
      <c r="E6780" t="s">
        <v>15</v>
      </c>
      <c r="F6780" t="s">
        <v>72</v>
      </c>
      <c r="G6780" t="s">
        <v>300</v>
      </c>
      <c r="H6780" s="1">
        <v>2022</v>
      </c>
      <c r="I6780" s="2">
        <v>1510</v>
      </c>
      <c r="J6780" s="3">
        <v>4845</v>
      </c>
      <c r="K6780">
        <f>Table1[[#This Row],[Total Revenue + Open]]/Table1[[#This Row],[Qty]]</f>
        <v>3.2086092715231787</v>
      </c>
      <c r="L6780">
        <f>Table1[[#This Row],[Qty]]/Table1[[#This Row],[Total Revenue + Open]]</f>
        <v>0.31166150670794635</v>
      </c>
    </row>
    <row r="6781" spans="1:12">
      <c r="A6781" t="s">
        <v>10</v>
      </c>
      <c r="B6781" t="s">
        <v>11</v>
      </c>
      <c r="C6781" t="s">
        <v>119</v>
      </c>
      <c r="D6781" t="s">
        <v>46</v>
      </c>
      <c r="E6781" t="s">
        <v>15</v>
      </c>
      <c r="F6781" t="s">
        <v>72</v>
      </c>
      <c r="G6781" t="s">
        <v>300</v>
      </c>
      <c r="H6781" s="1">
        <v>2022</v>
      </c>
      <c r="I6781" s="2">
        <v>1510</v>
      </c>
      <c r="J6781" s="3">
        <v>4845</v>
      </c>
      <c r="K6781">
        <f>Table1[[#This Row],[Total Revenue + Open]]/Table1[[#This Row],[Qty]]</f>
        <v>3.2086092715231787</v>
      </c>
      <c r="L6781">
        <f>Table1[[#This Row],[Qty]]/Table1[[#This Row],[Total Revenue + Open]]</f>
        <v>0.31166150670794635</v>
      </c>
    </row>
    <row r="6782" spans="1:12">
      <c r="A6782" t="s">
        <v>10</v>
      </c>
      <c r="B6782" t="s">
        <v>11</v>
      </c>
      <c r="C6782" t="s">
        <v>119</v>
      </c>
      <c r="D6782" t="s">
        <v>46</v>
      </c>
      <c r="E6782" t="s">
        <v>15</v>
      </c>
      <c r="F6782" t="s">
        <v>72</v>
      </c>
      <c r="G6782" t="s">
        <v>302</v>
      </c>
      <c r="H6782" s="1">
        <v>2022</v>
      </c>
      <c r="I6782" s="2">
        <v>1510</v>
      </c>
      <c r="J6782" s="3">
        <v>4845</v>
      </c>
      <c r="K6782">
        <f>Table1[[#This Row],[Total Revenue + Open]]/Table1[[#This Row],[Qty]]</f>
        <v>3.2086092715231787</v>
      </c>
      <c r="L6782">
        <f>Table1[[#This Row],[Qty]]/Table1[[#This Row],[Total Revenue + Open]]</f>
        <v>0.31166150670794635</v>
      </c>
    </row>
    <row r="6783" spans="1:12">
      <c r="A6783" t="s">
        <v>10</v>
      </c>
      <c r="B6783" t="s">
        <v>11</v>
      </c>
      <c r="C6783" t="s">
        <v>119</v>
      </c>
      <c r="D6783" t="s">
        <v>46</v>
      </c>
      <c r="E6783" t="s">
        <v>12</v>
      </c>
      <c r="F6783" t="s">
        <v>13</v>
      </c>
      <c r="G6783" t="s">
        <v>28</v>
      </c>
      <c r="H6783" s="1">
        <v>2022</v>
      </c>
      <c r="I6783" s="2">
        <v>37000</v>
      </c>
      <c r="J6783" s="3">
        <v>4810</v>
      </c>
      <c r="K6783">
        <f>Table1[[#This Row],[Total Revenue + Open]]/Table1[[#This Row],[Qty]]</f>
        <v>0.13</v>
      </c>
      <c r="L6783">
        <f>Table1[[#This Row],[Total Revenue + Open]]/Table1[[#This Row],[Qty]]</f>
        <v>0.13</v>
      </c>
    </row>
    <row r="6784" spans="1:12">
      <c r="A6784" t="s">
        <v>10</v>
      </c>
      <c r="B6784" t="s">
        <v>11</v>
      </c>
      <c r="C6784" t="s">
        <v>119</v>
      </c>
      <c r="D6784" t="s">
        <v>46</v>
      </c>
      <c r="E6784" t="s">
        <v>19</v>
      </c>
      <c r="F6784" t="s">
        <v>92</v>
      </c>
      <c r="G6784" t="s">
        <v>95</v>
      </c>
      <c r="H6784" s="1">
        <v>2022</v>
      </c>
      <c r="I6784" s="2">
        <v>32000</v>
      </c>
      <c r="J6784" s="3">
        <v>4800</v>
      </c>
      <c r="K6784">
        <f>Table1[[#This Row],[Total Revenue + Open]]/Table1[[#This Row],[Qty]]</f>
        <v>0.15</v>
      </c>
      <c r="L6784">
        <f>Table1[[#This Row],[Total Revenue + Open]]/Table1[[#This Row],[Qty]]</f>
        <v>0.15</v>
      </c>
    </row>
    <row r="6785" spans="1:12" hidden="1">
      <c r="A6785" t="s">
        <v>544</v>
      </c>
      <c r="B6785" t="s">
        <v>11</v>
      </c>
      <c r="C6785" t="s">
        <v>73</v>
      </c>
      <c r="D6785" t="s">
        <v>545</v>
      </c>
      <c r="E6785" t="s">
        <v>15</v>
      </c>
      <c r="F6785" t="s">
        <v>566</v>
      </c>
      <c r="G6785" t="s">
        <v>568</v>
      </c>
      <c r="H6785" s="1">
        <v>2019</v>
      </c>
      <c r="I6785" s="2">
        <v>9250</v>
      </c>
      <c r="J6785" s="3">
        <v>8273.6550000000007</v>
      </c>
      <c r="K6785">
        <f>Table1[[#This Row],[Total Revenue + Open]]/Table1[[#This Row],[Qty]]</f>
        <v>0.89444918918918925</v>
      </c>
      <c r="L6785">
        <f>Table1[[#This Row],[Total Revenue + Open]]/Table1[[#This Row],[Qty]]</f>
        <v>0.89444918918918925</v>
      </c>
    </row>
    <row r="6786" spans="1:12" hidden="1">
      <c r="A6786" t="s">
        <v>544</v>
      </c>
      <c r="B6786" t="s">
        <v>11</v>
      </c>
      <c r="C6786" t="s">
        <v>73</v>
      </c>
      <c r="D6786" t="s">
        <v>550</v>
      </c>
      <c r="E6786" t="s">
        <v>15</v>
      </c>
      <c r="F6786" t="s">
        <v>80</v>
      </c>
      <c r="G6786" t="s">
        <v>574</v>
      </c>
      <c r="H6786" s="1">
        <v>2020</v>
      </c>
      <c r="I6786" s="2">
        <v>246295</v>
      </c>
      <c r="J6786" s="3">
        <v>293693.04545801203</v>
      </c>
      <c r="K6786">
        <f>Table1[[#This Row],[Total Revenue + Open]]/Table1[[#This Row],[Qty]]</f>
        <v>1.1924442049493982</v>
      </c>
      <c r="L6786">
        <f>Table1[[#This Row],[Total Revenue + Open]]/Table1[[#This Row],[Qty]]</f>
        <v>1.1924442049493982</v>
      </c>
    </row>
    <row r="6787" spans="1:12" hidden="1">
      <c r="A6787" t="s">
        <v>544</v>
      </c>
      <c r="B6787" t="s">
        <v>11</v>
      </c>
      <c r="C6787" t="s">
        <v>73</v>
      </c>
      <c r="D6787" t="s">
        <v>545</v>
      </c>
      <c r="E6787" t="s">
        <v>15</v>
      </c>
      <c r="F6787" t="s">
        <v>566</v>
      </c>
      <c r="G6787" t="s">
        <v>568</v>
      </c>
      <c r="H6787" s="1">
        <v>2018</v>
      </c>
      <c r="I6787" s="2">
        <v>4875</v>
      </c>
      <c r="J6787" s="3">
        <v>4219.5</v>
      </c>
      <c r="K6787">
        <f>Table1[[#This Row],[Total Revenue + Open]]/Table1[[#This Row],[Qty]]</f>
        <v>0.86553846153846159</v>
      </c>
      <c r="L6787">
        <f>Table1[[#This Row],[Total Revenue + Open]]/Table1[[#This Row],[Qty]]</f>
        <v>0.86553846153846159</v>
      </c>
    </row>
    <row r="6788" spans="1:12" hidden="1">
      <c r="A6788" t="s">
        <v>544</v>
      </c>
      <c r="B6788" t="s">
        <v>11</v>
      </c>
      <c r="C6788" t="s">
        <v>73</v>
      </c>
      <c r="D6788" t="s">
        <v>545</v>
      </c>
      <c r="E6788" t="s">
        <v>15</v>
      </c>
      <c r="F6788" t="s">
        <v>566</v>
      </c>
      <c r="G6788" t="s">
        <v>568</v>
      </c>
      <c r="H6788" s="1">
        <v>2018</v>
      </c>
      <c r="I6788" s="2">
        <v>36055</v>
      </c>
      <c r="J6788" s="3">
        <v>31211.25</v>
      </c>
      <c r="K6788">
        <f>Table1[[#This Row],[Total Revenue + Open]]/Table1[[#This Row],[Qty]]</f>
        <v>0.86565663569546525</v>
      </c>
      <c r="L6788">
        <f>Table1[[#This Row],[Total Revenue + Open]]/Table1[[#This Row],[Qty]]</f>
        <v>0.86565663569546525</v>
      </c>
    </row>
    <row r="6789" spans="1:12" hidden="1">
      <c r="A6789" t="s">
        <v>544</v>
      </c>
      <c r="B6789" t="s">
        <v>11</v>
      </c>
      <c r="C6789" t="s">
        <v>73</v>
      </c>
      <c r="D6789" t="s">
        <v>545</v>
      </c>
      <c r="E6789" t="s">
        <v>15</v>
      </c>
      <c r="F6789" t="s">
        <v>566</v>
      </c>
      <c r="G6789" t="s">
        <v>568</v>
      </c>
      <c r="H6789" s="1">
        <v>2018</v>
      </c>
      <c r="I6789" s="2">
        <v>6515</v>
      </c>
      <c r="J6789" s="3">
        <v>5637.6</v>
      </c>
      <c r="K6789">
        <f>Table1[[#This Row],[Total Revenue + Open]]/Table1[[#This Row],[Qty]]</f>
        <v>0.8653261703760553</v>
      </c>
      <c r="L6789">
        <f>Table1[[#This Row],[Total Revenue + Open]]/Table1[[#This Row],[Qty]]</f>
        <v>0.8653261703760553</v>
      </c>
    </row>
    <row r="6790" spans="1:12" hidden="1">
      <c r="A6790" t="s">
        <v>544</v>
      </c>
      <c r="B6790" t="s">
        <v>11</v>
      </c>
      <c r="C6790" t="s">
        <v>73</v>
      </c>
      <c r="D6790" t="s">
        <v>545</v>
      </c>
      <c r="E6790" t="s">
        <v>15</v>
      </c>
      <c r="F6790" t="s">
        <v>566</v>
      </c>
      <c r="G6790" t="s">
        <v>568</v>
      </c>
      <c r="H6790" s="1">
        <v>2019</v>
      </c>
      <c r="I6790" s="2">
        <v>29200</v>
      </c>
      <c r="J6790" s="3">
        <v>24805.814999999999</v>
      </c>
      <c r="K6790">
        <f>Table1[[#This Row],[Total Revenue + Open]]/Table1[[#This Row],[Qty]]</f>
        <v>0.84951421232876712</v>
      </c>
      <c r="L6790">
        <f>Table1[[#This Row],[Total Revenue + Open]]/Table1[[#This Row],[Qty]]</f>
        <v>0.84951421232876712</v>
      </c>
    </row>
    <row r="6791" spans="1:12" hidden="1">
      <c r="A6791" t="s">
        <v>544</v>
      </c>
      <c r="B6791" t="s">
        <v>11</v>
      </c>
      <c r="C6791" t="s">
        <v>73</v>
      </c>
      <c r="D6791" t="s">
        <v>545</v>
      </c>
      <c r="E6791" t="s">
        <v>15</v>
      </c>
      <c r="F6791" t="s">
        <v>566</v>
      </c>
      <c r="G6791" t="s">
        <v>568</v>
      </c>
      <c r="H6791" s="1">
        <v>2019</v>
      </c>
      <c r="I6791" s="2">
        <v>250</v>
      </c>
      <c r="J6791" s="3">
        <v>213.44800000000001</v>
      </c>
      <c r="K6791">
        <f>Table1[[#This Row],[Total Revenue + Open]]/Table1[[#This Row],[Qty]]</f>
        <v>0.853792</v>
      </c>
      <c r="L6791">
        <f>Table1[[#This Row],[Total Revenue + Open]]/Table1[[#This Row],[Qty]]</f>
        <v>0.853792</v>
      </c>
    </row>
    <row r="6792" spans="1:12" hidden="1">
      <c r="A6792" t="s">
        <v>544</v>
      </c>
      <c r="B6792" t="s">
        <v>11</v>
      </c>
      <c r="C6792" t="s">
        <v>73</v>
      </c>
      <c r="D6792" t="s">
        <v>550</v>
      </c>
      <c r="E6792" t="s">
        <v>15</v>
      </c>
      <c r="F6792" t="s">
        <v>36</v>
      </c>
      <c r="G6792" t="s">
        <v>37</v>
      </c>
      <c r="H6792" s="1">
        <v>2020</v>
      </c>
      <c r="I6792" s="2">
        <v>225290</v>
      </c>
      <c r="J6792" s="3">
        <v>272975.28130824101</v>
      </c>
      <c r="K6792">
        <f>Table1[[#This Row],[Total Revenue + Open]]/Table1[[#This Row],[Qty]]</f>
        <v>1.2116617750820764</v>
      </c>
      <c r="L6792">
        <f>Table1[[#This Row],[Total Revenue + Open]]/Table1[[#This Row],[Qty]]</f>
        <v>1.2116617750820764</v>
      </c>
    </row>
    <row r="6793" spans="1:12" hidden="1">
      <c r="A6793" t="s">
        <v>544</v>
      </c>
      <c r="B6793" t="s">
        <v>11</v>
      </c>
      <c r="C6793" t="s">
        <v>73</v>
      </c>
      <c r="D6793" t="s">
        <v>545</v>
      </c>
      <c r="E6793" t="s">
        <v>15</v>
      </c>
      <c r="F6793" t="s">
        <v>566</v>
      </c>
      <c r="G6793" t="s">
        <v>568</v>
      </c>
      <c r="H6793" s="1">
        <v>2019</v>
      </c>
      <c r="I6793" s="2">
        <v>11810</v>
      </c>
      <c r="J6793" s="3">
        <v>10266.665999999999</v>
      </c>
      <c r="K6793">
        <f>Table1[[#This Row],[Total Revenue + Open]]/Table1[[#This Row],[Qty]]</f>
        <v>0.86931972904318366</v>
      </c>
      <c r="L6793">
        <f>Table1[[#This Row],[Total Revenue + Open]]/Table1[[#This Row],[Qty]]</f>
        <v>0.86931972904318366</v>
      </c>
    </row>
    <row r="6794" spans="1:12" hidden="1">
      <c r="A6794" t="s">
        <v>544</v>
      </c>
      <c r="B6794" t="s">
        <v>11</v>
      </c>
      <c r="C6794" t="s">
        <v>73</v>
      </c>
      <c r="D6794" t="s">
        <v>545</v>
      </c>
      <c r="E6794" t="s">
        <v>15</v>
      </c>
      <c r="F6794" t="s">
        <v>566</v>
      </c>
      <c r="G6794" t="s">
        <v>568</v>
      </c>
      <c r="H6794" s="1">
        <v>2019</v>
      </c>
      <c r="I6794" s="2">
        <v>2465</v>
      </c>
      <c r="J6794" s="3">
        <v>2140.7089999999998</v>
      </c>
      <c r="K6794">
        <f>Table1[[#This Row],[Total Revenue + Open]]/Table1[[#This Row],[Qty]]</f>
        <v>0.86844178498985791</v>
      </c>
      <c r="L6794">
        <f>Table1[[#This Row],[Total Revenue + Open]]/Table1[[#This Row],[Qty]]</f>
        <v>0.86844178498985791</v>
      </c>
    </row>
    <row r="6795" spans="1:12" hidden="1">
      <c r="A6795" t="s">
        <v>544</v>
      </c>
      <c r="B6795" t="s">
        <v>11</v>
      </c>
      <c r="C6795" t="s">
        <v>73</v>
      </c>
      <c r="D6795" t="s">
        <v>545</v>
      </c>
      <c r="E6795" t="s">
        <v>15</v>
      </c>
      <c r="F6795" t="s">
        <v>566</v>
      </c>
      <c r="G6795" t="s">
        <v>568</v>
      </c>
      <c r="H6795" s="1">
        <v>2019</v>
      </c>
      <c r="I6795" s="2">
        <v>6635</v>
      </c>
      <c r="J6795" s="3">
        <v>5935.4480000000003</v>
      </c>
      <c r="K6795">
        <f>Table1[[#This Row],[Total Revenue + Open]]/Table1[[#This Row],[Qty]]</f>
        <v>0.89456639035418239</v>
      </c>
      <c r="L6795">
        <f>Table1[[#This Row],[Total Revenue + Open]]/Table1[[#This Row],[Qty]]</f>
        <v>0.89456639035418239</v>
      </c>
    </row>
    <row r="6796" spans="1:12" hidden="1">
      <c r="A6796" t="s">
        <v>544</v>
      </c>
      <c r="B6796" t="s">
        <v>11</v>
      </c>
      <c r="C6796" t="s">
        <v>73</v>
      </c>
      <c r="D6796" t="s">
        <v>550</v>
      </c>
      <c r="E6796" t="s">
        <v>15</v>
      </c>
      <c r="F6796" t="s">
        <v>36</v>
      </c>
      <c r="G6796" t="s">
        <v>37</v>
      </c>
      <c r="H6796" s="1">
        <v>2020</v>
      </c>
      <c r="I6796" s="2">
        <v>183470</v>
      </c>
      <c r="J6796" s="3">
        <v>226661.20307915201</v>
      </c>
      <c r="K6796">
        <f>Table1[[#This Row],[Total Revenue + Open]]/Table1[[#This Row],[Qty]]</f>
        <v>1.2354128908222162</v>
      </c>
      <c r="L6796">
        <f>Table1[[#This Row],[Total Revenue + Open]]/Table1[[#This Row],[Qty]]</f>
        <v>1.2354128908222162</v>
      </c>
    </row>
    <row r="6797" spans="1:12">
      <c r="A6797" t="s">
        <v>10</v>
      </c>
      <c r="B6797" t="s">
        <v>11</v>
      </c>
      <c r="C6797" t="s">
        <v>119</v>
      </c>
      <c r="D6797" t="s">
        <v>46</v>
      </c>
      <c r="E6797" t="s">
        <v>19</v>
      </c>
      <c r="F6797" t="s">
        <v>54</v>
      </c>
      <c r="G6797" t="s">
        <v>58</v>
      </c>
      <c r="H6797" s="1">
        <v>2022</v>
      </c>
      <c r="I6797" s="2">
        <v>32500</v>
      </c>
      <c r="J6797" s="3">
        <v>4550</v>
      </c>
      <c r="K6797">
        <f>Table1[[#This Row],[Total Revenue + Open]]/Table1[[#This Row],[Qty]]</f>
        <v>0.14000000000000001</v>
      </c>
      <c r="L6797">
        <f>Table1[[#This Row],[Total Revenue + Open]]/Table1[[#This Row],[Qty]]</f>
        <v>0.14000000000000001</v>
      </c>
    </row>
    <row r="6798" spans="1:12">
      <c r="A6798" t="s">
        <v>10</v>
      </c>
      <c r="B6798" t="s">
        <v>11</v>
      </c>
      <c r="C6798" t="s">
        <v>119</v>
      </c>
      <c r="D6798" t="s">
        <v>46</v>
      </c>
      <c r="E6798" t="s">
        <v>19</v>
      </c>
      <c r="F6798" t="s">
        <v>92</v>
      </c>
      <c r="G6798" t="s">
        <v>108</v>
      </c>
      <c r="H6798" s="1">
        <v>2022</v>
      </c>
      <c r="I6798" s="2">
        <v>30000</v>
      </c>
      <c r="J6798" s="3">
        <v>4500</v>
      </c>
      <c r="K6798">
        <f>Table1[[#This Row],[Total Revenue + Open]]/Table1[[#This Row],[Qty]]</f>
        <v>0.15</v>
      </c>
      <c r="L6798">
        <f>Table1[[#This Row],[Total Revenue + Open]]/Table1[[#This Row],[Qty]]</f>
        <v>0.15</v>
      </c>
    </row>
    <row r="6799" spans="1:12">
      <c r="A6799" t="s">
        <v>10</v>
      </c>
      <c r="B6799" t="s">
        <v>11</v>
      </c>
      <c r="C6799" t="s">
        <v>119</v>
      </c>
      <c r="D6799" t="s">
        <v>46</v>
      </c>
      <c r="E6799" t="s">
        <v>19</v>
      </c>
      <c r="F6799" t="s">
        <v>92</v>
      </c>
      <c r="G6799" t="s">
        <v>108</v>
      </c>
      <c r="H6799" s="1">
        <v>2022</v>
      </c>
      <c r="I6799" s="2">
        <v>30000</v>
      </c>
      <c r="J6799" s="3">
        <v>4500</v>
      </c>
      <c r="K6799">
        <f>Table1[[#This Row],[Total Revenue + Open]]/Table1[[#This Row],[Qty]]</f>
        <v>0.15</v>
      </c>
      <c r="L6799">
        <f>Table1[[#This Row],[Total Revenue + Open]]/Table1[[#This Row],[Qty]]</f>
        <v>0.15</v>
      </c>
    </row>
    <row r="6800" spans="1:12">
      <c r="A6800" t="s">
        <v>10</v>
      </c>
      <c r="B6800" t="s">
        <v>11</v>
      </c>
      <c r="C6800" t="s">
        <v>119</v>
      </c>
      <c r="D6800" t="s">
        <v>46</v>
      </c>
      <c r="E6800" t="s">
        <v>15</v>
      </c>
      <c r="F6800" t="s">
        <v>34</v>
      </c>
      <c r="G6800" t="s">
        <v>287</v>
      </c>
      <c r="H6800" s="1">
        <v>2022</v>
      </c>
      <c r="I6800" s="2">
        <v>2010</v>
      </c>
      <c r="J6800" s="3">
        <v>4480</v>
      </c>
      <c r="K6800">
        <f>Table1[[#This Row],[Total Revenue + Open]]/Table1[[#This Row],[Qty]]</f>
        <v>2.2288557213930349</v>
      </c>
      <c r="L6800">
        <f>Table1[[#This Row],[Qty]]/Table1[[#This Row],[Total Revenue + Open]]</f>
        <v>0.4486607142857143</v>
      </c>
    </row>
    <row r="6801" spans="1:12">
      <c r="A6801" t="s">
        <v>10</v>
      </c>
      <c r="B6801" t="s">
        <v>11</v>
      </c>
      <c r="C6801" t="s">
        <v>119</v>
      </c>
      <c r="D6801" t="s">
        <v>46</v>
      </c>
      <c r="E6801" t="s">
        <v>15</v>
      </c>
      <c r="F6801" t="s">
        <v>34</v>
      </c>
      <c r="G6801" t="s">
        <v>287</v>
      </c>
      <c r="H6801" s="1">
        <v>2022</v>
      </c>
      <c r="I6801" s="2">
        <v>2010</v>
      </c>
      <c r="J6801" s="3">
        <v>4480</v>
      </c>
      <c r="K6801">
        <f>Table1[[#This Row],[Total Revenue + Open]]/Table1[[#This Row],[Qty]]</f>
        <v>2.2288557213930349</v>
      </c>
      <c r="L6801">
        <f>Table1[[#This Row],[Qty]]/Table1[[#This Row],[Total Revenue + Open]]</f>
        <v>0.4486607142857143</v>
      </c>
    </row>
    <row r="6802" spans="1:12">
      <c r="A6802" t="s">
        <v>10</v>
      </c>
      <c r="B6802" t="s">
        <v>11</v>
      </c>
      <c r="C6802" t="s">
        <v>119</v>
      </c>
      <c r="D6802" t="s">
        <v>46</v>
      </c>
      <c r="E6802" t="s">
        <v>15</v>
      </c>
      <c r="F6802" t="s">
        <v>34</v>
      </c>
      <c r="G6802" t="s">
        <v>287</v>
      </c>
      <c r="H6802" s="1">
        <v>2022</v>
      </c>
      <c r="I6802" s="2">
        <v>2010</v>
      </c>
      <c r="J6802" s="3">
        <v>4480</v>
      </c>
      <c r="K6802">
        <f>Table1[[#This Row],[Total Revenue + Open]]/Table1[[#This Row],[Qty]]</f>
        <v>2.2288557213930349</v>
      </c>
      <c r="L6802">
        <f>Table1[[#This Row],[Qty]]/Table1[[#This Row],[Total Revenue + Open]]</f>
        <v>0.4486607142857143</v>
      </c>
    </row>
    <row r="6803" spans="1:12">
      <c r="A6803" t="s">
        <v>10</v>
      </c>
      <c r="B6803" t="s">
        <v>11</v>
      </c>
      <c r="C6803" t="s">
        <v>119</v>
      </c>
      <c r="D6803" t="s">
        <v>46</v>
      </c>
      <c r="E6803" t="s">
        <v>15</v>
      </c>
      <c r="F6803" t="s">
        <v>34</v>
      </c>
      <c r="G6803" t="s">
        <v>287</v>
      </c>
      <c r="H6803" s="1">
        <v>2022</v>
      </c>
      <c r="I6803" s="2">
        <v>2010</v>
      </c>
      <c r="J6803" s="3">
        <v>4480</v>
      </c>
      <c r="K6803">
        <f>Table1[[#This Row],[Total Revenue + Open]]/Table1[[#This Row],[Qty]]</f>
        <v>2.2288557213930349</v>
      </c>
      <c r="L6803">
        <f>Table1[[#This Row],[Qty]]/Table1[[#This Row],[Total Revenue + Open]]</f>
        <v>0.4486607142857143</v>
      </c>
    </row>
    <row r="6804" spans="1:12">
      <c r="A6804" t="s">
        <v>10</v>
      </c>
      <c r="B6804" t="s">
        <v>11</v>
      </c>
      <c r="C6804" t="s">
        <v>119</v>
      </c>
      <c r="D6804" t="s">
        <v>46</v>
      </c>
      <c r="E6804" t="s">
        <v>19</v>
      </c>
      <c r="F6804" t="s">
        <v>92</v>
      </c>
      <c r="G6804" t="s">
        <v>95</v>
      </c>
      <c r="H6804" s="1">
        <v>2022</v>
      </c>
      <c r="I6804" s="2">
        <v>29500</v>
      </c>
      <c r="J6804" s="3">
        <v>4425</v>
      </c>
      <c r="K6804">
        <f>Table1[[#This Row],[Total Revenue + Open]]/Table1[[#This Row],[Qty]]</f>
        <v>0.15</v>
      </c>
      <c r="L6804">
        <f>Table1[[#This Row],[Total Revenue + Open]]/Table1[[#This Row],[Qty]]</f>
        <v>0.15</v>
      </c>
    </row>
    <row r="6805" spans="1:12">
      <c r="A6805" t="s">
        <v>10</v>
      </c>
      <c r="B6805" t="s">
        <v>11</v>
      </c>
      <c r="C6805" t="s">
        <v>119</v>
      </c>
      <c r="D6805" t="s">
        <v>46</v>
      </c>
      <c r="E6805" t="s">
        <v>19</v>
      </c>
      <c r="F6805" t="s">
        <v>92</v>
      </c>
      <c r="G6805" t="s">
        <v>107</v>
      </c>
      <c r="H6805" s="1">
        <v>2022</v>
      </c>
      <c r="I6805" s="2">
        <v>31000</v>
      </c>
      <c r="J6805" s="3">
        <v>4340</v>
      </c>
      <c r="K6805">
        <f>Table1[[#This Row],[Total Revenue + Open]]/Table1[[#This Row],[Qty]]</f>
        <v>0.14000000000000001</v>
      </c>
      <c r="L6805">
        <f>Table1[[#This Row],[Total Revenue + Open]]/Table1[[#This Row],[Qty]]</f>
        <v>0.14000000000000001</v>
      </c>
    </row>
    <row r="6806" spans="1:12">
      <c r="A6806" t="s">
        <v>10</v>
      </c>
      <c r="B6806" t="s">
        <v>11</v>
      </c>
      <c r="C6806" t="s">
        <v>119</v>
      </c>
      <c r="D6806" t="s">
        <v>46</v>
      </c>
      <c r="E6806" t="s">
        <v>19</v>
      </c>
      <c r="F6806" t="s">
        <v>92</v>
      </c>
      <c r="G6806" t="s">
        <v>95</v>
      </c>
      <c r="H6806" s="1">
        <v>2022</v>
      </c>
      <c r="I6806" s="2">
        <v>31000</v>
      </c>
      <c r="J6806" s="3">
        <v>4340</v>
      </c>
      <c r="K6806">
        <f>Table1[[#This Row],[Total Revenue + Open]]/Table1[[#This Row],[Qty]]</f>
        <v>0.14000000000000001</v>
      </c>
      <c r="L6806">
        <f>Table1[[#This Row],[Total Revenue + Open]]/Table1[[#This Row],[Qty]]</f>
        <v>0.14000000000000001</v>
      </c>
    </row>
    <row r="6807" spans="1:12" hidden="1">
      <c r="A6807" t="s">
        <v>544</v>
      </c>
      <c r="B6807" t="s">
        <v>11</v>
      </c>
      <c r="C6807" t="s">
        <v>73</v>
      </c>
      <c r="D6807" t="s">
        <v>545</v>
      </c>
      <c r="E6807" t="s">
        <v>15</v>
      </c>
      <c r="F6807" t="s">
        <v>566</v>
      </c>
      <c r="G6807" t="s">
        <v>111</v>
      </c>
      <c r="H6807" s="1">
        <v>2018</v>
      </c>
      <c r="I6807" s="2">
        <v>26685</v>
      </c>
      <c r="J6807" s="3">
        <v>23629.5</v>
      </c>
      <c r="K6807">
        <f>Table1[[#This Row],[Total Revenue + Open]]/Table1[[#This Row],[Qty]]</f>
        <v>0.88549747048903882</v>
      </c>
      <c r="L6807">
        <f>Table1[[#This Row],[Total Revenue + Open]]/Table1[[#This Row],[Qty]]</f>
        <v>0.88549747048903882</v>
      </c>
    </row>
    <row r="6808" spans="1:12" hidden="1">
      <c r="A6808" t="s">
        <v>544</v>
      </c>
      <c r="B6808" t="s">
        <v>11</v>
      </c>
      <c r="C6808" t="s">
        <v>73</v>
      </c>
      <c r="D6808" t="s">
        <v>545</v>
      </c>
      <c r="E6808" t="s">
        <v>15</v>
      </c>
      <c r="F6808" t="s">
        <v>566</v>
      </c>
      <c r="G6808" t="s">
        <v>111</v>
      </c>
      <c r="H6808" s="1">
        <v>2019</v>
      </c>
      <c r="I6808" s="2">
        <v>26685</v>
      </c>
      <c r="J6808" s="3">
        <v>23876.688999999998</v>
      </c>
      <c r="K6808">
        <f>Table1[[#This Row],[Total Revenue + Open]]/Table1[[#This Row],[Qty]]</f>
        <v>0.89476068952595089</v>
      </c>
      <c r="L6808">
        <f>Table1[[#This Row],[Total Revenue + Open]]/Table1[[#This Row],[Qty]]</f>
        <v>0.89476068952595089</v>
      </c>
    </row>
    <row r="6809" spans="1:12" hidden="1">
      <c r="A6809" t="s">
        <v>544</v>
      </c>
      <c r="B6809" t="s">
        <v>11</v>
      </c>
      <c r="C6809" t="s">
        <v>73</v>
      </c>
      <c r="D6809" t="s">
        <v>545</v>
      </c>
      <c r="E6809" t="s">
        <v>15</v>
      </c>
      <c r="F6809" t="s">
        <v>566</v>
      </c>
      <c r="G6809" t="s">
        <v>111</v>
      </c>
      <c r="H6809" s="1">
        <v>2018</v>
      </c>
      <c r="I6809" s="2">
        <v>10050</v>
      </c>
      <c r="J6809" s="3">
        <v>8900</v>
      </c>
      <c r="K6809">
        <f>Table1[[#This Row],[Total Revenue + Open]]/Table1[[#This Row],[Qty]]</f>
        <v>0.88557213930348255</v>
      </c>
      <c r="L6809">
        <f>Table1[[#This Row],[Total Revenue + Open]]/Table1[[#This Row],[Qty]]</f>
        <v>0.88557213930348255</v>
      </c>
    </row>
    <row r="6810" spans="1:12" hidden="1">
      <c r="A6810" t="s">
        <v>544</v>
      </c>
      <c r="B6810" t="s">
        <v>11</v>
      </c>
      <c r="C6810" t="s">
        <v>73</v>
      </c>
      <c r="D6810" t="s">
        <v>545</v>
      </c>
      <c r="E6810" t="s">
        <v>15</v>
      </c>
      <c r="F6810" t="s">
        <v>566</v>
      </c>
      <c r="G6810" t="s">
        <v>111</v>
      </c>
      <c r="H6810" s="1">
        <v>2018</v>
      </c>
      <c r="I6810" s="2">
        <v>11815</v>
      </c>
      <c r="J6810" s="3">
        <v>10457.5</v>
      </c>
      <c r="K6810">
        <f>Table1[[#This Row],[Total Revenue + Open]]/Table1[[#This Row],[Qty]]</f>
        <v>0.88510368176047394</v>
      </c>
      <c r="L6810">
        <f>Table1[[#This Row],[Total Revenue + Open]]/Table1[[#This Row],[Qty]]</f>
        <v>0.88510368176047394</v>
      </c>
    </row>
    <row r="6811" spans="1:12" hidden="1">
      <c r="A6811" t="s">
        <v>544</v>
      </c>
      <c r="B6811" t="s">
        <v>11</v>
      </c>
      <c r="C6811" t="s">
        <v>73</v>
      </c>
      <c r="D6811" t="s">
        <v>545</v>
      </c>
      <c r="E6811" t="s">
        <v>15</v>
      </c>
      <c r="F6811" t="s">
        <v>566</v>
      </c>
      <c r="G6811" t="s">
        <v>111</v>
      </c>
      <c r="H6811" s="1">
        <v>2018</v>
      </c>
      <c r="I6811" s="2">
        <v>9800</v>
      </c>
      <c r="J6811" s="3">
        <v>8677.5</v>
      </c>
      <c r="K6811">
        <f>Table1[[#This Row],[Total Revenue + Open]]/Table1[[#This Row],[Qty]]</f>
        <v>0.88545918367346943</v>
      </c>
      <c r="L6811">
        <f>Table1[[#This Row],[Total Revenue + Open]]/Table1[[#This Row],[Qty]]</f>
        <v>0.88545918367346943</v>
      </c>
    </row>
    <row r="6812" spans="1:12" hidden="1">
      <c r="A6812" t="s">
        <v>544</v>
      </c>
      <c r="B6812" t="s">
        <v>11</v>
      </c>
      <c r="C6812" t="s">
        <v>73</v>
      </c>
      <c r="D6812" t="s">
        <v>545</v>
      </c>
      <c r="E6812" t="s">
        <v>15</v>
      </c>
      <c r="F6812" t="s">
        <v>566</v>
      </c>
      <c r="G6812" t="s">
        <v>111</v>
      </c>
      <c r="H6812" s="1">
        <v>2018</v>
      </c>
      <c r="I6812" s="2">
        <v>37290</v>
      </c>
      <c r="J6812" s="3">
        <v>33019</v>
      </c>
      <c r="K6812">
        <f>Table1[[#This Row],[Total Revenue + Open]]/Table1[[#This Row],[Qty]]</f>
        <v>0.88546527219093596</v>
      </c>
      <c r="L6812">
        <f>Table1[[#This Row],[Total Revenue + Open]]/Table1[[#This Row],[Qty]]</f>
        <v>0.88546527219093596</v>
      </c>
    </row>
    <row r="6813" spans="1:12" hidden="1">
      <c r="A6813" t="s">
        <v>544</v>
      </c>
      <c r="B6813" t="s">
        <v>11</v>
      </c>
      <c r="C6813" t="s">
        <v>73</v>
      </c>
      <c r="D6813" t="s">
        <v>545</v>
      </c>
      <c r="E6813" t="s">
        <v>15</v>
      </c>
      <c r="F6813" t="s">
        <v>566</v>
      </c>
      <c r="G6813" t="s">
        <v>111</v>
      </c>
      <c r="H6813" s="1">
        <v>2019</v>
      </c>
      <c r="I6813" s="2">
        <v>29850</v>
      </c>
      <c r="J6813" s="3">
        <v>26709.517</v>
      </c>
      <c r="K6813">
        <f>Table1[[#This Row],[Total Revenue + Open]]/Table1[[#This Row],[Qty]]</f>
        <v>0.894791189279732</v>
      </c>
      <c r="L6813">
        <f>Table1[[#This Row],[Total Revenue + Open]]/Table1[[#This Row],[Qty]]</f>
        <v>0.894791189279732</v>
      </c>
    </row>
    <row r="6814" spans="1:12" hidden="1">
      <c r="A6814" t="s">
        <v>544</v>
      </c>
      <c r="B6814" t="s">
        <v>11</v>
      </c>
      <c r="C6814" t="s">
        <v>73</v>
      </c>
      <c r="D6814" t="s">
        <v>545</v>
      </c>
      <c r="E6814" t="s">
        <v>15</v>
      </c>
      <c r="F6814" t="s">
        <v>566</v>
      </c>
      <c r="G6814" t="s">
        <v>111</v>
      </c>
      <c r="H6814" s="1">
        <v>2021</v>
      </c>
      <c r="I6814" s="2">
        <v>21460</v>
      </c>
      <c r="J6814" s="3">
        <v>19776.073045573201</v>
      </c>
      <c r="K6814">
        <f>Table1[[#This Row],[Total Revenue + Open]]/Table1[[#This Row],[Qty]]</f>
        <v>0.92153182877787521</v>
      </c>
      <c r="L6814">
        <f>Table1[[#This Row],[Total Revenue + Open]]/Table1[[#This Row],[Qty]]</f>
        <v>0.92153182877787521</v>
      </c>
    </row>
    <row r="6815" spans="1:12">
      <c r="A6815" t="s">
        <v>10</v>
      </c>
      <c r="B6815" t="s">
        <v>11</v>
      </c>
      <c r="C6815" t="s">
        <v>119</v>
      </c>
      <c r="D6815" t="s">
        <v>46</v>
      </c>
      <c r="E6815" t="s">
        <v>19</v>
      </c>
      <c r="F6815" t="s">
        <v>92</v>
      </c>
      <c r="G6815" t="s">
        <v>94</v>
      </c>
      <c r="H6815" s="1">
        <v>2022</v>
      </c>
      <c r="I6815" s="2">
        <v>27500</v>
      </c>
      <c r="J6815" s="3">
        <v>4125</v>
      </c>
      <c r="K6815">
        <f>Table1[[#This Row],[Total Revenue + Open]]/Table1[[#This Row],[Qty]]</f>
        <v>0.15</v>
      </c>
      <c r="L6815">
        <f>Table1[[#This Row],[Total Revenue + Open]]/Table1[[#This Row],[Qty]]</f>
        <v>0.15</v>
      </c>
    </row>
    <row r="6816" spans="1:12" hidden="1">
      <c r="A6816" t="s">
        <v>544</v>
      </c>
      <c r="B6816" t="s">
        <v>11</v>
      </c>
      <c r="C6816" t="s">
        <v>73</v>
      </c>
      <c r="D6816" t="s">
        <v>545</v>
      </c>
      <c r="E6816" t="s">
        <v>15</v>
      </c>
      <c r="F6816" t="s">
        <v>566</v>
      </c>
      <c r="G6816" t="s">
        <v>111</v>
      </c>
      <c r="H6816" s="1">
        <v>2018</v>
      </c>
      <c r="I6816" s="2">
        <v>4125</v>
      </c>
      <c r="J6816" s="3">
        <v>3649</v>
      </c>
      <c r="K6816">
        <f>Table1[[#This Row],[Total Revenue + Open]]/Table1[[#This Row],[Qty]]</f>
        <v>0.88460606060606062</v>
      </c>
      <c r="L6816">
        <f>Table1[[#This Row],[Total Revenue + Open]]/Table1[[#This Row],[Qty]]</f>
        <v>0.88460606060606062</v>
      </c>
    </row>
    <row r="6817" spans="1:12" hidden="1">
      <c r="A6817" t="s">
        <v>544</v>
      </c>
      <c r="B6817" t="s">
        <v>11</v>
      </c>
      <c r="C6817" t="s">
        <v>73</v>
      </c>
      <c r="D6817" t="s">
        <v>545</v>
      </c>
      <c r="E6817" t="s">
        <v>15</v>
      </c>
      <c r="F6817" t="s">
        <v>566</v>
      </c>
      <c r="G6817" t="s">
        <v>111</v>
      </c>
      <c r="H6817" s="1">
        <v>2019</v>
      </c>
      <c r="I6817" s="2">
        <v>5130</v>
      </c>
      <c r="J6817" s="3">
        <v>4539</v>
      </c>
      <c r="K6817">
        <f>Table1[[#This Row],[Total Revenue + Open]]/Table1[[#This Row],[Qty]]</f>
        <v>0.88479532163742691</v>
      </c>
      <c r="L6817">
        <f>Table1[[#This Row],[Total Revenue + Open]]/Table1[[#This Row],[Qty]]</f>
        <v>0.88479532163742691</v>
      </c>
    </row>
    <row r="6818" spans="1:12" hidden="1">
      <c r="A6818" t="s">
        <v>544</v>
      </c>
      <c r="B6818" t="s">
        <v>11</v>
      </c>
      <c r="C6818" t="s">
        <v>73</v>
      </c>
      <c r="D6818" t="s">
        <v>545</v>
      </c>
      <c r="E6818" t="s">
        <v>15</v>
      </c>
      <c r="F6818" t="s">
        <v>566</v>
      </c>
      <c r="G6818" t="s">
        <v>111</v>
      </c>
      <c r="H6818" s="1">
        <v>2019</v>
      </c>
      <c r="I6818" s="2">
        <v>17390</v>
      </c>
      <c r="J6818" s="3">
        <v>15397</v>
      </c>
      <c r="K6818">
        <f>Table1[[#This Row],[Total Revenue + Open]]/Table1[[#This Row],[Qty]]</f>
        <v>0.88539390454284073</v>
      </c>
      <c r="L6818">
        <f>Table1[[#This Row],[Total Revenue + Open]]/Table1[[#This Row],[Qty]]</f>
        <v>0.88539390454284073</v>
      </c>
    </row>
    <row r="6819" spans="1:12" hidden="1">
      <c r="A6819" t="s">
        <v>544</v>
      </c>
      <c r="B6819" t="s">
        <v>11</v>
      </c>
      <c r="C6819" t="s">
        <v>73</v>
      </c>
      <c r="D6819" t="s">
        <v>545</v>
      </c>
      <c r="E6819" t="s">
        <v>15</v>
      </c>
      <c r="F6819" t="s">
        <v>566</v>
      </c>
      <c r="G6819" t="s">
        <v>111</v>
      </c>
      <c r="H6819" s="1">
        <v>2018</v>
      </c>
      <c r="I6819" s="2">
        <v>62215</v>
      </c>
      <c r="J6819" s="3">
        <v>55091</v>
      </c>
      <c r="K6819">
        <f>Table1[[#This Row],[Total Revenue + Open]]/Table1[[#This Row],[Qty]]</f>
        <v>0.88549385196496022</v>
      </c>
      <c r="L6819">
        <f>Table1[[#This Row],[Total Revenue + Open]]/Table1[[#This Row],[Qty]]</f>
        <v>0.88549385196496022</v>
      </c>
    </row>
    <row r="6820" spans="1:12" hidden="1">
      <c r="A6820" t="s">
        <v>544</v>
      </c>
      <c r="B6820" t="s">
        <v>11</v>
      </c>
      <c r="C6820" t="s">
        <v>73</v>
      </c>
      <c r="D6820" t="s">
        <v>545</v>
      </c>
      <c r="E6820" t="s">
        <v>15</v>
      </c>
      <c r="F6820" t="s">
        <v>566</v>
      </c>
      <c r="G6820" t="s">
        <v>111</v>
      </c>
      <c r="H6820" s="1">
        <v>2018</v>
      </c>
      <c r="I6820" s="2">
        <v>30000</v>
      </c>
      <c r="J6820" s="3">
        <v>26566.5</v>
      </c>
      <c r="K6820">
        <f>Table1[[#This Row],[Total Revenue + Open]]/Table1[[#This Row],[Qty]]</f>
        <v>0.88554999999999995</v>
      </c>
      <c r="L6820">
        <f>Table1[[#This Row],[Total Revenue + Open]]/Table1[[#This Row],[Qty]]</f>
        <v>0.88554999999999995</v>
      </c>
    </row>
    <row r="6821" spans="1:12" hidden="1">
      <c r="A6821" t="s">
        <v>544</v>
      </c>
      <c r="B6821" t="s">
        <v>11</v>
      </c>
      <c r="C6821" t="s">
        <v>73</v>
      </c>
      <c r="D6821" t="s">
        <v>545</v>
      </c>
      <c r="E6821" t="s">
        <v>15</v>
      </c>
      <c r="F6821" t="s">
        <v>566</v>
      </c>
      <c r="G6821" t="s">
        <v>569</v>
      </c>
      <c r="H6821" s="1">
        <v>2019</v>
      </c>
      <c r="I6821" s="2">
        <v>17990</v>
      </c>
      <c r="J6821" s="3">
        <v>16097.304</v>
      </c>
      <c r="K6821">
        <f>Table1[[#This Row],[Total Revenue + Open]]/Table1[[#This Row],[Qty]]</f>
        <v>0.89479177320733738</v>
      </c>
      <c r="L6821">
        <f>Table1[[#This Row],[Total Revenue + Open]]/Table1[[#This Row],[Qty]]</f>
        <v>0.89479177320733738</v>
      </c>
    </row>
    <row r="6822" spans="1:12" hidden="1">
      <c r="A6822" t="s">
        <v>544</v>
      </c>
      <c r="B6822" t="s">
        <v>11</v>
      </c>
      <c r="C6822" t="s">
        <v>73</v>
      </c>
      <c r="D6822" t="s">
        <v>545</v>
      </c>
      <c r="E6822" t="s">
        <v>15</v>
      </c>
      <c r="F6822" t="s">
        <v>566</v>
      </c>
      <c r="G6822" t="s">
        <v>569</v>
      </c>
      <c r="H6822" s="1">
        <v>2019</v>
      </c>
      <c r="I6822" s="2">
        <v>3070</v>
      </c>
      <c r="J6822" s="3">
        <v>2742.8359999999998</v>
      </c>
      <c r="K6822">
        <f>Table1[[#This Row],[Total Revenue + Open]]/Table1[[#This Row],[Qty]]</f>
        <v>0.89343192182410414</v>
      </c>
      <c r="L6822">
        <f>Table1[[#This Row],[Total Revenue + Open]]/Table1[[#This Row],[Qty]]</f>
        <v>0.89343192182410414</v>
      </c>
    </row>
    <row r="6823" spans="1:12" hidden="1">
      <c r="A6823" t="s">
        <v>544</v>
      </c>
      <c r="B6823" t="s">
        <v>11</v>
      </c>
      <c r="C6823" t="s">
        <v>73</v>
      </c>
      <c r="D6823" t="s">
        <v>545</v>
      </c>
      <c r="E6823" t="s">
        <v>15</v>
      </c>
      <c r="F6823" t="s">
        <v>566</v>
      </c>
      <c r="G6823" t="s">
        <v>569</v>
      </c>
      <c r="H6823" s="1">
        <v>2019</v>
      </c>
      <c r="I6823" s="2">
        <v>10155</v>
      </c>
      <c r="J6823" s="3">
        <v>9082.8359999999993</v>
      </c>
      <c r="K6823">
        <f>Table1[[#This Row],[Total Revenue + Open]]/Table1[[#This Row],[Qty]]</f>
        <v>0.89442008862629241</v>
      </c>
      <c r="L6823">
        <f>Table1[[#This Row],[Total Revenue + Open]]/Table1[[#This Row],[Qty]]</f>
        <v>0.89442008862629241</v>
      </c>
    </row>
    <row r="6824" spans="1:12" hidden="1">
      <c r="A6824" t="s">
        <v>544</v>
      </c>
      <c r="B6824" t="s">
        <v>11</v>
      </c>
      <c r="C6824" t="s">
        <v>73</v>
      </c>
      <c r="D6824" t="s">
        <v>550</v>
      </c>
      <c r="E6824" t="s">
        <v>15</v>
      </c>
      <c r="F6824" t="s">
        <v>80</v>
      </c>
      <c r="G6824" t="s">
        <v>574</v>
      </c>
      <c r="H6824" s="1">
        <v>2020</v>
      </c>
      <c r="I6824" s="2">
        <v>166595</v>
      </c>
      <c r="J6824" s="3">
        <v>196853.33029196999</v>
      </c>
      <c r="K6824">
        <f>Table1[[#This Row],[Total Revenue + Open]]/Table1[[#This Row],[Qty]]</f>
        <v>1.1816280818270055</v>
      </c>
      <c r="L6824">
        <f>Table1[[#This Row],[Total Revenue + Open]]/Table1[[#This Row],[Qty]]</f>
        <v>1.1816280818270055</v>
      </c>
    </row>
    <row r="6825" spans="1:12" hidden="1">
      <c r="A6825" t="s">
        <v>544</v>
      </c>
      <c r="B6825" t="s">
        <v>11</v>
      </c>
      <c r="C6825" t="s">
        <v>73</v>
      </c>
      <c r="D6825" t="s">
        <v>545</v>
      </c>
      <c r="E6825" t="s">
        <v>15</v>
      </c>
      <c r="F6825" t="s">
        <v>566</v>
      </c>
      <c r="G6825" t="s">
        <v>569</v>
      </c>
      <c r="H6825" s="1">
        <v>2021</v>
      </c>
      <c r="I6825" s="2">
        <v>3175</v>
      </c>
      <c r="J6825" s="3">
        <v>2896.8569956438</v>
      </c>
      <c r="K6825">
        <f>Table1[[#This Row],[Total Revenue + Open]]/Table1[[#This Row],[Qty]]</f>
        <v>0.91239590413977956</v>
      </c>
      <c r="L6825">
        <f>Table1[[#This Row],[Total Revenue + Open]]/Table1[[#This Row],[Qty]]</f>
        <v>0.91239590413977956</v>
      </c>
    </row>
    <row r="6826" spans="1:12" hidden="1">
      <c r="A6826" t="s">
        <v>544</v>
      </c>
      <c r="B6826" t="s">
        <v>11</v>
      </c>
      <c r="C6826" t="s">
        <v>73</v>
      </c>
      <c r="D6826" t="s">
        <v>545</v>
      </c>
      <c r="E6826" t="s">
        <v>15</v>
      </c>
      <c r="F6826" t="s">
        <v>566</v>
      </c>
      <c r="G6826" t="s">
        <v>569</v>
      </c>
      <c r="H6826" s="1">
        <v>2019</v>
      </c>
      <c r="I6826" s="2">
        <v>18595</v>
      </c>
      <c r="J6826" s="3">
        <v>16637.241000000002</v>
      </c>
      <c r="K6826">
        <f>Table1[[#This Row],[Total Revenue + Open]]/Table1[[#This Row],[Qty]]</f>
        <v>0.89471583759075035</v>
      </c>
      <c r="L6826">
        <f>Table1[[#This Row],[Total Revenue + Open]]/Table1[[#This Row],[Qty]]</f>
        <v>0.89471583759075035</v>
      </c>
    </row>
    <row r="6827" spans="1:12" hidden="1">
      <c r="A6827" t="s">
        <v>544</v>
      </c>
      <c r="B6827" t="s">
        <v>11</v>
      </c>
      <c r="C6827" t="s">
        <v>73</v>
      </c>
      <c r="D6827" t="s">
        <v>545</v>
      </c>
      <c r="E6827" t="s">
        <v>15</v>
      </c>
      <c r="F6827" t="s">
        <v>566</v>
      </c>
      <c r="G6827" t="s">
        <v>569</v>
      </c>
      <c r="H6827" s="1">
        <v>2019</v>
      </c>
      <c r="I6827" s="2">
        <v>2465</v>
      </c>
      <c r="J6827" s="3">
        <v>2203.2620000000002</v>
      </c>
      <c r="K6827">
        <f>Table1[[#This Row],[Total Revenue + Open]]/Table1[[#This Row],[Qty]]</f>
        <v>0.89381825557809336</v>
      </c>
      <c r="L6827">
        <f>Table1[[#This Row],[Total Revenue + Open]]/Table1[[#This Row],[Qty]]</f>
        <v>0.89381825557809336</v>
      </c>
    </row>
    <row r="6828" spans="1:12" hidden="1">
      <c r="A6828" t="s">
        <v>544</v>
      </c>
      <c r="B6828" t="s">
        <v>11</v>
      </c>
      <c r="C6828" t="s">
        <v>73</v>
      </c>
      <c r="D6828" t="s">
        <v>545</v>
      </c>
      <c r="E6828" t="s">
        <v>15</v>
      </c>
      <c r="F6828" t="s">
        <v>566</v>
      </c>
      <c r="G6828" t="s">
        <v>569</v>
      </c>
      <c r="H6828" s="1">
        <v>2019</v>
      </c>
      <c r="I6828" s="2">
        <v>8695</v>
      </c>
      <c r="J6828" s="3">
        <v>7779.0339999999997</v>
      </c>
      <c r="K6828">
        <f>Table1[[#This Row],[Total Revenue + Open]]/Table1[[#This Row],[Qty]]</f>
        <v>0.89465600920068999</v>
      </c>
      <c r="L6828">
        <f>Table1[[#This Row],[Total Revenue + Open]]/Table1[[#This Row],[Qty]]</f>
        <v>0.89465600920068999</v>
      </c>
    </row>
    <row r="6829" spans="1:12">
      <c r="A6829" t="s">
        <v>10</v>
      </c>
      <c r="B6829" t="s">
        <v>11</v>
      </c>
      <c r="C6829" t="s">
        <v>119</v>
      </c>
      <c r="D6829" t="s">
        <v>46</v>
      </c>
      <c r="E6829" t="s">
        <v>19</v>
      </c>
      <c r="F6829" t="s">
        <v>92</v>
      </c>
      <c r="G6829" t="s">
        <v>94</v>
      </c>
      <c r="H6829" s="1">
        <v>2022</v>
      </c>
      <c r="I6829" s="2">
        <v>27500</v>
      </c>
      <c r="J6829" s="3">
        <v>4125</v>
      </c>
      <c r="K6829">
        <f>Table1[[#This Row],[Total Revenue + Open]]/Table1[[#This Row],[Qty]]</f>
        <v>0.15</v>
      </c>
      <c r="L6829">
        <f>Table1[[#This Row],[Total Revenue + Open]]/Table1[[#This Row],[Qty]]</f>
        <v>0.15</v>
      </c>
    </row>
    <row r="6830" spans="1:12" hidden="1">
      <c r="A6830" t="s">
        <v>544</v>
      </c>
      <c r="B6830" t="s">
        <v>11</v>
      </c>
      <c r="C6830" t="s">
        <v>73</v>
      </c>
      <c r="D6830" t="s">
        <v>545</v>
      </c>
      <c r="E6830" t="s">
        <v>15</v>
      </c>
      <c r="F6830" t="s">
        <v>566</v>
      </c>
      <c r="G6830" t="s">
        <v>569</v>
      </c>
      <c r="H6830" s="1">
        <v>2019</v>
      </c>
      <c r="I6830" s="2">
        <v>4075</v>
      </c>
      <c r="J6830" s="3">
        <v>3642.2060000000001</v>
      </c>
      <c r="K6830">
        <f>Table1[[#This Row],[Total Revenue + Open]]/Table1[[#This Row],[Qty]]</f>
        <v>0.89379288343558283</v>
      </c>
      <c r="L6830">
        <f>Table1[[#This Row],[Total Revenue + Open]]/Table1[[#This Row],[Qty]]</f>
        <v>0.89379288343558283</v>
      </c>
    </row>
    <row r="6831" spans="1:12" hidden="1">
      <c r="A6831" t="s">
        <v>544</v>
      </c>
      <c r="B6831" t="s">
        <v>11</v>
      </c>
      <c r="C6831" t="s">
        <v>73</v>
      </c>
      <c r="D6831" t="s">
        <v>545</v>
      </c>
      <c r="E6831" t="s">
        <v>15</v>
      </c>
      <c r="F6831" t="s">
        <v>566</v>
      </c>
      <c r="G6831" t="s">
        <v>569</v>
      </c>
      <c r="H6831" s="1">
        <v>2019</v>
      </c>
      <c r="I6831" s="2">
        <v>2465</v>
      </c>
      <c r="J6831" s="3">
        <v>2203.2620000000002</v>
      </c>
      <c r="K6831">
        <f>Table1[[#This Row],[Total Revenue + Open]]/Table1[[#This Row],[Qty]]</f>
        <v>0.89381825557809336</v>
      </c>
      <c r="L6831">
        <f>Table1[[#This Row],[Total Revenue + Open]]/Table1[[#This Row],[Qty]]</f>
        <v>0.89381825557809336</v>
      </c>
    </row>
    <row r="6832" spans="1:12" hidden="1">
      <c r="A6832" t="s">
        <v>544</v>
      </c>
      <c r="B6832" t="s">
        <v>11</v>
      </c>
      <c r="C6832" t="s">
        <v>73</v>
      </c>
      <c r="D6832" t="s">
        <v>545</v>
      </c>
      <c r="E6832" t="s">
        <v>15</v>
      </c>
      <c r="F6832" t="s">
        <v>566</v>
      </c>
      <c r="G6832" t="s">
        <v>569</v>
      </c>
      <c r="H6832" s="1">
        <v>2019</v>
      </c>
      <c r="I6832" s="2">
        <v>2965</v>
      </c>
      <c r="J6832" s="3">
        <v>2652.9650000000001</v>
      </c>
      <c r="K6832">
        <f>Table1[[#This Row],[Total Revenue + Open]]/Table1[[#This Row],[Qty]]</f>
        <v>0.89476053962900515</v>
      </c>
      <c r="L6832">
        <f>Table1[[#This Row],[Total Revenue + Open]]/Table1[[#This Row],[Qty]]</f>
        <v>0.89476053962900515</v>
      </c>
    </row>
    <row r="6833" spans="1:12">
      <c r="A6833" t="s">
        <v>10</v>
      </c>
      <c r="B6833" t="s">
        <v>11</v>
      </c>
      <c r="C6833" t="s">
        <v>119</v>
      </c>
      <c r="D6833" t="s">
        <v>46</v>
      </c>
      <c r="E6833" t="s">
        <v>19</v>
      </c>
      <c r="F6833" t="s">
        <v>92</v>
      </c>
      <c r="G6833" t="s">
        <v>95</v>
      </c>
      <c r="H6833" s="1">
        <v>2022</v>
      </c>
      <c r="I6833" s="2">
        <v>27500</v>
      </c>
      <c r="J6833" s="3">
        <v>4125</v>
      </c>
      <c r="K6833">
        <f>Table1[[#This Row],[Total Revenue + Open]]/Table1[[#This Row],[Qty]]</f>
        <v>0.15</v>
      </c>
      <c r="L6833">
        <f>Table1[[#This Row],[Total Revenue + Open]]/Table1[[#This Row],[Qty]]</f>
        <v>0.15</v>
      </c>
    </row>
    <row r="6834" spans="1:12" hidden="1">
      <c r="A6834" t="s">
        <v>544</v>
      </c>
      <c r="B6834" t="s">
        <v>11</v>
      </c>
      <c r="C6834" t="s">
        <v>73</v>
      </c>
      <c r="D6834" t="s">
        <v>545</v>
      </c>
      <c r="E6834" t="s">
        <v>15</v>
      </c>
      <c r="F6834" t="s">
        <v>566</v>
      </c>
      <c r="G6834" t="s">
        <v>569</v>
      </c>
      <c r="H6834" s="1">
        <v>2019</v>
      </c>
      <c r="I6834" s="2">
        <v>2465</v>
      </c>
      <c r="J6834" s="3">
        <v>2203.2620000000002</v>
      </c>
      <c r="K6834">
        <f>Table1[[#This Row],[Total Revenue + Open]]/Table1[[#This Row],[Qty]]</f>
        <v>0.89381825557809336</v>
      </c>
      <c r="L6834">
        <f>Table1[[#This Row],[Total Revenue + Open]]/Table1[[#This Row],[Qty]]</f>
        <v>0.89381825557809336</v>
      </c>
    </row>
    <row r="6835" spans="1:12" hidden="1">
      <c r="A6835" t="s">
        <v>544</v>
      </c>
      <c r="B6835" t="s">
        <v>11</v>
      </c>
      <c r="C6835" t="s">
        <v>73</v>
      </c>
      <c r="D6835" t="s">
        <v>545</v>
      </c>
      <c r="E6835" t="s">
        <v>15</v>
      </c>
      <c r="F6835" t="s">
        <v>566</v>
      </c>
      <c r="G6835" t="s">
        <v>569</v>
      </c>
      <c r="H6835" s="1">
        <v>2019</v>
      </c>
      <c r="I6835" s="2">
        <v>4275</v>
      </c>
      <c r="J6835" s="3">
        <v>3821.9850000000001</v>
      </c>
      <c r="K6835">
        <f>Table1[[#This Row],[Total Revenue + Open]]/Table1[[#This Row],[Qty]]</f>
        <v>0.8940315789473684</v>
      </c>
      <c r="L6835">
        <f>Table1[[#This Row],[Total Revenue + Open]]/Table1[[#This Row],[Qty]]</f>
        <v>0.8940315789473684</v>
      </c>
    </row>
    <row r="6836" spans="1:12">
      <c r="A6836" t="s">
        <v>10</v>
      </c>
      <c r="B6836" t="s">
        <v>11</v>
      </c>
      <c r="C6836" t="s">
        <v>119</v>
      </c>
      <c r="D6836" t="s">
        <v>46</v>
      </c>
      <c r="E6836" t="s">
        <v>19</v>
      </c>
      <c r="F6836" t="s">
        <v>92</v>
      </c>
      <c r="G6836" t="s">
        <v>95</v>
      </c>
      <c r="H6836" s="1">
        <v>2022</v>
      </c>
      <c r="I6836" s="2">
        <v>27500</v>
      </c>
      <c r="J6836" s="3">
        <v>4125</v>
      </c>
      <c r="K6836">
        <f>Table1[[#This Row],[Total Revenue + Open]]/Table1[[#This Row],[Qty]]</f>
        <v>0.15</v>
      </c>
      <c r="L6836">
        <f>Table1[[#This Row],[Total Revenue + Open]]/Table1[[#This Row],[Qty]]</f>
        <v>0.15</v>
      </c>
    </row>
    <row r="6837" spans="1:12" hidden="1">
      <c r="A6837" t="s">
        <v>544</v>
      </c>
      <c r="B6837" t="s">
        <v>11</v>
      </c>
      <c r="C6837" t="s">
        <v>73</v>
      </c>
      <c r="D6837" t="s">
        <v>545</v>
      </c>
      <c r="E6837" t="s">
        <v>15</v>
      </c>
      <c r="F6837" t="s">
        <v>566</v>
      </c>
      <c r="G6837" t="s">
        <v>569</v>
      </c>
      <c r="H6837" s="1">
        <v>2019</v>
      </c>
      <c r="I6837" s="2">
        <v>4020</v>
      </c>
      <c r="J6837" s="3">
        <v>3597.08</v>
      </c>
      <c r="K6837">
        <f>Table1[[#This Row],[Total Revenue + Open]]/Table1[[#This Row],[Qty]]</f>
        <v>0.89479601990049751</v>
      </c>
      <c r="L6837">
        <f>Table1[[#This Row],[Total Revenue + Open]]/Table1[[#This Row],[Qty]]</f>
        <v>0.89479601990049751</v>
      </c>
    </row>
    <row r="6838" spans="1:12" hidden="1">
      <c r="A6838" t="s">
        <v>544</v>
      </c>
      <c r="B6838" t="s">
        <v>11</v>
      </c>
      <c r="C6838" t="s">
        <v>73</v>
      </c>
      <c r="D6838" t="s">
        <v>545</v>
      </c>
      <c r="E6838" t="s">
        <v>15</v>
      </c>
      <c r="F6838" t="s">
        <v>566</v>
      </c>
      <c r="G6838" t="s">
        <v>569</v>
      </c>
      <c r="H6838" s="1">
        <v>2021</v>
      </c>
      <c r="I6838" s="2">
        <v>6030</v>
      </c>
      <c r="J6838" s="3">
        <v>5466.3403980188004</v>
      </c>
      <c r="K6838">
        <f>Table1[[#This Row],[Total Revenue + Open]]/Table1[[#This Row],[Qty]]</f>
        <v>0.90652411244092879</v>
      </c>
      <c r="L6838">
        <f>Table1[[#This Row],[Total Revenue + Open]]/Table1[[#This Row],[Qty]]</f>
        <v>0.90652411244092879</v>
      </c>
    </row>
    <row r="6839" spans="1:12" hidden="1">
      <c r="A6839" t="s">
        <v>544</v>
      </c>
      <c r="B6839" t="s">
        <v>11</v>
      </c>
      <c r="C6839" t="s">
        <v>73</v>
      </c>
      <c r="D6839" t="s">
        <v>545</v>
      </c>
      <c r="E6839" t="s">
        <v>15</v>
      </c>
      <c r="F6839" t="s">
        <v>566</v>
      </c>
      <c r="G6839" t="s">
        <v>569</v>
      </c>
      <c r="H6839" s="1">
        <v>2021</v>
      </c>
      <c r="I6839" s="2">
        <v>17440</v>
      </c>
      <c r="J6839" s="3">
        <v>15803.632044761</v>
      </c>
      <c r="K6839">
        <f>Table1[[#This Row],[Total Revenue + Open]]/Table1[[#This Row],[Qty]]</f>
        <v>0.9061715621995986</v>
      </c>
      <c r="L6839">
        <f>Table1[[#This Row],[Total Revenue + Open]]/Table1[[#This Row],[Qty]]</f>
        <v>0.9061715621995986</v>
      </c>
    </row>
    <row r="6840" spans="1:12" hidden="1">
      <c r="A6840" t="s">
        <v>544</v>
      </c>
      <c r="B6840" t="s">
        <v>11</v>
      </c>
      <c r="C6840" t="s">
        <v>73</v>
      </c>
      <c r="D6840" t="s">
        <v>545</v>
      </c>
      <c r="E6840" t="s">
        <v>15</v>
      </c>
      <c r="F6840" t="s">
        <v>566</v>
      </c>
      <c r="G6840" t="s">
        <v>569</v>
      </c>
      <c r="H6840" s="1">
        <v>2021</v>
      </c>
      <c r="I6840" s="2">
        <v>150</v>
      </c>
      <c r="J6840" s="3">
        <v>138.38028499910001</v>
      </c>
      <c r="K6840">
        <f>Table1[[#This Row],[Total Revenue + Open]]/Table1[[#This Row],[Qty]]</f>
        <v>0.92253523332733345</v>
      </c>
      <c r="L6840">
        <f>Table1[[#This Row],[Total Revenue + Open]]/Table1[[#This Row],[Qty]]</f>
        <v>0.92253523332733345</v>
      </c>
    </row>
    <row r="6841" spans="1:12">
      <c r="A6841" t="s">
        <v>10</v>
      </c>
      <c r="B6841" t="s">
        <v>11</v>
      </c>
      <c r="C6841" t="s">
        <v>119</v>
      </c>
      <c r="D6841" t="s">
        <v>46</v>
      </c>
      <c r="E6841" t="s">
        <v>15</v>
      </c>
      <c r="F6841" t="s">
        <v>204</v>
      </c>
      <c r="G6841" t="s">
        <v>297</v>
      </c>
      <c r="H6841" s="1">
        <v>2022</v>
      </c>
      <c r="I6841" s="2">
        <v>1510</v>
      </c>
      <c r="J6841" s="3">
        <v>4110</v>
      </c>
      <c r="K6841">
        <f>Table1[[#This Row],[Total Revenue + Open]]/Table1[[#This Row],[Qty]]</f>
        <v>2.7218543046357615</v>
      </c>
      <c r="L6841">
        <f>Table1[[#This Row],[Qty]]/Table1[[#This Row],[Total Revenue + Open]]</f>
        <v>0.36739659367396593</v>
      </c>
    </row>
    <row r="6842" spans="1:12" hidden="1">
      <c r="A6842" t="s">
        <v>544</v>
      </c>
      <c r="B6842" t="s">
        <v>11</v>
      </c>
      <c r="C6842" t="s">
        <v>73</v>
      </c>
      <c r="D6842" t="s">
        <v>545</v>
      </c>
      <c r="E6842" t="s">
        <v>15</v>
      </c>
      <c r="F6842" t="s">
        <v>566</v>
      </c>
      <c r="G6842" t="s">
        <v>569</v>
      </c>
      <c r="H6842" s="1">
        <v>2018</v>
      </c>
      <c r="I6842" s="2">
        <v>12315</v>
      </c>
      <c r="J6842" s="3">
        <v>11025</v>
      </c>
      <c r="K6842">
        <f>Table1[[#This Row],[Total Revenue + Open]]/Table1[[#This Row],[Qty]]</f>
        <v>0.8952496954933008</v>
      </c>
      <c r="L6842">
        <f>Table1[[#This Row],[Total Revenue + Open]]/Table1[[#This Row],[Qty]]</f>
        <v>0.8952496954933008</v>
      </c>
    </row>
    <row r="6843" spans="1:12" hidden="1">
      <c r="A6843" t="s">
        <v>544</v>
      </c>
      <c r="B6843" t="s">
        <v>11</v>
      </c>
      <c r="C6843" t="s">
        <v>73</v>
      </c>
      <c r="D6843" t="s">
        <v>545</v>
      </c>
      <c r="E6843" t="s">
        <v>15</v>
      </c>
      <c r="F6843" t="s">
        <v>566</v>
      </c>
      <c r="G6843" t="s">
        <v>569</v>
      </c>
      <c r="H6843" s="1">
        <v>2018</v>
      </c>
      <c r="I6843" s="2">
        <v>100155</v>
      </c>
      <c r="J6843" s="3">
        <v>86695.5</v>
      </c>
      <c r="K6843">
        <f>Table1[[#This Row],[Total Revenue + Open]]/Table1[[#This Row],[Qty]]</f>
        <v>0.86561329938595177</v>
      </c>
      <c r="L6843">
        <f>Table1[[#This Row],[Total Revenue + Open]]/Table1[[#This Row],[Qty]]</f>
        <v>0.86561329938595177</v>
      </c>
    </row>
    <row r="6844" spans="1:12" hidden="1">
      <c r="A6844" t="s">
        <v>544</v>
      </c>
      <c r="B6844" t="s">
        <v>11</v>
      </c>
      <c r="C6844" t="s">
        <v>73</v>
      </c>
      <c r="D6844" t="s">
        <v>545</v>
      </c>
      <c r="E6844" t="s">
        <v>15</v>
      </c>
      <c r="F6844" t="s">
        <v>566</v>
      </c>
      <c r="G6844" t="s">
        <v>569</v>
      </c>
      <c r="H6844" s="1">
        <v>2018</v>
      </c>
      <c r="I6844" s="2">
        <v>50925</v>
      </c>
      <c r="J6844" s="3">
        <v>43587</v>
      </c>
      <c r="K6844">
        <f>Table1[[#This Row],[Total Revenue + Open]]/Table1[[#This Row],[Qty]]</f>
        <v>0.85590574374079531</v>
      </c>
      <c r="L6844">
        <f>Table1[[#This Row],[Total Revenue + Open]]/Table1[[#This Row],[Qty]]</f>
        <v>0.85590574374079531</v>
      </c>
    </row>
    <row r="6845" spans="1:12" hidden="1">
      <c r="A6845" t="s">
        <v>544</v>
      </c>
      <c r="B6845" t="s">
        <v>11</v>
      </c>
      <c r="C6845" t="s">
        <v>73</v>
      </c>
      <c r="D6845" t="s">
        <v>545</v>
      </c>
      <c r="E6845" t="s">
        <v>15</v>
      </c>
      <c r="F6845" t="s">
        <v>566</v>
      </c>
      <c r="G6845" t="s">
        <v>569</v>
      </c>
      <c r="H6845" s="1">
        <v>2018</v>
      </c>
      <c r="I6845" s="2">
        <v>114000</v>
      </c>
      <c r="J6845" s="3">
        <v>99180</v>
      </c>
      <c r="K6845">
        <f>Table1[[#This Row],[Total Revenue + Open]]/Table1[[#This Row],[Qty]]</f>
        <v>0.87</v>
      </c>
      <c r="L6845">
        <f>Table1[[#This Row],[Total Revenue + Open]]/Table1[[#This Row],[Qty]]</f>
        <v>0.87</v>
      </c>
    </row>
    <row r="6846" spans="1:12" hidden="1">
      <c r="A6846" t="s">
        <v>544</v>
      </c>
      <c r="B6846" t="s">
        <v>11</v>
      </c>
      <c r="C6846" t="s">
        <v>73</v>
      </c>
      <c r="D6846" t="s">
        <v>545</v>
      </c>
      <c r="E6846" t="s">
        <v>15</v>
      </c>
      <c r="F6846" t="s">
        <v>566</v>
      </c>
      <c r="G6846" t="s">
        <v>569</v>
      </c>
      <c r="H6846" s="1">
        <v>2018</v>
      </c>
      <c r="I6846" s="2">
        <v>27440</v>
      </c>
      <c r="J6846" s="3">
        <v>23751</v>
      </c>
      <c r="K6846">
        <f>Table1[[#This Row],[Total Revenue + Open]]/Table1[[#This Row],[Qty]]</f>
        <v>0.86556122448979589</v>
      </c>
      <c r="L6846">
        <f>Table1[[#This Row],[Total Revenue + Open]]/Table1[[#This Row],[Qty]]</f>
        <v>0.86556122448979589</v>
      </c>
    </row>
    <row r="6847" spans="1:12" hidden="1">
      <c r="A6847" t="s">
        <v>544</v>
      </c>
      <c r="B6847" t="s">
        <v>11</v>
      </c>
      <c r="C6847" t="s">
        <v>73</v>
      </c>
      <c r="D6847" t="s">
        <v>545</v>
      </c>
      <c r="E6847" t="s">
        <v>15</v>
      </c>
      <c r="F6847" t="s">
        <v>566</v>
      </c>
      <c r="G6847" t="s">
        <v>569</v>
      </c>
      <c r="H6847" s="1">
        <v>2019</v>
      </c>
      <c r="I6847" s="2">
        <v>11010</v>
      </c>
      <c r="J6847" s="3">
        <v>9602.0139999999992</v>
      </c>
      <c r="K6847">
        <f>Table1[[#This Row],[Total Revenue + Open]]/Table1[[#This Row],[Qty]]</f>
        <v>0.87211752951861932</v>
      </c>
      <c r="L6847">
        <f>Table1[[#This Row],[Total Revenue + Open]]/Table1[[#This Row],[Qty]]</f>
        <v>0.87211752951861932</v>
      </c>
    </row>
    <row r="6848" spans="1:12" hidden="1">
      <c r="A6848" t="s">
        <v>544</v>
      </c>
      <c r="B6848" t="s">
        <v>11</v>
      </c>
      <c r="C6848" t="s">
        <v>73</v>
      </c>
      <c r="D6848" t="s">
        <v>545</v>
      </c>
      <c r="E6848" t="s">
        <v>15</v>
      </c>
      <c r="F6848" t="s">
        <v>566</v>
      </c>
      <c r="G6848" t="s">
        <v>569</v>
      </c>
      <c r="H6848" s="1">
        <v>2019</v>
      </c>
      <c r="I6848" s="2">
        <v>60000</v>
      </c>
      <c r="J6848" s="3">
        <v>52729.927000000003</v>
      </c>
      <c r="K6848">
        <f>Table1[[#This Row],[Total Revenue + Open]]/Table1[[#This Row],[Qty]]</f>
        <v>0.87883211666666672</v>
      </c>
      <c r="L6848">
        <f>Table1[[#This Row],[Total Revenue + Open]]/Table1[[#This Row],[Qty]]</f>
        <v>0.87883211666666672</v>
      </c>
    </row>
    <row r="6849" spans="1:12" hidden="1">
      <c r="A6849" t="s">
        <v>544</v>
      </c>
      <c r="B6849" t="s">
        <v>11</v>
      </c>
      <c r="C6849" t="s">
        <v>73</v>
      </c>
      <c r="D6849" t="s">
        <v>545</v>
      </c>
      <c r="E6849" t="s">
        <v>15</v>
      </c>
      <c r="F6849" t="s">
        <v>566</v>
      </c>
      <c r="G6849" t="s">
        <v>569</v>
      </c>
      <c r="H6849" s="1">
        <v>2019</v>
      </c>
      <c r="I6849" s="2">
        <v>180115</v>
      </c>
      <c r="J6849" s="3">
        <v>152779.91399999999</v>
      </c>
      <c r="K6849">
        <f>Table1[[#This Row],[Total Revenue + Open]]/Table1[[#This Row],[Qty]]</f>
        <v>0.84823537184576514</v>
      </c>
      <c r="L6849">
        <f>Table1[[#This Row],[Total Revenue + Open]]/Table1[[#This Row],[Qty]]</f>
        <v>0.84823537184576514</v>
      </c>
    </row>
    <row r="6850" spans="1:12" hidden="1">
      <c r="A6850" t="s">
        <v>544</v>
      </c>
      <c r="B6850" t="s">
        <v>11</v>
      </c>
      <c r="C6850" t="s">
        <v>73</v>
      </c>
      <c r="D6850" t="s">
        <v>545</v>
      </c>
      <c r="E6850" t="s">
        <v>15</v>
      </c>
      <c r="F6850" t="s">
        <v>566</v>
      </c>
      <c r="G6850" t="s">
        <v>569</v>
      </c>
      <c r="H6850" s="1">
        <v>2019</v>
      </c>
      <c r="I6850" s="2">
        <v>2415</v>
      </c>
      <c r="J6850" s="3">
        <v>2107.2339999999999</v>
      </c>
      <c r="K6850">
        <f>Table1[[#This Row],[Total Revenue + Open]]/Table1[[#This Row],[Qty]]</f>
        <v>0.87256066252587994</v>
      </c>
      <c r="L6850">
        <f>Table1[[#This Row],[Total Revenue + Open]]/Table1[[#This Row],[Qty]]</f>
        <v>0.87256066252587994</v>
      </c>
    </row>
    <row r="6851" spans="1:12" hidden="1">
      <c r="A6851" t="s">
        <v>544</v>
      </c>
      <c r="B6851" t="s">
        <v>11</v>
      </c>
      <c r="C6851" t="s">
        <v>73</v>
      </c>
      <c r="D6851" t="s">
        <v>545</v>
      </c>
      <c r="E6851" t="s">
        <v>15</v>
      </c>
      <c r="F6851" t="s">
        <v>566</v>
      </c>
      <c r="G6851" t="s">
        <v>569</v>
      </c>
      <c r="H6851" s="1">
        <v>2019</v>
      </c>
      <c r="I6851" s="2">
        <v>65075</v>
      </c>
      <c r="J6851" s="3">
        <v>55283.101999999999</v>
      </c>
      <c r="K6851">
        <f>Table1[[#This Row],[Total Revenue + Open]]/Table1[[#This Row],[Qty]]</f>
        <v>0.84952903572800609</v>
      </c>
      <c r="L6851">
        <f>Table1[[#This Row],[Total Revenue + Open]]/Table1[[#This Row],[Qty]]</f>
        <v>0.84952903572800609</v>
      </c>
    </row>
    <row r="6852" spans="1:12" hidden="1">
      <c r="A6852" t="s">
        <v>544</v>
      </c>
      <c r="B6852" t="s">
        <v>11</v>
      </c>
      <c r="C6852" t="s">
        <v>73</v>
      </c>
      <c r="D6852" t="s">
        <v>545</v>
      </c>
      <c r="E6852" t="s">
        <v>15</v>
      </c>
      <c r="F6852" t="s">
        <v>566</v>
      </c>
      <c r="G6852" t="s">
        <v>569</v>
      </c>
      <c r="H6852" s="1">
        <v>2019</v>
      </c>
      <c r="I6852" s="2">
        <v>5025</v>
      </c>
      <c r="J6852" s="3">
        <v>4268.9650000000001</v>
      </c>
      <c r="K6852">
        <f>Table1[[#This Row],[Total Revenue + Open]]/Table1[[#This Row],[Qty]]</f>
        <v>0.84954527363184085</v>
      </c>
      <c r="L6852">
        <f>Table1[[#This Row],[Total Revenue + Open]]/Table1[[#This Row],[Qty]]</f>
        <v>0.84954527363184085</v>
      </c>
    </row>
    <row r="6853" spans="1:12" hidden="1">
      <c r="A6853" t="s">
        <v>544</v>
      </c>
      <c r="B6853" t="s">
        <v>11</v>
      </c>
      <c r="C6853" t="s">
        <v>73</v>
      </c>
      <c r="D6853" t="s">
        <v>545</v>
      </c>
      <c r="E6853" t="s">
        <v>15</v>
      </c>
      <c r="F6853" t="s">
        <v>566</v>
      </c>
      <c r="G6853" t="s">
        <v>569</v>
      </c>
      <c r="H6853" s="1">
        <v>2019</v>
      </c>
      <c r="I6853" s="2">
        <v>29500</v>
      </c>
      <c r="J6853" s="3">
        <v>25787.517</v>
      </c>
      <c r="K6853">
        <f>Table1[[#This Row],[Total Revenue + Open]]/Table1[[#This Row],[Qty]]</f>
        <v>0.87415311864406775</v>
      </c>
      <c r="L6853">
        <f>Table1[[#This Row],[Total Revenue + Open]]/Table1[[#This Row],[Qty]]</f>
        <v>0.87415311864406775</v>
      </c>
    </row>
    <row r="6854" spans="1:12" hidden="1">
      <c r="A6854" t="s">
        <v>544</v>
      </c>
      <c r="B6854" t="s">
        <v>11</v>
      </c>
      <c r="C6854" t="s">
        <v>73</v>
      </c>
      <c r="D6854" t="s">
        <v>550</v>
      </c>
      <c r="E6854" t="s">
        <v>15</v>
      </c>
      <c r="F6854" t="s">
        <v>36</v>
      </c>
      <c r="G6854" t="s">
        <v>37</v>
      </c>
      <c r="H6854" s="1">
        <v>2020</v>
      </c>
      <c r="I6854" s="2">
        <v>109455</v>
      </c>
      <c r="J6854" s="3">
        <v>133939.625584803</v>
      </c>
      <c r="K6854">
        <f>Table1[[#This Row],[Total Revenue + Open]]/Table1[[#This Row],[Qty]]</f>
        <v>1.2236958164067699</v>
      </c>
      <c r="L6854">
        <f>Table1[[#This Row],[Total Revenue + Open]]/Table1[[#This Row],[Qty]]</f>
        <v>1.2236958164067699</v>
      </c>
    </row>
    <row r="6855" spans="1:12" hidden="1">
      <c r="A6855" t="s">
        <v>544</v>
      </c>
      <c r="B6855" t="s">
        <v>11</v>
      </c>
      <c r="C6855" t="s">
        <v>73</v>
      </c>
      <c r="D6855" t="s">
        <v>545</v>
      </c>
      <c r="E6855" t="s">
        <v>15</v>
      </c>
      <c r="F6855" t="s">
        <v>566</v>
      </c>
      <c r="G6855" t="s">
        <v>569</v>
      </c>
      <c r="H6855" s="1">
        <v>2020</v>
      </c>
      <c r="I6855" s="2">
        <v>121255</v>
      </c>
      <c r="J6855" s="3">
        <v>109334.63087664499</v>
      </c>
      <c r="K6855">
        <f>Table1[[#This Row],[Total Revenue + Open]]/Table1[[#This Row],[Qty]]</f>
        <v>0.90169173128238012</v>
      </c>
      <c r="L6855">
        <f>Table1[[#This Row],[Total Revenue + Open]]/Table1[[#This Row],[Qty]]</f>
        <v>0.90169173128238012</v>
      </c>
    </row>
    <row r="6856" spans="1:12" hidden="1">
      <c r="A6856" t="s">
        <v>544</v>
      </c>
      <c r="B6856" t="s">
        <v>11</v>
      </c>
      <c r="C6856" t="s">
        <v>73</v>
      </c>
      <c r="D6856" t="s">
        <v>550</v>
      </c>
      <c r="E6856" t="s">
        <v>15</v>
      </c>
      <c r="F6856" t="s">
        <v>80</v>
      </c>
      <c r="G6856" t="s">
        <v>574</v>
      </c>
      <c r="H6856" s="1">
        <v>2020</v>
      </c>
      <c r="I6856" s="2">
        <v>89100</v>
      </c>
      <c r="J6856" s="3">
        <v>106120.310962469</v>
      </c>
      <c r="K6856">
        <f>Table1[[#This Row],[Total Revenue + Open]]/Table1[[#This Row],[Qty]]</f>
        <v>1.1910248143935915</v>
      </c>
      <c r="L6856">
        <f>Table1[[#This Row],[Total Revenue + Open]]/Table1[[#This Row],[Qty]]</f>
        <v>1.1910248143935915</v>
      </c>
    </row>
    <row r="6857" spans="1:12" hidden="1">
      <c r="A6857" t="s">
        <v>544</v>
      </c>
      <c r="B6857" t="s">
        <v>11</v>
      </c>
      <c r="C6857" t="s">
        <v>73</v>
      </c>
      <c r="D6857" t="s">
        <v>545</v>
      </c>
      <c r="E6857" t="s">
        <v>15</v>
      </c>
      <c r="F6857" t="s">
        <v>566</v>
      </c>
      <c r="G6857" t="s">
        <v>569</v>
      </c>
      <c r="H6857" s="1">
        <v>2019</v>
      </c>
      <c r="I6857" s="2">
        <v>37690</v>
      </c>
      <c r="J6857" s="3">
        <v>33375</v>
      </c>
      <c r="K6857">
        <f>Table1[[#This Row],[Total Revenue + Open]]/Table1[[#This Row],[Qty]]</f>
        <v>0.88551339877951707</v>
      </c>
      <c r="L6857">
        <f>Table1[[#This Row],[Total Revenue + Open]]/Table1[[#This Row],[Qty]]</f>
        <v>0.88551339877951707</v>
      </c>
    </row>
    <row r="6858" spans="1:12" hidden="1">
      <c r="A6858" t="s">
        <v>544</v>
      </c>
      <c r="B6858" t="s">
        <v>11</v>
      </c>
      <c r="C6858" t="s">
        <v>73</v>
      </c>
      <c r="D6858" t="s">
        <v>545</v>
      </c>
      <c r="E6858" t="s">
        <v>15</v>
      </c>
      <c r="F6858" t="s">
        <v>566</v>
      </c>
      <c r="G6858" t="s">
        <v>569</v>
      </c>
      <c r="H6858" s="1">
        <v>2019</v>
      </c>
      <c r="I6858" s="2">
        <v>104775</v>
      </c>
      <c r="J6858" s="3">
        <v>92782.5</v>
      </c>
      <c r="K6858">
        <f>Table1[[#This Row],[Total Revenue + Open]]/Table1[[#This Row],[Qty]]</f>
        <v>0.88554044380816033</v>
      </c>
      <c r="L6858">
        <f>Table1[[#This Row],[Total Revenue + Open]]/Table1[[#This Row],[Qty]]</f>
        <v>0.88554044380816033</v>
      </c>
    </row>
    <row r="6859" spans="1:12" hidden="1">
      <c r="A6859" t="s">
        <v>544</v>
      </c>
      <c r="B6859" t="s">
        <v>11</v>
      </c>
      <c r="C6859" t="s">
        <v>73</v>
      </c>
      <c r="D6859" t="s">
        <v>545</v>
      </c>
      <c r="E6859" t="s">
        <v>15</v>
      </c>
      <c r="F6859" t="s">
        <v>566</v>
      </c>
      <c r="G6859" t="s">
        <v>569</v>
      </c>
      <c r="H6859" s="1">
        <v>2019</v>
      </c>
      <c r="I6859" s="2">
        <v>48445</v>
      </c>
      <c r="J6859" s="3">
        <v>42898</v>
      </c>
      <c r="K6859">
        <f>Table1[[#This Row],[Total Revenue + Open]]/Table1[[#This Row],[Qty]]</f>
        <v>0.88549901950665699</v>
      </c>
      <c r="L6859">
        <f>Table1[[#This Row],[Total Revenue + Open]]/Table1[[#This Row],[Qty]]</f>
        <v>0.88549901950665699</v>
      </c>
    </row>
    <row r="6860" spans="1:12" hidden="1">
      <c r="A6860" t="s">
        <v>544</v>
      </c>
      <c r="B6860" t="s">
        <v>11</v>
      </c>
      <c r="C6860" t="s">
        <v>73</v>
      </c>
      <c r="D6860" t="s">
        <v>545</v>
      </c>
      <c r="E6860" t="s">
        <v>15</v>
      </c>
      <c r="F6860" t="s">
        <v>566</v>
      </c>
      <c r="G6860" t="s">
        <v>569</v>
      </c>
      <c r="H6860" s="1">
        <v>2019</v>
      </c>
      <c r="I6860" s="2">
        <v>12565</v>
      </c>
      <c r="J6860" s="3">
        <v>11240.875</v>
      </c>
      <c r="K6860">
        <f>Table1[[#This Row],[Total Revenue + Open]]/Table1[[#This Row],[Qty]]</f>
        <v>0.89461798647035418</v>
      </c>
      <c r="L6860">
        <f>Table1[[#This Row],[Total Revenue + Open]]/Table1[[#This Row],[Qty]]</f>
        <v>0.89461798647035418</v>
      </c>
    </row>
    <row r="6861" spans="1:12" hidden="1">
      <c r="A6861" t="s">
        <v>544</v>
      </c>
      <c r="B6861" t="s">
        <v>11</v>
      </c>
      <c r="C6861" t="s">
        <v>73</v>
      </c>
      <c r="D6861" t="s">
        <v>545</v>
      </c>
      <c r="E6861" t="s">
        <v>15</v>
      </c>
      <c r="F6861" t="s">
        <v>566</v>
      </c>
      <c r="G6861" t="s">
        <v>569</v>
      </c>
      <c r="H6861" s="1">
        <v>2019</v>
      </c>
      <c r="I6861" s="2">
        <v>9750</v>
      </c>
      <c r="J6861" s="3">
        <v>8722.9189999999999</v>
      </c>
      <c r="K6861">
        <f>Table1[[#This Row],[Total Revenue + Open]]/Table1[[#This Row],[Qty]]</f>
        <v>0.89465835897435897</v>
      </c>
      <c r="L6861">
        <f>Table1[[#This Row],[Total Revenue + Open]]/Table1[[#This Row],[Qty]]</f>
        <v>0.89465835897435897</v>
      </c>
    </row>
    <row r="6862" spans="1:12" hidden="1">
      <c r="A6862" t="s">
        <v>544</v>
      </c>
      <c r="B6862" t="s">
        <v>11</v>
      </c>
      <c r="C6862" t="s">
        <v>73</v>
      </c>
      <c r="D6862" t="s">
        <v>545</v>
      </c>
      <c r="E6862" t="s">
        <v>15</v>
      </c>
      <c r="F6862" t="s">
        <v>566</v>
      </c>
      <c r="G6862" t="s">
        <v>569</v>
      </c>
      <c r="H6862" s="1">
        <v>2019</v>
      </c>
      <c r="I6862" s="2">
        <v>450</v>
      </c>
      <c r="J6862" s="3">
        <v>404.68</v>
      </c>
      <c r="K6862">
        <f>Table1[[#This Row],[Total Revenue + Open]]/Table1[[#This Row],[Qty]]</f>
        <v>0.89928888888888892</v>
      </c>
      <c r="L6862">
        <f>Table1[[#This Row],[Total Revenue + Open]]/Table1[[#This Row],[Qty]]</f>
        <v>0.89928888888888892</v>
      </c>
    </row>
    <row r="6863" spans="1:12" hidden="1">
      <c r="A6863" t="s">
        <v>544</v>
      </c>
      <c r="B6863" t="s">
        <v>11</v>
      </c>
      <c r="C6863" t="s">
        <v>73</v>
      </c>
      <c r="D6863" t="s">
        <v>545</v>
      </c>
      <c r="E6863" t="s">
        <v>15</v>
      </c>
      <c r="F6863" t="s">
        <v>566</v>
      </c>
      <c r="G6863" t="s">
        <v>569</v>
      </c>
      <c r="H6863" s="1">
        <v>2019</v>
      </c>
      <c r="I6863" s="2">
        <v>6135</v>
      </c>
      <c r="J6863" s="3">
        <v>5334.3440000000001</v>
      </c>
      <c r="K6863">
        <f>Table1[[#This Row],[Total Revenue + Open]]/Table1[[#This Row],[Qty]]</f>
        <v>0.8694937245313773</v>
      </c>
      <c r="L6863">
        <f>Table1[[#This Row],[Total Revenue + Open]]/Table1[[#This Row],[Qty]]</f>
        <v>0.8694937245313773</v>
      </c>
    </row>
    <row r="6864" spans="1:12" hidden="1">
      <c r="A6864" t="s">
        <v>544</v>
      </c>
      <c r="B6864" t="s">
        <v>11</v>
      </c>
      <c r="C6864" t="s">
        <v>73</v>
      </c>
      <c r="D6864" t="s">
        <v>550</v>
      </c>
      <c r="E6864" t="s">
        <v>15</v>
      </c>
      <c r="F6864" t="s">
        <v>80</v>
      </c>
      <c r="G6864" t="s">
        <v>574</v>
      </c>
      <c r="H6864" s="1">
        <v>2020</v>
      </c>
      <c r="I6864" s="2">
        <v>84490</v>
      </c>
      <c r="J6864" s="3">
        <v>102460.30418786401</v>
      </c>
      <c r="K6864">
        <f>Table1[[#This Row],[Total Revenue + Open]]/Table1[[#This Row],[Qty]]</f>
        <v>1.2126914923406795</v>
      </c>
      <c r="L6864">
        <f>Table1[[#This Row],[Total Revenue + Open]]/Table1[[#This Row],[Qty]]</f>
        <v>1.2126914923406795</v>
      </c>
    </row>
    <row r="6865" spans="1:12" hidden="1">
      <c r="A6865" t="s">
        <v>544</v>
      </c>
      <c r="B6865" t="s">
        <v>11</v>
      </c>
      <c r="C6865" t="s">
        <v>73</v>
      </c>
      <c r="D6865" t="s">
        <v>545</v>
      </c>
      <c r="E6865" t="s">
        <v>15</v>
      </c>
      <c r="F6865" t="s">
        <v>566</v>
      </c>
      <c r="G6865" t="s">
        <v>569</v>
      </c>
      <c r="H6865" s="1">
        <v>2020</v>
      </c>
      <c r="I6865" s="2">
        <v>105030</v>
      </c>
      <c r="J6865" s="3">
        <v>94699.286586070404</v>
      </c>
      <c r="K6865">
        <f>Table1[[#This Row],[Total Revenue + Open]]/Table1[[#This Row],[Qty]]</f>
        <v>0.90164035595611158</v>
      </c>
      <c r="L6865">
        <f>Table1[[#This Row],[Total Revenue + Open]]/Table1[[#This Row],[Qty]]</f>
        <v>0.90164035595611158</v>
      </c>
    </row>
    <row r="6866" spans="1:12" hidden="1">
      <c r="A6866" t="s">
        <v>544</v>
      </c>
      <c r="B6866" t="s">
        <v>11</v>
      </c>
      <c r="C6866" t="s">
        <v>73</v>
      </c>
      <c r="D6866" t="s">
        <v>545</v>
      </c>
      <c r="E6866" t="s">
        <v>15</v>
      </c>
      <c r="F6866" t="s">
        <v>566</v>
      </c>
      <c r="G6866" t="s">
        <v>569</v>
      </c>
      <c r="H6866" s="1">
        <v>2021</v>
      </c>
      <c r="I6866" s="2">
        <v>38745</v>
      </c>
      <c r="J6866" s="3">
        <v>35452.011803831403</v>
      </c>
      <c r="K6866">
        <f>Table1[[#This Row],[Total Revenue + Open]]/Table1[[#This Row],[Qty]]</f>
        <v>0.91500869283343411</v>
      </c>
      <c r="L6866">
        <f>Table1[[#This Row],[Total Revenue + Open]]/Table1[[#This Row],[Qty]]</f>
        <v>0.91500869283343411</v>
      </c>
    </row>
    <row r="6867" spans="1:12" hidden="1">
      <c r="A6867" t="s">
        <v>544</v>
      </c>
      <c r="B6867" t="s">
        <v>11</v>
      </c>
      <c r="C6867" t="s">
        <v>73</v>
      </c>
      <c r="D6867" t="s">
        <v>545</v>
      </c>
      <c r="E6867" t="s">
        <v>15</v>
      </c>
      <c r="F6867" t="s">
        <v>566</v>
      </c>
      <c r="G6867" t="s">
        <v>569</v>
      </c>
      <c r="H6867" s="1">
        <v>2021</v>
      </c>
      <c r="I6867" s="2">
        <v>17390</v>
      </c>
      <c r="J6867" s="3">
        <v>15959.859536570901</v>
      </c>
      <c r="K6867">
        <f>Table1[[#This Row],[Total Revenue + Open]]/Table1[[#This Row],[Qty]]</f>
        <v>0.91776075540948254</v>
      </c>
      <c r="L6867">
        <f>Table1[[#This Row],[Total Revenue + Open]]/Table1[[#This Row],[Qty]]</f>
        <v>0.91776075540948254</v>
      </c>
    </row>
    <row r="6868" spans="1:12" hidden="1">
      <c r="A6868" t="s">
        <v>544</v>
      </c>
      <c r="B6868" t="s">
        <v>11</v>
      </c>
      <c r="C6868" t="s">
        <v>73</v>
      </c>
      <c r="D6868" t="s">
        <v>545</v>
      </c>
      <c r="E6868" t="s">
        <v>15</v>
      </c>
      <c r="F6868" t="s">
        <v>566</v>
      </c>
      <c r="G6868" t="s">
        <v>569</v>
      </c>
      <c r="H6868" s="1">
        <v>2021</v>
      </c>
      <c r="I6868" s="2">
        <v>12415</v>
      </c>
      <c r="J6868" s="3">
        <v>11439.5551340903</v>
      </c>
      <c r="K6868">
        <f>Table1[[#This Row],[Total Revenue + Open]]/Table1[[#This Row],[Qty]]</f>
        <v>0.9214301356496416</v>
      </c>
      <c r="L6868">
        <f>Table1[[#This Row],[Total Revenue + Open]]/Table1[[#This Row],[Qty]]</f>
        <v>0.9214301356496416</v>
      </c>
    </row>
    <row r="6869" spans="1:12">
      <c r="A6869" t="s">
        <v>10</v>
      </c>
      <c r="B6869" t="s">
        <v>11</v>
      </c>
      <c r="C6869" t="s">
        <v>119</v>
      </c>
      <c r="D6869" t="s">
        <v>46</v>
      </c>
      <c r="E6869" t="s">
        <v>15</v>
      </c>
      <c r="F6869" t="s">
        <v>204</v>
      </c>
      <c r="G6869" t="s">
        <v>297</v>
      </c>
      <c r="H6869" s="1">
        <v>2022</v>
      </c>
      <c r="I6869" s="2">
        <v>1510</v>
      </c>
      <c r="J6869" s="3">
        <v>4080</v>
      </c>
      <c r="K6869">
        <f>Table1[[#This Row],[Total Revenue + Open]]/Table1[[#This Row],[Qty]]</f>
        <v>2.7019867549668874</v>
      </c>
      <c r="L6869">
        <f>Table1[[#This Row],[Qty]]/Table1[[#This Row],[Total Revenue + Open]]</f>
        <v>0.37009803921568629</v>
      </c>
    </row>
    <row r="6870" spans="1:12">
      <c r="A6870" t="s">
        <v>10</v>
      </c>
      <c r="B6870" t="s">
        <v>11</v>
      </c>
      <c r="C6870" t="s">
        <v>119</v>
      </c>
      <c r="D6870" t="s">
        <v>46</v>
      </c>
      <c r="E6870" t="s">
        <v>15</v>
      </c>
      <c r="F6870" t="s">
        <v>204</v>
      </c>
      <c r="G6870" t="s">
        <v>297</v>
      </c>
      <c r="H6870" s="1">
        <v>2022</v>
      </c>
      <c r="I6870" s="2">
        <v>1510</v>
      </c>
      <c r="J6870" s="3">
        <v>4080</v>
      </c>
      <c r="K6870">
        <f>Table1[[#This Row],[Total Revenue + Open]]/Table1[[#This Row],[Qty]]</f>
        <v>2.7019867549668874</v>
      </c>
      <c r="L6870">
        <f>Table1[[#This Row],[Qty]]/Table1[[#This Row],[Total Revenue + Open]]</f>
        <v>0.37009803921568629</v>
      </c>
    </row>
    <row r="6871" spans="1:12" hidden="1">
      <c r="A6871" t="s">
        <v>544</v>
      </c>
      <c r="B6871" t="s">
        <v>11</v>
      </c>
      <c r="C6871" t="s">
        <v>73</v>
      </c>
      <c r="D6871" t="s">
        <v>545</v>
      </c>
      <c r="E6871" t="s">
        <v>15</v>
      </c>
      <c r="F6871" t="s">
        <v>566</v>
      </c>
      <c r="G6871" t="s">
        <v>569</v>
      </c>
      <c r="H6871" s="1">
        <v>2019</v>
      </c>
      <c r="I6871" s="2">
        <v>14475</v>
      </c>
      <c r="J6871" s="3">
        <v>12816</v>
      </c>
      <c r="K6871">
        <f>Table1[[#This Row],[Total Revenue + Open]]/Table1[[#This Row],[Qty]]</f>
        <v>0.88538860103626948</v>
      </c>
      <c r="L6871">
        <f>Table1[[#This Row],[Total Revenue + Open]]/Table1[[#This Row],[Qty]]</f>
        <v>0.88538860103626948</v>
      </c>
    </row>
    <row r="6872" spans="1:12" hidden="1">
      <c r="A6872" t="s">
        <v>544</v>
      </c>
      <c r="B6872" t="s">
        <v>11</v>
      </c>
      <c r="C6872" t="s">
        <v>73</v>
      </c>
      <c r="D6872" t="s">
        <v>545</v>
      </c>
      <c r="E6872" t="s">
        <v>15</v>
      </c>
      <c r="F6872" t="s">
        <v>566</v>
      </c>
      <c r="G6872" t="s">
        <v>569</v>
      </c>
      <c r="H6872" s="1">
        <v>2019</v>
      </c>
      <c r="I6872" s="2">
        <v>65380</v>
      </c>
      <c r="J6872" s="3">
        <v>57894.5</v>
      </c>
      <c r="K6872">
        <f>Table1[[#This Row],[Total Revenue + Open]]/Table1[[#This Row],[Qty]]</f>
        <v>0.88550780055062706</v>
      </c>
      <c r="L6872">
        <f>Table1[[#This Row],[Total Revenue + Open]]/Table1[[#This Row],[Qty]]</f>
        <v>0.88550780055062706</v>
      </c>
    </row>
    <row r="6873" spans="1:12" hidden="1">
      <c r="A6873" t="s">
        <v>544</v>
      </c>
      <c r="B6873" t="s">
        <v>11</v>
      </c>
      <c r="C6873" t="s">
        <v>73</v>
      </c>
      <c r="D6873" t="s">
        <v>545</v>
      </c>
      <c r="E6873" t="s">
        <v>15</v>
      </c>
      <c r="F6873" t="s">
        <v>566</v>
      </c>
      <c r="G6873" t="s">
        <v>569</v>
      </c>
      <c r="H6873" s="1">
        <v>2019</v>
      </c>
      <c r="I6873" s="2">
        <v>16030</v>
      </c>
      <c r="J6873" s="3">
        <v>14195.5</v>
      </c>
      <c r="K6873">
        <f>Table1[[#This Row],[Total Revenue + Open]]/Table1[[#This Row],[Qty]]</f>
        <v>0.88555832813474733</v>
      </c>
      <c r="L6873">
        <f>Table1[[#This Row],[Total Revenue + Open]]/Table1[[#This Row],[Qty]]</f>
        <v>0.88555832813474733</v>
      </c>
    </row>
    <row r="6874" spans="1:12" hidden="1">
      <c r="A6874" t="s">
        <v>544</v>
      </c>
      <c r="B6874" t="s">
        <v>11</v>
      </c>
      <c r="C6874" t="s">
        <v>73</v>
      </c>
      <c r="D6874" t="s">
        <v>545</v>
      </c>
      <c r="E6874" t="s">
        <v>15</v>
      </c>
      <c r="F6874" t="s">
        <v>566</v>
      </c>
      <c r="G6874" t="s">
        <v>569</v>
      </c>
      <c r="H6874" s="1">
        <v>2019</v>
      </c>
      <c r="I6874" s="2">
        <v>4925</v>
      </c>
      <c r="J6874" s="3">
        <v>4284.9650000000001</v>
      </c>
      <c r="K6874">
        <f>Table1[[#This Row],[Total Revenue + Open]]/Table1[[#This Row],[Qty]]</f>
        <v>0.87004365482233503</v>
      </c>
      <c r="L6874">
        <f>Table1[[#This Row],[Total Revenue + Open]]/Table1[[#This Row],[Qty]]</f>
        <v>0.87004365482233503</v>
      </c>
    </row>
    <row r="6875" spans="1:12" hidden="1">
      <c r="A6875" t="s">
        <v>544</v>
      </c>
      <c r="B6875" t="s">
        <v>11</v>
      </c>
      <c r="C6875" t="s">
        <v>73</v>
      </c>
      <c r="D6875" t="s">
        <v>545</v>
      </c>
      <c r="E6875" t="s">
        <v>15</v>
      </c>
      <c r="F6875" t="s">
        <v>566</v>
      </c>
      <c r="G6875" t="s">
        <v>569</v>
      </c>
      <c r="H6875" s="1">
        <v>2019</v>
      </c>
      <c r="I6875" s="2">
        <v>46785</v>
      </c>
      <c r="J6875" s="3">
        <v>41862.896000000001</v>
      </c>
      <c r="K6875">
        <f>Table1[[#This Row],[Total Revenue + Open]]/Table1[[#This Row],[Qty]]</f>
        <v>0.89479311745217482</v>
      </c>
      <c r="L6875">
        <f>Table1[[#This Row],[Total Revenue + Open]]/Table1[[#This Row],[Qty]]</f>
        <v>0.89479311745217482</v>
      </c>
    </row>
    <row r="6876" spans="1:12" hidden="1">
      <c r="A6876" t="s">
        <v>544</v>
      </c>
      <c r="B6876" t="s">
        <v>11</v>
      </c>
      <c r="C6876" t="s">
        <v>73</v>
      </c>
      <c r="D6876" t="s">
        <v>550</v>
      </c>
      <c r="E6876" t="s">
        <v>15</v>
      </c>
      <c r="F6876" t="s">
        <v>36</v>
      </c>
      <c r="G6876" t="s">
        <v>37</v>
      </c>
      <c r="H6876" s="1">
        <v>2020</v>
      </c>
      <c r="I6876" s="2">
        <v>71010</v>
      </c>
      <c r="J6876" s="3">
        <v>86327.806794767297</v>
      </c>
      <c r="K6876">
        <f>Table1[[#This Row],[Total Revenue + Open]]/Table1[[#This Row],[Qty]]</f>
        <v>1.2157133755072145</v>
      </c>
      <c r="L6876">
        <f>Table1[[#This Row],[Total Revenue + Open]]/Table1[[#This Row],[Qty]]</f>
        <v>1.2157133755072145</v>
      </c>
    </row>
    <row r="6877" spans="1:12" hidden="1">
      <c r="A6877" t="s">
        <v>544</v>
      </c>
      <c r="B6877" t="s">
        <v>11</v>
      </c>
      <c r="C6877" t="s">
        <v>73</v>
      </c>
      <c r="D6877" t="s">
        <v>545</v>
      </c>
      <c r="E6877" t="s">
        <v>15</v>
      </c>
      <c r="F6877" t="s">
        <v>566</v>
      </c>
      <c r="G6877" t="s">
        <v>569</v>
      </c>
      <c r="H6877" s="1">
        <v>2020</v>
      </c>
      <c r="I6877" s="2">
        <v>77790</v>
      </c>
      <c r="J6877" s="3">
        <v>72760.932566287403</v>
      </c>
      <c r="K6877">
        <f>Table1[[#This Row],[Total Revenue + Open]]/Table1[[#This Row],[Qty]]</f>
        <v>0.9353507207390076</v>
      </c>
      <c r="L6877">
        <f>Table1[[#This Row],[Total Revenue + Open]]/Table1[[#This Row],[Qty]]</f>
        <v>0.9353507207390076</v>
      </c>
    </row>
    <row r="6878" spans="1:12" hidden="1">
      <c r="A6878" t="s">
        <v>544</v>
      </c>
      <c r="B6878" t="s">
        <v>11</v>
      </c>
      <c r="C6878" t="s">
        <v>73</v>
      </c>
      <c r="D6878" t="s">
        <v>550</v>
      </c>
      <c r="E6878" t="s">
        <v>15</v>
      </c>
      <c r="F6878" t="s">
        <v>80</v>
      </c>
      <c r="G6878" t="s">
        <v>574</v>
      </c>
      <c r="H6878" s="1">
        <v>2020</v>
      </c>
      <c r="I6878" s="2">
        <v>60310</v>
      </c>
      <c r="J6878" s="3">
        <v>72445.255474452395</v>
      </c>
      <c r="K6878">
        <f>Table1[[#This Row],[Total Revenue + Open]]/Table1[[#This Row],[Qty]]</f>
        <v>1.2012146488882838</v>
      </c>
      <c r="L6878">
        <f>Table1[[#This Row],[Total Revenue + Open]]/Table1[[#This Row],[Qty]]</f>
        <v>1.2012146488882838</v>
      </c>
    </row>
    <row r="6879" spans="1:12" hidden="1">
      <c r="A6879" t="s">
        <v>544</v>
      </c>
      <c r="B6879" t="s">
        <v>11</v>
      </c>
      <c r="C6879" t="s">
        <v>73</v>
      </c>
      <c r="D6879" t="s">
        <v>550</v>
      </c>
      <c r="E6879" t="s">
        <v>15</v>
      </c>
      <c r="F6879" t="s">
        <v>80</v>
      </c>
      <c r="G6879" t="s">
        <v>574</v>
      </c>
      <c r="H6879" s="1">
        <v>2020</v>
      </c>
      <c r="I6879" s="2">
        <v>58045</v>
      </c>
      <c r="J6879" s="3">
        <v>69953.063619203007</v>
      </c>
      <c r="K6879">
        <f>Table1[[#This Row],[Total Revenue + Open]]/Table1[[#This Row],[Qty]]</f>
        <v>1.2051522718443106</v>
      </c>
      <c r="L6879">
        <f>Table1[[#This Row],[Total Revenue + Open]]/Table1[[#This Row],[Qty]]</f>
        <v>1.2051522718443106</v>
      </c>
    </row>
    <row r="6880" spans="1:12" hidden="1">
      <c r="A6880" t="s">
        <v>544</v>
      </c>
      <c r="B6880" t="s">
        <v>11</v>
      </c>
      <c r="C6880" t="s">
        <v>73</v>
      </c>
      <c r="D6880" t="s">
        <v>550</v>
      </c>
      <c r="E6880" t="s">
        <v>15</v>
      </c>
      <c r="F6880" t="s">
        <v>80</v>
      </c>
      <c r="G6880" t="s">
        <v>574</v>
      </c>
      <c r="H6880" s="1">
        <v>2020</v>
      </c>
      <c r="I6880" s="2">
        <v>57940</v>
      </c>
      <c r="J6880" s="3">
        <v>68655.462184873802</v>
      </c>
      <c r="K6880">
        <f>Table1[[#This Row],[Total Revenue + Open]]/Table1[[#This Row],[Qty]]</f>
        <v>1.1849406659453539</v>
      </c>
      <c r="L6880">
        <f>Table1[[#This Row],[Total Revenue + Open]]/Table1[[#This Row],[Qty]]</f>
        <v>1.1849406659453539</v>
      </c>
    </row>
    <row r="6881" spans="1:12" hidden="1">
      <c r="A6881" t="s">
        <v>544</v>
      </c>
      <c r="B6881" t="s">
        <v>11</v>
      </c>
      <c r="C6881" t="s">
        <v>73</v>
      </c>
      <c r="D6881" t="s">
        <v>545</v>
      </c>
      <c r="E6881" t="s">
        <v>15</v>
      </c>
      <c r="F6881" t="s">
        <v>566</v>
      </c>
      <c r="G6881" t="s">
        <v>569</v>
      </c>
      <c r="H6881" s="1">
        <v>2020</v>
      </c>
      <c r="I6881" s="2">
        <v>71105</v>
      </c>
      <c r="J6881" s="3">
        <v>63380.560308710898</v>
      </c>
      <c r="K6881">
        <f>Table1[[#This Row],[Total Revenue + Open]]/Table1[[#This Row],[Qty]]</f>
        <v>0.89136573108376205</v>
      </c>
      <c r="L6881">
        <f>Table1[[#This Row],[Total Revenue + Open]]/Table1[[#This Row],[Qty]]</f>
        <v>0.89136573108376205</v>
      </c>
    </row>
    <row r="6882" spans="1:12" hidden="1">
      <c r="A6882" t="s">
        <v>544</v>
      </c>
      <c r="B6882" t="s">
        <v>11</v>
      </c>
      <c r="C6882" t="s">
        <v>73</v>
      </c>
      <c r="D6882" t="s">
        <v>545</v>
      </c>
      <c r="E6882" t="s">
        <v>15</v>
      </c>
      <c r="F6882" t="s">
        <v>566</v>
      </c>
      <c r="G6882" t="s">
        <v>569</v>
      </c>
      <c r="H6882" s="1">
        <v>2019</v>
      </c>
      <c r="I6882" s="2">
        <v>13670</v>
      </c>
      <c r="J6882" s="3">
        <v>12230.353999999999</v>
      </c>
      <c r="K6882">
        <f>Table1[[#This Row],[Total Revenue + Open]]/Table1[[#This Row],[Qty]]</f>
        <v>0.89468573518653982</v>
      </c>
      <c r="L6882">
        <f>Table1[[#This Row],[Total Revenue + Open]]/Table1[[#This Row],[Qty]]</f>
        <v>0.89468573518653982</v>
      </c>
    </row>
    <row r="6883" spans="1:12" hidden="1">
      <c r="A6883" t="s">
        <v>544</v>
      </c>
      <c r="B6883" t="s">
        <v>11</v>
      </c>
      <c r="C6883" t="s">
        <v>73</v>
      </c>
      <c r="D6883" t="s">
        <v>545</v>
      </c>
      <c r="E6883" t="s">
        <v>15</v>
      </c>
      <c r="F6883" t="s">
        <v>566</v>
      </c>
      <c r="G6883" t="s">
        <v>569</v>
      </c>
      <c r="H6883" s="1">
        <v>2019</v>
      </c>
      <c r="I6883" s="2">
        <v>100</v>
      </c>
      <c r="J6883" s="3">
        <v>89.930999999999997</v>
      </c>
      <c r="K6883">
        <f>Table1[[#This Row],[Total Revenue + Open]]/Table1[[#This Row],[Qty]]</f>
        <v>0.89930999999999994</v>
      </c>
      <c r="L6883">
        <f>Table1[[#This Row],[Total Revenue + Open]]/Table1[[#This Row],[Qty]]</f>
        <v>0.89930999999999994</v>
      </c>
    </row>
    <row r="6884" spans="1:12" hidden="1">
      <c r="A6884" t="s">
        <v>544</v>
      </c>
      <c r="B6884" t="s">
        <v>11</v>
      </c>
      <c r="C6884" t="s">
        <v>73</v>
      </c>
      <c r="D6884" t="s">
        <v>545</v>
      </c>
      <c r="E6884" t="s">
        <v>15</v>
      </c>
      <c r="F6884" t="s">
        <v>566</v>
      </c>
      <c r="G6884" t="s">
        <v>569</v>
      </c>
      <c r="H6884" s="1">
        <v>2020</v>
      </c>
      <c r="I6884" s="2">
        <v>69755</v>
      </c>
      <c r="J6884" s="3">
        <v>62891.2008523759</v>
      </c>
      <c r="K6884">
        <f>Table1[[#This Row],[Total Revenue + Open]]/Table1[[#This Row],[Qty]]</f>
        <v>0.90160133112143792</v>
      </c>
      <c r="L6884">
        <f>Table1[[#This Row],[Total Revenue + Open]]/Table1[[#This Row],[Qty]]</f>
        <v>0.90160133112143792</v>
      </c>
    </row>
    <row r="6885" spans="1:12" hidden="1">
      <c r="A6885" t="s">
        <v>544</v>
      </c>
      <c r="B6885" t="s">
        <v>11</v>
      </c>
      <c r="C6885" t="s">
        <v>73</v>
      </c>
      <c r="D6885" t="s">
        <v>545</v>
      </c>
      <c r="E6885" t="s">
        <v>15</v>
      </c>
      <c r="F6885" t="s">
        <v>566</v>
      </c>
      <c r="G6885" t="s">
        <v>569</v>
      </c>
      <c r="H6885" s="1">
        <v>2019</v>
      </c>
      <c r="I6885" s="2">
        <v>12315</v>
      </c>
      <c r="J6885" s="3">
        <v>11016.057000000001</v>
      </c>
      <c r="K6885">
        <f>Table1[[#This Row],[Total Revenue + Open]]/Table1[[#This Row],[Qty]]</f>
        <v>0.89452350791717428</v>
      </c>
      <c r="L6885">
        <f>Table1[[#This Row],[Total Revenue + Open]]/Table1[[#This Row],[Qty]]</f>
        <v>0.89452350791717428</v>
      </c>
    </row>
    <row r="6886" spans="1:12" hidden="1">
      <c r="A6886" t="s">
        <v>544</v>
      </c>
      <c r="B6886" t="s">
        <v>11</v>
      </c>
      <c r="C6886" t="s">
        <v>73</v>
      </c>
      <c r="D6886" t="s">
        <v>545</v>
      </c>
      <c r="E6886" t="s">
        <v>15</v>
      </c>
      <c r="F6886" t="s">
        <v>566</v>
      </c>
      <c r="G6886" t="s">
        <v>569</v>
      </c>
      <c r="H6886" s="1">
        <v>2019</v>
      </c>
      <c r="I6886" s="2">
        <v>11610</v>
      </c>
      <c r="J6886" s="3">
        <v>10386.569</v>
      </c>
      <c r="K6886">
        <f>Table1[[#This Row],[Total Revenue + Open]]/Table1[[#This Row],[Qty]]</f>
        <v>0.89462265288544351</v>
      </c>
      <c r="L6886">
        <f>Table1[[#This Row],[Total Revenue + Open]]/Table1[[#This Row],[Qty]]</f>
        <v>0.89462265288544351</v>
      </c>
    </row>
    <row r="6887" spans="1:12" hidden="1">
      <c r="A6887" t="s">
        <v>544</v>
      </c>
      <c r="B6887" t="s">
        <v>11</v>
      </c>
      <c r="C6887" t="s">
        <v>73</v>
      </c>
      <c r="D6887" t="s">
        <v>545</v>
      </c>
      <c r="E6887" t="s">
        <v>15</v>
      </c>
      <c r="F6887" t="s">
        <v>566</v>
      </c>
      <c r="G6887" t="s">
        <v>569</v>
      </c>
      <c r="H6887" s="1">
        <v>2019</v>
      </c>
      <c r="I6887" s="2">
        <v>7790</v>
      </c>
      <c r="J6887" s="3">
        <v>6969.5029999999997</v>
      </c>
      <c r="K6887">
        <f>Table1[[#This Row],[Total Revenue + Open]]/Table1[[#This Row],[Qty]]</f>
        <v>0.89467304236200251</v>
      </c>
      <c r="L6887">
        <f>Table1[[#This Row],[Total Revenue + Open]]/Table1[[#This Row],[Qty]]</f>
        <v>0.89467304236200251</v>
      </c>
    </row>
    <row r="6888" spans="1:12" hidden="1">
      <c r="A6888" t="s">
        <v>544</v>
      </c>
      <c r="B6888" t="s">
        <v>11</v>
      </c>
      <c r="C6888" t="s">
        <v>73</v>
      </c>
      <c r="D6888" t="s">
        <v>550</v>
      </c>
      <c r="E6888" t="s">
        <v>15</v>
      </c>
      <c r="F6888" t="s">
        <v>80</v>
      </c>
      <c r="G6888" t="s">
        <v>574</v>
      </c>
      <c r="H6888" s="1">
        <v>2020</v>
      </c>
      <c r="I6888" s="2">
        <v>50050</v>
      </c>
      <c r="J6888" s="3">
        <v>60606.413600929402</v>
      </c>
      <c r="K6888">
        <f>Table1[[#This Row],[Total Revenue + Open]]/Table1[[#This Row],[Qty]]</f>
        <v>1.210917354663924</v>
      </c>
      <c r="L6888">
        <f>Table1[[#This Row],[Total Revenue + Open]]/Table1[[#This Row],[Qty]]</f>
        <v>1.210917354663924</v>
      </c>
    </row>
    <row r="6889" spans="1:12" hidden="1">
      <c r="A6889" t="s">
        <v>544</v>
      </c>
      <c r="B6889" t="s">
        <v>11</v>
      </c>
      <c r="C6889" t="s">
        <v>73</v>
      </c>
      <c r="D6889" t="s">
        <v>545</v>
      </c>
      <c r="E6889" t="s">
        <v>15</v>
      </c>
      <c r="F6889" t="s">
        <v>566</v>
      </c>
      <c r="G6889" t="s">
        <v>569</v>
      </c>
      <c r="H6889" s="1">
        <v>2020</v>
      </c>
      <c r="I6889" s="2">
        <v>51010</v>
      </c>
      <c r="J6889" s="3">
        <v>46117.324672975301</v>
      </c>
      <c r="K6889">
        <f>Table1[[#This Row],[Total Revenue + Open]]/Table1[[#This Row],[Qty]]</f>
        <v>0.90408399672564788</v>
      </c>
      <c r="L6889">
        <f>Table1[[#This Row],[Total Revenue + Open]]/Table1[[#This Row],[Qty]]</f>
        <v>0.90408399672564788</v>
      </c>
    </row>
    <row r="6890" spans="1:12" hidden="1">
      <c r="A6890" t="s">
        <v>544</v>
      </c>
      <c r="B6890" t="s">
        <v>11</v>
      </c>
      <c r="C6890" t="s">
        <v>73</v>
      </c>
      <c r="D6890" t="s">
        <v>550</v>
      </c>
      <c r="E6890" t="s">
        <v>15</v>
      </c>
      <c r="F6890" t="s">
        <v>36</v>
      </c>
      <c r="G6890" t="s">
        <v>37</v>
      </c>
      <c r="H6890" s="1">
        <v>2020</v>
      </c>
      <c r="I6890" s="2">
        <v>33165</v>
      </c>
      <c r="J6890" s="3">
        <v>42082.561569595899</v>
      </c>
      <c r="K6890">
        <f>Table1[[#This Row],[Total Revenue + Open]]/Table1[[#This Row],[Qty]]</f>
        <v>1.2688847148981124</v>
      </c>
      <c r="L6890">
        <f>Table1[[#This Row],[Total Revenue + Open]]/Table1[[#This Row],[Qty]]</f>
        <v>1.2688847148981124</v>
      </c>
    </row>
    <row r="6891" spans="1:12" hidden="1">
      <c r="A6891" t="s">
        <v>544</v>
      </c>
      <c r="B6891" t="s">
        <v>11</v>
      </c>
      <c r="C6891" t="s">
        <v>73</v>
      </c>
      <c r="D6891" t="s">
        <v>545</v>
      </c>
      <c r="E6891" t="s">
        <v>15</v>
      </c>
      <c r="F6891" t="s">
        <v>566</v>
      </c>
      <c r="G6891" t="s">
        <v>569</v>
      </c>
      <c r="H6891" s="1">
        <v>2021</v>
      </c>
      <c r="I6891" s="2">
        <v>40280</v>
      </c>
      <c r="J6891" s="3">
        <v>36507.563316441003</v>
      </c>
      <c r="K6891">
        <f>Table1[[#This Row],[Total Revenue + Open]]/Table1[[#This Row],[Qty]]</f>
        <v>0.90634467021948861</v>
      </c>
      <c r="L6891">
        <f>Table1[[#This Row],[Total Revenue + Open]]/Table1[[#This Row],[Qty]]</f>
        <v>0.90634467021948861</v>
      </c>
    </row>
    <row r="6892" spans="1:12" hidden="1">
      <c r="A6892" t="s">
        <v>544</v>
      </c>
      <c r="B6892" t="s">
        <v>11</v>
      </c>
      <c r="C6892" t="s">
        <v>73</v>
      </c>
      <c r="D6892" t="s">
        <v>545</v>
      </c>
      <c r="E6892" t="s">
        <v>15</v>
      </c>
      <c r="F6892" t="s">
        <v>566</v>
      </c>
      <c r="G6892" t="s">
        <v>569</v>
      </c>
      <c r="H6892" s="1">
        <v>2021</v>
      </c>
      <c r="I6892" s="2">
        <v>24525</v>
      </c>
      <c r="J6892" s="3">
        <v>22601.226337798002</v>
      </c>
      <c r="K6892">
        <f>Table1[[#This Row],[Total Revenue + Open]]/Table1[[#This Row],[Qty]]</f>
        <v>0.92155866820786958</v>
      </c>
      <c r="L6892">
        <f>Table1[[#This Row],[Total Revenue + Open]]/Table1[[#This Row],[Qty]]</f>
        <v>0.92155866820786958</v>
      </c>
    </row>
    <row r="6893" spans="1:12">
      <c r="A6893" t="s">
        <v>10</v>
      </c>
      <c r="B6893" t="s">
        <v>11</v>
      </c>
      <c r="C6893" t="s">
        <v>119</v>
      </c>
      <c r="D6893" t="s">
        <v>46</v>
      </c>
      <c r="E6893" t="s">
        <v>19</v>
      </c>
      <c r="F6893" t="s">
        <v>92</v>
      </c>
      <c r="G6893" t="s">
        <v>95</v>
      </c>
      <c r="H6893" s="1">
        <v>2022</v>
      </c>
      <c r="I6893" s="2">
        <v>29000</v>
      </c>
      <c r="J6893" s="3">
        <v>4060</v>
      </c>
      <c r="K6893">
        <f>Table1[[#This Row],[Total Revenue + Open]]/Table1[[#This Row],[Qty]]</f>
        <v>0.14000000000000001</v>
      </c>
      <c r="L6893">
        <f>Table1[[#This Row],[Total Revenue + Open]]/Table1[[#This Row],[Qty]]</f>
        <v>0.14000000000000001</v>
      </c>
    </row>
    <row r="6894" spans="1:12">
      <c r="A6894" t="s">
        <v>10</v>
      </c>
      <c r="B6894" t="s">
        <v>11</v>
      </c>
      <c r="C6894" t="s">
        <v>119</v>
      </c>
      <c r="D6894" t="s">
        <v>46</v>
      </c>
      <c r="E6894" t="s">
        <v>15</v>
      </c>
      <c r="F6894" t="s">
        <v>210</v>
      </c>
      <c r="G6894" t="s">
        <v>299</v>
      </c>
      <c r="H6894" s="1">
        <v>2022</v>
      </c>
      <c r="I6894" s="2">
        <v>2010</v>
      </c>
      <c r="J6894" s="3">
        <v>4040</v>
      </c>
      <c r="K6894">
        <f>Table1[[#This Row],[Total Revenue + Open]]/Table1[[#This Row],[Qty]]</f>
        <v>2.0099502487562191</v>
      </c>
      <c r="L6894">
        <f>Table1[[#This Row],[Qty]]/Table1[[#This Row],[Total Revenue + Open]]</f>
        <v>0.49752475247524752</v>
      </c>
    </row>
    <row r="6895" spans="1:12">
      <c r="A6895" t="s">
        <v>10</v>
      </c>
      <c r="B6895" t="s">
        <v>11</v>
      </c>
      <c r="C6895" t="s">
        <v>119</v>
      </c>
      <c r="D6895" t="s">
        <v>46</v>
      </c>
      <c r="E6895" t="s">
        <v>19</v>
      </c>
      <c r="F6895" t="s">
        <v>92</v>
      </c>
      <c r="G6895" t="s">
        <v>93</v>
      </c>
      <c r="H6895" s="1">
        <v>2022</v>
      </c>
      <c r="I6895" s="2">
        <v>26500</v>
      </c>
      <c r="J6895" s="3">
        <v>3975</v>
      </c>
      <c r="K6895">
        <f>Table1[[#This Row],[Total Revenue + Open]]/Table1[[#This Row],[Qty]]</f>
        <v>0.15</v>
      </c>
      <c r="L6895">
        <f>Table1[[#This Row],[Total Revenue + Open]]/Table1[[#This Row],[Qty]]</f>
        <v>0.15</v>
      </c>
    </row>
    <row r="6896" spans="1:12">
      <c r="A6896" t="s">
        <v>10</v>
      </c>
      <c r="B6896" t="s">
        <v>11</v>
      </c>
      <c r="C6896" t="s">
        <v>119</v>
      </c>
      <c r="D6896" t="s">
        <v>46</v>
      </c>
      <c r="E6896" t="s">
        <v>19</v>
      </c>
      <c r="F6896" t="s">
        <v>92</v>
      </c>
      <c r="G6896" t="s">
        <v>94</v>
      </c>
      <c r="H6896" s="1">
        <v>2022</v>
      </c>
      <c r="I6896" s="2">
        <v>26500</v>
      </c>
      <c r="J6896" s="3">
        <v>3975</v>
      </c>
      <c r="K6896">
        <f>Table1[[#This Row],[Total Revenue + Open]]/Table1[[#This Row],[Qty]]</f>
        <v>0.15</v>
      </c>
      <c r="L6896">
        <f>Table1[[#This Row],[Total Revenue + Open]]/Table1[[#This Row],[Qty]]</f>
        <v>0.15</v>
      </c>
    </row>
    <row r="6897" spans="1:12" hidden="1">
      <c r="A6897" t="s">
        <v>544</v>
      </c>
      <c r="B6897" t="s">
        <v>11</v>
      </c>
      <c r="C6897" t="s">
        <v>73</v>
      </c>
      <c r="D6897" t="s">
        <v>545</v>
      </c>
      <c r="E6897" t="s">
        <v>15</v>
      </c>
      <c r="F6897" t="s">
        <v>566</v>
      </c>
      <c r="G6897" t="s">
        <v>569</v>
      </c>
      <c r="H6897" s="1">
        <v>2019</v>
      </c>
      <c r="I6897" s="2">
        <v>80105</v>
      </c>
      <c r="J6897" s="3">
        <v>71671.823999999993</v>
      </c>
      <c r="K6897">
        <f>Table1[[#This Row],[Total Revenue + Open]]/Table1[[#This Row],[Qty]]</f>
        <v>0.89472347543848685</v>
      </c>
      <c r="L6897">
        <f>Table1[[#This Row],[Total Revenue + Open]]/Table1[[#This Row],[Qty]]</f>
        <v>0.89472347543848685</v>
      </c>
    </row>
    <row r="6898" spans="1:12" hidden="1">
      <c r="A6898" t="s">
        <v>544</v>
      </c>
      <c r="B6898" t="s">
        <v>11</v>
      </c>
      <c r="C6898" t="s">
        <v>73</v>
      </c>
      <c r="D6898" t="s">
        <v>545</v>
      </c>
      <c r="E6898" t="s">
        <v>15</v>
      </c>
      <c r="F6898" t="s">
        <v>566</v>
      </c>
      <c r="G6898" t="s">
        <v>569</v>
      </c>
      <c r="H6898" s="1">
        <v>2019</v>
      </c>
      <c r="I6898" s="2">
        <v>197590</v>
      </c>
      <c r="J6898" s="3">
        <v>176796.495</v>
      </c>
      <c r="K6898">
        <f>Table1[[#This Row],[Total Revenue + Open]]/Table1[[#This Row],[Qty]]</f>
        <v>0.89476438584948625</v>
      </c>
      <c r="L6898">
        <f>Table1[[#This Row],[Total Revenue + Open]]/Table1[[#This Row],[Qty]]</f>
        <v>0.89476438584948625</v>
      </c>
    </row>
    <row r="6899" spans="1:12" hidden="1">
      <c r="A6899" t="s">
        <v>544</v>
      </c>
      <c r="B6899" t="s">
        <v>11</v>
      </c>
      <c r="C6899" t="s">
        <v>73</v>
      </c>
      <c r="D6899" t="s">
        <v>545</v>
      </c>
      <c r="E6899" t="s">
        <v>15</v>
      </c>
      <c r="F6899" t="s">
        <v>566</v>
      </c>
      <c r="G6899" t="s">
        <v>569</v>
      </c>
      <c r="H6899" s="1">
        <v>2019</v>
      </c>
      <c r="I6899" s="2">
        <v>12965</v>
      </c>
      <c r="J6899" s="3">
        <v>11601.102999999999</v>
      </c>
      <c r="K6899">
        <f>Table1[[#This Row],[Total Revenue + Open]]/Table1[[#This Row],[Qty]]</f>
        <v>0.89480161974546846</v>
      </c>
      <c r="L6899">
        <f>Table1[[#This Row],[Total Revenue + Open]]/Table1[[#This Row],[Qty]]</f>
        <v>0.89480161974546846</v>
      </c>
    </row>
    <row r="6900" spans="1:12" hidden="1">
      <c r="A6900" t="s">
        <v>544</v>
      </c>
      <c r="B6900" t="s">
        <v>11</v>
      </c>
      <c r="C6900" t="s">
        <v>73</v>
      </c>
      <c r="D6900" t="s">
        <v>545</v>
      </c>
      <c r="E6900" t="s">
        <v>15</v>
      </c>
      <c r="F6900" t="s">
        <v>566</v>
      </c>
      <c r="G6900" t="s">
        <v>569</v>
      </c>
      <c r="H6900" s="1">
        <v>2019</v>
      </c>
      <c r="I6900" s="2">
        <v>130955</v>
      </c>
      <c r="J6900" s="3">
        <v>117180.137</v>
      </c>
      <c r="K6900">
        <f>Table1[[#This Row],[Total Revenue + Open]]/Table1[[#This Row],[Qty]]</f>
        <v>0.89481224084609223</v>
      </c>
      <c r="L6900">
        <f>Table1[[#This Row],[Total Revenue + Open]]/Table1[[#This Row],[Qty]]</f>
        <v>0.89481224084609223</v>
      </c>
    </row>
    <row r="6901" spans="1:12" hidden="1">
      <c r="A6901" t="s">
        <v>544</v>
      </c>
      <c r="B6901" t="s">
        <v>11</v>
      </c>
      <c r="C6901" t="s">
        <v>73</v>
      </c>
      <c r="D6901" t="s">
        <v>545</v>
      </c>
      <c r="E6901" t="s">
        <v>15</v>
      </c>
      <c r="F6901" t="s">
        <v>566</v>
      </c>
      <c r="G6901" t="s">
        <v>569</v>
      </c>
      <c r="H6901" s="1">
        <v>2020</v>
      </c>
      <c r="I6901" s="2">
        <v>45990</v>
      </c>
      <c r="J6901" s="3">
        <v>41459.257046054699</v>
      </c>
      <c r="K6901">
        <f>Table1[[#This Row],[Total Revenue + Open]]/Table1[[#This Row],[Qty]]</f>
        <v>0.90148417147324855</v>
      </c>
      <c r="L6901">
        <f>Table1[[#This Row],[Total Revenue + Open]]/Table1[[#This Row],[Qty]]</f>
        <v>0.90148417147324855</v>
      </c>
    </row>
    <row r="6902" spans="1:12" hidden="1">
      <c r="A6902" t="s">
        <v>544</v>
      </c>
      <c r="B6902" t="s">
        <v>11</v>
      </c>
      <c r="C6902" t="s">
        <v>73</v>
      </c>
      <c r="D6902" t="s">
        <v>550</v>
      </c>
      <c r="E6902" t="s">
        <v>15</v>
      </c>
      <c r="F6902" t="s">
        <v>80</v>
      </c>
      <c r="G6902" t="s">
        <v>574</v>
      </c>
      <c r="H6902" s="1">
        <v>2020</v>
      </c>
      <c r="I6902" s="2">
        <v>35430</v>
      </c>
      <c r="J6902" s="3">
        <v>40852.323759940104</v>
      </c>
      <c r="K6902">
        <f>Table1[[#This Row],[Total Revenue + Open]]/Table1[[#This Row],[Qty]]</f>
        <v>1.1530432898656535</v>
      </c>
      <c r="L6902">
        <f>Table1[[#This Row],[Total Revenue + Open]]/Table1[[#This Row],[Qty]]</f>
        <v>1.1530432898656535</v>
      </c>
    </row>
    <row r="6903" spans="1:12" hidden="1">
      <c r="A6903" t="s">
        <v>544</v>
      </c>
      <c r="B6903" t="s">
        <v>11</v>
      </c>
      <c r="C6903" t="s">
        <v>73</v>
      </c>
      <c r="D6903" t="s">
        <v>545</v>
      </c>
      <c r="E6903" t="s">
        <v>15</v>
      </c>
      <c r="F6903" t="s">
        <v>566</v>
      </c>
      <c r="G6903" t="s">
        <v>569</v>
      </c>
      <c r="H6903" s="1">
        <v>2020</v>
      </c>
      <c r="I6903" s="2">
        <v>45075</v>
      </c>
      <c r="J6903" s="3">
        <v>40755.901706067903</v>
      </c>
      <c r="K6903">
        <f>Table1[[#This Row],[Total Revenue + Open]]/Table1[[#This Row],[Qty]]</f>
        <v>0.90417973834870558</v>
      </c>
      <c r="L6903">
        <f>Table1[[#This Row],[Total Revenue + Open]]/Table1[[#This Row],[Qty]]</f>
        <v>0.90417973834870558</v>
      </c>
    </row>
    <row r="6904" spans="1:12" hidden="1">
      <c r="A6904" t="s">
        <v>544</v>
      </c>
      <c r="B6904" t="s">
        <v>11</v>
      </c>
      <c r="C6904" t="s">
        <v>73</v>
      </c>
      <c r="D6904" t="s">
        <v>545</v>
      </c>
      <c r="E6904" t="s">
        <v>15</v>
      </c>
      <c r="F6904" t="s">
        <v>566</v>
      </c>
      <c r="G6904" t="s">
        <v>569</v>
      </c>
      <c r="H6904" s="1">
        <v>2020</v>
      </c>
      <c r="I6904" s="2">
        <v>44375</v>
      </c>
      <c r="J6904" s="3">
        <v>39551.261309252099</v>
      </c>
      <c r="K6904">
        <f>Table1[[#This Row],[Total Revenue + Open]]/Table1[[#This Row],[Qty]]</f>
        <v>0.89129602950427267</v>
      </c>
      <c r="L6904">
        <f>Table1[[#This Row],[Total Revenue + Open]]/Table1[[#This Row],[Qty]]</f>
        <v>0.89129602950427267</v>
      </c>
    </row>
    <row r="6905" spans="1:12" hidden="1">
      <c r="A6905" t="s">
        <v>544</v>
      </c>
      <c r="B6905" t="s">
        <v>11</v>
      </c>
      <c r="C6905" t="s">
        <v>73</v>
      </c>
      <c r="D6905" t="s">
        <v>545</v>
      </c>
      <c r="E6905" t="s">
        <v>15</v>
      </c>
      <c r="F6905" t="s">
        <v>566</v>
      </c>
      <c r="G6905" t="s">
        <v>569</v>
      </c>
      <c r="H6905" s="1">
        <v>2021</v>
      </c>
      <c r="I6905" s="2">
        <v>303260</v>
      </c>
      <c r="J6905" s="3">
        <v>274855.67547588801</v>
      </c>
      <c r="K6905">
        <f>Table1[[#This Row],[Total Revenue + Open]]/Table1[[#This Row],[Qty]]</f>
        <v>0.90633672583224956</v>
      </c>
      <c r="L6905">
        <f>Table1[[#This Row],[Total Revenue + Open]]/Table1[[#This Row],[Qty]]</f>
        <v>0.90633672583224956</v>
      </c>
    </row>
    <row r="6906" spans="1:12" hidden="1">
      <c r="A6906" t="s">
        <v>544</v>
      </c>
      <c r="B6906" t="s">
        <v>11</v>
      </c>
      <c r="C6906" t="s">
        <v>73</v>
      </c>
      <c r="D6906" t="s">
        <v>545</v>
      </c>
      <c r="E6906" t="s">
        <v>15</v>
      </c>
      <c r="F6906" t="s">
        <v>566</v>
      </c>
      <c r="G6906" t="s">
        <v>569</v>
      </c>
      <c r="H6906" s="1">
        <v>2021</v>
      </c>
      <c r="I6906" s="2">
        <v>41410</v>
      </c>
      <c r="J6906" s="3">
        <v>37889.050228738102</v>
      </c>
      <c r="K6906">
        <f>Table1[[#This Row],[Total Revenue + Open]]/Table1[[#This Row],[Qty]]</f>
        <v>0.91497344189176777</v>
      </c>
      <c r="L6906">
        <f>Table1[[#This Row],[Total Revenue + Open]]/Table1[[#This Row],[Qty]]</f>
        <v>0.91497344189176777</v>
      </c>
    </row>
    <row r="6907" spans="1:12" hidden="1">
      <c r="A6907" t="s">
        <v>544</v>
      </c>
      <c r="B6907" t="s">
        <v>11</v>
      </c>
      <c r="C6907" t="s">
        <v>73</v>
      </c>
      <c r="D6907" t="s">
        <v>545</v>
      </c>
      <c r="E6907" t="s">
        <v>15</v>
      </c>
      <c r="F6907" t="s">
        <v>566</v>
      </c>
      <c r="G6907" t="s">
        <v>569</v>
      </c>
      <c r="H6907" s="1">
        <v>2021</v>
      </c>
      <c r="I6907" s="2">
        <v>28090</v>
      </c>
      <c r="J6907" s="3">
        <v>25784.859771511899</v>
      </c>
      <c r="K6907">
        <f>Table1[[#This Row],[Total Revenue + Open]]/Table1[[#This Row],[Qty]]</f>
        <v>0.91793733611647921</v>
      </c>
      <c r="L6907">
        <f>Table1[[#This Row],[Total Revenue + Open]]/Table1[[#This Row],[Qty]]</f>
        <v>0.91793733611647921</v>
      </c>
    </row>
    <row r="6908" spans="1:12" hidden="1">
      <c r="A6908" t="s">
        <v>544</v>
      </c>
      <c r="B6908" t="s">
        <v>11</v>
      </c>
      <c r="C6908" t="s">
        <v>73</v>
      </c>
      <c r="D6908" t="s">
        <v>545</v>
      </c>
      <c r="E6908" t="s">
        <v>15</v>
      </c>
      <c r="F6908" t="s">
        <v>566</v>
      </c>
      <c r="G6908" t="s">
        <v>569</v>
      </c>
      <c r="H6908" s="1">
        <v>2021</v>
      </c>
      <c r="I6908" s="2">
        <v>18295</v>
      </c>
      <c r="J6908" s="3">
        <v>16858.291776554201</v>
      </c>
      <c r="K6908">
        <f>Table1[[#This Row],[Total Revenue + Open]]/Table1[[#This Row],[Qty]]</f>
        <v>0.92146989759793385</v>
      </c>
      <c r="L6908">
        <f>Table1[[#This Row],[Total Revenue + Open]]/Table1[[#This Row],[Qty]]</f>
        <v>0.92146989759793385</v>
      </c>
    </row>
    <row r="6909" spans="1:12">
      <c r="A6909" t="s">
        <v>10</v>
      </c>
      <c r="B6909" t="s">
        <v>11</v>
      </c>
      <c r="C6909" t="s">
        <v>119</v>
      </c>
      <c r="D6909" t="s">
        <v>46</v>
      </c>
      <c r="E6909" t="s">
        <v>12</v>
      </c>
      <c r="F6909" t="s">
        <v>13</v>
      </c>
      <c r="G6909" t="s">
        <v>28</v>
      </c>
      <c r="H6909" s="1">
        <v>2022</v>
      </c>
      <c r="I6909" s="2">
        <v>30000</v>
      </c>
      <c r="J6909" s="3">
        <v>3900</v>
      </c>
      <c r="K6909">
        <f>Table1[[#This Row],[Total Revenue + Open]]/Table1[[#This Row],[Qty]]</f>
        <v>0.13</v>
      </c>
      <c r="L6909">
        <f>Table1[[#This Row],[Total Revenue + Open]]/Table1[[#This Row],[Qty]]</f>
        <v>0.13</v>
      </c>
    </row>
    <row r="6910" spans="1:12">
      <c r="A6910" t="s">
        <v>10</v>
      </c>
      <c r="B6910" t="s">
        <v>11</v>
      </c>
      <c r="C6910" t="s">
        <v>119</v>
      </c>
      <c r="D6910" t="s">
        <v>46</v>
      </c>
      <c r="E6910" t="s">
        <v>12</v>
      </c>
      <c r="F6910" t="s">
        <v>13</v>
      </c>
      <c r="G6910" t="s">
        <v>28</v>
      </c>
      <c r="H6910" s="1">
        <v>2022</v>
      </c>
      <c r="I6910" s="2">
        <v>29500</v>
      </c>
      <c r="J6910" s="3">
        <v>3835</v>
      </c>
      <c r="K6910">
        <f>Table1[[#This Row],[Total Revenue + Open]]/Table1[[#This Row],[Qty]]</f>
        <v>0.13</v>
      </c>
      <c r="L6910">
        <f>Table1[[#This Row],[Total Revenue + Open]]/Table1[[#This Row],[Qty]]</f>
        <v>0.13</v>
      </c>
    </row>
    <row r="6911" spans="1:12" hidden="1">
      <c r="A6911" t="s">
        <v>544</v>
      </c>
      <c r="B6911" t="s">
        <v>11</v>
      </c>
      <c r="C6911" t="s">
        <v>73</v>
      </c>
      <c r="D6911" t="s">
        <v>545</v>
      </c>
      <c r="E6911" t="s">
        <v>15</v>
      </c>
      <c r="F6911" t="s">
        <v>566</v>
      </c>
      <c r="G6911" t="s">
        <v>569</v>
      </c>
      <c r="H6911" s="1">
        <v>2019</v>
      </c>
      <c r="I6911" s="2">
        <v>8995</v>
      </c>
      <c r="J6911" s="3">
        <v>8048.4669999999996</v>
      </c>
      <c r="K6911">
        <f>Table1[[#This Row],[Total Revenue + Open]]/Table1[[#This Row],[Qty]]</f>
        <v>0.89477120622568085</v>
      </c>
      <c r="L6911">
        <f>Table1[[#This Row],[Total Revenue + Open]]/Table1[[#This Row],[Qty]]</f>
        <v>0.89477120622568085</v>
      </c>
    </row>
    <row r="6912" spans="1:12" hidden="1">
      <c r="A6912" t="s">
        <v>544</v>
      </c>
      <c r="B6912" t="s">
        <v>11</v>
      </c>
      <c r="C6912" t="s">
        <v>73</v>
      </c>
      <c r="D6912" t="s">
        <v>545</v>
      </c>
      <c r="E6912" t="s">
        <v>15</v>
      </c>
      <c r="F6912" t="s">
        <v>566</v>
      </c>
      <c r="G6912" t="s">
        <v>569</v>
      </c>
      <c r="H6912" s="1">
        <v>2019</v>
      </c>
      <c r="I6912" s="2">
        <v>5180</v>
      </c>
      <c r="J6912" s="3">
        <v>4631.24</v>
      </c>
      <c r="K6912">
        <f>Table1[[#This Row],[Total Revenue + Open]]/Table1[[#This Row],[Qty]]</f>
        <v>0.89406177606177606</v>
      </c>
      <c r="L6912">
        <f>Table1[[#This Row],[Total Revenue + Open]]/Table1[[#This Row],[Qty]]</f>
        <v>0.89406177606177606</v>
      </c>
    </row>
    <row r="6913" spans="1:12" hidden="1">
      <c r="A6913" t="s">
        <v>544</v>
      </c>
      <c r="B6913" t="s">
        <v>11</v>
      </c>
      <c r="C6913" t="s">
        <v>73</v>
      </c>
      <c r="D6913" t="s">
        <v>545</v>
      </c>
      <c r="E6913" t="s">
        <v>15</v>
      </c>
      <c r="F6913" t="s">
        <v>566</v>
      </c>
      <c r="G6913" t="s">
        <v>569</v>
      </c>
      <c r="H6913" s="1">
        <v>2021</v>
      </c>
      <c r="I6913" s="2">
        <v>11995</v>
      </c>
      <c r="J6913" s="3">
        <v>11005.453336</v>
      </c>
      <c r="K6913">
        <f>Table1[[#This Row],[Total Revenue + Open]]/Table1[[#This Row],[Qty]]</f>
        <v>0.91750340441850775</v>
      </c>
      <c r="L6913">
        <f>Table1[[#This Row],[Total Revenue + Open]]/Table1[[#This Row],[Qty]]</f>
        <v>0.91750340441850775</v>
      </c>
    </row>
    <row r="6914" spans="1:12">
      <c r="A6914" t="s">
        <v>10</v>
      </c>
      <c r="B6914" t="s">
        <v>11</v>
      </c>
      <c r="C6914" t="s">
        <v>119</v>
      </c>
      <c r="D6914" t="s">
        <v>46</v>
      </c>
      <c r="E6914" t="s">
        <v>19</v>
      </c>
      <c r="F6914" t="s">
        <v>92</v>
      </c>
      <c r="G6914" t="s">
        <v>95</v>
      </c>
      <c r="H6914" s="1">
        <v>2022</v>
      </c>
      <c r="I6914" s="2">
        <v>25500</v>
      </c>
      <c r="J6914" s="3">
        <v>3825</v>
      </c>
      <c r="K6914">
        <f>Table1[[#This Row],[Total Revenue + Open]]/Table1[[#This Row],[Qty]]</f>
        <v>0.15</v>
      </c>
      <c r="L6914">
        <f>Table1[[#This Row],[Total Revenue + Open]]/Table1[[#This Row],[Qty]]</f>
        <v>0.15</v>
      </c>
    </row>
    <row r="6915" spans="1:12">
      <c r="A6915" t="s">
        <v>10</v>
      </c>
      <c r="B6915" t="s">
        <v>11</v>
      </c>
      <c r="C6915" t="s">
        <v>119</v>
      </c>
      <c r="D6915" t="s">
        <v>46</v>
      </c>
      <c r="E6915" t="s">
        <v>15</v>
      </c>
      <c r="F6915" t="s">
        <v>198</v>
      </c>
      <c r="G6915" t="s">
        <v>296</v>
      </c>
      <c r="H6915" s="1">
        <v>2022</v>
      </c>
      <c r="I6915" s="2">
        <v>3520</v>
      </c>
      <c r="J6915" s="3">
        <v>3815</v>
      </c>
      <c r="K6915">
        <f>Table1[[#This Row],[Total Revenue + Open]]/Table1[[#This Row],[Qty]]</f>
        <v>1.0838068181818181</v>
      </c>
      <c r="L6915">
        <f>Table1[[#This Row],[Qty]]/Table1[[#This Row],[Total Revenue + Open]]</f>
        <v>0.92267365661861078</v>
      </c>
    </row>
    <row r="6916" spans="1:12">
      <c r="A6916" t="s">
        <v>10</v>
      </c>
      <c r="B6916" t="s">
        <v>11</v>
      </c>
      <c r="C6916" t="s">
        <v>119</v>
      </c>
      <c r="D6916" t="s">
        <v>46</v>
      </c>
      <c r="E6916" t="s">
        <v>15</v>
      </c>
      <c r="F6916" t="s">
        <v>198</v>
      </c>
      <c r="G6916" t="s">
        <v>296</v>
      </c>
      <c r="H6916" s="1">
        <v>2022</v>
      </c>
      <c r="I6916" s="2">
        <v>3520</v>
      </c>
      <c r="J6916" s="3">
        <v>3815</v>
      </c>
      <c r="K6916">
        <f>Table1[[#This Row],[Total Revenue + Open]]/Table1[[#This Row],[Qty]]</f>
        <v>1.0838068181818181</v>
      </c>
      <c r="L6916">
        <f>Table1[[#This Row],[Qty]]/Table1[[#This Row],[Total Revenue + Open]]</f>
        <v>0.92267365661861078</v>
      </c>
    </row>
    <row r="6917" spans="1:12" hidden="1">
      <c r="A6917" t="s">
        <v>544</v>
      </c>
      <c r="B6917" t="s">
        <v>11</v>
      </c>
      <c r="C6917" t="s">
        <v>73</v>
      </c>
      <c r="D6917" t="s">
        <v>545</v>
      </c>
      <c r="E6917" t="s">
        <v>15</v>
      </c>
      <c r="F6917" t="s">
        <v>566</v>
      </c>
      <c r="G6917" t="s">
        <v>569</v>
      </c>
      <c r="H6917" s="1">
        <v>2019</v>
      </c>
      <c r="I6917" s="2">
        <v>4875</v>
      </c>
      <c r="J6917" s="3">
        <v>4361.4589999999998</v>
      </c>
      <c r="K6917">
        <f>Table1[[#This Row],[Total Revenue + Open]]/Table1[[#This Row],[Qty]]</f>
        <v>0.89465825641025643</v>
      </c>
      <c r="L6917">
        <f>Table1[[#This Row],[Total Revenue + Open]]/Table1[[#This Row],[Qty]]</f>
        <v>0.89465825641025643</v>
      </c>
    </row>
    <row r="6918" spans="1:12" hidden="1">
      <c r="A6918" t="s">
        <v>544</v>
      </c>
      <c r="B6918" t="s">
        <v>11</v>
      </c>
      <c r="C6918" t="s">
        <v>73</v>
      </c>
      <c r="D6918" t="s">
        <v>545</v>
      </c>
      <c r="E6918" t="s">
        <v>15</v>
      </c>
      <c r="F6918" t="s">
        <v>566</v>
      </c>
      <c r="G6918" t="s">
        <v>569</v>
      </c>
      <c r="H6918" s="1">
        <v>2019</v>
      </c>
      <c r="I6918" s="2">
        <v>51260</v>
      </c>
      <c r="J6918" s="3">
        <v>45862.773000000001</v>
      </c>
      <c r="K6918">
        <f>Table1[[#This Row],[Total Revenue + Open]]/Table1[[#This Row],[Qty]]</f>
        <v>0.89470879828326177</v>
      </c>
      <c r="L6918">
        <f>Table1[[#This Row],[Total Revenue + Open]]/Table1[[#This Row],[Qty]]</f>
        <v>0.89470879828326177</v>
      </c>
    </row>
    <row r="6919" spans="1:12" hidden="1">
      <c r="A6919" t="s">
        <v>544</v>
      </c>
      <c r="B6919" t="s">
        <v>11</v>
      </c>
      <c r="C6919" t="s">
        <v>73</v>
      </c>
      <c r="D6919" t="s">
        <v>545</v>
      </c>
      <c r="E6919" t="s">
        <v>15</v>
      </c>
      <c r="F6919" t="s">
        <v>566</v>
      </c>
      <c r="G6919" t="s">
        <v>569</v>
      </c>
      <c r="H6919" s="1">
        <v>2019</v>
      </c>
      <c r="I6919" s="2">
        <v>3570</v>
      </c>
      <c r="J6919" s="3">
        <v>3192.482</v>
      </c>
      <c r="K6919">
        <f>Table1[[#This Row],[Total Revenue + Open]]/Table1[[#This Row],[Qty]]</f>
        <v>0.8942526610644258</v>
      </c>
      <c r="L6919">
        <f>Table1[[#This Row],[Total Revenue + Open]]/Table1[[#This Row],[Qty]]</f>
        <v>0.8942526610644258</v>
      </c>
    </row>
    <row r="6920" spans="1:12" hidden="1">
      <c r="A6920" t="s">
        <v>544</v>
      </c>
      <c r="B6920" t="s">
        <v>11</v>
      </c>
      <c r="C6920" t="s">
        <v>73</v>
      </c>
      <c r="D6920" t="s">
        <v>545</v>
      </c>
      <c r="E6920" t="s">
        <v>15</v>
      </c>
      <c r="F6920" t="s">
        <v>566</v>
      </c>
      <c r="G6920" t="s">
        <v>569</v>
      </c>
      <c r="H6920" s="1">
        <v>2020</v>
      </c>
      <c r="I6920" s="2">
        <v>42210</v>
      </c>
      <c r="J6920" s="3">
        <v>38166.061798324401</v>
      </c>
      <c r="K6920">
        <f>Table1[[#This Row],[Total Revenue + Open]]/Table1[[#This Row],[Qty]]</f>
        <v>0.90419478318702684</v>
      </c>
      <c r="L6920">
        <f>Table1[[#This Row],[Total Revenue + Open]]/Table1[[#This Row],[Qty]]</f>
        <v>0.90419478318702684</v>
      </c>
    </row>
    <row r="6921" spans="1:12" hidden="1">
      <c r="A6921" t="s">
        <v>544</v>
      </c>
      <c r="B6921" t="s">
        <v>11</v>
      </c>
      <c r="C6921" t="s">
        <v>73</v>
      </c>
      <c r="D6921" t="s">
        <v>550</v>
      </c>
      <c r="E6921" t="s">
        <v>15</v>
      </c>
      <c r="F6921" t="s">
        <v>36</v>
      </c>
      <c r="G6921" t="s">
        <v>176</v>
      </c>
      <c r="H6921" s="1">
        <v>2020</v>
      </c>
      <c r="I6921" s="2">
        <v>30355</v>
      </c>
      <c r="J6921" s="3">
        <v>36901.624418994499</v>
      </c>
      <c r="K6921">
        <f>Table1[[#This Row],[Total Revenue + Open]]/Table1[[#This Row],[Qty]]</f>
        <v>1.2156687339480974</v>
      </c>
      <c r="L6921">
        <f>Table1[[#This Row],[Total Revenue + Open]]/Table1[[#This Row],[Qty]]</f>
        <v>1.2156687339480974</v>
      </c>
    </row>
    <row r="6922" spans="1:12" hidden="1">
      <c r="A6922" t="s">
        <v>544</v>
      </c>
      <c r="B6922" t="s">
        <v>11</v>
      </c>
      <c r="C6922" t="s">
        <v>73</v>
      </c>
      <c r="D6922" t="s">
        <v>545</v>
      </c>
      <c r="E6922" t="s">
        <v>15</v>
      </c>
      <c r="F6922" t="s">
        <v>566</v>
      </c>
      <c r="G6922" t="s">
        <v>569</v>
      </c>
      <c r="H6922" s="1">
        <v>2020</v>
      </c>
      <c r="I6922" s="2">
        <v>38945</v>
      </c>
      <c r="J6922" s="3">
        <v>34391.287634682099</v>
      </c>
      <c r="K6922">
        <f>Table1[[#This Row],[Total Revenue + Open]]/Table1[[#This Row],[Qty]]</f>
        <v>0.88307324777717544</v>
      </c>
      <c r="L6922">
        <f>Table1[[#This Row],[Total Revenue + Open]]/Table1[[#This Row],[Qty]]</f>
        <v>0.88307324777717544</v>
      </c>
    </row>
    <row r="6923" spans="1:12" hidden="1">
      <c r="A6923" t="s">
        <v>544</v>
      </c>
      <c r="B6923" t="s">
        <v>11</v>
      </c>
      <c r="C6923" t="s">
        <v>73</v>
      </c>
      <c r="D6923" t="s">
        <v>550</v>
      </c>
      <c r="E6923" t="s">
        <v>15</v>
      </c>
      <c r="F6923" t="s">
        <v>80</v>
      </c>
      <c r="G6923" t="s">
        <v>81</v>
      </c>
      <c r="H6923" s="1">
        <v>2020</v>
      </c>
      <c r="I6923" s="2">
        <v>27745</v>
      </c>
      <c r="J6923" s="3">
        <v>33078.669882232804</v>
      </c>
      <c r="K6923">
        <f>Table1[[#This Row],[Total Revenue + Open]]/Table1[[#This Row],[Qty]]</f>
        <v>1.1922389577305028</v>
      </c>
      <c r="L6923">
        <f>Table1[[#This Row],[Total Revenue + Open]]/Table1[[#This Row],[Qty]]</f>
        <v>1.1922389577305028</v>
      </c>
    </row>
    <row r="6924" spans="1:12" hidden="1">
      <c r="A6924" t="s">
        <v>544</v>
      </c>
      <c r="B6924" t="s">
        <v>11</v>
      </c>
      <c r="C6924" t="s">
        <v>73</v>
      </c>
      <c r="D6924" t="s">
        <v>545</v>
      </c>
      <c r="E6924" t="s">
        <v>15</v>
      </c>
      <c r="F6924" t="s">
        <v>566</v>
      </c>
      <c r="G6924" t="s">
        <v>569</v>
      </c>
      <c r="H6924" s="1">
        <v>2019</v>
      </c>
      <c r="I6924" s="2">
        <v>11860</v>
      </c>
      <c r="J6924" s="3">
        <v>10611.386</v>
      </c>
      <c r="K6924">
        <f>Table1[[#This Row],[Total Revenue + Open]]/Table1[[#This Row],[Qty]]</f>
        <v>0.89472057335581789</v>
      </c>
      <c r="L6924">
        <f>Table1[[#This Row],[Total Revenue + Open]]/Table1[[#This Row],[Qty]]</f>
        <v>0.89472057335581789</v>
      </c>
    </row>
    <row r="6925" spans="1:12" hidden="1">
      <c r="A6925" t="s">
        <v>544</v>
      </c>
      <c r="B6925" t="s">
        <v>11</v>
      </c>
      <c r="C6925" t="s">
        <v>73</v>
      </c>
      <c r="D6925" t="s">
        <v>545</v>
      </c>
      <c r="E6925" t="s">
        <v>15</v>
      </c>
      <c r="F6925" t="s">
        <v>566</v>
      </c>
      <c r="G6925" t="s">
        <v>569</v>
      </c>
      <c r="H6925" s="1">
        <v>2019</v>
      </c>
      <c r="I6925" s="2">
        <v>16235</v>
      </c>
      <c r="J6925" s="3">
        <v>14523.210999999999</v>
      </c>
      <c r="K6925">
        <f>Table1[[#This Row],[Total Revenue + Open]]/Table1[[#This Row],[Qty]]</f>
        <v>0.89456181090237141</v>
      </c>
      <c r="L6925">
        <f>Table1[[#This Row],[Total Revenue + Open]]/Table1[[#This Row],[Qty]]</f>
        <v>0.89456181090237141</v>
      </c>
    </row>
    <row r="6926" spans="1:12" hidden="1">
      <c r="A6926" t="s">
        <v>544</v>
      </c>
      <c r="B6926" t="s">
        <v>11</v>
      </c>
      <c r="C6926" t="s">
        <v>73</v>
      </c>
      <c r="D6926" t="s">
        <v>550</v>
      </c>
      <c r="E6926" t="s">
        <v>15</v>
      </c>
      <c r="F6926" t="s">
        <v>80</v>
      </c>
      <c r="G6926" t="s">
        <v>83</v>
      </c>
      <c r="H6926" s="1">
        <v>2020</v>
      </c>
      <c r="I6926" s="2">
        <v>27745</v>
      </c>
      <c r="J6926" s="3">
        <v>33078.669882232804</v>
      </c>
      <c r="K6926">
        <f>Table1[[#This Row],[Total Revenue + Open]]/Table1[[#This Row],[Qty]]</f>
        <v>1.1922389577305028</v>
      </c>
      <c r="L6926">
        <f>Table1[[#This Row],[Total Revenue + Open]]/Table1[[#This Row],[Qty]]</f>
        <v>1.1922389577305028</v>
      </c>
    </row>
    <row r="6927" spans="1:12" hidden="1">
      <c r="A6927" t="s">
        <v>544</v>
      </c>
      <c r="B6927" t="s">
        <v>11</v>
      </c>
      <c r="C6927" t="s">
        <v>73</v>
      </c>
      <c r="D6927" t="s">
        <v>545</v>
      </c>
      <c r="E6927" t="s">
        <v>15</v>
      </c>
      <c r="F6927" t="s">
        <v>566</v>
      </c>
      <c r="G6927" t="s">
        <v>569</v>
      </c>
      <c r="H6927" s="1">
        <v>2019</v>
      </c>
      <c r="I6927" s="2">
        <v>68895</v>
      </c>
      <c r="J6927" s="3">
        <v>61646.381999999998</v>
      </c>
      <c r="K6927">
        <f>Table1[[#This Row],[Total Revenue + Open]]/Table1[[#This Row],[Qty]]</f>
        <v>0.89478745917700842</v>
      </c>
      <c r="L6927">
        <f>Table1[[#This Row],[Total Revenue + Open]]/Table1[[#This Row],[Qty]]</f>
        <v>0.89478745917700842</v>
      </c>
    </row>
    <row r="6928" spans="1:12" hidden="1">
      <c r="A6928" t="s">
        <v>544</v>
      </c>
      <c r="B6928" t="s">
        <v>11</v>
      </c>
      <c r="C6928" t="s">
        <v>73</v>
      </c>
      <c r="D6928" t="s">
        <v>550</v>
      </c>
      <c r="E6928" t="s">
        <v>15</v>
      </c>
      <c r="F6928" t="s">
        <v>288</v>
      </c>
      <c r="G6928" t="s">
        <v>576</v>
      </c>
      <c r="H6928" s="1">
        <v>2020</v>
      </c>
      <c r="I6928" s="2">
        <v>28995</v>
      </c>
      <c r="J6928" s="3">
        <v>31714.645703026999</v>
      </c>
      <c r="K6928">
        <f>Table1[[#This Row],[Total Revenue + Open]]/Table1[[#This Row],[Qty]]</f>
        <v>1.0937970582178651</v>
      </c>
      <c r="L6928">
        <f>Table1[[#This Row],[Total Revenue + Open]]/Table1[[#This Row],[Qty]]</f>
        <v>1.0937970582178651</v>
      </c>
    </row>
    <row r="6929" spans="1:12" hidden="1">
      <c r="A6929" t="s">
        <v>544</v>
      </c>
      <c r="B6929" t="s">
        <v>11</v>
      </c>
      <c r="C6929" t="s">
        <v>73</v>
      </c>
      <c r="D6929" t="s">
        <v>545</v>
      </c>
      <c r="E6929" t="s">
        <v>15</v>
      </c>
      <c r="F6929" t="s">
        <v>566</v>
      </c>
      <c r="G6929" t="s">
        <v>569</v>
      </c>
      <c r="H6929" s="1">
        <v>2019</v>
      </c>
      <c r="I6929" s="2">
        <v>45480</v>
      </c>
      <c r="J6929" s="3">
        <v>40693.792999999998</v>
      </c>
      <c r="K6929">
        <f>Table1[[#This Row],[Total Revenue + Open]]/Table1[[#This Row],[Qty]]</f>
        <v>0.89476237906772205</v>
      </c>
      <c r="L6929">
        <f>Table1[[#This Row],[Total Revenue + Open]]/Table1[[#This Row],[Qty]]</f>
        <v>0.89476237906772205</v>
      </c>
    </row>
    <row r="6930" spans="1:12" hidden="1">
      <c r="A6930" t="s">
        <v>544</v>
      </c>
      <c r="B6930" t="s">
        <v>11</v>
      </c>
      <c r="C6930" t="s">
        <v>73</v>
      </c>
      <c r="D6930" t="s">
        <v>545</v>
      </c>
      <c r="E6930" t="s">
        <v>15</v>
      </c>
      <c r="F6930" t="s">
        <v>566</v>
      </c>
      <c r="G6930" t="s">
        <v>569</v>
      </c>
      <c r="H6930" s="1">
        <v>2019</v>
      </c>
      <c r="I6930" s="2">
        <v>12415</v>
      </c>
      <c r="J6930" s="3">
        <v>11106.482</v>
      </c>
      <c r="K6930">
        <f>Table1[[#This Row],[Total Revenue + Open]]/Table1[[#This Row],[Qty]]</f>
        <v>0.89460185259766412</v>
      </c>
      <c r="L6930">
        <f>Table1[[#This Row],[Total Revenue + Open]]/Table1[[#This Row],[Qty]]</f>
        <v>0.89460185259766412</v>
      </c>
    </row>
    <row r="6931" spans="1:12">
      <c r="A6931" t="s">
        <v>10</v>
      </c>
      <c r="B6931" t="s">
        <v>11</v>
      </c>
      <c r="C6931" t="s">
        <v>119</v>
      </c>
      <c r="D6931" t="s">
        <v>46</v>
      </c>
      <c r="E6931" t="s">
        <v>19</v>
      </c>
      <c r="F6931" t="s">
        <v>54</v>
      </c>
      <c r="G6931" t="s">
        <v>68</v>
      </c>
      <c r="H6931" s="1">
        <v>2022</v>
      </c>
      <c r="I6931" s="2">
        <v>27000</v>
      </c>
      <c r="J6931" s="3">
        <v>3780</v>
      </c>
      <c r="K6931">
        <f>Table1[[#This Row],[Total Revenue + Open]]/Table1[[#This Row],[Qty]]</f>
        <v>0.14000000000000001</v>
      </c>
      <c r="L6931">
        <f>Table1[[#This Row],[Total Revenue + Open]]/Table1[[#This Row],[Qty]]</f>
        <v>0.14000000000000001</v>
      </c>
    </row>
    <row r="6932" spans="1:12" hidden="1">
      <c r="A6932" t="s">
        <v>544</v>
      </c>
      <c r="B6932" t="s">
        <v>11</v>
      </c>
      <c r="C6932" t="s">
        <v>73</v>
      </c>
      <c r="D6932" t="s">
        <v>545</v>
      </c>
      <c r="E6932" t="s">
        <v>15</v>
      </c>
      <c r="F6932" t="s">
        <v>566</v>
      </c>
      <c r="G6932" t="s">
        <v>569</v>
      </c>
      <c r="H6932" s="1">
        <v>2019</v>
      </c>
      <c r="I6932" s="2">
        <v>9500</v>
      </c>
      <c r="J6932" s="3">
        <v>8498.1020000000008</v>
      </c>
      <c r="K6932">
        <f>Table1[[#This Row],[Total Revenue + Open]]/Table1[[#This Row],[Qty]]</f>
        <v>0.89453705263157901</v>
      </c>
      <c r="L6932">
        <f>Table1[[#This Row],[Total Revenue + Open]]/Table1[[#This Row],[Qty]]</f>
        <v>0.89453705263157901</v>
      </c>
    </row>
    <row r="6933" spans="1:12" hidden="1">
      <c r="A6933" t="s">
        <v>544</v>
      </c>
      <c r="B6933" t="s">
        <v>11</v>
      </c>
      <c r="C6933" t="s">
        <v>73</v>
      </c>
      <c r="D6933" t="s">
        <v>545</v>
      </c>
      <c r="E6933" t="s">
        <v>15</v>
      </c>
      <c r="F6933" t="s">
        <v>566</v>
      </c>
      <c r="G6933" t="s">
        <v>569</v>
      </c>
      <c r="H6933" s="1">
        <v>2019</v>
      </c>
      <c r="I6933" s="2">
        <v>24630</v>
      </c>
      <c r="J6933" s="3">
        <v>22033.101999999999</v>
      </c>
      <c r="K6933">
        <f>Table1[[#This Row],[Total Revenue + Open]]/Table1[[#This Row],[Qty]]</f>
        <v>0.89456362159967517</v>
      </c>
      <c r="L6933">
        <f>Table1[[#This Row],[Total Revenue + Open]]/Table1[[#This Row],[Qty]]</f>
        <v>0.89456362159967517</v>
      </c>
    </row>
    <row r="6934" spans="1:12" hidden="1">
      <c r="A6934" t="s">
        <v>544</v>
      </c>
      <c r="B6934" t="s">
        <v>11</v>
      </c>
      <c r="C6934" t="s">
        <v>73</v>
      </c>
      <c r="D6934" t="s">
        <v>545</v>
      </c>
      <c r="E6934" t="s">
        <v>15</v>
      </c>
      <c r="F6934" t="s">
        <v>566</v>
      </c>
      <c r="G6934" t="s">
        <v>569</v>
      </c>
      <c r="H6934" s="1">
        <v>2019</v>
      </c>
      <c r="I6934" s="2">
        <v>15635</v>
      </c>
      <c r="J6934" s="3">
        <v>13984.273999999999</v>
      </c>
      <c r="K6934">
        <f>Table1[[#This Row],[Total Revenue + Open]]/Table1[[#This Row],[Qty]]</f>
        <v>0.89442110649184514</v>
      </c>
      <c r="L6934">
        <f>Table1[[#This Row],[Total Revenue + Open]]/Table1[[#This Row],[Qty]]</f>
        <v>0.89442110649184514</v>
      </c>
    </row>
    <row r="6935" spans="1:12" hidden="1">
      <c r="A6935" t="s">
        <v>544</v>
      </c>
      <c r="B6935" t="s">
        <v>11</v>
      </c>
      <c r="C6935" t="s">
        <v>73</v>
      </c>
      <c r="D6935" t="s">
        <v>550</v>
      </c>
      <c r="E6935" t="s">
        <v>15</v>
      </c>
      <c r="F6935" t="s">
        <v>288</v>
      </c>
      <c r="G6935" t="s">
        <v>577</v>
      </c>
      <c r="H6935" s="1">
        <v>2020</v>
      </c>
      <c r="I6935" s="2">
        <v>28995</v>
      </c>
      <c r="J6935" s="3">
        <v>31714.645703026999</v>
      </c>
      <c r="K6935">
        <f>Table1[[#This Row],[Total Revenue + Open]]/Table1[[#This Row],[Qty]]</f>
        <v>1.0937970582178651</v>
      </c>
      <c r="L6935">
        <f>Table1[[#This Row],[Total Revenue + Open]]/Table1[[#This Row],[Qty]]</f>
        <v>1.0937970582178651</v>
      </c>
    </row>
    <row r="6936" spans="1:12" hidden="1">
      <c r="A6936" t="s">
        <v>544</v>
      </c>
      <c r="B6936" t="s">
        <v>11</v>
      </c>
      <c r="C6936" t="s">
        <v>73</v>
      </c>
      <c r="D6936" t="s">
        <v>550</v>
      </c>
      <c r="E6936" t="s">
        <v>15</v>
      </c>
      <c r="F6936" t="s">
        <v>80</v>
      </c>
      <c r="G6936" t="s">
        <v>574</v>
      </c>
      <c r="H6936" s="1">
        <v>2020</v>
      </c>
      <c r="I6936" s="2">
        <v>23015</v>
      </c>
      <c r="J6936" s="3">
        <v>27649.939172749298</v>
      </c>
      <c r="K6936">
        <f>Table1[[#This Row],[Total Revenue + Open]]/Table1[[#This Row],[Qty]]</f>
        <v>1.2013877546273863</v>
      </c>
      <c r="L6936">
        <f>Table1[[#This Row],[Total Revenue + Open]]/Table1[[#This Row],[Qty]]</f>
        <v>1.2013877546273863</v>
      </c>
    </row>
    <row r="6937" spans="1:12" hidden="1">
      <c r="A6937" t="s">
        <v>544</v>
      </c>
      <c r="B6937" t="s">
        <v>11</v>
      </c>
      <c r="C6937" t="s">
        <v>73</v>
      </c>
      <c r="D6937" t="s">
        <v>545</v>
      </c>
      <c r="E6937" t="s">
        <v>15</v>
      </c>
      <c r="F6937" t="s">
        <v>566</v>
      </c>
      <c r="G6937" t="s">
        <v>569</v>
      </c>
      <c r="H6937" s="1">
        <v>2020</v>
      </c>
      <c r="I6937" s="2">
        <v>29800</v>
      </c>
      <c r="J6937" s="3">
        <v>26341.521516752298</v>
      </c>
      <c r="K6937">
        <f>Table1[[#This Row],[Total Revenue + Open]]/Table1[[#This Row],[Qty]]</f>
        <v>0.883943675058802</v>
      </c>
      <c r="L6937">
        <f>Table1[[#This Row],[Total Revenue + Open]]/Table1[[#This Row],[Qty]]</f>
        <v>0.883943675058802</v>
      </c>
    </row>
    <row r="6938" spans="1:12" hidden="1">
      <c r="A6938" t="s">
        <v>544</v>
      </c>
      <c r="B6938" t="s">
        <v>11</v>
      </c>
      <c r="C6938" t="s">
        <v>73</v>
      </c>
      <c r="D6938" t="s">
        <v>545</v>
      </c>
      <c r="E6938" t="s">
        <v>15</v>
      </c>
      <c r="F6938" t="s">
        <v>566</v>
      </c>
      <c r="G6938" t="s">
        <v>569</v>
      </c>
      <c r="H6938" s="1">
        <v>2021</v>
      </c>
      <c r="I6938" s="2">
        <v>12570</v>
      </c>
      <c r="J6938" s="3">
        <v>11578.4970992816</v>
      </c>
      <c r="K6938">
        <f>Table1[[#This Row],[Total Revenue + Open]]/Table1[[#This Row],[Qty]]</f>
        <v>0.92112148761190138</v>
      </c>
      <c r="L6938">
        <f>Table1[[#This Row],[Total Revenue + Open]]/Table1[[#This Row],[Qty]]</f>
        <v>0.92112148761190138</v>
      </c>
    </row>
    <row r="6939" spans="1:12">
      <c r="A6939" t="s">
        <v>10</v>
      </c>
      <c r="B6939" t="s">
        <v>11</v>
      </c>
      <c r="C6939" t="s">
        <v>119</v>
      </c>
      <c r="D6939" t="s">
        <v>46</v>
      </c>
      <c r="E6939" t="s">
        <v>19</v>
      </c>
      <c r="F6939" t="s">
        <v>92</v>
      </c>
      <c r="G6939" t="s">
        <v>108</v>
      </c>
      <c r="H6939" s="1">
        <v>2022</v>
      </c>
      <c r="I6939" s="2">
        <v>27000</v>
      </c>
      <c r="J6939" s="3">
        <v>3780</v>
      </c>
      <c r="K6939">
        <f>Table1[[#This Row],[Total Revenue + Open]]/Table1[[#This Row],[Qty]]</f>
        <v>0.14000000000000001</v>
      </c>
      <c r="L6939">
        <f>Table1[[#This Row],[Total Revenue + Open]]/Table1[[#This Row],[Qty]]</f>
        <v>0.14000000000000001</v>
      </c>
    </row>
    <row r="6940" spans="1:12" hidden="1">
      <c r="A6940" t="s">
        <v>544</v>
      </c>
      <c r="B6940" t="s">
        <v>11</v>
      </c>
      <c r="C6940" t="s">
        <v>73</v>
      </c>
      <c r="D6940" t="s">
        <v>545</v>
      </c>
      <c r="E6940" t="s">
        <v>15</v>
      </c>
      <c r="F6940" t="s">
        <v>566</v>
      </c>
      <c r="G6940" t="s">
        <v>569</v>
      </c>
      <c r="H6940" s="1">
        <v>2019</v>
      </c>
      <c r="I6940" s="2">
        <v>1860</v>
      </c>
      <c r="J6940" s="3">
        <v>1663.6489999999999</v>
      </c>
      <c r="K6940">
        <f>Table1[[#This Row],[Total Revenue + Open]]/Table1[[#This Row],[Qty]]</f>
        <v>0.89443494623655906</v>
      </c>
      <c r="L6940">
        <f>Table1[[#This Row],[Total Revenue + Open]]/Table1[[#This Row],[Qty]]</f>
        <v>0.89443494623655906</v>
      </c>
    </row>
    <row r="6941" spans="1:12" hidden="1">
      <c r="A6941" t="s">
        <v>544</v>
      </c>
      <c r="B6941" t="s">
        <v>11</v>
      </c>
      <c r="C6941" t="s">
        <v>73</v>
      </c>
      <c r="D6941" t="s">
        <v>545</v>
      </c>
      <c r="E6941" t="s">
        <v>15</v>
      </c>
      <c r="F6941" t="s">
        <v>566</v>
      </c>
      <c r="G6941" t="s">
        <v>569</v>
      </c>
      <c r="H6941" s="1">
        <v>2020</v>
      </c>
      <c r="I6941" s="2">
        <v>29150</v>
      </c>
      <c r="J6941" s="3">
        <v>26280.1847942204</v>
      </c>
      <c r="K6941">
        <f>Table1[[#This Row],[Total Revenue + Open]]/Table1[[#This Row],[Qty]]</f>
        <v>0.90155007870395887</v>
      </c>
      <c r="L6941">
        <f>Table1[[#This Row],[Total Revenue + Open]]/Table1[[#This Row],[Qty]]</f>
        <v>0.90155007870395887</v>
      </c>
    </row>
    <row r="6942" spans="1:12" hidden="1">
      <c r="A6942" t="s">
        <v>544</v>
      </c>
      <c r="B6942" t="s">
        <v>11</v>
      </c>
      <c r="C6942" t="s">
        <v>73</v>
      </c>
      <c r="D6942" t="s">
        <v>545</v>
      </c>
      <c r="E6942" t="s">
        <v>15</v>
      </c>
      <c r="F6942" t="s">
        <v>566</v>
      </c>
      <c r="G6942" t="s">
        <v>569</v>
      </c>
      <c r="H6942" s="1">
        <v>2019</v>
      </c>
      <c r="I6942" s="2">
        <v>3420</v>
      </c>
      <c r="J6942" s="3">
        <v>3057.518</v>
      </c>
      <c r="K6942">
        <f>Table1[[#This Row],[Total Revenue + Open]]/Table1[[#This Row],[Qty]]</f>
        <v>0.89401111111111109</v>
      </c>
      <c r="L6942">
        <f>Table1[[#This Row],[Total Revenue + Open]]/Table1[[#This Row],[Qty]]</f>
        <v>0.89401111111111109</v>
      </c>
    </row>
    <row r="6943" spans="1:12" hidden="1">
      <c r="A6943" t="s">
        <v>544</v>
      </c>
      <c r="B6943" t="s">
        <v>11</v>
      </c>
      <c r="C6943" t="s">
        <v>73</v>
      </c>
      <c r="D6943" t="s">
        <v>545</v>
      </c>
      <c r="E6943" t="s">
        <v>15</v>
      </c>
      <c r="F6943" t="s">
        <v>566</v>
      </c>
      <c r="G6943" t="s">
        <v>569</v>
      </c>
      <c r="H6943" s="1">
        <v>2019</v>
      </c>
      <c r="I6943" s="2">
        <v>4225</v>
      </c>
      <c r="J6943" s="3">
        <v>3777.1030000000001</v>
      </c>
      <c r="K6943">
        <f>Table1[[#This Row],[Total Revenue + Open]]/Table1[[#This Row],[Qty]]</f>
        <v>0.89398887573964503</v>
      </c>
      <c r="L6943">
        <f>Table1[[#This Row],[Total Revenue + Open]]/Table1[[#This Row],[Qty]]</f>
        <v>0.89398887573964503</v>
      </c>
    </row>
    <row r="6944" spans="1:12" hidden="1">
      <c r="A6944" t="s">
        <v>544</v>
      </c>
      <c r="B6944" t="s">
        <v>11</v>
      </c>
      <c r="C6944" t="s">
        <v>73</v>
      </c>
      <c r="D6944" t="s">
        <v>545</v>
      </c>
      <c r="E6944" t="s">
        <v>15</v>
      </c>
      <c r="F6944" t="s">
        <v>566</v>
      </c>
      <c r="G6944" t="s">
        <v>569</v>
      </c>
      <c r="H6944" s="1">
        <v>2019</v>
      </c>
      <c r="I6944" s="2">
        <v>2615</v>
      </c>
      <c r="J6944" s="3">
        <v>2273.6550000000002</v>
      </c>
      <c r="K6944">
        <f>Table1[[#This Row],[Total Revenue + Open]]/Table1[[#This Row],[Qty]]</f>
        <v>0.86946653919694084</v>
      </c>
      <c r="L6944">
        <f>Table1[[#This Row],[Total Revenue + Open]]/Table1[[#This Row],[Qty]]</f>
        <v>0.86946653919694084</v>
      </c>
    </row>
    <row r="6945" spans="1:12" hidden="1">
      <c r="A6945" t="s">
        <v>544</v>
      </c>
      <c r="B6945" t="s">
        <v>11</v>
      </c>
      <c r="C6945" t="s">
        <v>73</v>
      </c>
      <c r="D6945" t="s">
        <v>545</v>
      </c>
      <c r="E6945" t="s">
        <v>15</v>
      </c>
      <c r="F6945" t="s">
        <v>566</v>
      </c>
      <c r="G6945" t="s">
        <v>569</v>
      </c>
      <c r="H6945" s="1">
        <v>2019</v>
      </c>
      <c r="I6945" s="2">
        <v>6435</v>
      </c>
      <c r="J6945" s="3">
        <v>5755.5860000000002</v>
      </c>
      <c r="K6945">
        <f>Table1[[#This Row],[Total Revenue + Open]]/Table1[[#This Row],[Qty]]</f>
        <v>0.89441895881895883</v>
      </c>
      <c r="L6945">
        <f>Table1[[#This Row],[Total Revenue + Open]]/Table1[[#This Row],[Qty]]</f>
        <v>0.89441895881895883</v>
      </c>
    </row>
    <row r="6946" spans="1:12" hidden="1">
      <c r="A6946" t="s">
        <v>544</v>
      </c>
      <c r="B6946" t="s">
        <v>11</v>
      </c>
      <c r="C6946" t="s">
        <v>73</v>
      </c>
      <c r="D6946" t="s">
        <v>545</v>
      </c>
      <c r="E6946" t="s">
        <v>15</v>
      </c>
      <c r="F6946" t="s">
        <v>566</v>
      </c>
      <c r="G6946" t="s">
        <v>569</v>
      </c>
      <c r="H6946" s="1">
        <v>2019</v>
      </c>
      <c r="I6946" s="2">
        <v>2165</v>
      </c>
      <c r="J6946" s="3">
        <v>1880.1369999999999</v>
      </c>
      <c r="K6946">
        <f>Table1[[#This Row],[Total Revenue + Open]]/Table1[[#This Row],[Qty]]</f>
        <v>0.86842355658198611</v>
      </c>
      <c r="L6946">
        <f>Table1[[#This Row],[Total Revenue + Open]]/Table1[[#This Row],[Qty]]</f>
        <v>0.86842355658198611</v>
      </c>
    </row>
    <row r="6947" spans="1:12" hidden="1">
      <c r="A6947" t="s">
        <v>544</v>
      </c>
      <c r="B6947" t="s">
        <v>11</v>
      </c>
      <c r="C6947" t="s">
        <v>73</v>
      </c>
      <c r="D6947" t="s">
        <v>545</v>
      </c>
      <c r="E6947" t="s">
        <v>15</v>
      </c>
      <c r="F6947" t="s">
        <v>566</v>
      </c>
      <c r="G6947" t="s">
        <v>569</v>
      </c>
      <c r="H6947" s="1">
        <v>2019</v>
      </c>
      <c r="I6947" s="2">
        <v>50</v>
      </c>
      <c r="J6947" s="3">
        <v>44.965000000000003</v>
      </c>
      <c r="K6947">
        <f>Table1[[#This Row],[Total Revenue + Open]]/Table1[[#This Row],[Qty]]</f>
        <v>0.8993000000000001</v>
      </c>
      <c r="L6947">
        <f>Table1[[#This Row],[Total Revenue + Open]]/Table1[[#This Row],[Qty]]</f>
        <v>0.8993000000000001</v>
      </c>
    </row>
    <row r="6948" spans="1:12" hidden="1">
      <c r="A6948" t="s">
        <v>544</v>
      </c>
      <c r="B6948" t="s">
        <v>11</v>
      </c>
      <c r="C6948" t="s">
        <v>73</v>
      </c>
      <c r="D6948" t="s">
        <v>545</v>
      </c>
      <c r="E6948" t="s">
        <v>15</v>
      </c>
      <c r="F6948" t="s">
        <v>566</v>
      </c>
      <c r="G6948" t="s">
        <v>569</v>
      </c>
      <c r="H6948" s="1">
        <v>2019</v>
      </c>
      <c r="I6948" s="2">
        <v>35730</v>
      </c>
      <c r="J6948" s="3">
        <v>31969.787</v>
      </c>
      <c r="K6948">
        <f>Table1[[#This Row],[Total Revenue + Open]]/Table1[[#This Row],[Qty]]</f>
        <v>0.89476034144976213</v>
      </c>
      <c r="L6948">
        <f>Table1[[#This Row],[Total Revenue + Open]]/Table1[[#This Row],[Qty]]</f>
        <v>0.89476034144976213</v>
      </c>
    </row>
    <row r="6949" spans="1:12" hidden="1">
      <c r="A6949" t="s">
        <v>544</v>
      </c>
      <c r="B6949" t="s">
        <v>11</v>
      </c>
      <c r="C6949" t="s">
        <v>119</v>
      </c>
      <c r="D6949" t="s">
        <v>592</v>
      </c>
      <c r="E6949" t="s">
        <v>15</v>
      </c>
      <c r="F6949" t="s">
        <v>16</v>
      </c>
      <c r="G6949" t="s">
        <v>381</v>
      </c>
      <c r="H6949" s="1">
        <v>2020</v>
      </c>
      <c r="I6949" s="2">
        <v>11525</v>
      </c>
      <c r="J6949" s="3">
        <v>25648</v>
      </c>
      <c r="K6949">
        <f>Table1[[#This Row],[Total Revenue + Open]]/Table1[[#This Row],[Qty]]</f>
        <v>2.2254229934924079</v>
      </c>
      <c r="L6949">
        <f>Table1[[#This Row],[Total Revenue + Open]]/Table1[[#This Row],[Qty]]</f>
        <v>2.2254229934924079</v>
      </c>
    </row>
    <row r="6950" spans="1:12" hidden="1">
      <c r="A6950" t="s">
        <v>544</v>
      </c>
      <c r="B6950" t="s">
        <v>11</v>
      </c>
      <c r="C6950" t="s">
        <v>119</v>
      </c>
      <c r="D6950" t="s">
        <v>592</v>
      </c>
      <c r="E6950" t="s">
        <v>15</v>
      </c>
      <c r="F6950" t="s">
        <v>16</v>
      </c>
      <c r="G6950" t="s">
        <v>18</v>
      </c>
      <c r="H6950" s="1">
        <v>2020</v>
      </c>
      <c r="I6950" s="2">
        <v>11525</v>
      </c>
      <c r="J6950" s="3">
        <v>25648</v>
      </c>
      <c r="K6950">
        <f>Table1[[#This Row],[Total Revenue + Open]]/Table1[[#This Row],[Qty]]</f>
        <v>2.2254229934924079</v>
      </c>
      <c r="L6950">
        <f>Table1[[#This Row],[Total Revenue + Open]]/Table1[[#This Row],[Qty]]</f>
        <v>2.2254229934924079</v>
      </c>
    </row>
    <row r="6951" spans="1:12" hidden="1">
      <c r="A6951" t="s">
        <v>544</v>
      </c>
      <c r="B6951" t="s">
        <v>11</v>
      </c>
      <c r="C6951" t="s">
        <v>73</v>
      </c>
      <c r="D6951" t="s">
        <v>550</v>
      </c>
      <c r="E6951" t="s">
        <v>15</v>
      </c>
      <c r="F6951" t="s">
        <v>36</v>
      </c>
      <c r="G6951" t="s">
        <v>37</v>
      </c>
      <c r="H6951" s="1">
        <v>2020</v>
      </c>
      <c r="I6951" s="2">
        <v>20495</v>
      </c>
      <c r="J6951" s="3">
        <v>25399.382695112101</v>
      </c>
      <c r="K6951">
        <f>Table1[[#This Row],[Total Revenue + Open]]/Table1[[#This Row],[Qty]]</f>
        <v>1.2392965452604099</v>
      </c>
      <c r="L6951">
        <f>Table1[[#This Row],[Total Revenue + Open]]/Table1[[#This Row],[Qty]]</f>
        <v>1.2392965452604099</v>
      </c>
    </row>
    <row r="6952" spans="1:12" hidden="1">
      <c r="A6952" t="s">
        <v>544</v>
      </c>
      <c r="B6952" t="s">
        <v>11</v>
      </c>
      <c r="C6952" t="s">
        <v>73</v>
      </c>
      <c r="D6952" t="s">
        <v>545</v>
      </c>
      <c r="E6952" t="s">
        <v>15</v>
      </c>
      <c r="F6952" t="s">
        <v>566</v>
      </c>
      <c r="G6952" t="s">
        <v>569</v>
      </c>
      <c r="H6952" s="1">
        <v>2019</v>
      </c>
      <c r="I6952" s="2">
        <v>12515</v>
      </c>
      <c r="J6952" s="3">
        <v>11196.17</v>
      </c>
      <c r="K6952">
        <f>Table1[[#This Row],[Total Revenue + Open]]/Table1[[#This Row],[Qty]]</f>
        <v>0.89462005593288052</v>
      </c>
      <c r="L6952">
        <f>Table1[[#This Row],[Total Revenue + Open]]/Table1[[#This Row],[Qty]]</f>
        <v>0.89462005593288052</v>
      </c>
    </row>
    <row r="6953" spans="1:12" hidden="1">
      <c r="A6953" t="s">
        <v>544</v>
      </c>
      <c r="B6953" t="s">
        <v>11</v>
      </c>
      <c r="C6953" t="s">
        <v>73</v>
      </c>
      <c r="D6953" t="s">
        <v>545</v>
      </c>
      <c r="E6953" t="s">
        <v>15</v>
      </c>
      <c r="F6953" t="s">
        <v>566</v>
      </c>
      <c r="G6953" t="s">
        <v>569</v>
      </c>
      <c r="H6953" s="1">
        <v>2019</v>
      </c>
      <c r="I6953" s="2">
        <v>128290</v>
      </c>
      <c r="J6953" s="3">
        <v>114794.467</v>
      </c>
      <c r="K6953">
        <f>Table1[[#This Row],[Total Revenue + Open]]/Table1[[#This Row],[Qty]]</f>
        <v>0.89480448203289431</v>
      </c>
      <c r="L6953">
        <f>Table1[[#This Row],[Total Revenue + Open]]/Table1[[#This Row],[Qty]]</f>
        <v>0.89480448203289431</v>
      </c>
    </row>
    <row r="6954" spans="1:12" hidden="1">
      <c r="A6954" t="s">
        <v>544</v>
      </c>
      <c r="B6954" t="s">
        <v>11</v>
      </c>
      <c r="C6954" t="s">
        <v>73</v>
      </c>
      <c r="D6954" t="s">
        <v>545</v>
      </c>
      <c r="E6954" t="s">
        <v>15</v>
      </c>
      <c r="F6954" t="s">
        <v>566</v>
      </c>
      <c r="G6954" t="s">
        <v>569</v>
      </c>
      <c r="H6954" s="1">
        <v>2021</v>
      </c>
      <c r="I6954" s="2">
        <v>10050</v>
      </c>
      <c r="J6954" s="3">
        <v>9110.5673300313993</v>
      </c>
      <c r="K6954">
        <f>Table1[[#This Row],[Total Revenue + Open]]/Table1[[#This Row],[Qty]]</f>
        <v>0.90652411244093523</v>
      </c>
      <c r="L6954">
        <f>Table1[[#This Row],[Total Revenue + Open]]/Table1[[#This Row],[Qty]]</f>
        <v>0.90652411244093523</v>
      </c>
    </row>
    <row r="6955" spans="1:12" hidden="1">
      <c r="A6955" t="s">
        <v>544</v>
      </c>
      <c r="B6955" t="s">
        <v>11</v>
      </c>
      <c r="C6955" t="s">
        <v>73</v>
      </c>
      <c r="D6955" t="s">
        <v>545</v>
      </c>
      <c r="E6955" t="s">
        <v>15</v>
      </c>
      <c r="F6955" t="s">
        <v>566</v>
      </c>
      <c r="G6955" t="s">
        <v>569</v>
      </c>
      <c r="H6955" s="1">
        <v>2021</v>
      </c>
      <c r="I6955" s="2">
        <v>58195</v>
      </c>
      <c r="J6955" s="3">
        <v>52739.498293467797</v>
      </c>
      <c r="K6955">
        <f>Table1[[#This Row],[Total Revenue + Open]]/Table1[[#This Row],[Qty]]</f>
        <v>0.90625480356504506</v>
      </c>
      <c r="L6955">
        <f>Table1[[#This Row],[Total Revenue + Open]]/Table1[[#This Row],[Qty]]</f>
        <v>0.90625480356504506</v>
      </c>
    </row>
    <row r="6956" spans="1:12" hidden="1">
      <c r="A6956" t="s">
        <v>544</v>
      </c>
      <c r="B6956" t="s">
        <v>11</v>
      </c>
      <c r="C6956" t="s">
        <v>73</v>
      </c>
      <c r="D6956" t="s">
        <v>545</v>
      </c>
      <c r="E6956" t="s">
        <v>15</v>
      </c>
      <c r="F6956" t="s">
        <v>566</v>
      </c>
      <c r="G6956" t="s">
        <v>569</v>
      </c>
      <c r="H6956" s="1">
        <v>2021</v>
      </c>
      <c r="I6956" s="2">
        <v>291865</v>
      </c>
      <c r="J6956" s="3">
        <v>267062.62588411599</v>
      </c>
      <c r="K6956">
        <f>Table1[[#This Row],[Total Revenue + Open]]/Table1[[#This Row],[Qty]]</f>
        <v>0.91502107441493841</v>
      </c>
      <c r="L6956">
        <f>Table1[[#This Row],[Total Revenue + Open]]/Table1[[#This Row],[Qty]]</f>
        <v>0.91502107441493841</v>
      </c>
    </row>
    <row r="6957" spans="1:12" hidden="1">
      <c r="A6957" t="s">
        <v>544</v>
      </c>
      <c r="B6957" t="s">
        <v>11</v>
      </c>
      <c r="C6957" t="s">
        <v>73</v>
      </c>
      <c r="D6957" t="s">
        <v>545</v>
      </c>
      <c r="E6957" t="s">
        <v>15</v>
      </c>
      <c r="F6957" t="s">
        <v>566</v>
      </c>
      <c r="G6957" t="s">
        <v>569</v>
      </c>
      <c r="H6957" s="1">
        <v>2021</v>
      </c>
      <c r="I6957" s="2">
        <v>69850</v>
      </c>
      <c r="J6957" s="3">
        <v>64116.198716282001</v>
      </c>
      <c r="K6957">
        <f>Table1[[#This Row],[Total Revenue + Open]]/Table1[[#This Row],[Qty]]</f>
        <v>0.91791265162894775</v>
      </c>
      <c r="L6957">
        <f>Table1[[#This Row],[Total Revenue + Open]]/Table1[[#This Row],[Qty]]</f>
        <v>0.91791265162894775</v>
      </c>
    </row>
    <row r="6958" spans="1:12" hidden="1">
      <c r="A6958" t="s">
        <v>544</v>
      </c>
      <c r="B6958" t="s">
        <v>11</v>
      </c>
      <c r="C6958" t="s">
        <v>73</v>
      </c>
      <c r="D6958" t="s">
        <v>545</v>
      </c>
      <c r="E6958" t="s">
        <v>15</v>
      </c>
      <c r="F6958" t="s">
        <v>566</v>
      </c>
      <c r="G6958" t="s">
        <v>569</v>
      </c>
      <c r="H6958" s="1">
        <v>2021</v>
      </c>
      <c r="I6958" s="2">
        <v>274403</v>
      </c>
      <c r="J6958" s="3">
        <v>252891.04968413699</v>
      </c>
      <c r="K6958">
        <f>Table1[[#This Row],[Total Revenue + Open]]/Table1[[#This Row],[Qty]]</f>
        <v>0.92160453670017084</v>
      </c>
      <c r="L6958">
        <f>Table1[[#This Row],[Total Revenue + Open]]/Table1[[#This Row],[Qty]]</f>
        <v>0.92160453670017084</v>
      </c>
    </row>
    <row r="6959" spans="1:12">
      <c r="A6959" t="s">
        <v>10</v>
      </c>
      <c r="B6959" t="s">
        <v>11</v>
      </c>
      <c r="C6959" t="s">
        <v>119</v>
      </c>
      <c r="D6959" t="s">
        <v>46</v>
      </c>
      <c r="E6959" t="s">
        <v>19</v>
      </c>
      <c r="F6959" t="s">
        <v>92</v>
      </c>
      <c r="G6959" t="s">
        <v>94</v>
      </c>
      <c r="H6959" s="1">
        <v>2022</v>
      </c>
      <c r="I6959" s="2">
        <v>27000</v>
      </c>
      <c r="J6959" s="3">
        <v>3780</v>
      </c>
      <c r="K6959">
        <f>Table1[[#This Row],[Total Revenue + Open]]/Table1[[#This Row],[Qty]]</f>
        <v>0.14000000000000001</v>
      </c>
      <c r="L6959">
        <f>Table1[[#This Row],[Total Revenue + Open]]/Table1[[#This Row],[Qty]]</f>
        <v>0.14000000000000001</v>
      </c>
    </row>
    <row r="6960" spans="1:12">
      <c r="A6960" t="s">
        <v>10</v>
      </c>
      <c r="B6960" t="s">
        <v>11</v>
      </c>
      <c r="C6960" t="s">
        <v>119</v>
      </c>
      <c r="D6960" t="s">
        <v>46</v>
      </c>
      <c r="E6960" t="s">
        <v>19</v>
      </c>
      <c r="F6960" t="s">
        <v>92</v>
      </c>
      <c r="G6960" t="s">
        <v>108</v>
      </c>
      <c r="H6960" s="1">
        <v>2022</v>
      </c>
      <c r="I6960" s="2">
        <v>25000</v>
      </c>
      <c r="J6960" s="3">
        <v>3750</v>
      </c>
      <c r="K6960">
        <f>Table1[[#This Row],[Total Revenue + Open]]/Table1[[#This Row],[Qty]]</f>
        <v>0.15</v>
      </c>
      <c r="L6960">
        <f>Table1[[#This Row],[Total Revenue + Open]]/Table1[[#This Row],[Qty]]</f>
        <v>0.15</v>
      </c>
    </row>
    <row r="6961" spans="1:12">
      <c r="A6961" t="s">
        <v>10</v>
      </c>
      <c r="B6961" t="s">
        <v>11</v>
      </c>
      <c r="C6961" t="s">
        <v>119</v>
      </c>
      <c r="D6961" t="s">
        <v>46</v>
      </c>
      <c r="E6961" t="s">
        <v>19</v>
      </c>
      <c r="F6961" t="s">
        <v>92</v>
      </c>
      <c r="G6961" t="s">
        <v>94</v>
      </c>
      <c r="H6961" s="1">
        <v>2022</v>
      </c>
      <c r="I6961" s="2">
        <v>26500</v>
      </c>
      <c r="J6961" s="3">
        <v>3710</v>
      </c>
      <c r="K6961">
        <f>Table1[[#This Row],[Total Revenue + Open]]/Table1[[#This Row],[Qty]]</f>
        <v>0.14000000000000001</v>
      </c>
      <c r="L6961">
        <f>Table1[[#This Row],[Total Revenue + Open]]/Table1[[#This Row],[Qty]]</f>
        <v>0.14000000000000001</v>
      </c>
    </row>
    <row r="6962" spans="1:12">
      <c r="A6962" t="s">
        <v>10</v>
      </c>
      <c r="B6962" t="s">
        <v>11</v>
      </c>
      <c r="C6962" t="s">
        <v>119</v>
      </c>
      <c r="D6962" t="s">
        <v>46</v>
      </c>
      <c r="E6962" t="s">
        <v>19</v>
      </c>
      <c r="F6962" t="s">
        <v>92</v>
      </c>
      <c r="G6962" t="s">
        <v>107</v>
      </c>
      <c r="H6962" s="1">
        <v>2022</v>
      </c>
      <c r="I6962" s="2">
        <v>24500</v>
      </c>
      <c r="J6962" s="3">
        <v>3675</v>
      </c>
      <c r="K6962">
        <f>Table1[[#This Row],[Total Revenue + Open]]/Table1[[#This Row],[Qty]]</f>
        <v>0.15</v>
      </c>
      <c r="L6962">
        <f>Table1[[#This Row],[Total Revenue + Open]]/Table1[[#This Row],[Qty]]</f>
        <v>0.15</v>
      </c>
    </row>
    <row r="6963" spans="1:12">
      <c r="A6963" t="s">
        <v>10</v>
      </c>
      <c r="B6963" t="s">
        <v>11</v>
      </c>
      <c r="C6963" t="s">
        <v>119</v>
      </c>
      <c r="D6963" t="s">
        <v>46</v>
      </c>
      <c r="E6963" t="s">
        <v>19</v>
      </c>
      <c r="F6963" t="s">
        <v>92</v>
      </c>
      <c r="G6963" t="s">
        <v>108</v>
      </c>
      <c r="H6963" s="1">
        <v>2022</v>
      </c>
      <c r="I6963" s="2">
        <v>24500</v>
      </c>
      <c r="J6963" s="3">
        <v>3675</v>
      </c>
      <c r="K6963">
        <f>Table1[[#This Row],[Total Revenue + Open]]/Table1[[#This Row],[Qty]]</f>
        <v>0.15</v>
      </c>
      <c r="L6963">
        <f>Table1[[#This Row],[Total Revenue + Open]]/Table1[[#This Row],[Qty]]</f>
        <v>0.15</v>
      </c>
    </row>
    <row r="6964" spans="1:12">
      <c r="A6964" t="s">
        <v>10</v>
      </c>
      <c r="B6964" t="s">
        <v>11</v>
      </c>
      <c r="C6964" t="s">
        <v>119</v>
      </c>
      <c r="D6964" t="s">
        <v>46</v>
      </c>
      <c r="E6964" t="s">
        <v>19</v>
      </c>
      <c r="F6964" t="s">
        <v>92</v>
      </c>
      <c r="G6964" t="s">
        <v>95</v>
      </c>
      <c r="H6964" s="1">
        <v>2022</v>
      </c>
      <c r="I6964" s="2">
        <v>24500</v>
      </c>
      <c r="J6964" s="3">
        <v>3675</v>
      </c>
      <c r="K6964">
        <f>Table1[[#This Row],[Total Revenue + Open]]/Table1[[#This Row],[Qty]]</f>
        <v>0.15</v>
      </c>
      <c r="L6964">
        <f>Table1[[#This Row],[Total Revenue + Open]]/Table1[[#This Row],[Qty]]</f>
        <v>0.15</v>
      </c>
    </row>
    <row r="6965" spans="1:12">
      <c r="A6965" t="s">
        <v>10</v>
      </c>
      <c r="B6965" t="s">
        <v>11</v>
      </c>
      <c r="C6965" t="s">
        <v>119</v>
      </c>
      <c r="D6965" t="s">
        <v>46</v>
      </c>
      <c r="E6965" t="s">
        <v>19</v>
      </c>
      <c r="F6965" t="s">
        <v>92</v>
      </c>
      <c r="G6965" t="s">
        <v>95</v>
      </c>
      <c r="H6965" s="1">
        <v>2022</v>
      </c>
      <c r="I6965" s="2">
        <v>24500</v>
      </c>
      <c r="J6965" s="3">
        <v>3675</v>
      </c>
      <c r="K6965">
        <f>Table1[[#This Row],[Total Revenue + Open]]/Table1[[#This Row],[Qty]]</f>
        <v>0.15</v>
      </c>
      <c r="L6965">
        <f>Table1[[#This Row],[Total Revenue + Open]]/Table1[[#This Row],[Qty]]</f>
        <v>0.15</v>
      </c>
    </row>
    <row r="6966" spans="1:12">
      <c r="A6966" t="s">
        <v>10</v>
      </c>
      <c r="B6966" t="s">
        <v>11</v>
      </c>
      <c r="C6966" t="s">
        <v>119</v>
      </c>
      <c r="D6966" t="s">
        <v>46</v>
      </c>
      <c r="E6966" t="s">
        <v>12</v>
      </c>
      <c r="F6966" t="s">
        <v>13</v>
      </c>
      <c r="G6966" t="s">
        <v>28</v>
      </c>
      <c r="H6966" s="1">
        <v>2022</v>
      </c>
      <c r="I6966" s="2">
        <v>28000</v>
      </c>
      <c r="J6966" s="3">
        <v>3640</v>
      </c>
      <c r="K6966">
        <f>Table1[[#This Row],[Total Revenue + Open]]/Table1[[#This Row],[Qty]]</f>
        <v>0.13</v>
      </c>
      <c r="L6966">
        <f>Table1[[#This Row],[Total Revenue + Open]]/Table1[[#This Row],[Qty]]</f>
        <v>0.13</v>
      </c>
    </row>
    <row r="6967" spans="1:12">
      <c r="A6967" t="s">
        <v>10</v>
      </c>
      <c r="B6967" t="s">
        <v>11</v>
      </c>
      <c r="C6967" t="s">
        <v>119</v>
      </c>
      <c r="D6967" t="s">
        <v>46</v>
      </c>
      <c r="E6967" t="s">
        <v>19</v>
      </c>
      <c r="F6967" t="s">
        <v>54</v>
      </c>
      <c r="G6967" t="s">
        <v>91</v>
      </c>
      <c r="H6967" s="1">
        <v>2022</v>
      </c>
      <c r="I6967" s="2">
        <v>26000</v>
      </c>
      <c r="J6967" s="3">
        <v>3640</v>
      </c>
      <c r="K6967">
        <f>Table1[[#This Row],[Total Revenue + Open]]/Table1[[#This Row],[Qty]]</f>
        <v>0.14000000000000001</v>
      </c>
      <c r="L6967">
        <f>Table1[[#This Row],[Total Revenue + Open]]/Table1[[#This Row],[Qty]]</f>
        <v>0.14000000000000001</v>
      </c>
    </row>
    <row r="6968" spans="1:12">
      <c r="A6968" t="s">
        <v>10</v>
      </c>
      <c r="B6968" t="s">
        <v>11</v>
      </c>
      <c r="C6968" t="s">
        <v>119</v>
      </c>
      <c r="D6968" t="s">
        <v>46</v>
      </c>
      <c r="E6968" t="s">
        <v>19</v>
      </c>
      <c r="F6968" t="s">
        <v>92</v>
      </c>
      <c r="G6968" t="s">
        <v>108</v>
      </c>
      <c r="H6968" s="1">
        <v>2022</v>
      </c>
      <c r="I6968" s="2">
        <v>25500</v>
      </c>
      <c r="J6968" s="3">
        <v>3570</v>
      </c>
      <c r="K6968">
        <f>Table1[[#This Row],[Total Revenue + Open]]/Table1[[#This Row],[Qty]]</f>
        <v>0.14000000000000001</v>
      </c>
      <c r="L6968">
        <f>Table1[[#This Row],[Total Revenue + Open]]/Table1[[#This Row],[Qty]]</f>
        <v>0.14000000000000001</v>
      </c>
    </row>
    <row r="6969" spans="1:12">
      <c r="A6969" t="s">
        <v>10</v>
      </c>
      <c r="B6969" t="s">
        <v>11</v>
      </c>
      <c r="C6969" t="s">
        <v>119</v>
      </c>
      <c r="D6969" t="s">
        <v>46</v>
      </c>
      <c r="E6969" t="s">
        <v>19</v>
      </c>
      <c r="F6969" t="s">
        <v>92</v>
      </c>
      <c r="G6969" t="s">
        <v>108</v>
      </c>
      <c r="H6969" s="1">
        <v>2022</v>
      </c>
      <c r="I6969" s="2">
        <v>25500</v>
      </c>
      <c r="J6969" s="3">
        <v>3570</v>
      </c>
      <c r="K6969">
        <f>Table1[[#This Row],[Total Revenue + Open]]/Table1[[#This Row],[Qty]]</f>
        <v>0.14000000000000001</v>
      </c>
      <c r="L6969">
        <f>Table1[[#This Row],[Total Revenue + Open]]/Table1[[#This Row],[Qty]]</f>
        <v>0.14000000000000001</v>
      </c>
    </row>
    <row r="6970" spans="1:12" hidden="1">
      <c r="A6970" t="s">
        <v>544</v>
      </c>
      <c r="B6970" t="s">
        <v>11</v>
      </c>
      <c r="C6970" t="s">
        <v>73</v>
      </c>
      <c r="D6970" t="s">
        <v>545</v>
      </c>
      <c r="E6970" t="s">
        <v>15</v>
      </c>
      <c r="F6970" t="s">
        <v>566</v>
      </c>
      <c r="G6970" t="s">
        <v>569</v>
      </c>
      <c r="H6970" s="1">
        <v>2019</v>
      </c>
      <c r="I6970" s="2">
        <v>3770</v>
      </c>
      <c r="J6970" s="3">
        <v>3279.31</v>
      </c>
      <c r="K6970">
        <f>Table1[[#This Row],[Total Revenue + Open]]/Table1[[#This Row],[Qty]]</f>
        <v>0.86984350132625998</v>
      </c>
      <c r="L6970">
        <f>Table1[[#This Row],[Total Revenue + Open]]/Table1[[#This Row],[Qty]]</f>
        <v>0.86984350132625998</v>
      </c>
    </row>
    <row r="6971" spans="1:12" hidden="1">
      <c r="A6971" t="s">
        <v>544</v>
      </c>
      <c r="B6971" t="s">
        <v>11</v>
      </c>
      <c r="C6971" t="s">
        <v>73</v>
      </c>
      <c r="D6971" t="s">
        <v>550</v>
      </c>
      <c r="E6971" t="s">
        <v>15</v>
      </c>
      <c r="F6971" t="s">
        <v>36</v>
      </c>
      <c r="G6971" t="s">
        <v>385</v>
      </c>
      <c r="H6971" s="1">
        <v>2020</v>
      </c>
      <c r="I6971" s="2">
        <v>19755</v>
      </c>
      <c r="J6971" s="3">
        <v>24010.4940342134</v>
      </c>
      <c r="K6971">
        <f>Table1[[#This Row],[Total Revenue + Open]]/Table1[[#This Row],[Qty]]</f>
        <v>1.2154135172975651</v>
      </c>
      <c r="L6971">
        <f>Table1[[#This Row],[Total Revenue + Open]]/Table1[[#This Row],[Qty]]</f>
        <v>1.2154135172975651</v>
      </c>
    </row>
    <row r="6972" spans="1:12" hidden="1">
      <c r="A6972" t="s">
        <v>544</v>
      </c>
      <c r="B6972" t="s">
        <v>11</v>
      </c>
      <c r="C6972" t="s">
        <v>73</v>
      </c>
      <c r="D6972" t="s">
        <v>545</v>
      </c>
      <c r="E6972" t="s">
        <v>15</v>
      </c>
      <c r="F6972" t="s">
        <v>566</v>
      </c>
      <c r="G6972" t="s">
        <v>569</v>
      </c>
      <c r="H6972" s="1">
        <v>2019</v>
      </c>
      <c r="I6972" s="2">
        <v>17340</v>
      </c>
      <c r="J6972" s="3">
        <v>15084.826999999999</v>
      </c>
      <c r="K6972">
        <f>Table1[[#This Row],[Total Revenue + Open]]/Table1[[#This Row],[Qty]]</f>
        <v>0.86994388696655134</v>
      </c>
      <c r="L6972">
        <f>Table1[[#This Row],[Total Revenue + Open]]/Table1[[#This Row],[Qty]]</f>
        <v>0.86994388696655134</v>
      </c>
    </row>
    <row r="6973" spans="1:12" hidden="1">
      <c r="A6973" t="s">
        <v>544</v>
      </c>
      <c r="B6973" t="s">
        <v>11</v>
      </c>
      <c r="C6973" t="s">
        <v>73</v>
      </c>
      <c r="D6973" t="s">
        <v>550</v>
      </c>
      <c r="E6973" t="s">
        <v>15</v>
      </c>
      <c r="F6973" t="s">
        <v>288</v>
      </c>
      <c r="G6973" t="s">
        <v>576</v>
      </c>
      <c r="H6973" s="1">
        <v>2020</v>
      </c>
      <c r="I6973" s="2">
        <v>21760</v>
      </c>
      <c r="J6973" s="3">
        <v>23799.725458250701</v>
      </c>
      <c r="K6973">
        <f>Table1[[#This Row],[Total Revenue + Open]]/Table1[[#This Row],[Qty]]</f>
        <v>1.0937373831916684</v>
      </c>
      <c r="L6973">
        <f>Table1[[#This Row],[Total Revenue + Open]]/Table1[[#This Row],[Qty]]</f>
        <v>1.0937373831916684</v>
      </c>
    </row>
    <row r="6974" spans="1:12" hidden="1">
      <c r="A6974" t="s">
        <v>544</v>
      </c>
      <c r="B6974" t="s">
        <v>11</v>
      </c>
      <c r="C6974" t="s">
        <v>73</v>
      </c>
      <c r="D6974" t="s">
        <v>545</v>
      </c>
      <c r="E6974" t="s">
        <v>15</v>
      </c>
      <c r="F6974" t="s">
        <v>566</v>
      </c>
      <c r="G6974" t="s">
        <v>569</v>
      </c>
      <c r="H6974" s="1">
        <v>2019</v>
      </c>
      <c r="I6974" s="2">
        <v>41155</v>
      </c>
      <c r="J6974" s="3">
        <v>36826.758000000002</v>
      </c>
      <c r="K6974">
        <f>Table1[[#This Row],[Total Revenue + Open]]/Table1[[#This Row],[Qty]]</f>
        <v>0.89483071315757501</v>
      </c>
      <c r="L6974">
        <f>Table1[[#This Row],[Total Revenue + Open]]/Table1[[#This Row],[Qty]]</f>
        <v>0.89483071315757501</v>
      </c>
    </row>
    <row r="6975" spans="1:12">
      <c r="A6975" t="s">
        <v>10</v>
      </c>
      <c r="B6975" t="s">
        <v>11</v>
      </c>
      <c r="C6975" t="s">
        <v>119</v>
      </c>
      <c r="D6975" t="s">
        <v>46</v>
      </c>
      <c r="E6975" t="s">
        <v>19</v>
      </c>
      <c r="F6975" t="s">
        <v>92</v>
      </c>
      <c r="G6975" t="s">
        <v>95</v>
      </c>
      <c r="H6975" s="1">
        <v>2022</v>
      </c>
      <c r="I6975" s="2">
        <v>25500</v>
      </c>
      <c r="J6975" s="3">
        <v>3570</v>
      </c>
      <c r="K6975">
        <f>Table1[[#This Row],[Total Revenue + Open]]/Table1[[#This Row],[Qty]]</f>
        <v>0.14000000000000001</v>
      </c>
      <c r="L6975">
        <f>Table1[[#This Row],[Total Revenue + Open]]/Table1[[#This Row],[Qty]]</f>
        <v>0.14000000000000001</v>
      </c>
    </row>
    <row r="6976" spans="1:12">
      <c r="A6976" t="s">
        <v>10</v>
      </c>
      <c r="B6976" t="s">
        <v>11</v>
      </c>
      <c r="C6976" t="s">
        <v>119</v>
      </c>
      <c r="D6976" t="s">
        <v>46</v>
      </c>
      <c r="E6976" t="s">
        <v>19</v>
      </c>
      <c r="F6976" t="s">
        <v>92</v>
      </c>
      <c r="G6976" t="s">
        <v>95</v>
      </c>
      <c r="H6976" s="1">
        <v>2022</v>
      </c>
      <c r="I6976" s="2">
        <v>23500</v>
      </c>
      <c r="J6976" s="3">
        <v>3525</v>
      </c>
      <c r="K6976">
        <f>Table1[[#This Row],[Total Revenue + Open]]/Table1[[#This Row],[Qty]]</f>
        <v>0.15</v>
      </c>
      <c r="L6976">
        <f>Table1[[#This Row],[Total Revenue + Open]]/Table1[[#This Row],[Qty]]</f>
        <v>0.15</v>
      </c>
    </row>
    <row r="6977" spans="1:12">
      <c r="A6977" t="s">
        <v>10</v>
      </c>
      <c r="B6977" t="s">
        <v>11</v>
      </c>
      <c r="C6977" t="s">
        <v>119</v>
      </c>
      <c r="D6977" t="s">
        <v>46</v>
      </c>
      <c r="E6977" t="s">
        <v>12</v>
      </c>
      <c r="F6977" t="s">
        <v>13</v>
      </c>
      <c r="G6977" t="s">
        <v>28</v>
      </c>
      <c r="H6977" s="1">
        <v>2022</v>
      </c>
      <c r="I6977" s="2">
        <v>27000</v>
      </c>
      <c r="J6977" s="3">
        <v>3510</v>
      </c>
      <c r="K6977">
        <f>Table1[[#This Row],[Total Revenue + Open]]/Table1[[#This Row],[Qty]]</f>
        <v>0.13</v>
      </c>
      <c r="L6977">
        <f>Table1[[#This Row],[Total Revenue + Open]]/Table1[[#This Row],[Qty]]</f>
        <v>0.13</v>
      </c>
    </row>
    <row r="6978" spans="1:12">
      <c r="A6978" t="s">
        <v>10</v>
      </c>
      <c r="B6978" t="s">
        <v>11</v>
      </c>
      <c r="C6978" t="s">
        <v>119</v>
      </c>
      <c r="D6978" t="s">
        <v>46</v>
      </c>
      <c r="E6978" t="s">
        <v>19</v>
      </c>
      <c r="F6978" t="s">
        <v>92</v>
      </c>
      <c r="G6978" t="s">
        <v>108</v>
      </c>
      <c r="H6978" s="1">
        <v>2022</v>
      </c>
      <c r="I6978" s="2">
        <v>23000</v>
      </c>
      <c r="J6978" s="3">
        <v>3450</v>
      </c>
      <c r="K6978">
        <f>Table1[[#This Row],[Total Revenue + Open]]/Table1[[#This Row],[Qty]]</f>
        <v>0.15</v>
      </c>
      <c r="L6978">
        <f>Table1[[#This Row],[Total Revenue + Open]]/Table1[[#This Row],[Qty]]</f>
        <v>0.15</v>
      </c>
    </row>
    <row r="6979" spans="1:12">
      <c r="A6979" t="s">
        <v>10</v>
      </c>
      <c r="B6979" t="s">
        <v>11</v>
      </c>
      <c r="C6979" t="s">
        <v>119</v>
      </c>
      <c r="D6979" t="s">
        <v>46</v>
      </c>
      <c r="E6979" t="s">
        <v>12</v>
      </c>
      <c r="F6979" t="s">
        <v>13</v>
      </c>
      <c r="G6979" t="s">
        <v>28</v>
      </c>
      <c r="H6979" s="1">
        <v>2022</v>
      </c>
      <c r="I6979" s="2">
        <v>26500</v>
      </c>
      <c r="J6979" s="3">
        <v>3445</v>
      </c>
      <c r="K6979">
        <f>Table1[[#This Row],[Total Revenue + Open]]/Table1[[#This Row],[Qty]]</f>
        <v>0.13</v>
      </c>
      <c r="L6979">
        <f>Table1[[#This Row],[Total Revenue + Open]]/Table1[[#This Row],[Qty]]</f>
        <v>0.13</v>
      </c>
    </row>
    <row r="6980" spans="1:12">
      <c r="A6980" t="s">
        <v>10</v>
      </c>
      <c r="B6980" t="s">
        <v>11</v>
      </c>
      <c r="C6980" t="s">
        <v>119</v>
      </c>
      <c r="D6980" t="s">
        <v>46</v>
      </c>
      <c r="E6980" t="s">
        <v>12</v>
      </c>
      <c r="F6980" t="s">
        <v>13</v>
      </c>
      <c r="G6980" t="s">
        <v>28</v>
      </c>
      <c r="H6980" s="1">
        <v>2022</v>
      </c>
      <c r="I6980" s="2">
        <v>26500</v>
      </c>
      <c r="J6980" s="3">
        <v>3445</v>
      </c>
      <c r="K6980">
        <f>Table1[[#This Row],[Total Revenue + Open]]/Table1[[#This Row],[Qty]]</f>
        <v>0.13</v>
      </c>
      <c r="L6980">
        <f>Table1[[#This Row],[Total Revenue + Open]]/Table1[[#This Row],[Qty]]</f>
        <v>0.13</v>
      </c>
    </row>
    <row r="6981" spans="1:12">
      <c r="A6981" t="s">
        <v>10</v>
      </c>
      <c r="B6981" t="s">
        <v>11</v>
      </c>
      <c r="C6981" t="s">
        <v>119</v>
      </c>
      <c r="D6981" t="s">
        <v>46</v>
      </c>
      <c r="E6981" t="s">
        <v>19</v>
      </c>
      <c r="F6981" t="s">
        <v>54</v>
      </c>
      <c r="G6981" t="s">
        <v>59</v>
      </c>
      <c r="H6981" s="1">
        <v>2022</v>
      </c>
      <c r="I6981" s="2">
        <v>24500</v>
      </c>
      <c r="J6981" s="3">
        <v>3430</v>
      </c>
      <c r="K6981">
        <f>Table1[[#This Row],[Total Revenue + Open]]/Table1[[#This Row],[Qty]]</f>
        <v>0.14000000000000001</v>
      </c>
      <c r="L6981">
        <f>Table1[[#This Row],[Total Revenue + Open]]/Table1[[#This Row],[Qty]]</f>
        <v>0.14000000000000001</v>
      </c>
    </row>
    <row r="6982" spans="1:12">
      <c r="A6982" t="s">
        <v>10</v>
      </c>
      <c r="B6982" t="s">
        <v>11</v>
      </c>
      <c r="C6982" t="s">
        <v>119</v>
      </c>
      <c r="D6982" t="s">
        <v>46</v>
      </c>
      <c r="E6982" t="s">
        <v>19</v>
      </c>
      <c r="F6982" t="s">
        <v>92</v>
      </c>
      <c r="G6982" t="s">
        <v>94</v>
      </c>
      <c r="H6982" s="1">
        <v>2022</v>
      </c>
      <c r="I6982" s="2">
        <v>22500</v>
      </c>
      <c r="J6982" s="3">
        <v>3375</v>
      </c>
      <c r="K6982">
        <f>Table1[[#This Row],[Total Revenue + Open]]/Table1[[#This Row],[Qty]]</f>
        <v>0.15</v>
      </c>
      <c r="L6982">
        <f>Table1[[#This Row],[Total Revenue + Open]]/Table1[[#This Row],[Qty]]</f>
        <v>0.15</v>
      </c>
    </row>
    <row r="6983" spans="1:12">
      <c r="A6983" t="s">
        <v>10</v>
      </c>
      <c r="B6983" t="s">
        <v>11</v>
      </c>
      <c r="C6983" t="s">
        <v>119</v>
      </c>
      <c r="D6983" t="s">
        <v>46</v>
      </c>
      <c r="E6983" t="s">
        <v>19</v>
      </c>
      <c r="F6983" t="s">
        <v>92</v>
      </c>
      <c r="G6983" t="s">
        <v>95</v>
      </c>
      <c r="H6983" s="1">
        <v>2022</v>
      </c>
      <c r="I6983" s="2">
        <v>22500</v>
      </c>
      <c r="J6983" s="3">
        <v>3375</v>
      </c>
      <c r="K6983">
        <f>Table1[[#This Row],[Total Revenue + Open]]/Table1[[#This Row],[Qty]]</f>
        <v>0.15</v>
      </c>
      <c r="L6983">
        <f>Table1[[#This Row],[Total Revenue + Open]]/Table1[[#This Row],[Qty]]</f>
        <v>0.15</v>
      </c>
    </row>
    <row r="6984" spans="1:12">
      <c r="A6984" t="s">
        <v>10</v>
      </c>
      <c r="B6984" t="s">
        <v>11</v>
      </c>
      <c r="C6984" t="s">
        <v>119</v>
      </c>
      <c r="D6984" t="s">
        <v>46</v>
      </c>
      <c r="E6984" t="s">
        <v>15</v>
      </c>
      <c r="F6984" t="s">
        <v>34</v>
      </c>
      <c r="G6984" t="s">
        <v>287</v>
      </c>
      <c r="H6984" s="1">
        <v>2022</v>
      </c>
      <c r="I6984" s="2">
        <v>1510</v>
      </c>
      <c r="J6984" s="3">
        <v>3360</v>
      </c>
      <c r="K6984">
        <f>Table1[[#This Row],[Total Revenue + Open]]/Table1[[#This Row],[Qty]]</f>
        <v>2.2251655629139071</v>
      </c>
      <c r="L6984">
        <f>Table1[[#This Row],[Qty]]/Table1[[#This Row],[Total Revenue + Open]]</f>
        <v>0.44940476190476192</v>
      </c>
    </row>
    <row r="6985" spans="1:12">
      <c r="A6985" t="s">
        <v>10</v>
      </c>
      <c r="B6985" t="s">
        <v>11</v>
      </c>
      <c r="C6985" t="s">
        <v>119</v>
      </c>
      <c r="D6985" t="s">
        <v>46</v>
      </c>
      <c r="E6985" t="s">
        <v>15</v>
      </c>
      <c r="F6985" t="s">
        <v>34</v>
      </c>
      <c r="G6985" t="s">
        <v>287</v>
      </c>
      <c r="H6985" s="1">
        <v>2022</v>
      </c>
      <c r="I6985" s="2">
        <v>1510</v>
      </c>
      <c r="J6985" s="3">
        <v>3360</v>
      </c>
      <c r="K6985">
        <f>Table1[[#This Row],[Total Revenue + Open]]/Table1[[#This Row],[Qty]]</f>
        <v>2.2251655629139071</v>
      </c>
      <c r="L6985">
        <f>Table1[[#This Row],[Qty]]/Table1[[#This Row],[Total Revenue + Open]]</f>
        <v>0.44940476190476192</v>
      </c>
    </row>
    <row r="6986" spans="1:12" hidden="1">
      <c r="A6986" t="s">
        <v>544</v>
      </c>
      <c r="B6986" t="s">
        <v>11</v>
      </c>
      <c r="C6986" t="s">
        <v>73</v>
      </c>
      <c r="D6986" t="s">
        <v>545</v>
      </c>
      <c r="E6986" t="s">
        <v>15</v>
      </c>
      <c r="F6986" t="s">
        <v>566</v>
      </c>
      <c r="G6986" t="s">
        <v>569</v>
      </c>
      <c r="H6986" s="1">
        <v>2021</v>
      </c>
      <c r="I6986" s="2">
        <v>20100</v>
      </c>
      <c r="J6986" s="3">
        <v>18221.1346600629</v>
      </c>
      <c r="K6986">
        <f>Table1[[#This Row],[Total Revenue + Open]]/Table1[[#This Row],[Qty]]</f>
        <v>0.90652411244094033</v>
      </c>
      <c r="L6986">
        <f>Table1[[#This Row],[Total Revenue + Open]]/Table1[[#This Row],[Qty]]</f>
        <v>0.90652411244094033</v>
      </c>
    </row>
    <row r="6987" spans="1:12" hidden="1">
      <c r="A6987" t="s">
        <v>544</v>
      </c>
      <c r="B6987" t="s">
        <v>11</v>
      </c>
      <c r="C6987" t="s">
        <v>73</v>
      </c>
      <c r="D6987" t="s">
        <v>545</v>
      </c>
      <c r="E6987" t="s">
        <v>15</v>
      </c>
      <c r="F6987" t="s">
        <v>566</v>
      </c>
      <c r="G6987" t="s">
        <v>569</v>
      </c>
      <c r="H6987" s="1">
        <v>2021</v>
      </c>
      <c r="I6987" s="2">
        <v>21110</v>
      </c>
      <c r="J6987" s="3">
        <v>19128.315443226598</v>
      </c>
      <c r="K6987">
        <f>Table1[[#This Row],[Total Revenue + Open]]/Table1[[#This Row],[Qty]]</f>
        <v>0.90612579077340594</v>
      </c>
      <c r="L6987">
        <f>Table1[[#This Row],[Total Revenue + Open]]/Table1[[#This Row],[Qty]]</f>
        <v>0.90612579077340594</v>
      </c>
    </row>
    <row r="6988" spans="1:12" hidden="1">
      <c r="A6988" t="s">
        <v>544</v>
      </c>
      <c r="B6988" t="s">
        <v>11</v>
      </c>
      <c r="C6988" t="s">
        <v>73</v>
      </c>
      <c r="D6988" t="s">
        <v>545</v>
      </c>
      <c r="E6988" t="s">
        <v>15</v>
      </c>
      <c r="F6988" t="s">
        <v>566</v>
      </c>
      <c r="G6988" t="s">
        <v>569</v>
      </c>
      <c r="H6988" s="1">
        <v>2021</v>
      </c>
      <c r="I6988" s="2">
        <v>64575</v>
      </c>
      <c r="J6988" s="3">
        <v>59086.686339719199</v>
      </c>
      <c r="K6988">
        <f>Table1[[#This Row],[Total Revenue + Open]]/Table1[[#This Row],[Qty]]</f>
        <v>0.91500869283343711</v>
      </c>
      <c r="L6988">
        <f>Table1[[#This Row],[Total Revenue + Open]]/Table1[[#This Row],[Qty]]</f>
        <v>0.91500869283343711</v>
      </c>
    </row>
    <row r="6989" spans="1:12" hidden="1">
      <c r="A6989" t="s">
        <v>544</v>
      </c>
      <c r="B6989" t="s">
        <v>11</v>
      </c>
      <c r="C6989" t="s">
        <v>73</v>
      </c>
      <c r="D6989" t="s">
        <v>545</v>
      </c>
      <c r="E6989" t="s">
        <v>15</v>
      </c>
      <c r="F6989" t="s">
        <v>566</v>
      </c>
      <c r="G6989" t="s">
        <v>569</v>
      </c>
      <c r="H6989" s="1">
        <v>2021</v>
      </c>
      <c r="I6989" s="2">
        <v>152680</v>
      </c>
      <c r="J6989" s="3">
        <v>140142.32729482601</v>
      </c>
      <c r="K6989">
        <f>Table1[[#This Row],[Total Revenue + Open]]/Table1[[#This Row],[Qty]]</f>
        <v>0.91788267811649205</v>
      </c>
      <c r="L6989">
        <f>Table1[[#This Row],[Total Revenue + Open]]/Table1[[#This Row],[Qty]]</f>
        <v>0.91788267811649205</v>
      </c>
    </row>
    <row r="6990" spans="1:12" hidden="1">
      <c r="A6990" t="s">
        <v>544</v>
      </c>
      <c r="B6990" t="s">
        <v>11</v>
      </c>
      <c r="C6990" t="s">
        <v>73</v>
      </c>
      <c r="D6990" t="s">
        <v>545</v>
      </c>
      <c r="E6990" t="s">
        <v>15</v>
      </c>
      <c r="F6990" t="s">
        <v>566</v>
      </c>
      <c r="G6990" t="s">
        <v>569</v>
      </c>
      <c r="H6990" s="1">
        <v>2021</v>
      </c>
      <c r="I6990" s="2">
        <v>190465</v>
      </c>
      <c r="J6990" s="3">
        <v>175530.01602511099</v>
      </c>
      <c r="K6990">
        <f>Table1[[#This Row],[Total Revenue + Open]]/Table1[[#This Row],[Qty]]</f>
        <v>0.92158672735206459</v>
      </c>
      <c r="L6990">
        <f>Table1[[#This Row],[Total Revenue + Open]]/Table1[[#This Row],[Qty]]</f>
        <v>0.92158672735206459</v>
      </c>
    </row>
    <row r="6991" spans="1:12">
      <c r="A6991" t="s">
        <v>10</v>
      </c>
      <c r="B6991" t="s">
        <v>11</v>
      </c>
      <c r="C6991" t="s">
        <v>119</v>
      </c>
      <c r="D6991" t="s">
        <v>46</v>
      </c>
      <c r="E6991" t="s">
        <v>15</v>
      </c>
      <c r="F6991" t="s">
        <v>34</v>
      </c>
      <c r="G6991" t="s">
        <v>287</v>
      </c>
      <c r="H6991" s="1">
        <v>2022</v>
      </c>
      <c r="I6991" s="2">
        <v>1510</v>
      </c>
      <c r="J6991" s="3">
        <v>3360</v>
      </c>
      <c r="K6991">
        <f>Table1[[#This Row],[Total Revenue + Open]]/Table1[[#This Row],[Qty]]</f>
        <v>2.2251655629139071</v>
      </c>
      <c r="L6991">
        <f>Table1[[#This Row],[Qty]]/Table1[[#This Row],[Total Revenue + Open]]</f>
        <v>0.44940476190476192</v>
      </c>
    </row>
    <row r="6992" spans="1:12">
      <c r="A6992" t="s">
        <v>10</v>
      </c>
      <c r="B6992" t="s">
        <v>11</v>
      </c>
      <c r="C6992" t="s">
        <v>119</v>
      </c>
      <c r="D6992" t="s">
        <v>46</v>
      </c>
      <c r="E6992" t="s">
        <v>15</v>
      </c>
      <c r="F6992" t="s">
        <v>34</v>
      </c>
      <c r="G6992" t="s">
        <v>287</v>
      </c>
      <c r="H6992" s="1">
        <v>2022</v>
      </c>
      <c r="I6992" s="2">
        <v>1510</v>
      </c>
      <c r="J6992" s="3">
        <v>3360</v>
      </c>
      <c r="K6992">
        <f>Table1[[#This Row],[Total Revenue + Open]]/Table1[[#This Row],[Qty]]</f>
        <v>2.2251655629139071</v>
      </c>
      <c r="L6992">
        <f>Table1[[#This Row],[Qty]]/Table1[[#This Row],[Total Revenue + Open]]</f>
        <v>0.44940476190476192</v>
      </c>
    </row>
    <row r="6993" spans="1:12">
      <c r="A6993" t="s">
        <v>10</v>
      </c>
      <c r="B6993" t="s">
        <v>11</v>
      </c>
      <c r="C6993" t="s">
        <v>119</v>
      </c>
      <c r="D6993" t="s">
        <v>46</v>
      </c>
      <c r="E6993" t="s">
        <v>15</v>
      </c>
      <c r="F6993" t="s">
        <v>34</v>
      </c>
      <c r="G6993" t="s">
        <v>287</v>
      </c>
      <c r="H6993" s="1">
        <v>2022</v>
      </c>
      <c r="I6993" s="2">
        <v>1510</v>
      </c>
      <c r="J6993" s="3">
        <v>3360</v>
      </c>
      <c r="K6993">
        <f>Table1[[#This Row],[Total Revenue + Open]]/Table1[[#This Row],[Qty]]</f>
        <v>2.2251655629139071</v>
      </c>
      <c r="L6993">
        <f>Table1[[#This Row],[Qty]]/Table1[[#This Row],[Total Revenue + Open]]</f>
        <v>0.44940476190476192</v>
      </c>
    </row>
    <row r="6994" spans="1:12">
      <c r="A6994" t="s">
        <v>10</v>
      </c>
      <c r="B6994" t="s">
        <v>11</v>
      </c>
      <c r="C6994" t="s">
        <v>119</v>
      </c>
      <c r="D6994" t="s">
        <v>46</v>
      </c>
      <c r="E6994" t="s">
        <v>19</v>
      </c>
      <c r="F6994" t="s">
        <v>92</v>
      </c>
      <c r="G6994" t="s">
        <v>95</v>
      </c>
      <c r="H6994" s="1">
        <v>2022</v>
      </c>
      <c r="I6994" s="2">
        <v>22000</v>
      </c>
      <c r="J6994" s="3">
        <v>3300</v>
      </c>
      <c r="K6994">
        <f>Table1[[#This Row],[Total Revenue + Open]]/Table1[[#This Row],[Qty]]</f>
        <v>0.15</v>
      </c>
      <c r="L6994">
        <f>Table1[[#This Row],[Total Revenue + Open]]/Table1[[#This Row],[Qty]]</f>
        <v>0.15</v>
      </c>
    </row>
    <row r="6995" spans="1:12">
      <c r="A6995" t="s">
        <v>10</v>
      </c>
      <c r="B6995" t="s">
        <v>11</v>
      </c>
      <c r="C6995" t="s">
        <v>119</v>
      </c>
      <c r="D6995" t="s">
        <v>46</v>
      </c>
      <c r="E6995" t="s">
        <v>19</v>
      </c>
      <c r="F6995" t="s">
        <v>92</v>
      </c>
      <c r="G6995" t="s">
        <v>95</v>
      </c>
      <c r="H6995" s="1">
        <v>2022</v>
      </c>
      <c r="I6995" s="2">
        <v>22000</v>
      </c>
      <c r="J6995" s="3">
        <v>3300</v>
      </c>
      <c r="K6995">
        <f>Table1[[#This Row],[Total Revenue + Open]]/Table1[[#This Row],[Qty]]</f>
        <v>0.15</v>
      </c>
      <c r="L6995">
        <f>Table1[[#This Row],[Total Revenue + Open]]/Table1[[#This Row],[Qty]]</f>
        <v>0.15</v>
      </c>
    </row>
    <row r="6996" spans="1:12">
      <c r="A6996" t="s">
        <v>10</v>
      </c>
      <c r="B6996" t="s">
        <v>11</v>
      </c>
      <c r="C6996" t="s">
        <v>119</v>
      </c>
      <c r="D6996" t="s">
        <v>46</v>
      </c>
      <c r="E6996" t="s">
        <v>19</v>
      </c>
      <c r="F6996" t="s">
        <v>54</v>
      </c>
      <c r="G6996" t="s">
        <v>59</v>
      </c>
      <c r="H6996" s="1">
        <v>2022</v>
      </c>
      <c r="I6996" s="2">
        <v>23500</v>
      </c>
      <c r="J6996" s="3">
        <v>3290</v>
      </c>
      <c r="K6996">
        <f>Table1[[#This Row],[Total Revenue + Open]]/Table1[[#This Row],[Qty]]</f>
        <v>0.14000000000000001</v>
      </c>
      <c r="L6996">
        <f>Table1[[#This Row],[Total Revenue + Open]]/Table1[[#This Row],[Qty]]</f>
        <v>0.14000000000000001</v>
      </c>
    </row>
    <row r="6997" spans="1:12">
      <c r="A6997" t="s">
        <v>10</v>
      </c>
      <c r="B6997" t="s">
        <v>11</v>
      </c>
      <c r="C6997" t="s">
        <v>119</v>
      </c>
      <c r="D6997" t="s">
        <v>46</v>
      </c>
      <c r="E6997" t="s">
        <v>15</v>
      </c>
      <c r="F6997" t="s">
        <v>198</v>
      </c>
      <c r="G6997" t="s">
        <v>296</v>
      </c>
      <c r="H6997" s="1">
        <v>2022</v>
      </c>
      <c r="I6997" s="2">
        <v>3015</v>
      </c>
      <c r="J6997" s="3">
        <v>3270</v>
      </c>
      <c r="K6997">
        <f>Table1[[#This Row],[Total Revenue + Open]]/Table1[[#This Row],[Qty]]</f>
        <v>1.0845771144278606</v>
      </c>
      <c r="L6997">
        <f>Table1[[#This Row],[Qty]]/Table1[[#This Row],[Total Revenue + Open]]</f>
        <v>0.92201834862385323</v>
      </c>
    </row>
    <row r="6998" spans="1:12">
      <c r="A6998" t="s">
        <v>10</v>
      </c>
      <c r="B6998" t="s">
        <v>11</v>
      </c>
      <c r="C6998" t="s">
        <v>119</v>
      </c>
      <c r="D6998" t="s">
        <v>46</v>
      </c>
      <c r="E6998" t="s">
        <v>15</v>
      </c>
      <c r="F6998" t="s">
        <v>198</v>
      </c>
      <c r="G6998" t="s">
        <v>296</v>
      </c>
      <c r="H6998" s="1">
        <v>2022</v>
      </c>
      <c r="I6998" s="2">
        <v>3015</v>
      </c>
      <c r="J6998" s="3">
        <v>3270</v>
      </c>
      <c r="K6998">
        <f>Table1[[#This Row],[Total Revenue + Open]]/Table1[[#This Row],[Qty]]</f>
        <v>1.0845771144278606</v>
      </c>
      <c r="L6998">
        <f>Table1[[#This Row],[Qty]]/Table1[[#This Row],[Total Revenue + Open]]</f>
        <v>0.92201834862385323</v>
      </c>
    </row>
    <row r="6999" spans="1:12">
      <c r="A6999" t="s">
        <v>10</v>
      </c>
      <c r="B6999" t="s">
        <v>11</v>
      </c>
      <c r="C6999" t="s">
        <v>119</v>
      </c>
      <c r="D6999" t="s">
        <v>46</v>
      </c>
      <c r="E6999" t="s">
        <v>15</v>
      </c>
      <c r="F6999" t="s">
        <v>198</v>
      </c>
      <c r="G6999" t="s">
        <v>296</v>
      </c>
      <c r="H6999" s="1">
        <v>2022</v>
      </c>
      <c r="I6999" s="2">
        <v>3015</v>
      </c>
      <c r="J6999" s="3">
        <v>3270</v>
      </c>
      <c r="K6999">
        <f>Table1[[#This Row],[Total Revenue + Open]]/Table1[[#This Row],[Qty]]</f>
        <v>1.0845771144278606</v>
      </c>
      <c r="L6999">
        <f>Table1[[#This Row],[Qty]]/Table1[[#This Row],[Total Revenue + Open]]</f>
        <v>0.92201834862385323</v>
      </c>
    </row>
    <row r="7000" spans="1:12">
      <c r="A7000" t="s">
        <v>10</v>
      </c>
      <c r="B7000" t="s">
        <v>11</v>
      </c>
      <c r="C7000" t="s">
        <v>119</v>
      </c>
      <c r="D7000" t="s">
        <v>46</v>
      </c>
      <c r="E7000" t="s">
        <v>15</v>
      </c>
      <c r="F7000" t="s">
        <v>198</v>
      </c>
      <c r="G7000" t="s">
        <v>296</v>
      </c>
      <c r="H7000" s="1">
        <v>2022</v>
      </c>
      <c r="I7000" s="2">
        <v>3015</v>
      </c>
      <c r="J7000" s="3">
        <v>3270</v>
      </c>
      <c r="K7000">
        <f>Table1[[#This Row],[Total Revenue + Open]]/Table1[[#This Row],[Qty]]</f>
        <v>1.0845771144278606</v>
      </c>
      <c r="L7000">
        <f>Table1[[#This Row],[Qty]]/Table1[[#This Row],[Total Revenue + Open]]</f>
        <v>0.92201834862385323</v>
      </c>
    </row>
    <row r="7001" spans="1:12">
      <c r="A7001" t="s">
        <v>10</v>
      </c>
      <c r="B7001" t="s">
        <v>11</v>
      </c>
      <c r="C7001" t="s">
        <v>119</v>
      </c>
      <c r="D7001" t="s">
        <v>46</v>
      </c>
      <c r="E7001" t="s">
        <v>15</v>
      </c>
      <c r="F7001" t="s">
        <v>72</v>
      </c>
      <c r="G7001" t="s">
        <v>300</v>
      </c>
      <c r="H7001" s="1">
        <v>2022</v>
      </c>
      <c r="I7001" s="2">
        <v>1005</v>
      </c>
      <c r="J7001" s="3">
        <v>3230</v>
      </c>
      <c r="K7001">
        <f>Table1[[#This Row],[Total Revenue + Open]]/Table1[[#This Row],[Qty]]</f>
        <v>3.2139303482587063</v>
      </c>
      <c r="L7001">
        <f>Table1[[#This Row],[Qty]]/Table1[[#This Row],[Total Revenue + Open]]</f>
        <v>0.3111455108359133</v>
      </c>
    </row>
    <row r="7002" spans="1:12">
      <c r="A7002" t="s">
        <v>10</v>
      </c>
      <c r="B7002" t="s">
        <v>11</v>
      </c>
      <c r="C7002" t="s">
        <v>119</v>
      </c>
      <c r="D7002" t="s">
        <v>46</v>
      </c>
      <c r="E7002" t="s">
        <v>15</v>
      </c>
      <c r="F7002" t="s">
        <v>72</v>
      </c>
      <c r="G7002" t="s">
        <v>302</v>
      </c>
      <c r="H7002" s="1">
        <v>2022</v>
      </c>
      <c r="I7002" s="2">
        <v>1005</v>
      </c>
      <c r="J7002" s="3">
        <v>3230</v>
      </c>
      <c r="K7002">
        <f>Table1[[#This Row],[Total Revenue + Open]]/Table1[[#This Row],[Qty]]</f>
        <v>3.2139303482587063</v>
      </c>
      <c r="L7002">
        <f>Table1[[#This Row],[Qty]]/Table1[[#This Row],[Total Revenue + Open]]</f>
        <v>0.3111455108359133</v>
      </c>
    </row>
    <row r="7003" spans="1:12" hidden="1">
      <c r="A7003" t="s">
        <v>544</v>
      </c>
      <c r="B7003" t="s">
        <v>11</v>
      </c>
      <c r="C7003" t="s">
        <v>73</v>
      </c>
      <c r="D7003" t="s">
        <v>545</v>
      </c>
      <c r="E7003" t="s">
        <v>15</v>
      </c>
      <c r="F7003" t="s">
        <v>566</v>
      </c>
      <c r="G7003" t="s">
        <v>569</v>
      </c>
      <c r="H7003" s="1">
        <v>2021</v>
      </c>
      <c r="I7003" s="2">
        <v>2965</v>
      </c>
      <c r="J7003" s="3">
        <v>2687.0728836912999</v>
      </c>
      <c r="K7003">
        <f>Table1[[#This Row],[Total Revenue + Open]]/Table1[[#This Row],[Qty]]</f>
        <v>0.90626404171713315</v>
      </c>
      <c r="L7003">
        <f>Table1[[#This Row],[Total Revenue + Open]]/Table1[[#This Row],[Qty]]</f>
        <v>0.90626404171713315</v>
      </c>
    </row>
    <row r="7004" spans="1:12">
      <c r="A7004" t="s">
        <v>10</v>
      </c>
      <c r="B7004" t="s">
        <v>11</v>
      </c>
      <c r="C7004" t="s">
        <v>119</v>
      </c>
      <c r="D7004" t="s">
        <v>46</v>
      </c>
      <c r="E7004" t="s">
        <v>15</v>
      </c>
      <c r="F7004" t="s">
        <v>72</v>
      </c>
      <c r="G7004" t="s">
        <v>302</v>
      </c>
      <c r="H7004" s="1">
        <v>2022</v>
      </c>
      <c r="I7004" s="2">
        <v>1005</v>
      </c>
      <c r="J7004" s="3">
        <v>3230</v>
      </c>
      <c r="K7004">
        <f>Table1[[#This Row],[Total Revenue + Open]]/Table1[[#This Row],[Qty]]</f>
        <v>3.2139303482587063</v>
      </c>
      <c r="L7004">
        <f>Table1[[#This Row],[Qty]]/Table1[[#This Row],[Total Revenue + Open]]</f>
        <v>0.3111455108359133</v>
      </c>
    </row>
    <row r="7005" spans="1:12">
      <c r="A7005" t="s">
        <v>10</v>
      </c>
      <c r="B7005" t="s">
        <v>11</v>
      </c>
      <c r="C7005" t="s">
        <v>119</v>
      </c>
      <c r="D7005" t="s">
        <v>46</v>
      </c>
      <c r="E7005" t="s">
        <v>19</v>
      </c>
      <c r="F7005" t="s">
        <v>54</v>
      </c>
      <c r="G7005" t="s">
        <v>59</v>
      </c>
      <c r="H7005" s="1">
        <v>2022</v>
      </c>
      <c r="I7005" s="2">
        <v>19000</v>
      </c>
      <c r="J7005" s="3">
        <v>3230</v>
      </c>
      <c r="K7005">
        <f>Table1[[#This Row],[Total Revenue + Open]]/Table1[[#This Row],[Qty]]</f>
        <v>0.17</v>
      </c>
      <c r="L7005">
        <f>Table1[[#This Row],[Total Revenue + Open]]/Table1[[#This Row],[Qty]]</f>
        <v>0.17</v>
      </c>
    </row>
    <row r="7006" spans="1:12">
      <c r="A7006" t="s">
        <v>10</v>
      </c>
      <c r="B7006" t="s">
        <v>11</v>
      </c>
      <c r="C7006" t="s">
        <v>119</v>
      </c>
      <c r="D7006" t="s">
        <v>46</v>
      </c>
      <c r="E7006" t="s">
        <v>19</v>
      </c>
      <c r="F7006" t="s">
        <v>92</v>
      </c>
      <c r="G7006" t="s">
        <v>94</v>
      </c>
      <c r="H7006" s="1">
        <v>2022</v>
      </c>
      <c r="I7006" s="2">
        <v>21500</v>
      </c>
      <c r="J7006" s="3">
        <v>3225</v>
      </c>
      <c r="K7006">
        <f>Table1[[#This Row],[Total Revenue + Open]]/Table1[[#This Row],[Qty]]</f>
        <v>0.15</v>
      </c>
      <c r="L7006">
        <f>Table1[[#This Row],[Total Revenue + Open]]/Table1[[#This Row],[Qty]]</f>
        <v>0.15</v>
      </c>
    </row>
    <row r="7007" spans="1:12">
      <c r="A7007" t="s">
        <v>10</v>
      </c>
      <c r="B7007" t="s">
        <v>11</v>
      </c>
      <c r="C7007" t="s">
        <v>119</v>
      </c>
      <c r="D7007" t="s">
        <v>46</v>
      </c>
      <c r="E7007" t="s">
        <v>19</v>
      </c>
      <c r="F7007" t="s">
        <v>92</v>
      </c>
      <c r="G7007" t="s">
        <v>95</v>
      </c>
      <c r="H7007" s="1">
        <v>2022</v>
      </c>
      <c r="I7007" s="2">
        <v>21500</v>
      </c>
      <c r="J7007" s="3">
        <v>3225</v>
      </c>
      <c r="K7007">
        <f>Table1[[#This Row],[Total Revenue + Open]]/Table1[[#This Row],[Qty]]</f>
        <v>0.15</v>
      </c>
      <c r="L7007">
        <f>Table1[[#This Row],[Total Revenue + Open]]/Table1[[#This Row],[Qty]]</f>
        <v>0.15</v>
      </c>
    </row>
    <row r="7008" spans="1:12">
      <c r="A7008" t="s">
        <v>10</v>
      </c>
      <c r="B7008" t="s">
        <v>11</v>
      </c>
      <c r="C7008" t="s">
        <v>119</v>
      </c>
      <c r="D7008" t="s">
        <v>46</v>
      </c>
      <c r="E7008" t="s">
        <v>19</v>
      </c>
      <c r="F7008" t="s">
        <v>54</v>
      </c>
      <c r="G7008" t="s">
        <v>91</v>
      </c>
      <c r="H7008" s="1">
        <v>2022</v>
      </c>
      <c r="I7008" s="2">
        <v>22500</v>
      </c>
      <c r="J7008" s="3">
        <v>3150</v>
      </c>
      <c r="K7008">
        <f>Table1[[#This Row],[Total Revenue + Open]]/Table1[[#This Row],[Qty]]</f>
        <v>0.14000000000000001</v>
      </c>
      <c r="L7008">
        <f>Table1[[#This Row],[Total Revenue + Open]]/Table1[[#This Row],[Qty]]</f>
        <v>0.14000000000000001</v>
      </c>
    </row>
    <row r="7009" spans="1:12">
      <c r="A7009" t="s">
        <v>10</v>
      </c>
      <c r="B7009" t="s">
        <v>11</v>
      </c>
      <c r="C7009" t="s">
        <v>119</v>
      </c>
      <c r="D7009" t="s">
        <v>46</v>
      </c>
      <c r="E7009" t="s">
        <v>19</v>
      </c>
      <c r="F7009" t="s">
        <v>92</v>
      </c>
      <c r="G7009" t="s">
        <v>94</v>
      </c>
      <c r="H7009" s="1">
        <v>2022</v>
      </c>
      <c r="I7009" s="2">
        <v>21000</v>
      </c>
      <c r="J7009" s="3">
        <v>3150</v>
      </c>
      <c r="K7009">
        <f>Table1[[#This Row],[Total Revenue + Open]]/Table1[[#This Row],[Qty]]</f>
        <v>0.15</v>
      </c>
      <c r="L7009">
        <f>Table1[[#This Row],[Total Revenue + Open]]/Table1[[#This Row],[Qty]]</f>
        <v>0.15</v>
      </c>
    </row>
    <row r="7010" spans="1:12" hidden="1">
      <c r="A7010" t="s">
        <v>544</v>
      </c>
      <c r="B7010" t="s">
        <v>11</v>
      </c>
      <c r="C7010" t="s">
        <v>73</v>
      </c>
      <c r="D7010" t="s">
        <v>545</v>
      </c>
      <c r="E7010" t="s">
        <v>15</v>
      </c>
      <c r="F7010" t="s">
        <v>566</v>
      </c>
      <c r="G7010" t="s">
        <v>569</v>
      </c>
      <c r="H7010" s="1">
        <v>2021</v>
      </c>
      <c r="I7010" s="2">
        <v>10050</v>
      </c>
      <c r="J7010" s="3">
        <v>9110.5673300313993</v>
      </c>
      <c r="K7010">
        <f>Table1[[#This Row],[Total Revenue + Open]]/Table1[[#This Row],[Qty]]</f>
        <v>0.90652411244093523</v>
      </c>
      <c r="L7010">
        <f>Table1[[#This Row],[Total Revenue + Open]]/Table1[[#This Row],[Qty]]</f>
        <v>0.90652411244093523</v>
      </c>
    </row>
    <row r="7011" spans="1:12" hidden="1">
      <c r="A7011" t="s">
        <v>544</v>
      </c>
      <c r="B7011" t="s">
        <v>11</v>
      </c>
      <c r="C7011" t="s">
        <v>73</v>
      </c>
      <c r="D7011" t="s">
        <v>545</v>
      </c>
      <c r="E7011" t="s">
        <v>15</v>
      </c>
      <c r="F7011" t="s">
        <v>566</v>
      </c>
      <c r="G7011" t="s">
        <v>569</v>
      </c>
      <c r="H7011" s="1">
        <v>2021</v>
      </c>
      <c r="I7011" s="2">
        <v>37640</v>
      </c>
      <c r="J7011" s="3">
        <v>34112.162540420897</v>
      </c>
      <c r="K7011">
        <f>Table1[[#This Row],[Total Revenue + Open]]/Table1[[#This Row],[Qty]]</f>
        <v>0.90627424390066147</v>
      </c>
      <c r="L7011">
        <f>Table1[[#This Row],[Total Revenue + Open]]/Table1[[#This Row],[Qty]]</f>
        <v>0.90627424390066147</v>
      </c>
    </row>
    <row r="7012" spans="1:12" hidden="1">
      <c r="A7012" t="s">
        <v>544</v>
      </c>
      <c r="B7012" t="s">
        <v>11</v>
      </c>
      <c r="C7012" t="s">
        <v>73</v>
      </c>
      <c r="D7012" t="s">
        <v>545</v>
      </c>
      <c r="E7012" t="s">
        <v>15</v>
      </c>
      <c r="F7012" t="s">
        <v>566</v>
      </c>
      <c r="G7012" t="s">
        <v>569</v>
      </c>
      <c r="H7012" s="1">
        <v>2021</v>
      </c>
      <c r="I7012" s="2">
        <v>13270</v>
      </c>
      <c r="J7012" s="3">
        <v>12139.210267459801</v>
      </c>
      <c r="K7012">
        <f>Table1[[#This Row],[Total Revenue + Open]]/Table1[[#This Row],[Qty]]</f>
        <v>0.91478600357647333</v>
      </c>
      <c r="L7012">
        <f>Table1[[#This Row],[Total Revenue + Open]]/Table1[[#This Row],[Qty]]</f>
        <v>0.91478600357647333</v>
      </c>
    </row>
    <row r="7013" spans="1:12">
      <c r="A7013" t="s">
        <v>10</v>
      </c>
      <c r="B7013" t="s">
        <v>11</v>
      </c>
      <c r="C7013" t="s">
        <v>119</v>
      </c>
      <c r="D7013" t="s">
        <v>46</v>
      </c>
      <c r="E7013" t="s">
        <v>19</v>
      </c>
      <c r="F7013" t="s">
        <v>92</v>
      </c>
      <c r="G7013" t="s">
        <v>108</v>
      </c>
      <c r="H7013" s="1">
        <v>2022</v>
      </c>
      <c r="I7013" s="2">
        <v>20500</v>
      </c>
      <c r="J7013" s="3">
        <v>3075</v>
      </c>
      <c r="K7013">
        <f>Table1[[#This Row],[Total Revenue + Open]]/Table1[[#This Row],[Qty]]</f>
        <v>0.15</v>
      </c>
      <c r="L7013">
        <f>Table1[[#This Row],[Total Revenue + Open]]/Table1[[#This Row],[Qty]]</f>
        <v>0.15</v>
      </c>
    </row>
    <row r="7014" spans="1:12">
      <c r="A7014" t="s">
        <v>10</v>
      </c>
      <c r="B7014" t="s">
        <v>11</v>
      </c>
      <c r="C7014" t="s">
        <v>119</v>
      </c>
      <c r="D7014" t="s">
        <v>46</v>
      </c>
      <c r="E7014" t="s">
        <v>19</v>
      </c>
      <c r="F7014" t="s">
        <v>92</v>
      </c>
      <c r="G7014" t="s">
        <v>94</v>
      </c>
      <c r="H7014" s="1">
        <v>2022</v>
      </c>
      <c r="I7014" s="2">
        <v>20500</v>
      </c>
      <c r="J7014" s="3">
        <v>3075</v>
      </c>
      <c r="K7014">
        <f>Table1[[#This Row],[Total Revenue + Open]]/Table1[[#This Row],[Qty]]</f>
        <v>0.15</v>
      </c>
      <c r="L7014">
        <f>Table1[[#This Row],[Total Revenue + Open]]/Table1[[#This Row],[Qty]]</f>
        <v>0.15</v>
      </c>
    </row>
    <row r="7015" spans="1:12">
      <c r="A7015" t="s">
        <v>10</v>
      </c>
      <c r="B7015" t="s">
        <v>11</v>
      </c>
      <c r="C7015" t="s">
        <v>119</v>
      </c>
      <c r="D7015" t="s">
        <v>46</v>
      </c>
      <c r="E7015" t="s">
        <v>19</v>
      </c>
      <c r="F7015" t="s">
        <v>92</v>
      </c>
      <c r="G7015" t="s">
        <v>94</v>
      </c>
      <c r="H7015" s="1">
        <v>2022</v>
      </c>
      <c r="I7015" s="2">
        <v>20500</v>
      </c>
      <c r="J7015" s="3">
        <v>3075</v>
      </c>
      <c r="K7015">
        <f>Table1[[#This Row],[Total Revenue + Open]]/Table1[[#This Row],[Qty]]</f>
        <v>0.15</v>
      </c>
      <c r="L7015">
        <f>Table1[[#This Row],[Total Revenue + Open]]/Table1[[#This Row],[Qty]]</f>
        <v>0.15</v>
      </c>
    </row>
    <row r="7016" spans="1:12" hidden="1">
      <c r="A7016" t="s">
        <v>544</v>
      </c>
      <c r="B7016" t="s">
        <v>11</v>
      </c>
      <c r="C7016" t="s">
        <v>73</v>
      </c>
      <c r="D7016" t="s">
        <v>545</v>
      </c>
      <c r="E7016" t="s">
        <v>15</v>
      </c>
      <c r="F7016" t="s">
        <v>566</v>
      </c>
      <c r="G7016" t="s">
        <v>569</v>
      </c>
      <c r="H7016" s="1">
        <v>2021</v>
      </c>
      <c r="I7016" s="2">
        <v>119600</v>
      </c>
      <c r="J7016" s="3">
        <v>108393.78751161799</v>
      </c>
      <c r="K7016">
        <f>Table1[[#This Row],[Total Revenue + Open]]/Table1[[#This Row],[Qty]]</f>
        <v>0.90630257116737456</v>
      </c>
      <c r="L7016">
        <f>Table1[[#This Row],[Total Revenue + Open]]/Table1[[#This Row],[Qty]]</f>
        <v>0.90630257116737456</v>
      </c>
    </row>
    <row r="7017" spans="1:12" hidden="1">
      <c r="A7017" t="s">
        <v>544</v>
      </c>
      <c r="B7017" t="s">
        <v>11</v>
      </c>
      <c r="C7017" t="s">
        <v>73</v>
      </c>
      <c r="D7017" t="s">
        <v>545</v>
      </c>
      <c r="E7017" t="s">
        <v>15</v>
      </c>
      <c r="F7017" t="s">
        <v>566</v>
      </c>
      <c r="G7017" t="s">
        <v>569</v>
      </c>
      <c r="H7017" s="1">
        <v>2021</v>
      </c>
      <c r="I7017" s="2">
        <v>116335</v>
      </c>
      <c r="J7017" s="3">
        <v>106447.999125642</v>
      </c>
      <c r="K7017">
        <f>Table1[[#This Row],[Total Revenue + Open]]/Table1[[#This Row],[Qty]]</f>
        <v>0.91501267138558473</v>
      </c>
      <c r="L7017">
        <f>Table1[[#This Row],[Total Revenue + Open]]/Table1[[#This Row],[Qty]]</f>
        <v>0.91501267138558473</v>
      </c>
    </row>
    <row r="7018" spans="1:12" hidden="1">
      <c r="A7018" t="s">
        <v>544</v>
      </c>
      <c r="B7018" t="s">
        <v>11</v>
      </c>
      <c r="C7018" t="s">
        <v>73</v>
      </c>
      <c r="D7018" t="s">
        <v>545</v>
      </c>
      <c r="E7018" t="s">
        <v>15</v>
      </c>
      <c r="F7018" t="s">
        <v>566</v>
      </c>
      <c r="G7018" t="s">
        <v>569</v>
      </c>
      <c r="H7018" s="1">
        <v>2021</v>
      </c>
      <c r="I7018" s="2">
        <v>71415</v>
      </c>
      <c r="J7018" s="3">
        <v>65546.128327939907</v>
      </c>
      <c r="K7018">
        <f>Table1[[#This Row],[Total Revenue + Open]]/Table1[[#This Row],[Qty]]</f>
        <v>0.91782018242581964</v>
      </c>
      <c r="L7018">
        <f>Table1[[#This Row],[Total Revenue + Open]]/Table1[[#This Row],[Qty]]</f>
        <v>0.91782018242581964</v>
      </c>
    </row>
    <row r="7019" spans="1:12" hidden="1">
      <c r="A7019" t="s">
        <v>544</v>
      </c>
      <c r="B7019" t="s">
        <v>11</v>
      </c>
      <c r="C7019" t="s">
        <v>73</v>
      </c>
      <c r="D7019" t="s">
        <v>545</v>
      </c>
      <c r="E7019" t="s">
        <v>15</v>
      </c>
      <c r="F7019" t="s">
        <v>566</v>
      </c>
      <c r="G7019" t="s">
        <v>569</v>
      </c>
      <c r="H7019" s="1">
        <v>2021</v>
      </c>
      <c r="I7019" s="2">
        <v>52025</v>
      </c>
      <c r="J7019" s="3">
        <v>48189.704927210703</v>
      </c>
      <c r="K7019">
        <f>Table1[[#This Row],[Total Revenue + Open]]/Table1[[#This Row],[Qty]]</f>
        <v>0.92627976794254119</v>
      </c>
      <c r="L7019">
        <f>Table1[[#This Row],[Total Revenue + Open]]/Table1[[#This Row],[Qty]]</f>
        <v>0.92627976794254119</v>
      </c>
    </row>
    <row r="7020" spans="1:12">
      <c r="A7020" t="s">
        <v>10</v>
      </c>
      <c r="B7020" t="s">
        <v>11</v>
      </c>
      <c r="C7020" t="s">
        <v>119</v>
      </c>
      <c r="D7020" t="s">
        <v>46</v>
      </c>
      <c r="E7020" t="s">
        <v>19</v>
      </c>
      <c r="F7020" t="s">
        <v>92</v>
      </c>
      <c r="G7020" t="s">
        <v>94</v>
      </c>
      <c r="H7020" s="1">
        <v>2022</v>
      </c>
      <c r="I7020" s="2">
        <v>21500</v>
      </c>
      <c r="J7020" s="3">
        <v>3010</v>
      </c>
      <c r="K7020">
        <f>Table1[[#This Row],[Total Revenue + Open]]/Table1[[#This Row],[Qty]]</f>
        <v>0.14000000000000001</v>
      </c>
      <c r="L7020">
        <f>Table1[[#This Row],[Total Revenue + Open]]/Table1[[#This Row],[Qty]]</f>
        <v>0.14000000000000001</v>
      </c>
    </row>
    <row r="7021" spans="1:12">
      <c r="A7021" t="s">
        <v>10</v>
      </c>
      <c r="B7021" t="s">
        <v>11</v>
      </c>
      <c r="C7021" t="s">
        <v>119</v>
      </c>
      <c r="D7021" t="s">
        <v>46</v>
      </c>
      <c r="E7021" t="s">
        <v>19</v>
      </c>
      <c r="F7021" t="s">
        <v>92</v>
      </c>
      <c r="G7021" t="s">
        <v>108</v>
      </c>
      <c r="H7021" s="1">
        <v>2022</v>
      </c>
      <c r="I7021" s="2">
        <v>20500</v>
      </c>
      <c r="J7021" s="3">
        <v>2870</v>
      </c>
      <c r="K7021">
        <f>Table1[[#This Row],[Total Revenue + Open]]/Table1[[#This Row],[Qty]]</f>
        <v>0.14000000000000001</v>
      </c>
      <c r="L7021">
        <f>Table1[[#This Row],[Total Revenue + Open]]/Table1[[#This Row],[Qty]]</f>
        <v>0.14000000000000001</v>
      </c>
    </row>
    <row r="7022" spans="1:12">
      <c r="A7022" t="s">
        <v>10</v>
      </c>
      <c r="B7022" t="s">
        <v>11</v>
      </c>
      <c r="C7022" t="s">
        <v>119</v>
      </c>
      <c r="D7022" t="s">
        <v>46</v>
      </c>
      <c r="E7022" t="s">
        <v>19</v>
      </c>
      <c r="F7022" t="s">
        <v>92</v>
      </c>
      <c r="G7022" t="s">
        <v>108</v>
      </c>
      <c r="H7022" s="1">
        <v>2022</v>
      </c>
      <c r="I7022" s="2">
        <v>20500</v>
      </c>
      <c r="J7022" s="3">
        <v>2870</v>
      </c>
      <c r="K7022">
        <f>Table1[[#This Row],[Total Revenue + Open]]/Table1[[#This Row],[Qty]]</f>
        <v>0.14000000000000001</v>
      </c>
      <c r="L7022">
        <f>Table1[[#This Row],[Total Revenue + Open]]/Table1[[#This Row],[Qty]]</f>
        <v>0.14000000000000001</v>
      </c>
    </row>
    <row r="7023" spans="1:12">
      <c r="A7023" t="s">
        <v>10</v>
      </c>
      <c r="B7023" t="s">
        <v>11</v>
      </c>
      <c r="C7023" t="s">
        <v>119</v>
      </c>
      <c r="D7023" t="s">
        <v>46</v>
      </c>
      <c r="E7023" t="s">
        <v>19</v>
      </c>
      <c r="F7023" t="s">
        <v>92</v>
      </c>
      <c r="G7023" t="s">
        <v>95</v>
      </c>
      <c r="H7023" s="1">
        <v>2022</v>
      </c>
      <c r="I7023" s="2">
        <v>20500</v>
      </c>
      <c r="J7023" s="3">
        <v>2870</v>
      </c>
      <c r="K7023">
        <f>Table1[[#This Row],[Total Revenue + Open]]/Table1[[#This Row],[Qty]]</f>
        <v>0.14000000000000001</v>
      </c>
      <c r="L7023">
        <f>Table1[[#This Row],[Total Revenue + Open]]/Table1[[#This Row],[Qty]]</f>
        <v>0.14000000000000001</v>
      </c>
    </row>
    <row r="7024" spans="1:12">
      <c r="A7024" t="s">
        <v>10</v>
      </c>
      <c r="B7024" t="s">
        <v>11</v>
      </c>
      <c r="C7024" t="s">
        <v>119</v>
      </c>
      <c r="D7024" t="s">
        <v>46</v>
      </c>
      <c r="E7024" t="s">
        <v>19</v>
      </c>
      <c r="F7024" t="s">
        <v>92</v>
      </c>
      <c r="G7024" t="s">
        <v>94</v>
      </c>
      <c r="H7024" s="1">
        <v>2022</v>
      </c>
      <c r="I7024" s="2">
        <v>19000</v>
      </c>
      <c r="J7024" s="3">
        <v>2850</v>
      </c>
      <c r="K7024">
        <f>Table1[[#This Row],[Total Revenue + Open]]/Table1[[#This Row],[Qty]]</f>
        <v>0.15</v>
      </c>
      <c r="L7024">
        <f>Table1[[#This Row],[Total Revenue + Open]]/Table1[[#This Row],[Qty]]</f>
        <v>0.15</v>
      </c>
    </row>
    <row r="7025" spans="1:12">
      <c r="A7025" t="s">
        <v>10</v>
      </c>
      <c r="B7025" t="s">
        <v>11</v>
      </c>
      <c r="C7025" t="s">
        <v>119</v>
      </c>
      <c r="D7025" t="s">
        <v>46</v>
      </c>
      <c r="E7025" t="s">
        <v>19</v>
      </c>
      <c r="F7025" t="s">
        <v>92</v>
      </c>
      <c r="G7025" t="s">
        <v>95</v>
      </c>
      <c r="H7025" s="1">
        <v>2022</v>
      </c>
      <c r="I7025" s="2">
        <v>19000</v>
      </c>
      <c r="J7025" s="3">
        <v>2850</v>
      </c>
      <c r="K7025">
        <f>Table1[[#This Row],[Total Revenue + Open]]/Table1[[#This Row],[Qty]]</f>
        <v>0.15</v>
      </c>
      <c r="L7025">
        <f>Table1[[#This Row],[Total Revenue + Open]]/Table1[[#This Row],[Qty]]</f>
        <v>0.15</v>
      </c>
    </row>
    <row r="7026" spans="1:12">
      <c r="A7026" t="s">
        <v>10</v>
      </c>
      <c r="B7026" t="s">
        <v>11</v>
      </c>
      <c r="C7026" t="s">
        <v>119</v>
      </c>
      <c r="D7026" t="s">
        <v>46</v>
      </c>
      <c r="E7026" t="s">
        <v>19</v>
      </c>
      <c r="F7026" t="s">
        <v>92</v>
      </c>
      <c r="G7026" t="s">
        <v>95</v>
      </c>
      <c r="H7026" s="1">
        <v>2022</v>
      </c>
      <c r="I7026" s="2">
        <v>19000</v>
      </c>
      <c r="J7026" s="3">
        <v>2850</v>
      </c>
      <c r="K7026">
        <f>Table1[[#This Row],[Total Revenue + Open]]/Table1[[#This Row],[Qty]]</f>
        <v>0.15</v>
      </c>
      <c r="L7026">
        <f>Table1[[#This Row],[Total Revenue + Open]]/Table1[[#This Row],[Qty]]</f>
        <v>0.15</v>
      </c>
    </row>
    <row r="7027" spans="1:12" hidden="1">
      <c r="A7027" t="s">
        <v>544</v>
      </c>
      <c r="B7027" t="s">
        <v>11</v>
      </c>
      <c r="C7027" t="s">
        <v>73</v>
      </c>
      <c r="D7027" t="s">
        <v>545</v>
      </c>
      <c r="E7027" t="s">
        <v>15</v>
      </c>
      <c r="F7027" t="s">
        <v>566</v>
      </c>
      <c r="G7027" t="s">
        <v>569</v>
      </c>
      <c r="H7027" s="1">
        <v>2021</v>
      </c>
      <c r="I7027" s="2">
        <v>51415</v>
      </c>
      <c r="J7027" s="3">
        <v>46591.111186716298</v>
      </c>
      <c r="K7027">
        <f>Table1[[#This Row],[Total Revenue + Open]]/Table1[[#This Row],[Qty]]</f>
        <v>0.90617740322311191</v>
      </c>
      <c r="L7027">
        <f>Table1[[#This Row],[Total Revenue + Open]]/Table1[[#This Row],[Qty]]</f>
        <v>0.90617740322311191</v>
      </c>
    </row>
    <row r="7028" spans="1:12" hidden="1">
      <c r="A7028" t="s">
        <v>544</v>
      </c>
      <c r="B7028" t="s">
        <v>11</v>
      </c>
      <c r="C7028" t="s">
        <v>73</v>
      </c>
      <c r="D7028" t="s">
        <v>545</v>
      </c>
      <c r="E7028" t="s">
        <v>15</v>
      </c>
      <c r="F7028" t="s">
        <v>566</v>
      </c>
      <c r="G7028" t="s">
        <v>569</v>
      </c>
      <c r="H7028" s="1">
        <v>2021</v>
      </c>
      <c r="I7028" s="2">
        <v>49905</v>
      </c>
      <c r="J7028" s="3">
        <v>45803.8743347251</v>
      </c>
      <c r="K7028">
        <f>Table1[[#This Row],[Total Revenue + Open]]/Table1[[#This Row],[Qty]]</f>
        <v>0.9178213472542851</v>
      </c>
      <c r="L7028">
        <f>Table1[[#This Row],[Total Revenue + Open]]/Table1[[#This Row],[Qty]]</f>
        <v>0.9178213472542851</v>
      </c>
    </row>
    <row r="7029" spans="1:12" hidden="1">
      <c r="A7029" t="s">
        <v>544</v>
      </c>
      <c r="B7029" t="s">
        <v>11</v>
      </c>
      <c r="C7029" t="s">
        <v>73</v>
      </c>
      <c r="D7029" t="s">
        <v>545</v>
      </c>
      <c r="E7029" t="s">
        <v>15</v>
      </c>
      <c r="F7029" t="s">
        <v>566</v>
      </c>
      <c r="G7029" t="s">
        <v>569</v>
      </c>
      <c r="H7029" s="1">
        <v>2021</v>
      </c>
      <c r="I7029" s="2">
        <v>149950</v>
      </c>
      <c r="J7029" s="3">
        <v>138200.94137702699</v>
      </c>
      <c r="K7029">
        <f>Table1[[#This Row],[Total Revenue + Open]]/Table1[[#This Row],[Qty]]</f>
        <v>0.92164682478844273</v>
      </c>
      <c r="L7029">
        <f>Table1[[#This Row],[Total Revenue + Open]]/Table1[[#This Row],[Qty]]</f>
        <v>0.92164682478844273</v>
      </c>
    </row>
    <row r="7030" spans="1:12">
      <c r="A7030" t="s">
        <v>10</v>
      </c>
      <c r="B7030" t="s">
        <v>11</v>
      </c>
      <c r="C7030" t="s">
        <v>119</v>
      </c>
      <c r="D7030" t="s">
        <v>46</v>
      </c>
      <c r="E7030" t="s">
        <v>19</v>
      </c>
      <c r="F7030" t="s">
        <v>92</v>
      </c>
      <c r="G7030" t="s">
        <v>95</v>
      </c>
      <c r="H7030" s="1">
        <v>2022</v>
      </c>
      <c r="I7030" s="2">
        <v>20000</v>
      </c>
      <c r="J7030" s="3">
        <v>2800</v>
      </c>
      <c r="K7030">
        <f>Table1[[#This Row],[Total Revenue + Open]]/Table1[[#This Row],[Qty]]</f>
        <v>0.14000000000000001</v>
      </c>
      <c r="L7030">
        <f>Table1[[#This Row],[Total Revenue + Open]]/Table1[[#This Row],[Qty]]</f>
        <v>0.14000000000000001</v>
      </c>
    </row>
    <row r="7031" spans="1:12">
      <c r="A7031" t="s">
        <v>10</v>
      </c>
      <c r="B7031" t="s">
        <v>11</v>
      </c>
      <c r="C7031" t="s">
        <v>119</v>
      </c>
      <c r="D7031" t="s">
        <v>46</v>
      </c>
      <c r="E7031" t="s">
        <v>12</v>
      </c>
      <c r="F7031" t="s">
        <v>13</v>
      </c>
      <c r="G7031" t="s">
        <v>28</v>
      </c>
      <c r="H7031" s="1">
        <v>2022</v>
      </c>
      <c r="I7031" s="2">
        <v>21500</v>
      </c>
      <c r="J7031" s="3">
        <v>2795</v>
      </c>
      <c r="K7031">
        <f>Table1[[#This Row],[Total Revenue + Open]]/Table1[[#This Row],[Qty]]</f>
        <v>0.13</v>
      </c>
      <c r="L7031">
        <f>Table1[[#This Row],[Total Revenue + Open]]/Table1[[#This Row],[Qty]]</f>
        <v>0.13</v>
      </c>
    </row>
    <row r="7032" spans="1:12">
      <c r="A7032" t="s">
        <v>10</v>
      </c>
      <c r="B7032" t="s">
        <v>11</v>
      </c>
      <c r="C7032" t="s">
        <v>119</v>
      </c>
      <c r="D7032" t="s">
        <v>46</v>
      </c>
      <c r="E7032" t="s">
        <v>12</v>
      </c>
      <c r="F7032" t="s">
        <v>13</v>
      </c>
      <c r="G7032" t="s">
        <v>28</v>
      </c>
      <c r="H7032" s="1">
        <v>2022</v>
      </c>
      <c r="I7032" s="2">
        <v>21500</v>
      </c>
      <c r="J7032" s="3">
        <v>2795</v>
      </c>
      <c r="K7032">
        <f>Table1[[#This Row],[Total Revenue + Open]]/Table1[[#This Row],[Qty]]</f>
        <v>0.13</v>
      </c>
      <c r="L7032">
        <f>Table1[[#This Row],[Total Revenue + Open]]/Table1[[#This Row],[Qty]]</f>
        <v>0.13</v>
      </c>
    </row>
    <row r="7033" spans="1:12">
      <c r="A7033" t="s">
        <v>10</v>
      </c>
      <c r="B7033" t="s">
        <v>11</v>
      </c>
      <c r="C7033" t="s">
        <v>119</v>
      </c>
      <c r="D7033" t="s">
        <v>46</v>
      </c>
      <c r="E7033" t="s">
        <v>19</v>
      </c>
      <c r="F7033" t="s">
        <v>92</v>
      </c>
      <c r="G7033" t="s">
        <v>94</v>
      </c>
      <c r="H7033" s="1">
        <v>2022</v>
      </c>
      <c r="I7033" s="2">
        <v>18500</v>
      </c>
      <c r="J7033" s="3">
        <v>2775</v>
      </c>
      <c r="K7033">
        <f>Table1[[#This Row],[Total Revenue + Open]]/Table1[[#This Row],[Qty]]</f>
        <v>0.15</v>
      </c>
      <c r="L7033">
        <f>Table1[[#This Row],[Total Revenue + Open]]/Table1[[#This Row],[Qty]]</f>
        <v>0.15</v>
      </c>
    </row>
    <row r="7034" spans="1:12">
      <c r="A7034" t="s">
        <v>10</v>
      </c>
      <c r="B7034" t="s">
        <v>11</v>
      </c>
      <c r="C7034" t="s">
        <v>119</v>
      </c>
      <c r="D7034" t="s">
        <v>46</v>
      </c>
      <c r="E7034" t="s">
        <v>15</v>
      </c>
      <c r="F7034" t="s">
        <v>204</v>
      </c>
      <c r="G7034" t="s">
        <v>297</v>
      </c>
      <c r="H7034" s="1">
        <v>2022</v>
      </c>
      <c r="I7034" s="2">
        <v>1005</v>
      </c>
      <c r="J7034" s="3">
        <v>2740</v>
      </c>
      <c r="K7034">
        <f>Table1[[#This Row],[Total Revenue + Open]]/Table1[[#This Row],[Qty]]</f>
        <v>2.7263681592039801</v>
      </c>
      <c r="L7034">
        <f>Table1[[#This Row],[Qty]]/Table1[[#This Row],[Total Revenue + Open]]</f>
        <v>0.36678832116788324</v>
      </c>
    </row>
    <row r="7035" spans="1:12">
      <c r="A7035" t="s">
        <v>10</v>
      </c>
      <c r="B7035" t="s">
        <v>11</v>
      </c>
      <c r="C7035" t="s">
        <v>119</v>
      </c>
      <c r="D7035" t="s">
        <v>46</v>
      </c>
      <c r="E7035" t="s">
        <v>15</v>
      </c>
      <c r="F7035" t="s">
        <v>198</v>
      </c>
      <c r="G7035" t="s">
        <v>296</v>
      </c>
      <c r="H7035" s="1">
        <v>2022</v>
      </c>
      <c r="I7035" s="2">
        <v>2515</v>
      </c>
      <c r="J7035" s="3">
        <v>2725</v>
      </c>
      <c r="K7035">
        <f>Table1[[#This Row],[Total Revenue + Open]]/Table1[[#This Row],[Qty]]</f>
        <v>1.0834990059642147</v>
      </c>
      <c r="L7035">
        <f>Table1[[#This Row],[Qty]]/Table1[[#This Row],[Total Revenue + Open]]</f>
        <v>0.92293577981651376</v>
      </c>
    </row>
    <row r="7036" spans="1:12">
      <c r="A7036" t="s">
        <v>10</v>
      </c>
      <c r="B7036" t="s">
        <v>11</v>
      </c>
      <c r="C7036" t="s">
        <v>119</v>
      </c>
      <c r="D7036" t="s">
        <v>46</v>
      </c>
      <c r="E7036" t="s">
        <v>15</v>
      </c>
      <c r="F7036" t="s">
        <v>198</v>
      </c>
      <c r="G7036" t="s">
        <v>296</v>
      </c>
      <c r="H7036" s="1">
        <v>2022</v>
      </c>
      <c r="I7036" s="2">
        <v>2515</v>
      </c>
      <c r="J7036" s="3">
        <v>2725</v>
      </c>
      <c r="K7036">
        <f>Table1[[#This Row],[Total Revenue + Open]]/Table1[[#This Row],[Qty]]</f>
        <v>1.0834990059642147</v>
      </c>
      <c r="L7036">
        <f>Table1[[#This Row],[Qty]]/Table1[[#This Row],[Total Revenue + Open]]</f>
        <v>0.92293577981651376</v>
      </c>
    </row>
    <row r="7037" spans="1:12">
      <c r="A7037" t="s">
        <v>10</v>
      </c>
      <c r="B7037" t="s">
        <v>11</v>
      </c>
      <c r="C7037" t="s">
        <v>119</v>
      </c>
      <c r="D7037" t="s">
        <v>46</v>
      </c>
      <c r="E7037" t="s">
        <v>15</v>
      </c>
      <c r="F7037" t="s">
        <v>198</v>
      </c>
      <c r="G7037" t="s">
        <v>296</v>
      </c>
      <c r="H7037" s="1">
        <v>2022</v>
      </c>
      <c r="I7037" s="2">
        <v>2515</v>
      </c>
      <c r="J7037" s="3">
        <v>2725</v>
      </c>
      <c r="K7037">
        <f>Table1[[#This Row],[Total Revenue + Open]]/Table1[[#This Row],[Qty]]</f>
        <v>1.0834990059642147</v>
      </c>
      <c r="L7037">
        <f>Table1[[#This Row],[Qty]]/Table1[[#This Row],[Total Revenue + Open]]</f>
        <v>0.92293577981651376</v>
      </c>
    </row>
    <row r="7038" spans="1:12">
      <c r="A7038" t="s">
        <v>10</v>
      </c>
      <c r="B7038" t="s">
        <v>11</v>
      </c>
      <c r="C7038" t="s">
        <v>119</v>
      </c>
      <c r="D7038" t="s">
        <v>46</v>
      </c>
      <c r="E7038" t="s">
        <v>15</v>
      </c>
      <c r="F7038" t="s">
        <v>198</v>
      </c>
      <c r="G7038" t="s">
        <v>296</v>
      </c>
      <c r="H7038" s="1">
        <v>2022</v>
      </c>
      <c r="I7038" s="2">
        <v>2510</v>
      </c>
      <c r="J7038" s="3">
        <v>2725</v>
      </c>
      <c r="K7038">
        <f>Table1[[#This Row],[Total Revenue + Open]]/Table1[[#This Row],[Qty]]</f>
        <v>1.0856573705179282</v>
      </c>
      <c r="L7038">
        <f>Table1[[#This Row],[Qty]]/Table1[[#This Row],[Total Revenue + Open]]</f>
        <v>0.92110091743119271</v>
      </c>
    </row>
    <row r="7039" spans="1:12">
      <c r="A7039" t="s">
        <v>10</v>
      </c>
      <c r="B7039" t="s">
        <v>11</v>
      </c>
      <c r="C7039" t="s">
        <v>119</v>
      </c>
      <c r="D7039" t="s">
        <v>46</v>
      </c>
      <c r="E7039" t="s">
        <v>15</v>
      </c>
      <c r="F7039" t="s">
        <v>204</v>
      </c>
      <c r="G7039" t="s">
        <v>297</v>
      </c>
      <c r="H7039" s="1">
        <v>2022</v>
      </c>
      <c r="I7039" s="2">
        <v>1005</v>
      </c>
      <c r="J7039" s="3">
        <v>2720</v>
      </c>
      <c r="K7039">
        <f>Table1[[#This Row],[Total Revenue + Open]]/Table1[[#This Row],[Qty]]</f>
        <v>2.7064676616915424</v>
      </c>
      <c r="L7039">
        <f>Table1[[#This Row],[Qty]]/Table1[[#This Row],[Total Revenue + Open]]</f>
        <v>0.36948529411764708</v>
      </c>
    </row>
    <row r="7040" spans="1:12">
      <c r="A7040" t="s">
        <v>10</v>
      </c>
      <c r="B7040" t="s">
        <v>11</v>
      </c>
      <c r="C7040" t="s">
        <v>119</v>
      </c>
      <c r="D7040" t="s">
        <v>46</v>
      </c>
      <c r="E7040" t="s">
        <v>19</v>
      </c>
      <c r="F7040" t="s">
        <v>92</v>
      </c>
      <c r="G7040" t="s">
        <v>94</v>
      </c>
      <c r="H7040" s="1">
        <v>2022</v>
      </c>
      <c r="I7040" s="2">
        <v>18000</v>
      </c>
      <c r="J7040" s="3">
        <v>2700</v>
      </c>
      <c r="K7040">
        <f>Table1[[#This Row],[Total Revenue + Open]]/Table1[[#This Row],[Qty]]</f>
        <v>0.15</v>
      </c>
      <c r="L7040">
        <f>Table1[[#This Row],[Total Revenue + Open]]/Table1[[#This Row],[Qty]]</f>
        <v>0.15</v>
      </c>
    </row>
    <row r="7041" spans="1:12" hidden="1">
      <c r="A7041" t="s">
        <v>544</v>
      </c>
      <c r="B7041" t="s">
        <v>11</v>
      </c>
      <c r="C7041" t="s">
        <v>73</v>
      </c>
      <c r="D7041" t="s">
        <v>545</v>
      </c>
      <c r="E7041" t="s">
        <v>15</v>
      </c>
      <c r="F7041" t="s">
        <v>566</v>
      </c>
      <c r="G7041" t="s">
        <v>569</v>
      </c>
      <c r="H7041" s="1">
        <v>2021</v>
      </c>
      <c r="I7041" s="2">
        <v>8645</v>
      </c>
      <c r="J7041" s="3">
        <v>7833.5006100832998</v>
      </c>
      <c r="K7041">
        <f>Table1[[#This Row],[Total Revenue + Open]]/Table1[[#This Row],[Qty]]</f>
        <v>0.90613078196452279</v>
      </c>
      <c r="L7041">
        <f>Table1[[#This Row],[Total Revenue + Open]]/Table1[[#This Row],[Qty]]</f>
        <v>0.90613078196452279</v>
      </c>
    </row>
    <row r="7042" spans="1:12" hidden="1">
      <c r="A7042" t="s">
        <v>544</v>
      </c>
      <c r="B7042" t="s">
        <v>11</v>
      </c>
      <c r="C7042" t="s">
        <v>73</v>
      </c>
      <c r="D7042" t="s">
        <v>545</v>
      </c>
      <c r="E7042" t="s">
        <v>15</v>
      </c>
      <c r="F7042" t="s">
        <v>566</v>
      </c>
      <c r="G7042" t="s">
        <v>569</v>
      </c>
      <c r="H7042" s="1">
        <v>2021</v>
      </c>
      <c r="I7042" s="2">
        <v>74175</v>
      </c>
      <c r="J7042" s="3">
        <v>67869.221040798002</v>
      </c>
      <c r="K7042">
        <f>Table1[[#This Row],[Total Revenue + Open]]/Table1[[#This Row],[Qty]]</f>
        <v>0.91498781315534883</v>
      </c>
      <c r="L7042">
        <f>Table1[[#This Row],[Total Revenue + Open]]/Table1[[#This Row],[Qty]]</f>
        <v>0.91498781315534883</v>
      </c>
    </row>
    <row r="7043" spans="1:12" hidden="1">
      <c r="A7043" t="s">
        <v>544</v>
      </c>
      <c r="B7043" t="s">
        <v>11</v>
      </c>
      <c r="C7043" t="s">
        <v>73</v>
      </c>
      <c r="D7043" t="s">
        <v>545</v>
      </c>
      <c r="E7043" t="s">
        <v>15</v>
      </c>
      <c r="F7043" t="s">
        <v>566</v>
      </c>
      <c r="G7043" t="s">
        <v>569</v>
      </c>
      <c r="H7043" s="1">
        <v>2021</v>
      </c>
      <c r="I7043" s="2">
        <v>183365</v>
      </c>
      <c r="J7043" s="3">
        <v>168316.553320657</v>
      </c>
      <c r="K7043">
        <f>Table1[[#This Row],[Total Revenue + Open]]/Table1[[#This Row],[Qty]]</f>
        <v>0.91793173899412095</v>
      </c>
      <c r="L7043">
        <f>Table1[[#This Row],[Total Revenue + Open]]/Table1[[#This Row],[Qty]]</f>
        <v>0.91793173899412095</v>
      </c>
    </row>
    <row r="7044" spans="1:12" hidden="1">
      <c r="A7044" t="s">
        <v>544</v>
      </c>
      <c r="B7044" t="s">
        <v>11</v>
      </c>
      <c r="C7044" t="s">
        <v>73</v>
      </c>
      <c r="D7044" t="s">
        <v>545</v>
      </c>
      <c r="E7044" t="s">
        <v>15</v>
      </c>
      <c r="F7044" t="s">
        <v>566</v>
      </c>
      <c r="G7044" t="s">
        <v>569</v>
      </c>
      <c r="H7044" s="1">
        <v>2021</v>
      </c>
      <c r="I7044" s="2">
        <v>288405</v>
      </c>
      <c r="J7044" s="3">
        <v>265795.97941111203</v>
      </c>
      <c r="K7044">
        <f>Table1[[#This Row],[Total Revenue + Open]]/Table1[[#This Row],[Qty]]</f>
        <v>0.92160669687110841</v>
      </c>
      <c r="L7044">
        <f>Table1[[#This Row],[Total Revenue + Open]]/Table1[[#This Row],[Qty]]</f>
        <v>0.92160669687110841</v>
      </c>
    </row>
    <row r="7045" spans="1:12">
      <c r="A7045" t="s">
        <v>10</v>
      </c>
      <c r="B7045" t="s">
        <v>11</v>
      </c>
      <c r="C7045" t="s">
        <v>119</v>
      </c>
      <c r="D7045" t="s">
        <v>46</v>
      </c>
      <c r="E7045" t="s">
        <v>19</v>
      </c>
      <c r="F7045" t="s">
        <v>92</v>
      </c>
      <c r="G7045" t="s">
        <v>108</v>
      </c>
      <c r="H7045" s="1">
        <v>2022</v>
      </c>
      <c r="I7045" s="2">
        <v>19000</v>
      </c>
      <c r="J7045" s="3">
        <v>2660</v>
      </c>
      <c r="K7045">
        <f>Table1[[#This Row],[Total Revenue + Open]]/Table1[[#This Row],[Qty]]</f>
        <v>0.14000000000000001</v>
      </c>
      <c r="L7045">
        <f>Table1[[#This Row],[Total Revenue + Open]]/Table1[[#This Row],[Qty]]</f>
        <v>0.14000000000000001</v>
      </c>
    </row>
    <row r="7046" spans="1:12">
      <c r="A7046" t="s">
        <v>10</v>
      </c>
      <c r="B7046" t="s">
        <v>11</v>
      </c>
      <c r="C7046" t="s">
        <v>119</v>
      </c>
      <c r="D7046" t="s">
        <v>46</v>
      </c>
      <c r="E7046" t="s">
        <v>19</v>
      </c>
      <c r="F7046" t="s">
        <v>92</v>
      </c>
      <c r="G7046" t="s">
        <v>93</v>
      </c>
      <c r="H7046" s="1">
        <v>2022</v>
      </c>
      <c r="I7046" s="2">
        <v>17000</v>
      </c>
      <c r="J7046" s="3">
        <v>2550</v>
      </c>
      <c r="K7046">
        <f>Table1[[#This Row],[Total Revenue + Open]]/Table1[[#This Row],[Qty]]</f>
        <v>0.15</v>
      </c>
      <c r="L7046">
        <f>Table1[[#This Row],[Total Revenue + Open]]/Table1[[#This Row],[Qty]]</f>
        <v>0.15</v>
      </c>
    </row>
    <row r="7047" spans="1:12">
      <c r="A7047" t="s">
        <v>10</v>
      </c>
      <c r="B7047" t="s">
        <v>11</v>
      </c>
      <c r="C7047" t="s">
        <v>119</v>
      </c>
      <c r="D7047" t="s">
        <v>46</v>
      </c>
      <c r="E7047" t="s">
        <v>19</v>
      </c>
      <c r="F7047" t="s">
        <v>92</v>
      </c>
      <c r="G7047" t="s">
        <v>93</v>
      </c>
      <c r="H7047" s="1">
        <v>2022</v>
      </c>
      <c r="I7047" s="2">
        <v>17000</v>
      </c>
      <c r="J7047" s="3">
        <v>2550</v>
      </c>
      <c r="K7047">
        <f>Table1[[#This Row],[Total Revenue + Open]]/Table1[[#This Row],[Qty]]</f>
        <v>0.15</v>
      </c>
      <c r="L7047">
        <f>Table1[[#This Row],[Total Revenue + Open]]/Table1[[#This Row],[Qty]]</f>
        <v>0.15</v>
      </c>
    </row>
    <row r="7048" spans="1:12">
      <c r="A7048" t="s">
        <v>10</v>
      </c>
      <c r="B7048" t="s">
        <v>11</v>
      </c>
      <c r="C7048" t="s">
        <v>119</v>
      </c>
      <c r="D7048" t="s">
        <v>46</v>
      </c>
      <c r="E7048" t="s">
        <v>19</v>
      </c>
      <c r="F7048" t="s">
        <v>92</v>
      </c>
      <c r="G7048" t="s">
        <v>95</v>
      </c>
      <c r="H7048" s="1">
        <v>2022</v>
      </c>
      <c r="I7048" s="2">
        <v>17000</v>
      </c>
      <c r="J7048" s="3">
        <v>2550</v>
      </c>
      <c r="K7048">
        <f>Table1[[#This Row],[Total Revenue + Open]]/Table1[[#This Row],[Qty]]</f>
        <v>0.15</v>
      </c>
      <c r="L7048">
        <f>Table1[[#This Row],[Total Revenue + Open]]/Table1[[#This Row],[Qty]]</f>
        <v>0.15</v>
      </c>
    </row>
    <row r="7049" spans="1:12">
      <c r="A7049" t="s">
        <v>10</v>
      </c>
      <c r="B7049" t="s">
        <v>11</v>
      </c>
      <c r="C7049" t="s">
        <v>119</v>
      </c>
      <c r="D7049" t="s">
        <v>46</v>
      </c>
      <c r="E7049" t="s">
        <v>12</v>
      </c>
      <c r="F7049" t="s">
        <v>13</v>
      </c>
      <c r="G7049" t="s">
        <v>28</v>
      </c>
      <c r="H7049" s="1">
        <v>2022</v>
      </c>
      <c r="I7049" s="2">
        <v>19500</v>
      </c>
      <c r="J7049" s="3">
        <v>2535</v>
      </c>
      <c r="K7049">
        <f>Table1[[#This Row],[Total Revenue + Open]]/Table1[[#This Row],[Qty]]</f>
        <v>0.13</v>
      </c>
      <c r="L7049">
        <f>Table1[[#This Row],[Total Revenue + Open]]/Table1[[#This Row],[Qty]]</f>
        <v>0.13</v>
      </c>
    </row>
    <row r="7050" spans="1:12">
      <c r="A7050" t="s">
        <v>10</v>
      </c>
      <c r="B7050" t="s">
        <v>11</v>
      </c>
      <c r="C7050" t="s">
        <v>119</v>
      </c>
      <c r="D7050" t="s">
        <v>46</v>
      </c>
      <c r="E7050" t="s">
        <v>12</v>
      </c>
      <c r="F7050" t="s">
        <v>13</v>
      </c>
      <c r="G7050" t="s">
        <v>28</v>
      </c>
      <c r="H7050" s="1">
        <v>2022</v>
      </c>
      <c r="I7050" s="2">
        <v>19500</v>
      </c>
      <c r="J7050" s="3">
        <v>2535</v>
      </c>
      <c r="K7050">
        <f>Table1[[#This Row],[Total Revenue + Open]]/Table1[[#This Row],[Qty]]</f>
        <v>0.13</v>
      </c>
      <c r="L7050">
        <f>Table1[[#This Row],[Total Revenue + Open]]/Table1[[#This Row],[Qty]]</f>
        <v>0.13</v>
      </c>
    </row>
    <row r="7051" spans="1:12">
      <c r="A7051" t="s">
        <v>10</v>
      </c>
      <c r="B7051" t="s">
        <v>11</v>
      </c>
      <c r="C7051" t="s">
        <v>119</v>
      </c>
      <c r="D7051" t="s">
        <v>46</v>
      </c>
      <c r="E7051" t="s">
        <v>19</v>
      </c>
      <c r="F7051" t="s">
        <v>92</v>
      </c>
      <c r="G7051" t="s">
        <v>94</v>
      </c>
      <c r="H7051" s="1">
        <v>2022</v>
      </c>
      <c r="I7051" s="2">
        <v>16500</v>
      </c>
      <c r="J7051" s="3">
        <v>2475</v>
      </c>
      <c r="K7051">
        <f>Table1[[#This Row],[Total Revenue + Open]]/Table1[[#This Row],[Qty]]</f>
        <v>0.15</v>
      </c>
      <c r="L7051">
        <f>Table1[[#This Row],[Total Revenue + Open]]/Table1[[#This Row],[Qty]]</f>
        <v>0.15</v>
      </c>
    </row>
    <row r="7052" spans="1:12">
      <c r="A7052" t="s">
        <v>10</v>
      </c>
      <c r="B7052" t="s">
        <v>11</v>
      </c>
      <c r="C7052" t="s">
        <v>119</v>
      </c>
      <c r="D7052" t="s">
        <v>46</v>
      </c>
      <c r="E7052" t="s">
        <v>15</v>
      </c>
      <c r="F7052" t="s">
        <v>207</v>
      </c>
      <c r="G7052" t="s">
        <v>298</v>
      </c>
      <c r="H7052" s="1">
        <v>2022</v>
      </c>
      <c r="I7052" s="2">
        <v>500</v>
      </c>
      <c r="J7052" s="3">
        <v>2435</v>
      </c>
      <c r="K7052">
        <f>Table1[[#This Row],[Total Revenue + Open]]/Table1[[#This Row],[Qty]]</f>
        <v>4.87</v>
      </c>
      <c r="L7052">
        <f>Table1[[#This Row],[Qty]]/Table1[[#This Row],[Total Revenue + Open]]</f>
        <v>0.20533880903490759</v>
      </c>
    </row>
    <row r="7053" spans="1:12">
      <c r="A7053" t="s">
        <v>10</v>
      </c>
      <c r="B7053" t="s">
        <v>11</v>
      </c>
      <c r="C7053" t="s">
        <v>119</v>
      </c>
      <c r="D7053" t="s">
        <v>46</v>
      </c>
      <c r="E7053" t="s">
        <v>15</v>
      </c>
      <c r="F7053" t="s">
        <v>207</v>
      </c>
      <c r="G7053" t="s">
        <v>298</v>
      </c>
      <c r="H7053" s="1">
        <v>2022</v>
      </c>
      <c r="I7053" s="2">
        <v>500</v>
      </c>
      <c r="J7053" s="3">
        <v>2435</v>
      </c>
      <c r="K7053">
        <f>Table1[[#This Row],[Total Revenue + Open]]/Table1[[#This Row],[Qty]]</f>
        <v>4.87</v>
      </c>
      <c r="L7053">
        <f>Table1[[#This Row],[Qty]]/Table1[[#This Row],[Total Revenue + Open]]</f>
        <v>0.20533880903490759</v>
      </c>
    </row>
    <row r="7054" spans="1:12">
      <c r="A7054" t="s">
        <v>10</v>
      </c>
      <c r="B7054" t="s">
        <v>11</v>
      </c>
      <c r="C7054" t="s">
        <v>119</v>
      </c>
      <c r="D7054" t="s">
        <v>46</v>
      </c>
      <c r="E7054" t="s">
        <v>12</v>
      </c>
      <c r="F7054" t="s">
        <v>13</v>
      </c>
      <c r="G7054" t="s">
        <v>28</v>
      </c>
      <c r="H7054" s="1">
        <v>2022</v>
      </c>
      <c r="I7054" s="2">
        <v>18000</v>
      </c>
      <c r="J7054" s="3">
        <v>2340</v>
      </c>
      <c r="K7054">
        <f>Table1[[#This Row],[Total Revenue + Open]]/Table1[[#This Row],[Qty]]</f>
        <v>0.13</v>
      </c>
      <c r="L7054">
        <f>Table1[[#This Row],[Total Revenue + Open]]/Table1[[#This Row],[Qty]]</f>
        <v>0.13</v>
      </c>
    </row>
    <row r="7055" spans="1:12">
      <c r="A7055" t="s">
        <v>10</v>
      </c>
      <c r="B7055" t="s">
        <v>11</v>
      </c>
      <c r="C7055" t="s">
        <v>119</v>
      </c>
      <c r="D7055" t="s">
        <v>46</v>
      </c>
      <c r="E7055" t="s">
        <v>12</v>
      </c>
      <c r="F7055" t="s">
        <v>13</v>
      </c>
      <c r="G7055" t="s">
        <v>28</v>
      </c>
      <c r="H7055" s="1">
        <v>2022</v>
      </c>
      <c r="I7055" s="2">
        <v>18000</v>
      </c>
      <c r="J7055" s="3">
        <v>2340</v>
      </c>
      <c r="K7055">
        <f>Table1[[#This Row],[Total Revenue + Open]]/Table1[[#This Row],[Qty]]</f>
        <v>0.13</v>
      </c>
      <c r="L7055">
        <f>Table1[[#This Row],[Total Revenue + Open]]/Table1[[#This Row],[Qty]]</f>
        <v>0.13</v>
      </c>
    </row>
    <row r="7056" spans="1:12" hidden="1">
      <c r="A7056" t="s">
        <v>544</v>
      </c>
      <c r="B7056" t="s">
        <v>11</v>
      </c>
      <c r="C7056" t="s">
        <v>73</v>
      </c>
      <c r="D7056" t="s">
        <v>545</v>
      </c>
      <c r="E7056" t="s">
        <v>15</v>
      </c>
      <c r="F7056" t="s">
        <v>566</v>
      </c>
      <c r="G7056" t="s">
        <v>569</v>
      </c>
      <c r="H7056" s="1">
        <v>2021</v>
      </c>
      <c r="I7056" s="2">
        <v>25480</v>
      </c>
      <c r="J7056" s="3">
        <v>23090.609356466401</v>
      </c>
      <c r="K7056">
        <f>Table1[[#This Row],[Total Revenue + Open]]/Table1[[#This Row],[Qty]]</f>
        <v>0.90622485700417588</v>
      </c>
      <c r="L7056">
        <f>Table1[[#This Row],[Total Revenue + Open]]/Table1[[#This Row],[Qty]]</f>
        <v>0.90622485700417588</v>
      </c>
    </row>
    <row r="7057" spans="1:12" hidden="1">
      <c r="A7057" t="s">
        <v>544</v>
      </c>
      <c r="B7057" t="s">
        <v>11</v>
      </c>
      <c r="C7057" t="s">
        <v>73</v>
      </c>
      <c r="D7057" t="s">
        <v>545</v>
      </c>
      <c r="E7057" t="s">
        <v>15</v>
      </c>
      <c r="F7057" t="s">
        <v>566</v>
      </c>
      <c r="G7057" t="s">
        <v>569</v>
      </c>
      <c r="H7057" s="1">
        <v>2021</v>
      </c>
      <c r="I7057" s="2">
        <v>4375</v>
      </c>
      <c r="J7057" s="3">
        <v>4000.4215654128002</v>
      </c>
      <c r="K7057">
        <f>Table1[[#This Row],[Total Revenue + Open]]/Table1[[#This Row],[Qty]]</f>
        <v>0.91438207209435429</v>
      </c>
      <c r="L7057">
        <f>Table1[[#This Row],[Total Revenue + Open]]/Table1[[#This Row],[Qty]]</f>
        <v>0.91438207209435429</v>
      </c>
    </row>
    <row r="7058" spans="1:12" hidden="1">
      <c r="A7058" t="s">
        <v>544</v>
      </c>
      <c r="B7058" t="s">
        <v>11</v>
      </c>
      <c r="C7058" t="s">
        <v>73</v>
      </c>
      <c r="D7058" t="s">
        <v>545</v>
      </c>
      <c r="E7058" t="s">
        <v>15</v>
      </c>
      <c r="F7058" t="s">
        <v>566</v>
      </c>
      <c r="G7058" t="s">
        <v>569</v>
      </c>
      <c r="H7058" s="1">
        <v>2021</v>
      </c>
      <c r="I7058" s="2">
        <v>58655</v>
      </c>
      <c r="J7058" s="3">
        <v>53829.930864676899</v>
      </c>
      <c r="K7058">
        <f>Table1[[#This Row],[Total Revenue + Open]]/Table1[[#This Row],[Qty]]</f>
        <v>0.91773814448345237</v>
      </c>
      <c r="L7058">
        <f>Table1[[#This Row],[Total Revenue + Open]]/Table1[[#This Row],[Qty]]</f>
        <v>0.91773814448345237</v>
      </c>
    </row>
    <row r="7059" spans="1:12" hidden="1">
      <c r="A7059" t="s">
        <v>544</v>
      </c>
      <c r="B7059" t="s">
        <v>11</v>
      </c>
      <c r="C7059" t="s">
        <v>73</v>
      </c>
      <c r="D7059" t="s">
        <v>545</v>
      </c>
      <c r="E7059" t="s">
        <v>15</v>
      </c>
      <c r="F7059" t="s">
        <v>566</v>
      </c>
      <c r="G7059" t="s">
        <v>569</v>
      </c>
      <c r="H7059" s="1">
        <v>2021</v>
      </c>
      <c r="I7059" s="2">
        <v>4925</v>
      </c>
      <c r="J7059" s="3">
        <v>4538.7708629183999</v>
      </c>
      <c r="K7059">
        <f>Table1[[#This Row],[Total Revenue + Open]]/Table1[[#This Row],[Qty]]</f>
        <v>0.92157784018647715</v>
      </c>
      <c r="L7059">
        <f>Table1[[#This Row],[Total Revenue + Open]]/Table1[[#This Row],[Qty]]</f>
        <v>0.92157784018647715</v>
      </c>
    </row>
    <row r="7060" spans="1:12">
      <c r="A7060" t="s">
        <v>10</v>
      </c>
      <c r="B7060" t="s">
        <v>11</v>
      </c>
      <c r="C7060" t="s">
        <v>119</v>
      </c>
      <c r="D7060" t="s">
        <v>46</v>
      </c>
      <c r="E7060" t="s">
        <v>19</v>
      </c>
      <c r="F7060" t="s">
        <v>92</v>
      </c>
      <c r="G7060" t="s">
        <v>95</v>
      </c>
      <c r="H7060" s="1">
        <v>2022</v>
      </c>
      <c r="I7060" s="2">
        <v>15000</v>
      </c>
      <c r="J7060" s="3">
        <v>2250</v>
      </c>
      <c r="K7060">
        <f>Table1[[#This Row],[Total Revenue + Open]]/Table1[[#This Row],[Qty]]</f>
        <v>0.15</v>
      </c>
      <c r="L7060">
        <f>Table1[[#This Row],[Total Revenue + Open]]/Table1[[#This Row],[Qty]]</f>
        <v>0.15</v>
      </c>
    </row>
    <row r="7061" spans="1:12">
      <c r="A7061" t="s">
        <v>10</v>
      </c>
      <c r="B7061" t="s">
        <v>11</v>
      </c>
      <c r="C7061" t="s">
        <v>119</v>
      </c>
      <c r="D7061" t="s">
        <v>46</v>
      </c>
      <c r="E7061" t="s">
        <v>15</v>
      </c>
      <c r="F7061" t="s">
        <v>34</v>
      </c>
      <c r="G7061" t="s">
        <v>287</v>
      </c>
      <c r="H7061" s="1">
        <v>2022</v>
      </c>
      <c r="I7061" s="2">
        <v>1005</v>
      </c>
      <c r="J7061" s="3">
        <v>2240</v>
      </c>
      <c r="K7061">
        <f>Table1[[#This Row],[Total Revenue + Open]]/Table1[[#This Row],[Qty]]</f>
        <v>2.2288557213930349</v>
      </c>
      <c r="L7061">
        <f>Table1[[#This Row],[Qty]]/Table1[[#This Row],[Total Revenue + Open]]</f>
        <v>0.4486607142857143</v>
      </c>
    </row>
    <row r="7062" spans="1:12">
      <c r="A7062" t="s">
        <v>10</v>
      </c>
      <c r="B7062" t="s">
        <v>11</v>
      </c>
      <c r="C7062" t="s">
        <v>119</v>
      </c>
      <c r="D7062" t="s">
        <v>46</v>
      </c>
      <c r="E7062" t="s">
        <v>15</v>
      </c>
      <c r="F7062" t="s">
        <v>34</v>
      </c>
      <c r="G7062" t="s">
        <v>287</v>
      </c>
      <c r="H7062" s="1">
        <v>2022</v>
      </c>
      <c r="I7062" s="2">
        <v>1005</v>
      </c>
      <c r="J7062" s="3">
        <v>2240</v>
      </c>
      <c r="K7062">
        <f>Table1[[#This Row],[Total Revenue + Open]]/Table1[[#This Row],[Qty]]</f>
        <v>2.2288557213930349</v>
      </c>
      <c r="L7062">
        <f>Table1[[#This Row],[Qty]]/Table1[[#This Row],[Total Revenue + Open]]</f>
        <v>0.4486607142857143</v>
      </c>
    </row>
    <row r="7063" spans="1:12">
      <c r="A7063" t="s">
        <v>10</v>
      </c>
      <c r="B7063" t="s">
        <v>11</v>
      </c>
      <c r="C7063" t="s">
        <v>119</v>
      </c>
      <c r="D7063" t="s">
        <v>46</v>
      </c>
      <c r="E7063" t="s">
        <v>15</v>
      </c>
      <c r="F7063" t="s">
        <v>34</v>
      </c>
      <c r="G7063" t="s">
        <v>287</v>
      </c>
      <c r="H7063" s="1">
        <v>2022</v>
      </c>
      <c r="I7063" s="2">
        <v>1005</v>
      </c>
      <c r="J7063" s="3">
        <v>2240</v>
      </c>
      <c r="K7063">
        <f>Table1[[#This Row],[Total Revenue + Open]]/Table1[[#This Row],[Qty]]</f>
        <v>2.2288557213930349</v>
      </c>
      <c r="L7063">
        <f>Table1[[#This Row],[Qty]]/Table1[[#This Row],[Total Revenue + Open]]</f>
        <v>0.4486607142857143</v>
      </c>
    </row>
    <row r="7064" spans="1:12">
      <c r="A7064" t="s">
        <v>10</v>
      </c>
      <c r="B7064" t="s">
        <v>11</v>
      </c>
      <c r="C7064" t="s">
        <v>119</v>
      </c>
      <c r="D7064" t="s">
        <v>46</v>
      </c>
      <c r="E7064" t="s">
        <v>15</v>
      </c>
      <c r="F7064" t="s">
        <v>34</v>
      </c>
      <c r="G7064" t="s">
        <v>287</v>
      </c>
      <c r="H7064" s="1">
        <v>2022</v>
      </c>
      <c r="I7064" s="2">
        <v>1005</v>
      </c>
      <c r="J7064" s="3">
        <v>2240</v>
      </c>
      <c r="K7064">
        <f>Table1[[#This Row],[Total Revenue + Open]]/Table1[[#This Row],[Qty]]</f>
        <v>2.2288557213930349</v>
      </c>
      <c r="L7064">
        <f>Table1[[#This Row],[Qty]]/Table1[[#This Row],[Total Revenue + Open]]</f>
        <v>0.4486607142857143</v>
      </c>
    </row>
    <row r="7065" spans="1:12" hidden="1">
      <c r="A7065" t="s">
        <v>544</v>
      </c>
      <c r="B7065" t="s">
        <v>11</v>
      </c>
      <c r="C7065" t="s">
        <v>73</v>
      </c>
      <c r="D7065" t="s">
        <v>545</v>
      </c>
      <c r="E7065" t="s">
        <v>15</v>
      </c>
      <c r="F7065" t="s">
        <v>566</v>
      </c>
      <c r="G7065" t="s">
        <v>569</v>
      </c>
      <c r="H7065" s="1">
        <v>2019</v>
      </c>
      <c r="I7065" s="2">
        <v>2765</v>
      </c>
      <c r="J7065" s="3">
        <v>2472.9920000000002</v>
      </c>
      <c r="K7065">
        <f>Table1[[#This Row],[Total Revenue + Open]]/Table1[[#This Row],[Qty]]</f>
        <v>0.8943913200723328</v>
      </c>
      <c r="L7065">
        <f>Table1[[#This Row],[Total Revenue + Open]]/Table1[[#This Row],[Qty]]</f>
        <v>0.8943913200723328</v>
      </c>
    </row>
    <row r="7066" spans="1:12" hidden="1">
      <c r="A7066" t="s">
        <v>544</v>
      </c>
      <c r="B7066" t="s">
        <v>11</v>
      </c>
      <c r="C7066" t="s">
        <v>73</v>
      </c>
      <c r="D7066" t="s">
        <v>545</v>
      </c>
      <c r="E7066" t="s">
        <v>15</v>
      </c>
      <c r="F7066" t="s">
        <v>566</v>
      </c>
      <c r="G7066" t="s">
        <v>569</v>
      </c>
      <c r="H7066" s="1">
        <v>2019</v>
      </c>
      <c r="I7066" s="2">
        <v>4675</v>
      </c>
      <c r="J7066" s="3">
        <v>4181.7020000000002</v>
      </c>
      <c r="K7066">
        <f>Table1[[#This Row],[Total Revenue + Open]]/Table1[[#This Row],[Qty]]</f>
        <v>0.89448171122994657</v>
      </c>
      <c r="L7066">
        <f>Table1[[#This Row],[Total Revenue + Open]]/Table1[[#This Row],[Qty]]</f>
        <v>0.89448171122994657</v>
      </c>
    </row>
    <row r="7067" spans="1:12" hidden="1">
      <c r="A7067" t="s">
        <v>544</v>
      </c>
      <c r="B7067" t="s">
        <v>11</v>
      </c>
      <c r="C7067" t="s">
        <v>73</v>
      </c>
      <c r="D7067" t="s">
        <v>550</v>
      </c>
      <c r="E7067" t="s">
        <v>15</v>
      </c>
      <c r="F7067" t="s">
        <v>288</v>
      </c>
      <c r="G7067" t="s">
        <v>577</v>
      </c>
      <c r="H7067" s="1">
        <v>2020</v>
      </c>
      <c r="I7067" s="2">
        <v>21760</v>
      </c>
      <c r="J7067" s="3">
        <v>23799.725458250701</v>
      </c>
      <c r="K7067">
        <f>Table1[[#This Row],[Total Revenue + Open]]/Table1[[#This Row],[Qty]]</f>
        <v>1.0937373831916684</v>
      </c>
      <c r="L7067">
        <f>Table1[[#This Row],[Total Revenue + Open]]/Table1[[#This Row],[Qty]]</f>
        <v>1.0937373831916684</v>
      </c>
    </row>
    <row r="7068" spans="1:12" hidden="1">
      <c r="A7068" t="s">
        <v>544</v>
      </c>
      <c r="B7068" t="s">
        <v>11</v>
      </c>
      <c r="C7068" t="s">
        <v>73</v>
      </c>
      <c r="D7068" t="s">
        <v>545</v>
      </c>
      <c r="E7068" t="s">
        <v>15</v>
      </c>
      <c r="F7068" t="s">
        <v>566</v>
      </c>
      <c r="G7068" t="s">
        <v>569</v>
      </c>
      <c r="H7068" s="1">
        <v>2021</v>
      </c>
      <c r="I7068" s="2">
        <v>0</v>
      </c>
      <c r="J7068" s="3">
        <v>0</v>
      </c>
      <c r="K7068" t="e">
        <f>Table1[[#This Row],[Total Revenue + Open]]/Table1[[#This Row],[Qty]]</f>
        <v>#DIV/0!</v>
      </c>
      <c r="L7068" t="e">
        <f>Table1[[#This Row],[Total Revenue + Open]]/Table1[[#This Row],[Qty]]</f>
        <v>#DIV/0!</v>
      </c>
    </row>
    <row r="7069" spans="1:12">
      <c r="A7069" t="s">
        <v>10</v>
      </c>
      <c r="B7069" t="s">
        <v>11</v>
      </c>
      <c r="C7069" t="s">
        <v>119</v>
      </c>
      <c r="D7069" t="s">
        <v>46</v>
      </c>
      <c r="E7069" t="s">
        <v>15</v>
      </c>
      <c r="F7069" t="s">
        <v>34</v>
      </c>
      <c r="G7069" t="s">
        <v>287</v>
      </c>
      <c r="H7069" s="1">
        <v>2022</v>
      </c>
      <c r="I7069" s="2">
        <v>1005</v>
      </c>
      <c r="J7069" s="3">
        <v>2240</v>
      </c>
      <c r="K7069">
        <f>Table1[[#This Row],[Total Revenue + Open]]/Table1[[#This Row],[Qty]]</f>
        <v>2.2288557213930349</v>
      </c>
      <c r="L7069">
        <f>Table1[[#This Row],[Qty]]/Table1[[#This Row],[Total Revenue + Open]]</f>
        <v>0.4486607142857143</v>
      </c>
    </row>
    <row r="7070" spans="1:12">
      <c r="A7070" t="s">
        <v>10</v>
      </c>
      <c r="B7070" t="s">
        <v>11</v>
      </c>
      <c r="C7070" t="s">
        <v>119</v>
      </c>
      <c r="D7070" t="s">
        <v>46</v>
      </c>
      <c r="E7070" t="s">
        <v>15</v>
      </c>
      <c r="F7070" t="s">
        <v>34</v>
      </c>
      <c r="G7070" t="s">
        <v>287</v>
      </c>
      <c r="H7070" s="1">
        <v>2022</v>
      </c>
      <c r="I7070" s="2">
        <v>1005</v>
      </c>
      <c r="J7070" s="3">
        <v>2240</v>
      </c>
      <c r="K7070">
        <f>Table1[[#This Row],[Total Revenue + Open]]/Table1[[#This Row],[Qty]]</f>
        <v>2.2288557213930349</v>
      </c>
      <c r="L7070">
        <f>Table1[[#This Row],[Qty]]/Table1[[#This Row],[Total Revenue + Open]]</f>
        <v>0.4486607142857143</v>
      </c>
    </row>
    <row r="7071" spans="1:12" hidden="1">
      <c r="A7071" t="s">
        <v>544</v>
      </c>
      <c r="B7071" t="s">
        <v>11</v>
      </c>
      <c r="C7071" t="s">
        <v>73</v>
      </c>
      <c r="D7071" t="s">
        <v>545</v>
      </c>
      <c r="E7071" t="s">
        <v>15</v>
      </c>
      <c r="F7071" t="s">
        <v>566</v>
      </c>
      <c r="G7071" t="s">
        <v>569</v>
      </c>
      <c r="H7071" s="1">
        <v>2019</v>
      </c>
      <c r="I7071" s="2">
        <v>12165</v>
      </c>
      <c r="J7071" s="3">
        <v>10881.655000000001</v>
      </c>
      <c r="K7071">
        <f>Table1[[#This Row],[Total Revenue + Open]]/Table1[[#This Row],[Qty]]</f>
        <v>0.89450513769009454</v>
      </c>
      <c r="L7071">
        <f>Table1[[#This Row],[Total Revenue + Open]]/Table1[[#This Row],[Qty]]</f>
        <v>0.89450513769009454</v>
      </c>
    </row>
    <row r="7072" spans="1:12" hidden="1">
      <c r="A7072" t="s">
        <v>544</v>
      </c>
      <c r="B7072" t="s">
        <v>11</v>
      </c>
      <c r="C7072" t="s">
        <v>73</v>
      </c>
      <c r="D7072" t="s">
        <v>545</v>
      </c>
      <c r="E7072" t="s">
        <v>15</v>
      </c>
      <c r="F7072" t="s">
        <v>566</v>
      </c>
      <c r="G7072" t="s">
        <v>569</v>
      </c>
      <c r="H7072" s="1">
        <v>2019</v>
      </c>
      <c r="I7072" s="2">
        <v>129145</v>
      </c>
      <c r="J7072" s="3">
        <v>115561.379</v>
      </c>
      <c r="K7072">
        <f>Table1[[#This Row],[Total Revenue + Open]]/Table1[[#This Row],[Qty]]</f>
        <v>0.89481883928917105</v>
      </c>
      <c r="L7072">
        <f>Table1[[#This Row],[Total Revenue + Open]]/Table1[[#This Row],[Qty]]</f>
        <v>0.89481883928917105</v>
      </c>
    </row>
    <row r="7073" spans="1:12" hidden="1">
      <c r="A7073" t="s">
        <v>544</v>
      </c>
      <c r="B7073" t="s">
        <v>11</v>
      </c>
      <c r="C7073" t="s">
        <v>73</v>
      </c>
      <c r="D7073" t="s">
        <v>545</v>
      </c>
      <c r="E7073" t="s">
        <v>15</v>
      </c>
      <c r="F7073" t="s">
        <v>566</v>
      </c>
      <c r="G7073" t="s">
        <v>569</v>
      </c>
      <c r="H7073" s="1">
        <v>2019</v>
      </c>
      <c r="I7073" s="2">
        <v>4075</v>
      </c>
      <c r="J7073" s="3">
        <v>3642.2060000000001</v>
      </c>
      <c r="K7073">
        <f>Table1[[#This Row],[Total Revenue + Open]]/Table1[[#This Row],[Qty]]</f>
        <v>0.89379288343558283</v>
      </c>
      <c r="L7073">
        <f>Table1[[#This Row],[Total Revenue + Open]]/Table1[[#This Row],[Qty]]</f>
        <v>0.89379288343558283</v>
      </c>
    </row>
    <row r="7074" spans="1:12" hidden="1">
      <c r="A7074" t="s">
        <v>544</v>
      </c>
      <c r="B7074" t="s">
        <v>11</v>
      </c>
      <c r="C7074" t="s">
        <v>73</v>
      </c>
      <c r="D7074" t="s">
        <v>550</v>
      </c>
      <c r="E7074" t="s">
        <v>15</v>
      </c>
      <c r="F7074" t="s">
        <v>36</v>
      </c>
      <c r="G7074" t="s">
        <v>37</v>
      </c>
      <c r="H7074" s="1">
        <v>2020</v>
      </c>
      <c r="I7074" s="2">
        <v>15980</v>
      </c>
      <c r="J7074" s="3">
        <v>22583.029197080199</v>
      </c>
      <c r="K7074">
        <f>Table1[[#This Row],[Total Revenue + Open]]/Table1[[#This Row],[Qty]]</f>
        <v>1.4132058321076471</v>
      </c>
      <c r="L7074">
        <f>Table1[[#This Row],[Total Revenue + Open]]/Table1[[#This Row],[Qty]]</f>
        <v>1.4132058321076471</v>
      </c>
    </row>
    <row r="7075" spans="1:12" hidden="1">
      <c r="A7075" t="s">
        <v>544</v>
      </c>
      <c r="B7075" t="s">
        <v>11</v>
      </c>
      <c r="C7075" t="s">
        <v>73</v>
      </c>
      <c r="D7075" t="s">
        <v>550</v>
      </c>
      <c r="E7075" t="s">
        <v>15</v>
      </c>
      <c r="F7075" t="s">
        <v>288</v>
      </c>
      <c r="G7075" t="s">
        <v>578</v>
      </c>
      <c r="H7075" s="1">
        <v>2020</v>
      </c>
      <c r="I7075" s="2">
        <v>20455</v>
      </c>
      <c r="J7075" s="3">
        <v>22370.6426362772</v>
      </c>
      <c r="K7075">
        <f>Table1[[#This Row],[Total Revenue + Open]]/Table1[[#This Row],[Qty]]</f>
        <v>1.093651558850022</v>
      </c>
      <c r="L7075">
        <f>Table1[[#This Row],[Total Revenue + Open]]/Table1[[#This Row],[Qty]]</f>
        <v>1.093651558850022</v>
      </c>
    </row>
    <row r="7076" spans="1:12" hidden="1">
      <c r="A7076" t="s">
        <v>544</v>
      </c>
      <c r="B7076" t="s">
        <v>11</v>
      </c>
      <c r="C7076" t="s">
        <v>73</v>
      </c>
      <c r="D7076" t="s">
        <v>545</v>
      </c>
      <c r="E7076" t="s">
        <v>15</v>
      </c>
      <c r="F7076" t="s">
        <v>566</v>
      </c>
      <c r="G7076" t="s">
        <v>569</v>
      </c>
      <c r="H7076" s="1">
        <v>2021</v>
      </c>
      <c r="I7076" s="2">
        <v>15980</v>
      </c>
      <c r="J7076" s="3">
        <v>14622.230549440201</v>
      </c>
      <c r="K7076">
        <f>Table1[[#This Row],[Total Revenue + Open]]/Table1[[#This Row],[Qty]]</f>
        <v>0.91503320084106388</v>
      </c>
      <c r="L7076">
        <f>Table1[[#This Row],[Total Revenue + Open]]/Table1[[#This Row],[Qty]]</f>
        <v>0.91503320084106388</v>
      </c>
    </row>
    <row r="7077" spans="1:12" hidden="1">
      <c r="A7077" t="s">
        <v>544</v>
      </c>
      <c r="B7077" t="s">
        <v>11</v>
      </c>
      <c r="C7077" t="s">
        <v>73</v>
      </c>
      <c r="D7077" t="s">
        <v>545</v>
      </c>
      <c r="E7077" t="s">
        <v>15</v>
      </c>
      <c r="F7077" t="s">
        <v>566</v>
      </c>
      <c r="G7077" t="s">
        <v>569</v>
      </c>
      <c r="H7077" s="1">
        <v>2021</v>
      </c>
      <c r="I7077" s="2">
        <v>3320</v>
      </c>
      <c r="J7077" s="3">
        <v>3044.3662699817</v>
      </c>
      <c r="K7077">
        <f>Table1[[#This Row],[Total Revenue + Open]]/Table1[[#This Row],[Qty]]</f>
        <v>0.91697779216316266</v>
      </c>
      <c r="L7077">
        <f>Table1[[#This Row],[Total Revenue + Open]]/Table1[[#This Row],[Qty]]</f>
        <v>0.91697779216316266</v>
      </c>
    </row>
    <row r="7078" spans="1:12" hidden="1">
      <c r="A7078" t="s">
        <v>544</v>
      </c>
      <c r="B7078" t="s">
        <v>11</v>
      </c>
      <c r="C7078" t="s">
        <v>73</v>
      </c>
      <c r="D7078" t="s">
        <v>545</v>
      </c>
      <c r="E7078" t="s">
        <v>15</v>
      </c>
      <c r="F7078" t="s">
        <v>566</v>
      </c>
      <c r="G7078" t="s">
        <v>569</v>
      </c>
      <c r="H7078" s="1">
        <v>2021</v>
      </c>
      <c r="I7078" s="2">
        <v>8095</v>
      </c>
      <c r="J7078" s="3">
        <v>7456.5521319374002</v>
      </c>
      <c r="K7078">
        <f>Table1[[#This Row],[Total Revenue + Open]]/Table1[[#This Row],[Qty]]</f>
        <v>0.92113059072728842</v>
      </c>
      <c r="L7078">
        <f>Table1[[#This Row],[Total Revenue + Open]]/Table1[[#This Row],[Qty]]</f>
        <v>0.92113059072728842</v>
      </c>
    </row>
    <row r="7079" spans="1:12" hidden="1">
      <c r="A7079" t="s">
        <v>544</v>
      </c>
      <c r="B7079" t="s">
        <v>11</v>
      </c>
      <c r="C7079" t="s">
        <v>73</v>
      </c>
      <c r="D7079" t="s">
        <v>545</v>
      </c>
      <c r="E7079" t="s">
        <v>15</v>
      </c>
      <c r="F7079" t="s">
        <v>566</v>
      </c>
      <c r="G7079" t="s">
        <v>569</v>
      </c>
      <c r="H7079" s="1">
        <v>2019</v>
      </c>
      <c r="I7079" s="2">
        <v>27085</v>
      </c>
      <c r="J7079" s="3">
        <v>24236.413</v>
      </c>
      <c r="K7079">
        <f>Table1[[#This Row],[Total Revenue + Open]]/Table1[[#This Row],[Qty]]</f>
        <v>0.89482787520767959</v>
      </c>
      <c r="L7079">
        <f>Table1[[#This Row],[Total Revenue + Open]]/Table1[[#This Row],[Qty]]</f>
        <v>0.89482787520767959</v>
      </c>
    </row>
    <row r="7080" spans="1:12" hidden="1">
      <c r="A7080" t="s">
        <v>544</v>
      </c>
      <c r="B7080" t="s">
        <v>11</v>
      </c>
      <c r="C7080" t="s">
        <v>73</v>
      </c>
      <c r="D7080" t="s">
        <v>550</v>
      </c>
      <c r="E7080" t="s">
        <v>15</v>
      </c>
      <c r="F7080" t="s">
        <v>36</v>
      </c>
      <c r="G7080" t="s">
        <v>37</v>
      </c>
      <c r="H7080" s="1">
        <v>2020</v>
      </c>
      <c r="I7080" s="2">
        <v>16435</v>
      </c>
      <c r="J7080" s="3">
        <v>20751.625353950702</v>
      </c>
      <c r="K7080">
        <f>Table1[[#This Row],[Total Revenue + Open]]/Table1[[#This Row],[Qty]]</f>
        <v>1.2626483330666687</v>
      </c>
      <c r="L7080">
        <f>Table1[[#This Row],[Total Revenue + Open]]/Table1[[#This Row],[Qty]]</f>
        <v>1.2626483330666687</v>
      </c>
    </row>
    <row r="7081" spans="1:12" hidden="1">
      <c r="A7081" t="s">
        <v>544</v>
      </c>
      <c r="B7081" t="s">
        <v>11</v>
      </c>
      <c r="C7081" t="s">
        <v>73</v>
      </c>
      <c r="D7081" t="s">
        <v>545</v>
      </c>
      <c r="E7081" t="s">
        <v>15</v>
      </c>
      <c r="F7081" t="s">
        <v>566</v>
      </c>
      <c r="G7081" t="s">
        <v>569</v>
      </c>
      <c r="H7081" s="1">
        <v>2021</v>
      </c>
      <c r="I7081" s="2">
        <v>17340</v>
      </c>
      <c r="J7081" s="3">
        <v>15913.7327749045</v>
      </c>
      <c r="K7081">
        <f>Table1[[#This Row],[Total Revenue + Open]]/Table1[[#This Row],[Qty]]</f>
        <v>0.91774698817211653</v>
      </c>
      <c r="L7081">
        <f>Table1[[#This Row],[Total Revenue + Open]]/Table1[[#This Row],[Qty]]</f>
        <v>0.91774698817211653</v>
      </c>
    </row>
    <row r="7082" spans="1:12">
      <c r="A7082" t="s">
        <v>10</v>
      </c>
      <c r="B7082" t="s">
        <v>11</v>
      </c>
      <c r="C7082" t="s">
        <v>119</v>
      </c>
      <c r="D7082" t="s">
        <v>46</v>
      </c>
      <c r="E7082" t="s">
        <v>15</v>
      </c>
      <c r="F7082" t="s">
        <v>34</v>
      </c>
      <c r="G7082" t="s">
        <v>287</v>
      </c>
      <c r="H7082" s="1">
        <v>2022</v>
      </c>
      <c r="I7082" s="2">
        <v>1000</v>
      </c>
      <c r="J7082" s="3">
        <v>2240</v>
      </c>
      <c r="K7082">
        <f>Table1[[#This Row],[Total Revenue + Open]]/Table1[[#This Row],[Qty]]</f>
        <v>2.2400000000000002</v>
      </c>
      <c r="L7082">
        <f>Table1[[#This Row],[Qty]]/Table1[[#This Row],[Total Revenue + Open]]</f>
        <v>0.44642857142857145</v>
      </c>
    </row>
    <row r="7083" spans="1:12">
      <c r="A7083" t="s">
        <v>10</v>
      </c>
      <c r="B7083" t="s">
        <v>11</v>
      </c>
      <c r="C7083" t="s">
        <v>119</v>
      </c>
      <c r="D7083" t="s">
        <v>46</v>
      </c>
      <c r="E7083" t="s">
        <v>19</v>
      </c>
      <c r="F7083" t="s">
        <v>92</v>
      </c>
      <c r="G7083" t="s">
        <v>94</v>
      </c>
      <c r="H7083" s="1">
        <v>2022</v>
      </c>
      <c r="I7083" s="2">
        <v>16000</v>
      </c>
      <c r="J7083" s="3">
        <v>2240</v>
      </c>
      <c r="K7083">
        <f>Table1[[#This Row],[Total Revenue + Open]]/Table1[[#This Row],[Qty]]</f>
        <v>0.14000000000000001</v>
      </c>
      <c r="L7083">
        <f>Table1[[#This Row],[Total Revenue + Open]]/Table1[[#This Row],[Qty]]</f>
        <v>0.14000000000000001</v>
      </c>
    </row>
    <row r="7084" spans="1:12">
      <c r="A7084" t="s">
        <v>10</v>
      </c>
      <c r="B7084" t="s">
        <v>11</v>
      </c>
      <c r="C7084" t="s">
        <v>119</v>
      </c>
      <c r="D7084" t="s">
        <v>46</v>
      </c>
      <c r="E7084" t="s">
        <v>15</v>
      </c>
      <c r="F7084" t="s">
        <v>198</v>
      </c>
      <c r="G7084" t="s">
        <v>296</v>
      </c>
      <c r="H7084" s="1">
        <v>2022</v>
      </c>
      <c r="I7084" s="2">
        <v>2010</v>
      </c>
      <c r="J7084" s="3">
        <v>2180</v>
      </c>
      <c r="K7084">
        <f>Table1[[#This Row],[Total Revenue + Open]]/Table1[[#This Row],[Qty]]</f>
        <v>1.0845771144278606</v>
      </c>
      <c r="L7084">
        <f>Table1[[#This Row],[Qty]]/Table1[[#This Row],[Total Revenue + Open]]</f>
        <v>0.92201834862385323</v>
      </c>
    </row>
    <row r="7085" spans="1:12">
      <c r="A7085" t="s">
        <v>10</v>
      </c>
      <c r="B7085" t="s">
        <v>11</v>
      </c>
      <c r="C7085" t="s">
        <v>119</v>
      </c>
      <c r="D7085" t="s">
        <v>46</v>
      </c>
      <c r="E7085" t="s">
        <v>15</v>
      </c>
      <c r="F7085" t="s">
        <v>198</v>
      </c>
      <c r="G7085" t="s">
        <v>296</v>
      </c>
      <c r="H7085" s="1">
        <v>2022</v>
      </c>
      <c r="I7085" s="2">
        <v>2010</v>
      </c>
      <c r="J7085" s="3">
        <v>2180</v>
      </c>
      <c r="K7085">
        <f>Table1[[#This Row],[Total Revenue + Open]]/Table1[[#This Row],[Qty]]</f>
        <v>1.0845771144278606</v>
      </c>
      <c r="L7085">
        <f>Table1[[#This Row],[Qty]]/Table1[[#This Row],[Total Revenue + Open]]</f>
        <v>0.92201834862385323</v>
      </c>
    </row>
    <row r="7086" spans="1:12">
      <c r="A7086" t="s">
        <v>10</v>
      </c>
      <c r="B7086" t="s">
        <v>11</v>
      </c>
      <c r="C7086" t="s">
        <v>119</v>
      </c>
      <c r="D7086" t="s">
        <v>46</v>
      </c>
      <c r="E7086" t="s">
        <v>19</v>
      </c>
      <c r="F7086" t="s">
        <v>92</v>
      </c>
      <c r="G7086" t="s">
        <v>108</v>
      </c>
      <c r="H7086" s="1">
        <v>2022</v>
      </c>
      <c r="I7086" s="2">
        <v>14500</v>
      </c>
      <c r="J7086" s="3">
        <v>2175</v>
      </c>
      <c r="K7086">
        <f>Table1[[#This Row],[Total Revenue + Open]]/Table1[[#This Row],[Qty]]</f>
        <v>0.15</v>
      </c>
      <c r="L7086">
        <f>Table1[[#This Row],[Total Revenue + Open]]/Table1[[#This Row],[Qty]]</f>
        <v>0.15</v>
      </c>
    </row>
    <row r="7087" spans="1:12">
      <c r="A7087" t="s">
        <v>10</v>
      </c>
      <c r="B7087" t="s">
        <v>11</v>
      </c>
      <c r="C7087" t="s">
        <v>119</v>
      </c>
      <c r="D7087" t="s">
        <v>46</v>
      </c>
      <c r="E7087" t="s">
        <v>19</v>
      </c>
      <c r="F7087" t="s">
        <v>92</v>
      </c>
      <c r="G7087" t="s">
        <v>94</v>
      </c>
      <c r="H7087" s="1">
        <v>2022</v>
      </c>
      <c r="I7087" s="2">
        <v>14500</v>
      </c>
      <c r="J7087" s="3">
        <v>2175</v>
      </c>
      <c r="K7087">
        <f>Table1[[#This Row],[Total Revenue + Open]]/Table1[[#This Row],[Qty]]</f>
        <v>0.15</v>
      </c>
      <c r="L7087">
        <f>Table1[[#This Row],[Total Revenue + Open]]/Table1[[#This Row],[Qty]]</f>
        <v>0.15</v>
      </c>
    </row>
    <row r="7088" spans="1:12">
      <c r="A7088" t="s">
        <v>10</v>
      </c>
      <c r="B7088" t="s">
        <v>11</v>
      </c>
      <c r="C7088" t="s">
        <v>119</v>
      </c>
      <c r="D7088" t="s">
        <v>46</v>
      </c>
      <c r="E7088" t="s">
        <v>19</v>
      </c>
      <c r="F7088" t="s">
        <v>92</v>
      </c>
      <c r="G7088" t="s">
        <v>108</v>
      </c>
      <c r="H7088" s="1">
        <v>2022</v>
      </c>
      <c r="I7088" s="2">
        <v>14000</v>
      </c>
      <c r="J7088" s="3">
        <v>2100</v>
      </c>
      <c r="K7088">
        <f>Table1[[#This Row],[Total Revenue + Open]]/Table1[[#This Row],[Qty]]</f>
        <v>0.15</v>
      </c>
      <c r="L7088">
        <f>Table1[[#This Row],[Total Revenue + Open]]/Table1[[#This Row],[Qty]]</f>
        <v>0.15</v>
      </c>
    </row>
    <row r="7089" spans="1:12">
      <c r="A7089" t="s">
        <v>10</v>
      </c>
      <c r="B7089" t="s">
        <v>11</v>
      </c>
      <c r="C7089" t="s">
        <v>119</v>
      </c>
      <c r="D7089" t="s">
        <v>46</v>
      </c>
      <c r="E7089" t="s">
        <v>19</v>
      </c>
      <c r="F7089" t="s">
        <v>92</v>
      </c>
      <c r="G7089" t="s">
        <v>95</v>
      </c>
      <c r="H7089" s="1">
        <v>2022</v>
      </c>
      <c r="I7089" s="2">
        <v>14000</v>
      </c>
      <c r="J7089" s="3">
        <v>2100</v>
      </c>
      <c r="K7089">
        <f>Table1[[#This Row],[Total Revenue + Open]]/Table1[[#This Row],[Qty]]</f>
        <v>0.15</v>
      </c>
      <c r="L7089">
        <f>Table1[[#This Row],[Total Revenue + Open]]/Table1[[#This Row],[Qty]]</f>
        <v>0.15</v>
      </c>
    </row>
    <row r="7090" spans="1:12">
      <c r="A7090" t="s">
        <v>10</v>
      </c>
      <c r="B7090" t="s">
        <v>11</v>
      </c>
      <c r="C7090" t="s">
        <v>119</v>
      </c>
      <c r="D7090" t="s">
        <v>46</v>
      </c>
      <c r="E7090" t="s">
        <v>19</v>
      </c>
      <c r="F7090" t="s">
        <v>92</v>
      </c>
      <c r="G7090" t="s">
        <v>94</v>
      </c>
      <c r="H7090" s="1">
        <v>2022</v>
      </c>
      <c r="I7090" s="2">
        <v>13500</v>
      </c>
      <c r="J7090" s="3">
        <v>2025</v>
      </c>
      <c r="K7090">
        <f>Table1[[#This Row],[Total Revenue + Open]]/Table1[[#This Row],[Qty]]</f>
        <v>0.15</v>
      </c>
      <c r="L7090">
        <f>Table1[[#This Row],[Total Revenue + Open]]/Table1[[#This Row],[Qty]]</f>
        <v>0.15</v>
      </c>
    </row>
    <row r="7091" spans="1:12">
      <c r="A7091" t="s">
        <v>10</v>
      </c>
      <c r="B7091" t="s">
        <v>11</v>
      </c>
      <c r="C7091" t="s">
        <v>119</v>
      </c>
      <c r="D7091" t="s">
        <v>46</v>
      </c>
      <c r="E7091" t="s">
        <v>12</v>
      </c>
      <c r="F7091" t="s">
        <v>13</v>
      </c>
      <c r="G7091" t="s">
        <v>28</v>
      </c>
      <c r="H7091" s="1">
        <v>2022</v>
      </c>
      <c r="I7091" s="2">
        <v>15500</v>
      </c>
      <c r="J7091" s="3">
        <v>2015</v>
      </c>
      <c r="K7091">
        <f>Table1[[#This Row],[Total Revenue + Open]]/Table1[[#This Row],[Qty]]</f>
        <v>0.13</v>
      </c>
      <c r="L7091">
        <f>Table1[[#This Row],[Total Revenue + Open]]/Table1[[#This Row],[Qty]]</f>
        <v>0.13</v>
      </c>
    </row>
    <row r="7092" spans="1:12">
      <c r="A7092" t="s">
        <v>10</v>
      </c>
      <c r="B7092" t="s">
        <v>11</v>
      </c>
      <c r="C7092" t="s">
        <v>119</v>
      </c>
      <c r="D7092" t="s">
        <v>46</v>
      </c>
      <c r="E7092" t="s">
        <v>19</v>
      </c>
      <c r="F7092" t="s">
        <v>92</v>
      </c>
      <c r="G7092" t="s">
        <v>108</v>
      </c>
      <c r="H7092" s="1">
        <v>2022</v>
      </c>
      <c r="I7092" s="2">
        <v>14000</v>
      </c>
      <c r="J7092" s="3">
        <v>1960</v>
      </c>
      <c r="K7092">
        <f>Table1[[#This Row],[Total Revenue + Open]]/Table1[[#This Row],[Qty]]</f>
        <v>0.14000000000000001</v>
      </c>
      <c r="L7092">
        <f>Table1[[#This Row],[Total Revenue + Open]]/Table1[[#This Row],[Qty]]</f>
        <v>0.14000000000000001</v>
      </c>
    </row>
    <row r="7093" spans="1:12" hidden="1">
      <c r="A7093" t="s">
        <v>544</v>
      </c>
      <c r="B7093" t="s">
        <v>11</v>
      </c>
      <c r="C7093" t="s">
        <v>73</v>
      </c>
      <c r="D7093" t="s">
        <v>545</v>
      </c>
      <c r="E7093" t="s">
        <v>15</v>
      </c>
      <c r="F7093" t="s">
        <v>566</v>
      </c>
      <c r="G7093" t="s">
        <v>569</v>
      </c>
      <c r="H7093" s="1">
        <v>2021</v>
      </c>
      <c r="I7093" s="2">
        <v>10050</v>
      </c>
      <c r="J7093" s="3">
        <v>9110.5673300313993</v>
      </c>
      <c r="K7093">
        <f>Table1[[#This Row],[Total Revenue + Open]]/Table1[[#This Row],[Qty]]</f>
        <v>0.90652411244093523</v>
      </c>
      <c r="L7093">
        <f>Table1[[#This Row],[Total Revenue + Open]]/Table1[[#This Row],[Qty]]</f>
        <v>0.90652411244093523</v>
      </c>
    </row>
    <row r="7094" spans="1:12" hidden="1">
      <c r="A7094" t="s">
        <v>544</v>
      </c>
      <c r="B7094" t="s">
        <v>11</v>
      </c>
      <c r="C7094" t="s">
        <v>73</v>
      </c>
      <c r="D7094" t="s">
        <v>545</v>
      </c>
      <c r="E7094" t="s">
        <v>15</v>
      </c>
      <c r="F7094" t="s">
        <v>566</v>
      </c>
      <c r="G7094" t="s">
        <v>569</v>
      </c>
      <c r="H7094" s="1">
        <v>2021</v>
      </c>
      <c r="I7094" s="2">
        <v>14625</v>
      </c>
      <c r="J7094" s="3">
        <v>13253.189985664199</v>
      </c>
      <c r="K7094">
        <f>Table1[[#This Row],[Total Revenue + Open]]/Table1[[#This Row],[Qty]]</f>
        <v>0.90620102466079999</v>
      </c>
      <c r="L7094">
        <f>Table1[[#This Row],[Total Revenue + Open]]/Table1[[#This Row],[Qty]]</f>
        <v>0.90620102466079999</v>
      </c>
    </row>
    <row r="7095" spans="1:12" hidden="1">
      <c r="A7095" t="s">
        <v>544</v>
      </c>
      <c r="B7095" t="s">
        <v>11</v>
      </c>
      <c r="C7095" t="s">
        <v>73</v>
      </c>
      <c r="D7095" t="s">
        <v>545</v>
      </c>
      <c r="E7095" t="s">
        <v>15</v>
      </c>
      <c r="F7095" t="s">
        <v>566</v>
      </c>
      <c r="G7095" t="s">
        <v>569</v>
      </c>
      <c r="H7095" s="1">
        <v>2021</v>
      </c>
      <c r="I7095" s="2">
        <v>10555</v>
      </c>
      <c r="J7095" s="3">
        <v>9656.1899854793992</v>
      </c>
      <c r="K7095">
        <f>Table1[[#This Row],[Total Revenue + Open]]/Table1[[#This Row],[Qty]]</f>
        <v>0.91484509573466599</v>
      </c>
      <c r="L7095">
        <f>Table1[[#This Row],[Total Revenue + Open]]/Table1[[#This Row],[Qty]]</f>
        <v>0.91484509573466599</v>
      </c>
    </row>
    <row r="7096" spans="1:12" hidden="1">
      <c r="A7096" t="s">
        <v>544</v>
      </c>
      <c r="B7096" t="s">
        <v>11</v>
      </c>
      <c r="C7096" t="s">
        <v>73</v>
      </c>
      <c r="D7096" t="s">
        <v>545</v>
      </c>
      <c r="E7096" t="s">
        <v>15</v>
      </c>
      <c r="F7096" t="s">
        <v>566</v>
      </c>
      <c r="G7096" t="s">
        <v>569</v>
      </c>
      <c r="H7096" s="1">
        <v>2021</v>
      </c>
      <c r="I7096" s="2">
        <v>45985</v>
      </c>
      <c r="J7096" s="3">
        <v>42205.986924746598</v>
      </c>
      <c r="K7096">
        <f>Table1[[#This Row],[Total Revenue + Open]]/Table1[[#This Row],[Qty]]</f>
        <v>0.91782074425892346</v>
      </c>
      <c r="L7096">
        <f>Table1[[#This Row],[Total Revenue + Open]]/Table1[[#This Row],[Qty]]</f>
        <v>0.91782074425892346</v>
      </c>
    </row>
    <row r="7097" spans="1:12" hidden="1">
      <c r="A7097" t="s">
        <v>544</v>
      </c>
      <c r="B7097" t="s">
        <v>11</v>
      </c>
      <c r="C7097" t="s">
        <v>73</v>
      </c>
      <c r="D7097" t="s">
        <v>545</v>
      </c>
      <c r="E7097" t="s">
        <v>15</v>
      </c>
      <c r="F7097" t="s">
        <v>566</v>
      </c>
      <c r="G7097" t="s">
        <v>569</v>
      </c>
      <c r="H7097" s="1">
        <v>2021</v>
      </c>
      <c r="I7097" s="2">
        <v>0</v>
      </c>
      <c r="J7097" s="3">
        <v>0</v>
      </c>
      <c r="K7097" t="e">
        <f>Table1[[#This Row],[Total Revenue + Open]]/Table1[[#This Row],[Qty]]</f>
        <v>#DIV/0!</v>
      </c>
      <c r="L7097" t="e">
        <f>Table1[[#This Row],[Total Revenue + Open]]/Table1[[#This Row],[Qty]]</f>
        <v>#DIV/0!</v>
      </c>
    </row>
    <row r="7098" spans="1:12">
      <c r="A7098" t="s">
        <v>10</v>
      </c>
      <c r="B7098" t="s">
        <v>11</v>
      </c>
      <c r="C7098" t="s">
        <v>119</v>
      </c>
      <c r="D7098" t="s">
        <v>46</v>
      </c>
      <c r="E7098" t="s">
        <v>19</v>
      </c>
      <c r="F7098" t="s">
        <v>92</v>
      </c>
      <c r="G7098" t="s">
        <v>95</v>
      </c>
      <c r="H7098" s="1">
        <v>2022</v>
      </c>
      <c r="I7098" s="2">
        <v>14000</v>
      </c>
      <c r="J7098" s="3">
        <v>1960</v>
      </c>
      <c r="K7098">
        <f>Table1[[#This Row],[Total Revenue + Open]]/Table1[[#This Row],[Qty]]</f>
        <v>0.14000000000000001</v>
      </c>
      <c r="L7098">
        <f>Table1[[#This Row],[Total Revenue + Open]]/Table1[[#This Row],[Qty]]</f>
        <v>0.14000000000000001</v>
      </c>
    </row>
    <row r="7099" spans="1:12">
      <c r="A7099" t="s">
        <v>10</v>
      </c>
      <c r="B7099" t="s">
        <v>11</v>
      </c>
      <c r="C7099" t="s">
        <v>119</v>
      </c>
      <c r="D7099" t="s">
        <v>46</v>
      </c>
      <c r="E7099" t="s">
        <v>19</v>
      </c>
      <c r="F7099" t="s">
        <v>92</v>
      </c>
      <c r="G7099" t="s">
        <v>108</v>
      </c>
      <c r="H7099" s="1">
        <v>2022</v>
      </c>
      <c r="I7099" s="2">
        <v>13000</v>
      </c>
      <c r="J7099" s="3">
        <v>1950</v>
      </c>
      <c r="K7099">
        <f>Table1[[#This Row],[Total Revenue + Open]]/Table1[[#This Row],[Qty]]</f>
        <v>0.15</v>
      </c>
      <c r="L7099">
        <f>Table1[[#This Row],[Total Revenue + Open]]/Table1[[#This Row],[Qty]]</f>
        <v>0.15</v>
      </c>
    </row>
    <row r="7100" spans="1:12">
      <c r="A7100" t="s">
        <v>10</v>
      </c>
      <c r="B7100" t="s">
        <v>11</v>
      </c>
      <c r="C7100" t="s">
        <v>119</v>
      </c>
      <c r="D7100" t="s">
        <v>46</v>
      </c>
      <c r="E7100" t="s">
        <v>19</v>
      </c>
      <c r="F7100" t="s">
        <v>92</v>
      </c>
      <c r="G7100" t="s">
        <v>108</v>
      </c>
      <c r="H7100" s="1">
        <v>2022</v>
      </c>
      <c r="I7100" s="2">
        <v>12500</v>
      </c>
      <c r="J7100" s="3">
        <v>1875</v>
      </c>
      <c r="K7100">
        <f>Table1[[#This Row],[Total Revenue + Open]]/Table1[[#This Row],[Qty]]</f>
        <v>0.15</v>
      </c>
      <c r="L7100">
        <f>Table1[[#This Row],[Total Revenue + Open]]/Table1[[#This Row],[Qty]]</f>
        <v>0.15</v>
      </c>
    </row>
    <row r="7101" spans="1:12">
      <c r="A7101" t="s">
        <v>10</v>
      </c>
      <c r="B7101" t="s">
        <v>11</v>
      </c>
      <c r="C7101" t="s">
        <v>119</v>
      </c>
      <c r="D7101" t="s">
        <v>46</v>
      </c>
      <c r="E7101" t="s">
        <v>19</v>
      </c>
      <c r="F7101" t="s">
        <v>54</v>
      </c>
      <c r="G7101" t="s">
        <v>57</v>
      </c>
      <c r="H7101" s="1">
        <v>2022</v>
      </c>
      <c r="I7101" s="2">
        <v>11000</v>
      </c>
      <c r="J7101" s="3">
        <v>1870</v>
      </c>
      <c r="K7101">
        <f>Table1[[#This Row],[Total Revenue + Open]]/Table1[[#This Row],[Qty]]</f>
        <v>0.17</v>
      </c>
      <c r="L7101">
        <f>Table1[[#This Row],[Total Revenue + Open]]/Table1[[#This Row],[Qty]]</f>
        <v>0.17</v>
      </c>
    </row>
    <row r="7102" spans="1:12">
      <c r="A7102" t="s">
        <v>10</v>
      </c>
      <c r="B7102" t="s">
        <v>11</v>
      </c>
      <c r="C7102" t="s">
        <v>119</v>
      </c>
      <c r="D7102" t="s">
        <v>46</v>
      </c>
      <c r="E7102" t="s">
        <v>19</v>
      </c>
      <c r="F7102" t="s">
        <v>54</v>
      </c>
      <c r="G7102" t="s">
        <v>91</v>
      </c>
      <c r="H7102" s="1">
        <v>2022</v>
      </c>
      <c r="I7102" s="2">
        <v>11000</v>
      </c>
      <c r="J7102" s="3">
        <v>1870</v>
      </c>
      <c r="K7102">
        <f>Table1[[#This Row],[Total Revenue + Open]]/Table1[[#This Row],[Qty]]</f>
        <v>0.17</v>
      </c>
      <c r="L7102">
        <f>Table1[[#This Row],[Total Revenue + Open]]/Table1[[#This Row],[Qty]]</f>
        <v>0.17</v>
      </c>
    </row>
    <row r="7103" spans="1:12">
      <c r="A7103" t="s">
        <v>10</v>
      </c>
      <c r="B7103" t="s">
        <v>11</v>
      </c>
      <c r="C7103" t="s">
        <v>119</v>
      </c>
      <c r="D7103" t="s">
        <v>46</v>
      </c>
      <c r="E7103" t="s">
        <v>12</v>
      </c>
      <c r="F7103" t="s">
        <v>13</v>
      </c>
      <c r="G7103" t="s">
        <v>28</v>
      </c>
      <c r="H7103" s="1">
        <v>2022</v>
      </c>
      <c r="I7103" s="2">
        <v>13500</v>
      </c>
      <c r="J7103" s="3">
        <v>1755</v>
      </c>
      <c r="K7103">
        <f>Table1[[#This Row],[Total Revenue + Open]]/Table1[[#This Row],[Qty]]</f>
        <v>0.13</v>
      </c>
      <c r="L7103">
        <f>Table1[[#This Row],[Total Revenue + Open]]/Table1[[#This Row],[Qty]]</f>
        <v>0.13</v>
      </c>
    </row>
    <row r="7104" spans="1:12">
      <c r="A7104" t="s">
        <v>10</v>
      </c>
      <c r="B7104" t="s">
        <v>11</v>
      </c>
      <c r="C7104" t="s">
        <v>119</v>
      </c>
      <c r="D7104" t="s">
        <v>46</v>
      </c>
      <c r="E7104" t="s">
        <v>19</v>
      </c>
      <c r="F7104" t="s">
        <v>92</v>
      </c>
      <c r="G7104" t="s">
        <v>94</v>
      </c>
      <c r="H7104" s="1">
        <v>2022</v>
      </c>
      <c r="I7104" s="2">
        <v>12500</v>
      </c>
      <c r="J7104" s="3">
        <v>1750</v>
      </c>
      <c r="K7104">
        <f>Table1[[#This Row],[Total Revenue + Open]]/Table1[[#This Row],[Qty]]</f>
        <v>0.14000000000000001</v>
      </c>
      <c r="L7104">
        <f>Table1[[#This Row],[Total Revenue + Open]]/Table1[[#This Row],[Qty]]</f>
        <v>0.14000000000000001</v>
      </c>
    </row>
    <row r="7105" spans="1:12">
      <c r="A7105" t="s">
        <v>10</v>
      </c>
      <c r="B7105" t="s">
        <v>11</v>
      </c>
      <c r="C7105" t="s">
        <v>119</v>
      </c>
      <c r="D7105" t="s">
        <v>46</v>
      </c>
      <c r="E7105" t="s">
        <v>19</v>
      </c>
      <c r="F7105" t="s">
        <v>92</v>
      </c>
      <c r="G7105" t="s">
        <v>95</v>
      </c>
      <c r="H7105" s="1">
        <v>2022</v>
      </c>
      <c r="I7105" s="2">
        <v>11500</v>
      </c>
      <c r="J7105" s="3">
        <v>1725</v>
      </c>
      <c r="K7105">
        <f>Table1[[#This Row],[Total Revenue + Open]]/Table1[[#This Row],[Qty]]</f>
        <v>0.15</v>
      </c>
      <c r="L7105">
        <f>Table1[[#This Row],[Total Revenue + Open]]/Table1[[#This Row],[Qty]]</f>
        <v>0.15</v>
      </c>
    </row>
    <row r="7106" spans="1:12">
      <c r="A7106" t="s">
        <v>10</v>
      </c>
      <c r="B7106" t="s">
        <v>11</v>
      </c>
      <c r="C7106" t="s">
        <v>119</v>
      </c>
      <c r="D7106" t="s">
        <v>46</v>
      </c>
      <c r="E7106" t="s">
        <v>19</v>
      </c>
      <c r="F7106" t="s">
        <v>92</v>
      </c>
      <c r="G7106" t="s">
        <v>95</v>
      </c>
      <c r="H7106" s="1">
        <v>2022</v>
      </c>
      <c r="I7106" s="2">
        <v>11500</v>
      </c>
      <c r="J7106" s="3">
        <v>1725</v>
      </c>
      <c r="K7106">
        <f>Table1[[#This Row],[Total Revenue + Open]]/Table1[[#This Row],[Qty]]</f>
        <v>0.15</v>
      </c>
      <c r="L7106">
        <f>Table1[[#This Row],[Total Revenue + Open]]/Table1[[#This Row],[Qty]]</f>
        <v>0.15</v>
      </c>
    </row>
    <row r="7107" spans="1:12">
      <c r="A7107" t="s">
        <v>10</v>
      </c>
      <c r="B7107" t="s">
        <v>11</v>
      </c>
      <c r="C7107" t="s">
        <v>119</v>
      </c>
      <c r="D7107" t="s">
        <v>46</v>
      </c>
      <c r="E7107" t="s">
        <v>19</v>
      </c>
      <c r="F7107" t="s">
        <v>54</v>
      </c>
      <c r="G7107" t="s">
        <v>68</v>
      </c>
      <c r="H7107" s="1">
        <v>2022</v>
      </c>
      <c r="I7107" s="2">
        <v>12000</v>
      </c>
      <c r="J7107" s="3">
        <v>1680</v>
      </c>
      <c r="K7107">
        <f>Table1[[#This Row],[Total Revenue + Open]]/Table1[[#This Row],[Qty]]</f>
        <v>0.14000000000000001</v>
      </c>
      <c r="L7107">
        <f>Table1[[#This Row],[Total Revenue + Open]]/Table1[[#This Row],[Qty]]</f>
        <v>0.14000000000000001</v>
      </c>
    </row>
    <row r="7108" spans="1:12" hidden="1">
      <c r="A7108" t="s">
        <v>544</v>
      </c>
      <c r="B7108" t="s">
        <v>11</v>
      </c>
      <c r="C7108" t="s">
        <v>73</v>
      </c>
      <c r="D7108" t="s">
        <v>545</v>
      </c>
      <c r="E7108" t="s">
        <v>15</v>
      </c>
      <c r="F7108" t="s">
        <v>566</v>
      </c>
      <c r="G7108" t="s">
        <v>569</v>
      </c>
      <c r="H7108" s="1">
        <v>2021</v>
      </c>
      <c r="I7108" s="2">
        <v>98340</v>
      </c>
      <c r="J7108" s="3">
        <v>89128.841243796604</v>
      </c>
      <c r="K7108">
        <f>Table1[[#This Row],[Total Revenue + Open]]/Table1[[#This Row],[Qty]]</f>
        <v>0.90633354935729715</v>
      </c>
      <c r="L7108">
        <f>Table1[[#This Row],[Total Revenue + Open]]/Table1[[#This Row],[Qty]]</f>
        <v>0.90633354935729715</v>
      </c>
    </row>
    <row r="7109" spans="1:12" hidden="1">
      <c r="A7109" t="s">
        <v>544</v>
      </c>
      <c r="B7109" t="s">
        <v>11</v>
      </c>
      <c r="C7109" t="s">
        <v>73</v>
      </c>
      <c r="D7109" t="s">
        <v>545</v>
      </c>
      <c r="E7109" t="s">
        <v>15</v>
      </c>
      <c r="F7109" t="s">
        <v>566</v>
      </c>
      <c r="G7109" t="s">
        <v>569</v>
      </c>
      <c r="H7109" s="1">
        <v>2021</v>
      </c>
      <c r="I7109" s="2">
        <v>92570</v>
      </c>
      <c r="J7109" s="3">
        <v>84698.580729776295</v>
      </c>
      <c r="K7109">
        <f>Table1[[#This Row],[Total Revenue + Open]]/Table1[[#This Row],[Qty]]</f>
        <v>0.91496792405505345</v>
      </c>
      <c r="L7109">
        <f>Table1[[#This Row],[Total Revenue + Open]]/Table1[[#This Row],[Qty]]</f>
        <v>0.91496792405505345</v>
      </c>
    </row>
    <row r="7110" spans="1:12" hidden="1">
      <c r="A7110" t="s">
        <v>544</v>
      </c>
      <c r="B7110" t="s">
        <v>11</v>
      </c>
      <c r="C7110" t="s">
        <v>73</v>
      </c>
      <c r="D7110" t="s">
        <v>545</v>
      </c>
      <c r="E7110" t="s">
        <v>15</v>
      </c>
      <c r="F7110" t="s">
        <v>566</v>
      </c>
      <c r="G7110" t="s">
        <v>569</v>
      </c>
      <c r="H7110" s="1">
        <v>2021</v>
      </c>
      <c r="I7110" s="2">
        <v>96640</v>
      </c>
      <c r="J7110" s="3">
        <v>88701.762684467802</v>
      </c>
      <c r="K7110">
        <f>Table1[[#This Row],[Total Revenue + Open]]/Table1[[#This Row],[Qty]]</f>
        <v>0.91785764367205924</v>
      </c>
      <c r="L7110">
        <f>Table1[[#This Row],[Total Revenue + Open]]/Table1[[#This Row],[Qty]]</f>
        <v>0.91785764367205924</v>
      </c>
    </row>
    <row r="7111" spans="1:12" hidden="1">
      <c r="A7111" t="s">
        <v>544</v>
      </c>
      <c r="B7111" t="s">
        <v>11</v>
      </c>
      <c r="C7111" t="s">
        <v>73</v>
      </c>
      <c r="D7111" t="s">
        <v>545</v>
      </c>
      <c r="E7111" t="s">
        <v>15</v>
      </c>
      <c r="F7111" t="s">
        <v>566</v>
      </c>
      <c r="G7111" t="s">
        <v>569</v>
      </c>
      <c r="H7111" s="1">
        <v>2021</v>
      </c>
      <c r="I7111" s="2">
        <v>89550</v>
      </c>
      <c r="J7111" s="3">
        <v>82531.527323680406</v>
      </c>
      <c r="K7111">
        <f>Table1[[#This Row],[Total Revenue + Open]]/Table1[[#This Row],[Qty]]</f>
        <v>0.92162509574182472</v>
      </c>
      <c r="L7111">
        <f>Table1[[#This Row],[Total Revenue + Open]]/Table1[[#This Row],[Qty]]</f>
        <v>0.92162509574182472</v>
      </c>
    </row>
    <row r="7112" spans="1:12">
      <c r="A7112" t="s">
        <v>10</v>
      </c>
      <c r="B7112" t="s">
        <v>11</v>
      </c>
      <c r="C7112" t="s">
        <v>119</v>
      </c>
      <c r="D7112" t="s">
        <v>46</v>
      </c>
      <c r="E7112" t="s">
        <v>19</v>
      </c>
      <c r="F7112" t="s">
        <v>92</v>
      </c>
      <c r="G7112" t="s">
        <v>108</v>
      </c>
      <c r="H7112" s="1">
        <v>2022</v>
      </c>
      <c r="I7112" s="2">
        <v>11000</v>
      </c>
      <c r="J7112" s="3">
        <v>1650</v>
      </c>
      <c r="K7112">
        <f>Table1[[#This Row],[Total Revenue + Open]]/Table1[[#This Row],[Qty]]</f>
        <v>0.15</v>
      </c>
      <c r="L7112">
        <f>Table1[[#This Row],[Total Revenue + Open]]/Table1[[#This Row],[Qty]]</f>
        <v>0.15</v>
      </c>
    </row>
    <row r="7113" spans="1:12">
      <c r="A7113" t="s">
        <v>10</v>
      </c>
      <c r="B7113" t="s">
        <v>11</v>
      </c>
      <c r="C7113" t="s">
        <v>119</v>
      </c>
      <c r="D7113" t="s">
        <v>46</v>
      </c>
      <c r="E7113" t="s">
        <v>19</v>
      </c>
      <c r="F7113" t="s">
        <v>92</v>
      </c>
      <c r="G7113" t="s">
        <v>108</v>
      </c>
      <c r="H7113" s="1">
        <v>2022</v>
      </c>
      <c r="I7113" s="2">
        <v>11000</v>
      </c>
      <c r="J7113" s="3">
        <v>1650</v>
      </c>
      <c r="K7113">
        <f>Table1[[#This Row],[Total Revenue + Open]]/Table1[[#This Row],[Qty]]</f>
        <v>0.15</v>
      </c>
      <c r="L7113">
        <f>Table1[[#This Row],[Total Revenue + Open]]/Table1[[#This Row],[Qty]]</f>
        <v>0.15</v>
      </c>
    </row>
    <row r="7114" spans="1:12">
      <c r="A7114" t="s">
        <v>10</v>
      </c>
      <c r="B7114" t="s">
        <v>11</v>
      </c>
      <c r="C7114" t="s">
        <v>119</v>
      </c>
      <c r="D7114" t="s">
        <v>46</v>
      </c>
      <c r="E7114" t="s">
        <v>19</v>
      </c>
      <c r="F7114" t="s">
        <v>92</v>
      </c>
      <c r="G7114" t="s">
        <v>94</v>
      </c>
      <c r="H7114" s="1">
        <v>2022</v>
      </c>
      <c r="I7114" s="2">
        <v>11000</v>
      </c>
      <c r="J7114" s="3">
        <v>1650</v>
      </c>
      <c r="K7114">
        <f>Table1[[#This Row],[Total Revenue + Open]]/Table1[[#This Row],[Qty]]</f>
        <v>0.15</v>
      </c>
      <c r="L7114">
        <f>Table1[[#This Row],[Total Revenue + Open]]/Table1[[#This Row],[Qty]]</f>
        <v>0.15</v>
      </c>
    </row>
    <row r="7115" spans="1:12">
      <c r="A7115" t="s">
        <v>10</v>
      </c>
      <c r="B7115" t="s">
        <v>11</v>
      </c>
      <c r="C7115" t="s">
        <v>119</v>
      </c>
      <c r="D7115" t="s">
        <v>46</v>
      </c>
      <c r="E7115" t="s">
        <v>19</v>
      </c>
      <c r="F7115" t="s">
        <v>92</v>
      </c>
      <c r="G7115" t="s">
        <v>95</v>
      </c>
      <c r="H7115" s="1">
        <v>2022</v>
      </c>
      <c r="I7115" s="2">
        <v>11000</v>
      </c>
      <c r="J7115" s="3">
        <v>1650</v>
      </c>
      <c r="K7115">
        <f>Table1[[#This Row],[Total Revenue + Open]]/Table1[[#This Row],[Qty]]</f>
        <v>0.15</v>
      </c>
      <c r="L7115">
        <f>Table1[[#This Row],[Total Revenue + Open]]/Table1[[#This Row],[Qty]]</f>
        <v>0.15</v>
      </c>
    </row>
    <row r="7116" spans="1:12">
      <c r="A7116" t="s">
        <v>10</v>
      </c>
      <c r="B7116" t="s">
        <v>11</v>
      </c>
      <c r="C7116" t="s">
        <v>119</v>
      </c>
      <c r="D7116" t="s">
        <v>46</v>
      </c>
      <c r="E7116" t="s">
        <v>15</v>
      </c>
      <c r="F7116" t="s">
        <v>198</v>
      </c>
      <c r="G7116" t="s">
        <v>296</v>
      </c>
      <c r="H7116" s="1">
        <v>2022</v>
      </c>
      <c r="I7116" s="2">
        <v>1510</v>
      </c>
      <c r="J7116" s="3">
        <v>1635</v>
      </c>
      <c r="K7116">
        <f>Table1[[#This Row],[Total Revenue + Open]]/Table1[[#This Row],[Qty]]</f>
        <v>1.0827814569536425</v>
      </c>
      <c r="L7116">
        <f>Table1[[#This Row],[Qty]]/Table1[[#This Row],[Total Revenue + Open]]</f>
        <v>0.92354740061162077</v>
      </c>
    </row>
    <row r="7117" spans="1:12">
      <c r="A7117" t="s">
        <v>10</v>
      </c>
      <c r="B7117" t="s">
        <v>11</v>
      </c>
      <c r="C7117" t="s">
        <v>119</v>
      </c>
      <c r="D7117" t="s">
        <v>46</v>
      </c>
      <c r="E7117" t="s">
        <v>15</v>
      </c>
      <c r="F7117" t="s">
        <v>198</v>
      </c>
      <c r="G7117" t="s">
        <v>296</v>
      </c>
      <c r="H7117" s="1">
        <v>2022</v>
      </c>
      <c r="I7117" s="2">
        <v>1510</v>
      </c>
      <c r="J7117" s="3">
        <v>1635</v>
      </c>
      <c r="K7117">
        <f>Table1[[#This Row],[Total Revenue + Open]]/Table1[[#This Row],[Qty]]</f>
        <v>1.0827814569536425</v>
      </c>
      <c r="L7117">
        <f>Table1[[#This Row],[Qty]]/Table1[[#This Row],[Total Revenue + Open]]</f>
        <v>0.92354740061162077</v>
      </c>
    </row>
    <row r="7118" spans="1:12">
      <c r="A7118" t="s">
        <v>10</v>
      </c>
      <c r="B7118" t="s">
        <v>11</v>
      </c>
      <c r="C7118" t="s">
        <v>119</v>
      </c>
      <c r="D7118" t="s">
        <v>46</v>
      </c>
      <c r="E7118" t="s">
        <v>15</v>
      </c>
      <c r="F7118" t="s">
        <v>72</v>
      </c>
      <c r="G7118" t="s">
        <v>300</v>
      </c>
      <c r="H7118" s="1">
        <v>2022</v>
      </c>
      <c r="I7118" s="2">
        <v>500</v>
      </c>
      <c r="J7118" s="3">
        <v>1615</v>
      </c>
      <c r="K7118">
        <f>Table1[[#This Row],[Total Revenue + Open]]/Table1[[#This Row],[Qty]]</f>
        <v>3.23</v>
      </c>
      <c r="L7118">
        <f>Table1[[#This Row],[Qty]]/Table1[[#This Row],[Total Revenue + Open]]</f>
        <v>0.30959752321981426</v>
      </c>
    </row>
    <row r="7119" spans="1:12">
      <c r="A7119" t="s">
        <v>10</v>
      </c>
      <c r="B7119" t="s">
        <v>11</v>
      </c>
      <c r="C7119" t="s">
        <v>119</v>
      </c>
      <c r="D7119" t="s">
        <v>46</v>
      </c>
      <c r="E7119" t="s">
        <v>15</v>
      </c>
      <c r="F7119" t="s">
        <v>72</v>
      </c>
      <c r="G7119" t="s">
        <v>300</v>
      </c>
      <c r="H7119" s="1">
        <v>2022</v>
      </c>
      <c r="I7119" s="2">
        <v>500</v>
      </c>
      <c r="J7119" s="3">
        <v>1615</v>
      </c>
      <c r="K7119">
        <f>Table1[[#This Row],[Total Revenue + Open]]/Table1[[#This Row],[Qty]]</f>
        <v>3.23</v>
      </c>
      <c r="L7119">
        <f>Table1[[#This Row],[Qty]]/Table1[[#This Row],[Total Revenue + Open]]</f>
        <v>0.30959752321981426</v>
      </c>
    </row>
    <row r="7120" spans="1:12" hidden="1">
      <c r="A7120" t="s">
        <v>544</v>
      </c>
      <c r="B7120" t="s">
        <v>11</v>
      </c>
      <c r="C7120" t="s">
        <v>73</v>
      </c>
      <c r="D7120" t="s">
        <v>545</v>
      </c>
      <c r="E7120" t="s">
        <v>15</v>
      </c>
      <c r="F7120" t="s">
        <v>566</v>
      </c>
      <c r="G7120" t="s">
        <v>569</v>
      </c>
      <c r="H7120" s="1">
        <v>2021</v>
      </c>
      <c r="I7120" s="2">
        <v>7090</v>
      </c>
      <c r="J7120" s="3">
        <v>6421.6487559403004</v>
      </c>
      <c r="K7120">
        <f>Table1[[#This Row],[Total Revenue + Open]]/Table1[[#This Row],[Qty]]</f>
        <v>0.90573325189567</v>
      </c>
      <c r="L7120">
        <f>Table1[[#This Row],[Total Revenue + Open]]/Table1[[#This Row],[Qty]]</f>
        <v>0.90573325189567</v>
      </c>
    </row>
    <row r="7121" spans="1:12" hidden="1">
      <c r="A7121" t="s">
        <v>544</v>
      </c>
      <c r="B7121" t="s">
        <v>11</v>
      </c>
      <c r="C7121" t="s">
        <v>73</v>
      </c>
      <c r="D7121" t="s">
        <v>545</v>
      </c>
      <c r="E7121" t="s">
        <v>15</v>
      </c>
      <c r="F7121" t="s">
        <v>566</v>
      </c>
      <c r="G7121" t="s">
        <v>569</v>
      </c>
      <c r="H7121" s="1">
        <v>2021</v>
      </c>
      <c r="I7121" s="2">
        <v>17190</v>
      </c>
      <c r="J7121" s="3">
        <v>15839.384031817401</v>
      </c>
      <c r="K7121">
        <f>Table1[[#This Row],[Total Revenue + Open]]/Table1[[#This Row],[Qty]]</f>
        <v>0.92143013564964515</v>
      </c>
      <c r="L7121">
        <f>Table1[[#This Row],[Total Revenue + Open]]/Table1[[#This Row],[Qty]]</f>
        <v>0.92143013564964515</v>
      </c>
    </row>
    <row r="7122" spans="1:12">
      <c r="A7122" t="s">
        <v>10</v>
      </c>
      <c r="B7122" t="s">
        <v>11</v>
      </c>
      <c r="C7122" t="s">
        <v>119</v>
      </c>
      <c r="D7122" t="s">
        <v>46</v>
      </c>
      <c r="E7122" t="s">
        <v>15</v>
      </c>
      <c r="F7122" t="s">
        <v>72</v>
      </c>
      <c r="G7122" t="s">
        <v>302</v>
      </c>
      <c r="H7122" s="1">
        <v>2022</v>
      </c>
      <c r="I7122" s="2">
        <v>500</v>
      </c>
      <c r="J7122" s="3">
        <v>1615</v>
      </c>
      <c r="K7122">
        <f>Table1[[#This Row],[Total Revenue + Open]]/Table1[[#This Row],[Qty]]</f>
        <v>3.23</v>
      </c>
      <c r="L7122">
        <f>Table1[[#This Row],[Qty]]/Table1[[#This Row],[Total Revenue + Open]]</f>
        <v>0.30959752321981426</v>
      </c>
    </row>
    <row r="7123" spans="1:12">
      <c r="A7123" t="s">
        <v>10</v>
      </c>
      <c r="B7123" t="s">
        <v>11</v>
      </c>
      <c r="C7123" t="s">
        <v>119</v>
      </c>
      <c r="D7123" t="s">
        <v>46</v>
      </c>
      <c r="E7123" t="s">
        <v>15</v>
      </c>
      <c r="F7123" t="s">
        <v>72</v>
      </c>
      <c r="G7123" t="s">
        <v>302</v>
      </c>
      <c r="H7123" s="1">
        <v>2022</v>
      </c>
      <c r="I7123" s="2">
        <v>500</v>
      </c>
      <c r="J7123" s="3">
        <v>1615</v>
      </c>
      <c r="K7123">
        <f>Table1[[#This Row],[Total Revenue + Open]]/Table1[[#This Row],[Qty]]</f>
        <v>3.23</v>
      </c>
      <c r="L7123">
        <f>Table1[[#This Row],[Qty]]/Table1[[#This Row],[Total Revenue + Open]]</f>
        <v>0.30959752321981426</v>
      </c>
    </row>
    <row r="7124" spans="1:12">
      <c r="A7124" t="s">
        <v>10</v>
      </c>
      <c r="B7124" t="s">
        <v>11</v>
      </c>
      <c r="C7124" t="s">
        <v>119</v>
      </c>
      <c r="D7124" t="s">
        <v>46</v>
      </c>
      <c r="E7124" t="s">
        <v>19</v>
      </c>
      <c r="F7124" t="s">
        <v>92</v>
      </c>
      <c r="G7124" t="s">
        <v>107</v>
      </c>
      <c r="H7124" s="1">
        <v>2022</v>
      </c>
      <c r="I7124" s="2">
        <v>10500</v>
      </c>
      <c r="J7124" s="3">
        <v>1575</v>
      </c>
      <c r="K7124">
        <f>Table1[[#This Row],[Total Revenue + Open]]/Table1[[#This Row],[Qty]]</f>
        <v>0.15</v>
      </c>
      <c r="L7124">
        <f>Table1[[#This Row],[Total Revenue + Open]]/Table1[[#This Row],[Qty]]</f>
        <v>0.15</v>
      </c>
    </row>
    <row r="7125" spans="1:12">
      <c r="A7125" t="s">
        <v>10</v>
      </c>
      <c r="B7125" t="s">
        <v>11</v>
      </c>
      <c r="C7125" t="s">
        <v>119</v>
      </c>
      <c r="D7125" t="s">
        <v>46</v>
      </c>
      <c r="E7125" t="s">
        <v>19</v>
      </c>
      <c r="F7125" t="s">
        <v>92</v>
      </c>
      <c r="G7125" t="s">
        <v>94</v>
      </c>
      <c r="H7125" s="1">
        <v>2022</v>
      </c>
      <c r="I7125" s="2">
        <v>10500</v>
      </c>
      <c r="J7125" s="3">
        <v>1575</v>
      </c>
      <c r="K7125">
        <f>Table1[[#This Row],[Total Revenue + Open]]/Table1[[#This Row],[Qty]]</f>
        <v>0.15</v>
      </c>
      <c r="L7125">
        <f>Table1[[#This Row],[Total Revenue + Open]]/Table1[[#This Row],[Qty]]</f>
        <v>0.15</v>
      </c>
    </row>
    <row r="7126" spans="1:12">
      <c r="A7126" t="s">
        <v>10</v>
      </c>
      <c r="B7126" t="s">
        <v>11</v>
      </c>
      <c r="C7126" t="s">
        <v>119</v>
      </c>
      <c r="D7126" t="s">
        <v>46</v>
      </c>
      <c r="E7126" t="s">
        <v>19</v>
      </c>
      <c r="F7126" t="s">
        <v>54</v>
      </c>
      <c r="G7126" t="s">
        <v>68</v>
      </c>
      <c r="H7126" s="1">
        <v>2022</v>
      </c>
      <c r="I7126" s="2">
        <v>11000</v>
      </c>
      <c r="J7126" s="3">
        <v>1540</v>
      </c>
      <c r="K7126">
        <f>Table1[[#This Row],[Total Revenue + Open]]/Table1[[#This Row],[Qty]]</f>
        <v>0.14000000000000001</v>
      </c>
      <c r="L7126">
        <f>Table1[[#This Row],[Total Revenue + Open]]/Table1[[#This Row],[Qty]]</f>
        <v>0.14000000000000001</v>
      </c>
    </row>
    <row r="7127" spans="1:12" hidden="1">
      <c r="A7127" t="s">
        <v>544</v>
      </c>
      <c r="B7127" t="s">
        <v>11</v>
      </c>
      <c r="C7127" t="s">
        <v>73</v>
      </c>
      <c r="D7127" t="s">
        <v>545</v>
      </c>
      <c r="E7127" t="s">
        <v>15</v>
      </c>
      <c r="F7127" t="s">
        <v>570</v>
      </c>
      <c r="G7127" t="s">
        <v>571</v>
      </c>
      <c r="H7127" s="1">
        <v>2021</v>
      </c>
      <c r="I7127" s="2">
        <v>33720</v>
      </c>
      <c r="J7127" s="3">
        <v>51842.763054097202</v>
      </c>
      <c r="K7127">
        <f>Table1[[#This Row],[Total Revenue + Open]]/Table1[[#This Row],[Qty]]</f>
        <v>1.5374484891487901</v>
      </c>
      <c r="L7127">
        <f>Table1[[#This Row],[Total Revenue + Open]]/Table1[[#This Row],[Qty]]</f>
        <v>1.5374484891487901</v>
      </c>
    </row>
    <row r="7128" spans="1:12" hidden="1">
      <c r="A7128" t="s">
        <v>544</v>
      </c>
      <c r="B7128" t="s">
        <v>11</v>
      </c>
      <c r="C7128" t="s">
        <v>73</v>
      </c>
      <c r="D7128" t="s">
        <v>545</v>
      </c>
      <c r="E7128" t="s">
        <v>15</v>
      </c>
      <c r="F7128" t="s">
        <v>570</v>
      </c>
      <c r="G7128" t="s">
        <v>571</v>
      </c>
      <c r="H7128" s="1">
        <v>2021</v>
      </c>
      <c r="I7128" s="2">
        <v>1005</v>
      </c>
      <c r="J7128" s="3">
        <v>1559.7920277296</v>
      </c>
      <c r="K7128">
        <f>Table1[[#This Row],[Total Revenue + Open]]/Table1[[#This Row],[Qty]]</f>
        <v>1.5520318683876617</v>
      </c>
      <c r="L7128">
        <f>Table1[[#This Row],[Total Revenue + Open]]/Table1[[#This Row],[Qty]]</f>
        <v>1.5520318683876617</v>
      </c>
    </row>
    <row r="7129" spans="1:12" hidden="1">
      <c r="A7129" t="s">
        <v>544</v>
      </c>
      <c r="B7129" t="s">
        <v>11</v>
      </c>
      <c r="C7129" t="s">
        <v>73</v>
      </c>
      <c r="D7129" t="s">
        <v>545</v>
      </c>
      <c r="E7129" t="s">
        <v>15</v>
      </c>
      <c r="F7129" t="s">
        <v>570</v>
      </c>
      <c r="G7129" t="s">
        <v>571</v>
      </c>
      <c r="H7129" s="1">
        <v>2021</v>
      </c>
      <c r="I7129" s="2">
        <v>1610</v>
      </c>
      <c r="J7129" s="3">
        <v>2503.5319472853998</v>
      </c>
      <c r="K7129">
        <f>Table1[[#This Row],[Total Revenue + Open]]/Table1[[#This Row],[Qty]]</f>
        <v>1.5549887871337886</v>
      </c>
      <c r="L7129">
        <f>Table1[[#This Row],[Total Revenue + Open]]/Table1[[#This Row],[Qty]]</f>
        <v>1.5549887871337886</v>
      </c>
    </row>
    <row r="7130" spans="1:12" hidden="1">
      <c r="A7130" t="s">
        <v>544</v>
      </c>
      <c r="B7130" t="s">
        <v>11</v>
      </c>
      <c r="C7130" t="s">
        <v>73</v>
      </c>
      <c r="D7130" t="s">
        <v>545</v>
      </c>
      <c r="E7130" t="s">
        <v>15</v>
      </c>
      <c r="F7130" t="s">
        <v>570</v>
      </c>
      <c r="G7130" t="s">
        <v>571</v>
      </c>
      <c r="H7130" s="1">
        <v>2021</v>
      </c>
      <c r="I7130" s="2">
        <v>50</v>
      </c>
      <c r="J7130" s="3">
        <v>78.552927688799997</v>
      </c>
      <c r="K7130">
        <f>Table1[[#This Row],[Total Revenue + Open]]/Table1[[#This Row],[Qty]]</f>
        <v>1.571058553776</v>
      </c>
      <c r="L7130">
        <f>Table1[[#This Row],[Total Revenue + Open]]/Table1[[#This Row],[Qty]]</f>
        <v>1.571058553776</v>
      </c>
    </row>
    <row r="7131" spans="1:12" hidden="1">
      <c r="A7131" t="s">
        <v>544</v>
      </c>
      <c r="B7131" t="s">
        <v>11</v>
      </c>
      <c r="C7131" t="s">
        <v>73</v>
      </c>
      <c r="D7131" t="s">
        <v>545</v>
      </c>
      <c r="E7131" t="s">
        <v>15</v>
      </c>
      <c r="F7131" t="s">
        <v>570</v>
      </c>
      <c r="G7131" t="s">
        <v>572</v>
      </c>
      <c r="H7131" s="1">
        <v>2021</v>
      </c>
      <c r="I7131" s="2">
        <v>33720</v>
      </c>
      <c r="J7131" s="3">
        <v>51842.763054097202</v>
      </c>
      <c r="K7131">
        <f>Table1[[#This Row],[Total Revenue + Open]]/Table1[[#This Row],[Qty]]</f>
        <v>1.5374484891487901</v>
      </c>
      <c r="L7131">
        <f>Table1[[#This Row],[Total Revenue + Open]]/Table1[[#This Row],[Qty]]</f>
        <v>1.5374484891487901</v>
      </c>
    </row>
    <row r="7132" spans="1:12" hidden="1">
      <c r="A7132" t="s">
        <v>544</v>
      </c>
      <c r="B7132" t="s">
        <v>11</v>
      </c>
      <c r="C7132" t="s">
        <v>73</v>
      </c>
      <c r="D7132" t="s">
        <v>545</v>
      </c>
      <c r="E7132" t="s">
        <v>15</v>
      </c>
      <c r="F7132" t="s">
        <v>570</v>
      </c>
      <c r="G7132" t="s">
        <v>572</v>
      </c>
      <c r="H7132" s="1">
        <v>2021</v>
      </c>
      <c r="I7132" s="2">
        <v>1005</v>
      </c>
      <c r="J7132" s="3">
        <v>1559.7920277296</v>
      </c>
      <c r="K7132">
        <f>Table1[[#This Row],[Total Revenue + Open]]/Table1[[#This Row],[Qty]]</f>
        <v>1.5520318683876617</v>
      </c>
      <c r="L7132">
        <f>Table1[[#This Row],[Total Revenue + Open]]/Table1[[#This Row],[Qty]]</f>
        <v>1.5520318683876617</v>
      </c>
    </row>
    <row r="7133" spans="1:12" hidden="1">
      <c r="A7133" t="s">
        <v>544</v>
      </c>
      <c r="B7133" t="s">
        <v>11</v>
      </c>
      <c r="C7133" t="s">
        <v>73</v>
      </c>
      <c r="D7133" t="s">
        <v>545</v>
      </c>
      <c r="E7133" t="s">
        <v>15</v>
      </c>
      <c r="F7133" t="s">
        <v>570</v>
      </c>
      <c r="G7133" t="s">
        <v>572</v>
      </c>
      <c r="H7133" s="1">
        <v>2021</v>
      </c>
      <c r="I7133" s="2">
        <v>1610</v>
      </c>
      <c r="J7133" s="3">
        <v>2503.5319472853998</v>
      </c>
      <c r="K7133">
        <f>Table1[[#This Row],[Total Revenue + Open]]/Table1[[#This Row],[Qty]]</f>
        <v>1.5549887871337886</v>
      </c>
      <c r="L7133">
        <f>Table1[[#This Row],[Total Revenue + Open]]/Table1[[#This Row],[Qty]]</f>
        <v>1.5549887871337886</v>
      </c>
    </row>
    <row r="7134" spans="1:12" hidden="1">
      <c r="A7134" t="s">
        <v>544</v>
      </c>
      <c r="B7134" t="s">
        <v>11</v>
      </c>
      <c r="C7134" t="s">
        <v>73</v>
      </c>
      <c r="D7134" t="s">
        <v>545</v>
      </c>
      <c r="E7134" t="s">
        <v>15</v>
      </c>
      <c r="F7134" t="s">
        <v>570</v>
      </c>
      <c r="G7134" t="s">
        <v>572</v>
      </c>
      <c r="H7134" s="1">
        <v>2021</v>
      </c>
      <c r="I7134" s="2">
        <v>50</v>
      </c>
      <c r="J7134" s="3">
        <v>78.552927688799997</v>
      </c>
      <c r="K7134">
        <f>Table1[[#This Row],[Total Revenue + Open]]/Table1[[#This Row],[Qty]]</f>
        <v>1.571058553776</v>
      </c>
      <c r="L7134">
        <f>Table1[[#This Row],[Total Revenue + Open]]/Table1[[#This Row],[Qty]]</f>
        <v>1.571058553776</v>
      </c>
    </row>
    <row r="7135" spans="1:12">
      <c r="A7135" t="s">
        <v>10</v>
      </c>
      <c r="B7135" t="s">
        <v>11</v>
      </c>
      <c r="C7135" t="s">
        <v>119</v>
      </c>
      <c r="D7135" t="s">
        <v>46</v>
      </c>
      <c r="E7135" t="s">
        <v>19</v>
      </c>
      <c r="F7135" t="s">
        <v>54</v>
      </c>
      <c r="G7135" t="s">
        <v>91</v>
      </c>
      <c r="H7135" s="1">
        <v>2022</v>
      </c>
      <c r="I7135" s="2">
        <v>9000</v>
      </c>
      <c r="J7135" s="3">
        <v>1530</v>
      </c>
      <c r="K7135">
        <f>Table1[[#This Row],[Total Revenue + Open]]/Table1[[#This Row],[Qty]]</f>
        <v>0.17</v>
      </c>
      <c r="L7135">
        <f>Table1[[#This Row],[Total Revenue + Open]]/Table1[[#This Row],[Qty]]</f>
        <v>0.17</v>
      </c>
    </row>
    <row r="7136" spans="1:12">
      <c r="A7136" t="s">
        <v>10</v>
      </c>
      <c r="B7136" t="s">
        <v>11</v>
      </c>
      <c r="C7136" t="s">
        <v>119</v>
      </c>
      <c r="D7136" t="s">
        <v>46</v>
      </c>
      <c r="E7136" t="s">
        <v>19</v>
      </c>
      <c r="F7136" t="s">
        <v>54</v>
      </c>
      <c r="G7136" t="s">
        <v>59</v>
      </c>
      <c r="H7136" s="1">
        <v>2022</v>
      </c>
      <c r="I7136" s="2">
        <v>9000</v>
      </c>
      <c r="J7136" s="3">
        <v>1530</v>
      </c>
      <c r="K7136">
        <f>Table1[[#This Row],[Total Revenue + Open]]/Table1[[#This Row],[Qty]]</f>
        <v>0.17</v>
      </c>
      <c r="L7136">
        <f>Table1[[#This Row],[Total Revenue + Open]]/Table1[[#This Row],[Qty]]</f>
        <v>0.17</v>
      </c>
    </row>
    <row r="7137" spans="1:12" hidden="1">
      <c r="A7137" t="s">
        <v>544</v>
      </c>
      <c r="B7137" t="s">
        <v>11</v>
      </c>
      <c r="C7137" t="s">
        <v>73</v>
      </c>
      <c r="D7137" t="s">
        <v>545</v>
      </c>
      <c r="E7137" t="s">
        <v>15</v>
      </c>
      <c r="F7137" t="s">
        <v>566</v>
      </c>
      <c r="G7137" t="s">
        <v>569</v>
      </c>
      <c r="H7137" s="1">
        <v>2020</v>
      </c>
      <c r="I7137" s="2">
        <v>22060</v>
      </c>
      <c r="J7137" s="3">
        <v>20634.398835012998</v>
      </c>
      <c r="K7137">
        <f>Table1[[#This Row],[Total Revenue + Open]]/Table1[[#This Row],[Qty]]</f>
        <v>0.93537619379025383</v>
      </c>
      <c r="L7137">
        <f>Table1[[#This Row],[Total Revenue + Open]]/Table1[[#This Row],[Qty]]</f>
        <v>0.93537619379025383</v>
      </c>
    </row>
    <row r="7138" spans="1:12" hidden="1">
      <c r="A7138" t="s">
        <v>544</v>
      </c>
      <c r="B7138" t="s">
        <v>11</v>
      </c>
      <c r="C7138" t="s">
        <v>119</v>
      </c>
      <c r="D7138" t="s">
        <v>593</v>
      </c>
      <c r="E7138" t="s">
        <v>15</v>
      </c>
      <c r="F7138" t="s">
        <v>36</v>
      </c>
      <c r="G7138" t="s">
        <v>384</v>
      </c>
      <c r="H7138" s="1">
        <v>2020</v>
      </c>
      <c r="I7138" s="2">
        <v>14775</v>
      </c>
      <c r="J7138" s="3">
        <v>19698</v>
      </c>
      <c r="K7138">
        <f>Table1[[#This Row],[Total Revenue + Open]]/Table1[[#This Row],[Qty]]</f>
        <v>1.3331979695431473</v>
      </c>
      <c r="L7138">
        <f>Table1[[#This Row],[Total Revenue + Open]]/Table1[[#This Row],[Qty]]</f>
        <v>1.3331979695431473</v>
      </c>
    </row>
    <row r="7139" spans="1:12" hidden="1">
      <c r="A7139" t="s">
        <v>544</v>
      </c>
      <c r="B7139" t="s">
        <v>11</v>
      </c>
      <c r="C7139" t="s">
        <v>73</v>
      </c>
      <c r="D7139" t="s">
        <v>550</v>
      </c>
      <c r="E7139" t="s">
        <v>15</v>
      </c>
      <c r="F7139" t="s">
        <v>36</v>
      </c>
      <c r="G7139" t="s">
        <v>385</v>
      </c>
      <c r="H7139" s="1">
        <v>2020</v>
      </c>
      <c r="I7139" s="2">
        <v>14510</v>
      </c>
      <c r="J7139" s="3">
        <v>19657.351254945901</v>
      </c>
      <c r="K7139">
        <f>Table1[[#This Row],[Total Revenue + Open]]/Table1[[#This Row],[Qty]]</f>
        <v>1.3547450899342455</v>
      </c>
      <c r="L7139">
        <f>Table1[[#This Row],[Total Revenue + Open]]/Table1[[#This Row],[Qty]]</f>
        <v>1.3547450899342455</v>
      </c>
    </row>
    <row r="7140" spans="1:12" hidden="1">
      <c r="A7140" t="s">
        <v>544</v>
      </c>
      <c r="B7140" t="s">
        <v>11</v>
      </c>
      <c r="C7140" t="s">
        <v>73</v>
      </c>
      <c r="D7140" t="s">
        <v>545</v>
      </c>
      <c r="E7140" t="s">
        <v>15</v>
      </c>
      <c r="F7140" t="s">
        <v>566</v>
      </c>
      <c r="G7140" t="s">
        <v>569</v>
      </c>
      <c r="H7140" s="1">
        <v>2020</v>
      </c>
      <c r="I7140" s="2">
        <v>19900</v>
      </c>
      <c r="J7140" s="3">
        <v>17992.5719906386</v>
      </c>
      <c r="K7140">
        <f>Table1[[#This Row],[Total Revenue + Open]]/Table1[[#This Row],[Qty]]</f>
        <v>0.90414934626324628</v>
      </c>
      <c r="L7140">
        <f>Table1[[#This Row],[Total Revenue + Open]]/Table1[[#This Row],[Qty]]</f>
        <v>0.90414934626324628</v>
      </c>
    </row>
    <row r="7141" spans="1:12" hidden="1">
      <c r="A7141" t="s">
        <v>544</v>
      </c>
      <c r="B7141" t="s">
        <v>11</v>
      </c>
      <c r="C7141" t="s">
        <v>73</v>
      </c>
      <c r="D7141" t="s">
        <v>545</v>
      </c>
      <c r="E7141" t="s">
        <v>15</v>
      </c>
      <c r="F7141" t="s">
        <v>566</v>
      </c>
      <c r="G7141" t="s">
        <v>569</v>
      </c>
      <c r="H7141" s="1">
        <v>2020</v>
      </c>
      <c r="I7141" s="2">
        <v>19800</v>
      </c>
      <c r="J7141" s="3">
        <v>17901.700414928298</v>
      </c>
      <c r="K7141">
        <f>Table1[[#This Row],[Total Revenue + Open]]/Table1[[#This Row],[Qty]]</f>
        <v>0.90412628358223734</v>
      </c>
      <c r="L7141">
        <f>Table1[[#This Row],[Total Revenue + Open]]/Table1[[#This Row],[Qty]]</f>
        <v>0.90412628358223734</v>
      </c>
    </row>
    <row r="7142" spans="1:12" hidden="1">
      <c r="A7142" t="s">
        <v>544</v>
      </c>
      <c r="B7142" t="s">
        <v>11</v>
      </c>
      <c r="C7142" t="s">
        <v>73</v>
      </c>
      <c r="D7142" t="s">
        <v>547</v>
      </c>
      <c r="E7142" t="s">
        <v>15</v>
      </c>
      <c r="F7142" t="s">
        <v>110</v>
      </c>
      <c r="G7142" t="s">
        <v>111</v>
      </c>
      <c r="H7142" s="1">
        <v>2019</v>
      </c>
      <c r="I7142" s="2">
        <v>1710</v>
      </c>
      <c r="J7142" s="3">
        <v>1751</v>
      </c>
      <c r="K7142">
        <f>Table1[[#This Row],[Total Revenue + Open]]/Table1[[#This Row],[Qty]]</f>
        <v>1.0239766081871344</v>
      </c>
      <c r="L7142">
        <f>Table1[[#This Row],[Total Revenue + Open]]/Table1[[#This Row],[Qty]]</f>
        <v>1.0239766081871344</v>
      </c>
    </row>
    <row r="7143" spans="1:12" hidden="1">
      <c r="A7143" t="s">
        <v>544</v>
      </c>
      <c r="B7143" t="s">
        <v>11</v>
      </c>
      <c r="C7143" t="s">
        <v>73</v>
      </c>
      <c r="D7143" t="s">
        <v>547</v>
      </c>
      <c r="E7143" t="s">
        <v>15</v>
      </c>
      <c r="F7143" t="s">
        <v>110</v>
      </c>
      <c r="G7143" t="s">
        <v>111</v>
      </c>
      <c r="H7143" s="1">
        <v>2019</v>
      </c>
      <c r="I7143" s="2">
        <v>550</v>
      </c>
      <c r="J7143" s="3">
        <v>566.5</v>
      </c>
      <c r="K7143">
        <f>Table1[[#This Row],[Total Revenue + Open]]/Table1[[#This Row],[Qty]]</f>
        <v>1.03</v>
      </c>
      <c r="L7143">
        <f>Table1[[#This Row],[Total Revenue + Open]]/Table1[[#This Row],[Qty]]</f>
        <v>1.03</v>
      </c>
    </row>
    <row r="7144" spans="1:12" hidden="1">
      <c r="A7144" t="s">
        <v>544</v>
      </c>
      <c r="B7144" t="s">
        <v>11</v>
      </c>
      <c r="C7144" t="s">
        <v>73</v>
      </c>
      <c r="D7144" t="s">
        <v>547</v>
      </c>
      <c r="E7144" t="s">
        <v>15</v>
      </c>
      <c r="F7144" t="s">
        <v>110</v>
      </c>
      <c r="G7144" t="s">
        <v>111</v>
      </c>
      <c r="H7144" s="1">
        <v>2019</v>
      </c>
      <c r="I7144" s="2">
        <v>2715</v>
      </c>
      <c r="J7144" s="3">
        <v>2781</v>
      </c>
      <c r="K7144">
        <f>Table1[[#This Row],[Total Revenue + Open]]/Table1[[#This Row],[Qty]]</f>
        <v>1.0243093922651934</v>
      </c>
      <c r="L7144">
        <f>Table1[[#This Row],[Total Revenue + Open]]/Table1[[#This Row],[Qty]]</f>
        <v>1.0243093922651934</v>
      </c>
    </row>
    <row r="7145" spans="1:12" hidden="1">
      <c r="A7145" t="s">
        <v>544</v>
      </c>
      <c r="B7145" t="s">
        <v>11</v>
      </c>
      <c r="C7145" t="s">
        <v>73</v>
      </c>
      <c r="D7145" t="s">
        <v>545</v>
      </c>
      <c r="E7145" t="s">
        <v>15</v>
      </c>
      <c r="F7145" t="s">
        <v>566</v>
      </c>
      <c r="G7145" t="s">
        <v>569</v>
      </c>
      <c r="H7145" s="1">
        <v>2020</v>
      </c>
      <c r="I7145" s="2">
        <v>19400</v>
      </c>
      <c r="J7145" s="3">
        <v>17538.214112087098</v>
      </c>
      <c r="K7145">
        <f>Table1[[#This Row],[Total Revenue + Open]]/Table1[[#This Row],[Qty]]</f>
        <v>0.90403165526222151</v>
      </c>
      <c r="L7145">
        <f>Table1[[#This Row],[Total Revenue + Open]]/Table1[[#This Row],[Qty]]</f>
        <v>0.90403165526222151</v>
      </c>
    </row>
    <row r="7146" spans="1:12" hidden="1">
      <c r="A7146" t="s">
        <v>544</v>
      </c>
      <c r="B7146" t="s">
        <v>11</v>
      </c>
      <c r="C7146" t="s">
        <v>73</v>
      </c>
      <c r="D7146" t="s">
        <v>545</v>
      </c>
      <c r="E7146" t="s">
        <v>15</v>
      </c>
      <c r="F7146" t="s">
        <v>566</v>
      </c>
      <c r="G7146" t="s">
        <v>569</v>
      </c>
      <c r="H7146" s="1">
        <v>2020</v>
      </c>
      <c r="I7146" s="2">
        <v>18195</v>
      </c>
      <c r="J7146" s="3">
        <v>17015.153481263598</v>
      </c>
      <c r="K7146">
        <f>Table1[[#This Row],[Total Revenue + Open]]/Table1[[#This Row],[Qty]]</f>
        <v>0.9351554537655179</v>
      </c>
      <c r="L7146">
        <f>Table1[[#This Row],[Total Revenue + Open]]/Table1[[#This Row],[Qty]]</f>
        <v>0.9351554537655179</v>
      </c>
    </row>
    <row r="7147" spans="1:12" hidden="1">
      <c r="A7147" t="s">
        <v>544</v>
      </c>
      <c r="B7147" t="s">
        <v>11</v>
      </c>
      <c r="C7147" t="s">
        <v>73</v>
      </c>
      <c r="D7147" t="s">
        <v>547</v>
      </c>
      <c r="E7147" t="s">
        <v>15</v>
      </c>
      <c r="F7147" t="s">
        <v>110</v>
      </c>
      <c r="G7147" t="s">
        <v>111</v>
      </c>
      <c r="H7147" s="1">
        <v>2019</v>
      </c>
      <c r="I7147" s="2">
        <v>2465</v>
      </c>
      <c r="J7147" s="3">
        <v>2523.5</v>
      </c>
      <c r="K7147">
        <f>Table1[[#This Row],[Total Revenue + Open]]/Table1[[#This Row],[Qty]]</f>
        <v>1.0237322515212981</v>
      </c>
      <c r="L7147">
        <f>Table1[[#This Row],[Total Revenue + Open]]/Table1[[#This Row],[Qty]]</f>
        <v>1.0237322515212981</v>
      </c>
    </row>
    <row r="7148" spans="1:12" hidden="1">
      <c r="A7148" t="s">
        <v>544</v>
      </c>
      <c r="B7148" t="s">
        <v>11</v>
      </c>
      <c r="C7148" t="s">
        <v>73</v>
      </c>
      <c r="D7148" t="s">
        <v>547</v>
      </c>
      <c r="E7148" t="s">
        <v>15</v>
      </c>
      <c r="F7148" t="s">
        <v>110</v>
      </c>
      <c r="G7148" t="s">
        <v>111</v>
      </c>
      <c r="H7148" s="1">
        <v>2019</v>
      </c>
      <c r="I7148" s="2">
        <v>500</v>
      </c>
      <c r="J7148" s="3">
        <v>515</v>
      </c>
      <c r="K7148">
        <f>Table1[[#This Row],[Total Revenue + Open]]/Table1[[#This Row],[Qty]]</f>
        <v>1.03</v>
      </c>
      <c r="L7148">
        <f>Table1[[#This Row],[Total Revenue + Open]]/Table1[[#This Row],[Qty]]</f>
        <v>1.03</v>
      </c>
    </row>
    <row r="7149" spans="1:12" hidden="1">
      <c r="A7149" t="s">
        <v>544</v>
      </c>
      <c r="B7149" t="s">
        <v>11</v>
      </c>
      <c r="C7149" t="s">
        <v>73</v>
      </c>
      <c r="D7149" t="s">
        <v>547</v>
      </c>
      <c r="E7149" t="s">
        <v>15</v>
      </c>
      <c r="F7149" t="s">
        <v>110</v>
      </c>
      <c r="G7149" t="s">
        <v>111</v>
      </c>
      <c r="H7149" s="1">
        <v>2019</v>
      </c>
      <c r="I7149" s="2">
        <v>750</v>
      </c>
      <c r="J7149" s="3">
        <v>772.5</v>
      </c>
      <c r="K7149">
        <f>Table1[[#This Row],[Total Revenue + Open]]/Table1[[#This Row],[Qty]]</f>
        <v>1.03</v>
      </c>
      <c r="L7149">
        <f>Table1[[#This Row],[Total Revenue + Open]]/Table1[[#This Row],[Qty]]</f>
        <v>1.03</v>
      </c>
    </row>
    <row r="7150" spans="1:12" hidden="1">
      <c r="A7150" t="s">
        <v>544</v>
      </c>
      <c r="B7150" t="s">
        <v>11</v>
      </c>
      <c r="C7150" t="s">
        <v>73</v>
      </c>
      <c r="D7150" t="s">
        <v>547</v>
      </c>
      <c r="E7150" t="s">
        <v>15</v>
      </c>
      <c r="F7150" t="s">
        <v>110</v>
      </c>
      <c r="G7150" t="s">
        <v>111</v>
      </c>
      <c r="H7150" s="1">
        <v>2019</v>
      </c>
      <c r="I7150" s="2">
        <v>2715</v>
      </c>
      <c r="J7150" s="3">
        <v>2781</v>
      </c>
      <c r="K7150">
        <f>Table1[[#This Row],[Total Revenue + Open]]/Table1[[#This Row],[Qty]]</f>
        <v>1.0243093922651934</v>
      </c>
      <c r="L7150">
        <f>Table1[[#This Row],[Total Revenue + Open]]/Table1[[#This Row],[Qty]]</f>
        <v>1.0243093922651934</v>
      </c>
    </row>
    <row r="7151" spans="1:12" hidden="1">
      <c r="A7151" t="s">
        <v>544</v>
      </c>
      <c r="B7151" t="s">
        <v>11</v>
      </c>
      <c r="C7151" t="s">
        <v>73</v>
      </c>
      <c r="D7151" t="s">
        <v>547</v>
      </c>
      <c r="E7151" t="s">
        <v>15</v>
      </c>
      <c r="F7151" t="s">
        <v>110</v>
      </c>
      <c r="G7151" t="s">
        <v>111</v>
      </c>
      <c r="H7151" s="1">
        <v>2019</v>
      </c>
      <c r="I7151" s="2">
        <v>1910</v>
      </c>
      <c r="J7151" s="3">
        <v>1957</v>
      </c>
      <c r="K7151">
        <f>Table1[[#This Row],[Total Revenue + Open]]/Table1[[#This Row],[Qty]]</f>
        <v>1.0246073298429319</v>
      </c>
      <c r="L7151">
        <f>Table1[[#This Row],[Total Revenue + Open]]/Table1[[#This Row],[Qty]]</f>
        <v>1.0246073298429319</v>
      </c>
    </row>
    <row r="7152" spans="1:12" hidden="1">
      <c r="A7152" t="s">
        <v>544</v>
      </c>
      <c r="B7152" t="s">
        <v>11</v>
      </c>
      <c r="C7152" t="s">
        <v>73</v>
      </c>
      <c r="D7152" t="s">
        <v>545</v>
      </c>
      <c r="E7152" t="s">
        <v>15</v>
      </c>
      <c r="F7152" t="s">
        <v>566</v>
      </c>
      <c r="G7152" t="s">
        <v>569</v>
      </c>
      <c r="H7152" s="1">
        <v>2020</v>
      </c>
      <c r="I7152" s="2">
        <v>18195</v>
      </c>
      <c r="J7152" s="3">
        <v>17015.153481263598</v>
      </c>
      <c r="K7152">
        <f>Table1[[#This Row],[Total Revenue + Open]]/Table1[[#This Row],[Qty]]</f>
        <v>0.9351554537655179</v>
      </c>
      <c r="L7152">
        <f>Table1[[#This Row],[Total Revenue + Open]]/Table1[[#This Row],[Qty]]</f>
        <v>0.9351554537655179</v>
      </c>
    </row>
    <row r="7153" spans="1:12" hidden="1">
      <c r="A7153" t="s">
        <v>544</v>
      </c>
      <c r="B7153" t="s">
        <v>11</v>
      </c>
      <c r="C7153" t="s">
        <v>73</v>
      </c>
      <c r="D7153" t="s">
        <v>550</v>
      </c>
      <c r="E7153" t="s">
        <v>15</v>
      </c>
      <c r="F7153" t="s">
        <v>80</v>
      </c>
      <c r="G7153" t="s">
        <v>574</v>
      </c>
      <c r="H7153" s="1">
        <v>2020</v>
      </c>
      <c r="I7153" s="2">
        <v>12915</v>
      </c>
      <c r="J7153" s="3">
        <v>15565.313723060701</v>
      </c>
      <c r="K7153">
        <f>Table1[[#This Row],[Total Revenue + Open]]/Table1[[#This Row],[Qty]]</f>
        <v>1.2052120575347038</v>
      </c>
      <c r="L7153">
        <f>Table1[[#This Row],[Total Revenue + Open]]/Table1[[#This Row],[Qty]]</f>
        <v>1.2052120575347038</v>
      </c>
    </row>
    <row r="7154" spans="1:12" hidden="1">
      <c r="A7154" t="s">
        <v>544</v>
      </c>
      <c r="B7154" t="s">
        <v>11</v>
      </c>
      <c r="C7154" t="s">
        <v>73</v>
      </c>
      <c r="D7154" t="s">
        <v>547</v>
      </c>
      <c r="E7154" t="s">
        <v>15</v>
      </c>
      <c r="F7154" t="s">
        <v>110</v>
      </c>
      <c r="G7154" t="s">
        <v>111</v>
      </c>
      <c r="H7154" s="1">
        <v>2019</v>
      </c>
      <c r="I7154" s="2">
        <v>3320</v>
      </c>
      <c r="J7154" s="3">
        <v>3399</v>
      </c>
      <c r="K7154">
        <f>Table1[[#This Row],[Total Revenue + Open]]/Table1[[#This Row],[Qty]]</f>
        <v>1.0237951807228916</v>
      </c>
      <c r="L7154">
        <f>Table1[[#This Row],[Total Revenue + Open]]/Table1[[#This Row],[Qty]]</f>
        <v>1.0237951807228916</v>
      </c>
    </row>
    <row r="7155" spans="1:12" hidden="1">
      <c r="A7155" t="s">
        <v>544</v>
      </c>
      <c r="B7155" t="s">
        <v>11</v>
      </c>
      <c r="C7155" t="s">
        <v>73</v>
      </c>
      <c r="D7155" t="s">
        <v>547</v>
      </c>
      <c r="E7155" t="s">
        <v>15</v>
      </c>
      <c r="F7155" t="s">
        <v>110</v>
      </c>
      <c r="G7155" t="s">
        <v>111</v>
      </c>
      <c r="H7155" s="1">
        <v>2018</v>
      </c>
      <c r="I7155" s="2">
        <v>1260</v>
      </c>
      <c r="J7155" s="3">
        <v>1212.5</v>
      </c>
      <c r="K7155">
        <f>Table1[[#This Row],[Total Revenue + Open]]/Table1[[#This Row],[Qty]]</f>
        <v>0.96230158730158732</v>
      </c>
      <c r="L7155">
        <f>Table1[[#This Row],[Total Revenue + Open]]/Table1[[#This Row],[Qty]]</f>
        <v>0.96230158730158732</v>
      </c>
    </row>
    <row r="7156" spans="1:12" hidden="1">
      <c r="A7156" t="s">
        <v>544</v>
      </c>
      <c r="B7156" t="s">
        <v>11</v>
      </c>
      <c r="C7156" t="s">
        <v>119</v>
      </c>
      <c r="D7156" t="s">
        <v>592</v>
      </c>
      <c r="E7156" t="s">
        <v>15</v>
      </c>
      <c r="F7156" t="s">
        <v>183</v>
      </c>
      <c r="G7156" t="s">
        <v>184</v>
      </c>
      <c r="H7156" s="1">
        <v>2020</v>
      </c>
      <c r="I7156" s="2">
        <v>7640</v>
      </c>
      <c r="J7156" s="3">
        <v>15504</v>
      </c>
      <c r="K7156">
        <f>Table1[[#This Row],[Total Revenue + Open]]/Table1[[#This Row],[Qty]]</f>
        <v>2.0293193717277487</v>
      </c>
      <c r="L7156">
        <f>Table1[[#This Row],[Total Revenue + Open]]/Table1[[#This Row],[Qty]]</f>
        <v>2.0293193717277487</v>
      </c>
    </row>
    <row r="7157" spans="1:12" hidden="1">
      <c r="A7157" t="s">
        <v>544</v>
      </c>
      <c r="B7157" t="s">
        <v>11</v>
      </c>
      <c r="C7157" t="s">
        <v>73</v>
      </c>
      <c r="D7157" t="s">
        <v>547</v>
      </c>
      <c r="E7157" t="s">
        <v>15</v>
      </c>
      <c r="F7157" t="s">
        <v>110</v>
      </c>
      <c r="G7157" t="s">
        <v>111</v>
      </c>
      <c r="H7157" s="1">
        <v>2019</v>
      </c>
      <c r="I7157" s="2">
        <v>550</v>
      </c>
      <c r="J7157" s="3">
        <v>566.5</v>
      </c>
      <c r="K7157">
        <f>Table1[[#This Row],[Total Revenue + Open]]/Table1[[#This Row],[Qty]]</f>
        <v>1.03</v>
      </c>
      <c r="L7157">
        <f>Table1[[#This Row],[Total Revenue + Open]]/Table1[[#This Row],[Qty]]</f>
        <v>1.03</v>
      </c>
    </row>
    <row r="7158" spans="1:12" hidden="1">
      <c r="A7158" t="s">
        <v>544</v>
      </c>
      <c r="B7158" t="s">
        <v>11</v>
      </c>
      <c r="C7158" t="s">
        <v>119</v>
      </c>
      <c r="D7158" t="s">
        <v>592</v>
      </c>
      <c r="E7158" t="s">
        <v>15</v>
      </c>
      <c r="F7158" t="s">
        <v>183</v>
      </c>
      <c r="G7158" t="s">
        <v>187</v>
      </c>
      <c r="H7158" s="1">
        <v>2020</v>
      </c>
      <c r="I7158" s="2">
        <v>7640</v>
      </c>
      <c r="J7158" s="3">
        <v>15504</v>
      </c>
      <c r="K7158">
        <f>Table1[[#This Row],[Total Revenue + Open]]/Table1[[#This Row],[Qty]]</f>
        <v>2.0293193717277487</v>
      </c>
      <c r="L7158">
        <f>Table1[[#This Row],[Total Revenue + Open]]/Table1[[#This Row],[Qty]]</f>
        <v>2.0293193717277487</v>
      </c>
    </row>
    <row r="7159" spans="1:12" hidden="1">
      <c r="A7159" t="s">
        <v>544</v>
      </c>
      <c r="B7159" t="s">
        <v>11</v>
      </c>
      <c r="C7159" t="s">
        <v>73</v>
      </c>
      <c r="D7159" t="s">
        <v>547</v>
      </c>
      <c r="E7159" t="s">
        <v>15</v>
      </c>
      <c r="F7159" t="s">
        <v>80</v>
      </c>
      <c r="G7159" t="s">
        <v>574</v>
      </c>
      <c r="H7159" s="1">
        <v>2021</v>
      </c>
      <c r="I7159" s="2">
        <v>850</v>
      </c>
      <c r="J7159" s="3">
        <v>969</v>
      </c>
      <c r="K7159">
        <f>Table1[[#This Row],[Total Revenue + Open]]/Table1[[#This Row],[Qty]]</f>
        <v>1.1399999999999999</v>
      </c>
      <c r="L7159">
        <f>Table1[[#This Row],[Total Revenue + Open]]/Table1[[#This Row],[Qty]]</f>
        <v>1.1399999999999999</v>
      </c>
    </row>
    <row r="7160" spans="1:12" hidden="1">
      <c r="A7160" t="s">
        <v>544</v>
      </c>
      <c r="B7160" t="s">
        <v>11</v>
      </c>
      <c r="C7160" t="s">
        <v>73</v>
      </c>
      <c r="D7160" t="s">
        <v>550</v>
      </c>
      <c r="E7160" t="s">
        <v>15</v>
      </c>
      <c r="F7160" t="s">
        <v>80</v>
      </c>
      <c r="G7160" t="s">
        <v>574</v>
      </c>
      <c r="H7160" s="1">
        <v>2020</v>
      </c>
      <c r="I7160" s="2">
        <v>13320</v>
      </c>
      <c r="J7160" s="3">
        <v>15363.218236521299</v>
      </c>
      <c r="K7160">
        <f>Table1[[#This Row],[Total Revenue + Open]]/Table1[[#This Row],[Qty]]</f>
        <v>1.153394762501599</v>
      </c>
      <c r="L7160">
        <f>Table1[[#This Row],[Total Revenue + Open]]/Table1[[#This Row],[Qty]]</f>
        <v>1.153394762501599</v>
      </c>
    </row>
    <row r="7161" spans="1:12" hidden="1">
      <c r="A7161" t="s">
        <v>544</v>
      </c>
      <c r="B7161" t="s">
        <v>11</v>
      </c>
      <c r="C7161" t="s">
        <v>73</v>
      </c>
      <c r="D7161" t="s">
        <v>547</v>
      </c>
      <c r="E7161" t="s">
        <v>15</v>
      </c>
      <c r="F7161" t="s">
        <v>80</v>
      </c>
      <c r="G7161" t="s">
        <v>574</v>
      </c>
      <c r="H7161" s="1">
        <v>2021</v>
      </c>
      <c r="I7161" s="2">
        <v>1460</v>
      </c>
      <c r="J7161" s="3">
        <v>1624</v>
      </c>
      <c r="K7161">
        <f>Table1[[#This Row],[Total Revenue + Open]]/Table1[[#This Row],[Qty]]</f>
        <v>1.1123287671232878</v>
      </c>
      <c r="L7161">
        <f>Table1[[#This Row],[Total Revenue + Open]]/Table1[[#This Row],[Qty]]</f>
        <v>1.1123287671232878</v>
      </c>
    </row>
    <row r="7162" spans="1:12" hidden="1">
      <c r="A7162" t="s">
        <v>544</v>
      </c>
      <c r="B7162" t="s">
        <v>11</v>
      </c>
      <c r="C7162" t="s">
        <v>73</v>
      </c>
      <c r="D7162" t="s">
        <v>550</v>
      </c>
      <c r="E7162" t="s">
        <v>15</v>
      </c>
      <c r="F7162" t="s">
        <v>47</v>
      </c>
      <c r="G7162" t="s">
        <v>476</v>
      </c>
      <c r="H7162" s="1">
        <v>2018</v>
      </c>
      <c r="I7162" s="2">
        <v>1510</v>
      </c>
      <c r="J7162" s="3">
        <v>3855</v>
      </c>
      <c r="K7162">
        <f>Table1[[#This Row],[Total Revenue + Open]]/Table1[[#This Row],[Qty]]</f>
        <v>2.552980132450331</v>
      </c>
      <c r="L7162">
        <f>Table1[[#This Row],[Total Revenue + Open]]/Table1[[#This Row],[Qty]]</f>
        <v>2.552980132450331</v>
      </c>
    </row>
    <row r="7163" spans="1:12" hidden="1">
      <c r="A7163" t="s">
        <v>544</v>
      </c>
      <c r="B7163" t="s">
        <v>11</v>
      </c>
      <c r="C7163" t="s">
        <v>73</v>
      </c>
      <c r="D7163" t="s">
        <v>550</v>
      </c>
      <c r="E7163" t="s">
        <v>15</v>
      </c>
      <c r="F7163" t="s">
        <v>143</v>
      </c>
      <c r="G7163" t="s">
        <v>575</v>
      </c>
      <c r="H7163" s="1">
        <v>2018</v>
      </c>
      <c r="I7163" s="2">
        <v>5280</v>
      </c>
      <c r="J7163" s="3">
        <v>7140</v>
      </c>
      <c r="K7163">
        <f>Table1[[#This Row],[Total Revenue + Open]]/Table1[[#This Row],[Qty]]</f>
        <v>1.3522727272727273</v>
      </c>
      <c r="L7163">
        <f>Table1[[#This Row],[Total Revenue + Open]]/Table1[[#This Row],[Qty]]</f>
        <v>1.3522727272727273</v>
      </c>
    </row>
    <row r="7164" spans="1:12" hidden="1">
      <c r="A7164" t="s">
        <v>544</v>
      </c>
      <c r="B7164" t="s">
        <v>11</v>
      </c>
      <c r="C7164" t="s">
        <v>73</v>
      </c>
      <c r="D7164" t="s">
        <v>550</v>
      </c>
      <c r="E7164" t="s">
        <v>15</v>
      </c>
      <c r="F7164" t="s">
        <v>143</v>
      </c>
      <c r="G7164" t="s">
        <v>575</v>
      </c>
      <c r="H7164" s="1">
        <v>2018</v>
      </c>
      <c r="I7164" s="2">
        <v>4725</v>
      </c>
      <c r="J7164" s="3">
        <v>6486</v>
      </c>
      <c r="K7164">
        <f>Table1[[#This Row],[Total Revenue + Open]]/Table1[[#This Row],[Qty]]</f>
        <v>1.3726984126984128</v>
      </c>
      <c r="L7164">
        <f>Table1[[#This Row],[Total Revenue + Open]]/Table1[[#This Row],[Qty]]</f>
        <v>1.3726984126984128</v>
      </c>
    </row>
    <row r="7165" spans="1:12" hidden="1">
      <c r="A7165" t="s">
        <v>544</v>
      </c>
      <c r="B7165" t="s">
        <v>11</v>
      </c>
      <c r="C7165" t="s">
        <v>73</v>
      </c>
      <c r="D7165" t="s">
        <v>550</v>
      </c>
      <c r="E7165" t="s">
        <v>15</v>
      </c>
      <c r="F7165" t="s">
        <v>143</v>
      </c>
      <c r="G7165" t="s">
        <v>575</v>
      </c>
      <c r="H7165" s="1">
        <v>2019</v>
      </c>
      <c r="I7165" s="2">
        <v>6085</v>
      </c>
      <c r="J7165" s="3">
        <v>8434.6710000000003</v>
      </c>
      <c r="K7165">
        <f>Table1[[#This Row],[Total Revenue + Open]]/Table1[[#This Row],[Qty]]</f>
        <v>1.3861414954806903</v>
      </c>
      <c r="L7165">
        <f>Table1[[#This Row],[Total Revenue + Open]]/Table1[[#This Row],[Qty]]</f>
        <v>1.3861414954806903</v>
      </c>
    </row>
    <row r="7166" spans="1:12" hidden="1">
      <c r="A7166" t="s">
        <v>544</v>
      </c>
      <c r="B7166" t="s">
        <v>11</v>
      </c>
      <c r="C7166" t="s">
        <v>73</v>
      </c>
      <c r="D7166" t="s">
        <v>550</v>
      </c>
      <c r="E7166" t="s">
        <v>15</v>
      </c>
      <c r="F7166" t="s">
        <v>36</v>
      </c>
      <c r="G7166" t="s">
        <v>385</v>
      </c>
      <c r="H7166" s="1">
        <v>2020</v>
      </c>
      <c r="I7166" s="2">
        <v>11160</v>
      </c>
      <c r="J7166" s="3">
        <v>14899.137380784699</v>
      </c>
      <c r="K7166">
        <f>Table1[[#This Row],[Total Revenue + Open]]/Table1[[#This Row],[Qty]]</f>
        <v>1.3350481524000626</v>
      </c>
      <c r="L7166">
        <f>Table1[[#This Row],[Total Revenue + Open]]/Table1[[#This Row],[Qty]]</f>
        <v>1.3350481524000626</v>
      </c>
    </row>
    <row r="7167" spans="1:12" hidden="1">
      <c r="A7167" t="s">
        <v>544</v>
      </c>
      <c r="B7167" t="s">
        <v>11</v>
      </c>
      <c r="C7167" t="s">
        <v>73</v>
      </c>
      <c r="D7167" t="s">
        <v>550</v>
      </c>
      <c r="E7167" t="s">
        <v>15</v>
      </c>
      <c r="F7167" t="s">
        <v>36</v>
      </c>
      <c r="G7167" t="s">
        <v>385</v>
      </c>
      <c r="H7167" s="1">
        <v>2018</v>
      </c>
      <c r="I7167" s="2">
        <v>6255</v>
      </c>
      <c r="J7167" s="3">
        <v>7470</v>
      </c>
      <c r="K7167">
        <f>Table1[[#This Row],[Total Revenue + Open]]/Table1[[#This Row],[Qty]]</f>
        <v>1.1942446043165467</v>
      </c>
      <c r="L7167">
        <f>Table1[[#This Row],[Total Revenue + Open]]/Table1[[#This Row],[Qty]]</f>
        <v>1.1942446043165467</v>
      </c>
    </row>
    <row r="7168" spans="1:12" hidden="1">
      <c r="A7168" t="s">
        <v>544</v>
      </c>
      <c r="B7168" t="s">
        <v>11</v>
      </c>
      <c r="C7168" t="s">
        <v>73</v>
      </c>
      <c r="D7168" t="s">
        <v>550</v>
      </c>
      <c r="E7168" t="s">
        <v>15</v>
      </c>
      <c r="F7168" t="s">
        <v>36</v>
      </c>
      <c r="G7168" t="s">
        <v>385</v>
      </c>
      <c r="H7168" s="1">
        <v>2018</v>
      </c>
      <c r="I7168" s="2">
        <v>10050</v>
      </c>
      <c r="J7168" s="3">
        <v>12000</v>
      </c>
      <c r="K7168">
        <f>Table1[[#This Row],[Total Revenue + Open]]/Table1[[#This Row],[Qty]]</f>
        <v>1.1940298507462686</v>
      </c>
      <c r="L7168">
        <f>Table1[[#This Row],[Total Revenue + Open]]/Table1[[#This Row],[Qty]]</f>
        <v>1.1940298507462686</v>
      </c>
    </row>
    <row r="7169" spans="1:12" hidden="1">
      <c r="A7169" t="s">
        <v>544</v>
      </c>
      <c r="B7169" t="s">
        <v>11</v>
      </c>
      <c r="C7169" t="s">
        <v>73</v>
      </c>
      <c r="D7169" t="s">
        <v>550</v>
      </c>
      <c r="E7169" t="s">
        <v>15</v>
      </c>
      <c r="F7169" t="s">
        <v>36</v>
      </c>
      <c r="G7169" t="s">
        <v>385</v>
      </c>
      <c r="H7169" s="1">
        <v>2019</v>
      </c>
      <c r="I7169" s="2">
        <v>4375</v>
      </c>
      <c r="J7169" s="3">
        <v>5220</v>
      </c>
      <c r="K7169">
        <f>Table1[[#This Row],[Total Revenue + Open]]/Table1[[#This Row],[Qty]]</f>
        <v>1.1931428571428571</v>
      </c>
      <c r="L7169">
        <f>Table1[[#This Row],[Total Revenue + Open]]/Table1[[#This Row],[Qty]]</f>
        <v>1.1931428571428571</v>
      </c>
    </row>
    <row r="7170" spans="1:12" hidden="1">
      <c r="A7170" t="s">
        <v>544</v>
      </c>
      <c r="B7170" t="s">
        <v>11</v>
      </c>
      <c r="C7170" t="s">
        <v>73</v>
      </c>
      <c r="D7170" t="s">
        <v>550</v>
      </c>
      <c r="E7170" t="s">
        <v>15</v>
      </c>
      <c r="F7170" t="s">
        <v>36</v>
      </c>
      <c r="G7170" t="s">
        <v>385</v>
      </c>
      <c r="H7170" s="1">
        <v>2019</v>
      </c>
      <c r="I7170" s="2">
        <v>13975</v>
      </c>
      <c r="J7170" s="3">
        <v>16793.284</v>
      </c>
      <c r="K7170">
        <f>Table1[[#This Row],[Total Revenue + Open]]/Table1[[#This Row],[Qty]]</f>
        <v>1.2016661180679784</v>
      </c>
      <c r="L7170">
        <f>Table1[[#This Row],[Total Revenue + Open]]/Table1[[#This Row],[Qty]]</f>
        <v>1.2016661180679784</v>
      </c>
    </row>
    <row r="7171" spans="1:12" hidden="1">
      <c r="A7171" t="s">
        <v>544</v>
      </c>
      <c r="B7171" t="s">
        <v>11</v>
      </c>
      <c r="C7171" t="s">
        <v>73</v>
      </c>
      <c r="D7171" t="s">
        <v>550</v>
      </c>
      <c r="E7171" t="s">
        <v>15</v>
      </c>
      <c r="F7171" t="s">
        <v>36</v>
      </c>
      <c r="G7171" t="s">
        <v>385</v>
      </c>
      <c r="H7171" s="1">
        <v>2019</v>
      </c>
      <c r="I7171" s="2">
        <v>4825</v>
      </c>
      <c r="J7171" s="3">
        <v>5816.058</v>
      </c>
      <c r="K7171">
        <f>Table1[[#This Row],[Total Revenue + Open]]/Table1[[#This Row],[Qty]]</f>
        <v>1.205400621761658</v>
      </c>
      <c r="L7171">
        <f>Table1[[#This Row],[Total Revenue + Open]]/Table1[[#This Row],[Qty]]</f>
        <v>1.205400621761658</v>
      </c>
    </row>
    <row r="7172" spans="1:12" hidden="1">
      <c r="A7172" t="s">
        <v>544</v>
      </c>
      <c r="B7172" t="s">
        <v>11</v>
      </c>
      <c r="C7172" t="s">
        <v>73</v>
      </c>
      <c r="D7172" t="s">
        <v>550</v>
      </c>
      <c r="E7172" t="s">
        <v>15</v>
      </c>
      <c r="F7172" t="s">
        <v>36</v>
      </c>
      <c r="G7172" t="s">
        <v>385</v>
      </c>
      <c r="H7172" s="1">
        <v>2019</v>
      </c>
      <c r="I7172" s="2">
        <v>7490</v>
      </c>
      <c r="J7172" s="3">
        <v>8770.9210000000003</v>
      </c>
      <c r="K7172">
        <f>Table1[[#This Row],[Total Revenue + Open]]/Table1[[#This Row],[Qty]]</f>
        <v>1.171017489986649</v>
      </c>
      <c r="L7172">
        <f>Table1[[#This Row],[Total Revenue + Open]]/Table1[[#This Row],[Qty]]</f>
        <v>1.171017489986649</v>
      </c>
    </row>
    <row r="7173" spans="1:12" hidden="1">
      <c r="A7173" t="s">
        <v>544</v>
      </c>
      <c r="B7173" t="s">
        <v>11</v>
      </c>
      <c r="C7173" t="s">
        <v>73</v>
      </c>
      <c r="D7173" t="s">
        <v>550</v>
      </c>
      <c r="E7173" t="s">
        <v>15</v>
      </c>
      <c r="F7173" t="s">
        <v>36</v>
      </c>
      <c r="G7173" t="s">
        <v>385</v>
      </c>
      <c r="H7173" s="1">
        <v>2019</v>
      </c>
      <c r="I7173" s="2">
        <v>11015</v>
      </c>
      <c r="J7173" s="3">
        <v>13264.254000000001</v>
      </c>
      <c r="K7173">
        <f>Table1[[#This Row],[Total Revenue + Open]]/Table1[[#This Row],[Qty]]</f>
        <v>1.2041991829323651</v>
      </c>
      <c r="L7173">
        <f>Table1[[#This Row],[Total Revenue + Open]]/Table1[[#This Row],[Qty]]</f>
        <v>1.2041991829323651</v>
      </c>
    </row>
    <row r="7174" spans="1:12" hidden="1">
      <c r="A7174" t="s">
        <v>544</v>
      </c>
      <c r="B7174" t="s">
        <v>11</v>
      </c>
      <c r="C7174" t="s">
        <v>73</v>
      </c>
      <c r="D7174" t="s">
        <v>550</v>
      </c>
      <c r="E7174" t="s">
        <v>15</v>
      </c>
      <c r="F7174" t="s">
        <v>36</v>
      </c>
      <c r="G7174" t="s">
        <v>385</v>
      </c>
      <c r="H7174" s="1">
        <v>2019</v>
      </c>
      <c r="I7174" s="2">
        <v>5630</v>
      </c>
      <c r="J7174" s="3">
        <v>6596.4129999999996</v>
      </c>
      <c r="K7174">
        <f>Table1[[#This Row],[Total Revenue + Open]]/Table1[[#This Row],[Qty]]</f>
        <v>1.1716541740674955</v>
      </c>
      <c r="L7174">
        <f>Table1[[#This Row],[Total Revenue + Open]]/Table1[[#This Row],[Qty]]</f>
        <v>1.1716541740674955</v>
      </c>
    </row>
    <row r="7175" spans="1:12" hidden="1">
      <c r="A7175" t="s">
        <v>544</v>
      </c>
      <c r="B7175" t="s">
        <v>11</v>
      </c>
      <c r="C7175" t="s">
        <v>73</v>
      </c>
      <c r="D7175" t="s">
        <v>550</v>
      </c>
      <c r="E7175" t="s">
        <v>15</v>
      </c>
      <c r="F7175" t="s">
        <v>36</v>
      </c>
      <c r="G7175" t="s">
        <v>385</v>
      </c>
      <c r="H7175" s="1">
        <v>2019</v>
      </c>
      <c r="I7175" s="2">
        <v>12965</v>
      </c>
      <c r="J7175" s="3">
        <v>15640.137000000001</v>
      </c>
      <c r="K7175">
        <f>Table1[[#This Row],[Total Revenue + Open]]/Table1[[#This Row],[Qty]]</f>
        <v>1.2063352873119939</v>
      </c>
      <c r="L7175">
        <f>Table1[[#This Row],[Total Revenue + Open]]/Table1[[#This Row],[Qty]]</f>
        <v>1.2063352873119939</v>
      </c>
    </row>
    <row r="7176" spans="1:12" hidden="1">
      <c r="A7176" t="s">
        <v>544</v>
      </c>
      <c r="B7176" t="s">
        <v>11</v>
      </c>
      <c r="C7176" t="s">
        <v>73</v>
      </c>
      <c r="D7176" t="s">
        <v>550</v>
      </c>
      <c r="E7176" t="s">
        <v>15</v>
      </c>
      <c r="F7176" t="s">
        <v>80</v>
      </c>
      <c r="G7176" t="s">
        <v>574</v>
      </c>
      <c r="H7176" s="1">
        <v>2020</v>
      </c>
      <c r="I7176" s="2">
        <v>12215</v>
      </c>
      <c r="J7176" s="3">
        <v>14811.3348707025</v>
      </c>
      <c r="K7176">
        <f>Table1[[#This Row],[Total Revenue + Open]]/Table1[[#This Row],[Qty]]</f>
        <v>1.2125529980108474</v>
      </c>
      <c r="L7176">
        <f>Table1[[#This Row],[Total Revenue + Open]]/Table1[[#This Row],[Qty]]</f>
        <v>1.2125529980108474</v>
      </c>
    </row>
    <row r="7177" spans="1:12" hidden="1">
      <c r="A7177" t="s">
        <v>544</v>
      </c>
      <c r="B7177" t="s">
        <v>11</v>
      </c>
      <c r="C7177" t="s">
        <v>73</v>
      </c>
      <c r="D7177" t="s">
        <v>550</v>
      </c>
      <c r="E7177" t="s">
        <v>15</v>
      </c>
      <c r="F7177" t="s">
        <v>36</v>
      </c>
      <c r="G7177" t="s">
        <v>37</v>
      </c>
      <c r="H7177" s="1">
        <v>2020</v>
      </c>
      <c r="I7177" s="2">
        <v>10165</v>
      </c>
      <c r="J7177" s="3">
        <v>14489.8075941345</v>
      </c>
      <c r="K7177">
        <f>Table1[[#This Row],[Total Revenue + Open]]/Table1[[#This Row],[Qty]]</f>
        <v>1.4254606585474177</v>
      </c>
      <c r="L7177">
        <f>Table1[[#This Row],[Total Revenue + Open]]/Table1[[#This Row],[Qty]]</f>
        <v>1.4254606585474177</v>
      </c>
    </row>
    <row r="7178" spans="1:12" hidden="1">
      <c r="A7178" t="s">
        <v>544</v>
      </c>
      <c r="B7178" t="s">
        <v>11</v>
      </c>
      <c r="C7178" t="s">
        <v>73</v>
      </c>
      <c r="D7178" t="s">
        <v>550</v>
      </c>
      <c r="E7178" t="s">
        <v>15</v>
      </c>
      <c r="F7178" t="s">
        <v>80</v>
      </c>
      <c r="G7178" t="s">
        <v>81</v>
      </c>
      <c r="H7178" s="1">
        <v>2020</v>
      </c>
      <c r="I7178" s="2">
        <v>12665</v>
      </c>
      <c r="J7178" s="3">
        <v>14189.5701247815</v>
      </c>
      <c r="K7178">
        <f>Table1[[#This Row],[Total Revenue + Open]]/Table1[[#This Row],[Qty]]</f>
        <v>1.1203766383562179</v>
      </c>
      <c r="L7178">
        <f>Table1[[#This Row],[Total Revenue + Open]]/Table1[[#This Row],[Qty]]</f>
        <v>1.1203766383562179</v>
      </c>
    </row>
    <row r="7179" spans="1:12" hidden="1">
      <c r="A7179" t="s">
        <v>544</v>
      </c>
      <c r="B7179" t="s">
        <v>11</v>
      </c>
      <c r="C7179" t="s">
        <v>73</v>
      </c>
      <c r="D7179" t="s">
        <v>550</v>
      </c>
      <c r="E7179" t="s">
        <v>15</v>
      </c>
      <c r="F7179" t="s">
        <v>80</v>
      </c>
      <c r="G7179" t="s">
        <v>83</v>
      </c>
      <c r="H7179" s="1">
        <v>2020</v>
      </c>
      <c r="I7179" s="2">
        <v>12665</v>
      </c>
      <c r="J7179" s="3">
        <v>14189.5701247815</v>
      </c>
      <c r="K7179">
        <f>Table1[[#This Row],[Total Revenue + Open]]/Table1[[#This Row],[Qty]]</f>
        <v>1.1203766383562179</v>
      </c>
      <c r="L7179">
        <f>Table1[[#This Row],[Total Revenue + Open]]/Table1[[#This Row],[Qty]]</f>
        <v>1.1203766383562179</v>
      </c>
    </row>
    <row r="7180" spans="1:12" hidden="1">
      <c r="A7180" t="s">
        <v>544</v>
      </c>
      <c r="B7180" t="s">
        <v>11</v>
      </c>
      <c r="C7180" t="s">
        <v>73</v>
      </c>
      <c r="D7180" t="s">
        <v>550</v>
      </c>
      <c r="E7180" t="s">
        <v>15</v>
      </c>
      <c r="F7180" t="s">
        <v>36</v>
      </c>
      <c r="G7180" t="s">
        <v>385</v>
      </c>
      <c r="H7180" s="1">
        <v>2021</v>
      </c>
      <c r="I7180" s="2">
        <v>900</v>
      </c>
      <c r="J7180" s="3">
        <v>1214.3852956905</v>
      </c>
      <c r="K7180">
        <f>Table1[[#This Row],[Total Revenue + Open]]/Table1[[#This Row],[Qty]]</f>
        <v>1.3493169952116666</v>
      </c>
      <c r="L7180">
        <f>Table1[[#This Row],[Total Revenue + Open]]/Table1[[#This Row],[Qty]]</f>
        <v>1.3493169952116666</v>
      </c>
    </row>
    <row r="7181" spans="1:12" hidden="1">
      <c r="A7181" t="s">
        <v>544</v>
      </c>
      <c r="B7181" t="s">
        <v>11</v>
      </c>
      <c r="C7181" t="s">
        <v>73</v>
      </c>
      <c r="D7181" t="s">
        <v>550</v>
      </c>
      <c r="E7181" t="s">
        <v>15</v>
      </c>
      <c r="F7181" t="s">
        <v>36</v>
      </c>
      <c r="G7181" t="s">
        <v>385</v>
      </c>
      <c r="H7181" s="1">
        <v>2018</v>
      </c>
      <c r="I7181" s="2">
        <v>1285</v>
      </c>
      <c r="J7181" s="3">
        <v>1555.5</v>
      </c>
      <c r="K7181">
        <f>Table1[[#This Row],[Total Revenue + Open]]/Table1[[#This Row],[Qty]]</f>
        <v>1.2105058365758754</v>
      </c>
      <c r="L7181">
        <f>Table1[[#This Row],[Total Revenue + Open]]/Table1[[#This Row],[Qty]]</f>
        <v>1.2105058365758754</v>
      </c>
    </row>
    <row r="7182" spans="1:12" hidden="1">
      <c r="A7182" t="s">
        <v>544</v>
      </c>
      <c r="B7182" t="s">
        <v>11</v>
      </c>
      <c r="C7182" t="s">
        <v>73</v>
      </c>
      <c r="D7182" t="s">
        <v>550</v>
      </c>
      <c r="E7182" t="s">
        <v>15</v>
      </c>
      <c r="F7182" t="s">
        <v>36</v>
      </c>
      <c r="G7182" t="s">
        <v>385</v>
      </c>
      <c r="H7182" s="1">
        <v>2018</v>
      </c>
      <c r="I7182" s="2">
        <v>950</v>
      </c>
      <c r="J7182" s="3">
        <v>1159</v>
      </c>
      <c r="K7182">
        <f>Table1[[#This Row],[Total Revenue + Open]]/Table1[[#This Row],[Qty]]</f>
        <v>1.22</v>
      </c>
      <c r="L7182">
        <f>Table1[[#This Row],[Total Revenue + Open]]/Table1[[#This Row],[Qty]]</f>
        <v>1.22</v>
      </c>
    </row>
    <row r="7183" spans="1:12" hidden="1">
      <c r="A7183" t="s">
        <v>544</v>
      </c>
      <c r="B7183" t="s">
        <v>11</v>
      </c>
      <c r="C7183" t="s">
        <v>73</v>
      </c>
      <c r="D7183" t="s">
        <v>550</v>
      </c>
      <c r="E7183" t="s">
        <v>15</v>
      </c>
      <c r="F7183" t="s">
        <v>36</v>
      </c>
      <c r="G7183" t="s">
        <v>385</v>
      </c>
      <c r="H7183" s="1">
        <v>2018</v>
      </c>
      <c r="I7183" s="2">
        <v>650</v>
      </c>
      <c r="J7183" s="3">
        <v>793</v>
      </c>
      <c r="K7183">
        <f>Table1[[#This Row],[Total Revenue + Open]]/Table1[[#This Row],[Qty]]</f>
        <v>1.22</v>
      </c>
      <c r="L7183">
        <f>Table1[[#This Row],[Total Revenue + Open]]/Table1[[#This Row],[Qty]]</f>
        <v>1.22</v>
      </c>
    </row>
    <row r="7184" spans="1:12" hidden="1">
      <c r="A7184" t="s">
        <v>544</v>
      </c>
      <c r="B7184" t="s">
        <v>11</v>
      </c>
      <c r="C7184" t="s">
        <v>73</v>
      </c>
      <c r="D7184" t="s">
        <v>550</v>
      </c>
      <c r="E7184" t="s">
        <v>15</v>
      </c>
      <c r="F7184" t="s">
        <v>36</v>
      </c>
      <c r="G7184" t="s">
        <v>385</v>
      </c>
      <c r="H7184" s="1">
        <v>2018</v>
      </c>
      <c r="I7184" s="2">
        <v>10050</v>
      </c>
      <c r="J7184" s="3">
        <v>12200</v>
      </c>
      <c r="K7184">
        <f>Table1[[#This Row],[Total Revenue + Open]]/Table1[[#This Row],[Qty]]</f>
        <v>1.2139303482587065</v>
      </c>
      <c r="L7184">
        <f>Table1[[#This Row],[Total Revenue + Open]]/Table1[[#This Row],[Qty]]</f>
        <v>1.2139303482587065</v>
      </c>
    </row>
    <row r="7185" spans="1:12" hidden="1">
      <c r="A7185" t="s">
        <v>544</v>
      </c>
      <c r="B7185" t="s">
        <v>11</v>
      </c>
      <c r="C7185" t="s">
        <v>73</v>
      </c>
      <c r="D7185" t="s">
        <v>550</v>
      </c>
      <c r="E7185" t="s">
        <v>15</v>
      </c>
      <c r="F7185" t="s">
        <v>36</v>
      </c>
      <c r="G7185" t="s">
        <v>385</v>
      </c>
      <c r="H7185" s="1">
        <v>2019</v>
      </c>
      <c r="I7185" s="2">
        <v>1935</v>
      </c>
      <c r="J7185" s="3">
        <v>2348.5</v>
      </c>
      <c r="K7185">
        <f>Table1[[#This Row],[Total Revenue + Open]]/Table1[[#This Row],[Qty]]</f>
        <v>1.2136950904392765</v>
      </c>
      <c r="L7185">
        <f>Table1[[#This Row],[Total Revenue + Open]]/Table1[[#This Row],[Qty]]</f>
        <v>1.2136950904392765</v>
      </c>
    </row>
    <row r="7186" spans="1:12" hidden="1">
      <c r="A7186" t="s">
        <v>544</v>
      </c>
      <c r="B7186" t="s">
        <v>11</v>
      </c>
      <c r="C7186" t="s">
        <v>73</v>
      </c>
      <c r="D7186" t="s">
        <v>550</v>
      </c>
      <c r="E7186" t="s">
        <v>15</v>
      </c>
      <c r="F7186" t="s">
        <v>36</v>
      </c>
      <c r="G7186" t="s">
        <v>385</v>
      </c>
      <c r="H7186" s="1">
        <v>2019</v>
      </c>
      <c r="I7186" s="2">
        <v>33475</v>
      </c>
      <c r="J7186" s="3">
        <v>40675.072</v>
      </c>
      <c r="K7186">
        <f>Table1[[#This Row],[Total Revenue + Open]]/Table1[[#This Row],[Qty]]</f>
        <v>1.2150880358476475</v>
      </c>
      <c r="L7186">
        <f>Table1[[#This Row],[Total Revenue + Open]]/Table1[[#This Row],[Qty]]</f>
        <v>1.2150880358476475</v>
      </c>
    </row>
    <row r="7187" spans="1:12" hidden="1">
      <c r="A7187" t="s">
        <v>544</v>
      </c>
      <c r="B7187" t="s">
        <v>11</v>
      </c>
      <c r="C7187" t="s">
        <v>73</v>
      </c>
      <c r="D7187" t="s">
        <v>550</v>
      </c>
      <c r="E7187" t="s">
        <v>15</v>
      </c>
      <c r="F7187" t="s">
        <v>36</v>
      </c>
      <c r="G7187" t="s">
        <v>385</v>
      </c>
      <c r="H7187" s="1">
        <v>2019</v>
      </c>
      <c r="I7187" s="2">
        <v>1260</v>
      </c>
      <c r="J7187" s="3">
        <v>1540.145</v>
      </c>
      <c r="K7187">
        <f>Table1[[#This Row],[Total Revenue + Open]]/Table1[[#This Row],[Qty]]</f>
        <v>1.2223373015873016</v>
      </c>
      <c r="L7187">
        <f>Table1[[#This Row],[Total Revenue + Open]]/Table1[[#This Row],[Qty]]</f>
        <v>1.2223373015873016</v>
      </c>
    </row>
    <row r="7188" spans="1:12" hidden="1">
      <c r="A7188" t="s">
        <v>544</v>
      </c>
      <c r="B7188" t="s">
        <v>11</v>
      </c>
      <c r="C7188" t="s">
        <v>73</v>
      </c>
      <c r="D7188" t="s">
        <v>550</v>
      </c>
      <c r="E7188" t="s">
        <v>15</v>
      </c>
      <c r="F7188" t="s">
        <v>36</v>
      </c>
      <c r="G7188" t="s">
        <v>385</v>
      </c>
      <c r="H7188" s="1">
        <v>2019</v>
      </c>
      <c r="I7188" s="2">
        <v>17840</v>
      </c>
      <c r="J7188" s="3">
        <v>21320.565999999999</v>
      </c>
      <c r="K7188">
        <f>Table1[[#This Row],[Total Revenue + Open]]/Table1[[#This Row],[Qty]]</f>
        <v>1.1950989910313901</v>
      </c>
      <c r="L7188">
        <f>Table1[[#This Row],[Total Revenue + Open]]/Table1[[#This Row],[Qty]]</f>
        <v>1.1950989910313901</v>
      </c>
    </row>
    <row r="7189" spans="1:12" hidden="1">
      <c r="A7189" t="s">
        <v>544</v>
      </c>
      <c r="B7189" t="s">
        <v>11</v>
      </c>
      <c r="C7189" t="s">
        <v>73</v>
      </c>
      <c r="D7189" t="s">
        <v>550</v>
      </c>
      <c r="E7189" t="s">
        <v>15</v>
      </c>
      <c r="F7189" t="s">
        <v>36</v>
      </c>
      <c r="G7189" t="s">
        <v>385</v>
      </c>
      <c r="H7189" s="1">
        <v>2019</v>
      </c>
      <c r="I7189" s="2">
        <v>25840</v>
      </c>
      <c r="J7189" s="3">
        <v>31678.437000000002</v>
      </c>
      <c r="K7189">
        <f>Table1[[#This Row],[Total Revenue + Open]]/Table1[[#This Row],[Qty]]</f>
        <v>1.2259457043343653</v>
      </c>
      <c r="L7189">
        <f>Table1[[#This Row],[Total Revenue + Open]]/Table1[[#This Row],[Qty]]</f>
        <v>1.2259457043343653</v>
      </c>
    </row>
    <row r="7190" spans="1:12" hidden="1">
      <c r="A7190" t="s">
        <v>544</v>
      </c>
      <c r="B7190" t="s">
        <v>11</v>
      </c>
      <c r="C7190" t="s">
        <v>73</v>
      </c>
      <c r="D7190" t="s">
        <v>550</v>
      </c>
      <c r="E7190" t="s">
        <v>15</v>
      </c>
      <c r="F7190" t="s">
        <v>36</v>
      </c>
      <c r="G7190" t="s">
        <v>385</v>
      </c>
      <c r="H7190" s="1">
        <v>2019</v>
      </c>
      <c r="I7190" s="2">
        <v>34975</v>
      </c>
      <c r="J7190" s="3">
        <v>42864</v>
      </c>
      <c r="K7190">
        <f>Table1[[#This Row],[Total Revenue + Open]]/Table1[[#This Row],[Qty]]</f>
        <v>1.2255611150822017</v>
      </c>
      <c r="L7190">
        <f>Table1[[#This Row],[Total Revenue + Open]]/Table1[[#This Row],[Qty]]</f>
        <v>1.2255611150822017</v>
      </c>
    </row>
    <row r="7191" spans="1:12" hidden="1">
      <c r="A7191" t="s">
        <v>544</v>
      </c>
      <c r="B7191" t="s">
        <v>11</v>
      </c>
      <c r="C7191" t="s">
        <v>73</v>
      </c>
      <c r="D7191" t="s">
        <v>550</v>
      </c>
      <c r="E7191" t="s">
        <v>15</v>
      </c>
      <c r="F7191" t="s">
        <v>36</v>
      </c>
      <c r="G7191" t="s">
        <v>385</v>
      </c>
      <c r="H7191" s="1">
        <v>2020</v>
      </c>
      <c r="I7191" s="2">
        <v>11715</v>
      </c>
      <c r="J7191" s="3">
        <v>14178.085676491501</v>
      </c>
      <c r="K7191">
        <f>Table1[[#This Row],[Total Revenue + Open]]/Table1[[#This Row],[Qty]]</f>
        <v>1.210250591249808</v>
      </c>
      <c r="L7191">
        <f>Table1[[#This Row],[Total Revenue + Open]]/Table1[[#This Row],[Qty]]</f>
        <v>1.210250591249808</v>
      </c>
    </row>
    <row r="7192" spans="1:12" hidden="1">
      <c r="A7192" t="s">
        <v>544</v>
      </c>
      <c r="B7192" t="s">
        <v>11</v>
      </c>
      <c r="C7192" t="s">
        <v>73</v>
      </c>
      <c r="D7192" t="s">
        <v>545</v>
      </c>
      <c r="E7192" t="s">
        <v>15</v>
      </c>
      <c r="F7192" t="s">
        <v>566</v>
      </c>
      <c r="G7192" t="s">
        <v>569</v>
      </c>
      <c r="H7192" s="1">
        <v>2020</v>
      </c>
      <c r="I7192" s="2">
        <v>15330</v>
      </c>
      <c r="J7192" s="3">
        <v>13806.0484728883</v>
      </c>
      <c r="K7192">
        <f>Table1[[#This Row],[Total Revenue + Open]]/Table1[[#This Row],[Qty]]</f>
        <v>0.90059024611143512</v>
      </c>
      <c r="L7192">
        <f>Table1[[#This Row],[Total Revenue + Open]]/Table1[[#This Row],[Qty]]</f>
        <v>0.90059024611143512</v>
      </c>
    </row>
    <row r="7193" spans="1:12" hidden="1">
      <c r="A7193" t="s">
        <v>544</v>
      </c>
      <c r="B7193" t="s">
        <v>11</v>
      </c>
      <c r="C7193" t="s">
        <v>73</v>
      </c>
      <c r="D7193" t="s">
        <v>545</v>
      </c>
      <c r="E7193" t="s">
        <v>15</v>
      </c>
      <c r="F7193" t="s">
        <v>566</v>
      </c>
      <c r="G7193" t="s">
        <v>569</v>
      </c>
      <c r="H7193" s="1">
        <v>2020</v>
      </c>
      <c r="I7193" s="2">
        <v>15585</v>
      </c>
      <c r="J7193" s="3">
        <v>13770.441265081299</v>
      </c>
      <c r="K7193">
        <f>Table1[[#This Row],[Total Revenue + Open]]/Table1[[#This Row],[Qty]]</f>
        <v>0.88357018062760984</v>
      </c>
      <c r="L7193">
        <f>Table1[[#This Row],[Total Revenue + Open]]/Table1[[#This Row],[Qty]]</f>
        <v>0.88357018062760984</v>
      </c>
    </row>
    <row r="7194" spans="1:12" hidden="1">
      <c r="A7194" t="s">
        <v>544</v>
      </c>
      <c r="B7194" t="s">
        <v>11</v>
      </c>
      <c r="C7194" t="s">
        <v>73</v>
      </c>
      <c r="D7194" t="s">
        <v>550</v>
      </c>
      <c r="E7194" t="s">
        <v>15</v>
      </c>
      <c r="F7194" t="s">
        <v>36</v>
      </c>
      <c r="G7194" t="s">
        <v>385</v>
      </c>
      <c r="H7194" s="1">
        <v>2021</v>
      </c>
      <c r="I7194" s="2">
        <v>2615</v>
      </c>
      <c r="J7194" s="3">
        <v>3560.4657848449001</v>
      </c>
      <c r="K7194">
        <f>Table1[[#This Row],[Total Revenue + Open]]/Table1[[#This Row],[Qty]]</f>
        <v>1.3615547934397323</v>
      </c>
      <c r="L7194">
        <f>Table1[[#This Row],[Total Revenue + Open]]/Table1[[#This Row],[Qty]]</f>
        <v>1.3615547934397323</v>
      </c>
    </row>
    <row r="7195" spans="1:12" hidden="1">
      <c r="A7195" t="s">
        <v>544</v>
      </c>
      <c r="B7195" t="s">
        <v>11</v>
      </c>
      <c r="C7195" t="s">
        <v>73</v>
      </c>
      <c r="D7195" t="s">
        <v>550</v>
      </c>
      <c r="E7195" t="s">
        <v>15</v>
      </c>
      <c r="F7195" t="s">
        <v>36</v>
      </c>
      <c r="G7195" t="s">
        <v>176</v>
      </c>
      <c r="H7195" s="1">
        <v>2019</v>
      </c>
      <c r="I7195" s="2">
        <v>20955</v>
      </c>
      <c r="J7195" s="3">
        <v>25020</v>
      </c>
      <c r="K7195">
        <f>Table1[[#This Row],[Total Revenue + Open]]/Table1[[#This Row],[Qty]]</f>
        <v>1.1939871152469577</v>
      </c>
      <c r="L7195">
        <f>Table1[[#This Row],[Total Revenue + Open]]/Table1[[#This Row],[Qty]]</f>
        <v>1.1939871152469577</v>
      </c>
    </row>
    <row r="7196" spans="1:12" hidden="1">
      <c r="A7196" t="s">
        <v>544</v>
      </c>
      <c r="B7196" t="s">
        <v>11</v>
      </c>
      <c r="C7196" t="s">
        <v>73</v>
      </c>
      <c r="D7196" t="s">
        <v>550</v>
      </c>
      <c r="E7196" t="s">
        <v>15</v>
      </c>
      <c r="F7196" t="s">
        <v>36</v>
      </c>
      <c r="G7196" t="s">
        <v>176</v>
      </c>
      <c r="H7196" s="1">
        <v>2019</v>
      </c>
      <c r="I7196" s="2">
        <v>6585</v>
      </c>
      <c r="J7196" s="3">
        <v>7936.4960000000001</v>
      </c>
      <c r="K7196">
        <f>Table1[[#This Row],[Total Revenue + Open]]/Table1[[#This Row],[Qty]]</f>
        <v>1.2052385725132877</v>
      </c>
      <c r="L7196">
        <f>Table1[[#This Row],[Total Revenue + Open]]/Table1[[#This Row],[Qty]]</f>
        <v>1.2052385725132877</v>
      </c>
    </row>
    <row r="7197" spans="1:12" hidden="1">
      <c r="A7197" t="s">
        <v>544</v>
      </c>
      <c r="B7197" t="s">
        <v>11</v>
      </c>
      <c r="C7197" t="s">
        <v>73</v>
      </c>
      <c r="D7197" t="s">
        <v>545</v>
      </c>
      <c r="E7197" t="s">
        <v>15</v>
      </c>
      <c r="F7197" t="s">
        <v>566</v>
      </c>
      <c r="G7197" t="s">
        <v>569</v>
      </c>
      <c r="H7197" s="1">
        <v>2020</v>
      </c>
      <c r="I7197" s="2">
        <v>15480</v>
      </c>
      <c r="J7197" s="3">
        <v>13681.5997085324</v>
      </c>
      <c r="K7197">
        <f>Table1[[#This Row],[Total Revenue + Open]]/Table1[[#This Row],[Qty]]</f>
        <v>0.88382427057702839</v>
      </c>
      <c r="L7197">
        <f>Table1[[#This Row],[Total Revenue + Open]]/Table1[[#This Row],[Qty]]</f>
        <v>0.88382427057702839</v>
      </c>
    </row>
    <row r="7198" spans="1:12" hidden="1">
      <c r="A7198" t="s">
        <v>544</v>
      </c>
      <c r="B7198" t="s">
        <v>11</v>
      </c>
      <c r="C7198" t="s">
        <v>73</v>
      </c>
      <c r="D7198" t="s">
        <v>545</v>
      </c>
      <c r="E7198" t="s">
        <v>15</v>
      </c>
      <c r="F7198" t="s">
        <v>566</v>
      </c>
      <c r="G7198" t="s">
        <v>569</v>
      </c>
      <c r="H7198" s="1">
        <v>2020</v>
      </c>
      <c r="I7198" s="2">
        <v>14775</v>
      </c>
      <c r="J7198" s="3">
        <v>13168.8231312798</v>
      </c>
      <c r="K7198">
        <f>Table1[[#This Row],[Total Revenue + Open]]/Table1[[#This Row],[Qty]]</f>
        <v>0.89129090567037561</v>
      </c>
      <c r="L7198">
        <f>Table1[[#This Row],[Total Revenue + Open]]/Table1[[#This Row],[Qty]]</f>
        <v>0.89129090567037561</v>
      </c>
    </row>
    <row r="7199" spans="1:12" hidden="1">
      <c r="A7199" t="s">
        <v>544</v>
      </c>
      <c r="B7199" t="s">
        <v>11</v>
      </c>
      <c r="C7199" t="s">
        <v>73</v>
      </c>
      <c r="D7199" t="s">
        <v>550</v>
      </c>
      <c r="E7199" t="s">
        <v>15</v>
      </c>
      <c r="F7199" t="s">
        <v>36</v>
      </c>
      <c r="G7199" t="s">
        <v>385</v>
      </c>
      <c r="H7199" s="1">
        <v>2020</v>
      </c>
      <c r="I7199" s="2">
        <v>10310</v>
      </c>
      <c r="J7199" s="3">
        <v>12726.799953773099</v>
      </c>
      <c r="K7199">
        <f>Table1[[#This Row],[Total Revenue + Open]]/Table1[[#This Row],[Qty]]</f>
        <v>1.2344131865929291</v>
      </c>
      <c r="L7199">
        <f>Table1[[#This Row],[Total Revenue + Open]]/Table1[[#This Row],[Qty]]</f>
        <v>1.2344131865929291</v>
      </c>
    </row>
    <row r="7200" spans="1:12" hidden="1">
      <c r="A7200" t="s">
        <v>544</v>
      </c>
      <c r="B7200" t="s">
        <v>11</v>
      </c>
      <c r="C7200" t="s">
        <v>73</v>
      </c>
      <c r="D7200" t="s">
        <v>550</v>
      </c>
      <c r="E7200" t="s">
        <v>15</v>
      </c>
      <c r="F7200" t="s">
        <v>80</v>
      </c>
      <c r="G7200" t="s">
        <v>81</v>
      </c>
      <c r="H7200" s="1">
        <v>2020</v>
      </c>
      <c r="I7200" s="2">
        <v>10267</v>
      </c>
      <c r="J7200" s="3">
        <v>12413.361821877101</v>
      </c>
      <c r="K7200">
        <f>Table1[[#This Row],[Total Revenue + Open]]/Table1[[#This Row],[Qty]]</f>
        <v>1.2090544289351417</v>
      </c>
      <c r="L7200">
        <f>Table1[[#This Row],[Total Revenue + Open]]/Table1[[#This Row],[Qty]]</f>
        <v>1.2090544289351417</v>
      </c>
    </row>
    <row r="7201" spans="1:12" hidden="1">
      <c r="A7201" t="s">
        <v>544</v>
      </c>
      <c r="B7201" t="s">
        <v>11</v>
      </c>
      <c r="C7201" t="s">
        <v>73</v>
      </c>
      <c r="D7201" t="s">
        <v>550</v>
      </c>
      <c r="E7201" t="s">
        <v>15</v>
      </c>
      <c r="F7201" t="s">
        <v>80</v>
      </c>
      <c r="G7201" t="s">
        <v>83</v>
      </c>
      <c r="H7201" s="1">
        <v>2020</v>
      </c>
      <c r="I7201" s="2">
        <v>10267</v>
      </c>
      <c r="J7201" s="3">
        <v>12413.361821877101</v>
      </c>
      <c r="K7201">
        <f>Table1[[#This Row],[Total Revenue + Open]]/Table1[[#This Row],[Qty]]</f>
        <v>1.2090544289351417</v>
      </c>
      <c r="L7201">
        <f>Table1[[#This Row],[Total Revenue + Open]]/Table1[[#This Row],[Qty]]</f>
        <v>1.2090544289351417</v>
      </c>
    </row>
    <row r="7202" spans="1:12" hidden="1">
      <c r="A7202" t="s">
        <v>544</v>
      </c>
      <c r="B7202" t="s">
        <v>11</v>
      </c>
      <c r="C7202" t="s">
        <v>119</v>
      </c>
      <c r="D7202" t="s">
        <v>593</v>
      </c>
      <c r="E7202" t="s">
        <v>15</v>
      </c>
      <c r="F7202" t="s">
        <v>123</v>
      </c>
      <c r="G7202" t="s">
        <v>513</v>
      </c>
      <c r="H7202" s="1">
        <v>2020</v>
      </c>
      <c r="I7202" s="2">
        <v>4475</v>
      </c>
      <c r="J7202" s="3">
        <v>12326.5</v>
      </c>
      <c r="K7202">
        <f>Table1[[#This Row],[Total Revenue + Open]]/Table1[[#This Row],[Qty]]</f>
        <v>2.7545251396648043</v>
      </c>
      <c r="L7202">
        <f>Table1[[#This Row],[Total Revenue + Open]]/Table1[[#This Row],[Qty]]</f>
        <v>2.7545251396648043</v>
      </c>
    </row>
    <row r="7203" spans="1:12" hidden="1">
      <c r="A7203" t="s">
        <v>544</v>
      </c>
      <c r="B7203" t="s">
        <v>11</v>
      </c>
      <c r="C7203" t="s">
        <v>73</v>
      </c>
      <c r="D7203" t="s">
        <v>550</v>
      </c>
      <c r="E7203" t="s">
        <v>15</v>
      </c>
      <c r="F7203" t="s">
        <v>36</v>
      </c>
      <c r="G7203" t="s">
        <v>37</v>
      </c>
      <c r="H7203" s="1">
        <v>2018</v>
      </c>
      <c r="I7203" s="2">
        <v>10860</v>
      </c>
      <c r="J7203" s="3">
        <v>12960</v>
      </c>
      <c r="K7203">
        <f>Table1[[#This Row],[Total Revenue + Open]]/Table1[[#This Row],[Qty]]</f>
        <v>1.1933701657458564</v>
      </c>
      <c r="L7203">
        <f>Table1[[#This Row],[Total Revenue + Open]]/Table1[[#This Row],[Qty]]</f>
        <v>1.1933701657458564</v>
      </c>
    </row>
    <row r="7204" spans="1:12" hidden="1">
      <c r="A7204" t="s">
        <v>544</v>
      </c>
      <c r="B7204" t="s">
        <v>11</v>
      </c>
      <c r="C7204" t="s">
        <v>73</v>
      </c>
      <c r="D7204" t="s">
        <v>550</v>
      </c>
      <c r="E7204" t="s">
        <v>15</v>
      </c>
      <c r="F7204" t="s">
        <v>36</v>
      </c>
      <c r="G7204" t="s">
        <v>37</v>
      </c>
      <c r="H7204" s="1">
        <v>2018</v>
      </c>
      <c r="I7204" s="2">
        <v>75590</v>
      </c>
      <c r="J7204" s="3">
        <v>90240</v>
      </c>
      <c r="K7204">
        <f>Table1[[#This Row],[Total Revenue + Open]]/Table1[[#This Row],[Qty]]</f>
        <v>1.1938087048551396</v>
      </c>
      <c r="L7204">
        <f>Table1[[#This Row],[Total Revenue + Open]]/Table1[[#This Row],[Qty]]</f>
        <v>1.1938087048551396</v>
      </c>
    </row>
    <row r="7205" spans="1:12" hidden="1">
      <c r="A7205" t="s">
        <v>544</v>
      </c>
      <c r="B7205" t="s">
        <v>11</v>
      </c>
      <c r="C7205" t="s">
        <v>73</v>
      </c>
      <c r="D7205" t="s">
        <v>550</v>
      </c>
      <c r="E7205" t="s">
        <v>15</v>
      </c>
      <c r="F7205" t="s">
        <v>36</v>
      </c>
      <c r="G7205" t="s">
        <v>37</v>
      </c>
      <c r="H7205" s="1">
        <v>2018</v>
      </c>
      <c r="I7205" s="2">
        <v>63575</v>
      </c>
      <c r="J7205" s="3">
        <v>75900</v>
      </c>
      <c r="K7205">
        <f>Table1[[#This Row],[Total Revenue + Open]]/Table1[[#This Row],[Qty]]</f>
        <v>1.1938655131734173</v>
      </c>
      <c r="L7205">
        <f>Table1[[#This Row],[Total Revenue + Open]]/Table1[[#This Row],[Qty]]</f>
        <v>1.1938655131734173</v>
      </c>
    </row>
    <row r="7206" spans="1:12" hidden="1">
      <c r="A7206" t="s">
        <v>544</v>
      </c>
      <c r="B7206" t="s">
        <v>11</v>
      </c>
      <c r="C7206" t="s">
        <v>73</v>
      </c>
      <c r="D7206" t="s">
        <v>550</v>
      </c>
      <c r="E7206" t="s">
        <v>15</v>
      </c>
      <c r="F7206" t="s">
        <v>36</v>
      </c>
      <c r="G7206" t="s">
        <v>37</v>
      </c>
      <c r="H7206" s="1">
        <v>2019</v>
      </c>
      <c r="I7206" s="2">
        <v>3670</v>
      </c>
      <c r="J7206" s="3">
        <v>4380</v>
      </c>
      <c r="K7206">
        <f>Table1[[#This Row],[Total Revenue + Open]]/Table1[[#This Row],[Qty]]</f>
        <v>1.1934604904632153</v>
      </c>
      <c r="L7206">
        <f>Table1[[#This Row],[Total Revenue + Open]]/Table1[[#This Row],[Qty]]</f>
        <v>1.1934604904632153</v>
      </c>
    </row>
    <row r="7207" spans="1:12" hidden="1">
      <c r="A7207" t="s">
        <v>544</v>
      </c>
      <c r="B7207" t="s">
        <v>11</v>
      </c>
      <c r="C7207" t="s">
        <v>73</v>
      </c>
      <c r="D7207" t="s">
        <v>550</v>
      </c>
      <c r="E7207" t="s">
        <v>15</v>
      </c>
      <c r="F7207" t="s">
        <v>36</v>
      </c>
      <c r="G7207" t="s">
        <v>37</v>
      </c>
      <c r="H7207" s="1">
        <v>2019</v>
      </c>
      <c r="I7207" s="2">
        <v>28250</v>
      </c>
      <c r="J7207" s="3">
        <v>33720</v>
      </c>
      <c r="K7207">
        <f>Table1[[#This Row],[Total Revenue + Open]]/Table1[[#This Row],[Qty]]</f>
        <v>1.1936283185840708</v>
      </c>
      <c r="L7207">
        <f>Table1[[#This Row],[Total Revenue + Open]]/Table1[[#This Row],[Qty]]</f>
        <v>1.1936283185840708</v>
      </c>
    </row>
    <row r="7208" spans="1:12" hidden="1">
      <c r="A7208" t="s">
        <v>544</v>
      </c>
      <c r="B7208" t="s">
        <v>11</v>
      </c>
      <c r="C7208" t="s">
        <v>73</v>
      </c>
      <c r="D7208" t="s">
        <v>550</v>
      </c>
      <c r="E7208" t="s">
        <v>15</v>
      </c>
      <c r="F7208" t="s">
        <v>36</v>
      </c>
      <c r="G7208" t="s">
        <v>37</v>
      </c>
      <c r="H7208" s="1">
        <v>2019</v>
      </c>
      <c r="I7208" s="2">
        <v>60715</v>
      </c>
      <c r="J7208" s="3">
        <v>72577.517999999996</v>
      </c>
      <c r="K7208">
        <f>Table1[[#This Row],[Total Revenue + Open]]/Table1[[#This Row],[Qty]]</f>
        <v>1.1953803508194021</v>
      </c>
      <c r="L7208">
        <f>Table1[[#This Row],[Total Revenue + Open]]/Table1[[#This Row],[Qty]]</f>
        <v>1.1953803508194021</v>
      </c>
    </row>
    <row r="7209" spans="1:12" hidden="1">
      <c r="A7209" t="s">
        <v>544</v>
      </c>
      <c r="B7209" t="s">
        <v>11</v>
      </c>
      <c r="C7209" t="s">
        <v>73</v>
      </c>
      <c r="D7209" t="s">
        <v>550</v>
      </c>
      <c r="E7209" t="s">
        <v>15</v>
      </c>
      <c r="F7209" t="s">
        <v>36</v>
      </c>
      <c r="G7209" t="s">
        <v>37</v>
      </c>
      <c r="H7209" s="1">
        <v>2019</v>
      </c>
      <c r="I7209" s="2">
        <v>24525</v>
      </c>
      <c r="J7209" s="3">
        <v>29280</v>
      </c>
      <c r="K7209">
        <f>Table1[[#This Row],[Total Revenue + Open]]/Table1[[#This Row],[Qty]]</f>
        <v>1.1938837920489296</v>
      </c>
      <c r="L7209">
        <f>Table1[[#This Row],[Total Revenue + Open]]/Table1[[#This Row],[Qty]]</f>
        <v>1.1938837920489296</v>
      </c>
    </row>
    <row r="7210" spans="1:12" hidden="1">
      <c r="A7210" t="s">
        <v>544</v>
      </c>
      <c r="B7210" t="s">
        <v>11</v>
      </c>
      <c r="C7210" t="s">
        <v>73</v>
      </c>
      <c r="D7210" t="s">
        <v>550</v>
      </c>
      <c r="E7210" t="s">
        <v>15</v>
      </c>
      <c r="F7210" t="s">
        <v>36</v>
      </c>
      <c r="G7210" t="s">
        <v>37</v>
      </c>
      <c r="H7210" s="1">
        <v>2019</v>
      </c>
      <c r="I7210" s="2">
        <v>1610</v>
      </c>
      <c r="J7210" s="3">
        <v>1938.6859999999999</v>
      </c>
      <c r="K7210">
        <f>Table1[[#This Row],[Total Revenue + Open]]/Table1[[#This Row],[Qty]]</f>
        <v>1.2041527950310558</v>
      </c>
      <c r="L7210">
        <f>Table1[[#This Row],[Total Revenue + Open]]/Table1[[#This Row],[Qty]]</f>
        <v>1.2041527950310558</v>
      </c>
    </row>
    <row r="7211" spans="1:12" hidden="1">
      <c r="A7211" t="s">
        <v>544</v>
      </c>
      <c r="B7211" t="s">
        <v>11</v>
      </c>
      <c r="C7211" t="s">
        <v>73</v>
      </c>
      <c r="D7211" t="s">
        <v>550</v>
      </c>
      <c r="E7211" t="s">
        <v>15</v>
      </c>
      <c r="F7211" t="s">
        <v>36</v>
      </c>
      <c r="G7211" t="s">
        <v>37</v>
      </c>
      <c r="H7211" s="1">
        <v>2019</v>
      </c>
      <c r="I7211" s="2">
        <v>204130</v>
      </c>
      <c r="J7211" s="3">
        <v>246091.96799999999</v>
      </c>
      <c r="K7211">
        <f>Table1[[#This Row],[Total Revenue + Open]]/Table1[[#This Row],[Qty]]</f>
        <v>1.2055649243129378</v>
      </c>
      <c r="L7211">
        <f>Table1[[#This Row],[Total Revenue + Open]]/Table1[[#This Row],[Qty]]</f>
        <v>1.2055649243129378</v>
      </c>
    </row>
    <row r="7212" spans="1:12" hidden="1">
      <c r="A7212" t="s">
        <v>544</v>
      </c>
      <c r="B7212" t="s">
        <v>11</v>
      </c>
      <c r="C7212" t="s">
        <v>73</v>
      </c>
      <c r="D7212" t="s">
        <v>550</v>
      </c>
      <c r="E7212" t="s">
        <v>15</v>
      </c>
      <c r="F7212" t="s">
        <v>36</v>
      </c>
      <c r="G7212" t="s">
        <v>37</v>
      </c>
      <c r="H7212" s="1">
        <v>2019</v>
      </c>
      <c r="I7212" s="2">
        <v>183980</v>
      </c>
      <c r="J7212" s="3">
        <v>215505.66800000001</v>
      </c>
      <c r="K7212">
        <f>Table1[[#This Row],[Total Revenue + Open]]/Table1[[#This Row],[Qty]]</f>
        <v>1.1713537775845202</v>
      </c>
      <c r="L7212">
        <f>Table1[[#This Row],[Total Revenue + Open]]/Table1[[#This Row],[Qty]]</f>
        <v>1.1713537775845202</v>
      </c>
    </row>
    <row r="7213" spans="1:12" hidden="1">
      <c r="A7213" t="s">
        <v>544</v>
      </c>
      <c r="B7213" t="s">
        <v>11</v>
      </c>
      <c r="C7213" t="s">
        <v>73</v>
      </c>
      <c r="D7213" t="s">
        <v>550</v>
      </c>
      <c r="E7213" t="s">
        <v>15</v>
      </c>
      <c r="F7213" t="s">
        <v>36</v>
      </c>
      <c r="G7213" t="s">
        <v>37</v>
      </c>
      <c r="H7213" s="1">
        <v>2019</v>
      </c>
      <c r="I7213" s="2">
        <v>110405</v>
      </c>
      <c r="J7213" s="3">
        <v>133066.52100000001</v>
      </c>
      <c r="K7213">
        <f>Table1[[#This Row],[Total Revenue + Open]]/Table1[[#This Row],[Qty]]</f>
        <v>1.2052581042525248</v>
      </c>
      <c r="L7213">
        <f>Table1[[#This Row],[Total Revenue + Open]]/Table1[[#This Row],[Qty]]</f>
        <v>1.2052581042525248</v>
      </c>
    </row>
    <row r="7214" spans="1:12" hidden="1">
      <c r="A7214" t="s">
        <v>544</v>
      </c>
      <c r="B7214" t="s">
        <v>11</v>
      </c>
      <c r="C7214" t="s">
        <v>73</v>
      </c>
      <c r="D7214" t="s">
        <v>550</v>
      </c>
      <c r="E7214" t="s">
        <v>15</v>
      </c>
      <c r="F7214" t="s">
        <v>36</v>
      </c>
      <c r="G7214" t="s">
        <v>37</v>
      </c>
      <c r="H7214" s="1">
        <v>2019</v>
      </c>
      <c r="I7214" s="2">
        <v>282585</v>
      </c>
      <c r="J7214" s="3">
        <v>340570.34600000002</v>
      </c>
      <c r="K7214">
        <f>Table1[[#This Row],[Total Revenue + Open]]/Table1[[#This Row],[Qty]]</f>
        <v>1.2051961215209583</v>
      </c>
      <c r="L7214">
        <f>Table1[[#This Row],[Total Revenue + Open]]/Table1[[#This Row],[Qty]]</f>
        <v>1.2051961215209583</v>
      </c>
    </row>
    <row r="7215" spans="1:12" hidden="1">
      <c r="A7215" t="s">
        <v>544</v>
      </c>
      <c r="B7215" t="s">
        <v>11</v>
      </c>
      <c r="C7215" t="s">
        <v>73</v>
      </c>
      <c r="D7215" t="s">
        <v>550</v>
      </c>
      <c r="E7215" t="s">
        <v>15</v>
      </c>
      <c r="F7215" t="s">
        <v>36</v>
      </c>
      <c r="G7215" t="s">
        <v>37</v>
      </c>
      <c r="H7215" s="1">
        <v>2019</v>
      </c>
      <c r="I7215" s="2">
        <v>15680</v>
      </c>
      <c r="J7215" s="3">
        <v>18375.723000000002</v>
      </c>
      <c r="K7215">
        <f>Table1[[#This Row],[Total Revenue + Open]]/Table1[[#This Row],[Qty]]</f>
        <v>1.1719211096938777</v>
      </c>
      <c r="L7215">
        <f>Table1[[#This Row],[Total Revenue + Open]]/Table1[[#This Row],[Qty]]</f>
        <v>1.1719211096938777</v>
      </c>
    </row>
    <row r="7216" spans="1:12" hidden="1">
      <c r="A7216" t="s">
        <v>544</v>
      </c>
      <c r="B7216" t="s">
        <v>11</v>
      </c>
      <c r="C7216" t="s">
        <v>73</v>
      </c>
      <c r="D7216" t="s">
        <v>550</v>
      </c>
      <c r="E7216" t="s">
        <v>15</v>
      </c>
      <c r="F7216" t="s">
        <v>36</v>
      </c>
      <c r="G7216" t="s">
        <v>37</v>
      </c>
      <c r="H7216" s="1">
        <v>2019</v>
      </c>
      <c r="I7216" s="2">
        <v>102820</v>
      </c>
      <c r="J7216" s="3">
        <v>124029.93</v>
      </c>
      <c r="K7216">
        <f>Table1[[#This Row],[Total Revenue + Open]]/Table1[[#This Row],[Qty]]</f>
        <v>1.206282143551838</v>
      </c>
      <c r="L7216">
        <f>Table1[[#This Row],[Total Revenue + Open]]/Table1[[#This Row],[Qty]]</f>
        <v>1.206282143551838</v>
      </c>
    </row>
    <row r="7217" spans="1:12" hidden="1">
      <c r="A7217" t="s">
        <v>544</v>
      </c>
      <c r="B7217" t="s">
        <v>11</v>
      </c>
      <c r="C7217" t="s">
        <v>73</v>
      </c>
      <c r="D7217" t="s">
        <v>550</v>
      </c>
      <c r="E7217" t="s">
        <v>15</v>
      </c>
      <c r="F7217" t="s">
        <v>36</v>
      </c>
      <c r="G7217" t="s">
        <v>37</v>
      </c>
      <c r="H7217" s="1">
        <v>2019</v>
      </c>
      <c r="I7217" s="2">
        <v>34580</v>
      </c>
      <c r="J7217" s="3">
        <v>41707.033000000003</v>
      </c>
      <c r="K7217">
        <f>Table1[[#This Row],[Total Revenue + Open]]/Table1[[#This Row],[Qty]]</f>
        <v>1.2061027472527472</v>
      </c>
      <c r="L7217">
        <f>Table1[[#This Row],[Total Revenue + Open]]/Table1[[#This Row],[Qty]]</f>
        <v>1.2061027472527472</v>
      </c>
    </row>
    <row r="7218" spans="1:12" hidden="1">
      <c r="A7218" t="s">
        <v>544</v>
      </c>
      <c r="B7218" t="s">
        <v>11</v>
      </c>
      <c r="C7218" t="s">
        <v>119</v>
      </c>
      <c r="D7218" t="s">
        <v>593</v>
      </c>
      <c r="E7218" t="s">
        <v>15</v>
      </c>
      <c r="F7218" t="s">
        <v>123</v>
      </c>
      <c r="G7218" t="s">
        <v>515</v>
      </c>
      <c r="H7218" s="1">
        <v>2020</v>
      </c>
      <c r="I7218" s="2">
        <v>4475</v>
      </c>
      <c r="J7218" s="3">
        <v>12326.5</v>
      </c>
      <c r="K7218">
        <f>Table1[[#This Row],[Total Revenue + Open]]/Table1[[#This Row],[Qty]]</f>
        <v>2.7545251396648043</v>
      </c>
      <c r="L7218">
        <f>Table1[[#This Row],[Total Revenue + Open]]/Table1[[#This Row],[Qty]]</f>
        <v>2.7545251396648043</v>
      </c>
    </row>
    <row r="7219" spans="1:12" hidden="1">
      <c r="A7219" t="s">
        <v>544</v>
      </c>
      <c r="B7219" t="s">
        <v>11</v>
      </c>
      <c r="C7219" t="s">
        <v>119</v>
      </c>
      <c r="D7219" t="s">
        <v>592</v>
      </c>
      <c r="E7219" t="s">
        <v>15</v>
      </c>
      <c r="F7219" t="s">
        <v>183</v>
      </c>
      <c r="G7219" t="s">
        <v>184</v>
      </c>
      <c r="H7219" s="1">
        <v>2020</v>
      </c>
      <c r="I7219" s="2">
        <v>5880</v>
      </c>
      <c r="J7219" s="3">
        <v>11934</v>
      </c>
      <c r="K7219">
        <f>Table1[[#This Row],[Total Revenue + Open]]/Table1[[#This Row],[Qty]]</f>
        <v>2.0295918367346939</v>
      </c>
      <c r="L7219">
        <f>Table1[[#This Row],[Total Revenue + Open]]/Table1[[#This Row],[Qty]]</f>
        <v>2.0295918367346939</v>
      </c>
    </row>
    <row r="7220" spans="1:12" hidden="1">
      <c r="A7220" t="s">
        <v>544</v>
      </c>
      <c r="B7220" t="s">
        <v>11</v>
      </c>
      <c r="C7220" t="s">
        <v>119</v>
      </c>
      <c r="D7220" t="s">
        <v>592</v>
      </c>
      <c r="E7220" t="s">
        <v>15</v>
      </c>
      <c r="F7220" t="s">
        <v>183</v>
      </c>
      <c r="G7220" t="s">
        <v>187</v>
      </c>
      <c r="H7220" s="1">
        <v>2020</v>
      </c>
      <c r="I7220" s="2">
        <v>5880</v>
      </c>
      <c r="J7220" s="3">
        <v>11934</v>
      </c>
      <c r="K7220">
        <f>Table1[[#This Row],[Total Revenue + Open]]/Table1[[#This Row],[Qty]]</f>
        <v>2.0295918367346939</v>
      </c>
      <c r="L7220">
        <f>Table1[[#This Row],[Total Revenue + Open]]/Table1[[#This Row],[Qty]]</f>
        <v>2.0295918367346939</v>
      </c>
    </row>
    <row r="7221" spans="1:12" hidden="1">
      <c r="A7221" t="s">
        <v>544</v>
      </c>
      <c r="B7221" t="s">
        <v>11</v>
      </c>
      <c r="C7221" t="s">
        <v>73</v>
      </c>
      <c r="D7221" t="s">
        <v>545</v>
      </c>
      <c r="E7221" t="s">
        <v>15</v>
      </c>
      <c r="F7221" t="s">
        <v>566</v>
      </c>
      <c r="G7221" t="s">
        <v>569</v>
      </c>
      <c r="H7221" s="1">
        <v>2020</v>
      </c>
      <c r="I7221" s="2">
        <v>12965</v>
      </c>
      <c r="J7221" s="3">
        <v>11722.433266628201</v>
      </c>
      <c r="K7221">
        <f>Table1[[#This Row],[Total Revenue + Open]]/Table1[[#This Row],[Qty]]</f>
        <v>0.9041599125821983</v>
      </c>
      <c r="L7221">
        <f>Table1[[#This Row],[Total Revenue + Open]]/Table1[[#This Row],[Qty]]</f>
        <v>0.9041599125821983</v>
      </c>
    </row>
    <row r="7222" spans="1:12" hidden="1">
      <c r="A7222" t="s">
        <v>544</v>
      </c>
      <c r="B7222" t="s">
        <v>11</v>
      </c>
      <c r="C7222" t="s">
        <v>73</v>
      </c>
      <c r="D7222" t="s">
        <v>550</v>
      </c>
      <c r="E7222" t="s">
        <v>15</v>
      </c>
      <c r="F7222" t="s">
        <v>80</v>
      </c>
      <c r="G7222" t="s">
        <v>81</v>
      </c>
      <c r="H7222" s="1">
        <v>2020</v>
      </c>
      <c r="I7222" s="2">
        <v>10050</v>
      </c>
      <c r="J7222" s="3">
        <v>11473.512717654001</v>
      </c>
      <c r="K7222">
        <f>Table1[[#This Row],[Total Revenue + Open]]/Table1[[#This Row],[Qty]]</f>
        <v>1.1416430564829851</v>
      </c>
      <c r="L7222">
        <f>Table1[[#This Row],[Total Revenue + Open]]/Table1[[#This Row],[Qty]]</f>
        <v>1.1416430564829851</v>
      </c>
    </row>
    <row r="7223" spans="1:12" hidden="1">
      <c r="A7223" t="s">
        <v>544</v>
      </c>
      <c r="B7223" t="s">
        <v>11</v>
      </c>
      <c r="C7223" t="s">
        <v>73</v>
      </c>
      <c r="D7223" t="s">
        <v>550</v>
      </c>
      <c r="E7223" t="s">
        <v>15</v>
      </c>
      <c r="F7223" t="s">
        <v>80</v>
      </c>
      <c r="G7223" t="s">
        <v>83</v>
      </c>
      <c r="H7223" s="1">
        <v>2020</v>
      </c>
      <c r="I7223" s="2">
        <v>10050</v>
      </c>
      <c r="J7223" s="3">
        <v>11473.512717654001</v>
      </c>
      <c r="K7223">
        <f>Table1[[#This Row],[Total Revenue + Open]]/Table1[[#This Row],[Qty]]</f>
        <v>1.1416430564829851</v>
      </c>
      <c r="L7223">
        <f>Table1[[#This Row],[Total Revenue + Open]]/Table1[[#This Row],[Qty]]</f>
        <v>1.1416430564829851</v>
      </c>
    </row>
    <row r="7224" spans="1:12" hidden="1">
      <c r="A7224" t="s">
        <v>544</v>
      </c>
      <c r="B7224" t="s">
        <v>11</v>
      </c>
      <c r="C7224" t="s">
        <v>119</v>
      </c>
      <c r="D7224" t="s">
        <v>580</v>
      </c>
      <c r="E7224" t="s">
        <v>15</v>
      </c>
      <c r="F7224" t="s">
        <v>204</v>
      </c>
      <c r="G7224" t="s">
        <v>205</v>
      </c>
      <c r="H7224" s="1">
        <v>2020</v>
      </c>
      <c r="I7224" s="2">
        <v>4125</v>
      </c>
      <c r="J7224" s="3">
        <v>11234</v>
      </c>
      <c r="K7224">
        <f>Table1[[#This Row],[Total Revenue + Open]]/Table1[[#This Row],[Qty]]</f>
        <v>2.7233939393939393</v>
      </c>
      <c r="L7224">
        <f>Table1[[#This Row],[Total Revenue + Open]]/Table1[[#This Row],[Qty]]</f>
        <v>2.7233939393939393</v>
      </c>
    </row>
    <row r="7225" spans="1:12" hidden="1">
      <c r="A7225" t="s">
        <v>544</v>
      </c>
      <c r="B7225" t="s">
        <v>11</v>
      </c>
      <c r="C7225" t="s">
        <v>119</v>
      </c>
      <c r="D7225" t="s">
        <v>580</v>
      </c>
      <c r="E7225" t="s">
        <v>15</v>
      </c>
      <c r="F7225" t="s">
        <v>204</v>
      </c>
      <c r="G7225" t="s">
        <v>206</v>
      </c>
      <c r="H7225" s="1">
        <v>2020</v>
      </c>
      <c r="I7225" s="2">
        <v>4125</v>
      </c>
      <c r="J7225" s="3">
        <v>11234</v>
      </c>
      <c r="K7225">
        <f>Table1[[#This Row],[Total Revenue + Open]]/Table1[[#This Row],[Qty]]</f>
        <v>2.7233939393939393</v>
      </c>
      <c r="L7225">
        <f>Table1[[#This Row],[Total Revenue + Open]]/Table1[[#This Row],[Qty]]</f>
        <v>2.7233939393939393</v>
      </c>
    </row>
    <row r="7226" spans="1:12" hidden="1">
      <c r="A7226" t="s">
        <v>544</v>
      </c>
      <c r="B7226" t="s">
        <v>11</v>
      </c>
      <c r="C7226" t="s">
        <v>73</v>
      </c>
      <c r="D7226" t="s">
        <v>550</v>
      </c>
      <c r="E7226" t="s">
        <v>15</v>
      </c>
      <c r="F7226" t="s">
        <v>36</v>
      </c>
      <c r="G7226" t="s">
        <v>37</v>
      </c>
      <c r="H7226" s="1">
        <v>2021</v>
      </c>
      <c r="I7226" s="2">
        <v>3325</v>
      </c>
      <c r="J7226" s="3">
        <v>4456.1347064663996</v>
      </c>
      <c r="K7226">
        <f>Table1[[#This Row],[Total Revenue + Open]]/Table1[[#This Row],[Qty]]</f>
        <v>1.3401908891628269</v>
      </c>
      <c r="L7226">
        <f>Table1[[#This Row],[Total Revenue + Open]]/Table1[[#This Row],[Qty]]</f>
        <v>1.3401908891628269</v>
      </c>
    </row>
    <row r="7227" spans="1:12" hidden="1">
      <c r="A7227" t="s">
        <v>544</v>
      </c>
      <c r="B7227" t="s">
        <v>11</v>
      </c>
      <c r="C7227" t="s">
        <v>73</v>
      </c>
      <c r="D7227" t="s">
        <v>550</v>
      </c>
      <c r="E7227" t="s">
        <v>15</v>
      </c>
      <c r="F7227" t="s">
        <v>36</v>
      </c>
      <c r="G7227" t="s">
        <v>37</v>
      </c>
      <c r="H7227" s="1">
        <v>2021</v>
      </c>
      <c r="I7227" s="2">
        <v>24120</v>
      </c>
      <c r="J7227" s="3">
        <v>32437.8050913976</v>
      </c>
      <c r="K7227">
        <f>Table1[[#This Row],[Total Revenue + Open]]/Table1[[#This Row],[Qty]]</f>
        <v>1.3448509573547927</v>
      </c>
      <c r="L7227">
        <f>Table1[[#This Row],[Total Revenue + Open]]/Table1[[#This Row],[Qty]]</f>
        <v>1.3448509573547927</v>
      </c>
    </row>
    <row r="7228" spans="1:12" hidden="1">
      <c r="A7228" t="s">
        <v>544</v>
      </c>
      <c r="B7228" t="s">
        <v>11</v>
      </c>
      <c r="C7228" t="s">
        <v>73</v>
      </c>
      <c r="D7228" t="s">
        <v>550</v>
      </c>
      <c r="E7228" t="s">
        <v>15</v>
      </c>
      <c r="F7228" t="s">
        <v>36</v>
      </c>
      <c r="G7228" t="s">
        <v>37</v>
      </c>
      <c r="H7228" s="1">
        <v>2018</v>
      </c>
      <c r="I7228" s="2">
        <v>4125</v>
      </c>
      <c r="J7228" s="3">
        <v>5002</v>
      </c>
      <c r="K7228">
        <f>Table1[[#This Row],[Total Revenue + Open]]/Table1[[#This Row],[Qty]]</f>
        <v>1.2126060606060607</v>
      </c>
      <c r="L7228">
        <f>Table1[[#This Row],[Total Revenue + Open]]/Table1[[#This Row],[Qty]]</f>
        <v>1.2126060606060607</v>
      </c>
    </row>
    <row r="7229" spans="1:12" hidden="1">
      <c r="A7229" t="s">
        <v>544</v>
      </c>
      <c r="B7229" t="s">
        <v>11</v>
      </c>
      <c r="C7229" t="s">
        <v>73</v>
      </c>
      <c r="D7229" t="s">
        <v>550</v>
      </c>
      <c r="E7229" t="s">
        <v>15</v>
      </c>
      <c r="F7229" t="s">
        <v>36</v>
      </c>
      <c r="G7229" t="s">
        <v>37</v>
      </c>
      <c r="H7229" s="1">
        <v>2018</v>
      </c>
      <c r="I7229" s="2">
        <v>56925</v>
      </c>
      <c r="J7229" s="3">
        <v>69113</v>
      </c>
      <c r="K7229">
        <f>Table1[[#This Row],[Total Revenue + Open]]/Table1[[#This Row],[Qty]]</f>
        <v>1.2141062801932367</v>
      </c>
      <c r="L7229">
        <f>Table1[[#This Row],[Total Revenue + Open]]/Table1[[#This Row],[Qty]]</f>
        <v>1.2141062801932367</v>
      </c>
    </row>
    <row r="7230" spans="1:12" hidden="1">
      <c r="A7230" t="s">
        <v>544</v>
      </c>
      <c r="B7230" t="s">
        <v>11</v>
      </c>
      <c r="C7230" t="s">
        <v>73</v>
      </c>
      <c r="D7230" t="s">
        <v>550</v>
      </c>
      <c r="E7230" t="s">
        <v>15</v>
      </c>
      <c r="F7230" t="s">
        <v>36</v>
      </c>
      <c r="G7230" t="s">
        <v>37</v>
      </c>
      <c r="H7230" s="1">
        <v>2018</v>
      </c>
      <c r="I7230" s="2">
        <v>71430</v>
      </c>
      <c r="J7230" s="3">
        <v>86681</v>
      </c>
      <c r="K7230">
        <f>Table1[[#This Row],[Total Revenue + Open]]/Table1[[#This Row],[Qty]]</f>
        <v>1.2135097298054038</v>
      </c>
      <c r="L7230">
        <f>Table1[[#This Row],[Total Revenue + Open]]/Table1[[#This Row],[Qty]]</f>
        <v>1.2135097298054038</v>
      </c>
    </row>
    <row r="7231" spans="1:12" hidden="1">
      <c r="A7231" t="s">
        <v>544</v>
      </c>
      <c r="B7231" t="s">
        <v>11</v>
      </c>
      <c r="C7231" t="s">
        <v>73</v>
      </c>
      <c r="D7231" t="s">
        <v>550</v>
      </c>
      <c r="E7231" t="s">
        <v>15</v>
      </c>
      <c r="F7231" t="s">
        <v>36</v>
      </c>
      <c r="G7231" t="s">
        <v>37</v>
      </c>
      <c r="H7231" s="1">
        <v>2019</v>
      </c>
      <c r="I7231" s="2">
        <v>17095</v>
      </c>
      <c r="J7231" s="3">
        <v>20740</v>
      </c>
      <c r="K7231">
        <f>Table1[[#This Row],[Total Revenue + Open]]/Table1[[#This Row],[Qty]]</f>
        <v>1.2132202398362095</v>
      </c>
      <c r="L7231">
        <f>Table1[[#This Row],[Total Revenue + Open]]/Table1[[#This Row],[Qty]]</f>
        <v>1.2132202398362095</v>
      </c>
    </row>
    <row r="7232" spans="1:12" hidden="1">
      <c r="A7232" t="s">
        <v>544</v>
      </c>
      <c r="B7232" t="s">
        <v>11</v>
      </c>
      <c r="C7232" t="s">
        <v>73</v>
      </c>
      <c r="D7232" t="s">
        <v>550</v>
      </c>
      <c r="E7232" t="s">
        <v>15</v>
      </c>
      <c r="F7232" t="s">
        <v>36</v>
      </c>
      <c r="G7232" t="s">
        <v>37</v>
      </c>
      <c r="H7232" s="1">
        <v>2019</v>
      </c>
      <c r="I7232" s="2">
        <v>20665</v>
      </c>
      <c r="J7232" s="3">
        <v>25132.188999999998</v>
      </c>
      <c r="K7232">
        <f>Table1[[#This Row],[Total Revenue + Open]]/Table1[[#This Row],[Qty]]</f>
        <v>1.2161717396564238</v>
      </c>
      <c r="L7232">
        <f>Table1[[#This Row],[Total Revenue + Open]]/Table1[[#This Row],[Qty]]</f>
        <v>1.2161717396564238</v>
      </c>
    </row>
    <row r="7233" spans="1:12" hidden="1">
      <c r="A7233" t="s">
        <v>544</v>
      </c>
      <c r="B7233" t="s">
        <v>11</v>
      </c>
      <c r="C7233" t="s">
        <v>73</v>
      </c>
      <c r="D7233" t="s">
        <v>550</v>
      </c>
      <c r="E7233" t="s">
        <v>15</v>
      </c>
      <c r="F7233" t="s">
        <v>36</v>
      </c>
      <c r="G7233" t="s">
        <v>37</v>
      </c>
      <c r="H7233" s="1">
        <v>2019</v>
      </c>
      <c r="I7233" s="2">
        <v>11055</v>
      </c>
      <c r="J7233" s="3">
        <v>13420</v>
      </c>
      <c r="K7233">
        <f>Table1[[#This Row],[Total Revenue + Open]]/Table1[[#This Row],[Qty]]</f>
        <v>1.2139303482587065</v>
      </c>
      <c r="L7233">
        <f>Table1[[#This Row],[Total Revenue + Open]]/Table1[[#This Row],[Qty]]</f>
        <v>1.2139303482587065</v>
      </c>
    </row>
    <row r="7234" spans="1:12" hidden="1">
      <c r="A7234" t="s">
        <v>544</v>
      </c>
      <c r="B7234" t="s">
        <v>11</v>
      </c>
      <c r="C7234" t="s">
        <v>73</v>
      </c>
      <c r="D7234" t="s">
        <v>550</v>
      </c>
      <c r="E7234" t="s">
        <v>15</v>
      </c>
      <c r="F7234" t="s">
        <v>36</v>
      </c>
      <c r="G7234" t="s">
        <v>37</v>
      </c>
      <c r="H7234" s="1">
        <v>2019</v>
      </c>
      <c r="I7234" s="2">
        <v>8395</v>
      </c>
      <c r="J7234" s="3">
        <v>10288.174000000001</v>
      </c>
      <c r="K7234">
        <f>Table1[[#This Row],[Total Revenue + Open]]/Table1[[#This Row],[Qty]]</f>
        <v>1.2255120905300776</v>
      </c>
      <c r="L7234">
        <f>Table1[[#This Row],[Total Revenue + Open]]/Table1[[#This Row],[Qty]]</f>
        <v>1.2255120905300776</v>
      </c>
    </row>
    <row r="7235" spans="1:12" hidden="1">
      <c r="A7235" t="s">
        <v>544</v>
      </c>
      <c r="B7235" t="s">
        <v>11</v>
      </c>
      <c r="C7235" t="s">
        <v>73</v>
      </c>
      <c r="D7235" t="s">
        <v>550</v>
      </c>
      <c r="E7235" t="s">
        <v>15</v>
      </c>
      <c r="F7235" t="s">
        <v>36</v>
      </c>
      <c r="G7235" t="s">
        <v>37</v>
      </c>
      <c r="H7235" s="1">
        <v>2019</v>
      </c>
      <c r="I7235" s="2">
        <v>28545</v>
      </c>
      <c r="J7235" s="3">
        <v>34992.114000000001</v>
      </c>
      <c r="K7235">
        <f>Table1[[#This Row],[Total Revenue + Open]]/Table1[[#This Row],[Qty]]</f>
        <v>1.2258579085654231</v>
      </c>
      <c r="L7235">
        <f>Table1[[#This Row],[Total Revenue + Open]]/Table1[[#This Row],[Qty]]</f>
        <v>1.2258579085654231</v>
      </c>
    </row>
    <row r="7236" spans="1:12" hidden="1">
      <c r="A7236" t="s">
        <v>544</v>
      </c>
      <c r="B7236" t="s">
        <v>11</v>
      </c>
      <c r="C7236" t="s">
        <v>73</v>
      </c>
      <c r="D7236" t="s">
        <v>550</v>
      </c>
      <c r="E7236" t="s">
        <v>15</v>
      </c>
      <c r="F7236" t="s">
        <v>36</v>
      </c>
      <c r="G7236" t="s">
        <v>37</v>
      </c>
      <c r="H7236" s="1">
        <v>2019</v>
      </c>
      <c r="I7236" s="2">
        <v>33875</v>
      </c>
      <c r="J7236" s="3">
        <v>40344.396000000001</v>
      </c>
      <c r="K7236">
        <f>Table1[[#This Row],[Total Revenue + Open]]/Table1[[#This Row],[Qty]]</f>
        <v>1.1909784797047971</v>
      </c>
      <c r="L7236">
        <f>Table1[[#This Row],[Total Revenue + Open]]/Table1[[#This Row],[Qty]]</f>
        <v>1.1909784797047971</v>
      </c>
    </row>
    <row r="7237" spans="1:12" hidden="1">
      <c r="A7237" t="s">
        <v>544</v>
      </c>
      <c r="B7237" t="s">
        <v>11</v>
      </c>
      <c r="C7237" t="s">
        <v>73</v>
      </c>
      <c r="D7237" t="s">
        <v>550</v>
      </c>
      <c r="E7237" t="s">
        <v>15</v>
      </c>
      <c r="F7237" t="s">
        <v>36</v>
      </c>
      <c r="G7237" t="s">
        <v>37</v>
      </c>
      <c r="H7237" s="1">
        <v>2019</v>
      </c>
      <c r="I7237" s="2">
        <v>9445</v>
      </c>
      <c r="J7237" s="3">
        <v>11586.664000000001</v>
      </c>
      <c r="K7237">
        <f>Table1[[#This Row],[Total Revenue + Open]]/Table1[[#This Row],[Qty]]</f>
        <v>1.2267510852302805</v>
      </c>
      <c r="L7237">
        <f>Table1[[#This Row],[Total Revenue + Open]]/Table1[[#This Row],[Qty]]</f>
        <v>1.2267510852302805</v>
      </c>
    </row>
    <row r="7238" spans="1:12" hidden="1">
      <c r="A7238" t="s">
        <v>544</v>
      </c>
      <c r="B7238" t="s">
        <v>11</v>
      </c>
      <c r="C7238" t="s">
        <v>73</v>
      </c>
      <c r="D7238" t="s">
        <v>550</v>
      </c>
      <c r="E7238" t="s">
        <v>15</v>
      </c>
      <c r="F7238" t="s">
        <v>36</v>
      </c>
      <c r="G7238" t="s">
        <v>37</v>
      </c>
      <c r="H7238" s="1">
        <v>2019</v>
      </c>
      <c r="I7238" s="2">
        <v>102630</v>
      </c>
      <c r="J7238" s="3">
        <v>125850.916</v>
      </c>
      <c r="K7238">
        <f>Table1[[#This Row],[Total Revenue + Open]]/Table1[[#This Row],[Qty]]</f>
        <v>1.2262585598752802</v>
      </c>
      <c r="L7238">
        <f>Table1[[#This Row],[Total Revenue + Open]]/Table1[[#This Row],[Qty]]</f>
        <v>1.2262585598752802</v>
      </c>
    </row>
    <row r="7239" spans="1:12" hidden="1">
      <c r="A7239" t="s">
        <v>544</v>
      </c>
      <c r="B7239" t="s">
        <v>11</v>
      </c>
      <c r="C7239" t="s">
        <v>73</v>
      </c>
      <c r="D7239" t="s">
        <v>550</v>
      </c>
      <c r="E7239" t="s">
        <v>15</v>
      </c>
      <c r="F7239" t="s">
        <v>36</v>
      </c>
      <c r="G7239" t="s">
        <v>37</v>
      </c>
      <c r="H7239" s="1">
        <v>2019</v>
      </c>
      <c r="I7239" s="2">
        <v>10050</v>
      </c>
      <c r="J7239" s="3">
        <v>11986.206</v>
      </c>
      <c r="K7239">
        <f>Table1[[#This Row],[Total Revenue + Open]]/Table1[[#This Row],[Qty]]</f>
        <v>1.1926573134328358</v>
      </c>
      <c r="L7239">
        <f>Table1[[#This Row],[Total Revenue + Open]]/Table1[[#This Row],[Qty]]</f>
        <v>1.1926573134328358</v>
      </c>
    </row>
    <row r="7240" spans="1:12" hidden="1">
      <c r="A7240" t="s">
        <v>544</v>
      </c>
      <c r="B7240" t="s">
        <v>11</v>
      </c>
      <c r="C7240" t="s">
        <v>73</v>
      </c>
      <c r="D7240" t="s">
        <v>550</v>
      </c>
      <c r="E7240" t="s">
        <v>15</v>
      </c>
      <c r="F7240" t="s">
        <v>36</v>
      </c>
      <c r="G7240" t="s">
        <v>37</v>
      </c>
      <c r="H7240" s="1">
        <v>2019</v>
      </c>
      <c r="I7240" s="2">
        <v>134225</v>
      </c>
      <c r="J7240" s="3">
        <v>164496.75700000001</v>
      </c>
      <c r="K7240">
        <f>Table1[[#This Row],[Total Revenue + Open]]/Table1[[#This Row],[Qty]]</f>
        <v>1.2255299459862172</v>
      </c>
      <c r="L7240">
        <f>Table1[[#This Row],[Total Revenue + Open]]/Table1[[#This Row],[Qty]]</f>
        <v>1.2255299459862172</v>
      </c>
    </row>
    <row r="7241" spans="1:12" hidden="1">
      <c r="A7241" t="s">
        <v>544</v>
      </c>
      <c r="B7241" t="s">
        <v>11</v>
      </c>
      <c r="C7241" t="s">
        <v>73</v>
      </c>
      <c r="D7241" t="s">
        <v>550</v>
      </c>
      <c r="E7241" t="s">
        <v>15</v>
      </c>
      <c r="F7241" t="s">
        <v>36</v>
      </c>
      <c r="G7241" t="s">
        <v>37</v>
      </c>
      <c r="H7241" s="1">
        <v>2019</v>
      </c>
      <c r="I7241" s="2">
        <v>17140</v>
      </c>
      <c r="J7241" s="3">
        <v>21000.896000000001</v>
      </c>
      <c r="K7241">
        <f>Table1[[#This Row],[Total Revenue + Open]]/Table1[[#This Row],[Qty]]</f>
        <v>1.2252564760793465</v>
      </c>
      <c r="L7241">
        <f>Table1[[#This Row],[Total Revenue + Open]]/Table1[[#This Row],[Qty]]</f>
        <v>1.2252564760793465</v>
      </c>
    </row>
    <row r="7242" spans="1:12" hidden="1">
      <c r="A7242" t="s">
        <v>544</v>
      </c>
      <c r="B7242" t="s">
        <v>11</v>
      </c>
      <c r="C7242" t="s">
        <v>119</v>
      </c>
      <c r="D7242" t="s">
        <v>592</v>
      </c>
      <c r="E7242" t="s">
        <v>15</v>
      </c>
      <c r="F7242" t="s">
        <v>183</v>
      </c>
      <c r="G7242" t="s">
        <v>184</v>
      </c>
      <c r="H7242" s="1">
        <v>2020</v>
      </c>
      <c r="I7242" s="2">
        <v>5925</v>
      </c>
      <c r="J7242" s="3">
        <v>11210</v>
      </c>
      <c r="K7242">
        <f>Table1[[#This Row],[Total Revenue + Open]]/Table1[[#This Row],[Qty]]</f>
        <v>1.8919831223628691</v>
      </c>
      <c r="L7242">
        <f>Table1[[#This Row],[Total Revenue + Open]]/Table1[[#This Row],[Qty]]</f>
        <v>1.8919831223628691</v>
      </c>
    </row>
    <row r="7243" spans="1:12" hidden="1">
      <c r="A7243" t="s">
        <v>544</v>
      </c>
      <c r="B7243" t="s">
        <v>11</v>
      </c>
      <c r="C7243" t="s">
        <v>119</v>
      </c>
      <c r="D7243" t="s">
        <v>592</v>
      </c>
      <c r="E7243" t="s">
        <v>15</v>
      </c>
      <c r="F7243" t="s">
        <v>183</v>
      </c>
      <c r="G7243" t="s">
        <v>187</v>
      </c>
      <c r="H7243" s="1">
        <v>2020</v>
      </c>
      <c r="I7243" s="2">
        <v>5925</v>
      </c>
      <c r="J7243" s="3">
        <v>11210</v>
      </c>
      <c r="K7243">
        <f>Table1[[#This Row],[Total Revenue + Open]]/Table1[[#This Row],[Qty]]</f>
        <v>1.8919831223628691</v>
      </c>
      <c r="L7243">
        <f>Table1[[#This Row],[Total Revenue + Open]]/Table1[[#This Row],[Qty]]</f>
        <v>1.8919831223628691</v>
      </c>
    </row>
    <row r="7244" spans="1:12" hidden="1">
      <c r="A7244" t="s">
        <v>544</v>
      </c>
      <c r="B7244" t="s">
        <v>11</v>
      </c>
      <c r="C7244" t="s">
        <v>119</v>
      </c>
      <c r="D7244" t="s">
        <v>592</v>
      </c>
      <c r="E7244" t="s">
        <v>15</v>
      </c>
      <c r="F7244" t="s">
        <v>16</v>
      </c>
      <c r="G7244" t="s">
        <v>381</v>
      </c>
      <c r="H7244" s="1">
        <v>2020</v>
      </c>
      <c r="I7244" s="2">
        <v>5035</v>
      </c>
      <c r="J7244" s="3">
        <v>11200</v>
      </c>
      <c r="K7244">
        <f>Table1[[#This Row],[Total Revenue + Open]]/Table1[[#This Row],[Qty]]</f>
        <v>2.2244289970208539</v>
      </c>
      <c r="L7244">
        <f>Table1[[#This Row],[Total Revenue + Open]]/Table1[[#This Row],[Qty]]</f>
        <v>2.2244289970208539</v>
      </c>
    </row>
    <row r="7245" spans="1:12" hidden="1">
      <c r="A7245" t="s">
        <v>544</v>
      </c>
      <c r="B7245" t="s">
        <v>11</v>
      </c>
      <c r="C7245" t="s">
        <v>119</v>
      </c>
      <c r="D7245" t="s">
        <v>592</v>
      </c>
      <c r="E7245" t="s">
        <v>15</v>
      </c>
      <c r="F7245" t="s">
        <v>16</v>
      </c>
      <c r="G7245" t="s">
        <v>18</v>
      </c>
      <c r="H7245" s="1">
        <v>2020</v>
      </c>
      <c r="I7245" s="2">
        <v>5035</v>
      </c>
      <c r="J7245" s="3">
        <v>11200</v>
      </c>
      <c r="K7245">
        <f>Table1[[#This Row],[Total Revenue + Open]]/Table1[[#This Row],[Qty]]</f>
        <v>2.2244289970208539</v>
      </c>
      <c r="L7245">
        <f>Table1[[#This Row],[Total Revenue + Open]]/Table1[[#This Row],[Qty]]</f>
        <v>2.2244289970208539</v>
      </c>
    </row>
    <row r="7246" spans="1:12" hidden="1">
      <c r="A7246" t="s">
        <v>544</v>
      </c>
      <c r="B7246" t="s">
        <v>11</v>
      </c>
      <c r="C7246" t="s">
        <v>73</v>
      </c>
      <c r="D7246" t="s">
        <v>550</v>
      </c>
      <c r="E7246" t="s">
        <v>15</v>
      </c>
      <c r="F7246" t="s">
        <v>36</v>
      </c>
      <c r="G7246" t="s">
        <v>37</v>
      </c>
      <c r="H7246" s="1">
        <v>2020</v>
      </c>
      <c r="I7246" s="2">
        <v>9095</v>
      </c>
      <c r="J7246" s="3">
        <v>11088.805413288799</v>
      </c>
      <c r="K7246">
        <f>Table1[[#This Row],[Total Revenue + Open]]/Table1[[#This Row],[Qty]]</f>
        <v>1.2192199464858493</v>
      </c>
      <c r="L7246">
        <f>Table1[[#This Row],[Total Revenue + Open]]/Table1[[#This Row],[Qty]]</f>
        <v>1.2192199464858493</v>
      </c>
    </row>
    <row r="7247" spans="1:12" hidden="1">
      <c r="A7247" t="s">
        <v>544</v>
      </c>
      <c r="B7247" t="s">
        <v>11</v>
      </c>
      <c r="C7247" t="s">
        <v>73</v>
      </c>
      <c r="D7247" t="s">
        <v>550</v>
      </c>
      <c r="E7247" t="s">
        <v>15</v>
      </c>
      <c r="F7247" t="s">
        <v>80</v>
      </c>
      <c r="G7247" t="s">
        <v>81</v>
      </c>
      <c r="H7247" s="1">
        <v>2020</v>
      </c>
      <c r="I7247" s="2">
        <v>9250</v>
      </c>
      <c r="J7247" s="3">
        <v>11013.0497558343</v>
      </c>
      <c r="K7247">
        <f>Table1[[#This Row],[Total Revenue + Open]]/Table1[[#This Row],[Qty]]</f>
        <v>1.1905999736037081</v>
      </c>
      <c r="L7247">
        <f>Table1[[#This Row],[Total Revenue + Open]]/Table1[[#This Row],[Qty]]</f>
        <v>1.1905999736037081</v>
      </c>
    </row>
    <row r="7248" spans="1:12" hidden="1">
      <c r="A7248" t="s">
        <v>544</v>
      </c>
      <c r="B7248" t="s">
        <v>11</v>
      </c>
      <c r="C7248" t="s">
        <v>73</v>
      </c>
      <c r="D7248" t="s">
        <v>550</v>
      </c>
      <c r="E7248" t="s">
        <v>15</v>
      </c>
      <c r="F7248" t="s">
        <v>80</v>
      </c>
      <c r="G7248" t="s">
        <v>83</v>
      </c>
      <c r="H7248" s="1">
        <v>2020</v>
      </c>
      <c r="I7248" s="2">
        <v>9250</v>
      </c>
      <c r="J7248" s="3">
        <v>11013.0497558343</v>
      </c>
      <c r="K7248">
        <f>Table1[[#This Row],[Total Revenue + Open]]/Table1[[#This Row],[Qty]]</f>
        <v>1.1905999736037081</v>
      </c>
      <c r="L7248">
        <f>Table1[[#This Row],[Total Revenue + Open]]/Table1[[#This Row],[Qty]]</f>
        <v>1.1905999736037081</v>
      </c>
    </row>
    <row r="7249" spans="1:12" hidden="1">
      <c r="A7249" t="s">
        <v>544</v>
      </c>
      <c r="B7249" t="s">
        <v>11</v>
      </c>
      <c r="C7249" t="s">
        <v>73</v>
      </c>
      <c r="D7249" t="s">
        <v>550</v>
      </c>
      <c r="E7249" t="s">
        <v>15</v>
      </c>
      <c r="F7249" t="s">
        <v>80</v>
      </c>
      <c r="G7249" t="s">
        <v>81</v>
      </c>
      <c r="H7249" s="1">
        <v>2020</v>
      </c>
      <c r="I7249" s="2">
        <v>8945</v>
      </c>
      <c r="J7249" s="3">
        <v>10570.103406325999</v>
      </c>
      <c r="K7249">
        <f>Table1[[#This Row],[Total Revenue + Open]]/Table1[[#This Row],[Qty]]</f>
        <v>1.1816772952851873</v>
      </c>
      <c r="L7249">
        <f>Table1[[#This Row],[Total Revenue + Open]]/Table1[[#This Row],[Qty]]</f>
        <v>1.1816772952851873</v>
      </c>
    </row>
    <row r="7250" spans="1:12" hidden="1">
      <c r="A7250" t="s">
        <v>544</v>
      </c>
      <c r="B7250" t="s">
        <v>11</v>
      </c>
      <c r="C7250" t="s">
        <v>73</v>
      </c>
      <c r="D7250" t="s">
        <v>550</v>
      </c>
      <c r="E7250" t="s">
        <v>15</v>
      </c>
      <c r="F7250" t="s">
        <v>80</v>
      </c>
      <c r="G7250" t="s">
        <v>83</v>
      </c>
      <c r="H7250" s="1">
        <v>2020</v>
      </c>
      <c r="I7250" s="2">
        <v>8945</v>
      </c>
      <c r="J7250" s="3">
        <v>10570.103406325999</v>
      </c>
      <c r="K7250">
        <f>Table1[[#This Row],[Total Revenue + Open]]/Table1[[#This Row],[Qty]]</f>
        <v>1.1816772952851873</v>
      </c>
      <c r="L7250">
        <f>Table1[[#This Row],[Total Revenue + Open]]/Table1[[#This Row],[Qty]]</f>
        <v>1.1816772952851873</v>
      </c>
    </row>
    <row r="7251" spans="1:12" hidden="1">
      <c r="A7251" t="s">
        <v>544</v>
      </c>
      <c r="B7251" t="s">
        <v>11</v>
      </c>
      <c r="C7251" t="s">
        <v>73</v>
      </c>
      <c r="D7251" t="s">
        <v>550</v>
      </c>
      <c r="E7251" t="s">
        <v>15</v>
      </c>
      <c r="F7251" t="s">
        <v>36</v>
      </c>
      <c r="G7251" t="s">
        <v>37</v>
      </c>
      <c r="H7251" s="1">
        <v>2021</v>
      </c>
      <c r="I7251" s="2">
        <v>31515</v>
      </c>
      <c r="J7251" s="3">
        <v>42931.000905727</v>
      </c>
      <c r="K7251">
        <f>Table1[[#This Row],[Total Revenue + Open]]/Table1[[#This Row],[Qty]]</f>
        <v>1.362240231817452</v>
      </c>
      <c r="L7251">
        <f>Table1[[#This Row],[Total Revenue + Open]]/Table1[[#This Row],[Qty]]</f>
        <v>1.362240231817452</v>
      </c>
    </row>
    <row r="7252" spans="1:12" hidden="1">
      <c r="A7252" t="s">
        <v>544</v>
      </c>
      <c r="B7252" t="s">
        <v>11</v>
      </c>
      <c r="C7252" t="s">
        <v>73</v>
      </c>
      <c r="D7252" t="s">
        <v>550</v>
      </c>
      <c r="E7252" t="s">
        <v>15</v>
      </c>
      <c r="F7252" t="s">
        <v>36</v>
      </c>
      <c r="G7252" t="s">
        <v>37</v>
      </c>
      <c r="H7252" s="1">
        <v>2021</v>
      </c>
      <c r="I7252" s="2">
        <v>9165</v>
      </c>
      <c r="J7252" s="3">
        <v>12471.1137784567</v>
      </c>
      <c r="K7252">
        <f>Table1[[#This Row],[Total Revenue + Open]]/Table1[[#This Row],[Qty]]</f>
        <v>1.3607325453853465</v>
      </c>
      <c r="L7252">
        <f>Table1[[#This Row],[Total Revenue + Open]]/Table1[[#This Row],[Qty]]</f>
        <v>1.3607325453853465</v>
      </c>
    </row>
    <row r="7253" spans="1:12" hidden="1">
      <c r="A7253" t="s">
        <v>544</v>
      </c>
      <c r="B7253" t="s">
        <v>11</v>
      </c>
      <c r="C7253" t="s">
        <v>73</v>
      </c>
      <c r="D7253" t="s">
        <v>550</v>
      </c>
      <c r="E7253" t="s">
        <v>15</v>
      </c>
      <c r="F7253" t="s">
        <v>36</v>
      </c>
      <c r="G7253" t="s">
        <v>37</v>
      </c>
      <c r="H7253" s="1">
        <v>2021</v>
      </c>
      <c r="I7253" s="2">
        <v>14825</v>
      </c>
      <c r="J7253" s="3">
        <v>20232.600984962301</v>
      </c>
      <c r="K7253">
        <f>Table1[[#This Row],[Total Revenue + Open]]/Table1[[#This Row],[Qty]]</f>
        <v>1.3647622924089242</v>
      </c>
      <c r="L7253">
        <f>Table1[[#This Row],[Total Revenue + Open]]/Table1[[#This Row],[Qty]]</f>
        <v>1.3647622924089242</v>
      </c>
    </row>
    <row r="7254" spans="1:12" hidden="1">
      <c r="A7254" t="s">
        <v>544</v>
      </c>
      <c r="B7254" t="s">
        <v>11</v>
      </c>
      <c r="C7254" t="s">
        <v>73</v>
      </c>
      <c r="D7254" t="s">
        <v>550</v>
      </c>
      <c r="E7254" t="s">
        <v>15</v>
      </c>
      <c r="F7254" t="s">
        <v>36</v>
      </c>
      <c r="G7254" t="s">
        <v>37</v>
      </c>
      <c r="H7254" s="1">
        <v>2020</v>
      </c>
      <c r="I7254" s="2">
        <v>7340</v>
      </c>
      <c r="J7254" s="3">
        <v>10450.533853647599</v>
      </c>
      <c r="K7254">
        <f>Table1[[#This Row],[Total Revenue + Open]]/Table1[[#This Row],[Qty]]</f>
        <v>1.4237784541754221</v>
      </c>
      <c r="L7254">
        <f>Table1[[#This Row],[Total Revenue + Open]]/Table1[[#This Row],[Qty]]</f>
        <v>1.4237784541754221</v>
      </c>
    </row>
    <row r="7255" spans="1:12" hidden="1">
      <c r="A7255" t="s">
        <v>544</v>
      </c>
      <c r="B7255" t="s">
        <v>11</v>
      </c>
      <c r="C7255" t="s">
        <v>73</v>
      </c>
      <c r="D7255" t="s">
        <v>550</v>
      </c>
      <c r="E7255" t="s">
        <v>15</v>
      </c>
      <c r="F7255" t="s">
        <v>288</v>
      </c>
      <c r="G7255" t="s">
        <v>576</v>
      </c>
      <c r="H7255" s="1">
        <v>2021</v>
      </c>
      <c r="I7255" s="2">
        <v>3120</v>
      </c>
      <c r="J7255" s="3">
        <v>3550.4193238267999</v>
      </c>
      <c r="K7255">
        <f>Table1[[#This Row],[Total Revenue + Open]]/Table1[[#This Row],[Qty]]</f>
        <v>1.1379549114829486</v>
      </c>
      <c r="L7255">
        <f>Table1[[#This Row],[Total Revenue + Open]]/Table1[[#This Row],[Qty]]</f>
        <v>1.1379549114829486</v>
      </c>
    </row>
    <row r="7256" spans="1:12" hidden="1">
      <c r="A7256" t="s">
        <v>544</v>
      </c>
      <c r="B7256" t="s">
        <v>11</v>
      </c>
      <c r="C7256" t="s">
        <v>73</v>
      </c>
      <c r="D7256" t="s">
        <v>545</v>
      </c>
      <c r="E7256" t="s">
        <v>15</v>
      </c>
      <c r="F7256" t="s">
        <v>566</v>
      </c>
      <c r="G7256" t="s">
        <v>569</v>
      </c>
      <c r="H7256" s="1">
        <v>2020</v>
      </c>
      <c r="I7256" s="2">
        <v>10905</v>
      </c>
      <c r="J7256" s="3">
        <v>9859.5659645671003</v>
      </c>
      <c r="K7256">
        <f>Table1[[#This Row],[Total Revenue + Open]]/Table1[[#This Row],[Qty]]</f>
        <v>0.90413259647566258</v>
      </c>
      <c r="L7256">
        <f>Table1[[#This Row],[Total Revenue + Open]]/Table1[[#This Row],[Qty]]</f>
        <v>0.90413259647566258</v>
      </c>
    </row>
    <row r="7257" spans="1:12" hidden="1">
      <c r="A7257" t="s">
        <v>544</v>
      </c>
      <c r="B7257" t="s">
        <v>11</v>
      </c>
      <c r="C7257" t="s">
        <v>73</v>
      </c>
      <c r="D7257" t="s">
        <v>550</v>
      </c>
      <c r="E7257" t="s">
        <v>15</v>
      </c>
      <c r="F7257" t="s">
        <v>288</v>
      </c>
      <c r="G7257" t="s">
        <v>576</v>
      </c>
      <c r="H7257" s="1">
        <v>2021</v>
      </c>
      <c r="I7257" s="2">
        <v>2415</v>
      </c>
      <c r="J7257" s="3">
        <v>2796.9347474627998</v>
      </c>
      <c r="K7257">
        <f>Table1[[#This Row],[Total Revenue + Open]]/Table1[[#This Row],[Qty]]</f>
        <v>1.1581510341460868</v>
      </c>
      <c r="L7257">
        <f>Table1[[#This Row],[Total Revenue + Open]]/Table1[[#This Row],[Qty]]</f>
        <v>1.1581510341460868</v>
      </c>
    </row>
    <row r="7258" spans="1:12" hidden="1">
      <c r="A7258" t="s">
        <v>544</v>
      </c>
      <c r="B7258" t="s">
        <v>11</v>
      </c>
      <c r="C7258" t="s">
        <v>119</v>
      </c>
      <c r="D7258" t="s">
        <v>592</v>
      </c>
      <c r="E7258" t="s">
        <v>15</v>
      </c>
      <c r="F7258" t="s">
        <v>16</v>
      </c>
      <c r="G7258" t="s">
        <v>381</v>
      </c>
      <c r="H7258" s="1">
        <v>2020</v>
      </c>
      <c r="I7258" s="2">
        <v>4075</v>
      </c>
      <c r="J7258" s="3">
        <v>9072</v>
      </c>
      <c r="K7258">
        <f>Table1[[#This Row],[Total Revenue + Open]]/Table1[[#This Row],[Qty]]</f>
        <v>2.2262576687116566</v>
      </c>
      <c r="L7258">
        <f>Table1[[#This Row],[Total Revenue + Open]]/Table1[[#This Row],[Qty]]</f>
        <v>2.2262576687116566</v>
      </c>
    </row>
    <row r="7259" spans="1:12" hidden="1">
      <c r="A7259" t="s">
        <v>544</v>
      </c>
      <c r="B7259" t="s">
        <v>11</v>
      </c>
      <c r="C7259" t="s">
        <v>73</v>
      </c>
      <c r="D7259" t="s">
        <v>550</v>
      </c>
      <c r="E7259" t="s">
        <v>15</v>
      </c>
      <c r="F7259" t="s">
        <v>288</v>
      </c>
      <c r="G7259" t="s">
        <v>577</v>
      </c>
      <c r="H7259" s="1">
        <v>2021</v>
      </c>
      <c r="I7259" s="2">
        <v>3120</v>
      </c>
      <c r="J7259" s="3">
        <v>3550.4193238267999</v>
      </c>
      <c r="K7259">
        <f>Table1[[#This Row],[Total Revenue + Open]]/Table1[[#This Row],[Qty]]</f>
        <v>1.1379549114829486</v>
      </c>
      <c r="L7259">
        <f>Table1[[#This Row],[Total Revenue + Open]]/Table1[[#This Row],[Qty]]</f>
        <v>1.1379549114829486</v>
      </c>
    </row>
    <row r="7260" spans="1:12" hidden="1">
      <c r="A7260" t="s">
        <v>544</v>
      </c>
      <c r="B7260" t="s">
        <v>11</v>
      </c>
      <c r="C7260" t="s">
        <v>119</v>
      </c>
      <c r="D7260" t="s">
        <v>592</v>
      </c>
      <c r="E7260" t="s">
        <v>15</v>
      </c>
      <c r="F7260" t="s">
        <v>16</v>
      </c>
      <c r="G7260" t="s">
        <v>18</v>
      </c>
      <c r="H7260" s="1">
        <v>2020</v>
      </c>
      <c r="I7260" s="2">
        <v>4075</v>
      </c>
      <c r="J7260" s="3">
        <v>9072</v>
      </c>
      <c r="K7260">
        <f>Table1[[#This Row],[Total Revenue + Open]]/Table1[[#This Row],[Qty]]</f>
        <v>2.2262576687116566</v>
      </c>
      <c r="L7260">
        <f>Table1[[#This Row],[Total Revenue + Open]]/Table1[[#This Row],[Qty]]</f>
        <v>2.2262576687116566</v>
      </c>
    </row>
    <row r="7261" spans="1:12" hidden="1">
      <c r="A7261" t="s">
        <v>544</v>
      </c>
      <c r="B7261" t="s">
        <v>11</v>
      </c>
      <c r="C7261" t="s">
        <v>73</v>
      </c>
      <c r="D7261" t="s">
        <v>550</v>
      </c>
      <c r="E7261" t="s">
        <v>15</v>
      </c>
      <c r="F7261" t="s">
        <v>288</v>
      </c>
      <c r="G7261" t="s">
        <v>577</v>
      </c>
      <c r="H7261" s="1">
        <v>2021</v>
      </c>
      <c r="I7261" s="2">
        <v>2415</v>
      </c>
      <c r="J7261" s="3">
        <v>2796.9347474627998</v>
      </c>
      <c r="K7261">
        <f>Table1[[#This Row],[Total Revenue + Open]]/Table1[[#This Row],[Qty]]</f>
        <v>1.1581510341460868</v>
      </c>
      <c r="L7261">
        <f>Table1[[#This Row],[Total Revenue + Open]]/Table1[[#This Row],[Qty]]</f>
        <v>1.1581510341460868</v>
      </c>
    </row>
    <row r="7262" spans="1:12" hidden="1">
      <c r="A7262" t="s">
        <v>544</v>
      </c>
      <c r="B7262" t="s">
        <v>11</v>
      </c>
      <c r="C7262" t="s">
        <v>73</v>
      </c>
      <c r="D7262" t="s">
        <v>550</v>
      </c>
      <c r="E7262" t="s">
        <v>15</v>
      </c>
      <c r="F7262" t="s">
        <v>288</v>
      </c>
      <c r="G7262" t="s">
        <v>578</v>
      </c>
      <c r="H7262" s="1">
        <v>2019</v>
      </c>
      <c r="I7262" s="2">
        <v>3220</v>
      </c>
      <c r="J7262" s="3">
        <v>3491.31</v>
      </c>
      <c r="K7262">
        <f>Table1[[#This Row],[Total Revenue + Open]]/Table1[[#This Row],[Qty]]</f>
        <v>1.0842577639751552</v>
      </c>
      <c r="L7262">
        <f>Table1[[#This Row],[Total Revenue + Open]]/Table1[[#This Row],[Qty]]</f>
        <v>1.0842577639751552</v>
      </c>
    </row>
    <row r="7263" spans="1:12" hidden="1">
      <c r="A7263" t="s">
        <v>544</v>
      </c>
      <c r="B7263" t="s">
        <v>11</v>
      </c>
      <c r="C7263" t="s">
        <v>73</v>
      </c>
      <c r="D7263" t="s">
        <v>545</v>
      </c>
      <c r="E7263" t="s">
        <v>15</v>
      </c>
      <c r="F7263" t="s">
        <v>566</v>
      </c>
      <c r="G7263" t="s">
        <v>569</v>
      </c>
      <c r="H7263" s="1">
        <v>2020</v>
      </c>
      <c r="I7263" s="2">
        <v>9700</v>
      </c>
      <c r="J7263" s="3">
        <v>8736.2864107129008</v>
      </c>
      <c r="K7263">
        <f>Table1[[#This Row],[Total Revenue + Open]]/Table1[[#This Row],[Qty]]</f>
        <v>0.90064808357864956</v>
      </c>
      <c r="L7263">
        <f>Table1[[#This Row],[Total Revenue + Open]]/Table1[[#This Row],[Qty]]</f>
        <v>0.90064808357864956</v>
      </c>
    </row>
    <row r="7264" spans="1:12" hidden="1">
      <c r="A7264" t="s">
        <v>544</v>
      </c>
      <c r="B7264" t="s">
        <v>11</v>
      </c>
      <c r="C7264" t="s">
        <v>73</v>
      </c>
      <c r="D7264" t="s">
        <v>550</v>
      </c>
      <c r="E7264" t="s">
        <v>15</v>
      </c>
      <c r="F7264" t="s">
        <v>288</v>
      </c>
      <c r="G7264" t="s">
        <v>578</v>
      </c>
      <c r="H7264" s="1">
        <v>2021</v>
      </c>
      <c r="I7264" s="2">
        <v>2065</v>
      </c>
      <c r="J7264" s="3">
        <v>2389.0484301245001</v>
      </c>
      <c r="K7264">
        <f>Table1[[#This Row],[Total Revenue + Open]]/Table1[[#This Row],[Qty]]</f>
        <v>1.1569241792370462</v>
      </c>
      <c r="L7264">
        <f>Table1[[#This Row],[Total Revenue + Open]]/Table1[[#This Row],[Qty]]</f>
        <v>1.1569241792370462</v>
      </c>
    </row>
    <row r="7265" spans="1:12" hidden="1">
      <c r="A7265" t="s">
        <v>544</v>
      </c>
      <c r="B7265" t="s">
        <v>11</v>
      </c>
      <c r="C7265" t="s">
        <v>73</v>
      </c>
      <c r="D7265" t="s">
        <v>550</v>
      </c>
      <c r="E7265" t="s">
        <v>15</v>
      </c>
      <c r="F7265" t="s">
        <v>80</v>
      </c>
      <c r="G7265" t="s">
        <v>579</v>
      </c>
      <c r="H7265" s="1">
        <v>2021</v>
      </c>
      <c r="I7265" s="2">
        <v>11965</v>
      </c>
      <c r="J7265" s="3">
        <v>13878.688697018601</v>
      </c>
      <c r="K7265">
        <f>Table1[[#This Row],[Total Revenue + Open]]/Table1[[#This Row],[Qty]]</f>
        <v>1.1599405513596825</v>
      </c>
      <c r="L7265">
        <f>Table1[[#This Row],[Total Revenue + Open]]/Table1[[#This Row],[Qty]]</f>
        <v>1.1599405513596825</v>
      </c>
    </row>
    <row r="7266" spans="1:12" hidden="1">
      <c r="A7266" t="s">
        <v>544</v>
      </c>
      <c r="B7266" t="s">
        <v>11</v>
      </c>
      <c r="C7266" t="s">
        <v>73</v>
      </c>
      <c r="D7266" t="s">
        <v>550</v>
      </c>
      <c r="E7266" t="s">
        <v>15</v>
      </c>
      <c r="F7266" t="s">
        <v>80</v>
      </c>
      <c r="G7266" t="s">
        <v>579</v>
      </c>
      <c r="H7266" s="1">
        <v>2021</v>
      </c>
      <c r="I7266" s="2">
        <v>7195</v>
      </c>
      <c r="J7266" s="3">
        <v>8346.4800987128001</v>
      </c>
      <c r="K7266">
        <f>Table1[[#This Row],[Total Revenue + Open]]/Table1[[#This Row],[Qty]]</f>
        <v>1.1600389296334677</v>
      </c>
      <c r="L7266">
        <f>Table1[[#This Row],[Total Revenue + Open]]/Table1[[#This Row],[Qty]]</f>
        <v>1.1600389296334677</v>
      </c>
    </row>
    <row r="7267" spans="1:12" hidden="1">
      <c r="A7267" t="s">
        <v>544</v>
      </c>
      <c r="B7267" t="s">
        <v>11</v>
      </c>
      <c r="C7267" t="s">
        <v>73</v>
      </c>
      <c r="D7267" t="s">
        <v>550</v>
      </c>
      <c r="E7267" t="s">
        <v>15</v>
      </c>
      <c r="F7267" t="s">
        <v>80</v>
      </c>
      <c r="G7267" t="s">
        <v>579</v>
      </c>
      <c r="H7267" s="1">
        <v>2021</v>
      </c>
      <c r="I7267" s="2">
        <v>2715</v>
      </c>
      <c r="J7267" s="3">
        <v>3151.8176596538001</v>
      </c>
      <c r="K7267">
        <f>Table1[[#This Row],[Total Revenue + Open]]/Table1[[#This Row],[Qty]]</f>
        <v>1.1608904823770902</v>
      </c>
      <c r="L7267">
        <f>Table1[[#This Row],[Total Revenue + Open]]/Table1[[#This Row],[Qty]]</f>
        <v>1.1608904823770902</v>
      </c>
    </row>
    <row r="7268" spans="1:12" hidden="1">
      <c r="A7268" t="s">
        <v>544</v>
      </c>
      <c r="B7268" t="s">
        <v>11</v>
      </c>
      <c r="C7268" t="s">
        <v>73</v>
      </c>
      <c r="D7268" t="s">
        <v>547</v>
      </c>
      <c r="E7268" t="s">
        <v>15</v>
      </c>
      <c r="F7268" t="s">
        <v>80</v>
      </c>
      <c r="G7268" t="s">
        <v>574</v>
      </c>
      <c r="H7268" s="1">
        <v>2020</v>
      </c>
      <c r="I7268" s="2">
        <v>7640</v>
      </c>
      <c r="J7268" s="3">
        <v>8664</v>
      </c>
      <c r="K7268">
        <f>Table1[[#This Row],[Total Revenue + Open]]/Table1[[#This Row],[Qty]]</f>
        <v>1.1340314136125655</v>
      </c>
      <c r="L7268">
        <f>Table1[[#This Row],[Total Revenue + Open]]/Table1[[#This Row],[Qty]]</f>
        <v>1.1340314136125655</v>
      </c>
    </row>
    <row r="7269" spans="1:12" hidden="1">
      <c r="A7269" t="s">
        <v>544</v>
      </c>
      <c r="B7269" t="s">
        <v>11</v>
      </c>
      <c r="C7269" t="s">
        <v>73</v>
      </c>
      <c r="D7269" t="s">
        <v>547</v>
      </c>
      <c r="E7269" t="s">
        <v>15</v>
      </c>
      <c r="F7269" t="s">
        <v>80</v>
      </c>
      <c r="G7269" t="s">
        <v>574</v>
      </c>
      <c r="H7269" s="1">
        <v>2020</v>
      </c>
      <c r="I7269" s="2">
        <v>7640</v>
      </c>
      <c r="J7269" s="3">
        <v>8512</v>
      </c>
      <c r="K7269">
        <f>Table1[[#This Row],[Total Revenue + Open]]/Table1[[#This Row],[Qty]]</f>
        <v>1.1141361256544502</v>
      </c>
      <c r="L7269">
        <f>Table1[[#This Row],[Total Revenue + Open]]/Table1[[#This Row],[Qty]]</f>
        <v>1.1141361256544502</v>
      </c>
    </row>
    <row r="7270" spans="1:12" hidden="1">
      <c r="A7270" t="s">
        <v>544</v>
      </c>
      <c r="B7270" t="s">
        <v>11</v>
      </c>
      <c r="C7270" t="s">
        <v>119</v>
      </c>
      <c r="D7270" t="s">
        <v>593</v>
      </c>
      <c r="E7270" t="s">
        <v>15</v>
      </c>
      <c r="F7270" t="s">
        <v>123</v>
      </c>
      <c r="G7270" t="s">
        <v>513</v>
      </c>
      <c r="H7270" s="1">
        <v>2020</v>
      </c>
      <c r="I7270" s="2">
        <v>2915</v>
      </c>
      <c r="J7270" s="3">
        <v>8033</v>
      </c>
      <c r="K7270">
        <f>Table1[[#This Row],[Total Revenue + Open]]/Table1[[#This Row],[Qty]]</f>
        <v>2.7557461406518011</v>
      </c>
      <c r="L7270">
        <f>Table1[[#This Row],[Total Revenue + Open]]/Table1[[#This Row],[Qty]]</f>
        <v>2.7557461406518011</v>
      </c>
    </row>
    <row r="7271" spans="1:12" hidden="1">
      <c r="A7271" t="s">
        <v>544</v>
      </c>
      <c r="B7271" t="s">
        <v>11</v>
      </c>
      <c r="C7271" t="s">
        <v>119</v>
      </c>
      <c r="D7271" t="s">
        <v>593</v>
      </c>
      <c r="E7271" t="s">
        <v>15</v>
      </c>
      <c r="F7271" t="s">
        <v>123</v>
      </c>
      <c r="G7271" t="s">
        <v>515</v>
      </c>
      <c r="H7271" s="1">
        <v>2020</v>
      </c>
      <c r="I7271" s="2">
        <v>2915</v>
      </c>
      <c r="J7271" s="3">
        <v>8033</v>
      </c>
      <c r="K7271">
        <f>Table1[[#This Row],[Total Revenue + Open]]/Table1[[#This Row],[Qty]]</f>
        <v>2.7557461406518011</v>
      </c>
      <c r="L7271">
        <f>Table1[[#This Row],[Total Revenue + Open]]/Table1[[#This Row],[Qty]]</f>
        <v>2.7557461406518011</v>
      </c>
    </row>
    <row r="7272" spans="1:12" hidden="1">
      <c r="A7272" t="s">
        <v>544</v>
      </c>
      <c r="B7272" t="s">
        <v>11</v>
      </c>
      <c r="C7272" t="s">
        <v>73</v>
      </c>
      <c r="D7272" t="s">
        <v>550</v>
      </c>
      <c r="E7272" t="s">
        <v>15</v>
      </c>
      <c r="F7272" t="s">
        <v>80</v>
      </c>
      <c r="G7272" t="s">
        <v>81</v>
      </c>
      <c r="H7272" s="1">
        <v>2020</v>
      </c>
      <c r="I7272" s="2">
        <v>6545</v>
      </c>
      <c r="J7272" s="3">
        <v>7910.4756708039004</v>
      </c>
      <c r="K7272">
        <f>Table1[[#This Row],[Total Revenue + Open]]/Table1[[#This Row],[Qty]]</f>
        <v>1.2086288267080061</v>
      </c>
      <c r="L7272">
        <f>Table1[[#This Row],[Total Revenue + Open]]/Table1[[#This Row],[Qty]]</f>
        <v>1.2086288267080061</v>
      </c>
    </row>
    <row r="7273" spans="1:12" hidden="1">
      <c r="A7273" t="s">
        <v>544</v>
      </c>
      <c r="B7273" t="s">
        <v>11</v>
      </c>
      <c r="C7273" t="s">
        <v>73</v>
      </c>
      <c r="D7273" t="s">
        <v>550</v>
      </c>
      <c r="E7273" t="s">
        <v>15</v>
      </c>
      <c r="F7273" t="s">
        <v>80</v>
      </c>
      <c r="G7273" t="s">
        <v>81</v>
      </c>
      <c r="H7273" s="1">
        <v>2021</v>
      </c>
      <c r="I7273" s="2">
        <v>1410</v>
      </c>
      <c r="J7273" s="3">
        <v>1642.5226010238</v>
      </c>
      <c r="K7273">
        <f>Table1[[#This Row],[Total Revenue + Open]]/Table1[[#This Row],[Qty]]</f>
        <v>1.1649096461161703</v>
      </c>
      <c r="L7273">
        <f>Table1[[#This Row],[Total Revenue + Open]]/Table1[[#This Row],[Qty]]</f>
        <v>1.1649096461161703</v>
      </c>
    </row>
    <row r="7274" spans="1:12" hidden="1">
      <c r="A7274" t="s">
        <v>544</v>
      </c>
      <c r="B7274" t="s">
        <v>11</v>
      </c>
      <c r="C7274" t="s">
        <v>73</v>
      </c>
      <c r="D7274" t="s">
        <v>550</v>
      </c>
      <c r="E7274" t="s">
        <v>15</v>
      </c>
      <c r="F7274" t="s">
        <v>80</v>
      </c>
      <c r="G7274" t="s">
        <v>81</v>
      </c>
      <c r="H7274" s="1">
        <v>2021</v>
      </c>
      <c r="I7274" s="2">
        <v>800</v>
      </c>
      <c r="J7274" s="3">
        <v>947.32543895460003</v>
      </c>
      <c r="K7274">
        <f>Table1[[#This Row],[Total Revenue + Open]]/Table1[[#This Row],[Qty]]</f>
        <v>1.18415679869325</v>
      </c>
      <c r="L7274">
        <f>Table1[[#This Row],[Total Revenue + Open]]/Table1[[#This Row],[Qty]]</f>
        <v>1.18415679869325</v>
      </c>
    </row>
    <row r="7275" spans="1:12" hidden="1">
      <c r="A7275" t="s">
        <v>544</v>
      </c>
      <c r="B7275" t="s">
        <v>11</v>
      </c>
      <c r="C7275" t="s">
        <v>73</v>
      </c>
      <c r="D7275" t="s">
        <v>550</v>
      </c>
      <c r="E7275" t="s">
        <v>15</v>
      </c>
      <c r="F7275" t="s">
        <v>80</v>
      </c>
      <c r="G7275" t="s">
        <v>83</v>
      </c>
      <c r="H7275" s="1">
        <v>2020</v>
      </c>
      <c r="I7275" s="2">
        <v>6545</v>
      </c>
      <c r="J7275" s="3">
        <v>7910.4756708039004</v>
      </c>
      <c r="K7275">
        <f>Table1[[#This Row],[Total Revenue + Open]]/Table1[[#This Row],[Qty]]</f>
        <v>1.2086288267080061</v>
      </c>
      <c r="L7275">
        <f>Table1[[#This Row],[Total Revenue + Open]]/Table1[[#This Row],[Qty]]</f>
        <v>1.2086288267080061</v>
      </c>
    </row>
    <row r="7276" spans="1:12" hidden="1">
      <c r="A7276" t="s">
        <v>544</v>
      </c>
      <c r="B7276" t="s">
        <v>11</v>
      </c>
      <c r="C7276" t="s">
        <v>73</v>
      </c>
      <c r="D7276" t="s">
        <v>550</v>
      </c>
      <c r="E7276" t="s">
        <v>15</v>
      </c>
      <c r="F7276" t="s">
        <v>80</v>
      </c>
      <c r="G7276" t="s">
        <v>81</v>
      </c>
      <c r="H7276" s="1">
        <v>2021</v>
      </c>
      <c r="I7276" s="2">
        <v>1660</v>
      </c>
      <c r="J7276" s="3">
        <v>1953.858717844</v>
      </c>
      <c r="K7276">
        <f>Table1[[#This Row],[Total Revenue + Open]]/Table1[[#This Row],[Qty]]</f>
        <v>1.1770233240024097</v>
      </c>
      <c r="L7276">
        <f>Table1[[#This Row],[Total Revenue + Open]]/Table1[[#This Row],[Qty]]</f>
        <v>1.1770233240024097</v>
      </c>
    </row>
    <row r="7277" spans="1:12" hidden="1">
      <c r="A7277" t="s">
        <v>544</v>
      </c>
      <c r="B7277" t="s">
        <v>11</v>
      </c>
      <c r="C7277" t="s">
        <v>73</v>
      </c>
      <c r="D7277" t="s">
        <v>550</v>
      </c>
      <c r="E7277" t="s">
        <v>15</v>
      </c>
      <c r="F7277" t="s">
        <v>80</v>
      </c>
      <c r="G7277" t="s">
        <v>81</v>
      </c>
      <c r="H7277" s="1">
        <v>2021</v>
      </c>
      <c r="I7277" s="2">
        <v>5130</v>
      </c>
      <c r="J7277" s="3">
        <v>5953.4333571239004</v>
      </c>
      <c r="K7277">
        <f>Table1[[#This Row],[Total Revenue + Open]]/Table1[[#This Row],[Qty]]</f>
        <v>1.1605133249754191</v>
      </c>
      <c r="L7277">
        <f>Table1[[#This Row],[Total Revenue + Open]]/Table1[[#This Row],[Qty]]</f>
        <v>1.1605133249754191</v>
      </c>
    </row>
    <row r="7278" spans="1:12" hidden="1">
      <c r="A7278" t="s">
        <v>544</v>
      </c>
      <c r="B7278" t="s">
        <v>11</v>
      </c>
      <c r="C7278" t="s">
        <v>73</v>
      </c>
      <c r="D7278" t="s">
        <v>545</v>
      </c>
      <c r="E7278" t="s">
        <v>15</v>
      </c>
      <c r="F7278" t="s">
        <v>566</v>
      </c>
      <c r="G7278" t="s">
        <v>567</v>
      </c>
      <c r="H7278" s="1">
        <v>2020</v>
      </c>
      <c r="I7278" s="2">
        <v>8545</v>
      </c>
      <c r="J7278" s="3">
        <v>7513.1120691009</v>
      </c>
      <c r="K7278">
        <f>Table1[[#This Row],[Total Revenue + Open]]/Table1[[#This Row],[Qty]]</f>
        <v>0.87924073365721478</v>
      </c>
      <c r="L7278">
        <f>Table1[[#This Row],[Total Revenue + Open]]/Table1[[#This Row],[Qty]]</f>
        <v>0.87924073365721478</v>
      </c>
    </row>
    <row r="7279" spans="1:12" hidden="1">
      <c r="A7279" t="s">
        <v>544</v>
      </c>
      <c r="B7279" t="s">
        <v>11</v>
      </c>
      <c r="C7279" t="s">
        <v>73</v>
      </c>
      <c r="D7279" t="s">
        <v>545</v>
      </c>
      <c r="E7279" t="s">
        <v>15</v>
      </c>
      <c r="F7279" t="s">
        <v>566</v>
      </c>
      <c r="G7279" t="s">
        <v>568</v>
      </c>
      <c r="H7279" s="1">
        <v>2020</v>
      </c>
      <c r="I7279" s="2">
        <v>8545</v>
      </c>
      <c r="J7279" s="3">
        <v>7513.1120691009</v>
      </c>
      <c r="K7279">
        <f>Table1[[#This Row],[Total Revenue + Open]]/Table1[[#This Row],[Qty]]</f>
        <v>0.87924073365721478</v>
      </c>
      <c r="L7279">
        <f>Table1[[#This Row],[Total Revenue + Open]]/Table1[[#This Row],[Qty]]</f>
        <v>0.87924073365721478</v>
      </c>
    </row>
    <row r="7280" spans="1:12" hidden="1">
      <c r="A7280" t="s">
        <v>544</v>
      </c>
      <c r="B7280" t="s">
        <v>11</v>
      </c>
      <c r="C7280" t="s">
        <v>73</v>
      </c>
      <c r="D7280" t="s">
        <v>550</v>
      </c>
      <c r="E7280" t="s">
        <v>15</v>
      </c>
      <c r="F7280" t="s">
        <v>80</v>
      </c>
      <c r="G7280" t="s">
        <v>81</v>
      </c>
      <c r="H7280" s="1">
        <v>2020</v>
      </c>
      <c r="I7280" s="2">
        <v>6030</v>
      </c>
      <c r="J7280" s="3">
        <v>7314.2394423222004</v>
      </c>
      <c r="K7280">
        <f>Table1[[#This Row],[Total Revenue + Open]]/Table1[[#This Row],[Qty]]</f>
        <v>1.2129750318942289</v>
      </c>
      <c r="L7280">
        <f>Table1[[#This Row],[Total Revenue + Open]]/Table1[[#This Row],[Qty]]</f>
        <v>1.2129750318942289</v>
      </c>
    </row>
    <row r="7281" spans="1:12" hidden="1">
      <c r="A7281" t="s">
        <v>544</v>
      </c>
      <c r="B7281" t="s">
        <v>11</v>
      </c>
      <c r="C7281" t="s">
        <v>73</v>
      </c>
      <c r="D7281" t="s">
        <v>550</v>
      </c>
      <c r="E7281" t="s">
        <v>15</v>
      </c>
      <c r="F7281" t="s">
        <v>80</v>
      </c>
      <c r="G7281" t="s">
        <v>83</v>
      </c>
      <c r="H7281" s="1">
        <v>2020</v>
      </c>
      <c r="I7281" s="2">
        <v>6030</v>
      </c>
      <c r="J7281" s="3">
        <v>7314.2394423222004</v>
      </c>
      <c r="K7281">
        <f>Table1[[#This Row],[Total Revenue + Open]]/Table1[[#This Row],[Qty]]</f>
        <v>1.2129750318942289</v>
      </c>
      <c r="L7281">
        <f>Table1[[#This Row],[Total Revenue + Open]]/Table1[[#This Row],[Qty]]</f>
        <v>1.2129750318942289</v>
      </c>
    </row>
    <row r="7282" spans="1:12">
      <c r="A7282" t="s">
        <v>10</v>
      </c>
      <c r="B7282" t="s">
        <v>11</v>
      </c>
      <c r="C7282" t="s">
        <v>119</v>
      </c>
      <c r="D7282" t="s">
        <v>46</v>
      </c>
      <c r="E7282" t="s">
        <v>19</v>
      </c>
      <c r="F7282" t="s">
        <v>92</v>
      </c>
      <c r="G7282" t="s">
        <v>93</v>
      </c>
      <c r="H7282" s="1">
        <v>2022</v>
      </c>
      <c r="I7282" s="2">
        <v>10000</v>
      </c>
      <c r="J7282" s="3">
        <v>1500</v>
      </c>
      <c r="K7282">
        <f>Table1[[#This Row],[Total Revenue + Open]]/Table1[[#This Row],[Qty]]</f>
        <v>0.15</v>
      </c>
      <c r="L7282">
        <f>Table1[[#This Row],[Total Revenue + Open]]/Table1[[#This Row],[Qty]]</f>
        <v>0.15</v>
      </c>
    </row>
    <row r="7283" spans="1:12">
      <c r="A7283" t="s">
        <v>10</v>
      </c>
      <c r="B7283" t="s">
        <v>11</v>
      </c>
      <c r="C7283" t="s">
        <v>119</v>
      </c>
      <c r="D7283" t="s">
        <v>46</v>
      </c>
      <c r="E7283" t="s">
        <v>12</v>
      </c>
      <c r="F7283" t="s">
        <v>13</v>
      </c>
      <c r="G7283" t="s">
        <v>28</v>
      </c>
      <c r="H7283" s="1">
        <v>2022</v>
      </c>
      <c r="I7283" s="2">
        <v>11500</v>
      </c>
      <c r="J7283" s="3">
        <v>1495</v>
      </c>
      <c r="K7283">
        <f>Table1[[#This Row],[Total Revenue + Open]]/Table1[[#This Row],[Qty]]</f>
        <v>0.13</v>
      </c>
      <c r="L7283">
        <f>Table1[[#This Row],[Total Revenue + Open]]/Table1[[#This Row],[Qty]]</f>
        <v>0.13</v>
      </c>
    </row>
    <row r="7284" spans="1:12">
      <c r="A7284" t="s">
        <v>10</v>
      </c>
      <c r="B7284" t="s">
        <v>11</v>
      </c>
      <c r="C7284" t="s">
        <v>119</v>
      </c>
      <c r="D7284" t="s">
        <v>46</v>
      </c>
      <c r="E7284" t="s">
        <v>19</v>
      </c>
      <c r="F7284" t="s">
        <v>54</v>
      </c>
      <c r="G7284" t="s">
        <v>91</v>
      </c>
      <c r="H7284" s="1">
        <v>2022</v>
      </c>
      <c r="I7284" s="2">
        <v>10500</v>
      </c>
      <c r="J7284" s="3">
        <v>1470</v>
      </c>
      <c r="K7284">
        <f>Table1[[#This Row],[Total Revenue + Open]]/Table1[[#This Row],[Qty]]</f>
        <v>0.14000000000000001</v>
      </c>
      <c r="L7284">
        <f>Table1[[#This Row],[Total Revenue + Open]]/Table1[[#This Row],[Qty]]</f>
        <v>0.14000000000000001</v>
      </c>
    </row>
    <row r="7285" spans="1:12">
      <c r="A7285" t="s">
        <v>10</v>
      </c>
      <c r="B7285" t="s">
        <v>11</v>
      </c>
      <c r="C7285" t="s">
        <v>119</v>
      </c>
      <c r="D7285" t="s">
        <v>46</v>
      </c>
      <c r="E7285" t="s">
        <v>19</v>
      </c>
      <c r="F7285" t="s">
        <v>54</v>
      </c>
      <c r="G7285" t="s">
        <v>58</v>
      </c>
      <c r="H7285" s="1">
        <v>2022</v>
      </c>
      <c r="I7285" s="2">
        <v>10500</v>
      </c>
      <c r="J7285" s="3">
        <v>1470</v>
      </c>
      <c r="K7285">
        <f>Table1[[#This Row],[Total Revenue + Open]]/Table1[[#This Row],[Qty]]</f>
        <v>0.14000000000000001</v>
      </c>
      <c r="L7285">
        <f>Table1[[#This Row],[Total Revenue + Open]]/Table1[[#This Row],[Qty]]</f>
        <v>0.14000000000000001</v>
      </c>
    </row>
    <row r="7286" spans="1:12">
      <c r="A7286" t="s">
        <v>10</v>
      </c>
      <c r="B7286" t="s">
        <v>11</v>
      </c>
      <c r="C7286" t="s">
        <v>119</v>
      </c>
      <c r="D7286" t="s">
        <v>46</v>
      </c>
      <c r="E7286" t="s">
        <v>12</v>
      </c>
      <c r="F7286" t="s">
        <v>13</v>
      </c>
      <c r="G7286" t="s">
        <v>28</v>
      </c>
      <c r="H7286" s="1">
        <v>2022</v>
      </c>
      <c r="I7286" s="2">
        <v>11000</v>
      </c>
      <c r="J7286" s="3">
        <v>1430</v>
      </c>
      <c r="K7286">
        <f>Table1[[#This Row],[Total Revenue + Open]]/Table1[[#This Row],[Qty]]</f>
        <v>0.13</v>
      </c>
      <c r="L7286">
        <f>Table1[[#This Row],[Total Revenue + Open]]/Table1[[#This Row],[Qty]]</f>
        <v>0.13</v>
      </c>
    </row>
    <row r="7287" spans="1:12">
      <c r="A7287" t="s">
        <v>10</v>
      </c>
      <c r="B7287" t="s">
        <v>11</v>
      </c>
      <c r="C7287" t="s">
        <v>119</v>
      </c>
      <c r="D7287" t="s">
        <v>46</v>
      </c>
      <c r="E7287" t="s">
        <v>19</v>
      </c>
      <c r="F7287" t="s">
        <v>92</v>
      </c>
      <c r="G7287" t="s">
        <v>94</v>
      </c>
      <c r="H7287" s="1">
        <v>2022</v>
      </c>
      <c r="I7287" s="2">
        <v>9500</v>
      </c>
      <c r="J7287" s="3">
        <v>1425</v>
      </c>
      <c r="K7287">
        <f>Table1[[#This Row],[Total Revenue + Open]]/Table1[[#This Row],[Qty]]</f>
        <v>0.15</v>
      </c>
      <c r="L7287">
        <f>Table1[[#This Row],[Total Revenue + Open]]/Table1[[#This Row],[Qty]]</f>
        <v>0.15</v>
      </c>
    </row>
    <row r="7288" spans="1:12">
      <c r="A7288" t="s">
        <v>10</v>
      </c>
      <c r="B7288" t="s">
        <v>11</v>
      </c>
      <c r="C7288" t="s">
        <v>119</v>
      </c>
      <c r="D7288" t="s">
        <v>46</v>
      </c>
      <c r="E7288" t="s">
        <v>19</v>
      </c>
      <c r="F7288" t="s">
        <v>92</v>
      </c>
      <c r="G7288" t="s">
        <v>95</v>
      </c>
      <c r="H7288" s="1">
        <v>2022</v>
      </c>
      <c r="I7288" s="2">
        <v>9500</v>
      </c>
      <c r="J7288" s="3">
        <v>1425</v>
      </c>
      <c r="K7288">
        <f>Table1[[#This Row],[Total Revenue + Open]]/Table1[[#This Row],[Qty]]</f>
        <v>0.15</v>
      </c>
      <c r="L7288">
        <f>Table1[[#This Row],[Total Revenue + Open]]/Table1[[#This Row],[Qty]]</f>
        <v>0.15</v>
      </c>
    </row>
    <row r="7289" spans="1:12">
      <c r="A7289" t="s">
        <v>10</v>
      </c>
      <c r="B7289" t="s">
        <v>11</v>
      </c>
      <c r="C7289" t="s">
        <v>119</v>
      </c>
      <c r="D7289" t="s">
        <v>46</v>
      </c>
      <c r="E7289" t="s">
        <v>19</v>
      </c>
      <c r="F7289" t="s">
        <v>54</v>
      </c>
      <c r="G7289" t="s">
        <v>59</v>
      </c>
      <c r="H7289" s="1">
        <v>2022</v>
      </c>
      <c r="I7289" s="2">
        <v>10000</v>
      </c>
      <c r="J7289" s="3">
        <v>1400</v>
      </c>
      <c r="K7289">
        <f>Table1[[#This Row],[Total Revenue + Open]]/Table1[[#This Row],[Qty]]</f>
        <v>0.14000000000000001</v>
      </c>
      <c r="L7289">
        <f>Table1[[#This Row],[Total Revenue + Open]]/Table1[[#This Row],[Qty]]</f>
        <v>0.14000000000000001</v>
      </c>
    </row>
    <row r="7290" spans="1:12">
      <c r="A7290" t="s">
        <v>10</v>
      </c>
      <c r="B7290" t="s">
        <v>11</v>
      </c>
      <c r="C7290" t="s">
        <v>119</v>
      </c>
      <c r="D7290" t="s">
        <v>46</v>
      </c>
      <c r="E7290" t="s">
        <v>15</v>
      </c>
      <c r="F7290" t="s">
        <v>204</v>
      </c>
      <c r="G7290" t="s">
        <v>297</v>
      </c>
      <c r="H7290" s="1">
        <v>2022</v>
      </c>
      <c r="I7290" s="2">
        <v>500</v>
      </c>
      <c r="J7290" s="3">
        <v>1370</v>
      </c>
      <c r="K7290">
        <f>Table1[[#This Row],[Total Revenue + Open]]/Table1[[#This Row],[Qty]]</f>
        <v>2.74</v>
      </c>
      <c r="L7290">
        <f>Table1[[#This Row],[Qty]]/Table1[[#This Row],[Total Revenue + Open]]</f>
        <v>0.36496350364963503</v>
      </c>
    </row>
    <row r="7291" spans="1:12">
      <c r="A7291" t="s">
        <v>10</v>
      </c>
      <c r="B7291" t="s">
        <v>11</v>
      </c>
      <c r="C7291" t="s">
        <v>119</v>
      </c>
      <c r="D7291" t="s">
        <v>46</v>
      </c>
      <c r="E7291" t="s">
        <v>15</v>
      </c>
      <c r="F7291" t="s">
        <v>204</v>
      </c>
      <c r="G7291" t="s">
        <v>297</v>
      </c>
      <c r="H7291" s="1">
        <v>2022</v>
      </c>
      <c r="I7291" s="2">
        <v>500</v>
      </c>
      <c r="J7291" s="3">
        <v>1370</v>
      </c>
      <c r="K7291">
        <f>Table1[[#This Row],[Total Revenue + Open]]/Table1[[#This Row],[Qty]]</f>
        <v>2.74</v>
      </c>
      <c r="L7291">
        <f>Table1[[#This Row],[Qty]]/Table1[[#This Row],[Total Revenue + Open]]</f>
        <v>0.36496350364963503</v>
      </c>
    </row>
    <row r="7292" spans="1:12">
      <c r="A7292" t="s">
        <v>10</v>
      </c>
      <c r="B7292" t="s">
        <v>11</v>
      </c>
      <c r="C7292" t="s">
        <v>119</v>
      </c>
      <c r="D7292" t="s">
        <v>46</v>
      </c>
      <c r="E7292" t="s">
        <v>12</v>
      </c>
      <c r="F7292" t="s">
        <v>13</v>
      </c>
      <c r="G7292" t="s">
        <v>28</v>
      </c>
      <c r="H7292" s="1">
        <v>2022</v>
      </c>
      <c r="I7292" s="2">
        <v>10500</v>
      </c>
      <c r="J7292" s="3">
        <v>1365</v>
      </c>
      <c r="K7292">
        <f>Table1[[#This Row],[Total Revenue + Open]]/Table1[[#This Row],[Qty]]</f>
        <v>0.13</v>
      </c>
      <c r="L7292">
        <f>Table1[[#This Row],[Total Revenue + Open]]/Table1[[#This Row],[Qty]]</f>
        <v>0.13</v>
      </c>
    </row>
    <row r="7293" spans="1:12">
      <c r="A7293" t="s">
        <v>10</v>
      </c>
      <c r="B7293" t="s">
        <v>11</v>
      </c>
      <c r="C7293" t="s">
        <v>119</v>
      </c>
      <c r="D7293" t="s">
        <v>46</v>
      </c>
      <c r="E7293" t="s">
        <v>15</v>
      </c>
      <c r="F7293" t="s">
        <v>204</v>
      </c>
      <c r="G7293" t="s">
        <v>297</v>
      </c>
      <c r="H7293" s="1">
        <v>2022</v>
      </c>
      <c r="I7293" s="2">
        <v>500</v>
      </c>
      <c r="J7293" s="3">
        <v>1360</v>
      </c>
      <c r="K7293">
        <f>Table1[[#This Row],[Total Revenue + Open]]/Table1[[#This Row],[Qty]]</f>
        <v>2.72</v>
      </c>
      <c r="L7293">
        <f>Table1[[#This Row],[Qty]]/Table1[[#This Row],[Total Revenue + Open]]</f>
        <v>0.36764705882352944</v>
      </c>
    </row>
    <row r="7294" spans="1:12">
      <c r="A7294" t="s">
        <v>10</v>
      </c>
      <c r="B7294" t="s">
        <v>11</v>
      </c>
      <c r="C7294" t="s">
        <v>119</v>
      </c>
      <c r="D7294" t="s">
        <v>46</v>
      </c>
      <c r="E7294" t="s">
        <v>19</v>
      </c>
      <c r="F7294" t="s">
        <v>92</v>
      </c>
      <c r="G7294" t="s">
        <v>107</v>
      </c>
      <c r="H7294" s="1">
        <v>2022</v>
      </c>
      <c r="I7294" s="2">
        <v>9000</v>
      </c>
      <c r="J7294" s="3">
        <v>1350</v>
      </c>
      <c r="K7294">
        <f>Table1[[#This Row],[Total Revenue + Open]]/Table1[[#This Row],[Qty]]</f>
        <v>0.15</v>
      </c>
      <c r="L7294">
        <f>Table1[[#This Row],[Total Revenue + Open]]/Table1[[#This Row],[Qty]]</f>
        <v>0.15</v>
      </c>
    </row>
    <row r="7295" spans="1:12">
      <c r="A7295" t="s">
        <v>10</v>
      </c>
      <c r="B7295" t="s">
        <v>11</v>
      </c>
      <c r="C7295" t="s">
        <v>119</v>
      </c>
      <c r="D7295" t="s">
        <v>46</v>
      </c>
      <c r="E7295" t="s">
        <v>12</v>
      </c>
      <c r="F7295" t="s">
        <v>13</v>
      </c>
      <c r="G7295" t="s">
        <v>28</v>
      </c>
      <c r="H7295" s="1">
        <v>2022</v>
      </c>
      <c r="I7295" s="2">
        <v>10000</v>
      </c>
      <c r="J7295" s="3">
        <v>1300</v>
      </c>
      <c r="K7295">
        <f>Table1[[#This Row],[Total Revenue + Open]]/Table1[[#This Row],[Qty]]</f>
        <v>0.13</v>
      </c>
      <c r="L7295">
        <f>Table1[[#This Row],[Total Revenue + Open]]/Table1[[#This Row],[Qty]]</f>
        <v>0.13</v>
      </c>
    </row>
    <row r="7296" spans="1:12">
      <c r="A7296" t="s">
        <v>10</v>
      </c>
      <c r="B7296" t="s">
        <v>11</v>
      </c>
      <c r="C7296" t="s">
        <v>119</v>
      </c>
      <c r="D7296" t="s">
        <v>46</v>
      </c>
      <c r="E7296" t="s">
        <v>12</v>
      </c>
      <c r="F7296" t="s">
        <v>13</v>
      </c>
      <c r="G7296" t="s">
        <v>28</v>
      </c>
      <c r="H7296" s="1">
        <v>2022</v>
      </c>
      <c r="I7296" s="2">
        <v>10000</v>
      </c>
      <c r="J7296" s="3">
        <v>1300</v>
      </c>
      <c r="K7296">
        <f>Table1[[#This Row],[Total Revenue + Open]]/Table1[[#This Row],[Qty]]</f>
        <v>0.13</v>
      </c>
      <c r="L7296">
        <f>Table1[[#This Row],[Total Revenue + Open]]/Table1[[#This Row],[Qty]]</f>
        <v>0.13</v>
      </c>
    </row>
    <row r="7297" spans="1:12">
      <c r="A7297" t="s">
        <v>10</v>
      </c>
      <c r="B7297" t="s">
        <v>11</v>
      </c>
      <c r="C7297" t="s">
        <v>119</v>
      </c>
      <c r="D7297" t="s">
        <v>46</v>
      </c>
      <c r="E7297" t="s">
        <v>12</v>
      </c>
      <c r="F7297" t="s">
        <v>13</v>
      </c>
      <c r="G7297" t="s">
        <v>28</v>
      </c>
      <c r="H7297" s="1">
        <v>2022</v>
      </c>
      <c r="I7297" s="2">
        <v>10000</v>
      </c>
      <c r="J7297" s="3">
        <v>1300</v>
      </c>
      <c r="K7297">
        <f>Table1[[#This Row],[Total Revenue + Open]]/Table1[[#This Row],[Qty]]</f>
        <v>0.13</v>
      </c>
      <c r="L7297">
        <f>Table1[[#This Row],[Total Revenue + Open]]/Table1[[#This Row],[Qty]]</f>
        <v>0.13</v>
      </c>
    </row>
    <row r="7298" spans="1:12">
      <c r="A7298" t="s">
        <v>10</v>
      </c>
      <c r="B7298" t="s">
        <v>11</v>
      </c>
      <c r="C7298" t="s">
        <v>119</v>
      </c>
      <c r="D7298" t="s">
        <v>46</v>
      </c>
      <c r="E7298" t="s">
        <v>12</v>
      </c>
      <c r="F7298" t="s">
        <v>13</v>
      </c>
      <c r="G7298" t="s">
        <v>28</v>
      </c>
      <c r="H7298" s="1">
        <v>2022</v>
      </c>
      <c r="I7298" s="2">
        <v>10000</v>
      </c>
      <c r="J7298" s="3">
        <v>1300</v>
      </c>
      <c r="K7298">
        <f>Table1[[#This Row],[Total Revenue + Open]]/Table1[[#This Row],[Qty]]</f>
        <v>0.13</v>
      </c>
      <c r="L7298">
        <f>Table1[[#This Row],[Total Revenue + Open]]/Table1[[#This Row],[Qty]]</f>
        <v>0.13</v>
      </c>
    </row>
    <row r="7299" spans="1:12">
      <c r="A7299" t="s">
        <v>10</v>
      </c>
      <c r="B7299" t="s">
        <v>11</v>
      </c>
      <c r="C7299" t="s">
        <v>119</v>
      </c>
      <c r="D7299" t="s">
        <v>46</v>
      </c>
      <c r="E7299" t="s">
        <v>19</v>
      </c>
      <c r="F7299" t="s">
        <v>54</v>
      </c>
      <c r="G7299" t="s">
        <v>57</v>
      </c>
      <c r="H7299" s="1">
        <v>2022</v>
      </c>
      <c r="I7299" s="2">
        <v>7500</v>
      </c>
      <c r="J7299" s="3">
        <v>1275</v>
      </c>
      <c r="K7299">
        <f>Table1[[#This Row],[Total Revenue + Open]]/Table1[[#This Row],[Qty]]</f>
        <v>0.17</v>
      </c>
      <c r="L7299">
        <f>Table1[[#This Row],[Total Revenue + Open]]/Table1[[#This Row],[Qty]]</f>
        <v>0.17</v>
      </c>
    </row>
    <row r="7300" spans="1:12">
      <c r="A7300" t="s">
        <v>10</v>
      </c>
      <c r="B7300" t="s">
        <v>11</v>
      </c>
      <c r="C7300" t="s">
        <v>119</v>
      </c>
      <c r="D7300" t="s">
        <v>46</v>
      </c>
      <c r="E7300" t="s">
        <v>19</v>
      </c>
      <c r="F7300" t="s">
        <v>92</v>
      </c>
      <c r="G7300" t="s">
        <v>94</v>
      </c>
      <c r="H7300" s="1">
        <v>2022</v>
      </c>
      <c r="I7300" s="2">
        <v>8500</v>
      </c>
      <c r="J7300" s="3">
        <v>1275</v>
      </c>
      <c r="K7300">
        <f>Table1[[#This Row],[Total Revenue + Open]]/Table1[[#This Row],[Qty]]</f>
        <v>0.15</v>
      </c>
      <c r="L7300">
        <f>Table1[[#This Row],[Total Revenue + Open]]/Table1[[#This Row],[Qty]]</f>
        <v>0.15</v>
      </c>
    </row>
    <row r="7301" spans="1:12">
      <c r="A7301" t="s">
        <v>10</v>
      </c>
      <c r="B7301" t="s">
        <v>11</v>
      </c>
      <c r="C7301" t="s">
        <v>119</v>
      </c>
      <c r="D7301" t="s">
        <v>46</v>
      </c>
      <c r="E7301" t="s">
        <v>12</v>
      </c>
      <c r="F7301" t="s">
        <v>13</v>
      </c>
      <c r="G7301" t="s">
        <v>28</v>
      </c>
      <c r="H7301" s="1">
        <v>2022</v>
      </c>
      <c r="I7301" s="2">
        <v>9500</v>
      </c>
      <c r="J7301" s="3">
        <v>1235</v>
      </c>
      <c r="K7301">
        <f>Table1[[#This Row],[Total Revenue + Open]]/Table1[[#This Row],[Qty]]</f>
        <v>0.13</v>
      </c>
      <c r="L7301">
        <f>Table1[[#This Row],[Total Revenue + Open]]/Table1[[#This Row],[Qty]]</f>
        <v>0.13</v>
      </c>
    </row>
    <row r="7302" spans="1:12">
      <c r="A7302" t="s">
        <v>10</v>
      </c>
      <c r="B7302" t="s">
        <v>11</v>
      </c>
      <c r="C7302" t="s">
        <v>119</v>
      </c>
      <c r="D7302" t="s">
        <v>46</v>
      </c>
      <c r="E7302" t="s">
        <v>19</v>
      </c>
      <c r="F7302" t="s">
        <v>92</v>
      </c>
      <c r="G7302" t="s">
        <v>94</v>
      </c>
      <c r="H7302" s="1">
        <v>2022</v>
      </c>
      <c r="I7302" s="2">
        <v>8000</v>
      </c>
      <c r="J7302" s="3">
        <v>1200</v>
      </c>
      <c r="K7302">
        <f>Table1[[#This Row],[Total Revenue + Open]]/Table1[[#This Row],[Qty]]</f>
        <v>0.15</v>
      </c>
      <c r="L7302">
        <f>Table1[[#This Row],[Total Revenue + Open]]/Table1[[#This Row],[Qty]]</f>
        <v>0.15</v>
      </c>
    </row>
    <row r="7303" spans="1:12">
      <c r="A7303" t="s">
        <v>10</v>
      </c>
      <c r="B7303" t="s">
        <v>11</v>
      </c>
      <c r="C7303" t="s">
        <v>119</v>
      </c>
      <c r="D7303" t="s">
        <v>46</v>
      </c>
      <c r="E7303" t="s">
        <v>19</v>
      </c>
      <c r="F7303" t="s">
        <v>92</v>
      </c>
      <c r="G7303" t="s">
        <v>94</v>
      </c>
      <c r="H7303" s="1">
        <v>2022</v>
      </c>
      <c r="I7303" s="2">
        <v>8000</v>
      </c>
      <c r="J7303" s="3">
        <v>1200</v>
      </c>
      <c r="K7303">
        <f>Table1[[#This Row],[Total Revenue + Open]]/Table1[[#This Row],[Qty]]</f>
        <v>0.15</v>
      </c>
      <c r="L7303">
        <f>Table1[[#This Row],[Total Revenue + Open]]/Table1[[#This Row],[Qty]]</f>
        <v>0.15</v>
      </c>
    </row>
    <row r="7304" spans="1:12" hidden="1">
      <c r="A7304" t="s">
        <v>544</v>
      </c>
      <c r="B7304" t="s">
        <v>11</v>
      </c>
      <c r="C7304" t="s">
        <v>73</v>
      </c>
      <c r="D7304" t="s">
        <v>550</v>
      </c>
      <c r="E7304" t="s">
        <v>15</v>
      </c>
      <c r="F7304" t="s">
        <v>80</v>
      </c>
      <c r="G7304" t="s">
        <v>82</v>
      </c>
      <c r="H7304" s="1">
        <v>2021</v>
      </c>
      <c r="I7304" s="2">
        <v>13070</v>
      </c>
      <c r="J7304" s="3">
        <v>15414.9308749962</v>
      </c>
      <c r="K7304">
        <f>Table1[[#This Row],[Total Revenue + Open]]/Table1[[#This Row],[Qty]]</f>
        <v>1.1794132268551032</v>
      </c>
      <c r="L7304">
        <f>Table1[[#This Row],[Total Revenue + Open]]/Table1[[#This Row],[Qty]]</f>
        <v>1.1794132268551032</v>
      </c>
    </row>
    <row r="7305" spans="1:12">
      <c r="A7305" t="s">
        <v>10</v>
      </c>
      <c r="B7305" t="s">
        <v>11</v>
      </c>
      <c r="C7305" t="s">
        <v>119</v>
      </c>
      <c r="D7305" t="s">
        <v>46</v>
      </c>
      <c r="E7305" t="s">
        <v>19</v>
      </c>
      <c r="F7305" t="s">
        <v>54</v>
      </c>
      <c r="G7305" t="s">
        <v>58</v>
      </c>
      <c r="H7305" s="1">
        <v>2022</v>
      </c>
      <c r="I7305" s="2">
        <v>7000</v>
      </c>
      <c r="J7305" s="3">
        <v>1190</v>
      </c>
      <c r="K7305">
        <f>Table1[[#This Row],[Total Revenue + Open]]/Table1[[#This Row],[Qty]]</f>
        <v>0.17</v>
      </c>
      <c r="L7305">
        <f>Table1[[#This Row],[Total Revenue + Open]]/Table1[[#This Row],[Qty]]</f>
        <v>0.17</v>
      </c>
    </row>
    <row r="7306" spans="1:12">
      <c r="A7306" t="s">
        <v>10</v>
      </c>
      <c r="B7306" t="s">
        <v>11</v>
      </c>
      <c r="C7306" t="s">
        <v>119</v>
      </c>
      <c r="D7306" t="s">
        <v>46</v>
      </c>
      <c r="E7306" t="s">
        <v>19</v>
      </c>
      <c r="F7306" t="s">
        <v>54</v>
      </c>
      <c r="G7306" t="s">
        <v>59</v>
      </c>
      <c r="H7306" s="1">
        <v>2022</v>
      </c>
      <c r="I7306" s="2">
        <v>7000</v>
      </c>
      <c r="J7306" s="3">
        <v>1190</v>
      </c>
      <c r="K7306">
        <f>Table1[[#This Row],[Total Revenue + Open]]/Table1[[#This Row],[Qty]]</f>
        <v>0.17</v>
      </c>
      <c r="L7306">
        <f>Table1[[#This Row],[Total Revenue + Open]]/Table1[[#This Row],[Qty]]</f>
        <v>0.17</v>
      </c>
    </row>
    <row r="7307" spans="1:12">
      <c r="A7307" t="s">
        <v>10</v>
      </c>
      <c r="B7307" t="s">
        <v>11</v>
      </c>
      <c r="C7307" t="s">
        <v>119</v>
      </c>
      <c r="D7307" t="s">
        <v>46</v>
      </c>
      <c r="E7307" t="s">
        <v>19</v>
      </c>
      <c r="F7307" t="s">
        <v>92</v>
      </c>
      <c r="G7307" t="s">
        <v>94</v>
      </c>
      <c r="H7307" s="1">
        <v>2022</v>
      </c>
      <c r="I7307" s="2">
        <v>8500</v>
      </c>
      <c r="J7307" s="3">
        <v>1190</v>
      </c>
      <c r="K7307">
        <f>Table1[[#This Row],[Total Revenue + Open]]/Table1[[#This Row],[Qty]]</f>
        <v>0.14000000000000001</v>
      </c>
      <c r="L7307">
        <f>Table1[[#This Row],[Total Revenue + Open]]/Table1[[#This Row],[Qty]]</f>
        <v>0.14000000000000001</v>
      </c>
    </row>
    <row r="7308" spans="1:12">
      <c r="A7308" t="s">
        <v>10</v>
      </c>
      <c r="B7308" t="s">
        <v>11</v>
      </c>
      <c r="C7308" t="s">
        <v>119</v>
      </c>
      <c r="D7308" t="s">
        <v>46</v>
      </c>
      <c r="E7308" t="s">
        <v>19</v>
      </c>
      <c r="F7308" t="s">
        <v>92</v>
      </c>
      <c r="G7308" t="s">
        <v>95</v>
      </c>
      <c r="H7308" s="1">
        <v>2022</v>
      </c>
      <c r="I7308" s="2">
        <v>8500</v>
      </c>
      <c r="J7308" s="3">
        <v>1190</v>
      </c>
      <c r="K7308">
        <f>Table1[[#This Row],[Total Revenue + Open]]/Table1[[#This Row],[Qty]]</f>
        <v>0.14000000000000001</v>
      </c>
      <c r="L7308">
        <f>Table1[[#This Row],[Total Revenue + Open]]/Table1[[#This Row],[Qty]]</f>
        <v>0.14000000000000001</v>
      </c>
    </row>
    <row r="7309" spans="1:12">
      <c r="A7309" t="s">
        <v>10</v>
      </c>
      <c r="B7309" t="s">
        <v>11</v>
      </c>
      <c r="C7309" t="s">
        <v>119</v>
      </c>
      <c r="D7309" t="s">
        <v>46</v>
      </c>
      <c r="E7309" t="s">
        <v>12</v>
      </c>
      <c r="F7309" t="s">
        <v>13</v>
      </c>
      <c r="G7309" t="s">
        <v>28</v>
      </c>
      <c r="H7309" s="1">
        <v>2022</v>
      </c>
      <c r="I7309" s="2">
        <v>9000</v>
      </c>
      <c r="J7309" s="3">
        <v>1170</v>
      </c>
      <c r="K7309">
        <f>Table1[[#This Row],[Total Revenue + Open]]/Table1[[#This Row],[Qty]]</f>
        <v>0.13</v>
      </c>
      <c r="L7309">
        <f>Table1[[#This Row],[Total Revenue + Open]]/Table1[[#This Row],[Qty]]</f>
        <v>0.13</v>
      </c>
    </row>
    <row r="7310" spans="1:12">
      <c r="A7310" t="s">
        <v>10</v>
      </c>
      <c r="B7310" t="s">
        <v>11</v>
      </c>
      <c r="C7310" t="s">
        <v>119</v>
      </c>
      <c r="D7310" t="s">
        <v>46</v>
      </c>
      <c r="E7310" t="s">
        <v>19</v>
      </c>
      <c r="F7310" t="s">
        <v>92</v>
      </c>
      <c r="G7310" t="s">
        <v>93</v>
      </c>
      <c r="H7310" s="1">
        <v>2022</v>
      </c>
      <c r="I7310" s="2">
        <v>7500</v>
      </c>
      <c r="J7310" s="3">
        <v>1125</v>
      </c>
      <c r="K7310">
        <f>Table1[[#This Row],[Total Revenue + Open]]/Table1[[#This Row],[Qty]]</f>
        <v>0.15</v>
      </c>
      <c r="L7310">
        <f>Table1[[#This Row],[Total Revenue + Open]]/Table1[[#This Row],[Qty]]</f>
        <v>0.15</v>
      </c>
    </row>
    <row r="7311" spans="1:12">
      <c r="A7311" t="s">
        <v>10</v>
      </c>
      <c r="B7311" t="s">
        <v>11</v>
      </c>
      <c r="C7311" t="s">
        <v>119</v>
      </c>
      <c r="D7311" t="s">
        <v>46</v>
      </c>
      <c r="E7311" t="s">
        <v>19</v>
      </c>
      <c r="F7311" t="s">
        <v>92</v>
      </c>
      <c r="G7311" t="s">
        <v>95</v>
      </c>
      <c r="H7311" s="1">
        <v>2022</v>
      </c>
      <c r="I7311" s="2">
        <v>7500</v>
      </c>
      <c r="J7311" s="3">
        <v>1125</v>
      </c>
      <c r="K7311">
        <f>Table1[[#This Row],[Total Revenue + Open]]/Table1[[#This Row],[Qty]]</f>
        <v>0.15</v>
      </c>
      <c r="L7311">
        <f>Table1[[#This Row],[Total Revenue + Open]]/Table1[[#This Row],[Qty]]</f>
        <v>0.15</v>
      </c>
    </row>
    <row r="7312" spans="1:12" hidden="1">
      <c r="A7312" t="s">
        <v>544</v>
      </c>
      <c r="B7312" t="s">
        <v>11</v>
      </c>
      <c r="C7312" t="s">
        <v>73</v>
      </c>
      <c r="D7312" t="s">
        <v>550</v>
      </c>
      <c r="E7312" t="s">
        <v>15</v>
      </c>
      <c r="F7312" t="s">
        <v>80</v>
      </c>
      <c r="G7312" t="s">
        <v>82</v>
      </c>
      <c r="H7312" s="1">
        <v>2021</v>
      </c>
      <c r="I7312" s="2">
        <v>35385</v>
      </c>
      <c r="J7312" s="3">
        <v>41439.567817383999</v>
      </c>
      <c r="K7312">
        <f>Table1[[#This Row],[Total Revenue + Open]]/Table1[[#This Row],[Qty]]</f>
        <v>1.171105491518553</v>
      </c>
      <c r="L7312">
        <f>Table1[[#This Row],[Total Revenue + Open]]/Table1[[#This Row],[Qty]]</f>
        <v>1.171105491518553</v>
      </c>
    </row>
    <row r="7313" spans="1:12">
      <c r="A7313" t="s">
        <v>10</v>
      </c>
      <c r="B7313" t="s">
        <v>11</v>
      </c>
      <c r="C7313" t="s">
        <v>119</v>
      </c>
      <c r="D7313" t="s">
        <v>46</v>
      </c>
      <c r="E7313" t="s">
        <v>15</v>
      </c>
      <c r="F7313" t="s">
        <v>34</v>
      </c>
      <c r="G7313" t="s">
        <v>287</v>
      </c>
      <c r="H7313" s="1">
        <v>2022</v>
      </c>
      <c r="I7313" s="2">
        <v>500</v>
      </c>
      <c r="J7313" s="3">
        <v>1120</v>
      </c>
      <c r="K7313">
        <f>Table1[[#This Row],[Total Revenue + Open]]/Table1[[#This Row],[Qty]]</f>
        <v>2.2400000000000002</v>
      </c>
      <c r="L7313">
        <f>Table1[[#This Row],[Qty]]/Table1[[#This Row],[Total Revenue + Open]]</f>
        <v>0.44642857142857145</v>
      </c>
    </row>
    <row r="7314" spans="1:12" hidden="1">
      <c r="A7314" t="s">
        <v>544</v>
      </c>
      <c r="B7314" t="s">
        <v>11</v>
      </c>
      <c r="C7314" t="s">
        <v>73</v>
      </c>
      <c r="D7314" t="s">
        <v>545</v>
      </c>
      <c r="E7314" t="s">
        <v>15</v>
      </c>
      <c r="F7314" t="s">
        <v>566</v>
      </c>
      <c r="G7314" t="s">
        <v>569</v>
      </c>
      <c r="H7314" s="1">
        <v>2020</v>
      </c>
      <c r="I7314" s="2">
        <v>8245</v>
      </c>
      <c r="J7314" s="3">
        <v>7257.5985207440999</v>
      </c>
      <c r="K7314">
        <f>Table1[[#This Row],[Total Revenue + Open]]/Table1[[#This Row],[Qty]]</f>
        <v>0.88024239184282593</v>
      </c>
      <c r="L7314">
        <f>Table1[[#This Row],[Total Revenue + Open]]/Table1[[#This Row],[Qty]]</f>
        <v>0.88024239184282593</v>
      </c>
    </row>
    <row r="7315" spans="1:12" hidden="1">
      <c r="A7315" t="s">
        <v>544</v>
      </c>
      <c r="B7315" t="s">
        <v>11</v>
      </c>
      <c r="C7315" t="s">
        <v>73</v>
      </c>
      <c r="D7315" t="s">
        <v>550</v>
      </c>
      <c r="E7315" t="s">
        <v>15</v>
      </c>
      <c r="F7315" t="s">
        <v>36</v>
      </c>
      <c r="G7315" t="s">
        <v>385</v>
      </c>
      <c r="H7315" s="1">
        <v>2020</v>
      </c>
      <c r="I7315" s="2">
        <v>5730</v>
      </c>
      <c r="J7315" s="3">
        <v>7223.9283706041997</v>
      </c>
      <c r="K7315">
        <f>Table1[[#This Row],[Total Revenue + Open]]/Table1[[#This Row],[Qty]]</f>
        <v>1.2607204835260384</v>
      </c>
      <c r="L7315">
        <f>Table1[[#This Row],[Total Revenue + Open]]/Table1[[#This Row],[Qty]]</f>
        <v>1.2607204835260384</v>
      </c>
    </row>
    <row r="7316" spans="1:12" hidden="1">
      <c r="A7316" t="s">
        <v>544</v>
      </c>
      <c r="B7316" t="s">
        <v>11</v>
      </c>
      <c r="C7316" t="s">
        <v>119</v>
      </c>
      <c r="D7316" t="s">
        <v>592</v>
      </c>
      <c r="E7316" t="s">
        <v>15</v>
      </c>
      <c r="F7316" t="s">
        <v>183</v>
      </c>
      <c r="G7316" t="s">
        <v>184</v>
      </c>
      <c r="H7316" s="1">
        <v>2020</v>
      </c>
      <c r="I7316" s="2">
        <v>3725</v>
      </c>
      <c r="J7316" s="3">
        <v>7030</v>
      </c>
      <c r="K7316">
        <f>Table1[[#This Row],[Total Revenue + Open]]/Table1[[#This Row],[Qty]]</f>
        <v>1.887248322147651</v>
      </c>
      <c r="L7316">
        <f>Table1[[#This Row],[Total Revenue + Open]]/Table1[[#This Row],[Qty]]</f>
        <v>1.887248322147651</v>
      </c>
    </row>
    <row r="7317" spans="1:12" hidden="1">
      <c r="A7317" t="s">
        <v>544</v>
      </c>
      <c r="B7317" t="s">
        <v>11</v>
      </c>
      <c r="C7317" t="s">
        <v>119</v>
      </c>
      <c r="D7317" t="s">
        <v>592</v>
      </c>
      <c r="E7317" t="s">
        <v>15</v>
      </c>
      <c r="F7317" t="s">
        <v>183</v>
      </c>
      <c r="G7317" t="s">
        <v>187</v>
      </c>
      <c r="H7317" s="1">
        <v>2020</v>
      </c>
      <c r="I7317" s="2">
        <v>3725</v>
      </c>
      <c r="J7317" s="3">
        <v>7030</v>
      </c>
      <c r="K7317">
        <f>Table1[[#This Row],[Total Revenue + Open]]/Table1[[#This Row],[Qty]]</f>
        <v>1.887248322147651</v>
      </c>
      <c r="L7317">
        <f>Table1[[#This Row],[Total Revenue + Open]]/Table1[[#This Row],[Qty]]</f>
        <v>1.887248322147651</v>
      </c>
    </row>
    <row r="7318" spans="1:12" hidden="1">
      <c r="A7318" t="s">
        <v>544</v>
      </c>
      <c r="B7318" t="s">
        <v>11</v>
      </c>
      <c r="C7318" t="s">
        <v>73</v>
      </c>
      <c r="D7318" t="s">
        <v>558</v>
      </c>
      <c r="E7318" t="s">
        <v>15</v>
      </c>
      <c r="F7318" t="s">
        <v>80</v>
      </c>
      <c r="G7318" t="s">
        <v>83</v>
      </c>
      <c r="H7318" s="1">
        <v>2020</v>
      </c>
      <c r="I7318" s="2">
        <v>6235</v>
      </c>
      <c r="J7318" s="3">
        <v>6944</v>
      </c>
      <c r="K7318">
        <f>Table1[[#This Row],[Total Revenue + Open]]/Table1[[#This Row],[Qty]]</f>
        <v>1.1137129109863673</v>
      </c>
      <c r="L7318">
        <f>Table1[[#This Row],[Total Revenue + Open]]/Table1[[#This Row],[Qty]]</f>
        <v>1.1137129109863673</v>
      </c>
    </row>
    <row r="7319" spans="1:12" hidden="1">
      <c r="A7319" t="s">
        <v>544</v>
      </c>
      <c r="B7319" t="s">
        <v>11</v>
      </c>
      <c r="C7319" t="s">
        <v>73</v>
      </c>
      <c r="D7319" t="s">
        <v>550</v>
      </c>
      <c r="E7319" t="s">
        <v>15</v>
      </c>
      <c r="F7319" t="s">
        <v>80</v>
      </c>
      <c r="G7319" t="s">
        <v>83</v>
      </c>
      <c r="H7319" s="1">
        <v>2021</v>
      </c>
      <c r="I7319" s="2">
        <v>1410</v>
      </c>
      <c r="J7319" s="3">
        <v>1642.5226010238</v>
      </c>
      <c r="K7319">
        <f>Table1[[#This Row],[Total Revenue + Open]]/Table1[[#This Row],[Qty]]</f>
        <v>1.1649096461161703</v>
      </c>
      <c r="L7319">
        <f>Table1[[#This Row],[Total Revenue + Open]]/Table1[[#This Row],[Qty]]</f>
        <v>1.1649096461161703</v>
      </c>
    </row>
    <row r="7320" spans="1:12" hidden="1">
      <c r="A7320" t="s">
        <v>544</v>
      </c>
      <c r="B7320" t="s">
        <v>11</v>
      </c>
      <c r="C7320" t="s">
        <v>73</v>
      </c>
      <c r="D7320" t="s">
        <v>550</v>
      </c>
      <c r="E7320" t="s">
        <v>15</v>
      </c>
      <c r="F7320" t="s">
        <v>80</v>
      </c>
      <c r="G7320" t="s">
        <v>83</v>
      </c>
      <c r="H7320" s="1">
        <v>2021</v>
      </c>
      <c r="I7320" s="2">
        <v>800</v>
      </c>
      <c r="J7320" s="3">
        <v>947.32543895460003</v>
      </c>
      <c r="K7320">
        <f>Table1[[#This Row],[Total Revenue + Open]]/Table1[[#This Row],[Qty]]</f>
        <v>1.18415679869325</v>
      </c>
      <c r="L7320">
        <f>Table1[[#This Row],[Total Revenue + Open]]/Table1[[#This Row],[Qty]]</f>
        <v>1.18415679869325</v>
      </c>
    </row>
    <row r="7321" spans="1:12" hidden="1">
      <c r="A7321" t="s">
        <v>544</v>
      </c>
      <c r="B7321" t="s">
        <v>11</v>
      </c>
      <c r="C7321" t="s">
        <v>119</v>
      </c>
      <c r="D7321" t="s">
        <v>592</v>
      </c>
      <c r="E7321" t="s">
        <v>15</v>
      </c>
      <c r="F7321" t="s">
        <v>183</v>
      </c>
      <c r="G7321" t="s">
        <v>184</v>
      </c>
      <c r="H7321" s="1">
        <v>2020</v>
      </c>
      <c r="I7321" s="2">
        <v>3570</v>
      </c>
      <c r="J7321" s="3">
        <v>6816</v>
      </c>
      <c r="K7321">
        <f>Table1[[#This Row],[Total Revenue + Open]]/Table1[[#This Row],[Qty]]</f>
        <v>1.9092436974789917</v>
      </c>
      <c r="L7321">
        <f>Table1[[#This Row],[Total Revenue + Open]]/Table1[[#This Row],[Qty]]</f>
        <v>1.9092436974789917</v>
      </c>
    </row>
    <row r="7322" spans="1:12" hidden="1">
      <c r="A7322" t="s">
        <v>544</v>
      </c>
      <c r="B7322" t="s">
        <v>11</v>
      </c>
      <c r="C7322" t="s">
        <v>73</v>
      </c>
      <c r="D7322" t="s">
        <v>550</v>
      </c>
      <c r="E7322" t="s">
        <v>15</v>
      </c>
      <c r="F7322" t="s">
        <v>80</v>
      </c>
      <c r="G7322" t="s">
        <v>83</v>
      </c>
      <c r="H7322" s="1">
        <v>2021</v>
      </c>
      <c r="I7322" s="2">
        <v>1660</v>
      </c>
      <c r="J7322" s="3">
        <v>1953.858717844</v>
      </c>
      <c r="K7322">
        <f>Table1[[#This Row],[Total Revenue + Open]]/Table1[[#This Row],[Qty]]</f>
        <v>1.1770233240024097</v>
      </c>
      <c r="L7322">
        <f>Table1[[#This Row],[Total Revenue + Open]]/Table1[[#This Row],[Qty]]</f>
        <v>1.1770233240024097</v>
      </c>
    </row>
    <row r="7323" spans="1:12" hidden="1">
      <c r="A7323" t="s">
        <v>544</v>
      </c>
      <c r="B7323" t="s">
        <v>11</v>
      </c>
      <c r="C7323" t="s">
        <v>73</v>
      </c>
      <c r="D7323" t="s">
        <v>550</v>
      </c>
      <c r="E7323" t="s">
        <v>15</v>
      </c>
      <c r="F7323" t="s">
        <v>80</v>
      </c>
      <c r="G7323" t="s">
        <v>83</v>
      </c>
      <c r="H7323" s="1">
        <v>2021</v>
      </c>
      <c r="I7323" s="2">
        <v>5130</v>
      </c>
      <c r="J7323" s="3">
        <v>5953.4333571239004</v>
      </c>
      <c r="K7323">
        <f>Table1[[#This Row],[Total Revenue + Open]]/Table1[[#This Row],[Qty]]</f>
        <v>1.1605133249754191</v>
      </c>
      <c r="L7323">
        <f>Table1[[#This Row],[Total Revenue + Open]]/Table1[[#This Row],[Qty]]</f>
        <v>1.1605133249754191</v>
      </c>
    </row>
    <row r="7324" spans="1:12" hidden="1">
      <c r="A7324" t="s">
        <v>544</v>
      </c>
      <c r="B7324" t="s">
        <v>11</v>
      </c>
      <c r="C7324" t="s">
        <v>119</v>
      </c>
      <c r="D7324" t="s">
        <v>592</v>
      </c>
      <c r="E7324" t="s">
        <v>15</v>
      </c>
      <c r="F7324" t="s">
        <v>183</v>
      </c>
      <c r="G7324" t="s">
        <v>187</v>
      </c>
      <c r="H7324" s="1">
        <v>2020</v>
      </c>
      <c r="I7324" s="2">
        <v>3570</v>
      </c>
      <c r="J7324" s="3">
        <v>6816</v>
      </c>
      <c r="K7324">
        <f>Table1[[#This Row],[Total Revenue + Open]]/Table1[[#This Row],[Qty]]</f>
        <v>1.9092436974789917</v>
      </c>
      <c r="L7324">
        <f>Table1[[#This Row],[Total Revenue + Open]]/Table1[[#This Row],[Qty]]</f>
        <v>1.9092436974789917</v>
      </c>
    </row>
    <row r="7325" spans="1:12" hidden="1">
      <c r="A7325" t="s">
        <v>544</v>
      </c>
      <c r="B7325" t="s">
        <v>11</v>
      </c>
      <c r="C7325" t="s">
        <v>73</v>
      </c>
      <c r="D7325" t="s">
        <v>554</v>
      </c>
      <c r="E7325" t="s">
        <v>15</v>
      </c>
      <c r="F7325" t="s">
        <v>36</v>
      </c>
      <c r="G7325" t="s">
        <v>385</v>
      </c>
      <c r="H7325" s="1">
        <v>2020</v>
      </c>
      <c r="I7325" s="2">
        <v>5080</v>
      </c>
      <c r="J7325" s="3">
        <v>6666</v>
      </c>
      <c r="K7325">
        <f>Table1[[#This Row],[Total Revenue + Open]]/Table1[[#This Row],[Qty]]</f>
        <v>1.3122047244094488</v>
      </c>
      <c r="L7325">
        <f>Table1[[#This Row],[Total Revenue + Open]]/Table1[[#This Row],[Qty]]</f>
        <v>1.3122047244094488</v>
      </c>
    </row>
    <row r="7326" spans="1:12" hidden="1">
      <c r="A7326" t="s">
        <v>544</v>
      </c>
      <c r="B7326" t="s">
        <v>11</v>
      </c>
      <c r="C7326" t="s">
        <v>119</v>
      </c>
      <c r="D7326" t="s">
        <v>593</v>
      </c>
      <c r="E7326" t="s">
        <v>15</v>
      </c>
      <c r="F7326" t="s">
        <v>36</v>
      </c>
      <c r="G7326" t="s">
        <v>384</v>
      </c>
      <c r="H7326" s="1">
        <v>2020</v>
      </c>
      <c r="I7326" s="2">
        <v>4875</v>
      </c>
      <c r="J7326" s="3">
        <v>6499</v>
      </c>
      <c r="K7326">
        <f>Table1[[#This Row],[Total Revenue + Open]]/Table1[[#This Row],[Qty]]</f>
        <v>1.3331282051282052</v>
      </c>
      <c r="L7326">
        <f>Table1[[#This Row],[Total Revenue + Open]]/Table1[[#This Row],[Qty]]</f>
        <v>1.3331282051282052</v>
      </c>
    </row>
    <row r="7327" spans="1:12" hidden="1">
      <c r="A7327" t="s">
        <v>544</v>
      </c>
      <c r="B7327" t="s">
        <v>11</v>
      </c>
      <c r="C7327" t="s">
        <v>119</v>
      </c>
      <c r="D7327" t="s">
        <v>592</v>
      </c>
      <c r="E7327" t="s">
        <v>15</v>
      </c>
      <c r="F7327" t="s">
        <v>183</v>
      </c>
      <c r="G7327" t="s">
        <v>184</v>
      </c>
      <c r="H7327" s="1">
        <v>2020</v>
      </c>
      <c r="I7327" s="2">
        <v>3060</v>
      </c>
      <c r="J7327" s="3">
        <v>6222</v>
      </c>
      <c r="K7327">
        <f>Table1[[#This Row],[Total Revenue + Open]]/Table1[[#This Row],[Qty]]</f>
        <v>2.0333333333333332</v>
      </c>
      <c r="L7327">
        <f>Table1[[#This Row],[Total Revenue + Open]]/Table1[[#This Row],[Qty]]</f>
        <v>2.0333333333333332</v>
      </c>
    </row>
    <row r="7328" spans="1:12">
      <c r="A7328" t="s">
        <v>10</v>
      </c>
      <c r="B7328" t="s">
        <v>11</v>
      </c>
      <c r="C7328" t="s">
        <v>119</v>
      </c>
      <c r="D7328" t="s">
        <v>46</v>
      </c>
      <c r="E7328" t="s">
        <v>15</v>
      </c>
      <c r="F7328" t="s">
        <v>34</v>
      </c>
      <c r="G7328" t="s">
        <v>287</v>
      </c>
      <c r="H7328" s="1">
        <v>2022</v>
      </c>
      <c r="I7328" s="2">
        <v>500</v>
      </c>
      <c r="J7328" s="3">
        <v>1120</v>
      </c>
      <c r="K7328">
        <f>Table1[[#This Row],[Total Revenue + Open]]/Table1[[#This Row],[Qty]]</f>
        <v>2.2400000000000002</v>
      </c>
      <c r="L7328">
        <f>Table1[[#This Row],[Qty]]/Table1[[#This Row],[Total Revenue + Open]]</f>
        <v>0.44642857142857145</v>
      </c>
    </row>
    <row r="7329" spans="1:12">
      <c r="A7329" t="s">
        <v>10</v>
      </c>
      <c r="B7329" t="s">
        <v>11</v>
      </c>
      <c r="C7329" t="s">
        <v>119</v>
      </c>
      <c r="D7329" t="s">
        <v>46</v>
      </c>
      <c r="E7329" t="s">
        <v>15</v>
      </c>
      <c r="F7329" t="s">
        <v>34</v>
      </c>
      <c r="G7329" t="s">
        <v>287</v>
      </c>
      <c r="H7329" s="1">
        <v>2022</v>
      </c>
      <c r="I7329" s="2">
        <v>500</v>
      </c>
      <c r="J7329" s="3">
        <v>1120</v>
      </c>
      <c r="K7329">
        <f>Table1[[#This Row],[Total Revenue + Open]]/Table1[[#This Row],[Qty]]</f>
        <v>2.2400000000000002</v>
      </c>
      <c r="L7329">
        <f>Table1[[#This Row],[Qty]]/Table1[[#This Row],[Total Revenue + Open]]</f>
        <v>0.44642857142857145</v>
      </c>
    </row>
    <row r="7330" spans="1:12">
      <c r="A7330" t="s">
        <v>10</v>
      </c>
      <c r="B7330" t="s">
        <v>11</v>
      </c>
      <c r="C7330" t="s">
        <v>119</v>
      </c>
      <c r="D7330" t="s">
        <v>46</v>
      </c>
      <c r="E7330" t="s">
        <v>15</v>
      </c>
      <c r="F7330" t="s">
        <v>34</v>
      </c>
      <c r="G7330" t="s">
        <v>287</v>
      </c>
      <c r="H7330" s="1">
        <v>2022</v>
      </c>
      <c r="I7330" s="2">
        <v>500</v>
      </c>
      <c r="J7330" s="3">
        <v>1120</v>
      </c>
      <c r="K7330">
        <f>Table1[[#This Row],[Total Revenue + Open]]/Table1[[#This Row],[Qty]]</f>
        <v>2.2400000000000002</v>
      </c>
      <c r="L7330">
        <f>Table1[[#This Row],[Qty]]/Table1[[#This Row],[Total Revenue + Open]]</f>
        <v>0.44642857142857145</v>
      </c>
    </row>
    <row r="7331" spans="1:12">
      <c r="A7331" t="s">
        <v>10</v>
      </c>
      <c r="B7331" t="s">
        <v>11</v>
      </c>
      <c r="C7331" t="s">
        <v>119</v>
      </c>
      <c r="D7331" t="s">
        <v>46</v>
      </c>
      <c r="E7331" t="s">
        <v>19</v>
      </c>
      <c r="F7331" t="s">
        <v>54</v>
      </c>
      <c r="G7331" t="s">
        <v>226</v>
      </c>
      <c r="H7331" s="1">
        <v>2022</v>
      </c>
      <c r="I7331" s="2">
        <v>8000</v>
      </c>
      <c r="J7331" s="3">
        <v>1120</v>
      </c>
      <c r="K7331">
        <f>Table1[[#This Row],[Total Revenue + Open]]/Table1[[#This Row],[Qty]]</f>
        <v>0.14000000000000001</v>
      </c>
      <c r="L7331">
        <f>Table1[[#This Row],[Total Revenue + Open]]/Table1[[#This Row],[Qty]]</f>
        <v>0.14000000000000001</v>
      </c>
    </row>
    <row r="7332" spans="1:12">
      <c r="A7332" t="s">
        <v>10</v>
      </c>
      <c r="B7332" t="s">
        <v>11</v>
      </c>
      <c r="C7332" t="s">
        <v>119</v>
      </c>
      <c r="D7332" t="s">
        <v>46</v>
      </c>
      <c r="E7332" t="s">
        <v>19</v>
      </c>
      <c r="F7332" t="s">
        <v>54</v>
      </c>
      <c r="G7332" t="s">
        <v>58</v>
      </c>
      <c r="H7332" s="1">
        <v>2022</v>
      </c>
      <c r="I7332" s="2">
        <v>8000</v>
      </c>
      <c r="J7332" s="3">
        <v>1120</v>
      </c>
      <c r="K7332">
        <f>Table1[[#This Row],[Total Revenue + Open]]/Table1[[#This Row],[Qty]]</f>
        <v>0.14000000000000001</v>
      </c>
      <c r="L7332">
        <f>Table1[[#This Row],[Total Revenue + Open]]/Table1[[#This Row],[Qty]]</f>
        <v>0.14000000000000001</v>
      </c>
    </row>
    <row r="7333" spans="1:12">
      <c r="A7333" t="s">
        <v>10</v>
      </c>
      <c r="B7333" t="s">
        <v>11</v>
      </c>
      <c r="C7333" t="s">
        <v>119</v>
      </c>
      <c r="D7333" t="s">
        <v>46</v>
      </c>
      <c r="E7333" t="s">
        <v>15</v>
      </c>
      <c r="F7333" t="s">
        <v>198</v>
      </c>
      <c r="G7333" t="s">
        <v>296</v>
      </c>
      <c r="H7333" s="1">
        <v>2022</v>
      </c>
      <c r="I7333" s="2">
        <v>1005</v>
      </c>
      <c r="J7333" s="3">
        <v>1090</v>
      </c>
      <c r="K7333">
        <f>Table1[[#This Row],[Total Revenue + Open]]/Table1[[#This Row],[Qty]]</f>
        <v>1.0845771144278606</v>
      </c>
      <c r="L7333">
        <f>Table1[[#This Row],[Qty]]/Table1[[#This Row],[Total Revenue + Open]]</f>
        <v>0.92201834862385323</v>
      </c>
    </row>
    <row r="7334" spans="1:12">
      <c r="A7334" t="s">
        <v>10</v>
      </c>
      <c r="B7334" t="s">
        <v>11</v>
      </c>
      <c r="C7334" t="s">
        <v>119</v>
      </c>
      <c r="D7334" t="s">
        <v>46</v>
      </c>
      <c r="E7334" t="s">
        <v>15</v>
      </c>
      <c r="F7334" t="s">
        <v>198</v>
      </c>
      <c r="G7334" t="s">
        <v>296</v>
      </c>
      <c r="H7334" s="1">
        <v>2022</v>
      </c>
      <c r="I7334" s="2">
        <v>1005</v>
      </c>
      <c r="J7334" s="3">
        <v>1090</v>
      </c>
      <c r="K7334">
        <f>Table1[[#This Row],[Total Revenue + Open]]/Table1[[#This Row],[Qty]]</f>
        <v>1.0845771144278606</v>
      </c>
      <c r="L7334">
        <f>Table1[[#This Row],[Qty]]/Table1[[#This Row],[Total Revenue + Open]]</f>
        <v>0.92201834862385323</v>
      </c>
    </row>
    <row r="7335" spans="1:12">
      <c r="A7335" t="s">
        <v>10</v>
      </c>
      <c r="B7335" t="s">
        <v>11</v>
      </c>
      <c r="C7335" t="s">
        <v>119</v>
      </c>
      <c r="D7335" t="s">
        <v>46</v>
      </c>
      <c r="E7335" t="s">
        <v>15</v>
      </c>
      <c r="F7335" t="s">
        <v>198</v>
      </c>
      <c r="G7335" t="s">
        <v>296</v>
      </c>
      <c r="H7335" s="1">
        <v>2022</v>
      </c>
      <c r="I7335" s="2">
        <v>1005</v>
      </c>
      <c r="J7335" s="3">
        <v>1090</v>
      </c>
      <c r="K7335">
        <f>Table1[[#This Row],[Total Revenue + Open]]/Table1[[#This Row],[Qty]]</f>
        <v>1.0845771144278606</v>
      </c>
      <c r="L7335">
        <f>Table1[[#This Row],[Qty]]/Table1[[#This Row],[Total Revenue + Open]]</f>
        <v>0.92201834862385323</v>
      </c>
    </row>
    <row r="7336" spans="1:12">
      <c r="A7336" t="s">
        <v>10</v>
      </c>
      <c r="B7336" t="s">
        <v>11</v>
      </c>
      <c r="C7336" t="s">
        <v>119</v>
      </c>
      <c r="D7336" t="s">
        <v>46</v>
      </c>
      <c r="E7336" t="s">
        <v>15</v>
      </c>
      <c r="F7336" t="s">
        <v>198</v>
      </c>
      <c r="G7336" t="s">
        <v>296</v>
      </c>
      <c r="H7336" s="1">
        <v>2022</v>
      </c>
      <c r="I7336" s="2">
        <v>1005</v>
      </c>
      <c r="J7336" s="3">
        <v>1090</v>
      </c>
      <c r="K7336">
        <f>Table1[[#This Row],[Total Revenue + Open]]/Table1[[#This Row],[Qty]]</f>
        <v>1.0845771144278606</v>
      </c>
      <c r="L7336">
        <f>Table1[[#This Row],[Qty]]/Table1[[#This Row],[Total Revenue + Open]]</f>
        <v>0.92201834862385323</v>
      </c>
    </row>
    <row r="7337" spans="1:12">
      <c r="A7337" t="s">
        <v>10</v>
      </c>
      <c r="B7337" t="s">
        <v>11</v>
      </c>
      <c r="C7337" t="s">
        <v>119</v>
      </c>
      <c r="D7337" t="s">
        <v>46</v>
      </c>
      <c r="E7337" t="s">
        <v>15</v>
      </c>
      <c r="F7337" t="s">
        <v>198</v>
      </c>
      <c r="G7337" t="s">
        <v>296</v>
      </c>
      <c r="H7337" s="1">
        <v>2022</v>
      </c>
      <c r="I7337" s="2">
        <v>1005</v>
      </c>
      <c r="J7337" s="3">
        <v>1090</v>
      </c>
      <c r="K7337">
        <f>Table1[[#This Row],[Total Revenue + Open]]/Table1[[#This Row],[Qty]]</f>
        <v>1.0845771144278606</v>
      </c>
      <c r="L7337">
        <f>Table1[[#This Row],[Qty]]/Table1[[#This Row],[Total Revenue + Open]]</f>
        <v>0.92201834862385323</v>
      </c>
    </row>
    <row r="7338" spans="1:12">
      <c r="A7338" t="s">
        <v>10</v>
      </c>
      <c r="B7338" t="s">
        <v>11</v>
      </c>
      <c r="C7338" t="s">
        <v>119</v>
      </c>
      <c r="D7338" t="s">
        <v>46</v>
      </c>
      <c r="E7338" t="s">
        <v>19</v>
      </c>
      <c r="F7338" t="s">
        <v>92</v>
      </c>
      <c r="G7338" t="s">
        <v>107</v>
      </c>
      <c r="H7338" s="1">
        <v>2022</v>
      </c>
      <c r="I7338" s="2">
        <v>7000</v>
      </c>
      <c r="J7338" s="3">
        <v>1050</v>
      </c>
      <c r="K7338">
        <f>Table1[[#This Row],[Total Revenue + Open]]/Table1[[#This Row],[Qty]]</f>
        <v>0.15</v>
      </c>
      <c r="L7338">
        <f>Table1[[#This Row],[Total Revenue + Open]]/Table1[[#This Row],[Qty]]</f>
        <v>0.15</v>
      </c>
    </row>
    <row r="7339" spans="1:12">
      <c r="A7339" t="s">
        <v>10</v>
      </c>
      <c r="B7339" t="s">
        <v>11</v>
      </c>
      <c r="C7339" t="s">
        <v>119</v>
      </c>
      <c r="D7339" t="s">
        <v>46</v>
      </c>
      <c r="E7339" t="s">
        <v>12</v>
      </c>
      <c r="F7339" t="s">
        <v>13</v>
      </c>
      <c r="G7339" t="s">
        <v>28</v>
      </c>
      <c r="H7339" s="1">
        <v>2022</v>
      </c>
      <c r="I7339" s="2">
        <v>8000</v>
      </c>
      <c r="J7339" s="3">
        <v>1040</v>
      </c>
      <c r="K7339">
        <f>Table1[[#This Row],[Total Revenue + Open]]/Table1[[#This Row],[Qty]]</f>
        <v>0.13</v>
      </c>
      <c r="L7339">
        <f>Table1[[#This Row],[Total Revenue + Open]]/Table1[[#This Row],[Qty]]</f>
        <v>0.13</v>
      </c>
    </row>
    <row r="7340" spans="1:12">
      <c r="A7340" t="s">
        <v>10</v>
      </c>
      <c r="B7340" t="s">
        <v>11</v>
      </c>
      <c r="C7340" t="s">
        <v>119</v>
      </c>
      <c r="D7340" t="s">
        <v>46</v>
      </c>
      <c r="E7340" t="s">
        <v>12</v>
      </c>
      <c r="F7340" t="s">
        <v>13</v>
      </c>
      <c r="G7340" t="s">
        <v>28</v>
      </c>
      <c r="H7340" s="1">
        <v>2022</v>
      </c>
      <c r="I7340" s="2">
        <v>8000</v>
      </c>
      <c r="J7340" s="3">
        <v>1040</v>
      </c>
      <c r="K7340">
        <f>Table1[[#This Row],[Total Revenue + Open]]/Table1[[#This Row],[Qty]]</f>
        <v>0.13</v>
      </c>
      <c r="L7340">
        <f>Table1[[#This Row],[Total Revenue + Open]]/Table1[[#This Row],[Qty]]</f>
        <v>0.13</v>
      </c>
    </row>
    <row r="7341" spans="1:12">
      <c r="A7341" t="s">
        <v>10</v>
      </c>
      <c r="B7341" t="s">
        <v>11</v>
      </c>
      <c r="C7341" t="s">
        <v>119</v>
      </c>
      <c r="D7341" t="s">
        <v>46</v>
      </c>
      <c r="E7341" t="s">
        <v>15</v>
      </c>
      <c r="F7341" t="s">
        <v>210</v>
      </c>
      <c r="G7341" t="s">
        <v>299</v>
      </c>
      <c r="H7341" s="1">
        <v>2022</v>
      </c>
      <c r="I7341" s="2">
        <v>500</v>
      </c>
      <c r="J7341" s="3">
        <v>1020</v>
      </c>
      <c r="K7341">
        <f>Table1[[#This Row],[Total Revenue + Open]]/Table1[[#This Row],[Qty]]</f>
        <v>2.04</v>
      </c>
      <c r="L7341">
        <f>Table1[[#This Row],[Qty]]/Table1[[#This Row],[Total Revenue + Open]]</f>
        <v>0.49019607843137253</v>
      </c>
    </row>
    <row r="7342" spans="1:12">
      <c r="A7342" t="s">
        <v>10</v>
      </c>
      <c r="B7342" t="s">
        <v>11</v>
      </c>
      <c r="C7342" t="s">
        <v>119</v>
      </c>
      <c r="D7342" t="s">
        <v>46</v>
      </c>
      <c r="E7342" t="s">
        <v>19</v>
      </c>
      <c r="F7342" t="s">
        <v>54</v>
      </c>
      <c r="G7342" t="s">
        <v>59</v>
      </c>
      <c r="H7342" s="1">
        <v>2022</v>
      </c>
      <c r="I7342" s="2">
        <v>6000</v>
      </c>
      <c r="J7342" s="3">
        <v>1020</v>
      </c>
      <c r="K7342">
        <f>Table1[[#This Row],[Total Revenue + Open]]/Table1[[#This Row],[Qty]]</f>
        <v>0.17</v>
      </c>
      <c r="L7342">
        <f>Table1[[#This Row],[Total Revenue + Open]]/Table1[[#This Row],[Qty]]</f>
        <v>0.17</v>
      </c>
    </row>
    <row r="7343" spans="1:12">
      <c r="A7343" t="s">
        <v>10</v>
      </c>
      <c r="B7343" t="s">
        <v>11</v>
      </c>
      <c r="C7343" t="s">
        <v>119</v>
      </c>
      <c r="D7343" t="s">
        <v>46</v>
      </c>
      <c r="E7343" t="s">
        <v>15</v>
      </c>
      <c r="F7343" t="s">
        <v>210</v>
      </c>
      <c r="G7343" t="s">
        <v>299</v>
      </c>
      <c r="H7343" s="1">
        <v>2022</v>
      </c>
      <c r="I7343" s="2">
        <v>500</v>
      </c>
      <c r="J7343" s="3">
        <v>1010</v>
      </c>
      <c r="K7343">
        <f>Table1[[#This Row],[Total Revenue + Open]]/Table1[[#This Row],[Qty]]</f>
        <v>2.02</v>
      </c>
      <c r="L7343">
        <f>Table1[[#This Row],[Qty]]/Table1[[#This Row],[Total Revenue + Open]]</f>
        <v>0.49504950495049505</v>
      </c>
    </row>
    <row r="7344" spans="1:12">
      <c r="A7344" t="s">
        <v>10</v>
      </c>
      <c r="B7344" t="s">
        <v>11</v>
      </c>
      <c r="C7344" t="s">
        <v>119</v>
      </c>
      <c r="D7344" t="s">
        <v>46</v>
      </c>
      <c r="E7344" t="s">
        <v>19</v>
      </c>
      <c r="F7344" t="s">
        <v>54</v>
      </c>
      <c r="G7344" t="s">
        <v>226</v>
      </c>
      <c r="H7344" s="1">
        <v>2022</v>
      </c>
      <c r="I7344" s="2">
        <v>7000</v>
      </c>
      <c r="J7344" s="3">
        <v>980</v>
      </c>
      <c r="K7344">
        <f>Table1[[#This Row],[Total Revenue + Open]]/Table1[[#This Row],[Qty]]</f>
        <v>0.14000000000000001</v>
      </c>
      <c r="L7344">
        <f>Table1[[#This Row],[Total Revenue + Open]]/Table1[[#This Row],[Qty]]</f>
        <v>0.14000000000000001</v>
      </c>
    </row>
    <row r="7345" spans="1:12">
      <c r="A7345" t="s">
        <v>10</v>
      </c>
      <c r="B7345" t="s">
        <v>11</v>
      </c>
      <c r="C7345" t="s">
        <v>119</v>
      </c>
      <c r="D7345" t="s">
        <v>46</v>
      </c>
      <c r="E7345" t="s">
        <v>12</v>
      </c>
      <c r="F7345" t="s">
        <v>13</v>
      </c>
      <c r="G7345" t="s">
        <v>28</v>
      </c>
      <c r="H7345" s="1">
        <v>2022</v>
      </c>
      <c r="I7345" s="2">
        <v>7500</v>
      </c>
      <c r="J7345" s="3">
        <v>975</v>
      </c>
      <c r="K7345">
        <f>Table1[[#This Row],[Total Revenue + Open]]/Table1[[#This Row],[Qty]]</f>
        <v>0.13</v>
      </c>
      <c r="L7345">
        <f>Table1[[#This Row],[Total Revenue + Open]]/Table1[[#This Row],[Qty]]</f>
        <v>0.13</v>
      </c>
    </row>
    <row r="7346" spans="1:12">
      <c r="A7346" t="s">
        <v>10</v>
      </c>
      <c r="B7346" t="s">
        <v>11</v>
      </c>
      <c r="C7346" t="s">
        <v>119</v>
      </c>
      <c r="D7346" t="s">
        <v>46</v>
      </c>
      <c r="E7346" t="s">
        <v>12</v>
      </c>
      <c r="F7346" t="s">
        <v>13</v>
      </c>
      <c r="G7346" t="s">
        <v>28</v>
      </c>
      <c r="H7346" s="1">
        <v>2022</v>
      </c>
      <c r="I7346" s="2">
        <v>7500</v>
      </c>
      <c r="J7346" s="3">
        <v>975</v>
      </c>
      <c r="K7346">
        <f>Table1[[#This Row],[Total Revenue + Open]]/Table1[[#This Row],[Qty]]</f>
        <v>0.13</v>
      </c>
      <c r="L7346">
        <f>Table1[[#This Row],[Total Revenue + Open]]/Table1[[#This Row],[Qty]]</f>
        <v>0.13</v>
      </c>
    </row>
    <row r="7347" spans="1:12">
      <c r="A7347" t="s">
        <v>10</v>
      </c>
      <c r="B7347" t="s">
        <v>11</v>
      </c>
      <c r="C7347" t="s">
        <v>119</v>
      </c>
      <c r="D7347" t="s">
        <v>46</v>
      </c>
      <c r="E7347" t="s">
        <v>19</v>
      </c>
      <c r="F7347" t="s">
        <v>54</v>
      </c>
      <c r="G7347" t="s">
        <v>91</v>
      </c>
      <c r="H7347" s="1">
        <v>2022</v>
      </c>
      <c r="I7347" s="2">
        <v>5500</v>
      </c>
      <c r="J7347" s="3">
        <v>935</v>
      </c>
      <c r="K7347">
        <f>Table1[[#This Row],[Total Revenue + Open]]/Table1[[#This Row],[Qty]]</f>
        <v>0.17</v>
      </c>
      <c r="L7347">
        <f>Table1[[#This Row],[Total Revenue + Open]]/Table1[[#This Row],[Qty]]</f>
        <v>0.17</v>
      </c>
    </row>
    <row r="7348" spans="1:12">
      <c r="A7348" t="s">
        <v>10</v>
      </c>
      <c r="B7348" t="s">
        <v>11</v>
      </c>
      <c r="C7348" t="s">
        <v>119</v>
      </c>
      <c r="D7348" t="s">
        <v>46</v>
      </c>
      <c r="E7348" t="s">
        <v>19</v>
      </c>
      <c r="F7348" t="s">
        <v>54</v>
      </c>
      <c r="G7348" t="s">
        <v>68</v>
      </c>
      <c r="H7348" s="1">
        <v>2022</v>
      </c>
      <c r="I7348" s="2">
        <v>5500</v>
      </c>
      <c r="J7348" s="3">
        <v>935</v>
      </c>
      <c r="K7348">
        <f>Table1[[#This Row],[Total Revenue + Open]]/Table1[[#This Row],[Qty]]</f>
        <v>0.17</v>
      </c>
      <c r="L7348">
        <f>Table1[[#This Row],[Total Revenue + Open]]/Table1[[#This Row],[Qty]]</f>
        <v>0.17</v>
      </c>
    </row>
    <row r="7349" spans="1:12">
      <c r="A7349" t="s">
        <v>10</v>
      </c>
      <c r="B7349" t="s">
        <v>11</v>
      </c>
      <c r="C7349" t="s">
        <v>119</v>
      </c>
      <c r="D7349" t="s">
        <v>46</v>
      </c>
      <c r="E7349" t="s">
        <v>12</v>
      </c>
      <c r="F7349" t="s">
        <v>13</v>
      </c>
      <c r="G7349" t="s">
        <v>28</v>
      </c>
      <c r="H7349" s="1">
        <v>2022</v>
      </c>
      <c r="I7349" s="2">
        <v>7000</v>
      </c>
      <c r="J7349" s="3">
        <v>910</v>
      </c>
      <c r="K7349">
        <f>Table1[[#This Row],[Total Revenue + Open]]/Table1[[#This Row],[Qty]]</f>
        <v>0.13</v>
      </c>
      <c r="L7349">
        <f>Table1[[#This Row],[Total Revenue + Open]]/Table1[[#This Row],[Qty]]</f>
        <v>0.13</v>
      </c>
    </row>
    <row r="7350" spans="1:12" hidden="1">
      <c r="A7350" t="s">
        <v>544</v>
      </c>
      <c r="B7350" t="s">
        <v>11</v>
      </c>
      <c r="C7350" t="s">
        <v>73</v>
      </c>
      <c r="D7350" t="s">
        <v>550</v>
      </c>
      <c r="E7350" t="s">
        <v>15</v>
      </c>
      <c r="F7350" t="s">
        <v>80</v>
      </c>
      <c r="G7350" t="s">
        <v>84</v>
      </c>
      <c r="H7350" s="1">
        <v>2021</v>
      </c>
      <c r="I7350" s="2">
        <v>13070</v>
      </c>
      <c r="J7350" s="3">
        <v>15414.9308749962</v>
      </c>
      <c r="K7350">
        <f>Table1[[#This Row],[Total Revenue + Open]]/Table1[[#This Row],[Qty]]</f>
        <v>1.1794132268551032</v>
      </c>
      <c r="L7350">
        <f>Table1[[#This Row],[Total Revenue + Open]]/Table1[[#This Row],[Qty]]</f>
        <v>1.1794132268551032</v>
      </c>
    </row>
    <row r="7351" spans="1:12">
      <c r="A7351" t="s">
        <v>10</v>
      </c>
      <c r="B7351" t="s">
        <v>11</v>
      </c>
      <c r="C7351" t="s">
        <v>119</v>
      </c>
      <c r="D7351" t="s">
        <v>46</v>
      </c>
      <c r="E7351" t="s">
        <v>12</v>
      </c>
      <c r="F7351" t="s">
        <v>13</v>
      </c>
      <c r="G7351" t="s">
        <v>28</v>
      </c>
      <c r="H7351" s="1">
        <v>2022</v>
      </c>
      <c r="I7351" s="2">
        <v>7000</v>
      </c>
      <c r="J7351" s="3">
        <v>910</v>
      </c>
      <c r="K7351">
        <f>Table1[[#This Row],[Total Revenue + Open]]/Table1[[#This Row],[Qty]]</f>
        <v>0.13</v>
      </c>
      <c r="L7351">
        <f>Table1[[#This Row],[Total Revenue + Open]]/Table1[[#This Row],[Qty]]</f>
        <v>0.13</v>
      </c>
    </row>
    <row r="7352" spans="1:12">
      <c r="A7352" t="s">
        <v>10</v>
      </c>
      <c r="B7352" t="s">
        <v>11</v>
      </c>
      <c r="C7352" t="s">
        <v>119</v>
      </c>
      <c r="D7352" t="s">
        <v>46</v>
      </c>
      <c r="E7352" t="s">
        <v>12</v>
      </c>
      <c r="F7352" t="s">
        <v>13</v>
      </c>
      <c r="G7352" t="s">
        <v>28</v>
      </c>
      <c r="H7352" s="1">
        <v>2022</v>
      </c>
      <c r="I7352" s="2">
        <v>7000</v>
      </c>
      <c r="J7352" s="3">
        <v>910</v>
      </c>
      <c r="K7352">
        <f>Table1[[#This Row],[Total Revenue + Open]]/Table1[[#This Row],[Qty]]</f>
        <v>0.13</v>
      </c>
      <c r="L7352">
        <f>Table1[[#This Row],[Total Revenue + Open]]/Table1[[#This Row],[Qty]]</f>
        <v>0.13</v>
      </c>
    </row>
    <row r="7353" spans="1:12">
      <c r="A7353" t="s">
        <v>10</v>
      </c>
      <c r="B7353" t="s">
        <v>11</v>
      </c>
      <c r="C7353" t="s">
        <v>119</v>
      </c>
      <c r="D7353" t="s">
        <v>46</v>
      </c>
      <c r="E7353" t="s">
        <v>12</v>
      </c>
      <c r="F7353" t="s">
        <v>13</v>
      </c>
      <c r="G7353" t="s">
        <v>28</v>
      </c>
      <c r="H7353" s="1">
        <v>2022</v>
      </c>
      <c r="I7353" s="2">
        <v>7000</v>
      </c>
      <c r="J7353" s="3">
        <v>910</v>
      </c>
      <c r="K7353">
        <f>Table1[[#This Row],[Total Revenue + Open]]/Table1[[#This Row],[Qty]]</f>
        <v>0.13</v>
      </c>
      <c r="L7353">
        <f>Table1[[#This Row],[Total Revenue + Open]]/Table1[[#This Row],[Qty]]</f>
        <v>0.13</v>
      </c>
    </row>
    <row r="7354" spans="1:12">
      <c r="A7354" t="s">
        <v>10</v>
      </c>
      <c r="B7354" t="s">
        <v>11</v>
      </c>
      <c r="C7354" t="s">
        <v>119</v>
      </c>
      <c r="D7354" t="s">
        <v>46</v>
      </c>
      <c r="E7354" t="s">
        <v>19</v>
      </c>
      <c r="F7354" t="s">
        <v>92</v>
      </c>
      <c r="G7354" t="s">
        <v>94</v>
      </c>
      <c r="H7354" s="1">
        <v>2022</v>
      </c>
      <c r="I7354" s="2">
        <v>6500</v>
      </c>
      <c r="J7354" s="3">
        <v>910</v>
      </c>
      <c r="K7354">
        <f>Table1[[#This Row],[Total Revenue + Open]]/Table1[[#This Row],[Qty]]</f>
        <v>0.14000000000000001</v>
      </c>
      <c r="L7354">
        <f>Table1[[#This Row],[Total Revenue + Open]]/Table1[[#This Row],[Qty]]</f>
        <v>0.14000000000000001</v>
      </c>
    </row>
    <row r="7355" spans="1:12">
      <c r="A7355" t="s">
        <v>10</v>
      </c>
      <c r="B7355" t="s">
        <v>11</v>
      </c>
      <c r="C7355" t="s">
        <v>119</v>
      </c>
      <c r="D7355" t="s">
        <v>46</v>
      </c>
      <c r="E7355" t="s">
        <v>19</v>
      </c>
      <c r="F7355" t="s">
        <v>54</v>
      </c>
      <c r="G7355" t="s">
        <v>91</v>
      </c>
      <c r="H7355" s="1">
        <v>2022</v>
      </c>
      <c r="I7355" s="2">
        <v>5000</v>
      </c>
      <c r="J7355" s="3">
        <v>850</v>
      </c>
      <c r="K7355">
        <f>Table1[[#This Row],[Total Revenue + Open]]/Table1[[#This Row],[Qty]]</f>
        <v>0.17</v>
      </c>
      <c r="L7355">
        <f>Table1[[#This Row],[Total Revenue + Open]]/Table1[[#This Row],[Qty]]</f>
        <v>0.17</v>
      </c>
    </row>
    <row r="7356" spans="1:12">
      <c r="A7356" t="s">
        <v>10</v>
      </c>
      <c r="B7356" t="s">
        <v>11</v>
      </c>
      <c r="C7356" t="s">
        <v>119</v>
      </c>
      <c r="D7356" t="s">
        <v>46</v>
      </c>
      <c r="E7356" t="s">
        <v>19</v>
      </c>
      <c r="F7356" t="s">
        <v>54</v>
      </c>
      <c r="G7356" t="s">
        <v>229</v>
      </c>
      <c r="H7356" s="1">
        <v>2022</v>
      </c>
      <c r="I7356" s="2">
        <v>5000</v>
      </c>
      <c r="J7356" s="3">
        <v>850</v>
      </c>
      <c r="K7356">
        <f>Table1[[#This Row],[Total Revenue + Open]]/Table1[[#This Row],[Qty]]</f>
        <v>0.17</v>
      </c>
      <c r="L7356">
        <f>Table1[[#This Row],[Total Revenue + Open]]/Table1[[#This Row],[Qty]]</f>
        <v>0.17</v>
      </c>
    </row>
    <row r="7357" spans="1:12">
      <c r="A7357" t="s">
        <v>10</v>
      </c>
      <c r="B7357" t="s">
        <v>11</v>
      </c>
      <c r="C7357" t="s">
        <v>119</v>
      </c>
      <c r="D7357" t="s">
        <v>46</v>
      </c>
      <c r="E7357" t="s">
        <v>19</v>
      </c>
      <c r="F7357" t="s">
        <v>54</v>
      </c>
      <c r="G7357" t="s">
        <v>68</v>
      </c>
      <c r="H7357" s="1">
        <v>2022</v>
      </c>
      <c r="I7357" s="2">
        <v>5000</v>
      </c>
      <c r="J7357" s="3">
        <v>850</v>
      </c>
      <c r="K7357">
        <f>Table1[[#This Row],[Total Revenue + Open]]/Table1[[#This Row],[Qty]]</f>
        <v>0.17</v>
      </c>
      <c r="L7357">
        <f>Table1[[#This Row],[Total Revenue + Open]]/Table1[[#This Row],[Qty]]</f>
        <v>0.17</v>
      </c>
    </row>
    <row r="7358" spans="1:12" hidden="1">
      <c r="A7358" t="s">
        <v>544</v>
      </c>
      <c r="B7358" t="s">
        <v>11</v>
      </c>
      <c r="C7358" t="s">
        <v>73</v>
      </c>
      <c r="D7358" t="s">
        <v>550</v>
      </c>
      <c r="E7358" t="s">
        <v>15</v>
      </c>
      <c r="F7358" t="s">
        <v>80</v>
      </c>
      <c r="G7358" t="s">
        <v>84</v>
      </c>
      <c r="H7358" s="1">
        <v>2021</v>
      </c>
      <c r="I7358" s="2">
        <v>35385</v>
      </c>
      <c r="J7358" s="3">
        <v>41439.567817383999</v>
      </c>
      <c r="K7358">
        <f>Table1[[#This Row],[Total Revenue + Open]]/Table1[[#This Row],[Qty]]</f>
        <v>1.171105491518553</v>
      </c>
      <c r="L7358">
        <f>Table1[[#This Row],[Total Revenue + Open]]/Table1[[#This Row],[Qty]]</f>
        <v>1.171105491518553</v>
      </c>
    </row>
    <row r="7359" spans="1:12">
      <c r="A7359" t="s">
        <v>10</v>
      </c>
      <c r="B7359" t="s">
        <v>11</v>
      </c>
      <c r="C7359" t="s">
        <v>119</v>
      </c>
      <c r="D7359" t="s">
        <v>46</v>
      </c>
      <c r="E7359" t="s">
        <v>12</v>
      </c>
      <c r="F7359" t="s">
        <v>13</v>
      </c>
      <c r="G7359" t="s">
        <v>28</v>
      </c>
      <c r="H7359" s="1">
        <v>2022</v>
      </c>
      <c r="I7359" s="2">
        <v>6500</v>
      </c>
      <c r="J7359" s="3">
        <v>845</v>
      </c>
      <c r="K7359">
        <f>Table1[[#This Row],[Total Revenue + Open]]/Table1[[#This Row],[Qty]]</f>
        <v>0.13</v>
      </c>
      <c r="L7359">
        <f>Table1[[#This Row],[Total Revenue + Open]]/Table1[[#This Row],[Qty]]</f>
        <v>0.13</v>
      </c>
    </row>
    <row r="7360" spans="1:12" hidden="1">
      <c r="A7360" t="s">
        <v>544</v>
      </c>
      <c r="B7360" t="s">
        <v>11</v>
      </c>
      <c r="C7360" t="s">
        <v>119</v>
      </c>
      <c r="D7360" t="s">
        <v>592</v>
      </c>
      <c r="E7360" t="s">
        <v>15</v>
      </c>
      <c r="F7360" t="s">
        <v>183</v>
      </c>
      <c r="G7360" t="s">
        <v>187</v>
      </c>
      <c r="H7360" s="1">
        <v>2020</v>
      </c>
      <c r="I7360" s="2">
        <v>3060</v>
      </c>
      <c r="J7360" s="3">
        <v>6222</v>
      </c>
      <c r="K7360">
        <f>Table1[[#This Row],[Total Revenue + Open]]/Table1[[#This Row],[Qty]]</f>
        <v>2.0333333333333332</v>
      </c>
      <c r="L7360">
        <f>Table1[[#This Row],[Total Revenue + Open]]/Table1[[#This Row],[Qty]]</f>
        <v>2.0333333333333332</v>
      </c>
    </row>
    <row r="7361" spans="1:12" hidden="1">
      <c r="A7361" t="s">
        <v>544</v>
      </c>
      <c r="B7361" t="s">
        <v>11</v>
      </c>
      <c r="C7361" t="s">
        <v>119</v>
      </c>
      <c r="D7361" t="s">
        <v>593</v>
      </c>
      <c r="E7361" t="s">
        <v>15</v>
      </c>
      <c r="F7361" t="s">
        <v>36</v>
      </c>
      <c r="G7361" t="s">
        <v>384</v>
      </c>
      <c r="H7361" s="1">
        <v>2020</v>
      </c>
      <c r="I7361" s="2">
        <v>4575</v>
      </c>
      <c r="J7361" s="3">
        <v>6097</v>
      </c>
      <c r="K7361">
        <f>Table1[[#This Row],[Total Revenue + Open]]/Table1[[#This Row],[Qty]]</f>
        <v>1.3326775956284154</v>
      </c>
      <c r="L7361">
        <f>Table1[[#This Row],[Total Revenue + Open]]/Table1[[#This Row],[Qty]]</f>
        <v>1.3326775956284154</v>
      </c>
    </row>
    <row r="7362" spans="1:12" hidden="1">
      <c r="A7362" t="s">
        <v>544</v>
      </c>
      <c r="B7362" t="s">
        <v>11</v>
      </c>
      <c r="C7362" t="s">
        <v>73</v>
      </c>
      <c r="D7362" t="s">
        <v>545</v>
      </c>
      <c r="E7362" t="s">
        <v>15</v>
      </c>
      <c r="F7362" t="s">
        <v>566</v>
      </c>
      <c r="G7362" t="s">
        <v>569</v>
      </c>
      <c r="H7362" s="1">
        <v>2020</v>
      </c>
      <c r="I7362" s="2">
        <v>6435</v>
      </c>
      <c r="J7362" s="3">
        <v>5733.3651728020996</v>
      </c>
      <c r="K7362">
        <f>Table1[[#This Row],[Total Revenue + Open]]/Table1[[#This Row],[Qty]]</f>
        <v>0.89096583881928504</v>
      </c>
      <c r="L7362">
        <f>Table1[[#This Row],[Total Revenue + Open]]/Table1[[#This Row],[Qty]]</f>
        <v>0.89096583881928504</v>
      </c>
    </row>
    <row r="7363" spans="1:12" hidden="1">
      <c r="A7363" t="s">
        <v>544</v>
      </c>
      <c r="B7363" t="s">
        <v>11</v>
      </c>
      <c r="C7363" t="s">
        <v>119</v>
      </c>
      <c r="D7363" t="s">
        <v>592</v>
      </c>
      <c r="E7363" t="s">
        <v>15</v>
      </c>
      <c r="F7363" t="s">
        <v>183</v>
      </c>
      <c r="G7363" t="s">
        <v>184</v>
      </c>
      <c r="H7363" s="1">
        <v>2020</v>
      </c>
      <c r="I7363" s="2">
        <v>2870</v>
      </c>
      <c r="J7363" s="3">
        <v>5472</v>
      </c>
      <c r="K7363">
        <f>Table1[[#This Row],[Total Revenue + Open]]/Table1[[#This Row],[Qty]]</f>
        <v>1.9066202090592335</v>
      </c>
      <c r="L7363">
        <f>Table1[[#This Row],[Total Revenue + Open]]/Table1[[#This Row],[Qty]]</f>
        <v>1.9066202090592335</v>
      </c>
    </row>
    <row r="7364" spans="1:12" hidden="1">
      <c r="A7364" t="s">
        <v>544</v>
      </c>
      <c r="B7364" t="s">
        <v>11</v>
      </c>
      <c r="C7364" t="s">
        <v>119</v>
      </c>
      <c r="D7364" t="s">
        <v>592</v>
      </c>
      <c r="E7364" t="s">
        <v>15</v>
      </c>
      <c r="F7364" t="s">
        <v>183</v>
      </c>
      <c r="G7364" t="s">
        <v>187</v>
      </c>
      <c r="H7364" s="1">
        <v>2020</v>
      </c>
      <c r="I7364" s="2">
        <v>2870</v>
      </c>
      <c r="J7364" s="3">
        <v>5472</v>
      </c>
      <c r="K7364">
        <f>Table1[[#This Row],[Total Revenue + Open]]/Table1[[#This Row],[Qty]]</f>
        <v>1.9066202090592335</v>
      </c>
      <c r="L7364">
        <f>Table1[[#This Row],[Total Revenue + Open]]/Table1[[#This Row],[Qty]]</f>
        <v>1.9066202090592335</v>
      </c>
    </row>
    <row r="7365" spans="1:12" hidden="1">
      <c r="A7365" t="s">
        <v>544</v>
      </c>
      <c r="B7365" t="s">
        <v>11</v>
      </c>
      <c r="C7365" t="s">
        <v>73</v>
      </c>
      <c r="D7365" t="s">
        <v>550</v>
      </c>
      <c r="E7365" t="s">
        <v>15</v>
      </c>
      <c r="F7365" t="s">
        <v>36</v>
      </c>
      <c r="G7365" t="s">
        <v>176</v>
      </c>
      <c r="H7365" s="1">
        <v>2020</v>
      </c>
      <c r="I7365" s="2">
        <v>4575</v>
      </c>
      <c r="J7365" s="3">
        <v>5451.3543432871002</v>
      </c>
      <c r="K7365">
        <f>Table1[[#This Row],[Total Revenue + Open]]/Table1[[#This Row],[Qty]]</f>
        <v>1.1915528619206777</v>
      </c>
      <c r="L7365">
        <f>Table1[[#This Row],[Total Revenue + Open]]/Table1[[#This Row],[Qty]]</f>
        <v>1.1915528619206777</v>
      </c>
    </row>
    <row r="7366" spans="1:12" hidden="1">
      <c r="A7366" t="s">
        <v>544</v>
      </c>
      <c r="B7366" t="s">
        <v>11</v>
      </c>
      <c r="C7366" t="s">
        <v>119</v>
      </c>
      <c r="D7366" t="s">
        <v>592</v>
      </c>
      <c r="E7366" t="s">
        <v>15</v>
      </c>
      <c r="F7366" t="s">
        <v>16</v>
      </c>
      <c r="G7366" t="s">
        <v>381</v>
      </c>
      <c r="H7366" s="1">
        <v>2020</v>
      </c>
      <c r="I7366" s="2">
        <v>2365</v>
      </c>
      <c r="J7366" s="3">
        <v>5264</v>
      </c>
      <c r="K7366">
        <f>Table1[[#This Row],[Total Revenue + Open]]/Table1[[#This Row],[Qty]]</f>
        <v>2.2257928118393235</v>
      </c>
      <c r="L7366">
        <f>Table1[[#This Row],[Total Revenue + Open]]/Table1[[#This Row],[Qty]]</f>
        <v>2.2257928118393235</v>
      </c>
    </row>
    <row r="7367" spans="1:12" hidden="1">
      <c r="A7367" t="s">
        <v>544</v>
      </c>
      <c r="B7367" t="s">
        <v>11</v>
      </c>
      <c r="C7367" t="s">
        <v>119</v>
      </c>
      <c r="D7367" t="s">
        <v>592</v>
      </c>
      <c r="E7367" t="s">
        <v>15</v>
      </c>
      <c r="F7367" t="s">
        <v>16</v>
      </c>
      <c r="G7367" t="s">
        <v>18</v>
      </c>
      <c r="H7367" s="1">
        <v>2020</v>
      </c>
      <c r="I7367" s="2">
        <v>2365</v>
      </c>
      <c r="J7367" s="3">
        <v>5264</v>
      </c>
      <c r="K7367">
        <f>Table1[[#This Row],[Total Revenue + Open]]/Table1[[#This Row],[Qty]]</f>
        <v>2.2257928118393235</v>
      </c>
      <c r="L7367">
        <f>Table1[[#This Row],[Total Revenue + Open]]/Table1[[#This Row],[Qty]]</f>
        <v>2.2257928118393235</v>
      </c>
    </row>
    <row r="7368" spans="1:12" hidden="1">
      <c r="A7368" t="s">
        <v>544</v>
      </c>
      <c r="B7368" t="s">
        <v>11</v>
      </c>
      <c r="C7368" t="s">
        <v>73</v>
      </c>
      <c r="D7368" t="s">
        <v>557</v>
      </c>
      <c r="E7368" t="s">
        <v>15</v>
      </c>
      <c r="F7368" t="s">
        <v>80</v>
      </c>
      <c r="G7368" t="s">
        <v>83</v>
      </c>
      <c r="H7368" s="1">
        <v>2020</v>
      </c>
      <c r="I7368" s="2">
        <v>4575</v>
      </c>
      <c r="J7368" s="3">
        <v>5187</v>
      </c>
      <c r="K7368">
        <f>Table1[[#This Row],[Total Revenue + Open]]/Table1[[#This Row],[Qty]]</f>
        <v>1.1337704918032787</v>
      </c>
      <c r="L7368">
        <f>Table1[[#This Row],[Total Revenue + Open]]/Table1[[#This Row],[Qty]]</f>
        <v>1.1337704918032787</v>
      </c>
    </row>
    <row r="7369" spans="1:12" hidden="1">
      <c r="A7369" t="s">
        <v>544</v>
      </c>
      <c r="B7369" t="s">
        <v>11</v>
      </c>
      <c r="C7369" t="s">
        <v>73</v>
      </c>
      <c r="D7369" t="s">
        <v>550</v>
      </c>
      <c r="E7369" t="s">
        <v>15</v>
      </c>
      <c r="F7369" t="s">
        <v>80</v>
      </c>
      <c r="G7369" t="s">
        <v>574</v>
      </c>
      <c r="H7369" s="1">
        <v>2021</v>
      </c>
      <c r="I7369" s="2">
        <v>6485</v>
      </c>
      <c r="J7369" s="3">
        <v>7275.1226105777996</v>
      </c>
      <c r="K7369">
        <f>Table1[[#This Row],[Total Revenue + Open]]/Table1[[#This Row],[Qty]]</f>
        <v>1.1218384904514727</v>
      </c>
      <c r="L7369">
        <f>Table1[[#This Row],[Total Revenue + Open]]/Table1[[#This Row],[Qty]]</f>
        <v>1.1218384904514727</v>
      </c>
    </row>
    <row r="7370" spans="1:12" hidden="1">
      <c r="A7370" t="s">
        <v>544</v>
      </c>
      <c r="B7370" t="s">
        <v>11</v>
      </c>
      <c r="C7370" t="s">
        <v>73</v>
      </c>
      <c r="D7370" t="s">
        <v>550</v>
      </c>
      <c r="E7370" t="s">
        <v>15</v>
      </c>
      <c r="F7370" t="s">
        <v>80</v>
      </c>
      <c r="G7370" t="s">
        <v>574</v>
      </c>
      <c r="H7370" s="1">
        <v>2021</v>
      </c>
      <c r="I7370" s="2">
        <v>15230</v>
      </c>
      <c r="J7370" s="3">
        <v>17351.242824508299</v>
      </c>
      <c r="K7370">
        <f>Table1[[#This Row],[Total Revenue + Open]]/Table1[[#This Row],[Qty]]</f>
        <v>1.1392805531522192</v>
      </c>
      <c r="L7370">
        <f>Table1[[#This Row],[Total Revenue + Open]]/Table1[[#This Row],[Qty]]</f>
        <v>1.1392805531522192</v>
      </c>
    </row>
    <row r="7371" spans="1:12" hidden="1">
      <c r="A7371" t="s">
        <v>544</v>
      </c>
      <c r="B7371" t="s">
        <v>11</v>
      </c>
      <c r="C7371" t="s">
        <v>73</v>
      </c>
      <c r="D7371" t="s">
        <v>550</v>
      </c>
      <c r="E7371" t="s">
        <v>15</v>
      </c>
      <c r="F7371" t="s">
        <v>80</v>
      </c>
      <c r="G7371" t="s">
        <v>574</v>
      </c>
      <c r="H7371" s="1">
        <v>2021</v>
      </c>
      <c r="I7371" s="2">
        <v>12115</v>
      </c>
      <c r="J7371" s="3">
        <v>13811.3261830589</v>
      </c>
      <c r="K7371">
        <f>Table1[[#This Row],[Total Revenue + Open]]/Table1[[#This Row],[Qty]]</f>
        <v>1.1400186696705654</v>
      </c>
      <c r="L7371">
        <f>Table1[[#This Row],[Total Revenue + Open]]/Table1[[#This Row],[Qty]]</f>
        <v>1.1400186696705654</v>
      </c>
    </row>
    <row r="7372" spans="1:12" hidden="1">
      <c r="A7372" t="s">
        <v>544</v>
      </c>
      <c r="B7372" t="s">
        <v>11</v>
      </c>
      <c r="C7372" t="s">
        <v>73</v>
      </c>
      <c r="D7372" t="s">
        <v>550</v>
      </c>
      <c r="E7372" t="s">
        <v>15</v>
      </c>
      <c r="F7372" t="s">
        <v>80</v>
      </c>
      <c r="G7372" t="s">
        <v>574</v>
      </c>
      <c r="H7372" s="1">
        <v>2021</v>
      </c>
      <c r="I7372" s="2">
        <v>21410</v>
      </c>
      <c r="J7372" s="3">
        <v>24435.643809615201</v>
      </c>
      <c r="K7372">
        <f>Table1[[#This Row],[Total Revenue + Open]]/Table1[[#This Row],[Qty]]</f>
        <v>1.1413191877447548</v>
      </c>
      <c r="L7372">
        <f>Table1[[#This Row],[Total Revenue + Open]]/Table1[[#This Row],[Qty]]</f>
        <v>1.1413191877447548</v>
      </c>
    </row>
    <row r="7373" spans="1:12" hidden="1">
      <c r="A7373" t="s">
        <v>544</v>
      </c>
      <c r="B7373" t="s">
        <v>11</v>
      </c>
      <c r="C7373" t="s">
        <v>73</v>
      </c>
      <c r="D7373" t="s">
        <v>550</v>
      </c>
      <c r="E7373" t="s">
        <v>15</v>
      </c>
      <c r="F7373" t="s">
        <v>80</v>
      </c>
      <c r="G7373" t="s">
        <v>574</v>
      </c>
      <c r="H7373" s="1">
        <v>2021</v>
      </c>
      <c r="I7373" s="2">
        <v>19056</v>
      </c>
      <c r="J7373" s="3">
        <v>21694.352815373</v>
      </c>
      <c r="K7373">
        <f>Table1[[#This Row],[Total Revenue + Open]]/Table1[[#This Row],[Qty]]</f>
        <v>1.1384526036614715</v>
      </c>
      <c r="L7373">
        <f>Table1[[#This Row],[Total Revenue + Open]]/Table1[[#This Row],[Qty]]</f>
        <v>1.1384526036614715</v>
      </c>
    </row>
    <row r="7374" spans="1:12" hidden="1">
      <c r="A7374" t="s">
        <v>544</v>
      </c>
      <c r="B7374" t="s">
        <v>11</v>
      </c>
      <c r="C7374" t="s">
        <v>73</v>
      </c>
      <c r="D7374" t="s">
        <v>550</v>
      </c>
      <c r="E7374" t="s">
        <v>15</v>
      </c>
      <c r="F7374" t="s">
        <v>80</v>
      </c>
      <c r="G7374" t="s">
        <v>574</v>
      </c>
      <c r="H7374" s="1">
        <v>2021</v>
      </c>
      <c r="I7374" s="2">
        <v>13220</v>
      </c>
      <c r="J7374" s="3">
        <v>14832.2267176897</v>
      </c>
      <c r="K7374">
        <f>Table1[[#This Row],[Total Revenue + Open]]/Table1[[#This Row],[Qty]]</f>
        <v>1.1219536095075415</v>
      </c>
      <c r="L7374">
        <f>Table1[[#This Row],[Total Revenue + Open]]/Table1[[#This Row],[Qty]]</f>
        <v>1.1219536095075415</v>
      </c>
    </row>
    <row r="7375" spans="1:12" hidden="1">
      <c r="A7375" t="s">
        <v>544</v>
      </c>
      <c r="B7375" t="s">
        <v>11</v>
      </c>
      <c r="C7375" t="s">
        <v>73</v>
      </c>
      <c r="D7375" t="s">
        <v>550</v>
      </c>
      <c r="E7375" t="s">
        <v>15</v>
      </c>
      <c r="F7375" t="s">
        <v>80</v>
      </c>
      <c r="G7375" t="s">
        <v>574</v>
      </c>
      <c r="H7375" s="1">
        <v>2021</v>
      </c>
      <c r="I7375" s="2">
        <v>147915</v>
      </c>
      <c r="J7375" s="3">
        <v>168530.388226165</v>
      </c>
      <c r="K7375">
        <f>Table1[[#This Row],[Total Revenue + Open]]/Table1[[#This Row],[Qty]]</f>
        <v>1.1393732091144577</v>
      </c>
      <c r="L7375">
        <f>Table1[[#This Row],[Total Revenue + Open]]/Table1[[#This Row],[Qty]]</f>
        <v>1.1393732091144577</v>
      </c>
    </row>
    <row r="7376" spans="1:12" hidden="1">
      <c r="A7376" t="s">
        <v>544</v>
      </c>
      <c r="B7376" t="s">
        <v>11</v>
      </c>
      <c r="C7376" t="s">
        <v>73</v>
      </c>
      <c r="D7376" t="s">
        <v>550</v>
      </c>
      <c r="E7376" t="s">
        <v>15</v>
      </c>
      <c r="F7376" t="s">
        <v>80</v>
      </c>
      <c r="G7376" t="s">
        <v>574</v>
      </c>
      <c r="H7376" s="1">
        <v>2021</v>
      </c>
      <c r="I7376" s="2">
        <v>153690</v>
      </c>
      <c r="J7376" s="3">
        <v>177935.892200898</v>
      </c>
      <c r="K7376">
        <f>Table1[[#This Row],[Total Revenue + Open]]/Table1[[#This Row],[Qty]]</f>
        <v>1.1577584241063048</v>
      </c>
      <c r="L7376">
        <f>Table1[[#This Row],[Total Revenue + Open]]/Table1[[#This Row],[Qty]]</f>
        <v>1.1577584241063048</v>
      </c>
    </row>
    <row r="7377" spans="1:12" hidden="1">
      <c r="A7377" t="s">
        <v>544</v>
      </c>
      <c r="B7377" t="s">
        <v>11</v>
      </c>
      <c r="C7377" t="s">
        <v>73</v>
      </c>
      <c r="D7377" t="s">
        <v>550</v>
      </c>
      <c r="E7377" t="s">
        <v>15</v>
      </c>
      <c r="F7377" t="s">
        <v>80</v>
      </c>
      <c r="G7377" t="s">
        <v>574</v>
      </c>
      <c r="H7377" s="1">
        <v>2021</v>
      </c>
      <c r="I7377" s="2">
        <v>436420</v>
      </c>
      <c r="J7377" s="3">
        <v>498353.91073809401</v>
      </c>
      <c r="K7377">
        <f>Table1[[#This Row],[Total Revenue + Open]]/Table1[[#This Row],[Qty]]</f>
        <v>1.1419135482748133</v>
      </c>
      <c r="L7377">
        <f>Table1[[#This Row],[Total Revenue + Open]]/Table1[[#This Row],[Qty]]</f>
        <v>1.1419135482748133</v>
      </c>
    </row>
    <row r="7378" spans="1:12" hidden="1">
      <c r="A7378" t="s">
        <v>544</v>
      </c>
      <c r="B7378" t="s">
        <v>11</v>
      </c>
      <c r="C7378" t="s">
        <v>73</v>
      </c>
      <c r="D7378" t="s">
        <v>550</v>
      </c>
      <c r="E7378" t="s">
        <v>15</v>
      </c>
      <c r="F7378" t="s">
        <v>80</v>
      </c>
      <c r="G7378" t="s">
        <v>574</v>
      </c>
      <c r="H7378" s="1">
        <v>2021</v>
      </c>
      <c r="I7378" s="2">
        <v>560515</v>
      </c>
      <c r="J7378" s="3">
        <v>639112.54302049906</v>
      </c>
      <c r="K7378">
        <f>Table1[[#This Row],[Total Revenue + Open]]/Table1[[#This Row],[Qty]]</f>
        <v>1.1402237995780649</v>
      </c>
      <c r="L7378">
        <f>Table1[[#This Row],[Total Revenue + Open]]/Table1[[#This Row],[Qty]]</f>
        <v>1.1402237995780649</v>
      </c>
    </row>
    <row r="7379" spans="1:12" hidden="1">
      <c r="A7379" t="s">
        <v>544</v>
      </c>
      <c r="B7379" t="s">
        <v>11</v>
      </c>
      <c r="C7379" t="s">
        <v>73</v>
      </c>
      <c r="D7379" t="s">
        <v>550</v>
      </c>
      <c r="E7379" t="s">
        <v>15</v>
      </c>
      <c r="F7379" t="s">
        <v>80</v>
      </c>
      <c r="G7379" t="s">
        <v>574</v>
      </c>
      <c r="H7379" s="1">
        <v>2021</v>
      </c>
      <c r="I7379" s="2">
        <v>88190</v>
      </c>
      <c r="J7379" s="3">
        <v>100576.254984517</v>
      </c>
      <c r="K7379">
        <f>Table1[[#This Row],[Total Revenue + Open]]/Table1[[#This Row],[Qty]]</f>
        <v>1.1404496539802358</v>
      </c>
      <c r="L7379">
        <f>Table1[[#This Row],[Total Revenue + Open]]/Table1[[#This Row],[Qty]]</f>
        <v>1.1404496539802358</v>
      </c>
    </row>
    <row r="7380" spans="1:12" hidden="1">
      <c r="A7380" t="s">
        <v>544</v>
      </c>
      <c r="B7380" t="s">
        <v>11</v>
      </c>
      <c r="C7380" t="s">
        <v>73</v>
      </c>
      <c r="D7380" t="s">
        <v>550</v>
      </c>
      <c r="E7380" t="s">
        <v>15</v>
      </c>
      <c r="F7380" t="s">
        <v>80</v>
      </c>
      <c r="G7380" t="s">
        <v>574</v>
      </c>
      <c r="H7380" s="1">
        <v>2021</v>
      </c>
      <c r="I7380" s="2">
        <v>48850</v>
      </c>
      <c r="J7380" s="3">
        <v>55692.487083090302</v>
      </c>
      <c r="K7380">
        <f>Table1[[#This Row],[Total Revenue + Open]]/Table1[[#This Row],[Qty]]</f>
        <v>1.1400713834818894</v>
      </c>
      <c r="L7380">
        <f>Table1[[#This Row],[Total Revenue + Open]]/Table1[[#This Row],[Qty]]</f>
        <v>1.1400713834818894</v>
      </c>
    </row>
    <row r="7381" spans="1:12" hidden="1">
      <c r="A7381" t="s">
        <v>544</v>
      </c>
      <c r="B7381" t="s">
        <v>11</v>
      </c>
      <c r="C7381" t="s">
        <v>73</v>
      </c>
      <c r="D7381" t="s">
        <v>550</v>
      </c>
      <c r="E7381" t="s">
        <v>15</v>
      </c>
      <c r="F7381" t="s">
        <v>80</v>
      </c>
      <c r="G7381" t="s">
        <v>574</v>
      </c>
      <c r="H7381" s="1">
        <v>2021</v>
      </c>
      <c r="I7381" s="2">
        <v>2315</v>
      </c>
      <c r="J7381" s="3">
        <v>2669.4003364354999</v>
      </c>
      <c r="K7381">
        <f>Table1[[#This Row],[Total Revenue + Open]]/Table1[[#This Row],[Qty]]</f>
        <v>1.1530886982442765</v>
      </c>
      <c r="L7381">
        <f>Table1[[#This Row],[Total Revenue + Open]]/Table1[[#This Row],[Qty]]</f>
        <v>1.1530886982442765</v>
      </c>
    </row>
    <row r="7382" spans="1:12" hidden="1">
      <c r="A7382" t="s">
        <v>544</v>
      </c>
      <c r="B7382" t="s">
        <v>11</v>
      </c>
      <c r="C7382" t="s">
        <v>73</v>
      </c>
      <c r="D7382" t="s">
        <v>545</v>
      </c>
      <c r="E7382" t="s">
        <v>15</v>
      </c>
      <c r="F7382" t="s">
        <v>566</v>
      </c>
      <c r="G7382" t="s">
        <v>569</v>
      </c>
      <c r="H7382" s="1">
        <v>2020</v>
      </c>
      <c r="I7382" s="2">
        <v>5430</v>
      </c>
      <c r="J7382" s="3">
        <v>5076.3441325315998</v>
      </c>
      <c r="K7382">
        <f>Table1[[#This Row],[Total Revenue + Open]]/Table1[[#This Row],[Qty]]</f>
        <v>0.93487000599108649</v>
      </c>
      <c r="L7382">
        <f>Table1[[#This Row],[Total Revenue + Open]]/Table1[[#This Row],[Qty]]</f>
        <v>0.93487000599108649</v>
      </c>
    </row>
    <row r="7383" spans="1:12" hidden="1">
      <c r="A7383" t="s">
        <v>544</v>
      </c>
      <c r="B7383" t="s">
        <v>11</v>
      </c>
      <c r="C7383" t="s">
        <v>73</v>
      </c>
      <c r="D7383" t="s">
        <v>550</v>
      </c>
      <c r="E7383" t="s">
        <v>15</v>
      </c>
      <c r="F7383" t="s">
        <v>80</v>
      </c>
      <c r="G7383" t="s">
        <v>574</v>
      </c>
      <c r="H7383" s="1">
        <v>2021</v>
      </c>
      <c r="I7383" s="2">
        <v>12415</v>
      </c>
      <c r="J7383" s="3">
        <v>14378.9810146617</v>
      </c>
      <c r="K7383">
        <f>Table1[[#This Row],[Total Revenue + Open]]/Table1[[#This Row],[Qty]]</f>
        <v>1.1581942017448006</v>
      </c>
      <c r="L7383">
        <f>Table1[[#This Row],[Total Revenue + Open]]/Table1[[#This Row],[Qty]]</f>
        <v>1.1581942017448006</v>
      </c>
    </row>
    <row r="7384" spans="1:12" hidden="1">
      <c r="A7384" t="s">
        <v>544</v>
      </c>
      <c r="B7384" t="s">
        <v>11</v>
      </c>
      <c r="C7384" t="s">
        <v>73</v>
      </c>
      <c r="D7384" t="s">
        <v>550</v>
      </c>
      <c r="E7384" t="s">
        <v>15</v>
      </c>
      <c r="F7384" t="s">
        <v>80</v>
      </c>
      <c r="G7384" t="s">
        <v>574</v>
      </c>
      <c r="H7384" s="1">
        <v>2021</v>
      </c>
      <c r="I7384" s="2">
        <v>14675</v>
      </c>
      <c r="J7384" s="3">
        <v>16756.6267554394</v>
      </c>
      <c r="K7384">
        <f>Table1[[#This Row],[Total Revenue + Open]]/Table1[[#This Row],[Qty]]</f>
        <v>1.1418485012224464</v>
      </c>
      <c r="L7384">
        <f>Table1[[#This Row],[Total Revenue + Open]]/Table1[[#This Row],[Qty]]</f>
        <v>1.1418485012224464</v>
      </c>
    </row>
    <row r="7385" spans="1:12" hidden="1">
      <c r="A7385" t="s">
        <v>544</v>
      </c>
      <c r="B7385" t="s">
        <v>11</v>
      </c>
      <c r="C7385" t="s">
        <v>73</v>
      </c>
      <c r="D7385" t="s">
        <v>550</v>
      </c>
      <c r="E7385" t="s">
        <v>15</v>
      </c>
      <c r="F7385" t="s">
        <v>80</v>
      </c>
      <c r="G7385" t="s">
        <v>574</v>
      </c>
      <c r="H7385" s="1">
        <v>2021</v>
      </c>
      <c r="I7385" s="2">
        <v>24120</v>
      </c>
      <c r="J7385" s="3">
        <v>27990.632666256199</v>
      </c>
      <c r="K7385">
        <f>Table1[[#This Row],[Total Revenue + Open]]/Table1[[#This Row],[Qty]]</f>
        <v>1.1604739911383166</v>
      </c>
      <c r="L7385">
        <f>Table1[[#This Row],[Total Revenue + Open]]/Table1[[#This Row],[Qty]]</f>
        <v>1.1604739911383166</v>
      </c>
    </row>
    <row r="7386" spans="1:12" hidden="1">
      <c r="A7386" t="s">
        <v>544</v>
      </c>
      <c r="B7386" t="s">
        <v>11</v>
      </c>
      <c r="C7386" t="s">
        <v>73</v>
      </c>
      <c r="D7386" t="s">
        <v>545</v>
      </c>
      <c r="E7386" t="s">
        <v>15</v>
      </c>
      <c r="F7386" t="s">
        <v>566</v>
      </c>
      <c r="G7386" t="s">
        <v>569</v>
      </c>
      <c r="H7386" s="1">
        <v>2020</v>
      </c>
      <c r="I7386" s="2">
        <v>5530</v>
      </c>
      <c r="J7386" s="3">
        <v>4997.9366640662001</v>
      </c>
      <c r="K7386">
        <f>Table1[[#This Row],[Total Revenue + Open]]/Table1[[#This Row],[Qty]]</f>
        <v>0.90378601520184454</v>
      </c>
      <c r="L7386">
        <f>Table1[[#This Row],[Total Revenue + Open]]/Table1[[#This Row],[Qty]]</f>
        <v>0.90378601520184454</v>
      </c>
    </row>
    <row r="7387" spans="1:12" hidden="1">
      <c r="A7387" t="s">
        <v>544</v>
      </c>
      <c r="B7387" t="s">
        <v>11</v>
      </c>
      <c r="C7387" t="s">
        <v>73</v>
      </c>
      <c r="D7387" t="s">
        <v>550</v>
      </c>
      <c r="E7387" t="s">
        <v>15</v>
      </c>
      <c r="F7387" t="s">
        <v>80</v>
      </c>
      <c r="G7387" t="s">
        <v>574</v>
      </c>
      <c r="H7387" s="1">
        <v>2021</v>
      </c>
      <c r="I7387" s="2">
        <v>6085</v>
      </c>
      <c r="J7387" s="3">
        <v>7043.9542622430999</v>
      </c>
      <c r="K7387">
        <f>Table1[[#This Row],[Total Revenue + Open]]/Table1[[#This Row],[Qty]]</f>
        <v>1.1575931408780773</v>
      </c>
      <c r="L7387">
        <f>Table1[[#This Row],[Total Revenue + Open]]/Table1[[#This Row],[Qty]]</f>
        <v>1.1575931408780773</v>
      </c>
    </row>
    <row r="7388" spans="1:12" hidden="1">
      <c r="A7388" t="s">
        <v>544</v>
      </c>
      <c r="B7388" t="s">
        <v>11</v>
      </c>
      <c r="C7388" t="s">
        <v>73</v>
      </c>
      <c r="D7388" t="s">
        <v>550</v>
      </c>
      <c r="E7388" t="s">
        <v>15</v>
      </c>
      <c r="F7388" t="s">
        <v>80</v>
      </c>
      <c r="G7388" t="s">
        <v>574</v>
      </c>
      <c r="H7388" s="1">
        <v>2021</v>
      </c>
      <c r="I7388" s="2">
        <v>10655</v>
      </c>
      <c r="J7388" s="3">
        <v>12165.770110113501</v>
      </c>
      <c r="K7388">
        <f>Table1[[#This Row],[Total Revenue + Open]]/Table1[[#This Row],[Qty]]</f>
        <v>1.1417897803954482</v>
      </c>
      <c r="L7388">
        <f>Table1[[#This Row],[Total Revenue + Open]]/Table1[[#This Row],[Qty]]</f>
        <v>1.1417897803954482</v>
      </c>
    </row>
    <row r="7389" spans="1:12" hidden="1">
      <c r="A7389" t="s">
        <v>544</v>
      </c>
      <c r="B7389" t="s">
        <v>11</v>
      </c>
      <c r="C7389" t="s">
        <v>73</v>
      </c>
      <c r="D7389" t="s">
        <v>550</v>
      </c>
      <c r="E7389" t="s">
        <v>15</v>
      </c>
      <c r="F7389" t="s">
        <v>80</v>
      </c>
      <c r="G7389" t="s">
        <v>574</v>
      </c>
      <c r="H7389" s="1">
        <v>2021</v>
      </c>
      <c r="I7389" s="2">
        <v>6030</v>
      </c>
      <c r="J7389" s="3">
        <v>6997.6581665639997</v>
      </c>
      <c r="K7389">
        <f>Table1[[#This Row],[Total Revenue + Open]]/Table1[[#This Row],[Qty]]</f>
        <v>1.1604739911383084</v>
      </c>
      <c r="L7389">
        <f>Table1[[#This Row],[Total Revenue + Open]]/Table1[[#This Row],[Qty]]</f>
        <v>1.1604739911383084</v>
      </c>
    </row>
    <row r="7390" spans="1:12" hidden="1">
      <c r="A7390" t="s">
        <v>544</v>
      </c>
      <c r="B7390" t="s">
        <v>11</v>
      </c>
      <c r="C7390" t="s">
        <v>73</v>
      </c>
      <c r="D7390" t="s">
        <v>545</v>
      </c>
      <c r="E7390" t="s">
        <v>15</v>
      </c>
      <c r="F7390" t="s">
        <v>566</v>
      </c>
      <c r="G7390" t="s">
        <v>569</v>
      </c>
      <c r="H7390" s="1">
        <v>2020</v>
      </c>
      <c r="I7390" s="2">
        <v>5180</v>
      </c>
      <c r="J7390" s="3">
        <v>4613.5672874891998</v>
      </c>
      <c r="K7390">
        <f>Table1[[#This Row],[Total Revenue + Open]]/Table1[[#This Row],[Qty]]</f>
        <v>0.89065005549984555</v>
      </c>
      <c r="L7390">
        <f>Table1[[#This Row],[Total Revenue + Open]]/Table1[[#This Row],[Qty]]</f>
        <v>0.89065005549984555</v>
      </c>
    </row>
    <row r="7391" spans="1:12" hidden="1">
      <c r="A7391" t="s">
        <v>544</v>
      </c>
      <c r="B7391" t="s">
        <v>11</v>
      </c>
      <c r="C7391" t="s">
        <v>119</v>
      </c>
      <c r="D7391" t="s">
        <v>592</v>
      </c>
      <c r="E7391" t="s">
        <v>15</v>
      </c>
      <c r="F7391" t="s">
        <v>183</v>
      </c>
      <c r="G7391" t="s">
        <v>184</v>
      </c>
      <c r="H7391" s="1">
        <v>2020</v>
      </c>
      <c r="I7391" s="2">
        <v>2265</v>
      </c>
      <c r="J7391" s="3">
        <v>4590</v>
      </c>
      <c r="K7391">
        <f>Table1[[#This Row],[Total Revenue + Open]]/Table1[[#This Row],[Qty]]</f>
        <v>2.0264900662251657</v>
      </c>
      <c r="L7391">
        <f>Table1[[#This Row],[Total Revenue + Open]]/Table1[[#This Row],[Qty]]</f>
        <v>2.0264900662251657</v>
      </c>
    </row>
    <row r="7392" spans="1:12" hidden="1">
      <c r="A7392" t="s">
        <v>544</v>
      </c>
      <c r="B7392" t="s">
        <v>11</v>
      </c>
      <c r="C7392" t="s">
        <v>119</v>
      </c>
      <c r="D7392" t="s">
        <v>592</v>
      </c>
      <c r="E7392" t="s">
        <v>15</v>
      </c>
      <c r="F7392" t="s">
        <v>183</v>
      </c>
      <c r="G7392" t="s">
        <v>187</v>
      </c>
      <c r="H7392" s="1">
        <v>2020</v>
      </c>
      <c r="I7392" s="2">
        <v>2265</v>
      </c>
      <c r="J7392" s="3">
        <v>4590</v>
      </c>
      <c r="K7392">
        <f>Table1[[#This Row],[Total Revenue + Open]]/Table1[[#This Row],[Qty]]</f>
        <v>2.0264900662251657</v>
      </c>
      <c r="L7392">
        <f>Table1[[#This Row],[Total Revenue + Open]]/Table1[[#This Row],[Qty]]</f>
        <v>2.0264900662251657</v>
      </c>
    </row>
    <row r="7393" spans="1:12" hidden="1">
      <c r="A7393" t="s">
        <v>544</v>
      </c>
      <c r="B7393" t="s">
        <v>11</v>
      </c>
      <c r="C7393" t="s">
        <v>73</v>
      </c>
      <c r="D7393" t="s">
        <v>547</v>
      </c>
      <c r="E7393" t="s">
        <v>15</v>
      </c>
      <c r="F7393" t="s">
        <v>110</v>
      </c>
      <c r="G7393" t="s">
        <v>111</v>
      </c>
      <c r="H7393" s="1">
        <v>2020</v>
      </c>
      <c r="I7393" s="2">
        <v>4375</v>
      </c>
      <c r="J7393" s="3">
        <v>4480.5</v>
      </c>
      <c r="K7393">
        <f>Table1[[#This Row],[Total Revenue + Open]]/Table1[[#This Row],[Qty]]</f>
        <v>1.0241142857142858</v>
      </c>
      <c r="L7393">
        <f>Table1[[#This Row],[Total Revenue + Open]]/Table1[[#This Row],[Qty]]</f>
        <v>1.0241142857142858</v>
      </c>
    </row>
    <row r="7394" spans="1:12" hidden="1">
      <c r="A7394" t="s">
        <v>544</v>
      </c>
      <c r="B7394" t="s">
        <v>11</v>
      </c>
      <c r="C7394" t="s">
        <v>73</v>
      </c>
      <c r="D7394" t="s">
        <v>545</v>
      </c>
      <c r="E7394" t="s">
        <v>15</v>
      </c>
      <c r="F7394" t="s">
        <v>566</v>
      </c>
      <c r="G7394" t="s">
        <v>569</v>
      </c>
      <c r="H7394" s="1">
        <v>2020</v>
      </c>
      <c r="I7394" s="2">
        <v>4830</v>
      </c>
      <c r="J7394" s="3">
        <v>4264.3947143475998</v>
      </c>
      <c r="K7394">
        <f>Table1[[#This Row],[Total Revenue + Open]]/Table1[[#This Row],[Qty]]</f>
        <v>0.88289745638666661</v>
      </c>
      <c r="L7394">
        <f>Table1[[#This Row],[Total Revenue + Open]]/Table1[[#This Row],[Qty]]</f>
        <v>0.88289745638666661</v>
      </c>
    </row>
    <row r="7395" spans="1:12" hidden="1">
      <c r="A7395" t="s">
        <v>544</v>
      </c>
      <c r="B7395" t="s">
        <v>11</v>
      </c>
      <c r="C7395" t="s">
        <v>119</v>
      </c>
      <c r="D7395" t="s">
        <v>593</v>
      </c>
      <c r="E7395" t="s">
        <v>15</v>
      </c>
      <c r="F7395" t="s">
        <v>36</v>
      </c>
      <c r="G7395" t="s">
        <v>384</v>
      </c>
      <c r="H7395" s="1">
        <v>2020</v>
      </c>
      <c r="I7395" s="2">
        <v>3070</v>
      </c>
      <c r="J7395" s="3">
        <v>4087</v>
      </c>
      <c r="K7395">
        <f>Table1[[#This Row],[Total Revenue + Open]]/Table1[[#This Row],[Qty]]</f>
        <v>1.3312703583061889</v>
      </c>
      <c r="L7395">
        <f>Table1[[#This Row],[Total Revenue + Open]]/Table1[[#This Row],[Qty]]</f>
        <v>1.3312703583061889</v>
      </c>
    </row>
    <row r="7396" spans="1:12" hidden="1">
      <c r="A7396" t="s">
        <v>544</v>
      </c>
      <c r="B7396" t="s">
        <v>11</v>
      </c>
      <c r="C7396" t="s">
        <v>119</v>
      </c>
      <c r="D7396" t="s">
        <v>592</v>
      </c>
      <c r="E7396" t="s">
        <v>15</v>
      </c>
      <c r="F7396" t="s">
        <v>183</v>
      </c>
      <c r="G7396" t="s">
        <v>184</v>
      </c>
      <c r="H7396" s="1">
        <v>2020</v>
      </c>
      <c r="I7396" s="2">
        <v>2010</v>
      </c>
      <c r="J7396" s="3">
        <v>4080</v>
      </c>
      <c r="K7396">
        <f>Table1[[#This Row],[Total Revenue + Open]]/Table1[[#This Row],[Qty]]</f>
        <v>2.0298507462686568</v>
      </c>
      <c r="L7396">
        <f>Table1[[#This Row],[Total Revenue + Open]]/Table1[[#This Row],[Qty]]</f>
        <v>2.0298507462686568</v>
      </c>
    </row>
    <row r="7397" spans="1:12" hidden="1">
      <c r="A7397" t="s">
        <v>544</v>
      </c>
      <c r="B7397" t="s">
        <v>11</v>
      </c>
      <c r="C7397" t="s">
        <v>73</v>
      </c>
      <c r="D7397" t="s">
        <v>550</v>
      </c>
      <c r="E7397" t="s">
        <v>15</v>
      </c>
      <c r="F7397" t="s">
        <v>80</v>
      </c>
      <c r="G7397" t="s">
        <v>574</v>
      </c>
      <c r="H7397" s="1">
        <v>2021</v>
      </c>
      <c r="I7397" s="2">
        <v>16585</v>
      </c>
      <c r="J7397" s="3">
        <v>20385.267711266999</v>
      </c>
      <c r="K7397">
        <f>Table1[[#This Row],[Total Revenue + Open]]/Table1[[#This Row],[Qty]]</f>
        <v>1.2291388430067531</v>
      </c>
      <c r="L7397">
        <f>Table1[[#This Row],[Total Revenue + Open]]/Table1[[#This Row],[Qty]]</f>
        <v>1.2291388430067531</v>
      </c>
    </row>
    <row r="7398" spans="1:12" hidden="1">
      <c r="A7398" t="s">
        <v>544</v>
      </c>
      <c r="B7398" t="s">
        <v>11</v>
      </c>
      <c r="C7398" t="s">
        <v>73</v>
      </c>
      <c r="D7398" t="s">
        <v>550</v>
      </c>
      <c r="E7398" t="s">
        <v>15</v>
      </c>
      <c r="F7398" t="s">
        <v>80</v>
      </c>
      <c r="G7398" t="s">
        <v>574</v>
      </c>
      <c r="H7398" s="1">
        <v>2021</v>
      </c>
      <c r="I7398" s="2">
        <v>5880</v>
      </c>
      <c r="J7398" s="3">
        <v>6811.0962701029002</v>
      </c>
      <c r="K7398">
        <f>Table1[[#This Row],[Total Revenue + Open]]/Table1[[#This Row],[Qty]]</f>
        <v>1.1583497057998129</v>
      </c>
      <c r="L7398">
        <f>Table1[[#This Row],[Total Revenue + Open]]/Table1[[#This Row],[Qty]]</f>
        <v>1.1583497057998129</v>
      </c>
    </row>
    <row r="7399" spans="1:12" hidden="1">
      <c r="A7399" t="s">
        <v>544</v>
      </c>
      <c r="B7399" t="s">
        <v>11</v>
      </c>
      <c r="C7399" t="s">
        <v>73</v>
      </c>
      <c r="D7399" t="s">
        <v>550</v>
      </c>
      <c r="E7399" t="s">
        <v>15</v>
      </c>
      <c r="F7399" t="s">
        <v>80</v>
      </c>
      <c r="G7399" t="s">
        <v>574</v>
      </c>
      <c r="H7399" s="1">
        <v>2021</v>
      </c>
      <c r="I7399" s="2">
        <v>91970</v>
      </c>
      <c r="J7399" s="3">
        <v>105015.845761829</v>
      </c>
      <c r="K7399">
        <f>Table1[[#This Row],[Total Revenue + Open]]/Table1[[#This Row],[Qty]]</f>
        <v>1.1418489264089269</v>
      </c>
      <c r="L7399">
        <f>Table1[[#This Row],[Total Revenue + Open]]/Table1[[#This Row],[Qty]]</f>
        <v>1.1418489264089269</v>
      </c>
    </row>
    <row r="7400" spans="1:12" hidden="1">
      <c r="A7400" t="s">
        <v>544</v>
      </c>
      <c r="B7400" t="s">
        <v>11</v>
      </c>
      <c r="C7400" t="s">
        <v>73</v>
      </c>
      <c r="D7400" t="s">
        <v>550</v>
      </c>
      <c r="E7400" t="s">
        <v>15</v>
      </c>
      <c r="F7400" t="s">
        <v>80</v>
      </c>
      <c r="G7400" t="s">
        <v>574</v>
      </c>
      <c r="H7400" s="1">
        <v>2021</v>
      </c>
      <c r="I7400" s="2">
        <v>15730</v>
      </c>
      <c r="J7400" s="3">
        <v>18238.345332414101</v>
      </c>
      <c r="K7400">
        <f>Table1[[#This Row],[Total Revenue + Open]]/Table1[[#This Row],[Qty]]</f>
        <v>1.1594625131858933</v>
      </c>
      <c r="L7400">
        <f>Table1[[#This Row],[Total Revenue + Open]]/Table1[[#This Row],[Qty]]</f>
        <v>1.1594625131858933</v>
      </c>
    </row>
    <row r="7401" spans="1:12" hidden="1">
      <c r="A7401" t="s">
        <v>544</v>
      </c>
      <c r="B7401" t="s">
        <v>11</v>
      </c>
      <c r="C7401" t="s">
        <v>73</v>
      </c>
      <c r="D7401" t="s">
        <v>550</v>
      </c>
      <c r="E7401" t="s">
        <v>15</v>
      </c>
      <c r="F7401" t="s">
        <v>80</v>
      </c>
      <c r="G7401" t="s">
        <v>574</v>
      </c>
      <c r="H7401" s="1">
        <v>2021</v>
      </c>
      <c r="I7401" s="2">
        <v>14125</v>
      </c>
      <c r="J7401" s="3">
        <v>16386.182873370799</v>
      </c>
      <c r="K7401">
        <f>Table1[[#This Row],[Total Revenue + Open]]/Table1[[#This Row],[Qty]]</f>
        <v>1.1600837432474902</v>
      </c>
      <c r="L7401">
        <f>Table1[[#This Row],[Total Revenue + Open]]/Table1[[#This Row],[Qty]]</f>
        <v>1.1600837432474902</v>
      </c>
    </row>
    <row r="7402" spans="1:12" hidden="1">
      <c r="A7402" t="s">
        <v>544</v>
      </c>
      <c r="B7402" t="s">
        <v>11</v>
      </c>
      <c r="C7402" t="s">
        <v>73</v>
      </c>
      <c r="D7402" t="s">
        <v>550</v>
      </c>
      <c r="E7402" t="s">
        <v>15</v>
      </c>
      <c r="F7402" t="s">
        <v>80</v>
      </c>
      <c r="G7402" t="s">
        <v>574</v>
      </c>
      <c r="H7402" s="1">
        <v>2021</v>
      </c>
      <c r="I7402" s="2">
        <v>6030</v>
      </c>
      <c r="J7402" s="3">
        <v>7004.0392436751999</v>
      </c>
      <c r="K7402">
        <f>Table1[[#This Row],[Total Revenue + Open]]/Table1[[#This Row],[Qty]]</f>
        <v>1.1615322128814594</v>
      </c>
      <c r="L7402">
        <f>Table1[[#This Row],[Total Revenue + Open]]/Table1[[#This Row],[Qty]]</f>
        <v>1.1615322128814594</v>
      </c>
    </row>
    <row r="7403" spans="1:12">
      <c r="A7403" t="s">
        <v>10</v>
      </c>
      <c r="B7403" t="s">
        <v>11</v>
      </c>
      <c r="C7403" t="s">
        <v>119</v>
      </c>
      <c r="D7403" t="s">
        <v>46</v>
      </c>
      <c r="E7403" t="s">
        <v>19</v>
      </c>
      <c r="F7403" t="s">
        <v>54</v>
      </c>
      <c r="G7403" t="s">
        <v>91</v>
      </c>
      <c r="H7403" s="1">
        <v>2022</v>
      </c>
      <c r="I7403" s="2">
        <v>6000</v>
      </c>
      <c r="J7403" s="3">
        <v>840</v>
      </c>
      <c r="K7403">
        <f>Table1[[#This Row],[Total Revenue + Open]]/Table1[[#This Row],[Qty]]</f>
        <v>0.14000000000000001</v>
      </c>
      <c r="L7403">
        <f>Table1[[#This Row],[Total Revenue + Open]]/Table1[[#This Row],[Qty]]</f>
        <v>0.14000000000000001</v>
      </c>
    </row>
    <row r="7404" spans="1:12" hidden="1">
      <c r="A7404" t="s">
        <v>544</v>
      </c>
      <c r="B7404" t="s">
        <v>11</v>
      </c>
      <c r="C7404" t="s">
        <v>73</v>
      </c>
      <c r="D7404" t="s">
        <v>550</v>
      </c>
      <c r="E7404" t="s">
        <v>15</v>
      </c>
      <c r="F7404" t="s">
        <v>80</v>
      </c>
      <c r="G7404" t="s">
        <v>574</v>
      </c>
      <c r="H7404" s="1">
        <v>2021</v>
      </c>
      <c r="I7404" s="2">
        <v>141415</v>
      </c>
      <c r="J7404" s="3">
        <v>163815.59747067999</v>
      </c>
      <c r="K7404">
        <f>Table1[[#This Row],[Total Revenue + Open]]/Table1[[#This Row],[Qty]]</f>
        <v>1.1584032632371388</v>
      </c>
      <c r="L7404">
        <f>Table1[[#This Row],[Total Revenue + Open]]/Table1[[#This Row],[Qty]]</f>
        <v>1.1584032632371388</v>
      </c>
    </row>
    <row r="7405" spans="1:12" hidden="1">
      <c r="A7405" t="s">
        <v>544</v>
      </c>
      <c r="B7405" t="s">
        <v>11</v>
      </c>
      <c r="C7405" t="s">
        <v>73</v>
      </c>
      <c r="D7405" t="s">
        <v>550</v>
      </c>
      <c r="E7405" t="s">
        <v>15</v>
      </c>
      <c r="F7405" t="s">
        <v>80</v>
      </c>
      <c r="G7405" t="s">
        <v>574</v>
      </c>
      <c r="H7405" s="1">
        <v>2021</v>
      </c>
      <c r="I7405" s="2">
        <v>4020</v>
      </c>
      <c r="J7405" s="3">
        <v>4590.8566453257999</v>
      </c>
      <c r="K7405">
        <f>Table1[[#This Row],[Total Revenue + Open]]/Table1[[#This Row],[Qty]]</f>
        <v>1.1420041406283084</v>
      </c>
      <c r="L7405">
        <f>Table1[[#This Row],[Total Revenue + Open]]/Table1[[#This Row],[Qty]]</f>
        <v>1.1420041406283084</v>
      </c>
    </row>
    <row r="7406" spans="1:12" hidden="1">
      <c r="A7406" t="s">
        <v>544</v>
      </c>
      <c r="B7406" t="s">
        <v>11</v>
      </c>
      <c r="C7406" t="s">
        <v>73</v>
      </c>
      <c r="D7406" t="s">
        <v>550</v>
      </c>
      <c r="E7406" t="s">
        <v>15</v>
      </c>
      <c r="F7406" t="s">
        <v>80</v>
      </c>
      <c r="G7406" t="s">
        <v>574</v>
      </c>
      <c r="H7406" s="1">
        <v>2021</v>
      </c>
      <c r="I7406" s="2">
        <v>89010</v>
      </c>
      <c r="J7406" s="3">
        <v>103195.23828659899</v>
      </c>
      <c r="K7406">
        <f>Table1[[#This Row],[Total Revenue + Open]]/Table1[[#This Row],[Qty]]</f>
        <v>1.1593667934681384</v>
      </c>
      <c r="L7406">
        <f>Table1[[#This Row],[Total Revenue + Open]]/Table1[[#This Row],[Qty]]</f>
        <v>1.1593667934681384</v>
      </c>
    </row>
    <row r="7407" spans="1:12" hidden="1">
      <c r="A7407" t="s">
        <v>544</v>
      </c>
      <c r="B7407" t="s">
        <v>11</v>
      </c>
      <c r="C7407" t="s">
        <v>73</v>
      </c>
      <c r="D7407" t="s">
        <v>550</v>
      </c>
      <c r="E7407" t="s">
        <v>15</v>
      </c>
      <c r="F7407" t="s">
        <v>80</v>
      </c>
      <c r="G7407" t="s">
        <v>574</v>
      </c>
      <c r="H7407" s="1">
        <v>2021</v>
      </c>
      <c r="I7407" s="2">
        <v>52115</v>
      </c>
      <c r="J7407" s="3">
        <v>61398.530012249699</v>
      </c>
      <c r="K7407">
        <f>Table1[[#This Row],[Total Revenue + Open]]/Table1[[#This Row],[Qty]]</f>
        <v>1.1781354698695135</v>
      </c>
      <c r="L7407">
        <f>Table1[[#This Row],[Total Revenue + Open]]/Table1[[#This Row],[Qty]]</f>
        <v>1.1781354698695135</v>
      </c>
    </row>
    <row r="7408" spans="1:12" hidden="1">
      <c r="A7408" t="s">
        <v>544</v>
      </c>
      <c r="B7408" t="s">
        <v>11</v>
      </c>
      <c r="C7408" t="s">
        <v>73</v>
      </c>
      <c r="D7408" t="s">
        <v>550</v>
      </c>
      <c r="E7408" t="s">
        <v>15</v>
      </c>
      <c r="F7408" t="s">
        <v>80</v>
      </c>
      <c r="G7408" t="s">
        <v>574</v>
      </c>
      <c r="H7408" s="1">
        <v>2021</v>
      </c>
      <c r="I7408" s="2">
        <v>37180</v>
      </c>
      <c r="J7408" s="3">
        <v>43140.625968672997</v>
      </c>
      <c r="K7408">
        <f>Table1[[#This Row],[Total Revenue + Open]]/Table1[[#This Row],[Qty]]</f>
        <v>1.1603180733908822</v>
      </c>
      <c r="L7408">
        <f>Table1[[#This Row],[Total Revenue + Open]]/Table1[[#This Row],[Qty]]</f>
        <v>1.1603180733908822</v>
      </c>
    </row>
    <row r="7409" spans="1:12" hidden="1">
      <c r="A7409" t="s">
        <v>544</v>
      </c>
      <c r="B7409" t="s">
        <v>11</v>
      </c>
      <c r="C7409" t="s">
        <v>73</v>
      </c>
      <c r="D7409" t="s">
        <v>550</v>
      </c>
      <c r="E7409" t="s">
        <v>15</v>
      </c>
      <c r="F7409" t="s">
        <v>80</v>
      </c>
      <c r="G7409" t="s">
        <v>574</v>
      </c>
      <c r="H7409" s="1">
        <v>2021</v>
      </c>
      <c r="I7409" s="2">
        <v>111915</v>
      </c>
      <c r="J7409" s="3">
        <v>129983.294963872</v>
      </c>
      <c r="K7409">
        <f>Table1[[#This Row],[Total Revenue + Open]]/Table1[[#This Row],[Qty]]</f>
        <v>1.1614465886062815</v>
      </c>
      <c r="L7409">
        <f>Table1[[#This Row],[Total Revenue + Open]]/Table1[[#This Row],[Qty]]</f>
        <v>1.1614465886062815</v>
      </c>
    </row>
    <row r="7410" spans="1:12" hidden="1">
      <c r="A7410" t="s">
        <v>544</v>
      </c>
      <c r="B7410" t="s">
        <v>11</v>
      </c>
      <c r="C7410" t="s">
        <v>73</v>
      </c>
      <c r="D7410" t="s">
        <v>550</v>
      </c>
      <c r="E7410" t="s">
        <v>15</v>
      </c>
      <c r="F7410" t="s">
        <v>80</v>
      </c>
      <c r="G7410" t="s">
        <v>574</v>
      </c>
      <c r="H7410" s="1">
        <v>2021</v>
      </c>
      <c r="I7410" s="2">
        <v>11460</v>
      </c>
      <c r="J7410" s="3">
        <v>13295.5505164717</v>
      </c>
      <c r="K7410">
        <f>Table1[[#This Row],[Total Revenue + Open]]/Table1[[#This Row],[Qty]]</f>
        <v>1.1601702021354015</v>
      </c>
      <c r="L7410">
        <f>Table1[[#This Row],[Total Revenue + Open]]/Table1[[#This Row],[Qty]]</f>
        <v>1.1601702021354015</v>
      </c>
    </row>
    <row r="7411" spans="1:12" hidden="1">
      <c r="A7411" t="s">
        <v>544</v>
      </c>
      <c r="B7411" t="s">
        <v>11</v>
      </c>
      <c r="C7411" t="s">
        <v>73</v>
      </c>
      <c r="D7411" t="s">
        <v>550</v>
      </c>
      <c r="E7411" t="s">
        <v>15</v>
      </c>
      <c r="F7411" t="s">
        <v>80</v>
      </c>
      <c r="G7411" t="s">
        <v>574</v>
      </c>
      <c r="H7411" s="1">
        <v>2021</v>
      </c>
      <c r="I7411" s="2">
        <v>200</v>
      </c>
      <c r="J7411" s="3">
        <v>233.20801753079999</v>
      </c>
      <c r="K7411">
        <f>Table1[[#This Row],[Total Revenue + Open]]/Table1[[#This Row],[Qty]]</f>
        <v>1.166040087654</v>
      </c>
      <c r="L7411">
        <f>Table1[[#This Row],[Total Revenue + Open]]/Table1[[#This Row],[Qty]]</f>
        <v>1.166040087654</v>
      </c>
    </row>
    <row r="7412" spans="1:12" hidden="1">
      <c r="A7412" t="s">
        <v>544</v>
      </c>
      <c r="B7412" t="s">
        <v>11</v>
      </c>
      <c r="C7412" t="s">
        <v>73</v>
      </c>
      <c r="D7412" t="s">
        <v>550</v>
      </c>
      <c r="E7412" t="s">
        <v>15</v>
      </c>
      <c r="F7412" t="s">
        <v>80</v>
      </c>
      <c r="G7412" t="s">
        <v>574</v>
      </c>
      <c r="H7412" s="1">
        <v>2021</v>
      </c>
      <c r="I7412" s="2">
        <v>92070</v>
      </c>
      <c r="J7412" s="3">
        <v>105130.61717796201</v>
      </c>
      <c r="K7412">
        <f>Table1[[#This Row],[Total Revenue + Open]]/Table1[[#This Row],[Qty]]</f>
        <v>1.141855296817226</v>
      </c>
      <c r="L7412">
        <f>Table1[[#This Row],[Total Revenue + Open]]/Table1[[#This Row],[Qty]]</f>
        <v>1.141855296817226</v>
      </c>
    </row>
    <row r="7413" spans="1:12" hidden="1">
      <c r="A7413" t="s">
        <v>544</v>
      </c>
      <c r="B7413" t="s">
        <v>11</v>
      </c>
      <c r="C7413" t="s">
        <v>73</v>
      </c>
      <c r="D7413" t="s">
        <v>550</v>
      </c>
      <c r="E7413" t="s">
        <v>15</v>
      </c>
      <c r="F7413" t="s">
        <v>80</v>
      </c>
      <c r="G7413" t="s">
        <v>574</v>
      </c>
      <c r="H7413" s="1">
        <v>2021</v>
      </c>
      <c r="I7413" s="2">
        <v>22220</v>
      </c>
      <c r="J7413" s="3">
        <v>26169.865251122799</v>
      </c>
      <c r="K7413">
        <f>Table1[[#This Row],[Total Revenue + Open]]/Table1[[#This Row],[Qty]]</f>
        <v>1.1777617124717732</v>
      </c>
      <c r="L7413">
        <f>Table1[[#This Row],[Total Revenue + Open]]/Table1[[#This Row],[Qty]]</f>
        <v>1.1777617124717732</v>
      </c>
    </row>
    <row r="7414" spans="1:12" hidden="1">
      <c r="A7414" t="s">
        <v>544</v>
      </c>
      <c r="B7414" t="s">
        <v>11</v>
      </c>
      <c r="C7414" t="s">
        <v>73</v>
      </c>
      <c r="D7414" t="s">
        <v>550</v>
      </c>
      <c r="E7414" t="s">
        <v>15</v>
      </c>
      <c r="F7414" t="s">
        <v>80</v>
      </c>
      <c r="G7414" t="s">
        <v>574</v>
      </c>
      <c r="H7414" s="1">
        <v>2021</v>
      </c>
      <c r="I7414" s="2">
        <v>12915</v>
      </c>
      <c r="J7414" s="3">
        <v>14748.1269731093</v>
      </c>
      <c r="K7414">
        <f>Table1[[#This Row],[Total Revenue + Open]]/Table1[[#This Row],[Qty]]</f>
        <v>1.1419378221532559</v>
      </c>
      <c r="L7414">
        <f>Table1[[#This Row],[Total Revenue + Open]]/Table1[[#This Row],[Qty]]</f>
        <v>1.1419378221532559</v>
      </c>
    </row>
    <row r="7415" spans="1:12">
      <c r="A7415" t="s">
        <v>10</v>
      </c>
      <c r="B7415" t="s">
        <v>11</v>
      </c>
      <c r="C7415" t="s">
        <v>119</v>
      </c>
      <c r="D7415" t="s">
        <v>46</v>
      </c>
      <c r="E7415" t="s">
        <v>19</v>
      </c>
      <c r="F7415" t="s">
        <v>92</v>
      </c>
      <c r="G7415" t="s">
        <v>95</v>
      </c>
      <c r="H7415" s="1">
        <v>2022</v>
      </c>
      <c r="I7415" s="2">
        <v>6000</v>
      </c>
      <c r="J7415" s="3">
        <v>840</v>
      </c>
      <c r="K7415">
        <f>Table1[[#This Row],[Total Revenue + Open]]/Table1[[#This Row],[Qty]]</f>
        <v>0.14000000000000001</v>
      </c>
      <c r="L7415">
        <f>Table1[[#This Row],[Total Revenue + Open]]/Table1[[#This Row],[Qty]]</f>
        <v>0.14000000000000001</v>
      </c>
    </row>
    <row r="7416" spans="1:12" hidden="1">
      <c r="A7416" t="s">
        <v>544</v>
      </c>
      <c r="B7416" t="s">
        <v>11</v>
      </c>
      <c r="C7416" t="s">
        <v>73</v>
      </c>
      <c r="D7416" t="s">
        <v>550</v>
      </c>
      <c r="E7416" t="s">
        <v>15</v>
      </c>
      <c r="F7416" t="s">
        <v>80</v>
      </c>
      <c r="G7416" t="s">
        <v>105</v>
      </c>
      <c r="H7416" s="1">
        <v>2021</v>
      </c>
      <c r="I7416" s="2">
        <v>36922</v>
      </c>
      <c r="J7416" s="3">
        <v>42099.570575580998</v>
      </c>
      <c r="K7416">
        <f>Table1[[#This Row],[Total Revenue + Open]]/Table1[[#This Row],[Qty]]</f>
        <v>1.1402299597958128</v>
      </c>
      <c r="L7416">
        <f>Table1[[#This Row],[Total Revenue + Open]]/Table1[[#This Row],[Qty]]</f>
        <v>1.1402299597958128</v>
      </c>
    </row>
    <row r="7417" spans="1:12" hidden="1">
      <c r="A7417" t="s">
        <v>544</v>
      </c>
      <c r="B7417" t="s">
        <v>11</v>
      </c>
      <c r="C7417" t="s">
        <v>73</v>
      </c>
      <c r="D7417" t="s">
        <v>550</v>
      </c>
      <c r="E7417" t="s">
        <v>15</v>
      </c>
      <c r="F7417" t="s">
        <v>80</v>
      </c>
      <c r="G7417" t="s">
        <v>105</v>
      </c>
      <c r="H7417" s="1">
        <v>2021</v>
      </c>
      <c r="I7417" s="2">
        <v>316375</v>
      </c>
      <c r="J7417" s="3">
        <v>364038.36245257303</v>
      </c>
      <c r="K7417">
        <f>Table1[[#This Row],[Total Revenue + Open]]/Table1[[#This Row],[Qty]]</f>
        <v>1.1506546422839132</v>
      </c>
      <c r="L7417">
        <f>Table1[[#This Row],[Total Revenue + Open]]/Table1[[#This Row],[Qty]]</f>
        <v>1.1506546422839132</v>
      </c>
    </row>
    <row r="7418" spans="1:12" hidden="1">
      <c r="A7418" t="s">
        <v>544</v>
      </c>
      <c r="B7418" t="s">
        <v>11</v>
      </c>
      <c r="C7418" t="s">
        <v>73</v>
      </c>
      <c r="D7418" t="s">
        <v>550</v>
      </c>
      <c r="E7418" t="s">
        <v>15</v>
      </c>
      <c r="F7418" t="s">
        <v>80</v>
      </c>
      <c r="G7418" t="s">
        <v>105</v>
      </c>
      <c r="H7418" s="1">
        <v>2021</v>
      </c>
      <c r="I7418" s="2">
        <v>19045</v>
      </c>
      <c r="J7418" s="3">
        <v>21993.537554545401</v>
      </c>
      <c r="K7418">
        <f>Table1[[#This Row],[Total Revenue + Open]]/Table1[[#This Row],[Qty]]</f>
        <v>1.1548195092961617</v>
      </c>
      <c r="L7418">
        <f>Table1[[#This Row],[Total Revenue + Open]]/Table1[[#This Row],[Qty]]</f>
        <v>1.1548195092961617</v>
      </c>
    </row>
    <row r="7419" spans="1:12" hidden="1">
      <c r="A7419" t="s">
        <v>544</v>
      </c>
      <c r="B7419" t="s">
        <v>11</v>
      </c>
      <c r="C7419" t="s">
        <v>73</v>
      </c>
      <c r="D7419" t="s">
        <v>550</v>
      </c>
      <c r="E7419" t="s">
        <v>15</v>
      </c>
      <c r="F7419" t="s">
        <v>80</v>
      </c>
      <c r="G7419" t="s">
        <v>105</v>
      </c>
      <c r="H7419" s="1">
        <v>2021</v>
      </c>
      <c r="I7419" s="2">
        <v>26508</v>
      </c>
      <c r="J7419" s="3">
        <v>30735.072999966</v>
      </c>
      <c r="K7419">
        <f>Table1[[#This Row],[Total Revenue + Open]]/Table1[[#This Row],[Qty]]</f>
        <v>1.1594640485878225</v>
      </c>
      <c r="L7419">
        <f>Table1[[#This Row],[Total Revenue + Open]]/Table1[[#This Row],[Qty]]</f>
        <v>1.1594640485878225</v>
      </c>
    </row>
    <row r="7420" spans="1:12">
      <c r="A7420" t="s">
        <v>10</v>
      </c>
      <c r="B7420" t="s">
        <v>11</v>
      </c>
      <c r="C7420" t="s">
        <v>119</v>
      </c>
      <c r="D7420" t="s">
        <v>46</v>
      </c>
      <c r="E7420" t="s">
        <v>19</v>
      </c>
      <c r="F7420" t="s">
        <v>92</v>
      </c>
      <c r="G7420" t="s">
        <v>95</v>
      </c>
      <c r="H7420" s="1">
        <v>2022</v>
      </c>
      <c r="I7420" s="2">
        <v>5500</v>
      </c>
      <c r="J7420" s="3">
        <v>825</v>
      </c>
      <c r="K7420">
        <f>Table1[[#This Row],[Total Revenue + Open]]/Table1[[#This Row],[Qty]]</f>
        <v>0.15</v>
      </c>
      <c r="L7420">
        <f>Table1[[#This Row],[Total Revenue + Open]]/Table1[[#This Row],[Qty]]</f>
        <v>0.15</v>
      </c>
    </row>
    <row r="7421" spans="1:12">
      <c r="A7421" t="s">
        <v>10</v>
      </c>
      <c r="B7421" t="s">
        <v>11</v>
      </c>
      <c r="C7421" t="s">
        <v>119</v>
      </c>
      <c r="D7421" t="s">
        <v>46</v>
      </c>
      <c r="E7421" t="s">
        <v>19</v>
      </c>
      <c r="F7421" t="s">
        <v>92</v>
      </c>
      <c r="G7421" t="s">
        <v>95</v>
      </c>
      <c r="H7421" s="1">
        <v>2022</v>
      </c>
      <c r="I7421" s="2">
        <v>5500</v>
      </c>
      <c r="J7421" s="3">
        <v>825</v>
      </c>
      <c r="K7421">
        <f>Table1[[#This Row],[Total Revenue + Open]]/Table1[[#This Row],[Qty]]</f>
        <v>0.15</v>
      </c>
      <c r="L7421">
        <f>Table1[[#This Row],[Total Revenue + Open]]/Table1[[#This Row],[Qty]]</f>
        <v>0.15</v>
      </c>
    </row>
    <row r="7422" spans="1:12">
      <c r="A7422" t="s">
        <v>10</v>
      </c>
      <c r="B7422" t="s">
        <v>11</v>
      </c>
      <c r="C7422" t="s">
        <v>119</v>
      </c>
      <c r="D7422" t="s">
        <v>46</v>
      </c>
      <c r="E7422" t="s">
        <v>12</v>
      </c>
      <c r="F7422" t="s">
        <v>13</v>
      </c>
      <c r="G7422" t="s">
        <v>28</v>
      </c>
      <c r="H7422" s="1">
        <v>2022</v>
      </c>
      <c r="I7422" s="2">
        <v>6000</v>
      </c>
      <c r="J7422" s="3">
        <v>780</v>
      </c>
      <c r="K7422">
        <f>Table1[[#This Row],[Total Revenue + Open]]/Table1[[#This Row],[Qty]]</f>
        <v>0.13</v>
      </c>
      <c r="L7422">
        <f>Table1[[#This Row],[Total Revenue + Open]]/Table1[[#This Row],[Qty]]</f>
        <v>0.13</v>
      </c>
    </row>
    <row r="7423" spans="1:12">
      <c r="A7423" t="s">
        <v>10</v>
      </c>
      <c r="B7423" t="s">
        <v>11</v>
      </c>
      <c r="C7423" t="s">
        <v>119</v>
      </c>
      <c r="D7423" t="s">
        <v>46</v>
      </c>
      <c r="E7423" t="s">
        <v>12</v>
      </c>
      <c r="F7423" t="s">
        <v>13</v>
      </c>
      <c r="G7423" t="s">
        <v>28</v>
      </c>
      <c r="H7423" s="1">
        <v>2022</v>
      </c>
      <c r="I7423" s="2">
        <v>6000</v>
      </c>
      <c r="J7423" s="3">
        <v>780</v>
      </c>
      <c r="K7423">
        <f>Table1[[#This Row],[Total Revenue + Open]]/Table1[[#This Row],[Qty]]</f>
        <v>0.13</v>
      </c>
      <c r="L7423">
        <f>Table1[[#This Row],[Total Revenue + Open]]/Table1[[#This Row],[Qty]]</f>
        <v>0.13</v>
      </c>
    </row>
    <row r="7424" spans="1:12">
      <c r="A7424" t="s">
        <v>10</v>
      </c>
      <c r="B7424" t="s">
        <v>11</v>
      </c>
      <c r="C7424" t="s">
        <v>119</v>
      </c>
      <c r="D7424" t="s">
        <v>46</v>
      </c>
      <c r="E7424" t="s">
        <v>12</v>
      </c>
      <c r="F7424" t="s">
        <v>13</v>
      </c>
      <c r="G7424" t="s">
        <v>28</v>
      </c>
      <c r="H7424" s="1">
        <v>2022</v>
      </c>
      <c r="I7424" s="2">
        <v>6000</v>
      </c>
      <c r="J7424" s="3">
        <v>780</v>
      </c>
      <c r="K7424">
        <f>Table1[[#This Row],[Total Revenue + Open]]/Table1[[#This Row],[Qty]]</f>
        <v>0.13</v>
      </c>
      <c r="L7424">
        <f>Table1[[#This Row],[Total Revenue + Open]]/Table1[[#This Row],[Qty]]</f>
        <v>0.13</v>
      </c>
    </row>
    <row r="7425" spans="1:12">
      <c r="A7425" t="s">
        <v>10</v>
      </c>
      <c r="B7425" t="s">
        <v>11</v>
      </c>
      <c r="C7425" t="s">
        <v>119</v>
      </c>
      <c r="D7425" t="s">
        <v>46</v>
      </c>
      <c r="E7425" t="s">
        <v>19</v>
      </c>
      <c r="F7425" t="s">
        <v>54</v>
      </c>
      <c r="G7425" t="s">
        <v>229</v>
      </c>
      <c r="H7425" s="1">
        <v>2022</v>
      </c>
      <c r="I7425" s="2">
        <v>4500</v>
      </c>
      <c r="J7425" s="3">
        <v>765</v>
      </c>
      <c r="K7425">
        <f>Table1[[#This Row],[Total Revenue + Open]]/Table1[[#This Row],[Qty]]</f>
        <v>0.17</v>
      </c>
      <c r="L7425">
        <f>Table1[[#This Row],[Total Revenue + Open]]/Table1[[#This Row],[Qty]]</f>
        <v>0.17</v>
      </c>
    </row>
    <row r="7426" spans="1:12">
      <c r="A7426" t="s">
        <v>10</v>
      </c>
      <c r="B7426" t="s">
        <v>11</v>
      </c>
      <c r="C7426" t="s">
        <v>119</v>
      </c>
      <c r="D7426" t="s">
        <v>46</v>
      </c>
      <c r="E7426" t="s">
        <v>19</v>
      </c>
      <c r="F7426" t="s">
        <v>54</v>
      </c>
      <c r="G7426" t="s">
        <v>68</v>
      </c>
      <c r="H7426" s="1">
        <v>2022</v>
      </c>
      <c r="I7426" s="2">
        <v>4500</v>
      </c>
      <c r="J7426" s="3">
        <v>765</v>
      </c>
      <c r="K7426">
        <f>Table1[[#This Row],[Total Revenue + Open]]/Table1[[#This Row],[Qty]]</f>
        <v>0.17</v>
      </c>
      <c r="L7426">
        <f>Table1[[#This Row],[Total Revenue + Open]]/Table1[[#This Row],[Qty]]</f>
        <v>0.17</v>
      </c>
    </row>
    <row r="7427" spans="1:12">
      <c r="A7427" t="s">
        <v>10</v>
      </c>
      <c r="B7427" t="s">
        <v>11</v>
      </c>
      <c r="C7427" t="s">
        <v>119</v>
      </c>
      <c r="D7427" t="s">
        <v>46</v>
      </c>
      <c r="E7427" t="s">
        <v>19</v>
      </c>
      <c r="F7427" t="s">
        <v>92</v>
      </c>
      <c r="G7427" t="s">
        <v>107</v>
      </c>
      <c r="H7427" s="1">
        <v>2022</v>
      </c>
      <c r="I7427" s="2">
        <v>5000</v>
      </c>
      <c r="J7427" s="3">
        <v>750</v>
      </c>
      <c r="K7427">
        <f>Table1[[#This Row],[Total Revenue + Open]]/Table1[[#This Row],[Qty]]</f>
        <v>0.15</v>
      </c>
      <c r="L7427">
        <f>Table1[[#This Row],[Total Revenue + Open]]/Table1[[#This Row],[Qty]]</f>
        <v>0.15</v>
      </c>
    </row>
    <row r="7428" spans="1:12">
      <c r="A7428" t="s">
        <v>10</v>
      </c>
      <c r="B7428" t="s">
        <v>11</v>
      </c>
      <c r="C7428" t="s">
        <v>119</v>
      </c>
      <c r="D7428" t="s">
        <v>46</v>
      </c>
      <c r="E7428" t="s">
        <v>19</v>
      </c>
      <c r="F7428" t="s">
        <v>92</v>
      </c>
      <c r="G7428" t="s">
        <v>93</v>
      </c>
      <c r="H7428" s="1">
        <v>2022</v>
      </c>
      <c r="I7428" s="2">
        <v>5000</v>
      </c>
      <c r="J7428" s="3">
        <v>750</v>
      </c>
      <c r="K7428">
        <f>Table1[[#This Row],[Total Revenue + Open]]/Table1[[#This Row],[Qty]]</f>
        <v>0.15</v>
      </c>
      <c r="L7428">
        <f>Table1[[#This Row],[Total Revenue + Open]]/Table1[[#This Row],[Qty]]</f>
        <v>0.15</v>
      </c>
    </row>
    <row r="7429" spans="1:12">
      <c r="A7429" t="s">
        <v>10</v>
      </c>
      <c r="B7429" t="s">
        <v>11</v>
      </c>
      <c r="C7429" t="s">
        <v>119</v>
      </c>
      <c r="D7429" t="s">
        <v>46</v>
      </c>
      <c r="E7429" t="s">
        <v>19</v>
      </c>
      <c r="F7429" t="s">
        <v>92</v>
      </c>
      <c r="G7429" t="s">
        <v>93</v>
      </c>
      <c r="H7429" s="1">
        <v>2022</v>
      </c>
      <c r="I7429" s="2">
        <v>5000</v>
      </c>
      <c r="J7429" s="3">
        <v>750</v>
      </c>
      <c r="K7429">
        <f>Table1[[#This Row],[Total Revenue + Open]]/Table1[[#This Row],[Qty]]</f>
        <v>0.15</v>
      </c>
      <c r="L7429">
        <f>Table1[[#This Row],[Total Revenue + Open]]/Table1[[#This Row],[Qty]]</f>
        <v>0.15</v>
      </c>
    </row>
    <row r="7430" spans="1:12">
      <c r="A7430" t="s">
        <v>10</v>
      </c>
      <c r="B7430" t="s">
        <v>11</v>
      </c>
      <c r="C7430" t="s">
        <v>119</v>
      </c>
      <c r="D7430" t="s">
        <v>46</v>
      </c>
      <c r="E7430" t="s">
        <v>19</v>
      </c>
      <c r="F7430" t="s">
        <v>92</v>
      </c>
      <c r="G7430" t="s">
        <v>94</v>
      </c>
      <c r="H7430" s="1">
        <v>2022</v>
      </c>
      <c r="I7430" s="2">
        <v>5000</v>
      </c>
      <c r="J7430" s="3">
        <v>750</v>
      </c>
      <c r="K7430">
        <f>Table1[[#This Row],[Total Revenue + Open]]/Table1[[#This Row],[Qty]]</f>
        <v>0.15</v>
      </c>
      <c r="L7430">
        <f>Table1[[#This Row],[Total Revenue + Open]]/Table1[[#This Row],[Qty]]</f>
        <v>0.15</v>
      </c>
    </row>
    <row r="7431" spans="1:12">
      <c r="A7431" t="s">
        <v>10</v>
      </c>
      <c r="B7431" t="s">
        <v>11</v>
      </c>
      <c r="C7431" t="s">
        <v>119</v>
      </c>
      <c r="D7431" t="s">
        <v>46</v>
      </c>
      <c r="E7431" t="s">
        <v>19</v>
      </c>
      <c r="F7431" t="s">
        <v>92</v>
      </c>
      <c r="G7431" t="s">
        <v>94</v>
      </c>
      <c r="H7431" s="1">
        <v>2022</v>
      </c>
      <c r="I7431" s="2">
        <v>5000</v>
      </c>
      <c r="J7431" s="3">
        <v>750</v>
      </c>
      <c r="K7431">
        <f>Table1[[#This Row],[Total Revenue + Open]]/Table1[[#This Row],[Qty]]</f>
        <v>0.15</v>
      </c>
      <c r="L7431">
        <f>Table1[[#This Row],[Total Revenue + Open]]/Table1[[#This Row],[Qty]]</f>
        <v>0.15</v>
      </c>
    </row>
    <row r="7432" spans="1:12" hidden="1">
      <c r="A7432" t="s">
        <v>544</v>
      </c>
      <c r="B7432" t="s">
        <v>11</v>
      </c>
      <c r="C7432" t="s">
        <v>73</v>
      </c>
      <c r="D7432" t="s">
        <v>550</v>
      </c>
      <c r="E7432" t="s">
        <v>15</v>
      </c>
      <c r="F7432" t="s">
        <v>80</v>
      </c>
      <c r="G7432" t="s">
        <v>105</v>
      </c>
      <c r="H7432" s="1">
        <v>2021</v>
      </c>
      <c r="I7432" s="2">
        <v>19450</v>
      </c>
      <c r="J7432" s="3">
        <v>22851.7772508136</v>
      </c>
      <c r="K7432">
        <f>Table1[[#This Row],[Total Revenue + Open]]/Table1[[#This Row],[Qty]]</f>
        <v>1.1748985733066117</v>
      </c>
      <c r="L7432">
        <f>Table1[[#This Row],[Total Revenue + Open]]/Table1[[#This Row],[Qty]]</f>
        <v>1.1748985733066117</v>
      </c>
    </row>
    <row r="7433" spans="1:12" hidden="1">
      <c r="A7433" t="s">
        <v>544</v>
      </c>
      <c r="B7433" t="s">
        <v>11</v>
      </c>
      <c r="C7433" t="s">
        <v>73</v>
      </c>
      <c r="D7433" t="s">
        <v>550</v>
      </c>
      <c r="E7433" t="s">
        <v>15</v>
      </c>
      <c r="F7433" t="s">
        <v>80</v>
      </c>
      <c r="G7433" t="s">
        <v>105</v>
      </c>
      <c r="H7433" s="1">
        <v>2021</v>
      </c>
      <c r="I7433" s="2">
        <v>18500</v>
      </c>
      <c r="J7433" s="3">
        <v>21818.056007686999</v>
      </c>
      <c r="K7433">
        <f>Table1[[#This Row],[Total Revenue + Open]]/Table1[[#This Row],[Qty]]</f>
        <v>1.1793543787938918</v>
      </c>
      <c r="L7433">
        <f>Table1[[#This Row],[Total Revenue + Open]]/Table1[[#This Row],[Qty]]</f>
        <v>1.1793543787938918</v>
      </c>
    </row>
    <row r="7434" spans="1:12">
      <c r="A7434" t="s">
        <v>10</v>
      </c>
      <c r="B7434" t="s">
        <v>11</v>
      </c>
      <c r="C7434" t="s">
        <v>119</v>
      </c>
      <c r="D7434" t="s">
        <v>46</v>
      </c>
      <c r="E7434" t="s">
        <v>19</v>
      </c>
      <c r="F7434" t="s">
        <v>92</v>
      </c>
      <c r="G7434" t="s">
        <v>94</v>
      </c>
      <c r="H7434" s="1">
        <v>2022</v>
      </c>
      <c r="I7434" s="2">
        <v>5000</v>
      </c>
      <c r="J7434" s="3">
        <v>750</v>
      </c>
      <c r="K7434">
        <f>Table1[[#This Row],[Total Revenue + Open]]/Table1[[#This Row],[Qty]]</f>
        <v>0.15</v>
      </c>
      <c r="L7434">
        <f>Table1[[#This Row],[Total Revenue + Open]]/Table1[[#This Row],[Qty]]</f>
        <v>0.15</v>
      </c>
    </row>
    <row r="7435" spans="1:12">
      <c r="A7435" t="s">
        <v>10</v>
      </c>
      <c r="B7435" t="s">
        <v>11</v>
      </c>
      <c r="C7435" t="s">
        <v>119</v>
      </c>
      <c r="D7435" t="s">
        <v>46</v>
      </c>
      <c r="E7435" t="s">
        <v>19</v>
      </c>
      <c r="F7435" t="s">
        <v>92</v>
      </c>
      <c r="G7435" t="s">
        <v>95</v>
      </c>
      <c r="H7435" s="1">
        <v>2022</v>
      </c>
      <c r="I7435" s="2">
        <v>5000</v>
      </c>
      <c r="J7435" s="3">
        <v>750</v>
      </c>
      <c r="K7435">
        <f>Table1[[#This Row],[Total Revenue + Open]]/Table1[[#This Row],[Qty]]</f>
        <v>0.15</v>
      </c>
      <c r="L7435">
        <f>Table1[[#This Row],[Total Revenue + Open]]/Table1[[#This Row],[Qty]]</f>
        <v>0.15</v>
      </c>
    </row>
    <row r="7436" spans="1:12">
      <c r="A7436" t="s">
        <v>10</v>
      </c>
      <c r="B7436" t="s">
        <v>11</v>
      </c>
      <c r="C7436" t="s">
        <v>119</v>
      </c>
      <c r="D7436" t="s">
        <v>46</v>
      </c>
      <c r="E7436" t="s">
        <v>19</v>
      </c>
      <c r="F7436" t="s">
        <v>92</v>
      </c>
      <c r="G7436" t="s">
        <v>95</v>
      </c>
      <c r="H7436" s="1">
        <v>2022</v>
      </c>
      <c r="I7436" s="2">
        <v>5000</v>
      </c>
      <c r="J7436" s="3">
        <v>750</v>
      </c>
      <c r="K7436">
        <f>Table1[[#This Row],[Total Revenue + Open]]/Table1[[#This Row],[Qty]]</f>
        <v>0.15</v>
      </c>
      <c r="L7436">
        <f>Table1[[#This Row],[Total Revenue + Open]]/Table1[[#This Row],[Qty]]</f>
        <v>0.15</v>
      </c>
    </row>
    <row r="7437" spans="1:12">
      <c r="A7437" t="s">
        <v>10</v>
      </c>
      <c r="B7437" t="s">
        <v>11</v>
      </c>
      <c r="C7437" t="s">
        <v>119</v>
      </c>
      <c r="D7437" t="s">
        <v>46</v>
      </c>
      <c r="E7437" t="s">
        <v>12</v>
      </c>
      <c r="F7437" t="s">
        <v>13</v>
      </c>
      <c r="G7437" t="s">
        <v>28</v>
      </c>
      <c r="H7437" s="1">
        <v>2022</v>
      </c>
      <c r="I7437" s="2">
        <v>5500</v>
      </c>
      <c r="J7437" s="3">
        <v>715</v>
      </c>
      <c r="K7437">
        <f>Table1[[#This Row],[Total Revenue + Open]]/Table1[[#This Row],[Qty]]</f>
        <v>0.13</v>
      </c>
      <c r="L7437">
        <f>Table1[[#This Row],[Total Revenue + Open]]/Table1[[#This Row],[Qty]]</f>
        <v>0.13</v>
      </c>
    </row>
    <row r="7438" spans="1:12">
      <c r="A7438" t="s">
        <v>10</v>
      </c>
      <c r="B7438" t="s">
        <v>11</v>
      </c>
      <c r="C7438" t="s">
        <v>119</v>
      </c>
      <c r="D7438" t="s">
        <v>46</v>
      </c>
      <c r="E7438" t="s">
        <v>19</v>
      </c>
      <c r="F7438" t="s">
        <v>92</v>
      </c>
      <c r="G7438" t="s">
        <v>107</v>
      </c>
      <c r="H7438" s="1">
        <v>2022</v>
      </c>
      <c r="I7438" s="2">
        <v>5000</v>
      </c>
      <c r="J7438" s="3">
        <v>700</v>
      </c>
      <c r="K7438">
        <f>Table1[[#This Row],[Total Revenue + Open]]/Table1[[#This Row],[Qty]]</f>
        <v>0.14000000000000001</v>
      </c>
      <c r="L7438">
        <f>Table1[[#This Row],[Total Revenue + Open]]/Table1[[#This Row],[Qty]]</f>
        <v>0.14000000000000001</v>
      </c>
    </row>
    <row r="7439" spans="1:12">
      <c r="A7439" t="s">
        <v>10</v>
      </c>
      <c r="B7439" t="s">
        <v>11</v>
      </c>
      <c r="C7439" t="s">
        <v>119</v>
      </c>
      <c r="D7439" t="s">
        <v>46</v>
      </c>
      <c r="E7439" t="s">
        <v>19</v>
      </c>
      <c r="F7439" t="s">
        <v>54</v>
      </c>
      <c r="G7439" t="s">
        <v>57</v>
      </c>
      <c r="H7439" s="1">
        <v>2022</v>
      </c>
      <c r="I7439" s="2">
        <v>4000</v>
      </c>
      <c r="J7439" s="3">
        <v>680</v>
      </c>
      <c r="K7439">
        <f>Table1[[#This Row],[Total Revenue + Open]]/Table1[[#This Row],[Qty]]</f>
        <v>0.17</v>
      </c>
      <c r="L7439">
        <f>Table1[[#This Row],[Total Revenue + Open]]/Table1[[#This Row],[Qty]]</f>
        <v>0.17</v>
      </c>
    </row>
    <row r="7440" spans="1:12">
      <c r="A7440" t="s">
        <v>10</v>
      </c>
      <c r="B7440" t="s">
        <v>11</v>
      </c>
      <c r="C7440" t="s">
        <v>119</v>
      </c>
      <c r="D7440" t="s">
        <v>46</v>
      </c>
      <c r="E7440" t="s">
        <v>19</v>
      </c>
      <c r="F7440" t="s">
        <v>54</v>
      </c>
      <c r="G7440" t="s">
        <v>57</v>
      </c>
      <c r="H7440" s="1">
        <v>2022</v>
      </c>
      <c r="I7440" s="2">
        <v>4000</v>
      </c>
      <c r="J7440" s="3">
        <v>680</v>
      </c>
      <c r="K7440">
        <f>Table1[[#This Row],[Total Revenue + Open]]/Table1[[#This Row],[Qty]]</f>
        <v>0.17</v>
      </c>
      <c r="L7440">
        <f>Table1[[#This Row],[Total Revenue + Open]]/Table1[[#This Row],[Qty]]</f>
        <v>0.17</v>
      </c>
    </row>
    <row r="7441" spans="1:12">
      <c r="A7441" t="s">
        <v>10</v>
      </c>
      <c r="B7441" t="s">
        <v>11</v>
      </c>
      <c r="C7441" t="s">
        <v>119</v>
      </c>
      <c r="D7441" t="s">
        <v>46</v>
      </c>
      <c r="E7441" t="s">
        <v>19</v>
      </c>
      <c r="F7441" t="s">
        <v>92</v>
      </c>
      <c r="G7441" t="s">
        <v>95</v>
      </c>
      <c r="H7441" s="1">
        <v>2022</v>
      </c>
      <c r="I7441" s="2">
        <v>4500</v>
      </c>
      <c r="J7441" s="3">
        <v>675</v>
      </c>
      <c r="K7441">
        <f>Table1[[#This Row],[Total Revenue + Open]]/Table1[[#This Row],[Qty]]</f>
        <v>0.15</v>
      </c>
      <c r="L7441">
        <f>Table1[[#This Row],[Total Revenue + Open]]/Table1[[#This Row],[Qty]]</f>
        <v>0.15</v>
      </c>
    </row>
    <row r="7442" spans="1:12">
      <c r="A7442" t="s">
        <v>10</v>
      </c>
      <c r="B7442" t="s">
        <v>11</v>
      </c>
      <c r="C7442" t="s">
        <v>119</v>
      </c>
      <c r="D7442" t="s">
        <v>46</v>
      </c>
      <c r="E7442" t="s">
        <v>19</v>
      </c>
      <c r="F7442" t="s">
        <v>92</v>
      </c>
      <c r="G7442" t="s">
        <v>95</v>
      </c>
      <c r="H7442" s="1">
        <v>2022</v>
      </c>
      <c r="I7442" s="2">
        <v>4500</v>
      </c>
      <c r="J7442" s="3">
        <v>675</v>
      </c>
      <c r="K7442">
        <f>Table1[[#This Row],[Total Revenue + Open]]/Table1[[#This Row],[Qty]]</f>
        <v>0.15</v>
      </c>
      <c r="L7442">
        <f>Table1[[#This Row],[Total Revenue + Open]]/Table1[[#This Row],[Qty]]</f>
        <v>0.15</v>
      </c>
    </row>
    <row r="7443" spans="1:12">
      <c r="A7443" t="s">
        <v>10</v>
      </c>
      <c r="B7443" t="s">
        <v>11</v>
      </c>
      <c r="C7443" t="s">
        <v>119</v>
      </c>
      <c r="D7443" t="s">
        <v>46</v>
      </c>
      <c r="E7443" t="s">
        <v>12</v>
      </c>
      <c r="F7443" t="s">
        <v>13</v>
      </c>
      <c r="G7443" t="s">
        <v>28</v>
      </c>
      <c r="H7443" s="1">
        <v>2022</v>
      </c>
      <c r="I7443" s="2">
        <v>5000</v>
      </c>
      <c r="J7443" s="3">
        <v>650</v>
      </c>
      <c r="K7443">
        <f>Table1[[#This Row],[Total Revenue + Open]]/Table1[[#This Row],[Qty]]</f>
        <v>0.13</v>
      </c>
      <c r="L7443">
        <f>Table1[[#This Row],[Total Revenue + Open]]/Table1[[#This Row],[Qty]]</f>
        <v>0.13</v>
      </c>
    </row>
    <row r="7444" spans="1:12" hidden="1">
      <c r="A7444" t="s">
        <v>544</v>
      </c>
      <c r="B7444" t="s">
        <v>11</v>
      </c>
      <c r="C7444" t="s">
        <v>73</v>
      </c>
      <c r="D7444" t="s">
        <v>550</v>
      </c>
      <c r="E7444" t="s">
        <v>15</v>
      </c>
      <c r="F7444" t="s">
        <v>80</v>
      </c>
      <c r="G7444" t="s">
        <v>105</v>
      </c>
      <c r="H7444" s="1">
        <v>2021</v>
      </c>
      <c r="I7444" s="2">
        <v>60455</v>
      </c>
      <c r="J7444" s="3">
        <v>71035.369593614596</v>
      </c>
      <c r="K7444">
        <f>Table1[[#This Row],[Total Revenue + Open]]/Table1[[#This Row],[Qty]]</f>
        <v>1.1750123164935009</v>
      </c>
      <c r="L7444">
        <f>Table1[[#This Row],[Total Revenue + Open]]/Table1[[#This Row],[Qty]]</f>
        <v>1.1750123164935009</v>
      </c>
    </row>
    <row r="7445" spans="1:12" hidden="1">
      <c r="A7445" t="s">
        <v>544</v>
      </c>
      <c r="B7445" t="s">
        <v>11</v>
      </c>
      <c r="C7445" t="s">
        <v>73</v>
      </c>
      <c r="D7445" t="s">
        <v>550</v>
      </c>
      <c r="E7445" t="s">
        <v>15</v>
      </c>
      <c r="F7445" t="s">
        <v>80</v>
      </c>
      <c r="G7445" t="s">
        <v>105</v>
      </c>
      <c r="H7445" s="1">
        <v>2021</v>
      </c>
      <c r="I7445" s="2">
        <v>92320</v>
      </c>
      <c r="J7445" s="3">
        <v>108912.415451416</v>
      </c>
      <c r="K7445">
        <f>Table1[[#This Row],[Total Revenue + Open]]/Table1[[#This Row],[Qty]]</f>
        <v>1.1797272037631716</v>
      </c>
      <c r="L7445">
        <f>Table1[[#This Row],[Total Revenue + Open]]/Table1[[#This Row],[Qty]]</f>
        <v>1.1797272037631716</v>
      </c>
    </row>
    <row r="7446" spans="1:12">
      <c r="A7446" t="s">
        <v>10</v>
      </c>
      <c r="B7446" t="s">
        <v>11</v>
      </c>
      <c r="C7446" t="s">
        <v>119</v>
      </c>
      <c r="D7446" t="s">
        <v>46</v>
      </c>
      <c r="E7446" t="s">
        <v>12</v>
      </c>
      <c r="F7446" t="s">
        <v>13</v>
      </c>
      <c r="G7446" t="s">
        <v>28</v>
      </c>
      <c r="H7446" s="1">
        <v>2022</v>
      </c>
      <c r="I7446" s="2">
        <v>5000</v>
      </c>
      <c r="J7446" s="3">
        <v>650</v>
      </c>
      <c r="K7446">
        <f>Table1[[#This Row],[Total Revenue + Open]]/Table1[[#This Row],[Qty]]</f>
        <v>0.13</v>
      </c>
      <c r="L7446">
        <f>Table1[[#This Row],[Total Revenue + Open]]/Table1[[#This Row],[Qty]]</f>
        <v>0.13</v>
      </c>
    </row>
    <row r="7447" spans="1:12">
      <c r="A7447" t="s">
        <v>10</v>
      </c>
      <c r="B7447" t="s">
        <v>11</v>
      </c>
      <c r="C7447" t="s">
        <v>119</v>
      </c>
      <c r="D7447" t="s">
        <v>46</v>
      </c>
      <c r="E7447" t="s">
        <v>12</v>
      </c>
      <c r="F7447" t="s">
        <v>13</v>
      </c>
      <c r="G7447" t="s">
        <v>28</v>
      </c>
      <c r="H7447" s="1">
        <v>2022</v>
      </c>
      <c r="I7447" s="2">
        <v>5000</v>
      </c>
      <c r="J7447" s="3">
        <v>650</v>
      </c>
      <c r="K7447">
        <f>Table1[[#This Row],[Total Revenue + Open]]/Table1[[#This Row],[Qty]]</f>
        <v>0.13</v>
      </c>
      <c r="L7447">
        <f>Table1[[#This Row],[Total Revenue + Open]]/Table1[[#This Row],[Qty]]</f>
        <v>0.13</v>
      </c>
    </row>
    <row r="7448" spans="1:12">
      <c r="A7448" t="s">
        <v>10</v>
      </c>
      <c r="B7448" t="s">
        <v>11</v>
      </c>
      <c r="C7448" t="s">
        <v>119</v>
      </c>
      <c r="D7448" t="s">
        <v>46</v>
      </c>
      <c r="E7448" t="s">
        <v>19</v>
      </c>
      <c r="F7448" t="s">
        <v>54</v>
      </c>
      <c r="G7448" t="s">
        <v>57</v>
      </c>
      <c r="H7448" s="1">
        <v>2022</v>
      </c>
      <c r="I7448" s="2">
        <v>4500</v>
      </c>
      <c r="J7448" s="3">
        <v>630</v>
      </c>
      <c r="K7448">
        <f>Table1[[#This Row],[Total Revenue + Open]]/Table1[[#This Row],[Qty]]</f>
        <v>0.14000000000000001</v>
      </c>
      <c r="L7448">
        <f>Table1[[#This Row],[Total Revenue + Open]]/Table1[[#This Row],[Qty]]</f>
        <v>0.14000000000000001</v>
      </c>
    </row>
    <row r="7449" spans="1:12">
      <c r="A7449" t="s">
        <v>10</v>
      </c>
      <c r="B7449" t="s">
        <v>11</v>
      </c>
      <c r="C7449" t="s">
        <v>119</v>
      </c>
      <c r="D7449" t="s">
        <v>46</v>
      </c>
      <c r="E7449" t="s">
        <v>19</v>
      </c>
      <c r="F7449" t="s">
        <v>92</v>
      </c>
      <c r="G7449" t="s">
        <v>93</v>
      </c>
      <c r="H7449" s="1">
        <v>2022</v>
      </c>
      <c r="I7449" s="2">
        <v>4500</v>
      </c>
      <c r="J7449" s="3">
        <v>630</v>
      </c>
      <c r="K7449">
        <f>Table1[[#This Row],[Total Revenue + Open]]/Table1[[#This Row],[Qty]]</f>
        <v>0.14000000000000001</v>
      </c>
      <c r="L7449">
        <f>Table1[[#This Row],[Total Revenue + Open]]/Table1[[#This Row],[Qty]]</f>
        <v>0.14000000000000001</v>
      </c>
    </row>
    <row r="7450" spans="1:12">
      <c r="A7450" t="s">
        <v>10</v>
      </c>
      <c r="B7450" t="s">
        <v>11</v>
      </c>
      <c r="C7450" t="s">
        <v>119</v>
      </c>
      <c r="D7450" t="s">
        <v>46</v>
      </c>
      <c r="E7450" t="s">
        <v>19</v>
      </c>
      <c r="F7450" t="s">
        <v>92</v>
      </c>
      <c r="G7450" t="s">
        <v>107</v>
      </c>
      <c r="H7450" s="1">
        <v>2022</v>
      </c>
      <c r="I7450" s="2">
        <v>4000</v>
      </c>
      <c r="J7450" s="3">
        <v>600</v>
      </c>
      <c r="K7450">
        <f>Table1[[#This Row],[Total Revenue + Open]]/Table1[[#This Row],[Qty]]</f>
        <v>0.15</v>
      </c>
      <c r="L7450">
        <f>Table1[[#This Row],[Total Revenue + Open]]/Table1[[#This Row],[Qty]]</f>
        <v>0.15</v>
      </c>
    </row>
    <row r="7451" spans="1:12">
      <c r="A7451" t="s">
        <v>10</v>
      </c>
      <c r="B7451" t="s">
        <v>11</v>
      </c>
      <c r="C7451" t="s">
        <v>119</v>
      </c>
      <c r="D7451" t="s">
        <v>46</v>
      </c>
      <c r="E7451" t="s">
        <v>19</v>
      </c>
      <c r="F7451" t="s">
        <v>92</v>
      </c>
      <c r="G7451" t="s">
        <v>93</v>
      </c>
      <c r="H7451" s="1">
        <v>2022</v>
      </c>
      <c r="I7451" s="2">
        <v>4000</v>
      </c>
      <c r="J7451" s="3">
        <v>600</v>
      </c>
      <c r="K7451">
        <f>Table1[[#This Row],[Total Revenue + Open]]/Table1[[#This Row],[Qty]]</f>
        <v>0.15</v>
      </c>
      <c r="L7451">
        <f>Table1[[#This Row],[Total Revenue + Open]]/Table1[[#This Row],[Qty]]</f>
        <v>0.15</v>
      </c>
    </row>
    <row r="7452" spans="1:12">
      <c r="A7452" t="s">
        <v>10</v>
      </c>
      <c r="B7452" t="s">
        <v>11</v>
      </c>
      <c r="C7452" t="s">
        <v>119</v>
      </c>
      <c r="D7452" t="s">
        <v>46</v>
      </c>
      <c r="E7452" t="s">
        <v>19</v>
      </c>
      <c r="F7452" t="s">
        <v>92</v>
      </c>
      <c r="G7452" t="s">
        <v>94</v>
      </c>
      <c r="H7452" s="1">
        <v>2022</v>
      </c>
      <c r="I7452" s="2">
        <v>4000</v>
      </c>
      <c r="J7452" s="3">
        <v>600</v>
      </c>
      <c r="K7452">
        <f>Table1[[#This Row],[Total Revenue + Open]]/Table1[[#This Row],[Qty]]</f>
        <v>0.15</v>
      </c>
      <c r="L7452">
        <f>Table1[[#This Row],[Total Revenue + Open]]/Table1[[#This Row],[Qty]]</f>
        <v>0.15</v>
      </c>
    </row>
    <row r="7453" spans="1:12">
      <c r="A7453" t="s">
        <v>10</v>
      </c>
      <c r="B7453" t="s">
        <v>11</v>
      </c>
      <c r="C7453" t="s">
        <v>119</v>
      </c>
      <c r="D7453" t="s">
        <v>46</v>
      </c>
      <c r="E7453" t="s">
        <v>19</v>
      </c>
      <c r="F7453" t="s">
        <v>54</v>
      </c>
      <c r="G7453" t="s">
        <v>57</v>
      </c>
      <c r="H7453" s="1">
        <v>2022</v>
      </c>
      <c r="I7453" s="2">
        <v>3500</v>
      </c>
      <c r="J7453" s="3">
        <v>595</v>
      </c>
      <c r="K7453">
        <f>Table1[[#This Row],[Total Revenue + Open]]/Table1[[#This Row],[Qty]]</f>
        <v>0.17</v>
      </c>
      <c r="L7453">
        <f>Table1[[#This Row],[Total Revenue + Open]]/Table1[[#This Row],[Qty]]</f>
        <v>0.17</v>
      </c>
    </row>
    <row r="7454" spans="1:12">
      <c r="A7454" t="s">
        <v>10</v>
      </c>
      <c r="B7454" t="s">
        <v>11</v>
      </c>
      <c r="C7454" t="s">
        <v>119</v>
      </c>
      <c r="D7454" t="s">
        <v>46</v>
      </c>
      <c r="E7454" t="s">
        <v>19</v>
      </c>
      <c r="F7454" t="s">
        <v>54</v>
      </c>
      <c r="G7454" t="s">
        <v>91</v>
      </c>
      <c r="H7454" s="1">
        <v>2022</v>
      </c>
      <c r="I7454" s="2">
        <v>3500</v>
      </c>
      <c r="J7454" s="3">
        <v>595</v>
      </c>
      <c r="K7454">
        <f>Table1[[#This Row],[Total Revenue + Open]]/Table1[[#This Row],[Qty]]</f>
        <v>0.17</v>
      </c>
      <c r="L7454">
        <f>Table1[[#This Row],[Total Revenue + Open]]/Table1[[#This Row],[Qty]]</f>
        <v>0.17</v>
      </c>
    </row>
    <row r="7455" spans="1:12">
      <c r="A7455" t="s">
        <v>10</v>
      </c>
      <c r="B7455" t="s">
        <v>11</v>
      </c>
      <c r="C7455" t="s">
        <v>119</v>
      </c>
      <c r="D7455" t="s">
        <v>46</v>
      </c>
      <c r="E7455" t="s">
        <v>19</v>
      </c>
      <c r="F7455" t="s">
        <v>54</v>
      </c>
      <c r="G7455" t="s">
        <v>226</v>
      </c>
      <c r="H7455" s="1">
        <v>2022</v>
      </c>
      <c r="I7455" s="2">
        <v>3500</v>
      </c>
      <c r="J7455" s="3">
        <v>595</v>
      </c>
      <c r="K7455">
        <f>Table1[[#This Row],[Total Revenue + Open]]/Table1[[#This Row],[Qty]]</f>
        <v>0.17</v>
      </c>
      <c r="L7455">
        <f>Table1[[#This Row],[Total Revenue + Open]]/Table1[[#This Row],[Qty]]</f>
        <v>0.17</v>
      </c>
    </row>
    <row r="7456" spans="1:12" hidden="1">
      <c r="A7456" t="s">
        <v>544</v>
      </c>
      <c r="B7456" t="s">
        <v>11</v>
      </c>
      <c r="C7456" t="s">
        <v>73</v>
      </c>
      <c r="D7456" t="s">
        <v>550</v>
      </c>
      <c r="E7456" t="s">
        <v>15</v>
      </c>
      <c r="F7456" t="s">
        <v>80</v>
      </c>
      <c r="G7456" t="s">
        <v>105</v>
      </c>
      <c r="H7456" s="1">
        <v>2021</v>
      </c>
      <c r="I7456" s="2">
        <v>223500</v>
      </c>
      <c r="J7456" s="3">
        <v>259269.01348987699</v>
      </c>
      <c r="K7456">
        <f>Table1[[#This Row],[Total Revenue + Open]]/Table1[[#This Row],[Qty]]</f>
        <v>1.1600403288137673</v>
      </c>
      <c r="L7456">
        <f>Table1[[#This Row],[Total Revenue + Open]]/Table1[[#This Row],[Qty]]</f>
        <v>1.1600403288137673</v>
      </c>
    </row>
    <row r="7457" spans="1:12" hidden="1">
      <c r="A7457" t="s">
        <v>544</v>
      </c>
      <c r="B7457" t="s">
        <v>11</v>
      </c>
      <c r="C7457" t="s">
        <v>73</v>
      </c>
      <c r="D7457" t="s">
        <v>550</v>
      </c>
      <c r="E7457" t="s">
        <v>15</v>
      </c>
      <c r="F7457" t="s">
        <v>80</v>
      </c>
      <c r="G7457" t="s">
        <v>105</v>
      </c>
      <c r="H7457" s="1">
        <v>2021</v>
      </c>
      <c r="I7457" s="2">
        <v>87250</v>
      </c>
      <c r="J7457" s="3">
        <v>102186.20700423099</v>
      </c>
      <c r="K7457">
        <f>Table1[[#This Row],[Total Revenue + Open]]/Table1[[#This Row],[Qty]]</f>
        <v>1.1711886189596676</v>
      </c>
      <c r="L7457">
        <f>Table1[[#This Row],[Total Revenue + Open]]/Table1[[#This Row],[Qty]]</f>
        <v>1.1711886189596676</v>
      </c>
    </row>
    <row r="7458" spans="1:12" hidden="1">
      <c r="A7458" t="s">
        <v>544</v>
      </c>
      <c r="B7458" t="s">
        <v>11</v>
      </c>
      <c r="C7458" t="s">
        <v>73</v>
      </c>
      <c r="D7458" t="s">
        <v>550</v>
      </c>
      <c r="E7458" t="s">
        <v>15</v>
      </c>
      <c r="F7458" t="s">
        <v>80</v>
      </c>
      <c r="G7458" t="s">
        <v>105</v>
      </c>
      <c r="H7458" s="1">
        <v>2021</v>
      </c>
      <c r="I7458" s="2">
        <v>134275</v>
      </c>
      <c r="J7458" s="3">
        <v>157777.645514662</v>
      </c>
      <c r="K7458">
        <f>Table1[[#This Row],[Total Revenue + Open]]/Table1[[#This Row],[Qty]]</f>
        <v>1.1750336660931819</v>
      </c>
      <c r="L7458">
        <f>Table1[[#This Row],[Total Revenue + Open]]/Table1[[#This Row],[Qty]]</f>
        <v>1.1750336660931819</v>
      </c>
    </row>
    <row r="7459" spans="1:12" hidden="1">
      <c r="A7459" t="s">
        <v>544</v>
      </c>
      <c r="B7459" t="s">
        <v>11</v>
      </c>
      <c r="C7459" t="s">
        <v>73</v>
      </c>
      <c r="D7459" t="s">
        <v>550</v>
      </c>
      <c r="E7459" t="s">
        <v>15</v>
      </c>
      <c r="F7459" t="s">
        <v>80</v>
      </c>
      <c r="G7459" t="s">
        <v>105</v>
      </c>
      <c r="H7459" s="1">
        <v>2021</v>
      </c>
      <c r="I7459" s="2">
        <v>44833</v>
      </c>
      <c r="J7459" s="3">
        <v>52890.99359939</v>
      </c>
      <c r="K7459">
        <f>Table1[[#This Row],[Total Revenue + Open]]/Table1[[#This Row],[Qty]]</f>
        <v>1.1797335355517142</v>
      </c>
      <c r="L7459">
        <f>Table1[[#This Row],[Total Revenue + Open]]/Table1[[#This Row],[Qty]]</f>
        <v>1.1797335355517142</v>
      </c>
    </row>
    <row r="7460" spans="1:12">
      <c r="A7460" t="s">
        <v>10</v>
      </c>
      <c r="B7460" t="s">
        <v>11</v>
      </c>
      <c r="C7460" t="s">
        <v>119</v>
      </c>
      <c r="D7460" t="s">
        <v>46</v>
      </c>
      <c r="E7460" t="s">
        <v>12</v>
      </c>
      <c r="F7460" t="s">
        <v>13</v>
      </c>
      <c r="G7460" t="s">
        <v>28</v>
      </c>
      <c r="H7460" s="1">
        <v>2022</v>
      </c>
      <c r="I7460" s="2">
        <v>4500</v>
      </c>
      <c r="J7460" s="3">
        <v>585</v>
      </c>
      <c r="K7460">
        <f>Table1[[#This Row],[Total Revenue + Open]]/Table1[[#This Row],[Qty]]</f>
        <v>0.13</v>
      </c>
      <c r="L7460">
        <f>Table1[[#This Row],[Total Revenue + Open]]/Table1[[#This Row],[Qty]]</f>
        <v>0.13</v>
      </c>
    </row>
    <row r="7461" spans="1:12">
      <c r="A7461" t="s">
        <v>10</v>
      </c>
      <c r="B7461" t="s">
        <v>11</v>
      </c>
      <c r="C7461" t="s">
        <v>119</v>
      </c>
      <c r="D7461" t="s">
        <v>46</v>
      </c>
      <c r="E7461" t="s">
        <v>12</v>
      </c>
      <c r="F7461" t="s">
        <v>13</v>
      </c>
      <c r="G7461" t="s">
        <v>28</v>
      </c>
      <c r="H7461" s="1">
        <v>2022</v>
      </c>
      <c r="I7461" s="2">
        <v>4500</v>
      </c>
      <c r="J7461" s="3">
        <v>585</v>
      </c>
      <c r="K7461">
        <f>Table1[[#This Row],[Total Revenue + Open]]/Table1[[#This Row],[Qty]]</f>
        <v>0.13</v>
      </c>
      <c r="L7461">
        <f>Table1[[#This Row],[Total Revenue + Open]]/Table1[[#This Row],[Qty]]</f>
        <v>0.13</v>
      </c>
    </row>
    <row r="7462" spans="1:12">
      <c r="A7462" t="s">
        <v>10</v>
      </c>
      <c r="B7462" t="s">
        <v>11</v>
      </c>
      <c r="C7462" t="s">
        <v>119</v>
      </c>
      <c r="D7462" t="s">
        <v>46</v>
      </c>
      <c r="E7462" t="s">
        <v>15</v>
      </c>
      <c r="F7462" t="s">
        <v>198</v>
      </c>
      <c r="G7462" t="s">
        <v>296</v>
      </c>
      <c r="H7462" s="1">
        <v>2022</v>
      </c>
      <c r="I7462" s="2">
        <v>500</v>
      </c>
      <c r="J7462" s="3">
        <v>545</v>
      </c>
      <c r="K7462">
        <f>Table1[[#This Row],[Total Revenue + Open]]/Table1[[#This Row],[Qty]]</f>
        <v>1.0900000000000001</v>
      </c>
      <c r="L7462">
        <f>Table1[[#This Row],[Qty]]/Table1[[#This Row],[Total Revenue + Open]]</f>
        <v>0.91743119266055051</v>
      </c>
    </row>
    <row r="7463" spans="1:12">
      <c r="A7463" t="s">
        <v>10</v>
      </c>
      <c r="B7463" t="s">
        <v>11</v>
      </c>
      <c r="C7463" t="s">
        <v>119</v>
      </c>
      <c r="D7463" t="s">
        <v>46</v>
      </c>
      <c r="E7463" t="s">
        <v>15</v>
      </c>
      <c r="F7463" t="s">
        <v>198</v>
      </c>
      <c r="G7463" t="s">
        <v>296</v>
      </c>
      <c r="H7463" s="1">
        <v>2022</v>
      </c>
      <c r="I7463" s="2">
        <v>500</v>
      </c>
      <c r="J7463" s="3">
        <v>545</v>
      </c>
      <c r="K7463">
        <f>Table1[[#This Row],[Total Revenue + Open]]/Table1[[#This Row],[Qty]]</f>
        <v>1.0900000000000001</v>
      </c>
      <c r="L7463">
        <f>Table1[[#This Row],[Qty]]/Table1[[#This Row],[Total Revenue + Open]]</f>
        <v>0.91743119266055051</v>
      </c>
    </row>
    <row r="7464" spans="1:12">
      <c r="A7464" t="s">
        <v>10</v>
      </c>
      <c r="B7464" t="s">
        <v>11</v>
      </c>
      <c r="C7464" t="s">
        <v>119</v>
      </c>
      <c r="D7464" t="s">
        <v>46</v>
      </c>
      <c r="E7464" t="s">
        <v>15</v>
      </c>
      <c r="F7464" t="s">
        <v>198</v>
      </c>
      <c r="G7464" t="s">
        <v>296</v>
      </c>
      <c r="H7464" s="1">
        <v>2022</v>
      </c>
      <c r="I7464" s="2">
        <v>500</v>
      </c>
      <c r="J7464" s="3">
        <v>545</v>
      </c>
      <c r="K7464">
        <f>Table1[[#This Row],[Total Revenue + Open]]/Table1[[#This Row],[Qty]]</f>
        <v>1.0900000000000001</v>
      </c>
      <c r="L7464">
        <f>Table1[[#This Row],[Qty]]/Table1[[#This Row],[Total Revenue + Open]]</f>
        <v>0.91743119266055051</v>
      </c>
    </row>
    <row r="7465" spans="1:12">
      <c r="A7465" t="s">
        <v>10</v>
      </c>
      <c r="B7465" t="s">
        <v>11</v>
      </c>
      <c r="C7465" t="s">
        <v>119</v>
      </c>
      <c r="D7465" t="s">
        <v>46</v>
      </c>
      <c r="E7465" t="s">
        <v>12</v>
      </c>
      <c r="F7465" t="s">
        <v>13</v>
      </c>
      <c r="G7465" t="s">
        <v>28</v>
      </c>
      <c r="H7465" s="1">
        <v>2022</v>
      </c>
      <c r="I7465" s="2">
        <v>4000</v>
      </c>
      <c r="J7465" s="3">
        <v>520</v>
      </c>
      <c r="K7465">
        <f>Table1[[#This Row],[Total Revenue + Open]]/Table1[[#This Row],[Qty]]</f>
        <v>0.13</v>
      </c>
      <c r="L7465">
        <f>Table1[[#This Row],[Total Revenue + Open]]/Table1[[#This Row],[Qty]]</f>
        <v>0.13</v>
      </c>
    </row>
    <row r="7466" spans="1:12">
      <c r="A7466" t="s">
        <v>10</v>
      </c>
      <c r="B7466" t="s">
        <v>11</v>
      </c>
      <c r="C7466" t="s">
        <v>119</v>
      </c>
      <c r="D7466" t="s">
        <v>46</v>
      </c>
      <c r="E7466" t="s">
        <v>12</v>
      </c>
      <c r="F7466" t="s">
        <v>13</v>
      </c>
      <c r="G7466" t="s">
        <v>28</v>
      </c>
      <c r="H7466" s="1">
        <v>2022</v>
      </c>
      <c r="I7466" s="2">
        <v>4000</v>
      </c>
      <c r="J7466" s="3">
        <v>520</v>
      </c>
      <c r="K7466">
        <f>Table1[[#This Row],[Total Revenue + Open]]/Table1[[#This Row],[Qty]]</f>
        <v>0.13</v>
      </c>
      <c r="L7466">
        <f>Table1[[#This Row],[Total Revenue + Open]]/Table1[[#This Row],[Qty]]</f>
        <v>0.13</v>
      </c>
    </row>
    <row r="7467" spans="1:12">
      <c r="A7467" t="s">
        <v>10</v>
      </c>
      <c r="B7467" t="s">
        <v>11</v>
      </c>
      <c r="C7467" t="s">
        <v>119</v>
      </c>
      <c r="D7467" t="s">
        <v>46</v>
      </c>
      <c r="E7467" t="s">
        <v>12</v>
      </c>
      <c r="F7467" t="s">
        <v>13</v>
      </c>
      <c r="G7467" t="s">
        <v>28</v>
      </c>
      <c r="H7467" s="1">
        <v>2022</v>
      </c>
      <c r="I7467" s="2">
        <v>4000</v>
      </c>
      <c r="J7467" s="3">
        <v>520</v>
      </c>
      <c r="K7467">
        <f>Table1[[#This Row],[Total Revenue + Open]]/Table1[[#This Row],[Qty]]</f>
        <v>0.13</v>
      </c>
      <c r="L7467">
        <f>Table1[[#This Row],[Total Revenue + Open]]/Table1[[#This Row],[Qty]]</f>
        <v>0.13</v>
      </c>
    </row>
    <row r="7468" spans="1:12">
      <c r="A7468" t="s">
        <v>10</v>
      </c>
      <c r="B7468" t="s">
        <v>11</v>
      </c>
      <c r="C7468" t="s">
        <v>119</v>
      </c>
      <c r="D7468" t="s">
        <v>46</v>
      </c>
      <c r="E7468" t="s">
        <v>12</v>
      </c>
      <c r="F7468" t="s">
        <v>13</v>
      </c>
      <c r="G7468" t="s">
        <v>28</v>
      </c>
      <c r="H7468" s="1">
        <v>2022</v>
      </c>
      <c r="I7468" s="2">
        <v>4000</v>
      </c>
      <c r="J7468" s="3">
        <v>520</v>
      </c>
      <c r="K7468">
        <f>Table1[[#This Row],[Total Revenue + Open]]/Table1[[#This Row],[Qty]]</f>
        <v>0.13</v>
      </c>
      <c r="L7468">
        <f>Table1[[#This Row],[Total Revenue + Open]]/Table1[[#This Row],[Qty]]</f>
        <v>0.13</v>
      </c>
    </row>
    <row r="7469" spans="1:12">
      <c r="A7469" t="s">
        <v>10</v>
      </c>
      <c r="B7469" t="s">
        <v>11</v>
      </c>
      <c r="C7469" t="s">
        <v>119</v>
      </c>
      <c r="D7469" t="s">
        <v>46</v>
      </c>
      <c r="E7469" t="s">
        <v>19</v>
      </c>
      <c r="F7469" t="s">
        <v>54</v>
      </c>
      <c r="G7469" t="s">
        <v>91</v>
      </c>
      <c r="H7469" s="1">
        <v>2022</v>
      </c>
      <c r="I7469" s="2">
        <v>3000</v>
      </c>
      <c r="J7469" s="3">
        <v>510</v>
      </c>
      <c r="K7469">
        <f>Table1[[#This Row],[Total Revenue + Open]]/Table1[[#This Row],[Qty]]</f>
        <v>0.17</v>
      </c>
      <c r="L7469">
        <f>Table1[[#This Row],[Total Revenue + Open]]/Table1[[#This Row],[Qty]]</f>
        <v>0.17</v>
      </c>
    </row>
    <row r="7470" spans="1:12" hidden="1">
      <c r="A7470" t="s">
        <v>544</v>
      </c>
      <c r="B7470" t="s">
        <v>11</v>
      </c>
      <c r="C7470" t="s">
        <v>73</v>
      </c>
      <c r="D7470" t="s">
        <v>554</v>
      </c>
      <c r="E7470" t="s">
        <v>15</v>
      </c>
      <c r="F7470" t="s">
        <v>47</v>
      </c>
      <c r="G7470" t="s">
        <v>49</v>
      </c>
      <c r="H7470" s="1">
        <v>2019</v>
      </c>
      <c r="I7470" s="2">
        <v>650</v>
      </c>
      <c r="J7470" s="3">
        <v>1670.5</v>
      </c>
      <c r="K7470">
        <f>Table1[[#This Row],[Total Revenue + Open]]/Table1[[#This Row],[Qty]]</f>
        <v>2.57</v>
      </c>
      <c r="L7470">
        <f>Table1[[#This Row],[Total Revenue + Open]]/Table1[[#This Row],[Qty]]</f>
        <v>2.57</v>
      </c>
    </row>
    <row r="7471" spans="1:12" hidden="1">
      <c r="A7471" t="s">
        <v>544</v>
      </c>
      <c r="B7471" t="s">
        <v>11</v>
      </c>
      <c r="C7471" t="s">
        <v>73</v>
      </c>
      <c r="D7471" t="s">
        <v>554</v>
      </c>
      <c r="E7471" t="s">
        <v>15</v>
      </c>
      <c r="F7471" t="s">
        <v>47</v>
      </c>
      <c r="G7471" t="s">
        <v>476</v>
      </c>
      <c r="H7471" s="1">
        <v>2019</v>
      </c>
      <c r="I7471" s="2">
        <v>650</v>
      </c>
      <c r="J7471" s="3">
        <v>1670.5</v>
      </c>
      <c r="K7471">
        <f>Table1[[#This Row],[Total Revenue + Open]]/Table1[[#This Row],[Qty]]</f>
        <v>2.57</v>
      </c>
      <c r="L7471">
        <f>Table1[[#This Row],[Total Revenue + Open]]/Table1[[#This Row],[Qty]]</f>
        <v>2.57</v>
      </c>
    </row>
    <row r="7472" spans="1:12" hidden="1">
      <c r="A7472" t="s">
        <v>544</v>
      </c>
      <c r="B7472" t="s">
        <v>11</v>
      </c>
      <c r="C7472" t="s">
        <v>73</v>
      </c>
      <c r="D7472" t="s">
        <v>554</v>
      </c>
      <c r="E7472" t="s">
        <v>15</v>
      </c>
      <c r="F7472" t="s">
        <v>34</v>
      </c>
      <c r="G7472" t="s">
        <v>152</v>
      </c>
      <c r="H7472" s="1">
        <v>2018</v>
      </c>
      <c r="I7472" s="2">
        <v>4175</v>
      </c>
      <c r="J7472" s="3">
        <v>9254.5</v>
      </c>
      <c r="K7472">
        <f>Table1[[#This Row],[Total Revenue + Open]]/Table1[[#This Row],[Qty]]</f>
        <v>2.2166467065868263</v>
      </c>
      <c r="L7472">
        <f>Table1[[#This Row],[Total Revenue + Open]]/Table1[[#This Row],[Qty]]</f>
        <v>2.2166467065868263</v>
      </c>
    </row>
    <row r="7473" spans="1:12" hidden="1">
      <c r="A7473" t="s">
        <v>544</v>
      </c>
      <c r="B7473" t="s">
        <v>11</v>
      </c>
      <c r="C7473" t="s">
        <v>73</v>
      </c>
      <c r="D7473" t="s">
        <v>554</v>
      </c>
      <c r="E7473" t="s">
        <v>15</v>
      </c>
      <c r="F7473" t="s">
        <v>36</v>
      </c>
      <c r="G7473" t="s">
        <v>383</v>
      </c>
      <c r="H7473" s="1">
        <v>2017</v>
      </c>
      <c r="I7473" s="2">
        <v>33695</v>
      </c>
      <c r="J7473" s="3">
        <v>40230</v>
      </c>
      <c r="K7473">
        <f>Table1[[#This Row],[Total Revenue + Open]]/Table1[[#This Row],[Qty]]</f>
        <v>1.1939456892714053</v>
      </c>
      <c r="L7473">
        <f>Table1[[#This Row],[Total Revenue + Open]]/Table1[[#This Row],[Qty]]</f>
        <v>1.1939456892714053</v>
      </c>
    </row>
    <row r="7474" spans="1:12" hidden="1">
      <c r="A7474" t="s">
        <v>544</v>
      </c>
      <c r="B7474" t="s">
        <v>11</v>
      </c>
      <c r="C7474" t="s">
        <v>73</v>
      </c>
      <c r="D7474" t="s">
        <v>554</v>
      </c>
      <c r="E7474" t="s">
        <v>15</v>
      </c>
      <c r="F7474" t="s">
        <v>36</v>
      </c>
      <c r="G7474" t="s">
        <v>383</v>
      </c>
      <c r="H7474" s="1">
        <v>2017</v>
      </c>
      <c r="I7474" s="2">
        <v>4095</v>
      </c>
      <c r="J7474" s="3">
        <v>4890</v>
      </c>
      <c r="K7474">
        <f>Table1[[#This Row],[Total Revenue + Open]]/Table1[[#This Row],[Qty]]</f>
        <v>1.1941391941391941</v>
      </c>
      <c r="L7474">
        <f>Table1[[#This Row],[Total Revenue + Open]]/Table1[[#This Row],[Qty]]</f>
        <v>1.1941391941391941</v>
      </c>
    </row>
    <row r="7475" spans="1:12" hidden="1">
      <c r="A7475" t="s">
        <v>544</v>
      </c>
      <c r="B7475" t="s">
        <v>11</v>
      </c>
      <c r="C7475" t="s">
        <v>73</v>
      </c>
      <c r="D7475" t="s">
        <v>554</v>
      </c>
      <c r="E7475" t="s">
        <v>15</v>
      </c>
      <c r="F7475" t="s">
        <v>36</v>
      </c>
      <c r="G7475" t="s">
        <v>383</v>
      </c>
      <c r="H7475" s="1">
        <v>2017</v>
      </c>
      <c r="I7475" s="2">
        <v>0</v>
      </c>
      <c r="J7475" s="3">
        <v>0</v>
      </c>
      <c r="K7475" t="e">
        <f>Table1[[#This Row],[Total Revenue + Open]]/Table1[[#This Row],[Qty]]</f>
        <v>#DIV/0!</v>
      </c>
      <c r="L7475" t="e">
        <f>Table1[[#This Row],[Total Revenue + Open]]/Table1[[#This Row],[Qty]]</f>
        <v>#DIV/0!</v>
      </c>
    </row>
    <row r="7476" spans="1:12" hidden="1">
      <c r="A7476" t="s">
        <v>544</v>
      </c>
      <c r="B7476" t="s">
        <v>11</v>
      </c>
      <c r="C7476" t="s">
        <v>73</v>
      </c>
      <c r="D7476" t="s">
        <v>554</v>
      </c>
      <c r="E7476" t="s">
        <v>15</v>
      </c>
      <c r="F7476" t="s">
        <v>36</v>
      </c>
      <c r="G7476" t="s">
        <v>383</v>
      </c>
      <c r="H7476" s="1">
        <v>2017</v>
      </c>
      <c r="I7476" s="2">
        <v>43150</v>
      </c>
      <c r="J7476" s="3">
        <v>51510</v>
      </c>
      <c r="K7476">
        <f>Table1[[#This Row],[Total Revenue + Open]]/Table1[[#This Row],[Qty]]</f>
        <v>1.1937427578215527</v>
      </c>
      <c r="L7476">
        <f>Table1[[#This Row],[Total Revenue + Open]]/Table1[[#This Row],[Qty]]</f>
        <v>1.1937427578215527</v>
      </c>
    </row>
    <row r="7477" spans="1:12" hidden="1">
      <c r="A7477" t="s">
        <v>544</v>
      </c>
      <c r="B7477" t="s">
        <v>11</v>
      </c>
      <c r="C7477" t="s">
        <v>73</v>
      </c>
      <c r="D7477" t="s">
        <v>554</v>
      </c>
      <c r="E7477" t="s">
        <v>15</v>
      </c>
      <c r="F7477" t="s">
        <v>36</v>
      </c>
      <c r="G7477" t="s">
        <v>383</v>
      </c>
      <c r="H7477" s="1">
        <v>2017</v>
      </c>
      <c r="I7477" s="2">
        <v>56295</v>
      </c>
      <c r="J7477" s="3">
        <v>67200</v>
      </c>
      <c r="K7477">
        <f>Table1[[#This Row],[Total Revenue + Open]]/Table1[[#This Row],[Qty]]</f>
        <v>1.1937116973088195</v>
      </c>
      <c r="L7477">
        <f>Table1[[#This Row],[Total Revenue + Open]]/Table1[[#This Row],[Qty]]</f>
        <v>1.1937116973088195</v>
      </c>
    </row>
    <row r="7478" spans="1:12" hidden="1">
      <c r="A7478" t="s">
        <v>544</v>
      </c>
      <c r="B7478" t="s">
        <v>11</v>
      </c>
      <c r="C7478" t="s">
        <v>73</v>
      </c>
      <c r="D7478" t="s">
        <v>554</v>
      </c>
      <c r="E7478" t="s">
        <v>15</v>
      </c>
      <c r="F7478" t="s">
        <v>36</v>
      </c>
      <c r="G7478" t="s">
        <v>383</v>
      </c>
      <c r="H7478" s="1">
        <v>2017</v>
      </c>
      <c r="I7478" s="2">
        <v>1460</v>
      </c>
      <c r="J7478" s="3">
        <v>1740</v>
      </c>
      <c r="K7478">
        <f>Table1[[#This Row],[Total Revenue + Open]]/Table1[[#This Row],[Qty]]</f>
        <v>1.1917808219178083</v>
      </c>
      <c r="L7478">
        <f>Table1[[#This Row],[Total Revenue + Open]]/Table1[[#This Row],[Qty]]</f>
        <v>1.1917808219178083</v>
      </c>
    </row>
    <row r="7479" spans="1:12" hidden="1">
      <c r="A7479" t="s">
        <v>544</v>
      </c>
      <c r="B7479" t="s">
        <v>11</v>
      </c>
      <c r="C7479" t="s">
        <v>119</v>
      </c>
      <c r="D7479" t="s">
        <v>592</v>
      </c>
      <c r="E7479" t="s">
        <v>15</v>
      </c>
      <c r="F7479" t="s">
        <v>183</v>
      </c>
      <c r="G7479" t="s">
        <v>187</v>
      </c>
      <c r="H7479" s="1">
        <v>2020</v>
      </c>
      <c r="I7479" s="2">
        <v>2010</v>
      </c>
      <c r="J7479" s="3">
        <v>4080</v>
      </c>
      <c r="K7479">
        <f>Table1[[#This Row],[Total Revenue + Open]]/Table1[[#This Row],[Qty]]</f>
        <v>2.0298507462686568</v>
      </c>
      <c r="L7479">
        <f>Table1[[#This Row],[Total Revenue + Open]]/Table1[[#This Row],[Qty]]</f>
        <v>2.0298507462686568</v>
      </c>
    </row>
    <row r="7480" spans="1:12" hidden="1">
      <c r="A7480" t="s">
        <v>544</v>
      </c>
      <c r="B7480" t="s">
        <v>11</v>
      </c>
      <c r="C7480" t="s">
        <v>73</v>
      </c>
      <c r="D7480" t="s">
        <v>557</v>
      </c>
      <c r="E7480" t="s">
        <v>15</v>
      </c>
      <c r="F7480" t="s">
        <v>110</v>
      </c>
      <c r="G7480" t="s">
        <v>552</v>
      </c>
      <c r="H7480" s="1">
        <v>2019</v>
      </c>
      <c r="I7480" s="2">
        <v>2115</v>
      </c>
      <c r="J7480" s="3">
        <v>2163</v>
      </c>
      <c r="K7480">
        <f>Table1[[#This Row],[Total Revenue + Open]]/Table1[[#This Row],[Qty]]</f>
        <v>1.0226950354609929</v>
      </c>
      <c r="L7480">
        <f>Table1[[#This Row],[Total Revenue + Open]]/Table1[[#This Row],[Qty]]</f>
        <v>1.0226950354609929</v>
      </c>
    </row>
    <row r="7481" spans="1:12" hidden="1">
      <c r="A7481" t="s">
        <v>544</v>
      </c>
      <c r="B7481" t="s">
        <v>11</v>
      </c>
      <c r="C7481" t="s">
        <v>73</v>
      </c>
      <c r="D7481" t="s">
        <v>557</v>
      </c>
      <c r="E7481" t="s">
        <v>15</v>
      </c>
      <c r="F7481" t="s">
        <v>110</v>
      </c>
      <c r="G7481" t="s">
        <v>552</v>
      </c>
      <c r="H7481" s="1">
        <v>2018</v>
      </c>
      <c r="I7481" s="2">
        <v>4175</v>
      </c>
      <c r="J7481" s="3">
        <v>4025.5</v>
      </c>
      <c r="K7481">
        <f>Table1[[#This Row],[Total Revenue + Open]]/Table1[[#This Row],[Qty]]</f>
        <v>0.96419161676646703</v>
      </c>
      <c r="L7481">
        <f>Table1[[#This Row],[Total Revenue + Open]]/Table1[[#This Row],[Qty]]</f>
        <v>0.96419161676646703</v>
      </c>
    </row>
    <row r="7482" spans="1:12" hidden="1">
      <c r="A7482" t="s">
        <v>544</v>
      </c>
      <c r="B7482" t="s">
        <v>11</v>
      </c>
      <c r="C7482" t="s">
        <v>73</v>
      </c>
      <c r="D7482" t="s">
        <v>557</v>
      </c>
      <c r="E7482" t="s">
        <v>15</v>
      </c>
      <c r="F7482" t="s">
        <v>110</v>
      </c>
      <c r="G7482" t="s">
        <v>552</v>
      </c>
      <c r="H7482" s="1">
        <v>2018</v>
      </c>
      <c r="I7482" s="2">
        <v>4575</v>
      </c>
      <c r="J7482" s="3">
        <v>4413.5</v>
      </c>
      <c r="K7482">
        <f>Table1[[#This Row],[Total Revenue + Open]]/Table1[[#This Row],[Qty]]</f>
        <v>0.96469945355191256</v>
      </c>
      <c r="L7482">
        <f>Table1[[#This Row],[Total Revenue + Open]]/Table1[[#This Row],[Qty]]</f>
        <v>0.96469945355191256</v>
      </c>
    </row>
    <row r="7483" spans="1:12" hidden="1">
      <c r="A7483" t="s">
        <v>544</v>
      </c>
      <c r="B7483" t="s">
        <v>11</v>
      </c>
      <c r="C7483" t="s">
        <v>73</v>
      </c>
      <c r="D7483" t="s">
        <v>557</v>
      </c>
      <c r="E7483" t="s">
        <v>15</v>
      </c>
      <c r="F7483" t="s">
        <v>110</v>
      </c>
      <c r="G7483" t="s">
        <v>552</v>
      </c>
      <c r="H7483" s="1">
        <v>2019</v>
      </c>
      <c r="I7483" s="2">
        <v>2715</v>
      </c>
      <c r="J7483" s="3">
        <v>2781</v>
      </c>
      <c r="K7483">
        <f>Table1[[#This Row],[Total Revenue + Open]]/Table1[[#This Row],[Qty]]</f>
        <v>1.0243093922651934</v>
      </c>
      <c r="L7483">
        <f>Table1[[#This Row],[Total Revenue + Open]]/Table1[[#This Row],[Qty]]</f>
        <v>1.0243093922651934</v>
      </c>
    </row>
    <row r="7484" spans="1:12" hidden="1">
      <c r="A7484" t="s">
        <v>544</v>
      </c>
      <c r="B7484" t="s">
        <v>11</v>
      </c>
      <c r="C7484" t="s">
        <v>119</v>
      </c>
      <c r="D7484" t="s">
        <v>592</v>
      </c>
      <c r="E7484" t="s">
        <v>15</v>
      </c>
      <c r="F7484" t="s">
        <v>36</v>
      </c>
      <c r="G7484" t="s">
        <v>384</v>
      </c>
      <c r="H7484" s="1">
        <v>2020</v>
      </c>
      <c r="I7484" s="2">
        <v>3370</v>
      </c>
      <c r="J7484" s="3">
        <v>4020</v>
      </c>
      <c r="K7484">
        <f>Table1[[#This Row],[Total Revenue + Open]]/Table1[[#This Row],[Qty]]</f>
        <v>1.1928783382789319</v>
      </c>
      <c r="L7484">
        <f>Table1[[#This Row],[Total Revenue + Open]]/Table1[[#This Row],[Qty]]</f>
        <v>1.1928783382789319</v>
      </c>
    </row>
    <row r="7485" spans="1:12" hidden="1">
      <c r="A7485" t="s">
        <v>544</v>
      </c>
      <c r="B7485" t="s">
        <v>11</v>
      </c>
      <c r="C7485" t="s">
        <v>73</v>
      </c>
      <c r="D7485" t="s">
        <v>558</v>
      </c>
      <c r="E7485" t="s">
        <v>15</v>
      </c>
      <c r="F7485" t="s">
        <v>16</v>
      </c>
      <c r="G7485" t="s">
        <v>18</v>
      </c>
      <c r="H7485" s="1">
        <v>2018</v>
      </c>
      <c r="I7485" s="2">
        <v>6185</v>
      </c>
      <c r="J7485" s="3">
        <v>13714.5</v>
      </c>
      <c r="K7485">
        <f>Table1[[#This Row],[Total Revenue + Open]]/Table1[[#This Row],[Qty]]</f>
        <v>2.2173807599029911</v>
      </c>
      <c r="L7485">
        <f>Table1[[#This Row],[Total Revenue + Open]]/Table1[[#This Row],[Qty]]</f>
        <v>2.2173807599029911</v>
      </c>
    </row>
    <row r="7486" spans="1:12" hidden="1">
      <c r="A7486" t="s">
        <v>544</v>
      </c>
      <c r="B7486" t="s">
        <v>11</v>
      </c>
      <c r="C7486" t="s">
        <v>73</v>
      </c>
      <c r="D7486" t="s">
        <v>558</v>
      </c>
      <c r="E7486" t="s">
        <v>15</v>
      </c>
      <c r="F7486" t="s">
        <v>110</v>
      </c>
      <c r="G7486" t="s">
        <v>111</v>
      </c>
      <c r="H7486" s="1">
        <v>2019</v>
      </c>
      <c r="I7486" s="2">
        <v>4175</v>
      </c>
      <c r="J7486" s="3">
        <v>4274.5</v>
      </c>
      <c r="K7486">
        <f>Table1[[#This Row],[Total Revenue + Open]]/Table1[[#This Row],[Qty]]</f>
        <v>1.0238323353293413</v>
      </c>
      <c r="L7486">
        <f>Table1[[#This Row],[Total Revenue + Open]]/Table1[[#This Row],[Qty]]</f>
        <v>1.0238323353293413</v>
      </c>
    </row>
    <row r="7487" spans="1:12" hidden="1">
      <c r="A7487" t="s">
        <v>544</v>
      </c>
      <c r="B7487" t="s">
        <v>11</v>
      </c>
      <c r="C7487" t="s">
        <v>73</v>
      </c>
      <c r="D7487" t="s">
        <v>558</v>
      </c>
      <c r="E7487" t="s">
        <v>15</v>
      </c>
      <c r="F7487" t="s">
        <v>51</v>
      </c>
      <c r="G7487" t="s">
        <v>53</v>
      </c>
      <c r="H7487" s="1">
        <v>2018</v>
      </c>
      <c r="I7487" s="2">
        <v>3070</v>
      </c>
      <c r="J7487" s="3">
        <v>2958.5</v>
      </c>
      <c r="K7487">
        <f>Table1[[#This Row],[Total Revenue + Open]]/Table1[[#This Row],[Qty]]</f>
        <v>0.96368078175895766</v>
      </c>
      <c r="L7487">
        <f>Table1[[#This Row],[Total Revenue + Open]]/Table1[[#This Row],[Qty]]</f>
        <v>0.96368078175895766</v>
      </c>
    </row>
    <row r="7488" spans="1:12" hidden="1">
      <c r="A7488" t="s">
        <v>544</v>
      </c>
      <c r="B7488" t="s">
        <v>11</v>
      </c>
      <c r="C7488" t="s">
        <v>73</v>
      </c>
      <c r="D7488" t="s">
        <v>558</v>
      </c>
      <c r="E7488" t="s">
        <v>15</v>
      </c>
      <c r="F7488" t="s">
        <v>51</v>
      </c>
      <c r="G7488" t="s">
        <v>53</v>
      </c>
      <c r="H7488" s="1">
        <v>2018</v>
      </c>
      <c r="I7488" s="2">
        <v>5080</v>
      </c>
      <c r="J7488" s="3">
        <v>4898.5</v>
      </c>
      <c r="K7488">
        <f>Table1[[#This Row],[Total Revenue + Open]]/Table1[[#This Row],[Qty]]</f>
        <v>0.96427165354330713</v>
      </c>
      <c r="L7488">
        <f>Table1[[#This Row],[Total Revenue + Open]]/Table1[[#This Row],[Qty]]</f>
        <v>0.96427165354330713</v>
      </c>
    </row>
    <row r="7489" spans="1:12" hidden="1">
      <c r="A7489" t="s">
        <v>544</v>
      </c>
      <c r="B7489" t="s">
        <v>11</v>
      </c>
      <c r="C7489" t="s">
        <v>73</v>
      </c>
      <c r="D7489" t="s">
        <v>558</v>
      </c>
      <c r="E7489" t="s">
        <v>15</v>
      </c>
      <c r="F7489" t="s">
        <v>51</v>
      </c>
      <c r="G7489" t="s">
        <v>53</v>
      </c>
      <c r="H7489" s="1">
        <v>2018</v>
      </c>
      <c r="I7489" s="2">
        <v>7140</v>
      </c>
      <c r="J7489" s="3">
        <v>6887</v>
      </c>
      <c r="K7489">
        <f>Table1[[#This Row],[Total Revenue + Open]]/Table1[[#This Row],[Qty]]</f>
        <v>0.96456582633053223</v>
      </c>
      <c r="L7489">
        <f>Table1[[#This Row],[Total Revenue + Open]]/Table1[[#This Row],[Qty]]</f>
        <v>0.96456582633053223</v>
      </c>
    </row>
    <row r="7490" spans="1:12" hidden="1">
      <c r="A7490" t="s">
        <v>544</v>
      </c>
      <c r="B7490" t="s">
        <v>11</v>
      </c>
      <c r="C7490" t="s">
        <v>119</v>
      </c>
      <c r="D7490" t="s">
        <v>592</v>
      </c>
      <c r="E7490" t="s">
        <v>15</v>
      </c>
      <c r="F7490" t="s">
        <v>36</v>
      </c>
      <c r="G7490" t="s">
        <v>385</v>
      </c>
      <c r="H7490" s="1">
        <v>2020</v>
      </c>
      <c r="I7490" s="2">
        <v>3370</v>
      </c>
      <c r="J7490" s="3">
        <v>4020</v>
      </c>
      <c r="K7490">
        <f>Table1[[#This Row],[Total Revenue + Open]]/Table1[[#This Row],[Qty]]</f>
        <v>1.1928783382789319</v>
      </c>
      <c r="L7490">
        <f>Table1[[#This Row],[Total Revenue + Open]]/Table1[[#This Row],[Qty]]</f>
        <v>1.1928783382789319</v>
      </c>
    </row>
    <row r="7491" spans="1:12" hidden="1">
      <c r="A7491" t="s">
        <v>544</v>
      </c>
      <c r="B7491" t="s">
        <v>11</v>
      </c>
      <c r="C7491" t="s">
        <v>73</v>
      </c>
      <c r="D7491" t="s">
        <v>558</v>
      </c>
      <c r="E7491" t="s">
        <v>15</v>
      </c>
      <c r="F7491" t="s">
        <v>80</v>
      </c>
      <c r="G7491" t="s">
        <v>83</v>
      </c>
      <c r="H7491" s="1">
        <v>2021</v>
      </c>
      <c r="I7491" s="2">
        <v>4975</v>
      </c>
      <c r="J7491" s="3">
        <v>5544</v>
      </c>
      <c r="K7491">
        <f>Table1[[#This Row],[Total Revenue + Open]]/Table1[[#This Row],[Qty]]</f>
        <v>1.1143718592964824</v>
      </c>
      <c r="L7491">
        <f>Table1[[#This Row],[Total Revenue + Open]]/Table1[[#This Row],[Qty]]</f>
        <v>1.1143718592964824</v>
      </c>
    </row>
    <row r="7492" spans="1:12">
      <c r="A7492" t="s">
        <v>10</v>
      </c>
      <c r="B7492" t="s">
        <v>11</v>
      </c>
      <c r="C7492" t="s">
        <v>119</v>
      </c>
      <c r="D7492" t="s">
        <v>46</v>
      </c>
      <c r="E7492" t="s">
        <v>12</v>
      </c>
      <c r="F7492" t="s">
        <v>13</v>
      </c>
      <c r="G7492" t="s">
        <v>28</v>
      </c>
      <c r="H7492" s="1">
        <v>2022</v>
      </c>
      <c r="I7492" s="2">
        <v>3500</v>
      </c>
      <c r="J7492" s="3">
        <v>455</v>
      </c>
      <c r="K7492">
        <f>Table1[[#This Row],[Total Revenue + Open]]/Table1[[#This Row],[Qty]]</f>
        <v>0.13</v>
      </c>
      <c r="L7492">
        <f>Table1[[#This Row],[Total Revenue + Open]]/Table1[[#This Row],[Qty]]</f>
        <v>0.13</v>
      </c>
    </row>
    <row r="7493" spans="1:12" hidden="1">
      <c r="A7493" t="s">
        <v>544</v>
      </c>
      <c r="B7493" t="s">
        <v>11</v>
      </c>
      <c r="C7493" t="s">
        <v>73</v>
      </c>
      <c r="D7493" t="s">
        <v>545</v>
      </c>
      <c r="E7493" t="s">
        <v>15</v>
      </c>
      <c r="F7493" t="s">
        <v>566</v>
      </c>
      <c r="G7493" t="s">
        <v>567</v>
      </c>
      <c r="H7493" s="1">
        <v>2020</v>
      </c>
      <c r="I7493" s="2">
        <v>4325</v>
      </c>
      <c r="J7493" s="3">
        <v>3892.8530120275</v>
      </c>
      <c r="K7493">
        <f>Table1[[#This Row],[Total Revenue + Open]]/Table1[[#This Row],[Qty]]</f>
        <v>0.9000816212780347</v>
      </c>
      <c r="L7493">
        <f>Table1[[#This Row],[Total Revenue + Open]]/Table1[[#This Row],[Qty]]</f>
        <v>0.9000816212780347</v>
      </c>
    </row>
    <row r="7494" spans="1:12" hidden="1">
      <c r="A7494" t="s">
        <v>544</v>
      </c>
      <c r="B7494" t="s">
        <v>11</v>
      </c>
      <c r="C7494" t="s">
        <v>73</v>
      </c>
      <c r="D7494" t="s">
        <v>545</v>
      </c>
      <c r="E7494" t="s">
        <v>15</v>
      </c>
      <c r="F7494" t="s">
        <v>566</v>
      </c>
      <c r="G7494" t="s">
        <v>568</v>
      </c>
      <c r="H7494" s="1">
        <v>2020</v>
      </c>
      <c r="I7494" s="2">
        <v>4325</v>
      </c>
      <c r="J7494" s="3">
        <v>3892.8530120275</v>
      </c>
      <c r="K7494">
        <f>Table1[[#This Row],[Total Revenue + Open]]/Table1[[#This Row],[Qty]]</f>
        <v>0.9000816212780347</v>
      </c>
      <c r="L7494">
        <f>Table1[[#This Row],[Total Revenue + Open]]/Table1[[#This Row],[Qty]]</f>
        <v>0.9000816212780347</v>
      </c>
    </row>
    <row r="7495" spans="1:12" hidden="1">
      <c r="A7495" t="s">
        <v>544</v>
      </c>
      <c r="B7495" t="s">
        <v>11</v>
      </c>
      <c r="C7495" t="s">
        <v>119</v>
      </c>
      <c r="D7495" t="s">
        <v>592</v>
      </c>
      <c r="E7495" t="s">
        <v>15</v>
      </c>
      <c r="F7495" t="s">
        <v>183</v>
      </c>
      <c r="G7495" t="s">
        <v>184</v>
      </c>
      <c r="H7495" s="1">
        <v>2020</v>
      </c>
      <c r="I7495" s="2">
        <v>1860</v>
      </c>
      <c r="J7495" s="3">
        <v>3774</v>
      </c>
      <c r="K7495">
        <f>Table1[[#This Row],[Total Revenue + Open]]/Table1[[#This Row],[Qty]]</f>
        <v>2.0290322580645159</v>
      </c>
      <c r="L7495">
        <f>Table1[[#This Row],[Total Revenue + Open]]/Table1[[#This Row],[Qty]]</f>
        <v>2.0290322580645159</v>
      </c>
    </row>
    <row r="7496" spans="1:12" hidden="1">
      <c r="A7496" t="s">
        <v>544</v>
      </c>
      <c r="B7496" t="s">
        <v>11</v>
      </c>
      <c r="C7496" t="s">
        <v>119</v>
      </c>
      <c r="D7496" t="s">
        <v>592</v>
      </c>
      <c r="E7496" t="s">
        <v>15</v>
      </c>
      <c r="F7496" t="s">
        <v>183</v>
      </c>
      <c r="G7496" t="s">
        <v>187</v>
      </c>
      <c r="H7496" s="1">
        <v>2020</v>
      </c>
      <c r="I7496" s="2">
        <v>1860</v>
      </c>
      <c r="J7496" s="3">
        <v>3774</v>
      </c>
      <c r="K7496">
        <f>Table1[[#This Row],[Total Revenue + Open]]/Table1[[#This Row],[Qty]]</f>
        <v>2.0290322580645159</v>
      </c>
      <c r="L7496">
        <f>Table1[[#This Row],[Total Revenue + Open]]/Table1[[#This Row],[Qty]]</f>
        <v>2.0290322580645159</v>
      </c>
    </row>
    <row r="7497" spans="1:12" hidden="1">
      <c r="A7497" t="s">
        <v>544</v>
      </c>
      <c r="B7497" t="s">
        <v>11</v>
      </c>
      <c r="C7497" t="s">
        <v>73</v>
      </c>
      <c r="D7497" t="s">
        <v>563</v>
      </c>
      <c r="E7497" t="s">
        <v>15</v>
      </c>
      <c r="F7497" t="s">
        <v>36</v>
      </c>
      <c r="G7497" t="s">
        <v>383</v>
      </c>
      <c r="H7497" s="1">
        <v>2018</v>
      </c>
      <c r="I7497" s="2">
        <v>16080</v>
      </c>
      <c r="J7497" s="3">
        <v>19200</v>
      </c>
      <c r="K7497">
        <f>Table1[[#This Row],[Total Revenue + Open]]/Table1[[#This Row],[Qty]]</f>
        <v>1.1940298507462686</v>
      </c>
      <c r="L7497">
        <f>Table1[[#This Row],[Total Revenue + Open]]/Table1[[#This Row],[Qty]]</f>
        <v>1.1940298507462686</v>
      </c>
    </row>
    <row r="7498" spans="1:12" hidden="1">
      <c r="A7498" t="s">
        <v>544</v>
      </c>
      <c r="B7498" t="s">
        <v>11</v>
      </c>
      <c r="C7498" t="s">
        <v>73</v>
      </c>
      <c r="D7498" t="s">
        <v>563</v>
      </c>
      <c r="E7498" t="s">
        <v>15</v>
      </c>
      <c r="F7498" t="s">
        <v>110</v>
      </c>
      <c r="G7498" t="s">
        <v>552</v>
      </c>
      <c r="H7498" s="1">
        <v>2018</v>
      </c>
      <c r="I7498" s="2">
        <v>6030</v>
      </c>
      <c r="J7498" s="3">
        <v>5820</v>
      </c>
      <c r="K7498">
        <f>Table1[[#This Row],[Total Revenue + Open]]/Table1[[#This Row],[Qty]]</f>
        <v>0.96517412935323388</v>
      </c>
      <c r="L7498">
        <f>Table1[[#This Row],[Total Revenue + Open]]/Table1[[#This Row],[Qty]]</f>
        <v>0.96517412935323388</v>
      </c>
    </row>
    <row r="7499" spans="1:12">
      <c r="A7499" t="s">
        <v>10</v>
      </c>
      <c r="B7499" t="s">
        <v>11</v>
      </c>
      <c r="C7499" t="s">
        <v>119</v>
      </c>
      <c r="D7499" t="s">
        <v>46</v>
      </c>
      <c r="E7499" t="s">
        <v>19</v>
      </c>
      <c r="F7499" t="s">
        <v>92</v>
      </c>
      <c r="G7499" t="s">
        <v>94</v>
      </c>
      <c r="H7499" s="1">
        <v>2022</v>
      </c>
      <c r="I7499" s="2">
        <v>3000</v>
      </c>
      <c r="J7499" s="3">
        <v>450</v>
      </c>
      <c r="K7499">
        <f>Table1[[#This Row],[Total Revenue + Open]]/Table1[[#This Row],[Qty]]</f>
        <v>0.15</v>
      </c>
      <c r="L7499">
        <f>Table1[[#This Row],[Total Revenue + Open]]/Table1[[#This Row],[Qty]]</f>
        <v>0.15</v>
      </c>
    </row>
    <row r="7500" spans="1:12">
      <c r="A7500" t="s">
        <v>10</v>
      </c>
      <c r="B7500" t="s">
        <v>11</v>
      </c>
      <c r="C7500" t="s">
        <v>119</v>
      </c>
      <c r="D7500" t="s">
        <v>46</v>
      </c>
      <c r="E7500" t="s">
        <v>19</v>
      </c>
      <c r="F7500" t="s">
        <v>54</v>
      </c>
      <c r="G7500" t="s">
        <v>59</v>
      </c>
      <c r="H7500" s="1">
        <v>2022</v>
      </c>
      <c r="I7500" s="2">
        <v>2500</v>
      </c>
      <c r="J7500" s="3">
        <v>425</v>
      </c>
      <c r="K7500">
        <f>Table1[[#This Row],[Total Revenue + Open]]/Table1[[#This Row],[Qty]]</f>
        <v>0.17</v>
      </c>
      <c r="L7500">
        <f>Table1[[#This Row],[Total Revenue + Open]]/Table1[[#This Row],[Qty]]</f>
        <v>0.17</v>
      </c>
    </row>
    <row r="7501" spans="1:12">
      <c r="A7501" t="s">
        <v>10</v>
      </c>
      <c r="B7501" t="s">
        <v>11</v>
      </c>
      <c r="C7501" t="s">
        <v>119</v>
      </c>
      <c r="D7501" t="s">
        <v>46</v>
      </c>
      <c r="E7501" t="s">
        <v>19</v>
      </c>
      <c r="F7501" t="s">
        <v>54</v>
      </c>
      <c r="G7501" t="s">
        <v>59</v>
      </c>
      <c r="H7501" s="1">
        <v>2022</v>
      </c>
      <c r="I7501" s="2">
        <v>2500</v>
      </c>
      <c r="J7501" s="3">
        <v>425</v>
      </c>
      <c r="K7501">
        <f>Table1[[#This Row],[Total Revenue + Open]]/Table1[[#This Row],[Qty]]</f>
        <v>0.17</v>
      </c>
      <c r="L7501">
        <f>Table1[[#This Row],[Total Revenue + Open]]/Table1[[#This Row],[Qty]]</f>
        <v>0.17</v>
      </c>
    </row>
    <row r="7502" spans="1:12">
      <c r="A7502" t="s">
        <v>10</v>
      </c>
      <c r="B7502" t="s">
        <v>11</v>
      </c>
      <c r="C7502" t="s">
        <v>119</v>
      </c>
      <c r="D7502" t="s">
        <v>46</v>
      </c>
      <c r="E7502" t="s">
        <v>19</v>
      </c>
      <c r="F7502" t="s">
        <v>54</v>
      </c>
      <c r="G7502" t="s">
        <v>229</v>
      </c>
      <c r="H7502" s="1">
        <v>2022</v>
      </c>
      <c r="I7502" s="2">
        <v>2500</v>
      </c>
      <c r="J7502" s="3">
        <v>425</v>
      </c>
      <c r="K7502">
        <f>Table1[[#This Row],[Total Revenue + Open]]/Table1[[#This Row],[Qty]]</f>
        <v>0.17</v>
      </c>
      <c r="L7502">
        <f>Table1[[#This Row],[Total Revenue + Open]]/Table1[[#This Row],[Qty]]</f>
        <v>0.17</v>
      </c>
    </row>
    <row r="7503" spans="1:12">
      <c r="A7503" t="s">
        <v>10</v>
      </c>
      <c r="B7503" t="s">
        <v>11</v>
      </c>
      <c r="C7503" t="s">
        <v>119</v>
      </c>
      <c r="D7503" t="s">
        <v>46</v>
      </c>
      <c r="E7503" t="s">
        <v>19</v>
      </c>
      <c r="F7503" t="s">
        <v>54</v>
      </c>
      <c r="G7503" t="s">
        <v>68</v>
      </c>
      <c r="H7503" s="1">
        <v>2022</v>
      </c>
      <c r="I7503" s="2">
        <v>2500</v>
      </c>
      <c r="J7503" s="3">
        <v>425</v>
      </c>
      <c r="K7503">
        <f>Table1[[#This Row],[Total Revenue + Open]]/Table1[[#This Row],[Qty]]</f>
        <v>0.17</v>
      </c>
      <c r="L7503">
        <f>Table1[[#This Row],[Total Revenue + Open]]/Table1[[#This Row],[Qty]]</f>
        <v>0.17</v>
      </c>
    </row>
    <row r="7504" spans="1:12">
      <c r="A7504" t="s">
        <v>10</v>
      </c>
      <c r="B7504" t="s">
        <v>11</v>
      </c>
      <c r="C7504" t="s">
        <v>119</v>
      </c>
      <c r="D7504" t="s">
        <v>46</v>
      </c>
      <c r="E7504" t="s">
        <v>19</v>
      </c>
      <c r="F7504" t="s">
        <v>54</v>
      </c>
      <c r="G7504" t="s">
        <v>68</v>
      </c>
      <c r="H7504" s="1">
        <v>2022</v>
      </c>
      <c r="I7504" s="2">
        <v>2500</v>
      </c>
      <c r="J7504" s="3">
        <v>425</v>
      </c>
      <c r="K7504">
        <f>Table1[[#This Row],[Total Revenue + Open]]/Table1[[#This Row],[Qty]]</f>
        <v>0.17</v>
      </c>
      <c r="L7504">
        <f>Table1[[#This Row],[Total Revenue + Open]]/Table1[[#This Row],[Qty]]</f>
        <v>0.17</v>
      </c>
    </row>
    <row r="7505" spans="1:12">
      <c r="A7505" t="s">
        <v>10</v>
      </c>
      <c r="B7505" t="s">
        <v>11</v>
      </c>
      <c r="C7505" t="s">
        <v>119</v>
      </c>
      <c r="D7505" t="s">
        <v>46</v>
      </c>
      <c r="E7505" t="s">
        <v>19</v>
      </c>
      <c r="F7505" t="s">
        <v>54</v>
      </c>
      <c r="G7505" t="s">
        <v>68</v>
      </c>
      <c r="H7505" s="1">
        <v>2022</v>
      </c>
      <c r="I7505" s="2">
        <v>2500</v>
      </c>
      <c r="J7505" s="3">
        <v>425</v>
      </c>
      <c r="K7505">
        <f>Table1[[#This Row],[Total Revenue + Open]]/Table1[[#This Row],[Qty]]</f>
        <v>0.17</v>
      </c>
      <c r="L7505">
        <f>Table1[[#This Row],[Total Revenue + Open]]/Table1[[#This Row],[Qty]]</f>
        <v>0.17</v>
      </c>
    </row>
    <row r="7506" spans="1:12">
      <c r="A7506" t="s">
        <v>10</v>
      </c>
      <c r="B7506" t="s">
        <v>11</v>
      </c>
      <c r="C7506" t="s">
        <v>119</v>
      </c>
      <c r="D7506" t="s">
        <v>46</v>
      </c>
      <c r="E7506" t="s">
        <v>19</v>
      </c>
      <c r="F7506" t="s">
        <v>54</v>
      </c>
      <c r="G7506" t="s">
        <v>68</v>
      </c>
      <c r="H7506" s="1">
        <v>2022</v>
      </c>
      <c r="I7506" s="2">
        <v>2500</v>
      </c>
      <c r="J7506" s="3">
        <v>425</v>
      </c>
      <c r="K7506">
        <f>Table1[[#This Row],[Total Revenue + Open]]/Table1[[#This Row],[Qty]]</f>
        <v>0.17</v>
      </c>
      <c r="L7506">
        <f>Table1[[#This Row],[Total Revenue + Open]]/Table1[[#This Row],[Qty]]</f>
        <v>0.17</v>
      </c>
    </row>
    <row r="7507" spans="1:12">
      <c r="A7507" t="s">
        <v>10</v>
      </c>
      <c r="B7507" t="s">
        <v>11</v>
      </c>
      <c r="C7507" t="s">
        <v>119</v>
      </c>
      <c r="D7507" t="s">
        <v>46</v>
      </c>
      <c r="E7507" t="s">
        <v>19</v>
      </c>
      <c r="F7507" t="s">
        <v>54</v>
      </c>
      <c r="G7507" t="s">
        <v>226</v>
      </c>
      <c r="H7507" s="1">
        <v>2022</v>
      </c>
      <c r="I7507" s="2">
        <v>3000</v>
      </c>
      <c r="J7507" s="3">
        <v>420</v>
      </c>
      <c r="K7507">
        <f>Table1[[#This Row],[Total Revenue + Open]]/Table1[[#This Row],[Qty]]</f>
        <v>0.14000000000000001</v>
      </c>
      <c r="L7507">
        <f>Table1[[#This Row],[Total Revenue + Open]]/Table1[[#This Row],[Qty]]</f>
        <v>0.14000000000000001</v>
      </c>
    </row>
    <row r="7508" spans="1:12">
      <c r="A7508" t="s">
        <v>10</v>
      </c>
      <c r="B7508" t="s">
        <v>11</v>
      </c>
      <c r="C7508" t="s">
        <v>119</v>
      </c>
      <c r="D7508" t="s">
        <v>46</v>
      </c>
      <c r="E7508" t="s">
        <v>12</v>
      </c>
      <c r="F7508" t="s">
        <v>13</v>
      </c>
      <c r="G7508" t="s">
        <v>28</v>
      </c>
      <c r="H7508" s="1">
        <v>2022</v>
      </c>
      <c r="I7508" s="2">
        <v>3000</v>
      </c>
      <c r="J7508" s="3">
        <v>390</v>
      </c>
      <c r="K7508">
        <f>Table1[[#This Row],[Total Revenue + Open]]/Table1[[#This Row],[Qty]]</f>
        <v>0.13</v>
      </c>
      <c r="L7508">
        <f>Table1[[#This Row],[Total Revenue + Open]]/Table1[[#This Row],[Qty]]</f>
        <v>0.13</v>
      </c>
    </row>
    <row r="7509" spans="1:12">
      <c r="A7509" t="s">
        <v>10</v>
      </c>
      <c r="B7509" t="s">
        <v>11</v>
      </c>
      <c r="C7509" t="s">
        <v>119</v>
      </c>
      <c r="D7509" t="s">
        <v>46</v>
      </c>
      <c r="E7509" t="s">
        <v>12</v>
      </c>
      <c r="F7509" t="s">
        <v>13</v>
      </c>
      <c r="G7509" t="s">
        <v>28</v>
      </c>
      <c r="H7509" s="1">
        <v>2022</v>
      </c>
      <c r="I7509" s="2">
        <v>3000</v>
      </c>
      <c r="J7509" s="3">
        <v>390</v>
      </c>
      <c r="K7509">
        <f>Table1[[#This Row],[Total Revenue + Open]]/Table1[[#This Row],[Qty]]</f>
        <v>0.13</v>
      </c>
      <c r="L7509">
        <f>Table1[[#This Row],[Total Revenue + Open]]/Table1[[#This Row],[Qty]]</f>
        <v>0.13</v>
      </c>
    </row>
    <row r="7510" spans="1:12">
      <c r="A7510" t="s">
        <v>10</v>
      </c>
      <c r="B7510" t="s">
        <v>11</v>
      </c>
      <c r="C7510" t="s">
        <v>119</v>
      </c>
      <c r="D7510" t="s">
        <v>46</v>
      </c>
      <c r="E7510" t="s">
        <v>12</v>
      </c>
      <c r="F7510" t="s">
        <v>13</v>
      </c>
      <c r="G7510" t="s">
        <v>28</v>
      </c>
      <c r="H7510" s="1">
        <v>2022</v>
      </c>
      <c r="I7510" s="2">
        <v>3000</v>
      </c>
      <c r="J7510" s="3">
        <v>390</v>
      </c>
      <c r="K7510">
        <f>Table1[[#This Row],[Total Revenue + Open]]/Table1[[#This Row],[Qty]]</f>
        <v>0.13</v>
      </c>
      <c r="L7510">
        <f>Table1[[#This Row],[Total Revenue + Open]]/Table1[[#This Row],[Qty]]</f>
        <v>0.13</v>
      </c>
    </row>
    <row r="7511" spans="1:12" hidden="1">
      <c r="A7511" t="s">
        <v>544</v>
      </c>
      <c r="B7511" t="s">
        <v>11</v>
      </c>
      <c r="C7511" t="s">
        <v>73</v>
      </c>
      <c r="D7511" t="s">
        <v>563</v>
      </c>
      <c r="E7511" t="s">
        <v>15</v>
      </c>
      <c r="F7511" t="s">
        <v>80</v>
      </c>
      <c r="G7511" t="s">
        <v>574</v>
      </c>
      <c r="H7511" s="1">
        <v>2021</v>
      </c>
      <c r="I7511" s="2">
        <v>4020</v>
      </c>
      <c r="J7511" s="3">
        <v>4560</v>
      </c>
      <c r="K7511">
        <f>Table1[[#This Row],[Total Revenue + Open]]/Table1[[#This Row],[Qty]]</f>
        <v>1.1343283582089552</v>
      </c>
      <c r="L7511">
        <f>Table1[[#This Row],[Total Revenue + Open]]/Table1[[#This Row],[Qty]]</f>
        <v>1.1343283582089552</v>
      </c>
    </row>
    <row r="7512" spans="1:12" hidden="1">
      <c r="A7512" t="s">
        <v>544</v>
      </c>
      <c r="B7512" t="s">
        <v>11</v>
      </c>
      <c r="C7512" t="s">
        <v>73</v>
      </c>
      <c r="D7512" t="s">
        <v>563</v>
      </c>
      <c r="E7512" t="s">
        <v>15</v>
      </c>
      <c r="F7512" t="s">
        <v>80</v>
      </c>
      <c r="G7512" t="s">
        <v>574</v>
      </c>
      <c r="H7512" s="1">
        <v>2021</v>
      </c>
      <c r="I7512" s="2">
        <v>6030</v>
      </c>
      <c r="J7512" s="3">
        <v>6720</v>
      </c>
      <c r="K7512">
        <f>Table1[[#This Row],[Total Revenue + Open]]/Table1[[#This Row],[Qty]]</f>
        <v>1.1144278606965174</v>
      </c>
      <c r="L7512">
        <f>Table1[[#This Row],[Total Revenue + Open]]/Table1[[#This Row],[Qty]]</f>
        <v>1.1144278606965174</v>
      </c>
    </row>
    <row r="7513" spans="1:12" hidden="1">
      <c r="A7513" t="s">
        <v>544</v>
      </c>
      <c r="B7513" t="s">
        <v>11</v>
      </c>
      <c r="C7513" t="s">
        <v>119</v>
      </c>
      <c r="D7513" t="s">
        <v>580</v>
      </c>
      <c r="E7513" t="s">
        <v>15</v>
      </c>
      <c r="F7513" t="s">
        <v>123</v>
      </c>
      <c r="G7513" t="s">
        <v>513</v>
      </c>
      <c r="H7513" s="1">
        <v>2018</v>
      </c>
      <c r="I7513" s="2">
        <v>4075</v>
      </c>
      <c r="J7513" s="3">
        <v>11137.5</v>
      </c>
      <c r="K7513">
        <f>Table1[[#This Row],[Total Revenue + Open]]/Table1[[#This Row],[Qty]]</f>
        <v>2.7331288343558282</v>
      </c>
      <c r="L7513">
        <f>Table1[[#This Row],[Total Revenue + Open]]/Table1[[#This Row],[Qty]]</f>
        <v>2.7331288343558282</v>
      </c>
    </row>
    <row r="7514" spans="1:12" hidden="1">
      <c r="A7514" t="s">
        <v>544</v>
      </c>
      <c r="B7514" t="s">
        <v>11</v>
      </c>
      <c r="C7514" t="s">
        <v>119</v>
      </c>
      <c r="D7514" t="s">
        <v>580</v>
      </c>
      <c r="E7514" t="s">
        <v>15</v>
      </c>
      <c r="F7514" t="s">
        <v>123</v>
      </c>
      <c r="G7514" t="s">
        <v>513</v>
      </c>
      <c r="H7514" s="1">
        <v>2018</v>
      </c>
      <c r="I7514" s="2">
        <v>3870</v>
      </c>
      <c r="J7514" s="3">
        <v>10587.5</v>
      </c>
      <c r="K7514">
        <f>Table1[[#This Row],[Total Revenue + Open]]/Table1[[#This Row],[Qty]]</f>
        <v>2.7357881136950906</v>
      </c>
      <c r="L7514">
        <f>Table1[[#This Row],[Total Revenue + Open]]/Table1[[#This Row],[Qty]]</f>
        <v>2.7357881136950906</v>
      </c>
    </row>
    <row r="7515" spans="1:12" hidden="1">
      <c r="A7515" t="s">
        <v>544</v>
      </c>
      <c r="B7515" t="s">
        <v>11</v>
      </c>
      <c r="C7515" t="s">
        <v>119</v>
      </c>
      <c r="D7515" t="s">
        <v>580</v>
      </c>
      <c r="E7515" t="s">
        <v>15</v>
      </c>
      <c r="F7515" t="s">
        <v>123</v>
      </c>
      <c r="G7515" t="s">
        <v>513</v>
      </c>
      <c r="H7515" s="1">
        <v>2017</v>
      </c>
      <c r="I7515" s="2">
        <v>1835</v>
      </c>
      <c r="J7515" s="3">
        <v>5055.25</v>
      </c>
      <c r="K7515">
        <f>Table1[[#This Row],[Total Revenue + Open]]/Table1[[#This Row],[Qty]]</f>
        <v>2.7549046321525887</v>
      </c>
      <c r="L7515">
        <f>Table1[[#This Row],[Total Revenue + Open]]/Table1[[#This Row],[Qty]]</f>
        <v>2.7549046321525887</v>
      </c>
    </row>
    <row r="7516" spans="1:12" hidden="1">
      <c r="A7516" t="s">
        <v>544</v>
      </c>
      <c r="B7516" t="s">
        <v>11</v>
      </c>
      <c r="C7516" t="s">
        <v>119</v>
      </c>
      <c r="D7516" t="s">
        <v>580</v>
      </c>
      <c r="E7516" t="s">
        <v>15</v>
      </c>
      <c r="F7516" t="s">
        <v>123</v>
      </c>
      <c r="G7516" t="s">
        <v>513</v>
      </c>
      <c r="H7516" s="1">
        <v>2017</v>
      </c>
      <c r="I7516" s="2">
        <v>500</v>
      </c>
      <c r="J7516" s="3">
        <v>1385</v>
      </c>
      <c r="K7516">
        <f>Table1[[#This Row],[Total Revenue + Open]]/Table1[[#This Row],[Qty]]</f>
        <v>2.77</v>
      </c>
      <c r="L7516">
        <f>Table1[[#This Row],[Total Revenue + Open]]/Table1[[#This Row],[Qty]]</f>
        <v>2.77</v>
      </c>
    </row>
    <row r="7517" spans="1:12" hidden="1">
      <c r="A7517" t="s">
        <v>544</v>
      </c>
      <c r="B7517" t="s">
        <v>11</v>
      </c>
      <c r="C7517" t="s">
        <v>119</v>
      </c>
      <c r="D7517" t="s">
        <v>580</v>
      </c>
      <c r="E7517" t="s">
        <v>15</v>
      </c>
      <c r="F7517" t="s">
        <v>123</v>
      </c>
      <c r="G7517" t="s">
        <v>513</v>
      </c>
      <c r="H7517" s="1">
        <v>2018</v>
      </c>
      <c r="I7517" s="2">
        <v>900</v>
      </c>
      <c r="J7517" s="3">
        <v>2493</v>
      </c>
      <c r="K7517">
        <f>Table1[[#This Row],[Total Revenue + Open]]/Table1[[#This Row],[Qty]]</f>
        <v>2.77</v>
      </c>
      <c r="L7517">
        <f>Table1[[#This Row],[Total Revenue + Open]]/Table1[[#This Row],[Qty]]</f>
        <v>2.77</v>
      </c>
    </row>
    <row r="7518" spans="1:12" hidden="1">
      <c r="A7518" t="s">
        <v>544</v>
      </c>
      <c r="B7518" t="s">
        <v>11</v>
      </c>
      <c r="C7518" t="s">
        <v>119</v>
      </c>
      <c r="D7518" t="s">
        <v>580</v>
      </c>
      <c r="E7518" t="s">
        <v>15</v>
      </c>
      <c r="F7518" t="s">
        <v>123</v>
      </c>
      <c r="G7518" t="s">
        <v>513</v>
      </c>
      <c r="H7518" s="1">
        <v>2018</v>
      </c>
      <c r="I7518" s="2">
        <v>1350</v>
      </c>
      <c r="J7518" s="3">
        <v>3739.5</v>
      </c>
      <c r="K7518">
        <f>Table1[[#This Row],[Total Revenue + Open]]/Table1[[#This Row],[Qty]]</f>
        <v>2.77</v>
      </c>
      <c r="L7518">
        <f>Table1[[#This Row],[Total Revenue + Open]]/Table1[[#This Row],[Qty]]</f>
        <v>2.77</v>
      </c>
    </row>
    <row r="7519" spans="1:12" hidden="1">
      <c r="A7519" t="s">
        <v>544</v>
      </c>
      <c r="B7519" t="s">
        <v>11</v>
      </c>
      <c r="C7519" t="s">
        <v>119</v>
      </c>
      <c r="D7519" t="s">
        <v>580</v>
      </c>
      <c r="E7519" t="s">
        <v>15</v>
      </c>
      <c r="F7519" t="s">
        <v>123</v>
      </c>
      <c r="G7519" t="s">
        <v>513</v>
      </c>
      <c r="H7519" s="1">
        <v>2019</v>
      </c>
      <c r="I7519" s="2">
        <v>500</v>
      </c>
      <c r="J7519" s="3">
        <v>1385</v>
      </c>
      <c r="K7519">
        <f>Table1[[#This Row],[Total Revenue + Open]]/Table1[[#This Row],[Qty]]</f>
        <v>2.77</v>
      </c>
      <c r="L7519">
        <f>Table1[[#This Row],[Total Revenue + Open]]/Table1[[#This Row],[Qty]]</f>
        <v>2.77</v>
      </c>
    </row>
    <row r="7520" spans="1:12" hidden="1">
      <c r="A7520" t="s">
        <v>544</v>
      </c>
      <c r="B7520" t="s">
        <v>11</v>
      </c>
      <c r="C7520" t="s">
        <v>73</v>
      </c>
      <c r="D7520" t="s">
        <v>545</v>
      </c>
      <c r="E7520" t="s">
        <v>15</v>
      </c>
      <c r="F7520" t="s">
        <v>566</v>
      </c>
      <c r="G7520" t="s">
        <v>569</v>
      </c>
      <c r="H7520" s="1">
        <v>2020</v>
      </c>
      <c r="I7520" s="2">
        <v>4125</v>
      </c>
      <c r="J7520" s="3">
        <v>3711.7900812355001</v>
      </c>
      <c r="K7520">
        <f>Table1[[#This Row],[Total Revenue + Open]]/Table1[[#This Row],[Qty]]</f>
        <v>0.89982789848133338</v>
      </c>
      <c r="L7520">
        <f>Table1[[#This Row],[Total Revenue + Open]]/Table1[[#This Row],[Qty]]</f>
        <v>0.89982789848133338</v>
      </c>
    </row>
    <row r="7521" spans="1:12" hidden="1">
      <c r="A7521" t="s">
        <v>544</v>
      </c>
      <c r="B7521" t="s">
        <v>11</v>
      </c>
      <c r="C7521" t="s">
        <v>119</v>
      </c>
      <c r="D7521" t="s">
        <v>580</v>
      </c>
      <c r="E7521" t="s">
        <v>15</v>
      </c>
      <c r="F7521" t="s">
        <v>123</v>
      </c>
      <c r="G7521" t="s">
        <v>583</v>
      </c>
      <c r="H7521" s="1">
        <v>2017</v>
      </c>
      <c r="I7521" s="2">
        <v>2665</v>
      </c>
      <c r="J7521" s="3">
        <v>7340.5</v>
      </c>
      <c r="K7521">
        <f>Table1[[#This Row],[Total Revenue + Open]]/Table1[[#This Row],[Qty]]</f>
        <v>2.754409005628518</v>
      </c>
      <c r="L7521">
        <f>Table1[[#This Row],[Total Revenue + Open]]/Table1[[#This Row],[Qty]]</f>
        <v>2.754409005628518</v>
      </c>
    </row>
    <row r="7522" spans="1:12" hidden="1">
      <c r="A7522" t="s">
        <v>544</v>
      </c>
      <c r="B7522" t="s">
        <v>11</v>
      </c>
      <c r="C7522" t="s">
        <v>119</v>
      </c>
      <c r="D7522" t="s">
        <v>580</v>
      </c>
      <c r="E7522" t="s">
        <v>15</v>
      </c>
      <c r="F7522" t="s">
        <v>123</v>
      </c>
      <c r="G7522" t="s">
        <v>583</v>
      </c>
      <c r="H7522" s="1">
        <v>2017</v>
      </c>
      <c r="I7522" s="2">
        <v>650</v>
      </c>
      <c r="J7522" s="3">
        <v>1800.5</v>
      </c>
      <c r="K7522">
        <f>Table1[[#This Row],[Total Revenue + Open]]/Table1[[#This Row],[Qty]]</f>
        <v>2.77</v>
      </c>
      <c r="L7522">
        <f>Table1[[#This Row],[Total Revenue + Open]]/Table1[[#This Row],[Qty]]</f>
        <v>2.77</v>
      </c>
    </row>
    <row r="7523" spans="1:12" hidden="1">
      <c r="A7523" t="s">
        <v>544</v>
      </c>
      <c r="B7523" t="s">
        <v>11</v>
      </c>
      <c r="C7523" t="s">
        <v>119</v>
      </c>
      <c r="D7523" t="s">
        <v>580</v>
      </c>
      <c r="E7523" t="s">
        <v>15</v>
      </c>
      <c r="F7523" t="s">
        <v>123</v>
      </c>
      <c r="G7523" t="s">
        <v>583</v>
      </c>
      <c r="H7523" s="1">
        <v>2017</v>
      </c>
      <c r="I7523" s="2">
        <v>525</v>
      </c>
      <c r="J7523" s="3">
        <v>1454.25</v>
      </c>
      <c r="K7523">
        <f>Table1[[#This Row],[Total Revenue + Open]]/Table1[[#This Row],[Qty]]</f>
        <v>2.77</v>
      </c>
      <c r="L7523">
        <f>Table1[[#This Row],[Total Revenue + Open]]/Table1[[#This Row],[Qty]]</f>
        <v>2.77</v>
      </c>
    </row>
    <row r="7524" spans="1:12" hidden="1">
      <c r="A7524" t="s">
        <v>544</v>
      </c>
      <c r="B7524" t="s">
        <v>11</v>
      </c>
      <c r="C7524" t="s">
        <v>119</v>
      </c>
      <c r="D7524" t="s">
        <v>580</v>
      </c>
      <c r="E7524" t="s">
        <v>15</v>
      </c>
      <c r="F7524" t="s">
        <v>123</v>
      </c>
      <c r="G7524" t="s">
        <v>583</v>
      </c>
      <c r="H7524" s="1">
        <v>2017</v>
      </c>
      <c r="I7524" s="2">
        <v>1100</v>
      </c>
      <c r="J7524" s="3">
        <v>3047</v>
      </c>
      <c r="K7524">
        <f>Table1[[#This Row],[Total Revenue + Open]]/Table1[[#This Row],[Qty]]</f>
        <v>2.77</v>
      </c>
      <c r="L7524">
        <f>Table1[[#This Row],[Total Revenue + Open]]/Table1[[#This Row],[Qty]]</f>
        <v>2.77</v>
      </c>
    </row>
    <row r="7525" spans="1:12" hidden="1">
      <c r="A7525" t="s">
        <v>544</v>
      </c>
      <c r="B7525" t="s">
        <v>11</v>
      </c>
      <c r="C7525" t="s">
        <v>119</v>
      </c>
      <c r="D7525" t="s">
        <v>580</v>
      </c>
      <c r="E7525" t="s">
        <v>15</v>
      </c>
      <c r="F7525" t="s">
        <v>123</v>
      </c>
      <c r="G7525" t="s">
        <v>583</v>
      </c>
      <c r="H7525" s="1">
        <v>2017</v>
      </c>
      <c r="I7525" s="2">
        <v>0</v>
      </c>
      <c r="J7525" s="3">
        <v>0</v>
      </c>
      <c r="K7525" t="e">
        <f>Table1[[#This Row],[Total Revenue + Open]]/Table1[[#This Row],[Qty]]</f>
        <v>#DIV/0!</v>
      </c>
      <c r="L7525" t="e">
        <f>Table1[[#This Row],[Total Revenue + Open]]/Table1[[#This Row],[Qty]]</f>
        <v>#DIV/0!</v>
      </c>
    </row>
    <row r="7526" spans="1:12" hidden="1">
      <c r="A7526" t="s">
        <v>544</v>
      </c>
      <c r="B7526" t="s">
        <v>11</v>
      </c>
      <c r="C7526" t="s">
        <v>119</v>
      </c>
      <c r="D7526" t="s">
        <v>580</v>
      </c>
      <c r="E7526" t="s">
        <v>15</v>
      </c>
      <c r="F7526" t="s">
        <v>123</v>
      </c>
      <c r="G7526" t="s">
        <v>583</v>
      </c>
      <c r="H7526" s="1">
        <v>2017</v>
      </c>
      <c r="I7526" s="2">
        <v>500</v>
      </c>
      <c r="J7526" s="3">
        <v>1385</v>
      </c>
      <c r="K7526">
        <f>Table1[[#This Row],[Total Revenue + Open]]/Table1[[#This Row],[Qty]]</f>
        <v>2.77</v>
      </c>
      <c r="L7526">
        <f>Table1[[#This Row],[Total Revenue + Open]]/Table1[[#This Row],[Qty]]</f>
        <v>2.77</v>
      </c>
    </row>
    <row r="7527" spans="1:12" hidden="1">
      <c r="A7527" t="s">
        <v>544</v>
      </c>
      <c r="B7527" t="s">
        <v>11</v>
      </c>
      <c r="C7527" t="s">
        <v>119</v>
      </c>
      <c r="D7527" t="s">
        <v>580</v>
      </c>
      <c r="E7527" t="s">
        <v>15</v>
      </c>
      <c r="F7527" t="s">
        <v>123</v>
      </c>
      <c r="G7527" t="s">
        <v>583</v>
      </c>
      <c r="H7527" s="1">
        <v>2017</v>
      </c>
      <c r="I7527" s="2">
        <v>500</v>
      </c>
      <c r="J7527" s="3">
        <v>1385</v>
      </c>
      <c r="K7527">
        <f>Table1[[#This Row],[Total Revenue + Open]]/Table1[[#This Row],[Qty]]</f>
        <v>2.77</v>
      </c>
      <c r="L7527">
        <f>Table1[[#This Row],[Total Revenue + Open]]/Table1[[#This Row],[Qty]]</f>
        <v>2.77</v>
      </c>
    </row>
    <row r="7528" spans="1:12" hidden="1">
      <c r="A7528" t="s">
        <v>544</v>
      </c>
      <c r="B7528" t="s">
        <v>11</v>
      </c>
      <c r="C7528" t="s">
        <v>119</v>
      </c>
      <c r="D7528" t="s">
        <v>580</v>
      </c>
      <c r="E7528" t="s">
        <v>15</v>
      </c>
      <c r="F7528" t="s">
        <v>123</v>
      </c>
      <c r="G7528" t="s">
        <v>583</v>
      </c>
      <c r="H7528" s="1">
        <v>2017</v>
      </c>
      <c r="I7528" s="2">
        <v>500</v>
      </c>
      <c r="J7528" s="3">
        <v>1385</v>
      </c>
      <c r="K7528">
        <f>Table1[[#This Row],[Total Revenue + Open]]/Table1[[#This Row],[Qty]]</f>
        <v>2.77</v>
      </c>
      <c r="L7528">
        <f>Table1[[#This Row],[Total Revenue + Open]]/Table1[[#This Row],[Qty]]</f>
        <v>2.77</v>
      </c>
    </row>
    <row r="7529" spans="1:12" hidden="1">
      <c r="A7529" t="s">
        <v>544</v>
      </c>
      <c r="B7529" t="s">
        <v>11</v>
      </c>
      <c r="C7529" t="s">
        <v>119</v>
      </c>
      <c r="D7529" t="s">
        <v>580</v>
      </c>
      <c r="E7529" t="s">
        <v>15</v>
      </c>
      <c r="F7529" t="s">
        <v>123</v>
      </c>
      <c r="G7529" t="s">
        <v>583</v>
      </c>
      <c r="H7529" s="1">
        <v>2017</v>
      </c>
      <c r="I7529" s="2">
        <v>900</v>
      </c>
      <c r="J7529" s="3">
        <v>2493</v>
      </c>
      <c r="K7529">
        <f>Table1[[#This Row],[Total Revenue + Open]]/Table1[[#This Row],[Qty]]</f>
        <v>2.77</v>
      </c>
      <c r="L7529">
        <f>Table1[[#This Row],[Total Revenue + Open]]/Table1[[#This Row],[Qty]]</f>
        <v>2.77</v>
      </c>
    </row>
    <row r="7530" spans="1:12" hidden="1">
      <c r="A7530" t="s">
        <v>544</v>
      </c>
      <c r="B7530" t="s">
        <v>11</v>
      </c>
      <c r="C7530" t="s">
        <v>119</v>
      </c>
      <c r="D7530" t="s">
        <v>580</v>
      </c>
      <c r="E7530" t="s">
        <v>15</v>
      </c>
      <c r="F7530" t="s">
        <v>123</v>
      </c>
      <c r="G7530" t="s">
        <v>583</v>
      </c>
      <c r="H7530" s="1">
        <v>2017</v>
      </c>
      <c r="I7530" s="2">
        <v>550</v>
      </c>
      <c r="J7530" s="3">
        <v>1523.5</v>
      </c>
      <c r="K7530">
        <f>Table1[[#This Row],[Total Revenue + Open]]/Table1[[#This Row],[Qty]]</f>
        <v>2.77</v>
      </c>
      <c r="L7530">
        <f>Table1[[#This Row],[Total Revenue + Open]]/Table1[[#This Row],[Qty]]</f>
        <v>2.77</v>
      </c>
    </row>
    <row r="7531" spans="1:12" hidden="1">
      <c r="A7531" t="s">
        <v>544</v>
      </c>
      <c r="B7531" t="s">
        <v>11</v>
      </c>
      <c r="C7531" t="s">
        <v>119</v>
      </c>
      <c r="D7531" t="s">
        <v>580</v>
      </c>
      <c r="E7531" t="s">
        <v>15</v>
      </c>
      <c r="F7531" t="s">
        <v>123</v>
      </c>
      <c r="G7531" t="s">
        <v>583</v>
      </c>
      <c r="H7531" s="1">
        <v>2017</v>
      </c>
      <c r="I7531" s="2">
        <v>500</v>
      </c>
      <c r="J7531" s="3">
        <v>1385</v>
      </c>
      <c r="K7531">
        <f>Table1[[#This Row],[Total Revenue + Open]]/Table1[[#This Row],[Qty]]</f>
        <v>2.77</v>
      </c>
      <c r="L7531">
        <f>Table1[[#This Row],[Total Revenue + Open]]/Table1[[#This Row],[Qty]]</f>
        <v>2.77</v>
      </c>
    </row>
    <row r="7532" spans="1:12" hidden="1">
      <c r="A7532" t="s">
        <v>544</v>
      </c>
      <c r="B7532" t="s">
        <v>11</v>
      </c>
      <c r="C7532" t="s">
        <v>119</v>
      </c>
      <c r="D7532" t="s">
        <v>580</v>
      </c>
      <c r="E7532" t="s">
        <v>15</v>
      </c>
      <c r="F7532" t="s">
        <v>123</v>
      </c>
      <c r="G7532" t="s">
        <v>584</v>
      </c>
      <c r="H7532" s="1">
        <v>2017</v>
      </c>
      <c r="I7532" s="2">
        <v>500</v>
      </c>
      <c r="J7532" s="3">
        <v>1385</v>
      </c>
      <c r="K7532">
        <f>Table1[[#This Row],[Total Revenue + Open]]/Table1[[#This Row],[Qty]]</f>
        <v>2.77</v>
      </c>
      <c r="L7532">
        <f>Table1[[#This Row],[Total Revenue + Open]]/Table1[[#This Row],[Qty]]</f>
        <v>2.77</v>
      </c>
    </row>
    <row r="7533" spans="1:12" hidden="1">
      <c r="A7533" t="s">
        <v>544</v>
      </c>
      <c r="B7533" t="s">
        <v>11</v>
      </c>
      <c r="C7533" t="s">
        <v>119</v>
      </c>
      <c r="D7533" t="s">
        <v>580</v>
      </c>
      <c r="E7533" t="s">
        <v>15</v>
      </c>
      <c r="F7533" t="s">
        <v>123</v>
      </c>
      <c r="G7533" t="s">
        <v>514</v>
      </c>
      <c r="H7533" s="1">
        <v>2017</v>
      </c>
      <c r="I7533" s="2">
        <v>275</v>
      </c>
      <c r="J7533" s="3">
        <v>756.25</v>
      </c>
      <c r="K7533">
        <f>Table1[[#This Row],[Total Revenue + Open]]/Table1[[#This Row],[Qty]]</f>
        <v>2.75</v>
      </c>
      <c r="L7533">
        <f>Table1[[#This Row],[Total Revenue + Open]]/Table1[[#This Row],[Qty]]</f>
        <v>2.75</v>
      </c>
    </row>
    <row r="7534" spans="1:12" hidden="1">
      <c r="A7534" t="s">
        <v>544</v>
      </c>
      <c r="B7534" t="s">
        <v>11</v>
      </c>
      <c r="C7534" t="s">
        <v>119</v>
      </c>
      <c r="D7534" t="s">
        <v>580</v>
      </c>
      <c r="E7534" t="s">
        <v>15</v>
      </c>
      <c r="F7534" t="s">
        <v>123</v>
      </c>
      <c r="G7534" t="s">
        <v>585</v>
      </c>
      <c r="H7534" s="1">
        <v>2017</v>
      </c>
      <c r="I7534" s="2">
        <v>3065</v>
      </c>
      <c r="J7534" s="3">
        <v>8448.5</v>
      </c>
      <c r="K7534">
        <f>Table1[[#This Row],[Total Revenue + Open]]/Table1[[#This Row],[Qty]]</f>
        <v>2.7564437194127245</v>
      </c>
      <c r="L7534">
        <f>Table1[[#This Row],[Total Revenue + Open]]/Table1[[#This Row],[Qty]]</f>
        <v>2.7564437194127245</v>
      </c>
    </row>
    <row r="7535" spans="1:12" hidden="1">
      <c r="A7535" t="s">
        <v>544</v>
      </c>
      <c r="B7535" t="s">
        <v>11</v>
      </c>
      <c r="C7535" t="s">
        <v>119</v>
      </c>
      <c r="D7535" t="s">
        <v>580</v>
      </c>
      <c r="E7535" t="s">
        <v>15</v>
      </c>
      <c r="F7535" t="s">
        <v>123</v>
      </c>
      <c r="G7535" t="s">
        <v>585</v>
      </c>
      <c r="H7535" s="1">
        <v>2017</v>
      </c>
      <c r="I7535" s="2">
        <v>1180</v>
      </c>
      <c r="J7535" s="3">
        <v>3254.75</v>
      </c>
      <c r="K7535">
        <f>Table1[[#This Row],[Total Revenue + Open]]/Table1[[#This Row],[Qty]]</f>
        <v>2.7582627118644067</v>
      </c>
      <c r="L7535">
        <f>Table1[[#This Row],[Total Revenue + Open]]/Table1[[#This Row],[Qty]]</f>
        <v>2.7582627118644067</v>
      </c>
    </row>
    <row r="7536" spans="1:12" hidden="1">
      <c r="A7536" t="s">
        <v>544</v>
      </c>
      <c r="B7536" t="s">
        <v>11</v>
      </c>
      <c r="C7536" t="s">
        <v>119</v>
      </c>
      <c r="D7536" t="s">
        <v>580</v>
      </c>
      <c r="E7536" t="s">
        <v>15</v>
      </c>
      <c r="F7536" t="s">
        <v>123</v>
      </c>
      <c r="G7536" t="s">
        <v>585</v>
      </c>
      <c r="H7536" s="1">
        <v>2017</v>
      </c>
      <c r="I7536" s="2">
        <v>1005</v>
      </c>
      <c r="J7536" s="3">
        <v>2770</v>
      </c>
      <c r="K7536">
        <f>Table1[[#This Row],[Total Revenue + Open]]/Table1[[#This Row],[Qty]]</f>
        <v>2.7562189054726369</v>
      </c>
      <c r="L7536">
        <f>Table1[[#This Row],[Total Revenue + Open]]/Table1[[#This Row],[Qty]]</f>
        <v>2.7562189054726369</v>
      </c>
    </row>
    <row r="7537" spans="1:12" hidden="1">
      <c r="A7537" t="s">
        <v>544</v>
      </c>
      <c r="B7537" t="s">
        <v>11</v>
      </c>
      <c r="C7537" t="s">
        <v>119</v>
      </c>
      <c r="D7537" t="s">
        <v>580</v>
      </c>
      <c r="E7537" t="s">
        <v>15</v>
      </c>
      <c r="F7537" t="s">
        <v>123</v>
      </c>
      <c r="G7537" t="s">
        <v>585</v>
      </c>
      <c r="H7537" s="1">
        <v>2017</v>
      </c>
      <c r="I7537" s="2">
        <v>1155</v>
      </c>
      <c r="J7537" s="3">
        <v>3185.5</v>
      </c>
      <c r="K7537">
        <f>Table1[[#This Row],[Total Revenue + Open]]/Table1[[#This Row],[Qty]]</f>
        <v>2.758008658008658</v>
      </c>
      <c r="L7537">
        <f>Table1[[#This Row],[Total Revenue + Open]]/Table1[[#This Row],[Qty]]</f>
        <v>2.758008658008658</v>
      </c>
    </row>
    <row r="7538" spans="1:12" hidden="1">
      <c r="A7538" t="s">
        <v>544</v>
      </c>
      <c r="B7538" t="s">
        <v>11</v>
      </c>
      <c r="C7538" t="s">
        <v>119</v>
      </c>
      <c r="D7538" t="s">
        <v>580</v>
      </c>
      <c r="E7538" t="s">
        <v>15</v>
      </c>
      <c r="F7538" t="s">
        <v>123</v>
      </c>
      <c r="G7538" t="s">
        <v>585</v>
      </c>
      <c r="H7538" s="1">
        <v>2017</v>
      </c>
      <c r="I7538" s="2">
        <v>500</v>
      </c>
      <c r="J7538" s="3">
        <v>1385</v>
      </c>
      <c r="K7538">
        <f>Table1[[#This Row],[Total Revenue + Open]]/Table1[[#This Row],[Qty]]</f>
        <v>2.77</v>
      </c>
      <c r="L7538">
        <f>Table1[[#This Row],[Total Revenue + Open]]/Table1[[#This Row],[Qty]]</f>
        <v>2.77</v>
      </c>
    </row>
    <row r="7539" spans="1:12" hidden="1">
      <c r="A7539" t="s">
        <v>544</v>
      </c>
      <c r="B7539" t="s">
        <v>11</v>
      </c>
      <c r="C7539" t="s">
        <v>119</v>
      </c>
      <c r="D7539" t="s">
        <v>580</v>
      </c>
      <c r="E7539" t="s">
        <v>15</v>
      </c>
      <c r="F7539" t="s">
        <v>123</v>
      </c>
      <c r="G7539" t="s">
        <v>585</v>
      </c>
      <c r="H7539" s="1">
        <v>2017</v>
      </c>
      <c r="I7539" s="2">
        <v>1310</v>
      </c>
      <c r="J7539" s="3">
        <v>3601</v>
      </c>
      <c r="K7539">
        <f>Table1[[#This Row],[Total Revenue + Open]]/Table1[[#This Row],[Qty]]</f>
        <v>2.7488549618320612</v>
      </c>
      <c r="L7539">
        <f>Table1[[#This Row],[Total Revenue + Open]]/Table1[[#This Row],[Qty]]</f>
        <v>2.7488549618320612</v>
      </c>
    </row>
    <row r="7540" spans="1:12" hidden="1">
      <c r="A7540" t="s">
        <v>544</v>
      </c>
      <c r="B7540" t="s">
        <v>11</v>
      </c>
      <c r="C7540" t="s">
        <v>119</v>
      </c>
      <c r="D7540" t="s">
        <v>580</v>
      </c>
      <c r="E7540" t="s">
        <v>15</v>
      </c>
      <c r="F7540" t="s">
        <v>123</v>
      </c>
      <c r="G7540" t="s">
        <v>585</v>
      </c>
      <c r="H7540" s="1">
        <v>2017</v>
      </c>
      <c r="I7540" s="2">
        <v>500</v>
      </c>
      <c r="J7540" s="3">
        <v>1385</v>
      </c>
      <c r="K7540">
        <f>Table1[[#This Row],[Total Revenue + Open]]/Table1[[#This Row],[Qty]]</f>
        <v>2.77</v>
      </c>
      <c r="L7540">
        <f>Table1[[#This Row],[Total Revenue + Open]]/Table1[[#This Row],[Qty]]</f>
        <v>2.77</v>
      </c>
    </row>
    <row r="7541" spans="1:12" hidden="1">
      <c r="A7541" t="s">
        <v>544</v>
      </c>
      <c r="B7541" t="s">
        <v>11</v>
      </c>
      <c r="C7541" t="s">
        <v>119</v>
      </c>
      <c r="D7541" t="s">
        <v>580</v>
      </c>
      <c r="E7541" t="s">
        <v>15</v>
      </c>
      <c r="F7541" t="s">
        <v>123</v>
      </c>
      <c r="G7541" t="s">
        <v>585</v>
      </c>
      <c r="H7541" s="1">
        <v>2017</v>
      </c>
      <c r="I7541" s="2">
        <v>500</v>
      </c>
      <c r="J7541" s="3">
        <v>1385</v>
      </c>
      <c r="K7541">
        <f>Table1[[#This Row],[Total Revenue + Open]]/Table1[[#This Row],[Qty]]</f>
        <v>2.77</v>
      </c>
      <c r="L7541">
        <f>Table1[[#This Row],[Total Revenue + Open]]/Table1[[#This Row],[Qty]]</f>
        <v>2.77</v>
      </c>
    </row>
    <row r="7542" spans="1:12" hidden="1">
      <c r="A7542" t="s">
        <v>544</v>
      </c>
      <c r="B7542" t="s">
        <v>11</v>
      </c>
      <c r="C7542" t="s">
        <v>119</v>
      </c>
      <c r="D7542" t="s">
        <v>580</v>
      </c>
      <c r="E7542" t="s">
        <v>15</v>
      </c>
      <c r="F7542" t="s">
        <v>123</v>
      </c>
      <c r="G7542" t="s">
        <v>585</v>
      </c>
      <c r="H7542" s="1">
        <v>2017</v>
      </c>
      <c r="I7542" s="2">
        <v>500</v>
      </c>
      <c r="J7542" s="3">
        <v>1385</v>
      </c>
      <c r="K7542">
        <f>Table1[[#This Row],[Total Revenue + Open]]/Table1[[#This Row],[Qty]]</f>
        <v>2.77</v>
      </c>
      <c r="L7542">
        <f>Table1[[#This Row],[Total Revenue + Open]]/Table1[[#This Row],[Qty]]</f>
        <v>2.77</v>
      </c>
    </row>
    <row r="7543" spans="1:12" hidden="1">
      <c r="A7543" t="s">
        <v>544</v>
      </c>
      <c r="B7543" t="s">
        <v>11</v>
      </c>
      <c r="C7543" t="s">
        <v>119</v>
      </c>
      <c r="D7543" t="s">
        <v>580</v>
      </c>
      <c r="E7543" t="s">
        <v>15</v>
      </c>
      <c r="F7543" t="s">
        <v>123</v>
      </c>
      <c r="G7543" t="s">
        <v>585</v>
      </c>
      <c r="H7543" s="1">
        <v>2018</v>
      </c>
      <c r="I7543" s="2">
        <v>1310</v>
      </c>
      <c r="J7543" s="3">
        <v>3601</v>
      </c>
      <c r="K7543">
        <f>Table1[[#This Row],[Total Revenue + Open]]/Table1[[#This Row],[Qty]]</f>
        <v>2.7488549618320612</v>
      </c>
      <c r="L7543">
        <f>Table1[[#This Row],[Total Revenue + Open]]/Table1[[#This Row],[Qty]]</f>
        <v>2.7488549618320612</v>
      </c>
    </row>
    <row r="7544" spans="1:12" hidden="1">
      <c r="A7544" t="s">
        <v>544</v>
      </c>
      <c r="B7544" t="s">
        <v>11</v>
      </c>
      <c r="C7544" t="s">
        <v>119</v>
      </c>
      <c r="D7544" t="s">
        <v>580</v>
      </c>
      <c r="E7544" t="s">
        <v>15</v>
      </c>
      <c r="F7544" t="s">
        <v>123</v>
      </c>
      <c r="G7544" t="s">
        <v>585</v>
      </c>
      <c r="H7544" s="1">
        <v>2018</v>
      </c>
      <c r="I7544" s="2">
        <v>725</v>
      </c>
      <c r="J7544" s="3">
        <v>2008.25</v>
      </c>
      <c r="K7544">
        <f>Table1[[#This Row],[Total Revenue + Open]]/Table1[[#This Row],[Qty]]</f>
        <v>2.77</v>
      </c>
      <c r="L7544">
        <f>Table1[[#This Row],[Total Revenue + Open]]/Table1[[#This Row],[Qty]]</f>
        <v>2.77</v>
      </c>
    </row>
    <row r="7545" spans="1:12" hidden="1">
      <c r="A7545" t="s">
        <v>544</v>
      </c>
      <c r="B7545" t="s">
        <v>11</v>
      </c>
      <c r="C7545" t="s">
        <v>119</v>
      </c>
      <c r="D7545" t="s">
        <v>580</v>
      </c>
      <c r="E7545" t="s">
        <v>15</v>
      </c>
      <c r="F7545" t="s">
        <v>123</v>
      </c>
      <c r="G7545" t="s">
        <v>515</v>
      </c>
      <c r="H7545" s="1">
        <v>2018</v>
      </c>
      <c r="I7545" s="2">
        <v>4075</v>
      </c>
      <c r="J7545" s="3">
        <v>11137.5</v>
      </c>
      <c r="K7545">
        <f>Table1[[#This Row],[Total Revenue + Open]]/Table1[[#This Row],[Qty]]</f>
        <v>2.7331288343558282</v>
      </c>
      <c r="L7545">
        <f>Table1[[#This Row],[Total Revenue + Open]]/Table1[[#This Row],[Qty]]</f>
        <v>2.7331288343558282</v>
      </c>
    </row>
    <row r="7546" spans="1:12" hidden="1">
      <c r="A7546" t="s">
        <v>544</v>
      </c>
      <c r="B7546" t="s">
        <v>11</v>
      </c>
      <c r="C7546" t="s">
        <v>119</v>
      </c>
      <c r="D7546" t="s">
        <v>580</v>
      </c>
      <c r="E7546" t="s">
        <v>15</v>
      </c>
      <c r="F7546" t="s">
        <v>123</v>
      </c>
      <c r="G7546" t="s">
        <v>515</v>
      </c>
      <c r="H7546" s="1">
        <v>2018</v>
      </c>
      <c r="I7546" s="2">
        <v>3870</v>
      </c>
      <c r="J7546" s="3">
        <v>10587.5</v>
      </c>
      <c r="K7546">
        <f>Table1[[#This Row],[Total Revenue + Open]]/Table1[[#This Row],[Qty]]</f>
        <v>2.7357881136950906</v>
      </c>
      <c r="L7546">
        <f>Table1[[#This Row],[Total Revenue + Open]]/Table1[[#This Row],[Qty]]</f>
        <v>2.7357881136950906</v>
      </c>
    </row>
    <row r="7547" spans="1:12" hidden="1">
      <c r="A7547" t="s">
        <v>544</v>
      </c>
      <c r="B7547" t="s">
        <v>11</v>
      </c>
      <c r="C7547" t="s">
        <v>119</v>
      </c>
      <c r="D7547" t="s">
        <v>580</v>
      </c>
      <c r="E7547" t="s">
        <v>15</v>
      </c>
      <c r="F7547" t="s">
        <v>123</v>
      </c>
      <c r="G7547" t="s">
        <v>515</v>
      </c>
      <c r="H7547" s="1">
        <v>2018</v>
      </c>
      <c r="I7547" s="2">
        <v>2540</v>
      </c>
      <c r="J7547" s="3">
        <v>6943.75</v>
      </c>
      <c r="K7547">
        <f>Table1[[#This Row],[Total Revenue + Open]]/Table1[[#This Row],[Qty]]</f>
        <v>2.7337598425196852</v>
      </c>
      <c r="L7547">
        <f>Table1[[#This Row],[Total Revenue + Open]]/Table1[[#This Row],[Qty]]</f>
        <v>2.7337598425196852</v>
      </c>
    </row>
    <row r="7548" spans="1:12" hidden="1">
      <c r="A7548" t="s">
        <v>544</v>
      </c>
      <c r="B7548" t="s">
        <v>11</v>
      </c>
      <c r="C7548" t="s">
        <v>119</v>
      </c>
      <c r="D7548" t="s">
        <v>580</v>
      </c>
      <c r="E7548" t="s">
        <v>15</v>
      </c>
      <c r="F7548" t="s">
        <v>123</v>
      </c>
      <c r="G7548" t="s">
        <v>515</v>
      </c>
      <c r="H7548" s="1">
        <v>2018</v>
      </c>
      <c r="I7548" s="2">
        <v>1100</v>
      </c>
      <c r="J7548" s="3">
        <v>3025</v>
      </c>
      <c r="K7548">
        <f>Table1[[#This Row],[Total Revenue + Open]]/Table1[[#This Row],[Qty]]</f>
        <v>2.75</v>
      </c>
      <c r="L7548">
        <f>Table1[[#This Row],[Total Revenue + Open]]/Table1[[#This Row],[Qty]]</f>
        <v>2.75</v>
      </c>
    </row>
    <row r="7549" spans="1:12" hidden="1">
      <c r="A7549" t="s">
        <v>544</v>
      </c>
      <c r="B7549" t="s">
        <v>11</v>
      </c>
      <c r="C7549" t="s">
        <v>119</v>
      </c>
      <c r="D7549" t="s">
        <v>580</v>
      </c>
      <c r="E7549" t="s">
        <v>15</v>
      </c>
      <c r="F7549" t="s">
        <v>123</v>
      </c>
      <c r="G7549" t="s">
        <v>515</v>
      </c>
      <c r="H7549" s="1">
        <v>2019</v>
      </c>
      <c r="I7549" s="2">
        <v>1110</v>
      </c>
      <c r="J7549" s="3">
        <v>3025</v>
      </c>
      <c r="K7549">
        <f>Table1[[#This Row],[Total Revenue + Open]]/Table1[[#This Row],[Qty]]</f>
        <v>2.7252252252252251</v>
      </c>
      <c r="L7549">
        <f>Table1[[#This Row],[Total Revenue + Open]]/Table1[[#This Row],[Qty]]</f>
        <v>2.7252252252252251</v>
      </c>
    </row>
    <row r="7550" spans="1:12" hidden="1">
      <c r="A7550" t="s">
        <v>544</v>
      </c>
      <c r="B7550" t="s">
        <v>11</v>
      </c>
      <c r="C7550" t="s">
        <v>119</v>
      </c>
      <c r="D7550" t="s">
        <v>580</v>
      </c>
      <c r="E7550" t="s">
        <v>15</v>
      </c>
      <c r="F7550" t="s">
        <v>123</v>
      </c>
      <c r="G7550" t="s">
        <v>515</v>
      </c>
      <c r="H7550" s="1">
        <v>2019</v>
      </c>
      <c r="I7550" s="2">
        <v>2215</v>
      </c>
      <c r="J7550" s="3">
        <v>6050</v>
      </c>
      <c r="K7550">
        <f>Table1[[#This Row],[Total Revenue + Open]]/Table1[[#This Row],[Qty]]</f>
        <v>2.7313769751693004</v>
      </c>
      <c r="L7550">
        <f>Table1[[#This Row],[Total Revenue + Open]]/Table1[[#This Row],[Qty]]</f>
        <v>2.7313769751693004</v>
      </c>
    </row>
    <row r="7551" spans="1:12" hidden="1">
      <c r="A7551" t="s">
        <v>544</v>
      </c>
      <c r="B7551" t="s">
        <v>11</v>
      </c>
      <c r="C7551" t="s">
        <v>119</v>
      </c>
      <c r="D7551" t="s">
        <v>580</v>
      </c>
      <c r="E7551" t="s">
        <v>15</v>
      </c>
      <c r="F7551" t="s">
        <v>123</v>
      </c>
      <c r="G7551" t="s">
        <v>515</v>
      </c>
      <c r="H7551" s="1">
        <v>2019</v>
      </c>
      <c r="I7551" s="2">
        <v>550</v>
      </c>
      <c r="J7551" s="3">
        <v>1512.5</v>
      </c>
      <c r="K7551">
        <f>Table1[[#This Row],[Total Revenue + Open]]/Table1[[#This Row],[Qty]]</f>
        <v>2.75</v>
      </c>
      <c r="L7551">
        <f>Table1[[#This Row],[Total Revenue + Open]]/Table1[[#This Row],[Qty]]</f>
        <v>2.75</v>
      </c>
    </row>
    <row r="7552" spans="1:12" hidden="1">
      <c r="A7552" t="s">
        <v>544</v>
      </c>
      <c r="B7552" t="s">
        <v>11</v>
      </c>
      <c r="C7552" t="s">
        <v>119</v>
      </c>
      <c r="D7552" t="s">
        <v>580</v>
      </c>
      <c r="E7552" t="s">
        <v>15</v>
      </c>
      <c r="F7552" t="s">
        <v>123</v>
      </c>
      <c r="G7552" t="s">
        <v>515</v>
      </c>
      <c r="H7552" s="1">
        <v>2019</v>
      </c>
      <c r="I7552" s="2">
        <v>550</v>
      </c>
      <c r="J7552" s="3">
        <v>1512.5</v>
      </c>
      <c r="K7552">
        <f>Table1[[#This Row],[Total Revenue + Open]]/Table1[[#This Row],[Qty]]</f>
        <v>2.75</v>
      </c>
      <c r="L7552">
        <f>Table1[[#This Row],[Total Revenue + Open]]/Table1[[#This Row],[Qty]]</f>
        <v>2.75</v>
      </c>
    </row>
    <row r="7553" spans="1:12" hidden="1">
      <c r="A7553" t="s">
        <v>544</v>
      </c>
      <c r="B7553" t="s">
        <v>11</v>
      </c>
      <c r="C7553" t="s">
        <v>119</v>
      </c>
      <c r="D7553" t="s">
        <v>580</v>
      </c>
      <c r="E7553" t="s">
        <v>15</v>
      </c>
      <c r="F7553" t="s">
        <v>123</v>
      </c>
      <c r="G7553" t="s">
        <v>515</v>
      </c>
      <c r="H7553" s="1">
        <v>2019</v>
      </c>
      <c r="I7553" s="2">
        <v>250</v>
      </c>
      <c r="J7553" s="3">
        <v>687.5</v>
      </c>
      <c r="K7553">
        <f>Table1[[#This Row],[Total Revenue + Open]]/Table1[[#This Row],[Qty]]</f>
        <v>2.75</v>
      </c>
      <c r="L7553">
        <f>Table1[[#This Row],[Total Revenue + Open]]/Table1[[#This Row],[Qty]]</f>
        <v>2.75</v>
      </c>
    </row>
    <row r="7554" spans="1:12" hidden="1">
      <c r="A7554" t="s">
        <v>544</v>
      </c>
      <c r="B7554" t="s">
        <v>11</v>
      </c>
      <c r="C7554" t="s">
        <v>119</v>
      </c>
      <c r="D7554" t="s">
        <v>580</v>
      </c>
      <c r="E7554" t="s">
        <v>15</v>
      </c>
      <c r="F7554" t="s">
        <v>123</v>
      </c>
      <c r="G7554" t="s">
        <v>515</v>
      </c>
      <c r="H7554" s="1">
        <v>2019</v>
      </c>
      <c r="I7554" s="2">
        <v>550</v>
      </c>
      <c r="J7554" s="3">
        <v>1512.5</v>
      </c>
      <c r="K7554">
        <f>Table1[[#This Row],[Total Revenue + Open]]/Table1[[#This Row],[Qty]]</f>
        <v>2.75</v>
      </c>
      <c r="L7554">
        <f>Table1[[#This Row],[Total Revenue + Open]]/Table1[[#This Row],[Qty]]</f>
        <v>2.75</v>
      </c>
    </row>
    <row r="7555" spans="1:12" hidden="1">
      <c r="A7555" t="s">
        <v>544</v>
      </c>
      <c r="B7555" t="s">
        <v>11</v>
      </c>
      <c r="C7555" t="s">
        <v>119</v>
      </c>
      <c r="D7555" t="s">
        <v>580</v>
      </c>
      <c r="E7555" t="s">
        <v>15</v>
      </c>
      <c r="F7555" t="s">
        <v>123</v>
      </c>
      <c r="G7555" t="s">
        <v>515</v>
      </c>
      <c r="H7555" s="1">
        <v>2019</v>
      </c>
      <c r="I7555" s="2">
        <v>1160</v>
      </c>
      <c r="J7555" s="3">
        <v>3162.5</v>
      </c>
      <c r="K7555">
        <f>Table1[[#This Row],[Total Revenue + Open]]/Table1[[#This Row],[Qty]]</f>
        <v>2.7262931034482758</v>
      </c>
      <c r="L7555">
        <f>Table1[[#This Row],[Total Revenue + Open]]/Table1[[#This Row],[Qty]]</f>
        <v>2.7262931034482758</v>
      </c>
    </row>
    <row r="7556" spans="1:12" hidden="1">
      <c r="A7556" t="s">
        <v>544</v>
      </c>
      <c r="B7556" t="s">
        <v>11</v>
      </c>
      <c r="C7556" t="s">
        <v>119</v>
      </c>
      <c r="D7556" t="s">
        <v>592</v>
      </c>
      <c r="E7556" t="s">
        <v>15</v>
      </c>
      <c r="F7556" t="s">
        <v>183</v>
      </c>
      <c r="G7556" t="s">
        <v>184</v>
      </c>
      <c r="H7556" s="1">
        <v>2020</v>
      </c>
      <c r="I7556" s="2">
        <v>1910</v>
      </c>
      <c r="J7556" s="3">
        <v>3648</v>
      </c>
      <c r="K7556">
        <f>Table1[[#This Row],[Total Revenue + Open]]/Table1[[#This Row],[Qty]]</f>
        <v>1.9099476439790577</v>
      </c>
      <c r="L7556">
        <f>Table1[[#This Row],[Total Revenue + Open]]/Table1[[#This Row],[Qty]]</f>
        <v>1.9099476439790577</v>
      </c>
    </row>
    <row r="7557" spans="1:12" hidden="1">
      <c r="A7557" t="s">
        <v>544</v>
      </c>
      <c r="B7557" t="s">
        <v>11</v>
      </c>
      <c r="C7557" t="s">
        <v>119</v>
      </c>
      <c r="D7557" t="s">
        <v>580</v>
      </c>
      <c r="E7557" t="s">
        <v>15</v>
      </c>
      <c r="F7557" t="s">
        <v>123</v>
      </c>
      <c r="G7557" t="s">
        <v>515</v>
      </c>
      <c r="H7557" s="1">
        <v>2017</v>
      </c>
      <c r="I7557" s="2">
        <v>3525</v>
      </c>
      <c r="J7557" s="3">
        <v>9695</v>
      </c>
      <c r="K7557">
        <f>Table1[[#This Row],[Total Revenue + Open]]/Table1[[#This Row],[Qty]]</f>
        <v>2.7503546099290781</v>
      </c>
      <c r="L7557">
        <f>Table1[[#This Row],[Total Revenue + Open]]/Table1[[#This Row],[Qty]]</f>
        <v>2.7503546099290781</v>
      </c>
    </row>
    <row r="7558" spans="1:12" hidden="1">
      <c r="A7558" t="s">
        <v>544</v>
      </c>
      <c r="B7558" t="s">
        <v>11</v>
      </c>
      <c r="C7558" t="s">
        <v>119</v>
      </c>
      <c r="D7558" t="s">
        <v>580</v>
      </c>
      <c r="E7558" t="s">
        <v>15</v>
      </c>
      <c r="F7558" t="s">
        <v>123</v>
      </c>
      <c r="G7558" t="s">
        <v>515</v>
      </c>
      <c r="H7558" s="1">
        <v>2017</v>
      </c>
      <c r="I7558" s="2">
        <v>500</v>
      </c>
      <c r="J7558" s="3">
        <v>1385</v>
      </c>
      <c r="K7558">
        <f>Table1[[#This Row],[Total Revenue + Open]]/Table1[[#This Row],[Qty]]</f>
        <v>2.77</v>
      </c>
      <c r="L7558">
        <f>Table1[[#This Row],[Total Revenue + Open]]/Table1[[#This Row],[Qty]]</f>
        <v>2.77</v>
      </c>
    </row>
    <row r="7559" spans="1:12" hidden="1">
      <c r="A7559" t="s">
        <v>544</v>
      </c>
      <c r="B7559" t="s">
        <v>11</v>
      </c>
      <c r="C7559" t="s">
        <v>119</v>
      </c>
      <c r="D7559" t="s">
        <v>580</v>
      </c>
      <c r="E7559" t="s">
        <v>15</v>
      </c>
      <c r="F7559" t="s">
        <v>123</v>
      </c>
      <c r="G7559" t="s">
        <v>515</v>
      </c>
      <c r="H7559" s="1">
        <v>2017</v>
      </c>
      <c r="I7559" s="2">
        <v>900</v>
      </c>
      <c r="J7559" s="3">
        <v>2493</v>
      </c>
      <c r="K7559">
        <f>Table1[[#This Row],[Total Revenue + Open]]/Table1[[#This Row],[Qty]]</f>
        <v>2.77</v>
      </c>
      <c r="L7559">
        <f>Table1[[#This Row],[Total Revenue + Open]]/Table1[[#This Row],[Qty]]</f>
        <v>2.77</v>
      </c>
    </row>
    <row r="7560" spans="1:12" hidden="1">
      <c r="A7560" t="s">
        <v>544</v>
      </c>
      <c r="B7560" t="s">
        <v>11</v>
      </c>
      <c r="C7560" t="s">
        <v>119</v>
      </c>
      <c r="D7560" t="s">
        <v>580</v>
      </c>
      <c r="E7560" t="s">
        <v>15</v>
      </c>
      <c r="F7560" t="s">
        <v>123</v>
      </c>
      <c r="G7560" t="s">
        <v>515</v>
      </c>
      <c r="H7560" s="1">
        <v>2018</v>
      </c>
      <c r="I7560" s="2">
        <v>500</v>
      </c>
      <c r="J7560" s="3">
        <v>1385</v>
      </c>
      <c r="K7560">
        <f>Table1[[#This Row],[Total Revenue + Open]]/Table1[[#This Row],[Qty]]</f>
        <v>2.77</v>
      </c>
      <c r="L7560">
        <f>Table1[[#This Row],[Total Revenue + Open]]/Table1[[#This Row],[Qty]]</f>
        <v>2.77</v>
      </c>
    </row>
    <row r="7561" spans="1:12" hidden="1">
      <c r="A7561" t="s">
        <v>544</v>
      </c>
      <c r="B7561" t="s">
        <v>11</v>
      </c>
      <c r="C7561" t="s">
        <v>119</v>
      </c>
      <c r="D7561" t="s">
        <v>580</v>
      </c>
      <c r="E7561" t="s">
        <v>15</v>
      </c>
      <c r="F7561" t="s">
        <v>123</v>
      </c>
      <c r="G7561" t="s">
        <v>515</v>
      </c>
      <c r="H7561" s="1">
        <v>2018</v>
      </c>
      <c r="I7561" s="2">
        <v>525</v>
      </c>
      <c r="J7561" s="3">
        <v>1454.25</v>
      </c>
      <c r="K7561">
        <f>Table1[[#This Row],[Total Revenue + Open]]/Table1[[#This Row],[Qty]]</f>
        <v>2.77</v>
      </c>
      <c r="L7561">
        <f>Table1[[#This Row],[Total Revenue + Open]]/Table1[[#This Row],[Qty]]</f>
        <v>2.77</v>
      </c>
    </row>
    <row r="7562" spans="1:12" hidden="1">
      <c r="A7562" t="s">
        <v>544</v>
      </c>
      <c r="B7562" t="s">
        <v>11</v>
      </c>
      <c r="C7562" t="s">
        <v>119</v>
      </c>
      <c r="D7562" t="s">
        <v>580</v>
      </c>
      <c r="E7562" t="s">
        <v>15</v>
      </c>
      <c r="F7562" t="s">
        <v>123</v>
      </c>
      <c r="G7562" t="s">
        <v>515</v>
      </c>
      <c r="H7562" s="1">
        <v>2018</v>
      </c>
      <c r="I7562" s="2">
        <v>300</v>
      </c>
      <c r="J7562" s="3">
        <v>831</v>
      </c>
      <c r="K7562">
        <f>Table1[[#This Row],[Total Revenue + Open]]/Table1[[#This Row],[Qty]]</f>
        <v>2.77</v>
      </c>
      <c r="L7562">
        <f>Table1[[#This Row],[Total Revenue + Open]]/Table1[[#This Row],[Qty]]</f>
        <v>2.77</v>
      </c>
    </row>
    <row r="7563" spans="1:12" hidden="1">
      <c r="A7563" t="s">
        <v>544</v>
      </c>
      <c r="B7563" t="s">
        <v>11</v>
      </c>
      <c r="C7563" t="s">
        <v>119</v>
      </c>
      <c r="D7563" t="s">
        <v>580</v>
      </c>
      <c r="E7563" t="s">
        <v>15</v>
      </c>
      <c r="F7563" t="s">
        <v>123</v>
      </c>
      <c r="G7563" t="s">
        <v>515</v>
      </c>
      <c r="H7563" s="1">
        <v>2019</v>
      </c>
      <c r="I7563" s="2">
        <v>800</v>
      </c>
      <c r="J7563" s="3">
        <v>2216</v>
      </c>
      <c r="K7563">
        <f>Table1[[#This Row],[Total Revenue + Open]]/Table1[[#This Row],[Qty]]</f>
        <v>2.77</v>
      </c>
      <c r="L7563">
        <f>Table1[[#This Row],[Total Revenue + Open]]/Table1[[#This Row],[Qty]]</f>
        <v>2.77</v>
      </c>
    </row>
    <row r="7564" spans="1:12" hidden="1">
      <c r="A7564" t="s">
        <v>544</v>
      </c>
      <c r="B7564" t="s">
        <v>11</v>
      </c>
      <c r="C7564" t="s">
        <v>119</v>
      </c>
      <c r="D7564" t="s">
        <v>580</v>
      </c>
      <c r="E7564" t="s">
        <v>15</v>
      </c>
      <c r="F7564" t="s">
        <v>123</v>
      </c>
      <c r="G7564" t="s">
        <v>515</v>
      </c>
      <c r="H7564" s="1">
        <v>2021</v>
      </c>
      <c r="I7564" s="2">
        <v>250</v>
      </c>
      <c r="J7564" s="3">
        <v>692.5</v>
      </c>
      <c r="K7564">
        <f>Table1[[#This Row],[Total Revenue + Open]]/Table1[[#This Row],[Qty]]</f>
        <v>2.77</v>
      </c>
      <c r="L7564">
        <f>Table1[[#This Row],[Total Revenue + Open]]/Table1[[#This Row],[Qty]]</f>
        <v>2.77</v>
      </c>
    </row>
    <row r="7565" spans="1:12" hidden="1">
      <c r="A7565" t="s">
        <v>544</v>
      </c>
      <c r="B7565" t="s">
        <v>11</v>
      </c>
      <c r="C7565" t="s">
        <v>119</v>
      </c>
      <c r="D7565" t="s">
        <v>580</v>
      </c>
      <c r="E7565" t="s">
        <v>15</v>
      </c>
      <c r="F7565" t="s">
        <v>123</v>
      </c>
      <c r="G7565" t="s">
        <v>515</v>
      </c>
      <c r="H7565" s="1">
        <v>2017</v>
      </c>
      <c r="I7565" s="2">
        <v>1100</v>
      </c>
      <c r="J7565" s="3">
        <v>3047</v>
      </c>
      <c r="K7565">
        <f>Table1[[#This Row],[Total Revenue + Open]]/Table1[[#This Row],[Qty]]</f>
        <v>2.77</v>
      </c>
      <c r="L7565">
        <f>Table1[[#This Row],[Total Revenue + Open]]/Table1[[#This Row],[Qty]]</f>
        <v>2.77</v>
      </c>
    </row>
    <row r="7566" spans="1:12" hidden="1">
      <c r="A7566" t="s">
        <v>544</v>
      </c>
      <c r="B7566" t="s">
        <v>11</v>
      </c>
      <c r="C7566" t="s">
        <v>119</v>
      </c>
      <c r="D7566" t="s">
        <v>580</v>
      </c>
      <c r="E7566" t="s">
        <v>15</v>
      </c>
      <c r="F7566" t="s">
        <v>123</v>
      </c>
      <c r="G7566" t="s">
        <v>515</v>
      </c>
      <c r="H7566" s="1">
        <v>2017</v>
      </c>
      <c r="I7566" s="2">
        <v>4525</v>
      </c>
      <c r="J7566" s="3">
        <v>12465</v>
      </c>
      <c r="K7566">
        <f>Table1[[#This Row],[Total Revenue + Open]]/Table1[[#This Row],[Qty]]</f>
        <v>2.7546961325966852</v>
      </c>
      <c r="L7566">
        <f>Table1[[#This Row],[Total Revenue + Open]]/Table1[[#This Row],[Qty]]</f>
        <v>2.7546961325966852</v>
      </c>
    </row>
    <row r="7567" spans="1:12" hidden="1">
      <c r="A7567" t="s">
        <v>544</v>
      </c>
      <c r="B7567" t="s">
        <v>11</v>
      </c>
      <c r="C7567" t="s">
        <v>119</v>
      </c>
      <c r="D7567" t="s">
        <v>580</v>
      </c>
      <c r="E7567" t="s">
        <v>15</v>
      </c>
      <c r="F7567" t="s">
        <v>123</v>
      </c>
      <c r="G7567" t="s">
        <v>515</v>
      </c>
      <c r="H7567" s="1">
        <v>2021</v>
      </c>
      <c r="I7567" s="2">
        <v>25</v>
      </c>
      <c r="J7567" s="3">
        <v>69.25</v>
      </c>
      <c r="K7567">
        <f>Table1[[#This Row],[Total Revenue + Open]]/Table1[[#This Row],[Qty]]</f>
        <v>2.77</v>
      </c>
      <c r="L7567">
        <f>Table1[[#This Row],[Total Revenue + Open]]/Table1[[#This Row],[Qty]]</f>
        <v>2.77</v>
      </c>
    </row>
    <row r="7568" spans="1:12" hidden="1">
      <c r="A7568" t="s">
        <v>544</v>
      </c>
      <c r="B7568" t="s">
        <v>11</v>
      </c>
      <c r="C7568" t="s">
        <v>119</v>
      </c>
      <c r="D7568" t="s">
        <v>580</v>
      </c>
      <c r="E7568" t="s">
        <v>15</v>
      </c>
      <c r="F7568" t="s">
        <v>123</v>
      </c>
      <c r="G7568" t="s">
        <v>586</v>
      </c>
      <c r="H7568" s="1">
        <v>2017</v>
      </c>
      <c r="I7568" s="2">
        <v>500</v>
      </c>
      <c r="J7568" s="3">
        <v>1385</v>
      </c>
      <c r="K7568">
        <f>Table1[[#This Row],[Total Revenue + Open]]/Table1[[#This Row],[Qty]]</f>
        <v>2.77</v>
      </c>
      <c r="L7568">
        <f>Table1[[#This Row],[Total Revenue + Open]]/Table1[[#This Row],[Qty]]</f>
        <v>2.77</v>
      </c>
    </row>
    <row r="7569" spans="1:12" hidden="1">
      <c r="A7569" t="s">
        <v>544</v>
      </c>
      <c r="B7569" t="s">
        <v>11</v>
      </c>
      <c r="C7569" t="s">
        <v>119</v>
      </c>
      <c r="D7569" t="s">
        <v>580</v>
      </c>
      <c r="E7569" t="s">
        <v>15</v>
      </c>
      <c r="F7569" t="s">
        <v>123</v>
      </c>
      <c r="G7569" t="s">
        <v>586</v>
      </c>
      <c r="H7569" s="1">
        <v>2017</v>
      </c>
      <c r="I7569" s="2">
        <v>500</v>
      </c>
      <c r="J7569" s="3">
        <v>1385</v>
      </c>
      <c r="K7569">
        <f>Table1[[#This Row],[Total Revenue + Open]]/Table1[[#This Row],[Qty]]</f>
        <v>2.77</v>
      </c>
      <c r="L7569">
        <f>Table1[[#This Row],[Total Revenue + Open]]/Table1[[#This Row],[Qty]]</f>
        <v>2.77</v>
      </c>
    </row>
    <row r="7570" spans="1:12" hidden="1">
      <c r="A7570" t="s">
        <v>544</v>
      </c>
      <c r="B7570" t="s">
        <v>11</v>
      </c>
      <c r="C7570" t="s">
        <v>119</v>
      </c>
      <c r="D7570" t="s">
        <v>580</v>
      </c>
      <c r="E7570" t="s">
        <v>15</v>
      </c>
      <c r="F7570" t="s">
        <v>123</v>
      </c>
      <c r="G7570" t="s">
        <v>586</v>
      </c>
      <c r="H7570" s="1">
        <v>2017</v>
      </c>
      <c r="I7570" s="2">
        <v>500</v>
      </c>
      <c r="J7570" s="3">
        <v>1385</v>
      </c>
      <c r="K7570">
        <f>Table1[[#This Row],[Total Revenue + Open]]/Table1[[#This Row],[Qty]]</f>
        <v>2.77</v>
      </c>
      <c r="L7570">
        <f>Table1[[#This Row],[Total Revenue + Open]]/Table1[[#This Row],[Qty]]</f>
        <v>2.77</v>
      </c>
    </row>
    <row r="7571" spans="1:12" hidden="1">
      <c r="A7571" t="s">
        <v>544</v>
      </c>
      <c r="B7571" t="s">
        <v>11</v>
      </c>
      <c r="C7571" t="s">
        <v>119</v>
      </c>
      <c r="D7571" t="s">
        <v>580</v>
      </c>
      <c r="E7571" t="s">
        <v>15</v>
      </c>
      <c r="F7571" t="s">
        <v>123</v>
      </c>
      <c r="G7571" t="s">
        <v>586</v>
      </c>
      <c r="H7571" s="1">
        <v>2018</v>
      </c>
      <c r="I7571" s="2">
        <v>1310</v>
      </c>
      <c r="J7571" s="3">
        <v>3601</v>
      </c>
      <c r="K7571">
        <f>Table1[[#This Row],[Total Revenue + Open]]/Table1[[#This Row],[Qty]]</f>
        <v>2.7488549618320612</v>
      </c>
      <c r="L7571">
        <f>Table1[[#This Row],[Total Revenue + Open]]/Table1[[#This Row],[Qty]]</f>
        <v>2.7488549618320612</v>
      </c>
    </row>
    <row r="7572" spans="1:12" hidden="1">
      <c r="A7572" t="s">
        <v>544</v>
      </c>
      <c r="B7572" t="s">
        <v>11</v>
      </c>
      <c r="C7572" t="s">
        <v>119</v>
      </c>
      <c r="D7572" t="s">
        <v>580</v>
      </c>
      <c r="E7572" t="s">
        <v>15</v>
      </c>
      <c r="F7572" t="s">
        <v>123</v>
      </c>
      <c r="G7572" t="s">
        <v>586</v>
      </c>
      <c r="H7572" s="1">
        <v>2018</v>
      </c>
      <c r="I7572" s="2">
        <v>750</v>
      </c>
      <c r="J7572" s="3">
        <v>2077.5</v>
      </c>
      <c r="K7572">
        <f>Table1[[#This Row],[Total Revenue + Open]]/Table1[[#This Row],[Qty]]</f>
        <v>2.77</v>
      </c>
      <c r="L7572">
        <f>Table1[[#This Row],[Total Revenue + Open]]/Table1[[#This Row],[Qty]]</f>
        <v>2.77</v>
      </c>
    </row>
    <row r="7573" spans="1:12" hidden="1">
      <c r="A7573" t="s">
        <v>544</v>
      </c>
      <c r="B7573" t="s">
        <v>11</v>
      </c>
      <c r="C7573" t="s">
        <v>119</v>
      </c>
      <c r="D7573" t="s">
        <v>580</v>
      </c>
      <c r="E7573" t="s">
        <v>15</v>
      </c>
      <c r="F7573" t="s">
        <v>131</v>
      </c>
      <c r="G7573" t="s">
        <v>587</v>
      </c>
      <c r="H7573" s="1">
        <v>2017</v>
      </c>
      <c r="I7573" s="2">
        <v>850</v>
      </c>
      <c r="J7573" s="3">
        <v>2184.5</v>
      </c>
      <c r="K7573">
        <f>Table1[[#This Row],[Total Revenue + Open]]/Table1[[#This Row],[Qty]]</f>
        <v>2.57</v>
      </c>
      <c r="L7573">
        <f>Table1[[#This Row],[Total Revenue + Open]]/Table1[[#This Row],[Qty]]</f>
        <v>2.57</v>
      </c>
    </row>
    <row r="7574" spans="1:12" hidden="1">
      <c r="A7574" t="s">
        <v>544</v>
      </c>
      <c r="B7574" t="s">
        <v>11</v>
      </c>
      <c r="C7574" t="s">
        <v>119</v>
      </c>
      <c r="D7574" t="s">
        <v>580</v>
      </c>
      <c r="E7574" t="s">
        <v>15</v>
      </c>
      <c r="F7574" t="s">
        <v>143</v>
      </c>
      <c r="G7574" t="s">
        <v>588</v>
      </c>
      <c r="H7574" s="1">
        <v>2017</v>
      </c>
      <c r="I7574" s="2">
        <v>1400</v>
      </c>
      <c r="J7574" s="3">
        <v>1932</v>
      </c>
      <c r="K7574">
        <f>Table1[[#This Row],[Total Revenue + Open]]/Table1[[#This Row],[Qty]]</f>
        <v>1.38</v>
      </c>
      <c r="L7574">
        <f>Table1[[#This Row],[Total Revenue + Open]]/Table1[[#This Row],[Qty]]</f>
        <v>1.38</v>
      </c>
    </row>
    <row r="7575" spans="1:12" hidden="1">
      <c r="A7575" t="s">
        <v>544</v>
      </c>
      <c r="B7575" t="s">
        <v>11</v>
      </c>
      <c r="C7575" t="s">
        <v>119</v>
      </c>
      <c r="D7575" t="s">
        <v>580</v>
      </c>
      <c r="E7575" t="s">
        <v>15</v>
      </c>
      <c r="F7575" t="s">
        <v>143</v>
      </c>
      <c r="G7575" t="s">
        <v>588</v>
      </c>
      <c r="H7575" s="1">
        <v>2017</v>
      </c>
      <c r="I7575" s="2">
        <v>0</v>
      </c>
      <c r="J7575" s="3">
        <v>0</v>
      </c>
      <c r="K7575" t="e">
        <f>Table1[[#This Row],[Total Revenue + Open]]/Table1[[#This Row],[Qty]]</f>
        <v>#DIV/0!</v>
      </c>
      <c r="L7575" t="e">
        <f>Table1[[#This Row],[Total Revenue + Open]]/Table1[[#This Row],[Qty]]</f>
        <v>#DIV/0!</v>
      </c>
    </row>
    <row r="7576" spans="1:12" hidden="1">
      <c r="A7576" t="s">
        <v>544</v>
      </c>
      <c r="B7576" t="s">
        <v>11</v>
      </c>
      <c r="C7576" t="s">
        <v>119</v>
      </c>
      <c r="D7576" t="s">
        <v>580</v>
      </c>
      <c r="E7576" t="s">
        <v>15</v>
      </c>
      <c r="F7576" t="s">
        <v>143</v>
      </c>
      <c r="G7576" t="s">
        <v>589</v>
      </c>
      <c r="H7576" s="1">
        <v>2017</v>
      </c>
      <c r="I7576" s="2">
        <v>925</v>
      </c>
      <c r="J7576" s="3">
        <v>1276.5</v>
      </c>
      <c r="K7576">
        <f>Table1[[#This Row],[Total Revenue + Open]]/Table1[[#This Row],[Qty]]</f>
        <v>1.38</v>
      </c>
      <c r="L7576">
        <f>Table1[[#This Row],[Total Revenue + Open]]/Table1[[#This Row],[Qty]]</f>
        <v>1.38</v>
      </c>
    </row>
    <row r="7577" spans="1:12" hidden="1">
      <c r="A7577" t="s">
        <v>544</v>
      </c>
      <c r="B7577" t="s">
        <v>11</v>
      </c>
      <c r="C7577" t="s">
        <v>119</v>
      </c>
      <c r="D7577" t="s">
        <v>580</v>
      </c>
      <c r="E7577" t="s">
        <v>15</v>
      </c>
      <c r="F7577" t="s">
        <v>143</v>
      </c>
      <c r="G7577" t="s">
        <v>589</v>
      </c>
      <c r="H7577" s="1">
        <v>2017</v>
      </c>
      <c r="I7577" s="2">
        <v>975</v>
      </c>
      <c r="J7577" s="3">
        <v>1345.5</v>
      </c>
      <c r="K7577">
        <f>Table1[[#This Row],[Total Revenue + Open]]/Table1[[#This Row],[Qty]]</f>
        <v>1.38</v>
      </c>
      <c r="L7577">
        <f>Table1[[#This Row],[Total Revenue + Open]]/Table1[[#This Row],[Qty]]</f>
        <v>1.38</v>
      </c>
    </row>
    <row r="7578" spans="1:12" hidden="1">
      <c r="A7578" t="s">
        <v>544</v>
      </c>
      <c r="B7578" t="s">
        <v>11</v>
      </c>
      <c r="C7578" t="s">
        <v>119</v>
      </c>
      <c r="D7578" t="s">
        <v>580</v>
      </c>
      <c r="E7578" t="s">
        <v>15</v>
      </c>
      <c r="F7578" t="s">
        <v>143</v>
      </c>
      <c r="G7578" t="s">
        <v>589</v>
      </c>
      <c r="H7578" s="1">
        <v>2017</v>
      </c>
      <c r="I7578" s="2">
        <v>5380</v>
      </c>
      <c r="J7578" s="3">
        <v>7383</v>
      </c>
      <c r="K7578">
        <f>Table1[[#This Row],[Total Revenue + Open]]/Table1[[#This Row],[Qty]]</f>
        <v>1.3723048327137546</v>
      </c>
      <c r="L7578">
        <f>Table1[[#This Row],[Total Revenue + Open]]/Table1[[#This Row],[Qty]]</f>
        <v>1.3723048327137546</v>
      </c>
    </row>
    <row r="7579" spans="1:12" hidden="1">
      <c r="A7579" t="s">
        <v>544</v>
      </c>
      <c r="B7579" t="s">
        <v>11</v>
      </c>
      <c r="C7579" t="s">
        <v>119</v>
      </c>
      <c r="D7579" t="s">
        <v>580</v>
      </c>
      <c r="E7579" t="s">
        <v>15</v>
      </c>
      <c r="F7579" t="s">
        <v>143</v>
      </c>
      <c r="G7579" t="s">
        <v>589</v>
      </c>
      <c r="H7579" s="1">
        <v>2017</v>
      </c>
      <c r="I7579" s="2">
        <v>1210</v>
      </c>
      <c r="J7579" s="3">
        <v>1656</v>
      </c>
      <c r="K7579">
        <f>Table1[[#This Row],[Total Revenue + Open]]/Table1[[#This Row],[Qty]]</f>
        <v>1.368595041322314</v>
      </c>
      <c r="L7579">
        <f>Table1[[#This Row],[Total Revenue + Open]]/Table1[[#This Row],[Qty]]</f>
        <v>1.368595041322314</v>
      </c>
    </row>
    <row r="7580" spans="1:12" hidden="1">
      <c r="A7580" t="s">
        <v>544</v>
      </c>
      <c r="B7580" t="s">
        <v>11</v>
      </c>
      <c r="C7580" t="s">
        <v>119</v>
      </c>
      <c r="D7580" t="s">
        <v>580</v>
      </c>
      <c r="E7580" t="s">
        <v>15</v>
      </c>
      <c r="F7580" t="s">
        <v>143</v>
      </c>
      <c r="G7580" t="s">
        <v>589</v>
      </c>
      <c r="H7580" s="1">
        <v>2017</v>
      </c>
      <c r="I7580" s="2">
        <v>3620</v>
      </c>
      <c r="J7580" s="3">
        <v>4968</v>
      </c>
      <c r="K7580">
        <f>Table1[[#This Row],[Total Revenue + Open]]/Table1[[#This Row],[Qty]]</f>
        <v>1.3723756906077349</v>
      </c>
      <c r="L7580">
        <f>Table1[[#This Row],[Total Revenue + Open]]/Table1[[#This Row],[Qty]]</f>
        <v>1.3723756906077349</v>
      </c>
    </row>
    <row r="7581" spans="1:12" hidden="1">
      <c r="A7581" t="s">
        <v>544</v>
      </c>
      <c r="B7581" t="s">
        <v>11</v>
      </c>
      <c r="C7581" t="s">
        <v>119</v>
      </c>
      <c r="D7581" t="s">
        <v>580</v>
      </c>
      <c r="E7581" t="s">
        <v>15</v>
      </c>
      <c r="F7581" t="s">
        <v>143</v>
      </c>
      <c r="G7581" t="s">
        <v>589</v>
      </c>
      <c r="H7581" s="1">
        <v>2017</v>
      </c>
      <c r="I7581" s="2">
        <v>1110</v>
      </c>
      <c r="J7581" s="3">
        <v>1518</v>
      </c>
      <c r="K7581">
        <f>Table1[[#This Row],[Total Revenue + Open]]/Table1[[#This Row],[Qty]]</f>
        <v>1.3675675675675676</v>
      </c>
      <c r="L7581">
        <f>Table1[[#This Row],[Total Revenue + Open]]/Table1[[#This Row],[Qty]]</f>
        <v>1.3675675675675676</v>
      </c>
    </row>
    <row r="7582" spans="1:12" hidden="1">
      <c r="A7582" t="s">
        <v>544</v>
      </c>
      <c r="B7582" t="s">
        <v>11</v>
      </c>
      <c r="C7582" t="s">
        <v>119</v>
      </c>
      <c r="D7582" t="s">
        <v>580</v>
      </c>
      <c r="E7582" t="s">
        <v>15</v>
      </c>
      <c r="F7582" t="s">
        <v>143</v>
      </c>
      <c r="G7582" t="s">
        <v>589</v>
      </c>
      <c r="H7582" s="1">
        <v>2017</v>
      </c>
      <c r="I7582" s="2">
        <v>1810</v>
      </c>
      <c r="J7582" s="3">
        <v>2484</v>
      </c>
      <c r="K7582">
        <f>Table1[[#This Row],[Total Revenue + Open]]/Table1[[#This Row],[Qty]]</f>
        <v>1.3723756906077349</v>
      </c>
      <c r="L7582">
        <f>Table1[[#This Row],[Total Revenue + Open]]/Table1[[#This Row],[Qty]]</f>
        <v>1.3723756906077349</v>
      </c>
    </row>
    <row r="7583" spans="1:12" hidden="1">
      <c r="A7583" t="s">
        <v>544</v>
      </c>
      <c r="B7583" t="s">
        <v>11</v>
      </c>
      <c r="C7583" t="s">
        <v>119</v>
      </c>
      <c r="D7583" t="s">
        <v>580</v>
      </c>
      <c r="E7583" t="s">
        <v>15</v>
      </c>
      <c r="F7583" t="s">
        <v>143</v>
      </c>
      <c r="G7583" t="s">
        <v>589</v>
      </c>
      <c r="H7583" s="1">
        <v>2017</v>
      </c>
      <c r="I7583" s="2">
        <v>3425</v>
      </c>
      <c r="J7583" s="3">
        <v>4692</v>
      </c>
      <c r="K7583">
        <f>Table1[[#This Row],[Total Revenue + Open]]/Table1[[#This Row],[Qty]]</f>
        <v>1.36992700729927</v>
      </c>
      <c r="L7583">
        <f>Table1[[#This Row],[Total Revenue + Open]]/Table1[[#This Row],[Qty]]</f>
        <v>1.36992700729927</v>
      </c>
    </row>
    <row r="7584" spans="1:12" hidden="1">
      <c r="A7584" t="s">
        <v>544</v>
      </c>
      <c r="B7584" t="s">
        <v>11</v>
      </c>
      <c r="C7584" t="s">
        <v>119</v>
      </c>
      <c r="D7584" t="s">
        <v>580</v>
      </c>
      <c r="E7584" t="s">
        <v>15</v>
      </c>
      <c r="F7584" t="s">
        <v>143</v>
      </c>
      <c r="G7584" t="s">
        <v>589</v>
      </c>
      <c r="H7584" s="1">
        <v>2017</v>
      </c>
      <c r="I7584" s="2">
        <v>1910</v>
      </c>
      <c r="J7584" s="3">
        <v>2622</v>
      </c>
      <c r="K7584">
        <f>Table1[[#This Row],[Total Revenue + Open]]/Table1[[#This Row],[Qty]]</f>
        <v>1.3727748691099477</v>
      </c>
      <c r="L7584">
        <f>Table1[[#This Row],[Total Revenue + Open]]/Table1[[#This Row],[Qty]]</f>
        <v>1.3727748691099477</v>
      </c>
    </row>
    <row r="7585" spans="1:12" hidden="1">
      <c r="A7585" t="s">
        <v>544</v>
      </c>
      <c r="B7585" t="s">
        <v>11</v>
      </c>
      <c r="C7585" t="s">
        <v>119</v>
      </c>
      <c r="D7585" t="s">
        <v>580</v>
      </c>
      <c r="E7585" t="s">
        <v>15</v>
      </c>
      <c r="F7585" t="s">
        <v>143</v>
      </c>
      <c r="G7585" t="s">
        <v>589</v>
      </c>
      <c r="H7585" s="1">
        <v>2018</v>
      </c>
      <c r="I7585" s="2">
        <v>500</v>
      </c>
      <c r="J7585" s="3">
        <v>690</v>
      </c>
      <c r="K7585">
        <f>Table1[[#This Row],[Total Revenue + Open]]/Table1[[#This Row],[Qty]]</f>
        <v>1.38</v>
      </c>
      <c r="L7585">
        <f>Table1[[#This Row],[Total Revenue + Open]]/Table1[[#This Row],[Qty]]</f>
        <v>1.38</v>
      </c>
    </row>
    <row r="7586" spans="1:12" hidden="1">
      <c r="A7586" t="s">
        <v>544</v>
      </c>
      <c r="B7586" t="s">
        <v>11</v>
      </c>
      <c r="C7586" t="s">
        <v>119</v>
      </c>
      <c r="D7586" t="s">
        <v>580</v>
      </c>
      <c r="E7586" t="s">
        <v>15</v>
      </c>
      <c r="F7586" t="s">
        <v>143</v>
      </c>
      <c r="G7586" t="s">
        <v>464</v>
      </c>
      <c r="H7586" s="1">
        <v>2017</v>
      </c>
      <c r="I7586" s="2">
        <v>525</v>
      </c>
      <c r="J7586" s="3">
        <v>714</v>
      </c>
      <c r="K7586">
        <f>Table1[[#This Row],[Total Revenue + Open]]/Table1[[#This Row],[Qty]]</f>
        <v>1.36</v>
      </c>
      <c r="L7586">
        <f>Table1[[#This Row],[Total Revenue + Open]]/Table1[[#This Row],[Qty]]</f>
        <v>1.36</v>
      </c>
    </row>
    <row r="7587" spans="1:12" hidden="1">
      <c r="A7587" t="s">
        <v>544</v>
      </c>
      <c r="B7587" t="s">
        <v>11</v>
      </c>
      <c r="C7587" t="s">
        <v>119</v>
      </c>
      <c r="D7587" t="s">
        <v>580</v>
      </c>
      <c r="E7587" t="s">
        <v>15</v>
      </c>
      <c r="F7587" t="s">
        <v>30</v>
      </c>
      <c r="G7587" t="s">
        <v>148</v>
      </c>
      <c r="H7587" s="1">
        <v>2018</v>
      </c>
      <c r="I7587" s="2">
        <v>13520</v>
      </c>
      <c r="J7587" s="3">
        <v>33221.5</v>
      </c>
      <c r="K7587">
        <f>Table1[[#This Row],[Total Revenue + Open]]/Table1[[#This Row],[Qty]]</f>
        <v>2.4572115384615385</v>
      </c>
      <c r="L7587">
        <f>Table1[[#This Row],[Total Revenue + Open]]/Table1[[#This Row],[Qty]]</f>
        <v>2.4572115384615385</v>
      </c>
    </row>
    <row r="7588" spans="1:12" hidden="1">
      <c r="A7588" t="s">
        <v>544</v>
      </c>
      <c r="B7588" t="s">
        <v>11</v>
      </c>
      <c r="C7588" t="s">
        <v>119</v>
      </c>
      <c r="D7588" t="s">
        <v>580</v>
      </c>
      <c r="E7588" t="s">
        <v>15</v>
      </c>
      <c r="F7588" t="s">
        <v>34</v>
      </c>
      <c r="G7588" t="s">
        <v>590</v>
      </c>
      <c r="H7588" s="1">
        <v>2017</v>
      </c>
      <c r="I7588" s="2">
        <v>5480</v>
      </c>
      <c r="J7588" s="3">
        <v>12153.5</v>
      </c>
      <c r="K7588">
        <f>Table1[[#This Row],[Total Revenue + Open]]/Table1[[#This Row],[Qty]]</f>
        <v>2.2177919708029199</v>
      </c>
      <c r="L7588">
        <f>Table1[[#This Row],[Total Revenue + Open]]/Table1[[#This Row],[Qty]]</f>
        <v>2.2177919708029199</v>
      </c>
    </row>
    <row r="7589" spans="1:12" hidden="1">
      <c r="A7589" t="s">
        <v>544</v>
      </c>
      <c r="B7589" t="s">
        <v>11</v>
      </c>
      <c r="C7589" t="s">
        <v>119</v>
      </c>
      <c r="D7589" t="s">
        <v>580</v>
      </c>
      <c r="E7589" t="s">
        <v>15</v>
      </c>
      <c r="F7589" t="s">
        <v>34</v>
      </c>
      <c r="G7589" t="s">
        <v>590</v>
      </c>
      <c r="H7589" s="1">
        <v>2017</v>
      </c>
      <c r="I7589" s="2">
        <v>4950</v>
      </c>
      <c r="J7589" s="3">
        <v>10982.75</v>
      </c>
      <c r="K7589">
        <f>Table1[[#This Row],[Total Revenue + Open]]/Table1[[#This Row],[Qty]]</f>
        <v>2.2187373737373739</v>
      </c>
      <c r="L7589">
        <f>Table1[[#This Row],[Total Revenue + Open]]/Table1[[#This Row],[Qty]]</f>
        <v>2.2187373737373739</v>
      </c>
    </row>
    <row r="7590" spans="1:12" hidden="1">
      <c r="A7590" t="s">
        <v>544</v>
      </c>
      <c r="B7590" t="s">
        <v>11</v>
      </c>
      <c r="C7590" t="s">
        <v>119</v>
      </c>
      <c r="D7590" t="s">
        <v>580</v>
      </c>
      <c r="E7590" t="s">
        <v>15</v>
      </c>
      <c r="F7590" t="s">
        <v>34</v>
      </c>
      <c r="G7590" t="s">
        <v>590</v>
      </c>
      <c r="H7590" s="1">
        <v>2017</v>
      </c>
      <c r="I7590" s="2">
        <v>1005</v>
      </c>
      <c r="J7590" s="3">
        <v>2230</v>
      </c>
      <c r="K7590">
        <f>Table1[[#This Row],[Total Revenue + Open]]/Table1[[#This Row],[Qty]]</f>
        <v>2.2189054726368158</v>
      </c>
      <c r="L7590">
        <f>Table1[[#This Row],[Total Revenue + Open]]/Table1[[#This Row],[Qty]]</f>
        <v>2.2189054726368158</v>
      </c>
    </row>
    <row r="7591" spans="1:12" hidden="1">
      <c r="A7591" t="s">
        <v>544</v>
      </c>
      <c r="B7591" t="s">
        <v>11</v>
      </c>
      <c r="C7591" t="s">
        <v>119</v>
      </c>
      <c r="D7591" t="s">
        <v>580</v>
      </c>
      <c r="E7591" t="s">
        <v>15</v>
      </c>
      <c r="F7591" t="s">
        <v>34</v>
      </c>
      <c r="G7591" t="s">
        <v>590</v>
      </c>
      <c r="H7591" s="1">
        <v>2017</v>
      </c>
      <c r="I7591" s="2">
        <v>1210</v>
      </c>
      <c r="J7591" s="3">
        <v>2676</v>
      </c>
      <c r="K7591">
        <f>Table1[[#This Row],[Total Revenue + Open]]/Table1[[#This Row],[Qty]]</f>
        <v>2.2115702479338841</v>
      </c>
      <c r="L7591">
        <f>Table1[[#This Row],[Total Revenue + Open]]/Table1[[#This Row],[Qty]]</f>
        <v>2.2115702479338841</v>
      </c>
    </row>
    <row r="7592" spans="1:12" hidden="1">
      <c r="A7592" t="s">
        <v>544</v>
      </c>
      <c r="B7592" t="s">
        <v>11</v>
      </c>
      <c r="C7592" t="s">
        <v>119</v>
      </c>
      <c r="D7592" t="s">
        <v>580</v>
      </c>
      <c r="E7592" t="s">
        <v>15</v>
      </c>
      <c r="F7592" t="s">
        <v>34</v>
      </c>
      <c r="G7592" t="s">
        <v>590</v>
      </c>
      <c r="H7592" s="1">
        <v>2017</v>
      </c>
      <c r="I7592" s="2">
        <v>1200</v>
      </c>
      <c r="J7592" s="3">
        <v>2676</v>
      </c>
      <c r="K7592">
        <f>Table1[[#This Row],[Total Revenue + Open]]/Table1[[#This Row],[Qty]]</f>
        <v>2.23</v>
      </c>
      <c r="L7592">
        <f>Table1[[#This Row],[Total Revenue + Open]]/Table1[[#This Row],[Qty]]</f>
        <v>2.23</v>
      </c>
    </row>
    <row r="7593" spans="1:12" hidden="1">
      <c r="A7593" t="s">
        <v>544</v>
      </c>
      <c r="B7593" t="s">
        <v>11</v>
      </c>
      <c r="C7593" t="s">
        <v>119</v>
      </c>
      <c r="D7593" t="s">
        <v>580</v>
      </c>
      <c r="E7593" t="s">
        <v>15</v>
      </c>
      <c r="F7593" t="s">
        <v>34</v>
      </c>
      <c r="G7593" t="s">
        <v>590</v>
      </c>
      <c r="H7593" s="1">
        <v>2018</v>
      </c>
      <c r="I7593" s="2">
        <v>500</v>
      </c>
      <c r="J7593" s="3">
        <v>1115</v>
      </c>
      <c r="K7593">
        <f>Table1[[#This Row],[Total Revenue + Open]]/Table1[[#This Row],[Qty]]</f>
        <v>2.23</v>
      </c>
      <c r="L7593">
        <f>Table1[[#This Row],[Total Revenue + Open]]/Table1[[#This Row],[Qty]]</f>
        <v>2.23</v>
      </c>
    </row>
    <row r="7594" spans="1:12" hidden="1">
      <c r="A7594" t="s">
        <v>544</v>
      </c>
      <c r="B7594" t="s">
        <v>11</v>
      </c>
      <c r="C7594" t="s">
        <v>119</v>
      </c>
      <c r="D7594" t="s">
        <v>580</v>
      </c>
      <c r="E7594" t="s">
        <v>15</v>
      </c>
      <c r="F7594" t="s">
        <v>34</v>
      </c>
      <c r="G7594" t="s">
        <v>590</v>
      </c>
      <c r="H7594" s="1">
        <v>2018</v>
      </c>
      <c r="I7594" s="2">
        <v>900</v>
      </c>
      <c r="J7594" s="3">
        <v>2007</v>
      </c>
      <c r="K7594">
        <f>Table1[[#This Row],[Total Revenue + Open]]/Table1[[#This Row],[Qty]]</f>
        <v>2.23</v>
      </c>
      <c r="L7594">
        <f>Table1[[#This Row],[Total Revenue + Open]]/Table1[[#This Row],[Qty]]</f>
        <v>2.23</v>
      </c>
    </row>
    <row r="7595" spans="1:12" hidden="1">
      <c r="A7595" t="s">
        <v>544</v>
      </c>
      <c r="B7595" t="s">
        <v>11</v>
      </c>
      <c r="C7595" t="s">
        <v>119</v>
      </c>
      <c r="D7595" t="s">
        <v>580</v>
      </c>
      <c r="E7595" t="s">
        <v>15</v>
      </c>
      <c r="F7595" t="s">
        <v>34</v>
      </c>
      <c r="G7595" t="s">
        <v>590</v>
      </c>
      <c r="H7595" s="1">
        <v>2018</v>
      </c>
      <c r="I7595" s="2">
        <v>525</v>
      </c>
      <c r="J7595" s="3">
        <v>1170.75</v>
      </c>
      <c r="K7595">
        <f>Table1[[#This Row],[Total Revenue + Open]]/Table1[[#This Row],[Qty]]</f>
        <v>2.23</v>
      </c>
      <c r="L7595">
        <f>Table1[[#This Row],[Total Revenue + Open]]/Table1[[#This Row],[Qty]]</f>
        <v>2.23</v>
      </c>
    </row>
    <row r="7596" spans="1:12" hidden="1">
      <c r="A7596" t="s">
        <v>544</v>
      </c>
      <c r="B7596" t="s">
        <v>11</v>
      </c>
      <c r="C7596" t="s">
        <v>119</v>
      </c>
      <c r="D7596" t="s">
        <v>580</v>
      </c>
      <c r="E7596" t="s">
        <v>15</v>
      </c>
      <c r="F7596" t="s">
        <v>34</v>
      </c>
      <c r="G7596" t="s">
        <v>590</v>
      </c>
      <c r="H7596" s="1">
        <v>2018</v>
      </c>
      <c r="I7596" s="2">
        <v>500</v>
      </c>
      <c r="J7596" s="3">
        <v>1115</v>
      </c>
      <c r="K7596">
        <f>Table1[[#This Row],[Total Revenue + Open]]/Table1[[#This Row],[Qty]]</f>
        <v>2.23</v>
      </c>
      <c r="L7596">
        <f>Table1[[#This Row],[Total Revenue + Open]]/Table1[[#This Row],[Qty]]</f>
        <v>2.23</v>
      </c>
    </row>
    <row r="7597" spans="1:12" hidden="1">
      <c r="A7597" t="s">
        <v>544</v>
      </c>
      <c r="B7597" t="s">
        <v>11</v>
      </c>
      <c r="C7597" t="s">
        <v>119</v>
      </c>
      <c r="D7597" t="s">
        <v>592</v>
      </c>
      <c r="E7597" t="s">
        <v>15</v>
      </c>
      <c r="F7597" t="s">
        <v>183</v>
      </c>
      <c r="G7597" t="s">
        <v>187</v>
      </c>
      <c r="H7597" s="1">
        <v>2020</v>
      </c>
      <c r="I7597" s="2">
        <v>1910</v>
      </c>
      <c r="J7597" s="3">
        <v>3648</v>
      </c>
      <c r="K7597">
        <f>Table1[[#This Row],[Total Revenue + Open]]/Table1[[#This Row],[Qty]]</f>
        <v>1.9099476439790577</v>
      </c>
      <c r="L7597">
        <f>Table1[[#This Row],[Total Revenue + Open]]/Table1[[#This Row],[Qty]]</f>
        <v>1.9099476439790577</v>
      </c>
    </row>
    <row r="7598" spans="1:12" hidden="1">
      <c r="A7598" t="s">
        <v>544</v>
      </c>
      <c r="B7598" t="s">
        <v>11</v>
      </c>
      <c r="C7598" t="s">
        <v>119</v>
      </c>
      <c r="D7598" t="s">
        <v>580</v>
      </c>
      <c r="E7598" t="s">
        <v>15</v>
      </c>
      <c r="F7598" t="s">
        <v>34</v>
      </c>
      <c r="G7598" t="s">
        <v>555</v>
      </c>
      <c r="H7598" s="1">
        <v>2017</v>
      </c>
      <c r="I7598" s="2">
        <v>5480</v>
      </c>
      <c r="J7598" s="3">
        <v>12153.5</v>
      </c>
      <c r="K7598">
        <f>Table1[[#This Row],[Total Revenue + Open]]/Table1[[#This Row],[Qty]]</f>
        <v>2.2177919708029199</v>
      </c>
      <c r="L7598">
        <f>Table1[[#This Row],[Total Revenue + Open]]/Table1[[#This Row],[Qty]]</f>
        <v>2.2177919708029199</v>
      </c>
    </row>
    <row r="7599" spans="1:12" hidden="1">
      <c r="A7599" t="s">
        <v>544</v>
      </c>
      <c r="B7599" t="s">
        <v>11</v>
      </c>
      <c r="C7599" t="s">
        <v>119</v>
      </c>
      <c r="D7599" t="s">
        <v>580</v>
      </c>
      <c r="E7599" t="s">
        <v>15</v>
      </c>
      <c r="F7599" t="s">
        <v>34</v>
      </c>
      <c r="G7599" t="s">
        <v>555</v>
      </c>
      <c r="H7599" s="1">
        <v>2017</v>
      </c>
      <c r="I7599" s="2">
        <v>4950</v>
      </c>
      <c r="J7599" s="3">
        <v>10982.75</v>
      </c>
      <c r="K7599">
        <f>Table1[[#This Row],[Total Revenue + Open]]/Table1[[#This Row],[Qty]]</f>
        <v>2.2187373737373739</v>
      </c>
      <c r="L7599">
        <f>Table1[[#This Row],[Total Revenue + Open]]/Table1[[#This Row],[Qty]]</f>
        <v>2.2187373737373739</v>
      </c>
    </row>
    <row r="7600" spans="1:12" hidden="1">
      <c r="A7600" t="s">
        <v>544</v>
      </c>
      <c r="B7600" t="s">
        <v>11</v>
      </c>
      <c r="C7600" t="s">
        <v>119</v>
      </c>
      <c r="D7600" t="s">
        <v>580</v>
      </c>
      <c r="E7600" t="s">
        <v>15</v>
      </c>
      <c r="F7600" t="s">
        <v>34</v>
      </c>
      <c r="G7600" t="s">
        <v>555</v>
      </c>
      <c r="H7600" s="1">
        <v>2017</v>
      </c>
      <c r="I7600" s="2">
        <v>1005</v>
      </c>
      <c r="J7600" s="3">
        <v>2230</v>
      </c>
      <c r="K7600">
        <f>Table1[[#This Row],[Total Revenue + Open]]/Table1[[#This Row],[Qty]]</f>
        <v>2.2189054726368158</v>
      </c>
      <c r="L7600">
        <f>Table1[[#This Row],[Total Revenue + Open]]/Table1[[#This Row],[Qty]]</f>
        <v>2.2189054726368158</v>
      </c>
    </row>
    <row r="7601" spans="1:12" hidden="1">
      <c r="A7601" t="s">
        <v>544</v>
      </c>
      <c r="B7601" t="s">
        <v>11</v>
      </c>
      <c r="C7601" t="s">
        <v>119</v>
      </c>
      <c r="D7601" t="s">
        <v>580</v>
      </c>
      <c r="E7601" t="s">
        <v>15</v>
      </c>
      <c r="F7601" t="s">
        <v>34</v>
      </c>
      <c r="G7601" t="s">
        <v>555</v>
      </c>
      <c r="H7601" s="1">
        <v>2017</v>
      </c>
      <c r="I7601" s="2">
        <v>1210</v>
      </c>
      <c r="J7601" s="3">
        <v>2676</v>
      </c>
      <c r="K7601">
        <f>Table1[[#This Row],[Total Revenue + Open]]/Table1[[#This Row],[Qty]]</f>
        <v>2.2115702479338841</v>
      </c>
      <c r="L7601">
        <f>Table1[[#This Row],[Total Revenue + Open]]/Table1[[#This Row],[Qty]]</f>
        <v>2.2115702479338841</v>
      </c>
    </row>
    <row r="7602" spans="1:12" hidden="1">
      <c r="A7602" t="s">
        <v>544</v>
      </c>
      <c r="B7602" t="s">
        <v>11</v>
      </c>
      <c r="C7602" t="s">
        <v>119</v>
      </c>
      <c r="D7602" t="s">
        <v>580</v>
      </c>
      <c r="E7602" t="s">
        <v>15</v>
      </c>
      <c r="F7602" t="s">
        <v>34</v>
      </c>
      <c r="G7602" t="s">
        <v>555</v>
      </c>
      <c r="H7602" s="1">
        <v>2017</v>
      </c>
      <c r="I7602" s="2">
        <v>1200</v>
      </c>
      <c r="J7602" s="3">
        <v>2676</v>
      </c>
      <c r="K7602">
        <f>Table1[[#This Row],[Total Revenue + Open]]/Table1[[#This Row],[Qty]]</f>
        <v>2.23</v>
      </c>
      <c r="L7602">
        <f>Table1[[#This Row],[Total Revenue + Open]]/Table1[[#This Row],[Qty]]</f>
        <v>2.23</v>
      </c>
    </row>
    <row r="7603" spans="1:12" hidden="1">
      <c r="A7603" t="s">
        <v>544</v>
      </c>
      <c r="B7603" t="s">
        <v>11</v>
      </c>
      <c r="C7603" t="s">
        <v>119</v>
      </c>
      <c r="D7603" t="s">
        <v>580</v>
      </c>
      <c r="E7603" t="s">
        <v>15</v>
      </c>
      <c r="F7603" t="s">
        <v>34</v>
      </c>
      <c r="G7603" t="s">
        <v>555</v>
      </c>
      <c r="H7603" s="1">
        <v>2018</v>
      </c>
      <c r="I7603" s="2">
        <v>500</v>
      </c>
      <c r="J7603" s="3">
        <v>1115</v>
      </c>
      <c r="K7603">
        <f>Table1[[#This Row],[Total Revenue + Open]]/Table1[[#This Row],[Qty]]</f>
        <v>2.23</v>
      </c>
      <c r="L7603">
        <f>Table1[[#This Row],[Total Revenue + Open]]/Table1[[#This Row],[Qty]]</f>
        <v>2.23</v>
      </c>
    </row>
    <row r="7604" spans="1:12" hidden="1">
      <c r="A7604" t="s">
        <v>544</v>
      </c>
      <c r="B7604" t="s">
        <v>11</v>
      </c>
      <c r="C7604" t="s">
        <v>119</v>
      </c>
      <c r="D7604" t="s">
        <v>580</v>
      </c>
      <c r="E7604" t="s">
        <v>15</v>
      </c>
      <c r="F7604" t="s">
        <v>34</v>
      </c>
      <c r="G7604" t="s">
        <v>555</v>
      </c>
      <c r="H7604" s="1">
        <v>2018</v>
      </c>
      <c r="I7604" s="2">
        <v>1005</v>
      </c>
      <c r="J7604" s="3">
        <v>2230</v>
      </c>
      <c r="K7604">
        <f>Table1[[#This Row],[Total Revenue + Open]]/Table1[[#This Row],[Qty]]</f>
        <v>2.2189054726368158</v>
      </c>
      <c r="L7604">
        <f>Table1[[#This Row],[Total Revenue + Open]]/Table1[[#This Row],[Qty]]</f>
        <v>2.2189054726368158</v>
      </c>
    </row>
    <row r="7605" spans="1:12" hidden="1">
      <c r="A7605" t="s">
        <v>544</v>
      </c>
      <c r="B7605" t="s">
        <v>11</v>
      </c>
      <c r="C7605" t="s">
        <v>119</v>
      </c>
      <c r="D7605" t="s">
        <v>580</v>
      </c>
      <c r="E7605" t="s">
        <v>15</v>
      </c>
      <c r="F7605" t="s">
        <v>34</v>
      </c>
      <c r="G7605" t="s">
        <v>555</v>
      </c>
      <c r="H7605" s="1">
        <v>2018</v>
      </c>
      <c r="I7605" s="2">
        <v>525</v>
      </c>
      <c r="J7605" s="3">
        <v>1170.75</v>
      </c>
      <c r="K7605">
        <f>Table1[[#This Row],[Total Revenue + Open]]/Table1[[#This Row],[Qty]]</f>
        <v>2.23</v>
      </c>
      <c r="L7605">
        <f>Table1[[#This Row],[Total Revenue + Open]]/Table1[[#This Row],[Qty]]</f>
        <v>2.23</v>
      </c>
    </row>
    <row r="7606" spans="1:12" hidden="1">
      <c r="A7606" t="s">
        <v>544</v>
      </c>
      <c r="B7606" t="s">
        <v>11</v>
      </c>
      <c r="C7606" t="s">
        <v>119</v>
      </c>
      <c r="D7606" t="s">
        <v>580</v>
      </c>
      <c r="E7606" t="s">
        <v>15</v>
      </c>
      <c r="F7606" t="s">
        <v>34</v>
      </c>
      <c r="G7606" t="s">
        <v>555</v>
      </c>
      <c r="H7606" s="1">
        <v>2018</v>
      </c>
      <c r="I7606" s="2">
        <v>400</v>
      </c>
      <c r="J7606" s="3">
        <v>892</v>
      </c>
      <c r="K7606">
        <f>Table1[[#This Row],[Total Revenue + Open]]/Table1[[#This Row],[Qty]]</f>
        <v>2.23</v>
      </c>
      <c r="L7606">
        <f>Table1[[#This Row],[Total Revenue + Open]]/Table1[[#This Row],[Qty]]</f>
        <v>2.23</v>
      </c>
    </row>
    <row r="7607" spans="1:12" hidden="1">
      <c r="A7607" t="s">
        <v>544</v>
      </c>
      <c r="B7607" t="s">
        <v>11</v>
      </c>
      <c r="C7607" t="s">
        <v>119</v>
      </c>
      <c r="D7607" t="s">
        <v>580</v>
      </c>
      <c r="E7607" t="s">
        <v>15</v>
      </c>
      <c r="F7607" t="s">
        <v>36</v>
      </c>
      <c r="G7607" t="s">
        <v>384</v>
      </c>
      <c r="H7607" s="1">
        <v>2018</v>
      </c>
      <c r="I7607" s="2">
        <v>750</v>
      </c>
      <c r="J7607" s="3">
        <v>915</v>
      </c>
      <c r="K7607">
        <f>Table1[[#This Row],[Total Revenue + Open]]/Table1[[#This Row],[Qty]]</f>
        <v>1.22</v>
      </c>
      <c r="L7607">
        <f>Table1[[#This Row],[Total Revenue + Open]]/Table1[[#This Row],[Qty]]</f>
        <v>1.22</v>
      </c>
    </row>
    <row r="7608" spans="1:12" hidden="1">
      <c r="A7608" t="s">
        <v>544</v>
      </c>
      <c r="B7608" t="s">
        <v>11</v>
      </c>
      <c r="C7608" t="s">
        <v>119</v>
      </c>
      <c r="D7608" t="s">
        <v>580</v>
      </c>
      <c r="E7608" t="s">
        <v>15</v>
      </c>
      <c r="F7608" t="s">
        <v>36</v>
      </c>
      <c r="G7608" t="s">
        <v>384</v>
      </c>
      <c r="H7608" s="1">
        <v>2018</v>
      </c>
      <c r="I7608" s="2">
        <v>1035</v>
      </c>
      <c r="J7608" s="3">
        <v>1250.5</v>
      </c>
      <c r="K7608">
        <f>Table1[[#This Row],[Total Revenue + Open]]/Table1[[#This Row],[Qty]]</f>
        <v>1.2082125603864735</v>
      </c>
      <c r="L7608">
        <f>Table1[[#This Row],[Total Revenue + Open]]/Table1[[#This Row],[Qty]]</f>
        <v>1.2082125603864735</v>
      </c>
    </row>
    <row r="7609" spans="1:12" hidden="1">
      <c r="A7609" t="s">
        <v>544</v>
      </c>
      <c r="B7609" t="s">
        <v>11</v>
      </c>
      <c r="C7609" t="s">
        <v>119</v>
      </c>
      <c r="D7609" t="s">
        <v>580</v>
      </c>
      <c r="E7609" t="s">
        <v>15</v>
      </c>
      <c r="F7609" t="s">
        <v>36</v>
      </c>
      <c r="G7609" t="s">
        <v>384</v>
      </c>
      <c r="H7609" s="1">
        <v>2018</v>
      </c>
      <c r="I7609" s="2">
        <v>1785</v>
      </c>
      <c r="J7609" s="3">
        <v>2165.5</v>
      </c>
      <c r="K7609">
        <f>Table1[[#This Row],[Total Revenue + Open]]/Table1[[#This Row],[Qty]]</f>
        <v>1.2131652661064425</v>
      </c>
      <c r="L7609">
        <f>Table1[[#This Row],[Total Revenue + Open]]/Table1[[#This Row],[Qty]]</f>
        <v>1.2131652661064425</v>
      </c>
    </row>
    <row r="7610" spans="1:12" hidden="1">
      <c r="A7610" t="s">
        <v>544</v>
      </c>
      <c r="B7610" t="s">
        <v>11</v>
      </c>
      <c r="C7610" t="s">
        <v>119</v>
      </c>
      <c r="D7610" t="s">
        <v>580</v>
      </c>
      <c r="E7610" t="s">
        <v>15</v>
      </c>
      <c r="F7610" t="s">
        <v>36</v>
      </c>
      <c r="G7610" t="s">
        <v>384</v>
      </c>
      <c r="H7610" s="1">
        <v>2018</v>
      </c>
      <c r="I7610" s="2">
        <v>1860</v>
      </c>
      <c r="J7610" s="3">
        <v>2257</v>
      </c>
      <c r="K7610">
        <f>Table1[[#This Row],[Total Revenue + Open]]/Table1[[#This Row],[Qty]]</f>
        <v>1.2134408602150537</v>
      </c>
      <c r="L7610">
        <f>Table1[[#This Row],[Total Revenue + Open]]/Table1[[#This Row],[Qty]]</f>
        <v>1.2134408602150537</v>
      </c>
    </row>
    <row r="7611" spans="1:12" hidden="1">
      <c r="A7611" t="s">
        <v>544</v>
      </c>
      <c r="B7611" t="s">
        <v>11</v>
      </c>
      <c r="C7611" t="s">
        <v>119</v>
      </c>
      <c r="D7611" t="s">
        <v>580</v>
      </c>
      <c r="E7611" t="s">
        <v>15</v>
      </c>
      <c r="F7611" t="s">
        <v>36</v>
      </c>
      <c r="G7611" t="s">
        <v>384</v>
      </c>
      <c r="H7611" s="1">
        <v>2019</v>
      </c>
      <c r="I7611" s="2">
        <v>550</v>
      </c>
      <c r="J7611" s="3">
        <v>671</v>
      </c>
      <c r="K7611">
        <f>Table1[[#This Row],[Total Revenue + Open]]/Table1[[#This Row],[Qty]]</f>
        <v>1.22</v>
      </c>
      <c r="L7611">
        <f>Table1[[#This Row],[Total Revenue + Open]]/Table1[[#This Row],[Qty]]</f>
        <v>1.22</v>
      </c>
    </row>
    <row r="7612" spans="1:12" hidden="1">
      <c r="A7612" t="s">
        <v>544</v>
      </c>
      <c r="B7612" t="s">
        <v>11</v>
      </c>
      <c r="C7612" t="s">
        <v>119</v>
      </c>
      <c r="D7612" t="s">
        <v>580</v>
      </c>
      <c r="E7612" t="s">
        <v>15</v>
      </c>
      <c r="F7612" t="s">
        <v>36</v>
      </c>
      <c r="G7612" t="s">
        <v>384</v>
      </c>
      <c r="H7612" s="1">
        <v>2019</v>
      </c>
      <c r="I7612" s="2">
        <v>1250</v>
      </c>
      <c r="J7612" s="3">
        <v>1525</v>
      </c>
      <c r="K7612">
        <f>Table1[[#This Row],[Total Revenue + Open]]/Table1[[#This Row],[Qty]]</f>
        <v>1.22</v>
      </c>
      <c r="L7612">
        <f>Table1[[#This Row],[Total Revenue + Open]]/Table1[[#This Row],[Qty]]</f>
        <v>1.22</v>
      </c>
    </row>
    <row r="7613" spans="1:12" hidden="1">
      <c r="A7613" t="s">
        <v>544</v>
      </c>
      <c r="B7613" t="s">
        <v>11</v>
      </c>
      <c r="C7613" t="s">
        <v>119</v>
      </c>
      <c r="D7613" t="s">
        <v>580</v>
      </c>
      <c r="E7613" t="s">
        <v>15</v>
      </c>
      <c r="F7613" t="s">
        <v>36</v>
      </c>
      <c r="G7613" t="s">
        <v>384</v>
      </c>
      <c r="H7613" s="1">
        <v>2019</v>
      </c>
      <c r="I7613" s="2">
        <v>700</v>
      </c>
      <c r="J7613" s="3">
        <v>854</v>
      </c>
      <c r="K7613">
        <f>Table1[[#This Row],[Total Revenue + Open]]/Table1[[#This Row],[Qty]]</f>
        <v>1.22</v>
      </c>
      <c r="L7613">
        <f>Table1[[#This Row],[Total Revenue + Open]]/Table1[[#This Row],[Qty]]</f>
        <v>1.22</v>
      </c>
    </row>
    <row r="7614" spans="1:12" hidden="1">
      <c r="A7614" t="s">
        <v>544</v>
      </c>
      <c r="B7614" t="s">
        <v>11</v>
      </c>
      <c r="C7614" t="s">
        <v>119</v>
      </c>
      <c r="D7614" t="s">
        <v>580</v>
      </c>
      <c r="E7614" t="s">
        <v>15</v>
      </c>
      <c r="F7614" t="s">
        <v>36</v>
      </c>
      <c r="G7614" t="s">
        <v>384</v>
      </c>
      <c r="H7614" s="1">
        <v>2019</v>
      </c>
      <c r="I7614" s="2">
        <v>450</v>
      </c>
      <c r="J7614" s="3">
        <v>549</v>
      </c>
      <c r="K7614">
        <f>Table1[[#This Row],[Total Revenue + Open]]/Table1[[#This Row],[Qty]]</f>
        <v>1.22</v>
      </c>
      <c r="L7614">
        <f>Table1[[#This Row],[Total Revenue + Open]]/Table1[[#This Row],[Qty]]</f>
        <v>1.22</v>
      </c>
    </row>
    <row r="7615" spans="1:12" hidden="1">
      <c r="A7615" t="s">
        <v>544</v>
      </c>
      <c r="B7615" t="s">
        <v>11</v>
      </c>
      <c r="C7615" t="s">
        <v>119</v>
      </c>
      <c r="D7615" t="s">
        <v>580</v>
      </c>
      <c r="E7615" t="s">
        <v>15</v>
      </c>
      <c r="F7615" t="s">
        <v>36</v>
      </c>
      <c r="G7615" t="s">
        <v>384</v>
      </c>
      <c r="H7615" s="1">
        <v>2019</v>
      </c>
      <c r="I7615" s="2">
        <v>550</v>
      </c>
      <c r="J7615" s="3">
        <v>671</v>
      </c>
      <c r="K7615">
        <f>Table1[[#This Row],[Total Revenue + Open]]/Table1[[#This Row],[Qty]]</f>
        <v>1.22</v>
      </c>
      <c r="L7615">
        <f>Table1[[#This Row],[Total Revenue + Open]]/Table1[[#This Row],[Qty]]</f>
        <v>1.22</v>
      </c>
    </row>
    <row r="7616" spans="1:12" hidden="1">
      <c r="A7616" t="s">
        <v>544</v>
      </c>
      <c r="B7616" t="s">
        <v>11</v>
      </c>
      <c r="C7616" t="s">
        <v>119</v>
      </c>
      <c r="D7616" t="s">
        <v>580</v>
      </c>
      <c r="E7616" t="s">
        <v>15</v>
      </c>
      <c r="F7616" t="s">
        <v>36</v>
      </c>
      <c r="G7616" t="s">
        <v>384</v>
      </c>
      <c r="H7616" s="1">
        <v>2020</v>
      </c>
      <c r="I7616" s="2">
        <v>2670</v>
      </c>
      <c r="J7616" s="3">
        <v>3551</v>
      </c>
      <c r="K7616">
        <f>Table1[[#This Row],[Total Revenue + Open]]/Table1[[#This Row],[Qty]]</f>
        <v>1.3299625468164793</v>
      </c>
      <c r="L7616">
        <f>Table1[[#This Row],[Total Revenue + Open]]/Table1[[#This Row],[Qty]]</f>
        <v>1.3299625468164793</v>
      </c>
    </row>
    <row r="7617" spans="1:12" hidden="1">
      <c r="A7617" t="s">
        <v>544</v>
      </c>
      <c r="B7617" t="s">
        <v>11</v>
      </c>
      <c r="C7617" t="s">
        <v>119</v>
      </c>
      <c r="D7617" t="s">
        <v>580</v>
      </c>
      <c r="E7617" t="s">
        <v>15</v>
      </c>
      <c r="F7617" t="s">
        <v>36</v>
      </c>
      <c r="G7617" t="s">
        <v>384</v>
      </c>
      <c r="H7617" s="1">
        <v>2021</v>
      </c>
      <c r="I7617" s="2">
        <v>500</v>
      </c>
      <c r="J7617" s="3">
        <v>670</v>
      </c>
      <c r="K7617">
        <f>Table1[[#This Row],[Total Revenue + Open]]/Table1[[#This Row],[Qty]]</f>
        <v>1.34</v>
      </c>
      <c r="L7617">
        <f>Table1[[#This Row],[Total Revenue + Open]]/Table1[[#This Row],[Qty]]</f>
        <v>1.34</v>
      </c>
    </row>
    <row r="7618" spans="1:12" hidden="1">
      <c r="A7618" t="s">
        <v>544</v>
      </c>
      <c r="B7618" t="s">
        <v>11</v>
      </c>
      <c r="C7618" t="s">
        <v>119</v>
      </c>
      <c r="D7618" t="s">
        <v>580</v>
      </c>
      <c r="E7618" t="s">
        <v>15</v>
      </c>
      <c r="F7618" t="s">
        <v>36</v>
      </c>
      <c r="G7618" t="s">
        <v>384</v>
      </c>
      <c r="H7618" s="1">
        <v>2021</v>
      </c>
      <c r="I7618" s="2">
        <v>550</v>
      </c>
      <c r="J7618" s="3">
        <v>737</v>
      </c>
      <c r="K7618">
        <f>Table1[[#This Row],[Total Revenue + Open]]/Table1[[#This Row],[Qty]]</f>
        <v>1.34</v>
      </c>
      <c r="L7618">
        <f>Table1[[#This Row],[Total Revenue + Open]]/Table1[[#This Row],[Qty]]</f>
        <v>1.34</v>
      </c>
    </row>
    <row r="7619" spans="1:12" hidden="1">
      <c r="A7619" t="s">
        <v>544</v>
      </c>
      <c r="B7619" t="s">
        <v>11</v>
      </c>
      <c r="C7619" t="s">
        <v>119</v>
      </c>
      <c r="D7619" t="s">
        <v>580</v>
      </c>
      <c r="E7619" t="s">
        <v>15</v>
      </c>
      <c r="F7619" t="s">
        <v>36</v>
      </c>
      <c r="G7619" t="s">
        <v>384</v>
      </c>
      <c r="H7619" s="1">
        <v>2021</v>
      </c>
      <c r="I7619" s="2">
        <v>650</v>
      </c>
      <c r="J7619" s="3">
        <v>871</v>
      </c>
      <c r="K7619">
        <f>Table1[[#This Row],[Total Revenue + Open]]/Table1[[#This Row],[Qty]]</f>
        <v>1.34</v>
      </c>
      <c r="L7619">
        <f>Table1[[#This Row],[Total Revenue + Open]]/Table1[[#This Row],[Qty]]</f>
        <v>1.34</v>
      </c>
    </row>
    <row r="7620" spans="1:12">
      <c r="A7620" t="s">
        <v>10</v>
      </c>
      <c r="B7620" t="s">
        <v>11</v>
      </c>
      <c r="C7620" t="s">
        <v>119</v>
      </c>
      <c r="D7620" t="s">
        <v>46</v>
      </c>
      <c r="E7620" t="s">
        <v>12</v>
      </c>
      <c r="F7620" t="s">
        <v>13</v>
      </c>
      <c r="G7620" t="s">
        <v>28</v>
      </c>
      <c r="H7620" s="1">
        <v>2022</v>
      </c>
      <c r="I7620" s="2">
        <v>3000</v>
      </c>
      <c r="J7620" s="3">
        <v>390</v>
      </c>
      <c r="K7620">
        <f>Table1[[#This Row],[Total Revenue + Open]]/Table1[[#This Row],[Qty]]</f>
        <v>0.13</v>
      </c>
      <c r="L7620">
        <f>Table1[[#This Row],[Total Revenue + Open]]/Table1[[#This Row],[Qty]]</f>
        <v>0.13</v>
      </c>
    </row>
    <row r="7621" spans="1:12">
      <c r="A7621" t="s">
        <v>10</v>
      </c>
      <c r="B7621" t="s">
        <v>11</v>
      </c>
      <c r="C7621" t="s">
        <v>119</v>
      </c>
      <c r="D7621" t="s">
        <v>46</v>
      </c>
      <c r="E7621" t="s">
        <v>19</v>
      </c>
      <c r="F7621" t="s">
        <v>92</v>
      </c>
      <c r="G7621" t="s">
        <v>94</v>
      </c>
      <c r="H7621" s="1">
        <v>2022</v>
      </c>
      <c r="I7621" s="2">
        <v>2500</v>
      </c>
      <c r="J7621" s="3">
        <v>375</v>
      </c>
      <c r="K7621">
        <f>Table1[[#This Row],[Total Revenue + Open]]/Table1[[#This Row],[Qty]]</f>
        <v>0.15</v>
      </c>
      <c r="L7621">
        <f>Table1[[#This Row],[Total Revenue + Open]]/Table1[[#This Row],[Qty]]</f>
        <v>0.15</v>
      </c>
    </row>
    <row r="7622" spans="1:12">
      <c r="A7622" t="s">
        <v>10</v>
      </c>
      <c r="B7622" t="s">
        <v>11</v>
      </c>
      <c r="C7622" t="s">
        <v>119</v>
      </c>
      <c r="D7622" t="s">
        <v>46</v>
      </c>
      <c r="E7622" t="s">
        <v>19</v>
      </c>
      <c r="F7622" t="s">
        <v>92</v>
      </c>
      <c r="G7622" t="s">
        <v>94</v>
      </c>
      <c r="H7622" s="1">
        <v>2022</v>
      </c>
      <c r="I7622" s="2">
        <v>2500</v>
      </c>
      <c r="J7622" s="3">
        <v>375</v>
      </c>
      <c r="K7622">
        <f>Table1[[#This Row],[Total Revenue + Open]]/Table1[[#This Row],[Qty]]</f>
        <v>0.15</v>
      </c>
      <c r="L7622">
        <f>Table1[[#This Row],[Total Revenue + Open]]/Table1[[#This Row],[Qty]]</f>
        <v>0.15</v>
      </c>
    </row>
    <row r="7623" spans="1:12">
      <c r="A7623" t="s">
        <v>10</v>
      </c>
      <c r="B7623" t="s">
        <v>11</v>
      </c>
      <c r="C7623" t="s">
        <v>119</v>
      </c>
      <c r="D7623" t="s">
        <v>46</v>
      </c>
      <c r="E7623" t="s">
        <v>19</v>
      </c>
      <c r="F7623" t="s">
        <v>92</v>
      </c>
      <c r="G7623" t="s">
        <v>94</v>
      </c>
      <c r="H7623" s="1">
        <v>2022</v>
      </c>
      <c r="I7623" s="2">
        <v>2500</v>
      </c>
      <c r="J7623" s="3">
        <v>375</v>
      </c>
      <c r="K7623">
        <f>Table1[[#This Row],[Total Revenue + Open]]/Table1[[#This Row],[Qty]]</f>
        <v>0.15</v>
      </c>
      <c r="L7623">
        <f>Table1[[#This Row],[Total Revenue + Open]]/Table1[[#This Row],[Qty]]</f>
        <v>0.15</v>
      </c>
    </row>
    <row r="7624" spans="1:12">
      <c r="A7624" t="s">
        <v>10</v>
      </c>
      <c r="B7624" t="s">
        <v>11</v>
      </c>
      <c r="C7624" t="s">
        <v>119</v>
      </c>
      <c r="D7624" t="s">
        <v>46</v>
      </c>
      <c r="E7624" t="s">
        <v>19</v>
      </c>
      <c r="F7624" t="s">
        <v>54</v>
      </c>
      <c r="G7624" t="s">
        <v>229</v>
      </c>
      <c r="H7624" s="1">
        <v>2022</v>
      </c>
      <c r="I7624" s="2">
        <v>2500</v>
      </c>
      <c r="J7624" s="3">
        <v>350</v>
      </c>
      <c r="K7624">
        <f>Table1[[#This Row],[Total Revenue + Open]]/Table1[[#This Row],[Qty]]</f>
        <v>0.14000000000000001</v>
      </c>
      <c r="L7624">
        <f>Table1[[#This Row],[Total Revenue + Open]]/Table1[[#This Row],[Qty]]</f>
        <v>0.14000000000000001</v>
      </c>
    </row>
    <row r="7625" spans="1:12">
      <c r="A7625" t="s">
        <v>10</v>
      </c>
      <c r="B7625" t="s">
        <v>11</v>
      </c>
      <c r="C7625" t="s">
        <v>119</v>
      </c>
      <c r="D7625" t="s">
        <v>46</v>
      </c>
      <c r="E7625" t="s">
        <v>12</v>
      </c>
      <c r="F7625" t="s">
        <v>13</v>
      </c>
      <c r="G7625" t="s">
        <v>28</v>
      </c>
      <c r="H7625" s="1">
        <v>2022</v>
      </c>
      <c r="I7625" s="2">
        <v>2500</v>
      </c>
      <c r="J7625" s="3">
        <v>325</v>
      </c>
      <c r="K7625">
        <f>Table1[[#This Row],[Total Revenue + Open]]/Table1[[#This Row],[Qty]]</f>
        <v>0.13</v>
      </c>
      <c r="L7625">
        <f>Table1[[#This Row],[Total Revenue + Open]]/Table1[[#This Row],[Qty]]</f>
        <v>0.13</v>
      </c>
    </row>
    <row r="7626" spans="1:12">
      <c r="A7626" t="s">
        <v>10</v>
      </c>
      <c r="B7626" t="s">
        <v>11</v>
      </c>
      <c r="C7626" t="s">
        <v>119</v>
      </c>
      <c r="D7626" t="s">
        <v>46</v>
      </c>
      <c r="E7626" t="s">
        <v>12</v>
      </c>
      <c r="F7626" t="s">
        <v>13</v>
      </c>
      <c r="G7626" t="s">
        <v>28</v>
      </c>
      <c r="H7626" s="1">
        <v>2022</v>
      </c>
      <c r="I7626" s="2">
        <v>2500</v>
      </c>
      <c r="J7626" s="3">
        <v>325</v>
      </c>
      <c r="K7626">
        <f>Table1[[#This Row],[Total Revenue + Open]]/Table1[[#This Row],[Qty]]</f>
        <v>0.13</v>
      </c>
      <c r="L7626">
        <f>Table1[[#This Row],[Total Revenue + Open]]/Table1[[#This Row],[Qty]]</f>
        <v>0.13</v>
      </c>
    </row>
    <row r="7627" spans="1:12" hidden="1">
      <c r="A7627" t="s">
        <v>544</v>
      </c>
      <c r="B7627" t="s">
        <v>11</v>
      </c>
      <c r="C7627" t="s">
        <v>119</v>
      </c>
      <c r="D7627" t="s">
        <v>580</v>
      </c>
      <c r="E7627" t="s">
        <v>15</v>
      </c>
      <c r="F7627" t="s">
        <v>36</v>
      </c>
      <c r="G7627" t="s">
        <v>384</v>
      </c>
      <c r="H7627" s="1">
        <v>2017</v>
      </c>
      <c r="I7627" s="2">
        <v>600</v>
      </c>
      <c r="J7627" s="3">
        <v>720</v>
      </c>
      <c r="K7627">
        <f>Table1[[#This Row],[Total Revenue + Open]]/Table1[[#This Row],[Qty]]</f>
        <v>1.2</v>
      </c>
      <c r="L7627">
        <f>Table1[[#This Row],[Total Revenue + Open]]/Table1[[#This Row],[Qty]]</f>
        <v>1.2</v>
      </c>
    </row>
    <row r="7628" spans="1:12" hidden="1">
      <c r="A7628" t="s">
        <v>544</v>
      </c>
      <c r="B7628" t="s">
        <v>11</v>
      </c>
      <c r="C7628" t="s">
        <v>119</v>
      </c>
      <c r="D7628" t="s">
        <v>580</v>
      </c>
      <c r="E7628" t="s">
        <v>15</v>
      </c>
      <c r="F7628" t="s">
        <v>36</v>
      </c>
      <c r="G7628" t="s">
        <v>384</v>
      </c>
      <c r="H7628" s="1">
        <v>2017</v>
      </c>
      <c r="I7628" s="2">
        <v>3620</v>
      </c>
      <c r="J7628" s="3">
        <v>4320</v>
      </c>
      <c r="K7628">
        <f>Table1[[#This Row],[Total Revenue + Open]]/Table1[[#This Row],[Qty]]</f>
        <v>1.1933701657458564</v>
      </c>
      <c r="L7628">
        <f>Table1[[#This Row],[Total Revenue + Open]]/Table1[[#This Row],[Qty]]</f>
        <v>1.1933701657458564</v>
      </c>
    </row>
    <row r="7629" spans="1:12" hidden="1">
      <c r="A7629" t="s">
        <v>544</v>
      </c>
      <c r="B7629" t="s">
        <v>11</v>
      </c>
      <c r="C7629" t="s">
        <v>119</v>
      </c>
      <c r="D7629" t="s">
        <v>580</v>
      </c>
      <c r="E7629" t="s">
        <v>15</v>
      </c>
      <c r="F7629" t="s">
        <v>36</v>
      </c>
      <c r="G7629" t="s">
        <v>384</v>
      </c>
      <c r="H7629" s="1">
        <v>2017</v>
      </c>
      <c r="I7629" s="2">
        <v>2115</v>
      </c>
      <c r="J7629" s="3">
        <v>2520</v>
      </c>
      <c r="K7629">
        <f>Table1[[#This Row],[Total Revenue + Open]]/Table1[[#This Row],[Qty]]</f>
        <v>1.1914893617021276</v>
      </c>
      <c r="L7629">
        <f>Table1[[#This Row],[Total Revenue + Open]]/Table1[[#This Row],[Qty]]</f>
        <v>1.1914893617021276</v>
      </c>
    </row>
    <row r="7630" spans="1:12" hidden="1">
      <c r="A7630" t="s">
        <v>544</v>
      </c>
      <c r="B7630" t="s">
        <v>11</v>
      </c>
      <c r="C7630" t="s">
        <v>119</v>
      </c>
      <c r="D7630" t="s">
        <v>580</v>
      </c>
      <c r="E7630" t="s">
        <v>15</v>
      </c>
      <c r="F7630" t="s">
        <v>36</v>
      </c>
      <c r="G7630" t="s">
        <v>384</v>
      </c>
      <c r="H7630" s="1">
        <v>2017</v>
      </c>
      <c r="I7630" s="2">
        <v>1085</v>
      </c>
      <c r="J7630" s="3">
        <v>1290</v>
      </c>
      <c r="K7630">
        <f>Table1[[#This Row],[Total Revenue + Open]]/Table1[[#This Row],[Qty]]</f>
        <v>1.1889400921658986</v>
      </c>
      <c r="L7630">
        <f>Table1[[#This Row],[Total Revenue + Open]]/Table1[[#This Row],[Qty]]</f>
        <v>1.1889400921658986</v>
      </c>
    </row>
    <row r="7631" spans="1:12" hidden="1">
      <c r="A7631" t="s">
        <v>544</v>
      </c>
      <c r="B7631" t="s">
        <v>11</v>
      </c>
      <c r="C7631" t="s">
        <v>119</v>
      </c>
      <c r="D7631" t="s">
        <v>580</v>
      </c>
      <c r="E7631" t="s">
        <v>15</v>
      </c>
      <c r="F7631" t="s">
        <v>36</v>
      </c>
      <c r="G7631" t="s">
        <v>384</v>
      </c>
      <c r="H7631" s="1">
        <v>2017</v>
      </c>
      <c r="I7631" s="2">
        <v>1110</v>
      </c>
      <c r="J7631" s="3">
        <v>1320</v>
      </c>
      <c r="K7631">
        <f>Table1[[#This Row],[Total Revenue + Open]]/Table1[[#This Row],[Qty]]</f>
        <v>1.1891891891891893</v>
      </c>
      <c r="L7631">
        <f>Table1[[#This Row],[Total Revenue + Open]]/Table1[[#This Row],[Qty]]</f>
        <v>1.1891891891891893</v>
      </c>
    </row>
    <row r="7632" spans="1:12" hidden="1">
      <c r="A7632" t="s">
        <v>544</v>
      </c>
      <c r="B7632" t="s">
        <v>11</v>
      </c>
      <c r="C7632" t="s">
        <v>119</v>
      </c>
      <c r="D7632" t="s">
        <v>580</v>
      </c>
      <c r="E7632" t="s">
        <v>15</v>
      </c>
      <c r="F7632" t="s">
        <v>36</v>
      </c>
      <c r="G7632" t="s">
        <v>384</v>
      </c>
      <c r="H7632" s="1">
        <v>2018</v>
      </c>
      <c r="I7632" s="2">
        <v>1475</v>
      </c>
      <c r="J7632" s="3">
        <v>1770</v>
      </c>
      <c r="K7632">
        <f>Table1[[#This Row],[Total Revenue + Open]]/Table1[[#This Row],[Qty]]</f>
        <v>1.2</v>
      </c>
      <c r="L7632">
        <f>Table1[[#This Row],[Total Revenue + Open]]/Table1[[#This Row],[Qty]]</f>
        <v>1.2</v>
      </c>
    </row>
    <row r="7633" spans="1:12" hidden="1">
      <c r="A7633" t="s">
        <v>544</v>
      </c>
      <c r="B7633" t="s">
        <v>11</v>
      </c>
      <c r="C7633" t="s">
        <v>119</v>
      </c>
      <c r="D7633" t="s">
        <v>580</v>
      </c>
      <c r="E7633" t="s">
        <v>15</v>
      </c>
      <c r="F7633" t="s">
        <v>36</v>
      </c>
      <c r="G7633" t="s">
        <v>384</v>
      </c>
      <c r="H7633" s="1">
        <v>2019</v>
      </c>
      <c r="I7633" s="2">
        <v>100</v>
      </c>
      <c r="J7633" s="3">
        <v>120</v>
      </c>
      <c r="K7633">
        <f>Table1[[#This Row],[Total Revenue + Open]]/Table1[[#This Row],[Qty]]</f>
        <v>1.2</v>
      </c>
      <c r="L7633">
        <f>Table1[[#This Row],[Total Revenue + Open]]/Table1[[#This Row],[Qty]]</f>
        <v>1.2</v>
      </c>
    </row>
    <row r="7634" spans="1:12" hidden="1">
      <c r="A7634" t="s">
        <v>544</v>
      </c>
      <c r="B7634" t="s">
        <v>11</v>
      </c>
      <c r="C7634" t="s">
        <v>119</v>
      </c>
      <c r="D7634" t="s">
        <v>580</v>
      </c>
      <c r="E7634" t="s">
        <v>15</v>
      </c>
      <c r="F7634" t="s">
        <v>36</v>
      </c>
      <c r="G7634" t="s">
        <v>384</v>
      </c>
      <c r="H7634" s="1">
        <v>2019</v>
      </c>
      <c r="I7634" s="2">
        <v>5025</v>
      </c>
      <c r="J7634" s="3">
        <v>6000</v>
      </c>
      <c r="K7634">
        <f>Table1[[#This Row],[Total Revenue + Open]]/Table1[[#This Row],[Qty]]</f>
        <v>1.1940298507462686</v>
      </c>
      <c r="L7634">
        <f>Table1[[#This Row],[Total Revenue + Open]]/Table1[[#This Row],[Qty]]</f>
        <v>1.1940298507462686</v>
      </c>
    </row>
    <row r="7635" spans="1:12" hidden="1">
      <c r="A7635" t="s">
        <v>544</v>
      </c>
      <c r="B7635" t="s">
        <v>11</v>
      </c>
      <c r="C7635" t="s">
        <v>119</v>
      </c>
      <c r="D7635" t="s">
        <v>580</v>
      </c>
      <c r="E7635" t="s">
        <v>15</v>
      </c>
      <c r="F7635" t="s">
        <v>36</v>
      </c>
      <c r="G7635" t="s">
        <v>384</v>
      </c>
      <c r="H7635" s="1">
        <v>2019</v>
      </c>
      <c r="I7635" s="2">
        <v>3115</v>
      </c>
      <c r="J7635" s="3">
        <v>3720</v>
      </c>
      <c r="K7635">
        <f>Table1[[#This Row],[Total Revenue + Open]]/Table1[[#This Row],[Qty]]</f>
        <v>1.1942215088282504</v>
      </c>
      <c r="L7635">
        <f>Table1[[#This Row],[Total Revenue + Open]]/Table1[[#This Row],[Qty]]</f>
        <v>1.1942215088282504</v>
      </c>
    </row>
    <row r="7636" spans="1:12" hidden="1">
      <c r="A7636" t="s">
        <v>544</v>
      </c>
      <c r="B7636" t="s">
        <v>11</v>
      </c>
      <c r="C7636" t="s">
        <v>119</v>
      </c>
      <c r="D7636" t="s">
        <v>580</v>
      </c>
      <c r="E7636" t="s">
        <v>15</v>
      </c>
      <c r="F7636" t="s">
        <v>36</v>
      </c>
      <c r="G7636" t="s">
        <v>384</v>
      </c>
      <c r="H7636" s="1">
        <v>2019</v>
      </c>
      <c r="I7636" s="2">
        <v>5480</v>
      </c>
      <c r="J7636" s="3">
        <v>6540</v>
      </c>
      <c r="K7636">
        <f>Table1[[#This Row],[Total Revenue + Open]]/Table1[[#This Row],[Qty]]</f>
        <v>1.1934306569343065</v>
      </c>
      <c r="L7636">
        <f>Table1[[#This Row],[Total Revenue + Open]]/Table1[[#This Row],[Qty]]</f>
        <v>1.1934306569343065</v>
      </c>
    </row>
    <row r="7637" spans="1:12" hidden="1">
      <c r="A7637" t="s">
        <v>544</v>
      </c>
      <c r="B7637" t="s">
        <v>11</v>
      </c>
      <c r="C7637" t="s">
        <v>119</v>
      </c>
      <c r="D7637" t="s">
        <v>580</v>
      </c>
      <c r="E7637" t="s">
        <v>15</v>
      </c>
      <c r="F7637" t="s">
        <v>36</v>
      </c>
      <c r="G7637" t="s">
        <v>384</v>
      </c>
      <c r="H7637" s="1">
        <v>2019</v>
      </c>
      <c r="I7637" s="2">
        <v>1510</v>
      </c>
      <c r="J7637" s="3">
        <v>1800</v>
      </c>
      <c r="K7637">
        <f>Table1[[#This Row],[Total Revenue + Open]]/Table1[[#This Row],[Qty]]</f>
        <v>1.1920529801324504</v>
      </c>
      <c r="L7637">
        <f>Table1[[#This Row],[Total Revenue + Open]]/Table1[[#This Row],[Qty]]</f>
        <v>1.1920529801324504</v>
      </c>
    </row>
    <row r="7638" spans="1:12" hidden="1">
      <c r="A7638" t="s">
        <v>544</v>
      </c>
      <c r="B7638" t="s">
        <v>11</v>
      </c>
      <c r="C7638" t="s">
        <v>119</v>
      </c>
      <c r="D7638" t="s">
        <v>580</v>
      </c>
      <c r="E7638" t="s">
        <v>15</v>
      </c>
      <c r="F7638" t="s">
        <v>36</v>
      </c>
      <c r="G7638" t="s">
        <v>384</v>
      </c>
      <c r="H7638" s="1">
        <v>2019</v>
      </c>
      <c r="I7638" s="2">
        <v>900</v>
      </c>
      <c r="J7638" s="3">
        <v>1080</v>
      </c>
      <c r="K7638">
        <f>Table1[[#This Row],[Total Revenue + Open]]/Table1[[#This Row],[Qty]]</f>
        <v>1.2</v>
      </c>
      <c r="L7638">
        <f>Table1[[#This Row],[Total Revenue + Open]]/Table1[[#This Row],[Qty]]</f>
        <v>1.2</v>
      </c>
    </row>
    <row r="7639" spans="1:12" hidden="1">
      <c r="A7639" t="s">
        <v>544</v>
      </c>
      <c r="B7639" t="s">
        <v>11</v>
      </c>
      <c r="C7639" t="s">
        <v>119</v>
      </c>
      <c r="D7639" t="s">
        <v>580</v>
      </c>
      <c r="E7639" t="s">
        <v>15</v>
      </c>
      <c r="F7639" t="s">
        <v>36</v>
      </c>
      <c r="G7639" t="s">
        <v>384</v>
      </c>
      <c r="H7639" s="1">
        <v>2019</v>
      </c>
      <c r="I7639" s="2">
        <v>1960</v>
      </c>
      <c r="J7639" s="3">
        <v>2340</v>
      </c>
      <c r="K7639">
        <f>Table1[[#This Row],[Total Revenue + Open]]/Table1[[#This Row],[Qty]]</f>
        <v>1.1938775510204083</v>
      </c>
      <c r="L7639">
        <f>Table1[[#This Row],[Total Revenue + Open]]/Table1[[#This Row],[Qty]]</f>
        <v>1.1938775510204083</v>
      </c>
    </row>
    <row r="7640" spans="1:12" hidden="1">
      <c r="A7640" t="s">
        <v>544</v>
      </c>
      <c r="B7640" t="s">
        <v>11</v>
      </c>
      <c r="C7640" t="s">
        <v>119</v>
      </c>
      <c r="D7640" t="s">
        <v>580</v>
      </c>
      <c r="E7640" t="s">
        <v>15</v>
      </c>
      <c r="F7640" t="s">
        <v>36</v>
      </c>
      <c r="G7640" t="s">
        <v>385</v>
      </c>
      <c r="H7640" s="1">
        <v>2020</v>
      </c>
      <c r="I7640" s="2">
        <v>2670</v>
      </c>
      <c r="J7640" s="3">
        <v>3551</v>
      </c>
      <c r="K7640">
        <f>Table1[[#This Row],[Total Revenue + Open]]/Table1[[#This Row],[Qty]]</f>
        <v>1.3299625468164793</v>
      </c>
      <c r="L7640">
        <f>Table1[[#This Row],[Total Revenue + Open]]/Table1[[#This Row],[Qty]]</f>
        <v>1.3299625468164793</v>
      </c>
    </row>
    <row r="7641" spans="1:12" hidden="1">
      <c r="A7641" t="s">
        <v>544</v>
      </c>
      <c r="B7641" t="s">
        <v>11</v>
      </c>
      <c r="C7641" t="s">
        <v>73</v>
      </c>
      <c r="D7641" t="s">
        <v>550</v>
      </c>
      <c r="E7641" t="s">
        <v>15</v>
      </c>
      <c r="F7641" t="s">
        <v>80</v>
      </c>
      <c r="G7641" t="s">
        <v>574</v>
      </c>
      <c r="H7641" s="1">
        <v>2020</v>
      </c>
      <c r="I7641" s="2">
        <v>3070</v>
      </c>
      <c r="J7641" s="3">
        <v>3547.4538999874999</v>
      </c>
      <c r="K7641">
        <f>Table1[[#This Row],[Total Revenue + Open]]/Table1[[#This Row],[Qty]]</f>
        <v>1.1555224429926709</v>
      </c>
      <c r="L7641">
        <f>Table1[[#This Row],[Total Revenue + Open]]/Table1[[#This Row],[Qty]]</f>
        <v>1.1555224429926709</v>
      </c>
    </row>
    <row r="7642" spans="1:12" hidden="1">
      <c r="A7642" t="s">
        <v>544</v>
      </c>
      <c r="B7642" t="s">
        <v>11</v>
      </c>
      <c r="C7642" t="s">
        <v>73</v>
      </c>
      <c r="D7642" t="s">
        <v>550</v>
      </c>
      <c r="E7642" t="s">
        <v>15</v>
      </c>
      <c r="F7642" t="s">
        <v>80</v>
      </c>
      <c r="G7642" t="s">
        <v>574</v>
      </c>
      <c r="H7642" s="1">
        <v>2020</v>
      </c>
      <c r="I7642" s="2">
        <v>3070</v>
      </c>
      <c r="J7642" s="3">
        <v>3470.4258509310998</v>
      </c>
      <c r="K7642">
        <f>Table1[[#This Row],[Total Revenue + Open]]/Table1[[#This Row],[Qty]]</f>
        <v>1.1304318732674592</v>
      </c>
      <c r="L7642">
        <f>Table1[[#This Row],[Total Revenue + Open]]/Table1[[#This Row],[Qty]]</f>
        <v>1.1304318732674592</v>
      </c>
    </row>
    <row r="7643" spans="1:12" hidden="1">
      <c r="A7643" t="s">
        <v>544</v>
      </c>
      <c r="B7643" t="s">
        <v>11</v>
      </c>
      <c r="C7643" t="s">
        <v>73</v>
      </c>
      <c r="D7643" t="s">
        <v>550</v>
      </c>
      <c r="E7643" t="s">
        <v>15</v>
      </c>
      <c r="F7643" t="s">
        <v>80</v>
      </c>
      <c r="G7643" t="s">
        <v>574</v>
      </c>
      <c r="H7643" s="1">
        <v>2020</v>
      </c>
      <c r="I7643" s="2">
        <v>3070</v>
      </c>
      <c r="J7643" s="3">
        <v>3406.3169990050001</v>
      </c>
      <c r="K7643">
        <f>Table1[[#This Row],[Total Revenue + Open]]/Table1[[#This Row],[Qty]]</f>
        <v>1.1095495110765472</v>
      </c>
      <c r="L7643">
        <f>Table1[[#This Row],[Total Revenue + Open]]/Table1[[#This Row],[Qty]]</f>
        <v>1.1095495110765472</v>
      </c>
    </row>
    <row r="7644" spans="1:12" hidden="1">
      <c r="A7644" t="s">
        <v>544</v>
      </c>
      <c r="B7644" t="s">
        <v>11</v>
      </c>
      <c r="C7644" t="s">
        <v>119</v>
      </c>
      <c r="D7644" t="s">
        <v>592</v>
      </c>
      <c r="E7644" t="s">
        <v>15</v>
      </c>
      <c r="F7644" t="s">
        <v>16</v>
      </c>
      <c r="G7644" t="s">
        <v>381</v>
      </c>
      <c r="H7644" s="1">
        <v>2020</v>
      </c>
      <c r="I7644" s="2">
        <v>1460</v>
      </c>
      <c r="J7644" s="3">
        <v>3248</v>
      </c>
      <c r="K7644">
        <f>Table1[[#This Row],[Total Revenue + Open]]/Table1[[#This Row],[Qty]]</f>
        <v>2.2246575342465755</v>
      </c>
      <c r="L7644">
        <f>Table1[[#This Row],[Total Revenue + Open]]/Table1[[#This Row],[Qty]]</f>
        <v>2.2246575342465755</v>
      </c>
    </row>
    <row r="7645" spans="1:12" hidden="1">
      <c r="A7645" t="s">
        <v>544</v>
      </c>
      <c r="B7645" t="s">
        <v>11</v>
      </c>
      <c r="C7645" t="s">
        <v>119</v>
      </c>
      <c r="D7645" t="s">
        <v>580</v>
      </c>
      <c r="E7645" t="s">
        <v>15</v>
      </c>
      <c r="F7645" t="s">
        <v>36</v>
      </c>
      <c r="G7645" t="s">
        <v>384</v>
      </c>
      <c r="H7645" s="1">
        <v>2021</v>
      </c>
      <c r="I7645" s="2">
        <v>900</v>
      </c>
      <c r="J7645" s="3">
        <v>1188</v>
      </c>
      <c r="K7645">
        <f>Table1[[#This Row],[Total Revenue + Open]]/Table1[[#This Row],[Qty]]</f>
        <v>1.32</v>
      </c>
      <c r="L7645">
        <f>Table1[[#This Row],[Total Revenue + Open]]/Table1[[#This Row],[Qty]]</f>
        <v>1.32</v>
      </c>
    </row>
    <row r="7646" spans="1:12" hidden="1">
      <c r="A7646" t="s">
        <v>544</v>
      </c>
      <c r="B7646" t="s">
        <v>11</v>
      </c>
      <c r="C7646" t="s">
        <v>119</v>
      </c>
      <c r="D7646" t="s">
        <v>580</v>
      </c>
      <c r="E7646" t="s">
        <v>15</v>
      </c>
      <c r="F7646" t="s">
        <v>36</v>
      </c>
      <c r="G7646" t="s">
        <v>384</v>
      </c>
      <c r="H7646" s="1">
        <v>2021</v>
      </c>
      <c r="I7646" s="2">
        <v>250</v>
      </c>
      <c r="J7646" s="3">
        <v>330</v>
      </c>
      <c r="K7646">
        <f>Table1[[#This Row],[Total Revenue + Open]]/Table1[[#This Row],[Qty]]</f>
        <v>1.32</v>
      </c>
      <c r="L7646">
        <f>Table1[[#This Row],[Total Revenue + Open]]/Table1[[#This Row],[Qty]]</f>
        <v>1.32</v>
      </c>
    </row>
    <row r="7647" spans="1:12" hidden="1">
      <c r="A7647" t="s">
        <v>544</v>
      </c>
      <c r="B7647" t="s">
        <v>11</v>
      </c>
      <c r="C7647" t="s">
        <v>119</v>
      </c>
      <c r="D7647" t="s">
        <v>580</v>
      </c>
      <c r="E7647" t="s">
        <v>15</v>
      </c>
      <c r="F7647" t="s">
        <v>36</v>
      </c>
      <c r="G7647" t="s">
        <v>384</v>
      </c>
      <c r="H7647" s="1">
        <v>2021</v>
      </c>
      <c r="I7647" s="2">
        <v>300</v>
      </c>
      <c r="J7647" s="3">
        <v>396</v>
      </c>
      <c r="K7647">
        <f>Table1[[#This Row],[Total Revenue + Open]]/Table1[[#This Row],[Qty]]</f>
        <v>1.32</v>
      </c>
      <c r="L7647">
        <f>Table1[[#This Row],[Total Revenue + Open]]/Table1[[#This Row],[Qty]]</f>
        <v>1.32</v>
      </c>
    </row>
    <row r="7648" spans="1:12" hidden="1">
      <c r="A7648" t="s">
        <v>544</v>
      </c>
      <c r="B7648" t="s">
        <v>11</v>
      </c>
      <c r="C7648" t="s">
        <v>119</v>
      </c>
      <c r="D7648" t="s">
        <v>580</v>
      </c>
      <c r="E7648" t="s">
        <v>15</v>
      </c>
      <c r="F7648" t="s">
        <v>36</v>
      </c>
      <c r="G7648" t="s">
        <v>384</v>
      </c>
      <c r="H7648" s="1">
        <v>2021</v>
      </c>
      <c r="I7648" s="2">
        <v>6235</v>
      </c>
      <c r="J7648" s="3">
        <v>8184</v>
      </c>
      <c r="K7648">
        <f>Table1[[#This Row],[Total Revenue + Open]]/Table1[[#This Row],[Qty]]</f>
        <v>1.3125902165196472</v>
      </c>
      <c r="L7648">
        <f>Table1[[#This Row],[Total Revenue + Open]]/Table1[[#This Row],[Qty]]</f>
        <v>1.3125902165196472</v>
      </c>
    </row>
    <row r="7649" spans="1:12" hidden="1">
      <c r="A7649" t="s">
        <v>544</v>
      </c>
      <c r="B7649" t="s">
        <v>11</v>
      </c>
      <c r="C7649" t="s">
        <v>119</v>
      </c>
      <c r="D7649" t="s">
        <v>580</v>
      </c>
      <c r="E7649" t="s">
        <v>15</v>
      </c>
      <c r="F7649" t="s">
        <v>36</v>
      </c>
      <c r="G7649" t="s">
        <v>384</v>
      </c>
      <c r="H7649" s="1">
        <v>2021</v>
      </c>
      <c r="I7649" s="2">
        <v>50</v>
      </c>
      <c r="J7649" s="3">
        <v>66</v>
      </c>
      <c r="K7649">
        <f>Table1[[#This Row],[Total Revenue + Open]]/Table1[[#This Row],[Qty]]</f>
        <v>1.32</v>
      </c>
      <c r="L7649">
        <f>Table1[[#This Row],[Total Revenue + Open]]/Table1[[#This Row],[Qty]]</f>
        <v>1.32</v>
      </c>
    </row>
    <row r="7650" spans="1:12" hidden="1">
      <c r="A7650" t="s">
        <v>544</v>
      </c>
      <c r="B7650" t="s">
        <v>11</v>
      </c>
      <c r="C7650" t="s">
        <v>119</v>
      </c>
      <c r="D7650" t="s">
        <v>580</v>
      </c>
      <c r="E7650" t="s">
        <v>15</v>
      </c>
      <c r="F7650" t="s">
        <v>36</v>
      </c>
      <c r="G7650" t="s">
        <v>384</v>
      </c>
      <c r="H7650" s="1">
        <v>2021</v>
      </c>
      <c r="I7650" s="2">
        <v>150</v>
      </c>
      <c r="J7650" s="3">
        <v>198</v>
      </c>
      <c r="K7650">
        <f>Table1[[#This Row],[Total Revenue + Open]]/Table1[[#This Row],[Qty]]</f>
        <v>1.32</v>
      </c>
      <c r="L7650">
        <f>Table1[[#This Row],[Total Revenue + Open]]/Table1[[#This Row],[Qty]]</f>
        <v>1.32</v>
      </c>
    </row>
    <row r="7651" spans="1:12">
      <c r="A7651" t="s">
        <v>10</v>
      </c>
      <c r="B7651" t="s">
        <v>11</v>
      </c>
      <c r="C7651" t="s">
        <v>119</v>
      </c>
      <c r="D7651" t="s">
        <v>46</v>
      </c>
      <c r="E7651" t="s">
        <v>12</v>
      </c>
      <c r="F7651" t="s">
        <v>13</v>
      </c>
      <c r="G7651" t="s">
        <v>28</v>
      </c>
      <c r="H7651" s="1">
        <v>2022</v>
      </c>
      <c r="I7651" s="2">
        <v>2500</v>
      </c>
      <c r="J7651" s="3">
        <v>325</v>
      </c>
      <c r="K7651">
        <f>Table1[[#This Row],[Total Revenue + Open]]/Table1[[#This Row],[Qty]]</f>
        <v>0.13</v>
      </c>
      <c r="L7651">
        <f>Table1[[#This Row],[Total Revenue + Open]]/Table1[[#This Row],[Qty]]</f>
        <v>0.13</v>
      </c>
    </row>
    <row r="7652" spans="1:12">
      <c r="A7652" t="s">
        <v>10</v>
      </c>
      <c r="B7652" t="s">
        <v>11</v>
      </c>
      <c r="C7652" t="s">
        <v>119</v>
      </c>
      <c r="D7652" t="s">
        <v>46</v>
      </c>
      <c r="E7652" t="s">
        <v>12</v>
      </c>
      <c r="F7652" t="s">
        <v>13</v>
      </c>
      <c r="G7652" t="s">
        <v>28</v>
      </c>
      <c r="H7652" s="1">
        <v>2022</v>
      </c>
      <c r="I7652" s="2">
        <v>2500</v>
      </c>
      <c r="J7652" s="3">
        <v>325</v>
      </c>
      <c r="K7652">
        <f>Table1[[#This Row],[Total Revenue + Open]]/Table1[[#This Row],[Qty]]</f>
        <v>0.13</v>
      </c>
      <c r="L7652">
        <f>Table1[[#This Row],[Total Revenue + Open]]/Table1[[#This Row],[Qty]]</f>
        <v>0.13</v>
      </c>
    </row>
    <row r="7653" spans="1:12" hidden="1">
      <c r="A7653" t="s">
        <v>544</v>
      </c>
      <c r="B7653" t="s">
        <v>11</v>
      </c>
      <c r="C7653" t="s">
        <v>119</v>
      </c>
      <c r="D7653" t="s">
        <v>580</v>
      </c>
      <c r="E7653" t="s">
        <v>15</v>
      </c>
      <c r="F7653" t="s">
        <v>36</v>
      </c>
      <c r="G7653" t="s">
        <v>384</v>
      </c>
      <c r="H7653" s="1">
        <v>2017</v>
      </c>
      <c r="I7653" s="2">
        <v>1210</v>
      </c>
      <c r="J7653" s="3">
        <v>1464</v>
      </c>
      <c r="K7653">
        <f>Table1[[#This Row],[Total Revenue + Open]]/Table1[[#This Row],[Qty]]</f>
        <v>1.2099173553719009</v>
      </c>
      <c r="L7653">
        <f>Table1[[#This Row],[Total Revenue + Open]]/Table1[[#This Row],[Qty]]</f>
        <v>1.2099173553719009</v>
      </c>
    </row>
    <row r="7654" spans="1:12" hidden="1">
      <c r="A7654" t="s">
        <v>544</v>
      </c>
      <c r="B7654" t="s">
        <v>11</v>
      </c>
      <c r="C7654" t="s">
        <v>119</v>
      </c>
      <c r="D7654" t="s">
        <v>580</v>
      </c>
      <c r="E7654" t="s">
        <v>15</v>
      </c>
      <c r="F7654" t="s">
        <v>36</v>
      </c>
      <c r="G7654" t="s">
        <v>384</v>
      </c>
      <c r="H7654" s="1">
        <v>2017</v>
      </c>
      <c r="I7654" s="2">
        <v>7435</v>
      </c>
      <c r="J7654" s="3">
        <v>9028</v>
      </c>
      <c r="K7654">
        <f>Table1[[#This Row],[Total Revenue + Open]]/Table1[[#This Row],[Qty]]</f>
        <v>1.214256893073302</v>
      </c>
      <c r="L7654">
        <f>Table1[[#This Row],[Total Revenue + Open]]/Table1[[#This Row],[Qty]]</f>
        <v>1.214256893073302</v>
      </c>
    </row>
    <row r="7655" spans="1:12" hidden="1">
      <c r="A7655" t="s">
        <v>544</v>
      </c>
      <c r="B7655" t="s">
        <v>11</v>
      </c>
      <c r="C7655" t="s">
        <v>119</v>
      </c>
      <c r="D7655" t="s">
        <v>580</v>
      </c>
      <c r="E7655" t="s">
        <v>15</v>
      </c>
      <c r="F7655" t="s">
        <v>36</v>
      </c>
      <c r="G7655" t="s">
        <v>384</v>
      </c>
      <c r="H7655" s="1">
        <v>2017</v>
      </c>
      <c r="I7655" s="2">
        <v>9050</v>
      </c>
      <c r="J7655" s="3">
        <v>10980</v>
      </c>
      <c r="K7655">
        <f>Table1[[#This Row],[Total Revenue + Open]]/Table1[[#This Row],[Qty]]</f>
        <v>1.2132596685082873</v>
      </c>
      <c r="L7655">
        <f>Table1[[#This Row],[Total Revenue + Open]]/Table1[[#This Row],[Qty]]</f>
        <v>1.2132596685082873</v>
      </c>
    </row>
    <row r="7656" spans="1:12" hidden="1">
      <c r="A7656" t="s">
        <v>544</v>
      </c>
      <c r="B7656" t="s">
        <v>11</v>
      </c>
      <c r="C7656" t="s">
        <v>119</v>
      </c>
      <c r="D7656" t="s">
        <v>580</v>
      </c>
      <c r="E7656" t="s">
        <v>15</v>
      </c>
      <c r="F7656" t="s">
        <v>36</v>
      </c>
      <c r="G7656" t="s">
        <v>384</v>
      </c>
      <c r="H7656" s="1">
        <v>2017</v>
      </c>
      <c r="I7656" s="2">
        <v>2790</v>
      </c>
      <c r="J7656" s="3">
        <v>3385.5</v>
      </c>
      <c r="K7656">
        <f>Table1[[#This Row],[Total Revenue + Open]]/Table1[[#This Row],[Qty]]</f>
        <v>1.2134408602150537</v>
      </c>
      <c r="L7656">
        <f>Table1[[#This Row],[Total Revenue + Open]]/Table1[[#This Row],[Qty]]</f>
        <v>1.2134408602150537</v>
      </c>
    </row>
    <row r="7657" spans="1:12" hidden="1">
      <c r="A7657" t="s">
        <v>544</v>
      </c>
      <c r="B7657" t="s">
        <v>11</v>
      </c>
      <c r="C7657" t="s">
        <v>119</v>
      </c>
      <c r="D7657" t="s">
        <v>580</v>
      </c>
      <c r="E7657" t="s">
        <v>15</v>
      </c>
      <c r="F7657" t="s">
        <v>36</v>
      </c>
      <c r="G7657" t="s">
        <v>384</v>
      </c>
      <c r="H7657" s="1">
        <v>2017</v>
      </c>
      <c r="I7657" s="2">
        <v>1910</v>
      </c>
      <c r="J7657" s="3">
        <v>2318</v>
      </c>
      <c r="K7657">
        <f>Table1[[#This Row],[Total Revenue + Open]]/Table1[[#This Row],[Qty]]</f>
        <v>1.2136125654450263</v>
      </c>
      <c r="L7657">
        <f>Table1[[#This Row],[Total Revenue + Open]]/Table1[[#This Row],[Qty]]</f>
        <v>1.2136125654450263</v>
      </c>
    </row>
    <row r="7658" spans="1:12" hidden="1">
      <c r="A7658" t="s">
        <v>544</v>
      </c>
      <c r="B7658" t="s">
        <v>11</v>
      </c>
      <c r="C7658" t="s">
        <v>119</v>
      </c>
      <c r="D7658" t="s">
        <v>580</v>
      </c>
      <c r="E7658" t="s">
        <v>15</v>
      </c>
      <c r="F7658" t="s">
        <v>36</v>
      </c>
      <c r="G7658" t="s">
        <v>384</v>
      </c>
      <c r="H7658" s="1">
        <v>2018</v>
      </c>
      <c r="I7658" s="2">
        <v>1885</v>
      </c>
      <c r="J7658" s="3">
        <v>2287.5</v>
      </c>
      <c r="K7658">
        <f>Table1[[#This Row],[Total Revenue + Open]]/Table1[[#This Row],[Qty]]</f>
        <v>1.2135278514588859</v>
      </c>
      <c r="L7658">
        <f>Table1[[#This Row],[Total Revenue + Open]]/Table1[[#This Row],[Qty]]</f>
        <v>1.2135278514588859</v>
      </c>
    </row>
    <row r="7659" spans="1:12" hidden="1">
      <c r="A7659" t="s">
        <v>544</v>
      </c>
      <c r="B7659" t="s">
        <v>11</v>
      </c>
      <c r="C7659" t="s">
        <v>119</v>
      </c>
      <c r="D7659" t="s">
        <v>580</v>
      </c>
      <c r="E7659" t="s">
        <v>15</v>
      </c>
      <c r="F7659" t="s">
        <v>36</v>
      </c>
      <c r="G7659" t="s">
        <v>384</v>
      </c>
      <c r="H7659" s="1">
        <v>2018</v>
      </c>
      <c r="I7659" s="2">
        <v>1810</v>
      </c>
      <c r="J7659" s="3">
        <v>2196</v>
      </c>
      <c r="K7659">
        <f>Table1[[#This Row],[Total Revenue + Open]]/Table1[[#This Row],[Qty]]</f>
        <v>1.2132596685082873</v>
      </c>
      <c r="L7659">
        <f>Table1[[#This Row],[Total Revenue + Open]]/Table1[[#This Row],[Qty]]</f>
        <v>1.2132596685082873</v>
      </c>
    </row>
    <row r="7660" spans="1:12" hidden="1">
      <c r="A7660" t="s">
        <v>544</v>
      </c>
      <c r="B7660" t="s">
        <v>11</v>
      </c>
      <c r="C7660" t="s">
        <v>119</v>
      </c>
      <c r="D7660" t="s">
        <v>580</v>
      </c>
      <c r="E7660" t="s">
        <v>15</v>
      </c>
      <c r="F7660" t="s">
        <v>36</v>
      </c>
      <c r="G7660" t="s">
        <v>384</v>
      </c>
      <c r="H7660" s="1">
        <v>2018</v>
      </c>
      <c r="I7660" s="2">
        <v>675</v>
      </c>
      <c r="J7660" s="3">
        <v>823.5</v>
      </c>
      <c r="K7660">
        <f>Table1[[#This Row],[Total Revenue + Open]]/Table1[[#This Row],[Qty]]</f>
        <v>1.22</v>
      </c>
      <c r="L7660">
        <f>Table1[[#This Row],[Total Revenue + Open]]/Table1[[#This Row],[Qty]]</f>
        <v>1.22</v>
      </c>
    </row>
    <row r="7661" spans="1:12" hidden="1">
      <c r="A7661" t="s">
        <v>544</v>
      </c>
      <c r="B7661" t="s">
        <v>11</v>
      </c>
      <c r="C7661" t="s">
        <v>119</v>
      </c>
      <c r="D7661" t="s">
        <v>580</v>
      </c>
      <c r="E7661" t="s">
        <v>15</v>
      </c>
      <c r="F7661" t="s">
        <v>36</v>
      </c>
      <c r="G7661" t="s">
        <v>384</v>
      </c>
      <c r="H7661" s="1">
        <v>2018</v>
      </c>
      <c r="I7661" s="2">
        <v>2165</v>
      </c>
      <c r="J7661" s="3">
        <v>2623</v>
      </c>
      <c r="K7661">
        <f>Table1[[#This Row],[Total Revenue + Open]]/Table1[[#This Row],[Qty]]</f>
        <v>1.2115473441108544</v>
      </c>
      <c r="L7661">
        <f>Table1[[#This Row],[Total Revenue + Open]]/Table1[[#This Row],[Qty]]</f>
        <v>1.2115473441108544</v>
      </c>
    </row>
    <row r="7662" spans="1:12" hidden="1">
      <c r="A7662" t="s">
        <v>544</v>
      </c>
      <c r="B7662" t="s">
        <v>11</v>
      </c>
      <c r="C7662" t="s">
        <v>119</v>
      </c>
      <c r="D7662" t="s">
        <v>580</v>
      </c>
      <c r="E7662" t="s">
        <v>15</v>
      </c>
      <c r="F7662" t="s">
        <v>36</v>
      </c>
      <c r="G7662" t="s">
        <v>384</v>
      </c>
      <c r="H7662" s="1">
        <v>2018</v>
      </c>
      <c r="I7662" s="2">
        <v>3370</v>
      </c>
      <c r="J7662" s="3">
        <v>4087</v>
      </c>
      <c r="K7662">
        <f>Table1[[#This Row],[Total Revenue + Open]]/Table1[[#This Row],[Qty]]</f>
        <v>1.2127596439169139</v>
      </c>
      <c r="L7662">
        <f>Table1[[#This Row],[Total Revenue + Open]]/Table1[[#This Row],[Qty]]</f>
        <v>1.2127596439169139</v>
      </c>
    </row>
    <row r="7663" spans="1:12" hidden="1">
      <c r="A7663" t="s">
        <v>544</v>
      </c>
      <c r="B7663" t="s">
        <v>11</v>
      </c>
      <c r="C7663" t="s">
        <v>119</v>
      </c>
      <c r="D7663" t="s">
        <v>580</v>
      </c>
      <c r="E7663" t="s">
        <v>15</v>
      </c>
      <c r="F7663" t="s">
        <v>36</v>
      </c>
      <c r="G7663" t="s">
        <v>384</v>
      </c>
      <c r="H7663" s="1">
        <v>2018</v>
      </c>
      <c r="I7663" s="2">
        <v>4375</v>
      </c>
      <c r="J7663" s="3">
        <v>5307</v>
      </c>
      <c r="K7663">
        <f>Table1[[#This Row],[Total Revenue + Open]]/Table1[[#This Row],[Qty]]</f>
        <v>1.2130285714285713</v>
      </c>
      <c r="L7663">
        <f>Table1[[#This Row],[Total Revenue + Open]]/Table1[[#This Row],[Qty]]</f>
        <v>1.2130285714285713</v>
      </c>
    </row>
    <row r="7664" spans="1:12" hidden="1">
      <c r="A7664" t="s">
        <v>544</v>
      </c>
      <c r="B7664" t="s">
        <v>11</v>
      </c>
      <c r="C7664" t="s">
        <v>119</v>
      </c>
      <c r="D7664" t="s">
        <v>580</v>
      </c>
      <c r="E7664" t="s">
        <v>15</v>
      </c>
      <c r="F7664" t="s">
        <v>36</v>
      </c>
      <c r="G7664" t="s">
        <v>384</v>
      </c>
      <c r="H7664" s="1">
        <v>2018</v>
      </c>
      <c r="I7664" s="2">
        <v>5030</v>
      </c>
      <c r="J7664" s="3">
        <v>6100</v>
      </c>
      <c r="K7664">
        <f>Table1[[#This Row],[Total Revenue + Open]]/Table1[[#This Row],[Qty]]</f>
        <v>1.2127236580516898</v>
      </c>
      <c r="L7664">
        <f>Table1[[#This Row],[Total Revenue + Open]]/Table1[[#This Row],[Qty]]</f>
        <v>1.2127236580516898</v>
      </c>
    </row>
    <row r="7665" spans="1:12" hidden="1">
      <c r="A7665" t="s">
        <v>544</v>
      </c>
      <c r="B7665" t="s">
        <v>11</v>
      </c>
      <c r="C7665" t="s">
        <v>119</v>
      </c>
      <c r="D7665" t="s">
        <v>580</v>
      </c>
      <c r="E7665" t="s">
        <v>15</v>
      </c>
      <c r="F7665" t="s">
        <v>36</v>
      </c>
      <c r="G7665" t="s">
        <v>384</v>
      </c>
      <c r="H7665" s="1">
        <v>2019</v>
      </c>
      <c r="I7665" s="2">
        <v>1710</v>
      </c>
      <c r="J7665" s="3">
        <v>2074</v>
      </c>
      <c r="K7665">
        <f>Table1[[#This Row],[Total Revenue + Open]]/Table1[[#This Row],[Qty]]</f>
        <v>1.2128654970760233</v>
      </c>
      <c r="L7665">
        <f>Table1[[#This Row],[Total Revenue + Open]]/Table1[[#This Row],[Qty]]</f>
        <v>1.2128654970760233</v>
      </c>
    </row>
    <row r="7666" spans="1:12" hidden="1">
      <c r="A7666" t="s">
        <v>544</v>
      </c>
      <c r="B7666" t="s">
        <v>11</v>
      </c>
      <c r="C7666" t="s">
        <v>119</v>
      </c>
      <c r="D7666" t="s">
        <v>580</v>
      </c>
      <c r="E7666" t="s">
        <v>15</v>
      </c>
      <c r="F7666" t="s">
        <v>36</v>
      </c>
      <c r="G7666" t="s">
        <v>384</v>
      </c>
      <c r="H7666" s="1">
        <v>2019</v>
      </c>
      <c r="I7666" s="2">
        <v>3925</v>
      </c>
      <c r="J7666" s="3">
        <v>4758</v>
      </c>
      <c r="K7666">
        <f>Table1[[#This Row],[Total Revenue + Open]]/Table1[[#This Row],[Qty]]</f>
        <v>1.2122292993630572</v>
      </c>
      <c r="L7666">
        <f>Table1[[#This Row],[Total Revenue + Open]]/Table1[[#This Row],[Qty]]</f>
        <v>1.2122292993630572</v>
      </c>
    </row>
    <row r="7667" spans="1:12" hidden="1">
      <c r="A7667" t="s">
        <v>544</v>
      </c>
      <c r="B7667" t="s">
        <v>11</v>
      </c>
      <c r="C7667" t="s">
        <v>119</v>
      </c>
      <c r="D7667" t="s">
        <v>580</v>
      </c>
      <c r="E7667" t="s">
        <v>15</v>
      </c>
      <c r="F7667" t="s">
        <v>36</v>
      </c>
      <c r="G7667" t="s">
        <v>384</v>
      </c>
      <c r="H7667" s="1">
        <v>2019</v>
      </c>
      <c r="I7667" s="2">
        <v>800</v>
      </c>
      <c r="J7667" s="3">
        <v>976</v>
      </c>
      <c r="K7667">
        <f>Table1[[#This Row],[Total Revenue + Open]]/Table1[[#This Row],[Qty]]</f>
        <v>1.22</v>
      </c>
      <c r="L7667">
        <f>Table1[[#This Row],[Total Revenue + Open]]/Table1[[#This Row],[Qty]]</f>
        <v>1.22</v>
      </c>
    </row>
    <row r="7668" spans="1:12" hidden="1">
      <c r="A7668" t="s">
        <v>544</v>
      </c>
      <c r="B7668" t="s">
        <v>11</v>
      </c>
      <c r="C7668" t="s">
        <v>119</v>
      </c>
      <c r="D7668" t="s">
        <v>580</v>
      </c>
      <c r="E7668" t="s">
        <v>15</v>
      </c>
      <c r="F7668" t="s">
        <v>36</v>
      </c>
      <c r="G7668" t="s">
        <v>384</v>
      </c>
      <c r="H7668" s="1">
        <v>2019</v>
      </c>
      <c r="I7668" s="2">
        <v>1460</v>
      </c>
      <c r="J7668" s="3">
        <v>1769</v>
      </c>
      <c r="K7668">
        <f>Table1[[#This Row],[Total Revenue + Open]]/Table1[[#This Row],[Qty]]</f>
        <v>1.2116438356164383</v>
      </c>
      <c r="L7668">
        <f>Table1[[#This Row],[Total Revenue + Open]]/Table1[[#This Row],[Qty]]</f>
        <v>1.2116438356164383</v>
      </c>
    </row>
    <row r="7669" spans="1:12" hidden="1">
      <c r="A7669" t="s">
        <v>544</v>
      </c>
      <c r="B7669" t="s">
        <v>11</v>
      </c>
      <c r="C7669" t="s">
        <v>119</v>
      </c>
      <c r="D7669" t="s">
        <v>580</v>
      </c>
      <c r="E7669" t="s">
        <v>15</v>
      </c>
      <c r="F7669" t="s">
        <v>36</v>
      </c>
      <c r="G7669" t="s">
        <v>384</v>
      </c>
      <c r="H7669" s="1">
        <v>2019</v>
      </c>
      <c r="I7669" s="2">
        <v>1410</v>
      </c>
      <c r="J7669" s="3">
        <v>1708</v>
      </c>
      <c r="K7669">
        <f>Table1[[#This Row],[Total Revenue + Open]]/Table1[[#This Row],[Qty]]</f>
        <v>1.2113475177304964</v>
      </c>
      <c r="L7669">
        <f>Table1[[#This Row],[Total Revenue + Open]]/Table1[[#This Row],[Qty]]</f>
        <v>1.2113475177304964</v>
      </c>
    </row>
    <row r="7670" spans="1:12" hidden="1">
      <c r="A7670" t="s">
        <v>544</v>
      </c>
      <c r="B7670" t="s">
        <v>11</v>
      </c>
      <c r="C7670" t="s">
        <v>119</v>
      </c>
      <c r="D7670" t="s">
        <v>580</v>
      </c>
      <c r="E7670" t="s">
        <v>15</v>
      </c>
      <c r="F7670" t="s">
        <v>36</v>
      </c>
      <c r="G7670" t="s">
        <v>384</v>
      </c>
      <c r="H7670" s="1">
        <v>2019</v>
      </c>
      <c r="I7670" s="2">
        <v>6585</v>
      </c>
      <c r="J7670" s="3">
        <v>7991</v>
      </c>
      <c r="K7670">
        <f>Table1[[#This Row],[Total Revenue + Open]]/Table1[[#This Row],[Qty]]</f>
        <v>1.2135155656795749</v>
      </c>
      <c r="L7670">
        <f>Table1[[#This Row],[Total Revenue + Open]]/Table1[[#This Row],[Qty]]</f>
        <v>1.2135155656795749</v>
      </c>
    </row>
    <row r="7671" spans="1:12" hidden="1">
      <c r="A7671" t="s">
        <v>544</v>
      </c>
      <c r="B7671" t="s">
        <v>11</v>
      </c>
      <c r="C7671" t="s">
        <v>119</v>
      </c>
      <c r="D7671" t="s">
        <v>580</v>
      </c>
      <c r="E7671" t="s">
        <v>15</v>
      </c>
      <c r="F7671" t="s">
        <v>36</v>
      </c>
      <c r="G7671" t="s">
        <v>384</v>
      </c>
      <c r="H7671" s="1">
        <v>2019</v>
      </c>
      <c r="I7671" s="2">
        <v>5780</v>
      </c>
      <c r="J7671" s="3">
        <v>7015</v>
      </c>
      <c r="K7671">
        <f>Table1[[#This Row],[Total Revenue + Open]]/Table1[[#This Row],[Qty]]</f>
        <v>1.2136678200692042</v>
      </c>
      <c r="L7671">
        <f>Table1[[#This Row],[Total Revenue + Open]]/Table1[[#This Row],[Qty]]</f>
        <v>1.2136678200692042</v>
      </c>
    </row>
    <row r="7672" spans="1:12" hidden="1">
      <c r="A7672" t="s">
        <v>544</v>
      </c>
      <c r="B7672" t="s">
        <v>11</v>
      </c>
      <c r="C7672" t="s">
        <v>119</v>
      </c>
      <c r="D7672" t="s">
        <v>580</v>
      </c>
      <c r="E7672" t="s">
        <v>15</v>
      </c>
      <c r="F7672" t="s">
        <v>36</v>
      </c>
      <c r="G7672" t="s">
        <v>384</v>
      </c>
      <c r="H7672" s="1">
        <v>2019</v>
      </c>
      <c r="I7672" s="2">
        <v>6540</v>
      </c>
      <c r="J7672" s="3">
        <v>7930</v>
      </c>
      <c r="K7672">
        <f>Table1[[#This Row],[Total Revenue + Open]]/Table1[[#This Row],[Qty]]</f>
        <v>1.2125382262996942</v>
      </c>
      <c r="L7672">
        <f>Table1[[#This Row],[Total Revenue + Open]]/Table1[[#This Row],[Qty]]</f>
        <v>1.2125382262996942</v>
      </c>
    </row>
    <row r="7673" spans="1:12" hidden="1">
      <c r="A7673" t="s">
        <v>544</v>
      </c>
      <c r="B7673" t="s">
        <v>11</v>
      </c>
      <c r="C7673" t="s">
        <v>119</v>
      </c>
      <c r="D7673" t="s">
        <v>580</v>
      </c>
      <c r="E7673" t="s">
        <v>15</v>
      </c>
      <c r="F7673" t="s">
        <v>36</v>
      </c>
      <c r="G7673" t="s">
        <v>384</v>
      </c>
      <c r="H7673" s="1">
        <v>2019</v>
      </c>
      <c r="I7673" s="2">
        <v>600</v>
      </c>
      <c r="J7673" s="3">
        <v>732</v>
      </c>
      <c r="K7673">
        <f>Table1[[#This Row],[Total Revenue + Open]]/Table1[[#This Row],[Qty]]</f>
        <v>1.22</v>
      </c>
      <c r="L7673">
        <f>Table1[[#This Row],[Total Revenue + Open]]/Table1[[#This Row],[Qty]]</f>
        <v>1.22</v>
      </c>
    </row>
    <row r="7674" spans="1:12" hidden="1">
      <c r="A7674" t="s">
        <v>544</v>
      </c>
      <c r="B7674" t="s">
        <v>11</v>
      </c>
      <c r="C7674" t="s">
        <v>119</v>
      </c>
      <c r="D7674" t="s">
        <v>580</v>
      </c>
      <c r="E7674" t="s">
        <v>15</v>
      </c>
      <c r="F7674" t="s">
        <v>36</v>
      </c>
      <c r="G7674" t="s">
        <v>384</v>
      </c>
      <c r="H7674" s="1">
        <v>2019</v>
      </c>
      <c r="I7674" s="2">
        <v>1360</v>
      </c>
      <c r="J7674" s="3">
        <v>1647</v>
      </c>
      <c r="K7674">
        <f>Table1[[#This Row],[Total Revenue + Open]]/Table1[[#This Row],[Qty]]</f>
        <v>1.2110294117647058</v>
      </c>
      <c r="L7674">
        <f>Table1[[#This Row],[Total Revenue + Open]]/Table1[[#This Row],[Qty]]</f>
        <v>1.2110294117647058</v>
      </c>
    </row>
    <row r="7675" spans="1:12" hidden="1">
      <c r="A7675" t="s">
        <v>544</v>
      </c>
      <c r="B7675" t="s">
        <v>11</v>
      </c>
      <c r="C7675" t="s">
        <v>119</v>
      </c>
      <c r="D7675" t="s">
        <v>580</v>
      </c>
      <c r="E7675" t="s">
        <v>15</v>
      </c>
      <c r="F7675" t="s">
        <v>36</v>
      </c>
      <c r="G7675" t="s">
        <v>384</v>
      </c>
      <c r="H7675" s="1">
        <v>2019</v>
      </c>
      <c r="I7675" s="2">
        <v>1810</v>
      </c>
      <c r="J7675" s="3">
        <v>2196</v>
      </c>
      <c r="K7675">
        <f>Table1[[#This Row],[Total Revenue + Open]]/Table1[[#This Row],[Qty]]</f>
        <v>1.2132596685082873</v>
      </c>
      <c r="L7675">
        <f>Table1[[#This Row],[Total Revenue + Open]]/Table1[[#This Row],[Qty]]</f>
        <v>1.2132596685082873</v>
      </c>
    </row>
    <row r="7676" spans="1:12" hidden="1">
      <c r="A7676" t="s">
        <v>544</v>
      </c>
      <c r="B7676" t="s">
        <v>11</v>
      </c>
      <c r="C7676" t="s">
        <v>119</v>
      </c>
      <c r="D7676" t="s">
        <v>592</v>
      </c>
      <c r="E7676" t="s">
        <v>15</v>
      </c>
      <c r="F7676" t="s">
        <v>16</v>
      </c>
      <c r="G7676" t="s">
        <v>18</v>
      </c>
      <c r="H7676" s="1">
        <v>2020</v>
      </c>
      <c r="I7676" s="2">
        <v>1460</v>
      </c>
      <c r="J7676" s="3">
        <v>3248</v>
      </c>
      <c r="K7676">
        <f>Table1[[#This Row],[Total Revenue + Open]]/Table1[[#This Row],[Qty]]</f>
        <v>2.2246575342465755</v>
      </c>
      <c r="L7676">
        <f>Table1[[#This Row],[Total Revenue + Open]]/Table1[[#This Row],[Qty]]</f>
        <v>2.2246575342465755</v>
      </c>
    </row>
    <row r="7677" spans="1:12" hidden="1">
      <c r="A7677" t="s">
        <v>544</v>
      </c>
      <c r="B7677" t="s">
        <v>11</v>
      </c>
      <c r="C7677" t="s">
        <v>73</v>
      </c>
      <c r="D7677" t="s">
        <v>545</v>
      </c>
      <c r="E7677" t="s">
        <v>15</v>
      </c>
      <c r="F7677" t="s">
        <v>566</v>
      </c>
      <c r="G7677" t="s">
        <v>569</v>
      </c>
      <c r="H7677" s="1">
        <v>2020</v>
      </c>
      <c r="I7677" s="2">
        <v>3565</v>
      </c>
      <c r="J7677" s="3">
        <v>3213.8670215575999</v>
      </c>
      <c r="K7677">
        <f>Table1[[#This Row],[Total Revenue + Open]]/Table1[[#This Row],[Qty]]</f>
        <v>0.90150547589273489</v>
      </c>
      <c r="L7677">
        <f>Table1[[#This Row],[Total Revenue + Open]]/Table1[[#This Row],[Qty]]</f>
        <v>0.90150547589273489</v>
      </c>
    </row>
    <row r="7678" spans="1:12" hidden="1">
      <c r="A7678" t="s">
        <v>544</v>
      </c>
      <c r="B7678" t="s">
        <v>11</v>
      </c>
      <c r="C7678" t="s">
        <v>73</v>
      </c>
      <c r="D7678" t="s">
        <v>550</v>
      </c>
      <c r="E7678" t="s">
        <v>15</v>
      </c>
      <c r="F7678" t="s">
        <v>80</v>
      </c>
      <c r="G7678" t="s">
        <v>81</v>
      </c>
      <c r="H7678" s="1">
        <v>2020</v>
      </c>
      <c r="I7678" s="2">
        <v>2627</v>
      </c>
      <c r="J7678" s="3">
        <v>3164.1902683215999</v>
      </c>
      <c r="K7678">
        <f>Table1[[#This Row],[Total Revenue + Open]]/Table1[[#This Row],[Qty]]</f>
        <v>1.2044881112758279</v>
      </c>
      <c r="L7678">
        <f>Table1[[#This Row],[Total Revenue + Open]]/Table1[[#This Row],[Qty]]</f>
        <v>1.2044881112758279</v>
      </c>
    </row>
    <row r="7679" spans="1:12" hidden="1">
      <c r="A7679" t="s">
        <v>544</v>
      </c>
      <c r="B7679" t="s">
        <v>11</v>
      </c>
      <c r="C7679" t="s">
        <v>73</v>
      </c>
      <c r="D7679" t="s">
        <v>550</v>
      </c>
      <c r="E7679" t="s">
        <v>15</v>
      </c>
      <c r="F7679" t="s">
        <v>80</v>
      </c>
      <c r="G7679" t="s">
        <v>83</v>
      </c>
      <c r="H7679" s="1">
        <v>2020</v>
      </c>
      <c r="I7679" s="2">
        <v>2627</v>
      </c>
      <c r="J7679" s="3">
        <v>3164.1902683215999</v>
      </c>
      <c r="K7679">
        <f>Table1[[#This Row],[Total Revenue + Open]]/Table1[[#This Row],[Qty]]</f>
        <v>1.2044881112758279</v>
      </c>
      <c r="L7679">
        <f>Table1[[#This Row],[Total Revenue + Open]]/Table1[[#This Row],[Qty]]</f>
        <v>1.2044881112758279</v>
      </c>
    </row>
    <row r="7680" spans="1:12" hidden="1">
      <c r="A7680" t="s">
        <v>544</v>
      </c>
      <c r="B7680" t="s">
        <v>11</v>
      </c>
      <c r="C7680" t="s">
        <v>119</v>
      </c>
      <c r="D7680" t="s">
        <v>580</v>
      </c>
      <c r="E7680" t="s">
        <v>15</v>
      </c>
      <c r="F7680" t="s">
        <v>204</v>
      </c>
      <c r="G7680" t="s">
        <v>205</v>
      </c>
      <c r="H7680" s="1">
        <v>2020</v>
      </c>
      <c r="I7680" s="2">
        <v>1160</v>
      </c>
      <c r="J7680" s="3">
        <v>3151</v>
      </c>
      <c r="K7680">
        <f>Table1[[#This Row],[Total Revenue + Open]]/Table1[[#This Row],[Qty]]</f>
        <v>2.7163793103448275</v>
      </c>
      <c r="L7680">
        <f>Table1[[#This Row],[Total Revenue + Open]]/Table1[[#This Row],[Qty]]</f>
        <v>2.7163793103448275</v>
      </c>
    </row>
    <row r="7681" spans="1:12" hidden="1">
      <c r="A7681" t="s">
        <v>544</v>
      </c>
      <c r="B7681" t="s">
        <v>11</v>
      </c>
      <c r="C7681" t="s">
        <v>119</v>
      </c>
      <c r="D7681" t="s">
        <v>580</v>
      </c>
      <c r="E7681" t="s">
        <v>15</v>
      </c>
      <c r="F7681" t="s">
        <v>204</v>
      </c>
      <c r="G7681" t="s">
        <v>206</v>
      </c>
      <c r="H7681" s="1">
        <v>2020</v>
      </c>
      <c r="I7681" s="2">
        <v>1160</v>
      </c>
      <c r="J7681" s="3">
        <v>3151</v>
      </c>
      <c r="K7681">
        <f>Table1[[#This Row],[Total Revenue + Open]]/Table1[[#This Row],[Qty]]</f>
        <v>2.7163793103448275</v>
      </c>
      <c r="L7681">
        <f>Table1[[#This Row],[Total Revenue + Open]]/Table1[[#This Row],[Qty]]</f>
        <v>2.7163793103448275</v>
      </c>
    </row>
    <row r="7682" spans="1:12" hidden="1">
      <c r="A7682" t="s">
        <v>544</v>
      </c>
      <c r="B7682" t="s">
        <v>11</v>
      </c>
      <c r="C7682" t="s">
        <v>119</v>
      </c>
      <c r="D7682" t="s">
        <v>592</v>
      </c>
      <c r="E7682" t="s">
        <v>15</v>
      </c>
      <c r="F7682" t="s">
        <v>16</v>
      </c>
      <c r="G7682" t="s">
        <v>381</v>
      </c>
      <c r="H7682" s="1">
        <v>2020</v>
      </c>
      <c r="I7682" s="2">
        <v>1410</v>
      </c>
      <c r="J7682" s="3">
        <v>3136</v>
      </c>
      <c r="K7682">
        <f>Table1[[#This Row],[Total Revenue + Open]]/Table1[[#This Row],[Qty]]</f>
        <v>2.2241134751773051</v>
      </c>
      <c r="L7682">
        <f>Table1[[#This Row],[Total Revenue + Open]]/Table1[[#This Row],[Qty]]</f>
        <v>2.2241134751773051</v>
      </c>
    </row>
    <row r="7683" spans="1:12" hidden="1">
      <c r="A7683" t="s">
        <v>544</v>
      </c>
      <c r="B7683" t="s">
        <v>11</v>
      </c>
      <c r="C7683" t="s">
        <v>119</v>
      </c>
      <c r="D7683" t="s">
        <v>580</v>
      </c>
      <c r="E7683" t="s">
        <v>15</v>
      </c>
      <c r="F7683" t="s">
        <v>36</v>
      </c>
      <c r="G7683" t="s">
        <v>384</v>
      </c>
      <c r="H7683" s="1">
        <v>2021</v>
      </c>
      <c r="I7683" s="2">
        <v>1250</v>
      </c>
      <c r="J7683" s="3">
        <v>1675</v>
      </c>
      <c r="K7683">
        <f>Table1[[#This Row],[Total Revenue + Open]]/Table1[[#This Row],[Qty]]</f>
        <v>1.34</v>
      </c>
      <c r="L7683">
        <f>Table1[[#This Row],[Total Revenue + Open]]/Table1[[#This Row],[Qty]]</f>
        <v>1.34</v>
      </c>
    </row>
    <row r="7684" spans="1:12" hidden="1">
      <c r="A7684" t="s">
        <v>544</v>
      </c>
      <c r="B7684" t="s">
        <v>11</v>
      </c>
      <c r="C7684" t="s">
        <v>119</v>
      </c>
      <c r="D7684" t="s">
        <v>580</v>
      </c>
      <c r="E7684" t="s">
        <v>15</v>
      </c>
      <c r="F7684" t="s">
        <v>36</v>
      </c>
      <c r="G7684" t="s">
        <v>384</v>
      </c>
      <c r="H7684" s="1">
        <v>2021</v>
      </c>
      <c r="I7684" s="2">
        <v>650</v>
      </c>
      <c r="J7684" s="3">
        <v>871</v>
      </c>
      <c r="K7684">
        <f>Table1[[#This Row],[Total Revenue + Open]]/Table1[[#This Row],[Qty]]</f>
        <v>1.34</v>
      </c>
      <c r="L7684">
        <f>Table1[[#This Row],[Total Revenue + Open]]/Table1[[#This Row],[Qty]]</f>
        <v>1.34</v>
      </c>
    </row>
    <row r="7685" spans="1:12" hidden="1">
      <c r="A7685" t="s">
        <v>544</v>
      </c>
      <c r="B7685" t="s">
        <v>11</v>
      </c>
      <c r="C7685" t="s">
        <v>119</v>
      </c>
      <c r="D7685" t="s">
        <v>580</v>
      </c>
      <c r="E7685" t="s">
        <v>15</v>
      </c>
      <c r="F7685" t="s">
        <v>36</v>
      </c>
      <c r="G7685" t="s">
        <v>384</v>
      </c>
      <c r="H7685" s="1">
        <v>2021</v>
      </c>
      <c r="I7685" s="2">
        <v>850</v>
      </c>
      <c r="J7685" s="3">
        <v>1139</v>
      </c>
      <c r="K7685">
        <f>Table1[[#This Row],[Total Revenue + Open]]/Table1[[#This Row],[Qty]]</f>
        <v>1.34</v>
      </c>
      <c r="L7685">
        <f>Table1[[#This Row],[Total Revenue + Open]]/Table1[[#This Row],[Qty]]</f>
        <v>1.34</v>
      </c>
    </row>
    <row r="7686" spans="1:12" hidden="1">
      <c r="A7686" t="s">
        <v>544</v>
      </c>
      <c r="B7686" t="s">
        <v>11</v>
      </c>
      <c r="C7686" t="s">
        <v>119</v>
      </c>
      <c r="D7686" t="s">
        <v>580</v>
      </c>
      <c r="E7686" t="s">
        <v>15</v>
      </c>
      <c r="F7686" t="s">
        <v>36</v>
      </c>
      <c r="G7686" t="s">
        <v>384</v>
      </c>
      <c r="H7686" s="1">
        <v>2021</v>
      </c>
      <c r="I7686" s="2">
        <v>1005</v>
      </c>
      <c r="J7686" s="3">
        <v>1340</v>
      </c>
      <c r="K7686">
        <f>Table1[[#This Row],[Total Revenue + Open]]/Table1[[#This Row],[Qty]]</f>
        <v>1.3333333333333333</v>
      </c>
      <c r="L7686">
        <f>Table1[[#This Row],[Total Revenue + Open]]/Table1[[#This Row],[Qty]]</f>
        <v>1.3333333333333333</v>
      </c>
    </row>
    <row r="7687" spans="1:12" hidden="1">
      <c r="A7687" t="s">
        <v>544</v>
      </c>
      <c r="B7687" t="s">
        <v>11</v>
      </c>
      <c r="C7687" t="s">
        <v>119</v>
      </c>
      <c r="D7687" t="s">
        <v>580</v>
      </c>
      <c r="E7687" t="s">
        <v>15</v>
      </c>
      <c r="F7687" t="s">
        <v>36</v>
      </c>
      <c r="G7687" t="s">
        <v>384</v>
      </c>
      <c r="H7687" s="1">
        <v>2021</v>
      </c>
      <c r="I7687" s="2">
        <v>600</v>
      </c>
      <c r="J7687" s="3">
        <v>804</v>
      </c>
      <c r="K7687">
        <f>Table1[[#This Row],[Total Revenue + Open]]/Table1[[#This Row],[Qty]]</f>
        <v>1.34</v>
      </c>
      <c r="L7687">
        <f>Table1[[#This Row],[Total Revenue + Open]]/Table1[[#This Row],[Qty]]</f>
        <v>1.34</v>
      </c>
    </row>
    <row r="7688" spans="1:12" hidden="1">
      <c r="A7688" t="s">
        <v>544</v>
      </c>
      <c r="B7688" t="s">
        <v>11</v>
      </c>
      <c r="C7688" t="s">
        <v>119</v>
      </c>
      <c r="D7688" t="s">
        <v>580</v>
      </c>
      <c r="E7688" t="s">
        <v>15</v>
      </c>
      <c r="F7688" t="s">
        <v>36</v>
      </c>
      <c r="G7688" t="s">
        <v>384</v>
      </c>
      <c r="H7688" s="1">
        <v>2021</v>
      </c>
      <c r="I7688" s="2">
        <v>2060</v>
      </c>
      <c r="J7688" s="3">
        <v>2747</v>
      </c>
      <c r="K7688">
        <f>Table1[[#This Row],[Total Revenue + Open]]/Table1[[#This Row],[Qty]]</f>
        <v>1.333495145631068</v>
      </c>
      <c r="L7688">
        <f>Table1[[#This Row],[Total Revenue + Open]]/Table1[[#This Row],[Qty]]</f>
        <v>1.333495145631068</v>
      </c>
    </row>
    <row r="7689" spans="1:12" hidden="1">
      <c r="A7689" t="s">
        <v>544</v>
      </c>
      <c r="B7689" t="s">
        <v>11</v>
      </c>
      <c r="C7689" t="s">
        <v>119</v>
      </c>
      <c r="D7689" t="s">
        <v>580</v>
      </c>
      <c r="E7689" t="s">
        <v>15</v>
      </c>
      <c r="F7689" t="s">
        <v>36</v>
      </c>
      <c r="G7689" t="s">
        <v>384</v>
      </c>
      <c r="H7689" s="1">
        <v>2021</v>
      </c>
      <c r="I7689" s="2">
        <v>650</v>
      </c>
      <c r="J7689" s="3">
        <v>871</v>
      </c>
      <c r="K7689">
        <f>Table1[[#This Row],[Total Revenue + Open]]/Table1[[#This Row],[Qty]]</f>
        <v>1.34</v>
      </c>
      <c r="L7689">
        <f>Table1[[#This Row],[Total Revenue + Open]]/Table1[[#This Row],[Qty]]</f>
        <v>1.34</v>
      </c>
    </row>
    <row r="7690" spans="1:12" hidden="1">
      <c r="A7690" t="s">
        <v>544</v>
      </c>
      <c r="B7690" t="s">
        <v>11</v>
      </c>
      <c r="C7690" t="s">
        <v>119</v>
      </c>
      <c r="D7690" t="s">
        <v>580</v>
      </c>
      <c r="E7690" t="s">
        <v>15</v>
      </c>
      <c r="F7690" t="s">
        <v>36</v>
      </c>
      <c r="G7690" t="s">
        <v>384</v>
      </c>
      <c r="H7690" s="1">
        <v>2021</v>
      </c>
      <c r="I7690" s="2">
        <v>4125</v>
      </c>
      <c r="J7690" s="3">
        <v>5494</v>
      </c>
      <c r="K7690">
        <f>Table1[[#This Row],[Total Revenue + Open]]/Table1[[#This Row],[Qty]]</f>
        <v>1.3318787878787879</v>
      </c>
      <c r="L7690">
        <f>Table1[[#This Row],[Total Revenue + Open]]/Table1[[#This Row],[Qty]]</f>
        <v>1.3318787878787879</v>
      </c>
    </row>
    <row r="7691" spans="1:12" hidden="1">
      <c r="A7691" t="s">
        <v>544</v>
      </c>
      <c r="B7691" t="s">
        <v>11</v>
      </c>
      <c r="C7691" t="s">
        <v>119</v>
      </c>
      <c r="D7691" t="s">
        <v>580</v>
      </c>
      <c r="E7691" t="s">
        <v>15</v>
      </c>
      <c r="F7691" t="s">
        <v>36</v>
      </c>
      <c r="G7691" t="s">
        <v>384</v>
      </c>
      <c r="H7691" s="1">
        <v>2021</v>
      </c>
      <c r="I7691" s="2">
        <v>450</v>
      </c>
      <c r="J7691" s="3">
        <v>603</v>
      </c>
      <c r="K7691">
        <f>Table1[[#This Row],[Total Revenue + Open]]/Table1[[#This Row],[Qty]]</f>
        <v>1.34</v>
      </c>
      <c r="L7691">
        <f>Table1[[#This Row],[Total Revenue + Open]]/Table1[[#This Row],[Qty]]</f>
        <v>1.34</v>
      </c>
    </row>
    <row r="7692" spans="1:12" hidden="1">
      <c r="A7692" t="s">
        <v>544</v>
      </c>
      <c r="B7692" t="s">
        <v>11</v>
      </c>
      <c r="C7692" t="s">
        <v>119</v>
      </c>
      <c r="D7692" t="s">
        <v>580</v>
      </c>
      <c r="E7692" t="s">
        <v>15</v>
      </c>
      <c r="F7692" t="s">
        <v>36</v>
      </c>
      <c r="G7692" t="s">
        <v>384</v>
      </c>
      <c r="H7692" s="1">
        <v>2021</v>
      </c>
      <c r="I7692" s="2">
        <v>200</v>
      </c>
      <c r="J7692" s="3">
        <v>268</v>
      </c>
      <c r="K7692">
        <f>Table1[[#This Row],[Total Revenue + Open]]/Table1[[#This Row],[Qty]]</f>
        <v>1.34</v>
      </c>
      <c r="L7692">
        <f>Table1[[#This Row],[Total Revenue + Open]]/Table1[[#This Row],[Qty]]</f>
        <v>1.34</v>
      </c>
    </row>
    <row r="7693" spans="1:12">
      <c r="A7693" t="s">
        <v>10</v>
      </c>
      <c r="B7693" t="s">
        <v>11</v>
      </c>
      <c r="C7693" t="s">
        <v>119</v>
      </c>
      <c r="D7693" t="s">
        <v>46</v>
      </c>
      <c r="E7693" t="s">
        <v>12</v>
      </c>
      <c r="F7693" t="s">
        <v>13</v>
      </c>
      <c r="G7693" t="s">
        <v>28</v>
      </c>
      <c r="H7693" s="1">
        <v>2022</v>
      </c>
      <c r="I7693" s="2">
        <v>2500</v>
      </c>
      <c r="J7693" s="3">
        <v>325</v>
      </c>
      <c r="K7693">
        <f>Table1[[#This Row],[Total Revenue + Open]]/Table1[[#This Row],[Qty]]</f>
        <v>0.13</v>
      </c>
      <c r="L7693">
        <f>Table1[[#This Row],[Total Revenue + Open]]/Table1[[#This Row],[Qty]]</f>
        <v>0.13</v>
      </c>
    </row>
    <row r="7694" spans="1:12">
      <c r="A7694" t="s">
        <v>10</v>
      </c>
      <c r="B7694" t="s">
        <v>11</v>
      </c>
      <c r="C7694" t="s">
        <v>119</v>
      </c>
      <c r="D7694" t="s">
        <v>46</v>
      </c>
      <c r="E7694" t="s">
        <v>19</v>
      </c>
      <c r="F7694" t="s">
        <v>92</v>
      </c>
      <c r="G7694" t="s">
        <v>107</v>
      </c>
      <c r="H7694" s="1">
        <v>2022</v>
      </c>
      <c r="I7694" s="2">
        <v>2000</v>
      </c>
      <c r="J7694" s="3">
        <v>300</v>
      </c>
      <c r="K7694">
        <f>Table1[[#This Row],[Total Revenue + Open]]/Table1[[#This Row],[Qty]]</f>
        <v>0.15</v>
      </c>
      <c r="L7694">
        <f>Table1[[#This Row],[Total Revenue + Open]]/Table1[[#This Row],[Qty]]</f>
        <v>0.15</v>
      </c>
    </row>
    <row r="7695" spans="1:12">
      <c r="A7695" t="s">
        <v>10</v>
      </c>
      <c r="B7695" t="s">
        <v>11</v>
      </c>
      <c r="C7695" t="s">
        <v>119</v>
      </c>
      <c r="D7695" t="s">
        <v>46</v>
      </c>
      <c r="E7695" t="s">
        <v>19</v>
      </c>
      <c r="F7695" t="s">
        <v>92</v>
      </c>
      <c r="G7695" t="s">
        <v>93</v>
      </c>
      <c r="H7695" s="1">
        <v>2022</v>
      </c>
      <c r="I7695" s="2">
        <v>2000</v>
      </c>
      <c r="J7695" s="3">
        <v>300</v>
      </c>
      <c r="K7695">
        <f>Table1[[#This Row],[Total Revenue + Open]]/Table1[[#This Row],[Qty]]</f>
        <v>0.15</v>
      </c>
      <c r="L7695">
        <f>Table1[[#This Row],[Total Revenue + Open]]/Table1[[#This Row],[Qty]]</f>
        <v>0.15</v>
      </c>
    </row>
    <row r="7696" spans="1:12">
      <c r="A7696" t="s">
        <v>10</v>
      </c>
      <c r="B7696" t="s">
        <v>11</v>
      </c>
      <c r="C7696" t="s">
        <v>119</v>
      </c>
      <c r="D7696" t="s">
        <v>46</v>
      </c>
      <c r="E7696" t="s">
        <v>12</v>
      </c>
      <c r="F7696" t="s">
        <v>13</v>
      </c>
      <c r="G7696" t="s">
        <v>28</v>
      </c>
      <c r="H7696" s="1">
        <v>2022</v>
      </c>
      <c r="I7696" s="2">
        <v>2000</v>
      </c>
      <c r="J7696" s="3">
        <v>260</v>
      </c>
      <c r="K7696">
        <f>Table1[[#This Row],[Total Revenue + Open]]/Table1[[#This Row],[Qty]]</f>
        <v>0.13</v>
      </c>
      <c r="L7696">
        <f>Table1[[#This Row],[Total Revenue + Open]]/Table1[[#This Row],[Qty]]</f>
        <v>0.13</v>
      </c>
    </row>
    <row r="7697" spans="1:12">
      <c r="A7697" t="s">
        <v>10</v>
      </c>
      <c r="B7697" t="s">
        <v>11</v>
      </c>
      <c r="C7697" t="s">
        <v>119</v>
      </c>
      <c r="D7697" t="s">
        <v>46</v>
      </c>
      <c r="E7697" t="s">
        <v>12</v>
      </c>
      <c r="F7697" t="s">
        <v>13</v>
      </c>
      <c r="G7697" t="s">
        <v>28</v>
      </c>
      <c r="H7697" s="1">
        <v>2022</v>
      </c>
      <c r="I7697" s="2">
        <v>2000</v>
      </c>
      <c r="J7697" s="3">
        <v>260</v>
      </c>
      <c r="K7697">
        <f>Table1[[#This Row],[Total Revenue + Open]]/Table1[[#This Row],[Qty]]</f>
        <v>0.13</v>
      </c>
      <c r="L7697">
        <f>Table1[[#This Row],[Total Revenue + Open]]/Table1[[#This Row],[Qty]]</f>
        <v>0.13</v>
      </c>
    </row>
    <row r="7698" spans="1:12">
      <c r="A7698" t="s">
        <v>10</v>
      </c>
      <c r="B7698" t="s">
        <v>11</v>
      </c>
      <c r="C7698" t="s">
        <v>119</v>
      </c>
      <c r="D7698" t="s">
        <v>46</v>
      </c>
      <c r="E7698" t="s">
        <v>12</v>
      </c>
      <c r="F7698" t="s">
        <v>13</v>
      </c>
      <c r="G7698" t="s">
        <v>28</v>
      </c>
      <c r="H7698" s="1">
        <v>2022</v>
      </c>
      <c r="I7698" s="2">
        <v>2000</v>
      </c>
      <c r="J7698" s="3">
        <v>260</v>
      </c>
      <c r="K7698">
        <f>Table1[[#This Row],[Total Revenue + Open]]/Table1[[#This Row],[Qty]]</f>
        <v>0.13</v>
      </c>
      <c r="L7698">
        <f>Table1[[#This Row],[Total Revenue + Open]]/Table1[[#This Row],[Qty]]</f>
        <v>0.13</v>
      </c>
    </row>
    <row r="7699" spans="1:12">
      <c r="A7699" t="s">
        <v>10</v>
      </c>
      <c r="B7699" t="s">
        <v>11</v>
      </c>
      <c r="C7699" t="s">
        <v>119</v>
      </c>
      <c r="D7699" t="s">
        <v>46</v>
      </c>
      <c r="E7699" t="s">
        <v>12</v>
      </c>
      <c r="F7699" t="s">
        <v>13</v>
      </c>
      <c r="G7699" t="s">
        <v>28</v>
      </c>
      <c r="H7699" s="1">
        <v>2022</v>
      </c>
      <c r="I7699" s="2">
        <v>2000</v>
      </c>
      <c r="J7699" s="3">
        <v>260</v>
      </c>
      <c r="K7699">
        <f>Table1[[#This Row],[Total Revenue + Open]]/Table1[[#This Row],[Qty]]</f>
        <v>0.13</v>
      </c>
      <c r="L7699">
        <f>Table1[[#This Row],[Total Revenue + Open]]/Table1[[#This Row],[Qty]]</f>
        <v>0.13</v>
      </c>
    </row>
    <row r="7700" spans="1:12">
      <c r="A7700" t="s">
        <v>10</v>
      </c>
      <c r="B7700" t="s">
        <v>11</v>
      </c>
      <c r="C7700" t="s">
        <v>119</v>
      </c>
      <c r="D7700" t="s">
        <v>46</v>
      </c>
      <c r="E7700" t="s">
        <v>12</v>
      </c>
      <c r="F7700" t="s">
        <v>13</v>
      </c>
      <c r="G7700" t="s">
        <v>28</v>
      </c>
      <c r="H7700" s="1">
        <v>2022</v>
      </c>
      <c r="I7700" s="2">
        <v>2000</v>
      </c>
      <c r="J7700" s="3">
        <v>260</v>
      </c>
      <c r="K7700">
        <f>Table1[[#This Row],[Total Revenue + Open]]/Table1[[#This Row],[Qty]]</f>
        <v>0.13</v>
      </c>
      <c r="L7700">
        <f>Table1[[#This Row],[Total Revenue + Open]]/Table1[[#This Row],[Qty]]</f>
        <v>0.13</v>
      </c>
    </row>
    <row r="7701" spans="1:12">
      <c r="A7701" t="s">
        <v>10</v>
      </c>
      <c r="B7701" t="s">
        <v>11</v>
      </c>
      <c r="C7701" t="s">
        <v>119</v>
      </c>
      <c r="D7701" t="s">
        <v>46</v>
      </c>
      <c r="E7701" t="s">
        <v>12</v>
      </c>
      <c r="F7701" t="s">
        <v>13</v>
      </c>
      <c r="G7701" t="s">
        <v>28</v>
      </c>
      <c r="H7701" s="1">
        <v>2022</v>
      </c>
      <c r="I7701" s="2">
        <v>2000</v>
      </c>
      <c r="J7701" s="3">
        <v>260</v>
      </c>
      <c r="K7701">
        <f>Table1[[#This Row],[Total Revenue + Open]]/Table1[[#This Row],[Qty]]</f>
        <v>0.13</v>
      </c>
      <c r="L7701">
        <f>Table1[[#This Row],[Total Revenue + Open]]/Table1[[#This Row],[Qty]]</f>
        <v>0.13</v>
      </c>
    </row>
    <row r="7702" spans="1:12">
      <c r="A7702" t="s">
        <v>10</v>
      </c>
      <c r="B7702" t="s">
        <v>11</v>
      </c>
      <c r="C7702" t="s">
        <v>119</v>
      </c>
      <c r="D7702" t="s">
        <v>46</v>
      </c>
      <c r="E7702" t="s">
        <v>19</v>
      </c>
      <c r="F7702" t="s">
        <v>54</v>
      </c>
      <c r="G7702" t="s">
        <v>229</v>
      </c>
      <c r="H7702" s="1">
        <v>2022</v>
      </c>
      <c r="I7702" s="2">
        <v>1500</v>
      </c>
      <c r="J7702" s="3">
        <v>210</v>
      </c>
      <c r="K7702">
        <f>Table1[[#This Row],[Total Revenue + Open]]/Table1[[#This Row],[Qty]]</f>
        <v>0.14000000000000001</v>
      </c>
      <c r="L7702">
        <f>Table1[[#This Row],[Total Revenue + Open]]/Table1[[#This Row],[Qty]]</f>
        <v>0.14000000000000001</v>
      </c>
    </row>
    <row r="7703" spans="1:12" hidden="1">
      <c r="A7703" t="s">
        <v>544</v>
      </c>
      <c r="B7703" t="s">
        <v>11</v>
      </c>
      <c r="C7703" t="s">
        <v>119</v>
      </c>
      <c r="D7703" t="s">
        <v>580</v>
      </c>
      <c r="E7703" t="s">
        <v>15</v>
      </c>
      <c r="F7703" t="s">
        <v>36</v>
      </c>
      <c r="G7703" t="s">
        <v>385</v>
      </c>
      <c r="H7703" s="1">
        <v>2018</v>
      </c>
      <c r="I7703" s="2">
        <v>750</v>
      </c>
      <c r="J7703" s="3">
        <v>915</v>
      </c>
      <c r="K7703">
        <f>Table1[[#This Row],[Total Revenue + Open]]/Table1[[#This Row],[Qty]]</f>
        <v>1.22</v>
      </c>
      <c r="L7703">
        <f>Table1[[#This Row],[Total Revenue + Open]]/Table1[[#This Row],[Qty]]</f>
        <v>1.22</v>
      </c>
    </row>
    <row r="7704" spans="1:12" hidden="1">
      <c r="A7704" t="s">
        <v>544</v>
      </c>
      <c r="B7704" t="s">
        <v>11</v>
      </c>
      <c r="C7704" t="s">
        <v>119</v>
      </c>
      <c r="D7704" t="s">
        <v>580</v>
      </c>
      <c r="E7704" t="s">
        <v>15</v>
      </c>
      <c r="F7704" t="s">
        <v>36</v>
      </c>
      <c r="G7704" t="s">
        <v>385</v>
      </c>
      <c r="H7704" s="1">
        <v>2018</v>
      </c>
      <c r="I7704" s="2">
        <v>1035</v>
      </c>
      <c r="J7704" s="3">
        <v>1250.5</v>
      </c>
      <c r="K7704">
        <f>Table1[[#This Row],[Total Revenue + Open]]/Table1[[#This Row],[Qty]]</f>
        <v>1.2082125603864735</v>
      </c>
      <c r="L7704">
        <f>Table1[[#This Row],[Total Revenue + Open]]/Table1[[#This Row],[Qty]]</f>
        <v>1.2082125603864735</v>
      </c>
    </row>
    <row r="7705" spans="1:12" hidden="1">
      <c r="A7705" t="s">
        <v>544</v>
      </c>
      <c r="B7705" t="s">
        <v>11</v>
      </c>
      <c r="C7705" t="s">
        <v>119</v>
      </c>
      <c r="D7705" t="s">
        <v>580</v>
      </c>
      <c r="E7705" t="s">
        <v>15</v>
      </c>
      <c r="F7705" t="s">
        <v>36</v>
      </c>
      <c r="G7705" t="s">
        <v>385</v>
      </c>
      <c r="H7705" s="1">
        <v>2018</v>
      </c>
      <c r="I7705" s="2">
        <v>1785</v>
      </c>
      <c r="J7705" s="3">
        <v>2165.5</v>
      </c>
      <c r="K7705">
        <f>Table1[[#This Row],[Total Revenue + Open]]/Table1[[#This Row],[Qty]]</f>
        <v>1.2131652661064425</v>
      </c>
      <c r="L7705">
        <f>Table1[[#This Row],[Total Revenue + Open]]/Table1[[#This Row],[Qty]]</f>
        <v>1.2131652661064425</v>
      </c>
    </row>
    <row r="7706" spans="1:12" hidden="1">
      <c r="A7706" t="s">
        <v>544</v>
      </c>
      <c r="B7706" t="s">
        <v>11</v>
      </c>
      <c r="C7706" t="s">
        <v>119</v>
      </c>
      <c r="D7706" t="s">
        <v>580</v>
      </c>
      <c r="E7706" t="s">
        <v>15</v>
      </c>
      <c r="F7706" t="s">
        <v>36</v>
      </c>
      <c r="G7706" t="s">
        <v>385</v>
      </c>
      <c r="H7706" s="1">
        <v>2018</v>
      </c>
      <c r="I7706" s="2">
        <v>1860</v>
      </c>
      <c r="J7706" s="3">
        <v>2257</v>
      </c>
      <c r="K7706">
        <f>Table1[[#This Row],[Total Revenue + Open]]/Table1[[#This Row],[Qty]]</f>
        <v>1.2134408602150537</v>
      </c>
      <c r="L7706">
        <f>Table1[[#This Row],[Total Revenue + Open]]/Table1[[#This Row],[Qty]]</f>
        <v>1.2134408602150537</v>
      </c>
    </row>
    <row r="7707" spans="1:12" hidden="1">
      <c r="A7707" t="s">
        <v>544</v>
      </c>
      <c r="B7707" t="s">
        <v>11</v>
      </c>
      <c r="C7707" t="s">
        <v>119</v>
      </c>
      <c r="D7707" t="s">
        <v>580</v>
      </c>
      <c r="E7707" t="s">
        <v>15</v>
      </c>
      <c r="F7707" t="s">
        <v>36</v>
      </c>
      <c r="G7707" t="s">
        <v>385</v>
      </c>
      <c r="H7707" s="1">
        <v>2019</v>
      </c>
      <c r="I7707" s="2">
        <v>550</v>
      </c>
      <c r="J7707" s="3">
        <v>671</v>
      </c>
      <c r="K7707">
        <f>Table1[[#This Row],[Total Revenue + Open]]/Table1[[#This Row],[Qty]]</f>
        <v>1.22</v>
      </c>
      <c r="L7707">
        <f>Table1[[#This Row],[Total Revenue + Open]]/Table1[[#This Row],[Qty]]</f>
        <v>1.22</v>
      </c>
    </row>
    <row r="7708" spans="1:12" hidden="1">
      <c r="A7708" t="s">
        <v>544</v>
      </c>
      <c r="B7708" t="s">
        <v>11</v>
      </c>
      <c r="C7708" t="s">
        <v>119</v>
      </c>
      <c r="D7708" t="s">
        <v>580</v>
      </c>
      <c r="E7708" t="s">
        <v>15</v>
      </c>
      <c r="F7708" t="s">
        <v>36</v>
      </c>
      <c r="G7708" t="s">
        <v>385</v>
      </c>
      <c r="H7708" s="1">
        <v>2019</v>
      </c>
      <c r="I7708" s="2">
        <v>1250</v>
      </c>
      <c r="J7708" s="3">
        <v>1525</v>
      </c>
      <c r="K7708">
        <f>Table1[[#This Row],[Total Revenue + Open]]/Table1[[#This Row],[Qty]]</f>
        <v>1.22</v>
      </c>
      <c r="L7708">
        <f>Table1[[#This Row],[Total Revenue + Open]]/Table1[[#This Row],[Qty]]</f>
        <v>1.22</v>
      </c>
    </row>
    <row r="7709" spans="1:12" hidden="1">
      <c r="A7709" t="s">
        <v>544</v>
      </c>
      <c r="B7709" t="s">
        <v>11</v>
      </c>
      <c r="C7709" t="s">
        <v>119</v>
      </c>
      <c r="D7709" t="s">
        <v>580</v>
      </c>
      <c r="E7709" t="s">
        <v>15</v>
      </c>
      <c r="F7709" t="s">
        <v>36</v>
      </c>
      <c r="G7709" t="s">
        <v>385</v>
      </c>
      <c r="H7709" s="1">
        <v>2019</v>
      </c>
      <c r="I7709" s="2">
        <v>700</v>
      </c>
      <c r="J7709" s="3">
        <v>854</v>
      </c>
      <c r="K7709">
        <f>Table1[[#This Row],[Total Revenue + Open]]/Table1[[#This Row],[Qty]]</f>
        <v>1.22</v>
      </c>
      <c r="L7709">
        <f>Table1[[#This Row],[Total Revenue + Open]]/Table1[[#This Row],[Qty]]</f>
        <v>1.22</v>
      </c>
    </row>
    <row r="7710" spans="1:12" hidden="1">
      <c r="A7710" t="s">
        <v>544</v>
      </c>
      <c r="B7710" t="s">
        <v>11</v>
      </c>
      <c r="C7710" t="s">
        <v>119</v>
      </c>
      <c r="D7710" t="s">
        <v>580</v>
      </c>
      <c r="E7710" t="s">
        <v>15</v>
      </c>
      <c r="F7710" t="s">
        <v>36</v>
      </c>
      <c r="G7710" t="s">
        <v>385</v>
      </c>
      <c r="H7710" s="1">
        <v>2019</v>
      </c>
      <c r="I7710" s="2">
        <v>450</v>
      </c>
      <c r="J7710" s="3">
        <v>549</v>
      </c>
      <c r="K7710">
        <f>Table1[[#This Row],[Total Revenue + Open]]/Table1[[#This Row],[Qty]]</f>
        <v>1.22</v>
      </c>
      <c r="L7710">
        <f>Table1[[#This Row],[Total Revenue + Open]]/Table1[[#This Row],[Qty]]</f>
        <v>1.22</v>
      </c>
    </row>
    <row r="7711" spans="1:12" hidden="1">
      <c r="A7711" t="s">
        <v>544</v>
      </c>
      <c r="B7711" t="s">
        <v>11</v>
      </c>
      <c r="C7711" t="s">
        <v>119</v>
      </c>
      <c r="D7711" t="s">
        <v>580</v>
      </c>
      <c r="E7711" t="s">
        <v>15</v>
      </c>
      <c r="F7711" t="s">
        <v>36</v>
      </c>
      <c r="G7711" t="s">
        <v>385</v>
      </c>
      <c r="H7711" s="1">
        <v>2019</v>
      </c>
      <c r="I7711" s="2">
        <v>550</v>
      </c>
      <c r="J7711" s="3">
        <v>671</v>
      </c>
      <c r="K7711">
        <f>Table1[[#This Row],[Total Revenue + Open]]/Table1[[#This Row],[Qty]]</f>
        <v>1.22</v>
      </c>
      <c r="L7711">
        <f>Table1[[#This Row],[Total Revenue + Open]]/Table1[[#This Row],[Qty]]</f>
        <v>1.22</v>
      </c>
    </row>
    <row r="7712" spans="1:12" hidden="1">
      <c r="A7712" t="s">
        <v>544</v>
      </c>
      <c r="B7712" t="s">
        <v>11</v>
      </c>
      <c r="C7712" t="s">
        <v>119</v>
      </c>
      <c r="D7712" t="s">
        <v>592</v>
      </c>
      <c r="E7712" t="s">
        <v>15</v>
      </c>
      <c r="F7712" t="s">
        <v>16</v>
      </c>
      <c r="G7712" t="s">
        <v>18</v>
      </c>
      <c r="H7712" s="1">
        <v>2020</v>
      </c>
      <c r="I7712" s="2">
        <v>1410</v>
      </c>
      <c r="J7712" s="3">
        <v>3136</v>
      </c>
      <c r="K7712">
        <f>Table1[[#This Row],[Total Revenue + Open]]/Table1[[#This Row],[Qty]]</f>
        <v>2.2241134751773051</v>
      </c>
      <c r="L7712">
        <f>Table1[[#This Row],[Total Revenue + Open]]/Table1[[#This Row],[Qty]]</f>
        <v>2.2241134751773051</v>
      </c>
    </row>
    <row r="7713" spans="1:12" hidden="1">
      <c r="A7713" t="s">
        <v>544</v>
      </c>
      <c r="B7713" t="s">
        <v>11</v>
      </c>
      <c r="C7713" t="s">
        <v>119</v>
      </c>
      <c r="D7713" t="s">
        <v>580</v>
      </c>
      <c r="E7713" t="s">
        <v>15</v>
      </c>
      <c r="F7713" t="s">
        <v>36</v>
      </c>
      <c r="G7713" t="s">
        <v>385</v>
      </c>
      <c r="H7713" s="1">
        <v>2021</v>
      </c>
      <c r="I7713" s="2">
        <v>500</v>
      </c>
      <c r="J7713" s="3">
        <v>670</v>
      </c>
      <c r="K7713">
        <f>Table1[[#This Row],[Total Revenue + Open]]/Table1[[#This Row],[Qty]]</f>
        <v>1.34</v>
      </c>
      <c r="L7713">
        <f>Table1[[#This Row],[Total Revenue + Open]]/Table1[[#This Row],[Qty]]</f>
        <v>1.34</v>
      </c>
    </row>
    <row r="7714" spans="1:12" hidden="1">
      <c r="A7714" t="s">
        <v>544</v>
      </c>
      <c r="B7714" t="s">
        <v>11</v>
      </c>
      <c r="C7714" t="s">
        <v>119</v>
      </c>
      <c r="D7714" t="s">
        <v>580</v>
      </c>
      <c r="E7714" t="s">
        <v>15</v>
      </c>
      <c r="F7714" t="s">
        <v>36</v>
      </c>
      <c r="G7714" t="s">
        <v>385</v>
      </c>
      <c r="H7714" s="1">
        <v>2021</v>
      </c>
      <c r="I7714" s="2">
        <v>550</v>
      </c>
      <c r="J7714" s="3">
        <v>737</v>
      </c>
      <c r="K7714">
        <f>Table1[[#This Row],[Total Revenue + Open]]/Table1[[#This Row],[Qty]]</f>
        <v>1.34</v>
      </c>
      <c r="L7714">
        <f>Table1[[#This Row],[Total Revenue + Open]]/Table1[[#This Row],[Qty]]</f>
        <v>1.34</v>
      </c>
    </row>
    <row r="7715" spans="1:12" hidden="1">
      <c r="A7715" t="s">
        <v>544</v>
      </c>
      <c r="B7715" t="s">
        <v>11</v>
      </c>
      <c r="C7715" t="s">
        <v>119</v>
      </c>
      <c r="D7715" t="s">
        <v>580</v>
      </c>
      <c r="E7715" t="s">
        <v>15</v>
      </c>
      <c r="F7715" t="s">
        <v>36</v>
      </c>
      <c r="G7715" t="s">
        <v>385</v>
      </c>
      <c r="H7715" s="1">
        <v>2021</v>
      </c>
      <c r="I7715" s="2">
        <v>650</v>
      </c>
      <c r="J7715" s="3">
        <v>871</v>
      </c>
      <c r="K7715">
        <f>Table1[[#This Row],[Total Revenue + Open]]/Table1[[#This Row],[Qty]]</f>
        <v>1.34</v>
      </c>
      <c r="L7715">
        <f>Table1[[#This Row],[Total Revenue + Open]]/Table1[[#This Row],[Qty]]</f>
        <v>1.34</v>
      </c>
    </row>
    <row r="7716" spans="1:12">
      <c r="A7716" t="s">
        <v>10</v>
      </c>
      <c r="B7716" t="s">
        <v>11</v>
      </c>
      <c r="C7716" t="s">
        <v>119</v>
      </c>
      <c r="D7716" t="s">
        <v>46</v>
      </c>
      <c r="E7716" t="s">
        <v>19</v>
      </c>
      <c r="F7716" t="s">
        <v>92</v>
      </c>
      <c r="G7716" t="s">
        <v>94</v>
      </c>
      <c r="H7716" s="1">
        <v>2022</v>
      </c>
      <c r="I7716" s="2">
        <v>1500</v>
      </c>
      <c r="J7716" s="3">
        <v>210</v>
      </c>
      <c r="K7716">
        <f>Table1[[#This Row],[Total Revenue + Open]]/Table1[[#This Row],[Qty]]</f>
        <v>0.14000000000000001</v>
      </c>
      <c r="L7716">
        <f>Table1[[#This Row],[Total Revenue + Open]]/Table1[[#This Row],[Qty]]</f>
        <v>0.14000000000000001</v>
      </c>
    </row>
    <row r="7717" spans="1:12">
      <c r="A7717" t="s">
        <v>10</v>
      </c>
      <c r="B7717" t="s">
        <v>11</v>
      </c>
      <c r="C7717" t="s">
        <v>119</v>
      </c>
      <c r="D7717" t="s">
        <v>46</v>
      </c>
      <c r="E7717" t="s">
        <v>12</v>
      </c>
      <c r="F7717" t="s">
        <v>13</v>
      </c>
      <c r="G7717" t="s">
        <v>28</v>
      </c>
      <c r="H7717" s="1">
        <v>2022</v>
      </c>
      <c r="I7717" s="2">
        <v>1500</v>
      </c>
      <c r="J7717" s="3">
        <v>195</v>
      </c>
      <c r="K7717">
        <f>Table1[[#This Row],[Total Revenue + Open]]/Table1[[#This Row],[Qty]]</f>
        <v>0.13</v>
      </c>
      <c r="L7717">
        <f>Table1[[#This Row],[Total Revenue + Open]]/Table1[[#This Row],[Qty]]</f>
        <v>0.13</v>
      </c>
    </row>
    <row r="7718" spans="1:12">
      <c r="A7718" t="s">
        <v>10</v>
      </c>
      <c r="B7718" t="s">
        <v>11</v>
      </c>
      <c r="C7718" t="s">
        <v>119</v>
      </c>
      <c r="D7718" t="s">
        <v>46</v>
      </c>
      <c r="E7718" t="s">
        <v>12</v>
      </c>
      <c r="F7718" t="s">
        <v>13</v>
      </c>
      <c r="G7718" t="s">
        <v>28</v>
      </c>
      <c r="H7718" s="1">
        <v>2022</v>
      </c>
      <c r="I7718" s="2">
        <v>1500</v>
      </c>
      <c r="J7718" s="3">
        <v>195</v>
      </c>
      <c r="K7718">
        <f>Table1[[#This Row],[Total Revenue + Open]]/Table1[[#This Row],[Qty]]</f>
        <v>0.13</v>
      </c>
      <c r="L7718">
        <f>Table1[[#This Row],[Total Revenue + Open]]/Table1[[#This Row],[Qty]]</f>
        <v>0.13</v>
      </c>
    </row>
    <row r="7719" spans="1:12">
      <c r="A7719" t="s">
        <v>10</v>
      </c>
      <c r="B7719" t="s">
        <v>11</v>
      </c>
      <c r="C7719" t="s">
        <v>119</v>
      </c>
      <c r="D7719" t="s">
        <v>46</v>
      </c>
      <c r="E7719" t="s">
        <v>12</v>
      </c>
      <c r="F7719" t="s">
        <v>13</v>
      </c>
      <c r="G7719" t="s">
        <v>28</v>
      </c>
      <c r="H7719" s="1">
        <v>2022</v>
      </c>
      <c r="I7719" s="2">
        <v>1500</v>
      </c>
      <c r="J7719" s="3">
        <v>195</v>
      </c>
      <c r="K7719">
        <f>Table1[[#This Row],[Total Revenue + Open]]/Table1[[#This Row],[Qty]]</f>
        <v>0.13</v>
      </c>
      <c r="L7719">
        <f>Table1[[#This Row],[Total Revenue + Open]]/Table1[[#This Row],[Qty]]</f>
        <v>0.13</v>
      </c>
    </row>
    <row r="7720" spans="1:12">
      <c r="A7720" t="s">
        <v>10</v>
      </c>
      <c r="B7720" t="s">
        <v>11</v>
      </c>
      <c r="C7720" t="s">
        <v>119</v>
      </c>
      <c r="D7720" t="s">
        <v>46</v>
      </c>
      <c r="E7720" t="s">
        <v>12</v>
      </c>
      <c r="F7720" t="s">
        <v>13</v>
      </c>
      <c r="G7720" t="s">
        <v>28</v>
      </c>
      <c r="H7720" s="1">
        <v>2022</v>
      </c>
      <c r="I7720" s="2">
        <v>1500</v>
      </c>
      <c r="J7720" s="3">
        <v>195</v>
      </c>
      <c r="K7720">
        <f>Table1[[#This Row],[Total Revenue + Open]]/Table1[[#This Row],[Qty]]</f>
        <v>0.13</v>
      </c>
      <c r="L7720">
        <f>Table1[[#This Row],[Total Revenue + Open]]/Table1[[#This Row],[Qty]]</f>
        <v>0.13</v>
      </c>
    </row>
    <row r="7721" spans="1:12">
      <c r="A7721" t="s">
        <v>10</v>
      </c>
      <c r="B7721" t="s">
        <v>11</v>
      </c>
      <c r="C7721" t="s">
        <v>119</v>
      </c>
      <c r="D7721" t="s">
        <v>46</v>
      </c>
      <c r="E7721" t="s">
        <v>19</v>
      </c>
      <c r="F7721" t="s">
        <v>54</v>
      </c>
      <c r="G7721" t="s">
        <v>91</v>
      </c>
      <c r="H7721" s="1">
        <v>2022</v>
      </c>
      <c r="I7721" s="2">
        <v>1000</v>
      </c>
      <c r="J7721" s="3">
        <v>170</v>
      </c>
      <c r="K7721">
        <f>Table1[[#This Row],[Total Revenue + Open]]/Table1[[#This Row],[Qty]]</f>
        <v>0.17</v>
      </c>
      <c r="L7721">
        <f>Table1[[#This Row],[Total Revenue + Open]]/Table1[[#This Row],[Qty]]</f>
        <v>0.17</v>
      </c>
    </row>
    <row r="7722" spans="1:12">
      <c r="A7722" t="s">
        <v>10</v>
      </c>
      <c r="B7722" t="s">
        <v>11</v>
      </c>
      <c r="C7722" t="s">
        <v>119</v>
      </c>
      <c r="D7722" t="s">
        <v>46</v>
      </c>
      <c r="E7722" t="s">
        <v>19</v>
      </c>
      <c r="F7722" t="s">
        <v>54</v>
      </c>
      <c r="G7722" t="s">
        <v>91</v>
      </c>
      <c r="H7722" s="1">
        <v>2022</v>
      </c>
      <c r="I7722" s="2">
        <v>1000</v>
      </c>
      <c r="J7722" s="3">
        <v>170</v>
      </c>
      <c r="K7722">
        <f>Table1[[#This Row],[Total Revenue + Open]]/Table1[[#This Row],[Qty]]</f>
        <v>0.17</v>
      </c>
      <c r="L7722">
        <f>Table1[[#This Row],[Total Revenue + Open]]/Table1[[#This Row],[Qty]]</f>
        <v>0.17</v>
      </c>
    </row>
    <row r="7723" spans="1:12" hidden="1">
      <c r="A7723" t="s">
        <v>544</v>
      </c>
      <c r="B7723" t="s">
        <v>11</v>
      </c>
      <c r="C7723" t="s">
        <v>119</v>
      </c>
      <c r="D7723" t="s">
        <v>580</v>
      </c>
      <c r="E7723" t="s">
        <v>15</v>
      </c>
      <c r="F7723" t="s">
        <v>36</v>
      </c>
      <c r="G7723" t="s">
        <v>385</v>
      </c>
      <c r="H7723" s="1">
        <v>2017</v>
      </c>
      <c r="I7723" s="2">
        <v>600</v>
      </c>
      <c r="J7723" s="3">
        <v>720</v>
      </c>
      <c r="K7723">
        <f>Table1[[#This Row],[Total Revenue + Open]]/Table1[[#This Row],[Qty]]</f>
        <v>1.2</v>
      </c>
      <c r="L7723">
        <f>Table1[[#This Row],[Total Revenue + Open]]/Table1[[#This Row],[Qty]]</f>
        <v>1.2</v>
      </c>
    </row>
    <row r="7724" spans="1:12" hidden="1">
      <c r="A7724" t="s">
        <v>544</v>
      </c>
      <c r="B7724" t="s">
        <v>11</v>
      </c>
      <c r="C7724" t="s">
        <v>119</v>
      </c>
      <c r="D7724" t="s">
        <v>580</v>
      </c>
      <c r="E7724" t="s">
        <v>15</v>
      </c>
      <c r="F7724" t="s">
        <v>36</v>
      </c>
      <c r="G7724" t="s">
        <v>385</v>
      </c>
      <c r="H7724" s="1">
        <v>2017</v>
      </c>
      <c r="I7724" s="2">
        <v>3620</v>
      </c>
      <c r="J7724" s="3">
        <v>4320</v>
      </c>
      <c r="K7724">
        <f>Table1[[#This Row],[Total Revenue + Open]]/Table1[[#This Row],[Qty]]</f>
        <v>1.1933701657458564</v>
      </c>
      <c r="L7724">
        <f>Table1[[#This Row],[Total Revenue + Open]]/Table1[[#This Row],[Qty]]</f>
        <v>1.1933701657458564</v>
      </c>
    </row>
    <row r="7725" spans="1:12" hidden="1">
      <c r="A7725" t="s">
        <v>544</v>
      </c>
      <c r="B7725" t="s">
        <v>11</v>
      </c>
      <c r="C7725" t="s">
        <v>119</v>
      </c>
      <c r="D7725" t="s">
        <v>580</v>
      </c>
      <c r="E7725" t="s">
        <v>15</v>
      </c>
      <c r="F7725" t="s">
        <v>36</v>
      </c>
      <c r="G7725" t="s">
        <v>385</v>
      </c>
      <c r="H7725" s="1">
        <v>2017</v>
      </c>
      <c r="I7725" s="2">
        <v>2115</v>
      </c>
      <c r="J7725" s="3">
        <v>2520</v>
      </c>
      <c r="K7725">
        <f>Table1[[#This Row],[Total Revenue + Open]]/Table1[[#This Row],[Qty]]</f>
        <v>1.1914893617021276</v>
      </c>
      <c r="L7725">
        <f>Table1[[#This Row],[Total Revenue + Open]]/Table1[[#This Row],[Qty]]</f>
        <v>1.1914893617021276</v>
      </c>
    </row>
    <row r="7726" spans="1:12" hidden="1">
      <c r="A7726" t="s">
        <v>544</v>
      </c>
      <c r="B7726" t="s">
        <v>11</v>
      </c>
      <c r="C7726" t="s">
        <v>119</v>
      </c>
      <c r="D7726" t="s">
        <v>580</v>
      </c>
      <c r="E7726" t="s">
        <v>15</v>
      </c>
      <c r="F7726" t="s">
        <v>36</v>
      </c>
      <c r="G7726" t="s">
        <v>385</v>
      </c>
      <c r="H7726" s="1">
        <v>2017</v>
      </c>
      <c r="I7726" s="2">
        <v>1085</v>
      </c>
      <c r="J7726" s="3">
        <v>1290</v>
      </c>
      <c r="K7726">
        <f>Table1[[#This Row],[Total Revenue + Open]]/Table1[[#This Row],[Qty]]</f>
        <v>1.1889400921658986</v>
      </c>
      <c r="L7726">
        <f>Table1[[#This Row],[Total Revenue + Open]]/Table1[[#This Row],[Qty]]</f>
        <v>1.1889400921658986</v>
      </c>
    </row>
    <row r="7727" spans="1:12" hidden="1">
      <c r="A7727" t="s">
        <v>544</v>
      </c>
      <c r="B7727" t="s">
        <v>11</v>
      </c>
      <c r="C7727" t="s">
        <v>119</v>
      </c>
      <c r="D7727" t="s">
        <v>580</v>
      </c>
      <c r="E7727" t="s">
        <v>15</v>
      </c>
      <c r="F7727" t="s">
        <v>36</v>
      </c>
      <c r="G7727" t="s">
        <v>385</v>
      </c>
      <c r="H7727" s="1">
        <v>2017</v>
      </c>
      <c r="I7727" s="2">
        <v>1110</v>
      </c>
      <c r="J7727" s="3">
        <v>1320</v>
      </c>
      <c r="K7727">
        <f>Table1[[#This Row],[Total Revenue + Open]]/Table1[[#This Row],[Qty]]</f>
        <v>1.1891891891891893</v>
      </c>
      <c r="L7727">
        <f>Table1[[#This Row],[Total Revenue + Open]]/Table1[[#This Row],[Qty]]</f>
        <v>1.1891891891891893</v>
      </c>
    </row>
    <row r="7728" spans="1:12" hidden="1">
      <c r="A7728" t="s">
        <v>544</v>
      </c>
      <c r="B7728" t="s">
        <v>11</v>
      </c>
      <c r="C7728" t="s">
        <v>119</v>
      </c>
      <c r="D7728" t="s">
        <v>580</v>
      </c>
      <c r="E7728" t="s">
        <v>15</v>
      </c>
      <c r="F7728" t="s">
        <v>36</v>
      </c>
      <c r="G7728" t="s">
        <v>385</v>
      </c>
      <c r="H7728" s="1">
        <v>2018</v>
      </c>
      <c r="I7728" s="2">
        <v>1475</v>
      </c>
      <c r="J7728" s="3">
        <v>1770</v>
      </c>
      <c r="K7728">
        <f>Table1[[#This Row],[Total Revenue + Open]]/Table1[[#This Row],[Qty]]</f>
        <v>1.2</v>
      </c>
      <c r="L7728">
        <f>Table1[[#This Row],[Total Revenue + Open]]/Table1[[#This Row],[Qty]]</f>
        <v>1.2</v>
      </c>
    </row>
    <row r="7729" spans="1:12" hidden="1">
      <c r="A7729" t="s">
        <v>544</v>
      </c>
      <c r="B7729" t="s">
        <v>11</v>
      </c>
      <c r="C7729" t="s">
        <v>119</v>
      </c>
      <c r="D7729" t="s">
        <v>580</v>
      </c>
      <c r="E7729" t="s">
        <v>15</v>
      </c>
      <c r="F7729" t="s">
        <v>36</v>
      </c>
      <c r="G7729" t="s">
        <v>385</v>
      </c>
      <c r="H7729" s="1">
        <v>2019</v>
      </c>
      <c r="I7729" s="2">
        <v>100</v>
      </c>
      <c r="J7729" s="3">
        <v>120</v>
      </c>
      <c r="K7729">
        <f>Table1[[#This Row],[Total Revenue + Open]]/Table1[[#This Row],[Qty]]</f>
        <v>1.2</v>
      </c>
      <c r="L7729">
        <f>Table1[[#This Row],[Total Revenue + Open]]/Table1[[#This Row],[Qty]]</f>
        <v>1.2</v>
      </c>
    </row>
    <row r="7730" spans="1:12" hidden="1">
      <c r="A7730" t="s">
        <v>544</v>
      </c>
      <c r="B7730" t="s">
        <v>11</v>
      </c>
      <c r="C7730" t="s">
        <v>119</v>
      </c>
      <c r="D7730" t="s">
        <v>580</v>
      </c>
      <c r="E7730" t="s">
        <v>15</v>
      </c>
      <c r="F7730" t="s">
        <v>36</v>
      </c>
      <c r="G7730" t="s">
        <v>385</v>
      </c>
      <c r="H7730" s="1">
        <v>2019</v>
      </c>
      <c r="I7730" s="2">
        <v>5025</v>
      </c>
      <c r="J7730" s="3">
        <v>6000</v>
      </c>
      <c r="K7730">
        <f>Table1[[#This Row],[Total Revenue + Open]]/Table1[[#This Row],[Qty]]</f>
        <v>1.1940298507462686</v>
      </c>
      <c r="L7730">
        <f>Table1[[#This Row],[Total Revenue + Open]]/Table1[[#This Row],[Qty]]</f>
        <v>1.1940298507462686</v>
      </c>
    </row>
    <row r="7731" spans="1:12" hidden="1">
      <c r="A7731" t="s">
        <v>544</v>
      </c>
      <c r="B7731" t="s">
        <v>11</v>
      </c>
      <c r="C7731" t="s">
        <v>119</v>
      </c>
      <c r="D7731" t="s">
        <v>580</v>
      </c>
      <c r="E7731" t="s">
        <v>15</v>
      </c>
      <c r="F7731" t="s">
        <v>36</v>
      </c>
      <c r="G7731" t="s">
        <v>385</v>
      </c>
      <c r="H7731" s="1">
        <v>2019</v>
      </c>
      <c r="I7731" s="2">
        <v>3115</v>
      </c>
      <c r="J7731" s="3">
        <v>3720</v>
      </c>
      <c r="K7731">
        <f>Table1[[#This Row],[Total Revenue + Open]]/Table1[[#This Row],[Qty]]</f>
        <v>1.1942215088282504</v>
      </c>
      <c r="L7731">
        <f>Table1[[#This Row],[Total Revenue + Open]]/Table1[[#This Row],[Qty]]</f>
        <v>1.1942215088282504</v>
      </c>
    </row>
    <row r="7732" spans="1:12" hidden="1">
      <c r="A7732" t="s">
        <v>544</v>
      </c>
      <c r="B7732" t="s">
        <v>11</v>
      </c>
      <c r="C7732" t="s">
        <v>119</v>
      </c>
      <c r="D7732" t="s">
        <v>580</v>
      </c>
      <c r="E7732" t="s">
        <v>15</v>
      </c>
      <c r="F7732" t="s">
        <v>36</v>
      </c>
      <c r="G7732" t="s">
        <v>385</v>
      </c>
      <c r="H7732" s="1">
        <v>2019</v>
      </c>
      <c r="I7732" s="2">
        <v>5480</v>
      </c>
      <c r="J7732" s="3">
        <v>6540</v>
      </c>
      <c r="K7732">
        <f>Table1[[#This Row],[Total Revenue + Open]]/Table1[[#This Row],[Qty]]</f>
        <v>1.1934306569343065</v>
      </c>
      <c r="L7732">
        <f>Table1[[#This Row],[Total Revenue + Open]]/Table1[[#This Row],[Qty]]</f>
        <v>1.1934306569343065</v>
      </c>
    </row>
    <row r="7733" spans="1:12" hidden="1">
      <c r="A7733" t="s">
        <v>544</v>
      </c>
      <c r="B7733" t="s">
        <v>11</v>
      </c>
      <c r="C7733" t="s">
        <v>119</v>
      </c>
      <c r="D7733" t="s">
        <v>580</v>
      </c>
      <c r="E7733" t="s">
        <v>15</v>
      </c>
      <c r="F7733" t="s">
        <v>36</v>
      </c>
      <c r="G7733" t="s">
        <v>385</v>
      </c>
      <c r="H7733" s="1">
        <v>2019</v>
      </c>
      <c r="I7733" s="2">
        <v>1510</v>
      </c>
      <c r="J7733" s="3">
        <v>1800</v>
      </c>
      <c r="K7733">
        <f>Table1[[#This Row],[Total Revenue + Open]]/Table1[[#This Row],[Qty]]</f>
        <v>1.1920529801324504</v>
      </c>
      <c r="L7733">
        <f>Table1[[#This Row],[Total Revenue + Open]]/Table1[[#This Row],[Qty]]</f>
        <v>1.1920529801324504</v>
      </c>
    </row>
    <row r="7734" spans="1:12" hidden="1">
      <c r="A7734" t="s">
        <v>544</v>
      </c>
      <c r="B7734" t="s">
        <v>11</v>
      </c>
      <c r="C7734" t="s">
        <v>119</v>
      </c>
      <c r="D7734" t="s">
        <v>580</v>
      </c>
      <c r="E7734" t="s">
        <v>15</v>
      </c>
      <c r="F7734" t="s">
        <v>36</v>
      </c>
      <c r="G7734" t="s">
        <v>385</v>
      </c>
      <c r="H7734" s="1">
        <v>2019</v>
      </c>
      <c r="I7734" s="2">
        <v>900</v>
      </c>
      <c r="J7734" s="3">
        <v>1080</v>
      </c>
      <c r="K7734">
        <f>Table1[[#This Row],[Total Revenue + Open]]/Table1[[#This Row],[Qty]]</f>
        <v>1.2</v>
      </c>
      <c r="L7734">
        <f>Table1[[#This Row],[Total Revenue + Open]]/Table1[[#This Row],[Qty]]</f>
        <v>1.2</v>
      </c>
    </row>
    <row r="7735" spans="1:12" hidden="1">
      <c r="A7735" t="s">
        <v>544</v>
      </c>
      <c r="B7735" t="s">
        <v>11</v>
      </c>
      <c r="C7735" t="s">
        <v>119</v>
      </c>
      <c r="D7735" t="s">
        <v>580</v>
      </c>
      <c r="E7735" t="s">
        <v>15</v>
      </c>
      <c r="F7735" t="s">
        <v>36</v>
      </c>
      <c r="G7735" t="s">
        <v>385</v>
      </c>
      <c r="H7735" s="1">
        <v>2019</v>
      </c>
      <c r="I7735" s="2">
        <v>1960</v>
      </c>
      <c r="J7735" s="3">
        <v>2340</v>
      </c>
      <c r="K7735">
        <f>Table1[[#This Row],[Total Revenue + Open]]/Table1[[#This Row],[Qty]]</f>
        <v>1.1938775510204083</v>
      </c>
      <c r="L7735">
        <f>Table1[[#This Row],[Total Revenue + Open]]/Table1[[#This Row],[Qty]]</f>
        <v>1.1938775510204083</v>
      </c>
    </row>
    <row r="7736" spans="1:12" hidden="1">
      <c r="A7736" t="s">
        <v>544</v>
      </c>
      <c r="B7736" t="s">
        <v>11</v>
      </c>
      <c r="C7736" t="s">
        <v>73</v>
      </c>
      <c r="D7736" t="s">
        <v>547</v>
      </c>
      <c r="E7736" t="s">
        <v>15</v>
      </c>
      <c r="F7736" t="s">
        <v>110</v>
      </c>
      <c r="G7736" t="s">
        <v>111</v>
      </c>
      <c r="H7736" s="1">
        <v>2020</v>
      </c>
      <c r="I7736" s="2">
        <v>2510</v>
      </c>
      <c r="J7736" s="3">
        <v>2850</v>
      </c>
      <c r="K7736">
        <f>Table1[[#This Row],[Total Revenue + Open]]/Table1[[#This Row],[Qty]]</f>
        <v>1.1354581673306774</v>
      </c>
      <c r="L7736">
        <f>Table1[[#This Row],[Total Revenue + Open]]/Table1[[#This Row],[Qty]]</f>
        <v>1.1354581673306774</v>
      </c>
    </row>
    <row r="7737" spans="1:12" hidden="1">
      <c r="A7737" t="s">
        <v>544</v>
      </c>
      <c r="B7737" t="s">
        <v>11</v>
      </c>
      <c r="C7737" t="s">
        <v>73</v>
      </c>
      <c r="D7737" t="s">
        <v>545</v>
      </c>
      <c r="E7737" t="s">
        <v>15</v>
      </c>
      <c r="F7737" t="s">
        <v>566</v>
      </c>
      <c r="G7737" t="s">
        <v>569</v>
      </c>
      <c r="H7737" s="1">
        <v>2020</v>
      </c>
      <c r="I7737" s="2">
        <v>3015</v>
      </c>
      <c r="J7737" s="3">
        <v>2820.1911847398001</v>
      </c>
      <c r="K7737">
        <f>Table1[[#This Row],[Total Revenue + Open]]/Table1[[#This Row],[Qty]]</f>
        <v>0.93538679427522387</v>
      </c>
      <c r="L7737">
        <f>Table1[[#This Row],[Total Revenue + Open]]/Table1[[#This Row],[Qty]]</f>
        <v>0.93538679427522387</v>
      </c>
    </row>
    <row r="7738" spans="1:12" hidden="1">
      <c r="A7738" t="s">
        <v>544</v>
      </c>
      <c r="B7738" t="s">
        <v>11</v>
      </c>
      <c r="C7738" t="s">
        <v>73</v>
      </c>
      <c r="D7738" t="s">
        <v>550</v>
      </c>
      <c r="E7738" t="s">
        <v>15</v>
      </c>
      <c r="F7738" t="s">
        <v>80</v>
      </c>
      <c r="G7738" t="s">
        <v>574</v>
      </c>
      <c r="H7738" s="1">
        <v>2020</v>
      </c>
      <c r="I7738" s="2">
        <v>2465</v>
      </c>
      <c r="J7738" s="3">
        <v>2801.1198543792998</v>
      </c>
      <c r="K7738">
        <f>Table1[[#This Row],[Total Revenue + Open]]/Table1[[#This Row],[Qty]]</f>
        <v>1.1363569388962678</v>
      </c>
      <c r="L7738">
        <f>Table1[[#This Row],[Total Revenue + Open]]/Table1[[#This Row],[Qty]]</f>
        <v>1.1363569388962678</v>
      </c>
    </row>
    <row r="7739" spans="1:12" hidden="1">
      <c r="A7739" t="s">
        <v>544</v>
      </c>
      <c r="B7739" t="s">
        <v>11</v>
      </c>
      <c r="C7739" t="s">
        <v>119</v>
      </c>
      <c r="D7739" t="s">
        <v>580</v>
      </c>
      <c r="E7739" t="s">
        <v>15</v>
      </c>
      <c r="F7739" t="s">
        <v>36</v>
      </c>
      <c r="G7739" t="s">
        <v>384</v>
      </c>
      <c r="H7739" s="1">
        <v>2020</v>
      </c>
      <c r="I7739" s="2">
        <v>2115</v>
      </c>
      <c r="J7739" s="3">
        <v>2772</v>
      </c>
      <c r="K7739">
        <f>Table1[[#This Row],[Total Revenue + Open]]/Table1[[#This Row],[Qty]]</f>
        <v>1.3106382978723403</v>
      </c>
      <c r="L7739">
        <f>Table1[[#This Row],[Total Revenue + Open]]/Table1[[#This Row],[Qty]]</f>
        <v>1.3106382978723403</v>
      </c>
    </row>
    <row r="7740" spans="1:12" hidden="1">
      <c r="A7740" t="s">
        <v>544</v>
      </c>
      <c r="B7740" t="s">
        <v>11</v>
      </c>
      <c r="C7740" t="s">
        <v>119</v>
      </c>
      <c r="D7740" t="s">
        <v>580</v>
      </c>
      <c r="E7740" t="s">
        <v>15</v>
      </c>
      <c r="F7740" t="s">
        <v>36</v>
      </c>
      <c r="G7740" t="s">
        <v>385</v>
      </c>
      <c r="H7740" s="1">
        <v>2020</v>
      </c>
      <c r="I7740" s="2">
        <v>2115</v>
      </c>
      <c r="J7740" s="3">
        <v>2772</v>
      </c>
      <c r="K7740">
        <f>Table1[[#This Row],[Total Revenue + Open]]/Table1[[#This Row],[Qty]]</f>
        <v>1.3106382978723403</v>
      </c>
      <c r="L7740">
        <f>Table1[[#This Row],[Total Revenue + Open]]/Table1[[#This Row],[Qty]]</f>
        <v>1.3106382978723403</v>
      </c>
    </row>
    <row r="7741" spans="1:12" hidden="1">
      <c r="A7741" t="s">
        <v>544</v>
      </c>
      <c r="B7741" t="s">
        <v>11</v>
      </c>
      <c r="C7741" t="s">
        <v>119</v>
      </c>
      <c r="D7741" t="s">
        <v>580</v>
      </c>
      <c r="E7741" t="s">
        <v>15</v>
      </c>
      <c r="F7741" t="s">
        <v>36</v>
      </c>
      <c r="G7741" t="s">
        <v>385</v>
      </c>
      <c r="H7741" s="1">
        <v>2021</v>
      </c>
      <c r="I7741" s="2">
        <v>900</v>
      </c>
      <c r="J7741" s="3">
        <v>1188</v>
      </c>
      <c r="K7741">
        <f>Table1[[#This Row],[Total Revenue + Open]]/Table1[[#This Row],[Qty]]</f>
        <v>1.32</v>
      </c>
      <c r="L7741">
        <f>Table1[[#This Row],[Total Revenue + Open]]/Table1[[#This Row],[Qty]]</f>
        <v>1.32</v>
      </c>
    </row>
    <row r="7742" spans="1:12" hidden="1">
      <c r="A7742" t="s">
        <v>544</v>
      </c>
      <c r="B7742" t="s">
        <v>11</v>
      </c>
      <c r="C7742" t="s">
        <v>119</v>
      </c>
      <c r="D7742" t="s">
        <v>580</v>
      </c>
      <c r="E7742" t="s">
        <v>15</v>
      </c>
      <c r="F7742" t="s">
        <v>36</v>
      </c>
      <c r="G7742" t="s">
        <v>385</v>
      </c>
      <c r="H7742" s="1">
        <v>2021</v>
      </c>
      <c r="I7742" s="2">
        <v>250</v>
      </c>
      <c r="J7742" s="3">
        <v>330</v>
      </c>
      <c r="K7742">
        <f>Table1[[#This Row],[Total Revenue + Open]]/Table1[[#This Row],[Qty]]</f>
        <v>1.32</v>
      </c>
      <c r="L7742">
        <f>Table1[[#This Row],[Total Revenue + Open]]/Table1[[#This Row],[Qty]]</f>
        <v>1.32</v>
      </c>
    </row>
    <row r="7743" spans="1:12" hidden="1">
      <c r="A7743" t="s">
        <v>544</v>
      </c>
      <c r="B7743" t="s">
        <v>11</v>
      </c>
      <c r="C7743" t="s">
        <v>119</v>
      </c>
      <c r="D7743" t="s">
        <v>580</v>
      </c>
      <c r="E7743" t="s">
        <v>15</v>
      </c>
      <c r="F7743" t="s">
        <v>36</v>
      </c>
      <c r="G7743" t="s">
        <v>385</v>
      </c>
      <c r="H7743" s="1">
        <v>2021</v>
      </c>
      <c r="I7743" s="2">
        <v>300</v>
      </c>
      <c r="J7743" s="3">
        <v>396</v>
      </c>
      <c r="K7743">
        <f>Table1[[#This Row],[Total Revenue + Open]]/Table1[[#This Row],[Qty]]</f>
        <v>1.32</v>
      </c>
      <c r="L7743">
        <f>Table1[[#This Row],[Total Revenue + Open]]/Table1[[#This Row],[Qty]]</f>
        <v>1.32</v>
      </c>
    </row>
    <row r="7744" spans="1:12" hidden="1">
      <c r="A7744" t="s">
        <v>544</v>
      </c>
      <c r="B7744" t="s">
        <v>11</v>
      </c>
      <c r="C7744" t="s">
        <v>119</v>
      </c>
      <c r="D7744" t="s">
        <v>580</v>
      </c>
      <c r="E7744" t="s">
        <v>15</v>
      </c>
      <c r="F7744" t="s">
        <v>36</v>
      </c>
      <c r="G7744" t="s">
        <v>385</v>
      </c>
      <c r="H7744" s="1">
        <v>2021</v>
      </c>
      <c r="I7744" s="2">
        <v>6235</v>
      </c>
      <c r="J7744" s="3">
        <v>8184</v>
      </c>
      <c r="K7744">
        <f>Table1[[#This Row],[Total Revenue + Open]]/Table1[[#This Row],[Qty]]</f>
        <v>1.3125902165196472</v>
      </c>
      <c r="L7744">
        <f>Table1[[#This Row],[Total Revenue + Open]]/Table1[[#This Row],[Qty]]</f>
        <v>1.3125902165196472</v>
      </c>
    </row>
    <row r="7745" spans="1:12" hidden="1">
      <c r="A7745" t="s">
        <v>544</v>
      </c>
      <c r="B7745" t="s">
        <v>11</v>
      </c>
      <c r="C7745" t="s">
        <v>119</v>
      </c>
      <c r="D7745" t="s">
        <v>580</v>
      </c>
      <c r="E7745" t="s">
        <v>15</v>
      </c>
      <c r="F7745" t="s">
        <v>36</v>
      </c>
      <c r="G7745" t="s">
        <v>385</v>
      </c>
      <c r="H7745" s="1">
        <v>2021</v>
      </c>
      <c r="I7745" s="2">
        <v>50</v>
      </c>
      <c r="J7745" s="3">
        <v>66</v>
      </c>
      <c r="K7745">
        <f>Table1[[#This Row],[Total Revenue + Open]]/Table1[[#This Row],[Qty]]</f>
        <v>1.32</v>
      </c>
      <c r="L7745">
        <f>Table1[[#This Row],[Total Revenue + Open]]/Table1[[#This Row],[Qty]]</f>
        <v>1.32</v>
      </c>
    </row>
    <row r="7746" spans="1:12" hidden="1">
      <c r="A7746" t="s">
        <v>544</v>
      </c>
      <c r="B7746" t="s">
        <v>11</v>
      </c>
      <c r="C7746" t="s">
        <v>119</v>
      </c>
      <c r="D7746" t="s">
        <v>580</v>
      </c>
      <c r="E7746" t="s">
        <v>15</v>
      </c>
      <c r="F7746" t="s">
        <v>36</v>
      </c>
      <c r="G7746" t="s">
        <v>385</v>
      </c>
      <c r="H7746" s="1">
        <v>2021</v>
      </c>
      <c r="I7746" s="2">
        <v>150</v>
      </c>
      <c r="J7746" s="3">
        <v>198</v>
      </c>
      <c r="K7746">
        <f>Table1[[#This Row],[Total Revenue + Open]]/Table1[[#This Row],[Qty]]</f>
        <v>1.32</v>
      </c>
      <c r="L7746">
        <f>Table1[[#This Row],[Total Revenue + Open]]/Table1[[#This Row],[Qty]]</f>
        <v>1.32</v>
      </c>
    </row>
    <row r="7747" spans="1:12">
      <c r="A7747" t="s">
        <v>10</v>
      </c>
      <c r="B7747" t="s">
        <v>11</v>
      </c>
      <c r="C7747" t="s">
        <v>119</v>
      </c>
      <c r="D7747" t="s">
        <v>46</v>
      </c>
      <c r="E7747" t="s">
        <v>19</v>
      </c>
      <c r="F7747" t="s">
        <v>54</v>
      </c>
      <c r="G7747" t="s">
        <v>229</v>
      </c>
      <c r="H7747" s="1">
        <v>2022</v>
      </c>
      <c r="I7747" s="2">
        <v>1000</v>
      </c>
      <c r="J7747" s="3">
        <v>170</v>
      </c>
      <c r="K7747">
        <f>Table1[[#This Row],[Total Revenue + Open]]/Table1[[#This Row],[Qty]]</f>
        <v>0.17</v>
      </c>
      <c r="L7747">
        <f>Table1[[#This Row],[Total Revenue + Open]]/Table1[[#This Row],[Qty]]</f>
        <v>0.17</v>
      </c>
    </row>
    <row r="7748" spans="1:12">
      <c r="A7748" t="s">
        <v>10</v>
      </c>
      <c r="B7748" t="s">
        <v>11</v>
      </c>
      <c r="C7748" t="s">
        <v>119</v>
      </c>
      <c r="D7748" t="s">
        <v>46</v>
      </c>
      <c r="E7748" t="s">
        <v>19</v>
      </c>
      <c r="F7748" t="s">
        <v>92</v>
      </c>
      <c r="G7748" t="s">
        <v>107</v>
      </c>
      <c r="H7748" s="1">
        <v>2022</v>
      </c>
      <c r="I7748" s="2">
        <v>1000</v>
      </c>
      <c r="J7748" s="3">
        <v>150</v>
      </c>
      <c r="K7748">
        <f>Table1[[#This Row],[Total Revenue + Open]]/Table1[[#This Row],[Qty]]</f>
        <v>0.15</v>
      </c>
      <c r="L7748">
        <f>Table1[[#This Row],[Total Revenue + Open]]/Table1[[#This Row],[Qty]]</f>
        <v>0.15</v>
      </c>
    </row>
    <row r="7749" spans="1:12" hidden="1">
      <c r="A7749" t="s">
        <v>544</v>
      </c>
      <c r="B7749" t="s">
        <v>11</v>
      </c>
      <c r="C7749" t="s">
        <v>119</v>
      </c>
      <c r="D7749" t="s">
        <v>580</v>
      </c>
      <c r="E7749" t="s">
        <v>15</v>
      </c>
      <c r="F7749" t="s">
        <v>36</v>
      </c>
      <c r="G7749" t="s">
        <v>385</v>
      </c>
      <c r="H7749" s="1">
        <v>2017</v>
      </c>
      <c r="I7749" s="2">
        <v>1210</v>
      </c>
      <c r="J7749" s="3">
        <v>1464</v>
      </c>
      <c r="K7749">
        <f>Table1[[#This Row],[Total Revenue + Open]]/Table1[[#This Row],[Qty]]</f>
        <v>1.2099173553719009</v>
      </c>
      <c r="L7749">
        <f>Table1[[#This Row],[Total Revenue + Open]]/Table1[[#This Row],[Qty]]</f>
        <v>1.2099173553719009</v>
      </c>
    </row>
    <row r="7750" spans="1:12" hidden="1">
      <c r="A7750" t="s">
        <v>544</v>
      </c>
      <c r="B7750" t="s">
        <v>11</v>
      </c>
      <c r="C7750" t="s">
        <v>119</v>
      </c>
      <c r="D7750" t="s">
        <v>580</v>
      </c>
      <c r="E7750" t="s">
        <v>15</v>
      </c>
      <c r="F7750" t="s">
        <v>36</v>
      </c>
      <c r="G7750" t="s">
        <v>385</v>
      </c>
      <c r="H7750" s="1">
        <v>2017</v>
      </c>
      <c r="I7750" s="2">
        <v>7435</v>
      </c>
      <c r="J7750" s="3">
        <v>9028</v>
      </c>
      <c r="K7750">
        <f>Table1[[#This Row],[Total Revenue + Open]]/Table1[[#This Row],[Qty]]</f>
        <v>1.214256893073302</v>
      </c>
      <c r="L7750">
        <f>Table1[[#This Row],[Total Revenue + Open]]/Table1[[#This Row],[Qty]]</f>
        <v>1.214256893073302</v>
      </c>
    </row>
    <row r="7751" spans="1:12" hidden="1">
      <c r="A7751" t="s">
        <v>544</v>
      </c>
      <c r="B7751" t="s">
        <v>11</v>
      </c>
      <c r="C7751" t="s">
        <v>119</v>
      </c>
      <c r="D7751" t="s">
        <v>580</v>
      </c>
      <c r="E7751" t="s">
        <v>15</v>
      </c>
      <c r="F7751" t="s">
        <v>36</v>
      </c>
      <c r="G7751" t="s">
        <v>385</v>
      </c>
      <c r="H7751" s="1">
        <v>2017</v>
      </c>
      <c r="I7751" s="2">
        <v>9050</v>
      </c>
      <c r="J7751" s="3">
        <v>10980</v>
      </c>
      <c r="K7751">
        <f>Table1[[#This Row],[Total Revenue + Open]]/Table1[[#This Row],[Qty]]</f>
        <v>1.2132596685082873</v>
      </c>
      <c r="L7751">
        <f>Table1[[#This Row],[Total Revenue + Open]]/Table1[[#This Row],[Qty]]</f>
        <v>1.2132596685082873</v>
      </c>
    </row>
    <row r="7752" spans="1:12" hidden="1">
      <c r="A7752" t="s">
        <v>544</v>
      </c>
      <c r="B7752" t="s">
        <v>11</v>
      </c>
      <c r="C7752" t="s">
        <v>119</v>
      </c>
      <c r="D7752" t="s">
        <v>580</v>
      </c>
      <c r="E7752" t="s">
        <v>15</v>
      </c>
      <c r="F7752" t="s">
        <v>36</v>
      </c>
      <c r="G7752" t="s">
        <v>385</v>
      </c>
      <c r="H7752" s="1">
        <v>2017</v>
      </c>
      <c r="I7752" s="2">
        <v>2790</v>
      </c>
      <c r="J7752" s="3">
        <v>3385.5</v>
      </c>
      <c r="K7752">
        <f>Table1[[#This Row],[Total Revenue + Open]]/Table1[[#This Row],[Qty]]</f>
        <v>1.2134408602150537</v>
      </c>
      <c r="L7752">
        <f>Table1[[#This Row],[Total Revenue + Open]]/Table1[[#This Row],[Qty]]</f>
        <v>1.2134408602150537</v>
      </c>
    </row>
    <row r="7753" spans="1:12" hidden="1">
      <c r="A7753" t="s">
        <v>544</v>
      </c>
      <c r="B7753" t="s">
        <v>11</v>
      </c>
      <c r="C7753" t="s">
        <v>119</v>
      </c>
      <c r="D7753" t="s">
        <v>580</v>
      </c>
      <c r="E7753" t="s">
        <v>15</v>
      </c>
      <c r="F7753" t="s">
        <v>36</v>
      </c>
      <c r="G7753" t="s">
        <v>385</v>
      </c>
      <c r="H7753" s="1">
        <v>2017</v>
      </c>
      <c r="I7753" s="2">
        <v>1910</v>
      </c>
      <c r="J7753" s="3">
        <v>2318</v>
      </c>
      <c r="K7753">
        <f>Table1[[#This Row],[Total Revenue + Open]]/Table1[[#This Row],[Qty]]</f>
        <v>1.2136125654450263</v>
      </c>
      <c r="L7753">
        <f>Table1[[#This Row],[Total Revenue + Open]]/Table1[[#This Row],[Qty]]</f>
        <v>1.2136125654450263</v>
      </c>
    </row>
    <row r="7754" spans="1:12" hidden="1">
      <c r="A7754" t="s">
        <v>544</v>
      </c>
      <c r="B7754" t="s">
        <v>11</v>
      </c>
      <c r="C7754" t="s">
        <v>119</v>
      </c>
      <c r="D7754" t="s">
        <v>580</v>
      </c>
      <c r="E7754" t="s">
        <v>15</v>
      </c>
      <c r="F7754" t="s">
        <v>36</v>
      </c>
      <c r="G7754" t="s">
        <v>385</v>
      </c>
      <c r="H7754" s="1">
        <v>2018</v>
      </c>
      <c r="I7754" s="2">
        <v>1885</v>
      </c>
      <c r="J7754" s="3">
        <v>2287.5</v>
      </c>
      <c r="K7754">
        <f>Table1[[#This Row],[Total Revenue + Open]]/Table1[[#This Row],[Qty]]</f>
        <v>1.2135278514588859</v>
      </c>
      <c r="L7754">
        <f>Table1[[#This Row],[Total Revenue + Open]]/Table1[[#This Row],[Qty]]</f>
        <v>1.2135278514588859</v>
      </c>
    </row>
    <row r="7755" spans="1:12" hidden="1">
      <c r="A7755" t="s">
        <v>544</v>
      </c>
      <c r="B7755" t="s">
        <v>11</v>
      </c>
      <c r="C7755" t="s">
        <v>119</v>
      </c>
      <c r="D7755" t="s">
        <v>580</v>
      </c>
      <c r="E7755" t="s">
        <v>15</v>
      </c>
      <c r="F7755" t="s">
        <v>36</v>
      </c>
      <c r="G7755" t="s">
        <v>385</v>
      </c>
      <c r="H7755" s="1">
        <v>2018</v>
      </c>
      <c r="I7755" s="2">
        <v>1810</v>
      </c>
      <c r="J7755" s="3">
        <v>2196</v>
      </c>
      <c r="K7755">
        <f>Table1[[#This Row],[Total Revenue + Open]]/Table1[[#This Row],[Qty]]</f>
        <v>1.2132596685082873</v>
      </c>
      <c r="L7755">
        <f>Table1[[#This Row],[Total Revenue + Open]]/Table1[[#This Row],[Qty]]</f>
        <v>1.2132596685082873</v>
      </c>
    </row>
    <row r="7756" spans="1:12" hidden="1">
      <c r="A7756" t="s">
        <v>544</v>
      </c>
      <c r="B7756" t="s">
        <v>11</v>
      </c>
      <c r="C7756" t="s">
        <v>119</v>
      </c>
      <c r="D7756" t="s">
        <v>580</v>
      </c>
      <c r="E7756" t="s">
        <v>15</v>
      </c>
      <c r="F7756" t="s">
        <v>36</v>
      </c>
      <c r="G7756" t="s">
        <v>385</v>
      </c>
      <c r="H7756" s="1">
        <v>2018</v>
      </c>
      <c r="I7756" s="2">
        <v>675</v>
      </c>
      <c r="J7756" s="3">
        <v>823.5</v>
      </c>
      <c r="K7756">
        <f>Table1[[#This Row],[Total Revenue + Open]]/Table1[[#This Row],[Qty]]</f>
        <v>1.22</v>
      </c>
      <c r="L7756">
        <f>Table1[[#This Row],[Total Revenue + Open]]/Table1[[#This Row],[Qty]]</f>
        <v>1.22</v>
      </c>
    </row>
    <row r="7757" spans="1:12" hidden="1">
      <c r="A7757" t="s">
        <v>544</v>
      </c>
      <c r="B7757" t="s">
        <v>11</v>
      </c>
      <c r="C7757" t="s">
        <v>119</v>
      </c>
      <c r="D7757" t="s">
        <v>580</v>
      </c>
      <c r="E7757" t="s">
        <v>15</v>
      </c>
      <c r="F7757" t="s">
        <v>36</v>
      </c>
      <c r="G7757" t="s">
        <v>385</v>
      </c>
      <c r="H7757" s="1">
        <v>2018</v>
      </c>
      <c r="I7757" s="2">
        <v>2165</v>
      </c>
      <c r="J7757" s="3">
        <v>2623</v>
      </c>
      <c r="K7757">
        <f>Table1[[#This Row],[Total Revenue + Open]]/Table1[[#This Row],[Qty]]</f>
        <v>1.2115473441108544</v>
      </c>
      <c r="L7757">
        <f>Table1[[#This Row],[Total Revenue + Open]]/Table1[[#This Row],[Qty]]</f>
        <v>1.2115473441108544</v>
      </c>
    </row>
    <row r="7758" spans="1:12" hidden="1">
      <c r="A7758" t="s">
        <v>544</v>
      </c>
      <c r="B7758" t="s">
        <v>11</v>
      </c>
      <c r="C7758" t="s">
        <v>119</v>
      </c>
      <c r="D7758" t="s">
        <v>580</v>
      </c>
      <c r="E7758" t="s">
        <v>15</v>
      </c>
      <c r="F7758" t="s">
        <v>36</v>
      </c>
      <c r="G7758" t="s">
        <v>385</v>
      </c>
      <c r="H7758" s="1">
        <v>2018</v>
      </c>
      <c r="I7758" s="2">
        <v>3370</v>
      </c>
      <c r="J7758" s="3">
        <v>4087</v>
      </c>
      <c r="K7758">
        <f>Table1[[#This Row],[Total Revenue + Open]]/Table1[[#This Row],[Qty]]</f>
        <v>1.2127596439169139</v>
      </c>
      <c r="L7758">
        <f>Table1[[#This Row],[Total Revenue + Open]]/Table1[[#This Row],[Qty]]</f>
        <v>1.2127596439169139</v>
      </c>
    </row>
    <row r="7759" spans="1:12" hidden="1">
      <c r="A7759" t="s">
        <v>544</v>
      </c>
      <c r="B7759" t="s">
        <v>11</v>
      </c>
      <c r="C7759" t="s">
        <v>119</v>
      </c>
      <c r="D7759" t="s">
        <v>580</v>
      </c>
      <c r="E7759" t="s">
        <v>15</v>
      </c>
      <c r="F7759" t="s">
        <v>36</v>
      </c>
      <c r="G7759" t="s">
        <v>385</v>
      </c>
      <c r="H7759" s="1">
        <v>2018</v>
      </c>
      <c r="I7759" s="2">
        <v>4375</v>
      </c>
      <c r="J7759" s="3">
        <v>5307</v>
      </c>
      <c r="K7759">
        <f>Table1[[#This Row],[Total Revenue + Open]]/Table1[[#This Row],[Qty]]</f>
        <v>1.2130285714285713</v>
      </c>
      <c r="L7759">
        <f>Table1[[#This Row],[Total Revenue + Open]]/Table1[[#This Row],[Qty]]</f>
        <v>1.2130285714285713</v>
      </c>
    </row>
    <row r="7760" spans="1:12" hidden="1">
      <c r="A7760" t="s">
        <v>544</v>
      </c>
      <c r="B7760" t="s">
        <v>11</v>
      </c>
      <c r="C7760" t="s">
        <v>119</v>
      </c>
      <c r="D7760" t="s">
        <v>580</v>
      </c>
      <c r="E7760" t="s">
        <v>15</v>
      </c>
      <c r="F7760" t="s">
        <v>36</v>
      </c>
      <c r="G7760" t="s">
        <v>385</v>
      </c>
      <c r="H7760" s="1">
        <v>2018</v>
      </c>
      <c r="I7760" s="2">
        <v>5030</v>
      </c>
      <c r="J7760" s="3">
        <v>6100</v>
      </c>
      <c r="K7760">
        <f>Table1[[#This Row],[Total Revenue + Open]]/Table1[[#This Row],[Qty]]</f>
        <v>1.2127236580516898</v>
      </c>
      <c r="L7760">
        <f>Table1[[#This Row],[Total Revenue + Open]]/Table1[[#This Row],[Qty]]</f>
        <v>1.2127236580516898</v>
      </c>
    </row>
    <row r="7761" spans="1:12" hidden="1">
      <c r="A7761" t="s">
        <v>544</v>
      </c>
      <c r="B7761" t="s">
        <v>11</v>
      </c>
      <c r="C7761" t="s">
        <v>119</v>
      </c>
      <c r="D7761" t="s">
        <v>580</v>
      </c>
      <c r="E7761" t="s">
        <v>15</v>
      </c>
      <c r="F7761" t="s">
        <v>36</v>
      </c>
      <c r="G7761" t="s">
        <v>385</v>
      </c>
      <c r="H7761" s="1">
        <v>2019</v>
      </c>
      <c r="I7761" s="2">
        <v>1710</v>
      </c>
      <c r="J7761" s="3">
        <v>2074</v>
      </c>
      <c r="K7761">
        <f>Table1[[#This Row],[Total Revenue + Open]]/Table1[[#This Row],[Qty]]</f>
        <v>1.2128654970760233</v>
      </c>
      <c r="L7761">
        <f>Table1[[#This Row],[Total Revenue + Open]]/Table1[[#This Row],[Qty]]</f>
        <v>1.2128654970760233</v>
      </c>
    </row>
    <row r="7762" spans="1:12" hidden="1">
      <c r="A7762" t="s">
        <v>544</v>
      </c>
      <c r="B7762" t="s">
        <v>11</v>
      </c>
      <c r="C7762" t="s">
        <v>119</v>
      </c>
      <c r="D7762" t="s">
        <v>580</v>
      </c>
      <c r="E7762" t="s">
        <v>15</v>
      </c>
      <c r="F7762" t="s">
        <v>36</v>
      </c>
      <c r="G7762" t="s">
        <v>385</v>
      </c>
      <c r="H7762" s="1">
        <v>2019</v>
      </c>
      <c r="I7762" s="2">
        <v>3725</v>
      </c>
      <c r="J7762" s="3">
        <v>4514</v>
      </c>
      <c r="K7762">
        <f>Table1[[#This Row],[Total Revenue + Open]]/Table1[[#This Row],[Qty]]</f>
        <v>1.2118120805369128</v>
      </c>
      <c r="L7762">
        <f>Table1[[#This Row],[Total Revenue + Open]]/Table1[[#This Row],[Qty]]</f>
        <v>1.2118120805369128</v>
      </c>
    </row>
    <row r="7763" spans="1:12" hidden="1">
      <c r="A7763" t="s">
        <v>544</v>
      </c>
      <c r="B7763" t="s">
        <v>11</v>
      </c>
      <c r="C7763" t="s">
        <v>119</v>
      </c>
      <c r="D7763" t="s">
        <v>580</v>
      </c>
      <c r="E7763" t="s">
        <v>15</v>
      </c>
      <c r="F7763" t="s">
        <v>36</v>
      </c>
      <c r="G7763" t="s">
        <v>385</v>
      </c>
      <c r="H7763" s="1">
        <v>2019</v>
      </c>
      <c r="I7763" s="2">
        <v>1060</v>
      </c>
      <c r="J7763" s="3">
        <v>1281</v>
      </c>
      <c r="K7763">
        <f>Table1[[#This Row],[Total Revenue + Open]]/Table1[[#This Row],[Qty]]</f>
        <v>1.2084905660377359</v>
      </c>
      <c r="L7763">
        <f>Table1[[#This Row],[Total Revenue + Open]]/Table1[[#This Row],[Qty]]</f>
        <v>1.2084905660377359</v>
      </c>
    </row>
    <row r="7764" spans="1:12" hidden="1">
      <c r="A7764" t="s">
        <v>544</v>
      </c>
      <c r="B7764" t="s">
        <v>11</v>
      </c>
      <c r="C7764" t="s">
        <v>119</v>
      </c>
      <c r="D7764" t="s">
        <v>580</v>
      </c>
      <c r="E7764" t="s">
        <v>15</v>
      </c>
      <c r="F7764" t="s">
        <v>36</v>
      </c>
      <c r="G7764" t="s">
        <v>385</v>
      </c>
      <c r="H7764" s="1">
        <v>2019</v>
      </c>
      <c r="I7764" s="2">
        <v>1460</v>
      </c>
      <c r="J7764" s="3">
        <v>1769</v>
      </c>
      <c r="K7764">
        <f>Table1[[#This Row],[Total Revenue + Open]]/Table1[[#This Row],[Qty]]</f>
        <v>1.2116438356164383</v>
      </c>
      <c r="L7764">
        <f>Table1[[#This Row],[Total Revenue + Open]]/Table1[[#This Row],[Qty]]</f>
        <v>1.2116438356164383</v>
      </c>
    </row>
    <row r="7765" spans="1:12" hidden="1">
      <c r="A7765" t="s">
        <v>544</v>
      </c>
      <c r="B7765" t="s">
        <v>11</v>
      </c>
      <c r="C7765" t="s">
        <v>119</v>
      </c>
      <c r="D7765" t="s">
        <v>580</v>
      </c>
      <c r="E7765" t="s">
        <v>15</v>
      </c>
      <c r="F7765" t="s">
        <v>36</v>
      </c>
      <c r="G7765" t="s">
        <v>385</v>
      </c>
      <c r="H7765" s="1">
        <v>2019</v>
      </c>
      <c r="I7765" s="2">
        <v>1560</v>
      </c>
      <c r="J7765" s="3">
        <v>1891</v>
      </c>
      <c r="K7765">
        <f>Table1[[#This Row],[Total Revenue + Open]]/Table1[[#This Row],[Qty]]</f>
        <v>1.2121794871794871</v>
      </c>
      <c r="L7765">
        <f>Table1[[#This Row],[Total Revenue + Open]]/Table1[[#This Row],[Qty]]</f>
        <v>1.2121794871794871</v>
      </c>
    </row>
    <row r="7766" spans="1:12" hidden="1">
      <c r="A7766" t="s">
        <v>544</v>
      </c>
      <c r="B7766" t="s">
        <v>11</v>
      </c>
      <c r="C7766" t="s">
        <v>119</v>
      </c>
      <c r="D7766" t="s">
        <v>580</v>
      </c>
      <c r="E7766" t="s">
        <v>15</v>
      </c>
      <c r="F7766" t="s">
        <v>36</v>
      </c>
      <c r="G7766" t="s">
        <v>385</v>
      </c>
      <c r="H7766" s="1">
        <v>2019</v>
      </c>
      <c r="I7766" s="2">
        <v>6385</v>
      </c>
      <c r="J7766" s="3">
        <v>7747</v>
      </c>
      <c r="K7766">
        <f>Table1[[#This Row],[Total Revenue + Open]]/Table1[[#This Row],[Qty]]</f>
        <v>1.2133124510571651</v>
      </c>
      <c r="L7766">
        <f>Table1[[#This Row],[Total Revenue + Open]]/Table1[[#This Row],[Qty]]</f>
        <v>1.2133124510571651</v>
      </c>
    </row>
    <row r="7767" spans="1:12" hidden="1">
      <c r="A7767" t="s">
        <v>544</v>
      </c>
      <c r="B7767" t="s">
        <v>11</v>
      </c>
      <c r="C7767" t="s">
        <v>119</v>
      </c>
      <c r="D7767" t="s">
        <v>580</v>
      </c>
      <c r="E7767" t="s">
        <v>15</v>
      </c>
      <c r="F7767" t="s">
        <v>36</v>
      </c>
      <c r="G7767" t="s">
        <v>385</v>
      </c>
      <c r="H7767" s="1">
        <v>2019</v>
      </c>
      <c r="I7767" s="2">
        <v>5780</v>
      </c>
      <c r="J7767" s="3">
        <v>7015</v>
      </c>
      <c r="K7767">
        <f>Table1[[#This Row],[Total Revenue + Open]]/Table1[[#This Row],[Qty]]</f>
        <v>1.2136678200692042</v>
      </c>
      <c r="L7767">
        <f>Table1[[#This Row],[Total Revenue + Open]]/Table1[[#This Row],[Qty]]</f>
        <v>1.2136678200692042</v>
      </c>
    </row>
    <row r="7768" spans="1:12" hidden="1">
      <c r="A7768" t="s">
        <v>544</v>
      </c>
      <c r="B7768" t="s">
        <v>11</v>
      </c>
      <c r="C7768" t="s">
        <v>119</v>
      </c>
      <c r="D7768" t="s">
        <v>580</v>
      </c>
      <c r="E7768" t="s">
        <v>15</v>
      </c>
      <c r="F7768" t="s">
        <v>36</v>
      </c>
      <c r="G7768" t="s">
        <v>385</v>
      </c>
      <c r="H7768" s="1">
        <v>2019</v>
      </c>
      <c r="I7768" s="2">
        <v>6540</v>
      </c>
      <c r="J7768" s="3">
        <v>7930</v>
      </c>
      <c r="K7768">
        <f>Table1[[#This Row],[Total Revenue + Open]]/Table1[[#This Row],[Qty]]</f>
        <v>1.2125382262996942</v>
      </c>
      <c r="L7768">
        <f>Table1[[#This Row],[Total Revenue + Open]]/Table1[[#This Row],[Qty]]</f>
        <v>1.2125382262996942</v>
      </c>
    </row>
    <row r="7769" spans="1:12" hidden="1">
      <c r="A7769" t="s">
        <v>544</v>
      </c>
      <c r="B7769" t="s">
        <v>11</v>
      </c>
      <c r="C7769" t="s">
        <v>119</v>
      </c>
      <c r="D7769" t="s">
        <v>580</v>
      </c>
      <c r="E7769" t="s">
        <v>15</v>
      </c>
      <c r="F7769" t="s">
        <v>36</v>
      </c>
      <c r="G7769" t="s">
        <v>385</v>
      </c>
      <c r="H7769" s="1">
        <v>2019</v>
      </c>
      <c r="I7769" s="2">
        <v>600</v>
      </c>
      <c r="J7769" s="3">
        <v>732</v>
      </c>
      <c r="K7769">
        <f>Table1[[#This Row],[Total Revenue + Open]]/Table1[[#This Row],[Qty]]</f>
        <v>1.22</v>
      </c>
      <c r="L7769">
        <f>Table1[[#This Row],[Total Revenue + Open]]/Table1[[#This Row],[Qty]]</f>
        <v>1.22</v>
      </c>
    </row>
    <row r="7770" spans="1:12" hidden="1">
      <c r="A7770" t="s">
        <v>544</v>
      </c>
      <c r="B7770" t="s">
        <v>11</v>
      </c>
      <c r="C7770" t="s">
        <v>119</v>
      </c>
      <c r="D7770" t="s">
        <v>580</v>
      </c>
      <c r="E7770" t="s">
        <v>15</v>
      </c>
      <c r="F7770" t="s">
        <v>36</v>
      </c>
      <c r="G7770" t="s">
        <v>385</v>
      </c>
      <c r="H7770" s="1">
        <v>2019</v>
      </c>
      <c r="I7770" s="2">
        <v>1360</v>
      </c>
      <c r="J7770" s="3">
        <v>1647</v>
      </c>
      <c r="K7770">
        <f>Table1[[#This Row],[Total Revenue + Open]]/Table1[[#This Row],[Qty]]</f>
        <v>1.2110294117647058</v>
      </c>
      <c r="L7770">
        <f>Table1[[#This Row],[Total Revenue + Open]]/Table1[[#This Row],[Qty]]</f>
        <v>1.2110294117647058</v>
      </c>
    </row>
    <row r="7771" spans="1:12" hidden="1">
      <c r="A7771" t="s">
        <v>544</v>
      </c>
      <c r="B7771" t="s">
        <v>11</v>
      </c>
      <c r="C7771" t="s">
        <v>119</v>
      </c>
      <c r="D7771" t="s">
        <v>580</v>
      </c>
      <c r="E7771" t="s">
        <v>15</v>
      </c>
      <c r="F7771" t="s">
        <v>36</v>
      </c>
      <c r="G7771" t="s">
        <v>385</v>
      </c>
      <c r="H7771" s="1">
        <v>2019</v>
      </c>
      <c r="I7771" s="2">
        <v>1810</v>
      </c>
      <c r="J7771" s="3">
        <v>2196</v>
      </c>
      <c r="K7771">
        <f>Table1[[#This Row],[Total Revenue + Open]]/Table1[[#This Row],[Qty]]</f>
        <v>1.2132596685082873</v>
      </c>
      <c r="L7771">
        <f>Table1[[#This Row],[Total Revenue + Open]]/Table1[[#This Row],[Qty]]</f>
        <v>1.2132596685082873</v>
      </c>
    </row>
    <row r="7772" spans="1:12" hidden="1">
      <c r="A7772" t="s">
        <v>544</v>
      </c>
      <c r="B7772" t="s">
        <v>11</v>
      </c>
      <c r="C7772" t="s">
        <v>73</v>
      </c>
      <c r="D7772" t="s">
        <v>545</v>
      </c>
      <c r="E7772" t="s">
        <v>15</v>
      </c>
      <c r="F7772" t="s">
        <v>566</v>
      </c>
      <c r="G7772" t="s">
        <v>569</v>
      </c>
      <c r="H7772" s="1">
        <v>2020</v>
      </c>
      <c r="I7772" s="2">
        <v>3070</v>
      </c>
      <c r="J7772" s="3">
        <v>2761.2096945776002</v>
      </c>
      <c r="K7772">
        <f>Table1[[#This Row],[Total Revenue + Open]]/Table1[[#This Row],[Qty]]</f>
        <v>0.89941683862462551</v>
      </c>
      <c r="L7772">
        <f>Table1[[#This Row],[Total Revenue + Open]]/Table1[[#This Row],[Qty]]</f>
        <v>0.89941683862462551</v>
      </c>
    </row>
    <row r="7773" spans="1:12" hidden="1">
      <c r="A7773" t="s">
        <v>544</v>
      </c>
      <c r="B7773" t="s">
        <v>11</v>
      </c>
      <c r="C7773" t="s">
        <v>119</v>
      </c>
      <c r="D7773" t="s">
        <v>580</v>
      </c>
      <c r="E7773" t="s">
        <v>15</v>
      </c>
      <c r="F7773" t="s">
        <v>123</v>
      </c>
      <c r="G7773" t="s">
        <v>515</v>
      </c>
      <c r="H7773" s="1">
        <v>2020</v>
      </c>
      <c r="I7773" s="2">
        <v>1005</v>
      </c>
      <c r="J7773" s="3">
        <v>2750</v>
      </c>
      <c r="K7773">
        <f>Table1[[#This Row],[Total Revenue + Open]]/Table1[[#This Row],[Qty]]</f>
        <v>2.7363184079601992</v>
      </c>
      <c r="L7773">
        <f>Table1[[#This Row],[Total Revenue + Open]]/Table1[[#This Row],[Qty]]</f>
        <v>2.7363184079601992</v>
      </c>
    </row>
    <row r="7774" spans="1:12" hidden="1">
      <c r="A7774" t="s">
        <v>544</v>
      </c>
      <c r="B7774" t="s">
        <v>11</v>
      </c>
      <c r="C7774" t="s">
        <v>119</v>
      </c>
      <c r="D7774" t="s">
        <v>580</v>
      </c>
      <c r="E7774" t="s">
        <v>15</v>
      </c>
      <c r="F7774" t="s">
        <v>36</v>
      </c>
      <c r="G7774" t="s">
        <v>384</v>
      </c>
      <c r="H7774" s="1">
        <v>2020</v>
      </c>
      <c r="I7774" s="2">
        <v>2265</v>
      </c>
      <c r="J7774" s="3">
        <v>2700</v>
      </c>
      <c r="K7774">
        <f>Table1[[#This Row],[Total Revenue + Open]]/Table1[[#This Row],[Qty]]</f>
        <v>1.1920529801324504</v>
      </c>
      <c r="L7774">
        <f>Table1[[#This Row],[Total Revenue + Open]]/Table1[[#This Row],[Qty]]</f>
        <v>1.1920529801324504</v>
      </c>
    </row>
    <row r="7775" spans="1:12" hidden="1">
      <c r="A7775" t="s">
        <v>544</v>
      </c>
      <c r="B7775" t="s">
        <v>11</v>
      </c>
      <c r="C7775" t="s">
        <v>119</v>
      </c>
      <c r="D7775" t="s">
        <v>580</v>
      </c>
      <c r="E7775" t="s">
        <v>15</v>
      </c>
      <c r="F7775" t="s">
        <v>36</v>
      </c>
      <c r="G7775" t="s">
        <v>385</v>
      </c>
      <c r="H7775" s="1">
        <v>2020</v>
      </c>
      <c r="I7775" s="2">
        <v>2265</v>
      </c>
      <c r="J7775" s="3">
        <v>2700</v>
      </c>
      <c r="K7775">
        <f>Table1[[#This Row],[Total Revenue + Open]]/Table1[[#This Row],[Qty]]</f>
        <v>1.1920529801324504</v>
      </c>
      <c r="L7775">
        <f>Table1[[#This Row],[Total Revenue + Open]]/Table1[[#This Row],[Qty]]</f>
        <v>1.1920529801324504</v>
      </c>
    </row>
    <row r="7776" spans="1:12" hidden="1">
      <c r="A7776" t="s">
        <v>544</v>
      </c>
      <c r="B7776" t="s">
        <v>11</v>
      </c>
      <c r="C7776" t="s">
        <v>119</v>
      </c>
      <c r="D7776" t="s">
        <v>593</v>
      </c>
      <c r="E7776" t="s">
        <v>15</v>
      </c>
      <c r="F7776" t="s">
        <v>31</v>
      </c>
      <c r="G7776" t="s">
        <v>32</v>
      </c>
      <c r="H7776" s="1">
        <v>2020</v>
      </c>
      <c r="I7776" s="2">
        <v>1060</v>
      </c>
      <c r="J7776" s="3">
        <v>2614.5</v>
      </c>
      <c r="K7776">
        <f>Table1[[#This Row],[Total Revenue + Open]]/Table1[[#This Row],[Qty]]</f>
        <v>2.4665094339622642</v>
      </c>
      <c r="L7776">
        <f>Table1[[#This Row],[Total Revenue + Open]]/Table1[[#This Row],[Qty]]</f>
        <v>2.4665094339622642</v>
      </c>
    </row>
    <row r="7777" spans="1:12" hidden="1">
      <c r="A7777" t="s">
        <v>544</v>
      </c>
      <c r="B7777" t="s">
        <v>11</v>
      </c>
      <c r="C7777" t="s">
        <v>119</v>
      </c>
      <c r="D7777" t="s">
        <v>593</v>
      </c>
      <c r="E7777" t="s">
        <v>15</v>
      </c>
      <c r="F7777" t="s">
        <v>31</v>
      </c>
      <c r="G7777" t="s">
        <v>33</v>
      </c>
      <c r="H7777" s="1">
        <v>2020</v>
      </c>
      <c r="I7777" s="2">
        <v>1060</v>
      </c>
      <c r="J7777" s="3">
        <v>2614.5</v>
      </c>
      <c r="K7777">
        <f>Table1[[#This Row],[Total Revenue + Open]]/Table1[[#This Row],[Qty]]</f>
        <v>2.4665094339622642</v>
      </c>
      <c r="L7777">
        <f>Table1[[#This Row],[Total Revenue + Open]]/Table1[[#This Row],[Qty]]</f>
        <v>2.4665094339622642</v>
      </c>
    </row>
    <row r="7778" spans="1:12" hidden="1">
      <c r="A7778" t="s">
        <v>544</v>
      </c>
      <c r="B7778" t="s">
        <v>11</v>
      </c>
      <c r="C7778" t="s">
        <v>73</v>
      </c>
      <c r="D7778" t="s">
        <v>550</v>
      </c>
      <c r="E7778" t="s">
        <v>15</v>
      </c>
      <c r="F7778" t="s">
        <v>36</v>
      </c>
      <c r="G7778" t="s">
        <v>175</v>
      </c>
      <c r="H7778" s="1">
        <v>2020</v>
      </c>
      <c r="I7778" s="2">
        <v>1860</v>
      </c>
      <c r="J7778" s="3">
        <v>2608.7249741732999</v>
      </c>
      <c r="K7778">
        <f>Table1[[#This Row],[Total Revenue + Open]]/Table1[[#This Row],[Qty]]</f>
        <v>1.4025403086953225</v>
      </c>
      <c r="L7778">
        <f>Table1[[#This Row],[Total Revenue + Open]]/Table1[[#This Row],[Qty]]</f>
        <v>1.4025403086953225</v>
      </c>
    </row>
    <row r="7779" spans="1:12" hidden="1">
      <c r="A7779" t="s">
        <v>544</v>
      </c>
      <c r="B7779" t="s">
        <v>11</v>
      </c>
      <c r="C7779" t="s">
        <v>119</v>
      </c>
      <c r="D7779" t="s">
        <v>580</v>
      </c>
      <c r="E7779" t="s">
        <v>15</v>
      </c>
      <c r="F7779" t="s">
        <v>36</v>
      </c>
      <c r="G7779" t="s">
        <v>385</v>
      </c>
      <c r="H7779" s="1">
        <v>2021</v>
      </c>
      <c r="I7779" s="2">
        <v>1250</v>
      </c>
      <c r="J7779" s="3">
        <v>1675</v>
      </c>
      <c r="K7779">
        <f>Table1[[#This Row],[Total Revenue + Open]]/Table1[[#This Row],[Qty]]</f>
        <v>1.34</v>
      </c>
      <c r="L7779">
        <f>Table1[[#This Row],[Total Revenue + Open]]/Table1[[#This Row],[Qty]]</f>
        <v>1.34</v>
      </c>
    </row>
    <row r="7780" spans="1:12" hidden="1">
      <c r="A7780" t="s">
        <v>544</v>
      </c>
      <c r="B7780" t="s">
        <v>11</v>
      </c>
      <c r="C7780" t="s">
        <v>119</v>
      </c>
      <c r="D7780" t="s">
        <v>580</v>
      </c>
      <c r="E7780" t="s">
        <v>15</v>
      </c>
      <c r="F7780" t="s">
        <v>36</v>
      </c>
      <c r="G7780" t="s">
        <v>385</v>
      </c>
      <c r="H7780" s="1">
        <v>2021</v>
      </c>
      <c r="I7780" s="2">
        <v>650</v>
      </c>
      <c r="J7780" s="3">
        <v>871</v>
      </c>
      <c r="K7780">
        <f>Table1[[#This Row],[Total Revenue + Open]]/Table1[[#This Row],[Qty]]</f>
        <v>1.34</v>
      </c>
      <c r="L7780">
        <f>Table1[[#This Row],[Total Revenue + Open]]/Table1[[#This Row],[Qty]]</f>
        <v>1.34</v>
      </c>
    </row>
    <row r="7781" spans="1:12" hidden="1">
      <c r="A7781" t="s">
        <v>544</v>
      </c>
      <c r="B7781" t="s">
        <v>11</v>
      </c>
      <c r="C7781" t="s">
        <v>119</v>
      </c>
      <c r="D7781" t="s">
        <v>580</v>
      </c>
      <c r="E7781" t="s">
        <v>15</v>
      </c>
      <c r="F7781" t="s">
        <v>36</v>
      </c>
      <c r="G7781" t="s">
        <v>385</v>
      </c>
      <c r="H7781" s="1">
        <v>2021</v>
      </c>
      <c r="I7781" s="2">
        <v>850</v>
      </c>
      <c r="J7781" s="3">
        <v>1139</v>
      </c>
      <c r="K7781">
        <f>Table1[[#This Row],[Total Revenue + Open]]/Table1[[#This Row],[Qty]]</f>
        <v>1.34</v>
      </c>
      <c r="L7781">
        <f>Table1[[#This Row],[Total Revenue + Open]]/Table1[[#This Row],[Qty]]</f>
        <v>1.34</v>
      </c>
    </row>
    <row r="7782" spans="1:12" hidden="1">
      <c r="A7782" t="s">
        <v>544</v>
      </c>
      <c r="B7782" t="s">
        <v>11</v>
      </c>
      <c r="C7782" t="s">
        <v>119</v>
      </c>
      <c r="D7782" t="s">
        <v>580</v>
      </c>
      <c r="E7782" t="s">
        <v>15</v>
      </c>
      <c r="F7782" t="s">
        <v>36</v>
      </c>
      <c r="G7782" t="s">
        <v>385</v>
      </c>
      <c r="H7782" s="1">
        <v>2021</v>
      </c>
      <c r="I7782" s="2">
        <v>1005</v>
      </c>
      <c r="J7782" s="3">
        <v>1340</v>
      </c>
      <c r="K7782">
        <f>Table1[[#This Row],[Total Revenue + Open]]/Table1[[#This Row],[Qty]]</f>
        <v>1.3333333333333333</v>
      </c>
      <c r="L7782">
        <f>Table1[[#This Row],[Total Revenue + Open]]/Table1[[#This Row],[Qty]]</f>
        <v>1.3333333333333333</v>
      </c>
    </row>
    <row r="7783" spans="1:12" hidden="1">
      <c r="A7783" t="s">
        <v>544</v>
      </c>
      <c r="B7783" t="s">
        <v>11</v>
      </c>
      <c r="C7783" t="s">
        <v>119</v>
      </c>
      <c r="D7783" t="s">
        <v>580</v>
      </c>
      <c r="E7783" t="s">
        <v>15</v>
      </c>
      <c r="F7783" t="s">
        <v>36</v>
      </c>
      <c r="G7783" t="s">
        <v>385</v>
      </c>
      <c r="H7783" s="1">
        <v>2021</v>
      </c>
      <c r="I7783" s="2">
        <v>650</v>
      </c>
      <c r="J7783" s="3">
        <v>871</v>
      </c>
      <c r="K7783">
        <f>Table1[[#This Row],[Total Revenue + Open]]/Table1[[#This Row],[Qty]]</f>
        <v>1.34</v>
      </c>
      <c r="L7783">
        <f>Table1[[#This Row],[Total Revenue + Open]]/Table1[[#This Row],[Qty]]</f>
        <v>1.34</v>
      </c>
    </row>
    <row r="7784" spans="1:12" hidden="1">
      <c r="A7784" t="s">
        <v>544</v>
      </c>
      <c r="B7784" t="s">
        <v>11</v>
      </c>
      <c r="C7784" t="s">
        <v>119</v>
      </c>
      <c r="D7784" t="s">
        <v>580</v>
      </c>
      <c r="E7784" t="s">
        <v>15</v>
      </c>
      <c r="F7784" t="s">
        <v>36</v>
      </c>
      <c r="G7784" t="s">
        <v>385</v>
      </c>
      <c r="H7784" s="1">
        <v>2021</v>
      </c>
      <c r="I7784" s="2">
        <v>2010</v>
      </c>
      <c r="J7784" s="3">
        <v>2680</v>
      </c>
      <c r="K7784">
        <f>Table1[[#This Row],[Total Revenue + Open]]/Table1[[#This Row],[Qty]]</f>
        <v>1.3333333333333333</v>
      </c>
      <c r="L7784">
        <f>Table1[[#This Row],[Total Revenue + Open]]/Table1[[#This Row],[Qty]]</f>
        <v>1.3333333333333333</v>
      </c>
    </row>
    <row r="7785" spans="1:12" hidden="1">
      <c r="A7785" t="s">
        <v>544</v>
      </c>
      <c r="B7785" t="s">
        <v>11</v>
      </c>
      <c r="C7785" t="s">
        <v>119</v>
      </c>
      <c r="D7785" t="s">
        <v>580</v>
      </c>
      <c r="E7785" t="s">
        <v>15</v>
      </c>
      <c r="F7785" t="s">
        <v>36</v>
      </c>
      <c r="G7785" t="s">
        <v>385</v>
      </c>
      <c r="H7785" s="1">
        <v>2021</v>
      </c>
      <c r="I7785" s="2">
        <v>650</v>
      </c>
      <c r="J7785" s="3">
        <v>871</v>
      </c>
      <c r="K7785">
        <f>Table1[[#This Row],[Total Revenue + Open]]/Table1[[#This Row],[Qty]]</f>
        <v>1.34</v>
      </c>
      <c r="L7785">
        <f>Table1[[#This Row],[Total Revenue + Open]]/Table1[[#This Row],[Qty]]</f>
        <v>1.34</v>
      </c>
    </row>
    <row r="7786" spans="1:12" hidden="1">
      <c r="A7786" t="s">
        <v>544</v>
      </c>
      <c r="B7786" t="s">
        <v>11</v>
      </c>
      <c r="C7786" t="s">
        <v>119</v>
      </c>
      <c r="D7786" t="s">
        <v>580</v>
      </c>
      <c r="E7786" t="s">
        <v>15</v>
      </c>
      <c r="F7786" t="s">
        <v>36</v>
      </c>
      <c r="G7786" t="s">
        <v>385</v>
      </c>
      <c r="H7786" s="1">
        <v>2021</v>
      </c>
      <c r="I7786" s="2">
        <v>4125</v>
      </c>
      <c r="J7786" s="3">
        <v>5494</v>
      </c>
      <c r="K7786">
        <f>Table1[[#This Row],[Total Revenue + Open]]/Table1[[#This Row],[Qty]]</f>
        <v>1.3318787878787879</v>
      </c>
      <c r="L7786">
        <f>Table1[[#This Row],[Total Revenue + Open]]/Table1[[#This Row],[Qty]]</f>
        <v>1.3318787878787879</v>
      </c>
    </row>
    <row r="7787" spans="1:12" hidden="1">
      <c r="A7787" t="s">
        <v>544</v>
      </c>
      <c r="B7787" t="s">
        <v>11</v>
      </c>
      <c r="C7787" t="s">
        <v>119</v>
      </c>
      <c r="D7787" t="s">
        <v>580</v>
      </c>
      <c r="E7787" t="s">
        <v>15</v>
      </c>
      <c r="F7787" t="s">
        <v>36</v>
      </c>
      <c r="G7787" t="s">
        <v>385</v>
      </c>
      <c r="H7787" s="1">
        <v>2021</v>
      </c>
      <c r="I7787" s="2">
        <v>450</v>
      </c>
      <c r="J7787" s="3">
        <v>603</v>
      </c>
      <c r="K7787">
        <f>Table1[[#This Row],[Total Revenue + Open]]/Table1[[#This Row],[Qty]]</f>
        <v>1.34</v>
      </c>
      <c r="L7787">
        <f>Table1[[#This Row],[Total Revenue + Open]]/Table1[[#This Row],[Qty]]</f>
        <v>1.34</v>
      </c>
    </row>
    <row r="7788" spans="1:12" hidden="1">
      <c r="A7788" t="s">
        <v>544</v>
      </c>
      <c r="B7788" t="s">
        <v>11</v>
      </c>
      <c r="C7788" t="s">
        <v>119</v>
      </c>
      <c r="D7788" t="s">
        <v>580</v>
      </c>
      <c r="E7788" t="s">
        <v>15</v>
      </c>
      <c r="F7788" t="s">
        <v>36</v>
      </c>
      <c r="G7788" t="s">
        <v>385</v>
      </c>
      <c r="H7788" s="1">
        <v>2021</v>
      </c>
      <c r="I7788" s="2">
        <v>200</v>
      </c>
      <c r="J7788" s="3">
        <v>268</v>
      </c>
      <c r="K7788">
        <f>Table1[[#This Row],[Total Revenue + Open]]/Table1[[#This Row],[Qty]]</f>
        <v>1.34</v>
      </c>
      <c r="L7788">
        <f>Table1[[#This Row],[Total Revenue + Open]]/Table1[[#This Row],[Qty]]</f>
        <v>1.34</v>
      </c>
    </row>
    <row r="7789" spans="1:12">
      <c r="A7789" t="s">
        <v>10</v>
      </c>
      <c r="B7789" t="s">
        <v>11</v>
      </c>
      <c r="C7789" t="s">
        <v>119</v>
      </c>
      <c r="D7789" t="s">
        <v>46</v>
      </c>
      <c r="E7789" t="s">
        <v>19</v>
      </c>
      <c r="F7789" t="s">
        <v>54</v>
      </c>
      <c r="G7789" t="s">
        <v>229</v>
      </c>
      <c r="H7789" s="1">
        <v>2022</v>
      </c>
      <c r="I7789" s="2">
        <v>1000</v>
      </c>
      <c r="J7789" s="3">
        <v>140</v>
      </c>
      <c r="K7789">
        <f>Table1[[#This Row],[Total Revenue + Open]]/Table1[[#This Row],[Qty]]</f>
        <v>0.14000000000000001</v>
      </c>
      <c r="L7789">
        <f>Table1[[#This Row],[Total Revenue + Open]]/Table1[[#This Row],[Qty]]</f>
        <v>0.14000000000000001</v>
      </c>
    </row>
    <row r="7790" spans="1:12">
      <c r="A7790" t="s">
        <v>10</v>
      </c>
      <c r="B7790" t="s">
        <v>11</v>
      </c>
      <c r="C7790" t="s">
        <v>119</v>
      </c>
      <c r="D7790" t="s">
        <v>46</v>
      </c>
      <c r="E7790" t="s">
        <v>12</v>
      </c>
      <c r="F7790" t="s">
        <v>13</v>
      </c>
      <c r="G7790" t="s">
        <v>28</v>
      </c>
      <c r="H7790" s="1">
        <v>2022</v>
      </c>
      <c r="I7790" s="2">
        <v>1000</v>
      </c>
      <c r="J7790" s="3">
        <v>130</v>
      </c>
      <c r="K7790">
        <f>Table1[[#This Row],[Total Revenue + Open]]/Table1[[#This Row],[Qty]]</f>
        <v>0.13</v>
      </c>
      <c r="L7790">
        <f>Table1[[#This Row],[Total Revenue + Open]]/Table1[[#This Row],[Qty]]</f>
        <v>0.13</v>
      </c>
    </row>
    <row r="7791" spans="1:12">
      <c r="A7791" t="s">
        <v>10</v>
      </c>
      <c r="B7791" t="s">
        <v>11</v>
      </c>
      <c r="C7791" t="s">
        <v>119</v>
      </c>
      <c r="D7791" t="s">
        <v>46</v>
      </c>
      <c r="E7791" t="s">
        <v>12</v>
      </c>
      <c r="F7791" t="s">
        <v>13</v>
      </c>
      <c r="G7791" t="s">
        <v>28</v>
      </c>
      <c r="H7791" s="1">
        <v>2022</v>
      </c>
      <c r="I7791" s="2">
        <v>1000</v>
      </c>
      <c r="J7791" s="3">
        <v>130</v>
      </c>
      <c r="K7791">
        <f>Table1[[#This Row],[Total Revenue + Open]]/Table1[[#This Row],[Qty]]</f>
        <v>0.13</v>
      </c>
      <c r="L7791">
        <f>Table1[[#This Row],[Total Revenue + Open]]/Table1[[#This Row],[Qty]]</f>
        <v>0.13</v>
      </c>
    </row>
    <row r="7792" spans="1:12">
      <c r="A7792" t="s">
        <v>10</v>
      </c>
      <c r="B7792" t="s">
        <v>11</v>
      </c>
      <c r="C7792" t="s">
        <v>119</v>
      </c>
      <c r="D7792" t="s">
        <v>46</v>
      </c>
      <c r="E7792" t="s">
        <v>12</v>
      </c>
      <c r="F7792" t="s">
        <v>13</v>
      </c>
      <c r="G7792" t="s">
        <v>28</v>
      </c>
      <c r="H7792" s="1">
        <v>2022</v>
      </c>
      <c r="I7792" s="2">
        <v>1000</v>
      </c>
      <c r="J7792" s="3">
        <v>130</v>
      </c>
      <c r="K7792">
        <f>Table1[[#This Row],[Total Revenue + Open]]/Table1[[#This Row],[Qty]]</f>
        <v>0.13</v>
      </c>
      <c r="L7792">
        <f>Table1[[#This Row],[Total Revenue + Open]]/Table1[[#This Row],[Qty]]</f>
        <v>0.13</v>
      </c>
    </row>
    <row r="7793" spans="1:12">
      <c r="A7793" t="s">
        <v>10</v>
      </c>
      <c r="B7793" t="s">
        <v>11</v>
      </c>
      <c r="C7793" t="s">
        <v>119</v>
      </c>
      <c r="D7793" t="s">
        <v>46</v>
      </c>
      <c r="E7793" t="s">
        <v>12</v>
      </c>
      <c r="F7793" t="s">
        <v>13</v>
      </c>
      <c r="G7793" t="s">
        <v>28</v>
      </c>
      <c r="H7793" s="1">
        <v>2022</v>
      </c>
      <c r="I7793" s="2">
        <v>1000</v>
      </c>
      <c r="J7793" s="3">
        <v>130</v>
      </c>
      <c r="K7793">
        <f>Table1[[#This Row],[Total Revenue + Open]]/Table1[[#This Row],[Qty]]</f>
        <v>0.13</v>
      </c>
      <c r="L7793">
        <f>Table1[[#This Row],[Total Revenue + Open]]/Table1[[#This Row],[Qty]]</f>
        <v>0.13</v>
      </c>
    </row>
    <row r="7794" spans="1:12">
      <c r="A7794" t="s">
        <v>10</v>
      </c>
      <c r="B7794" t="s">
        <v>11</v>
      </c>
      <c r="C7794" t="s">
        <v>119</v>
      </c>
      <c r="D7794" t="s">
        <v>46</v>
      </c>
      <c r="E7794" t="s">
        <v>12</v>
      </c>
      <c r="F7794" t="s">
        <v>13</v>
      </c>
      <c r="G7794" t="s">
        <v>28</v>
      </c>
      <c r="H7794" s="1">
        <v>2022</v>
      </c>
      <c r="I7794" s="2">
        <v>1000</v>
      </c>
      <c r="J7794" s="3">
        <v>130</v>
      </c>
      <c r="K7794">
        <f>Table1[[#This Row],[Total Revenue + Open]]/Table1[[#This Row],[Qty]]</f>
        <v>0.13</v>
      </c>
      <c r="L7794">
        <f>Table1[[#This Row],[Total Revenue + Open]]/Table1[[#This Row],[Qty]]</f>
        <v>0.13</v>
      </c>
    </row>
    <row r="7795" spans="1:12">
      <c r="A7795" t="s">
        <v>10</v>
      </c>
      <c r="B7795" t="s">
        <v>11</v>
      </c>
      <c r="C7795" t="s">
        <v>119</v>
      </c>
      <c r="D7795" t="s">
        <v>46</v>
      </c>
      <c r="E7795" t="s">
        <v>19</v>
      </c>
      <c r="F7795" t="s">
        <v>92</v>
      </c>
      <c r="G7795" t="s">
        <v>107</v>
      </c>
      <c r="H7795" s="1">
        <v>2022</v>
      </c>
      <c r="I7795" s="2">
        <v>500</v>
      </c>
      <c r="J7795" s="3">
        <v>75</v>
      </c>
      <c r="K7795">
        <f>Table1[[#This Row],[Total Revenue + Open]]/Table1[[#This Row],[Qty]]</f>
        <v>0.15</v>
      </c>
      <c r="L7795">
        <f>Table1[[#This Row],[Total Revenue + Open]]/Table1[[#This Row],[Qty]]</f>
        <v>0.15</v>
      </c>
    </row>
    <row r="7796" spans="1:12">
      <c r="A7796" t="s">
        <v>10</v>
      </c>
      <c r="B7796" t="s">
        <v>11</v>
      </c>
      <c r="C7796" t="s">
        <v>119</v>
      </c>
      <c r="D7796" t="s">
        <v>46</v>
      </c>
      <c r="E7796" t="s">
        <v>19</v>
      </c>
      <c r="F7796" t="s">
        <v>92</v>
      </c>
      <c r="G7796" t="s">
        <v>107</v>
      </c>
      <c r="H7796" s="1">
        <v>2022</v>
      </c>
      <c r="I7796" s="2">
        <v>500</v>
      </c>
      <c r="J7796" s="3">
        <v>75</v>
      </c>
      <c r="K7796">
        <f>Table1[[#This Row],[Total Revenue + Open]]/Table1[[#This Row],[Qty]]</f>
        <v>0.15</v>
      </c>
      <c r="L7796">
        <f>Table1[[#This Row],[Total Revenue + Open]]/Table1[[#This Row],[Qty]]</f>
        <v>0.15</v>
      </c>
    </row>
    <row r="7797" spans="1:12">
      <c r="A7797" t="s">
        <v>10</v>
      </c>
      <c r="B7797" t="s">
        <v>11</v>
      </c>
      <c r="C7797" t="s">
        <v>119</v>
      </c>
      <c r="D7797" t="s">
        <v>46</v>
      </c>
      <c r="E7797" t="s">
        <v>19</v>
      </c>
      <c r="F7797" t="s">
        <v>92</v>
      </c>
      <c r="G7797" t="s">
        <v>94</v>
      </c>
      <c r="H7797" s="1">
        <v>2022</v>
      </c>
      <c r="I7797" s="2">
        <v>500</v>
      </c>
      <c r="J7797" s="3">
        <v>75</v>
      </c>
      <c r="K7797">
        <f>Table1[[#This Row],[Total Revenue + Open]]/Table1[[#This Row],[Qty]]</f>
        <v>0.15</v>
      </c>
      <c r="L7797">
        <f>Table1[[#This Row],[Total Revenue + Open]]/Table1[[#This Row],[Qty]]</f>
        <v>0.15</v>
      </c>
    </row>
    <row r="7798" spans="1:12">
      <c r="A7798" t="s">
        <v>10</v>
      </c>
      <c r="B7798" t="s">
        <v>11</v>
      </c>
      <c r="C7798" t="s">
        <v>119</v>
      </c>
      <c r="D7798" t="s">
        <v>46</v>
      </c>
      <c r="E7798" t="s">
        <v>19</v>
      </c>
      <c r="F7798" t="s">
        <v>92</v>
      </c>
      <c r="G7798" t="s">
        <v>95</v>
      </c>
      <c r="H7798" s="1">
        <v>2022</v>
      </c>
      <c r="I7798" s="2">
        <v>500</v>
      </c>
      <c r="J7798" s="3">
        <v>75</v>
      </c>
      <c r="K7798">
        <f>Table1[[#This Row],[Total Revenue + Open]]/Table1[[#This Row],[Qty]]</f>
        <v>0.15</v>
      </c>
      <c r="L7798">
        <f>Table1[[#This Row],[Total Revenue + Open]]/Table1[[#This Row],[Qty]]</f>
        <v>0.15</v>
      </c>
    </row>
    <row r="7799" spans="1:12" hidden="1">
      <c r="A7799" t="s">
        <v>544</v>
      </c>
      <c r="B7799" t="s">
        <v>11</v>
      </c>
      <c r="C7799" t="s">
        <v>119</v>
      </c>
      <c r="D7799" t="s">
        <v>580</v>
      </c>
      <c r="E7799" t="s">
        <v>15</v>
      </c>
      <c r="F7799" t="s">
        <v>36</v>
      </c>
      <c r="G7799" t="s">
        <v>37</v>
      </c>
      <c r="H7799" s="1">
        <v>2018</v>
      </c>
      <c r="I7799" s="2">
        <v>10455</v>
      </c>
      <c r="J7799" s="3">
        <v>12480</v>
      </c>
      <c r="K7799">
        <f>Table1[[#This Row],[Total Revenue + Open]]/Table1[[#This Row],[Qty]]</f>
        <v>1.1936872309899569</v>
      </c>
      <c r="L7799">
        <f>Table1[[#This Row],[Total Revenue + Open]]/Table1[[#This Row],[Qty]]</f>
        <v>1.1936872309899569</v>
      </c>
    </row>
    <row r="7800" spans="1:12" hidden="1">
      <c r="A7800" t="s">
        <v>544</v>
      </c>
      <c r="B7800" t="s">
        <v>11</v>
      </c>
      <c r="C7800" t="s">
        <v>119</v>
      </c>
      <c r="D7800" t="s">
        <v>580</v>
      </c>
      <c r="E7800" t="s">
        <v>15</v>
      </c>
      <c r="F7800" t="s">
        <v>36</v>
      </c>
      <c r="G7800" t="s">
        <v>37</v>
      </c>
      <c r="H7800" s="1">
        <v>2018</v>
      </c>
      <c r="I7800" s="2">
        <v>4725</v>
      </c>
      <c r="J7800" s="3">
        <v>5734</v>
      </c>
      <c r="K7800">
        <f>Table1[[#This Row],[Total Revenue + Open]]/Table1[[#This Row],[Qty]]</f>
        <v>1.2135449735449735</v>
      </c>
      <c r="L7800">
        <f>Table1[[#This Row],[Total Revenue + Open]]/Table1[[#This Row],[Qty]]</f>
        <v>1.2135449735449735</v>
      </c>
    </row>
    <row r="7801" spans="1:12" hidden="1">
      <c r="A7801" t="s">
        <v>544</v>
      </c>
      <c r="B7801" t="s">
        <v>11</v>
      </c>
      <c r="C7801" t="s">
        <v>119</v>
      </c>
      <c r="D7801" t="s">
        <v>580</v>
      </c>
      <c r="E7801" t="s">
        <v>15</v>
      </c>
      <c r="F7801" t="s">
        <v>36</v>
      </c>
      <c r="G7801" t="s">
        <v>37</v>
      </c>
      <c r="H7801" s="1">
        <v>2021</v>
      </c>
      <c r="I7801" s="2">
        <v>450</v>
      </c>
      <c r="J7801" s="3">
        <v>603</v>
      </c>
      <c r="K7801">
        <f>Table1[[#This Row],[Total Revenue + Open]]/Table1[[#This Row],[Qty]]</f>
        <v>1.34</v>
      </c>
      <c r="L7801">
        <f>Table1[[#This Row],[Total Revenue + Open]]/Table1[[#This Row],[Qty]]</f>
        <v>1.34</v>
      </c>
    </row>
    <row r="7802" spans="1:12" hidden="1">
      <c r="A7802" t="s">
        <v>544</v>
      </c>
      <c r="B7802" t="s">
        <v>11</v>
      </c>
      <c r="C7802" t="s">
        <v>119</v>
      </c>
      <c r="D7802" t="s">
        <v>580</v>
      </c>
      <c r="E7802" t="s">
        <v>15</v>
      </c>
      <c r="F7802" t="s">
        <v>204</v>
      </c>
      <c r="G7802" t="s">
        <v>205</v>
      </c>
      <c r="H7802" s="1">
        <v>2021</v>
      </c>
      <c r="I7802" s="2">
        <v>1060</v>
      </c>
      <c r="J7802" s="3">
        <v>2877</v>
      </c>
      <c r="K7802">
        <f>Table1[[#This Row],[Total Revenue + Open]]/Table1[[#This Row],[Qty]]</f>
        <v>2.7141509433962265</v>
      </c>
      <c r="L7802">
        <f>Table1[[#This Row],[Total Revenue + Open]]/Table1[[#This Row],[Qty]]</f>
        <v>2.7141509433962265</v>
      </c>
    </row>
    <row r="7803" spans="1:12" hidden="1">
      <c r="A7803" t="s">
        <v>544</v>
      </c>
      <c r="B7803" t="s">
        <v>11</v>
      </c>
      <c r="C7803" t="s">
        <v>73</v>
      </c>
      <c r="D7803" t="s">
        <v>550</v>
      </c>
      <c r="E7803" t="s">
        <v>15</v>
      </c>
      <c r="F7803" t="s">
        <v>36</v>
      </c>
      <c r="G7803" t="s">
        <v>176</v>
      </c>
      <c r="H7803" s="1">
        <v>2020</v>
      </c>
      <c r="I7803" s="2">
        <v>1860</v>
      </c>
      <c r="J7803" s="3">
        <v>2608.7249741732999</v>
      </c>
      <c r="K7803">
        <f>Table1[[#This Row],[Total Revenue + Open]]/Table1[[#This Row],[Qty]]</f>
        <v>1.4025403086953225</v>
      </c>
      <c r="L7803">
        <f>Table1[[#This Row],[Total Revenue + Open]]/Table1[[#This Row],[Qty]]</f>
        <v>1.4025403086953225</v>
      </c>
    </row>
    <row r="7804" spans="1:12" hidden="1">
      <c r="A7804" t="s">
        <v>544</v>
      </c>
      <c r="B7804" t="s">
        <v>11</v>
      </c>
      <c r="C7804" t="s">
        <v>119</v>
      </c>
      <c r="D7804" t="s">
        <v>580</v>
      </c>
      <c r="E7804" t="s">
        <v>15</v>
      </c>
      <c r="F7804" t="s">
        <v>36</v>
      </c>
      <c r="G7804" t="s">
        <v>384</v>
      </c>
      <c r="H7804" s="1">
        <v>2020</v>
      </c>
      <c r="I7804" s="2">
        <v>1910</v>
      </c>
      <c r="J7804" s="3">
        <v>2546</v>
      </c>
      <c r="K7804">
        <f>Table1[[#This Row],[Total Revenue + Open]]/Table1[[#This Row],[Qty]]</f>
        <v>1.3329842931937173</v>
      </c>
      <c r="L7804">
        <f>Table1[[#This Row],[Total Revenue + Open]]/Table1[[#This Row],[Qty]]</f>
        <v>1.3329842931937173</v>
      </c>
    </row>
    <row r="7805" spans="1:12" hidden="1">
      <c r="A7805" t="s">
        <v>544</v>
      </c>
      <c r="B7805" t="s">
        <v>11</v>
      </c>
      <c r="C7805" t="s">
        <v>119</v>
      </c>
      <c r="D7805" t="s">
        <v>580</v>
      </c>
      <c r="E7805" t="s">
        <v>15</v>
      </c>
      <c r="F7805" t="s">
        <v>36</v>
      </c>
      <c r="G7805" t="s">
        <v>385</v>
      </c>
      <c r="H7805" s="1">
        <v>2020</v>
      </c>
      <c r="I7805" s="2">
        <v>1910</v>
      </c>
      <c r="J7805" s="3">
        <v>2546</v>
      </c>
      <c r="K7805">
        <f>Table1[[#This Row],[Total Revenue + Open]]/Table1[[#This Row],[Qty]]</f>
        <v>1.3329842931937173</v>
      </c>
      <c r="L7805">
        <f>Table1[[#This Row],[Total Revenue + Open]]/Table1[[#This Row],[Qty]]</f>
        <v>1.3329842931937173</v>
      </c>
    </row>
    <row r="7806" spans="1:12" hidden="1">
      <c r="A7806" t="s">
        <v>544</v>
      </c>
      <c r="B7806" t="s">
        <v>11</v>
      </c>
      <c r="C7806" t="s">
        <v>119</v>
      </c>
      <c r="D7806" t="s">
        <v>580</v>
      </c>
      <c r="E7806" t="s">
        <v>15</v>
      </c>
      <c r="F7806" t="s">
        <v>204</v>
      </c>
      <c r="G7806" t="s">
        <v>205</v>
      </c>
      <c r="H7806" s="1">
        <v>2021</v>
      </c>
      <c r="I7806" s="2">
        <v>1460</v>
      </c>
      <c r="J7806" s="3">
        <v>3973</v>
      </c>
      <c r="K7806">
        <f>Table1[[#This Row],[Total Revenue + Open]]/Table1[[#This Row],[Qty]]</f>
        <v>2.7212328767123286</v>
      </c>
      <c r="L7806">
        <f>Table1[[#This Row],[Total Revenue + Open]]/Table1[[#This Row],[Qty]]</f>
        <v>2.7212328767123286</v>
      </c>
    </row>
    <row r="7807" spans="1:12" hidden="1">
      <c r="A7807" t="s">
        <v>544</v>
      </c>
      <c r="B7807" t="s">
        <v>11</v>
      </c>
      <c r="C7807" t="s">
        <v>119</v>
      </c>
      <c r="D7807" t="s">
        <v>580</v>
      </c>
      <c r="E7807" t="s">
        <v>15</v>
      </c>
      <c r="F7807" t="s">
        <v>204</v>
      </c>
      <c r="G7807" t="s">
        <v>205</v>
      </c>
      <c r="H7807" s="1">
        <v>2021</v>
      </c>
      <c r="I7807" s="2">
        <v>750</v>
      </c>
      <c r="J7807" s="3">
        <v>2055</v>
      </c>
      <c r="K7807">
        <f>Table1[[#This Row],[Total Revenue + Open]]/Table1[[#This Row],[Qty]]</f>
        <v>2.74</v>
      </c>
      <c r="L7807">
        <f>Table1[[#This Row],[Total Revenue + Open]]/Table1[[#This Row],[Qty]]</f>
        <v>2.74</v>
      </c>
    </row>
    <row r="7808" spans="1:12" hidden="1">
      <c r="A7808" t="s">
        <v>544</v>
      </c>
      <c r="B7808" t="s">
        <v>11</v>
      </c>
      <c r="C7808" t="s">
        <v>119</v>
      </c>
      <c r="D7808" t="s">
        <v>580</v>
      </c>
      <c r="E7808" t="s">
        <v>15</v>
      </c>
      <c r="F7808" t="s">
        <v>204</v>
      </c>
      <c r="G7808" t="s">
        <v>205</v>
      </c>
      <c r="H7808" s="1">
        <v>2021</v>
      </c>
      <c r="I7808" s="2">
        <v>550</v>
      </c>
      <c r="J7808" s="3">
        <v>1507</v>
      </c>
      <c r="K7808">
        <f>Table1[[#This Row],[Total Revenue + Open]]/Table1[[#This Row],[Qty]]</f>
        <v>2.74</v>
      </c>
      <c r="L7808">
        <f>Table1[[#This Row],[Total Revenue + Open]]/Table1[[#This Row],[Qty]]</f>
        <v>2.74</v>
      </c>
    </row>
    <row r="7809" spans="1:12" hidden="1">
      <c r="A7809" t="s">
        <v>544</v>
      </c>
      <c r="B7809" t="s">
        <v>11</v>
      </c>
      <c r="C7809" t="s">
        <v>119</v>
      </c>
      <c r="D7809" t="s">
        <v>580</v>
      </c>
      <c r="E7809" t="s">
        <v>15</v>
      </c>
      <c r="F7809" t="s">
        <v>204</v>
      </c>
      <c r="G7809" t="s">
        <v>205</v>
      </c>
      <c r="H7809" s="1">
        <v>2021</v>
      </c>
      <c r="I7809" s="2">
        <v>850</v>
      </c>
      <c r="J7809" s="3">
        <v>2329</v>
      </c>
      <c r="K7809">
        <f>Table1[[#This Row],[Total Revenue + Open]]/Table1[[#This Row],[Qty]]</f>
        <v>2.74</v>
      </c>
      <c r="L7809">
        <f>Table1[[#This Row],[Total Revenue + Open]]/Table1[[#This Row],[Qty]]</f>
        <v>2.74</v>
      </c>
    </row>
    <row r="7810" spans="1:12" hidden="1">
      <c r="A7810" t="s">
        <v>544</v>
      </c>
      <c r="B7810" t="s">
        <v>11</v>
      </c>
      <c r="C7810" t="s">
        <v>119</v>
      </c>
      <c r="D7810" t="s">
        <v>580</v>
      </c>
      <c r="E7810" t="s">
        <v>15</v>
      </c>
      <c r="F7810" t="s">
        <v>204</v>
      </c>
      <c r="G7810" t="s">
        <v>205</v>
      </c>
      <c r="H7810" s="1">
        <v>2021</v>
      </c>
      <c r="I7810" s="2">
        <v>1310</v>
      </c>
      <c r="J7810" s="3">
        <v>3562</v>
      </c>
      <c r="K7810">
        <f>Table1[[#This Row],[Total Revenue + Open]]/Table1[[#This Row],[Qty]]</f>
        <v>2.719083969465649</v>
      </c>
      <c r="L7810">
        <f>Table1[[#This Row],[Total Revenue + Open]]/Table1[[#This Row],[Qty]]</f>
        <v>2.719083969465649</v>
      </c>
    </row>
    <row r="7811" spans="1:12">
      <c r="A7811" t="s">
        <v>10</v>
      </c>
      <c r="B7811" t="s">
        <v>11</v>
      </c>
      <c r="C7811" t="s">
        <v>119</v>
      </c>
      <c r="D7811" t="s">
        <v>46</v>
      </c>
      <c r="E7811" t="s">
        <v>19</v>
      </c>
      <c r="F7811" t="s">
        <v>92</v>
      </c>
      <c r="G7811" t="s">
        <v>94</v>
      </c>
      <c r="H7811" s="1">
        <v>2022</v>
      </c>
      <c r="I7811" s="2">
        <v>500</v>
      </c>
      <c r="J7811" s="3">
        <v>70</v>
      </c>
      <c r="K7811">
        <f>Table1[[#This Row],[Total Revenue + Open]]/Table1[[#This Row],[Qty]]</f>
        <v>0.14000000000000001</v>
      </c>
      <c r="L7811">
        <f>Table1[[#This Row],[Total Revenue + Open]]/Table1[[#This Row],[Qty]]</f>
        <v>0.14000000000000001</v>
      </c>
    </row>
    <row r="7812" spans="1:12">
      <c r="A7812" t="s">
        <v>10</v>
      </c>
      <c r="B7812" t="s">
        <v>11</v>
      </c>
      <c r="C7812" t="s">
        <v>119</v>
      </c>
      <c r="D7812" t="s">
        <v>46</v>
      </c>
      <c r="E7812" t="s">
        <v>12</v>
      </c>
      <c r="F7812" t="s">
        <v>13</v>
      </c>
      <c r="G7812" t="s">
        <v>28</v>
      </c>
      <c r="H7812" s="1">
        <v>2022</v>
      </c>
      <c r="I7812" s="2">
        <v>500</v>
      </c>
      <c r="J7812" s="3">
        <v>65</v>
      </c>
      <c r="K7812">
        <f>Table1[[#This Row],[Total Revenue + Open]]/Table1[[#This Row],[Qty]]</f>
        <v>0.13</v>
      </c>
      <c r="L7812">
        <f>Table1[[#This Row],[Total Revenue + Open]]/Table1[[#This Row],[Qty]]</f>
        <v>0.13</v>
      </c>
    </row>
    <row r="7813" spans="1:12">
      <c r="A7813" t="s">
        <v>10</v>
      </c>
      <c r="B7813" t="s">
        <v>11</v>
      </c>
      <c r="C7813" t="s">
        <v>119</v>
      </c>
      <c r="D7813" t="s">
        <v>46</v>
      </c>
      <c r="E7813" t="s">
        <v>12</v>
      </c>
      <c r="F7813" t="s">
        <v>13</v>
      </c>
      <c r="G7813" t="s">
        <v>28</v>
      </c>
      <c r="H7813" s="1">
        <v>2022</v>
      </c>
      <c r="I7813" s="2">
        <v>500</v>
      </c>
      <c r="J7813" s="3">
        <v>65</v>
      </c>
      <c r="K7813">
        <f>Table1[[#This Row],[Total Revenue + Open]]/Table1[[#This Row],[Qty]]</f>
        <v>0.13</v>
      </c>
      <c r="L7813">
        <f>Table1[[#This Row],[Total Revenue + Open]]/Table1[[#This Row],[Qty]]</f>
        <v>0.13</v>
      </c>
    </row>
    <row r="7814" spans="1:12">
      <c r="A7814" t="s">
        <v>10</v>
      </c>
      <c r="B7814" t="s">
        <v>11</v>
      </c>
      <c r="C7814" t="s">
        <v>119</v>
      </c>
      <c r="D7814" t="s">
        <v>46</v>
      </c>
      <c r="E7814" t="s">
        <v>12</v>
      </c>
      <c r="F7814" t="s">
        <v>13</v>
      </c>
      <c r="G7814" t="s">
        <v>28</v>
      </c>
      <c r="H7814" s="1">
        <v>2022</v>
      </c>
      <c r="I7814" s="2">
        <v>500</v>
      </c>
      <c r="J7814" s="3">
        <v>65</v>
      </c>
      <c r="K7814">
        <f>Table1[[#This Row],[Total Revenue + Open]]/Table1[[#This Row],[Qty]]</f>
        <v>0.13</v>
      </c>
      <c r="L7814">
        <f>Table1[[#This Row],[Total Revenue + Open]]/Table1[[#This Row],[Qty]]</f>
        <v>0.13</v>
      </c>
    </row>
    <row r="7815" spans="1:12">
      <c r="A7815" t="s">
        <v>10</v>
      </c>
      <c r="B7815" t="s">
        <v>11</v>
      </c>
      <c r="C7815" t="s">
        <v>119</v>
      </c>
      <c r="D7815" t="s">
        <v>46</v>
      </c>
      <c r="E7815" t="s">
        <v>12</v>
      </c>
      <c r="F7815" t="s">
        <v>13</v>
      </c>
      <c r="G7815" t="s">
        <v>28</v>
      </c>
      <c r="H7815" s="1">
        <v>2022</v>
      </c>
      <c r="I7815" s="2">
        <v>500</v>
      </c>
      <c r="J7815" s="3">
        <v>65</v>
      </c>
      <c r="K7815">
        <f>Table1[[#This Row],[Total Revenue + Open]]/Table1[[#This Row],[Qty]]</f>
        <v>0.13</v>
      </c>
      <c r="L7815">
        <f>Table1[[#This Row],[Total Revenue + Open]]/Table1[[#This Row],[Qty]]</f>
        <v>0.13</v>
      </c>
    </row>
    <row r="7816" spans="1:12">
      <c r="A7816" t="s">
        <v>10</v>
      </c>
      <c r="B7816" t="s">
        <v>11</v>
      </c>
      <c r="C7816" t="s">
        <v>119</v>
      </c>
      <c r="D7816" t="s">
        <v>46</v>
      </c>
      <c r="E7816" t="s">
        <v>12</v>
      </c>
      <c r="F7816" t="s">
        <v>13</v>
      </c>
      <c r="G7816" t="s">
        <v>28</v>
      </c>
      <c r="H7816" s="1">
        <v>2022</v>
      </c>
      <c r="I7816" s="2">
        <v>0</v>
      </c>
      <c r="J7816" s="3">
        <v>0</v>
      </c>
      <c r="K7816" t="e">
        <f>Table1[[#This Row],[Total Revenue + Open]]/Table1[[#This Row],[Qty]]</f>
        <v>#DIV/0!</v>
      </c>
      <c r="L7816" t="e">
        <f>Table1[[#This Row],[Total Revenue + Open]]/Table1[[#This Row],[Qty]]</f>
        <v>#DIV/0!</v>
      </c>
    </row>
    <row r="7817" spans="1:12">
      <c r="A7817" t="s">
        <v>10</v>
      </c>
      <c r="B7817" t="s">
        <v>11</v>
      </c>
      <c r="C7817" t="s">
        <v>119</v>
      </c>
      <c r="D7817" t="s">
        <v>46</v>
      </c>
      <c r="E7817" t="s">
        <v>15</v>
      </c>
      <c r="F7817" t="s">
        <v>34</v>
      </c>
      <c r="G7817" t="s">
        <v>287</v>
      </c>
      <c r="H7817" s="1">
        <v>2022</v>
      </c>
      <c r="I7817" s="2">
        <v>0</v>
      </c>
      <c r="J7817" s="3">
        <v>0</v>
      </c>
      <c r="K7817" t="e">
        <f>Table1[[#This Row],[Total Revenue + Open]]/Table1[[#This Row],[Qty]]</f>
        <v>#DIV/0!</v>
      </c>
      <c r="L7817" t="e">
        <f>Table1[[#This Row],[Qty]]/Table1[[#This Row],[Total Revenue + Open]]</f>
        <v>#DIV/0!</v>
      </c>
    </row>
    <row r="7818" spans="1:12">
      <c r="A7818" t="s">
        <v>10</v>
      </c>
      <c r="B7818" t="s">
        <v>11</v>
      </c>
      <c r="C7818" t="s">
        <v>119</v>
      </c>
      <c r="D7818" t="s">
        <v>46</v>
      </c>
      <c r="E7818" t="s">
        <v>15</v>
      </c>
      <c r="F7818" t="s">
        <v>198</v>
      </c>
      <c r="G7818" t="s">
        <v>296</v>
      </c>
      <c r="H7818" s="1">
        <v>2022</v>
      </c>
      <c r="I7818" s="2">
        <v>0</v>
      </c>
      <c r="J7818" s="3">
        <v>0</v>
      </c>
      <c r="K7818" t="e">
        <f>Table1[[#This Row],[Total Revenue + Open]]/Table1[[#This Row],[Qty]]</f>
        <v>#DIV/0!</v>
      </c>
      <c r="L7818" t="e">
        <f>Table1[[#This Row],[Qty]]/Table1[[#This Row],[Total Revenue + Open]]</f>
        <v>#DIV/0!</v>
      </c>
    </row>
    <row r="7819" spans="1:12" hidden="1">
      <c r="A7819" t="s">
        <v>544</v>
      </c>
      <c r="B7819" t="s">
        <v>11</v>
      </c>
      <c r="C7819" t="s">
        <v>73</v>
      </c>
      <c r="D7819" t="s">
        <v>550</v>
      </c>
      <c r="E7819" t="s">
        <v>15</v>
      </c>
      <c r="F7819" t="s">
        <v>80</v>
      </c>
      <c r="G7819" t="s">
        <v>81</v>
      </c>
      <c r="H7819" s="1">
        <v>2020</v>
      </c>
      <c r="I7819" s="2">
        <v>2065</v>
      </c>
      <c r="J7819" s="3">
        <v>2475.2128953770998</v>
      </c>
      <c r="K7819">
        <f>Table1[[#This Row],[Total Revenue + Open]]/Table1[[#This Row],[Qty]]</f>
        <v>1.1986503125312833</v>
      </c>
      <c r="L7819">
        <f>Table1[[#This Row],[Total Revenue + Open]]/Table1[[#This Row],[Qty]]</f>
        <v>1.1986503125312833</v>
      </c>
    </row>
    <row r="7820" spans="1:12" hidden="1">
      <c r="A7820" t="s">
        <v>544</v>
      </c>
      <c r="B7820" t="s">
        <v>11</v>
      </c>
      <c r="C7820" t="s">
        <v>73</v>
      </c>
      <c r="D7820" t="s">
        <v>550</v>
      </c>
      <c r="E7820" t="s">
        <v>15</v>
      </c>
      <c r="F7820" t="s">
        <v>80</v>
      </c>
      <c r="G7820" t="s">
        <v>83</v>
      </c>
      <c r="H7820" s="1">
        <v>2020</v>
      </c>
      <c r="I7820" s="2">
        <v>2065</v>
      </c>
      <c r="J7820" s="3">
        <v>2475.2128953770998</v>
      </c>
      <c r="K7820">
        <f>Table1[[#This Row],[Total Revenue + Open]]/Table1[[#This Row],[Qty]]</f>
        <v>1.1986503125312833</v>
      </c>
      <c r="L7820">
        <f>Table1[[#This Row],[Total Revenue + Open]]/Table1[[#This Row],[Qty]]</f>
        <v>1.1986503125312833</v>
      </c>
    </row>
    <row r="7821" spans="1:12" hidden="1">
      <c r="A7821" t="s">
        <v>544</v>
      </c>
      <c r="B7821" t="s">
        <v>11</v>
      </c>
      <c r="C7821" t="s">
        <v>73</v>
      </c>
      <c r="D7821" t="s">
        <v>550</v>
      </c>
      <c r="E7821" t="s">
        <v>15</v>
      </c>
      <c r="F7821" t="s">
        <v>36</v>
      </c>
      <c r="G7821" t="s">
        <v>37</v>
      </c>
      <c r="H7821" s="1">
        <v>2020</v>
      </c>
      <c r="I7821" s="2">
        <v>1710</v>
      </c>
      <c r="J7821" s="3">
        <v>2397.2067330240998</v>
      </c>
      <c r="K7821">
        <f>Table1[[#This Row],[Total Revenue + Open]]/Table1[[#This Row],[Qty]]</f>
        <v>1.4018752824702339</v>
      </c>
      <c r="L7821">
        <f>Table1[[#This Row],[Total Revenue + Open]]/Table1[[#This Row],[Qty]]</f>
        <v>1.4018752824702339</v>
      </c>
    </row>
    <row r="7822" spans="1:12" hidden="1">
      <c r="A7822" t="s">
        <v>544</v>
      </c>
      <c r="B7822" t="s">
        <v>11</v>
      </c>
      <c r="C7822" t="s">
        <v>119</v>
      </c>
      <c r="D7822" t="s">
        <v>580</v>
      </c>
      <c r="E7822" t="s">
        <v>15</v>
      </c>
      <c r="F7822" t="s">
        <v>204</v>
      </c>
      <c r="G7822" t="s">
        <v>205</v>
      </c>
      <c r="H7822" s="1">
        <v>2021</v>
      </c>
      <c r="I7822" s="2">
        <v>25</v>
      </c>
      <c r="J7822" s="3">
        <v>68</v>
      </c>
      <c r="K7822">
        <f>Table1[[#This Row],[Total Revenue + Open]]/Table1[[#This Row],[Qty]]</f>
        <v>2.72</v>
      </c>
      <c r="L7822">
        <f>Table1[[#This Row],[Total Revenue + Open]]/Table1[[#This Row],[Qty]]</f>
        <v>2.72</v>
      </c>
    </row>
    <row r="7823" spans="1:12" hidden="1">
      <c r="A7823" t="s">
        <v>544</v>
      </c>
      <c r="B7823" t="s">
        <v>11</v>
      </c>
      <c r="C7823" t="s">
        <v>119</v>
      </c>
      <c r="D7823" t="s">
        <v>580</v>
      </c>
      <c r="E7823" t="s">
        <v>15</v>
      </c>
      <c r="F7823" t="s">
        <v>204</v>
      </c>
      <c r="G7823" t="s">
        <v>205</v>
      </c>
      <c r="H7823" s="1">
        <v>2021</v>
      </c>
      <c r="I7823" s="2">
        <v>500</v>
      </c>
      <c r="J7823" s="3">
        <v>1360</v>
      </c>
      <c r="K7823">
        <f>Table1[[#This Row],[Total Revenue + Open]]/Table1[[#This Row],[Qty]]</f>
        <v>2.72</v>
      </c>
      <c r="L7823">
        <f>Table1[[#This Row],[Total Revenue + Open]]/Table1[[#This Row],[Qty]]</f>
        <v>2.72</v>
      </c>
    </row>
    <row r="7824" spans="1:12" hidden="1">
      <c r="A7824" t="s">
        <v>544</v>
      </c>
      <c r="B7824" t="s">
        <v>11</v>
      </c>
      <c r="C7824" t="s">
        <v>119</v>
      </c>
      <c r="D7824" t="s">
        <v>580</v>
      </c>
      <c r="E7824" t="s">
        <v>15</v>
      </c>
      <c r="F7824" t="s">
        <v>204</v>
      </c>
      <c r="G7824" t="s">
        <v>205</v>
      </c>
      <c r="H7824" s="1">
        <v>2021</v>
      </c>
      <c r="I7824" s="2">
        <v>1005</v>
      </c>
      <c r="J7824" s="3">
        <v>2720</v>
      </c>
      <c r="K7824">
        <f>Table1[[#This Row],[Total Revenue + Open]]/Table1[[#This Row],[Qty]]</f>
        <v>2.7064676616915424</v>
      </c>
      <c r="L7824">
        <f>Table1[[#This Row],[Total Revenue + Open]]/Table1[[#This Row],[Qty]]</f>
        <v>2.7064676616915424</v>
      </c>
    </row>
    <row r="7825" spans="1:12" hidden="1">
      <c r="A7825" t="s">
        <v>544</v>
      </c>
      <c r="B7825" t="s">
        <v>11</v>
      </c>
      <c r="C7825" t="s">
        <v>119</v>
      </c>
      <c r="D7825" t="s">
        <v>580</v>
      </c>
      <c r="E7825" t="s">
        <v>15</v>
      </c>
      <c r="F7825" t="s">
        <v>204</v>
      </c>
      <c r="G7825" t="s">
        <v>205</v>
      </c>
      <c r="H7825" s="1">
        <v>2021</v>
      </c>
      <c r="I7825" s="2">
        <v>100</v>
      </c>
      <c r="J7825" s="3">
        <v>272</v>
      </c>
      <c r="K7825">
        <f>Table1[[#This Row],[Total Revenue + Open]]/Table1[[#This Row],[Qty]]</f>
        <v>2.72</v>
      </c>
      <c r="L7825">
        <f>Table1[[#This Row],[Total Revenue + Open]]/Table1[[#This Row],[Qty]]</f>
        <v>2.72</v>
      </c>
    </row>
    <row r="7826" spans="1:12">
      <c r="A7826" t="s">
        <v>10</v>
      </c>
      <c r="B7826" t="s">
        <v>11</v>
      </c>
      <c r="C7826" t="s">
        <v>119</v>
      </c>
      <c r="D7826" t="s">
        <v>46</v>
      </c>
      <c r="E7826" t="s">
        <v>19</v>
      </c>
      <c r="F7826" t="s">
        <v>54</v>
      </c>
      <c r="G7826" t="s">
        <v>57</v>
      </c>
      <c r="H7826" s="1">
        <v>2022</v>
      </c>
      <c r="I7826" s="2">
        <v>0</v>
      </c>
      <c r="J7826" s="3">
        <v>0</v>
      </c>
      <c r="K7826" t="e">
        <f>Table1[[#This Row],[Total Revenue + Open]]/Table1[[#This Row],[Qty]]</f>
        <v>#DIV/0!</v>
      </c>
      <c r="L7826" t="e">
        <f>Table1[[#This Row],[Total Revenue + Open]]/Table1[[#This Row],[Qty]]</f>
        <v>#DIV/0!</v>
      </c>
    </row>
    <row r="7827" spans="1:12">
      <c r="A7827" t="s">
        <v>10</v>
      </c>
      <c r="B7827" t="s">
        <v>11</v>
      </c>
      <c r="C7827" t="s">
        <v>119</v>
      </c>
      <c r="D7827" t="s">
        <v>46</v>
      </c>
      <c r="E7827" t="s">
        <v>19</v>
      </c>
      <c r="F7827" t="s">
        <v>54</v>
      </c>
      <c r="G7827" t="s">
        <v>91</v>
      </c>
      <c r="H7827" s="1">
        <v>2022</v>
      </c>
      <c r="I7827" s="2">
        <v>0</v>
      </c>
      <c r="J7827" s="3">
        <v>0</v>
      </c>
      <c r="K7827" t="e">
        <f>Table1[[#This Row],[Total Revenue + Open]]/Table1[[#This Row],[Qty]]</f>
        <v>#DIV/0!</v>
      </c>
      <c r="L7827" t="e">
        <f>Table1[[#This Row],[Total Revenue + Open]]/Table1[[#This Row],[Qty]]</f>
        <v>#DIV/0!</v>
      </c>
    </row>
    <row r="7828" spans="1:12">
      <c r="A7828" t="s">
        <v>10</v>
      </c>
      <c r="B7828" t="s">
        <v>11</v>
      </c>
      <c r="C7828" t="s">
        <v>119</v>
      </c>
      <c r="D7828" t="s">
        <v>46</v>
      </c>
      <c r="E7828" t="s">
        <v>19</v>
      </c>
      <c r="F7828" t="s">
        <v>54</v>
      </c>
      <c r="G7828" t="s">
        <v>59</v>
      </c>
      <c r="H7828" s="1">
        <v>2022</v>
      </c>
      <c r="I7828" s="2">
        <v>0</v>
      </c>
      <c r="J7828" s="3">
        <v>0</v>
      </c>
      <c r="K7828" t="e">
        <f>Table1[[#This Row],[Total Revenue + Open]]/Table1[[#This Row],[Qty]]</f>
        <v>#DIV/0!</v>
      </c>
      <c r="L7828" t="e">
        <f>Table1[[#This Row],[Total Revenue + Open]]/Table1[[#This Row],[Qty]]</f>
        <v>#DIV/0!</v>
      </c>
    </row>
    <row r="7829" spans="1:12" hidden="1">
      <c r="A7829" t="s">
        <v>544</v>
      </c>
      <c r="B7829" t="s">
        <v>11</v>
      </c>
      <c r="C7829" t="s">
        <v>119</v>
      </c>
      <c r="D7829" t="s">
        <v>580</v>
      </c>
      <c r="E7829" t="s">
        <v>15</v>
      </c>
      <c r="F7829" t="s">
        <v>204</v>
      </c>
      <c r="G7829" t="s">
        <v>206</v>
      </c>
      <c r="H7829" s="1">
        <v>2021</v>
      </c>
      <c r="I7829" s="2">
        <v>1060</v>
      </c>
      <c r="J7829" s="3">
        <v>2877</v>
      </c>
      <c r="K7829">
        <f>Table1[[#This Row],[Total Revenue + Open]]/Table1[[#This Row],[Qty]]</f>
        <v>2.7141509433962265</v>
      </c>
      <c r="L7829">
        <f>Table1[[#This Row],[Total Revenue + Open]]/Table1[[#This Row],[Qty]]</f>
        <v>2.7141509433962265</v>
      </c>
    </row>
    <row r="7830" spans="1:12" hidden="1">
      <c r="A7830" t="s">
        <v>544</v>
      </c>
      <c r="B7830" t="s">
        <v>11</v>
      </c>
      <c r="C7830" t="s">
        <v>119</v>
      </c>
      <c r="D7830" t="s">
        <v>592</v>
      </c>
      <c r="E7830" t="s">
        <v>15</v>
      </c>
      <c r="F7830" t="s">
        <v>36</v>
      </c>
      <c r="G7830" t="s">
        <v>384</v>
      </c>
      <c r="H7830" s="1">
        <v>2020</v>
      </c>
      <c r="I7830" s="2">
        <v>1800</v>
      </c>
      <c r="J7830" s="3">
        <v>2376</v>
      </c>
      <c r="K7830">
        <f>Table1[[#This Row],[Total Revenue + Open]]/Table1[[#This Row],[Qty]]</f>
        <v>1.32</v>
      </c>
      <c r="L7830">
        <f>Table1[[#This Row],[Total Revenue + Open]]/Table1[[#This Row],[Qty]]</f>
        <v>1.32</v>
      </c>
    </row>
    <row r="7831" spans="1:12" hidden="1">
      <c r="A7831" t="s">
        <v>544</v>
      </c>
      <c r="B7831" t="s">
        <v>11</v>
      </c>
      <c r="C7831" t="s">
        <v>119</v>
      </c>
      <c r="D7831" t="s">
        <v>592</v>
      </c>
      <c r="E7831" t="s">
        <v>15</v>
      </c>
      <c r="F7831" t="s">
        <v>36</v>
      </c>
      <c r="G7831" t="s">
        <v>385</v>
      </c>
      <c r="H7831" s="1">
        <v>2020</v>
      </c>
      <c r="I7831" s="2">
        <v>1800</v>
      </c>
      <c r="J7831" s="3">
        <v>2376</v>
      </c>
      <c r="K7831">
        <f>Table1[[#This Row],[Total Revenue + Open]]/Table1[[#This Row],[Qty]]</f>
        <v>1.32</v>
      </c>
      <c r="L7831">
        <f>Table1[[#This Row],[Total Revenue + Open]]/Table1[[#This Row],[Qty]]</f>
        <v>1.32</v>
      </c>
    </row>
    <row r="7832" spans="1:12" hidden="1">
      <c r="A7832" t="s">
        <v>544</v>
      </c>
      <c r="B7832" t="s">
        <v>11</v>
      </c>
      <c r="C7832" t="s">
        <v>73</v>
      </c>
      <c r="D7832" t="s">
        <v>550</v>
      </c>
      <c r="E7832" t="s">
        <v>15</v>
      </c>
      <c r="F7832" t="s">
        <v>36</v>
      </c>
      <c r="G7832" t="s">
        <v>37</v>
      </c>
      <c r="H7832" s="1">
        <v>2020</v>
      </c>
      <c r="I7832" s="2">
        <v>1710</v>
      </c>
      <c r="J7832" s="3">
        <v>2371.6673639779001</v>
      </c>
      <c r="K7832">
        <f>Table1[[#This Row],[Total Revenue + Open]]/Table1[[#This Row],[Qty]]</f>
        <v>1.3869399789344445</v>
      </c>
      <c r="L7832">
        <f>Table1[[#This Row],[Total Revenue + Open]]/Table1[[#This Row],[Qty]]</f>
        <v>1.3869399789344445</v>
      </c>
    </row>
    <row r="7833" spans="1:12" hidden="1">
      <c r="A7833" t="s">
        <v>544</v>
      </c>
      <c r="B7833" t="s">
        <v>11</v>
      </c>
      <c r="C7833" t="s">
        <v>119</v>
      </c>
      <c r="D7833" t="s">
        <v>580</v>
      </c>
      <c r="E7833" t="s">
        <v>15</v>
      </c>
      <c r="F7833" t="s">
        <v>204</v>
      </c>
      <c r="G7833" t="s">
        <v>206</v>
      </c>
      <c r="H7833" s="1">
        <v>2021</v>
      </c>
      <c r="I7833" s="2">
        <v>1460</v>
      </c>
      <c r="J7833" s="3">
        <v>3973</v>
      </c>
      <c r="K7833">
        <f>Table1[[#This Row],[Total Revenue + Open]]/Table1[[#This Row],[Qty]]</f>
        <v>2.7212328767123286</v>
      </c>
      <c r="L7833">
        <f>Table1[[#This Row],[Total Revenue + Open]]/Table1[[#This Row],[Qty]]</f>
        <v>2.7212328767123286</v>
      </c>
    </row>
    <row r="7834" spans="1:12" hidden="1">
      <c r="A7834" t="s">
        <v>544</v>
      </c>
      <c r="B7834" t="s">
        <v>11</v>
      </c>
      <c r="C7834" t="s">
        <v>119</v>
      </c>
      <c r="D7834" t="s">
        <v>580</v>
      </c>
      <c r="E7834" t="s">
        <v>15</v>
      </c>
      <c r="F7834" t="s">
        <v>204</v>
      </c>
      <c r="G7834" t="s">
        <v>206</v>
      </c>
      <c r="H7834" s="1">
        <v>2021</v>
      </c>
      <c r="I7834" s="2">
        <v>750</v>
      </c>
      <c r="J7834" s="3">
        <v>2055</v>
      </c>
      <c r="K7834">
        <f>Table1[[#This Row],[Total Revenue + Open]]/Table1[[#This Row],[Qty]]</f>
        <v>2.74</v>
      </c>
      <c r="L7834">
        <f>Table1[[#This Row],[Total Revenue + Open]]/Table1[[#This Row],[Qty]]</f>
        <v>2.74</v>
      </c>
    </row>
    <row r="7835" spans="1:12" hidden="1">
      <c r="A7835" t="s">
        <v>544</v>
      </c>
      <c r="B7835" t="s">
        <v>11</v>
      </c>
      <c r="C7835" t="s">
        <v>119</v>
      </c>
      <c r="D7835" t="s">
        <v>580</v>
      </c>
      <c r="E7835" t="s">
        <v>15</v>
      </c>
      <c r="F7835" t="s">
        <v>204</v>
      </c>
      <c r="G7835" t="s">
        <v>206</v>
      </c>
      <c r="H7835" s="1">
        <v>2021</v>
      </c>
      <c r="I7835" s="2">
        <v>550</v>
      </c>
      <c r="J7835" s="3">
        <v>1507</v>
      </c>
      <c r="K7835">
        <f>Table1[[#This Row],[Total Revenue + Open]]/Table1[[#This Row],[Qty]]</f>
        <v>2.74</v>
      </c>
      <c r="L7835">
        <f>Table1[[#This Row],[Total Revenue + Open]]/Table1[[#This Row],[Qty]]</f>
        <v>2.74</v>
      </c>
    </row>
    <row r="7836" spans="1:12" hidden="1">
      <c r="A7836" t="s">
        <v>544</v>
      </c>
      <c r="B7836" t="s">
        <v>11</v>
      </c>
      <c r="C7836" t="s">
        <v>119</v>
      </c>
      <c r="D7836" t="s">
        <v>580</v>
      </c>
      <c r="E7836" t="s">
        <v>15</v>
      </c>
      <c r="F7836" t="s">
        <v>204</v>
      </c>
      <c r="G7836" t="s">
        <v>206</v>
      </c>
      <c r="H7836" s="1">
        <v>2021</v>
      </c>
      <c r="I7836" s="2">
        <v>850</v>
      </c>
      <c r="J7836" s="3">
        <v>2329</v>
      </c>
      <c r="K7836">
        <f>Table1[[#This Row],[Total Revenue + Open]]/Table1[[#This Row],[Qty]]</f>
        <v>2.74</v>
      </c>
      <c r="L7836">
        <f>Table1[[#This Row],[Total Revenue + Open]]/Table1[[#This Row],[Qty]]</f>
        <v>2.74</v>
      </c>
    </row>
    <row r="7837" spans="1:12" hidden="1">
      <c r="A7837" t="s">
        <v>544</v>
      </c>
      <c r="B7837" t="s">
        <v>11</v>
      </c>
      <c r="C7837" t="s">
        <v>119</v>
      </c>
      <c r="D7837" t="s">
        <v>580</v>
      </c>
      <c r="E7837" t="s">
        <v>15</v>
      </c>
      <c r="F7837" t="s">
        <v>204</v>
      </c>
      <c r="G7837" t="s">
        <v>206</v>
      </c>
      <c r="H7837" s="1">
        <v>2021</v>
      </c>
      <c r="I7837" s="2">
        <v>1310</v>
      </c>
      <c r="J7837" s="3">
        <v>3562</v>
      </c>
      <c r="K7837">
        <f>Table1[[#This Row],[Total Revenue + Open]]/Table1[[#This Row],[Qty]]</f>
        <v>2.719083969465649</v>
      </c>
      <c r="L7837">
        <f>Table1[[#This Row],[Total Revenue + Open]]/Table1[[#This Row],[Qty]]</f>
        <v>2.719083969465649</v>
      </c>
    </row>
    <row r="7838" spans="1:12" hidden="1">
      <c r="A7838" t="s">
        <v>544</v>
      </c>
      <c r="B7838" t="s">
        <v>11</v>
      </c>
      <c r="C7838" t="s">
        <v>73</v>
      </c>
      <c r="D7838" t="s">
        <v>545</v>
      </c>
      <c r="E7838" t="s">
        <v>15</v>
      </c>
      <c r="F7838" t="s">
        <v>566</v>
      </c>
      <c r="G7838" t="s">
        <v>569</v>
      </c>
      <c r="H7838" s="1">
        <v>2022</v>
      </c>
      <c r="I7838" s="2">
        <v>250</v>
      </c>
      <c r="J7838" s="3">
        <v>231.5215169571</v>
      </c>
      <c r="K7838">
        <f>Table1[[#This Row],[Total Revenue + Open]]/Table1[[#This Row],[Qty]]</f>
        <v>0.92608606782839997</v>
      </c>
      <c r="L7838">
        <f>Table1[[#This Row],[Total Revenue + Open]]/Table1[[#This Row],[Qty]]</f>
        <v>0.92608606782839997</v>
      </c>
    </row>
    <row r="7839" spans="1:12">
      <c r="A7839" t="s">
        <v>10</v>
      </c>
      <c r="B7839" t="s">
        <v>11</v>
      </c>
      <c r="C7839" t="s">
        <v>73</v>
      </c>
      <c r="D7839" t="s">
        <v>50</v>
      </c>
      <c r="E7839" t="s">
        <v>15</v>
      </c>
      <c r="F7839" t="s">
        <v>80</v>
      </c>
      <c r="G7839" t="s">
        <v>82</v>
      </c>
      <c r="H7839" s="1">
        <v>2022</v>
      </c>
      <c r="I7839" s="2">
        <v>26830</v>
      </c>
      <c r="J7839" s="3">
        <v>31239</v>
      </c>
      <c r="K7839">
        <f>Table1[[#This Row],[Total Revenue + Open]]/Table1[[#This Row],[Qty]]</f>
        <v>1.1643309727916511</v>
      </c>
      <c r="L7839">
        <f>Table1[[#This Row],[Qty]]/Table1[[#This Row],[Total Revenue + Open]]</f>
        <v>0.85886231953647685</v>
      </c>
    </row>
    <row r="7840" spans="1:12">
      <c r="A7840" t="s">
        <v>10</v>
      </c>
      <c r="B7840" t="s">
        <v>11</v>
      </c>
      <c r="C7840" t="s">
        <v>73</v>
      </c>
      <c r="D7840" t="s">
        <v>50</v>
      </c>
      <c r="E7840" t="s">
        <v>15</v>
      </c>
      <c r="F7840" t="s">
        <v>80</v>
      </c>
      <c r="G7840" t="s">
        <v>84</v>
      </c>
      <c r="H7840" s="1">
        <v>2022</v>
      </c>
      <c r="I7840" s="2">
        <v>26830</v>
      </c>
      <c r="J7840" s="3">
        <v>31239</v>
      </c>
      <c r="K7840">
        <f>Table1[[#This Row],[Total Revenue + Open]]/Table1[[#This Row],[Qty]]</f>
        <v>1.1643309727916511</v>
      </c>
      <c r="L7840">
        <f>Table1[[#This Row],[Qty]]/Table1[[#This Row],[Total Revenue + Open]]</f>
        <v>0.85886231953647685</v>
      </c>
    </row>
    <row r="7841" spans="1:12">
      <c r="A7841" t="s">
        <v>10</v>
      </c>
      <c r="B7841" t="s">
        <v>11</v>
      </c>
      <c r="C7841" t="s">
        <v>73</v>
      </c>
      <c r="D7841" t="s">
        <v>50</v>
      </c>
      <c r="E7841" t="s">
        <v>15</v>
      </c>
      <c r="F7841" t="s">
        <v>80</v>
      </c>
      <c r="G7841" t="s">
        <v>82</v>
      </c>
      <c r="H7841" s="1">
        <v>2022</v>
      </c>
      <c r="I7841" s="2">
        <v>24940</v>
      </c>
      <c r="J7841" s="3">
        <v>28272</v>
      </c>
      <c r="K7841">
        <f>Table1[[#This Row],[Total Revenue + Open]]/Table1[[#This Row],[Qty]]</f>
        <v>1.1336006415396953</v>
      </c>
      <c r="L7841">
        <f>Table1[[#This Row],[Qty]]/Table1[[#This Row],[Total Revenue + Open]]</f>
        <v>0.88214487832484434</v>
      </c>
    </row>
    <row r="7842" spans="1:12">
      <c r="A7842" t="s">
        <v>10</v>
      </c>
      <c r="B7842" t="s">
        <v>11</v>
      </c>
      <c r="C7842" t="s">
        <v>73</v>
      </c>
      <c r="D7842" t="s">
        <v>50</v>
      </c>
      <c r="E7842" t="s">
        <v>15</v>
      </c>
      <c r="F7842" t="s">
        <v>80</v>
      </c>
      <c r="G7842" t="s">
        <v>84</v>
      </c>
      <c r="H7842" s="1">
        <v>2022</v>
      </c>
      <c r="I7842" s="2">
        <v>24940</v>
      </c>
      <c r="J7842" s="3">
        <v>28272</v>
      </c>
      <c r="K7842">
        <f>Table1[[#This Row],[Total Revenue + Open]]/Table1[[#This Row],[Qty]]</f>
        <v>1.1336006415396953</v>
      </c>
      <c r="L7842">
        <f>Table1[[#This Row],[Qty]]/Table1[[#This Row],[Total Revenue + Open]]</f>
        <v>0.88214487832484434</v>
      </c>
    </row>
    <row r="7843" spans="1:12">
      <c r="A7843" t="s">
        <v>10</v>
      </c>
      <c r="B7843" t="s">
        <v>11</v>
      </c>
      <c r="C7843" t="s">
        <v>73</v>
      </c>
      <c r="D7843" t="s">
        <v>50</v>
      </c>
      <c r="E7843" t="s">
        <v>15</v>
      </c>
      <c r="F7843" t="s">
        <v>80</v>
      </c>
      <c r="G7843" t="s">
        <v>82</v>
      </c>
      <c r="H7843" s="1">
        <v>2022</v>
      </c>
      <c r="I7843" s="2">
        <v>19295</v>
      </c>
      <c r="J7843" s="3">
        <v>22464</v>
      </c>
      <c r="K7843">
        <f>Table1[[#This Row],[Total Revenue + Open]]/Table1[[#This Row],[Qty]]</f>
        <v>1.1642394402694998</v>
      </c>
      <c r="L7843">
        <f>Table1[[#This Row],[Qty]]/Table1[[#This Row],[Total Revenue + Open]]</f>
        <v>0.85892984330484334</v>
      </c>
    </row>
    <row r="7844" spans="1:12">
      <c r="A7844" t="s">
        <v>10</v>
      </c>
      <c r="B7844" t="s">
        <v>11</v>
      </c>
      <c r="C7844" t="s">
        <v>73</v>
      </c>
      <c r="D7844" t="s">
        <v>50</v>
      </c>
      <c r="E7844" t="s">
        <v>15</v>
      </c>
      <c r="F7844" t="s">
        <v>80</v>
      </c>
      <c r="G7844" t="s">
        <v>84</v>
      </c>
      <c r="H7844" s="1">
        <v>2022</v>
      </c>
      <c r="I7844" s="2">
        <v>19295</v>
      </c>
      <c r="J7844" s="3">
        <v>22464</v>
      </c>
      <c r="K7844">
        <f>Table1[[#This Row],[Total Revenue + Open]]/Table1[[#This Row],[Qty]]</f>
        <v>1.1642394402694998</v>
      </c>
      <c r="L7844">
        <f>Table1[[#This Row],[Qty]]/Table1[[#This Row],[Total Revenue + Open]]</f>
        <v>0.85892984330484334</v>
      </c>
    </row>
    <row r="7845" spans="1:12">
      <c r="A7845" t="s">
        <v>10</v>
      </c>
      <c r="B7845" t="s">
        <v>11</v>
      </c>
      <c r="C7845" t="s">
        <v>73</v>
      </c>
      <c r="D7845" t="s">
        <v>50</v>
      </c>
      <c r="E7845" t="s">
        <v>15</v>
      </c>
      <c r="F7845" t="s">
        <v>80</v>
      </c>
      <c r="G7845" t="s">
        <v>82</v>
      </c>
      <c r="H7845" s="1">
        <v>2022</v>
      </c>
      <c r="I7845" s="2">
        <v>18045</v>
      </c>
      <c r="J7845" s="3">
        <v>20694</v>
      </c>
      <c r="K7845">
        <f>Table1[[#This Row],[Total Revenue + Open]]/Table1[[#This Row],[Qty]]</f>
        <v>1.1467996674979219</v>
      </c>
      <c r="L7845">
        <f>Table1[[#This Row],[Qty]]/Table1[[#This Row],[Total Revenue + Open]]</f>
        <v>0.87199188170484199</v>
      </c>
    </row>
    <row r="7846" spans="1:12" hidden="1">
      <c r="A7846" t="s">
        <v>544</v>
      </c>
      <c r="B7846" t="s">
        <v>11</v>
      </c>
      <c r="C7846" t="s">
        <v>73</v>
      </c>
      <c r="D7846" t="s">
        <v>550</v>
      </c>
      <c r="E7846" t="s">
        <v>15</v>
      </c>
      <c r="F7846" t="s">
        <v>36</v>
      </c>
      <c r="G7846" t="s">
        <v>176</v>
      </c>
      <c r="H7846" s="1">
        <v>2020</v>
      </c>
      <c r="I7846" s="2">
        <v>1855</v>
      </c>
      <c r="J7846" s="3">
        <v>2266.7723773020002</v>
      </c>
      <c r="K7846">
        <f>Table1[[#This Row],[Total Revenue + Open]]/Table1[[#This Row],[Qty]]</f>
        <v>1.2219797182221026</v>
      </c>
      <c r="L7846">
        <f>Table1[[#This Row],[Total Revenue + Open]]/Table1[[#This Row],[Qty]]</f>
        <v>1.2219797182221026</v>
      </c>
    </row>
    <row r="7847" spans="1:12" hidden="1">
      <c r="A7847" t="s">
        <v>544</v>
      </c>
      <c r="B7847" t="s">
        <v>11</v>
      </c>
      <c r="C7847" t="s">
        <v>119</v>
      </c>
      <c r="D7847" t="s">
        <v>592</v>
      </c>
      <c r="E7847" t="s">
        <v>15</v>
      </c>
      <c r="F7847" t="s">
        <v>16</v>
      </c>
      <c r="G7847" t="s">
        <v>381</v>
      </c>
      <c r="H7847" s="1">
        <v>2020</v>
      </c>
      <c r="I7847" s="2">
        <v>1005</v>
      </c>
      <c r="J7847" s="3">
        <v>2240</v>
      </c>
      <c r="K7847">
        <f>Table1[[#This Row],[Total Revenue + Open]]/Table1[[#This Row],[Qty]]</f>
        <v>2.2288557213930349</v>
      </c>
      <c r="L7847">
        <f>Table1[[#This Row],[Total Revenue + Open]]/Table1[[#This Row],[Qty]]</f>
        <v>2.2288557213930349</v>
      </c>
    </row>
    <row r="7848" spans="1:12" hidden="1">
      <c r="A7848" t="s">
        <v>544</v>
      </c>
      <c r="B7848" t="s">
        <v>11</v>
      </c>
      <c r="C7848" t="s">
        <v>119</v>
      </c>
      <c r="D7848" t="s">
        <v>592</v>
      </c>
      <c r="E7848" t="s">
        <v>15</v>
      </c>
      <c r="F7848" t="s">
        <v>16</v>
      </c>
      <c r="G7848" t="s">
        <v>18</v>
      </c>
      <c r="H7848" s="1">
        <v>2020</v>
      </c>
      <c r="I7848" s="2">
        <v>1005</v>
      </c>
      <c r="J7848" s="3">
        <v>2240</v>
      </c>
      <c r="K7848">
        <f>Table1[[#This Row],[Total Revenue + Open]]/Table1[[#This Row],[Qty]]</f>
        <v>2.2288557213930349</v>
      </c>
      <c r="L7848">
        <f>Table1[[#This Row],[Total Revenue + Open]]/Table1[[#This Row],[Qty]]</f>
        <v>2.2288557213930349</v>
      </c>
    </row>
    <row r="7849" spans="1:12" hidden="1">
      <c r="A7849" t="s">
        <v>544</v>
      </c>
      <c r="B7849" t="s">
        <v>11</v>
      </c>
      <c r="C7849" t="s">
        <v>119</v>
      </c>
      <c r="D7849" t="s">
        <v>580</v>
      </c>
      <c r="E7849" t="s">
        <v>15</v>
      </c>
      <c r="F7849" t="s">
        <v>204</v>
      </c>
      <c r="G7849" t="s">
        <v>206</v>
      </c>
      <c r="H7849" s="1">
        <v>2021</v>
      </c>
      <c r="I7849" s="2">
        <v>25</v>
      </c>
      <c r="J7849" s="3">
        <v>68</v>
      </c>
      <c r="K7849">
        <f>Table1[[#This Row],[Total Revenue + Open]]/Table1[[#This Row],[Qty]]</f>
        <v>2.72</v>
      </c>
      <c r="L7849">
        <f>Table1[[#This Row],[Total Revenue + Open]]/Table1[[#This Row],[Qty]]</f>
        <v>2.72</v>
      </c>
    </row>
    <row r="7850" spans="1:12" hidden="1">
      <c r="A7850" t="s">
        <v>544</v>
      </c>
      <c r="B7850" t="s">
        <v>11</v>
      </c>
      <c r="C7850" t="s">
        <v>119</v>
      </c>
      <c r="D7850" t="s">
        <v>580</v>
      </c>
      <c r="E7850" t="s">
        <v>15</v>
      </c>
      <c r="F7850" t="s">
        <v>204</v>
      </c>
      <c r="G7850" t="s">
        <v>206</v>
      </c>
      <c r="H7850" s="1">
        <v>2021</v>
      </c>
      <c r="I7850" s="2">
        <v>1510</v>
      </c>
      <c r="J7850" s="3">
        <v>4080</v>
      </c>
      <c r="K7850">
        <f>Table1[[#This Row],[Total Revenue + Open]]/Table1[[#This Row],[Qty]]</f>
        <v>2.7019867549668874</v>
      </c>
      <c r="L7850">
        <f>Table1[[#This Row],[Total Revenue + Open]]/Table1[[#This Row],[Qty]]</f>
        <v>2.7019867549668874</v>
      </c>
    </row>
    <row r="7851" spans="1:12" hidden="1">
      <c r="A7851" t="s">
        <v>544</v>
      </c>
      <c r="B7851" t="s">
        <v>11</v>
      </c>
      <c r="C7851" t="s">
        <v>119</v>
      </c>
      <c r="D7851" t="s">
        <v>580</v>
      </c>
      <c r="E7851" t="s">
        <v>15</v>
      </c>
      <c r="F7851" t="s">
        <v>204</v>
      </c>
      <c r="G7851" t="s">
        <v>206</v>
      </c>
      <c r="H7851" s="1">
        <v>2021</v>
      </c>
      <c r="I7851" s="2">
        <v>100</v>
      </c>
      <c r="J7851" s="3">
        <v>272</v>
      </c>
      <c r="K7851">
        <f>Table1[[#This Row],[Total Revenue + Open]]/Table1[[#This Row],[Qty]]</f>
        <v>2.72</v>
      </c>
      <c r="L7851">
        <f>Table1[[#This Row],[Total Revenue + Open]]/Table1[[#This Row],[Qty]]</f>
        <v>2.72</v>
      </c>
    </row>
    <row r="7852" spans="1:12">
      <c r="A7852" t="s">
        <v>10</v>
      </c>
      <c r="B7852" t="s">
        <v>11</v>
      </c>
      <c r="C7852" t="s">
        <v>73</v>
      </c>
      <c r="D7852" t="s">
        <v>50</v>
      </c>
      <c r="E7852" t="s">
        <v>15</v>
      </c>
      <c r="F7852" t="s">
        <v>80</v>
      </c>
      <c r="G7852" t="s">
        <v>84</v>
      </c>
      <c r="H7852" s="1">
        <v>2022</v>
      </c>
      <c r="I7852" s="2">
        <v>18045</v>
      </c>
      <c r="J7852" s="3">
        <v>20694</v>
      </c>
      <c r="K7852">
        <f>Table1[[#This Row],[Total Revenue + Open]]/Table1[[#This Row],[Qty]]</f>
        <v>1.1467996674979219</v>
      </c>
      <c r="L7852">
        <f>Table1[[#This Row],[Qty]]/Table1[[#This Row],[Total Revenue + Open]]</f>
        <v>0.87199188170484199</v>
      </c>
    </row>
    <row r="7853" spans="1:12">
      <c r="A7853" t="s">
        <v>10</v>
      </c>
      <c r="B7853" t="s">
        <v>11</v>
      </c>
      <c r="C7853" t="s">
        <v>73</v>
      </c>
      <c r="D7853" t="s">
        <v>50</v>
      </c>
      <c r="E7853" t="s">
        <v>22</v>
      </c>
      <c r="F7853" t="s">
        <v>61</v>
      </c>
      <c r="G7853" t="s">
        <v>62</v>
      </c>
      <c r="H7853" s="1">
        <v>2022</v>
      </c>
      <c r="I7853" s="2">
        <v>40775</v>
      </c>
      <c r="J7853" s="3">
        <v>20282.5</v>
      </c>
      <c r="K7853">
        <f>Table1[[#This Row],[Total Revenue + Open]]/Table1[[#This Row],[Qty]]</f>
        <v>0.49742489270386264</v>
      </c>
      <c r="L7853">
        <f>Table1[[#This Row],[Total Revenue + Open]]/Table1[[#This Row],[Qty]]</f>
        <v>0.49742489270386264</v>
      </c>
    </row>
    <row r="7854" spans="1:12">
      <c r="A7854" t="s">
        <v>10</v>
      </c>
      <c r="B7854" t="s">
        <v>11</v>
      </c>
      <c r="C7854" t="s">
        <v>73</v>
      </c>
      <c r="D7854" t="s">
        <v>50</v>
      </c>
      <c r="E7854" t="s">
        <v>22</v>
      </c>
      <c r="F7854" t="s">
        <v>61</v>
      </c>
      <c r="G7854" t="s">
        <v>62</v>
      </c>
      <c r="H7854" s="1">
        <v>2022</v>
      </c>
      <c r="I7854" s="2">
        <v>38220</v>
      </c>
      <c r="J7854" s="3">
        <v>19010</v>
      </c>
      <c r="K7854">
        <f>Table1[[#This Row],[Total Revenue + Open]]/Table1[[#This Row],[Qty]]</f>
        <v>0.49738356881214024</v>
      </c>
      <c r="L7854">
        <f>Table1[[#This Row],[Total Revenue + Open]]/Table1[[#This Row],[Qty]]</f>
        <v>0.49738356881214024</v>
      </c>
    </row>
    <row r="7855" spans="1:12">
      <c r="A7855" t="s">
        <v>10</v>
      </c>
      <c r="B7855" t="s">
        <v>11</v>
      </c>
      <c r="C7855" t="s">
        <v>73</v>
      </c>
      <c r="D7855" t="s">
        <v>50</v>
      </c>
      <c r="E7855" t="s">
        <v>15</v>
      </c>
      <c r="F7855" t="s">
        <v>80</v>
      </c>
      <c r="G7855" t="s">
        <v>82</v>
      </c>
      <c r="H7855" s="1">
        <v>2022</v>
      </c>
      <c r="I7855" s="2">
        <v>16060</v>
      </c>
      <c r="J7855" s="3">
        <v>18211.5</v>
      </c>
      <c r="K7855">
        <f>Table1[[#This Row],[Total Revenue + Open]]/Table1[[#This Row],[Qty]]</f>
        <v>1.1339663760896637</v>
      </c>
      <c r="L7855">
        <f>Table1[[#This Row],[Qty]]/Table1[[#This Row],[Total Revenue + Open]]</f>
        <v>0.88186036295747194</v>
      </c>
    </row>
    <row r="7856" spans="1:12">
      <c r="A7856" t="s">
        <v>10</v>
      </c>
      <c r="B7856" t="s">
        <v>11</v>
      </c>
      <c r="C7856" t="s">
        <v>73</v>
      </c>
      <c r="D7856" t="s">
        <v>50</v>
      </c>
      <c r="E7856" t="s">
        <v>15</v>
      </c>
      <c r="F7856" t="s">
        <v>80</v>
      </c>
      <c r="G7856" t="s">
        <v>84</v>
      </c>
      <c r="H7856" s="1">
        <v>2022</v>
      </c>
      <c r="I7856" s="2">
        <v>16060</v>
      </c>
      <c r="J7856" s="3">
        <v>18211.5</v>
      </c>
      <c r="K7856">
        <f>Table1[[#This Row],[Total Revenue + Open]]/Table1[[#This Row],[Qty]]</f>
        <v>1.1339663760896637</v>
      </c>
      <c r="L7856">
        <f>Table1[[#This Row],[Qty]]/Table1[[#This Row],[Total Revenue + Open]]</f>
        <v>0.88186036295747194</v>
      </c>
    </row>
    <row r="7857" spans="1:12">
      <c r="A7857" t="s">
        <v>10</v>
      </c>
      <c r="B7857" t="s">
        <v>11</v>
      </c>
      <c r="C7857" t="s">
        <v>73</v>
      </c>
      <c r="D7857" t="s">
        <v>50</v>
      </c>
      <c r="E7857" t="s">
        <v>15</v>
      </c>
      <c r="F7857" t="s">
        <v>80</v>
      </c>
      <c r="G7857" t="s">
        <v>82</v>
      </c>
      <c r="H7857" s="1">
        <v>2022</v>
      </c>
      <c r="I7857" s="2">
        <v>15785</v>
      </c>
      <c r="J7857" s="3">
        <v>17898</v>
      </c>
      <c r="K7857">
        <f>Table1[[#This Row],[Total Revenue + Open]]/Table1[[#This Row],[Qty]]</f>
        <v>1.1338612606905289</v>
      </c>
      <c r="L7857">
        <f>Table1[[#This Row],[Qty]]/Table1[[#This Row],[Total Revenue + Open]]</f>
        <v>0.8819421164375908</v>
      </c>
    </row>
    <row r="7858" spans="1:12">
      <c r="A7858" t="s">
        <v>10</v>
      </c>
      <c r="B7858" t="s">
        <v>11</v>
      </c>
      <c r="C7858" t="s">
        <v>73</v>
      </c>
      <c r="D7858" t="s">
        <v>50</v>
      </c>
      <c r="E7858" t="s">
        <v>15</v>
      </c>
      <c r="F7858" t="s">
        <v>80</v>
      </c>
      <c r="G7858" t="s">
        <v>84</v>
      </c>
      <c r="H7858" s="1">
        <v>2022</v>
      </c>
      <c r="I7858" s="2">
        <v>15785</v>
      </c>
      <c r="J7858" s="3">
        <v>17898</v>
      </c>
      <c r="K7858">
        <f>Table1[[#This Row],[Total Revenue + Open]]/Table1[[#This Row],[Qty]]</f>
        <v>1.1338612606905289</v>
      </c>
      <c r="L7858">
        <f>Table1[[#This Row],[Qty]]/Table1[[#This Row],[Total Revenue + Open]]</f>
        <v>0.8819421164375908</v>
      </c>
    </row>
    <row r="7859" spans="1:12">
      <c r="A7859" t="s">
        <v>10</v>
      </c>
      <c r="B7859" t="s">
        <v>11</v>
      </c>
      <c r="C7859" t="s">
        <v>73</v>
      </c>
      <c r="D7859" t="s">
        <v>50</v>
      </c>
      <c r="E7859" t="s">
        <v>15</v>
      </c>
      <c r="F7859" t="s">
        <v>80</v>
      </c>
      <c r="G7859" t="s">
        <v>82</v>
      </c>
      <c r="H7859" s="1">
        <v>2022</v>
      </c>
      <c r="I7859" s="2">
        <v>14275</v>
      </c>
      <c r="J7859" s="3">
        <v>16188</v>
      </c>
      <c r="K7859">
        <f>Table1[[#This Row],[Total Revenue + Open]]/Table1[[#This Row],[Qty]]</f>
        <v>1.1340105078809106</v>
      </c>
      <c r="L7859">
        <f>Table1[[#This Row],[Qty]]/Table1[[#This Row],[Total Revenue + Open]]</f>
        <v>0.88182604398319742</v>
      </c>
    </row>
    <row r="7860" spans="1:12">
      <c r="A7860" t="s">
        <v>10</v>
      </c>
      <c r="B7860" t="s">
        <v>11</v>
      </c>
      <c r="C7860" t="s">
        <v>73</v>
      </c>
      <c r="D7860" t="s">
        <v>50</v>
      </c>
      <c r="E7860" t="s">
        <v>15</v>
      </c>
      <c r="F7860" t="s">
        <v>80</v>
      </c>
      <c r="G7860" t="s">
        <v>84</v>
      </c>
      <c r="H7860" s="1">
        <v>2022</v>
      </c>
      <c r="I7860" s="2">
        <v>14275</v>
      </c>
      <c r="J7860" s="3">
        <v>16188</v>
      </c>
      <c r="K7860">
        <f>Table1[[#This Row],[Total Revenue + Open]]/Table1[[#This Row],[Qty]]</f>
        <v>1.1340105078809106</v>
      </c>
      <c r="L7860">
        <f>Table1[[#This Row],[Qty]]/Table1[[#This Row],[Total Revenue + Open]]</f>
        <v>0.88182604398319742</v>
      </c>
    </row>
    <row r="7861" spans="1:12" hidden="1">
      <c r="A7861" t="s">
        <v>544</v>
      </c>
      <c r="B7861" t="s">
        <v>11</v>
      </c>
      <c r="C7861" t="s">
        <v>119</v>
      </c>
      <c r="D7861" t="s">
        <v>591</v>
      </c>
      <c r="E7861" t="s">
        <v>15</v>
      </c>
      <c r="F7861" t="s">
        <v>123</v>
      </c>
      <c r="G7861" t="s">
        <v>515</v>
      </c>
      <c r="H7861" s="1">
        <v>2019</v>
      </c>
      <c r="I7861" s="2">
        <v>300</v>
      </c>
      <c r="J7861" s="3">
        <v>831</v>
      </c>
      <c r="K7861">
        <f>Table1[[#This Row],[Total Revenue + Open]]/Table1[[#This Row],[Qty]]</f>
        <v>2.77</v>
      </c>
      <c r="L7861">
        <f>Table1[[#This Row],[Total Revenue + Open]]/Table1[[#This Row],[Qty]]</f>
        <v>2.77</v>
      </c>
    </row>
    <row r="7862" spans="1:12" hidden="1">
      <c r="A7862" t="s">
        <v>544</v>
      </c>
      <c r="B7862" t="s">
        <v>11</v>
      </c>
      <c r="C7862" t="s">
        <v>119</v>
      </c>
      <c r="D7862" t="s">
        <v>592</v>
      </c>
      <c r="E7862" t="s">
        <v>15</v>
      </c>
      <c r="F7862" t="s">
        <v>30</v>
      </c>
      <c r="G7862" t="s">
        <v>317</v>
      </c>
      <c r="H7862" s="1">
        <v>2019</v>
      </c>
      <c r="I7862" s="2">
        <v>1210</v>
      </c>
      <c r="J7862" s="3">
        <v>2964</v>
      </c>
      <c r="K7862">
        <f>Table1[[#This Row],[Total Revenue + Open]]/Table1[[#This Row],[Qty]]</f>
        <v>2.4495867768595043</v>
      </c>
      <c r="L7862">
        <f>Table1[[#This Row],[Total Revenue + Open]]/Table1[[#This Row],[Qty]]</f>
        <v>2.4495867768595043</v>
      </c>
    </row>
    <row r="7863" spans="1:12" hidden="1">
      <c r="A7863" t="s">
        <v>544</v>
      </c>
      <c r="B7863" t="s">
        <v>11</v>
      </c>
      <c r="C7863" t="s">
        <v>119</v>
      </c>
      <c r="D7863" t="s">
        <v>592</v>
      </c>
      <c r="E7863" t="s">
        <v>15</v>
      </c>
      <c r="F7863" t="s">
        <v>30</v>
      </c>
      <c r="G7863" t="s">
        <v>317</v>
      </c>
      <c r="H7863" s="1">
        <v>2019</v>
      </c>
      <c r="I7863" s="2">
        <v>250</v>
      </c>
      <c r="J7863" s="3">
        <v>617.5</v>
      </c>
      <c r="K7863">
        <f>Table1[[#This Row],[Total Revenue + Open]]/Table1[[#This Row],[Qty]]</f>
        <v>2.4700000000000002</v>
      </c>
      <c r="L7863">
        <f>Table1[[#This Row],[Total Revenue + Open]]/Table1[[#This Row],[Qty]]</f>
        <v>2.4700000000000002</v>
      </c>
    </row>
    <row r="7864" spans="1:12" hidden="1">
      <c r="A7864" t="s">
        <v>544</v>
      </c>
      <c r="B7864" t="s">
        <v>11</v>
      </c>
      <c r="C7864" t="s">
        <v>119</v>
      </c>
      <c r="D7864" t="s">
        <v>592</v>
      </c>
      <c r="E7864" t="s">
        <v>15</v>
      </c>
      <c r="F7864" t="s">
        <v>30</v>
      </c>
      <c r="G7864" t="s">
        <v>318</v>
      </c>
      <c r="H7864" s="1">
        <v>2019</v>
      </c>
      <c r="I7864" s="2">
        <v>1210</v>
      </c>
      <c r="J7864" s="3">
        <v>2964</v>
      </c>
      <c r="K7864">
        <f>Table1[[#This Row],[Total Revenue + Open]]/Table1[[#This Row],[Qty]]</f>
        <v>2.4495867768595043</v>
      </c>
      <c r="L7864">
        <f>Table1[[#This Row],[Total Revenue + Open]]/Table1[[#This Row],[Qty]]</f>
        <v>2.4495867768595043</v>
      </c>
    </row>
    <row r="7865" spans="1:12" hidden="1">
      <c r="A7865" t="s">
        <v>544</v>
      </c>
      <c r="B7865" t="s">
        <v>11</v>
      </c>
      <c r="C7865" t="s">
        <v>119</v>
      </c>
      <c r="D7865" t="s">
        <v>592</v>
      </c>
      <c r="E7865" t="s">
        <v>15</v>
      </c>
      <c r="F7865" t="s">
        <v>30</v>
      </c>
      <c r="G7865" t="s">
        <v>318</v>
      </c>
      <c r="H7865" s="1">
        <v>2019</v>
      </c>
      <c r="I7865" s="2">
        <v>250</v>
      </c>
      <c r="J7865" s="3">
        <v>617.5</v>
      </c>
      <c r="K7865">
        <f>Table1[[#This Row],[Total Revenue + Open]]/Table1[[#This Row],[Qty]]</f>
        <v>2.4700000000000002</v>
      </c>
      <c r="L7865">
        <f>Table1[[#This Row],[Total Revenue + Open]]/Table1[[#This Row],[Qty]]</f>
        <v>2.4700000000000002</v>
      </c>
    </row>
    <row r="7866" spans="1:12" hidden="1">
      <c r="A7866" t="s">
        <v>544</v>
      </c>
      <c r="B7866" t="s">
        <v>11</v>
      </c>
      <c r="C7866" t="s">
        <v>119</v>
      </c>
      <c r="D7866" t="s">
        <v>592</v>
      </c>
      <c r="E7866" t="s">
        <v>15</v>
      </c>
      <c r="F7866" t="s">
        <v>36</v>
      </c>
      <c r="G7866" t="s">
        <v>384</v>
      </c>
      <c r="H7866" s="1">
        <v>2020</v>
      </c>
      <c r="I7866" s="2">
        <v>1750</v>
      </c>
      <c r="J7866" s="3">
        <v>2237</v>
      </c>
      <c r="K7866">
        <f>Table1[[#This Row],[Total Revenue + Open]]/Table1[[#This Row],[Qty]]</f>
        <v>1.2782857142857142</v>
      </c>
      <c r="L7866">
        <f>Table1[[#This Row],[Total Revenue + Open]]/Table1[[#This Row],[Qty]]</f>
        <v>1.2782857142857142</v>
      </c>
    </row>
    <row r="7867" spans="1:12" hidden="1">
      <c r="A7867" t="s">
        <v>544</v>
      </c>
      <c r="B7867" t="s">
        <v>11</v>
      </c>
      <c r="C7867" t="s">
        <v>119</v>
      </c>
      <c r="D7867" t="s">
        <v>592</v>
      </c>
      <c r="E7867" t="s">
        <v>15</v>
      </c>
      <c r="F7867" t="s">
        <v>36</v>
      </c>
      <c r="G7867" t="s">
        <v>385</v>
      </c>
      <c r="H7867" s="1">
        <v>2020</v>
      </c>
      <c r="I7867" s="2">
        <v>1750</v>
      </c>
      <c r="J7867" s="3">
        <v>2237</v>
      </c>
      <c r="K7867">
        <f>Table1[[#This Row],[Total Revenue + Open]]/Table1[[#This Row],[Qty]]</f>
        <v>1.2782857142857142</v>
      </c>
      <c r="L7867">
        <f>Table1[[#This Row],[Total Revenue + Open]]/Table1[[#This Row],[Qty]]</f>
        <v>1.2782857142857142</v>
      </c>
    </row>
    <row r="7868" spans="1:12" hidden="1">
      <c r="A7868" t="s">
        <v>544</v>
      </c>
      <c r="B7868" t="s">
        <v>11</v>
      </c>
      <c r="C7868" t="s">
        <v>119</v>
      </c>
      <c r="D7868" t="s">
        <v>580</v>
      </c>
      <c r="E7868" t="s">
        <v>15</v>
      </c>
      <c r="F7868" t="s">
        <v>36</v>
      </c>
      <c r="G7868" t="s">
        <v>384</v>
      </c>
      <c r="H7868" s="1">
        <v>2020</v>
      </c>
      <c r="I7868" s="2">
        <v>1660</v>
      </c>
      <c r="J7868" s="3">
        <v>2211</v>
      </c>
      <c r="K7868">
        <f>Table1[[#This Row],[Total Revenue + Open]]/Table1[[#This Row],[Qty]]</f>
        <v>1.3319277108433736</v>
      </c>
      <c r="L7868">
        <f>Table1[[#This Row],[Total Revenue + Open]]/Table1[[#This Row],[Qty]]</f>
        <v>1.3319277108433736</v>
      </c>
    </row>
    <row r="7869" spans="1:12" hidden="1">
      <c r="A7869" t="s">
        <v>544</v>
      </c>
      <c r="B7869" t="s">
        <v>11</v>
      </c>
      <c r="C7869" t="s">
        <v>119</v>
      </c>
      <c r="D7869" t="s">
        <v>580</v>
      </c>
      <c r="E7869" t="s">
        <v>15</v>
      </c>
      <c r="F7869" t="s">
        <v>36</v>
      </c>
      <c r="G7869" t="s">
        <v>385</v>
      </c>
      <c r="H7869" s="1">
        <v>2020</v>
      </c>
      <c r="I7869" s="2">
        <v>1660</v>
      </c>
      <c r="J7869" s="3">
        <v>2211</v>
      </c>
      <c r="K7869">
        <f>Table1[[#This Row],[Total Revenue + Open]]/Table1[[#This Row],[Qty]]</f>
        <v>1.3319277108433736</v>
      </c>
      <c r="L7869">
        <f>Table1[[#This Row],[Total Revenue + Open]]/Table1[[#This Row],[Qty]]</f>
        <v>1.3319277108433736</v>
      </c>
    </row>
    <row r="7870" spans="1:12" hidden="1">
      <c r="A7870" t="s">
        <v>544</v>
      </c>
      <c r="B7870" t="s">
        <v>11</v>
      </c>
      <c r="C7870" t="s">
        <v>119</v>
      </c>
      <c r="D7870" t="s">
        <v>592</v>
      </c>
      <c r="E7870" t="s">
        <v>15</v>
      </c>
      <c r="F7870" t="s">
        <v>16</v>
      </c>
      <c r="G7870" t="s">
        <v>381</v>
      </c>
      <c r="H7870" s="1">
        <v>2021</v>
      </c>
      <c r="I7870" s="2">
        <v>850</v>
      </c>
      <c r="J7870" s="3">
        <v>1904</v>
      </c>
      <c r="K7870">
        <f>Table1[[#This Row],[Total Revenue + Open]]/Table1[[#This Row],[Qty]]</f>
        <v>2.2400000000000002</v>
      </c>
      <c r="L7870">
        <f>Table1[[#This Row],[Total Revenue + Open]]/Table1[[#This Row],[Qty]]</f>
        <v>2.2400000000000002</v>
      </c>
    </row>
    <row r="7871" spans="1:12" hidden="1">
      <c r="A7871" t="s">
        <v>544</v>
      </c>
      <c r="B7871" t="s">
        <v>11</v>
      </c>
      <c r="C7871" t="s">
        <v>119</v>
      </c>
      <c r="D7871" t="s">
        <v>592</v>
      </c>
      <c r="E7871" t="s">
        <v>15</v>
      </c>
      <c r="F7871" t="s">
        <v>16</v>
      </c>
      <c r="G7871" t="s">
        <v>381</v>
      </c>
      <c r="H7871" s="1">
        <v>2021</v>
      </c>
      <c r="I7871" s="2">
        <v>1110</v>
      </c>
      <c r="J7871" s="3">
        <v>2464</v>
      </c>
      <c r="K7871">
        <f>Table1[[#This Row],[Total Revenue + Open]]/Table1[[#This Row],[Qty]]</f>
        <v>2.2198198198198198</v>
      </c>
      <c r="L7871">
        <f>Table1[[#This Row],[Total Revenue + Open]]/Table1[[#This Row],[Qty]]</f>
        <v>2.2198198198198198</v>
      </c>
    </row>
    <row r="7872" spans="1:12" hidden="1">
      <c r="A7872" t="s">
        <v>544</v>
      </c>
      <c r="B7872" t="s">
        <v>11</v>
      </c>
      <c r="C7872" t="s">
        <v>119</v>
      </c>
      <c r="D7872" t="s">
        <v>592</v>
      </c>
      <c r="E7872" t="s">
        <v>15</v>
      </c>
      <c r="F7872" t="s">
        <v>16</v>
      </c>
      <c r="G7872" t="s">
        <v>381</v>
      </c>
      <c r="H7872" s="1">
        <v>2021</v>
      </c>
      <c r="I7872" s="2">
        <v>750</v>
      </c>
      <c r="J7872" s="3">
        <v>1680</v>
      </c>
      <c r="K7872">
        <f>Table1[[#This Row],[Total Revenue + Open]]/Table1[[#This Row],[Qty]]</f>
        <v>2.2400000000000002</v>
      </c>
      <c r="L7872">
        <f>Table1[[#This Row],[Total Revenue + Open]]/Table1[[#This Row],[Qty]]</f>
        <v>2.2400000000000002</v>
      </c>
    </row>
    <row r="7873" spans="1:12" hidden="1">
      <c r="A7873" t="s">
        <v>544</v>
      </c>
      <c r="B7873" t="s">
        <v>11</v>
      </c>
      <c r="C7873" t="s">
        <v>119</v>
      </c>
      <c r="D7873" t="s">
        <v>592</v>
      </c>
      <c r="E7873" t="s">
        <v>15</v>
      </c>
      <c r="F7873" t="s">
        <v>16</v>
      </c>
      <c r="G7873" t="s">
        <v>381</v>
      </c>
      <c r="H7873" s="1">
        <v>2021</v>
      </c>
      <c r="I7873" s="2">
        <v>0</v>
      </c>
      <c r="J7873" s="3">
        <v>0</v>
      </c>
      <c r="K7873" t="e">
        <f>Table1[[#This Row],[Total Revenue + Open]]/Table1[[#This Row],[Qty]]</f>
        <v>#DIV/0!</v>
      </c>
      <c r="L7873" t="e">
        <f>Table1[[#This Row],[Total Revenue + Open]]/Table1[[#This Row],[Qty]]</f>
        <v>#DIV/0!</v>
      </c>
    </row>
    <row r="7874" spans="1:12">
      <c r="A7874" t="s">
        <v>10</v>
      </c>
      <c r="B7874" t="s">
        <v>11</v>
      </c>
      <c r="C7874" t="s">
        <v>73</v>
      </c>
      <c r="D7874" t="s">
        <v>50</v>
      </c>
      <c r="E7874" t="s">
        <v>15</v>
      </c>
      <c r="F7874" t="s">
        <v>80</v>
      </c>
      <c r="G7874" t="s">
        <v>82</v>
      </c>
      <c r="H7874" s="1">
        <v>2022</v>
      </c>
      <c r="I7874" s="2">
        <v>12590</v>
      </c>
      <c r="J7874" s="3">
        <v>14422.8</v>
      </c>
      <c r="K7874">
        <f>Table1[[#This Row],[Total Revenue + Open]]/Table1[[#This Row],[Qty]]</f>
        <v>1.1455758538522636</v>
      </c>
      <c r="L7874">
        <f>Table1[[#This Row],[Qty]]/Table1[[#This Row],[Total Revenue + Open]]</f>
        <v>0.87292342679646118</v>
      </c>
    </row>
    <row r="7875" spans="1:12">
      <c r="A7875" t="s">
        <v>10</v>
      </c>
      <c r="B7875" t="s">
        <v>11</v>
      </c>
      <c r="C7875" t="s">
        <v>73</v>
      </c>
      <c r="D7875" t="s">
        <v>50</v>
      </c>
      <c r="E7875" t="s">
        <v>15</v>
      </c>
      <c r="F7875" t="s">
        <v>80</v>
      </c>
      <c r="G7875" t="s">
        <v>84</v>
      </c>
      <c r="H7875" s="1">
        <v>2022</v>
      </c>
      <c r="I7875" s="2">
        <v>12590</v>
      </c>
      <c r="J7875" s="3">
        <v>14422.8</v>
      </c>
      <c r="K7875">
        <f>Table1[[#This Row],[Total Revenue + Open]]/Table1[[#This Row],[Qty]]</f>
        <v>1.1455758538522636</v>
      </c>
      <c r="L7875">
        <f>Table1[[#This Row],[Qty]]/Table1[[#This Row],[Total Revenue + Open]]</f>
        <v>0.87292342679646118</v>
      </c>
    </row>
    <row r="7876" spans="1:12">
      <c r="A7876" t="s">
        <v>10</v>
      </c>
      <c r="B7876" t="s">
        <v>11</v>
      </c>
      <c r="C7876" t="s">
        <v>73</v>
      </c>
      <c r="D7876" t="s">
        <v>50</v>
      </c>
      <c r="E7876" t="s">
        <v>15</v>
      </c>
      <c r="F7876" t="s">
        <v>80</v>
      </c>
      <c r="G7876" t="s">
        <v>82</v>
      </c>
      <c r="H7876" s="1">
        <v>2022</v>
      </c>
      <c r="I7876" s="2">
        <v>12565</v>
      </c>
      <c r="J7876" s="3">
        <v>14250</v>
      </c>
      <c r="K7876">
        <f>Table1[[#This Row],[Total Revenue + Open]]/Table1[[#This Row],[Qty]]</f>
        <v>1.1341026661360922</v>
      </c>
      <c r="L7876">
        <f>Table1[[#This Row],[Qty]]/Table1[[#This Row],[Total Revenue + Open]]</f>
        <v>0.88175438596491229</v>
      </c>
    </row>
    <row r="7877" spans="1:12" hidden="1">
      <c r="A7877" t="s">
        <v>544</v>
      </c>
      <c r="B7877" t="s">
        <v>11</v>
      </c>
      <c r="C7877" t="s">
        <v>119</v>
      </c>
      <c r="D7877" t="s">
        <v>592</v>
      </c>
      <c r="E7877" t="s">
        <v>15</v>
      </c>
      <c r="F7877" t="s">
        <v>36</v>
      </c>
      <c r="G7877" t="s">
        <v>384</v>
      </c>
      <c r="H7877" s="1">
        <v>2020</v>
      </c>
      <c r="I7877" s="2">
        <v>1810</v>
      </c>
      <c r="J7877" s="3">
        <v>2196</v>
      </c>
      <c r="K7877">
        <f>Table1[[#This Row],[Total Revenue + Open]]/Table1[[#This Row],[Qty]]</f>
        <v>1.2132596685082873</v>
      </c>
      <c r="L7877">
        <f>Table1[[#This Row],[Total Revenue + Open]]/Table1[[#This Row],[Qty]]</f>
        <v>1.2132596685082873</v>
      </c>
    </row>
    <row r="7878" spans="1:12" hidden="1">
      <c r="A7878" t="s">
        <v>544</v>
      </c>
      <c r="B7878" t="s">
        <v>11</v>
      </c>
      <c r="C7878" t="s">
        <v>119</v>
      </c>
      <c r="D7878" t="s">
        <v>592</v>
      </c>
      <c r="E7878" t="s">
        <v>15</v>
      </c>
      <c r="F7878" t="s">
        <v>36</v>
      </c>
      <c r="G7878" t="s">
        <v>385</v>
      </c>
      <c r="H7878" s="1">
        <v>2020</v>
      </c>
      <c r="I7878" s="2">
        <v>1810</v>
      </c>
      <c r="J7878" s="3">
        <v>2196</v>
      </c>
      <c r="K7878">
        <f>Table1[[#This Row],[Total Revenue + Open]]/Table1[[#This Row],[Qty]]</f>
        <v>1.2132596685082873</v>
      </c>
      <c r="L7878">
        <f>Table1[[#This Row],[Total Revenue + Open]]/Table1[[#This Row],[Qty]]</f>
        <v>1.2132596685082873</v>
      </c>
    </row>
    <row r="7879" spans="1:12" hidden="1">
      <c r="A7879" t="s">
        <v>544</v>
      </c>
      <c r="B7879" t="s">
        <v>11</v>
      </c>
      <c r="C7879" t="s">
        <v>73</v>
      </c>
      <c r="D7879" t="s">
        <v>545</v>
      </c>
      <c r="E7879" t="s">
        <v>15</v>
      </c>
      <c r="F7879" t="s">
        <v>566</v>
      </c>
      <c r="G7879" t="s">
        <v>569</v>
      </c>
      <c r="H7879" s="1">
        <v>2020</v>
      </c>
      <c r="I7879" s="2">
        <v>2465</v>
      </c>
      <c r="J7879" s="3">
        <v>2176.6181354483001</v>
      </c>
      <c r="K7879">
        <f>Table1[[#This Row],[Total Revenue + Open]]/Table1[[#This Row],[Qty]]</f>
        <v>0.88300938557740372</v>
      </c>
      <c r="L7879">
        <f>Table1[[#This Row],[Total Revenue + Open]]/Table1[[#This Row],[Qty]]</f>
        <v>0.88300938557740372</v>
      </c>
    </row>
    <row r="7880" spans="1:12" hidden="1">
      <c r="A7880" t="s">
        <v>544</v>
      </c>
      <c r="B7880" t="s">
        <v>11</v>
      </c>
      <c r="C7880" t="s">
        <v>73</v>
      </c>
      <c r="D7880" t="s">
        <v>545</v>
      </c>
      <c r="E7880" t="s">
        <v>15</v>
      </c>
      <c r="F7880" t="s">
        <v>566</v>
      </c>
      <c r="G7880" t="s">
        <v>569</v>
      </c>
      <c r="H7880" s="1">
        <v>2020</v>
      </c>
      <c r="I7880" s="2">
        <v>2465</v>
      </c>
      <c r="J7880" s="3">
        <v>2176.6181354483001</v>
      </c>
      <c r="K7880">
        <f>Table1[[#This Row],[Total Revenue + Open]]/Table1[[#This Row],[Qty]]</f>
        <v>0.88300938557740372</v>
      </c>
      <c r="L7880">
        <f>Table1[[#This Row],[Total Revenue + Open]]/Table1[[#This Row],[Qty]]</f>
        <v>0.88300938557740372</v>
      </c>
    </row>
    <row r="7881" spans="1:12" hidden="1">
      <c r="A7881" t="s">
        <v>544</v>
      </c>
      <c r="B7881" t="s">
        <v>11</v>
      </c>
      <c r="C7881" t="s">
        <v>119</v>
      </c>
      <c r="D7881" t="s">
        <v>592</v>
      </c>
      <c r="E7881" t="s">
        <v>15</v>
      </c>
      <c r="F7881" t="s">
        <v>36</v>
      </c>
      <c r="G7881" t="s">
        <v>384</v>
      </c>
      <c r="H7881" s="1">
        <v>2020</v>
      </c>
      <c r="I7881" s="2">
        <v>1700</v>
      </c>
      <c r="J7881" s="3">
        <v>2142</v>
      </c>
      <c r="K7881">
        <f>Table1[[#This Row],[Total Revenue + Open]]/Table1[[#This Row],[Qty]]</f>
        <v>1.26</v>
      </c>
      <c r="L7881">
        <f>Table1[[#This Row],[Total Revenue + Open]]/Table1[[#This Row],[Qty]]</f>
        <v>1.26</v>
      </c>
    </row>
    <row r="7882" spans="1:12" hidden="1">
      <c r="A7882" t="s">
        <v>544</v>
      </c>
      <c r="B7882" t="s">
        <v>11</v>
      </c>
      <c r="C7882" t="s">
        <v>119</v>
      </c>
      <c r="D7882" t="s">
        <v>592</v>
      </c>
      <c r="E7882" t="s">
        <v>15</v>
      </c>
      <c r="F7882" t="s">
        <v>16</v>
      </c>
      <c r="G7882" t="s">
        <v>381</v>
      </c>
      <c r="H7882" s="1">
        <v>2021</v>
      </c>
      <c r="I7882" s="2">
        <v>2115</v>
      </c>
      <c r="J7882" s="3">
        <v>4704</v>
      </c>
      <c r="K7882">
        <f>Table1[[#This Row],[Total Revenue + Open]]/Table1[[#This Row],[Qty]]</f>
        <v>2.2241134751773051</v>
      </c>
      <c r="L7882">
        <f>Table1[[#This Row],[Total Revenue + Open]]/Table1[[#This Row],[Qty]]</f>
        <v>2.2241134751773051</v>
      </c>
    </row>
    <row r="7883" spans="1:12" hidden="1">
      <c r="A7883" t="s">
        <v>544</v>
      </c>
      <c r="B7883" t="s">
        <v>11</v>
      </c>
      <c r="C7883" t="s">
        <v>119</v>
      </c>
      <c r="D7883" t="s">
        <v>592</v>
      </c>
      <c r="E7883" t="s">
        <v>15</v>
      </c>
      <c r="F7883" t="s">
        <v>16</v>
      </c>
      <c r="G7883" t="s">
        <v>381</v>
      </c>
      <c r="H7883" s="1">
        <v>2021</v>
      </c>
      <c r="I7883" s="2">
        <v>850</v>
      </c>
      <c r="J7883" s="3">
        <v>1904</v>
      </c>
      <c r="K7883">
        <f>Table1[[#This Row],[Total Revenue + Open]]/Table1[[#This Row],[Qty]]</f>
        <v>2.2400000000000002</v>
      </c>
      <c r="L7883">
        <f>Table1[[#This Row],[Total Revenue + Open]]/Table1[[#This Row],[Qty]]</f>
        <v>2.2400000000000002</v>
      </c>
    </row>
    <row r="7884" spans="1:12" hidden="1">
      <c r="A7884" t="s">
        <v>544</v>
      </c>
      <c r="B7884" t="s">
        <v>11</v>
      </c>
      <c r="C7884" t="s">
        <v>119</v>
      </c>
      <c r="D7884" t="s">
        <v>592</v>
      </c>
      <c r="E7884" t="s">
        <v>15</v>
      </c>
      <c r="F7884" t="s">
        <v>16</v>
      </c>
      <c r="G7884" t="s">
        <v>381</v>
      </c>
      <c r="H7884" s="1">
        <v>2021</v>
      </c>
      <c r="I7884" s="2">
        <v>1360</v>
      </c>
      <c r="J7884" s="3">
        <v>3024</v>
      </c>
      <c r="K7884">
        <f>Table1[[#This Row],[Total Revenue + Open]]/Table1[[#This Row],[Qty]]</f>
        <v>2.223529411764706</v>
      </c>
      <c r="L7884">
        <f>Table1[[#This Row],[Total Revenue + Open]]/Table1[[#This Row],[Qty]]</f>
        <v>2.223529411764706</v>
      </c>
    </row>
    <row r="7885" spans="1:12" hidden="1">
      <c r="A7885" t="s">
        <v>544</v>
      </c>
      <c r="B7885" t="s">
        <v>11</v>
      </c>
      <c r="C7885" t="s">
        <v>119</v>
      </c>
      <c r="D7885" t="s">
        <v>592</v>
      </c>
      <c r="E7885" t="s">
        <v>15</v>
      </c>
      <c r="F7885" t="s">
        <v>16</v>
      </c>
      <c r="G7885" t="s">
        <v>381</v>
      </c>
      <c r="H7885" s="1">
        <v>2021</v>
      </c>
      <c r="I7885" s="2">
        <v>1360</v>
      </c>
      <c r="J7885" s="3">
        <v>3024</v>
      </c>
      <c r="K7885">
        <f>Table1[[#This Row],[Total Revenue + Open]]/Table1[[#This Row],[Qty]]</f>
        <v>2.223529411764706</v>
      </c>
      <c r="L7885">
        <f>Table1[[#This Row],[Total Revenue + Open]]/Table1[[#This Row],[Qty]]</f>
        <v>2.223529411764706</v>
      </c>
    </row>
    <row r="7886" spans="1:12" hidden="1">
      <c r="A7886" t="s">
        <v>544</v>
      </c>
      <c r="B7886" t="s">
        <v>11</v>
      </c>
      <c r="C7886" t="s">
        <v>119</v>
      </c>
      <c r="D7886" t="s">
        <v>592</v>
      </c>
      <c r="E7886" t="s">
        <v>15</v>
      </c>
      <c r="F7886" t="s">
        <v>16</v>
      </c>
      <c r="G7886" t="s">
        <v>381</v>
      </c>
      <c r="H7886" s="1">
        <v>2021</v>
      </c>
      <c r="I7886" s="2">
        <v>850</v>
      </c>
      <c r="J7886" s="3">
        <v>1904</v>
      </c>
      <c r="K7886">
        <f>Table1[[#This Row],[Total Revenue + Open]]/Table1[[#This Row],[Qty]]</f>
        <v>2.2400000000000002</v>
      </c>
      <c r="L7886">
        <f>Table1[[#This Row],[Total Revenue + Open]]/Table1[[#This Row],[Qty]]</f>
        <v>2.2400000000000002</v>
      </c>
    </row>
    <row r="7887" spans="1:12" hidden="1">
      <c r="A7887" t="s">
        <v>544</v>
      </c>
      <c r="B7887" t="s">
        <v>11</v>
      </c>
      <c r="C7887" t="s">
        <v>119</v>
      </c>
      <c r="D7887" t="s">
        <v>592</v>
      </c>
      <c r="E7887" t="s">
        <v>15</v>
      </c>
      <c r="F7887" t="s">
        <v>16</v>
      </c>
      <c r="G7887" t="s">
        <v>381</v>
      </c>
      <c r="H7887" s="1">
        <v>2021</v>
      </c>
      <c r="I7887" s="2">
        <v>1610</v>
      </c>
      <c r="J7887" s="3">
        <v>3584</v>
      </c>
      <c r="K7887">
        <f>Table1[[#This Row],[Total Revenue + Open]]/Table1[[#This Row],[Qty]]</f>
        <v>2.2260869565217392</v>
      </c>
      <c r="L7887">
        <f>Table1[[#This Row],[Total Revenue + Open]]/Table1[[#This Row],[Qty]]</f>
        <v>2.2260869565217392</v>
      </c>
    </row>
    <row r="7888" spans="1:12" hidden="1">
      <c r="A7888" t="s">
        <v>544</v>
      </c>
      <c r="B7888" t="s">
        <v>11</v>
      </c>
      <c r="C7888" t="s">
        <v>119</v>
      </c>
      <c r="D7888" t="s">
        <v>592</v>
      </c>
      <c r="E7888" t="s">
        <v>15</v>
      </c>
      <c r="F7888" t="s">
        <v>16</v>
      </c>
      <c r="G7888" t="s">
        <v>381</v>
      </c>
      <c r="H7888" s="1">
        <v>2021</v>
      </c>
      <c r="I7888" s="2">
        <v>1410</v>
      </c>
      <c r="J7888" s="3">
        <v>3136</v>
      </c>
      <c r="K7888">
        <f>Table1[[#This Row],[Total Revenue + Open]]/Table1[[#This Row],[Qty]]</f>
        <v>2.2241134751773051</v>
      </c>
      <c r="L7888">
        <f>Table1[[#This Row],[Total Revenue + Open]]/Table1[[#This Row],[Qty]]</f>
        <v>2.2241134751773051</v>
      </c>
    </row>
    <row r="7889" spans="1:12">
      <c r="A7889" t="s">
        <v>10</v>
      </c>
      <c r="B7889" t="s">
        <v>11</v>
      </c>
      <c r="C7889" t="s">
        <v>73</v>
      </c>
      <c r="D7889" t="s">
        <v>50</v>
      </c>
      <c r="E7889" t="s">
        <v>15</v>
      </c>
      <c r="F7889" t="s">
        <v>80</v>
      </c>
      <c r="G7889" t="s">
        <v>84</v>
      </c>
      <c r="H7889" s="1">
        <v>2022</v>
      </c>
      <c r="I7889" s="2">
        <v>12565</v>
      </c>
      <c r="J7889" s="3">
        <v>14250</v>
      </c>
      <c r="K7889">
        <f>Table1[[#This Row],[Total Revenue + Open]]/Table1[[#This Row],[Qty]]</f>
        <v>1.1341026661360922</v>
      </c>
      <c r="L7889">
        <f>Table1[[#This Row],[Qty]]/Table1[[#This Row],[Total Revenue + Open]]</f>
        <v>0.88175438596491229</v>
      </c>
    </row>
    <row r="7890" spans="1:12">
      <c r="A7890" t="s">
        <v>10</v>
      </c>
      <c r="B7890" t="s">
        <v>11</v>
      </c>
      <c r="C7890" t="s">
        <v>73</v>
      </c>
      <c r="D7890" t="s">
        <v>50</v>
      </c>
      <c r="E7890" t="s">
        <v>15</v>
      </c>
      <c r="F7890" t="s">
        <v>80</v>
      </c>
      <c r="G7890" t="s">
        <v>82</v>
      </c>
      <c r="H7890" s="1">
        <v>2022</v>
      </c>
      <c r="I7890" s="2">
        <v>12060</v>
      </c>
      <c r="J7890" s="3">
        <v>14034</v>
      </c>
      <c r="K7890">
        <f>Table1[[#This Row],[Total Revenue + Open]]/Table1[[#This Row],[Qty]]</f>
        <v>1.1636815920398009</v>
      </c>
      <c r="L7890">
        <f>Table1[[#This Row],[Qty]]/Table1[[#This Row],[Total Revenue + Open]]</f>
        <v>0.85934159897392048</v>
      </c>
    </row>
    <row r="7891" spans="1:12">
      <c r="A7891" t="s">
        <v>10</v>
      </c>
      <c r="B7891" t="s">
        <v>11</v>
      </c>
      <c r="C7891" t="s">
        <v>73</v>
      </c>
      <c r="D7891" t="s">
        <v>50</v>
      </c>
      <c r="E7891" t="s">
        <v>15</v>
      </c>
      <c r="F7891" t="s">
        <v>80</v>
      </c>
      <c r="G7891" t="s">
        <v>84</v>
      </c>
      <c r="H7891" s="1">
        <v>2022</v>
      </c>
      <c r="I7891" s="2">
        <v>12060</v>
      </c>
      <c r="J7891" s="3">
        <v>14034</v>
      </c>
      <c r="K7891">
        <f>Table1[[#This Row],[Total Revenue + Open]]/Table1[[#This Row],[Qty]]</f>
        <v>1.1636815920398009</v>
      </c>
      <c r="L7891">
        <f>Table1[[#This Row],[Qty]]/Table1[[#This Row],[Total Revenue + Open]]</f>
        <v>0.85934159897392048</v>
      </c>
    </row>
    <row r="7892" spans="1:12">
      <c r="A7892" t="s">
        <v>10</v>
      </c>
      <c r="B7892" t="s">
        <v>11</v>
      </c>
      <c r="C7892" t="s">
        <v>119</v>
      </c>
      <c r="D7892" t="s">
        <v>50</v>
      </c>
      <c r="E7892" t="s">
        <v>15</v>
      </c>
      <c r="F7892" t="s">
        <v>194</v>
      </c>
      <c r="G7892" t="s">
        <v>195</v>
      </c>
      <c r="H7892" s="1">
        <v>2022</v>
      </c>
      <c r="I7892" s="2">
        <v>4875</v>
      </c>
      <c r="J7892" s="3">
        <v>11009.5</v>
      </c>
      <c r="K7892">
        <f>Table1[[#This Row],[Total Revenue + Open]]/Table1[[#This Row],[Qty]]</f>
        <v>2.2583589743589743</v>
      </c>
      <c r="L7892">
        <f>Table1[[#This Row],[Qty]]/Table1[[#This Row],[Total Revenue + Open]]</f>
        <v>0.4427994005177347</v>
      </c>
    </row>
    <row r="7893" spans="1:12">
      <c r="A7893" t="s">
        <v>10</v>
      </c>
      <c r="B7893" t="s">
        <v>11</v>
      </c>
      <c r="C7893" t="s">
        <v>119</v>
      </c>
      <c r="D7893" t="s">
        <v>50</v>
      </c>
      <c r="E7893" t="s">
        <v>15</v>
      </c>
      <c r="F7893" t="s">
        <v>194</v>
      </c>
      <c r="G7893" t="s">
        <v>196</v>
      </c>
      <c r="H7893" s="1">
        <v>2022</v>
      </c>
      <c r="I7893" s="2">
        <v>4875</v>
      </c>
      <c r="J7893" s="3">
        <v>11009.5</v>
      </c>
      <c r="K7893">
        <f>Table1[[#This Row],[Total Revenue + Open]]/Table1[[#This Row],[Qty]]</f>
        <v>2.2583589743589743</v>
      </c>
      <c r="L7893">
        <f>Table1[[#This Row],[Qty]]/Table1[[#This Row],[Total Revenue + Open]]</f>
        <v>0.4427994005177347</v>
      </c>
    </row>
    <row r="7894" spans="1:12" hidden="1">
      <c r="A7894" t="s">
        <v>544</v>
      </c>
      <c r="B7894" t="s">
        <v>11</v>
      </c>
      <c r="C7894" t="s">
        <v>119</v>
      </c>
      <c r="D7894" t="s">
        <v>592</v>
      </c>
      <c r="E7894" t="s">
        <v>15</v>
      </c>
      <c r="F7894" t="s">
        <v>36</v>
      </c>
      <c r="G7894" t="s">
        <v>385</v>
      </c>
      <c r="H7894" s="1">
        <v>2020</v>
      </c>
      <c r="I7894" s="2">
        <v>1700</v>
      </c>
      <c r="J7894" s="3">
        <v>2142</v>
      </c>
      <c r="K7894">
        <f>Table1[[#This Row],[Total Revenue + Open]]/Table1[[#This Row],[Qty]]</f>
        <v>1.26</v>
      </c>
      <c r="L7894">
        <f>Table1[[#This Row],[Total Revenue + Open]]/Table1[[#This Row],[Qty]]</f>
        <v>1.26</v>
      </c>
    </row>
    <row r="7895" spans="1:12" hidden="1">
      <c r="A7895" t="s">
        <v>544</v>
      </c>
      <c r="B7895" t="s">
        <v>11</v>
      </c>
      <c r="C7895" t="s">
        <v>119</v>
      </c>
      <c r="D7895" t="s">
        <v>580</v>
      </c>
      <c r="E7895" t="s">
        <v>15</v>
      </c>
      <c r="F7895" t="s">
        <v>204</v>
      </c>
      <c r="G7895" t="s">
        <v>205</v>
      </c>
      <c r="H7895" s="1">
        <v>2020</v>
      </c>
      <c r="I7895" s="2">
        <v>750</v>
      </c>
      <c r="J7895" s="3">
        <v>2055</v>
      </c>
      <c r="K7895">
        <f>Table1[[#This Row],[Total Revenue + Open]]/Table1[[#This Row],[Qty]]</f>
        <v>2.74</v>
      </c>
      <c r="L7895">
        <f>Table1[[#This Row],[Total Revenue + Open]]/Table1[[#This Row],[Qty]]</f>
        <v>2.74</v>
      </c>
    </row>
    <row r="7896" spans="1:12" hidden="1">
      <c r="A7896" t="s">
        <v>544</v>
      </c>
      <c r="B7896" t="s">
        <v>11</v>
      </c>
      <c r="C7896" t="s">
        <v>119</v>
      </c>
      <c r="D7896" t="s">
        <v>580</v>
      </c>
      <c r="E7896" t="s">
        <v>15</v>
      </c>
      <c r="F7896" t="s">
        <v>204</v>
      </c>
      <c r="G7896" t="s">
        <v>206</v>
      </c>
      <c r="H7896" s="1">
        <v>2020</v>
      </c>
      <c r="I7896" s="2">
        <v>750</v>
      </c>
      <c r="J7896" s="3">
        <v>2055</v>
      </c>
      <c r="K7896">
        <f>Table1[[#This Row],[Total Revenue + Open]]/Table1[[#This Row],[Qty]]</f>
        <v>2.74</v>
      </c>
      <c r="L7896">
        <f>Table1[[#This Row],[Total Revenue + Open]]/Table1[[#This Row],[Qty]]</f>
        <v>2.74</v>
      </c>
    </row>
    <row r="7897" spans="1:12" hidden="1">
      <c r="A7897" t="s">
        <v>544</v>
      </c>
      <c r="B7897" t="s">
        <v>11</v>
      </c>
      <c r="C7897" t="s">
        <v>119</v>
      </c>
      <c r="D7897" t="s">
        <v>593</v>
      </c>
      <c r="E7897" t="s">
        <v>15</v>
      </c>
      <c r="F7897" t="s">
        <v>31</v>
      </c>
      <c r="G7897" t="s">
        <v>32</v>
      </c>
      <c r="H7897" s="1">
        <v>2020</v>
      </c>
      <c r="I7897" s="2">
        <v>800</v>
      </c>
      <c r="J7897" s="3">
        <v>1992</v>
      </c>
      <c r="K7897">
        <f>Table1[[#This Row],[Total Revenue + Open]]/Table1[[#This Row],[Qty]]</f>
        <v>2.4900000000000002</v>
      </c>
      <c r="L7897">
        <f>Table1[[#This Row],[Total Revenue + Open]]/Table1[[#This Row],[Qty]]</f>
        <v>2.4900000000000002</v>
      </c>
    </row>
    <row r="7898" spans="1:12" hidden="1">
      <c r="A7898" t="s">
        <v>544</v>
      </c>
      <c r="B7898" t="s">
        <v>11</v>
      </c>
      <c r="C7898" t="s">
        <v>119</v>
      </c>
      <c r="D7898" t="s">
        <v>592</v>
      </c>
      <c r="E7898" t="s">
        <v>15</v>
      </c>
      <c r="F7898" t="s">
        <v>16</v>
      </c>
      <c r="G7898" t="s">
        <v>18</v>
      </c>
      <c r="H7898" s="1">
        <v>2021</v>
      </c>
      <c r="I7898" s="2">
        <v>850</v>
      </c>
      <c r="J7898" s="3">
        <v>1904</v>
      </c>
      <c r="K7898">
        <f>Table1[[#This Row],[Total Revenue + Open]]/Table1[[#This Row],[Qty]]</f>
        <v>2.2400000000000002</v>
      </c>
      <c r="L7898">
        <f>Table1[[#This Row],[Total Revenue + Open]]/Table1[[#This Row],[Qty]]</f>
        <v>2.2400000000000002</v>
      </c>
    </row>
    <row r="7899" spans="1:12" hidden="1">
      <c r="A7899" t="s">
        <v>544</v>
      </c>
      <c r="B7899" t="s">
        <v>11</v>
      </c>
      <c r="C7899" t="s">
        <v>119</v>
      </c>
      <c r="D7899" t="s">
        <v>592</v>
      </c>
      <c r="E7899" t="s">
        <v>15</v>
      </c>
      <c r="F7899" t="s">
        <v>16</v>
      </c>
      <c r="G7899" t="s">
        <v>18</v>
      </c>
      <c r="H7899" s="1">
        <v>2021</v>
      </c>
      <c r="I7899" s="2">
        <v>1110</v>
      </c>
      <c r="J7899" s="3">
        <v>2464</v>
      </c>
      <c r="K7899">
        <f>Table1[[#This Row],[Total Revenue + Open]]/Table1[[#This Row],[Qty]]</f>
        <v>2.2198198198198198</v>
      </c>
      <c r="L7899">
        <f>Table1[[#This Row],[Total Revenue + Open]]/Table1[[#This Row],[Qty]]</f>
        <v>2.2198198198198198</v>
      </c>
    </row>
    <row r="7900" spans="1:12" hidden="1">
      <c r="A7900" t="s">
        <v>544</v>
      </c>
      <c r="B7900" t="s">
        <v>11</v>
      </c>
      <c r="C7900" t="s">
        <v>119</v>
      </c>
      <c r="D7900" t="s">
        <v>592</v>
      </c>
      <c r="E7900" t="s">
        <v>15</v>
      </c>
      <c r="F7900" t="s">
        <v>16</v>
      </c>
      <c r="G7900" t="s">
        <v>18</v>
      </c>
      <c r="H7900" s="1">
        <v>2021</v>
      </c>
      <c r="I7900" s="2">
        <v>750</v>
      </c>
      <c r="J7900" s="3">
        <v>1680</v>
      </c>
      <c r="K7900">
        <f>Table1[[#This Row],[Total Revenue + Open]]/Table1[[#This Row],[Qty]]</f>
        <v>2.2400000000000002</v>
      </c>
      <c r="L7900">
        <f>Table1[[#This Row],[Total Revenue + Open]]/Table1[[#This Row],[Qty]]</f>
        <v>2.2400000000000002</v>
      </c>
    </row>
    <row r="7901" spans="1:12" hidden="1">
      <c r="A7901" t="s">
        <v>544</v>
      </c>
      <c r="B7901" t="s">
        <v>11</v>
      </c>
      <c r="C7901" t="s">
        <v>119</v>
      </c>
      <c r="D7901" t="s">
        <v>592</v>
      </c>
      <c r="E7901" t="s">
        <v>15</v>
      </c>
      <c r="F7901" t="s">
        <v>16</v>
      </c>
      <c r="G7901" t="s">
        <v>18</v>
      </c>
      <c r="H7901" s="1">
        <v>2021</v>
      </c>
      <c r="I7901" s="2">
        <v>0</v>
      </c>
      <c r="J7901" s="3">
        <v>0</v>
      </c>
      <c r="K7901" t="e">
        <f>Table1[[#This Row],[Total Revenue + Open]]/Table1[[#This Row],[Qty]]</f>
        <v>#DIV/0!</v>
      </c>
      <c r="L7901" t="e">
        <f>Table1[[#This Row],[Total Revenue + Open]]/Table1[[#This Row],[Qty]]</f>
        <v>#DIV/0!</v>
      </c>
    </row>
    <row r="7902" spans="1:12">
      <c r="A7902" t="s">
        <v>10</v>
      </c>
      <c r="B7902" t="s">
        <v>11</v>
      </c>
      <c r="C7902" t="s">
        <v>73</v>
      </c>
      <c r="D7902" t="s">
        <v>50</v>
      </c>
      <c r="E7902" t="s">
        <v>22</v>
      </c>
      <c r="F7902" t="s">
        <v>98</v>
      </c>
      <c r="G7902" t="s">
        <v>100</v>
      </c>
      <c r="H7902" s="1">
        <v>2022</v>
      </c>
      <c r="I7902" s="2">
        <v>21190</v>
      </c>
      <c r="J7902" s="3">
        <v>10545</v>
      </c>
      <c r="K7902">
        <f>Table1[[#This Row],[Total Revenue + Open]]/Table1[[#This Row],[Qty]]</f>
        <v>0.49764039641340257</v>
      </c>
      <c r="L7902">
        <f>Table1[[#This Row],[Total Revenue + Open]]/Table1[[#This Row],[Qty]]</f>
        <v>0.49764039641340257</v>
      </c>
    </row>
    <row r="7903" spans="1:12">
      <c r="A7903" t="s">
        <v>10</v>
      </c>
      <c r="B7903" t="s">
        <v>11</v>
      </c>
      <c r="C7903" t="s">
        <v>73</v>
      </c>
      <c r="D7903" t="s">
        <v>50</v>
      </c>
      <c r="E7903" t="s">
        <v>15</v>
      </c>
      <c r="F7903" t="s">
        <v>80</v>
      </c>
      <c r="G7903" t="s">
        <v>82</v>
      </c>
      <c r="H7903" s="1">
        <v>2022</v>
      </c>
      <c r="I7903" s="2">
        <v>8695</v>
      </c>
      <c r="J7903" s="3">
        <v>9943.5</v>
      </c>
      <c r="K7903">
        <f>Table1[[#This Row],[Total Revenue + Open]]/Table1[[#This Row],[Qty]]</f>
        <v>1.143588269120184</v>
      </c>
      <c r="L7903">
        <f>Table1[[#This Row],[Qty]]/Table1[[#This Row],[Total Revenue + Open]]</f>
        <v>0.87444058932971291</v>
      </c>
    </row>
    <row r="7904" spans="1:12">
      <c r="A7904" t="s">
        <v>10</v>
      </c>
      <c r="B7904" t="s">
        <v>11</v>
      </c>
      <c r="C7904" t="s">
        <v>73</v>
      </c>
      <c r="D7904" t="s">
        <v>50</v>
      </c>
      <c r="E7904" t="s">
        <v>15</v>
      </c>
      <c r="F7904" t="s">
        <v>80</v>
      </c>
      <c r="G7904" t="s">
        <v>84</v>
      </c>
      <c r="H7904" s="1">
        <v>2022</v>
      </c>
      <c r="I7904" s="2">
        <v>8695</v>
      </c>
      <c r="J7904" s="3">
        <v>9943.5</v>
      </c>
      <c r="K7904">
        <f>Table1[[#This Row],[Total Revenue + Open]]/Table1[[#This Row],[Qty]]</f>
        <v>1.143588269120184</v>
      </c>
      <c r="L7904">
        <f>Table1[[#This Row],[Qty]]/Table1[[#This Row],[Total Revenue + Open]]</f>
        <v>0.87444058932971291</v>
      </c>
    </row>
    <row r="7905" spans="1:12" hidden="1">
      <c r="A7905" t="s">
        <v>544</v>
      </c>
      <c r="B7905" t="s">
        <v>11</v>
      </c>
      <c r="C7905" t="s">
        <v>119</v>
      </c>
      <c r="D7905" t="s">
        <v>593</v>
      </c>
      <c r="E7905" t="s">
        <v>15</v>
      </c>
      <c r="F7905" t="s">
        <v>31</v>
      </c>
      <c r="G7905" t="s">
        <v>33</v>
      </c>
      <c r="H7905" s="1">
        <v>2020</v>
      </c>
      <c r="I7905" s="2">
        <v>800</v>
      </c>
      <c r="J7905" s="3">
        <v>1992</v>
      </c>
      <c r="K7905">
        <f>Table1[[#This Row],[Total Revenue + Open]]/Table1[[#This Row],[Qty]]</f>
        <v>2.4900000000000002</v>
      </c>
      <c r="L7905">
        <f>Table1[[#This Row],[Total Revenue + Open]]/Table1[[#This Row],[Qty]]</f>
        <v>2.4900000000000002</v>
      </c>
    </row>
    <row r="7906" spans="1:12" hidden="1">
      <c r="A7906" t="s">
        <v>544</v>
      </c>
      <c r="B7906" t="s">
        <v>11</v>
      </c>
      <c r="C7906" t="s">
        <v>119</v>
      </c>
      <c r="D7906" t="s">
        <v>592</v>
      </c>
      <c r="E7906" t="s">
        <v>15</v>
      </c>
      <c r="F7906" t="s">
        <v>183</v>
      </c>
      <c r="G7906" t="s">
        <v>184</v>
      </c>
      <c r="H7906" s="1">
        <v>2020</v>
      </c>
      <c r="I7906" s="2">
        <v>950</v>
      </c>
      <c r="J7906" s="3">
        <v>1919</v>
      </c>
      <c r="K7906">
        <f>Table1[[#This Row],[Total Revenue + Open]]/Table1[[#This Row],[Qty]]</f>
        <v>2.02</v>
      </c>
      <c r="L7906">
        <f>Table1[[#This Row],[Total Revenue + Open]]/Table1[[#This Row],[Qty]]</f>
        <v>2.02</v>
      </c>
    </row>
    <row r="7907" spans="1:12" hidden="1">
      <c r="A7907" t="s">
        <v>544</v>
      </c>
      <c r="B7907" t="s">
        <v>11</v>
      </c>
      <c r="C7907" t="s">
        <v>119</v>
      </c>
      <c r="D7907" t="s">
        <v>592</v>
      </c>
      <c r="E7907" t="s">
        <v>15</v>
      </c>
      <c r="F7907" t="s">
        <v>183</v>
      </c>
      <c r="G7907" t="s">
        <v>187</v>
      </c>
      <c r="H7907" s="1">
        <v>2020</v>
      </c>
      <c r="I7907" s="2">
        <v>950</v>
      </c>
      <c r="J7907" s="3">
        <v>1919</v>
      </c>
      <c r="K7907">
        <f>Table1[[#This Row],[Total Revenue + Open]]/Table1[[#This Row],[Qty]]</f>
        <v>2.02</v>
      </c>
      <c r="L7907">
        <f>Table1[[#This Row],[Total Revenue + Open]]/Table1[[#This Row],[Qty]]</f>
        <v>2.02</v>
      </c>
    </row>
    <row r="7908" spans="1:12" hidden="1">
      <c r="A7908" t="s">
        <v>544</v>
      </c>
      <c r="B7908" t="s">
        <v>11</v>
      </c>
      <c r="C7908" t="s">
        <v>119</v>
      </c>
      <c r="D7908" t="s">
        <v>592</v>
      </c>
      <c r="E7908" t="s">
        <v>15</v>
      </c>
      <c r="F7908" t="s">
        <v>16</v>
      </c>
      <c r="G7908" t="s">
        <v>381</v>
      </c>
      <c r="H7908" s="1">
        <v>2020</v>
      </c>
      <c r="I7908" s="2">
        <v>850</v>
      </c>
      <c r="J7908" s="3">
        <v>1904</v>
      </c>
      <c r="K7908">
        <f>Table1[[#This Row],[Total Revenue + Open]]/Table1[[#This Row],[Qty]]</f>
        <v>2.2400000000000002</v>
      </c>
      <c r="L7908">
        <f>Table1[[#This Row],[Total Revenue + Open]]/Table1[[#This Row],[Qty]]</f>
        <v>2.2400000000000002</v>
      </c>
    </row>
    <row r="7909" spans="1:12" hidden="1">
      <c r="A7909" t="s">
        <v>544</v>
      </c>
      <c r="B7909" t="s">
        <v>11</v>
      </c>
      <c r="C7909" t="s">
        <v>119</v>
      </c>
      <c r="D7909" t="s">
        <v>592</v>
      </c>
      <c r="E7909" t="s">
        <v>15</v>
      </c>
      <c r="F7909" t="s">
        <v>16</v>
      </c>
      <c r="G7909" t="s">
        <v>381</v>
      </c>
      <c r="H7909" s="1">
        <v>2020</v>
      </c>
      <c r="I7909" s="2">
        <v>850</v>
      </c>
      <c r="J7909" s="3">
        <v>1904</v>
      </c>
      <c r="K7909">
        <f>Table1[[#This Row],[Total Revenue + Open]]/Table1[[#This Row],[Qty]]</f>
        <v>2.2400000000000002</v>
      </c>
      <c r="L7909">
        <f>Table1[[#This Row],[Total Revenue + Open]]/Table1[[#This Row],[Qty]]</f>
        <v>2.2400000000000002</v>
      </c>
    </row>
    <row r="7910" spans="1:12" hidden="1">
      <c r="A7910" t="s">
        <v>544</v>
      </c>
      <c r="B7910" t="s">
        <v>11</v>
      </c>
      <c r="C7910" t="s">
        <v>119</v>
      </c>
      <c r="D7910" t="s">
        <v>592</v>
      </c>
      <c r="E7910" t="s">
        <v>15</v>
      </c>
      <c r="F7910" t="s">
        <v>16</v>
      </c>
      <c r="G7910" t="s">
        <v>18</v>
      </c>
      <c r="H7910" s="1">
        <v>2021</v>
      </c>
      <c r="I7910" s="2">
        <v>2115</v>
      </c>
      <c r="J7910" s="3">
        <v>4704</v>
      </c>
      <c r="K7910">
        <f>Table1[[#This Row],[Total Revenue + Open]]/Table1[[#This Row],[Qty]]</f>
        <v>2.2241134751773051</v>
      </c>
      <c r="L7910">
        <f>Table1[[#This Row],[Total Revenue + Open]]/Table1[[#This Row],[Qty]]</f>
        <v>2.2241134751773051</v>
      </c>
    </row>
    <row r="7911" spans="1:12" hidden="1">
      <c r="A7911" t="s">
        <v>544</v>
      </c>
      <c r="B7911" t="s">
        <v>11</v>
      </c>
      <c r="C7911" t="s">
        <v>119</v>
      </c>
      <c r="D7911" t="s">
        <v>592</v>
      </c>
      <c r="E7911" t="s">
        <v>15</v>
      </c>
      <c r="F7911" t="s">
        <v>16</v>
      </c>
      <c r="G7911" t="s">
        <v>18</v>
      </c>
      <c r="H7911" s="1">
        <v>2021</v>
      </c>
      <c r="I7911" s="2">
        <v>850</v>
      </c>
      <c r="J7911" s="3">
        <v>1904</v>
      </c>
      <c r="K7911">
        <f>Table1[[#This Row],[Total Revenue + Open]]/Table1[[#This Row],[Qty]]</f>
        <v>2.2400000000000002</v>
      </c>
      <c r="L7911">
        <f>Table1[[#This Row],[Total Revenue + Open]]/Table1[[#This Row],[Qty]]</f>
        <v>2.2400000000000002</v>
      </c>
    </row>
    <row r="7912" spans="1:12" hidden="1">
      <c r="A7912" t="s">
        <v>544</v>
      </c>
      <c r="B7912" t="s">
        <v>11</v>
      </c>
      <c r="C7912" t="s">
        <v>119</v>
      </c>
      <c r="D7912" t="s">
        <v>592</v>
      </c>
      <c r="E7912" t="s">
        <v>15</v>
      </c>
      <c r="F7912" t="s">
        <v>16</v>
      </c>
      <c r="G7912" t="s">
        <v>18</v>
      </c>
      <c r="H7912" s="1">
        <v>2021</v>
      </c>
      <c r="I7912" s="2">
        <v>1360</v>
      </c>
      <c r="J7912" s="3">
        <v>3024</v>
      </c>
      <c r="K7912">
        <f>Table1[[#This Row],[Total Revenue + Open]]/Table1[[#This Row],[Qty]]</f>
        <v>2.223529411764706</v>
      </c>
      <c r="L7912">
        <f>Table1[[#This Row],[Total Revenue + Open]]/Table1[[#This Row],[Qty]]</f>
        <v>2.223529411764706</v>
      </c>
    </row>
    <row r="7913" spans="1:12" hidden="1">
      <c r="A7913" t="s">
        <v>544</v>
      </c>
      <c r="B7913" t="s">
        <v>11</v>
      </c>
      <c r="C7913" t="s">
        <v>119</v>
      </c>
      <c r="D7913" t="s">
        <v>592</v>
      </c>
      <c r="E7913" t="s">
        <v>15</v>
      </c>
      <c r="F7913" t="s">
        <v>16</v>
      </c>
      <c r="G7913" t="s">
        <v>18</v>
      </c>
      <c r="H7913" s="1">
        <v>2021</v>
      </c>
      <c r="I7913" s="2">
        <v>1360</v>
      </c>
      <c r="J7913" s="3">
        <v>3024</v>
      </c>
      <c r="K7913">
        <f>Table1[[#This Row],[Total Revenue + Open]]/Table1[[#This Row],[Qty]]</f>
        <v>2.223529411764706</v>
      </c>
      <c r="L7913">
        <f>Table1[[#This Row],[Total Revenue + Open]]/Table1[[#This Row],[Qty]]</f>
        <v>2.223529411764706</v>
      </c>
    </row>
    <row r="7914" spans="1:12" hidden="1">
      <c r="A7914" t="s">
        <v>544</v>
      </c>
      <c r="B7914" t="s">
        <v>11</v>
      </c>
      <c r="C7914" t="s">
        <v>119</v>
      </c>
      <c r="D7914" t="s">
        <v>592</v>
      </c>
      <c r="E7914" t="s">
        <v>15</v>
      </c>
      <c r="F7914" t="s">
        <v>16</v>
      </c>
      <c r="G7914" t="s">
        <v>18</v>
      </c>
      <c r="H7914" s="1">
        <v>2021</v>
      </c>
      <c r="I7914" s="2">
        <v>850</v>
      </c>
      <c r="J7914" s="3">
        <v>1904</v>
      </c>
      <c r="K7914">
        <f>Table1[[#This Row],[Total Revenue + Open]]/Table1[[#This Row],[Qty]]</f>
        <v>2.2400000000000002</v>
      </c>
      <c r="L7914">
        <f>Table1[[#This Row],[Total Revenue + Open]]/Table1[[#This Row],[Qty]]</f>
        <v>2.2400000000000002</v>
      </c>
    </row>
    <row r="7915" spans="1:12" hidden="1">
      <c r="A7915" t="s">
        <v>544</v>
      </c>
      <c r="B7915" t="s">
        <v>11</v>
      </c>
      <c r="C7915" t="s">
        <v>119</v>
      </c>
      <c r="D7915" t="s">
        <v>592</v>
      </c>
      <c r="E7915" t="s">
        <v>15</v>
      </c>
      <c r="F7915" t="s">
        <v>16</v>
      </c>
      <c r="G7915" t="s">
        <v>18</v>
      </c>
      <c r="H7915" s="1">
        <v>2021</v>
      </c>
      <c r="I7915" s="2">
        <v>1610</v>
      </c>
      <c r="J7915" s="3">
        <v>3584</v>
      </c>
      <c r="K7915">
        <f>Table1[[#This Row],[Total Revenue + Open]]/Table1[[#This Row],[Qty]]</f>
        <v>2.2260869565217392</v>
      </c>
      <c r="L7915">
        <f>Table1[[#This Row],[Total Revenue + Open]]/Table1[[#This Row],[Qty]]</f>
        <v>2.2260869565217392</v>
      </c>
    </row>
    <row r="7916" spans="1:12" hidden="1">
      <c r="A7916" t="s">
        <v>544</v>
      </c>
      <c r="B7916" t="s">
        <v>11</v>
      </c>
      <c r="C7916" t="s">
        <v>119</v>
      </c>
      <c r="D7916" t="s">
        <v>592</v>
      </c>
      <c r="E7916" t="s">
        <v>15</v>
      </c>
      <c r="F7916" t="s">
        <v>16</v>
      </c>
      <c r="G7916" t="s">
        <v>18</v>
      </c>
      <c r="H7916" s="1">
        <v>2021</v>
      </c>
      <c r="I7916" s="2">
        <v>1410</v>
      </c>
      <c r="J7916" s="3">
        <v>3136</v>
      </c>
      <c r="K7916">
        <f>Table1[[#This Row],[Total Revenue + Open]]/Table1[[#This Row],[Qty]]</f>
        <v>2.2241134751773051</v>
      </c>
      <c r="L7916">
        <f>Table1[[#This Row],[Total Revenue + Open]]/Table1[[#This Row],[Qty]]</f>
        <v>2.2241134751773051</v>
      </c>
    </row>
    <row r="7917" spans="1:12">
      <c r="A7917" t="s">
        <v>10</v>
      </c>
      <c r="B7917" t="s">
        <v>11</v>
      </c>
      <c r="C7917" t="s">
        <v>73</v>
      </c>
      <c r="D7917" t="s">
        <v>50</v>
      </c>
      <c r="E7917" t="s">
        <v>15</v>
      </c>
      <c r="F7917" t="s">
        <v>80</v>
      </c>
      <c r="G7917" t="s">
        <v>82</v>
      </c>
      <c r="H7917" s="1">
        <v>2022</v>
      </c>
      <c r="I7917" s="2">
        <v>8345</v>
      </c>
      <c r="J7917" s="3">
        <v>9462</v>
      </c>
      <c r="K7917">
        <f>Table1[[#This Row],[Total Revenue + Open]]/Table1[[#This Row],[Qty]]</f>
        <v>1.1338526063511085</v>
      </c>
      <c r="L7917">
        <f>Table1[[#This Row],[Qty]]/Table1[[#This Row],[Total Revenue + Open]]</f>
        <v>0.88194884802367368</v>
      </c>
    </row>
    <row r="7918" spans="1:12">
      <c r="A7918" t="s">
        <v>10</v>
      </c>
      <c r="B7918" t="s">
        <v>11</v>
      </c>
      <c r="C7918" t="s">
        <v>73</v>
      </c>
      <c r="D7918" t="s">
        <v>50</v>
      </c>
      <c r="E7918" t="s">
        <v>15</v>
      </c>
      <c r="F7918" t="s">
        <v>80</v>
      </c>
      <c r="G7918" t="s">
        <v>84</v>
      </c>
      <c r="H7918" s="1">
        <v>2022</v>
      </c>
      <c r="I7918" s="2">
        <v>8345</v>
      </c>
      <c r="J7918" s="3">
        <v>9462</v>
      </c>
      <c r="K7918">
        <f>Table1[[#This Row],[Total Revenue + Open]]/Table1[[#This Row],[Qty]]</f>
        <v>1.1338526063511085</v>
      </c>
      <c r="L7918">
        <f>Table1[[#This Row],[Qty]]/Table1[[#This Row],[Total Revenue + Open]]</f>
        <v>0.88194884802367368</v>
      </c>
    </row>
    <row r="7919" spans="1:12">
      <c r="A7919" t="s">
        <v>10</v>
      </c>
      <c r="B7919" t="s">
        <v>11</v>
      </c>
      <c r="C7919" t="s">
        <v>73</v>
      </c>
      <c r="D7919" t="s">
        <v>50</v>
      </c>
      <c r="E7919" t="s">
        <v>15</v>
      </c>
      <c r="F7919" t="s">
        <v>80</v>
      </c>
      <c r="G7919" t="s">
        <v>82</v>
      </c>
      <c r="H7919" s="1">
        <v>2022</v>
      </c>
      <c r="I7919" s="2">
        <v>7895</v>
      </c>
      <c r="J7919" s="3">
        <v>9021</v>
      </c>
      <c r="K7919">
        <f>Table1[[#This Row],[Total Revenue + Open]]/Table1[[#This Row],[Qty]]</f>
        <v>1.1426219126029131</v>
      </c>
      <c r="L7919">
        <f>Table1[[#This Row],[Qty]]/Table1[[#This Row],[Total Revenue + Open]]</f>
        <v>0.8751801352399956</v>
      </c>
    </row>
    <row r="7920" spans="1:12">
      <c r="A7920" t="s">
        <v>10</v>
      </c>
      <c r="B7920" t="s">
        <v>11</v>
      </c>
      <c r="C7920" t="s">
        <v>73</v>
      </c>
      <c r="D7920" t="s">
        <v>50</v>
      </c>
      <c r="E7920" t="s">
        <v>15</v>
      </c>
      <c r="F7920" t="s">
        <v>80</v>
      </c>
      <c r="G7920" t="s">
        <v>84</v>
      </c>
      <c r="H7920" s="1">
        <v>2022</v>
      </c>
      <c r="I7920" s="2">
        <v>7895</v>
      </c>
      <c r="J7920" s="3">
        <v>9021</v>
      </c>
      <c r="K7920">
        <f>Table1[[#This Row],[Total Revenue + Open]]/Table1[[#This Row],[Qty]]</f>
        <v>1.1426219126029131</v>
      </c>
      <c r="L7920">
        <f>Table1[[#This Row],[Qty]]/Table1[[#This Row],[Total Revenue + Open]]</f>
        <v>0.8751801352399956</v>
      </c>
    </row>
    <row r="7921" spans="1:12">
      <c r="A7921" t="s">
        <v>10</v>
      </c>
      <c r="B7921" t="s">
        <v>11</v>
      </c>
      <c r="C7921" t="s">
        <v>73</v>
      </c>
      <c r="D7921" t="s">
        <v>50</v>
      </c>
      <c r="E7921" t="s">
        <v>15</v>
      </c>
      <c r="F7921" t="s">
        <v>80</v>
      </c>
      <c r="G7921" t="s">
        <v>82</v>
      </c>
      <c r="H7921" s="1">
        <v>2022</v>
      </c>
      <c r="I7921" s="2">
        <v>7795</v>
      </c>
      <c r="J7921" s="3">
        <v>8835</v>
      </c>
      <c r="K7921">
        <f>Table1[[#This Row],[Total Revenue + Open]]/Table1[[#This Row],[Qty]]</f>
        <v>1.1334188582424631</v>
      </c>
      <c r="L7921">
        <f>Table1[[#This Row],[Qty]]/Table1[[#This Row],[Total Revenue + Open]]</f>
        <v>0.8822863610639502</v>
      </c>
    </row>
    <row r="7922" spans="1:12" hidden="1">
      <c r="A7922" t="s">
        <v>544</v>
      </c>
      <c r="B7922" t="s">
        <v>11</v>
      </c>
      <c r="C7922" t="s">
        <v>119</v>
      </c>
      <c r="D7922" t="s">
        <v>592</v>
      </c>
      <c r="E7922" t="s">
        <v>15</v>
      </c>
      <c r="F7922" t="s">
        <v>36</v>
      </c>
      <c r="G7922" t="s">
        <v>384</v>
      </c>
      <c r="H7922" s="1">
        <v>2018</v>
      </c>
      <c r="I7922" s="2">
        <v>10000</v>
      </c>
      <c r="J7922" s="3">
        <v>11940</v>
      </c>
      <c r="K7922">
        <f>Table1[[#This Row],[Total Revenue + Open]]/Table1[[#This Row],[Qty]]</f>
        <v>1.194</v>
      </c>
      <c r="L7922">
        <f>Table1[[#This Row],[Total Revenue + Open]]/Table1[[#This Row],[Qty]]</f>
        <v>1.194</v>
      </c>
    </row>
    <row r="7923" spans="1:12" hidden="1">
      <c r="A7923" t="s">
        <v>544</v>
      </c>
      <c r="B7923" t="s">
        <v>11</v>
      </c>
      <c r="C7923" t="s">
        <v>119</v>
      </c>
      <c r="D7923" t="s">
        <v>592</v>
      </c>
      <c r="E7923" t="s">
        <v>15</v>
      </c>
      <c r="F7923" t="s">
        <v>36</v>
      </c>
      <c r="G7923" t="s">
        <v>384</v>
      </c>
      <c r="H7923" s="1">
        <v>2018</v>
      </c>
      <c r="I7923" s="2">
        <v>6540</v>
      </c>
      <c r="J7923" s="3">
        <v>7800</v>
      </c>
      <c r="K7923">
        <f>Table1[[#This Row],[Total Revenue + Open]]/Table1[[#This Row],[Qty]]</f>
        <v>1.1926605504587156</v>
      </c>
      <c r="L7923">
        <f>Table1[[#This Row],[Total Revenue + Open]]/Table1[[#This Row],[Qty]]</f>
        <v>1.1926605504587156</v>
      </c>
    </row>
    <row r="7924" spans="1:12" hidden="1">
      <c r="A7924" t="s">
        <v>544</v>
      </c>
      <c r="B7924" t="s">
        <v>11</v>
      </c>
      <c r="C7924" t="s">
        <v>119</v>
      </c>
      <c r="D7924" t="s">
        <v>592</v>
      </c>
      <c r="E7924" t="s">
        <v>15</v>
      </c>
      <c r="F7924" t="s">
        <v>36</v>
      </c>
      <c r="G7924" t="s">
        <v>384</v>
      </c>
      <c r="H7924" s="1">
        <v>2018</v>
      </c>
      <c r="I7924" s="2">
        <v>1660</v>
      </c>
      <c r="J7924" s="3">
        <v>1980</v>
      </c>
      <c r="K7924">
        <f>Table1[[#This Row],[Total Revenue + Open]]/Table1[[#This Row],[Qty]]</f>
        <v>1.1927710843373494</v>
      </c>
      <c r="L7924">
        <f>Table1[[#This Row],[Total Revenue + Open]]/Table1[[#This Row],[Qty]]</f>
        <v>1.1927710843373494</v>
      </c>
    </row>
    <row r="7925" spans="1:12" hidden="1">
      <c r="A7925" t="s">
        <v>544</v>
      </c>
      <c r="B7925" t="s">
        <v>11</v>
      </c>
      <c r="C7925" t="s">
        <v>119</v>
      </c>
      <c r="D7925" t="s">
        <v>592</v>
      </c>
      <c r="E7925" t="s">
        <v>15</v>
      </c>
      <c r="F7925" t="s">
        <v>36</v>
      </c>
      <c r="G7925" t="s">
        <v>384</v>
      </c>
      <c r="H7925" s="1">
        <v>2018</v>
      </c>
      <c r="I7925" s="2">
        <v>6635</v>
      </c>
      <c r="J7925" s="3">
        <v>7920</v>
      </c>
      <c r="K7925">
        <f>Table1[[#This Row],[Total Revenue + Open]]/Table1[[#This Row],[Qty]]</f>
        <v>1.1936699321778448</v>
      </c>
      <c r="L7925">
        <f>Table1[[#This Row],[Total Revenue + Open]]/Table1[[#This Row],[Qty]]</f>
        <v>1.1936699321778448</v>
      </c>
    </row>
    <row r="7926" spans="1:12" hidden="1">
      <c r="A7926" t="s">
        <v>544</v>
      </c>
      <c r="B7926" t="s">
        <v>11</v>
      </c>
      <c r="C7926" t="s">
        <v>119</v>
      </c>
      <c r="D7926" t="s">
        <v>592</v>
      </c>
      <c r="E7926" t="s">
        <v>15</v>
      </c>
      <c r="F7926" t="s">
        <v>36</v>
      </c>
      <c r="G7926" t="s">
        <v>384</v>
      </c>
      <c r="H7926" s="1">
        <v>2018</v>
      </c>
      <c r="I7926" s="2">
        <v>2515</v>
      </c>
      <c r="J7926" s="3">
        <v>3000</v>
      </c>
      <c r="K7926">
        <f>Table1[[#This Row],[Total Revenue + Open]]/Table1[[#This Row],[Qty]]</f>
        <v>1.1928429423459244</v>
      </c>
      <c r="L7926">
        <f>Table1[[#This Row],[Total Revenue + Open]]/Table1[[#This Row],[Qty]]</f>
        <v>1.1928429423459244</v>
      </c>
    </row>
    <row r="7927" spans="1:12" hidden="1">
      <c r="A7927" t="s">
        <v>544</v>
      </c>
      <c r="B7927" t="s">
        <v>11</v>
      </c>
      <c r="C7927" t="s">
        <v>119</v>
      </c>
      <c r="D7927" t="s">
        <v>592</v>
      </c>
      <c r="E7927" t="s">
        <v>15</v>
      </c>
      <c r="F7927" t="s">
        <v>36</v>
      </c>
      <c r="G7927" t="s">
        <v>384</v>
      </c>
      <c r="H7927" s="1">
        <v>2019</v>
      </c>
      <c r="I7927" s="2">
        <v>1410</v>
      </c>
      <c r="J7927" s="3">
        <v>1680</v>
      </c>
      <c r="K7927">
        <f>Table1[[#This Row],[Total Revenue + Open]]/Table1[[#This Row],[Qty]]</f>
        <v>1.1914893617021276</v>
      </c>
      <c r="L7927">
        <f>Table1[[#This Row],[Total Revenue + Open]]/Table1[[#This Row],[Qty]]</f>
        <v>1.1914893617021276</v>
      </c>
    </row>
    <row r="7928" spans="1:12" hidden="1">
      <c r="A7928" t="s">
        <v>544</v>
      </c>
      <c r="B7928" t="s">
        <v>11</v>
      </c>
      <c r="C7928" t="s">
        <v>119</v>
      </c>
      <c r="D7928" t="s">
        <v>592</v>
      </c>
      <c r="E7928" t="s">
        <v>15</v>
      </c>
      <c r="F7928" t="s">
        <v>36</v>
      </c>
      <c r="G7928" t="s">
        <v>384</v>
      </c>
      <c r="H7928" s="1">
        <v>2019</v>
      </c>
      <c r="I7928" s="2">
        <v>2065</v>
      </c>
      <c r="J7928" s="3">
        <v>2460</v>
      </c>
      <c r="K7928">
        <f>Table1[[#This Row],[Total Revenue + Open]]/Table1[[#This Row],[Qty]]</f>
        <v>1.1912832929782082</v>
      </c>
      <c r="L7928">
        <f>Table1[[#This Row],[Total Revenue + Open]]/Table1[[#This Row],[Qty]]</f>
        <v>1.1912832929782082</v>
      </c>
    </row>
    <row r="7929" spans="1:12" hidden="1">
      <c r="A7929" t="s">
        <v>544</v>
      </c>
      <c r="B7929" t="s">
        <v>11</v>
      </c>
      <c r="C7929" t="s">
        <v>119</v>
      </c>
      <c r="D7929" t="s">
        <v>592</v>
      </c>
      <c r="E7929" t="s">
        <v>15</v>
      </c>
      <c r="F7929" t="s">
        <v>36</v>
      </c>
      <c r="G7929" t="s">
        <v>384</v>
      </c>
      <c r="H7929" s="1">
        <v>2019</v>
      </c>
      <c r="I7929" s="2">
        <v>500</v>
      </c>
      <c r="J7929" s="3">
        <v>600</v>
      </c>
      <c r="K7929">
        <f>Table1[[#This Row],[Total Revenue + Open]]/Table1[[#This Row],[Qty]]</f>
        <v>1.2</v>
      </c>
      <c r="L7929">
        <f>Table1[[#This Row],[Total Revenue + Open]]/Table1[[#This Row],[Qty]]</f>
        <v>1.2</v>
      </c>
    </row>
    <row r="7930" spans="1:12" hidden="1">
      <c r="A7930" t="s">
        <v>544</v>
      </c>
      <c r="B7930" t="s">
        <v>11</v>
      </c>
      <c r="C7930" t="s">
        <v>119</v>
      </c>
      <c r="D7930" t="s">
        <v>592</v>
      </c>
      <c r="E7930" t="s">
        <v>15</v>
      </c>
      <c r="F7930" t="s">
        <v>36</v>
      </c>
      <c r="G7930" t="s">
        <v>384</v>
      </c>
      <c r="H7930" s="1">
        <v>2019</v>
      </c>
      <c r="I7930" s="2">
        <v>1860</v>
      </c>
      <c r="J7930" s="3">
        <v>2220</v>
      </c>
      <c r="K7930">
        <f>Table1[[#This Row],[Total Revenue + Open]]/Table1[[#This Row],[Qty]]</f>
        <v>1.1935483870967742</v>
      </c>
      <c r="L7930">
        <f>Table1[[#This Row],[Total Revenue + Open]]/Table1[[#This Row],[Qty]]</f>
        <v>1.1935483870967742</v>
      </c>
    </row>
    <row r="7931" spans="1:12" hidden="1">
      <c r="A7931" t="s">
        <v>544</v>
      </c>
      <c r="B7931" t="s">
        <v>11</v>
      </c>
      <c r="C7931" t="s">
        <v>119</v>
      </c>
      <c r="D7931" t="s">
        <v>592</v>
      </c>
      <c r="E7931" t="s">
        <v>15</v>
      </c>
      <c r="F7931" t="s">
        <v>36</v>
      </c>
      <c r="G7931" t="s">
        <v>384</v>
      </c>
      <c r="H7931" s="1">
        <v>2019</v>
      </c>
      <c r="I7931" s="2">
        <v>850</v>
      </c>
      <c r="J7931" s="3">
        <v>1020</v>
      </c>
      <c r="K7931">
        <f>Table1[[#This Row],[Total Revenue + Open]]/Table1[[#This Row],[Qty]]</f>
        <v>1.2</v>
      </c>
      <c r="L7931">
        <f>Table1[[#This Row],[Total Revenue + Open]]/Table1[[#This Row],[Qty]]</f>
        <v>1.2</v>
      </c>
    </row>
    <row r="7932" spans="1:12" hidden="1">
      <c r="A7932" t="s">
        <v>544</v>
      </c>
      <c r="B7932" t="s">
        <v>11</v>
      </c>
      <c r="C7932" t="s">
        <v>119</v>
      </c>
      <c r="D7932" t="s">
        <v>592</v>
      </c>
      <c r="E7932" t="s">
        <v>15</v>
      </c>
      <c r="F7932" t="s">
        <v>36</v>
      </c>
      <c r="G7932" t="s">
        <v>384</v>
      </c>
      <c r="H7932" s="1">
        <v>2019</v>
      </c>
      <c r="I7932" s="2">
        <v>3065</v>
      </c>
      <c r="J7932" s="3">
        <v>3660</v>
      </c>
      <c r="K7932">
        <f>Table1[[#This Row],[Total Revenue + Open]]/Table1[[#This Row],[Qty]]</f>
        <v>1.1941272430668841</v>
      </c>
      <c r="L7932">
        <f>Table1[[#This Row],[Total Revenue + Open]]/Table1[[#This Row],[Qty]]</f>
        <v>1.1941272430668841</v>
      </c>
    </row>
    <row r="7933" spans="1:12" hidden="1">
      <c r="A7933" t="s">
        <v>544</v>
      </c>
      <c r="B7933" t="s">
        <v>11</v>
      </c>
      <c r="C7933" t="s">
        <v>119</v>
      </c>
      <c r="D7933" t="s">
        <v>592</v>
      </c>
      <c r="E7933" t="s">
        <v>15</v>
      </c>
      <c r="F7933" t="s">
        <v>36</v>
      </c>
      <c r="G7933" t="s">
        <v>384</v>
      </c>
      <c r="H7933" s="1">
        <v>2019</v>
      </c>
      <c r="I7933" s="2">
        <v>1910</v>
      </c>
      <c r="J7933" s="3">
        <v>2280</v>
      </c>
      <c r="K7933">
        <f>Table1[[#This Row],[Total Revenue + Open]]/Table1[[#This Row],[Qty]]</f>
        <v>1.1937172774869109</v>
      </c>
      <c r="L7933">
        <f>Table1[[#This Row],[Total Revenue + Open]]/Table1[[#This Row],[Qty]]</f>
        <v>1.1937172774869109</v>
      </c>
    </row>
    <row r="7934" spans="1:12" hidden="1">
      <c r="A7934" t="s">
        <v>544</v>
      </c>
      <c r="B7934" t="s">
        <v>11</v>
      </c>
      <c r="C7934" t="s">
        <v>119</v>
      </c>
      <c r="D7934" t="s">
        <v>592</v>
      </c>
      <c r="E7934" t="s">
        <v>15</v>
      </c>
      <c r="F7934" t="s">
        <v>36</v>
      </c>
      <c r="G7934" t="s">
        <v>384</v>
      </c>
      <c r="H7934" s="1">
        <v>2019</v>
      </c>
      <c r="I7934" s="2">
        <v>1460</v>
      </c>
      <c r="J7934" s="3">
        <v>1740</v>
      </c>
      <c r="K7934">
        <f>Table1[[#This Row],[Total Revenue + Open]]/Table1[[#This Row],[Qty]]</f>
        <v>1.1917808219178083</v>
      </c>
      <c r="L7934">
        <f>Table1[[#This Row],[Total Revenue + Open]]/Table1[[#This Row],[Qty]]</f>
        <v>1.1917808219178083</v>
      </c>
    </row>
    <row r="7935" spans="1:12" hidden="1">
      <c r="A7935" t="s">
        <v>544</v>
      </c>
      <c r="B7935" t="s">
        <v>11</v>
      </c>
      <c r="C7935" t="s">
        <v>119</v>
      </c>
      <c r="D7935" t="s">
        <v>592</v>
      </c>
      <c r="E7935" t="s">
        <v>15</v>
      </c>
      <c r="F7935" t="s">
        <v>16</v>
      </c>
      <c r="G7935" t="s">
        <v>18</v>
      </c>
      <c r="H7935" s="1">
        <v>2020</v>
      </c>
      <c r="I7935" s="2">
        <v>850</v>
      </c>
      <c r="J7935" s="3">
        <v>1904</v>
      </c>
      <c r="K7935">
        <f>Table1[[#This Row],[Total Revenue + Open]]/Table1[[#This Row],[Qty]]</f>
        <v>2.2400000000000002</v>
      </c>
      <c r="L7935">
        <f>Table1[[#This Row],[Total Revenue + Open]]/Table1[[#This Row],[Qty]]</f>
        <v>2.2400000000000002</v>
      </c>
    </row>
    <row r="7936" spans="1:12" hidden="1">
      <c r="A7936" t="s">
        <v>544</v>
      </c>
      <c r="B7936" t="s">
        <v>11</v>
      </c>
      <c r="C7936" t="s">
        <v>119</v>
      </c>
      <c r="D7936" t="s">
        <v>592</v>
      </c>
      <c r="E7936" t="s">
        <v>15</v>
      </c>
      <c r="F7936" t="s">
        <v>16</v>
      </c>
      <c r="G7936" t="s">
        <v>18</v>
      </c>
      <c r="H7936" s="1">
        <v>2020</v>
      </c>
      <c r="I7936" s="2">
        <v>850</v>
      </c>
      <c r="J7936" s="3">
        <v>1904</v>
      </c>
      <c r="K7936">
        <f>Table1[[#This Row],[Total Revenue + Open]]/Table1[[#This Row],[Qty]]</f>
        <v>2.2400000000000002</v>
      </c>
      <c r="L7936">
        <f>Table1[[#This Row],[Total Revenue + Open]]/Table1[[#This Row],[Qty]]</f>
        <v>2.2400000000000002</v>
      </c>
    </row>
    <row r="7937" spans="1:12" hidden="1">
      <c r="A7937" t="s">
        <v>544</v>
      </c>
      <c r="B7937" t="s">
        <v>11</v>
      </c>
      <c r="C7937" t="s">
        <v>119</v>
      </c>
      <c r="D7937" t="s">
        <v>580</v>
      </c>
      <c r="E7937" t="s">
        <v>15</v>
      </c>
      <c r="F7937" t="s">
        <v>36</v>
      </c>
      <c r="G7937" t="s">
        <v>384</v>
      </c>
      <c r="H7937" s="1">
        <v>2020</v>
      </c>
      <c r="I7937" s="2">
        <v>1555</v>
      </c>
      <c r="J7937" s="3">
        <v>1891</v>
      </c>
      <c r="K7937">
        <f>Table1[[#This Row],[Total Revenue + Open]]/Table1[[#This Row],[Qty]]</f>
        <v>1.2160771704180064</v>
      </c>
      <c r="L7937">
        <f>Table1[[#This Row],[Total Revenue + Open]]/Table1[[#This Row],[Qty]]</f>
        <v>1.2160771704180064</v>
      </c>
    </row>
    <row r="7938" spans="1:12" hidden="1">
      <c r="A7938" t="s">
        <v>544</v>
      </c>
      <c r="B7938" t="s">
        <v>11</v>
      </c>
      <c r="C7938" t="s">
        <v>119</v>
      </c>
      <c r="D7938" t="s">
        <v>580</v>
      </c>
      <c r="E7938" t="s">
        <v>15</v>
      </c>
      <c r="F7938" t="s">
        <v>36</v>
      </c>
      <c r="G7938" t="s">
        <v>385</v>
      </c>
      <c r="H7938" s="1">
        <v>2020</v>
      </c>
      <c r="I7938" s="2">
        <v>1555</v>
      </c>
      <c r="J7938" s="3">
        <v>1891</v>
      </c>
      <c r="K7938">
        <f>Table1[[#This Row],[Total Revenue + Open]]/Table1[[#This Row],[Qty]]</f>
        <v>1.2160771704180064</v>
      </c>
      <c r="L7938">
        <f>Table1[[#This Row],[Total Revenue + Open]]/Table1[[#This Row],[Qty]]</f>
        <v>1.2160771704180064</v>
      </c>
    </row>
    <row r="7939" spans="1:12" hidden="1">
      <c r="A7939" t="s">
        <v>544</v>
      </c>
      <c r="B7939" t="s">
        <v>11</v>
      </c>
      <c r="C7939" t="s">
        <v>119</v>
      </c>
      <c r="D7939" t="s">
        <v>592</v>
      </c>
      <c r="E7939" t="s">
        <v>15</v>
      </c>
      <c r="F7939" t="s">
        <v>36</v>
      </c>
      <c r="G7939" t="s">
        <v>384</v>
      </c>
      <c r="H7939" s="1">
        <v>2021</v>
      </c>
      <c r="I7939" s="2">
        <v>1210</v>
      </c>
      <c r="J7939" s="3">
        <v>1584</v>
      </c>
      <c r="K7939">
        <f>Table1[[#This Row],[Total Revenue + Open]]/Table1[[#This Row],[Qty]]</f>
        <v>1.3090909090909091</v>
      </c>
      <c r="L7939">
        <f>Table1[[#This Row],[Total Revenue + Open]]/Table1[[#This Row],[Qty]]</f>
        <v>1.3090909090909091</v>
      </c>
    </row>
    <row r="7940" spans="1:12" hidden="1">
      <c r="A7940" t="s">
        <v>544</v>
      </c>
      <c r="B7940" t="s">
        <v>11</v>
      </c>
      <c r="C7940" t="s">
        <v>119</v>
      </c>
      <c r="D7940" t="s">
        <v>592</v>
      </c>
      <c r="E7940" t="s">
        <v>15</v>
      </c>
      <c r="F7940" t="s">
        <v>36</v>
      </c>
      <c r="G7940" t="s">
        <v>384</v>
      </c>
      <c r="H7940" s="1">
        <v>2021</v>
      </c>
      <c r="I7940" s="2">
        <v>7640</v>
      </c>
      <c r="J7940" s="3">
        <v>10032</v>
      </c>
      <c r="K7940">
        <f>Table1[[#This Row],[Total Revenue + Open]]/Table1[[#This Row],[Qty]]</f>
        <v>1.3130890052356021</v>
      </c>
      <c r="L7940">
        <f>Table1[[#This Row],[Total Revenue + Open]]/Table1[[#This Row],[Qty]]</f>
        <v>1.3130890052356021</v>
      </c>
    </row>
    <row r="7941" spans="1:12" hidden="1">
      <c r="A7941" t="s">
        <v>544</v>
      </c>
      <c r="B7941" t="s">
        <v>11</v>
      </c>
      <c r="C7941" t="s">
        <v>119</v>
      </c>
      <c r="D7941" t="s">
        <v>592</v>
      </c>
      <c r="E7941" t="s">
        <v>15</v>
      </c>
      <c r="F7941" t="s">
        <v>36</v>
      </c>
      <c r="G7941" t="s">
        <v>384</v>
      </c>
      <c r="H7941" s="1">
        <v>2021</v>
      </c>
      <c r="I7941" s="2">
        <v>850</v>
      </c>
      <c r="J7941" s="3">
        <v>1122</v>
      </c>
      <c r="K7941">
        <f>Table1[[#This Row],[Total Revenue + Open]]/Table1[[#This Row],[Qty]]</f>
        <v>1.32</v>
      </c>
      <c r="L7941">
        <f>Table1[[#This Row],[Total Revenue + Open]]/Table1[[#This Row],[Qty]]</f>
        <v>1.32</v>
      </c>
    </row>
    <row r="7942" spans="1:12" hidden="1">
      <c r="A7942" t="s">
        <v>544</v>
      </c>
      <c r="B7942" t="s">
        <v>11</v>
      </c>
      <c r="C7942" t="s">
        <v>119</v>
      </c>
      <c r="D7942" t="s">
        <v>592</v>
      </c>
      <c r="E7942" t="s">
        <v>15</v>
      </c>
      <c r="F7942" t="s">
        <v>36</v>
      </c>
      <c r="G7942" t="s">
        <v>384</v>
      </c>
      <c r="H7942" s="1">
        <v>2021</v>
      </c>
      <c r="I7942" s="2">
        <v>2060</v>
      </c>
      <c r="J7942" s="3">
        <v>2706</v>
      </c>
      <c r="K7942">
        <f>Table1[[#This Row],[Total Revenue + Open]]/Table1[[#This Row],[Qty]]</f>
        <v>1.3135922330097087</v>
      </c>
      <c r="L7942">
        <f>Table1[[#This Row],[Total Revenue + Open]]/Table1[[#This Row],[Qty]]</f>
        <v>1.3135922330097087</v>
      </c>
    </row>
    <row r="7943" spans="1:12" hidden="1">
      <c r="A7943" t="s">
        <v>544</v>
      </c>
      <c r="B7943" t="s">
        <v>11</v>
      </c>
      <c r="C7943" t="s">
        <v>119</v>
      </c>
      <c r="D7943" t="s">
        <v>592</v>
      </c>
      <c r="E7943" t="s">
        <v>15</v>
      </c>
      <c r="F7943" t="s">
        <v>36</v>
      </c>
      <c r="G7943" t="s">
        <v>384</v>
      </c>
      <c r="H7943" s="1">
        <v>2021</v>
      </c>
      <c r="I7943" s="2">
        <v>900</v>
      </c>
      <c r="J7943" s="3">
        <v>1188</v>
      </c>
      <c r="K7943">
        <f>Table1[[#This Row],[Total Revenue + Open]]/Table1[[#This Row],[Qty]]</f>
        <v>1.32</v>
      </c>
      <c r="L7943">
        <f>Table1[[#This Row],[Total Revenue + Open]]/Table1[[#This Row],[Qty]]</f>
        <v>1.32</v>
      </c>
    </row>
    <row r="7944" spans="1:12" hidden="1">
      <c r="A7944" t="s">
        <v>544</v>
      </c>
      <c r="B7944" t="s">
        <v>11</v>
      </c>
      <c r="C7944" t="s">
        <v>119</v>
      </c>
      <c r="D7944" t="s">
        <v>592</v>
      </c>
      <c r="E7944" t="s">
        <v>15</v>
      </c>
      <c r="F7944" t="s">
        <v>36</v>
      </c>
      <c r="G7944" t="s">
        <v>384</v>
      </c>
      <c r="H7944" s="1">
        <v>2021</v>
      </c>
      <c r="I7944" s="2">
        <v>600</v>
      </c>
      <c r="J7944" s="3">
        <v>792</v>
      </c>
      <c r="K7944">
        <f>Table1[[#This Row],[Total Revenue + Open]]/Table1[[#This Row],[Qty]]</f>
        <v>1.32</v>
      </c>
      <c r="L7944">
        <f>Table1[[#This Row],[Total Revenue + Open]]/Table1[[#This Row],[Qty]]</f>
        <v>1.32</v>
      </c>
    </row>
    <row r="7945" spans="1:12" hidden="1">
      <c r="A7945" t="s">
        <v>544</v>
      </c>
      <c r="B7945" t="s">
        <v>11</v>
      </c>
      <c r="C7945" t="s">
        <v>119</v>
      </c>
      <c r="D7945" t="s">
        <v>592</v>
      </c>
      <c r="E7945" t="s">
        <v>15</v>
      </c>
      <c r="F7945" t="s">
        <v>36</v>
      </c>
      <c r="G7945" t="s">
        <v>384</v>
      </c>
      <c r="H7945" s="1">
        <v>2021</v>
      </c>
      <c r="I7945" s="2">
        <v>4520</v>
      </c>
      <c r="J7945" s="3">
        <v>5940</v>
      </c>
      <c r="K7945">
        <f>Table1[[#This Row],[Total Revenue + Open]]/Table1[[#This Row],[Qty]]</f>
        <v>1.3141592920353982</v>
      </c>
      <c r="L7945">
        <f>Table1[[#This Row],[Total Revenue + Open]]/Table1[[#This Row],[Qty]]</f>
        <v>1.3141592920353982</v>
      </c>
    </row>
    <row r="7946" spans="1:12" hidden="1">
      <c r="A7946" t="s">
        <v>544</v>
      </c>
      <c r="B7946" t="s">
        <v>11</v>
      </c>
      <c r="C7946" t="s">
        <v>119</v>
      </c>
      <c r="D7946" t="s">
        <v>592</v>
      </c>
      <c r="E7946" t="s">
        <v>15</v>
      </c>
      <c r="F7946" t="s">
        <v>36</v>
      </c>
      <c r="G7946" t="s">
        <v>384</v>
      </c>
      <c r="H7946" s="1">
        <v>2021</v>
      </c>
      <c r="I7946" s="2">
        <v>0</v>
      </c>
      <c r="J7946" s="3">
        <v>0</v>
      </c>
      <c r="K7946" t="e">
        <f>Table1[[#This Row],[Total Revenue + Open]]/Table1[[#This Row],[Qty]]</f>
        <v>#DIV/0!</v>
      </c>
      <c r="L7946" t="e">
        <f>Table1[[#This Row],[Total Revenue + Open]]/Table1[[#This Row],[Qty]]</f>
        <v>#DIV/0!</v>
      </c>
    </row>
    <row r="7947" spans="1:12" hidden="1">
      <c r="A7947" t="s">
        <v>544</v>
      </c>
      <c r="B7947" t="s">
        <v>11</v>
      </c>
      <c r="C7947" t="s">
        <v>119</v>
      </c>
      <c r="D7947" t="s">
        <v>592</v>
      </c>
      <c r="E7947" t="s">
        <v>15</v>
      </c>
      <c r="F7947" t="s">
        <v>36</v>
      </c>
      <c r="G7947" t="s">
        <v>384</v>
      </c>
      <c r="H7947" s="1">
        <v>2021</v>
      </c>
      <c r="I7947" s="2">
        <v>850</v>
      </c>
      <c r="J7947" s="3">
        <v>1122</v>
      </c>
      <c r="K7947">
        <f>Table1[[#This Row],[Total Revenue + Open]]/Table1[[#This Row],[Qty]]</f>
        <v>1.32</v>
      </c>
      <c r="L7947">
        <f>Table1[[#This Row],[Total Revenue + Open]]/Table1[[#This Row],[Qty]]</f>
        <v>1.32</v>
      </c>
    </row>
    <row r="7948" spans="1:12" hidden="1">
      <c r="A7948" t="s">
        <v>544</v>
      </c>
      <c r="B7948" t="s">
        <v>11</v>
      </c>
      <c r="C7948" t="s">
        <v>119</v>
      </c>
      <c r="D7948" t="s">
        <v>592</v>
      </c>
      <c r="E7948" t="s">
        <v>15</v>
      </c>
      <c r="F7948" t="s">
        <v>36</v>
      </c>
      <c r="G7948" t="s">
        <v>384</v>
      </c>
      <c r="H7948" s="1">
        <v>2021</v>
      </c>
      <c r="I7948" s="2">
        <v>600</v>
      </c>
      <c r="J7948" s="3">
        <v>792</v>
      </c>
      <c r="K7948">
        <f>Table1[[#This Row],[Total Revenue + Open]]/Table1[[#This Row],[Qty]]</f>
        <v>1.32</v>
      </c>
      <c r="L7948">
        <f>Table1[[#This Row],[Total Revenue + Open]]/Table1[[#This Row],[Qty]]</f>
        <v>1.32</v>
      </c>
    </row>
    <row r="7949" spans="1:12" hidden="1">
      <c r="A7949" t="s">
        <v>544</v>
      </c>
      <c r="B7949" t="s">
        <v>11</v>
      </c>
      <c r="C7949" t="s">
        <v>119</v>
      </c>
      <c r="D7949" t="s">
        <v>592</v>
      </c>
      <c r="E7949" t="s">
        <v>15</v>
      </c>
      <c r="F7949" t="s">
        <v>36</v>
      </c>
      <c r="G7949" t="s">
        <v>384</v>
      </c>
      <c r="H7949" s="1">
        <v>2021</v>
      </c>
      <c r="I7949" s="2">
        <v>2760</v>
      </c>
      <c r="J7949" s="3">
        <v>3630</v>
      </c>
      <c r="K7949">
        <f>Table1[[#This Row],[Total Revenue + Open]]/Table1[[#This Row],[Qty]]</f>
        <v>1.3152173913043479</v>
      </c>
      <c r="L7949">
        <f>Table1[[#This Row],[Total Revenue + Open]]/Table1[[#This Row],[Qty]]</f>
        <v>1.3152173913043479</v>
      </c>
    </row>
    <row r="7950" spans="1:12">
      <c r="A7950" t="s">
        <v>10</v>
      </c>
      <c r="B7950" t="s">
        <v>11</v>
      </c>
      <c r="C7950" t="s">
        <v>73</v>
      </c>
      <c r="D7950" t="s">
        <v>50</v>
      </c>
      <c r="E7950" t="s">
        <v>15</v>
      </c>
      <c r="F7950" t="s">
        <v>80</v>
      </c>
      <c r="G7950" t="s">
        <v>84</v>
      </c>
      <c r="H7950" s="1">
        <v>2022</v>
      </c>
      <c r="I7950" s="2">
        <v>7795</v>
      </c>
      <c r="J7950" s="3">
        <v>8835</v>
      </c>
      <c r="K7950">
        <f>Table1[[#This Row],[Total Revenue + Open]]/Table1[[#This Row],[Qty]]</f>
        <v>1.1334188582424631</v>
      </c>
      <c r="L7950">
        <f>Table1[[#This Row],[Qty]]/Table1[[#This Row],[Total Revenue + Open]]</f>
        <v>0.8822863610639502</v>
      </c>
    </row>
    <row r="7951" spans="1:12">
      <c r="A7951" t="s">
        <v>10</v>
      </c>
      <c r="B7951" t="s">
        <v>11</v>
      </c>
      <c r="C7951" t="s">
        <v>73</v>
      </c>
      <c r="D7951" t="s">
        <v>50</v>
      </c>
      <c r="E7951" t="s">
        <v>22</v>
      </c>
      <c r="F7951" t="s">
        <v>61</v>
      </c>
      <c r="G7951" t="s">
        <v>97</v>
      </c>
      <c r="H7951" s="1">
        <v>2022</v>
      </c>
      <c r="I7951" s="2">
        <v>16460</v>
      </c>
      <c r="J7951" s="3">
        <v>8185</v>
      </c>
      <c r="K7951">
        <f>Table1[[#This Row],[Total Revenue + Open]]/Table1[[#This Row],[Qty]]</f>
        <v>0.49726609963547996</v>
      </c>
      <c r="L7951">
        <f>Table1[[#This Row],[Total Revenue + Open]]/Table1[[#This Row],[Qty]]</f>
        <v>0.49726609963547996</v>
      </c>
    </row>
    <row r="7952" spans="1:12">
      <c r="A7952" t="s">
        <v>10</v>
      </c>
      <c r="B7952" t="s">
        <v>11</v>
      </c>
      <c r="C7952" t="s">
        <v>73</v>
      </c>
      <c r="D7952" t="s">
        <v>50</v>
      </c>
      <c r="E7952" t="s">
        <v>15</v>
      </c>
      <c r="F7952" t="s">
        <v>80</v>
      </c>
      <c r="G7952" t="s">
        <v>82</v>
      </c>
      <c r="H7952" s="1">
        <v>2022</v>
      </c>
      <c r="I7952" s="2">
        <v>6960</v>
      </c>
      <c r="J7952" s="3">
        <v>8102.25</v>
      </c>
      <c r="K7952">
        <f>Table1[[#This Row],[Total Revenue + Open]]/Table1[[#This Row],[Qty]]</f>
        <v>1.1641163793103448</v>
      </c>
      <c r="L7952">
        <f>Table1[[#This Row],[Qty]]/Table1[[#This Row],[Total Revenue + Open]]</f>
        <v>0.85902064241414422</v>
      </c>
    </row>
    <row r="7953" spans="1:12">
      <c r="A7953" t="s">
        <v>10</v>
      </c>
      <c r="B7953" t="s">
        <v>11</v>
      </c>
      <c r="C7953" t="s">
        <v>73</v>
      </c>
      <c r="D7953" t="s">
        <v>50</v>
      </c>
      <c r="E7953" t="s">
        <v>15</v>
      </c>
      <c r="F7953" t="s">
        <v>80</v>
      </c>
      <c r="G7953" t="s">
        <v>84</v>
      </c>
      <c r="H7953" s="1">
        <v>2022</v>
      </c>
      <c r="I7953" s="2">
        <v>6960</v>
      </c>
      <c r="J7953" s="3">
        <v>8102.25</v>
      </c>
      <c r="K7953">
        <f>Table1[[#This Row],[Total Revenue + Open]]/Table1[[#This Row],[Qty]]</f>
        <v>1.1641163793103448</v>
      </c>
      <c r="L7953">
        <f>Table1[[#This Row],[Qty]]/Table1[[#This Row],[Total Revenue + Open]]</f>
        <v>0.85902064241414422</v>
      </c>
    </row>
    <row r="7954" spans="1:12">
      <c r="A7954" t="s">
        <v>10</v>
      </c>
      <c r="B7954" t="s">
        <v>11</v>
      </c>
      <c r="C7954" t="s">
        <v>73</v>
      </c>
      <c r="D7954" t="s">
        <v>50</v>
      </c>
      <c r="E7954" t="s">
        <v>15</v>
      </c>
      <c r="F7954" t="s">
        <v>80</v>
      </c>
      <c r="G7954" t="s">
        <v>82</v>
      </c>
      <c r="H7954" s="1">
        <v>2022</v>
      </c>
      <c r="I7954" s="2">
        <v>6860</v>
      </c>
      <c r="J7954" s="3">
        <v>7947.3</v>
      </c>
      <c r="K7954">
        <f>Table1[[#This Row],[Total Revenue + Open]]/Table1[[#This Row],[Qty]]</f>
        <v>1.1584985422740526</v>
      </c>
      <c r="L7954">
        <f>Table1[[#This Row],[Qty]]/Table1[[#This Row],[Total Revenue + Open]]</f>
        <v>0.86318623935172945</v>
      </c>
    </row>
    <row r="7955" spans="1:12">
      <c r="A7955" t="s">
        <v>10</v>
      </c>
      <c r="B7955" t="s">
        <v>11</v>
      </c>
      <c r="C7955" t="s">
        <v>73</v>
      </c>
      <c r="D7955" t="s">
        <v>50</v>
      </c>
      <c r="E7955" t="s">
        <v>15</v>
      </c>
      <c r="F7955" t="s">
        <v>80</v>
      </c>
      <c r="G7955" t="s">
        <v>84</v>
      </c>
      <c r="H7955" s="1">
        <v>2022</v>
      </c>
      <c r="I7955" s="2">
        <v>6860</v>
      </c>
      <c r="J7955" s="3">
        <v>7947.3</v>
      </c>
      <c r="K7955">
        <f>Table1[[#This Row],[Total Revenue + Open]]/Table1[[#This Row],[Qty]]</f>
        <v>1.1584985422740526</v>
      </c>
      <c r="L7955">
        <f>Table1[[#This Row],[Qty]]/Table1[[#This Row],[Total Revenue + Open]]</f>
        <v>0.86318623935172945</v>
      </c>
    </row>
    <row r="7956" spans="1:12">
      <c r="A7956" t="s">
        <v>10</v>
      </c>
      <c r="B7956" t="s">
        <v>11</v>
      </c>
      <c r="C7956" t="s">
        <v>73</v>
      </c>
      <c r="D7956" t="s">
        <v>50</v>
      </c>
      <c r="E7956" t="s">
        <v>22</v>
      </c>
      <c r="F7956" t="s">
        <v>98</v>
      </c>
      <c r="G7956" t="s">
        <v>99</v>
      </c>
      <c r="H7956" s="1">
        <v>2022</v>
      </c>
      <c r="I7956" s="2">
        <v>15345</v>
      </c>
      <c r="J7956" s="3">
        <v>7635</v>
      </c>
      <c r="K7956">
        <f>Table1[[#This Row],[Total Revenue + Open]]/Table1[[#This Row],[Qty]]</f>
        <v>0.49755620723362659</v>
      </c>
      <c r="L7956">
        <f>Table1[[#This Row],[Total Revenue + Open]]/Table1[[#This Row],[Qty]]</f>
        <v>0.49755620723362659</v>
      </c>
    </row>
    <row r="7957" spans="1:12">
      <c r="A7957" t="s">
        <v>10</v>
      </c>
      <c r="B7957" t="s">
        <v>11</v>
      </c>
      <c r="C7957" t="s">
        <v>73</v>
      </c>
      <c r="D7957" t="s">
        <v>50</v>
      </c>
      <c r="E7957" t="s">
        <v>15</v>
      </c>
      <c r="F7957" t="s">
        <v>80</v>
      </c>
      <c r="G7957" t="s">
        <v>82</v>
      </c>
      <c r="H7957" s="1">
        <v>2022</v>
      </c>
      <c r="I7957" s="2">
        <v>6235</v>
      </c>
      <c r="J7957" s="3">
        <v>7254</v>
      </c>
      <c r="K7957">
        <f>Table1[[#This Row],[Total Revenue + Open]]/Table1[[#This Row],[Qty]]</f>
        <v>1.1634322373696873</v>
      </c>
      <c r="L7957">
        <f>Table1[[#This Row],[Qty]]/Table1[[#This Row],[Total Revenue + Open]]</f>
        <v>0.85952577888061754</v>
      </c>
    </row>
    <row r="7958" spans="1:12">
      <c r="A7958" t="s">
        <v>10</v>
      </c>
      <c r="B7958" t="s">
        <v>11</v>
      </c>
      <c r="C7958" t="s">
        <v>73</v>
      </c>
      <c r="D7958" t="s">
        <v>50</v>
      </c>
      <c r="E7958" t="s">
        <v>15</v>
      </c>
      <c r="F7958" t="s">
        <v>80</v>
      </c>
      <c r="G7958" t="s">
        <v>84</v>
      </c>
      <c r="H7958" s="1">
        <v>2022</v>
      </c>
      <c r="I7958" s="2">
        <v>6235</v>
      </c>
      <c r="J7958" s="3">
        <v>7254</v>
      </c>
      <c r="K7958">
        <f>Table1[[#This Row],[Total Revenue + Open]]/Table1[[#This Row],[Qty]]</f>
        <v>1.1634322373696873</v>
      </c>
      <c r="L7958">
        <f>Table1[[#This Row],[Qty]]/Table1[[#This Row],[Total Revenue + Open]]</f>
        <v>0.85952577888061754</v>
      </c>
    </row>
    <row r="7959" spans="1:12">
      <c r="A7959" t="s">
        <v>10</v>
      </c>
      <c r="B7959" t="s">
        <v>11</v>
      </c>
      <c r="C7959" t="s">
        <v>73</v>
      </c>
      <c r="D7959" t="s">
        <v>50</v>
      </c>
      <c r="E7959" t="s">
        <v>22</v>
      </c>
      <c r="F7959" t="s">
        <v>61</v>
      </c>
      <c r="G7959" t="s">
        <v>97</v>
      </c>
      <c r="H7959" s="1">
        <v>2022</v>
      </c>
      <c r="I7959" s="2">
        <v>13730</v>
      </c>
      <c r="J7959" s="3">
        <v>6825</v>
      </c>
      <c r="K7959">
        <f>Table1[[#This Row],[Total Revenue + Open]]/Table1[[#This Row],[Qty]]</f>
        <v>0.49708667152221414</v>
      </c>
      <c r="L7959">
        <f>Table1[[#This Row],[Total Revenue + Open]]/Table1[[#This Row],[Qty]]</f>
        <v>0.49708667152221414</v>
      </c>
    </row>
    <row r="7960" spans="1:12" hidden="1">
      <c r="A7960" t="s">
        <v>544</v>
      </c>
      <c r="B7960" t="s">
        <v>11</v>
      </c>
      <c r="C7960" t="s">
        <v>119</v>
      </c>
      <c r="D7960" t="s">
        <v>592</v>
      </c>
      <c r="E7960" t="s">
        <v>15</v>
      </c>
      <c r="F7960" t="s">
        <v>36</v>
      </c>
      <c r="G7960" t="s">
        <v>384</v>
      </c>
      <c r="H7960" s="1">
        <v>2018</v>
      </c>
      <c r="I7960" s="2">
        <v>4525</v>
      </c>
      <c r="J7960" s="3">
        <v>5490</v>
      </c>
      <c r="K7960">
        <f>Table1[[#This Row],[Total Revenue + Open]]/Table1[[#This Row],[Qty]]</f>
        <v>1.2132596685082873</v>
      </c>
      <c r="L7960">
        <f>Table1[[#This Row],[Total Revenue + Open]]/Table1[[#This Row],[Qty]]</f>
        <v>1.2132596685082873</v>
      </c>
    </row>
    <row r="7961" spans="1:12" hidden="1">
      <c r="A7961" t="s">
        <v>544</v>
      </c>
      <c r="B7961" t="s">
        <v>11</v>
      </c>
      <c r="C7961" t="s">
        <v>119</v>
      </c>
      <c r="D7961" t="s">
        <v>592</v>
      </c>
      <c r="E7961" t="s">
        <v>15</v>
      </c>
      <c r="F7961" t="s">
        <v>36</v>
      </c>
      <c r="G7961" t="s">
        <v>384</v>
      </c>
      <c r="H7961" s="1">
        <v>2018</v>
      </c>
      <c r="I7961" s="2">
        <v>1675</v>
      </c>
      <c r="J7961" s="3">
        <v>2043.5</v>
      </c>
      <c r="K7961">
        <f>Table1[[#This Row],[Total Revenue + Open]]/Table1[[#This Row],[Qty]]</f>
        <v>1.22</v>
      </c>
      <c r="L7961">
        <f>Table1[[#This Row],[Total Revenue + Open]]/Table1[[#This Row],[Qty]]</f>
        <v>1.22</v>
      </c>
    </row>
    <row r="7962" spans="1:12" hidden="1">
      <c r="A7962" t="s">
        <v>544</v>
      </c>
      <c r="B7962" t="s">
        <v>11</v>
      </c>
      <c r="C7962" t="s">
        <v>119</v>
      </c>
      <c r="D7962" t="s">
        <v>592</v>
      </c>
      <c r="E7962" t="s">
        <v>15</v>
      </c>
      <c r="F7962" t="s">
        <v>36</v>
      </c>
      <c r="G7962" t="s">
        <v>384</v>
      </c>
      <c r="H7962" s="1">
        <v>2018</v>
      </c>
      <c r="I7962" s="2">
        <v>825</v>
      </c>
      <c r="J7962" s="3">
        <v>1006.5</v>
      </c>
      <c r="K7962">
        <f>Table1[[#This Row],[Total Revenue + Open]]/Table1[[#This Row],[Qty]]</f>
        <v>1.22</v>
      </c>
      <c r="L7962">
        <f>Table1[[#This Row],[Total Revenue + Open]]/Table1[[#This Row],[Qty]]</f>
        <v>1.22</v>
      </c>
    </row>
    <row r="7963" spans="1:12" hidden="1">
      <c r="A7963" t="s">
        <v>544</v>
      </c>
      <c r="B7963" t="s">
        <v>11</v>
      </c>
      <c r="C7963" t="s">
        <v>119</v>
      </c>
      <c r="D7963" t="s">
        <v>592</v>
      </c>
      <c r="E7963" t="s">
        <v>15</v>
      </c>
      <c r="F7963" t="s">
        <v>36</v>
      </c>
      <c r="G7963" t="s">
        <v>384</v>
      </c>
      <c r="H7963" s="1">
        <v>2018</v>
      </c>
      <c r="I7963" s="2">
        <v>3320</v>
      </c>
      <c r="J7963" s="3">
        <v>4026</v>
      </c>
      <c r="K7963">
        <f>Table1[[#This Row],[Total Revenue + Open]]/Table1[[#This Row],[Qty]]</f>
        <v>1.2126506024096386</v>
      </c>
      <c r="L7963">
        <f>Table1[[#This Row],[Total Revenue + Open]]/Table1[[#This Row],[Qty]]</f>
        <v>1.2126506024096386</v>
      </c>
    </row>
    <row r="7964" spans="1:12" hidden="1">
      <c r="A7964" t="s">
        <v>544</v>
      </c>
      <c r="B7964" t="s">
        <v>11</v>
      </c>
      <c r="C7964" t="s">
        <v>119</v>
      </c>
      <c r="D7964" t="s">
        <v>592</v>
      </c>
      <c r="E7964" t="s">
        <v>15</v>
      </c>
      <c r="F7964" t="s">
        <v>36</v>
      </c>
      <c r="G7964" t="s">
        <v>384</v>
      </c>
      <c r="H7964" s="1">
        <v>2018</v>
      </c>
      <c r="I7964" s="2">
        <v>1260</v>
      </c>
      <c r="J7964" s="3">
        <v>1525</v>
      </c>
      <c r="K7964">
        <f>Table1[[#This Row],[Total Revenue + Open]]/Table1[[#This Row],[Qty]]</f>
        <v>1.2103174603174602</v>
      </c>
      <c r="L7964">
        <f>Table1[[#This Row],[Total Revenue + Open]]/Table1[[#This Row],[Qty]]</f>
        <v>1.2103174603174602</v>
      </c>
    </row>
    <row r="7965" spans="1:12" hidden="1">
      <c r="A7965" t="s">
        <v>544</v>
      </c>
      <c r="B7965" t="s">
        <v>11</v>
      </c>
      <c r="C7965" t="s">
        <v>119</v>
      </c>
      <c r="D7965" t="s">
        <v>592</v>
      </c>
      <c r="E7965" t="s">
        <v>15</v>
      </c>
      <c r="F7965" t="s">
        <v>36</v>
      </c>
      <c r="G7965" t="s">
        <v>384</v>
      </c>
      <c r="H7965" s="1">
        <v>2019</v>
      </c>
      <c r="I7965" s="2">
        <v>200</v>
      </c>
      <c r="J7965" s="3">
        <v>244</v>
      </c>
      <c r="K7965">
        <f>Table1[[#This Row],[Total Revenue + Open]]/Table1[[#This Row],[Qty]]</f>
        <v>1.22</v>
      </c>
      <c r="L7965">
        <f>Table1[[#This Row],[Total Revenue + Open]]/Table1[[#This Row],[Qty]]</f>
        <v>1.22</v>
      </c>
    </row>
    <row r="7966" spans="1:12" hidden="1">
      <c r="A7966" t="s">
        <v>544</v>
      </c>
      <c r="B7966" t="s">
        <v>11</v>
      </c>
      <c r="C7966" t="s">
        <v>119</v>
      </c>
      <c r="D7966" t="s">
        <v>592</v>
      </c>
      <c r="E7966" t="s">
        <v>15</v>
      </c>
      <c r="F7966" t="s">
        <v>36</v>
      </c>
      <c r="G7966" t="s">
        <v>384</v>
      </c>
      <c r="H7966" s="1">
        <v>2019</v>
      </c>
      <c r="I7966" s="2">
        <v>1660</v>
      </c>
      <c r="J7966" s="3">
        <v>2013</v>
      </c>
      <c r="K7966">
        <f>Table1[[#This Row],[Total Revenue + Open]]/Table1[[#This Row],[Qty]]</f>
        <v>1.2126506024096386</v>
      </c>
      <c r="L7966">
        <f>Table1[[#This Row],[Total Revenue + Open]]/Table1[[#This Row],[Qty]]</f>
        <v>1.2126506024096386</v>
      </c>
    </row>
    <row r="7967" spans="1:12" hidden="1">
      <c r="A7967" t="s">
        <v>544</v>
      </c>
      <c r="B7967" t="s">
        <v>11</v>
      </c>
      <c r="C7967" t="s">
        <v>119</v>
      </c>
      <c r="D7967" t="s">
        <v>592</v>
      </c>
      <c r="E7967" t="s">
        <v>15</v>
      </c>
      <c r="F7967" t="s">
        <v>36</v>
      </c>
      <c r="G7967" t="s">
        <v>384</v>
      </c>
      <c r="H7967" s="1">
        <v>2019</v>
      </c>
      <c r="I7967" s="2">
        <v>500</v>
      </c>
      <c r="J7967" s="3">
        <v>610</v>
      </c>
      <c r="K7967">
        <f>Table1[[#This Row],[Total Revenue + Open]]/Table1[[#This Row],[Qty]]</f>
        <v>1.22</v>
      </c>
      <c r="L7967">
        <f>Table1[[#This Row],[Total Revenue + Open]]/Table1[[#This Row],[Qty]]</f>
        <v>1.22</v>
      </c>
    </row>
    <row r="7968" spans="1:12" hidden="1">
      <c r="A7968" t="s">
        <v>544</v>
      </c>
      <c r="B7968" t="s">
        <v>11</v>
      </c>
      <c r="C7968" t="s">
        <v>119</v>
      </c>
      <c r="D7968" t="s">
        <v>592</v>
      </c>
      <c r="E7968" t="s">
        <v>15</v>
      </c>
      <c r="F7968" t="s">
        <v>36</v>
      </c>
      <c r="G7968" t="s">
        <v>384</v>
      </c>
      <c r="H7968" s="1">
        <v>2019</v>
      </c>
      <c r="I7968" s="2">
        <v>4225</v>
      </c>
      <c r="J7968" s="3">
        <v>5124</v>
      </c>
      <c r="K7968">
        <f>Table1[[#This Row],[Total Revenue + Open]]/Table1[[#This Row],[Qty]]</f>
        <v>1.2127810650887574</v>
      </c>
      <c r="L7968">
        <f>Table1[[#This Row],[Total Revenue + Open]]/Table1[[#This Row],[Qty]]</f>
        <v>1.2127810650887574</v>
      </c>
    </row>
    <row r="7969" spans="1:12" hidden="1">
      <c r="A7969" t="s">
        <v>544</v>
      </c>
      <c r="B7969" t="s">
        <v>11</v>
      </c>
      <c r="C7969" t="s">
        <v>119</v>
      </c>
      <c r="D7969" t="s">
        <v>592</v>
      </c>
      <c r="E7969" t="s">
        <v>15</v>
      </c>
      <c r="F7969" t="s">
        <v>36</v>
      </c>
      <c r="G7969" t="s">
        <v>384</v>
      </c>
      <c r="H7969" s="1">
        <v>2019</v>
      </c>
      <c r="I7969" s="2">
        <v>1060</v>
      </c>
      <c r="J7969" s="3">
        <v>1281</v>
      </c>
      <c r="K7969">
        <f>Table1[[#This Row],[Total Revenue + Open]]/Table1[[#This Row],[Qty]]</f>
        <v>1.2084905660377359</v>
      </c>
      <c r="L7969">
        <f>Table1[[#This Row],[Total Revenue + Open]]/Table1[[#This Row],[Qty]]</f>
        <v>1.2084905660377359</v>
      </c>
    </row>
    <row r="7970" spans="1:12" hidden="1">
      <c r="A7970" t="s">
        <v>544</v>
      </c>
      <c r="B7970" t="s">
        <v>11</v>
      </c>
      <c r="C7970" t="s">
        <v>119</v>
      </c>
      <c r="D7970" t="s">
        <v>592</v>
      </c>
      <c r="E7970" t="s">
        <v>15</v>
      </c>
      <c r="F7970" t="s">
        <v>36</v>
      </c>
      <c r="G7970" t="s">
        <v>384</v>
      </c>
      <c r="H7970" s="1">
        <v>2019</v>
      </c>
      <c r="I7970" s="2">
        <v>2010</v>
      </c>
      <c r="J7970" s="3">
        <v>2440</v>
      </c>
      <c r="K7970">
        <f>Table1[[#This Row],[Total Revenue + Open]]/Table1[[#This Row],[Qty]]</f>
        <v>1.2139303482587065</v>
      </c>
      <c r="L7970">
        <f>Table1[[#This Row],[Total Revenue + Open]]/Table1[[#This Row],[Qty]]</f>
        <v>1.2139303482587065</v>
      </c>
    </row>
    <row r="7971" spans="1:12" hidden="1">
      <c r="A7971" t="s">
        <v>544</v>
      </c>
      <c r="B7971" t="s">
        <v>11</v>
      </c>
      <c r="C7971" t="s">
        <v>119</v>
      </c>
      <c r="D7971" t="s">
        <v>592</v>
      </c>
      <c r="E7971" t="s">
        <v>15</v>
      </c>
      <c r="F7971" t="s">
        <v>36</v>
      </c>
      <c r="G7971" t="s">
        <v>384</v>
      </c>
      <c r="H7971" s="1">
        <v>2019</v>
      </c>
      <c r="I7971" s="2">
        <v>1210</v>
      </c>
      <c r="J7971" s="3">
        <v>1464</v>
      </c>
      <c r="K7971">
        <f>Table1[[#This Row],[Total Revenue + Open]]/Table1[[#This Row],[Qty]]</f>
        <v>1.2099173553719009</v>
      </c>
      <c r="L7971">
        <f>Table1[[#This Row],[Total Revenue + Open]]/Table1[[#This Row],[Qty]]</f>
        <v>1.2099173553719009</v>
      </c>
    </row>
    <row r="7972" spans="1:12" hidden="1">
      <c r="A7972" t="s">
        <v>544</v>
      </c>
      <c r="B7972" t="s">
        <v>11</v>
      </c>
      <c r="C7972" t="s">
        <v>73</v>
      </c>
      <c r="D7972" t="s">
        <v>560</v>
      </c>
      <c r="E7972" t="s">
        <v>15</v>
      </c>
      <c r="F7972" t="s">
        <v>80</v>
      </c>
      <c r="G7972" t="s">
        <v>574</v>
      </c>
      <c r="H7972" s="1">
        <v>2020</v>
      </c>
      <c r="I7972" s="2">
        <v>1660</v>
      </c>
      <c r="J7972" s="3">
        <v>1881</v>
      </c>
      <c r="K7972">
        <f>Table1[[#This Row],[Total Revenue + Open]]/Table1[[#This Row],[Qty]]</f>
        <v>1.133132530120482</v>
      </c>
      <c r="L7972">
        <f>Table1[[#This Row],[Total Revenue + Open]]/Table1[[#This Row],[Qty]]</f>
        <v>1.133132530120482</v>
      </c>
    </row>
    <row r="7973" spans="1:12" hidden="1">
      <c r="A7973" t="s">
        <v>544</v>
      </c>
      <c r="B7973" t="s">
        <v>11</v>
      </c>
      <c r="C7973" t="s">
        <v>73</v>
      </c>
      <c r="D7973" t="s">
        <v>550</v>
      </c>
      <c r="E7973" t="s">
        <v>15</v>
      </c>
      <c r="F7973" t="s">
        <v>36</v>
      </c>
      <c r="G7973" t="s">
        <v>176</v>
      </c>
      <c r="H7973" s="1">
        <v>2020</v>
      </c>
      <c r="I7973" s="2">
        <v>1260</v>
      </c>
      <c r="J7973" s="3">
        <v>1748.7834549878</v>
      </c>
      <c r="K7973">
        <f>Table1[[#This Row],[Total Revenue + Open]]/Table1[[#This Row],[Qty]]</f>
        <v>1.3879233769744446</v>
      </c>
      <c r="L7973">
        <f>Table1[[#This Row],[Total Revenue + Open]]/Table1[[#This Row],[Qty]]</f>
        <v>1.3879233769744446</v>
      </c>
    </row>
    <row r="7974" spans="1:12" hidden="1">
      <c r="A7974" t="s">
        <v>544</v>
      </c>
      <c r="B7974" t="s">
        <v>11</v>
      </c>
      <c r="C7974" t="s">
        <v>73</v>
      </c>
      <c r="D7974" t="s">
        <v>550</v>
      </c>
      <c r="E7974" t="s">
        <v>15</v>
      </c>
      <c r="F7974" t="s">
        <v>36</v>
      </c>
      <c r="G7974" t="s">
        <v>176</v>
      </c>
      <c r="H7974" s="1">
        <v>2020</v>
      </c>
      <c r="I7974" s="2">
        <v>1235</v>
      </c>
      <c r="J7974" s="3">
        <v>1730.5305684158</v>
      </c>
      <c r="K7974">
        <f>Table1[[#This Row],[Total Revenue + Open]]/Table1[[#This Row],[Qty]]</f>
        <v>1.4012393266524696</v>
      </c>
      <c r="L7974">
        <f>Table1[[#This Row],[Total Revenue + Open]]/Table1[[#This Row],[Qty]]</f>
        <v>1.4012393266524696</v>
      </c>
    </row>
    <row r="7975" spans="1:12" hidden="1">
      <c r="A7975" t="s">
        <v>544</v>
      </c>
      <c r="B7975" t="s">
        <v>11</v>
      </c>
      <c r="C7975" t="s">
        <v>119</v>
      </c>
      <c r="D7975" t="s">
        <v>592</v>
      </c>
      <c r="E7975" t="s">
        <v>15</v>
      </c>
      <c r="F7975" t="s">
        <v>36</v>
      </c>
      <c r="G7975" t="s">
        <v>384</v>
      </c>
      <c r="H7975" s="1">
        <v>2021</v>
      </c>
      <c r="I7975" s="2">
        <v>850</v>
      </c>
      <c r="J7975" s="3">
        <v>1139</v>
      </c>
      <c r="K7975">
        <f>Table1[[#This Row],[Total Revenue + Open]]/Table1[[#This Row],[Qty]]</f>
        <v>1.34</v>
      </c>
      <c r="L7975">
        <f>Table1[[#This Row],[Total Revenue + Open]]/Table1[[#This Row],[Qty]]</f>
        <v>1.34</v>
      </c>
    </row>
    <row r="7976" spans="1:12" hidden="1">
      <c r="A7976" t="s">
        <v>544</v>
      </c>
      <c r="B7976" t="s">
        <v>11</v>
      </c>
      <c r="C7976" t="s">
        <v>119</v>
      </c>
      <c r="D7976" t="s">
        <v>592</v>
      </c>
      <c r="E7976" t="s">
        <v>15</v>
      </c>
      <c r="F7976" t="s">
        <v>36</v>
      </c>
      <c r="G7976" t="s">
        <v>384</v>
      </c>
      <c r="H7976" s="1">
        <v>2021</v>
      </c>
      <c r="I7976" s="2">
        <v>850</v>
      </c>
      <c r="J7976" s="3">
        <v>1139</v>
      </c>
      <c r="K7976">
        <f>Table1[[#This Row],[Total Revenue + Open]]/Table1[[#This Row],[Qty]]</f>
        <v>1.34</v>
      </c>
      <c r="L7976">
        <f>Table1[[#This Row],[Total Revenue + Open]]/Table1[[#This Row],[Qty]]</f>
        <v>1.34</v>
      </c>
    </row>
    <row r="7977" spans="1:12" hidden="1">
      <c r="A7977" t="s">
        <v>544</v>
      </c>
      <c r="B7977" t="s">
        <v>11</v>
      </c>
      <c r="C7977" t="s">
        <v>119</v>
      </c>
      <c r="D7977" t="s">
        <v>592</v>
      </c>
      <c r="E7977" t="s">
        <v>15</v>
      </c>
      <c r="F7977" t="s">
        <v>36</v>
      </c>
      <c r="G7977" t="s">
        <v>384</v>
      </c>
      <c r="H7977" s="1">
        <v>2021</v>
      </c>
      <c r="I7977" s="2">
        <v>1450</v>
      </c>
      <c r="J7977" s="3">
        <v>1943</v>
      </c>
      <c r="K7977">
        <f>Table1[[#This Row],[Total Revenue + Open]]/Table1[[#This Row],[Qty]]</f>
        <v>1.34</v>
      </c>
      <c r="L7977">
        <f>Table1[[#This Row],[Total Revenue + Open]]/Table1[[#This Row],[Qty]]</f>
        <v>1.34</v>
      </c>
    </row>
    <row r="7978" spans="1:12" hidden="1">
      <c r="A7978" t="s">
        <v>544</v>
      </c>
      <c r="B7978" t="s">
        <v>11</v>
      </c>
      <c r="C7978" t="s">
        <v>119</v>
      </c>
      <c r="D7978" t="s">
        <v>592</v>
      </c>
      <c r="E7978" t="s">
        <v>15</v>
      </c>
      <c r="F7978" t="s">
        <v>36</v>
      </c>
      <c r="G7978" t="s">
        <v>384</v>
      </c>
      <c r="H7978" s="1">
        <v>2021</v>
      </c>
      <c r="I7978" s="2">
        <v>0</v>
      </c>
      <c r="J7978" s="3">
        <v>0</v>
      </c>
      <c r="K7978" t="e">
        <f>Table1[[#This Row],[Total Revenue + Open]]/Table1[[#This Row],[Qty]]</f>
        <v>#DIV/0!</v>
      </c>
      <c r="L7978" t="e">
        <f>Table1[[#This Row],[Total Revenue + Open]]/Table1[[#This Row],[Qty]]</f>
        <v>#DIV/0!</v>
      </c>
    </row>
    <row r="7979" spans="1:12" hidden="1">
      <c r="A7979" t="s">
        <v>544</v>
      </c>
      <c r="B7979" t="s">
        <v>11</v>
      </c>
      <c r="C7979" t="s">
        <v>119</v>
      </c>
      <c r="D7979" t="s">
        <v>592</v>
      </c>
      <c r="E7979" t="s">
        <v>15</v>
      </c>
      <c r="F7979" t="s">
        <v>36</v>
      </c>
      <c r="G7979" t="s">
        <v>384</v>
      </c>
      <c r="H7979" s="1">
        <v>2021</v>
      </c>
      <c r="I7979" s="2">
        <v>850</v>
      </c>
      <c r="J7979" s="3">
        <v>1139</v>
      </c>
      <c r="K7979">
        <f>Table1[[#This Row],[Total Revenue + Open]]/Table1[[#This Row],[Qty]]</f>
        <v>1.34</v>
      </c>
      <c r="L7979">
        <f>Table1[[#This Row],[Total Revenue + Open]]/Table1[[#This Row],[Qty]]</f>
        <v>1.34</v>
      </c>
    </row>
    <row r="7980" spans="1:12" hidden="1">
      <c r="A7980" t="s">
        <v>544</v>
      </c>
      <c r="B7980" t="s">
        <v>11</v>
      </c>
      <c r="C7980" t="s">
        <v>119</v>
      </c>
      <c r="D7980" t="s">
        <v>592</v>
      </c>
      <c r="E7980" t="s">
        <v>15</v>
      </c>
      <c r="F7980" t="s">
        <v>36</v>
      </c>
      <c r="G7980" t="s">
        <v>384</v>
      </c>
      <c r="H7980" s="1">
        <v>2021</v>
      </c>
      <c r="I7980" s="2">
        <v>850</v>
      </c>
      <c r="J7980" s="3">
        <v>1139</v>
      </c>
      <c r="K7980">
        <f>Table1[[#This Row],[Total Revenue + Open]]/Table1[[#This Row],[Qty]]</f>
        <v>1.34</v>
      </c>
      <c r="L7980">
        <f>Table1[[#This Row],[Total Revenue + Open]]/Table1[[#This Row],[Qty]]</f>
        <v>1.34</v>
      </c>
    </row>
    <row r="7981" spans="1:12">
      <c r="A7981" t="s">
        <v>10</v>
      </c>
      <c r="B7981" t="s">
        <v>11</v>
      </c>
      <c r="C7981" t="s">
        <v>119</v>
      </c>
      <c r="D7981" t="s">
        <v>50</v>
      </c>
      <c r="E7981" t="s">
        <v>15</v>
      </c>
      <c r="F7981" t="s">
        <v>194</v>
      </c>
      <c r="G7981" t="s">
        <v>195</v>
      </c>
      <c r="H7981" s="1">
        <v>2022</v>
      </c>
      <c r="I7981" s="2">
        <v>2990</v>
      </c>
      <c r="J7981" s="3">
        <v>6753.25</v>
      </c>
      <c r="K7981">
        <f>Table1[[#This Row],[Total Revenue + Open]]/Table1[[#This Row],[Qty]]</f>
        <v>2.2586120401337793</v>
      </c>
      <c r="L7981">
        <f>Table1[[#This Row],[Qty]]/Table1[[#This Row],[Total Revenue + Open]]</f>
        <v>0.4427497871395254</v>
      </c>
    </row>
    <row r="7982" spans="1:12">
      <c r="A7982" t="s">
        <v>10</v>
      </c>
      <c r="B7982" t="s">
        <v>11</v>
      </c>
      <c r="C7982" t="s">
        <v>119</v>
      </c>
      <c r="D7982" t="s">
        <v>50</v>
      </c>
      <c r="E7982" t="s">
        <v>15</v>
      </c>
      <c r="F7982" t="s">
        <v>194</v>
      </c>
      <c r="G7982" t="s">
        <v>196</v>
      </c>
      <c r="H7982" s="1">
        <v>2022</v>
      </c>
      <c r="I7982" s="2">
        <v>2990</v>
      </c>
      <c r="J7982" s="3">
        <v>6753.25</v>
      </c>
      <c r="K7982">
        <f>Table1[[#This Row],[Total Revenue + Open]]/Table1[[#This Row],[Qty]]</f>
        <v>2.2586120401337793</v>
      </c>
      <c r="L7982">
        <f>Table1[[#This Row],[Qty]]/Table1[[#This Row],[Total Revenue + Open]]</f>
        <v>0.4427497871395254</v>
      </c>
    </row>
    <row r="7983" spans="1:12">
      <c r="A7983" t="s">
        <v>10</v>
      </c>
      <c r="B7983" t="s">
        <v>11</v>
      </c>
      <c r="C7983" t="s">
        <v>73</v>
      </c>
      <c r="D7983" t="s">
        <v>50</v>
      </c>
      <c r="E7983" t="s">
        <v>22</v>
      </c>
      <c r="F7983" t="s">
        <v>61</v>
      </c>
      <c r="G7983" t="s">
        <v>62</v>
      </c>
      <c r="H7983" s="1">
        <v>2022</v>
      </c>
      <c r="I7983" s="2">
        <v>12990</v>
      </c>
      <c r="J7983" s="3">
        <v>6460</v>
      </c>
      <c r="K7983">
        <f>Table1[[#This Row],[Total Revenue + Open]]/Table1[[#This Row],[Qty]]</f>
        <v>0.49730561970746728</v>
      </c>
      <c r="L7983">
        <f>Table1[[#This Row],[Total Revenue + Open]]/Table1[[#This Row],[Qty]]</f>
        <v>0.49730561970746728</v>
      </c>
    </row>
    <row r="7984" spans="1:12">
      <c r="A7984" t="s">
        <v>10</v>
      </c>
      <c r="B7984" t="s">
        <v>11</v>
      </c>
      <c r="C7984" t="s">
        <v>73</v>
      </c>
      <c r="D7984" t="s">
        <v>50</v>
      </c>
      <c r="E7984" t="s">
        <v>15</v>
      </c>
      <c r="F7984" t="s">
        <v>80</v>
      </c>
      <c r="G7984" t="s">
        <v>82</v>
      </c>
      <c r="H7984" s="1">
        <v>2022</v>
      </c>
      <c r="I7984" s="2">
        <v>5050</v>
      </c>
      <c r="J7984" s="3">
        <v>5879.25</v>
      </c>
      <c r="K7984">
        <f>Table1[[#This Row],[Total Revenue + Open]]/Table1[[#This Row],[Qty]]</f>
        <v>1.1642079207920792</v>
      </c>
      <c r="L7984">
        <f>Table1[[#This Row],[Qty]]/Table1[[#This Row],[Total Revenue + Open]]</f>
        <v>0.85895309775906792</v>
      </c>
    </row>
    <row r="7985" spans="1:12" hidden="1">
      <c r="A7985" t="s">
        <v>544</v>
      </c>
      <c r="B7985" t="s">
        <v>11</v>
      </c>
      <c r="C7985" t="s">
        <v>119</v>
      </c>
      <c r="D7985" t="s">
        <v>592</v>
      </c>
      <c r="E7985" t="s">
        <v>15</v>
      </c>
      <c r="F7985" t="s">
        <v>36</v>
      </c>
      <c r="G7985" t="s">
        <v>384</v>
      </c>
      <c r="H7985" s="1">
        <v>2021</v>
      </c>
      <c r="I7985" s="2">
        <v>25730</v>
      </c>
      <c r="J7985" s="3">
        <v>34304</v>
      </c>
      <c r="K7985">
        <f>Table1[[#This Row],[Total Revenue + Open]]/Table1[[#This Row],[Qty]]</f>
        <v>1.3332296929654099</v>
      </c>
      <c r="L7985">
        <f>Table1[[#This Row],[Total Revenue + Open]]/Table1[[#This Row],[Qty]]</f>
        <v>1.3332296929654099</v>
      </c>
    </row>
    <row r="7986" spans="1:12" hidden="1">
      <c r="A7986" t="s">
        <v>544</v>
      </c>
      <c r="B7986" t="s">
        <v>11</v>
      </c>
      <c r="C7986" t="s">
        <v>119</v>
      </c>
      <c r="D7986" t="s">
        <v>592</v>
      </c>
      <c r="E7986" t="s">
        <v>15</v>
      </c>
      <c r="F7986" t="s">
        <v>36</v>
      </c>
      <c r="G7986" t="s">
        <v>384</v>
      </c>
      <c r="H7986" s="1">
        <v>2021</v>
      </c>
      <c r="I7986" s="2">
        <v>3270</v>
      </c>
      <c r="J7986" s="3">
        <v>4355</v>
      </c>
      <c r="K7986">
        <f>Table1[[#This Row],[Total Revenue + Open]]/Table1[[#This Row],[Qty]]</f>
        <v>1.3318042813455657</v>
      </c>
      <c r="L7986">
        <f>Table1[[#This Row],[Total Revenue + Open]]/Table1[[#This Row],[Qty]]</f>
        <v>1.3318042813455657</v>
      </c>
    </row>
    <row r="7987" spans="1:12" hidden="1">
      <c r="A7987" t="s">
        <v>544</v>
      </c>
      <c r="B7987" t="s">
        <v>11</v>
      </c>
      <c r="C7987" t="s">
        <v>119</v>
      </c>
      <c r="D7987" t="s">
        <v>592</v>
      </c>
      <c r="E7987" t="s">
        <v>15</v>
      </c>
      <c r="F7987" t="s">
        <v>36</v>
      </c>
      <c r="G7987" t="s">
        <v>384</v>
      </c>
      <c r="H7987" s="1">
        <v>2021</v>
      </c>
      <c r="I7987" s="2">
        <v>8095</v>
      </c>
      <c r="J7987" s="3">
        <v>10787</v>
      </c>
      <c r="K7987">
        <f>Table1[[#This Row],[Total Revenue + Open]]/Table1[[#This Row],[Qty]]</f>
        <v>1.3325509573810994</v>
      </c>
      <c r="L7987">
        <f>Table1[[#This Row],[Total Revenue + Open]]/Table1[[#This Row],[Qty]]</f>
        <v>1.3325509573810994</v>
      </c>
    </row>
    <row r="7988" spans="1:12" hidden="1">
      <c r="A7988" t="s">
        <v>544</v>
      </c>
      <c r="B7988" t="s">
        <v>11</v>
      </c>
      <c r="C7988" t="s">
        <v>119</v>
      </c>
      <c r="D7988" t="s">
        <v>592</v>
      </c>
      <c r="E7988" t="s">
        <v>15</v>
      </c>
      <c r="F7988" t="s">
        <v>36</v>
      </c>
      <c r="G7988" t="s">
        <v>384</v>
      </c>
      <c r="H7988" s="1">
        <v>2021</v>
      </c>
      <c r="I7988" s="2">
        <v>4725</v>
      </c>
      <c r="J7988" s="3">
        <v>6298</v>
      </c>
      <c r="K7988">
        <f>Table1[[#This Row],[Total Revenue + Open]]/Table1[[#This Row],[Qty]]</f>
        <v>1.3329100529100528</v>
      </c>
      <c r="L7988">
        <f>Table1[[#This Row],[Total Revenue + Open]]/Table1[[#This Row],[Qty]]</f>
        <v>1.3329100529100528</v>
      </c>
    </row>
    <row r="7989" spans="1:12" hidden="1">
      <c r="A7989" t="s">
        <v>544</v>
      </c>
      <c r="B7989" t="s">
        <v>11</v>
      </c>
      <c r="C7989" t="s">
        <v>119</v>
      </c>
      <c r="D7989" t="s">
        <v>592</v>
      </c>
      <c r="E7989" t="s">
        <v>15</v>
      </c>
      <c r="F7989" t="s">
        <v>36</v>
      </c>
      <c r="G7989" t="s">
        <v>384</v>
      </c>
      <c r="H7989" s="1">
        <v>2021</v>
      </c>
      <c r="I7989" s="2">
        <v>1260</v>
      </c>
      <c r="J7989" s="3">
        <v>1675</v>
      </c>
      <c r="K7989">
        <f>Table1[[#This Row],[Total Revenue + Open]]/Table1[[#This Row],[Qty]]</f>
        <v>1.3293650793650793</v>
      </c>
      <c r="L7989">
        <f>Table1[[#This Row],[Total Revenue + Open]]/Table1[[#This Row],[Qty]]</f>
        <v>1.3293650793650793</v>
      </c>
    </row>
    <row r="7990" spans="1:12" hidden="1">
      <c r="A7990" t="s">
        <v>544</v>
      </c>
      <c r="B7990" t="s">
        <v>11</v>
      </c>
      <c r="C7990" t="s">
        <v>119</v>
      </c>
      <c r="D7990" t="s">
        <v>592</v>
      </c>
      <c r="E7990" t="s">
        <v>15</v>
      </c>
      <c r="F7990" t="s">
        <v>36</v>
      </c>
      <c r="G7990" t="s">
        <v>384</v>
      </c>
      <c r="H7990" s="1">
        <v>2021</v>
      </c>
      <c r="I7990" s="2">
        <v>7590</v>
      </c>
      <c r="J7990" s="3">
        <v>10117</v>
      </c>
      <c r="K7990">
        <f>Table1[[#This Row],[Total Revenue + Open]]/Table1[[#This Row],[Qty]]</f>
        <v>1.3329380764163372</v>
      </c>
      <c r="L7990">
        <f>Table1[[#This Row],[Total Revenue + Open]]/Table1[[#This Row],[Qty]]</f>
        <v>1.3329380764163372</v>
      </c>
    </row>
    <row r="7991" spans="1:12">
      <c r="A7991" t="s">
        <v>10</v>
      </c>
      <c r="B7991" t="s">
        <v>11</v>
      </c>
      <c r="C7991" t="s">
        <v>73</v>
      </c>
      <c r="D7991" t="s">
        <v>50</v>
      </c>
      <c r="E7991" t="s">
        <v>15</v>
      </c>
      <c r="F7991" t="s">
        <v>80</v>
      </c>
      <c r="G7991" t="s">
        <v>84</v>
      </c>
      <c r="H7991" s="1">
        <v>2022</v>
      </c>
      <c r="I7991" s="2">
        <v>5050</v>
      </c>
      <c r="J7991" s="3">
        <v>5879.25</v>
      </c>
      <c r="K7991">
        <f>Table1[[#This Row],[Total Revenue + Open]]/Table1[[#This Row],[Qty]]</f>
        <v>1.1642079207920792</v>
      </c>
      <c r="L7991">
        <f>Table1[[#This Row],[Qty]]/Table1[[#This Row],[Total Revenue + Open]]</f>
        <v>0.85895309775906792</v>
      </c>
    </row>
    <row r="7992" spans="1:12">
      <c r="A7992" t="s">
        <v>10</v>
      </c>
      <c r="B7992" t="s">
        <v>11</v>
      </c>
      <c r="C7992" t="s">
        <v>73</v>
      </c>
      <c r="D7992" t="s">
        <v>50</v>
      </c>
      <c r="E7992" t="s">
        <v>15</v>
      </c>
      <c r="F7992" t="s">
        <v>80</v>
      </c>
      <c r="G7992" t="s">
        <v>82</v>
      </c>
      <c r="H7992" s="1">
        <v>2022</v>
      </c>
      <c r="I7992" s="2">
        <v>4870</v>
      </c>
      <c r="J7992" s="3">
        <v>5674.5</v>
      </c>
      <c r="K7992">
        <f>Table1[[#This Row],[Total Revenue + Open]]/Table1[[#This Row],[Qty]]</f>
        <v>1.1651950718685831</v>
      </c>
      <c r="L7992">
        <f>Table1[[#This Row],[Qty]]/Table1[[#This Row],[Total Revenue + Open]]</f>
        <v>0.85822539430786848</v>
      </c>
    </row>
    <row r="7993" spans="1:12">
      <c r="A7993" t="s">
        <v>10</v>
      </c>
      <c r="B7993" t="s">
        <v>11</v>
      </c>
      <c r="C7993" t="s">
        <v>73</v>
      </c>
      <c r="D7993" t="s">
        <v>50</v>
      </c>
      <c r="E7993" t="s">
        <v>15</v>
      </c>
      <c r="F7993" t="s">
        <v>80</v>
      </c>
      <c r="G7993" t="s">
        <v>84</v>
      </c>
      <c r="H7993" s="1">
        <v>2022</v>
      </c>
      <c r="I7993" s="2">
        <v>4870</v>
      </c>
      <c r="J7993" s="3">
        <v>5674.5</v>
      </c>
      <c r="K7993">
        <f>Table1[[#This Row],[Total Revenue + Open]]/Table1[[#This Row],[Qty]]</f>
        <v>1.1651950718685831</v>
      </c>
      <c r="L7993">
        <f>Table1[[#This Row],[Qty]]/Table1[[#This Row],[Total Revenue + Open]]</f>
        <v>0.85822539430786848</v>
      </c>
    </row>
    <row r="7994" spans="1:12">
      <c r="A7994" t="s">
        <v>10</v>
      </c>
      <c r="B7994" t="s">
        <v>11</v>
      </c>
      <c r="C7994" t="s">
        <v>73</v>
      </c>
      <c r="D7994" t="s">
        <v>50</v>
      </c>
      <c r="E7994" t="s">
        <v>22</v>
      </c>
      <c r="F7994" t="s">
        <v>61</v>
      </c>
      <c r="G7994" t="s">
        <v>97</v>
      </c>
      <c r="H7994" s="1">
        <v>2022</v>
      </c>
      <c r="I7994" s="2">
        <v>11300</v>
      </c>
      <c r="J7994" s="3">
        <v>5620</v>
      </c>
      <c r="K7994">
        <f>Table1[[#This Row],[Total Revenue + Open]]/Table1[[#This Row],[Qty]]</f>
        <v>0.49734513274336284</v>
      </c>
      <c r="L7994">
        <f>Table1[[#This Row],[Total Revenue + Open]]/Table1[[#This Row],[Qty]]</f>
        <v>0.49734513274336284</v>
      </c>
    </row>
    <row r="7995" spans="1:12">
      <c r="A7995" t="s">
        <v>10</v>
      </c>
      <c r="B7995" t="s">
        <v>11</v>
      </c>
      <c r="C7995" t="s">
        <v>73</v>
      </c>
      <c r="D7995" t="s">
        <v>50</v>
      </c>
      <c r="E7995" t="s">
        <v>15</v>
      </c>
      <c r="F7995" t="s">
        <v>80</v>
      </c>
      <c r="G7995" t="s">
        <v>82</v>
      </c>
      <c r="H7995" s="1">
        <v>2022</v>
      </c>
      <c r="I7995" s="2">
        <v>4875</v>
      </c>
      <c r="J7995" s="3">
        <v>5577.5</v>
      </c>
      <c r="K7995">
        <f>Table1[[#This Row],[Total Revenue + Open]]/Table1[[#This Row],[Qty]]</f>
        <v>1.1441025641025642</v>
      </c>
      <c r="L7995">
        <f>Table1[[#This Row],[Qty]]/Table1[[#This Row],[Total Revenue + Open]]</f>
        <v>0.87404751232631106</v>
      </c>
    </row>
    <row r="7996" spans="1:12">
      <c r="A7996" t="s">
        <v>10</v>
      </c>
      <c r="B7996" t="s">
        <v>11</v>
      </c>
      <c r="C7996" t="s">
        <v>73</v>
      </c>
      <c r="D7996" t="s">
        <v>50</v>
      </c>
      <c r="E7996" t="s">
        <v>15</v>
      </c>
      <c r="F7996" t="s">
        <v>80</v>
      </c>
      <c r="G7996" t="s">
        <v>84</v>
      </c>
      <c r="H7996" s="1">
        <v>2022</v>
      </c>
      <c r="I7996" s="2">
        <v>4875</v>
      </c>
      <c r="J7996" s="3">
        <v>5577.5</v>
      </c>
      <c r="K7996">
        <f>Table1[[#This Row],[Total Revenue + Open]]/Table1[[#This Row],[Qty]]</f>
        <v>1.1441025641025642</v>
      </c>
      <c r="L7996">
        <f>Table1[[#This Row],[Qty]]/Table1[[#This Row],[Total Revenue + Open]]</f>
        <v>0.87404751232631106</v>
      </c>
    </row>
    <row r="7997" spans="1:12">
      <c r="A7997" t="s">
        <v>10</v>
      </c>
      <c r="B7997" t="s">
        <v>11</v>
      </c>
      <c r="C7997" t="s">
        <v>73</v>
      </c>
      <c r="D7997" t="s">
        <v>50</v>
      </c>
      <c r="E7997" t="s">
        <v>22</v>
      </c>
      <c r="F7997" t="s">
        <v>61</v>
      </c>
      <c r="G7997" t="s">
        <v>62</v>
      </c>
      <c r="H7997" s="1">
        <v>2022</v>
      </c>
      <c r="I7997" s="2">
        <v>10895</v>
      </c>
      <c r="J7997" s="3">
        <v>5420</v>
      </c>
      <c r="K7997">
        <f>Table1[[#This Row],[Total Revenue + Open]]/Table1[[#This Row],[Qty]]</f>
        <v>0.49747590637907296</v>
      </c>
      <c r="L7997">
        <f>Table1[[#This Row],[Total Revenue + Open]]/Table1[[#This Row],[Qty]]</f>
        <v>0.49747590637907296</v>
      </c>
    </row>
    <row r="7998" spans="1:12">
      <c r="A7998" t="s">
        <v>10</v>
      </c>
      <c r="B7998" t="s">
        <v>11</v>
      </c>
      <c r="C7998" t="s">
        <v>73</v>
      </c>
      <c r="D7998" t="s">
        <v>50</v>
      </c>
      <c r="E7998" t="s">
        <v>15</v>
      </c>
      <c r="F7998" t="s">
        <v>80</v>
      </c>
      <c r="G7998" t="s">
        <v>82</v>
      </c>
      <c r="H7998" s="1">
        <v>2022</v>
      </c>
      <c r="I7998" s="2">
        <v>4340</v>
      </c>
      <c r="J7998" s="3">
        <v>5038.8</v>
      </c>
      <c r="K7998">
        <f>Table1[[#This Row],[Total Revenue + Open]]/Table1[[#This Row],[Qty]]</f>
        <v>1.1610138248847928</v>
      </c>
      <c r="L7998">
        <f>Table1[[#This Row],[Qty]]/Table1[[#This Row],[Total Revenue + Open]]</f>
        <v>0.86131618639358576</v>
      </c>
    </row>
    <row r="7999" spans="1:12">
      <c r="A7999" t="s">
        <v>10</v>
      </c>
      <c r="B7999" t="s">
        <v>11</v>
      </c>
      <c r="C7999" t="s">
        <v>73</v>
      </c>
      <c r="D7999" t="s">
        <v>50</v>
      </c>
      <c r="E7999" t="s">
        <v>15</v>
      </c>
      <c r="F7999" t="s">
        <v>80</v>
      </c>
      <c r="G7999" t="s">
        <v>84</v>
      </c>
      <c r="H7999" s="1">
        <v>2022</v>
      </c>
      <c r="I7999" s="2">
        <v>4340</v>
      </c>
      <c r="J7999" s="3">
        <v>5038.8</v>
      </c>
      <c r="K7999">
        <f>Table1[[#This Row],[Total Revenue + Open]]/Table1[[#This Row],[Qty]]</f>
        <v>1.1610138248847928</v>
      </c>
      <c r="L7999">
        <f>Table1[[#This Row],[Qty]]/Table1[[#This Row],[Total Revenue + Open]]</f>
        <v>0.86131618639358576</v>
      </c>
    </row>
    <row r="8000" spans="1:12" hidden="1">
      <c r="A8000" t="s">
        <v>544</v>
      </c>
      <c r="B8000" t="s">
        <v>11</v>
      </c>
      <c r="C8000" t="s">
        <v>119</v>
      </c>
      <c r="D8000" t="s">
        <v>592</v>
      </c>
      <c r="E8000" t="s">
        <v>15</v>
      </c>
      <c r="F8000" t="s">
        <v>36</v>
      </c>
      <c r="G8000" t="s">
        <v>385</v>
      </c>
      <c r="H8000" s="1">
        <v>2018</v>
      </c>
      <c r="I8000" s="2">
        <v>10000</v>
      </c>
      <c r="J8000" s="3">
        <v>11940</v>
      </c>
      <c r="K8000">
        <f>Table1[[#This Row],[Total Revenue + Open]]/Table1[[#This Row],[Qty]]</f>
        <v>1.194</v>
      </c>
      <c r="L8000">
        <f>Table1[[#This Row],[Total Revenue + Open]]/Table1[[#This Row],[Qty]]</f>
        <v>1.194</v>
      </c>
    </row>
    <row r="8001" spans="1:12" hidden="1">
      <c r="A8001" t="s">
        <v>544</v>
      </c>
      <c r="B8001" t="s">
        <v>11</v>
      </c>
      <c r="C8001" t="s">
        <v>119</v>
      </c>
      <c r="D8001" t="s">
        <v>592</v>
      </c>
      <c r="E8001" t="s">
        <v>15</v>
      </c>
      <c r="F8001" t="s">
        <v>36</v>
      </c>
      <c r="G8001" t="s">
        <v>385</v>
      </c>
      <c r="H8001" s="1">
        <v>2018</v>
      </c>
      <c r="I8001" s="2">
        <v>6540</v>
      </c>
      <c r="J8001" s="3">
        <v>7800</v>
      </c>
      <c r="K8001">
        <f>Table1[[#This Row],[Total Revenue + Open]]/Table1[[#This Row],[Qty]]</f>
        <v>1.1926605504587156</v>
      </c>
      <c r="L8001">
        <f>Table1[[#This Row],[Total Revenue + Open]]/Table1[[#This Row],[Qty]]</f>
        <v>1.1926605504587156</v>
      </c>
    </row>
    <row r="8002" spans="1:12" hidden="1">
      <c r="A8002" t="s">
        <v>544</v>
      </c>
      <c r="B8002" t="s">
        <v>11</v>
      </c>
      <c r="C8002" t="s">
        <v>119</v>
      </c>
      <c r="D8002" t="s">
        <v>592</v>
      </c>
      <c r="E8002" t="s">
        <v>15</v>
      </c>
      <c r="F8002" t="s">
        <v>36</v>
      </c>
      <c r="G8002" t="s">
        <v>385</v>
      </c>
      <c r="H8002" s="1">
        <v>2018</v>
      </c>
      <c r="I8002" s="2">
        <v>1660</v>
      </c>
      <c r="J8002" s="3">
        <v>1980</v>
      </c>
      <c r="K8002">
        <f>Table1[[#This Row],[Total Revenue + Open]]/Table1[[#This Row],[Qty]]</f>
        <v>1.1927710843373494</v>
      </c>
      <c r="L8002">
        <f>Table1[[#This Row],[Total Revenue + Open]]/Table1[[#This Row],[Qty]]</f>
        <v>1.1927710843373494</v>
      </c>
    </row>
    <row r="8003" spans="1:12" hidden="1">
      <c r="A8003" t="s">
        <v>544</v>
      </c>
      <c r="B8003" t="s">
        <v>11</v>
      </c>
      <c r="C8003" t="s">
        <v>119</v>
      </c>
      <c r="D8003" t="s">
        <v>592</v>
      </c>
      <c r="E8003" t="s">
        <v>15</v>
      </c>
      <c r="F8003" t="s">
        <v>36</v>
      </c>
      <c r="G8003" t="s">
        <v>385</v>
      </c>
      <c r="H8003" s="1">
        <v>2018</v>
      </c>
      <c r="I8003" s="2">
        <v>6635</v>
      </c>
      <c r="J8003" s="3">
        <v>7920</v>
      </c>
      <c r="K8003">
        <f>Table1[[#This Row],[Total Revenue + Open]]/Table1[[#This Row],[Qty]]</f>
        <v>1.1936699321778448</v>
      </c>
      <c r="L8003">
        <f>Table1[[#This Row],[Total Revenue + Open]]/Table1[[#This Row],[Qty]]</f>
        <v>1.1936699321778448</v>
      </c>
    </row>
    <row r="8004" spans="1:12" hidden="1">
      <c r="A8004" t="s">
        <v>544</v>
      </c>
      <c r="B8004" t="s">
        <v>11</v>
      </c>
      <c r="C8004" t="s">
        <v>119</v>
      </c>
      <c r="D8004" t="s">
        <v>592</v>
      </c>
      <c r="E8004" t="s">
        <v>15</v>
      </c>
      <c r="F8004" t="s">
        <v>36</v>
      </c>
      <c r="G8004" t="s">
        <v>385</v>
      </c>
      <c r="H8004" s="1">
        <v>2018</v>
      </c>
      <c r="I8004" s="2">
        <v>2515</v>
      </c>
      <c r="J8004" s="3">
        <v>3000</v>
      </c>
      <c r="K8004">
        <f>Table1[[#This Row],[Total Revenue + Open]]/Table1[[#This Row],[Qty]]</f>
        <v>1.1928429423459244</v>
      </c>
      <c r="L8004">
        <f>Table1[[#This Row],[Total Revenue + Open]]/Table1[[#This Row],[Qty]]</f>
        <v>1.1928429423459244</v>
      </c>
    </row>
    <row r="8005" spans="1:12" hidden="1">
      <c r="A8005" t="s">
        <v>544</v>
      </c>
      <c r="B8005" t="s">
        <v>11</v>
      </c>
      <c r="C8005" t="s">
        <v>119</v>
      </c>
      <c r="D8005" t="s">
        <v>592</v>
      </c>
      <c r="E8005" t="s">
        <v>15</v>
      </c>
      <c r="F8005" t="s">
        <v>36</v>
      </c>
      <c r="G8005" t="s">
        <v>385</v>
      </c>
      <c r="H8005" s="1">
        <v>2019</v>
      </c>
      <c r="I8005" s="2">
        <v>1410</v>
      </c>
      <c r="J8005" s="3">
        <v>1680</v>
      </c>
      <c r="K8005">
        <f>Table1[[#This Row],[Total Revenue + Open]]/Table1[[#This Row],[Qty]]</f>
        <v>1.1914893617021276</v>
      </c>
      <c r="L8005">
        <f>Table1[[#This Row],[Total Revenue + Open]]/Table1[[#This Row],[Qty]]</f>
        <v>1.1914893617021276</v>
      </c>
    </row>
    <row r="8006" spans="1:12" hidden="1">
      <c r="A8006" t="s">
        <v>544</v>
      </c>
      <c r="B8006" t="s">
        <v>11</v>
      </c>
      <c r="C8006" t="s">
        <v>119</v>
      </c>
      <c r="D8006" t="s">
        <v>592</v>
      </c>
      <c r="E8006" t="s">
        <v>15</v>
      </c>
      <c r="F8006" t="s">
        <v>36</v>
      </c>
      <c r="G8006" t="s">
        <v>385</v>
      </c>
      <c r="H8006" s="1">
        <v>2019</v>
      </c>
      <c r="I8006" s="2">
        <v>2065</v>
      </c>
      <c r="J8006" s="3">
        <v>2460</v>
      </c>
      <c r="K8006">
        <f>Table1[[#This Row],[Total Revenue + Open]]/Table1[[#This Row],[Qty]]</f>
        <v>1.1912832929782082</v>
      </c>
      <c r="L8006">
        <f>Table1[[#This Row],[Total Revenue + Open]]/Table1[[#This Row],[Qty]]</f>
        <v>1.1912832929782082</v>
      </c>
    </row>
    <row r="8007" spans="1:12" hidden="1">
      <c r="A8007" t="s">
        <v>544</v>
      </c>
      <c r="B8007" t="s">
        <v>11</v>
      </c>
      <c r="C8007" t="s">
        <v>119</v>
      </c>
      <c r="D8007" t="s">
        <v>592</v>
      </c>
      <c r="E8007" t="s">
        <v>15</v>
      </c>
      <c r="F8007" t="s">
        <v>36</v>
      </c>
      <c r="G8007" t="s">
        <v>385</v>
      </c>
      <c r="H8007" s="1">
        <v>2019</v>
      </c>
      <c r="I8007" s="2">
        <v>500</v>
      </c>
      <c r="J8007" s="3">
        <v>600</v>
      </c>
      <c r="K8007">
        <f>Table1[[#This Row],[Total Revenue + Open]]/Table1[[#This Row],[Qty]]</f>
        <v>1.2</v>
      </c>
      <c r="L8007">
        <f>Table1[[#This Row],[Total Revenue + Open]]/Table1[[#This Row],[Qty]]</f>
        <v>1.2</v>
      </c>
    </row>
    <row r="8008" spans="1:12" hidden="1">
      <c r="A8008" t="s">
        <v>544</v>
      </c>
      <c r="B8008" t="s">
        <v>11</v>
      </c>
      <c r="C8008" t="s">
        <v>119</v>
      </c>
      <c r="D8008" t="s">
        <v>592</v>
      </c>
      <c r="E8008" t="s">
        <v>15</v>
      </c>
      <c r="F8008" t="s">
        <v>36</v>
      </c>
      <c r="G8008" t="s">
        <v>385</v>
      </c>
      <c r="H8008" s="1">
        <v>2019</v>
      </c>
      <c r="I8008" s="2">
        <v>1860</v>
      </c>
      <c r="J8008" s="3">
        <v>2220</v>
      </c>
      <c r="K8008">
        <f>Table1[[#This Row],[Total Revenue + Open]]/Table1[[#This Row],[Qty]]</f>
        <v>1.1935483870967742</v>
      </c>
      <c r="L8008">
        <f>Table1[[#This Row],[Total Revenue + Open]]/Table1[[#This Row],[Qty]]</f>
        <v>1.1935483870967742</v>
      </c>
    </row>
    <row r="8009" spans="1:12" hidden="1">
      <c r="A8009" t="s">
        <v>544</v>
      </c>
      <c r="B8009" t="s">
        <v>11</v>
      </c>
      <c r="C8009" t="s">
        <v>119</v>
      </c>
      <c r="D8009" t="s">
        <v>592</v>
      </c>
      <c r="E8009" t="s">
        <v>15</v>
      </c>
      <c r="F8009" t="s">
        <v>36</v>
      </c>
      <c r="G8009" t="s">
        <v>385</v>
      </c>
      <c r="H8009" s="1">
        <v>2019</v>
      </c>
      <c r="I8009" s="2">
        <v>850</v>
      </c>
      <c r="J8009" s="3">
        <v>1020</v>
      </c>
      <c r="K8009">
        <f>Table1[[#This Row],[Total Revenue + Open]]/Table1[[#This Row],[Qty]]</f>
        <v>1.2</v>
      </c>
      <c r="L8009">
        <f>Table1[[#This Row],[Total Revenue + Open]]/Table1[[#This Row],[Qty]]</f>
        <v>1.2</v>
      </c>
    </row>
    <row r="8010" spans="1:12" hidden="1">
      <c r="A8010" t="s">
        <v>544</v>
      </c>
      <c r="B8010" t="s">
        <v>11</v>
      </c>
      <c r="C8010" t="s">
        <v>119</v>
      </c>
      <c r="D8010" t="s">
        <v>592</v>
      </c>
      <c r="E8010" t="s">
        <v>15</v>
      </c>
      <c r="F8010" t="s">
        <v>36</v>
      </c>
      <c r="G8010" t="s">
        <v>385</v>
      </c>
      <c r="H8010" s="1">
        <v>2019</v>
      </c>
      <c r="I8010" s="2">
        <v>3065</v>
      </c>
      <c r="J8010" s="3">
        <v>3660</v>
      </c>
      <c r="K8010">
        <f>Table1[[#This Row],[Total Revenue + Open]]/Table1[[#This Row],[Qty]]</f>
        <v>1.1941272430668841</v>
      </c>
      <c r="L8010">
        <f>Table1[[#This Row],[Total Revenue + Open]]/Table1[[#This Row],[Qty]]</f>
        <v>1.1941272430668841</v>
      </c>
    </row>
    <row r="8011" spans="1:12" hidden="1">
      <c r="A8011" t="s">
        <v>544</v>
      </c>
      <c r="B8011" t="s">
        <v>11</v>
      </c>
      <c r="C8011" t="s">
        <v>119</v>
      </c>
      <c r="D8011" t="s">
        <v>592</v>
      </c>
      <c r="E8011" t="s">
        <v>15</v>
      </c>
      <c r="F8011" t="s">
        <v>36</v>
      </c>
      <c r="G8011" t="s">
        <v>385</v>
      </c>
      <c r="H8011" s="1">
        <v>2019</v>
      </c>
      <c r="I8011" s="2">
        <v>1910</v>
      </c>
      <c r="J8011" s="3">
        <v>2280</v>
      </c>
      <c r="K8011">
        <f>Table1[[#This Row],[Total Revenue + Open]]/Table1[[#This Row],[Qty]]</f>
        <v>1.1937172774869109</v>
      </c>
      <c r="L8011">
        <f>Table1[[#This Row],[Total Revenue + Open]]/Table1[[#This Row],[Qty]]</f>
        <v>1.1937172774869109</v>
      </c>
    </row>
    <row r="8012" spans="1:12" hidden="1">
      <c r="A8012" t="s">
        <v>544</v>
      </c>
      <c r="B8012" t="s">
        <v>11</v>
      </c>
      <c r="C8012" t="s">
        <v>119</v>
      </c>
      <c r="D8012" t="s">
        <v>592</v>
      </c>
      <c r="E8012" t="s">
        <v>15</v>
      </c>
      <c r="F8012" t="s">
        <v>36</v>
      </c>
      <c r="G8012" t="s">
        <v>385</v>
      </c>
      <c r="H8012" s="1">
        <v>2019</v>
      </c>
      <c r="I8012" s="2">
        <v>1460</v>
      </c>
      <c r="J8012" s="3">
        <v>1740</v>
      </c>
      <c r="K8012">
        <f>Table1[[#This Row],[Total Revenue + Open]]/Table1[[#This Row],[Qty]]</f>
        <v>1.1917808219178083</v>
      </c>
      <c r="L8012">
        <f>Table1[[#This Row],[Total Revenue + Open]]/Table1[[#This Row],[Qty]]</f>
        <v>1.1917808219178083</v>
      </c>
    </row>
    <row r="8013" spans="1:12" hidden="1">
      <c r="A8013" t="s">
        <v>544</v>
      </c>
      <c r="B8013" t="s">
        <v>11</v>
      </c>
      <c r="C8013" t="s">
        <v>73</v>
      </c>
      <c r="D8013" t="s">
        <v>560</v>
      </c>
      <c r="E8013" t="s">
        <v>15</v>
      </c>
      <c r="F8013" t="s">
        <v>80</v>
      </c>
      <c r="G8013" t="s">
        <v>574</v>
      </c>
      <c r="H8013" s="1">
        <v>2020</v>
      </c>
      <c r="I8013" s="2">
        <v>1460</v>
      </c>
      <c r="J8013" s="3">
        <v>1653</v>
      </c>
      <c r="K8013">
        <f>Table1[[#This Row],[Total Revenue + Open]]/Table1[[#This Row],[Qty]]</f>
        <v>1.1321917808219177</v>
      </c>
      <c r="L8013">
        <f>Table1[[#This Row],[Total Revenue + Open]]/Table1[[#This Row],[Qty]]</f>
        <v>1.1321917808219177</v>
      </c>
    </row>
    <row r="8014" spans="1:12" hidden="1">
      <c r="A8014" t="s">
        <v>544</v>
      </c>
      <c r="B8014" t="s">
        <v>11</v>
      </c>
      <c r="C8014" t="s">
        <v>119</v>
      </c>
      <c r="D8014" t="s">
        <v>580</v>
      </c>
      <c r="E8014" t="s">
        <v>15</v>
      </c>
      <c r="F8014" t="s">
        <v>204</v>
      </c>
      <c r="G8014" t="s">
        <v>205</v>
      </c>
      <c r="H8014" s="1">
        <v>2020</v>
      </c>
      <c r="I8014" s="2">
        <v>600</v>
      </c>
      <c r="J8014" s="3">
        <v>1644</v>
      </c>
      <c r="K8014">
        <f>Table1[[#This Row],[Total Revenue + Open]]/Table1[[#This Row],[Qty]]</f>
        <v>2.74</v>
      </c>
      <c r="L8014">
        <f>Table1[[#This Row],[Total Revenue + Open]]/Table1[[#This Row],[Qty]]</f>
        <v>2.74</v>
      </c>
    </row>
    <row r="8015" spans="1:12" hidden="1">
      <c r="A8015" t="s">
        <v>544</v>
      </c>
      <c r="B8015" t="s">
        <v>11</v>
      </c>
      <c r="C8015" t="s">
        <v>119</v>
      </c>
      <c r="D8015" t="s">
        <v>580</v>
      </c>
      <c r="E8015" t="s">
        <v>15</v>
      </c>
      <c r="F8015" t="s">
        <v>204</v>
      </c>
      <c r="G8015" t="s">
        <v>206</v>
      </c>
      <c r="H8015" s="1">
        <v>2020</v>
      </c>
      <c r="I8015" s="2">
        <v>600</v>
      </c>
      <c r="J8015" s="3">
        <v>1644</v>
      </c>
      <c r="K8015">
        <f>Table1[[#This Row],[Total Revenue + Open]]/Table1[[#This Row],[Qty]]</f>
        <v>2.74</v>
      </c>
      <c r="L8015">
        <f>Table1[[#This Row],[Total Revenue + Open]]/Table1[[#This Row],[Qty]]</f>
        <v>2.74</v>
      </c>
    </row>
    <row r="8016" spans="1:12" hidden="1">
      <c r="A8016" t="s">
        <v>544</v>
      </c>
      <c r="B8016" t="s">
        <v>11</v>
      </c>
      <c r="C8016" t="s">
        <v>119</v>
      </c>
      <c r="D8016" t="s">
        <v>580</v>
      </c>
      <c r="E8016" t="s">
        <v>15</v>
      </c>
      <c r="F8016" t="s">
        <v>123</v>
      </c>
      <c r="G8016" t="s">
        <v>513</v>
      </c>
      <c r="H8016" s="1">
        <v>2020</v>
      </c>
      <c r="I8016" s="2">
        <v>550</v>
      </c>
      <c r="J8016" s="3">
        <v>1523.5</v>
      </c>
      <c r="K8016">
        <f>Table1[[#This Row],[Total Revenue + Open]]/Table1[[#This Row],[Qty]]</f>
        <v>2.77</v>
      </c>
      <c r="L8016">
        <f>Table1[[#This Row],[Total Revenue + Open]]/Table1[[#This Row],[Qty]]</f>
        <v>2.77</v>
      </c>
    </row>
    <row r="8017" spans="1:12" hidden="1">
      <c r="A8017" t="s">
        <v>544</v>
      </c>
      <c r="B8017" t="s">
        <v>11</v>
      </c>
      <c r="C8017" t="s">
        <v>119</v>
      </c>
      <c r="D8017" t="s">
        <v>592</v>
      </c>
      <c r="E8017" t="s">
        <v>15</v>
      </c>
      <c r="F8017" t="s">
        <v>36</v>
      </c>
      <c r="G8017" t="s">
        <v>385</v>
      </c>
      <c r="H8017" s="1">
        <v>2021</v>
      </c>
      <c r="I8017" s="2">
        <v>1210</v>
      </c>
      <c r="J8017" s="3">
        <v>1584</v>
      </c>
      <c r="K8017">
        <f>Table1[[#This Row],[Total Revenue + Open]]/Table1[[#This Row],[Qty]]</f>
        <v>1.3090909090909091</v>
      </c>
      <c r="L8017">
        <f>Table1[[#This Row],[Total Revenue + Open]]/Table1[[#This Row],[Qty]]</f>
        <v>1.3090909090909091</v>
      </c>
    </row>
    <row r="8018" spans="1:12" hidden="1">
      <c r="A8018" t="s">
        <v>544</v>
      </c>
      <c r="B8018" t="s">
        <v>11</v>
      </c>
      <c r="C8018" t="s">
        <v>119</v>
      </c>
      <c r="D8018" t="s">
        <v>592</v>
      </c>
      <c r="E8018" t="s">
        <v>15</v>
      </c>
      <c r="F8018" t="s">
        <v>36</v>
      </c>
      <c r="G8018" t="s">
        <v>385</v>
      </c>
      <c r="H8018" s="1">
        <v>2021</v>
      </c>
      <c r="I8018" s="2">
        <v>7640</v>
      </c>
      <c r="J8018" s="3">
        <v>10032</v>
      </c>
      <c r="K8018">
        <f>Table1[[#This Row],[Total Revenue + Open]]/Table1[[#This Row],[Qty]]</f>
        <v>1.3130890052356021</v>
      </c>
      <c r="L8018">
        <f>Table1[[#This Row],[Total Revenue + Open]]/Table1[[#This Row],[Qty]]</f>
        <v>1.3130890052356021</v>
      </c>
    </row>
    <row r="8019" spans="1:12" hidden="1">
      <c r="A8019" t="s">
        <v>544</v>
      </c>
      <c r="B8019" t="s">
        <v>11</v>
      </c>
      <c r="C8019" t="s">
        <v>119</v>
      </c>
      <c r="D8019" t="s">
        <v>592</v>
      </c>
      <c r="E8019" t="s">
        <v>15</v>
      </c>
      <c r="F8019" t="s">
        <v>36</v>
      </c>
      <c r="G8019" t="s">
        <v>385</v>
      </c>
      <c r="H8019" s="1">
        <v>2021</v>
      </c>
      <c r="I8019" s="2">
        <v>850</v>
      </c>
      <c r="J8019" s="3">
        <v>1122</v>
      </c>
      <c r="K8019">
        <f>Table1[[#This Row],[Total Revenue + Open]]/Table1[[#This Row],[Qty]]</f>
        <v>1.32</v>
      </c>
      <c r="L8019">
        <f>Table1[[#This Row],[Total Revenue + Open]]/Table1[[#This Row],[Qty]]</f>
        <v>1.32</v>
      </c>
    </row>
    <row r="8020" spans="1:12" hidden="1">
      <c r="A8020" t="s">
        <v>544</v>
      </c>
      <c r="B8020" t="s">
        <v>11</v>
      </c>
      <c r="C8020" t="s">
        <v>119</v>
      </c>
      <c r="D8020" t="s">
        <v>592</v>
      </c>
      <c r="E8020" t="s">
        <v>15</v>
      </c>
      <c r="F8020" t="s">
        <v>36</v>
      </c>
      <c r="G8020" t="s">
        <v>385</v>
      </c>
      <c r="H8020" s="1">
        <v>2021</v>
      </c>
      <c r="I8020" s="2">
        <v>2060</v>
      </c>
      <c r="J8020" s="3">
        <v>2706</v>
      </c>
      <c r="K8020">
        <f>Table1[[#This Row],[Total Revenue + Open]]/Table1[[#This Row],[Qty]]</f>
        <v>1.3135922330097087</v>
      </c>
      <c r="L8020">
        <f>Table1[[#This Row],[Total Revenue + Open]]/Table1[[#This Row],[Qty]]</f>
        <v>1.3135922330097087</v>
      </c>
    </row>
    <row r="8021" spans="1:12" hidden="1">
      <c r="A8021" t="s">
        <v>544</v>
      </c>
      <c r="B8021" t="s">
        <v>11</v>
      </c>
      <c r="C8021" t="s">
        <v>119</v>
      </c>
      <c r="D8021" t="s">
        <v>592</v>
      </c>
      <c r="E8021" t="s">
        <v>15</v>
      </c>
      <c r="F8021" t="s">
        <v>36</v>
      </c>
      <c r="G8021" t="s">
        <v>385</v>
      </c>
      <c r="H8021" s="1">
        <v>2021</v>
      </c>
      <c r="I8021" s="2">
        <v>900</v>
      </c>
      <c r="J8021" s="3">
        <v>1188</v>
      </c>
      <c r="K8021">
        <f>Table1[[#This Row],[Total Revenue + Open]]/Table1[[#This Row],[Qty]]</f>
        <v>1.32</v>
      </c>
      <c r="L8021">
        <f>Table1[[#This Row],[Total Revenue + Open]]/Table1[[#This Row],[Qty]]</f>
        <v>1.32</v>
      </c>
    </row>
    <row r="8022" spans="1:12" hidden="1">
      <c r="A8022" t="s">
        <v>544</v>
      </c>
      <c r="B8022" t="s">
        <v>11</v>
      </c>
      <c r="C8022" t="s">
        <v>119</v>
      </c>
      <c r="D8022" t="s">
        <v>592</v>
      </c>
      <c r="E8022" t="s">
        <v>15</v>
      </c>
      <c r="F8022" t="s">
        <v>36</v>
      </c>
      <c r="G8022" t="s">
        <v>385</v>
      </c>
      <c r="H8022" s="1">
        <v>2021</v>
      </c>
      <c r="I8022" s="2">
        <v>600</v>
      </c>
      <c r="J8022" s="3">
        <v>792</v>
      </c>
      <c r="K8022">
        <f>Table1[[#This Row],[Total Revenue + Open]]/Table1[[#This Row],[Qty]]</f>
        <v>1.32</v>
      </c>
      <c r="L8022">
        <f>Table1[[#This Row],[Total Revenue + Open]]/Table1[[#This Row],[Qty]]</f>
        <v>1.32</v>
      </c>
    </row>
    <row r="8023" spans="1:12" hidden="1">
      <c r="A8023" t="s">
        <v>544</v>
      </c>
      <c r="B8023" t="s">
        <v>11</v>
      </c>
      <c r="C8023" t="s">
        <v>119</v>
      </c>
      <c r="D8023" t="s">
        <v>592</v>
      </c>
      <c r="E8023" t="s">
        <v>15</v>
      </c>
      <c r="F8023" t="s">
        <v>36</v>
      </c>
      <c r="G8023" t="s">
        <v>385</v>
      </c>
      <c r="H8023" s="1">
        <v>2021</v>
      </c>
      <c r="I8023" s="2">
        <v>4520</v>
      </c>
      <c r="J8023" s="3">
        <v>5940</v>
      </c>
      <c r="K8023">
        <f>Table1[[#This Row],[Total Revenue + Open]]/Table1[[#This Row],[Qty]]</f>
        <v>1.3141592920353982</v>
      </c>
      <c r="L8023">
        <f>Table1[[#This Row],[Total Revenue + Open]]/Table1[[#This Row],[Qty]]</f>
        <v>1.3141592920353982</v>
      </c>
    </row>
    <row r="8024" spans="1:12" hidden="1">
      <c r="A8024" t="s">
        <v>544</v>
      </c>
      <c r="B8024" t="s">
        <v>11</v>
      </c>
      <c r="C8024" t="s">
        <v>119</v>
      </c>
      <c r="D8024" t="s">
        <v>592</v>
      </c>
      <c r="E8024" t="s">
        <v>15</v>
      </c>
      <c r="F8024" t="s">
        <v>36</v>
      </c>
      <c r="G8024" t="s">
        <v>385</v>
      </c>
      <c r="H8024" s="1">
        <v>2021</v>
      </c>
      <c r="I8024" s="2">
        <v>0</v>
      </c>
      <c r="J8024" s="3">
        <v>0</v>
      </c>
      <c r="K8024" t="e">
        <f>Table1[[#This Row],[Total Revenue + Open]]/Table1[[#This Row],[Qty]]</f>
        <v>#DIV/0!</v>
      </c>
      <c r="L8024" t="e">
        <f>Table1[[#This Row],[Total Revenue + Open]]/Table1[[#This Row],[Qty]]</f>
        <v>#DIV/0!</v>
      </c>
    </row>
    <row r="8025" spans="1:12" hidden="1">
      <c r="A8025" t="s">
        <v>544</v>
      </c>
      <c r="B8025" t="s">
        <v>11</v>
      </c>
      <c r="C8025" t="s">
        <v>119</v>
      </c>
      <c r="D8025" t="s">
        <v>592</v>
      </c>
      <c r="E8025" t="s">
        <v>15</v>
      </c>
      <c r="F8025" t="s">
        <v>36</v>
      </c>
      <c r="G8025" t="s">
        <v>385</v>
      </c>
      <c r="H8025" s="1">
        <v>2021</v>
      </c>
      <c r="I8025" s="2">
        <v>850</v>
      </c>
      <c r="J8025" s="3">
        <v>1122</v>
      </c>
      <c r="K8025">
        <f>Table1[[#This Row],[Total Revenue + Open]]/Table1[[#This Row],[Qty]]</f>
        <v>1.32</v>
      </c>
      <c r="L8025">
        <f>Table1[[#This Row],[Total Revenue + Open]]/Table1[[#This Row],[Qty]]</f>
        <v>1.32</v>
      </c>
    </row>
    <row r="8026" spans="1:12" hidden="1">
      <c r="A8026" t="s">
        <v>544</v>
      </c>
      <c r="B8026" t="s">
        <v>11</v>
      </c>
      <c r="C8026" t="s">
        <v>119</v>
      </c>
      <c r="D8026" t="s">
        <v>592</v>
      </c>
      <c r="E8026" t="s">
        <v>15</v>
      </c>
      <c r="F8026" t="s">
        <v>36</v>
      </c>
      <c r="G8026" t="s">
        <v>385</v>
      </c>
      <c r="H8026" s="1">
        <v>2021</v>
      </c>
      <c r="I8026" s="2">
        <v>600</v>
      </c>
      <c r="J8026" s="3">
        <v>792</v>
      </c>
      <c r="K8026">
        <f>Table1[[#This Row],[Total Revenue + Open]]/Table1[[#This Row],[Qty]]</f>
        <v>1.32</v>
      </c>
      <c r="L8026">
        <f>Table1[[#This Row],[Total Revenue + Open]]/Table1[[#This Row],[Qty]]</f>
        <v>1.32</v>
      </c>
    </row>
    <row r="8027" spans="1:12" hidden="1">
      <c r="A8027" t="s">
        <v>544</v>
      </c>
      <c r="B8027" t="s">
        <v>11</v>
      </c>
      <c r="C8027" t="s">
        <v>119</v>
      </c>
      <c r="D8027" t="s">
        <v>592</v>
      </c>
      <c r="E8027" t="s">
        <v>15</v>
      </c>
      <c r="F8027" t="s">
        <v>36</v>
      </c>
      <c r="G8027" t="s">
        <v>385</v>
      </c>
      <c r="H8027" s="1">
        <v>2021</v>
      </c>
      <c r="I8027" s="2">
        <v>2760</v>
      </c>
      <c r="J8027" s="3">
        <v>3630</v>
      </c>
      <c r="K8027">
        <f>Table1[[#This Row],[Total Revenue + Open]]/Table1[[#This Row],[Qty]]</f>
        <v>1.3152173913043479</v>
      </c>
      <c r="L8027">
        <f>Table1[[#This Row],[Total Revenue + Open]]/Table1[[#This Row],[Qty]]</f>
        <v>1.3152173913043479</v>
      </c>
    </row>
    <row r="8028" spans="1:12">
      <c r="A8028" t="s">
        <v>10</v>
      </c>
      <c r="B8028" t="s">
        <v>11</v>
      </c>
      <c r="C8028" t="s">
        <v>73</v>
      </c>
      <c r="D8028" t="s">
        <v>50</v>
      </c>
      <c r="E8028" t="s">
        <v>15</v>
      </c>
      <c r="F8028" t="s">
        <v>80</v>
      </c>
      <c r="G8028" t="s">
        <v>82</v>
      </c>
      <c r="H8028" s="1">
        <v>2022</v>
      </c>
      <c r="I8028" s="2">
        <v>4175</v>
      </c>
      <c r="J8028" s="3">
        <v>4855.5</v>
      </c>
      <c r="K8028">
        <f>Table1[[#This Row],[Total Revenue + Open]]/Table1[[#This Row],[Qty]]</f>
        <v>1.162994011976048</v>
      </c>
      <c r="L8028">
        <f>Table1[[#This Row],[Qty]]/Table1[[#This Row],[Total Revenue + Open]]</f>
        <v>0.85984965503037791</v>
      </c>
    </row>
    <row r="8029" spans="1:12">
      <c r="A8029" t="s">
        <v>10</v>
      </c>
      <c r="B8029" t="s">
        <v>11</v>
      </c>
      <c r="C8029" t="s">
        <v>73</v>
      </c>
      <c r="D8029" t="s">
        <v>50</v>
      </c>
      <c r="E8029" t="s">
        <v>15</v>
      </c>
      <c r="F8029" t="s">
        <v>80</v>
      </c>
      <c r="G8029" t="s">
        <v>84</v>
      </c>
      <c r="H8029" s="1">
        <v>2022</v>
      </c>
      <c r="I8029" s="2">
        <v>4175</v>
      </c>
      <c r="J8029" s="3">
        <v>4855.5</v>
      </c>
      <c r="K8029">
        <f>Table1[[#This Row],[Total Revenue + Open]]/Table1[[#This Row],[Qty]]</f>
        <v>1.162994011976048</v>
      </c>
      <c r="L8029">
        <f>Table1[[#This Row],[Qty]]/Table1[[#This Row],[Total Revenue + Open]]</f>
        <v>0.85984965503037791</v>
      </c>
    </row>
    <row r="8030" spans="1:12">
      <c r="A8030" t="s">
        <v>10</v>
      </c>
      <c r="B8030" t="s">
        <v>11</v>
      </c>
      <c r="C8030" t="s">
        <v>73</v>
      </c>
      <c r="D8030" t="s">
        <v>50</v>
      </c>
      <c r="E8030" t="s">
        <v>22</v>
      </c>
      <c r="F8030" t="s">
        <v>61</v>
      </c>
      <c r="G8030" t="s">
        <v>62</v>
      </c>
      <c r="H8030" s="1">
        <v>2022</v>
      </c>
      <c r="I8030" s="2">
        <v>9215</v>
      </c>
      <c r="J8030" s="3">
        <v>4582.5</v>
      </c>
      <c r="K8030">
        <f>Table1[[#This Row],[Total Revenue + Open]]/Table1[[#This Row],[Qty]]</f>
        <v>0.49728703201302227</v>
      </c>
      <c r="L8030">
        <f>Table1[[#This Row],[Total Revenue + Open]]/Table1[[#This Row],[Qty]]</f>
        <v>0.49728703201302227</v>
      </c>
    </row>
    <row r="8031" spans="1:12">
      <c r="A8031" t="s">
        <v>10</v>
      </c>
      <c r="B8031" t="s">
        <v>11</v>
      </c>
      <c r="C8031" t="s">
        <v>73</v>
      </c>
      <c r="D8031" t="s">
        <v>50</v>
      </c>
      <c r="E8031" t="s">
        <v>15</v>
      </c>
      <c r="F8031" t="s">
        <v>80</v>
      </c>
      <c r="G8031" t="s">
        <v>82</v>
      </c>
      <c r="H8031" s="1">
        <v>2022</v>
      </c>
      <c r="I8031" s="2">
        <v>4020</v>
      </c>
      <c r="J8031" s="3">
        <v>4560</v>
      </c>
      <c r="K8031">
        <f>Table1[[#This Row],[Total Revenue + Open]]/Table1[[#This Row],[Qty]]</f>
        <v>1.1343283582089552</v>
      </c>
      <c r="L8031">
        <f>Table1[[#This Row],[Qty]]/Table1[[#This Row],[Total Revenue + Open]]</f>
        <v>0.88157894736842102</v>
      </c>
    </row>
    <row r="8032" spans="1:12">
      <c r="A8032" t="s">
        <v>10</v>
      </c>
      <c r="B8032" t="s">
        <v>11</v>
      </c>
      <c r="C8032" t="s">
        <v>73</v>
      </c>
      <c r="D8032" t="s">
        <v>50</v>
      </c>
      <c r="E8032" t="s">
        <v>15</v>
      </c>
      <c r="F8032" t="s">
        <v>80</v>
      </c>
      <c r="G8032" t="s">
        <v>84</v>
      </c>
      <c r="H8032" s="1">
        <v>2022</v>
      </c>
      <c r="I8032" s="2">
        <v>4020</v>
      </c>
      <c r="J8032" s="3">
        <v>4560</v>
      </c>
      <c r="K8032">
        <f>Table1[[#This Row],[Total Revenue + Open]]/Table1[[#This Row],[Qty]]</f>
        <v>1.1343283582089552</v>
      </c>
      <c r="L8032">
        <f>Table1[[#This Row],[Qty]]/Table1[[#This Row],[Total Revenue + Open]]</f>
        <v>0.88157894736842102</v>
      </c>
    </row>
    <row r="8033" spans="1:12">
      <c r="A8033" t="s">
        <v>10</v>
      </c>
      <c r="B8033" t="s">
        <v>11</v>
      </c>
      <c r="C8033" t="s">
        <v>119</v>
      </c>
      <c r="D8033" t="s">
        <v>50</v>
      </c>
      <c r="E8033" t="s">
        <v>15</v>
      </c>
      <c r="F8033" t="s">
        <v>194</v>
      </c>
      <c r="G8033" t="s">
        <v>195</v>
      </c>
      <c r="H8033" s="1">
        <v>2022</v>
      </c>
      <c r="I8033" s="2">
        <v>1985</v>
      </c>
      <c r="J8033" s="3">
        <v>4483.25</v>
      </c>
      <c r="K8033">
        <f>Table1[[#This Row],[Total Revenue + Open]]/Table1[[#This Row],[Qty]]</f>
        <v>2.2585642317380352</v>
      </c>
      <c r="L8033">
        <f>Table1[[#This Row],[Qty]]/Table1[[#This Row],[Total Revenue + Open]]</f>
        <v>0.44275915909217645</v>
      </c>
    </row>
    <row r="8034" spans="1:12">
      <c r="A8034" t="s">
        <v>10</v>
      </c>
      <c r="B8034" t="s">
        <v>11</v>
      </c>
      <c r="C8034" t="s">
        <v>119</v>
      </c>
      <c r="D8034" t="s">
        <v>50</v>
      </c>
      <c r="E8034" t="s">
        <v>15</v>
      </c>
      <c r="F8034" t="s">
        <v>194</v>
      </c>
      <c r="G8034" t="s">
        <v>196</v>
      </c>
      <c r="H8034" s="1">
        <v>2022</v>
      </c>
      <c r="I8034" s="2">
        <v>1985</v>
      </c>
      <c r="J8034" s="3">
        <v>4483.25</v>
      </c>
      <c r="K8034">
        <f>Table1[[#This Row],[Total Revenue + Open]]/Table1[[#This Row],[Qty]]</f>
        <v>2.2585642317380352</v>
      </c>
      <c r="L8034">
        <f>Table1[[#This Row],[Qty]]/Table1[[#This Row],[Total Revenue + Open]]</f>
        <v>0.44275915909217645</v>
      </c>
    </row>
    <row r="8035" spans="1:12">
      <c r="A8035" t="s">
        <v>10</v>
      </c>
      <c r="B8035" t="s">
        <v>11</v>
      </c>
      <c r="C8035" t="s">
        <v>73</v>
      </c>
      <c r="D8035" t="s">
        <v>50</v>
      </c>
      <c r="E8035" t="s">
        <v>15</v>
      </c>
      <c r="F8035" t="s">
        <v>80</v>
      </c>
      <c r="G8035" t="s">
        <v>82</v>
      </c>
      <c r="H8035" s="1">
        <v>2022</v>
      </c>
      <c r="I8035" s="2">
        <v>3520</v>
      </c>
      <c r="J8035" s="3">
        <v>4095</v>
      </c>
      <c r="K8035">
        <f>Table1[[#This Row],[Total Revenue + Open]]/Table1[[#This Row],[Qty]]</f>
        <v>1.1633522727272727</v>
      </c>
      <c r="L8035">
        <f>Table1[[#This Row],[Qty]]/Table1[[#This Row],[Total Revenue + Open]]</f>
        <v>0.85958485958485964</v>
      </c>
    </row>
    <row r="8036" spans="1:12">
      <c r="A8036" t="s">
        <v>10</v>
      </c>
      <c r="B8036" t="s">
        <v>11</v>
      </c>
      <c r="C8036" t="s">
        <v>73</v>
      </c>
      <c r="D8036" t="s">
        <v>50</v>
      </c>
      <c r="E8036" t="s">
        <v>15</v>
      </c>
      <c r="F8036" t="s">
        <v>80</v>
      </c>
      <c r="G8036" t="s">
        <v>84</v>
      </c>
      <c r="H8036" s="1">
        <v>2022</v>
      </c>
      <c r="I8036" s="2">
        <v>3520</v>
      </c>
      <c r="J8036" s="3">
        <v>4095</v>
      </c>
      <c r="K8036">
        <f>Table1[[#This Row],[Total Revenue + Open]]/Table1[[#This Row],[Qty]]</f>
        <v>1.1633522727272727</v>
      </c>
      <c r="L8036">
        <f>Table1[[#This Row],[Qty]]/Table1[[#This Row],[Total Revenue + Open]]</f>
        <v>0.85958485958485964</v>
      </c>
    </row>
    <row r="8037" spans="1:12">
      <c r="A8037" t="s">
        <v>10</v>
      </c>
      <c r="B8037" t="s">
        <v>11</v>
      </c>
      <c r="C8037" t="s">
        <v>119</v>
      </c>
      <c r="D8037" t="s">
        <v>50</v>
      </c>
      <c r="E8037" t="s">
        <v>15</v>
      </c>
      <c r="F8037" t="s">
        <v>194</v>
      </c>
      <c r="G8037" t="s">
        <v>195</v>
      </c>
      <c r="H8037" s="1">
        <v>2022</v>
      </c>
      <c r="I8037" s="2">
        <v>1810</v>
      </c>
      <c r="J8037" s="3">
        <v>4086</v>
      </c>
      <c r="K8037">
        <f>Table1[[#This Row],[Total Revenue + Open]]/Table1[[#This Row],[Qty]]</f>
        <v>2.2574585635359115</v>
      </c>
      <c r="L8037">
        <f>Table1[[#This Row],[Qty]]/Table1[[#This Row],[Total Revenue + Open]]</f>
        <v>0.44297601566324035</v>
      </c>
    </row>
    <row r="8038" spans="1:12" hidden="1">
      <c r="A8038" t="s">
        <v>544</v>
      </c>
      <c r="B8038" t="s">
        <v>11</v>
      </c>
      <c r="C8038" t="s">
        <v>119</v>
      </c>
      <c r="D8038" t="s">
        <v>592</v>
      </c>
      <c r="E8038" t="s">
        <v>15</v>
      </c>
      <c r="F8038" t="s">
        <v>36</v>
      </c>
      <c r="G8038" t="s">
        <v>385</v>
      </c>
      <c r="H8038" s="1">
        <v>2018</v>
      </c>
      <c r="I8038" s="2">
        <v>4525</v>
      </c>
      <c r="J8038" s="3">
        <v>5490</v>
      </c>
      <c r="K8038">
        <f>Table1[[#This Row],[Total Revenue + Open]]/Table1[[#This Row],[Qty]]</f>
        <v>1.2132596685082873</v>
      </c>
      <c r="L8038">
        <f>Table1[[#This Row],[Total Revenue + Open]]/Table1[[#This Row],[Qty]]</f>
        <v>1.2132596685082873</v>
      </c>
    </row>
    <row r="8039" spans="1:12" hidden="1">
      <c r="A8039" t="s">
        <v>544</v>
      </c>
      <c r="B8039" t="s">
        <v>11</v>
      </c>
      <c r="C8039" t="s">
        <v>119</v>
      </c>
      <c r="D8039" t="s">
        <v>592</v>
      </c>
      <c r="E8039" t="s">
        <v>15</v>
      </c>
      <c r="F8039" t="s">
        <v>36</v>
      </c>
      <c r="G8039" t="s">
        <v>385</v>
      </c>
      <c r="H8039" s="1">
        <v>2018</v>
      </c>
      <c r="I8039" s="2">
        <v>1675</v>
      </c>
      <c r="J8039" s="3">
        <v>2043.5</v>
      </c>
      <c r="K8039">
        <f>Table1[[#This Row],[Total Revenue + Open]]/Table1[[#This Row],[Qty]]</f>
        <v>1.22</v>
      </c>
      <c r="L8039">
        <f>Table1[[#This Row],[Total Revenue + Open]]/Table1[[#This Row],[Qty]]</f>
        <v>1.22</v>
      </c>
    </row>
    <row r="8040" spans="1:12" hidden="1">
      <c r="A8040" t="s">
        <v>544</v>
      </c>
      <c r="B8040" t="s">
        <v>11</v>
      </c>
      <c r="C8040" t="s">
        <v>119</v>
      </c>
      <c r="D8040" t="s">
        <v>592</v>
      </c>
      <c r="E8040" t="s">
        <v>15</v>
      </c>
      <c r="F8040" t="s">
        <v>36</v>
      </c>
      <c r="G8040" t="s">
        <v>385</v>
      </c>
      <c r="H8040" s="1">
        <v>2018</v>
      </c>
      <c r="I8040" s="2">
        <v>825</v>
      </c>
      <c r="J8040" s="3">
        <v>1006.5</v>
      </c>
      <c r="K8040">
        <f>Table1[[#This Row],[Total Revenue + Open]]/Table1[[#This Row],[Qty]]</f>
        <v>1.22</v>
      </c>
      <c r="L8040">
        <f>Table1[[#This Row],[Total Revenue + Open]]/Table1[[#This Row],[Qty]]</f>
        <v>1.22</v>
      </c>
    </row>
    <row r="8041" spans="1:12" hidden="1">
      <c r="A8041" t="s">
        <v>544</v>
      </c>
      <c r="B8041" t="s">
        <v>11</v>
      </c>
      <c r="C8041" t="s">
        <v>119</v>
      </c>
      <c r="D8041" t="s">
        <v>592</v>
      </c>
      <c r="E8041" t="s">
        <v>15</v>
      </c>
      <c r="F8041" t="s">
        <v>36</v>
      </c>
      <c r="G8041" t="s">
        <v>385</v>
      </c>
      <c r="H8041" s="1">
        <v>2018</v>
      </c>
      <c r="I8041" s="2">
        <v>3320</v>
      </c>
      <c r="J8041" s="3">
        <v>4026</v>
      </c>
      <c r="K8041">
        <f>Table1[[#This Row],[Total Revenue + Open]]/Table1[[#This Row],[Qty]]</f>
        <v>1.2126506024096386</v>
      </c>
      <c r="L8041">
        <f>Table1[[#This Row],[Total Revenue + Open]]/Table1[[#This Row],[Qty]]</f>
        <v>1.2126506024096386</v>
      </c>
    </row>
    <row r="8042" spans="1:12" hidden="1">
      <c r="A8042" t="s">
        <v>544</v>
      </c>
      <c r="B8042" t="s">
        <v>11</v>
      </c>
      <c r="C8042" t="s">
        <v>119</v>
      </c>
      <c r="D8042" t="s">
        <v>592</v>
      </c>
      <c r="E8042" t="s">
        <v>15</v>
      </c>
      <c r="F8042" t="s">
        <v>36</v>
      </c>
      <c r="G8042" t="s">
        <v>385</v>
      </c>
      <c r="H8042" s="1">
        <v>2018</v>
      </c>
      <c r="I8042" s="2">
        <v>1260</v>
      </c>
      <c r="J8042" s="3">
        <v>1525</v>
      </c>
      <c r="K8042">
        <f>Table1[[#This Row],[Total Revenue + Open]]/Table1[[#This Row],[Qty]]</f>
        <v>1.2103174603174602</v>
      </c>
      <c r="L8042">
        <f>Table1[[#This Row],[Total Revenue + Open]]/Table1[[#This Row],[Qty]]</f>
        <v>1.2103174603174602</v>
      </c>
    </row>
    <row r="8043" spans="1:12" hidden="1">
      <c r="A8043" t="s">
        <v>544</v>
      </c>
      <c r="B8043" t="s">
        <v>11</v>
      </c>
      <c r="C8043" t="s">
        <v>119</v>
      </c>
      <c r="D8043" t="s">
        <v>592</v>
      </c>
      <c r="E8043" t="s">
        <v>15</v>
      </c>
      <c r="F8043" t="s">
        <v>36</v>
      </c>
      <c r="G8043" t="s">
        <v>385</v>
      </c>
      <c r="H8043" s="1">
        <v>2019</v>
      </c>
      <c r="I8043" s="2">
        <v>200</v>
      </c>
      <c r="J8043" s="3">
        <v>244</v>
      </c>
      <c r="K8043">
        <f>Table1[[#This Row],[Total Revenue + Open]]/Table1[[#This Row],[Qty]]</f>
        <v>1.22</v>
      </c>
      <c r="L8043">
        <f>Table1[[#This Row],[Total Revenue + Open]]/Table1[[#This Row],[Qty]]</f>
        <v>1.22</v>
      </c>
    </row>
    <row r="8044" spans="1:12" hidden="1">
      <c r="A8044" t="s">
        <v>544</v>
      </c>
      <c r="B8044" t="s">
        <v>11</v>
      </c>
      <c r="C8044" t="s">
        <v>119</v>
      </c>
      <c r="D8044" t="s">
        <v>592</v>
      </c>
      <c r="E8044" t="s">
        <v>15</v>
      </c>
      <c r="F8044" t="s">
        <v>36</v>
      </c>
      <c r="G8044" t="s">
        <v>385</v>
      </c>
      <c r="H8044" s="1">
        <v>2019</v>
      </c>
      <c r="I8044" s="2">
        <v>1660</v>
      </c>
      <c r="J8044" s="3">
        <v>2013</v>
      </c>
      <c r="K8044">
        <f>Table1[[#This Row],[Total Revenue + Open]]/Table1[[#This Row],[Qty]]</f>
        <v>1.2126506024096386</v>
      </c>
      <c r="L8044">
        <f>Table1[[#This Row],[Total Revenue + Open]]/Table1[[#This Row],[Qty]]</f>
        <v>1.2126506024096386</v>
      </c>
    </row>
    <row r="8045" spans="1:12" hidden="1">
      <c r="A8045" t="s">
        <v>544</v>
      </c>
      <c r="B8045" t="s">
        <v>11</v>
      </c>
      <c r="C8045" t="s">
        <v>119</v>
      </c>
      <c r="D8045" t="s">
        <v>592</v>
      </c>
      <c r="E8045" t="s">
        <v>15</v>
      </c>
      <c r="F8045" t="s">
        <v>36</v>
      </c>
      <c r="G8045" t="s">
        <v>385</v>
      </c>
      <c r="H8045" s="1">
        <v>2019</v>
      </c>
      <c r="I8045" s="2">
        <v>500</v>
      </c>
      <c r="J8045" s="3">
        <v>610</v>
      </c>
      <c r="K8045">
        <f>Table1[[#This Row],[Total Revenue + Open]]/Table1[[#This Row],[Qty]]</f>
        <v>1.22</v>
      </c>
      <c r="L8045">
        <f>Table1[[#This Row],[Total Revenue + Open]]/Table1[[#This Row],[Qty]]</f>
        <v>1.22</v>
      </c>
    </row>
    <row r="8046" spans="1:12" hidden="1">
      <c r="A8046" t="s">
        <v>544</v>
      </c>
      <c r="B8046" t="s">
        <v>11</v>
      </c>
      <c r="C8046" t="s">
        <v>119</v>
      </c>
      <c r="D8046" t="s">
        <v>592</v>
      </c>
      <c r="E8046" t="s">
        <v>15</v>
      </c>
      <c r="F8046" t="s">
        <v>36</v>
      </c>
      <c r="G8046" t="s">
        <v>385</v>
      </c>
      <c r="H8046" s="1">
        <v>2019</v>
      </c>
      <c r="I8046" s="2">
        <v>4225</v>
      </c>
      <c r="J8046" s="3">
        <v>5124</v>
      </c>
      <c r="K8046">
        <f>Table1[[#This Row],[Total Revenue + Open]]/Table1[[#This Row],[Qty]]</f>
        <v>1.2127810650887574</v>
      </c>
      <c r="L8046">
        <f>Table1[[#This Row],[Total Revenue + Open]]/Table1[[#This Row],[Qty]]</f>
        <v>1.2127810650887574</v>
      </c>
    </row>
    <row r="8047" spans="1:12" hidden="1">
      <c r="A8047" t="s">
        <v>544</v>
      </c>
      <c r="B8047" t="s">
        <v>11</v>
      </c>
      <c r="C8047" t="s">
        <v>119</v>
      </c>
      <c r="D8047" t="s">
        <v>592</v>
      </c>
      <c r="E8047" t="s">
        <v>15</v>
      </c>
      <c r="F8047" t="s">
        <v>36</v>
      </c>
      <c r="G8047" t="s">
        <v>385</v>
      </c>
      <c r="H8047" s="1">
        <v>2019</v>
      </c>
      <c r="I8047" s="2">
        <v>1060</v>
      </c>
      <c r="J8047" s="3">
        <v>1281</v>
      </c>
      <c r="K8047">
        <f>Table1[[#This Row],[Total Revenue + Open]]/Table1[[#This Row],[Qty]]</f>
        <v>1.2084905660377359</v>
      </c>
      <c r="L8047">
        <f>Table1[[#This Row],[Total Revenue + Open]]/Table1[[#This Row],[Qty]]</f>
        <v>1.2084905660377359</v>
      </c>
    </row>
    <row r="8048" spans="1:12" hidden="1">
      <c r="A8048" t="s">
        <v>544</v>
      </c>
      <c r="B8048" t="s">
        <v>11</v>
      </c>
      <c r="C8048" t="s">
        <v>119</v>
      </c>
      <c r="D8048" t="s">
        <v>592</v>
      </c>
      <c r="E8048" t="s">
        <v>15</v>
      </c>
      <c r="F8048" t="s">
        <v>36</v>
      </c>
      <c r="G8048" t="s">
        <v>385</v>
      </c>
      <c r="H8048" s="1">
        <v>2019</v>
      </c>
      <c r="I8048" s="2">
        <v>2010</v>
      </c>
      <c r="J8048" s="3">
        <v>2440</v>
      </c>
      <c r="K8048">
        <f>Table1[[#This Row],[Total Revenue + Open]]/Table1[[#This Row],[Qty]]</f>
        <v>1.2139303482587065</v>
      </c>
      <c r="L8048">
        <f>Table1[[#This Row],[Total Revenue + Open]]/Table1[[#This Row],[Qty]]</f>
        <v>1.2139303482587065</v>
      </c>
    </row>
    <row r="8049" spans="1:12" hidden="1">
      <c r="A8049" t="s">
        <v>544</v>
      </c>
      <c r="B8049" t="s">
        <v>11</v>
      </c>
      <c r="C8049" t="s">
        <v>119</v>
      </c>
      <c r="D8049" t="s">
        <v>592</v>
      </c>
      <c r="E8049" t="s">
        <v>15</v>
      </c>
      <c r="F8049" t="s">
        <v>36</v>
      </c>
      <c r="G8049" t="s">
        <v>385</v>
      </c>
      <c r="H8049" s="1">
        <v>2019</v>
      </c>
      <c r="I8049" s="2">
        <v>1210</v>
      </c>
      <c r="J8049" s="3">
        <v>1464</v>
      </c>
      <c r="K8049">
        <f>Table1[[#This Row],[Total Revenue + Open]]/Table1[[#This Row],[Qty]]</f>
        <v>1.2099173553719009</v>
      </c>
      <c r="L8049">
        <f>Table1[[#This Row],[Total Revenue + Open]]/Table1[[#This Row],[Qty]]</f>
        <v>1.2099173553719009</v>
      </c>
    </row>
    <row r="8050" spans="1:12" hidden="1">
      <c r="A8050" t="s">
        <v>544</v>
      </c>
      <c r="B8050" t="s">
        <v>11</v>
      </c>
      <c r="C8050" t="s">
        <v>119</v>
      </c>
      <c r="D8050" t="s">
        <v>580</v>
      </c>
      <c r="E8050" t="s">
        <v>15</v>
      </c>
      <c r="F8050" t="s">
        <v>204</v>
      </c>
      <c r="G8050" t="s">
        <v>205</v>
      </c>
      <c r="H8050" s="1">
        <v>2020</v>
      </c>
      <c r="I8050" s="2">
        <v>550</v>
      </c>
      <c r="J8050" s="3">
        <v>1496</v>
      </c>
      <c r="K8050">
        <f>Table1[[#This Row],[Total Revenue + Open]]/Table1[[#This Row],[Qty]]</f>
        <v>2.72</v>
      </c>
      <c r="L8050">
        <f>Table1[[#This Row],[Total Revenue + Open]]/Table1[[#This Row],[Qty]]</f>
        <v>2.72</v>
      </c>
    </row>
    <row r="8051" spans="1:12" hidden="1">
      <c r="A8051" t="s">
        <v>544</v>
      </c>
      <c r="B8051" t="s">
        <v>11</v>
      </c>
      <c r="C8051" t="s">
        <v>119</v>
      </c>
      <c r="D8051" t="s">
        <v>580</v>
      </c>
      <c r="E8051" t="s">
        <v>15</v>
      </c>
      <c r="F8051" t="s">
        <v>204</v>
      </c>
      <c r="G8051" t="s">
        <v>205</v>
      </c>
      <c r="H8051" s="1">
        <v>2020</v>
      </c>
      <c r="I8051" s="2">
        <v>550</v>
      </c>
      <c r="J8051" s="3">
        <v>1496</v>
      </c>
      <c r="K8051">
        <f>Table1[[#This Row],[Total Revenue + Open]]/Table1[[#This Row],[Qty]]</f>
        <v>2.72</v>
      </c>
      <c r="L8051">
        <f>Table1[[#This Row],[Total Revenue + Open]]/Table1[[#This Row],[Qty]]</f>
        <v>2.72</v>
      </c>
    </row>
    <row r="8052" spans="1:12" hidden="1">
      <c r="A8052" t="s">
        <v>544</v>
      </c>
      <c r="B8052" t="s">
        <v>11</v>
      </c>
      <c r="C8052" t="s">
        <v>119</v>
      </c>
      <c r="D8052" t="s">
        <v>580</v>
      </c>
      <c r="E8052" t="s">
        <v>15</v>
      </c>
      <c r="F8052" t="s">
        <v>204</v>
      </c>
      <c r="G8052" t="s">
        <v>206</v>
      </c>
      <c r="H8052" s="1">
        <v>2020</v>
      </c>
      <c r="I8052" s="2">
        <v>550</v>
      </c>
      <c r="J8052" s="3">
        <v>1496</v>
      </c>
      <c r="K8052">
        <f>Table1[[#This Row],[Total Revenue + Open]]/Table1[[#This Row],[Qty]]</f>
        <v>2.72</v>
      </c>
      <c r="L8052">
        <f>Table1[[#This Row],[Total Revenue + Open]]/Table1[[#This Row],[Qty]]</f>
        <v>2.72</v>
      </c>
    </row>
    <row r="8053" spans="1:12" hidden="1">
      <c r="A8053" t="s">
        <v>544</v>
      </c>
      <c r="B8053" t="s">
        <v>11</v>
      </c>
      <c r="C8053" t="s">
        <v>119</v>
      </c>
      <c r="D8053" t="s">
        <v>592</v>
      </c>
      <c r="E8053" t="s">
        <v>15</v>
      </c>
      <c r="F8053" t="s">
        <v>36</v>
      </c>
      <c r="G8053" t="s">
        <v>385</v>
      </c>
      <c r="H8053" s="1">
        <v>2021</v>
      </c>
      <c r="I8053" s="2">
        <v>850</v>
      </c>
      <c r="J8053" s="3">
        <v>1139</v>
      </c>
      <c r="K8053">
        <f>Table1[[#This Row],[Total Revenue + Open]]/Table1[[#This Row],[Qty]]</f>
        <v>1.34</v>
      </c>
      <c r="L8053">
        <f>Table1[[#This Row],[Total Revenue + Open]]/Table1[[#This Row],[Qty]]</f>
        <v>1.34</v>
      </c>
    </row>
    <row r="8054" spans="1:12" hidden="1">
      <c r="A8054" t="s">
        <v>544</v>
      </c>
      <c r="B8054" t="s">
        <v>11</v>
      </c>
      <c r="C8054" t="s">
        <v>119</v>
      </c>
      <c r="D8054" t="s">
        <v>592</v>
      </c>
      <c r="E8054" t="s">
        <v>15</v>
      </c>
      <c r="F8054" t="s">
        <v>36</v>
      </c>
      <c r="G8054" t="s">
        <v>385</v>
      </c>
      <c r="H8054" s="1">
        <v>2021</v>
      </c>
      <c r="I8054" s="2">
        <v>850</v>
      </c>
      <c r="J8054" s="3">
        <v>1139</v>
      </c>
      <c r="K8054">
        <f>Table1[[#This Row],[Total Revenue + Open]]/Table1[[#This Row],[Qty]]</f>
        <v>1.34</v>
      </c>
      <c r="L8054">
        <f>Table1[[#This Row],[Total Revenue + Open]]/Table1[[#This Row],[Qty]]</f>
        <v>1.34</v>
      </c>
    </row>
    <row r="8055" spans="1:12" hidden="1">
      <c r="A8055" t="s">
        <v>544</v>
      </c>
      <c r="B8055" t="s">
        <v>11</v>
      </c>
      <c r="C8055" t="s">
        <v>119</v>
      </c>
      <c r="D8055" t="s">
        <v>592</v>
      </c>
      <c r="E8055" t="s">
        <v>15</v>
      </c>
      <c r="F8055" t="s">
        <v>36</v>
      </c>
      <c r="G8055" t="s">
        <v>385</v>
      </c>
      <c r="H8055" s="1">
        <v>2021</v>
      </c>
      <c r="I8055" s="2">
        <v>1450</v>
      </c>
      <c r="J8055" s="3">
        <v>1943</v>
      </c>
      <c r="K8055">
        <f>Table1[[#This Row],[Total Revenue + Open]]/Table1[[#This Row],[Qty]]</f>
        <v>1.34</v>
      </c>
      <c r="L8055">
        <f>Table1[[#This Row],[Total Revenue + Open]]/Table1[[#This Row],[Qty]]</f>
        <v>1.34</v>
      </c>
    </row>
    <row r="8056" spans="1:12" hidden="1">
      <c r="A8056" t="s">
        <v>544</v>
      </c>
      <c r="B8056" t="s">
        <v>11</v>
      </c>
      <c r="C8056" t="s">
        <v>119</v>
      </c>
      <c r="D8056" t="s">
        <v>592</v>
      </c>
      <c r="E8056" t="s">
        <v>15</v>
      </c>
      <c r="F8056" t="s">
        <v>36</v>
      </c>
      <c r="G8056" t="s">
        <v>385</v>
      </c>
      <c r="H8056" s="1">
        <v>2021</v>
      </c>
      <c r="I8056" s="2">
        <v>0</v>
      </c>
      <c r="J8056" s="3">
        <v>0</v>
      </c>
      <c r="K8056" t="e">
        <f>Table1[[#This Row],[Total Revenue + Open]]/Table1[[#This Row],[Qty]]</f>
        <v>#DIV/0!</v>
      </c>
      <c r="L8056" t="e">
        <f>Table1[[#This Row],[Total Revenue + Open]]/Table1[[#This Row],[Qty]]</f>
        <v>#DIV/0!</v>
      </c>
    </row>
    <row r="8057" spans="1:12" hidden="1">
      <c r="A8057" t="s">
        <v>544</v>
      </c>
      <c r="B8057" t="s">
        <v>11</v>
      </c>
      <c r="C8057" t="s">
        <v>119</v>
      </c>
      <c r="D8057" t="s">
        <v>592</v>
      </c>
      <c r="E8057" t="s">
        <v>15</v>
      </c>
      <c r="F8057" t="s">
        <v>36</v>
      </c>
      <c r="G8057" t="s">
        <v>385</v>
      </c>
      <c r="H8057" s="1">
        <v>2021</v>
      </c>
      <c r="I8057" s="2">
        <v>850</v>
      </c>
      <c r="J8057" s="3">
        <v>1139</v>
      </c>
      <c r="K8057">
        <f>Table1[[#This Row],[Total Revenue + Open]]/Table1[[#This Row],[Qty]]</f>
        <v>1.34</v>
      </c>
      <c r="L8057">
        <f>Table1[[#This Row],[Total Revenue + Open]]/Table1[[#This Row],[Qty]]</f>
        <v>1.34</v>
      </c>
    </row>
    <row r="8058" spans="1:12" hidden="1">
      <c r="A8058" t="s">
        <v>544</v>
      </c>
      <c r="B8058" t="s">
        <v>11</v>
      </c>
      <c r="C8058" t="s">
        <v>119</v>
      </c>
      <c r="D8058" t="s">
        <v>592</v>
      </c>
      <c r="E8058" t="s">
        <v>15</v>
      </c>
      <c r="F8058" t="s">
        <v>36</v>
      </c>
      <c r="G8058" t="s">
        <v>385</v>
      </c>
      <c r="H8058" s="1">
        <v>2021</v>
      </c>
      <c r="I8058" s="2">
        <v>850</v>
      </c>
      <c r="J8058" s="3">
        <v>1139</v>
      </c>
      <c r="K8058">
        <f>Table1[[#This Row],[Total Revenue + Open]]/Table1[[#This Row],[Qty]]</f>
        <v>1.34</v>
      </c>
      <c r="L8058">
        <f>Table1[[#This Row],[Total Revenue + Open]]/Table1[[#This Row],[Qty]]</f>
        <v>1.34</v>
      </c>
    </row>
    <row r="8059" spans="1:12">
      <c r="A8059" t="s">
        <v>10</v>
      </c>
      <c r="B8059" t="s">
        <v>11</v>
      </c>
      <c r="C8059" t="s">
        <v>119</v>
      </c>
      <c r="D8059" t="s">
        <v>50</v>
      </c>
      <c r="E8059" t="s">
        <v>15</v>
      </c>
      <c r="F8059" t="s">
        <v>194</v>
      </c>
      <c r="G8059" t="s">
        <v>196</v>
      </c>
      <c r="H8059" s="1">
        <v>2022</v>
      </c>
      <c r="I8059" s="2">
        <v>1810</v>
      </c>
      <c r="J8059" s="3">
        <v>4086</v>
      </c>
      <c r="K8059">
        <f>Table1[[#This Row],[Total Revenue + Open]]/Table1[[#This Row],[Qty]]</f>
        <v>2.2574585635359115</v>
      </c>
      <c r="L8059">
        <f>Table1[[#This Row],[Qty]]/Table1[[#This Row],[Total Revenue + Open]]</f>
        <v>0.44297601566324035</v>
      </c>
    </row>
    <row r="8060" spans="1:12">
      <c r="A8060" t="s">
        <v>10</v>
      </c>
      <c r="B8060" t="s">
        <v>11</v>
      </c>
      <c r="C8060" t="s">
        <v>73</v>
      </c>
      <c r="D8060" t="s">
        <v>50</v>
      </c>
      <c r="E8060" t="s">
        <v>15</v>
      </c>
      <c r="F8060" t="s">
        <v>80</v>
      </c>
      <c r="G8060" t="s">
        <v>82</v>
      </c>
      <c r="H8060" s="1">
        <v>2022</v>
      </c>
      <c r="I8060" s="2">
        <v>3315</v>
      </c>
      <c r="J8060" s="3">
        <v>3762</v>
      </c>
      <c r="K8060">
        <f>Table1[[#This Row],[Total Revenue + Open]]/Table1[[#This Row],[Qty]]</f>
        <v>1.134841628959276</v>
      </c>
      <c r="L8060">
        <f>Table1[[#This Row],[Qty]]/Table1[[#This Row],[Total Revenue + Open]]</f>
        <v>0.8811802232854864</v>
      </c>
    </row>
    <row r="8061" spans="1:12">
      <c r="A8061" t="s">
        <v>10</v>
      </c>
      <c r="B8061" t="s">
        <v>11</v>
      </c>
      <c r="C8061" t="s">
        <v>73</v>
      </c>
      <c r="D8061" t="s">
        <v>50</v>
      </c>
      <c r="E8061" t="s">
        <v>15</v>
      </c>
      <c r="F8061" t="s">
        <v>80</v>
      </c>
      <c r="G8061" t="s">
        <v>84</v>
      </c>
      <c r="H8061" s="1">
        <v>2022</v>
      </c>
      <c r="I8061" s="2">
        <v>3315</v>
      </c>
      <c r="J8061" s="3">
        <v>3762</v>
      </c>
      <c r="K8061">
        <f>Table1[[#This Row],[Total Revenue + Open]]/Table1[[#This Row],[Qty]]</f>
        <v>1.134841628959276</v>
      </c>
      <c r="L8061">
        <f>Table1[[#This Row],[Qty]]/Table1[[#This Row],[Total Revenue + Open]]</f>
        <v>0.8811802232854864</v>
      </c>
    </row>
    <row r="8062" spans="1:12">
      <c r="A8062" t="s">
        <v>10</v>
      </c>
      <c r="B8062" t="s">
        <v>11</v>
      </c>
      <c r="C8062" t="s">
        <v>73</v>
      </c>
      <c r="D8062" t="s">
        <v>50</v>
      </c>
      <c r="E8062" t="s">
        <v>22</v>
      </c>
      <c r="F8062" t="s">
        <v>98</v>
      </c>
      <c r="G8062" t="s">
        <v>99</v>
      </c>
      <c r="H8062" s="1">
        <v>2022</v>
      </c>
      <c r="I8062" s="2">
        <v>5900</v>
      </c>
      <c r="J8062" s="3">
        <v>2935</v>
      </c>
      <c r="K8062">
        <f>Table1[[#This Row],[Total Revenue + Open]]/Table1[[#This Row],[Qty]]</f>
        <v>0.49745762711864405</v>
      </c>
      <c r="L8062">
        <f>Table1[[#This Row],[Total Revenue + Open]]/Table1[[#This Row],[Qty]]</f>
        <v>0.49745762711864405</v>
      </c>
    </row>
    <row r="8063" spans="1:12" hidden="1">
      <c r="A8063" t="s">
        <v>544</v>
      </c>
      <c r="B8063" t="s">
        <v>11</v>
      </c>
      <c r="C8063" t="s">
        <v>119</v>
      </c>
      <c r="D8063" t="s">
        <v>592</v>
      </c>
      <c r="E8063" t="s">
        <v>15</v>
      </c>
      <c r="F8063" t="s">
        <v>36</v>
      </c>
      <c r="G8063" t="s">
        <v>385</v>
      </c>
      <c r="H8063" s="1">
        <v>2021</v>
      </c>
      <c r="I8063" s="2">
        <v>25730</v>
      </c>
      <c r="J8063" s="3">
        <v>34304</v>
      </c>
      <c r="K8063">
        <f>Table1[[#This Row],[Total Revenue + Open]]/Table1[[#This Row],[Qty]]</f>
        <v>1.3332296929654099</v>
      </c>
      <c r="L8063">
        <f>Table1[[#This Row],[Total Revenue + Open]]/Table1[[#This Row],[Qty]]</f>
        <v>1.3332296929654099</v>
      </c>
    </row>
    <row r="8064" spans="1:12" hidden="1">
      <c r="A8064" t="s">
        <v>544</v>
      </c>
      <c r="B8064" t="s">
        <v>11</v>
      </c>
      <c r="C8064" t="s">
        <v>119</v>
      </c>
      <c r="D8064" t="s">
        <v>592</v>
      </c>
      <c r="E8064" t="s">
        <v>15</v>
      </c>
      <c r="F8064" t="s">
        <v>36</v>
      </c>
      <c r="G8064" t="s">
        <v>385</v>
      </c>
      <c r="H8064" s="1">
        <v>2021</v>
      </c>
      <c r="I8064" s="2">
        <v>3270</v>
      </c>
      <c r="J8064" s="3">
        <v>4355</v>
      </c>
      <c r="K8064">
        <f>Table1[[#This Row],[Total Revenue + Open]]/Table1[[#This Row],[Qty]]</f>
        <v>1.3318042813455657</v>
      </c>
      <c r="L8064">
        <f>Table1[[#This Row],[Total Revenue + Open]]/Table1[[#This Row],[Qty]]</f>
        <v>1.3318042813455657</v>
      </c>
    </row>
    <row r="8065" spans="1:12" hidden="1">
      <c r="A8065" t="s">
        <v>544</v>
      </c>
      <c r="B8065" t="s">
        <v>11</v>
      </c>
      <c r="C8065" t="s">
        <v>119</v>
      </c>
      <c r="D8065" t="s">
        <v>592</v>
      </c>
      <c r="E8065" t="s">
        <v>15</v>
      </c>
      <c r="F8065" t="s">
        <v>36</v>
      </c>
      <c r="G8065" t="s">
        <v>385</v>
      </c>
      <c r="H8065" s="1">
        <v>2021</v>
      </c>
      <c r="I8065" s="2">
        <v>8095</v>
      </c>
      <c r="J8065" s="3">
        <v>10787</v>
      </c>
      <c r="K8065">
        <f>Table1[[#This Row],[Total Revenue + Open]]/Table1[[#This Row],[Qty]]</f>
        <v>1.3325509573810994</v>
      </c>
      <c r="L8065">
        <f>Table1[[#This Row],[Total Revenue + Open]]/Table1[[#This Row],[Qty]]</f>
        <v>1.3325509573810994</v>
      </c>
    </row>
    <row r="8066" spans="1:12" hidden="1">
      <c r="A8066" t="s">
        <v>544</v>
      </c>
      <c r="B8066" t="s">
        <v>11</v>
      </c>
      <c r="C8066" t="s">
        <v>119</v>
      </c>
      <c r="D8066" t="s">
        <v>592</v>
      </c>
      <c r="E8066" t="s">
        <v>15</v>
      </c>
      <c r="F8066" t="s">
        <v>36</v>
      </c>
      <c r="G8066" t="s">
        <v>385</v>
      </c>
      <c r="H8066" s="1">
        <v>2021</v>
      </c>
      <c r="I8066" s="2">
        <v>4725</v>
      </c>
      <c r="J8066" s="3">
        <v>6298</v>
      </c>
      <c r="K8066">
        <f>Table1[[#This Row],[Total Revenue + Open]]/Table1[[#This Row],[Qty]]</f>
        <v>1.3329100529100528</v>
      </c>
      <c r="L8066">
        <f>Table1[[#This Row],[Total Revenue + Open]]/Table1[[#This Row],[Qty]]</f>
        <v>1.3329100529100528</v>
      </c>
    </row>
    <row r="8067" spans="1:12" hidden="1">
      <c r="A8067" t="s">
        <v>544</v>
      </c>
      <c r="B8067" t="s">
        <v>11</v>
      </c>
      <c r="C8067" t="s">
        <v>119</v>
      </c>
      <c r="D8067" t="s">
        <v>592</v>
      </c>
      <c r="E8067" t="s">
        <v>15</v>
      </c>
      <c r="F8067" t="s">
        <v>36</v>
      </c>
      <c r="G8067" t="s">
        <v>385</v>
      </c>
      <c r="H8067" s="1">
        <v>2021</v>
      </c>
      <c r="I8067" s="2">
        <v>1260</v>
      </c>
      <c r="J8067" s="3">
        <v>1675</v>
      </c>
      <c r="K8067">
        <f>Table1[[#This Row],[Total Revenue + Open]]/Table1[[#This Row],[Qty]]</f>
        <v>1.3293650793650793</v>
      </c>
      <c r="L8067">
        <f>Table1[[#This Row],[Total Revenue + Open]]/Table1[[#This Row],[Qty]]</f>
        <v>1.3293650793650793</v>
      </c>
    </row>
    <row r="8068" spans="1:12" hidden="1">
      <c r="A8068" t="s">
        <v>544</v>
      </c>
      <c r="B8068" t="s">
        <v>11</v>
      </c>
      <c r="C8068" t="s">
        <v>119</v>
      </c>
      <c r="D8068" t="s">
        <v>592</v>
      </c>
      <c r="E8068" t="s">
        <v>15</v>
      </c>
      <c r="F8068" t="s">
        <v>36</v>
      </c>
      <c r="G8068" t="s">
        <v>385</v>
      </c>
      <c r="H8068" s="1">
        <v>2021</v>
      </c>
      <c r="I8068" s="2">
        <v>7590</v>
      </c>
      <c r="J8068" s="3">
        <v>10117</v>
      </c>
      <c r="K8068">
        <f>Table1[[#This Row],[Total Revenue + Open]]/Table1[[#This Row],[Qty]]</f>
        <v>1.3329380764163372</v>
      </c>
      <c r="L8068">
        <f>Table1[[#This Row],[Total Revenue + Open]]/Table1[[#This Row],[Qty]]</f>
        <v>1.3329380764163372</v>
      </c>
    </row>
    <row r="8069" spans="1:12">
      <c r="A8069" t="s">
        <v>10</v>
      </c>
      <c r="B8069" t="s">
        <v>11</v>
      </c>
      <c r="C8069" t="s">
        <v>73</v>
      </c>
      <c r="D8069" t="s">
        <v>50</v>
      </c>
      <c r="E8069" t="s">
        <v>15</v>
      </c>
      <c r="F8069" t="s">
        <v>80</v>
      </c>
      <c r="G8069" t="s">
        <v>82</v>
      </c>
      <c r="H8069" s="1">
        <v>2022</v>
      </c>
      <c r="I8069" s="2">
        <v>2465</v>
      </c>
      <c r="J8069" s="3">
        <v>2793</v>
      </c>
      <c r="K8069">
        <f>Table1[[#This Row],[Total Revenue + Open]]/Table1[[#This Row],[Qty]]</f>
        <v>1.1330628803245437</v>
      </c>
      <c r="L8069">
        <f>Table1[[#This Row],[Qty]]/Table1[[#This Row],[Total Revenue + Open]]</f>
        <v>0.88256355173648404</v>
      </c>
    </row>
    <row r="8070" spans="1:12">
      <c r="A8070" t="s">
        <v>10</v>
      </c>
      <c r="B8070" t="s">
        <v>11</v>
      </c>
      <c r="C8070" t="s">
        <v>73</v>
      </c>
      <c r="D8070" t="s">
        <v>50</v>
      </c>
      <c r="E8070" t="s">
        <v>15</v>
      </c>
      <c r="F8070" t="s">
        <v>80</v>
      </c>
      <c r="G8070" t="s">
        <v>84</v>
      </c>
      <c r="H8070" s="1">
        <v>2022</v>
      </c>
      <c r="I8070" s="2">
        <v>2465</v>
      </c>
      <c r="J8070" s="3">
        <v>2793</v>
      </c>
      <c r="K8070">
        <f>Table1[[#This Row],[Total Revenue + Open]]/Table1[[#This Row],[Qty]]</f>
        <v>1.1330628803245437</v>
      </c>
      <c r="L8070">
        <f>Table1[[#This Row],[Qty]]/Table1[[#This Row],[Total Revenue + Open]]</f>
        <v>0.88256355173648404</v>
      </c>
    </row>
    <row r="8071" spans="1:12">
      <c r="A8071" t="s">
        <v>10</v>
      </c>
      <c r="B8071" t="s">
        <v>11</v>
      </c>
      <c r="C8071" t="s">
        <v>119</v>
      </c>
      <c r="D8071" t="s">
        <v>50</v>
      </c>
      <c r="E8071" t="s">
        <v>15</v>
      </c>
      <c r="F8071" t="s">
        <v>194</v>
      </c>
      <c r="G8071" t="s">
        <v>195</v>
      </c>
      <c r="H8071" s="1">
        <v>2022</v>
      </c>
      <c r="I8071" s="2">
        <v>1235</v>
      </c>
      <c r="J8071" s="3">
        <v>2780.75</v>
      </c>
      <c r="K8071">
        <f>Table1[[#This Row],[Total Revenue + Open]]/Table1[[#This Row],[Qty]]</f>
        <v>2.2516194331983805</v>
      </c>
      <c r="L8071">
        <f>Table1[[#This Row],[Qty]]/Table1[[#This Row],[Total Revenue + Open]]</f>
        <v>0.44412478647846804</v>
      </c>
    </row>
    <row r="8072" spans="1:12">
      <c r="A8072" t="s">
        <v>10</v>
      </c>
      <c r="B8072" t="s">
        <v>11</v>
      </c>
      <c r="C8072" t="s">
        <v>119</v>
      </c>
      <c r="D8072" t="s">
        <v>50</v>
      </c>
      <c r="E8072" t="s">
        <v>15</v>
      </c>
      <c r="F8072" t="s">
        <v>194</v>
      </c>
      <c r="G8072" t="s">
        <v>196</v>
      </c>
      <c r="H8072" s="1">
        <v>2022</v>
      </c>
      <c r="I8072" s="2">
        <v>1235</v>
      </c>
      <c r="J8072" s="3">
        <v>2780.75</v>
      </c>
      <c r="K8072">
        <f>Table1[[#This Row],[Total Revenue + Open]]/Table1[[#This Row],[Qty]]</f>
        <v>2.2516194331983805</v>
      </c>
      <c r="L8072">
        <f>Table1[[#This Row],[Qty]]/Table1[[#This Row],[Total Revenue + Open]]</f>
        <v>0.44412478647846804</v>
      </c>
    </row>
    <row r="8073" spans="1:12">
      <c r="A8073" t="s">
        <v>10</v>
      </c>
      <c r="B8073" t="s">
        <v>11</v>
      </c>
      <c r="C8073" t="s">
        <v>73</v>
      </c>
      <c r="D8073" t="s">
        <v>50</v>
      </c>
      <c r="E8073" t="s">
        <v>15</v>
      </c>
      <c r="F8073" t="s">
        <v>80</v>
      </c>
      <c r="G8073" t="s">
        <v>82</v>
      </c>
      <c r="H8073" s="1">
        <v>2022</v>
      </c>
      <c r="I8073" s="2">
        <v>2365</v>
      </c>
      <c r="J8073" s="3">
        <v>2749.5</v>
      </c>
      <c r="K8073">
        <f>Table1[[#This Row],[Total Revenue + Open]]/Table1[[#This Row],[Qty]]</f>
        <v>1.1625792811839324</v>
      </c>
      <c r="L8073">
        <f>Table1[[#This Row],[Qty]]/Table1[[#This Row],[Total Revenue + Open]]</f>
        <v>0.86015639207128569</v>
      </c>
    </row>
    <row r="8074" spans="1:12">
      <c r="A8074" t="s">
        <v>10</v>
      </c>
      <c r="B8074" t="s">
        <v>11</v>
      </c>
      <c r="C8074" t="s">
        <v>73</v>
      </c>
      <c r="D8074" t="s">
        <v>50</v>
      </c>
      <c r="E8074" t="s">
        <v>15</v>
      </c>
      <c r="F8074" t="s">
        <v>80</v>
      </c>
      <c r="G8074" t="s">
        <v>84</v>
      </c>
      <c r="H8074" s="1">
        <v>2022</v>
      </c>
      <c r="I8074" s="2">
        <v>2365</v>
      </c>
      <c r="J8074" s="3">
        <v>2749.5</v>
      </c>
      <c r="K8074">
        <f>Table1[[#This Row],[Total Revenue + Open]]/Table1[[#This Row],[Qty]]</f>
        <v>1.1625792811839324</v>
      </c>
      <c r="L8074">
        <f>Table1[[#This Row],[Qty]]/Table1[[#This Row],[Total Revenue + Open]]</f>
        <v>0.86015639207128569</v>
      </c>
    </row>
    <row r="8075" spans="1:12">
      <c r="A8075" t="s">
        <v>10</v>
      </c>
      <c r="B8075" t="s">
        <v>11</v>
      </c>
      <c r="C8075" t="s">
        <v>73</v>
      </c>
      <c r="D8075" t="s">
        <v>50</v>
      </c>
      <c r="E8075" t="s">
        <v>22</v>
      </c>
      <c r="F8075" t="s">
        <v>61</v>
      </c>
      <c r="G8075" t="s">
        <v>62</v>
      </c>
      <c r="H8075" s="1">
        <v>2022</v>
      </c>
      <c r="I8075" s="2">
        <v>5100</v>
      </c>
      <c r="J8075" s="3">
        <v>2535</v>
      </c>
      <c r="K8075">
        <f>Table1[[#This Row],[Total Revenue + Open]]/Table1[[#This Row],[Qty]]</f>
        <v>0.49705882352941178</v>
      </c>
      <c r="L8075">
        <f>Table1[[#This Row],[Total Revenue + Open]]/Table1[[#This Row],[Qty]]</f>
        <v>0.49705882352941178</v>
      </c>
    </row>
    <row r="8076" spans="1:12">
      <c r="A8076" t="s">
        <v>10</v>
      </c>
      <c r="B8076" t="s">
        <v>11</v>
      </c>
      <c r="C8076" t="s">
        <v>119</v>
      </c>
      <c r="D8076" t="s">
        <v>50</v>
      </c>
      <c r="E8076" t="s">
        <v>15</v>
      </c>
      <c r="F8076" t="s">
        <v>194</v>
      </c>
      <c r="G8076" t="s">
        <v>195</v>
      </c>
      <c r="H8076" s="1">
        <v>2022</v>
      </c>
      <c r="I8076" s="2">
        <v>1135</v>
      </c>
      <c r="J8076" s="3">
        <v>2531.25</v>
      </c>
      <c r="K8076">
        <f>Table1[[#This Row],[Total Revenue + Open]]/Table1[[#This Row],[Qty]]</f>
        <v>2.2301762114537445</v>
      </c>
      <c r="L8076">
        <f>Table1[[#This Row],[Qty]]/Table1[[#This Row],[Total Revenue + Open]]</f>
        <v>0.44839506172839505</v>
      </c>
    </row>
    <row r="8077" spans="1:12">
      <c r="A8077" t="s">
        <v>10</v>
      </c>
      <c r="B8077" t="s">
        <v>11</v>
      </c>
      <c r="C8077" t="s">
        <v>119</v>
      </c>
      <c r="D8077" t="s">
        <v>50</v>
      </c>
      <c r="E8077" t="s">
        <v>15</v>
      </c>
      <c r="F8077" t="s">
        <v>194</v>
      </c>
      <c r="G8077" t="s">
        <v>196</v>
      </c>
      <c r="H8077" s="1">
        <v>2022</v>
      </c>
      <c r="I8077" s="2">
        <v>1135</v>
      </c>
      <c r="J8077" s="3">
        <v>2531.25</v>
      </c>
      <c r="K8077">
        <f>Table1[[#This Row],[Total Revenue + Open]]/Table1[[#This Row],[Qty]]</f>
        <v>2.2301762114537445</v>
      </c>
      <c r="L8077">
        <f>Table1[[#This Row],[Qty]]/Table1[[#This Row],[Total Revenue + Open]]</f>
        <v>0.44839506172839505</v>
      </c>
    </row>
    <row r="8078" spans="1:12" hidden="1">
      <c r="A8078" t="s">
        <v>544</v>
      </c>
      <c r="B8078" t="s">
        <v>11</v>
      </c>
      <c r="C8078" t="s">
        <v>119</v>
      </c>
      <c r="D8078" t="s">
        <v>592</v>
      </c>
      <c r="E8078" t="s">
        <v>15</v>
      </c>
      <c r="F8078" t="s">
        <v>183</v>
      </c>
      <c r="G8078" t="s">
        <v>184</v>
      </c>
      <c r="H8078" s="1">
        <v>2018</v>
      </c>
      <c r="I8078" s="2">
        <v>6840</v>
      </c>
      <c r="J8078" s="3">
        <v>12920</v>
      </c>
      <c r="K8078">
        <f>Table1[[#This Row],[Total Revenue + Open]]/Table1[[#This Row],[Qty]]</f>
        <v>1.8888888888888888</v>
      </c>
      <c r="L8078">
        <f>Table1[[#This Row],[Total Revenue + Open]]/Table1[[#This Row],[Qty]]</f>
        <v>1.8888888888888888</v>
      </c>
    </row>
    <row r="8079" spans="1:12" hidden="1">
      <c r="A8079" t="s">
        <v>544</v>
      </c>
      <c r="B8079" t="s">
        <v>11</v>
      </c>
      <c r="C8079" t="s">
        <v>119</v>
      </c>
      <c r="D8079" t="s">
        <v>592</v>
      </c>
      <c r="E8079" t="s">
        <v>15</v>
      </c>
      <c r="F8079" t="s">
        <v>183</v>
      </c>
      <c r="G8079" t="s">
        <v>184</v>
      </c>
      <c r="H8079" s="1">
        <v>2019</v>
      </c>
      <c r="I8079" s="2">
        <v>1710</v>
      </c>
      <c r="J8079" s="3">
        <v>3230</v>
      </c>
      <c r="K8079">
        <f>Table1[[#This Row],[Total Revenue + Open]]/Table1[[#This Row],[Qty]]</f>
        <v>1.8888888888888888</v>
      </c>
      <c r="L8079">
        <f>Table1[[#This Row],[Total Revenue + Open]]/Table1[[#This Row],[Qty]]</f>
        <v>1.8888888888888888</v>
      </c>
    </row>
    <row r="8080" spans="1:12" hidden="1">
      <c r="A8080" t="s">
        <v>544</v>
      </c>
      <c r="B8080" t="s">
        <v>11</v>
      </c>
      <c r="C8080" t="s">
        <v>119</v>
      </c>
      <c r="D8080" t="s">
        <v>592</v>
      </c>
      <c r="E8080" t="s">
        <v>15</v>
      </c>
      <c r="F8080" t="s">
        <v>183</v>
      </c>
      <c r="G8080" t="s">
        <v>184</v>
      </c>
      <c r="H8080" s="1">
        <v>2019</v>
      </c>
      <c r="I8080" s="2">
        <v>850</v>
      </c>
      <c r="J8080" s="3">
        <v>1615</v>
      </c>
      <c r="K8080">
        <f>Table1[[#This Row],[Total Revenue + Open]]/Table1[[#This Row],[Qty]]</f>
        <v>1.9</v>
      </c>
      <c r="L8080">
        <f>Table1[[#This Row],[Total Revenue + Open]]/Table1[[#This Row],[Qty]]</f>
        <v>1.9</v>
      </c>
    </row>
    <row r="8081" spans="1:12" hidden="1">
      <c r="A8081" t="s">
        <v>544</v>
      </c>
      <c r="B8081" t="s">
        <v>11</v>
      </c>
      <c r="C8081" t="s">
        <v>119</v>
      </c>
      <c r="D8081" t="s">
        <v>592</v>
      </c>
      <c r="E8081" t="s">
        <v>15</v>
      </c>
      <c r="F8081" t="s">
        <v>183</v>
      </c>
      <c r="G8081" t="s">
        <v>184</v>
      </c>
      <c r="H8081" s="1">
        <v>2019</v>
      </c>
      <c r="I8081" s="2">
        <v>2865</v>
      </c>
      <c r="J8081" s="3">
        <v>5415</v>
      </c>
      <c r="K8081">
        <f>Table1[[#This Row],[Total Revenue + Open]]/Table1[[#This Row],[Qty]]</f>
        <v>1.8900523560209423</v>
      </c>
      <c r="L8081">
        <f>Table1[[#This Row],[Total Revenue + Open]]/Table1[[#This Row],[Qty]]</f>
        <v>1.8900523560209423</v>
      </c>
    </row>
    <row r="8082" spans="1:12" hidden="1">
      <c r="A8082" t="s">
        <v>544</v>
      </c>
      <c r="B8082" t="s">
        <v>11</v>
      </c>
      <c r="C8082" t="s">
        <v>119</v>
      </c>
      <c r="D8082" t="s">
        <v>592</v>
      </c>
      <c r="E8082" t="s">
        <v>15</v>
      </c>
      <c r="F8082" t="s">
        <v>183</v>
      </c>
      <c r="G8082" t="s">
        <v>184</v>
      </c>
      <c r="H8082" s="1">
        <v>2019</v>
      </c>
      <c r="I8082" s="2">
        <v>1110</v>
      </c>
      <c r="J8082" s="3">
        <v>2090</v>
      </c>
      <c r="K8082">
        <f>Table1[[#This Row],[Total Revenue + Open]]/Table1[[#This Row],[Qty]]</f>
        <v>1.882882882882883</v>
      </c>
      <c r="L8082">
        <f>Table1[[#This Row],[Total Revenue + Open]]/Table1[[#This Row],[Qty]]</f>
        <v>1.882882882882883</v>
      </c>
    </row>
    <row r="8083" spans="1:12" hidden="1">
      <c r="A8083" t="s">
        <v>544</v>
      </c>
      <c r="B8083" t="s">
        <v>11</v>
      </c>
      <c r="C8083" t="s">
        <v>119</v>
      </c>
      <c r="D8083" t="s">
        <v>592</v>
      </c>
      <c r="E8083" t="s">
        <v>15</v>
      </c>
      <c r="F8083" t="s">
        <v>183</v>
      </c>
      <c r="G8083" t="s">
        <v>184</v>
      </c>
      <c r="H8083" s="1">
        <v>2019</v>
      </c>
      <c r="I8083" s="2">
        <v>2215</v>
      </c>
      <c r="J8083" s="3">
        <v>4180</v>
      </c>
      <c r="K8083">
        <f>Table1[[#This Row],[Total Revenue + Open]]/Table1[[#This Row],[Qty]]</f>
        <v>1.8871331828442437</v>
      </c>
      <c r="L8083">
        <f>Table1[[#This Row],[Total Revenue + Open]]/Table1[[#This Row],[Qty]]</f>
        <v>1.8871331828442437</v>
      </c>
    </row>
    <row r="8084" spans="1:12" hidden="1">
      <c r="A8084" t="s">
        <v>544</v>
      </c>
      <c r="B8084" t="s">
        <v>11</v>
      </c>
      <c r="C8084" t="s">
        <v>119</v>
      </c>
      <c r="D8084" t="s">
        <v>592</v>
      </c>
      <c r="E8084" t="s">
        <v>15</v>
      </c>
      <c r="F8084" t="s">
        <v>183</v>
      </c>
      <c r="G8084" t="s">
        <v>184</v>
      </c>
      <c r="H8084" s="1">
        <v>2019</v>
      </c>
      <c r="I8084" s="2">
        <v>2415</v>
      </c>
      <c r="J8084" s="3">
        <v>4560</v>
      </c>
      <c r="K8084">
        <f>Table1[[#This Row],[Total Revenue + Open]]/Table1[[#This Row],[Qty]]</f>
        <v>1.8881987577639752</v>
      </c>
      <c r="L8084">
        <f>Table1[[#This Row],[Total Revenue + Open]]/Table1[[#This Row],[Qty]]</f>
        <v>1.8881987577639752</v>
      </c>
    </row>
    <row r="8085" spans="1:12" hidden="1">
      <c r="A8085" t="s">
        <v>544</v>
      </c>
      <c r="B8085" t="s">
        <v>11</v>
      </c>
      <c r="C8085" t="s">
        <v>119</v>
      </c>
      <c r="D8085" t="s">
        <v>592</v>
      </c>
      <c r="E8085" t="s">
        <v>15</v>
      </c>
      <c r="F8085" t="s">
        <v>183</v>
      </c>
      <c r="G8085" t="s">
        <v>184</v>
      </c>
      <c r="H8085" s="1">
        <v>2019</v>
      </c>
      <c r="I8085" s="2">
        <v>3020</v>
      </c>
      <c r="J8085" s="3">
        <v>5700</v>
      </c>
      <c r="K8085">
        <f>Table1[[#This Row],[Total Revenue + Open]]/Table1[[#This Row],[Qty]]</f>
        <v>1.8874172185430464</v>
      </c>
      <c r="L8085">
        <f>Table1[[#This Row],[Total Revenue + Open]]/Table1[[#This Row],[Qty]]</f>
        <v>1.8874172185430464</v>
      </c>
    </row>
    <row r="8086" spans="1:12" hidden="1">
      <c r="A8086" t="s">
        <v>544</v>
      </c>
      <c r="B8086" t="s">
        <v>11</v>
      </c>
      <c r="C8086" t="s">
        <v>119</v>
      </c>
      <c r="D8086" t="s">
        <v>580</v>
      </c>
      <c r="E8086" t="s">
        <v>15</v>
      </c>
      <c r="F8086" t="s">
        <v>204</v>
      </c>
      <c r="G8086" t="s">
        <v>206</v>
      </c>
      <c r="H8086" s="1">
        <v>2020</v>
      </c>
      <c r="I8086" s="2">
        <v>550</v>
      </c>
      <c r="J8086" s="3">
        <v>1496</v>
      </c>
      <c r="K8086">
        <f>Table1[[#This Row],[Total Revenue + Open]]/Table1[[#This Row],[Qty]]</f>
        <v>2.72</v>
      </c>
      <c r="L8086">
        <f>Table1[[#This Row],[Total Revenue + Open]]/Table1[[#This Row],[Qty]]</f>
        <v>2.72</v>
      </c>
    </row>
    <row r="8087" spans="1:12" hidden="1">
      <c r="A8087" t="s">
        <v>544</v>
      </c>
      <c r="B8087" t="s">
        <v>11</v>
      </c>
      <c r="C8087" t="s">
        <v>73</v>
      </c>
      <c r="D8087" t="s">
        <v>547</v>
      </c>
      <c r="E8087" t="s">
        <v>15</v>
      </c>
      <c r="F8087" t="s">
        <v>110</v>
      </c>
      <c r="G8087" t="s">
        <v>111</v>
      </c>
      <c r="H8087" s="1">
        <v>2020</v>
      </c>
      <c r="I8087" s="2">
        <v>1260</v>
      </c>
      <c r="J8087" s="3">
        <v>1425</v>
      </c>
      <c r="K8087">
        <f>Table1[[#This Row],[Total Revenue + Open]]/Table1[[#This Row],[Qty]]</f>
        <v>1.1309523809523809</v>
      </c>
      <c r="L8087">
        <f>Table1[[#This Row],[Total Revenue + Open]]/Table1[[#This Row],[Qty]]</f>
        <v>1.1309523809523809</v>
      </c>
    </row>
    <row r="8088" spans="1:12" hidden="1">
      <c r="A8088" t="s">
        <v>544</v>
      </c>
      <c r="B8088" t="s">
        <v>11</v>
      </c>
      <c r="C8088" t="s">
        <v>119</v>
      </c>
      <c r="D8088" t="s">
        <v>593</v>
      </c>
      <c r="E8088" t="s">
        <v>15</v>
      </c>
      <c r="F8088" t="s">
        <v>123</v>
      </c>
      <c r="G8088" t="s">
        <v>513</v>
      </c>
      <c r="H8088" s="1">
        <v>2020</v>
      </c>
      <c r="I8088" s="2">
        <v>500</v>
      </c>
      <c r="J8088" s="3">
        <v>1385</v>
      </c>
      <c r="K8088">
        <f>Table1[[#This Row],[Total Revenue + Open]]/Table1[[#This Row],[Qty]]</f>
        <v>2.77</v>
      </c>
      <c r="L8088">
        <f>Table1[[#This Row],[Total Revenue + Open]]/Table1[[#This Row],[Qty]]</f>
        <v>2.77</v>
      </c>
    </row>
    <row r="8089" spans="1:12" hidden="1">
      <c r="A8089" t="s">
        <v>544</v>
      </c>
      <c r="B8089" t="s">
        <v>11</v>
      </c>
      <c r="C8089" t="s">
        <v>119</v>
      </c>
      <c r="D8089" t="s">
        <v>593</v>
      </c>
      <c r="E8089" t="s">
        <v>15</v>
      </c>
      <c r="F8089" t="s">
        <v>123</v>
      </c>
      <c r="G8089" t="s">
        <v>515</v>
      </c>
      <c r="H8089" s="1">
        <v>2020</v>
      </c>
      <c r="I8089" s="2">
        <v>500</v>
      </c>
      <c r="J8089" s="3">
        <v>1385</v>
      </c>
      <c r="K8089">
        <f>Table1[[#This Row],[Total Revenue + Open]]/Table1[[#This Row],[Qty]]</f>
        <v>2.77</v>
      </c>
      <c r="L8089">
        <f>Table1[[#This Row],[Total Revenue + Open]]/Table1[[#This Row],[Qty]]</f>
        <v>2.77</v>
      </c>
    </row>
    <row r="8090" spans="1:12" hidden="1">
      <c r="A8090" t="s">
        <v>544</v>
      </c>
      <c r="B8090" t="s">
        <v>11</v>
      </c>
      <c r="C8090" t="s">
        <v>119</v>
      </c>
      <c r="D8090" t="s">
        <v>580</v>
      </c>
      <c r="E8090" t="s">
        <v>15</v>
      </c>
      <c r="F8090" t="s">
        <v>36</v>
      </c>
      <c r="G8090" t="s">
        <v>384</v>
      </c>
      <c r="H8090" s="1">
        <v>2020</v>
      </c>
      <c r="I8090" s="2">
        <v>1110</v>
      </c>
      <c r="J8090" s="3">
        <v>1342</v>
      </c>
      <c r="K8090">
        <f>Table1[[#This Row],[Total Revenue + Open]]/Table1[[#This Row],[Qty]]</f>
        <v>1.2090090090090091</v>
      </c>
      <c r="L8090">
        <f>Table1[[#This Row],[Total Revenue + Open]]/Table1[[#This Row],[Qty]]</f>
        <v>1.2090090090090091</v>
      </c>
    </row>
    <row r="8091" spans="1:12" hidden="1">
      <c r="A8091" t="s">
        <v>544</v>
      </c>
      <c r="B8091" t="s">
        <v>11</v>
      </c>
      <c r="C8091" t="s">
        <v>119</v>
      </c>
      <c r="D8091" t="s">
        <v>580</v>
      </c>
      <c r="E8091" t="s">
        <v>15</v>
      </c>
      <c r="F8091" t="s">
        <v>36</v>
      </c>
      <c r="G8091" t="s">
        <v>385</v>
      </c>
      <c r="H8091" s="1">
        <v>2020</v>
      </c>
      <c r="I8091" s="2">
        <v>1110</v>
      </c>
      <c r="J8091" s="3">
        <v>1342</v>
      </c>
      <c r="K8091">
        <f>Table1[[#This Row],[Total Revenue + Open]]/Table1[[#This Row],[Qty]]</f>
        <v>1.2090090090090091</v>
      </c>
      <c r="L8091">
        <f>Table1[[#This Row],[Total Revenue + Open]]/Table1[[#This Row],[Qty]]</f>
        <v>1.2090090090090091</v>
      </c>
    </row>
    <row r="8092" spans="1:12" hidden="1">
      <c r="A8092" t="s">
        <v>544</v>
      </c>
      <c r="B8092" t="s">
        <v>11</v>
      </c>
      <c r="C8092" t="s">
        <v>119</v>
      </c>
      <c r="D8092" t="s">
        <v>592</v>
      </c>
      <c r="E8092" t="s">
        <v>15</v>
      </c>
      <c r="F8092" t="s">
        <v>183</v>
      </c>
      <c r="G8092" t="s">
        <v>184</v>
      </c>
      <c r="H8092" s="1">
        <v>2021</v>
      </c>
      <c r="I8092" s="2">
        <v>150</v>
      </c>
      <c r="J8092" s="3">
        <v>303</v>
      </c>
      <c r="K8092">
        <f>Table1[[#This Row],[Total Revenue + Open]]/Table1[[#This Row],[Qty]]</f>
        <v>2.02</v>
      </c>
      <c r="L8092">
        <f>Table1[[#This Row],[Total Revenue + Open]]/Table1[[#This Row],[Qty]]</f>
        <v>2.02</v>
      </c>
    </row>
    <row r="8093" spans="1:12" hidden="1">
      <c r="A8093" t="s">
        <v>544</v>
      </c>
      <c r="B8093" t="s">
        <v>11</v>
      </c>
      <c r="C8093" t="s">
        <v>119</v>
      </c>
      <c r="D8093" t="s">
        <v>592</v>
      </c>
      <c r="E8093" t="s">
        <v>15</v>
      </c>
      <c r="F8093" t="s">
        <v>183</v>
      </c>
      <c r="G8093" t="s">
        <v>184</v>
      </c>
      <c r="H8093" s="1">
        <v>2021</v>
      </c>
      <c r="I8093" s="2">
        <v>3425</v>
      </c>
      <c r="J8093" s="3">
        <v>6868</v>
      </c>
      <c r="K8093">
        <f>Table1[[#This Row],[Total Revenue + Open]]/Table1[[#This Row],[Qty]]</f>
        <v>2.0052554744525546</v>
      </c>
      <c r="L8093">
        <f>Table1[[#This Row],[Total Revenue + Open]]/Table1[[#This Row],[Qty]]</f>
        <v>2.0052554744525546</v>
      </c>
    </row>
    <row r="8094" spans="1:12">
      <c r="A8094" t="s">
        <v>10</v>
      </c>
      <c r="B8094" t="s">
        <v>11</v>
      </c>
      <c r="C8094" t="s">
        <v>73</v>
      </c>
      <c r="D8094" t="s">
        <v>50</v>
      </c>
      <c r="E8094" t="s">
        <v>22</v>
      </c>
      <c r="F8094" t="s">
        <v>61</v>
      </c>
      <c r="G8094" t="s">
        <v>62</v>
      </c>
      <c r="H8094" s="1">
        <v>2022</v>
      </c>
      <c r="I8094" s="2">
        <v>4995</v>
      </c>
      <c r="J8094" s="3">
        <v>2485</v>
      </c>
      <c r="K8094">
        <f>Table1[[#This Row],[Total Revenue + Open]]/Table1[[#This Row],[Qty]]</f>
        <v>0.4974974974974975</v>
      </c>
      <c r="L8094">
        <f>Table1[[#This Row],[Total Revenue + Open]]/Table1[[#This Row],[Qty]]</f>
        <v>0.4974974974974975</v>
      </c>
    </row>
    <row r="8095" spans="1:12">
      <c r="A8095" t="s">
        <v>10</v>
      </c>
      <c r="B8095" t="s">
        <v>11</v>
      </c>
      <c r="C8095" t="s">
        <v>73</v>
      </c>
      <c r="D8095" t="s">
        <v>50</v>
      </c>
      <c r="E8095" t="s">
        <v>15</v>
      </c>
      <c r="F8095" t="s">
        <v>80</v>
      </c>
      <c r="G8095" t="s">
        <v>82</v>
      </c>
      <c r="H8095" s="1">
        <v>2022</v>
      </c>
      <c r="I8095" s="2">
        <v>2065</v>
      </c>
      <c r="J8095" s="3">
        <v>2337</v>
      </c>
      <c r="K8095">
        <f>Table1[[#This Row],[Total Revenue + Open]]/Table1[[#This Row],[Qty]]</f>
        <v>1.1317191283292978</v>
      </c>
      <c r="L8095">
        <f>Table1[[#This Row],[Qty]]/Table1[[#This Row],[Total Revenue + Open]]</f>
        <v>0.88361146769362431</v>
      </c>
    </row>
    <row r="8096" spans="1:12">
      <c r="A8096" t="s">
        <v>10</v>
      </c>
      <c r="B8096" t="s">
        <v>11</v>
      </c>
      <c r="C8096" t="s">
        <v>73</v>
      </c>
      <c r="D8096" t="s">
        <v>50</v>
      </c>
      <c r="E8096" t="s">
        <v>15</v>
      </c>
      <c r="F8096" t="s">
        <v>80</v>
      </c>
      <c r="G8096" t="s">
        <v>84</v>
      </c>
      <c r="H8096" s="1">
        <v>2022</v>
      </c>
      <c r="I8096" s="2">
        <v>2065</v>
      </c>
      <c r="J8096" s="3">
        <v>2337</v>
      </c>
      <c r="K8096">
        <f>Table1[[#This Row],[Total Revenue + Open]]/Table1[[#This Row],[Qty]]</f>
        <v>1.1317191283292978</v>
      </c>
      <c r="L8096">
        <f>Table1[[#This Row],[Qty]]/Table1[[#This Row],[Total Revenue + Open]]</f>
        <v>0.88361146769362431</v>
      </c>
    </row>
    <row r="8097" spans="1:12" hidden="1">
      <c r="A8097" t="s">
        <v>544</v>
      </c>
      <c r="B8097" t="s">
        <v>11</v>
      </c>
      <c r="C8097" t="s">
        <v>119</v>
      </c>
      <c r="D8097" t="s">
        <v>592</v>
      </c>
      <c r="E8097" t="s">
        <v>15</v>
      </c>
      <c r="F8097" t="s">
        <v>183</v>
      </c>
      <c r="G8097" t="s">
        <v>184</v>
      </c>
      <c r="H8097" s="1">
        <v>2018</v>
      </c>
      <c r="I8097" s="2">
        <v>20055</v>
      </c>
      <c r="J8097" s="3">
        <v>38304</v>
      </c>
      <c r="K8097">
        <f>Table1[[#This Row],[Total Revenue + Open]]/Table1[[#This Row],[Qty]]</f>
        <v>1.9099476439790577</v>
      </c>
      <c r="L8097">
        <f>Table1[[#This Row],[Total Revenue + Open]]/Table1[[#This Row],[Qty]]</f>
        <v>1.9099476439790577</v>
      </c>
    </row>
    <row r="8098" spans="1:12" hidden="1">
      <c r="A8098" t="s">
        <v>544</v>
      </c>
      <c r="B8098" t="s">
        <v>11</v>
      </c>
      <c r="C8098" t="s">
        <v>119</v>
      </c>
      <c r="D8098" t="s">
        <v>592</v>
      </c>
      <c r="E8098" t="s">
        <v>15</v>
      </c>
      <c r="F8098" t="s">
        <v>183</v>
      </c>
      <c r="G8098" t="s">
        <v>184</v>
      </c>
      <c r="H8098" s="1">
        <v>2019</v>
      </c>
      <c r="I8098" s="2">
        <v>6235</v>
      </c>
      <c r="J8098" s="3">
        <v>11904</v>
      </c>
      <c r="K8098">
        <f>Table1[[#This Row],[Total Revenue + Open]]/Table1[[#This Row],[Qty]]</f>
        <v>1.9092221331194867</v>
      </c>
      <c r="L8098">
        <f>Table1[[#This Row],[Total Revenue + Open]]/Table1[[#This Row],[Qty]]</f>
        <v>1.9092221331194867</v>
      </c>
    </row>
    <row r="8099" spans="1:12" hidden="1">
      <c r="A8099" t="s">
        <v>544</v>
      </c>
      <c r="B8099" t="s">
        <v>11</v>
      </c>
      <c r="C8099" t="s">
        <v>119</v>
      </c>
      <c r="D8099" t="s">
        <v>592</v>
      </c>
      <c r="E8099" t="s">
        <v>15</v>
      </c>
      <c r="F8099" t="s">
        <v>183</v>
      </c>
      <c r="G8099" t="s">
        <v>184</v>
      </c>
      <c r="H8099" s="1">
        <v>2019</v>
      </c>
      <c r="I8099" s="2">
        <v>4420</v>
      </c>
      <c r="J8099" s="3">
        <v>8448</v>
      </c>
      <c r="K8099">
        <f>Table1[[#This Row],[Total Revenue + Open]]/Table1[[#This Row],[Qty]]</f>
        <v>1.9113122171945702</v>
      </c>
      <c r="L8099">
        <f>Table1[[#This Row],[Total Revenue + Open]]/Table1[[#This Row],[Qty]]</f>
        <v>1.9113122171945702</v>
      </c>
    </row>
    <row r="8100" spans="1:12" hidden="1">
      <c r="A8100" t="s">
        <v>544</v>
      </c>
      <c r="B8100" t="s">
        <v>11</v>
      </c>
      <c r="C8100" t="s">
        <v>119</v>
      </c>
      <c r="D8100" t="s">
        <v>592</v>
      </c>
      <c r="E8100" t="s">
        <v>15</v>
      </c>
      <c r="F8100" t="s">
        <v>183</v>
      </c>
      <c r="G8100" t="s">
        <v>184</v>
      </c>
      <c r="H8100" s="1">
        <v>2019</v>
      </c>
      <c r="I8100" s="2">
        <v>2965</v>
      </c>
      <c r="J8100" s="3">
        <v>5664</v>
      </c>
      <c r="K8100">
        <f>Table1[[#This Row],[Total Revenue + Open]]/Table1[[#This Row],[Qty]]</f>
        <v>1.9102866779089376</v>
      </c>
      <c r="L8100">
        <f>Table1[[#This Row],[Total Revenue + Open]]/Table1[[#This Row],[Qty]]</f>
        <v>1.9102866779089376</v>
      </c>
    </row>
    <row r="8101" spans="1:12" hidden="1">
      <c r="A8101" t="s">
        <v>544</v>
      </c>
      <c r="B8101" t="s">
        <v>11</v>
      </c>
      <c r="C8101" t="s">
        <v>119</v>
      </c>
      <c r="D8101" t="s">
        <v>592</v>
      </c>
      <c r="E8101" t="s">
        <v>15</v>
      </c>
      <c r="F8101" t="s">
        <v>183</v>
      </c>
      <c r="G8101" t="s">
        <v>184</v>
      </c>
      <c r="H8101" s="1">
        <v>2019</v>
      </c>
      <c r="I8101" s="2">
        <v>2615</v>
      </c>
      <c r="J8101" s="3">
        <v>4992</v>
      </c>
      <c r="K8101">
        <f>Table1[[#This Row],[Total Revenue + Open]]/Table1[[#This Row],[Qty]]</f>
        <v>1.9089866156787763</v>
      </c>
      <c r="L8101">
        <f>Table1[[#This Row],[Total Revenue + Open]]/Table1[[#This Row],[Qty]]</f>
        <v>1.9089866156787763</v>
      </c>
    </row>
    <row r="8102" spans="1:12" hidden="1">
      <c r="A8102" t="s">
        <v>544</v>
      </c>
      <c r="B8102" t="s">
        <v>11</v>
      </c>
      <c r="C8102" t="s">
        <v>119</v>
      </c>
      <c r="D8102" t="s">
        <v>592</v>
      </c>
      <c r="E8102" t="s">
        <v>15</v>
      </c>
      <c r="F8102" t="s">
        <v>183</v>
      </c>
      <c r="G8102" t="s">
        <v>184</v>
      </c>
      <c r="H8102" s="1">
        <v>2019</v>
      </c>
      <c r="I8102" s="2">
        <v>6535</v>
      </c>
      <c r="J8102" s="3">
        <v>12480</v>
      </c>
      <c r="K8102">
        <f>Table1[[#This Row],[Total Revenue + Open]]/Table1[[#This Row],[Qty]]</f>
        <v>1.909716908951798</v>
      </c>
      <c r="L8102">
        <f>Table1[[#This Row],[Total Revenue + Open]]/Table1[[#This Row],[Qty]]</f>
        <v>1.909716908951798</v>
      </c>
    </row>
    <row r="8103" spans="1:12" hidden="1">
      <c r="A8103" t="s">
        <v>544</v>
      </c>
      <c r="B8103" t="s">
        <v>11</v>
      </c>
      <c r="C8103" t="s">
        <v>119</v>
      </c>
      <c r="D8103" t="s">
        <v>592</v>
      </c>
      <c r="E8103" t="s">
        <v>15</v>
      </c>
      <c r="F8103" t="s">
        <v>183</v>
      </c>
      <c r="G8103" t="s">
        <v>184</v>
      </c>
      <c r="H8103" s="1">
        <v>2019</v>
      </c>
      <c r="I8103" s="2">
        <v>5080</v>
      </c>
      <c r="J8103" s="3">
        <v>9696</v>
      </c>
      <c r="K8103">
        <f>Table1[[#This Row],[Total Revenue + Open]]/Table1[[#This Row],[Qty]]</f>
        <v>1.9086614173228347</v>
      </c>
      <c r="L8103">
        <f>Table1[[#This Row],[Total Revenue + Open]]/Table1[[#This Row],[Qty]]</f>
        <v>1.9086614173228347</v>
      </c>
    </row>
    <row r="8104" spans="1:12" hidden="1">
      <c r="A8104" t="s">
        <v>544</v>
      </c>
      <c r="B8104" t="s">
        <v>11</v>
      </c>
      <c r="C8104" t="s">
        <v>119</v>
      </c>
      <c r="D8104" t="s">
        <v>592</v>
      </c>
      <c r="E8104" t="s">
        <v>15</v>
      </c>
      <c r="F8104" t="s">
        <v>183</v>
      </c>
      <c r="G8104" t="s">
        <v>184</v>
      </c>
      <c r="H8104" s="1">
        <v>2019</v>
      </c>
      <c r="I8104" s="2">
        <v>7090</v>
      </c>
      <c r="J8104" s="3">
        <v>13536</v>
      </c>
      <c r="K8104">
        <f>Table1[[#This Row],[Total Revenue + Open]]/Table1[[#This Row],[Qty]]</f>
        <v>1.9091678420310296</v>
      </c>
      <c r="L8104">
        <f>Table1[[#This Row],[Total Revenue + Open]]/Table1[[#This Row],[Qty]]</f>
        <v>1.9091678420310296</v>
      </c>
    </row>
    <row r="8105" spans="1:12" hidden="1">
      <c r="A8105" t="s">
        <v>544</v>
      </c>
      <c r="B8105" t="s">
        <v>11</v>
      </c>
      <c r="C8105" t="s">
        <v>119</v>
      </c>
      <c r="D8105" t="s">
        <v>592</v>
      </c>
      <c r="E8105" t="s">
        <v>15</v>
      </c>
      <c r="F8105" t="s">
        <v>183</v>
      </c>
      <c r="G8105" t="s">
        <v>184</v>
      </c>
      <c r="H8105" s="1">
        <v>2019</v>
      </c>
      <c r="I8105" s="2">
        <v>9705</v>
      </c>
      <c r="J8105" s="3">
        <v>18528</v>
      </c>
      <c r="K8105">
        <f>Table1[[#This Row],[Total Revenue + Open]]/Table1[[#This Row],[Qty]]</f>
        <v>1.9091190108191654</v>
      </c>
      <c r="L8105">
        <f>Table1[[#This Row],[Total Revenue + Open]]/Table1[[#This Row],[Qty]]</f>
        <v>1.9091190108191654</v>
      </c>
    </row>
    <row r="8106" spans="1:12" hidden="1">
      <c r="A8106" t="s">
        <v>544</v>
      </c>
      <c r="B8106" t="s">
        <v>11</v>
      </c>
      <c r="C8106" t="s">
        <v>119</v>
      </c>
      <c r="D8106" t="s">
        <v>593</v>
      </c>
      <c r="E8106" t="s">
        <v>15</v>
      </c>
      <c r="F8106" t="s">
        <v>36</v>
      </c>
      <c r="G8106" t="s">
        <v>384</v>
      </c>
      <c r="H8106" s="1">
        <v>2020</v>
      </c>
      <c r="I8106" s="2">
        <v>1060</v>
      </c>
      <c r="J8106" s="3">
        <v>1281</v>
      </c>
      <c r="K8106">
        <f>Table1[[#This Row],[Total Revenue + Open]]/Table1[[#This Row],[Qty]]</f>
        <v>1.2084905660377359</v>
      </c>
      <c r="L8106">
        <f>Table1[[#This Row],[Total Revenue + Open]]/Table1[[#This Row],[Qty]]</f>
        <v>1.2084905660377359</v>
      </c>
    </row>
    <row r="8107" spans="1:12" hidden="1">
      <c r="A8107" t="s">
        <v>544</v>
      </c>
      <c r="B8107" t="s">
        <v>11</v>
      </c>
      <c r="C8107" t="s">
        <v>73</v>
      </c>
      <c r="D8107" t="s">
        <v>545</v>
      </c>
      <c r="E8107" t="s">
        <v>15</v>
      </c>
      <c r="F8107" t="s">
        <v>566</v>
      </c>
      <c r="G8107" t="s">
        <v>569</v>
      </c>
      <c r="H8107" s="1">
        <v>2020</v>
      </c>
      <c r="I8107" s="2">
        <v>1370</v>
      </c>
      <c r="J8107" s="3">
        <v>1240.2810759250001</v>
      </c>
      <c r="K8107">
        <f>Table1[[#This Row],[Total Revenue + Open]]/Table1[[#This Row],[Qty]]</f>
        <v>0.90531465395985411</v>
      </c>
      <c r="L8107">
        <f>Table1[[#This Row],[Total Revenue + Open]]/Table1[[#This Row],[Qty]]</f>
        <v>0.90531465395985411</v>
      </c>
    </row>
    <row r="8108" spans="1:12" hidden="1">
      <c r="A8108" t="s">
        <v>544</v>
      </c>
      <c r="B8108" t="s">
        <v>11</v>
      </c>
      <c r="C8108" t="s">
        <v>119</v>
      </c>
      <c r="D8108" t="s">
        <v>592</v>
      </c>
      <c r="E8108" t="s">
        <v>15</v>
      </c>
      <c r="F8108" t="s">
        <v>183</v>
      </c>
      <c r="G8108" t="s">
        <v>184</v>
      </c>
      <c r="H8108" s="1">
        <v>2020</v>
      </c>
      <c r="I8108" s="2">
        <v>650</v>
      </c>
      <c r="J8108" s="3">
        <v>1235</v>
      </c>
      <c r="K8108">
        <f>Table1[[#This Row],[Total Revenue + Open]]/Table1[[#This Row],[Qty]]</f>
        <v>1.9</v>
      </c>
      <c r="L8108">
        <f>Table1[[#This Row],[Total Revenue + Open]]/Table1[[#This Row],[Qty]]</f>
        <v>1.9</v>
      </c>
    </row>
    <row r="8109" spans="1:12" hidden="1">
      <c r="A8109" t="s">
        <v>544</v>
      </c>
      <c r="B8109" t="s">
        <v>11</v>
      </c>
      <c r="C8109" t="s">
        <v>119</v>
      </c>
      <c r="D8109" t="s">
        <v>592</v>
      </c>
      <c r="E8109" t="s">
        <v>15</v>
      </c>
      <c r="F8109" t="s">
        <v>183</v>
      </c>
      <c r="G8109" t="s">
        <v>187</v>
      </c>
      <c r="H8109" s="1">
        <v>2020</v>
      </c>
      <c r="I8109" s="2">
        <v>650</v>
      </c>
      <c r="J8109" s="3">
        <v>1235</v>
      </c>
      <c r="K8109">
        <f>Table1[[#This Row],[Total Revenue + Open]]/Table1[[#This Row],[Qty]]</f>
        <v>1.9</v>
      </c>
      <c r="L8109">
        <f>Table1[[#This Row],[Total Revenue + Open]]/Table1[[#This Row],[Qty]]</f>
        <v>1.9</v>
      </c>
    </row>
    <row r="8110" spans="1:12" hidden="1">
      <c r="A8110" t="s">
        <v>544</v>
      </c>
      <c r="B8110" t="s">
        <v>11</v>
      </c>
      <c r="C8110" t="s">
        <v>119</v>
      </c>
      <c r="D8110" t="s">
        <v>593</v>
      </c>
      <c r="E8110" t="s">
        <v>15</v>
      </c>
      <c r="F8110" t="s">
        <v>36</v>
      </c>
      <c r="G8110" t="s">
        <v>384</v>
      </c>
      <c r="H8110" s="1">
        <v>2020</v>
      </c>
      <c r="I8110" s="2">
        <v>900</v>
      </c>
      <c r="J8110" s="3">
        <v>1206</v>
      </c>
      <c r="K8110">
        <f>Table1[[#This Row],[Total Revenue + Open]]/Table1[[#This Row],[Qty]]</f>
        <v>1.34</v>
      </c>
      <c r="L8110">
        <f>Table1[[#This Row],[Total Revenue + Open]]/Table1[[#This Row],[Qty]]</f>
        <v>1.34</v>
      </c>
    </row>
    <row r="8111" spans="1:12" hidden="1">
      <c r="A8111" t="s">
        <v>544</v>
      </c>
      <c r="B8111" t="s">
        <v>11</v>
      </c>
      <c r="C8111" t="s">
        <v>73</v>
      </c>
      <c r="D8111" t="s">
        <v>560</v>
      </c>
      <c r="E8111" t="s">
        <v>15</v>
      </c>
      <c r="F8111" t="s">
        <v>80</v>
      </c>
      <c r="G8111" t="s">
        <v>574</v>
      </c>
      <c r="H8111" s="1">
        <v>2020</v>
      </c>
      <c r="I8111" s="2">
        <v>1060</v>
      </c>
      <c r="J8111" s="3">
        <v>1197</v>
      </c>
      <c r="K8111">
        <f>Table1[[#This Row],[Total Revenue + Open]]/Table1[[#This Row],[Qty]]</f>
        <v>1.129245283018868</v>
      </c>
      <c r="L8111">
        <f>Table1[[#This Row],[Total Revenue + Open]]/Table1[[#This Row],[Qty]]</f>
        <v>1.129245283018868</v>
      </c>
    </row>
    <row r="8112" spans="1:12" hidden="1">
      <c r="A8112" t="s">
        <v>544</v>
      </c>
      <c r="B8112" t="s">
        <v>11</v>
      </c>
      <c r="C8112" t="s">
        <v>73</v>
      </c>
      <c r="D8112" t="s">
        <v>560</v>
      </c>
      <c r="E8112" t="s">
        <v>15</v>
      </c>
      <c r="F8112" t="s">
        <v>80</v>
      </c>
      <c r="G8112" t="s">
        <v>574</v>
      </c>
      <c r="H8112" s="1">
        <v>2020</v>
      </c>
      <c r="I8112" s="2">
        <v>1060</v>
      </c>
      <c r="J8112" s="3">
        <v>1197</v>
      </c>
      <c r="K8112">
        <f>Table1[[#This Row],[Total Revenue + Open]]/Table1[[#This Row],[Qty]]</f>
        <v>1.129245283018868</v>
      </c>
      <c r="L8112">
        <f>Table1[[#This Row],[Total Revenue + Open]]/Table1[[#This Row],[Qty]]</f>
        <v>1.129245283018868</v>
      </c>
    </row>
    <row r="8113" spans="1:12" hidden="1">
      <c r="A8113" t="s">
        <v>544</v>
      </c>
      <c r="B8113" t="s">
        <v>11</v>
      </c>
      <c r="C8113" t="s">
        <v>73</v>
      </c>
      <c r="D8113" t="s">
        <v>547</v>
      </c>
      <c r="E8113" t="s">
        <v>15</v>
      </c>
      <c r="F8113" t="s">
        <v>110</v>
      </c>
      <c r="G8113" t="s">
        <v>111</v>
      </c>
      <c r="H8113" s="1">
        <v>2020</v>
      </c>
      <c r="I8113" s="2">
        <v>1060</v>
      </c>
      <c r="J8113" s="3">
        <v>1081.5</v>
      </c>
      <c r="K8113">
        <f>Table1[[#This Row],[Total Revenue + Open]]/Table1[[#This Row],[Qty]]</f>
        <v>1.0202830188679246</v>
      </c>
      <c r="L8113">
        <f>Table1[[#This Row],[Total Revenue + Open]]/Table1[[#This Row],[Qty]]</f>
        <v>1.0202830188679246</v>
      </c>
    </row>
    <row r="8114" spans="1:12" hidden="1">
      <c r="A8114" t="s">
        <v>544</v>
      </c>
      <c r="B8114" t="s">
        <v>11</v>
      </c>
      <c r="C8114" t="s">
        <v>119</v>
      </c>
      <c r="D8114" t="s">
        <v>592</v>
      </c>
      <c r="E8114" t="s">
        <v>15</v>
      </c>
      <c r="F8114" t="s">
        <v>183</v>
      </c>
      <c r="G8114" t="s">
        <v>184</v>
      </c>
      <c r="H8114" s="1">
        <v>2021</v>
      </c>
      <c r="I8114" s="2">
        <v>1460</v>
      </c>
      <c r="J8114" s="3">
        <v>2958</v>
      </c>
      <c r="K8114">
        <f>Table1[[#This Row],[Total Revenue + Open]]/Table1[[#This Row],[Qty]]</f>
        <v>2.026027397260274</v>
      </c>
      <c r="L8114">
        <f>Table1[[#This Row],[Total Revenue + Open]]/Table1[[#This Row],[Qty]]</f>
        <v>2.026027397260274</v>
      </c>
    </row>
    <row r="8115" spans="1:12" hidden="1">
      <c r="A8115" t="s">
        <v>544</v>
      </c>
      <c r="B8115" t="s">
        <v>11</v>
      </c>
      <c r="C8115" t="s">
        <v>119</v>
      </c>
      <c r="D8115" t="s">
        <v>592</v>
      </c>
      <c r="E8115" t="s">
        <v>15</v>
      </c>
      <c r="F8115" t="s">
        <v>183</v>
      </c>
      <c r="G8115" t="s">
        <v>184</v>
      </c>
      <c r="H8115" s="1">
        <v>2021</v>
      </c>
      <c r="I8115" s="2">
        <v>700</v>
      </c>
      <c r="J8115" s="3">
        <v>1428</v>
      </c>
      <c r="K8115">
        <f>Table1[[#This Row],[Total Revenue + Open]]/Table1[[#This Row],[Qty]]</f>
        <v>2.04</v>
      </c>
      <c r="L8115">
        <f>Table1[[#This Row],[Total Revenue + Open]]/Table1[[#This Row],[Qty]]</f>
        <v>2.04</v>
      </c>
    </row>
    <row r="8116" spans="1:12" hidden="1">
      <c r="A8116" t="s">
        <v>544</v>
      </c>
      <c r="B8116" t="s">
        <v>11</v>
      </c>
      <c r="C8116" t="s">
        <v>119</v>
      </c>
      <c r="D8116" t="s">
        <v>592</v>
      </c>
      <c r="E8116" t="s">
        <v>15</v>
      </c>
      <c r="F8116" t="s">
        <v>183</v>
      </c>
      <c r="G8116" t="s">
        <v>184</v>
      </c>
      <c r="H8116" s="1">
        <v>2021</v>
      </c>
      <c r="I8116" s="2">
        <v>1060</v>
      </c>
      <c r="J8116" s="3">
        <v>2142</v>
      </c>
      <c r="K8116">
        <f>Table1[[#This Row],[Total Revenue + Open]]/Table1[[#This Row],[Qty]]</f>
        <v>2.020754716981132</v>
      </c>
      <c r="L8116">
        <f>Table1[[#This Row],[Total Revenue + Open]]/Table1[[#This Row],[Qty]]</f>
        <v>2.020754716981132</v>
      </c>
    </row>
    <row r="8117" spans="1:12" hidden="1">
      <c r="A8117" t="s">
        <v>544</v>
      </c>
      <c r="B8117" t="s">
        <v>11</v>
      </c>
      <c r="C8117" t="s">
        <v>119</v>
      </c>
      <c r="D8117" t="s">
        <v>592</v>
      </c>
      <c r="E8117" t="s">
        <v>15</v>
      </c>
      <c r="F8117" t="s">
        <v>183</v>
      </c>
      <c r="G8117" t="s">
        <v>184</v>
      </c>
      <c r="H8117" s="1">
        <v>2021</v>
      </c>
      <c r="I8117" s="2">
        <v>8195</v>
      </c>
      <c r="J8117" s="3">
        <v>16626</v>
      </c>
      <c r="K8117">
        <f>Table1[[#This Row],[Total Revenue + Open]]/Table1[[#This Row],[Qty]]</f>
        <v>2.0287980475899938</v>
      </c>
      <c r="L8117">
        <f>Table1[[#This Row],[Total Revenue + Open]]/Table1[[#This Row],[Qty]]</f>
        <v>2.0287980475899938</v>
      </c>
    </row>
    <row r="8118" spans="1:12">
      <c r="A8118" t="s">
        <v>10</v>
      </c>
      <c r="B8118" t="s">
        <v>11</v>
      </c>
      <c r="C8118" t="s">
        <v>73</v>
      </c>
      <c r="D8118" t="s">
        <v>50</v>
      </c>
      <c r="E8118" t="s">
        <v>22</v>
      </c>
      <c r="F8118" t="s">
        <v>61</v>
      </c>
      <c r="G8118" t="s">
        <v>97</v>
      </c>
      <c r="H8118" s="1">
        <v>2022</v>
      </c>
      <c r="I8118" s="2">
        <v>4620</v>
      </c>
      <c r="J8118" s="3">
        <v>2300</v>
      </c>
      <c r="K8118">
        <f>Table1[[#This Row],[Total Revenue + Open]]/Table1[[#This Row],[Qty]]</f>
        <v>0.49783549783549785</v>
      </c>
      <c r="L8118">
        <f>Table1[[#This Row],[Total Revenue + Open]]/Table1[[#This Row],[Qty]]</f>
        <v>0.49783549783549785</v>
      </c>
    </row>
    <row r="8119" spans="1:12">
      <c r="A8119" t="s">
        <v>10</v>
      </c>
      <c r="B8119" t="s">
        <v>11</v>
      </c>
      <c r="C8119" t="s">
        <v>73</v>
      </c>
      <c r="D8119" t="s">
        <v>50</v>
      </c>
      <c r="E8119" t="s">
        <v>22</v>
      </c>
      <c r="F8119" t="s">
        <v>98</v>
      </c>
      <c r="G8119" t="s">
        <v>100</v>
      </c>
      <c r="H8119" s="1">
        <v>2022</v>
      </c>
      <c r="I8119" s="2">
        <v>4495</v>
      </c>
      <c r="J8119" s="3">
        <v>2240</v>
      </c>
      <c r="K8119">
        <f>Table1[[#This Row],[Total Revenue + Open]]/Table1[[#This Row],[Qty]]</f>
        <v>0.49833147942157952</v>
      </c>
      <c r="L8119">
        <f>Table1[[#This Row],[Total Revenue + Open]]/Table1[[#This Row],[Qty]]</f>
        <v>0.49833147942157952</v>
      </c>
    </row>
    <row r="8120" spans="1:12">
      <c r="A8120" t="s">
        <v>10</v>
      </c>
      <c r="B8120" t="s">
        <v>11</v>
      </c>
      <c r="C8120" t="s">
        <v>73</v>
      </c>
      <c r="D8120" t="s">
        <v>50</v>
      </c>
      <c r="E8120" t="s">
        <v>15</v>
      </c>
      <c r="F8120" t="s">
        <v>80</v>
      </c>
      <c r="G8120" t="s">
        <v>82</v>
      </c>
      <c r="H8120" s="1">
        <v>2022</v>
      </c>
      <c r="I8120" s="2">
        <v>1860</v>
      </c>
      <c r="J8120" s="3">
        <v>2164.5</v>
      </c>
      <c r="K8120">
        <f>Table1[[#This Row],[Total Revenue + Open]]/Table1[[#This Row],[Qty]]</f>
        <v>1.1637096774193549</v>
      </c>
      <c r="L8120">
        <f>Table1[[#This Row],[Qty]]/Table1[[#This Row],[Total Revenue + Open]]</f>
        <v>0.85932085932085933</v>
      </c>
    </row>
    <row r="8121" spans="1:12">
      <c r="A8121" t="s">
        <v>10</v>
      </c>
      <c r="B8121" t="s">
        <v>11</v>
      </c>
      <c r="C8121" t="s">
        <v>73</v>
      </c>
      <c r="D8121" t="s">
        <v>50</v>
      </c>
      <c r="E8121" t="s">
        <v>15</v>
      </c>
      <c r="F8121" t="s">
        <v>80</v>
      </c>
      <c r="G8121" t="s">
        <v>84</v>
      </c>
      <c r="H8121" s="1">
        <v>2022</v>
      </c>
      <c r="I8121" s="2">
        <v>1860</v>
      </c>
      <c r="J8121" s="3">
        <v>2164.5</v>
      </c>
      <c r="K8121">
        <f>Table1[[#This Row],[Total Revenue + Open]]/Table1[[#This Row],[Qty]]</f>
        <v>1.1637096774193549</v>
      </c>
      <c r="L8121">
        <f>Table1[[#This Row],[Qty]]/Table1[[#This Row],[Total Revenue + Open]]</f>
        <v>0.85932085932085933</v>
      </c>
    </row>
    <row r="8122" spans="1:12">
      <c r="A8122" t="s">
        <v>10</v>
      </c>
      <c r="B8122" t="s">
        <v>11</v>
      </c>
      <c r="C8122" t="s">
        <v>73</v>
      </c>
      <c r="D8122" t="s">
        <v>50</v>
      </c>
      <c r="E8122" t="s">
        <v>22</v>
      </c>
      <c r="F8122" t="s">
        <v>61</v>
      </c>
      <c r="G8122" t="s">
        <v>97</v>
      </c>
      <c r="H8122" s="1">
        <v>2022</v>
      </c>
      <c r="I8122" s="2">
        <v>3400</v>
      </c>
      <c r="J8122" s="3">
        <v>1692.5</v>
      </c>
      <c r="K8122">
        <f>Table1[[#This Row],[Total Revenue + Open]]/Table1[[#This Row],[Qty]]</f>
        <v>0.49779411764705883</v>
      </c>
      <c r="L8122">
        <f>Table1[[#This Row],[Total Revenue + Open]]/Table1[[#This Row],[Qty]]</f>
        <v>0.49779411764705883</v>
      </c>
    </row>
    <row r="8123" spans="1:12" hidden="1">
      <c r="A8123" t="s">
        <v>544</v>
      </c>
      <c r="B8123" t="s">
        <v>11</v>
      </c>
      <c r="C8123" t="s">
        <v>119</v>
      </c>
      <c r="D8123" t="s">
        <v>592</v>
      </c>
      <c r="E8123" t="s">
        <v>15</v>
      </c>
      <c r="F8123" t="s">
        <v>183</v>
      </c>
      <c r="G8123" t="s">
        <v>187</v>
      </c>
      <c r="H8123" s="1">
        <v>2018</v>
      </c>
      <c r="I8123" s="2">
        <v>6840</v>
      </c>
      <c r="J8123" s="3">
        <v>12920</v>
      </c>
      <c r="K8123">
        <f>Table1[[#This Row],[Total Revenue + Open]]/Table1[[#This Row],[Qty]]</f>
        <v>1.8888888888888888</v>
      </c>
      <c r="L8123">
        <f>Table1[[#This Row],[Total Revenue + Open]]/Table1[[#This Row],[Qty]]</f>
        <v>1.8888888888888888</v>
      </c>
    </row>
    <row r="8124" spans="1:12" hidden="1">
      <c r="A8124" t="s">
        <v>544</v>
      </c>
      <c r="B8124" t="s">
        <v>11</v>
      </c>
      <c r="C8124" t="s">
        <v>119</v>
      </c>
      <c r="D8124" t="s">
        <v>592</v>
      </c>
      <c r="E8124" t="s">
        <v>15</v>
      </c>
      <c r="F8124" t="s">
        <v>183</v>
      </c>
      <c r="G8124" t="s">
        <v>187</v>
      </c>
      <c r="H8124" s="1">
        <v>2019</v>
      </c>
      <c r="I8124" s="2">
        <v>1710</v>
      </c>
      <c r="J8124" s="3">
        <v>3230</v>
      </c>
      <c r="K8124">
        <f>Table1[[#This Row],[Total Revenue + Open]]/Table1[[#This Row],[Qty]]</f>
        <v>1.8888888888888888</v>
      </c>
      <c r="L8124">
        <f>Table1[[#This Row],[Total Revenue + Open]]/Table1[[#This Row],[Qty]]</f>
        <v>1.8888888888888888</v>
      </c>
    </row>
    <row r="8125" spans="1:12" hidden="1">
      <c r="A8125" t="s">
        <v>544</v>
      </c>
      <c r="B8125" t="s">
        <v>11</v>
      </c>
      <c r="C8125" t="s">
        <v>119</v>
      </c>
      <c r="D8125" t="s">
        <v>592</v>
      </c>
      <c r="E8125" t="s">
        <v>15</v>
      </c>
      <c r="F8125" t="s">
        <v>183</v>
      </c>
      <c r="G8125" t="s">
        <v>187</v>
      </c>
      <c r="H8125" s="1">
        <v>2019</v>
      </c>
      <c r="I8125" s="2">
        <v>850</v>
      </c>
      <c r="J8125" s="3">
        <v>1615</v>
      </c>
      <c r="K8125">
        <f>Table1[[#This Row],[Total Revenue + Open]]/Table1[[#This Row],[Qty]]</f>
        <v>1.9</v>
      </c>
      <c r="L8125">
        <f>Table1[[#This Row],[Total Revenue + Open]]/Table1[[#This Row],[Qty]]</f>
        <v>1.9</v>
      </c>
    </row>
    <row r="8126" spans="1:12" hidden="1">
      <c r="A8126" t="s">
        <v>544</v>
      </c>
      <c r="B8126" t="s">
        <v>11</v>
      </c>
      <c r="C8126" t="s">
        <v>119</v>
      </c>
      <c r="D8126" t="s">
        <v>592</v>
      </c>
      <c r="E8126" t="s">
        <v>15</v>
      </c>
      <c r="F8126" t="s">
        <v>183</v>
      </c>
      <c r="G8126" t="s">
        <v>187</v>
      </c>
      <c r="H8126" s="1">
        <v>2019</v>
      </c>
      <c r="I8126" s="2">
        <v>2865</v>
      </c>
      <c r="J8126" s="3">
        <v>5415</v>
      </c>
      <c r="K8126">
        <f>Table1[[#This Row],[Total Revenue + Open]]/Table1[[#This Row],[Qty]]</f>
        <v>1.8900523560209423</v>
      </c>
      <c r="L8126">
        <f>Table1[[#This Row],[Total Revenue + Open]]/Table1[[#This Row],[Qty]]</f>
        <v>1.8900523560209423</v>
      </c>
    </row>
    <row r="8127" spans="1:12" hidden="1">
      <c r="A8127" t="s">
        <v>544</v>
      </c>
      <c r="B8127" t="s">
        <v>11</v>
      </c>
      <c r="C8127" t="s">
        <v>119</v>
      </c>
      <c r="D8127" t="s">
        <v>592</v>
      </c>
      <c r="E8127" t="s">
        <v>15</v>
      </c>
      <c r="F8127" t="s">
        <v>183</v>
      </c>
      <c r="G8127" t="s">
        <v>187</v>
      </c>
      <c r="H8127" s="1">
        <v>2019</v>
      </c>
      <c r="I8127" s="2">
        <v>1110</v>
      </c>
      <c r="J8127" s="3">
        <v>2090</v>
      </c>
      <c r="K8127">
        <f>Table1[[#This Row],[Total Revenue + Open]]/Table1[[#This Row],[Qty]]</f>
        <v>1.882882882882883</v>
      </c>
      <c r="L8127">
        <f>Table1[[#This Row],[Total Revenue + Open]]/Table1[[#This Row],[Qty]]</f>
        <v>1.882882882882883</v>
      </c>
    </row>
    <row r="8128" spans="1:12" hidden="1">
      <c r="A8128" t="s">
        <v>544</v>
      </c>
      <c r="B8128" t="s">
        <v>11</v>
      </c>
      <c r="C8128" t="s">
        <v>119</v>
      </c>
      <c r="D8128" t="s">
        <v>592</v>
      </c>
      <c r="E8128" t="s">
        <v>15</v>
      </c>
      <c r="F8128" t="s">
        <v>183</v>
      </c>
      <c r="G8128" t="s">
        <v>187</v>
      </c>
      <c r="H8128" s="1">
        <v>2019</v>
      </c>
      <c r="I8128" s="2">
        <v>2215</v>
      </c>
      <c r="J8128" s="3">
        <v>4180</v>
      </c>
      <c r="K8128">
        <f>Table1[[#This Row],[Total Revenue + Open]]/Table1[[#This Row],[Qty]]</f>
        <v>1.8871331828442437</v>
      </c>
      <c r="L8128">
        <f>Table1[[#This Row],[Total Revenue + Open]]/Table1[[#This Row],[Qty]]</f>
        <v>1.8871331828442437</v>
      </c>
    </row>
    <row r="8129" spans="1:12" hidden="1">
      <c r="A8129" t="s">
        <v>544</v>
      </c>
      <c r="B8129" t="s">
        <v>11</v>
      </c>
      <c r="C8129" t="s">
        <v>119</v>
      </c>
      <c r="D8129" t="s">
        <v>592</v>
      </c>
      <c r="E8129" t="s">
        <v>15</v>
      </c>
      <c r="F8129" t="s">
        <v>183</v>
      </c>
      <c r="G8129" t="s">
        <v>187</v>
      </c>
      <c r="H8129" s="1">
        <v>2019</v>
      </c>
      <c r="I8129" s="2">
        <v>2415</v>
      </c>
      <c r="J8129" s="3">
        <v>4560</v>
      </c>
      <c r="K8129">
        <f>Table1[[#This Row],[Total Revenue + Open]]/Table1[[#This Row],[Qty]]</f>
        <v>1.8881987577639752</v>
      </c>
      <c r="L8129">
        <f>Table1[[#This Row],[Total Revenue + Open]]/Table1[[#This Row],[Qty]]</f>
        <v>1.8881987577639752</v>
      </c>
    </row>
    <row r="8130" spans="1:12" hidden="1">
      <c r="A8130" t="s">
        <v>544</v>
      </c>
      <c r="B8130" t="s">
        <v>11</v>
      </c>
      <c r="C8130" t="s">
        <v>119</v>
      </c>
      <c r="D8130" t="s">
        <v>592</v>
      </c>
      <c r="E8130" t="s">
        <v>15</v>
      </c>
      <c r="F8130" t="s">
        <v>183</v>
      </c>
      <c r="G8130" t="s">
        <v>187</v>
      </c>
      <c r="H8130" s="1">
        <v>2019</v>
      </c>
      <c r="I8130" s="2">
        <v>3020</v>
      </c>
      <c r="J8130" s="3">
        <v>5700</v>
      </c>
      <c r="K8130">
        <f>Table1[[#This Row],[Total Revenue + Open]]/Table1[[#This Row],[Qty]]</f>
        <v>1.8874172185430464</v>
      </c>
      <c r="L8130">
        <f>Table1[[#This Row],[Total Revenue + Open]]/Table1[[#This Row],[Qty]]</f>
        <v>1.8874172185430464</v>
      </c>
    </row>
    <row r="8131" spans="1:12" hidden="1">
      <c r="A8131" t="s">
        <v>544</v>
      </c>
      <c r="B8131" t="s">
        <v>11</v>
      </c>
      <c r="C8131" t="s">
        <v>119</v>
      </c>
      <c r="D8131" t="s">
        <v>592</v>
      </c>
      <c r="E8131" t="s">
        <v>15</v>
      </c>
      <c r="F8131" t="s">
        <v>36</v>
      </c>
      <c r="G8131" t="s">
        <v>384</v>
      </c>
      <c r="H8131" s="1">
        <v>2020</v>
      </c>
      <c r="I8131" s="2">
        <v>800</v>
      </c>
      <c r="J8131" s="3">
        <v>1072</v>
      </c>
      <c r="K8131">
        <f>Table1[[#This Row],[Total Revenue + Open]]/Table1[[#This Row],[Qty]]</f>
        <v>1.34</v>
      </c>
      <c r="L8131">
        <f>Table1[[#This Row],[Total Revenue + Open]]/Table1[[#This Row],[Qty]]</f>
        <v>1.34</v>
      </c>
    </row>
    <row r="8132" spans="1:12" hidden="1">
      <c r="A8132" t="s">
        <v>544</v>
      </c>
      <c r="B8132" t="s">
        <v>11</v>
      </c>
      <c r="C8132" t="s">
        <v>119</v>
      </c>
      <c r="D8132" t="s">
        <v>592</v>
      </c>
      <c r="E8132" t="s">
        <v>15</v>
      </c>
      <c r="F8132" t="s">
        <v>36</v>
      </c>
      <c r="G8132" t="s">
        <v>385</v>
      </c>
      <c r="H8132" s="1">
        <v>2020</v>
      </c>
      <c r="I8132" s="2">
        <v>800</v>
      </c>
      <c r="J8132" s="3">
        <v>1072</v>
      </c>
      <c r="K8132">
        <f>Table1[[#This Row],[Total Revenue + Open]]/Table1[[#This Row],[Qty]]</f>
        <v>1.34</v>
      </c>
      <c r="L8132">
        <f>Table1[[#This Row],[Total Revenue + Open]]/Table1[[#This Row],[Qty]]</f>
        <v>1.34</v>
      </c>
    </row>
    <row r="8133" spans="1:12" hidden="1">
      <c r="A8133" t="s">
        <v>544</v>
      </c>
      <c r="B8133" t="s">
        <v>11</v>
      </c>
      <c r="C8133" t="s">
        <v>119</v>
      </c>
      <c r="D8133" t="s">
        <v>592</v>
      </c>
      <c r="E8133" t="s">
        <v>15</v>
      </c>
      <c r="F8133" t="s">
        <v>36</v>
      </c>
      <c r="G8133" t="s">
        <v>384</v>
      </c>
      <c r="H8133" s="1">
        <v>2020</v>
      </c>
      <c r="I8133" s="2">
        <v>700</v>
      </c>
      <c r="J8133" s="3">
        <v>924</v>
      </c>
      <c r="K8133">
        <f>Table1[[#This Row],[Total Revenue + Open]]/Table1[[#This Row],[Qty]]</f>
        <v>1.32</v>
      </c>
      <c r="L8133">
        <f>Table1[[#This Row],[Total Revenue + Open]]/Table1[[#This Row],[Qty]]</f>
        <v>1.32</v>
      </c>
    </row>
    <row r="8134" spans="1:12" hidden="1">
      <c r="A8134" t="s">
        <v>544</v>
      </c>
      <c r="B8134" t="s">
        <v>11</v>
      </c>
      <c r="C8134" t="s">
        <v>119</v>
      </c>
      <c r="D8134" t="s">
        <v>592</v>
      </c>
      <c r="E8134" t="s">
        <v>15</v>
      </c>
      <c r="F8134" t="s">
        <v>36</v>
      </c>
      <c r="G8134" t="s">
        <v>385</v>
      </c>
      <c r="H8134" s="1">
        <v>2020</v>
      </c>
      <c r="I8134" s="2">
        <v>700</v>
      </c>
      <c r="J8134" s="3">
        <v>924</v>
      </c>
      <c r="K8134">
        <f>Table1[[#This Row],[Total Revenue + Open]]/Table1[[#This Row],[Qty]]</f>
        <v>1.32</v>
      </c>
      <c r="L8134">
        <f>Table1[[#This Row],[Total Revenue + Open]]/Table1[[#This Row],[Qty]]</f>
        <v>1.32</v>
      </c>
    </row>
    <row r="8135" spans="1:12" hidden="1">
      <c r="A8135" t="s">
        <v>544</v>
      </c>
      <c r="B8135" t="s">
        <v>11</v>
      </c>
      <c r="C8135" t="s">
        <v>119</v>
      </c>
      <c r="D8135" t="s">
        <v>580</v>
      </c>
      <c r="E8135" t="s">
        <v>15</v>
      </c>
      <c r="F8135" t="s">
        <v>36</v>
      </c>
      <c r="G8135" t="s">
        <v>384</v>
      </c>
      <c r="H8135" s="1">
        <v>2020</v>
      </c>
      <c r="I8135" s="2">
        <v>650</v>
      </c>
      <c r="J8135" s="3">
        <v>871</v>
      </c>
      <c r="K8135">
        <f>Table1[[#This Row],[Total Revenue + Open]]/Table1[[#This Row],[Qty]]</f>
        <v>1.34</v>
      </c>
      <c r="L8135">
        <f>Table1[[#This Row],[Total Revenue + Open]]/Table1[[#This Row],[Qty]]</f>
        <v>1.34</v>
      </c>
    </row>
    <row r="8136" spans="1:12" hidden="1">
      <c r="A8136" t="s">
        <v>544</v>
      </c>
      <c r="B8136" t="s">
        <v>11</v>
      </c>
      <c r="C8136" t="s">
        <v>119</v>
      </c>
      <c r="D8136" t="s">
        <v>580</v>
      </c>
      <c r="E8136" t="s">
        <v>15</v>
      </c>
      <c r="F8136" t="s">
        <v>36</v>
      </c>
      <c r="G8136" t="s">
        <v>385</v>
      </c>
      <c r="H8136" s="1">
        <v>2020</v>
      </c>
      <c r="I8136" s="2">
        <v>650</v>
      </c>
      <c r="J8136" s="3">
        <v>871</v>
      </c>
      <c r="K8136">
        <f>Table1[[#This Row],[Total Revenue + Open]]/Table1[[#This Row],[Qty]]</f>
        <v>1.34</v>
      </c>
      <c r="L8136">
        <f>Table1[[#This Row],[Total Revenue + Open]]/Table1[[#This Row],[Qty]]</f>
        <v>1.34</v>
      </c>
    </row>
    <row r="8137" spans="1:12" hidden="1">
      <c r="A8137" t="s">
        <v>544</v>
      </c>
      <c r="B8137" t="s">
        <v>11</v>
      </c>
      <c r="C8137" t="s">
        <v>119</v>
      </c>
      <c r="D8137" t="s">
        <v>592</v>
      </c>
      <c r="E8137" t="s">
        <v>15</v>
      </c>
      <c r="F8137" t="s">
        <v>183</v>
      </c>
      <c r="G8137" t="s">
        <v>187</v>
      </c>
      <c r="H8137" s="1">
        <v>2021</v>
      </c>
      <c r="I8137" s="2">
        <v>150</v>
      </c>
      <c r="J8137" s="3">
        <v>303</v>
      </c>
      <c r="K8137">
        <f>Table1[[#This Row],[Total Revenue + Open]]/Table1[[#This Row],[Qty]]</f>
        <v>2.02</v>
      </c>
      <c r="L8137">
        <f>Table1[[#This Row],[Total Revenue + Open]]/Table1[[#This Row],[Qty]]</f>
        <v>2.02</v>
      </c>
    </row>
    <row r="8138" spans="1:12" hidden="1">
      <c r="A8138" t="s">
        <v>544</v>
      </c>
      <c r="B8138" t="s">
        <v>11</v>
      </c>
      <c r="C8138" t="s">
        <v>119</v>
      </c>
      <c r="D8138" t="s">
        <v>592</v>
      </c>
      <c r="E8138" t="s">
        <v>15</v>
      </c>
      <c r="F8138" t="s">
        <v>183</v>
      </c>
      <c r="G8138" t="s">
        <v>187</v>
      </c>
      <c r="H8138" s="1">
        <v>2021</v>
      </c>
      <c r="I8138" s="2">
        <v>3425</v>
      </c>
      <c r="J8138" s="3">
        <v>6868</v>
      </c>
      <c r="K8138">
        <f>Table1[[#This Row],[Total Revenue + Open]]/Table1[[#This Row],[Qty]]</f>
        <v>2.0052554744525546</v>
      </c>
      <c r="L8138">
        <f>Table1[[#This Row],[Total Revenue + Open]]/Table1[[#This Row],[Qty]]</f>
        <v>2.0052554744525546</v>
      </c>
    </row>
    <row r="8139" spans="1:12">
      <c r="A8139" t="s">
        <v>10</v>
      </c>
      <c r="B8139" t="s">
        <v>11</v>
      </c>
      <c r="C8139" t="s">
        <v>119</v>
      </c>
      <c r="D8139" t="s">
        <v>50</v>
      </c>
      <c r="E8139" t="s">
        <v>15</v>
      </c>
      <c r="F8139" t="s">
        <v>194</v>
      </c>
      <c r="G8139" t="s">
        <v>195</v>
      </c>
      <c r="H8139" s="1">
        <v>2022</v>
      </c>
      <c r="I8139" s="2">
        <v>750</v>
      </c>
      <c r="J8139" s="3">
        <v>1687.5</v>
      </c>
      <c r="K8139">
        <f>Table1[[#This Row],[Total Revenue + Open]]/Table1[[#This Row],[Qty]]</f>
        <v>2.25</v>
      </c>
      <c r="L8139">
        <f>Table1[[#This Row],[Qty]]/Table1[[#This Row],[Total Revenue + Open]]</f>
        <v>0.44444444444444442</v>
      </c>
    </row>
    <row r="8140" spans="1:12">
      <c r="A8140" t="s">
        <v>10</v>
      </c>
      <c r="B8140" t="s">
        <v>11</v>
      </c>
      <c r="C8140" t="s">
        <v>119</v>
      </c>
      <c r="D8140" t="s">
        <v>50</v>
      </c>
      <c r="E8140" t="s">
        <v>15</v>
      </c>
      <c r="F8140" t="s">
        <v>194</v>
      </c>
      <c r="G8140" t="s">
        <v>196</v>
      </c>
      <c r="H8140" s="1">
        <v>2022</v>
      </c>
      <c r="I8140" s="2">
        <v>750</v>
      </c>
      <c r="J8140" s="3">
        <v>1687.5</v>
      </c>
      <c r="K8140">
        <f>Table1[[#This Row],[Total Revenue + Open]]/Table1[[#This Row],[Qty]]</f>
        <v>2.25</v>
      </c>
      <c r="L8140">
        <f>Table1[[#This Row],[Qty]]/Table1[[#This Row],[Total Revenue + Open]]</f>
        <v>0.44444444444444442</v>
      </c>
    </row>
    <row r="8141" spans="1:12">
      <c r="A8141" t="s">
        <v>10</v>
      </c>
      <c r="B8141" t="s">
        <v>11</v>
      </c>
      <c r="C8141" t="s">
        <v>73</v>
      </c>
      <c r="D8141" t="s">
        <v>50</v>
      </c>
      <c r="E8141" t="s">
        <v>15</v>
      </c>
      <c r="F8141" t="s">
        <v>80</v>
      </c>
      <c r="G8141" t="s">
        <v>82</v>
      </c>
      <c r="H8141" s="1">
        <v>2022</v>
      </c>
      <c r="I8141" s="2">
        <v>1435</v>
      </c>
      <c r="J8141" s="3">
        <v>1667.25</v>
      </c>
      <c r="K8141">
        <f>Table1[[#This Row],[Total Revenue + Open]]/Table1[[#This Row],[Qty]]</f>
        <v>1.1618466898954705</v>
      </c>
      <c r="L8141">
        <f>Table1[[#This Row],[Qty]]/Table1[[#This Row],[Total Revenue + Open]]</f>
        <v>0.8606987554355976</v>
      </c>
    </row>
    <row r="8142" spans="1:12" hidden="1">
      <c r="A8142" t="s">
        <v>544</v>
      </c>
      <c r="B8142" t="s">
        <v>11</v>
      </c>
      <c r="C8142" t="s">
        <v>119</v>
      </c>
      <c r="D8142" t="s">
        <v>592</v>
      </c>
      <c r="E8142" t="s">
        <v>15</v>
      </c>
      <c r="F8142" t="s">
        <v>183</v>
      </c>
      <c r="G8142" t="s">
        <v>187</v>
      </c>
      <c r="H8142" s="1">
        <v>2018</v>
      </c>
      <c r="I8142" s="2">
        <v>20055</v>
      </c>
      <c r="J8142" s="3">
        <v>38304</v>
      </c>
      <c r="K8142">
        <f>Table1[[#This Row],[Total Revenue + Open]]/Table1[[#This Row],[Qty]]</f>
        <v>1.9099476439790577</v>
      </c>
      <c r="L8142">
        <f>Table1[[#This Row],[Total Revenue + Open]]/Table1[[#This Row],[Qty]]</f>
        <v>1.9099476439790577</v>
      </c>
    </row>
    <row r="8143" spans="1:12" hidden="1">
      <c r="A8143" t="s">
        <v>544</v>
      </c>
      <c r="B8143" t="s">
        <v>11</v>
      </c>
      <c r="C8143" t="s">
        <v>119</v>
      </c>
      <c r="D8143" t="s">
        <v>592</v>
      </c>
      <c r="E8143" t="s">
        <v>15</v>
      </c>
      <c r="F8143" t="s">
        <v>183</v>
      </c>
      <c r="G8143" t="s">
        <v>187</v>
      </c>
      <c r="H8143" s="1">
        <v>2019</v>
      </c>
      <c r="I8143" s="2">
        <v>6235</v>
      </c>
      <c r="J8143" s="3">
        <v>11904</v>
      </c>
      <c r="K8143">
        <f>Table1[[#This Row],[Total Revenue + Open]]/Table1[[#This Row],[Qty]]</f>
        <v>1.9092221331194867</v>
      </c>
      <c r="L8143">
        <f>Table1[[#This Row],[Total Revenue + Open]]/Table1[[#This Row],[Qty]]</f>
        <v>1.9092221331194867</v>
      </c>
    </row>
    <row r="8144" spans="1:12" hidden="1">
      <c r="A8144" t="s">
        <v>544</v>
      </c>
      <c r="B8144" t="s">
        <v>11</v>
      </c>
      <c r="C8144" t="s">
        <v>119</v>
      </c>
      <c r="D8144" t="s">
        <v>592</v>
      </c>
      <c r="E8144" t="s">
        <v>15</v>
      </c>
      <c r="F8144" t="s">
        <v>183</v>
      </c>
      <c r="G8144" t="s">
        <v>187</v>
      </c>
      <c r="H8144" s="1">
        <v>2019</v>
      </c>
      <c r="I8144" s="2">
        <v>4170</v>
      </c>
      <c r="J8144" s="3">
        <v>7968</v>
      </c>
      <c r="K8144">
        <f>Table1[[#This Row],[Total Revenue + Open]]/Table1[[#This Row],[Qty]]</f>
        <v>1.9107913669064749</v>
      </c>
      <c r="L8144">
        <f>Table1[[#This Row],[Total Revenue + Open]]/Table1[[#This Row],[Qty]]</f>
        <v>1.9107913669064749</v>
      </c>
    </row>
    <row r="8145" spans="1:12" hidden="1">
      <c r="A8145" t="s">
        <v>544</v>
      </c>
      <c r="B8145" t="s">
        <v>11</v>
      </c>
      <c r="C8145" t="s">
        <v>119</v>
      </c>
      <c r="D8145" t="s">
        <v>592</v>
      </c>
      <c r="E8145" t="s">
        <v>15</v>
      </c>
      <c r="F8145" t="s">
        <v>183</v>
      </c>
      <c r="G8145" t="s">
        <v>187</v>
      </c>
      <c r="H8145" s="1">
        <v>2019</v>
      </c>
      <c r="I8145" s="2">
        <v>2965</v>
      </c>
      <c r="J8145" s="3">
        <v>5664</v>
      </c>
      <c r="K8145">
        <f>Table1[[#This Row],[Total Revenue + Open]]/Table1[[#This Row],[Qty]]</f>
        <v>1.9102866779089376</v>
      </c>
      <c r="L8145">
        <f>Table1[[#This Row],[Total Revenue + Open]]/Table1[[#This Row],[Qty]]</f>
        <v>1.9102866779089376</v>
      </c>
    </row>
    <row r="8146" spans="1:12" hidden="1">
      <c r="A8146" t="s">
        <v>544</v>
      </c>
      <c r="B8146" t="s">
        <v>11</v>
      </c>
      <c r="C8146" t="s">
        <v>119</v>
      </c>
      <c r="D8146" t="s">
        <v>592</v>
      </c>
      <c r="E8146" t="s">
        <v>15</v>
      </c>
      <c r="F8146" t="s">
        <v>183</v>
      </c>
      <c r="G8146" t="s">
        <v>187</v>
      </c>
      <c r="H8146" s="1">
        <v>2019</v>
      </c>
      <c r="I8146" s="2">
        <v>2615</v>
      </c>
      <c r="J8146" s="3">
        <v>4992</v>
      </c>
      <c r="K8146">
        <f>Table1[[#This Row],[Total Revenue + Open]]/Table1[[#This Row],[Qty]]</f>
        <v>1.9089866156787763</v>
      </c>
      <c r="L8146">
        <f>Table1[[#This Row],[Total Revenue + Open]]/Table1[[#This Row],[Qty]]</f>
        <v>1.9089866156787763</v>
      </c>
    </row>
    <row r="8147" spans="1:12" hidden="1">
      <c r="A8147" t="s">
        <v>544</v>
      </c>
      <c r="B8147" t="s">
        <v>11</v>
      </c>
      <c r="C8147" t="s">
        <v>119</v>
      </c>
      <c r="D8147" t="s">
        <v>592</v>
      </c>
      <c r="E8147" t="s">
        <v>15</v>
      </c>
      <c r="F8147" t="s">
        <v>183</v>
      </c>
      <c r="G8147" t="s">
        <v>187</v>
      </c>
      <c r="H8147" s="1">
        <v>2019</v>
      </c>
      <c r="I8147" s="2">
        <v>6535</v>
      </c>
      <c r="J8147" s="3">
        <v>12480</v>
      </c>
      <c r="K8147">
        <f>Table1[[#This Row],[Total Revenue + Open]]/Table1[[#This Row],[Qty]]</f>
        <v>1.909716908951798</v>
      </c>
      <c r="L8147">
        <f>Table1[[#This Row],[Total Revenue + Open]]/Table1[[#This Row],[Qty]]</f>
        <v>1.909716908951798</v>
      </c>
    </row>
    <row r="8148" spans="1:12" hidden="1">
      <c r="A8148" t="s">
        <v>544</v>
      </c>
      <c r="B8148" t="s">
        <v>11</v>
      </c>
      <c r="C8148" t="s">
        <v>119</v>
      </c>
      <c r="D8148" t="s">
        <v>592</v>
      </c>
      <c r="E8148" t="s">
        <v>15</v>
      </c>
      <c r="F8148" t="s">
        <v>183</v>
      </c>
      <c r="G8148" t="s">
        <v>187</v>
      </c>
      <c r="H8148" s="1">
        <v>2019</v>
      </c>
      <c r="I8148" s="2">
        <v>5080</v>
      </c>
      <c r="J8148" s="3">
        <v>9696</v>
      </c>
      <c r="K8148">
        <f>Table1[[#This Row],[Total Revenue + Open]]/Table1[[#This Row],[Qty]]</f>
        <v>1.9086614173228347</v>
      </c>
      <c r="L8148">
        <f>Table1[[#This Row],[Total Revenue + Open]]/Table1[[#This Row],[Qty]]</f>
        <v>1.9086614173228347</v>
      </c>
    </row>
    <row r="8149" spans="1:12" hidden="1">
      <c r="A8149" t="s">
        <v>544</v>
      </c>
      <c r="B8149" t="s">
        <v>11</v>
      </c>
      <c r="C8149" t="s">
        <v>119</v>
      </c>
      <c r="D8149" t="s">
        <v>592</v>
      </c>
      <c r="E8149" t="s">
        <v>15</v>
      </c>
      <c r="F8149" t="s">
        <v>183</v>
      </c>
      <c r="G8149" t="s">
        <v>187</v>
      </c>
      <c r="H8149" s="1">
        <v>2019</v>
      </c>
      <c r="I8149" s="2">
        <v>7090</v>
      </c>
      <c r="J8149" s="3">
        <v>13536</v>
      </c>
      <c r="K8149">
        <f>Table1[[#This Row],[Total Revenue + Open]]/Table1[[#This Row],[Qty]]</f>
        <v>1.9091678420310296</v>
      </c>
      <c r="L8149">
        <f>Table1[[#This Row],[Total Revenue + Open]]/Table1[[#This Row],[Qty]]</f>
        <v>1.9091678420310296</v>
      </c>
    </row>
    <row r="8150" spans="1:12" hidden="1">
      <c r="A8150" t="s">
        <v>544</v>
      </c>
      <c r="B8150" t="s">
        <v>11</v>
      </c>
      <c r="C8150" t="s">
        <v>119</v>
      </c>
      <c r="D8150" t="s">
        <v>592</v>
      </c>
      <c r="E8150" t="s">
        <v>15</v>
      </c>
      <c r="F8150" t="s">
        <v>183</v>
      </c>
      <c r="G8150" t="s">
        <v>187</v>
      </c>
      <c r="H8150" s="1">
        <v>2019</v>
      </c>
      <c r="I8150" s="2">
        <v>9705</v>
      </c>
      <c r="J8150" s="3">
        <v>18528</v>
      </c>
      <c r="K8150">
        <f>Table1[[#This Row],[Total Revenue + Open]]/Table1[[#This Row],[Qty]]</f>
        <v>1.9091190108191654</v>
      </c>
      <c r="L8150">
        <f>Table1[[#This Row],[Total Revenue + Open]]/Table1[[#This Row],[Qty]]</f>
        <v>1.9091190108191654</v>
      </c>
    </row>
    <row r="8151" spans="1:12" hidden="1">
      <c r="A8151" t="s">
        <v>544</v>
      </c>
      <c r="B8151" t="s">
        <v>11</v>
      </c>
      <c r="C8151" t="s">
        <v>119</v>
      </c>
      <c r="D8151" t="s">
        <v>580</v>
      </c>
      <c r="E8151" t="s">
        <v>15</v>
      </c>
      <c r="F8151" t="s">
        <v>36</v>
      </c>
      <c r="G8151" t="s">
        <v>384</v>
      </c>
      <c r="H8151" s="1">
        <v>2020</v>
      </c>
      <c r="I8151" s="2">
        <v>650</v>
      </c>
      <c r="J8151" s="3">
        <v>858</v>
      </c>
      <c r="K8151">
        <f>Table1[[#This Row],[Total Revenue + Open]]/Table1[[#This Row],[Qty]]</f>
        <v>1.32</v>
      </c>
      <c r="L8151">
        <f>Table1[[#This Row],[Total Revenue + Open]]/Table1[[#This Row],[Qty]]</f>
        <v>1.32</v>
      </c>
    </row>
    <row r="8152" spans="1:12" hidden="1">
      <c r="A8152" t="s">
        <v>544</v>
      </c>
      <c r="B8152" t="s">
        <v>11</v>
      </c>
      <c r="C8152" t="s">
        <v>119</v>
      </c>
      <c r="D8152" t="s">
        <v>580</v>
      </c>
      <c r="E8152" t="s">
        <v>15</v>
      </c>
      <c r="F8152" t="s">
        <v>36</v>
      </c>
      <c r="G8152" t="s">
        <v>385</v>
      </c>
      <c r="H8152" s="1">
        <v>2020</v>
      </c>
      <c r="I8152" s="2">
        <v>650</v>
      </c>
      <c r="J8152" s="3">
        <v>858</v>
      </c>
      <c r="K8152">
        <f>Table1[[#This Row],[Total Revenue + Open]]/Table1[[#This Row],[Qty]]</f>
        <v>1.32</v>
      </c>
      <c r="L8152">
        <f>Table1[[#This Row],[Total Revenue + Open]]/Table1[[#This Row],[Qty]]</f>
        <v>1.32</v>
      </c>
    </row>
    <row r="8153" spans="1:12" hidden="1">
      <c r="A8153" t="s">
        <v>544</v>
      </c>
      <c r="B8153" t="s">
        <v>11</v>
      </c>
      <c r="C8153" t="s">
        <v>73</v>
      </c>
      <c r="D8153" t="s">
        <v>550</v>
      </c>
      <c r="E8153" t="s">
        <v>15</v>
      </c>
      <c r="F8153" t="s">
        <v>36</v>
      </c>
      <c r="G8153" t="s">
        <v>37</v>
      </c>
      <c r="H8153" s="1">
        <v>2020</v>
      </c>
      <c r="I8153" s="2">
        <v>550</v>
      </c>
      <c r="J8153" s="3">
        <v>769.46472019459998</v>
      </c>
      <c r="K8153">
        <f>Table1[[#This Row],[Total Revenue + Open]]/Table1[[#This Row],[Qty]]</f>
        <v>1.3990267639901817</v>
      </c>
      <c r="L8153">
        <f>Table1[[#This Row],[Total Revenue + Open]]/Table1[[#This Row],[Qty]]</f>
        <v>1.3990267639901817</v>
      </c>
    </row>
    <row r="8154" spans="1:12" hidden="1">
      <c r="A8154" t="s">
        <v>544</v>
      </c>
      <c r="B8154" t="s">
        <v>11</v>
      </c>
      <c r="C8154" t="s">
        <v>73</v>
      </c>
      <c r="D8154" t="s">
        <v>547</v>
      </c>
      <c r="E8154" t="s">
        <v>15</v>
      </c>
      <c r="F8154" t="s">
        <v>110</v>
      </c>
      <c r="G8154" t="s">
        <v>111</v>
      </c>
      <c r="H8154" s="1">
        <v>2020</v>
      </c>
      <c r="I8154" s="2">
        <v>650</v>
      </c>
      <c r="J8154" s="3">
        <v>741</v>
      </c>
      <c r="K8154">
        <f>Table1[[#This Row],[Total Revenue + Open]]/Table1[[#This Row],[Qty]]</f>
        <v>1.1399999999999999</v>
      </c>
      <c r="L8154">
        <f>Table1[[#This Row],[Total Revenue + Open]]/Table1[[#This Row],[Qty]]</f>
        <v>1.1399999999999999</v>
      </c>
    </row>
    <row r="8155" spans="1:12" hidden="1">
      <c r="A8155" t="s">
        <v>544</v>
      </c>
      <c r="B8155" t="s">
        <v>11</v>
      </c>
      <c r="C8155" t="s">
        <v>119</v>
      </c>
      <c r="D8155" t="s">
        <v>580</v>
      </c>
      <c r="E8155" t="s">
        <v>15</v>
      </c>
      <c r="F8155" t="s">
        <v>36</v>
      </c>
      <c r="G8155" t="s">
        <v>384</v>
      </c>
      <c r="H8155" s="1">
        <v>2020</v>
      </c>
      <c r="I8155" s="2">
        <v>550</v>
      </c>
      <c r="J8155" s="3">
        <v>671</v>
      </c>
      <c r="K8155">
        <f>Table1[[#This Row],[Total Revenue + Open]]/Table1[[#This Row],[Qty]]</f>
        <v>1.22</v>
      </c>
      <c r="L8155">
        <f>Table1[[#This Row],[Total Revenue + Open]]/Table1[[#This Row],[Qty]]</f>
        <v>1.22</v>
      </c>
    </row>
    <row r="8156" spans="1:12" hidden="1">
      <c r="A8156" t="s">
        <v>544</v>
      </c>
      <c r="B8156" t="s">
        <v>11</v>
      </c>
      <c r="C8156" t="s">
        <v>119</v>
      </c>
      <c r="D8156" t="s">
        <v>580</v>
      </c>
      <c r="E8156" t="s">
        <v>15</v>
      </c>
      <c r="F8156" t="s">
        <v>36</v>
      </c>
      <c r="G8156" t="s">
        <v>385</v>
      </c>
      <c r="H8156" s="1">
        <v>2020</v>
      </c>
      <c r="I8156" s="2">
        <v>550</v>
      </c>
      <c r="J8156" s="3">
        <v>671</v>
      </c>
      <c r="K8156">
        <f>Table1[[#This Row],[Total Revenue + Open]]/Table1[[#This Row],[Qty]]</f>
        <v>1.22</v>
      </c>
      <c r="L8156">
        <f>Table1[[#This Row],[Total Revenue + Open]]/Table1[[#This Row],[Qty]]</f>
        <v>1.22</v>
      </c>
    </row>
    <row r="8157" spans="1:12" hidden="1">
      <c r="A8157" t="s">
        <v>544</v>
      </c>
      <c r="B8157" t="s">
        <v>11</v>
      </c>
      <c r="C8157" t="s">
        <v>119</v>
      </c>
      <c r="D8157" t="s">
        <v>580</v>
      </c>
      <c r="E8157" t="s">
        <v>15</v>
      </c>
      <c r="F8157" t="s">
        <v>36</v>
      </c>
      <c r="G8157" t="s">
        <v>384</v>
      </c>
      <c r="H8157" s="1">
        <v>2020</v>
      </c>
      <c r="I8157" s="2">
        <v>550</v>
      </c>
      <c r="J8157" s="3">
        <v>660</v>
      </c>
      <c r="K8157">
        <f>Table1[[#This Row],[Total Revenue + Open]]/Table1[[#This Row],[Qty]]</f>
        <v>1.2</v>
      </c>
      <c r="L8157">
        <f>Table1[[#This Row],[Total Revenue + Open]]/Table1[[#This Row],[Qty]]</f>
        <v>1.2</v>
      </c>
    </row>
    <row r="8158" spans="1:12" hidden="1">
      <c r="A8158" t="s">
        <v>544</v>
      </c>
      <c r="B8158" t="s">
        <v>11</v>
      </c>
      <c r="C8158" t="s">
        <v>119</v>
      </c>
      <c r="D8158" t="s">
        <v>580</v>
      </c>
      <c r="E8158" t="s">
        <v>15</v>
      </c>
      <c r="F8158" t="s">
        <v>36</v>
      </c>
      <c r="G8158" t="s">
        <v>385</v>
      </c>
      <c r="H8158" s="1">
        <v>2020</v>
      </c>
      <c r="I8158" s="2">
        <v>550</v>
      </c>
      <c r="J8158" s="3">
        <v>660</v>
      </c>
      <c r="K8158">
        <f>Table1[[#This Row],[Total Revenue + Open]]/Table1[[#This Row],[Qty]]</f>
        <v>1.2</v>
      </c>
      <c r="L8158">
        <f>Table1[[#This Row],[Total Revenue + Open]]/Table1[[#This Row],[Qty]]</f>
        <v>1.2</v>
      </c>
    </row>
    <row r="8159" spans="1:12" hidden="1">
      <c r="A8159" t="s">
        <v>544</v>
      </c>
      <c r="B8159" t="s">
        <v>11</v>
      </c>
      <c r="C8159" t="s">
        <v>119</v>
      </c>
      <c r="D8159" t="s">
        <v>592</v>
      </c>
      <c r="E8159" t="s">
        <v>15</v>
      </c>
      <c r="F8159" t="s">
        <v>183</v>
      </c>
      <c r="G8159" t="s">
        <v>187</v>
      </c>
      <c r="H8159" s="1">
        <v>2021</v>
      </c>
      <c r="I8159" s="2">
        <v>1460</v>
      </c>
      <c r="J8159" s="3">
        <v>2958</v>
      </c>
      <c r="K8159">
        <f>Table1[[#This Row],[Total Revenue + Open]]/Table1[[#This Row],[Qty]]</f>
        <v>2.026027397260274</v>
      </c>
      <c r="L8159">
        <f>Table1[[#This Row],[Total Revenue + Open]]/Table1[[#This Row],[Qty]]</f>
        <v>2.026027397260274</v>
      </c>
    </row>
    <row r="8160" spans="1:12" hidden="1">
      <c r="A8160" t="s">
        <v>544</v>
      </c>
      <c r="B8160" t="s">
        <v>11</v>
      </c>
      <c r="C8160" t="s">
        <v>119</v>
      </c>
      <c r="D8160" t="s">
        <v>592</v>
      </c>
      <c r="E8160" t="s">
        <v>15</v>
      </c>
      <c r="F8160" t="s">
        <v>183</v>
      </c>
      <c r="G8160" t="s">
        <v>187</v>
      </c>
      <c r="H8160" s="1">
        <v>2021</v>
      </c>
      <c r="I8160" s="2">
        <v>700</v>
      </c>
      <c r="J8160" s="3">
        <v>1428</v>
      </c>
      <c r="K8160">
        <f>Table1[[#This Row],[Total Revenue + Open]]/Table1[[#This Row],[Qty]]</f>
        <v>2.04</v>
      </c>
      <c r="L8160">
        <f>Table1[[#This Row],[Total Revenue + Open]]/Table1[[#This Row],[Qty]]</f>
        <v>2.04</v>
      </c>
    </row>
    <row r="8161" spans="1:12" hidden="1">
      <c r="A8161" t="s">
        <v>544</v>
      </c>
      <c r="B8161" t="s">
        <v>11</v>
      </c>
      <c r="C8161" t="s">
        <v>119</v>
      </c>
      <c r="D8161" t="s">
        <v>592</v>
      </c>
      <c r="E8161" t="s">
        <v>15</v>
      </c>
      <c r="F8161" t="s">
        <v>183</v>
      </c>
      <c r="G8161" t="s">
        <v>187</v>
      </c>
      <c r="H8161" s="1">
        <v>2021</v>
      </c>
      <c r="I8161" s="2">
        <v>1160</v>
      </c>
      <c r="J8161" s="3">
        <v>2346</v>
      </c>
      <c r="K8161">
        <f>Table1[[#This Row],[Total Revenue + Open]]/Table1[[#This Row],[Qty]]</f>
        <v>2.0224137931034485</v>
      </c>
      <c r="L8161">
        <f>Table1[[#This Row],[Total Revenue + Open]]/Table1[[#This Row],[Qty]]</f>
        <v>2.0224137931034485</v>
      </c>
    </row>
    <row r="8162" spans="1:12" hidden="1">
      <c r="A8162" t="s">
        <v>544</v>
      </c>
      <c r="B8162" t="s">
        <v>11</v>
      </c>
      <c r="C8162" t="s">
        <v>119</v>
      </c>
      <c r="D8162" t="s">
        <v>592</v>
      </c>
      <c r="E8162" t="s">
        <v>15</v>
      </c>
      <c r="F8162" t="s">
        <v>183</v>
      </c>
      <c r="G8162" t="s">
        <v>187</v>
      </c>
      <c r="H8162" s="1">
        <v>2021</v>
      </c>
      <c r="I8162" s="2">
        <v>8195</v>
      </c>
      <c r="J8162" s="3">
        <v>16626</v>
      </c>
      <c r="K8162">
        <f>Table1[[#This Row],[Total Revenue + Open]]/Table1[[#This Row],[Qty]]</f>
        <v>2.0287980475899938</v>
      </c>
      <c r="L8162">
        <f>Table1[[#This Row],[Total Revenue + Open]]/Table1[[#This Row],[Qty]]</f>
        <v>2.0287980475899938</v>
      </c>
    </row>
    <row r="8163" spans="1:12">
      <c r="A8163" t="s">
        <v>10</v>
      </c>
      <c r="B8163" t="s">
        <v>11</v>
      </c>
      <c r="C8163" t="s">
        <v>73</v>
      </c>
      <c r="D8163" t="s">
        <v>50</v>
      </c>
      <c r="E8163" t="s">
        <v>15</v>
      </c>
      <c r="F8163" t="s">
        <v>80</v>
      </c>
      <c r="G8163" t="s">
        <v>84</v>
      </c>
      <c r="H8163" s="1">
        <v>2022</v>
      </c>
      <c r="I8163" s="2">
        <v>1435</v>
      </c>
      <c r="J8163" s="3">
        <v>1667.25</v>
      </c>
      <c r="K8163">
        <f>Table1[[#This Row],[Total Revenue + Open]]/Table1[[#This Row],[Qty]]</f>
        <v>1.1618466898954705</v>
      </c>
      <c r="L8163">
        <f>Table1[[#This Row],[Qty]]/Table1[[#This Row],[Total Revenue + Open]]</f>
        <v>0.8606987554355976</v>
      </c>
    </row>
    <row r="8164" spans="1:12">
      <c r="A8164" t="s">
        <v>10</v>
      </c>
      <c r="B8164" t="s">
        <v>11</v>
      </c>
      <c r="C8164" t="s">
        <v>73</v>
      </c>
      <c r="D8164" t="s">
        <v>50</v>
      </c>
      <c r="E8164" t="s">
        <v>15</v>
      </c>
      <c r="F8164" t="s">
        <v>80</v>
      </c>
      <c r="G8164" t="s">
        <v>82</v>
      </c>
      <c r="H8164" s="1">
        <v>2022</v>
      </c>
      <c r="I8164" s="2">
        <v>1385</v>
      </c>
      <c r="J8164" s="3">
        <v>1608.75</v>
      </c>
      <c r="K8164">
        <f>Table1[[#This Row],[Total Revenue + Open]]/Table1[[#This Row],[Qty]]</f>
        <v>1.1615523465703972</v>
      </c>
      <c r="L8164">
        <f>Table1[[#This Row],[Qty]]/Table1[[#This Row],[Total Revenue + Open]]</f>
        <v>0.86091686091686093</v>
      </c>
    </row>
    <row r="8165" spans="1:12">
      <c r="A8165" t="s">
        <v>10</v>
      </c>
      <c r="B8165" t="s">
        <v>11</v>
      </c>
      <c r="C8165" t="s">
        <v>73</v>
      </c>
      <c r="D8165" t="s">
        <v>50</v>
      </c>
      <c r="E8165" t="s">
        <v>15</v>
      </c>
      <c r="F8165" t="s">
        <v>80</v>
      </c>
      <c r="G8165" t="s">
        <v>84</v>
      </c>
      <c r="H8165" s="1">
        <v>2022</v>
      </c>
      <c r="I8165" s="2">
        <v>1385</v>
      </c>
      <c r="J8165" s="3">
        <v>1608.75</v>
      </c>
      <c r="K8165">
        <f>Table1[[#This Row],[Total Revenue + Open]]/Table1[[#This Row],[Qty]]</f>
        <v>1.1615523465703972</v>
      </c>
      <c r="L8165">
        <f>Table1[[#This Row],[Qty]]/Table1[[#This Row],[Total Revenue + Open]]</f>
        <v>0.86091686091686093</v>
      </c>
    </row>
    <row r="8166" spans="1:12">
      <c r="A8166" t="s">
        <v>10</v>
      </c>
      <c r="B8166" t="s">
        <v>11</v>
      </c>
      <c r="C8166" t="s">
        <v>73</v>
      </c>
      <c r="D8166" t="s">
        <v>50</v>
      </c>
      <c r="E8166" t="s">
        <v>15</v>
      </c>
      <c r="F8166" t="s">
        <v>80</v>
      </c>
      <c r="G8166" t="s">
        <v>82</v>
      </c>
      <c r="H8166" s="1">
        <v>2022</v>
      </c>
      <c r="I8166" s="2">
        <v>1260</v>
      </c>
      <c r="J8166" s="3">
        <v>1462.5</v>
      </c>
      <c r="K8166">
        <f>Table1[[#This Row],[Total Revenue + Open]]/Table1[[#This Row],[Qty]]</f>
        <v>1.1607142857142858</v>
      </c>
      <c r="L8166">
        <f>Table1[[#This Row],[Qty]]/Table1[[#This Row],[Total Revenue + Open]]</f>
        <v>0.86153846153846159</v>
      </c>
    </row>
    <row r="8167" spans="1:12">
      <c r="A8167" t="s">
        <v>10</v>
      </c>
      <c r="B8167" t="s">
        <v>11</v>
      </c>
      <c r="C8167" t="s">
        <v>73</v>
      </c>
      <c r="D8167" t="s">
        <v>50</v>
      </c>
      <c r="E8167" t="s">
        <v>15</v>
      </c>
      <c r="F8167" t="s">
        <v>80</v>
      </c>
      <c r="G8167" t="s">
        <v>82</v>
      </c>
      <c r="H8167" s="1">
        <v>2022</v>
      </c>
      <c r="I8167" s="2">
        <v>1260</v>
      </c>
      <c r="J8167" s="3">
        <v>1462.5</v>
      </c>
      <c r="K8167">
        <f>Table1[[#This Row],[Total Revenue + Open]]/Table1[[#This Row],[Qty]]</f>
        <v>1.1607142857142858</v>
      </c>
      <c r="L8167">
        <f>Table1[[#This Row],[Qty]]/Table1[[#This Row],[Total Revenue + Open]]</f>
        <v>0.86153846153846159</v>
      </c>
    </row>
    <row r="8168" spans="1:12" hidden="1">
      <c r="A8168" t="s">
        <v>544</v>
      </c>
      <c r="B8168" t="s">
        <v>11</v>
      </c>
      <c r="C8168" t="s">
        <v>119</v>
      </c>
      <c r="D8168" t="s">
        <v>593</v>
      </c>
      <c r="E8168" t="s">
        <v>15</v>
      </c>
      <c r="F8168" t="s">
        <v>123</v>
      </c>
      <c r="G8168" t="s">
        <v>483</v>
      </c>
      <c r="H8168" s="1">
        <v>2017</v>
      </c>
      <c r="I8168" s="2">
        <v>6685</v>
      </c>
      <c r="J8168" s="3">
        <v>18420.5</v>
      </c>
      <c r="K8168">
        <f>Table1[[#This Row],[Total Revenue + Open]]/Table1[[#This Row],[Qty]]</f>
        <v>2.755497382198953</v>
      </c>
      <c r="L8168">
        <f>Table1[[#This Row],[Total Revenue + Open]]/Table1[[#This Row],[Qty]]</f>
        <v>2.755497382198953</v>
      </c>
    </row>
    <row r="8169" spans="1:12" hidden="1">
      <c r="A8169" t="s">
        <v>544</v>
      </c>
      <c r="B8169" t="s">
        <v>11</v>
      </c>
      <c r="C8169" t="s">
        <v>119</v>
      </c>
      <c r="D8169" t="s">
        <v>593</v>
      </c>
      <c r="E8169" t="s">
        <v>15</v>
      </c>
      <c r="F8169" t="s">
        <v>123</v>
      </c>
      <c r="G8169" t="s">
        <v>483</v>
      </c>
      <c r="H8169" s="1">
        <v>2017</v>
      </c>
      <c r="I8169" s="2">
        <v>900</v>
      </c>
      <c r="J8169" s="3">
        <v>2493</v>
      </c>
      <c r="K8169">
        <f>Table1[[#This Row],[Total Revenue + Open]]/Table1[[#This Row],[Qty]]</f>
        <v>2.77</v>
      </c>
      <c r="L8169">
        <f>Table1[[#This Row],[Total Revenue + Open]]/Table1[[#This Row],[Qty]]</f>
        <v>2.77</v>
      </c>
    </row>
    <row r="8170" spans="1:12" hidden="1">
      <c r="A8170" t="s">
        <v>544</v>
      </c>
      <c r="B8170" t="s">
        <v>11</v>
      </c>
      <c r="C8170" t="s">
        <v>119</v>
      </c>
      <c r="D8170" t="s">
        <v>593</v>
      </c>
      <c r="E8170" t="s">
        <v>15</v>
      </c>
      <c r="F8170" t="s">
        <v>123</v>
      </c>
      <c r="G8170" t="s">
        <v>483</v>
      </c>
      <c r="H8170" s="1">
        <v>2017</v>
      </c>
      <c r="I8170" s="2">
        <v>1385</v>
      </c>
      <c r="J8170" s="3">
        <v>3808.75</v>
      </c>
      <c r="K8170">
        <f>Table1[[#This Row],[Total Revenue + Open]]/Table1[[#This Row],[Qty]]</f>
        <v>2.75</v>
      </c>
      <c r="L8170">
        <f>Table1[[#This Row],[Total Revenue + Open]]/Table1[[#This Row],[Qty]]</f>
        <v>2.75</v>
      </c>
    </row>
    <row r="8171" spans="1:12" hidden="1">
      <c r="A8171" t="s">
        <v>544</v>
      </c>
      <c r="B8171" t="s">
        <v>11</v>
      </c>
      <c r="C8171" t="s">
        <v>119</v>
      </c>
      <c r="D8171" t="s">
        <v>593</v>
      </c>
      <c r="E8171" t="s">
        <v>15</v>
      </c>
      <c r="F8171" t="s">
        <v>123</v>
      </c>
      <c r="G8171" t="s">
        <v>483</v>
      </c>
      <c r="H8171" s="1">
        <v>2018</v>
      </c>
      <c r="I8171" s="2">
        <v>1810</v>
      </c>
      <c r="J8171" s="3">
        <v>4986</v>
      </c>
      <c r="K8171">
        <f>Table1[[#This Row],[Total Revenue + Open]]/Table1[[#This Row],[Qty]]</f>
        <v>2.7546961325966852</v>
      </c>
      <c r="L8171">
        <f>Table1[[#This Row],[Total Revenue + Open]]/Table1[[#This Row],[Qty]]</f>
        <v>2.7546961325966852</v>
      </c>
    </row>
    <row r="8172" spans="1:12" hidden="1">
      <c r="A8172" t="s">
        <v>544</v>
      </c>
      <c r="B8172" t="s">
        <v>11</v>
      </c>
      <c r="C8172" t="s">
        <v>119</v>
      </c>
      <c r="D8172" t="s">
        <v>593</v>
      </c>
      <c r="E8172" t="s">
        <v>15</v>
      </c>
      <c r="F8172" t="s">
        <v>123</v>
      </c>
      <c r="G8172" t="s">
        <v>483</v>
      </c>
      <c r="H8172" s="1">
        <v>2021</v>
      </c>
      <c r="I8172" s="2">
        <v>50</v>
      </c>
      <c r="J8172" s="3">
        <v>138.5</v>
      </c>
      <c r="K8172">
        <f>Table1[[#This Row],[Total Revenue + Open]]/Table1[[#This Row],[Qty]]</f>
        <v>2.77</v>
      </c>
      <c r="L8172">
        <f>Table1[[#This Row],[Total Revenue + Open]]/Table1[[#This Row],[Qty]]</f>
        <v>2.77</v>
      </c>
    </row>
    <row r="8173" spans="1:12" hidden="1">
      <c r="A8173" t="s">
        <v>544</v>
      </c>
      <c r="B8173" t="s">
        <v>11</v>
      </c>
      <c r="C8173" t="s">
        <v>119</v>
      </c>
      <c r="D8173" t="s">
        <v>593</v>
      </c>
      <c r="E8173" t="s">
        <v>15</v>
      </c>
      <c r="F8173" t="s">
        <v>36</v>
      </c>
      <c r="G8173" t="s">
        <v>384</v>
      </c>
      <c r="H8173" s="1">
        <v>2020</v>
      </c>
      <c r="I8173" s="2">
        <v>500</v>
      </c>
      <c r="J8173" s="3">
        <v>610</v>
      </c>
      <c r="K8173">
        <f>Table1[[#This Row],[Total Revenue + Open]]/Table1[[#This Row],[Qty]]</f>
        <v>1.22</v>
      </c>
      <c r="L8173">
        <f>Table1[[#This Row],[Total Revenue + Open]]/Table1[[#This Row],[Qty]]</f>
        <v>1.22</v>
      </c>
    </row>
    <row r="8174" spans="1:12" hidden="1">
      <c r="A8174" t="s">
        <v>544</v>
      </c>
      <c r="B8174" t="s">
        <v>11</v>
      </c>
      <c r="C8174" t="s">
        <v>119</v>
      </c>
      <c r="D8174" t="s">
        <v>592</v>
      </c>
      <c r="E8174" t="s">
        <v>15</v>
      </c>
      <c r="F8174" t="s">
        <v>183</v>
      </c>
      <c r="G8174" t="s">
        <v>184</v>
      </c>
      <c r="H8174" s="1">
        <v>2020</v>
      </c>
      <c r="I8174" s="2">
        <v>300</v>
      </c>
      <c r="J8174" s="3">
        <v>606</v>
      </c>
      <c r="K8174">
        <f>Table1[[#This Row],[Total Revenue + Open]]/Table1[[#This Row],[Qty]]</f>
        <v>2.02</v>
      </c>
      <c r="L8174">
        <f>Table1[[#This Row],[Total Revenue + Open]]/Table1[[#This Row],[Qty]]</f>
        <v>2.02</v>
      </c>
    </row>
    <row r="8175" spans="1:12" hidden="1">
      <c r="A8175" t="s">
        <v>544</v>
      </c>
      <c r="B8175" t="s">
        <v>11</v>
      </c>
      <c r="C8175" t="s">
        <v>119</v>
      </c>
      <c r="D8175" t="s">
        <v>592</v>
      </c>
      <c r="E8175" t="s">
        <v>15</v>
      </c>
      <c r="F8175" t="s">
        <v>183</v>
      </c>
      <c r="G8175" t="s">
        <v>187</v>
      </c>
      <c r="H8175" s="1">
        <v>2020</v>
      </c>
      <c r="I8175" s="2">
        <v>300</v>
      </c>
      <c r="J8175" s="3">
        <v>606</v>
      </c>
      <c r="K8175">
        <f>Table1[[#This Row],[Total Revenue + Open]]/Table1[[#This Row],[Qty]]</f>
        <v>2.02</v>
      </c>
      <c r="L8175">
        <f>Table1[[#This Row],[Total Revenue + Open]]/Table1[[#This Row],[Qty]]</f>
        <v>2.02</v>
      </c>
    </row>
    <row r="8176" spans="1:12" hidden="1">
      <c r="A8176" t="s">
        <v>544</v>
      </c>
      <c r="B8176" t="s">
        <v>11</v>
      </c>
      <c r="C8176" t="s">
        <v>119</v>
      </c>
      <c r="D8176" t="s">
        <v>593</v>
      </c>
      <c r="E8176" t="s">
        <v>15</v>
      </c>
      <c r="F8176" t="s">
        <v>123</v>
      </c>
      <c r="G8176" t="s">
        <v>513</v>
      </c>
      <c r="H8176" s="1">
        <v>2021</v>
      </c>
      <c r="I8176" s="2">
        <v>50</v>
      </c>
      <c r="J8176" s="3">
        <v>138.5</v>
      </c>
      <c r="K8176">
        <f>Table1[[#This Row],[Total Revenue + Open]]/Table1[[#This Row],[Qty]]</f>
        <v>2.77</v>
      </c>
      <c r="L8176">
        <f>Table1[[#This Row],[Total Revenue + Open]]/Table1[[#This Row],[Qty]]</f>
        <v>2.77</v>
      </c>
    </row>
    <row r="8177" spans="1:12" hidden="1">
      <c r="A8177" t="s">
        <v>544</v>
      </c>
      <c r="B8177" t="s">
        <v>11</v>
      </c>
      <c r="C8177" t="s">
        <v>119</v>
      </c>
      <c r="D8177" t="s">
        <v>593</v>
      </c>
      <c r="E8177" t="s">
        <v>15</v>
      </c>
      <c r="F8177" t="s">
        <v>123</v>
      </c>
      <c r="G8177" t="s">
        <v>484</v>
      </c>
      <c r="H8177" s="1">
        <v>2017</v>
      </c>
      <c r="I8177" s="2">
        <v>6685</v>
      </c>
      <c r="J8177" s="3">
        <v>18420.5</v>
      </c>
      <c r="K8177">
        <f>Table1[[#This Row],[Total Revenue + Open]]/Table1[[#This Row],[Qty]]</f>
        <v>2.755497382198953</v>
      </c>
      <c r="L8177">
        <f>Table1[[#This Row],[Total Revenue + Open]]/Table1[[#This Row],[Qty]]</f>
        <v>2.755497382198953</v>
      </c>
    </row>
    <row r="8178" spans="1:12" hidden="1">
      <c r="A8178" t="s">
        <v>544</v>
      </c>
      <c r="B8178" t="s">
        <v>11</v>
      </c>
      <c r="C8178" t="s">
        <v>119</v>
      </c>
      <c r="D8178" t="s">
        <v>593</v>
      </c>
      <c r="E8178" t="s">
        <v>15</v>
      </c>
      <c r="F8178" t="s">
        <v>123</v>
      </c>
      <c r="G8178" t="s">
        <v>484</v>
      </c>
      <c r="H8178" s="1">
        <v>2017</v>
      </c>
      <c r="I8178" s="2">
        <v>900</v>
      </c>
      <c r="J8178" s="3">
        <v>2493</v>
      </c>
      <c r="K8178">
        <f>Table1[[#This Row],[Total Revenue + Open]]/Table1[[#This Row],[Qty]]</f>
        <v>2.77</v>
      </c>
      <c r="L8178">
        <f>Table1[[#This Row],[Total Revenue + Open]]/Table1[[#This Row],[Qty]]</f>
        <v>2.77</v>
      </c>
    </row>
    <row r="8179" spans="1:12" hidden="1">
      <c r="A8179" t="s">
        <v>544</v>
      </c>
      <c r="B8179" t="s">
        <v>11</v>
      </c>
      <c r="C8179" t="s">
        <v>119</v>
      </c>
      <c r="D8179" t="s">
        <v>593</v>
      </c>
      <c r="E8179" t="s">
        <v>15</v>
      </c>
      <c r="F8179" t="s">
        <v>123</v>
      </c>
      <c r="G8179" t="s">
        <v>484</v>
      </c>
      <c r="H8179" s="1">
        <v>2017</v>
      </c>
      <c r="I8179" s="2">
        <v>1385</v>
      </c>
      <c r="J8179" s="3">
        <v>3808.75</v>
      </c>
      <c r="K8179">
        <f>Table1[[#This Row],[Total Revenue + Open]]/Table1[[#This Row],[Qty]]</f>
        <v>2.75</v>
      </c>
      <c r="L8179">
        <f>Table1[[#This Row],[Total Revenue + Open]]/Table1[[#This Row],[Qty]]</f>
        <v>2.75</v>
      </c>
    </row>
    <row r="8180" spans="1:12" hidden="1">
      <c r="A8180" t="s">
        <v>544</v>
      </c>
      <c r="B8180" t="s">
        <v>11</v>
      </c>
      <c r="C8180" t="s">
        <v>119</v>
      </c>
      <c r="D8180" t="s">
        <v>593</v>
      </c>
      <c r="E8180" t="s">
        <v>15</v>
      </c>
      <c r="F8180" t="s">
        <v>123</v>
      </c>
      <c r="G8180" t="s">
        <v>484</v>
      </c>
      <c r="H8180" s="1">
        <v>2018</v>
      </c>
      <c r="I8180" s="2">
        <v>1810</v>
      </c>
      <c r="J8180" s="3">
        <v>4986</v>
      </c>
      <c r="K8180">
        <f>Table1[[#This Row],[Total Revenue + Open]]/Table1[[#This Row],[Qty]]</f>
        <v>2.7546961325966852</v>
      </c>
      <c r="L8180">
        <f>Table1[[#This Row],[Total Revenue + Open]]/Table1[[#This Row],[Qty]]</f>
        <v>2.7546961325966852</v>
      </c>
    </row>
    <row r="8181" spans="1:12" hidden="1">
      <c r="A8181" t="s">
        <v>544</v>
      </c>
      <c r="B8181" t="s">
        <v>11</v>
      </c>
      <c r="C8181" t="s">
        <v>119</v>
      </c>
      <c r="D8181" t="s">
        <v>593</v>
      </c>
      <c r="E8181" t="s">
        <v>15</v>
      </c>
      <c r="F8181" t="s">
        <v>123</v>
      </c>
      <c r="G8181" t="s">
        <v>484</v>
      </c>
      <c r="H8181" s="1">
        <v>2021</v>
      </c>
      <c r="I8181" s="2">
        <v>50</v>
      </c>
      <c r="J8181" s="3">
        <v>138.5</v>
      </c>
      <c r="K8181">
        <f>Table1[[#This Row],[Total Revenue + Open]]/Table1[[#This Row],[Qty]]</f>
        <v>2.77</v>
      </c>
      <c r="L8181">
        <f>Table1[[#This Row],[Total Revenue + Open]]/Table1[[#This Row],[Qty]]</f>
        <v>2.77</v>
      </c>
    </row>
    <row r="8182" spans="1:12" hidden="1">
      <c r="A8182" t="s">
        <v>544</v>
      </c>
      <c r="B8182" t="s">
        <v>11</v>
      </c>
      <c r="C8182" t="s">
        <v>73</v>
      </c>
      <c r="D8182" t="s">
        <v>547</v>
      </c>
      <c r="E8182" t="s">
        <v>15</v>
      </c>
      <c r="F8182" t="s">
        <v>191</v>
      </c>
      <c r="G8182" t="s">
        <v>192</v>
      </c>
      <c r="H8182" s="1">
        <v>2020</v>
      </c>
      <c r="I8182" s="2">
        <v>150</v>
      </c>
      <c r="J8182" s="3">
        <v>373.5</v>
      </c>
      <c r="K8182">
        <f>Table1[[#This Row],[Total Revenue + Open]]/Table1[[#This Row],[Qty]]</f>
        <v>2.4900000000000002</v>
      </c>
      <c r="L8182">
        <f>Table1[[#This Row],[Total Revenue + Open]]/Table1[[#This Row],[Qty]]</f>
        <v>2.4900000000000002</v>
      </c>
    </row>
    <row r="8183" spans="1:12" hidden="1">
      <c r="A8183" t="s">
        <v>544</v>
      </c>
      <c r="B8183" t="s">
        <v>11</v>
      </c>
      <c r="C8183" t="s">
        <v>73</v>
      </c>
      <c r="D8183" t="s">
        <v>547</v>
      </c>
      <c r="E8183" t="s">
        <v>15</v>
      </c>
      <c r="F8183" t="s">
        <v>191</v>
      </c>
      <c r="G8183" t="s">
        <v>192</v>
      </c>
      <c r="H8183" s="1">
        <v>2020</v>
      </c>
      <c r="I8183" s="2">
        <v>150</v>
      </c>
      <c r="J8183" s="3">
        <v>370.5</v>
      </c>
      <c r="K8183">
        <f>Table1[[#This Row],[Total Revenue + Open]]/Table1[[#This Row],[Qty]]</f>
        <v>2.4700000000000002</v>
      </c>
      <c r="L8183">
        <f>Table1[[#This Row],[Total Revenue + Open]]/Table1[[#This Row],[Qty]]</f>
        <v>2.4700000000000002</v>
      </c>
    </row>
    <row r="8184" spans="1:12" hidden="1">
      <c r="A8184" t="s">
        <v>544</v>
      </c>
      <c r="B8184" t="s">
        <v>11</v>
      </c>
      <c r="C8184" t="s">
        <v>73</v>
      </c>
      <c r="D8184" t="s">
        <v>547</v>
      </c>
      <c r="E8184" t="s">
        <v>15</v>
      </c>
      <c r="F8184" t="s">
        <v>36</v>
      </c>
      <c r="G8184" t="s">
        <v>37</v>
      </c>
      <c r="H8184" s="1">
        <v>2020</v>
      </c>
      <c r="I8184" s="2">
        <v>200</v>
      </c>
      <c r="J8184" s="3">
        <v>268</v>
      </c>
      <c r="K8184">
        <f>Table1[[#This Row],[Total Revenue + Open]]/Table1[[#This Row],[Qty]]</f>
        <v>1.34</v>
      </c>
      <c r="L8184">
        <f>Table1[[#This Row],[Total Revenue + Open]]/Table1[[#This Row],[Qty]]</f>
        <v>1.34</v>
      </c>
    </row>
    <row r="8185" spans="1:12" hidden="1">
      <c r="A8185" t="s">
        <v>544</v>
      </c>
      <c r="B8185" t="s">
        <v>11</v>
      </c>
      <c r="C8185" t="s">
        <v>119</v>
      </c>
      <c r="D8185" t="s">
        <v>593</v>
      </c>
      <c r="E8185" t="s">
        <v>15</v>
      </c>
      <c r="F8185" t="s">
        <v>123</v>
      </c>
      <c r="G8185" t="s">
        <v>515</v>
      </c>
      <c r="H8185" s="1">
        <v>2021</v>
      </c>
      <c r="I8185" s="2">
        <v>50</v>
      </c>
      <c r="J8185" s="3">
        <v>138.5</v>
      </c>
      <c r="K8185">
        <f>Table1[[#This Row],[Total Revenue + Open]]/Table1[[#This Row],[Qty]]</f>
        <v>2.77</v>
      </c>
      <c r="L8185">
        <f>Table1[[#This Row],[Total Revenue + Open]]/Table1[[#This Row],[Qty]]</f>
        <v>2.77</v>
      </c>
    </row>
    <row r="8186" spans="1:12" hidden="1">
      <c r="A8186" t="s">
        <v>544</v>
      </c>
      <c r="B8186" t="s">
        <v>11</v>
      </c>
      <c r="C8186" t="s">
        <v>119</v>
      </c>
      <c r="D8186" t="s">
        <v>593</v>
      </c>
      <c r="E8186" t="s">
        <v>15</v>
      </c>
      <c r="F8186" t="s">
        <v>30</v>
      </c>
      <c r="G8186" t="s">
        <v>317</v>
      </c>
      <c r="H8186" s="1">
        <v>2021</v>
      </c>
      <c r="I8186" s="2">
        <v>1410</v>
      </c>
      <c r="J8186" s="3">
        <v>3458</v>
      </c>
      <c r="K8186">
        <f>Table1[[#This Row],[Total Revenue + Open]]/Table1[[#This Row],[Qty]]</f>
        <v>2.452482269503546</v>
      </c>
      <c r="L8186">
        <f>Table1[[#This Row],[Total Revenue + Open]]/Table1[[#This Row],[Qty]]</f>
        <v>2.452482269503546</v>
      </c>
    </row>
    <row r="8187" spans="1:12" hidden="1">
      <c r="A8187" t="s">
        <v>544</v>
      </c>
      <c r="B8187" t="s">
        <v>11</v>
      </c>
      <c r="C8187" t="s">
        <v>119</v>
      </c>
      <c r="D8187" t="s">
        <v>593</v>
      </c>
      <c r="E8187" t="s">
        <v>15</v>
      </c>
      <c r="F8187" t="s">
        <v>30</v>
      </c>
      <c r="G8187" t="s">
        <v>317</v>
      </c>
      <c r="H8187" s="1">
        <v>2021</v>
      </c>
      <c r="I8187" s="2">
        <v>50</v>
      </c>
      <c r="J8187" s="3">
        <v>123.5</v>
      </c>
      <c r="K8187">
        <f>Table1[[#This Row],[Total Revenue + Open]]/Table1[[#This Row],[Qty]]</f>
        <v>2.4700000000000002</v>
      </c>
      <c r="L8187">
        <f>Table1[[#This Row],[Total Revenue + Open]]/Table1[[#This Row],[Qty]]</f>
        <v>2.4700000000000002</v>
      </c>
    </row>
    <row r="8188" spans="1:12">
      <c r="A8188" t="s">
        <v>10</v>
      </c>
      <c r="B8188" t="s">
        <v>11</v>
      </c>
      <c r="C8188" t="s">
        <v>73</v>
      </c>
      <c r="D8188" t="s">
        <v>50</v>
      </c>
      <c r="E8188" t="s">
        <v>15</v>
      </c>
      <c r="F8188" t="s">
        <v>80</v>
      </c>
      <c r="G8188" t="s">
        <v>84</v>
      </c>
      <c r="H8188" s="1">
        <v>2022</v>
      </c>
      <c r="I8188" s="2">
        <v>1260</v>
      </c>
      <c r="J8188" s="3">
        <v>1462.5</v>
      </c>
      <c r="K8188">
        <f>Table1[[#This Row],[Total Revenue + Open]]/Table1[[#This Row],[Qty]]</f>
        <v>1.1607142857142858</v>
      </c>
      <c r="L8188">
        <f>Table1[[#This Row],[Qty]]/Table1[[#This Row],[Total Revenue + Open]]</f>
        <v>0.86153846153846159</v>
      </c>
    </row>
    <row r="8189" spans="1:12" hidden="1">
      <c r="A8189" t="s">
        <v>544</v>
      </c>
      <c r="B8189" t="s">
        <v>11</v>
      </c>
      <c r="C8189" t="s">
        <v>119</v>
      </c>
      <c r="D8189" t="s">
        <v>593</v>
      </c>
      <c r="E8189" t="s">
        <v>15</v>
      </c>
      <c r="F8189" t="s">
        <v>30</v>
      </c>
      <c r="G8189" t="s">
        <v>317</v>
      </c>
      <c r="H8189" s="1">
        <v>2021</v>
      </c>
      <c r="I8189" s="2">
        <v>1310</v>
      </c>
      <c r="J8189" s="3">
        <v>3237</v>
      </c>
      <c r="K8189">
        <f>Table1[[#This Row],[Total Revenue + Open]]/Table1[[#This Row],[Qty]]</f>
        <v>2.4709923664122138</v>
      </c>
      <c r="L8189">
        <f>Table1[[#This Row],[Total Revenue + Open]]/Table1[[#This Row],[Qty]]</f>
        <v>2.4709923664122138</v>
      </c>
    </row>
    <row r="8190" spans="1:12">
      <c r="A8190" t="s">
        <v>10</v>
      </c>
      <c r="B8190" t="s">
        <v>11</v>
      </c>
      <c r="C8190" t="s">
        <v>73</v>
      </c>
      <c r="D8190" t="s">
        <v>50</v>
      </c>
      <c r="E8190" t="s">
        <v>15</v>
      </c>
      <c r="F8190" t="s">
        <v>80</v>
      </c>
      <c r="G8190" t="s">
        <v>84</v>
      </c>
      <c r="H8190" s="1">
        <v>2022</v>
      </c>
      <c r="I8190" s="2">
        <v>1260</v>
      </c>
      <c r="J8190" s="3">
        <v>1462.5</v>
      </c>
      <c r="K8190">
        <f>Table1[[#This Row],[Total Revenue + Open]]/Table1[[#This Row],[Qty]]</f>
        <v>1.1607142857142858</v>
      </c>
      <c r="L8190">
        <f>Table1[[#This Row],[Qty]]/Table1[[#This Row],[Total Revenue + Open]]</f>
        <v>0.86153846153846159</v>
      </c>
    </row>
    <row r="8191" spans="1:12" hidden="1">
      <c r="A8191" t="s">
        <v>544</v>
      </c>
      <c r="B8191" t="s">
        <v>11</v>
      </c>
      <c r="C8191" t="s">
        <v>119</v>
      </c>
      <c r="D8191" t="s">
        <v>593</v>
      </c>
      <c r="E8191" t="s">
        <v>15</v>
      </c>
      <c r="F8191" t="s">
        <v>30</v>
      </c>
      <c r="G8191" t="s">
        <v>318</v>
      </c>
      <c r="H8191" s="1">
        <v>2021</v>
      </c>
      <c r="I8191" s="2">
        <v>1410</v>
      </c>
      <c r="J8191" s="3">
        <v>3458</v>
      </c>
      <c r="K8191">
        <f>Table1[[#This Row],[Total Revenue + Open]]/Table1[[#This Row],[Qty]]</f>
        <v>2.452482269503546</v>
      </c>
      <c r="L8191">
        <f>Table1[[#This Row],[Total Revenue + Open]]/Table1[[#This Row],[Qty]]</f>
        <v>2.452482269503546</v>
      </c>
    </row>
    <row r="8192" spans="1:12" hidden="1">
      <c r="A8192" t="s">
        <v>544</v>
      </c>
      <c r="B8192" t="s">
        <v>11</v>
      </c>
      <c r="C8192" t="s">
        <v>119</v>
      </c>
      <c r="D8192" t="s">
        <v>593</v>
      </c>
      <c r="E8192" t="s">
        <v>15</v>
      </c>
      <c r="F8192" t="s">
        <v>30</v>
      </c>
      <c r="G8192" t="s">
        <v>318</v>
      </c>
      <c r="H8192" s="1">
        <v>2021</v>
      </c>
      <c r="I8192" s="2">
        <v>50</v>
      </c>
      <c r="J8192" s="3">
        <v>123.5</v>
      </c>
      <c r="K8192">
        <f>Table1[[#This Row],[Total Revenue + Open]]/Table1[[#This Row],[Qty]]</f>
        <v>2.4700000000000002</v>
      </c>
      <c r="L8192">
        <f>Table1[[#This Row],[Total Revenue + Open]]/Table1[[#This Row],[Qty]]</f>
        <v>2.4700000000000002</v>
      </c>
    </row>
    <row r="8193" spans="1:12">
      <c r="A8193" t="s">
        <v>10</v>
      </c>
      <c r="B8193" t="s">
        <v>11</v>
      </c>
      <c r="C8193" t="s">
        <v>73</v>
      </c>
      <c r="D8193" t="s">
        <v>50</v>
      </c>
      <c r="E8193" t="s">
        <v>22</v>
      </c>
      <c r="F8193" t="s">
        <v>98</v>
      </c>
      <c r="G8193" t="s">
        <v>99</v>
      </c>
      <c r="H8193" s="1">
        <v>2022</v>
      </c>
      <c r="I8193" s="2">
        <v>2795</v>
      </c>
      <c r="J8193" s="3">
        <v>1390</v>
      </c>
      <c r="K8193">
        <f>Table1[[#This Row],[Total Revenue + Open]]/Table1[[#This Row],[Qty]]</f>
        <v>0.49731663685152055</v>
      </c>
      <c r="L8193">
        <f>Table1[[#This Row],[Total Revenue + Open]]/Table1[[#This Row],[Qty]]</f>
        <v>0.49731663685152055</v>
      </c>
    </row>
    <row r="8194" spans="1:12" hidden="1">
      <c r="A8194" t="s">
        <v>544</v>
      </c>
      <c r="B8194" t="s">
        <v>11</v>
      </c>
      <c r="C8194" t="s">
        <v>119</v>
      </c>
      <c r="D8194" t="s">
        <v>593</v>
      </c>
      <c r="E8194" t="s">
        <v>15</v>
      </c>
      <c r="F8194" t="s">
        <v>30</v>
      </c>
      <c r="G8194" t="s">
        <v>318</v>
      </c>
      <c r="H8194" s="1">
        <v>2021</v>
      </c>
      <c r="I8194" s="2">
        <v>1310</v>
      </c>
      <c r="J8194" s="3">
        <v>3237</v>
      </c>
      <c r="K8194">
        <f>Table1[[#This Row],[Total Revenue + Open]]/Table1[[#This Row],[Qty]]</f>
        <v>2.4709923664122138</v>
      </c>
      <c r="L8194">
        <f>Table1[[#This Row],[Total Revenue + Open]]/Table1[[#This Row],[Qty]]</f>
        <v>2.4709923664122138</v>
      </c>
    </row>
    <row r="8195" spans="1:12">
      <c r="A8195" t="s">
        <v>10</v>
      </c>
      <c r="B8195" t="s">
        <v>11</v>
      </c>
      <c r="C8195" t="s">
        <v>73</v>
      </c>
      <c r="D8195" t="s">
        <v>50</v>
      </c>
      <c r="E8195" t="s">
        <v>22</v>
      </c>
      <c r="F8195" t="s">
        <v>61</v>
      </c>
      <c r="G8195" t="s">
        <v>62</v>
      </c>
      <c r="H8195" s="1">
        <v>2022</v>
      </c>
      <c r="I8195" s="2">
        <v>2725</v>
      </c>
      <c r="J8195" s="3">
        <v>1355</v>
      </c>
      <c r="K8195">
        <f>Table1[[#This Row],[Total Revenue + Open]]/Table1[[#This Row],[Qty]]</f>
        <v>0.49724770642201838</v>
      </c>
      <c r="L8195">
        <f>Table1[[#This Row],[Total Revenue + Open]]/Table1[[#This Row],[Qty]]</f>
        <v>0.49724770642201838</v>
      </c>
    </row>
    <row r="8196" spans="1:12" hidden="1">
      <c r="A8196" t="s">
        <v>544</v>
      </c>
      <c r="B8196" t="s">
        <v>11</v>
      </c>
      <c r="C8196" t="s">
        <v>119</v>
      </c>
      <c r="D8196" t="s">
        <v>593</v>
      </c>
      <c r="E8196" t="s">
        <v>15</v>
      </c>
      <c r="F8196" t="s">
        <v>30</v>
      </c>
      <c r="G8196" t="s">
        <v>148</v>
      </c>
      <c r="H8196" s="1">
        <v>2021</v>
      </c>
      <c r="I8196" s="2">
        <v>1035</v>
      </c>
      <c r="J8196" s="3">
        <v>2531.75</v>
      </c>
      <c r="K8196">
        <f>Table1[[#This Row],[Total Revenue + Open]]/Table1[[#This Row],[Qty]]</f>
        <v>2.4461352657004829</v>
      </c>
      <c r="L8196">
        <f>Table1[[#This Row],[Total Revenue + Open]]/Table1[[#This Row],[Qty]]</f>
        <v>2.4461352657004829</v>
      </c>
    </row>
    <row r="8197" spans="1:12" hidden="1">
      <c r="A8197" t="s">
        <v>544</v>
      </c>
      <c r="B8197" t="s">
        <v>11</v>
      </c>
      <c r="C8197" t="s">
        <v>119</v>
      </c>
      <c r="D8197" t="s">
        <v>593</v>
      </c>
      <c r="E8197" t="s">
        <v>15</v>
      </c>
      <c r="F8197" t="s">
        <v>30</v>
      </c>
      <c r="G8197" t="s">
        <v>148</v>
      </c>
      <c r="H8197" s="1">
        <v>2021</v>
      </c>
      <c r="I8197" s="2">
        <v>11335</v>
      </c>
      <c r="J8197" s="3">
        <v>28074.75</v>
      </c>
      <c r="K8197">
        <f>Table1[[#This Row],[Total Revenue + Open]]/Table1[[#This Row],[Qty]]</f>
        <v>2.4768195853550949</v>
      </c>
      <c r="L8197">
        <f>Table1[[#This Row],[Total Revenue + Open]]/Table1[[#This Row],[Qty]]</f>
        <v>2.4768195853550949</v>
      </c>
    </row>
    <row r="8198" spans="1:12" hidden="1">
      <c r="A8198" t="s">
        <v>544</v>
      </c>
      <c r="B8198" t="s">
        <v>11</v>
      </c>
      <c r="C8198" t="s">
        <v>119</v>
      </c>
      <c r="D8198" t="s">
        <v>593</v>
      </c>
      <c r="E8198" t="s">
        <v>15</v>
      </c>
      <c r="F8198" t="s">
        <v>31</v>
      </c>
      <c r="G8198" t="s">
        <v>32</v>
      </c>
      <c r="H8198" s="1">
        <v>2019</v>
      </c>
      <c r="I8198" s="2">
        <v>14275</v>
      </c>
      <c r="J8198" s="3">
        <v>35358</v>
      </c>
      <c r="K8198">
        <f>Table1[[#This Row],[Total Revenue + Open]]/Table1[[#This Row],[Qty]]</f>
        <v>2.4769176882661998</v>
      </c>
      <c r="L8198">
        <f>Table1[[#This Row],[Total Revenue + Open]]/Table1[[#This Row],[Qty]]</f>
        <v>2.4769176882661998</v>
      </c>
    </row>
    <row r="8199" spans="1:12" hidden="1">
      <c r="A8199" t="s">
        <v>544</v>
      </c>
      <c r="B8199" t="s">
        <v>11</v>
      </c>
      <c r="C8199" t="s">
        <v>119</v>
      </c>
      <c r="D8199" t="s">
        <v>593</v>
      </c>
      <c r="E8199" t="s">
        <v>15</v>
      </c>
      <c r="F8199" t="s">
        <v>31</v>
      </c>
      <c r="G8199" t="s">
        <v>32</v>
      </c>
      <c r="H8199" s="1">
        <v>2019</v>
      </c>
      <c r="I8199" s="2">
        <v>650</v>
      </c>
      <c r="J8199" s="3">
        <v>1618.5</v>
      </c>
      <c r="K8199">
        <f>Table1[[#This Row],[Total Revenue + Open]]/Table1[[#This Row],[Qty]]</f>
        <v>2.4900000000000002</v>
      </c>
      <c r="L8199">
        <f>Table1[[#This Row],[Total Revenue + Open]]/Table1[[#This Row],[Qty]]</f>
        <v>2.4900000000000002</v>
      </c>
    </row>
    <row r="8200" spans="1:12" hidden="1">
      <c r="A8200" t="s">
        <v>544</v>
      </c>
      <c r="B8200" t="s">
        <v>11</v>
      </c>
      <c r="C8200" t="s">
        <v>119</v>
      </c>
      <c r="D8200" t="s">
        <v>593</v>
      </c>
      <c r="E8200" t="s">
        <v>15</v>
      </c>
      <c r="F8200" t="s">
        <v>31</v>
      </c>
      <c r="G8200" t="s">
        <v>32</v>
      </c>
      <c r="H8200" s="1">
        <v>2019</v>
      </c>
      <c r="I8200" s="2">
        <v>5730</v>
      </c>
      <c r="J8200" s="3">
        <v>14193</v>
      </c>
      <c r="K8200">
        <f>Table1[[#This Row],[Total Revenue + Open]]/Table1[[#This Row],[Qty]]</f>
        <v>2.4769633507853404</v>
      </c>
      <c r="L8200">
        <f>Table1[[#This Row],[Total Revenue + Open]]/Table1[[#This Row],[Qty]]</f>
        <v>2.4769633507853404</v>
      </c>
    </row>
    <row r="8201" spans="1:12" hidden="1">
      <c r="A8201" t="s">
        <v>544</v>
      </c>
      <c r="B8201" t="s">
        <v>11</v>
      </c>
      <c r="C8201" t="s">
        <v>119</v>
      </c>
      <c r="D8201" t="s">
        <v>593</v>
      </c>
      <c r="E8201" t="s">
        <v>15</v>
      </c>
      <c r="F8201" t="s">
        <v>31</v>
      </c>
      <c r="G8201" t="s">
        <v>32</v>
      </c>
      <c r="H8201" s="1">
        <v>2019</v>
      </c>
      <c r="I8201" s="2">
        <v>3625</v>
      </c>
      <c r="J8201" s="3">
        <v>8964</v>
      </c>
      <c r="K8201">
        <f>Table1[[#This Row],[Total Revenue + Open]]/Table1[[#This Row],[Qty]]</f>
        <v>2.4728275862068965</v>
      </c>
      <c r="L8201">
        <f>Table1[[#This Row],[Total Revenue + Open]]/Table1[[#This Row],[Qty]]</f>
        <v>2.4728275862068965</v>
      </c>
    </row>
    <row r="8202" spans="1:12" hidden="1">
      <c r="A8202" t="s">
        <v>544</v>
      </c>
      <c r="B8202" t="s">
        <v>11</v>
      </c>
      <c r="C8202" t="s">
        <v>73</v>
      </c>
      <c r="D8202" t="s">
        <v>547</v>
      </c>
      <c r="E8202" t="s">
        <v>15</v>
      </c>
      <c r="F8202" t="s">
        <v>36</v>
      </c>
      <c r="G8202" t="s">
        <v>37</v>
      </c>
      <c r="H8202" s="1">
        <v>2020</v>
      </c>
      <c r="I8202" s="2">
        <v>200</v>
      </c>
      <c r="J8202" s="3">
        <v>268</v>
      </c>
      <c r="K8202">
        <f>Table1[[#This Row],[Total Revenue + Open]]/Table1[[#This Row],[Qty]]</f>
        <v>1.34</v>
      </c>
      <c r="L8202">
        <f>Table1[[#This Row],[Total Revenue + Open]]/Table1[[#This Row],[Qty]]</f>
        <v>1.34</v>
      </c>
    </row>
    <row r="8203" spans="1:12" hidden="1">
      <c r="A8203" t="s">
        <v>544</v>
      </c>
      <c r="B8203" t="s">
        <v>11</v>
      </c>
      <c r="C8203" t="s">
        <v>73</v>
      </c>
      <c r="D8203" t="s">
        <v>550</v>
      </c>
      <c r="E8203" t="s">
        <v>15</v>
      </c>
      <c r="F8203" t="s">
        <v>36</v>
      </c>
      <c r="G8203" t="s">
        <v>385</v>
      </c>
      <c r="H8203" s="1">
        <v>2020</v>
      </c>
      <c r="I8203" s="2">
        <v>200</v>
      </c>
      <c r="J8203" s="3">
        <v>249.01355583439999</v>
      </c>
      <c r="K8203">
        <f>Table1[[#This Row],[Total Revenue + Open]]/Table1[[#This Row],[Qty]]</f>
        <v>1.245067779172</v>
      </c>
      <c r="L8203">
        <f>Table1[[#This Row],[Total Revenue + Open]]/Table1[[#This Row],[Qty]]</f>
        <v>1.245067779172</v>
      </c>
    </row>
    <row r="8204" spans="1:12" hidden="1">
      <c r="A8204" t="s">
        <v>544</v>
      </c>
      <c r="B8204" t="s">
        <v>11</v>
      </c>
      <c r="C8204" t="s">
        <v>119</v>
      </c>
      <c r="D8204" t="s">
        <v>593</v>
      </c>
      <c r="E8204" t="s">
        <v>15</v>
      </c>
      <c r="F8204" t="s">
        <v>31</v>
      </c>
      <c r="G8204" t="s">
        <v>32</v>
      </c>
      <c r="H8204" s="1">
        <v>2021</v>
      </c>
      <c r="I8204" s="2">
        <v>1560</v>
      </c>
      <c r="J8204" s="3">
        <v>3859.5</v>
      </c>
      <c r="K8204">
        <f>Table1[[#This Row],[Total Revenue + Open]]/Table1[[#This Row],[Qty]]</f>
        <v>2.4740384615384614</v>
      </c>
      <c r="L8204">
        <f>Table1[[#This Row],[Total Revenue + Open]]/Table1[[#This Row],[Qty]]</f>
        <v>2.4740384615384614</v>
      </c>
    </row>
    <row r="8205" spans="1:12">
      <c r="A8205" t="s">
        <v>10</v>
      </c>
      <c r="B8205" t="s">
        <v>11</v>
      </c>
      <c r="C8205" t="s">
        <v>73</v>
      </c>
      <c r="D8205" t="s">
        <v>50</v>
      </c>
      <c r="E8205" t="s">
        <v>22</v>
      </c>
      <c r="F8205" t="s">
        <v>61</v>
      </c>
      <c r="G8205" t="s">
        <v>62</v>
      </c>
      <c r="H8205" s="1">
        <v>2022</v>
      </c>
      <c r="I8205" s="2">
        <v>2670</v>
      </c>
      <c r="J8205" s="3">
        <v>1330</v>
      </c>
      <c r="K8205">
        <f>Table1[[#This Row],[Total Revenue + Open]]/Table1[[#This Row],[Qty]]</f>
        <v>0.49812734082397003</v>
      </c>
      <c r="L8205">
        <f>Table1[[#This Row],[Total Revenue + Open]]/Table1[[#This Row],[Qty]]</f>
        <v>0.49812734082397003</v>
      </c>
    </row>
    <row r="8206" spans="1:12" hidden="1">
      <c r="A8206" t="s">
        <v>544</v>
      </c>
      <c r="B8206" t="s">
        <v>11</v>
      </c>
      <c r="C8206" t="s">
        <v>119</v>
      </c>
      <c r="D8206" t="s">
        <v>593</v>
      </c>
      <c r="E8206" t="s">
        <v>15</v>
      </c>
      <c r="F8206" t="s">
        <v>31</v>
      </c>
      <c r="G8206" t="s">
        <v>33</v>
      </c>
      <c r="H8206" s="1">
        <v>2019</v>
      </c>
      <c r="I8206" s="2">
        <v>14275</v>
      </c>
      <c r="J8206" s="3">
        <v>35358</v>
      </c>
      <c r="K8206">
        <f>Table1[[#This Row],[Total Revenue + Open]]/Table1[[#This Row],[Qty]]</f>
        <v>2.4769176882661998</v>
      </c>
      <c r="L8206">
        <f>Table1[[#This Row],[Total Revenue + Open]]/Table1[[#This Row],[Qty]]</f>
        <v>2.4769176882661998</v>
      </c>
    </row>
    <row r="8207" spans="1:12" hidden="1">
      <c r="A8207" t="s">
        <v>544</v>
      </c>
      <c r="B8207" t="s">
        <v>11</v>
      </c>
      <c r="C8207" t="s">
        <v>119</v>
      </c>
      <c r="D8207" t="s">
        <v>593</v>
      </c>
      <c r="E8207" t="s">
        <v>15</v>
      </c>
      <c r="F8207" t="s">
        <v>31</v>
      </c>
      <c r="G8207" t="s">
        <v>33</v>
      </c>
      <c r="H8207" s="1">
        <v>2019</v>
      </c>
      <c r="I8207" s="2">
        <v>650</v>
      </c>
      <c r="J8207" s="3">
        <v>1618.5</v>
      </c>
      <c r="K8207">
        <f>Table1[[#This Row],[Total Revenue + Open]]/Table1[[#This Row],[Qty]]</f>
        <v>2.4900000000000002</v>
      </c>
      <c r="L8207">
        <f>Table1[[#This Row],[Total Revenue + Open]]/Table1[[#This Row],[Qty]]</f>
        <v>2.4900000000000002</v>
      </c>
    </row>
    <row r="8208" spans="1:12" hidden="1">
      <c r="A8208" t="s">
        <v>544</v>
      </c>
      <c r="B8208" t="s">
        <v>11</v>
      </c>
      <c r="C8208" t="s">
        <v>119</v>
      </c>
      <c r="D8208" t="s">
        <v>593</v>
      </c>
      <c r="E8208" t="s">
        <v>15</v>
      </c>
      <c r="F8208" t="s">
        <v>31</v>
      </c>
      <c r="G8208" t="s">
        <v>33</v>
      </c>
      <c r="H8208" s="1">
        <v>2019</v>
      </c>
      <c r="I8208" s="2">
        <v>5730</v>
      </c>
      <c r="J8208" s="3">
        <v>14193</v>
      </c>
      <c r="K8208">
        <f>Table1[[#This Row],[Total Revenue + Open]]/Table1[[#This Row],[Qty]]</f>
        <v>2.4769633507853404</v>
      </c>
      <c r="L8208">
        <f>Table1[[#This Row],[Total Revenue + Open]]/Table1[[#This Row],[Qty]]</f>
        <v>2.4769633507853404</v>
      </c>
    </row>
    <row r="8209" spans="1:12" hidden="1">
      <c r="A8209" t="s">
        <v>544</v>
      </c>
      <c r="B8209" t="s">
        <v>11</v>
      </c>
      <c r="C8209" t="s">
        <v>119</v>
      </c>
      <c r="D8209" t="s">
        <v>593</v>
      </c>
      <c r="E8209" t="s">
        <v>15</v>
      </c>
      <c r="F8209" t="s">
        <v>31</v>
      </c>
      <c r="G8209" t="s">
        <v>33</v>
      </c>
      <c r="H8209" s="1">
        <v>2019</v>
      </c>
      <c r="I8209" s="2">
        <v>3625</v>
      </c>
      <c r="J8209" s="3">
        <v>8964</v>
      </c>
      <c r="K8209">
        <f>Table1[[#This Row],[Total Revenue + Open]]/Table1[[#This Row],[Qty]]</f>
        <v>2.4728275862068965</v>
      </c>
      <c r="L8209">
        <f>Table1[[#This Row],[Total Revenue + Open]]/Table1[[#This Row],[Qty]]</f>
        <v>2.4728275862068965</v>
      </c>
    </row>
    <row r="8210" spans="1:12" hidden="1">
      <c r="A8210" t="s">
        <v>544</v>
      </c>
      <c r="B8210" t="s">
        <v>11</v>
      </c>
      <c r="C8210" t="s">
        <v>73</v>
      </c>
      <c r="D8210" t="s">
        <v>547</v>
      </c>
      <c r="E8210" t="s">
        <v>15</v>
      </c>
      <c r="F8210" t="s">
        <v>191</v>
      </c>
      <c r="G8210" t="s">
        <v>192</v>
      </c>
      <c r="H8210" s="1">
        <v>2020</v>
      </c>
      <c r="I8210" s="2">
        <v>100</v>
      </c>
      <c r="J8210" s="3">
        <v>249</v>
      </c>
      <c r="K8210">
        <f>Table1[[#This Row],[Total Revenue + Open]]/Table1[[#This Row],[Qty]]</f>
        <v>2.4900000000000002</v>
      </c>
      <c r="L8210">
        <f>Table1[[#This Row],[Total Revenue + Open]]/Table1[[#This Row],[Qty]]</f>
        <v>2.4900000000000002</v>
      </c>
    </row>
    <row r="8211" spans="1:12" hidden="1">
      <c r="A8211" t="s">
        <v>544</v>
      </c>
      <c r="B8211" t="s">
        <v>11</v>
      </c>
      <c r="C8211" t="s">
        <v>119</v>
      </c>
      <c r="D8211" t="s">
        <v>580</v>
      </c>
      <c r="E8211" t="s">
        <v>15</v>
      </c>
      <c r="F8211" t="s">
        <v>34</v>
      </c>
      <c r="G8211" t="s">
        <v>152</v>
      </c>
      <c r="H8211" s="1">
        <v>2020</v>
      </c>
      <c r="I8211" s="2">
        <v>100</v>
      </c>
      <c r="J8211" s="3">
        <v>224</v>
      </c>
      <c r="K8211">
        <f>Table1[[#This Row],[Total Revenue + Open]]/Table1[[#This Row],[Qty]]</f>
        <v>2.2400000000000002</v>
      </c>
      <c r="L8211">
        <f>Table1[[#This Row],[Total Revenue + Open]]/Table1[[#This Row],[Qty]]</f>
        <v>2.2400000000000002</v>
      </c>
    </row>
    <row r="8212" spans="1:12" hidden="1">
      <c r="A8212" t="s">
        <v>544</v>
      </c>
      <c r="B8212" t="s">
        <v>11</v>
      </c>
      <c r="C8212" t="s">
        <v>119</v>
      </c>
      <c r="D8212" t="s">
        <v>593</v>
      </c>
      <c r="E8212" t="s">
        <v>15</v>
      </c>
      <c r="F8212" t="s">
        <v>31</v>
      </c>
      <c r="G8212" t="s">
        <v>33</v>
      </c>
      <c r="H8212" s="1">
        <v>2021</v>
      </c>
      <c r="I8212" s="2">
        <v>1560</v>
      </c>
      <c r="J8212" s="3">
        <v>3859.5</v>
      </c>
      <c r="K8212">
        <f>Table1[[#This Row],[Total Revenue + Open]]/Table1[[#This Row],[Qty]]</f>
        <v>2.4740384615384614</v>
      </c>
      <c r="L8212">
        <f>Table1[[#This Row],[Total Revenue + Open]]/Table1[[#This Row],[Qty]]</f>
        <v>2.4740384615384614</v>
      </c>
    </row>
    <row r="8213" spans="1:12">
      <c r="A8213" t="s">
        <v>10</v>
      </c>
      <c r="B8213" t="s">
        <v>11</v>
      </c>
      <c r="C8213" t="s">
        <v>73</v>
      </c>
      <c r="D8213" t="s">
        <v>50</v>
      </c>
      <c r="E8213" t="s">
        <v>15</v>
      </c>
      <c r="F8213" t="s">
        <v>80</v>
      </c>
      <c r="G8213" t="s">
        <v>82</v>
      </c>
      <c r="H8213" s="1">
        <v>2022</v>
      </c>
      <c r="I8213" s="2">
        <v>1005</v>
      </c>
      <c r="J8213" s="3">
        <v>1170</v>
      </c>
      <c r="K8213">
        <f>Table1[[#This Row],[Total Revenue + Open]]/Table1[[#This Row],[Qty]]</f>
        <v>1.164179104477612</v>
      </c>
      <c r="L8213">
        <f>Table1[[#This Row],[Qty]]/Table1[[#This Row],[Total Revenue + Open]]</f>
        <v>0.85897435897435892</v>
      </c>
    </row>
    <row r="8214" spans="1:12" hidden="1">
      <c r="A8214" t="s">
        <v>544</v>
      </c>
      <c r="B8214" t="s">
        <v>11</v>
      </c>
      <c r="C8214" t="s">
        <v>119</v>
      </c>
      <c r="D8214" t="s">
        <v>593</v>
      </c>
      <c r="E8214" t="s">
        <v>15</v>
      </c>
      <c r="F8214" t="s">
        <v>31</v>
      </c>
      <c r="G8214" t="s">
        <v>259</v>
      </c>
      <c r="H8214" s="1">
        <v>2017</v>
      </c>
      <c r="I8214" s="2">
        <v>3620</v>
      </c>
      <c r="J8214" s="3">
        <v>8892</v>
      </c>
      <c r="K8214">
        <f>Table1[[#This Row],[Total Revenue + Open]]/Table1[[#This Row],[Qty]]</f>
        <v>2.4563535911602208</v>
      </c>
      <c r="L8214">
        <f>Table1[[#This Row],[Total Revenue + Open]]/Table1[[#This Row],[Qty]]</f>
        <v>2.4563535911602208</v>
      </c>
    </row>
    <row r="8215" spans="1:12" hidden="1">
      <c r="A8215" t="s">
        <v>544</v>
      </c>
      <c r="B8215" t="s">
        <v>11</v>
      </c>
      <c r="C8215" t="s">
        <v>119</v>
      </c>
      <c r="D8215" t="s">
        <v>593</v>
      </c>
      <c r="E8215" t="s">
        <v>15</v>
      </c>
      <c r="F8215" t="s">
        <v>34</v>
      </c>
      <c r="G8215" t="s">
        <v>150</v>
      </c>
      <c r="H8215" s="1">
        <v>2019</v>
      </c>
      <c r="I8215" s="2">
        <v>1060</v>
      </c>
      <c r="J8215" s="3">
        <v>2341.5</v>
      </c>
      <c r="K8215">
        <f>Table1[[#This Row],[Total Revenue + Open]]/Table1[[#This Row],[Qty]]</f>
        <v>2.2089622641509434</v>
      </c>
      <c r="L8215">
        <f>Table1[[#This Row],[Total Revenue + Open]]/Table1[[#This Row],[Qty]]</f>
        <v>2.2089622641509434</v>
      </c>
    </row>
    <row r="8216" spans="1:12" hidden="1">
      <c r="A8216" t="s">
        <v>544</v>
      </c>
      <c r="B8216" t="s">
        <v>11</v>
      </c>
      <c r="C8216" t="s">
        <v>119</v>
      </c>
      <c r="D8216" t="s">
        <v>593</v>
      </c>
      <c r="E8216" t="s">
        <v>15</v>
      </c>
      <c r="F8216" t="s">
        <v>34</v>
      </c>
      <c r="G8216" t="s">
        <v>150</v>
      </c>
      <c r="H8216" s="1">
        <v>2019</v>
      </c>
      <c r="I8216" s="2">
        <v>1260</v>
      </c>
      <c r="J8216" s="3">
        <v>2787.5</v>
      </c>
      <c r="K8216">
        <f>Table1[[#This Row],[Total Revenue + Open]]/Table1[[#This Row],[Qty]]</f>
        <v>2.2123015873015874</v>
      </c>
      <c r="L8216">
        <f>Table1[[#This Row],[Total Revenue + Open]]/Table1[[#This Row],[Qty]]</f>
        <v>2.2123015873015874</v>
      </c>
    </row>
    <row r="8217" spans="1:12" hidden="1">
      <c r="A8217" t="s">
        <v>544</v>
      </c>
      <c r="B8217" t="s">
        <v>11</v>
      </c>
      <c r="C8217" t="s">
        <v>119</v>
      </c>
      <c r="D8217" t="s">
        <v>593</v>
      </c>
      <c r="E8217" t="s">
        <v>15</v>
      </c>
      <c r="F8217" t="s">
        <v>34</v>
      </c>
      <c r="G8217" t="s">
        <v>152</v>
      </c>
      <c r="H8217" s="1">
        <v>2019</v>
      </c>
      <c r="I8217" s="2">
        <v>1060</v>
      </c>
      <c r="J8217" s="3">
        <v>2341.5</v>
      </c>
      <c r="K8217">
        <f>Table1[[#This Row],[Total Revenue + Open]]/Table1[[#This Row],[Qty]]</f>
        <v>2.2089622641509434</v>
      </c>
      <c r="L8217">
        <f>Table1[[#This Row],[Total Revenue + Open]]/Table1[[#This Row],[Qty]]</f>
        <v>2.2089622641509434</v>
      </c>
    </row>
    <row r="8218" spans="1:12" hidden="1">
      <c r="A8218" t="s">
        <v>544</v>
      </c>
      <c r="B8218" t="s">
        <v>11</v>
      </c>
      <c r="C8218" t="s">
        <v>119</v>
      </c>
      <c r="D8218" t="s">
        <v>593</v>
      </c>
      <c r="E8218" t="s">
        <v>15</v>
      </c>
      <c r="F8218" t="s">
        <v>34</v>
      </c>
      <c r="G8218" t="s">
        <v>152</v>
      </c>
      <c r="H8218" s="1">
        <v>2019</v>
      </c>
      <c r="I8218" s="2">
        <v>1260</v>
      </c>
      <c r="J8218" s="3">
        <v>2787.5</v>
      </c>
      <c r="K8218">
        <f>Table1[[#This Row],[Total Revenue + Open]]/Table1[[#This Row],[Qty]]</f>
        <v>2.2123015873015874</v>
      </c>
      <c r="L8218">
        <f>Table1[[#This Row],[Total Revenue + Open]]/Table1[[#This Row],[Qty]]</f>
        <v>2.2123015873015874</v>
      </c>
    </row>
    <row r="8219" spans="1:12" hidden="1">
      <c r="A8219" t="s">
        <v>544</v>
      </c>
      <c r="B8219" t="s">
        <v>11</v>
      </c>
      <c r="C8219" t="s">
        <v>119</v>
      </c>
      <c r="D8219" t="s">
        <v>593</v>
      </c>
      <c r="E8219" t="s">
        <v>15</v>
      </c>
      <c r="F8219" t="s">
        <v>16</v>
      </c>
      <c r="G8219" t="s">
        <v>381</v>
      </c>
      <c r="H8219" s="1">
        <v>2017</v>
      </c>
      <c r="I8219" s="2">
        <v>4550</v>
      </c>
      <c r="J8219" s="3">
        <v>10090.75</v>
      </c>
      <c r="K8219">
        <f>Table1[[#This Row],[Total Revenue + Open]]/Table1[[#This Row],[Qty]]</f>
        <v>2.2177472527472526</v>
      </c>
      <c r="L8219">
        <f>Table1[[#This Row],[Total Revenue + Open]]/Table1[[#This Row],[Qty]]</f>
        <v>2.2177472527472526</v>
      </c>
    </row>
    <row r="8220" spans="1:12" hidden="1">
      <c r="A8220" t="s">
        <v>544</v>
      </c>
      <c r="B8220" t="s">
        <v>11</v>
      </c>
      <c r="C8220" t="s">
        <v>119</v>
      </c>
      <c r="D8220" t="s">
        <v>593</v>
      </c>
      <c r="E8220" t="s">
        <v>15</v>
      </c>
      <c r="F8220" t="s">
        <v>16</v>
      </c>
      <c r="G8220" t="s">
        <v>381</v>
      </c>
      <c r="H8220" s="1">
        <v>2017</v>
      </c>
      <c r="I8220" s="2">
        <v>1460</v>
      </c>
      <c r="J8220" s="3">
        <v>3233.5</v>
      </c>
      <c r="K8220">
        <f>Table1[[#This Row],[Total Revenue + Open]]/Table1[[#This Row],[Qty]]</f>
        <v>2.2147260273972602</v>
      </c>
      <c r="L8220">
        <f>Table1[[#This Row],[Total Revenue + Open]]/Table1[[#This Row],[Qty]]</f>
        <v>2.2147260273972602</v>
      </c>
    </row>
    <row r="8221" spans="1:12" hidden="1">
      <c r="A8221" t="s">
        <v>544</v>
      </c>
      <c r="B8221" t="s">
        <v>11</v>
      </c>
      <c r="C8221" t="s">
        <v>119</v>
      </c>
      <c r="D8221" t="s">
        <v>593</v>
      </c>
      <c r="E8221" t="s">
        <v>15</v>
      </c>
      <c r="F8221" t="s">
        <v>16</v>
      </c>
      <c r="G8221" t="s">
        <v>381</v>
      </c>
      <c r="H8221" s="1">
        <v>2017</v>
      </c>
      <c r="I8221" s="2">
        <v>500</v>
      </c>
      <c r="J8221" s="3">
        <v>1115</v>
      </c>
      <c r="K8221">
        <f>Table1[[#This Row],[Total Revenue + Open]]/Table1[[#This Row],[Qty]]</f>
        <v>2.23</v>
      </c>
      <c r="L8221">
        <f>Table1[[#This Row],[Total Revenue + Open]]/Table1[[#This Row],[Qty]]</f>
        <v>2.23</v>
      </c>
    </row>
    <row r="8222" spans="1:12" hidden="1">
      <c r="A8222" t="s">
        <v>544</v>
      </c>
      <c r="B8222" t="s">
        <v>11</v>
      </c>
      <c r="C8222" t="s">
        <v>119</v>
      </c>
      <c r="D8222" t="s">
        <v>593</v>
      </c>
      <c r="E8222" t="s">
        <v>15</v>
      </c>
      <c r="F8222" t="s">
        <v>16</v>
      </c>
      <c r="G8222" t="s">
        <v>381</v>
      </c>
      <c r="H8222" s="1">
        <v>2017</v>
      </c>
      <c r="I8222" s="2">
        <v>675</v>
      </c>
      <c r="J8222" s="3">
        <v>1505.25</v>
      </c>
      <c r="K8222">
        <f>Table1[[#This Row],[Total Revenue + Open]]/Table1[[#This Row],[Qty]]</f>
        <v>2.23</v>
      </c>
      <c r="L8222">
        <f>Table1[[#This Row],[Total Revenue + Open]]/Table1[[#This Row],[Qty]]</f>
        <v>2.23</v>
      </c>
    </row>
    <row r="8223" spans="1:12" hidden="1">
      <c r="A8223" t="s">
        <v>544</v>
      </c>
      <c r="B8223" t="s">
        <v>11</v>
      </c>
      <c r="C8223" t="s">
        <v>119</v>
      </c>
      <c r="D8223" t="s">
        <v>593</v>
      </c>
      <c r="E8223" t="s">
        <v>15</v>
      </c>
      <c r="F8223" t="s">
        <v>16</v>
      </c>
      <c r="G8223" t="s">
        <v>381</v>
      </c>
      <c r="H8223" s="1">
        <v>2018</v>
      </c>
      <c r="I8223" s="2">
        <v>1885</v>
      </c>
      <c r="J8223" s="3">
        <v>4181.25</v>
      </c>
      <c r="K8223">
        <f>Table1[[#This Row],[Total Revenue + Open]]/Table1[[#This Row],[Qty]]</f>
        <v>2.2181697612732094</v>
      </c>
      <c r="L8223">
        <f>Table1[[#This Row],[Total Revenue + Open]]/Table1[[#This Row],[Qty]]</f>
        <v>2.2181697612732094</v>
      </c>
    </row>
    <row r="8224" spans="1:12" hidden="1">
      <c r="A8224" t="s">
        <v>544</v>
      </c>
      <c r="B8224" t="s">
        <v>11</v>
      </c>
      <c r="C8224" t="s">
        <v>119</v>
      </c>
      <c r="D8224" t="s">
        <v>593</v>
      </c>
      <c r="E8224" t="s">
        <v>15</v>
      </c>
      <c r="F8224" t="s">
        <v>16</v>
      </c>
      <c r="G8224" t="s">
        <v>381</v>
      </c>
      <c r="H8224" s="1">
        <v>2018</v>
      </c>
      <c r="I8224" s="2">
        <v>625</v>
      </c>
      <c r="J8224" s="3">
        <v>1393.75</v>
      </c>
      <c r="K8224">
        <f>Table1[[#This Row],[Total Revenue + Open]]/Table1[[#This Row],[Qty]]</f>
        <v>2.23</v>
      </c>
      <c r="L8224">
        <f>Table1[[#This Row],[Total Revenue + Open]]/Table1[[#This Row],[Qty]]</f>
        <v>2.23</v>
      </c>
    </row>
    <row r="8225" spans="1:12" hidden="1">
      <c r="A8225" t="s">
        <v>544</v>
      </c>
      <c r="B8225" t="s">
        <v>11</v>
      </c>
      <c r="C8225" t="s">
        <v>119</v>
      </c>
      <c r="D8225" t="s">
        <v>593</v>
      </c>
      <c r="E8225" t="s">
        <v>15</v>
      </c>
      <c r="F8225" t="s">
        <v>16</v>
      </c>
      <c r="G8225" t="s">
        <v>381</v>
      </c>
      <c r="H8225" s="1">
        <v>2018</v>
      </c>
      <c r="I8225" s="2">
        <v>2465</v>
      </c>
      <c r="J8225" s="3">
        <v>5463.5</v>
      </c>
      <c r="K8225">
        <f>Table1[[#This Row],[Total Revenue + Open]]/Table1[[#This Row],[Qty]]</f>
        <v>2.2164300202839757</v>
      </c>
      <c r="L8225">
        <f>Table1[[#This Row],[Total Revenue + Open]]/Table1[[#This Row],[Qty]]</f>
        <v>2.2164300202839757</v>
      </c>
    </row>
    <row r="8226" spans="1:12" hidden="1">
      <c r="A8226" t="s">
        <v>544</v>
      </c>
      <c r="B8226" t="s">
        <v>11</v>
      </c>
      <c r="C8226" t="s">
        <v>119</v>
      </c>
      <c r="D8226" t="s">
        <v>593</v>
      </c>
      <c r="E8226" t="s">
        <v>15</v>
      </c>
      <c r="F8226" t="s">
        <v>16</v>
      </c>
      <c r="G8226" t="s">
        <v>381</v>
      </c>
      <c r="H8226" s="1">
        <v>2017</v>
      </c>
      <c r="I8226" s="2">
        <v>3295</v>
      </c>
      <c r="J8226" s="3">
        <v>7303.25</v>
      </c>
      <c r="K8226">
        <f>Table1[[#This Row],[Total Revenue + Open]]/Table1[[#This Row],[Qty]]</f>
        <v>2.2164643399089528</v>
      </c>
      <c r="L8226">
        <f>Table1[[#This Row],[Total Revenue + Open]]/Table1[[#This Row],[Qty]]</f>
        <v>2.2164643399089528</v>
      </c>
    </row>
    <row r="8227" spans="1:12" hidden="1">
      <c r="A8227" t="s">
        <v>544</v>
      </c>
      <c r="B8227" t="s">
        <v>11</v>
      </c>
      <c r="C8227" t="s">
        <v>119</v>
      </c>
      <c r="D8227" t="s">
        <v>593</v>
      </c>
      <c r="E8227" t="s">
        <v>15</v>
      </c>
      <c r="F8227" t="s">
        <v>16</v>
      </c>
      <c r="G8227" t="s">
        <v>381</v>
      </c>
      <c r="H8227" s="1">
        <v>2017</v>
      </c>
      <c r="I8227" s="2">
        <v>1135</v>
      </c>
      <c r="J8227" s="3">
        <v>2508.75</v>
      </c>
      <c r="K8227">
        <f>Table1[[#This Row],[Total Revenue + Open]]/Table1[[#This Row],[Qty]]</f>
        <v>2.2103524229074889</v>
      </c>
      <c r="L8227">
        <f>Table1[[#This Row],[Total Revenue + Open]]/Table1[[#This Row],[Qty]]</f>
        <v>2.2103524229074889</v>
      </c>
    </row>
    <row r="8228" spans="1:12" hidden="1">
      <c r="A8228" t="s">
        <v>544</v>
      </c>
      <c r="B8228" t="s">
        <v>11</v>
      </c>
      <c r="C8228" t="s">
        <v>119</v>
      </c>
      <c r="D8228" t="s">
        <v>593</v>
      </c>
      <c r="E8228" t="s">
        <v>15</v>
      </c>
      <c r="F8228" t="s">
        <v>16</v>
      </c>
      <c r="G8228" t="s">
        <v>381</v>
      </c>
      <c r="H8228" s="1">
        <v>2017</v>
      </c>
      <c r="I8228" s="2">
        <v>500</v>
      </c>
      <c r="J8228" s="3">
        <v>1115</v>
      </c>
      <c r="K8228">
        <f>Table1[[#This Row],[Total Revenue + Open]]/Table1[[#This Row],[Qty]]</f>
        <v>2.23</v>
      </c>
      <c r="L8228">
        <f>Table1[[#This Row],[Total Revenue + Open]]/Table1[[#This Row],[Qty]]</f>
        <v>2.23</v>
      </c>
    </row>
    <row r="8229" spans="1:12" hidden="1">
      <c r="A8229" t="s">
        <v>544</v>
      </c>
      <c r="B8229" t="s">
        <v>11</v>
      </c>
      <c r="C8229" t="s">
        <v>119</v>
      </c>
      <c r="D8229" t="s">
        <v>593</v>
      </c>
      <c r="E8229" t="s">
        <v>15</v>
      </c>
      <c r="F8229" t="s">
        <v>16</v>
      </c>
      <c r="G8229" t="s">
        <v>381</v>
      </c>
      <c r="H8229" s="1">
        <v>2018</v>
      </c>
      <c r="I8229" s="2">
        <v>1285</v>
      </c>
      <c r="J8229" s="3">
        <v>2843.25</v>
      </c>
      <c r="K8229">
        <f>Table1[[#This Row],[Total Revenue + Open]]/Table1[[#This Row],[Qty]]</f>
        <v>2.2126459143968873</v>
      </c>
      <c r="L8229">
        <f>Table1[[#This Row],[Total Revenue + Open]]/Table1[[#This Row],[Qty]]</f>
        <v>2.2126459143968873</v>
      </c>
    </row>
    <row r="8230" spans="1:12" hidden="1">
      <c r="A8230" t="s">
        <v>544</v>
      </c>
      <c r="B8230" t="s">
        <v>11</v>
      </c>
      <c r="C8230" t="s">
        <v>119</v>
      </c>
      <c r="D8230" t="s">
        <v>593</v>
      </c>
      <c r="E8230" t="s">
        <v>15</v>
      </c>
      <c r="F8230" t="s">
        <v>16</v>
      </c>
      <c r="G8230" t="s">
        <v>381</v>
      </c>
      <c r="H8230" s="1">
        <v>2017</v>
      </c>
      <c r="I8230" s="2">
        <v>1710</v>
      </c>
      <c r="J8230" s="3">
        <v>3791</v>
      </c>
      <c r="K8230">
        <f>Table1[[#This Row],[Total Revenue + Open]]/Table1[[#This Row],[Qty]]</f>
        <v>2.2169590643274852</v>
      </c>
      <c r="L8230">
        <f>Table1[[#This Row],[Total Revenue + Open]]/Table1[[#This Row],[Qty]]</f>
        <v>2.2169590643274852</v>
      </c>
    </row>
    <row r="8231" spans="1:12" hidden="1">
      <c r="A8231" t="s">
        <v>544</v>
      </c>
      <c r="B8231" t="s">
        <v>11</v>
      </c>
      <c r="C8231" t="s">
        <v>119</v>
      </c>
      <c r="D8231" t="s">
        <v>593</v>
      </c>
      <c r="E8231" t="s">
        <v>15</v>
      </c>
      <c r="F8231" t="s">
        <v>16</v>
      </c>
      <c r="G8231" t="s">
        <v>381</v>
      </c>
      <c r="H8231" s="1">
        <v>2017</v>
      </c>
      <c r="I8231" s="2">
        <v>1185</v>
      </c>
      <c r="J8231" s="3">
        <v>2620.25</v>
      </c>
      <c r="K8231">
        <f>Table1[[#This Row],[Total Revenue + Open]]/Table1[[#This Row],[Qty]]</f>
        <v>2.2111814345991561</v>
      </c>
      <c r="L8231">
        <f>Table1[[#This Row],[Total Revenue + Open]]/Table1[[#This Row],[Qty]]</f>
        <v>2.2111814345991561</v>
      </c>
    </row>
    <row r="8232" spans="1:12" hidden="1">
      <c r="A8232" t="s">
        <v>544</v>
      </c>
      <c r="B8232" t="s">
        <v>11</v>
      </c>
      <c r="C8232" t="s">
        <v>119</v>
      </c>
      <c r="D8232" t="s">
        <v>593</v>
      </c>
      <c r="E8232" t="s">
        <v>15</v>
      </c>
      <c r="F8232" t="s">
        <v>16</v>
      </c>
      <c r="G8232" t="s">
        <v>381</v>
      </c>
      <c r="H8232" s="1">
        <v>2017</v>
      </c>
      <c r="I8232" s="2">
        <v>525</v>
      </c>
      <c r="J8232" s="3">
        <v>1170.75</v>
      </c>
      <c r="K8232">
        <f>Table1[[#This Row],[Total Revenue + Open]]/Table1[[#This Row],[Qty]]</f>
        <v>2.23</v>
      </c>
      <c r="L8232">
        <f>Table1[[#This Row],[Total Revenue + Open]]/Table1[[#This Row],[Qty]]</f>
        <v>2.23</v>
      </c>
    </row>
    <row r="8233" spans="1:12" hidden="1">
      <c r="A8233" t="s">
        <v>544</v>
      </c>
      <c r="B8233" t="s">
        <v>11</v>
      </c>
      <c r="C8233" t="s">
        <v>119</v>
      </c>
      <c r="D8233" t="s">
        <v>593</v>
      </c>
      <c r="E8233" t="s">
        <v>15</v>
      </c>
      <c r="F8233" t="s">
        <v>16</v>
      </c>
      <c r="G8233" t="s">
        <v>381</v>
      </c>
      <c r="H8233" s="1">
        <v>2018</v>
      </c>
      <c r="I8233" s="2">
        <v>1160</v>
      </c>
      <c r="J8233" s="3">
        <v>2564.5</v>
      </c>
      <c r="K8233">
        <f>Table1[[#This Row],[Total Revenue + Open]]/Table1[[#This Row],[Qty]]</f>
        <v>2.2107758620689655</v>
      </c>
      <c r="L8233">
        <f>Table1[[#This Row],[Total Revenue + Open]]/Table1[[#This Row],[Qty]]</f>
        <v>2.2107758620689655</v>
      </c>
    </row>
    <row r="8234" spans="1:12" hidden="1">
      <c r="A8234" t="s">
        <v>544</v>
      </c>
      <c r="B8234" t="s">
        <v>11</v>
      </c>
      <c r="C8234" t="s">
        <v>119</v>
      </c>
      <c r="D8234" t="s">
        <v>593</v>
      </c>
      <c r="E8234" t="s">
        <v>15</v>
      </c>
      <c r="F8234" t="s">
        <v>16</v>
      </c>
      <c r="G8234" t="s">
        <v>381</v>
      </c>
      <c r="H8234" s="1">
        <v>2017</v>
      </c>
      <c r="I8234" s="2">
        <v>7765</v>
      </c>
      <c r="J8234" s="3">
        <v>17226.75</v>
      </c>
      <c r="K8234">
        <f>Table1[[#This Row],[Total Revenue + Open]]/Table1[[#This Row],[Qty]]</f>
        <v>2.2185125563425627</v>
      </c>
      <c r="L8234">
        <f>Table1[[#This Row],[Total Revenue + Open]]/Table1[[#This Row],[Qty]]</f>
        <v>2.2185125563425627</v>
      </c>
    </row>
    <row r="8235" spans="1:12" hidden="1">
      <c r="A8235" t="s">
        <v>544</v>
      </c>
      <c r="B8235" t="s">
        <v>11</v>
      </c>
      <c r="C8235" t="s">
        <v>119</v>
      </c>
      <c r="D8235" t="s">
        <v>593</v>
      </c>
      <c r="E8235" t="s">
        <v>15</v>
      </c>
      <c r="F8235" t="s">
        <v>16</v>
      </c>
      <c r="G8235" t="s">
        <v>381</v>
      </c>
      <c r="H8235" s="1">
        <v>2017</v>
      </c>
      <c r="I8235" s="2">
        <v>10330</v>
      </c>
      <c r="J8235" s="3">
        <v>22913.25</v>
      </c>
      <c r="K8235">
        <f>Table1[[#This Row],[Total Revenue + Open]]/Table1[[#This Row],[Qty]]</f>
        <v>2.2181268151016456</v>
      </c>
      <c r="L8235">
        <f>Table1[[#This Row],[Total Revenue + Open]]/Table1[[#This Row],[Qty]]</f>
        <v>2.2181268151016456</v>
      </c>
    </row>
    <row r="8236" spans="1:12" hidden="1">
      <c r="A8236" t="s">
        <v>544</v>
      </c>
      <c r="B8236" t="s">
        <v>11</v>
      </c>
      <c r="C8236" t="s">
        <v>119</v>
      </c>
      <c r="D8236" t="s">
        <v>593</v>
      </c>
      <c r="E8236" t="s">
        <v>15</v>
      </c>
      <c r="F8236" t="s">
        <v>16</v>
      </c>
      <c r="G8236" t="s">
        <v>381</v>
      </c>
      <c r="H8236" s="1">
        <v>2017</v>
      </c>
      <c r="I8236" s="2">
        <v>950</v>
      </c>
      <c r="J8236" s="3">
        <v>2118.5</v>
      </c>
      <c r="K8236">
        <f>Table1[[#This Row],[Total Revenue + Open]]/Table1[[#This Row],[Qty]]</f>
        <v>2.23</v>
      </c>
      <c r="L8236">
        <f>Table1[[#This Row],[Total Revenue + Open]]/Table1[[#This Row],[Qty]]</f>
        <v>2.23</v>
      </c>
    </row>
    <row r="8237" spans="1:12" hidden="1">
      <c r="A8237" t="s">
        <v>544</v>
      </c>
      <c r="B8237" t="s">
        <v>11</v>
      </c>
      <c r="C8237" t="s">
        <v>119</v>
      </c>
      <c r="D8237" t="s">
        <v>593</v>
      </c>
      <c r="E8237" t="s">
        <v>15</v>
      </c>
      <c r="F8237" t="s">
        <v>16</v>
      </c>
      <c r="G8237" t="s">
        <v>381</v>
      </c>
      <c r="H8237" s="1">
        <v>2017</v>
      </c>
      <c r="I8237" s="2">
        <v>3595</v>
      </c>
      <c r="J8237" s="3">
        <v>7972.25</v>
      </c>
      <c r="K8237">
        <f>Table1[[#This Row],[Total Revenue + Open]]/Table1[[#This Row],[Qty]]</f>
        <v>2.2175938803894297</v>
      </c>
      <c r="L8237">
        <f>Table1[[#This Row],[Total Revenue + Open]]/Table1[[#This Row],[Qty]]</f>
        <v>2.2175938803894297</v>
      </c>
    </row>
    <row r="8238" spans="1:12" hidden="1">
      <c r="A8238" t="s">
        <v>544</v>
      </c>
      <c r="B8238" t="s">
        <v>11</v>
      </c>
      <c r="C8238" t="s">
        <v>119</v>
      </c>
      <c r="D8238" t="s">
        <v>593</v>
      </c>
      <c r="E8238" t="s">
        <v>15</v>
      </c>
      <c r="F8238" t="s">
        <v>16</v>
      </c>
      <c r="G8238" t="s">
        <v>381</v>
      </c>
      <c r="H8238" s="1">
        <v>2018</v>
      </c>
      <c r="I8238" s="2">
        <v>6515</v>
      </c>
      <c r="J8238" s="3">
        <v>14439.25</v>
      </c>
      <c r="K8238">
        <f>Table1[[#This Row],[Total Revenue + Open]]/Table1[[#This Row],[Qty]]</f>
        <v>2.2163085188027627</v>
      </c>
      <c r="L8238">
        <f>Table1[[#This Row],[Total Revenue + Open]]/Table1[[#This Row],[Qty]]</f>
        <v>2.2163085188027627</v>
      </c>
    </row>
    <row r="8239" spans="1:12" hidden="1">
      <c r="A8239" t="s">
        <v>544</v>
      </c>
      <c r="B8239" t="s">
        <v>11</v>
      </c>
      <c r="C8239" t="s">
        <v>119</v>
      </c>
      <c r="D8239" t="s">
        <v>593</v>
      </c>
      <c r="E8239" t="s">
        <v>15</v>
      </c>
      <c r="F8239" t="s">
        <v>16</v>
      </c>
      <c r="G8239" t="s">
        <v>381</v>
      </c>
      <c r="H8239" s="1">
        <v>2018</v>
      </c>
      <c r="I8239" s="2">
        <v>2765</v>
      </c>
      <c r="J8239" s="3">
        <v>6132.5</v>
      </c>
      <c r="K8239">
        <f>Table1[[#This Row],[Total Revenue + Open]]/Table1[[#This Row],[Qty]]</f>
        <v>2.2179023508137434</v>
      </c>
      <c r="L8239">
        <f>Table1[[#This Row],[Total Revenue + Open]]/Table1[[#This Row],[Qty]]</f>
        <v>2.2179023508137434</v>
      </c>
    </row>
    <row r="8240" spans="1:12" hidden="1">
      <c r="A8240" t="s">
        <v>544</v>
      </c>
      <c r="B8240" t="s">
        <v>11</v>
      </c>
      <c r="C8240" t="s">
        <v>119</v>
      </c>
      <c r="D8240" t="s">
        <v>593</v>
      </c>
      <c r="E8240" t="s">
        <v>15</v>
      </c>
      <c r="F8240" t="s">
        <v>16</v>
      </c>
      <c r="G8240" t="s">
        <v>381</v>
      </c>
      <c r="H8240" s="1">
        <v>2018</v>
      </c>
      <c r="I8240" s="2">
        <v>5655</v>
      </c>
      <c r="J8240" s="3">
        <v>12543.75</v>
      </c>
      <c r="K8240">
        <f>Table1[[#This Row],[Total Revenue + Open]]/Table1[[#This Row],[Qty]]</f>
        <v>2.2181697612732094</v>
      </c>
      <c r="L8240">
        <f>Table1[[#This Row],[Total Revenue + Open]]/Table1[[#This Row],[Qty]]</f>
        <v>2.2181697612732094</v>
      </c>
    </row>
    <row r="8241" spans="1:12" hidden="1">
      <c r="A8241" t="s">
        <v>544</v>
      </c>
      <c r="B8241" t="s">
        <v>11</v>
      </c>
      <c r="C8241" t="s">
        <v>119</v>
      </c>
      <c r="D8241" t="s">
        <v>593</v>
      </c>
      <c r="E8241" t="s">
        <v>15</v>
      </c>
      <c r="F8241" t="s">
        <v>16</v>
      </c>
      <c r="G8241" t="s">
        <v>18</v>
      </c>
      <c r="H8241" s="1">
        <v>2017</v>
      </c>
      <c r="I8241" s="2">
        <v>4550</v>
      </c>
      <c r="J8241" s="3">
        <v>10090.75</v>
      </c>
      <c r="K8241">
        <f>Table1[[#This Row],[Total Revenue + Open]]/Table1[[#This Row],[Qty]]</f>
        <v>2.2177472527472526</v>
      </c>
      <c r="L8241">
        <f>Table1[[#This Row],[Total Revenue + Open]]/Table1[[#This Row],[Qty]]</f>
        <v>2.2177472527472526</v>
      </c>
    </row>
    <row r="8242" spans="1:12" hidden="1">
      <c r="A8242" t="s">
        <v>544</v>
      </c>
      <c r="B8242" t="s">
        <v>11</v>
      </c>
      <c r="C8242" t="s">
        <v>119</v>
      </c>
      <c r="D8242" t="s">
        <v>593</v>
      </c>
      <c r="E8242" t="s">
        <v>15</v>
      </c>
      <c r="F8242" t="s">
        <v>16</v>
      </c>
      <c r="G8242" t="s">
        <v>18</v>
      </c>
      <c r="H8242" s="1">
        <v>2017</v>
      </c>
      <c r="I8242" s="2">
        <v>1460</v>
      </c>
      <c r="J8242" s="3">
        <v>3233.5</v>
      </c>
      <c r="K8242">
        <f>Table1[[#This Row],[Total Revenue + Open]]/Table1[[#This Row],[Qty]]</f>
        <v>2.2147260273972602</v>
      </c>
      <c r="L8242">
        <f>Table1[[#This Row],[Total Revenue + Open]]/Table1[[#This Row],[Qty]]</f>
        <v>2.2147260273972602</v>
      </c>
    </row>
    <row r="8243" spans="1:12" hidden="1">
      <c r="A8243" t="s">
        <v>544</v>
      </c>
      <c r="B8243" t="s">
        <v>11</v>
      </c>
      <c r="C8243" t="s">
        <v>119</v>
      </c>
      <c r="D8243" t="s">
        <v>593</v>
      </c>
      <c r="E8243" t="s">
        <v>15</v>
      </c>
      <c r="F8243" t="s">
        <v>16</v>
      </c>
      <c r="G8243" t="s">
        <v>18</v>
      </c>
      <c r="H8243" s="1">
        <v>2017</v>
      </c>
      <c r="I8243" s="2">
        <v>500</v>
      </c>
      <c r="J8243" s="3">
        <v>1115</v>
      </c>
      <c r="K8243">
        <f>Table1[[#This Row],[Total Revenue + Open]]/Table1[[#This Row],[Qty]]</f>
        <v>2.23</v>
      </c>
      <c r="L8243">
        <f>Table1[[#This Row],[Total Revenue + Open]]/Table1[[#This Row],[Qty]]</f>
        <v>2.23</v>
      </c>
    </row>
    <row r="8244" spans="1:12" hidden="1">
      <c r="A8244" t="s">
        <v>544</v>
      </c>
      <c r="B8244" t="s">
        <v>11</v>
      </c>
      <c r="C8244" t="s">
        <v>119</v>
      </c>
      <c r="D8244" t="s">
        <v>593</v>
      </c>
      <c r="E8244" t="s">
        <v>15</v>
      </c>
      <c r="F8244" t="s">
        <v>16</v>
      </c>
      <c r="G8244" t="s">
        <v>18</v>
      </c>
      <c r="H8244" s="1">
        <v>2017</v>
      </c>
      <c r="I8244" s="2">
        <v>675</v>
      </c>
      <c r="J8244" s="3">
        <v>1505.25</v>
      </c>
      <c r="K8244">
        <f>Table1[[#This Row],[Total Revenue + Open]]/Table1[[#This Row],[Qty]]</f>
        <v>2.23</v>
      </c>
      <c r="L8244">
        <f>Table1[[#This Row],[Total Revenue + Open]]/Table1[[#This Row],[Qty]]</f>
        <v>2.23</v>
      </c>
    </row>
    <row r="8245" spans="1:12" hidden="1">
      <c r="A8245" t="s">
        <v>544</v>
      </c>
      <c r="B8245" t="s">
        <v>11</v>
      </c>
      <c r="C8245" t="s">
        <v>119</v>
      </c>
      <c r="D8245" t="s">
        <v>593</v>
      </c>
      <c r="E8245" t="s">
        <v>15</v>
      </c>
      <c r="F8245" t="s">
        <v>16</v>
      </c>
      <c r="G8245" t="s">
        <v>18</v>
      </c>
      <c r="H8245" s="1">
        <v>2018</v>
      </c>
      <c r="I8245" s="2">
        <v>1885</v>
      </c>
      <c r="J8245" s="3">
        <v>4181.25</v>
      </c>
      <c r="K8245">
        <f>Table1[[#This Row],[Total Revenue + Open]]/Table1[[#This Row],[Qty]]</f>
        <v>2.2181697612732094</v>
      </c>
      <c r="L8245">
        <f>Table1[[#This Row],[Total Revenue + Open]]/Table1[[#This Row],[Qty]]</f>
        <v>2.2181697612732094</v>
      </c>
    </row>
    <row r="8246" spans="1:12" hidden="1">
      <c r="A8246" t="s">
        <v>544</v>
      </c>
      <c r="B8246" t="s">
        <v>11</v>
      </c>
      <c r="C8246" t="s">
        <v>119</v>
      </c>
      <c r="D8246" t="s">
        <v>593</v>
      </c>
      <c r="E8246" t="s">
        <v>15</v>
      </c>
      <c r="F8246" t="s">
        <v>16</v>
      </c>
      <c r="G8246" t="s">
        <v>18</v>
      </c>
      <c r="H8246" s="1">
        <v>2018</v>
      </c>
      <c r="I8246" s="2">
        <v>625</v>
      </c>
      <c r="J8246" s="3">
        <v>1393.75</v>
      </c>
      <c r="K8246">
        <f>Table1[[#This Row],[Total Revenue + Open]]/Table1[[#This Row],[Qty]]</f>
        <v>2.23</v>
      </c>
      <c r="L8246">
        <f>Table1[[#This Row],[Total Revenue + Open]]/Table1[[#This Row],[Qty]]</f>
        <v>2.23</v>
      </c>
    </row>
    <row r="8247" spans="1:12" hidden="1">
      <c r="A8247" t="s">
        <v>544</v>
      </c>
      <c r="B8247" t="s">
        <v>11</v>
      </c>
      <c r="C8247" t="s">
        <v>119</v>
      </c>
      <c r="D8247" t="s">
        <v>593</v>
      </c>
      <c r="E8247" t="s">
        <v>15</v>
      </c>
      <c r="F8247" t="s">
        <v>16</v>
      </c>
      <c r="G8247" t="s">
        <v>18</v>
      </c>
      <c r="H8247" s="1">
        <v>2018</v>
      </c>
      <c r="I8247" s="2">
        <v>2465</v>
      </c>
      <c r="J8247" s="3">
        <v>5463.5</v>
      </c>
      <c r="K8247">
        <f>Table1[[#This Row],[Total Revenue + Open]]/Table1[[#This Row],[Qty]]</f>
        <v>2.2164300202839757</v>
      </c>
      <c r="L8247">
        <f>Table1[[#This Row],[Total Revenue + Open]]/Table1[[#This Row],[Qty]]</f>
        <v>2.2164300202839757</v>
      </c>
    </row>
    <row r="8248" spans="1:12" hidden="1">
      <c r="A8248" t="s">
        <v>544</v>
      </c>
      <c r="B8248" t="s">
        <v>11</v>
      </c>
      <c r="C8248" t="s">
        <v>119</v>
      </c>
      <c r="D8248" t="s">
        <v>593</v>
      </c>
      <c r="E8248" t="s">
        <v>15</v>
      </c>
      <c r="F8248" t="s">
        <v>16</v>
      </c>
      <c r="G8248" t="s">
        <v>18</v>
      </c>
      <c r="H8248" s="1">
        <v>2017</v>
      </c>
      <c r="I8248" s="2">
        <v>3295</v>
      </c>
      <c r="J8248" s="3">
        <v>7303.25</v>
      </c>
      <c r="K8248">
        <f>Table1[[#This Row],[Total Revenue + Open]]/Table1[[#This Row],[Qty]]</f>
        <v>2.2164643399089528</v>
      </c>
      <c r="L8248">
        <f>Table1[[#This Row],[Total Revenue + Open]]/Table1[[#This Row],[Qty]]</f>
        <v>2.2164643399089528</v>
      </c>
    </row>
    <row r="8249" spans="1:12" hidden="1">
      <c r="A8249" t="s">
        <v>544</v>
      </c>
      <c r="B8249" t="s">
        <v>11</v>
      </c>
      <c r="C8249" t="s">
        <v>119</v>
      </c>
      <c r="D8249" t="s">
        <v>593</v>
      </c>
      <c r="E8249" t="s">
        <v>15</v>
      </c>
      <c r="F8249" t="s">
        <v>16</v>
      </c>
      <c r="G8249" t="s">
        <v>18</v>
      </c>
      <c r="H8249" s="1">
        <v>2017</v>
      </c>
      <c r="I8249" s="2">
        <v>1135</v>
      </c>
      <c r="J8249" s="3">
        <v>2508.75</v>
      </c>
      <c r="K8249">
        <f>Table1[[#This Row],[Total Revenue + Open]]/Table1[[#This Row],[Qty]]</f>
        <v>2.2103524229074889</v>
      </c>
      <c r="L8249">
        <f>Table1[[#This Row],[Total Revenue + Open]]/Table1[[#This Row],[Qty]]</f>
        <v>2.2103524229074889</v>
      </c>
    </row>
    <row r="8250" spans="1:12" hidden="1">
      <c r="A8250" t="s">
        <v>544</v>
      </c>
      <c r="B8250" t="s">
        <v>11</v>
      </c>
      <c r="C8250" t="s">
        <v>119</v>
      </c>
      <c r="D8250" t="s">
        <v>593</v>
      </c>
      <c r="E8250" t="s">
        <v>15</v>
      </c>
      <c r="F8250" t="s">
        <v>16</v>
      </c>
      <c r="G8250" t="s">
        <v>18</v>
      </c>
      <c r="H8250" s="1">
        <v>2017</v>
      </c>
      <c r="I8250" s="2">
        <v>500</v>
      </c>
      <c r="J8250" s="3">
        <v>1115</v>
      </c>
      <c r="K8250">
        <f>Table1[[#This Row],[Total Revenue + Open]]/Table1[[#This Row],[Qty]]</f>
        <v>2.23</v>
      </c>
      <c r="L8250">
        <f>Table1[[#This Row],[Total Revenue + Open]]/Table1[[#This Row],[Qty]]</f>
        <v>2.23</v>
      </c>
    </row>
    <row r="8251" spans="1:12" hidden="1">
      <c r="A8251" t="s">
        <v>544</v>
      </c>
      <c r="B8251" t="s">
        <v>11</v>
      </c>
      <c r="C8251" t="s">
        <v>119</v>
      </c>
      <c r="D8251" t="s">
        <v>593</v>
      </c>
      <c r="E8251" t="s">
        <v>15</v>
      </c>
      <c r="F8251" t="s">
        <v>16</v>
      </c>
      <c r="G8251" t="s">
        <v>18</v>
      </c>
      <c r="H8251" s="1">
        <v>2018</v>
      </c>
      <c r="I8251" s="2">
        <v>1285</v>
      </c>
      <c r="J8251" s="3">
        <v>2843.25</v>
      </c>
      <c r="K8251">
        <f>Table1[[#This Row],[Total Revenue + Open]]/Table1[[#This Row],[Qty]]</f>
        <v>2.2126459143968873</v>
      </c>
      <c r="L8251">
        <f>Table1[[#This Row],[Total Revenue + Open]]/Table1[[#This Row],[Qty]]</f>
        <v>2.2126459143968873</v>
      </c>
    </row>
    <row r="8252" spans="1:12" hidden="1">
      <c r="A8252" t="s">
        <v>544</v>
      </c>
      <c r="B8252" t="s">
        <v>11</v>
      </c>
      <c r="C8252" t="s">
        <v>119</v>
      </c>
      <c r="D8252" t="s">
        <v>593</v>
      </c>
      <c r="E8252" t="s">
        <v>15</v>
      </c>
      <c r="F8252" t="s">
        <v>16</v>
      </c>
      <c r="G8252" t="s">
        <v>18</v>
      </c>
      <c r="H8252" s="1">
        <v>2017</v>
      </c>
      <c r="I8252" s="2">
        <v>1710</v>
      </c>
      <c r="J8252" s="3">
        <v>3791</v>
      </c>
      <c r="K8252">
        <f>Table1[[#This Row],[Total Revenue + Open]]/Table1[[#This Row],[Qty]]</f>
        <v>2.2169590643274852</v>
      </c>
      <c r="L8252">
        <f>Table1[[#This Row],[Total Revenue + Open]]/Table1[[#This Row],[Qty]]</f>
        <v>2.2169590643274852</v>
      </c>
    </row>
    <row r="8253" spans="1:12" hidden="1">
      <c r="A8253" t="s">
        <v>544</v>
      </c>
      <c r="B8253" t="s">
        <v>11</v>
      </c>
      <c r="C8253" t="s">
        <v>119</v>
      </c>
      <c r="D8253" t="s">
        <v>593</v>
      </c>
      <c r="E8253" t="s">
        <v>15</v>
      </c>
      <c r="F8253" t="s">
        <v>16</v>
      </c>
      <c r="G8253" t="s">
        <v>18</v>
      </c>
      <c r="H8253" s="1">
        <v>2017</v>
      </c>
      <c r="I8253" s="2">
        <v>1185</v>
      </c>
      <c r="J8253" s="3">
        <v>2620.25</v>
      </c>
      <c r="K8253">
        <f>Table1[[#This Row],[Total Revenue + Open]]/Table1[[#This Row],[Qty]]</f>
        <v>2.2111814345991561</v>
      </c>
      <c r="L8253">
        <f>Table1[[#This Row],[Total Revenue + Open]]/Table1[[#This Row],[Qty]]</f>
        <v>2.2111814345991561</v>
      </c>
    </row>
    <row r="8254" spans="1:12" hidden="1">
      <c r="A8254" t="s">
        <v>544</v>
      </c>
      <c r="B8254" t="s">
        <v>11</v>
      </c>
      <c r="C8254" t="s">
        <v>119</v>
      </c>
      <c r="D8254" t="s">
        <v>593</v>
      </c>
      <c r="E8254" t="s">
        <v>15</v>
      </c>
      <c r="F8254" t="s">
        <v>16</v>
      </c>
      <c r="G8254" t="s">
        <v>18</v>
      </c>
      <c r="H8254" s="1">
        <v>2017</v>
      </c>
      <c r="I8254" s="2">
        <v>525</v>
      </c>
      <c r="J8254" s="3">
        <v>1170.75</v>
      </c>
      <c r="K8254">
        <f>Table1[[#This Row],[Total Revenue + Open]]/Table1[[#This Row],[Qty]]</f>
        <v>2.23</v>
      </c>
      <c r="L8254">
        <f>Table1[[#This Row],[Total Revenue + Open]]/Table1[[#This Row],[Qty]]</f>
        <v>2.23</v>
      </c>
    </row>
    <row r="8255" spans="1:12" hidden="1">
      <c r="A8255" t="s">
        <v>544</v>
      </c>
      <c r="B8255" t="s">
        <v>11</v>
      </c>
      <c r="C8255" t="s">
        <v>119</v>
      </c>
      <c r="D8255" t="s">
        <v>593</v>
      </c>
      <c r="E8255" t="s">
        <v>15</v>
      </c>
      <c r="F8255" t="s">
        <v>16</v>
      </c>
      <c r="G8255" t="s">
        <v>18</v>
      </c>
      <c r="H8255" s="1">
        <v>2018</v>
      </c>
      <c r="I8255" s="2">
        <v>1160</v>
      </c>
      <c r="J8255" s="3">
        <v>2564.5</v>
      </c>
      <c r="K8255">
        <f>Table1[[#This Row],[Total Revenue + Open]]/Table1[[#This Row],[Qty]]</f>
        <v>2.2107758620689655</v>
      </c>
      <c r="L8255">
        <f>Table1[[#This Row],[Total Revenue + Open]]/Table1[[#This Row],[Qty]]</f>
        <v>2.2107758620689655</v>
      </c>
    </row>
    <row r="8256" spans="1:12" hidden="1">
      <c r="A8256" t="s">
        <v>544</v>
      </c>
      <c r="B8256" t="s">
        <v>11</v>
      </c>
      <c r="C8256" t="s">
        <v>119</v>
      </c>
      <c r="D8256" t="s">
        <v>593</v>
      </c>
      <c r="E8256" t="s">
        <v>15</v>
      </c>
      <c r="F8256" t="s">
        <v>16</v>
      </c>
      <c r="G8256" t="s">
        <v>18</v>
      </c>
      <c r="H8256" s="1">
        <v>2017</v>
      </c>
      <c r="I8256" s="2">
        <v>7765</v>
      </c>
      <c r="J8256" s="3">
        <v>17226.75</v>
      </c>
      <c r="K8256">
        <f>Table1[[#This Row],[Total Revenue + Open]]/Table1[[#This Row],[Qty]]</f>
        <v>2.2185125563425627</v>
      </c>
      <c r="L8256">
        <f>Table1[[#This Row],[Total Revenue + Open]]/Table1[[#This Row],[Qty]]</f>
        <v>2.2185125563425627</v>
      </c>
    </row>
    <row r="8257" spans="1:12" hidden="1">
      <c r="A8257" t="s">
        <v>544</v>
      </c>
      <c r="B8257" t="s">
        <v>11</v>
      </c>
      <c r="C8257" t="s">
        <v>119</v>
      </c>
      <c r="D8257" t="s">
        <v>593</v>
      </c>
      <c r="E8257" t="s">
        <v>15</v>
      </c>
      <c r="F8257" t="s">
        <v>16</v>
      </c>
      <c r="G8257" t="s">
        <v>18</v>
      </c>
      <c r="H8257" s="1">
        <v>2017</v>
      </c>
      <c r="I8257" s="2">
        <v>10330</v>
      </c>
      <c r="J8257" s="3">
        <v>22913.25</v>
      </c>
      <c r="K8257">
        <f>Table1[[#This Row],[Total Revenue + Open]]/Table1[[#This Row],[Qty]]</f>
        <v>2.2181268151016456</v>
      </c>
      <c r="L8257">
        <f>Table1[[#This Row],[Total Revenue + Open]]/Table1[[#This Row],[Qty]]</f>
        <v>2.2181268151016456</v>
      </c>
    </row>
    <row r="8258" spans="1:12" hidden="1">
      <c r="A8258" t="s">
        <v>544</v>
      </c>
      <c r="B8258" t="s">
        <v>11</v>
      </c>
      <c r="C8258" t="s">
        <v>119</v>
      </c>
      <c r="D8258" t="s">
        <v>593</v>
      </c>
      <c r="E8258" t="s">
        <v>15</v>
      </c>
      <c r="F8258" t="s">
        <v>16</v>
      </c>
      <c r="G8258" t="s">
        <v>18</v>
      </c>
      <c r="H8258" s="1">
        <v>2017</v>
      </c>
      <c r="I8258" s="2">
        <v>950</v>
      </c>
      <c r="J8258" s="3">
        <v>2118.5</v>
      </c>
      <c r="K8258">
        <f>Table1[[#This Row],[Total Revenue + Open]]/Table1[[#This Row],[Qty]]</f>
        <v>2.23</v>
      </c>
      <c r="L8258">
        <f>Table1[[#This Row],[Total Revenue + Open]]/Table1[[#This Row],[Qty]]</f>
        <v>2.23</v>
      </c>
    </row>
    <row r="8259" spans="1:12" hidden="1">
      <c r="A8259" t="s">
        <v>544</v>
      </c>
      <c r="B8259" t="s">
        <v>11</v>
      </c>
      <c r="C8259" t="s">
        <v>119</v>
      </c>
      <c r="D8259" t="s">
        <v>593</v>
      </c>
      <c r="E8259" t="s">
        <v>15</v>
      </c>
      <c r="F8259" t="s">
        <v>16</v>
      </c>
      <c r="G8259" t="s">
        <v>18</v>
      </c>
      <c r="H8259" s="1">
        <v>2017</v>
      </c>
      <c r="I8259" s="2">
        <v>3595</v>
      </c>
      <c r="J8259" s="3">
        <v>7972.25</v>
      </c>
      <c r="K8259">
        <f>Table1[[#This Row],[Total Revenue + Open]]/Table1[[#This Row],[Qty]]</f>
        <v>2.2175938803894297</v>
      </c>
      <c r="L8259">
        <f>Table1[[#This Row],[Total Revenue + Open]]/Table1[[#This Row],[Qty]]</f>
        <v>2.2175938803894297</v>
      </c>
    </row>
    <row r="8260" spans="1:12" hidden="1">
      <c r="A8260" t="s">
        <v>544</v>
      </c>
      <c r="B8260" t="s">
        <v>11</v>
      </c>
      <c r="C8260" t="s">
        <v>119</v>
      </c>
      <c r="D8260" t="s">
        <v>593</v>
      </c>
      <c r="E8260" t="s">
        <v>15</v>
      </c>
      <c r="F8260" t="s">
        <v>16</v>
      </c>
      <c r="G8260" t="s">
        <v>18</v>
      </c>
      <c r="H8260" s="1">
        <v>2018</v>
      </c>
      <c r="I8260" s="2">
        <v>6515</v>
      </c>
      <c r="J8260" s="3">
        <v>14439.25</v>
      </c>
      <c r="K8260">
        <f>Table1[[#This Row],[Total Revenue + Open]]/Table1[[#This Row],[Qty]]</f>
        <v>2.2163085188027627</v>
      </c>
      <c r="L8260">
        <f>Table1[[#This Row],[Total Revenue + Open]]/Table1[[#This Row],[Qty]]</f>
        <v>2.2163085188027627</v>
      </c>
    </row>
    <row r="8261" spans="1:12" hidden="1">
      <c r="A8261" t="s">
        <v>544</v>
      </c>
      <c r="B8261" t="s">
        <v>11</v>
      </c>
      <c r="C8261" t="s">
        <v>119</v>
      </c>
      <c r="D8261" t="s">
        <v>593</v>
      </c>
      <c r="E8261" t="s">
        <v>15</v>
      </c>
      <c r="F8261" t="s">
        <v>16</v>
      </c>
      <c r="G8261" t="s">
        <v>18</v>
      </c>
      <c r="H8261" s="1">
        <v>2018</v>
      </c>
      <c r="I8261" s="2">
        <v>2765</v>
      </c>
      <c r="J8261" s="3">
        <v>6132.5</v>
      </c>
      <c r="K8261">
        <f>Table1[[#This Row],[Total Revenue + Open]]/Table1[[#This Row],[Qty]]</f>
        <v>2.2179023508137434</v>
      </c>
      <c r="L8261">
        <f>Table1[[#This Row],[Total Revenue + Open]]/Table1[[#This Row],[Qty]]</f>
        <v>2.2179023508137434</v>
      </c>
    </row>
    <row r="8262" spans="1:12" hidden="1">
      <c r="A8262" t="s">
        <v>544</v>
      </c>
      <c r="B8262" t="s">
        <v>11</v>
      </c>
      <c r="C8262" t="s">
        <v>119</v>
      </c>
      <c r="D8262" t="s">
        <v>593</v>
      </c>
      <c r="E8262" t="s">
        <v>15</v>
      </c>
      <c r="F8262" t="s">
        <v>16</v>
      </c>
      <c r="G8262" t="s">
        <v>18</v>
      </c>
      <c r="H8262" s="1">
        <v>2018</v>
      </c>
      <c r="I8262" s="2">
        <v>5655</v>
      </c>
      <c r="J8262" s="3">
        <v>12543.75</v>
      </c>
      <c r="K8262">
        <f>Table1[[#This Row],[Total Revenue + Open]]/Table1[[#This Row],[Qty]]</f>
        <v>2.2181697612732094</v>
      </c>
      <c r="L8262">
        <f>Table1[[#This Row],[Total Revenue + Open]]/Table1[[#This Row],[Qty]]</f>
        <v>2.2181697612732094</v>
      </c>
    </row>
    <row r="8263" spans="1:12" hidden="1">
      <c r="A8263" t="s">
        <v>544</v>
      </c>
      <c r="B8263" t="s">
        <v>11</v>
      </c>
      <c r="C8263" t="s">
        <v>119</v>
      </c>
      <c r="D8263" t="s">
        <v>593</v>
      </c>
      <c r="E8263" t="s">
        <v>15</v>
      </c>
      <c r="F8263" t="s">
        <v>36</v>
      </c>
      <c r="G8263" t="s">
        <v>384</v>
      </c>
      <c r="H8263" s="1">
        <v>2021</v>
      </c>
      <c r="I8263" s="2">
        <v>4625</v>
      </c>
      <c r="J8263" s="3">
        <v>6072</v>
      </c>
      <c r="K8263">
        <f>Table1[[#This Row],[Total Revenue + Open]]/Table1[[#This Row],[Qty]]</f>
        <v>1.3128648648648649</v>
      </c>
      <c r="L8263">
        <f>Table1[[#This Row],[Total Revenue + Open]]/Table1[[#This Row],[Qty]]</f>
        <v>1.3128648648648649</v>
      </c>
    </row>
    <row r="8264" spans="1:12" hidden="1">
      <c r="A8264" t="s">
        <v>544</v>
      </c>
      <c r="B8264" t="s">
        <v>11</v>
      </c>
      <c r="C8264" t="s">
        <v>119</v>
      </c>
      <c r="D8264" t="s">
        <v>593</v>
      </c>
      <c r="E8264" t="s">
        <v>15</v>
      </c>
      <c r="F8264" t="s">
        <v>36</v>
      </c>
      <c r="G8264" t="s">
        <v>384</v>
      </c>
      <c r="H8264" s="1">
        <v>2021</v>
      </c>
      <c r="I8264" s="2">
        <v>2240</v>
      </c>
      <c r="J8264" s="3">
        <v>2937</v>
      </c>
      <c r="K8264">
        <f>Table1[[#This Row],[Total Revenue + Open]]/Table1[[#This Row],[Qty]]</f>
        <v>1.3111607142857142</v>
      </c>
      <c r="L8264">
        <f>Table1[[#This Row],[Total Revenue + Open]]/Table1[[#This Row],[Qty]]</f>
        <v>1.3111607142857142</v>
      </c>
    </row>
    <row r="8265" spans="1:12">
      <c r="A8265" t="s">
        <v>10</v>
      </c>
      <c r="B8265" t="s">
        <v>11</v>
      </c>
      <c r="C8265" t="s">
        <v>73</v>
      </c>
      <c r="D8265" t="s">
        <v>50</v>
      </c>
      <c r="E8265" t="s">
        <v>15</v>
      </c>
      <c r="F8265" t="s">
        <v>80</v>
      </c>
      <c r="G8265" t="s">
        <v>84</v>
      </c>
      <c r="H8265" s="1">
        <v>2022</v>
      </c>
      <c r="I8265" s="2">
        <v>1005</v>
      </c>
      <c r="J8265" s="3">
        <v>1170</v>
      </c>
      <c r="K8265">
        <f>Table1[[#This Row],[Total Revenue + Open]]/Table1[[#This Row],[Qty]]</f>
        <v>1.164179104477612</v>
      </c>
      <c r="L8265">
        <f>Table1[[#This Row],[Qty]]/Table1[[#This Row],[Total Revenue + Open]]</f>
        <v>0.85897435897435892</v>
      </c>
    </row>
    <row r="8266" spans="1:12">
      <c r="A8266" t="s">
        <v>10</v>
      </c>
      <c r="B8266" t="s">
        <v>11</v>
      </c>
      <c r="C8266" t="s">
        <v>73</v>
      </c>
      <c r="D8266" t="s">
        <v>50</v>
      </c>
      <c r="E8266" t="s">
        <v>15</v>
      </c>
      <c r="F8266" t="s">
        <v>80</v>
      </c>
      <c r="G8266" t="s">
        <v>82</v>
      </c>
      <c r="H8266" s="1">
        <v>2022</v>
      </c>
      <c r="I8266" s="2">
        <v>1005</v>
      </c>
      <c r="J8266" s="3">
        <v>1140</v>
      </c>
      <c r="K8266">
        <f>Table1[[#This Row],[Total Revenue + Open]]/Table1[[#This Row],[Qty]]</f>
        <v>1.1343283582089552</v>
      </c>
      <c r="L8266">
        <f>Table1[[#This Row],[Qty]]/Table1[[#This Row],[Total Revenue + Open]]</f>
        <v>0.88157894736842102</v>
      </c>
    </row>
    <row r="8267" spans="1:12" hidden="1">
      <c r="A8267" t="s">
        <v>544</v>
      </c>
      <c r="B8267" t="s">
        <v>11</v>
      </c>
      <c r="C8267" t="s">
        <v>119</v>
      </c>
      <c r="D8267" t="s">
        <v>593</v>
      </c>
      <c r="E8267" t="s">
        <v>15</v>
      </c>
      <c r="F8267" t="s">
        <v>36</v>
      </c>
      <c r="G8267" t="s">
        <v>384</v>
      </c>
      <c r="H8267" s="1">
        <v>2017</v>
      </c>
      <c r="I8267" s="2">
        <v>28415</v>
      </c>
      <c r="J8267" s="3">
        <v>34495.5</v>
      </c>
      <c r="K8267">
        <f>Table1[[#This Row],[Total Revenue + Open]]/Table1[[#This Row],[Qty]]</f>
        <v>1.2139890902692241</v>
      </c>
      <c r="L8267">
        <f>Table1[[#This Row],[Total Revenue + Open]]/Table1[[#This Row],[Qty]]</f>
        <v>1.2139890902692241</v>
      </c>
    </row>
    <row r="8268" spans="1:12" hidden="1">
      <c r="A8268" t="s">
        <v>544</v>
      </c>
      <c r="B8268" t="s">
        <v>11</v>
      </c>
      <c r="C8268" t="s">
        <v>119</v>
      </c>
      <c r="D8268" t="s">
        <v>593</v>
      </c>
      <c r="E8268" t="s">
        <v>15</v>
      </c>
      <c r="F8268" t="s">
        <v>36</v>
      </c>
      <c r="G8268" t="s">
        <v>384</v>
      </c>
      <c r="H8268" s="1">
        <v>2017</v>
      </c>
      <c r="I8268" s="2">
        <v>800</v>
      </c>
      <c r="J8268" s="3">
        <v>976</v>
      </c>
      <c r="K8268">
        <f>Table1[[#This Row],[Total Revenue + Open]]/Table1[[#This Row],[Qty]]</f>
        <v>1.22</v>
      </c>
      <c r="L8268">
        <f>Table1[[#This Row],[Total Revenue + Open]]/Table1[[#This Row],[Qty]]</f>
        <v>1.22</v>
      </c>
    </row>
    <row r="8269" spans="1:12" hidden="1">
      <c r="A8269" t="s">
        <v>544</v>
      </c>
      <c r="B8269" t="s">
        <v>11</v>
      </c>
      <c r="C8269" t="s">
        <v>119</v>
      </c>
      <c r="D8269" t="s">
        <v>593</v>
      </c>
      <c r="E8269" t="s">
        <v>15</v>
      </c>
      <c r="F8269" t="s">
        <v>36</v>
      </c>
      <c r="G8269" t="s">
        <v>384</v>
      </c>
      <c r="H8269" s="1">
        <v>2017</v>
      </c>
      <c r="I8269" s="2">
        <v>1760</v>
      </c>
      <c r="J8269" s="3">
        <v>2135</v>
      </c>
      <c r="K8269">
        <f>Table1[[#This Row],[Total Revenue + Open]]/Table1[[#This Row],[Qty]]</f>
        <v>1.2130681818181819</v>
      </c>
      <c r="L8269">
        <f>Table1[[#This Row],[Total Revenue + Open]]/Table1[[#This Row],[Qty]]</f>
        <v>1.2130681818181819</v>
      </c>
    </row>
    <row r="8270" spans="1:12" hidden="1">
      <c r="A8270" t="s">
        <v>544</v>
      </c>
      <c r="B8270" t="s">
        <v>11</v>
      </c>
      <c r="C8270" t="s">
        <v>119</v>
      </c>
      <c r="D8270" t="s">
        <v>593</v>
      </c>
      <c r="E8270" t="s">
        <v>15</v>
      </c>
      <c r="F8270" t="s">
        <v>36</v>
      </c>
      <c r="G8270" t="s">
        <v>384</v>
      </c>
      <c r="H8270" s="1">
        <v>2018</v>
      </c>
      <c r="I8270" s="2">
        <v>5855</v>
      </c>
      <c r="J8270" s="3">
        <v>7106.5</v>
      </c>
      <c r="K8270">
        <f>Table1[[#This Row],[Total Revenue + Open]]/Table1[[#This Row],[Qty]]</f>
        <v>1.2137489325362938</v>
      </c>
      <c r="L8270">
        <f>Table1[[#This Row],[Total Revenue + Open]]/Table1[[#This Row],[Qty]]</f>
        <v>1.2137489325362938</v>
      </c>
    </row>
    <row r="8271" spans="1:12" hidden="1">
      <c r="A8271" t="s">
        <v>544</v>
      </c>
      <c r="B8271" t="s">
        <v>11</v>
      </c>
      <c r="C8271" t="s">
        <v>119</v>
      </c>
      <c r="D8271" t="s">
        <v>593</v>
      </c>
      <c r="E8271" t="s">
        <v>15</v>
      </c>
      <c r="F8271" t="s">
        <v>36</v>
      </c>
      <c r="G8271" t="s">
        <v>384</v>
      </c>
      <c r="H8271" s="1">
        <v>2018</v>
      </c>
      <c r="I8271" s="2">
        <v>2565</v>
      </c>
      <c r="J8271" s="3">
        <v>3111</v>
      </c>
      <c r="K8271">
        <f>Table1[[#This Row],[Total Revenue + Open]]/Table1[[#This Row],[Qty]]</f>
        <v>1.2128654970760233</v>
      </c>
      <c r="L8271">
        <f>Table1[[#This Row],[Total Revenue + Open]]/Table1[[#This Row],[Qty]]</f>
        <v>1.2128654970760233</v>
      </c>
    </row>
    <row r="8272" spans="1:12" hidden="1">
      <c r="A8272" t="s">
        <v>544</v>
      </c>
      <c r="B8272" t="s">
        <v>11</v>
      </c>
      <c r="C8272" t="s">
        <v>119</v>
      </c>
      <c r="D8272" t="s">
        <v>593</v>
      </c>
      <c r="E8272" t="s">
        <v>15</v>
      </c>
      <c r="F8272" t="s">
        <v>36</v>
      </c>
      <c r="G8272" t="s">
        <v>384</v>
      </c>
      <c r="H8272" s="1">
        <v>2018</v>
      </c>
      <c r="I8272" s="2">
        <v>7140</v>
      </c>
      <c r="J8272" s="3">
        <v>8662</v>
      </c>
      <c r="K8272">
        <f>Table1[[#This Row],[Total Revenue + Open]]/Table1[[#This Row],[Qty]]</f>
        <v>1.2131652661064425</v>
      </c>
      <c r="L8272">
        <f>Table1[[#This Row],[Total Revenue + Open]]/Table1[[#This Row],[Qty]]</f>
        <v>1.2131652661064425</v>
      </c>
    </row>
    <row r="8273" spans="1:12" hidden="1">
      <c r="A8273" t="s">
        <v>544</v>
      </c>
      <c r="B8273" t="s">
        <v>11</v>
      </c>
      <c r="C8273" t="s">
        <v>119</v>
      </c>
      <c r="D8273" t="s">
        <v>593</v>
      </c>
      <c r="E8273" t="s">
        <v>15</v>
      </c>
      <c r="F8273" t="s">
        <v>36</v>
      </c>
      <c r="G8273" t="s">
        <v>384</v>
      </c>
      <c r="H8273" s="1">
        <v>2019</v>
      </c>
      <c r="I8273" s="2">
        <v>1760</v>
      </c>
      <c r="J8273" s="3">
        <v>2135</v>
      </c>
      <c r="K8273">
        <f>Table1[[#This Row],[Total Revenue + Open]]/Table1[[#This Row],[Qty]]</f>
        <v>1.2130681818181819</v>
      </c>
      <c r="L8273">
        <f>Table1[[#This Row],[Total Revenue + Open]]/Table1[[#This Row],[Qty]]</f>
        <v>1.2130681818181819</v>
      </c>
    </row>
    <row r="8274" spans="1:12" hidden="1">
      <c r="A8274" t="s">
        <v>544</v>
      </c>
      <c r="B8274" t="s">
        <v>11</v>
      </c>
      <c r="C8274" t="s">
        <v>119</v>
      </c>
      <c r="D8274" t="s">
        <v>593</v>
      </c>
      <c r="E8274" t="s">
        <v>15</v>
      </c>
      <c r="F8274" t="s">
        <v>36</v>
      </c>
      <c r="G8274" t="s">
        <v>384</v>
      </c>
      <c r="H8274" s="1">
        <v>2019</v>
      </c>
      <c r="I8274" s="2">
        <v>4225</v>
      </c>
      <c r="J8274" s="3">
        <v>5124</v>
      </c>
      <c r="K8274">
        <f>Table1[[#This Row],[Total Revenue + Open]]/Table1[[#This Row],[Qty]]</f>
        <v>1.2127810650887574</v>
      </c>
      <c r="L8274">
        <f>Table1[[#This Row],[Total Revenue + Open]]/Table1[[#This Row],[Qty]]</f>
        <v>1.2127810650887574</v>
      </c>
    </row>
    <row r="8275" spans="1:12" hidden="1">
      <c r="A8275" t="s">
        <v>544</v>
      </c>
      <c r="B8275" t="s">
        <v>11</v>
      </c>
      <c r="C8275" t="s">
        <v>119</v>
      </c>
      <c r="D8275" t="s">
        <v>593</v>
      </c>
      <c r="E8275" t="s">
        <v>15</v>
      </c>
      <c r="F8275" t="s">
        <v>36</v>
      </c>
      <c r="G8275" t="s">
        <v>384</v>
      </c>
      <c r="H8275" s="1">
        <v>2019</v>
      </c>
      <c r="I8275" s="2">
        <v>1660</v>
      </c>
      <c r="J8275" s="3">
        <v>2013</v>
      </c>
      <c r="K8275">
        <f>Table1[[#This Row],[Total Revenue + Open]]/Table1[[#This Row],[Qty]]</f>
        <v>1.2126506024096386</v>
      </c>
      <c r="L8275">
        <f>Table1[[#This Row],[Total Revenue + Open]]/Table1[[#This Row],[Qty]]</f>
        <v>1.2126506024096386</v>
      </c>
    </row>
    <row r="8276" spans="1:12" hidden="1">
      <c r="A8276" t="s">
        <v>544</v>
      </c>
      <c r="B8276" t="s">
        <v>11</v>
      </c>
      <c r="C8276" t="s">
        <v>119</v>
      </c>
      <c r="D8276" t="s">
        <v>593</v>
      </c>
      <c r="E8276" t="s">
        <v>15</v>
      </c>
      <c r="F8276" t="s">
        <v>36</v>
      </c>
      <c r="G8276" t="s">
        <v>384</v>
      </c>
      <c r="H8276" s="1">
        <v>2019</v>
      </c>
      <c r="I8276" s="2">
        <v>20955</v>
      </c>
      <c r="J8276" s="3">
        <v>25437</v>
      </c>
      <c r="K8276">
        <f>Table1[[#This Row],[Total Revenue + Open]]/Table1[[#This Row],[Qty]]</f>
        <v>1.2138869005010737</v>
      </c>
      <c r="L8276">
        <f>Table1[[#This Row],[Total Revenue + Open]]/Table1[[#This Row],[Qty]]</f>
        <v>1.2138869005010737</v>
      </c>
    </row>
    <row r="8277" spans="1:12" hidden="1">
      <c r="A8277" t="s">
        <v>544</v>
      </c>
      <c r="B8277" t="s">
        <v>11</v>
      </c>
      <c r="C8277" t="s">
        <v>119</v>
      </c>
      <c r="D8277" t="s">
        <v>593</v>
      </c>
      <c r="E8277" t="s">
        <v>15</v>
      </c>
      <c r="F8277" t="s">
        <v>36</v>
      </c>
      <c r="G8277" t="s">
        <v>384</v>
      </c>
      <c r="H8277" s="1">
        <v>2019</v>
      </c>
      <c r="I8277" s="2">
        <v>10810</v>
      </c>
      <c r="J8277" s="3">
        <v>13115</v>
      </c>
      <c r="K8277">
        <f>Table1[[#This Row],[Total Revenue + Open]]/Table1[[#This Row],[Qty]]</f>
        <v>1.2132284921369103</v>
      </c>
      <c r="L8277">
        <f>Table1[[#This Row],[Total Revenue + Open]]/Table1[[#This Row],[Qty]]</f>
        <v>1.2132284921369103</v>
      </c>
    </row>
    <row r="8278" spans="1:12" hidden="1">
      <c r="A8278" t="s">
        <v>544</v>
      </c>
      <c r="B8278" t="s">
        <v>11</v>
      </c>
      <c r="C8278" t="s">
        <v>119</v>
      </c>
      <c r="D8278" t="s">
        <v>580</v>
      </c>
      <c r="E8278" t="s">
        <v>15</v>
      </c>
      <c r="F8278" t="s">
        <v>36</v>
      </c>
      <c r="G8278" t="s">
        <v>384</v>
      </c>
      <c r="H8278" s="1">
        <v>2020</v>
      </c>
      <c r="I8278" s="2">
        <v>100</v>
      </c>
      <c r="J8278" s="3">
        <v>134</v>
      </c>
      <c r="K8278">
        <f>Table1[[#This Row],[Total Revenue + Open]]/Table1[[#This Row],[Qty]]</f>
        <v>1.34</v>
      </c>
      <c r="L8278">
        <f>Table1[[#This Row],[Total Revenue + Open]]/Table1[[#This Row],[Qty]]</f>
        <v>1.34</v>
      </c>
    </row>
    <row r="8279" spans="1:12" hidden="1">
      <c r="A8279" t="s">
        <v>544</v>
      </c>
      <c r="B8279" t="s">
        <v>11</v>
      </c>
      <c r="C8279" t="s">
        <v>119</v>
      </c>
      <c r="D8279" t="s">
        <v>580</v>
      </c>
      <c r="E8279" t="s">
        <v>15</v>
      </c>
      <c r="F8279" t="s">
        <v>36</v>
      </c>
      <c r="G8279" t="s">
        <v>385</v>
      </c>
      <c r="H8279" s="1">
        <v>2020</v>
      </c>
      <c r="I8279" s="2">
        <v>100</v>
      </c>
      <c r="J8279" s="3">
        <v>134</v>
      </c>
      <c r="K8279">
        <f>Table1[[#This Row],[Total Revenue + Open]]/Table1[[#This Row],[Qty]]</f>
        <v>1.34</v>
      </c>
      <c r="L8279">
        <f>Table1[[#This Row],[Total Revenue + Open]]/Table1[[#This Row],[Qty]]</f>
        <v>1.34</v>
      </c>
    </row>
    <row r="8280" spans="1:12" hidden="1">
      <c r="A8280" t="s">
        <v>544</v>
      </c>
      <c r="B8280" t="s">
        <v>11</v>
      </c>
      <c r="C8280" t="s">
        <v>119</v>
      </c>
      <c r="D8280" t="s">
        <v>580</v>
      </c>
      <c r="E8280" t="s">
        <v>15</v>
      </c>
      <c r="F8280" t="s">
        <v>36</v>
      </c>
      <c r="G8280" t="s">
        <v>384</v>
      </c>
      <c r="H8280" s="1">
        <v>2020</v>
      </c>
      <c r="I8280" s="2">
        <v>100</v>
      </c>
      <c r="J8280" s="3">
        <v>132</v>
      </c>
      <c r="K8280">
        <f>Table1[[#This Row],[Total Revenue + Open]]/Table1[[#This Row],[Qty]]</f>
        <v>1.32</v>
      </c>
      <c r="L8280">
        <f>Table1[[#This Row],[Total Revenue + Open]]/Table1[[#This Row],[Qty]]</f>
        <v>1.32</v>
      </c>
    </row>
    <row r="8281" spans="1:12" hidden="1">
      <c r="A8281" t="s">
        <v>544</v>
      </c>
      <c r="B8281" t="s">
        <v>11</v>
      </c>
      <c r="C8281" t="s">
        <v>119</v>
      </c>
      <c r="D8281" t="s">
        <v>580</v>
      </c>
      <c r="E8281" t="s">
        <v>15</v>
      </c>
      <c r="F8281" t="s">
        <v>36</v>
      </c>
      <c r="G8281" t="s">
        <v>385</v>
      </c>
      <c r="H8281" s="1">
        <v>2020</v>
      </c>
      <c r="I8281" s="2">
        <v>100</v>
      </c>
      <c r="J8281" s="3">
        <v>132</v>
      </c>
      <c r="K8281">
        <f>Table1[[#This Row],[Total Revenue + Open]]/Table1[[#This Row],[Qty]]</f>
        <v>1.32</v>
      </c>
      <c r="L8281">
        <f>Table1[[#This Row],[Total Revenue + Open]]/Table1[[#This Row],[Qty]]</f>
        <v>1.32</v>
      </c>
    </row>
    <row r="8282" spans="1:12" hidden="1">
      <c r="A8282" t="s">
        <v>544</v>
      </c>
      <c r="B8282" t="s">
        <v>11</v>
      </c>
      <c r="C8282" t="s">
        <v>73</v>
      </c>
      <c r="D8282" t="s">
        <v>550</v>
      </c>
      <c r="E8282" t="s">
        <v>15</v>
      </c>
      <c r="F8282" t="s">
        <v>36</v>
      </c>
      <c r="G8282" t="s">
        <v>37</v>
      </c>
      <c r="H8282" s="1">
        <v>2020</v>
      </c>
      <c r="I8282" s="2">
        <v>100</v>
      </c>
      <c r="J8282" s="3">
        <v>123.91095561500001</v>
      </c>
      <c r="K8282">
        <f>Table1[[#This Row],[Total Revenue + Open]]/Table1[[#This Row],[Qty]]</f>
        <v>1.2391095561500001</v>
      </c>
      <c r="L8282">
        <f>Table1[[#This Row],[Total Revenue + Open]]/Table1[[#This Row],[Qty]]</f>
        <v>1.2391095561500001</v>
      </c>
    </row>
    <row r="8283" spans="1:12" hidden="1">
      <c r="A8283" t="s">
        <v>544</v>
      </c>
      <c r="B8283" t="s">
        <v>11</v>
      </c>
      <c r="C8283" t="s">
        <v>73</v>
      </c>
      <c r="D8283" t="s">
        <v>545</v>
      </c>
      <c r="E8283" t="s">
        <v>15</v>
      </c>
      <c r="F8283" t="s">
        <v>566</v>
      </c>
      <c r="G8283" t="s">
        <v>567</v>
      </c>
      <c r="H8283" s="1">
        <v>2020</v>
      </c>
      <c r="I8283" s="2">
        <v>50</v>
      </c>
      <c r="J8283" s="3">
        <v>47.003186412300003</v>
      </c>
      <c r="K8283">
        <f>Table1[[#This Row],[Total Revenue + Open]]/Table1[[#This Row],[Qty]]</f>
        <v>0.94006372824600004</v>
      </c>
      <c r="L8283">
        <f>Table1[[#This Row],[Total Revenue + Open]]/Table1[[#This Row],[Qty]]</f>
        <v>0.94006372824600004</v>
      </c>
    </row>
    <row r="8284" spans="1:12" hidden="1">
      <c r="A8284" t="s">
        <v>544</v>
      </c>
      <c r="B8284" t="s">
        <v>11</v>
      </c>
      <c r="C8284" t="s">
        <v>73</v>
      </c>
      <c r="D8284" t="s">
        <v>545</v>
      </c>
      <c r="E8284" t="s">
        <v>15</v>
      </c>
      <c r="F8284" t="s">
        <v>566</v>
      </c>
      <c r="G8284" t="s">
        <v>568</v>
      </c>
      <c r="H8284" s="1">
        <v>2020</v>
      </c>
      <c r="I8284" s="2">
        <v>50</v>
      </c>
      <c r="J8284" s="3">
        <v>47.003186412300003</v>
      </c>
      <c r="K8284">
        <f>Table1[[#This Row],[Total Revenue + Open]]/Table1[[#This Row],[Qty]]</f>
        <v>0.94006372824600004</v>
      </c>
      <c r="L8284">
        <f>Table1[[#This Row],[Total Revenue + Open]]/Table1[[#This Row],[Qty]]</f>
        <v>0.94006372824600004</v>
      </c>
    </row>
    <row r="8285" spans="1:12" hidden="1">
      <c r="A8285" t="s">
        <v>544</v>
      </c>
      <c r="B8285" t="s">
        <v>11</v>
      </c>
      <c r="C8285" t="s">
        <v>119</v>
      </c>
      <c r="D8285" t="s">
        <v>593</v>
      </c>
      <c r="E8285" t="s">
        <v>15</v>
      </c>
      <c r="F8285" t="s">
        <v>36</v>
      </c>
      <c r="G8285" t="s">
        <v>384</v>
      </c>
      <c r="H8285" s="1">
        <v>2021</v>
      </c>
      <c r="I8285" s="2">
        <v>1560</v>
      </c>
      <c r="J8285" s="3">
        <v>2077</v>
      </c>
      <c r="K8285">
        <f>Table1[[#This Row],[Total Revenue + Open]]/Table1[[#This Row],[Qty]]</f>
        <v>1.3314102564102563</v>
      </c>
      <c r="L8285">
        <f>Table1[[#This Row],[Total Revenue + Open]]/Table1[[#This Row],[Qty]]</f>
        <v>1.3314102564102563</v>
      </c>
    </row>
    <row r="8286" spans="1:12" hidden="1">
      <c r="A8286" t="s">
        <v>544</v>
      </c>
      <c r="B8286" t="s">
        <v>11</v>
      </c>
      <c r="C8286" t="s">
        <v>119</v>
      </c>
      <c r="D8286" t="s">
        <v>593</v>
      </c>
      <c r="E8286" t="s">
        <v>15</v>
      </c>
      <c r="F8286" t="s">
        <v>36</v>
      </c>
      <c r="G8286" t="s">
        <v>384</v>
      </c>
      <c r="H8286" s="1">
        <v>2021</v>
      </c>
      <c r="I8286" s="2">
        <v>5535</v>
      </c>
      <c r="J8286" s="3">
        <v>7370</v>
      </c>
      <c r="K8286">
        <f>Table1[[#This Row],[Total Revenue + Open]]/Table1[[#This Row],[Qty]]</f>
        <v>1.3315266485998194</v>
      </c>
      <c r="L8286">
        <f>Table1[[#This Row],[Total Revenue + Open]]/Table1[[#This Row],[Qty]]</f>
        <v>1.3315266485998194</v>
      </c>
    </row>
    <row r="8287" spans="1:12" hidden="1">
      <c r="A8287" t="s">
        <v>544</v>
      </c>
      <c r="B8287" t="s">
        <v>11</v>
      </c>
      <c r="C8287" t="s">
        <v>119</v>
      </c>
      <c r="D8287" t="s">
        <v>593</v>
      </c>
      <c r="E8287" t="s">
        <v>15</v>
      </c>
      <c r="F8287" t="s">
        <v>36</v>
      </c>
      <c r="G8287" t="s">
        <v>384</v>
      </c>
      <c r="H8287" s="1">
        <v>2021</v>
      </c>
      <c r="I8287" s="2">
        <v>3570</v>
      </c>
      <c r="J8287" s="3">
        <v>4757</v>
      </c>
      <c r="K8287">
        <f>Table1[[#This Row],[Total Revenue + Open]]/Table1[[#This Row],[Qty]]</f>
        <v>1.3324929971988795</v>
      </c>
      <c r="L8287">
        <f>Table1[[#This Row],[Total Revenue + Open]]/Table1[[#This Row],[Qty]]</f>
        <v>1.3324929971988795</v>
      </c>
    </row>
    <row r="8288" spans="1:12" hidden="1">
      <c r="A8288" t="s">
        <v>544</v>
      </c>
      <c r="B8288" t="s">
        <v>11</v>
      </c>
      <c r="C8288" t="s">
        <v>119</v>
      </c>
      <c r="D8288" t="s">
        <v>593</v>
      </c>
      <c r="E8288" t="s">
        <v>15</v>
      </c>
      <c r="F8288" t="s">
        <v>36</v>
      </c>
      <c r="G8288" t="s">
        <v>384</v>
      </c>
      <c r="H8288" s="1">
        <v>2021</v>
      </c>
      <c r="I8288" s="2">
        <v>1005</v>
      </c>
      <c r="J8288" s="3">
        <v>1340</v>
      </c>
      <c r="K8288">
        <f>Table1[[#This Row],[Total Revenue + Open]]/Table1[[#This Row],[Qty]]</f>
        <v>1.3333333333333333</v>
      </c>
      <c r="L8288">
        <f>Table1[[#This Row],[Total Revenue + Open]]/Table1[[#This Row],[Qty]]</f>
        <v>1.3333333333333333</v>
      </c>
    </row>
    <row r="8289" spans="1:12" hidden="1">
      <c r="A8289" t="s">
        <v>544</v>
      </c>
      <c r="B8289" t="s">
        <v>11</v>
      </c>
      <c r="C8289" t="s">
        <v>119</v>
      </c>
      <c r="D8289" t="s">
        <v>593</v>
      </c>
      <c r="E8289" t="s">
        <v>15</v>
      </c>
      <c r="F8289" t="s">
        <v>36</v>
      </c>
      <c r="G8289" t="s">
        <v>384</v>
      </c>
      <c r="H8289" s="1">
        <v>2021</v>
      </c>
      <c r="I8289" s="2">
        <v>21785</v>
      </c>
      <c r="J8289" s="3">
        <v>29044.5</v>
      </c>
      <c r="K8289">
        <f>Table1[[#This Row],[Total Revenue + Open]]/Table1[[#This Row],[Qty]]</f>
        <v>1.3332338765205416</v>
      </c>
      <c r="L8289">
        <f>Table1[[#This Row],[Total Revenue + Open]]/Table1[[#This Row],[Qty]]</f>
        <v>1.3332338765205416</v>
      </c>
    </row>
    <row r="8290" spans="1:12" hidden="1">
      <c r="A8290" t="s">
        <v>544</v>
      </c>
      <c r="B8290" t="s">
        <v>11</v>
      </c>
      <c r="C8290" t="s">
        <v>119</v>
      </c>
      <c r="D8290" t="s">
        <v>593</v>
      </c>
      <c r="E8290" t="s">
        <v>15</v>
      </c>
      <c r="F8290" t="s">
        <v>36</v>
      </c>
      <c r="G8290" t="s">
        <v>384</v>
      </c>
      <c r="H8290" s="1">
        <v>2021</v>
      </c>
      <c r="I8290" s="2">
        <v>6710</v>
      </c>
      <c r="J8290" s="3">
        <v>8944.5</v>
      </c>
      <c r="K8290">
        <f>Table1[[#This Row],[Total Revenue + Open]]/Table1[[#This Row],[Qty]]</f>
        <v>1.3330104321907601</v>
      </c>
      <c r="L8290">
        <f>Table1[[#This Row],[Total Revenue + Open]]/Table1[[#This Row],[Qty]]</f>
        <v>1.3330104321907601</v>
      </c>
    </row>
    <row r="8291" spans="1:12">
      <c r="A8291" t="s">
        <v>10</v>
      </c>
      <c r="B8291" t="s">
        <v>11</v>
      </c>
      <c r="C8291" t="s">
        <v>73</v>
      </c>
      <c r="D8291" t="s">
        <v>50</v>
      </c>
      <c r="E8291" t="s">
        <v>15</v>
      </c>
      <c r="F8291" t="s">
        <v>80</v>
      </c>
      <c r="G8291" t="s">
        <v>84</v>
      </c>
      <c r="H8291" s="1">
        <v>2022</v>
      </c>
      <c r="I8291" s="2">
        <v>1005</v>
      </c>
      <c r="J8291" s="3">
        <v>1140</v>
      </c>
      <c r="K8291">
        <f>Table1[[#This Row],[Total Revenue + Open]]/Table1[[#This Row],[Qty]]</f>
        <v>1.1343283582089552</v>
      </c>
      <c r="L8291">
        <f>Table1[[#This Row],[Qty]]/Table1[[#This Row],[Total Revenue + Open]]</f>
        <v>0.88157894736842102</v>
      </c>
    </row>
    <row r="8292" spans="1:12" hidden="1">
      <c r="A8292" t="s">
        <v>544</v>
      </c>
      <c r="B8292" t="s">
        <v>351</v>
      </c>
      <c r="C8292" t="s">
        <v>351</v>
      </c>
      <c r="D8292" t="s">
        <v>599</v>
      </c>
      <c r="E8292" t="s">
        <v>15</v>
      </c>
      <c r="F8292" t="s">
        <v>128</v>
      </c>
      <c r="G8292" t="s">
        <v>390</v>
      </c>
      <c r="H8292" s="1">
        <v>2018</v>
      </c>
      <c r="I8292" s="2">
        <v>3015</v>
      </c>
      <c r="J8292" s="3">
        <v>9030</v>
      </c>
      <c r="K8292">
        <f>Table1[[#This Row],[Total Revenue + Open]]/Table1[[#This Row],[Qty]]</f>
        <v>2.9950248756218905</v>
      </c>
      <c r="L8292">
        <f>Table1[[#This Row],[Total Revenue + Open]]/Table1[[#This Row],[Qty]]</f>
        <v>2.9950248756218905</v>
      </c>
    </row>
    <row r="8293" spans="1:12" hidden="1">
      <c r="A8293" t="s">
        <v>544</v>
      </c>
      <c r="B8293" t="s">
        <v>351</v>
      </c>
      <c r="C8293" t="s">
        <v>351</v>
      </c>
      <c r="D8293" t="s">
        <v>599</v>
      </c>
      <c r="E8293" t="s">
        <v>15</v>
      </c>
      <c r="F8293" t="s">
        <v>128</v>
      </c>
      <c r="G8293" t="s">
        <v>390</v>
      </c>
      <c r="H8293" s="1">
        <v>2018</v>
      </c>
      <c r="I8293" s="2">
        <v>2010</v>
      </c>
      <c r="J8293" s="3">
        <v>6020</v>
      </c>
      <c r="K8293">
        <f>Table1[[#This Row],[Total Revenue + Open]]/Table1[[#This Row],[Qty]]</f>
        <v>2.9950248756218905</v>
      </c>
      <c r="L8293">
        <f>Table1[[#This Row],[Total Revenue + Open]]/Table1[[#This Row],[Qty]]</f>
        <v>2.9950248756218905</v>
      </c>
    </row>
    <row r="8294" spans="1:12" hidden="1">
      <c r="A8294" t="s">
        <v>544</v>
      </c>
      <c r="B8294" t="s">
        <v>351</v>
      </c>
      <c r="C8294" t="s">
        <v>351</v>
      </c>
      <c r="D8294" t="s">
        <v>599</v>
      </c>
      <c r="E8294" t="s">
        <v>15</v>
      </c>
      <c r="F8294" t="s">
        <v>128</v>
      </c>
      <c r="G8294" t="s">
        <v>390</v>
      </c>
      <c r="H8294" s="1">
        <v>2019</v>
      </c>
      <c r="I8294" s="2">
        <v>4730</v>
      </c>
      <c r="J8294" s="3">
        <v>14147</v>
      </c>
      <c r="K8294">
        <f>Table1[[#This Row],[Total Revenue + Open]]/Table1[[#This Row],[Qty]]</f>
        <v>2.9909090909090907</v>
      </c>
      <c r="L8294">
        <f>Table1[[#This Row],[Total Revenue + Open]]/Table1[[#This Row],[Qty]]</f>
        <v>2.9909090909090907</v>
      </c>
    </row>
    <row r="8295" spans="1:12" hidden="1">
      <c r="A8295" t="s">
        <v>544</v>
      </c>
      <c r="B8295" t="s">
        <v>351</v>
      </c>
      <c r="C8295" t="s">
        <v>351</v>
      </c>
      <c r="D8295" t="s">
        <v>599</v>
      </c>
      <c r="E8295" t="s">
        <v>15</v>
      </c>
      <c r="F8295" t="s">
        <v>128</v>
      </c>
      <c r="G8295" t="s">
        <v>390</v>
      </c>
      <c r="H8295" s="1">
        <v>2019</v>
      </c>
      <c r="I8295" s="2">
        <v>2010</v>
      </c>
      <c r="J8295" s="3">
        <v>6020</v>
      </c>
      <c r="K8295">
        <f>Table1[[#This Row],[Total Revenue + Open]]/Table1[[#This Row],[Qty]]</f>
        <v>2.9950248756218905</v>
      </c>
      <c r="L8295">
        <f>Table1[[#This Row],[Total Revenue + Open]]/Table1[[#This Row],[Qty]]</f>
        <v>2.9950248756218905</v>
      </c>
    </row>
    <row r="8296" spans="1:12" hidden="1">
      <c r="A8296" t="s">
        <v>544</v>
      </c>
      <c r="B8296" t="s">
        <v>351</v>
      </c>
      <c r="C8296" t="s">
        <v>351</v>
      </c>
      <c r="D8296" t="s">
        <v>599</v>
      </c>
      <c r="E8296" t="s">
        <v>15</v>
      </c>
      <c r="F8296" t="s">
        <v>128</v>
      </c>
      <c r="G8296" t="s">
        <v>390</v>
      </c>
      <c r="H8296" s="1">
        <v>2019</v>
      </c>
      <c r="I8296" s="2">
        <v>2010</v>
      </c>
      <c r="J8296" s="3">
        <v>6020</v>
      </c>
      <c r="K8296">
        <f>Table1[[#This Row],[Total Revenue + Open]]/Table1[[#This Row],[Qty]]</f>
        <v>2.9950248756218905</v>
      </c>
      <c r="L8296">
        <f>Table1[[#This Row],[Total Revenue + Open]]/Table1[[#This Row],[Qty]]</f>
        <v>2.9950248756218905</v>
      </c>
    </row>
    <row r="8297" spans="1:12" hidden="1">
      <c r="A8297" t="s">
        <v>544</v>
      </c>
      <c r="B8297" t="s">
        <v>351</v>
      </c>
      <c r="C8297" t="s">
        <v>351</v>
      </c>
      <c r="D8297" t="s">
        <v>599</v>
      </c>
      <c r="E8297" t="s">
        <v>15</v>
      </c>
      <c r="F8297" t="s">
        <v>128</v>
      </c>
      <c r="G8297" t="s">
        <v>390</v>
      </c>
      <c r="H8297" s="1">
        <v>2019</v>
      </c>
      <c r="I8297" s="2">
        <v>2010</v>
      </c>
      <c r="J8297" s="3">
        <v>6020</v>
      </c>
      <c r="K8297">
        <f>Table1[[#This Row],[Total Revenue + Open]]/Table1[[#This Row],[Qty]]</f>
        <v>2.9950248756218905</v>
      </c>
      <c r="L8297">
        <f>Table1[[#This Row],[Total Revenue + Open]]/Table1[[#This Row],[Qty]]</f>
        <v>2.9950248756218905</v>
      </c>
    </row>
    <row r="8298" spans="1:12" hidden="1">
      <c r="A8298" t="s">
        <v>544</v>
      </c>
      <c r="B8298" t="s">
        <v>351</v>
      </c>
      <c r="C8298" t="s">
        <v>351</v>
      </c>
      <c r="D8298" t="s">
        <v>599</v>
      </c>
      <c r="E8298" t="s">
        <v>15</v>
      </c>
      <c r="F8298" t="s">
        <v>128</v>
      </c>
      <c r="G8298" t="s">
        <v>390</v>
      </c>
      <c r="H8298" s="1">
        <v>2020</v>
      </c>
      <c r="I8298" s="2">
        <v>4525</v>
      </c>
      <c r="J8298" s="3">
        <v>13545</v>
      </c>
      <c r="K8298">
        <f>Table1[[#This Row],[Total Revenue + Open]]/Table1[[#This Row],[Qty]]</f>
        <v>2.9933701657458562</v>
      </c>
      <c r="L8298">
        <f>Table1[[#This Row],[Total Revenue + Open]]/Table1[[#This Row],[Qty]]</f>
        <v>2.9933701657458562</v>
      </c>
    </row>
    <row r="8299" spans="1:12" hidden="1">
      <c r="A8299" t="s">
        <v>544</v>
      </c>
      <c r="B8299" t="s">
        <v>351</v>
      </c>
      <c r="C8299" t="s">
        <v>351</v>
      </c>
      <c r="D8299" t="s">
        <v>599</v>
      </c>
      <c r="E8299" t="s">
        <v>15</v>
      </c>
      <c r="F8299" t="s">
        <v>128</v>
      </c>
      <c r="G8299" t="s">
        <v>390</v>
      </c>
      <c r="H8299" s="1">
        <v>2020</v>
      </c>
      <c r="I8299" s="2">
        <v>3015</v>
      </c>
      <c r="J8299" s="3">
        <v>9030</v>
      </c>
      <c r="K8299">
        <f>Table1[[#This Row],[Total Revenue + Open]]/Table1[[#This Row],[Qty]]</f>
        <v>2.9950248756218905</v>
      </c>
      <c r="L8299">
        <f>Table1[[#This Row],[Total Revenue + Open]]/Table1[[#This Row],[Qty]]</f>
        <v>2.9950248756218905</v>
      </c>
    </row>
    <row r="8300" spans="1:12" hidden="1">
      <c r="A8300" t="s">
        <v>544</v>
      </c>
      <c r="B8300" t="s">
        <v>351</v>
      </c>
      <c r="C8300" t="s">
        <v>351</v>
      </c>
      <c r="D8300" t="s">
        <v>599</v>
      </c>
      <c r="E8300" t="s">
        <v>15</v>
      </c>
      <c r="F8300" t="s">
        <v>128</v>
      </c>
      <c r="G8300" t="s">
        <v>390</v>
      </c>
      <c r="H8300" s="1">
        <v>2020</v>
      </c>
      <c r="I8300" s="2">
        <v>2010</v>
      </c>
      <c r="J8300" s="3">
        <v>6020</v>
      </c>
      <c r="K8300">
        <f>Table1[[#This Row],[Total Revenue + Open]]/Table1[[#This Row],[Qty]]</f>
        <v>2.9950248756218905</v>
      </c>
      <c r="L8300">
        <f>Table1[[#This Row],[Total Revenue + Open]]/Table1[[#This Row],[Qty]]</f>
        <v>2.9950248756218905</v>
      </c>
    </row>
    <row r="8301" spans="1:12" hidden="1">
      <c r="A8301" t="s">
        <v>544</v>
      </c>
      <c r="B8301" t="s">
        <v>351</v>
      </c>
      <c r="C8301" t="s">
        <v>351</v>
      </c>
      <c r="D8301" t="s">
        <v>599</v>
      </c>
      <c r="E8301" t="s">
        <v>15</v>
      </c>
      <c r="F8301" t="s">
        <v>128</v>
      </c>
      <c r="G8301" t="s">
        <v>390</v>
      </c>
      <c r="H8301" s="1">
        <v>2021</v>
      </c>
      <c r="I8301" s="2">
        <v>2515</v>
      </c>
      <c r="J8301" s="3">
        <v>7525</v>
      </c>
      <c r="K8301">
        <f>Table1[[#This Row],[Total Revenue + Open]]/Table1[[#This Row],[Qty]]</f>
        <v>2.9920477137176937</v>
      </c>
      <c r="L8301">
        <f>Table1[[#This Row],[Total Revenue + Open]]/Table1[[#This Row],[Qty]]</f>
        <v>2.9920477137176937</v>
      </c>
    </row>
    <row r="8302" spans="1:12" hidden="1">
      <c r="A8302" t="s">
        <v>544</v>
      </c>
      <c r="B8302" t="s">
        <v>351</v>
      </c>
      <c r="C8302" t="s">
        <v>351</v>
      </c>
      <c r="D8302" t="s">
        <v>599</v>
      </c>
      <c r="E8302" t="s">
        <v>15</v>
      </c>
      <c r="F8302" t="s">
        <v>128</v>
      </c>
      <c r="G8302" t="s">
        <v>390</v>
      </c>
      <c r="H8302" s="1">
        <v>2021</v>
      </c>
      <c r="I8302" s="2">
        <v>2010</v>
      </c>
      <c r="J8302" s="3">
        <v>6020</v>
      </c>
      <c r="K8302">
        <f>Table1[[#This Row],[Total Revenue + Open]]/Table1[[#This Row],[Qty]]</f>
        <v>2.9950248756218905</v>
      </c>
      <c r="L8302">
        <f>Table1[[#This Row],[Total Revenue + Open]]/Table1[[#This Row],[Qty]]</f>
        <v>2.9950248756218905</v>
      </c>
    </row>
    <row r="8303" spans="1:12" hidden="1">
      <c r="A8303" t="s">
        <v>544</v>
      </c>
      <c r="B8303" t="s">
        <v>351</v>
      </c>
      <c r="C8303" t="s">
        <v>351</v>
      </c>
      <c r="D8303" t="s">
        <v>599</v>
      </c>
      <c r="E8303" t="s">
        <v>15</v>
      </c>
      <c r="F8303" t="s">
        <v>128</v>
      </c>
      <c r="G8303" t="s">
        <v>390</v>
      </c>
      <c r="H8303" s="1">
        <v>2021</v>
      </c>
      <c r="I8303" s="2">
        <v>500</v>
      </c>
      <c r="J8303" s="3">
        <v>1505</v>
      </c>
      <c r="K8303">
        <f>Table1[[#This Row],[Total Revenue + Open]]/Table1[[#This Row],[Qty]]</f>
        <v>3.01</v>
      </c>
      <c r="L8303">
        <f>Table1[[#This Row],[Total Revenue + Open]]/Table1[[#This Row],[Qty]]</f>
        <v>3.01</v>
      </c>
    </row>
    <row r="8304" spans="1:12" hidden="1">
      <c r="A8304" t="s">
        <v>544</v>
      </c>
      <c r="B8304" t="s">
        <v>351</v>
      </c>
      <c r="C8304" t="s">
        <v>351</v>
      </c>
      <c r="D8304" t="s">
        <v>599</v>
      </c>
      <c r="E8304" t="s">
        <v>15</v>
      </c>
      <c r="F8304" t="s">
        <v>128</v>
      </c>
      <c r="G8304" t="s">
        <v>390</v>
      </c>
      <c r="H8304" s="1">
        <v>2021</v>
      </c>
      <c r="I8304" s="2">
        <v>500</v>
      </c>
      <c r="J8304" s="3">
        <v>1505</v>
      </c>
      <c r="K8304">
        <f>Table1[[#This Row],[Total Revenue + Open]]/Table1[[#This Row],[Qty]]</f>
        <v>3.01</v>
      </c>
      <c r="L8304">
        <f>Table1[[#This Row],[Total Revenue + Open]]/Table1[[#This Row],[Qty]]</f>
        <v>3.01</v>
      </c>
    </row>
    <row r="8305" spans="1:12" hidden="1">
      <c r="A8305" t="s">
        <v>544</v>
      </c>
      <c r="B8305" t="s">
        <v>351</v>
      </c>
      <c r="C8305" t="s">
        <v>351</v>
      </c>
      <c r="D8305" t="s">
        <v>599</v>
      </c>
      <c r="E8305" t="s">
        <v>15</v>
      </c>
      <c r="F8305" t="s">
        <v>128</v>
      </c>
      <c r="G8305" t="s">
        <v>390</v>
      </c>
      <c r="H8305" s="1">
        <v>2021</v>
      </c>
      <c r="I8305" s="2">
        <v>1510</v>
      </c>
      <c r="J8305" s="3">
        <v>4515</v>
      </c>
      <c r="K8305">
        <f>Table1[[#This Row],[Total Revenue + Open]]/Table1[[#This Row],[Qty]]</f>
        <v>2.9900662251655628</v>
      </c>
      <c r="L8305">
        <f>Table1[[#This Row],[Total Revenue + Open]]/Table1[[#This Row],[Qty]]</f>
        <v>2.9900662251655628</v>
      </c>
    </row>
    <row r="8306" spans="1:12" hidden="1">
      <c r="A8306" t="s">
        <v>544</v>
      </c>
      <c r="B8306" t="s">
        <v>351</v>
      </c>
      <c r="C8306" t="s">
        <v>351</v>
      </c>
      <c r="D8306" t="s">
        <v>599</v>
      </c>
      <c r="E8306" t="s">
        <v>15</v>
      </c>
      <c r="F8306" t="s">
        <v>128</v>
      </c>
      <c r="G8306" t="s">
        <v>390</v>
      </c>
      <c r="H8306" s="1">
        <v>2021</v>
      </c>
      <c r="I8306" s="2">
        <v>1005</v>
      </c>
      <c r="J8306" s="3">
        <v>3010</v>
      </c>
      <c r="K8306">
        <f>Table1[[#This Row],[Total Revenue + Open]]/Table1[[#This Row],[Qty]]</f>
        <v>2.9950248756218905</v>
      </c>
      <c r="L8306">
        <f>Table1[[#This Row],[Total Revenue + Open]]/Table1[[#This Row],[Qty]]</f>
        <v>2.9950248756218905</v>
      </c>
    </row>
    <row r="8307" spans="1:12" hidden="1">
      <c r="A8307" t="s">
        <v>544</v>
      </c>
      <c r="B8307" t="s">
        <v>351</v>
      </c>
      <c r="C8307" t="s">
        <v>351</v>
      </c>
      <c r="D8307" t="s">
        <v>599</v>
      </c>
      <c r="E8307" t="s">
        <v>15</v>
      </c>
      <c r="F8307" t="s">
        <v>128</v>
      </c>
      <c r="G8307" t="s">
        <v>390</v>
      </c>
      <c r="H8307" s="1">
        <v>2021</v>
      </c>
      <c r="I8307" s="2">
        <v>200</v>
      </c>
      <c r="J8307" s="3">
        <v>602</v>
      </c>
      <c r="K8307">
        <f>Table1[[#This Row],[Total Revenue + Open]]/Table1[[#This Row],[Qty]]</f>
        <v>3.01</v>
      </c>
      <c r="L8307">
        <f>Table1[[#This Row],[Total Revenue + Open]]/Table1[[#This Row],[Qty]]</f>
        <v>3.01</v>
      </c>
    </row>
    <row r="8308" spans="1:12" hidden="1">
      <c r="A8308" t="s">
        <v>544</v>
      </c>
      <c r="B8308" t="s">
        <v>351</v>
      </c>
      <c r="C8308" t="s">
        <v>351</v>
      </c>
      <c r="D8308" t="s">
        <v>599</v>
      </c>
      <c r="E8308" t="s">
        <v>15</v>
      </c>
      <c r="F8308" t="s">
        <v>128</v>
      </c>
      <c r="G8308" t="s">
        <v>390</v>
      </c>
      <c r="H8308" s="1">
        <v>2022</v>
      </c>
      <c r="I8308" s="2">
        <v>500</v>
      </c>
      <c r="J8308" s="3">
        <v>1505</v>
      </c>
      <c r="K8308">
        <f>Table1[[#This Row],[Total Revenue + Open]]/Table1[[#This Row],[Qty]]</f>
        <v>3.01</v>
      </c>
      <c r="L8308">
        <f>Table1[[#This Row],[Total Revenue + Open]]/Table1[[#This Row],[Qty]]</f>
        <v>3.01</v>
      </c>
    </row>
    <row r="8309" spans="1:12" hidden="1">
      <c r="A8309" t="s">
        <v>544</v>
      </c>
      <c r="B8309" t="s">
        <v>351</v>
      </c>
      <c r="C8309" t="s">
        <v>351</v>
      </c>
      <c r="D8309" t="s">
        <v>599</v>
      </c>
      <c r="E8309" t="s">
        <v>15</v>
      </c>
      <c r="F8309" t="s">
        <v>128</v>
      </c>
      <c r="G8309" t="s">
        <v>391</v>
      </c>
      <c r="H8309" s="1">
        <v>2017</v>
      </c>
      <c r="I8309" s="2">
        <v>6080</v>
      </c>
      <c r="J8309" s="3">
        <v>18210.5</v>
      </c>
      <c r="K8309">
        <f>Table1[[#This Row],[Total Revenue + Open]]/Table1[[#This Row],[Qty]]</f>
        <v>2.9951480263157895</v>
      </c>
      <c r="L8309">
        <f>Table1[[#This Row],[Total Revenue + Open]]/Table1[[#This Row],[Qty]]</f>
        <v>2.9951480263157895</v>
      </c>
    </row>
    <row r="8310" spans="1:12" hidden="1">
      <c r="A8310" t="s">
        <v>544</v>
      </c>
      <c r="B8310" t="s">
        <v>351</v>
      </c>
      <c r="C8310" t="s">
        <v>351</v>
      </c>
      <c r="D8310" t="s">
        <v>599</v>
      </c>
      <c r="E8310" t="s">
        <v>15</v>
      </c>
      <c r="F8310" t="s">
        <v>128</v>
      </c>
      <c r="G8310" t="s">
        <v>391</v>
      </c>
      <c r="H8310" s="1">
        <v>2017</v>
      </c>
      <c r="I8310" s="2">
        <v>8040</v>
      </c>
      <c r="J8310" s="3">
        <v>24080</v>
      </c>
      <c r="K8310">
        <f>Table1[[#This Row],[Total Revenue + Open]]/Table1[[#This Row],[Qty]]</f>
        <v>2.9950248756218905</v>
      </c>
      <c r="L8310">
        <f>Table1[[#This Row],[Total Revenue + Open]]/Table1[[#This Row],[Qty]]</f>
        <v>2.9950248756218905</v>
      </c>
    </row>
    <row r="8311" spans="1:12" hidden="1">
      <c r="A8311" t="s">
        <v>544</v>
      </c>
      <c r="B8311" t="s">
        <v>351</v>
      </c>
      <c r="C8311" t="s">
        <v>351</v>
      </c>
      <c r="D8311" t="s">
        <v>599</v>
      </c>
      <c r="E8311" t="s">
        <v>15</v>
      </c>
      <c r="F8311" t="s">
        <v>128</v>
      </c>
      <c r="G8311" t="s">
        <v>391</v>
      </c>
      <c r="H8311" s="1">
        <v>2017</v>
      </c>
      <c r="I8311" s="2">
        <v>2515</v>
      </c>
      <c r="J8311" s="3">
        <v>7525</v>
      </c>
      <c r="K8311">
        <f>Table1[[#This Row],[Total Revenue + Open]]/Table1[[#This Row],[Qty]]</f>
        <v>2.9920477137176937</v>
      </c>
      <c r="L8311">
        <f>Table1[[#This Row],[Total Revenue + Open]]/Table1[[#This Row],[Qty]]</f>
        <v>2.9920477137176937</v>
      </c>
    </row>
    <row r="8312" spans="1:12" hidden="1">
      <c r="A8312" t="s">
        <v>544</v>
      </c>
      <c r="B8312" t="s">
        <v>351</v>
      </c>
      <c r="C8312" t="s">
        <v>351</v>
      </c>
      <c r="D8312" t="s">
        <v>599</v>
      </c>
      <c r="E8312" t="s">
        <v>15</v>
      </c>
      <c r="F8312" t="s">
        <v>128</v>
      </c>
      <c r="G8312" t="s">
        <v>391</v>
      </c>
      <c r="H8312" s="1">
        <v>2017</v>
      </c>
      <c r="I8312" s="2">
        <v>3015</v>
      </c>
      <c r="J8312" s="3">
        <v>9030</v>
      </c>
      <c r="K8312">
        <f>Table1[[#This Row],[Total Revenue + Open]]/Table1[[#This Row],[Qty]]</f>
        <v>2.9950248756218905</v>
      </c>
      <c r="L8312">
        <f>Table1[[#This Row],[Total Revenue + Open]]/Table1[[#This Row],[Qty]]</f>
        <v>2.9950248756218905</v>
      </c>
    </row>
    <row r="8313" spans="1:12" hidden="1">
      <c r="A8313" t="s">
        <v>544</v>
      </c>
      <c r="B8313" t="s">
        <v>351</v>
      </c>
      <c r="C8313" t="s">
        <v>351</v>
      </c>
      <c r="D8313" t="s">
        <v>599</v>
      </c>
      <c r="E8313" t="s">
        <v>15</v>
      </c>
      <c r="F8313" t="s">
        <v>128</v>
      </c>
      <c r="G8313" t="s">
        <v>600</v>
      </c>
      <c r="H8313" s="1">
        <v>2017</v>
      </c>
      <c r="I8313" s="2">
        <v>1405</v>
      </c>
      <c r="J8313" s="3">
        <v>4214</v>
      </c>
      <c r="K8313">
        <f>Table1[[#This Row],[Total Revenue + Open]]/Table1[[#This Row],[Qty]]</f>
        <v>2.9992882562277581</v>
      </c>
      <c r="L8313">
        <f>Table1[[#This Row],[Total Revenue + Open]]/Table1[[#This Row],[Qty]]</f>
        <v>2.9992882562277581</v>
      </c>
    </row>
    <row r="8314" spans="1:12" hidden="1">
      <c r="A8314" t="s">
        <v>544</v>
      </c>
      <c r="B8314" t="s">
        <v>351</v>
      </c>
      <c r="C8314" t="s">
        <v>351</v>
      </c>
      <c r="D8314" t="s">
        <v>599</v>
      </c>
      <c r="E8314" t="s">
        <v>15</v>
      </c>
      <c r="F8314" t="s">
        <v>128</v>
      </c>
      <c r="G8314" t="s">
        <v>402</v>
      </c>
      <c r="H8314" s="1">
        <v>2020</v>
      </c>
      <c r="I8314" s="2">
        <v>300</v>
      </c>
      <c r="J8314" s="3">
        <v>903</v>
      </c>
      <c r="K8314">
        <f>Table1[[#This Row],[Total Revenue + Open]]/Table1[[#This Row],[Qty]]</f>
        <v>3.01</v>
      </c>
      <c r="L8314">
        <f>Table1[[#This Row],[Total Revenue + Open]]/Table1[[#This Row],[Qty]]</f>
        <v>3.01</v>
      </c>
    </row>
    <row r="8315" spans="1:12" hidden="1">
      <c r="A8315" t="s">
        <v>544</v>
      </c>
      <c r="B8315" t="s">
        <v>351</v>
      </c>
      <c r="C8315" t="s">
        <v>351</v>
      </c>
      <c r="D8315" t="s">
        <v>599</v>
      </c>
      <c r="E8315" t="s">
        <v>15</v>
      </c>
      <c r="F8315" t="s">
        <v>128</v>
      </c>
      <c r="G8315" t="s">
        <v>402</v>
      </c>
      <c r="H8315" s="1">
        <v>2020</v>
      </c>
      <c r="I8315" s="2">
        <v>300</v>
      </c>
      <c r="J8315" s="3">
        <v>903</v>
      </c>
      <c r="K8315">
        <f>Table1[[#This Row],[Total Revenue + Open]]/Table1[[#This Row],[Qty]]</f>
        <v>3.01</v>
      </c>
      <c r="L8315">
        <f>Table1[[#This Row],[Total Revenue + Open]]/Table1[[#This Row],[Qty]]</f>
        <v>3.01</v>
      </c>
    </row>
    <row r="8316" spans="1:12" hidden="1">
      <c r="A8316" t="s">
        <v>544</v>
      </c>
      <c r="B8316" t="s">
        <v>351</v>
      </c>
      <c r="C8316" t="s">
        <v>351</v>
      </c>
      <c r="D8316" t="s">
        <v>599</v>
      </c>
      <c r="E8316" t="s">
        <v>15</v>
      </c>
      <c r="F8316" t="s">
        <v>128</v>
      </c>
      <c r="G8316" t="s">
        <v>402</v>
      </c>
      <c r="H8316" s="1">
        <v>2020</v>
      </c>
      <c r="I8316" s="2">
        <v>150</v>
      </c>
      <c r="J8316" s="3">
        <v>451.5</v>
      </c>
      <c r="K8316">
        <f>Table1[[#This Row],[Total Revenue + Open]]/Table1[[#This Row],[Qty]]</f>
        <v>3.01</v>
      </c>
      <c r="L8316">
        <f>Table1[[#This Row],[Total Revenue + Open]]/Table1[[#This Row],[Qty]]</f>
        <v>3.01</v>
      </c>
    </row>
    <row r="8317" spans="1:12" hidden="1">
      <c r="A8317" t="s">
        <v>544</v>
      </c>
      <c r="B8317" t="s">
        <v>351</v>
      </c>
      <c r="C8317" t="s">
        <v>351</v>
      </c>
      <c r="D8317" t="s">
        <v>599</v>
      </c>
      <c r="E8317" t="s">
        <v>15</v>
      </c>
      <c r="F8317" t="s">
        <v>128</v>
      </c>
      <c r="G8317" t="s">
        <v>402</v>
      </c>
      <c r="H8317" s="1">
        <v>2020</v>
      </c>
      <c r="I8317" s="2">
        <v>300</v>
      </c>
      <c r="J8317" s="3">
        <v>903</v>
      </c>
      <c r="K8317">
        <f>Table1[[#This Row],[Total Revenue + Open]]/Table1[[#This Row],[Qty]]</f>
        <v>3.01</v>
      </c>
      <c r="L8317">
        <f>Table1[[#This Row],[Total Revenue + Open]]/Table1[[#This Row],[Qty]]</f>
        <v>3.01</v>
      </c>
    </row>
    <row r="8318" spans="1:12" hidden="1">
      <c r="A8318" t="s">
        <v>544</v>
      </c>
      <c r="B8318" t="s">
        <v>351</v>
      </c>
      <c r="C8318" t="s">
        <v>351</v>
      </c>
      <c r="D8318" t="s">
        <v>599</v>
      </c>
      <c r="E8318" t="s">
        <v>15</v>
      </c>
      <c r="F8318" t="s">
        <v>128</v>
      </c>
      <c r="G8318" t="s">
        <v>402</v>
      </c>
      <c r="H8318" s="1">
        <v>2021</v>
      </c>
      <c r="I8318" s="2">
        <v>300</v>
      </c>
      <c r="J8318" s="3">
        <v>903</v>
      </c>
      <c r="K8318">
        <f>Table1[[#This Row],[Total Revenue + Open]]/Table1[[#This Row],[Qty]]</f>
        <v>3.01</v>
      </c>
      <c r="L8318">
        <f>Table1[[#This Row],[Total Revenue + Open]]/Table1[[#This Row],[Qty]]</f>
        <v>3.01</v>
      </c>
    </row>
    <row r="8319" spans="1:12" hidden="1">
      <c r="A8319" t="s">
        <v>544</v>
      </c>
      <c r="B8319" t="s">
        <v>351</v>
      </c>
      <c r="C8319" t="s">
        <v>351</v>
      </c>
      <c r="D8319" t="s">
        <v>599</v>
      </c>
      <c r="E8319" t="s">
        <v>15</v>
      </c>
      <c r="F8319" t="s">
        <v>128</v>
      </c>
      <c r="G8319" t="s">
        <v>402</v>
      </c>
      <c r="H8319" s="1">
        <v>2021</v>
      </c>
      <c r="I8319" s="2">
        <v>300</v>
      </c>
      <c r="J8319" s="3">
        <v>903</v>
      </c>
      <c r="K8319">
        <f>Table1[[#This Row],[Total Revenue + Open]]/Table1[[#This Row],[Qty]]</f>
        <v>3.01</v>
      </c>
      <c r="L8319">
        <f>Table1[[#This Row],[Total Revenue + Open]]/Table1[[#This Row],[Qty]]</f>
        <v>3.01</v>
      </c>
    </row>
    <row r="8320" spans="1:12" hidden="1">
      <c r="A8320" t="s">
        <v>544</v>
      </c>
      <c r="B8320" t="s">
        <v>351</v>
      </c>
      <c r="C8320" t="s">
        <v>351</v>
      </c>
      <c r="D8320" t="s">
        <v>599</v>
      </c>
      <c r="E8320" t="s">
        <v>15</v>
      </c>
      <c r="F8320" t="s">
        <v>128</v>
      </c>
      <c r="G8320" t="s">
        <v>402</v>
      </c>
      <c r="H8320" s="1">
        <v>2021</v>
      </c>
      <c r="I8320" s="2">
        <v>300</v>
      </c>
      <c r="J8320" s="3">
        <v>903</v>
      </c>
      <c r="K8320">
        <f>Table1[[#This Row],[Total Revenue + Open]]/Table1[[#This Row],[Qty]]</f>
        <v>3.01</v>
      </c>
      <c r="L8320">
        <f>Table1[[#This Row],[Total Revenue + Open]]/Table1[[#This Row],[Qty]]</f>
        <v>3.01</v>
      </c>
    </row>
    <row r="8321" spans="1:12" hidden="1">
      <c r="A8321" t="s">
        <v>544</v>
      </c>
      <c r="B8321" t="s">
        <v>351</v>
      </c>
      <c r="C8321" t="s">
        <v>351</v>
      </c>
      <c r="D8321" t="s">
        <v>599</v>
      </c>
      <c r="E8321" t="s">
        <v>15</v>
      </c>
      <c r="F8321" t="s">
        <v>128</v>
      </c>
      <c r="G8321" t="s">
        <v>402</v>
      </c>
      <c r="H8321" s="1">
        <v>2021</v>
      </c>
      <c r="I8321" s="2">
        <v>300</v>
      </c>
      <c r="J8321" s="3">
        <v>903</v>
      </c>
      <c r="K8321">
        <f>Table1[[#This Row],[Total Revenue + Open]]/Table1[[#This Row],[Qty]]</f>
        <v>3.01</v>
      </c>
      <c r="L8321">
        <f>Table1[[#This Row],[Total Revenue + Open]]/Table1[[#This Row],[Qty]]</f>
        <v>3.01</v>
      </c>
    </row>
    <row r="8322" spans="1:12" hidden="1">
      <c r="A8322" t="s">
        <v>544</v>
      </c>
      <c r="B8322" t="s">
        <v>351</v>
      </c>
      <c r="C8322" t="s">
        <v>351</v>
      </c>
      <c r="D8322" t="s">
        <v>599</v>
      </c>
      <c r="E8322" t="s">
        <v>15</v>
      </c>
      <c r="F8322" t="s">
        <v>128</v>
      </c>
      <c r="G8322" t="s">
        <v>402</v>
      </c>
      <c r="H8322" s="1">
        <v>2021</v>
      </c>
      <c r="I8322" s="2">
        <v>300</v>
      </c>
      <c r="J8322" s="3">
        <v>903</v>
      </c>
      <c r="K8322">
        <f>Table1[[#This Row],[Total Revenue + Open]]/Table1[[#This Row],[Qty]]</f>
        <v>3.01</v>
      </c>
      <c r="L8322">
        <f>Table1[[#This Row],[Total Revenue + Open]]/Table1[[#This Row],[Qty]]</f>
        <v>3.01</v>
      </c>
    </row>
    <row r="8323" spans="1:12" hidden="1">
      <c r="A8323" t="s">
        <v>544</v>
      </c>
      <c r="B8323" t="s">
        <v>351</v>
      </c>
      <c r="C8323" t="s">
        <v>351</v>
      </c>
      <c r="D8323" t="s">
        <v>599</v>
      </c>
      <c r="E8323" t="s">
        <v>15</v>
      </c>
      <c r="F8323" t="s">
        <v>128</v>
      </c>
      <c r="G8323" t="s">
        <v>402</v>
      </c>
      <c r="H8323" s="1">
        <v>2021</v>
      </c>
      <c r="I8323" s="2">
        <v>300</v>
      </c>
      <c r="J8323" s="3">
        <v>903</v>
      </c>
      <c r="K8323">
        <f>Table1[[#This Row],[Total Revenue + Open]]/Table1[[#This Row],[Qty]]</f>
        <v>3.01</v>
      </c>
      <c r="L8323">
        <f>Table1[[#This Row],[Total Revenue + Open]]/Table1[[#This Row],[Qty]]</f>
        <v>3.01</v>
      </c>
    </row>
    <row r="8324" spans="1:12" hidden="1">
      <c r="A8324" t="s">
        <v>544</v>
      </c>
      <c r="B8324" t="s">
        <v>351</v>
      </c>
      <c r="C8324" t="s">
        <v>351</v>
      </c>
      <c r="D8324" t="s">
        <v>599</v>
      </c>
      <c r="E8324" t="s">
        <v>15</v>
      </c>
      <c r="F8324" t="s">
        <v>128</v>
      </c>
      <c r="G8324" t="s">
        <v>403</v>
      </c>
      <c r="H8324" s="1">
        <v>2017</v>
      </c>
      <c r="I8324" s="2">
        <v>1005</v>
      </c>
      <c r="J8324" s="3">
        <v>3010</v>
      </c>
      <c r="K8324">
        <f>Table1[[#This Row],[Total Revenue + Open]]/Table1[[#This Row],[Qty]]</f>
        <v>2.9950248756218905</v>
      </c>
      <c r="L8324">
        <f>Table1[[#This Row],[Total Revenue + Open]]/Table1[[#This Row],[Qty]]</f>
        <v>2.9950248756218905</v>
      </c>
    </row>
    <row r="8325" spans="1:12" hidden="1">
      <c r="A8325" t="s">
        <v>544</v>
      </c>
      <c r="B8325" t="s">
        <v>351</v>
      </c>
      <c r="C8325" t="s">
        <v>351</v>
      </c>
      <c r="D8325" t="s">
        <v>599</v>
      </c>
      <c r="E8325" t="s">
        <v>15</v>
      </c>
      <c r="F8325" t="s">
        <v>128</v>
      </c>
      <c r="G8325" t="s">
        <v>392</v>
      </c>
      <c r="H8325" s="1">
        <v>2018</v>
      </c>
      <c r="I8325" s="2">
        <v>375</v>
      </c>
      <c r="J8325" s="3">
        <v>1121.25</v>
      </c>
      <c r="K8325">
        <f>Table1[[#This Row],[Total Revenue + Open]]/Table1[[#This Row],[Qty]]</f>
        <v>2.99</v>
      </c>
      <c r="L8325">
        <f>Table1[[#This Row],[Total Revenue + Open]]/Table1[[#This Row],[Qty]]</f>
        <v>2.99</v>
      </c>
    </row>
    <row r="8326" spans="1:12" hidden="1">
      <c r="A8326" t="s">
        <v>544</v>
      </c>
      <c r="B8326" t="s">
        <v>351</v>
      </c>
      <c r="C8326" t="s">
        <v>351</v>
      </c>
      <c r="D8326" t="s">
        <v>599</v>
      </c>
      <c r="E8326" t="s">
        <v>15</v>
      </c>
      <c r="F8326" t="s">
        <v>128</v>
      </c>
      <c r="G8326" t="s">
        <v>392</v>
      </c>
      <c r="H8326" s="1">
        <v>2019</v>
      </c>
      <c r="I8326" s="2">
        <v>100</v>
      </c>
      <c r="J8326" s="3">
        <v>299</v>
      </c>
      <c r="K8326">
        <f>Table1[[#This Row],[Total Revenue + Open]]/Table1[[#This Row],[Qty]]</f>
        <v>2.99</v>
      </c>
      <c r="L8326">
        <f>Table1[[#This Row],[Total Revenue + Open]]/Table1[[#This Row],[Qty]]</f>
        <v>2.99</v>
      </c>
    </row>
    <row r="8327" spans="1:12" hidden="1">
      <c r="A8327" t="s">
        <v>544</v>
      </c>
      <c r="B8327" t="s">
        <v>351</v>
      </c>
      <c r="C8327" t="s">
        <v>351</v>
      </c>
      <c r="D8327" t="s">
        <v>599</v>
      </c>
      <c r="E8327" t="s">
        <v>15</v>
      </c>
      <c r="F8327" t="s">
        <v>128</v>
      </c>
      <c r="G8327" t="s">
        <v>392</v>
      </c>
      <c r="H8327" s="1">
        <v>2019</v>
      </c>
      <c r="I8327" s="2">
        <v>200</v>
      </c>
      <c r="J8327" s="3">
        <v>598</v>
      </c>
      <c r="K8327">
        <f>Table1[[#This Row],[Total Revenue + Open]]/Table1[[#This Row],[Qty]]</f>
        <v>2.99</v>
      </c>
      <c r="L8327">
        <f>Table1[[#This Row],[Total Revenue + Open]]/Table1[[#This Row],[Qty]]</f>
        <v>2.99</v>
      </c>
    </row>
    <row r="8328" spans="1:12" hidden="1">
      <c r="A8328" t="s">
        <v>544</v>
      </c>
      <c r="B8328" t="s">
        <v>351</v>
      </c>
      <c r="C8328" t="s">
        <v>351</v>
      </c>
      <c r="D8328" t="s">
        <v>599</v>
      </c>
      <c r="E8328" t="s">
        <v>15</v>
      </c>
      <c r="F8328" t="s">
        <v>128</v>
      </c>
      <c r="G8328" t="s">
        <v>392</v>
      </c>
      <c r="H8328" s="1">
        <v>2018</v>
      </c>
      <c r="I8328" s="2">
        <v>3015</v>
      </c>
      <c r="J8328" s="3">
        <v>9030</v>
      </c>
      <c r="K8328">
        <f>Table1[[#This Row],[Total Revenue + Open]]/Table1[[#This Row],[Qty]]</f>
        <v>2.9950248756218905</v>
      </c>
      <c r="L8328">
        <f>Table1[[#This Row],[Total Revenue + Open]]/Table1[[#This Row],[Qty]]</f>
        <v>2.9950248756218905</v>
      </c>
    </row>
    <row r="8329" spans="1:12" hidden="1">
      <c r="A8329" t="s">
        <v>544</v>
      </c>
      <c r="B8329" t="s">
        <v>351</v>
      </c>
      <c r="C8329" t="s">
        <v>351</v>
      </c>
      <c r="D8329" t="s">
        <v>599</v>
      </c>
      <c r="E8329" t="s">
        <v>15</v>
      </c>
      <c r="F8329" t="s">
        <v>128</v>
      </c>
      <c r="G8329" t="s">
        <v>392</v>
      </c>
      <c r="H8329" s="1">
        <v>2018</v>
      </c>
      <c r="I8329" s="2">
        <v>2010</v>
      </c>
      <c r="J8329" s="3">
        <v>6020</v>
      </c>
      <c r="K8329">
        <f>Table1[[#This Row],[Total Revenue + Open]]/Table1[[#This Row],[Qty]]</f>
        <v>2.9950248756218905</v>
      </c>
      <c r="L8329">
        <f>Table1[[#This Row],[Total Revenue + Open]]/Table1[[#This Row],[Qty]]</f>
        <v>2.9950248756218905</v>
      </c>
    </row>
    <row r="8330" spans="1:12" hidden="1">
      <c r="A8330" t="s">
        <v>544</v>
      </c>
      <c r="B8330" t="s">
        <v>351</v>
      </c>
      <c r="C8330" t="s">
        <v>351</v>
      </c>
      <c r="D8330" t="s">
        <v>599</v>
      </c>
      <c r="E8330" t="s">
        <v>15</v>
      </c>
      <c r="F8330" t="s">
        <v>128</v>
      </c>
      <c r="G8330" t="s">
        <v>392</v>
      </c>
      <c r="H8330" s="1">
        <v>2019</v>
      </c>
      <c r="I8330" s="2">
        <v>4730</v>
      </c>
      <c r="J8330" s="3">
        <v>14147</v>
      </c>
      <c r="K8330">
        <f>Table1[[#This Row],[Total Revenue + Open]]/Table1[[#This Row],[Qty]]</f>
        <v>2.9909090909090907</v>
      </c>
      <c r="L8330">
        <f>Table1[[#This Row],[Total Revenue + Open]]/Table1[[#This Row],[Qty]]</f>
        <v>2.9909090909090907</v>
      </c>
    </row>
    <row r="8331" spans="1:12" hidden="1">
      <c r="A8331" t="s">
        <v>544</v>
      </c>
      <c r="B8331" t="s">
        <v>351</v>
      </c>
      <c r="C8331" t="s">
        <v>351</v>
      </c>
      <c r="D8331" t="s">
        <v>599</v>
      </c>
      <c r="E8331" t="s">
        <v>15</v>
      </c>
      <c r="F8331" t="s">
        <v>128</v>
      </c>
      <c r="G8331" t="s">
        <v>392</v>
      </c>
      <c r="H8331" s="1">
        <v>2019</v>
      </c>
      <c r="I8331" s="2">
        <v>2010</v>
      </c>
      <c r="J8331" s="3">
        <v>6020</v>
      </c>
      <c r="K8331">
        <f>Table1[[#This Row],[Total Revenue + Open]]/Table1[[#This Row],[Qty]]</f>
        <v>2.9950248756218905</v>
      </c>
      <c r="L8331">
        <f>Table1[[#This Row],[Total Revenue + Open]]/Table1[[#This Row],[Qty]]</f>
        <v>2.9950248756218905</v>
      </c>
    </row>
    <row r="8332" spans="1:12" hidden="1">
      <c r="A8332" t="s">
        <v>544</v>
      </c>
      <c r="B8332" t="s">
        <v>351</v>
      </c>
      <c r="C8332" t="s">
        <v>351</v>
      </c>
      <c r="D8332" t="s">
        <v>599</v>
      </c>
      <c r="E8332" t="s">
        <v>15</v>
      </c>
      <c r="F8332" t="s">
        <v>128</v>
      </c>
      <c r="G8332" t="s">
        <v>392</v>
      </c>
      <c r="H8332" s="1">
        <v>2019</v>
      </c>
      <c r="I8332" s="2">
        <v>2010</v>
      </c>
      <c r="J8332" s="3">
        <v>6020</v>
      </c>
      <c r="K8332">
        <f>Table1[[#This Row],[Total Revenue + Open]]/Table1[[#This Row],[Qty]]</f>
        <v>2.9950248756218905</v>
      </c>
      <c r="L8332">
        <f>Table1[[#This Row],[Total Revenue + Open]]/Table1[[#This Row],[Qty]]</f>
        <v>2.9950248756218905</v>
      </c>
    </row>
    <row r="8333" spans="1:12" hidden="1">
      <c r="A8333" t="s">
        <v>544</v>
      </c>
      <c r="B8333" t="s">
        <v>351</v>
      </c>
      <c r="C8333" t="s">
        <v>351</v>
      </c>
      <c r="D8333" t="s">
        <v>599</v>
      </c>
      <c r="E8333" t="s">
        <v>15</v>
      </c>
      <c r="F8333" t="s">
        <v>128</v>
      </c>
      <c r="G8333" t="s">
        <v>392</v>
      </c>
      <c r="H8333" s="1">
        <v>2019</v>
      </c>
      <c r="I8333" s="2">
        <v>2010</v>
      </c>
      <c r="J8333" s="3">
        <v>6020</v>
      </c>
      <c r="K8333">
        <f>Table1[[#This Row],[Total Revenue + Open]]/Table1[[#This Row],[Qty]]</f>
        <v>2.9950248756218905</v>
      </c>
      <c r="L8333">
        <f>Table1[[#This Row],[Total Revenue + Open]]/Table1[[#This Row],[Qty]]</f>
        <v>2.9950248756218905</v>
      </c>
    </row>
    <row r="8334" spans="1:12" hidden="1">
      <c r="A8334" t="s">
        <v>544</v>
      </c>
      <c r="B8334" t="s">
        <v>351</v>
      </c>
      <c r="C8334" t="s">
        <v>351</v>
      </c>
      <c r="D8334" t="s">
        <v>599</v>
      </c>
      <c r="E8334" t="s">
        <v>15</v>
      </c>
      <c r="F8334" t="s">
        <v>128</v>
      </c>
      <c r="G8334" t="s">
        <v>392</v>
      </c>
      <c r="H8334" s="1">
        <v>2020</v>
      </c>
      <c r="I8334" s="2">
        <v>4525</v>
      </c>
      <c r="J8334" s="3">
        <v>13545</v>
      </c>
      <c r="K8334">
        <f>Table1[[#This Row],[Total Revenue + Open]]/Table1[[#This Row],[Qty]]</f>
        <v>2.9933701657458562</v>
      </c>
      <c r="L8334">
        <f>Table1[[#This Row],[Total Revenue + Open]]/Table1[[#This Row],[Qty]]</f>
        <v>2.9933701657458562</v>
      </c>
    </row>
    <row r="8335" spans="1:12" hidden="1">
      <c r="A8335" t="s">
        <v>544</v>
      </c>
      <c r="B8335" t="s">
        <v>351</v>
      </c>
      <c r="C8335" t="s">
        <v>351</v>
      </c>
      <c r="D8335" t="s">
        <v>599</v>
      </c>
      <c r="E8335" t="s">
        <v>15</v>
      </c>
      <c r="F8335" t="s">
        <v>31</v>
      </c>
      <c r="G8335" t="s">
        <v>32</v>
      </c>
      <c r="H8335" s="1">
        <v>2021</v>
      </c>
      <c r="I8335" s="2">
        <v>300</v>
      </c>
      <c r="J8335" s="3">
        <v>741</v>
      </c>
      <c r="K8335">
        <f>Table1[[#This Row],[Total Revenue + Open]]/Table1[[#This Row],[Qty]]</f>
        <v>2.4700000000000002</v>
      </c>
      <c r="L8335">
        <f>Table1[[#This Row],[Total Revenue + Open]]/Table1[[#This Row],[Qty]]</f>
        <v>2.4700000000000002</v>
      </c>
    </row>
    <row r="8336" spans="1:12" hidden="1">
      <c r="A8336" t="s">
        <v>544</v>
      </c>
      <c r="B8336" t="s">
        <v>351</v>
      </c>
      <c r="C8336" t="s">
        <v>351</v>
      </c>
      <c r="D8336" t="s">
        <v>599</v>
      </c>
      <c r="E8336" t="s">
        <v>15</v>
      </c>
      <c r="F8336" t="s">
        <v>31</v>
      </c>
      <c r="G8336" t="s">
        <v>32</v>
      </c>
      <c r="H8336" s="1">
        <v>2022</v>
      </c>
      <c r="I8336" s="2">
        <v>800</v>
      </c>
      <c r="J8336" s="3">
        <v>1976</v>
      </c>
      <c r="K8336">
        <f>Table1[[#This Row],[Total Revenue + Open]]/Table1[[#This Row],[Qty]]</f>
        <v>2.4700000000000002</v>
      </c>
      <c r="L8336">
        <f>Table1[[#This Row],[Total Revenue + Open]]/Table1[[#This Row],[Qty]]</f>
        <v>2.4700000000000002</v>
      </c>
    </row>
    <row r="8337" spans="1:12" hidden="1">
      <c r="A8337" t="s">
        <v>544</v>
      </c>
      <c r="B8337" t="s">
        <v>351</v>
      </c>
      <c r="C8337" t="s">
        <v>351</v>
      </c>
      <c r="D8337" t="s">
        <v>599</v>
      </c>
      <c r="E8337" t="s">
        <v>15</v>
      </c>
      <c r="F8337" t="s">
        <v>31</v>
      </c>
      <c r="G8337" t="s">
        <v>32</v>
      </c>
      <c r="H8337" s="1">
        <v>2022</v>
      </c>
      <c r="I8337" s="2">
        <v>900</v>
      </c>
      <c r="J8337" s="3">
        <v>2223</v>
      </c>
      <c r="K8337">
        <f>Table1[[#This Row],[Total Revenue + Open]]/Table1[[#This Row],[Qty]]</f>
        <v>2.4700000000000002</v>
      </c>
      <c r="L8337">
        <f>Table1[[#This Row],[Total Revenue + Open]]/Table1[[#This Row],[Qty]]</f>
        <v>2.4700000000000002</v>
      </c>
    </row>
    <row r="8338" spans="1:12" hidden="1">
      <c r="A8338" t="s">
        <v>544</v>
      </c>
      <c r="B8338" t="s">
        <v>351</v>
      </c>
      <c r="C8338" t="s">
        <v>351</v>
      </c>
      <c r="D8338" t="s">
        <v>599</v>
      </c>
      <c r="E8338" t="s">
        <v>15</v>
      </c>
      <c r="F8338" t="s">
        <v>31</v>
      </c>
      <c r="G8338" t="s">
        <v>32</v>
      </c>
      <c r="H8338" s="1">
        <v>2022</v>
      </c>
      <c r="I8338" s="2">
        <v>225</v>
      </c>
      <c r="J8338" s="3">
        <v>555.75</v>
      </c>
      <c r="K8338">
        <f>Table1[[#This Row],[Total Revenue + Open]]/Table1[[#This Row],[Qty]]</f>
        <v>2.4700000000000002</v>
      </c>
      <c r="L8338">
        <f>Table1[[#This Row],[Total Revenue + Open]]/Table1[[#This Row],[Qty]]</f>
        <v>2.4700000000000002</v>
      </c>
    </row>
    <row r="8339" spans="1:12" hidden="1">
      <c r="A8339" t="s">
        <v>544</v>
      </c>
      <c r="B8339" t="s">
        <v>351</v>
      </c>
      <c r="C8339" t="s">
        <v>351</v>
      </c>
      <c r="D8339" t="s">
        <v>599</v>
      </c>
      <c r="E8339" t="s">
        <v>15</v>
      </c>
      <c r="F8339" t="s">
        <v>31</v>
      </c>
      <c r="G8339" t="s">
        <v>603</v>
      </c>
      <c r="H8339" s="1">
        <v>2017</v>
      </c>
      <c r="I8339" s="2">
        <v>800</v>
      </c>
      <c r="J8339" s="3">
        <v>1976</v>
      </c>
      <c r="K8339">
        <f>Table1[[#This Row],[Total Revenue + Open]]/Table1[[#This Row],[Qty]]</f>
        <v>2.4700000000000002</v>
      </c>
      <c r="L8339">
        <f>Table1[[#This Row],[Total Revenue + Open]]/Table1[[#This Row],[Qty]]</f>
        <v>2.4700000000000002</v>
      </c>
    </row>
    <row r="8340" spans="1:12" hidden="1">
      <c r="A8340" t="s">
        <v>544</v>
      </c>
      <c r="B8340" t="s">
        <v>351</v>
      </c>
      <c r="C8340" t="s">
        <v>351</v>
      </c>
      <c r="D8340" t="s">
        <v>599</v>
      </c>
      <c r="E8340" t="s">
        <v>15</v>
      </c>
      <c r="F8340" t="s">
        <v>31</v>
      </c>
      <c r="G8340" t="s">
        <v>603</v>
      </c>
      <c r="H8340" s="1">
        <v>2017</v>
      </c>
      <c r="I8340" s="2">
        <v>700</v>
      </c>
      <c r="J8340" s="3">
        <v>1729</v>
      </c>
      <c r="K8340">
        <f>Table1[[#This Row],[Total Revenue + Open]]/Table1[[#This Row],[Qty]]</f>
        <v>2.4700000000000002</v>
      </c>
      <c r="L8340">
        <f>Table1[[#This Row],[Total Revenue + Open]]/Table1[[#This Row],[Qty]]</f>
        <v>2.4700000000000002</v>
      </c>
    </row>
    <row r="8341" spans="1:12" hidden="1">
      <c r="A8341" t="s">
        <v>544</v>
      </c>
      <c r="B8341" t="s">
        <v>351</v>
      </c>
      <c r="C8341" t="s">
        <v>351</v>
      </c>
      <c r="D8341" t="s">
        <v>599</v>
      </c>
      <c r="E8341" t="s">
        <v>15</v>
      </c>
      <c r="F8341" t="s">
        <v>31</v>
      </c>
      <c r="G8341" t="s">
        <v>603</v>
      </c>
      <c r="H8341" s="1">
        <v>2017</v>
      </c>
      <c r="I8341" s="2">
        <v>700</v>
      </c>
      <c r="J8341" s="3">
        <v>1729</v>
      </c>
      <c r="K8341">
        <f>Table1[[#This Row],[Total Revenue + Open]]/Table1[[#This Row],[Qty]]</f>
        <v>2.4700000000000002</v>
      </c>
      <c r="L8341">
        <f>Table1[[#This Row],[Total Revenue + Open]]/Table1[[#This Row],[Qty]]</f>
        <v>2.4700000000000002</v>
      </c>
    </row>
    <row r="8342" spans="1:12" hidden="1">
      <c r="A8342" t="s">
        <v>544</v>
      </c>
      <c r="B8342" t="s">
        <v>351</v>
      </c>
      <c r="C8342" t="s">
        <v>351</v>
      </c>
      <c r="D8342" t="s">
        <v>599</v>
      </c>
      <c r="E8342" t="s">
        <v>15</v>
      </c>
      <c r="F8342" t="s">
        <v>31</v>
      </c>
      <c r="G8342" t="s">
        <v>603</v>
      </c>
      <c r="H8342" s="1">
        <v>2018</v>
      </c>
      <c r="I8342" s="2">
        <v>400</v>
      </c>
      <c r="J8342" s="3">
        <v>988</v>
      </c>
      <c r="K8342">
        <f>Table1[[#This Row],[Total Revenue + Open]]/Table1[[#This Row],[Qty]]</f>
        <v>2.4700000000000002</v>
      </c>
      <c r="L8342">
        <f>Table1[[#This Row],[Total Revenue + Open]]/Table1[[#This Row],[Qty]]</f>
        <v>2.4700000000000002</v>
      </c>
    </row>
    <row r="8343" spans="1:12" hidden="1">
      <c r="A8343" t="s">
        <v>544</v>
      </c>
      <c r="B8343" t="s">
        <v>351</v>
      </c>
      <c r="C8343" t="s">
        <v>351</v>
      </c>
      <c r="D8343" t="s">
        <v>599</v>
      </c>
      <c r="E8343" t="s">
        <v>15</v>
      </c>
      <c r="F8343" t="s">
        <v>31</v>
      </c>
      <c r="G8343" t="s">
        <v>33</v>
      </c>
      <c r="H8343" s="1">
        <v>2019</v>
      </c>
      <c r="I8343" s="2">
        <v>300</v>
      </c>
      <c r="J8343" s="3">
        <v>741</v>
      </c>
      <c r="K8343">
        <f>Table1[[#This Row],[Total Revenue + Open]]/Table1[[#This Row],[Qty]]</f>
        <v>2.4700000000000002</v>
      </c>
      <c r="L8343">
        <f>Table1[[#This Row],[Total Revenue + Open]]/Table1[[#This Row],[Qty]]</f>
        <v>2.4700000000000002</v>
      </c>
    </row>
    <row r="8344" spans="1:12" hidden="1">
      <c r="A8344" t="s">
        <v>544</v>
      </c>
      <c r="B8344" t="s">
        <v>351</v>
      </c>
      <c r="C8344" t="s">
        <v>351</v>
      </c>
      <c r="D8344" t="s">
        <v>599</v>
      </c>
      <c r="E8344" t="s">
        <v>15</v>
      </c>
      <c r="F8344" t="s">
        <v>31</v>
      </c>
      <c r="G8344" t="s">
        <v>33</v>
      </c>
      <c r="H8344" s="1">
        <v>2019</v>
      </c>
      <c r="I8344" s="2">
        <v>600</v>
      </c>
      <c r="J8344" s="3">
        <v>1482</v>
      </c>
      <c r="K8344">
        <f>Table1[[#This Row],[Total Revenue + Open]]/Table1[[#This Row],[Qty]]</f>
        <v>2.4700000000000002</v>
      </c>
      <c r="L8344">
        <f>Table1[[#This Row],[Total Revenue + Open]]/Table1[[#This Row],[Qty]]</f>
        <v>2.4700000000000002</v>
      </c>
    </row>
    <row r="8345" spans="1:12" hidden="1">
      <c r="A8345" t="s">
        <v>544</v>
      </c>
      <c r="B8345" t="s">
        <v>351</v>
      </c>
      <c r="C8345" t="s">
        <v>351</v>
      </c>
      <c r="D8345" t="s">
        <v>599</v>
      </c>
      <c r="E8345" t="s">
        <v>15</v>
      </c>
      <c r="F8345" t="s">
        <v>31</v>
      </c>
      <c r="G8345" t="s">
        <v>33</v>
      </c>
      <c r="H8345" s="1">
        <v>2019</v>
      </c>
      <c r="I8345" s="2">
        <v>500</v>
      </c>
      <c r="J8345" s="3">
        <v>1235</v>
      </c>
      <c r="K8345">
        <f>Table1[[#This Row],[Total Revenue + Open]]/Table1[[#This Row],[Qty]]</f>
        <v>2.4700000000000002</v>
      </c>
      <c r="L8345">
        <f>Table1[[#This Row],[Total Revenue + Open]]/Table1[[#This Row],[Qty]]</f>
        <v>2.4700000000000002</v>
      </c>
    </row>
    <row r="8346" spans="1:12" hidden="1">
      <c r="A8346" t="s">
        <v>544</v>
      </c>
      <c r="B8346" t="s">
        <v>351</v>
      </c>
      <c r="C8346" t="s">
        <v>351</v>
      </c>
      <c r="D8346" t="s">
        <v>599</v>
      </c>
      <c r="E8346" t="s">
        <v>15</v>
      </c>
      <c r="F8346" t="s">
        <v>31</v>
      </c>
      <c r="G8346" t="s">
        <v>33</v>
      </c>
      <c r="H8346" s="1">
        <v>2019</v>
      </c>
      <c r="I8346" s="2">
        <v>850</v>
      </c>
      <c r="J8346" s="3">
        <v>2099.5</v>
      </c>
      <c r="K8346">
        <f>Table1[[#This Row],[Total Revenue + Open]]/Table1[[#This Row],[Qty]]</f>
        <v>2.4700000000000002</v>
      </c>
      <c r="L8346">
        <f>Table1[[#This Row],[Total Revenue + Open]]/Table1[[#This Row],[Qty]]</f>
        <v>2.4700000000000002</v>
      </c>
    </row>
    <row r="8347" spans="1:12" hidden="1">
      <c r="A8347" t="s">
        <v>544</v>
      </c>
      <c r="B8347" t="s">
        <v>351</v>
      </c>
      <c r="C8347" t="s">
        <v>351</v>
      </c>
      <c r="D8347" t="s">
        <v>599</v>
      </c>
      <c r="E8347" t="s">
        <v>15</v>
      </c>
      <c r="F8347" t="s">
        <v>31</v>
      </c>
      <c r="G8347" t="s">
        <v>33</v>
      </c>
      <c r="H8347" s="1">
        <v>2018</v>
      </c>
      <c r="I8347" s="2">
        <v>300</v>
      </c>
      <c r="J8347" s="3">
        <v>741</v>
      </c>
      <c r="K8347">
        <f>Table1[[#This Row],[Total Revenue + Open]]/Table1[[#This Row],[Qty]]</f>
        <v>2.4700000000000002</v>
      </c>
      <c r="L8347">
        <f>Table1[[#This Row],[Total Revenue + Open]]/Table1[[#This Row],[Qty]]</f>
        <v>2.4700000000000002</v>
      </c>
    </row>
    <row r="8348" spans="1:12" hidden="1">
      <c r="A8348" t="s">
        <v>544</v>
      </c>
      <c r="B8348" t="s">
        <v>351</v>
      </c>
      <c r="C8348" t="s">
        <v>351</v>
      </c>
      <c r="D8348" t="s">
        <v>599</v>
      </c>
      <c r="E8348" t="s">
        <v>15</v>
      </c>
      <c r="F8348" t="s">
        <v>31</v>
      </c>
      <c r="G8348" t="s">
        <v>33</v>
      </c>
      <c r="H8348" s="1">
        <v>2020</v>
      </c>
      <c r="I8348" s="2">
        <v>150</v>
      </c>
      <c r="J8348" s="3">
        <v>370.5</v>
      </c>
      <c r="K8348">
        <f>Table1[[#This Row],[Total Revenue + Open]]/Table1[[#This Row],[Qty]]</f>
        <v>2.4700000000000002</v>
      </c>
      <c r="L8348">
        <f>Table1[[#This Row],[Total Revenue + Open]]/Table1[[#This Row],[Qty]]</f>
        <v>2.4700000000000002</v>
      </c>
    </row>
    <row r="8349" spans="1:12" hidden="1">
      <c r="A8349" t="s">
        <v>544</v>
      </c>
      <c r="B8349" t="s">
        <v>351</v>
      </c>
      <c r="C8349" t="s">
        <v>351</v>
      </c>
      <c r="D8349" t="s">
        <v>599</v>
      </c>
      <c r="E8349" t="s">
        <v>15</v>
      </c>
      <c r="F8349" t="s">
        <v>31</v>
      </c>
      <c r="G8349" t="s">
        <v>33</v>
      </c>
      <c r="H8349" s="1">
        <v>2020</v>
      </c>
      <c r="I8349" s="2">
        <v>150</v>
      </c>
      <c r="J8349" s="3">
        <v>370.5</v>
      </c>
      <c r="K8349">
        <f>Table1[[#This Row],[Total Revenue + Open]]/Table1[[#This Row],[Qty]]</f>
        <v>2.4700000000000002</v>
      </c>
      <c r="L8349">
        <f>Table1[[#This Row],[Total Revenue + Open]]/Table1[[#This Row],[Qty]]</f>
        <v>2.4700000000000002</v>
      </c>
    </row>
    <row r="8350" spans="1:12" hidden="1">
      <c r="A8350" t="s">
        <v>544</v>
      </c>
      <c r="B8350" t="s">
        <v>351</v>
      </c>
      <c r="C8350" t="s">
        <v>351</v>
      </c>
      <c r="D8350" t="s">
        <v>599</v>
      </c>
      <c r="E8350" t="s">
        <v>15</v>
      </c>
      <c r="F8350" t="s">
        <v>31</v>
      </c>
      <c r="G8350" t="s">
        <v>33</v>
      </c>
      <c r="H8350" s="1">
        <v>2020</v>
      </c>
      <c r="I8350" s="2">
        <v>350</v>
      </c>
      <c r="J8350" s="3">
        <v>864.5</v>
      </c>
      <c r="K8350">
        <f>Table1[[#This Row],[Total Revenue + Open]]/Table1[[#This Row],[Qty]]</f>
        <v>2.4700000000000002</v>
      </c>
      <c r="L8350">
        <f>Table1[[#This Row],[Total Revenue + Open]]/Table1[[#This Row],[Qty]]</f>
        <v>2.4700000000000002</v>
      </c>
    </row>
    <row r="8351" spans="1:12" hidden="1">
      <c r="A8351" t="s">
        <v>544</v>
      </c>
      <c r="B8351" t="s">
        <v>351</v>
      </c>
      <c r="C8351" t="s">
        <v>351</v>
      </c>
      <c r="D8351" t="s">
        <v>599</v>
      </c>
      <c r="E8351" t="s">
        <v>15</v>
      </c>
      <c r="F8351" t="s">
        <v>31</v>
      </c>
      <c r="G8351" t="s">
        <v>33</v>
      </c>
      <c r="H8351" s="1">
        <v>2020</v>
      </c>
      <c r="I8351" s="2">
        <v>150</v>
      </c>
      <c r="J8351" s="3">
        <v>370.5</v>
      </c>
      <c r="K8351">
        <f>Table1[[#This Row],[Total Revenue + Open]]/Table1[[#This Row],[Qty]]</f>
        <v>2.4700000000000002</v>
      </c>
      <c r="L8351">
        <f>Table1[[#This Row],[Total Revenue + Open]]/Table1[[#This Row],[Qty]]</f>
        <v>2.4700000000000002</v>
      </c>
    </row>
    <row r="8352" spans="1:12" hidden="1">
      <c r="A8352" t="s">
        <v>544</v>
      </c>
      <c r="B8352" t="s">
        <v>351</v>
      </c>
      <c r="C8352" t="s">
        <v>351</v>
      </c>
      <c r="D8352" t="s">
        <v>599</v>
      </c>
      <c r="E8352" t="s">
        <v>15</v>
      </c>
      <c r="F8352" t="s">
        <v>31</v>
      </c>
      <c r="G8352" t="s">
        <v>33</v>
      </c>
      <c r="H8352" s="1">
        <v>2020</v>
      </c>
      <c r="I8352" s="2">
        <v>500</v>
      </c>
      <c r="J8352" s="3">
        <v>1235</v>
      </c>
      <c r="K8352">
        <f>Table1[[#This Row],[Total Revenue + Open]]/Table1[[#This Row],[Qty]]</f>
        <v>2.4700000000000002</v>
      </c>
      <c r="L8352">
        <f>Table1[[#This Row],[Total Revenue + Open]]/Table1[[#This Row],[Qty]]</f>
        <v>2.4700000000000002</v>
      </c>
    </row>
    <row r="8353" spans="1:12" hidden="1">
      <c r="A8353" t="s">
        <v>544</v>
      </c>
      <c r="B8353" t="s">
        <v>351</v>
      </c>
      <c r="C8353" t="s">
        <v>351</v>
      </c>
      <c r="D8353" t="s">
        <v>599</v>
      </c>
      <c r="E8353" t="s">
        <v>15</v>
      </c>
      <c r="F8353" t="s">
        <v>31</v>
      </c>
      <c r="G8353" t="s">
        <v>33</v>
      </c>
      <c r="H8353" s="1">
        <v>2020</v>
      </c>
      <c r="I8353" s="2">
        <v>300</v>
      </c>
      <c r="J8353" s="3">
        <v>741</v>
      </c>
      <c r="K8353">
        <f>Table1[[#This Row],[Total Revenue + Open]]/Table1[[#This Row],[Qty]]</f>
        <v>2.4700000000000002</v>
      </c>
      <c r="L8353">
        <f>Table1[[#This Row],[Total Revenue + Open]]/Table1[[#This Row],[Qty]]</f>
        <v>2.4700000000000002</v>
      </c>
    </row>
    <row r="8354" spans="1:12" hidden="1">
      <c r="A8354" t="s">
        <v>544</v>
      </c>
      <c r="B8354" t="s">
        <v>351</v>
      </c>
      <c r="C8354" t="s">
        <v>351</v>
      </c>
      <c r="D8354" t="s">
        <v>599</v>
      </c>
      <c r="E8354" t="s">
        <v>15</v>
      </c>
      <c r="F8354" t="s">
        <v>31</v>
      </c>
      <c r="G8354" t="s">
        <v>33</v>
      </c>
      <c r="H8354" s="1">
        <v>2021</v>
      </c>
      <c r="I8354" s="2">
        <v>350</v>
      </c>
      <c r="J8354" s="3">
        <v>864.5</v>
      </c>
      <c r="K8354">
        <f>Table1[[#This Row],[Total Revenue + Open]]/Table1[[#This Row],[Qty]]</f>
        <v>2.4700000000000002</v>
      </c>
      <c r="L8354">
        <f>Table1[[#This Row],[Total Revenue + Open]]/Table1[[#This Row],[Qty]]</f>
        <v>2.4700000000000002</v>
      </c>
    </row>
    <row r="8355" spans="1:12" hidden="1">
      <c r="A8355" t="s">
        <v>544</v>
      </c>
      <c r="B8355" t="s">
        <v>351</v>
      </c>
      <c r="C8355" t="s">
        <v>351</v>
      </c>
      <c r="D8355" t="s">
        <v>599</v>
      </c>
      <c r="E8355" t="s">
        <v>15</v>
      </c>
      <c r="F8355" t="s">
        <v>31</v>
      </c>
      <c r="G8355" t="s">
        <v>33</v>
      </c>
      <c r="H8355" s="1">
        <v>2021</v>
      </c>
      <c r="I8355" s="2">
        <v>400</v>
      </c>
      <c r="J8355" s="3">
        <v>988</v>
      </c>
      <c r="K8355">
        <f>Table1[[#This Row],[Total Revenue + Open]]/Table1[[#This Row],[Qty]]</f>
        <v>2.4700000000000002</v>
      </c>
      <c r="L8355">
        <f>Table1[[#This Row],[Total Revenue + Open]]/Table1[[#This Row],[Qty]]</f>
        <v>2.4700000000000002</v>
      </c>
    </row>
    <row r="8356" spans="1:12" hidden="1">
      <c r="A8356" t="s">
        <v>544</v>
      </c>
      <c r="B8356" t="s">
        <v>351</v>
      </c>
      <c r="C8356" t="s">
        <v>351</v>
      </c>
      <c r="D8356" t="s">
        <v>599</v>
      </c>
      <c r="E8356" t="s">
        <v>15</v>
      </c>
      <c r="F8356" t="s">
        <v>31</v>
      </c>
      <c r="G8356" t="s">
        <v>33</v>
      </c>
      <c r="H8356" s="1">
        <v>2021</v>
      </c>
      <c r="I8356" s="2">
        <v>400</v>
      </c>
      <c r="J8356" s="3">
        <v>988</v>
      </c>
      <c r="K8356">
        <f>Table1[[#This Row],[Total Revenue + Open]]/Table1[[#This Row],[Qty]]</f>
        <v>2.4700000000000002</v>
      </c>
      <c r="L8356">
        <f>Table1[[#This Row],[Total Revenue + Open]]/Table1[[#This Row],[Qty]]</f>
        <v>2.4700000000000002</v>
      </c>
    </row>
    <row r="8357" spans="1:12" hidden="1">
      <c r="A8357" t="s">
        <v>544</v>
      </c>
      <c r="B8357" t="s">
        <v>351</v>
      </c>
      <c r="C8357" t="s">
        <v>351</v>
      </c>
      <c r="D8357" t="s">
        <v>599</v>
      </c>
      <c r="E8357" t="s">
        <v>15</v>
      </c>
      <c r="F8357" t="s">
        <v>31</v>
      </c>
      <c r="G8357" t="s">
        <v>33</v>
      </c>
      <c r="H8357" s="1">
        <v>2021</v>
      </c>
      <c r="I8357" s="2">
        <v>400</v>
      </c>
      <c r="J8357" s="3">
        <v>988</v>
      </c>
      <c r="K8357">
        <f>Table1[[#This Row],[Total Revenue + Open]]/Table1[[#This Row],[Qty]]</f>
        <v>2.4700000000000002</v>
      </c>
      <c r="L8357">
        <f>Table1[[#This Row],[Total Revenue + Open]]/Table1[[#This Row],[Qty]]</f>
        <v>2.4700000000000002</v>
      </c>
    </row>
    <row r="8358" spans="1:12" hidden="1">
      <c r="A8358" t="s">
        <v>544</v>
      </c>
      <c r="B8358" t="s">
        <v>351</v>
      </c>
      <c r="C8358" t="s">
        <v>351</v>
      </c>
      <c r="D8358" t="s">
        <v>599</v>
      </c>
      <c r="E8358" t="s">
        <v>15</v>
      </c>
      <c r="F8358" t="s">
        <v>31</v>
      </c>
      <c r="G8358" t="s">
        <v>33</v>
      </c>
      <c r="H8358" s="1">
        <v>2021</v>
      </c>
      <c r="I8358" s="2">
        <v>200</v>
      </c>
      <c r="J8358" s="3">
        <v>494</v>
      </c>
      <c r="K8358">
        <f>Table1[[#This Row],[Total Revenue + Open]]/Table1[[#This Row],[Qty]]</f>
        <v>2.4700000000000002</v>
      </c>
      <c r="L8358">
        <f>Table1[[#This Row],[Total Revenue + Open]]/Table1[[#This Row],[Qty]]</f>
        <v>2.4700000000000002</v>
      </c>
    </row>
    <row r="8359" spans="1:12" hidden="1">
      <c r="A8359" t="s">
        <v>544</v>
      </c>
      <c r="B8359" t="s">
        <v>351</v>
      </c>
      <c r="C8359" t="s">
        <v>351</v>
      </c>
      <c r="D8359" t="s">
        <v>599</v>
      </c>
      <c r="E8359" t="s">
        <v>15</v>
      </c>
      <c r="F8359" t="s">
        <v>31</v>
      </c>
      <c r="G8359" t="s">
        <v>33</v>
      </c>
      <c r="H8359" s="1">
        <v>2021</v>
      </c>
      <c r="I8359" s="2">
        <v>200</v>
      </c>
      <c r="J8359" s="3">
        <v>494</v>
      </c>
      <c r="K8359">
        <f>Table1[[#This Row],[Total Revenue + Open]]/Table1[[#This Row],[Qty]]</f>
        <v>2.4700000000000002</v>
      </c>
      <c r="L8359">
        <f>Table1[[#This Row],[Total Revenue + Open]]/Table1[[#This Row],[Qty]]</f>
        <v>2.4700000000000002</v>
      </c>
    </row>
    <row r="8360" spans="1:12" hidden="1">
      <c r="A8360" t="s">
        <v>544</v>
      </c>
      <c r="B8360" t="s">
        <v>351</v>
      </c>
      <c r="C8360" t="s">
        <v>351</v>
      </c>
      <c r="D8360" t="s">
        <v>599</v>
      </c>
      <c r="E8360" t="s">
        <v>15</v>
      </c>
      <c r="F8360" t="s">
        <v>31</v>
      </c>
      <c r="G8360" t="s">
        <v>33</v>
      </c>
      <c r="H8360" s="1">
        <v>2021</v>
      </c>
      <c r="I8360" s="2">
        <v>700</v>
      </c>
      <c r="J8360" s="3">
        <v>1729</v>
      </c>
      <c r="K8360">
        <f>Table1[[#This Row],[Total Revenue + Open]]/Table1[[#This Row],[Qty]]</f>
        <v>2.4700000000000002</v>
      </c>
      <c r="L8360">
        <f>Table1[[#This Row],[Total Revenue + Open]]/Table1[[#This Row],[Qty]]</f>
        <v>2.4700000000000002</v>
      </c>
    </row>
    <row r="8361" spans="1:12" hidden="1">
      <c r="A8361" t="s">
        <v>544</v>
      </c>
      <c r="B8361" t="s">
        <v>351</v>
      </c>
      <c r="C8361" t="s">
        <v>351</v>
      </c>
      <c r="D8361" t="s">
        <v>599</v>
      </c>
      <c r="E8361" t="s">
        <v>15</v>
      </c>
      <c r="F8361" t="s">
        <v>31</v>
      </c>
      <c r="G8361" t="s">
        <v>33</v>
      </c>
      <c r="H8361" s="1">
        <v>2021</v>
      </c>
      <c r="I8361" s="2">
        <v>300</v>
      </c>
      <c r="J8361" s="3">
        <v>741</v>
      </c>
      <c r="K8361">
        <f>Table1[[#This Row],[Total Revenue + Open]]/Table1[[#This Row],[Qty]]</f>
        <v>2.4700000000000002</v>
      </c>
      <c r="L8361">
        <f>Table1[[#This Row],[Total Revenue + Open]]/Table1[[#This Row],[Qty]]</f>
        <v>2.4700000000000002</v>
      </c>
    </row>
    <row r="8362" spans="1:12" hidden="1">
      <c r="A8362" t="s">
        <v>544</v>
      </c>
      <c r="B8362" t="s">
        <v>351</v>
      </c>
      <c r="C8362" t="s">
        <v>351</v>
      </c>
      <c r="D8362" t="s">
        <v>599</v>
      </c>
      <c r="E8362" t="s">
        <v>15</v>
      </c>
      <c r="F8362" t="s">
        <v>31</v>
      </c>
      <c r="G8362" t="s">
        <v>33</v>
      </c>
      <c r="H8362" s="1">
        <v>2022</v>
      </c>
      <c r="I8362" s="2">
        <v>800</v>
      </c>
      <c r="J8362" s="3">
        <v>1976</v>
      </c>
      <c r="K8362">
        <f>Table1[[#This Row],[Total Revenue + Open]]/Table1[[#This Row],[Qty]]</f>
        <v>2.4700000000000002</v>
      </c>
      <c r="L8362">
        <f>Table1[[#This Row],[Total Revenue + Open]]/Table1[[#This Row],[Qty]]</f>
        <v>2.4700000000000002</v>
      </c>
    </row>
    <row r="8363" spans="1:12" hidden="1">
      <c r="A8363" t="s">
        <v>544</v>
      </c>
      <c r="B8363" t="s">
        <v>351</v>
      </c>
      <c r="C8363" t="s">
        <v>351</v>
      </c>
      <c r="D8363" t="s">
        <v>599</v>
      </c>
      <c r="E8363" t="s">
        <v>15</v>
      </c>
      <c r="F8363" t="s">
        <v>31</v>
      </c>
      <c r="G8363" t="s">
        <v>33</v>
      </c>
      <c r="H8363" s="1">
        <v>2022</v>
      </c>
      <c r="I8363" s="2">
        <v>900</v>
      </c>
      <c r="J8363" s="3">
        <v>2223</v>
      </c>
      <c r="K8363">
        <f>Table1[[#This Row],[Total Revenue + Open]]/Table1[[#This Row],[Qty]]</f>
        <v>2.4700000000000002</v>
      </c>
      <c r="L8363">
        <f>Table1[[#This Row],[Total Revenue + Open]]/Table1[[#This Row],[Qty]]</f>
        <v>2.4700000000000002</v>
      </c>
    </row>
    <row r="8364" spans="1:12" hidden="1">
      <c r="A8364" t="s">
        <v>544</v>
      </c>
      <c r="B8364" t="s">
        <v>351</v>
      </c>
      <c r="C8364" t="s">
        <v>351</v>
      </c>
      <c r="D8364" t="s">
        <v>599</v>
      </c>
      <c r="E8364" t="s">
        <v>15</v>
      </c>
      <c r="F8364" t="s">
        <v>31</v>
      </c>
      <c r="G8364" t="s">
        <v>33</v>
      </c>
      <c r="H8364" s="1">
        <v>2022</v>
      </c>
      <c r="I8364" s="2">
        <v>225</v>
      </c>
      <c r="J8364" s="3">
        <v>555.75</v>
      </c>
      <c r="K8364">
        <f>Table1[[#This Row],[Total Revenue + Open]]/Table1[[#This Row],[Qty]]</f>
        <v>2.4700000000000002</v>
      </c>
      <c r="L8364">
        <f>Table1[[#This Row],[Total Revenue + Open]]/Table1[[#This Row],[Qty]]</f>
        <v>2.4700000000000002</v>
      </c>
    </row>
    <row r="8365" spans="1:12" hidden="1">
      <c r="A8365" t="s">
        <v>544</v>
      </c>
      <c r="B8365" t="s">
        <v>351</v>
      </c>
      <c r="C8365" t="s">
        <v>351</v>
      </c>
      <c r="D8365" t="s">
        <v>599</v>
      </c>
      <c r="E8365" t="s">
        <v>15</v>
      </c>
      <c r="F8365" t="s">
        <v>31</v>
      </c>
      <c r="G8365" t="s">
        <v>526</v>
      </c>
      <c r="H8365" s="1">
        <v>2017</v>
      </c>
      <c r="I8365" s="2">
        <v>800</v>
      </c>
      <c r="J8365" s="3">
        <v>1976</v>
      </c>
      <c r="K8365">
        <f>Table1[[#This Row],[Total Revenue + Open]]/Table1[[#This Row],[Qty]]</f>
        <v>2.4700000000000002</v>
      </c>
      <c r="L8365">
        <f>Table1[[#This Row],[Total Revenue + Open]]/Table1[[#This Row],[Qty]]</f>
        <v>2.4700000000000002</v>
      </c>
    </row>
    <row r="8366" spans="1:12" hidden="1">
      <c r="A8366" t="s">
        <v>544</v>
      </c>
      <c r="B8366" t="s">
        <v>351</v>
      </c>
      <c r="C8366" t="s">
        <v>351</v>
      </c>
      <c r="D8366" t="s">
        <v>599</v>
      </c>
      <c r="E8366" t="s">
        <v>15</v>
      </c>
      <c r="F8366" t="s">
        <v>31</v>
      </c>
      <c r="G8366" t="s">
        <v>526</v>
      </c>
      <c r="H8366" s="1">
        <v>2017</v>
      </c>
      <c r="I8366" s="2">
        <v>700</v>
      </c>
      <c r="J8366" s="3">
        <v>1729</v>
      </c>
      <c r="K8366">
        <f>Table1[[#This Row],[Total Revenue + Open]]/Table1[[#This Row],[Qty]]</f>
        <v>2.4700000000000002</v>
      </c>
      <c r="L8366">
        <f>Table1[[#This Row],[Total Revenue + Open]]/Table1[[#This Row],[Qty]]</f>
        <v>2.4700000000000002</v>
      </c>
    </row>
    <row r="8367" spans="1:12" hidden="1">
      <c r="A8367" t="s">
        <v>544</v>
      </c>
      <c r="B8367" t="s">
        <v>351</v>
      </c>
      <c r="C8367" t="s">
        <v>351</v>
      </c>
      <c r="D8367" t="s">
        <v>599</v>
      </c>
      <c r="E8367" t="s">
        <v>15</v>
      </c>
      <c r="F8367" t="s">
        <v>31</v>
      </c>
      <c r="G8367" t="s">
        <v>526</v>
      </c>
      <c r="H8367" s="1">
        <v>2017</v>
      </c>
      <c r="I8367" s="2">
        <v>700</v>
      </c>
      <c r="J8367" s="3">
        <v>1729</v>
      </c>
      <c r="K8367">
        <f>Table1[[#This Row],[Total Revenue + Open]]/Table1[[#This Row],[Qty]]</f>
        <v>2.4700000000000002</v>
      </c>
      <c r="L8367">
        <f>Table1[[#This Row],[Total Revenue + Open]]/Table1[[#This Row],[Qty]]</f>
        <v>2.4700000000000002</v>
      </c>
    </row>
    <row r="8368" spans="1:12" hidden="1">
      <c r="A8368" t="s">
        <v>544</v>
      </c>
      <c r="B8368" t="s">
        <v>351</v>
      </c>
      <c r="C8368" t="s">
        <v>351</v>
      </c>
      <c r="D8368" t="s">
        <v>599</v>
      </c>
      <c r="E8368" t="s">
        <v>15</v>
      </c>
      <c r="F8368" t="s">
        <v>31</v>
      </c>
      <c r="G8368" t="s">
        <v>526</v>
      </c>
      <c r="H8368" s="1">
        <v>2018</v>
      </c>
      <c r="I8368" s="2">
        <v>400</v>
      </c>
      <c r="J8368" s="3">
        <v>988</v>
      </c>
      <c r="K8368">
        <f>Table1[[#This Row],[Total Revenue + Open]]/Table1[[#This Row],[Qty]]</f>
        <v>2.4700000000000002</v>
      </c>
      <c r="L8368">
        <f>Table1[[#This Row],[Total Revenue + Open]]/Table1[[#This Row],[Qty]]</f>
        <v>2.4700000000000002</v>
      </c>
    </row>
    <row r="8369" spans="1:12" hidden="1">
      <c r="A8369" t="s">
        <v>544</v>
      </c>
      <c r="B8369" t="s">
        <v>351</v>
      </c>
      <c r="C8369" t="s">
        <v>351</v>
      </c>
      <c r="D8369" t="s">
        <v>599</v>
      </c>
      <c r="E8369" t="s">
        <v>15</v>
      </c>
      <c r="F8369" t="s">
        <v>34</v>
      </c>
      <c r="G8369" t="s">
        <v>376</v>
      </c>
      <c r="H8369" s="1">
        <v>2017</v>
      </c>
      <c r="I8369" s="2">
        <v>1005</v>
      </c>
      <c r="J8369" s="3">
        <v>2210</v>
      </c>
      <c r="K8369">
        <f>Table1[[#This Row],[Total Revenue + Open]]/Table1[[#This Row],[Qty]]</f>
        <v>2.1990049751243781</v>
      </c>
      <c r="L8369">
        <f>Table1[[#This Row],[Total Revenue + Open]]/Table1[[#This Row],[Qty]]</f>
        <v>2.1990049751243781</v>
      </c>
    </row>
    <row r="8370" spans="1:12" hidden="1">
      <c r="A8370" t="s">
        <v>544</v>
      </c>
      <c r="B8370" t="s">
        <v>351</v>
      </c>
      <c r="C8370" t="s">
        <v>351</v>
      </c>
      <c r="D8370" t="s">
        <v>599</v>
      </c>
      <c r="E8370" t="s">
        <v>15</v>
      </c>
      <c r="F8370" t="s">
        <v>34</v>
      </c>
      <c r="G8370" t="s">
        <v>376</v>
      </c>
      <c r="H8370" s="1">
        <v>2017</v>
      </c>
      <c r="I8370" s="2">
        <v>2010</v>
      </c>
      <c r="J8370" s="3">
        <v>4420</v>
      </c>
      <c r="K8370">
        <f>Table1[[#This Row],[Total Revenue + Open]]/Table1[[#This Row],[Qty]]</f>
        <v>2.1990049751243781</v>
      </c>
      <c r="L8370">
        <f>Table1[[#This Row],[Total Revenue + Open]]/Table1[[#This Row],[Qty]]</f>
        <v>2.1990049751243781</v>
      </c>
    </row>
    <row r="8371" spans="1:12" hidden="1">
      <c r="A8371" t="s">
        <v>544</v>
      </c>
      <c r="B8371" t="s">
        <v>351</v>
      </c>
      <c r="C8371" t="s">
        <v>351</v>
      </c>
      <c r="D8371" t="s">
        <v>599</v>
      </c>
      <c r="E8371" t="s">
        <v>15</v>
      </c>
      <c r="F8371" t="s">
        <v>34</v>
      </c>
      <c r="G8371" t="s">
        <v>376</v>
      </c>
      <c r="H8371" s="1">
        <v>2017</v>
      </c>
      <c r="I8371" s="2">
        <v>1005</v>
      </c>
      <c r="J8371" s="3">
        <v>2210</v>
      </c>
      <c r="K8371">
        <f>Table1[[#This Row],[Total Revenue + Open]]/Table1[[#This Row],[Qty]]</f>
        <v>2.1990049751243781</v>
      </c>
      <c r="L8371">
        <f>Table1[[#This Row],[Total Revenue + Open]]/Table1[[#This Row],[Qty]]</f>
        <v>2.1990049751243781</v>
      </c>
    </row>
    <row r="8372" spans="1:12" hidden="1">
      <c r="A8372" t="s">
        <v>544</v>
      </c>
      <c r="B8372" t="s">
        <v>351</v>
      </c>
      <c r="C8372" t="s">
        <v>351</v>
      </c>
      <c r="D8372" t="s">
        <v>599</v>
      </c>
      <c r="E8372" t="s">
        <v>15</v>
      </c>
      <c r="F8372" t="s">
        <v>34</v>
      </c>
      <c r="G8372" t="s">
        <v>376</v>
      </c>
      <c r="H8372" s="1">
        <v>2017</v>
      </c>
      <c r="I8372" s="2">
        <v>2010</v>
      </c>
      <c r="J8372" s="3">
        <v>4420</v>
      </c>
      <c r="K8372">
        <f>Table1[[#This Row],[Total Revenue + Open]]/Table1[[#This Row],[Qty]]</f>
        <v>2.1990049751243781</v>
      </c>
      <c r="L8372">
        <f>Table1[[#This Row],[Total Revenue + Open]]/Table1[[#This Row],[Qty]]</f>
        <v>2.1990049751243781</v>
      </c>
    </row>
    <row r="8373" spans="1:12" hidden="1">
      <c r="A8373" t="s">
        <v>544</v>
      </c>
      <c r="B8373" t="s">
        <v>351</v>
      </c>
      <c r="C8373" t="s">
        <v>351</v>
      </c>
      <c r="D8373" t="s">
        <v>599</v>
      </c>
      <c r="E8373" t="s">
        <v>15</v>
      </c>
      <c r="F8373" t="s">
        <v>34</v>
      </c>
      <c r="G8373" t="s">
        <v>376</v>
      </c>
      <c r="H8373" s="1">
        <v>2017</v>
      </c>
      <c r="I8373" s="2">
        <v>3015</v>
      </c>
      <c r="J8373" s="3">
        <v>6630</v>
      </c>
      <c r="K8373">
        <f>Table1[[#This Row],[Total Revenue + Open]]/Table1[[#This Row],[Qty]]</f>
        <v>2.1990049751243781</v>
      </c>
      <c r="L8373">
        <f>Table1[[#This Row],[Total Revenue + Open]]/Table1[[#This Row],[Qty]]</f>
        <v>2.1990049751243781</v>
      </c>
    </row>
    <row r="8374" spans="1:12" hidden="1">
      <c r="A8374" t="s">
        <v>544</v>
      </c>
      <c r="B8374" t="s">
        <v>351</v>
      </c>
      <c r="C8374" t="s">
        <v>351</v>
      </c>
      <c r="D8374" t="s">
        <v>599</v>
      </c>
      <c r="E8374" t="s">
        <v>15</v>
      </c>
      <c r="F8374" t="s">
        <v>34</v>
      </c>
      <c r="G8374" t="s">
        <v>150</v>
      </c>
      <c r="H8374" s="1">
        <v>2018</v>
      </c>
      <c r="I8374" s="2">
        <v>1410</v>
      </c>
      <c r="J8374" s="3">
        <v>3094</v>
      </c>
      <c r="K8374">
        <f>Table1[[#This Row],[Total Revenue + Open]]/Table1[[#This Row],[Qty]]</f>
        <v>2.1943262411347519</v>
      </c>
      <c r="L8374">
        <f>Table1[[#This Row],[Total Revenue + Open]]/Table1[[#This Row],[Qty]]</f>
        <v>2.1943262411347519</v>
      </c>
    </row>
    <row r="8375" spans="1:12" hidden="1">
      <c r="A8375" t="s">
        <v>544</v>
      </c>
      <c r="B8375" t="s">
        <v>351</v>
      </c>
      <c r="C8375" t="s">
        <v>351</v>
      </c>
      <c r="D8375" t="s">
        <v>599</v>
      </c>
      <c r="E8375" t="s">
        <v>15</v>
      </c>
      <c r="F8375" t="s">
        <v>34</v>
      </c>
      <c r="G8375" t="s">
        <v>150</v>
      </c>
      <c r="H8375" s="1">
        <v>2018</v>
      </c>
      <c r="I8375" s="2">
        <v>500</v>
      </c>
      <c r="J8375" s="3">
        <v>1105</v>
      </c>
      <c r="K8375">
        <f>Table1[[#This Row],[Total Revenue + Open]]/Table1[[#This Row],[Qty]]</f>
        <v>2.21</v>
      </c>
      <c r="L8375">
        <f>Table1[[#This Row],[Total Revenue + Open]]/Table1[[#This Row],[Qty]]</f>
        <v>2.21</v>
      </c>
    </row>
    <row r="8376" spans="1:12" hidden="1">
      <c r="A8376" t="s">
        <v>544</v>
      </c>
      <c r="B8376" t="s">
        <v>351</v>
      </c>
      <c r="C8376" t="s">
        <v>351</v>
      </c>
      <c r="D8376" t="s">
        <v>599</v>
      </c>
      <c r="E8376" t="s">
        <v>15</v>
      </c>
      <c r="F8376" t="s">
        <v>34</v>
      </c>
      <c r="G8376" t="s">
        <v>150</v>
      </c>
      <c r="H8376" s="1">
        <v>2019</v>
      </c>
      <c r="I8376" s="2">
        <v>600</v>
      </c>
      <c r="J8376" s="3">
        <v>1326</v>
      </c>
      <c r="K8376">
        <f>Table1[[#This Row],[Total Revenue + Open]]/Table1[[#This Row],[Qty]]</f>
        <v>2.21</v>
      </c>
      <c r="L8376">
        <f>Table1[[#This Row],[Total Revenue + Open]]/Table1[[#This Row],[Qty]]</f>
        <v>2.21</v>
      </c>
    </row>
    <row r="8377" spans="1:12" hidden="1">
      <c r="A8377" t="s">
        <v>544</v>
      </c>
      <c r="B8377" t="s">
        <v>351</v>
      </c>
      <c r="C8377" t="s">
        <v>351</v>
      </c>
      <c r="D8377" t="s">
        <v>599</v>
      </c>
      <c r="E8377" t="s">
        <v>15</v>
      </c>
      <c r="F8377" t="s">
        <v>34</v>
      </c>
      <c r="G8377" t="s">
        <v>150</v>
      </c>
      <c r="H8377" s="1">
        <v>2019</v>
      </c>
      <c r="I8377" s="2">
        <v>2115</v>
      </c>
      <c r="J8377" s="3">
        <v>4641</v>
      </c>
      <c r="K8377">
        <f>Table1[[#This Row],[Total Revenue + Open]]/Table1[[#This Row],[Qty]]</f>
        <v>2.1943262411347519</v>
      </c>
      <c r="L8377">
        <f>Table1[[#This Row],[Total Revenue + Open]]/Table1[[#This Row],[Qty]]</f>
        <v>2.1943262411347519</v>
      </c>
    </row>
    <row r="8378" spans="1:12" hidden="1">
      <c r="A8378" t="s">
        <v>544</v>
      </c>
      <c r="B8378" t="s">
        <v>351</v>
      </c>
      <c r="C8378" t="s">
        <v>351</v>
      </c>
      <c r="D8378" t="s">
        <v>599</v>
      </c>
      <c r="E8378" t="s">
        <v>15</v>
      </c>
      <c r="F8378" t="s">
        <v>34</v>
      </c>
      <c r="G8378" t="s">
        <v>150</v>
      </c>
      <c r="H8378" s="1">
        <v>2019</v>
      </c>
      <c r="I8378" s="2">
        <v>1310</v>
      </c>
      <c r="J8378" s="3">
        <v>2873</v>
      </c>
      <c r="K8378">
        <f>Table1[[#This Row],[Total Revenue + Open]]/Table1[[#This Row],[Qty]]</f>
        <v>2.1931297709923663</v>
      </c>
      <c r="L8378">
        <f>Table1[[#This Row],[Total Revenue + Open]]/Table1[[#This Row],[Qty]]</f>
        <v>2.1931297709923663</v>
      </c>
    </row>
    <row r="8379" spans="1:12" hidden="1">
      <c r="A8379" t="s">
        <v>544</v>
      </c>
      <c r="B8379" t="s">
        <v>351</v>
      </c>
      <c r="C8379" t="s">
        <v>351</v>
      </c>
      <c r="D8379" t="s">
        <v>599</v>
      </c>
      <c r="E8379" t="s">
        <v>15</v>
      </c>
      <c r="F8379" t="s">
        <v>34</v>
      </c>
      <c r="G8379" t="s">
        <v>150</v>
      </c>
      <c r="H8379" s="1">
        <v>2019</v>
      </c>
      <c r="I8379" s="2">
        <v>400</v>
      </c>
      <c r="J8379" s="3">
        <v>884</v>
      </c>
      <c r="K8379">
        <f>Table1[[#This Row],[Total Revenue + Open]]/Table1[[#This Row],[Qty]]</f>
        <v>2.21</v>
      </c>
      <c r="L8379">
        <f>Table1[[#This Row],[Total Revenue + Open]]/Table1[[#This Row],[Qty]]</f>
        <v>2.21</v>
      </c>
    </row>
    <row r="8380" spans="1:12" hidden="1">
      <c r="A8380" t="s">
        <v>544</v>
      </c>
      <c r="B8380" t="s">
        <v>351</v>
      </c>
      <c r="C8380" t="s">
        <v>351</v>
      </c>
      <c r="D8380" t="s">
        <v>599</v>
      </c>
      <c r="E8380" t="s">
        <v>15</v>
      </c>
      <c r="F8380" t="s">
        <v>34</v>
      </c>
      <c r="G8380" t="s">
        <v>150</v>
      </c>
      <c r="H8380" s="1">
        <v>2019</v>
      </c>
      <c r="I8380" s="2">
        <v>350</v>
      </c>
      <c r="J8380" s="3">
        <v>773.5</v>
      </c>
      <c r="K8380">
        <f>Table1[[#This Row],[Total Revenue + Open]]/Table1[[#This Row],[Qty]]</f>
        <v>2.21</v>
      </c>
      <c r="L8380">
        <f>Table1[[#This Row],[Total Revenue + Open]]/Table1[[#This Row],[Qty]]</f>
        <v>2.21</v>
      </c>
    </row>
    <row r="8381" spans="1:12" hidden="1">
      <c r="A8381" t="s">
        <v>544</v>
      </c>
      <c r="B8381" t="s">
        <v>351</v>
      </c>
      <c r="C8381" t="s">
        <v>351</v>
      </c>
      <c r="D8381" t="s">
        <v>599</v>
      </c>
      <c r="E8381" t="s">
        <v>15</v>
      </c>
      <c r="F8381" t="s">
        <v>34</v>
      </c>
      <c r="G8381" t="s">
        <v>150</v>
      </c>
      <c r="H8381" s="1">
        <v>2019</v>
      </c>
      <c r="I8381" s="2">
        <v>1100</v>
      </c>
      <c r="J8381" s="3">
        <v>2431</v>
      </c>
      <c r="K8381">
        <f>Table1[[#This Row],[Total Revenue + Open]]/Table1[[#This Row],[Qty]]</f>
        <v>2.21</v>
      </c>
      <c r="L8381">
        <f>Table1[[#This Row],[Total Revenue + Open]]/Table1[[#This Row],[Qty]]</f>
        <v>2.21</v>
      </c>
    </row>
    <row r="8382" spans="1:12" hidden="1">
      <c r="A8382" t="s">
        <v>544</v>
      </c>
      <c r="B8382" t="s">
        <v>351</v>
      </c>
      <c r="C8382" t="s">
        <v>351</v>
      </c>
      <c r="D8382" t="s">
        <v>599</v>
      </c>
      <c r="E8382" t="s">
        <v>15</v>
      </c>
      <c r="F8382" t="s">
        <v>34</v>
      </c>
      <c r="G8382" t="s">
        <v>150</v>
      </c>
      <c r="H8382" s="1">
        <v>2020</v>
      </c>
      <c r="I8382" s="2">
        <v>150</v>
      </c>
      <c r="J8382" s="3">
        <v>331.5</v>
      </c>
      <c r="K8382">
        <f>Table1[[#This Row],[Total Revenue + Open]]/Table1[[#This Row],[Qty]]</f>
        <v>2.21</v>
      </c>
      <c r="L8382">
        <f>Table1[[#This Row],[Total Revenue + Open]]/Table1[[#This Row],[Qty]]</f>
        <v>2.21</v>
      </c>
    </row>
    <row r="8383" spans="1:12" hidden="1">
      <c r="A8383" t="s">
        <v>544</v>
      </c>
      <c r="B8383" t="s">
        <v>351</v>
      </c>
      <c r="C8383" t="s">
        <v>351</v>
      </c>
      <c r="D8383" t="s">
        <v>599</v>
      </c>
      <c r="E8383" t="s">
        <v>15</v>
      </c>
      <c r="F8383" t="s">
        <v>34</v>
      </c>
      <c r="G8383" t="s">
        <v>150</v>
      </c>
      <c r="H8383" s="1">
        <v>2020</v>
      </c>
      <c r="I8383" s="2">
        <v>850</v>
      </c>
      <c r="J8383" s="3">
        <v>1887</v>
      </c>
      <c r="K8383">
        <f>Table1[[#This Row],[Total Revenue + Open]]/Table1[[#This Row],[Qty]]</f>
        <v>2.2200000000000002</v>
      </c>
      <c r="L8383">
        <f>Table1[[#This Row],[Total Revenue + Open]]/Table1[[#This Row],[Qty]]</f>
        <v>2.2200000000000002</v>
      </c>
    </row>
    <row r="8384" spans="1:12" hidden="1">
      <c r="A8384" t="s">
        <v>544</v>
      </c>
      <c r="B8384" t="s">
        <v>351</v>
      </c>
      <c r="C8384" t="s">
        <v>351</v>
      </c>
      <c r="D8384" t="s">
        <v>599</v>
      </c>
      <c r="E8384" t="s">
        <v>15</v>
      </c>
      <c r="F8384" t="s">
        <v>34</v>
      </c>
      <c r="G8384" t="s">
        <v>150</v>
      </c>
      <c r="H8384" s="1">
        <v>2020</v>
      </c>
      <c r="I8384" s="2">
        <v>1150</v>
      </c>
      <c r="J8384" s="3">
        <v>2553</v>
      </c>
      <c r="K8384">
        <f>Table1[[#This Row],[Total Revenue + Open]]/Table1[[#This Row],[Qty]]</f>
        <v>2.2200000000000002</v>
      </c>
      <c r="L8384">
        <f>Table1[[#This Row],[Total Revenue + Open]]/Table1[[#This Row],[Qty]]</f>
        <v>2.2200000000000002</v>
      </c>
    </row>
    <row r="8385" spans="1:12" hidden="1">
      <c r="A8385" t="s">
        <v>544</v>
      </c>
      <c r="B8385" t="s">
        <v>351</v>
      </c>
      <c r="C8385" t="s">
        <v>351</v>
      </c>
      <c r="D8385" t="s">
        <v>599</v>
      </c>
      <c r="E8385" t="s">
        <v>15</v>
      </c>
      <c r="F8385" t="s">
        <v>34</v>
      </c>
      <c r="G8385" t="s">
        <v>150</v>
      </c>
      <c r="H8385" s="1">
        <v>2020</v>
      </c>
      <c r="I8385" s="2">
        <v>1850</v>
      </c>
      <c r="J8385" s="3">
        <v>4107</v>
      </c>
      <c r="K8385">
        <f>Table1[[#This Row],[Total Revenue + Open]]/Table1[[#This Row],[Qty]]</f>
        <v>2.2200000000000002</v>
      </c>
      <c r="L8385">
        <f>Table1[[#This Row],[Total Revenue + Open]]/Table1[[#This Row],[Qty]]</f>
        <v>2.2200000000000002</v>
      </c>
    </row>
    <row r="8386" spans="1:12" hidden="1">
      <c r="A8386" t="s">
        <v>544</v>
      </c>
      <c r="B8386" t="s">
        <v>351</v>
      </c>
      <c r="C8386" t="s">
        <v>351</v>
      </c>
      <c r="D8386" t="s">
        <v>599</v>
      </c>
      <c r="E8386" t="s">
        <v>15</v>
      </c>
      <c r="F8386" t="s">
        <v>34</v>
      </c>
      <c r="G8386" t="s">
        <v>150</v>
      </c>
      <c r="H8386" s="1">
        <v>2020</v>
      </c>
      <c r="I8386" s="2">
        <v>600</v>
      </c>
      <c r="J8386" s="3">
        <v>1332</v>
      </c>
      <c r="K8386">
        <f>Table1[[#This Row],[Total Revenue + Open]]/Table1[[#This Row],[Qty]]</f>
        <v>2.2200000000000002</v>
      </c>
      <c r="L8386">
        <f>Table1[[#This Row],[Total Revenue + Open]]/Table1[[#This Row],[Qty]]</f>
        <v>2.2200000000000002</v>
      </c>
    </row>
    <row r="8387" spans="1:12" hidden="1">
      <c r="A8387" t="s">
        <v>544</v>
      </c>
      <c r="B8387" t="s">
        <v>351</v>
      </c>
      <c r="C8387" t="s">
        <v>351</v>
      </c>
      <c r="D8387" t="s">
        <v>599</v>
      </c>
      <c r="E8387" t="s">
        <v>15</v>
      </c>
      <c r="F8387" t="s">
        <v>34</v>
      </c>
      <c r="G8387" t="s">
        <v>150</v>
      </c>
      <c r="H8387" s="1">
        <v>2020</v>
      </c>
      <c r="I8387" s="2">
        <v>350</v>
      </c>
      <c r="J8387" s="3">
        <v>777</v>
      </c>
      <c r="K8387">
        <f>Table1[[#This Row],[Total Revenue + Open]]/Table1[[#This Row],[Qty]]</f>
        <v>2.2200000000000002</v>
      </c>
      <c r="L8387">
        <f>Table1[[#This Row],[Total Revenue + Open]]/Table1[[#This Row],[Qty]]</f>
        <v>2.2200000000000002</v>
      </c>
    </row>
    <row r="8388" spans="1:12" hidden="1">
      <c r="A8388" t="s">
        <v>544</v>
      </c>
      <c r="B8388" t="s">
        <v>351</v>
      </c>
      <c r="C8388" t="s">
        <v>351</v>
      </c>
      <c r="D8388" t="s">
        <v>599</v>
      </c>
      <c r="E8388" t="s">
        <v>15</v>
      </c>
      <c r="F8388" t="s">
        <v>34</v>
      </c>
      <c r="G8388" t="s">
        <v>150</v>
      </c>
      <c r="H8388" s="1">
        <v>2020</v>
      </c>
      <c r="I8388" s="2">
        <v>600</v>
      </c>
      <c r="J8388" s="3">
        <v>1332</v>
      </c>
      <c r="K8388">
        <f>Table1[[#This Row],[Total Revenue + Open]]/Table1[[#This Row],[Qty]]</f>
        <v>2.2200000000000002</v>
      </c>
      <c r="L8388">
        <f>Table1[[#This Row],[Total Revenue + Open]]/Table1[[#This Row],[Qty]]</f>
        <v>2.2200000000000002</v>
      </c>
    </row>
    <row r="8389" spans="1:12" hidden="1">
      <c r="A8389" t="s">
        <v>544</v>
      </c>
      <c r="B8389" t="s">
        <v>351</v>
      </c>
      <c r="C8389" t="s">
        <v>351</v>
      </c>
      <c r="D8389" t="s">
        <v>599</v>
      </c>
      <c r="E8389" t="s">
        <v>15</v>
      </c>
      <c r="F8389" t="s">
        <v>34</v>
      </c>
      <c r="G8389" t="s">
        <v>150</v>
      </c>
      <c r="H8389" s="1">
        <v>2021</v>
      </c>
      <c r="I8389" s="2">
        <v>1560</v>
      </c>
      <c r="J8389" s="3">
        <v>3441</v>
      </c>
      <c r="K8389">
        <f>Table1[[#This Row],[Total Revenue + Open]]/Table1[[#This Row],[Qty]]</f>
        <v>2.2057692307692309</v>
      </c>
      <c r="L8389">
        <f>Table1[[#This Row],[Total Revenue + Open]]/Table1[[#This Row],[Qty]]</f>
        <v>2.2057692307692309</v>
      </c>
    </row>
    <row r="8390" spans="1:12" hidden="1">
      <c r="A8390" t="s">
        <v>544</v>
      </c>
      <c r="B8390" t="s">
        <v>351</v>
      </c>
      <c r="C8390" t="s">
        <v>351</v>
      </c>
      <c r="D8390" t="s">
        <v>599</v>
      </c>
      <c r="E8390" t="s">
        <v>15</v>
      </c>
      <c r="F8390" t="s">
        <v>34</v>
      </c>
      <c r="G8390" t="s">
        <v>150</v>
      </c>
      <c r="H8390" s="1">
        <v>2021</v>
      </c>
      <c r="I8390" s="2">
        <v>1405</v>
      </c>
      <c r="J8390" s="3">
        <v>3108</v>
      </c>
      <c r="K8390">
        <f>Table1[[#This Row],[Total Revenue + Open]]/Table1[[#This Row],[Qty]]</f>
        <v>2.2120996441281138</v>
      </c>
      <c r="L8390">
        <f>Table1[[#This Row],[Total Revenue + Open]]/Table1[[#This Row],[Qty]]</f>
        <v>2.2120996441281138</v>
      </c>
    </row>
    <row r="8391" spans="1:12" hidden="1">
      <c r="A8391" t="s">
        <v>544</v>
      </c>
      <c r="B8391" t="s">
        <v>351</v>
      </c>
      <c r="C8391" t="s">
        <v>351</v>
      </c>
      <c r="D8391" t="s">
        <v>599</v>
      </c>
      <c r="E8391" t="s">
        <v>15</v>
      </c>
      <c r="F8391" t="s">
        <v>34</v>
      </c>
      <c r="G8391" t="s">
        <v>150</v>
      </c>
      <c r="H8391" s="1">
        <v>2021</v>
      </c>
      <c r="I8391" s="2">
        <v>800</v>
      </c>
      <c r="J8391" s="3">
        <v>1776</v>
      </c>
      <c r="K8391">
        <f>Table1[[#This Row],[Total Revenue + Open]]/Table1[[#This Row],[Qty]]</f>
        <v>2.2200000000000002</v>
      </c>
      <c r="L8391">
        <f>Table1[[#This Row],[Total Revenue + Open]]/Table1[[#This Row],[Qty]]</f>
        <v>2.2200000000000002</v>
      </c>
    </row>
    <row r="8392" spans="1:12" hidden="1">
      <c r="A8392" t="s">
        <v>544</v>
      </c>
      <c r="B8392" t="s">
        <v>351</v>
      </c>
      <c r="C8392" t="s">
        <v>351</v>
      </c>
      <c r="D8392" t="s">
        <v>599</v>
      </c>
      <c r="E8392" t="s">
        <v>15</v>
      </c>
      <c r="F8392" t="s">
        <v>34</v>
      </c>
      <c r="G8392" t="s">
        <v>150</v>
      </c>
      <c r="H8392" s="1">
        <v>2021</v>
      </c>
      <c r="I8392" s="2">
        <v>2010</v>
      </c>
      <c r="J8392" s="3">
        <v>4440</v>
      </c>
      <c r="K8392">
        <f>Table1[[#This Row],[Total Revenue + Open]]/Table1[[#This Row],[Qty]]</f>
        <v>2.2089552238805972</v>
      </c>
      <c r="L8392">
        <f>Table1[[#This Row],[Total Revenue + Open]]/Table1[[#This Row],[Qty]]</f>
        <v>2.2089552238805972</v>
      </c>
    </row>
    <row r="8393" spans="1:12" hidden="1">
      <c r="A8393" t="s">
        <v>544</v>
      </c>
      <c r="B8393" t="s">
        <v>351</v>
      </c>
      <c r="C8393" t="s">
        <v>351</v>
      </c>
      <c r="D8393" t="s">
        <v>599</v>
      </c>
      <c r="E8393" t="s">
        <v>15</v>
      </c>
      <c r="F8393" t="s">
        <v>34</v>
      </c>
      <c r="G8393" t="s">
        <v>150</v>
      </c>
      <c r="H8393" s="1">
        <v>2021</v>
      </c>
      <c r="I8393" s="2">
        <v>2010</v>
      </c>
      <c r="J8393" s="3">
        <v>4440</v>
      </c>
      <c r="K8393">
        <f>Table1[[#This Row],[Total Revenue + Open]]/Table1[[#This Row],[Qty]]</f>
        <v>2.2089552238805972</v>
      </c>
      <c r="L8393">
        <f>Table1[[#This Row],[Total Revenue + Open]]/Table1[[#This Row],[Qty]]</f>
        <v>2.2089552238805972</v>
      </c>
    </row>
    <row r="8394" spans="1:12" hidden="1">
      <c r="A8394" t="s">
        <v>544</v>
      </c>
      <c r="B8394" t="s">
        <v>351</v>
      </c>
      <c r="C8394" t="s">
        <v>351</v>
      </c>
      <c r="D8394" t="s">
        <v>599</v>
      </c>
      <c r="E8394" t="s">
        <v>15</v>
      </c>
      <c r="F8394" t="s">
        <v>34</v>
      </c>
      <c r="G8394" t="s">
        <v>150</v>
      </c>
      <c r="H8394" s="1">
        <v>2021</v>
      </c>
      <c r="I8394" s="2">
        <v>1510</v>
      </c>
      <c r="J8394" s="3">
        <v>3330</v>
      </c>
      <c r="K8394">
        <f>Table1[[#This Row],[Total Revenue + Open]]/Table1[[#This Row],[Qty]]</f>
        <v>2.2052980132450331</v>
      </c>
      <c r="L8394">
        <f>Table1[[#This Row],[Total Revenue + Open]]/Table1[[#This Row],[Qty]]</f>
        <v>2.2052980132450331</v>
      </c>
    </row>
    <row r="8395" spans="1:12" hidden="1">
      <c r="A8395" t="s">
        <v>544</v>
      </c>
      <c r="B8395" t="s">
        <v>351</v>
      </c>
      <c r="C8395" t="s">
        <v>351</v>
      </c>
      <c r="D8395" t="s">
        <v>599</v>
      </c>
      <c r="E8395" t="s">
        <v>15</v>
      </c>
      <c r="F8395" t="s">
        <v>34</v>
      </c>
      <c r="G8395" t="s">
        <v>150</v>
      </c>
      <c r="H8395" s="1">
        <v>2021</v>
      </c>
      <c r="I8395" s="2">
        <v>2010</v>
      </c>
      <c r="J8395" s="3">
        <v>4440</v>
      </c>
      <c r="K8395">
        <f>Table1[[#This Row],[Total Revenue + Open]]/Table1[[#This Row],[Qty]]</f>
        <v>2.2089552238805972</v>
      </c>
      <c r="L8395">
        <f>Table1[[#This Row],[Total Revenue + Open]]/Table1[[#This Row],[Qty]]</f>
        <v>2.2089552238805972</v>
      </c>
    </row>
    <row r="8396" spans="1:12" hidden="1">
      <c r="A8396" t="s">
        <v>544</v>
      </c>
      <c r="B8396" t="s">
        <v>351</v>
      </c>
      <c r="C8396" t="s">
        <v>351</v>
      </c>
      <c r="D8396" t="s">
        <v>599</v>
      </c>
      <c r="E8396" t="s">
        <v>15</v>
      </c>
      <c r="F8396" t="s">
        <v>34</v>
      </c>
      <c r="G8396" t="s">
        <v>150</v>
      </c>
      <c r="H8396" s="1">
        <v>2021</v>
      </c>
      <c r="I8396" s="2">
        <v>2210</v>
      </c>
      <c r="J8396" s="3">
        <v>4884</v>
      </c>
      <c r="K8396">
        <f>Table1[[#This Row],[Total Revenue + Open]]/Table1[[#This Row],[Qty]]</f>
        <v>2.2099547511312219</v>
      </c>
      <c r="L8396">
        <f>Table1[[#This Row],[Total Revenue + Open]]/Table1[[#This Row],[Qty]]</f>
        <v>2.2099547511312219</v>
      </c>
    </row>
    <row r="8397" spans="1:12" hidden="1">
      <c r="A8397" t="s">
        <v>544</v>
      </c>
      <c r="B8397" t="s">
        <v>351</v>
      </c>
      <c r="C8397" t="s">
        <v>351</v>
      </c>
      <c r="D8397" t="s">
        <v>599</v>
      </c>
      <c r="E8397" t="s">
        <v>15</v>
      </c>
      <c r="F8397" t="s">
        <v>34</v>
      </c>
      <c r="G8397" t="s">
        <v>150</v>
      </c>
      <c r="H8397" s="1">
        <v>2022</v>
      </c>
      <c r="I8397" s="2">
        <v>700</v>
      </c>
      <c r="J8397" s="3">
        <v>1554</v>
      </c>
      <c r="K8397">
        <f>Table1[[#This Row],[Total Revenue + Open]]/Table1[[#This Row],[Qty]]</f>
        <v>2.2200000000000002</v>
      </c>
      <c r="L8397">
        <f>Table1[[#This Row],[Total Revenue + Open]]/Table1[[#This Row],[Qty]]</f>
        <v>2.2200000000000002</v>
      </c>
    </row>
    <row r="8398" spans="1:12" hidden="1">
      <c r="A8398" t="s">
        <v>544</v>
      </c>
      <c r="B8398" t="s">
        <v>351</v>
      </c>
      <c r="C8398" t="s">
        <v>351</v>
      </c>
      <c r="D8398" t="s">
        <v>599</v>
      </c>
      <c r="E8398" t="s">
        <v>15</v>
      </c>
      <c r="F8398" t="s">
        <v>34</v>
      </c>
      <c r="G8398" t="s">
        <v>150</v>
      </c>
      <c r="H8398" s="1">
        <v>2022</v>
      </c>
      <c r="I8398" s="2">
        <v>1310</v>
      </c>
      <c r="J8398" s="3">
        <v>2886</v>
      </c>
      <c r="K8398">
        <f>Table1[[#This Row],[Total Revenue + Open]]/Table1[[#This Row],[Qty]]</f>
        <v>2.2030534351145037</v>
      </c>
      <c r="L8398">
        <f>Table1[[#This Row],[Total Revenue + Open]]/Table1[[#This Row],[Qty]]</f>
        <v>2.2030534351145037</v>
      </c>
    </row>
    <row r="8399" spans="1:12" hidden="1">
      <c r="A8399" t="s">
        <v>544</v>
      </c>
      <c r="B8399" t="s">
        <v>351</v>
      </c>
      <c r="C8399" t="s">
        <v>351</v>
      </c>
      <c r="D8399" t="s">
        <v>599</v>
      </c>
      <c r="E8399" t="s">
        <v>15</v>
      </c>
      <c r="F8399" t="s">
        <v>34</v>
      </c>
      <c r="G8399" t="s">
        <v>150</v>
      </c>
      <c r="H8399" s="1">
        <v>2022</v>
      </c>
      <c r="I8399" s="2">
        <v>1005</v>
      </c>
      <c r="J8399" s="3">
        <v>2220</v>
      </c>
      <c r="K8399">
        <f>Table1[[#This Row],[Total Revenue + Open]]/Table1[[#This Row],[Qty]]</f>
        <v>2.2089552238805972</v>
      </c>
      <c r="L8399">
        <f>Table1[[#This Row],[Total Revenue + Open]]/Table1[[#This Row],[Qty]]</f>
        <v>2.2089552238805972</v>
      </c>
    </row>
    <row r="8400" spans="1:12" hidden="1">
      <c r="A8400" t="s">
        <v>544</v>
      </c>
      <c r="B8400" t="s">
        <v>351</v>
      </c>
      <c r="C8400" t="s">
        <v>351</v>
      </c>
      <c r="D8400" t="s">
        <v>599</v>
      </c>
      <c r="E8400" t="s">
        <v>15</v>
      </c>
      <c r="F8400" t="s">
        <v>34</v>
      </c>
      <c r="G8400" t="s">
        <v>150</v>
      </c>
      <c r="H8400" s="1">
        <v>2022</v>
      </c>
      <c r="I8400" s="2">
        <v>1205</v>
      </c>
      <c r="J8400" s="3">
        <v>2664</v>
      </c>
      <c r="K8400">
        <f>Table1[[#This Row],[Total Revenue + Open]]/Table1[[#This Row],[Qty]]</f>
        <v>2.2107883817427387</v>
      </c>
      <c r="L8400">
        <f>Table1[[#This Row],[Total Revenue + Open]]/Table1[[#This Row],[Qty]]</f>
        <v>2.2107883817427387</v>
      </c>
    </row>
    <row r="8401" spans="1:12" hidden="1">
      <c r="A8401" t="s">
        <v>544</v>
      </c>
      <c r="B8401" t="s">
        <v>351</v>
      </c>
      <c r="C8401" t="s">
        <v>351</v>
      </c>
      <c r="D8401" t="s">
        <v>599</v>
      </c>
      <c r="E8401" t="s">
        <v>15</v>
      </c>
      <c r="F8401" t="s">
        <v>34</v>
      </c>
      <c r="G8401" t="s">
        <v>150</v>
      </c>
      <c r="H8401" s="1">
        <v>2022</v>
      </c>
      <c r="I8401" s="2">
        <v>50</v>
      </c>
      <c r="J8401" s="3">
        <v>111</v>
      </c>
      <c r="K8401">
        <f>Table1[[#This Row],[Total Revenue + Open]]/Table1[[#This Row],[Qty]]</f>
        <v>2.2200000000000002</v>
      </c>
      <c r="L8401">
        <f>Table1[[#This Row],[Total Revenue + Open]]/Table1[[#This Row],[Qty]]</f>
        <v>2.2200000000000002</v>
      </c>
    </row>
    <row r="8402" spans="1:12" hidden="1">
      <c r="A8402" t="s">
        <v>544</v>
      </c>
      <c r="B8402" t="s">
        <v>351</v>
      </c>
      <c r="C8402" t="s">
        <v>351</v>
      </c>
      <c r="D8402" t="s">
        <v>599</v>
      </c>
      <c r="E8402" t="s">
        <v>15</v>
      </c>
      <c r="F8402" t="s">
        <v>34</v>
      </c>
      <c r="G8402" t="s">
        <v>152</v>
      </c>
      <c r="H8402" s="1">
        <v>2018</v>
      </c>
      <c r="I8402" s="2">
        <v>1410</v>
      </c>
      <c r="J8402" s="3">
        <v>3094</v>
      </c>
      <c r="K8402">
        <f>Table1[[#This Row],[Total Revenue + Open]]/Table1[[#This Row],[Qty]]</f>
        <v>2.1943262411347519</v>
      </c>
      <c r="L8402">
        <f>Table1[[#This Row],[Total Revenue + Open]]/Table1[[#This Row],[Qty]]</f>
        <v>2.1943262411347519</v>
      </c>
    </row>
    <row r="8403" spans="1:12" hidden="1">
      <c r="A8403" t="s">
        <v>544</v>
      </c>
      <c r="B8403" t="s">
        <v>351</v>
      </c>
      <c r="C8403" t="s">
        <v>351</v>
      </c>
      <c r="D8403" t="s">
        <v>599</v>
      </c>
      <c r="E8403" t="s">
        <v>15</v>
      </c>
      <c r="F8403" t="s">
        <v>34</v>
      </c>
      <c r="G8403" t="s">
        <v>152</v>
      </c>
      <c r="H8403" s="1">
        <v>2018</v>
      </c>
      <c r="I8403" s="2">
        <v>500</v>
      </c>
      <c r="J8403" s="3">
        <v>1105</v>
      </c>
      <c r="K8403">
        <f>Table1[[#This Row],[Total Revenue + Open]]/Table1[[#This Row],[Qty]]</f>
        <v>2.21</v>
      </c>
      <c r="L8403">
        <f>Table1[[#This Row],[Total Revenue + Open]]/Table1[[#This Row],[Qty]]</f>
        <v>2.21</v>
      </c>
    </row>
    <row r="8404" spans="1:12" hidden="1">
      <c r="A8404" t="s">
        <v>544</v>
      </c>
      <c r="B8404" t="s">
        <v>351</v>
      </c>
      <c r="C8404" t="s">
        <v>351</v>
      </c>
      <c r="D8404" t="s">
        <v>599</v>
      </c>
      <c r="E8404" t="s">
        <v>15</v>
      </c>
      <c r="F8404" t="s">
        <v>34</v>
      </c>
      <c r="G8404" t="s">
        <v>152</v>
      </c>
      <c r="H8404" s="1">
        <v>2019</v>
      </c>
      <c r="I8404" s="2">
        <v>600</v>
      </c>
      <c r="J8404" s="3">
        <v>1326</v>
      </c>
      <c r="K8404">
        <f>Table1[[#This Row],[Total Revenue + Open]]/Table1[[#This Row],[Qty]]</f>
        <v>2.21</v>
      </c>
      <c r="L8404">
        <f>Table1[[#This Row],[Total Revenue + Open]]/Table1[[#This Row],[Qty]]</f>
        <v>2.21</v>
      </c>
    </row>
    <row r="8405" spans="1:12" hidden="1">
      <c r="A8405" t="s">
        <v>544</v>
      </c>
      <c r="B8405" t="s">
        <v>351</v>
      </c>
      <c r="C8405" t="s">
        <v>351</v>
      </c>
      <c r="D8405" t="s">
        <v>599</v>
      </c>
      <c r="E8405" t="s">
        <v>15</v>
      </c>
      <c r="F8405" t="s">
        <v>34</v>
      </c>
      <c r="G8405" t="s">
        <v>152</v>
      </c>
      <c r="H8405" s="1">
        <v>2019</v>
      </c>
      <c r="I8405" s="2">
        <v>2115</v>
      </c>
      <c r="J8405" s="3">
        <v>4641</v>
      </c>
      <c r="K8405">
        <f>Table1[[#This Row],[Total Revenue + Open]]/Table1[[#This Row],[Qty]]</f>
        <v>2.1943262411347519</v>
      </c>
      <c r="L8405">
        <f>Table1[[#This Row],[Total Revenue + Open]]/Table1[[#This Row],[Qty]]</f>
        <v>2.1943262411347519</v>
      </c>
    </row>
    <row r="8406" spans="1:12" hidden="1">
      <c r="A8406" t="s">
        <v>544</v>
      </c>
      <c r="B8406" t="s">
        <v>351</v>
      </c>
      <c r="C8406" t="s">
        <v>351</v>
      </c>
      <c r="D8406" t="s">
        <v>599</v>
      </c>
      <c r="E8406" t="s">
        <v>15</v>
      </c>
      <c r="F8406" t="s">
        <v>34</v>
      </c>
      <c r="G8406" t="s">
        <v>152</v>
      </c>
      <c r="H8406" s="1">
        <v>2019</v>
      </c>
      <c r="I8406" s="2">
        <v>1310</v>
      </c>
      <c r="J8406" s="3">
        <v>2873</v>
      </c>
      <c r="K8406">
        <f>Table1[[#This Row],[Total Revenue + Open]]/Table1[[#This Row],[Qty]]</f>
        <v>2.1931297709923663</v>
      </c>
      <c r="L8406">
        <f>Table1[[#This Row],[Total Revenue + Open]]/Table1[[#This Row],[Qty]]</f>
        <v>2.1931297709923663</v>
      </c>
    </row>
    <row r="8407" spans="1:12" hidden="1">
      <c r="A8407" t="s">
        <v>544</v>
      </c>
      <c r="B8407" t="s">
        <v>351</v>
      </c>
      <c r="C8407" t="s">
        <v>351</v>
      </c>
      <c r="D8407" t="s">
        <v>599</v>
      </c>
      <c r="E8407" t="s">
        <v>15</v>
      </c>
      <c r="F8407" t="s">
        <v>34</v>
      </c>
      <c r="G8407" t="s">
        <v>152</v>
      </c>
      <c r="H8407" s="1">
        <v>2019</v>
      </c>
      <c r="I8407" s="2">
        <v>400</v>
      </c>
      <c r="J8407" s="3">
        <v>884</v>
      </c>
      <c r="K8407">
        <f>Table1[[#This Row],[Total Revenue + Open]]/Table1[[#This Row],[Qty]]</f>
        <v>2.21</v>
      </c>
      <c r="L8407">
        <f>Table1[[#This Row],[Total Revenue + Open]]/Table1[[#This Row],[Qty]]</f>
        <v>2.21</v>
      </c>
    </row>
    <row r="8408" spans="1:12" hidden="1">
      <c r="A8408" t="s">
        <v>544</v>
      </c>
      <c r="B8408" t="s">
        <v>351</v>
      </c>
      <c r="C8408" t="s">
        <v>351</v>
      </c>
      <c r="D8408" t="s">
        <v>599</v>
      </c>
      <c r="E8408" t="s">
        <v>15</v>
      </c>
      <c r="F8408" t="s">
        <v>34</v>
      </c>
      <c r="G8408" t="s">
        <v>152</v>
      </c>
      <c r="H8408" s="1">
        <v>2019</v>
      </c>
      <c r="I8408" s="2">
        <v>350</v>
      </c>
      <c r="J8408" s="3">
        <v>773.5</v>
      </c>
      <c r="K8408">
        <f>Table1[[#This Row],[Total Revenue + Open]]/Table1[[#This Row],[Qty]]</f>
        <v>2.21</v>
      </c>
      <c r="L8408">
        <f>Table1[[#This Row],[Total Revenue + Open]]/Table1[[#This Row],[Qty]]</f>
        <v>2.21</v>
      </c>
    </row>
    <row r="8409" spans="1:12" hidden="1">
      <c r="A8409" t="s">
        <v>544</v>
      </c>
      <c r="B8409" t="s">
        <v>351</v>
      </c>
      <c r="C8409" t="s">
        <v>351</v>
      </c>
      <c r="D8409" t="s">
        <v>599</v>
      </c>
      <c r="E8409" t="s">
        <v>15</v>
      </c>
      <c r="F8409" t="s">
        <v>34</v>
      </c>
      <c r="G8409" t="s">
        <v>152</v>
      </c>
      <c r="H8409" s="1">
        <v>2019</v>
      </c>
      <c r="I8409" s="2">
        <v>1100</v>
      </c>
      <c r="J8409" s="3">
        <v>2431</v>
      </c>
      <c r="K8409">
        <f>Table1[[#This Row],[Total Revenue + Open]]/Table1[[#This Row],[Qty]]</f>
        <v>2.21</v>
      </c>
      <c r="L8409">
        <f>Table1[[#This Row],[Total Revenue + Open]]/Table1[[#This Row],[Qty]]</f>
        <v>2.21</v>
      </c>
    </row>
    <row r="8410" spans="1:12" hidden="1">
      <c r="A8410" t="s">
        <v>544</v>
      </c>
      <c r="B8410" t="s">
        <v>351</v>
      </c>
      <c r="C8410" t="s">
        <v>351</v>
      </c>
      <c r="D8410" t="s">
        <v>599</v>
      </c>
      <c r="E8410" t="s">
        <v>15</v>
      </c>
      <c r="F8410" t="s">
        <v>34</v>
      </c>
      <c r="G8410" t="s">
        <v>152</v>
      </c>
      <c r="H8410" s="1">
        <v>2020</v>
      </c>
      <c r="I8410" s="2">
        <v>150</v>
      </c>
      <c r="J8410" s="3">
        <v>331.5</v>
      </c>
      <c r="K8410">
        <f>Table1[[#This Row],[Total Revenue + Open]]/Table1[[#This Row],[Qty]]</f>
        <v>2.21</v>
      </c>
      <c r="L8410">
        <f>Table1[[#This Row],[Total Revenue + Open]]/Table1[[#This Row],[Qty]]</f>
        <v>2.21</v>
      </c>
    </row>
    <row r="8411" spans="1:12" hidden="1">
      <c r="A8411" t="s">
        <v>544</v>
      </c>
      <c r="B8411" t="s">
        <v>351</v>
      </c>
      <c r="C8411" t="s">
        <v>351</v>
      </c>
      <c r="D8411" t="s">
        <v>599</v>
      </c>
      <c r="E8411" t="s">
        <v>15</v>
      </c>
      <c r="F8411" t="s">
        <v>34</v>
      </c>
      <c r="G8411" t="s">
        <v>152</v>
      </c>
      <c r="H8411" s="1">
        <v>2020</v>
      </c>
      <c r="I8411" s="2">
        <v>850</v>
      </c>
      <c r="J8411" s="3">
        <v>1887</v>
      </c>
      <c r="K8411">
        <f>Table1[[#This Row],[Total Revenue + Open]]/Table1[[#This Row],[Qty]]</f>
        <v>2.2200000000000002</v>
      </c>
      <c r="L8411">
        <f>Table1[[#This Row],[Total Revenue + Open]]/Table1[[#This Row],[Qty]]</f>
        <v>2.2200000000000002</v>
      </c>
    </row>
    <row r="8412" spans="1:12" hidden="1">
      <c r="A8412" t="s">
        <v>544</v>
      </c>
      <c r="B8412" t="s">
        <v>351</v>
      </c>
      <c r="C8412" t="s">
        <v>351</v>
      </c>
      <c r="D8412" t="s">
        <v>599</v>
      </c>
      <c r="E8412" t="s">
        <v>15</v>
      </c>
      <c r="F8412" t="s">
        <v>34</v>
      </c>
      <c r="G8412" t="s">
        <v>152</v>
      </c>
      <c r="H8412" s="1">
        <v>2020</v>
      </c>
      <c r="I8412" s="2">
        <v>1150</v>
      </c>
      <c r="J8412" s="3">
        <v>2553</v>
      </c>
      <c r="K8412">
        <f>Table1[[#This Row],[Total Revenue + Open]]/Table1[[#This Row],[Qty]]</f>
        <v>2.2200000000000002</v>
      </c>
      <c r="L8412">
        <f>Table1[[#This Row],[Total Revenue + Open]]/Table1[[#This Row],[Qty]]</f>
        <v>2.2200000000000002</v>
      </c>
    </row>
    <row r="8413" spans="1:12" hidden="1">
      <c r="A8413" t="s">
        <v>544</v>
      </c>
      <c r="B8413" t="s">
        <v>351</v>
      </c>
      <c r="C8413" t="s">
        <v>351</v>
      </c>
      <c r="D8413" t="s">
        <v>599</v>
      </c>
      <c r="E8413" t="s">
        <v>15</v>
      </c>
      <c r="F8413" t="s">
        <v>34</v>
      </c>
      <c r="G8413" t="s">
        <v>152</v>
      </c>
      <c r="H8413" s="1">
        <v>2020</v>
      </c>
      <c r="I8413" s="2">
        <v>1850</v>
      </c>
      <c r="J8413" s="3">
        <v>4107</v>
      </c>
      <c r="K8413">
        <f>Table1[[#This Row],[Total Revenue + Open]]/Table1[[#This Row],[Qty]]</f>
        <v>2.2200000000000002</v>
      </c>
      <c r="L8413">
        <f>Table1[[#This Row],[Total Revenue + Open]]/Table1[[#This Row],[Qty]]</f>
        <v>2.2200000000000002</v>
      </c>
    </row>
    <row r="8414" spans="1:12" hidden="1">
      <c r="A8414" t="s">
        <v>544</v>
      </c>
      <c r="B8414" t="s">
        <v>351</v>
      </c>
      <c r="C8414" t="s">
        <v>351</v>
      </c>
      <c r="D8414" t="s">
        <v>599</v>
      </c>
      <c r="E8414" t="s">
        <v>15</v>
      </c>
      <c r="F8414" t="s">
        <v>34</v>
      </c>
      <c r="G8414" t="s">
        <v>152</v>
      </c>
      <c r="H8414" s="1">
        <v>2020</v>
      </c>
      <c r="I8414" s="2">
        <v>600</v>
      </c>
      <c r="J8414" s="3">
        <v>1332</v>
      </c>
      <c r="K8414">
        <f>Table1[[#This Row],[Total Revenue + Open]]/Table1[[#This Row],[Qty]]</f>
        <v>2.2200000000000002</v>
      </c>
      <c r="L8414">
        <f>Table1[[#This Row],[Total Revenue + Open]]/Table1[[#This Row],[Qty]]</f>
        <v>2.2200000000000002</v>
      </c>
    </row>
    <row r="8415" spans="1:12" hidden="1">
      <c r="A8415" t="s">
        <v>544</v>
      </c>
      <c r="B8415" t="s">
        <v>351</v>
      </c>
      <c r="C8415" t="s">
        <v>351</v>
      </c>
      <c r="D8415" t="s">
        <v>599</v>
      </c>
      <c r="E8415" t="s">
        <v>15</v>
      </c>
      <c r="F8415" t="s">
        <v>34</v>
      </c>
      <c r="G8415" t="s">
        <v>152</v>
      </c>
      <c r="H8415" s="1">
        <v>2020</v>
      </c>
      <c r="I8415" s="2">
        <v>350</v>
      </c>
      <c r="J8415" s="3">
        <v>777</v>
      </c>
      <c r="K8415">
        <f>Table1[[#This Row],[Total Revenue + Open]]/Table1[[#This Row],[Qty]]</f>
        <v>2.2200000000000002</v>
      </c>
      <c r="L8415">
        <f>Table1[[#This Row],[Total Revenue + Open]]/Table1[[#This Row],[Qty]]</f>
        <v>2.2200000000000002</v>
      </c>
    </row>
    <row r="8416" spans="1:12" hidden="1">
      <c r="A8416" t="s">
        <v>544</v>
      </c>
      <c r="B8416" t="s">
        <v>351</v>
      </c>
      <c r="C8416" t="s">
        <v>351</v>
      </c>
      <c r="D8416" t="s">
        <v>599</v>
      </c>
      <c r="E8416" t="s">
        <v>15</v>
      </c>
      <c r="F8416" t="s">
        <v>34</v>
      </c>
      <c r="G8416" t="s">
        <v>152</v>
      </c>
      <c r="H8416" s="1">
        <v>2020</v>
      </c>
      <c r="I8416" s="2">
        <v>600</v>
      </c>
      <c r="J8416" s="3">
        <v>1332</v>
      </c>
      <c r="K8416">
        <f>Table1[[#This Row],[Total Revenue + Open]]/Table1[[#This Row],[Qty]]</f>
        <v>2.2200000000000002</v>
      </c>
      <c r="L8416">
        <f>Table1[[#This Row],[Total Revenue + Open]]/Table1[[#This Row],[Qty]]</f>
        <v>2.2200000000000002</v>
      </c>
    </row>
    <row r="8417" spans="1:12" hidden="1">
      <c r="A8417" t="s">
        <v>544</v>
      </c>
      <c r="B8417" t="s">
        <v>351</v>
      </c>
      <c r="C8417" t="s">
        <v>351</v>
      </c>
      <c r="D8417" t="s">
        <v>599</v>
      </c>
      <c r="E8417" t="s">
        <v>15</v>
      </c>
      <c r="F8417" t="s">
        <v>34</v>
      </c>
      <c r="G8417" t="s">
        <v>152</v>
      </c>
      <c r="H8417" s="1">
        <v>2021</v>
      </c>
      <c r="I8417" s="2">
        <v>1570</v>
      </c>
      <c r="J8417" s="3">
        <v>3463.2</v>
      </c>
      <c r="K8417">
        <f>Table1[[#This Row],[Total Revenue + Open]]/Table1[[#This Row],[Qty]]</f>
        <v>2.2058598726114647</v>
      </c>
      <c r="L8417">
        <f>Table1[[#This Row],[Total Revenue + Open]]/Table1[[#This Row],[Qty]]</f>
        <v>2.2058598726114647</v>
      </c>
    </row>
    <row r="8418" spans="1:12" hidden="1">
      <c r="A8418" t="s">
        <v>544</v>
      </c>
      <c r="B8418" t="s">
        <v>351</v>
      </c>
      <c r="C8418" t="s">
        <v>351</v>
      </c>
      <c r="D8418" t="s">
        <v>599</v>
      </c>
      <c r="E8418" t="s">
        <v>15</v>
      </c>
      <c r="F8418" t="s">
        <v>34</v>
      </c>
      <c r="G8418" t="s">
        <v>152</v>
      </c>
      <c r="H8418" s="1">
        <v>2021</v>
      </c>
      <c r="I8418" s="2">
        <v>1405</v>
      </c>
      <c r="J8418" s="3">
        <v>3108</v>
      </c>
      <c r="K8418">
        <f>Table1[[#This Row],[Total Revenue + Open]]/Table1[[#This Row],[Qty]]</f>
        <v>2.2120996441281138</v>
      </c>
      <c r="L8418">
        <f>Table1[[#This Row],[Total Revenue + Open]]/Table1[[#This Row],[Qty]]</f>
        <v>2.2120996441281138</v>
      </c>
    </row>
    <row r="8419" spans="1:12" hidden="1">
      <c r="A8419" t="s">
        <v>544</v>
      </c>
      <c r="B8419" t="s">
        <v>351</v>
      </c>
      <c r="C8419" t="s">
        <v>351</v>
      </c>
      <c r="D8419" t="s">
        <v>599</v>
      </c>
      <c r="E8419" t="s">
        <v>15</v>
      </c>
      <c r="F8419" t="s">
        <v>34</v>
      </c>
      <c r="G8419" t="s">
        <v>152</v>
      </c>
      <c r="H8419" s="1">
        <v>2021</v>
      </c>
      <c r="I8419" s="2">
        <v>800</v>
      </c>
      <c r="J8419" s="3">
        <v>1776</v>
      </c>
      <c r="K8419">
        <f>Table1[[#This Row],[Total Revenue + Open]]/Table1[[#This Row],[Qty]]</f>
        <v>2.2200000000000002</v>
      </c>
      <c r="L8419">
        <f>Table1[[#This Row],[Total Revenue + Open]]/Table1[[#This Row],[Qty]]</f>
        <v>2.2200000000000002</v>
      </c>
    </row>
    <row r="8420" spans="1:12" hidden="1">
      <c r="A8420" t="s">
        <v>544</v>
      </c>
      <c r="B8420" t="s">
        <v>351</v>
      </c>
      <c r="C8420" t="s">
        <v>351</v>
      </c>
      <c r="D8420" t="s">
        <v>599</v>
      </c>
      <c r="E8420" t="s">
        <v>15</v>
      </c>
      <c r="F8420" t="s">
        <v>34</v>
      </c>
      <c r="G8420" t="s">
        <v>152</v>
      </c>
      <c r="H8420" s="1">
        <v>2021</v>
      </c>
      <c r="I8420" s="2">
        <v>2010</v>
      </c>
      <c r="J8420" s="3">
        <v>4440</v>
      </c>
      <c r="K8420">
        <f>Table1[[#This Row],[Total Revenue + Open]]/Table1[[#This Row],[Qty]]</f>
        <v>2.2089552238805972</v>
      </c>
      <c r="L8420">
        <f>Table1[[#This Row],[Total Revenue + Open]]/Table1[[#This Row],[Qty]]</f>
        <v>2.2089552238805972</v>
      </c>
    </row>
    <row r="8421" spans="1:12" hidden="1">
      <c r="A8421" t="s">
        <v>544</v>
      </c>
      <c r="B8421" t="s">
        <v>351</v>
      </c>
      <c r="C8421" t="s">
        <v>351</v>
      </c>
      <c r="D8421" t="s">
        <v>599</v>
      </c>
      <c r="E8421" t="s">
        <v>15</v>
      </c>
      <c r="F8421" t="s">
        <v>34</v>
      </c>
      <c r="G8421" t="s">
        <v>152</v>
      </c>
      <c r="H8421" s="1">
        <v>2021</v>
      </c>
      <c r="I8421" s="2">
        <v>2065</v>
      </c>
      <c r="J8421" s="3">
        <v>4551</v>
      </c>
      <c r="K8421">
        <f>Table1[[#This Row],[Total Revenue + Open]]/Table1[[#This Row],[Qty]]</f>
        <v>2.2038740920096851</v>
      </c>
      <c r="L8421">
        <f>Table1[[#This Row],[Total Revenue + Open]]/Table1[[#This Row],[Qty]]</f>
        <v>2.2038740920096851</v>
      </c>
    </row>
    <row r="8422" spans="1:12" hidden="1">
      <c r="A8422" t="s">
        <v>544</v>
      </c>
      <c r="B8422" t="s">
        <v>351</v>
      </c>
      <c r="C8422" t="s">
        <v>351</v>
      </c>
      <c r="D8422" t="s">
        <v>599</v>
      </c>
      <c r="E8422" t="s">
        <v>15</v>
      </c>
      <c r="F8422" t="s">
        <v>34</v>
      </c>
      <c r="G8422" t="s">
        <v>152</v>
      </c>
      <c r="H8422" s="1">
        <v>2021</v>
      </c>
      <c r="I8422" s="2">
        <v>1510</v>
      </c>
      <c r="J8422" s="3">
        <v>3330</v>
      </c>
      <c r="K8422">
        <f>Table1[[#This Row],[Total Revenue + Open]]/Table1[[#This Row],[Qty]]</f>
        <v>2.2052980132450331</v>
      </c>
      <c r="L8422">
        <f>Table1[[#This Row],[Total Revenue + Open]]/Table1[[#This Row],[Qty]]</f>
        <v>2.2052980132450331</v>
      </c>
    </row>
    <row r="8423" spans="1:12" hidden="1">
      <c r="A8423" t="s">
        <v>544</v>
      </c>
      <c r="B8423" t="s">
        <v>351</v>
      </c>
      <c r="C8423" t="s">
        <v>351</v>
      </c>
      <c r="D8423" t="s">
        <v>599</v>
      </c>
      <c r="E8423" t="s">
        <v>15</v>
      </c>
      <c r="F8423" t="s">
        <v>34</v>
      </c>
      <c r="G8423" t="s">
        <v>152</v>
      </c>
      <c r="H8423" s="1">
        <v>2021</v>
      </c>
      <c r="I8423" s="2">
        <v>2010</v>
      </c>
      <c r="J8423" s="3">
        <v>4440</v>
      </c>
      <c r="K8423">
        <f>Table1[[#This Row],[Total Revenue + Open]]/Table1[[#This Row],[Qty]]</f>
        <v>2.2089552238805972</v>
      </c>
      <c r="L8423">
        <f>Table1[[#This Row],[Total Revenue + Open]]/Table1[[#This Row],[Qty]]</f>
        <v>2.2089552238805972</v>
      </c>
    </row>
    <row r="8424" spans="1:12" hidden="1">
      <c r="A8424" t="s">
        <v>544</v>
      </c>
      <c r="B8424" t="s">
        <v>351</v>
      </c>
      <c r="C8424" t="s">
        <v>351</v>
      </c>
      <c r="D8424" t="s">
        <v>599</v>
      </c>
      <c r="E8424" t="s">
        <v>15</v>
      </c>
      <c r="F8424" t="s">
        <v>34</v>
      </c>
      <c r="G8424" t="s">
        <v>152</v>
      </c>
      <c r="H8424" s="1">
        <v>2021</v>
      </c>
      <c r="I8424" s="2">
        <v>2210</v>
      </c>
      <c r="J8424" s="3">
        <v>4884</v>
      </c>
      <c r="K8424">
        <f>Table1[[#This Row],[Total Revenue + Open]]/Table1[[#This Row],[Qty]]</f>
        <v>2.2099547511312219</v>
      </c>
      <c r="L8424">
        <f>Table1[[#This Row],[Total Revenue + Open]]/Table1[[#This Row],[Qty]]</f>
        <v>2.2099547511312219</v>
      </c>
    </row>
    <row r="8425" spans="1:12" hidden="1">
      <c r="A8425" t="s">
        <v>544</v>
      </c>
      <c r="B8425" t="s">
        <v>351</v>
      </c>
      <c r="C8425" t="s">
        <v>351</v>
      </c>
      <c r="D8425" t="s">
        <v>599</v>
      </c>
      <c r="E8425" t="s">
        <v>15</v>
      </c>
      <c r="F8425" t="s">
        <v>34</v>
      </c>
      <c r="G8425" t="s">
        <v>152</v>
      </c>
      <c r="H8425" s="1">
        <v>2022</v>
      </c>
      <c r="I8425" s="2">
        <v>700</v>
      </c>
      <c r="J8425" s="3">
        <v>1554</v>
      </c>
      <c r="K8425">
        <f>Table1[[#This Row],[Total Revenue + Open]]/Table1[[#This Row],[Qty]]</f>
        <v>2.2200000000000002</v>
      </c>
      <c r="L8425">
        <f>Table1[[#This Row],[Total Revenue + Open]]/Table1[[#This Row],[Qty]]</f>
        <v>2.2200000000000002</v>
      </c>
    </row>
    <row r="8426" spans="1:12" hidden="1">
      <c r="A8426" t="s">
        <v>544</v>
      </c>
      <c r="B8426" t="s">
        <v>351</v>
      </c>
      <c r="C8426" t="s">
        <v>351</v>
      </c>
      <c r="D8426" t="s">
        <v>599</v>
      </c>
      <c r="E8426" t="s">
        <v>15</v>
      </c>
      <c r="F8426" t="s">
        <v>34</v>
      </c>
      <c r="G8426" t="s">
        <v>152</v>
      </c>
      <c r="H8426" s="1">
        <v>2022</v>
      </c>
      <c r="I8426" s="2">
        <v>1310</v>
      </c>
      <c r="J8426" s="3">
        <v>2886</v>
      </c>
      <c r="K8426">
        <f>Table1[[#This Row],[Total Revenue + Open]]/Table1[[#This Row],[Qty]]</f>
        <v>2.2030534351145037</v>
      </c>
      <c r="L8426">
        <f>Table1[[#This Row],[Total Revenue + Open]]/Table1[[#This Row],[Qty]]</f>
        <v>2.2030534351145037</v>
      </c>
    </row>
    <row r="8427" spans="1:12" hidden="1">
      <c r="A8427" t="s">
        <v>544</v>
      </c>
      <c r="B8427" t="s">
        <v>351</v>
      </c>
      <c r="C8427" t="s">
        <v>351</v>
      </c>
      <c r="D8427" t="s">
        <v>599</v>
      </c>
      <c r="E8427" t="s">
        <v>15</v>
      </c>
      <c r="F8427" t="s">
        <v>34</v>
      </c>
      <c r="G8427" t="s">
        <v>152</v>
      </c>
      <c r="H8427" s="1">
        <v>2022</v>
      </c>
      <c r="I8427" s="2">
        <v>1005</v>
      </c>
      <c r="J8427" s="3">
        <v>2220</v>
      </c>
      <c r="K8427">
        <f>Table1[[#This Row],[Total Revenue + Open]]/Table1[[#This Row],[Qty]]</f>
        <v>2.2089552238805972</v>
      </c>
      <c r="L8427">
        <f>Table1[[#This Row],[Total Revenue + Open]]/Table1[[#This Row],[Qty]]</f>
        <v>2.2089552238805972</v>
      </c>
    </row>
    <row r="8428" spans="1:12" hidden="1">
      <c r="A8428" t="s">
        <v>544</v>
      </c>
      <c r="B8428" t="s">
        <v>351</v>
      </c>
      <c r="C8428" t="s">
        <v>351</v>
      </c>
      <c r="D8428" t="s">
        <v>599</v>
      </c>
      <c r="E8428" t="s">
        <v>15</v>
      </c>
      <c r="F8428" t="s">
        <v>34</v>
      </c>
      <c r="G8428" t="s">
        <v>152</v>
      </c>
      <c r="H8428" s="1">
        <v>2022</v>
      </c>
      <c r="I8428" s="2">
        <v>1205</v>
      </c>
      <c r="J8428" s="3">
        <v>2664</v>
      </c>
      <c r="K8428">
        <f>Table1[[#This Row],[Total Revenue + Open]]/Table1[[#This Row],[Qty]]</f>
        <v>2.2107883817427387</v>
      </c>
      <c r="L8428">
        <f>Table1[[#This Row],[Total Revenue + Open]]/Table1[[#This Row],[Qty]]</f>
        <v>2.2107883817427387</v>
      </c>
    </row>
    <row r="8429" spans="1:12" hidden="1">
      <c r="A8429" t="s">
        <v>544</v>
      </c>
      <c r="B8429" t="s">
        <v>351</v>
      </c>
      <c r="C8429" t="s">
        <v>351</v>
      </c>
      <c r="D8429" t="s">
        <v>599</v>
      </c>
      <c r="E8429" t="s">
        <v>15</v>
      </c>
      <c r="F8429" t="s">
        <v>34</v>
      </c>
      <c r="G8429" t="s">
        <v>152</v>
      </c>
      <c r="H8429" s="1">
        <v>2022</v>
      </c>
      <c r="I8429" s="2">
        <v>50</v>
      </c>
      <c r="J8429" s="3">
        <v>111</v>
      </c>
      <c r="K8429">
        <f>Table1[[#This Row],[Total Revenue + Open]]/Table1[[#This Row],[Qty]]</f>
        <v>2.2200000000000002</v>
      </c>
      <c r="L8429">
        <f>Table1[[#This Row],[Total Revenue + Open]]/Table1[[#This Row],[Qty]]</f>
        <v>2.2200000000000002</v>
      </c>
    </row>
    <row r="8430" spans="1:12" hidden="1">
      <c r="A8430" t="s">
        <v>544</v>
      </c>
      <c r="B8430" t="s">
        <v>351</v>
      </c>
      <c r="C8430" t="s">
        <v>351</v>
      </c>
      <c r="D8430" t="s">
        <v>599</v>
      </c>
      <c r="E8430" t="s">
        <v>15</v>
      </c>
      <c r="F8430" t="s">
        <v>34</v>
      </c>
      <c r="G8430" t="s">
        <v>379</v>
      </c>
      <c r="H8430" s="1">
        <v>2017</v>
      </c>
      <c r="I8430" s="2">
        <v>1005</v>
      </c>
      <c r="J8430" s="3">
        <v>2210</v>
      </c>
      <c r="K8430">
        <f>Table1[[#This Row],[Total Revenue + Open]]/Table1[[#This Row],[Qty]]</f>
        <v>2.1990049751243781</v>
      </c>
      <c r="L8430">
        <f>Table1[[#This Row],[Total Revenue + Open]]/Table1[[#This Row],[Qty]]</f>
        <v>2.1990049751243781</v>
      </c>
    </row>
    <row r="8431" spans="1:12" hidden="1">
      <c r="A8431" t="s">
        <v>544</v>
      </c>
      <c r="B8431" t="s">
        <v>351</v>
      </c>
      <c r="C8431" t="s">
        <v>351</v>
      </c>
      <c r="D8431" t="s">
        <v>599</v>
      </c>
      <c r="E8431" t="s">
        <v>15</v>
      </c>
      <c r="F8431" t="s">
        <v>34</v>
      </c>
      <c r="G8431" t="s">
        <v>379</v>
      </c>
      <c r="H8431" s="1">
        <v>2017</v>
      </c>
      <c r="I8431" s="2">
        <v>2010</v>
      </c>
      <c r="J8431" s="3">
        <v>4420</v>
      </c>
      <c r="K8431">
        <f>Table1[[#This Row],[Total Revenue + Open]]/Table1[[#This Row],[Qty]]</f>
        <v>2.1990049751243781</v>
      </c>
      <c r="L8431">
        <f>Table1[[#This Row],[Total Revenue + Open]]/Table1[[#This Row],[Qty]]</f>
        <v>2.1990049751243781</v>
      </c>
    </row>
    <row r="8432" spans="1:12" hidden="1">
      <c r="A8432" t="s">
        <v>544</v>
      </c>
      <c r="B8432" t="s">
        <v>351</v>
      </c>
      <c r="C8432" t="s">
        <v>351</v>
      </c>
      <c r="D8432" t="s">
        <v>599</v>
      </c>
      <c r="E8432" t="s">
        <v>15</v>
      </c>
      <c r="F8432" t="s">
        <v>34</v>
      </c>
      <c r="G8432" t="s">
        <v>379</v>
      </c>
      <c r="H8432" s="1">
        <v>2017</v>
      </c>
      <c r="I8432" s="2">
        <v>1005</v>
      </c>
      <c r="J8432" s="3">
        <v>2210</v>
      </c>
      <c r="K8432">
        <f>Table1[[#This Row],[Total Revenue + Open]]/Table1[[#This Row],[Qty]]</f>
        <v>2.1990049751243781</v>
      </c>
      <c r="L8432">
        <f>Table1[[#This Row],[Total Revenue + Open]]/Table1[[#This Row],[Qty]]</f>
        <v>2.1990049751243781</v>
      </c>
    </row>
    <row r="8433" spans="1:12" hidden="1">
      <c r="A8433" t="s">
        <v>544</v>
      </c>
      <c r="B8433" t="s">
        <v>351</v>
      </c>
      <c r="C8433" t="s">
        <v>351</v>
      </c>
      <c r="D8433" t="s">
        <v>599</v>
      </c>
      <c r="E8433" t="s">
        <v>15</v>
      </c>
      <c r="F8433" t="s">
        <v>34</v>
      </c>
      <c r="G8433" t="s">
        <v>379</v>
      </c>
      <c r="H8433" s="1">
        <v>2017</v>
      </c>
      <c r="I8433" s="2">
        <v>2010</v>
      </c>
      <c r="J8433" s="3">
        <v>4420</v>
      </c>
      <c r="K8433">
        <f>Table1[[#This Row],[Total Revenue + Open]]/Table1[[#This Row],[Qty]]</f>
        <v>2.1990049751243781</v>
      </c>
      <c r="L8433">
        <f>Table1[[#This Row],[Total Revenue + Open]]/Table1[[#This Row],[Qty]]</f>
        <v>2.1990049751243781</v>
      </c>
    </row>
    <row r="8434" spans="1:12" hidden="1">
      <c r="A8434" t="s">
        <v>544</v>
      </c>
      <c r="B8434" t="s">
        <v>351</v>
      </c>
      <c r="C8434" t="s">
        <v>351</v>
      </c>
      <c r="D8434" t="s">
        <v>599</v>
      </c>
      <c r="E8434" t="s">
        <v>15</v>
      </c>
      <c r="F8434" t="s">
        <v>34</v>
      </c>
      <c r="G8434" t="s">
        <v>379</v>
      </c>
      <c r="H8434" s="1">
        <v>2017</v>
      </c>
      <c r="I8434" s="2">
        <v>3015</v>
      </c>
      <c r="J8434" s="3">
        <v>6630</v>
      </c>
      <c r="K8434">
        <f>Table1[[#This Row],[Total Revenue + Open]]/Table1[[#This Row],[Qty]]</f>
        <v>2.1990049751243781</v>
      </c>
      <c r="L8434">
        <f>Table1[[#This Row],[Total Revenue + Open]]/Table1[[#This Row],[Qty]]</f>
        <v>2.1990049751243781</v>
      </c>
    </row>
    <row r="8435" spans="1:12" hidden="1">
      <c r="A8435" t="s">
        <v>544</v>
      </c>
      <c r="B8435" t="s">
        <v>351</v>
      </c>
      <c r="C8435" t="s">
        <v>351</v>
      </c>
      <c r="D8435" t="s">
        <v>599</v>
      </c>
      <c r="E8435" t="s">
        <v>15</v>
      </c>
      <c r="F8435" t="s">
        <v>201</v>
      </c>
      <c r="G8435" t="s">
        <v>202</v>
      </c>
      <c r="H8435" s="1">
        <v>2021</v>
      </c>
      <c r="I8435" s="2">
        <v>1005</v>
      </c>
      <c r="J8435" s="3">
        <v>2990</v>
      </c>
      <c r="K8435">
        <f>Table1[[#This Row],[Total Revenue + Open]]/Table1[[#This Row],[Qty]]</f>
        <v>2.9751243781094527</v>
      </c>
      <c r="L8435">
        <f>Table1[[#This Row],[Total Revenue + Open]]/Table1[[#This Row],[Qty]]</f>
        <v>2.9751243781094527</v>
      </c>
    </row>
    <row r="8436" spans="1:12" hidden="1">
      <c r="A8436" t="s">
        <v>544</v>
      </c>
      <c r="B8436" t="s">
        <v>351</v>
      </c>
      <c r="C8436" t="s">
        <v>351</v>
      </c>
      <c r="D8436" t="s">
        <v>599</v>
      </c>
      <c r="E8436" t="s">
        <v>15</v>
      </c>
      <c r="F8436" t="s">
        <v>201</v>
      </c>
      <c r="G8436" t="s">
        <v>202</v>
      </c>
      <c r="H8436" s="1">
        <v>2022</v>
      </c>
      <c r="I8436" s="2">
        <v>1005</v>
      </c>
      <c r="J8436" s="3">
        <v>2990</v>
      </c>
      <c r="K8436">
        <f>Table1[[#This Row],[Total Revenue + Open]]/Table1[[#This Row],[Qty]]</f>
        <v>2.9751243781094527</v>
      </c>
      <c r="L8436">
        <f>Table1[[#This Row],[Total Revenue + Open]]/Table1[[#This Row],[Qty]]</f>
        <v>2.9751243781094527</v>
      </c>
    </row>
    <row r="8437" spans="1:12" hidden="1">
      <c r="A8437" t="s">
        <v>544</v>
      </c>
      <c r="B8437" t="s">
        <v>351</v>
      </c>
      <c r="C8437" t="s">
        <v>351</v>
      </c>
      <c r="D8437" t="s">
        <v>599</v>
      </c>
      <c r="E8437" t="s">
        <v>15</v>
      </c>
      <c r="F8437" t="s">
        <v>201</v>
      </c>
      <c r="G8437" t="s">
        <v>202</v>
      </c>
      <c r="H8437" s="1">
        <v>2022</v>
      </c>
      <c r="I8437" s="2">
        <v>1005</v>
      </c>
      <c r="J8437" s="3">
        <v>2990</v>
      </c>
      <c r="K8437">
        <f>Table1[[#This Row],[Total Revenue + Open]]/Table1[[#This Row],[Qty]]</f>
        <v>2.9751243781094527</v>
      </c>
      <c r="L8437">
        <f>Table1[[#This Row],[Total Revenue + Open]]/Table1[[#This Row],[Qty]]</f>
        <v>2.9751243781094527</v>
      </c>
    </row>
    <row r="8438" spans="1:12" hidden="1">
      <c r="A8438" t="s">
        <v>544</v>
      </c>
      <c r="B8438" t="s">
        <v>351</v>
      </c>
      <c r="C8438" t="s">
        <v>351</v>
      </c>
      <c r="D8438" t="s">
        <v>599</v>
      </c>
      <c r="E8438" t="s">
        <v>15</v>
      </c>
      <c r="F8438" t="s">
        <v>201</v>
      </c>
      <c r="G8438" t="s">
        <v>202</v>
      </c>
      <c r="H8438" s="1">
        <v>2022</v>
      </c>
      <c r="I8438" s="2">
        <v>1500</v>
      </c>
      <c r="J8438" s="3">
        <v>4485</v>
      </c>
      <c r="K8438">
        <f>Table1[[#This Row],[Total Revenue + Open]]/Table1[[#This Row],[Qty]]</f>
        <v>2.99</v>
      </c>
      <c r="L8438">
        <f>Table1[[#This Row],[Total Revenue + Open]]/Table1[[#This Row],[Qty]]</f>
        <v>2.99</v>
      </c>
    </row>
    <row r="8439" spans="1:12" hidden="1">
      <c r="A8439" t="s">
        <v>544</v>
      </c>
      <c r="B8439" t="s">
        <v>351</v>
      </c>
      <c r="C8439" t="s">
        <v>351</v>
      </c>
      <c r="D8439" t="s">
        <v>599</v>
      </c>
      <c r="E8439" t="s">
        <v>15</v>
      </c>
      <c r="F8439" t="s">
        <v>201</v>
      </c>
      <c r="G8439" t="s">
        <v>202</v>
      </c>
      <c r="H8439" s="1">
        <v>2022</v>
      </c>
      <c r="I8439" s="2">
        <v>10</v>
      </c>
      <c r="J8439" s="3">
        <v>0</v>
      </c>
      <c r="K8439">
        <f>Table1[[#This Row],[Total Revenue + Open]]/Table1[[#This Row],[Qty]]</f>
        <v>0</v>
      </c>
      <c r="L8439">
        <f>Table1[[#This Row],[Total Revenue + Open]]/Table1[[#This Row],[Qty]]</f>
        <v>0</v>
      </c>
    </row>
    <row r="8440" spans="1:12" hidden="1">
      <c r="A8440" t="s">
        <v>544</v>
      </c>
      <c r="B8440" t="s">
        <v>351</v>
      </c>
      <c r="C8440" t="s">
        <v>351</v>
      </c>
      <c r="D8440" t="s">
        <v>599</v>
      </c>
      <c r="E8440" t="s">
        <v>15</v>
      </c>
      <c r="F8440" t="s">
        <v>201</v>
      </c>
      <c r="G8440" t="s">
        <v>202</v>
      </c>
      <c r="H8440" s="1">
        <v>2022</v>
      </c>
      <c r="I8440" s="2">
        <v>2010</v>
      </c>
      <c r="J8440" s="3">
        <v>5980</v>
      </c>
      <c r="K8440">
        <f>Table1[[#This Row],[Total Revenue + Open]]/Table1[[#This Row],[Qty]]</f>
        <v>2.9751243781094527</v>
      </c>
      <c r="L8440">
        <f>Table1[[#This Row],[Total Revenue + Open]]/Table1[[#This Row],[Qty]]</f>
        <v>2.9751243781094527</v>
      </c>
    </row>
    <row r="8441" spans="1:12" hidden="1">
      <c r="A8441" t="s">
        <v>544</v>
      </c>
      <c r="B8441" t="s">
        <v>351</v>
      </c>
      <c r="C8441" t="s">
        <v>351</v>
      </c>
      <c r="D8441" t="s">
        <v>599</v>
      </c>
      <c r="E8441" t="s">
        <v>15</v>
      </c>
      <c r="F8441" t="s">
        <v>201</v>
      </c>
      <c r="G8441" t="s">
        <v>202</v>
      </c>
      <c r="H8441" s="1">
        <v>2022</v>
      </c>
      <c r="I8441" s="2">
        <v>1005</v>
      </c>
      <c r="J8441" s="3">
        <v>2990</v>
      </c>
      <c r="K8441">
        <f>Table1[[#This Row],[Total Revenue + Open]]/Table1[[#This Row],[Qty]]</f>
        <v>2.9751243781094527</v>
      </c>
      <c r="L8441">
        <f>Table1[[#This Row],[Total Revenue + Open]]/Table1[[#This Row],[Qty]]</f>
        <v>2.9751243781094527</v>
      </c>
    </row>
    <row r="8442" spans="1:12" hidden="1">
      <c r="A8442" t="s">
        <v>544</v>
      </c>
      <c r="B8442" t="s">
        <v>351</v>
      </c>
      <c r="C8442" t="s">
        <v>351</v>
      </c>
      <c r="D8442" t="s">
        <v>599</v>
      </c>
      <c r="E8442" t="s">
        <v>15</v>
      </c>
      <c r="F8442" t="s">
        <v>201</v>
      </c>
      <c r="G8442" t="s">
        <v>202</v>
      </c>
      <c r="H8442" s="1">
        <v>2022</v>
      </c>
      <c r="I8442" s="2">
        <v>1005</v>
      </c>
      <c r="J8442" s="3">
        <v>2990</v>
      </c>
      <c r="K8442">
        <f>Table1[[#This Row],[Total Revenue + Open]]/Table1[[#This Row],[Qty]]</f>
        <v>2.9751243781094527</v>
      </c>
      <c r="L8442">
        <f>Table1[[#This Row],[Total Revenue + Open]]/Table1[[#This Row],[Qty]]</f>
        <v>2.9751243781094527</v>
      </c>
    </row>
    <row r="8443" spans="1:12" hidden="1">
      <c r="A8443" t="s">
        <v>544</v>
      </c>
      <c r="B8443" t="s">
        <v>351</v>
      </c>
      <c r="C8443" t="s">
        <v>351</v>
      </c>
      <c r="D8443" t="s">
        <v>599</v>
      </c>
      <c r="E8443" t="s">
        <v>15</v>
      </c>
      <c r="F8443" t="s">
        <v>201</v>
      </c>
      <c r="G8443" t="s">
        <v>202</v>
      </c>
      <c r="H8443" s="1">
        <v>2021</v>
      </c>
      <c r="I8443" s="2">
        <v>1005</v>
      </c>
      <c r="J8443" s="3">
        <v>2970</v>
      </c>
      <c r="K8443">
        <f>Table1[[#This Row],[Total Revenue + Open]]/Table1[[#This Row],[Qty]]</f>
        <v>2.955223880597015</v>
      </c>
      <c r="L8443">
        <f>Table1[[#This Row],[Total Revenue + Open]]/Table1[[#This Row],[Qty]]</f>
        <v>2.955223880597015</v>
      </c>
    </row>
    <row r="8444" spans="1:12" hidden="1">
      <c r="A8444" t="s">
        <v>544</v>
      </c>
      <c r="B8444" t="s">
        <v>351</v>
      </c>
      <c r="C8444" t="s">
        <v>351</v>
      </c>
      <c r="D8444" t="s">
        <v>599</v>
      </c>
      <c r="E8444" t="s">
        <v>15</v>
      </c>
      <c r="F8444" t="s">
        <v>201</v>
      </c>
      <c r="G8444" t="s">
        <v>202</v>
      </c>
      <c r="H8444" s="1">
        <v>2022</v>
      </c>
      <c r="I8444" s="2">
        <v>2010</v>
      </c>
      <c r="J8444" s="3">
        <v>5940</v>
      </c>
      <c r="K8444">
        <f>Table1[[#This Row],[Total Revenue + Open]]/Table1[[#This Row],[Qty]]</f>
        <v>2.955223880597015</v>
      </c>
      <c r="L8444">
        <f>Table1[[#This Row],[Total Revenue + Open]]/Table1[[#This Row],[Qty]]</f>
        <v>2.955223880597015</v>
      </c>
    </row>
    <row r="8445" spans="1:12" hidden="1">
      <c r="A8445" t="s">
        <v>544</v>
      </c>
      <c r="B8445" t="s">
        <v>351</v>
      </c>
      <c r="C8445" t="s">
        <v>351</v>
      </c>
      <c r="D8445" t="s">
        <v>599</v>
      </c>
      <c r="E8445" t="s">
        <v>15</v>
      </c>
      <c r="F8445" t="s">
        <v>201</v>
      </c>
      <c r="G8445" t="s">
        <v>202</v>
      </c>
      <c r="H8445" s="1">
        <v>2022</v>
      </c>
      <c r="I8445" s="2">
        <v>1005</v>
      </c>
      <c r="J8445" s="3">
        <v>2970</v>
      </c>
      <c r="K8445">
        <f>Table1[[#This Row],[Total Revenue + Open]]/Table1[[#This Row],[Qty]]</f>
        <v>2.955223880597015</v>
      </c>
      <c r="L8445">
        <f>Table1[[#This Row],[Total Revenue + Open]]/Table1[[#This Row],[Qty]]</f>
        <v>2.955223880597015</v>
      </c>
    </row>
    <row r="8446" spans="1:12" hidden="1">
      <c r="A8446" t="s">
        <v>544</v>
      </c>
      <c r="B8446" t="s">
        <v>351</v>
      </c>
      <c r="C8446" t="s">
        <v>351</v>
      </c>
      <c r="D8446" t="s">
        <v>599</v>
      </c>
      <c r="E8446" t="s">
        <v>15</v>
      </c>
      <c r="F8446" t="s">
        <v>201</v>
      </c>
      <c r="G8446" t="s">
        <v>202</v>
      </c>
      <c r="H8446" s="1">
        <v>2022</v>
      </c>
      <c r="I8446" s="2">
        <v>1500</v>
      </c>
      <c r="J8446" s="3">
        <v>4455</v>
      </c>
      <c r="K8446">
        <f>Table1[[#This Row],[Total Revenue + Open]]/Table1[[#This Row],[Qty]]</f>
        <v>2.97</v>
      </c>
      <c r="L8446">
        <f>Table1[[#This Row],[Total Revenue + Open]]/Table1[[#This Row],[Qty]]</f>
        <v>2.97</v>
      </c>
    </row>
    <row r="8447" spans="1:12" hidden="1">
      <c r="A8447" t="s">
        <v>544</v>
      </c>
      <c r="B8447" t="s">
        <v>351</v>
      </c>
      <c r="C8447" t="s">
        <v>351</v>
      </c>
      <c r="D8447" t="s">
        <v>599</v>
      </c>
      <c r="E8447" t="s">
        <v>15</v>
      </c>
      <c r="F8447" t="s">
        <v>201</v>
      </c>
      <c r="G8447" t="s">
        <v>202</v>
      </c>
      <c r="H8447" s="1">
        <v>2022</v>
      </c>
      <c r="I8447" s="2">
        <v>10</v>
      </c>
      <c r="J8447" s="3">
        <v>0</v>
      </c>
      <c r="K8447">
        <f>Table1[[#This Row],[Total Revenue + Open]]/Table1[[#This Row],[Qty]]</f>
        <v>0</v>
      </c>
      <c r="L8447">
        <f>Table1[[#This Row],[Total Revenue + Open]]/Table1[[#This Row],[Qty]]</f>
        <v>0</v>
      </c>
    </row>
    <row r="8448" spans="1:12" hidden="1">
      <c r="A8448" t="s">
        <v>544</v>
      </c>
      <c r="B8448" t="s">
        <v>351</v>
      </c>
      <c r="C8448" t="s">
        <v>351</v>
      </c>
      <c r="D8448" t="s">
        <v>599</v>
      </c>
      <c r="E8448" t="s">
        <v>15</v>
      </c>
      <c r="F8448" t="s">
        <v>201</v>
      </c>
      <c r="G8448" t="s">
        <v>202</v>
      </c>
      <c r="H8448" s="1">
        <v>2022</v>
      </c>
      <c r="I8448" s="2">
        <v>1510</v>
      </c>
      <c r="J8448" s="3">
        <v>4455</v>
      </c>
      <c r="K8448">
        <f>Table1[[#This Row],[Total Revenue + Open]]/Table1[[#This Row],[Qty]]</f>
        <v>2.9503311258278146</v>
      </c>
      <c r="L8448">
        <f>Table1[[#This Row],[Total Revenue + Open]]/Table1[[#This Row],[Qty]]</f>
        <v>2.9503311258278146</v>
      </c>
    </row>
    <row r="8449" spans="1:12" hidden="1">
      <c r="A8449" t="s">
        <v>544</v>
      </c>
      <c r="B8449" t="s">
        <v>351</v>
      </c>
      <c r="C8449" t="s">
        <v>351</v>
      </c>
      <c r="D8449" t="s">
        <v>599</v>
      </c>
      <c r="E8449" t="s">
        <v>15</v>
      </c>
      <c r="F8449" t="s">
        <v>201</v>
      </c>
      <c r="G8449" t="s">
        <v>202</v>
      </c>
      <c r="H8449" s="1">
        <v>2022</v>
      </c>
      <c r="I8449" s="2">
        <v>1510</v>
      </c>
      <c r="J8449" s="3">
        <v>4455</v>
      </c>
      <c r="K8449">
        <f>Table1[[#This Row],[Total Revenue + Open]]/Table1[[#This Row],[Qty]]</f>
        <v>2.9503311258278146</v>
      </c>
      <c r="L8449">
        <f>Table1[[#This Row],[Total Revenue + Open]]/Table1[[#This Row],[Qty]]</f>
        <v>2.9503311258278146</v>
      </c>
    </row>
    <row r="8450" spans="1:12" hidden="1">
      <c r="A8450" t="s">
        <v>544</v>
      </c>
      <c r="B8450" t="s">
        <v>351</v>
      </c>
      <c r="C8450" t="s">
        <v>351</v>
      </c>
      <c r="D8450" t="s">
        <v>599</v>
      </c>
      <c r="E8450" t="s">
        <v>15</v>
      </c>
      <c r="F8450" t="s">
        <v>201</v>
      </c>
      <c r="G8450" t="s">
        <v>202</v>
      </c>
      <c r="H8450" s="1">
        <v>2022</v>
      </c>
      <c r="I8450" s="2">
        <v>500</v>
      </c>
      <c r="J8450" s="3">
        <v>1485</v>
      </c>
      <c r="K8450">
        <f>Table1[[#This Row],[Total Revenue + Open]]/Table1[[#This Row],[Qty]]</f>
        <v>2.97</v>
      </c>
      <c r="L8450">
        <f>Table1[[#This Row],[Total Revenue + Open]]/Table1[[#This Row],[Qty]]</f>
        <v>2.97</v>
      </c>
    </row>
    <row r="8451" spans="1:12" hidden="1">
      <c r="A8451" t="s">
        <v>544</v>
      </c>
      <c r="B8451" t="s">
        <v>351</v>
      </c>
      <c r="C8451" t="s">
        <v>351</v>
      </c>
      <c r="D8451" t="s">
        <v>599</v>
      </c>
      <c r="E8451" t="s">
        <v>15</v>
      </c>
      <c r="F8451" t="s">
        <v>201</v>
      </c>
      <c r="G8451" t="s">
        <v>203</v>
      </c>
      <c r="H8451" s="1">
        <v>2021</v>
      </c>
      <c r="I8451" s="2">
        <v>1005</v>
      </c>
      <c r="J8451" s="3">
        <v>2990</v>
      </c>
      <c r="K8451">
        <f>Table1[[#This Row],[Total Revenue + Open]]/Table1[[#This Row],[Qty]]</f>
        <v>2.9751243781094527</v>
      </c>
      <c r="L8451">
        <f>Table1[[#This Row],[Total Revenue + Open]]/Table1[[#This Row],[Qty]]</f>
        <v>2.9751243781094527</v>
      </c>
    </row>
    <row r="8452" spans="1:12" hidden="1">
      <c r="A8452" t="s">
        <v>544</v>
      </c>
      <c r="B8452" t="s">
        <v>351</v>
      </c>
      <c r="C8452" t="s">
        <v>351</v>
      </c>
      <c r="D8452" t="s">
        <v>599</v>
      </c>
      <c r="E8452" t="s">
        <v>15</v>
      </c>
      <c r="F8452" t="s">
        <v>201</v>
      </c>
      <c r="G8452" t="s">
        <v>203</v>
      </c>
      <c r="H8452" s="1">
        <v>2022</v>
      </c>
      <c r="I8452" s="2">
        <v>1005</v>
      </c>
      <c r="J8452" s="3">
        <v>2990</v>
      </c>
      <c r="K8452">
        <f>Table1[[#This Row],[Total Revenue + Open]]/Table1[[#This Row],[Qty]]</f>
        <v>2.9751243781094527</v>
      </c>
      <c r="L8452">
        <f>Table1[[#This Row],[Total Revenue + Open]]/Table1[[#This Row],[Qty]]</f>
        <v>2.9751243781094527</v>
      </c>
    </row>
    <row r="8453" spans="1:12" hidden="1">
      <c r="A8453" t="s">
        <v>544</v>
      </c>
      <c r="B8453" t="s">
        <v>351</v>
      </c>
      <c r="C8453" t="s">
        <v>351</v>
      </c>
      <c r="D8453" t="s">
        <v>599</v>
      </c>
      <c r="E8453" t="s">
        <v>15</v>
      </c>
      <c r="F8453" t="s">
        <v>201</v>
      </c>
      <c r="G8453" t="s">
        <v>203</v>
      </c>
      <c r="H8453" s="1">
        <v>2022</v>
      </c>
      <c r="I8453" s="2">
        <v>1005</v>
      </c>
      <c r="J8453" s="3">
        <v>2990</v>
      </c>
      <c r="K8453">
        <f>Table1[[#This Row],[Total Revenue + Open]]/Table1[[#This Row],[Qty]]</f>
        <v>2.9751243781094527</v>
      </c>
      <c r="L8453">
        <f>Table1[[#This Row],[Total Revenue + Open]]/Table1[[#This Row],[Qty]]</f>
        <v>2.9751243781094527</v>
      </c>
    </row>
    <row r="8454" spans="1:12" hidden="1">
      <c r="A8454" t="s">
        <v>544</v>
      </c>
      <c r="B8454" t="s">
        <v>351</v>
      </c>
      <c r="C8454" t="s">
        <v>351</v>
      </c>
      <c r="D8454" t="s">
        <v>599</v>
      </c>
      <c r="E8454" t="s">
        <v>15</v>
      </c>
      <c r="F8454" t="s">
        <v>201</v>
      </c>
      <c r="G8454" t="s">
        <v>203</v>
      </c>
      <c r="H8454" s="1">
        <v>2022</v>
      </c>
      <c r="I8454" s="2">
        <v>1500</v>
      </c>
      <c r="J8454" s="3">
        <v>4485</v>
      </c>
      <c r="K8454">
        <f>Table1[[#This Row],[Total Revenue + Open]]/Table1[[#This Row],[Qty]]</f>
        <v>2.99</v>
      </c>
      <c r="L8454">
        <f>Table1[[#This Row],[Total Revenue + Open]]/Table1[[#This Row],[Qty]]</f>
        <v>2.99</v>
      </c>
    </row>
    <row r="8455" spans="1:12" hidden="1">
      <c r="A8455" t="s">
        <v>544</v>
      </c>
      <c r="B8455" t="s">
        <v>351</v>
      </c>
      <c r="C8455" t="s">
        <v>351</v>
      </c>
      <c r="D8455" t="s">
        <v>599</v>
      </c>
      <c r="E8455" t="s">
        <v>15</v>
      </c>
      <c r="F8455" t="s">
        <v>201</v>
      </c>
      <c r="G8455" t="s">
        <v>203</v>
      </c>
      <c r="H8455" s="1">
        <v>2022</v>
      </c>
      <c r="I8455" s="2">
        <v>10</v>
      </c>
      <c r="J8455" s="3">
        <v>0</v>
      </c>
      <c r="K8455">
        <f>Table1[[#This Row],[Total Revenue + Open]]/Table1[[#This Row],[Qty]]</f>
        <v>0</v>
      </c>
      <c r="L8455">
        <f>Table1[[#This Row],[Total Revenue + Open]]/Table1[[#This Row],[Qty]]</f>
        <v>0</v>
      </c>
    </row>
    <row r="8456" spans="1:12" hidden="1">
      <c r="A8456" t="s">
        <v>544</v>
      </c>
      <c r="B8456" t="s">
        <v>351</v>
      </c>
      <c r="C8456" t="s">
        <v>351</v>
      </c>
      <c r="D8456" t="s">
        <v>599</v>
      </c>
      <c r="E8456" t="s">
        <v>15</v>
      </c>
      <c r="F8456" t="s">
        <v>201</v>
      </c>
      <c r="G8456" t="s">
        <v>203</v>
      </c>
      <c r="H8456" s="1">
        <v>2022</v>
      </c>
      <c r="I8456" s="2">
        <v>2010</v>
      </c>
      <c r="J8456" s="3">
        <v>5980</v>
      </c>
      <c r="K8456">
        <f>Table1[[#This Row],[Total Revenue + Open]]/Table1[[#This Row],[Qty]]</f>
        <v>2.9751243781094527</v>
      </c>
      <c r="L8456">
        <f>Table1[[#This Row],[Total Revenue + Open]]/Table1[[#This Row],[Qty]]</f>
        <v>2.9751243781094527</v>
      </c>
    </row>
    <row r="8457" spans="1:12" hidden="1">
      <c r="A8457" t="s">
        <v>544</v>
      </c>
      <c r="B8457" t="s">
        <v>351</v>
      </c>
      <c r="C8457" t="s">
        <v>351</v>
      </c>
      <c r="D8457" t="s">
        <v>599</v>
      </c>
      <c r="E8457" t="s">
        <v>15</v>
      </c>
      <c r="F8457" t="s">
        <v>201</v>
      </c>
      <c r="G8457" t="s">
        <v>203</v>
      </c>
      <c r="H8457" s="1">
        <v>2022</v>
      </c>
      <c r="I8457" s="2">
        <v>1005</v>
      </c>
      <c r="J8457" s="3">
        <v>2990</v>
      </c>
      <c r="K8457">
        <f>Table1[[#This Row],[Total Revenue + Open]]/Table1[[#This Row],[Qty]]</f>
        <v>2.9751243781094527</v>
      </c>
      <c r="L8457">
        <f>Table1[[#This Row],[Total Revenue + Open]]/Table1[[#This Row],[Qty]]</f>
        <v>2.9751243781094527</v>
      </c>
    </row>
    <row r="8458" spans="1:12" hidden="1">
      <c r="A8458" t="s">
        <v>544</v>
      </c>
      <c r="B8458" t="s">
        <v>351</v>
      </c>
      <c r="C8458" t="s">
        <v>351</v>
      </c>
      <c r="D8458" t="s">
        <v>599</v>
      </c>
      <c r="E8458" t="s">
        <v>15</v>
      </c>
      <c r="F8458" t="s">
        <v>201</v>
      </c>
      <c r="G8458" t="s">
        <v>203</v>
      </c>
      <c r="H8458" s="1">
        <v>2022</v>
      </c>
      <c r="I8458" s="2">
        <v>1005</v>
      </c>
      <c r="J8458" s="3">
        <v>2990</v>
      </c>
      <c r="K8458">
        <f>Table1[[#This Row],[Total Revenue + Open]]/Table1[[#This Row],[Qty]]</f>
        <v>2.9751243781094527</v>
      </c>
      <c r="L8458">
        <f>Table1[[#This Row],[Total Revenue + Open]]/Table1[[#This Row],[Qty]]</f>
        <v>2.9751243781094527</v>
      </c>
    </row>
    <row r="8459" spans="1:12" hidden="1">
      <c r="A8459" t="s">
        <v>544</v>
      </c>
      <c r="B8459" t="s">
        <v>351</v>
      </c>
      <c r="C8459" t="s">
        <v>351</v>
      </c>
      <c r="D8459" t="s">
        <v>599</v>
      </c>
      <c r="E8459" t="s">
        <v>15</v>
      </c>
      <c r="F8459" t="s">
        <v>201</v>
      </c>
      <c r="G8459" t="s">
        <v>203</v>
      </c>
      <c r="H8459" s="1">
        <v>2021</v>
      </c>
      <c r="I8459" s="2">
        <v>1005</v>
      </c>
      <c r="J8459" s="3">
        <v>2970</v>
      </c>
      <c r="K8459">
        <f>Table1[[#This Row],[Total Revenue + Open]]/Table1[[#This Row],[Qty]]</f>
        <v>2.955223880597015</v>
      </c>
      <c r="L8459">
        <f>Table1[[#This Row],[Total Revenue + Open]]/Table1[[#This Row],[Qty]]</f>
        <v>2.955223880597015</v>
      </c>
    </row>
    <row r="8460" spans="1:12" hidden="1">
      <c r="A8460" t="s">
        <v>544</v>
      </c>
      <c r="B8460" t="s">
        <v>351</v>
      </c>
      <c r="C8460" t="s">
        <v>351</v>
      </c>
      <c r="D8460" t="s">
        <v>599</v>
      </c>
      <c r="E8460" t="s">
        <v>15</v>
      </c>
      <c r="F8460" t="s">
        <v>201</v>
      </c>
      <c r="G8460" t="s">
        <v>203</v>
      </c>
      <c r="H8460" s="1">
        <v>2022</v>
      </c>
      <c r="I8460" s="2">
        <v>2010</v>
      </c>
      <c r="J8460" s="3">
        <v>5940</v>
      </c>
      <c r="K8460">
        <f>Table1[[#This Row],[Total Revenue + Open]]/Table1[[#This Row],[Qty]]</f>
        <v>2.955223880597015</v>
      </c>
      <c r="L8460">
        <f>Table1[[#This Row],[Total Revenue + Open]]/Table1[[#This Row],[Qty]]</f>
        <v>2.955223880597015</v>
      </c>
    </row>
    <row r="8461" spans="1:12" hidden="1">
      <c r="A8461" t="s">
        <v>544</v>
      </c>
      <c r="B8461" t="s">
        <v>351</v>
      </c>
      <c r="C8461" t="s">
        <v>351</v>
      </c>
      <c r="D8461" t="s">
        <v>599</v>
      </c>
      <c r="E8461" t="s">
        <v>15</v>
      </c>
      <c r="F8461" t="s">
        <v>201</v>
      </c>
      <c r="G8461" t="s">
        <v>203</v>
      </c>
      <c r="H8461" s="1">
        <v>2022</v>
      </c>
      <c r="I8461" s="2">
        <v>1005</v>
      </c>
      <c r="J8461" s="3">
        <v>2970</v>
      </c>
      <c r="K8461">
        <f>Table1[[#This Row],[Total Revenue + Open]]/Table1[[#This Row],[Qty]]</f>
        <v>2.955223880597015</v>
      </c>
      <c r="L8461">
        <f>Table1[[#This Row],[Total Revenue + Open]]/Table1[[#This Row],[Qty]]</f>
        <v>2.955223880597015</v>
      </c>
    </row>
    <row r="8462" spans="1:12" hidden="1">
      <c r="A8462" t="s">
        <v>544</v>
      </c>
      <c r="B8462" t="s">
        <v>351</v>
      </c>
      <c r="C8462" t="s">
        <v>351</v>
      </c>
      <c r="D8462" t="s">
        <v>599</v>
      </c>
      <c r="E8462" t="s">
        <v>15</v>
      </c>
      <c r="F8462" t="s">
        <v>201</v>
      </c>
      <c r="G8462" t="s">
        <v>203</v>
      </c>
      <c r="H8462" s="1">
        <v>2022</v>
      </c>
      <c r="I8462" s="2">
        <v>1500</v>
      </c>
      <c r="J8462" s="3">
        <v>4455</v>
      </c>
      <c r="K8462">
        <f>Table1[[#This Row],[Total Revenue + Open]]/Table1[[#This Row],[Qty]]</f>
        <v>2.97</v>
      </c>
      <c r="L8462">
        <f>Table1[[#This Row],[Total Revenue + Open]]/Table1[[#This Row],[Qty]]</f>
        <v>2.97</v>
      </c>
    </row>
    <row r="8463" spans="1:12" hidden="1">
      <c r="A8463" t="s">
        <v>544</v>
      </c>
      <c r="B8463" t="s">
        <v>351</v>
      </c>
      <c r="C8463" t="s">
        <v>351</v>
      </c>
      <c r="D8463" t="s">
        <v>599</v>
      </c>
      <c r="E8463" t="s">
        <v>15</v>
      </c>
      <c r="F8463" t="s">
        <v>201</v>
      </c>
      <c r="G8463" t="s">
        <v>203</v>
      </c>
      <c r="H8463" s="1">
        <v>2022</v>
      </c>
      <c r="I8463" s="2">
        <v>10</v>
      </c>
      <c r="J8463" s="3">
        <v>0</v>
      </c>
      <c r="K8463">
        <f>Table1[[#This Row],[Total Revenue + Open]]/Table1[[#This Row],[Qty]]</f>
        <v>0</v>
      </c>
      <c r="L8463">
        <f>Table1[[#This Row],[Total Revenue + Open]]/Table1[[#This Row],[Qty]]</f>
        <v>0</v>
      </c>
    </row>
    <row r="8464" spans="1:12" hidden="1">
      <c r="A8464" t="s">
        <v>544</v>
      </c>
      <c r="B8464" t="s">
        <v>351</v>
      </c>
      <c r="C8464" t="s">
        <v>351</v>
      </c>
      <c r="D8464" t="s">
        <v>599</v>
      </c>
      <c r="E8464" t="s">
        <v>15</v>
      </c>
      <c r="F8464" t="s">
        <v>201</v>
      </c>
      <c r="G8464" t="s">
        <v>203</v>
      </c>
      <c r="H8464" s="1">
        <v>2022</v>
      </c>
      <c r="I8464" s="2">
        <v>1510</v>
      </c>
      <c r="J8464" s="3">
        <v>4455</v>
      </c>
      <c r="K8464">
        <f>Table1[[#This Row],[Total Revenue + Open]]/Table1[[#This Row],[Qty]]</f>
        <v>2.9503311258278146</v>
      </c>
      <c r="L8464">
        <f>Table1[[#This Row],[Total Revenue + Open]]/Table1[[#This Row],[Qty]]</f>
        <v>2.9503311258278146</v>
      </c>
    </row>
    <row r="8465" spans="1:12" hidden="1">
      <c r="A8465" t="s">
        <v>544</v>
      </c>
      <c r="B8465" t="s">
        <v>351</v>
      </c>
      <c r="C8465" t="s">
        <v>351</v>
      </c>
      <c r="D8465" t="s">
        <v>599</v>
      </c>
      <c r="E8465" t="s">
        <v>15</v>
      </c>
      <c r="F8465" t="s">
        <v>201</v>
      </c>
      <c r="G8465" t="s">
        <v>203</v>
      </c>
      <c r="H8465" s="1">
        <v>2022</v>
      </c>
      <c r="I8465" s="2">
        <v>1510</v>
      </c>
      <c r="J8465" s="3">
        <v>4455</v>
      </c>
      <c r="K8465">
        <f>Table1[[#This Row],[Total Revenue + Open]]/Table1[[#This Row],[Qty]]</f>
        <v>2.9503311258278146</v>
      </c>
      <c r="L8465">
        <f>Table1[[#This Row],[Total Revenue + Open]]/Table1[[#This Row],[Qty]]</f>
        <v>2.9503311258278146</v>
      </c>
    </row>
    <row r="8466" spans="1:12" hidden="1">
      <c r="A8466" t="s">
        <v>544</v>
      </c>
      <c r="B8466" t="s">
        <v>351</v>
      </c>
      <c r="C8466" t="s">
        <v>351</v>
      </c>
      <c r="D8466" t="s">
        <v>599</v>
      </c>
      <c r="E8466" t="s">
        <v>15</v>
      </c>
      <c r="F8466" t="s">
        <v>201</v>
      </c>
      <c r="G8466" t="s">
        <v>203</v>
      </c>
      <c r="H8466" s="1">
        <v>2022</v>
      </c>
      <c r="I8466" s="2">
        <v>500</v>
      </c>
      <c r="J8466" s="3">
        <v>1485</v>
      </c>
      <c r="K8466">
        <f>Table1[[#This Row],[Total Revenue + Open]]/Table1[[#This Row],[Qty]]</f>
        <v>2.97</v>
      </c>
      <c r="L8466">
        <f>Table1[[#This Row],[Total Revenue + Open]]/Table1[[#This Row],[Qty]]</f>
        <v>2.97</v>
      </c>
    </row>
    <row r="8467" spans="1:12" hidden="1">
      <c r="A8467" t="s">
        <v>544</v>
      </c>
      <c r="B8467" t="s">
        <v>351</v>
      </c>
      <c r="C8467" t="s">
        <v>351</v>
      </c>
      <c r="D8467" t="s">
        <v>599</v>
      </c>
      <c r="E8467" t="s">
        <v>15</v>
      </c>
      <c r="F8467" t="s">
        <v>204</v>
      </c>
      <c r="G8467" t="s">
        <v>474</v>
      </c>
      <c r="H8467" s="1">
        <v>2022</v>
      </c>
      <c r="I8467" s="2">
        <v>300</v>
      </c>
      <c r="J8467" s="3">
        <v>816</v>
      </c>
      <c r="K8467">
        <f>Table1[[#This Row],[Total Revenue + Open]]/Table1[[#This Row],[Qty]]</f>
        <v>2.72</v>
      </c>
      <c r="L8467">
        <f>Table1[[#This Row],[Total Revenue + Open]]/Table1[[#This Row],[Qty]]</f>
        <v>2.72</v>
      </c>
    </row>
    <row r="8468" spans="1:12" hidden="1">
      <c r="A8468" t="s">
        <v>544</v>
      </c>
      <c r="B8468" t="s">
        <v>351</v>
      </c>
      <c r="C8468" t="s">
        <v>351</v>
      </c>
      <c r="D8468" t="s">
        <v>599</v>
      </c>
      <c r="E8468" t="s">
        <v>15</v>
      </c>
      <c r="F8468" t="s">
        <v>204</v>
      </c>
      <c r="G8468" t="s">
        <v>474</v>
      </c>
      <c r="H8468" s="1">
        <v>2022</v>
      </c>
      <c r="I8468" s="2">
        <v>300</v>
      </c>
      <c r="J8468" s="3">
        <v>816</v>
      </c>
      <c r="K8468">
        <f>Table1[[#This Row],[Total Revenue + Open]]/Table1[[#This Row],[Qty]]</f>
        <v>2.72</v>
      </c>
      <c r="L8468">
        <f>Table1[[#This Row],[Total Revenue + Open]]/Table1[[#This Row],[Qty]]</f>
        <v>2.72</v>
      </c>
    </row>
    <row r="8469" spans="1:12" hidden="1">
      <c r="A8469" t="s">
        <v>544</v>
      </c>
      <c r="B8469" t="s">
        <v>351</v>
      </c>
      <c r="C8469" t="s">
        <v>351</v>
      </c>
      <c r="D8469" t="s">
        <v>599</v>
      </c>
      <c r="E8469" t="s">
        <v>15</v>
      </c>
      <c r="F8469" t="s">
        <v>204</v>
      </c>
      <c r="G8469" t="s">
        <v>474</v>
      </c>
      <c r="H8469" s="1">
        <v>2022</v>
      </c>
      <c r="I8469" s="2">
        <v>200</v>
      </c>
      <c r="J8469" s="3">
        <v>544</v>
      </c>
      <c r="K8469">
        <f>Table1[[#This Row],[Total Revenue + Open]]/Table1[[#This Row],[Qty]]</f>
        <v>2.72</v>
      </c>
      <c r="L8469">
        <f>Table1[[#This Row],[Total Revenue + Open]]/Table1[[#This Row],[Qty]]</f>
        <v>2.72</v>
      </c>
    </row>
    <row r="8470" spans="1:12" hidden="1">
      <c r="A8470" t="s">
        <v>544</v>
      </c>
      <c r="B8470" t="s">
        <v>351</v>
      </c>
      <c r="C8470" t="s">
        <v>351</v>
      </c>
      <c r="D8470" t="s">
        <v>599</v>
      </c>
      <c r="E8470" t="s">
        <v>15</v>
      </c>
      <c r="F8470" t="s">
        <v>204</v>
      </c>
      <c r="G8470" t="s">
        <v>474</v>
      </c>
      <c r="H8470" s="1">
        <v>2022</v>
      </c>
      <c r="I8470" s="2">
        <v>500</v>
      </c>
      <c r="J8470" s="3">
        <v>1360</v>
      </c>
      <c r="K8470">
        <f>Table1[[#This Row],[Total Revenue + Open]]/Table1[[#This Row],[Qty]]</f>
        <v>2.72</v>
      </c>
      <c r="L8470">
        <f>Table1[[#This Row],[Total Revenue + Open]]/Table1[[#This Row],[Qty]]</f>
        <v>2.72</v>
      </c>
    </row>
    <row r="8471" spans="1:12" hidden="1">
      <c r="A8471" t="s">
        <v>544</v>
      </c>
      <c r="B8471" t="s">
        <v>351</v>
      </c>
      <c r="C8471" t="s">
        <v>351</v>
      </c>
      <c r="D8471" t="s">
        <v>599</v>
      </c>
      <c r="E8471" t="s">
        <v>15</v>
      </c>
      <c r="F8471" t="s">
        <v>204</v>
      </c>
      <c r="G8471" t="s">
        <v>474</v>
      </c>
      <c r="H8471" s="1">
        <v>2022</v>
      </c>
      <c r="I8471" s="2">
        <v>300</v>
      </c>
      <c r="J8471" s="3">
        <v>816</v>
      </c>
      <c r="K8471">
        <f>Table1[[#This Row],[Total Revenue + Open]]/Table1[[#This Row],[Qty]]</f>
        <v>2.72</v>
      </c>
      <c r="L8471">
        <f>Table1[[#This Row],[Total Revenue + Open]]/Table1[[#This Row],[Qty]]</f>
        <v>2.72</v>
      </c>
    </row>
    <row r="8472" spans="1:12" hidden="1">
      <c r="A8472" t="s">
        <v>544</v>
      </c>
      <c r="B8472" t="s">
        <v>351</v>
      </c>
      <c r="C8472" t="s">
        <v>351</v>
      </c>
      <c r="D8472" t="s">
        <v>599</v>
      </c>
      <c r="E8472" t="s">
        <v>15</v>
      </c>
      <c r="F8472" t="s">
        <v>204</v>
      </c>
      <c r="G8472" t="s">
        <v>475</v>
      </c>
      <c r="H8472" s="1">
        <v>2022</v>
      </c>
      <c r="I8472" s="2">
        <v>300</v>
      </c>
      <c r="J8472" s="3">
        <v>816</v>
      </c>
      <c r="K8472">
        <f>Table1[[#This Row],[Total Revenue + Open]]/Table1[[#This Row],[Qty]]</f>
        <v>2.72</v>
      </c>
      <c r="L8472">
        <f>Table1[[#This Row],[Total Revenue + Open]]/Table1[[#This Row],[Qty]]</f>
        <v>2.72</v>
      </c>
    </row>
    <row r="8473" spans="1:12" hidden="1">
      <c r="A8473" t="s">
        <v>544</v>
      </c>
      <c r="B8473" t="s">
        <v>351</v>
      </c>
      <c r="C8473" t="s">
        <v>351</v>
      </c>
      <c r="D8473" t="s">
        <v>599</v>
      </c>
      <c r="E8473" t="s">
        <v>15</v>
      </c>
      <c r="F8473" t="s">
        <v>204</v>
      </c>
      <c r="G8473" t="s">
        <v>475</v>
      </c>
      <c r="H8473" s="1">
        <v>2022</v>
      </c>
      <c r="I8473" s="2">
        <v>300</v>
      </c>
      <c r="J8473" s="3">
        <v>816</v>
      </c>
      <c r="K8473">
        <f>Table1[[#This Row],[Total Revenue + Open]]/Table1[[#This Row],[Qty]]</f>
        <v>2.72</v>
      </c>
      <c r="L8473">
        <f>Table1[[#This Row],[Total Revenue + Open]]/Table1[[#This Row],[Qty]]</f>
        <v>2.72</v>
      </c>
    </row>
    <row r="8474" spans="1:12" hidden="1">
      <c r="A8474" t="s">
        <v>544</v>
      </c>
      <c r="B8474" t="s">
        <v>351</v>
      </c>
      <c r="C8474" t="s">
        <v>351</v>
      </c>
      <c r="D8474" t="s">
        <v>599</v>
      </c>
      <c r="E8474" t="s">
        <v>15</v>
      </c>
      <c r="F8474" t="s">
        <v>204</v>
      </c>
      <c r="G8474" t="s">
        <v>475</v>
      </c>
      <c r="H8474" s="1">
        <v>2022</v>
      </c>
      <c r="I8474" s="2">
        <v>200</v>
      </c>
      <c r="J8474" s="3">
        <v>544</v>
      </c>
      <c r="K8474">
        <f>Table1[[#This Row],[Total Revenue + Open]]/Table1[[#This Row],[Qty]]</f>
        <v>2.72</v>
      </c>
      <c r="L8474">
        <f>Table1[[#This Row],[Total Revenue + Open]]/Table1[[#This Row],[Qty]]</f>
        <v>2.72</v>
      </c>
    </row>
    <row r="8475" spans="1:12" hidden="1">
      <c r="A8475" t="s">
        <v>544</v>
      </c>
      <c r="B8475" t="s">
        <v>351</v>
      </c>
      <c r="C8475" t="s">
        <v>351</v>
      </c>
      <c r="D8475" t="s">
        <v>599</v>
      </c>
      <c r="E8475" t="s">
        <v>15</v>
      </c>
      <c r="F8475" t="s">
        <v>204</v>
      </c>
      <c r="G8475" t="s">
        <v>475</v>
      </c>
      <c r="H8475" s="1">
        <v>2022</v>
      </c>
      <c r="I8475" s="2">
        <v>500</v>
      </c>
      <c r="J8475" s="3">
        <v>1360</v>
      </c>
      <c r="K8475">
        <f>Table1[[#This Row],[Total Revenue + Open]]/Table1[[#This Row],[Qty]]</f>
        <v>2.72</v>
      </c>
      <c r="L8475">
        <f>Table1[[#This Row],[Total Revenue + Open]]/Table1[[#This Row],[Qty]]</f>
        <v>2.72</v>
      </c>
    </row>
    <row r="8476" spans="1:12" hidden="1">
      <c r="A8476" t="s">
        <v>544</v>
      </c>
      <c r="B8476" t="s">
        <v>351</v>
      </c>
      <c r="C8476" t="s">
        <v>351</v>
      </c>
      <c r="D8476" t="s">
        <v>599</v>
      </c>
      <c r="E8476" t="s">
        <v>15</v>
      </c>
      <c r="F8476" t="s">
        <v>204</v>
      </c>
      <c r="G8476" t="s">
        <v>475</v>
      </c>
      <c r="H8476" s="1">
        <v>2022</v>
      </c>
      <c r="I8476" s="2">
        <v>300</v>
      </c>
      <c r="J8476" s="3">
        <v>816</v>
      </c>
      <c r="K8476">
        <f>Table1[[#This Row],[Total Revenue + Open]]/Table1[[#This Row],[Qty]]</f>
        <v>2.72</v>
      </c>
      <c r="L8476">
        <f>Table1[[#This Row],[Total Revenue + Open]]/Table1[[#This Row],[Qty]]</f>
        <v>2.72</v>
      </c>
    </row>
    <row r="8477" spans="1:12" hidden="1">
      <c r="A8477" t="s">
        <v>544</v>
      </c>
      <c r="B8477" t="s">
        <v>351</v>
      </c>
      <c r="C8477" t="s">
        <v>351</v>
      </c>
      <c r="D8477" t="s">
        <v>599</v>
      </c>
      <c r="E8477" t="s">
        <v>15</v>
      </c>
      <c r="F8477" t="s">
        <v>207</v>
      </c>
      <c r="G8477" t="s">
        <v>208</v>
      </c>
      <c r="H8477" s="1">
        <v>2021</v>
      </c>
      <c r="I8477" s="2">
        <v>75</v>
      </c>
      <c r="J8477" s="3">
        <v>365.25</v>
      </c>
      <c r="K8477">
        <f>Table1[[#This Row],[Total Revenue + Open]]/Table1[[#This Row],[Qty]]</f>
        <v>4.87</v>
      </c>
      <c r="L8477">
        <f>Table1[[#This Row],[Total Revenue + Open]]/Table1[[#This Row],[Qty]]</f>
        <v>4.87</v>
      </c>
    </row>
    <row r="8478" spans="1:12" hidden="1">
      <c r="A8478" t="s">
        <v>544</v>
      </c>
      <c r="B8478" t="s">
        <v>351</v>
      </c>
      <c r="C8478" t="s">
        <v>351</v>
      </c>
      <c r="D8478" t="s">
        <v>599</v>
      </c>
      <c r="E8478" t="s">
        <v>15</v>
      </c>
      <c r="F8478" t="s">
        <v>207</v>
      </c>
      <c r="G8478" t="s">
        <v>208</v>
      </c>
      <c r="H8478" s="1">
        <v>2021</v>
      </c>
      <c r="I8478" s="2">
        <v>75</v>
      </c>
      <c r="J8478" s="3">
        <v>365.25</v>
      </c>
      <c r="K8478">
        <f>Table1[[#This Row],[Total Revenue + Open]]/Table1[[#This Row],[Qty]]</f>
        <v>4.87</v>
      </c>
      <c r="L8478">
        <f>Table1[[#This Row],[Total Revenue + Open]]/Table1[[#This Row],[Qty]]</f>
        <v>4.87</v>
      </c>
    </row>
    <row r="8479" spans="1:12" hidden="1">
      <c r="A8479" t="s">
        <v>544</v>
      </c>
      <c r="B8479" t="s">
        <v>351</v>
      </c>
      <c r="C8479" t="s">
        <v>351</v>
      </c>
      <c r="D8479" t="s">
        <v>599</v>
      </c>
      <c r="E8479" t="s">
        <v>15</v>
      </c>
      <c r="F8479" t="s">
        <v>207</v>
      </c>
      <c r="G8479" t="s">
        <v>208</v>
      </c>
      <c r="H8479" s="1">
        <v>2021</v>
      </c>
      <c r="I8479" s="2">
        <v>75</v>
      </c>
      <c r="J8479" s="3">
        <v>365.25</v>
      </c>
      <c r="K8479">
        <f>Table1[[#This Row],[Total Revenue + Open]]/Table1[[#This Row],[Qty]]</f>
        <v>4.87</v>
      </c>
      <c r="L8479">
        <f>Table1[[#This Row],[Total Revenue + Open]]/Table1[[#This Row],[Qty]]</f>
        <v>4.87</v>
      </c>
    </row>
    <row r="8480" spans="1:12" hidden="1">
      <c r="A8480" t="s">
        <v>544</v>
      </c>
      <c r="B8480" t="s">
        <v>351</v>
      </c>
      <c r="C8480" t="s">
        <v>351</v>
      </c>
      <c r="D8480" t="s">
        <v>599</v>
      </c>
      <c r="E8480" t="s">
        <v>15</v>
      </c>
      <c r="F8480" t="s">
        <v>207</v>
      </c>
      <c r="G8480" t="s">
        <v>209</v>
      </c>
      <c r="H8480" s="1">
        <v>2021</v>
      </c>
      <c r="I8480" s="2">
        <v>75</v>
      </c>
      <c r="J8480" s="3">
        <v>365.25</v>
      </c>
      <c r="K8480">
        <f>Table1[[#This Row],[Total Revenue + Open]]/Table1[[#This Row],[Qty]]</f>
        <v>4.87</v>
      </c>
      <c r="L8480">
        <f>Table1[[#This Row],[Total Revenue + Open]]/Table1[[#This Row],[Qty]]</f>
        <v>4.87</v>
      </c>
    </row>
    <row r="8481" spans="1:12" hidden="1">
      <c r="A8481" t="s">
        <v>544</v>
      </c>
      <c r="B8481" t="s">
        <v>351</v>
      </c>
      <c r="C8481" t="s">
        <v>351</v>
      </c>
      <c r="D8481" t="s">
        <v>599</v>
      </c>
      <c r="E8481" t="s">
        <v>15</v>
      </c>
      <c r="F8481" t="s">
        <v>207</v>
      </c>
      <c r="G8481" t="s">
        <v>209</v>
      </c>
      <c r="H8481" s="1">
        <v>2021</v>
      </c>
      <c r="I8481" s="2">
        <v>75</v>
      </c>
      <c r="J8481" s="3">
        <v>365.25</v>
      </c>
      <c r="K8481">
        <f>Table1[[#This Row],[Total Revenue + Open]]/Table1[[#This Row],[Qty]]</f>
        <v>4.87</v>
      </c>
      <c r="L8481">
        <f>Table1[[#This Row],[Total Revenue + Open]]/Table1[[#This Row],[Qty]]</f>
        <v>4.87</v>
      </c>
    </row>
    <row r="8482" spans="1:12" hidden="1">
      <c r="A8482" t="s">
        <v>544</v>
      </c>
      <c r="B8482" t="s">
        <v>351</v>
      </c>
      <c r="C8482" t="s">
        <v>351</v>
      </c>
      <c r="D8482" t="s">
        <v>599</v>
      </c>
      <c r="E8482" t="s">
        <v>15</v>
      </c>
      <c r="F8482" t="s">
        <v>207</v>
      </c>
      <c r="G8482" t="s">
        <v>209</v>
      </c>
      <c r="H8482" s="1">
        <v>2021</v>
      </c>
      <c r="I8482" s="2">
        <v>75</v>
      </c>
      <c r="J8482" s="3">
        <v>365.25</v>
      </c>
      <c r="K8482">
        <f>Table1[[#This Row],[Total Revenue + Open]]/Table1[[#This Row],[Qty]]</f>
        <v>4.87</v>
      </c>
      <c r="L8482">
        <f>Table1[[#This Row],[Total Revenue + Open]]/Table1[[#This Row],[Qty]]</f>
        <v>4.87</v>
      </c>
    </row>
    <row r="8483" spans="1:12" hidden="1">
      <c r="A8483" t="s">
        <v>544</v>
      </c>
      <c r="B8483" t="s">
        <v>351</v>
      </c>
      <c r="C8483" t="s">
        <v>351</v>
      </c>
      <c r="D8483" t="s">
        <v>604</v>
      </c>
      <c r="E8483" t="s">
        <v>15</v>
      </c>
      <c r="F8483" t="s">
        <v>123</v>
      </c>
      <c r="G8483" t="s">
        <v>483</v>
      </c>
      <c r="H8483" s="1">
        <v>2019</v>
      </c>
      <c r="I8483" s="2">
        <v>100</v>
      </c>
      <c r="J8483" s="3">
        <v>275</v>
      </c>
      <c r="K8483">
        <f>Table1[[#This Row],[Total Revenue + Open]]/Table1[[#This Row],[Qty]]</f>
        <v>2.75</v>
      </c>
      <c r="L8483">
        <f>Table1[[#This Row],[Total Revenue + Open]]/Table1[[#This Row],[Qty]]</f>
        <v>2.75</v>
      </c>
    </row>
    <row r="8484" spans="1:12" hidden="1">
      <c r="A8484" t="s">
        <v>544</v>
      </c>
      <c r="B8484" t="s">
        <v>351</v>
      </c>
      <c r="C8484" t="s">
        <v>351</v>
      </c>
      <c r="D8484" t="s">
        <v>604</v>
      </c>
      <c r="E8484" t="s">
        <v>15</v>
      </c>
      <c r="F8484" t="s">
        <v>123</v>
      </c>
      <c r="G8484" t="s">
        <v>513</v>
      </c>
      <c r="H8484" s="1">
        <v>2019</v>
      </c>
      <c r="I8484" s="2">
        <v>800</v>
      </c>
      <c r="J8484" s="3">
        <v>2200</v>
      </c>
      <c r="K8484">
        <f>Table1[[#This Row],[Total Revenue + Open]]/Table1[[#This Row],[Qty]]</f>
        <v>2.75</v>
      </c>
      <c r="L8484">
        <f>Table1[[#This Row],[Total Revenue + Open]]/Table1[[#This Row],[Qty]]</f>
        <v>2.75</v>
      </c>
    </row>
    <row r="8485" spans="1:12" hidden="1">
      <c r="A8485" t="s">
        <v>544</v>
      </c>
      <c r="B8485" t="s">
        <v>351</v>
      </c>
      <c r="C8485" t="s">
        <v>351</v>
      </c>
      <c r="D8485" t="s">
        <v>604</v>
      </c>
      <c r="E8485" t="s">
        <v>15</v>
      </c>
      <c r="F8485" t="s">
        <v>123</v>
      </c>
      <c r="G8485" t="s">
        <v>513</v>
      </c>
      <c r="H8485" s="1">
        <v>2019</v>
      </c>
      <c r="I8485" s="2">
        <v>100</v>
      </c>
      <c r="J8485" s="3">
        <v>277</v>
      </c>
      <c r="K8485">
        <f>Table1[[#This Row],[Total Revenue + Open]]/Table1[[#This Row],[Qty]]</f>
        <v>2.77</v>
      </c>
      <c r="L8485">
        <f>Table1[[#This Row],[Total Revenue + Open]]/Table1[[#This Row],[Qty]]</f>
        <v>2.77</v>
      </c>
    </row>
    <row r="8486" spans="1:12" hidden="1">
      <c r="A8486" t="s">
        <v>544</v>
      </c>
      <c r="B8486" t="s">
        <v>351</v>
      </c>
      <c r="C8486" t="s">
        <v>351</v>
      </c>
      <c r="D8486" t="s">
        <v>604</v>
      </c>
      <c r="E8486" t="s">
        <v>15</v>
      </c>
      <c r="F8486" t="s">
        <v>123</v>
      </c>
      <c r="G8486" t="s">
        <v>513</v>
      </c>
      <c r="H8486" s="1">
        <v>2019</v>
      </c>
      <c r="I8486" s="2">
        <v>100</v>
      </c>
      <c r="J8486" s="3">
        <v>277</v>
      </c>
      <c r="K8486">
        <f>Table1[[#This Row],[Total Revenue + Open]]/Table1[[#This Row],[Qty]]</f>
        <v>2.77</v>
      </c>
      <c r="L8486">
        <f>Table1[[#This Row],[Total Revenue + Open]]/Table1[[#This Row],[Qty]]</f>
        <v>2.77</v>
      </c>
    </row>
    <row r="8487" spans="1:12" hidden="1">
      <c r="A8487" t="s">
        <v>544</v>
      </c>
      <c r="B8487" t="s">
        <v>351</v>
      </c>
      <c r="C8487" t="s">
        <v>351</v>
      </c>
      <c r="D8487" t="s">
        <v>604</v>
      </c>
      <c r="E8487" t="s">
        <v>15</v>
      </c>
      <c r="F8487" t="s">
        <v>123</v>
      </c>
      <c r="G8487" t="s">
        <v>513</v>
      </c>
      <c r="H8487" s="1">
        <v>2019</v>
      </c>
      <c r="I8487" s="2">
        <v>400</v>
      </c>
      <c r="J8487" s="3">
        <v>1108</v>
      </c>
      <c r="K8487">
        <f>Table1[[#This Row],[Total Revenue + Open]]/Table1[[#This Row],[Qty]]</f>
        <v>2.77</v>
      </c>
      <c r="L8487">
        <f>Table1[[#This Row],[Total Revenue + Open]]/Table1[[#This Row],[Qty]]</f>
        <v>2.77</v>
      </c>
    </row>
    <row r="8488" spans="1:12" hidden="1">
      <c r="A8488" t="s">
        <v>544</v>
      </c>
      <c r="B8488" t="s">
        <v>351</v>
      </c>
      <c r="C8488" t="s">
        <v>351</v>
      </c>
      <c r="D8488" t="s">
        <v>604</v>
      </c>
      <c r="E8488" t="s">
        <v>15</v>
      </c>
      <c r="F8488" t="s">
        <v>123</v>
      </c>
      <c r="G8488" t="s">
        <v>484</v>
      </c>
      <c r="H8488" s="1">
        <v>2019</v>
      </c>
      <c r="I8488" s="2">
        <v>100</v>
      </c>
      <c r="J8488" s="3">
        <v>275</v>
      </c>
      <c r="K8488">
        <f>Table1[[#This Row],[Total Revenue + Open]]/Table1[[#This Row],[Qty]]</f>
        <v>2.75</v>
      </c>
      <c r="L8488">
        <f>Table1[[#This Row],[Total Revenue + Open]]/Table1[[#This Row],[Qty]]</f>
        <v>2.75</v>
      </c>
    </row>
    <row r="8489" spans="1:12" hidden="1">
      <c r="A8489" t="s">
        <v>544</v>
      </c>
      <c r="B8489" t="s">
        <v>351</v>
      </c>
      <c r="C8489" t="s">
        <v>351</v>
      </c>
      <c r="D8489" t="s">
        <v>604</v>
      </c>
      <c r="E8489" t="s">
        <v>15</v>
      </c>
      <c r="F8489" t="s">
        <v>123</v>
      </c>
      <c r="G8489" t="s">
        <v>515</v>
      </c>
      <c r="H8489" s="1">
        <v>2019</v>
      </c>
      <c r="I8489" s="2">
        <v>800</v>
      </c>
      <c r="J8489" s="3">
        <v>2200</v>
      </c>
      <c r="K8489">
        <f>Table1[[#This Row],[Total Revenue + Open]]/Table1[[#This Row],[Qty]]</f>
        <v>2.75</v>
      </c>
      <c r="L8489">
        <f>Table1[[#This Row],[Total Revenue + Open]]/Table1[[#This Row],[Qty]]</f>
        <v>2.75</v>
      </c>
    </row>
    <row r="8490" spans="1:12" hidden="1">
      <c r="A8490" t="s">
        <v>544</v>
      </c>
      <c r="B8490" t="s">
        <v>351</v>
      </c>
      <c r="C8490" t="s">
        <v>351</v>
      </c>
      <c r="D8490" t="s">
        <v>604</v>
      </c>
      <c r="E8490" t="s">
        <v>15</v>
      </c>
      <c r="F8490" t="s">
        <v>123</v>
      </c>
      <c r="G8490" t="s">
        <v>515</v>
      </c>
      <c r="H8490" s="1">
        <v>2019</v>
      </c>
      <c r="I8490" s="2">
        <v>100</v>
      </c>
      <c r="J8490" s="3">
        <v>277</v>
      </c>
      <c r="K8490">
        <f>Table1[[#This Row],[Total Revenue + Open]]/Table1[[#This Row],[Qty]]</f>
        <v>2.77</v>
      </c>
      <c r="L8490">
        <f>Table1[[#This Row],[Total Revenue + Open]]/Table1[[#This Row],[Qty]]</f>
        <v>2.77</v>
      </c>
    </row>
    <row r="8491" spans="1:12" hidden="1">
      <c r="A8491" t="s">
        <v>544</v>
      </c>
      <c r="B8491" t="s">
        <v>351</v>
      </c>
      <c r="C8491" t="s">
        <v>351</v>
      </c>
      <c r="D8491" t="s">
        <v>604</v>
      </c>
      <c r="E8491" t="s">
        <v>15</v>
      </c>
      <c r="F8491" t="s">
        <v>123</v>
      </c>
      <c r="G8491" t="s">
        <v>515</v>
      </c>
      <c r="H8491" s="1">
        <v>2019</v>
      </c>
      <c r="I8491" s="2">
        <v>100</v>
      </c>
      <c r="J8491" s="3">
        <v>277</v>
      </c>
      <c r="K8491">
        <f>Table1[[#This Row],[Total Revenue + Open]]/Table1[[#This Row],[Qty]]</f>
        <v>2.77</v>
      </c>
      <c r="L8491">
        <f>Table1[[#This Row],[Total Revenue + Open]]/Table1[[#This Row],[Qty]]</f>
        <v>2.77</v>
      </c>
    </row>
    <row r="8492" spans="1:12" hidden="1">
      <c r="A8492" t="s">
        <v>544</v>
      </c>
      <c r="B8492" t="s">
        <v>351</v>
      </c>
      <c r="C8492" t="s">
        <v>351</v>
      </c>
      <c r="D8492" t="s">
        <v>604</v>
      </c>
      <c r="E8492" t="s">
        <v>15</v>
      </c>
      <c r="F8492" t="s">
        <v>123</v>
      </c>
      <c r="G8492" t="s">
        <v>515</v>
      </c>
      <c r="H8492" s="1">
        <v>2019</v>
      </c>
      <c r="I8492" s="2">
        <v>400</v>
      </c>
      <c r="J8492" s="3">
        <v>1108</v>
      </c>
      <c r="K8492">
        <f>Table1[[#This Row],[Total Revenue + Open]]/Table1[[#This Row],[Qty]]</f>
        <v>2.77</v>
      </c>
      <c r="L8492">
        <f>Table1[[#This Row],[Total Revenue + Open]]/Table1[[#This Row],[Qty]]</f>
        <v>2.77</v>
      </c>
    </row>
    <row r="8493" spans="1:12" hidden="1">
      <c r="A8493" t="s">
        <v>544</v>
      </c>
      <c r="B8493" t="s">
        <v>351</v>
      </c>
      <c r="C8493" t="s">
        <v>351</v>
      </c>
      <c r="D8493" t="s">
        <v>554</v>
      </c>
      <c r="E8493" t="s">
        <v>15</v>
      </c>
      <c r="F8493" t="s">
        <v>123</v>
      </c>
      <c r="G8493" t="s">
        <v>126</v>
      </c>
      <c r="H8493" s="1">
        <v>2019</v>
      </c>
      <c r="I8493" s="2">
        <v>2365</v>
      </c>
      <c r="J8493" s="3">
        <v>6462.5</v>
      </c>
      <c r="K8493">
        <f>Table1[[#This Row],[Total Revenue + Open]]/Table1[[#This Row],[Qty]]</f>
        <v>2.7325581395348837</v>
      </c>
      <c r="L8493">
        <f>Table1[[#This Row],[Total Revenue + Open]]/Table1[[#This Row],[Qty]]</f>
        <v>2.7325581395348837</v>
      </c>
    </row>
    <row r="8494" spans="1:12" hidden="1">
      <c r="A8494" t="s">
        <v>544</v>
      </c>
      <c r="B8494" t="s">
        <v>351</v>
      </c>
      <c r="C8494" t="s">
        <v>351</v>
      </c>
      <c r="D8494" t="s">
        <v>554</v>
      </c>
      <c r="E8494" t="s">
        <v>15</v>
      </c>
      <c r="F8494" t="s">
        <v>123</v>
      </c>
      <c r="G8494" t="s">
        <v>126</v>
      </c>
      <c r="H8494" s="1">
        <v>2019</v>
      </c>
      <c r="I8494" s="2">
        <v>1410</v>
      </c>
      <c r="J8494" s="3">
        <v>3850</v>
      </c>
      <c r="K8494">
        <f>Table1[[#This Row],[Total Revenue + Open]]/Table1[[#This Row],[Qty]]</f>
        <v>2.7304964539007091</v>
      </c>
      <c r="L8494">
        <f>Table1[[#This Row],[Total Revenue + Open]]/Table1[[#This Row],[Qty]]</f>
        <v>2.7304964539007091</v>
      </c>
    </row>
    <row r="8495" spans="1:12" hidden="1">
      <c r="A8495" t="s">
        <v>544</v>
      </c>
      <c r="B8495" t="s">
        <v>351</v>
      </c>
      <c r="C8495" t="s">
        <v>351</v>
      </c>
      <c r="D8495" t="s">
        <v>554</v>
      </c>
      <c r="E8495" t="s">
        <v>15</v>
      </c>
      <c r="F8495" t="s">
        <v>123</v>
      </c>
      <c r="G8495" t="s">
        <v>126</v>
      </c>
      <c r="H8495" s="1">
        <v>2019</v>
      </c>
      <c r="I8495" s="2">
        <v>350</v>
      </c>
      <c r="J8495" s="3">
        <v>962.5</v>
      </c>
      <c r="K8495">
        <f>Table1[[#This Row],[Total Revenue + Open]]/Table1[[#This Row],[Qty]]</f>
        <v>2.75</v>
      </c>
      <c r="L8495">
        <f>Table1[[#This Row],[Total Revenue + Open]]/Table1[[#This Row],[Qty]]</f>
        <v>2.75</v>
      </c>
    </row>
    <row r="8496" spans="1:12" hidden="1">
      <c r="A8496" t="s">
        <v>544</v>
      </c>
      <c r="B8496" t="s">
        <v>351</v>
      </c>
      <c r="C8496" t="s">
        <v>351</v>
      </c>
      <c r="D8496" t="s">
        <v>554</v>
      </c>
      <c r="E8496" t="s">
        <v>15</v>
      </c>
      <c r="F8496" t="s">
        <v>123</v>
      </c>
      <c r="G8496" t="s">
        <v>126</v>
      </c>
      <c r="H8496" s="1">
        <v>2020</v>
      </c>
      <c r="I8496" s="2">
        <v>1160</v>
      </c>
      <c r="J8496" s="3">
        <v>3162.5</v>
      </c>
      <c r="K8496">
        <f>Table1[[#This Row],[Total Revenue + Open]]/Table1[[#This Row],[Qty]]</f>
        <v>2.7262931034482758</v>
      </c>
      <c r="L8496">
        <f>Table1[[#This Row],[Total Revenue + Open]]/Table1[[#This Row],[Qty]]</f>
        <v>2.7262931034482758</v>
      </c>
    </row>
    <row r="8497" spans="1:12" hidden="1">
      <c r="A8497" t="s">
        <v>544</v>
      </c>
      <c r="B8497" t="s">
        <v>351</v>
      </c>
      <c r="C8497" t="s">
        <v>351</v>
      </c>
      <c r="D8497" t="s">
        <v>554</v>
      </c>
      <c r="E8497" t="s">
        <v>15</v>
      </c>
      <c r="F8497" t="s">
        <v>123</v>
      </c>
      <c r="G8497" t="s">
        <v>126</v>
      </c>
      <c r="H8497" s="1">
        <v>2020</v>
      </c>
      <c r="I8497" s="2">
        <v>1460</v>
      </c>
      <c r="J8497" s="3">
        <v>3987.5</v>
      </c>
      <c r="K8497">
        <f>Table1[[#This Row],[Total Revenue + Open]]/Table1[[#This Row],[Qty]]</f>
        <v>2.7311643835616439</v>
      </c>
      <c r="L8497">
        <f>Table1[[#This Row],[Total Revenue + Open]]/Table1[[#This Row],[Qty]]</f>
        <v>2.7311643835616439</v>
      </c>
    </row>
    <row r="8498" spans="1:12" hidden="1">
      <c r="A8498" t="s">
        <v>544</v>
      </c>
      <c r="B8498" t="s">
        <v>351</v>
      </c>
      <c r="C8498" t="s">
        <v>351</v>
      </c>
      <c r="D8498" t="s">
        <v>554</v>
      </c>
      <c r="E8498" t="s">
        <v>15</v>
      </c>
      <c r="F8498" t="s">
        <v>123</v>
      </c>
      <c r="G8498" t="s">
        <v>126</v>
      </c>
      <c r="H8498" s="1">
        <v>2020</v>
      </c>
      <c r="I8498" s="2">
        <v>500</v>
      </c>
      <c r="J8498" s="3">
        <v>1375</v>
      </c>
      <c r="K8498">
        <f>Table1[[#This Row],[Total Revenue + Open]]/Table1[[#This Row],[Qty]]</f>
        <v>2.75</v>
      </c>
      <c r="L8498">
        <f>Table1[[#This Row],[Total Revenue + Open]]/Table1[[#This Row],[Qty]]</f>
        <v>2.75</v>
      </c>
    </row>
    <row r="8499" spans="1:12" hidden="1">
      <c r="A8499" t="s">
        <v>544</v>
      </c>
      <c r="B8499" t="s">
        <v>351</v>
      </c>
      <c r="C8499" t="s">
        <v>351</v>
      </c>
      <c r="D8499" t="s">
        <v>554</v>
      </c>
      <c r="E8499" t="s">
        <v>15</v>
      </c>
      <c r="F8499" t="s">
        <v>123</v>
      </c>
      <c r="G8499" t="s">
        <v>126</v>
      </c>
      <c r="H8499" s="1">
        <v>2020</v>
      </c>
      <c r="I8499" s="2">
        <v>1410</v>
      </c>
      <c r="J8499" s="3">
        <v>3850</v>
      </c>
      <c r="K8499">
        <f>Table1[[#This Row],[Total Revenue + Open]]/Table1[[#This Row],[Qty]]</f>
        <v>2.7304964539007091</v>
      </c>
      <c r="L8499">
        <f>Table1[[#This Row],[Total Revenue + Open]]/Table1[[#This Row],[Qty]]</f>
        <v>2.7304964539007091</v>
      </c>
    </row>
    <row r="8500" spans="1:12" hidden="1">
      <c r="A8500" t="s">
        <v>544</v>
      </c>
      <c r="B8500" t="s">
        <v>351</v>
      </c>
      <c r="C8500" t="s">
        <v>351</v>
      </c>
      <c r="D8500" t="s">
        <v>554</v>
      </c>
      <c r="E8500" t="s">
        <v>15</v>
      </c>
      <c r="F8500" t="s">
        <v>123</v>
      </c>
      <c r="G8500" t="s">
        <v>126</v>
      </c>
      <c r="H8500" s="1">
        <v>2020</v>
      </c>
      <c r="I8500" s="2">
        <v>300</v>
      </c>
      <c r="J8500" s="3">
        <v>825</v>
      </c>
      <c r="K8500">
        <f>Table1[[#This Row],[Total Revenue + Open]]/Table1[[#This Row],[Qty]]</f>
        <v>2.75</v>
      </c>
      <c r="L8500">
        <f>Table1[[#This Row],[Total Revenue + Open]]/Table1[[#This Row],[Qty]]</f>
        <v>2.75</v>
      </c>
    </row>
    <row r="8501" spans="1:12" hidden="1">
      <c r="A8501" t="s">
        <v>544</v>
      </c>
      <c r="B8501" t="s">
        <v>351</v>
      </c>
      <c r="C8501" t="s">
        <v>351</v>
      </c>
      <c r="D8501" t="s">
        <v>554</v>
      </c>
      <c r="E8501" t="s">
        <v>15</v>
      </c>
      <c r="F8501" t="s">
        <v>123</v>
      </c>
      <c r="G8501" t="s">
        <v>126</v>
      </c>
      <c r="H8501" s="1">
        <v>2020</v>
      </c>
      <c r="I8501" s="2">
        <v>550</v>
      </c>
      <c r="J8501" s="3">
        <v>1512.5</v>
      </c>
      <c r="K8501">
        <f>Table1[[#This Row],[Total Revenue + Open]]/Table1[[#This Row],[Qty]]</f>
        <v>2.75</v>
      </c>
      <c r="L8501">
        <f>Table1[[#This Row],[Total Revenue + Open]]/Table1[[#This Row],[Qty]]</f>
        <v>2.75</v>
      </c>
    </row>
    <row r="8502" spans="1:12" hidden="1">
      <c r="A8502" t="s">
        <v>544</v>
      </c>
      <c r="B8502" t="s">
        <v>351</v>
      </c>
      <c r="C8502" t="s">
        <v>351</v>
      </c>
      <c r="D8502" t="s">
        <v>554</v>
      </c>
      <c r="E8502" t="s">
        <v>15</v>
      </c>
      <c r="F8502" t="s">
        <v>123</v>
      </c>
      <c r="G8502" t="s">
        <v>126</v>
      </c>
      <c r="H8502" s="1">
        <v>2021</v>
      </c>
      <c r="I8502" s="2">
        <v>2260</v>
      </c>
      <c r="J8502" s="3">
        <v>6187.5</v>
      </c>
      <c r="K8502">
        <f>Table1[[#This Row],[Total Revenue + Open]]/Table1[[#This Row],[Qty]]</f>
        <v>2.7378318584070795</v>
      </c>
      <c r="L8502">
        <f>Table1[[#This Row],[Total Revenue + Open]]/Table1[[#This Row],[Qty]]</f>
        <v>2.7378318584070795</v>
      </c>
    </row>
    <row r="8503" spans="1:12" hidden="1">
      <c r="A8503" t="s">
        <v>544</v>
      </c>
      <c r="B8503" t="s">
        <v>351</v>
      </c>
      <c r="C8503" t="s">
        <v>351</v>
      </c>
      <c r="D8503" t="s">
        <v>554</v>
      </c>
      <c r="E8503" t="s">
        <v>15</v>
      </c>
      <c r="F8503" t="s">
        <v>123</v>
      </c>
      <c r="G8503" t="s">
        <v>126</v>
      </c>
      <c r="H8503" s="1">
        <v>2021</v>
      </c>
      <c r="I8503" s="2">
        <v>1610</v>
      </c>
      <c r="J8503" s="3">
        <v>4400</v>
      </c>
      <c r="K8503">
        <f>Table1[[#This Row],[Total Revenue + Open]]/Table1[[#This Row],[Qty]]</f>
        <v>2.7329192546583849</v>
      </c>
      <c r="L8503">
        <f>Table1[[#This Row],[Total Revenue + Open]]/Table1[[#This Row],[Qty]]</f>
        <v>2.7329192546583849</v>
      </c>
    </row>
    <row r="8504" spans="1:12" hidden="1">
      <c r="A8504" t="s">
        <v>544</v>
      </c>
      <c r="B8504" t="s">
        <v>351</v>
      </c>
      <c r="C8504" t="s">
        <v>351</v>
      </c>
      <c r="D8504" t="s">
        <v>554</v>
      </c>
      <c r="E8504" t="s">
        <v>15</v>
      </c>
      <c r="F8504" t="s">
        <v>123</v>
      </c>
      <c r="G8504" t="s">
        <v>126</v>
      </c>
      <c r="H8504" s="1">
        <v>2021</v>
      </c>
      <c r="I8504" s="2">
        <v>275</v>
      </c>
      <c r="J8504" s="3">
        <v>756.25</v>
      </c>
      <c r="K8504">
        <f>Table1[[#This Row],[Total Revenue + Open]]/Table1[[#This Row],[Qty]]</f>
        <v>2.75</v>
      </c>
      <c r="L8504">
        <f>Table1[[#This Row],[Total Revenue + Open]]/Table1[[#This Row],[Qty]]</f>
        <v>2.75</v>
      </c>
    </row>
    <row r="8505" spans="1:12" hidden="1">
      <c r="A8505" t="s">
        <v>544</v>
      </c>
      <c r="B8505" t="s">
        <v>351</v>
      </c>
      <c r="C8505" t="s">
        <v>351</v>
      </c>
      <c r="D8505" t="s">
        <v>554</v>
      </c>
      <c r="E8505" t="s">
        <v>15</v>
      </c>
      <c r="F8505" t="s">
        <v>123</v>
      </c>
      <c r="G8505" t="s">
        <v>126</v>
      </c>
      <c r="H8505" s="1">
        <v>2020</v>
      </c>
      <c r="I8505" s="2">
        <v>850</v>
      </c>
      <c r="J8505" s="3">
        <v>2354.5</v>
      </c>
      <c r="K8505">
        <f>Table1[[#This Row],[Total Revenue + Open]]/Table1[[#This Row],[Qty]]</f>
        <v>2.77</v>
      </c>
      <c r="L8505">
        <f>Table1[[#This Row],[Total Revenue + Open]]/Table1[[#This Row],[Qty]]</f>
        <v>2.77</v>
      </c>
    </row>
    <row r="8506" spans="1:12" hidden="1">
      <c r="A8506" t="s">
        <v>544</v>
      </c>
      <c r="B8506" t="s">
        <v>351</v>
      </c>
      <c r="C8506" t="s">
        <v>351</v>
      </c>
      <c r="D8506" t="s">
        <v>554</v>
      </c>
      <c r="E8506" t="s">
        <v>15</v>
      </c>
      <c r="F8506" t="s">
        <v>123</v>
      </c>
      <c r="G8506" t="s">
        <v>126</v>
      </c>
      <c r="H8506" s="1">
        <v>2020</v>
      </c>
      <c r="I8506" s="2">
        <v>650</v>
      </c>
      <c r="J8506" s="3">
        <v>1800.5</v>
      </c>
      <c r="K8506">
        <f>Table1[[#This Row],[Total Revenue + Open]]/Table1[[#This Row],[Qty]]</f>
        <v>2.77</v>
      </c>
      <c r="L8506">
        <f>Table1[[#This Row],[Total Revenue + Open]]/Table1[[#This Row],[Qty]]</f>
        <v>2.77</v>
      </c>
    </row>
    <row r="8507" spans="1:12" hidden="1">
      <c r="A8507" t="s">
        <v>544</v>
      </c>
      <c r="B8507" t="s">
        <v>351</v>
      </c>
      <c r="C8507" t="s">
        <v>351</v>
      </c>
      <c r="D8507" t="s">
        <v>554</v>
      </c>
      <c r="E8507" t="s">
        <v>15</v>
      </c>
      <c r="F8507" t="s">
        <v>123</v>
      </c>
      <c r="G8507" t="s">
        <v>126</v>
      </c>
      <c r="H8507" s="1">
        <v>2020</v>
      </c>
      <c r="I8507" s="2">
        <v>350</v>
      </c>
      <c r="J8507" s="3">
        <v>969.5</v>
      </c>
      <c r="K8507">
        <f>Table1[[#This Row],[Total Revenue + Open]]/Table1[[#This Row],[Qty]]</f>
        <v>2.77</v>
      </c>
      <c r="L8507">
        <f>Table1[[#This Row],[Total Revenue + Open]]/Table1[[#This Row],[Qty]]</f>
        <v>2.77</v>
      </c>
    </row>
    <row r="8508" spans="1:12" hidden="1">
      <c r="A8508" t="s">
        <v>544</v>
      </c>
      <c r="B8508" t="s">
        <v>351</v>
      </c>
      <c r="C8508" t="s">
        <v>351</v>
      </c>
      <c r="D8508" t="s">
        <v>554</v>
      </c>
      <c r="E8508" t="s">
        <v>15</v>
      </c>
      <c r="F8508" t="s">
        <v>123</v>
      </c>
      <c r="G8508" t="s">
        <v>127</v>
      </c>
      <c r="H8508" s="1">
        <v>2019</v>
      </c>
      <c r="I8508" s="2">
        <v>2365</v>
      </c>
      <c r="J8508" s="3">
        <v>6462.5</v>
      </c>
      <c r="K8508">
        <f>Table1[[#This Row],[Total Revenue + Open]]/Table1[[#This Row],[Qty]]</f>
        <v>2.7325581395348837</v>
      </c>
      <c r="L8508">
        <f>Table1[[#This Row],[Total Revenue + Open]]/Table1[[#This Row],[Qty]]</f>
        <v>2.7325581395348837</v>
      </c>
    </row>
    <row r="8509" spans="1:12" hidden="1">
      <c r="A8509" t="s">
        <v>544</v>
      </c>
      <c r="B8509" t="s">
        <v>351</v>
      </c>
      <c r="C8509" t="s">
        <v>351</v>
      </c>
      <c r="D8509" t="s">
        <v>554</v>
      </c>
      <c r="E8509" t="s">
        <v>15</v>
      </c>
      <c r="F8509" t="s">
        <v>123</v>
      </c>
      <c r="G8509" t="s">
        <v>127</v>
      </c>
      <c r="H8509" s="1">
        <v>2019</v>
      </c>
      <c r="I8509" s="2">
        <v>1410</v>
      </c>
      <c r="J8509" s="3">
        <v>3850</v>
      </c>
      <c r="K8509">
        <f>Table1[[#This Row],[Total Revenue + Open]]/Table1[[#This Row],[Qty]]</f>
        <v>2.7304964539007091</v>
      </c>
      <c r="L8509">
        <f>Table1[[#This Row],[Total Revenue + Open]]/Table1[[#This Row],[Qty]]</f>
        <v>2.7304964539007091</v>
      </c>
    </row>
    <row r="8510" spans="1:12" hidden="1">
      <c r="A8510" t="s">
        <v>544</v>
      </c>
      <c r="B8510" t="s">
        <v>351</v>
      </c>
      <c r="C8510" t="s">
        <v>351</v>
      </c>
      <c r="D8510" t="s">
        <v>554</v>
      </c>
      <c r="E8510" t="s">
        <v>15</v>
      </c>
      <c r="F8510" t="s">
        <v>123</v>
      </c>
      <c r="G8510" t="s">
        <v>127</v>
      </c>
      <c r="H8510" s="1">
        <v>2019</v>
      </c>
      <c r="I8510" s="2">
        <v>350</v>
      </c>
      <c r="J8510" s="3">
        <v>962.5</v>
      </c>
      <c r="K8510">
        <f>Table1[[#This Row],[Total Revenue + Open]]/Table1[[#This Row],[Qty]]</f>
        <v>2.75</v>
      </c>
      <c r="L8510">
        <f>Table1[[#This Row],[Total Revenue + Open]]/Table1[[#This Row],[Qty]]</f>
        <v>2.75</v>
      </c>
    </row>
    <row r="8511" spans="1:12" hidden="1">
      <c r="A8511" t="s">
        <v>544</v>
      </c>
      <c r="B8511" t="s">
        <v>351</v>
      </c>
      <c r="C8511" t="s">
        <v>351</v>
      </c>
      <c r="D8511" t="s">
        <v>554</v>
      </c>
      <c r="E8511" t="s">
        <v>15</v>
      </c>
      <c r="F8511" t="s">
        <v>123</v>
      </c>
      <c r="G8511" t="s">
        <v>127</v>
      </c>
      <c r="H8511" s="1">
        <v>2020</v>
      </c>
      <c r="I8511" s="2">
        <v>1160</v>
      </c>
      <c r="J8511" s="3">
        <v>3162.5</v>
      </c>
      <c r="K8511">
        <f>Table1[[#This Row],[Total Revenue + Open]]/Table1[[#This Row],[Qty]]</f>
        <v>2.7262931034482758</v>
      </c>
      <c r="L8511">
        <f>Table1[[#This Row],[Total Revenue + Open]]/Table1[[#This Row],[Qty]]</f>
        <v>2.7262931034482758</v>
      </c>
    </row>
    <row r="8512" spans="1:12" hidden="1">
      <c r="A8512" t="s">
        <v>544</v>
      </c>
      <c r="B8512" t="s">
        <v>351</v>
      </c>
      <c r="C8512" t="s">
        <v>351</v>
      </c>
      <c r="D8512" t="s">
        <v>554</v>
      </c>
      <c r="E8512" t="s">
        <v>15</v>
      </c>
      <c r="F8512" t="s">
        <v>123</v>
      </c>
      <c r="G8512" t="s">
        <v>127</v>
      </c>
      <c r="H8512" s="1">
        <v>2020</v>
      </c>
      <c r="I8512" s="2">
        <v>1460</v>
      </c>
      <c r="J8512" s="3">
        <v>3987.5</v>
      </c>
      <c r="K8512">
        <f>Table1[[#This Row],[Total Revenue + Open]]/Table1[[#This Row],[Qty]]</f>
        <v>2.7311643835616439</v>
      </c>
      <c r="L8512">
        <f>Table1[[#This Row],[Total Revenue + Open]]/Table1[[#This Row],[Qty]]</f>
        <v>2.7311643835616439</v>
      </c>
    </row>
    <row r="8513" spans="1:12" hidden="1">
      <c r="A8513" t="s">
        <v>544</v>
      </c>
      <c r="B8513" t="s">
        <v>351</v>
      </c>
      <c r="C8513" t="s">
        <v>351</v>
      </c>
      <c r="D8513" t="s">
        <v>554</v>
      </c>
      <c r="E8513" t="s">
        <v>15</v>
      </c>
      <c r="F8513" t="s">
        <v>123</v>
      </c>
      <c r="G8513" t="s">
        <v>127</v>
      </c>
      <c r="H8513" s="1">
        <v>2020</v>
      </c>
      <c r="I8513" s="2">
        <v>500</v>
      </c>
      <c r="J8513" s="3">
        <v>1375</v>
      </c>
      <c r="K8513">
        <f>Table1[[#This Row],[Total Revenue + Open]]/Table1[[#This Row],[Qty]]</f>
        <v>2.75</v>
      </c>
      <c r="L8513">
        <f>Table1[[#This Row],[Total Revenue + Open]]/Table1[[#This Row],[Qty]]</f>
        <v>2.75</v>
      </c>
    </row>
    <row r="8514" spans="1:12" hidden="1">
      <c r="A8514" t="s">
        <v>544</v>
      </c>
      <c r="B8514" t="s">
        <v>351</v>
      </c>
      <c r="C8514" t="s">
        <v>351</v>
      </c>
      <c r="D8514" t="s">
        <v>554</v>
      </c>
      <c r="E8514" t="s">
        <v>15</v>
      </c>
      <c r="F8514" t="s">
        <v>123</v>
      </c>
      <c r="G8514" t="s">
        <v>127</v>
      </c>
      <c r="H8514" s="1">
        <v>2020</v>
      </c>
      <c r="I8514" s="2">
        <v>1410</v>
      </c>
      <c r="J8514" s="3">
        <v>3850</v>
      </c>
      <c r="K8514">
        <f>Table1[[#This Row],[Total Revenue + Open]]/Table1[[#This Row],[Qty]]</f>
        <v>2.7304964539007091</v>
      </c>
      <c r="L8514">
        <f>Table1[[#This Row],[Total Revenue + Open]]/Table1[[#This Row],[Qty]]</f>
        <v>2.7304964539007091</v>
      </c>
    </row>
    <row r="8515" spans="1:12" hidden="1">
      <c r="A8515" t="s">
        <v>544</v>
      </c>
      <c r="B8515" t="s">
        <v>351</v>
      </c>
      <c r="C8515" t="s">
        <v>351</v>
      </c>
      <c r="D8515" t="s">
        <v>554</v>
      </c>
      <c r="E8515" t="s">
        <v>15</v>
      </c>
      <c r="F8515" t="s">
        <v>123</v>
      </c>
      <c r="G8515" t="s">
        <v>127</v>
      </c>
      <c r="H8515" s="1">
        <v>2020</v>
      </c>
      <c r="I8515" s="2">
        <v>300</v>
      </c>
      <c r="J8515" s="3">
        <v>825</v>
      </c>
      <c r="K8515">
        <f>Table1[[#This Row],[Total Revenue + Open]]/Table1[[#This Row],[Qty]]</f>
        <v>2.75</v>
      </c>
      <c r="L8515">
        <f>Table1[[#This Row],[Total Revenue + Open]]/Table1[[#This Row],[Qty]]</f>
        <v>2.75</v>
      </c>
    </row>
    <row r="8516" spans="1:12" hidden="1">
      <c r="A8516" t="s">
        <v>544</v>
      </c>
      <c r="B8516" t="s">
        <v>351</v>
      </c>
      <c r="C8516" t="s">
        <v>351</v>
      </c>
      <c r="D8516" t="s">
        <v>554</v>
      </c>
      <c r="E8516" t="s">
        <v>15</v>
      </c>
      <c r="F8516" t="s">
        <v>123</v>
      </c>
      <c r="G8516" t="s">
        <v>127</v>
      </c>
      <c r="H8516" s="1">
        <v>2020</v>
      </c>
      <c r="I8516" s="2">
        <v>550</v>
      </c>
      <c r="J8516" s="3">
        <v>1512.5</v>
      </c>
      <c r="K8516">
        <f>Table1[[#This Row],[Total Revenue + Open]]/Table1[[#This Row],[Qty]]</f>
        <v>2.75</v>
      </c>
      <c r="L8516">
        <f>Table1[[#This Row],[Total Revenue + Open]]/Table1[[#This Row],[Qty]]</f>
        <v>2.75</v>
      </c>
    </row>
    <row r="8517" spans="1:12" hidden="1">
      <c r="A8517" t="s">
        <v>544</v>
      </c>
      <c r="B8517" t="s">
        <v>351</v>
      </c>
      <c r="C8517" t="s">
        <v>351</v>
      </c>
      <c r="D8517" t="s">
        <v>554</v>
      </c>
      <c r="E8517" t="s">
        <v>15</v>
      </c>
      <c r="F8517" t="s">
        <v>123</v>
      </c>
      <c r="G8517" t="s">
        <v>127</v>
      </c>
      <c r="H8517" s="1">
        <v>2021</v>
      </c>
      <c r="I8517" s="2">
        <v>2260</v>
      </c>
      <c r="J8517" s="3">
        <v>6187.5</v>
      </c>
      <c r="K8517">
        <f>Table1[[#This Row],[Total Revenue + Open]]/Table1[[#This Row],[Qty]]</f>
        <v>2.7378318584070795</v>
      </c>
      <c r="L8517">
        <f>Table1[[#This Row],[Total Revenue + Open]]/Table1[[#This Row],[Qty]]</f>
        <v>2.7378318584070795</v>
      </c>
    </row>
    <row r="8518" spans="1:12" hidden="1">
      <c r="A8518" t="s">
        <v>544</v>
      </c>
      <c r="B8518" t="s">
        <v>351</v>
      </c>
      <c r="C8518" t="s">
        <v>351</v>
      </c>
      <c r="D8518" t="s">
        <v>554</v>
      </c>
      <c r="E8518" t="s">
        <v>15</v>
      </c>
      <c r="F8518" t="s">
        <v>123</v>
      </c>
      <c r="G8518" t="s">
        <v>127</v>
      </c>
      <c r="H8518" s="1">
        <v>2021</v>
      </c>
      <c r="I8518" s="2">
        <v>1610</v>
      </c>
      <c r="J8518" s="3">
        <v>4400</v>
      </c>
      <c r="K8518">
        <f>Table1[[#This Row],[Total Revenue + Open]]/Table1[[#This Row],[Qty]]</f>
        <v>2.7329192546583849</v>
      </c>
      <c r="L8518">
        <f>Table1[[#This Row],[Total Revenue + Open]]/Table1[[#This Row],[Qty]]</f>
        <v>2.7329192546583849</v>
      </c>
    </row>
    <row r="8519" spans="1:12" hidden="1">
      <c r="A8519" t="s">
        <v>544</v>
      </c>
      <c r="B8519" t="s">
        <v>351</v>
      </c>
      <c r="C8519" t="s">
        <v>351</v>
      </c>
      <c r="D8519" t="s">
        <v>554</v>
      </c>
      <c r="E8519" t="s">
        <v>15</v>
      </c>
      <c r="F8519" t="s">
        <v>123</v>
      </c>
      <c r="G8519" t="s">
        <v>127</v>
      </c>
      <c r="H8519" s="1">
        <v>2021</v>
      </c>
      <c r="I8519" s="2">
        <v>275</v>
      </c>
      <c r="J8519" s="3">
        <v>756.25</v>
      </c>
      <c r="K8519">
        <f>Table1[[#This Row],[Total Revenue + Open]]/Table1[[#This Row],[Qty]]</f>
        <v>2.75</v>
      </c>
      <c r="L8519">
        <f>Table1[[#This Row],[Total Revenue + Open]]/Table1[[#This Row],[Qty]]</f>
        <v>2.75</v>
      </c>
    </row>
    <row r="8520" spans="1:12" hidden="1">
      <c r="A8520" t="s">
        <v>544</v>
      </c>
      <c r="B8520" t="s">
        <v>351</v>
      </c>
      <c r="C8520" t="s">
        <v>351</v>
      </c>
      <c r="D8520" t="s">
        <v>554</v>
      </c>
      <c r="E8520" t="s">
        <v>15</v>
      </c>
      <c r="F8520" t="s">
        <v>123</v>
      </c>
      <c r="G8520" t="s">
        <v>127</v>
      </c>
      <c r="H8520" s="1">
        <v>2020</v>
      </c>
      <c r="I8520" s="2">
        <v>850</v>
      </c>
      <c r="J8520" s="3">
        <v>2354.5</v>
      </c>
      <c r="K8520">
        <f>Table1[[#This Row],[Total Revenue + Open]]/Table1[[#This Row],[Qty]]</f>
        <v>2.77</v>
      </c>
      <c r="L8520">
        <f>Table1[[#This Row],[Total Revenue + Open]]/Table1[[#This Row],[Qty]]</f>
        <v>2.77</v>
      </c>
    </row>
    <row r="8521" spans="1:12" hidden="1">
      <c r="A8521" t="s">
        <v>544</v>
      </c>
      <c r="B8521" t="s">
        <v>351</v>
      </c>
      <c r="C8521" t="s">
        <v>351</v>
      </c>
      <c r="D8521" t="s">
        <v>554</v>
      </c>
      <c r="E8521" t="s">
        <v>15</v>
      </c>
      <c r="F8521" t="s">
        <v>123</v>
      </c>
      <c r="G8521" t="s">
        <v>127</v>
      </c>
      <c r="H8521" s="1">
        <v>2020</v>
      </c>
      <c r="I8521" s="2">
        <v>650</v>
      </c>
      <c r="J8521" s="3">
        <v>1800.5</v>
      </c>
      <c r="K8521">
        <f>Table1[[#This Row],[Total Revenue + Open]]/Table1[[#This Row],[Qty]]</f>
        <v>2.77</v>
      </c>
      <c r="L8521">
        <f>Table1[[#This Row],[Total Revenue + Open]]/Table1[[#This Row],[Qty]]</f>
        <v>2.77</v>
      </c>
    </row>
    <row r="8522" spans="1:12" hidden="1">
      <c r="A8522" t="s">
        <v>544</v>
      </c>
      <c r="B8522" t="s">
        <v>351</v>
      </c>
      <c r="C8522" t="s">
        <v>351</v>
      </c>
      <c r="D8522" t="s">
        <v>554</v>
      </c>
      <c r="E8522" t="s">
        <v>15</v>
      </c>
      <c r="F8522" t="s">
        <v>123</v>
      </c>
      <c r="G8522" t="s">
        <v>127</v>
      </c>
      <c r="H8522" s="1">
        <v>2020</v>
      </c>
      <c r="I8522" s="2">
        <v>350</v>
      </c>
      <c r="J8522" s="3">
        <v>969.5</v>
      </c>
      <c r="K8522">
        <f>Table1[[#This Row],[Total Revenue + Open]]/Table1[[#This Row],[Qty]]</f>
        <v>2.77</v>
      </c>
      <c r="L8522">
        <f>Table1[[#This Row],[Total Revenue + Open]]/Table1[[#This Row],[Qty]]</f>
        <v>2.77</v>
      </c>
    </row>
    <row r="8523" spans="1:12" hidden="1">
      <c r="A8523" t="s">
        <v>544</v>
      </c>
      <c r="B8523" t="s">
        <v>351</v>
      </c>
      <c r="C8523" t="s">
        <v>351</v>
      </c>
      <c r="D8523" t="s">
        <v>554</v>
      </c>
      <c r="E8523" t="s">
        <v>15</v>
      </c>
      <c r="F8523" t="s">
        <v>128</v>
      </c>
      <c r="G8523" t="s">
        <v>394</v>
      </c>
      <c r="H8523" s="1">
        <v>2020</v>
      </c>
      <c r="I8523" s="2">
        <v>650</v>
      </c>
      <c r="J8523" s="3">
        <v>1956.5</v>
      </c>
      <c r="K8523">
        <f>Table1[[#This Row],[Total Revenue + Open]]/Table1[[#This Row],[Qty]]</f>
        <v>3.01</v>
      </c>
      <c r="L8523">
        <f>Table1[[#This Row],[Total Revenue + Open]]/Table1[[#This Row],[Qty]]</f>
        <v>3.01</v>
      </c>
    </row>
    <row r="8524" spans="1:12" hidden="1">
      <c r="A8524" t="s">
        <v>544</v>
      </c>
      <c r="B8524" t="s">
        <v>351</v>
      </c>
      <c r="C8524" t="s">
        <v>351</v>
      </c>
      <c r="D8524" t="s">
        <v>554</v>
      </c>
      <c r="E8524" t="s">
        <v>15</v>
      </c>
      <c r="F8524" t="s">
        <v>128</v>
      </c>
      <c r="G8524" t="s">
        <v>394</v>
      </c>
      <c r="H8524" s="1">
        <v>2020</v>
      </c>
      <c r="I8524" s="2">
        <v>150</v>
      </c>
      <c r="J8524" s="3">
        <v>451.5</v>
      </c>
      <c r="K8524">
        <f>Table1[[#This Row],[Total Revenue + Open]]/Table1[[#This Row],[Qty]]</f>
        <v>3.01</v>
      </c>
      <c r="L8524">
        <f>Table1[[#This Row],[Total Revenue + Open]]/Table1[[#This Row],[Qty]]</f>
        <v>3.01</v>
      </c>
    </row>
    <row r="8525" spans="1:12" hidden="1">
      <c r="A8525" t="s">
        <v>544</v>
      </c>
      <c r="B8525" t="s">
        <v>351</v>
      </c>
      <c r="C8525" t="s">
        <v>351</v>
      </c>
      <c r="D8525" t="s">
        <v>554</v>
      </c>
      <c r="E8525" t="s">
        <v>15</v>
      </c>
      <c r="F8525" t="s">
        <v>128</v>
      </c>
      <c r="G8525" t="s">
        <v>394</v>
      </c>
      <c r="H8525" s="1">
        <v>2021</v>
      </c>
      <c r="I8525" s="2">
        <v>1660</v>
      </c>
      <c r="J8525" s="3">
        <v>4966.5</v>
      </c>
      <c r="K8525">
        <f>Table1[[#This Row],[Total Revenue + Open]]/Table1[[#This Row],[Qty]]</f>
        <v>2.991867469879518</v>
      </c>
      <c r="L8525">
        <f>Table1[[#This Row],[Total Revenue + Open]]/Table1[[#This Row],[Qty]]</f>
        <v>2.991867469879518</v>
      </c>
    </row>
    <row r="8526" spans="1:12" hidden="1">
      <c r="A8526" t="s">
        <v>544</v>
      </c>
      <c r="B8526" t="s">
        <v>351</v>
      </c>
      <c r="C8526" t="s">
        <v>351</v>
      </c>
      <c r="D8526" t="s">
        <v>554</v>
      </c>
      <c r="E8526" t="s">
        <v>15</v>
      </c>
      <c r="F8526" t="s">
        <v>128</v>
      </c>
      <c r="G8526" t="s">
        <v>394</v>
      </c>
      <c r="H8526" s="1">
        <v>2021</v>
      </c>
      <c r="I8526" s="2">
        <v>1410</v>
      </c>
      <c r="J8526" s="3">
        <v>4214</v>
      </c>
      <c r="K8526">
        <f>Table1[[#This Row],[Total Revenue + Open]]/Table1[[#This Row],[Qty]]</f>
        <v>2.9886524822695035</v>
      </c>
      <c r="L8526">
        <f>Table1[[#This Row],[Total Revenue + Open]]/Table1[[#This Row],[Qty]]</f>
        <v>2.9886524822695035</v>
      </c>
    </row>
    <row r="8527" spans="1:12" hidden="1">
      <c r="A8527" t="s">
        <v>544</v>
      </c>
      <c r="B8527" t="s">
        <v>351</v>
      </c>
      <c r="C8527" t="s">
        <v>351</v>
      </c>
      <c r="D8527" t="s">
        <v>554</v>
      </c>
      <c r="E8527" t="s">
        <v>15</v>
      </c>
      <c r="F8527" t="s">
        <v>128</v>
      </c>
      <c r="G8527" t="s">
        <v>394</v>
      </c>
      <c r="H8527" s="1">
        <v>2021</v>
      </c>
      <c r="I8527" s="2">
        <v>250</v>
      </c>
      <c r="J8527" s="3">
        <v>752.5</v>
      </c>
      <c r="K8527">
        <f>Table1[[#This Row],[Total Revenue + Open]]/Table1[[#This Row],[Qty]]</f>
        <v>3.01</v>
      </c>
      <c r="L8527">
        <f>Table1[[#This Row],[Total Revenue + Open]]/Table1[[#This Row],[Qty]]</f>
        <v>3.01</v>
      </c>
    </row>
    <row r="8528" spans="1:12" hidden="1">
      <c r="A8528" t="s">
        <v>544</v>
      </c>
      <c r="B8528" t="s">
        <v>351</v>
      </c>
      <c r="C8528" t="s">
        <v>351</v>
      </c>
      <c r="D8528" t="s">
        <v>554</v>
      </c>
      <c r="E8528" t="s">
        <v>15</v>
      </c>
      <c r="F8528" t="s">
        <v>128</v>
      </c>
      <c r="G8528" t="s">
        <v>394</v>
      </c>
      <c r="H8528" s="1">
        <v>2021</v>
      </c>
      <c r="I8528" s="2">
        <v>100</v>
      </c>
      <c r="J8528" s="3">
        <v>301</v>
      </c>
      <c r="K8528">
        <f>Table1[[#This Row],[Total Revenue + Open]]/Table1[[#This Row],[Qty]]</f>
        <v>3.01</v>
      </c>
      <c r="L8528">
        <f>Table1[[#This Row],[Total Revenue + Open]]/Table1[[#This Row],[Qty]]</f>
        <v>3.01</v>
      </c>
    </row>
    <row r="8529" spans="1:12" hidden="1">
      <c r="A8529" t="s">
        <v>544</v>
      </c>
      <c r="B8529" t="s">
        <v>351</v>
      </c>
      <c r="C8529" t="s">
        <v>351</v>
      </c>
      <c r="D8529" t="s">
        <v>554</v>
      </c>
      <c r="E8529" t="s">
        <v>15</v>
      </c>
      <c r="F8529" t="s">
        <v>128</v>
      </c>
      <c r="G8529" t="s">
        <v>396</v>
      </c>
      <c r="H8529" s="1">
        <v>2020</v>
      </c>
      <c r="I8529" s="2">
        <v>650</v>
      </c>
      <c r="J8529" s="3">
        <v>1956.5</v>
      </c>
      <c r="K8529">
        <f>Table1[[#This Row],[Total Revenue + Open]]/Table1[[#This Row],[Qty]]</f>
        <v>3.01</v>
      </c>
      <c r="L8529">
        <f>Table1[[#This Row],[Total Revenue + Open]]/Table1[[#This Row],[Qty]]</f>
        <v>3.01</v>
      </c>
    </row>
    <row r="8530" spans="1:12" hidden="1">
      <c r="A8530" t="s">
        <v>544</v>
      </c>
      <c r="B8530" t="s">
        <v>351</v>
      </c>
      <c r="C8530" t="s">
        <v>351</v>
      </c>
      <c r="D8530" t="s">
        <v>554</v>
      </c>
      <c r="E8530" t="s">
        <v>15</v>
      </c>
      <c r="F8530" t="s">
        <v>128</v>
      </c>
      <c r="G8530" t="s">
        <v>396</v>
      </c>
      <c r="H8530" s="1">
        <v>2020</v>
      </c>
      <c r="I8530" s="2">
        <v>150</v>
      </c>
      <c r="J8530" s="3">
        <v>451.5</v>
      </c>
      <c r="K8530">
        <f>Table1[[#This Row],[Total Revenue + Open]]/Table1[[#This Row],[Qty]]</f>
        <v>3.01</v>
      </c>
      <c r="L8530">
        <f>Table1[[#This Row],[Total Revenue + Open]]/Table1[[#This Row],[Qty]]</f>
        <v>3.01</v>
      </c>
    </row>
    <row r="8531" spans="1:12" hidden="1">
      <c r="A8531" t="s">
        <v>544</v>
      </c>
      <c r="B8531" t="s">
        <v>351</v>
      </c>
      <c r="C8531" t="s">
        <v>351</v>
      </c>
      <c r="D8531" t="s">
        <v>554</v>
      </c>
      <c r="E8531" t="s">
        <v>15</v>
      </c>
      <c r="F8531" t="s">
        <v>128</v>
      </c>
      <c r="G8531" t="s">
        <v>396</v>
      </c>
      <c r="H8531" s="1">
        <v>2021</v>
      </c>
      <c r="I8531" s="2">
        <v>1660</v>
      </c>
      <c r="J8531" s="3">
        <v>4966.5</v>
      </c>
      <c r="K8531">
        <f>Table1[[#This Row],[Total Revenue + Open]]/Table1[[#This Row],[Qty]]</f>
        <v>2.991867469879518</v>
      </c>
      <c r="L8531">
        <f>Table1[[#This Row],[Total Revenue + Open]]/Table1[[#This Row],[Qty]]</f>
        <v>2.991867469879518</v>
      </c>
    </row>
    <row r="8532" spans="1:12" hidden="1">
      <c r="A8532" t="s">
        <v>544</v>
      </c>
      <c r="B8532" t="s">
        <v>351</v>
      </c>
      <c r="C8532" t="s">
        <v>351</v>
      </c>
      <c r="D8532" t="s">
        <v>554</v>
      </c>
      <c r="E8532" t="s">
        <v>15</v>
      </c>
      <c r="F8532" t="s">
        <v>128</v>
      </c>
      <c r="G8532" t="s">
        <v>396</v>
      </c>
      <c r="H8532" s="1">
        <v>2021</v>
      </c>
      <c r="I8532" s="2">
        <v>1410</v>
      </c>
      <c r="J8532" s="3">
        <v>4214</v>
      </c>
      <c r="K8532">
        <f>Table1[[#This Row],[Total Revenue + Open]]/Table1[[#This Row],[Qty]]</f>
        <v>2.9886524822695035</v>
      </c>
      <c r="L8532">
        <f>Table1[[#This Row],[Total Revenue + Open]]/Table1[[#This Row],[Qty]]</f>
        <v>2.9886524822695035</v>
      </c>
    </row>
    <row r="8533" spans="1:12" hidden="1">
      <c r="A8533" t="s">
        <v>544</v>
      </c>
      <c r="B8533" t="s">
        <v>351</v>
      </c>
      <c r="C8533" t="s">
        <v>351</v>
      </c>
      <c r="D8533" t="s">
        <v>554</v>
      </c>
      <c r="E8533" t="s">
        <v>15</v>
      </c>
      <c r="F8533" t="s">
        <v>128</v>
      </c>
      <c r="G8533" t="s">
        <v>396</v>
      </c>
      <c r="H8533" s="1">
        <v>2021</v>
      </c>
      <c r="I8533" s="2">
        <v>250</v>
      </c>
      <c r="J8533" s="3">
        <v>752.5</v>
      </c>
      <c r="K8533">
        <f>Table1[[#This Row],[Total Revenue + Open]]/Table1[[#This Row],[Qty]]</f>
        <v>3.01</v>
      </c>
      <c r="L8533">
        <f>Table1[[#This Row],[Total Revenue + Open]]/Table1[[#This Row],[Qty]]</f>
        <v>3.01</v>
      </c>
    </row>
    <row r="8534" spans="1:12" hidden="1">
      <c r="A8534" t="s">
        <v>544</v>
      </c>
      <c r="B8534" t="s">
        <v>351</v>
      </c>
      <c r="C8534" t="s">
        <v>351</v>
      </c>
      <c r="D8534" t="s">
        <v>554</v>
      </c>
      <c r="E8534" t="s">
        <v>15</v>
      </c>
      <c r="F8534" t="s">
        <v>128</v>
      </c>
      <c r="G8534" t="s">
        <v>396</v>
      </c>
      <c r="H8534" s="1">
        <v>2021</v>
      </c>
      <c r="I8534" s="2">
        <v>100</v>
      </c>
      <c r="J8534" s="3">
        <v>301</v>
      </c>
      <c r="K8534">
        <f>Table1[[#This Row],[Total Revenue + Open]]/Table1[[#This Row],[Qty]]</f>
        <v>3.01</v>
      </c>
      <c r="L8534">
        <f>Table1[[#This Row],[Total Revenue + Open]]/Table1[[#This Row],[Qty]]</f>
        <v>3.01</v>
      </c>
    </row>
    <row r="8535" spans="1:12" hidden="1">
      <c r="A8535" t="s">
        <v>544</v>
      </c>
      <c r="B8535" t="s">
        <v>351</v>
      </c>
      <c r="C8535" t="s">
        <v>351</v>
      </c>
      <c r="D8535" t="s">
        <v>605</v>
      </c>
      <c r="E8535" t="s">
        <v>15</v>
      </c>
      <c r="F8535" t="s">
        <v>128</v>
      </c>
      <c r="G8535" t="s">
        <v>606</v>
      </c>
      <c r="H8535" s="1">
        <v>2017</v>
      </c>
      <c r="I8535" s="2">
        <v>2040</v>
      </c>
      <c r="J8535" s="3">
        <v>6054.75</v>
      </c>
      <c r="K8535">
        <f>Table1[[#This Row],[Total Revenue + Open]]/Table1[[#This Row],[Qty]]</f>
        <v>2.9680147058823527</v>
      </c>
      <c r="L8535">
        <f>Table1[[#This Row],[Total Revenue + Open]]/Table1[[#This Row],[Qty]]</f>
        <v>2.9680147058823527</v>
      </c>
    </row>
    <row r="8536" spans="1:12" hidden="1">
      <c r="A8536" t="s">
        <v>544</v>
      </c>
      <c r="B8536" t="s">
        <v>351</v>
      </c>
      <c r="C8536" t="s">
        <v>351</v>
      </c>
      <c r="D8536" t="s">
        <v>605</v>
      </c>
      <c r="E8536" t="s">
        <v>15</v>
      </c>
      <c r="F8536" t="s">
        <v>128</v>
      </c>
      <c r="G8536" t="s">
        <v>606</v>
      </c>
      <c r="H8536" s="1">
        <v>2017</v>
      </c>
      <c r="I8536" s="2">
        <v>750</v>
      </c>
      <c r="J8536" s="3">
        <v>2242.5</v>
      </c>
      <c r="K8536">
        <f>Table1[[#This Row],[Total Revenue + Open]]/Table1[[#This Row],[Qty]]</f>
        <v>2.99</v>
      </c>
      <c r="L8536">
        <f>Table1[[#This Row],[Total Revenue + Open]]/Table1[[#This Row],[Qty]]</f>
        <v>2.99</v>
      </c>
    </row>
    <row r="8537" spans="1:12" hidden="1">
      <c r="A8537" t="s">
        <v>544</v>
      </c>
      <c r="B8537" t="s">
        <v>351</v>
      </c>
      <c r="C8537" t="s">
        <v>351</v>
      </c>
      <c r="D8537" t="s">
        <v>605</v>
      </c>
      <c r="E8537" t="s">
        <v>15</v>
      </c>
      <c r="F8537" t="s">
        <v>128</v>
      </c>
      <c r="G8537" t="s">
        <v>129</v>
      </c>
      <c r="H8537" s="1">
        <v>2017</v>
      </c>
      <c r="I8537" s="2">
        <v>3070</v>
      </c>
      <c r="J8537" s="3">
        <v>9180.5</v>
      </c>
      <c r="K8537">
        <f>Table1[[#This Row],[Total Revenue + Open]]/Table1[[#This Row],[Qty]]</f>
        <v>2.9903908794788272</v>
      </c>
      <c r="L8537">
        <f>Table1[[#This Row],[Total Revenue + Open]]/Table1[[#This Row],[Qty]]</f>
        <v>2.9903908794788272</v>
      </c>
    </row>
    <row r="8538" spans="1:12" hidden="1">
      <c r="A8538" t="s">
        <v>544</v>
      </c>
      <c r="B8538" t="s">
        <v>351</v>
      </c>
      <c r="C8538" t="s">
        <v>351</v>
      </c>
      <c r="D8538" t="s">
        <v>605</v>
      </c>
      <c r="E8538" t="s">
        <v>15</v>
      </c>
      <c r="F8538" t="s">
        <v>128</v>
      </c>
      <c r="G8538" t="s">
        <v>129</v>
      </c>
      <c r="H8538" s="1">
        <v>2018</v>
      </c>
      <c r="I8538" s="2">
        <v>5080</v>
      </c>
      <c r="J8538" s="3">
        <v>15200.5</v>
      </c>
      <c r="K8538">
        <f>Table1[[#This Row],[Total Revenue + Open]]/Table1[[#This Row],[Qty]]</f>
        <v>2.9922244094488191</v>
      </c>
      <c r="L8538">
        <f>Table1[[#This Row],[Total Revenue + Open]]/Table1[[#This Row],[Qty]]</f>
        <v>2.9922244094488191</v>
      </c>
    </row>
    <row r="8539" spans="1:12" hidden="1">
      <c r="A8539" t="s">
        <v>544</v>
      </c>
      <c r="B8539" t="s">
        <v>351</v>
      </c>
      <c r="C8539" t="s">
        <v>351</v>
      </c>
      <c r="D8539" t="s">
        <v>605</v>
      </c>
      <c r="E8539" t="s">
        <v>15</v>
      </c>
      <c r="F8539" t="s">
        <v>128</v>
      </c>
      <c r="G8539" t="s">
        <v>129</v>
      </c>
      <c r="H8539" s="1">
        <v>2018</v>
      </c>
      <c r="I8539" s="2">
        <v>1160</v>
      </c>
      <c r="J8539" s="3">
        <v>3461.5</v>
      </c>
      <c r="K8539">
        <f>Table1[[#This Row],[Total Revenue + Open]]/Table1[[#This Row],[Qty]]</f>
        <v>2.984051724137931</v>
      </c>
      <c r="L8539">
        <f>Table1[[#This Row],[Total Revenue + Open]]/Table1[[#This Row],[Qty]]</f>
        <v>2.984051724137931</v>
      </c>
    </row>
    <row r="8540" spans="1:12" hidden="1">
      <c r="A8540" t="s">
        <v>544</v>
      </c>
      <c r="B8540" t="s">
        <v>351</v>
      </c>
      <c r="C8540" t="s">
        <v>351</v>
      </c>
      <c r="D8540" t="s">
        <v>605</v>
      </c>
      <c r="E8540" t="s">
        <v>15</v>
      </c>
      <c r="F8540" t="s">
        <v>128</v>
      </c>
      <c r="G8540" t="s">
        <v>129</v>
      </c>
      <c r="H8540" s="1">
        <v>2018</v>
      </c>
      <c r="I8540" s="2">
        <v>1005</v>
      </c>
      <c r="J8540" s="3">
        <v>3010</v>
      </c>
      <c r="K8540">
        <f>Table1[[#This Row],[Total Revenue + Open]]/Table1[[#This Row],[Qty]]</f>
        <v>2.9950248756218905</v>
      </c>
      <c r="L8540">
        <f>Table1[[#This Row],[Total Revenue + Open]]/Table1[[#This Row],[Qty]]</f>
        <v>2.9950248756218905</v>
      </c>
    </row>
    <row r="8541" spans="1:12" hidden="1">
      <c r="A8541" t="s">
        <v>544</v>
      </c>
      <c r="B8541" t="s">
        <v>351</v>
      </c>
      <c r="C8541" t="s">
        <v>351</v>
      </c>
      <c r="D8541" t="s">
        <v>605</v>
      </c>
      <c r="E8541" t="s">
        <v>15</v>
      </c>
      <c r="F8541" t="s">
        <v>128</v>
      </c>
      <c r="G8541" t="s">
        <v>129</v>
      </c>
      <c r="H8541" s="1">
        <v>2018</v>
      </c>
      <c r="I8541" s="2">
        <v>550</v>
      </c>
      <c r="J8541" s="3">
        <v>1655.5</v>
      </c>
      <c r="K8541">
        <f>Table1[[#This Row],[Total Revenue + Open]]/Table1[[#This Row],[Qty]]</f>
        <v>3.01</v>
      </c>
      <c r="L8541">
        <f>Table1[[#This Row],[Total Revenue + Open]]/Table1[[#This Row],[Qty]]</f>
        <v>3.01</v>
      </c>
    </row>
    <row r="8542" spans="1:12" hidden="1">
      <c r="A8542" t="s">
        <v>544</v>
      </c>
      <c r="B8542" t="s">
        <v>351</v>
      </c>
      <c r="C8542" t="s">
        <v>351</v>
      </c>
      <c r="D8542" t="s">
        <v>605</v>
      </c>
      <c r="E8542" t="s">
        <v>15</v>
      </c>
      <c r="F8542" t="s">
        <v>128</v>
      </c>
      <c r="G8542" t="s">
        <v>129</v>
      </c>
      <c r="H8542" s="1">
        <v>2019</v>
      </c>
      <c r="I8542" s="2">
        <v>11160</v>
      </c>
      <c r="J8542" s="3">
        <v>33411</v>
      </c>
      <c r="K8542">
        <f>Table1[[#This Row],[Total Revenue + Open]]/Table1[[#This Row],[Qty]]</f>
        <v>2.9938172043010751</v>
      </c>
      <c r="L8542">
        <f>Table1[[#This Row],[Total Revenue + Open]]/Table1[[#This Row],[Qty]]</f>
        <v>2.9938172043010751</v>
      </c>
    </row>
    <row r="8543" spans="1:12" hidden="1">
      <c r="A8543" t="s">
        <v>544</v>
      </c>
      <c r="B8543" t="s">
        <v>351</v>
      </c>
      <c r="C8543" t="s">
        <v>351</v>
      </c>
      <c r="D8543" t="s">
        <v>605</v>
      </c>
      <c r="E8543" t="s">
        <v>15</v>
      </c>
      <c r="F8543" t="s">
        <v>128</v>
      </c>
      <c r="G8543" t="s">
        <v>129</v>
      </c>
      <c r="H8543" s="1">
        <v>2019</v>
      </c>
      <c r="I8543" s="2">
        <v>1005</v>
      </c>
      <c r="J8543" s="3">
        <v>3010</v>
      </c>
      <c r="K8543">
        <f>Table1[[#This Row],[Total Revenue + Open]]/Table1[[#This Row],[Qty]]</f>
        <v>2.9950248756218905</v>
      </c>
      <c r="L8543">
        <f>Table1[[#This Row],[Total Revenue + Open]]/Table1[[#This Row],[Qty]]</f>
        <v>2.9950248756218905</v>
      </c>
    </row>
    <row r="8544" spans="1:12" hidden="1">
      <c r="A8544" t="s">
        <v>544</v>
      </c>
      <c r="B8544" t="s">
        <v>351</v>
      </c>
      <c r="C8544" t="s">
        <v>351</v>
      </c>
      <c r="D8544" t="s">
        <v>605</v>
      </c>
      <c r="E8544" t="s">
        <v>15</v>
      </c>
      <c r="F8544" t="s">
        <v>128</v>
      </c>
      <c r="G8544" t="s">
        <v>129</v>
      </c>
      <c r="H8544" s="1">
        <v>2019</v>
      </c>
      <c r="I8544" s="2">
        <v>1110</v>
      </c>
      <c r="J8544" s="3">
        <v>3311</v>
      </c>
      <c r="K8544">
        <f>Table1[[#This Row],[Total Revenue + Open]]/Table1[[#This Row],[Qty]]</f>
        <v>2.9828828828828828</v>
      </c>
      <c r="L8544">
        <f>Table1[[#This Row],[Total Revenue + Open]]/Table1[[#This Row],[Qty]]</f>
        <v>2.9828828828828828</v>
      </c>
    </row>
    <row r="8545" spans="1:12" hidden="1">
      <c r="A8545" t="s">
        <v>544</v>
      </c>
      <c r="B8545" t="s">
        <v>351</v>
      </c>
      <c r="C8545" t="s">
        <v>351</v>
      </c>
      <c r="D8545" t="s">
        <v>605</v>
      </c>
      <c r="E8545" t="s">
        <v>15</v>
      </c>
      <c r="F8545" t="s">
        <v>128</v>
      </c>
      <c r="G8545" t="s">
        <v>129</v>
      </c>
      <c r="H8545" s="1">
        <v>2019</v>
      </c>
      <c r="I8545" s="2">
        <v>2215</v>
      </c>
      <c r="J8545" s="3">
        <v>6622</v>
      </c>
      <c r="K8545">
        <f>Table1[[#This Row],[Total Revenue + Open]]/Table1[[#This Row],[Qty]]</f>
        <v>2.9896162528216705</v>
      </c>
      <c r="L8545">
        <f>Table1[[#This Row],[Total Revenue + Open]]/Table1[[#This Row],[Qty]]</f>
        <v>2.9896162528216705</v>
      </c>
    </row>
    <row r="8546" spans="1:12" hidden="1">
      <c r="A8546" t="s">
        <v>544</v>
      </c>
      <c r="B8546" t="s">
        <v>351</v>
      </c>
      <c r="C8546" t="s">
        <v>351</v>
      </c>
      <c r="D8546" t="s">
        <v>605</v>
      </c>
      <c r="E8546" t="s">
        <v>15</v>
      </c>
      <c r="F8546" t="s">
        <v>128</v>
      </c>
      <c r="G8546" t="s">
        <v>129</v>
      </c>
      <c r="H8546" s="1">
        <v>2020</v>
      </c>
      <c r="I8546" s="2">
        <v>1610</v>
      </c>
      <c r="J8546" s="3">
        <v>4816</v>
      </c>
      <c r="K8546">
        <f>Table1[[#This Row],[Total Revenue + Open]]/Table1[[#This Row],[Qty]]</f>
        <v>2.991304347826087</v>
      </c>
      <c r="L8546">
        <f>Table1[[#This Row],[Total Revenue + Open]]/Table1[[#This Row],[Qty]]</f>
        <v>2.991304347826087</v>
      </c>
    </row>
    <row r="8547" spans="1:12" hidden="1">
      <c r="A8547" t="s">
        <v>544</v>
      </c>
      <c r="B8547" t="s">
        <v>351</v>
      </c>
      <c r="C8547" t="s">
        <v>351</v>
      </c>
      <c r="D8547" t="s">
        <v>605</v>
      </c>
      <c r="E8547" t="s">
        <v>15</v>
      </c>
      <c r="F8547" t="s">
        <v>128</v>
      </c>
      <c r="G8547" t="s">
        <v>129</v>
      </c>
      <c r="H8547" s="1">
        <v>2020</v>
      </c>
      <c r="I8547" s="2">
        <v>500</v>
      </c>
      <c r="J8547" s="3">
        <v>1505</v>
      </c>
      <c r="K8547">
        <f>Table1[[#This Row],[Total Revenue + Open]]/Table1[[#This Row],[Qty]]</f>
        <v>3.01</v>
      </c>
      <c r="L8547">
        <f>Table1[[#This Row],[Total Revenue + Open]]/Table1[[#This Row],[Qty]]</f>
        <v>3.01</v>
      </c>
    </row>
    <row r="8548" spans="1:12" hidden="1">
      <c r="A8548" t="s">
        <v>544</v>
      </c>
      <c r="B8548" t="s">
        <v>351</v>
      </c>
      <c r="C8548" t="s">
        <v>351</v>
      </c>
      <c r="D8548" t="s">
        <v>605</v>
      </c>
      <c r="E8548" t="s">
        <v>15</v>
      </c>
      <c r="F8548" t="s">
        <v>128</v>
      </c>
      <c r="G8548" t="s">
        <v>129</v>
      </c>
      <c r="H8548" s="1">
        <v>2020</v>
      </c>
      <c r="I8548" s="2">
        <v>1110</v>
      </c>
      <c r="J8548" s="3">
        <v>3311</v>
      </c>
      <c r="K8548">
        <f>Table1[[#This Row],[Total Revenue + Open]]/Table1[[#This Row],[Qty]]</f>
        <v>2.9828828828828828</v>
      </c>
      <c r="L8548">
        <f>Table1[[#This Row],[Total Revenue + Open]]/Table1[[#This Row],[Qty]]</f>
        <v>2.9828828828828828</v>
      </c>
    </row>
    <row r="8549" spans="1:12" hidden="1">
      <c r="A8549" t="s">
        <v>544</v>
      </c>
      <c r="B8549" t="s">
        <v>351</v>
      </c>
      <c r="C8549" t="s">
        <v>351</v>
      </c>
      <c r="D8549" t="s">
        <v>605</v>
      </c>
      <c r="E8549" t="s">
        <v>15</v>
      </c>
      <c r="F8549" t="s">
        <v>128</v>
      </c>
      <c r="G8549" t="s">
        <v>129</v>
      </c>
      <c r="H8549" s="1">
        <v>2020</v>
      </c>
      <c r="I8549" s="2">
        <v>750</v>
      </c>
      <c r="J8549" s="3">
        <v>2257.5</v>
      </c>
      <c r="K8549">
        <f>Table1[[#This Row],[Total Revenue + Open]]/Table1[[#This Row],[Qty]]</f>
        <v>3.01</v>
      </c>
      <c r="L8549">
        <f>Table1[[#This Row],[Total Revenue + Open]]/Table1[[#This Row],[Qty]]</f>
        <v>3.01</v>
      </c>
    </row>
    <row r="8550" spans="1:12" hidden="1">
      <c r="A8550" t="s">
        <v>544</v>
      </c>
      <c r="B8550" t="s">
        <v>351</v>
      </c>
      <c r="C8550" t="s">
        <v>351</v>
      </c>
      <c r="D8550" t="s">
        <v>605</v>
      </c>
      <c r="E8550" t="s">
        <v>15</v>
      </c>
      <c r="F8550" t="s">
        <v>128</v>
      </c>
      <c r="G8550" t="s">
        <v>129</v>
      </c>
      <c r="H8550" s="1">
        <v>2021</v>
      </c>
      <c r="I8550" s="2">
        <v>1910</v>
      </c>
      <c r="J8550" s="3">
        <v>5719</v>
      </c>
      <c r="K8550">
        <f>Table1[[#This Row],[Total Revenue + Open]]/Table1[[#This Row],[Qty]]</f>
        <v>2.994240837696335</v>
      </c>
      <c r="L8550">
        <f>Table1[[#This Row],[Total Revenue + Open]]/Table1[[#This Row],[Qty]]</f>
        <v>2.994240837696335</v>
      </c>
    </row>
    <row r="8551" spans="1:12" hidden="1">
      <c r="A8551" t="s">
        <v>544</v>
      </c>
      <c r="B8551" t="s">
        <v>351</v>
      </c>
      <c r="C8551" t="s">
        <v>351</v>
      </c>
      <c r="D8551" t="s">
        <v>605</v>
      </c>
      <c r="E8551" t="s">
        <v>15</v>
      </c>
      <c r="F8551" t="s">
        <v>128</v>
      </c>
      <c r="G8551" t="s">
        <v>129</v>
      </c>
      <c r="H8551" s="1">
        <v>2021</v>
      </c>
      <c r="I8551" s="2">
        <v>1005</v>
      </c>
      <c r="J8551" s="3">
        <v>3010</v>
      </c>
      <c r="K8551">
        <f>Table1[[#This Row],[Total Revenue + Open]]/Table1[[#This Row],[Qty]]</f>
        <v>2.9950248756218905</v>
      </c>
      <c r="L8551">
        <f>Table1[[#This Row],[Total Revenue + Open]]/Table1[[#This Row],[Qty]]</f>
        <v>2.9950248756218905</v>
      </c>
    </row>
    <row r="8552" spans="1:12" hidden="1">
      <c r="A8552" t="s">
        <v>544</v>
      </c>
      <c r="B8552" t="s">
        <v>351</v>
      </c>
      <c r="C8552" t="s">
        <v>351</v>
      </c>
      <c r="D8552" t="s">
        <v>605</v>
      </c>
      <c r="E8552" t="s">
        <v>15</v>
      </c>
      <c r="F8552" t="s">
        <v>128</v>
      </c>
      <c r="G8552" t="s">
        <v>129</v>
      </c>
      <c r="H8552" s="1">
        <v>2021</v>
      </c>
      <c r="I8552" s="2">
        <v>500</v>
      </c>
      <c r="J8552" s="3">
        <v>1505</v>
      </c>
      <c r="K8552">
        <f>Table1[[#This Row],[Total Revenue + Open]]/Table1[[#This Row],[Qty]]</f>
        <v>3.01</v>
      </c>
      <c r="L8552">
        <f>Table1[[#This Row],[Total Revenue + Open]]/Table1[[#This Row],[Qty]]</f>
        <v>3.01</v>
      </c>
    </row>
    <row r="8553" spans="1:12" hidden="1">
      <c r="A8553" t="s">
        <v>544</v>
      </c>
      <c r="B8553" t="s">
        <v>351</v>
      </c>
      <c r="C8553" t="s">
        <v>351</v>
      </c>
      <c r="D8553" t="s">
        <v>605</v>
      </c>
      <c r="E8553" t="s">
        <v>15</v>
      </c>
      <c r="F8553" t="s">
        <v>128</v>
      </c>
      <c r="G8553" t="s">
        <v>129</v>
      </c>
      <c r="H8553" s="1">
        <v>2021</v>
      </c>
      <c r="I8553" s="2">
        <v>1000</v>
      </c>
      <c r="J8553" s="3">
        <v>3010</v>
      </c>
      <c r="K8553">
        <f>Table1[[#This Row],[Total Revenue + Open]]/Table1[[#This Row],[Qty]]</f>
        <v>3.01</v>
      </c>
      <c r="L8553">
        <f>Table1[[#This Row],[Total Revenue + Open]]/Table1[[#This Row],[Qty]]</f>
        <v>3.01</v>
      </c>
    </row>
    <row r="8554" spans="1:12" hidden="1">
      <c r="A8554" t="s">
        <v>544</v>
      </c>
      <c r="B8554" t="s">
        <v>351</v>
      </c>
      <c r="C8554" t="s">
        <v>351</v>
      </c>
      <c r="D8554" t="s">
        <v>605</v>
      </c>
      <c r="E8554" t="s">
        <v>15</v>
      </c>
      <c r="F8554" t="s">
        <v>128</v>
      </c>
      <c r="G8554" t="s">
        <v>129</v>
      </c>
      <c r="H8554" s="1">
        <v>2021</v>
      </c>
      <c r="I8554" s="2">
        <v>2065</v>
      </c>
      <c r="J8554" s="3">
        <v>6170.5</v>
      </c>
      <c r="K8554">
        <f>Table1[[#This Row],[Total Revenue + Open]]/Table1[[#This Row],[Qty]]</f>
        <v>2.9881355932203388</v>
      </c>
      <c r="L8554">
        <f>Table1[[#This Row],[Total Revenue + Open]]/Table1[[#This Row],[Qty]]</f>
        <v>2.9881355932203388</v>
      </c>
    </row>
    <row r="8555" spans="1:12" hidden="1">
      <c r="A8555" t="s">
        <v>544</v>
      </c>
      <c r="B8555" t="s">
        <v>351</v>
      </c>
      <c r="C8555" t="s">
        <v>351</v>
      </c>
      <c r="D8555" t="s">
        <v>605</v>
      </c>
      <c r="E8555" t="s">
        <v>15</v>
      </c>
      <c r="F8555" t="s">
        <v>128</v>
      </c>
      <c r="G8555" t="s">
        <v>129</v>
      </c>
      <c r="H8555" s="1">
        <v>2021</v>
      </c>
      <c r="I8555" s="2">
        <v>1560</v>
      </c>
      <c r="J8555" s="3">
        <v>4665.5</v>
      </c>
      <c r="K8555">
        <f>Table1[[#This Row],[Total Revenue + Open]]/Table1[[#This Row],[Qty]]</f>
        <v>2.990705128205128</v>
      </c>
      <c r="L8555">
        <f>Table1[[#This Row],[Total Revenue + Open]]/Table1[[#This Row],[Qty]]</f>
        <v>2.990705128205128</v>
      </c>
    </row>
    <row r="8556" spans="1:12" hidden="1">
      <c r="A8556" t="s">
        <v>544</v>
      </c>
      <c r="B8556" t="s">
        <v>351</v>
      </c>
      <c r="C8556" t="s">
        <v>351</v>
      </c>
      <c r="D8556" t="s">
        <v>605</v>
      </c>
      <c r="E8556" t="s">
        <v>15</v>
      </c>
      <c r="F8556" t="s">
        <v>128</v>
      </c>
      <c r="G8556" t="s">
        <v>129</v>
      </c>
      <c r="H8556" s="1">
        <v>2022</v>
      </c>
      <c r="I8556" s="2">
        <v>2005</v>
      </c>
      <c r="J8556" s="3">
        <v>6020</v>
      </c>
      <c r="K8556">
        <f>Table1[[#This Row],[Total Revenue + Open]]/Table1[[#This Row],[Qty]]</f>
        <v>3.0024937655860349</v>
      </c>
      <c r="L8556">
        <f>Table1[[#This Row],[Total Revenue + Open]]/Table1[[#This Row],[Qty]]</f>
        <v>3.0024937655860349</v>
      </c>
    </row>
    <row r="8557" spans="1:12" hidden="1">
      <c r="A8557" t="s">
        <v>544</v>
      </c>
      <c r="B8557" t="s">
        <v>351</v>
      </c>
      <c r="C8557" t="s">
        <v>351</v>
      </c>
      <c r="D8557" t="s">
        <v>605</v>
      </c>
      <c r="E8557" t="s">
        <v>15</v>
      </c>
      <c r="F8557" t="s">
        <v>128</v>
      </c>
      <c r="G8557" t="s">
        <v>129</v>
      </c>
      <c r="H8557" s="1">
        <v>2022</v>
      </c>
      <c r="I8557" s="2">
        <v>500</v>
      </c>
      <c r="J8557" s="3">
        <v>1505</v>
      </c>
      <c r="K8557">
        <f>Table1[[#This Row],[Total Revenue + Open]]/Table1[[#This Row],[Qty]]</f>
        <v>3.01</v>
      </c>
      <c r="L8557">
        <f>Table1[[#This Row],[Total Revenue + Open]]/Table1[[#This Row],[Qty]]</f>
        <v>3.01</v>
      </c>
    </row>
    <row r="8558" spans="1:12" hidden="1">
      <c r="A8558" t="s">
        <v>544</v>
      </c>
      <c r="B8558" t="s">
        <v>351</v>
      </c>
      <c r="C8558" t="s">
        <v>351</v>
      </c>
      <c r="D8558" t="s">
        <v>605</v>
      </c>
      <c r="E8558" t="s">
        <v>15</v>
      </c>
      <c r="F8558" t="s">
        <v>128</v>
      </c>
      <c r="G8558" t="s">
        <v>129</v>
      </c>
      <c r="H8558" s="1">
        <v>2017</v>
      </c>
      <c r="I8558" s="2">
        <v>6710</v>
      </c>
      <c r="J8558" s="3">
        <v>20091.75</v>
      </c>
      <c r="K8558">
        <f>Table1[[#This Row],[Total Revenue + Open]]/Table1[[#This Row],[Qty]]</f>
        <v>2.9942995529061105</v>
      </c>
      <c r="L8558">
        <f>Table1[[#This Row],[Total Revenue + Open]]/Table1[[#This Row],[Qty]]</f>
        <v>2.9942995529061105</v>
      </c>
    </row>
    <row r="8559" spans="1:12" hidden="1">
      <c r="A8559" t="s">
        <v>544</v>
      </c>
      <c r="B8559" t="s">
        <v>351</v>
      </c>
      <c r="C8559" t="s">
        <v>351</v>
      </c>
      <c r="D8559" t="s">
        <v>605</v>
      </c>
      <c r="E8559" t="s">
        <v>15</v>
      </c>
      <c r="F8559" t="s">
        <v>128</v>
      </c>
      <c r="G8559" t="s">
        <v>129</v>
      </c>
      <c r="H8559" s="1">
        <v>2018</v>
      </c>
      <c r="I8559" s="2">
        <v>500</v>
      </c>
      <c r="J8559" s="3">
        <v>1505</v>
      </c>
      <c r="K8559">
        <f>Table1[[#This Row],[Total Revenue + Open]]/Table1[[#This Row],[Qty]]</f>
        <v>3.01</v>
      </c>
      <c r="L8559">
        <f>Table1[[#This Row],[Total Revenue + Open]]/Table1[[#This Row],[Qty]]</f>
        <v>3.01</v>
      </c>
    </row>
    <row r="8560" spans="1:12" hidden="1">
      <c r="A8560" t="s">
        <v>544</v>
      </c>
      <c r="B8560" t="s">
        <v>351</v>
      </c>
      <c r="C8560" t="s">
        <v>351</v>
      </c>
      <c r="D8560" t="s">
        <v>605</v>
      </c>
      <c r="E8560" t="s">
        <v>15</v>
      </c>
      <c r="F8560" t="s">
        <v>128</v>
      </c>
      <c r="G8560" t="s">
        <v>129</v>
      </c>
      <c r="H8560" s="1">
        <v>2018</v>
      </c>
      <c r="I8560" s="2">
        <v>1060</v>
      </c>
      <c r="J8560" s="3">
        <v>3160.5</v>
      </c>
      <c r="K8560">
        <f>Table1[[#This Row],[Total Revenue + Open]]/Table1[[#This Row],[Qty]]</f>
        <v>2.9816037735849057</v>
      </c>
      <c r="L8560">
        <f>Table1[[#This Row],[Total Revenue + Open]]/Table1[[#This Row],[Qty]]</f>
        <v>2.9816037735849057</v>
      </c>
    </row>
    <row r="8561" spans="1:12" hidden="1">
      <c r="A8561" t="s">
        <v>544</v>
      </c>
      <c r="B8561" t="s">
        <v>351</v>
      </c>
      <c r="C8561" t="s">
        <v>351</v>
      </c>
      <c r="D8561" t="s">
        <v>605</v>
      </c>
      <c r="E8561" t="s">
        <v>15</v>
      </c>
      <c r="F8561" t="s">
        <v>128</v>
      </c>
      <c r="G8561" t="s">
        <v>129</v>
      </c>
      <c r="H8561" s="1">
        <v>2019</v>
      </c>
      <c r="I8561" s="2">
        <v>1005</v>
      </c>
      <c r="J8561" s="3">
        <v>3010</v>
      </c>
      <c r="K8561">
        <f>Table1[[#This Row],[Total Revenue + Open]]/Table1[[#This Row],[Qty]]</f>
        <v>2.9950248756218905</v>
      </c>
      <c r="L8561">
        <f>Table1[[#This Row],[Total Revenue + Open]]/Table1[[#This Row],[Qty]]</f>
        <v>2.9950248756218905</v>
      </c>
    </row>
    <row r="8562" spans="1:12" hidden="1">
      <c r="A8562" t="s">
        <v>544</v>
      </c>
      <c r="B8562" t="s">
        <v>351</v>
      </c>
      <c r="C8562" t="s">
        <v>351</v>
      </c>
      <c r="D8562" t="s">
        <v>605</v>
      </c>
      <c r="E8562" t="s">
        <v>15</v>
      </c>
      <c r="F8562" t="s">
        <v>128</v>
      </c>
      <c r="G8562" t="s">
        <v>129</v>
      </c>
      <c r="H8562" s="1">
        <v>2019</v>
      </c>
      <c r="I8562" s="2">
        <v>650</v>
      </c>
      <c r="J8562" s="3">
        <v>1956.5</v>
      </c>
      <c r="K8562">
        <f>Table1[[#This Row],[Total Revenue + Open]]/Table1[[#This Row],[Qty]]</f>
        <v>3.01</v>
      </c>
      <c r="L8562">
        <f>Table1[[#This Row],[Total Revenue + Open]]/Table1[[#This Row],[Qty]]</f>
        <v>3.01</v>
      </c>
    </row>
    <row r="8563" spans="1:12" hidden="1">
      <c r="A8563" t="s">
        <v>544</v>
      </c>
      <c r="B8563" t="s">
        <v>351</v>
      </c>
      <c r="C8563" t="s">
        <v>351</v>
      </c>
      <c r="D8563" t="s">
        <v>605</v>
      </c>
      <c r="E8563" t="s">
        <v>15</v>
      </c>
      <c r="F8563" t="s">
        <v>128</v>
      </c>
      <c r="G8563" t="s">
        <v>129</v>
      </c>
      <c r="H8563" s="1">
        <v>2018</v>
      </c>
      <c r="I8563" s="2">
        <v>2565</v>
      </c>
      <c r="J8563" s="3">
        <v>7675.5</v>
      </c>
      <c r="K8563">
        <f>Table1[[#This Row],[Total Revenue + Open]]/Table1[[#This Row],[Qty]]</f>
        <v>2.9923976608187135</v>
      </c>
      <c r="L8563">
        <f>Table1[[#This Row],[Total Revenue + Open]]/Table1[[#This Row],[Qty]]</f>
        <v>2.9923976608187135</v>
      </c>
    </row>
    <row r="8564" spans="1:12" hidden="1">
      <c r="A8564" t="s">
        <v>544</v>
      </c>
      <c r="B8564" t="s">
        <v>351</v>
      </c>
      <c r="C8564" t="s">
        <v>351</v>
      </c>
      <c r="D8564" t="s">
        <v>605</v>
      </c>
      <c r="E8564" t="s">
        <v>15</v>
      </c>
      <c r="F8564" t="s">
        <v>128</v>
      </c>
      <c r="G8564" t="s">
        <v>129</v>
      </c>
      <c r="H8564" s="1">
        <v>2019</v>
      </c>
      <c r="I8564" s="2">
        <v>1000</v>
      </c>
      <c r="J8564" s="3">
        <v>3010</v>
      </c>
      <c r="K8564">
        <f>Table1[[#This Row],[Total Revenue + Open]]/Table1[[#This Row],[Qty]]</f>
        <v>3.01</v>
      </c>
      <c r="L8564">
        <f>Table1[[#This Row],[Total Revenue + Open]]/Table1[[#This Row],[Qty]]</f>
        <v>3.01</v>
      </c>
    </row>
    <row r="8565" spans="1:12" hidden="1">
      <c r="A8565" t="s">
        <v>544</v>
      </c>
      <c r="B8565" t="s">
        <v>351</v>
      </c>
      <c r="C8565" t="s">
        <v>351</v>
      </c>
      <c r="D8565" t="s">
        <v>605</v>
      </c>
      <c r="E8565" t="s">
        <v>15</v>
      </c>
      <c r="F8565" t="s">
        <v>128</v>
      </c>
      <c r="G8565" t="s">
        <v>129</v>
      </c>
      <c r="H8565" s="1">
        <v>2019</v>
      </c>
      <c r="I8565" s="2">
        <v>550</v>
      </c>
      <c r="J8565" s="3">
        <v>1655.5</v>
      </c>
      <c r="K8565">
        <f>Table1[[#This Row],[Total Revenue + Open]]/Table1[[#This Row],[Qty]]</f>
        <v>3.01</v>
      </c>
      <c r="L8565">
        <f>Table1[[#This Row],[Total Revenue + Open]]/Table1[[#This Row],[Qty]]</f>
        <v>3.01</v>
      </c>
    </row>
    <row r="8566" spans="1:12" hidden="1">
      <c r="A8566" t="s">
        <v>544</v>
      </c>
      <c r="B8566" t="s">
        <v>351</v>
      </c>
      <c r="C8566" t="s">
        <v>351</v>
      </c>
      <c r="D8566" t="s">
        <v>605</v>
      </c>
      <c r="E8566" t="s">
        <v>15</v>
      </c>
      <c r="F8566" t="s">
        <v>128</v>
      </c>
      <c r="G8566" t="s">
        <v>129</v>
      </c>
      <c r="H8566" s="1">
        <v>2020</v>
      </c>
      <c r="I8566" s="2">
        <v>550</v>
      </c>
      <c r="J8566" s="3">
        <v>1655.5</v>
      </c>
      <c r="K8566">
        <f>Table1[[#This Row],[Total Revenue + Open]]/Table1[[#This Row],[Qty]]</f>
        <v>3.01</v>
      </c>
      <c r="L8566">
        <f>Table1[[#This Row],[Total Revenue + Open]]/Table1[[#This Row],[Qty]]</f>
        <v>3.01</v>
      </c>
    </row>
    <row r="8567" spans="1:12" hidden="1">
      <c r="A8567" t="s">
        <v>544</v>
      </c>
      <c r="B8567" t="s">
        <v>351</v>
      </c>
      <c r="C8567" t="s">
        <v>351</v>
      </c>
      <c r="D8567" t="s">
        <v>605</v>
      </c>
      <c r="E8567" t="s">
        <v>15</v>
      </c>
      <c r="F8567" t="s">
        <v>128</v>
      </c>
      <c r="G8567" t="s">
        <v>129</v>
      </c>
      <c r="H8567" s="1">
        <v>2020</v>
      </c>
      <c r="I8567" s="2">
        <v>500</v>
      </c>
      <c r="J8567" s="3">
        <v>1505</v>
      </c>
      <c r="K8567">
        <f>Table1[[#This Row],[Total Revenue + Open]]/Table1[[#This Row],[Qty]]</f>
        <v>3.01</v>
      </c>
      <c r="L8567">
        <f>Table1[[#This Row],[Total Revenue + Open]]/Table1[[#This Row],[Qty]]</f>
        <v>3.01</v>
      </c>
    </row>
    <row r="8568" spans="1:12" hidden="1">
      <c r="A8568" t="s">
        <v>544</v>
      </c>
      <c r="B8568" t="s">
        <v>351</v>
      </c>
      <c r="C8568" t="s">
        <v>351</v>
      </c>
      <c r="D8568" t="s">
        <v>605</v>
      </c>
      <c r="E8568" t="s">
        <v>15</v>
      </c>
      <c r="F8568" t="s">
        <v>128</v>
      </c>
      <c r="G8568" t="s">
        <v>129</v>
      </c>
      <c r="H8568" s="1">
        <v>2020</v>
      </c>
      <c r="I8568" s="2">
        <v>700</v>
      </c>
      <c r="J8568" s="3">
        <v>2107</v>
      </c>
      <c r="K8568">
        <f>Table1[[#This Row],[Total Revenue + Open]]/Table1[[#This Row],[Qty]]</f>
        <v>3.01</v>
      </c>
      <c r="L8568">
        <f>Table1[[#This Row],[Total Revenue + Open]]/Table1[[#This Row],[Qty]]</f>
        <v>3.01</v>
      </c>
    </row>
    <row r="8569" spans="1:12" hidden="1">
      <c r="A8569" t="s">
        <v>544</v>
      </c>
      <c r="B8569" t="s">
        <v>351</v>
      </c>
      <c r="C8569" t="s">
        <v>351</v>
      </c>
      <c r="D8569" t="s">
        <v>605</v>
      </c>
      <c r="E8569" t="s">
        <v>15</v>
      </c>
      <c r="F8569" t="s">
        <v>128</v>
      </c>
      <c r="G8569" t="s">
        <v>129</v>
      </c>
      <c r="H8569" s="1">
        <v>2021</v>
      </c>
      <c r="I8569" s="2">
        <v>700</v>
      </c>
      <c r="J8569" s="3">
        <v>2107</v>
      </c>
      <c r="K8569">
        <f>Table1[[#This Row],[Total Revenue + Open]]/Table1[[#This Row],[Qty]]</f>
        <v>3.01</v>
      </c>
      <c r="L8569">
        <f>Table1[[#This Row],[Total Revenue + Open]]/Table1[[#This Row],[Qty]]</f>
        <v>3.01</v>
      </c>
    </row>
    <row r="8570" spans="1:12" hidden="1">
      <c r="A8570" t="s">
        <v>544</v>
      </c>
      <c r="B8570" t="s">
        <v>351</v>
      </c>
      <c r="C8570" t="s">
        <v>351</v>
      </c>
      <c r="D8570" t="s">
        <v>605</v>
      </c>
      <c r="E8570" t="s">
        <v>15</v>
      </c>
      <c r="F8570" t="s">
        <v>128</v>
      </c>
      <c r="G8570" t="s">
        <v>129</v>
      </c>
      <c r="H8570" s="1">
        <v>2021</v>
      </c>
      <c r="I8570" s="2">
        <v>500</v>
      </c>
      <c r="J8570" s="3">
        <v>1505</v>
      </c>
      <c r="K8570">
        <f>Table1[[#This Row],[Total Revenue + Open]]/Table1[[#This Row],[Qty]]</f>
        <v>3.01</v>
      </c>
      <c r="L8570">
        <f>Table1[[#This Row],[Total Revenue + Open]]/Table1[[#This Row],[Qty]]</f>
        <v>3.01</v>
      </c>
    </row>
    <row r="8571" spans="1:12" hidden="1">
      <c r="A8571" t="s">
        <v>544</v>
      </c>
      <c r="B8571" t="s">
        <v>351</v>
      </c>
      <c r="C8571" t="s">
        <v>351</v>
      </c>
      <c r="D8571" t="s">
        <v>605</v>
      </c>
      <c r="E8571" t="s">
        <v>15</v>
      </c>
      <c r="F8571" t="s">
        <v>128</v>
      </c>
      <c r="G8571" t="s">
        <v>129</v>
      </c>
      <c r="H8571" s="1">
        <v>2021</v>
      </c>
      <c r="I8571" s="2">
        <v>500</v>
      </c>
      <c r="J8571" s="3">
        <v>1505</v>
      </c>
      <c r="K8571">
        <f>Table1[[#This Row],[Total Revenue + Open]]/Table1[[#This Row],[Qty]]</f>
        <v>3.01</v>
      </c>
      <c r="L8571">
        <f>Table1[[#This Row],[Total Revenue + Open]]/Table1[[#This Row],[Qty]]</f>
        <v>3.01</v>
      </c>
    </row>
    <row r="8572" spans="1:12" hidden="1">
      <c r="A8572" t="s">
        <v>544</v>
      </c>
      <c r="B8572" t="s">
        <v>351</v>
      </c>
      <c r="C8572" t="s">
        <v>351</v>
      </c>
      <c r="D8572" t="s">
        <v>605</v>
      </c>
      <c r="E8572" t="s">
        <v>15</v>
      </c>
      <c r="F8572" t="s">
        <v>128</v>
      </c>
      <c r="G8572" t="s">
        <v>129</v>
      </c>
      <c r="H8572" s="1">
        <v>2021</v>
      </c>
      <c r="I8572" s="2">
        <v>500</v>
      </c>
      <c r="J8572" s="3">
        <v>1505</v>
      </c>
      <c r="K8572">
        <f>Table1[[#This Row],[Total Revenue + Open]]/Table1[[#This Row],[Qty]]</f>
        <v>3.01</v>
      </c>
      <c r="L8572">
        <f>Table1[[#This Row],[Total Revenue + Open]]/Table1[[#This Row],[Qty]]</f>
        <v>3.01</v>
      </c>
    </row>
    <row r="8573" spans="1:12" hidden="1">
      <c r="A8573" t="s">
        <v>544</v>
      </c>
      <c r="B8573" t="s">
        <v>351</v>
      </c>
      <c r="C8573" t="s">
        <v>351</v>
      </c>
      <c r="D8573" t="s">
        <v>605</v>
      </c>
      <c r="E8573" t="s">
        <v>15</v>
      </c>
      <c r="F8573" t="s">
        <v>128</v>
      </c>
      <c r="G8573" t="s">
        <v>129</v>
      </c>
      <c r="H8573" s="1">
        <v>2021</v>
      </c>
      <c r="I8573" s="2">
        <v>500</v>
      </c>
      <c r="J8573" s="3">
        <v>1505</v>
      </c>
      <c r="K8573">
        <f>Table1[[#This Row],[Total Revenue + Open]]/Table1[[#This Row],[Qty]]</f>
        <v>3.01</v>
      </c>
      <c r="L8573">
        <f>Table1[[#This Row],[Total Revenue + Open]]/Table1[[#This Row],[Qty]]</f>
        <v>3.01</v>
      </c>
    </row>
    <row r="8574" spans="1:12" hidden="1">
      <c r="A8574" t="s">
        <v>544</v>
      </c>
      <c r="B8574" t="s">
        <v>351</v>
      </c>
      <c r="C8574" t="s">
        <v>351</v>
      </c>
      <c r="D8574" t="s">
        <v>605</v>
      </c>
      <c r="E8574" t="s">
        <v>15</v>
      </c>
      <c r="F8574" t="s">
        <v>128</v>
      </c>
      <c r="G8574" t="s">
        <v>129</v>
      </c>
      <c r="H8574" s="1">
        <v>2022</v>
      </c>
      <c r="I8574" s="2">
        <v>1000</v>
      </c>
      <c r="J8574" s="3">
        <v>3010</v>
      </c>
      <c r="K8574">
        <f>Table1[[#This Row],[Total Revenue + Open]]/Table1[[#This Row],[Qty]]</f>
        <v>3.01</v>
      </c>
      <c r="L8574">
        <f>Table1[[#This Row],[Total Revenue + Open]]/Table1[[#This Row],[Qty]]</f>
        <v>3.01</v>
      </c>
    </row>
    <row r="8575" spans="1:12" hidden="1">
      <c r="A8575" t="s">
        <v>544</v>
      </c>
      <c r="B8575" t="s">
        <v>351</v>
      </c>
      <c r="C8575" t="s">
        <v>351</v>
      </c>
      <c r="D8575" t="s">
        <v>605</v>
      </c>
      <c r="E8575" t="s">
        <v>15</v>
      </c>
      <c r="F8575" t="s">
        <v>128</v>
      </c>
      <c r="G8575" t="s">
        <v>130</v>
      </c>
      <c r="H8575" s="1">
        <v>2017</v>
      </c>
      <c r="I8575" s="2">
        <v>3070</v>
      </c>
      <c r="J8575" s="3">
        <v>9180.5</v>
      </c>
      <c r="K8575">
        <f>Table1[[#This Row],[Total Revenue + Open]]/Table1[[#This Row],[Qty]]</f>
        <v>2.9903908794788272</v>
      </c>
      <c r="L8575">
        <f>Table1[[#This Row],[Total Revenue + Open]]/Table1[[#This Row],[Qty]]</f>
        <v>2.9903908794788272</v>
      </c>
    </row>
    <row r="8576" spans="1:12" hidden="1">
      <c r="A8576" t="s">
        <v>544</v>
      </c>
      <c r="B8576" t="s">
        <v>351</v>
      </c>
      <c r="C8576" t="s">
        <v>351</v>
      </c>
      <c r="D8576" t="s">
        <v>605</v>
      </c>
      <c r="E8576" t="s">
        <v>15</v>
      </c>
      <c r="F8576" t="s">
        <v>128</v>
      </c>
      <c r="G8576" t="s">
        <v>130</v>
      </c>
      <c r="H8576" s="1">
        <v>2018</v>
      </c>
      <c r="I8576" s="2">
        <v>5080</v>
      </c>
      <c r="J8576" s="3">
        <v>15200.5</v>
      </c>
      <c r="K8576">
        <f>Table1[[#This Row],[Total Revenue + Open]]/Table1[[#This Row],[Qty]]</f>
        <v>2.9922244094488191</v>
      </c>
      <c r="L8576">
        <f>Table1[[#This Row],[Total Revenue + Open]]/Table1[[#This Row],[Qty]]</f>
        <v>2.9922244094488191</v>
      </c>
    </row>
    <row r="8577" spans="1:12" hidden="1">
      <c r="A8577" t="s">
        <v>544</v>
      </c>
      <c r="B8577" t="s">
        <v>351</v>
      </c>
      <c r="C8577" t="s">
        <v>351</v>
      </c>
      <c r="D8577" t="s">
        <v>605</v>
      </c>
      <c r="E8577" t="s">
        <v>15</v>
      </c>
      <c r="F8577" t="s">
        <v>128</v>
      </c>
      <c r="G8577" t="s">
        <v>130</v>
      </c>
      <c r="H8577" s="1">
        <v>2018</v>
      </c>
      <c r="I8577" s="2">
        <v>1160</v>
      </c>
      <c r="J8577" s="3">
        <v>3461.5</v>
      </c>
      <c r="K8577">
        <f>Table1[[#This Row],[Total Revenue + Open]]/Table1[[#This Row],[Qty]]</f>
        <v>2.984051724137931</v>
      </c>
      <c r="L8577">
        <f>Table1[[#This Row],[Total Revenue + Open]]/Table1[[#This Row],[Qty]]</f>
        <v>2.984051724137931</v>
      </c>
    </row>
    <row r="8578" spans="1:12" hidden="1">
      <c r="A8578" t="s">
        <v>544</v>
      </c>
      <c r="B8578" t="s">
        <v>351</v>
      </c>
      <c r="C8578" t="s">
        <v>351</v>
      </c>
      <c r="D8578" t="s">
        <v>605</v>
      </c>
      <c r="E8578" t="s">
        <v>15</v>
      </c>
      <c r="F8578" t="s">
        <v>128</v>
      </c>
      <c r="G8578" t="s">
        <v>130</v>
      </c>
      <c r="H8578" s="1">
        <v>2018</v>
      </c>
      <c r="I8578" s="2">
        <v>1005</v>
      </c>
      <c r="J8578" s="3">
        <v>3010</v>
      </c>
      <c r="K8578">
        <f>Table1[[#This Row],[Total Revenue + Open]]/Table1[[#This Row],[Qty]]</f>
        <v>2.9950248756218905</v>
      </c>
      <c r="L8578">
        <f>Table1[[#This Row],[Total Revenue + Open]]/Table1[[#This Row],[Qty]]</f>
        <v>2.9950248756218905</v>
      </c>
    </row>
    <row r="8579" spans="1:12" hidden="1">
      <c r="A8579" t="s">
        <v>544</v>
      </c>
      <c r="B8579" t="s">
        <v>351</v>
      </c>
      <c r="C8579" t="s">
        <v>351</v>
      </c>
      <c r="D8579" t="s">
        <v>605</v>
      </c>
      <c r="E8579" t="s">
        <v>15</v>
      </c>
      <c r="F8579" t="s">
        <v>128</v>
      </c>
      <c r="G8579" t="s">
        <v>130</v>
      </c>
      <c r="H8579" s="1">
        <v>2018</v>
      </c>
      <c r="I8579" s="2">
        <v>550</v>
      </c>
      <c r="J8579" s="3">
        <v>1655.5</v>
      </c>
      <c r="K8579">
        <f>Table1[[#This Row],[Total Revenue + Open]]/Table1[[#This Row],[Qty]]</f>
        <v>3.01</v>
      </c>
      <c r="L8579">
        <f>Table1[[#This Row],[Total Revenue + Open]]/Table1[[#This Row],[Qty]]</f>
        <v>3.01</v>
      </c>
    </row>
    <row r="8580" spans="1:12" hidden="1">
      <c r="A8580" t="s">
        <v>544</v>
      </c>
      <c r="B8580" t="s">
        <v>351</v>
      </c>
      <c r="C8580" t="s">
        <v>351</v>
      </c>
      <c r="D8580" t="s">
        <v>605</v>
      </c>
      <c r="E8580" t="s">
        <v>15</v>
      </c>
      <c r="F8580" t="s">
        <v>128</v>
      </c>
      <c r="G8580" t="s">
        <v>130</v>
      </c>
      <c r="H8580" s="1">
        <v>2019</v>
      </c>
      <c r="I8580" s="2">
        <v>11160</v>
      </c>
      <c r="J8580" s="3">
        <v>33411</v>
      </c>
      <c r="K8580">
        <f>Table1[[#This Row],[Total Revenue + Open]]/Table1[[#This Row],[Qty]]</f>
        <v>2.9938172043010751</v>
      </c>
      <c r="L8580">
        <f>Table1[[#This Row],[Total Revenue + Open]]/Table1[[#This Row],[Qty]]</f>
        <v>2.9938172043010751</v>
      </c>
    </row>
    <row r="8581" spans="1:12" hidden="1">
      <c r="A8581" t="s">
        <v>544</v>
      </c>
      <c r="B8581" t="s">
        <v>351</v>
      </c>
      <c r="C8581" t="s">
        <v>351</v>
      </c>
      <c r="D8581" t="s">
        <v>605</v>
      </c>
      <c r="E8581" t="s">
        <v>15</v>
      </c>
      <c r="F8581" t="s">
        <v>128</v>
      </c>
      <c r="G8581" t="s">
        <v>130</v>
      </c>
      <c r="H8581" s="1">
        <v>2019</v>
      </c>
      <c r="I8581" s="2">
        <v>1005</v>
      </c>
      <c r="J8581" s="3">
        <v>3010</v>
      </c>
      <c r="K8581">
        <f>Table1[[#This Row],[Total Revenue + Open]]/Table1[[#This Row],[Qty]]</f>
        <v>2.9950248756218905</v>
      </c>
      <c r="L8581">
        <f>Table1[[#This Row],[Total Revenue + Open]]/Table1[[#This Row],[Qty]]</f>
        <v>2.9950248756218905</v>
      </c>
    </row>
    <row r="8582" spans="1:12" hidden="1">
      <c r="A8582" t="s">
        <v>544</v>
      </c>
      <c r="B8582" t="s">
        <v>351</v>
      </c>
      <c r="C8582" t="s">
        <v>351</v>
      </c>
      <c r="D8582" t="s">
        <v>605</v>
      </c>
      <c r="E8582" t="s">
        <v>15</v>
      </c>
      <c r="F8582" t="s">
        <v>128</v>
      </c>
      <c r="G8582" t="s">
        <v>130</v>
      </c>
      <c r="H8582" s="1">
        <v>2019</v>
      </c>
      <c r="I8582" s="2">
        <v>1110</v>
      </c>
      <c r="J8582" s="3">
        <v>3311</v>
      </c>
      <c r="K8582">
        <f>Table1[[#This Row],[Total Revenue + Open]]/Table1[[#This Row],[Qty]]</f>
        <v>2.9828828828828828</v>
      </c>
      <c r="L8582">
        <f>Table1[[#This Row],[Total Revenue + Open]]/Table1[[#This Row],[Qty]]</f>
        <v>2.9828828828828828</v>
      </c>
    </row>
    <row r="8583" spans="1:12" hidden="1">
      <c r="A8583" t="s">
        <v>544</v>
      </c>
      <c r="B8583" t="s">
        <v>351</v>
      </c>
      <c r="C8583" t="s">
        <v>351</v>
      </c>
      <c r="D8583" t="s">
        <v>605</v>
      </c>
      <c r="E8583" t="s">
        <v>15</v>
      </c>
      <c r="F8583" t="s">
        <v>128</v>
      </c>
      <c r="G8583" t="s">
        <v>130</v>
      </c>
      <c r="H8583" s="1">
        <v>2019</v>
      </c>
      <c r="I8583" s="2">
        <v>2215</v>
      </c>
      <c r="J8583" s="3">
        <v>6622</v>
      </c>
      <c r="K8583">
        <f>Table1[[#This Row],[Total Revenue + Open]]/Table1[[#This Row],[Qty]]</f>
        <v>2.9896162528216705</v>
      </c>
      <c r="L8583">
        <f>Table1[[#This Row],[Total Revenue + Open]]/Table1[[#This Row],[Qty]]</f>
        <v>2.9896162528216705</v>
      </c>
    </row>
    <row r="8584" spans="1:12" hidden="1">
      <c r="A8584" t="s">
        <v>544</v>
      </c>
      <c r="B8584" t="s">
        <v>351</v>
      </c>
      <c r="C8584" t="s">
        <v>351</v>
      </c>
      <c r="D8584" t="s">
        <v>605</v>
      </c>
      <c r="E8584" t="s">
        <v>15</v>
      </c>
      <c r="F8584" t="s">
        <v>128</v>
      </c>
      <c r="G8584" t="s">
        <v>130</v>
      </c>
      <c r="H8584" s="1">
        <v>2020</v>
      </c>
      <c r="I8584" s="2">
        <v>1610</v>
      </c>
      <c r="J8584" s="3">
        <v>4816</v>
      </c>
      <c r="K8584">
        <f>Table1[[#This Row],[Total Revenue + Open]]/Table1[[#This Row],[Qty]]</f>
        <v>2.991304347826087</v>
      </c>
      <c r="L8584">
        <f>Table1[[#This Row],[Total Revenue + Open]]/Table1[[#This Row],[Qty]]</f>
        <v>2.991304347826087</v>
      </c>
    </row>
    <row r="8585" spans="1:12" hidden="1">
      <c r="A8585" t="s">
        <v>544</v>
      </c>
      <c r="B8585" t="s">
        <v>351</v>
      </c>
      <c r="C8585" t="s">
        <v>351</v>
      </c>
      <c r="D8585" t="s">
        <v>605</v>
      </c>
      <c r="E8585" t="s">
        <v>15</v>
      </c>
      <c r="F8585" t="s">
        <v>128</v>
      </c>
      <c r="G8585" t="s">
        <v>130</v>
      </c>
      <c r="H8585" s="1">
        <v>2020</v>
      </c>
      <c r="I8585" s="2">
        <v>500</v>
      </c>
      <c r="J8585" s="3">
        <v>1505</v>
      </c>
      <c r="K8585">
        <f>Table1[[#This Row],[Total Revenue + Open]]/Table1[[#This Row],[Qty]]</f>
        <v>3.01</v>
      </c>
      <c r="L8585">
        <f>Table1[[#This Row],[Total Revenue + Open]]/Table1[[#This Row],[Qty]]</f>
        <v>3.01</v>
      </c>
    </row>
    <row r="8586" spans="1:12" hidden="1">
      <c r="A8586" t="s">
        <v>544</v>
      </c>
      <c r="B8586" t="s">
        <v>351</v>
      </c>
      <c r="C8586" t="s">
        <v>351</v>
      </c>
      <c r="D8586" t="s">
        <v>605</v>
      </c>
      <c r="E8586" t="s">
        <v>15</v>
      </c>
      <c r="F8586" t="s">
        <v>128</v>
      </c>
      <c r="G8586" t="s">
        <v>130</v>
      </c>
      <c r="H8586" s="1">
        <v>2020</v>
      </c>
      <c r="I8586" s="2">
        <v>1110</v>
      </c>
      <c r="J8586" s="3">
        <v>3311</v>
      </c>
      <c r="K8586">
        <f>Table1[[#This Row],[Total Revenue + Open]]/Table1[[#This Row],[Qty]]</f>
        <v>2.9828828828828828</v>
      </c>
      <c r="L8586">
        <f>Table1[[#This Row],[Total Revenue + Open]]/Table1[[#This Row],[Qty]]</f>
        <v>2.9828828828828828</v>
      </c>
    </row>
    <row r="8587" spans="1:12" hidden="1">
      <c r="A8587" t="s">
        <v>544</v>
      </c>
      <c r="B8587" t="s">
        <v>351</v>
      </c>
      <c r="C8587" t="s">
        <v>351</v>
      </c>
      <c r="D8587" t="s">
        <v>605</v>
      </c>
      <c r="E8587" t="s">
        <v>15</v>
      </c>
      <c r="F8587" t="s">
        <v>128</v>
      </c>
      <c r="G8587" t="s">
        <v>130</v>
      </c>
      <c r="H8587" s="1">
        <v>2020</v>
      </c>
      <c r="I8587" s="2">
        <v>750</v>
      </c>
      <c r="J8587" s="3">
        <v>2257.5</v>
      </c>
      <c r="K8587">
        <f>Table1[[#This Row],[Total Revenue + Open]]/Table1[[#This Row],[Qty]]</f>
        <v>3.01</v>
      </c>
      <c r="L8587">
        <f>Table1[[#This Row],[Total Revenue + Open]]/Table1[[#This Row],[Qty]]</f>
        <v>3.01</v>
      </c>
    </row>
    <row r="8588" spans="1:12" hidden="1">
      <c r="A8588" t="s">
        <v>544</v>
      </c>
      <c r="B8588" t="s">
        <v>351</v>
      </c>
      <c r="C8588" t="s">
        <v>351</v>
      </c>
      <c r="D8588" t="s">
        <v>605</v>
      </c>
      <c r="E8588" t="s">
        <v>15</v>
      </c>
      <c r="F8588" t="s">
        <v>128</v>
      </c>
      <c r="G8588" t="s">
        <v>130</v>
      </c>
      <c r="H8588" s="1">
        <v>2021</v>
      </c>
      <c r="I8588" s="2">
        <v>1910</v>
      </c>
      <c r="J8588" s="3">
        <v>5719</v>
      </c>
      <c r="K8588">
        <f>Table1[[#This Row],[Total Revenue + Open]]/Table1[[#This Row],[Qty]]</f>
        <v>2.994240837696335</v>
      </c>
      <c r="L8588">
        <f>Table1[[#This Row],[Total Revenue + Open]]/Table1[[#This Row],[Qty]]</f>
        <v>2.994240837696335</v>
      </c>
    </row>
    <row r="8589" spans="1:12" hidden="1">
      <c r="A8589" t="s">
        <v>544</v>
      </c>
      <c r="B8589" t="s">
        <v>351</v>
      </c>
      <c r="C8589" t="s">
        <v>351</v>
      </c>
      <c r="D8589" t="s">
        <v>605</v>
      </c>
      <c r="E8589" t="s">
        <v>15</v>
      </c>
      <c r="F8589" t="s">
        <v>128</v>
      </c>
      <c r="G8589" t="s">
        <v>130</v>
      </c>
      <c r="H8589" s="1">
        <v>2021</v>
      </c>
      <c r="I8589" s="2">
        <v>1005</v>
      </c>
      <c r="J8589" s="3">
        <v>3010</v>
      </c>
      <c r="K8589">
        <f>Table1[[#This Row],[Total Revenue + Open]]/Table1[[#This Row],[Qty]]</f>
        <v>2.9950248756218905</v>
      </c>
      <c r="L8589">
        <f>Table1[[#This Row],[Total Revenue + Open]]/Table1[[#This Row],[Qty]]</f>
        <v>2.9950248756218905</v>
      </c>
    </row>
    <row r="8590" spans="1:12" hidden="1">
      <c r="A8590" t="s">
        <v>544</v>
      </c>
      <c r="B8590" t="s">
        <v>351</v>
      </c>
      <c r="C8590" t="s">
        <v>351</v>
      </c>
      <c r="D8590" t="s">
        <v>605</v>
      </c>
      <c r="E8590" t="s">
        <v>15</v>
      </c>
      <c r="F8590" t="s">
        <v>128</v>
      </c>
      <c r="G8590" t="s">
        <v>130</v>
      </c>
      <c r="H8590" s="1">
        <v>2021</v>
      </c>
      <c r="I8590" s="2">
        <v>500</v>
      </c>
      <c r="J8590" s="3">
        <v>1505</v>
      </c>
      <c r="K8590">
        <f>Table1[[#This Row],[Total Revenue + Open]]/Table1[[#This Row],[Qty]]</f>
        <v>3.01</v>
      </c>
      <c r="L8590">
        <f>Table1[[#This Row],[Total Revenue + Open]]/Table1[[#This Row],[Qty]]</f>
        <v>3.01</v>
      </c>
    </row>
    <row r="8591" spans="1:12" hidden="1">
      <c r="A8591" t="s">
        <v>544</v>
      </c>
      <c r="B8591" t="s">
        <v>351</v>
      </c>
      <c r="C8591" t="s">
        <v>351</v>
      </c>
      <c r="D8591" t="s">
        <v>605</v>
      </c>
      <c r="E8591" t="s">
        <v>15</v>
      </c>
      <c r="F8591" t="s">
        <v>128</v>
      </c>
      <c r="G8591" t="s">
        <v>130</v>
      </c>
      <c r="H8591" s="1">
        <v>2021</v>
      </c>
      <c r="I8591" s="2">
        <v>1000</v>
      </c>
      <c r="J8591" s="3">
        <v>3010</v>
      </c>
      <c r="K8591">
        <f>Table1[[#This Row],[Total Revenue + Open]]/Table1[[#This Row],[Qty]]</f>
        <v>3.01</v>
      </c>
      <c r="L8591">
        <f>Table1[[#This Row],[Total Revenue + Open]]/Table1[[#This Row],[Qty]]</f>
        <v>3.01</v>
      </c>
    </row>
    <row r="8592" spans="1:12" hidden="1">
      <c r="A8592" t="s">
        <v>544</v>
      </c>
      <c r="B8592" t="s">
        <v>351</v>
      </c>
      <c r="C8592" t="s">
        <v>351</v>
      </c>
      <c r="D8592" t="s">
        <v>605</v>
      </c>
      <c r="E8592" t="s">
        <v>15</v>
      </c>
      <c r="F8592" t="s">
        <v>128</v>
      </c>
      <c r="G8592" t="s">
        <v>130</v>
      </c>
      <c r="H8592" s="1">
        <v>2021</v>
      </c>
      <c r="I8592" s="2">
        <v>2065</v>
      </c>
      <c r="J8592" s="3">
        <v>6170.5</v>
      </c>
      <c r="K8592">
        <f>Table1[[#This Row],[Total Revenue + Open]]/Table1[[#This Row],[Qty]]</f>
        <v>2.9881355932203388</v>
      </c>
      <c r="L8592">
        <f>Table1[[#This Row],[Total Revenue + Open]]/Table1[[#This Row],[Qty]]</f>
        <v>2.9881355932203388</v>
      </c>
    </row>
    <row r="8593" spans="1:12" hidden="1">
      <c r="A8593" t="s">
        <v>544</v>
      </c>
      <c r="B8593" t="s">
        <v>351</v>
      </c>
      <c r="C8593" t="s">
        <v>351</v>
      </c>
      <c r="D8593" t="s">
        <v>605</v>
      </c>
      <c r="E8593" t="s">
        <v>15</v>
      </c>
      <c r="F8593" t="s">
        <v>128</v>
      </c>
      <c r="G8593" t="s">
        <v>130</v>
      </c>
      <c r="H8593" s="1">
        <v>2021</v>
      </c>
      <c r="I8593" s="2">
        <v>1560</v>
      </c>
      <c r="J8593" s="3">
        <v>4665.5</v>
      </c>
      <c r="K8593">
        <f>Table1[[#This Row],[Total Revenue + Open]]/Table1[[#This Row],[Qty]]</f>
        <v>2.990705128205128</v>
      </c>
      <c r="L8593">
        <f>Table1[[#This Row],[Total Revenue + Open]]/Table1[[#This Row],[Qty]]</f>
        <v>2.990705128205128</v>
      </c>
    </row>
    <row r="8594" spans="1:12" hidden="1">
      <c r="A8594" t="s">
        <v>544</v>
      </c>
      <c r="B8594" t="s">
        <v>351</v>
      </c>
      <c r="C8594" t="s">
        <v>351</v>
      </c>
      <c r="D8594" t="s">
        <v>605</v>
      </c>
      <c r="E8594" t="s">
        <v>15</v>
      </c>
      <c r="F8594" t="s">
        <v>128</v>
      </c>
      <c r="G8594" t="s">
        <v>130</v>
      </c>
      <c r="H8594" s="1">
        <v>2022</v>
      </c>
      <c r="I8594" s="2">
        <v>2005</v>
      </c>
      <c r="J8594" s="3">
        <v>6020</v>
      </c>
      <c r="K8594">
        <f>Table1[[#This Row],[Total Revenue + Open]]/Table1[[#This Row],[Qty]]</f>
        <v>3.0024937655860349</v>
      </c>
      <c r="L8594">
        <f>Table1[[#This Row],[Total Revenue + Open]]/Table1[[#This Row],[Qty]]</f>
        <v>3.0024937655860349</v>
      </c>
    </row>
    <row r="8595" spans="1:12" hidden="1">
      <c r="A8595" t="s">
        <v>544</v>
      </c>
      <c r="B8595" t="s">
        <v>351</v>
      </c>
      <c r="C8595" t="s">
        <v>351</v>
      </c>
      <c r="D8595" t="s">
        <v>605</v>
      </c>
      <c r="E8595" t="s">
        <v>15</v>
      </c>
      <c r="F8595" t="s">
        <v>128</v>
      </c>
      <c r="G8595" t="s">
        <v>130</v>
      </c>
      <c r="H8595" s="1">
        <v>2022</v>
      </c>
      <c r="I8595" s="2">
        <v>500</v>
      </c>
      <c r="J8595" s="3">
        <v>1505</v>
      </c>
      <c r="K8595">
        <f>Table1[[#This Row],[Total Revenue + Open]]/Table1[[#This Row],[Qty]]</f>
        <v>3.01</v>
      </c>
      <c r="L8595">
        <f>Table1[[#This Row],[Total Revenue + Open]]/Table1[[#This Row],[Qty]]</f>
        <v>3.01</v>
      </c>
    </row>
    <row r="8596" spans="1:12" hidden="1">
      <c r="A8596" t="s">
        <v>544</v>
      </c>
      <c r="B8596" t="s">
        <v>351</v>
      </c>
      <c r="C8596" t="s">
        <v>351</v>
      </c>
      <c r="D8596" t="s">
        <v>605</v>
      </c>
      <c r="E8596" t="s">
        <v>15</v>
      </c>
      <c r="F8596" t="s">
        <v>128</v>
      </c>
      <c r="G8596" t="s">
        <v>130</v>
      </c>
      <c r="H8596" s="1">
        <v>2017</v>
      </c>
      <c r="I8596" s="2">
        <v>6710</v>
      </c>
      <c r="J8596" s="3">
        <v>20091.75</v>
      </c>
      <c r="K8596">
        <f>Table1[[#This Row],[Total Revenue + Open]]/Table1[[#This Row],[Qty]]</f>
        <v>2.9942995529061105</v>
      </c>
      <c r="L8596">
        <f>Table1[[#This Row],[Total Revenue + Open]]/Table1[[#This Row],[Qty]]</f>
        <v>2.9942995529061105</v>
      </c>
    </row>
    <row r="8597" spans="1:12" hidden="1">
      <c r="A8597" t="s">
        <v>544</v>
      </c>
      <c r="B8597" t="s">
        <v>351</v>
      </c>
      <c r="C8597" t="s">
        <v>351</v>
      </c>
      <c r="D8597" t="s">
        <v>605</v>
      </c>
      <c r="E8597" t="s">
        <v>15</v>
      </c>
      <c r="F8597" t="s">
        <v>128</v>
      </c>
      <c r="G8597" t="s">
        <v>130</v>
      </c>
      <c r="H8597" s="1">
        <v>2018</v>
      </c>
      <c r="I8597" s="2">
        <v>500</v>
      </c>
      <c r="J8597" s="3">
        <v>1505</v>
      </c>
      <c r="K8597">
        <f>Table1[[#This Row],[Total Revenue + Open]]/Table1[[#This Row],[Qty]]</f>
        <v>3.01</v>
      </c>
      <c r="L8597">
        <f>Table1[[#This Row],[Total Revenue + Open]]/Table1[[#This Row],[Qty]]</f>
        <v>3.01</v>
      </c>
    </row>
    <row r="8598" spans="1:12" hidden="1">
      <c r="A8598" t="s">
        <v>544</v>
      </c>
      <c r="B8598" t="s">
        <v>351</v>
      </c>
      <c r="C8598" t="s">
        <v>351</v>
      </c>
      <c r="D8598" t="s">
        <v>605</v>
      </c>
      <c r="E8598" t="s">
        <v>15</v>
      </c>
      <c r="F8598" t="s">
        <v>128</v>
      </c>
      <c r="G8598" t="s">
        <v>130</v>
      </c>
      <c r="H8598" s="1">
        <v>2018</v>
      </c>
      <c r="I8598" s="2">
        <v>1060</v>
      </c>
      <c r="J8598" s="3">
        <v>3160.5</v>
      </c>
      <c r="K8598">
        <f>Table1[[#This Row],[Total Revenue + Open]]/Table1[[#This Row],[Qty]]</f>
        <v>2.9816037735849057</v>
      </c>
      <c r="L8598">
        <f>Table1[[#This Row],[Total Revenue + Open]]/Table1[[#This Row],[Qty]]</f>
        <v>2.9816037735849057</v>
      </c>
    </row>
    <row r="8599" spans="1:12" hidden="1">
      <c r="A8599" t="s">
        <v>544</v>
      </c>
      <c r="B8599" t="s">
        <v>351</v>
      </c>
      <c r="C8599" t="s">
        <v>351</v>
      </c>
      <c r="D8599" t="s">
        <v>605</v>
      </c>
      <c r="E8599" t="s">
        <v>15</v>
      </c>
      <c r="F8599" t="s">
        <v>128</v>
      </c>
      <c r="G8599" t="s">
        <v>130</v>
      </c>
      <c r="H8599" s="1">
        <v>2019</v>
      </c>
      <c r="I8599" s="2">
        <v>1005</v>
      </c>
      <c r="J8599" s="3">
        <v>3010</v>
      </c>
      <c r="K8599">
        <f>Table1[[#This Row],[Total Revenue + Open]]/Table1[[#This Row],[Qty]]</f>
        <v>2.9950248756218905</v>
      </c>
      <c r="L8599">
        <f>Table1[[#This Row],[Total Revenue + Open]]/Table1[[#This Row],[Qty]]</f>
        <v>2.9950248756218905</v>
      </c>
    </row>
    <row r="8600" spans="1:12" hidden="1">
      <c r="A8600" t="s">
        <v>544</v>
      </c>
      <c r="B8600" t="s">
        <v>351</v>
      </c>
      <c r="C8600" t="s">
        <v>351</v>
      </c>
      <c r="D8600" t="s">
        <v>605</v>
      </c>
      <c r="E8600" t="s">
        <v>15</v>
      </c>
      <c r="F8600" t="s">
        <v>128</v>
      </c>
      <c r="G8600" t="s">
        <v>130</v>
      </c>
      <c r="H8600" s="1">
        <v>2019</v>
      </c>
      <c r="I8600" s="2">
        <v>650</v>
      </c>
      <c r="J8600" s="3">
        <v>1956.5</v>
      </c>
      <c r="K8600">
        <f>Table1[[#This Row],[Total Revenue + Open]]/Table1[[#This Row],[Qty]]</f>
        <v>3.01</v>
      </c>
      <c r="L8600">
        <f>Table1[[#This Row],[Total Revenue + Open]]/Table1[[#This Row],[Qty]]</f>
        <v>3.01</v>
      </c>
    </row>
    <row r="8601" spans="1:12" hidden="1">
      <c r="A8601" t="s">
        <v>544</v>
      </c>
      <c r="B8601" t="s">
        <v>351</v>
      </c>
      <c r="C8601" t="s">
        <v>351</v>
      </c>
      <c r="D8601" t="s">
        <v>605</v>
      </c>
      <c r="E8601" t="s">
        <v>15</v>
      </c>
      <c r="F8601" t="s">
        <v>128</v>
      </c>
      <c r="G8601" t="s">
        <v>130</v>
      </c>
      <c r="H8601" s="1">
        <v>2018</v>
      </c>
      <c r="I8601" s="2">
        <v>2565</v>
      </c>
      <c r="J8601" s="3">
        <v>7675.5</v>
      </c>
      <c r="K8601">
        <f>Table1[[#This Row],[Total Revenue + Open]]/Table1[[#This Row],[Qty]]</f>
        <v>2.9923976608187135</v>
      </c>
      <c r="L8601">
        <f>Table1[[#This Row],[Total Revenue + Open]]/Table1[[#This Row],[Qty]]</f>
        <v>2.9923976608187135</v>
      </c>
    </row>
    <row r="8602" spans="1:12" hidden="1">
      <c r="A8602" t="s">
        <v>544</v>
      </c>
      <c r="B8602" t="s">
        <v>351</v>
      </c>
      <c r="C8602" t="s">
        <v>351</v>
      </c>
      <c r="D8602" t="s">
        <v>605</v>
      </c>
      <c r="E8602" t="s">
        <v>15</v>
      </c>
      <c r="F8602" t="s">
        <v>128</v>
      </c>
      <c r="G8602" t="s">
        <v>130</v>
      </c>
      <c r="H8602" s="1">
        <v>2019</v>
      </c>
      <c r="I8602" s="2">
        <v>1000</v>
      </c>
      <c r="J8602" s="3">
        <v>3010</v>
      </c>
      <c r="K8602">
        <f>Table1[[#This Row],[Total Revenue + Open]]/Table1[[#This Row],[Qty]]</f>
        <v>3.01</v>
      </c>
      <c r="L8602">
        <f>Table1[[#This Row],[Total Revenue + Open]]/Table1[[#This Row],[Qty]]</f>
        <v>3.01</v>
      </c>
    </row>
    <row r="8603" spans="1:12" hidden="1">
      <c r="A8603" t="s">
        <v>544</v>
      </c>
      <c r="B8603" t="s">
        <v>351</v>
      </c>
      <c r="C8603" t="s">
        <v>351</v>
      </c>
      <c r="D8603" t="s">
        <v>605</v>
      </c>
      <c r="E8603" t="s">
        <v>15</v>
      </c>
      <c r="F8603" t="s">
        <v>128</v>
      </c>
      <c r="G8603" t="s">
        <v>130</v>
      </c>
      <c r="H8603" s="1">
        <v>2019</v>
      </c>
      <c r="I8603" s="2">
        <v>550</v>
      </c>
      <c r="J8603" s="3">
        <v>1655.5</v>
      </c>
      <c r="K8603">
        <f>Table1[[#This Row],[Total Revenue + Open]]/Table1[[#This Row],[Qty]]</f>
        <v>3.01</v>
      </c>
      <c r="L8603">
        <f>Table1[[#This Row],[Total Revenue + Open]]/Table1[[#This Row],[Qty]]</f>
        <v>3.01</v>
      </c>
    </row>
    <row r="8604" spans="1:12" hidden="1">
      <c r="A8604" t="s">
        <v>544</v>
      </c>
      <c r="B8604" t="s">
        <v>351</v>
      </c>
      <c r="C8604" t="s">
        <v>351</v>
      </c>
      <c r="D8604" t="s">
        <v>605</v>
      </c>
      <c r="E8604" t="s">
        <v>15</v>
      </c>
      <c r="F8604" t="s">
        <v>128</v>
      </c>
      <c r="G8604" t="s">
        <v>130</v>
      </c>
      <c r="H8604" s="1">
        <v>2020</v>
      </c>
      <c r="I8604" s="2">
        <v>550</v>
      </c>
      <c r="J8604" s="3">
        <v>1655.5</v>
      </c>
      <c r="K8604">
        <f>Table1[[#This Row],[Total Revenue + Open]]/Table1[[#This Row],[Qty]]</f>
        <v>3.01</v>
      </c>
      <c r="L8604">
        <f>Table1[[#This Row],[Total Revenue + Open]]/Table1[[#This Row],[Qty]]</f>
        <v>3.01</v>
      </c>
    </row>
    <row r="8605" spans="1:12" hidden="1">
      <c r="A8605" t="s">
        <v>544</v>
      </c>
      <c r="B8605" t="s">
        <v>351</v>
      </c>
      <c r="C8605" t="s">
        <v>351</v>
      </c>
      <c r="D8605" t="s">
        <v>605</v>
      </c>
      <c r="E8605" t="s">
        <v>15</v>
      </c>
      <c r="F8605" t="s">
        <v>128</v>
      </c>
      <c r="G8605" t="s">
        <v>130</v>
      </c>
      <c r="H8605" s="1">
        <v>2020</v>
      </c>
      <c r="I8605" s="2">
        <v>500</v>
      </c>
      <c r="J8605" s="3">
        <v>1505</v>
      </c>
      <c r="K8605">
        <f>Table1[[#This Row],[Total Revenue + Open]]/Table1[[#This Row],[Qty]]</f>
        <v>3.01</v>
      </c>
      <c r="L8605">
        <f>Table1[[#This Row],[Total Revenue + Open]]/Table1[[#This Row],[Qty]]</f>
        <v>3.01</v>
      </c>
    </row>
    <row r="8606" spans="1:12" hidden="1">
      <c r="A8606" t="s">
        <v>544</v>
      </c>
      <c r="B8606" t="s">
        <v>351</v>
      </c>
      <c r="C8606" t="s">
        <v>351</v>
      </c>
      <c r="D8606" t="s">
        <v>605</v>
      </c>
      <c r="E8606" t="s">
        <v>15</v>
      </c>
      <c r="F8606" t="s">
        <v>128</v>
      </c>
      <c r="G8606" t="s">
        <v>130</v>
      </c>
      <c r="H8606" s="1">
        <v>2020</v>
      </c>
      <c r="I8606" s="2">
        <v>700</v>
      </c>
      <c r="J8606" s="3">
        <v>2107</v>
      </c>
      <c r="K8606">
        <f>Table1[[#This Row],[Total Revenue + Open]]/Table1[[#This Row],[Qty]]</f>
        <v>3.01</v>
      </c>
      <c r="L8606">
        <f>Table1[[#This Row],[Total Revenue + Open]]/Table1[[#This Row],[Qty]]</f>
        <v>3.01</v>
      </c>
    </row>
    <row r="8607" spans="1:12" hidden="1">
      <c r="A8607" t="s">
        <v>544</v>
      </c>
      <c r="B8607" t="s">
        <v>351</v>
      </c>
      <c r="C8607" t="s">
        <v>351</v>
      </c>
      <c r="D8607" t="s">
        <v>605</v>
      </c>
      <c r="E8607" t="s">
        <v>15</v>
      </c>
      <c r="F8607" t="s">
        <v>128</v>
      </c>
      <c r="G8607" t="s">
        <v>130</v>
      </c>
      <c r="H8607" s="1">
        <v>2021</v>
      </c>
      <c r="I8607" s="2">
        <v>700</v>
      </c>
      <c r="J8607" s="3">
        <v>2107</v>
      </c>
      <c r="K8607">
        <f>Table1[[#This Row],[Total Revenue + Open]]/Table1[[#This Row],[Qty]]</f>
        <v>3.01</v>
      </c>
      <c r="L8607">
        <f>Table1[[#This Row],[Total Revenue + Open]]/Table1[[#This Row],[Qty]]</f>
        <v>3.01</v>
      </c>
    </row>
    <row r="8608" spans="1:12" hidden="1">
      <c r="A8608" t="s">
        <v>544</v>
      </c>
      <c r="B8608" t="s">
        <v>351</v>
      </c>
      <c r="C8608" t="s">
        <v>351</v>
      </c>
      <c r="D8608" t="s">
        <v>605</v>
      </c>
      <c r="E8608" t="s">
        <v>15</v>
      </c>
      <c r="F8608" t="s">
        <v>128</v>
      </c>
      <c r="G8608" t="s">
        <v>130</v>
      </c>
      <c r="H8608" s="1">
        <v>2021</v>
      </c>
      <c r="I8608" s="2">
        <v>500</v>
      </c>
      <c r="J8608" s="3">
        <v>1505</v>
      </c>
      <c r="K8608">
        <f>Table1[[#This Row],[Total Revenue + Open]]/Table1[[#This Row],[Qty]]</f>
        <v>3.01</v>
      </c>
      <c r="L8608">
        <f>Table1[[#This Row],[Total Revenue + Open]]/Table1[[#This Row],[Qty]]</f>
        <v>3.01</v>
      </c>
    </row>
    <row r="8609" spans="1:12" hidden="1">
      <c r="A8609" t="s">
        <v>544</v>
      </c>
      <c r="B8609" t="s">
        <v>351</v>
      </c>
      <c r="C8609" t="s">
        <v>351</v>
      </c>
      <c r="D8609" t="s">
        <v>605</v>
      </c>
      <c r="E8609" t="s">
        <v>15</v>
      </c>
      <c r="F8609" t="s">
        <v>128</v>
      </c>
      <c r="G8609" t="s">
        <v>130</v>
      </c>
      <c r="H8609" s="1">
        <v>2021</v>
      </c>
      <c r="I8609" s="2">
        <v>500</v>
      </c>
      <c r="J8609" s="3">
        <v>1505</v>
      </c>
      <c r="K8609">
        <f>Table1[[#This Row],[Total Revenue + Open]]/Table1[[#This Row],[Qty]]</f>
        <v>3.01</v>
      </c>
      <c r="L8609">
        <f>Table1[[#This Row],[Total Revenue + Open]]/Table1[[#This Row],[Qty]]</f>
        <v>3.01</v>
      </c>
    </row>
    <row r="8610" spans="1:12" hidden="1">
      <c r="A8610" t="s">
        <v>544</v>
      </c>
      <c r="B8610" t="s">
        <v>351</v>
      </c>
      <c r="C8610" t="s">
        <v>351</v>
      </c>
      <c r="D8610" t="s">
        <v>605</v>
      </c>
      <c r="E8610" t="s">
        <v>15</v>
      </c>
      <c r="F8610" t="s">
        <v>128</v>
      </c>
      <c r="G8610" t="s">
        <v>130</v>
      </c>
      <c r="H8610" s="1">
        <v>2021</v>
      </c>
      <c r="I8610" s="2">
        <v>500</v>
      </c>
      <c r="J8610" s="3">
        <v>1505</v>
      </c>
      <c r="K8610">
        <f>Table1[[#This Row],[Total Revenue + Open]]/Table1[[#This Row],[Qty]]</f>
        <v>3.01</v>
      </c>
      <c r="L8610">
        <f>Table1[[#This Row],[Total Revenue + Open]]/Table1[[#This Row],[Qty]]</f>
        <v>3.01</v>
      </c>
    </row>
    <row r="8611" spans="1:12" hidden="1">
      <c r="A8611" t="s">
        <v>544</v>
      </c>
      <c r="B8611" t="s">
        <v>351</v>
      </c>
      <c r="C8611" t="s">
        <v>351</v>
      </c>
      <c r="D8611" t="s">
        <v>605</v>
      </c>
      <c r="E8611" t="s">
        <v>15</v>
      </c>
      <c r="F8611" t="s">
        <v>128</v>
      </c>
      <c r="G8611" t="s">
        <v>130</v>
      </c>
      <c r="H8611" s="1">
        <v>2021</v>
      </c>
      <c r="I8611" s="2">
        <v>500</v>
      </c>
      <c r="J8611" s="3">
        <v>1505</v>
      </c>
      <c r="K8611">
        <f>Table1[[#This Row],[Total Revenue + Open]]/Table1[[#This Row],[Qty]]</f>
        <v>3.01</v>
      </c>
      <c r="L8611">
        <f>Table1[[#This Row],[Total Revenue + Open]]/Table1[[#This Row],[Qty]]</f>
        <v>3.01</v>
      </c>
    </row>
    <row r="8612" spans="1:12" hidden="1">
      <c r="A8612" t="s">
        <v>544</v>
      </c>
      <c r="B8612" t="s">
        <v>351</v>
      </c>
      <c r="C8612" t="s">
        <v>351</v>
      </c>
      <c r="D8612" t="s">
        <v>605</v>
      </c>
      <c r="E8612" t="s">
        <v>15</v>
      </c>
      <c r="F8612" t="s">
        <v>128</v>
      </c>
      <c r="G8612" t="s">
        <v>130</v>
      </c>
      <c r="H8612" s="1">
        <v>2022</v>
      </c>
      <c r="I8612" s="2">
        <v>1000</v>
      </c>
      <c r="J8612" s="3">
        <v>3010</v>
      </c>
      <c r="K8612">
        <f>Table1[[#This Row],[Total Revenue + Open]]/Table1[[#This Row],[Qty]]</f>
        <v>3.01</v>
      </c>
      <c r="L8612">
        <f>Table1[[#This Row],[Total Revenue + Open]]/Table1[[#This Row],[Qty]]</f>
        <v>3.01</v>
      </c>
    </row>
    <row r="8613" spans="1:12" hidden="1">
      <c r="A8613" t="s">
        <v>544</v>
      </c>
      <c r="B8613" t="s">
        <v>351</v>
      </c>
      <c r="C8613" t="s">
        <v>351</v>
      </c>
      <c r="D8613" t="s">
        <v>605</v>
      </c>
      <c r="E8613" t="s">
        <v>15</v>
      </c>
      <c r="F8613" t="s">
        <v>128</v>
      </c>
      <c r="G8613" t="s">
        <v>395</v>
      </c>
      <c r="H8613" s="1">
        <v>2017</v>
      </c>
      <c r="I8613" s="2">
        <v>1035</v>
      </c>
      <c r="J8613" s="3">
        <v>3064.75</v>
      </c>
      <c r="K8613">
        <f>Table1[[#This Row],[Total Revenue + Open]]/Table1[[#This Row],[Qty]]</f>
        <v>2.9611111111111112</v>
      </c>
      <c r="L8613">
        <f>Table1[[#This Row],[Total Revenue + Open]]/Table1[[#This Row],[Qty]]</f>
        <v>2.9611111111111112</v>
      </c>
    </row>
    <row r="8614" spans="1:12" hidden="1">
      <c r="A8614" t="s">
        <v>544</v>
      </c>
      <c r="B8614" t="s">
        <v>351</v>
      </c>
      <c r="C8614" t="s">
        <v>351</v>
      </c>
      <c r="D8614" t="s">
        <v>605</v>
      </c>
      <c r="E8614" t="s">
        <v>15</v>
      </c>
      <c r="F8614" t="s">
        <v>128</v>
      </c>
      <c r="G8614" t="s">
        <v>395</v>
      </c>
      <c r="H8614" s="1">
        <v>2017</v>
      </c>
      <c r="I8614" s="2">
        <v>600</v>
      </c>
      <c r="J8614" s="3">
        <v>1794</v>
      </c>
      <c r="K8614">
        <f>Table1[[#This Row],[Total Revenue + Open]]/Table1[[#This Row],[Qty]]</f>
        <v>2.99</v>
      </c>
      <c r="L8614">
        <f>Table1[[#This Row],[Total Revenue + Open]]/Table1[[#This Row],[Qty]]</f>
        <v>2.99</v>
      </c>
    </row>
    <row r="8615" spans="1:12" hidden="1">
      <c r="A8615" t="s">
        <v>544</v>
      </c>
      <c r="B8615" t="s">
        <v>351</v>
      </c>
      <c r="C8615" t="s">
        <v>351</v>
      </c>
      <c r="D8615" t="s">
        <v>605</v>
      </c>
      <c r="E8615" t="s">
        <v>15</v>
      </c>
      <c r="F8615" t="s">
        <v>128</v>
      </c>
      <c r="G8615" t="s">
        <v>607</v>
      </c>
      <c r="H8615" s="1">
        <v>2017</v>
      </c>
      <c r="I8615" s="2">
        <v>1005</v>
      </c>
      <c r="J8615" s="3">
        <v>3010</v>
      </c>
      <c r="K8615">
        <f>Table1[[#This Row],[Total Revenue + Open]]/Table1[[#This Row],[Qty]]</f>
        <v>2.9950248756218905</v>
      </c>
      <c r="L8615">
        <f>Table1[[#This Row],[Total Revenue + Open]]/Table1[[#This Row],[Qty]]</f>
        <v>2.9950248756218905</v>
      </c>
    </row>
    <row r="8616" spans="1:12" hidden="1">
      <c r="A8616" t="s">
        <v>544</v>
      </c>
      <c r="B8616" t="s">
        <v>351</v>
      </c>
      <c r="C8616" t="s">
        <v>351</v>
      </c>
      <c r="D8616" t="s">
        <v>605</v>
      </c>
      <c r="E8616" t="s">
        <v>15</v>
      </c>
      <c r="F8616" t="s">
        <v>128</v>
      </c>
      <c r="G8616" t="s">
        <v>608</v>
      </c>
      <c r="H8616" s="1">
        <v>2017</v>
      </c>
      <c r="I8616" s="2">
        <v>2040</v>
      </c>
      <c r="J8616" s="3">
        <v>6054.75</v>
      </c>
      <c r="K8616">
        <f>Table1[[#This Row],[Total Revenue + Open]]/Table1[[#This Row],[Qty]]</f>
        <v>2.9680147058823527</v>
      </c>
      <c r="L8616">
        <f>Table1[[#This Row],[Total Revenue + Open]]/Table1[[#This Row],[Qty]]</f>
        <v>2.9680147058823527</v>
      </c>
    </row>
    <row r="8617" spans="1:12" hidden="1">
      <c r="A8617" t="s">
        <v>544</v>
      </c>
      <c r="B8617" t="s">
        <v>351</v>
      </c>
      <c r="C8617" t="s">
        <v>351</v>
      </c>
      <c r="D8617" t="s">
        <v>605</v>
      </c>
      <c r="E8617" t="s">
        <v>15</v>
      </c>
      <c r="F8617" t="s">
        <v>128</v>
      </c>
      <c r="G8617" t="s">
        <v>608</v>
      </c>
      <c r="H8617" s="1">
        <v>2017</v>
      </c>
      <c r="I8617" s="2">
        <v>750</v>
      </c>
      <c r="J8617" s="3">
        <v>2242.5</v>
      </c>
      <c r="K8617">
        <f>Table1[[#This Row],[Total Revenue + Open]]/Table1[[#This Row],[Qty]]</f>
        <v>2.99</v>
      </c>
      <c r="L8617">
        <f>Table1[[#This Row],[Total Revenue + Open]]/Table1[[#This Row],[Qty]]</f>
        <v>2.99</v>
      </c>
    </row>
    <row r="8618" spans="1:12" hidden="1">
      <c r="A8618" t="s">
        <v>544</v>
      </c>
      <c r="B8618" t="s">
        <v>351</v>
      </c>
      <c r="C8618" t="s">
        <v>351</v>
      </c>
      <c r="D8618" t="s">
        <v>605</v>
      </c>
      <c r="E8618" t="s">
        <v>15</v>
      </c>
      <c r="F8618" t="s">
        <v>128</v>
      </c>
      <c r="G8618" t="s">
        <v>397</v>
      </c>
      <c r="H8618" s="1">
        <v>2017</v>
      </c>
      <c r="I8618" s="2">
        <v>1035</v>
      </c>
      <c r="J8618" s="3">
        <v>3064.75</v>
      </c>
      <c r="K8618">
        <f>Table1[[#This Row],[Total Revenue + Open]]/Table1[[#This Row],[Qty]]</f>
        <v>2.9611111111111112</v>
      </c>
      <c r="L8618">
        <f>Table1[[#This Row],[Total Revenue + Open]]/Table1[[#This Row],[Qty]]</f>
        <v>2.9611111111111112</v>
      </c>
    </row>
    <row r="8619" spans="1:12" hidden="1">
      <c r="A8619" t="s">
        <v>544</v>
      </c>
      <c r="B8619" t="s">
        <v>351</v>
      </c>
      <c r="C8619" t="s">
        <v>351</v>
      </c>
      <c r="D8619" t="s">
        <v>605</v>
      </c>
      <c r="E8619" t="s">
        <v>15</v>
      </c>
      <c r="F8619" t="s">
        <v>128</v>
      </c>
      <c r="G8619" t="s">
        <v>397</v>
      </c>
      <c r="H8619" s="1">
        <v>2017</v>
      </c>
      <c r="I8619" s="2">
        <v>600</v>
      </c>
      <c r="J8619" s="3">
        <v>1794</v>
      </c>
      <c r="K8619">
        <f>Table1[[#This Row],[Total Revenue + Open]]/Table1[[#This Row],[Qty]]</f>
        <v>2.99</v>
      </c>
      <c r="L8619">
        <f>Table1[[#This Row],[Total Revenue + Open]]/Table1[[#This Row],[Qty]]</f>
        <v>2.99</v>
      </c>
    </row>
    <row r="8620" spans="1:12" hidden="1">
      <c r="A8620" t="s">
        <v>544</v>
      </c>
      <c r="B8620" t="s">
        <v>351</v>
      </c>
      <c r="C8620" t="s">
        <v>351</v>
      </c>
      <c r="D8620" t="s">
        <v>605</v>
      </c>
      <c r="E8620" t="s">
        <v>15</v>
      </c>
      <c r="F8620" t="s">
        <v>128</v>
      </c>
      <c r="G8620" t="s">
        <v>609</v>
      </c>
      <c r="H8620" s="1">
        <v>2017</v>
      </c>
      <c r="I8620" s="2">
        <v>1005</v>
      </c>
      <c r="J8620" s="3">
        <v>3010</v>
      </c>
      <c r="K8620">
        <f>Table1[[#This Row],[Total Revenue + Open]]/Table1[[#This Row],[Qty]]</f>
        <v>2.9950248756218905</v>
      </c>
      <c r="L8620">
        <f>Table1[[#This Row],[Total Revenue + Open]]/Table1[[#This Row],[Qty]]</f>
        <v>2.9950248756218905</v>
      </c>
    </row>
    <row r="8621" spans="1:12" hidden="1">
      <c r="A8621" t="s">
        <v>544</v>
      </c>
      <c r="B8621" t="s">
        <v>351</v>
      </c>
      <c r="C8621" t="s">
        <v>351</v>
      </c>
      <c r="D8621" t="s">
        <v>605</v>
      </c>
      <c r="E8621" t="s">
        <v>15</v>
      </c>
      <c r="F8621" t="s">
        <v>143</v>
      </c>
      <c r="G8621" t="s">
        <v>610</v>
      </c>
      <c r="H8621" s="1">
        <v>2017</v>
      </c>
      <c r="I8621" s="2">
        <v>3015</v>
      </c>
      <c r="J8621" s="3">
        <v>4080</v>
      </c>
      <c r="K8621">
        <f>Table1[[#This Row],[Total Revenue + Open]]/Table1[[#This Row],[Qty]]</f>
        <v>1.3532338308457712</v>
      </c>
      <c r="L8621">
        <f>Table1[[#This Row],[Total Revenue + Open]]/Table1[[#This Row],[Qty]]</f>
        <v>1.3532338308457712</v>
      </c>
    </row>
    <row r="8622" spans="1:12" hidden="1">
      <c r="A8622" t="s">
        <v>544</v>
      </c>
      <c r="B8622" t="s">
        <v>351</v>
      </c>
      <c r="C8622" t="s">
        <v>351</v>
      </c>
      <c r="D8622" t="s">
        <v>605</v>
      </c>
      <c r="E8622" t="s">
        <v>15</v>
      </c>
      <c r="F8622" t="s">
        <v>143</v>
      </c>
      <c r="G8622" t="s">
        <v>610</v>
      </c>
      <c r="H8622" s="1">
        <v>2017</v>
      </c>
      <c r="I8622" s="2">
        <v>2040</v>
      </c>
      <c r="J8622" s="3">
        <v>2754</v>
      </c>
      <c r="K8622">
        <f>Table1[[#This Row],[Total Revenue + Open]]/Table1[[#This Row],[Qty]]</f>
        <v>1.35</v>
      </c>
      <c r="L8622">
        <f>Table1[[#This Row],[Total Revenue + Open]]/Table1[[#This Row],[Qty]]</f>
        <v>1.35</v>
      </c>
    </row>
    <row r="8623" spans="1:12" hidden="1">
      <c r="A8623" t="s">
        <v>544</v>
      </c>
      <c r="B8623" t="s">
        <v>351</v>
      </c>
      <c r="C8623" t="s">
        <v>351</v>
      </c>
      <c r="D8623" t="s">
        <v>605</v>
      </c>
      <c r="E8623" t="s">
        <v>15</v>
      </c>
      <c r="F8623" t="s">
        <v>143</v>
      </c>
      <c r="G8623" t="s">
        <v>610</v>
      </c>
      <c r="H8623" s="1">
        <v>2017</v>
      </c>
      <c r="I8623" s="2">
        <v>1260</v>
      </c>
      <c r="J8623" s="3">
        <v>1700</v>
      </c>
      <c r="K8623">
        <f>Table1[[#This Row],[Total Revenue + Open]]/Table1[[#This Row],[Qty]]</f>
        <v>1.3492063492063493</v>
      </c>
      <c r="L8623">
        <f>Table1[[#This Row],[Total Revenue + Open]]/Table1[[#This Row],[Qty]]</f>
        <v>1.3492063492063493</v>
      </c>
    </row>
    <row r="8624" spans="1:12" hidden="1">
      <c r="A8624" t="s">
        <v>544</v>
      </c>
      <c r="B8624" t="s">
        <v>351</v>
      </c>
      <c r="C8624" t="s">
        <v>351</v>
      </c>
      <c r="D8624" t="s">
        <v>605</v>
      </c>
      <c r="E8624" t="s">
        <v>15</v>
      </c>
      <c r="F8624" t="s">
        <v>143</v>
      </c>
      <c r="G8624" t="s">
        <v>464</v>
      </c>
      <c r="H8624" s="1">
        <v>2017</v>
      </c>
      <c r="I8624" s="2">
        <v>2065</v>
      </c>
      <c r="J8624" s="3">
        <v>2788</v>
      </c>
      <c r="K8624">
        <f>Table1[[#This Row],[Total Revenue + Open]]/Table1[[#This Row],[Qty]]</f>
        <v>1.3501210653753026</v>
      </c>
      <c r="L8624">
        <f>Table1[[#This Row],[Total Revenue + Open]]/Table1[[#This Row],[Qty]]</f>
        <v>1.3501210653753026</v>
      </c>
    </row>
    <row r="8625" spans="1:12" hidden="1">
      <c r="A8625" t="s">
        <v>544</v>
      </c>
      <c r="B8625" t="s">
        <v>351</v>
      </c>
      <c r="C8625" t="s">
        <v>351</v>
      </c>
      <c r="D8625" t="s">
        <v>605</v>
      </c>
      <c r="E8625" t="s">
        <v>15</v>
      </c>
      <c r="F8625" t="s">
        <v>31</v>
      </c>
      <c r="G8625" t="s">
        <v>611</v>
      </c>
      <c r="H8625" s="1">
        <v>2018</v>
      </c>
      <c r="I8625" s="2">
        <v>1760</v>
      </c>
      <c r="J8625" s="3">
        <v>4322.5</v>
      </c>
      <c r="K8625">
        <f>Table1[[#This Row],[Total Revenue + Open]]/Table1[[#This Row],[Qty]]</f>
        <v>2.4559659090909092</v>
      </c>
      <c r="L8625">
        <f>Table1[[#This Row],[Total Revenue + Open]]/Table1[[#This Row],[Qty]]</f>
        <v>2.4559659090909092</v>
      </c>
    </row>
    <row r="8626" spans="1:12" hidden="1">
      <c r="A8626" t="s">
        <v>544</v>
      </c>
      <c r="B8626" t="s">
        <v>351</v>
      </c>
      <c r="C8626" t="s">
        <v>351</v>
      </c>
      <c r="D8626" t="s">
        <v>605</v>
      </c>
      <c r="E8626" t="s">
        <v>15</v>
      </c>
      <c r="F8626" t="s">
        <v>31</v>
      </c>
      <c r="G8626" t="s">
        <v>512</v>
      </c>
      <c r="H8626" s="1">
        <v>2018</v>
      </c>
      <c r="I8626" s="2">
        <v>1760</v>
      </c>
      <c r="J8626" s="3">
        <v>4322.5</v>
      </c>
      <c r="K8626">
        <f>Table1[[#This Row],[Total Revenue + Open]]/Table1[[#This Row],[Qty]]</f>
        <v>2.4559659090909092</v>
      </c>
      <c r="L8626">
        <f>Table1[[#This Row],[Total Revenue + Open]]/Table1[[#This Row],[Qty]]</f>
        <v>2.4559659090909092</v>
      </c>
    </row>
    <row r="8627" spans="1:12" hidden="1">
      <c r="A8627" t="s">
        <v>544</v>
      </c>
      <c r="B8627" t="s">
        <v>351</v>
      </c>
      <c r="C8627" t="s">
        <v>351</v>
      </c>
      <c r="D8627" t="s">
        <v>605</v>
      </c>
      <c r="E8627" t="s">
        <v>15</v>
      </c>
      <c r="F8627" t="s">
        <v>36</v>
      </c>
      <c r="G8627" t="s">
        <v>175</v>
      </c>
      <c r="H8627" s="1">
        <v>2019</v>
      </c>
      <c r="I8627" s="2">
        <v>1060</v>
      </c>
      <c r="J8627" s="3">
        <v>1281</v>
      </c>
      <c r="K8627">
        <f>Table1[[#This Row],[Total Revenue + Open]]/Table1[[#This Row],[Qty]]</f>
        <v>1.2084905660377359</v>
      </c>
      <c r="L8627">
        <f>Table1[[#This Row],[Total Revenue + Open]]/Table1[[#This Row],[Qty]]</f>
        <v>1.2084905660377359</v>
      </c>
    </row>
    <row r="8628" spans="1:12" hidden="1">
      <c r="A8628" t="s">
        <v>544</v>
      </c>
      <c r="B8628" t="s">
        <v>351</v>
      </c>
      <c r="C8628" t="s">
        <v>351</v>
      </c>
      <c r="D8628" t="s">
        <v>605</v>
      </c>
      <c r="E8628" t="s">
        <v>15</v>
      </c>
      <c r="F8628" t="s">
        <v>36</v>
      </c>
      <c r="G8628" t="s">
        <v>175</v>
      </c>
      <c r="H8628" s="1">
        <v>2020</v>
      </c>
      <c r="I8628" s="2">
        <v>500</v>
      </c>
      <c r="J8628" s="3">
        <v>670</v>
      </c>
      <c r="K8628">
        <f>Table1[[#This Row],[Total Revenue + Open]]/Table1[[#This Row],[Qty]]</f>
        <v>1.34</v>
      </c>
      <c r="L8628">
        <f>Table1[[#This Row],[Total Revenue + Open]]/Table1[[#This Row],[Qty]]</f>
        <v>1.34</v>
      </c>
    </row>
    <row r="8629" spans="1:12" hidden="1">
      <c r="A8629" t="s">
        <v>544</v>
      </c>
      <c r="B8629" t="s">
        <v>351</v>
      </c>
      <c r="C8629" t="s">
        <v>351</v>
      </c>
      <c r="D8629" t="s">
        <v>605</v>
      </c>
      <c r="E8629" t="s">
        <v>15</v>
      </c>
      <c r="F8629" t="s">
        <v>36</v>
      </c>
      <c r="G8629" t="s">
        <v>175</v>
      </c>
      <c r="H8629" s="1">
        <v>2022</v>
      </c>
      <c r="I8629" s="2">
        <v>1510</v>
      </c>
      <c r="J8629" s="3">
        <v>2055</v>
      </c>
      <c r="K8629">
        <f>Table1[[#This Row],[Total Revenue + Open]]/Table1[[#This Row],[Qty]]</f>
        <v>1.3609271523178808</v>
      </c>
      <c r="L8629">
        <f>Table1[[#This Row],[Total Revenue + Open]]/Table1[[#This Row],[Qty]]</f>
        <v>1.3609271523178808</v>
      </c>
    </row>
    <row r="8630" spans="1:12" hidden="1">
      <c r="A8630" t="s">
        <v>544</v>
      </c>
      <c r="B8630" t="s">
        <v>351</v>
      </c>
      <c r="C8630" t="s">
        <v>351</v>
      </c>
      <c r="D8630" t="s">
        <v>605</v>
      </c>
      <c r="E8630" t="s">
        <v>15</v>
      </c>
      <c r="F8630" t="s">
        <v>36</v>
      </c>
      <c r="G8630" t="s">
        <v>175</v>
      </c>
      <c r="H8630" s="1">
        <v>2018</v>
      </c>
      <c r="I8630" s="2">
        <v>1035</v>
      </c>
      <c r="J8630" s="3">
        <v>1230</v>
      </c>
      <c r="K8630">
        <f>Table1[[#This Row],[Total Revenue + Open]]/Table1[[#This Row],[Qty]]</f>
        <v>1.1884057971014492</v>
      </c>
      <c r="L8630">
        <f>Table1[[#This Row],[Total Revenue + Open]]/Table1[[#This Row],[Qty]]</f>
        <v>1.1884057971014492</v>
      </c>
    </row>
    <row r="8631" spans="1:12" hidden="1">
      <c r="A8631" t="s">
        <v>544</v>
      </c>
      <c r="B8631" t="s">
        <v>351</v>
      </c>
      <c r="C8631" t="s">
        <v>351</v>
      </c>
      <c r="D8631" t="s">
        <v>605</v>
      </c>
      <c r="E8631" t="s">
        <v>15</v>
      </c>
      <c r="F8631" t="s">
        <v>36</v>
      </c>
      <c r="G8631" t="s">
        <v>175</v>
      </c>
      <c r="H8631" s="1">
        <v>2019</v>
      </c>
      <c r="I8631" s="2">
        <v>1560</v>
      </c>
      <c r="J8631" s="3">
        <v>1860</v>
      </c>
      <c r="K8631">
        <f>Table1[[#This Row],[Total Revenue + Open]]/Table1[[#This Row],[Qty]]</f>
        <v>1.1923076923076923</v>
      </c>
      <c r="L8631">
        <f>Table1[[#This Row],[Total Revenue + Open]]/Table1[[#This Row],[Qty]]</f>
        <v>1.1923076923076923</v>
      </c>
    </row>
    <row r="8632" spans="1:12" hidden="1">
      <c r="A8632" t="s">
        <v>544</v>
      </c>
      <c r="B8632" t="s">
        <v>351</v>
      </c>
      <c r="C8632" t="s">
        <v>351</v>
      </c>
      <c r="D8632" t="s">
        <v>605</v>
      </c>
      <c r="E8632" t="s">
        <v>15</v>
      </c>
      <c r="F8632" t="s">
        <v>36</v>
      </c>
      <c r="G8632" t="s">
        <v>175</v>
      </c>
      <c r="H8632" s="1">
        <v>2019</v>
      </c>
      <c r="I8632" s="2">
        <v>500</v>
      </c>
      <c r="J8632" s="3">
        <v>600</v>
      </c>
      <c r="K8632">
        <f>Table1[[#This Row],[Total Revenue + Open]]/Table1[[#This Row],[Qty]]</f>
        <v>1.2</v>
      </c>
      <c r="L8632">
        <f>Table1[[#This Row],[Total Revenue + Open]]/Table1[[#This Row],[Qty]]</f>
        <v>1.2</v>
      </c>
    </row>
    <row r="8633" spans="1:12" hidden="1">
      <c r="A8633" t="s">
        <v>544</v>
      </c>
      <c r="B8633" t="s">
        <v>351</v>
      </c>
      <c r="C8633" t="s">
        <v>351</v>
      </c>
      <c r="D8633" t="s">
        <v>605</v>
      </c>
      <c r="E8633" t="s">
        <v>15</v>
      </c>
      <c r="F8633" t="s">
        <v>201</v>
      </c>
      <c r="G8633" t="s">
        <v>202</v>
      </c>
      <c r="H8633" s="1">
        <v>2021</v>
      </c>
      <c r="I8633" s="2">
        <v>5880</v>
      </c>
      <c r="J8633" s="3">
        <v>17374.5</v>
      </c>
      <c r="K8633">
        <f>Table1[[#This Row],[Total Revenue + Open]]/Table1[[#This Row],[Qty]]</f>
        <v>2.9548469387755101</v>
      </c>
      <c r="L8633">
        <f>Table1[[#This Row],[Total Revenue + Open]]/Table1[[#This Row],[Qty]]</f>
        <v>2.9548469387755101</v>
      </c>
    </row>
    <row r="8634" spans="1:12" hidden="1">
      <c r="A8634" t="s">
        <v>544</v>
      </c>
      <c r="B8634" t="s">
        <v>351</v>
      </c>
      <c r="C8634" t="s">
        <v>351</v>
      </c>
      <c r="D8634" t="s">
        <v>605</v>
      </c>
      <c r="E8634" t="s">
        <v>15</v>
      </c>
      <c r="F8634" t="s">
        <v>201</v>
      </c>
      <c r="G8634" t="s">
        <v>202</v>
      </c>
      <c r="H8634" s="1">
        <v>2022</v>
      </c>
      <c r="I8634" s="2">
        <v>1005</v>
      </c>
      <c r="J8634" s="3">
        <v>2970</v>
      </c>
      <c r="K8634">
        <f>Table1[[#This Row],[Total Revenue + Open]]/Table1[[#This Row],[Qty]]</f>
        <v>2.955223880597015</v>
      </c>
      <c r="L8634">
        <f>Table1[[#This Row],[Total Revenue + Open]]/Table1[[#This Row],[Qty]]</f>
        <v>2.955223880597015</v>
      </c>
    </row>
    <row r="8635" spans="1:12" hidden="1">
      <c r="A8635" t="s">
        <v>544</v>
      </c>
      <c r="B8635" t="s">
        <v>351</v>
      </c>
      <c r="C8635" t="s">
        <v>351</v>
      </c>
      <c r="D8635" t="s">
        <v>605</v>
      </c>
      <c r="E8635" t="s">
        <v>15</v>
      </c>
      <c r="F8635" t="s">
        <v>201</v>
      </c>
      <c r="G8635" t="s">
        <v>202</v>
      </c>
      <c r="H8635" s="1">
        <v>2022</v>
      </c>
      <c r="I8635" s="2">
        <v>50</v>
      </c>
      <c r="J8635" s="3">
        <v>148.5</v>
      </c>
      <c r="K8635">
        <f>Table1[[#This Row],[Total Revenue + Open]]/Table1[[#This Row],[Qty]]</f>
        <v>2.97</v>
      </c>
      <c r="L8635">
        <f>Table1[[#This Row],[Total Revenue + Open]]/Table1[[#This Row],[Qty]]</f>
        <v>2.97</v>
      </c>
    </row>
    <row r="8636" spans="1:12" hidden="1">
      <c r="A8636" t="s">
        <v>544</v>
      </c>
      <c r="B8636" t="s">
        <v>351</v>
      </c>
      <c r="C8636" t="s">
        <v>351</v>
      </c>
      <c r="D8636" t="s">
        <v>605</v>
      </c>
      <c r="E8636" t="s">
        <v>15</v>
      </c>
      <c r="F8636" t="s">
        <v>201</v>
      </c>
      <c r="G8636" t="s">
        <v>203</v>
      </c>
      <c r="H8636" s="1">
        <v>2021</v>
      </c>
      <c r="I8636" s="2">
        <v>4675</v>
      </c>
      <c r="J8636" s="3">
        <v>13903.5</v>
      </c>
      <c r="K8636">
        <f>Table1[[#This Row],[Total Revenue + Open]]/Table1[[#This Row],[Qty]]</f>
        <v>2.9740106951871659</v>
      </c>
      <c r="L8636">
        <f>Table1[[#This Row],[Total Revenue + Open]]/Table1[[#This Row],[Qty]]</f>
        <v>2.9740106951871659</v>
      </c>
    </row>
    <row r="8637" spans="1:12" hidden="1">
      <c r="A8637" t="s">
        <v>544</v>
      </c>
      <c r="B8637" t="s">
        <v>351</v>
      </c>
      <c r="C8637" t="s">
        <v>351</v>
      </c>
      <c r="D8637" t="s">
        <v>605</v>
      </c>
      <c r="E8637" t="s">
        <v>15</v>
      </c>
      <c r="F8637" t="s">
        <v>201</v>
      </c>
      <c r="G8637" t="s">
        <v>203</v>
      </c>
      <c r="H8637" s="1">
        <v>2021</v>
      </c>
      <c r="I8637" s="2">
        <v>2065</v>
      </c>
      <c r="J8637" s="3">
        <v>6129.5</v>
      </c>
      <c r="K8637">
        <f>Table1[[#This Row],[Total Revenue + Open]]/Table1[[#This Row],[Qty]]</f>
        <v>2.9682808716707023</v>
      </c>
      <c r="L8637">
        <f>Table1[[#This Row],[Total Revenue + Open]]/Table1[[#This Row],[Qty]]</f>
        <v>2.9682808716707023</v>
      </c>
    </row>
    <row r="8638" spans="1:12" hidden="1">
      <c r="A8638" t="s">
        <v>544</v>
      </c>
      <c r="B8638" t="s">
        <v>351</v>
      </c>
      <c r="C8638" t="s">
        <v>351</v>
      </c>
      <c r="D8638" t="s">
        <v>605</v>
      </c>
      <c r="E8638" t="s">
        <v>15</v>
      </c>
      <c r="F8638" t="s">
        <v>201</v>
      </c>
      <c r="G8638" t="s">
        <v>203</v>
      </c>
      <c r="H8638" s="1">
        <v>2022</v>
      </c>
      <c r="I8638" s="2">
        <v>2065</v>
      </c>
      <c r="J8638" s="3">
        <v>6129.5</v>
      </c>
      <c r="K8638">
        <f>Table1[[#This Row],[Total Revenue + Open]]/Table1[[#This Row],[Qty]]</f>
        <v>2.9682808716707023</v>
      </c>
      <c r="L8638">
        <f>Table1[[#This Row],[Total Revenue + Open]]/Table1[[#This Row],[Qty]]</f>
        <v>2.9682808716707023</v>
      </c>
    </row>
    <row r="8639" spans="1:12" hidden="1">
      <c r="A8639" t="s">
        <v>544</v>
      </c>
      <c r="B8639" t="s">
        <v>351</v>
      </c>
      <c r="C8639" t="s">
        <v>351</v>
      </c>
      <c r="D8639" t="s">
        <v>605</v>
      </c>
      <c r="E8639" t="s">
        <v>15</v>
      </c>
      <c r="F8639" t="s">
        <v>201</v>
      </c>
      <c r="G8639" t="s">
        <v>203</v>
      </c>
      <c r="H8639" s="1">
        <v>2022</v>
      </c>
      <c r="I8639" s="2">
        <v>1005</v>
      </c>
      <c r="J8639" s="3">
        <v>2990</v>
      </c>
      <c r="K8639">
        <f>Table1[[#This Row],[Total Revenue + Open]]/Table1[[#This Row],[Qty]]</f>
        <v>2.9751243781094527</v>
      </c>
      <c r="L8639">
        <f>Table1[[#This Row],[Total Revenue + Open]]/Table1[[#This Row],[Qty]]</f>
        <v>2.9751243781094527</v>
      </c>
    </row>
    <row r="8640" spans="1:12" hidden="1">
      <c r="A8640" t="s">
        <v>544</v>
      </c>
      <c r="B8640" t="s">
        <v>351</v>
      </c>
      <c r="C8640" t="s">
        <v>351</v>
      </c>
      <c r="D8640" t="s">
        <v>605</v>
      </c>
      <c r="E8640" t="s">
        <v>15</v>
      </c>
      <c r="F8640" t="s">
        <v>201</v>
      </c>
      <c r="G8640" t="s">
        <v>203</v>
      </c>
      <c r="H8640" s="1">
        <v>2021</v>
      </c>
      <c r="I8640" s="2">
        <v>5880</v>
      </c>
      <c r="J8640" s="3">
        <v>17374.5</v>
      </c>
      <c r="K8640">
        <f>Table1[[#This Row],[Total Revenue + Open]]/Table1[[#This Row],[Qty]]</f>
        <v>2.9548469387755101</v>
      </c>
      <c r="L8640">
        <f>Table1[[#This Row],[Total Revenue + Open]]/Table1[[#This Row],[Qty]]</f>
        <v>2.9548469387755101</v>
      </c>
    </row>
    <row r="8641" spans="1:12" hidden="1">
      <c r="A8641" t="s">
        <v>544</v>
      </c>
      <c r="B8641" t="s">
        <v>351</v>
      </c>
      <c r="C8641" t="s">
        <v>351</v>
      </c>
      <c r="D8641" t="s">
        <v>605</v>
      </c>
      <c r="E8641" t="s">
        <v>15</v>
      </c>
      <c r="F8641" t="s">
        <v>201</v>
      </c>
      <c r="G8641" t="s">
        <v>203</v>
      </c>
      <c r="H8641" s="1">
        <v>2022</v>
      </c>
      <c r="I8641" s="2">
        <v>1005</v>
      </c>
      <c r="J8641" s="3">
        <v>2970</v>
      </c>
      <c r="K8641">
        <f>Table1[[#This Row],[Total Revenue + Open]]/Table1[[#This Row],[Qty]]</f>
        <v>2.955223880597015</v>
      </c>
      <c r="L8641">
        <f>Table1[[#This Row],[Total Revenue + Open]]/Table1[[#This Row],[Qty]]</f>
        <v>2.955223880597015</v>
      </c>
    </row>
    <row r="8642" spans="1:12" hidden="1">
      <c r="A8642" t="s">
        <v>544</v>
      </c>
      <c r="B8642" t="s">
        <v>351</v>
      </c>
      <c r="C8642" t="s">
        <v>351</v>
      </c>
      <c r="D8642" t="s">
        <v>605</v>
      </c>
      <c r="E8642" t="s">
        <v>15</v>
      </c>
      <c r="F8642" t="s">
        <v>201</v>
      </c>
      <c r="G8642" t="s">
        <v>203</v>
      </c>
      <c r="H8642" s="1">
        <v>2022</v>
      </c>
      <c r="I8642" s="2">
        <v>50</v>
      </c>
      <c r="J8642" s="3">
        <v>148.5</v>
      </c>
      <c r="K8642">
        <f>Table1[[#This Row],[Total Revenue + Open]]/Table1[[#This Row],[Qty]]</f>
        <v>2.97</v>
      </c>
      <c r="L8642">
        <f>Table1[[#This Row],[Total Revenue + Open]]/Table1[[#This Row],[Qty]]</f>
        <v>2.97</v>
      </c>
    </row>
    <row r="8643" spans="1:12" hidden="1">
      <c r="A8643" t="s">
        <v>544</v>
      </c>
      <c r="B8643" t="s">
        <v>351</v>
      </c>
      <c r="C8643" t="s">
        <v>351</v>
      </c>
      <c r="D8643" t="s">
        <v>612</v>
      </c>
      <c r="E8643" t="s">
        <v>15</v>
      </c>
      <c r="F8643" t="s">
        <v>128</v>
      </c>
      <c r="G8643" t="s">
        <v>613</v>
      </c>
      <c r="H8643" s="1">
        <v>2018</v>
      </c>
      <c r="I8643" s="2">
        <v>8145</v>
      </c>
      <c r="J8643" s="3">
        <v>24381</v>
      </c>
      <c r="K8643">
        <f>Table1[[#This Row],[Total Revenue + Open]]/Table1[[#This Row],[Qty]]</f>
        <v>2.9933701657458562</v>
      </c>
      <c r="L8643">
        <f>Table1[[#This Row],[Total Revenue + Open]]/Table1[[#This Row],[Qty]]</f>
        <v>2.9933701657458562</v>
      </c>
    </row>
    <row r="8644" spans="1:12" hidden="1">
      <c r="A8644" t="s">
        <v>544</v>
      </c>
      <c r="B8644" t="s">
        <v>351</v>
      </c>
      <c r="C8644" t="s">
        <v>351</v>
      </c>
      <c r="D8644" t="s">
        <v>612</v>
      </c>
      <c r="E8644" t="s">
        <v>15</v>
      </c>
      <c r="F8644" t="s">
        <v>128</v>
      </c>
      <c r="G8644" t="s">
        <v>613</v>
      </c>
      <c r="H8644" s="1">
        <v>2019</v>
      </c>
      <c r="I8644" s="2">
        <v>500</v>
      </c>
      <c r="J8644" s="3">
        <v>1505</v>
      </c>
      <c r="K8644">
        <f>Table1[[#This Row],[Total Revenue + Open]]/Table1[[#This Row],[Qty]]</f>
        <v>3.01</v>
      </c>
      <c r="L8644">
        <f>Table1[[#This Row],[Total Revenue + Open]]/Table1[[#This Row],[Qty]]</f>
        <v>3.01</v>
      </c>
    </row>
    <row r="8645" spans="1:12" hidden="1">
      <c r="A8645" t="s">
        <v>544</v>
      </c>
      <c r="B8645" t="s">
        <v>351</v>
      </c>
      <c r="C8645" t="s">
        <v>351</v>
      </c>
      <c r="D8645" t="s">
        <v>612</v>
      </c>
      <c r="E8645" t="s">
        <v>15</v>
      </c>
      <c r="F8645" t="s">
        <v>128</v>
      </c>
      <c r="G8645" t="s">
        <v>613</v>
      </c>
      <c r="H8645" s="1">
        <v>2020</v>
      </c>
      <c r="I8645" s="2">
        <v>100</v>
      </c>
      <c r="J8645" s="3">
        <v>301</v>
      </c>
      <c r="K8645">
        <f>Table1[[#This Row],[Total Revenue + Open]]/Table1[[#This Row],[Qty]]</f>
        <v>3.01</v>
      </c>
      <c r="L8645">
        <f>Table1[[#This Row],[Total Revenue + Open]]/Table1[[#This Row],[Qty]]</f>
        <v>3.01</v>
      </c>
    </row>
    <row r="8646" spans="1:12" hidden="1">
      <c r="A8646" t="s">
        <v>544</v>
      </c>
      <c r="B8646" t="s">
        <v>351</v>
      </c>
      <c r="C8646" t="s">
        <v>351</v>
      </c>
      <c r="D8646" t="s">
        <v>612</v>
      </c>
      <c r="E8646" t="s">
        <v>15</v>
      </c>
      <c r="F8646" t="s">
        <v>128</v>
      </c>
      <c r="G8646" t="s">
        <v>613</v>
      </c>
      <c r="H8646" s="1">
        <v>2020</v>
      </c>
      <c r="I8646" s="2">
        <v>100</v>
      </c>
      <c r="J8646" s="3">
        <v>301</v>
      </c>
      <c r="K8646">
        <f>Table1[[#This Row],[Total Revenue + Open]]/Table1[[#This Row],[Qty]]</f>
        <v>3.01</v>
      </c>
      <c r="L8646">
        <f>Table1[[#This Row],[Total Revenue + Open]]/Table1[[#This Row],[Qty]]</f>
        <v>3.01</v>
      </c>
    </row>
    <row r="8647" spans="1:12" hidden="1">
      <c r="A8647" t="s">
        <v>544</v>
      </c>
      <c r="B8647" t="s">
        <v>351</v>
      </c>
      <c r="C8647" t="s">
        <v>351</v>
      </c>
      <c r="D8647" t="s">
        <v>612</v>
      </c>
      <c r="E8647" t="s">
        <v>15</v>
      </c>
      <c r="F8647" t="s">
        <v>128</v>
      </c>
      <c r="G8647" t="s">
        <v>613</v>
      </c>
      <c r="H8647" s="1">
        <v>2021</v>
      </c>
      <c r="I8647" s="2">
        <v>100</v>
      </c>
      <c r="J8647" s="3">
        <v>301</v>
      </c>
      <c r="K8647">
        <f>Table1[[#This Row],[Total Revenue + Open]]/Table1[[#This Row],[Qty]]</f>
        <v>3.01</v>
      </c>
      <c r="L8647">
        <f>Table1[[#This Row],[Total Revenue + Open]]/Table1[[#This Row],[Qty]]</f>
        <v>3.01</v>
      </c>
    </row>
    <row r="8648" spans="1:12" hidden="1">
      <c r="A8648" t="s">
        <v>544</v>
      </c>
      <c r="B8648" t="s">
        <v>351</v>
      </c>
      <c r="C8648" t="s">
        <v>351</v>
      </c>
      <c r="D8648" t="s">
        <v>612</v>
      </c>
      <c r="E8648" t="s">
        <v>15</v>
      </c>
      <c r="F8648" t="s">
        <v>128</v>
      </c>
      <c r="G8648" t="s">
        <v>614</v>
      </c>
      <c r="H8648" s="1">
        <v>2018</v>
      </c>
      <c r="I8648" s="2">
        <v>1510</v>
      </c>
      <c r="J8648" s="3">
        <v>4515</v>
      </c>
      <c r="K8648">
        <f>Table1[[#This Row],[Total Revenue + Open]]/Table1[[#This Row],[Qty]]</f>
        <v>2.9900662251655628</v>
      </c>
      <c r="L8648">
        <f>Table1[[#This Row],[Total Revenue + Open]]/Table1[[#This Row],[Qty]]</f>
        <v>2.9900662251655628</v>
      </c>
    </row>
    <row r="8649" spans="1:12" hidden="1">
      <c r="A8649" t="s">
        <v>544</v>
      </c>
      <c r="B8649" t="s">
        <v>351</v>
      </c>
      <c r="C8649" t="s">
        <v>351</v>
      </c>
      <c r="D8649" t="s">
        <v>612</v>
      </c>
      <c r="E8649" t="s">
        <v>15</v>
      </c>
      <c r="F8649" t="s">
        <v>128</v>
      </c>
      <c r="G8649" t="s">
        <v>614</v>
      </c>
      <c r="H8649" s="1">
        <v>2018</v>
      </c>
      <c r="I8649" s="2">
        <v>500</v>
      </c>
      <c r="J8649" s="3">
        <v>1505</v>
      </c>
      <c r="K8649">
        <f>Table1[[#This Row],[Total Revenue + Open]]/Table1[[#This Row],[Qty]]</f>
        <v>3.01</v>
      </c>
      <c r="L8649">
        <f>Table1[[#This Row],[Total Revenue + Open]]/Table1[[#This Row],[Qty]]</f>
        <v>3.01</v>
      </c>
    </row>
    <row r="8650" spans="1:12" hidden="1">
      <c r="A8650" t="s">
        <v>544</v>
      </c>
      <c r="B8650" t="s">
        <v>351</v>
      </c>
      <c r="C8650" t="s">
        <v>351</v>
      </c>
      <c r="D8650" t="s">
        <v>612</v>
      </c>
      <c r="E8650" t="s">
        <v>15</v>
      </c>
      <c r="F8650" t="s">
        <v>128</v>
      </c>
      <c r="G8650" t="s">
        <v>614</v>
      </c>
      <c r="H8650" s="1">
        <v>2018</v>
      </c>
      <c r="I8650" s="2">
        <v>500</v>
      </c>
      <c r="J8650" s="3">
        <v>1505</v>
      </c>
      <c r="K8650">
        <f>Table1[[#This Row],[Total Revenue + Open]]/Table1[[#This Row],[Qty]]</f>
        <v>3.01</v>
      </c>
      <c r="L8650">
        <f>Table1[[#This Row],[Total Revenue + Open]]/Table1[[#This Row],[Qty]]</f>
        <v>3.01</v>
      </c>
    </row>
    <row r="8651" spans="1:12" hidden="1">
      <c r="A8651" t="s">
        <v>544</v>
      </c>
      <c r="B8651" t="s">
        <v>351</v>
      </c>
      <c r="C8651" t="s">
        <v>351</v>
      </c>
      <c r="D8651" t="s">
        <v>612</v>
      </c>
      <c r="E8651" t="s">
        <v>15</v>
      </c>
      <c r="F8651" t="s">
        <v>128</v>
      </c>
      <c r="G8651" t="s">
        <v>614</v>
      </c>
      <c r="H8651" s="1">
        <v>2018</v>
      </c>
      <c r="I8651" s="2">
        <v>500</v>
      </c>
      <c r="J8651" s="3">
        <v>1505</v>
      </c>
      <c r="K8651">
        <f>Table1[[#This Row],[Total Revenue + Open]]/Table1[[#This Row],[Qty]]</f>
        <v>3.01</v>
      </c>
      <c r="L8651">
        <f>Table1[[#This Row],[Total Revenue + Open]]/Table1[[#This Row],[Qty]]</f>
        <v>3.01</v>
      </c>
    </row>
    <row r="8652" spans="1:12" hidden="1">
      <c r="A8652" t="s">
        <v>544</v>
      </c>
      <c r="B8652" t="s">
        <v>351</v>
      </c>
      <c r="C8652" t="s">
        <v>351</v>
      </c>
      <c r="D8652" t="s">
        <v>612</v>
      </c>
      <c r="E8652" t="s">
        <v>15</v>
      </c>
      <c r="F8652" t="s">
        <v>128</v>
      </c>
      <c r="G8652" t="s">
        <v>614</v>
      </c>
      <c r="H8652" s="1">
        <v>2019</v>
      </c>
      <c r="I8652" s="2">
        <v>500</v>
      </c>
      <c r="J8652" s="3">
        <v>1505</v>
      </c>
      <c r="K8652">
        <f>Table1[[#This Row],[Total Revenue + Open]]/Table1[[#This Row],[Qty]]</f>
        <v>3.01</v>
      </c>
      <c r="L8652">
        <f>Table1[[#This Row],[Total Revenue + Open]]/Table1[[#This Row],[Qty]]</f>
        <v>3.01</v>
      </c>
    </row>
    <row r="8653" spans="1:12" hidden="1">
      <c r="A8653" t="s">
        <v>544</v>
      </c>
      <c r="B8653" t="s">
        <v>351</v>
      </c>
      <c r="C8653" t="s">
        <v>351</v>
      </c>
      <c r="D8653" t="s">
        <v>612</v>
      </c>
      <c r="E8653" t="s">
        <v>15</v>
      </c>
      <c r="F8653" t="s">
        <v>128</v>
      </c>
      <c r="G8653" t="s">
        <v>614</v>
      </c>
      <c r="H8653" s="1">
        <v>2019</v>
      </c>
      <c r="I8653" s="2">
        <v>1005</v>
      </c>
      <c r="J8653" s="3">
        <v>3010</v>
      </c>
      <c r="K8653">
        <f>Table1[[#This Row],[Total Revenue + Open]]/Table1[[#This Row],[Qty]]</f>
        <v>2.9950248756218905</v>
      </c>
      <c r="L8653">
        <f>Table1[[#This Row],[Total Revenue + Open]]/Table1[[#This Row],[Qty]]</f>
        <v>2.9950248756218905</v>
      </c>
    </row>
    <row r="8654" spans="1:12" hidden="1">
      <c r="A8654" t="s">
        <v>544</v>
      </c>
      <c r="B8654" t="s">
        <v>351</v>
      </c>
      <c r="C8654" t="s">
        <v>351</v>
      </c>
      <c r="D8654" t="s">
        <v>612</v>
      </c>
      <c r="E8654" t="s">
        <v>15</v>
      </c>
      <c r="F8654" t="s">
        <v>128</v>
      </c>
      <c r="G8654" t="s">
        <v>614</v>
      </c>
      <c r="H8654" s="1">
        <v>2019</v>
      </c>
      <c r="I8654" s="2">
        <v>1005</v>
      </c>
      <c r="J8654" s="3">
        <v>3010</v>
      </c>
      <c r="K8654">
        <f>Table1[[#This Row],[Total Revenue + Open]]/Table1[[#This Row],[Qty]]</f>
        <v>2.9950248756218905</v>
      </c>
      <c r="L8654">
        <f>Table1[[#This Row],[Total Revenue + Open]]/Table1[[#This Row],[Qty]]</f>
        <v>2.9950248756218905</v>
      </c>
    </row>
    <row r="8655" spans="1:12" hidden="1">
      <c r="A8655" t="s">
        <v>544</v>
      </c>
      <c r="B8655" t="s">
        <v>351</v>
      </c>
      <c r="C8655" t="s">
        <v>351</v>
      </c>
      <c r="D8655" t="s">
        <v>612</v>
      </c>
      <c r="E8655" t="s">
        <v>15</v>
      </c>
      <c r="F8655" t="s">
        <v>128</v>
      </c>
      <c r="G8655" t="s">
        <v>615</v>
      </c>
      <c r="H8655" s="1">
        <v>2018</v>
      </c>
      <c r="I8655" s="2">
        <v>8145</v>
      </c>
      <c r="J8655" s="3">
        <v>24381</v>
      </c>
      <c r="K8655">
        <f>Table1[[#This Row],[Total Revenue + Open]]/Table1[[#This Row],[Qty]]</f>
        <v>2.9933701657458562</v>
      </c>
      <c r="L8655">
        <f>Table1[[#This Row],[Total Revenue + Open]]/Table1[[#This Row],[Qty]]</f>
        <v>2.9933701657458562</v>
      </c>
    </row>
    <row r="8656" spans="1:12" hidden="1">
      <c r="A8656" t="s">
        <v>544</v>
      </c>
      <c r="B8656" t="s">
        <v>351</v>
      </c>
      <c r="C8656" t="s">
        <v>351</v>
      </c>
      <c r="D8656" t="s">
        <v>612</v>
      </c>
      <c r="E8656" t="s">
        <v>15</v>
      </c>
      <c r="F8656" t="s">
        <v>128</v>
      </c>
      <c r="G8656" t="s">
        <v>615</v>
      </c>
      <c r="H8656" s="1">
        <v>2019</v>
      </c>
      <c r="I8656" s="2">
        <v>500</v>
      </c>
      <c r="J8656" s="3">
        <v>1505</v>
      </c>
      <c r="K8656">
        <f>Table1[[#This Row],[Total Revenue + Open]]/Table1[[#This Row],[Qty]]</f>
        <v>3.01</v>
      </c>
      <c r="L8656">
        <f>Table1[[#This Row],[Total Revenue + Open]]/Table1[[#This Row],[Qty]]</f>
        <v>3.01</v>
      </c>
    </row>
    <row r="8657" spans="1:12" hidden="1">
      <c r="A8657" t="s">
        <v>544</v>
      </c>
      <c r="B8657" t="s">
        <v>351</v>
      </c>
      <c r="C8657" t="s">
        <v>351</v>
      </c>
      <c r="D8657" t="s">
        <v>612</v>
      </c>
      <c r="E8657" t="s">
        <v>15</v>
      </c>
      <c r="F8657" t="s">
        <v>128</v>
      </c>
      <c r="G8657" t="s">
        <v>615</v>
      </c>
      <c r="H8657" s="1">
        <v>2020</v>
      </c>
      <c r="I8657" s="2">
        <v>50</v>
      </c>
      <c r="J8657" s="3">
        <v>150.5</v>
      </c>
      <c r="K8657">
        <f>Table1[[#This Row],[Total Revenue + Open]]/Table1[[#This Row],[Qty]]</f>
        <v>3.01</v>
      </c>
      <c r="L8657">
        <f>Table1[[#This Row],[Total Revenue + Open]]/Table1[[#This Row],[Qty]]</f>
        <v>3.01</v>
      </c>
    </row>
    <row r="8658" spans="1:12" hidden="1">
      <c r="A8658" t="s">
        <v>544</v>
      </c>
      <c r="B8658" t="s">
        <v>351</v>
      </c>
      <c r="C8658" t="s">
        <v>351</v>
      </c>
      <c r="D8658" t="s">
        <v>612</v>
      </c>
      <c r="E8658" t="s">
        <v>15</v>
      </c>
      <c r="F8658" t="s">
        <v>128</v>
      </c>
      <c r="G8658" t="s">
        <v>615</v>
      </c>
      <c r="H8658" s="1">
        <v>2020</v>
      </c>
      <c r="I8658" s="2">
        <v>100</v>
      </c>
      <c r="J8658" s="3">
        <v>301</v>
      </c>
      <c r="K8658">
        <f>Table1[[#This Row],[Total Revenue + Open]]/Table1[[#This Row],[Qty]]</f>
        <v>3.01</v>
      </c>
      <c r="L8658">
        <f>Table1[[#This Row],[Total Revenue + Open]]/Table1[[#This Row],[Qty]]</f>
        <v>3.01</v>
      </c>
    </row>
    <row r="8659" spans="1:12" hidden="1">
      <c r="A8659" t="s">
        <v>544</v>
      </c>
      <c r="B8659" t="s">
        <v>351</v>
      </c>
      <c r="C8659" t="s">
        <v>351</v>
      </c>
      <c r="D8659" t="s">
        <v>612</v>
      </c>
      <c r="E8659" t="s">
        <v>15</v>
      </c>
      <c r="F8659" t="s">
        <v>128</v>
      </c>
      <c r="G8659" t="s">
        <v>615</v>
      </c>
      <c r="H8659" s="1">
        <v>2021</v>
      </c>
      <c r="I8659" s="2">
        <v>100</v>
      </c>
      <c r="J8659" s="3">
        <v>301</v>
      </c>
      <c r="K8659">
        <f>Table1[[#This Row],[Total Revenue + Open]]/Table1[[#This Row],[Qty]]</f>
        <v>3.01</v>
      </c>
      <c r="L8659">
        <f>Table1[[#This Row],[Total Revenue + Open]]/Table1[[#This Row],[Qty]]</f>
        <v>3.01</v>
      </c>
    </row>
    <row r="8660" spans="1:12" hidden="1">
      <c r="A8660" t="s">
        <v>544</v>
      </c>
      <c r="B8660" t="s">
        <v>351</v>
      </c>
      <c r="C8660" t="s">
        <v>351</v>
      </c>
      <c r="D8660" t="s">
        <v>612</v>
      </c>
      <c r="E8660" t="s">
        <v>15</v>
      </c>
      <c r="F8660" t="s">
        <v>128</v>
      </c>
      <c r="G8660" t="s">
        <v>616</v>
      </c>
      <c r="H8660" s="1">
        <v>2018</v>
      </c>
      <c r="I8660" s="2">
        <v>1510</v>
      </c>
      <c r="J8660" s="3">
        <v>4515</v>
      </c>
      <c r="K8660">
        <f>Table1[[#This Row],[Total Revenue + Open]]/Table1[[#This Row],[Qty]]</f>
        <v>2.9900662251655628</v>
      </c>
      <c r="L8660">
        <f>Table1[[#This Row],[Total Revenue + Open]]/Table1[[#This Row],[Qty]]</f>
        <v>2.9900662251655628</v>
      </c>
    </row>
    <row r="8661" spans="1:12" hidden="1">
      <c r="A8661" t="s">
        <v>544</v>
      </c>
      <c r="B8661" t="s">
        <v>351</v>
      </c>
      <c r="C8661" t="s">
        <v>351</v>
      </c>
      <c r="D8661" t="s">
        <v>612</v>
      </c>
      <c r="E8661" t="s">
        <v>15</v>
      </c>
      <c r="F8661" t="s">
        <v>128</v>
      </c>
      <c r="G8661" t="s">
        <v>616</v>
      </c>
      <c r="H8661" s="1">
        <v>2018</v>
      </c>
      <c r="I8661" s="2">
        <v>500</v>
      </c>
      <c r="J8661" s="3">
        <v>1505</v>
      </c>
      <c r="K8661">
        <f>Table1[[#This Row],[Total Revenue + Open]]/Table1[[#This Row],[Qty]]</f>
        <v>3.01</v>
      </c>
      <c r="L8661">
        <f>Table1[[#This Row],[Total Revenue + Open]]/Table1[[#This Row],[Qty]]</f>
        <v>3.01</v>
      </c>
    </row>
    <row r="8662" spans="1:12" hidden="1">
      <c r="A8662" t="s">
        <v>544</v>
      </c>
      <c r="B8662" t="s">
        <v>351</v>
      </c>
      <c r="C8662" t="s">
        <v>351</v>
      </c>
      <c r="D8662" t="s">
        <v>612</v>
      </c>
      <c r="E8662" t="s">
        <v>15</v>
      </c>
      <c r="F8662" t="s">
        <v>128</v>
      </c>
      <c r="G8662" t="s">
        <v>616</v>
      </c>
      <c r="H8662" s="1">
        <v>2018</v>
      </c>
      <c r="I8662" s="2">
        <v>500</v>
      </c>
      <c r="J8662" s="3">
        <v>1505</v>
      </c>
      <c r="K8662">
        <f>Table1[[#This Row],[Total Revenue + Open]]/Table1[[#This Row],[Qty]]</f>
        <v>3.01</v>
      </c>
      <c r="L8662">
        <f>Table1[[#This Row],[Total Revenue + Open]]/Table1[[#This Row],[Qty]]</f>
        <v>3.01</v>
      </c>
    </row>
    <row r="8663" spans="1:12" hidden="1">
      <c r="A8663" t="s">
        <v>544</v>
      </c>
      <c r="B8663" t="s">
        <v>351</v>
      </c>
      <c r="C8663" t="s">
        <v>351</v>
      </c>
      <c r="D8663" t="s">
        <v>612</v>
      </c>
      <c r="E8663" t="s">
        <v>15</v>
      </c>
      <c r="F8663" t="s">
        <v>128</v>
      </c>
      <c r="G8663" t="s">
        <v>616</v>
      </c>
      <c r="H8663" s="1">
        <v>2018</v>
      </c>
      <c r="I8663" s="2">
        <v>500</v>
      </c>
      <c r="J8663" s="3">
        <v>1505</v>
      </c>
      <c r="K8663">
        <f>Table1[[#This Row],[Total Revenue + Open]]/Table1[[#This Row],[Qty]]</f>
        <v>3.01</v>
      </c>
      <c r="L8663">
        <f>Table1[[#This Row],[Total Revenue + Open]]/Table1[[#This Row],[Qty]]</f>
        <v>3.01</v>
      </c>
    </row>
    <row r="8664" spans="1:12" hidden="1">
      <c r="A8664" t="s">
        <v>544</v>
      </c>
      <c r="B8664" t="s">
        <v>351</v>
      </c>
      <c r="C8664" t="s">
        <v>351</v>
      </c>
      <c r="D8664" t="s">
        <v>612</v>
      </c>
      <c r="E8664" t="s">
        <v>15</v>
      </c>
      <c r="F8664" t="s">
        <v>128</v>
      </c>
      <c r="G8664" t="s">
        <v>616</v>
      </c>
      <c r="H8664" s="1">
        <v>2019</v>
      </c>
      <c r="I8664" s="2">
        <v>500</v>
      </c>
      <c r="J8664" s="3">
        <v>1505</v>
      </c>
      <c r="K8664">
        <f>Table1[[#This Row],[Total Revenue + Open]]/Table1[[#This Row],[Qty]]</f>
        <v>3.01</v>
      </c>
      <c r="L8664">
        <f>Table1[[#This Row],[Total Revenue + Open]]/Table1[[#This Row],[Qty]]</f>
        <v>3.01</v>
      </c>
    </row>
    <row r="8665" spans="1:12" hidden="1">
      <c r="A8665" t="s">
        <v>544</v>
      </c>
      <c r="B8665" t="s">
        <v>351</v>
      </c>
      <c r="C8665" t="s">
        <v>351</v>
      </c>
      <c r="D8665" t="s">
        <v>612</v>
      </c>
      <c r="E8665" t="s">
        <v>15</v>
      </c>
      <c r="F8665" t="s">
        <v>128</v>
      </c>
      <c r="G8665" t="s">
        <v>616</v>
      </c>
      <c r="H8665" s="1">
        <v>2019</v>
      </c>
      <c r="I8665" s="2">
        <v>1005</v>
      </c>
      <c r="J8665" s="3">
        <v>3010</v>
      </c>
      <c r="K8665">
        <f>Table1[[#This Row],[Total Revenue + Open]]/Table1[[#This Row],[Qty]]</f>
        <v>2.9950248756218905</v>
      </c>
      <c r="L8665">
        <f>Table1[[#This Row],[Total Revenue + Open]]/Table1[[#This Row],[Qty]]</f>
        <v>2.9950248756218905</v>
      </c>
    </row>
    <row r="8666" spans="1:12" hidden="1">
      <c r="A8666" t="s">
        <v>544</v>
      </c>
      <c r="B8666" t="s">
        <v>351</v>
      </c>
      <c r="C8666" t="s">
        <v>351</v>
      </c>
      <c r="D8666" t="s">
        <v>612</v>
      </c>
      <c r="E8666" t="s">
        <v>15</v>
      </c>
      <c r="F8666" t="s">
        <v>128</v>
      </c>
      <c r="G8666" t="s">
        <v>616</v>
      </c>
      <c r="H8666" s="1">
        <v>2019</v>
      </c>
      <c r="I8666" s="2">
        <v>1005</v>
      </c>
      <c r="J8666" s="3">
        <v>3010</v>
      </c>
      <c r="K8666">
        <f>Table1[[#This Row],[Total Revenue + Open]]/Table1[[#This Row],[Qty]]</f>
        <v>2.9950248756218905</v>
      </c>
      <c r="L8666">
        <f>Table1[[#This Row],[Total Revenue + Open]]/Table1[[#This Row],[Qty]]</f>
        <v>2.9950248756218905</v>
      </c>
    </row>
    <row r="8667" spans="1:12" hidden="1">
      <c r="A8667" t="s">
        <v>544</v>
      </c>
      <c r="B8667" t="s">
        <v>351</v>
      </c>
      <c r="C8667" t="s">
        <v>351</v>
      </c>
      <c r="D8667" t="s">
        <v>612</v>
      </c>
      <c r="E8667" t="s">
        <v>15</v>
      </c>
      <c r="F8667" t="s">
        <v>128</v>
      </c>
      <c r="G8667" t="s">
        <v>617</v>
      </c>
      <c r="H8667" s="1">
        <v>2018</v>
      </c>
      <c r="I8667" s="2">
        <v>6030</v>
      </c>
      <c r="J8667" s="3">
        <v>18060</v>
      </c>
      <c r="K8667">
        <f>Table1[[#This Row],[Total Revenue + Open]]/Table1[[#This Row],[Qty]]</f>
        <v>2.9950248756218905</v>
      </c>
      <c r="L8667">
        <f>Table1[[#This Row],[Total Revenue + Open]]/Table1[[#This Row],[Qty]]</f>
        <v>2.9950248756218905</v>
      </c>
    </row>
    <row r="8668" spans="1:12" hidden="1">
      <c r="A8668" t="s">
        <v>544</v>
      </c>
      <c r="B8668" t="s">
        <v>351</v>
      </c>
      <c r="C8668" t="s">
        <v>351</v>
      </c>
      <c r="D8668" t="s">
        <v>612</v>
      </c>
      <c r="E8668" t="s">
        <v>15</v>
      </c>
      <c r="F8668" t="s">
        <v>128</v>
      </c>
      <c r="G8668" t="s">
        <v>617</v>
      </c>
      <c r="H8668" s="1">
        <v>2018</v>
      </c>
      <c r="I8668" s="2">
        <v>1005</v>
      </c>
      <c r="J8668" s="3">
        <v>3010</v>
      </c>
      <c r="K8668">
        <f>Table1[[#This Row],[Total Revenue + Open]]/Table1[[#This Row],[Qty]]</f>
        <v>2.9950248756218905</v>
      </c>
      <c r="L8668">
        <f>Table1[[#This Row],[Total Revenue + Open]]/Table1[[#This Row],[Qty]]</f>
        <v>2.9950248756218905</v>
      </c>
    </row>
    <row r="8669" spans="1:12" hidden="1">
      <c r="A8669" t="s">
        <v>544</v>
      </c>
      <c r="B8669" t="s">
        <v>351</v>
      </c>
      <c r="C8669" t="s">
        <v>351</v>
      </c>
      <c r="D8669" t="s">
        <v>612</v>
      </c>
      <c r="E8669" t="s">
        <v>15</v>
      </c>
      <c r="F8669" t="s">
        <v>128</v>
      </c>
      <c r="G8669" t="s">
        <v>617</v>
      </c>
      <c r="H8669" s="1">
        <v>2018</v>
      </c>
      <c r="I8669" s="2">
        <v>2010</v>
      </c>
      <c r="J8669" s="3">
        <v>6020</v>
      </c>
      <c r="K8669">
        <f>Table1[[#This Row],[Total Revenue + Open]]/Table1[[#This Row],[Qty]]</f>
        <v>2.9950248756218905</v>
      </c>
      <c r="L8669">
        <f>Table1[[#This Row],[Total Revenue + Open]]/Table1[[#This Row],[Qty]]</f>
        <v>2.9950248756218905</v>
      </c>
    </row>
    <row r="8670" spans="1:12" hidden="1">
      <c r="A8670" t="s">
        <v>544</v>
      </c>
      <c r="B8670" t="s">
        <v>351</v>
      </c>
      <c r="C8670" t="s">
        <v>351</v>
      </c>
      <c r="D8670" t="s">
        <v>612</v>
      </c>
      <c r="E8670" t="s">
        <v>15</v>
      </c>
      <c r="F8670" t="s">
        <v>128</v>
      </c>
      <c r="G8670" t="s">
        <v>618</v>
      </c>
      <c r="H8670" s="1">
        <v>2017</v>
      </c>
      <c r="I8670" s="2">
        <v>500</v>
      </c>
      <c r="J8670" s="3">
        <v>1505</v>
      </c>
      <c r="K8670">
        <f>Table1[[#This Row],[Total Revenue + Open]]/Table1[[#This Row],[Qty]]</f>
        <v>3.01</v>
      </c>
      <c r="L8670">
        <f>Table1[[#This Row],[Total Revenue + Open]]/Table1[[#This Row],[Qty]]</f>
        <v>3.01</v>
      </c>
    </row>
    <row r="8671" spans="1:12" hidden="1">
      <c r="A8671" t="s">
        <v>544</v>
      </c>
      <c r="B8671" t="s">
        <v>351</v>
      </c>
      <c r="C8671" t="s">
        <v>351</v>
      </c>
      <c r="D8671" t="s">
        <v>612</v>
      </c>
      <c r="E8671" t="s">
        <v>15</v>
      </c>
      <c r="F8671" t="s">
        <v>128</v>
      </c>
      <c r="G8671" t="s">
        <v>618</v>
      </c>
      <c r="H8671" s="1">
        <v>2017</v>
      </c>
      <c r="I8671" s="2">
        <v>500</v>
      </c>
      <c r="J8671" s="3">
        <v>1505</v>
      </c>
      <c r="K8671">
        <f>Table1[[#This Row],[Total Revenue + Open]]/Table1[[#This Row],[Qty]]</f>
        <v>3.01</v>
      </c>
      <c r="L8671">
        <f>Table1[[#This Row],[Total Revenue + Open]]/Table1[[#This Row],[Qty]]</f>
        <v>3.01</v>
      </c>
    </row>
    <row r="8672" spans="1:12" hidden="1">
      <c r="A8672" t="s">
        <v>544</v>
      </c>
      <c r="B8672" t="s">
        <v>351</v>
      </c>
      <c r="C8672" t="s">
        <v>351</v>
      </c>
      <c r="D8672" t="s">
        <v>612</v>
      </c>
      <c r="E8672" t="s">
        <v>15</v>
      </c>
      <c r="F8672" t="s">
        <v>128</v>
      </c>
      <c r="G8672" t="s">
        <v>618</v>
      </c>
      <c r="H8672" s="1">
        <v>2017</v>
      </c>
      <c r="I8672" s="2">
        <v>500</v>
      </c>
      <c r="J8672" s="3">
        <v>1505</v>
      </c>
      <c r="K8672">
        <f>Table1[[#This Row],[Total Revenue + Open]]/Table1[[#This Row],[Qty]]</f>
        <v>3.01</v>
      </c>
      <c r="L8672">
        <f>Table1[[#This Row],[Total Revenue + Open]]/Table1[[#This Row],[Qty]]</f>
        <v>3.01</v>
      </c>
    </row>
    <row r="8673" spans="1:12" hidden="1">
      <c r="A8673" t="s">
        <v>544</v>
      </c>
      <c r="B8673" t="s">
        <v>351</v>
      </c>
      <c r="C8673" t="s">
        <v>351</v>
      </c>
      <c r="D8673" t="s">
        <v>612</v>
      </c>
      <c r="E8673" t="s">
        <v>15</v>
      </c>
      <c r="F8673" t="s">
        <v>128</v>
      </c>
      <c r="G8673" t="s">
        <v>618</v>
      </c>
      <c r="H8673" s="1">
        <v>2017</v>
      </c>
      <c r="I8673" s="2">
        <v>0</v>
      </c>
      <c r="J8673" s="3">
        <v>0</v>
      </c>
      <c r="K8673" t="e">
        <f>Table1[[#This Row],[Total Revenue + Open]]/Table1[[#This Row],[Qty]]</f>
        <v>#DIV/0!</v>
      </c>
      <c r="L8673" t="e">
        <f>Table1[[#This Row],[Total Revenue + Open]]/Table1[[#This Row],[Qty]]</f>
        <v>#DIV/0!</v>
      </c>
    </row>
    <row r="8674" spans="1:12" hidden="1">
      <c r="A8674" t="s">
        <v>544</v>
      </c>
      <c r="B8674" t="s">
        <v>351</v>
      </c>
      <c r="C8674" t="s">
        <v>351</v>
      </c>
      <c r="D8674" t="s">
        <v>612</v>
      </c>
      <c r="E8674" t="s">
        <v>15</v>
      </c>
      <c r="F8674" t="s">
        <v>128</v>
      </c>
      <c r="G8674" t="s">
        <v>618</v>
      </c>
      <c r="H8674" s="1">
        <v>2017</v>
      </c>
      <c r="I8674" s="2">
        <v>1005</v>
      </c>
      <c r="J8674" s="3">
        <v>3010</v>
      </c>
      <c r="K8674">
        <f>Table1[[#This Row],[Total Revenue + Open]]/Table1[[#This Row],[Qty]]</f>
        <v>2.9950248756218905</v>
      </c>
      <c r="L8674">
        <f>Table1[[#This Row],[Total Revenue + Open]]/Table1[[#This Row],[Qty]]</f>
        <v>2.9950248756218905</v>
      </c>
    </row>
    <row r="8675" spans="1:12" hidden="1">
      <c r="A8675" t="s">
        <v>544</v>
      </c>
      <c r="B8675" t="s">
        <v>351</v>
      </c>
      <c r="C8675" t="s">
        <v>351</v>
      </c>
      <c r="D8675" t="s">
        <v>612</v>
      </c>
      <c r="E8675" t="s">
        <v>15</v>
      </c>
      <c r="F8675" t="s">
        <v>128</v>
      </c>
      <c r="G8675" t="s">
        <v>618</v>
      </c>
      <c r="H8675" s="1">
        <v>2017</v>
      </c>
      <c r="I8675" s="2">
        <v>500</v>
      </c>
      <c r="J8675" s="3">
        <v>1505</v>
      </c>
      <c r="K8675">
        <f>Table1[[#This Row],[Total Revenue + Open]]/Table1[[#This Row],[Qty]]</f>
        <v>3.01</v>
      </c>
      <c r="L8675">
        <f>Table1[[#This Row],[Total Revenue + Open]]/Table1[[#This Row],[Qty]]</f>
        <v>3.01</v>
      </c>
    </row>
    <row r="8676" spans="1:12" hidden="1">
      <c r="A8676" t="s">
        <v>544</v>
      </c>
      <c r="B8676" t="s">
        <v>351</v>
      </c>
      <c r="C8676" t="s">
        <v>351</v>
      </c>
      <c r="D8676" t="s">
        <v>612</v>
      </c>
      <c r="E8676" t="s">
        <v>15</v>
      </c>
      <c r="F8676" t="s">
        <v>128</v>
      </c>
      <c r="G8676" t="s">
        <v>618</v>
      </c>
      <c r="H8676" s="1">
        <v>2017</v>
      </c>
      <c r="I8676" s="2">
        <v>500</v>
      </c>
      <c r="J8676" s="3">
        <v>1505</v>
      </c>
      <c r="K8676">
        <f>Table1[[#This Row],[Total Revenue + Open]]/Table1[[#This Row],[Qty]]</f>
        <v>3.01</v>
      </c>
      <c r="L8676">
        <f>Table1[[#This Row],[Total Revenue + Open]]/Table1[[#This Row],[Qty]]</f>
        <v>3.01</v>
      </c>
    </row>
    <row r="8677" spans="1:12" hidden="1">
      <c r="A8677" t="s">
        <v>544</v>
      </c>
      <c r="B8677" t="s">
        <v>351</v>
      </c>
      <c r="C8677" t="s">
        <v>351</v>
      </c>
      <c r="D8677" t="s">
        <v>612</v>
      </c>
      <c r="E8677" t="s">
        <v>15</v>
      </c>
      <c r="F8677" t="s">
        <v>128</v>
      </c>
      <c r="G8677" t="s">
        <v>618</v>
      </c>
      <c r="H8677" s="1">
        <v>2018</v>
      </c>
      <c r="I8677" s="2">
        <v>500</v>
      </c>
      <c r="J8677" s="3">
        <v>1505</v>
      </c>
      <c r="K8677">
        <f>Table1[[#This Row],[Total Revenue + Open]]/Table1[[#This Row],[Qty]]</f>
        <v>3.01</v>
      </c>
      <c r="L8677">
        <f>Table1[[#This Row],[Total Revenue + Open]]/Table1[[#This Row],[Qty]]</f>
        <v>3.01</v>
      </c>
    </row>
    <row r="8678" spans="1:12" hidden="1">
      <c r="A8678" t="s">
        <v>544</v>
      </c>
      <c r="B8678" t="s">
        <v>351</v>
      </c>
      <c r="C8678" t="s">
        <v>351</v>
      </c>
      <c r="D8678" t="s">
        <v>612</v>
      </c>
      <c r="E8678" t="s">
        <v>15</v>
      </c>
      <c r="F8678" t="s">
        <v>128</v>
      </c>
      <c r="G8678" t="s">
        <v>619</v>
      </c>
      <c r="H8678" s="1">
        <v>2017</v>
      </c>
      <c r="I8678" s="2">
        <v>700</v>
      </c>
      <c r="J8678" s="3">
        <v>2107</v>
      </c>
      <c r="K8678">
        <f>Table1[[#This Row],[Total Revenue + Open]]/Table1[[#This Row],[Qty]]</f>
        <v>3.01</v>
      </c>
      <c r="L8678">
        <f>Table1[[#This Row],[Total Revenue + Open]]/Table1[[#This Row],[Qty]]</f>
        <v>3.01</v>
      </c>
    </row>
    <row r="8679" spans="1:12" hidden="1">
      <c r="A8679" t="s">
        <v>544</v>
      </c>
      <c r="B8679" t="s">
        <v>351</v>
      </c>
      <c r="C8679" t="s">
        <v>351</v>
      </c>
      <c r="D8679" t="s">
        <v>612</v>
      </c>
      <c r="E8679" t="s">
        <v>15</v>
      </c>
      <c r="F8679" t="s">
        <v>128</v>
      </c>
      <c r="G8679" t="s">
        <v>619</v>
      </c>
      <c r="H8679" s="1">
        <v>2017</v>
      </c>
      <c r="I8679" s="2">
        <v>1005</v>
      </c>
      <c r="J8679" s="3">
        <v>3010</v>
      </c>
      <c r="K8679">
        <f>Table1[[#This Row],[Total Revenue + Open]]/Table1[[#This Row],[Qty]]</f>
        <v>2.9950248756218905</v>
      </c>
      <c r="L8679">
        <f>Table1[[#This Row],[Total Revenue + Open]]/Table1[[#This Row],[Qty]]</f>
        <v>2.9950248756218905</v>
      </c>
    </row>
    <row r="8680" spans="1:12" hidden="1">
      <c r="A8680" t="s">
        <v>544</v>
      </c>
      <c r="B8680" t="s">
        <v>351</v>
      </c>
      <c r="C8680" t="s">
        <v>351</v>
      </c>
      <c r="D8680" t="s">
        <v>612</v>
      </c>
      <c r="E8680" t="s">
        <v>15</v>
      </c>
      <c r="F8680" t="s">
        <v>128</v>
      </c>
      <c r="G8680" t="s">
        <v>619</v>
      </c>
      <c r="H8680" s="1">
        <v>2017</v>
      </c>
      <c r="I8680" s="2">
        <v>500</v>
      </c>
      <c r="J8680" s="3">
        <v>1505</v>
      </c>
      <c r="K8680">
        <f>Table1[[#This Row],[Total Revenue + Open]]/Table1[[#This Row],[Qty]]</f>
        <v>3.01</v>
      </c>
      <c r="L8680">
        <f>Table1[[#This Row],[Total Revenue + Open]]/Table1[[#This Row],[Qty]]</f>
        <v>3.01</v>
      </c>
    </row>
    <row r="8681" spans="1:12" hidden="1">
      <c r="A8681" t="s">
        <v>544</v>
      </c>
      <c r="B8681" t="s">
        <v>351</v>
      </c>
      <c r="C8681" t="s">
        <v>351</v>
      </c>
      <c r="D8681" t="s">
        <v>612</v>
      </c>
      <c r="E8681" t="s">
        <v>15</v>
      </c>
      <c r="F8681" t="s">
        <v>128</v>
      </c>
      <c r="G8681" t="s">
        <v>619</v>
      </c>
      <c r="H8681" s="1">
        <v>2017</v>
      </c>
      <c r="I8681" s="2">
        <v>500</v>
      </c>
      <c r="J8681" s="3">
        <v>1505</v>
      </c>
      <c r="K8681">
        <f>Table1[[#This Row],[Total Revenue + Open]]/Table1[[#This Row],[Qty]]</f>
        <v>3.01</v>
      </c>
      <c r="L8681">
        <f>Table1[[#This Row],[Total Revenue + Open]]/Table1[[#This Row],[Qty]]</f>
        <v>3.01</v>
      </c>
    </row>
    <row r="8682" spans="1:12" hidden="1">
      <c r="A8682" t="s">
        <v>544</v>
      </c>
      <c r="B8682" t="s">
        <v>351</v>
      </c>
      <c r="C8682" t="s">
        <v>351</v>
      </c>
      <c r="D8682" t="s">
        <v>612</v>
      </c>
      <c r="E8682" t="s">
        <v>15</v>
      </c>
      <c r="F8682" t="s">
        <v>128</v>
      </c>
      <c r="G8682" t="s">
        <v>619</v>
      </c>
      <c r="H8682" s="1">
        <v>2018</v>
      </c>
      <c r="I8682" s="2">
        <v>500</v>
      </c>
      <c r="J8682" s="3">
        <v>1505</v>
      </c>
      <c r="K8682">
        <f>Table1[[#This Row],[Total Revenue + Open]]/Table1[[#This Row],[Qty]]</f>
        <v>3.01</v>
      </c>
      <c r="L8682">
        <f>Table1[[#This Row],[Total Revenue + Open]]/Table1[[#This Row],[Qty]]</f>
        <v>3.01</v>
      </c>
    </row>
    <row r="8683" spans="1:12" hidden="1">
      <c r="A8683" t="s">
        <v>544</v>
      </c>
      <c r="B8683" t="s">
        <v>351</v>
      </c>
      <c r="C8683" t="s">
        <v>351</v>
      </c>
      <c r="D8683" t="s">
        <v>612</v>
      </c>
      <c r="E8683" t="s">
        <v>15</v>
      </c>
      <c r="F8683" t="s">
        <v>128</v>
      </c>
      <c r="G8683" t="s">
        <v>619</v>
      </c>
      <c r="H8683" s="1">
        <v>2018</v>
      </c>
      <c r="I8683" s="2">
        <v>500</v>
      </c>
      <c r="J8683" s="3">
        <v>1505</v>
      </c>
      <c r="K8683">
        <f>Table1[[#This Row],[Total Revenue + Open]]/Table1[[#This Row],[Qty]]</f>
        <v>3.01</v>
      </c>
      <c r="L8683">
        <f>Table1[[#This Row],[Total Revenue + Open]]/Table1[[#This Row],[Qty]]</f>
        <v>3.01</v>
      </c>
    </row>
    <row r="8684" spans="1:12" hidden="1">
      <c r="A8684" t="s">
        <v>544</v>
      </c>
      <c r="B8684" t="s">
        <v>351</v>
      </c>
      <c r="C8684" t="s">
        <v>351</v>
      </c>
      <c r="D8684" t="s">
        <v>612</v>
      </c>
      <c r="E8684" t="s">
        <v>15</v>
      </c>
      <c r="F8684" t="s">
        <v>128</v>
      </c>
      <c r="G8684" t="s">
        <v>620</v>
      </c>
      <c r="H8684" s="1">
        <v>2017</v>
      </c>
      <c r="I8684" s="2">
        <v>4020</v>
      </c>
      <c r="J8684" s="3">
        <v>12040</v>
      </c>
      <c r="K8684">
        <f>Table1[[#This Row],[Total Revenue + Open]]/Table1[[#This Row],[Qty]]</f>
        <v>2.9950248756218905</v>
      </c>
      <c r="L8684">
        <f>Table1[[#This Row],[Total Revenue + Open]]/Table1[[#This Row],[Qty]]</f>
        <v>2.9950248756218905</v>
      </c>
    </row>
    <row r="8685" spans="1:12" hidden="1">
      <c r="A8685" t="s">
        <v>544</v>
      </c>
      <c r="B8685" t="s">
        <v>351</v>
      </c>
      <c r="C8685" t="s">
        <v>351</v>
      </c>
      <c r="D8685" t="s">
        <v>612</v>
      </c>
      <c r="E8685" t="s">
        <v>15</v>
      </c>
      <c r="F8685" t="s">
        <v>128</v>
      </c>
      <c r="G8685" t="s">
        <v>620</v>
      </c>
      <c r="H8685" s="1">
        <v>2017</v>
      </c>
      <c r="I8685" s="2">
        <v>500</v>
      </c>
      <c r="J8685" s="3">
        <v>1505</v>
      </c>
      <c r="K8685">
        <f>Table1[[#This Row],[Total Revenue + Open]]/Table1[[#This Row],[Qty]]</f>
        <v>3.01</v>
      </c>
      <c r="L8685">
        <f>Table1[[#This Row],[Total Revenue + Open]]/Table1[[#This Row],[Qty]]</f>
        <v>3.01</v>
      </c>
    </row>
    <row r="8686" spans="1:12" hidden="1">
      <c r="A8686" t="s">
        <v>544</v>
      </c>
      <c r="B8686" t="s">
        <v>351</v>
      </c>
      <c r="C8686" t="s">
        <v>351</v>
      </c>
      <c r="D8686" t="s">
        <v>612</v>
      </c>
      <c r="E8686" t="s">
        <v>15</v>
      </c>
      <c r="F8686" t="s">
        <v>128</v>
      </c>
      <c r="G8686" t="s">
        <v>620</v>
      </c>
      <c r="H8686" s="1">
        <v>2017</v>
      </c>
      <c r="I8686" s="2">
        <v>1510</v>
      </c>
      <c r="J8686" s="3">
        <v>4515</v>
      </c>
      <c r="K8686">
        <f>Table1[[#This Row],[Total Revenue + Open]]/Table1[[#This Row],[Qty]]</f>
        <v>2.9900662251655628</v>
      </c>
      <c r="L8686">
        <f>Table1[[#This Row],[Total Revenue + Open]]/Table1[[#This Row],[Qty]]</f>
        <v>2.9900662251655628</v>
      </c>
    </row>
    <row r="8687" spans="1:12" hidden="1">
      <c r="A8687" t="s">
        <v>544</v>
      </c>
      <c r="B8687" t="s">
        <v>351</v>
      </c>
      <c r="C8687" t="s">
        <v>351</v>
      </c>
      <c r="D8687" t="s">
        <v>612</v>
      </c>
      <c r="E8687" t="s">
        <v>15</v>
      </c>
      <c r="F8687" t="s">
        <v>128</v>
      </c>
      <c r="G8687" t="s">
        <v>620</v>
      </c>
      <c r="H8687" s="1">
        <v>2017</v>
      </c>
      <c r="I8687" s="2">
        <v>1505</v>
      </c>
      <c r="J8687" s="3">
        <v>4515</v>
      </c>
      <c r="K8687">
        <f>Table1[[#This Row],[Total Revenue + Open]]/Table1[[#This Row],[Qty]]</f>
        <v>3</v>
      </c>
      <c r="L8687">
        <f>Table1[[#This Row],[Total Revenue + Open]]/Table1[[#This Row],[Qty]]</f>
        <v>3</v>
      </c>
    </row>
    <row r="8688" spans="1:12" hidden="1">
      <c r="A8688" t="s">
        <v>544</v>
      </c>
      <c r="B8688" t="s">
        <v>351</v>
      </c>
      <c r="C8688" t="s">
        <v>351</v>
      </c>
      <c r="D8688" t="s">
        <v>612</v>
      </c>
      <c r="E8688" t="s">
        <v>15</v>
      </c>
      <c r="F8688" t="s">
        <v>128</v>
      </c>
      <c r="G8688" t="s">
        <v>620</v>
      </c>
      <c r="H8688" s="1">
        <v>2017</v>
      </c>
      <c r="I8688" s="2">
        <v>0</v>
      </c>
      <c r="J8688" s="3">
        <v>0</v>
      </c>
      <c r="K8688" t="e">
        <f>Table1[[#This Row],[Total Revenue + Open]]/Table1[[#This Row],[Qty]]</f>
        <v>#DIV/0!</v>
      </c>
      <c r="L8688" t="e">
        <f>Table1[[#This Row],[Total Revenue + Open]]/Table1[[#This Row],[Qty]]</f>
        <v>#DIV/0!</v>
      </c>
    </row>
    <row r="8689" spans="1:12" hidden="1">
      <c r="A8689" t="s">
        <v>544</v>
      </c>
      <c r="B8689" t="s">
        <v>351</v>
      </c>
      <c r="C8689" t="s">
        <v>351</v>
      </c>
      <c r="D8689" t="s">
        <v>612</v>
      </c>
      <c r="E8689" t="s">
        <v>15</v>
      </c>
      <c r="F8689" t="s">
        <v>128</v>
      </c>
      <c r="G8689" t="s">
        <v>620</v>
      </c>
      <c r="H8689" s="1">
        <v>2017</v>
      </c>
      <c r="I8689" s="2">
        <v>2010</v>
      </c>
      <c r="J8689" s="3">
        <v>6020</v>
      </c>
      <c r="K8689">
        <f>Table1[[#This Row],[Total Revenue + Open]]/Table1[[#This Row],[Qty]]</f>
        <v>2.9950248756218905</v>
      </c>
      <c r="L8689">
        <f>Table1[[#This Row],[Total Revenue + Open]]/Table1[[#This Row],[Qty]]</f>
        <v>2.9950248756218905</v>
      </c>
    </row>
    <row r="8690" spans="1:12" hidden="1">
      <c r="A8690" t="s">
        <v>544</v>
      </c>
      <c r="B8690" t="s">
        <v>351</v>
      </c>
      <c r="C8690" t="s">
        <v>351</v>
      </c>
      <c r="D8690" t="s">
        <v>612</v>
      </c>
      <c r="E8690" t="s">
        <v>15</v>
      </c>
      <c r="F8690" t="s">
        <v>128</v>
      </c>
      <c r="G8690" t="s">
        <v>620</v>
      </c>
      <c r="H8690" s="1">
        <v>2017</v>
      </c>
      <c r="I8690" s="2">
        <v>500</v>
      </c>
      <c r="J8690" s="3">
        <v>1505</v>
      </c>
      <c r="K8690">
        <f>Table1[[#This Row],[Total Revenue + Open]]/Table1[[#This Row],[Qty]]</f>
        <v>3.01</v>
      </c>
      <c r="L8690">
        <f>Table1[[#This Row],[Total Revenue + Open]]/Table1[[#This Row],[Qty]]</f>
        <v>3.01</v>
      </c>
    </row>
    <row r="8691" spans="1:12" hidden="1">
      <c r="A8691" t="s">
        <v>544</v>
      </c>
      <c r="B8691" t="s">
        <v>351</v>
      </c>
      <c r="C8691" t="s">
        <v>351</v>
      </c>
      <c r="D8691" t="s">
        <v>612</v>
      </c>
      <c r="E8691" t="s">
        <v>15</v>
      </c>
      <c r="F8691" t="s">
        <v>128</v>
      </c>
      <c r="G8691" t="s">
        <v>620</v>
      </c>
      <c r="H8691" s="1">
        <v>2017</v>
      </c>
      <c r="I8691" s="2">
        <v>2005</v>
      </c>
      <c r="J8691" s="3">
        <v>6020</v>
      </c>
      <c r="K8691">
        <f>Table1[[#This Row],[Total Revenue + Open]]/Table1[[#This Row],[Qty]]</f>
        <v>3.0024937655860349</v>
      </c>
      <c r="L8691">
        <f>Table1[[#This Row],[Total Revenue + Open]]/Table1[[#This Row],[Qty]]</f>
        <v>3.0024937655860349</v>
      </c>
    </row>
    <row r="8692" spans="1:12" hidden="1">
      <c r="A8692" t="s">
        <v>544</v>
      </c>
      <c r="B8692" t="s">
        <v>351</v>
      </c>
      <c r="C8692" t="s">
        <v>351</v>
      </c>
      <c r="D8692" t="s">
        <v>612</v>
      </c>
      <c r="E8692" t="s">
        <v>15</v>
      </c>
      <c r="F8692" t="s">
        <v>128</v>
      </c>
      <c r="G8692" t="s">
        <v>620</v>
      </c>
      <c r="H8692" s="1">
        <v>2017</v>
      </c>
      <c r="I8692" s="2">
        <v>1005</v>
      </c>
      <c r="J8692" s="3">
        <v>3010</v>
      </c>
      <c r="K8692">
        <f>Table1[[#This Row],[Total Revenue + Open]]/Table1[[#This Row],[Qty]]</f>
        <v>2.9950248756218905</v>
      </c>
      <c r="L8692">
        <f>Table1[[#This Row],[Total Revenue + Open]]/Table1[[#This Row],[Qty]]</f>
        <v>2.9950248756218905</v>
      </c>
    </row>
    <row r="8693" spans="1:12" hidden="1">
      <c r="A8693" t="s">
        <v>544</v>
      </c>
      <c r="B8693" t="s">
        <v>351</v>
      </c>
      <c r="C8693" t="s">
        <v>351</v>
      </c>
      <c r="D8693" t="s">
        <v>612</v>
      </c>
      <c r="E8693" t="s">
        <v>15</v>
      </c>
      <c r="F8693" t="s">
        <v>128</v>
      </c>
      <c r="G8693" t="s">
        <v>621</v>
      </c>
      <c r="H8693" s="1">
        <v>2017</v>
      </c>
      <c r="I8693" s="2">
        <v>600</v>
      </c>
      <c r="J8693" s="3">
        <v>1806</v>
      </c>
      <c r="K8693">
        <f>Table1[[#This Row],[Total Revenue + Open]]/Table1[[#This Row],[Qty]]</f>
        <v>3.01</v>
      </c>
      <c r="L8693">
        <f>Table1[[#This Row],[Total Revenue + Open]]/Table1[[#This Row],[Qty]]</f>
        <v>3.01</v>
      </c>
    </row>
    <row r="8694" spans="1:12" hidden="1">
      <c r="A8694" t="s">
        <v>544</v>
      </c>
      <c r="B8694" t="s">
        <v>351</v>
      </c>
      <c r="C8694" t="s">
        <v>351</v>
      </c>
      <c r="D8694" t="s">
        <v>612</v>
      </c>
      <c r="E8694" t="s">
        <v>15</v>
      </c>
      <c r="F8694" t="s">
        <v>128</v>
      </c>
      <c r="G8694" t="s">
        <v>621</v>
      </c>
      <c r="H8694" s="1">
        <v>2017</v>
      </c>
      <c r="I8694" s="2">
        <v>2215</v>
      </c>
      <c r="J8694" s="3">
        <v>6622</v>
      </c>
      <c r="K8694">
        <f>Table1[[#This Row],[Total Revenue + Open]]/Table1[[#This Row],[Qty]]</f>
        <v>2.9896162528216705</v>
      </c>
      <c r="L8694">
        <f>Table1[[#This Row],[Total Revenue + Open]]/Table1[[#This Row],[Qty]]</f>
        <v>2.9896162528216705</v>
      </c>
    </row>
    <row r="8695" spans="1:12" hidden="1">
      <c r="A8695" t="s">
        <v>544</v>
      </c>
      <c r="B8695" t="s">
        <v>351</v>
      </c>
      <c r="C8695" t="s">
        <v>351</v>
      </c>
      <c r="D8695" t="s">
        <v>612</v>
      </c>
      <c r="E8695" t="s">
        <v>15</v>
      </c>
      <c r="F8695" t="s">
        <v>128</v>
      </c>
      <c r="G8695" t="s">
        <v>621</v>
      </c>
      <c r="H8695" s="1">
        <v>2017</v>
      </c>
      <c r="I8695" s="2">
        <v>0</v>
      </c>
      <c r="J8695" s="3">
        <v>0</v>
      </c>
      <c r="K8695" t="e">
        <f>Table1[[#This Row],[Total Revenue + Open]]/Table1[[#This Row],[Qty]]</f>
        <v>#DIV/0!</v>
      </c>
      <c r="L8695" t="e">
        <f>Table1[[#This Row],[Total Revenue + Open]]/Table1[[#This Row],[Qty]]</f>
        <v>#DIV/0!</v>
      </c>
    </row>
    <row r="8696" spans="1:12" hidden="1">
      <c r="A8696" t="s">
        <v>544</v>
      </c>
      <c r="B8696" t="s">
        <v>351</v>
      </c>
      <c r="C8696" t="s">
        <v>351</v>
      </c>
      <c r="D8696" t="s">
        <v>612</v>
      </c>
      <c r="E8696" t="s">
        <v>15</v>
      </c>
      <c r="F8696" t="s">
        <v>128</v>
      </c>
      <c r="G8696" t="s">
        <v>621</v>
      </c>
      <c r="H8696" s="1">
        <v>2017</v>
      </c>
      <c r="I8696" s="2">
        <v>3120</v>
      </c>
      <c r="J8696" s="3">
        <v>9331</v>
      </c>
      <c r="K8696">
        <f>Table1[[#This Row],[Total Revenue + Open]]/Table1[[#This Row],[Qty]]</f>
        <v>2.990705128205128</v>
      </c>
      <c r="L8696">
        <f>Table1[[#This Row],[Total Revenue + Open]]/Table1[[#This Row],[Qty]]</f>
        <v>2.990705128205128</v>
      </c>
    </row>
    <row r="8697" spans="1:12" hidden="1">
      <c r="A8697" t="s">
        <v>544</v>
      </c>
      <c r="B8697" t="s">
        <v>351</v>
      </c>
      <c r="C8697" t="s">
        <v>351</v>
      </c>
      <c r="D8697" t="s">
        <v>612</v>
      </c>
      <c r="E8697" t="s">
        <v>15</v>
      </c>
      <c r="F8697" t="s">
        <v>128</v>
      </c>
      <c r="G8697" t="s">
        <v>621</v>
      </c>
      <c r="H8697" s="1">
        <v>2017</v>
      </c>
      <c r="I8697" s="2">
        <v>1005</v>
      </c>
      <c r="J8697" s="3">
        <v>3010</v>
      </c>
      <c r="K8697">
        <f>Table1[[#This Row],[Total Revenue + Open]]/Table1[[#This Row],[Qty]]</f>
        <v>2.9950248756218905</v>
      </c>
      <c r="L8697">
        <f>Table1[[#This Row],[Total Revenue + Open]]/Table1[[#This Row],[Qty]]</f>
        <v>2.9950248756218905</v>
      </c>
    </row>
    <row r="8698" spans="1:12" hidden="1">
      <c r="A8698" t="s">
        <v>544</v>
      </c>
      <c r="B8698" t="s">
        <v>351</v>
      </c>
      <c r="C8698" t="s">
        <v>351</v>
      </c>
      <c r="D8698" t="s">
        <v>612</v>
      </c>
      <c r="E8698" t="s">
        <v>15</v>
      </c>
      <c r="F8698" t="s">
        <v>128</v>
      </c>
      <c r="G8698" t="s">
        <v>621</v>
      </c>
      <c r="H8698" s="1">
        <v>2017</v>
      </c>
      <c r="I8698" s="2">
        <v>1005</v>
      </c>
      <c r="J8698" s="3">
        <v>3010</v>
      </c>
      <c r="K8698">
        <f>Table1[[#This Row],[Total Revenue + Open]]/Table1[[#This Row],[Qty]]</f>
        <v>2.9950248756218905</v>
      </c>
      <c r="L8698">
        <f>Table1[[#This Row],[Total Revenue + Open]]/Table1[[#This Row],[Qty]]</f>
        <v>2.9950248756218905</v>
      </c>
    </row>
    <row r="8699" spans="1:12" hidden="1">
      <c r="A8699" t="s">
        <v>544</v>
      </c>
      <c r="B8699" t="s">
        <v>351</v>
      </c>
      <c r="C8699" t="s">
        <v>351</v>
      </c>
      <c r="D8699" t="s">
        <v>612</v>
      </c>
      <c r="E8699" t="s">
        <v>15</v>
      </c>
      <c r="F8699" t="s">
        <v>128</v>
      </c>
      <c r="G8699" t="s">
        <v>621</v>
      </c>
      <c r="H8699" s="1">
        <v>2017</v>
      </c>
      <c r="I8699" s="2">
        <v>5020</v>
      </c>
      <c r="J8699" s="3">
        <v>15050</v>
      </c>
      <c r="K8699">
        <f>Table1[[#This Row],[Total Revenue + Open]]/Table1[[#This Row],[Qty]]</f>
        <v>2.99800796812749</v>
      </c>
      <c r="L8699">
        <f>Table1[[#This Row],[Total Revenue + Open]]/Table1[[#This Row],[Qty]]</f>
        <v>2.99800796812749</v>
      </c>
    </row>
    <row r="8700" spans="1:12" hidden="1">
      <c r="A8700" t="s">
        <v>544</v>
      </c>
      <c r="B8700" t="s">
        <v>351</v>
      </c>
      <c r="C8700" t="s">
        <v>351</v>
      </c>
      <c r="D8700" t="s">
        <v>612</v>
      </c>
      <c r="E8700" t="s">
        <v>15</v>
      </c>
      <c r="F8700" t="s">
        <v>128</v>
      </c>
      <c r="G8700" t="s">
        <v>621</v>
      </c>
      <c r="H8700" s="1">
        <v>2017</v>
      </c>
      <c r="I8700" s="2">
        <v>3015</v>
      </c>
      <c r="J8700" s="3">
        <v>9030</v>
      </c>
      <c r="K8700">
        <f>Table1[[#This Row],[Total Revenue + Open]]/Table1[[#This Row],[Qty]]</f>
        <v>2.9950248756218905</v>
      </c>
      <c r="L8700">
        <f>Table1[[#This Row],[Total Revenue + Open]]/Table1[[#This Row],[Qty]]</f>
        <v>2.9950248756218905</v>
      </c>
    </row>
    <row r="8701" spans="1:12" hidden="1">
      <c r="A8701" t="s">
        <v>544</v>
      </c>
      <c r="B8701" t="s">
        <v>351</v>
      </c>
      <c r="C8701" t="s">
        <v>351</v>
      </c>
      <c r="D8701" t="s">
        <v>612</v>
      </c>
      <c r="E8701" t="s">
        <v>15</v>
      </c>
      <c r="F8701" t="s">
        <v>128</v>
      </c>
      <c r="G8701" t="s">
        <v>622</v>
      </c>
      <c r="H8701" s="1">
        <v>2017</v>
      </c>
      <c r="I8701" s="2">
        <v>1510</v>
      </c>
      <c r="J8701" s="3">
        <v>4515</v>
      </c>
      <c r="K8701">
        <f>Table1[[#This Row],[Total Revenue + Open]]/Table1[[#This Row],[Qty]]</f>
        <v>2.9900662251655628</v>
      </c>
      <c r="L8701">
        <f>Table1[[#This Row],[Total Revenue + Open]]/Table1[[#This Row],[Qty]]</f>
        <v>2.9900662251655628</v>
      </c>
    </row>
    <row r="8702" spans="1:12" hidden="1">
      <c r="A8702" t="s">
        <v>544</v>
      </c>
      <c r="B8702" t="s">
        <v>351</v>
      </c>
      <c r="C8702" t="s">
        <v>351</v>
      </c>
      <c r="D8702" t="s">
        <v>612</v>
      </c>
      <c r="E8702" t="s">
        <v>15</v>
      </c>
      <c r="F8702" t="s">
        <v>128</v>
      </c>
      <c r="G8702" t="s">
        <v>622</v>
      </c>
      <c r="H8702" s="1">
        <v>2017</v>
      </c>
      <c r="I8702" s="2">
        <v>0</v>
      </c>
      <c r="J8702" s="3">
        <v>0</v>
      </c>
      <c r="K8702" t="e">
        <f>Table1[[#This Row],[Total Revenue + Open]]/Table1[[#This Row],[Qty]]</f>
        <v>#DIV/0!</v>
      </c>
      <c r="L8702" t="e">
        <f>Table1[[#This Row],[Total Revenue + Open]]/Table1[[#This Row],[Qty]]</f>
        <v>#DIV/0!</v>
      </c>
    </row>
    <row r="8703" spans="1:12" hidden="1">
      <c r="A8703" t="s">
        <v>544</v>
      </c>
      <c r="B8703" t="s">
        <v>351</v>
      </c>
      <c r="C8703" t="s">
        <v>351</v>
      </c>
      <c r="D8703" t="s">
        <v>612</v>
      </c>
      <c r="E8703" t="s">
        <v>15</v>
      </c>
      <c r="F8703" t="s">
        <v>128</v>
      </c>
      <c r="G8703" t="s">
        <v>622</v>
      </c>
      <c r="H8703" s="1">
        <v>2017</v>
      </c>
      <c r="I8703" s="2">
        <v>1510</v>
      </c>
      <c r="J8703" s="3">
        <v>4515</v>
      </c>
      <c r="K8703">
        <f>Table1[[#This Row],[Total Revenue + Open]]/Table1[[#This Row],[Qty]]</f>
        <v>2.9900662251655628</v>
      </c>
      <c r="L8703">
        <f>Table1[[#This Row],[Total Revenue + Open]]/Table1[[#This Row],[Qty]]</f>
        <v>2.9900662251655628</v>
      </c>
    </row>
    <row r="8704" spans="1:12" hidden="1">
      <c r="A8704" t="s">
        <v>544</v>
      </c>
      <c r="B8704" t="s">
        <v>351</v>
      </c>
      <c r="C8704" t="s">
        <v>351</v>
      </c>
      <c r="D8704" t="s">
        <v>612</v>
      </c>
      <c r="E8704" t="s">
        <v>15</v>
      </c>
      <c r="F8704" t="s">
        <v>128</v>
      </c>
      <c r="G8704" t="s">
        <v>622</v>
      </c>
      <c r="H8704" s="1">
        <v>2017</v>
      </c>
      <c r="I8704" s="2">
        <v>1005</v>
      </c>
      <c r="J8704" s="3">
        <v>3010</v>
      </c>
      <c r="K8704">
        <f>Table1[[#This Row],[Total Revenue + Open]]/Table1[[#This Row],[Qty]]</f>
        <v>2.9950248756218905</v>
      </c>
      <c r="L8704">
        <f>Table1[[#This Row],[Total Revenue + Open]]/Table1[[#This Row],[Qty]]</f>
        <v>2.9950248756218905</v>
      </c>
    </row>
    <row r="8705" spans="1:12" hidden="1">
      <c r="A8705" t="s">
        <v>544</v>
      </c>
      <c r="B8705" t="s">
        <v>351</v>
      </c>
      <c r="C8705" t="s">
        <v>351</v>
      </c>
      <c r="D8705" t="s">
        <v>612</v>
      </c>
      <c r="E8705" t="s">
        <v>15</v>
      </c>
      <c r="F8705" t="s">
        <v>128</v>
      </c>
      <c r="G8705" t="s">
        <v>622</v>
      </c>
      <c r="H8705" s="1">
        <v>2017</v>
      </c>
      <c r="I8705" s="2">
        <v>500</v>
      </c>
      <c r="J8705" s="3">
        <v>1505</v>
      </c>
      <c r="K8705">
        <f>Table1[[#This Row],[Total Revenue + Open]]/Table1[[#This Row],[Qty]]</f>
        <v>3.01</v>
      </c>
      <c r="L8705">
        <f>Table1[[#This Row],[Total Revenue + Open]]/Table1[[#This Row],[Qty]]</f>
        <v>3.01</v>
      </c>
    </row>
    <row r="8706" spans="1:12" hidden="1">
      <c r="A8706" t="s">
        <v>544</v>
      </c>
      <c r="B8706" t="s">
        <v>351</v>
      </c>
      <c r="C8706" t="s">
        <v>351</v>
      </c>
      <c r="D8706" t="s">
        <v>612</v>
      </c>
      <c r="E8706" t="s">
        <v>15</v>
      </c>
      <c r="F8706" t="s">
        <v>128</v>
      </c>
      <c r="G8706" t="s">
        <v>622</v>
      </c>
      <c r="H8706" s="1">
        <v>2017</v>
      </c>
      <c r="I8706" s="2">
        <v>1100</v>
      </c>
      <c r="J8706" s="3">
        <v>3311</v>
      </c>
      <c r="K8706">
        <f>Table1[[#This Row],[Total Revenue + Open]]/Table1[[#This Row],[Qty]]</f>
        <v>3.01</v>
      </c>
      <c r="L8706">
        <f>Table1[[#This Row],[Total Revenue + Open]]/Table1[[#This Row],[Qty]]</f>
        <v>3.01</v>
      </c>
    </row>
    <row r="8707" spans="1:12" hidden="1">
      <c r="A8707" t="s">
        <v>544</v>
      </c>
      <c r="B8707" t="s">
        <v>351</v>
      </c>
      <c r="C8707" t="s">
        <v>351</v>
      </c>
      <c r="D8707" t="s">
        <v>612</v>
      </c>
      <c r="E8707" t="s">
        <v>15</v>
      </c>
      <c r="F8707" t="s">
        <v>128</v>
      </c>
      <c r="G8707" t="s">
        <v>623</v>
      </c>
      <c r="H8707" s="1">
        <v>2017</v>
      </c>
      <c r="I8707" s="2">
        <v>500</v>
      </c>
      <c r="J8707" s="3">
        <v>1505</v>
      </c>
      <c r="K8707">
        <f>Table1[[#This Row],[Total Revenue + Open]]/Table1[[#This Row],[Qty]]</f>
        <v>3.01</v>
      </c>
      <c r="L8707">
        <f>Table1[[#This Row],[Total Revenue + Open]]/Table1[[#This Row],[Qty]]</f>
        <v>3.01</v>
      </c>
    </row>
    <row r="8708" spans="1:12" hidden="1">
      <c r="A8708" t="s">
        <v>544</v>
      </c>
      <c r="B8708" t="s">
        <v>351</v>
      </c>
      <c r="C8708" t="s">
        <v>351</v>
      </c>
      <c r="D8708" t="s">
        <v>612</v>
      </c>
      <c r="E8708" t="s">
        <v>15</v>
      </c>
      <c r="F8708" t="s">
        <v>128</v>
      </c>
      <c r="G8708" t="s">
        <v>623</v>
      </c>
      <c r="H8708" s="1">
        <v>2017</v>
      </c>
      <c r="I8708" s="2">
        <v>500</v>
      </c>
      <c r="J8708" s="3">
        <v>1505</v>
      </c>
      <c r="K8708">
        <f>Table1[[#This Row],[Total Revenue + Open]]/Table1[[#This Row],[Qty]]</f>
        <v>3.01</v>
      </c>
      <c r="L8708">
        <f>Table1[[#This Row],[Total Revenue + Open]]/Table1[[#This Row],[Qty]]</f>
        <v>3.01</v>
      </c>
    </row>
    <row r="8709" spans="1:12" hidden="1">
      <c r="A8709" t="s">
        <v>544</v>
      </c>
      <c r="B8709" t="s">
        <v>351</v>
      </c>
      <c r="C8709" t="s">
        <v>351</v>
      </c>
      <c r="D8709" t="s">
        <v>612</v>
      </c>
      <c r="E8709" t="s">
        <v>15</v>
      </c>
      <c r="F8709" t="s">
        <v>128</v>
      </c>
      <c r="G8709" t="s">
        <v>623</v>
      </c>
      <c r="H8709" s="1">
        <v>2017</v>
      </c>
      <c r="I8709" s="2">
        <v>0</v>
      </c>
      <c r="J8709" s="3">
        <v>0</v>
      </c>
      <c r="K8709" t="e">
        <f>Table1[[#This Row],[Total Revenue + Open]]/Table1[[#This Row],[Qty]]</f>
        <v>#DIV/0!</v>
      </c>
      <c r="L8709" t="e">
        <f>Table1[[#This Row],[Total Revenue + Open]]/Table1[[#This Row],[Qty]]</f>
        <v>#DIV/0!</v>
      </c>
    </row>
    <row r="8710" spans="1:12" hidden="1">
      <c r="A8710" t="s">
        <v>544</v>
      </c>
      <c r="B8710" t="s">
        <v>351</v>
      </c>
      <c r="C8710" t="s">
        <v>351</v>
      </c>
      <c r="D8710" t="s">
        <v>612</v>
      </c>
      <c r="E8710" t="s">
        <v>15</v>
      </c>
      <c r="F8710" t="s">
        <v>128</v>
      </c>
      <c r="G8710" t="s">
        <v>623</v>
      </c>
      <c r="H8710" s="1">
        <v>2017</v>
      </c>
      <c r="I8710" s="2">
        <v>1005</v>
      </c>
      <c r="J8710" s="3">
        <v>3010</v>
      </c>
      <c r="K8710">
        <f>Table1[[#This Row],[Total Revenue + Open]]/Table1[[#This Row],[Qty]]</f>
        <v>2.9950248756218905</v>
      </c>
      <c r="L8710">
        <f>Table1[[#This Row],[Total Revenue + Open]]/Table1[[#This Row],[Qty]]</f>
        <v>2.9950248756218905</v>
      </c>
    </row>
    <row r="8711" spans="1:12" hidden="1">
      <c r="A8711" t="s">
        <v>544</v>
      </c>
      <c r="B8711" t="s">
        <v>351</v>
      </c>
      <c r="C8711" t="s">
        <v>351</v>
      </c>
      <c r="D8711" t="s">
        <v>612</v>
      </c>
      <c r="E8711" t="s">
        <v>15</v>
      </c>
      <c r="F8711" t="s">
        <v>128</v>
      </c>
      <c r="G8711" t="s">
        <v>623</v>
      </c>
      <c r="H8711" s="1">
        <v>2017</v>
      </c>
      <c r="I8711" s="2">
        <v>500</v>
      </c>
      <c r="J8711" s="3">
        <v>1505</v>
      </c>
      <c r="K8711">
        <f>Table1[[#This Row],[Total Revenue + Open]]/Table1[[#This Row],[Qty]]</f>
        <v>3.01</v>
      </c>
      <c r="L8711">
        <f>Table1[[#This Row],[Total Revenue + Open]]/Table1[[#This Row],[Qty]]</f>
        <v>3.01</v>
      </c>
    </row>
    <row r="8712" spans="1:12" hidden="1">
      <c r="A8712" t="s">
        <v>544</v>
      </c>
      <c r="B8712" t="s">
        <v>351</v>
      </c>
      <c r="C8712" t="s">
        <v>351</v>
      </c>
      <c r="D8712" t="s">
        <v>612</v>
      </c>
      <c r="E8712" t="s">
        <v>15</v>
      </c>
      <c r="F8712" t="s">
        <v>128</v>
      </c>
      <c r="G8712" t="s">
        <v>623</v>
      </c>
      <c r="H8712" s="1">
        <v>2017</v>
      </c>
      <c r="I8712" s="2">
        <v>500</v>
      </c>
      <c r="J8712" s="3">
        <v>1505</v>
      </c>
      <c r="K8712">
        <f>Table1[[#This Row],[Total Revenue + Open]]/Table1[[#This Row],[Qty]]</f>
        <v>3.01</v>
      </c>
      <c r="L8712">
        <f>Table1[[#This Row],[Total Revenue + Open]]/Table1[[#This Row],[Qty]]</f>
        <v>3.01</v>
      </c>
    </row>
    <row r="8713" spans="1:12" hidden="1">
      <c r="A8713" t="s">
        <v>544</v>
      </c>
      <c r="B8713" t="s">
        <v>351</v>
      </c>
      <c r="C8713" t="s">
        <v>351</v>
      </c>
      <c r="D8713" t="s">
        <v>612</v>
      </c>
      <c r="E8713" t="s">
        <v>15</v>
      </c>
      <c r="F8713" t="s">
        <v>128</v>
      </c>
      <c r="G8713" t="s">
        <v>623</v>
      </c>
      <c r="H8713" s="1">
        <v>2017</v>
      </c>
      <c r="I8713" s="2">
        <v>500</v>
      </c>
      <c r="J8713" s="3">
        <v>1505</v>
      </c>
      <c r="K8713">
        <f>Table1[[#This Row],[Total Revenue + Open]]/Table1[[#This Row],[Qty]]</f>
        <v>3.01</v>
      </c>
      <c r="L8713">
        <f>Table1[[#This Row],[Total Revenue + Open]]/Table1[[#This Row],[Qty]]</f>
        <v>3.01</v>
      </c>
    </row>
    <row r="8714" spans="1:12" hidden="1">
      <c r="A8714" t="s">
        <v>544</v>
      </c>
      <c r="B8714" t="s">
        <v>351</v>
      </c>
      <c r="C8714" t="s">
        <v>351</v>
      </c>
      <c r="D8714" t="s">
        <v>612</v>
      </c>
      <c r="E8714" t="s">
        <v>15</v>
      </c>
      <c r="F8714" t="s">
        <v>128</v>
      </c>
      <c r="G8714" t="s">
        <v>623</v>
      </c>
      <c r="H8714" s="1">
        <v>2018</v>
      </c>
      <c r="I8714" s="2">
        <v>500</v>
      </c>
      <c r="J8714" s="3">
        <v>1505</v>
      </c>
      <c r="K8714">
        <f>Table1[[#This Row],[Total Revenue + Open]]/Table1[[#This Row],[Qty]]</f>
        <v>3.01</v>
      </c>
      <c r="L8714">
        <f>Table1[[#This Row],[Total Revenue + Open]]/Table1[[#This Row],[Qty]]</f>
        <v>3.01</v>
      </c>
    </row>
    <row r="8715" spans="1:12" hidden="1">
      <c r="A8715" t="s">
        <v>544</v>
      </c>
      <c r="B8715" t="s">
        <v>351</v>
      </c>
      <c r="C8715" t="s">
        <v>351</v>
      </c>
      <c r="D8715" t="s">
        <v>612</v>
      </c>
      <c r="E8715" t="s">
        <v>15</v>
      </c>
      <c r="F8715" t="s">
        <v>128</v>
      </c>
      <c r="G8715" t="s">
        <v>624</v>
      </c>
      <c r="H8715" s="1">
        <v>2017</v>
      </c>
      <c r="I8715" s="2">
        <v>1205</v>
      </c>
      <c r="J8715" s="3">
        <v>3612</v>
      </c>
      <c r="K8715">
        <f>Table1[[#This Row],[Total Revenue + Open]]/Table1[[#This Row],[Qty]]</f>
        <v>2.9975103734439834</v>
      </c>
      <c r="L8715">
        <f>Table1[[#This Row],[Total Revenue + Open]]/Table1[[#This Row],[Qty]]</f>
        <v>2.9975103734439834</v>
      </c>
    </row>
    <row r="8716" spans="1:12" hidden="1">
      <c r="A8716" t="s">
        <v>544</v>
      </c>
      <c r="B8716" t="s">
        <v>351</v>
      </c>
      <c r="C8716" t="s">
        <v>351</v>
      </c>
      <c r="D8716" t="s">
        <v>612</v>
      </c>
      <c r="E8716" t="s">
        <v>15</v>
      </c>
      <c r="F8716" t="s">
        <v>128</v>
      </c>
      <c r="G8716" t="s">
        <v>624</v>
      </c>
      <c r="H8716" s="1">
        <v>2017</v>
      </c>
      <c r="I8716" s="2">
        <v>600</v>
      </c>
      <c r="J8716" s="3">
        <v>1806</v>
      </c>
      <c r="K8716">
        <f>Table1[[#This Row],[Total Revenue + Open]]/Table1[[#This Row],[Qty]]</f>
        <v>3.01</v>
      </c>
      <c r="L8716">
        <f>Table1[[#This Row],[Total Revenue + Open]]/Table1[[#This Row],[Qty]]</f>
        <v>3.01</v>
      </c>
    </row>
    <row r="8717" spans="1:12" hidden="1">
      <c r="A8717" t="s">
        <v>544</v>
      </c>
      <c r="B8717" t="s">
        <v>351</v>
      </c>
      <c r="C8717" t="s">
        <v>351</v>
      </c>
      <c r="D8717" t="s">
        <v>612</v>
      </c>
      <c r="E8717" t="s">
        <v>15</v>
      </c>
      <c r="F8717" t="s">
        <v>128</v>
      </c>
      <c r="G8717" t="s">
        <v>624</v>
      </c>
      <c r="H8717" s="1">
        <v>2017</v>
      </c>
      <c r="I8717" s="2">
        <v>1505</v>
      </c>
      <c r="J8717" s="3">
        <v>4515</v>
      </c>
      <c r="K8717">
        <f>Table1[[#This Row],[Total Revenue + Open]]/Table1[[#This Row],[Qty]]</f>
        <v>3</v>
      </c>
      <c r="L8717">
        <f>Table1[[#This Row],[Total Revenue + Open]]/Table1[[#This Row],[Qty]]</f>
        <v>3</v>
      </c>
    </row>
    <row r="8718" spans="1:12" hidden="1">
      <c r="A8718" t="s">
        <v>544</v>
      </c>
      <c r="B8718" t="s">
        <v>351</v>
      </c>
      <c r="C8718" t="s">
        <v>351</v>
      </c>
      <c r="D8718" t="s">
        <v>612</v>
      </c>
      <c r="E8718" t="s">
        <v>15</v>
      </c>
      <c r="F8718" t="s">
        <v>128</v>
      </c>
      <c r="G8718" t="s">
        <v>624</v>
      </c>
      <c r="H8718" s="1">
        <v>2017</v>
      </c>
      <c r="I8718" s="2">
        <v>0</v>
      </c>
      <c r="J8718" s="3">
        <v>0</v>
      </c>
      <c r="K8718" t="e">
        <f>Table1[[#This Row],[Total Revenue + Open]]/Table1[[#This Row],[Qty]]</f>
        <v>#DIV/0!</v>
      </c>
      <c r="L8718" t="e">
        <f>Table1[[#This Row],[Total Revenue + Open]]/Table1[[#This Row],[Qty]]</f>
        <v>#DIV/0!</v>
      </c>
    </row>
    <row r="8719" spans="1:12" hidden="1">
      <c r="A8719" t="s">
        <v>544</v>
      </c>
      <c r="B8719" t="s">
        <v>351</v>
      </c>
      <c r="C8719" t="s">
        <v>351</v>
      </c>
      <c r="D8719" t="s">
        <v>612</v>
      </c>
      <c r="E8719" t="s">
        <v>15</v>
      </c>
      <c r="F8719" t="s">
        <v>128</v>
      </c>
      <c r="G8719" t="s">
        <v>624</v>
      </c>
      <c r="H8719" s="1">
        <v>2017</v>
      </c>
      <c r="I8719" s="2">
        <v>1005</v>
      </c>
      <c r="J8719" s="3">
        <v>3010</v>
      </c>
      <c r="K8719">
        <f>Table1[[#This Row],[Total Revenue + Open]]/Table1[[#This Row],[Qty]]</f>
        <v>2.9950248756218905</v>
      </c>
      <c r="L8719">
        <f>Table1[[#This Row],[Total Revenue + Open]]/Table1[[#This Row],[Qty]]</f>
        <v>2.9950248756218905</v>
      </c>
    </row>
    <row r="8720" spans="1:12" hidden="1">
      <c r="A8720" t="s">
        <v>544</v>
      </c>
      <c r="B8720" t="s">
        <v>351</v>
      </c>
      <c r="C8720" t="s">
        <v>351</v>
      </c>
      <c r="D8720" t="s">
        <v>612</v>
      </c>
      <c r="E8720" t="s">
        <v>15</v>
      </c>
      <c r="F8720" t="s">
        <v>128</v>
      </c>
      <c r="G8720" t="s">
        <v>624</v>
      </c>
      <c r="H8720" s="1">
        <v>2017</v>
      </c>
      <c r="I8720" s="2">
        <v>1005</v>
      </c>
      <c r="J8720" s="3">
        <v>3010</v>
      </c>
      <c r="K8720">
        <f>Table1[[#This Row],[Total Revenue + Open]]/Table1[[#This Row],[Qty]]</f>
        <v>2.9950248756218905</v>
      </c>
      <c r="L8720">
        <f>Table1[[#This Row],[Total Revenue + Open]]/Table1[[#This Row],[Qty]]</f>
        <v>2.9950248756218905</v>
      </c>
    </row>
    <row r="8721" spans="1:12" hidden="1">
      <c r="A8721" t="s">
        <v>544</v>
      </c>
      <c r="B8721" t="s">
        <v>351</v>
      </c>
      <c r="C8721" t="s">
        <v>351</v>
      </c>
      <c r="D8721" t="s">
        <v>612</v>
      </c>
      <c r="E8721" t="s">
        <v>15</v>
      </c>
      <c r="F8721" t="s">
        <v>128</v>
      </c>
      <c r="G8721" t="s">
        <v>624</v>
      </c>
      <c r="H8721" s="1">
        <v>2017</v>
      </c>
      <c r="I8721" s="2">
        <v>1005</v>
      </c>
      <c r="J8721" s="3">
        <v>3010</v>
      </c>
      <c r="K8721">
        <f>Table1[[#This Row],[Total Revenue + Open]]/Table1[[#This Row],[Qty]]</f>
        <v>2.9950248756218905</v>
      </c>
      <c r="L8721">
        <f>Table1[[#This Row],[Total Revenue + Open]]/Table1[[#This Row],[Qty]]</f>
        <v>2.9950248756218905</v>
      </c>
    </row>
    <row r="8722" spans="1:12" hidden="1">
      <c r="A8722" t="s">
        <v>544</v>
      </c>
      <c r="B8722" t="s">
        <v>351</v>
      </c>
      <c r="C8722" t="s">
        <v>351</v>
      </c>
      <c r="D8722" t="s">
        <v>612</v>
      </c>
      <c r="E8722" t="s">
        <v>15</v>
      </c>
      <c r="F8722" t="s">
        <v>128</v>
      </c>
      <c r="G8722" t="s">
        <v>624</v>
      </c>
      <c r="H8722" s="1">
        <v>2017</v>
      </c>
      <c r="I8722" s="2">
        <v>1005</v>
      </c>
      <c r="J8722" s="3">
        <v>3010</v>
      </c>
      <c r="K8722">
        <f>Table1[[#This Row],[Total Revenue + Open]]/Table1[[#This Row],[Qty]]</f>
        <v>2.9950248756218905</v>
      </c>
      <c r="L8722">
        <f>Table1[[#This Row],[Total Revenue + Open]]/Table1[[#This Row],[Qty]]</f>
        <v>2.9950248756218905</v>
      </c>
    </row>
    <row r="8723" spans="1:12" hidden="1">
      <c r="A8723" t="s">
        <v>544</v>
      </c>
      <c r="B8723" t="s">
        <v>351</v>
      </c>
      <c r="C8723" t="s">
        <v>351</v>
      </c>
      <c r="D8723" t="s">
        <v>612</v>
      </c>
      <c r="E8723" t="s">
        <v>15</v>
      </c>
      <c r="F8723" t="s">
        <v>128</v>
      </c>
      <c r="G8723" t="s">
        <v>624</v>
      </c>
      <c r="H8723" s="1">
        <v>2018</v>
      </c>
      <c r="I8723" s="2">
        <v>1005</v>
      </c>
      <c r="J8723" s="3">
        <v>3010</v>
      </c>
      <c r="K8723">
        <f>Table1[[#This Row],[Total Revenue + Open]]/Table1[[#This Row],[Qty]]</f>
        <v>2.9950248756218905</v>
      </c>
      <c r="L8723">
        <f>Table1[[#This Row],[Total Revenue + Open]]/Table1[[#This Row],[Qty]]</f>
        <v>2.9950248756218905</v>
      </c>
    </row>
    <row r="8724" spans="1:12" hidden="1">
      <c r="A8724" t="s">
        <v>544</v>
      </c>
      <c r="B8724" t="s">
        <v>351</v>
      </c>
      <c r="C8724" t="s">
        <v>351</v>
      </c>
      <c r="D8724" t="s">
        <v>612</v>
      </c>
      <c r="E8724" t="s">
        <v>15</v>
      </c>
      <c r="F8724" t="s">
        <v>128</v>
      </c>
      <c r="G8724" t="s">
        <v>624</v>
      </c>
      <c r="H8724" s="1">
        <v>2018</v>
      </c>
      <c r="I8724" s="2">
        <v>1005</v>
      </c>
      <c r="J8724" s="3">
        <v>3010</v>
      </c>
      <c r="K8724">
        <f>Table1[[#This Row],[Total Revenue + Open]]/Table1[[#This Row],[Qty]]</f>
        <v>2.9950248756218905</v>
      </c>
      <c r="L8724">
        <f>Table1[[#This Row],[Total Revenue + Open]]/Table1[[#This Row],[Qty]]</f>
        <v>2.9950248756218905</v>
      </c>
    </row>
    <row r="8725" spans="1:12" hidden="1">
      <c r="A8725" t="s">
        <v>544</v>
      </c>
      <c r="B8725" t="s">
        <v>351</v>
      </c>
      <c r="C8725" t="s">
        <v>351</v>
      </c>
      <c r="D8725" t="s">
        <v>612</v>
      </c>
      <c r="E8725" t="s">
        <v>15</v>
      </c>
      <c r="F8725" t="s">
        <v>128</v>
      </c>
      <c r="G8725" t="s">
        <v>625</v>
      </c>
      <c r="H8725" s="1">
        <v>2017</v>
      </c>
      <c r="I8725" s="2">
        <v>3520</v>
      </c>
      <c r="J8725" s="3">
        <v>10400</v>
      </c>
      <c r="K8725">
        <f>Table1[[#This Row],[Total Revenue + Open]]/Table1[[#This Row],[Qty]]</f>
        <v>2.9545454545454546</v>
      </c>
      <c r="L8725">
        <f>Table1[[#This Row],[Total Revenue + Open]]/Table1[[#This Row],[Qty]]</f>
        <v>2.9545454545454546</v>
      </c>
    </row>
    <row r="8726" spans="1:12" hidden="1">
      <c r="A8726" t="s">
        <v>544</v>
      </c>
      <c r="B8726" t="s">
        <v>351</v>
      </c>
      <c r="C8726" t="s">
        <v>351</v>
      </c>
      <c r="D8726" t="s">
        <v>612</v>
      </c>
      <c r="E8726" t="s">
        <v>15</v>
      </c>
      <c r="F8726" t="s">
        <v>128</v>
      </c>
      <c r="G8726" t="s">
        <v>625</v>
      </c>
      <c r="H8726" s="1">
        <v>2017</v>
      </c>
      <c r="I8726" s="2">
        <v>0</v>
      </c>
      <c r="J8726" s="3">
        <v>0</v>
      </c>
      <c r="K8726" t="e">
        <f>Table1[[#This Row],[Total Revenue + Open]]/Table1[[#This Row],[Qty]]</f>
        <v>#DIV/0!</v>
      </c>
      <c r="L8726" t="e">
        <f>Table1[[#This Row],[Total Revenue + Open]]/Table1[[#This Row],[Qty]]</f>
        <v>#DIV/0!</v>
      </c>
    </row>
    <row r="8727" spans="1:12" hidden="1">
      <c r="A8727" t="s">
        <v>544</v>
      </c>
      <c r="B8727" t="s">
        <v>351</v>
      </c>
      <c r="C8727" t="s">
        <v>351</v>
      </c>
      <c r="D8727" t="s">
        <v>612</v>
      </c>
      <c r="E8727" t="s">
        <v>15</v>
      </c>
      <c r="F8727" t="s">
        <v>128</v>
      </c>
      <c r="G8727" t="s">
        <v>625</v>
      </c>
      <c r="H8727" s="1">
        <v>2017</v>
      </c>
      <c r="I8727" s="2">
        <v>2010</v>
      </c>
      <c r="J8727" s="3">
        <v>6020</v>
      </c>
      <c r="K8727">
        <f>Table1[[#This Row],[Total Revenue + Open]]/Table1[[#This Row],[Qty]]</f>
        <v>2.9950248756218905</v>
      </c>
      <c r="L8727">
        <f>Table1[[#This Row],[Total Revenue + Open]]/Table1[[#This Row],[Qty]]</f>
        <v>2.9950248756218905</v>
      </c>
    </row>
    <row r="8728" spans="1:12" hidden="1">
      <c r="A8728" t="s">
        <v>544</v>
      </c>
      <c r="B8728" t="s">
        <v>351</v>
      </c>
      <c r="C8728" t="s">
        <v>351</v>
      </c>
      <c r="D8728" t="s">
        <v>612</v>
      </c>
      <c r="E8728" t="s">
        <v>15</v>
      </c>
      <c r="F8728" t="s">
        <v>128</v>
      </c>
      <c r="G8728" t="s">
        <v>625</v>
      </c>
      <c r="H8728" s="1">
        <v>2017</v>
      </c>
      <c r="I8728" s="2">
        <v>3015</v>
      </c>
      <c r="J8728" s="3">
        <v>9030</v>
      </c>
      <c r="K8728">
        <f>Table1[[#This Row],[Total Revenue + Open]]/Table1[[#This Row],[Qty]]</f>
        <v>2.9950248756218905</v>
      </c>
      <c r="L8728">
        <f>Table1[[#This Row],[Total Revenue + Open]]/Table1[[#This Row],[Qty]]</f>
        <v>2.9950248756218905</v>
      </c>
    </row>
    <row r="8729" spans="1:12" hidden="1">
      <c r="A8729" t="s">
        <v>544</v>
      </c>
      <c r="B8729" t="s">
        <v>351</v>
      </c>
      <c r="C8729" t="s">
        <v>351</v>
      </c>
      <c r="D8729" t="s">
        <v>612</v>
      </c>
      <c r="E8729" t="s">
        <v>15</v>
      </c>
      <c r="F8729" t="s">
        <v>128</v>
      </c>
      <c r="G8729" t="s">
        <v>625</v>
      </c>
      <c r="H8729" s="1">
        <v>2017</v>
      </c>
      <c r="I8729" s="2">
        <v>0</v>
      </c>
      <c r="J8729" s="3">
        <v>0</v>
      </c>
      <c r="K8729" t="e">
        <f>Table1[[#This Row],[Total Revenue + Open]]/Table1[[#This Row],[Qty]]</f>
        <v>#DIV/0!</v>
      </c>
      <c r="L8729" t="e">
        <f>Table1[[#This Row],[Total Revenue + Open]]/Table1[[#This Row],[Qty]]</f>
        <v>#DIV/0!</v>
      </c>
    </row>
    <row r="8730" spans="1:12" hidden="1">
      <c r="A8730" t="s">
        <v>544</v>
      </c>
      <c r="B8730" t="s">
        <v>351</v>
      </c>
      <c r="C8730" t="s">
        <v>351</v>
      </c>
      <c r="D8730" t="s">
        <v>612</v>
      </c>
      <c r="E8730" t="s">
        <v>15</v>
      </c>
      <c r="F8730" t="s">
        <v>128</v>
      </c>
      <c r="G8730" t="s">
        <v>625</v>
      </c>
      <c r="H8730" s="1">
        <v>2017</v>
      </c>
      <c r="I8730" s="2">
        <v>3015</v>
      </c>
      <c r="J8730" s="3">
        <v>9030</v>
      </c>
      <c r="K8730">
        <f>Table1[[#This Row],[Total Revenue + Open]]/Table1[[#This Row],[Qty]]</f>
        <v>2.9950248756218905</v>
      </c>
      <c r="L8730">
        <f>Table1[[#This Row],[Total Revenue + Open]]/Table1[[#This Row],[Qty]]</f>
        <v>2.9950248756218905</v>
      </c>
    </row>
    <row r="8731" spans="1:12" hidden="1">
      <c r="A8731" t="s">
        <v>544</v>
      </c>
      <c r="B8731" t="s">
        <v>351</v>
      </c>
      <c r="C8731" t="s">
        <v>351</v>
      </c>
      <c r="D8731" t="s">
        <v>612</v>
      </c>
      <c r="E8731" t="s">
        <v>15</v>
      </c>
      <c r="F8731" t="s">
        <v>128</v>
      </c>
      <c r="G8731" t="s">
        <v>625</v>
      </c>
      <c r="H8731" s="1">
        <v>2017</v>
      </c>
      <c r="I8731" s="2">
        <v>500</v>
      </c>
      <c r="J8731" s="3">
        <v>1505</v>
      </c>
      <c r="K8731">
        <f>Table1[[#This Row],[Total Revenue + Open]]/Table1[[#This Row],[Qty]]</f>
        <v>3.01</v>
      </c>
      <c r="L8731">
        <f>Table1[[#This Row],[Total Revenue + Open]]/Table1[[#This Row],[Qty]]</f>
        <v>3.01</v>
      </c>
    </row>
    <row r="8732" spans="1:12" hidden="1">
      <c r="A8732" t="s">
        <v>544</v>
      </c>
      <c r="B8732" t="s">
        <v>351</v>
      </c>
      <c r="C8732" t="s">
        <v>351</v>
      </c>
      <c r="D8732" t="s">
        <v>612</v>
      </c>
      <c r="E8732" t="s">
        <v>15</v>
      </c>
      <c r="F8732" t="s">
        <v>128</v>
      </c>
      <c r="G8732" t="s">
        <v>625</v>
      </c>
      <c r="H8732" s="1">
        <v>2017</v>
      </c>
      <c r="I8732" s="2">
        <v>3215</v>
      </c>
      <c r="J8732" s="3">
        <v>9632</v>
      </c>
      <c r="K8732">
        <f>Table1[[#This Row],[Total Revenue + Open]]/Table1[[#This Row],[Qty]]</f>
        <v>2.9959564541213064</v>
      </c>
      <c r="L8732">
        <f>Table1[[#This Row],[Total Revenue + Open]]/Table1[[#This Row],[Qty]]</f>
        <v>2.9959564541213064</v>
      </c>
    </row>
    <row r="8733" spans="1:12" hidden="1">
      <c r="A8733" t="s">
        <v>544</v>
      </c>
      <c r="B8733" t="s">
        <v>351</v>
      </c>
      <c r="C8733" t="s">
        <v>351</v>
      </c>
      <c r="D8733" t="s">
        <v>612</v>
      </c>
      <c r="E8733" t="s">
        <v>15</v>
      </c>
      <c r="F8733" t="s">
        <v>128</v>
      </c>
      <c r="G8733" t="s">
        <v>625</v>
      </c>
      <c r="H8733" s="1">
        <v>2017</v>
      </c>
      <c r="I8733" s="2">
        <v>2010</v>
      </c>
      <c r="J8733" s="3">
        <v>6020</v>
      </c>
      <c r="K8733">
        <f>Table1[[#This Row],[Total Revenue + Open]]/Table1[[#This Row],[Qty]]</f>
        <v>2.9950248756218905</v>
      </c>
      <c r="L8733">
        <f>Table1[[#This Row],[Total Revenue + Open]]/Table1[[#This Row],[Qty]]</f>
        <v>2.9950248756218905</v>
      </c>
    </row>
    <row r="8734" spans="1:12" hidden="1">
      <c r="A8734" t="s">
        <v>544</v>
      </c>
      <c r="B8734" t="s">
        <v>351</v>
      </c>
      <c r="C8734" t="s">
        <v>351</v>
      </c>
      <c r="D8734" t="s">
        <v>612</v>
      </c>
      <c r="E8734" t="s">
        <v>15</v>
      </c>
      <c r="F8734" t="s">
        <v>128</v>
      </c>
      <c r="G8734" t="s">
        <v>626</v>
      </c>
      <c r="H8734" s="1">
        <v>2017</v>
      </c>
      <c r="I8734" s="2">
        <v>3015</v>
      </c>
      <c r="J8734" s="3">
        <v>9030</v>
      </c>
      <c r="K8734">
        <f>Table1[[#This Row],[Total Revenue + Open]]/Table1[[#This Row],[Qty]]</f>
        <v>2.9950248756218905</v>
      </c>
      <c r="L8734">
        <f>Table1[[#This Row],[Total Revenue + Open]]/Table1[[#This Row],[Qty]]</f>
        <v>2.9950248756218905</v>
      </c>
    </row>
    <row r="8735" spans="1:12" hidden="1">
      <c r="A8735" t="s">
        <v>544</v>
      </c>
      <c r="B8735" t="s">
        <v>351</v>
      </c>
      <c r="C8735" t="s">
        <v>351</v>
      </c>
      <c r="D8735" t="s">
        <v>612</v>
      </c>
      <c r="E8735" t="s">
        <v>15</v>
      </c>
      <c r="F8735" t="s">
        <v>128</v>
      </c>
      <c r="G8735" t="s">
        <v>626</v>
      </c>
      <c r="H8735" s="1">
        <v>2017</v>
      </c>
      <c r="I8735" s="2">
        <v>3015</v>
      </c>
      <c r="J8735" s="3">
        <v>9030</v>
      </c>
      <c r="K8735">
        <f>Table1[[#This Row],[Total Revenue + Open]]/Table1[[#This Row],[Qty]]</f>
        <v>2.9950248756218905</v>
      </c>
      <c r="L8735">
        <f>Table1[[#This Row],[Total Revenue + Open]]/Table1[[#This Row],[Qty]]</f>
        <v>2.9950248756218905</v>
      </c>
    </row>
    <row r="8736" spans="1:12" hidden="1">
      <c r="A8736" t="s">
        <v>544</v>
      </c>
      <c r="B8736" t="s">
        <v>351</v>
      </c>
      <c r="C8736" t="s">
        <v>351</v>
      </c>
      <c r="D8736" t="s">
        <v>612</v>
      </c>
      <c r="E8736" t="s">
        <v>15</v>
      </c>
      <c r="F8736" t="s">
        <v>128</v>
      </c>
      <c r="G8736" t="s">
        <v>626</v>
      </c>
      <c r="H8736" s="1">
        <v>2017</v>
      </c>
      <c r="I8736" s="2">
        <v>2415</v>
      </c>
      <c r="J8736" s="3">
        <v>7224</v>
      </c>
      <c r="K8736">
        <f>Table1[[#This Row],[Total Revenue + Open]]/Table1[[#This Row],[Qty]]</f>
        <v>2.991304347826087</v>
      </c>
      <c r="L8736">
        <f>Table1[[#This Row],[Total Revenue + Open]]/Table1[[#This Row],[Qty]]</f>
        <v>2.991304347826087</v>
      </c>
    </row>
    <row r="8737" spans="1:12" hidden="1">
      <c r="A8737" t="s">
        <v>544</v>
      </c>
      <c r="B8737" t="s">
        <v>351</v>
      </c>
      <c r="C8737" t="s">
        <v>351</v>
      </c>
      <c r="D8737" t="s">
        <v>612</v>
      </c>
      <c r="E8737" t="s">
        <v>15</v>
      </c>
      <c r="F8737" t="s">
        <v>128</v>
      </c>
      <c r="G8737" t="s">
        <v>626</v>
      </c>
      <c r="H8737" s="1">
        <v>2017</v>
      </c>
      <c r="I8737" s="2">
        <v>2215</v>
      </c>
      <c r="J8737" s="3">
        <v>6622</v>
      </c>
      <c r="K8737">
        <f>Table1[[#This Row],[Total Revenue + Open]]/Table1[[#This Row],[Qty]]</f>
        <v>2.9896162528216705</v>
      </c>
      <c r="L8737">
        <f>Table1[[#This Row],[Total Revenue + Open]]/Table1[[#This Row],[Qty]]</f>
        <v>2.9896162528216705</v>
      </c>
    </row>
    <row r="8738" spans="1:12" hidden="1">
      <c r="A8738" t="s">
        <v>544</v>
      </c>
      <c r="B8738" t="s">
        <v>351</v>
      </c>
      <c r="C8738" t="s">
        <v>351</v>
      </c>
      <c r="D8738" t="s">
        <v>612</v>
      </c>
      <c r="E8738" t="s">
        <v>15</v>
      </c>
      <c r="F8738" t="s">
        <v>128</v>
      </c>
      <c r="G8738" t="s">
        <v>626</v>
      </c>
      <c r="H8738" s="1">
        <v>2017</v>
      </c>
      <c r="I8738" s="2">
        <v>0</v>
      </c>
      <c r="J8738" s="3">
        <v>0</v>
      </c>
      <c r="K8738" t="e">
        <f>Table1[[#This Row],[Total Revenue + Open]]/Table1[[#This Row],[Qty]]</f>
        <v>#DIV/0!</v>
      </c>
      <c r="L8738" t="e">
        <f>Table1[[#This Row],[Total Revenue + Open]]/Table1[[#This Row],[Qty]]</f>
        <v>#DIV/0!</v>
      </c>
    </row>
    <row r="8739" spans="1:12" hidden="1">
      <c r="A8739" t="s">
        <v>544</v>
      </c>
      <c r="B8739" t="s">
        <v>351</v>
      </c>
      <c r="C8739" t="s">
        <v>351</v>
      </c>
      <c r="D8739" t="s">
        <v>612</v>
      </c>
      <c r="E8739" t="s">
        <v>15</v>
      </c>
      <c r="F8739" t="s">
        <v>128</v>
      </c>
      <c r="G8739" t="s">
        <v>626</v>
      </c>
      <c r="H8739" s="1">
        <v>2017</v>
      </c>
      <c r="I8739" s="2">
        <v>4525</v>
      </c>
      <c r="J8739" s="3">
        <v>13545</v>
      </c>
      <c r="K8739">
        <f>Table1[[#This Row],[Total Revenue + Open]]/Table1[[#This Row],[Qty]]</f>
        <v>2.9933701657458562</v>
      </c>
      <c r="L8739">
        <f>Table1[[#This Row],[Total Revenue + Open]]/Table1[[#This Row],[Qty]]</f>
        <v>2.9933701657458562</v>
      </c>
    </row>
    <row r="8740" spans="1:12" hidden="1">
      <c r="A8740" t="s">
        <v>544</v>
      </c>
      <c r="B8740" t="s">
        <v>351</v>
      </c>
      <c r="C8740" t="s">
        <v>351</v>
      </c>
      <c r="D8740" t="s">
        <v>612</v>
      </c>
      <c r="E8740" t="s">
        <v>15</v>
      </c>
      <c r="F8740" t="s">
        <v>128</v>
      </c>
      <c r="G8740" t="s">
        <v>626</v>
      </c>
      <c r="H8740" s="1">
        <v>2017</v>
      </c>
      <c r="I8740" s="2">
        <v>500</v>
      </c>
      <c r="J8740" s="3">
        <v>1505</v>
      </c>
      <c r="K8740">
        <f>Table1[[#This Row],[Total Revenue + Open]]/Table1[[#This Row],[Qty]]</f>
        <v>3.01</v>
      </c>
      <c r="L8740">
        <f>Table1[[#This Row],[Total Revenue + Open]]/Table1[[#This Row],[Qty]]</f>
        <v>3.01</v>
      </c>
    </row>
    <row r="8741" spans="1:12" hidden="1">
      <c r="A8741" t="s">
        <v>544</v>
      </c>
      <c r="B8741" t="s">
        <v>351</v>
      </c>
      <c r="C8741" t="s">
        <v>351</v>
      </c>
      <c r="D8741" t="s">
        <v>612</v>
      </c>
      <c r="E8741" t="s">
        <v>15</v>
      </c>
      <c r="F8741" t="s">
        <v>128</v>
      </c>
      <c r="G8741" t="s">
        <v>626</v>
      </c>
      <c r="H8741" s="1">
        <v>2017</v>
      </c>
      <c r="I8741" s="2">
        <v>3215</v>
      </c>
      <c r="J8741" s="3">
        <v>9632</v>
      </c>
      <c r="K8741">
        <f>Table1[[#This Row],[Total Revenue + Open]]/Table1[[#This Row],[Qty]]</f>
        <v>2.9959564541213064</v>
      </c>
      <c r="L8741">
        <f>Table1[[#This Row],[Total Revenue + Open]]/Table1[[#This Row],[Qty]]</f>
        <v>2.9959564541213064</v>
      </c>
    </row>
    <row r="8742" spans="1:12" hidden="1">
      <c r="A8742" t="s">
        <v>544</v>
      </c>
      <c r="B8742" t="s">
        <v>351</v>
      </c>
      <c r="C8742" t="s">
        <v>351</v>
      </c>
      <c r="D8742" t="s">
        <v>612</v>
      </c>
      <c r="E8742" t="s">
        <v>15</v>
      </c>
      <c r="F8742" t="s">
        <v>128</v>
      </c>
      <c r="G8742" t="s">
        <v>626</v>
      </c>
      <c r="H8742" s="1">
        <v>2017</v>
      </c>
      <c r="I8742" s="2">
        <v>2010</v>
      </c>
      <c r="J8742" s="3">
        <v>6020</v>
      </c>
      <c r="K8742">
        <f>Table1[[#This Row],[Total Revenue + Open]]/Table1[[#This Row],[Qty]]</f>
        <v>2.9950248756218905</v>
      </c>
      <c r="L8742">
        <f>Table1[[#This Row],[Total Revenue + Open]]/Table1[[#This Row],[Qty]]</f>
        <v>2.9950248756218905</v>
      </c>
    </row>
    <row r="8743" spans="1:12" hidden="1">
      <c r="A8743" t="s">
        <v>544</v>
      </c>
      <c r="B8743" t="s">
        <v>351</v>
      </c>
      <c r="C8743" t="s">
        <v>351</v>
      </c>
      <c r="D8743" t="s">
        <v>612</v>
      </c>
      <c r="E8743" t="s">
        <v>15</v>
      </c>
      <c r="F8743" t="s">
        <v>128</v>
      </c>
      <c r="G8743" t="s">
        <v>402</v>
      </c>
      <c r="H8743" s="1">
        <v>2018</v>
      </c>
      <c r="I8743" s="2">
        <v>1005</v>
      </c>
      <c r="J8743" s="3">
        <v>3010</v>
      </c>
      <c r="K8743">
        <f>Table1[[#This Row],[Total Revenue + Open]]/Table1[[#This Row],[Qty]]</f>
        <v>2.9950248756218905</v>
      </c>
      <c r="L8743">
        <f>Table1[[#This Row],[Total Revenue + Open]]/Table1[[#This Row],[Qty]]</f>
        <v>2.9950248756218905</v>
      </c>
    </row>
    <row r="8744" spans="1:12" hidden="1">
      <c r="A8744" t="s">
        <v>544</v>
      </c>
      <c r="B8744" t="s">
        <v>351</v>
      </c>
      <c r="C8744" t="s">
        <v>351</v>
      </c>
      <c r="D8744" t="s">
        <v>612</v>
      </c>
      <c r="E8744" t="s">
        <v>15</v>
      </c>
      <c r="F8744" t="s">
        <v>128</v>
      </c>
      <c r="G8744" t="s">
        <v>403</v>
      </c>
      <c r="H8744" s="1">
        <v>2017</v>
      </c>
      <c r="I8744" s="2">
        <v>4020</v>
      </c>
      <c r="J8744" s="3">
        <v>12040</v>
      </c>
      <c r="K8744">
        <f>Table1[[#This Row],[Total Revenue + Open]]/Table1[[#This Row],[Qty]]</f>
        <v>2.9950248756218905</v>
      </c>
      <c r="L8744">
        <f>Table1[[#This Row],[Total Revenue + Open]]/Table1[[#This Row],[Qty]]</f>
        <v>2.9950248756218905</v>
      </c>
    </row>
    <row r="8745" spans="1:12" hidden="1">
      <c r="A8745" t="s">
        <v>544</v>
      </c>
      <c r="B8745" t="s">
        <v>351</v>
      </c>
      <c r="C8745" t="s">
        <v>351</v>
      </c>
      <c r="D8745" t="s">
        <v>612</v>
      </c>
      <c r="E8745" t="s">
        <v>15</v>
      </c>
      <c r="F8745" t="s">
        <v>128</v>
      </c>
      <c r="G8745" t="s">
        <v>403</v>
      </c>
      <c r="H8745" s="1">
        <v>2017</v>
      </c>
      <c r="I8745" s="2">
        <v>0</v>
      </c>
      <c r="J8745" s="3">
        <v>0</v>
      </c>
      <c r="K8745" t="e">
        <f>Table1[[#This Row],[Total Revenue + Open]]/Table1[[#This Row],[Qty]]</f>
        <v>#DIV/0!</v>
      </c>
      <c r="L8745" t="e">
        <f>Table1[[#This Row],[Total Revenue + Open]]/Table1[[#This Row],[Qty]]</f>
        <v>#DIV/0!</v>
      </c>
    </row>
    <row r="8746" spans="1:12" hidden="1">
      <c r="A8746" t="s">
        <v>544</v>
      </c>
      <c r="B8746" t="s">
        <v>351</v>
      </c>
      <c r="C8746" t="s">
        <v>351</v>
      </c>
      <c r="D8746" t="s">
        <v>612</v>
      </c>
      <c r="E8746" t="s">
        <v>15</v>
      </c>
      <c r="F8746" t="s">
        <v>128</v>
      </c>
      <c r="G8746" t="s">
        <v>403</v>
      </c>
      <c r="H8746" s="1">
        <v>2017</v>
      </c>
      <c r="I8746" s="2">
        <v>0</v>
      </c>
      <c r="J8746" s="3">
        <v>0</v>
      </c>
      <c r="K8746" t="e">
        <f>Table1[[#This Row],[Total Revenue + Open]]/Table1[[#This Row],[Qty]]</f>
        <v>#DIV/0!</v>
      </c>
      <c r="L8746" t="e">
        <f>Table1[[#This Row],[Total Revenue + Open]]/Table1[[#This Row],[Qty]]</f>
        <v>#DIV/0!</v>
      </c>
    </row>
    <row r="8747" spans="1:12" hidden="1">
      <c r="A8747" t="s">
        <v>544</v>
      </c>
      <c r="B8747" t="s">
        <v>351</v>
      </c>
      <c r="C8747" t="s">
        <v>351</v>
      </c>
      <c r="D8747" t="s">
        <v>612</v>
      </c>
      <c r="E8747" t="s">
        <v>15</v>
      </c>
      <c r="F8747" t="s">
        <v>128</v>
      </c>
      <c r="G8747" t="s">
        <v>403</v>
      </c>
      <c r="H8747" s="1">
        <v>2017</v>
      </c>
      <c r="I8747" s="2">
        <v>10050</v>
      </c>
      <c r="J8747" s="3">
        <v>30100</v>
      </c>
      <c r="K8747">
        <f>Table1[[#This Row],[Total Revenue + Open]]/Table1[[#This Row],[Qty]]</f>
        <v>2.9950248756218905</v>
      </c>
      <c r="L8747">
        <f>Table1[[#This Row],[Total Revenue + Open]]/Table1[[#This Row],[Qty]]</f>
        <v>2.9950248756218905</v>
      </c>
    </row>
    <row r="8748" spans="1:12" hidden="1">
      <c r="A8748" t="s">
        <v>544</v>
      </c>
      <c r="B8748" t="s">
        <v>351</v>
      </c>
      <c r="C8748" t="s">
        <v>351</v>
      </c>
      <c r="D8748" t="s">
        <v>612</v>
      </c>
      <c r="E8748" t="s">
        <v>15</v>
      </c>
      <c r="F8748" t="s">
        <v>128</v>
      </c>
      <c r="G8748" t="s">
        <v>627</v>
      </c>
      <c r="H8748" s="1">
        <v>2017</v>
      </c>
      <c r="I8748" s="2">
        <v>-1510</v>
      </c>
      <c r="J8748" s="3">
        <v>-4380</v>
      </c>
      <c r="K8748">
        <f>Table1[[#This Row],[Total Revenue + Open]]/Table1[[#This Row],[Qty]]</f>
        <v>2.9006622516556293</v>
      </c>
      <c r="L8748">
        <f>Table1[[#This Row],[Total Revenue + Open]]/Table1[[#This Row],[Qty]]</f>
        <v>2.9006622516556293</v>
      </c>
    </row>
    <row r="8749" spans="1:12" hidden="1">
      <c r="A8749" t="s">
        <v>544</v>
      </c>
      <c r="B8749" t="s">
        <v>351</v>
      </c>
      <c r="C8749" t="s">
        <v>351</v>
      </c>
      <c r="D8749" t="s">
        <v>612</v>
      </c>
      <c r="E8749" t="s">
        <v>15</v>
      </c>
      <c r="F8749" t="s">
        <v>128</v>
      </c>
      <c r="G8749" t="s">
        <v>369</v>
      </c>
      <c r="H8749" s="1">
        <v>2018</v>
      </c>
      <c r="I8749" s="2">
        <v>1210</v>
      </c>
      <c r="J8749" s="3">
        <v>3612</v>
      </c>
      <c r="K8749">
        <f>Table1[[#This Row],[Total Revenue + Open]]/Table1[[#This Row],[Qty]]</f>
        <v>2.9851239669421488</v>
      </c>
      <c r="L8749">
        <f>Table1[[#This Row],[Total Revenue + Open]]/Table1[[#This Row],[Qty]]</f>
        <v>2.9851239669421488</v>
      </c>
    </row>
    <row r="8750" spans="1:12" hidden="1">
      <c r="A8750" t="s">
        <v>544</v>
      </c>
      <c r="B8750" t="s">
        <v>351</v>
      </c>
      <c r="C8750" t="s">
        <v>351</v>
      </c>
      <c r="D8750" t="s">
        <v>612</v>
      </c>
      <c r="E8750" t="s">
        <v>15</v>
      </c>
      <c r="F8750" t="s">
        <v>128</v>
      </c>
      <c r="G8750" t="s">
        <v>369</v>
      </c>
      <c r="H8750" s="1">
        <v>2018</v>
      </c>
      <c r="I8750" s="2">
        <v>5025</v>
      </c>
      <c r="J8750" s="3">
        <v>15050</v>
      </c>
      <c r="K8750">
        <f>Table1[[#This Row],[Total Revenue + Open]]/Table1[[#This Row],[Qty]]</f>
        <v>2.9950248756218905</v>
      </c>
      <c r="L8750">
        <f>Table1[[#This Row],[Total Revenue + Open]]/Table1[[#This Row],[Qty]]</f>
        <v>2.9950248756218905</v>
      </c>
    </row>
    <row r="8751" spans="1:12" hidden="1">
      <c r="A8751" t="s">
        <v>544</v>
      </c>
      <c r="B8751" t="s">
        <v>351</v>
      </c>
      <c r="C8751" t="s">
        <v>351</v>
      </c>
      <c r="D8751" t="s">
        <v>612</v>
      </c>
      <c r="E8751" t="s">
        <v>15</v>
      </c>
      <c r="F8751" t="s">
        <v>128</v>
      </c>
      <c r="G8751" t="s">
        <v>369</v>
      </c>
      <c r="H8751" s="1">
        <v>2018</v>
      </c>
      <c r="I8751" s="2">
        <v>2010</v>
      </c>
      <c r="J8751" s="3">
        <v>6020</v>
      </c>
      <c r="K8751">
        <f>Table1[[#This Row],[Total Revenue + Open]]/Table1[[#This Row],[Qty]]</f>
        <v>2.9950248756218905</v>
      </c>
      <c r="L8751">
        <f>Table1[[#This Row],[Total Revenue + Open]]/Table1[[#This Row],[Qty]]</f>
        <v>2.9950248756218905</v>
      </c>
    </row>
    <row r="8752" spans="1:12" hidden="1">
      <c r="A8752" t="s">
        <v>544</v>
      </c>
      <c r="B8752" t="s">
        <v>351</v>
      </c>
      <c r="C8752" t="s">
        <v>351</v>
      </c>
      <c r="D8752" t="s">
        <v>612</v>
      </c>
      <c r="E8752" t="s">
        <v>15</v>
      </c>
      <c r="F8752" t="s">
        <v>128</v>
      </c>
      <c r="G8752" t="s">
        <v>369</v>
      </c>
      <c r="H8752" s="1">
        <v>2018</v>
      </c>
      <c r="I8752" s="2">
        <v>2010</v>
      </c>
      <c r="J8752" s="3">
        <v>6020</v>
      </c>
      <c r="K8752">
        <f>Table1[[#This Row],[Total Revenue + Open]]/Table1[[#This Row],[Qty]]</f>
        <v>2.9950248756218905</v>
      </c>
      <c r="L8752">
        <f>Table1[[#This Row],[Total Revenue + Open]]/Table1[[#This Row],[Qty]]</f>
        <v>2.9950248756218905</v>
      </c>
    </row>
    <row r="8753" spans="1:12" hidden="1">
      <c r="A8753" t="s">
        <v>544</v>
      </c>
      <c r="B8753" t="s">
        <v>351</v>
      </c>
      <c r="C8753" t="s">
        <v>351</v>
      </c>
      <c r="D8753" t="s">
        <v>612</v>
      </c>
      <c r="E8753" t="s">
        <v>15</v>
      </c>
      <c r="F8753" t="s">
        <v>128</v>
      </c>
      <c r="G8753" t="s">
        <v>369</v>
      </c>
      <c r="H8753" s="1">
        <v>2018</v>
      </c>
      <c r="I8753" s="2">
        <v>3015</v>
      </c>
      <c r="J8753" s="3">
        <v>9030</v>
      </c>
      <c r="K8753">
        <f>Table1[[#This Row],[Total Revenue + Open]]/Table1[[#This Row],[Qty]]</f>
        <v>2.9950248756218905</v>
      </c>
      <c r="L8753">
        <f>Table1[[#This Row],[Total Revenue + Open]]/Table1[[#This Row],[Qty]]</f>
        <v>2.9950248756218905</v>
      </c>
    </row>
    <row r="8754" spans="1:12" hidden="1">
      <c r="A8754" t="s">
        <v>544</v>
      </c>
      <c r="B8754" t="s">
        <v>351</v>
      </c>
      <c r="C8754" t="s">
        <v>351</v>
      </c>
      <c r="D8754" t="s">
        <v>612</v>
      </c>
      <c r="E8754" t="s">
        <v>15</v>
      </c>
      <c r="F8754" t="s">
        <v>128</v>
      </c>
      <c r="G8754" t="s">
        <v>369</v>
      </c>
      <c r="H8754" s="1">
        <v>2018</v>
      </c>
      <c r="I8754" s="2">
        <v>1510</v>
      </c>
      <c r="J8754" s="3">
        <v>4515</v>
      </c>
      <c r="K8754">
        <f>Table1[[#This Row],[Total Revenue + Open]]/Table1[[#This Row],[Qty]]</f>
        <v>2.9900662251655628</v>
      </c>
      <c r="L8754">
        <f>Table1[[#This Row],[Total Revenue + Open]]/Table1[[#This Row],[Qty]]</f>
        <v>2.9900662251655628</v>
      </c>
    </row>
    <row r="8755" spans="1:12" hidden="1">
      <c r="A8755" t="s">
        <v>544</v>
      </c>
      <c r="B8755" t="s">
        <v>351</v>
      </c>
      <c r="C8755" t="s">
        <v>351</v>
      </c>
      <c r="D8755" t="s">
        <v>612</v>
      </c>
      <c r="E8755" t="s">
        <v>15</v>
      </c>
      <c r="F8755" t="s">
        <v>128</v>
      </c>
      <c r="G8755" t="s">
        <v>369</v>
      </c>
      <c r="H8755" s="1">
        <v>2019</v>
      </c>
      <c r="I8755" s="2">
        <v>1005</v>
      </c>
      <c r="J8755" s="3">
        <v>3010</v>
      </c>
      <c r="K8755">
        <f>Table1[[#This Row],[Total Revenue + Open]]/Table1[[#This Row],[Qty]]</f>
        <v>2.9950248756218905</v>
      </c>
      <c r="L8755">
        <f>Table1[[#This Row],[Total Revenue + Open]]/Table1[[#This Row],[Qty]]</f>
        <v>2.9950248756218905</v>
      </c>
    </row>
    <row r="8756" spans="1:12" hidden="1">
      <c r="A8756" t="s">
        <v>544</v>
      </c>
      <c r="B8756" t="s">
        <v>351</v>
      </c>
      <c r="C8756" t="s">
        <v>351</v>
      </c>
      <c r="D8756" t="s">
        <v>612</v>
      </c>
      <c r="E8756" t="s">
        <v>15</v>
      </c>
      <c r="F8756" t="s">
        <v>128</v>
      </c>
      <c r="G8756" t="s">
        <v>369</v>
      </c>
      <c r="H8756" s="1">
        <v>2019</v>
      </c>
      <c r="I8756" s="2">
        <v>1005</v>
      </c>
      <c r="J8756" s="3">
        <v>3010</v>
      </c>
      <c r="K8756">
        <f>Table1[[#This Row],[Total Revenue + Open]]/Table1[[#This Row],[Qty]]</f>
        <v>2.9950248756218905</v>
      </c>
      <c r="L8756">
        <f>Table1[[#This Row],[Total Revenue + Open]]/Table1[[#This Row],[Qty]]</f>
        <v>2.9950248756218905</v>
      </c>
    </row>
    <row r="8757" spans="1:12" hidden="1">
      <c r="A8757" t="s">
        <v>544</v>
      </c>
      <c r="B8757" t="s">
        <v>351</v>
      </c>
      <c r="C8757" t="s">
        <v>351</v>
      </c>
      <c r="D8757" t="s">
        <v>612</v>
      </c>
      <c r="E8757" t="s">
        <v>15</v>
      </c>
      <c r="F8757" t="s">
        <v>128</v>
      </c>
      <c r="G8757" t="s">
        <v>369</v>
      </c>
      <c r="H8757" s="1">
        <v>2019</v>
      </c>
      <c r="I8757" s="2">
        <v>1005</v>
      </c>
      <c r="J8757" s="3">
        <v>3010</v>
      </c>
      <c r="K8757">
        <f>Table1[[#This Row],[Total Revenue + Open]]/Table1[[#This Row],[Qty]]</f>
        <v>2.9950248756218905</v>
      </c>
      <c r="L8757">
        <f>Table1[[#This Row],[Total Revenue + Open]]/Table1[[#This Row],[Qty]]</f>
        <v>2.9950248756218905</v>
      </c>
    </row>
    <row r="8758" spans="1:12" hidden="1">
      <c r="A8758" t="s">
        <v>544</v>
      </c>
      <c r="B8758" t="s">
        <v>351</v>
      </c>
      <c r="C8758" t="s">
        <v>351</v>
      </c>
      <c r="D8758" t="s">
        <v>612</v>
      </c>
      <c r="E8758" t="s">
        <v>15</v>
      </c>
      <c r="F8758" t="s">
        <v>128</v>
      </c>
      <c r="G8758" t="s">
        <v>369</v>
      </c>
      <c r="H8758" s="1">
        <v>2019</v>
      </c>
      <c r="I8758" s="2">
        <v>7035</v>
      </c>
      <c r="J8758" s="3">
        <v>21070</v>
      </c>
      <c r="K8758">
        <f>Table1[[#This Row],[Total Revenue + Open]]/Table1[[#This Row],[Qty]]</f>
        <v>2.9950248756218905</v>
      </c>
      <c r="L8758">
        <f>Table1[[#This Row],[Total Revenue + Open]]/Table1[[#This Row],[Qty]]</f>
        <v>2.9950248756218905</v>
      </c>
    </row>
    <row r="8759" spans="1:12" hidden="1">
      <c r="A8759" t="s">
        <v>544</v>
      </c>
      <c r="B8759" t="s">
        <v>351</v>
      </c>
      <c r="C8759" t="s">
        <v>351</v>
      </c>
      <c r="D8759" t="s">
        <v>612</v>
      </c>
      <c r="E8759" t="s">
        <v>15</v>
      </c>
      <c r="F8759" t="s">
        <v>128</v>
      </c>
      <c r="G8759" t="s">
        <v>369</v>
      </c>
      <c r="H8759" s="1">
        <v>2019</v>
      </c>
      <c r="I8759" s="2">
        <v>7035</v>
      </c>
      <c r="J8759" s="3">
        <v>21070</v>
      </c>
      <c r="K8759">
        <f>Table1[[#This Row],[Total Revenue + Open]]/Table1[[#This Row],[Qty]]</f>
        <v>2.9950248756218905</v>
      </c>
      <c r="L8759">
        <f>Table1[[#This Row],[Total Revenue + Open]]/Table1[[#This Row],[Qty]]</f>
        <v>2.9950248756218905</v>
      </c>
    </row>
    <row r="8760" spans="1:12" hidden="1">
      <c r="A8760" t="s">
        <v>544</v>
      </c>
      <c r="B8760" t="s">
        <v>351</v>
      </c>
      <c r="C8760" t="s">
        <v>351</v>
      </c>
      <c r="D8760" t="s">
        <v>612</v>
      </c>
      <c r="E8760" t="s">
        <v>15</v>
      </c>
      <c r="F8760" t="s">
        <v>128</v>
      </c>
      <c r="G8760" t="s">
        <v>369</v>
      </c>
      <c r="H8760" s="1">
        <v>2019</v>
      </c>
      <c r="I8760" s="2">
        <v>2010</v>
      </c>
      <c r="J8760" s="3">
        <v>6020</v>
      </c>
      <c r="K8760">
        <f>Table1[[#This Row],[Total Revenue + Open]]/Table1[[#This Row],[Qty]]</f>
        <v>2.9950248756218905</v>
      </c>
      <c r="L8760">
        <f>Table1[[#This Row],[Total Revenue + Open]]/Table1[[#This Row],[Qty]]</f>
        <v>2.9950248756218905</v>
      </c>
    </row>
    <row r="8761" spans="1:12" hidden="1">
      <c r="A8761" t="s">
        <v>544</v>
      </c>
      <c r="B8761" t="s">
        <v>351</v>
      </c>
      <c r="C8761" t="s">
        <v>351</v>
      </c>
      <c r="D8761" t="s">
        <v>612</v>
      </c>
      <c r="E8761" t="s">
        <v>15</v>
      </c>
      <c r="F8761" t="s">
        <v>128</v>
      </c>
      <c r="G8761" t="s">
        <v>369</v>
      </c>
      <c r="H8761" s="1">
        <v>2019</v>
      </c>
      <c r="I8761" s="2">
        <v>400</v>
      </c>
      <c r="J8761" s="3">
        <v>1204</v>
      </c>
      <c r="K8761">
        <f>Table1[[#This Row],[Total Revenue + Open]]/Table1[[#This Row],[Qty]]</f>
        <v>3.01</v>
      </c>
      <c r="L8761">
        <f>Table1[[#This Row],[Total Revenue + Open]]/Table1[[#This Row],[Qty]]</f>
        <v>3.01</v>
      </c>
    </row>
    <row r="8762" spans="1:12" hidden="1">
      <c r="A8762" t="s">
        <v>544</v>
      </c>
      <c r="B8762" t="s">
        <v>351</v>
      </c>
      <c r="C8762" t="s">
        <v>351</v>
      </c>
      <c r="D8762" t="s">
        <v>612</v>
      </c>
      <c r="E8762" t="s">
        <v>15</v>
      </c>
      <c r="F8762" t="s">
        <v>128</v>
      </c>
      <c r="G8762" t="s">
        <v>369</v>
      </c>
      <c r="H8762" s="1">
        <v>2019</v>
      </c>
      <c r="I8762" s="2">
        <v>3015</v>
      </c>
      <c r="J8762" s="3">
        <v>9030</v>
      </c>
      <c r="K8762">
        <f>Table1[[#This Row],[Total Revenue + Open]]/Table1[[#This Row],[Qty]]</f>
        <v>2.9950248756218905</v>
      </c>
      <c r="L8762">
        <f>Table1[[#This Row],[Total Revenue + Open]]/Table1[[#This Row],[Qty]]</f>
        <v>2.9950248756218905</v>
      </c>
    </row>
    <row r="8763" spans="1:12" hidden="1">
      <c r="A8763" t="s">
        <v>544</v>
      </c>
      <c r="B8763" t="s">
        <v>351</v>
      </c>
      <c r="C8763" t="s">
        <v>351</v>
      </c>
      <c r="D8763" t="s">
        <v>612</v>
      </c>
      <c r="E8763" t="s">
        <v>15</v>
      </c>
      <c r="F8763" t="s">
        <v>128</v>
      </c>
      <c r="G8763" t="s">
        <v>369</v>
      </c>
      <c r="H8763" s="1">
        <v>2019</v>
      </c>
      <c r="I8763" s="2">
        <v>1005</v>
      </c>
      <c r="J8763" s="3">
        <v>3010</v>
      </c>
      <c r="K8763">
        <f>Table1[[#This Row],[Total Revenue + Open]]/Table1[[#This Row],[Qty]]</f>
        <v>2.9950248756218905</v>
      </c>
      <c r="L8763">
        <f>Table1[[#This Row],[Total Revenue + Open]]/Table1[[#This Row],[Qty]]</f>
        <v>2.9950248756218905</v>
      </c>
    </row>
    <row r="8764" spans="1:12" hidden="1">
      <c r="A8764" t="s">
        <v>544</v>
      </c>
      <c r="B8764" t="s">
        <v>351</v>
      </c>
      <c r="C8764" t="s">
        <v>351</v>
      </c>
      <c r="D8764" t="s">
        <v>612</v>
      </c>
      <c r="E8764" t="s">
        <v>15</v>
      </c>
      <c r="F8764" t="s">
        <v>128</v>
      </c>
      <c r="G8764" t="s">
        <v>369</v>
      </c>
      <c r="H8764" s="1">
        <v>2019</v>
      </c>
      <c r="I8764" s="2">
        <v>5230</v>
      </c>
      <c r="J8764" s="3">
        <v>15652</v>
      </c>
      <c r="K8764">
        <f>Table1[[#This Row],[Total Revenue + Open]]/Table1[[#This Row],[Qty]]</f>
        <v>2.9927342256214149</v>
      </c>
      <c r="L8764">
        <f>Table1[[#This Row],[Total Revenue + Open]]/Table1[[#This Row],[Qty]]</f>
        <v>2.9927342256214149</v>
      </c>
    </row>
    <row r="8765" spans="1:12" hidden="1">
      <c r="A8765" t="s">
        <v>544</v>
      </c>
      <c r="B8765" t="s">
        <v>351</v>
      </c>
      <c r="C8765" t="s">
        <v>351</v>
      </c>
      <c r="D8765" t="s">
        <v>612</v>
      </c>
      <c r="E8765" t="s">
        <v>15</v>
      </c>
      <c r="F8765" t="s">
        <v>128</v>
      </c>
      <c r="G8765" t="s">
        <v>369</v>
      </c>
      <c r="H8765" s="1">
        <v>2020</v>
      </c>
      <c r="I8765" s="2">
        <v>2010</v>
      </c>
      <c r="J8765" s="3">
        <v>6020</v>
      </c>
      <c r="K8765">
        <f>Table1[[#This Row],[Total Revenue + Open]]/Table1[[#This Row],[Qty]]</f>
        <v>2.9950248756218905</v>
      </c>
      <c r="L8765">
        <f>Table1[[#This Row],[Total Revenue + Open]]/Table1[[#This Row],[Qty]]</f>
        <v>2.9950248756218905</v>
      </c>
    </row>
    <row r="8766" spans="1:12" hidden="1">
      <c r="A8766" t="s">
        <v>544</v>
      </c>
      <c r="B8766" t="s">
        <v>351</v>
      </c>
      <c r="C8766" t="s">
        <v>351</v>
      </c>
      <c r="D8766" t="s">
        <v>612</v>
      </c>
      <c r="E8766" t="s">
        <v>15</v>
      </c>
      <c r="F8766" t="s">
        <v>128</v>
      </c>
      <c r="G8766" t="s">
        <v>369</v>
      </c>
      <c r="H8766" s="1">
        <v>2020</v>
      </c>
      <c r="I8766" s="2">
        <v>1005</v>
      </c>
      <c r="J8766" s="3">
        <v>3010</v>
      </c>
      <c r="K8766">
        <f>Table1[[#This Row],[Total Revenue + Open]]/Table1[[#This Row],[Qty]]</f>
        <v>2.9950248756218905</v>
      </c>
      <c r="L8766">
        <f>Table1[[#This Row],[Total Revenue + Open]]/Table1[[#This Row],[Qty]]</f>
        <v>2.9950248756218905</v>
      </c>
    </row>
    <row r="8767" spans="1:12" hidden="1">
      <c r="A8767" t="s">
        <v>544</v>
      </c>
      <c r="B8767" t="s">
        <v>351</v>
      </c>
      <c r="C8767" t="s">
        <v>351</v>
      </c>
      <c r="D8767" t="s">
        <v>612</v>
      </c>
      <c r="E8767" t="s">
        <v>15</v>
      </c>
      <c r="F8767" t="s">
        <v>128</v>
      </c>
      <c r="G8767" t="s">
        <v>369</v>
      </c>
      <c r="H8767" s="1">
        <v>2020</v>
      </c>
      <c r="I8767" s="2">
        <v>1000</v>
      </c>
      <c r="J8767" s="3">
        <v>3010</v>
      </c>
      <c r="K8767">
        <f>Table1[[#This Row],[Total Revenue + Open]]/Table1[[#This Row],[Qty]]</f>
        <v>3.01</v>
      </c>
      <c r="L8767">
        <f>Table1[[#This Row],[Total Revenue + Open]]/Table1[[#This Row],[Qty]]</f>
        <v>3.01</v>
      </c>
    </row>
    <row r="8768" spans="1:12" hidden="1">
      <c r="A8768" t="s">
        <v>544</v>
      </c>
      <c r="B8768" t="s">
        <v>351</v>
      </c>
      <c r="C8768" t="s">
        <v>351</v>
      </c>
      <c r="D8768" t="s">
        <v>612</v>
      </c>
      <c r="E8768" t="s">
        <v>15</v>
      </c>
      <c r="F8768" t="s">
        <v>128</v>
      </c>
      <c r="G8768" t="s">
        <v>369</v>
      </c>
      <c r="H8768" s="1">
        <v>2020</v>
      </c>
      <c r="I8768" s="2">
        <v>5530</v>
      </c>
      <c r="J8768" s="3">
        <v>16555</v>
      </c>
      <c r="K8768">
        <f>Table1[[#This Row],[Total Revenue + Open]]/Table1[[#This Row],[Qty]]</f>
        <v>2.9936708860759493</v>
      </c>
      <c r="L8768">
        <f>Table1[[#This Row],[Total Revenue + Open]]/Table1[[#This Row],[Qty]]</f>
        <v>2.9936708860759493</v>
      </c>
    </row>
    <row r="8769" spans="1:12" hidden="1">
      <c r="A8769" t="s">
        <v>544</v>
      </c>
      <c r="B8769" t="s">
        <v>351</v>
      </c>
      <c r="C8769" t="s">
        <v>351</v>
      </c>
      <c r="D8769" t="s">
        <v>612</v>
      </c>
      <c r="E8769" t="s">
        <v>15</v>
      </c>
      <c r="F8769" t="s">
        <v>128</v>
      </c>
      <c r="G8769" t="s">
        <v>369</v>
      </c>
      <c r="H8769" s="1">
        <v>2020</v>
      </c>
      <c r="I8769" s="2">
        <v>4625</v>
      </c>
      <c r="J8769" s="3">
        <v>13846</v>
      </c>
      <c r="K8769">
        <f>Table1[[#This Row],[Total Revenue + Open]]/Table1[[#This Row],[Qty]]</f>
        <v>2.9937297297297296</v>
      </c>
      <c r="L8769">
        <f>Table1[[#This Row],[Total Revenue + Open]]/Table1[[#This Row],[Qty]]</f>
        <v>2.9937297297297296</v>
      </c>
    </row>
    <row r="8770" spans="1:12" hidden="1">
      <c r="A8770" t="s">
        <v>544</v>
      </c>
      <c r="B8770" t="s">
        <v>351</v>
      </c>
      <c r="C8770" t="s">
        <v>351</v>
      </c>
      <c r="D8770" t="s">
        <v>612</v>
      </c>
      <c r="E8770" t="s">
        <v>15</v>
      </c>
      <c r="F8770" t="s">
        <v>128</v>
      </c>
      <c r="G8770" t="s">
        <v>369</v>
      </c>
      <c r="H8770" s="1">
        <v>2020</v>
      </c>
      <c r="I8770" s="2">
        <v>1005</v>
      </c>
      <c r="J8770" s="3">
        <v>3010</v>
      </c>
      <c r="K8770">
        <f>Table1[[#This Row],[Total Revenue + Open]]/Table1[[#This Row],[Qty]]</f>
        <v>2.9950248756218905</v>
      </c>
      <c r="L8770">
        <f>Table1[[#This Row],[Total Revenue + Open]]/Table1[[#This Row],[Qty]]</f>
        <v>2.9950248756218905</v>
      </c>
    </row>
    <row r="8771" spans="1:12" hidden="1">
      <c r="A8771" t="s">
        <v>544</v>
      </c>
      <c r="B8771" t="s">
        <v>351</v>
      </c>
      <c r="C8771" t="s">
        <v>351</v>
      </c>
      <c r="D8771" t="s">
        <v>612</v>
      </c>
      <c r="E8771" t="s">
        <v>15</v>
      </c>
      <c r="F8771" t="s">
        <v>128</v>
      </c>
      <c r="G8771" t="s">
        <v>369</v>
      </c>
      <c r="H8771" s="1">
        <v>2020</v>
      </c>
      <c r="I8771" s="2">
        <v>6030</v>
      </c>
      <c r="J8771" s="3">
        <v>18060</v>
      </c>
      <c r="K8771">
        <f>Table1[[#This Row],[Total Revenue + Open]]/Table1[[#This Row],[Qty]]</f>
        <v>2.9950248756218905</v>
      </c>
      <c r="L8771">
        <f>Table1[[#This Row],[Total Revenue + Open]]/Table1[[#This Row],[Qty]]</f>
        <v>2.9950248756218905</v>
      </c>
    </row>
    <row r="8772" spans="1:12" hidden="1">
      <c r="A8772" t="s">
        <v>544</v>
      </c>
      <c r="B8772" t="s">
        <v>351</v>
      </c>
      <c r="C8772" t="s">
        <v>351</v>
      </c>
      <c r="D8772" t="s">
        <v>612</v>
      </c>
      <c r="E8772" t="s">
        <v>15</v>
      </c>
      <c r="F8772" t="s">
        <v>128</v>
      </c>
      <c r="G8772" t="s">
        <v>369</v>
      </c>
      <c r="H8772" s="1">
        <v>2020</v>
      </c>
      <c r="I8772" s="2">
        <v>2010</v>
      </c>
      <c r="J8772" s="3">
        <v>6020</v>
      </c>
      <c r="K8772">
        <f>Table1[[#This Row],[Total Revenue + Open]]/Table1[[#This Row],[Qty]]</f>
        <v>2.9950248756218905</v>
      </c>
      <c r="L8772">
        <f>Table1[[#This Row],[Total Revenue + Open]]/Table1[[#This Row],[Qty]]</f>
        <v>2.9950248756218905</v>
      </c>
    </row>
    <row r="8773" spans="1:12" hidden="1">
      <c r="A8773" t="s">
        <v>544</v>
      </c>
      <c r="B8773" t="s">
        <v>351</v>
      </c>
      <c r="C8773" t="s">
        <v>351</v>
      </c>
      <c r="D8773" t="s">
        <v>612</v>
      </c>
      <c r="E8773" t="s">
        <v>15</v>
      </c>
      <c r="F8773" t="s">
        <v>128</v>
      </c>
      <c r="G8773" t="s">
        <v>369</v>
      </c>
      <c r="H8773" s="1">
        <v>2020</v>
      </c>
      <c r="I8773" s="2">
        <v>3015</v>
      </c>
      <c r="J8773" s="3">
        <v>9030</v>
      </c>
      <c r="K8773">
        <f>Table1[[#This Row],[Total Revenue + Open]]/Table1[[#This Row],[Qty]]</f>
        <v>2.9950248756218905</v>
      </c>
      <c r="L8773">
        <f>Table1[[#This Row],[Total Revenue + Open]]/Table1[[#This Row],[Qty]]</f>
        <v>2.9950248756218905</v>
      </c>
    </row>
    <row r="8774" spans="1:12" hidden="1">
      <c r="A8774" t="s">
        <v>544</v>
      </c>
      <c r="B8774" t="s">
        <v>351</v>
      </c>
      <c r="C8774" t="s">
        <v>351</v>
      </c>
      <c r="D8774" t="s">
        <v>612</v>
      </c>
      <c r="E8774" t="s">
        <v>15</v>
      </c>
      <c r="F8774" t="s">
        <v>128</v>
      </c>
      <c r="G8774" t="s">
        <v>369</v>
      </c>
      <c r="H8774" s="1">
        <v>2020</v>
      </c>
      <c r="I8774" s="2">
        <v>3015</v>
      </c>
      <c r="J8774" s="3">
        <v>9030</v>
      </c>
      <c r="K8774">
        <f>Table1[[#This Row],[Total Revenue + Open]]/Table1[[#This Row],[Qty]]</f>
        <v>2.9950248756218905</v>
      </c>
      <c r="L8774">
        <f>Table1[[#This Row],[Total Revenue + Open]]/Table1[[#This Row],[Qty]]</f>
        <v>2.9950248756218905</v>
      </c>
    </row>
    <row r="8775" spans="1:12" hidden="1">
      <c r="A8775" t="s">
        <v>544</v>
      </c>
      <c r="B8775" t="s">
        <v>351</v>
      </c>
      <c r="C8775" t="s">
        <v>351</v>
      </c>
      <c r="D8775" t="s">
        <v>612</v>
      </c>
      <c r="E8775" t="s">
        <v>15</v>
      </c>
      <c r="F8775" t="s">
        <v>128</v>
      </c>
      <c r="G8775" t="s">
        <v>369</v>
      </c>
      <c r="H8775" s="1">
        <v>2021</v>
      </c>
      <c r="I8775" s="2">
        <v>2010</v>
      </c>
      <c r="J8775" s="3">
        <v>6020</v>
      </c>
      <c r="K8775">
        <f>Table1[[#This Row],[Total Revenue + Open]]/Table1[[#This Row],[Qty]]</f>
        <v>2.9950248756218905</v>
      </c>
      <c r="L8775">
        <f>Table1[[#This Row],[Total Revenue + Open]]/Table1[[#This Row],[Qty]]</f>
        <v>2.9950248756218905</v>
      </c>
    </row>
    <row r="8776" spans="1:12" hidden="1">
      <c r="A8776" t="s">
        <v>544</v>
      </c>
      <c r="B8776" t="s">
        <v>351</v>
      </c>
      <c r="C8776" t="s">
        <v>351</v>
      </c>
      <c r="D8776" t="s">
        <v>612</v>
      </c>
      <c r="E8776" t="s">
        <v>15</v>
      </c>
      <c r="F8776" t="s">
        <v>128</v>
      </c>
      <c r="G8776" t="s">
        <v>369</v>
      </c>
      <c r="H8776" s="1">
        <v>2021</v>
      </c>
      <c r="I8776" s="2">
        <v>2510</v>
      </c>
      <c r="J8776" s="3">
        <v>7525</v>
      </c>
      <c r="K8776">
        <f>Table1[[#This Row],[Total Revenue + Open]]/Table1[[#This Row],[Qty]]</f>
        <v>2.99800796812749</v>
      </c>
      <c r="L8776">
        <f>Table1[[#This Row],[Total Revenue + Open]]/Table1[[#This Row],[Qty]]</f>
        <v>2.99800796812749</v>
      </c>
    </row>
    <row r="8777" spans="1:12" hidden="1">
      <c r="A8777" t="s">
        <v>544</v>
      </c>
      <c r="B8777" t="s">
        <v>351</v>
      </c>
      <c r="C8777" t="s">
        <v>351</v>
      </c>
      <c r="D8777" t="s">
        <v>612</v>
      </c>
      <c r="E8777" t="s">
        <v>15</v>
      </c>
      <c r="F8777" t="s">
        <v>128</v>
      </c>
      <c r="G8777" t="s">
        <v>369</v>
      </c>
      <c r="H8777" s="1">
        <v>2021</v>
      </c>
      <c r="I8777" s="2">
        <v>8545</v>
      </c>
      <c r="J8777" s="3">
        <v>25585</v>
      </c>
      <c r="K8777">
        <f>Table1[[#This Row],[Total Revenue + Open]]/Table1[[#This Row],[Qty]]</f>
        <v>2.9941486249268578</v>
      </c>
      <c r="L8777">
        <f>Table1[[#This Row],[Total Revenue + Open]]/Table1[[#This Row],[Qty]]</f>
        <v>2.9941486249268578</v>
      </c>
    </row>
    <row r="8778" spans="1:12" hidden="1">
      <c r="A8778" t="s">
        <v>544</v>
      </c>
      <c r="B8778" t="s">
        <v>351</v>
      </c>
      <c r="C8778" t="s">
        <v>351</v>
      </c>
      <c r="D8778" t="s">
        <v>612</v>
      </c>
      <c r="E8778" t="s">
        <v>15</v>
      </c>
      <c r="F8778" t="s">
        <v>128</v>
      </c>
      <c r="G8778" t="s">
        <v>369</v>
      </c>
      <c r="H8778" s="1">
        <v>2021</v>
      </c>
      <c r="I8778" s="2">
        <v>3620</v>
      </c>
      <c r="J8778" s="3">
        <v>10836</v>
      </c>
      <c r="K8778">
        <f>Table1[[#This Row],[Total Revenue + Open]]/Table1[[#This Row],[Qty]]</f>
        <v>2.9933701657458562</v>
      </c>
      <c r="L8778">
        <f>Table1[[#This Row],[Total Revenue + Open]]/Table1[[#This Row],[Qty]]</f>
        <v>2.9933701657458562</v>
      </c>
    </row>
    <row r="8779" spans="1:12" hidden="1">
      <c r="A8779" t="s">
        <v>544</v>
      </c>
      <c r="B8779" t="s">
        <v>351</v>
      </c>
      <c r="C8779" t="s">
        <v>351</v>
      </c>
      <c r="D8779" t="s">
        <v>612</v>
      </c>
      <c r="E8779" t="s">
        <v>15</v>
      </c>
      <c r="F8779" t="s">
        <v>128</v>
      </c>
      <c r="G8779" t="s">
        <v>369</v>
      </c>
      <c r="H8779" s="1">
        <v>2021</v>
      </c>
      <c r="I8779" s="2">
        <v>5025</v>
      </c>
      <c r="J8779" s="3">
        <v>15050</v>
      </c>
      <c r="K8779">
        <f>Table1[[#This Row],[Total Revenue + Open]]/Table1[[#This Row],[Qty]]</f>
        <v>2.9950248756218905</v>
      </c>
      <c r="L8779">
        <f>Table1[[#This Row],[Total Revenue + Open]]/Table1[[#This Row],[Qty]]</f>
        <v>2.9950248756218905</v>
      </c>
    </row>
    <row r="8780" spans="1:12" hidden="1">
      <c r="A8780" t="s">
        <v>544</v>
      </c>
      <c r="B8780" t="s">
        <v>351</v>
      </c>
      <c r="C8780" t="s">
        <v>351</v>
      </c>
      <c r="D8780" t="s">
        <v>612</v>
      </c>
      <c r="E8780" t="s">
        <v>15</v>
      </c>
      <c r="F8780" t="s">
        <v>128</v>
      </c>
      <c r="G8780" t="s">
        <v>369</v>
      </c>
      <c r="H8780" s="1">
        <v>2021</v>
      </c>
      <c r="I8780" s="2">
        <v>1510</v>
      </c>
      <c r="J8780" s="3">
        <v>4515</v>
      </c>
      <c r="K8780">
        <f>Table1[[#This Row],[Total Revenue + Open]]/Table1[[#This Row],[Qty]]</f>
        <v>2.9900662251655628</v>
      </c>
      <c r="L8780">
        <f>Table1[[#This Row],[Total Revenue + Open]]/Table1[[#This Row],[Qty]]</f>
        <v>2.9900662251655628</v>
      </c>
    </row>
    <row r="8781" spans="1:12" hidden="1">
      <c r="A8781" t="s">
        <v>544</v>
      </c>
      <c r="B8781" t="s">
        <v>351</v>
      </c>
      <c r="C8781" t="s">
        <v>351</v>
      </c>
      <c r="D8781" t="s">
        <v>612</v>
      </c>
      <c r="E8781" t="s">
        <v>15</v>
      </c>
      <c r="F8781" t="s">
        <v>128</v>
      </c>
      <c r="G8781" t="s">
        <v>369</v>
      </c>
      <c r="H8781" s="1">
        <v>2022</v>
      </c>
      <c r="I8781" s="2">
        <v>1005</v>
      </c>
      <c r="J8781" s="3">
        <v>3010</v>
      </c>
      <c r="K8781">
        <f>Table1[[#This Row],[Total Revenue + Open]]/Table1[[#This Row],[Qty]]</f>
        <v>2.9950248756218905</v>
      </c>
      <c r="L8781">
        <f>Table1[[#This Row],[Total Revenue + Open]]/Table1[[#This Row],[Qty]]</f>
        <v>2.9950248756218905</v>
      </c>
    </row>
    <row r="8782" spans="1:12" hidden="1">
      <c r="A8782" t="s">
        <v>544</v>
      </c>
      <c r="B8782" t="s">
        <v>351</v>
      </c>
      <c r="C8782" t="s">
        <v>351</v>
      </c>
      <c r="D8782" t="s">
        <v>612</v>
      </c>
      <c r="E8782" t="s">
        <v>15</v>
      </c>
      <c r="F8782" t="s">
        <v>128</v>
      </c>
      <c r="G8782" t="s">
        <v>369</v>
      </c>
      <c r="H8782" s="1">
        <v>2022</v>
      </c>
      <c r="I8782" s="2">
        <v>3220</v>
      </c>
      <c r="J8782" s="3">
        <v>9632</v>
      </c>
      <c r="K8782">
        <f>Table1[[#This Row],[Total Revenue + Open]]/Table1[[#This Row],[Qty]]</f>
        <v>2.991304347826087</v>
      </c>
      <c r="L8782">
        <f>Table1[[#This Row],[Total Revenue + Open]]/Table1[[#This Row],[Qty]]</f>
        <v>2.991304347826087</v>
      </c>
    </row>
    <row r="8783" spans="1:12" hidden="1">
      <c r="A8783" t="s">
        <v>544</v>
      </c>
      <c r="B8783" t="s">
        <v>351</v>
      </c>
      <c r="C8783" t="s">
        <v>351</v>
      </c>
      <c r="D8783" t="s">
        <v>612</v>
      </c>
      <c r="E8783" t="s">
        <v>15</v>
      </c>
      <c r="F8783" t="s">
        <v>128</v>
      </c>
      <c r="G8783" t="s">
        <v>369</v>
      </c>
      <c r="H8783" s="1">
        <v>2022</v>
      </c>
      <c r="I8783" s="2">
        <v>2415</v>
      </c>
      <c r="J8783" s="3">
        <v>7224</v>
      </c>
      <c r="K8783">
        <f>Table1[[#This Row],[Total Revenue + Open]]/Table1[[#This Row],[Qty]]</f>
        <v>2.991304347826087</v>
      </c>
      <c r="L8783">
        <f>Table1[[#This Row],[Total Revenue + Open]]/Table1[[#This Row],[Qty]]</f>
        <v>2.991304347826087</v>
      </c>
    </row>
    <row r="8784" spans="1:12" hidden="1">
      <c r="A8784" t="s">
        <v>544</v>
      </c>
      <c r="B8784" t="s">
        <v>351</v>
      </c>
      <c r="C8784" t="s">
        <v>351</v>
      </c>
      <c r="D8784" t="s">
        <v>612</v>
      </c>
      <c r="E8784" t="s">
        <v>15</v>
      </c>
      <c r="F8784" t="s">
        <v>128</v>
      </c>
      <c r="G8784" t="s">
        <v>369</v>
      </c>
      <c r="H8784" s="1">
        <v>2022</v>
      </c>
      <c r="I8784" s="2">
        <v>50</v>
      </c>
      <c r="J8784" s="3">
        <v>150.5</v>
      </c>
      <c r="K8784">
        <f>Table1[[#This Row],[Total Revenue + Open]]/Table1[[#This Row],[Qty]]</f>
        <v>3.01</v>
      </c>
      <c r="L8784">
        <f>Table1[[#This Row],[Total Revenue + Open]]/Table1[[#This Row],[Qty]]</f>
        <v>3.01</v>
      </c>
    </row>
    <row r="8785" spans="1:12" hidden="1">
      <c r="A8785" t="s">
        <v>544</v>
      </c>
      <c r="B8785" t="s">
        <v>351</v>
      </c>
      <c r="C8785" t="s">
        <v>351</v>
      </c>
      <c r="D8785" t="s">
        <v>612</v>
      </c>
      <c r="E8785" t="s">
        <v>15</v>
      </c>
      <c r="F8785" t="s">
        <v>128</v>
      </c>
      <c r="G8785" t="s">
        <v>369</v>
      </c>
      <c r="H8785" s="1">
        <v>2018</v>
      </c>
      <c r="I8785" s="2">
        <v>5025</v>
      </c>
      <c r="J8785" s="3">
        <v>15050</v>
      </c>
      <c r="K8785">
        <f>Table1[[#This Row],[Total Revenue + Open]]/Table1[[#This Row],[Qty]]</f>
        <v>2.9950248756218905</v>
      </c>
      <c r="L8785">
        <f>Table1[[#This Row],[Total Revenue + Open]]/Table1[[#This Row],[Qty]]</f>
        <v>2.9950248756218905</v>
      </c>
    </row>
    <row r="8786" spans="1:12" hidden="1">
      <c r="A8786" t="s">
        <v>544</v>
      </c>
      <c r="B8786" t="s">
        <v>351</v>
      </c>
      <c r="C8786" t="s">
        <v>351</v>
      </c>
      <c r="D8786" t="s">
        <v>612</v>
      </c>
      <c r="E8786" t="s">
        <v>15</v>
      </c>
      <c r="F8786" t="s">
        <v>128</v>
      </c>
      <c r="G8786" t="s">
        <v>369</v>
      </c>
      <c r="H8786" s="1">
        <v>2018</v>
      </c>
      <c r="I8786" s="2">
        <v>1005</v>
      </c>
      <c r="J8786" s="3">
        <v>3010</v>
      </c>
      <c r="K8786">
        <f>Table1[[#This Row],[Total Revenue + Open]]/Table1[[#This Row],[Qty]]</f>
        <v>2.9950248756218905</v>
      </c>
      <c r="L8786">
        <f>Table1[[#This Row],[Total Revenue + Open]]/Table1[[#This Row],[Qty]]</f>
        <v>2.9950248756218905</v>
      </c>
    </row>
    <row r="8787" spans="1:12" hidden="1">
      <c r="A8787" t="s">
        <v>544</v>
      </c>
      <c r="B8787" t="s">
        <v>351</v>
      </c>
      <c r="C8787" t="s">
        <v>351</v>
      </c>
      <c r="D8787" t="s">
        <v>612</v>
      </c>
      <c r="E8787" t="s">
        <v>15</v>
      </c>
      <c r="F8787" t="s">
        <v>128</v>
      </c>
      <c r="G8787" t="s">
        <v>369</v>
      </c>
      <c r="H8787" s="1">
        <v>2018</v>
      </c>
      <c r="I8787" s="2">
        <v>500</v>
      </c>
      <c r="J8787" s="3">
        <v>1505</v>
      </c>
      <c r="K8787">
        <f>Table1[[#This Row],[Total Revenue + Open]]/Table1[[#This Row],[Qty]]</f>
        <v>3.01</v>
      </c>
      <c r="L8787">
        <f>Table1[[#This Row],[Total Revenue + Open]]/Table1[[#This Row],[Qty]]</f>
        <v>3.01</v>
      </c>
    </row>
    <row r="8788" spans="1:12" hidden="1">
      <c r="A8788" t="s">
        <v>544</v>
      </c>
      <c r="B8788" t="s">
        <v>351</v>
      </c>
      <c r="C8788" t="s">
        <v>351</v>
      </c>
      <c r="D8788" t="s">
        <v>612</v>
      </c>
      <c r="E8788" t="s">
        <v>15</v>
      </c>
      <c r="F8788" t="s">
        <v>128</v>
      </c>
      <c r="G8788" t="s">
        <v>369</v>
      </c>
      <c r="H8788" s="1">
        <v>2019</v>
      </c>
      <c r="I8788" s="2">
        <v>1005</v>
      </c>
      <c r="J8788" s="3">
        <v>3010</v>
      </c>
      <c r="K8788">
        <f>Table1[[#This Row],[Total Revenue + Open]]/Table1[[#This Row],[Qty]]</f>
        <v>2.9950248756218905</v>
      </c>
      <c r="L8788">
        <f>Table1[[#This Row],[Total Revenue + Open]]/Table1[[#This Row],[Qty]]</f>
        <v>2.9950248756218905</v>
      </c>
    </row>
    <row r="8789" spans="1:12" hidden="1">
      <c r="A8789" t="s">
        <v>544</v>
      </c>
      <c r="B8789" t="s">
        <v>351</v>
      </c>
      <c r="C8789" t="s">
        <v>351</v>
      </c>
      <c r="D8789" t="s">
        <v>612</v>
      </c>
      <c r="E8789" t="s">
        <v>15</v>
      </c>
      <c r="F8789" t="s">
        <v>128</v>
      </c>
      <c r="G8789" t="s">
        <v>369</v>
      </c>
      <c r="H8789" s="1">
        <v>2019</v>
      </c>
      <c r="I8789" s="2">
        <v>1005</v>
      </c>
      <c r="J8789" s="3">
        <v>3010</v>
      </c>
      <c r="K8789">
        <f>Table1[[#This Row],[Total Revenue + Open]]/Table1[[#This Row],[Qty]]</f>
        <v>2.9950248756218905</v>
      </c>
      <c r="L8789">
        <f>Table1[[#This Row],[Total Revenue + Open]]/Table1[[#This Row],[Qty]]</f>
        <v>2.9950248756218905</v>
      </c>
    </row>
    <row r="8790" spans="1:12" hidden="1">
      <c r="A8790" t="s">
        <v>544</v>
      </c>
      <c r="B8790" t="s">
        <v>351</v>
      </c>
      <c r="C8790" t="s">
        <v>351</v>
      </c>
      <c r="D8790" t="s">
        <v>612</v>
      </c>
      <c r="E8790" t="s">
        <v>15</v>
      </c>
      <c r="F8790" t="s">
        <v>128</v>
      </c>
      <c r="G8790" t="s">
        <v>369</v>
      </c>
      <c r="H8790" s="1">
        <v>2019</v>
      </c>
      <c r="I8790" s="2">
        <v>1005</v>
      </c>
      <c r="J8790" s="3">
        <v>3010</v>
      </c>
      <c r="K8790">
        <f>Table1[[#This Row],[Total Revenue + Open]]/Table1[[#This Row],[Qty]]</f>
        <v>2.9950248756218905</v>
      </c>
      <c r="L8790">
        <f>Table1[[#This Row],[Total Revenue + Open]]/Table1[[#This Row],[Qty]]</f>
        <v>2.9950248756218905</v>
      </c>
    </row>
    <row r="8791" spans="1:12" hidden="1">
      <c r="A8791" t="s">
        <v>544</v>
      </c>
      <c r="B8791" t="s">
        <v>351</v>
      </c>
      <c r="C8791" t="s">
        <v>351</v>
      </c>
      <c r="D8791" t="s">
        <v>612</v>
      </c>
      <c r="E8791" t="s">
        <v>15</v>
      </c>
      <c r="F8791" t="s">
        <v>128</v>
      </c>
      <c r="G8791" t="s">
        <v>369</v>
      </c>
      <c r="H8791" s="1">
        <v>2019</v>
      </c>
      <c r="I8791" s="2">
        <v>3015</v>
      </c>
      <c r="J8791" s="3">
        <v>9030</v>
      </c>
      <c r="K8791">
        <f>Table1[[#This Row],[Total Revenue + Open]]/Table1[[#This Row],[Qty]]</f>
        <v>2.9950248756218905</v>
      </c>
      <c r="L8791">
        <f>Table1[[#This Row],[Total Revenue + Open]]/Table1[[#This Row],[Qty]]</f>
        <v>2.9950248756218905</v>
      </c>
    </row>
    <row r="8792" spans="1:12" hidden="1">
      <c r="A8792" t="s">
        <v>544</v>
      </c>
      <c r="B8792" t="s">
        <v>351</v>
      </c>
      <c r="C8792" t="s">
        <v>351</v>
      </c>
      <c r="D8792" t="s">
        <v>612</v>
      </c>
      <c r="E8792" t="s">
        <v>15</v>
      </c>
      <c r="F8792" t="s">
        <v>128</v>
      </c>
      <c r="G8792" t="s">
        <v>369</v>
      </c>
      <c r="H8792" s="1">
        <v>2019</v>
      </c>
      <c r="I8792" s="2">
        <v>2010</v>
      </c>
      <c r="J8792" s="3">
        <v>6020</v>
      </c>
      <c r="K8792">
        <f>Table1[[#This Row],[Total Revenue + Open]]/Table1[[#This Row],[Qty]]</f>
        <v>2.9950248756218905</v>
      </c>
      <c r="L8792">
        <f>Table1[[#This Row],[Total Revenue + Open]]/Table1[[#This Row],[Qty]]</f>
        <v>2.9950248756218905</v>
      </c>
    </row>
    <row r="8793" spans="1:12" hidden="1">
      <c r="A8793" t="s">
        <v>544</v>
      </c>
      <c r="B8793" t="s">
        <v>351</v>
      </c>
      <c r="C8793" t="s">
        <v>351</v>
      </c>
      <c r="D8793" t="s">
        <v>612</v>
      </c>
      <c r="E8793" t="s">
        <v>15</v>
      </c>
      <c r="F8793" t="s">
        <v>128</v>
      </c>
      <c r="G8793" t="s">
        <v>369</v>
      </c>
      <c r="H8793" s="1">
        <v>2019</v>
      </c>
      <c r="I8793" s="2">
        <v>1005</v>
      </c>
      <c r="J8793" s="3">
        <v>3010</v>
      </c>
      <c r="K8793">
        <f>Table1[[#This Row],[Total Revenue + Open]]/Table1[[#This Row],[Qty]]</f>
        <v>2.9950248756218905</v>
      </c>
      <c r="L8793">
        <f>Table1[[#This Row],[Total Revenue + Open]]/Table1[[#This Row],[Qty]]</f>
        <v>2.9950248756218905</v>
      </c>
    </row>
    <row r="8794" spans="1:12" hidden="1">
      <c r="A8794" t="s">
        <v>544</v>
      </c>
      <c r="B8794" t="s">
        <v>351</v>
      </c>
      <c r="C8794" t="s">
        <v>351</v>
      </c>
      <c r="D8794" t="s">
        <v>612</v>
      </c>
      <c r="E8794" t="s">
        <v>15</v>
      </c>
      <c r="F8794" t="s">
        <v>128</v>
      </c>
      <c r="G8794" t="s">
        <v>369</v>
      </c>
      <c r="H8794" s="1">
        <v>2020</v>
      </c>
      <c r="I8794" s="2">
        <v>300</v>
      </c>
      <c r="J8794" s="3">
        <v>903</v>
      </c>
      <c r="K8794">
        <f>Table1[[#This Row],[Total Revenue + Open]]/Table1[[#This Row],[Qty]]</f>
        <v>3.01</v>
      </c>
      <c r="L8794">
        <f>Table1[[#This Row],[Total Revenue + Open]]/Table1[[#This Row],[Qty]]</f>
        <v>3.01</v>
      </c>
    </row>
    <row r="8795" spans="1:12" hidden="1">
      <c r="A8795" t="s">
        <v>544</v>
      </c>
      <c r="B8795" t="s">
        <v>351</v>
      </c>
      <c r="C8795" t="s">
        <v>351</v>
      </c>
      <c r="D8795" t="s">
        <v>612</v>
      </c>
      <c r="E8795" t="s">
        <v>15</v>
      </c>
      <c r="F8795" t="s">
        <v>128</v>
      </c>
      <c r="G8795" t="s">
        <v>369</v>
      </c>
      <c r="H8795" s="1">
        <v>2020</v>
      </c>
      <c r="I8795" s="2">
        <v>500</v>
      </c>
      <c r="J8795" s="3">
        <v>1505</v>
      </c>
      <c r="K8795">
        <f>Table1[[#This Row],[Total Revenue + Open]]/Table1[[#This Row],[Qty]]</f>
        <v>3.01</v>
      </c>
      <c r="L8795">
        <f>Table1[[#This Row],[Total Revenue + Open]]/Table1[[#This Row],[Qty]]</f>
        <v>3.01</v>
      </c>
    </row>
    <row r="8796" spans="1:12" hidden="1">
      <c r="A8796" t="s">
        <v>544</v>
      </c>
      <c r="B8796" t="s">
        <v>351</v>
      </c>
      <c r="C8796" t="s">
        <v>351</v>
      </c>
      <c r="D8796" t="s">
        <v>612</v>
      </c>
      <c r="E8796" t="s">
        <v>15</v>
      </c>
      <c r="F8796" t="s">
        <v>128</v>
      </c>
      <c r="G8796" t="s">
        <v>369</v>
      </c>
      <c r="H8796" s="1">
        <v>2020</v>
      </c>
      <c r="I8796" s="2">
        <v>50</v>
      </c>
      <c r="J8796" s="3">
        <v>150.5</v>
      </c>
      <c r="K8796">
        <f>Table1[[#This Row],[Total Revenue + Open]]/Table1[[#This Row],[Qty]]</f>
        <v>3.01</v>
      </c>
      <c r="L8796">
        <f>Table1[[#This Row],[Total Revenue + Open]]/Table1[[#This Row],[Qty]]</f>
        <v>3.01</v>
      </c>
    </row>
    <row r="8797" spans="1:12" hidden="1">
      <c r="A8797" t="s">
        <v>544</v>
      </c>
      <c r="B8797" t="s">
        <v>351</v>
      </c>
      <c r="C8797" t="s">
        <v>351</v>
      </c>
      <c r="D8797" t="s">
        <v>612</v>
      </c>
      <c r="E8797" t="s">
        <v>15</v>
      </c>
      <c r="F8797" t="s">
        <v>128</v>
      </c>
      <c r="G8797" t="s">
        <v>369</v>
      </c>
      <c r="H8797" s="1">
        <v>2021</v>
      </c>
      <c r="I8797" s="2">
        <v>25</v>
      </c>
      <c r="J8797" s="3">
        <v>75.25</v>
      </c>
      <c r="K8797">
        <f>Table1[[#This Row],[Total Revenue + Open]]/Table1[[#This Row],[Qty]]</f>
        <v>3.01</v>
      </c>
      <c r="L8797">
        <f>Table1[[#This Row],[Total Revenue + Open]]/Table1[[#This Row],[Qty]]</f>
        <v>3.01</v>
      </c>
    </row>
    <row r="8798" spans="1:12" hidden="1">
      <c r="A8798" t="s">
        <v>544</v>
      </c>
      <c r="B8798" t="s">
        <v>351</v>
      </c>
      <c r="C8798" t="s">
        <v>351</v>
      </c>
      <c r="D8798" t="s">
        <v>612</v>
      </c>
      <c r="E8798" t="s">
        <v>15</v>
      </c>
      <c r="F8798" t="s">
        <v>128</v>
      </c>
      <c r="G8798" t="s">
        <v>369</v>
      </c>
      <c r="H8798" s="1">
        <v>2021</v>
      </c>
      <c r="I8798" s="2">
        <v>100</v>
      </c>
      <c r="J8798" s="3">
        <v>301</v>
      </c>
      <c r="K8798">
        <f>Table1[[#This Row],[Total Revenue + Open]]/Table1[[#This Row],[Qty]]</f>
        <v>3.01</v>
      </c>
      <c r="L8798">
        <f>Table1[[#This Row],[Total Revenue + Open]]/Table1[[#This Row],[Qty]]</f>
        <v>3.01</v>
      </c>
    </row>
    <row r="8799" spans="1:12" hidden="1">
      <c r="A8799" t="s">
        <v>544</v>
      </c>
      <c r="B8799" t="s">
        <v>351</v>
      </c>
      <c r="C8799" t="s">
        <v>351</v>
      </c>
      <c r="D8799" t="s">
        <v>612</v>
      </c>
      <c r="E8799" t="s">
        <v>15</v>
      </c>
      <c r="F8799" t="s">
        <v>128</v>
      </c>
      <c r="G8799" t="s">
        <v>628</v>
      </c>
      <c r="H8799" s="1">
        <v>2017</v>
      </c>
      <c r="I8799" s="2">
        <v>500</v>
      </c>
      <c r="J8799" s="3">
        <v>1505</v>
      </c>
      <c r="K8799">
        <f>Table1[[#This Row],[Total Revenue + Open]]/Table1[[#This Row],[Qty]]</f>
        <v>3.01</v>
      </c>
      <c r="L8799">
        <f>Table1[[#This Row],[Total Revenue + Open]]/Table1[[#This Row],[Qty]]</f>
        <v>3.01</v>
      </c>
    </row>
    <row r="8800" spans="1:12" hidden="1">
      <c r="A8800" t="s">
        <v>544</v>
      </c>
      <c r="B8800" t="s">
        <v>351</v>
      </c>
      <c r="C8800" t="s">
        <v>351</v>
      </c>
      <c r="D8800" t="s">
        <v>612</v>
      </c>
      <c r="E8800" t="s">
        <v>15</v>
      </c>
      <c r="F8800" t="s">
        <v>128</v>
      </c>
      <c r="G8800" t="s">
        <v>628</v>
      </c>
      <c r="H8800" s="1">
        <v>2017</v>
      </c>
      <c r="I8800" s="2">
        <v>500</v>
      </c>
      <c r="J8800" s="3">
        <v>1505</v>
      </c>
      <c r="K8800">
        <f>Table1[[#This Row],[Total Revenue + Open]]/Table1[[#This Row],[Qty]]</f>
        <v>3.01</v>
      </c>
      <c r="L8800">
        <f>Table1[[#This Row],[Total Revenue + Open]]/Table1[[#This Row],[Qty]]</f>
        <v>3.01</v>
      </c>
    </row>
    <row r="8801" spans="1:12" hidden="1">
      <c r="A8801" t="s">
        <v>544</v>
      </c>
      <c r="B8801" t="s">
        <v>351</v>
      </c>
      <c r="C8801" t="s">
        <v>351</v>
      </c>
      <c r="D8801" t="s">
        <v>612</v>
      </c>
      <c r="E8801" t="s">
        <v>15</v>
      </c>
      <c r="F8801" t="s">
        <v>128</v>
      </c>
      <c r="G8801" t="s">
        <v>628</v>
      </c>
      <c r="H8801" s="1">
        <v>2017</v>
      </c>
      <c r="I8801" s="2">
        <v>0</v>
      </c>
      <c r="J8801" s="3">
        <v>0</v>
      </c>
      <c r="K8801" t="e">
        <f>Table1[[#This Row],[Total Revenue + Open]]/Table1[[#This Row],[Qty]]</f>
        <v>#DIV/0!</v>
      </c>
      <c r="L8801" t="e">
        <f>Table1[[#This Row],[Total Revenue + Open]]/Table1[[#This Row],[Qty]]</f>
        <v>#DIV/0!</v>
      </c>
    </row>
    <row r="8802" spans="1:12" hidden="1">
      <c r="A8802" t="s">
        <v>544</v>
      </c>
      <c r="B8802" t="s">
        <v>351</v>
      </c>
      <c r="C8802" t="s">
        <v>351</v>
      </c>
      <c r="D8802" t="s">
        <v>612</v>
      </c>
      <c r="E8802" t="s">
        <v>15</v>
      </c>
      <c r="F8802" t="s">
        <v>128</v>
      </c>
      <c r="G8802" t="s">
        <v>628</v>
      </c>
      <c r="H8802" s="1">
        <v>2017</v>
      </c>
      <c r="I8802" s="2">
        <v>1005</v>
      </c>
      <c r="J8802" s="3">
        <v>3010</v>
      </c>
      <c r="K8802">
        <f>Table1[[#This Row],[Total Revenue + Open]]/Table1[[#This Row],[Qty]]</f>
        <v>2.9950248756218905</v>
      </c>
      <c r="L8802">
        <f>Table1[[#This Row],[Total Revenue + Open]]/Table1[[#This Row],[Qty]]</f>
        <v>2.9950248756218905</v>
      </c>
    </row>
    <row r="8803" spans="1:12" hidden="1">
      <c r="A8803" t="s">
        <v>544</v>
      </c>
      <c r="B8803" t="s">
        <v>351</v>
      </c>
      <c r="C8803" t="s">
        <v>351</v>
      </c>
      <c r="D8803" t="s">
        <v>612</v>
      </c>
      <c r="E8803" t="s">
        <v>15</v>
      </c>
      <c r="F8803" t="s">
        <v>128</v>
      </c>
      <c r="G8803" t="s">
        <v>628</v>
      </c>
      <c r="H8803" s="1">
        <v>2017</v>
      </c>
      <c r="I8803" s="2">
        <v>500</v>
      </c>
      <c r="J8803" s="3">
        <v>1505</v>
      </c>
      <c r="K8803">
        <f>Table1[[#This Row],[Total Revenue + Open]]/Table1[[#This Row],[Qty]]</f>
        <v>3.01</v>
      </c>
      <c r="L8803">
        <f>Table1[[#This Row],[Total Revenue + Open]]/Table1[[#This Row],[Qty]]</f>
        <v>3.01</v>
      </c>
    </row>
    <row r="8804" spans="1:12" hidden="1">
      <c r="A8804" t="s">
        <v>544</v>
      </c>
      <c r="B8804" t="s">
        <v>351</v>
      </c>
      <c r="C8804" t="s">
        <v>351</v>
      </c>
      <c r="D8804" t="s">
        <v>612</v>
      </c>
      <c r="E8804" t="s">
        <v>15</v>
      </c>
      <c r="F8804" t="s">
        <v>128</v>
      </c>
      <c r="G8804" t="s">
        <v>628</v>
      </c>
      <c r="H8804" s="1">
        <v>2017</v>
      </c>
      <c r="I8804" s="2">
        <v>500</v>
      </c>
      <c r="J8804" s="3">
        <v>1505</v>
      </c>
      <c r="K8804">
        <f>Table1[[#This Row],[Total Revenue + Open]]/Table1[[#This Row],[Qty]]</f>
        <v>3.01</v>
      </c>
      <c r="L8804">
        <f>Table1[[#This Row],[Total Revenue + Open]]/Table1[[#This Row],[Qty]]</f>
        <v>3.01</v>
      </c>
    </row>
    <row r="8805" spans="1:12" hidden="1">
      <c r="A8805" t="s">
        <v>544</v>
      </c>
      <c r="B8805" t="s">
        <v>351</v>
      </c>
      <c r="C8805" t="s">
        <v>351</v>
      </c>
      <c r="D8805" t="s">
        <v>612</v>
      </c>
      <c r="E8805" t="s">
        <v>15</v>
      </c>
      <c r="F8805" t="s">
        <v>128</v>
      </c>
      <c r="G8805" t="s">
        <v>628</v>
      </c>
      <c r="H8805" s="1">
        <v>2017</v>
      </c>
      <c r="I8805" s="2">
        <v>500</v>
      </c>
      <c r="J8805" s="3">
        <v>1505</v>
      </c>
      <c r="K8805">
        <f>Table1[[#This Row],[Total Revenue + Open]]/Table1[[#This Row],[Qty]]</f>
        <v>3.01</v>
      </c>
      <c r="L8805">
        <f>Table1[[#This Row],[Total Revenue + Open]]/Table1[[#This Row],[Qty]]</f>
        <v>3.01</v>
      </c>
    </row>
    <row r="8806" spans="1:12" hidden="1">
      <c r="A8806" t="s">
        <v>544</v>
      </c>
      <c r="B8806" t="s">
        <v>351</v>
      </c>
      <c r="C8806" t="s">
        <v>351</v>
      </c>
      <c r="D8806" t="s">
        <v>612</v>
      </c>
      <c r="E8806" t="s">
        <v>15</v>
      </c>
      <c r="F8806" t="s">
        <v>128</v>
      </c>
      <c r="G8806" t="s">
        <v>628</v>
      </c>
      <c r="H8806" s="1">
        <v>2018</v>
      </c>
      <c r="I8806" s="2">
        <v>500</v>
      </c>
      <c r="J8806" s="3">
        <v>1505</v>
      </c>
      <c r="K8806">
        <f>Table1[[#This Row],[Total Revenue + Open]]/Table1[[#This Row],[Qty]]</f>
        <v>3.01</v>
      </c>
      <c r="L8806">
        <f>Table1[[#This Row],[Total Revenue + Open]]/Table1[[#This Row],[Qty]]</f>
        <v>3.01</v>
      </c>
    </row>
    <row r="8807" spans="1:12" hidden="1">
      <c r="A8807" t="s">
        <v>544</v>
      </c>
      <c r="B8807" t="s">
        <v>351</v>
      </c>
      <c r="C8807" t="s">
        <v>351</v>
      </c>
      <c r="D8807" t="s">
        <v>612</v>
      </c>
      <c r="E8807" t="s">
        <v>15</v>
      </c>
      <c r="F8807" t="s">
        <v>128</v>
      </c>
      <c r="G8807" t="s">
        <v>629</v>
      </c>
      <c r="H8807" s="1">
        <v>2017</v>
      </c>
      <c r="I8807" s="2">
        <v>500</v>
      </c>
      <c r="J8807" s="3">
        <v>1505</v>
      </c>
      <c r="K8807">
        <f>Table1[[#This Row],[Total Revenue + Open]]/Table1[[#This Row],[Qty]]</f>
        <v>3.01</v>
      </c>
      <c r="L8807">
        <f>Table1[[#This Row],[Total Revenue + Open]]/Table1[[#This Row],[Qty]]</f>
        <v>3.01</v>
      </c>
    </row>
    <row r="8808" spans="1:12" hidden="1">
      <c r="A8808" t="s">
        <v>544</v>
      </c>
      <c r="B8808" t="s">
        <v>351</v>
      </c>
      <c r="C8808" t="s">
        <v>351</v>
      </c>
      <c r="D8808" t="s">
        <v>612</v>
      </c>
      <c r="E8808" t="s">
        <v>15</v>
      </c>
      <c r="F8808" t="s">
        <v>128</v>
      </c>
      <c r="G8808" t="s">
        <v>629</v>
      </c>
      <c r="H8808" s="1">
        <v>2017</v>
      </c>
      <c r="I8808" s="2">
        <v>5025</v>
      </c>
      <c r="J8808" s="3">
        <v>15050</v>
      </c>
      <c r="K8808">
        <f>Table1[[#This Row],[Total Revenue + Open]]/Table1[[#This Row],[Qty]]</f>
        <v>2.9950248756218905</v>
      </c>
      <c r="L8808">
        <f>Table1[[#This Row],[Total Revenue + Open]]/Table1[[#This Row],[Qty]]</f>
        <v>2.9950248756218905</v>
      </c>
    </row>
    <row r="8809" spans="1:12" hidden="1">
      <c r="A8809" t="s">
        <v>544</v>
      </c>
      <c r="B8809" t="s">
        <v>351</v>
      </c>
      <c r="C8809" t="s">
        <v>351</v>
      </c>
      <c r="D8809" t="s">
        <v>612</v>
      </c>
      <c r="E8809" t="s">
        <v>15</v>
      </c>
      <c r="F8809" t="s">
        <v>128</v>
      </c>
      <c r="G8809" t="s">
        <v>629</v>
      </c>
      <c r="H8809" s="1">
        <v>2017</v>
      </c>
      <c r="I8809" s="2">
        <v>4725</v>
      </c>
      <c r="J8809" s="3">
        <v>14147</v>
      </c>
      <c r="K8809">
        <f>Table1[[#This Row],[Total Revenue + Open]]/Table1[[#This Row],[Qty]]</f>
        <v>2.9940740740740739</v>
      </c>
      <c r="L8809">
        <f>Table1[[#This Row],[Total Revenue + Open]]/Table1[[#This Row],[Qty]]</f>
        <v>2.9940740740740739</v>
      </c>
    </row>
    <row r="8810" spans="1:12" hidden="1">
      <c r="A8810" t="s">
        <v>544</v>
      </c>
      <c r="B8810" t="s">
        <v>351</v>
      </c>
      <c r="C8810" t="s">
        <v>351</v>
      </c>
      <c r="D8810" t="s">
        <v>612</v>
      </c>
      <c r="E8810" t="s">
        <v>15</v>
      </c>
      <c r="F8810" t="s">
        <v>128</v>
      </c>
      <c r="G8810" t="s">
        <v>629</v>
      </c>
      <c r="H8810" s="1">
        <v>2018</v>
      </c>
      <c r="I8810" s="2">
        <v>500</v>
      </c>
      <c r="J8810" s="3">
        <v>1505</v>
      </c>
      <c r="K8810">
        <f>Table1[[#This Row],[Total Revenue + Open]]/Table1[[#This Row],[Qty]]</f>
        <v>3.01</v>
      </c>
      <c r="L8810">
        <f>Table1[[#This Row],[Total Revenue + Open]]/Table1[[#This Row],[Qty]]</f>
        <v>3.01</v>
      </c>
    </row>
    <row r="8811" spans="1:12" hidden="1">
      <c r="A8811" t="s">
        <v>544</v>
      </c>
      <c r="B8811" t="s">
        <v>351</v>
      </c>
      <c r="C8811" t="s">
        <v>351</v>
      </c>
      <c r="D8811" t="s">
        <v>612</v>
      </c>
      <c r="E8811" t="s">
        <v>15</v>
      </c>
      <c r="F8811" t="s">
        <v>128</v>
      </c>
      <c r="G8811" t="s">
        <v>630</v>
      </c>
      <c r="H8811" s="1">
        <v>2017</v>
      </c>
      <c r="I8811" s="2">
        <v>600</v>
      </c>
      <c r="J8811" s="3">
        <v>1806</v>
      </c>
      <c r="K8811">
        <f>Table1[[#This Row],[Total Revenue + Open]]/Table1[[#This Row],[Qty]]</f>
        <v>3.01</v>
      </c>
      <c r="L8811">
        <f>Table1[[#This Row],[Total Revenue + Open]]/Table1[[#This Row],[Qty]]</f>
        <v>3.01</v>
      </c>
    </row>
    <row r="8812" spans="1:12" hidden="1">
      <c r="A8812" t="s">
        <v>544</v>
      </c>
      <c r="B8812" t="s">
        <v>351</v>
      </c>
      <c r="C8812" t="s">
        <v>351</v>
      </c>
      <c r="D8812" t="s">
        <v>612</v>
      </c>
      <c r="E8812" t="s">
        <v>15</v>
      </c>
      <c r="F8812" t="s">
        <v>128</v>
      </c>
      <c r="G8812" t="s">
        <v>630</v>
      </c>
      <c r="H8812" s="1">
        <v>2017</v>
      </c>
      <c r="I8812" s="2">
        <v>2215</v>
      </c>
      <c r="J8812" s="3">
        <v>6622</v>
      </c>
      <c r="K8812">
        <f>Table1[[#This Row],[Total Revenue + Open]]/Table1[[#This Row],[Qty]]</f>
        <v>2.9896162528216705</v>
      </c>
      <c r="L8812">
        <f>Table1[[#This Row],[Total Revenue + Open]]/Table1[[#This Row],[Qty]]</f>
        <v>2.9896162528216705</v>
      </c>
    </row>
    <row r="8813" spans="1:12" hidden="1">
      <c r="A8813" t="s">
        <v>544</v>
      </c>
      <c r="B8813" t="s">
        <v>351</v>
      </c>
      <c r="C8813" t="s">
        <v>351</v>
      </c>
      <c r="D8813" t="s">
        <v>612</v>
      </c>
      <c r="E8813" t="s">
        <v>15</v>
      </c>
      <c r="F8813" t="s">
        <v>128</v>
      </c>
      <c r="G8813" t="s">
        <v>630</v>
      </c>
      <c r="H8813" s="1">
        <v>2017</v>
      </c>
      <c r="I8813" s="2">
        <v>0</v>
      </c>
      <c r="J8813" s="3">
        <v>0</v>
      </c>
      <c r="K8813" t="e">
        <f>Table1[[#This Row],[Total Revenue + Open]]/Table1[[#This Row],[Qty]]</f>
        <v>#DIV/0!</v>
      </c>
      <c r="L8813" t="e">
        <f>Table1[[#This Row],[Total Revenue + Open]]/Table1[[#This Row],[Qty]]</f>
        <v>#DIV/0!</v>
      </c>
    </row>
    <row r="8814" spans="1:12" hidden="1">
      <c r="A8814" t="s">
        <v>544</v>
      </c>
      <c r="B8814" t="s">
        <v>351</v>
      </c>
      <c r="C8814" t="s">
        <v>351</v>
      </c>
      <c r="D8814" t="s">
        <v>612</v>
      </c>
      <c r="E8814" t="s">
        <v>15</v>
      </c>
      <c r="F8814" t="s">
        <v>128</v>
      </c>
      <c r="G8814" t="s">
        <v>630</v>
      </c>
      <c r="H8814" s="1">
        <v>2017</v>
      </c>
      <c r="I8814" s="2">
        <v>3120</v>
      </c>
      <c r="J8814" s="3">
        <v>9331</v>
      </c>
      <c r="K8814">
        <f>Table1[[#This Row],[Total Revenue + Open]]/Table1[[#This Row],[Qty]]</f>
        <v>2.990705128205128</v>
      </c>
      <c r="L8814">
        <f>Table1[[#This Row],[Total Revenue + Open]]/Table1[[#This Row],[Qty]]</f>
        <v>2.990705128205128</v>
      </c>
    </row>
    <row r="8815" spans="1:12" hidden="1">
      <c r="A8815" t="s">
        <v>544</v>
      </c>
      <c r="B8815" t="s">
        <v>351</v>
      </c>
      <c r="C8815" t="s">
        <v>351</v>
      </c>
      <c r="D8815" t="s">
        <v>612</v>
      </c>
      <c r="E8815" t="s">
        <v>15</v>
      </c>
      <c r="F8815" t="s">
        <v>128</v>
      </c>
      <c r="G8815" t="s">
        <v>630</v>
      </c>
      <c r="H8815" s="1">
        <v>2017</v>
      </c>
      <c r="I8815" s="2">
        <v>1005</v>
      </c>
      <c r="J8815" s="3">
        <v>3010</v>
      </c>
      <c r="K8815">
        <f>Table1[[#This Row],[Total Revenue + Open]]/Table1[[#This Row],[Qty]]</f>
        <v>2.9950248756218905</v>
      </c>
      <c r="L8815">
        <f>Table1[[#This Row],[Total Revenue + Open]]/Table1[[#This Row],[Qty]]</f>
        <v>2.9950248756218905</v>
      </c>
    </row>
    <row r="8816" spans="1:12" hidden="1">
      <c r="A8816" t="s">
        <v>544</v>
      </c>
      <c r="B8816" t="s">
        <v>351</v>
      </c>
      <c r="C8816" t="s">
        <v>351</v>
      </c>
      <c r="D8816" t="s">
        <v>612</v>
      </c>
      <c r="E8816" t="s">
        <v>15</v>
      </c>
      <c r="F8816" t="s">
        <v>128</v>
      </c>
      <c r="G8816" t="s">
        <v>630</v>
      </c>
      <c r="H8816" s="1">
        <v>2017</v>
      </c>
      <c r="I8816" s="2">
        <v>1005</v>
      </c>
      <c r="J8816" s="3">
        <v>3010</v>
      </c>
      <c r="K8816">
        <f>Table1[[#This Row],[Total Revenue + Open]]/Table1[[#This Row],[Qty]]</f>
        <v>2.9950248756218905</v>
      </c>
      <c r="L8816">
        <f>Table1[[#This Row],[Total Revenue + Open]]/Table1[[#This Row],[Qty]]</f>
        <v>2.9950248756218905</v>
      </c>
    </row>
    <row r="8817" spans="1:12" hidden="1">
      <c r="A8817" t="s">
        <v>544</v>
      </c>
      <c r="B8817" t="s">
        <v>351</v>
      </c>
      <c r="C8817" t="s">
        <v>351</v>
      </c>
      <c r="D8817" t="s">
        <v>612</v>
      </c>
      <c r="E8817" t="s">
        <v>15</v>
      </c>
      <c r="F8817" t="s">
        <v>128</v>
      </c>
      <c r="G8817" t="s">
        <v>630</v>
      </c>
      <c r="H8817" s="1">
        <v>2017</v>
      </c>
      <c r="I8817" s="2">
        <v>5020</v>
      </c>
      <c r="J8817" s="3">
        <v>15050</v>
      </c>
      <c r="K8817">
        <f>Table1[[#This Row],[Total Revenue + Open]]/Table1[[#This Row],[Qty]]</f>
        <v>2.99800796812749</v>
      </c>
      <c r="L8817">
        <f>Table1[[#This Row],[Total Revenue + Open]]/Table1[[#This Row],[Qty]]</f>
        <v>2.99800796812749</v>
      </c>
    </row>
    <row r="8818" spans="1:12" hidden="1">
      <c r="A8818" t="s">
        <v>544</v>
      </c>
      <c r="B8818" t="s">
        <v>351</v>
      </c>
      <c r="C8818" t="s">
        <v>351</v>
      </c>
      <c r="D8818" t="s">
        <v>612</v>
      </c>
      <c r="E8818" t="s">
        <v>15</v>
      </c>
      <c r="F8818" t="s">
        <v>128</v>
      </c>
      <c r="G8818" t="s">
        <v>630</v>
      </c>
      <c r="H8818" s="1">
        <v>2017</v>
      </c>
      <c r="I8818" s="2">
        <v>3015</v>
      </c>
      <c r="J8818" s="3">
        <v>9030</v>
      </c>
      <c r="K8818">
        <f>Table1[[#This Row],[Total Revenue + Open]]/Table1[[#This Row],[Qty]]</f>
        <v>2.9950248756218905</v>
      </c>
      <c r="L8818">
        <f>Table1[[#This Row],[Total Revenue + Open]]/Table1[[#This Row],[Qty]]</f>
        <v>2.9950248756218905</v>
      </c>
    </row>
    <row r="8819" spans="1:12" hidden="1">
      <c r="A8819" t="s">
        <v>544</v>
      </c>
      <c r="B8819" t="s">
        <v>351</v>
      </c>
      <c r="C8819" t="s">
        <v>351</v>
      </c>
      <c r="D8819" t="s">
        <v>612</v>
      </c>
      <c r="E8819" t="s">
        <v>15</v>
      </c>
      <c r="F8819" t="s">
        <v>128</v>
      </c>
      <c r="G8819" t="s">
        <v>631</v>
      </c>
      <c r="H8819" s="1">
        <v>2017</v>
      </c>
      <c r="I8819" s="2">
        <v>4020</v>
      </c>
      <c r="J8819" s="3">
        <v>12040</v>
      </c>
      <c r="K8819">
        <f>Table1[[#This Row],[Total Revenue + Open]]/Table1[[#This Row],[Qty]]</f>
        <v>2.9950248756218905</v>
      </c>
      <c r="L8819">
        <f>Table1[[#This Row],[Total Revenue + Open]]/Table1[[#This Row],[Qty]]</f>
        <v>2.9950248756218905</v>
      </c>
    </row>
    <row r="8820" spans="1:12" hidden="1">
      <c r="A8820" t="s">
        <v>544</v>
      </c>
      <c r="B8820" t="s">
        <v>351</v>
      </c>
      <c r="C8820" t="s">
        <v>351</v>
      </c>
      <c r="D8820" t="s">
        <v>612</v>
      </c>
      <c r="E8820" t="s">
        <v>15</v>
      </c>
      <c r="F8820" t="s">
        <v>128</v>
      </c>
      <c r="G8820" t="s">
        <v>631</v>
      </c>
      <c r="H8820" s="1">
        <v>2017</v>
      </c>
      <c r="I8820" s="2">
        <v>500</v>
      </c>
      <c r="J8820" s="3">
        <v>1505</v>
      </c>
      <c r="K8820">
        <f>Table1[[#This Row],[Total Revenue + Open]]/Table1[[#This Row],[Qty]]</f>
        <v>3.01</v>
      </c>
      <c r="L8820">
        <f>Table1[[#This Row],[Total Revenue + Open]]/Table1[[#This Row],[Qty]]</f>
        <v>3.01</v>
      </c>
    </row>
    <row r="8821" spans="1:12" hidden="1">
      <c r="A8821" t="s">
        <v>544</v>
      </c>
      <c r="B8821" t="s">
        <v>351</v>
      </c>
      <c r="C8821" t="s">
        <v>351</v>
      </c>
      <c r="D8821" t="s">
        <v>612</v>
      </c>
      <c r="E8821" t="s">
        <v>15</v>
      </c>
      <c r="F8821" t="s">
        <v>128</v>
      </c>
      <c r="G8821" t="s">
        <v>631</v>
      </c>
      <c r="H8821" s="1">
        <v>2017</v>
      </c>
      <c r="I8821" s="2">
        <v>1510</v>
      </c>
      <c r="J8821" s="3">
        <v>4515</v>
      </c>
      <c r="K8821">
        <f>Table1[[#This Row],[Total Revenue + Open]]/Table1[[#This Row],[Qty]]</f>
        <v>2.9900662251655628</v>
      </c>
      <c r="L8821">
        <f>Table1[[#This Row],[Total Revenue + Open]]/Table1[[#This Row],[Qty]]</f>
        <v>2.9900662251655628</v>
      </c>
    </row>
    <row r="8822" spans="1:12" hidden="1">
      <c r="A8822" t="s">
        <v>544</v>
      </c>
      <c r="B8822" t="s">
        <v>351</v>
      </c>
      <c r="C8822" t="s">
        <v>351</v>
      </c>
      <c r="D8822" t="s">
        <v>612</v>
      </c>
      <c r="E8822" t="s">
        <v>15</v>
      </c>
      <c r="F8822" t="s">
        <v>128</v>
      </c>
      <c r="G8822" t="s">
        <v>631</v>
      </c>
      <c r="H8822" s="1">
        <v>2017</v>
      </c>
      <c r="I8822" s="2">
        <v>1505</v>
      </c>
      <c r="J8822" s="3">
        <v>4515</v>
      </c>
      <c r="K8822">
        <f>Table1[[#This Row],[Total Revenue + Open]]/Table1[[#This Row],[Qty]]</f>
        <v>3</v>
      </c>
      <c r="L8822">
        <f>Table1[[#This Row],[Total Revenue + Open]]/Table1[[#This Row],[Qty]]</f>
        <v>3</v>
      </c>
    </row>
    <row r="8823" spans="1:12" hidden="1">
      <c r="A8823" t="s">
        <v>544</v>
      </c>
      <c r="B8823" t="s">
        <v>351</v>
      </c>
      <c r="C8823" t="s">
        <v>351</v>
      </c>
      <c r="D8823" t="s">
        <v>612</v>
      </c>
      <c r="E8823" t="s">
        <v>15</v>
      </c>
      <c r="F8823" t="s">
        <v>128</v>
      </c>
      <c r="G8823" t="s">
        <v>631</v>
      </c>
      <c r="H8823" s="1">
        <v>2017</v>
      </c>
      <c r="I8823" s="2">
        <v>0</v>
      </c>
      <c r="J8823" s="3">
        <v>0</v>
      </c>
      <c r="K8823" t="e">
        <f>Table1[[#This Row],[Total Revenue + Open]]/Table1[[#This Row],[Qty]]</f>
        <v>#DIV/0!</v>
      </c>
      <c r="L8823" t="e">
        <f>Table1[[#This Row],[Total Revenue + Open]]/Table1[[#This Row],[Qty]]</f>
        <v>#DIV/0!</v>
      </c>
    </row>
    <row r="8824" spans="1:12" hidden="1">
      <c r="A8824" t="s">
        <v>544</v>
      </c>
      <c r="B8824" t="s">
        <v>351</v>
      </c>
      <c r="C8824" t="s">
        <v>351</v>
      </c>
      <c r="D8824" t="s">
        <v>612</v>
      </c>
      <c r="E8824" t="s">
        <v>15</v>
      </c>
      <c r="F8824" t="s">
        <v>128</v>
      </c>
      <c r="G8824" t="s">
        <v>631</v>
      </c>
      <c r="H8824" s="1">
        <v>2017</v>
      </c>
      <c r="I8824" s="2">
        <v>2010</v>
      </c>
      <c r="J8824" s="3">
        <v>6020</v>
      </c>
      <c r="K8824">
        <f>Table1[[#This Row],[Total Revenue + Open]]/Table1[[#This Row],[Qty]]</f>
        <v>2.9950248756218905</v>
      </c>
      <c r="L8824">
        <f>Table1[[#This Row],[Total Revenue + Open]]/Table1[[#This Row],[Qty]]</f>
        <v>2.9950248756218905</v>
      </c>
    </row>
    <row r="8825" spans="1:12" hidden="1">
      <c r="A8825" t="s">
        <v>544</v>
      </c>
      <c r="B8825" t="s">
        <v>351</v>
      </c>
      <c r="C8825" t="s">
        <v>351</v>
      </c>
      <c r="D8825" t="s">
        <v>612</v>
      </c>
      <c r="E8825" t="s">
        <v>15</v>
      </c>
      <c r="F8825" t="s">
        <v>128</v>
      </c>
      <c r="G8825" t="s">
        <v>631</v>
      </c>
      <c r="H8825" s="1">
        <v>2017</v>
      </c>
      <c r="I8825" s="2">
        <v>500</v>
      </c>
      <c r="J8825" s="3">
        <v>1505</v>
      </c>
      <c r="K8825">
        <f>Table1[[#This Row],[Total Revenue + Open]]/Table1[[#This Row],[Qty]]</f>
        <v>3.01</v>
      </c>
      <c r="L8825">
        <f>Table1[[#This Row],[Total Revenue + Open]]/Table1[[#This Row],[Qty]]</f>
        <v>3.01</v>
      </c>
    </row>
    <row r="8826" spans="1:12" hidden="1">
      <c r="A8826" t="s">
        <v>544</v>
      </c>
      <c r="B8826" t="s">
        <v>351</v>
      </c>
      <c r="C8826" t="s">
        <v>351</v>
      </c>
      <c r="D8826" t="s">
        <v>612</v>
      </c>
      <c r="E8826" t="s">
        <v>15</v>
      </c>
      <c r="F8826" t="s">
        <v>128</v>
      </c>
      <c r="G8826" t="s">
        <v>631</v>
      </c>
      <c r="H8826" s="1">
        <v>2017</v>
      </c>
      <c r="I8826" s="2">
        <v>2005</v>
      </c>
      <c r="J8826" s="3">
        <v>6020</v>
      </c>
      <c r="K8826">
        <f>Table1[[#This Row],[Total Revenue + Open]]/Table1[[#This Row],[Qty]]</f>
        <v>3.0024937655860349</v>
      </c>
      <c r="L8826">
        <f>Table1[[#This Row],[Total Revenue + Open]]/Table1[[#This Row],[Qty]]</f>
        <v>3.0024937655860349</v>
      </c>
    </row>
    <row r="8827" spans="1:12" hidden="1">
      <c r="A8827" t="s">
        <v>544</v>
      </c>
      <c r="B8827" t="s">
        <v>351</v>
      </c>
      <c r="C8827" t="s">
        <v>351</v>
      </c>
      <c r="D8827" t="s">
        <v>612</v>
      </c>
      <c r="E8827" t="s">
        <v>15</v>
      </c>
      <c r="F8827" t="s">
        <v>128</v>
      </c>
      <c r="G8827" t="s">
        <v>631</v>
      </c>
      <c r="H8827" s="1">
        <v>2017</v>
      </c>
      <c r="I8827" s="2">
        <v>1005</v>
      </c>
      <c r="J8827" s="3">
        <v>3010</v>
      </c>
      <c r="K8827">
        <f>Table1[[#This Row],[Total Revenue + Open]]/Table1[[#This Row],[Qty]]</f>
        <v>2.9950248756218905</v>
      </c>
      <c r="L8827">
        <f>Table1[[#This Row],[Total Revenue + Open]]/Table1[[#This Row],[Qty]]</f>
        <v>2.9950248756218905</v>
      </c>
    </row>
    <row r="8828" spans="1:12" hidden="1">
      <c r="A8828" t="s">
        <v>544</v>
      </c>
      <c r="B8828" t="s">
        <v>351</v>
      </c>
      <c r="C8828" t="s">
        <v>351</v>
      </c>
      <c r="D8828" t="s">
        <v>612</v>
      </c>
      <c r="E8828" t="s">
        <v>15</v>
      </c>
      <c r="F8828" t="s">
        <v>128</v>
      </c>
      <c r="G8828" t="s">
        <v>632</v>
      </c>
      <c r="H8828" s="1">
        <v>2017</v>
      </c>
      <c r="I8828" s="2">
        <v>500</v>
      </c>
      <c r="J8828" s="3">
        <v>1505</v>
      </c>
      <c r="K8828">
        <f>Table1[[#This Row],[Total Revenue + Open]]/Table1[[#This Row],[Qty]]</f>
        <v>3.01</v>
      </c>
      <c r="L8828">
        <f>Table1[[#This Row],[Total Revenue + Open]]/Table1[[#This Row],[Qty]]</f>
        <v>3.01</v>
      </c>
    </row>
    <row r="8829" spans="1:12" hidden="1">
      <c r="A8829" t="s">
        <v>544</v>
      </c>
      <c r="B8829" t="s">
        <v>351</v>
      </c>
      <c r="C8829" t="s">
        <v>351</v>
      </c>
      <c r="D8829" t="s">
        <v>612</v>
      </c>
      <c r="E8829" t="s">
        <v>15</v>
      </c>
      <c r="F8829" t="s">
        <v>128</v>
      </c>
      <c r="G8829" t="s">
        <v>632</v>
      </c>
      <c r="H8829" s="1">
        <v>2017</v>
      </c>
      <c r="I8829" s="2">
        <v>500</v>
      </c>
      <c r="J8829" s="3">
        <v>1505</v>
      </c>
      <c r="K8829">
        <f>Table1[[#This Row],[Total Revenue + Open]]/Table1[[#This Row],[Qty]]</f>
        <v>3.01</v>
      </c>
      <c r="L8829">
        <f>Table1[[#This Row],[Total Revenue + Open]]/Table1[[#This Row],[Qty]]</f>
        <v>3.01</v>
      </c>
    </row>
    <row r="8830" spans="1:12" hidden="1">
      <c r="A8830" t="s">
        <v>544</v>
      </c>
      <c r="B8830" t="s">
        <v>351</v>
      </c>
      <c r="C8830" t="s">
        <v>351</v>
      </c>
      <c r="D8830" t="s">
        <v>612</v>
      </c>
      <c r="E8830" t="s">
        <v>15</v>
      </c>
      <c r="F8830" t="s">
        <v>128</v>
      </c>
      <c r="G8830" t="s">
        <v>632</v>
      </c>
      <c r="H8830" s="1">
        <v>2017</v>
      </c>
      <c r="I8830" s="2">
        <v>500</v>
      </c>
      <c r="J8830" s="3">
        <v>1505</v>
      </c>
      <c r="K8830">
        <f>Table1[[#This Row],[Total Revenue + Open]]/Table1[[#This Row],[Qty]]</f>
        <v>3.01</v>
      </c>
      <c r="L8830">
        <f>Table1[[#This Row],[Total Revenue + Open]]/Table1[[#This Row],[Qty]]</f>
        <v>3.01</v>
      </c>
    </row>
    <row r="8831" spans="1:12" hidden="1">
      <c r="A8831" t="s">
        <v>544</v>
      </c>
      <c r="B8831" t="s">
        <v>351</v>
      </c>
      <c r="C8831" t="s">
        <v>351</v>
      </c>
      <c r="D8831" t="s">
        <v>612</v>
      </c>
      <c r="E8831" t="s">
        <v>15</v>
      </c>
      <c r="F8831" t="s">
        <v>128</v>
      </c>
      <c r="G8831" t="s">
        <v>632</v>
      </c>
      <c r="H8831" s="1">
        <v>2017</v>
      </c>
      <c r="I8831" s="2">
        <v>0</v>
      </c>
      <c r="J8831" s="3">
        <v>0</v>
      </c>
      <c r="K8831" t="e">
        <f>Table1[[#This Row],[Total Revenue + Open]]/Table1[[#This Row],[Qty]]</f>
        <v>#DIV/0!</v>
      </c>
      <c r="L8831" t="e">
        <f>Table1[[#This Row],[Total Revenue + Open]]/Table1[[#This Row],[Qty]]</f>
        <v>#DIV/0!</v>
      </c>
    </row>
    <row r="8832" spans="1:12" hidden="1">
      <c r="A8832" t="s">
        <v>544</v>
      </c>
      <c r="B8832" t="s">
        <v>351</v>
      </c>
      <c r="C8832" t="s">
        <v>351</v>
      </c>
      <c r="D8832" t="s">
        <v>612</v>
      </c>
      <c r="E8832" t="s">
        <v>15</v>
      </c>
      <c r="F8832" t="s">
        <v>128</v>
      </c>
      <c r="G8832" t="s">
        <v>632</v>
      </c>
      <c r="H8832" s="1">
        <v>2017</v>
      </c>
      <c r="I8832" s="2">
        <v>1005</v>
      </c>
      <c r="J8832" s="3">
        <v>3010</v>
      </c>
      <c r="K8832">
        <f>Table1[[#This Row],[Total Revenue + Open]]/Table1[[#This Row],[Qty]]</f>
        <v>2.9950248756218905</v>
      </c>
      <c r="L8832">
        <f>Table1[[#This Row],[Total Revenue + Open]]/Table1[[#This Row],[Qty]]</f>
        <v>2.9950248756218905</v>
      </c>
    </row>
    <row r="8833" spans="1:12" hidden="1">
      <c r="A8833" t="s">
        <v>544</v>
      </c>
      <c r="B8833" t="s">
        <v>351</v>
      </c>
      <c r="C8833" t="s">
        <v>351</v>
      </c>
      <c r="D8833" t="s">
        <v>612</v>
      </c>
      <c r="E8833" t="s">
        <v>15</v>
      </c>
      <c r="F8833" t="s">
        <v>128</v>
      </c>
      <c r="G8833" t="s">
        <v>632</v>
      </c>
      <c r="H8833" s="1">
        <v>2017</v>
      </c>
      <c r="I8833" s="2">
        <v>500</v>
      </c>
      <c r="J8833" s="3">
        <v>1505</v>
      </c>
      <c r="K8833">
        <f>Table1[[#This Row],[Total Revenue + Open]]/Table1[[#This Row],[Qty]]</f>
        <v>3.01</v>
      </c>
      <c r="L8833">
        <f>Table1[[#This Row],[Total Revenue + Open]]/Table1[[#This Row],[Qty]]</f>
        <v>3.01</v>
      </c>
    </row>
    <row r="8834" spans="1:12" hidden="1">
      <c r="A8834" t="s">
        <v>544</v>
      </c>
      <c r="B8834" t="s">
        <v>351</v>
      </c>
      <c r="C8834" t="s">
        <v>351</v>
      </c>
      <c r="D8834" t="s">
        <v>612</v>
      </c>
      <c r="E8834" t="s">
        <v>15</v>
      </c>
      <c r="F8834" t="s">
        <v>128</v>
      </c>
      <c r="G8834" t="s">
        <v>632</v>
      </c>
      <c r="H8834" s="1">
        <v>2017</v>
      </c>
      <c r="I8834" s="2">
        <v>500</v>
      </c>
      <c r="J8834" s="3">
        <v>1505</v>
      </c>
      <c r="K8834">
        <f>Table1[[#This Row],[Total Revenue + Open]]/Table1[[#This Row],[Qty]]</f>
        <v>3.01</v>
      </c>
      <c r="L8834">
        <f>Table1[[#This Row],[Total Revenue + Open]]/Table1[[#This Row],[Qty]]</f>
        <v>3.01</v>
      </c>
    </row>
    <row r="8835" spans="1:12" hidden="1">
      <c r="A8835" t="s">
        <v>544</v>
      </c>
      <c r="B8835" t="s">
        <v>351</v>
      </c>
      <c r="C8835" t="s">
        <v>351</v>
      </c>
      <c r="D8835" t="s">
        <v>612</v>
      </c>
      <c r="E8835" t="s">
        <v>15</v>
      </c>
      <c r="F8835" t="s">
        <v>128</v>
      </c>
      <c r="G8835" t="s">
        <v>632</v>
      </c>
      <c r="H8835" s="1">
        <v>2018</v>
      </c>
      <c r="I8835" s="2">
        <v>500</v>
      </c>
      <c r="J8835" s="3">
        <v>1505</v>
      </c>
      <c r="K8835">
        <f>Table1[[#This Row],[Total Revenue + Open]]/Table1[[#This Row],[Qty]]</f>
        <v>3.01</v>
      </c>
      <c r="L8835">
        <f>Table1[[#This Row],[Total Revenue + Open]]/Table1[[#This Row],[Qty]]</f>
        <v>3.01</v>
      </c>
    </row>
    <row r="8836" spans="1:12" hidden="1">
      <c r="A8836" t="s">
        <v>544</v>
      </c>
      <c r="B8836" t="s">
        <v>351</v>
      </c>
      <c r="C8836" t="s">
        <v>351</v>
      </c>
      <c r="D8836" t="s">
        <v>612</v>
      </c>
      <c r="E8836" t="s">
        <v>15</v>
      </c>
      <c r="F8836" t="s">
        <v>128</v>
      </c>
      <c r="G8836" t="s">
        <v>633</v>
      </c>
      <c r="H8836" s="1">
        <v>2017</v>
      </c>
      <c r="I8836" s="2">
        <v>700</v>
      </c>
      <c r="J8836" s="3">
        <v>2107</v>
      </c>
      <c r="K8836">
        <f>Table1[[#This Row],[Total Revenue + Open]]/Table1[[#This Row],[Qty]]</f>
        <v>3.01</v>
      </c>
      <c r="L8836">
        <f>Table1[[#This Row],[Total Revenue + Open]]/Table1[[#This Row],[Qty]]</f>
        <v>3.01</v>
      </c>
    </row>
    <row r="8837" spans="1:12" hidden="1">
      <c r="A8837" t="s">
        <v>544</v>
      </c>
      <c r="B8837" t="s">
        <v>351</v>
      </c>
      <c r="C8837" t="s">
        <v>351</v>
      </c>
      <c r="D8837" t="s">
        <v>612</v>
      </c>
      <c r="E8837" t="s">
        <v>15</v>
      </c>
      <c r="F8837" t="s">
        <v>128</v>
      </c>
      <c r="G8837" t="s">
        <v>633</v>
      </c>
      <c r="H8837" s="1">
        <v>2017</v>
      </c>
      <c r="I8837" s="2">
        <v>1005</v>
      </c>
      <c r="J8837" s="3">
        <v>3010</v>
      </c>
      <c r="K8837">
        <f>Table1[[#This Row],[Total Revenue + Open]]/Table1[[#This Row],[Qty]]</f>
        <v>2.9950248756218905</v>
      </c>
      <c r="L8837">
        <f>Table1[[#This Row],[Total Revenue + Open]]/Table1[[#This Row],[Qty]]</f>
        <v>2.9950248756218905</v>
      </c>
    </row>
    <row r="8838" spans="1:12" hidden="1">
      <c r="A8838" t="s">
        <v>544</v>
      </c>
      <c r="B8838" t="s">
        <v>351</v>
      </c>
      <c r="C8838" t="s">
        <v>351</v>
      </c>
      <c r="D8838" t="s">
        <v>612</v>
      </c>
      <c r="E8838" t="s">
        <v>15</v>
      </c>
      <c r="F8838" t="s">
        <v>128</v>
      </c>
      <c r="G8838" t="s">
        <v>633</v>
      </c>
      <c r="H8838" s="1">
        <v>2017</v>
      </c>
      <c r="I8838" s="2">
        <v>500</v>
      </c>
      <c r="J8838" s="3">
        <v>1505</v>
      </c>
      <c r="K8838">
        <f>Table1[[#This Row],[Total Revenue + Open]]/Table1[[#This Row],[Qty]]</f>
        <v>3.01</v>
      </c>
      <c r="L8838">
        <f>Table1[[#This Row],[Total Revenue + Open]]/Table1[[#This Row],[Qty]]</f>
        <v>3.01</v>
      </c>
    </row>
    <row r="8839" spans="1:12" hidden="1">
      <c r="A8839" t="s">
        <v>544</v>
      </c>
      <c r="B8839" t="s">
        <v>351</v>
      </c>
      <c r="C8839" t="s">
        <v>351</v>
      </c>
      <c r="D8839" t="s">
        <v>612</v>
      </c>
      <c r="E8839" t="s">
        <v>15</v>
      </c>
      <c r="F8839" t="s">
        <v>128</v>
      </c>
      <c r="G8839" t="s">
        <v>633</v>
      </c>
      <c r="H8839" s="1">
        <v>2017</v>
      </c>
      <c r="I8839" s="2">
        <v>500</v>
      </c>
      <c r="J8839" s="3">
        <v>1505</v>
      </c>
      <c r="K8839">
        <f>Table1[[#This Row],[Total Revenue + Open]]/Table1[[#This Row],[Qty]]</f>
        <v>3.01</v>
      </c>
      <c r="L8839">
        <f>Table1[[#This Row],[Total Revenue + Open]]/Table1[[#This Row],[Qty]]</f>
        <v>3.01</v>
      </c>
    </row>
    <row r="8840" spans="1:12" hidden="1">
      <c r="A8840" t="s">
        <v>544</v>
      </c>
      <c r="B8840" t="s">
        <v>351</v>
      </c>
      <c r="C8840" t="s">
        <v>351</v>
      </c>
      <c r="D8840" t="s">
        <v>612</v>
      </c>
      <c r="E8840" t="s">
        <v>15</v>
      </c>
      <c r="F8840" t="s">
        <v>128</v>
      </c>
      <c r="G8840" t="s">
        <v>633</v>
      </c>
      <c r="H8840" s="1">
        <v>2018</v>
      </c>
      <c r="I8840" s="2">
        <v>500</v>
      </c>
      <c r="J8840" s="3">
        <v>1505</v>
      </c>
      <c r="K8840">
        <f>Table1[[#This Row],[Total Revenue + Open]]/Table1[[#This Row],[Qty]]</f>
        <v>3.01</v>
      </c>
      <c r="L8840">
        <f>Table1[[#This Row],[Total Revenue + Open]]/Table1[[#This Row],[Qty]]</f>
        <v>3.01</v>
      </c>
    </row>
    <row r="8841" spans="1:12" hidden="1">
      <c r="A8841" t="s">
        <v>544</v>
      </c>
      <c r="B8841" t="s">
        <v>351</v>
      </c>
      <c r="C8841" t="s">
        <v>351</v>
      </c>
      <c r="D8841" t="s">
        <v>612</v>
      </c>
      <c r="E8841" t="s">
        <v>15</v>
      </c>
      <c r="F8841" t="s">
        <v>128</v>
      </c>
      <c r="G8841" t="s">
        <v>633</v>
      </c>
      <c r="H8841" s="1">
        <v>2018</v>
      </c>
      <c r="I8841" s="2">
        <v>500</v>
      </c>
      <c r="J8841" s="3">
        <v>1505</v>
      </c>
      <c r="K8841">
        <f>Table1[[#This Row],[Total Revenue + Open]]/Table1[[#This Row],[Qty]]</f>
        <v>3.01</v>
      </c>
      <c r="L8841">
        <f>Table1[[#This Row],[Total Revenue + Open]]/Table1[[#This Row],[Qty]]</f>
        <v>3.01</v>
      </c>
    </row>
    <row r="8842" spans="1:12" hidden="1">
      <c r="A8842" t="s">
        <v>544</v>
      </c>
      <c r="B8842" t="s">
        <v>351</v>
      </c>
      <c r="C8842" t="s">
        <v>351</v>
      </c>
      <c r="D8842" t="s">
        <v>612</v>
      </c>
      <c r="E8842" t="s">
        <v>15</v>
      </c>
      <c r="F8842" t="s">
        <v>128</v>
      </c>
      <c r="G8842" t="s">
        <v>634</v>
      </c>
      <c r="H8842" s="1">
        <v>2017</v>
      </c>
      <c r="I8842" s="2">
        <v>1505</v>
      </c>
      <c r="J8842" s="3">
        <v>4515</v>
      </c>
      <c r="K8842">
        <f>Table1[[#This Row],[Total Revenue + Open]]/Table1[[#This Row],[Qty]]</f>
        <v>3</v>
      </c>
      <c r="L8842">
        <f>Table1[[#This Row],[Total Revenue + Open]]/Table1[[#This Row],[Qty]]</f>
        <v>3</v>
      </c>
    </row>
    <row r="8843" spans="1:12" hidden="1">
      <c r="A8843" t="s">
        <v>544</v>
      </c>
      <c r="B8843" t="s">
        <v>351</v>
      </c>
      <c r="C8843" t="s">
        <v>351</v>
      </c>
      <c r="D8843" t="s">
        <v>612</v>
      </c>
      <c r="E8843" t="s">
        <v>15</v>
      </c>
      <c r="F8843" t="s">
        <v>128</v>
      </c>
      <c r="G8843" t="s">
        <v>634</v>
      </c>
      <c r="H8843" s="1">
        <v>2017</v>
      </c>
      <c r="I8843" s="2">
        <v>0</v>
      </c>
      <c r="J8843" s="3">
        <v>0</v>
      </c>
      <c r="K8843" t="e">
        <f>Table1[[#This Row],[Total Revenue + Open]]/Table1[[#This Row],[Qty]]</f>
        <v>#DIV/0!</v>
      </c>
      <c r="L8843" t="e">
        <f>Table1[[#This Row],[Total Revenue + Open]]/Table1[[#This Row],[Qty]]</f>
        <v>#DIV/0!</v>
      </c>
    </row>
    <row r="8844" spans="1:12" hidden="1">
      <c r="A8844" t="s">
        <v>544</v>
      </c>
      <c r="B8844" t="s">
        <v>351</v>
      </c>
      <c r="C8844" t="s">
        <v>351</v>
      </c>
      <c r="D8844" t="s">
        <v>612</v>
      </c>
      <c r="E8844" t="s">
        <v>15</v>
      </c>
      <c r="F8844" t="s">
        <v>128</v>
      </c>
      <c r="G8844" t="s">
        <v>634</v>
      </c>
      <c r="H8844" s="1">
        <v>2017</v>
      </c>
      <c r="I8844" s="2">
        <v>1005</v>
      </c>
      <c r="J8844" s="3">
        <v>3010</v>
      </c>
      <c r="K8844">
        <f>Table1[[#This Row],[Total Revenue + Open]]/Table1[[#This Row],[Qty]]</f>
        <v>2.9950248756218905</v>
      </c>
      <c r="L8844">
        <f>Table1[[#This Row],[Total Revenue + Open]]/Table1[[#This Row],[Qty]]</f>
        <v>2.9950248756218905</v>
      </c>
    </row>
    <row r="8845" spans="1:12" hidden="1">
      <c r="A8845" t="s">
        <v>544</v>
      </c>
      <c r="B8845" t="s">
        <v>351</v>
      </c>
      <c r="C8845" t="s">
        <v>351</v>
      </c>
      <c r="D8845" t="s">
        <v>612</v>
      </c>
      <c r="E8845" t="s">
        <v>15</v>
      </c>
      <c r="F8845" t="s">
        <v>128</v>
      </c>
      <c r="G8845" t="s">
        <v>634</v>
      </c>
      <c r="H8845" s="1">
        <v>2017</v>
      </c>
      <c r="I8845" s="2">
        <v>500</v>
      </c>
      <c r="J8845" s="3">
        <v>1505</v>
      </c>
      <c r="K8845">
        <f>Table1[[#This Row],[Total Revenue + Open]]/Table1[[#This Row],[Qty]]</f>
        <v>3.01</v>
      </c>
      <c r="L8845">
        <f>Table1[[#This Row],[Total Revenue + Open]]/Table1[[#This Row],[Qty]]</f>
        <v>3.01</v>
      </c>
    </row>
    <row r="8846" spans="1:12" hidden="1">
      <c r="A8846" t="s">
        <v>544</v>
      </c>
      <c r="B8846" t="s">
        <v>351</v>
      </c>
      <c r="C8846" t="s">
        <v>351</v>
      </c>
      <c r="D8846" t="s">
        <v>612</v>
      </c>
      <c r="E8846" t="s">
        <v>15</v>
      </c>
      <c r="F8846" t="s">
        <v>128</v>
      </c>
      <c r="G8846" t="s">
        <v>634</v>
      </c>
      <c r="H8846" s="1">
        <v>2017</v>
      </c>
      <c r="I8846" s="2">
        <v>1000</v>
      </c>
      <c r="J8846" s="3">
        <v>3010</v>
      </c>
      <c r="K8846">
        <f>Table1[[#This Row],[Total Revenue + Open]]/Table1[[#This Row],[Qty]]</f>
        <v>3.01</v>
      </c>
      <c r="L8846">
        <f>Table1[[#This Row],[Total Revenue + Open]]/Table1[[#This Row],[Qty]]</f>
        <v>3.01</v>
      </c>
    </row>
    <row r="8847" spans="1:12" hidden="1">
      <c r="A8847" t="s">
        <v>544</v>
      </c>
      <c r="B8847" t="s">
        <v>351</v>
      </c>
      <c r="C8847" t="s">
        <v>351</v>
      </c>
      <c r="D8847" t="s">
        <v>612</v>
      </c>
      <c r="E8847" t="s">
        <v>15</v>
      </c>
      <c r="F8847" t="s">
        <v>128</v>
      </c>
      <c r="G8847" t="s">
        <v>634</v>
      </c>
      <c r="H8847" s="1">
        <v>2017</v>
      </c>
      <c r="I8847" s="2">
        <v>2510</v>
      </c>
      <c r="J8847" s="3">
        <v>7525</v>
      </c>
      <c r="K8847">
        <f>Table1[[#This Row],[Total Revenue + Open]]/Table1[[#This Row],[Qty]]</f>
        <v>2.99800796812749</v>
      </c>
      <c r="L8847">
        <f>Table1[[#This Row],[Total Revenue + Open]]/Table1[[#This Row],[Qty]]</f>
        <v>2.99800796812749</v>
      </c>
    </row>
    <row r="8848" spans="1:12" hidden="1">
      <c r="A8848" t="s">
        <v>544</v>
      </c>
      <c r="B8848" t="s">
        <v>351</v>
      </c>
      <c r="C8848" t="s">
        <v>351</v>
      </c>
      <c r="D8848" t="s">
        <v>612</v>
      </c>
      <c r="E8848" t="s">
        <v>15</v>
      </c>
      <c r="F8848" t="s">
        <v>128</v>
      </c>
      <c r="G8848" t="s">
        <v>634</v>
      </c>
      <c r="H8848" s="1">
        <v>2017</v>
      </c>
      <c r="I8848" s="2">
        <v>1005</v>
      </c>
      <c r="J8848" s="3">
        <v>3010</v>
      </c>
      <c r="K8848">
        <f>Table1[[#This Row],[Total Revenue + Open]]/Table1[[#This Row],[Qty]]</f>
        <v>2.9950248756218905</v>
      </c>
      <c r="L8848">
        <f>Table1[[#This Row],[Total Revenue + Open]]/Table1[[#This Row],[Qty]]</f>
        <v>2.9950248756218905</v>
      </c>
    </row>
    <row r="8849" spans="1:12" hidden="1">
      <c r="A8849" t="s">
        <v>544</v>
      </c>
      <c r="B8849" t="s">
        <v>351</v>
      </c>
      <c r="C8849" t="s">
        <v>351</v>
      </c>
      <c r="D8849" t="s">
        <v>612</v>
      </c>
      <c r="E8849" t="s">
        <v>15</v>
      </c>
      <c r="F8849" t="s">
        <v>128</v>
      </c>
      <c r="G8849" t="s">
        <v>635</v>
      </c>
      <c r="H8849" s="1">
        <v>2017</v>
      </c>
      <c r="I8849" s="2">
        <v>1510</v>
      </c>
      <c r="J8849" s="3">
        <v>4515</v>
      </c>
      <c r="K8849">
        <f>Table1[[#This Row],[Total Revenue + Open]]/Table1[[#This Row],[Qty]]</f>
        <v>2.9900662251655628</v>
      </c>
      <c r="L8849">
        <f>Table1[[#This Row],[Total Revenue + Open]]/Table1[[#This Row],[Qty]]</f>
        <v>2.9900662251655628</v>
      </c>
    </row>
    <row r="8850" spans="1:12" hidden="1">
      <c r="A8850" t="s">
        <v>544</v>
      </c>
      <c r="B8850" t="s">
        <v>351</v>
      </c>
      <c r="C8850" t="s">
        <v>351</v>
      </c>
      <c r="D8850" t="s">
        <v>612</v>
      </c>
      <c r="E8850" t="s">
        <v>15</v>
      </c>
      <c r="F8850" t="s">
        <v>128</v>
      </c>
      <c r="G8850" t="s">
        <v>635</v>
      </c>
      <c r="H8850" s="1">
        <v>2017</v>
      </c>
      <c r="I8850" s="2">
        <v>0</v>
      </c>
      <c r="J8850" s="3">
        <v>0</v>
      </c>
      <c r="K8850" t="e">
        <f>Table1[[#This Row],[Total Revenue + Open]]/Table1[[#This Row],[Qty]]</f>
        <v>#DIV/0!</v>
      </c>
      <c r="L8850" t="e">
        <f>Table1[[#This Row],[Total Revenue + Open]]/Table1[[#This Row],[Qty]]</f>
        <v>#DIV/0!</v>
      </c>
    </row>
    <row r="8851" spans="1:12" hidden="1">
      <c r="A8851" t="s">
        <v>544</v>
      </c>
      <c r="B8851" t="s">
        <v>351</v>
      </c>
      <c r="C8851" t="s">
        <v>351</v>
      </c>
      <c r="D8851" t="s">
        <v>612</v>
      </c>
      <c r="E8851" t="s">
        <v>15</v>
      </c>
      <c r="F8851" t="s">
        <v>128</v>
      </c>
      <c r="G8851" t="s">
        <v>635</v>
      </c>
      <c r="H8851" s="1">
        <v>2017</v>
      </c>
      <c r="I8851" s="2">
        <v>1510</v>
      </c>
      <c r="J8851" s="3">
        <v>4515</v>
      </c>
      <c r="K8851">
        <f>Table1[[#This Row],[Total Revenue + Open]]/Table1[[#This Row],[Qty]]</f>
        <v>2.9900662251655628</v>
      </c>
      <c r="L8851">
        <f>Table1[[#This Row],[Total Revenue + Open]]/Table1[[#This Row],[Qty]]</f>
        <v>2.9900662251655628</v>
      </c>
    </row>
    <row r="8852" spans="1:12" hidden="1">
      <c r="A8852" t="s">
        <v>544</v>
      </c>
      <c r="B8852" t="s">
        <v>351</v>
      </c>
      <c r="C8852" t="s">
        <v>351</v>
      </c>
      <c r="D8852" t="s">
        <v>612</v>
      </c>
      <c r="E8852" t="s">
        <v>15</v>
      </c>
      <c r="F8852" t="s">
        <v>128</v>
      </c>
      <c r="G8852" t="s">
        <v>635</v>
      </c>
      <c r="H8852" s="1">
        <v>2017</v>
      </c>
      <c r="I8852" s="2">
        <v>1005</v>
      </c>
      <c r="J8852" s="3">
        <v>3010</v>
      </c>
      <c r="K8852">
        <f>Table1[[#This Row],[Total Revenue + Open]]/Table1[[#This Row],[Qty]]</f>
        <v>2.9950248756218905</v>
      </c>
      <c r="L8852">
        <f>Table1[[#This Row],[Total Revenue + Open]]/Table1[[#This Row],[Qty]]</f>
        <v>2.9950248756218905</v>
      </c>
    </row>
    <row r="8853" spans="1:12" hidden="1">
      <c r="A8853" t="s">
        <v>544</v>
      </c>
      <c r="B8853" t="s">
        <v>351</v>
      </c>
      <c r="C8853" t="s">
        <v>351</v>
      </c>
      <c r="D8853" t="s">
        <v>612</v>
      </c>
      <c r="E8853" t="s">
        <v>15</v>
      </c>
      <c r="F8853" t="s">
        <v>128</v>
      </c>
      <c r="G8853" t="s">
        <v>635</v>
      </c>
      <c r="H8853" s="1">
        <v>2017</v>
      </c>
      <c r="I8853" s="2">
        <v>500</v>
      </c>
      <c r="J8853" s="3">
        <v>1505</v>
      </c>
      <c r="K8853">
        <f>Table1[[#This Row],[Total Revenue + Open]]/Table1[[#This Row],[Qty]]</f>
        <v>3.01</v>
      </c>
      <c r="L8853">
        <f>Table1[[#This Row],[Total Revenue + Open]]/Table1[[#This Row],[Qty]]</f>
        <v>3.01</v>
      </c>
    </row>
    <row r="8854" spans="1:12" hidden="1">
      <c r="A8854" t="s">
        <v>544</v>
      </c>
      <c r="B8854" t="s">
        <v>351</v>
      </c>
      <c r="C8854" t="s">
        <v>351</v>
      </c>
      <c r="D8854" t="s">
        <v>612</v>
      </c>
      <c r="E8854" t="s">
        <v>15</v>
      </c>
      <c r="F8854" t="s">
        <v>128</v>
      </c>
      <c r="G8854" t="s">
        <v>635</v>
      </c>
      <c r="H8854" s="1">
        <v>2017</v>
      </c>
      <c r="I8854" s="2">
        <v>1100</v>
      </c>
      <c r="J8854" s="3">
        <v>3311</v>
      </c>
      <c r="K8854">
        <f>Table1[[#This Row],[Total Revenue + Open]]/Table1[[#This Row],[Qty]]</f>
        <v>3.01</v>
      </c>
      <c r="L8854">
        <f>Table1[[#This Row],[Total Revenue + Open]]/Table1[[#This Row],[Qty]]</f>
        <v>3.01</v>
      </c>
    </row>
    <row r="8855" spans="1:12" hidden="1">
      <c r="A8855" t="s">
        <v>544</v>
      </c>
      <c r="B8855" t="s">
        <v>351</v>
      </c>
      <c r="C8855" t="s">
        <v>351</v>
      </c>
      <c r="D8855" t="s">
        <v>612</v>
      </c>
      <c r="E8855" t="s">
        <v>15</v>
      </c>
      <c r="F8855" t="s">
        <v>128</v>
      </c>
      <c r="G8855" t="s">
        <v>636</v>
      </c>
      <c r="H8855" s="1">
        <v>2017</v>
      </c>
      <c r="I8855" s="2">
        <v>1205</v>
      </c>
      <c r="J8855" s="3">
        <v>3612</v>
      </c>
      <c r="K8855">
        <f>Table1[[#This Row],[Total Revenue + Open]]/Table1[[#This Row],[Qty]]</f>
        <v>2.9975103734439834</v>
      </c>
      <c r="L8855">
        <f>Table1[[#This Row],[Total Revenue + Open]]/Table1[[#This Row],[Qty]]</f>
        <v>2.9975103734439834</v>
      </c>
    </row>
    <row r="8856" spans="1:12" hidden="1">
      <c r="A8856" t="s">
        <v>544</v>
      </c>
      <c r="B8856" t="s">
        <v>351</v>
      </c>
      <c r="C8856" t="s">
        <v>351</v>
      </c>
      <c r="D8856" t="s">
        <v>612</v>
      </c>
      <c r="E8856" t="s">
        <v>15</v>
      </c>
      <c r="F8856" t="s">
        <v>128</v>
      </c>
      <c r="G8856" t="s">
        <v>636</v>
      </c>
      <c r="H8856" s="1">
        <v>2017</v>
      </c>
      <c r="I8856" s="2">
        <v>600</v>
      </c>
      <c r="J8856" s="3">
        <v>1806</v>
      </c>
      <c r="K8856">
        <f>Table1[[#This Row],[Total Revenue + Open]]/Table1[[#This Row],[Qty]]</f>
        <v>3.01</v>
      </c>
      <c r="L8856">
        <f>Table1[[#This Row],[Total Revenue + Open]]/Table1[[#This Row],[Qty]]</f>
        <v>3.01</v>
      </c>
    </row>
    <row r="8857" spans="1:12" hidden="1">
      <c r="A8857" t="s">
        <v>544</v>
      </c>
      <c r="B8857" t="s">
        <v>351</v>
      </c>
      <c r="C8857" t="s">
        <v>351</v>
      </c>
      <c r="D8857" t="s">
        <v>612</v>
      </c>
      <c r="E8857" t="s">
        <v>15</v>
      </c>
      <c r="F8857" t="s">
        <v>128</v>
      </c>
      <c r="G8857" t="s">
        <v>636</v>
      </c>
      <c r="H8857" s="1">
        <v>2017</v>
      </c>
      <c r="I8857" s="2">
        <v>1505</v>
      </c>
      <c r="J8857" s="3">
        <v>4515</v>
      </c>
      <c r="K8857">
        <f>Table1[[#This Row],[Total Revenue + Open]]/Table1[[#This Row],[Qty]]</f>
        <v>3</v>
      </c>
      <c r="L8857">
        <f>Table1[[#This Row],[Total Revenue + Open]]/Table1[[#This Row],[Qty]]</f>
        <v>3</v>
      </c>
    </row>
    <row r="8858" spans="1:12" hidden="1">
      <c r="A8858" t="s">
        <v>544</v>
      </c>
      <c r="B8858" t="s">
        <v>351</v>
      </c>
      <c r="C8858" t="s">
        <v>351</v>
      </c>
      <c r="D8858" t="s">
        <v>612</v>
      </c>
      <c r="E8858" t="s">
        <v>15</v>
      </c>
      <c r="F8858" t="s">
        <v>128</v>
      </c>
      <c r="G8858" t="s">
        <v>636</v>
      </c>
      <c r="H8858" s="1">
        <v>2017</v>
      </c>
      <c r="I8858" s="2">
        <v>0</v>
      </c>
      <c r="J8858" s="3">
        <v>0</v>
      </c>
      <c r="K8858" t="e">
        <f>Table1[[#This Row],[Total Revenue + Open]]/Table1[[#This Row],[Qty]]</f>
        <v>#DIV/0!</v>
      </c>
      <c r="L8858" t="e">
        <f>Table1[[#This Row],[Total Revenue + Open]]/Table1[[#This Row],[Qty]]</f>
        <v>#DIV/0!</v>
      </c>
    </row>
    <row r="8859" spans="1:12" hidden="1">
      <c r="A8859" t="s">
        <v>544</v>
      </c>
      <c r="B8859" t="s">
        <v>351</v>
      </c>
      <c r="C8859" t="s">
        <v>351</v>
      </c>
      <c r="D8859" t="s">
        <v>612</v>
      </c>
      <c r="E8859" t="s">
        <v>15</v>
      </c>
      <c r="F8859" t="s">
        <v>128</v>
      </c>
      <c r="G8859" t="s">
        <v>636</v>
      </c>
      <c r="H8859" s="1">
        <v>2017</v>
      </c>
      <c r="I8859" s="2">
        <v>1005</v>
      </c>
      <c r="J8859" s="3">
        <v>3010</v>
      </c>
      <c r="K8859">
        <f>Table1[[#This Row],[Total Revenue + Open]]/Table1[[#This Row],[Qty]]</f>
        <v>2.9950248756218905</v>
      </c>
      <c r="L8859">
        <f>Table1[[#This Row],[Total Revenue + Open]]/Table1[[#This Row],[Qty]]</f>
        <v>2.9950248756218905</v>
      </c>
    </row>
    <row r="8860" spans="1:12" hidden="1">
      <c r="A8860" t="s">
        <v>544</v>
      </c>
      <c r="B8860" t="s">
        <v>351</v>
      </c>
      <c r="C8860" t="s">
        <v>351</v>
      </c>
      <c r="D8860" t="s">
        <v>612</v>
      </c>
      <c r="E8860" t="s">
        <v>15</v>
      </c>
      <c r="F8860" t="s">
        <v>128</v>
      </c>
      <c r="G8860" t="s">
        <v>636</v>
      </c>
      <c r="H8860" s="1">
        <v>2017</v>
      </c>
      <c r="I8860" s="2">
        <v>1005</v>
      </c>
      <c r="J8860" s="3">
        <v>3010</v>
      </c>
      <c r="K8860">
        <f>Table1[[#This Row],[Total Revenue + Open]]/Table1[[#This Row],[Qty]]</f>
        <v>2.9950248756218905</v>
      </c>
      <c r="L8860">
        <f>Table1[[#This Row],[Total Revenue + Open]]/Table1[[#This Row],[Qty]]</f>
        <v>2.9950248756218905</v>
      </c>
    </row>
    <row r="8861" spans="1:12" hidden="1">
      <c r="A8861" t="s">
        <v>544</v>
      </c>
      <c r="B8861" t="s">
        <v>351</v>
      </c>
      <c r="C8861" t="s">
        <v>351</v>
      </c>
      <c r="D8861" t="s">
        <v>612</v>
      </c>
      <c r="E8861" t="s">
        <v>15</v>
      </c>
      <c r="F8861" t="s">
        <v>128</v>
      </c>
      <c r="G8861" t="s">
        <v>636</v>
      </c>
      <c r="H8861" s="1">
        <v>2017</v>
      </c>
      <c r="I8861" s="2">
        <v>1005</v>
      </c>
      <c r="J8861" s="3">
        <v>3010</v>
      </c>
      <c r="K8861">
        <f>Table1[[#This Row],[Total Revenue + Open]]/Table1[[#This Row],[Qty]]</f>
        <v>2.9950248756218905</v>
      </c>
      <c r="L8861">
        <f>Table1[[#This Row],[Total Revenue + Open]]/Table1[[#This Row],[Qty]]</f>
        <v>2.9950248756218905</v>
      </c>
    </row>
    <row r="8862" spans="1:12" hidden="1">
      <c r="A8862" t="s">
        <v>544</v>
      </c>
      <c r="B8862" t="s">
        <v>351</v>
      </c>
      <c r="C8862" t="s">
        <v>351</v>
      </c>
      <c r="D8862" t="s">
        <v>612</v>
      </c>
      <c r="E8862" t="s">
        <v>15</v>
      </c>
      <c r="F8862" t="s">
        <v>128</v>
      </c>
      <c r="G8862" t="s">
        <v>636</v>
      </c>
      <c r="H8862" s="1">
        <v>2017</v>
      </c>
      <c r="I8862" s="2">
        <v>1005</v>
      </c>
      <c r="J8862" s="3">
        <v>3010</v>
      </c>
      <c r="K8862">
        <f>Table1[[#This Row],[Total Revenue + Open]]/Table1[[#This Row],[Qty]]</f>
        <v>2.9950248756218905</v>
      </c>
      <c r="L8862">
        <f>Table1[[#This Row],[Total Revenue + Open]]/Table1[[#This Row],[Qty]]</f>
        <v>2.9950248756218905</v>
      </c>
    </row>
    <row r="8863" spans="1:12" hidden="1">
      <c r="A8863" t="s">
        <v>544</v>
      </c>
      <c r="B8863" t="s">
        <v>351</v>
      </c>
      <c r="C8863" t="s">
        <v>351</v>
      </c>
      <c r="D8863" t="s">
        <v>612</v>
      </c>
      <c r="E8863" t="s">
        <v>15</v>
      </c>
      <c r="F8863" t="s">
        <v>128</v>
      </c>
      <c r="G8863" t="s">
        <v>636</v>
      </c>
      <c r="H8863" s="1">
        <v>2018</v>
      </c>
      <c r="I8863" s="2">
        <v>1005</v>
      </c>
      <c r="J8863" s="3">
        <v>3010</v>
      </c>
      <c r="K8863">
        <f>Table1[[#This Row],[Total Revenue + Open]]/Table1[[#This Row],[Qty]]</f>
        <v>2.9950248756218905</v>
      </c>
      <c r="L8863">
        <f>Table1[[#This Row],[Total Revenue + Open]]/Table1[[#This Row],[Qty]]</f>
        <v>2.9950248756218905</v>
      </c>
    </row>
    <row r="8864" spans="1:12" hidden="1">
      <c r="A8864" t="s">
        <v>544</v>
      </c>
      <c r="B8864" t="s">
        <v>351</v>
      </c>
      <c r="C8864" t="s">
        <v>351</v>
      </c>
      <c r="D8864" t="s">
        <v>612</v>
      </c>
      <c r="E8864" t="s">
        <v>15</v>
      </c>
      <c r="F8864" t="s">
        <v>128</v>
      </c>
      <c r="G8864" t="s">
        <v>636</v>
      </c>
      <c r="H8864" s="1">
        <v>2018</v>
      </c>
      <c r="I8864" s="2">
        <v>1005</v>
      </c>
      <c r="J8864" s="3">
        <v>3010</v>
      </c>
      <c r="K8864">
        <f>Table1[[#This Row],[Total Revenue + Open]]/Table1[[#This Row],[Qty]]</f>
        <v>2.9950248756218905</v>
      </c>
      <c r="L8864">
        <f>Table1[[#This Row],[Total Revenue + Open]]/Table1[[#This Row],[Qty]]</f>
        <v>2.9950248756218905</v>
      </c>
    </row>
    <row r="8865" spans="1:12" hidden="1">
      <c r="A8865" t="s">
        <v>544</v>
      </c>
      <c r="B8865" t="s">
        <v>351</v>
      </c>
      <c r="C8865" t="s">
        <v>351</v>
      </c>
      <c r="D8865" t="s">
        <v>612</v>
      </c>
      <c r="E8865" t="s">
        <v>15</v>
      </c>
      <c r="F8865" t="s">
        <v>128</v>
      </c>
      <c r="G8865" t="s">
        <v>637</v>
      </c>
      <c r="H8865" s="1">
        <v>2017</v>
      </c>
      <c r="I8865" s="2">
        <v>3520</v>
      </c>
      <c r="J8865" s="3">
        <v>10400</v>
      </c>
      <c r="K8865">
        <f>Table1[[#This Row],[Total Revenue + Open]]/Table1[[#This Row],[Qty]]</f>
        <v>2.9545454545454546</v>
      </c>
      <c r="L8865">
        <f>Table1[[#This Row],[Total Revenue + Open]]/Table1[[#This Row],[Qty]]</f>
        <v>2.9545454545454546</v>
      </c>
    </row>
    <row r="8866" spans="1:12" hidden="1">
      <c r="A8866" t="s">
        <v>544</v>
      </c>
      <c r="B8866" t="s">
        <v>351</v>
      </c>
      <c r="C8866" t="s">
        <v>351</v>
      </c>
      <c r="D8866" t="s">
        <v>612</v>
      </c>
      <c r="E8866" t="s">
        <v>15</v>
      </c>
      <c r="F8866" t="s">
        <v>128</v>
      </c>
      <c r="G8866" t="s">
        <v>637</v>
      </c>
      <c r="H8866" s="1">
        <v>2017</v>
      </c>
      <c r="I8866" s="2">
        <v>0</v>
      </c>
      <c r="J8866" s="3">
        <v>0</v>
      </c>
      <c r="K8866" t="e">
        <f>Table1[[#This Row],[Total Revenue + Open]]/Table1[[#This Row],[Qty]]</f>
        <v>#DIV/0!</v>
      </c>
      <c r="L8866" t="e">
        <f>Table1[[#This Row],[Total Revenue + Open]]/Table1[[#This Row],[Qty]]</f>
        <v>#DIV/0!</v>
      </c>
    </row>
    <row r="8867" spans="1:12" hidden="1">
      <c r="A8867" t="s">
        <v>544</v>
      </c>
      <c r="B8867" t="s">
        <v>351</v>
      </c>
      <c r="C8867" t="s">
        <v>351</v>
      </c>
      <c r="D8867" t="s">
        <v>612</v>
      </c>
      <c r="E8867" t="s">
        <v>15</v>
      </c>
      <c r="F8867" t="s">
        <v>128</v>
      </c>
      <c r="G8867" t="s">
        <v>637</v>
      </c>
      <c r="H8867" s="1">
        <v>2017</v>
      </c>
      <c r="I8867" s="2">
        <v>2010</v>
      </c>
      <c r="J8867" s="3">
        <v>6020</v>
      </c>
      <c r="K8867">
        <f>Table1[[#This Row],[Total Revenue + Open]]/Table1[[#This Row],[Qty]]</f>
        <v>2.9950248756218905</v>
      </c>
      <c r="L8867">
        <f>Table1[[#This Row],[Total Revenue + Open]]/Table1[[#This Row],[Qty]]</f>
        <v>2.9950248756218905</v>
      </c>
    </row>
    <row r="8868" spans="1:12" hidden="1">
      <c r="A8868" t="s">
        <v>544</v>
      </c>
      <c r="B8868" t="s">
        <v>351</v>
      </c>
      <c r="C8868" t="s">
        <v>351</v>
      </c>
      <c r="D8868" t="s">
        <v>612</v>
      </c>
      <c r="E8868" t="s">
        <v>15</v>
      </c>
      <c r="F8868" t="s">
        <v>128</v>
      </c>
      <c r="G8868" t="s">
        <v>637</v>
      </c>
      <c r="H8868" s="1">
        <v>2017</v>
      </c>
      <c r="I8868" s="2">
        <v>3015</v>
      </c>
      <c r="J8868" s="3">
        <v>9030</v>
      </c>
      <c r="K8868">
        <f>Table1[[#This Row],[Total Revenue + Open]]/Table1[[#This Row],[Qty]]</f>
        <v>2.9950248756218905</v>
      </c>
      <c r="L8868">
        <f>Table1[[#This Row],[Total Revenue + Open]]/Table1[[#This Row],[Qty]]</f>
        <v>2.9950248756218905</v>
      </c>
    </row>
    <row r="8869" spans="1:12" hidden="1">
      <c r="A8869" t="s">
        <v>544</v>
      </c>
      <c r="B8869" t="s">
        <v>351</v>
      </c>
      <c r="C8869" t="s">
        <v>351</v>
      </c>
      <c r="D8869" t="s">
        <v>612</v>
      </c>
      <c r="E8869" t="s">
        <v>15</v>
      </c>
      <c r="F8869" t="s">
        <v>128</v>
      </c>
      <c r="G8869" t="s">
        <v>637</v>
      </c>
      <c r="H8869" s="1">
        <v>2017</v>
      </c>
      <c r="I8869" s="2">
        <v>0</v>
      </c>
      <c r="J8869" s="3">
        <v>0</v>
      </c>
      <c r="K8869" t="e">
        <f>Table1[[#This Row],[Total Revenue + Open]]/Table1[[#This Row],[Qty]]</f>
        <v>#DIV/0!</v>
      </c>
      <c r="L8869" t="e">
        <f>Table1[[#This Row],[Total Revenue + Open]]/Table1[[#This Row],[Qty]]</f>
        <v>#DIV/0!</v>
      </c>
    </row>
    <row r="8870" spans="1:12" hidden="1">
      <c r="A8870" t="s">
        <v>544</v>
      </c>
      <c r="B8870" t="s">
        <v>351</v>
      </c>
      <c r="C8870" t="s">
        <v>351</v>
      </c>
      <c r="D8870" t="s">
        <v>612</v>
      </c>
      <c r="E8870" t="s">
        <v>15</v>
      </c>
      <c r="F8870" t="s">
        <v>128</v>
      </c>
      <c r="G8870" t="s">
        <v>637</v>
      </c>
      <c r="H8870" s="1">
        <v>2017</v>
      </c>
      <c r="I8870" s="2">
        <v>3015</v>
      </c>
      <c r="J8870" s="3">
        <v>9030</v>
      </c>
      <c r="K8870">
        <f>Table1[[#This Row],[Total Revenue + Open]]/Table1[[#This Row],[Qty]]</f>
        <v>2.9950248756218905</v>
      </c>
      <c r="L8870">
        <f>Table1[[#This Row],[Total Revenue + Open]]/Table1[[#This Row],[Qty]]</f>
        <v>2.9950248756218905</v>
      </c>
    </row>
    <row r="8871" spans="1:12" hidden="1">
      <c r="A8871" t="s">
        <v>544</v>
      </c>
      <c r="B8871" t="s">
        <v>351</v>
      </c>
      <c r="C8871" t="s">
        <v>351</v>
      </c>
      <c r="D8871" t="s">
        <v>612</v>
      </c>
      <c r="E8871" t="s">
        <v>15</v>
      </c>
      <c r="F8871" t="s">
        <v>128</v>
      </c>
      <c r="G8871" t="s">
        <v>637</v>
      </c>
      <c r="H8871" s="1">
        <v>2017</v>
      </c>
      <c r="I8871" s="2">
        <v>500</v>
      </c>
      <c r="J8871" s="3">
        <v>1505</v>
      </c>
      <c r="K8871">
        <f>Table1[[#This Row],[Total Revenue + Open]]/Table1[[#This Row],[Qty]]</f>
        <v>3.01</v>
      </c>
      <c r="L8871">
        <f>Table1[[#This Row],[Total Revenue + Open]]/Table1[[#This Row],[Qty]]</f>
        <v>3.01</v>
      </c>
    </row>
    <row r="8872" spans="1:12" hidden="1">
      <c r="A8872" t="s">
        <v>544</v>
      </c>
      <c r="B8872" t="s">
        <v>351</v>
      </c>
      <c r="C8872" t="s">
        <v>351</v>
      </c>
      <c r="D8872" t="s">
        <v>612</v>
      </c>
      <c r="E8872" t="s">
        <v>15</v>
      </c>
      <c r="F8872" t="s">
        <v>128</v>
      </c>
      <c r="G8872" t="s">
        <v>637</v>
      </c>
      <c r="H8872" s="1">
        <v>2017</v>
      </c>
      <c r="I8872" s="2">
        <v>3215</v>
      </c>
      <c r="J8872" s="3">
        <v>9632</v>
      </c>
      <c r="K8872">
        <f>Table1[[#This Row],[Total Revenue + Open]]/Table1[[#This Row],[Qty]]</f>
        <v>2.9959564541213064</v>
      </c>
      <c r="L8872">
        <f>Table1[[#This Row],[Total Revenue + Open]]/Table1[[#This Row],[Qty]]</f>
        <v>2.9959564541213064</v>
      </c>
    </row>
    <row r="8873" spans="1:12" hidden="1">
      <c r="A8873" t="s">
        <v>544</v>
      </c>
      <c r="B8873" t="s">
        <v>351</v>
      </c>
      <c r="C8873" t="s">
        <v>351</v>
      </c>
      <c r="D8873" t="s">
        <v>612</v>
      </c>
      <c r="E8873" t="s">
        <v>15</v>
      </c>
      <c r="F8873" t="s">
        <v>128</v>
      </c>
      <c r="G8873" t="s">
        <v>637</v>
      </c>
      <c r="H8873" s="1">
        <v>2017</v>
      </c>
      <c r="I8873" s="2">
        <v>2010</v>
      </c>
      <c r="J8873" s="3">
        <v>6020</v>
      </c>
      <c r="K8873">
        <f>Table1[[#This Row],[Total Revenue + Open]]/Table1[[#This Row],[Qty]]</f>
        <v>2.9950248756218905</v>
      </c>
      <c r="L8873">
        <f>Table1[[#This Row],[Total Revenue + Open]]/Table1[[#This Row],[Qty]]</f>
        <v>2.9950248756218905</v>
      </c>
    </row>
    <row r="8874" spans="1:12" hidden="1">
      <c r="A8874" t="s">
        <v>544</v>
      </c>
      <c r="B8874" t="s">
        <v>351</v>
      </c>
      <c r="C8874" t="s">
        <v>351</v>
      </c>
      <c r="D8874" t="s">
        <v>612</v>
      </c>
      <c r="E8874" t="s">
        <v>15</v>
      </c>
      <c r="F8874" t="s">
        <v>128</v>
      </c>
      <c r="G8874" t="s">
        <v>638</v>
      </c>
      <c r="H8874" s="1">
        <v>2017</v>
      </c>
      <c r="I8874" s="2">
        <v>3015</v>
      </c>
      <c r="J8874" s="3">
        <v>9030</v>
      </c>
      <c r="K8874">
        <f>Table1[[#This Row],[Total Revenue + Open]]/Table1[[#This Row],[Qty]]</f>
        <v>2.9950248756218905</v>
      </c>
      <c r="L8874">
        <f>Table1[[#This Row],[Total Revenue + Open]]/Table1[[#This Row],[Qty]]</f>
        <v>2.9950248756218905</v>
      </c>
    </row>
    <row r="8875" spans="1:12" hidden="1">
      <c r="A8875" t="s">
        <v>544</v>
      </c>
      <c r="B8875" t="s">
        <v>351</v>
      </c>
      <c r="C8875" t="s">
        <v>351</v>
      </c>
      <c r="D8875" t="s">
        <v>612</v>
      </c>
      <c r="E8875" t="s">
        <v>15</v>
      </c>
      <c r="F8875" t="s">
        <v>128</v>
      </c>
      <c r="G8875" t="s">
        <v>638</v>
      </c>
      <c r="H8875" s="1">
        <v>2017</v>
      </c>
      <c r="I8875" s="2">
        <v>3015</v>
      </c>
      <c r="J8875" s="3">
        <v>9030</v>
      </c>
      <c r="K8875">
        <f>Table1[[#This Row],[Total Revenue + Open]]/Table1[[#This Row],[Qty]]</f>
        <v>2.9950248756218905</v>
      </c>
      <c r="L8875">
        <f>Table1[[#This Row],[Total Revenue + Open]]/Table1[[#This Row],[Qty]]</f>
        <v>2.9950248756218905</v>
      </c>
    </row>
    <row r="8876" spans="1:12" hidden="1">
      <c r="A8876" t="s">
        <v>544</v>
      </c>
      <c r="B8876" t="s">
        <v>351</v>
      </c>
      <c r="C8876" t="s">
        <v>351</v>
      </c>
      <c r="D8876" t="s">
        <v>612</v>
      </c>
      <c r="E8876" t="s">
        <v>15</v>
      </c>
      <c r="F8876" t="s">
        <v>128</v>
      </c>
      <c r="G8876" t="s">
        <v>638</v>
      </c>
      <c r="H8876" s="1">
        <v>2017</v>
      </c>
      <c r="I8876" s="2">
        <v>2415</v>
      </c>
      <c r="J8876" s="3">
        <v>7224</v>
      </c>
      <c r="K8876">
        <f>Table1[[#This Row],[Total Revenue + Open]]/Table1[[#This Row],[Qty]]</f>
        <v>2.991304347826087</v>
      </c>
      <c r="L8876">
        <f>Table1[[#This Row],[Total Revenue + Open]]/Table1[[#This Row],[Qty]]</f>
        <v>2.991304347826087</v>
      </c>
    </row>
    <row r="8877" spans="1:12" hidden="1">
      <c r="A8877" t="s">
        <v>544</v>
      </c>
      <c r="B8877" t="s">
        <v>351</v>
      </c>
      <c r="C8877" t="s">
        <v>351</v>
      </c>
      <c r="D8877" t="s">
        <v>612</v>
      </c>
      <c r="E8877" t="s">
        <v>15</v>
      </c>
      <c r="F8877" t="s">
        <v>128</v>
      </c>
      <c r="G8877" t="s">
        <v>638</v>
      </c>
      <c r="H8877" s="1">
        <v>2017</v>
      </c>
      <c r="I8877" s="2">
        <v>2215</v>
      </c>
      <c r="J8877" s="3">
        <v>6622</v>
      </c>
      <c r="K8877">
        <f>Table1[[#This Row],[Total Revenue + Open]]/Table1[[#This Row],[Qty]]</f>
        <v>2.9896162528216705</v>
      </c>
      <c r="L8877">
        <f>Table1[[#This Row],[Total Revenue + Open]]/Table1[[#This Row],[Qty]]</f>
        <v>2.9896162528216705</v>
      </c>
    </row>
    <row r="8878" spans="1:12" hidden="1">
      <c r="A8878" t="s">
        <v>544</v>
      </c>
      <c r="B8878" t="s">
        <v>351</v>
      </c>
      <c r="C8878" t="s">
        <v>351</v>
      </c>
      <c r="D8878" t="s">
        <v>612</v>
      </c>
      <c r="E8878" t="s">
        <v>15</v>
      </c>
      <c r="F8878" t="s">
        <v>128</v>
      </c>
      <c r="G8878" t="s">
        <v>638</v>
      </c>
      <c r="H8878" s="1">
        <v>2017</v>
      </c>
      <c r="I8878" s="2">
        <v>0</v>
      </c>
      <c r="J8878" s="3">
        <v>0</v>
      </c>
      <c r="K8878" t="e">
        <f>Table1[[#This Row],[Total Revenue + Open]]/Table1[[#This Row],[Qty]]</f>
        <v>#DIV/0!</v>
      </c>
      <c r="L8878" t="e">
        <f>Table1[[#This Row],[Total Revenue + Open]]/Table1[[#This Row],[Qty]]</f>
        <v>#DIV/0!</v>
      </c>
    </row>
    <row r="8879" spans="1:12" hidden="1">
      <c r="A8879" t="s">
        <v>544</v>
      </c>
      <c r="B8879" t="s">
        <v>351</v>
      </c>
      <c r="C8879" t="s">
        <v>351</v>
      </c>
      <c r="D8879" t="s">
        <v>612</v>
      </c>
      <c r="E8879" t="s">
        <v>15</v>
      </c>
      <c r="F8879" t="s">
        <v>128</v>
      </c>
      <c r="G8879" t="s">
        <v>638</v>
      </c>
      <c r="H8879" s="1">
        <v>2017</v>
      </c>
      <c r="I8879" s="2">
        <v>4525</v>
      </c>
      <c r="J8879" s="3">
        <v>13545</v>
      </c>
      <c r="K8879">
        <f>Table1[[#This Row],[Total Revenue + Open]]/Table1[[#This Row],[Qty]]</f>
        <v>2.9933701657458562</v>
      </c>
      <c r="L8879">
        <f>Table1[[#This Row],[Total Revenue + Open]]/Table1[[#This Row],[Qty]]</f>
        <v>2.9933701657458562</v>
      </c>
    </row>
    <row r="8880" spans="1:12" hidden="1">
      <c r="A8880" t="s">
        <v>544</v>
      </c>
      <c r="B8880" t="s">
        <v>351</v>
      </c>
      <c r="C8880" t="s">
        <v>351</v>
      </c>
      <c r="D8880" t="s">
        <v>612</v>
      </c>
      <c r="E8880" t="s">
        <v>15</v>
      </c>
      <c r="F8880" t="s">
        <v>128</v>
      </c>
      <c r="G8880" t="s">
        <v>638</v>
      </c>
      <c r="H8880" s="1">
        <v>2017</v>
      </c>
      <c r="I8880" s="2">
        <v>500</v>
      </c>
      <c r="J8880" s="3">
        <v>1505</v>
      </c>
      <c r="K8880">
        <f>Table1[[#This Row],[Total Revenue + Open]]/Table1[[#This Row],[Qty]]</f>
        <v>3.01</v>
      </c>
      <c r="L8880">
        <f>Table1[[#This Row],[Total Revenue + Open]]/Table1[[#This Row],[Qty]]</f>
        <v>3.01</v>
      </c>
    </row>
    <row r="8881" spans="1:12" hidden="1">
      <c r="A8881" t="s">
        <v>544</v>
      </c>
      <c r="B8881" t="s">
        <v>351</v>
      </c>
      <c r="C8881" t="s">
        <v>351</v>
      </c>
      <c r="D8881" t="s">
        <v>612</v>
      </c>
      <c r="E8881" t="s">
        <v>15</v>
      </c>
      <c r="F8881" t="s">
        <v>128</v>
      </c>
      <c r="G8881" t="s">
        <v>638</v>
      </c>
      <c r="H8881" s="1">
        <v>2017</v>
      </c>
      <c r="I8881" s="2">
        <v>3215</v>
      </c>
      <c r="J8881" s="3">
        <v>9632</v>
      </c>
      <c r="K8881">
        <f>Table1[[#This Row],[Total Revenue + Open]]/Table1[[#This Row],[Qty]]</f>
        <v>2.9959564541213064</v>
      </c>
      <c r="L8881">
        <f>Table1[[#This Row],[Total Revenue + Open]]/Table1[[#This Row],[Qty]]</f>
        <v>2.9959564541213064</v>
      </c>
    </row>
    <row r="8882" spans="1:12" hidden="1">
      <c r="A8882" t="s">
        <v>544</v>
      </c>
      <c r="B8882" t="s">
        <v>351</v>
      </c>
      <c r="C8882" t="s">
        <v>351</v>
      </c>
      <c r="D8882" t="s">
        <v>612</v>
      </c>
      <c r="E8882" t="s">
        <v>15</v>
      </c>
      <c r="F8882" t="s">
        <v>128</v>
      </c>
      <c r="G8882" t="s">
        <v>638</v>
      </c>
      <c r="H8882" s="1">
        <v>2017</v>
      </c>
      <c r="I8882" s="2">
        <v>2010</v>
      </c>
      <c r="J8882" s="3">
        <v>6020</v>
      </c>
      <c r="K8882">
        <f>Table1[[#This Row],[Total Revenue + Open]]/Table1[[#This Row],[Qty]]</f>
        <v>2.9950248756218905</v>
      </c>
      <c r="L8882">
        <f>Table1[[#This Row],[Total Revenue + Open]]/Table1[[#This Row],[Qty]]</f>
        <v>2.9950248756218905</v>
      </c>
    </row>
    <row r="8883" spans="1:12" hidden="1">
      <c r="A8883" t="s">
        <v>544</v>
      </c>
      <c r="B8883" t="s">
        <v>351</v>
      </c>
      <c r="C8883" t="s">
        <v>351</v>
      </c>
      <c r="D8883" t="s">
        <v>612</v>
      </c>
      <c r="E8883" t="s">
        <v>15</v>
      </c>
      <c r="F8883" t="s">
        <v>128</v>
      </c>
      <c r="G8883" t="s">
        <v>404</v>
      </c>
      <c r="H8883" s="1">
        <v>2018</v>
      </c>
      <c r="I8883" s="2">
        <v>1005</v>
      </c>
      <c r="J8883" s="3">
        <v>3010</v>
      </c>
      <c r="K8883">
        <f>Table1[[#This Row],[Total Revenue + Open]]/Table1[[#This Row],[Qty]]</f>
        <v>2.9950248756218905</v>
      </c>
      <c r="L8883">
        <f>Table1[[#This Row],[Total Revenue + Open]]/Table1[[#This Row],[Qty]]</f>
        <v>2.9950248756218905</v>
      </c>
    </row>
    <row r="8884" spans="1:12" hidden="1">
      <c r="A8884" t="s">
        <v>544</v>
      </c>
      <c r="B8884" t="s">
        <v>351</v>
      </c>
      <c r="C8884" t="s">
        <v>351</v>
      </c>
      <c r="D8884" t="s">
        <v>612</v>
      </c>
      <c r="E8884" t="s">
        <v>15</v>
      </c>
      <c r="F8884" t="s">
        <v>128</v>
      </c>
      <c r="G8884" t="s">
        <v>405</v>
      </c>
      <c r="H8884" s="1">
        <v>2017</v>
      </c>
      <c r="I8884" s="2">
        <v>4020</v>
      </c>
      <c r="J8884" s="3">
        <v>12040</v>
      </c>
      <c r="K8884">
        <f>Table1[[#This Row],[Total Revenue + Open]]/Table1[[#This Row],[Qty]]</f>
        <v>2.9950248756218905</v>
      </c>
      <c r="L8884">
        <f>Table1[[#This Row],[Total Revenue + Open]]/Table1[[#This Row],[Qty]]</f>
        <v>2.9950248756218905</v>
      </c>
    </row>
    <row r="8885" spans="1:12" hidden="1">
      <c r="A8885" t="s">
        <v>544</v>
      </c>
      <c r="B8885" t="s">
        <v>351</v>
      </c>
      <c r="C8885" t="s">
        <v>351</v>
      </c>
      <c r="D8885" t="s">
        <v>612</v>
      </c>
      <c r="E8885" t="s">
        <v>15</v>
      </c>
      <c r="F8885" t="s">
        <v>128</v>
      </c>
      <c r="G8885" t="s">
        <v>405</v>
      </c>
      <c r="H8885" s="1">
        <v>2017</v>
      </c>
      <c r="I8885" s="2">
        <v>0</v>
      </c>
      <c r="J8885" s="3">
        <v>0</v>
      </c>
      <c r="K8885" t="e">
        <f>Table1[[#This Row],[Total Revenue + Open]]/Table1[[#This Row],[Qty]]</f>
        <v>#DIV/0!</v>
      </c>
      <c r="L8885" t="e">
        <f>Table1[[#This Row],[Total Revenue + Open]]/Table1[[#This Row],[Qty]]</f>
        <v>#DIV/0!</v>
      </c>
    </row>
    <row r="8886" spans="1:12" hidden="1">
      <c r="A8886" t="s">
        <v>544</v>
      </c>
      <c r="B8886" t="s">
        <v>351</v>
      </c>
      <c r="C8886" t="s">
        <v>351</v>
      </c>
      <c r="D8886" t="s">
        <v>612</v>
      </c>
      <c r="E8886" t="s">
        <v>15</v>
      </c>
      <c r="F8886" t="s">
        <v>128</v>
      </c>
      <c r="G8886" t="s">
        <v>405</v>
      </c>
      <c r="H8886" s="1">
        <v>2017</v>
      </c>
      <c r="I8886" s="2">
        <v>0</v>
      </c>
      <c r="J8886" s="3">
        <v>0</v>
      </c>
      <c r="K8886" t="e">
        <f>Table1[[#This Row],[Total Revenue + Open]]/Table1[[#This Row],[Qty]]</f>
        <v>#DIV/0!</v>
      </c>
      <c r="L8886" t="e">
        <f>Table1[[#This Row],[Total Revenue + Open]]/Table1[[#This Row],[Qty]]</f>
        <v>#DIV/0!</v>
      </c>
    </row>
    <row r="8887" spans="1:12" hidden="1">
      <c r="A8887" t="s">
        <v>544</v>
      </c>
      <c r="B8887" t="s">
        <v>351</v>
      </c>
      <c r="C8887" t="s">
        <v>351</v>
      </c>
      <c r="D8887" t="s">
        <v>612</v>
      </c>
      <c r="E8887" t="s">
        <v>15</v>
      </c>
      <c r="F8887" t="s">
        <v>128</v>
      </c>
      <c r="G8887" t="s">
        <v>405</v>
      </c>
      <c r="H8887" s="1">
        <v>2017</v>
      </c>
      <c r="I8887" s="2">
        <v>10050</v>
      </c>
      <c r="J8887" s="3">
        <v>30100</v>
      </c>
      <c r="K8887">
        <f>Table1[[#This Row],[Total Revenue + Open]]/Table1[[#This Row],[Qty]]</f>
        <v>2.9950248756218905</v>
      </c>
      <c r="L8887">
        <f>Table1[[#This Row],[Total Revenue + Open]]/Table1[[#This Row],[Qty]]</f>
        <v>2.9950248756218905</v>
      </c>
    </row>
    <row r="8888" spans="1:12" hidden="1">
      <c r="A8888" t="s">
        <v>544</v>
      </c>
      <c r="B8888" t="s">
        <v>351</v>
      </c>
      <c r="C8888" t="s">
        <v>351</v>
      </c>
      <c r="D8888" t="s">
        <v>612</v>
      </c>
      <c r="E8888" t="s">
        <v>15</v>
      </c>
      <c r="F8888" t="s">
        <v>128</v>
      </c>
      <c r="G8888" t="s">
        <v>394</v>
      </c>
      <c r="H8888" s="1">
        <v>2018</v>
      </c>
      <c r="I8888" s="2">
        <v>11560</v>
      </c>
      <c r="J8888" s="3">
        <v>34615</v>
      </c>
      <c r="K8888">
        <f>Table1[[#This Row],[Total Revenue + Open]]/Table1[[#This Row],[Qty]]</f>
        <v>2.9943771626297577</v>
      </c>
      <c r="L8888">
        <f>Table1[[#This Row],[Total Revenue + Open]]/Table1[[#This Row],[Qty]]</f>
        <v>2.9943771626297577</v>
      </c>
    </row>
    <row r="8889" spans="1:12" hidden="1">
      <c r="A8889" t="s">
        <v>544</v>
      </c>
      <c r="B8889" t="s">
        <v>351</v>
      </c>
      <c r="C8889" t="s">
        <v>351</v>
      </c>
      <c r="D8889" t="s">
        <v>612</v>
      </c>
      <c r="E8889" t="s">
        <v>15</v>
      </c>
      <c r="F8889" t="s">
        <v>128</v>
      </c>
      <c r="G8889" t="s">
        <v>394</v>
      </c>
      <c r="H8889" s="1">
        <v>2018</v>
      </c>
      <c r="I8889" s="2">
        <v>2515</v>
      </c>
      <c r="J8889" s="3">
        <v>7525</v>
      </c>
      <c r="K8889">
        <f>Table1[[#This Row],[Total Revenue + Open]]/Table1[[#This Row],[Qty]]</f>
        <v>2.9920477137176937</v>
      </c>
      <c r="L8889">
        <f>Table1[[#This Row],[Total Revenue + Open]]/Table1[[#This Row],[Qty]]</f>
        <v>2.9920477137176937</v>
      </c>
    </row>
    <row r="8890" spans="1:12" hidden="1">
      <c r="A8890" t="s">
        <v>544</v>
      </c>
      <c r="B8890" t="s">
        <v>351</v>
      </c>
      <c r="C8890" t="s">
        <v>351</v>
      </c>
      <c r="D8890" t="s">
        <v>612</v>
      </c>
      <c r="E8890" t="s">
        <v>15</v>
      </c>
      <c r="F8890" t="s">
        <v>128</v>
      </c>
      <c r="G8890" t="s">
        <v>394</v>
      </c>
      <c r="H8890" s="1">
        <v>2018</v>
      </c>
      <c r="I8890" s="2">
        <v>4020</v>
      </c>
      <c r="J8890" s="3">
        <v>12040</v>
      </c>
      <c r="K8890">
        <f>Table1[[#This Row],[Total Revenue + Open]]/Table1[[#This Row],[Qty]]</f>
        <v>2.9950248756218905</v>
      </c>
      <c r="L8890">
        <f>Table1[[#This Row],[Total Revenue + Open]]/Table1[[#This Row],[Qty]]</f>
        <v>2.9950248756218905</v>
      </c>
    </row>
    <row r="8891" spans="1:12" hidden="1">
      <c r="A8891" t="s">
        <v>544</v>
      </c>
      <c r="B8891" t="s">
        <v>351</v>
      </c>
      <c r="C8891" t="s">
        <v>351</v>
      </c>
      <c r="D8891" t="s">
        <v>612</v>
      </c>
      <c r="E8891" t="s">
        <v>15</v>
      </c>
      <c r="F8891" t="s">
        <v>128</v>
      </c>
      <c r="G8891" t="s">
        <v>394</v>
      </c>
      <c r="H8891" s="1">
        <v>2018</v>
      </c>
      <c r="I8891" s="2">
        <v>3015</v>
      </c>
      <c r="J8891" s="3">
        <v>9030</v>
      </c>
      <c r="K8891">
        <f>Table1[[#This Row],[Total Revenue + Open]]/Table1[[#This Row],[Qty]]</f>
        <v>2.9950248756218905</v>
      </c>
      <c r="L8891">
        <f>Table1[[#This Row],[Total Revenue + Open]]/Table1[[#This Row],[Qty]]</f>
        <v>2.9950248756218905</v>
      </c>
    </row>
    <row r="8892" spans="1:12" hidden="1">
      <c r="A8892" t="s">
        <v>544</v>
      </c>
      <c r="B8892" t="s">
        <v>351</v>
      </c>
      <c r="C8892" t="s">
        <v>351</v>
      </c>
      <c r="D8892" t="s">
        <v>612</v>
      </c>
      <c r="E8892" t="s">
        <v>15</v>
      </c>
      <c r="F8892" t="s">
        <v>128</v>
      </c>
      <c r="G8892" t="s">
        <v>394</v>
      </c>
      <c r="H8892" s="1">
        <v>2018</v>
      </c>
      <c r="I8892" s="2">
        <v>3015</v>
      </c>
      <c r="J8892" s="3">
        <v>9030</v>
      </c>
      <c r="K8892">
        <f>Table1[[#This Row],[Total Revenue + Open]]/Table1[[#This Row],[Qty]]</f>
        <v>2.9950248756218905</v>
      </c>
      <c r="L8892">
        <f>Table1[[#This Row],[Total Revenue + Open]]/Table1[[#This Row],[Qty]]</f>
        <v>2.9950248756218905</v>
      </c>
    </row>
    <row r="8893" spans="1:12" hidden="1">
      <c r="A8893" t="s">
        <v>544</v>
      </c>
      <c r="B8893" t="s">
        <v>351</v>
      </c>
      <c r="C8893" t="s">
        <v>351</v>
      </c>
      <c r="D8893" t="s">
        <v>612</v>
      </c>
      <c r="E8893" t="s">
        <v>15</v>
      </c>
      <c r="F8893" t="s">
        <v>128</v>
      </c>
      <c r="G8893" t="s">
        <v>394</v>
      </c>
      <c r="H8893" s="1">
        <v>2018</v>
      </c>
      <c r="I8893" s="2">
        <v>1005</v>
      </c>
      <c r="J8893" s="3">
        <v>3010</v>
      </c>
      <c r="K8893">
        <f>Table1[[#This Row],[Total Revenue + Open]]/Table1[[#This Row],[Qty]]</f>
        <v>2.9950248756218905</v>
      </c>
      <c r="L8893">
        <f>Table1[[#This Row],[Total Revenue + Open]]/Table1[[#This Row],[Qty]]</f>
        <v>2.9950248756218905</v>
      </c>
    </row>
    <row r="8894" spans="1:12" hidden="1">
      <c r="A8894" t="s">
        <v>544</v>
      </c>
      <c r="B8894" t="s">
        <v>351</v>
      </c>
      <c r="C8894" t="s">
        <v>351</v>
      </c>
      <c r="D8894" t="s">
        <v>612</v>
      </c>
      <c r="E8894" t="s">
        <v>15</v>
      </c>
      <c r="F8894" t="s">
        <v>128</v>
      </c>
      <c r="G8894" t="s">
        <v>394</v>
      </c>
      <c r="H8894" s="1">
        <v>2019</v>
      </c>
      <c r="I8894" s="2">
        <v>3015</v>
      </c>
      <c r="J8894" s="3">
        <v>9030</v>
      </c>
      <c r="K8894">
        <f>Table1[[#This Row],[Total Revenue + Open]]/Table1[[#This Row],[Qty]]</f>
        <v>2.9950248756218905</v>
      </c>
      <c r="L8894">
        <f>Table1[[#This Row],[Total Revenue + Open]]/Table1[[#This Row],[Qty]]</f>
        <v>2.9950248756218905</v>
      </c>
    </row>
    <row r="8895" spans="1:12" hidden="1">
      <c r="A8895" t="s">
        <v>544</v>
      </c>
      <c r="B8895" t="s">
        <v>351</v>
      </c>
      <c r="C8895" t="s">
        <v>351</v>
      </c>
      <c r="D8895" t="s">
        <v>612</v>
      </c>
      <c r="E8895" t="s">
        <v>15</v>
      </c>
      <c r="F8895" t="s">
        <v>128</v>
      </c>
      <c r="G8895" t="s">
        <v>396</v>
      </c>
      <c r="H8895" s="1">
        <v>2019</v>
      </c>
      <c r="I8895" s="2">
        <v>1210</v>
      </c>
      <c r="J8895" s="3">
        <v>3612</v>
      </c>
      <c r="K8895">
        <f>Table1[[#This Row],[Total Revenue + Open]]/Table1[[#This Row],[Qty]]</f>
        <v>2.9851239669421488</v>
      </c>
      <c r="L8895">
        <f>Table1[[#This Row],[Total Revenue + Open]]/Table1[[#This Row],[Qty]]</f>
        <v>2.9851239669421488</v>
      </c>
    </row>
    <row r="8896" spans="1:12" hidden="1">
      <c r="A8896" t="s">
        <v>544</v>
      </c>
      <c r="B8896" t="s">
        <v>351</v>
      </c>
      <c r="C8896" t="s">
        <v>351</v>
      </c>
      <c r="D8896" t="s">
        <v>612</v>
      </c>
      <c r="E8896" t="s">
        <v>15</v>
      </c>
      <c r="F8896" t="s">
        <v>128</v>
      </c>
      <c r="G8896" t="s">
        <v>396</v>
      </c>
      <c r="H8896" s="1">
        <v>2019</v>
      </c>
      <c r="I8896" s="2">
        <v>2010</v>
      </c>
      <c r="J8896" s="3">
        <v>6020</v>
      </c>
      <c r="K8896">
        <f>Table1[[#This Row],[Total Revenue + Open]]/Table1[[#This Row],[Qty]]</f>
        <v>2.9950248756218905</v>
      </c>
      <c r="L8896">
        <f>Table1[[#This Row],[Total Revenue + Open]]/Table1[[#This Row],[Qty]]</f>
        <v>2.9950248756218905</v>
      </c>
    </row>
    <row r="8897" spans="1:12" hidden="1">
      <c r="A8897" t="s">
        <v>544</v>
      </c>
      <c r="B8897" t="s">
        <v>351</v>
      </c>
      <c r="C8897" t="s">
        <v>351</v>
      </c>
      <c r="D8897" t="s">
        <v>612</v>
      </c>
      <c r="E8897" t="s">
        <v>15</v>
      </c>
      <c r="F8897" t="s">
        <v>128</v>
      </c>
      <c r="G8897" t="s">
        <v>396</v>
      </c>
      <c r="H8897" s="1">
        <v>2019</v>
      </c>
      <c r="I8897" s="2">
        <v>1005</v>
      </c>
      <c r="J8897" s="3">
        <v>3010</v>
      </c>
      <c r="K8897">
        <f>Table1[[#This Row],[Total Revenue + Open]]/Table1[[#This Row],[Qty]]</f>
        <v>2.9950248756218905</v>
      </c>
      <c r="L8897">
        <f>Table1[[#This Row],[Total Revenue + Open]]/Table1[[#This Row],[Qty]]</f>
        <v>2.9950248756218905</v>
      </c>
    </row>
    <row r="8898" spans="1:12" hidden="1">
      <c r="A8898" t="s">
        <v>544</v>
      </c>
      <c r="B8898" t="s">
        <v>351</v>
      </c>
      <c r="C8898" t="s">
        <v>351</v>
      </c>
      <c r="D8898" t="s">
        <v>612</v>
      </c>
      <c r="E8898" t="s">
        <v>15</v>
      </c>
      <c r="F8898" t="s">
        <v>128</v>
      </c>
      <c r="G8898" t="s">
        <v>396</v>
      </c>
      <c r="H8898" s="1">
        <v>2019</v>
      </c>
      <c r="I8898" s="2">
        <v>2215</v>
      </c>
      <c r="J8898" s="3">
        <v>6622</v>
      </c>
      <c r="K8898">
        <f>Table1[[#This Row],[Total Revenue + Open]]/Table1[[#This Row],[Qty]]</f>
        <v>2.9896162528216705</v>
      </c>
      <c r="L8898">
        <f>Table1[[#This Row],[Total Revenue + Open]]/Table1[[#This Row],[Qty]]</f>
        <v>2.9896162528216705</v>
      </c>
    </row>
    <row r="8899" spans="1:12" hidden="1">
      <c r="A8899" t="s">
        <v>544</v>
      </c>
      <c r="B8899" t="s">
        <v>351</v>
      </c>
      <c r="C8899" t="s">
        <v>351</v>
      </c>
      <c r="D8899" t="s">
        <v>612</v>
      </c>
      <c r="E8899" t="s">
        <v>15</v>
      </c>
      <c r="F8899" t="s">
        <v>128</v>
      </c>
      <c r="G8899" t="s">
        <v>396</v>
      </c>
      <c r="H8899" s="1">
        <v>2020</v>
      </c>
      <c r="I8899" s="2">
        <v>1510</v>
      </c>
      <c r="J8899" s="3">
        <v>4515</v>
      </c>
      <c r="K8899">
        <f>Table1[[#This Row],[Total Revenue + Open]]/Table1[[#This Row],[Qty]]</f>
        <v>2.9900662251655628</v>
      </c>
      <c r="L8899">
        <f>Table1[[#This Row],[Total Revenue + Open]]/Table1[[#This Row],[Qty]]</f>
        <v>2.9900662251655628</v>
      </c>
    </row>
    <row r="8900" spans="1:12" hidden="1">
      <c r="A8900" t="s">
        <v>544</v>
      </c>
      <c r="B8900" t="s">
        <v>351</v>
      </c>
      <c r="C8900" t="s">
        <v>351</v>
      </c>
      <c r="D8900" t="s">
        <v>612</v>
      </c>
      <c r="E8900" t="s">
        <v>15</v>
      </c>
      <c r="F8900" t="s">
        <v>128</v>
      </c>
      <c r="G8900" t="s">
        <v>396</v>
      </c>
      <c r="H8900" s="1">
        <v>2020</v>
      </c>
      <c r="I8900" s="2">
        <v>3520</v>
      </c>
      <c r="J8900" s="3">
        <v>10535</v>
      </c>
      <c r="K8900">
        <f>Table1[[#This Row],[Total Revenue + Open]]/Table1[[#This Row],[Qty]]</f>
        <v>2.9928977272727271</v>
      </c>
      <c r="L8900">
        <f>Table1[[#This Row],[Total Revenue + Open]]/Table1[[#This Row],[Qty]]</f>
        <v>2.9928977272727271</v>
      </c>
    </row>
    <row r="8901" spans="1:12" hidden="1">
      <c r="A8901" t="s">
        <v>544</v>
      </c>
      <c r="B8901" t="s">
        <v>351</v>
      </c>
      <c r="C8901" t="s">
        <v>351</v>
      </c>
      <c r="D8901" t="s">
        <v>612</v>
      </c>
      <c r="E8901" t="s">
        <v>15</v>
      </c>
      <c r="F8901" t="s">
        <v>128</v>
      </c>
      <c r="G8901" t="s">
        <v>396</v>
      </c>
      <c r="H8901" s="1">
        <v>2020</v>
      </c>
      <c r="I8901" s="2">
        <v>1005</v>
      </c>
      <c r="J8901" s="3">
        <v>3010</v>
      </c>
      <c r="K8901">
        <f>Table1[[#This Row],[Total Revenue + Open]]/Table1[[#This Row],[Qty]]</f>
        <v>2.9950248756218905</v>
      </c>
      <c r="L8901">
        <f>Table1[[#This Row],[Total Revenue + Open]]/Table1[[#This Row],[Qty]]</f>
        <v>2.9950248756218905</v>
      </c>
    </row>
    <row r="8902" spans="1:12" hidden="1">
      <c r="A8902" t="s">
        <v>544</v>
      </c>
      <c r="B8902" t="s">
        <v>351</v>
      </c>
      <c r="C8902" t="s">
        <v>351</v>
      </c>
      <c r="D8902" t="s">
        <v>612</v>
      </c>
      <c r="E8902" t="s">
        <v>15</v>
      </c>
      <c r="F8902" t="s">
        <v>128</v>
      </c>
      <c r="G8902" t="s">
        <v>396</v>
      </c>
      <c r="H8902" s="1">
        <v>2020</v>
      </c>
      <c r="I8902" s="2">
        <v>500</v>
      </c>
      <c r="J8902" s="3">
        <v>1505</v>
      </c>
      <c r="K8902">
        <f>Table1[[#This Row],[Total Revenue + Open]]/Table1[[#This Row],[Qty]]</f>
        <v>3.01</v>
      </c>
      <c r="L8902">
        <f>Table1[[#This Row],[Total Revenue + Open]]/Table1[[#This Row],[Qty]]</f>
        <v>3.01</v>
      </c>
    </row>
    <row r="8903" spans="1:12" hidden="1">
      <c r="A8903" t="s">
        <v>544</v>
      </c>
      <c r="B8903" t="s">
        <v>351</v>
      </c>
      <c r="C8903" t="s">
        <v>351</v>
      </c>
      <c r="D8903" t="s">
        <v>612</v>
      </c>
      <c r="E8903" t="s">
        <v>15</v>
      </c>
      <c r="F8903" t="s">
        <v>128</v>
      </c>
      <c r="G8903" t="s">
        <v>396</v>
      </c>
      <c r="H8903" s="1">
        <v>2020</v>
      </c>
      <c r="I8903" s="2">
        <v>1510</v>
      </c>
      <c r="J8903" s="3">
        <v>4515</v>
      </c>
      <c r="K8903">
        <f>Table1[[#This Row],[Total Revenue + Open]]/Table1[[#This Row],[Qty]]</f>
        <v>2.9900662251655628</v>
      </c>
      <c r="L8903">
        <f>Table1[[#This Row],[Total Revenue + Open]]/Table1[[#This Row],[Qty]]</f>
        <v>2.9900662251655628</v>
      </c>
    </row>
    <row r="8904" spans="1:12" hidden="1">
      <c r="A8904" t="s">
        <v>544</v>
      </c>
      <c r="B8904" t="s">
        <v>351</v>
      </c>
      <c r="C8904" t="s">
        <v>351</v>
      </c>
      <c r="D8904" t="s">
        <v>612</v>
      </c>
      <c r="E8904" t="s">
        <v>15</v>
      </c>
      <c r="F8904" t="s">
        <v>128</v>
      </c>
      <c r="G8904" t="s">
        <v>396</v>
      </c>
      <c r="H8904" s="1">
        <v>2020</v>
      </c>
      <c r="I8904" s="2">
        <v>6030</v>
      </c>
      <c r="J8904" s="3">
        <v>18060</v>
      </c>
      <c r="K8904">
        <f>Table1[[#This Row],[Total Revenue + Open]]/Table1[[#This Row],[Qty]]</f>
        <v>2.9950248756218905</v>
      </c>
      <c r="L8904">
        <f>Table1[[#This Row],[Total Revenue + Open]]/Table1[[#This Row],[Qty]]</f>
        <v>2.9950248756218905</v>
      </c>
    </row>
    <row r="8905" spans="1:12" hidden="1">
      <c r="A8905" t="s">
        <v>544</v>
      </c>
      <c r="B8905" t="s">
        <v>351</v>
      </c>
      <c r="C8905" t="s">
        <v>351</v>
      </c>
      <c r="D8905" t="s">
        <v>612</v>
      </c>
      <c r="E8905" t="s">
        <v>15</v>
      </c>
      <c r="F8905" t="s">
        <v>128</v>
      </c>
      <c r="G8905" t="s">
        <v>396</v>
      </c>
      <c r="H8905" s="1">
        <v>2020</v>
      </c>
      <c r="I8905" s="2">
        <v>1005</v>
      </c>
      <c r="J8905" s="3">
        <v>3010</v>
      </c>
      <c r="K8905">
        <f>Table1[[#This Row],[Total Revenue + Open]]/Table1[[#This Row],[Qty]]</f>
        <v>2.9950248756218905</v>
      </c>
      <c r="L8905">
        <f>Table1[[#This Row],[Total Revenue + Open]]/Table1[[#This Row],[Qty]]</f>
        <v>2.9950248756218905</v>
      </c>
    </row>
    <row r="8906" spans="1:12" hidden="1">
      <c r="A8906" t="s">
        <v>544</v>
      </c>
      <c r="B8906" t="s">
        <v>351</v>
      </c>
      <c r="C8906" t="s">
        <v>351</v>
      </c>
      <c r="D8906" t="s">
        <v>612</v>
      </c>
      <c r="E8906" t="s">
        <v>15</v>
      </c>
      <c r="F8906" t="s">
        <v>128</v>
      </c>
      <c r="G8906" t="s">
        <v>396</v>
      </c>
      <c r="H8906" s="1">
        <v>2020</v>
      </c>
      <c r="I8906" s="2">
        <v>2010</v>
      </c>
      <c r="J8906" s="3">
        <v>6020</v>
      </c>
      <c r="K8906">
        <f>Table1[[#This Row],[Total Revenue + Open]]/Table1[[#This Row],[Qty]]</f>
        <v>2.9950248756218905</v>
      </c>
      <c r="L8906">
        <f>Table1[[#This Row],[Total Revenue + Open]]/Table1[[#This Row],[Qty]]</f>
        <v>2.9950248756218905</v>
      </c>
    </row>
    <row r="8907" spans="1:12" hidden="1">
      <c r="A8907" t="s">
        <v>544</v>
      </c>
      <c r="B8907" t="s">
        <v>351</v>
      </c>
      <c r="C8907" t="s">
        <v>351</v>
      </c>
      <c r="D8907" t="s">
        <v>612</v>
      </c>
      <c r="E8907" t="s">
        <v>15</v>
      </c>
      <c r="F8907" t="s">
        <v>128</v>
      </c>
      <c r="G8907" t="s">
        <v>396</v>
      </c>
      <c r="H8907" s="1">
        <v>2020</v>
      </c>
      <c r="I8907" s="2">
        <v>500</v>
      </c>
      <c r="J8907" s="3">
        <v>1505</v>
      </c>
      <c r="K8907">
        <f>Table1[[#This Row],[Total Revenue + Open]]/Table1[[#This Row],[Qty]]</f>
        <v>3.01</v>
      </c>
      <c r="L8907">
        <f>Table1[[#This Row],[Total Revenue + Open]]/Table1[[#This Row],[Qty]]</f>
        <v>3.01</v>
      </c>
    </row>
    <row r="8908" spans="1:12" hidden="1">
      <c r="A8908" t="s">
        <v>544</v>
      </c>
      <c r="B8908" t="s">
        <v>351</v>
      </c>
      <c r="C8908" t="s">
        <v>351</v>
      </c>
      <c r="D8908" t="s">
        <v>612</v>
      </c>
      <c r="E8908" t="s">
        <v>15</v>
      </c>
      <c r="F8908" t="s">
        <v>128</v>
      </c>
      <c r="G8908" t="s">
        <v>396</v>
      </c>
      <c r="H8908" s="1">
        <v>2020</v>
      </c>
      <c r="I8908" s="2">
        <v>2210</v>
      </c>
      <c r="J8908" s="3">
        <v>6622</v>
      </c>
      <c r="K8908">
        <f>Table1[[#This Row],[Total Revenue + Open]]/Table1[[#This Row],[Qty]]</f>
        <v>2.9963800904977376</v>
      </c>
      <c r="L8908">
        <f>Table1[[#This Row],[Total Revenue + Open]]/Table1[[#This Row],[Qty]]</f>
        <v>2.9963800904977376</v>
      </c>
    </row>
    <row r="8909" spans="1:12" hidden="1">
      <c r="A8909" t="s">
        <v>544</v>
      </c>
      <c r="B8909" t="s">
        <v>351</v>
      </c>
      <c r="C8909" t="s">
        <v>351</v>
      </c>
      <c r="D8909" t="s">
        <v>612</v>
      </c>
      <c r="E8909" t="s">
        <v>15</v>
      </c>
      <c r="F8909" t="s">
        <v>128</v>
      </c>
      <c r="G8909" t="s">
        <v>396</v>
      </c>
      <c r="H8909" s="1">
        <v>2021</v>
      </c>
      <c r="I8909" s="2">
        <v>50</v>
      </c>
      <c r="J8909" s="3">
        <v>150.5</v>
      </c>
      <c r="K8909">
        <f>Table1[[#This Row],[Total Revenue + Open]]/Table1[[#This Row],[Qty]]</f>
        <v>3.01</v>
      </c>
      <c r="L8909">
        <f>Table1[[#This Row],[Total Revenue + Open]]/Table1[[#This Row],[Qty]]</f>
        <v>3.01</v>
      </c>
    </row>
    <row r="8910" spans="1:12" hidden="1">
      <c r="A8910" t="s">
        <v>544</v>
      </c>
      <c r="B8910" t="s">
        <v>351</v>
      </c>
      <c r="C8910" t="s">
        <v>351</v>
      </c>
      <c r="D8910" t="s">
        <v>612</v>
      </c>
      <c r="E8910" t="s">
        <v>15</v>
      </c>
      <c r="F8910" t="s">
        <v>128</v>
      </c>
      <c r="G8910" t="s">
        <v>396</v>
      </c>
      <c r="H8910" s="1">
        <v>2021</v>
      </c>
      <c r="I8910" s="2">
        <v>1760</v>
      </c>
      <c r="J8910" s="3">
        <v>5267.5</v>
      </c>
      <c r="K8910">
        <f>Table1[[#This Row],[Total Revenue + Open]]/Table1[[#This Row],[Qty]]</f>
        <v>2.9928977272727271</v>
      </c>
      <c r="L8910">
        <f>Table1[[#This Row],[Total Revenue + Open]]/Table1[[#This Row],[Qty]]</f>
        <v>2.9928977272727271</v>
      </c>
    </row>
    <row r="8911" spans="1:12" hidden="1">
      <c r="A8911" t="s">
        <v>544</v>
      </c>
      <c r="B8911" t="s">
        <v>351</v>
      </c>
      <c r="C8911" t="s">
        <v>351</v>
      </c>
      <c r="D8911" t="s">
        <v>612</v>
      </c>
      <c r="E8911" t="s">
        <v>15</v>
      </c>
      <c r="F8911" t="s">
        <v>128</v>
      </c>
      <c r="G8911" t="s">
        <v>396</v>
      </c>
      <c r="H8911" s="1">
        <v>2021</v>
      </c>
      <c r="I8911" s="2">
        <v>100</v>
      </c>
      <c r="J8911" s="3">
        <v>301</v>
      </c>
      <c r="K8911">
        <f>Table1[[#This Row],[Total Revenue + Open]]/Table1[[#This Row],[Qty]]</f>
        <v>3.01</v>
      </c>
      <c r="L8911">
        <f>Table1[[#This Row],[Total Revenue + Open]]/Table1[[#This Row],[Qty]]</f>
        <v>3.01</v>
      </c>
    </row>
    <row r="8912" spans="1:12" hidden="1">
      <c r="A8912" t="s">
        <v>544</v>
      </c>
      <c r="B8912" t="s">
        <v>351</v>
      </c>
      <c r="C8912" t="s">
        <v>351</v>
      </c>
      <c r="D8912" t="s">
        <v>612</v>
      </c>
      <c r="E8912" t="s">
        <v>15</v>
      </c>
      <c r="F8912" t="s">
        <v>128</v>
      </c>
      <c r="G8912" t="s">
        <v>396</v>
      </c>
      <c r="H8912" s="1">
        <v>2021</v>
      </c>
      <c r="I8912" s="2">
        <v>50</v>
      </c>
      <c r="J8912" s="3">
        <v>150.5</v>
      </c>
      <c r="K8912">
        <f>Table1[[#This Row],[Total Revenue + Open]]/Table1[[#This Row],[Qty]]</f>
        <v>3.01</v>
      </c>
      <c r="L8912">
        <f>Table1[[#This Row],[Total Revenue + Open]]/Table1[[#This Row],[Qty]]</f>
        <v>3.01</v>
      </c>
    </row>
    <row r="8913" spans="1:12" hidden="1">
      <c r="A8913" t="s">
        <v>544</v>
      </c>
      <c r="B8913" t="s">
        <v>351</v>
      </c>
      <c r="C8913" t="s">
        <v>351</v>
      </c>
      <c r="D8913" t="s">
        <v>612</v>
      </c>
      <c r="E8913" t="s">
        <v>15</v>
      </c>
      <c r="F8913" t="s">
        <v>128</v>
      </c>
      <c r="G8913" t="s">
        <v>396</v>
      </c>
      <c r="H8913" s="1">
        <v>2021</v>
      </c>
      <c r="I8913" s="2">
        <v>25</v>
      </c>
      <c r="J8913" s="3">
        <v>75.25</v>
      </c>
      <c r="K8913">
        <f>Table1[[#This Row],[Total Revenue + Open]]/Table1[[#This Row],[Qty]]</f>
        <v>3.01</v>
      </c>
      <c r="L8913">
        <f>Table1[[#This Row],[Total Revenue + Open]]/Table1[[#This Row],[Qty]]</f>
        <v>3.01</v>
      </c>
    </row>
    <row r="8914" spans="1:12" hidden="1">
      <c r="A8914" t="s">
        <v>544</v>
      </c>
      <c r="B8914" t="s">
        <v>351</v>
      </c>
      <c r="C8914" t="s">
        <v>351</v>
      </c>
      <c r="D8914" t="s">
        <v>612</v>
      </c>
      <c r="E8914" t="s">
        <v>15</v>
      </c>
      <c r="F8914" t="s">
        <v>128</v>
      </c>
      <c r="G8914" t="s">
        <v>396</v>
      </c>
      <c r="H8914" s="1">
        <v>2021</v>
      </c>
      <c r="I8914" s="2">
        <v>100</v>
      </c>
      <c r="J8914" s="3">
        <v>301</v>
      </c>
      <c r="K8914">
        <f>Table1[[#This Row],[Total Revenue + Open]]/Table1[[#This Row],[Qty]]</f>
        <v>3.01</v>
      </c>
      <c r="L8914">
        <f>Table1[[#This Row],[Total Revenue + Open]]/Table1[[#This Row],[Qty]]</f>
        <v>3.01</v>
      </c>
    </row>
    <row r="8915" spans="1:12" hidden="1">
      <c r="A8915" t="s">
        <v>544</v>
      </c>
      <c r="B8915" t="s">
        <v>351</v>
      </c>
      <c r="C8915" t="s">
        <v>351</v>
      </c>
      <c r="D8915" t="s">
        <v>612</v>
      </c>
      <c r="E8915" t="s">
        <v>15</v>
      </c>
      <c r="F8915" t="s">
        <v>128</v>
      </c>
      <c r="G8915" t="s">
        <v>396</v>
      </c>
      <c r="H8915" s="1">
        <v>2022</v>
      </c>
      <c r="I8915" s="2">
        <v>50</v>
      </c>
      <c r="J8915" s="3">
        <v>150.5</v>
      </c>
      <c r="K8915">
        <f>Table1[[#This Row],[Total Revenue + Open]]/Table1[[#This Row],[Qty]]</f>
        <v>3.01</v>
      </c>
      <c r="L8915">
        <f>Table1[[#This Row],[Total Revenue + Open]]/Table1[[#This Row],[Qty]]</f>
        <v>3.01</v>
      </c>
    </row>
    <row r="8916" spans="1:12" hidden="1">
      <c r="A8916" t="s">
        <v>544</v>
      </c>
      <c r="B8916" t="s">
        <v>351</v>
      </c>
      <c r="C8916" t="s">
        <v>351</v>
      </c>
      <c r="D8916" t="s">
        <v>612</v>
      </c>
      <c r="E8916" t="s">
        <v>15</v>
      </c>
      <c r="F8916" t="s">
        <v>128</v>
      </c>
      <c r="G8916" t="s">
        <v>396</v>
      </c>
      <c r="H8916" s="1">
        <v>2018</v>
      </c>
      <c r="I8916" s="2">
        <v>5025</v>
      </c>
      <c r="J8916" s="3">
        <v>15050</v>
      </c>
      <c r="K8916">
        <f>Table1[[#This Row],[Total Revenue + Open]]/Table1[[#This Row],[Qty]]</f>
        <v>2.9950248756218905</v>
      </c>
      <c r="L8916">
        <f>Table1[[#This Row],[Total Revenue + Open]]/Table1[[#This Row],[Qty]]</f>
        <v>2.9950248756218905</v>
      </c>
    </row>
    <row r="8917" spans="1:12" hidden="1">
      <c r="A8917" t="s">
        <v>544</v>
      </c>
      <c r="B8917" t="s">
        <v>351</v>
      </c>
      <c r="C8917" t="s">
        <v>351</v>
      </c>
      <c r="D8917" t="s">
        <v>612</v>
      </c>
      <c r="E8917" t="s">
        <v>15</v>
      </c>
      <c r="F8917" t="s">
        <v>128</v>
      </c>
      <c r="G8917" t="s">
        <v>396</v>
      </c>
      <c r="H8917" s="1">
        <v>2018</v>
      </c>
      <c r="I8917" s="2">
        <v>1005</v>
      </c>
      <c r="J8917" s="3">
        <v>3010</v>
      </c>
      <c r="K8917">
        <f>Table1[[#This Row],[Total Revenue + Open]]/Table1[[#This Row],[Qty]]</f>
        <v>2.9950248756218905</v>
      </c>
      <c r="L8917">
        <f>Table1[[#This Row],[Total Revenue + Open]]/Table1[[#This Row],[Qty]]</f>
        <v>2.9950248756218905</v>
      </c>
    </row>
    <row r="8918" spans="1:12" hidden="1">
      <c r="A8918" t="s">
        <v>544</v>
      </c>
      <c r="B8918" t="s">
        <v>351</v>
      </c>
      <c r="C8918" t="s">
        <v>351</v>
      </c>
      <c r="D8918" t="s">
        <v>612</v>
      </c>
      <c r="E8918" t="s">
        <v>15</v>
      </c>
      <c r="F8918" t="s">
        <v>128</v>
      </c>
      <c r="G8918" t="s">
        <v>396</v>
      </c>
      <c r="H8918" s="1">
        <v>2018</v>
      </c>
      <c r="I8918" s="2">
        <v>500</v>
      </c>
      <c r="J8918" s="3">
        <v>1505</v>
      </c>
      <c r="K8918">
        <f>Table1[[#This Row],[Total Revenue + Open]]/Table1[[#This Row],[Qty]]</f>
        <v>3.01</v>
      </c>
      <c r="L8918">
        <f>Table1[[#This Row],[Total Revenue + Open]]/Table1[[#This Row],[Qty]]</f>
        <v>3.01</v>
      </c>
    </row>
    <row r="8919" spans="1:12" hidden="1">
      <c r="A8919" t="s">
        <v>544</v>
      </c>
      <c r="B8919" t="s">
        <v>351</v>
      </c>
      <c r="C8919" t="s">
        <v>351</v>
      </c>
      <c r="D8919" t="s">
        <v>612</v>
      </c>
      <c r="E8919" t="s">
        <v>15</v>
      </c>
      <c r="F8919" t="s">
        <v>128</v>
      </c>
      <c r="G8919" t="s">
        <v>396</v>
      </c>
      <c r="H8919" s="1">
        <v>2019</v>
      </c>
      <c r="I8919" s="2">
        <v>1005</v>
      </c>
      <c r="J8919" s="3">
        <v>3010</v>
      </c>
      <c r="K8919">
        <f>Table1[[#This Row],[Total Revenue + Open]]/Table1[[#This Row],[Qty]]</f>
        <v>2.9950248756218905</v>
      </c>
      <c r="L8919">
        <f>Table1[[#This Row],[Total Revenue + Open]]/Table1[[#This Row],[Qty]]</f>
        <v>2.9950248756218905</v>
      </c>
    </row>
    <row r="8920" spans="1:12" hidden="1">
      <c r="A8920" t="s">
        <v>544</v>
      </c>
      <c r="B8920" t="s">
        <v>351</v>
      </c>
      <c r="C8920" t="s">
        <v>351</v>
      </c>
      <c r="D8920" t="s">
        <v>612</v>
      </c>
      <c r="E8920" t="s">
        <v>15</v>
      </c>
      <c r="F8920" t="s">
        <v>128</v>
      </c>
      <c r="G8920" t="s">
        <v>396</v>
      </c>
      <c r="H8920" s="1">
        <v>2019</v>
      </c>
      <c r="I8920" s="2">
        <v>1005</v>
      </c>
      <c r="J8920" s="3">
        <v>3010</v>
      </c>
      <c r="K8920">
        <f>Table1[[#This Row],[Total Revenue + Open]]/Table1[[#This Row],[Qty]]</f>
        <v>2.9950248756218905</v>
      </c>
      <c r="L8920">
        <f>Table1[[#This Row],[Total Revenue + Open]]/Table1[[#This Row],[Qty]]</f>
        <v>2.9950248756218905</v>
      </c>
    </row>
    <row r="8921" spans="1:12" hidden="1">
      <c r="A8921" t="s">
        <v>544</v>
      </c>
      <c r="B8921" t="s">
        <v>351</v>
      </c>
      <c r="C8921" t="s">
        <v>351</v>
      </c>
      <c r="D8921" t="s">
        <v>612</v>
      </c>
      <c r="E8921" t="s">
        <v>15</v>
      </c>
      <c r="F8921" t="s">
        <v>128</v>
      </c>
      <c r="G8921" t="s">
        <v>396</v>
      </c>
      <c r="H8921" s="1">
        <v>2019</v>
      </c>
      <c r="I8921" s="2">
        <v>1005</v>
      </c>
      <c r="J8921" s="3">
        <v>3010</v>
      </c>
      <c r="K8921">
        <f>Table1[[#This Row],[Total Revenue + Open]]/Table1[[#This Row],[Qty]]</f>
        <v>2.9950248756218905</v>
      </c>
      <c r="L8921">
        <f>Table1[[#This Row],[Total Revenue + Open]]/Table1[[#This Row],[Qty]]</f>
        <v>2.9950248756218905</v>
      </c>
    </row>
    <row r="8922" spans="1:12" hidden="1">
      <c r="A8922" t="s">
        <v>544</v>
      </c>
      <c r="B8922" t="s">
        <v>351</v>
      </c>
      <c r="C8922" t="s">
        <v>351</v>
      </c>
      <c r="D8922" t="s">
        <v>612</v>
      </c>
      <c r="E8922" t="s">
        <v>15</v>
      </c>
      <c r="F8922" t="s">
        <v>128</v>
      </c>
      <c r="G8922" t="s">
        <v>396</v>
      </c>
      <c r="H8922" s="1">
        <v>2019</v>
      </c>
      <c r="I8922" s="2">
        <v>1005</v>
      </c>
      <c r="J8922" s="3">
        <v>3010</v>
      </c>
      <c r="K8922">
        <f>Table1[[#This Row],[Total Revenue + Open]]/Table1[[#This Row],[Qty]]</f>
        <v>2.9950248756218905</v>
      </c>
      <c r="L8922">
        <f>Table1[[#This Row],[Total Revenue + Open]]/Table1[[#This Row],[Qty]]</f>
        <v>2.9950248756218905</v>
      </c>
    </row>
    <row r="8923" spans="1:12" hidden="1">
      <c r="A8923" t="s">
        <v>544</v>
      </c>
      <c r="B8923" t="s">
        <v>351</v>
      </c>
      <c r="C8923" t="s">
        <v>351</v>
      </c>
      <c r="D8923" t="s">
        <v>612</v>
      </c>
      <c r="E8923" t="s">
        <v>15</v>
      </c>
      <c r="F8923" t="s">
        <v>128</v>
      </c>
      <c r="G8923" t="s">
        <v>396</v>
      </c>
      <c r="H8923" s="1">
        <v>2019</v>
      </c>
      <c r="I8923" s="2">
        <v>2010</v>
      </c>
      <c r="J8923" s="3">
        <v>6020</v>
      </c>
      <c r="K8923">
        <f>Table1[[#This Row],[Total Revenue + Open]]/Table1[[#This Row],[Qty]]</f>
        <v>2.9950248756218905</v>
      </c>
      <c r="L8923">
        <f>Table1[[#This Row],[Total Revenue + Open]]/Table1[[#This Row],[Qty]]</f>
        <v>2.9950248756218905</v>
      </c>
    </row>
    <row r="8924" spans="1:12" hidden="1">
      <c r="A8924" t="s">
        <v>544</v>
      </c>
      <c r="B8924" t="s">
        <v>351</v>
      </c>
      <c r="C8924" t="s">
        <v>351</v>
      </c>
      <c r="D8924" t="s">
        <v>612</v>
      </c>
      <c r="E8924" t="s">
        <v>15</v>
      </c>
      <c r="F8924" t="s">
        <v>128</v>
      </c>
      <c r="G8924" t="s">
        <v>396</v>
      </c>
      <c r="H8924" s="1">
        <v>2019</v>
      </c>
      <c r="I8924" s="2">
        <v>2010</v>
      </c>
      <c r="J8924" s="3">
        <v>6020</v>
      </c>
      <c r="K8924">
        <f>Table1[[#This Row],[Total Revenue + Open]]/Table1[[#This Row],[Qty]]</f>
        <v>2.9950248756218905</v>
      </c>
      <c r="L8924">
        <f>Table1[[#This Row],[Total Revenue + Open]]/Table1[[#This Row],[Qty]]</f>
        <v>2.9950248756218905</v>
      </c>
    </row>
    <row r="8925" spans="1:12" hidden="1">
      <c r="A8925" t="s">
        <v>544</v>
      </c>
      <c r="B8925" t="s">
        <v>351</v>
      </c>
      <c r="C8925" t="s">
        <v>351</v>
      </c>
      <c r="D8925" t="s">
        <v>612</v>
      </c>
      <c r="E8925" t="s">
        <v>15</v>
      </c>
      <c r="F8925" t="s">
        <v>128</v>
      </c>
      <c r="G8925" t="s">
        <v>396</v>
      </c>
      <c r="H8925" s="1">
        <v>2019</v>
      </c>
      <c r="I8925" s="2">
        <v>1005</v>
      </c>
      <c r="J8925" s="3">
        <v>3010</v>
      </c>
      <c r="K8925">
        <f>Table1[[#This Row],[Total Revenue + Open]]/Table1[[#This Row],[Qty]]</f>
        <v>2.9950248756218905</v>
      </c>
      <c r="L8925">
        <f>Table1[[#This Row],[Total Revenue + Open]]/Table1[[#This Row],[Qty]]</f>
        <v>2.9950248756218905</v>
      </c>
    </row>
    <row r="8926" spans="1:12" hidden="1">
      <c r="A8926" t="s">
        <v>544</v>
      </c>
      <c r="B8926" t="s">
        <v>351</v>
      </c>
      <c r="C8926" t="s">
        <v>351</v>
      </c>
      <c r="D8926" t="s">
        <v>612</v>
      </c>
      <c r="E8926" t="s">
        <v>15</v>
      </c>
      <c r="F8926" t="s">
        <v>128</v>
      </c>
      <c r="G8926" t="s">
        <v>396</v>
      </c>
      <c r="H8926" s="1">
        <v>2019</v>
      </c>
      <c r="I8926" s="2">
        <v>100</v>
      </c>
      <c r="J8926" s="3">
        <v>301</v>
      </c>
      <c r="K8926">
        <f>Table1[[#This Row],[Total Revenue + Open]]/Table1[[#This Row],[Qty]]</f>
        <v>3.01</v>
      </c>
      <c r="L8926">
        <f>Table1[[#This Row],[Total Revenue + Open]]/Table1[[#This Row],[Qty]]</f>
        <v>3.01</v>
      </c>
    </row>
    <row r="8927" spans="1:12" hidden="1">
      <c r="A8927" t="s">
        <v>544</v>
      </c>
      <c r="B8927" t="s">
        <v>351</v>
      </c>
      <c r="C8927" t="s">
        <v>351</v>
      </c>
      <c r="D8927" t="s">
        <v>612</v>
      </c>
      <c r="E8927" t="s">
        <v>15</v>
      </c>
      <c r="F8927" t="s">
        <v>128</v>
      </c>
      <c r="G8927" t="s">
        <v>396</v>
      </c>
      <c r="H8927" s="1">
        <v>2020</v>
      </c>
      <c r="I8927" s="2">
        <v>200</v>
      </c>
      <c r="J8927" s="3">
        <v>602</v>
      </c>
      <c r="K8927">
        <f>Table1[[#This Row],[Total Revenue + Open]]/Table1[[#This Row],[Qty]]</f>
        <v>3.01</v>
      </c>
      <c r="L8927">
        <f>Table1[[#This Row],[Total Revenue + Open]]/Table1[[#This Row],[Qty]]</f>
        <v>3.01</v>
      </c>
    </row>
    <row r="8928" spans="1:12" hidden="1">
      <c r="A8928" t="s">
        <v>544</v>
      </c>
      <c r="B8928" t="s">
        <v>351</v>
      </c>
      <c r="C8928" t="s">
        <v>351</v>
      </c>
      <c r="D8928" t="s">
        <v>612</v>
      </c>
      <c r="E8928" t="s">
        <v>15</v>
      </c>
      <c r="F8928" t="s">
        <v>128</v>
      </c>
      <c r="G8928" t="s">
        <v>396</v>
      </c>
      <c r="H8928" s="1">
        <v>2020</v>
      </c>
      <c r="I8928" s="2">
        <v>550</v>
      </c>
      <c r="J8928" s="3">
        <v>1655.5</v>
      </c>
      <c r="K8928">
        <f>Table1[[#This Row],[Total Revenue + Open]]/Table1[[#This Row],[Qty]]</f>
        <v>3.01</v>
      </c>
      <c r="L8928">
        <f>Table1[[#This Row],[Total Revenue + Open]]/Table1[[#This Row],[Qty]]</f>
        <v>3.01</v>
      </c>
    </row>
    <row r="8929" spans="1:12" hidden="1">
      <c r="A8929" t="s">
        <v>544</v>
      </c>
      <c r="B8929" t="s">
        <v>351</v>
      </c>
      <c r="C8929" t="s">
        <v>351</v>
      </c>
      <c r="D8929" t="s">
        <v>612</v>
      </c>
      <c r="E8929" t="s">
        <v>15</v>
      </c>
      <c r="F8929" t="s">
        <v>128</v>
      </c>
      <c r="G8929" t="s">
        <v>396</v>
      </c>
      <c r="H8929" s="1">
        <v>2020</v>
      </c>
      <c r="I8929" s="2">
        <v>50</v>
      </c>
      <c r="J8929" s="3">
        <v>150.5</v>
      </c>
      <c r="K8929">
        <f>Table1[[#This Row],[Total Revenue + Open]]/Table1[[#This Row],[Qty]]</f>
        <v>3.01</v>
      </c>
      <c r="L8929">
        <f>Table1[[#This Row],[Total Revenue + Open]]/Table1[[#This Row],[Qty]]</f>
        <v>3.01</v>
      </c>
    </row>
    <row r="8930" spans="1:12" hidden="1">
      <c r="A8930" t="s">
        <v>544</v>
      </c>
      <c r="B8930" t="s">
        <v>351</v>
      </c>
      <c r="C8930" t="s">
        <v>351</v>
      </c>
      <c r="D8930" t="s">
        <v>612</v>
      </c>
      <c r="E8930" t="s">
        <v>15</v>
      </c>
      <c r="F8930" t="s">
        <v>128</v>
      </c>
      <c r="G8930" t="s">
        <v>396</v>
      </c>
      <c r="H8930" s="1">
        <v>2020</v>
      </c>
      <c r="I8930" s="2">
        <v>50</v>
      </c>
      <c r="J8930" s="3">
        <v>150.5</v>
      </c>
      <c r="K8930">
        <f>Table1[[#This Row],[Total Revenue + Open]]/Table1[[#This Row],[Qty]]</f>
        <v>3.01</v>
      </c>
      <c r="L8930">
        <f>Table1[[#This Row],[Total Revenue + Open]]/Table1[[#This Row],[Qty]]</f>
        <v>3.01</v>
      </c>
    </row>
    <row r="8931" spans="1:12" hidden="1">
      <c r="A8931" t="s">
        <v>544</v>
      </c>
      <c r="B8931" t="s">
        <v>351</v>
      </c>
      <c r="C8931" t="s">
        <v>351</v>
      </c>
      <c r="D8931" t="s">
        <v>612</v>
      </c>
      <c r="E8931" t="s">
        <v>15</v>
      </c>
      <c r="F8931" t="s">
        <v>128</v>
      </c>
      <c r="G8931" t="s">
        <v>396</v>
      </c>
      <c r="H8931" s="1">
        <v>2021</v>
      </c>
      <c r="I8931" s="2">
        <v>100</v>
      </c>
      <c r="J8931" s="3">
        <v>301</v>
      </c>
      <c r="K8931">
        <f>Table1[[#This Row],[Total Revenue + Open]]/Table1[[#This Row],[Qty]]</f>
        <v>3.01</v>
      </c>
      <c r="L8931">
        <f>Table1[[#This Row],[Total Revenue + Open]]/Table1[[#This Row],[Qty]]</f>
        <v>3.01</v>
      </c>
    </row>
    <row r="8932" spans="1:12" hidden="1">
      <c r="A8932" t="s">
        <v>544</v>
      </c>
      <c r="B8932" t="s">
        <v>351</v>
      </c>
      <c r="C8932" t="s">
        <v>351</v>
      </c>
      <c r="D8932" t="s">
        <v>612</v>
      </c>
      <c r="E8932" t="s">
        <v>15</v>
      </c>
      <c r="F8932" t="s">
        <v>128</v>
      </c>
      <c r="G8932" t="s">
        <v>396</v>
      </c>
      <c r="H8932" s="1">
        <v>2018</v>
      </c>
      <c r="I8932" s="2">
        <v>2715</v>
      </c>
      <c r="J8932" s="3">
        <v>8127</v>
      </c>
      <c r="K8932">
        <f>Table1[[#This Row],[Total Revenue + Open]]/Table1[[#This Row],[Qty]]</f>
        <v>2.9933701657458562</v>
      </c>
      <c r="L8932">
        <f>Table1[[#This Row],[Total Revenue + Open]]/Table1[[#This Row],[Qty]]</f>
        <v>2.9933701657458562</v>
      </c>
    </row>
    <row r="8933" spans="1:12" hidden="1">
      <c r="A8933" t="s">
        <v>544</v>
      </c>
      <c r="B8933" t="s">
        <v>351</v>
      </c>
      <c r="C8933" t="s">
        <v>351</v>
      </c>
      <c r="D8933" t="s">
        <v>612</v>
      </c>
      <c r="E8933" t="s">
        <v>15</v>
      </c>
      <c r="F8933" t="s">
        <v>128</v>
      </c>
      <c r="G8933" t="s">
        <v>396</v>
      </c>
      <c r="H8933" s="1">
        <v>2018</v>
      </c>
      <c r="I8933" s="2">
        <v>2815</v>
      </c>
      <c r="J8933" s="3">
        <v>8428</v>
      </c>
      <c r="K8933">
        <f>Table1[[#This Row],[Total Revenue + Open]]/Table1[[#This Row],[Qty]]</f>
        <v>2.9939609236234457</v>
      </c>
      <c r="L8933">
        <f>Table1[[#This Row],[Total Revenue + Open]]/Table1[[#This Row],[Qty]]</f>
        <v>2.9939609236234457</v>
      </c>
    </row>
    <row r="8934" spans="1:12" hidden="1">
      <c r="A8934" t="s">
        <v>544</v>
      </c>
      <c r="B8934" t="s">
        <v>351</v>
      </c>
      <c r="C8934" t="s">
        <v>351</v>
      </c>
      <c r="D8934" t="s">
        <v>612</v>
      </c>
      <c r="E8934" t="s">
        <v>15</v>
      </c>
      <c r="F8934" t="s">
        <v>128</v>
      </c>
      <c r="G8934" t="s">
        <v>639</v>
      </c>
      <c r="H8934" s="1">
        <v>2017</v>
      </c>
      <c r="I8934" s="2">
        <v>2010</v>
      </c>
      <c r="J8934" s="3">
        <v>6020</v>
      </c>
      <c r="K8934">
        <f>Table1[[#This Row],[Total Revenue + Open]]/Table1[[#This Row],[Qty]]</f>
        <v>2.9950248756218905</v>
      </c>
      <c r="L8934">
        <f>Table1[[#This Row],[Total Revenue + Open]]/Table1[[#This Row],[Qty]]</f>
        <v>2.9950248756218905</v>
      </c>
    </row>
    <row r="8935" spans="1:12" hidden="1">
      <c r="A8935" t="s">
        <v>544</v>
      </c>
      <c r="B8935" t="s">
        <v>351</v>
      </c>
      <c r="C8935" t="s">
        <v>351</v>
      </c>
      <c r="D8935" t="s">
        <v>612</v>
      </c>
      <c r="E8935" t="s">
        <v>15</v>
      </c>
      <c r="F8935" t="s">
        <v>128</v>
      </c>
      <c r="G8935" t="s">
        <v>639</v>
      </c>
      <c r="H8935" s="1">
        <v>2017</v>
      </c>
      <c r="I8935" s="2">
        <v>0</v>
      </c>
      <c r="J8935" s="3">
        <v>0</v>
      </c>
      <c r="K8935" t="e">
        <f>Table1[[#This Row],[Total Revenue + Open]]/Table1[[#This Row],[Qty]]</f>
        <v>#DIV/0!</v>
      </c>
      <c r="L8935" t="e">
        <f>Table1[[#This Row],[Total Revenue + Open]]/Table1[[#This Row],[Qty]]</f>
        <v>#DIV/0!</v>
      </c>
    </row>
    <row r="8936" spans="1:12" hidden="1">
      <c r="A8936" t="s">
        <v>544</v>
      </c>
      <c r="B8936" t="s">
        <v>351</v>
      </c>
      <c r="C8936" t="s">
        <v>351</v>
      </c>
      <c r="D8936" t="s">
        <v>612</v>
      </c>
      <c r="E8936" t="s">
        <v>15</v>
      </c>
      <c r="F8936" t="s">
        <v>128</v>
      </c>
      <c r="G8936" t="s">
        <v>639</v>
      </c>
      <c r="H8936" s="1">
        <v>2017</v>
      </c>
      <c r="I8936" s="2">
        <v>200</v>
      </c>
      <c r="J8936" s="3">
        <v>602</v>
      </c>
      <c r="K8936">
        <f>Table1[[#This Row],[Total Revenue + Open]]/Table1[[#This Row],[Qty]]</f>
        <v>3.01</v>
      </c>
      <c r="L8936">
        <f>Table1[[#This Row],[Total Revenue + Open]]/Table1[[#This Row],[Qty]]</f>
        <v>3.01</v>
      </c>
    </row>
    <row r="8937" spans="1:12" hidden="1">
      <c r="A8937" t="s">
        <v>544</v>
      </c>
      <c r="B8937" t="s">
        <v>351</v>
      </c>
      <c r="C8937" t="s">
        <v>351</v>
      </c>
      <c r="D8937" t="s">
        <v>612</v>
      </c>
      <c r="E8937" t="s">
        <v>15</v>
      </c>
      <c r="F8937" t="s">
        <v>128</v>
      </c>
      <c r="G8937" t="s">
        <v>639</v>
      </c>
      <c r="H8937" s="1">
        <v>2017</v>
      </c>
      <c r="I8937" s="2">
        <v>1505</v>
      </c>
      <c r="J8937" s="3">
        <v>4515</v>
      </c>
      <c r="K8937">
        <f>Table1[[#This Row],[Total Revenue + Open]]/Table1[[#This Row],[Qty]]</f>
        <v>3</v>
      </c>
      <c r="L8937">
        <f>Table1[[#This Row],[Total Revenue + Open]]/Table1[[#This Row],[Qty]]</f>
        <v>3</v>
      </c>
    </row>
    <row r="8938" spans="1:12" hidden="1">
      <c r="A8938" t="s">
        <v>544</v>
      </c>
      <c r="B8938" t="s">
        <v>351</v>
      </c>
      <c r="C8938" t="s">
        <v>351</v>
      </c>
      <c r="D8938" t="s">
        <v>612</v>
      </c>
      <c r="E8938" t="s">
        <v>15</v>
      </c>
      <c r="F8938" t="s">
        <v>128</v>
      </c>
      <c r="G8938" t="s">
        <v>639</v>
      </c>
      <c r="H8938" s="1">
        <v>2017</v>
      </c>
      <c r="I8938" s="2">
        <v>0</v>
      </c>
      <c r="J8938" s="3">
        <v>0</v>
      </c>
      <c r="K8938" t="e">
        <f>Table1[[#This Row],[Total Revenue + Open]]/Table1[[#This Row],[Qty]]</f>
        <v>#DIV/0!</v>
      </c>
      <c r="L8938" t="e">
        <f>Table1[[#This Row],[Total Revenue + Open]]/Table1[[#This Row],[Qty]]</f>
        <v>#DIV/0!</v>
      </c>
    </row>
    <row r="8939" spans="1:12" hidden="1">
      <c r="A8939" t="s">
        <v>544</v>
      </c>
      <c r="B8939" t="s">
        <v>351</v>
      </c>
      <c r="C8939" t="s">
        <v>351</v>
      </c>
      <c r="D8939" t="s">
        <v>612</v>
      </c>
      <c r="E8939" t="s">
        <v>15</v>
      </c>
      <c r="F8939" t="s">
        <v>128</v>
      </c>
      <c r="G8939" t="s">
        <v>639</v>
      </c>
      <c r="H8939" s="1">
        <v>2017</v>
      </c>
      <c r="I8939" s="2">
        <v>1510</v>
      </c>
      <c r="J8939" s="3">
        <v>4515</v>
      </c>
      <c r="K8939">
        <f>Table1[[#This Row],[Total Revenue + Open]]/Table1[[#This Row],[Qty]]</f>
        <v>2.9900662251655628</v>
      </c>
      <c r="L8939">
        <f>Table1[[#This Row],[Total Revenue + Open]]/Table1[[#This Row],[Qty]]</f>
        <v>2.9900662251655628</v>
      </c>
    </row>
    <row r="8940" spans="1:12" hidden="1">
      <c r="A8940" t="s">
        <v>544</v>
      </c>
      <c r="B8940" t="s">
        <v>351</v>
      </c>
      <c r="C8940" t="s">
        <v>351</v>
      </c>
      <c r="D8940" t="s">
        <v>612</v>
      </c>
      <c r="E8940" t="s">
        <v>15</v>
      </c>
      <c r="F8940" t="s">
        <v>128</v>
      </c>
      <c r="G8940" t="s">
        <v>639</v>
      </c>
      <c r="H8940" s="1">
        <v>2017</v>
      </c>
      <c r="I8940" s="2">
        <v>1000</v>
      </c>
      <c r="J8940" s="3">
        <v>3010</v>
      </c>
      <c r="K8940">
        <f>Table1[[#This Row],[Total Revenue + Open]]/Table1[[#This Row],[Qty]]</f>
        <v>3.01</v>
      </c>
      <c r="L8940">
        <f>Table1[[#This Row],[Total Revenue + Open]]/Table1[[#This Row],[Qty]]</f>
        <v>3.01</v>
      </c>
    </row>
    <row r="8941" spans="1:12" hidden="1">
      <c r="A8941" t="s">
        <v>544</v>
      </c>
      <c r="B8941" t="s">
        <v>351</v>
      </c>
      <c r="C8941" t="s">
        <v>351</v>
      </c>
      <c r="D8941" t="s">
        <v>612</v>
      </c>
      <c r="E8941" t="s">
        <v>15</v>
      </c>
      <c r="F8941" t="s">
        <v>128</v>
      </c>
      <c r="G8941" t="s">
        <v>639</v>
      </c>
      <c r="H8941" s="1">
        <v>2017</v>
      </c>
      <c r="I8941" s="2">
        <v>500</v>
      </c>
      <c r="J8941" s="3">
        <v>1505</v>
      </c>
      <c r="K8941">
        <f>Table1[[#This Row],[Total Revenue + Open]]/Table1[[#This Row],[Qty]]</f>
        <v>3.01</v>
      </c>
      <c r="L8941">
        <f>Table1[[#This Row],[Total Revenue + Open]]/Table1[[#This Row],[Qty]]</f>
        <v>3.01</v>
      </c>
    </row>
    <row r="8942" spans="1:12" hidden="1">
      <c r="A8942" t="s">
        <v>544</v>
      </c>
      <c r="B8942" t="s">
        <v>351</v>
      </c>
      <c r="C8942" t="s">
        <v>351</v>
      </c>
      <c r="D8942" t="s">
        <v>612</v>
      </c>
      <c r="E8942" t="s">
        <v>15</v>
      </c>
      <c r="F8942" t="s">
        <v>128</v>
      </c>
      <c r="G8942" t="s">
        <v>640</v>
      </c>
      <c r="H8942" s="1">
        <v>2017</v>
      </c>
      <c r="I8942" s="2">
        <v>2010</v>
      </c>
      <c r="J8942" s="3">
        <v>6020</v>
      </c>
      <c r="K8942">
        <f>Table1[[#This Row],[Total Revenue + Open]]/Table1[[#This Row],[Qty]]</f>
        <v>2.9950248756218905</v>
      </c>
      <c r="L8942">
        <f>Table1[[#This Row],[Total Revenue + Open]]/Table1[[#This Row],[Qty]]</f>
        <v>2.9950248756218905</v>
      </c>
    </row>
    <row r="8943" spans="1:12" hidden="1">
      <c r="A8943" t="s">
        <v>544</v>
      </c>
      <c r="B8943" t="s">
        <v>351</v>
      </c>
      <c r="C8943" t="s">
        <v>351</v>
      </c>
      <c r="D8943" t="s">
        <v>612</v>
      </c>
      <c r="E8943" t="s">
        <v>15</v>
      </c>
      <c r="F8943" t="s">
        <v>128</v>
      </c>
      <c r="G8943" t="s">
        <v>640</v>
      </c>
      <c r="H8943" s="1">
        <v>2017</v>
      </c>
      <c r="I8943" s="2">
        <v>0</v>
      </c>
      <c r="J8943" s="3">
        <v>0</v>
      </c>
      <c r="K8943" t="e">
        <f>Table1[[#This Row],[Total Revenue + Open]]/Table1[[#This Row],[Qty]]</f>
        <v>#DIV/0!</v>
      </c>
      <c r="L8943" t="e">
        <f>Table1[[#This Row],[Total Revenue + Open]]/Table1[[#This Row],[Qty]]</f>
        <v>#DIV/0!</v>
      </c>
    </row>
    <row r="8944" spans="1:12" hidden="1">
      <c r="A8944" t="s">
        <v>544</v>
      </c>
      <c r="B8944" t="s">
        <v>351</v>
      </c>
      <c r="C8944" t="s">
        <v>351</v>
      </c>
      <c r="D8944" t="s">
        <v>612</v>
      </c>
      <c r="E8944" t="s">
        <v>15</v>
      </c>
      <c r="F8944" t="s">
        <v>128</v>
      </c>
      <c r="G8944" t="s">
        <v>640</v>
      </c>
      <c r="H8944" s="1">
        <v>2017</v>
      </c>
      <c r="I8944" s="2">
        <v>1000</v>
      </c>
      <c r="J8944" s="3">
        <v>3010</v>
      </c>
      <c r="K8944">
        <f>Table1[[#This Row],[Total Revenue + Open]]/Table1[[#This Row],[Qty]]</f>
        <v>3.01</v>
      </c>
      <c r="L8944">
        <f>Table1[[#This Row],[Total Revenue + Open]]/Table1[[#This Row],[Qty]]</f>
        <v>3.01</v>
      </c>
    </row>
    <row r="8945" spans="1:12" hidden="1">
      <c r="A8945" t="s">
        <v>544</v>
      </c>
      <c r="B8945" t="s">
        <v>351</v>
      </c>
      <c r="C8945" t="s">
        <v>351</v>
      </c>
      <c r="D8945" t="s">
        <v>612</v>
      </c>
      <c r="E8945" t="s">
        <v>15</v>
      </c>
      <c r="F8945" t="s">
        <v>128</v>
      </c>
      <c r="G8945" t="s">
        <v>640</v>
      </c>
      <c r="H8945" s="1">
        <v>2017</v>
      </c>
      <c r="I8945" s="2">
        <v>1810</v>
      </c>
      <c r="J8945" s="3">
        <v>5418</v>
      </c>
      <c r="K8945">
        <f>Table1[[#This Row],[Total Revenue + Open]]/Table1[[#This Row],[Qty]]</f>
        <v>2.9933701657458562</v>
      </c>
      <c r="L8945">
        <f>Table1[[#This Row],[Total Revenue + Open]]/Table1[[#This Row],[Qty]]</f>
        <v>2.9933701657458562</v>
      </c>
    </row>
    <row r="8946" spans="1:12" hidden="1">
      <c r="A8946" t="s">
        <v>544</v>
      </c>
      <c r="B8946" t="s">
        <v>351</v>
      </c>
      <c r="C8946" t="s">
        <v>351</v>
      </c>
      <c r="D8946" t="s">
        <v>612</v>
      </c>
      <c r="E8946" t="s">
        <v>15</v>
      </c>
      <c r="F8946" t="s">
        <v>128</v>
      </c>
      <c r="G8946" t="s">
        <v>640</v>
      </c>
      <c r="H8946" s="1">
        <v>2017</v>
      </c>
      <c r="I8946" s="2">
        <v>1505</v>
      </c>
      <c r="J8946" s="3">
        <v>4515</v>
      </c>
      <c r="K8946">
        <f>Table1[[#This Row],[Total Revenue + Open]]/Table1[[#This Row],[Qty]]</f>
        <v>3</v>
      </c>
      <c r="L8946">
        <f>Table1[[#This Row],[Total Revenue + Open]]/Table1[[#This Row],[Qty]]</f>
        <v>3</v>
      </c>
    </row>
    <row r="8947" spans="1:12" hidden="1">
      <c r="A8947" t="s">
        <v>544</v>
      </c>
      <c r="B8947" t="s">
        <v>351</v>
      </c>
      <c r="C8947" t="s">
        <v>351</v>
      </c>
      <c r="D8947" t="s">
        <v>612</v>
      </c>
      <c r="E8947" t="s">
        <v>15</v>
      </c>
      <c r="F8947" t="s">
        <v>128</v>
      </c>
      <c r="G8947" t="s">
        <v>640</v>
      </c>
      <c r="H8947" s="1">
        <v>2017</v>
      </c>
      <c r="I8947" s="2">
        <v>0</v>
      </c>
      <c r="J8947" s="3">
        <v>0</v>
      </c>
      <c r="K8947" t="e">
        <f>Table1[[#This Row],[Total Revenue + Open]]/Table1[[#This Row],[Qty]]</f>
        <v>#DIV/0!</v>
      </c>
      <c r="L8947" t="e">
        <f>Table1[[#This Row],[Total Revenue + Open]]/Table1[[#This Row],[Qty]]</f>
        <v>#DIV/0!</v>
      </c>
    </row>
    <row r="8948" spans="1:12" hidden="1">
      <c r="A8948" t="s">
        <v>544</v>
      </c>
      <c r="B8948" t="s">
        <v>351</v>
      </c>
      <c r="C8948" t="s">
        <v>351</v>
      </c>
      <c r="D8948" t="s">
        <v>612</v>
      </c>
      <c r="E8948" t="s">
        <v>15</v>
      </c>
      <c r="F8948" t="s">
        <v>128</v>
      </c>
      <c r="G8948" t="s">
        <v>640</v>
      </c>
      <c r="H8948" s="1">
        <v>2017</v>
      </c>
      <c r="I8948" s="2">
        <v>1510</v>
      </c>
      <c r="J8948" s="3">
        <v>4515</v>
      </c>
      <c r="K8948">
        <f>Table1[[#This Row],[Total Revenue + Open]]/Table1[[#This Row],[Qty]]</f>
        <v>2.9900662251655628</v>
      </c>
      <c r="L8948">
        <f>Table1[[#This Row],[Total Revenue + Open]]/Table1[[#This Row],[Qty]]</f>
        <v>2.9900662251655628</v>
      </c>
    </row>
    <row r="8949" spans="1:12" hidden="1">
      <c r="A8949" t="s">
        <v>544</v>
      </c>
      <c r="B8949" t="s">
        <v>351</v>
      </c>
      <c r="C8949" t="s">
        <v>351</v>
      </c>
      <c r="D8949" t="s">
        <v>612</v>
      </c>
      <c r="E8949" t="s">
        <v>15</v>
      </c>
      <c r="F8949" t="s">
        <v>128</v>
      </c>
      <c r="G8949" t="s">
        <v>640</v>
      </c>
      <c r="H8949" s="1">
        <v>2017</v>
      </c>
      <c r="I8949" s="2">
        <v>2010</v>
      </c>
      <c r="J8949" s="3">
        <v>6020</v>
      </c>
      <c r="K8949">
        <f>Table1[[#This Row],[Total Revenue + Open]]/Table1[[#This Row],[Qty]]</f>
        <v>2.9950248756218905</v>
      </c>
      <c r="L8949">
        <f>Table1[[#This Row],[Total Revenue + Open]]/Table1[[#This Row],[Qty]]</f>
        <v>2.9950248756218905</v>
      </c>
    </row>
    <row r="8950" spans="1:12" hidden="1">
      <c r="A8950" t="s">
        <v>544</v>
      </c>
      <c r="B8950" t="s">
        <v>351</v>
      </c>
      <c r="C8950" t="s">
        <v>351</v>
      </c>
      <c r="D8950" t="s">
        <v>612</v>
      </c>
      <c r="E8950" t="s">
        <v>15</v>
      </c>
      <c r="F8950" t="s">
        <v>128</v>
      </c>
      <c r="G8950" t="s">
        <v>640</v>
      </c>
      <c r="H8950" s="1">
        <v>2017</v>
      </c>
      <c r="I8950" s="2">
        <v>1005</v>
      </c>
      <c r="J8950" s="3">
        <v>3010</v>
      </c>
      <c r="K8950">
        <f>Table1[[#This Row],[Total Revenue + Open]]/Table1[[#This Row],[Qty]]</f>
        <v>2.9950248756218905</v>
      </c>
      <c r="L8950">
        <f>Table1[[#This Row],[Total Revenue + Open]]/Table1[[#This Row],[Qty]]</f>
        <v>2.9950248756218905</v>
      </c>
    </row>
    <row r="8951" spans="1:12" hidden="1">
      <c r="A8951" t="s">
        <v>544</v>
      </c>
      <c r="B8951" t="s">
        <v>351</v>
      </c>
      <c r="C8951" t="s">
        <v>351</v>
      </c>
      <c r="D8951" t="s">
        <v>612</v>
      </c>
      <c r="E8951" t="s">
        <v>15</v>
      </c>
      <c r="F8951" t="s">
        <v>128</v>
      </c>
      <c r="G8951" t="s">
        <v>397</v>
      </c>
      <c r="H8951" s="1">
        <v>2017</v>
      </c>
      <c r="I8951" s="2">
        <v>2010</v>
      </c>
      <c r="J8951" s="3">
        <v>5980</v>
      </c>
      <c r="K8951">
        <f>Table1[[#This Row],[Total Revenue + Open]]/Table1[[#This Row],[Qty]]</f>
        <v>2.9751243781094527</v>
      </c>
      <c r="L8951">
        <f>Table1[[#This Row],[Total Revenue + Open]]/Table1[[#This Row],[Qty]]</f>
        <v>2.9751243781094527</v>
      </c>
    </row>
    <row r="8952" spans="1:12" hidden="1">
      <c r="A8952" t="s">
        <v>544</v>
      </c>
      <c r="B8952" t="s">
        <v>351</v>
      </c>
      <c r="C8952" t="s">
        <v>351</v>
      </c>
      <c r="D8952" t="s">
        <v>612</v>
      </c>
      <c r="E8952" t="s">
        <v>15</v>
      </c>
      <c r="F8952" t="s">
        <v>128</v>
      </c>
      <c r="G8952" t="s">
        <v>397</v>
      </c>
      <c r="H8952" s="1">
        <v>2017</v>
      </c>
      <c r="I8952" s="2">
        <v>0</v>
      </c>
      <c r="J8952" s="3">
        <v>0</v>
      </c>
      <c r="K8952" t="e">
        <f>Table1[[#This Row],[Total Revenue + Open]]/Table1[[#This Row],[Qty]]</f>
        <v>#DIV/0!</v>
      </c>
      <c r="L8952" t="e">
        <f>Table1[[#This Row],[Total Revenue + Open]]/Table1[[#This Row],[Qty]]</f>
        <v>#DIV/0!</v>
      </c>
    </row>
    <row r="8953" spans="1:12" hidden="1">
      <c r="A8953" t="s">
        <v>544</v>
      </c>
      <c r="B8953" t="s">
        <v>351</v>
      </c>
      <c r="C8953" t="s">
        <v>351</v>
      </c>
      <c r="D8953" t="s">
        <v>612</v>
      </c>
      <c r="E8953" t="s">
        <v>15</v>
      </c>
      <c r="F8953" t="s">
        <v>128</v>
      </c>
      <c r="G8953" t="s">
        <v>397</v>
      </c>
      <c r="H8953" s="1">
        <v>2017</v>
      </c>
      <c r="I8953" s="2">
        <v>500</v>
      </c>
      <c r="J8953" s="3">
        <v>1495</v>
      </c>
      <c r="K8953">
        <f>Table1[[#This Row],[Total Revenue + Open]]/Table1[[#This Row],[Qty]]</f>
        <v>2.99</v>
      </c>
      <c r="L8953">
        <f>Table1[[#This Row],[Total Revenue + Open]]/Table1[[#This Row],[Qty]]</f>
        <v>2.99</v>
      </c>
    </row>
    <row r="8954" spans="1:12" hidden="1">
      <c r="A8954" t="s">
        <v>544</v>
      </c>
      <c r="B8954" t="s">
        <v>351</v>
      </c>
      <c r="C8954" t="s">
        <v>351</v>
      </c>
      <c r="D8954" t="s">
        <v>612</v>
      </c>
      <c r="E8954" t="s">
        <v>15</v>
      </c>
      <c r="F8954" t="s">
        <v>128</v>
      </c>
      <c r="G8954" t="s">
        <v>397</v>
      </c>
      <c r="H8954" s="1">
        <v>2017</v>
      </c>
      <c r="I8954" s="2">
        <v>0</v>
      </c>
      <c r="J8954" s="3">
        <v>0</v>
      </c>
      <c r="K8954" t="e">
        <f>Table1[[#This Row],[Total Revenue + Open]]/Table1[[#This Row],[Qty]]</f>
        <v>#DIV/0!</v>
      </c>
      <c r="L8954" t="e">
        <f>Table1[[#This Row],[Total Revenue + Open]]/Table1[[#This Row],[Qty]]</f>
        <v>#DIV/0!</v>
      </c>
    </row>
    <row r="8955" spans="1:12" hidden="1">
      <c r="A8955" t="s">
        <v>544</v>
      </c>
      <c r="B8955" t="s">
        <v>351</v>
      </c>
      <c r="C8955" t="s">
        <v>351</v>
      </c>
      <c r="D8955" t="s">
        <v>612</v>
      </c>
      <c r="E8955" t="s">
        <v>15</v>
      </c>
      <c r="F8955" t="s">
        <v>128</v>
      </c>
      <c r="G8955" t="s">
        <v>397</v>
      </c>
      <c r="H8955" s="1">
        <v>2017</v>
      </c>
      <c r="I8955" s="2">
        <v>1510</v>
      </c>
      <c r="J8955" s="3">
        <v>4485</v>
      </c>
      <c r="K8955">
        <f>Table1[[#This Row],[Total Revenue + Open]]/Table1[[#This Row],[Qty]]</f>
        <v>2.9701986754966887</v>
      </c>
      <c r="L8955">
        <f>Table1[[#This Row],[Total Revenue + Open]]/Table1[[#This Row],[Qty]]</f>
        <v>2.9701986754966887</v>
      </c>
    </row>
    <row r="8956" spans="1:12" hidden="1">
      <c r="A8956" t="s">
        <v>544</v>
      </c>
      <c r="B8956" t="s">
        <v>351</v>
      </c>
      <c r="C8956" t="s">
        <v>351</v>
      </c>
      <c r="D8956" t="s">
        <v>612</v>
      </c>
      <c r="E8956" t="s">
        <v>15</v>
      </c>
      <c r="F8956" t="s">
        <v>128</v>
      </c>
      <c r="G8956" t="s">
        <v>397</v>
      </c>
      <c r="H8956" s="1">
        <v>2017</v>
      </c>
      <c r="I8956" s="2">
        <v>1000</v>
      </c>
      <c r="J8956" s="3">
        <v>2990</v>
      </c>
      <c r="K8956">
        <f>Table1[[#This Row],[Total Revenue + Open]]/Table1[[#This Row],[Qty]]</f>
        <v>2.99</v>
      </c>
      <c r="L8956">
        <f>Table1[[#This Row],[Total Revenue + Open]]/Table1[[#This Row],[Qty]]</f>
        <v>2.99</v>
      </c>
    </row>
    <row r="8957" spans="1:12" hidden="1">
      <c r="A8957" t="s">
        <v>544</v>
      </c>
      <c r="B8957" t="s">
        <v>351</v>
      </c>
      <c r="C8957" t="s">
        <v>351</v>
      </c>
      <c r="D8957" t="s">
        <v>612</v>
      </c>
      <c r="E8957" t="s">
        <v>15</v>
      </c>
      <c r="F8957" t="s">
        <v>128</v>
      </c>
      <c r="G8957" t="s">
        <v>397</v>
      </c>
      <c r="H8957" s="1">
        <v>2017</v>
      </c>
      <c r="I8957" s="2">
        <v>1005</v>
      </c>
      <c r="J8957" s="3">
        <v>2990</v>
      </c>
      <c r="K8957">
        <f>Table1[[#This Row],[Total Revenue + Open]]/Table1[[#This Row],[Qty]]</f>
        <v>2.9751243781094527</v>
      </c>
      <c r="L8957">
        <f>Table1[[#This Row],[Total Revenue + Open]]/Table1[[#This Row],[Qty]]</f>
        <v>2.9751243781094527</v>
      </c>
    </row>
    <row r="8958" spans="1:12" hidden="1">
      <c r="A8958" t="s">
        <v>544</v>
      </c>
      <c r="B8958" t="s">
        <v>351</v>
      </c>
      <c r="C8958" t="s">
        <v>351</v>
      </c>
      <c r="D8958" t="s">
        <v>612</v>
      </c>
      <c r="E8958" t="s">
        <v>15</v>
      </c>
      <c r="F8958" t="s">
        <v>131</v>
      </c>
      <c r="G8958" t="s">
        <v>540</v>
      </c>
      <c r="H8958" s="1">
        <v>2017</v>
      </c>
      <c r="I8958" s="2">
        <v>0</v>
      </c>
      <c r="J8958" s="3">
        <v>0</v>
      </c>
      <c r="K8958" t="e">
        <f>Table1[[#This Row],[Total Revenue + Open]]/Table1[[#This Row],[Qty]]</f>
        <v>#DIV/0!</v>
      </c>
      <c r="L8958" t="e">
        <f>Table1[[#This Row],[Total Revenue + Open]]/Table1[[#This Row],[Qty]]</f>
        <v>#DIV/0!</v>
      </c>
    </row>
    <row r="8959" spans="1:12" hidden="1">
      <c r="A8959" t="s">
        <v>544</v>
      </c>
      <c r="B8959" t="s">
        <v>351</v>
      </c>
      <c r="C8959" t="s">
        <v>351</v>
      </c>
      <c r="D8959" t="s">
        <v>612</v>
      </c>
      <c r="E8959" t="s">
        <v>15</v>
      </c>
      <c r="F8959" t="s">
        <v>131</v>
      </c>
      <c r="G8959" t="s">
        <v>540</v>
      </c>
      <c r="H8959" s="1">
        <v>2018</v>
      </c>
      <c r="I8959" s="2">
        <v>1005</v>
      </c>
      <c r="J8959" s="3">
        <v>2550</v>
      </c>
      <c r="K8959">
        <f>Table1[[#This Row],[Total Revenue + Open]]/Table1[[#This Row],[Qty]]</f>
        <v>2.5373134328358211</v>
      </c>
      <c r="L8959">
        <f>Table1[[#This Row],[Total Revenue + Open]]/Table1[[#This Row],[Qty]]</f>
        <v>2.5373134328358211</v>
      </c>
    </row>
    <row r="8960" spans="1:12" hidden="1">
      <c r="A8960" t="s">
        <v>544</v>
      </c>
      <c r="B8960" t="s">
        <v>351</v>
      </c>
      <c r="C8960" t="s">
        <v>351</v>
      </c>
      <c r="D8960" t="s">
        <v>612</v>
      </c>
      <c r="E8960" t="s">
        <v>15</v>
      </c>
      <c r="F8960" t="s">
        <v>131</v>
      </c>
      <c r="G8960" t="s">
        <v>540</v>
      </c>
      <c r="H8960" s="1">
        <v>2018</v>
      </c>
      <c r="I8960" s="2">
        <v>500</v>
      </c>
      <c r="J8960" s="3">
        <v>1275</v>
      </c>
      <c r="K8960">
        <f>Table1[[#This Row],[Total Revenue + Open]]/Table1[[#This Row],[Qty]]</f>
        <v>2.5499999999999998</v>
      </c>
      <c r="L8960">
        <f>Table1[[#This Row],[Total Revenue + Open]]/Table1[[#This Row],[Qty]]</f>
        <v>2.5499999999999998</v>
      </c>
    </row>
    <row r="8961" spans="1:12" hidden="1">
      <c r="A8961" t="s">
        <v>544</v>
      </c>
      <c r="B8961" t="s">
        <v>351</v>
      </c>
      <c r="C8961" t="s">
        <v>351</v>
      </c>
      <c r="D8961" t="s">
        <v>612</v>
      </c>
      <c r="E8961" t="s">
        <v>15</v>
      </c>
      <c r="F8961" t="s">
        <v>30</v>
      </c>
      <c r="G8961" t="s">
        <v>641</v>
      </c>
      <c r="H8961" s="1">
        <v>2017</v>
      </c>
      <c r="I8961" s="2">
        <v>500</v>
      </c>
      <c r="J8961" s="3">
        <v>1245</v>
      </c>
      <c r="K8961">
        <f>Table1[[#This Row],[Total Revenue + Open]]/Table1[[#This Row],[Qty]]</f>
        <v>2.4900000000000002</v>
      </c>
      <c r="L8961">
        <f>Table1[[#This Row],[Total Revenue + Open]]/Table1[[#This Row],[Qty]]</f>
        <v>2.4900000000000002</v>
      </c>
    </row>
    <row r="8962" spans="1:12" hidden="1">
      <c r="A8962" t="s">
        <v>544</v>
      </c>
      <c r="B8962" t="s">
        <v>351</v>
      </c>
      <c r="C8962" t="s">
        <v>351</v>
      </c>
      <c r="D8962" t="s">
        <v>612</v>
      </c>
      <c r="E8962" t="s">
        <v>15</v>
      </c>
      <c r="F8962" t="s">
        <v>30</v>
      </c>
      <c r="G8962" t="s">
        <v>641</v>
      </c>
      <c r="H8962" s="1">
        <v>2017</v>
      </c>
      <c r="I8962" s="2">
        <v>500</v>
      </c>
      <c r="J8962" s="3">
        <v>1245</v>
      </c>
      <c r="K8962">
        <f>Table1[[#This Row],[Total Revenue + Open]]/Table1[[#This Row],[Qty]]</f>
        <v>2.4900000000000002</v>
      </c>
      <c r="L8962">
        <f>Table1[[#This Row],[Total Revenue + Open]]/Table1[[#This Row],[Qty]]</f>
        <v>2.4900000000000002</v>
      </c>
    </row>
    <row r="8963" spans="1:12" hidden="1">
      <c r="A8963" t="s">
        <v>544</v>
      </c>
      <c r="B8963" t="s">
        <v>351</v>
      </c>
      <c r="C8963" t="s">
        <v>351</v>
      </c>
      <c r="D8963" t="s">
        <v>612</v>
      </c>
      <c r="E8963" t="s">
        <v>15</v>
      </c>
      <c r="F8963" t="s">
        <v>30</v>
      </c>
      <c r="G8963" t="s">
        <v>641</v>
      </c>
      <c r="H8963" s="1">
        <v>2017</v>
      </c>
      <c r="I8963" s="2">
        <v>1005</v>
      </c>
      <c r="J8963" s="3">
        <v>2490</v>
      </c>
      <c r="K8963">
        <f>Table1[[#This Row],[Total Revenue + Open]]/Table1[[#This Row],[Qty]]</f>
        <v>2.4776119402985075</v>
      </c>
      <c r="L8963">
        <f>Table1[[#This Row],[Total Revenue + Open]]/Table1[[#This Row],[Qty]]</f>
        <v>2.4776119402985075</v>
      </c>
    </row>
    <row r="8964" spans="1:12" hidden="1">
      <c r="A8964" t="s">
        <v>544</v>
      </c>
      <c r="B8964" t="s">
        <v>351</v>
      </c>
      <c r="C8964" t="s">
        <v>351</v>
      </c>
      <c r="D8964" t="s">
        <v>612</v>
      </c>
      <c r="E8964" t="s">
        <v>15</v>
      </c>
      <c r="F8964" t="s">
        <v>30</v>
      </c>
      <c r="G8964" t="s">
        <v>641</v>
      </c>
      <c r="H8964" s="1">
        <v>2017</v>
      </c>
      <c r="I8964" s="2">
        <v>1005</v>
      </c>
      <c r="J8964" s="3">
        <v>2490</v>
      </c>
      <c r="K8964">
        <f>Table1[[#This Row],[Total Revenue + Open]]/Table1[[#This Row],[Qty]]</f>
        <v>2.4776119402985075</v>
      </c>
      <c r="L8964">
        <f>Table1[[#This Row],[Total Revenue + Open]]/Table1[[#This Row],[Qty]]</f>
        <v>2.4776119402985075</v>
      </c>
    </row>
    <row r="8965" spans="1:12" hidden="1">
      <c r="A8965" t="s">
        <v>544</v>
      </c>
      <c r="B8965" t="s">
        <v>351</v>
      </c>
      <c r="C8965" t="s">
        <v>351</v>
      </c>
      <c r="D8965" t="s">
        <v>612</v>
      </c>
      <c r="E8965" t="s">
        <v>15</v>
      </c>
      <c r="F8965" t="s">
        <v>30</v>
      </c>
      <c r="G8965" t="s">
        <v>641</v>
      </c>
      <c r="H8965" s="1">
        <v>2017</v>
      </c>
      <c r="I8965" s="2">
        <v>500</v>
      </c>
      <c r="J8965" s="3">
        <v>1245</v>
      </c>
      <c r="K8965">
        <f>Table1[[#This Row],[Total Revenue + Open]]/Table1[[#This Row],[Qty]]</f>
        <v>2.4900000000000002</v>
      </c>
      <c r="L8965">
        <f>Table1[[#This Row],[Total Revenue + Open]]/Table1[[#This Row],[Qty]]</f>
        <v>2.4900000000000002</v>
      </c>
    </row>
    <row r="8966" spans="1:12" hidden="1">
      <c r="A8966" t="s">
        <v>544</v>
      </c>
      <c r="B8966" t="s">
        <v>351</v>
      </c>
      <c r="C8966" t="s">
        <v>351</v>
      </c>
      <c r="D8966" t="s">
        <v>612</v>
      </c>
      <c r="E8966" t="s">
        <v>15</v>
      </c>
      <c r="F8966" t="s">
        <v>30</v>
      </c>
      <c r="G8966" t="s">
        <v>641</v>
      </c>
      <c r="H8966" s="1">
        <v>2017</v>
      </c>
      <c r="I8966" s="2">
        <v>500</v>
      </c>
      <c r="J8966" s="3">
        <v>1245</v>
      </c>
      <c r="K8966">
        <f>Table1[[#This Row],[Total Revenue + Open]]/Table1[[#This Row],[Qty]]</f>
        <v>2.4900000000000002</v>
      </c>
      <c r="L8966">
        <f>Table1[[#This Row],[Total Revenue + Open]]/Table1[[#This Row],[Qty]]</f>
        <v>2.4900000000000002</v>
      </c>
    </row>
    <row r="8967" spans="1:12" hidden="1">
      <c r="A8967" t="s">
        <v>544</v>
      </c>
      <c r="B8967" t="s">
        <v>351</v>
      </c>
      <c r="C8967" t="s">
        <v>351</v>
      </c>
      <c r="D8967" t="s">
        <v>612</v>
      </c>
      <c r="E8967" t="s">
        <v>15</v>
      </c>
      <c r="F8967" t="s">
        <v>30</v>
      </c>
      <c r="G8967" t="s">
        <v>641</v>
      </c>
      <c r="H8967" s="1">
        <v>2017</v>
      </c>
      <c r="I8967" s="2">
        <v>1005</v>
      </c>
      <c r="J8967" s="3">
        <v>2490</v>
      </c>
      <c r="K8967">
        <f>Table1[[#This Row],[Total Revenue + Open]]/Table1[[#This Row],[Qty]]</f>
        <v>2.4776119402985075</v>
      </c>
      <c r="L8967">
        <f>Table1[[#This Row],[Total Revenue + Open]]/Table1[[#This Row],[Qty]]</f>
        <v>2.4776119402985075</v>
      </c>
    </row>
    <row r="8968" spans="1:12" hidden="1">
      <c r="A8968" t="s">
        <v>544</v>
      </c>
      <c r="B8968" t="s">
        <v>351</v>
      </c>
      <c r="C8968" t="s">
        <v>351</v>
      </c>
      <c r="D8968" t="s">
        <v>612</v>
      </c>
      <c r="E8968" t="s">
        <v>15</v>
      </c>
      <c r="F8968" t="s">
        <v>30</v>
      </c>
      <c r="G8968" t="s">
        <v>641</v>
      </c>
      <c r="H8968" s="1">
        <v>2018</v>
      </c>
      <c r="I8968" s="2">
        <v>1005</v>
      </c>
      <c r="J8968" s="3">
        <v>2490</v>
      </c>
      <c r="K8968">
        <f>Table1[[#This Row],[Total Revenue + Open]]/Table1[[#This Row],[Qty]]</f>
        <v>2.4776119402985075</v>
      </c>
      <c r="L8968">
        <f>Table1[[#This Row],[Total Revenue + Open]]/Table1[[#This Row],[Qty]]</f>
        <v>2.4776119402985075</v>
      </c>
    </row>
    <row r="8969" spans="1:12" hidden="1">
      <c r="A8969" t="s">
        <v>544</v>
      </c>
      <c r="B8969" t="s">
        <v>351</v>
      </c>
      <c r="C8969" t="s">
        <v>351</v>
      </c>
      <c r="D8969" t="s">
        <v>612</v>
      </c>
      <c r="E8969" t="s">
        <v>15</v>
      </c>
      <c r="F8969" t="s">
        <v>30</v>
      </c>
      <c r="G8969" t="s">
        <v>641</v>
      </c>
      <c r="H8969" s="1">
        <v>2018</v>
      </c>
      <c r="I8969" s="2">
        <v>500</v>
      </c>
      <c r="J8969" s="3">
        <v>1245</v>
      </c>
      <c r="K8969">
        <f>Table1[[#This Row],[Total Revenue + Open]]/Table1[[#This Row],[Qty]]</f>
        <v>2.4900000000000002</v>
      </c>
      <c r="L8969">
        <f>Table1[[#This Row],[Total Revenue + Open]]/Table1[[#This Row],[Qty]]</f>
        <v>2.4900000000000002</v>
      </c>
    </row>
    <row r="8970" spans="1:12" hidden="1">
      <c r="A8970" t="s">
        <v>544</v>
      </c>
      <c r="B8970" t="s">
        <v>351</v>
      </c>
      <c r="C8970" t="s">
        <v>351</v>
      </c>
      <c r="D8970" t="s">
        <v>612</v>
      </c>
      <c r="E8970" t="s">
        <v>15</v>
      </c>
      <c r="F8970" t="s">
        <v>30</v>
      </c>
      <c r="G8970" t="s">
        <v>641</v>
      </c>
      <c r="H8970" s="1">
        <v>2018</v>
      </c>
      <c r="I8970" s="2">
        <v>1100</v>
      </c>
      <c r="J8970" s="3">
        <v>2739</v>
      </c>
      <c r="K8970">
        <f>Table1[[#This Row],[Total Revenue + Open]]/Table1[[#This Row],[Qty]]</f>
        <v>2.4900000000000002</v>
      </c>
      <c r="L8970">
        <f>Table1[[#This Row],[Total Revenue + Open]]/Table1[[#This Row],[Qty]]</f>
        <v>2.4900000000000002</v>
      </c>
    </row>
    <row r="8971" spans="1:12" hidden="1">
      <c r="A8971" t="s">
        <v>544</v>
      </c>
      <c r="B8971" t="s">
        <v>351</v>
      </c>
      <c r="C8971" t="s">
        <v>351</v>
      </c>
      <c r="D8971" t="s">
        <v>612</v>
      </c>
      <c r="E8971" t="s">
        <v>15</v>
      </c>
      <c r="F8971" t="s">
        <v>30</v>
      </c>
      <c r="G8971" t="s">
        <v>641</v>
      </c>
      <c r="H8971" s="1">
        <v>2018</v>
      </c>
      <c r="I8971" s="2">
        <v>500</v>
      </c>
      <c r="J8971" s="3">
        <v>1245</v>
      </c>
      <c r="K8971">
        <f>Table1[[#This Row],[Total Revenue + Open]]/Table1[[#This Row],[Qty]]</f>
        <v>2.4900000000000002</v>
      </c>
      <c r="L8971">
        <f>Table1[[#This Row],[Total Revenue + Open]]/Table1[[#This Row],[Qty]]</f>
        <v>2.4900000000000002</v>
      </c>
    </row>
    <row r="8972" spans="1:12" hidden="1">
      <c r="A8972" t="s">
        <v>544</v>
      </c>
      <c r="B8972" t="s">
        <v>351</v>
      </c>
      <c r="C8972" t="s">
        <v>351</v>
      </c>
      <c r="D8972" t="s">
        <v>612</v>
      </c>
      <c r="E8972" t="s">
        <v>15</v>
      </c>
      <c r="F8972" t="s">
        <v>30</v>
      </c>
      <c r="G8972" t="s">
        <v>641</v>
      </c>
      <c r="H8972" s="1">
        <v>2019</v>
      </c>
      <c r="I8972" s="2">
        <v>550</v>
      </c>
      <c r="J8972" s="3">
        <v>1369.5</v>
      </c>
      <c r="K8972">
        <f>Table1[[#This Row],[Total Revenue + Open]]/Table1[[#This Row],[Qty]]</f>
        <v>2.4900000000000002</v>
      </c>
      <c r="L8972">
        <f>Table1[[#This Row],[Total Revenue + Open]]/Table1[[#This Row],[Qty]]</f>
        <v>2.4900000000000002</v>
      </c>
    </row>
    <row r="8973" spans="1:12" hidden="1">
      <c r="A8973" t="s">
        <v>544</v>
      </c>
      <c r="B8973" t="s">
        <v>351</v>
      </c>
      <c r="C8973" t="s">
        <v>351</v>
      </c>
      <c r="D8973" t="s">
        <v>612</v>
      </c>
      <c r="E8973" t="s">
        <v>15</v>
      </c>
      <c r="F8973" t="s">
        <v>30</v>
      </c>
      <c r="G8973" t="s">
        <v>641</v>
      </c>
      <c r="H8973" s="1">
        <v>2019</v>
      </c>
      <c r="I8973" s="2">
        <v>100</v>
      </c>
      <c r="J8973" s="3">
        <v>249</v>
      </c>
      <c r="K8973">
        <f>Table1[[#This Row],[Total Revenue + Open]]/Table1[[#This Row],[Qty]]</f>
        <v>2.4900000000000002</v>
      </c>
      <c r="L8973">
        <f>Table1[[#This Row],[Total Revenue + Open]]/Table1[[#This Row],[Qty]]</f>
        <v>2.4900000000000002</v>
      </c>
    </row>
    <row r="8974" spans="1:12" hidden="1">
      <c r="A8974" t="s">
        <v>544</v>
      </c>
      <c r="B8974" t="s">
        <v>351</v>
      </c>
      <c r="C8974" t="s">
        <v>351</v>
      </c>
      <c r="D8974" t="s">
        <v>612</v>
      </c>
      <c r="E8974" t="s">
        <v>15</v>
      </c>
      <c r="F8974" t="s">
        <v>30</v>
      </c>
      <c r="G8974" t="s">
        <v>642</v>
      </c>
      <c r="H8974" s="1">
        <v>2017</v>
      </c>
      <c r="I8974" s="2">
        <v>500</v>
      </c>
      <c r="J8974" s="3">
        <v>1245</v>
      </c>
      <c r="K8974">
        <f>Table1[[#This Row],[Total Revenue + Open]]/Table1[[#This Row],[Qty]]</f>
        <v>2.4900000000000002</v>
      </c>
      <c r="L8974">
        <f>Table1[[#This Row],[Total Revenue + Open]]/Table1[[#This Row],[Qty]]</f>
        <v>2.4900000000000002</v>
      </c>
    </row>
    <row r="8975" spans="1:12" hidden="1">
      <c r="A8975" t="s">
        <v>544</v>
      </c>
      <c r="B8975" t="s">
        <v>351</v>
      </c>
      <c r="C8975" t="s">
        <v>351</v>
      </c>
      <c r="D8975" t="s">
        <v>612</v>
      </c>
      <c r="E8975" t="s">
        <v>15</v>
      </c>
      <c r="F8975" t="s">
        <v>30</v>
      </c>
      <c r="G8975" t="s">
        <v>642</v>
      </c>
      <c r="H8975" s="1">
        <v>2017</v>
      </c>
      <c r="I8975" s="2">
        <v>500</v>
      </c>
      <c r="J8975" s="3">
        <v>1245</v>
      </c>
      <c r="K8975">
        <f>Table1[[#This Row],[Total Revenue + Open]]/Table1[[#This Row],[Qty]]</f>
        <v>2.4900000000000002</v>
      </c>
      <c r="L8975">
        <f>Table1[[#This Row],[Total Revenue + Open]]/Table1[[#This Row],[Qty]]</f>
        <v>2.4900000000000002</v>
      </c>
    </row>
    <row r="8976" spans="1:12" hidden="1">
      <c r="A8976" t="s">
        <v>544</v>
      </c>
      <c r="B8976" t="s">
        <v>351</v>
      </c>
      <c r="C8976" t="s">
        <v>351</v>
      </c>
      <c r="D8976" t="s">
        <v>612</v>
      </c>
      <c r="E8976" t="s">
        <v>15</v>
      </c>
      <c r="F8976" t="s">
        <v>30</v>
      </c>
      <c r="G8976" t="s">
        <v>642</v>
      </c>
      <c r="H8976" s="1">
        <v>2017</v>
      </c>
      <c r="I8976" s="2">
        <v>1005</v>
      </c>
      <c r="J8976" s="3">
        <v>2490</v>
      </c>
      <c r="K8976">
        <f>Table1[[#This Row],[Total Revenue + Open]]/Table1[[#This Row],[Qty]]</f>
        <v>2.4776119402985075</v>
      </c>
      <c r="L8976">
        <f>Table1[[#This Row],[Total Revenue + Open]]/Table1[[#This Row],[Qty]]</f>
        <v>2.4776119402985075</v>
      </c>
    </row>
    <row r="8977" spans="1:12" hidden="1">
      <c r="A8977" t="s">
        <v>544</v>
      </c>
      <c r="B8977" t="s">
        <v>351</v>
      </c>
      <c r="C8977" t="s">
        <v>351</v>
      </c>
      <c r="D8977" t="s">
        <v>612</v>
      </c>
      <c r="E8977" t="s">
        <v>15</v>
      </c>
      <c r="F8977" t="s">
        <v>30</v>
      </c>
      <c r="G8977" t="s">
        <v>642</v>
      </c>
      <c r="H8977" s="1">
        <v>2017</v>
      </c>
      <c r="I8977" s="2">
        <v>1005</v>
      </c>
      <c r="J8977" s="3">
        <v>2490</v>
      </c>
      <c r="K8977">
        <f>Table1[[#This Row],[Total Revenue + Open]]/Table1[[#This Row],[Qty]]</f>
        <v>2.4776119402985075</v>
      </c>
      <c r="L8977">
        <f>Table1[[#This Row],[Total Revenue + Open]]/Table1[[#This Row],[Qty]]</f>
        <v>2.4776119402985075</v>
      </c>
    </row>
    <row r="8978" spans="1:12" hidden="1">
      <c r="A8978" t="s">
        <v>544</v>
      </c>
      <c r="B8978" t="s">
        <v>351</v>
      </c>
      <c r="C8978" t="s">
        <v>351</v>
      </c>
      <c r="D8978" t="s">
        <v>612</v>
      </c>
      <c r="E8978" t="s">
        <v>15</v>
      </c>
      <c r="F8978" t="s">
        <v>30</v>
      </c>
      <c r="G8978" t="s">
        <v>642</v>
      </c>
      <c r="H8978" s="1">
        <v>2017</v>
      </c>
      <c r="I8978" s="2">
        <v>500</v>
      </c>
      <c r="J8978" s="3">
        <v>1245</v>
      </c>
      <c r="K8978">
        <f>Table1[[#This Row],[Total Revenue + Open]]/Table1[[#This Row],[Qty]]</f>
        <v>2.4900000000000002</v>
      </c>
      <c r="L8978">
        <f>Table1[[#This Row],[Total Revenue + Open]]/Table1[[#This Row],[Qty]]</f>
        <v>2.4900000000000002</v>
      </c>
    </row>
    <row r="8979" spans="1:12" hidden="1">
      <c r="A8979" t="s">
        <v>544</v>
      </c>
      <c r="B8979" t="s">
        <v>351</v>
      </c>
      <c r="C8979" t="s">
        <v>351</v>
      </c>
      <c r="D8979" t="s">
        <v>612</v>
      </c>
      <c r="E8979" t="s">
        <v>15</v>
      </c>
      <c r="F8979" t="s">
        <v>30</v>
      </c>
      <c r="G8979" t="s">
        <v>642</v>
      </c>
      <c r="H8979" s="1">
        <v>2017</v>
      </c>
      <c r="I8979" s="2">
        <v>500</v>
      </c>
      <c r="J8979" s="3">
        <v>1245</v>
      </c>
      <c r="K8979">
        <f>Table1[[#This Row],[Total Revenue + Open]]/Table1[[#This Row],[Qty]]</f>
        <v>2.4900000000000002</v>
      </c>
      <c r="L8979">
        <f>Table1[[#This Row],[Total Revenue + Open]]/Table1[[#This Row],[Qty]]</f>
        <v>2.4900000000000002</v>
      </c>
    </row>
    <row r="8980" spans="1:12" hidden="1">
      <c r="A8980" t="s">
        <v>544</v>
      </c>
      <c r="B8980" t="s">
        <v>351</v>
      </c>
      <c r="C8980" t="s">
        <v>351</v>
      </c>
      <c r="D8980" t="s">
        <v>612</v>
      </c>
      <c r="E8980" t="s">
        <v>15</v>
      </c>
      <c r="F8980" t="s">
        <v>30</v>
      </c>
      <c r="G8980" t="s">
        <v>642</v>
      </c>
      <c r="H8980" s="1">
        <v>2017</v>
      </c>
      <c r="I8980" s="2">
        <v>1005</v>
      </c>
      <c r="J8980" s="3">
        <v>2490</v>
      </c>
      <c r="K8980">
        <f>Table1[[#This Row],[Total Revenue + Open]]/Table1[[#This Row],[Qty]]</f>
        <v>2.4776119402985075</v>
      </c>
      <c r="L8980">
        <f>Table1[[#This Row],[Total Revenue + Open]]/Table1[[#This Row],[Qty]]</f>
        <v>2.4776119402985075</v>
      </c>
    </row>
    <row r="8981" spans="1:12" hidden="1">
      <c r="A8981" t="s">
        <v>544</v>
      </c>
      <c r="B8981" t="s">
        <v>351</v>
      </c>
      <c r="C8981" t="s">
        <v>351</v>
      </c>
      <c r="D8981" t="s">
        <v>612</v>
      </c>
      <c r="E8981" t="s">
        <v>15</v>
      </c>
      <c r="F8981" t="s">
        <v>30</v>
      </c>
      <c r="G8981" t="s">
        <v>642</v>
      </c>
      <c r="H8981" s="1">
        <v>2018</v>
      </c>
      <c r="I8981" s="2">
        <v>1005</v>
      </c>
      <c r="J8981" s="3">
        <v>2490</v>
      </c>
      <c r="K8981">
        <f>Table1[[#This Row],[Total Revenue + Open]]/Table1[[#This Row],[Qty]]</f>
        <v>2.4776119402985075</v>
      </c>
      <c r="L8981">
        <f>Table1[[#This Row],[Total Revenue + Open]]/Table1[[#This Row],[Qty]]</f>
        <v>2.4776119402985075</v>
      </c>
    </row>
    <row r="8982" spans="1:12" hidden="1">
      <c r="A8982" t="s">
        <v>544</v>
      </c>
      <c r="B8982" t="s">
        <v>351</v>
      </c>
      <c r="C8982" t="s">
        <v>351</v>
      </c>
      <c r="D8982" t="s">
        <v>612</v>
      </c>
      <c r="E8982" t="s">
        <v>15</v>
      </c>
      <c r="F8982" t="s">
        <v>30</v>
      </c>
      <c r="G8982" t="s">
        <v>642</v>
      </c>
      <c r="H8982" s="1">
        <v>2018</v>
      </c>
      <c r="I8982" s="2">
        <v>500</v>
      </c>
      <c r="J8982" s="3">
        <v>1245</v>
      </c>
      <c r="K8982">
        <f>Table1[[#This Row],[Total Revenue + Open]]/Table1[[#This Row],[Qty]]</f>
        <v>2.4900000000000002</v>
      </c>
      <c r="L8982">
        <f>Table1[[#This Row],[Total Revenue + Open]]/Table1[[#This Row],[Qty]]</f>
        <v>2.4900000000000002</v>
      </c>
    </row>
    <row r="8983" spans="1:12" hidden="1">
      <c r="A8983" t="s">
        <v>544</v>
      </c>
      <c r="B8983" t="s">
        <v>351</v>
      </c>
      <c r="C8983" t="s">
        <v>351</v>
      </c>
      <c r="D8983" t="s">
        <v>612</v>
      </c>
      <c r="E8983" t="s">
        <v>15</v>
      </c>
      <c r="F8983" t="s">
        <v>30</v>
      </c>
      <c r="G8983" t="s">
        <v>642</v>
      </c>
      <c r="H8983" s="1">
        <v>2018</v>
      </c>
      <c r="I8983" s="2">
        <v>1100</v>
      </c>
      <c r="J8983" s="3">
        <v>2739</v>
      </c>
      <c r="K8983">
        <f>Table1[[#This Row],[Total Revenue + Open]]/Table1[[#This Row],[Qty]]</f>
        <v>2.4900000000000002</v>
      </c>
      <c r="L8983">
        <f>Table1[[#This Row],[Total Revenue + Open]]/Table1[[#This Row],[Qty]]</f>
        <v>2.4900000000000002</v>
      </c>
    </row>
    <row r="8984" spans="1:12" hidden="1">
      <c r="A8984" t="s">
        <v>544</v>
      </c>
      <c r="B8984" t="s">
        <v>351</v>
      </c>
      <c r="C8984" t="s">
        <v>351</v>
      </c>
      <c r="D8984" t="s">
        <v>612</v>
      </c>
      <c r="E8984" t="s">
        <v>15</v>
      </c>
      <c r="F8984" t="s">
        <v>30</v>
      </c>
      <c r="G8984" t="s">
        <v>642</v>
      </c>
      <c r="H8984" s="1">
        <v>2018</v>
      </c>
      <c r="I8984" s="2">
        <v>500</v>
      </c>
      <c r="J8984" s="3">
        <v>1245</v>
      </c>
      <c r="K8984">
        <f>Table1[[#This Row],[Total Revenue + Open]]/Table1[[#This Row],[Qty]]</f>
        <v>2.4900000000000002</v>
      </c>
      <c r="L8984">
        <f>Table1[[#This Row],[Total Revenue + Open]]/Table1[[#This Row],[Qty]]</f>
        <v>2.4900000000000002</v>
      </c>
    </row>
    <row r="8985" spans="1:12" hidden="1">
      <c r="A8985" t="s">
        <v>544</v>
      </c>
      <c r="B8985" t="s">
        <v>351</v>
      </c>
      <c r="C8985" t="s">
        <v>351</v>
      </c>
      <c r="D8985" t="s">
        <v>612</v>
      </c>
      <c r="E8985" t="s">
        <v>15</v>
      </c>
      <c r="F8985" t="s">
        <v>30</v>
      </c>
      <c r="G8985" t="s">
        <v>642</v>
      </c>
      <c r="H8985" s="1">
        <v>2019</v>
      </c>
      <c r="I8985" s="2">
        <v>550</v>
      </c>
      <c r="J8985" s="3">
        <v>1369.5</v>
      </c>
      <c r="K8985">
        <f>Table1[[#This Row],[Total Revenue + Open]]/Table1[[#This Row],[Qty]]</f>
        <v>2.4900000000000002</v>
      </c>
      <c r="L8985">
        <f>Table1[[#This Row],[Total Revenue + Open]]/Table1[[#This Row],[Qty]]</f>
        <v>2.4900000000000002</v>
      </c>
    </row>
    <row r="8986" spans="1:12" hidden="1">
      <c r="A8986" t="s">
        <v>544</v>
      </c>
      <c r="B8986" t="s">
        <v>351</v>
      </c>
      <c r="C8986" t="s">
        <v>351</v>
      </c>
      <c r="D8986" t="s">
        <v>612</v>
      </c>
      <c r="E8986" t="s">
        <v>15</v>
      </c>
      <c r="F8986" t="s">
        <v>30</v>
      </c>
      <c r="G8986" t="s">
        <v>642</v>
      </c>
      <c r="H8986" s="1">
        <v>2019</v>
      </c>
      <c r="I8986" s="2">
        <v>100</v>
      </c>
      <c r="J8986" s="3">
        <v>249</v>
      </c>
      <c r="K8986">
        <f>Table1[[#This Row],[Total Revenue + Open]]/Table1[[#This Row],[Qty]]</f>
        <v>2.4900000000000002</v>
      </c>
      <c r="L8986">
        <f>Table1[[#This Row],[Total Revenue + Open]]/Table1[[#This Row],[Qty]]</f>
        <v>2.4900000000000002</v>
      </c>
    </row>
    <row r="8987" spans="1:12" hidden="1">
      <c r="A8987" t="s">
        <v>544</v>
      </c>
      <c r="B8987" t="s">
        <v>351</v>
      </c>
      <c r="C8987" t="s">
        <v>351</v>
      </c>
      <c r="D8987" t="s">
        <v>612</v>
      </c>
      <c r="E8987" t="s">
        <v>15</v>
      </c>
      <c r="F8987" t="s">
        <v>30</v>
      </c>
      <c r="G8987" t="s">
        <v>316</v>
      </c>
      <c r="H8987" s="1">
        <v>2018</v>
      </c>
      <c r="I8987" s="2">
        <v>500</v>
      </c>
      <c r="J8987" s="3">
        <v>1235</v>
      </c>
      <c r="K8987">
        <f>Table1[[#This Row],[Total Revenue + Open]]/Table1[[#This Row],[Qty]]</f>
        <v>2.4700000000000002</v>
      </c>
      <c r="L8987">
        <f>Table1[[#This Row],[Total Revenue + Open]]/Table1[[#This Row],[Qty]]</f>
        <v>2.4700000000000002</v>
      </c>
    </row>
    <row r="8988" spans="1:12" hidden="1">
      <c r="A8988" t="s">
        <v>544</v>
      </c>
      <c r="B8988" t="s">
        <v>351</v>
      </c>
      <c r="C8988" t="s">
        <v>351</v>
      </c>
      <c r="D8988" t="s">
        <v>612</v>
      </c>
      <c r="E8988" t="s">
        <v>15</v>
      </c>
      <c r="F8988" t="s">
        <v>30</v>
      </c>
      <c r="G8988" t="s">
        <v>316</v>
      </c>
      <c r="H8988" s="1">
        <v>2018</v>
      </c>
      <c r="I8988" s="2">
        <v>500</v>
      </c>
      <c r="J8988" s="3">
        <v>1235</v>
      </c>
      <c r="K8988">
        <f>Table1[[#This Row],[Total Revenue + Open]]/Table1[[#This Row],[Qty]]</f>
        <v>2.4700000000000002</v>
      </c>
      <c r="L8988">
        <f>Table1[[#This Row],[Total Revenue + Open]]/Table1[[#This Row],[Qty]]</f>
        <v>2.4700000000000002</v>
      </c>
    </row>
    <row r="8989" spans="1:12" hidden="1">
      <c r="A8989" t="s">
        <v>544</v>
      </c>
      <c r="B8989" t="s">
        <v>351</v>
      </c>
      <c r="C8989" t="s">
        <v>351</v>
      </c>
      <c r="D8989" t="s">
        <v>612</v>
      </c>
      <c r="E8989" t="s">
        <v>15</v>
      </c>
      <c r="F8989" t="s">
        <v>30</v>
      </c>
      <c r="G8989" t="s">
        <v>316</v>
      </c>
      <c r="H8989" s="1">
        <v>2018</v>
      </c>
      <c r="I8989" s="2">
        <v>500</v>
      </c>
      <c r="J8989" s="3">
        <v>1235</v>
      </c>
      <c r="K8989">
        <f>Table1[[#This Row],[Total Revenue + Open]]/Table1[[#This Row],[Qty]]</f>
        <v>2.4700000000000002</v>
      </c>
      <c r="L8989">
        <f>Table1[[#This Row],[Total Revenue + Open]]/Table1[[#This Row],[Qty]]</f>
        <v>2.4700000000000002</v>
      </c>
    </row>
    <row r="8990" spans="1:12" hidden="1">
      <c r="A8990" t="s">
        <v>544</v>
      </c>
      <c r="B8990" t="s">
        <v>351</v>
      </c>
      <c r="C8990" t="s">
        <v>351</v>
      </c>
      <c r="D8990" t="s">
        <v>612</v>
      </c>
      <c r="E8990" t="s">
        <v>15</v>
      </c>
      <c r="F8990" t="s">
        <v>30</v>
      </c>
      <c r="G8990" t="s">
        <v>317</v>
      </c>
      <c r="H8990" s="1">
        <v>2021</v>
      </c>
      <c r="I8990" s="2">
        <v>1560</v>
      </c>
      <c r="J8990" s="3">
        <v>3859.5</v>
      </c>
      <c r="K8990">
        <f>Table1[[#This Row],[Total Revenue + Open]]/Table1[[#This Row],[Qty]]</f>
        <v>2.4740384615384614</v>
      </c>
      <c r="L8990">
        <f>Table1[[#This Row],[Total Revenue + Open]]/Table1[[#This Row],[Qty]]</f>
        <v>2.4740384615384614</v>
      </c>
    </row>
    <row r="8991" spans="1:12" hidden="1">
      <c r="A8991" t="s">
        <v>544</v>
      </c>
      <c r="B8991" t="s">
        <v>351</v>
      </c>
      <c r="C8991" t="s">
        <v>351</v>
      </c>
      <c r="D8991" t="s">
        <v>612</v>
      </c>
      <c r="E8991" t="s">
        <v>15</v>
      </c>
      <c r="F8991" t="s">
        <v>30</v>
      </c>
      <c r="G8991" t="s">
        <v>643</v>
      </c>
      <c r="H8991" s="1">
        <v>2017</v>
      </c>
      <c r="I8991" s="2">
        <v>2210</v>
      </c>
      <c r="J8991" s="3">
        <v>5478</v>
      </c>
      <c r="K8991">
        <f>Table1[[#This Row],[Total Revenue + Open]]/Table1[[#This Row],[Qty]]</f>
        <v>2.4787330316742082</v>
      </c>
      <c r="L8991">
        <f>Table1[[#This Row],[Total Revenue + Open]]/Table1[[#This Row],[Qty]]</f>
        <v>2.4787330316742082</v>
      </c>
    </row>
    <row r="8992" spans="1:12" hidden="1">
      <c r="A8992" t="s">
        <v>544</v>
      </c>
      <c r="B8992" t="s">
        <v>351</v>
      </c>
      <c r="C8992" t="s">
        <v>351</v>
      </c>
      <c r="D8992" t="s">
        <v>612</v>
      </c>
      <c r="E8992" t="s">
        <v>15</v>
      </c>
      <c r="F8992" t="s">
        <v>30</v>
      </c>
      <c r="G8992" t="s">
        <v>643</v>
      </c>
      <c r="H8992" s="1">
        <v>2017</v>
      </c>
      <c r="I8992" s="2">
        <v>550</v>
      </c>
      <c r="J8992" s="3">
        <v>1369.5</v>
      </c>
      <c r="K8992">
        <f>Table1[[#This Row],[Total Revenue + Open]]/Table1[[#This Row],[Qty]]</f>
        <v>2.4900000000000002</v>
      </c>
      <c r="L8992">
        <f>Table1[[#This Row],[Total Revenue + Open]]/Table1[[#This Row],[Qty]]</f>
        <v>2.4900000000000002</v>
      </c>
    </row>
    <row r="8993" spans="1:12" hidden="1">
      <c r="A8993" t="s">
        <v>544</v>
      </c>
      <c r="B8993" t="s">
        <v>351</v>
      </c>
      <c r="C8993" t="s">
        <v>351</v>
      </c>
      <c r="D8993" t="s">
        <v>612</v>
      </c>
      <c r="E8993" t="s">
        <v>15</v>
      </c>
      <c r="F8993" t="s">
        <v>30</v>
      </c>
      <c r="G8993" t="s">
        <v>643</v>
      </c>
      <c r="H8993" s="1">
        <v>2017</v>
      </c>
      <c r="I8993" s="2">
        <v>4020</v>
      </c>
      <c r="J8993" s="3">
        <v>9960</v>
      </c>
      <c r="K8993">
        <f>Table1[[#This Row],[Total Revenue + Open]]/Table1[[#This Row],[Qty]]</f>
        <v>2.4776119402985075</v>
      </c>
      <c r="L8993">
        <f>Table1[[#This Row],[Total Revenue + Open]]/Table1[[#This Row],[Qty]]</f>
        <v>2.4776119402985075</v>
      </c>
    </row>
    <row r="8994" spans="1:12" hidden="1">
      <c r="A8994" t="s">
        <v>544</v>
      </c>
      <c r="B8994" t="s">
        <v>351</v>
      </c>
      <c r="C8994" t="s">
        <v>351</v>
      </c>
      <c r="D8994" t="s">
        <v>612</v>
      </c>
      <c r="E8994" t="s">
        <v>15</v>
      </c>
      <c r="F8994" t="s">
        <v>30</v>
      </c>
      <c r="G8994" t="s">
        <v>643</v>
      </c>
      <c r="H8994" s="1">
        <v>2017</v>
      </c>
      <c r="I8994" s="2">
        <v>0</v>
      </c>
      <c r="J8994" s="3">
        <v>0</v>
      </c>
      <c r="K8994" t="e">
        <f>Table1[[#This Row],[Total Revenue + Open]]/Table1[[#This Row],[Qty]]</f>
        <v>#DIV/0!</v>
      </c>
      <c r="L8994" t="e">
        <f>Table1[[#This Row],[Total Revenue + Open]]/Table1[[#This Row],[Qty]]</f>
        <v>#DIV/0!</v>
      </c>
    </row>
    <row r="8995" spans="1:12" hidden="1">
      <c r="A8995" t="s">
        <v>544</v>
      </c>
      <c r="B8995" t="s">
        <v>351</v>
      </c>
      <c r="C8995" t="s">
        <v>351</v>
      </c>
      <c r="D8995" t="s">
        <v>612</v>
      </c>
      <c r="E8995" t="s">
        <v>15</v>
      </c>
      <c r="F8995" t="s">
        <v>30</v>
      </c>
      <c r="G8995" t="s">
        <v>643</v>
      </c>
      <c r="H8995" s="1">
        <v>2017</v>
      </c>
      <c r="I8995" s="2">
        <v>5530</v>
      </c>
      <c r="J8995" s="3">
        <v>13695</v>
      </c>
      <c r="K8995">
        <f>Table1[[#This Row],[Total Revenue + Open]]/Table1[[#This Row],[Qty]]</f>
        <v>2.4764918625678121</v>
      </c>
      <c r="L8995">
        <f>Table1[[#This Row],[Total Revenue + Open]]/Table1[[#This Row],[Qty]]</f>
        <v>2.4764918625678121</v>
      </c>
    </row>
    <row r="8996" spans="1:12" hidden="1">
      <c r="A8996" t="s">
        <v>544</v>
      </c>
      <c r="B8996" t="s">
        <v>351</v>
      </c>
      <c r="C8996" t="s">
        <v>351</v>
      </c>
      <c r="D8996" t="s">
        <v>612</v>
      </c>
      <c r="E8996" t="s">
        <v>15</v>
      </c>
      <c r="F8996" t="s">
        <v>30</v>
      </c>
      <c r="G8996" t="s">
        <v>643</v>
      </c>
      <c r="H8996" s="1">
        <v>2017</v>
      </c>
      <c r="I8996" s="2">
        <v>3520</v>
      </c>
      <c r="J8996" s="3">
        <v>8715</v>
      </c>
      <c r="K8996">
        <f>Table1[[#This Row],[Total Revenue + Open]]/Table1[[#This Row],[Qty]]</f>
        <v>2.4758522727272729</v>
      </c>
      <c r="L8996">
        <f>Table1[[#This Row],[Total Revenue + Open]]/Table1[[#This Row],[Qty]]</f>
        <v>2.4758522727272729</v>
      </c>
    </row>
    <row r="8997" spans="1:12" hidden="1">
      <c r="A8997" t="s">
        <v>544</v>
      </c>
      <c r="B8997" t="s">
        <v>351</v>
      </c>
      <c r="C8997" t="s">
        <v>351</v>
      </c>
      <c r="D8997" t="s">
        <v>612</v>
      </c>
      <c r="E8997" t="s">
        <v>15</v>
      </c>
      <c r="F8997" t="s">
        <v>30</v>
      </c>
      <c r="G8997" t="s">
        <v>643</v>
      </c>
      <c r="H8997" s="1">
        <v>2017</v>
      </c>
      <c r="I8997" s="2">
        <v>3720</v>
      </c>
      <c r="J8997" s="3">
        <v>9213</v>
      </c>
      <c r="K8997">
        <f>Table1[[#This Row],[Total Revenue + Open]]/Table1[[#This Row],[Qty]]</f>
        <v>2.4766129032258064</v>
      </c>
      <c r="L8997">
        <f>Table1[[#This Row],[Total Revenue + Open]]/Table1[[#This Row],[Qty]]</f>
        <v>2.4766129032258064</v>
      </c>
    </row>
    <row r="8998" spans="1:12" hidden="1">
      <c r="A8998" t="s">
        <v>544</v>
      </c>
      <c r="B8998" t="s">
        <v>351</v>
      </c>
      <c r="C8998" t="s">
        <v>351</v>
      </c>
      <c r="D8998" t="s">
        <v>612</v>
      </c>
      <c r="E8998" t="s">
        <v>15</v>
      </c>
      <c r="F8998" t="s">
        <v>30</v>
      </c>
      <c r="G8998" t="s">
        <v>643</v>
      </c>
      <c r="H8998" s="1">
        <v>2017</v>
      </c>
      <c r="I8998" s="2">
        <v>2315</v>
      </c>
      <c r="J8998" s="3">
        <v>5727</v>
      </c>
      <c r="K8998">
        <f>Table1[[#This Row],[Total Revenue + Open]]/Table1[[#This Row],[Qty]]</f>
        <v>2.4738660907127428</v>
      </c>
      <c r="L8998">
        <f>Table1[[#This Row],[Total Revenue + Open]]/Table1[[#This Row],[Qty]]</f>
        <v>2.4738660907127428</v>
      </c>
    </row>
    <row r="8999" spans="1:12" hidden="1">
      <c r="A8999" t="s">
        <v>544</v>
      </c>
      <c r="B8999" t="s">
        <v>351</v>
      </c>
      <c r="C8999" t="s">
        <v>351</v>
      </c>
      <c r="D8999" t="s">
        <v>612</v>
      </c>
      <c r="E8999" t="s">
        <v>15</v>
      </c>
      <c r="F8999" t="s">
        <v>30</v>
      </c>
      <c r="G8999" t="s">
        <v>643</v>
      </c>
      <c r="H8999" s="1">
        <v>2018</v>
      </c>
      <c r="I8999" s="2">
        <v>3015</v>
      </c>
      <c r="J8999" s="3">
        <v>7470</v>
      </c>
      <c r="K8999">
        <f>Table1[[#This Row],[Total Revenue + Open]]/Table1[[#This Row],[Qty]]</f>
        <v>2.4776119402985075</v>
      </c>
      <c r="L8999">
        <f>Table1[[#This Row],[Total Revenue + Open]]/Table1[[#This Row],[Qty]]</f>
        <v>2.4776119402985075</v>
      </c>
    </row>
    <row r="9000" spans="1:12" hidden="1">
      <c r="A9000" t="s">
        <v>544</v>
      </c>
      <c r="B9000" t="s">
        <v>351</v>
      </c>
      <c r="C9000" t="s">
        <v>351</v>
      </c>
      <c r="D9000" t="s">
        <v>612</v>
      </c>
      <c r="E9000" t="s">
        <v>15</v>
      </c>
      <c r="F9000" t="s">
        <v>30</v>
      </c>
      <c r="G9000" t="s">
        <v>643</v>
      </c>
      <c r="H9000" s="1">
        <v>2018</v>
      </c>
      <c r="I9000" s="2">
        <v>1005</v>
      </c>
      <c r="J9000" s="3">
        <v>2490</v>
      </c>
      <c r="K9000">
        <f>Table1[[#This Row],[Total Revenue + Open]]/Table1[[#This Row],[Qty]]</f>
        <v>2.4776119402985075</v>
      </c>
      <c r="L9000">
        <f>Table1[[#This Row],[Total Revenue + Open]]/Table1[[#This Row],[Qty]]</f>
        <v>2.4776119402985075</v>
      </c>
    </row>
    <row r="9001" spans="1:12" hidden="1">
      <c r="A9001" t="s">
        <v>544</v>
      </c>
      <c r="B9001" t="s">
        <v>351</v>
      </c>
      <c r="C9001" t="s">
        <v>351</v>
      </c>
      <c r="D9001" t="s">
        <v>612</v>
      </c>
      <c r="E9001" t="s">
        <v>15</v>
      </c>
      <c r="F9001" t="s">
        <v>30</v>
      </c>
      <c r="G9001" t="s">
        <v>643</v>
      </c>
      <c r="H9001" s="1">
        <v>2018</v>
      </c>
      <c r="I9001" s="2">
        <v>1005</v>
      </c>
      <c r="J9001" s="3">
        <v>2490</v>
      </c>
      <c r="K9001">
        <f>Table1[[#This Row],[Total Revenue + Open]]/Table1[[#This Row],[Qty]]</f>
        <v>2.4776119402985075</v>
      </c>
      <c r="L9001">
        <f>Table1[[#This Row],[Total Revenue + Open]]/Table1[[#This Row],[Qty]]</f>
        <v>2.4776119402985075</v>
      </c>
    </row>
    <row r="9002" spans="1:12" hidden="1">
      <c r="A9002" t="s">
        <v>544</v>
      </c>
      <c r="B9002" t="s">
        <v>351</v>
      </c>
      <c r="C9002" t="s">
        <v>351</v>
      </c>
      <c r="D9002" t="s">
        <v>612</v>
      </c>
      <c r="E9002" t="s">
        <v>15</v>
      </c>
      <c r="F9002" t="s">
        <v>30</v>
      </c>
      <c r="G9002" t="s">
        <v>643</v>
      </c>
      <c r="H9002" s="1">
        <v>2018</v>
      </c>
      <c r="I9002" s="2">
        <v>2010</v>
      </c>
      <c r="J9002" s="3">
        <v>4980</v>
      </c>
      <c r="K9002">
        <f>Table1[[#This Row],[Total Revenue + Open]]/Table1[[#This Row],[Qty]]</f>
        <v>2.4776119402985075</v>
      </c>
      <c r="L9002">
        <f>Table1[[#This Row],[Total Revenue + Open]]/Table1[[#This Row],[Qty]]</f>
        <v>2.4776119402985075</v>
      </c>
    </row>
    <row r="9003" spans="1:12" hidden="1">
      <c r="A9003" t="s">
        <v>544</v>
      </c>
      <c r="B9003" t="s">
        <v>351</v>
      </c>
      <c r="C9003" t="s">
        <v>351</v>
      </c>
      <c r="D9003" t="s">
        <v>612</v>
      </c>
      <c r="E9003" t="s">
        <v>15</v>
      </c>
      <c r="F9003" t="s">
        <v>30</v>
      </c>
      <c r="G9003" t="s">
        <v>643</v>
      </c>
      <c r="H9003" s="1">
        <v>2018</v>
      </c>
      <c r="I9003" s="2">
        <v>500</v>
      </c>
      <c r="J9003" s="3">
        <v>1245</v>
      </c>
      <c r="K9003">
        <f>Table1[[#This Row],[Total Revenue + Open]]/Table1[[#This Row],[Qty]]</f>
        <v>2.4900000000000002</v>
      </c>
      <c r="L9003">
        <f>Table1[[#This Row],[Total Revenue + Open]]/Table1[[#This Row],[Qty]]</f>
        <v>2.4900000000000002</v>
      </c>
    </row>
    <row r="9004" spans="1:12" hidden="1">
      <c r="A9004" t="s">
        <v>544</v>
      </c>
      <c r="B9004" t="s">
        <v>351</v>
      </c>
      <c r="C9004" t="s">
        <v>351</v>
      </c>
      <c r="D9004" t="s">
        <v>612</v>
      </c>
      <c r="E9004" t="s">
        <v>15</v>
      </c>
      <c r="F9004" t="s">
        <v>30</v>
      </c>
      <c r="G9004" t="s">
        <v>643</v>
      </c>
      <c r="H9004" s="1">
        <v>2018</v>
      </c>
      <c r="I9004" s="2">
        <v>1000</v>
      </c>
      <c r="J9004" s="3">
        <v>2490</v>
      </c>
      <c r="K9004">
        <f>Table1[[#This Row],[Total Revenue + Open]]/Table1[[#This Row],[Qty]]</f>
        <v>2.4900000000000002</v>
      </c>
      <c r="L9004">
        <f>Table1[[#This Row],[Total Revenue + Open]]/Table1[[#This Row],[Qty]]</f>
        <v>2.4900000000000002</v>
      </c>
    </row>
    <row r="9005" spans="1:12" hidden="1">
      <c r="A9005" t="s">
        <v>544</v>
      </c>
      <c r="B9005" t="s">
        <v>351</v>
      </c>
      <c r="C9005" t="s">
        <v>351</v>
      </c>
      <c r="D9005" t="s">
        <v>612</v>
      </c>
      <c r="E9005" t="s">
        <v>15</v>
      </c>
      <c r="F9005" t="s">
        <v>30</v>
      </c>
      <c r="G9005" t="s">
        <v>643</v>
      </c>
      <c r="H9005" s="1">
        <v>2018</v>
      </c>
      <c r="I9005" s="2">
        <v>1005</v>
      </c>
      <c r="J9005" s="3">
        <v>2490</v>
      </c>
      <c r="K9005">
        <f>Table1[[#This Row],[Total Revenue + Open]]/Table1[[#This Row],[Qty]]</f>
        <v>2.4776119402985075</v>
      </c>
      <c r="L9005">
        <f>Table1[[#This Row],[Total Revenue + Open]]/Table1[[#This Row],[Qty]]</f>
        <v>2.4776119402985075</v>
      </c>
    </row>
    <row r="9006" spans="1:12" hidden="1">
      <c r="A9006" t="s">
        <v>544</v>
      </c>
      <c r="B9006" t="s">
        <v>351</v>
      </c>
      <c r="C9006" t="s">
        <v>351</v>
      </c>
      <c r="D9006" t="s">
        <v>612</v>
      </c>
      <c r="E9006" t="s">
        <v>15</v>
      </c>
      <c r="F9006" t="s">
        <v>30</v>
      </c>
      <c r="G9006" t="s">
        <v>643</v>
      </c>
      <c r="H9006" s="1">
        <v>2018</v>
      </c>
      <c r="I9006" s="2">
        <v>1005</v>
      </c>
      <c r="J9006" s="3">
        <v>2490</v>
      </c>
      <c r="K9006">
        <f>Table1[[#This Row],[Total Revenue + Open]]/Table1[[#This Row],[Qty]]</f>
        <v>2.4776119402985075</v>
      </c>
      <c r="L9006">
        <f>Table1[[#This Row],[Total Revenue + Open]]/Table1[[#This Row],[Qty]]</f>
        <v>2.4776119402985075</v>
      </c>
    </row>
    <row r="9007" spans="1:12" hidden="1">
      <c r="A9007" t="s">
        <v>544</v>
      </c>
      <c r="B9007" t="s">
        <v>351</v>
      </c>
      <c r="C9007" t="s">
        <v>351</v>
      </c>
      <c r="D9007" t="s">
        <v>612</v>
      </c>
      <c r="E9007" t="s">
        <v>15</v>
      </c>
      <c r="F9007" t="s">
        <v>30</v>
      </c>
      <c r="G9007" t="s">
        <v>644</v>
      </c>
      <c r="H9007" s="1">
        <v>2017</v>
      </c>
      <c r="I9007" s="2">
        <v>1005</v>
      </c>
      <c r="J9007" s="3">
        <v>2490</v>
      </c>
      <c r="K9007">
        <f>Table1[[#This Row],[Total Revenue + Open]]/Table1[[#This Row],[Qty]]</f>
        <v>2.4776119402985075</v>
      </c>
      <c r="L9007">
        <f>Table1[[#This Row],[Total Revenue + Open]]/Table1[[#This Row],[Qty]]</f>
        <v>2.4776119402985075</v>
      </c>
    </row>
    <row r="9008" spans="1:12" hidden="1">
      <c r="A9008" t="s">
        <v>544</v>
      </c>
      <c r="B9008" t="s">
        <v>351</v>
      </c>
      <c r="C9008" t="s">
        <v>351</v>
      </c>
      <c r="D9008" t="s">
        <v>612</v>
      </c>
      <c r="E9008" t="s">
        <v>15</v>
      </c>
      <c r="F9008" t="s">
        <v>30</v>
      </c>
      <c r="G9008" t="s">
        <v>644</v>
      </c>
      <c r="H9008" s="1">
        <v>2017</v>
      </c>
      <c r="I9008" s="2">
        <v>1505</v>
      </c>
      <c r="J9008" s="3">
        <v>3735</v>
      </c>
      <c r="K9008">
        <f>Table1[[#This Row],[Total Revenue + Open]]/Table1[[#This Row],[Qty]]</f>
        <v>2.4817275747508307</v>
      </c>
      <c r="L9008">
        <f>Table1[[#This Row],[Total Revenue + Open]]/Table1[[#This Row],[Qty]]</f>
        <v>2.4817275747508307</v>
      </c>
    </row>
    <row r="9009" spans="1:12" hidden="1">
      <c r="A9009" t="s">
        <v>544</v>
      </c>
      <c r="B9009" t="s">
        <v>351</v>
      </c>
      <c r="C9009" t="s">
        <v>351</v>
      </c>
      <c r="D9009" t="s">
        <v>612</v>
      </c>
      <c r="E9009" t="s">
        <v>15</v>
      </c>
      <c r="F9009" t="s">
        <v>30</v>
      </c>
      <c r="G9009" t="s">
        <v>644</v>
      </c>
      <c r="H9009" s="1">
        <v>2017</v>
      </c>
      <c r="I9009" s="2">
        <v>1005</v>
      </c>
      <c r="J9009" s="3">
        <v>2490</v>
      </c>
      <c r="K9009">
        <f>Table1[[#This Row],[Total Revenue + Open]]/Table1[[#This Row],[Qty]]</f>
        <v>2.4776119402985075</v>
      </c>
      <c r="L9009">
        <f>Table1[[#This Row],[Total Revenue + Open]]/Table1[[#This Row],[Qty]]</f>
        <v>2.4776119402985075</v>
      </c>
    </row>
    <row r="9010" spans="1:12" hidden="1">
      <c r="A9010" t="s">
        <v>544</v>
      </c>
      <c r="B9010" t="s">
        <v>351</v>
      </c>
      <c r="C9010" t="s">
        <v>351</v>
      </c>
      <c r="D9010" t="s">
        <v>612</v>
      </c>
      <c r="E9010" t="s">
        <v>15</v>
      </c>
      <c r="F9010" t="s">
        <v>30</v>
      </c>
      <c r="G9010" t="s">
        <v>644</v>
      </c>
      <c r="H9010" s="1">
        <v>2017</v>
      </c>
      <c r="I9010" s="2">
        <v>1005</v>
      </c>
      <c r="J9010" s="3">
        <v>2490</v>
      </c>
      <c r="K9010">
        <f>Table1[[#This Row],[Total Revenue + Open]]/Table1[[#This Row],[Qty]]</f>
        <v>2.4776119402985075</v>
      </c>
      <c r="L9010">
        <f>Table1[[#This Row],[Total Revenue + Open]]/Table1[[#This Row],[Qty]]</f>
        <v>2.4776119402985075</v>
      </c>
    </row>
    <row r="9011" spans="1:12" hidden="1">
      <c r="A9011" t="s">
        <v>544</v>
      </c>
      <c r="B9011" t="s">
        <v>351</v>
      </c>
      <c r="C9011" t="s">
        <v>351</v>
      </c>
      <c r="D9011" t="s">
        <v>612</v>
      </c>
      <c r="E9011" t="s">
        <v>15</v>
      </c>
      <c r="F9011" t="s">
        <v>30</v>
      </c>
      <c r="G9011" t="s">
        <v>644</v>
      </c>
      <c r="H9011" s="1">
        <v>2017</v>
      </c>
      <c r="I9011" s="2">
        <v>1000</v>
      </c>
      <c r="J9011" s="3">
        <v>2490</v>
      </c>
      <c r="K9011">
        <f>Table1[[#This Row],[Total Revenue + Open]]/Table1[[#This Row],[Qty]]</f>
        <v>2.4900000000000002</v>
      </c>
      <c r="L9011">
        <f>Table1[[#This Row],[Total Revenue + Open]]/Table1[[#This Row],[Qty]]</f>
        <v>2.4900000000000002</v>
      </c>
    </row>
    <row r="9012" spans="1:12" hidden="1">
      <c r="A9012" t="s">
        <v>544</v>
      </c>
      <c r="B9012" t="s">
        <v>351</v>
      </c>
      <c r="C9012" t="s">
        <v>351</v>
      </c>
      <c r="D9012" t="s">
        <v>612</v>
      </c>
      <c r="E9012" t="s">
        <v>15</v>
      </c>
      <c r="F9012" t="s">
        <v>30</v>
      </c>
      <c r="G9012" t="s">
        <v>644</v>
      </c>
      <c r="H9012" s="1">
        <v>2017</v>
      </c>
      <c r="I9012" s="2">
        <v>1005</v>
      </c>
      <c r="J9012" s="3">
        <v>2490</v>
      </c>
      <c r="K9012">
        <f>Table1[[#This Row],[Total Revenue + Open]]/Table1[[#This Row],[Qty]]</f>
        <v>2.4776119402985075</v>
      </c>
      <c r="L9012">
        <f>Table1[[#This Row],[Total Revenue + Open]]/Table1[[#This Row],[Qty]]</f>
        <v>2.4776119402985075</v>
      </c>
    </row>
    <row r="9013" spans="1:12" hidden="1">
      <c r="A9013" t="s">
        <v>544</v>
      </c>
      <c r="B9013" t="s">
        <v>351</v>
      </c>
      <c r="C9013" t="s">
        <v>351</v>
      </c>
      <c r="D9013" t="s">
        <v>612</v>
      </c>
      <c r="E9013" t="s">
        <v>15</v>
      </c>
      <c r="F9013" t="s">
        <v>30</v>
      </c>
      <c r="G9013" t="s">
        <v>644</v>
      </c>
      <c r="H9013" s="1">
        <v>2018</v>
      </c>
      <c r="I9013" s="2">
        <v>1510</v>
      </c>
      <c r="J9013" s="3">
        <v>3735</v>
      </c>
      <c r="K9013">
        <f>Table1[[#This Row],[Total Revenue + Open]]/Table1[[#This Row],[Qty]]</f>
        <v>2.4735099337748343</v>
      </c>
      <c r="L9013">
        <f>Table1[[#This Row],[Total Revenue + Open]]/Table1[[#This Row],[Qty]]</f>
        <v>2.4735099337748343</v>
      </c>
    </row>
    <row r="9014" spans="1:12" hidden="1">
      <c r="A9014" t="s">
        <v>544</v>
      </c>
      <c r="B9014" t="s">
        <v>351</v>
      </c>
      <c r="C9014" t="s">
        <v>351</v>
      </c>
      <c r="D9014" t="s">
        <v>612</v>
      </c>
      <c r="E9014" t="s">
        <v>15</v>
      </c>
      <c r="F9014" t="s">
        <v>30</v>
      </c>
      <c r="G9014" t="s">
        <v>644</v>
      </c>
      <c r="H9014" s="1">
        <v>2018</v>
      </c>
      <c r="I9014" s="2">
        <v>500</v>
      </c>
      <c r="J9014" s="3">
        <v>1245</v>
      </c>
      <c r="K9014">
        <f>Table1[[#This Row],[Total Revenue + Open]]/Table1[[#This Row],[Qty]]</f>
        <v>2.4900000000000002</v>
      </c>
      <c r="L9014">
        <f>Table1[[#This Row],[Total Revenue + Open]]/Table1[[#This Row],[Qty]]</f>
        <v>2.4900000000000002</v>
      </c>
    </row>
    <row r="9015" spans="1:12" hidden="1">
      <c r="A9015" t="s">
        <v>544</v>
      </c>
      <c r="B9015" t="s">
        <v>351</v>
      </c>
      <c r="C9015" t="s">
        <v>351</v>
      </c>
      <c r="D9015" t="s">
        <v>612</v>
      </c>
      <c r="E9015" t="s">
        <v>15</v>
      </c>
      <c r="F9015" t="s">
        <v>30</v>
      </c>
      <c r="G9015" t="s">
        <v>644</v>
      </c>
      <c r="H9015" s="1">
        <v>2018</v>
      </c>
      <c r="I9015" s="2">
        <v>1005</v>
      </c>
      <c r="J9015" s="3">
        <v>2490</v>
      </c>
      <c r="K9015">
        <f>Table1[[#This Row],[Total Revenue + Open]]/Table1[[#This Row],[Qty]]</f>
        <v>2.4776119402985075</v>
      </c>
      <c r="L9015">
        <f>Table1[[#This Row],[Total Revenue + Open]]/Table1[[#This Row],[Qty]]</f>
        <v>2.4776119402985075</v>
      </c>
    </row>
    <row r="9016" spans="1:12" hidden="1">
      <c r="A9016" t="s">
        <v>544</v>
      </c>
      <c r="B9016" t="s">
        <v>351</v>
      </c>
      <c r="C9016" t="s">
        <v>351</v>
      </c>
      <c r="D9016" t="s">
        <v>612</v>
      </c>
      <c r="E9016" t="s">
        <v>15</v>
      </c>
      <c r="F9016" t="s">
        <v>30</v>
      </c>
      <c r="G9016" t="s">
        <v>644</v>
      </c>
      <c r="H9016" s="1">
        <v>2018</v>
      </c>
      <c r="I9016" s="2">
        <v>500</v>
      </c>
      <c r="J9016" s="3">
        <v>1245</v>
      </c>
      <c r="K9016">
        <f>Table1[[#This Row],[Total Revenue + Open]]/Table1[[#This Row],[Qty]]</f>
        <v>2.4900000000000002</v>
      </c>
      <c r="L9016">
        <f>Table1[[#This Row],[Total Revenue + Open]]/Table1[[#This Row],[Qty]]</f>
        <v>2.4900000000000002</v>
      </c>
    </row>
    <row r="9017" spans="1:12" hidden="1">
      <c r="A9017" t="s">
        <v>544</v>
      </c>
      <c r="B9017" t="s">
        <v>351</v>
      </c>
      <c r="C9017" t="s">
        <v>351</v>
      </c>
      <c r="D9017" t="s">
        <v>612</v>
      </c>
      <c r="E9017" t="s">
        <v>15</v>
      </c>
      <c r="F9017" t="s">
        <v>30</v>
      </c>
      <c r="G9017" t="s">
        <v>644</v>
      </c>
      <c r="H9017" s="1">
        <v>2018</v>
      </c>
      <c r="I9017" s="2">
        <v>1505</v>
      </c>
      <c r="J9017" s="3">
        <v>3735</v>
      </c>
      <c r="K9017">
        <f>Table1[[#This Row],[Total Revenue + Open]]/Table1[[#This Row],[Qty]]</f>
        <v>2.4817275747508307</v>
      </c>
      <c r="L9017">
        <f>Table1[[#This Row],[Total Revenue + Open]]/Table1[[#This Row],[Qty]]</f>
        <v>2.4817275747508307</v>
      </c>
    </row>
    <row r="9018" spans="1:12" hidden="1">
      <c r="A9018" t="s">
        <v>544</v>
      </c>
      <c r="B9018" t="s">
        <v>351</v>
      </c>
      <c r="C9018" t="s">
        <v>351</v>
      </c>
      <c r="D9018" t="s">
        <v>612</v>
      </c>
      <c r="E9018" t="s">
        <v>15</v>
      </c>
      <c r="F9018" t="s">
        <v>30</v>
      </c>
      <c r="G9018" t="s">
        <v>644</v>
      </c>
      <c r="H9018" s="1">
        <v>2018</v>
      </c>
      <c r="I9018" s="2">
        <v>1505</v>
      </c>
      <c r="J9018" s="3">
        <v>3735</v>
      </c>
      <c r="K9018">
        <f>Table1[[#This Row],[Total Revenue + Open]]/Table1[[#This Row],[Qty]]</f>
        <v>2.4817275747508307</v>
      </c>
      <c r="L9018">
        <f>Table1[[#This Row],[Total Revenue + Open]]/Table1[[#This Row],[Qty]]</f>
        <v>2.4817275747508307</v>
      </c>
    </row>
    <row r="9019" spans="1:12" hidden="1">
      <c r="A9019" t="s">
        <v>544</v>
      </c>
      <c r="B9019" t="s">
        <v>351</v>
      </c>
      <c r="C9019" t="s">
        <v>351</v>
      </c>
      <c r="D9019" t="s">
        <v>612</v>
      </c>
      <c r="E9019" t="s">
        <v>15</v>
      </c>
      <c r="F9019" t="s">
        <v>30</v>
      </c>
      <c r="G9019" t="s">
        <v>645</v>
      </c>
      <c r="H9019" s="1">
        <v>2017</v>
      </c>
      <c r="I9019" s="2">
        <v>2310</v>
      </c>
      <c r="J9019" s="3">
        <v>5727</v>
      </c>
      <c r="K9019">
        <f>Table1[[#This Row],[Total Revenue + Open]]/Table1[[#This Row],[Qty]]</f>
        <v>2.4792207792207792</v>
      </c>
      <c r="L9019">
        <f>Table1[[#This Row],[Total Revenue + Open]]/Table1[[#This Row],[Qty]]</f>
        <v>2.4792207792207792</v>
      </c>
    </row>
    <row r="9020" spans="1:12" hidden="1">
      <c r="A9020" t="s">
        <v>544</v>
      </c>
      <c r="B9020" t="s">
        <v>351</v>
      </c>
      <c r="C9020" t="s">
        <v>351</v>
      </c>
      <c r="D9020" t="s">
        <v>612</v>
      </c>
      <c r="E9020" t="s">
        <v>15</v>
      </c>
      <c r="F9020" t="s">
        <v>30</v>
      </c>
      <c r="G9020" t="s">
        <v>645</v>
      </c>
      <c r="H9020" s="1">
        <v>2017</v>
      </c>
      <c r="I9020" s="2">
        <v>2315</v>
      </c>
      <c r="J9020" s="3">
        <v>5727</v>
      </c>
      <c r="K9020">
        <f>Table1[[#This Row],[Total Revenue + Open]]/Table1[[#This Row],[Qty]]</f>
        <v>2.4738660907127428</v>
      </c>
      <c r="L9020">
        <f>Table1[[#This Row],[Total Revenue + Open]]/Table1[[#This Row],[Qty]]</f>
        <v>2.4738660907127428</v>
      </c>
    </row>
    <row r="9021" spans="1:12" hidden="1">
      <c r="A9021" t="s">
        <v>544</v>
      </c>
      <c r="B9021" t="s">
        <v>351</v>
      </c>
      <c r="C9021" t="s">
        <v>351</v>
      </c>
      <c r="D9021" t="s">
        <v>612</v>
      </c>
      <c r="E9021" t="s">
        <v>15</v>
      </c>
      <c r="F9021" t="s">
        <v>30</v>
      </c>
      <c r="G9021" t="s">
        <v>645</v>
      </c>
      <c r="H9021" s="1">
        <v>2017</v>
      </c>
      <c r="I9021" s="2">
        <v>5130</v>
      </c>
      <c r="J9021" s="3">
        <v>12699</v>
      </c>
      <c r="K9021">
        <f>Table1[[#This Row],[Total Revenue + Open]]/Table1[[#This Row],[Qty]]</f>
        <v>2.475438596491228</v>
      </c>
      <c r="L9021">
        <f>Table1[[#This Row],[Total Revenue + Open]]/Table1[[#This Row],[Qty]]</f>
        <v>2.475438596491228</v>
      </c>
    </row>
    <row r="9022" spans="1:12" hidden="1">
      <c r="A9022" t="s">
        <v>544</v>
      </c>
      <c r="B9022" t="s">
        <v>351</v>
      </c>
      <c r="C9022" t="s">
        <v>351</v>
      </c>
      <c r="D9022" t="s">
        <v>612</v>
      </c>
      <c r="E9022" t="s">
        <v>15</v>
      </c>
      <c r="F9022" t="s">
        <v>30</v>
      </c>
      <c r="G9022" t="s">
        <v>645</v>
      </c>
      <c r="H9022" s="1">
        <v>2017</v>
      </c>
      <c r="I9022" s="2">
        <v>0</v>
      </c>
      <c r="J9022" s="3">
        <v>0</v>
      </c>
      <c r="K9022" t="e">
        <f>Table1[[#This Row],[Total Revenue + Open]]/Table1[[#This Row],[Qty]]</f>
        <v>#DIV/0!</v>
      </c>
      <c r="L9022" t="e">
        <f>Table1[[#This Row],[Total Revenue + Open]]/Table1[[#This Row],[Qty]]</f>
        <v>#DIV/0!</v>
      </c>
    </row>
    <row r="9023" spans="1:12" hidden="1">
      <c r="A9023" t="s">
        <v>544</v>
      </c>
      <c r="B9023" t="s">
        <v>351</v>
      </c>
      <c r="C9023" t="s">
        <v>351</v>
      </c>
      <c r="D9023" t="s">
        <v>612</v>
      </c>
      <c r="E9023" t="s">
        <v>15</v>
      </c>
      <c r="F9023" t="s">
        <v>30</v>
      </c>
      <c r="G9023" t="s">
        <v>645</v>
      </c>
      <c r="H9023" s="1">
        <v>2017</v>
      </c>
      <c r="I9023" s="2">
        <v>4020</v>
      </c>
      <c r="J9023" s="3">
        <v>9960</v>
      </c>
      <c r="K9023">
        <f>Table1[[#This Row],[Total Revenue + Open]]/Table1[[#This Row],[Qty]]</f>
        <v>2.4776119402985075</v>
      </c>
      <c r="L9023">
        <f>Table1[[#This Row],[Total Revenue + Open]]/Table1[[#This Row],[Qty]]</f>
        <v>2.4776119402985075</v>
      </c>
    </row>
    <row r="9024" spans="1:12" hidden="1">
      <c r="A9024" t="s">
        <v>544</v>
      </c>
      <c r="B9024" t="s">
        <v>351</v>
      </c>
      <c r="C9024" t="s">
        <v>351</v>
      </c>
      <c r="D9024" t="s">
        <v>612</v>
      </c>
      <c r="E9024" t="s">
        <v>15</v>
      </c>
      <c r="F9024" t="s">
        <v>30</v>
      </c>
      <c r="G9024" t="s">
        <v>645</v>
      </c>
      <c r="H9024" s="1">
        <v>2017</v>
      </c>
      <c r="I9024" s="2">
        <v>6535</v>
      </c>
      <c r="J9024" s="3">
        <v>16185</v>
      </c>
      <c r="K9024">
        <f>Table1[[#This Row],[Total Revenue + Open]]/Table1[[#This Row],[Qty]]</f>
        <v>2.4766641162968632</v>
      </c>
      <c r="L9024">
        <f>Table1[[#This Row],[Total Revenue + Open]]/Table1[[#This Row],[Qty]]</f>
        <v>2.4766641162968632</v>
      </c>
    </row>
    <row r="9025" spans="1:12" hidden="1">
      <c r="A9025" t="s">
        <v>544</v>
      </c>
      <c r="B9025" t="s">
        <v>351</v>
      </c>
      <c r="C9025" t="s">
        <v>351</v>
      </c>
      <c r="D9025" t="s">
        <v>612</v>
      </c>
      <c r="E9025" t="s">
        <v>15</v>
      </c>
      <c r="F9025" t="s">
        <v>30</v>
      </c>
      <c r="G9025" t="s">
        <v>645</v>
      </c>
      <c r="H9025" s="1">
        <v>2017</v>
      </c>
      <c r="I9025" s="2">
        <v>4020</v>
      </c>
      <c r="J9025" s="3">
        <v>9960</v>
      </c>
      <c r="K9025">
        <f>Table1[[#This Row],[Total Revenue + Open]]/Table1[[#This Row],[Qty]]</f>
        <v>2.4776119402985075</v>
      </c>
      <c r="L9025">
        <f>Table1[[#This Row],[Total Revenue + Open]]/Table1[[#This Row],[Qty]]</f>
        <v>2.4776119402985075</v>
      </c>
    </row>
    <row r="9026" spans="1:12" hidden="1">
      <c r="A9026" t="s">
        <v>544</v>
      </c>
      <c r="B9026" t="s">
        <v>351</v>
      </c>
      <c r="C9026" t="s">
        <v>351</v>
      </c>
      <c r="D9026" t="s">
        <v>612</v>
      </c>
      <c r="E9026" t="s">
        <v>15</v>
      </c>
      <c r="F9026" t="s">
        <v>30</v>
      </c>
      <c r="G9026" t="s">
        <v>645</v>
      </c>
      <c r="H9026" s="1">
        <v>2017</v>
      </c>
      <c r="I9026" s="2">
        <v>3515</v>
      </c>
      <c r="J9026" s="3">
        <v>8715</v>
      </c>
      <c r="K9026">
        <f>Table1[[#This Row],[Total Revenue + Open]]/Table1[[#This Row],[Qty]]</f>
        <v>2.4793741109530583</v>
      </c>
      <c r="L9026">
        <f>Table1[[#This Row],[Total Revenue + Open]]/Table1[[#This Row],[Qty]]</f>
        <v>2.4793741109530583</v>
      </c>
    </row>
    <row r="9027" spans="1:12" hidden="1">
      <c r="A9027" t="s">
        <v>544</v>
      </c>
      <c r="B9027" t="s">
        <v>351</v>
      </c>
      <c r="C9027" t="s">
        <v>351</v>
      </c>
      <c r="D9027" t="s">
        <v>612</v>
      </c>
      <c r="E9027" t="s">
        <v>15</v>
      </c>
      <c r="F9027" t="s">
        <v>30</v>
      </c>
      <c r="G9027" t="s">
        <v>645</v>
      </c>
      <c r="H9027" s="1">
        <v>2018</v>
      </c>
      <c r="I9027" s="2">
        <v>2010</v>
      </c>
      <c r="J9027" s="3">
        <v>4980</v>
      </c>
      <c r="K9027">
        <f>Table1[[#This Row],[Total Revenue + Open]]/Table1[[#This Row],[Qty]]</f>
        <v>2.4776119402985075</v>
      </c>
      <c r="L9027">
        <f>Table1[[#This Row],[Total Revenue + Open]]/Table1[[#This Row],[Qty]]</f>
        <v>2.4776119402985075</v>
      </c>
    </row>
    <row r="9028" spans="1:12" hidden="1">
      <c r="A9028" t="s">
        <v>544</v>
      </c>
      <c r="B9028" t="s">
        <v>351</v>
      </c>
      <c r="C9028" t="s">
        <v>351</v>
      </c>
      <c r="D9028" t="s">
        <v>612</v>
      </c>
      <c r="E9028" t="s">
        <v>15</v>
      </c>
      <c r="F9028" t="s">
        <v>30</v>
      </c>
      <c r="G9028" t="s">
        <v>645</v>
      </c>
      <c r="H9028" s="1">
        <v>2018</v>
      </c>
      <c r="I9028" s="2">
        <v>3015</v>
      </c>
      <c r="J9028" s="3">
        <v>7470</v>
      </c>
      <c r="K9028">
        <f>Table1[[#This Row],[Total Revenue + Open]]/Table1[[#This Row],[Qty]]</f>
        <v>2.4776119402985075</v>
      </c>
      <c r="L9028">
        <f>Table1[[#This Row],[Total Revenue + Open]]/Table1[[#This Row],[Qty]]</f>
        <v>2.4776119402985075</v>
      </c>
    </row>
    <row r="9029" spans="1:12" hidden="1">
      <c r="A9029" t="s">
        <v>544</v>
      </c>
      <c r="B9029" t="s">
        <v>351</v>
      </c>
      <c r="C9029" t="s">
        <v>351</v>
      </c>
      <c r="D9029" t="s">
        <v>612</v>
      </c>
      <c r="E9029" t="s">
        <v>15</v>
      </c>
      <c r="F9029" t="s">
        <v>30</v>
      </c>
      <c r="G9029" t="s">
        <v>645</v>
      </c>
      <c r="H9029" s="1">
        <v>2018</v>
      </c>
      <c r="I9029" s="2">
        <v>7035</v>
      </c>
      <c r="J9029" s="3">
        <v>17430</v>
      </c>
      <c r="K9029">
        <f>Table1[[#This Row],[Total Revenue + Open]]/Table1[[#This Row],[Qty]]</f>
        <v>2.4776119402985075</v>
      </c>
      <c r="L9029">
        <f>Table1[[#This Row],[Total Revenue + Open]]/Table1[[#This Row],[Qty]]</f>
        <v>2.4776119402985075</v>
      </c>
    </row>
    <row r="9030" spans="1:12" hidden="1">
      <c r="A9030" t="s">
        <v>544</v>
      </c>
      <c r="B9030" t="s">
        <v>351</v>
      </c>
      <c r="C9030" t="s">
        <v>351</v>
      </c>
      <c r="D9030" t="s">
        <v>612</v>
      </c>
      <c r="E9030" t="s">
        <v>15</v>
      </c>
      <c r="F9030" t="s">
        <v>30</v>
      </c>
      <c r="G9030" t="s">
        <v>645</v>
      </c>
      <c r="H9030" s="1">
        <v>2018</v>
      </c>
      <c r="I9030" s="2">
        <v>2510</v>
      </c>
      <c r="J9030" s="3">
        <v>6225</v>
      </c>
      <c r="K9030">
        <f>Table1[[#This Row],[Total Revenue + Open]]/Table1[[#This Row],[Qty]]</f>
        <v>2.4800796812749004</v>
      </c>
      <c r="L9030">
        <f>Table1[[#This Row],[Total Revenue + Open]]/Table1[[#This Row],[Qty]]</f>
        <v>2.4800796812749004</v>
      </c>
    </row>
    <row r="9031" spans="1:12" hidden="1">
      <c r="A9031" t="s">
        <v>544</v>
      </c>
      <c r="B9031" t="s">
        <v>351</v>
      </c>
      <c r="C9031" t="s">
        <v>351</v>
      </c>
      <c r="D9031" t="s">
        <v>612</v>
      </c>
      <c r="E9031" t="s">
        <v>15</v>
      </c>
      <c r="F9031" t="s">
        <v>30</v>
      </c>
      <c r="G9031" t="s">
        <v>645</v>
      </c>
      <c r="H9031" s="1">
        <v>2018</v>
      </c>
      <c r="I9031" s="2">
        <v>3520</v>
      </c>
      <c r="J9031" s="3">
        <v>8715</v>
      </c>
      <c r="K9031">
        <f>Table1[[#This Row],[Total Revenue + Open]]/Table1[[#This Row],[Qty]]</f>
        <v>2.4758522727272729</v>
      </c>
      <c r="L9031">
        <f>Table1[[#This Row],[Total Revenue + Open]]/Table1[[#This Row],[Qty]]</f>
        <v>2.4758522727272729</v>
      </c>
    </row>
    <row r="9032" spans="1:12" hidden="1">
      <c r="A9032" t="s">
        <v>544</v>
      </c>
      <c r="B9032" t="s">
        <v>351</v>
      </c>
      <c r="C9032" t="s">
        <v>351</v>
      </c>
      <c r="D9032" t="s">
        <v>612</v>
      </c>
      <c r="E9032" t="s">
        <v>15</v>
      </c>
      <c r="F9032" t="s">
        <v>30</v>
      </c>
      <c r="G9032" t="s">
        <v>645</v>
      </c>
      <c r="H9032" s="1">
        <v>2018</v>
      </c>
      <c r="I9032" s="2">
        <v>2010</v>
      </c>
      <c r="J9032" s="3">
        <v>4980</v>
      </c>
      <c r="K9032">
        <f>Table1[[#This Row],[Total Revenue + Open]]/Table1[[#This Row],[Qty]]</f>
        <v>2.4776119402985075</v>
      </c>
      <c r="L9032">
        <f>Table1[[#This Row],[Total Revenue + Open]]/Table1[[#This Row],[Qty]]</f>
        <v>2.4776119402985075</v>
      </c>
    </row>
    <row r="9033" spans="1:12" hidden="1">
      <c r="A9033" t="s">
        <v>544</v>
      </c>
      <c r="B9033" t="s">
        <v>351</v>
      </c>
      <c r="C9033" t="s">
        <v>351</v>
      </c>
      <c r="D9033" t="s">
        <v>612</v>
      </c>
      <c r="E9033" t="s">
        <v>15</v>
      </c>
      <c r="F9033" t="s">
        <v>30</v>
      </c>
      <c r="G9033" t="s">
        <v>645</v>
      </c>
      <c r="H9033" s="1">
        <v>2018</v>
      </c>
      <c r="I9033" s="2">
        <v>1005</v>
      </c>
      <c r="J9033" s="3">
        <v>2490</v>
      </c>
      <c r="K9033">
        <f>Table1[[#This Row],[Total Revenue + Open]]/Table1[[#This Row],[Qty]]</f>
        <v>2.4776119402985075</v>
      </c>
      <c r="L9033">
        <f>Table1[[#This Row],[Total Revenue + Open]]/Table1[[#This Row],[Qty]]</f>
        <v>2.4776119402985075</v>
      </c>
    </row>
    <row r="9034" spans="1:12" hidden="1">
      <c r="A9034" t="s">
        <v>544</v>
      </c>
      <c r="B9034" t="s">
        <v>351</v>
      </c>
      <c r="C9034" t="s">
        <v>351</v>
      </c>
      <c r="D9034" t="s">
        <v>612</v>
      </c>
      <c r="E9034" t="s">
        <v>15</v>
      </c>
      <c r="F9034" t="s">
        <v>30</v>
      </c>
      <c r="G9034" t="s">
        <v>645</v>
      </c>
      <c r="H9034" s="1">
        <v>2018</v>
      </c>
      <c r="I9034" s="2">
        <v>2010</v>
      </c>
      <c r="J9034" s="3">
        <v>4980</v>
      </c>
      <c r="K9034">
        <f>Table1[[#This Row],[Total Revenue + Open]]/Table1[[#This Row],[Qty]]</f>
        <v>2.4776119402985075</v>
      </c>
      <c r="L9034">
        <f>Table1[[#This Row],[Total Revenue + Open]]/Table1[[#This Row],[Qty]]</f>
        <v>2.4776119402985075</v>
      </c>
    </row>
    <row r="9035" spans="1:12" hidden="1">
      <c r="A9035" t="s">
        <v>544</v>
      </c>
      <c r="B9035" t="s">
        <v>351</v>
      </c>
      <c r="C9035" t="s">
        <v>351</v>
      </c>
      <c r="D9035" t="s">
        <v>612</v>
      </c>
      <c r="E9035" t="s">
        <v>15</v>
      </c>
      <c r="F9035" t="s">
        <v>30</v>
      </c>
      <c r="G9035" t="s">
        <v>645</v>
      </c>
      <c r="H9035" s="1">
        <v>2018</v>
      </c>
      <c r="I9035" s="2">
        <v>1005</v>
      </c>
      <c r="J9035" s="3">
        <v>2490</v>
      </c>
      <c r="K9035">
        <f>Table1[[#This Row],[Total Revenue + Open]]/Table1[[#This Row],[Qty]]</f>
        <v>2.4776119402985075</v>
      </c>
      <c r="L9035">
        <f>Table1[[#This Row],[Total Revenue + Open]]/Table1[[#This Row],[Qty]]</f>
        <v>2.4776119402985075</v>
      </c>
    </row>
    <row r="9036" spans="1:12" hidden="1">
      <c r="A9036" t="s">
        <v>544</v>
      </c>
      <c r="B9036" t="s">
        <v>351</v>
      </c>
      <c r="C9036" t="s">
        <v>351</v>
      </c>
      <c r="D9036" t="s">
        <v>612</v>
      </c>
      <c r="E9036" t="s">
        <v>15</v>
      </c>
      <c r="F9036" t="s">
        <v>30</v>
      </c>
      <c r="G9036" t="s">
        <v>646</v>
      </c>
      <c r="H9036" s="1">
        <v>2017</v>
      </c>
      <c r="I9036" s="2">
        <v>1005</v>
      </c>
      <c r="J9036" s="3">
        <v>2490</v>
      </c>
      <c r="K9036">
        <f>Table1[[#This Row],[Total Revenue + Open]]/Table1[[#This Row],[Qty]]</f>
        <v>2.4776119402985075</v>
      </c>
      <c r="L9036">
        <f>Table1[[#This Row],[Total Revenue + Open]]/Table1[[#This Row],[Qty]]</f>
        <v>2.4776119402985075</v>
      </c>
    </row>
    <row r="9037" spans="1:12" hidden="1">
      <c r="A9037" t="s">
        <v>544</v>
      </c>
      <c r="B9037" t="s">
        <v>351</v>
      </c>
      <c r="C9037" t="s">
        <v>351</v>
      </c>
      <c r="D9037" t="s">
        <v>612</v>
      </c>
      <c r="E9037" t="s">
        <v>15</v>
      </c>
      <c r="F9037" t="s">
        <v>30</v>
      </c>
      <c r="G9037" t="s">
        <v>646</v>
      </c>
      <c r="H9037" s="1">
        <v>2017</v>
      </c>
      <c r="I9037" s="2">
        <v>500</v>
      </c>
      <c r="J9037" s="3">
        <v>1245</v>
      </c>
      <c r="K9037">
        <f>Table1[[#This Row],[Total Revenue + Open]]/Table1[[#This Row],[Qty]]</f>
        <v>2.4900000000000002</v>
      </c>
      <c r="L9037">
        <f>Table1[[#This Row],[Total Revenue + Open]]/Table1[[#This Row],[Qty]]</f>
        <v>2.4900000000000002</v>
      </c>
    </row>
    <row r="9038" spans="1:12" hidden="1">
      <c r="A9038" t="s">
        <v>544</v>
      </c>
      <c r="B9038" t="s">
        <v>351</v>
      </c>
      <c r="C9038" t="s">
        <v>351</v>
      </c>
      <c r="D9038" t="s">
        <v>612</v>
      </c>
      <c r="E9038" t="s">
        <v>15</v>
      </c>
      <c r="F9038" t="s">
        <v>30</v>
      </c>
      <c r="G9038" t="s">
        <v>646</v>
      </c>
      <c r="H9038" s="1">
        <v>2017</v>
      </c>
      <c r="I9038" s="2">
        <v>1005</v>
      </c>
      <c r="J9038" s="3">
        <v>2490</v>
      </c>
      <c r="K9038">
        <f>Table1[[#This Row],[Total Revenue + Open]]/Table1[[#This Row],[Qty]]</f>
        <v>2.4776119402985075</v>
      </c>
      <c r="L9038">
        <f>Table1[[#This Row],[Total Revenue + Open]]/Table1[[#This Row],[Qty]]</f>
        <v>2.4776119402985075</v>
      </c>
    </row>
    <row r="9039" spans="1:12" hidden="1">
      <c r="A9039" t="s">
        <v>544</v>
      </c>
      <c r="B9039" t="s">
        <v>351</v>
      </c>
      <c r="C9039" t="s">
        <v>351</v>
      </c>
      <c r="D9039" t="s">
        <v>612</v>
      </c>
      <c r="E9039" t="s">
        <v>15</v>
      </c>
      <c r="F9039" t="s">
        <v>30</v>
      </c>
      <c r="G9039" t="s">
        <v>646</v>
      </c>
      <c r="H9039" s="1">
        <v>2017</v>
      </c>
      <c r="I9039" s="2">
        <v>1005</v>
      </c>
      <c r="J9039" s="3">
        <v>2490</v>
      </c>
      <c r="K9039">
        <f>Table1[[#This Row],[Total Revenue + Open]]/Table1[[#This Row],[Qty]]</f>
        <v>2.4776119402985075</v>
      </c>
      <c r="L9039">
        <f>Table1[[#This Row],[Total Revenue + Open]]/Table1[[#This Row],[Qty]]</f>
        <v>2.4776119402985075</v>
      </c>
    </row>
    <row r="9040" spans="1:12" hidden="1">
      <c r="A9040" t="s">
        <v>544</v>
      </c>
      <c r="B9040" t="s">
        <v>351</v>
      </c>
      <c r="C9040" t="s">
        <v>351</v>
      </c>
      <c r="D9040" t="s">
        <v>612</v>
      </c>
      <c r="E9040" t="s">
        <v>15</v>
      </c>
      <c r="F9040" t="s">
        <v>30</v>
      </c>
      <c r="G9040" t="s">
        <v>646</v>
      </c>
      <c r="H9040" s="1">
        <v>2017</v>
      </c>
      <c r="I9040" s="2">
        <v>1005</v>
      </c>
      <c r="J9040" s="3">
        <v>2490</v>
      </c>
      <c r="K9040">
        <f>Table1[[#This Row],[Total Revenue + Open]]/Table1[[#This Row],[Qty]]</f>
        <v>2.4776119402985075</v>
      </c>
      <c r="L9040">
        <f>Table1[[#This Row],[Total Revenue + Open]]/Table1[[#This Row],[Qty]]</f>
        <v>2.4776119402985075</v>
      </c>
    </row>
    <row r="9041" spans="1:12" hidden="1">
      <c r="A9041" t="s">
        <v>544</v>
      </c>
      <c r="B9041" t="s">
        <v>351</v>
      </c>
      <c r="C9041" t="s">
        <v>351</v>
      </c>
      <c r="D9041" t="s">
        <v>612</v>
      </c>
      <c r="E9041" t="s">
        <v>15</v>
      </c>
      <c r="F9041" t="s">
        <v>30</v>
      </c>
      <c r="G9041" t="s">
        <v>646</v>
      </c>
      <c r="H9041" s="1">
        <v>2017</v>
      </c>
      <c r="I9041" s="2">
        <v>1000</v>
      </c>
      <c r="J9041" s="3">
        <v>2490</v>
      </c>
      <c r="K9041">
        <f>Table1[[#This Row],[Total Revenue + Open]]/Table1[[#This Row],[Qty]]</f>
        <v>2.4900000000000002</v>
      </c>
      <c r="L9041">
        <f>Table1[[#This Row],[Total Revenue + Open]]/Table1[[#This Row],[Qty]]</f>
        <v>2.4900000000000002</v>
      </c>
    </row>
    <row r="9042" spans="1:12" hidden="1">
      <c r="A9042" t="s">
        <v>544</v>
      </c>
      <c r="B9042" t="s">
        <v>351</v>
      </c>
      <c r="C9042" t="s">
        <v>351</v>
      </c>
      <c r="D9042" t="s">
        <v>612</v>
      </c>
      <c r="E9042" t="s">
        <v>15</v>
      </c>
      <c r="F9042" t="s">
        <v>30</v>
      </c>
      <c r="G9042" t="s">
        <v>646</v>
      </c>
      <c r="H9042" s="1">
        <v>2018</v>
      </c>
      <c r="I9042" s="2">
        <v>500</v>
      </c>
      <c r="J9042" s="3">
        <v>1245</v>
      </c>
      <c r="K9042">
        <f>Table1[[#This Row],[Total Revenue + Open]]/Table1[[#This Row],[Qty]]</f>
        <v>2.4900000000000002</v>
      </c>
      <c r="L9042">
        <f>Table1[[#This Row],[Total Revenue + Open]]/Table1[[#This Row],[Qty]]</f>
        <v>2.4900000000000002</v>
      </c>
    </row>
    <row r="9043" spans="1:12" hidden="1">
      <c r="A9043" t="s">
        <v>544</v>
      </c>
      <c r="B9043" t="s">
        <v>351</v>
      </c>
      <c r="C9043" t="s">
        <v>351</v>
      </c>
      <c r="D9043" t="s">
        <v>612</v>
      </c>
      <c r="E9043" t="s">
        <v>15</v>
      </c>
      <c r="F9043" t="s">
        <v>30</v>
      </c>
      <c r="G9043" t="s">
        <v>646</v>
      </c>
      <c r="H9043" s="1">
        <v>2018</v>
      </c>
      <c r="I9043" s="2">
        <v>500</v>
      </c>
      <c r="J9043" s="3">
        <v>1245</v>
      </c>
      <c r="K9043">
        <f>Table1[[#This Row],[Total Revenue + Open]]/Table1[[#This Row],[Qty]]</f>
        <v>2.4900000000000002</v>
      </c>
      <c r="L9043">
        <f>Table1[[#This Row],[Total Revenue + Open]]/Table1[[#This Row],[Qty]]</f>
        <v>2.4900000000000002</v>
      </c>
    </row>
    <row r="9044" spans="1:12" hidden="1">
      <c r="A9044" t="s">
        <v>544</v>
      </c>
      <c r="B9044" t="s">
        <v>351</v>
      </c>
      <c r="C9044" t="s">
        <v>351</v>
      </c>
      <c r="D9044" t="s">
        <v>612</v>
      </c>
      <c r="E9044" t="s">
        <v>15</v>
      </c>
      <c r="F9044" t="s">
        <v>30</v>
      </c>
      <c r="G9044" t="s">
        <v>647</v>
      </c>
      <c r="H9044" s="1">
        <v>2017</v>
      </c>
      <c r="I9044" s="2">
        <v>600</v>
      </c>
      <c r="J9044" s="3">
        <v>1494</v>
      </c>
      <c r="K9044">
        <f>Table1[[#This Row],[Total Revenue + Open]]/Table1[[#This Row],[Qty]]</f>
        <v>2.4900000000000002</v>
      </c>
      <c r="L9044">
        <f>Table1[[#This Row],[Total Revenue + Open]]/Table1[[#This Row],[Qty]]</f>
        <v>2.4900000000000002</v>
      </c>
    </row>
    <row r="9045" spans="1:12" hidden="1">
      <c r="A9045" t="s">
        <v>544</v>
      </c>
      <c r="B9045" t="s">
        <v>351</v>
      </c>
      <c r="C9045" t="s">
        <v>351</v>
      </c>
      <c r="D9045" t="s">
        <v>612</v>
      </c>
      <c r="E9045" t="s">
        <v>15</v>
      </c>
      <c r="F9045" t="s">
        <v>30</v>
      </c>
      <c r="G9045" t="s">
        <v>647</v>
      </c>
      <c r="H9045" s="1">
        <v>2017</v>
      </c>
      <c r="I9045" s="2">
        <v>500</v>
      </c>
      <c r="J9045" s="3">
        <v>1245</v>
      </c>
      <c r="K9045">
        <f>Table1[[#This Row],[Total Revenue + Open]]/Table1[[#This Row],[Qty]]</f>
        <v>2.4900000000000002</v>
      </c>
      <c r="L9045">
        <f>Table1[[#This Row],[Total Revenue + Open]]/Table1[[#This Row],[Qty]]</f>
        <v>2.4900000000000002</v>
      </c>
    </row>
    <row r="9046" spans="1:12" hidden="1">
      <c r="A9046" t="s">
        <v>544</v>
      </c>
      <c r="B9046" t="s">
        <v>351</v>
      </c>
      <c r="C9046" t="s">
        <v>351</v>
      </c>
      <c r="D9046" t="s">
        <v>612</v>
      </c>
      <c r="E9046" t="s">
        <v>15</v>
      </c>
      <c r="F9046" t="s">
        <v>30</v>
      </c>
      <c r="G9046" t="s">
        <v>647</v>
      </c>
      <c r="H9046" s="1">
        <v>2017</v>
      </c>
      <c r="I9046" s="2">
        <v>500</v>
      </c>
      <c r="J9046" s="3">
        <v>1245</v>
      </c>
      <c r="K9046">
        <f>Table1[[#This Row],[Total Revenue + Open]]/Table1[[#This Row],[Qty]]</f>
        <v>2.4900000000000002</v>
      </c>
      <c r="L9046">
        <f>Table1[[#This Row],[Total Revenue + Open]]/Table1[[#This Row],[Qty]]</f>
        <v>2.4900000000000002</v>
      </c>
    </row>
    <row r="9047" spans="1:12" hidden="1">
      <c r="A9047" t="s">
        <v>544</v>
      </c>
      <c r="B9047" t="s">
        <v>351</v>
      </c>
      <c r="C9047" t="s">
        <v>351</v>
      </c>
      <c r="D9047" t="s">
        <v>612</v>
      </c>
      <c r="E9047" t="s">
        <v>15</v>
      </c>
      <c r="F9047" t="s">
        <v>30</v>
      </c>
      <c r="G9047" t="s">
        <v>647</v>
      </c>
      <c r="H9047" s="1">
        <v>2017</v>
      </c>
      <c r="I9047" s="2">
        <v>0</v>
      </c>
      <c r="J9047" s="3">
        <v>0</v>
      </c>
      <c r="K9047" t="e">
        <f>Table1[[#This Row],[Total Revenue + Open]]/Table1[[#This Row],[Qty]]</f>
        <v>#DIV/0!</v>
      </c>
      <c r="L9047" t="e">
        <f>Table1[[#This Row],[Total Revenue + Open]]/Table1[[#This Row],[Qty]]</f>
        <v>#DIV/0!</v>
      </c>
    </row>
    <row r="9048" spans="1:12" hidden="1">
      <c r="A9048" t="s">
        <v>544</v>
      </c>
      <c r="B9048" t="s">
        <v>351</v>
      </c>
      <c r="C9048" t="s">
        <v>351</v>
      </c>
      <c r="D9048" t="s">
        <v>612</v>
      </c>
      <c r="E9048" t="s">
        <v>15</v>
      </c>
      <c r="F9048" t="s">
        <v>30</v>
      </c>
      <c r="G9048" t="s">
        <v>647</v>
      </c>
      <c r="H9048" s="1">
        <v>2017</v>
      </c>
      <c r="I9048" s="2">
        <v>1005</v>
      </c>
      <c r="J9048" s="3">
        <v>2490</v>
      </c>
      <c r="K9048">
        <f>Table1[[#This Row],[Total Revenue + Open]]/Table1[[#This Row],[Qty]]</f>
        <v>2.4776119402985075</v>
      </c>
      <c r="L9048">
        <f>Table1[[#This Row],[Total Revenue + Open]]/Table1[[#This Row],[Qty]]</f>
        <v>2.4776119402985075</v>
      </c>
    </row>
    <row r="9049" spans="1:12" hidden="1">
      <c r="A9049" t="s">
        <v>544</v>
      </c>
      <c r="B9049" t="s">
        <v>351</v>
      </c>
      <c r="C9049" t="s">
        <v>351</v>
      </c>
      <c r="D9049" t="s">
        <v>612</v>
      </c>
      <c r="E9049" t="s">
        <v>15</v>
      </c>
      <c r="F9049" t="s">
        <v>30</v>
      </c>
      <c r="G9049" t="s">
        <v>647</v>
      </c>
      <c r="H9049" s="1">
        <v>2017</v>
      </c>
      <c r="I9049" s="2">
        <v>500</v>
      </c>
      <c r="J9049" s="3">
        <v>1245</v>
      </c>
      <c r="K9049">
        <f>Table1[[#This Row],[Total Revenue + Open]]/Table1[[#This Row],[Qty]]</f>
        <v>2.4900000000000002</v>
      </c>
      <c r="L9049">
        <f>Table1[[#This Row],[Total Revenue + Open]]/Table1[[#This Row],[Qty]]</f>
        <v>2.4900000000000002</v>
      </c>
    </row>
    <row r="9050" spans="1:12" hidden="1">
      <c r="A9050" t="s">
        <v>544</v>
      </c>
      <c r="B9050" t="s">
        <v>351</v>
      </c>
      <c r="C9050" t="s">
        <v>351</v>
      </c>
      <c r="D9050" t="s">
        <v>612</v>
      </c>
      <c r="E9050" t="s">
        <v>15</v>
      </c>
      <c r="F9050" t="s">
        <v>30</v>
      </c>
      <c r="G9050" t="s">
        <v>647</v>
      </c>
      <c r="H9050" s="1">
        <v>2018</v>
      </c>
      <c r="I9050" s="2">
        <v>500</v>
      </c>
      <c r="J9050" s="3">
        <v>1245</v>
      </c>
      <c r="K9050">
        <f>Table1[[#This Row],[Total Revenue + Open]]/Table1[[#This Row],[Qty]]</f>
        <v>2.4900000000000002</v>
      </c>
      <c r="L9050">
        <f>Table1[[#This Row],[Total Revenue + Open]]/Table1[[#This Row],[Qty]]</f>
        <v>2.4900000000000002</v>
      </c>
    </row>
    <row r="9051" spans="1:12" hidden="1">
      <c r="A9051" t="s">
        <v>544</v>
      </c>
      <c r="B9051" t="s">
        <v>351</v>
      </c>
      <c r="C9051" t="s">
        <v>351</v>
      </c>
      <c r="D9051" t="s">
        <v>612</v>
      </c>
      <c r="E9051" t="s">
        <v>15</v>
      </c>
      <c r="F9051" t="s">
        <v>30</v>
      </c>
      <c r="G9051" t="s">
        <v>145</v>
      </c>
      <c r="H9051" s="1">
        <v>2021</v>
      </c>
      <c r="I9051" s="2">
        <v>1060</v>
      </c>
      <c r="J9051" s="3">
        <v>2614.5</v>
      </c>
      <c r="K9051">
        <f>Table1[[#This Row],[Total Revenue + Open]]/Table1[[#This Row],[Qty]]</f>
        <v>2.4665094339622642</v>
      </c>
      <c r="L9051">
        <f>Table1[[#This Row],[Total Revenue + Open]]/Table1[[#This Row],[Qty]]</f>
        <v>2.4665094339622642</v>
      </c>
    </row>
    <row r="9052" spans="1:12" hidden="1">
      <c r="A9052" t="s">
        <v>544</v>
      </c>
      <c r="B9052" t="s">
        <v>351</v>
      </c>
      <c r="C9052" t="s">
        <v>351</v>
      </c>
      <c r="D9052" t="s">
        <v>612</v>
      </c>
      <c r="E9052" t="s">
        <v>15</v>
      </c>
      <c r="F9052" t="s">
        <v>30</v>
      </c>
      <c r="G9052" t="s">
        <v>145</v>
      </c>
      <c r="H9052" s="1">
        <v>2021</v>
      </c>
      <c r="I9052" s="2">
        <v>950</v>
      </c>
      <c r="J9052" s="3">
        <v>2365.5</v>
      </c>
      <c r="K9052">
        <f>Table1[[#This Row],[Total Revenue + Open]]/Table1[[#This Row],[Qty]]</f>
        <v>2.4900000000000002</v>
      </c>
      <c r="L9052">
        <f>Table1[[#This Row],[Total Revenue + Open]]/Table1[[#This Row],[Qty]]</f>
        <v>2.4900000000000002</v>
      </c>
    </row>
    <row r="9053" spans="1:12" hidden="1">
      <c r="A9053" t="s">
        <v>544</v>
      </c>
      <c r="B9053" t="s">
        <v>351</v>
      </c>
      <c r="C9053" t="s">
        <v>351</v>
      </c>
      <c r="D9053" t="s">
        <v>612</v>
      </c>
      <c r="E9053" t="s">
        <v>15</v>
      </c>
      <c r="F9053" t="s">
        <v>30</v>
      </c>
      <c r="G9053" t="s">
        <v>145</v>
      </c>
      <c r="H9053" s="1">
        <v>2021</v>
      </c>
      <c r="I9053" s="2">
        <v>1005</v>
      </c>
      <c r="J9053" s="3">
        <v>2490</v>
      </c>
      <c r="K9053">
        <f>Table1[[#This Row],[Total Revenue + Open]]/Table1[[#This Row],[Qty]]</f>
        <v>2.4776119402985075</v>
      </c>
      <c r="L9053">
        <f>Table1[[#This Row],[Total Revenue + Open]]/Table1[[#This Row],[Qty]]</f>
        <v>2.4776119402985075</v>
      </c>
    </row>
    <row r="9054" spans="1:12" hidden="1">
      <c r="A9054" t="s">
        <v>544</v>
      </c>
      <c r="B9054" t="s">
        <v>351</v>
      </c>
      <c r="C9054" t="s">
        <v>351</v>
      </c>
      <c r="D9054" t="s">
        <v>612</v>
      </c>
      <c r="E9054" t="s">
        <v>15</v>
      </c>
      <c r="F9054" t="s">
        <v>30</v>
      </c>
      <c r="G9054" t="s">
        <v>145</v>
      </c>
      <c r="H9054" s="1">
        <v>2021</v>
      </c>
      <c r="I9054" s="2">
        <v>1560</v>
      </c>
      <c r="J9054" s="3">
        <v>3859.5</v>
      </c>
      <c r="K9054">
        <f>Table1[[#This Row],[Total Revenue + Open]]/Table1[[#This Row],[Qty]]</f>
        <v>2.4740384615384614</v>
      </c>
      <c r="L9054">
        <f>Table1[[#This Row],[Total Revenue + Open]]/Table1[[#This Row],[Qty]]</f>
        <v>2.4740384615384614</v>
      </c>
    </row>
    <row r="9055" spans="1:12" hidden="1">
      <c r="A9055" t="s">
        <v>544</v>
      </c>
      <c r="B9055" t="s">
        <v>351</v>
      </c>
      <c r="C9055" t="s">
        <v>351</v>
      </c>
      <c r="D9055" t="s">
        <v>612</v>
      </c>
      <c r="E9055" t="s">
        <v>15</v>
      </c>
      <c r="F9055" t="s">
        <v>30</v>
      </c>
      <c r="G9055" t="s">
        <v>145</v>
      </c>
      <c r="H9055" s="1">
        <v>2021</v>
      </c>
      <c r="I9055" s="2">
        <v>4625</v>
      </c>
      <c r="J9055" s="3">
        <v>11454</v>
      </c>
      <c r="K9055">
        <f>Table1[[#This Row],[Total Revenue + Open]]/Table1[[#This Row],[Qty]]</f>
        <v>2.4765405405405407</v>
      </c>
      <c r="L9055">
        <f>Table1[[#This Row],[Total Revenue + Open]]/Table1[[#This Row],[Qty]]</f>
        <v>2.4765405405405407</v>
      </c>
    </row>
    <row r="9056" spans="1:12" hidden="1">
      <c r="A9056" t="s">
        <v>544</v>
      </c>
      <c r="B9056" t="s">
        <v>351</v>
      </c>
      <c r="C9056" t="s">
        <v>351</v>
      </c>
      <c r="D9056" t="s">
        <v>612</v>
      </c>
      <c r="E9056" t="s">
        <v>15</v>
      </c>
      <c r="F9056" t="s">
        <v>30</v>
      </c>
      <c r="G9056" t="s">
        <v>145</v>
      </c>
      <c r="H9056" s="1">
        <v>2022</v>
      </c>
      <c r="I9056" s="2">
        <v>600</v>
      </c>
      <c r="J9056" s="3">
        <v>1494</v>
      </c>
      <c r="K9056">
        <f>Table1[[#This Row],[Total Revenue + Open]]/Table1[[#This Row],[Qty]]</f>
        <v>2.4900000000000002</v>
      </c>
      <c r="L9056">
        <f>Table1[[#This Row],[Total Revenue + Open]]/Table1[[#This Row],[Qty]]</f>
        <v>2.4900000000000002</v>
      </c>
    </row>
    <row r="9057" spans="1:12" hidden="1">
      <c r="A9057" t="s">
        <v>544</v>
      </c>
      <c r="B9057" t="s">
        <v>351</v>
      </c>
      <c r="C9057" t="s">
        <v>351</v>
      </c>
      <c r="D9057" t="s">
        <v>612</v>
      </c>
      <c r="E9057" t="s">
        <v>15</v>
      </c>
      <c r="F9057" t="s">
        <v>30</v>
      </c>
      <c r="G9057" t="s">
        <v>318</v>
      </c>
      <c r="H9057" s="1">
        <v>2021</v>
      </c>
      <c r="I9057" s="2">
        <v>1560</v>
      </c>
      <c r="J9057" s="3">
        <v>3859.5</v>
      </c>
      <c r="K9057">
        <f>Table1[[#This Row],[Total Revenue + Open]]/Table1[[#This Row],[Qty]]</f>
        <v>2.4740384615384614</v>
      </c>
      <c r="L9057">
        <f>Table1[[#This Row],[Total Revenue + Open]]/Table1[[#This Row],[Qty]]</f>
        <v>2.4740384615384614</v>
      </c>
    </row>
    <row r="9058" spans="1:12" hidden="1">
      <c r="A9058" t="s">
        <v>544</v>
      </c>
      <c r="B9058" t="s">
        <v>351</v>
      </c>
      <c r="C9058" t="s">
        <v>351</v>
      </c>
      <c r="D9058" t="s">
        <v>612</v>
      </c>
      <c r="E9058" t="s">
        <v>15</v>
      </c>
      <c r="F9058" t="s">
        <v>30</v>
      </c>
      <c r="G9058" t="s">
        <v>648</v>
      </c>
      <c r="H9058" s="1">
        <v>2017</v>
      </c>
      <c r="I9058" s="2">
        <v>2210</v>
      </c>
      <c r="J9058" s="3">
        <v>5478</v>
      </c>
      <c r="K9058">
        <f>Table1[[#This Row],[Total Revenue + Open]]/Table1[[#This Row],[Qty]]</f>
        <v>2.4787330316742082</v>
      </c>
      <c r="L9058">
        <f>Table1[[#This Row],[Total Revenue + Open]]/Table1[[#This Row],[Qty]]</f>
        <v>2.4787330316742082</v>
      </c>
    </row>
    <row r="9059" spans="1:12" hidden="1">
      <c r="A9059" t="s">
        <v>544</v>
      </c>
      <c r="B9059" t="s">
        <v>351</v>
      </c>
      <c r="C9059" t="s">
        <v>351</v>
      </c>
      <c r="D9059" t="s">
        <v>612</v>
      </c>
      <c r="E9059" t="s">
        <v>15</v>
      </c>
      <c r="F9059" t="s">
        <v>30</v>
      </c>
      <c r="G9059" t="s">
        <v>648</v>
      </c>
      <c r="H9059" s="1">
        <v>2017</v>
      </c>
      <c r="I9059" s="2">
        <v>550</v>
      </c>
      <c r="J9059" s="3">
        <v>1369.5</v>
      </c>
      <c r="K9059">
        <f>Table1[[#This Row],[Total Revenue + Open]]/Table1[[#This Row],[Qty]]</f>
        <v>2.4900000000000002</v>
      </c>
      <c r="L9059">
        <f>Table1[[#This Row],[Total Revenue + Open]]/Table1[[#This Row],[Qty]]</f>
        <v>2.4900000000000002</v>
      </c>
    </row>
    <row r="9060" spans="1:12" hidden="1">
      <c r="A9060" t="s">
        <v>544</v>
      </c>
      <c r="B9060" t="s">
        <v>351</v>
      </c>
      <c r="C9060" t="s">
        <v>351</v>
      </c>
      <c r="D9060" t="s">
        <v>612</v>
      </c>
      <c r="E9060" t="s">
        <v>15</v>
      </c>
      <c r="F9060" t="s">
        <v>30</v>
      </c>
      <c r="G9060" t="s">
        <v>648</v>
      </c>
      <c r="H9060" s="1">
        <v>2017</v>
      </c>
      <c r="I9060" s="2">
        <v>4020</v>
      </c>
      <c r="J9060" s="3">
        <v>9960</v>
      </c>
      <c r="K9060">
        <f>Table1[[#This Row],[Total Revenue + Open]]/Table1[[#This Row],[Qty]]</f>
        <v>2.4776119402985075</v>
      </c>
      <c r="L9060">
        <f>Table1[[#This Row],[Total Revenue + Open]]/Table1[[#This Row],[Qty]]</f>
        <v>2.4776119402985075</v>
      </c>
    </row>
    <row r="9061" spans="1:12" hidden="1">
      <c r="A9061" t="s">
        <v>544</v>
      </c>
      <c r="B9061" t="s">
        <v>351</v>
      </c>
      <c r="C9061" t="s">
        <v>351</v>
      </c>
      <c r="D9061" t="s">
        <v>612</v>
      </c>
      <c r="E9061" t="s">
        <v>15</v>
      </c>
      <c r="F9061" t="s">
        <v>30</v>
      </c>
      <c r="G9061" t="s">
        <v>648</v>
      </c>
      <c r="H9061" s="1">
        <v>2017</v>
      </c>
      <c r="I9061" s="2">
        <v>0</v>
      </c>
      <c r="J9061" s="3">
        <v>0</v>
      </c>
      <c r="K9061" t="e">
        <f>Table1[[#This Row],[Total Revenue + Open]]/Table1[[#This Row],[Qty]]</f>
        <v>#DIV/0!</v>
      </c>
      <c r="L9061" t="e">
        <f>Table1[[#This Row],[Total Revenue + Open]]/Table1[[#This Row],[Qty]]</f>
        <v>#DIV/0!</v>
      </c>
    </row>
    <row r="9062" spans="1:12" hidden="1">
      <c r="A9062" t="s">
        <v>544</v>
      </c>
      <c r="B9062" t="s">
        <v>351</v>
      </c>
      <c r="C9062" t="s">
        <v>351</v>
      </c>
      <c r="D9062" t="s">
        <v>612</v>
      </c>
      <c r="E9062" t="s">
        <v>15</v>
      </c>
      <c r="F9062" t="s">
        <v>30</v>
      </c>
      <c r="G9062" t="s">
        <v>648</v>
      </c>
      <c r="H9062" s="1">
        <v>2017</v>
      </c>
      <c r="I9062" s="2">
        <v>5530</v>
      </c>
      <c r="J9062" s="3">
        <v>13695</v>
      </c>
      <c r="K9062">
        <f>Table1[[#This Row],[Total Revenue + Open]]/Table1[[#This Row],[Qty]]</f>
        <v>2.4764918625678121</v>
      </c>
      <c r="L9062">
        <f>Table1[[#This Row],[Total Revenue + Open]]/Table1[[#This Row],[Qty]]</f>
        <v>2.4764918625678121</v>
      </c>
    </row>
    <row r="9063" spans="1:12" hidden="1">
      <c r="A9063" t="s">
        <v>544</v>
      </c>
      <c r="B9063" t="s">
        <v>351</v>
      </c>
      <c r="C9063" t="s">
        <v>351</v>
      </c>
      <c r="D9063" t="s">
        <v>612</v>
      </c>
      <c r="E9063" t="s">
        <v>15</v>
      </c>
      <c r="F9063" t="s">
        <v>30</v>
      </c>
      <c r="G9063" t="s">
        <v>648</v>
      </c>
      <c r="H9063" s="1">
        <v>2017</v>
      </c>
      <c r="I9063" s="2">
        <v>3520</v>
      </c>
      <c r="J9063" s="3">
        <v>8715</v>
      </c>
      <c r="K9063">
        <f>Table1[[#This Row],[Total Revenue + Open]]/Table1[[#This Row],[Qty]]</f>
        <v>2.4758522727272729</v>
      </c>
      <c r="L9063">
        <f>Table1[[#This Row],[Total Revenue + Open]]/Table1[[#This Row],[Qty]]</f>
        <v>2.4758522727272729</v>
      </c>
    </row>
    <row r="9064" spans="1:12" hidden="1">
      <c r="A9064" t="s">
        <v>544</v>
      </c>
      <c r="B9064" t="s">
        <v>351</v>
      </c>
      <c r="C9064" t="s">
        <v>351</v>
      </c>
      <c r="D9064" t="s">
        <v>612</v>
      </c>
      <c r="E9064" t="s">
        <v>15</v>
      </c>
      <c r="F9064" t="s">
        <v>30</v>
      </c>
      <c r="G9064" t="s">
        <v>648</v>
      </c>
      <c r="H9064" s="1">
        <v>2017</v>
      </c>
      <c r="I9064" s="2">
        <v>3720</v>
      </c>
      <c r="J9064" s="3">
        <v>9213</v>
      </c>
      <c r="K9064">
        <f>Table1[[#This Row],[Total Revenue + Open]]/Table1[[#This Row],[Qty]]</f>
        <v>2.4766129032258064</v>
      </c>
      <c r="L9064">
        <f>Table1[[#This Row],[Total Revenue + Open]]/Table1[[#This Row],[Qty]]</f>
        <v>2.4766129032258064</v>
      </c>
    </row>
    <row r="9065" spans="1:12" hidden="1">
      <c r="A9065" t="s">
        <v>544</v>
      </c>
      <c r="B9065" t="s">
        <v>351</v>
      </c>
      <c r="C9065" t="s">
        <v>351</v>
      </c>
      <c r="D9065" t="s">
        <v>612</v>
      </c>
      <c r="E9065" t="s">
        <v>15</v>
      </c>
      <c r="F9065" t="s">
        <v>30</v>
      </c>
      <c r="G9065" t="s">
        <v>648</v>
      </c>
      <c r="H9065" s="1">
        <v>2017</v>
      </c>
      <c r="I9065" s="2">
        <v>2315</v>
      </c>
      <c r="J9065" s="3">
        <v>5727</v>
      </c>
      <c r="K9065">
        <f>Table1[[#This Row],[Total Revenue + Open]]/Table1[[#This Row],[Qty]]</f>
        <v>2.4738660907127428</v>
      </c>
      <c r="L9065">
        <f>Table1[[#This Row],[Total Revenue + Open]]/Table1[[#This Row],[Qty]]</f>
        <v>2.4738660907127428</v>
      </c>
    </row>
    <row r="9066" spans="1:12" hidden="1">
      <c r="A9066" t="s">
        <v>544</v>
      </c>
      <c r="B9066" t="s">
        <v>351</v>
      </c>
      <c r="C9066" t="s">
        <v>351</v>
      </c>
      <c r="D9066" t="s">
        <v>612</v>
      </c>
      <c r="E9066" t="s">
        <v>15</v>
      </c>
      <c r="F9066" t="s">
        <v>30</v>
      </c>
      <c r="G9066" t="s">
        <v>648</v>
      </c>
      <c r="H9066" s="1">
        <v>2018</v>
      </c>
      <c r="I9066" s="2">
        <v>3015</v>
      </c>
      <c r="J9066" s="3">
        <v>7470</v>
      </c>
      <c r="K9066">
        <f>Table1[[#This Row],[Total Revenue + Open]]/Table1[[#This Row],[Qty]]</f>
        <v>2.4776119402985075</v>
      </c>
      <c r="L9066">
        <f>Table1[[#This Row],[Total Revenue + Open]]/Table1[[#This Row],[Qty]]</f>
        <v>2.4776119402985075</v>
      </c>
    </row>
    <row r="9067" spans="1:12" hidden="1">
      <c r="A9067" t="s">
        <v>544</v>
      </c>
      <c r="B9067" t="s">
        <v>351</v>
      </c>
      <c r="C9067" t="s">
        <v>351</v>
      </c>
      <c r="D9067" t="s">
        <v>612</v>
      </c>
      <c r="E9067" t="s">
        <v>15</v>
      </c>
      <c r="F9067" t="s">
        <v>30</v>
      </c>
      <c r="G9067" t="s">
        <v>648</v>
      </c>
      <c r="H9067" s="1">
        <v>2018</v>
      </c>
      <c r="I9067" s="2">
        <v>1005</v>
      </c>
      <c r="J9067" s="3">
        <v>2490</v>
      </c>
      <c r="K9067">
        <f>Table1[[#This Row],[Total Revenue + Open]]/Table1[[#This Row],[Qty]]</f>
        <v>2.4776119402985075</v>
      </c>
      <c r="L9067">
        <f>Table1[[#This Row],[Total Revenue + Open]]/Table1[[#This Row],[Qty]]</f>
        <v>2.4776119402985075</v>
      </c>
    </row>
    <row r="9068" spans="1:12" hidden="1">
      <c r="A9068" t="s">
        <v>544</v>
      </c>
      <c r="B9068" t="s">
        <v>351</v>
      </c>
      <c r="C9068" t="s">
        <v>351</v>
      </c>
      <c r="D9068" t="s">
        <v>612</v>
      </c>
      <c r="E9068" t="s">
        <v>15</v>
      </c>
      <c r="F9068" t="s">
        <v>30</v>
      </c>
      <c r="G9068" t="s">
        <v>648</v>
      </c>
      <c r="H9068" s="1">
        <v>2018</v>
      </c>
      <c r="I9068" s="2">
        <v>1005</v>
      </c>
      <c r="J9068" s="3">
        <v>2490</v>
      </c>
      <c r="K9068">
        <f>Table1[[#This Row],[Total Revenue + Open]]/Table1[[#This Row],[Qty]]</f>
        <v>2.4776119402985075</v>
      </c>
      <c r="L9068">
        <f>Table1[[#This Row],[Total Revenue + Open]]/Table1[[#This Row],[Qty]]</f>
        <v>2.4776119402985075</v>
      </c>
    </row>
    <row r="9069" spans="1:12" hidden="1">
      <c r="A9069" t="s">
        <v>544</v>
      </c>
      <c r="B9069" t="s">
        <v>351</v>
      </c>
      <c r="C9069" t="s">
        <v>351</v>
      </c>
      <c r="D9069" t="s">
        <v>612</v>
      </c>
      <c r="E9069" t="s">
        <v>15</v>
      </c>
      <c r="F9069" t="s">
        <v>30</v>
      </c>
      <c r="G9069" t="s">
        <v>648</v>
      </c>
      <c r="H9069" s="1">
        <v>2018</v>
      </c>
      <c r="I9069" s="2">
        <v>2010</v>
      </c>
      <c r="J9069" s="3">
        <v>4980</v>
      </c>
      <c r="K9069">
        <f>Table1[[#This Row],[Total Revenue + Open]]/Table1[[#This Row],[Qty]]</f>
        <v>2.4776119402985075</v>
      </c>
      <c r="L9069">
        <f>Table1[[#This Row],[Total Revenue + Open]]/Table1[[#This Row],[Qty]]</f>
        <v>2.4776119402985075</v>
      </c>
    </row>
    <row r="9070" spans="1:12" hidden="1">
      <c r="A9070" t="s">
        <v>544</v>
      </c>
      <c r="B9070" t="s">
        <v>351</v>
      </c>
      <c r="C9070" t="s">
        <v>351</v>
      </c>
      <c r="D9070" t="s">
        <v>612</v>
      </c>
      <c r="E9070" t="s">
        <v>15</v>
      </c>
      <c r="F9070" t="s">
        <v>30</v>
      </c>
      <c r="G9070" t="s">
        <v>648</v>
      </c>
      <c r="H9070" s="1">
        <v>2018</v>
      </c>
      <c r="I9070" s="2">
        <v>500</v>
      </c>
      <c r="J9070" s="3">
        <v>1245</v>
      </c>
      <c r="K9070">
        <f>Table1[[#This Row],[Total Revenue + Open]]/Table1[[#This Row],[Qty]]</f>
        <v>2.4900000000000002</v>
      </c>
      <c r="L9070">
        <f>Table1[[#This Row],[Total Revenue + Open]]/Table1[[#This Row],[Qty]]</f>
        <v>2.4900000000000002</v>
      </c>
    </row>
    <row r="9071" spans="1:12" hidden="1">
      <c r="A9071" t="s">
        <v>544</v>
      </c>
      <c r="B9071" t="s">
        <v>351</v>
      </c>
      <c r="C9071" t="s">
        <v>351</v>
      </c>
      <c r="D9071" t="s">
        <v>612</v>
      </c>
      <c r="E9071" t="s">
        <v>15</v>
      </c>
      <c r="F9071" t="s">
        <v>30</v>
      </c>
      <c r="G9071" t="s">
        <v>648</v>
      </c>
      <c r="H9071" s="1">
        <v>2018</v>
      </c>
      <c r="I9071" s="2">
        <v>1005</v>
      </c>
      <c r="J9071" s="3">
        <v>2490</v>
      </c>
      <c r="K9071">
        <f>Table1[[#This Row],[Total Revenue + Open]]/Table1[[#This Row],[Qty]]</f>
        <v>2.4776119402985075</v>
      </c>
      <c r="L9071">
        <f>Table1[[#This Row],[Total Revenue + Open]]/Table1[[#This Row],[Qty]]</f>
        <v>2.4776119402985075</v>
      </c>
    </row>
    <row r="9072" spans="1:12" hidden="1">
      <c r="A9072" t="s">
        <v>544</v>
      </c>
      <c r="B9072" t="s">
        <v>351</v>
      </c>
      <c r="C9072" t="s">
        <v>351</v>
      </c>
      <c r="D9072" t="s">
        <v>612</v>
      </c>
      <c r="E9072" t="s">
        <v>15</v>
      </c>
      <c r="F9072" t="s">
        <v>30</v>
      </c>
      <c r="G9072" t="s">
        <v>648</v>
      </c>
      <c r="H9072" s="1">
        <v>2018</v>
      </c>
      <c r="I9072" s="2">
        <v>1005</v>
      </c>
      <c r="J9072" s="3">
        <v>2490</v>
      </c>
      <c r="K9072">
        <f>Table1[[#This Row],[Total Revenue + Open]]/Table1[[#This Row],[Qty]]</f>
        <v>2.4776119402985075</v>
      </c>
      <c r="L9072">
        <f>Table1[[#This Row],[Total Revenue + Open]]/Table1[[#This Row],[Qty]]</f>
        <v>2.4776119402985075</v>
      </c>
    </row>
    <row r="9073" spans="1:12" hidden="1">
      <c r="A9073" t="s">
        <v>544</v>
      </c>
      <c r="B9073" t="s">
        <v>351</v>
      </c>
      <c r="C9073" t="s">
        <v>351</v>
      </c>
      <c r="D9073" t="s">
        <v>612</v>
      </c>
      <c r="E9073" t="s">
        <v>15</v>
      </c>
      <c r="F9073" t="s">
        <v>30</v>
      </c>
      <c r="G9073" t="s">
        <v>648</v>
      </c>
      <c r="H9073" s="1">
        <v>2018</v>
      </c>
      <c r="I9073" s="2">
        <v>1005</v>
      </c>
      <c r="J9073" s="3">
        <v>2490</v>
      </c>
      <c r="K9073">
        <f>Table1[[#This Row],[Total Revenue + Open]]/Table1[[#This Row],[Qty]]</f>
        <v>2.4776119402985075</v>
      </c>
      <c r="L9073">
        <f>Table1[[#This Row],[Total Revenue + Open]]/Table1[[#This Row],[Qty]]</f>
        <v>2.4776119402985075</v>
      </c>
    </row>
    <row r="9074" spans="1:12" hidden="1">
      <c r="A9074" t="s">
        <v>544</v>
      </c>
      <c r="B9074" t="s">
        <v>351</v>
      </c>
      <c r="C9074" t="s">
        <v>351</v>
      </c>
      <c r="D9074" t="s">
        <v>612</v>
      </c>
      <c r="E9074" t="s">
        <v>15</v>
      </c>
      <c r="F9074" t="s">
        <v>30</v>
      </c>
      <c r="G9074" t="s">
        <v>649</v>
      </c>
      <c r="H9074" s="1">
        <v>2017</v>
      </c>
      <c r="I9074" s="2">
        <v>1005</v>
      </c>
      <c r="J9074" s="3">
        <v>2490</v>
      </c>
      <c r="K9074">
        <f>Table1[[#This Row],[Total Revenue + Open]]/Table1[[#This Row],[Qty]]</f>
        <v>2.4776119402985075</v>
      </c>
      <c r="L9074">
        <f>Table1[[#This Row],[Total Revenue + Open]]/Table1[[#This Row],[Qty]]</f>
        <v>2.4776119402985075</v>
      </c>
    </row>
    <row r="9075" spans="1:12" hidden="1">
      <c r="A9075" t="s">
        <v>544</v>
      </c>
      <c r="B9075" t="s">
        <v>351</v>
      </c>
      <c r="C9075" t="s">
        <v>351</v>
      </c>
      <c r="D9075" t="s">
        <v>612</v>
      </c>
      <c r="E9075" t="s">
        <v>15</v>
      </c>
      <c r="F9075" t="s">
        <v>30</v>
      </c>
      <c r="G9075" t="s">
        <v>649</v>
      </c>
      <c r="H9075" s="1">
        <v>2017</v>
      </c>
      <c r="I9075" s="2">
        <v>1505</v>
      </c>
      <c r="J9075" s="3">
        <v>3735</v>
      </c>
      <c r="K9075">
        <f>Table1[[#This Row],[Total Revenue + Open]]/Table1[[#This Row],[Qty]]</f>
        <v>2.4817275747508307</v>
      </c>
      <c r="L9075">
        <f>Table1[[#This Row],[Total Revenue + Open]]/Table1[[#This Row],[Qty]]</f>
        <v>2.4817275747508307</v>
      </c>
    </row>
    <row r="9076" spans="1:12" hidden="1">
      <c r="A9076" t="s">
        <v>544</v>
      </c>
      <c r="B9076" t="s">
        <v>351</v>
      </c>
      <c r="C9076" t="s">
        <v>351</v>
      </c>
      <c r="D9076" t="s">
        <v>612</v>
      </c>
      <c r="E9076" t="s">
        <v>15</v>
      </c>
      <c r="F9076" t="s">
        <v>30</v>
      </c>
      <c r="G9076" t="s">
        <v>649</v>
      </c>
      <c r="H9076" s="1">
        <v>2017</v>
      </c>
      <c r="I9076" s="2">
        <v>1005</v>
      </c>
      <c r="J9076" s="3">
        <v>2490</v>
      </c>
      <c r="K9076">
        <f>Table1[[#This Row],[Total Revenue + Open]]/Table1[[#This Row],[Qty]]</f>
        <v>2.4776119402985075</v>
      </c>
      <c r="L9076">
        <f>Table1[[#This Row],[Total Revenue + Open]]/Table1[[#This Row],[Qty]]</f>
        <v>2.4776119402985075</v>
      </c>
    </row>
    <row r="9077" spans="1:12" hidden="1">
      <c r="A9077" t="s">
        <v>544</v>
      </c>
      <c r="B9077" t="s">
        <v>351</v>
      </c>
      <c r="C9077" t="s">
        <v>351</v>
      </c>
      <c r="D9077" t="s">
        <v>612</v>
      </c>
      <c r="E9077" t="s">
        <v>15</v>
      </c>
      <c r="F9077" t="s">
        <v>30</v>
      </c>
      <c r="G9077" t="s">
        <v>649</v>
      </c>
      <c r="H9077" s="1">
        <v>2017</v>
      </c>
      <c r="I9077" s="2">
        <v>1005</v>
      </c>
      <c r="J9077" s="3">
        <v>2490</v>
      </c>
      <c r="K9077">
        <f>Table1[[#This Row],[Total Revenue + Open]]/Table1[[#This Row],[Qty]]</f>
        <v>2.4776119402985075</v>
      </c>
      <c r="L9077">
        <f>Table1[[#This Row],[Total Revenue + Open]]/Table1[[#This Row],[Qty]]</f>
        <v>2.4776119402985075</v>
      </c>
    </row>
    <row r="9078" spans="1:12" hidden="1">
      <c r="A9078" t="s">
        <v>544</v>
      </c>
      <c r="B9078" t="s">
        <v>351</v>
      </c>
      <c r="C9078" t="s">
        <v>351</v>
      </c>
      <c r="D9078" t="s">
        <v>612</v>
      </c>
      <c r="E9078" t="s">
        <v>15</v>
      </c>
      <c r="F9078" t="s">
        <v>30</v>
      </c>
      <c r="G9078" t="s">
        <v>649</v>
      </c>
      <c r="H9078" s="1">
        <v>2017</v>
      </c>
      <c r="I9078" s="2">
        <v>1000</v>
      </c>
      <c r="J9078" s="3">
        <v>2490</v>
      </c>
      <c r="K9078">
        <f>Table1[[#This Row],[Total Revenue + Open]]/Table1[[#This Row],[Qty]]</f>
        <v>2.4900000000000002</v>
      </c>
      <c r="L9078">
        <f>Table1[[#This Row],[Total Revenue + Open]]/Table1[[#This Row],[Qty]]</f>
        <v>2.4900000000000002</v>
      </c>
    </row>
    <row r="9079" spans="1:12" hidden="1">
      <c r="A9079" t="s">
        <v>544</v>
      </c>
      <c r="B9079" t="s">
        <v>351</v>
      </c>
      <c r="C9079" t="s">
        <v>351</v>
      </c>
      <c r="D9079" t="s">
        <v>612</v>
      </c>
      <c r="E9079" t="s">
        <v>15</v>
      </c>
      <c r="F9079" t="s">
        <v>30</v>
      </c>
      <c r="G9079" t="s">
        <v>649</v>
      </c>
      <c r="H9079" s="1">
        <v>2017</v>
      </c>
      <c r="I9079" s="2">
        <v>1005</v>
      </c>
      <c r="J9079" s="3">
        <v>2490</v>
      </c>
      <c r="K9079">
        <f>Table1[[#This Row],[Total Revenue + Open]]/Table1[[#This Row],[Qty]]</f>
        <v>2.4776119402985075</v>
      </c>
      <c r="L9079">
        <f>Table1[[#This Row],[Total Revenue + Open]]/Table1[[#This Row],[Qty]]</f>
        <v>2.4776119402985075</v>
      </c>
    </row>
    <row r="9080" spans="1:12" hidden="1">
      <c r="A9080" t="s">
        <v>544</v>
      </c>
      <c r="B9080" t="s">
        <v>351</v>
      </c>
      <c r="C9080" t="s">
        <v>351</v>
      </c>
      <c r="D9080" t="s">
        <v>612</v>
      </c>
      <c r="E9080" t="s">
        <v>15</v>
      </c>
      <c r="F9080" t="s">
        <v>30</v>
      </c>
      <c r="G9080" t="s">
        <v>649</v>
      </c>
      <c r="H9080" s="1">
        <v>2018</v>
      </c>
      <c r="I9080" s="2">
        <v>1510</v>
      </c>
      <c r="J9080" s="3">
        <v>3735</v>
      </c>
      <c r="K9080">
        <f>Table1[[#This Row],[Total Revenue + Open]]/Table1[[#This Row],[Qty]]</f>
        <v>2.4735099337748343</v>
      </c>
      <c r="L9080">
        <f>Table1[[#This Row],[Total Revenue + Open]]/Table1[[#This Row],[Qty]]</f>
        <v>2.4735099337748343</v>
      </c>
    </row>
    <row r="9081" spans="1:12" hidden="1">
      <c r="A9081" t="s">
        <v>544</v>
      </c>
      <c r="B9081" t="s">
        <v>351</v>
      </c>
      <c r="C9081" t="s">
        <v>351</v>
      </c>
      <c r="D9081" t="s">
        <v>612</v>
      </c>
      <c r="E9081" t="s">
        <v>15</v>
      </c>
      <c r="F9081" t="s">
        <v>30</v>
      </c>
      <c r="G9081" t="s">
        <v>649</v>
      </c>
      <c r="H9081" s="1">
        <v>2018</v>
      </c>
      <c r="I9081" s="2">
        <v>500</v>
      </c>
      <c r="J9081" s="3">
        <v>1245</v>
      </c>
      <c r="K9081">
        <f>Table1[[#This Row],[Total Revenue + Open]]/Table1[[#This Row],[Qty]]</f>
        <v>2.4900000000000002</v>
      </c>
      <c r="L9081">
        <f>Table1[[#This Row],[Total Revenue + Open]]/Table1[[#This Row],[Qty]]</f>
        <v>2.4900000000000002</v>
      </c>
    </row>
    <row r="9082" spans="1:12" hidden="1">
      <c r="A9082" t="s">
        <v>544</v>
      </c>
      <c r="B9082" t="s">
        <v>351</v>
      </c>
      <c r="C9082" t="s">
        <v>351</v>
      </c>
      <c r="D9082" t="s">
        <v>612</v>
      </c>
      <c r="E9082" t="s">
        <v>15</v>
      </c>
      <c r="F9082" t="s">
        <v>30</v>
      </c>
      <c r="G9082" t="s">
        <v>649</v>
      </c>
      <c r="H9082" s="1">
        <v>2018</v>
      </c>
      <c r="I9082" s="2">
        <v>1005</v>
      </c>
      <c r="J9082" s="3">
        <v>2490</v>
      </c>
      <c r="K9082">
        <f>Table1[[#This Row],[Total Revenue + Open]]/Table1[[#This Row],[Qty]]</f>
        <v>2.4776119402985075</v>
      </c>
      <c r="L9082">
        <f>Table1[[#This Row],[Total Revenue + Open]]/Table1[[#This Row],[Qty]]</f>
        <v>2.4776119402985075</v>
      </c>
    </row>
    <row r="9083" spans="1:12" hidden="1">
      <c r="A9083" t="s">
        <v>544</v>
      </c>
      <c r="B9083" t="s">
        <v>351</v>
      </c>
      <c r="C9083" t="s">
        <v>351</v>
      </c>
      <c r="D9083" t="s">
        <v>612</v>
      </c>
      <c r="E9083" t="s">
        <v>15</v>
      </c>
      <c r="F9083" t="s">
        <v>30</v>
      </c>
      <c r="G9083" t="s">
        <v>649</v>
      </c>
      <c r="H9083" s="1">
        <v>2018</v>
      </c>
      <c r="I9083" s="2">
        <v>500</v>
      </c>
      <c r="J9083" s="3">
        <v>1245</v>
      </c>
      <c r="K9083">
        <f>Table1[[#This Row],[Total Revenue + Open]]/Table1[[#This Row],[Qty]]</f>
        <v>2.4900000000000002</v>
      </c>
      <c r="L9083">
        <f>Table1[[#This Row],[Total Revenue + Open]]/Table1[[#This Row],[Qty]]</f>
        <v>2.4900000000000002</v>
      </c>
    </row>
    <row r="9084" spans="1:12" hidden="1">
      <c r="A9084" t="s">
        <v>544</v>
      </c>
      <c r="B9084" t="s">
        <v>351</v>
      </c>
      <c r="C9084" t="s">
        <v>351</v>
      </c>
      <c r="D9084" t="s">
        <v>612</v>
      </c>
      <c r="E9084" t="s">
        <v>15</v>
      </c>
      <c r="F9084" t="s">
        <v>30</v>
      </c>
      <c r="G9084" t="s">
        <v>649</v>
      </c>
      <c r="H9084" s="1">
        <v>2018</v>
      </c>
      <c r="I9084" s="2">
        <v>1505</v>
      </c>
      <c r="J9084" s="3">
        <v>3735</v>
      </c>
      <c r="K9084">
        <f>Table1[[#This Row],[Total Revenue + Open]]/Table1[[#This Row],[Qty]]</f>
        <v>2.4817275747508307</v>
      </c>
      <c r="L9084">
        <f>Table1[[#This Row],[Total Revenue + Open]]/Table1[[#This Row],[Qty]]</f>
        <v>2.4817275747508307</v>
      </c>
    </row>
    <row r="9085" spans="1:12" hidden="1">
      <c r="A9085" t="s">
        <v>544</v>
      </c>
      <c r="B9085" t="s">
        <v>351</v>
      </c>
      <c r="C9085" t="s">
        <v>351</v>
      </c>
      <c r="D9085" t="s">
        <v>612</v>
      </c>
      <c r="E9085" t="s">
        <v>15</v>
      </c>
      <c r="F9085" t="s">
        <v>30</v>
      </c>
      <c r="G9085" t="s">
        <v>649</v>
      </c>
      <c r="H9085" s="1">
        <v>2018</v>
      </c>
      <c r="I9085" s="2">
        <v>1505</v>
      </c>
      <c r="J9085" s="3">
        <v>3735</v>
      </c>
      <c r="K9085">
        <f>Table1[[#This Row],[Total Revenue + Open]]/Table1[[#This Row],[Qty]]</f>
        <v>2.4817275747508307</v>
      </c>
      <c r="L9085">
        <f>Table1[[#This Row],[Total Revenue + Open]]/Table1[[#This Row],[Qty]]</f>
        <v>2.4817275747508307</v>
      </c>
    </row>
    <row r="9086" spans="1:12" hidden="1">
      <c r="A9086" t="s">
        <v>544</v>
      </c>
      <c r="B9086" t="s">
        <v>351</v>
      </c>
      <c r="C9086" t="s">
        <v>351</v>
      </c>
      <c r="D9086" t="s">
        <v>612</v>
      </c>
      <c r="E9086" t="s">
        <v>15</v>
      </c>
      <c r="F9086" t="s">
        <v>30</v>
      </c>
      <c r="G9086" t="s">
        <v>650</v>
      </c>
      <c r="H9086" s="1">
        <v>2017</v>
      </c>
      <c r="I9086" s="2">
        <v>2310</v>
      </c>
      <c r="J9086" s="3">
        <v>5727</v>
      </c>
      <c r="K9086">
        <f>Table1[[#This Row],[Total Revenue + Open]]/Table1[[#This Row],[Qty]]</f>
        <v>2.4792207792207792</v>
      </c>
      <c r="L9086">
        <f>Table1[[#This Row],[Total Revenue + Open]]/Table1[[#This Row],[Qty]]</f>
        <v>2.4792207792207792</v>
      </c>
    </row>
    <row r="9087" spans="1:12" hidden="1">
      <c r="A9087" t="s">
        <v>544</v>
      </c>
      <c r="B9087" t="s">
        <v>351</v>
      </c>
      <c r="C9087" t="s">
        <v>351</v>
      </c>
      <c r="D9087" t="s">
        <v>612</v>
      </c>
      <c r="E9087" t="s">
        <v>15</v>
      </c>
      <c r="F9087" t="s">
        <v>30</v>
      </c>
      <c r="G9087" t="s">
        <v>650</v>
      </c>
      <c r="H9087" s="1">
        <v>2017</v>
      </c>
      <c r="I9087" s="2">
        <v>2315</v>
      </c>
      <c r="J9087" s="3">
        <v>5727</v>
      </c>
      <c r="K9087">
        <f>Table1[[#This Row],[Total Revenue + Open]]/Table1[[#This Row],[Qty]]</f>
        <v>2.4738660907127428</v>
      </c>
      <c r="L9087">
        <f>Table1[[#This Row],[Total Revenue + Open]]/Table1[[#This Row],[Qty]]</f>
        <v>2.4738660907127428</v>
      </c>
    </row>
    <row r="9088" spans="1:12" hidden="1">
      <c r="A9088" t="s">
        <v>544</v>
      </c>
      <c r="B9088" t="s">
        <v>351</v>
      </c>
      <c r="C9088" t="s">
        <v>351</v>
      </c>
      <c r="D9088" t="s">
        <v>612</v>
      </c>
      <c r="E9088" t="s">
        <v>15</v>
      </c>
      <c r="F9088" t="s">
        <v>30</v>
      </c>
      <c r="G9088" t="s">
        <v>650</v>
      </c>
      <c r="H9088" s="1">
        <v>2017</v>
      </c>
      <c r="I9088" s="2">
        <v>5130</v>
      </c>
      <c r="J9088" s="3">
        <v>12699</v>
      </c>
      <c r="K9088">
        <f>Table1[[#This Row],[Total Revenue + Open]]/Table1[[#This Row],[Qty]]</f>
        <v>2.475438596491228</v>
      </c>
      <c r="L9088">
        <f>Table1[[#This Row],[Total Revenue + Open]]/Table1[[#This Row],[Qty]]</f>
        <v>2.475438596491228</v>
      </c>
    </row>
    <row r="9089" spans="1:12" hidden="1">
      <c r="A9089" t="s">
        <v>544</v>
      </c>
      <c r="B9089" t="s">
        <v>351</v>
      </c>
      <c r="C9089" t="s">
        <v>351</v>
      </c>
      <c r="D9089" t="s">
        <v>612</v>
      </c>
      <c r="E9089" t="s">
        <v>15</v>
      </c>
      <c r="F9089" t="s">
        <v>30</v>
      </c>
      <c r="G9089" t="s">
        <v>650</v>
      </c>
      <c r="H9089" s="1">
        <v>2017</v>
      </c>
      <c r="I9089" s="2">
        <v>0</v>
      </c>
      <c r="J9089" s="3">
        <v>0</v>
      </c>
      <c r="K9089" t="e">
        <f>Table1[[#This Row],[Total Revenue + Open]]/Table1[[#This Row],[Qty]]</f>
        <v>#DIV/0!</v>
      </c>
      <c r="L9089" t="e">
        <f>Table1[[#This Row],[Total Revenue + Open]]/Table1[[#This Row],[Qty]]</f>
        <v>#DIV/0!</v>
      </c>
    </row>
    <row r="9090" spans="1:12" hidden="1">
      <c r="A9090" t="s">
        <v>544</v>
      </c>
      <c r="B9090" t="s">
        <v>351</v>
      </c>
      <c r="C9090" t="s">
        <v>351</v>
      </c>
      <c r="D9090" t="s">
        <v>612</v>
      </c>
      <c r="E9090" t="s">
        <v>15</v>
      </c>
      <c r="F9090" t="s">
        <v>30</v>
      </c>
      <c r="G9090" t="s">
        <v>650</v>
      </c>
      <c r="H9090" s="1">
        <v>2017</v>
      </c>
      <c r="I9090" s="2">
        <v>4020</v>
      </c>
      <c r="J9090" s="3">
        <v>9960</v>
      </c>
      <c r="K9090">
        <f>Table1[[#This Row],[Total Revenue + Open]]/Table1[[#This Row],[Qty]]</f>
        <v>2.4776119402985075</v>
      </c>
      <c r="L9090">
        <f>Table1[[#This Row],[Total Revenue + Open]]/Table1[[#This Row],[Qty]]</f>
        <v>2.4776119402985075</v>
      </c>
    </row>
    <row r="9091" spans="1:12" hidden="1">
      <c r="A9091" t="s">
        <v>544</v>
      </c>
      <c r="B9091" t="s">
        <v>351</v>
      </c>
      <c r="C9091" t="s">
        <v>351</v>
      </c>
      <c r="D9091" t="s">
        <v>612</v>
      </c>
      <c r="E9091" t="s">
        <v>15</v>
      </c>
      <c r="F9091" t="s">
        <v>30</v>
      </c>
      <c r="G9091" t="s">
        <v>650</v>
      </c>
      <c r="H9091" s="1">
        <v>2017</v>
      </c>
      <c r="I9091" s="2">
        <v>6535</v>
      </c>
      <c r="J9091" s="3">
        <v>16185</v>
      </c>
      <c r="K9091">
        <f>Table1[[#This Row],[Total Revenue + Open]]/Table1[[#This Row],[Qty]]</f>
        <v>2.4766641162968632</v>
      </c>
      <c r="L9091">
        <f>Table1[[#This Row],[Total Revenue + Open]]/Table1[[#This Row],[Qty]]</f>
        <v>2.4766641162968632</v>
      </c>
    </row>
    <row r="9092" spans="1:12" hidden="1">
      <c r="A9092" t="s">
        <v>544</v>
      </c>
      <c r="B9092" t="s">
        <v>351</v>
      </c>
      <c r="C9092" t="s">
        <v>351</v>
      </c>
      <c r="D9092" t="s">
        <v>612</v>
      </c>
      <c r="E9092" t="s">
        <v>15</v>
      </c>
      <c r="F9092" t="s">
        <v>30</v>
      </c>
      <c r="G9092" t="s">
        <v>650</v>
      </c>
      <c r="H9092" s="1">
        <v>2017</v>
      </c>
      <c r="I9092" s="2">
        <v>4020</v>
      </c>
      <c r="J9092" s="3">
        <v>9960</v>
      </c>
      <c r="K9092">
        <f>Table1[[#This Row],[Total Revenue + Open]]/Table1[[#This Row],[Qty]]</f>
        <v>2.4776119402985075</v>
      </c>
      <c r="L9092">
        <f>Table1[[#This Row],[Total Revenue + Open]]/Table1[[#This Row],[Qty]]</f>
        <v>2.4776119402985075</v>
      </c>
    </row>
    <row r="9093" spans="1:12" hidden="1">
      <c r="A9093" t="s">
        <v>544</v>
      </c>
      <c r="B9093" t="s">
        <v>351</v>
      </c>
      <c r="C9093" t="s">
        <v>351</v>
      </c>
      <c r="D9093" t="s">
        <v>612</v>
      </c>
      <c r="E9093" t="s">
        <v>15</v>
      </c>
      <c r="F9093" t="s">
        <v>30</v>
      </c>
      <c r="G9093" t="s">
        <v>650</v>
      </c>
      <c r="H9093" s="1">
        <v>2017</v>
      </c>
      <c r="I9093" s="2">
        <v>3515</v>
      </c>
      <c r="J9093" s="3">
        <v>8715</v>
      </c>
      <c r="K9093">
        <f>Table1[[#This Row],[Total Revenue + Open]]/Table1[[#This Row],[Qty]]</f>
        <v>2.4793741109530583</v>
      </c>
      <c r="L9093">
        <f>Table1[[#This Row],[Total Revenue + Open]]/Table1[[#This Row],[Qty]]</f>
        <v>2.4793741109530583</v>
      </c>
    </row>
    <row r="9094" spans="1:12" hidden="1">
      <c r="A9094" t="s">
        <v>544</v>
      </c>
      <c r="B9094" t="s">
        <v>351</v>
      </c>
      <c r="C9094" t="s">
        <v>351</v>
      </c>
      <c r="D9094" t="s">
        <v>612</v>
      </c>
      <c r="E9094" t="s">
        <v>15</v>
      </c>
      <c r="F9094" t="s">
        <v>30</v>
      </c>
      <c r="G9094" t="s">
        <v>650</v>
      </c>
      <c r="H9094" s="1">
        <v>2018</v>
      </c>
      <c r="I9094" s="2">
        <v>2010</v>
      </c>
      <c r="J9094" s="3">
        <v>4980</v>
      </c>
      <c r="K9094">
        <f>Table1[[#This Row],[Total Revenue + Open]]/Table1[[#This Row],[Qty]]</f>
        <v>2.4776119402985075</v>
      </c>
      <c r="L9094">
        <f>Table1[[#This Row],[Total Revenue + Open]]/Table1[[#This Row],[Qty]]</f>
        <v>2.4776119402985075</v>
      </c>
    </row>
    <row r="9095" spans="1:12" hidden="1">
      <c r="A9095" t="s">
        <v>544</v>
      </c>
      <c r="B9095" t="s">
        <v>351</v>
      </c>
      <c r="C9095" t="s">
        <v>351</v>
      </c>
      <c r="D9095" t="s">
        <v>612</v>
      </c>
      <c r="E9095" t="s">
        <v>15</v>
      </c>
      <c r="F9095" t="s">
        <v>30</v>
      </c>
      <c r="G9095" t="s">
        <v>650</v>
      </c>
      <c r="H9095" s="1">
        <v>2018</v>
      </c>
      <c r="I9095" s="2">
        <v>3015</v>
      </c>
      <c r="J9095" s="3">
        <v>7470</v>
      </c>
      <c r="K9095">
        <f>Table1[[#This Row],[Total Revenue + Open]]/Table1[[#This Row],[Qty]]</f>
        <v>2.4776119402985075</v>
      </c>
      <c r="L9095">
        <f>Table1[[#This Row],[Total Revenue + Open]]/Table1[[#This Row],[Qty]]</f>
        <v>2.4776119402985075</v>
      </c>
    </row>
    <row r="9096" spans="1:12" hidden="1">
      <c r="A9096" t="s">
        <v>544</v>
      </c>
      <c r="B9096" t="s">
        <v>351</v>
      </c>
      <c r="C9096" t="s">
        <v>351</v>
      </c>
      <c r="D9096" t="s">
        <v>612</v>
      </c>
      <c r="E9096" t="s">
        <v>15</v>
      </c>
      <c r="F9096" t="s">
        <v>30</v>
      </c>
      <c r="G9096" t="s">
        <v>650</v>
      </c>
      <c r="H9096" s="1">
        <v>2018</v>
      </c>
      <c r="I9096" s="2">
        <v>7035</v>
      </c>
      <c r="J9096" s="3">
        <v>17430</v>
      </c>
      <c r="K9096">
        <f>Table1[[#This Row],[Total Revenue + Open]]/Table1[[#This Row],[Qty]]</f>
        <v>2.4776119402985075</v>
      </c>
      <c r="L9096">
        <f>Table1[[#This Row],[Total Revenue + Open]]/Table1[[#This Row],[Qty]]</f>
        <v>2.4776119402985075</v>
      </c>
    </row>
    <row r="9097" spans="1:12" hidden="1">
      <c r="A9097" t="s">
        <v>544</v>
      </c>
      <c r="B9097" t="s">
        <v>351</v>
      </c>
      <c r="C9097" t="s">
        <v>351</v>
      </c>
      <c r="D9097" t="s">
        <v>612</v>
      </c>
      <c r="E9097" t="s">
        <v>15</v>
      </c>
      <c r="F9097" t="s">
        <v>30</v>
      </c>
      <c r="G9097" t="s">
        <v>650</v>
      </c>
      <c r="H9097" s="1">
        <v>2018</v>
      </c>
      <c r="I9097" s="2">
        <v>2510</v>
      </c>
      <c r="J9097" s="3">
        <v>6225</v>
      </c>
      <c r="K9097">
        <f>Table1[[#This Row],[Total Revenue + Open]]/Table1[[#This Row],[Qty]]</f>
        <v>2.4800796812749004</v>
      </c>
      <c r="L9097">
        <f>Table1[[#This Row],[Total Revenue + Open]]/Table1[[#This Row],[Qty]]</f>
        <v>2.4800796812749004</v>
      </c>
    </row>
    <row r="9098" spans="1:12" hidden="1">
      <c r="A9098" t="s">
        <v>544</v>
      </c>
      <c r="B9098" t="s">
        <v>351</v>
      </c>
      <c r="C9098" t="s">
        <v>351</v>
      </c>
      <c r="D9098" t="s">
        <v>612</v>
      </c>
      <c r="E9098" t="s">
        <v>15</v>
      </c>
      <c r="F9098" t="s">
        <v>30</v>
      </c>
      <c r="G9098" t="s">
        <v>650</v>
      </c>
      <c r="H9098" s="1">
        <v>2018</v>
      </c>
      <c r="I9098" s="2">
        <v>3520</v>
      </c>
      <c r="J9098" s="3">
        <v>8715</v>
      </c>
      <c r="K9098">
        <f>Table1[[#This Row],[Total Revenue + Open]]/Table1[[#This Row],[Qty]]</f>
        <v>2.4758522727272729</v>
      </c>
      <c r="L9098">
        <f>Table1[[#This Row],[Total Revenue + Open]]/Table1[[#This Row],[Qty]]</f>
        <v>2.4758522727272729</v>
      </c>
    </row>
    <row r="9099" spans="1:12" hidden="1">
      <c r="A9099" t="s">
        <v>544</v>
      </c>
      <c r="B9099" t="s">
        <v>351</v>
      </c>
      <c r="C9099" t="s">
        <v>351</v>
      </c>
      <c r="D9099" t="s">
        <v>612</v>
      </c>
      <c r="E9099" t="s">
        <v>15</v>
      </c>
      <c r="F9099" t="s">
        <v>30</v>
      </c>
      <c r="G9099" t="s">
        <v>650</v>
      </c>
      <c r="H9099" s="1">
        <v>2018</v>
      </c>
      <c r="I9099" s="2">
        <v>2010</v>
      </c>
      <c r="J9099" s="3">
        <v>4980</v>
      </c>
      <c r="K9099">
        <f>Table1[[#This Row],[Total Revenue + Open]]/Table1[[#This Row],[Qty]]</f>
        <v>2.4776119402985075</v>
      </c>
      <c r="L9099">
        <f>Table1[[#This Row],[Total Revenue + Open]]/Table1[[#This Row],[Qty]]</f>
        <v>2.4776119402985075</v>
      </c>
    </row>
    <row r="9100" spans="1:12" hidden="1">
      <c r="A9100" t="s">
        <v>544</v>
      </c>
      <c r="B9100" t="s">
        <v>351</v>
      </c>
      <c r="C9100" t="s">
        <v>351</v>
      </c>
      <c r="D9100" t="s">
        <v>612</v>
      </c>
      <c r="E9100" t="s">
        <v>15</v>
      </c>
      <c r="F9100" t="s">
        <v>30</v>
      </c>
      <c r="G9100" t="s">
        <v>650</v>
      </c>
      <c r="H9100" s="1">
        <v>2018</v>
      </c>
      <c r="I9100" s="2">
        <v>1005</v>
      </c>
      <c r="J9100" s="3">
        <v>2490</v>
      </c>
      <c r="K9100">
        <f>Table1[[#This Row],[Total Revenue + Open]]/Table1[[#This Row],[Qty]]</f>
        <v>2.4776119402985075</v>
      </c>
      <c r="L9100">
        <f>Table1[[#This Row],[Total Revenue + Open]]/Table1[[#This Row],[Qty]]</f>
        <v>2.4776119402985075</v>
      </c>
    </row>
    <row r="9101" spans="1:12" hidden="1">
      <c r="A9101" t="s">
        <v>544</v>
      </c>
      <c r="B9101" t="s">
        <v>351</v>
      </c>
      <c r="C9101" t="s">
        <v>351</v>
      </c>
      <c r="D9101" t="s">
        <v>612</v>
      </c>
      <c r="E9101" t="s">
        <v>15</v>
      </c>
      <c r="F9101" t="s">
        <v>30</v>
      </c>
      <c r="G9101" t="s">
        <v>650</v>
      </c>
      <c r="H9101" s="1">
        <v>2018</v>
      </c>
      <c r="I9101" s="2">
        <v>2010</v>
      </c>
      <c r="J9101" s="3">
        <v>4980</v>
      </c>
      <c r="K9101">
        <f>Table1[[#This Row],[Total Revenue + Open]]/Table1[[#This Row],[Qty]]</f>
        <v>2.4776119402985075</v>
      </c>
      <c r="L9101">
        <f>Table1[[#This Row],[Total Revenue + Open]]/Table1[[#This Row],[Qty]]</f>
        <v>2.4776119402985075</v>
      </c>
    </row>
    <row r="9102" spans="1:12" hidden="1">
      <c r="A9102" t="s">
        <v>544</v>
      </c>
      <c r="B9102" t="s">
        <v>351</v>
      </c>
      <c r="C9102" t="s">
        <v>351</v>
      </c>
      <c r="D9102" t="s">
        <v>612</v>
      </c>
      <c r="E9102" t="s">
        <v>15</v>
      </c>
      <c r="F9102" t="s">
        <v>30</v>
      </c>
      <c r="G9102" t="s">
        <v>650</v>
      </c>
      <c r="H9102" s="1">
        <v>2018</v>
      </c>
      <c r="I9102" s="2">
        <v>1005</v>
      </c>
      <c r="J9102" s="3">
        <v>2490</v>
      </c>
      <c r="K9102">
        <f>Table1[[#This Row],[Total Revenue + Open]]/Table1[[#This Row],[Qty]]</f>
        <v>2.4776119402985075</v>
      </c>
      <c r="L9102">
        <f>Table1[[#This Row],[Total Revenue + Open]]/Table1[[#This Row],[Qty]]</f>
        <v>2.4776119402985075</v>
      </c>
    </row>
    <row r="9103" spans="1:12" hidden="1">
      <c r="A9103" t="s">
        <v>544</v>
      </c>
      <c r="B9103" t="s">
        <v>351</v>
      </c>
      <c r="C9103" t="s">
        <v>351</v>
      </c>
      <c r="D9103" t="s">
        <v>612</v>
      </c>
      <c r="E9103" t="s">
        <v>15</v>
      </c>
      <c r="F9103" t="s">
        <v>30</v>
      </c>
      <c r="G9103" t="s">
        <v>651</v>
      </c>
      <c r="H9103" s="1">
        <v>2017</v>
      </c>
      <c r="I9103" s="2">
        <v>1005</v>
      </c>
      <c r="J9103" s="3">
        <v>2490</v>
      </c>
      <c r="K9103">
        <f>Table1[[#This Row],[Total Revenue + Open]]/Table1[[#This Row],[Qty]]</f>
        <v>2.4776119402985075</v>
      </c>
      <c r="L9103">
        <f>Table1[[#This Row],[Total Revenue + Open]]/Table1[[#This Row],[Qty]]</f>
        <v>2.4776119402985075</v>
      </c>
    </row>
    <row r="9104" spans="1:12" hidden="1">
      <c r="A9104" t="s">
        <v>544</v>
      </c>
      <c r="B9104" t="s">
        <v>351</v>
      </c>
      <c r="C9104" t="s">
        <v>351</v>
      </c>
      <c r="D9104" t="s">
        <v>612</v>
      </c>
      <c r="E9104" t="s">
        <v>15</v>
      </c>
      <c r="F9104" t="s">
        <v>30</v>
      </c>
      <c r="G9104" t="s">
        <v>651</v>
      </c>
      <c r="H9104" s="1">
        <v>2017</v>
      </c>
      <c r="I9104" s="2">
        <v>500</v>
      </c>
      <c r="J9104" s="3">
        <v>1245</v>
      </c>
      <c r="K9104">
        <f>Table1[[#This Row],[Total Revenue + Open]]/Table1[[#This Row],[Qty]]</f>
        <v>2.4900000000000002</v>
      </c>
      <c r="L9104">
        <f>Table1[[#This Row],[Total Revenue + Open]]/Table1[[#This Row],[Qty]]</f>
        <v>2.4900000000000002</v>
      </c>
    </row>
    <row r="9105" spans="1:12" hidden="1">
      <c r="A9105" t="s">
        <v>544</v>
      </c>
      <c r="B9105" t="s">
        <v>351</v>
      </c>
      <c r="C9105" t="s">
        <v>351</v>
      </c>
      <c r="D9105" t="s">
        <v>612</v>
      </c>
      <c r="E9105" t="s">
        <v>15</v>
      </c>
      <c r="F9105" t="s">
        <v>30</v>
      </c>
      <c r="G9105" t="s">
        <v>651</v>
      </c>
      <c r="H9105" s="1">
        <v>2017</v>
      </c>
      <c r="I9105" s="2">
        <v>1005</v>
      </c>
      <c r="J9105" s="3">
        <v>2490</v>
      </c>
      <c r="K9105">
        <f>Table1[[#This Row],[Total Revenue + Open]]/Table1[[#This Row],[Qty]]</f>
        <v>2.4776119402985075</v>
      </c>
      <c r="L9105">
        <f>Table1[[#This Row],[Total Revenue + Open]]/Table1[[#This Row],[Qty]]</f>
        <v>2.4776119402985075</v>
      </c>
    </row>
    <row r="9106" spans="1:12" hidden="1">
      <c r="A9106" t="s">
        <v>544</v>
      </c>
      <c r="B9106" t="s">
        <v>351</v>
      </c>
      <c r="C9106" t="s">
        <v>351</v>
      </c>
      <c r="D9106" t="s">
        <v>612</v>
      </c>
      <c r="E9106" t="s">
        <v>15</v>
      </c>
      <c r="F9106" t="s">
        <v>30</v>
      </c>
      <c r="G9106" t="s">
        <v>651</v>
      </c>
      <c r="H9106" s="1">
        <v>2017</v>
      </c>
      <c r="I9106" s="2">
        <v>1005</v>
      </c>
      <c r="J9106" s="3">
        <v>2490</v>
      </c>
      <c r="K9106">
        <f>Table1[[#This Row],[Total Revenue + Open]]/Table1[[#This Row],[Qty]]</f>
        <v>2.4776119402985075</v>
      </c>
      <c r="L9106">
        <f>Table1[[#This Row],[Total Revenue + Open]]/Table1[[#This Row],[Qty]]</f>
        <v>2.4776119402985075</v>
      </c>
    </row>
    <row r="9107" spans="1:12" hidden="1">
      <c r="A9107" t="s">
        <v>544</v>
      </c>
      <c r="B9107" t="s">
        <v>351</v>
      </c>
      <c r="C9107" t="s">
        <v>351</v>
      </c>
      <c r="D9107" t="s">
        <v>612</v>
      </c>
      <c r="E9107" t="s">
        <v>15</v>
      </c>
      <c r="F9107" t="s">
        <v>30</v>
      </c>
      <c r="G9107" t="s">
        <v>651</v>
      </c>
      <c r="H9107" s="1">
        <v>2017</v>
      </c>
      <c r="I9107" s="2">
        <v>1005</v>
      </c>
      <c r="J9107" s="3">
        <v>2490</v>
      </c>
      <c r="K9107">
        <f>Table1[[#This Row],[Total Revenue + Open]]/Table1[[#This Row],[Qty]]</f>
        <v>2.4776119402985075</v>
      </c>
      <c r="L9107">
        <f>Table1[[#This Row],[Total Revenue + Open]]/Table1[[#This Row],[Qty]]</f>
        <v>2.4776119402985075</v>
      </c>
    </row>
    <row r="9108" spans="1:12" hidden="1">
      <c r="A9108" t="s">
        <v>544</v>
      </c>
      <c r="B9108" t="s">
        <v>351</v>
      </c>
      <c r="C9108" t="s">
        <v>351</v>
      </c>
      <c r="D9108" t="s">
        <v>612</v>
      </c>
      <c r="E9108" t="s">
        <v>15</v>
      </c>
      <c r="F9108" t="s">
        <v>30</v>
      </c>
      <c r="G9108" t="s">
        <v>651</v>
      </c>
      <c r="H9108" s="1">
        <v>2017</v>
      </c>
      <c r="I9108" s="2">
        <v>1000</v>
      </c>
      <c r="J9108" s="3">
        <v>2490</v>
      </c>
      <c r="K9108">
        <f>Table1[[#This Row],[Total Revenue + Open]]/Table1[[#This Row],[Qty]]</f>
        <v>2.4900000000000002</v>
      </c>
      <c r="L9108">
        <f>Table1[[#This Row],[Total Revenue + Open]]/Table1[[#This Row],[Qty]]</f>
        <v>2.4900000000000002</v>
      </c>
    </row>
    <row r="9109" spans="1:12" hidden="1">
      <c r="A9109" t="s">
        <v>544</v>
      </c>
      <c r="B9109" t="s">
        <v>351</v>
      </c>
      <c r="C9109" t="s">
        <v>351</v>
      </c>
      <c r="D9109" t="s">
        <v>612</v>
      </c>
      <c r="E9109" t="s">
        <v>15</v>
      </c>
      <c r="F9109" t="s">
        <v>30</v>
      </c>
      <c r="G9109" t="s">
        <v>651</v>
      </c>
      <c r="H9109" s="1">
        <v>2018</v>
      </c>
      <c r="I9109" s="2">
        <v>500</v>
      </c>
      <c r="J9109" s="3">
        <v>1245</v>
      </c>
      <c r="K9109">
        <f>Table1[[#This Row],[Total Revenue + Open]]/Table1[[#This Row],[Qty]]</f>
        <v>2.4900000000000002</v>
      </c>
      <c r="L9109">
        <f>Table1[[#This Row],[Total Revenue + Open]]/Table1[[#This Row],[Qty]]</f>
        <v>2.4900000000000002</v>
      </c>
    </row>
    <row r="9110" spans="1:12" hidden="1">
      <c r="A9110" t="s">
        <v>544</v>
      </c>
      <c r="B9110" t="s">
        <v>351</v>
      </c>
      <c r="C9110" t="s">
        <v>351</v>
      </c>
      <c r="D9110" t="s">
        <v>612</v>
      </c>
      <c r="E9110" t="s">
        <v>15</v>
      </c>
      <c r="F9110" t="s">
        <v>30</v>
      </c>
      <c r="G9110" t="s">
        <v>651</v>
      </c>
      <c r="H9110" s="1">
        <v>2018</v>
      </c>
      <c r="I9110" s="2">
        <v>500</v>
      </c>
      <c r="J9110" s="3">
        <v>1245</v>
      </c>
      <c r="K9110">
        <f>Table1[[#This Row],[Total Revenue + Open]]/Table1[[#This Row],[Qty]]</f>
        <v>2.4900000000000002</v>
      </c>
      <c r="L9110">
        <f>Table1[[#This Row],[Total Revenue + Open]]/Table1[[#This Row],[Qty]]</f>
        <v>2.4900000000000002</v>
      </c>
    </row>
    <row r="9111" spans="1:12" hidden="1">
      <c r="A9111" t="s">
        <v>544</v>
      </c>
      <c r="B9111" t="s">
        <v>351</v>
      </c>
      <c r="C9111" t="s">
        <v>351</v>
      </c>
      <c r="D9111" t="s">
        <v>612</v>
      </c>
      <c r="E9111" t="s">
        <v>15</v>
      </c>
      <c r="F9111" t="s">
        <v>30</v>
      </c>
      <c r="G9111" t="s">
        <v>319</v>
      </c>
      <c r="H9111" s="1">
        <v>2018</v>
      </c>
      <c r="I9111" s="2">
        <v>500</v>
      </c>
      <c r="J9111" s="3">
        <v>1235</v>
      </c>
      <c r="K9111">
        <f>Table1[[#This Row],[Total Revenue + Open]]/Table1[[#This Row],[Qty]]</f>
        <v>2.4700000000000002</v>
      </c>
      <c r="L9111">
        <f>Table1[[#This Row],[Total Revenue + Open]]/Table1[[#This Row],[Qty]]</f>
        <v>2.4700000000000002</v>
      </c>
    </row>
    <row r="9112" spans="1:12" hidden="1">
      <c r="A9112" t="s">
        <v>544</v>
      </c>
      <c r="B9112" t="s">
        <v>351</v>
      </c>
      <c r="C9112" t="s">
        <v>351</v>
      </c>
      <c r="D9112" t="s">
        <v>612</v>
      </c>
      <c r="E9112" t="s">
        <v>15</v>
      </c>
      <c r="F9112" t="s">
        <v>30</v>
      </c>
      <c r="G9112" t="s">
        <v>319</v>
      </c>
      <c r="H9112" s="1">
        <v>2018</v>
      </c>
      <c r="I9112" s="2">
        <v>500</v>
      </c>
      <c r="J9112" s="3">
        <v>1235</v>
      </c>
      <c r="K9112">
        <f>Table1[[#This Row],[Total Revenue + Open]]/Table1[[#This Row],[Qty]]</f>
        <v>2.4700000000000002</v>
      </c>
      <c r="L9112">
        <f>Table1[[#This Row],[Total Revenue + Open]]/Table1[[#This Row],[Qty]]</f>
        <v>2.4700000000000002</v>
      </c>
    </row>
    <row r="9113" spans="1:12" hidden="1">
      <c r="A9113" t="s">
        <v>544</v>
      </c>
      <c r="B9113" t="s">
        <v>351</v>
      </c>
      <c r="C9113" t="s">
        <v>351</v>
      </c>
      <c r="D9113" t="s">
        <v>612</v>
      </c>
      <c r="E9113" t="s">
        <v>15</v>
      </c>
      <c r="F9113" t="s">
        <v>30</v>
      </c>
      <c r="G9113" t="s">
        <v>319</v>
      </c>
      <c r="H9113" s="1">
        <v>2018</v>
      </c>
      <c r="I9113" s="2">
        <v>500</v>
      </c>
      <c r="J9113" s="3">
        <v>1235</v>
      </c>
      <c r="K9113">
        <f>Table1[[#This Row],[Total Revenue + Open]]/Table1[[#This Row],[Qty]]</f>
        <v>2.4700000000000002</v>
      </c>
      <c r="L9113">
        <f>Table1[[#This Row],[Total Revenue + Open]]/Table1[[#This Row],[Qty]]</f>
        <v>2.4700000000000002</v>
      </c>
    </row>
    <row r="9114" spans="1:12" hidden="1">
      <c r="A9114" t="s">
        <v>544</v>
      </c>
      <c r="B9114" t="s">
        <v>351</v>
      </c>
      <c r="C9114" t="s">
        <v>351</v>
      </c>
      <c r="D9114" t="s">
        <v>612</v>
      </c>
      <c r="E9114" t="s">
        <v>15</v>
      </c>
      <c r="F9114" t="s">
        <v>30</v>
      </c>
      <c r="G9114" t="s">
        <v>652</v>
      </c>
      <c r="H9114" s="1">
        <v>2017</v>
      </c>
      <c r="I9114" s="2">
        <v>600</v>
      </c>
      <c r="J9114" s="3">
        <v>1494</v>
      </c>
      <c r="K9114">
        <f>Table1[[#This Row],[Total Revenue + Open]]/Table1[[#This Row],[Qty]]</f>
        <v>2.4900000000000002</v>
      </c>
      <c r="L9114">
        <f>Table1[[#This Row],[Total Revenue + Open]]/Table1[[#This Row],[Qty]]</f>
        <v>2.4900000000000002</v>
      </c>
    </row>
    <row r="9115" spans="1:12" hidden="1">
      <c r="A9115" t="s">
        <v>544</v>
      </c>
      <c r="B9115" t="s">
        <v>351</v>
      </c>
      <c r="C9115" t="s">
        <v>351</v>
      </c>
      <c r="D9115" t="s">
        <v>612</v>
      </c>
      <c r="E9115" t="s">
        <v>15</v>
      </c>
      <c r="F9115" t="s">
        <v>30</v>
      </c>
      <c r="G9115" t="s">
        <v>652</v>
      </c>
      <c r="H9115" s="1">
        <v>2017</v>
      </c>
      <c r="I9115" s="2">
        <v>500</v>
      </c>
      <c r="J9115" s="3">
        <v>1245</v>
      </c>
      <c r="K9115">
        <f>Table1[[#This Row],[Total Revenue + Open]]/Table1[[#This Row],[Qty]]</f>
        <v>2.4900000000000002</v>
      </c>
      <c r="L9115">
        <f>Table1[[#This Row],[Total Revenue + Open]]/Table1[[#This Row],[Qty]]</f>
        <v>2.4900000000000002</v>
      </c>
    </row>
    <row r="9116" spans="1:12" hidden="1">
      <c r="A9116" t="s">
        <v>544</v>
      </c>
      <c r="B9116" t="s">
        <v>351</v>
      </c>
      <c r="C9116" t="s">
        <v>351</v>
      </c>
      <c r="D9116" t="s">
        <v>612</v>
      </c>
      <c r="E9116" t="s">
        <v>15</v>
      </c>
      <c r="F9116" t="s">
        <v>30</v>
      </c>
      <c r="G9116" t="s">
        <v>652</v>
      </c>
      <c r="H9116" s="1">
        <v>2017</v>
      </c>
      <c r="I9116" s="2">
        <v>0</v>
      </c>
      <c r="J9116" s="3">
        <v>0</v>
      </c>
      <c r="K9116" t="e">
        <f>Table1[[#This Row],[Total Revenue + Open]]/Table1[[#This Row],[Qty]]</f>
        <v>#DIV/0!</v>
      </c>
      <c r="L9116" t="e">
        <f>Table1[[#This Row],[Total Revenue + Open]]/Table1[[#This Row],[Qty]]</f>
        <v>#DIV/0!</v>
      </c>
    </row>
    <row r="9117" spans="1:12" hidden="1">
      <c r="A9117" t="s">
        <v>544</v>
      </c>
      <c r="B9117" t="s">
        <v>351</v>
      </c>
      <c r="C9117" t="s">
        <v>351</v>
      </c>
      <c r="D9117" t="s">
        <v>612</v>
      </c>
      <c r="E9117" t="s">
        <v>15</v>
      </c>
      <c r="F9117" t="s">
        <v>30</v>
      </c>
      <c r="G9117" t="s">
        <v>652</v>
      </c>
      <c r="H9117" s="1">
        <v>2017</v>
      </c>
      <c r="I9117" s="2">
        <v>500</v>
      </c>
      <c r="J9117" s="3">
        <v>1245</v>
      </c>
      <c r="K9117">
        <f>Table1[[#This Row],[Total Revenue + Open]]/Table1[[#This Row],[Qty]]</f>
        <v>2.4900000000000002</v>
      </c>
      <c r="L9117">
        <f>Table1[[#This Row],[Total Revenue + Open]]/Table1[[#This Row],[Qty]]</f>
        <v>2.4900000000000002</v>
      </c>
    </row>
    <row r="9118" spans="1:12" hidden="1">
      <c r="A9118" t="s">
        <v>544</v>
      </c>
      <c r="B9118" t="s">
        <v>351</v>
      </c>
      <c r="C9118" t="s">
        <v>351</v>
      </c>
      <c r="D9118" t="s">
        <v>612</v>
      </c>
      <c r="E9118" t="s">
        <v>15</v>
      </c>
      <c r="F9118" t="s">
        <v>30</v>
      </c>
      <c r="G9118" t="s">
        <v>652</v>
      </c>
      <c r="H9118" s="1">
        <v>2017</v>
      </c>
      <c r="I9118" s="2">
        <v>1005</v>
      </c>
      <c r="J9118" s="3">
        <v>2490</v>
      </c>
      <c r="K9118">
        <f>Table1[[#This Row],[Total Revenue + Open]]/Table1[[#This Row],[Qty]]</f>
        <v>2.4776119402985075</v>
      </c>
      <c r="L9118">
        <f>Table1[[#This Row],[Total Revenue + Open]]/Table1[[#This Row],[Qty]]</f>
        <v>2.4776119402985075</v>
      </c>
    </row>
    <row r="9119" spans="1:12" hidden="1">
      <c r="A9119" t="s">
        <v>544</v>
      </c>
      <c r="B9119" t="s">
        <v>351</v>
      </c>
      <c r="C9119" t="s">
        <v>351</v>
      </c>
      <c r="D9119" t="s">
        <v>612</v>
      </c>
      <c r="E9119" t="s">
        <v>15</v>
      </c>
      <c r="F9119" t="s">
        <v>30</v>
      </c>
      <c r="G9119" t="s">
        <v>652</v>
      </c>
      <c r="H9119" s="1">
        <v>2017</v>
      </c>
      <c r="I9119" s="2">
        <v>500</v>
      </c>
      <c r="J9119" s="3">
        <v>1245</v>
      </c>
      <c r="K9119">
        <f>Table1[[#This Row],[Total Revenue + Open]]/Table1[[#This Row],[Qty]]</f>
        <v>2.4900000000000002</v>
      </c>
      <c r="L9119">
        <f>Table1[[#This Row],[Total Revenue + Open]]/Table1[[#This Row],[Qty]]</f>
        <v>2.4900000000000002</v>
      </c>
    </row>
    <row r="9120" spans="1:12" hidden="1">
      <c r="A9120" t="s">
        <v>544</v>
      </c>
      <c r="B9120" t="s">
        <v>351</v>
      </c>
      <c r="C9120" t="s">
        <v>351</v>
      </c>
      <c r="D9120" t="s">
        <v>612</v>
      </c>
      <c r="E9120" t="s">
        <v>15</v>
      </c>
      <c r="F9120" t="s">
        <v>30</v>
      </c>
      <c r="G9120" t="s">
        <v>652</v>
      </c>
      <c r="H9120" s="1">
        <v>2018</v>
      </c>
      <c r="I9120" s="2">
        <v>500</v>
      </c>
      <c r="J9120" s="3">
        <v>1245</v>
      </c>
      <c r="K9120">
        <f>Table1[[#This Row],[Total Revenue + Open]]/Table1[[#This Row],[Qty]]</f>
        <v>2.4900000000000002</v>
      </c>
      <c r="L9120">
        <f>Table1[[#This Row],[Total Revenue + Open]]/Table1[[#This Row],[Qty]]</f>
        <v>2.4900000000000002</v>
      </c>
    </row>
    <row r="9121" spans="1:12" hidden="1">
      <c r="A9121" t="s">
        <v>544</v>
      </c>
      <c r="B9121" t="s">
        <v>351</v>
      </c>
      <c r="C9121" t="s">
        <v>351</v>
      </c>
      <c r="D9121" t="s">
        <v>612</v>
      </c>
      <c r="E9121" t="s">
        <v>15</v>
      </c>
      <c r="F9121" t="s">
        <v>30</v>
      </c>
      <c r="G9121" t="s">
        <v>147</v>
      </c>
      <c r="H9121" s="1">
        <v>2021</v>
      </c>
      <c r="I9121" s="2">
        <v>1060</v>
      </c>
      <c r="J9121" s="3">
        <v>2614.5</v>
      </c>
      <c r="K9121">
        <f>Table1[[#This Row],[Total Revenue + Open]]/Table1[[#This Row],[Qty]]</f>
        <v>2.4665094339622642</v>
      </c>
      <c r="L9121">
        <f>Table1[[#This Row],[Total Revenue + Open]]/Table1[[#This Row],[Qty]]</f>
        <v>2.4665094339622642</v>
      </c>
    </row>
    <row r="9122" spans="1:12" hidden="1">
      <c r="A9122" t="s">
        <v>544</v>
      </c>
      <c r="B9122" t="s">
        <v>351</v>
      </c>
      <c r="C9122" t="s">
        <v>351</v>
      </c>
      <c r="D9122" t="s">
        <v>612</v>
      </c>
      <c r="E9122" t="s">
        <v>15</v>
      </c>
      <c r="F9122" t="s">
        <v>30</v>
      </c>
      <c r="G9122" t="s">
        <v>147</v>
      </c>
      <c r="H9122" s="1">
        <v>2021</v>
      </c>
      <c r="I9122" s="2">
        <v>950</v>
      </c>
      <c r="J9122" s="3">
        <v>2365.5</v>
      </c>
      <c r="K9122">
        <f>Table1[[#This Row],[Total Revenue + Open]]/Table1[[#This Row],[Qty]]</f>
        <v>2.4900000000000002</v>
      </c>
      <c r="L9122">
        <f>Table1[[#This Row],[Total Revenue + Open]]/Table1[[#This Row],[Qty]]</f>
        <v>2.4900000000000002</v>
      </c>
    </row>
    <row r="9123" spans="1:12" hidden="1">
      <c r="A9123" t="s">
        <v>544</v>
      </c>
      <c r="B9123" t="s">
        <v>351</v>
      </c>
      <c r="C9123" t="s">
        <v>351</v>
      </c>
      <c r="D9123" t="s">
        <v>612</v>
      </c>
      <c r="E9123" t="s">
        <v>15</v>
      </c>
      <c r="F9123" t="s">
        <v>30</v>
      </c>
      <c r="G9123" t="s">
        <v>147</v>
      </c>
      <c r="H9123" s="1">
        <v>2021</v>
      </c>
      <c r="I9123" s="2">
        <v>1005</v>
      </c>
      <c r="J9123" s="3">
        <v>2490</v>
      </c>
      <c r="K9123">
        <f>Table1[[#This Row],[Total Revenue + Open]]/Table1[[#This Row],[Qty]]</f>
        <v>2.4776119402985075</v>
      </c>
      <c r="L9123">
        <f>Table1[[#This Row],[Total Revenue + Open]]/Table1[[#This Row],[Qty]]</f>
        <v>2.4776119402985075</v>
      </c>
    </row>
    <row r="9124" spans="1:12" hidden="1">
      <c r="A9124" t="s">
        <v>544</v>
      </c>
      <c r="B9124" t="s">
        <v>351</v>
      </c>
      <c r="C9124" t="s">
        <v>351</v>
      </c>
      <c r="D9124" t="s">
        <v>612</v>
      </c>
      <c r="E9124" t="s">
        <v>15</v>
      </c>
      <c r="F9124" t="s">
        <v>30</v>
      </c>
      <c r="G9124" t="s">
        <v>147</v>
      </c>
      <c r="H9124" s="1">
        <v>2021</v>
      </c>
      <c r="I9124" s="2">
        <v>1560</v>
      </c>
      <c r="J9124" s="3">
        <v>3859.5</v>
      </c>
      <c r="K9124">
        <f>Table1[[#This Row],[Total Revenue + Open]]/Table1[[#This Row],[Qty]]</f>
        <v>2.4740384615384614</v>
      </c>
      <c r="L9124">
        <f>Table1[[#This Row],[Total Revenue + Open]]/Table1[[#This Row],[Qty]]</f>
        <v>2.4740384615384614</v>
      </c>
    </row>
    <row r="9125" spans="1:12" hidden="1">
      <c r="A9125" t="s">
        <v>544</v>
      </c>
      <c r="B9125" t="s">
        <v>351</v>
      </c>
      <c r="C9125" t="s">
        <v>351</v>
      </c>
      <c r="D9125" t="s">
        <v>612</v>
      </c>
      <c r="E9125" t="s">
        <v>15</v>
      </c>
      <c r="F9125" t="s">
        <v>30</v>
      </c>
      <c r="G9125" t="s">
        <v>147</v>
      </c>
      <c r="H9125" s="1">
        <v>2021</v>
      </c>
      <c r="I9125" s="2">
        <v>4625</v>
      </c>
      <c r="J9125" s="3">
        <v>11454</v>
      </c>
      <c r="K9125">
        <f>Table1[[#This Row],[Total Revenue + Open]]/Table1[[#This Row],[Qty]]</f>
        <v>2.4765405405405407</v>
      </c>
      <c r="L9125">
        <f>Table1[[#This Row],[Total Revenue + Open]]/Table1[[#This Row],[Qty]]</f>
        <v>2.4765405405405407</v>
      </c>
    </row>
    <row r="9126" spans="1:12" hidden="1">
      <c r="A9126" t="s">
        <v>544</v>
      </c>
      <c r="B9126" t="s">
        <v>351</v>
      </c>
      <c r="C9126" t="s">
        <v>351</v>
      </c>
      <c r="D9126" t="s">
        <v>612</v>
      </c>
      <c r="E9126" t="s">
        <v>15</v>
      </c>
      <c r="F9126" t="s">
        <v>30</v>
      </c>
      <c r="G9126" t="s">
        <v>147</v>
      </c>
      <c r="H9126" s="1">
        <v>2022</v>
      </c>
      <c r="I9126" s="2">
        <v>600</v>
      </c>
      <c r="J9126" s="3">
        <v>1494</v>
      </c>
      <c r="K9126">
        <f>Table1[[#This Row],[Total Revenue + Open]]/Table1[[#This Row],[Qty]]</f>
        <v>2.4900000000000002</v>
      </c>
      <c r="L9126">
        <f>Table1[[#This Row],[Total Revenue + Open]]/Table1[[#This Row],[Qty]]</f>
        <v>2.4900000000000002</v>
      </c>
    </row>
    <row r="9127" spans="1:12" hidden="1">
      <c r="A9127" t="s">
        <v>544</v>
      </c>
      <c r="B9127" t="s">
        <v>351</v>
      </c>
      <c r="C9127" t="s">
        <v>351</v>
      </c>
      <c r="D9127" t="s">
        <v>612</v>
      </c>
      <c r="E9127" t="s">
        <v>15</v>
      </c>
      <c r="F9127" t="s">
        <v>34</v>
      </c>
      <c r="G9127" t="s">
        <v>149</v>
      </c>
      <c r="H9127" s="1">
        <v>2018</v>
      </c>
      <c r="I9127" s="2">
        <v>500</v>
      </c>
      <c r="J9127" s="3">
        <v>1105</v>
      </c>
      <c r="K9127">
        <f>Table1[[#This Row],[Total Revenue + Open]]/Table1[[#This Row],[Qty]]</f>
        <v>2.21</v>
      </c>
      <c r="L9127">
        <f>Table1[[#This Row],[Total Revenue + Open]]/Table1[[#This Row],[Qty]]</f>
        <v>2.21</v>
      </c>
    </row>
    <row r="9128" spans="1:12" hidden="1">
      <c r="A9128" t="s">
        <v>544</v>
      </c>
      <c r="B9128" t="s">
        <v>351</v>
      </c>
      <c r="C9128" t="s">
        <v>351</v>
      </c>
      <c r="D9128" t="s">
        <v>612</v>
      </c>
      <c r="E9128" t="s">
        <v>15</v>
      </c>
      <c r="F9128" t="s">
        <v>34</v>
      </c>
      <c r="G9128" t="s">
        <v>150</v>
      </c>
      <c r="H9128" s="1">
        <v>2020</v>
      </c>
      <c r="I9128" s="2">
        <v>50</v>
      </c>
      <c r="J9128" s="3">
        <v>111.5</v>
      </c>
      <c r="K9128">
        <f>Table1[[#This Row],[Total Revenue + Open]]/Table1[[#This Row],[Qty]]</f>
        <v>2.23</v>
      </c>
      <c r="L9128">
        <f>Table1[[#This Row],[Total Revenue + Open]]/Table1[[#This Row],[Qty]]</f>
        <v>2.23</v>
      </c>
    </row>
    <row r="9129" spans="1:12" hidden="1">
      <c r="A9129" t="s">
        <v>544</v>
      </c>
      <c r="B9129" t="s">
        <v>351</v>
      </c>
      <c r="C9129" t="s">
        <v>351</v>
      </c>
      <c r="D9129" t="s">
        <v>612</v>
      </c>
      <c r="E9129" t="s">
        <v>15</v>
      </c>
      <c r="F9129" t="s">
        <v>34</v>
      </c>
      <c r="G9129" t="s">
        <v>150</v>
      </c>
      <c r="H9129" s="1">
        <v>2018</v>
      </c>
      <c r="I9129" s="2">
        <v>500</v>
      </c>
      <c r="J9129" s="3">
        <v>1105</v>
      </c>
      <c r="K9129">
        <f>Table1[[#This Row],[Total Revenue + Open]]/Table1[[#This Row],[Qty]]</f>
        <v>2.21</v>
      </c>
      <c r="L9129">
        <f>Table1[[#This Row],[Total Revenue + Open]]/Table1[[#This Row],[Qty]]</f>
        <v>2.21</v>
      </c>
    </row>
    <row r="9130" spans="1:12" hidden="1">
      <c r="A9130" t="s">
        <v>544</v>
      </c>
      <c r="B9130" t="s">
        <v>351</v>
      </c>
      <c r="C9130" t="s">
        <v>351</v>
      </c>
      <c r="D9130" t="s">
        <v>612</v>
      </c>
      <c r="E9130" t="s">
        <v>15</v>
      </c>
      <c r="F9130" t="s">
        <v>34</v>
      </c>
      <c r="G9130" t="s">
        <v>150</v>
      </c>
      <c r="H9130" s="1">
        <v>2021</v>
      </c>
      <c r="I9130" s="2">
        <v>600</v>
      </c>
      <c r="J9130" s="3">
        <v>1332</v>
      </c>
      <c r="K9130">
        <f>Table1[[#This Row],[Total Revenue + Open]]/Table1[[#This Row],[Qty]]</f>
        <v>2.2200000000000002</v>
      </c>
      <c r="L9130">
        <f>Table1[[#This Row],[Total Revenue + Open]]/Table1[[#This Row],[Qty]]</f>
        <v>2.2200000000000002</v>
      </c>
    </row>
    <row r="9131" spans="1:12" hidden="1">
      <c r="A9131" t="s">
        <v>544</v>
      </c>
      <c r="B9131" t="s">
        <v>351</v>
      </c>
      <c r="C9131" t="s">
        <v>351</v>
      </c>
      <c r="D9131" t="s">
        <v>612</v>
      </c>
      <c r="E9131" t="s">
        <v>15</v>
      </c>
      <c r="F9131" t="s">
        <v>34</v>
      </c>
      <c r="G9131" t="s">
        <v>150</v>
      </c>
      <c r="H9131" s="1">
        <v>2018</v>
      </c>
      <c r="I9131" s="2">
        <v>4525</v>
      </c>
      <c r="J9131" s="3">
        <v>10035</v>
      </c>
      <c r="K9131">
        <f>Table1[[#This Row],[Total Revenue + Open]]/Table1[[#This Row],[Qty]]</f>
        <v>2.2176795580110498</v>
      </c>
      <c r="L9131">
        <f>Table1[[#This Row],[Total Revenue + Open]]/Table1[[#This Row],[Qty]]</f>
        <v>2.2176795580110498</v>
      </c>
    </row>
    <row r="9132" spans="1:12" hidden="1">
      <c r="A9132" t="s">
        <v>544</v>
      </c>
      <c r="B9132" t="s">
        <v>351</v>
      </c>
      <c r="C9132" t="s">
        <v>351</v>
      </c>
      <c r="D9132" t="s">
        <v>612</v>
      </c>
      <c r="E9132" t="s">
        <v>15</v>
      </c>
      <c r="F9132" t="s">
        <v>34</v>
      </c>
      <c r="G9132" t="s">
        <v>150</v>
      </c>
      <c r="H9132" s="1">
        <v>2018</v>
      </c>
      <c r="I9132" s="2">
        <v>57285</v>
      </c>
      <c r="J9132" s="3">
        <v>127110</v>
      </c>
      <c r="K9132">
        <f>Table1[[#This Row],[Total Revenue + Open]]/Table1[[#This Row],[Qty]]</f>
        <v>2.2189054726368158</v>
      </c>
      <c r="L9132">
        <f>Table1[[#This Row],[Total Revenue + Open]]/Table1[[#This Row],[Qty]]</f>
        <v>2.2189054726368158</v>
      </c>
    </row>
    <row r="9133" spans="1:12" hidden="1">
      <c r="A9133" t="s">
        <v>544</v>
      </c>
      <c r="B9133" t="s">
        <v>351</v>
      </c>
      <c r="C9133" t="s">
        <v>351</v>
      </c>
      <c r="D9133" t="s">
        <v>612</v>
      </c>
      <c r="E9133" t="s">
        <v>15</v>
      </c>
      <c r="F9133" t="s">
        <v>34</v>
      </c>
      <c r="G9133" t="s">
        <v>150</v>
      </c>
      <c r="H9133" s="1">
        <v>2018</v>
      </c>
      <c r="I9133" s="2">
        <v>10050</v>
      </c>
      <c r="J9133" s="3">
        <v>22300</v>
      </c>
      <c r="K9133">
        <f>Table1[[#This Row],[Total Revenue + Open]]/Table1[[#This Row],[Qty]]</f>
        <v>2.2189054726368158</v>
      </c>
      <c r="L9133">
        <f>Table1[[#This Row],[Total Revenue + Open]]/Table1[[#This Row],[Qty]]</f>
        <v>2.2189054726368158</v>
      </c>
    </row>
    <row r="9134" spans="1:12" hidden="1">
      <c r="A9134" t="s">
        <v>544</v>
      </c>
      <c r="B9134" t="s">
        <v>351</v>
      </c>
      <c r="C9134" t="s">
        <v>351</v>
      </c>
      <c r="D9134" t="s">
        <v>612</v>
      </c>
      <c r="E9134" t="s">
        <v>15</v>
      </c>
      <c r="F9134" t="s">
        <v>34</v>
      </c>
      <c r="G9134" t="s">
        <v>150</v>
      </c>
      <c r="H9134" s="1">
        <v>2018</v>
      </c>
      <c r="I9134" s="2">
        <v>2010</v>
      </c>
      <c r="J9134" s="3">
        <v>4460</v>
      </c>
      <c r="K9134">
        <f>Table1[[#This Row],[Total Revenue + Open]]/Table1[[#This Row],[Qty]]</f>
        <v>2.2189054726368158</v>
      </c>
      <c r="L9134">
        <f>Table1[[#This Row],[Total Revenue + Open]]/Table1[[#This Row],[Qty]]</f>
        <v>2.2189054726368158</v>
      </c>
    </row>
    <row r="9135" spans="1:12" hidden="1">
      <c r="A9135" t="s">
        <v>544</v>
      </c>
      <c r="B9135" t="s">
        <v>351</v>
      </c>
      <c r="C9135" t="s">
        <v>351</v>
      </c>
      <c r="D9135" t="s">
        <v>612</v>
      </c>
      <c r="E9135" t="s">
        <v>15</v>
      </c>
      <c r="F9135" t="s">
        <v>34</v>
      </c>
      <c r="G9135" t="s">
        <v>150</v>
      </c>
      <c r="H9135" s="1">
        <v>2018</v>
      </c>
      <c r="I9135" s="2">
        <v>26130</v>
      </c>
      <c r="J9135" s="3">
        <v>57980</v>
      </c>
      <c r="K9135">
        <f>Table1[[#This Row],[Total Revenue + Open]]/Table1[[#This Row],[Qty]]</f>
        <v>2.2189054726368158</v>
      </c>
      <c r="L9135">
        <f>Table1[[#This Row],[Total Revenue + Open]]/Table1[[#This Row],[Qty]]</f>
        <v>2.2189054726368158</v>
      </c>
    </row>
    <row r="9136" spans="1:12" hidden="1">
      <c r="A9136" t="s">
        <v>544</v>
      </c>
      <c r="B9136" t="s">
        <v>351</v>
      </c>
      <c r="C9136" t="s">
        <v>351</v>
      </c>
      <c r="D9136" t="s">
        <v>612</v>
      </c>
      <c r="E9136" t="s">
        <v>15</v>
      </c>
      <c r="F9136" t="s">
        <v>34</v>
      </c>
      <c r="G9136" t="s">
        <v>150</v>
      </c>
      <c r="H9136" s="1">
        <v>2018</v>
      </c>
      <c r="I9136" s="2">
        <v>27135</v>
      </c>
      <c r="J9136" s="3">
        <v>60210</v>
      </c>
      <c r="K9136">
        <f>Table1[[#This Row],[Total Revenue + Open]]/Table1[[#This Row],[Qty]]</f>
        <v>2.2189054726368158</v>
      </c>
      <c r="L9136">
        <f>Table1[[#This Row],[Total Revenue + Open]]/Table1[[#This Row],[Qty]]</f>
        <v>2.2189054726368158</v>
      </c>
    </row>
    <row r="9137" spans="1:12" hidden="1">
      <c r="A9137" t="s">
        <v>544</v>
      </c>
      <c r="B9137" t="s">
        <v>351</v>
      </c>
      <c r="C9137" t="s">
        <v>351</v>
      </c>
      <c r="D9137" t="s">
        <v>612</v>
      </c>
      <c r="E9137" t="s">
        <v>15</v>
      </c>
      <c r="F9137" t="s">
        <v>34</v>
      </c>
      <c r="G9137" t="s">
        <v>150</v>
      </c>
      <c r="H9137" s="1">
        <v>2018</v>
      </c>
      <c r="I9137" s="2">
        <v>21105</v>
      </c>
      <c r="J9137" s="3">
        <v>46830</v>
      </c>
      <c r="K9137">
        <f>Table1[[#This Row],[Total Revenue + Open]]/Table1[[#This Row],[Qty]]</f>
        <v>2.2189054726368158</v>
      </c>
      <c r="L9137">
        <f>Table1[[#This Row],[Total Revenue + Open]]/Table1[[#This Row],[Qty]]</f>
        <v>2.2189054726368158</v>
      </c>
    </row>
    <row r="9138" spans="1:12" hidden="1">
      <c r="A9138" t="s">
        <v>544</v>
      </c>
      <c r="B9138" t="s">
        <v>351</v>
      </c>
      <c r="C9138" t="s">
        <v>351</v>
      </c>
      <c r="D9138" t="s">
        <v>612</v>
      </c>
      <c r="E9138" t="s">
        <v>15</v>
      </c>
      <c r="F9138" t="s">
        <v>34</v>
      </c>
      <c r="G9138" t="s">
        <v>150</v>
      </c>
      <c r="H9138" s="1">
        <v>2019</v>
      </c>
      <c r="I9138" s="2">
        <v>25125</v>
      </c>
      <c r="J9138" s="3">
        <v>55750</v>
      </c>
      <c r="K9138">
        <f>Table1[[#This Row],[Total Revenue + Open]]/Table1[[#This Row],[Qty]]</f>
        <v>2.2189054726368158</v>
      </c>
      <c r="L9138">
        <f>Table1[[#This Row],[Total Revenue + Open]]/Table1[[#This Row],[Qty]]</f>
        <v>2.2189054726368158</v>
      </c>
    </row>
    <row r="9139" spans="1:12" hidden="1">
      <c r="A9139" t="s">
        <v>544</v>
      </c>
      <c r="B9139" t="s">
        <v>351</v>
      </c>
      <c r="C9139" t="s">
        <v>351</v>
      </c>
      <c r="D9139" t="s">
        <v>612</v>
      </c>
      <c r="E9139" t="s">
        <v>15</v>
      </c>
      <c r="F9139" t="s">
        <v>34</v>
      </c>
      <c r="G9139" t="s">
        <v>150</v>
      </c>
      <c r="H9139" s="1">
        <v>2019</v>
      </c>
      <c r="I9139" s="2">
        <v>22110</v>
      </c>
      <c r="J9139" s="3">
        <v>49060</v>
      </c>
      <c r="K9139">
        <f>Table1[[#This Row],[Total Revenue + Open]]/Table1[[#This Row],[Qty]]</f>
        <v>2.2189054726368158</v>
      </c>
      <c r="L9139">
        <f>Table1[[#This Row],[Total Revenue + Open]]/Table1[[#This Row],[Qty]]</f>
        <v>2.2189054726368158</v>
      </c>
    </row>
    <row r="9140" spans="1:12" hidden="1">
      <c r="A9140" t="s">
        <v>544</v>
      </c>
      <c r="B9140" t="s">
        <v>351</v>
      </c>
      <c r="C9140" t="s">
        <v>351</v>
      </c>
      <c r="D9140" t="s">
        <v>612</v>
      </c>
      <c r="E9140" t="s">
        <v>15</v>
      </c>
      <c r="F9140" t="s">
        <v>34</v>
      </c>
      <c r="G9140" t="s">
        <v>150</v>
      </c>
      <c r="H9140" s="1">
        <v>2019</v>
      </c>
      <c r="I9140" s="2">
        <v>20305</v>
      </c>
      <c r="J9140" s="3">
        <v>45046</v>
      </c>
      <c r="K9140">
        <f>Table1[[#This Row],[Total Revenue + Open]]/Table1[[#This Row],[Qty]]</f>
        <v>2.218468357547402</v>
      </c>
      <c r="L9140">
        <f>Table1[[#This Row],[Total Revenue + Open]]/Table1[[#This Row],[Qty]]</f>
        <v>2.218468357547402</v>
      </c>
    </row>
    <row r="9141" spans="1:12" hidden="1">
      <c r="A9141" t="s">
        <v>544</v>
      </c>
      <c r="B9141" t="s">
        <v>351</v>
      </c>
      <c r="C9141" t="s">
        <v>351</v>
      </c>
      <c r="D9141" t="s">
        <v>612</v>
      </c>
      <c r="E9141" t="s">
        <v>15</v>
      </c>
      <c r="F9141" t="s">
        <v>34</v>
      </c>
      <c r="G9141" t="s">
        <v>150</v>
      </c>
      <c r="H9141" s="1">
        <v>2019</v>
      </c>
      <c r="I9141" s="2">
        <v>25125</v>
      </c>
      <c r="J9141" s="3">
        <v>55750</v>
      </c>
      <c r="K9141">
        <f>Table1[[#This Row],[Total Revenue + Open]]/Table1[[#This Row],[Qty]]</f>
        <v>2.2189054726368158</v>
      </c>
      <c r="L9141">
        <f>Table1[[#This Row],[Total Revenue + Open]]/Table1[[#This Row],[Qty]]</f>
        <v>2.2189054726368158</v>
      </c>
    </row>
    <row r="9142" spans="1:12" hidden="1">
      <c r="A9142" t="s">
        <v>544</v>
      </c>
      <c r="B9142" t="s">
        <v>351</v>
      </c>
      <c r="C9142" t="s">
        <v>351</v>
      </c>
      <c r="D9142" t="s">
        <v>612</v>
      </c>
      <c r="E9142" t="s">
        <v>15</v>
      </c>
      <c r="F9142" t="s">
        <v>34</v>
      </c>
      <c r="G9142" t="s">
        <v>150</v>
      </c>
      <c r="H9142" s="1">
        <v>2019</v>
      </c>
      <c r="I9142" s="2">
        <v>4020</v>
      </c>
      <c r="J9142" s="3">
        <v>8920</v>
      </c>
      <c r="K9142">
        <f>Table1[[#This Row],[Total Revenue + Open]]/Table1[[#This Row],[Qty]]</f>
        <v>2.2189054726368158</v>
      </c>
      <c r="L9142">
        <f>Table1[[#This Row],[Total Revenue + Open]]/Table1[[#This Row],[Qty]]</f>
        <v>2.2189054726368158</v>
      </c>
    </row>
    <row r="9143" spans="1:12" hidden="1">
      <c r="A9143" t="s">
        <v>544</v>
      </c>
      <c r="B9143" t="s">
        <v>351</v>
      </c>
      <c r="C9143" t="s">
        <v>351</v>
      </c>
      <c r="D9143" t="s">
        <v>612</v>
      </c>
      <c r="E9143" t="s">
        <v>15</v>
      </c>
      <c r="F9143" t="s">
        <v>34</v>
      </c>
      <c r="G9143" t="s">
        <v>150</v>
      </c>
      <c r="H9143" s="1">
        <v>2019</v>
      </c>
      <c r="I9143" s="2">
        <v>5430</v>
      </c>
      <c r="J9143" s="3">
        <v>12042</v>
      </c>
      <c r="K9143">
        <f>Table1[[#This Row],[Total Revenue + Open]]/Table1[[#This Row],[Qty]]</f>
        <v>2.2176795580110498</v>
      </c>
      <c r="L9143">
        <f>Table1[[#This Row],[Total Revenue + Open]]/Table1[[#This Row],[Qty]]</f>
        <v>2.2176795580110498</v>
      </c>
    </row>
    <row r="9144" spans="1:12" hidden="1">
      <c r="A9144" t="s">
        <v>544</v>
      </c>
      <c r="B9144" t="s">
        <v>351</v>
      </c>
      <c r="C9144" t="s">
        <v>351</v>
      </c>
      <c r="D9144" t="s">
        <v>612</v>
      </c>
      <c r="E9144" t="s">
        <v>15</v>
      </c>
      <c r="F9144" t="s">
        <v>34</v>
      </c>
      <c r="G9144" t="s">
        <v>150</v>
      </c>
      <c r="H9144" s="1">
        <v>2019</v>
      </c>
      <c r="I9144" s="2">
        <v>11055</v>
      </c>
      <c r="J9144" s="3">
        <v>24530</v>
      </c>
      <c r="K9144">
        <f>Table1[[#This Row],[Total Revenue + Open]]/Table1[[#This Row],[Qty]]</f>
        <v>2.2189054726368158</v>
      </c>
      <c r="L9144">
        <f>Table1[[#This Row],[Total Revenue + Open]]/Table1[[#This Row],[Qty]]</f>
        <v>2.2189054726368158</v>
      </c>
    </row>
    <row r="9145" spans="1:12" hidden="1">
      <c r="A9145" t="s">
        <v>544</v>
      </c>
      <c r="B9145" t="s">
        <v>351</v>
      </c>
      <c r="C9145" t="s">
        <v>351</v>
      </c>
      <c r="D9145" t="s">
        <v>612</v>
      </c>
      <c r="E9145" t="s">
        <v>15</v>
      </c>
      <c r="F9145" t="s">
        <v>34</v>
      </c>
      <c r="G9145" t="s">
        <v>150</v>
      </c>
      <c r="H9145" s="1">
        <v>2019</v>
      </c>
      <c r="I9145" s="2">
        <v>15075</v>
      </c>
      <c r="J9145" s="3">
        <v>33450</v>
      </c>
      <c r="K9145">
        <f>Table1[[#This Row],[Total Revenue + Open]]/Table1[[#This Row],[Qty]]</f>
        <v>2.2189054726368158</v>
      </c>
      <c r="L9145">
        <f>Table1[[#This Row],[Total Revenue + Open]]/Table1[[#This Row],[Qty]]</f>
        <v>2.2189054726368158</v>
      </c>
    </row>
    <row r="9146" spans="1:12" hidden="1">
      <c r="A9146" t="s">
        <v>544</v>
      </c>
      <c r="B9146" t="s">
        <v>351</v>
      </c>
      <c r="C9146" t="s">
        <v>351</v>
      </c>
      <c r="D9146" t="s">
        <v>612</v>
      </c>
      <c r="E9146" t="s">
        <v>15</v>
      </c>
      <c r="F9146" t="s">
        <v>34</v>
      </c>
      <c r="G9146" t="s">
        <v>150</v>
      </c>
      <c r="H9146" s="1">
        <v>2019</v>
      </c>
      <c r="I9146" s="2">
        <v>30150</v>
      </c>
      <c r="J9146" s="3">
        <v>66900</v>
      </c>
      <c r="K9146">
        <f>Table1[[#This Row],[Total Revenue + Open]]/Table1[[#This Row],[Qty]]</f>
        <v>2.2189054726368158</v>
      </c>
      <c r="L9146">
        <f>Table1[[#This Row],[Total Revenue + Open]]/Table1[[#This Row],[Qty]]</f>
        <v>2.2189054726368158</v>
      </c>
    </row>
    <row r="9147" spans="1:12" hidden="1">
      <c r="A9147" t="s">
        <v>544</v>
      </c>
      <c r="B9147" t="s">
        <v>351</v>
      </c>
      <c r="C9147" t="s">
        <v>351</v>
      </c>
      <c r="D9147" t="s">
        <v>612</v>
      </c>
      <c r="E9147" t="s">
        <v>15</v>
      </c>
      <c r="F9147" t="s">
        <v>34</v>
      </c>
      <c r="G9147" t="s">
        <v>150</v>
      </c>
      <c r="H9147" s="1">
        <v>2020</v>
      </c>
      <c r="I9147" s="2">
        <v>3015</v>
      </c>
      <c r="J9147" s="3">
        <v>6690</v>
      </c>
      <c r="K9147">
        <f>Table1[[#This Row],[Total Revenue + Open]]/Table1[[#This Row],[Qty]]</f>
        <v>2.2189054726368158</v>
      </c>
      <c r="L9147">
        <f>Table1[[#This Row],[Total Revenue + Open]]/Table1[[#This Row],[Qty]]</f>
        <v>2.2189054726368158</v>
      </c>
    </row>
    <row r="9148" spans="1:12" hidden="1">
      <c r="A9148" t="s">
        <v>544</v>
      </c>
      <c r="B9148" t="s">
        <v>351</v>
      </c>
      <c r="C9148" t="s">
        <v>351</v>
      </c>
      <c r="D9148" t="s">
        <v>612</v>
      </c>
      <c r="E9148" t="s">
        <v>15</v>
      </c>
      <c r="F9148" t="s">
        <v>34</v>
      </c>
      <c r="G9148" t="s">
        <v>150</v>
      </c>
      <c r="H9148" s="1">
        <v>2020</v>
      </c>
      <c r="I9148" s="2">
        <v>5025</v>
      </c>
      <c r="J9148" s="3">
        <v>11150</v>
      </c>
      <c r="K9148">
        <f>Table1[[#This Row],[Total Revenue + Open]]/Table1[[#This Row],[Qty]]</f>
        <v>2.2189054726368158</v>
      </c>
      <c r="L9148">
        <f>Table1[[#This Row],[Total Revenue + Open]]/Table1[[#This Row],[Qty]]</f>
        <v>2.2189054726368158</v>
      </c>
    </row>
    <row r="9149" spans="1:12" hidden="1">
      <c r="A9149" t="s">
        <v>544</v>
      </c>
      <c r="B9149" t="s">
        <v>351</v>
      </c>
      <c r="C9149" t="s">
        <v>351</v>
      </c>
      <c r="D9149" t="s">
        <v>612</v>
      </c>
      <c r="E9149" t="s">
        <v>15</v>
      </c>
      <c r="F9149" t="s">
        <v>34</v>
      </c>
      <c r="G9149" t="s">
        <v>150</v>
      </c>
      <c r="H9149" s="1">
        <v>2020</v>
      </c>
      <c r="I9149" s="2">
        <v>550</v>
      </c>
      <c r="J9149" s="3">
        <v>1226.5</v>
      </c>
      <c r="K9149">
        <f>Table1[[#This Row],[Total Revenue + Open]]/Table1[[#This Row],[Qty]]</f>
        <v>2.23</v>
      </c>
      <c r="L9149">
        <f>Table1[[#This Row],[Total Revenue + Open]]/Table1[[#This Row],[Qty]]</f>
        <v>2.23</v>
      </c>
    </row>
    <row r="9150" spans="1:12" hidden="1">
      <c r="A9150" t="s">
        <v>544</v>
      </c>
      <c r="B9150" t="s">
        <v>351</v>
      </c>
      <c r="C9150" t="s">
        <v>351</v>
      </c>
      <c r="D9150" t="s">
        <v>612</v>
      </c>
      <c r="E9150" t="s">
        <v>15</v>
      </c>
      <c r="F9150" t="s">
        <v>34</v>
      </c>
      <c r="G9150" t="s">
        <v>150</v>
      </c>
      <c r="H9150" s="1">
        <v>2020</v>
      </c>
      <c r="I9150" s="2">
        <v>28040</v>
      </c>
      <c r="J9150" s="3">
        <v>62496</v>
      </c>
      <c r="K9150">
        <f>Table1[[#This Row],[Total Revenue + Open]]/Table1[[#This Row],[Qty]]</f>
        <v>2.2288159771754636</v>
      </c>
      <c r="L9150">
        <f>Table1[[#This Row],[Total Revenue + Open]]/Table1[[#This Row],[Qty]]</f>
        <v>2.2288159771754636</v>
      </c>
    </row>
    <row r="9151" spans="1:12" hidden="1">
      <c r="A9151" t="s">
        <v>544</v>
      </c>
      <c r="B9151" t="s">
        <v>351</v>
      </c>
      <c r="C9151" t="s">
        <v>351</v>
      </c>
      <c r="D9151" t="s">
        <v>612</v>
      </c>
      <c r="E9151" t="s">
        <v>15</v>
      </c>
      <c r="F9151" t="s">
        <v>34</v>
      </c>
      <c r="G9151" t="s">
        <v>150</v>
      </c>
      <c r="H9151" s="1">
        <v>2020</v>
      </c>
      <c r="I9151" s="2">
        <v>6030</v>
      </c>
      <c r="J9151" s="3">
        <v>13440</v>
      </c>
      <c r="K9151">
        <f>Table1[[#This Row],[Total Revenue + Open]]/Table1[[#This Row],[Qty]]</f>
        <v>2.2288557213930349</v>
      </c>
      <c r="L9151">
        <f>Table1[[#This Row],[Total Revenue + Open]]/Table1[[#This Row],[Qty]]</f>
        <v>2.2288557213930349</v>
      </c>
    </row>
    <row r="9152" spans="1:12" hidden="1">
      <c r="A9152" t="s">
        <v>544</v>
      </c>
      <c r="B9152" t="s">
        <v>351</v>
      </c>
      <c r="C9152" t="s">
        <v>351</v>
      </c>
      <c r="D9152" t="s">
        <v>612</v>
      </c>
      <c r="E9152" t="s">
        <v>15</v>
      </c>
      <c r="F9152" t="s">
        <v>34</v>
      </c>
      <c r="G9152" t="s">
        <v>150</v>
      </c>
      <c r="H9152" s="1">
        <v>2020</v>
      </c>
      <c r="I9152" s="2">
        <v>39695</v>
      </c>
      <c r="J9152" s="3">
        <v>88480</v>
      </c>
      <c r="K9152">
        <f>Table1[[#This Row],[Total Revenue + Open]]/Table1[[#This Row],[Qty]]</f>
        <v>2.228996095226099</v>
      </c>
      <c r="L9152">
        <f>Table1[[#This Row],[Total Revenue + Open]]/Table1[[#This Row],[Qty]]</f>
        <v>2.228996095226099</v>
      </c>
    </row>
    <row r="9153" spans="1:12" hidden="1">
      <c r="A9153" t="s">
        <v>544</v>
      </c>
      <c r="B9153" t="s">
        <v>351</v>
      </c>
      <c r="C9153" t="s">
        <v>351</v>
      </c>
      <c r="D9153" t="s">
        <v>612</v>
      </c>
      <c r="E9153" t="s">
        <v>15</v>
      </c>
      <c r="F9153" t="s">
        <v>34</v>
      </c>
      <c r="G9153" t="s">
        <v>150</v>
      </c>
      <c r="H9153" s="1">
        <v>2020</v>
      </c>
      <c r="I9153" s="2">
        <v>1005</v>
      </c>
      <c r="J9153" s="3">
        <v>2240</v>
      </c>
      <c r="K9153">
        <f>Table1[[#This Row],[Total Revenue + Open]]/Table1[[#This Row],[Qty]]</f>
        <v>2.2288557213930349</v>
      </c>
      <c r="L9153">
        <f>Table1[[#This Row],[Total Revenue + Open]]/Table1[[#This Row],[Qty]]</f>
        <v>2.2288557213930349</v>
      </c>
    </row>
    <row r="9154" spans="1:12" hidden="1">
      <c r="A9154" t="s">
        <v>544</v>
      </c>
      <c r="B9154" t="s">
        <v>351</v>
      </c>
      <c r="C9154" t="s">
        <v>351</v>
      </c>
      <c r="D9154" t="s">
        <v>612</v>
      </c>
      <c r="E9154" t="s">
        <v>15</v>
      </c>
      <c r="F9154" t="s">
        <v>34</v>
      </c>
      <c r="G9154" t="s">
        <v>150</v>
      </c>
      <c r="H9154" s="1">
        <v>2020</v>
      </c>
      <c r="I9154" s="2">
        <v>48240</v>
      </c>
      <c r="J9154" s="3">
        <v>107520</v>
      </c>
      <c r="K9154">
        <f>Table1[[#This Row],[Total Revenue + Open]]/Table1[[#This Row],[Qty]]</f>
        <v>2.2288557213930349</v>
      </c>
      <c r="L9154">
        <f>Table1[[#This Row],[Total Revenue + Open]]/Table1[[#This Row],[Qty]]</f>
        <v>2.2288557213930349</v>
      </c>
    </row>
    <row r="9155" spans="1:12" hidden="1">
      <c r="A9155" t="s">
        <v>544</v>
      </c>
      <c r="B9155" t="s">
        <v>351</v>
      </c>
      <c r="C9155" t="s">
        <v>351</v>
      </c>
      <c r="D9155" t="s">
        <v>612</v>
      </c>
      <c r="E9155" t="s">
        <v>15</v>
      </c>
      <c r="F9155" t="s">
        <v>34</v>
      </c>
      <c r="G9155" t="s">
        <v>150</v>
      </c>
      <c r="H9155" s="1">
        <v>2020</v>
      </c>
      <c r="I9155" s="2">
        <v>20100</v>
      </c>
      <c r="J9155" s="3">
        <v>44800</v>
      </c>
      <c r="K9155">
        <f>Table1[[#This Row],[Total Revenue + Open]]/Table1[[#This Row],[Qty]]</f>
        <v>2.2288557213930349</v>
      </c>
      <c r="L9155">
        <f>Table1[[#This Row],[Total Revenue + Open]]/Table1[[#This Row],[Qty]]</f>
        <v>2.2288557213930349</v>
      </c>
    </row>
    <row r="9156" spans="1:12" hidden="1">
      <c r="A9156" t="s">
        <v>544</v>
      </c>
      <c r="B9156" t="s">
        <v>351</v>
      </c>
      <c r="C9156" t="s">
        <v>351</v>
      </c>
      <c r="D9156" t="s">
        <v>612</v>
      </c>
      <c r="E9156" t="s">
        <v>15</v>
      </c>
      <c r="F9156" t="s">
        <v>34</v>
      </c>
      <c r="G9156" t="s">
        <v>150</v>
      </c>
      <c r="H9156" s="1">
        <v>2020</v>
      </c>
      <c r="I9156" s="2">
        <v>21105</v>
      </c>
      <c r="J9156" s="3">
        <v>47040</v>
      </c>
      <c r="K9156">
        <f>Table1[[#This Row],[Total Revenue + Open]]/Table1[[#This Row],[Qty]]</f>
        <v>2.2288557213930349</v>
      </c>
      <c r="L9156">
        <f>Table1[[#This Row],[Total Revenue + Open]]/Table1[[#This Row],[Qty]]</f>
        <v>2.2288557213930349</v>
      </c>
    </row>
    <row r="9157" spans="1:12" hidden="1">
      <c r="A9157" t="s">
        <v>544</v>
      </c>
      <c r="B9157" t="s">
        <v>351</v>
      </c>
      <c r="C9157" t="s">
        <v>351</v>
      </c>
      <c r="D9157" t="s">
        <v>612</v>
      </c>
      <c r="E9157" t="s">
        <v>15</v>
      </c>
      <c r="F9157" t="s">
        <v>34</v>
      </c>
      <c r="G9157" t="s">
        <v>150</v>
      </c>
      <c r="H9157" s="1">
        <v>2020</v>
      </c>
      <c r="I9157" s="2">
        <v>14070</v>
      </c>
      <c r="J9157" s="3">
        <v>31360</v>
      </c>
      <c r="K9157">
        <f>Table1[[#This Row],[Total Revenue + Open]]/Table1[[#This Row],[Qty]]</f>
        <v>2.2288557213930349</v>
      </c>
      <c r="L9157">
        <f>Table1[[#This Row],[Total Revenue + Open]]/Table1[[#This Row],[Qty]]</f>
        <v>2.2288557213930349</v>
      </c>
    </row>
    <row r="9158" spans="1:12" hidden="1">
      <c r="A9158" t="s">
        <v>544</v>
      </c>
      <c r="B9158" t="s">
        <v>351</v>
      </c>
      <c r="C9158" t="s">
        <v>351</v>
      </c>
      <c r="D9158" t="s">
        <v>612</v>
      </c>
      <c r="E9158" t="s">
        <v>15</v>
      </c>
      <c r="F9158" t="s">
        <v>34</v>
      </c>
      <c r="G9158" t="s">
        <v>150</v>
      </c>
      <c r="H9158" s="1">
        <v>2021</v>
      </c>
      <c r="I9158" s="2">
        <v>3015</v>
      </c>
      <c r="J9158" s="3">
        <v>6720</v>
      </c>
      <c r="K9158">
        <f>Table1[[#This Row],[Total Revenue + Open]]/Table1[[#This Row],[Qty]]</f>
        <v>2.2288557213930349</v>
      </c>
      <c r="L9158">
        <f>Table1[[#This Row],[Total Revenue + Open]]/Table1[[#This Row],[Qty]]</f>
        <v>2.2288557213930349</v>
      </c>
    </row>
    <row r="9159" spans="1:12" hidden="1">
      <c r="A9159" t="s">
        <v>544</v>
      </c>
      <c r="B9159" t="s">
        <v>351</v>
      </c>
      <c r="C9159" t="s">
        <v>351</v>
      </c>
      <c r="D9159" t="s">
        <v>612</v>
      </c>
      <c r="E9159" t="s">
        <v>15</v>
      </c>
      <c r="F9159" t="s">
        <v>34</v>
      </c>
      <c r="G9159" t="s">
        <v>150</v>
      </c>
      <c r="H9159" s="1">
        <v>2021</v>
      </c>
      <c r="I9159" s="2">
        <v>22110</v>
      </c>
      <c r="J9159" s="3">
        <v>49280</v>
      </c>
      <c r="K9159">
        <f>Table1[[#This Row],[Total Revenue + Open]]/Table1[[#This Row],[Qty]]</f>
        <v>2.2288557213930349</v>
      </c>
      <c r="L9159">
        <f>Table1[[#This Row],[Total Revenue + Open]]/Table1[[#This Row],[Qty]]</f>
        <v>2.2288557213930349</v>
      </c>
    </row>
    <row r="9160" spans="1:12" hidden="1">
      <c r="A9160" t="s">
        <v>544</v>
      </c>
      <c r="B9160" t="s">
        <v>351</v>
      </c>
      <c r="C9160" t="s">
        <v>351</v>
      </c>
      <c r="D9160" t="s">
        <v>612</v>
      </c>
      <c r="E9160" t="s">
        <v>15</v>
      </c>
      <c r="F9160" t="s">
        <v>34</v>
      </c>
      <c r="G9160" t="s">
        <v>150</v>
      </c>
      <c r="H9160" s="1">
        <v>2021</v>
      </c>
      <c r="I9160" s="2">
        <v>28140</v>
      </c>
      <c r="J9160" s="3">
        <v>62720</v>
      </c>
      <c r="K9160">
        <f>Table1[[#This Row],[Total Revenue + Open]]/Table1[[#This Row],[Qty]]</f>
        <v>2.2288557213930349</v>
      </c>
      <c r="L9160">
        <f>Table1[[#This Row],[Total Revenue + Open]]/Table1[[#This Row],[Qty]]</f>
        <v>2.2288557213930349</v>
      </c>
    </row>
    <row r="9161" spans="1:12" hidden="1">
      <c r="A9161" t="s">
        <v>544</v>
      </c>
      <c r="B9161" t="s">
        <v>351</v>
      </c>
      <c r="C9161" t="s">
        <v>351</v>
      </c>
      <c r="D9161" t="s">
        <v>612</v>
      </c>
      <c r="E9161" t="s">
        <v>15</v>
      </c>
      <c r="F9161" t="s">
        <v>34</v>
      </c>
      <c r="G9161" t="s">
        <v>150</v>
      </c>
      <c r="H9161" s="1">
        <v>2021</v>
      </c>
      <c r="I9161" s="2">
        <v>44220</v>
      </c>
      <c r="J9161" s="3">
        <v>98560</v>
      </c>
      <c r="K9161">
        <f>Table1[[#This Row],[Total Revenue + Open]]/Table1[[#This Row],[Qty]]</f>
        <v>2.2288557213930349</v>
      </c>
      <c r="L9161">
        <f>Table1[[#This Row],[Total Revenue + Open]]/Table1[[#This Row],[Qty]]</f>
        <v>2.2288557213930349</v>
      </c>
    </row>
    <row r="9162" spans="1:12" hidden="1">
      <c r="A9162" t="s">
        <v>544</v>
      </c>
      <c r="B9162" t="s">
        <v>351</v>
      </c>
      <c r="C9162" t="s">
        <v>351</v>
      </c>
      <c r="D9162" t="s">
        <v>612</v>
      </c>
      <c r="E9162" t="s">
        <v>15</v>
      </c>
      <c r="F9162" t="s">
        <v>34</v>
      </c>
      <c r="G9162" t="s">
        <v>150</v>
      </c>
      <c r="H9162" s="1">
        <v>2021</v>
      </c>
      <c r="I9162" s="2">
        <v>15075</v>
      </c>
      <c r="J9162" s="3">
        <v>33600</v>
      </c>
      <c r="K9162">
        <f>Table1[[#This Row],[Total Revenue + Open]]/Table1[[#This Row],[Qty]]</f>
        <v>2.2288557213930349</v>
      </c>
      <c r="L9162">
        <f>Table1[[#This Row],[Total Revenue + Open]]/Table1[[#This Row],[Qty]]</f>
        <v>2.2288557213930349</v>
      </c>
    </row>
    <row r="9163" spans="1:12" hidden="1">
      <c r="A9163" t="s">
        <v>544</v>
      </c>
      <c r="B9163" t="s">
        <v>351</v>
      </c>
      <c r="C9163" t="s">
        <v>351</v>
      </c>
      <c r="D9163" t="s">
        <v>612</v>
      </c>
      <c r="E9163" t="s">
        <v>15</v>
      </c>
      <c r="F9163" t="s">
        <v>34</v>
      </c>
      <c r="G9163" t="s">
        <v>150</v>
      </c>
      <c r="H9163" s="1">
        <v>2021</v>
      </c>
      <c r="I9163" s="2">
        <v>30655</v>
      </c>
      <c r="J9163" s="3">
        <v>68320</v>
      </c>
      <c r="K9163">
        <f>Table1[[#This Row],[Total Revenue + Open]]/Table1[[#This Row],[Qty]]</f>
        <v>2.2286739520469743</v>
      </c>
      <c r="L9163">
        <f>Table1[[#This Row],[Total Revenue + Open]]/Table1[[#This Row],[Qty]]</f>
        <v>2.2286739520469743</v>
      </c>
    </row>
    <row r="9164" spans="1:12" hidden="1">
      <c r="A9164" t="s">
        <v>544</v>
      </c>
      <c r="B9164" t="s">
        <v>351</v>
      </c>
      <c r="C9164" t="s">
        <v>351</v>
      </c>
      <c r="D9164" t="s">
        <v>612</v>
      </c>
      <c r="E9164" t="s">
        <v>15</v>
      </c>
      <c r="F9164" t="s">
        <v>34</v>
      </c>
      <c r="G9164" t="s">
        <v>150</v>
      </c>
      <c r="H9164" s="1">
        <v>2021</v>
      </c>
      <c r="I9164" s="2">
        <v>33775</v>
      </c>
      <c r="J9164" s="3">
        <v>75264</v>
      </c>
      <c r="K9164">
        <f>Table1[[#This Row],[Total Revenue + Open]]/Table1[[#This Row],[Qty]]</f>
        <v>2.2283937823834199</v>
      </c>
      <c r="L9164">
        <f>Table1[[#This Row],[Total Revenue + Open]]/Table1[[#This Row],[Qty]]</f>
        <v>2.2283937823834199</v>
      </c>
    </row>
    <row r="9165" spans="1:12" hidden="1">
      <c r="A9165" t="s">
        <v>544</v>
      </c>
      <c r="B9165" t="s">
        <v>351</v>
      </c>
      <c r="C9165" t="s">
        <v>351</v>
      </c>
      <c r="D9165" t="s">
        <v>612</v>
      </c>
      <c r="E9165" t="s">
        <v>15</v>
      </c>
      <c r="F9165" t="s">
        <v>34</v>
      </c>
      <c r="G9165" t="s">
        <v>150</v>
      </c>
      <c r="H9165" s="1">
        <v>2021</v>
      </c>
      <c r="I9165" s="2">
        <v>26130</v>
      </c>
      <c r="J9165" s="3">
        <v>58240</v>
      </c>
      <c r="K9165">
        <f>Table1[[#This Row],[Total Revenue + Open]]/Table1[[#This Row],[Qty]]</f>
        <v>2.2288557213930349</v>
      </c>
      <c r="L9165">
        <f>Table1[[#This Row],[Total Revenue + Open]]/Table1[[#This Row],[Qty]]</f>
        <v>2.2288557213930349</v>
      </c>
    </row>
    <row r="9166" spans="1:12" hidden="1">
      <c r="A9166" t="s">
        <v>544</v>
      </c>
      <c r="B9166" t="s">
        <v>351</v>
      </c>
      <c r="C9166" t="s">
        <v>351</v>
      </c>
      <c r="D9166" t="s">
        <v>612</v>
      </c>
      <c r="E9166" t="s">
        <v>15</v>
      </c>
      <c r="F9166" t="s">
        <v>34</v>
      </c>
      <c r="G9166" t="s">
        <v>150</v>
      </c>
      <c r="H9166" s="1">
        <v>2021</v>
      </c>
      <c r="I9166" s="2">
        <v>0</v>
      </c>
      <c r="J9166" s="3">
        <v>0</v>
      </c>
      <c r="K9166" t="e">
        <f>Table1[[#This Row],[Total Revenue + Open]]/Table1[[#This Row],[Qty]]</f>
        <v>#DIV/0!</v>
      </c>
      <c r="L9166" t="e">
        <f>Table1[[#This Row],[Total Revenue + Open]]/Table1[[#This Row],[Qty]]</f>
        <v>#DIV/0!</v>
      </c>
    </row>
    <row r="9167" spans="1:12" hidden="1">
      <c r="A9167" t="s">
        <v>544</v>
      </c>
      <c r="B9167" t="s">
        <v>351</v>
      </c>
      <c r="C9167" t="s">
        <v>351</v>
      </c>
      <c r="D9167" t="s">
        <v>612</v>
      </c>
      <c r="E9167" t="s">
        <v>15</v>
      </c>
      <c r="F9167" t="s">
        <v>34</v>
      </c>
      <c r="G9167" t="s">
        <v>150</v>
      </c>
      <c r="H9167" s="1">
        <v>2021</v>
      </c>
      <c r="I9167" s="2">
        <v>18090</v>
      </c>
      <c r="J9167" s="3">
        <v>40320</v>
      </c>
      <c r="K9167">
        <f>Table1[[#This Row],[Total Revenue + Open]]/Table1[[#This Row],[Qty]]</f>
        <v>2.2288557213930349</v>
      </c>
      <c r="L9167">
        <f>Table1[[#This Row],[Total Revenue + Open]]/Table1[[#This Row],[Qty]]</f>
        <v>2.2288557213930349</v>
      </c>
    </row>
    <row r="9168" spans="1:12" hidden="1">
      <c r="A9168" t="s">
        <v>544</v>
      </c>
      <c r="B9168" t="s">
        <v>351</v>
      </c>
      <c r="C9168" t="s">
        <v>351</v>
      </c>
      <c r="D9168" t="s">
        <v>612</v>
      </c>
      <c r="E9168" t="s">
        <v>15</v>
      </c>
      <c r="F9168" t="s">
        <v>34</v>
      </c>
      <c r="G9168" t="s">
        <v>150</v>
      </c>
      <c r="H9168" s="1">
        <v>2022</v>
      </c>
      <c r="I9168" s="2">
        <v>44725</v>
      </c>
      <c r="J9168" s="3">
        <v>99680</v>
      </c>
      <c r="K9168">
        <f>Table1[[#This Row],[Total Revenue + Open]]/Table1[[#This Row],[Qty]]</f>
        <v>2.2287311347121297</v>
      </c>
      <c r="L9168">
        <f>Table1[[#This Row],[Total Revenue + Open]]/Table1[[#This Row],[Qty]]</f>
        <v>2.2287311347121297</v>
      </c>
    </row>
    <row r="9169" spans="1:12" hidden="1">
      <c r="A9169" t="s">
        <v>544</v>
      </c>
      <c r="B9169" t="s">
        <v>351</v>
      </c>
      <c r="C9169" t="s">
        <v>351</v>
      </c>
      <c r="D9169" t="s">
        <v>612</v>
      </c>
      <c r="E9169" t="s">
        <v>15</v>
      </c>
      <c r="F9169" t="s">
        <v>34</v>
      </c>
      <c r="G9169" t="s">
        <v>150</v>
      </c>
      <c r="H9169" s="1">
        <v>2022</v>
      </c>
      <c r="I9169" s="2">
        <v>73365</v>
      </c>
      <c r="J9169" s="3">
        <v>163520</v>
      </c>
      <c r="K9169">
        <f>Table1[[#This Row],[Total Revenue + Open]]/Table1[[#This Row],[Qty]]</f>
        <v>2.2288557213930349</v>
      </c>
      <c r="L9169">
        <f>Table1[[#This Row],[Total Revenue + Open]]/Table1[[#This Row],[Qty]]</f>
        <v>2.2288557213930349</v>
      </c>
    </row>
    <row r="9170" spans="1:12" hidden="1">
      <c r="A9170" t="s">
        <v>544</v>
      </c>
      <c r="B9170" t="s">
        <v>351</v>
      </c>
      <c r="C9170" t="s">
        <v>351</v>
      </c>
      <c r="D9170" t="s">
        <v>612</v>
      </c>
      <c r="E9170" t="s">
        <v>15</v>
      </c>
      <c r="F9170" t="s">
        <v>34</v>
      </c>
      <c r="G9170" t="s">
        <v>150</v>
      </c>
      <c r="H9170" s="1">
        <v>2022</v>
      </c>
      <c r="I9170" s="2">
        <v>55275</v>
      </c>
      <c r="J9170" s="3">
        <v>123200</v>
      </c>
      <c r="K9170">
        <f>Table1[[#This Row],[Total Revenue + Open]]/Table1[[#This Row],[Qty]]</f>
        <v>2.2288557213930349</v>
      </c>
      <c r="L9170">
        <f>Table1[[#This Row],[Total Revenue + Open]]/Table1[[#This Row],[Qty]]</f>
        <v>2.2288557213930349</v>
      </c>
    </row>
    <row r="9171" spans="1:12" hidden="1">
      <c r="A9171" t="s">
        <v>544</v>
      </c>
      <c r="B9171" t="s">
        <v>351</v>
      </c>
      <c r="C9171" t="s">
        <v>351</v>
      </c>
      <c r="D9171" t="s">
        <v>612</v>
      </c>
      <c r="E9171" t="s">
        <v>15</v>
      </c>
      <c r="F9171" t="s">
        <v>34</v>
      </c>
      <c r="G9171" t="s">
        <v>150</v>
      </c>
      <c r="H9171" s="1">
        <v>2022</v>
      </c>
      <c r="I9171" s="2">
        <v>17085</v>
      </c>
      <c r="J9171" s="3">
        <v>38080</v>
      </c>
      <c r="K9171">
        <f>Table1[[#This Row],[Total Revenue + Open]]/Table1[[#This Row],[Qty]]</f>
        <v>2.2288557213930349</v>
      </c>
      <c r="L9171">
        <f>Table1[[#This Row],[Total Revenue + Open]]/Table1[[#This Row],[Qty]]</f>
        <v>2.2288557213930349</v>
      </c>
    </row>
    <row r="9172" spans="1:12" hidden="1">
      <c r="A9172" t="s">
        <v>544</v>
      </c>
      <c r="B9172" t="s">
        <v>351</v>
      </c>
      <c r="C9172" t="s">
        <v>351</v>
      </c>
      <c r="D9172" t="s">
        <v>612</v>
      </c>
      <c r="E9172" t="s">
        <v>15</v>
      </c>
      <c r="F9172" t="s">
        <v>34</v>
      </c>
      <c r="G9172" t="s">
        <v>150</v>
      </c>
      <c r="H9172" s="1">
        <v>2022</v>
      </c>
      <c r="I9172" s="2">
        <v>20100</v>
      </c>
      <c r="J9172" s="3">
        <v>44800</v>
      </c>
      <c r="K9172">
        <f>Table1[[#This Row],[Total Revenue + Open]]/Table1[[#This Row],[Qty]]</f>
        <v>2.2288557213930349</v>
      </c>
      <c r="L9172">
        <f>Table1[[#This Row],[Total Revenue + Open]]/Table1[[#This Row],[Qty]]</f>
        <v>2.2288557213930349</v>
      </c>
    </row>
    <row r="9173" spans="1:12" hidden="1">
      <c r="A9173" t="s">
        <v>544</v>
      </c>
      <c r="B9173" t="s">
        <v>351</v>
      </c>
      <c r="C9173" t="s">
        <v>351</v>
      </c>
      <c r="D9173" t="s">
        <v>612</v>
      </c>
      <c r="E9173" t="s">
        <v>15</v>
      </c>
      <c r="F9173" t="s">
        <v>34</v>
      </c>
      <c r="G9173" t="s">
        <v>150</v>
      </c>
      <c r="H9173" s="1">
        <v>2022</v>
      </c>
      <c r="I9173" s="2">
        <v>45225</v>
      </c>
      <c r="J9173" s="3">
        <v>100800</v>
      </c>
      <c r="K9173">
        <f>Table1[[#This Row],[Total Revenue + Open]]/Table1[[#This Row],[Qty]]</f>
        <v>2.2288557213930349</v>
      </c>
      <c r="L9173">
        <f>Table1[[#This Row],[Total Revenue + Open]]/Table1[[#This Row],[Qty]]</f>
        <v>2.2288557213930349</v>
      </c>
    </row>
    <row r="9174" spans="1:12" hidden="1">
      <c r="A9174" t="s">
        <v>544</v>
      </c>
      <c r="B9174" t="s">
        <v>351</v>
      </c>
      <c r="C9174" t="s">
        <v>351</v>
      </c>
      <c r="D9174" t="s">
        <v>612</v>
      </c>
      <c r="E9174" t="s">
        <v>15</v>
      </c>
      <c r="F9174" t="s">
        <v>34</v>
      </c>
      <c r="G9174" t="s">
        <v>150</v>
      </c>
      <c r="H9174" s="1">
        <v>2022</v>
      </c>
      <c r="I9174" s="2">
        <v>12060</v>
      </c>
      <c r="J9174" s="3">
        <v>26880</v>
      </c>
      <c r="K9174">
        <f>Table1[[#This Row],[Total Revenue + Open]]/Table1[[#This Row],[Qty]]</f>
        <v>2.2288557213930349</v>
      </c>
      <c r="L9174">
        <f>Table1[[#This Row],[Total Revenue + Open]]/Table1[[#This Row],[Qty]]</f>
        <v>2.2288557213930349</v>
      </c>
    </row>
    <row r="9175" spans="1:12" hidden="1">
      <c r="A9175" t="s">
        <v>544</v>
      </c>
      <c r="B9175" t="s">
        <v>351</v>
      </c>
      <c r="C9175" t="s">
        <v>351</v>
      </c>
      <c r="D9175" t="s">
        <v>612</v>
      </c>
      <c r="E9175" t="s">
        <v>15</v>
      </c>
      <c r="F9175" t="s">
        <v>34</v>
      </c>
      <c r="G9175" t="s">
        <v>150</v>
      </c>
      <c r="H9175" s="1">
        <v>2022</v>
      </c>
      <c r="I9175" s="2">
        <v>1005</v>
      </c>
      <c r="J9175" s="3">
        <v>2240</v>
      </c>
      <c r="K9175">
        <f>Table1[[#This Row],[Total Revenue + Open]]/Table1[[#This Row],[Qty]]</f>
        <v>2.2288557213930349</v>
      </c>
      <c r="L9175">
        <f>Table1[[#This Row],[Total Revenue + Open]]/Table1[[#This Row],[Qty]]</f>
        <v>2.2288557213930349</v>
      </c>
    </row>
    <row r="9176" spans="1:12" hidden="1">
      <c r="A9176" t="s">
        <v>544</v>
      </c>
      <c r="B9176" t="s">
        <v>351</v>
      </c>
      <c r="C9176" t="s">
        <v>351</v>
      </c>
      <c r="D9176" t="s">
        <v>612</v>
      </c>
      <c r="E9176" t="s">
        <v>15</v>
      </c>
      <c r="F9176" t="s">
        <v>34</v>
      </c>
      <c r="G9176" t="s">
        <v>150</v>
      </c>
      <c r="H9176" s="1">
        <v>2022</v>
      </c>
      <c r="I9176" s="2">
        <v>15075</v>
      </c>
      <c r="J9176" s="3">
        <v>33600</v>
      </c>
      <c r="K9176">
        <f>Table1[[#This Row],[Total Revenue + Open]]/Table1[[#This Row],[Qty]]</f>
        <v>2.2288557213930349</v>
      </c>
      <c r="L9176">
        <f>Table1[[#This Row],[Total Revenue + Open]]/Table1[[#This Row],[Qty]]</f>
        <v>2.2288557213930349</v>
      </c>
    </row>
    <row r="9177" spans="1:12" hidden="1">
      <c r="A9177" t="s">
        <v>544</v>
      </c>
      <c r="B9177" t="s">
        <v>351</v>
      </c>
      <c r="C9177" t="s">
        <v>351</v>
      </c>
      <c r="D9177" t="s">
        <v>612</v>
      </c>
      <c r="E9177" t="s">
        <v>15</v>
      </c>
      <c r="F9177" t="s">
        <v>34</v>
      </c>
      <c r="G9177" t="s">
        <v>150</v>
      </c>
      <c r="H9177" s="1">
        <v>2022</v>
      </c>
      <c r="I9177" s="2">
        <v>21105</v>
      </c>
      <c r="J9177" s="3">
        <v>47040</v>
      </c>
      <c r="K9177">
        <f>Table1[[#This Row],[Total Revenue + Open]]/Table1[[#This Row],[Qty]]</f>
        <v>2.2288557213930349</v>
      </c>
      <c r="L9177">
        <f>Table1[[#This Row],[Total Revenue + Open]]/Table1[[#This Row],[Qty]]</f>
        <v>2.2288557213930349</v>
      </c>
    </row>
    <row r="9178" spans="1:12" hidden="1">
      <c r="A9178" t="s">
        <v>544</v>
      </c>
      <c r="B9178" t="s">
        <v>351</v>
      </c>
      <c r="C9178" t="s">
        <v>351</v>
      </c>
      <c r="D9178" t="s">
        <v>612</v>
      </c>
      <c r="E9178" t="s">
        <v>15</v>
      </c>
      <c r="F9178" t="s">
        <v>34</v>
      </c>
      <c r="G9178" t="s">
        <v>150</v>
      </c>
      <c r="H9178" s="1">
        <v>2022</v>
      </c>
      <c r="I9178" s="2">
        <v>4020</v>
      </c>
      <c r="J9178" s="3">
        <v>8960</v>
      </c>
      <c r="K9178">
        <f>Table1[[#This Row],[Total Revenue + Open]]/Table1[[#This Row],[Qty]]</f>
        <v>2.2288557213930349</v>
      </c>
      <c r="L9178">
        <f>Table1[[#This Row],[Total Revenue + Open]]/Table1[[#This Row],[Qty]]</f>
        <v>2.2288557213930349</v>
      </c>
    </row>
    <row r="9179" spans="1:12" hidden="1">
      <c r="A9179" t="s">
        <v>544</v>
      </c>
      <c r="B9179" t="s">
        <v>351</v>
      </c>
      <c r="C9179" t="s">
        <v>351</v>
      </c>
      <c r="D9179" t="s">
        <v>612</v>
      </c>
      <c r="E9179" t="s">
        <v>15</v>
      </c>
      <c r="F9179" t="s">
        <v>34</v>
      </c>
      <c r="G9179" t="s">
        <v>150</v>
      </c>
      <c r="H9179" s="1">
        <v>2018</v>
      </c>
      <c r="I9179" s="2">
        <v>4020</v>
      </c>
      <c r="J9179" s="3">
        <v>8920</v>
      </c>
      <c r="K9179">
        <f>Table1[[#This Row],[Total Revenue + Open]]/Table1[[#This Row],[Qty]]</f>
        <v>2.2189054726368158</v>
      </c>
      <c r="L9179">
        <f>Table1[[#This Row],[Total Revenue + Open]]/Table1[[#This Row],[Qty]]</f>
        <v>2.2189054726368158</v>
      </c>
    </row>
    <row r="9180" spans="1:12" hidden="1">
      <c r="A9180" t="s">
        <v>544</v>
      </c>
      <c r="B9180" t="s">
        <v>351</v>
      </c>
      <c r="C9180" t="s">
        <v>351</v>
      </c>
      <c r="D9180" t="s">
        <v>612</v>
      </c>
      <c r="E9180" t="s">
        <v>15</v>
      </c>
      <c r="F9180" t="s">
        <v>34</v>
      </c>
      <c r="G9180" t="s">
        <v>150</v>
      </c>
      <c r="H9180" s="1">
        <v>2018</v>
      </c>
      <c r="I9180" s="2">
        <v>3015</v>
      </c>
      <c r="J9180" s="3">
        <v>6690</v>
      </c>
      <c r="K9180">
        <f>Table1[[#This Row],[Total Revenue + Open]]/Table1[[#This Row],[Qty]]</f>
        <v>2.2189054726368158</v>
      </c>
      <c r="L9180">
        <f>Table1[[#This Row],[Total Revenue + Open]]/Table1[[#This Row],[Qty]]</f>
        <v>2.2189054726368158</v>
      </c>
    </row>
    <row r="9181" spans="1:12" hidden="1">
      <c r="A9181" t="s">
        <v>544</v>
      </c>
      <c r="B9181" t="s">
        <v>351</v>
      </c>
      <c r="C9181" t="s">
        <v>351</v>
      </c>
      <c r="D9181" t="s">
        <v>612</v>
      </c>
      <c r="E9181" t="s">
        <v>15</v>
      </c>
      <c r="F9181" t="s">
        <v>34</v>
      </c>
      <c r="G9181" t="s">
        <v>150</v>
      </c>
      <c r="H9181" s="1">
        <v>2018</v>
      </c>
      <c r="I9181" s="2">
        <v>1005</v>
      </c>
      <c r="J9181" s="3">
        <v>2230</v>
      </c>
      <c r="K9181">
        <f>Table1[[#This Row],[Total Revenue + Open]]/Table1[[#This Row],[Qty]]</f>
        <v>2.2189054726368158</v>
      </c>
      <c r="L9181">
        <f>Table1[[#This Row],[Total Revenue + Open]]/Table1[[#This Row],[Qty]]</f>
        <v>2.2189054726368158</v>
      </c>
    </row>
    <row r="9182" spans="1:12" hidden="1">
      <c r="A9182" t="s">
        <v>544</v>
      </c>
      <c r="B9182" t="s">
        <v>351</v>
      </c>
      <c r="C9182" t="s">
        <v>351</v>
      </c>
      <c r="D9182" t="s">
        <v>612</v>
      </c>
      <c r="E9182" t="s">
        <v>15</v>
      </c>
      <c r="F9182" t="s">
        <v>34</v>
      </c>
      <c r="G9182" t="s">
        <v>150</v>
      </c>
      <c r="H9182" s="1">
        <v>2018</v>
      </c>
      <c r="I9182" s="2">
        <v>500</v>
      </c>
      <c r="J9182" s="3">
        <v>1115</v>
      </c>
      <c r="K9182">
        <f>Table1[[#This Row],[Total Revenue + Open]]/Table1[[#This Row],[Qty]]</f>
        <v>2.23</v>
      </c>
      <c r="L9182">
        <f>Table1[[#This Row],[Total Revenue + Open]]/Table1[[#This Row],[Qty]]</f>
        <v>2.23</v>
      </c>
    </row>
    <row r="9183" spans="1:12" hidden="1">
      <c r="A9183" t="s">
        <v>544</v>
      </c>
      <c r="B9183" t="s">
        <v>351</v>
      </c>
      <c r="C9183" t="s">
        <v>351</v>
      </c>
      <c r="D9183" t="s">
        <v>612</v>
      </c>
      <c r="E9183" t="s">
        <v>15</v>
      </c>
      <c r="F9183" t="s">
        <v>34</v>
      </c>
      <c r="G9183" t="s">
        <v>150</v>
      </c>
      <c r="H9183" s="1">
        <v>2018</v>
      </c>
      <c r="I9183" s="2">
        <v>500</v>
      </c>
      <c r="J9183" s="3">
        <v>1115</v>
      </c>
      <c r="K9183">
        <f>Table1[[#This Row],[Total Revenue + Open]]/Table1[[#This Row],[Qty]]</f>
        <v>2.23</v>
      </c>
      <c r="L9183">
        <f>Table1[[#This Row],[Total Revenue + Open]]/Table1[[#This Row],[Qty]]</f>
        <v>2.23</v>
      </c>
    </row>
    <row r="9184" spans="1:12" hidden="1">
      <c r="A9184" t="s">
        <v>544</v>
      </c>
      <c r="B9184" t="s">
        <v>351</v>
      </c>
      <c r="C9184" t="s">
        <v>351</v>
      </c>
      <c r="D9184" t="s">
        <v>612</v>
      </c>
      <c r="E9184" t="s">
        <v>15</v>
      </c>
      <c r="F9184" t="s">
        <v>34</v>
      </c>
      <c r="G9184" t="s">
        <v>150</v>
      </c>
      <c r="H9184" s="1">
        <v>2019</v>
      </c>
      <c r="I9184" s="2">
        <v>1000</v>
      </c>
      <c r="J9184" s="3">
        <v>2230</v>
      </c>
      <c r="K9184">
        <f>Table1[[#This Row],[Total Revenue + Open]]/Table1[[#This Row],[Qty]]</f>
        <v>2.23</v>
      </c>
      <c r="L9184">
        <f>Table1[[#This Row],[Total Revenue + Open]]/Table1[[#This Row],[Qty]]</f>
        <v>2.23</v>
      </c>
    </row>
    <row r="9185" spans="1:12" hidden="1">
      <c r="A9185" t="s">
        <v>544</v>
      </c>
      <c r="B9185" t="s">
        <v>351</v>
      </c>
      <c r="C9185" t="s">
        <v>351</v>
      </c>
      <c r="D9185" t="s">
        <v>612</v>
      </c>
      <c r="E9185" t="s">
        <v>15</v>
      </c>
      <c r="F9185" t="s">
        <v>34</v>
      </c>
      <c r="G9185" t="s">
        <v>150</v>
      </c>
      <c r="H9185" s="1">
        <v>2019</v>
      </c>
      <c r="I9185" s="2">
        <v>5025</v>
      </c>
      <c r="J9185" s="3">
        <v>11150</v>
      </c>
      <c r="K9185">
        <f>Table1[[#This Row],[Total Revenue + Open]]/Table1[[#This Row],[Qty]]</f>
        <v>2.2189054726368158</v>
      </c>
      <c r="L9185">
        <f>Table1[[#This Row],[Total Revenue + Open]]/Table1[[#This Row],[Qty]]</f>
        <v>2.2189054726368158</v>
      </c>
    </row>
    <row r="9186" spans="1:12" hidden="1">
      <c r="A9186" t="s">
        <v>544</v>
      </c>
      <c r="B9186" t="s">
        <v>351</v>
      </c>
      <c r="C9186" t="s">
        <v>351</v>
      </c>
      <c r="D9186" t="s">
        <v>612</v>
      </c>
      <c r="E9186" t="s">
        <v>15</v>
      </c>
      <c r="F9186" t="s">
        <v>34</v>
      </c>
      <c r="G9186" t="s">
        <v>150</v>
      </c>
      <c r="H9186" s="1">
        <v>2019</v>
      </c>
      <c r="I9186" s="2">
        <v>1510</v>
      </c>
      <c r="J9186" s="3">
        <v>3345</v>
      </c>
      <c r="K9186">
        <f>Table1[[#This Row],[Total Revenue + Open]]/Table1[[#This Row],[Qty]]</f>
        <v>2.2152317880794703</v>
      </c>
      <c r="L9186">
        <f>Table1[[#This Row],[Total Revenue + Open]]/Table1[[#This Row],[Qty]]</f>
        <v>2.2152317880794703</v>
      </c>
    </row>
    <row r="9187" spans="1:12" hidden="1">
      <c r="A9187" t="s">
        <v>544</v>
      </c>
      <c r="B9187" t="s">
        <v>351</v>
      </c>
      <c r="C9187" t="s">
        <v>351</v>
      </c>
      <c r="D9187" t="s">
        <v>612</v>
      </c>
      <c r="E9187" t="s">
        <v>15</v>
      </c>
      <c r="F9187" t="s">
        <v>34</v>
      </c>
      <c r="G9187" t="s">
        <v>150</v>
      </c>
      <c r="H9187" s="1">
        <v>2019</v>
      </c>
      <c r="I9187" s="2">
        <v>1005</v>
      </c>
      <c r="J9187" s="3">
        <v>2230</v>
      </c>
      <c r="K9187">
        <f>Table1[[#This Row],[Total Revenue + Open]]/Table1[[#This Row],[Qty]]</f>
        <v>2.2189054726368158</v>
      </c>
      <c r="L9187">
        <f>Table1[[#This Row],[Total Revenue + Open]]/Table1[[#This Row],[Qty]]</f>
        <v>2.2189054726368158</v>
      </c>
    </row>
    <row r="9188" spans="1:12" hidden="1">
      <c r="A9188" t="s">
        <v>544</v>
      </c>
      <c r="B9188" t="s">
        <v>351</v>
      </c>
      <c r="C9188" t="s">
        <v>351</v>
      </c>
      <c r="D9188" t="s">
        <v>612</v>
      </c>
      <c r="E9188" t="s">
        <v>15</v>
      </c>
      <c r="F9188" t="s">
        <v>34</v>
      </c>
      <c r="G9188" t="s">
        <v>150</v>
      </c>
      <c r="H9188" s="1">
        <v>2019</v>
      </c>
      <c r="I9188" s="2">
        <v>1005</v>
      </c>
      <c r="J9188" s="3">
        <v>2230</v>
      </c>
      <c r="K9188">
        <f>Table1[[#This Row],[Total Revenue + Open]]/Table1[[#This Row],[Qty]]</f>
        <v>2.2189054726368158</v>
      </c>
      <c r="L9188">
        <f>Table1[[#This Row],[Total Revenue + Open]]/Table1[[#This Row],[Qty]]</f>
        <v>2.2189054726368158</v>
      </c>
    </row>
    <row r="9189" spans="1:12" hidden="1">
      <c r="A9189" t="s">
        <v>544</v>
      </c>
      <c r="B9189" t="s">
        <v>351</v>
      </c>
      <c r="C9189" t="s">
        <v>351</v>
      </c>
      <c r="D9189" t="s">
        <v>612</v>
      </c>
      <c r="E9189" t="s">
        <v>15</v>
      </c>
      <c r="F9189" t="s">
        <v>34</v>
      </c>
      <c r="G9189" t="s">
        <v>150</v>
      </c>
      <c r="H9189" s="1">
        <v>2019</v>
      </c>
      <c r="I9189" s="2">
        <v>300</v>
      </c>
      <c r="J9189" s="3">
        <v>669</v>
      </c>
      <c r="K9189">
        <f>Table1[[#This Row],[Total Revenue + Open]]/Table1[[#This Row],[Qty]]</f>
        <v>2.23</v>
      </c>
      <c r="L9189">
        <f>Table1[[#This Row],[Total Revenue + Open]]/Table1[[#This Row],[Qty]]</f>
        <v>2.23</v>
      </c>
    </row>
    <row r="9190" spans="1:12" hidden="1">
      <c r="A9190" t="s">
        <v>544</v>
      </c>
      <c r="B9190" t="s">
        <v>351</v>
      </c>
      <c r="C9190" t="s">
        <v>351</v>
      </c>
      <c r="D9190" t="s">
        <v>612</v>
      </c>
      <c r="E9190" t="s">
        <v>15</v>
      </c>
      <c r="F9190" t="s">
        <v>34</v>
      </c>
      <c r="G9190" t="s">
        <v>150</v>
      </c>
      <c r="H9190" s="1">
        <v>2019</v>
      </c>
      <c r="I9190" s="2">
        <v>600</v>
      </c>
      <c r="J9190" s="3">
        <v>1338</v>
      </c>
      <c r="K9190">
        <f>Table1[[#This Row],[Total Revenue + Open]]/Table1[[#This Row],[Qty]]</f>
        <v>2.23</v>
      </c>
      <c r="L9190">
        <f>Table1[[#This Row],[Total Revenue + Open]]/Table1[[#This Row],[Qty]]</f>
        <v>2.23</v>
      </c>
    </row>
    <row r="9191" spans="1:12" hidden="1">
      <c r="A9191" t="s">
        <v>544</v>
      </c>
      <c r="B9191" t="s">
        <v>351</v>
      </c>
      <c r="C9191" t="s">
        <v>351</v>
      </c>
      <c r="D9191" t="s">
        <v>612</v>
      </c>
      <c r="E9191" t="s">
        <v>15</v>
      </c>
      <c r="F9191" t="s">
        <v>34</v>
      </c>
      <c r="G9191" t="s">
        <v>150</v>
      </c>
      <c r="H9191" s="1">
        <v>2020</v>
      </c>
      <c r="I9191" s="2">
        <v>1310</v>
      </c>
      <c r="J9191" s="3">
        <v>2899</v>
      </c>
      <c r="K9191">
        <f>Table1[[#This Row],[Total Revenue + Open]]/Table1[[#This Row],[Qty]]</f>
        <v>2.2129770992366411</v>
      </c>
      <c r="L9191">
        <f>Table1[[#This Row],[Total Revenue + Open]]/Table1[[#This Row],[Qty]]</f>
        <v>2.2129770992366411</v>
      </c>
    </row>
    <row r="9192" spans="1:12" hidden="1">
      <c r="A9192" t="s">
        <v>544</v>
      </c>
      <c r="B9192" t="s">
        <v>351</v>
      </c>
      <c r="C9192" t="s">
        <v>351</v>
      </c>
      <c r="D9192" t="s">
        <v>612</v>
      </c>
      <c r="E9192" t="s">
        <v>15</v>
      </c>
      <c r="F9192" t="s">
        <v>34</v>
      </c>
      <c r="G9192" t="s">
        <v>150</v>
      </c>
      <c r="H9192" s="1">
        <v>2020</v>
      </c>
      <c r="I9192" s="2">
        <v>1105</v>
      </c>
      <c r="J9192" s="3">
        <v>2453</v>
      </c>
      <c r="K9192">
        <f>Table1[[#This Row],[Total Revenue + Open]]/Table1[[#This Row],[Qty]]</f>
        <v>2.2199095022624435</v>
      </c>
      <c r="L9192">
        <f>Table1[[#This Row],[Total Revenue + Open]]/Table1[[#This Row],[Qty]]</f>
        <v>2.2199095022624435</v>
      </c>
    </row>
    <row r="9193" spans="1:12" hidden="1">
      <c r="A9193" t="s">
        <v>544</v>
      </c>
      <c r="B9193" t="s">
        <v>351</v>
      </c>
      <c r="C9193" t="s">
        <v>351</v>
      </c>
      <c r="D9193" t="s">
        <v>612</v>
      </c>
      <c r="E9193" t="s">
        <v>15</v>
      </c>
      <c r="F9193" t="s">
        <v>34</v>
      </c>
      <c r="G9193" t="s">
        <v>150</v>
      </c>
      <c r="H9193" s="1">
        <v>2020</v>
      </c>
      <c r="I9193" s="2">
        <v>2510</v>
      </c>
      <c r="J9193" s="3">
        <v>5600</v>
      </c>
      <c r="K9193">
        <f>Table1[[#This Row],[Total Revenue + Open]]/Table1[[#This Row],[Qty]]</f>
        <v>2.2310756972111552</v>
      </c>
      <c r="L9193">
        <f>Table1[[#This Row],[Total Revenue + Open]]/Table1[[#This Row],[Qty]]</f>
        <v>2.2310756972111552</v>
      </c>
    </row>
    <row r="9194" spans="1:12" hidden="1">
      <c r="A9194" t="s">
        <v>544</v>
      </c>
      <c r="B9194" t="s">
        <v>351</v>
      </c>
      <c r="C9194" t="s">
        <v>351</v>
      </c>
      <c r="D9194" t="s">
        <v>612</v>
      </c>
      <c r="E9194" t="s">
        <v>15</v>
      </c>
      <c r="F9194" t="s">
        <v>34</v>
      </c>
      <c r="G9194" t="s">
        <v>150</v>
      </c>
      <c r="H9194" s="1">
        <v>2020</v>
      </c>
      <c r="I9194" s="2">
        <v>1005</v>
      </c>
      <c r="J9194" s="3">
        <v>2240</v>
      </c>
      <c r="K9194">
        <f>Table1[[#This Row],[Total Revenue + Open]]/Table1[[#This Row],[Qty]]</f>
        <v>2.2288557213930349</v>
      </c>
      <c r="L9194">
        <f>Table1[[#This Row],[Total Revenue + Open]]/Table1[[#This Row],[Qty]]</f>
        <v>2.2288557213930349</v>
      </c>
    </row>
    <row r="9195" spans="1:12" hidden="1">
      <c r="A9195" t="s">
        <v>544</v>
      </c>
      <c r="B9195" t="s">
        <v>351</v>
      </c>
      <c r="C9195" t="s">
        <v>351</v>
      </c>
      <c r="D9195" t="s">
        <v>612</v>
      </c>
      <c r="E9195" t="s">
        <v>15</v>
      </c>
      <c r="F9195" t="s">
        <v>34</v>
      </c>
      <c r="G9195" t="s">
        <v>150</v>
      </c>
      <c r="H9195" s="1">
        <v>2020</v>
      </c>
      <c r="I9195" s="2">
        <v>500</v>
      </c>
      <c r="J9195" s="3">
        <v>1120</v>
      </c>
      <c r="K9195">
        <f>Table1[[#This Row],[Total Revenue + Open]]/Table1[[#This Row],[Qty]]</f>
        <v>2.2400000000000002</v>
      </c>
      <c r="L9195">
        <f>Table1[[#This Row],[Total Revenue + Open]]/Table1[[#This Row],[Qty]]</f>
        <v>2.2400000000000002</v>
      </c>
    </row>
    <row r="9196" spans="1:12" hidden="1">
      <c r="A9196" t="s">
        <v>544</v>
      </c>
      <c r="B9196" t="s">
        <v>351</v>
      </c>
      <c r="C9196" t="s">
        <v>351</v>
      </c>
      <c r="D9196" t="s">
        <v>612</v>
      </c>
      <c r="E9196" t="s">
        <v>15</v>
      </c>
      <c r="F9196" t="s">
        <v>34</v>
      </c>
      <c r="G9196" t="s">
        <v>150</v>
      </c>
      <c r="H9196" s="1">
        <v>2020</v>
      </c>
      <c r="I9196" s="2">
        <v>2510</v>
      </c>
      <c r="J9196" s="3">
        <v>5600</v>
      </c>
      <c r="K9196">
        <f>Table1[[#This Row],[Total Revenue + Open]]/Table1[[#This Row],[Qty]]</f>
        <v>2.2310756972111552</v>
      </c>
      <c r="L9196">
        <f>Table1[[#This Row],[Total Revenue + Open]]/Table1[[#This Row],[Qty]]</f>
        <v>2.2310756972111552</v>
      </c>
    </row>
    <row r="9197" spans="1:12" hidden="1">
      <c r="A9197" t="s">
        <v>544</v>
      </c>
      <c r="B9197" t="s">
        <v>351</v>
      </c>
      <c r="C9197" t="s">
        <v>351</v>
      </c>
      <c r="D9197" t="s">
        <v>612</v>
      </c>
      <c r="E9197" t="s">
        <v>15</v>
      </c>
      <c r="F9197" t="s">
        <v>34</v>
      </c>
      <c r="G9197" t="s">
        <v>150</v>
      </c>
      <c r="H9197" s="1">
        <v>2020</v>
      </c>
      <c r="I9197" s="2">
        <v>100</v>
      </c>
      <c r="J9197" s="3">
        <v>224</v>
      </c>
      <c r="K9197">
        <f>Table1[[#This Row],[Total Revenue + Open]]/Table1[[#This Row],[Qty]]</f>
        <v>2.2400000000000002</v>
      </c>
      <c r="L9197">
        <f>Table1[[#This Row],[Total Revenue + Open]]/Table1[[#This Row],[Qty]]</f>
        <v>2.2400000000000002</v>
      </c>
    </row>
    <row r="9198" spans="1:12" hidden="1">
      <c r="A9198" t="s">
        <v>544</v>
      </c>
      <c r="B9198" t="s">
        <v>351</v>
      </c>
      <c r="C9198" t="s">
        <v>351</v>
      </c>
      <c r="D9198" t="s">
        <v>612</v>
      </c>
      <c r="E9198" t="s">
        <v>15</v>
      </c>
      <c r="F9198" t="s">
        <v>34</v>
      </c>
      <c r="G9198" t="s">
        <v>150</v>
      </c>
      <c r="H9198" s="1">
        <v>2020</v>
      </c>
      <c r="I9198" s="2">
        <v>1000</v>
      </c>
      <c r="J9198" s="3">
        <v>2240</v>
      </c>
      <c r="K9198">
        <f>Table1[[#This Row],[Total Revenue + Open]]/Table1[[#This Row],[Qty]]</f>
        <v>2.2400000000000002</v>
      </c>
      <c r="L9198">
        <f>Table1[[#This Row],[Total Revenue + Open]]/Table1[[#This Row],[Qty]]</f>
        <v>2.2400000000000002</v>
      </c>
    </row>
    <row r="9199" spans="1:12" hidden="1">
      <c r="A9199" t="s">
        <v>544</v>
      </c>
      <c r="B9199" t="s">
        <v>351</v>
      </c>
      <c r="C9199" t="s">
        <v>351</v>
      </c>
      <c r="D9199" t="s">
        <v>612</v>
      </c>
      <c r="E9199" t="s">
        <v>15</v>
      </c>
      <c r="F9199" t="s">
        <v>34</v>
      </c>
      <c r="G9199" t="s">
        <v>150</v>
      </c>
      <c r="H9199" s="1">
        <v>2020</v>
      </c>
      <c r="I9199" s="2">
        <v>1700</v>
      </c>
      <c r="J9199" s="3">
        <v>3808</v>
      </c>
      <c r="K9199">
        <f>Table1[[#This Row],[Total Revenue + Open]]/Table1[[#This Row],[Qty]]</f>
        <v>2.2400000000000002</v>
      </c>
      <c r="L9199">
        <f>Table1[[#This Row],[Total Revenue + Open]]/Table1[[#This Row],[Qty]]</f>
        <v>2.2400000000000002</v>
      </c>
    </row>
    <row r="9200" spans="1:12" hidden="1">
      <c r="A9200" t="s">
        <v>544</v>
      </c>
      <c r="B9200" t="s">
        <v>351</v>
      </c>
      <c r="C9200" t="s">
        <v>351</v>
      </c>
      <c r="D9200" t="s">
        <v>612</v>
      </c>
      <c r="E9200" t="s">
        <v>15</v>
      </c>
      <c r="F9200" t="s">
        <v>34</v>
      </c>
      <c r="G9200" t="s">
        <v>150</v>
      </c>
      <c r="H9200" s="1">
        <v>2021</v>
      </c>
      <c r="I9200" s="2">
        <v>500</v>
      </c>
      <c r="J9200" s="3">
        <v>1120</v>
      </c>
      <c r="K9200">
        <f>Table1[[#This Row],[Total Revenue + Open]]/Table1[[#This Row],[Qty]]</f>
        <v>2.2400000000000002</v>
      </c>
      <c r="L9200">
        <f>Table1[[#This Row],[Total Revenue + Open]]/Table1[[#This Row],[Qty]]</f>
        <v>2.2400000000000002</v>
      </c>
    </row>
    <row r="9201" spans="1:12" hidden="1">
      <c r="A9201" t="s">
        <v>544</v>
      </c>
      <c r="B9201" t="s">
        <v>351</v>
      </c>
      <c r="C9201" t="s">
        <v>351</v>
      </c>
      <c r="D9201" t="s">
        <v>612</v>
      </c>
      <c r="E9201" t="s">
        <v>15</v>
      </c>
      <c r="F9201" t="s">
        <v>34</v>
      </c>
      <c r="G9201" t="s">
        <v>150</v>
      </c>
      <c r="H9201" s="1">
        <v>2021</v>
      </c>
      <c r="I9201" s="2">
        <v>5025</v>
      </c>
      <c r="J9201" s="3">
        <v>11200</v>
      </c>
      <c r="K9201">
        <f>Table1[[#This Row],[Total Revenue + Open]]/Table1[[#This Row],[Qty]]</f>
        <v>2.2288557213930349</v>
      </c>
      <c r="L9201">
        <f>Table1[[#This Row],[Total Revenue + Open]]/Table1[[#This Row],[Qty]]</f>
        <v>2.2288557213930349</v>
      </c>
    </row>
    <row r="9202" spans="1:12" hidden="1">
      <c r="A9202" t="s">
        <v>544</v>
      </c>
      <c r="B9202" t="s">
        <v>351</v>
      </c>
      <c r="C9202" t="s">
        <v>351</v>
      </c>
      <c r="D9202" t="s">
        <v>612</v>
      </c>
      <c r="E9202" t="s">
        <v>15</v>
      </c>
      <c r="F9202" t="s">
        <v>34</v>
      </c>
      <c r="G9202" t="s">
        <v>150</v>
      </c>
      <c r="H9202" s="1">
        <v>2021</v>
      </c>
      <c r="I9202" s="2">
        <v>5030</v>
      </c>
      <c r="J9202" s="3">
        <v>11200</v>
      </c>
      <c r="K9202">
        <f>Table1[[#This Row],[Total Revenue + Open]]/Table1[[#This Row],[Qty]]</f>
        <v>2.2266401590457257</v>
      </c>
      <c r="L9202">
        <f>Table1[[#This Row],[Total Revenue + Open]]/Table1[[#This Row],[Qty]]</f>
        <v>2.2266401590457257</v>
      </c>
    </row>
    <row r="9203" spans="1:12" hidden="1">
      <c r="A9203" t="s">
        <v>544</v>
      </c>
      <c r="B9203" t="s">
        <v>351</v>
      </c>
      <c r="C9203" t="s">
        <v>351</v>
      </c>
      <c r="D9203" t="s">
        <v>612</v>
      </c>
      <c r="E9203" t="s">
        <v>15</v>
      </c>
      <c r="F9203" t="s">
        <v>34</v>
      </c>
      <c r="G9203" t="s">
        <v>150</v>
      </c>
      <c r="H9203" s="1">
        <v>2021</v>
      </c>
      <c r="I9203" s="2">
        <v>2010</v>
      </c>
      <c r="J9203" s="3">
        <v>4480</v>
      </c>
      <c r="K9203">
        <f>Table1[[#This Row],[Total Revenue + Open]]/Table1[[#This Row],[Qty]]</f>
        <v>2.2288557213930349</v>
      </c>
      <c r="L9203">
        <f>Table1[[#This Row],[Total Revenue + Open]]/Table1[[#This Row],[Qty]]</f>
        <v>2.2288557213930349</v>
      </c>
    </row>
    <row r="9204" spans="1:12" hidden="1">
      <c r="A9204" t="s">
        <v>544</v>
      </c>
      <c r="B9204" t="s">
        <v>351</v>
      </c>
      <c r="C9204" t="s">
        <v>351</v>
      </c>
      <c r="D9204" t="s">
        <v>612</v>
      </c>
      <c r="E9204" t="s">
        <v>15</v>
      </c>
      <c r="F9204" t="s">
        <v>34</v>
      </c>
      <c r="G9204" t="s">
        <v>150</v>
      </c>
      <c r="H9204" s="1">
        <v>2021</v>
      </c>
      <c r="I9204" s="2">
        <v>500</v>
      </c>
      <c r="J9204" s="3">
        <v>1120</v>
      </c>
      <c r="K9204">
        <f>Table1[[#This Row],[Total Revenue + Open]]/Table1[[#This Row],[Qty]]</f>
        <v>2.2400000000000002</v>
      </c>
      <c r="L9204">
        <f>Table1[[#This Row],[Total Revenue + Open]]/Table1[[#This Row],[Qty]]</f>
        <v>2.2400000000000002</v>
      </c>
    </row>
    <row r="9205" spans="1:12" hidden="1">
      <c r="A9205" t="s">
        <v>544</v>
      </c>
      <c r="B9205" t="s">
        <v>351</v>
      </c>
      <c r="C9205" t="s">
        <v>351</v>
      </c>
      <c r="D9205" t="s">
        <v>612</v>
      </c>
      <c r="E9205" t="s">
        <v>15</v>
      </c>
      <c r="F9205" t="s">
        <v>34</v>
      </c>
      <c r="G9205" t="s">
        <v>150</v>
      </c>
      <c r="H9205" s="1">
        <v>2021</v>
      </c>
      <c r="I9205" s="2">
        <v>1005</v>
      </c>
      <c r="J9205" s="3">
        <v>2240</v>
      </c>
      <c r="K9205">
        <f>Table1[[#This Row],[Total Revenue + Open]]/Table1[[#This Row],[Qty]]</f>
        <v>2.2288557213930349</v>
      </c>
      <c r="L9205">
        <f>Table1[[#This Row],[Total Revenue + Open]]/Table1[[#This Row],[Qty]]</f>
        <v>2.2288557213930349</v>
      </c>
    </row>
    <row r="9206" spans="1:12" hidden="1">
      <c r="A9206" t="s">
        <v>544</v>
      </c>
      <c r="B9206" t="s">
        <v>351</v>
      </c>
      <c r="C9206" t="s">
        <v>351</v>
      </c>
      <c r="D9206" t="s">
        <v>612</v>
      </c>
      <c r="E9206" t="s">
        <v>15</v>
      </c>
      <c r="F9206" t="s">
        <v>34</v>
      </c>
      <c r="G9206" t="s">
        <v>150</v>
      </c>
      <c r="H9206" s="1">
        <v>2021</v>
      </c>
      <c r="I9206" s="2">
        <v>1510</v>
      </c>
      <c r="J9206" s="3">
        <v>3360</v>
      </c>
      <c r="K9206">
        <f>Table1[[#This Row],[Total Revenue + Open]]/Table1[[#This Row],[Qty]]</f>
        <v>2.2251655629139071</v>
      </c>
      <c r="L9206">
        <f>Table1[[#This Row],[Total Revenue + Open]]/Table1[[#This Row],[Qty]]</f>
        <v>2.2251655629139071</v>
      </c>
    </row>
    <row r="9207" spans="1:12" hidden="1">
      <c r="A9207" t="s">
        <v>544</v>
      </c>
      <c r="B9207" t="s">
        <v>351</v>
      </c>
      <c r="C9207" t="s">
        <v>351</v>
      </c>
      <c r="D9207" t="s">
        <v>612</v>
      </c>
      <c r="E9207" t="s">
        <v>15</v>
      </c>
      <c r="F9207" t="s">
        <v>34</v>
      </c>
      <c r="G9207" t="s">
        <v>150</v>
      </c>
      <c r="H9207" s="1">
        <v>2021</v>
      </c>
      <c r="I9207" s="2">
        <v>0</v>
      </c>
      <c r="J9207" s="3">
        <v>0</v>
      </c>
      <c r="K9207" t="e">
        <f>Table1[[#This Row],[Total Revenue + Open]]/Table1[[#This Row],[Qty]]</f>
        <v>#DIV/0!</v>
      </c>
      <c r="L9207" t="e">
        <f>Table1[[#This Row],[Total Revenue + Open]]/Table1[[#This Row],[Qty]]</f>
        <v>#DIV/0!</v>
      </c>
    </row>
    <row r="9208" spans="1:12" hidden="1">
      <c r="A9208" t="s">
        <v>544</v>
      </c>
      <c r="B9208" t="s">
        <v>351</v>
      </c>
      <c r="C9208" t="s">
        <v>351</v>
      </c>
      <c r="D9208" t="s">
        <v>612</v>
      </c>
      <c r="E9208" t="s">
        <v>15</v>
      </c>
      <c r="F9208" t="s">
        <v>34</v>
      </c>
      <c r="G9208" t="s">
        <v>150</v>
      </c>
      <c r="H9208" s="1">
        <v>2021</v>
      </c>
      <c r="I9208" s="2">
        <v>100</v>
      </c>
      <c r="J9208" s="3">
        <v>224</v>
      </c>
      <c r="K9208">
        <f>Table1[[#This Row],[Total Revenue + Open]]/Table1[[#This Row],[Qty]]</f>
        <v>2.2400000000000002</v>
      </c>
      <c r="L9208">
        <f>Table1[[#This Row],[Total Revenue + Open]]/Table1[[#This Row],[Qty]]</f>
        <v>2.2400000000000002</v>
      </c>
    </row>
    <row r="9209" spans="1:12" hidden="1">
      <c r="A9209" t="s">
        <v>544</v>
      </c>
      <c r="B9209" t="s">
        <v>351</v>
      </c>
      <c r="C9209" t="s">
        <v>351</v>
      </c>
      <c r="D9209" t="s">
        <v>612</v>
      </c>
      <c r="E9209" t="s">
        <v>15</v>
      </c>
      <c r="F9209" t="s">
        <v>34</v>
      </c>
      <c r="G9209" t="s">
        <v>150</v>
      </c>
      <c r="H9209" s="1">
        <v>2022</v>
      </c>
      <c r="I9209" s="2">
        <v>700</v>
      </c>
      <c r="J9209" s="3">
        <v>1568</v>
      </c>
      <c r="K9209">
        <f>Table1[[#This Row],[Total Revenue + Open]]/Table1[[#This Row],[Qty]]</f>
        <v>2.2400000000000002</v>
      </c>
      <c r="L9209">
        <f>Table1[[#This Row],[Total Revenue + Open]]/Table1[[#This Row],[Qty]]</f>
        <v>2.2400000000000002</v>
      </c>
    </row>
    <row r="9210" spans="1:12" hidden="1">
      <c r="A9210" t="s">
        <v>544</v>
      </c>
      <c r="B9210" t="s">
        <v>351</v>
      </c>
      <c r="C9210" t="s">
        <v>351</v>
      </c>
      <c r="D9210" t="s">
        <v>612</v>
      </c>
      <c r="E9210" t="s">
        <v>15</v>
      </c>
      <c r="F9210" t="s">
        <v>34</v>
      </c>
      <c r="G9210" t="s">
        <v>150</v>
      </c>
      <c r="H9210" s="1">
        <v>2022</v>
      </c>
      <c r="I9210" s="2">
        <v>100</v>
      </c>
      <c r="J9210" s="3">
        <v>224</v>
      </c>
      <c r="K9210">
        <f>Table1[[#This Row],[Total Revenue + Open]]/Table1[[#This Row],[Qty]]</f>
        <v>2.2400000000000002</v>
      </c>
      <c r="L9210">
        <f>Table1[[#This Row],[Total Revenue + Open]]/Table1[[#This Row],[Qty]]</f>
        <v>2.2400000000000002</v>
      </c>
    </row>
    <row r="9211" spans="1:12" hidden="1">
      <c r="A9211" t="s">
        <v>544</v>
      </c>
      <c r="B9211" t="s">
        <v>351</v>
      </c>
      <c r="C9211" t="s">
        <v>351</v>
      </c>
      <c r="D9211" t="s">
        <v>612</v>
      </c>
      <c r="E9211" t="s">
        <v>15</v>
      </c>
      <c r="F9211" t="s">
        <v>34</v>
      </c>
      <c r="G9211" t="s">
        <v>150</v>
      </c>
      <c r="H9211" s="1">
        <v>2022</v>
      </c>
      <c r="I9211" s="2">
        <v>100</v>
      </c>
      <c r="J9211" s="3">
        <v>224</v>
      </c>
      <c r="K9211">
        <f>Table1[[#This Row],[Total Revenue + Open]]/Table1[[#This Row],[Qty]]</f>
        <v>2.2400000000000002</v>
      </c>
      <c r="L9211">
        <f>Table1[[#This Row],[Total Revenue + Open]]/Table1[[#This Row],[Qty]]</f>
        <v>2.2400000000000002</v>
      </c>
    </row>
    <row r="9212" spans="1:12" hidden="1">
      <c r="A9212" t="s">
        <v>544</v>
      </c>
      <c r="B9212" t="s">
        <v>351</v>
      </c>
      <c r="C9212" t="s">
        <v>351</v>
      </c>
      <c r="D9212" t="s">
        <v>612</v>
      </c>
      <c r="E9212" t="s">
        <v>15</v>
      </c>
      <c r="F9212" t="s">
        <v>34</v>
      </c>
      <c r="G9212" t="s">
        <v>653</v>
      </c>
      <c r="H9212" s="1">
        <v>2018</v>
      </c>
      <c r="I9212" s="2">
        <v>-6026</v>
      </c>
      <c r="J9212" s="3">
        <v>0</v>
      </c>
      <c r="K9212">
        <f>Table1[[#This Row],[Total Revenue + Open]]/Table1[[#This Row],[Qty]]</f>
        <v>0</v>
      </c>
      <c r="L9212">
        <f>Table1[[#This Row],[Total Revenue + Open]]/Table1[[#This Row],[Qty]]</f>
        <v>0</v>
      </c>
    </row>
    <row r="9213" spans="1:12" hidden="1">
      <c r="A9213" t="s">
        <v>544</v>
      </c>
      <c r="B9213" t="s">
        <v>351</v>
      </c>
      <c r="C9213" t="s">
        <v>351</v>
      </c>
      <c r="D9213" t="s">
        <v>612</v>
      </c>
      <c r="E9213" t="s">
        <v>15</v>
      </c>
      <c r="F9213" t="s">
        <v>34</v>
      </c>
      <c r="G9213" t="s">
        <v>653</v>
      </c>
      <c r="H9213" s="1">
        <v>2018</v>
      </c>
      <c r="I9213" s="2">
        <v>6530</v>
      </c>
      <c r="J9213" s="3">
        <v>1105</v>
      </c>
      <c r="K9213">
        <f>Table1[[#This Row],[Total Revenue + Open]]/Table1[[#This Row],[Qty]]</f>
        <v>0.16921898928024504</v>
      </c>
      <c r="L9213">
        <f>Table1[[#This Row],[Total Revenue + Open]]/Table1[[#This Row],[Qty]]</f>
        <v>0.16921898928024504</v>
      </c>
    </row>
    <row r="9214" spans="1:12" hidden="1">
      <c r="A9214" t="s">
        <v>544</v>
      </c>
      <c r="B9214" t="s">
        <v>351</v>
      </c>
      <c r="C9214" t="s">
        <v>351</v>
      </c>
      <c r="D9214" t="s">
        <v>612</v>
      </c>
      <c r="E9214" t="s">
        <v>15</v>
      </c>
      <c r="F9214" t="s">
        <v>34</v>
      </c>
      <c r="G9214" t="s">
        <v>653</v>
      </c>
      <c r="H9214" s="1">
        <v>2018</v>
      </c>
      <c r="I9214" s="2">
        <v>700</v>
      </c>
      <c r="J9214" s="3">
        <v>1547</v>
      </c>
      <c r="K9214">
        <f>Table1[[#This Row],[Total Revenue + Open]]/Table1[[#This Row],[Qty]]</f>
        <v>2.21</v>
      </c>
      <c r="L9214">
        <f>Table1[[#This Row],[Total Revenue + Open]]/Table1[[#This Row],[Qty]]</f>
        <v>2.21</v>
      </c>
    </row>
    <row r="9215" spans="1:12" hidden="1">
      <c r="A9215" t="s">
        <v>544</v>
      </c>
      <c r="B9215" t="s">
        <v>351</v>
      </c>
      <c r="C9215" t="s">
        <v>351</v>
      </c>
      <c r="D9215" t="s">
        <v>612</v>
      </c>
      <c r="E9215" t="s">
        <v>15</v>
      </c>
      <c r="F9215" t="s">
        <v>34</v>
      </c>
      <c r="G9215" t="s">
        <v>653</v>
      </c>
      <c r="H9215" s="1">
        <v>2019</v>
      </c>
      <c r="I9215" s="2">
        <v>500</v>
      </c>
      <c r="J9215" s="3">
        <v>1105</v>
      </c>
      <c r="K9215">
        <f>Table1[[#This Row],[Total Revenue + Open]]/Table1[[#This Row],[Qty]]</f>
        <v>2.21</v>
      </c>
      <c r="L9215">
        <f>Table1[[#This Row],[Total Revenue + Open]]/Table1[[#This Row],[Qty]]</f>
        <v>2.21</v>
      </c>
    </row>
    <row r="9216" spans="1:12" hidden="1">
      <c r="A9216" t="s">
        <v>544</v>
      </c>
      <c r="B9216" t="s">
        <v>351</v>
      </c>
      <c r="C9216" t="s">
        <v>351</v>
      </c>
      <c r="D9216" t="s">
        <v>612</v>
      </c>
      <c r="E9216" t="s">
        <v>15</v>
      </c>
      <c r="F9216" t="s">
        <v>34</v>
      </c>
      <c r="G9216" t="s">
        <v>653</v>
      </c>
      <c r="H9216" s="1">
        <v>2019</v>
      </c>
      <c r="I9216" s="2">
        <v>3015</v>
      </c>
      <c r="J9216" s="3">
        <v>6630</v>
      </c>
      <c r="K9216">
        <f>Table1[[#This Row],[Total Revenue + Open]]/Table1[[#This Row],[Qty]]</f>
        <v>2.1990049751243781</v>
      </c>
      <c r="L9216">
        <f>Table1[[#This Row],[Total Revenue + Open]]/Table1[[#This Row],[Qty]]</f>
        <v>2.1990049751243781</v>
      </c>
    </row>
    <row r="9217" spans="1:12" hidden="1">
      <c r="A9217" t="s">
        <v>544</v>
      </c>
      <c r="B9217" t="s">
        <v>351</v>
      </c>
      <c r="C9217" t="s">
        <v>351</v>
      </c>
      <c r="D9217" t="s">
        <v>612</v>
      </c>
      <c r="E9217" t="s">
        <v>15</v>
      </c>
      <c r="F9217" t="s">
        <v>34</v>
      </c>
      <c r="G9217" t="s">
        <v>653</v>
      </c>
      <c r="H9217" s="1">
        <v>2020</v>
      </c>
      <c r="I9217" s="2">
        <v>500</v>
      </c>
      <c r="J9217" s="3">
        <v>1110</v>
      </c>
      <c r="K9217">
        <f>Table1[[#This Row],[Total Revenue + Open]]/Table1[[#This Row],[Qty]]</f>
        <v>2.2200000000000002</v>
      </c>
      <c r="L9217">
        <f>Table1[[#This Row],[Total Revenue + Open]]/Table1[[#This Row],[Qty]]</f>
        <v>2.2200000000000002</v>
      </c>
    </row>
    <row r="9218" spans="1:12" hidden="1">
      <c r="A9218" t="s">
        <v>544</v>
      </c>
      <c r="B9218" t="s">
        <v>351</v>
      </c>
      <c r="C9218" t="s">
        <v>351</v>
      </c>
      <c r="D9218" t="s">
        <v>612</v>
      </c>
      <c r="E9218" t="s">
        <v>15</v>
      </c>
      <c r="F9218" t="s">
        <v>34</v>
      </c>
      <c r="G9218" t="s">
        <v>653</v>
      </c>
      <c r="H9218" s="1">
        <v>2020</v>
      </c>
      <c r="I9218" s="2">
        <v>8040</v>
      </c>
      <c r="J9218" s="3">
        <v>17760</v>
      </c>
      <c r="K9218">
        <f>Table1[[#This Row],[Total Revenue + Open]]/Table1[[#This Row],[Qty]]</f>
        <v>2.2089552238805972</v>
      </c>
      <c r="L9218">
        <f>Table1[[#This Row],[Total Revenue + Open]]/Table1[[#This Row],[Qty]]</f>
        <v>2.2089552238805972</v>
      </c>
    </row>
    <row r="9219" spans="1:12" hidden="1">
      <c r="A9219" t="s">
        <v>544</v>
      </c>
      <c r="B9219" t="s">
        <v>351</v>
      </c>
      <c r="C9219" t="s">
        <v>351</v>
      </c>
      <c r="D9219" t="s">
        <v>612</v>
      </c>
      <c r="E9219" t="s">
        <v>15</v>
      </c>
      <c r="F9219" t="s">
        <v>34</v>
      </c>
      <c r="G9219" t="s">
        <v>653</v>
      </c>
      <c r="H9219" s="1">
        <v>2020</v>
      </c>
      <c r="I9219" s="2">
        <v>1005</v>
      </c>
      <c r="J9219" s="3">
        <v>2220</v>
      </c>
      <c r="K9219">
        <f>Table1[[#This Row],[Total Revenue + Open]]/Table1[[#This Row],[Qty]]</f>
        <v>2.2089552238805972</v>
      </c>
      <c r="L9219">
        <f>Table1[[#This Row],[Total Revenue + Open]]/Table1[[#This Row],[Qty]]</f>
        <v>2.2089552238805972</v>
      </c>
    </row>
    <row r="9220" spans="1:12" hidden="1">
      <c r="A9220" t="s">
        <v>544</v>
      </c>
      <c r="B9220" t="s">
        <v>351</v>
      </c>
      <c r="C9220" t="s">
        <v>351</v>
      </c>
      <c r="D9220" t="s">
        <v>612</v>
      </c>
      <c r="E9220" t="s">
        <v>15</v>
      </c>
      <c r="F9220" t="s">
        <v>34</v>
      </c>
      <c r="G9220" t="s">
        <v>653</v>
      </c>
      <c r="H9220" s="1">
        <v>2020</v>
      </c>
      <c r="I9220" s="2">
        <v>500</v>
      </c>
      <c r="J9220" s="3">
        <v>1110</v>
      </c>
      <c r="K9220">
        <f>Table1[[#This Row],[Total Revenue + Open]]/Table1[[#This Row],[Qty]]</f>
        <v>2.2200000000000002</v>
      </c>
      <c r="L9220">
        <f>Table1[[#This Row],[Total Revenue + Open]]/Table1[[#This Row],[Qty]]</f>
        <v>2.2200000000000002</v>
      </c>
    </row>
    <row r="9221" spans="1:12" hidden="1">
      <c r="A9221" t="s">
        <v>544</v>
      </c>
      <c r="B9221" t="s">
        <v>351</v>
      </c>
      <c r="C9221" t="s">
        <v>351</v>
      </c>
      <c r="D9221" t="s">
        <v>612</v>
      </c>
      <c r="E9221" t="s">
        <v>15</v>
      </c>
      <c r="F9221" t="s">
        <v>34</v>
      </c>
      <c r="G9221" t="s">
        <v>653</v>
      </c>
      <c r="H9221" s="1">
        <v>2021</v>
      </c>
      <c r="I9221" s="2">
        <v>500</v>
      </c>
      <c r="J9221" s="3">
        <v>1110</v>
      </c>
      <c r="K9221">
        <f>Table1[[#This Row],[Total Revenue + Open]]/Table1[[#This Row],[Qty]]</f>
        <v>2.2200000000000002</v>
      </c>
      <c r="L9221">
        <f>Table1[[#This Row],[Total Revenue + Open]]/Table1[[#This Row],[Qty]]</f>
        <v>2.2200000000000002</v>
      </c>
    </row>
    <row r="9222" spans="1:12" hidden="1">
      <c r="A9222" t="s">
        <v>544</v>
      </c>
      <c r="B9222" t="s">
        <v>351</v>
      </c>
      <c r="C9222" t="s">
        <v>351</v>
      </c>
      <c r="D9222" t="s">
        <v>612</v>
      </c>
      <c r="E9222" t="s">
        <v>15</v>
      </c>
      <c r="F9222" t="s">
        <v>34</v>
      </c>
      <c r="G9222" t="s">
        <v>653</v>
      </c>
      <c r="H9222" s="1">
        <v>2021</v>
      </c>
      <c r="I9222" s="2">
        <v>5525</v>
      </c>
      <c r="J9222" s="3">
        <v>12210</v>
      </c>
      <c r="K9222">
        <f>Table1[[#This Row],[Total Revenue + Open]]/Table1[[#This Row],[Qty]]</f>
        <v>2.2099547511312219</v>
      </c>
      <c r="L9222">
        <f>Table1[[#This Row],[Total Revenue + Open]]/Table1[[#This Row],[Qty]]</f>
        <v>2.2099547511312219</v>
      </c>
    </row>
    <row r="9223" spans="1:12" hidden="1">
      <c r="A9223" t="s">
        <v>544</v>
      </c>
      <c r="B9223" t="s">
        <v>351</v>
      </c>
      <c r="C9223" t="s">
        <v>351</v>
      </c>
      <c r="D9223" t="s">
        <v>612</v>
      </c>
      <c r="E9223" t="s">
        <v>15</v>
      </c>
      <c r="F9223" t="s">
        <v>34</v>
      </c>
      <c r="G9223" t="s">
        <v>653</v>
      </c>
      <c r="H9223" s="1">
        <v>2021</v>
      </c>
      <c r="I9223" s="2">
        <v>5025</v>
      </c>
      <c r="J9223" s="3">
        <v>11100</v>
      </c>
      <c r="K9223">
        <f>Table1[[#This Row],[Total Revenue + Open]]/Table1[[#This Row],[Qty]]</f>
        <v>2.2089552238805972</v>
      </c>
      <c r="L9223">
        <f>Table1[[#This Row],[Total Revenue + Open]]/Table1[[#This Row],[Qty]]</f>
        <v>2.2089552238805972</v>
      </c>
    </row>
    <row r="9224" spans="1:12" hidden="1">
      <c r="A9224" t="s">
        <v>544</v>
      </c>
      <c r="B9224" t="s">
        <v>351</v>
      </c>
      <c r="C9224" t="s">
        <v>351</v>
      </c>
      <c r="D9224" t="s">
        <v>612</v>
      </c>
      <c r="E9224" t="s">
        <v>15</v>
      </c>
      <c r="F9224" t="s">
        <v>34</v>
      </c>
      <c r="G9224" t="s">
        <v>653</v>
      </c>
      <c r="H9224" s="1">
        <v>2021</v>
      </c>
      <c r="I9224" s="2">
        <v>600</v>
      </c>
      <c r="J9224" s="3">
        <v>1332</v>
      </c>
      <c r="K9224">
        <f>Table1[[#This Row],[Total Revenue + Open]]/Table1[[#This Row],[Qty]]</f>
        <v>2.2200000000000002</v>
      </c>
      <c r="L9224">
        <f>Table1[[#This Row],[Total Revenue + Open]]/Table1[[#This Row],[Qty]]</f>
        <v>2.2200000000000002</v>
      </c>
    </row>
    <row r="9225" spans="1:12" hidden="1">
      <c r="A9225" t="s">
        <v>544</v>
      </c>
      <c r="B9225" t="s">
        <v>351</v>
      </c>
      <c r="C9225" t="s">
        <v>351</v>
      </c>
      <c r="D9225" t="s">
        <v>612</v>
      </c>
      <c r="E9225" t="s">
        <v>15</v>
      </c>
      <c r="F9225" t="s">
        <v>34</v>
      </c>
      <c r="G9225" t="s">
        <v>653</v>
      </c>
      <c r="H9225" s="1">
        <v>2021</v>
      </c>
      <c r="I9225" s="2">
        <v>1510</v>
      </c>
      <c r="J9225" s="3">
        <v>3330</v>
      </c>
      <c r="K9225">
        <f>Table1[[#This Row],[Total Revenue + Open]]/Table1[[#This Row],[Qty]]</f>
        <v>2.2052980132450331</v>
      </c>
      <c r="L9225">
        <f>Table1[[#This Row],[Total Revenue + Open]]/Table1[[#This Row],[Qty]]</f>
        <v>2.2052980132450331</v>
      </c>
    </row>
    <row r="9226" spans="1:12" hidden="1">
      <c r="A9226" t="s">
        <v>544</v>
      </c>
      <c r="B9226" t="s">
        <v>351</v>
      </c>
      <c r="C9226" t="s">
        <v>351</v>
      </c>
      <c r="D9226" t="s">
        <v>612</v>
      </c>
      <c r="E9226" t="s">
        <v>15</v>
      </c>
      <c r="F9226" t="s">
        <v>34</v>
      </c>
      <c r="G9226" t="s">
        <v>653</v>
      </c>
      <c r="H9226" s="1">
        <v>2021</v>
      </c>
      <c r="I9226" s="2">
        <v>7035</v>
      </c>
      <c r="J9226" s="3">
        <v>15540</v>
      </c>
      <c r="K9226">
        <f>Table1[[#This Row],[Total Revenue + Open]]/Table1[[#This Row],[Qty]]</f>
        <v>2.2089552238805972</v>
      </c>
      <c r="L9226">
        <f>Table1[[#This Row],[Total Revenue + Open]]/Table1[[#This Row],[Qty]]</f>
        <v>2.2089552238805972</v>
      </c>
    </row>
    <row r="9227" spans="1:12" hidden="1">
      <c r="A9227" t="s">
        <v>544</v>
      </c>
      <c r="B9227" t="s">
        <v>351</v>
      </c>
      <c r="C9227" t="s">
        <v>351</v>
      </c>
      <c r="D9227" t="s">
        <v>612</v>
      </c>
      <c r="E9227" t="s">
        <v>15</v>
      </c>
      <c r="F9227" t="s">
        <v>34</v>
      </c>
      <c r="G9227" t="s">
        <v>653</v>
      </c>
      <c r="H9227" s="1">
        <v>2021</v>
      </c>
      <c r="I9227" s="2">
        <v>200</v>
      </c>
      <c r="J9227" s="3">
        <v>444</v>
      </c>
      <c r="K9227">
        <f>Table1[[#This Row],[Total Revenue + Open]]/Table1[[#This Row],[Qty]]</f>
        <v>2.2200000000000002</v>
      </c>
      <c r="L9227">
        <f>Table1[[#This Row],[Total Revenue + Open]]/Table1[[#This Row],[Qty]]</f>
        <v>2.2200000000000002</v>
      </c>
    </row>
    <row r="9228" spans="1:12" hidden="1">
      <c r="A9228" t="s">
        <v>544</v>
      </c>
      <c r="B9228" t="s">
        <v>351</v>
      </c>
      <c r="C9228" t="s">
        <v>351</v>
      </c>
      <c r="D9228" t="s">
        <v>612</v>
      </c>
      <c r="E9228" t="s">
        <v>15</v>
      </c>
      <c r="F9228" t="s">
        <v>34</v>
      </c>
      <c r="G9228" t="s">
        <v>653</v>
      </c>
      <c r="H9228" s="1">
        <v>2021</v>
      </c>
      <c r="I9228" s="2">
        <v>1510</v>
      </c>
      <c r="J9228" s="3">
        <v>3330</v>
      </c>
      <c r="K9228">
        <f>Table1[[#This Row],[Total Revenue + Open]]/Table1[[#This Row],[Qty]]</f>
        <v>2.2052980132450331</v>
      </c>
      <c r="L9228">
        <f>Table1[[#This Row],[Total Revenue + Open]]/Table1[[#This Row],[Qty]]</f>
        <v>2.2052980132450331</v>
      </c>
    </row>
    <row r="9229" spans="1:12" hidden="1">
      <c r="A9229" t="s">
        <v>544</v>
      </c>
      <c r="B9229" t="s">
        <v>351</v>
      </c>
      <c r="C9229" t="s">
        <v>351</v>
      </c>
      <c r="D9229" t="s">
        <v>612</v>
      </c>
      <c r="E9229" t="s">
        <v>15</v>
      </c>
      <c r="F9229" t="s">
        <v>34</v>
      </c>
      <c r="G9229" t="s">
        <v>653</v>
      </c>
      <c r="H9229" s="1">
        <v>2022</v>
      </c>
      <c r="I9229" s="2">
        <v>500</v>
      </c>
      <c r="J9229" s="3">
        <v>1110</v>
      </c>
      <c r="K9229">
        <f>Table1[[#This Row],[Total Revenue + Open]]/Table1[[#This Row],[Qty]]</f>
        <v>2.2200000000000002</v>
      </c>
      <c r="L9229">
        <f>Table1[[#This Row],[Total Revenue + Open]]/Table1[[#This Row],[Qty]]</f>
        <v>2.2200000000000002</v>
      </c>
    </row>
    <row r="9230" spans="1:12" hidden="1">
      <c r="A9230" t="s">
        <v>544</v>
      </c>
      <c r="B9230" t="s">
        <v>351</v>
      </c>
      <c r="C9230" t="s">
        <v>351</v>
      </c>
      <c r="D9230" t="s">
        <v>612</v>
      </c>
      <c r="E9230" t="s">
        <v>15</v>
      </c>
      <c r="F9230" t="s">
        <v>34</v>
      </c>
      <c r="G9230" t="s">
        <v>653</v>
      </c>
      <c r="H9230" s="1">
        <v>2022</v>
      </c>
      <c r="I9230" s="2">
        <v>1005</v>
      </c>
      <c r="J9230" s="3">
        <v>2220</v>
      </c>
      <c r="K9230">
        <f>Table1[[#This Row],[Total Revenue + Open]]/Table1[[#This Row],[Qty]]</f>
        <v>2.2089552238805972</v>
      </c>
      <c r="L9230">
        <f>Table1[[#This Row],[Total Revenue + Open]]/Table1[[#This Row],[Qty]]</f>
        <v>2.2089552238805972</v>
      </c>
    </row>
    <row r="9231" spans="1:12" hidden="1">
      <c r="A9231" t="s">
        <v>544</v>
      </c>
      <c r="B9231" t="s">
        <v>351</v>
      </c>
      <c r="C9231" t="s">
        <v>351</v>
      </c>
      <c r="D9231" t="s">
        <v>612</v>
      </c>
      <c r="E9231" t="s">
        <v>15</v>
      </c>
      <c r="F9231" t="s">
        <v>34</v>
      </c>
      <c r="G9231" t="s">
        <v>653</v>
      </c>
      <c r="H9231" s="1">
        <v>2022</v>
      </c>
      <c r="I9231" s="2">
        <v>3015</v>
      </c>
      <c r="J9231" s="3">
        <v>6660</v>
      </c>
      <c r="K9231">
        <f>Table1[[#This Row],[Total Revenue + Open]]/Table1[[#This Row],[Qty]]</f>
        <v>2.2089552238805972</v>
      </c>
      <c r="L9231">
        <f>Table1[[#This Row],[Total Revenue + Open]]/Table1[[#This Row],[Qty]]</f>
        <v>2.2089552238805972</v>
      </c>
    </row>
    <row r="9232" spans="1:12" hidden="1">
      <c r="A9232" t="s">
        <v>544</v>
      </c>
      <c r="B9232" t="s">
        <v>351</v>
      </c>
      <c r="C9232" t="s">
        <v>351</v>
      </c>
      <c r="D9232" t="s">
        <v>612</v>
      </c>
      <c r="E9232" t="s">
        <v>15</v>
      </c>
      <c r="F9232" t="s">
        <v>34</v>
      </c>
      <c r="G9232" t="s">
        <v>653</v>
      </c>
      <c r="H9232" s="1">
        <v>2022</v>
      </c>
      <c r="I9232" s="2">
        <v>2010</v>
      </c>
      <c r="J9232" s="3">
        <v>4440</v>
      </c>
      <c r="K9232">
        <f>Table1[[#This Row],[Total Revenue + Open]]/Table1[[#This Row],[Qty]]</f>
        <v>2.2089552238805972</v>
      </c>
      <c r="L9232">
        <f>Table1[[#This Row],[Total Revenue + Open]]/Table1[[#This Row],[Qty]]</f>
        <v>2.2089552238805972</v>
      </c>
    </row>
    <row r="9233" spans="1:12" hidden="1">
      <c r="A9233" t="s">
        <v>544</v>
      </c>
      <c r="B9233" t="s">
        <v>351</v>
      </c>
      <c r="C9233" t="s">
        <v>351</v>
      </c>
      <c r="D9233" t="s">
        <v>612</v>
      </c>
      <c r="E9233" t="s">
        <v>15</v>
      </c>
      <c r="F9233" t="s">
        <v>34</v>
      </c>
      <c r="G9233" t="s">
        <v>654</v>
      </c>
      <c r="H9233" s="1">
        <v>2018</v>
      </c>
      <c r="I9233" s="2">
        <v>500</v>
      </c>
      <c r="J9233" s="3">
        <v>1105</v>
      </c>
      <c r="K9233">
        <f>Table1[[#This Row],[Total Revenue + Open]]/Table1[[#This Row],[Qty]]</f>
        <v>2.21</v>
      </c>
      <c r="L9233">
        <f>Table1[[#This Row],[Total Revenue + Open]]/Table1[[#This Row],[Qty]]</f>
        <v>2.21</v>
      </c>
    </row>
    <row r="9234" spans="1:12" hidden="1">
      <c r="A9234" t="s">
        <v>544</v>
      </c>
      <c r="B9234" t="s">
        <v>351</v>
      </c>
      <c r="C9234" t="s">
        <v>351</v>
      </c>
      <c r="D9234" t="s">
        <v>612</v>
      </c>
      <c r="E9234" t="s">
        <v>15</v>
      </c>
      <c r="F9234" t="s">
        <v>34</v>
      </c>
      <c r="G9234" t="s">
        <v>152</v>
      </c>
      <c r="H9234" s="1">
        <v>2020</v>
      </c>
      <c r="I9234" s="2">
        <v>50</v>
      </c>
      <c r="J9234" s="3">
        <v>111.5</v>
      </c>
      <c r="K9234">
        <f>Table1[[#This Row],[Total Revenue + Open]]/Table1[[#This Row],[Qty]]</f>
        <v>2.23</v>
      </c>
      <c r="L9234">
        <f>Table1[[#This Row],[Total Revenue + Open]]/Table1[[#This Row],[Qty]]</f>
        <v>2.23</v>
      </c>
    </row>
    <row r="9235" spans="1:12" hidden="1">
      <c r="A9235" t="s">
        <v>544</v>
      </c>
      <c r="B9235" t="s">
        <v>351</v>
      </c>
      <c r="C9235" t="s">
        <v>351</v>
      </c>
      <c r="D9235" t="s">
        <v>612</v>
      </c>
      <c r="E9235" t="s">
        <v>15</v>
      </c>
      <c r="F9235" t="s">
        <v>34</v>
      </c>
      <c r="G9235" t="s">
        <v>152</v>
      </c>
      <c r="H9235" s="1">
        <v>2018</v>
      </c>
      <c r="I9235" s="2">
        <v>500</v>
      </c>
      <c r="J9235" s="3">
        <v>1105</v>
      </c>
      <c r="K9235">
        <f>Table1[[#This Row],[Total Revenue + Open]]/Table1[[#This Row],[Qty]]</f>
        <v>2.21</v>
      </c>
      <c r="L9235">
        <f>Table1[[#This Row],[Total Revenue + Open]]/Table1[[#This Row],[Qty]]</f>
        <v>2.21</v>
      </c>
    </row>
    <row r="9236" spans="1:12" hidden="1">
      <c r="A9236" t="s">
        <v>544</v>
      </c>
      <c r="B9236" t="s">
        <v>351</v>
      </c>
      <c r="C9236" t="s">
        <v>351</v>
      </c>
      <c r="D9236" t="s">
        <v>612</v>
      </c>
      <c r="E9236" t="s">
        <v>15</v>
      </c>
      <c r="F9236" t="s">
        <v>34</v>
      </c>
      <c r="G9236" t="s">
        <v>152</v>
      </c>
      <c r="H9236" s="1">
        <v>2021</v>
      </c>
      <c r="I9236" s="2">
        <v>600</v>
      </c>
      <c r="J9236" s="3">
        <v>1332</v>
      </c>
      <c r="K9236">
        <f>Table1[[#This Row],[Total Revenue + Open]]/Table1[[#This Row],[Qty]]</f>
        <v>2.2200000000000002</v>
      </c>
      <c r="L9236">
        <f>Table1[[#This Row],[Total Revenue + Open]]/Table1[[#This Row],[Qty]]</f>
        <v>2.2200000000000002</v>
      </c>
    </row>
    <row r="9237" spans="1:12" hidden="1">
      <c r="A9237" t="s">
        <v>544</v>
      </c>
      <c r="B9237" t="s">
        <v>351</v>
      </c>
      <c r="C9237" t="s">
        <v>351</v>
      </c>
      <c r="D9237" t="s">
        <v>612</v>
      </c>
      <c r="E9237" t="s">
        <v>15</v>
      </c>
      <c r="F9237" t="s">
        <v>34</v>
      </c>
      <c r="G9237" t="s">
        <v>152</v>
      </c>
      <c r="H9237" s="1">
        <v>2018</v>
      </c>
      <c r="I9237" s="2">
        <v>4525</v>
      </c>
      <c r="J9237" s="3">
        <v>10035</v>
      </c>
      <c r="K9237">
        <f>Table1[[#This Row],[Total Revenue + Open]]/Table1[[#This Row],[Qty]]</f>
        <v>2.2176795580110498</v>
      </c>
      <c r="L9237">
        <f>Table1[[#This Row],[Total Revenue + Open]]/Table1[[#This Row],[Qty]]</f>
        <v>2.2176795580110498</v>
      </c>
    </row>
    <row r="9238" spans="1:12" hidden="1">
      <c r="A9238" t="s">
        <v>544</v>
      </c>
      <c r="B9238" t="s">
        <v>351</v>
      </c>
      <c r="C9238" t="s">
        <v>351</v>
      </c>
      <c r="D9238" t="s">
        <v>612</v>
      </c>
      <c r="E9238" t="s">
        <v>15</v>
      </c>
      <c r="F9238" t="s">
        <v>34</v>
      </c>
      <c r="G9238" t="s">
        <v>152</v>
      </c>
      <c r="H9238" s="1">
        <v>2018</v>
      </c>
      <c r="I9238" s="2">
        <v>57285</v>
      </c>
      <c r="J9238" s="3">
        <v>127110</v>
      </c>
      <c r="K9238">
        <f>Table1[[#This Row],[Total Revenue + Open]]/Table1[[#This Row],[Qty]]</f>
        <v>2.2189054726368158</v>
      </c>
      <c r="L9238">
        <f>Table1[[#This Row],[Total Revenue + Open]]/Table1[[#This Row],[Qty]]</f>
        <v>2.2189054726368158</v>
      </c>
    </row>
    <row r="9239" spans="1:12" hidden="1">
      <c r="A9239" t="s">
        <v>544</v>
      </c>
      <c r="B9239" t="s">
        <v>351</v>
      </c>
      <c r="C9239" t="s">
        <v>351</v>
      </c>
      <c r="D9239" t="s">
        <v>612</v>
      </c>
      <c r="E9239" t="s">
        <v>15</v>
      </c>
      <c r="F9239" t="s">
        <v>34</v>
      </c>
      <c r="G9239" t="s">
        <v>152</v>
      </c>
      <c r="H9239" s="1">
        <v>2018</v>
      </c>
      <c r="I9239" s="2">
        <v>10050</v>
      </c>
      <c r="J9239" s="3">
        <v>22300</v>
      </c>
      <c r="K9239">
        <f>Table1[[#This Row],[Total Revenue + Open]]/Table1[[#This Row],[Qty]]</f>
        <v>2.2189054726368158</v>
      </c>
      <c r="L9239">
        <f>Table1[[#This Row],[Total Revenue + Open]]/Table1[[#This Row],[Qty]]</f>
        <v>2.2189054726368158</v>
      </c>
    </row>
    <row r="9240" spans="1:12" hidden="1">
      <c r="A9240" t="s">
        <v>544</v>
      </c>
      <c r="B9240" t="s">
        <v>351</v>
      </c>
      <c r="C9240" t="s">
        <v>351</v>
      </c>
      <c r="D9240" t="s">
        <v>612</v>
      </c>
      <c r="E9240" t="s">
        <v>15</v>
      </c>
      <c r="F9240" t="s">
        <v>34</v>
      </c>
      <c r="G9240" t="s">
        <v>152</v>
      </c>
      <c r="H9240" s="1">
        <v>2018</v>
      </c>
      <c r="I9240" s="2">
        <v>2010</v>
      </c>
      <c r="J9240" s="3">
        <v>4460</v>
      </c>
      <c r="K9240">
        <f>Table1[[#This Row],[Total Revenue + Open]]/Table1[[#This Row],[Qty]]</f>
        <v>2.2189054726368158</v>
      </c>
      <c r="L9240">
        <f>Table1[[#This Row],[Total Revenue + Open]]/Table1[[#This Row],[Qty]]</f>
        <v>2.2189054726368158</v>
      </c>
    </row>
    <row r="9241" spans="1:12" hidden="1">
      <c r="A9241" t="s">
        <v>544</v>
      </c>
      <c r="B9241" t="s">
        <v>351</v>
      </c>
      <c r="C9241" t="s">
        <v>351</v>
      </c>
      <c r="D9241" t="s">
        <v>612</v>
      </c>
      <c r="E9241" t="s">
        <v>15</v>
      </c>
      <c r="F9241" t="s">
        <v>34</v>
      </c>
      <c r="G9241" t="s">
        <v>152</v>
      </c>
      <c r="H9241" s="1">
        <v>2018</v>
      </c>
      <c r="I9241" s="2">
        <v>26130</v>
      </c>
      <c r="J9241" s="3">
        <v>57980</v>
      </c>
      <c r="K9241">
        <f>Table1[[#This Row],[Total Revenue + Open]]/Table1[[#This Row],[Qty]]</f>
        <v>2.2189054726368158</v>
      </c>
      <c r="L9241">
        <f>Table1[[#This Row],[Total Revenue + Open]]/Table1[[#This Row],[Qty]]</f>
        <v>2.2189054726368158</v>
      </c>
    </row>
    <row r="9242" spans="1:12" hidden="1">
      <c r="A9242" t="s">
        <v>544</v>
      </c>
      <c r="B9242" t="s">
        <v>351</v>
      </c>
      <c r="C9242" t="s">
        <v>351</v>
      </c>
      <c r="D9242" t="s">
        <v>612</v>
      </c>
      <c r="E9242" t="s">
        <v>15</v>
      </c>
      <c r="F9242" t="s">
        <v>34</v>
      </c>
      <c r="G9242" t="s">
        <v>152</v>
      </c>
      <c r="H9242" s="1">
        <v>2018</v>
      </c>
      <c r="I9242" s="2">
        <v>27135</v>
      </c>
      <c r="J9242" s="3">
        <v>60210</v>
      </c>
      <c r="K9242">
        <f>Table1[[#This Row],[Total Revenue + Open]]/Table1[[#This Row],[Qty]]</f>
        <v>2.2189054726368158</v>
      </c>
      <c r="L9242">
        <f>Table1[[#This Row],[Total Revenue + Open]]/Table1[[#This Row],[Qty]]</f>
        <v>2.2189054726368158</v>
      </c>
    </row>
    <row r="9243" spans="1:12" hidden="1">
      <c r="A9243" t="s">
        <v>544</v>
      </c>
      <c r="B9243" t="s">
        <v>351</v>
      </c>
      <c r="C9243" t="s">
        <v>351</v>
      </c>
      <c r="D9243" t="s">
        <v>612</v>
      </c>
      <c r="E9243" t="s">
        <v>15</v>
      </c>
      <c r="F9243" t="s">
        <v>34</v>
      </c>
      <c r="G9243" t="s">
        <v>152</v>
      </c>
      <c r="H9243" s="1">
        <v>2018</v>
      </c>
      <c r="I9243" s="2">
        <v>21105</v>
      </c>
      <c r="J9243" s="3">
        <v>46830</v>
      </c>
      <c r="K9243">
        <f>Table1[[#This Row],[Total Revenue + Open]]/Table1[[#This Row],[Qty]]</f>
        <v>2.2189054726368158</v>
      </c>
      <c r="L9243">
        <f>Table1[[#This Row],[Total Revenue + Open]]/Table1[[#This Row],[Qty]]</f>
        <v>2.2189054726368158</v>
      </c>
    </row>
    <row r="9244" spans="1:12" hidden="1">
      <c r="A9244" t="s">
        <v>544</v>
      </c>
      <c r="B9244" t="s">
        <v>351</v>
      </c>
      <c r="C9244" t="s">
        <v>351</v>
      </c>
      <c r="D9244" t="s">
        <v>612</v>
      </c>
      <c r="E9244" t="s">
        <v>15</v>
      </c>
      <c r="F9244" t="s">
        <v>34</v>
      </c>
      <c r="G9244" t="s">
        <v>152</v>
      </c>
      <c r="H9244" s="1">
        <v>2019</v>
      </c>
      <c r="I9244" s="2">
        <v>25125</v>
      </c>
      <c r="J9244" s="3">
        <v>55750</v>
      </c>
      <c r="K9244">
        <f>Table1[[#This Row],[Total Revenue + Open]]/Table1[[#This Row],[Qty]]</f>
        <v>2.2189054726368158</v>
      </c>
      <c r="L9244">
        <f>Table1[[#This Row],[Total Revenue + Open]]/Table1[[#This Row],[Qty]]</f>
        <v>2.2189054726368158</v>
      </c>
    </row>
    <row r="9245" spans="1:12" hidden="1">
      <c r="A9245" t="s">
        <v>544</v>
      </c>
      <c r="B9245" t="s">
        <v>351</v>
      </c>
      <c r="C9245" t="s">
        <v>351</v>
      </c>
      <c r="D9245" t="s">
        <v>612</v>
      </c>
      <c r="E9245" t="s">
        <v>15</v>
      </c>
      <c r="F9245" t="s">
        <v>34</v>
      </c>
      <c r="G9245" t="s">
        <v>152</v>
      </c>
      <c r="H9245" s="1">
        <v>2019</v>
      </c>
      <c r="I9245" s="2">
        <v>22110</v>
      </c>
      <c r="J9245" s="3">
        <v>49060</v>
      </c>
      <c r="K9245">
        <f>Table1[[#This Row],[Total Revenue + Open]]/Table1[[#This Row],[Qty]]</f>
        <v>2.2189054726368158</v>
      </c>
      <c r="L9245">
        <f>Table1[[#This Row],[Total Revenue + Open]]/Table1[[#This Row],[Qty]]</f>
        <v>2.2189054726368158</v>
      </c>
    </row>
    <row r="9246" spans="1:12" hidden="1">
      <c r="A9246" t="s">
        <v>544</v>
      </c>
      <c r="B9246" t="s">
        <v>351</v>
      </c>
      <c r="C9246" t="s">
        <v>351</v>
      </c>
      <c r="D9246" t="s">
        <v>612</v>
      </c>
      <c r="E9246" t="s">
        <v>15</v>
      </c>
      <c r="F9246" t="s">
        <v>34</v>
      </c>
      <c r="G9246" t="s">
        <v>152</v>
      </c>
      <c r="H9246" s="1">
        <v>2019</v>
      </c>
      <c r="I9246" s="2">
        <v>20305</v>
      </c>
      <c r="J9246" s="3">
        <v>45046</v>
      </c>
      <c r="K9246">
        <f>Table1[[#This Row],[Total Revenue + Open]]/Table1[[#This Row],[Qty]]</f>
        <v>2.218468357547402</v>
      </c>
      <c r="L9246">
        <f>Table1[[#This Row],[Total Revenue + Open]]/Table1[[#This Row],[Qty]]</f>
        <v>2.218468357547402</v>
      </c>
    </row>
    <row r="9247" spans="1:12" hidden="1">
      <c r="A9247" t="s">
        <v>544</v>
      </c>
      <c r="B9247" t="s">
        <v>351</v>
      </c>
      <c r="C9247" t="s">
        <v>351</v>
      </c>
      <c r="D9247" t="s">
        <v>612</v>
      </c>
      <c r="E9247" t="s">
        <v>15</v>
      </c>
      <c r="F9247" t="s">
        <v>34</v>
      </c>
      <c r="G9247" t="s">
        <v>152</v>
      </c>
      <c r="H9247" s="1">
        <v>2019</v>
      </c>
      <c r="I9247" s="2">
        <v>25125</v>
      </c>
      <c r="J9247" s="3">
        <v>55750</v>
      </c>
      <c r="K9247">
        <f>Table1[[#This Row],[Total Revenue + Open]]/Table1[[#This Row],[Qty]]</f>
        <v>2.2189054726368158</v>
      </c>
      <c r="L9247">
        <f>Table1[[#This Row],[Total Revenue + Open]]/Table1[[#This Row],[Qty]]</f>
        <v>2.2189054726368158</v>
      </c>
    </row>
    <row r="9248" spans="1:12" hidden="1">
      <c r="A9248" t="s">
        <v>544</v>
      </c>
      <c r="B9248" t="s">
        <v>351</v>
      </c>
      <c r="C9248" t="s">
        <v>351</v>
      </c>
      <c r="D9248" t="s">
        <v>612</v>
      </c>
      <c r="E9248" t="s">
        <v>15</v>
      </c>
      <c r="F9248" t="s">
        <v>34</v>
      </c>
      <c r="G9248" t="s">
        <v>152</v>
      </c>
      <c r="H9248" s="1">
        <v>2019</v>
      </c>
      <c r="I9248" s="2">
        <v>4020</v>
      </c>
      <c r="J9248" s="3">
        <v>8920</v>
      </c>
      <c r="K9248">
        <f>Table1[[#This Row],[Total Revenue + Open]]/Table1[[#This Row],[Qty]]</f>
        <v>2.2189054726368158</v>
      </c>
      <c r="L9248">
        <f>Table1[[#This Row],[Total Revenue + Open]]/Table1[[#This Row],[Qty]]</f>
        <v>2.2189054726368158</v>
      </c>
    </row>
    <row r="9249" spans="1:12" hidden="1">
      <c r="A9249" t="s">
        <v>544</v>
      </c>
      <c r="B9249" t="s">
        <v>351</v>
      </c>
      <c r="C9249" t="s">
        <v>351</v>
      </c>
      <c r="D9249" t="s">
        <v>612</v>
      </c>
      <c r="E9249" t="s">
        <v>15</v>
      </c>
      <c r="F9249" t="s">
        <v>34</v>
      </c>
      <c r="G9249" t="s">
        <v>152</v>
      </c>
      <c r="H9249" s="1">
        <v>2019</v>
      </c>
      <c r="I9249" s="2">
        <v>5430</v>
      </c>
      <c r="J9249" s="3">
        <v>12042</v>
      </c>
      <c r="K9249">
        <f>Table1[[#This Row],[Total Revenue + Open]]/Table1[[#This Row],[Qty]]</f>
        <v>2.2176795580110498</v>
      </c>
      <c r="L9249">
        <f>Table1[[#This Row],[Total Revenue + Open]]/Table1[[#This Row],[Qty]]</f>
        <v>2.2176795580110498</v>
      </c>
    </row>
    <row r="9250" spans="1:12" hidden="1">
      <c r="A9250" t="s">
        <v>544</v>
      </c>
      <c r="B9250" t="s">
        <v>351</v>
      </c>
      <c r="C9250" t="s">
        <v>351</v>
      </c>
      <c r="D9250" t="s">
        <v>612</v>
      </c>
      <c r="E9250" t="s">
        <v>15</v>
      </c>
      <c r="F9250" t="s">
        <v>34</v>
      </c>
      <c r="G9250" t="s">
        <v>152</v>
      </c>
      <c r="H9250" s="1">
        <v>2019</v>
      </c>
      <c r="I9250" s="2">
        <v>11055</v>
      </c>
      <c r="J9250" s="3">
        <v>24530</v>
      </c>
      <c r="K9250">
        <f>Table1[[#This Row],[Total Revenue + Open]]/Table1[[#This Row],[Qty]]</f>
        <v>2.2189054726368158</v>
      </c>
      <c r="L9250">
        <f>Table1[[#This Row],[Total Revenue + Open]]/Table1[[#This Row],[Qty]]</f>
        <v>2.2189054726368158</v>
      </c>
    </row>
    <row r="9251" spans="1:12" hidden="1">
      <c r="A9251" t="s">
        <v>544</v>
      </c>
      <c r="B9251" t="s">
        <v>351</v>
      </c>
      <c r="C9251" t="s">
        <v>351</v>
      </c>
      <c r="D9251" t="s">
        <v>612</v>
      </c>
      <c r="E9251" t="s">
        <v>15</v>
      </c>
      <c r="F9251" t="s">
        <v>34</v>
      </c>
      <c r="G9251" t="s">
        <v>152</v>
      </c>
      <c r="H9251" s="1">
        <v>2019</v>
      </c>
      <c r="I9251" s="2">
        <v>15075</v>
      </c>
      <c r="J9251" s="3">
        <v>33450</v>
      </c>
      <c r="K9251">
        <f>Table1[[#This Row],[Total Revenue + Open]]/Table1[[#This Row],[Qty]]</f>
        <v>2.2189054726368158</v>
      </c>
      <c r="L9251">
        <f>Table1[[#This Row],[Total Revenue + Open]]/Table1[[#This Row],[Qty]]</f>
        <v>2.2189054726368158</v>
      </c>
    </row>
    <row r="9252" spans="1:12" hidden="1">
      <c r="A9252" t="s">
        <v>544</v>
      </c>
      <c r="B9252" t="s">
        <v>351</v>
      </c>
      <c r="C9252" t="s">
        <v>351</v>
      </c>
      <c r="D9252" t="s">
        <v>612</v>
      </c>
      <c r="E9252" t="s">
        <v>15</v>
      </c>
      <c r="F9252" t="s">
        <v>34</v>
      </c>
      <c r="G9252" t="s">
        <v>152</v>
      </c>
      <c r="H9252" s="1">
        <v>2019</v>
      </c>
      <c r="I9252" s="2">
        <v>30150</v>
      </c>
      <c r="J9252" s="3">
        <v>66900</v>
      </c>
      <c r="K9252">
        <f>Table1[[#This Row],[Total Revenue + Open]]/Table1[[#This Row],[Qty]]</f>
        <v>2.2189054726368158</v>
      </c>
      <c r="L9252">
        <f>Table1[[#This Row],[Total Revenue + Open]]/Table1[[#This Row],[Qty]]</f>
        <v>2.2189054726368158</v>
      </c>
    </row>
    <row r="9253" spans="1:12" hidden="1">
      <c r="A9253" t="s">
        <v>544</v>
      </c>
      <c r="B9253" t="s">
        <v>351</v>
      </c>
      <c r="C9253" t="s">
        <v>351</v>
      </c>
      <c r="D9253" t="s">
        <v>612</v>
      </c>
      <c r="E9253" t="s">
        <v>15</v>
      </c>
      <c r="F9253" t="s">
        <v>34</v>
      </c>
      <c r="G9253" t="s">
        <v>152</v>
      </c>
      <c r="H9253" s="1">
        <v>2020</v>
      </c>
      <c r="I9253" s="2">
        <v>3015</v>
      </c>
      <c r="J9253" s="3">
        <v>6690</v>
      </c>
      <c r="K9253">
        <f>Table1[[#This Row],[Total Revenue + Open]]/Table1[[#This Row],[Qty]]</f>
        <v>2.2189054726368158</v>
      </c>
      <c r="L9253">
        <f>Table1[[#This Row],[Total Revenue + Open]]/Table1[[#This Row],[Qty]]</f>
        <v>2.2189054726368158</v>
      </c>
    </row>
    <row r="9254" spans="1:12" hidden="1">
      <c r="A9254" t="s">
        <v>544</v>
      </c>
      <c r="B9254" t="s">
        <v>351</v>
      </c>
      <c r="C9254" t="s">
        <v>351</v>
      </c>
      <c r="D9254" t="s">
        <v>612</v>
      </c>
      <c r="E9254" t="s">
        <v>15</v>
      </c>
      <c r="F9254" t="s">
        <v>34</v>
      </c>
      <c r="G9254" t="s">
        <v>152</v>
      </c>
      <c r="H9254" s="1">
        <v>2020</v>
      </c>
      <c r="I9254" s="2">
        <v>5025</v>
      </c>
      <c r="J9254" s="3">
        <v>11150</v>
      </c>
      <c r="K9254">
        <f>Table1[[#This Row],[Total Revenue + Open]]/Table1[[#This Row],[Qty]]</f>
        <v>2.2189054726368158</v>
      </c>
      <c r="L9254">
        <f>Table1[[#This Row],[Total Revenue + Open]]/Table1[[#This Row],[Qty]]</f>
        <v>2.2189054726368158</v>
      </c>
    </row>
    <row r="9255" spans="1:12" hidden="1">
      <c r="A9255" t="s">
        <v>544</v>
      </c>
      <c r="B9255" t="s">
        <v>351</v>
      </c>
      <c r="C9255" t="s">
        <v>351</v>
      </c>
      <c r="D9255" t="s">
        <v>612</v>
      </c>
      <c r="E9255" t="s">
        <v>15</v>
      </c>
      <c r="F9255" t="s">
        <v>34</v>
      </c>
      <c r="G9255" t="s">
        <v>152</v>
      </c>
      <c r="H9255" s="1">
        <v>2020</v>
      </c>
      <c r="I9255" s="2">
        <v>550</v>
      </c>
      <c r="J9255" s="3">
        <v>1226.5</v>
      </c>
      <c r="K9255">
        <f>Table1[[#This Row],[Total Revenue + Open]]/Table1[[#This Row],[Qty]]</f>
        <v>2.23</v>
      </c>
      <c r="L9255">
        <f>Table1[[#This Row],[Total Revenue + Open]]/Table1[[#This Row],[Qty]]</f>
        <v>2.23</v>
      </c>
    </row>
    <row r="9256" spans="1:12" hidden="1">
      <c r="A9256" t="s">
        <v>544</v>
      </c>
      <c r="B9256" t="s">
        <v>351</v>
      </c>
      <c r="C9256" t="s">
        <v>351</v>
      </c>
      <c r="D9256" t="s">
        <v>612</v>
      </c>
      <c r="E9256" t="s">
        <v>15</v>
      </c>
      <c r="F9256" t="s">
        <v>34</v>
      </c>
      <c r="G9256" t="s">
        <v>152</v>
      </c>
      <c r="H9256" s="1">
        <v>2020</v>
      </c>
      <c r="I9256" s="2">
        <v>28040</v>
      </c>
      <c r="J9256" s="3">
        <v>62496</v>
      </c>
      <c r="K9256">
        <f>Table1[[#This Row],[Total Revenue + Open]]/Table1[[#This Row],[Qty]]</f>
        <v>2.2288159771754636</v>
      </c>
      <c r="L9256">
        <f>Table1[[#This Row],[Total Revenue + Open]]/Table1[[#This Row],[Qty]]</f>
        <v>2.2288159771754636</v>
      </c>
    </row>
    <row r="9257" spans="1:12" hidden="1">
      <c r="A9257" t="s">
        <v>544</v>
      </c>
      <c r="B9257" t="s">
        <v>351</v>
      </c>
      <c r="C9257" t="s">
        <v>351</v>
      </c>
      <c r="D9257" t="s">
        <v>612</v>
      </c>
      <c r="E9257" t="s">
        <v>15</v>
      </c>
      <c r="F9257" t="s">
        <v>34</v>
      </c>
      <c r="G9257" t="s">
        <v>152</v>
      </c>
      <c r="H9257" s="1">
        <v>2020</v>
      </c>
      <c r="I9257" s="2">
        <v>6030</v>
      </c>
      <c r="J9257" s="3">
        <v>13440</v>
      </c>
      <c r="K9257">
        <f>Table1[[#This Row],[Total Revenue + Open]]/Table1[[#This Row],[Qty]]</f>
        <v>2.2288557213930349</v>
      </c>
      <c r="L9257">
        <f>Table1[[#This Row],[Total Revenue + Open]]/Table1[[#This Row],[Qty]]</f>
        <v>2.2288557213930349</v>
      </c>
    </row>
    <row r="9258" spans="1:12" hidden="1">
      <c r="A9258" t="s">
        <v>544</v>
      </c>
      <c r="B9258" t="s">
        <v>351</v>
      </c>
      <c r="C9258" t="s">
        <v>351</v>
      </c>
      <c r="D9258" t="s">
        <v>612</v>
      </c>
      <c r="E9258" t="s">
        <v>15</v>
      </c>
      <c r="F9258" t="s">
        <v>34</v>
      </c>
      <c r="G9258" t="s">
        <v>152</v>
      </c>
      <c r="H9258" s="1">
        <v>2020</v>
      </c>
      <c r="I9258" s="2">
        <v>39695</v>
      </c>
      <c r="J9258" s="3">
        <v>88480</v>
      </c>
      <c r="K9258">
        <f>Table1[[#This Row],[Total Revenue + Open]]/Table1[[#This Row],[Qty]]</f>
        <v>2.228996095226099</v>
      </c>
      <c r="L9258">
        <f>Table1[[#This Row],[Total Revenue + Open]]/Table1[[#This Row],[Qty]]</f>
        <v>2.228996095226099</v>
      </c>
    </row>
    <row r="9259" spans="1:12" hidden="1">
      <c r="A9259" t="s">
        <v>544</v>
      </c>
      <c r="B9259" t="s">
        <v>351</v>
      </c>
      <c r="C9259" t="s">
        <v>351</v>
      </c>
      <c r="D9259" t="s">
        <v>612</v>
      </c>
      <c r="E9259" t="s">
        <v>15</v>
      </c>
      <c r="F9259" t="s">
        <v>34</v>
      </c>
      <c r="G9259" t="s">
        <v>152</v>
      </c>
      <c r="H9259" s="1">
        <v>2020</v>
      </c>
      <c r="I9259" s="2">
        <v>1005</v>
      </c>
      <c r="J9259" s="3">
        <v>2240</v>
      </c>
      <c r="K9259">
        <f>Table1[[#This Row],[Total Revenue + Open]]/Table1[[#This Row],[Qty]]</f>
        <v>2.2288557213930349</v>
      </c>
      <c r="L9259">
        <f>Table1[[#This Row],[Total Revenue + Open]]/Table1[[#This Row],[Qty]]</f>
        <v>2.2288557213930349</v>
      </c>
    </row>
    <row r="9260" spans="1:12" hidden="1">
      <c r="A9260" t="s">
        <v>544</v>
      </c>
      <c r="B9260" t="s">
        <v>351</v>
      </c>
      <c r="C9260" t="s">
        <v>351</v>
      </c>
      <c r="D9260" t="s">
        <v>612</v>
      </c>
      <c r="E9260" t="s">
        <v>15</v>
      </c>
      <c r="F9260" t="s">
        <v>34</v>
      </c>
      <c r="G9260" t="s">
        <v>152</v>
      </c>
      <c r="H9260" s="1">
        <v>2020</v>
      </c>
      <c r="I9260" s="2">
        <v>48240</v>
      </c>
      <c r="J9260" s="3">
        <v>107520</v>
      </c>
      <c r="K9260">
        <f>Table1[[#This Row],[Total Revenue + Open]]/Table1[[#This Row],[Qty]]</f>
        <v>2.2288557213930349</v>
      </c>
      <c r="L9260">
        <f>Table1[[#This Row],[Total Revenue + Open]]/Table1[[#This Row],[Qty]]</f>
        <v>2.2288557213930349</v>
      </c>
    </row>
    <row r="9261" spans="1:12" hidden="1">
      <c r="A9261" t="s">
        <v>544</v>
      </c>
      <c r="B9261" t="s">
        <v>351</v>
      </c>
      <c r="C9261" t="s">
        <v>351</v>
      </c>
      <c r="D9261" t="s">
        <v>612</v>
      </c>
      <c r="E9261" t="s">
        <v>15</v>
      </c>
      <c r="F9261" t="s">
        <v>34</v>
      </c>
      <c r="G9261" t="s">
        <v>152</v>
      </c>
      <c r="H9261" s="1">
        <v>2020</v>
      </c>
      <c r="I9261" s="2">
        <v>20100</v>
      </c>
      <c r="J9261" s="3">
        <v>44800</v>
      </c>
      <c r="K9261">
        <f>Table1[[#This Row],[Total Revenue + Open]]/Table1[[#This Row],[Qty]]</f>
        <v>2.2288557213930349</v>
      </c>
      <c r="L9261">
        <f>Table1[[#This Row],[Total Revenue + Open]]/Table1[[#This Row],[Qty]]</f>
        <v>2.2288557213930349</v>
      </c>
    </row>
    <row r="9262" spans="1:12" hidden="1">
      <c r="A9262" t="s">
        <v>544</v>
      </c>
      <c r="B9262" t="s">
        <v>351</v>
      </c>
      <c r="C9262" t="s">
        <v>351</v>
      </c>
      <c r="D9262" t="s">
        <v>612</v>
      </c>
      <c r="E9262" t="s">
        <v>15</v>
      </c>
      <c r="F9262" t="s">
        <v>34</v>
      </c>
      <c r="G9262" t="s">
        <v>152</v>
      </c>
      <c r="H9262" s="1">
        <v>2020</v>
      </c>
      <c r="I9262" s="2">
        <v>21105</v>
      </c>
      <c r="J9262" s="3">
        <v>47040</v>
      </c>
      <c r="K9262">
        <f>Table1[[#This Row],[Total Revenue + Open]]/Table1[[#This Row],[Qty]]</f>
        <v>2.2288557213930349</v>
      </c>
      <c r="L9262">
        <f>Table1[[#This Row],[Total Revenue + Open]]/Table1[[#This Row],[Qty]]</f>
        <v>2.2288557213930349</v>
      </c>
    </row>
    <row r="9263" spans="1:12" hidden="1">
      <c r="A9263" t="s">
        <v>544</v>
      </c>
      <c r="B9263" t="s">
        <v>351</v>
      </c>
      <c r="C9263" t="s">
        <v>351</v>
      </c>
      <c r="D9263" t="s">
        <v>612</v>
      </c>
      <c r="E9263" t="s">
        <v>15</v>
      </c>
      <c r="F9263" t="s">
        <v>34</v>
      </c>
      <c r="G9263" t="s">
        <v>152</v>
      </c>
      <c r="H9263" s="1">
        <v>2020</v>
      </c>
      <c r="I9263" s="2">
        <v>14070</v>
      </c>
      <c r="J9263" s="3">
        <v>31360</v>
      </c>
      <c r="K9263">
        <f>Table1[[#This Row],[Total Revenue + Open]]/Table1[[#This Row],[Qty]]</f>
        <v>2.2288557213930349</v>
      </c>
      <c r="L9263">
        <f>Table1[[#This Row],[Total Revenue + Open]]/Table1[[#This Row],[Qty]]</f>
        <v>2.2288557213930349</v>
      </c>
    </row>
    <row r="9264" spans="1:12" hidden="1">
      <c r="A9264" t="s">
        <v>544</v>
      </c>
      <c r="B9264" t="s">
        <v>351</v>
      </c>
      <c r="C9264" t="s">
        <v>351</v>
      </c>
      <c r="D9264" t="s">
        <v>612</v>
      </c>
      <c r="E9264" t="s">
        <v>15</v>
      </c>
      <c r="F9264" t="s">
        <v>34</v>
      </c>
      <c r="G9264" t="s">
        <v>152</v>
      </c>
      <c r="H9264" s="1">
        <v>2021</v>
      </c>
      <c r="I9264" s="2">
        <v>3015</v>
      </c>
      <c r="J9264" s="3">
        <v>6720</v>
      </c>
      <c r="K9264">
        <f>Table1[[#This Row],[Total Revenue + Open]]/Table1[[#This Row],[Qty]]</f>
        <v>2.2288557213930349</v>
      </c>
      <c r="L9264">
        <f>Table1[[#This Row],[Total Revenue + Open]]/Table1[[#This Row],[Qty]]</f>
        <v>2.2288557213930349</v>
      </c>
    </row>
    <row r="9265" spans="1:12" hidden="1">
      <c r="A9265" t="s">
        <v>544</v>
      </c>
      <c r="B9265" t="s">
        <v>351</v>
      </c>
      <c r="C9265" t="s">
        <v>351</v>
      </c>
      <c r="D9265" t="s">
        <v>612</v>
      </c>
      <c r="E9265" t="s">
        <v>15</v>
      </c>
      <c r="F9265" t="s">
        <v>34</v>
      </c>
      <c r="G9265" t="s">
        <v>152</v>
      </c>
      <c r="H9265" s="1">
        <v>2021</v>
      </c>
      <c r="I9265" s="2">
        <v>22110</v>
      </c>
      <c r="J9265" s="3">
        <v>49280</v>
      </c>
      <c r="K9265">
        <f>Table1[[#This Row],[Total Revenue + Open]]/Table1[[#This Row],[Qty]]</f>
        <v>2.2288557213930349</v>
      </c>
      <c r="L9265">
        <f>Table1[[#This Row],[Total Revenue + Open]]/Table1[[#This Row],[Qty]]</f>
        <v>2.2288557213930349</v>
      </c>
    </row>
    <row r="9266" spans="1:12" hidden="1">
      <c r="A9266" t="s">
        <v>544</v>
      </c>
      <c r="B9266" t="s">
        <v>351</v>
      </c>
      <c r="C9266" t="s">
        <v>351</v>
      </c>
      <c r="D9266" t="s">
        <v>612</v>
      </c>
      <c r="E9266" t="s">
        <v>15</v>
      </c>
      <c r="F9266" t="s">
        <v>34</v>
      </c>
      <c r="G9266" t="s">
        <v>152</v>
      </c>
      <c r="H9266" s="1">
        <v>2021</v>
      </c>
      <c r="I9266" s="2">
        <v>28140</v>
      </c>
      <c r="J9266" s="3">
        <v>62720</v>
      </c>
      <c r="K9266">
        <f>Table1[[#This Row],[Total Revenue + Open]]/Table1[[#This Row],[Qty]]</f>
        <v>2.2288557213930349</v>
      </c>
      <c r="L9266">
        <f>Table1[[#This Row],[Total Revenue + Open]]/Table1[[#This Row],[Qty]]</f>
        <v>2.2288557213930349</v>
      </c>
    </row>
    <row r="9267" spans="1:12" hidden="1">
      <c r="A9267" t="s">
        <v>544</v>
      </c>
      <c r="B9267" t="s">
        <v>351</v>
      </c>
      <c r="C9267" t="s">
        <v>351</v>
      </c>
      <c r="D9267" t="s">
        <v>612</v>
      </c>
      <c r="E9267" t="s">
        <v>15</v>
      </c>
      <c r="F9267" t="s">
        <v>34</v>
      </c>
      <c r="G9267" t="s">
        <v>152</v>
      </c>
      <c r="H9267" s="1">
        <v>2021</v>
      </c>
      <c r="I9267" s="2">
        <v>44220</v>
      </c>
      <c r="J9267" s="3">
        <v>98560</v>
      </c>
      <c r="K9267">
        <f>Table1[[#This Row],[Total Revenue + Open]]/Table1[[#This Row],[Qty]]</f>
        <v>2.2288557213930349</v>
      </c>
      <c r="L9267">
        <f>Table1[[#This Row],[Total Revenue + Open]]/Table1[[#This Row],[Qty]]</f>
        <v>2.2288557213930349</v>
      </c>
    </row>
    <row r="9268" spans="1:12" hidden="1">
      <c r="A9268" t="s">
        <v>544</v>
      </c>
      <c r="B9268" t="s">
        <v>351</v>
      </c>
      <c r="C9268" t="s">
        <v>351</v>
      </c>
      <c r="D9268" t="s">
        <v>612</v>
      </c>
      <c r="E9268" t="s">
        <v>15</v>
      </c>
      <c r="F9268" t="s">
        <v>34</v>
      </c>
      <c r="G9268" t="s">
        <v>152</v>
      </c>
      <c r="H9268" s="1">
        <v>2021</v>
      </c>
      <c r="I9268" s="2">
        <v>15075</v>
      </c>
      <c r="J9268" s="3">
        <v>33600</v>
      </c>
      <c r="K9268">
        <f>Table1[[#This Row],[Total Revenue + Open]]/Table1[[#This Row],[Qty]]</f>
        <v>2.2288557213930349</v>
      </c>
      <c r="L9268">
        <f>Table1[[#This Row],[Total Revenue + Open]]/Table1[[#This Row],[Qty]]</f>
        <v>2.2288557213930349</v>
      </c>
    </row>
    <row r="9269" spans="1:12" hidden="1">
      <c r="A9269" t="s">
        <v>544</v>
      </c>
      <c r="B9269" t="s">
        <v>351</v>
      </c>
      <c r="C9269" t="s">
        <v>351</v>
      </c>
      <c r="D9269" t="s">
        <v>612</v>
      </c>
      <c r="E9269" t="s">
        <v>15</v>
      </c>
      <c r="F9269" t="s">
        <v>34</v>
      </c>
      <c r="G9269" t="s">
        <v>152</v>
      </c>
      <c r="H9269" s="1">
        <v>2021</v>
      </c>
      <c r="I9269" s="2">
        <v>30655</v>
      </c>
      <c r="J9269" s="3">
        <v>68320</v>
      </c>
      <c r="K9269">
        <f>Table1[[#This Row],[Total Revenue + Open]]/Table1[[#This Row],[Qty]]</f>
        <v>2.2286739520469743</v>
      </c>
      <c r="L9269">
        <f>Table1[[#This Row],[Total Revenue + Open]]/Table1[[#This Row],[Qty]]</f>
        <v>2.2286739520469743</v>
      </c>
    </row>
    <row r="9270" spans="1:12" hidden="1">
      <c r="A9270" t="s">
        <v>544</v>
      </c>
      <c r="B9270" t="s">
        <v>351</v>
      </c>
      <c r="C9270" t="s">
        <v>351</v>
      </c>
      <c r="D9270" t="s">
        <v>612</v>
      </c>
      <c r="E9270" t="s">
        <v>15</v>
      </c>
      <c r="F9270" t="s">
        <v>34</v>
      </c>
      <c r="G9270" t="s">
        <v>152</v>
      </c>
      <c r="H9270" s="1">
        <v>2021</v>
      </c>
      <c r="I9270" s="2">
        <v>33775</v>
      </c>
      <c r="J9270" s="3">
        <v>75264</v>
      </c>
      <c r="K9270">
        <f>Table1[[#This Row],[Total Revenue + Open]]/Table1[[#This Row],[Qty]]</f>
        <v>2.2283937823834199</v>
      </c>
      <c r="L9270">
        <f>Table1[[#This Row],[Total Revenue + Open]]/Table1[[#This Row],[Qty]]</f>
        <v>2.2283937823834199</v>
      </c>
    </row>
    <row r="9271" spans="1:12" hidden="1">
      <c r="A9271" t="s">
        <v>544</v>
      </c>
      <c r="B9271" t="s">
        <v>351</v>
      </c>
      <c r="C9271" t="s">
        <v>351</v>
      </c>
      <c r="D9271" t="s">
        <v>612</v>
      </c>
      <c r="E9271" t="s">
        <v>15</v>
      </c>
      <c r="F9271" t="s">
        <v>34</v>
      </c>
      <c r="G9271" t="s">
        <v>152</v>
      </c>
      <c r="H9271" s="1">
        <v>2021</v>
      </c>
      <c r="I9271" s="2">
        <v>26130</v>
      </c>
      <c r="J9271" s="3">
        <v>58240</v>
      </c>
      <c r="K9271">
        <f>Table1[[#This Row],[Total Revenue + Open]]/Table1[[#This Row],[Qty]]</f>
        <v>2.2288557213930349</v>
      </c>
      <c r="L9271">
        <f>Table1[[#This Row],[Total Revenue + Open]]/Table1[[#This Row],[Qty]]</f>
        <v>2.2288557213930349</v>
      </c>
    </row>
    <row r="9272" spans="1:12" hidden="1">
      <c r="A9272" t="s">
        <v>544</v>
      </c>
      <c r="B9272" t="s">
        <v>351</v>
      </c>
      <c r="C9272" t="s">
        <v>351</v>
      </c>
      <c r="D9272" t="s">
        <v>612</v>
      </c>
      <c r="E9272" t="s">
        <v>15</v>
      </c>
      <c r="F9272" t="s">
        <v>34</v>
      </c>
      <c r="G9272" t="s">
        <v>152</v>
      </c>
      <c r="H9272" s="1">
        <v>2021</v>
      </c>
      <c r="I9272" s="2">
        <v>0</v>
      </c>
      <c r="J9272" s="3">
        <v>0</v>
      </c>
      <c r="K9272" t="e">
        <f>Table1[[#This Row],[Total Revenue + Open]]/Table1[[#This Row],[Qty]]</f>
        <v>#DIV/0!</v>
      </c>
      <c r="L9272" t="e">
        <f>Table1[[#This Row],[Total Revenue + Open]]/Table1[[#This Row],[Qty]]</f>
        <v>#DIV/0!</v>
      </c>
    </row>
    <row r="9273" spans="1:12" hidden="1">
      <c r="A9273" t="s">
        <v>544</v>
      </c>
      <c r="B9273" t="s">
        <v>351</v>
      </c>
      <c r="C9273" t="s">
        <v>351</v>
      </c>
      <c r="D9273" t="s">
        <v>612</v>
      </c>
      <c r="E9273" t="s">
        <v>15</v>
      </c>
      <c r="F9273" t="s">
        <v>34</v>
      </c>
      <c r="G9273" t="s">
        <v>152</v>
      </c>
      <c r="H9273" s="1">
        <v>2021</v>
      </c>
      <c r="I9273" s="2">
        <v>18090</v>
      </c>
      <c r="J9273" s="3">
        <v>40320</v>
      </c>
      <c r="K9273">
        <f>Table1[[#This Row],[Total Revenue + Open]]/Table1[[#This Row],[Qty]]</f>
        <v>2.2288557213930349</v>
      </c>
      <c r="L9273">
        <f>Table1[[#This Row],[Total Revenue + Open]]/Table1[[#This Row],[Qty]]</f>
        <v>2.2288557213930349</v>
      </c>
    </row>
    <row r="9274" spans="1:12" hidden="1">
      <c r="A9274" t="s">
        <v>544</v>
      </c>
      <c r="B9274" t="s">
        <v>351</v>
      </c>
      <c r="C9274" t="s">
        <v>351</v>
      </c>
      <c r="D9274" t="s">
        <v>612</v>
      </c>
      <c r="E9274" t="s">
        <v>15</v>
      </c>
      <c r="F9274" t="s">
        <v>34</v>
      </c>
      <c r="G9274" t="s">
        <v>152</v>
      </c>
      <c r="H9274" s="1">
        <v>2022</v>
      </c>
      <c r="I9274" s="2">
        <v>44725</v>
      </c>
      <c r="J9274" s="3">
        <v>99680</v>
      </c>
      <c r="K9274">
        <f>Table1[[#This Row],[Total Revenue + Open]]/Table1[[#This Row],[Qty]]</f>
        <v>2.2287311347121297</v>
      </c>
      <c r="L9274">
        <f>Table1[[#This Row],[Total Revenue + Open]]/Table1[[#This Row],[Qty]]</f>
        <v>2.2287311347121297</v>
      </c>
    </row>
    <row r="9275" spans="1:12" hidden="1">
      <c r="A9275" t="s">
        <v>544</v>
      </c>
      <c r="B9275" t="s">
        <v>351</v>
      </c>
      <c r="C9275" t="s">
        <v>351</v>
      </c>
      <c r="D9275" t="s">
        <v>612</v>
      </c>
      <c r="E9275" t="s">
        <v>15</v>
      </c>
      <c r="F9275" t="s">
        <v>34</v>
      </c>
      <c r="G9275" t="s">
        <v>152</v>
      </c>
      <c r="H9275" s="1">
        <v>2022</v>
      </c>
      <c r="I9275" s="2">
        <v>73365</v>
      </c>
      <c r="J9275" s="3">
        <v>163520</v>
      </c>
      <c r="K9275">
        <f>Table1[[#This Row],[Total Revenue + Open]]/Table1[[#This Row],[Qty]]</f>
        <v>2.2288557213930349</v>
      </c>
      <c r="L9275">
        <f>Table1[[#This Row],[Total Revenue + Open]]/Table1[[#This Row],[Qty]]</f>
        <v>2.2288557213930349</v>
      </c>
    </row>
    <row r="9276" spans="1:12" hidden="1">
      <c r="A9276" t="s">
        <v>544</v>
      </c>
      <c r="B9276" t="s">
        <v>351</v>
      </c>
      <c r="C9276" t="s">
        <v>351</v>
      </c>
      <c r="D9276" t="s">
        <v>612</v>
      </c>
      <c r="E9276" t="s">
        <v>15</v>
      </c>
      <c r="F9276" t="s">
        <v>34</v>
      </c>
      <c r="G9276" t="s">
        <v>152</v>
      </c>
      <c r="H9276" s="1">
        <v>2022</v>
      </c>
      <c r="I9276" s="2">
        <v>55275</v>
      </c>
      <c r="J9276" s="3">
        <v>123200</v>
      </c>
      <c r="K9276">
        <f>Table1[[#This Row],[Total Revenue + Open]]/Table1[[#This Row],[Qty]]</f>
        <v>2.2288557213930349</v>
      </c>
      <c r="L9276">
        <f>Table1[[#This Row],[Total Revenue + Open]]/Table1[[#This Row],[Qty]]</f>
        <v>2.2288557213930349</v>
      </c>
    </row>
    <row r="9277" spans="1:12" hidden="1">
      <c r="A9277" t="s">
        <v>544</v>
      </c>
      <c r="B9277" t="s">
        <v>351</v>
      </c>
      <c r="C9277" t="s">
        <v>351</v>
      </c>
      <c r="D9277" t="s">
        <v>612</v>
      </c>
      <c r="E9277" t="s">
        <v>15</v>
      </c>
      <c r="F9277" t="s">
        <v>34</v>
      </c>
      <c r="G9277" t="s">
        <v>152</v>
      </c>
      <c r="H9277" s="1">
        <v>2022</v>
      </c>
      <c r="I9277" s="2">
        <v>17085</v>
      </c>
      <c r="J9277" s="3">
        <v>38080</v>
      </c>
      <c r="K9277">
        <f>Table1[[#This Row],[Total Revenue + Open]]/Table1[[#This Row],[Qty]]</f>
        <v>2.2288557213930349</v>
      </c>
      <c r="L9277">
        <f>Table1[[#This Row],[Total Revenue + Open]]/Table1[[#This Row],[Qty]]</f>
        <v>2.2288557213930349</v>
      </c>
    </row>
    <row r="9278" spans="1:12" hidden="1">
      <c r="A9278" t="s">
        <v>544</v>
      </c>
      <c r="B9278" t="s">
        <v>351</v>
      </c>
      <c r="C9278" t="s">
        <v>351</v>
      </c>
      <c r="D9278" t="s">
        <v>612</v>
      </c>
      <c r="E9278" t="s">
        <v>15</v>
      </c>
      <c r="F9278" t="s">
        <v>34</v>
      </c>
      <c r="G9278" t="s">
        <v>152</v>
      </c>
      <c r="H9278" s="1">
        <v>2022</v>
      </c>
      <c r="I9278" s="2">
        <v>20100</v>
      </c>
      <c r="J9278" s="3">
        <v>44800</v>
      </c>
      <c r="K9278">
        <f>Table1[[#This Row],[Total Revenue + Open]]/Table1[[#This Row],[Qty]]</f>
        <v>2.2288557213930349</v>
      </c>
      <c r="L9278">
        <f>Table1[[#This Row],[Total Revenue + Open]]/Table1[[#This Row],[Qty]]</f>
        <v>2.2288557213930349</v>
      </c>
    </row>
    <row r="9279" spans="1:12" hidden="1">
      <c r="A9279" t="s">
        <v>544</v>
      </c>
      <c r="B9279" t="s">
        <v>351</v>
      </c>
      <c r="C9279" t="s">
        <v>351</v>
      </c>
      <c r="D9279" t="s">
        <v>612</v>
      </c>
      <c r="E9279" t="s">
        <v>15</v>
      </c>
      <c r="F9279" t="s">
        <v>34</v>
      </c>
      <c r="G9279" t="s">
        <v>152</v>
      </c>
      <c r="H9279" s="1">
        <v>2022</v>
      </c>
      <c r="I9279" s="2">
        <v>45225</v>
      </c>
      <c r="J9279" s="3">
        <v>100800</v>
      </c>
      <c r="K9279">
        <f>Table1[[#This Row],[Total Revenue + Open]]/Table1[[#This Row],[Qty]]</f>
        <v>2.2288557213930349</v>
      </c>
      <c r="L9279">
        <f>Table1[[#This Row],[Total Revenue + Open]]/Table1[[#This Row],[Qty]]</f>
        <v>2.2288557213930349</v>
      </c>
    </row>
    <row r="9280" spans="1:12" hidden="1">
      <c r="A9280" t="s">
        <v>544</v>
      </c>
      <c r="B9280" t="s">
        <v>351</v>
      </c>
      <c r="C9280" t="s">
        <v>351</v>
      </c>
      <c r="D9280" t="s">
        <v>612</v>
      </c>
      <c r="E9280" t="s">
        <v>15</v>
      </c>
      <c r="F9280" t="s">
        <v>34</v>
      </c>
      <c r="G9280" t="s">
        <v>152</v>
      </c>
      <c r="H9280" s="1">
        <v>2022</v>
      </c>
      <c r="I9280" s="2">
        <v>12060</v>
      </c>
      <c r="J9280" s="3">
        <v>26880</v>
      </c>
      <c r="K9280">
        <f>Table1[[#This Row],[Total Revenue + Open]]/Table1[[#This Row],[Qty]]</f>
        <v>2.2288557213930349</v>
      </c>
      <c r="L9280">
        <f>Table1[[#This Row],[Total Revenue + Open]]/Table1[[#This Row],[Qty]]</f>
        <v>2.2288557213930349</v>
      </c>
    </row>
    <row r="9281" spans="1:12" hidden="1">
      <c r="A9281" t="s">
        <v>544</v>
      </c>
      <c r="B9281" t="s">
        <v>351</v>
      </c>
      <c r="C9281" t="s">
        <v>351</v>
      </c>
      <c r="D9281" t="s">
        <v>612</v>
      </c>
      <c r="E9281" t="s">
        <v>15</v>
      </c>
      <c r="F9281" t="s">
        <v>34</v>
      </c>
      <c r="G9281" t="s">
        <v>152</v>
      </c>
      <c r="H9281" s="1">
        <v>2022</v>
      </c>
      <c r="I9281" s="2">
        <v>1005</v>
      </c>
      <c r="J9281" s="3">
        <v>2240</v>
      </c>
      <c r="K9281">
        <f>Table1[[#This Row],[Total Revenue + Open]]/Table1[[#This Row],[Qty]]</f>
        <v>2.2288557213930349</v>
      </c>
      <c r="L9281">
        <f>Table1[[#This Row],[Total Revenue + Open]]/Table1[[#This Row],[Qty]]</f>
        <v>2.2288557213930349</v>
      </c>
    </row>
    <row r="9282" spans="1:12" hidden="1">
      <c r="A9282" t="s">
        <v>544</v>
      </c>
      <c r="B9282" t="s">
        <v>351</v>
      </c>
      <c r="C9282" t="s">
        <v>351</v>
      </c>
      <c r="D9282" t="s">
        <v>612</v>
      </c>
      <c r="E9282" t="s">
        <v>15</v>
      </c>
      <c r="F9282" t="s">
        <v>34</v>
      </c>
      <c r="G9282" t="s">
        <v>152</v>
      </c>
      <c r="H9282" s="1">
        <v>2022</v>
      </c>
      <c r="I9282" s="2">
        <v>15075</v>
      </c>
      <c r="J9282" s="3">
        <v>33600</v>
      </c>
      <c r="K9282">
        <f>Table1[[#This Row],[Total Revenue + Open]]/Table1[[#This Row],[Qty]]</f>
        <v>2.2288557213930349</v>
      </c>
      <c r="L9282">
        <f>Table1[[#This Row],[Total Revenue + Open]]/Table1[[#This Row],[Qty]]</f>
        <v>2.2288557213930349</v>
      </c>
    </row>
    <row r="9283" spans="1:12" hidden="1">
      <c r="A9283" t="s">
        <v>544</v>
      </c>
      <c r="B9283" t="s">
        <v>351</v>
      </c>
      <c r="C9283" t="s">
        <v>351</v>
      </c>
      <c r="D9283" t="s">
        <v>612</v>
      </c>
      <c r="E9283" t="s">
        <v>15</v>
      </c>
      <c r="F9283" t="s">
        <v>34</v>
      </c>
      <c r="G9283" t="s">
        <v>152</v>
      </c>
      <c r="H9283" s="1">
        <v>2022</v>
      </c>
      <c r="I9283" s="2">
        <v>21105</v>
      </c>
      <c r="J9283" s="3">
        <v>47040</v>
      </c>
      <c r="K9283">
        <f>Table1[[#This Row],[Total Revenue + Open]]/Table1[[#This Row],[Qty]]</f>
        <v>2.2288557213930349</v>
      </c>
      <c r="L9283">
        <f>Table1[[#This Row],[Total Revenue + Open]]/Table1[[#This Row],[Qty]]</f>
        <v>2.2288557213930349</v>
      </c>
    </row>
    <row r="9284" spans="1:12" hidden="1">
      <c r="A9284" t="s">
        <v>544</v>
      </c>
      <c r="B9284" t="s">
        <v>351</v>
      </c>
      <c r="C9284" t="s">
        <v>351</v>
      </c>
      <c r="D9284" t="s">
        <v>612</v>
      </c>
      <c r="E9284" t="s">
        <v>15</v>
      </c>
      <c r="F9284" t="s">
        <v>34</v>
      </c>
      <c r="G9284" t="s">
        <v>152</v>
      </c>
      <c r="H9284" s="1">
        <v>2022</v>
      </c>
      <c r="I9284" s="2">
        <v>4020</v>
      </c>
      <c r="J9284" s="3">
        <v>8960</v>
      </c>
      <c r="K9284">
        <f>Table1[[#This Row],[Total Revenue + Open]]/Table1[[#This Row],[Qty]]</f>
        <v>2.2288557213930349</v>
      </c>
      <c r="L9284">
        <f>Table1[[#This Row],[Total Revenue + Open]]/Table1[[#This Row],[Qty]]</f>
        <v>2.2288557213930349</v>
      </c>
    </row>
    <row r="9285" spans="1:12" hidden="1">
      <c r="A9285" t="s">
        <v>544</v>
      </c>
      <c r="B9285" t="s">
        <v>351</v>
      </c>
      <c r="C9285" t="s">
        <v>351</v>
      </c>
      <c r="D9285" t="s">
        <v>612</v>
      </c>
      <c r="E9285" t="s">
        <v>15</v>
      </c>
      <c r="F9285" t="s">
        <v>34</v>
      </c>
      <c r="G9285" t="s">
        <v>152</v>
      </c>
      <c r="H9285" s="1">
        <v>2018</v>
      </c>
      <c r="I9285" s="2">
        <v>4020</v>
      </c>
      <c r="J9285" s="3">
        <v>8920</v>
      </c>
      <c r="K9285">
        <f>Table1[[#This Row],[Total Revenue + Open]]/Table1[[#This Row],[Qty]]</f>
        <v>2.2189054726368158</v>
      </c>
      <c r="L9285">
        <f>Table1[[#This Row],[Total Revenue + Open]]/Table1[[#This Row],[Qty]]</f>
        <v>2.2189054726368158</v>
      </c>
    </row>
    <row r="9286" spans="1:12" hidden="1">
      <c r="A9286" t="s">
        <v>544</v>
      </c>
      <c r="B9286" t="s">
        <v>351</v>
      </c>
      <c r="C9286" t="s">
        <v>351</v>
      </c>
      <c r="D9286" t="s">
        <v>612</v>
      </c>
      <c r="E9286" t="s">
        <v>15</v>
      </c>
      <c r="F9286" t="s">
        <v>34</v>
      </c>
      <c r="G9286" t="s">
        <v>152</v>
      </c>
      <c r="H9286" s="1">
        <v>2018</v>
      </c>
      <c r="I9286" s="2">
        <v>3015</v>
      </c>
      <c r="J9286" s="3">
        <v>6690</v>
      </c>
      <c r="K9286">
        <f>Table1[[#This Row],[Total Revenue + Open]]/Table1[[#This Row],[Qty]]</f>
        <v>2.2189054726368158</v>
      </c>
      <c r="L9286">
        <f>Table1[[#This Row],[Total Revenue + Open]]/Table1[[#This Row],[Qty]]</f>
        <v>2.2189054726368158</v>
      </c>
    </row>
    <row r="9287" spans="1:12" hidden="1">
      <c r="A9287" t="s">
        <v>544</v>
      </c>
      <c r="B9287" t="s">
        <v>351</v>
      </c>
      <c r="C9287" t="s">
        <v>351</v>
      </c>
      <c r="D9287" t="s">
        <v>612</v>
      </c>
      <c r="E9287" t="s">
        <v>15</v>
      </c>
      <c r="F9287" t="s">
        <v>34</v>
      </c>
      <c r="G9287" t="s">
        <v>152</v>
      </c>
      <c r="H9287" s="1">
        <v>2018</v>
      </c>
      <c r="I9287" s="2">
        <v>1005</v>
      </c>
      <c r="J9287" s="3">
        <v>2230</v>
      </c>
      <c r="K9287">
        <f>Table1[[#This Row],[Total Revenue + Open]]/Table1[[#This Row],[Qty]]</f>
        <v>2.2189054726368158</v>
      </c>
      <c r="L9287">
        <f>Table1[[#This Row],[Total Revenue + Open]]/Table1[[#This Row],[Qty]]</f>
        <v>2.2189054726368158</v>
      </c>
    </row>
    <row r="9288" spans="1:12" hidden="1">
      <c r="A9288" t="s">
        <v>544</v>
      </c>
      <c r="B9288" t="s">
        <v>351</v>
      </c>
      <c r="C9288" t="s">
        <v>351</v>
      </c>
      <c r="D9288" t="s">
        <v>612</v>
      </c>
      <c r="E9288" t="s">
        <v>15</v>
      </c>
      <c r="F9288" t="s">
        <v>34</v>
      </c>
      <c r="G9288" t="s">
        <v>152</v>
      </c>
      <c r="H9288" s="1">
        <v>2018</v>
      </c>
      <c r="I9288" s="2">
        <v>500</v>
      </c>
      <c r="J9288" s="3">
        <v>1115</v>
      </c>
      <c r="K9288">
        <f>Table1[[#This Row],[Total Revenue + Open]]/Table1[[#This Row],[Qty]]</f>
        <v>2.23</v>
      </c>
      <c r="L9288">
        <f>Table1[[#This Row],[Total Revenue + Open]]/Table1[[#This Row],[Qty]]</f>
        <v>2.23</v>
      </c>
    </row>
    <row r="9289" spans="1:12" hidden="1">
      <c r="A9289" t="s">
        <v>544</v>
      </c>
      <c r="B9289" t="s">
        <v>351</v>
      </c>
      <c r="C9289" t="s">
        <v>351</v>
      </c>
      <c r="D9289" t="s">
        <v>612</v>
      </c>
      <c r="E9289" t="s">
        <v>15</v>
      </c>
      <c r="F9289" t="s">
        <v>34</v>
      </c>
      <c r="G9289" t="s">
        <v>152</v>
      </c>
      <c r="H9289" s="1">
        <v>2018</v>
      </c>
      <c r="I9289" s="2">
        <v>500</v>
      </c>
      <c r="J9289" s="3">
        <v>1115</v>
      </c>
      <c r="K9289">
        <f>Table1[[#This Row],[Total Revenue + Open]]/Table1[[#This Row],[Qty]]</f>
        <v>2.23</v>
      </c>
      <c r="L9289">
        <f>Table1[[#This Row],[Total Revenue + Open]]/Table1[[#This Row],[Qty]]</f>
        <v>2.23</v>
      </c>
    </row>
    <row r="9290" spans="1:12" hidden="1">
      <c r="A9290" t="s">
        <v>544</v>
      </c>
      <c r="B9290" t="s">
        <v>351</v>
      </c>
      <c r="C9290" t="s">
        <v>351</v>
      </c>
      <c r="D9290" t="s">
        <v>612</v>
      </c>
      <c r="E9290" t="s">
        <v>15</v>
      </c>
      <c r="F9290" t="s">
        <v>34</v>
      </c>
      <c r="G9290" t="s">
        <v>152</v>
      </c>
      <c r="H9290" s="1">
        <v>2019</v>
      </c>
      <c r="I9290" s="2">
        <v>1000</v>
      </c>
      <c r="J9290" s="3">
        <v>2230</v>
      </c>
      <c r="K9290">
        <f>Table1[[#This Row],[Total Revenue + Open]]/Table1[[#This Row],[Qty]]</f>
        <v>2.23</v>
      </c>
      <c r="L9290">
        <f>Table1[[#This Row],[Total Revenue + Open]]/Table1[[#This Row],[Qty]]</f>
        <v>2.23</v>
      </c>
    </row>
    <row r="9291" spans="1:12" hidden="1">
      <c r="A9291" t="s">
        <v>544</v>
      </c>
      <c r="B9291" t="s">
        <v>351</v>
      </c>
      <c r="C9291" t="s">
        <v>351</v>
      </c>
      <c r="D9291" t="s">
        <v>612</v>
      </c>
      <c r="E9291" t="s">
        <v>15</v>
      </c>
      <c r="F9291" t="s">
        <v>34</v>
      </c>
      <c r="G9291" t="s">
        <v>152</v>
      </c>
      <c r="H9291" s="1">
        <v>2019</v>
      </c>
      <c r="I9291" s="2">
        <v>5025</v>
      </c>
      <c r="J9291" s="3">
        <v>11150</v>
      </c>
      <c r="K9291">
        <f>Table1[[#This Row],[Total Revenue + Open]]/Table1[[#This Row],[Qty]]</f>
        <v>2.2189054726368158</v>
      </c>
      <c r="L9291">
        <f>Table1[[#This Row],[Total Revenue + Open]]/Table1[[#This Row],[Qty]]</f>
        <v>2.2189054726368158</v>
      </c>
    </row>
    <row r="9292" spans="1:12" hidden="1">
      <c r="A9292" t="s">
        <v>544</v>
      </c>
      <c r="B9292" t="s">
        <v>351</v>
      </c>
      <c r="C9292" t="s">
        <v>351</v>
      </c>
      <c r="D9292" t="s">
        <v>612</v>
      </c>
      <c r="E9292" t="s">
        <v>15</v>
      </c>
      <c r="F9292" t="s">
        <v>34</v>
      </c>
      <c r="G9292" t="s">
        <v>152</v>
      </c>
      <c r="H9292" s="1">
        <v>2019</v>
      </c>
      <c r="I9292" s="2">
        <v>1510</v>
      </c>
      <c r="J9292" s="3">
        <v>3345</v>
      </c>
      <c r="K9292">
        <f>Table1[[#This Row],[Total Revenue + Open]]/Table1[[#This Row],[Qty]]</f>
        <v>2.2152317880794703</v>
      </c>
      <c r="L9292">
        <f>Table1[[#This Row],[Total Revenue + Open]]/Table1[[#This Row],[Qty]]</f>
        <v>2.2152317880794703</v>
      </c>
    </row>
    <row r="9293" spans="1:12" hidden="1">
      <c r="A9293" t="s">
        <v>544</v>
      </c>
      <c r="B9293" t="s">
        <v>351</v>
      </c>
      <c r="C9293" t="s">
        <v>351</v>
      </c>
      <c r="D9293" t="s">
        <v>612</v>
      </c>
      <c r="E9293" t="s">
        <v>15</v>
      </c>
      <c r="F9293" t="s">
        <v>34</v>
      </c>
      <c r="G9293" t="s">
        <v>152</v>
      </c>
      <c r="H9293" s="1">
        <v>2019</v>
      </c>
      <c r="I9293" s="2">
        <v>1005</v>
      </c>
      <c r="J9293" s="3">
        <v>2230</v>
      </c>
      <c r="K9293">
        <f>Table1[[#This Row],[Total Revenue + Open]]/Table1[[#This Row],[Qty]]</f>
        <v>2.2189054726368158</v>
      </c>
      <c r="L9293">
        <f>Table1[[#This Row],[Total Revenue + Open]]/Table1[[#This Row],[Qty]]</f>
        <v>2.2189054726368158</v>
      </c>
    </row>
    <row r="9294" spans="1:12" hidden="1">
      <c r="A9294" t="s">
        <v>544</v>
      </c>
      <c r="B9294" t="s">
        <v>351</v>
      </c>
      <c r="C9294" t="s">
        <v>351</v>
      </c>
      <c r="D9294" t="s">
        <v>612</v>
      </c>
      <c r="E9294" t="s">
        <v>15</v>
      </c>
      <c r="F9294" t="s">
        <v>34</v>
      </c>
      <c r="G9294" t="s">
        <v>152</v>
      </c>
      <c r="H9294" s="1">
        <v>2019</v>
      </c>
      <c r="I9294" s="2">
        <v>1005</v>
      </c>
      <c r="J9294" s="3">
        <v>2230</v>
      </c>
      <c r="K9294">
        <f>Table1[[#This Row],[Total Revenue + Open]]/Table1[[#This Row],[Qty]]</f>
        <v>2.2189054726368158</v>
      </c>
      <c r="L9294">
        <f>Table1[[#This Row],[Total Revenue + Open]]/Table1[[#This Row],[Qty]]</f>
        <v>2.2189054726368158</v>
      </c>
    </row>
    <row r="9295" spans="1:12" hidden="1">
      <c r="A9295" t="s">
        <v>544</v>
      </c>
      <c r="B9295" t="s">
        <v>351</v>
      </c>
      <c r="C9295" t="s">
        <v>351</v>
      </c>
      <c r="D9295" t="s">
        <v>612</v>
      </c>
      <c r="E9295" t="s">
        <v>15</v>
      </c>
      <c r="F9295" t="s">
        <v>34</v>
      </c>
      <c r="G9295" t="s">
        <v>152</v>
      </c>
      <c r="H9295" s="1">
        <v>2019</v>
      </c>
      <c r="I9295" s="2">
        <v>300</v>
      </c>
      <c r="J9295" s="3">
        <v>669</v>
      </c>
      <c r="K9295">
        <f>Table1[[#This Row],[Total Revenue + Open]]/Table1[[#This Row],[Qty]]</f>
        <v>2.23</v>
      </c>
      <c r="L9295">
        <f>Table1[[#This Row],[Total Revenue + Open]]/Table1[[#This Row],[Qty]]</f>
        <v>2.23</v>
      </c>
    </row>
    <row r="9296" spans="1:12" hidden="1">
      <c r="A9296" t="s">
        <v>544</v>
      </c>
      <c r="B9296" t="s">
        <v>351</v>
      </c>
      <c r="C9296" t="s">
        <v>351</v>
      </c>
      <c r="D9296" t="s">
        <v>612</v>
      </c>
      <c r="E9296" t="s">
        <v>15</v>
      </c>
      <c r="F9296" t="s">
        <v>34</v>
      </c>
      <c r="G9296" t="s">
        <v>152</v>
      </c>
      <c r="H9296" s="1">
        <v>2019</v>
      </c>
      <c r="I9296" s="2">
        <v>600</v>
      </c>
      <c r="J9296" s="3">
        <v>1338</v>
      </c>
      <c r="K9296">
        <f>Table1[[#This Row],[Total Revenue + Open]]/Table1[[#This Row],[Qty]]</f>
        <v>2.23</v>
      </c>
      <c r="L9296">
        <f>Table1[[#This Row],[Total Revenue + Open]]/Table1[[#This Row],[Qty]]</f>
        <v>2.23</v>
      </c>
    </row>
    <row r="9297" spans="1:12" hidden="1">
      <c r="A9297" t="s">
        <v>544</v>
      </c>
      <c r="B9297" t="s">
        <v>351</v>
      </c>
      <c r="C9297" t="s">
        <v>351</v>
      </c>
      <c r="D9297" t="s">
        <v>612</v>
      </c>
      <c r="E9297" t="s">
        <v>15</v>
      </c>
      <c r="F9297" t="s">
        <v>34</v>
      </c>
      <c r="G9297" t="s">
        <v>152</v>
      </c>
      <c r="H9297" s="1">
        <v>2020</v>
      </c>
      <c r="I9297" s="2">
        <v>1310</v>
      </c>
      <c r="J9297" s="3">
        <v>2899</v>
      </c>
      <c r="K9297">
        <f>Table1[[#This Row],[Total Revenue + Open]]/Table1[[#This Row],[Qty]]</f>
        <v>2.2129770992366411</v>
      </c>
      <c r="L9297">
        <f>Table1[[#This Row],[Total Revenue + Open]]/Table1[[#This Row],[Qty]]</f>
        <v>2.2129770992366411</v>
      </c>
    </row>
    <row r="9298" spans="1:12" hidden="1">
      <c r="A9298" t="s">
        <v>544</v>
      </c>
      <c r="B9298" t="s">
        <v>351</v>
      </c>
      <c r="C9298" t="s">
        <v>351</v>
      </c>
      <c r="D9298" t="s">
        <v>612</v>
      </c>
      <c r="E9298" t="s">
        <v>15</v>
      </c>
      <c r="F9298" t="s">
        <v>34</v>
      </c>
      <c r="G9298" t="s">
        <v>152</v>
      </c>
      <c r="H9298" s="1">
        <v>2020</v>
      </c>
      <c r="I9298" s="2">
        <v>1105</v>
      </c>
      <c r="J9298" s="3">
        <v>2453</v>
      </c>
      <c r="K9298">
        <f>Table1[[#This Row],[Total Revenue + Open]]/Table1[[#This Row],[Qty]]</f>
        <v>2.2199095022624435</v>
      </c>
      <c r="L9298">
        <f>Table1[[#This Row],[Total Revenue + Open]]/Table1[[#This Row],[Qty]]</f>
        <v>2.2199095022624435</v>
      </c>
    </row>
    <row r="9299" spans="1:12" hidden="1">
      <c r="A9299" t="s">
        <v>544</v>
      </c>
      <c r="B9299" t="s">
        <v>351</v>
      </c>
      <c r="C9299" t="s">
        <v>351</v>
      </c>
      <c r="D9299" t="s">
        <v>612</v>
      </c>
      <c r="E9299" t="s">
        <v>15</v>
      </c>
      <c r="F9299" t="s">
        <v>34</v>
      </c>
      <c r="G9299" t="s">
        <v>152</v>
      </c>
      <c r="H9299" s="1">
        <v>2020</v>
      </c>
      <c r="I9299" s="2">
        <v>2510</v>
      </c>
      <c r="J9299" s="3">
        <v>5600</v>
      </c>
      <c r="K9299">
        <f>Table1[[#This Row],[Total Revenue + Open]]/Table1[[#This Row],[Qty]]</f>
        <v>2.2310756972111552</v>
      </c>
      <c r="L9299">
        <f>Table1[[#This Row],[Total Revenue + Open]]/Table1[[#This Row],[Qty]]</f>
        <v>2.2310756972111552</v>
      </c>
    </row>
    <row r="9300" spans="1:12" hidden="1">
      <c r="A9300" t="s">
        <v>544</v>
      </c>
      <c r="B9300" t="s">
        <v>351</v>
      </c>
      <c r="C9300" t="s">
        <v>351</v>
      </c>
      <c r="D9300" t="s">
        <v>612</v>
      </c>
      <c r="E9300" t="s">
        <v>15</v>
      </c>
      <c r="F9300" t="s">
        <v>34</v>
      </c>
      <c r="G9300" t="s">
        <v>152</v>
      </c>
      <c r="H9300" s="1">
        <v>2020</v>
      </c>
      <c r="I9300" s="2">
        <v>1005</v>
      </c>
      <c r="J9300" s="3">
        <v>2240</v>
      </c>
      <c r="K9300">
        <f>Table1[[#This Row],[Total Revenue + Open]]/Table1[[#This Row],[Qty]]</f>
        <v>2.2288557213930349</v>
      </c>
      <c r="L9300">
        <f>Table1[[#This Row],[Total Revenue + Open]]/Table1[[#This Row],[Qty]]</f>
        <v>2.2288557213930349</v>
      </c>
    </row>
    <row r="9301" spans="1:12" hidden="1">
      <c r="A9301" t="s">
        <v>544</v>
      </c>
      <c r="B9301" t="s">
        <v>351</v>
      </c>
      <c r="C9301" t="s">
        <v>351</v>
      </c>
      <c r="D9301" t="s">
        <v>612</v>
      </c>
      <c r="E9301" t="s">
        <v>15</v>
      </c>
      <c r="F9301" t="s">
        <v>34</v>
      </c>
      <c r="G9301" t="s">
        <v>152</v>
      </c>
      <c r="H9301" s="1">
        <v>2020</v>
      </c>
      <c r="I9301" s="2">
        <v>500</v>
      </c>
      <c r="J9301" s="3">
        <v>1120</v>
      </c>
      <c r="K9301">
        <f>Table1[[#This Row],[Total Revenue + Open]]/Table1[[#This Row],[Qty]]</f>
        <v>2.2400000000000002</v>
      </c>
      <c r="L9301">
        <f>Table1[[#This Row],[Total Revenue + Open]]/Table1[[#This Row],[Qty]]</f>
        <v>2.2400000000000002</v>
      </c>
    </row>
    <row r="9302" spans="1:12" hidden="1">
      <c r="A9302" t="s">
        <v>544</v>
      </c>
      <c r="B9302" t="s">
        <v>351</v>
      </c>
      <c r="C9302" t="s">
        <v>351</v>
      </c>
      <c r="D9302" t="s">
        <v>612</v>
      </c>
      <c r="E9302" t="s">
        <v>15</v>
      </c>
      <c r="F9302" t="s">
        <v>34</v>
      </c>
      <c r="G9302" t="s">
        <v>152</v>
      </c>
      <c r="H9302" s="1">
        <v>2020</v>
      </c>
      <c r="I9302" s="2">
        <v>2510</v>
      </c>
      <c r="J9302" s="3">
        <v>5600</v>
      </c>
      <c r="K9302">
        <f>Table1[[#This Row],[Total Revenue + Open]]/Table1[[#This Row],[Qty]]</f>
        <v>2.2310756972111552</v>
      </c>
      <c r="L9302">
        <f>Table1[[#This Row],[Total Revenue + Open]]/Table1[[#This Row],[Qty]]</f>
        <v>2.2310756972111552</v>
      </c>
    </row>
    <row r="9303" spans="1:12" hidden="1">
      <c r="A9303" t="s">
        <v>544</v>
      </c>
      <c r="B9303" t="s">
        <v>351</v>
      </c>
      <c r="C9303" t="s">
        <v>351</v>
      </c>
      <c r="D9303" t="s">
        <v>612</v>
      </c>
      <c r="E9303" t="s">
        <v>15</v>
      </c>
      <c r="F9303" t="s">
        <v>34</v>
      </c>
      <c r="G9303" t="s">
        <v>152</v>
      </c>
      <c r="H9303" s="1">
        <v>2020</v>
      </c>
      <c r="I9303" s="2">
        <v>100</v>
      </c>
      <c r="J9303" s="3">
        <v>224</v>
      </c>
      <c r="K9303">
        <f>Table1[[#This Row],[Total Revenue + Open]]/Table1[[#This Row],[Qty]]</f>
        <v>2.2400000000000002</v>
      </c>
      <c r="L9303">
        <f>Table1[[#This Row],[Total Revenue + Open]]/Table1[[#This Row],[Qty]]</f>
        <v>2.2400000000000002</v>
      </c>
    </row>
    <row r="9304" spans="1:12" hidden="1">
      <c r="A9304" t="s">
        <v>544</v>
      </c>
      <c r="B9304" t="s">
        <v>351</v>
      </c>
      <c r="C9304" t="s">
        <v>351</v>
      </c>
      <c r="D9304" t="s">
        <v>612</v>
      </c>
      <c r="E9304" t="s">
        <v>15</v>
      </c>
      <c r="F9304" t="s">
        <v>34</v>
      </c>
      <c r="G9304" t="s">
        <v>152</v>
      </c>
      <c r="H9304" s="1">
        <v>2020</v>
      </c>
      <c r="I9304" s="2">
        <v>1000</v>
      </c>
      <c r="J9304" s="3">
        <v>2240</v>
      </c>
      <c r="K9304">
        <f>Table1[[#This Row],[Total Revenue + Open]]/Table1[[#This Row],[Qty]]</f>
        <v>2.2400000000000002</v>
      </c>
      <c r="L9304">
        <f>Table1[[#This Row],[Total Revenue + Open]]/Table1[[#This Row],[Qty]]</f>
        <v>2.2400000000000002</v>
      </c>
    </row>
    <row r="9305" spans="1:12" hidden="1">
      <c r="A9305" t="s">
        <v>544</v>
      </c>
      <c r="B9305" t="s">
        <v>351</v>
      </c>
      <c r="C9305" t="s">
        <v>351</v>
      </c>
      <c r="D9305" t="s">
        <v>612</v>
      </c>
      <c r="E9305" t="s">
        <v>15</v>
      </c>
      <c r="F9305" t="s">
        <v>34</v>
      </c>
      <c r="G9305" t="s">
        <v>152</v>
      </c>
      <c r="H9305" s="1">
        <v>2020</v>
      </c>
      <c r="I9305" s="2">
        <v>1800</v>
      </c>
      <c r="J9305" s="3">
        <v>4032</v>
      </c>
      <c r="K9305">
        <f>Table1[[#This Row],[Total Revenue + Open]]/Table1[[#This Row],[Qty]]</f>
        <v>2.2400000000000002</v>
      </c>
      <c r="L9305">
        <f>Table1[[#This Row],[Total Revenue + Open]]/Table1[[#This Row],[Qty]]</f>
        <v>2.2400000000000002</v>
      </c>
    </row>
    <row r="9306" spans="1:12" hidden="1">
      <c r="A9306" t="s">
        <v>544</v>
      </c>
      <c r="B9306" t="s">
        <v>351</v>
      </c>
      <c r="C9306" t="s">
        <v>351</v>
      </c>
      <c r="D9306" t="s">
        <v>612</v>
      </c>
      <c r="E9306" t="s">
        <v>15</v>
      </c>
      <c r="F9306" t="s">
        <v>34</v>
      </c>
      <c r="G9306" t="s">
        <v>152</v>
      </c>
      <c r="H9306" s="1">
        <v>2021</v>
      </c>
      <c r="I9306" s="2">
        <v>500</v>
      </c>
      <c r="J9306" s="3">
        <v>1120</v>
      </c>
      <c r="K9306">
        <f>Table1[[#This Row],[Total Revenue + Open]]/Table1[[#This Row],[Qty]]</f>
        <v>2.2400000000000002</v>
      </c>
      <c r="L9306">
        <f>Table1[[#This Row],[Total Revenue + Open]]/Table1[[#This Row],[Qty]]</f>
        <v>2.2400000000000002</v>
      </c>
    </row>
    <row r="9307" spans="1:12" hidden="1">
      <c r="A9307" t="s">
        <v>544</v>
      </c>
      <c r="B9307" t="s">
        <v>351</v>
      </c>
      <c r="C9307" t="s">
        <v>351</v>
      </c>
      <c r="D9307" t="s">
        <v>612</v>
      </c>
      <c r="E9307" t="s">
        <v>15</v>
      </c>
      <c r="F9307" t="s">
        <v>34</v>
      </c>
      <c r="G9307" t="s">
        <v>152</v>
      </c>
      <c r="H9307" s="1">
        <v>2021</v>
      </c>
      <c r="I9307" s="2">
        <v>5025</v>
      </c>
      <c r="J9307" s="3">
        <v>11200</v>
      </c>
      <c r="K9307">
        <f>Table1[[#This Row],[Total Revenue + Open]]/Table1[[#This Row],[Qty]]</f>
        <v>2.2288557213930349</v>
      </c>
      <c r="L9307">
        <f>Table1[[#This Row],[Total Revenue + Open]]/Table1[[#This Row],[Qty]]</f>
        <v>2.2288557213930349</v>
      </c>
    </row>
    <row r="9308" spans="1:12" hidden="1">
      <c r="A9308" t="s">
        <v>544</v>
      </c>
      <c r="B9308" t="s">
        <v>351</v>
      </c>
      <c r="C9308" t="s">
        <v>351</v>
      </c>
      <c r="D9308" t="s">
        <v>612</v>
      </c>
      <c r="E9308" t="s">
        <v>15</v>
      </c>
      <c r="F9308" t="s">
        <v>34</v>
      </c>
      <c r="G9308" t="s">
        <v>152</v>
      </c>
      <c r="H9308" s="1">
        <v>2021</v>
      </c>
      <c r="I9308" s="2">
        <v>5030</v>
      </c>
      <c r="J9308" s="3">
        <v>11200</v>
      </c>
      <c r="K9308">
        <f>Table1[[#This Row],[Total Revenue + Open]]/Table1[[#This Row],[Qty]]</f>
        <v>2.2266401590457257</v>
      </c>
      <c r="L9308">
        <f>Table1[[#This Row],[Total Revenue + Open]]/Table1[[#This Row],[Qty]]</f>
        <v>2.2266401590457257</v>
      </c>
    </row>
    <row r="9309" spans="1:12" hidden="1">
      <c r="A9309" t="s">
        <v>544</v>
      </c>
      <c r="B9309" t="s">
        <v>351</v>
      </c>
      <c r="C9309" t="s">
        <v>351</v>
      </c>
      <c r="D9309" t="s">
        <v>612</v>
      </c>
      <c r="E9309" t="s">
        <v>15</v>
      </c>
      <c r="F9309" t="s">
        <v>34</v>
      </c>
      <c r="G9309" t="s">
        <v>152</v>
      </c>
      <c r="H9309" s="1">
        <v>2021</v>
      </c>
      <c r="I9309" s="2">
        <v>2010</v>
      </c>
      <c r="J9309" s="3">
        <v>4480</v>
      </c>
      <c r="K9309">
        <f>Table1[[#This Row],[Total Revenue + Open]]/Table1[[#This Row],[Qty]]</f>
        <v>2.2288557213930349</v>
      </c>
      <c r="L9309">
        <f>Table1[[#This Row],[Total Revenue + Open]]/Table1[[#This Row],[Qty]]</f>
        <v>2.2288557213930349</v>
      </c>
    </row>
    <row r="9310" spans="1:12" hidden="1">
      <c r="A9310" t="s">
        <v>544</v>
      </c>
      <c r="B9310" t="s">
        <v>351</v>
      </c>
      <c r="C9310" t="s">
        <v>351</v>
      </c>
      <c r="D9310" t="s">
        <v>612</v>
      </c>
      <c r="E9310" t="s">
        <v>15</v>
      </c>
      <c r="F9310" t="s">
        <v>34</v>
      </c>
      <c r="G9310" t="s">
        <v>152</v>
      </c>
      <c r="H9310" s="1">
        <v>2021</v>
      </c>
      <c r="I9310" s="2">
        <v>500</v>
      </c>
      <c r="J9310" s="3">
        <v>1120</v>
      </c>
      <c r="K9310">
        <f>Table1[[#This Row],[Total Revenue + Open]]/Table1[[#This Row],[Qty]]</f>
        <v>2.2400000000000002</v>
      </c>
      <c r="L9310">
        <f>Table1[[#This Row],[Total Revenue + Open]]/Table1[[#This Row],[Qty]]</f>
        <v>2.2400000000000002</v>
      </c>
    </row>
    <row r="9311" spans="1:12" hidden="1">
      <c r="A9311" t="s">
        <v>544</v>
      </c>
      <c r="B9311" t="s">
        <v>351</v>
      </c>
      <c r="C9311" t="s">
        <v>351</v>
      </c>
      <c r="D9311" t="s">
        <v>612</v>
      </c>
      <c r="E9311" t="s">
        <v>15</v>
      </c>
      <c r="F9311" t="s">
        <v>34</v>
      </c>
      <c r="G9311" t="s">
        <v>152</v>
      </c>
      <c r="H9311" s="1">
        <v>2021</v>
      </c>
      <c r="I9311" s="2">
        <v>1005</v>
      </c>
      <c r="J9311" s="3">
        <v>2240</v>
      </c>
      <c r="K9311">
        <f>Table1[[#This Row],[Total Revenue + Open]]/Table1[[#This Row],[Qty]]</f>
        <v>2.2288557213930349</v>
      </c>
      <c r="L9311">
        <f>Table1[[#This Row],[Total Revenue + Open]]/Table1[[#This Row],[Qty]]</f>
        <v>2.2288557213930349</v>
      </c>
    </row>
    <row r="9312" spans="1:12" hidden="1">
      <c r="A9312" t="s">
        <v>544</v>
      </c>
      <c r="B9312" t="s">
        <v>351</v>
      </c>
      <c r="C9312" t="s">
        <v>351</v>
      </c>
      <c r="D9312" t="s">
        <v>612</v>
      </c>
      <c r="E9312" t="s">
        <v>15</v>
      </c>
      <c r="F9312" t="s">
        <v>34</v>
      </c>
      <c r="G9312" t="s">
        <v>152</v>
      </c>
      <c r="H9312" s="1">
        <v>2021</v>
      </c>
      <c r="I9312" s="2">
        <v>1510</v>
      </c>
      <c r="J9312" s="3">
        <v>3360</v>
      </c>
      <c r="K9312">
        <f>Table1[[#This Row],[Total Revenue + Open]]/Table1[[#This Row],[Qty]]</f>
        <v>2.2251655629139071</v>
      </c>
      <c r="L9312">
        <f>Table1[[#This Row],[Total Revenue + Open]]/Table1[[#This Row],[Qty]]</f>
        <v>2.2251655629139071</v>
      </c>
    </row>
    <row r="9313" spans="1:12" hidden="1">
      <c r="A9313" t="s">
        <v>544</v>
      </c>
      <c r="B9313" t="s">
        <v>351</v>
      </c>
      <c r="C9313" t="s">
        <v>351</v>
      </c>
      <c r="D9313" t="s">
        <v>612</v>
      </c>
      <c r="E9313" t="s">
        <v>15</v>
      </c>
      <c r="F9313" t="s">
        <v>34</v>
      </c>
      <c r="G9313" t="s">
        <v>152</v>
      </c>
      <c r="H9313" s="1">
        <v>2021</v>
      </c>
      <c r="I9313" s="2">
        <v>0</v>
      </c>
      <c r="J9313" s="3">
        <v>0</v>
      </c>
      <c r="K9313" t="e">
        <f>Table1[[#This Row],[Total Revenue + Open]]/Table1[[#This Row],[Qty]]</f>
        <v>#DIV/0!</v>
      </c>
      <c r="L9313" t="e">
        <f>Table1[[#This Row],[Total Revenue + Open]]/Table1[[#This Row],[Qty]]</f>
        <v>#DIV/0!</v>
      </c>
    </row>
    <row r="9314" spans="1:12" hidden="1">
      <c r="A9314" t="s">
        <v>544</v>
      </c>
      <c r="B9314" t="s">
        <v>351</v>
      </c>
      <c r="C9314" t="s">
        <v>351</v>
      </c>
      <c r="D9314" t="s">
        <v>612</v>
      </c>
      <c r="E9314" t="s">
        <v>15</v>
      </c>
      <c r="F9314" t="s">
        <v>34</v>
      </c>
      <c r="G9314" t="s">
        <v>152</v>
      </c>
      <c r="H9314" s="1">
        <v>2021</v>
      </c>
      <c r="I9314" s="2">
        <v>100</v>
      </c>
      <c r="J9314" s="3">
        <v>224</v>
      </c>
      <c r="K9314">
        <f>Table1[[#This Row],[Total Revenue + Open]]/Table1[[#This Row],[Qty]]</f>
        <v>2.2400000000000002</v>
      </c>
      <c r="L9314">
        <f>Table1[[#This Row],[Total Revenue + Open]]/Table1[[#This Row],[Qty]]</f>
        <v>2.2400000000000002</v>
      </c>
    </row>
    <row r="9315" spans="1:12" hidden="1">
      <c r="A9315" t="s">
        <v>544</v>
      </c>
      <c r="B9315" t="s">
        <v>351</v>
      </c>
      <c r="C9315" t="s">
        <v>351</v>
      </c>
      <c r="D9315" t="s">
        <v>612</v>
      </c>
      <c r="E9315" t="s">
        <v>15</v>
      </c>
      <c r="F9315" t="s">
        <v>34</v>
      </c>
      <c r="G9315" t="s">
        <v>152</v>
      </c>
      <c r="H9315" s="1">
        <v>2022</v>
      </c>
      <c r="I9315" s="2">
        <v>700</v>
      </c>
      <c r="J9315" s="3">
        <v>1568</v>
      </c>
      <c r="K9315">
        <f>Table1[[#This Row],[Total Revenue + Open]]/Table1[[#This Row],[Qty]]</f>
        <v>2.2400000000000002</v>
      </c>
      <c r="L9315">
        <f>Table1[[#This Row],[Total Revenue + Open]]/Table1[[#This Row],[Qty]]</f>
        <v>2.2400000000000002</v>
      </c>
    </row>
    <row r="9316" spans="1:12" hidden="1">
      <c r="A9316" t="s">
        <v>544</v>
      </c>
      <c r="B9316" t="s">
        <v>351</v>
      </c>
      <c r="C9316" t="s">
        <v>351</v>
      </c>
      <c r="D9316" t="s">
        <v>612</v>
      </c>
      <c r="E9316" t="s">
        <v>15</v>
      </c>
      <c r="F9316" t="s">
        <v>34</v>
      </c>
      <c r="G9316" t="s">
        <v>152</v>
      </c>
      <c r="H9316" s="1">
        <v>2022</v>
      </c>
      <c r="I9316" s="2">
        <v>100</v>
      </c>
      <c r="J9316" s="3">
        <v>224</v>
      </c>
      <c r="K9316">
        <f>Table1[[#This Row],[Total Revenue + Open]]/Table1[[#This Row],[Qty]]</f>
        <v>2.2400000000000002</v>
      </c>
      <c r="L9316">
        <f>Table1[[#This Row],[Total Revenue + Open]]/Table1[[#This Row],[Qty]]</f>
        <v>2.2400000000000002</v>
      </c>
    </row>
    <row r="9317" spans="1:12" hidden="1">
      <c r="A9317" t="s">
        <v>544</v>
      </c>
      <c r="B9317" t="s">
        <v>351</v>
      </c>
      <c r="C9317" t="s">
        <v>351</v>
      </c>
      <c r="D9317" t="s">
        <v>612</v>
      </c>
      <c r="E9317" t="s">
        <v>15</v>
      </c>
      <c r="F9317" t="s">
        <v>34</v>
      </c>
      <c r="G9317" t="s">
        <v>152</v>
      </c>
      <c r="H9317" s="1">
        <v>2022</v>
      </c>
      <c r="I9317" s="2">
        <v>100</v>
      </c>
      <c r="J9317" s="3">
        <v>224</v>
      </c>
      <c r="K9317">
        <f>Table1[[#This Row],[Total Revenue + Open]]/Table1[[#This Row],[Qty]]</f>
        <v>2.2400000000000002</v>
      </c>
      <c r="L9317">
        <f>Table1[[#This Row],[Total Revenue + Open]]/Table1[[#This Row],[Qty]]</f>
        <v>2.2400000000000002</v>
      </c>
    </row>
    <row r="9318" spans="1:12" hidden="1">
      <c r="A9318" t="s">
        <v>544</v>
      </c>
      <c r="B9318" t="s">
        <v>351</v>
      </c>
      <c r="C9318" t="s">
        <v>351</v>
      </c>
      <c r="D9318" t="s">
        <v>612</v>
      </c>
      <c r="E9318" t="s">
        <v>15</v>
      </c>
      <c r="F9318" t="s">
        <v>34</v>
      </c>
      <c r="G9318" t="s">
        <v>35</v>
      </c>
      <c r="H9318" s="1">
        <v>2018</v>
      </c>
      <c r="I9318" s="2">
        <v>500</v>
      </c>
      <c r="J9318" s="3">
        <v>1105</v>
      </c>
      <c r="K9318">
        <f>Table1[[#This Row],[Total Revenue + Open]]/Table1[[#This Row],[Qty]]</f>
        <v>2.21</v>
      </c>
      <c r="L9318">
        <f>Table1[[#This Row],[Total Revenue + Open]]/Table1[[#This Row],[Qty]]</f>
        <v>2.21</v>
      </c>
    </row>
    <row r="9319" spans="1:12" hidden="1">
      <c r="A9319" t="s">
        <v>544</v>
      </c>
      <c r="B9319" t="s">
        <v>351</v>
      </c>
      <c r="C9319" t="s">
        <v>351</v>
      </c>
      <c r="D9319" t="s">
        <v>612</v>
      </c>
      <c r="E9319" t="s">
        <v>15</v>
      </c>
      <c r="F9319" t="s">
        <v>34</v>
      </c>
      <c r="G9319" t="s">
        <v>35</v>
      </c>
      <c r="H9319" s="1">
        <v>2018</v>
      </c>
      <c r="I9319" s="2">
        <v>700</v>
      </c>
      <c r="J9319" s="3">
        <v>1547</v>
      </c>
      <c r="K9319">
        <f>Table1[[#This Row],[Total Revenue + Open]]/Table1[[#This Row],[Qty]]</f>
        <v>2.21</v>
      </c>
      <c r="L9319">
        <f>Table1[[#This Row],[Total Revenue + Open]]/Table1[[#This Row],[Qty]]</f>
        <v>2.21</v>
      </c>
    </row>
    <row r="9320" spans="1:12" hidden="1">
      <c r="A9320" t="s">
        <v>544</v>
      </c>
      <c r="B9320" t="s">
        <v>351</v>
      </c>
      <c r="C9320" t="s">
        <v>351</v>
      </c>
      <c r="D9320" t="s">
        <v>612</v>
      </c>
      <c r="E9320" t="s">
        <v>15</v>
      </c>
      <c r="F9320" t="s">
        <v>34</v>
      </c>
      <c r="G9320" t="s">
        <v>35</v>
      </c>
      <c r="H9320" s="1">
        <v>2019</v>
      </c>
      <c r="I9320" s="2">
        <v>500</v>
      </c>
      <c r="J9320" s="3">
        <v>1105</v>
      </c>
      <c r="K9320">
        <f>Table1[[#This Row],[Total Revenue + Open]]/Table1[[#This Row],[Qty]]</f>
        <v>2.21</v>
      </c>
      <c r="L9320">
        <f>Table1[[#This Row],[Total Revenue + Open]]/Table1[[#This Row],[Qty]]</f>
        <v>2.21</v>
      </c>
    </row>
    <row r="9321" spans="1:12" hidden="1">
      <c r="A9321" t="s">
        <v>544</v>
      </c>
      <c r="B9321" t="s">
        <v>351</v>
      </c>
      <c r="C9321" t="s">
        <v>351</v>
      </c>
      <c r="D9321" t="s">
        <v>612</v>
      </c>
      <c r="E9321" t="s">
        <v>15</v>
      </c>
      <c r="F9321" t="s">
        <v>34</v>
      </c>
      <c r="G9321" t="s">
        <v>35</v>
      </c>
      <c r="H9321" s="1">
        <v>2019</v>
      </c>
      <c r="I9321" s="2">
        <v>3015</v>
      </c>
      <c r="J9321" s="3">
        <v>6630</v>
      </c>
      <c r="K9321">
        <f>Table1[[#This Row],[Total Revenue + Open]]/Table1[[#This Row],[Qty]]</f>
        <v>2.1990049751243781</v>
      </c>
      <c r="L9321">
        <f>Table1[[#This Row],[Total Revenue + Open]]/Table1[[#This Row],[Qty]]</f>
        <v>2.1990049751243781</v>
      </c>
    </row>
    <row r="9322" spans="1:12" hidden="1">
      <c r="A9322" t="s">
        <v>544</v>
      </c>
      <c r="B9322" t="s">
        <v>351</v>
      </c>
      <c r="C9322" t="s">
        <v>351</v>
      </c>
      <c r="D9322" t="s">
        <v>612</v>
      </c>
      <c r="E9322" t="s">
        <v>15</v>
      </c>
      <c r="F9322" t="s">
        <v>34</v>
      </c>
      <c r="G9322" t="s">
        <v>35</v>
      </c>
      <c r="H9322" s="1">
        <v>2020</v>
      </c>
      <c r="I9322" s="2">
        <v>500</v>
      </c>
      <c r="J9322" s="3">
        <v>1110</v>
      </c>
      <c r="K9322">
        <f>Table1[[#This Row],[Total Revenue + Open]]/Table1[[#This Row],[Qty]]</f>
        <v>2.2200000000000002</v>
      </c>
      <c r="L9322">
        <f>Table1[[#This Row],[Total Revenue + Open]]/Table1[[#This Row],[Qty]]</f>
        <v>2.2200000000000002</v>
      </c>
    </row>
    <row r="9323" spans="1:12" hidden="1">
      <c r="A9323" t="s">
        <v>544</v>
      </c>
      <c r="B9323" t="s">
        <v>351</v>
      </c>
      <c r="C9323" t="s">
        <v>351</v>
      </c>
      <c r="D9323" t="s">
        <v>612</v>
      </c>
      <c r="E9323" t="s">
        <v>15</v>
      </c>
      <c r="F9323" t="s">
        <v>34</v>
      </c>
      <c r="G9323" t="s">
        <v>35</v>
      </c>
      <c r="H9323" s="1">
        <v>2020</v>
      </c>
      <c r="I9323" s="2">
        <v>8040</v>
      </c>
      <c r="J9323" s="3">
        <v>17760</v>
      </c>
      <c r="K9323">
        <f>Table1[[#This Row],[Total Revenue + Open]]/Table1[[#This Row],[Qty]]</f>
        <v>2.2089552238805972</v>
      </c>
      <c r="L9323">
        <f>Table1[[#This Row],[Total Revenue + Open]]/Table1[[#This Row],[Qty]]</f>
        <v>2.2089552238805972</v>
      </c>
    </row>
    <row r="9324" spans="1:12" hidden="1">
      <c r="A9324" t="s">
        <v>544</v>
      </c>
      <c r="B9324" t="s">
        <v>351</v>
      </c>
      <c r="C9324" t="s">
        <v>351</v>
      </c>
      <c r="D9324" t="s">
        <v>612</v>
      </c>
      <c r="E9324" t="s">
        <v>15</v>
      </c>
      <c r="F9324" t="s">
        <v>34</v>
      </c>
      <c r="G9324" t="s">
        <v>35</v>
      </c>
      <c r="H9324" s="1">
        <v>2020</v>
      </c>
      <c r="I9324" s="2">
        <v>1005</v>
      </c>
      <c r="J9324" s="3">
        <v>2220</v>
      </c>
      <c r="K9324">
        <f>Table1[[#This Row],[Total Revenue + Open]]/Table1[[#This Row],[Qty]]</f>
        <v>2.2089552238805972</v>
      </c>
      <c r="L9324">
        <f>Table1[[#This Row],[Total Revenue + Open]]/Table1[[#This Row],[Qty]]</f>
        <v>2.2089552238805972</v>
      </c>
    </row>
    <row r="9325" spans="1:12" hidden="1">
      <c r="A9325" t="s">
        <v>544</v>
      </c>
      <c r="B9325" t="s">
        <v>351</v>
      </c>
      <c r="C9325" t="s">
        <v>351</v>
      </c>
      <c r="D9325" t="s">
        <v>612</v>
      </c>
      <c r="E9325" t="s">
        <v>15</v>
      </c>
      <c r="F9325" t="s">
        <v>34</v>
      </c>
      <c r="G9325" t="s">
        <v>35</v>
      </c>
      <c r="H9325" s="1">
        <v>2020</v>
      </c>
      <c r="I9325" s="2">
        <v>500</v>
      </c>
      <c r="J9325" s="3">
        <v>1110</v>
      </c>
      <c r="K9325">
        <f>Table1[[#This Row],[Total Revenue + Open]]/Table1[[#This Row],[Qty]]</f>
        <v>2.2200000000000002</v>
      </c>
      <c r="L9325">
        <f>Table1[[#This Row],[Total Revenue + Open]]/Table1[[#This Row],[Qty]]</f>
        <v>2.2200000000000002</v>
      </c>
    </row>
    <row r="9326" spans="1:12" hidden="1">
      <c r="A9326" t="s">
        <v>544</v>
      </c>
      <c r="B9326" t="s">
        <v>351</v>
      </c>
      <c r="C9326" t="s">
        <v>351</v>
      </c>
      <c r="D9326" t="s">
        <v>612</v>
      </c>
      <c r="E9326" t="s">
        <v>15</v>
      </c>
      <c r="F9326" t="s">
        <v>34</v>
      </c>
      <c r="G9326" t="s">
        <v>35</v>
      </c>
      <c r="H9326" s="1">
        <v>2021</v>
      </c>
      <c r="I9326" s="2">
        <v>500</v>
      </c>
      <c r="J9326" s="3">
        <v>1110</v>
      </c>
      <c r="K9326">
        <f>Table1[[#This Row],[Total Revenue + Open]]/Table1[[#This Row],[Qty]]</f>
        <v>2.2200000000000002</v>
      </c>
      <c r="L9326">
        <f>Table1[[#This Row],[Total Revenue + Open]]/Table1[[#This Row],[Qty]]</f>
        <v>2.2200000000000002</v>
      </c>
    </row>
    <row r="9327" spans="1:12" hidden="1">
      <c r="A9327" t="s">
        <v>544</v>
      </c>
      <c r="B9327" t="s">
        <v>351</v>
      </c>
      <c r="C9327" t="s">
        <v>351</v>
      </c>
      <c r="D9327" t="s">
        <v>612</v>
      </c>
      <c r="E9327" t="s">
        <v>15</v>
      </c>
      <c r="F9327" t="s">
        <v>34</v>
      </c>
      <c r="G9327" t="s">
        <v>35</v>
      </c>
      <c r="H9327" s="1">
        <v>2021</v>
      </c>
      <c r="I9327" s="2">
        <v>5525</v>
      </c>
      <c r="J9327" s="3">
        <v>12210</v>
      </c>
      <c r="K9327">
        <f>Table1[[#This Row],[Total Revenue + Open]]/Table1[[#This Row],[Qty]]</f>
        <v>2.2099547511312219</v>
      </c>
      <c r="L9327">
        <f>Table1[[#This Row],[Total Revenue + Open]]/Table1[[#This Row],[Qty]]</f>
        <v>2.2099547511312219</v>
      </c>
    </row>
    <row r="9328" spans="1:12" hidden="1">
      <c r="A9328" t="s">
        <v>544</v>
      </c>
      <c r="B9328" t="s">
        <v>351</v>
      </c>
      <c r="C9328" t="s">
        <v>351</v>
      </c>
      <c r="D9328" t="s">
        <v>612</v>
      </c>
      <c r="E9328" t="s">
        <v>15</v>
      </c>
      <c r="F9328" t="s">
        <v>34</v>
      </c>
      <c r="G9328" t="s">
        <v>35</v>
      </c>
      <c r="H9328" s="1">
        <v>2021</v>
      </c>
      <c r="I9328" s="2">
        <v>5025</v>
      </c>
      <c r="J9328" s="3">
        <v>11100</v>
      </c>
      <c r="K9328">
        <f>Table1[[#This Row],[Total Revenue + Open]]/Table1[[#This Row],[Qty]]</f>
        <v>2.2089552238805972</v>
      </c>
      <c r="L9328">
        <f>Table1[[#This Row],[Total Revenue + Open]]/Table1[[#This Row],[Qty]]</f>
        <v>2.2089552238805972</v>
      </c>
    </row>
    <row r="9329" spans="1:12" hidden="1">
      <c r="A9329" t="s">
        <v>544</v>
      </c>
      <c r="B9329" t="s">
        <v>351</v>
      </c>
      <c r="C9329" t="s">
        <v>351</v>
      </c>
      <c r="D9329" t="s">
        <v>612</v>
      </c>
      <c r="E9329" t="s">
        <v>15</v>
      </c>
      <c r="F9329" t="s">
        <v>34</v>
      </c>
      <c r="G9329" t="s">
        <v>35</v>
      </c>
      <c r="H9329" s="1">
        <v>2021</v>
      </c>
      <c r="I9329" s="2">
        <v>600</v>
      </c>
      <c r="J9329" s="3">
        <v>1332</v>
      </c>
      <c r="K9329">
        <f>Table1[[#This Row],[Total Revenue + Open]]/Table1[[#This Row],[Qty]]</f>
        <v>2.2200000000000002</v>
      </c>
      <c r="L9329">
        <f>Table1[[#This Row],[Total Revenue + Open]]/Table1[[#This Row],[Qty]]</f>
        <v>2.2200000000000002</v>
      </c>
    </row>
    <row r="9330" spans="1:12" hidden="1">
      <c r="A9330" t="s">
        <v>544</v>
      </c>
      <c r="B9330" t="s">
        <v>351</v>
      </c>
      <c r="C9330" t="s">
        <v>351</v>
      </c>
      <c r="D9330" t="s">
        <v>612</v>
      </c>
      <c r="E9330" t="s">
        <v>15</v>
      </c>
      <c r="F9330" t="s">
        <v>34</v>
      </c>
      <c r="G9330" t="s">
        <v>35</v>
      </c>
      <c r="H9330" s="1">
        <v>2021</v>
      </c>
      <c r="I9330" s="2">
        <v>1510</v>
      </c>
      <c r="J9330" s="3">
        <v>3330</v>
      </c>
      <c r="K9330">
        <f>Table1[[#This Row],[Total Revenue + Open]]/Table1[[#This Row],[Qty]]</f>
        <v>2.2052980132450331</v>
      </c>
      <c r="L9330">
        <f>Table1[[#This Row],[Total Revenue + Open]]/Table1[[#This Row],[Qty]]</f>
        <v>2.2052980132450331</v>
      </c>
    </row>
    <row r="9331" spans="1:12" hidden="1">
      <c r="A9331" t="s">
        <v>544</v>
      </c>
      <c r="B9331" t="s">
        <v>351</v>
      </c>
      <c r="C9331" t="s">
        <v>351</v>
      </c>
      <c r="D9331" t="s">
        <v>612</v>
      </c>
      <c r="E9331" t="s">
        <v>15</v>
      </c>
      <c r="F9331" t="s">
        <v>34</v>
      </c>
      <c r="G9331" t="s">
        <v>35</v>
      </c>
      <c r="H9331" s="1">
        <v>2021</v>
      </c>
      <c r="I9331" s="2">
        <v>7035</v>
      </c>
      <c r="J9331" s="3">
        <v>15540</v>
      </c>
      <c r="K9331">
        <f>Table1[[#This Row],[Total Revenue + Open]]/Table1[[#This Row],[Qty]]</f>
        <v>2.2089552238805972</v>
      </c>
      <c r="L9331">
        <f>Table1[[#This Row],[Total Revenue + Open]]/Table1[[#This Row],[Qty]]</f>
        <v>2.2089552238805972</v>
      </c>
    </row>
    <row r="9332" spans="1:12" hidden="1">
      <c r="A9332" t="s">
        <v>544</v>
      </c>
      <c r="B9332" t="s">
        <v>351</v>
      </c>
      <c r="C9332" t="s">
        <v>351</v>
      </c>
      <c r="D9332" t="s">
        <v>612</v>
      </c>
      <c r="E9332" t="s">
        <v>15</v>
      </c>
      <c r="F9332" t="s">
        <v>34</v>
      </c>
      <c r="G9332" t="s">
        <v>35</v>
      </c>
      <c r="H9332" s="1">
        <v>2021</v>
      </c>
      <c r="I9332" s="2">
        <v>200</v>
      </c>
      <c r="J9332" s="3">
        <v>444</v>
      </c>
      <c r="K9332">
        <f>Table1[[#This Row],[Total Revenue + Open]]/Table1[[#This Row],[Qty]]</f>
        <v>2.2200000000000002</v>
      </c>
      <c r="L9332">
        <f>Table1[[#This Row],[Total Revenue + Open]]/Table1[[#This Row],[Qty]]</f>
        <v>2.2200000000000002</v>
      </c>
    </row>
    <row r="9333" spans="1:12" hidden="1">
      <c r="A9333" t="s">
        <v>544</v>
      </c>
      <c r="B9333" t="s">
        <v>351</v>
      </c>
      <c r="C9333" t="s">
        <v>351</v>
      </c>
      <c r="D9333" t="s">
        <v>612</v>
      </c>
      <c r="E9333" t="s">
        <v>15</v>
      </c>
      <c r="F9333" t="s">
        <v>34</v>
      </c>
      <c r="G9333" t="s">
        <v>35</v>
      </c>
      <c r="H9333" s="1">
        <v>2021</v>
      </c>
      <c r="I9333" s="2">
        <v>1510</v>
      </c>
      <c r="J9333" s="3">
        <v>3330</v>
      </c>
      <c r="K9333">
        <f>Table1[[#This Row],[Total Revenue + Open]]/Table1[[#This Row],[Qty]]</f>
        <v>2.2052980132450331</v>
      </c>
      <c r="L9333">
        <f>Table1[[#This Row],[Total Revenue + Open]]/Table1[[#This Row],[Qty]]</f>
        <v>2.2052980132450331</v>
      </c>
    </row>
    <row r="9334" spans="1:12" hidden="1">
      <c r="A9334" t="s">
        <v>544</v>
      </c>
      <c r="B9334" t="s">
        <v>351</v>
      </c>
      <c r="C9334" t="s">
        <v>351</v>
      </c>
      <c r="D9334" t="s">
        <v>612</v>
      </c>
      <c r="E9334" t="s">
        <v>15</v>
      </c>
      <c r="F9334" t="s">
        <v>34</v>
      </c>
      <c r="G9334" t="s">
        <v>35</v>
      </c>
      <c r="H9334" s="1">
        <v>2022</v>
      </c>
      <c r="I9334" s="2">
        <v>500</v>
      </c>
      <c r="J9334" s="3">
        <v>1110</v>
      </c>
      <c r="K9334">
        <f>Table1[[#This Row],[Total Revenue + Open]]/Table1[[#This Row],[Qty]]</f>
        <v>2.2200000000000002</v>
      </c>
      <c r="L9334">
        <f>Table1[[#This Row],[Total Revenue + Open]]/Table1[[#This Row],[Qty]]</f>
        <v>2.2200000000000002</v>
      </c>
    </row>
    <row r="9335" spans="1:12" hidden="1">
      <c r="A9335" t="s">
        <v>544</v>
      </c>
      <c r="B9335" t="s">
        <v>351</v>
      </c>
      <c r="C9335" t="s">
        <v>351</v>
      </c>
      <c r="D9335" t="s">
        <v>612</v>
      </c>
      <c r="E9335" t="s">
        <v>15</v>
      </c>
      <c r="F9335" t="s">
        <v>34</v>
      </c>
      <c r="G9335" t="s">
        <v>35</v>
      </c>
      <c r="H9335" s="1">
        <v>2022</v>
      </c>
      <c r="I9335" s="2">
        <v>1005</v>
      </c>
      <c r="J9335" s="3">
        <v>2220</v>
      </c>
      <c r="K9335">
        <f>Table1[[#This Row],[Total Revenue + Open]]/Table1[[#This Row],[Qty]]</f>
        <v>2.2089552238805972</v>
      </c>
      <c r="L9335">
        <f>Table1[[#This Row],[Total Revenue + Open]]/Table1[[#This Row],[Qty]]</f>
        <v>2.2089552238805972</v>
      </c>
    </row>
    <row r="9336" spans="1:12" hidden="1">
      <c r="A9336" t="s">
        <v>544</v>
      </c>
      <c r="B9336" t="s">
        <v>351</v>
      </c>
      <c r="C9336" t="s">
        <v>351</v>
      </c>
      <c r="D9336" t="s">
        <v>612</v>
      </c>
      <c r="E9336" t="s">
        <v>15</v>
      </c>
      <c r="F9336" t="s">
        <v>34</v>
      </c>
      <c r="G9336" t="s">
        <v>35</v>
      </c>
      <c r="H9336" s="1">
        <v>2022</v>
      </c>
      <c r="I9336" s="2">
        <v>3015</v>
      </c>
      <c r="J9336" s="3">
        <v>6660</v>
      </c>
      <c r="K9336">
        <f>Table1[[#This Row],[Total Revenue + Open]]/Table1[[#This Row],[Qty]]</f>
        <v>2.2089552238805972</v>
      </c>
      <c r="L9336">
        <f>Table1[[#This Row],[Total Revenue + Open]]/Table1[[#This Row],[Qty]]</f>
        <v>2.2089552238805972</v>
      </c>
    </row>
    <row r="9337" spans="1:12" hidden="1">
      <c r="A9337" t="s">
        <v>544</v>
      </c>
      <c r="B9337" t="s">
        <v>351</v>
      </c>
      <c r="C9337" t="s">
        <v>351</v>
      </c>
      <c r="D9337" t="s">
        <v>612</v>
      </c>
      <c r="E9337" t="s">
        <v>15</v>
      </c>
      <c r="F9337" t="s">
        <v>34</v>
      </c>
      <c r="G9337" t="s">
        <v>35</v>
      </c>
      <c r="H9337" s="1">
        <v>2022</v>
      </c>
      <c r="I9337" s="2">
        <v>2010</v>
      </c>
      <c r="J9337" s="3">
        <v>4440</v>
      </c>
      <c r="K9337">
        <f>Table1[[#This Row],[Total Revenue + Open]]/Table1[[#This Row],[Qty]]</f>
        <v>2.2089552238805972</v>
      </c>
      <c r="L9337">
        <f>Table1[[#This Row],[Total Revenue + Open]]/Table1[[#This Row],[Qty]]</f>
        <v>2.2089552238805972</v>
      </c>
    </row>
    <row r="9338" spans="1:12" hidden="1">
      <c r="A9338" t="s">
        <v>544</v>
      </c>
      <c r="B9338" t="s">
        <v>351</v>
      </c>
      <c r="C9338" t="s">
        <v>351</v>
      </c>
      <c r="D9338" t="s">
        <v>612</v>
      </c>
      <c r="E9338" t="s">
        <v>15</v>
      </c>
      <c r="F9338" t="s">
        <v>36</v>
      </c>
      <c r="G9338" t="s">
        <v>384</v>
      </c>
      <c r="H9338" s="1">
        <v>2018</v>
      </c>
      <c r="I9338" s="2">
        <v>1005</v>
      </c>
      <c r="J9338" s="3">
        <v>1220</v>
      </c>
      <c r="K9338">
        <f>Table1[[#This Row],[Total Revenue + Open]]/Table1[[#This Row],[Qty]]</f>
        <v>1.2139303482587065</v>
      </c>
      <c r="L9338">
        <f>Table1[[#This Row],[Total Revenue + Open]]/Table1[[#This Row],[Qty]]</f>
        <v>1.2139303482587065</v>
      </c>
    </row>
    <row r="9339" spans="1:12" hidden="1">
      <c r="A9339" t="s">
        <v>544</v>
      </c>
      <c r="B9339" t="s">
        <v>351</v>
      </c>
      <c r="C9339" t="s">
        <v>351</v>
      </c>
      <c r="D9339" t="s">
        <v>612</v>
      </c>
      <c r="E9339" t="s">
        <v>15</v>
      </c>
      <c r="F9339" t="s">
        <v>36</v>
      </c>
      <c r="G9339" t="s">
        <v>384</v>
      </c>
      <c r="H9339" s="1">
        <v>2018</v>
      </c>
      <c r="I9339" s="2">
        <v>3515</v>
      </c>
      <c r="J9339" s="3">
        <v>4270</v>
      </c>
      <c r="K9339">
        <f>Table1[[#This Row],[Total Revenue + Open]]/Table1[[#This Row],[Qty]]</f>
        <v>1.2147937411095306</v>
      </c>
      <c r="L9339">
        <f>Table1[[#This Row],[Total Revenue + Open]]/Table1[[#This Row],[Qty]]</f>
        <v>1.2147937411095306</v>
      </c>
    </row>
    <row r="9340" spans="1:12" hidden="1">
      <c r="A9340" t="s">
        <v>544</v>
      </c>
      <c r="B9340" t="s">
        <v>351</v>
      </c>
      <c r="C9340" t="s">
        <v>351</v>
      </c>
      <c r="D9340" t="s">
        <v>612</v>
      </c>
      <c r="E9340" t="s">
        <v>15</v>
      </c>
      <c r="F9340" t="s">
        <v>36</v>
      </c>
      <c r="G9340" t="s">
        <v>384</v>
      </c>
      <c r="H9340" s="1">
        <v>2018</v>
      </c>
      <c r="I9340" s="2">
        <v>1005</v>
      </c>
      <c r="J9340" s="3">
        <v>1220</v>
      </c>
      <c r="K9340">
        <f>Table1[[#This Row],[Total Revenue + Open]]/Table1[[#This Row],[Qty]]</f>
        <v>1.2139303482587065</v>
      </c>
      <c r="L9340">
        <f>Table1[[#This Row],[Total Revenue + Open]]/Table1[[#This Row],[Qty]]</f>
        <v>1.2139303482587065</v>
      </c>
    </row>
    <row r="9341" spans="1:12" hidden="1">
      <c r="A9341" t="s">
        <v>544</v>
      </c>
      <c r="B9341" t="s">
        <v>351</v>
      </c>
      <c r="C9341" t="s">
        <v>351</v>
      </c>
      <c r="D9341" t="s">
        <v>612</v>
      </c>
      <c r="E9341" t="s">
        <v>15</v>
      </c>
      <c r="F9341" t="s">
        <v>36</v>
      </c>
      <c r="G9341" t="s">
        <v>384</v>
      </c>
      <c r="H9341" s="1">
        <v>2018</v>
      </c>
      <c r="I9341" s="2">
        <v>500</v>
      </c>
      <c r="J9341" s="3">
        <v>610</v>
      </c>
      <c r="K9341">
        <f>Table1[[#This Row],[Total Revenue + Open]]/Table1[[#This Row],[Qty]]</f>
        <v>1.22</v>
      </c>
      <c r="L9341">
        <f>Table1[[#This Row],[Total Revenue + Open]]/Table1[[#This Row],[Qty]]</f>
        <v>1.22</v>
      </c>
    </row>
    <row r="9342" spans="1:12" hidden="1">
      <c r="A9342" t="s">
        <v>544</v>
      </c>
      <c r="B9342" t="s">
        <v>351</v>
      </c>
      <c r="C9342" t="s">
        <v>351</v>
      </c>
      <c r="D9342" t="s">
        <v>612</v>
      </c>
      <c r="E9342" t="s">
        <v>15</v>
      </c>
      <c r="F9342" t="s">
        <v>36</v>
      </c>
      <c r="G9342" t="s">
        <v>384</v>
      </c>
      <c r="H9342" s="1">
        <v>2018</v>
      </c>
      <c r="I9342" s="2">
        <v>500</v>
      </c>
      <c r="J9342" s="3">
        <v>610</v>
      </c>
      <c r="K9342">
        <f>Table1[[#This Row],[Total Revenue + Open]]/Table1[[#This Row],[Qty]]</f>
        <v>1.22</v>
      </c>
      <c r="L9342">
        <f>Table1[[#This Row],[Total Revenue + Open]]/Table1[[#This Row],[Qty]]</f>
        <v>1.22</v>
      </c>
    </row>
    <row r="9343" spans="1:12" hidden="1">
      <c r="A9343" t="s">
        <v>544</v>
      </c>
      <c r="B9343" t="s">
        <v>351</v>
      </c>
      <c r="C9343" t="s">
        <v>351</v>
      </c>
      <c r="D9343" t="s">
        <v>612</v>
      </c>
      <c r="E9343" t="s">
        <v>15</v>
      </c>
      <c r="F9343" t="s">
        <v>36</v>
      </c>
      <c r="G9343" t="s">
        <v>384</v>
      </c>
      <c r="H9343" s="1">
        <v>2018</v>
      </c>
      <c r="I9343" s="2">
        <v>1005</v>
      </c>
      <c r="J9343" s="3">
        <v>1220</v>
      </c>
      <c r="K9343">
        <f>Table1[[#This Row],[Total Revenue + Open]]/Table1[[#This Row],[Qty]]</f>
        <v>1.2139303482587065</v>
      </c>
      <c r="L9343">
        <f>Table1[[#This Row],[Total Revenue + Open]]/Table1[[#This Row],[Qty]]</f>
        <v>1.2139303482587065</v>
      </c>
    </row>
    <row r="9344" spans="1:12" hidden="1">
      <c r="A9344" t="s">
        <v>544</v>
      </c>
      <c r="B9344" t="s">
        <v>351</v>
      </c>
      <c r="C9344" t="s">
        <v>351</v>
      </c>
      <c r="D9344" t="s">
        <v>612</v>
      </c>
      <c r="E9344" t="s">
        <v>15</v>
      </c>
      <c r="F9344" t="s">
        <v>36</v>
      </c>
      <c r="G9344" t="s">
        <v>384</v>
      </c>
      <c r="H9344" s="1">
        <v>2019</v>
      </c>
      <c r="I9344" s="2">
        <v>500</v>
      </c>
      <c r="J9344" s="3">
        <v>610</v>
      </c>
      <c r="K9344">
        <f>Table1[[#This Row],[Total Revenue + Open]]/Table1[[#This Row],[Qty]]</f>
        <v>1.22</v>
      </c>
      <c r="L9344">
        <f>Table1[[#This Row],[Total Revenue + Open]]/Table1[[#This Row],[Qty]]</f>
        <v>1.22</v>
      </c>
    </row>
    <row r="9345" spans="1:12" hidden="1">
      <c r="A9345" t="s">
        <v>544</v>
      </c>
      <c r="B9345" t="s">
        <v>351</v>
      </c>
      <c r="C9345" t="s">
        <v>351</v>
      </c>
      <c r="D9345" t="s">
        <v>612</v>
      </c>
      <c r="E9345" t="s">
        <v>15</v>
      </c>
      <c r="F9345" t="s">
        <v>36</v>
      </c>
      <c r="G9345" t="s">
        <v>384</v>
      </c>
      <c r="H9345" s="1">
        <v>2019</v>
      </c>
      <c r="I9345" s="2">
        <v>500</v>
      </c>
      <c r="J9345" s="3">
        <v>610</v>
      </c>
      <c r="K9345">
        <f>Table1[[#This Row],[Total Revenue + Open]]/Table1[[#This Row],[Qty]]</f>
        <v>1.22</v>
      </c>
      <c r="L9345">
        <f>Table1[[#This Row],[Total Revenue + Open]]/Table1[[#This Row],[Qty]]</f>
        <v>1.22</v>
      </c>
    </row>
    <row r="9346" spans="1:12" hidden="1">
      <c r="A9346" t="s">
        <v>544</v>
      </c>
      <c r="B9346" t="s">
        <v>351</v>
      </c>
      <c r="C9346" t="s">
        <v>351</v>
      </c>
      <c r="D9346" t="s">
        <v>612</v>
      </c>
      <c r="E9346" t="s">
        <v>15</v>
      </c>
      <c r="F9346" t="s">
        <v>36</v>
      </c>
      <c r="G9346" t="s">
        <v>384</v>
      </c>
      <c r="H9346" s="1">
        <v>2019</v>
      </c>
      <c r="I9346" s="2">
        <v>1005</v>
      </c>
      <c r="J9346" s="3">
        <v>1220</v>
      </c>
      <c r="K9346">
        <f>Table1[[#This Row],[Total Revenue + Open]]/Table1[[#This Row],[Qty]]</f>
        <v>1.2139303482587065</v>
      </c>
      <c r="L9346">
        <f>Table1[[#This Row],[Total Revenue + Open]]/Table1[[#This Row],[Qty]]</f>
        <v>1.2139303482587065</v>
      </c>
    </row>
    <row r="9347" spans="1:12" hidden="1">
      <c r="A9347" t="s">
        <v>544</v>
      </c>
      <c r="B9347" t="s">
        <v>351</v>
      </c>
      <c r="C9347" t="s">
        <v>351</v>
      </c>
      <c r="D9347" t="s">
        <v>612</v>
      </c>
      <c r="E9347" t="s">
        <v>15</v>
      </c>
      <c r="F9347" t="s">
        <v>36</v>
      </c>
      <c r="G9347" t="s">
        <v>384</v>
      </c>
      <c r="H9347" s="1">
        <v>2019</v>
      </c>
      <c r="I9347" s="2">
        <v>1005</v>
      </c>
      <c r="J9347" s="3">
        <v>1220</v>
      </c>
      <c r="K9347">
        <f>Table1[[#This Row],[Total Revenue + Open]]/Table1[[#This Row],[Qty]]</f>
        <v>1.2139303482587065</v>
      </c>
      <c r="L9347">
        <f>Table1[[#This Row],[Total Revenue + Open]]/Table1[[#This Row],[Qty]]</f>
        <v>1.2139303482587065</v>
      </c>
    </row>
    <row r="9348" spans="1:12" hidden="1">
      <c r="A9348" t="s">
        <v>544</v>
      </c>
      <c r="B9348" t="s">
        <v>351</v>
      </c>
      <c r="C9348" t="s">
        <v>351</v>
      </c>
      <c r="D9348" t="s">
        <v>612</v>
      </c>
      <c r="E9348" t="s">
        <v>15</v>
      </c>
      <c r="F9348" t="s">
        <v>36</v>
      </c>
      <c r="G9348" t="s">
        <v>384</v>
      </c>
      <c r="H9348" s="1">
        <v>2020</v>
      </c>
      <c r="I9348" s="2">
        <v>750</v>
      </c>
      <c r="J9348" s="3">
        <v>915</v>
      </c>
      <c r="K9348">
        <f>Table1[[#This Row],[Total Revenue + Open]]/Table1[[#This Row],[Qty]]</f>
        <v>1.22</v>
      </c>
      <c r="L9348">
        <f>Table1[[#This Row],[Total Revenue + Open]]/Table1[[#This Row],[Qty]]</f>
        <v>1.22</v>
      </c>
    </row>
    <row r="9349" spans="1:12" hidden="1">
      <c r="A9349" t="s">
        <v>544</v>
      </c>
      <c r="B9349" t="s">
        <v>351</v>
      </c>
      <c r="C9349" t="s">
        <v>351</v>
      </c>
      <c r="D9349" t="s">
        <v>612</v>
      </c>
      <c r="E9349" t="s">
        <v>15</v>
      </c>
      <c r="F9349" t="s">
        <v>36</v>
      </c>
      <c r="G9349" t="s">
        <v>384</v>
      </c>
      <c r="H9349" s="1">
        <v>2020</v>
      </c>
      <c r="I9349" s="2">
        <v>2760</v>
      </c>
      <c r="J9349" s="3">
        <v>3355</v>
      </c>
      <c r="K9349">
        <f>Table1[[#This Row],[Total Revenue + Open]]/Table1[[#This Row],[Qty]]</f>
        <v>1.2155797101449275</v>
      </c>
      <c r="L9349">
        <f>Table1[[#This Row],[Total Revenue + Open]]/Table1[[#This Row],[Qty]]</f>
        <v>1.2155797101449275</v>
      </c>
    </row>
    <row r="9350" spans="1:12" hidden="1">
      <c r="A9350" t="s">
        <v>544</v>
      </c>
      <c r="B9350" t="s">
        <v>351</v>
      </c>
      <c r="C9350" t="s">
        <v>351</v>
      </c>
      <c r="D9350" t="s">
        <v>612</v>
      </c>
      <c r="E9350" t="s">
        <v>15</v>
      </c>
      <c r="F9350" t="s">
        <v>36</v>
      </c>
      <c r="G9350" t="s">
        <v>384</v>
      </c>
      <c r="H9350" s="1">
        <v>2020</v>
      </c>
      <c r="I9350" s="2">
        <v>1750</v>
      </c>
      <c r="J9350" s="3">
        <v>2225</v>
      </c>
      <c r="K9350">
        <f>Table1[[#This Row],[Total Revenue + Open]]/Table1[[#This Row],[Qty]]</f>
        <v>1.2714285714285714</v>
      </c>
      <c r="L9350">
        <f>Table1[[#This Row],[Total Revenue + Open]]/Table1[[#This Row],[Qty]]</f>
        <v>1.2714285714285714</v>
      </c>
    </row>
    <row r="9351" spans="1:12" hidden="1">
      <c r="A9351" t="s">
        <v>544</v>
      </c>
      <c r="B9351" t="s">
        <v>351</v>
      </c>
      <c r="C9351" t="s">
        <v>351</v>
      </c>
      <c r="D9351" t="s">
        <v>612</v>
      </c>
      <c r="E9351" t="s">
        <v>15</v>
      </c>
      <c r="F9351" t="s">
        <v>36</v>
      </c>
      <c r="G9351" t="s">
        <v>384</v>
      </c>
      <c r="H9351" s="1">
        <v>2020</v>
      </c>
      <c r="I9351" s="2">
        <v>1755</v>
      </c>
      <c r="J9351" s="3">
        <v>2345</v>
      </c>
      <c r="K9351">
        <f>Table1[[#This Row],[Total Revenue + Open]]/Table1[[#This Row],[Qty]]</f>
        <v>1.3361823361823362</v>
      </c>
      <c r="L9351">
        <f>Table1[[#This Row],[Total Revenue + Open]]/Table1[[#This Row],[Qty]]</f>
        <v>1.3361823361823362</v>
      </c>
    </row>
    <row r="9352" spans="1:12" hidden="1">
      <c r="A9352" t="s">
        <v>544</v>
      </c>
      <c r="B9352" t="s">
        <v>351</v>
      </c>
      <c r="C9352" t="s">
        <v>351</v>
      </c>
      <c r="D9352" t="s">
        <v>612</v>
      </c>
      <c r="E9352" t="s">
        <v>15</v>
      </c>
      <c r="F9352" t="s">
        <v>36</v>
      </c>
      <c r="G9352" t="s">
        <v>384</v>
      </c>
      <c r="H9352" s="1">
        <v>2020</v>
      </c>
      <c r="I9352" s="2">
        <v>1505</v>
      </c>
      <c r="J9352" s="3">
        <v>2010</v>
      </c>
      <c r="K9352">
        <f>Table1[[#This Row],[Total Revenue + Open]]/Table1[[#This Row],[Qty]]</f>
        <v>1.3355481727574752</v>
      </c>
      <c r="L9352">
        <f>Table1[[#This Row],[Total Revenue + Open]]/Table1[[#This Row],[Qty]]</f>
        <v>1.3355481727574752</v>
      </c>
    </row>
    <row r="9353" spans="1:12" hidden="1">
      <c r="A9353" t="s">
        <v>544</v>
      </c>
      <c r="B9353" t="s">
        <v>351</v>
      </c>
      <c r="C9353" t="s">
        <v>351</v>
      </c>
      <c r="D9353" t="s">
        <v>612</v>
      </c>
      <c r="E9353" t="s">
        <v>15</v>
      </c>
      <c r="F9353" t="s">
        <v>36</v>
      </c>
      <c r="G9353" t="s">
        <v>384</v>
      </c>
      <c r="H9353" s="1">
        <v>2020</v>
      </c>
      <c r="I9353" s="2">
        <v>4760</v>
      </c>
      <c r="J9353" s="3">
        <v>6365</v>
      </c>
      <c r="K9353">
        <f>Table1[[#This Row],[Total Revenue + Open]]/Table1[[#This Row],[Qty]]</f>
        <v>1.3371848739495797</v>
      </c>
      <c r="L9353">
        <f>Table1[[#This Row],[Total Revenue + Open]]/Table1[[#This Row],[Qty]]</f>
        <v>1.3371848739495797</v>
      </c>
    </row>
    <row r="9354" spans="1:12" hidden="1">
      <c r="A9354" t="s">
        <v>544</v>
      </c>
      <c r="B9354" t="s">
        <v>351</v>
      </c>
      <c r="C9354" t="s">
        <v>351</v>
      </c>
      <c r="D9354" t="s">
        <v>612</v>
      </c>
      <c r="E9354" t="s">
        <v>15</v>
      </c>
      <c r="F9354" t="s">
        <v>36</v>
      </c>
      <c r="G9354" t="s">
        <v>384</v>
      </c>
      <c r="H9354" s="1">
        <v>2020</v>
      </c>
      <c r="I9354" s="2">
        <v>3270</v>
      </c>
      <c r="J9354" s="3">
        <v>4355</v>
      </c>
      <c r="K9354">
        <f>Table1[[#This Row],[Total Revenue + Open]]/Table1[[#This Row],[Qty]]</f>
        <v>1.3318042813455657</v>
      </c>
      <c r="L9354">
        <f>Table1[[#This Row],[Total Revenue + Open]]/Table1[[#This Row],[Qty]]</f>
        <v>1.3318042813455657</v>
      </c>
    </row>
    <row r="9355" spans="1:12" hidden="1">
      <c r="A9355" t="s">
        <v>544</v>
      </c>
      <c r="B9355" t="s">
        <v>351</v>
      </c>
      <c r="C9355" t="s">
        <v>351</v>
      </c>
      <c r="D9355" t="s">
        <v>612</v>
      </c>
      <c r="E9355" t="s">
        <v>15</v>
      </c>
      <c r="F9355" t="s">
        <v>36</v>
      </c>
      <c r="G9355" t="s">
        <v>384</v>
      </c>
      <c r="H9355" s="1">
        <v>2020</v>
      </c>
      <c r="I9355" s="2">
        <v>1260</v>
      </c>
      <c r="J9355" s="3">
        <v>1675</v>
      </c>
      <c r="K9355">
        <f>Table1[[#This Row],[Total Revenue + Open]]/Table1[[#This Row],[Qty]]</f>
        <v>1.3293650793650793</v>
      </c>
      <c r="L9355">
        <f>Table1[[#This Row],[Total Revenue + Open]]/Table1[[#This Row],[Qty]]</f>
        <v>1.3293650793650793</v>
      </c>
    </row>
    <row r="9356" spans="1:12" hidden="1">
      <c r="A9356" t="s">
        <v>544</v>
      </c>
      <c r="B9356" t="s">
        <v>351</v>
      </c>
      <c r="C9356" t="s">
        <v>351</v>
      </c>
      <c r="D9356" t="s">
        <v>612</v>
      </c>
      <c r="E9356" t="s">
        <v>15</v>
      </c>
      <c r="F9356" t="s">
        <v>36</v>
      </c>
      <c r="G9356" t="s">
        <v>384</v>
      </c>
      <c r="H9356" s="1">
        <v>2020</v>
      </c>
      <c r="I9356" s="2">
        <v>2005</v>
      </c>
      <c r="J9356" s="3">
        <v>2680</v>
      </c>
      <c r="K9356">
        <f>Table1[[#This Row],[Total Revenue + Open]]/Table1[[#This Row],[Qty]]</f>
        <v>1.3366583541147132</v>
      </c>
      <c r="L9356">
        <f>Table1[[#This Row],[Total Revenue + Open]]/Table1[[#This Row],[Qty]]</f>
        <v>1.3366583541147132</v>
      </c>
    </row>
    <row r="9357" spans="1:12" hidden="1">
      <c r="A9357" t="s">
        <v>544</v>
      </c>
      <c r="B9357" t="s">
        <v>351</v>
      </c>
      <c r="C9357" t="s">
        <v>351</v>
      </c>
      <c r="D9357" t="s">
        <v>612</v>
      </c>
      <c r="E9357" t="s">
        <v>15</v>
      </c>
      <c r="F9357" t="s">
        <v>36</v>
      </c>
      <c r="G9357" t="s">
        <v>384</v>
      </c>
      <c r="H9357" s="1">
        <v>2020</v>
      </c>
      <c r="I9357" s="2">
        <v>3520</v>
      </c>
      <c r="J9357" s="3">
        <v>4690</v>
      </c>
      <c r="K9357">
        <f>Table1[[#This Row],[Total Revenue + Open]]/Table1[[#This Row],[Qty]]</f>
        <v>1.3323863636363635</v>
      </c>
      <c r="L9357">
        <f>Table1[[#This Row],[Total Revenue + Open]]/Table1[[#This Row],[Qty]]</f>
        <v>1.3323863636363635</v>
      </c>
    </row>
    <row r="9358" spans="1:12" hidden="1">
      <c r="A9358" t="s">
        <v>544</v>
      </c>
      <c r="B9358" t="s">
        <v>351</v>
      </c>
      <c r="C9358" t="s">
        <v>351</v>
      </c>
      <c r="D9358" t="s">
        <v>612</v>
      </c>
      <c r="E9358" t="s">
        <v>15</v>
      </c>
      <c r="F9358" t="s">
        <v>36</v>
      </c>
      <c r="G9358" t="s">
        <v>384</v>
      </c>
      <c r="H9358" s="1">
        <v>2020</v>
      </c>
      <c r="I9358" s="2">
        <v>5335</v>
      </c>
      <c r="J9358" s="3">
        <v>7102</v>
      </c>
      <c r="K9358">
        <f>Table1[[#This Row],[Total Revenue + Open]]/Table1[[#This Row],[Qty]]</f>
        <v>1.3312089971883787</v>
      </c>
      <c r="L9358">
        <f>Table1[[#This Row],[Total Revenue + Open]]/Table1[[#This Row],[Qty]]</f>
        <v>1.3312089971883787</v>
      </c>
    </row>
    <row r="9359" spans="1:12" hidden="1">
      <c r="A9359" t="s">
        <v>544</v>
      </c>
      <c r="B9359" t="s">
        <v>351</v>
      </c>
      <c r="C9359" t="s">
        <v>351</v>
      </c>
      <c r="D9359" t="s">
        <v>612</v>
      </c>
      <c r="E9359" t="s">
        <v>15</v>
      </c>
      <c r="F9359" t="s">
        <v>36</v>
      </c>
      <c r="G9359" t="s">
        <v>384</v>
      </c>
      <c r="H9359" s="1">
        <v>2021</v>
      </c>
      <c r="I9359" s="2">
        <v>4170</v>
      </c>
      <c r="J9359" s="3">
        <v>5561</v>
      </c>
      <c r="K9359">
        <f>Table1[[#This Row],[Total Revenue + Open]]/Table1[[#This Row],[Qty]]</f>
        <v>1.3335731414868106</v>
      </c>
      <c r="L9359">
        <f>Table1[[#This Row],[Total Revenue + Open]]/Table1[[#This Row],[Qty]]</f>
        <v>1.3335731414868106</v>
      </c>
    </row>
    <row r="9360" spans="1:12" hidden="1">
      <c r="A9360" t="s">
        <v>544</v>
      </c>
      <c r="B9360" t="s">
        <v>351</v>
      </c>
      <c r="C9360" t="s">
        <v>351</v>
      </c>
      <c r="D9360" t="s">
        <v>612</v>
      </c>
      <c r="E9360" t="s">
        <v>15</v>
      </c>
      <c r="F9360" t="s">
        <v>36</v>
      </c>
      <c r="G9360" t="s">
        <v>384</v>
      </c>
      <c r="H9360" s="1">
        <v>2021</v>
      </c>
      <c r="I9360" s="2">
        <v>7030</v>
      </c>
      <c r="J9360" s="3">
        <v>9380</v>
      </c>
      <c r="K9360">
        <f>Table1[[#This Row],[Total Revenue + Open]]/Table1[[#This Row],[Qty]]</f>
        <v>1.3342816500711236</v>
      </c>
      <c r="L9360">
        <f>Table1[[#This Row],[Total Revenue + Open]]/Table1[[#This Row],[Qty]]</f>
        <v>1.3342816500711236</v>
      </c>
    </row>
    <row r="9361" spans="1:12" hidden="1">
      <c r="A9361" t="s">
        <v>544</v>
      </c>
      <c r="B9361" t="s">
        <v>351</v>
      </c>
      <c r="C9361" t="s">
        <v>351</v>
      </c>
      <c r="D9361" t="s">
        <v>612</v>
      </c>
      <c r="E9361" t="s">
        <v>15</v>
      </c>
      <c r="F9361" t="s">
        <v>36</v>
      </c>
      <c r="G9361" t="s">
        <v>384</v>
      </c>
      <c r="H9361" s="1">
        <v>2021</v>
      </c>
      <c r="I9361" s="2">
        <v>500</v>
      </c>
      <c r="J9361" s="3">
        <v>670</v>
      </c>
      <c r="K9361">
        <f>Table1[[#This Row],[Total Revenue + Open]]/Table1[[#This Row],[Qty]]</f>
        <v>1.34</v>
      </c>
      <c r="L9361">
        <f>Table1[[#This Row],[Total Revenue + Open]]/Table1[[#This Row],[Qty]]</f>
        <v>1.34</v>
      </c>
    </row>
    <row r="9362" spans="1:12" hidden="1">
      <c r="A9362" t="s">
        <v>544</v>
      </c>
      <c r="B9362" t="s">
        <v>351</v>
      </c>
      <c r="C9362" t="s">
        <v>351</v>
      </c>
      <c r="D9362" t="s">
        <v>612</v>
      </c>
      <c r="E9362" t="s">
        <v>15</v>
      </c>
      <c r="F9362" t="s">
        <v>36</v>
      </c>
      <c r="G9362" t="s">
        <v>384</v>
      </c>
      <c r="H9362" s="1">
        <v>2021</v>
      </c>
      <c r="I9362" s="2">
        <v>4375</v>
      </c>
      <c r="J9362" s="3">
        <v>5829</v>
      </c>
      <c r="K9362">
        <f>Table1[[#This Row],[Total Revenue + Open]]/Table1[[#This Row],[Qty]]</f>
        <v>1.3323428571428571</v>
      </c>
      <c r="L9362">
        <f>Table1[[#This Row],[Total Revenue + Open]]/Table1[[#This Row],[Qty]]</f>
        <v>1.3323428571428571</v>
      </c>
    </row>
    <row r="9363" spans="1:12" hidden="1">
      <c r="A9363" t="s">
        <v>544</v>
      </c>
      <c r="B9363" t="s">
        <v>351</v>
      </c>
      <c r="C9363" t="s">
        <v>351</v>
      </c>
      <c r="D9363" t="s">
        <v>612</v>
      </c>
      <c r="E9363" t="s">
        <v>15</v>
      </c>
      <c r="F9363" t="s">
        <v>36</v>
      </c>
      <c r="G9363" t="s">
        <v>384</v>
      </c>
      <c r="H9363" s="1">
        <v>2021</v>
      </c>
      <c r="I9363" s="2">
        <v>1310</v>
      </c>
      <c r="J9363" s="3">
        <v>1742</v>
      </c>
      <c r="K9363">
        <f>Table1[[#This Row],[Total Revenue + Open]]/Table1[[#This Row],[Qty]]</f>
        <v>1.3297709923664123</v>
      </c>
      <c r="L9363">
        <f>Table1[[#This Row],[Total Revenue + Open]]/Table1[[#This Row],[Qty]]</f>
        <v>1.3297709923664123</v>
      </c>
    </row>
    <row r="9364" spans="1:12" hidden="1">
      <c r="A9364" t="s">
        <v>544</v>
      </c>
      <c r="B9364" t="s">
        <v>351</v>
      </c>
      <c r="C9364" t="s">
        <v>351</v>
      </c>
      <c r="D9364" t="s">
        <v>612</v>
      </c>
      <c r="E9364" t="s">
        <v>15</v>
      </c>
      <c r="F9364" t="s">
        <v>36</v>
      </c>
      <c r="G9364" t="s">
        <v>384</v>
      </c>
      <c r="H9364" s="1">
        <v>2021</v>
      </c>
      <c r="I9364" s="2">
        <v>2315</v>
      </c>
      <c r="J9364" s="3">
        <v>3082</v>
      </c>
      <c r="K9364">
        <f>Table1[[#This Row],[Total Revenue + Open]]/Table1[[#This Row],[Qty]]</f>
        <v>1.331317494600432</v>
      </c>
      <c r="L9364">
        <f>Table1[[#This Row],[Total Revenue + Open]]/Table1[[#This Row],[Qty]]</f>
        <v>1.331317494600432</v>
      </c>
    </row>
    <row r="9365" spans="1:12" hidden="1">
      <c r="A9365" t="s">
        <v>544</v>
      </c>
      <c r="B9365" t="s">
        <v>351</v>
      </c>
      <c r="C9365" t="s">
        <v>351</v>
      </c>
      <c r="D9365" t="s">
        <v>612</v>
      </c>
      <c r="E9365" t="s">
        <v>15</v>
      </c>
      <c r="F9365" t="s">
        <v>36</v>
      </c>
      <c r="G9365" t="s">
        <v>384</v>
      </c>
      <c r="H9365" s="1">
        <v>2021</v>
      </c>
      <c r="I9365" s="2">
        <v>2520</v>
      </c>
      <c r="J9365" s="3">
        <v>3350</v>
      </c>
      <c r="K9365">
        <f>Table1[[#This Row],[Total Revenue + Open]]/Table1[[#This Row],[Qty]]</f>
        <v>1.3293650793650793</v>
      </c>
      <c r="L9365">
        <f>Table1[[#This Row],[Total Revenue + Open]]/Table1[[#This Row],[Qty]]</f>
        <v>1.3293650793650793</v>
      </c>
    </row>
    <row r="9366" spans="1:12" hidden="1">
      <c r="A9366" t="s">
        <v>544</v>
      </c>
      <c r="B9366" t="s">
        <v>351</v>
      </c>
      <c r="C9366" t="s">
        <v>351</v>
      </c>
      <c r="D9366" t="s">
        <v>612</v>
      </c>
      <c r="E9366" t="s">
        <v>15</v>
      </c>
      <c r="F9366" t="s">
        <v>36</v>
      </c>
      <c r="G9366" t="s">
        <v>384</v>
      </c>
      <c r="H9366" s="1">
        <v>2021</v>
      </c>
      <c r="I9366" s="2">
        <v>12470</v>
      </c>
      <c r="J9366" s="3">
        <v>16616</v>
      </c>
      <c r="K9366">
        <f>Table1[[#This Row],[Total Revenue + Open]]/Table1[[#This Row],[Qty]]</f>
        <v>1.3324779470729751</v>
      </c>
      <c r="L9366">
        <f>Table1[[#This Row],[Total Revenue + Open]]/Table1[[#This Row],[Qty]]</f>
        <v>1.3324779470729751</v>
      </c>
    </row>
    <row r="9367" spans="1:12" hidden="1">
      <c r="A9367" t="s">
        <v>544</v>
      </c>
      <c r="B9367" t="s">
        <v>351</v>
      </c>
      <c r="C9367" t="s">
        <v>351</v>
      </c>
      <c r="D9367" t="s">
        <v>612</v>
      </c>
      <c r="E9367" t="s">
        <v>15</v>
      </c>
      <c r="F9367" t="s">
        <v>36</v>
      </c>
      <c r="G9367" t="s">
        <v>384</v>
      </c>
      <c r="H9367" s="1">
        <v>2021</v>
      </c>
      <c r="I9367" s="2">
        <v>950</v>
      </c>
      <c r="J9367" s="3">
        <v>1273</v>
      </c>
      <c r="K9367">
        <f>Table1[[#This Row],[Total Revenue + Open]]/Table1[[#This Row],[Qty]]</f>
        <v>1.34</v>
      </c>
      <c r="L9367">
        <f>Table1[[#This Row],[Total Revenue + Open]]/Table1[[#This Row],[Qty]]</f>
        <v>1.34</v>
      </c>
    </row>
    <row r="9368" spans="1:12" hidden="1">
      <c r="A9368" t="s">
        <v>544</v>
      </c>
      <c r="B9368" t="s">
        <v>351</v>
      </c>
      <c r="C9368" t="s">
        <v>351</v>
      </c>
      <c r="D9368" t="s">
        <v>612</v>
      </c>
      <c r="E9368" t="s">
        <v>15</v>
      </c>
      <c r="F9368" t="s">
        <v>36</v>
      </c>
      <c r="G9368" t="s">
        <v>384</v>
      </c>
      <c r="H9368" s="1">
        <v>2021</v>
      </c>
      <c r="I9368" s="2">
        <v>2565</v>
      </c>
      <c r="J9368" s="3">
        <v>3417</v>
      </c>
      <c r="K9368">
        <f>Table1[[#This Row],[Total Revenue + Open]]/Table1[[#This Row],[Qty]]</f>
        <v>1.3321637426900585</v>
      </c>
      <c r="L9368">
        <f>Table1[[#This Row],[Total Revenue + Open]]/Table1[[#This Row],[Qty]]</f>
        <v>1.3321637426900585</v>
      </c>
    </row>
    <row r="9369" spans="1:12" hidden="1">
      <c r="A9369" t="s">
        <v>544</v>
      </c>
      <c r="B9369" t="s">
        <v>351</v>
      </c>
      <c r="C9369" t="s">
        <v>351</v>
      </c>
      <c r="D9369" t="s">
        <v>612</v>
      </c>
      <c r="E9369" t="s">
        <v>15</v>
      </c>
      <c r="F9369" t="s">
        <v>36</v>
      </c>
      <c r="G9369" t="s">
        <v>384</v>
      </c>
      <c r="H9369" s="1">
        <v>2022</v>
      </c>
      <c r="I9369" s="2">
        <v>1000</v>
      </c>
      <c r="J9369" s="3">
        <v>1340</v>
      </c>
      <c r="K9369">
        <f>Table1[[#This Row],[Total Revenue + Open]]/Table1[[#This Row],[Qty]]</f>
        <v>1.34</v>
      </c>
      <c r="L9369">
        <f>Table1[[#This Row],[Total Revenue + Open]]/Table1[[#This Row],[Qty]]</f>
        <v>1.34</v>
      </c>
    </row>
    <row r="9370" spans="1:12" hidden="1">
      <c r="A9370" t="s">
        <v>544</v>
      </c>
      <c r="B9370" t="s">
        <v>351</v>
      </c>
      <c r="C9370" t="s">
        <v>351</v>
      </c>
      <c r="D9370" t="s">
        <v>612</v>
      </c>
      <c r="E9370" t="s">
        <v>15</v>
      </c>
      <c r="F9370" t="s">
        <v>36</v>
      </c>
      <c r="G9370" t="s">
        <v>384</v>
      </c>
      <c r="H9370" s="1">
        <v>2022</v>
      </c>
      <c r="I9370" s="2">
        <v>3515</v>
      </c>
      <c r="J9370" s="3">
        <v>4690</v>
      </c>
      <c r="K9370">
        <f>Table1[[#This Row],[Total Revenue + Open]]/Table1[[#This Row],[Qty]]</f>
        <v>1.3342816500711236</v>
      </c>
      <c r="L9370">
        <f>Table1[[#This Row],[Total Revenue + Open]]/Table1[[#This Row],[Qty]]</f>
        <v>1.3342816500711236</v>
      </c>
    </row>
    <row r="9371" spans="1:12" hidden="1">
      <c r="A9371" t="s">
        <v>544</v>
      </c>
      <c r="B9371" t="s">
        <v>351</v>
      </c>
      <c r="C9371" t="s">
        <v>351</v>
      </c>
      <c r="D9371" t="s">
        <v>612</v>
      </c>
      <c r="E9371" t="s">
        <v>15</v>
      </c>
      <c r="F9371" t="s">
        <v>36</v>
      </c>
      <c r="G9371" t="s">
        <v>384</v>
      </c>
      <c r="H9371" s="1">
        <v>2022</v>
      </c>
      <c r="I9371" s="2">
        <v>3015</v>
      </c>
      <c r="J9371" s="3">
        <v>4020</v>
      </c>
      <c r="K9371">
        <f>Table1[[#This Row],[Total Revenue + Open]]/Table1[[#This Row],[Qty]]</f>
        <v>1.3333333333333333</v>
      </c>
      <c r="L9371">
        <f>Table1[[#This Row],[Total Revenue + Open]]/Table1[[#This Row],[Qty]]</f>
        <v>1.3333333333333333</v>
      </c>
    </row>
    <row r="9372" spans="1:12" hidden="1">
      <c r="A9372" t="s">
        <v>544</v>
      </c>
      <c r="B9372" t="s">
        <v>351</v>
      </c>
      <c r="C9372" t="s">
        <v>351</v>
      </c>
      <c r="D9372" t="s">
        <v>612</v>
      </c>
      <c r="E9372" t="s">
        <v>15</v>
      </c>
      <c r="F9372" t="s">
        <v>36</v>
      </c>
      <c r="G9372" t="s">
        <v>384</v>
      </c>
      <c r="H9372" s="1">
        <v>2022</v>
      </c>
      <c r="I9372" s="2">
        <v>2515</v>
      </c>
      <c r="J9372" s="3">
        <v>3395</v>
      </c>
      <c r="K9372">
        <f>Table1[[#This Row],[Total Revenue + Open]]/Table1[[#This Row],[Qty]]</f>
        <v>1.3499005964214712</v>
      </c>
      <c r="L9372">
        <f>Table1[[#This Row],[Total Revenue + Open]]/Table1[[#This Row],[Qty]]</f>
        <v>1.3499005964214712</v>
      </c>
    </row>
    <row r="9373" spans="1:12" hidden="1">
      <c r="A9373" t="s">
        <v>544</v>
      </c>
      <c r="B9373" t="s">
        <v>351</v>
      </c>
      <c r="C9373" t="s">
        <v>351</v>
      </c>
      <c r="D9373" t="s">
        <v>612</v>
      </c>
      <c r="E9373" t="s">
        <v>15</v>
      </c>
      <c r="F9373" t="s">
        <v>36</v>
      </c>
      <c r="G9373" t="s">
        <v>384</v>
      </c>
      <c r="H9373" s="1">
        <v>2022</v>
      </c>
      <c r="I9373" s="2">
        <v>2115</v>
      </c>
      <c r="J9373" s="3">
        <v>2877</v>
      </c>
      <c r="K9373">
        <f>Table1[[#This Row],[Total Revenue + Open]]/Table1[[#This Row],[Qty]]</f>
        <v>1.3602836879432625</v>
      </c>
      <c r="L9373">
        <f>Table1[[#This Row],[Total Revenue + Open]]/Table1[[#This Row],[Qty]]</f>
        <v>1.3602836879432625</v>
      </c>
    </row>
    <row r="9374" spans="1:12" hidden="1">
      <c r="A9374" t="s">
        <v>544</v>
      </c>
      <c r="B9374" t="s">
        <v>351</v>
      </c>
      <c r="C9374" t="s">
        <v>351</v>
      </c>
      <c r="D9374" t="s">
        <v>612</v>
      </c>
      <c r="E9374" t="s">
        <v>15</v>
      </c>
      <c r="F9374" t="s">
        <v>36</v>
      </c>
      <c r="G9374" t="s">
        <v>384</v>
      </c>
      <c r="H9374" s="1">
        <v>2022</v>
      </c>
      <c r="I9374" s="2">
        <v>2010</v>
      </c>
      <c r="J9374" s="3">
        <v>2740</v>
      </c>
      <c r="K9374">
        <f>Table1[[#This Row],[Total Revenue + Open]]/Table1[[#This Row],[Qty]]</f>
        <v>1.3631840796019901</v>
      </c>
      <c r="L9374">
        <f>Table1[[#This Row],[Total Revenue + Open]]/Table1[[#This Row],[Qty]]</f>
        <v>1.3631840796019901</v>
      </c>
    </row>
    <row r="9375" spans="1:12" hidden="1">
      <c r="A9375" t="s">
        <v>544</v>
      </c>
      <c r="B9375" t="s">
        <v>351</v>
      </c>
      <c r="C9375" t="s">
        <v>351</v>
      </c>
      <c r="D9375" t="s">
        <v>612</v>
      </c>
      <c r="E9375" t="s">
        <v>15</v>
      </c>
      <c r="F9375" t="s">
        <v>36</v>
      </c>
      <c r="G9375" t="s">
        <v>384</v>
      </c>
      <c r="H9375" s="1">
        <v>2022</v>
      </c>
      <c r="I9375" s="2">
        <v>4225</v>
      </c>
      <c r="J9375" s="3">
        <v>5754</v>
      </c>
      <c r="K9375">
        <f>Table1[[#This Row],[Total Revenue + Open]]/Table1[[#This Row],[Qty]]</f>
        <v>1.3618934911242604</v>
      </c>
      <c r="L9375">
        <f>Table1[[#This Row],[Total Revenue + Open]]/Table1[[#This Row],[Qty]]</f>
        <v>1.3618934911242604</v>
      </c>
    </row>
    <row r="9376" spans="1:12" hidden="1">
      <c r="A9376" t="s">
        <v>544</v>
      </c>
      <c r="B9376" t="s">
        <v>351</v>
      </c>
      <c r="C9376" t="s">
        <v>351</v>
      </c>
      <c r="D9376" t="s">
        <v>612</v>
      </c>
      <c r="E9376" t="s">
        <v>15</v>
      </c>
      <c r="F9376" t="s">
        <v>36</v>
      </c>
      <c r="G9376" t="s">
        <v>384</v>
      </c>
      <c r="H9376" s="1">
        <v>2022</v>
      </c>
      <c r="I9376" s="2">
        <v>1410</v>
      </c>
      <c r="J9376" s="3">
        <v>1918</v>
      </c>
      <c r="K9376">
        <f>Table1[[#This Row],[Total Revenue + Open]]/Table1[[#This Row],[Qty]]</f>
        <v>1.3602836879432625</v>
      </c>
      <c r="L9376">
        <f>Table1[[#This Row],[Total Revenue + Open]]/Table1[[#This Row],[Qty]]</f>
        <v>1.3602836879432625</v>
      </c>
    </row>
    <row r="9377" spans="1:12" hidden="1">
      <c r="A9377" t="s">
        <v>544</v>
      </c>
      <c r="B9377" t="s">
        <v>351</v>
      </c>
      <c r="C9377" t="s">
        <v>351</v>
      </c>
      <c r="D9377" t="s">
        <v>612</v>
      </c>
      <c r="E9377" t="s">
        <v>15</v>
      </c>
      <c r="F9377" t="s">
        <v>36</v>
      </c>
      <c r="G9377" t="s">
        <v>384</v>
      </c>
      <c r="H9377" s="1">
        <v>2022</v>
      </c>
      <c r="I9377" s="2">
        <v>500</v>
      </c>
      <c r="J9377" s="3">
        <v>685</v>
      </c>
      <c r="K9377">
        <f>Table1[[#This Row],[Total Revenue + Open]]/Table1[[#This Row],[Qty]]</f>
        <v>1.37</v>
      </c>
      <c r="L9377">
        <f>Table1[[#This Row],[Total Revenue + Open]]/Table1[[#This Row],[Qty]]</f>
        <v>1.37</v>
      </c>
    </row>
    <row r="9378" spans="1:12" hidden="1">
      <c r="A9378" t="s">
        <v>544</v>
      </c>
      <c r="B9378" t="s">
        <v>351</v>
      </c>
      <c r="C9378" t="s">
        <v>351</v>
      </c>
      <c r="D9378" t="s">
        <v>612</v>
      </c>
      <c r="E9378" t="s">
        <v>15</v>
      </c>
      <c r="F9378" t="s">
        <v>36</v>
      </c>
      <c r="G9378" t="s">
        <v>384</v>
      </c>
      <c r="H9378" s="1">
        <v>2022</v>
      </c>
      <c r="I9378" s="2">
        <v>3270</v>
      </c>
      <c r="J9378" s="3">
        <v>4452.5</v>
      </c>
      <c r="K9378">
        <f>Table1[[#This Row],[Total Revenue + Open]]/Table1[[#This Row],[Qty]]</f>
        <v>1.3616207951070336</v>
      </c>
      <c r="L9378">
        <f>Table1[[#This Row],[Total Revenue + Open]]/Table1[[#This Row],[Qty]]</f>
        <v>1.3616207951070336</v>
      </c>
    </row>
    <row r="9379" spans="1:12" hidden="1">
      <c r="A9379" t="s">
        <v>544</v>
      </c>
      <c r="B9379" t="s">
        <v>351</v>
      </c>
      <c r="C9379" t="s">
        <v>351</v>
      </c>
      <c r="D9379" t="s">
        <v>612</v>
      </c>
      <c r="E9379" t="s">
        <v>15</v>
      </c>
      <c r="F9379" t="s">
        <v>36</v>
      </c>
      <c r="G9379" t="s">
        <v>384</v>
      </c>
      <c r="H9379" s="1">
        <v>2022</v>
      </c>
      <c r="I9379" s="2">
        <v>1460</v>
      </c>
      <c r="J9379" s="3">
        <v>1986.5</v>
      </c>
      <c r="K9379">
        <f>Table1[[#This Row],[Total Revenue + Open]]/Table1[[#This Row],[Qty]]</f>
        <v>1.3606164383561643</v>
      </c>
      <c r="L9379">
        <f>Table1[[#This Row],[Total Revenue + Open]]/Table1[[#This Row],[Qty]]</f>
        <v>1.3606164383561643</v>
      </c>
    </row>
    <row r="9380" spans="1:12" hidden="1">
      <c r="A9380" t="s">
        <v>544</v>
      </c>
      <c r="B9380" t="s">
        <v>351</v>
      </c>
      <c r="C9380" t="s">
        <v>351</v>
      </c>
      <c r="D9380" t="s">
        <v>612</v>
      </c>
      <c r="E9380" t="s">
        <v>15</v>
      </c>
      <c r="F9380" t="s">
        <v>36</v>
      </c>
      <c r="G9380" t="s">
        <v>384</v>
      </c>
      <c r="H9380" s="1">
        <v>2022</v>
      </c>
      <c r="I9380" s="2">
        <v>2910</v>
      </c>
      <c r="J9380" s="3">
        <v>3973</v>
      </c>
      <c r="K9380">
        <f>Table1[[#This Row],[Total Revenue + Open]]/Table1[[#This Row],[Qty]]</f>
        <v>1.3652920962199313</v>
      </c>
      <c r="L9380">
        <f>Table1[[#This Row],[Total Revenue + Open]]/Table1[[#This Row],[Qty]]</f>
        <v>1.3652920962199313</v>
      </c>
    </row>
    <row r="9381" spans="1:12" hidden="1">
      <c r="A9381" t="s">
        <v>544</v>
      </c>
      <c r="B9381" t="s">
        <v>351</v>
      </c>
      <c r="C9381" t="s">
        <v>351</v>
      </c>
      <c r="D9381" t="s">
        <v>612</v>
      </c>
      <c r="E9381" t="s">
        <v>15</v>
      </c>
      <c r="F9381" t="s">
        <v>36</v>
      </c>
      <c r="G9381" t="s">
        <v>384</v>
      </c>
      <c r="H9381" s="1">
        <v>2018</v>
      </c>
      <c r="I9381" s="2">
        <v>15075</v>
      </c>
      <c r="J9381" s="3">
        <v>18300</v>
      </c>
      <c r="K9381">
        <f>Table1[[#This Row],[Total Revenue + Open]]/Table1[[#This Row],[Qty]]</f>
        <v>1.2139303482587065</v>
      </c>
      <c r="L9381">
        <f>Table1[[#This Row],[Total Revenue + Open]]/Table1[[#This Row],[Qty]]</f>
        <v>1.2139303482587065</v>
      </c>
    </row>
    <row r="9382" spans="1:12" hidden="1">
      <c r="A9382" t="s">
        <v>544</v>
      </c>
      <c r="B9382" t="s">
        <v>351</v>
      </c>
      <c r="C9382" t="s">
        <v>351</v>
      </c>
      <c r="D9382" t="s">
        <v>612</v>
      </c>
      <c r="E9382" t="s">
        <v>15</v>
      </c>
      <c r="F9382" t="s">
        <v>36</v>
      </c>
      <c r="G9382" t="s">
        <v>384</v>
      </c>
      <c r="H9382" s="1">
        <v>2018</v>
      </c>
      <c r="I9382" s="2">
        <v>5025</v>
      </c>
      <c r="J9382" s="3">
        <v>6000</v>
      </c>
      <c r="K9382">
        <f>Table1[[#This Row],[Total Revenue + Open]]/Table1[[#This Row],[Qty]]</f>
        <v>1.1940298507462686</v>
      </c>
      <c r="L9382">
        <f>Table1[[#This Row],[Total Revenue + Open]]/Table1[[#This Row],[Qty]]</f>
        <v>1.1940298507462686</v>
      </c>
    </row>
    <row r="9383" spans="1:12" hidden="1">
      <c r="A9383" t="s">
        <v>544</v>
      </c>
      <c r="B9383" t="s">
        <v>351</v>
      </c>
      <c r="C9383" t="s">
        <v>351</v>
      </c>
      <c r="D9383" t="s">
        <v>612</v>
      </c>
      <c r="E9383" t="s">
        <v>15</v>
      </c>
      <c r="F9383" t="s">
        <v>36</v>
      </c>
      <c r="G9383" t="s">
        <v>384</v>
      </c>
      <c r="H9383" s="1">
        <v>2018</v>
      </c>
      <c r="I9383" s="2">
        <v>34780</v>
      </c>
      <c r="J9383" s="3">
        <v>41520</v>
      </c>
      <c r="K9383">
        <f>Table1[[#This Row],[Total Revenue + Open]]/Table1[[#This Row],[Qty]]</f>
        <v>1.1937895342150662</v>
      </c>
      <c r="L9383">
        <f>Table1[[#This Row],[Total Revenue + Open]]/Table1[[#This Row],[Qty]]</f>
        <v>1.1937895342150662</v>
      </c>
    </row>
    <row r="9384" spans="1:12" hidden="1">
      <c r="A9384" t="s">
        <v>544</v>
      </c>
      <c r="B9384" t="s">
        <v>351</v>
      </c>
      <c r="C9384" t="s">
        <v>351</v>
      </c>
      <c r="D9384" t="s">
        <v>612</v>
      </c>
      <c r="E9384" t="s">
        <v>15</v>
      </c>
      <c r="F9384" t="s">
        <v>36</v>
      </c>
      <c r="G9384" t="s">
        <v>384</v>
      </c>
      <c r="H9384" s="1">
        <v>2018</v>
      </c>
      <c r="I9384" s="2">
        <v>9325</v>
      </c>
      <c r="J9384" s="3">
        <v>11130</v>
      </c>
      <c r="K9384">
        <f>Table1[[#This Row],[Total Revenue + Open]]/Table1[[#This Row],[Qty]]</f>
        <v>1.1935656836461126</v>
      </c>
      <c r="L9384">
        <f>Table1[[#This Row],[Total Revenue + Open]]/Table1[[#This Row],[Qty]]</f>
        <v>1.1935656836461126</v>
      </c>
    </row>
    <row r="9385" spans="1:12" hidden="1">
      <c r="A9385" t="s">
        <v>544</v>
      </c>
      <c r="B9385" t="s">
        <v>351</v>
      </c>
      <c r="C9385" t="s">
        <v>351</v>
      </c>
      <c r="D9385" t="s">
        <v>612</v>
      </c>
      <c r="E9385" t="s">
        <v>15</v>
      </c>
      <c r="F9385" t="s">
        <v>36</v>
      </c>
      <c r="G9385" t="s">
        <v>384</v>
      </c>
      <c r="H9385" s="1">
        <v>2018</v>
      </c>
      <c r="I9385" s="2">
        <v>7995</v>
      </c>
      <c r="J9385" s="3">
        <v>9540</v>
      </c>
      <c r="K9385">
        <f>Table1[[#This Row],[Total Revenue + Open]]/Table1[[#This Row],[Qty]]</f>
        <v>1.1932457786116322</v>
      </c>
      <c r="L9385">
        <f>Table1[[#This Row],[Total Revenue + Open]]/Table1[[#This Row],[Qty]]</f>
        <v>1.1932457786116322</v>
      </c>
    </row>
    <row r="9386" spans="1:12" hidden="1">
      <c r="A9386" t="s">
        <v>544</v>
      </c>
      <c r="B9386" t="s">
        <v>351</v>
      </c>
      <c r="C9386" t="s">
        <v>351</v>
      </c>
      <c r="D9386" t="s">
        <v>612</v>
      </c>
      <c r="E9386" t="s">
        <v>15</v>
      </c>
      <c r="F9386" t="s">
        <v>36</v>
      </c>
      <c r="G9386" t="s">
        <v>384</v>
      </c>
      <c r="H9386" s="1">
        <v>2018</v>
      </c>
      <c r="I9386" s="2">
        <v>7590</v>
      </c>
      <c r="J9386" s="3">
        <v>9060</v>
      </c>
      <c r="K9386">
        <f>Table1[[#This Row],[Total Revenue + Open]]/Table1[[#This Row],[Qty]]</f>
        <v>1.1936758893280632</v>
      </c>
      <c r="L9386">
        <f>Table1[[#This Row],[Total Revenue + Open]]/Table1[[#This Row],[Qty]]</f>
        <v>1.1936758893280632</v>
      </c>
    </row>
    <row r="9387" spans="1:12" hidden="1">
      <c r="A9387" t="s">
        <v>544</v>
      </c>
      <c r="B9387" t="s">
        <v>351</v>
      </c>
      <c r="C9387" t="s">
        <v>351</v>
      </c>
      <c r="D9387" t="s">
        <v>612</v>
      </c>
      <c r="E9387" t="s">
        <v>15</v>
      </c>
      <c r="F9387" t="s">
        <v>36</v>
      </c>
      <c r="G9387" t="s">
        <v>384</v>
      </c>
      <c r="H9387" s="1">
        <v>2018</v>
      </c>
      <c r="I9387" s="2">
        <v>5710</v>
      </c>
      <c r="J9387" s="3">
        <v>6810</v>
      </c>
      <c r="K9387">
        <f>Table1[[#This Row],[Total Revenue + Open]]/Table1[[#This Row],[Qty]]</f>
        <v>1.1926444833625218</v>
      </c>
      <c r="L9387">
        <f>Table1[[#This Row],[Total Revenue + Open]]/Table1[[#This Row],[Qty]]</f>
        <v>1.1926444833625218</v>
      </c>
    </row>
    <row r="9388" spans="1:12" hidden="1">
      <c r="A9388" t="s">
        <v>544</v>
      </c>
      <c r="B9388" t="s">
        <v>351</v>
      </c>
      <c r="C9388" t="s">
        <v>351</v>
      </c>
      <c r="D9388" t="s">
        <v>612</v>
      </c>
      <c r="E9388" t="s">
        <v>15</v>
      </c>
      <c r="F9388" t="s">
        <v>36</v>
      </c>
      <c r="G9388" t="s">
        <v>384</v>
      </c>
      <c r="H9388" s="1">
        <v>2018</v>
      </c>
      <c r="I9388" s="2">
        <v>4320</v>
      </c>
      <c r="J9388" s="3">
        <v>5160</v>
      </c>
      <c r="K9388">
        <f>Table1[[#This Row],[Total Revenue + Open]]/Table1[[#This Row],[Qty]]</f>
        <v>1.1944444444444444</v>
      </c>
      <c r="L9388">
        <f>Table1[[#This Row],[Total Revenue + Open]]/Table1[[#This Row],[Qty]]</f>
        <v>1.1944444444444444</v>
      </c>
    </row>
    <row r="9389" spans="1:12" hidden="1">
      <c r="A9389" t="s">
        <v>544</v>
      </c>
      <c r="B9389" t="s">
        <v>351</v>
      </c>
      <c r="C9389" t="s">
        <v>351</v>
      </c>
      <c r="D9389" t="s">
        <v>612</v>
      </c>
      <c r="E9389" t="s">
        <v>15</v>
      </c>
      <c r="F9389" t="s">
        <v>36</v>
      </c>
      <c r="G9389" t="s">
        <v>384</v>
      </c>
      <c r="H9389" s="1">
        <v>2018</v>
      </c>
      <c r="I9389" s="2">
        <v>15030</v>
      </c>
      <c r="J9389" s="3">
        <v>17940</v>
      </c>
      <c r="K9389">
        <f>Table1[[#This Row],[Total Revenue + Open]]/Table1[[#This Row],[Qty]]</f>
        <v>1.1936127744510978</v>
      </c>
      <c r="L9389">
        <f>Table1[[#This Row],[Total Revenue + Open]]/Table1[[#This Row],[Qty]]</f>
        <v>1.1936127744510978</v>
      </c>
    </row>
    <row r="9390" spans="1:12" hidden="1">
      <c r="A9390" t="s">
        <v>544</v>
      </c>
      <c r="B9390" t="s">
        <v>351</v>
      </c>
      <c r="C9390" t="s">
        <v>351</v>
      </c>
      <c r="D9390" t="s">
        <v>612</v>
      </c>
      <c r="E9390" t="s">
        <v>15</v>
      </c>
      <c r="F9390" t="s">
        <v>36</v>
      </c>
      <c r="G9390" t="s">
        <v>384</v>
      </c>
      <c r="H9390" s="1">
        <v>2018</v>
      </c>
      <c r="I9390" s="2">
        <v>16535</v>
      </c>
      <c r="J9390" s="3">
        <v>19740</v>
      </c>
      <c r="K9390">
        <f>Table1[[#This Row],[Total Revenue + Open]]/Table1[[#This Row],[Qty]]</f>
        <v>1.193831267009374</v>
      </c>
      <c r="L9390">
        <f>Table1[[#This Row],[Total Revenue + Open]]/Table1[[#This Row],[Qty]]</f>
        <v>1.193831267009374</v>
      </c>
    </row>
    <row r="9391" spans="1:12" hidden="1">
      <c r="A9391" t="s">
        <v>544</v>
      </c>
      <c r="B9391" t="s">
        <v>351</v>
      </c>
      <c r="C9391" t="s">
        <v>351</v>
      </c>
      <c r="D9391" t="s">
        <v>612</v>
      </c>
      <c r="E9391" t="s">
        <v>15</v>
      </c>
      <c r="F9391" t="s">
        <v>36</v>
      </c>
      <c r="G9391" t="s">
        <v>384</v>
      </c>
      <c r="H9391" s="1">
        <v>2018</v>
      </c>
      <c r="I9391" s="2">
        <v>6235</v>
      </c>
      <c r="J9391" s="3">
        <v>7440</v>
      </c>
      <c r="K9391">
        <f>Table1[[#This Row],[Total Revenue + Open]]/Table1[[#This Row],[Qty]]</f>
        <v>1.1932638331996792</v>
      </c>
      <c r="L9391">
        <f>Table1[[#This Row],[Total Revenue + Open]]/Table1[[#This Row],[Qty]]</f>
        <v>1.1932638331996792</v>
      </c>
    </row>
    <row r="9392" spans="1:12" hidden="1">
      <c r="A9392" t="s">
        <v>544</v>
      </c>
      <c r="B9392" t="s">
        <v>351</v>
      </c>
      <c r="C9392" t="s">
        <v>351</v>
      </c>
      <c r="D9392" t="s">
        <v>612</v>
      </c>
      <c r="E9392" t="s">
        <v>15</v>
      </c>
      <c r="F9392" t="s">
        <v>36</v>
      </c>
      <c r="G9392" t="s">
        <v>384</v>
      </c>
      <c r="H9392" s="1">
        <v>2019</v>
      </c>
      <c r="I9392" s="2">
        <v>5025</v>
      </c>
      <c r="J9392" s="3">
        <v>6000</v>
      </c>
      <c r="K9392">
        <f>Table1[[#This Row],[Total Revenue + Open]]/Table1[[#This Row],[Qty]]</f>
        <v>1.1940298507462686</v>
      </c>
      <c r="L9392">
        <f>Table1[[#This Row],[Total Revenue + Open]]/Table1[[#This Row],[Qty]]</f>
        <v>1.1940298507462686</v>
      </c>
    </row>
    <row r="9393" spans="1:12" hidden="1">
      <c r="A9393" t="s">
        <v>544</v>
      </c>
      <c r="B9393" t="s">
        <v>351</v>
      </c>
      <c r="C9393" t="s">
        <v>351</v>
      </c>
      <c r="D9393" t="s">
        <v>612</v>
      </c>
      <c r="E9393" t="s">
        <v>15</v>
      </c>
      <c r="F9393" t="s">
        <v>36</v>
      </c>
      <c r="G9393" t="s">
        <v>384</v>
      </c>
      <c r="H9393" s="1">
        <v>2019</v>
      </c>
      <c r="I9393" s="2">
        <v>8950</v>
      </c>
      <c r="J9393" s="3">
        <v>10680</v>
      </c>
      <c r="K9393">
        <f>Table1[[#This Row],[Total Revenue + Open]]/Table1[[#This Row],[Qty]]</f>
        <v>1.1932960893854749</v>
      </c>
      <c r="L9393">
        <f>Table1[[#This Row],[Total Revenue + Open]]/Table1[[#This Row],[Qty]]</f>
        <v>1.1932960893854749</v>
      </c>
    </row>
    <row r="9394" spans="1:12" hidden="1">
      <c r="A9394" t="s">
        <v>544</v>
      </c>
      <c r="B9394" t="s">
        <v>351</v>
      </c>
      <c r="C9394" t="s">
        <v>351</v>
      </c>
      <c r="D9394" t="s">
        <v>612</v>
      </c>
      <c r="E9394" t="s">
        <v>15</v>
      </c>
      <c r="F9394" t="s">
        <v>36</v>
      </c>
      <c r="G9394" t="s">
        <v>384</v>
      </c>
      <c r="H9394" s="1">
        <v>2019</v>
      </c>
      <c r="I9394" s="2">
        <v>5230</v>
      </c>
      <c r="J9394" s="3">
        <v>6240</v>
      </c>
      <c r="K9394">
        <f>Table1[[#This Row],[Total Revenue + Open]]/Table1[[#This Row],[Qty]]</f>
        <v>1.1931166347992352</v>
      </c>
      <c r="L9394">
        <f>Table1[[#This Row],[Total Revenue + Open]]/Table1[[#This Row],[Qty]]</f>
        <v>1.1931166347992352</v>
      </c>
    </row>
    <row r="9395" spans="1:12" hidden="1">
      <c r="A9395" t="s">
        <v>544</v>
      </c>
      <c r="B9395" t="s">
        <v>351</v>
      </c>
      <c r="C9395" t="s">
        <v>351</v>
      </c>
      <c r="D9395" t="s">
        <v>612</v>
      </c>
      <c r="E9395" t="s">
        <v>15</v>
      </c>
      <c r="F9395" t="s">
        <v>36</v>
      </c>
      <c r="G9395" t="s">
        <v>384</v>
      </c>
      <c r="H9395" s="1">
        <v>2019</v>
      </c>
      <c r="I9395" s="2">
        <v>16380</v>
      </c>
      <c r="J9395" s="3">
        <v>19560</v>
      </c>
      <c r="K9395">
        <f>Table1[[#This Row],[Total Revenue + Open]]/Table1[[#This Row],[Qty]]</f>
        <v>1.1941391941391941</v>
      </c>
      <c r="L9395">
        <f>Table1[[#This Row],[Total Revenue + Open]]/Table1[[#This Row],[Qty]]</f>
        <v>1.1941391941391941</v>
      </c>
    </row>
    <row r="9396" spans="1:12" hidden="1">
      <c r="A9396" t="s">
        <v>544</v>
      </c>
      <c r="B9396" t="s">
        <v>351</v>
      </c>
      <c r="C9396" t="s">
        <v>351</v>
      </c>
      <c r="D9396" t="s">
        <v>612</v>
      </c>
      <c r="E9396" t="s">
        <v>15</v>
      </c>
      <c r="F9396" t="s">
        <v>36</v>
      </c>
      <c r="G9396" t="s">
        <v>384</v>
      </c>
      <c r="H9396" s="1">
        <v>2019</v>
      </c>
      <c r="I9396" s="2">
        <v>9650</v>
      </c>
      <c r="J9396" s="3">
        <v>11520</v>
      </c>
      <c r="K9396">
        <f>Table1[[#This Row],[Total Revenue + Open]]/Table1[[#This Row],[Qty]]</f>
        <v>1.193782383419689</v>
      </c>
      <c r="L9396">
        <f>Table1[[#This Row],[Total Revenue + Open]]/Table1[[#This Row],[Qty]]</f>
        <v>1.193782383419689</v>
      </c>
    </row>
    <row r="9397" spans="1:12" hidden="1">
      <c r="A9397" t="s">
        <v>544</v>
      </c>
      <c r="B9397" t="s">
        <v>351</v>
      </c>
      <c r="C9397" t="s">
        <v>351</v>
      </c>
      <c r="D9397" t="s">
        <v>612</v>
      </c>
      <c r="E9397" t="s">
        <v>15</v>
      </c>
      <c r="F9397" t="s">
        <v>36</v>
      </c>
      <c r="G9397" t="s">
        <v>384</v>
      </c>
      <c r="H9397" s="1">
        <v>2019</v>
      </c>
      <c r="I9397" s="2">
        <v>5025</v>
      </c>
      <c r="J9397" s="3">
        <v>6000</v>
      </c>
      <c r="K9397">
        <f>Table1[[#This Row],[Total Revenue + Open]]/Table1[[#This Row],[Qty]]</f>
        <v>1.1940298507462686</v>
      </c>
      <c r="L9397">
        <f>Table1[[#This Row],[Total Revenue + Open]]/Table1[[#This Row],[Qty]]</f>
        <v>1.1940298507462686</v>
      </c>
    </row>
    <row r="9398" spans="1:12" hidden="1">
      <c r="A9398" t="s">
        <v>544</v>
      </c>
      <c r="B9398" t="s">
        <v>351</v>
      </c>
      <c r="C9398" t="s">
        <v>351</v>
      </c>
      <c r="D9398" t="s">
        <v>612</v>
      </c>
      <c r="E9398" t="s">
        <v>15</v>
      </c>
      <c r="F9398" t="s">
        <v>36</v>
      </c>
      <c r="G9398" t="s">
        <v>384</v>
      </c>
      <c r="H9398" s="1">
        <v>2019</v>
      </c>
      <c r="I9398" s="2">
        <v>5025</v>
      </c>
      <c r="J9398" s="3">
        <v>6000</v>
      </c>
      <c r="K9398">
        <f>Table1[[#This Row],[Total Revenue + Open]]/Table1[[#This Row],[Qty]]</f>
        <v>1.1940298507462686</v>
      </c>
      <c r="L9398">
        <f>Table1[[#This Row],[Total Revenue + Open]]/Table1[[#This Row],[Qty]]</f>
        <v>1.1940298507462686</v>
      </c>
    </row>
    <row r="9399" spans="1:12" hidden="1">
      <c r="A9399" t="s">
        <v>544</v>
      </c>
      <c r="B9399" t="s">
        <v>351</v>
      </c>
      <c r="C9399" t="s">
        <v>351</v>
      </c>
      <c r="D9399" t="s">
        <v>612</v>
      </c>
      <c r="E9399" t="s">
        <v>15</v>
      </c>
      <c r="F9399" t="s">
        <v>36</v>
      </c>
      <c r="G9399" t="s">
        <v>384</v>
      </c>
      <c r="H9399" s="1">
        <v>2019</v>
      </c>
      <c r="I9399" s="2">
        <v>6435</v>
      </c>
      <c r="J9399" s="3">
        <v>7680</v>
      </c>
      <c r="K9399">
        <f>Table1[[#This Row],[Total Revenue + Open]]/Table1[[#This Row],[Qty]]</f>
        <v>1.1934731934731935</v>
      </c>
      <c r="L9399">
        <f>Table1[[#This Row],[Total Revenue + Open]]/Table1[[#This Row],[Qty]]</f>
        <v>1.1934731934731935</v>
      </c>
    </row>
    <row r="9400" spans="1:12" hidden="1">
      <c r="A9400" t="s">
        <v>544</v>
      </c>
      <c r="B9400" t="s">
        <v>351</v>
      </c>
      <c r="C9400" t="s">
        <v>351</v>
      </c>
      <c r="D9400" t="s">
        <v>612</v>
      </c>
      <c r="E9400" t="s">
        <v>15</v>
      </c>
      <c r="F9400" t="s">
        <v>36</v>
      </c>
      <c r="G9400" t="s">
        <v>384</v>
      </c>
      <c r="H9400" s="1">
        <v>2019</v>
      </c>
      <c r="I9400" s="2">
        <v>2515</v>
      </c>
      <c r="J9400" s="3">
        <v>3000</v>
      </c>
      <c r="K9400">
        <f>Table1[[#This Row],[Total Revenue + Open]]/Table1[[#This Row],[Qty]]</f>
        <v>1.1928429423459244</v>
      </c>
      <c r="L9400">
        <f>Table1[[#This Row],[Total Revenue + Open]]/Table1[[#This Row],[Qty]]</f>
        <v>1.1928429423459244</v>
      </c>
    </row>
    <row r="9401" spans="1:12" hidden="1">
      <c r="A9401" t="s">
        <v>544</v>
      </c>
      <c r="B9401" t="s">
        <v>351</v>
      </c>
      <c r="C9401" t="s">
        <v>351</v>
      </c>
      <c r="D9401" t="s">
        <v>612</v>
      </c>
      <c r="E9401" t="s">
        <v>15</v>
      </c>
      <c r="F9401" t="s">
        <v>36</v>
      </c>
      <c r="G9401" t="s">
        <v>384</v>
      </c>
      <c r="H9401" s="1">
        <v>2019</v>
      </c>
      <c r="I9401" s="2">
        <v>7895</v>
      </c>
      <c r="J9401" s="3">
        <v>9420</v>
      </c>
      <c r="K9401">
        <f>Table1[[#This Row],[Total Revenue + Open]]/Table1[[#This Row],[Qty]]</f>
        <v>1.1931602279924003</v>
      </c>
      <c r="L9401">
        <f>Table1[[#This Row],[Total Revenue + Open]]/Table1[[#This Row],[Qty]]</f>
        <v>1.1931602279924003</v>
      </c>
    </row>
    <row r="9402" spans="1:12" hidden="1">
      <c r="A9402" t="s">
        <v>544</v>
      </c>
      <c r="B9402" t="s">
        <v>351</v>
      </c>
      <c r="C9402" t="s">
        <v>351</v>
      </c>
      <c r="D9402" t="s">
        <v>612</v>
      </c>
      <c r="E9402" t="s">
        <v>15</v>
      </c>
      <c r="F9402" t="s">
        <v>36</v>
      </c>
      <c r="G9402" t="s">
        <v>384</v>
      </c>
      <c r="H9402" s="1">
        <v>2019</v>
      </c>
      <c r="I9402" s="2">
        <v>5785</v>
      </c>
      <c r="J9402" s="3">
        <v>6900</v>
      </c>
      <c r="K9402">
        <f>Table1[[#This Row],[Total Revenue + Open]]/Table1[[#This Row],[Qty]]</f>
        <v>1.1927398444252377</v>
      </c>
      <c r="L9402">
        <f>Table1[[#This Row],[Total Revenue + Open]]/Table1[[#This Row],[Qty]]</f>
        <v>1.1927398444252377</v>
      </c>
    </row>
    <row r="9403" spans="1:12" hidden="1">
      <c r="A9403" t="s">
        <v>544</v>
      </c>
      <c r="B9403" t="s">
        <v>351</v>
      </c>
      <c r="C9403" t="s">
        <v>351</v>
      </c>
      <c r="D9403" t="s">
        <v>612</v>
      </c>
      <c r="E9403" t="s">
        <v>15</v>
      </c>
      <c r="F9403" t="s">
        <v>36</v>
      </c>
      <c r="G9403" t="s">
        <v>384</v>
      </c>
      <c r="H9403" s="1">
        <v>2019</v>
      </c>
      <c r="I9403" s="2">
        <v>7890</v>
      </c>
      <c r="J9403" s="3">
        <v>9420</v>
      </c>
      <c r="K9403">
        <f>Table1[[#This Row],[Total Revenue + Open]]/Table1[[#This Row],[Qty]]</f>
        <v>1.1939163498098859</v>
      </c>
      <c r="L9403">
        <f>Table1[[#This Row],[Total Revenue + Open]]/Table1[[#This Row],[Qty]]</f>
        <v>1.1939163498098859</v>
      </c>
    </row>
    <row r="9404" spans="1:12" hidden="1">
      <c r="A9404" t="s">
        <v>544</v>
      </c>
      <c r="B9404" t="s">
        <v>351</v>
      </c>
      <c r="C9404" t="s">
        <v>351</v>
      </c>
      <c r="D9404" t="s">
        <v>612</v>
      </c>
      <c r="E9404" t="s">
        <v>15</v>
      </c>
      <c r="F9404" t="s">
        <v>36</v>
      </c>
      <c r="G9404" t="s">
        <v>384</v>
      </c>
      <c r="H9404" s="1">
        <v>2020</v>
      </c>
      <c r="I9404" s="2">
        <v>8145</v>
      </c>
      <c r="J9404" s="3">
        <v>9720</v>
      </c>
      <c r="K9404">
        <f>Table1[[#This Row],[Total Revenue + Open]]/Table1[[#This Row],[Qty]]</f>
        <v>1.1933701657458564</v>
      </c>
      <c r="L9404">
        <f>Table1[[#This Row],[Total Revenue + Open]]/Table1[[#This Row],[Qty]]</f>
        <v>1.1933701657458564</v>
      </c>
    </row>
    <row r="9405" spans="1:12" hidden="1">
      <c r="A9405" t="s">
        <v>544</v>
      </c>
      <c r="B9405" t="s">
        <v>351</v>
      </c>
      <c r="C9405" t="s">
        <v>351</v>
      </c>
      <c r="D9405" t="s">
        <v>612</v>
      </c>
      <c r="E9405" t="s">
        <v>15</v>
      </c>
      <c r="F9405" t="s">
        <v>36</v>
      </c>
      <c r="G9405" t="s">
        <v>384</v>
      </c>
      <c r="H9405" s="1">
        <v>2020</v>
      </c>
      <c r="I9405" s="2">
        <v>8290</v>
      </c>
      <c r="J9405" s="3">
        <v>9900</v>
      </c>
      <c r="K9405">
        <f>Table1[[#This Row],[Total Revenue + Open]]/Table1[[#This Row],[Qty]]</f>
        <v>1.1942098914354644</v>
      </c>
      <c r="L9405">
        <f>Table1[[#This Row],[Total Revenue + Open]]/Table1[[#This Row],[Qty]]</f>
        <v>1.1942098914354644</v>
      </c>
    </row>
    <row r="9406" spans="1:12" hidden="1">
      <c r="A9406" t="s">
        <v>544</v>
      </c>
      <c r="B9406" t="s">
        <v>351</v>
      </c>
      <c r="C9406" t="s">
        <v>351</v>
      </c>
      <c r="D9406" t="s">
        <v>612</v>
      </c>
      <c r="E9406" t="s">
        <v>15</v>
      </c>
      <c r="F9406" t="s">
        <v>36</v>
      </c>
      <c r="G9406" t="s">
        <v>384</v>
      </c>
      <c r="H9406" s="1">
        <v>2020</v>
      </c>
      <c r="I9406" s="2">
        <v>10300</v>
      </c>
      <c r="J9406" s="3">
        <v>12300</v>
      </c>
      <c r="K9406">
        <f>Table1[[#This Row],[Total Revenue + Open]]/Table1[[#This Row],[Qty]]</f>
        <v>1.1941747572815533</v>
      </c>
      <c r="L9406">
        <f>Table1[[#This Row],[Total Revenue + Open]]/Table1[[#This Row],[Qty]]</f>
        <v>1.1941747572815533</v>
      </c>
    </row>
    <row r="9407" spans="1:12" hidden="1">
      <c r="A9407" t="s">
        <v>544</v>
      </c>
      <c r="B9407" t="s">
        <v>351</v>
      </c>
      <c r="C9407" t="s">
        <v>351</v>
      </c>
      <c r="D9407" t="s">
        <v>612</v>
      </c>
      <c r="E9407" t="s">
        <v>15</v>
      </c>
      <c r="F9407" t="s">
        <v>36</v>
      </c>
      <c r="G9407" t="s">
        <v>384</v>
      </c>
      <c r="H9407" s="1">
        <v>2020</v>
      </c>
      <c r="I9407" s="2">
        <v>22820</v>
      </c>
      <c r="J9407" s="3">
        <v>27756</v>
      </c>
      <c r="K9407">
        <f>Table1[[#This Row],[Total Revenue + Open]]/Table1[[#This Row],[Qty]]</f>
        <v>1.2163014899211217</v>
      </c>
      <c r="L9407">
        <f>Table1[[#This Row],[Total Revenue + Open]]/Table1[[#This Row],[Qty]]</f>
        <v>1.2163014899211217</v>
      </c>
    </row>
    <row r="9408" spans="1:12" hidden="1">
      <c r="A9408" t="s">
        <v>544</v>
      </c>
      <c r="B9408" t="s">
        <v>351</v>
      </c>
      <c r="C9408" t="s">
        <v>351</v>
      </c>
      <c r="D9408" t="s">
        <v>612</v>
      </c>
      <c r="E9408" t="s">
        <v>15</v>
      </c>
      <c r="F9408" t="s">
        <v>36</v>
      </c>
      <c r="G9408" t="s">
        <v>384</v>
      </c>
      <c r="H9408" s="1">
        <v>2020</v>
      </c>
      <c r="I9408" s="2">
        <v>8695</v>
      </c>
      <c r="J9408" s="3">
        <v>11418</v>
      </c>
      <c r="K9408">
        <f>Table1[[#This Row],[Total Revenue + Open]]/Table1[[#This Row],[Qty]]</f>
        <v>1.3131684876365728</v>
      </c>
      <c r="L9408">
        <f>Table1[[#This Row],[Total Revenue + Open]]/Table1[[#This Row],[Qty]]</f>
        <v>1.3131684876365728</v>
      </c>
    </row>
    <row r="9409" spans="1:12" hidden="1">
      <c r="A9409" t="s">
        <v>544</v>
      </c>
      <c r="B9409" t="s">
        <v>351</v>
      </c>
      <c r="C9409" t="s">
        <v>351</v>
      </c>
      <c r="D9409" t="s">
        <v>612</v>
      </c>
      <c r="E9409" t="s">
        <v>15</v>
      </c>
      <c r="F9409" t="s">
        <v>36</v>
      </c>
      <c r="G9409" t="s">
        <v>384</v>
      </c>
      <c r="H9409" s="1">
        <v>2020</v>
      </c>
      <c r="I9409" s="2">
        <v>10105</v>
      </c>
      <c r="J9409" s="3">
        <v>13266</v>
      </c>
      <c r="K9409">
        <f>Table1[[#This Row],[Total Revenue + Open]]/Table1[[#This Row],[Qty]]</f>
        <v>1.3128154379020287</v>
      </c>
      <c r="L9409">
        <f>Table1[[#This Row],[Total Revenue + Open]]/Table1[[#This Row],[Qty]]</f>
        <v>1.3128154379020287</v>
      </c>
    </row>
    <row r="9410" spans="1:12" hidden="1">
      <c r="A9410" t="s">
        <v>544</v>
      </c>
      <c r="B9410" t="s">
        <v>351</v>
      </c>
      <c r="C9410" t="s">
        <v>351</v>
      </c>
      <c r="D9410" t="s">
        <v>612</v>
      </c>
      <c r="E9410" t="s">
        <v>15</v>
      </c>
      <c r="F9410" t="s">
        <v>36</v>
      </c>
      <c r="G9410" t="s">
        <v>384</v>
      </c>
      <c r="H9410" s="1">
        <v>2020</v>
      </c>
      <c r="I9410" s="2">
        <v>40360</v>
      </c>
      <c r="J9410" s="3">
        <v>52998</v>
      </c>
      <c r="K9410">
        <f>Table1[[#This Row],[Total Revenue + Open]]/Table1[[#This Row],[Qty]]</f>
        <v>1.3131318136769079</v>
      </c>
      <c r="L9410">
        <f>Table1[[#This Row],[Total Revenue + Open]]/Table1[[#This Row],[Qty]]</f>
        <v>1.3131318136769079</v>
      </c>
    </row>
    <row r="9411" spans="1:12" hidden="1">
      <c r="A9411" t="s">
        <v>544</v>
      </c>
      <c r="B9411" t="s">
        <v>351</v>
      </c>
      <c r="C9411" t="s">
        <v>351</v>
      </c>
      <c r="D9411" t="s">
        <v>612</v>
      </c>
      <c r="E9411" t="s">
        <v>15</v>
      </c>
      <c r="F9411" t="s">
        <v>36</v>
      </c>
      <c r="G9411" t="s">
        <v>384</v>
      </c>
      <c r="H9411" s="1">
        <v>2020</v>
      </c>
      <c r="I9411" s="2">
        <v>29550</v>
      </c>
      <c r="J9411" s="3">
        <v>38808</v>
      </c>
      <c r="K9411">
        <f>Table1[[#This Row],[Total Revenue + Open]]/Table1[[#This Row],[Qty]]</f>
        <v>1.3132994923857868</v>
      </c>
      <c r="L9411">
        <f>Table1[[#This Row],[Total Revenue + Open]]/Table1[[#This Row],[Qty]]</f>
        <v>1.3132994923857868</v>
      </c>
    </row>
    <row r="9412" spans="1:12" hidden="1">
      <c r="A9412" t="s">
        <v>544</v>
      </c>
      <c r="B9412" t="s">
        <v>351</v>
      </c>
      <c r="C9412" t="s">
        <v>351</v>
      </c>
      <c r="D9412" t="s">
        <v>612</v>
      </c>
      <c r="E9412" t="s">
        <v>15</v>
      </c>
      <c r="F9412" t="s">
        <v>36</v>
      </c>
      <c r="G9412" t="s">
        <v>384</v>
      </c>
      <c r="H9412" s="1">
        <v>2020</v>
      </c>
      <c r="I9412" s="2">
        <v>28545</v>
      </c>
      <c r="J9412" s="3">
        <v>37488</v>
      </c>
      <c r="K9412">
        <f>Table1[[#This Row],[Total Revenue + Open]]/Table1[[#This Row],[Qty]]</f>
        <v>1.3132947976878613</v>
      </c>
      <c r="L9412">
        <f>Table1[[#This Row],[Total Revenue + Open]]/Table1[[#This Row],[Qty]]</f>
        <v>1.3132947976878613</v>
      </c>
    </row>
    <row r="9413" spans="1:12" hidden="1">
      <c r="A9413" t="s">
        <v>544</v>
      </c>
      <c r="B9413" t="s">
        <v>351</v>
      </c>
      <c r="C9413" t="s">
        <v>351</v>
      </c>
      <c r="D9413" t="s">
        <v>612</v>
      </c>
      <c r="E9413" t="s">
        <v>15</v>
      </c>
      <c r="F9413" t="s">
        <v>36</v>
      </c>
      <c r="G9413" t="s">
        <v>384</v>
      </c>
      <c r="H9413" s="1">
        <v>2020</v>
      </c>
      <c r="I9413" s="2">
        <v>16080</v>
      </c>
      <c r="J9413" s="3">
        <v>21120</v>
      </c>
      <c r="K9413">
        <f>Table1[[#This Row],[Total Revenue + Open]]/Table1[[#This Row],[Qty]]</f>
        <v>1.3134328358208955</v>
      </c>
      <c r="L9413">
        <f>Table1[[#This Row],[Total Revenue + Open]]/Table1[[#This Row],[Qty]]</f>
        <v>1.3134328358208955</v>
      </c>
    </row>
    <row r="9414" spans="1:12" hidden="1">
      <c r="A9414" t="s">
        <v>544</v>
      </c>
      <c r="B9414" t="s">
        <v>351</v>
      </c>
      <c r="C9414" t="s">
        <v>351</v>
      </c>
      <c r="D9414" t="s">
        <v>612</v>
      </c>
      <c r="E9414" t="s">
        <v>15</v>
      </c>
      <c r="F9414" t="s">
        <v>36</v>
      </c>
      <c r="G9414" t="s">
        <v>384</v>
      </c>
      <c r="H9414" s="1">
        <v>2020</v>
      </c>
      <c r="I9414" s="2">
        <v>38750</v>
      </c>
      <c r="J9414" s="3">
        <v>50886</v>
      </c>
      <c r="K9414">
        <f>Table1[[#This Row],[Total Revenue + Open]]/Table1[[#This Row],[Qty]]</f>
        <v>1.3131870967741937</v>
      </c>
      <c r="L9414">
        <f>Table1[[#This Row],[Total Revenue + Open]]/Table1[[#This Row],[Qty]]</f>
        <v>1.3131870967741937</v>
      </c>
    </row>
    <row r="9415" spans="1:12" hidden="1">
      <c r="A9415" t="s">
        <v>544</v>
      </c>
      <c r="B9415" t="s">
        <v>351</v>
      </c>
      <c r="C9415" t="s">
        <v>351</v>
      </c>
      <c r="D9415" t="s">
        <v>612</v>
      </c>
      <c r="E9415" t="s">
        <v>15</v>
      </c>
      <c r="F9415" t="s">
        <v>36</v>
      </c>
      <c r="G9415" t="s">
        <v>384</v>
      </c>
      <c r="H9415" s="1">
        <v>2020</v>
      </c>
      <c r="I9415" s="2">
        <v>33520</v>
      </c>
      <c r="J9415" s="3">
        <v>44022</v>
      </c>
      <c r="K9415">
        <f>Table1[[#This Row],[Total Revenue + Open]]/Table1[[#This Row],[Qty]]</f>
        <v>1.3133054892601432</v>
      </c>
      <c r="L9415">
        <f>Table1[[#This Row],[Total Revenue + Open]]/Table1[[#This Row],[Qty]]</f>
        <v>1.3133054892601432</v>
      </c>
    </row>
    <row r="9416" spans="1:12" hidden="1">
      <c r="A9416" t="s">
        <v>544</v>
      </c>
      <c r="B9416" t="s">
        <v>351</v>
      </c>
      <c r="C9416" t="s">
        <v>351</v>
      </c>
      <c r="D9416" t="s">
        <v>612</v>
      </c>
      <c r="E9416" t="s">
        <v>15</v>
      </c>
      <c r="F9416" t="s">
        <v>36</v>
      </c>
      <c r="G9416" t="s">
        <v>384</v>
      </c>
      <c r="H9416" s="1">
        <v>2021</v>
      </c>
      <c r="I9416" s="2">
        <v>52170</v>
      </c>
      <c r="J9416" s="3">
        <v>68508</v>
      </c>
      <c r="K9416">
        <f>Table1[[#This Row],[Total Revenue + Open]]/Table1[[#This Row],[Qty]]</f>
        <v>1.3131684876365728</v>
      </c>
      <c r="L9416">
        <f>Table1[[#This Row],[Total Revenue + Open]]/Table1[[#This Row],[Qty]]</f>
        <v>1.3131684876365728</v>
      </c>
    </row>
    <row r="9417" spans="1:12" hidden="1">
      <c r="A9417" t="s">
        <v>544</v>
      </c>
      <c r="B9417" t="s">
        <v>351</v>
      </c>
      <c r="C9417" t="s">
        <v>351</v>
      </c>
      <c r="D9417" t="s">
        <v>612</v>
      </c>
      <c r="E9417" t="s">
        <v>15</v>
      </c>
      <c r="F9417" t="s">
        <v>36</v>
      </c>
      <c r="G9417" t="s">
        <v>384</v>
      </c>
      <c r="H9417" s="1">
        <v>2021</v>
      </c>
      <c r="I9417" s="2">
        <v>2010</v>
      </c>
      <c r="J9417" s="3">
        <v>2640</v>
      </c>
      <c r="K9417">
        <f>Table1[[#This Row],[Total Revenue + Open]]/Table1[[#This Row],[Qty]]</f>
        <v>1.3134328358208955</v>
      </c>
      <c r="L9417">
        <f>Table1[[#This Row],[Total Revenue + Open]]/Table1[[#This Row],[Qty]]</f>
        <v>1.3134328358208955</v>
      </c>
    </row>
    <row r="9418" spans="1:12" hidden="1">
      <c r="A9418" t="s">
        <v>544</v>
      </c>
      <c r="B9418" t="s">
        <v>351</v>
      </c>
      <c r="C9418" t="s">
        <v>351</v>
      </c>
      <c r="D9418" t="s">
        <v>612</v>
      </c>
      <c r="E9418" t="s">
        <v>15</v>
      </c>
      <c r="F9418" t="s">
        <v>36</v>
      </c>
      <c r="G9418" t="s">
        <v>384</v>
      </c>
      <c r="H9418" s="1">
        <v>2021</v>
      </c>
      <c r="I9418" s="2">
        <v>40560</v>
      </c>
      <c r="J9418" s="3">
        <v>53262</v>
      </c>
      <c r="K9418">
        <f>Table1[[#This Row],[Total Revenue + Open]]/Table1[[#This Row],[Qty]]</f>
        <v>1.3131656804733727</v>
      </c>
      <c r="L9418">
        <f>Table1[[#This Row],[Total Revenue + Open]]/Table1[[#This Row],[Qty]]</f>
        <v>1.3131656804733727</v>
      </c>
    </row>
    <row r="9419" spans="1:12" hidden="1">
      <c r="A9419" t="s">
        <v>544</v>
      </c>
      <c r="B9419" t="s">
        <v>351</v>
      </c>
      <c r="C9419" t="s">
        <v>351</v>
      </c>
      <c r="D9419" t="s">
        <v>612</v>
      </c>
      <c r="E9419" t="s">
        <v>15</v>
      </c>
      <c r="F9419" t="s">
        <v>36</v>
      </c>
      <c r="G9419" t="s">
        <v>384</v>
      </c>
      <c r="H9419" s="1">
        <v>2021</v>
      </c>
      <c r="I9419" s="2">
        <v>23120</v>
      </c>
      <c r="J9419" s="3">
        <v>30360</v>
      </c>
      <c r="K9419">
        <f>Table1[[#This Row],[Total Revenue + Open]]/Table1[[#This Row],[Qty]]</f>
        <v>1.3131487889273357</v>
      </c>
      <c r="L9419">
        <f>Table1[[#This Row],[Total Revenue + Open]]/Table1[[#This Row],[Qty]]</f>
        <v>1.3131487889273357</v>
      </c>
    </row>
    <row r="9420" spans="1:12" hidden="1">
      <c r="A9420" t="s">
        <v>544</v>
      </c>
      <c r="B9420" t="s">
        <v>351</v>
      </c>
      <c r="C9420" t="s">
        <v>351</v>
      </c>
      <c r="D9420" t="s">
        <v>612</v>
      </c>
      <c r="E9420" t="s">
        <v>15</v>
      </c>
      <c r="F9420" t="s">
        <v>36</v>
      </c>
      <c r="G9420" t="s">
        <v>384</v>
      </c>
      <c r="H9420" s="1">
        <v>2021</v>
      </c>
      <c r="I9420" s="2">
        <v>33470</v>
      </c>
      <c r="J9420" s="3">
        <v>43956</v>
      </c>
      <c r="K9420">
        <f>Table1[[#This Row],[Total Revenue + Open]]/Table1[[#This Row],[Qty]]</f>
        <v>1.3132954884971617</v>
      </c>
      <c r="L9420">
        <f>Table1[[#This Row],[Total Revenue + Open]]/Table1[[#This Row],[Qty]]</f>
        <v>1.3132954884971617</v>
      </c>
    </row>
    <row r="9421" spans="1:12" hidden="1">
      <c r="A9421" t="s">
        <v>544</v>
      </c>
      <c r="B9421" t="s">
        <v>351</v>
      </c>
      <c r="C9421" t="s">
        <v>351</v>
      </c>
      <c r="D9421" t="s">
        <v>612</v>
      </c>
      <c r="E9421" t="s">
        <v>15</v>
      </c>
      <c r="F9421" t="s">
        <v>36</v>
      </c>
      <c r="G9421" t="s">
        <v>384</v>
      </c>
      <c r="H9421" s="1">
        <v>2021</v>
      </c>
      <c r="I9421" s="2">
        <v>21260</v>
      </c>
      <c r="J9421" s="3">
        <v>27918</v>
      </c>
      <c r="K9421">
        <f>Table1[[#This Row],[Total Revenue + Open]]/Table1[[#This Row],[Qty]]</f>
        <v>1.3131702728127941</v>
      </c>
      <c r="L9421">
        <f>Table1[[#This Row],[Total Revenue + Open]]/Table1[[#This Row],[Qty]]</f>
        <v>1.3131702728127941</v>
      </c>
    </row>
    <row r="9422" spans="1:12" hidden="1">
      <c r="A9422" t="s">
        <v>544</v>
      </c>
      <c r="B9422" t="s">
        <v>351</v>
      </c>
      <c r="C9422" t="s">
        <v>351</v>
      </c>
      <c r="D9422" t="s">
        <v>612</v>
      </c>
      <c r="E9422" t="s">
        <v>15</v>
      </c>
      <c r="F9422" t="s">
        <v>36</v>
      </c>
      <c r="G9422" t="s">
        <v>384</v>
      </c>
      <c r="H9422" s="1">
        <v>2021</v>
      </c>
      <c r="I9422" s="2">
        <v>36535</v>
      </c>
      <c r="J9422" s="3">
        <v>47982</v>
      </c>
      <c r="K9422">
        <f>Table1[[#This Row],[Total Revenue + Open]]/Table1[[#This Row],[Qty]]</f>
        <v>1.3133159983577392</v>
      </c>
      <c r="L9422">
        <f>Table1[[#This Row],[Total Revenue + Open]]/Table1[[#This Row],[Qty]]</f>
        <v>1.3133159983577392</v>
      </c>
    </row>
    <row r="9423" spans="1:12" hidden="1">
      <c r="A9423" t="s">
        <v>544</v>
      </c>
      <c r="B9423" t="s">
        <v>351</v>
      </c>
      <c r="C9423" t="s">
        <v>351</v>
      </c>
      <c r="D9423" t="s">
        <v>612</v>
      </c>
      <c r="E9423" t="s">
        <v>15</v>
      </c>
      <c r="F9423" t="s">
        <v>36</v>
      </c>
      <c r="G9423" t="s">
        <v>384</v>
      </c>
      <c r="H9423" s="1">
        <v>2021</v>
      </c>
      <c r="I9423" s="2">
        <v>18295</v>
      </c>
      <c r="J9423" s="3">
        <v>24024</v>
      </c>
      <c r="K9423">
        <f>Table1[[#This Row],[Total Revenue + Open]]/Table1[[#This Row],[Qty]]</f>
        <v>1.3131456682153595</v>
      </c>
      <c r="L9423">
        <f>Table1[[#This Row],[Total Revenue + Open]]/Table1[[#This Row],[Qty]]</f>
        <v>1.3131456682153595</v>
      </c>
    </row>
    <row r="9424" spans="1:12" hidden="1">
      <c r="A9424" t="s">
        <v>544</v>
      </c>
      <c r="B9424" t="s">
        <v>351</v>
      </c>
      <c r="C9424" t="s">
        <v>351</v>
      </c>
      <c r="D9424" t="s">
        <v>612</v>
      </c>
      <c r="E9424" t="s">
        <v>15</v>
      </c>
      <c r="F9424" t="s">
        <v>36</v>
      </c>
      <c r="G9424" t="s">
        <v>384</v>
      </c>
      <c r="H9424" s="1">
        <v>2021</v>
      </c>
      <c r="I9424" s="2">
        <v>50560</v>
      </c>
      <c r="J9424" s="3">
        <v>66396</v>
      </c>
      <c r="K9424">
        <f>Table1[[#This Row],[Total Revenue + Open]]/Table1[[#This Row],[Qty]]</f>
        <v>1.3132120253164556</v>
      </c>
      <c r="L9424">
        <f>Table1[[#This Row],[Total Revenue + Open]]/Table1[[#This Row],[Qty]]</f>
        <v>1.3132120253164556</v>
      </c>
    </row>
    <row r="9425" spans="1:12" hidden="1">
      <c r="A9425" t="s">
        <v>544</v>
      </c>
      <c r="B9425" t="s">
        <v>351</v>
      </c>
      <c r="C9425" t="s">
        <v>351</v>
      </c>
      <c r="D9425" t="s">
        <v>612</v>
      </c>
      <c r="E9425" t="s">
        <v>15</v>
      </c>
      <c r="F9425" t="s">
        <v>36</v>
      </c>
      <c r="G9425" t="s">
        <v>384</v>
      </c>
      <c r="H9425" s="1">
        <v>2021</v>
      </c>
      <c r="I9425" s="2">
        <v>28750</v>
      </c>
      <c r="J9425" s="3">
        <v>37752</v>
      </c>
      <c r="K9425">
        <f>Table1[[#This Row],[Total Revenue + Open]]/Table1[[#This Row],[Qty]]</f>
        <v>1.313113043478261</v>
      </c>
      <c r="L9425">
        <f>Table1[[#This Row],[Total Revenue + Open]]/Table1[[#This Row],[Qty]]</f>
        <v>1.313113043478261</v>
      </c>
    </row>
    <row r="9426" spans="1:12" hidden="1">
      <c r="A9426" t="s">
        <v>544</v>
      </c>
      <c r="B9426" t="s">
        <v>351</v>
      </c>
      <c r="C9426" t="s">
        <v>351</v>
      </c>
      <c r="D9426" t="s">
        <v>612</v>
      </c>
      <c r="E9426" t="s">
        <v>15</v>
      </c>
      <c r="F9426" t="s">
        <v>36</v>
      </c>
      <c r="G9426" t="s">
        <v>384</v>
      </c>
      <c r="H9426" s="1">
        <v>2021</v>
      </c>
      <c r="I9426" s="2">
        <v>14625</v>
      </c>
      <c r="J9426" s="3">
        <v>19206</v>
      </c>
      <c r="K9426">
        <f>Table1[[#This Row],[Total Revenue + Open]]/Table1[[#This Row],[Qty]]</f>
        <v>1.3132307692307692</v>
      </c>
      <c r="L9426">
        <f>Table1[[#This Row],[Total Revenue + Open]]/Table1[[#This Row],[Qty]]</f>
        <v>1.3132307692307692</v>
      </c>
    </row>
    <row r="9427" spans="1:12" hidden="1">
      <c r="A9427" t="s">
        <v>544</v>
      </c>
      <c r="B9427" t="s">
        <v>351</v>
      </c>
      <c r="C9427" t="s">
        <v>351</v>
      </c>
      <c r="D9427" t="s">
        <v>612</v>
      </c>
      <c r="E9427" t="s">
        <v>15</v>
      </c>
      <c r="F9427" t="s">
        <v>36</v>
      </c>
      <c r="G9427" t="s">
        <v>384</v>
      </c>
      <c r="H9427" s="1">
        <v>2021</v>
      </c>
      <c r="I9427" s="2">
        <v>7540</v>
      </c>
      <c r="J9427" s="3">
        <v>9900</v>
      </c>
      <c r="K9427">
        <f>Table1[[#This Row],[Total Revenue + Open]]/Table1[[#This Row],[Qty]]</f>
        <v>1.312997347480106</v>
      </c>
      <c r="L9427">
        <f>Table1[[#This Row],[Total Revenue + Open]]/Table1[[#This Row],[Qty]]</f>
        <v>1.312997347480106</v>
      </c>
    </row>
    <row r="9428" spans="1:12" hidden="1">
      <c r="A9428" t="s">
        <v>544</v>
      </c>
      <c r="B9428" t="s">
        <v>351</v>
      </c>
      <c r="C9428" t="s">
        <v>351</v>
      </c>
      <c r="D9428" t="s">
        <v>612</v>
      </c>
      <c r="E9428" t="s">
        <v>15</v>
      </c>
      <c r="F9428" t="s">
        <v>36</v>
      </c>
      <c r="G9428" t="s">
        <v>384</v>
      </c>
      <c r="H9428" s="1">
        <v>2022</v>
      </c>
      <c r="I9428" s="2">
        <v>3520</v>
      </c>
      <c r="J9428" s="3">
        <v>4620</v>
      </c>
      <c r="K9428">
        <f>Table1[[#This Row],[Total Revenue + Open]]/Table1[[#This Row],[Qty]]</f>
        <v>1.3125</v>
      </c>
      <c r="L9428">
        <f>Table1[[#This Row],[Total Revenue + Open]]/Table1[[#This Row],[Qty]]</f>
        <v>1.3125</v>
      </c>
    </row>
    <row r="9429" spans="1:12" hidden="1">
      <c r="A9429" t="s">
        <v>544</v>
      </c>
      <c r="B9429" t="s">
        <v>351</v>
      </c>
      <c r="C9429" t="s">
        <v>351</v>
      </c>
      <c r="D9429" t="s">
        <v>612</v>
      </c>
      <c r="E9429" t="s">
        <v>15</v>
      </c>
      <c r="F9429" t="s">
        <v>36</v>
      </c>
      <c r="G9429" t="s">
        <v>384</v>
      </c>
      <c r="H9429" s="1">
        <v>2022</v>
      </c>
      <c r="I9429" s="2">
        <v>13170</v>
      </c>
      <c r="J9429" s="3">
        <v>17292</v>
      </c>
      <c r="K9429">
        <f>Table1[[#This Row],[Total Revenue + Open]]/Table1[[#This Row],[Qty]]</f>
        <v>1.3129840546697038</v>
      </c>
      <c r="L9429">
        <f>Table1[[#This Row],[Total Revenue + Open]]/Table1[[#This Row],[Qty]]</f>
        <v>1.3129840546697038</v>
      </c>
    </row>
    <row r="9430" spans="1:12" hidden="1">
      <c r="A9430" t="s">
        <v>544</v>
      </c>
      <c r="B9430" t="s">
        <v>351</v>
      </c>
      <c r="C9430" t="s">
        <v>351</v>
      </c>
      <c r="D9430" t="s">
        <v>612</v>
      </c>
      <c r="E9430" t="s">
        <v>15</v>
      </c>
      <c r="F9430" t="s">
        <v>36</v>
      </c>
      <c r="G9430" t="s">
        <v>384</v>
      </c>
      <c r="H9430" s="1">
        <v>2022</v>
      </c>
      <c r="I9430" s="2">
        <v>24375</v>
      </c>
      <c r="J9430" s="3">
        <v>32010</v>
      </c>
      <c r="K9430">
        <f>Table1[[#This Row],[Total Revenue + Open]]/Table1[[#This Row],[Qty]]</f>
        <v>1.3132307692307692</v>
      </c>
      <c r="L9430">
        <f>Table1[[#This Row],[Total Revenue + Open]]/Table1[[#This Row],[Qty]]</f>
        <v>1.3132307692307692</v>
      </c>
    </row>
    <row r="9431" spans="1:12" hidden="1">
      <c r="A9431" t="s">
        <v>544</v>
      </c>
      <c r="B9431" t="s">
        <v>351</v>
      </c>
      <c r="C9431" t="s">
        <v>351</v>
      </c>
      <c r="D9431" t="s">
        <v>612</v>
      </c>
      <c r="E9431" t="s">
        <v>15</v>
      </c>
      <c r="F9431" t="s">
        <v>36</v>
      </c>
      <c r="G9431" t="s">
        <v>384</v>
      </c>
      <c r="H9431" s="1">
        <v>2022</v>
      </c>
      <c r="I9431" s="2">
        <v>29455</v>
      </c>
      <c r="J9431" s="3">
        <v>39096</v>
      </c>
      <c r="K9431">
        <f>Table1[[#This Row],[Total Revenue + Open]]/Table1[[#This Row],[Qty]]</f>
        <v>1.3273128501103377</v>
      </c>
      <c r="L9431">
        <f>Table1[[#This Row],[Total Revenue + Open]]/Table1[[#This Row],[Qty]]</f>
        <v>1.3273128501103377</v>
      </c>
    </row>
    <row r="9432" spans="1:12" hidden="1">
      <c r="A9432" t="s">
        <v>544</v>
      </c>
      <c r="B9432" t="s">
        <v>351</v>
      </c>
      <c r="C9432" t="s">
        <v>351</v>
      </c>
      <c r="D9432" t="s">
        <v>612</v>
      </c>
      <c r="E9432" t="s">
        <v>15</v>
      </c>
      <c r="F9432" t="s">
        <v>36</v>
      </c>
      <c r="G9432" t="s">
        <v>384</v>
      </c>
      <c r="H9432" s="1">
        <v>2022</v>
      </c>
      <c r="I9432" s="2">
        <v>22265</v>
      </c>
      <c r="J9432" s="3">
        <v>29902.5</v>
      </c>
      <c r="K9432">
        <f>Table1[[#This Row],[Total Revenue + Open]]/Table1[[#This Row],[Qty]]</f>
        <v>1.3430271726925669</v>
      </c>
      <c r="L9432">
        <f>Table1[[#This Row],[Total Revenue + Open]]/Table1[[#This Row],[Qty]]</f>
        <v>1.3430271726925669</v>
      </c>
    </row>
    <row r="9433" spans="1:12" hidden="1">
      <c r="A9433" t="s">
        <v>544</v>
      </c>
      <c r="B9433" t="s">
        <v>351</v>
      </c>
      <c r="C9433" t="s">
        <v>351</v>
      </c>
      <c r="D9433" t="s">
        <v>612</v>
      </c>
      <c r="E9433" t="s">
        <v>15</v>
      </c>
      <c r="F9433" t="s">
        <v>36</v>
      </c>
      <c r="G9433" t="s">
        <v>384</v>
      </c>
      <c r="H9433" s="1">
        <v>2022</v>
      </c>
      <c r="I9433" s="2">
        <v>20605</v>
      </c>
      <c r="J9433" s="3">
        <v>27675</v>
      </c>
      <c r="K9433">
        <f>Table1[[#This Row],[Total Revenue + Open]]/Table1[[#This Row],[Qty]]</f>
        <v>1.3431206017956807</v>
      </c>
      <c r="L9433">
        <f>Table1[[#This Row],[Total Revenue + Open]]/Table1[[#This Row],[Qty]]</f>
        <v>1.3431206017956807</v>
      </c>
    </row>
    <row r="9434" spans="1:12" hidden="1">
      <c r="A9434" t="s">
        <v>544</v>
      </c>
      <c r="B9434" t="s">
        <v>351</v>
      </c>
      <c r="C9434" t="s">
        <v>351</v>
      </c>
      <c r="D9434" t="s">
        <v>612</v>
      </c>
      <c r="E9434" t="s">
        <v>15</v>
      </c>
      <c r="F9434" t="s">
        <v>36</v>
      </c>
      <c r="G9434" t="s">
        <v>384</v>
      </c>
      <c r="H9434" s="1">
        <v>2022</v>
      </c>
      <c r="I9434" s="2">
        <v>24525</v>
      </c>
      <c r="J9434" s="3">
        <v>32940</v>
      </c>
      <c r="K9434">
        <f>Table1[[#This Row],[Total Revenue + Open]]/Table1[[#This Row],[Qty]]</f>
        <v>1.3431192660550459</v>
      </c>
      <c r="L9434">
        <f>Table1[[#This Row],[Total Revenue + Open]]/Table1[[#This Row],[Qty]]</f>
        <v>1.3431192660550459</v>
      </c>
    </row>
    <row r="9435" spans="1:12" hidden="1">
      <c r="A9435" t="s">
        <v>544</v>
      </c>
      <c r="B9435" t="s">
        <v>351</v>
      </c>
      <c r="C9435" t="s">
        <v>351</v>
      </c>
      <c r="D9435" t="s">
        <v>612</v>
      </c>
      <c r="E9435" t="s">
        <v>15</v>
      </c>
      <c r="F9435" t="s">
        <v>36</v>
      </c>
      <c r="G9435" t="s">
        <v>384</v>
      </c>
      <c r="H9435" s="1">
        <v>2022</v>
      </c>
      <c r="I9435" s="2">
        <v>4270</v>
      </c>
      <c r="J9435" s="3">
        <v>5737.5</v>
      </c>
      <c r="K9435">
        <f>Table1[[#This Row],[Total Revenue + Open]]/Table1[[#This Row],[Qty]]</f>
        <v>1.3436768149882905</v>
      </c>
      <c r="L9435">
        <f>Table1[[#This Row],[Total Revenue + Open]]/Table1[[#This Row],[Qty]]</f>
        <v>1.3436768149882905</v>
      </c>
    </row>
    <row r="9436" spans="1:12" hidden="1">
      <c r="A9436" t="s">
        <v>544</v>
      </c>
      <c r="B9436" t="s">
        <v>351</v>
      </c>
      <c r="C9436" t="s">
        <v>351</v>
      </c>
      <c r="D9436" t="s">
        <v>612</v>
      </c>
      <c r="E9436" t="s">
        <v>15</v>
      </c>
      <c r="F9436" t="s">
        <v>36</v>
      </c>
      <c r="G9436" t="s">
        <v>384</v>
      </c>
      <c r="H9436" s="1">
        <v>2022</v>
      </c>
      <c r="I9436" s="2">
        <v>12515</v>
      </c>
      <c r="J9436" s="3">
        <v>16807.5</v>
      </c>
      <c r="K9436">
        <f>Table1[[#This Row],[Total Revenue + Open]]/Table1[[#This Row],[Qty]]</f>
        <v>1.3429884139033159</v>
      </c>
      <c r="L9436">
        <f>Table1[[#This Row],[Total Revenue + Open]]/Table1[[#This Row],[Qty]]</f>
        <v>1.3429884139033159</v>
      </c>
    </row>
    <row r="9437" spans="1:12" hidden="1">
      <c r="A9437" t="s">
        <v>544</v>
      </c>
      <c r="B9437" t="s">
        <v>351</v>
      </c>
      <c r="C9437" t="s">
        <v>351</v>
      </c>
      <c r="D9437" t="s">
        <v>612</v>
      </c>
      <c r="E9437" t="s">
        <v>15</v>
      </c>
      <c r="F9437" t="s">
        <v>36</v>
      </c>
      <c r="G9437" t="s">
        <v>384</v>
      </c>
      <c r="H9437" s="1">
        <v>2022</v>
      </c>
      <c r="I9437" s="2">
        <v>7240</v>
      </c>
      <c r="J9437" s="3">
        <v>9720</v>
      </c>
      <c r="K9437">
        <f>Table1[[#This Row],[Total Revenue + Open]]/Table1[[#This Row],[Qty]]</f>
        <v>1.3425414364640884</v>
      </c>
      <c r="L9437">
        <f>Table1[[#This Row],[Total Revenue + Open]]/Table1[[#This Row],[Qty]]</f>
        <v>1.3425414364640884</v>
      </c>
    </row>
    <row r="9438" spans="1:12" hidden="1">
      <c r="A9438" t="s">
        <v>544</v>
      </c>
      <c r="B9438" t="s">
        <v>351</v>
      </c>
      <c r="C9438" t="s">
        <v>351</v>
      </c>
      <c r="D9438" t="s">
        <v>612</v>
      </c>
      <c r="E9438" t="s">
        <v>15</v>
      </c>
      <c r="F9438" t="s">
        <v>36</v>
      </c>
      <c r="G9438" t="s">
        <v>384</v>
      </c>
      <c r="H9438" s="1">
        <v>2022</v>
      </c>
      <c r="I9438" s="2">
        <v>11260</v>
      </c>
      <c r="J9438" s="3">
        <v>15120</v>
      </c>
      <c r="K9438">
        <f>Table1[[#This Row],[Total Revenue + Open]]/Table1[[#This Row],[Qty]]</f>
        <v>1.3428063943161634</v>
      </c>
      <c r="L9438">
        <f>Table1[[#This Row],[Total Revenue + Open]]/Table1[[#This Row],[Qty]]</f>
        <v>1.3428063943161634</v>
      </c>
    </row>
    <row r="9439" spans="1:12" hidden="1">
      <c r="A9439" t="s">
        <v>544</v>
      </c>
      <c r="B9439" t="s">
        <v>351</v>
      </c>
      <c r="C9439" t="s">
        <v>351</v>
      </c>
      <c r="D9439" t="s">
        <v>612</v>
      </c>
      <c r="E9439" t="s">
        <v>15</v>
      </c>
      <c r="F9439" t="s">
        <v>36</v>
      </c>
      <c r="G9439" t="s">
        <v>384</v>
      </c>
      <c r="H9439" s="1">
        <v>2022</v>
      </c>
      <c r="I9439" s="2">
        <v>5780</v>
      </c>
      <c r="J9439" s="3">
        <v>7762.5</v>
      </c>
      <c r="K9439">
        <f>Table1[[#This Row],[Total Revenue + Open]]/Table1[[#This Row],[Qty]]</f>
        <v>1.3429930795847751</v>
      </c>
      <c r="L9439">
        <f>Table1[[#This Row],[Total Revenue + Open]]/Table1[[#This Row],[Qty]]</f>
        <v>1.3429930795847751</v>
      </c>
    </row>
    <row r="9440" spans="1:12" hidden="1">
      <c r="A9440" t="s">
        <v>544</v>
      </c>
      <c r="B9440" t="s">
        <v>351</v>
      </c>
      <c r="C9440" t="s">
        <v>351</v>
      </c>
      <c r="D9440" t="s">
        <v>612</v>
      </c>
      <c r="E9440" t="s">
        <v>15</v>
      </c>
      <c r="F9440" t="s">
        <v>36</v>
      </c>
      <c r="G9440" t="s">
        <v>385</v>
      </c>
      <c r="H9440" s="1">
        <v>2018</v>
      </c>
      <c r="I9440" s="2">
        <v>1005</v>
      </c>
      <c r="J9440" s="3">
        <v>1220</v>
      </c>
      <c r="K9440">
        <f>Table1[[#This Row],[Total Revenue + Open]]/Table1[[#This Row],[Qty]]</f>
        <v>1.2139303482587065</v>
      </c>
      <c r="L9440">
        <f>Table1[[#This Row],[Total Revenue + Open]]/Table1[[#This Row],[Qty]]</f>
        <v>1.2139303482587065</v>
      </c>
    </row>
    <row r="9441" spans="1:12" hidden="1">
      <c r="A9441" t="s">
        <v>544</v>
      </c>
      <c r="B9441" t="s">
        <v>351</v>
      </c>
      <c r="C9441" t="s">
        <v>351</v>
      </c>
      <c r="D9441" t="s">
        <v>612</v>
      </c>
      <c r="E9441" t="s">
        <v>15</v>
      </c>
      <c r="F9441" t="s">
        <v>36</v>
      </c>
      <c r="G9441" t="s">
        <v>385</v>
      </c>
      <c r="H9441" s="1">
        <v>2018</v>
      </c>
      <c r="I9441" s="2">
        <v>3515</v>
      </c>
      <c r="J9441" s="3">
        <v>4270</v>
      </c>
      <c r="K9441">
        <f>Table1[[#This Row],[Total Revenue + Open]]/Table1[[#This Row],[Qty]]</f>
        <v>1.2147937411095306</v>
      </c>
      <c r="L9441">
        <f>Table1[[#This Row],[Total Revenue + Open]]/Table1[[#This Row],[Qty]]</f>
        <v>1.2147937411095306</v>
      </c>
    </row>
    <row r="9442" spans="1:12" hidden="1">
      <c r="A9442" t="s">
        <v>544</v>
      </c>
      <c r="B9442" t="s">
        <v>351</v>
      </c>
      <c r="C9442" t="s">
        <v>351</v>
      </c>
      <c r="D9442" t="s">
        <v>612</v>
      </c>
      <c r="E9442" t="s">
        <v>15</v>
      </c>
      <c r="F9442" t="s">
        <v>36</v>
      </c>
      <c r="G9442" t="s">
        <v>385</v>
      </c>
      <c r="H9442" s="1">
        <v>2018</v>
      </c>
      <c r="I9442" s="2">
        <v>1005</v>
      </c>
      <c r="J9442" s="3">
        <v>1220</v>
      </c>
      <c r="K9442">
        <f>Table1[[#This Row],[Total Revenue + Open]]/Table1[[#This Row],[Qty]]</f>
        <v>1.2139303482587065</v>
      </c>
      <c r="L9442">
        <f>Table1[[#This Row],[Total Revenue + Open]]/Table1[[#This Row],[Qty]]</f>
        <v>1.2139303482587065</v>
      </c>
    </row>
    <row r="9443" spans="1:12" hidden="1">
      <c r="A9443" t="s">
        <v>544</v>
      </c>
      <c r="B9443" t="s">
        <v>351</v>
      </c>
      <c r="C9443" t="s">
        <v>351</v>
      </c>
      <c r="D9443" t="s">
        <v>612</v>
      </c>
      <c r="E9443" t="s">
        <v>15</v>
      </c>
      <c r="F9443" t="s">
        <v>36</v>
      </c>
      <c r="G9443" t="s">
        <v>385</v>
      </c>
      <c r="H9443" s="1">
        <v>2018</v>
      </c>
      <c r="I9443" s="2">
        <v>500</v>
      </c>
      <c r="J9443" s="3">
        <v>610</v>
      </c>
      <c r="K9443">
        <f>Table1[[#This Row],[Total Revenue + Open]]/Table1[[#This Row],[Qty]]</f>
        <v>1.22</v>
      </c>
      <c r="L9443">
        <f>Table1[[#This Row],[Total Revenue + Open]]/Table1[[#This Row],[Qty]]</f>
        <v>1.22</v>
      </c>
    </row>
    <row r="9444" spans="1:12" hidden="1">
      <c r="A9444" t="s">
        <v>544</v>
      </c>
      <c r="B9444" t="s">
        <v>351</v>
      </c>
      <c r="C9444" t="s">
        <v>351</v>
      </c>
      <c r="D9444" t="s">
        <v>612</v>
      </c>
      <c r="E9444" t="s">
        <v>15</v>
      </c>
      <c r="F9444" t="s">
        <v>36</v>
      </c>
      <c r="G9444" t="s">
        <v>385</v>
      </c>
      <c r="H9444" s="1">
        <v>2018</v>
      </c>
      <c r="I9444" s="2">
        <v>500</v>
      </c>
      <c r="J9444" s="3">
        <v>610</v>
      </c>
      <c r="K9444">
        <f>Table1[[#This Row],[Total Revenue + Open]]/Table1[[#This Row],[Qty]]</f>
        <v>1.22</v>
      </c>
      <c r="L9444">
        <f>Table1[[#This Row],[Total Revenue + Open]]/Table1[[#This Row],[Qty]]</f>
        <v>1.22</v>
      </c>
    </row>
    <row r="9445" spans="1:12" hidden="1">
      <c r="A9445" t="s">
        <v>544</v>
      </c>
      <c r="B9445" t="s">
        <v>351</v>
      </c>
      <c r="C9445" t="s">
        <v>351</v>
      </c>
      <c r="D9445" t="s">
        <v>612</v>
      </c>
      <c r="E9445" t="s">
        <v>15</v>
      </c>
      <c r="F9445" t="s">
        <v>36</v>
      </c>
      <c r="G9445" t="s">
        <v>385</v>
      </c>
      <c r="H9445" s="1">
        <v>2018</v>
      </c>
      <c r="I9445" s="2">
        <v>1005</v>
      </c>
      <c r="J9445" s="3">
        <v>1220</v>
      </c>
      <c r="K9445">
        <f>Table1[[#This Row],[Total Revenue + Open]]/Table1[[#This Row],[Qty]]</f>
        <v>1.2139303482587065</v>
      </c>
      <c r="L9445">
        <f>Table1[[#This Row],[Total Revenue + Open]]/Table1[[#This Row],[Qty]]</f>
        <v>1.2139303482587065</v>
      </c>
    </row>
    <row r="9446" spans="1:12" hidden="1">
      <c r="A9446" t="s">
        <v>544</v>
      </c>
      <c r="B9446" t="s">
        <v>351</v>
      </c>
      <c r="C9446" t="s">
        <v>351</v>
      </c>
      <c r="D9446" t="s">
        <v>612</v>
      </c>
      <c r="E9446" t="s">
        <v>15</v>
      </c>
      <c r="F9446" t="s">
        <v>36</v>
      </c>
      <c r="G9446" t="s">
        <v>385</v>
      </c>
      <c r="H9446" s="1">
        <v>2019</v>
      </c>
      <c r="I9446" s="2">
        <v>500</v>
      </c>
      <c r="J9446" s="3">
        <v>610</v>
      </c>
      <c r="K9446">
        <f>Table1[[#This Row],[Total Revenue + Open]]/Table1[[#This Row],[Qty]]</f>
        <v>1.22</v>
      </c>
      <c r="L9446">
        <f>Table1[[#This Row],[Total Revenue + Open]]/Table1[[#This Row],[Qty]]</f>
        <v>1.22</v>
      </c>
    </row>
    <row r="9447" spans="1:12" hidden="1">
      <c r="A9447" t="s">
        <v>544</v>
      </c>
      <c r="B9447" t="s">
        <v>351</v>
      </c>
      <c r="C9447" t="s">
        <v>351</v>
      </c>
      <c r="D9447" t="s">
        <v>612</v>
      </c>
      <c r="E9447" t="s">
        <v>15</v>
      </c>
      <c r="F9447" t="s">
        <v>36</v>
      </c>
      <c r="G9447" t="s">
        <v>385</v>
      </c>
      <c r="H9447" s="1">
        <v>2019</v>
      </c>
      <c r="I9447" s="2">
        <v>500</v>
      </c>
      <c r="J9447" s="3">
        <v>610</v>
      </c>
      <c r="K9447">
        <f>Table1[[#This Row],[Total Revenue + Open]]/Table1[[#This Row],[Qty]]</f>
        <v>1.22</v>
      </c>
      <c r="L9447">
        <f>Table1[[#This Row],[Total Revenue + Open]]/Table1[[#This Row],[Qty]]</f>
        <v>1.22</v>
      </c>
    </row>
    <row r="9448" spans="1:12" hidden="1">
      <c r="A9448" t="s">
        <v>544</v>
      </c>
      <c r="B9448" t="s">
        <v>351</v>
      </c>
      <c r="C9448" t="s">
        <v>351</v>
      </c>
      <c r="D9448" t="s">
        <v>612</v>
      </c>
      <c r="E9448" t="s">
        <v>15</v>
      </c>
      <c r="F9448" t="s">
        <v>36</v>
      </c>
      <c r="G9448" t="s">
        <v>385</v>
      </c>
      <c r="H9448" s="1">
        <v>2019</v>
      </c>
      <c r="I9448" s="2">
        <v>1005</v>
      </c>
      <c r="J9448" s="3">
        <v>1220</v>
      </c>
      <c r="K9448">
        <f>Table1[[#This Row],[Total Revenue + Open]]/Table1[[#This Row],[Qty]]</f>
        <v>1.2139303482587065</v>
      </c>
      <c r="L9448">
        <f>Table1[[#This Row],[Total Revenue + Open]]/Table1[[#This Row],[Qty]]</f>
        <v>1.2139303482587065</v>
      </c>
    </row>
    <row r="9449" spans="1:12" hidden="1">
      <c r="A9449" t="s">
        <v>544</v>
      </c>
      <c r="B9449" t="s">
        <v>351</v>
      </c>
      <c r="C9449" t="s">
        <v>351</v>
      </c>
      <c r="D9449" t="s">
        <v>612</v>
      </c>
      <c r="E9449" t="s">
        <v>15</v>
      </c>
      <c r="F9449" t="s">
        <v>36</v>
      </c>
      <c r="G9449" t="s">
        <v>385</v>
      </c>
      <c r="H9449" s="1">
        <v>2019</v>
      </c>
      <c r="I9449" s="2">
        <v>1005</v>
      </c>
      <c r="J9449" s="3">
        <v>1220</v>
      </c>
      <c r="K9449">
        <f>Table1[[#This Row],[Total Revenue + Open]]/Table1[[#This Row],[Qty]]</f>
        <v>1.2139303482587065</v>
      </c>
      <c r="L9449">
        <f>Table1[[#This Row],[Total Revenue + Open]]/Table1[[#This Row],[Qty]]</f>
        <v>1.2139303482587065</v>
      </c>
    </row>
    <row r="9450" spans="1:12" hidden="1">
      <c r="A9450" t="s">
        <v>544</v>
      </c>
      <c r="B9450" t="s">
        <v>351</v>
      </c>
      <c r="C9450" t="s">
        <v>351</v>
      </c>
      <c r="D9450" t="s">
        <v>612</v>
      </c>
      <c r="E9450" t="s">
        <v>15</v>
      </c>
      <c r="F9450" t="s">
        <v>36</v>
      </c>
      <c r="G9450" t="s">
        <v>385</v>
      </c>
      <c r="H9450" s="1">
        <v>2020</v>
      </c>
      <c r="I9450" s="2">
        <v>750</v>
      </c>
      <c r="J9450" s="3">
        <v>915</v>
      </c>
      <c r="K9450">
        <f>Table1[[#This Row],[Total Revenue + Open]]/Table1[[#This Row],[Qty]]</f>
        <v>1.22</v>
      </c>
      <c r="L9450">
        <f>Table1[[#This Row],[Total Revenue + Open]]/Table1[[#This Row],[Qty]]</f>
        <v>1.22</v>
      </c>
    </row>
    <row r="9451" spans="1:12" hidden="1">
      <c r="A9451" t="s">
        <v>544</v>
      </c>
      <c r="B9451" t="s">
        <v>351</v>
      </c>
      <c r="C9451" t="s">
        <v>351</v>
      </c>
      <c r="D9451" t="s">
        <v>612</v>
      </c>
      <c r="E9451" t="s">
        <v>15</v>
      </c>
      <c r="F9451" t="s">
        <v>36</v>
      </c>
      <c r="G9451" t="s">
        <v>385</v>
      </c>
      <c r="H9451" s="1">
        <v>2020</v>
      </c>
      <c r="I9451" s="2">
        <v>2760</v>
      </c>
      <c r="J9451" s="3">
        <v>3355</v>
      </c>
      <c r="K9451">
        <f>Table1[[#This Row],[Total Revenue + Open]]/Table1[[#This Row],[Qty]]</f>
        <v>1.2155797101449275</v>
      </c>
      <c r="L9451">
        <f>Table1[[#This Row],[Total Revenue + Open]]/Table1[[#This Row],[Qty]]</f>
        <v>1.2155797101449275</v>
      </c>
    </row>
    <row r="9452" spans="1:12" hidden="1">
      <c r="A9452" t="s">
        <v>544</v>
      </c>
      <c r="B9452" t="s">
        <v>351</v>
      </c>
      <c r="C9452" t="s">
        <v>351</v>
      </c>
      <c r="D9452" t="s">
        <v>612</v>
      </c>
      <c r="E9452" t="s">
        <v>15</v>
      </c>
      <c r="F9452" t="s">
        <v>36</v>
      </c>
      <c r="G9452" t="s">
        <v>385</v>
      </c>
      <c r="H9452" s="1">
        <v>2020</v>
      </c>
      <c r="I9452" s="2">
        <v>1750</v>
      </c>
      <c r="J9452" s="3">
        <v>2225</v>
      </c>
      <c r="K9452">
        <f>Table1[[#This Row],[Total Revenue + Open]]/Table1[[#This Row],[Qty]]</f>
        <v>1.2714285714285714</v>
      </c>
      <c r="L9452">
        <f>Table1[[#This Row],[Total Revenue + Open]]/Table1[[#This Row],[Qty]]</f>
        <v>1.2714285714285714</v>
      </c>
    </row>
    <row r="9453" spans="1:12" hidden="1">
      <c r="A9453" t="s">
        <v>544</v>
      </c>
      <c r="B9453" t="s">
        <v>351</v>
      </c>
      <c r="C9453" t="s">
        <v>351</v>
      </c>
      <c r="D9453" t="s">
        <v>612</v>
      </c>
      <c r="E9453" t="s">
        <v>15</v>
      </c>
      <c r="F9453" t="s">
        <v>36</v>
      </c>
      <c r="G9453" t="s">
        <v>385</v>
      </c>
      <c r="H9453" s="1">
        <v>2020</v>
      </c>
      <c r="I9453" s="2">
        <v>1755</v>
      </c>
      <c r="J9453" s="3">
        <v>2345</v>
      </c>
      <c r="K9453">
        <f>Table1[[#This Row],[Total Revenue + Open]]/Table1[[#This Row],[Qty]]</f>
        <v>1.3361823361823362</v>
      </c>
      <c r="L9453">
        <f>Table1[[#This Row],[Total Revenue + Open]]/Table1[[#This Row],[Qty]]</f>
        <v>1.3361823361823362</v>
      </c>
    </row>
    <row r="9454" spans="1:12" hidden="1">
      <c r="A9454" t="s">
        <v>544</v>
      </c>
      <c r="B9454" t="s">
        <v>351</v>
      </c>
      <c r="C9454" t="s">
        <v>351</v>
      </c>
      <c r="D9454" t="s">
        <v>612</v>
      </c>
      <c r="E9454" t="s">
        <v>15</v>
      </c>
      <c r="F9454" t="s">
        <v>36</v>
      </c>
      <c r="G9454" t="s">
        <v>385</v>
      </c>
      <c r="H9454" s="1">
        <v>2020</v>
      </c>
      <c r="I9454" s="2">
        <v>1505</v>
      </c>
      <c r="J9454" s="3">
        <v>2010</v>
      </c>
      <c r="K9454">
        <f>Table1[[#This Row],[Total Revenue + Open]]/Table1[[#This Row],[Qty]]</f>
        <v>1.3355481727574752</v>
      </c>
      <c r="L9454">
        <f>Table1[[#This Row],[Total Revenue + Open]]/Table1[[#This Row],[Qty]]</f>
        <v>1.3355481727574752</v>
      </c>
    </row>
    <row r="9455" spans="1:12" hidden="1">
      <c r="A9455" t="s">
        <v>544</v>
      </c>
      <c r="B9455" t="s">
        <v>351</v>
      </c>
      <c r="C9455" t="s">
        <v>351</v>
      </c>
      <c r="D9455" t="s">
        <v>612</v>
      </c>
      <c r="E9455" t="s">
        <v>15</v>
      </c>
      <c r="F9455" t="s">
        <v>36</v>
      </c>
      <c r="G9455" t="s">
        <v>385</v>
      </c>
      <c r="H9455" s="1">
        <v>2020</v>
      </c>
      <c r="I9455" s="2">
        <v>4760</v>
      </c>
      <c r="J9455" s="3">
        <v>6365</v>
      </c>
      <c r="K9455">
        <f>Table1[[#This Row],[Total Revenue + Open]]/Table1[[#This Row],[Qty]]</f>
        <v>1.3371848739495797</v>
      </c>
      <c r="L9455">
        <f>Table1[[#This Row],[Total Revenue + Open]]/Table1[[#This Row],[Qty]]</f>
        <v>1.3371848739495797</v>
      </c>
    </row>
    <row r="9456" spans="1:12" hidden="1">
      <c r="A9456" t="s">
        <v>544</v>
      </c>
      <c r="B9456" t="s">
        <v>351</v>
      </c>
      <c r="C9456" t="s">
        <v>351</v>
      </c>
      <c r="D9456" t="s">
        <v>612</v>
      </c>
      <c r="E9456" t="s">
        <v>15</v>
      </c>
      <c r="F9456" t="s">
        <v>36</v>
      </c>
      <c r="G9456" t="s">
        <v>385</v>
      </c>
      <c r="H9456" s="1">
        <v>2020</v>
      </c>
      <c r="I9456" s="2">
        <v>3270</v>
      </c>
      <c r="J9456" s="3">
        <v>4355</v>
      </c>
      <c r="K9456">
        <f>Table1[[#This Row],[Total Revenue + Open]]/Table1[[#This Row],[Qty]]</f>
        <v>1.3318042813455657</v>
      </c>
      <c r="L9456">
        <f>Table1[[#This Row],[Total Revenue + Open]]/Table1[[#This Row],[Qty]]</f>
        <v>1.3318042813455657</v>
      </c>
    </row>
    <row r="9457" spans="1:12" hidden="1">
      <c r="A9457" t="s">
        <v>544</v>
      </c>
      <c r="B9457" t="s">
        <v>351</v>
      </c>
      <c r="C9457" t="s">
        <v>351</v>
      </c>
      <c r="D9457" t="s">
        <v>612</v>
      </c>
      <c r="E9457" t="s">
        <v>15</v>
      </c>
      <c r="F9457" t="s">
        <v>36</v>
      </c>
      <c r="G9457" t="s">
        <v>385</v>
      </c>
      <c r="H9457" s="1">
        <v>2020</v>
      </c>
      <c r="I9457" s="2">
        <v>1260</v>
      </c>
      <c r="J9457" s="3">
        <v>1675</v>
      </c>
      <c r="K9457">
        <f>Table1[[#This Row],[Total Revenue + Open]]/Table1[[#This Row],[Qty]]</f>
        <v>1.3293650793650793</v>
      </c>
      <c r="L9457">
        <f>Table1[[#This Row],[Total Revenue + Open]]/Table1[[#This Row],[Qty]]</f>
        <v>1.3293650793650793</v>
      </c>
    </row>
    <row r="9458" spans="1:12" hidden="1">
      <c r="A9458" t="s">
        <v>544</v>
      </c>
      <c r="B9458" t="s">
        <v>351</v>
      </c>
      <c r="C9458" t="s">
        <v>351</v>
      </c>
      <c r="D9458" t="s">
        <v>612</v>
      </c>
      <c r="E9458" t="s">
        <v>15</v>
      </c>
      <c r="F9458" t="s">
        <v>36</v>
      </c>
      <c r="G9458" t="s">
        <v>385</v>
      </c>
      <c r="H9458" s="1">
        <v>2020</v>
      </c>
      <c r="I9458" s="2">
        <v>2005</v>
      </c>
      <c r="J9458" s="3">
        <v>2680</v>
      </c>
      <c r="K9458">
        <f>Table1[[#This Row],[Total Revenue + Open]]/Table1[[#This Row],[Qty]]</f>
        <v>1.3366583541147132</v>
      </c>
      <c r="L9458">
        <f>Table1[[#This Row],[Total Revenue + Open]]/Table1[[#This Row],[Qty]]</f>
        <v>1.3366583541147132</v>
      </c>
    </row>
    <row r="9459" spans="1:12" hidden="1">
      <c r="A9459" t="s">
        <v>544</v>
      </c>
      <c r="B9459" t="s">
        <v>351</v>
      </c>
      <c r="C9459" t="s">
        <v>351</v>
      </c>
      <c r="D9459" t="s">
        <v>612</v>
      </c>
      <c r="E9459" t="s">
        <v>15</v>
      </c>
      <c r="F9459" t="s">
        <v>36</v>
      </c>
      <c r="G9459" t="s">
        <v>385</v>
      </c>
      <c r="H9459" s="1">
        <v>2020</v>
      </c>
      <c r="I9459" s="2">
        <v>3520</v>
      </c>
      <c r="J9459" s="3">
        <v>4690</v>
      </c>
      <c r="K9459">
        <f>Table1[[#This Row],[Total Revenue + Open]]/Table1[[#This Row],[Qty]]</f>
        <v>1.3323863636363635</v>
      </c>
      <c r="L9459">
        <f>Table1[[#This Row],[Total Revenue + Open]]/Table1[[#This Row],[Qty]]</f>
        <v>1.3323863636363635</v>
      </c>
    </row>
    <row r="9460" spans="1:12" hidden="1">
      <c r="A9460" t="s">
        <v>544</v>
      </c>
      <c r="B9460" t="s">
        <v>351</v>
      </c>
      <c r="C9460" t="s">
        <v>351</v>
      </c>
      <c r="D9460" t="s">
        <v>612</v>
      </c>
      <c r="E9460" t="s">
        <v>15</v>
      </c>
      <c r="F9460" t="s">
        <v>36</v>
      </c>
      <c r="G9460" t="s">
        <v>385</v>
      </c>
      <c r="H9460" s="1">
        <v>2020</v>
      </c>
      <c r="I9460" s="2">
        <v>5335</v>
      </c>
      <c r="J9460" s="3">
        <v>7102</v>
      </c>
      <c r="K9460">
        <f>Table1[[#This Row],[Total Revenue + Open]]/Table1[[#This Row],[Qty]]</f>
        <v>1.3312089971883787</v>
      </c>
      <c r="L9460">
        <f>Table1[[#This Row],[Total Revenue + Open]]/Table1[[#This Row],[Qty]]</f>
        <v>1.3312089971883787</v>
      </c>
    </row>
    <row r="9461" spans="1:12" hidden="1">
      <c r="A9461" t="s">
        <v>544</v>
      </c>
      <c r="B9461" t="s">
        <v>351</v>
      </c>
      <c r="C9461" t="s">
        <v>351</v>
      </c>
      <c r="D9461" t="s">
        <v>612</v>
      </c>
      <c r="E9461" t="s">
        <v>15</v>
      </c>
      <c r="F9461" t="s">
        <v>36</v>
      </c>
      <c r="G9461" t="s">
        <v>385</v>
      </c>
      <c r="H9461" s="1">
        <v>2021</v>
      </c>
      <c r="I9461" s="2">
        <v>4170</v>
      </c>
      <c r="J9461" s="3">
        <v>5561</v>
      </c>
      <c r="K9461">
        <f>Table1[[#This Row],[Total Revenue + Open]]/Table1[[#This Row],[Qty]]</f>
        <v>1.3335731414868106</v>
      </c>
      <c r="L9461">
        <f>Table1[[#This Row],[Total Revenue + Open]]/Table1[[#This Row],[Qty]]</f>
        <v>1.3335731414868106</v>
      </c>
    </row>
    <row r="9462" spans="1:12" hidden="1">
      <c r="A9462" t="s">
        <v>544</v>
      </c>
      <c r="B9462" t="s">
        <v>351</v>
      </c>
      <c r="C9462" t="s">
        <v>351</v>
      </c>
      <c r="D9462" t="s">
        <v>612</v>
      </c>
      <c r="E9462" t="s">
        <v>15</v>
      </c>
      <c r="F9462" t="s">
        <v>36</v>
      </c>
      <c r="G9462" t="s">
        <v>385</v>
      </c>
      <c r="H9462" s="1">
        <v>2021</v>
      </c>
      <c r="I9462" s="2">
        <v>7030</v>
      </c>
      <c r="J9462" s="3">
        <v>9380</v>
      </c>
      <c r="K9462">
        <f>Table1[[#This Row],[Total Revenue + Open]]/Table1[[#This Row],[Qty]]</f>
        <v>1.3342816500711236</v>
      </c>
      <c r="L9462">
        <f>Table1[[#This Row],[Total Revenue + Open]]/Table1[[#This Row],[Qty]]</f>
        <v>1.3342816500711236</v>
      </c>
    </row>
    <row r="9463" spans="1:12" hidden="1">
      <c r="A9463" t="s">
        <v>544</v>
      </c>
      <c r="B9463" t="s">
        <v>351</v>
      </c>
      <c r="C9463" t="s">
        <v>351</v>
      </c>
      <c r="D9463" t="s">
        <v>612</v>
      </c>
      <c r="E9463" t="s">
        <v>15</v>
      </c>
      <c r="F9463" t="s">
        <v>36</v>
      </c>
      <c r="G9463" t="s">
        <v>385</v>
      </c>
      <c r="H9463" s="1">
        <v>2021</v>
      </c>
      <c r="I9463" s="2">
        <v>500</v>
      </c>
      <c r="J9463" s="3">
        <v>670</v>
      </c>
      <c r="K9463">
        <f>Table1[[#This Row],[Total Revenue + Open]]/Table1[[#This Row],[Qty]]</f>
        <v>1.34</v>
      </c>
      <c r="L9463">
        <f>Table1[[#This Row],[Total Revenue + Open]]/Table1[[#This Row],[Qty]]</f>
        <v>1.34</v>
      </c>
    </row>
    <row r="9464" spans="1:12" hidden="1">
      <c r="A9464" t="s">
        <v>544</v>
      </c>
      <c r="B9464" t="s">
        <v>351</v>
      </c>
      <c r="C9464" t="s">
        <v>351</v>
      </c>
      <c r="D9464" t="s">
        <v>612</v>
      </c>
      <c r="E9464" t="s">
        <v>15</v>
      </c>
      <c r="F9464" t="s">
        <v>36</v>
      </c>
      <c r="G9464" t="s">
        <v>385</v>
      </c>
      <c r="H9464" s="1">
        <v>2021</v>
      </c>
      <c r="I9464" s="2">
        <v>4375</v>
      </c>
      <c r="J9464" s="3">
        <v>5829</v>
      </c>
      <c r="K9464">
        <f>Table1[[#This Row],[Total Revenue + Open]]/Table1[[#This Row],[Qty]]</f>
        <v>1.3323428571428571</v>
      </c>
      <c r="L9464">
        <f>Table1[[#This Row],[Total Revenue + Open]]/Table1[[#This Row],[Qty]]</f>
        <v>1.3323428571428571</v>
      </c>
    </row>
    <row r="9465" spans="1:12" hidden="1">
      <c r="A9465" t="s">
        <v>544</v>
      </c>
      <c r="B9465" t="s">
        <v>351</v>
      </c>
      <c r="C9465" t="s">
        <v>351</v>
      </c>
      <c r="D9465" t="s">
        <v>612</v>
      </c>
      <c r="E9465" t="s">
        <v>15</v>
      </c>
      <c r="F9465" t="s">
        <v>36</v>
      </c>
      <c r="G9465" t="s">
        <v>385</v>
      </c>
      <c r="H9465" s="1">
        <v>2021</v>
      </c>
      <c r="I9465" s="2">
        <v>1310</v>
      </c>
      <c r="J9465" s="3">
        <v>1742</v>
      </c>
      <c r="K9465">
        <f>Table1[[#This Row],[Total Revenue + Open]]/Table1[[#This Row],[Qty]]</f>
        <v>1.3297709923664123</v>
      </c>
      <c r="L9465">
        <f>Table1[[#This Row],[Total Revenue + Open]]/Table1[[#This Row],[Qty]]</f>
        <v>1.3297709923664123</v>
      </c>
    </row>
    <row r="9466" spans="1:12" hidden="1">
      <c r="A9466" t="s">
        <v>544</v>
      </c>
      <c r="B9466" t="s">
        <v>351</v>
      </c>
      <c r="C9466" t="s">
        <v>351</v>
      </c>
      <c r="D9466" t="s">
        <v>612</v>
      </c>
      <c r="E9466" t="s">
        <v>15</v>
      </c>
      <c r="F9466" t="s">
        <v>36</v>
      </c>
      <c r="G9466" t="s">
        <v>385</v>
      </c>
      <c r="H9466" s="1">
        <v>2021</v>
      </c>
      <c r="I9466" s="2">
        <v>2315</v>
      </c>
      <c r="J9466" s="3">
        <v>3082</v>
      </c>
      <c r="K9466">
        <f>Table1[[#This Row],[Total Revenue + Open]]/Table1[[#This Row],[Qty]]</f>
        <v>1.331317494600432</v>
      </c>
      <c r="L9466">
        <f>Table1[[#This Row],[Total Revenue + Open]]/Table1[[#This Row],[Qty]]</f>
        <v>1.331317494600432</v>
      </c>
    </row>
    <row r="9467" spans="1:12" hidden="1">
      <c r="A9467" t="s">
        <v>544</v>
      </c>
      <c r="B9467" t="s">
        <v>351</v>
      </c>
      <c r="C9467" t="s">
        <v>351</v>
      </c>
      <c r="D9467" t="s">
        <v>612</v>
      </c>
      <c r="E9467" t="s">
        <v>15</v>
      </c>
      <c r="F9467" t="s">
        <v>36</v>
      </c>
      <c r="G9467" t="s">
        <v>385</v>
      </c>
      <c r="H9467" s="1">
        <v>2021</v>
      </c>
      <c r="I9467" s="2">
        <v>2520</v>
      </c>
      <c r="J9467" s="3">
        <v>3350</v>
      </c>
      <c r="K9467">
        <f>Table1[[#This Row],[Total Revenue + Open]]/Table1[[#This Row],[Qty]]</f>
        <v>1.3293650793650793</v>
      </c>
      <c r="L9467">
        <f>Table1[[#This Row],[Total Revenue + Open]]/Table1[[#This Row],[Qty]]</f>
        <v>1.3293650793650793</v>
      </c>
    </row>
    <row r="9468" spans="1:12" hidden="1">
      <c r="A9468" t="s">
        <v>544</v>
      </c>
      <c r="B9468" t="s">
        <v>351</v>
      </c>
      <c r="C9468" t="s">
        <v>351</v>
      </c>
      <c r="D9468" t="s">
        <v>612</v>
      </c>
      <c r="E9468" t="s">
        <v>15</v>
      </c>
      <c r="F9468" t="s">
        <v>36</v>
      </c>
      <c r="G9468" t="s">
        <v>385</v>
      </c>
      <c r="H9468" s="1">
        <v>2021</v>
      </c>
      <c r="I9468" s="2">
        <v>12470</v>
      </c>
      <c r="J9468" s="3">
        <v>16616</v>
      </c>
      <c r="K9468">
        <f>Table1[[#This Row],[Total Revenue + Open]]/Table1[[#This Row],[Qty]]</f>
        <v>1.3324779470729751</v>
      </c>
      <c r="L9468">
        <f>Table1[[#This Row],[Total Revenue + Open]]/Table1[[#This Row],[Qty]]</f>
        <v>1.3324779470729751</v>
      </c>
    </row>
    <row r="9469" spans="1:12" hidden="1">
      <c r="A9469" t="s">
        <v>544</v>
      </c>
      <c r="B9469" t="s">
        <v>351</v>
      </c>
      <c r="C9469" t="s">
        <v>351</v>
      </c>
      <c r="D9469" t="s">
        <v>612</v>
      </c>
      <c r="E9469" t="s">
        <v>15</v>
      </c>
      <c r="F9469" t="s">
        <v>36</v>
      </c>
      <c r="G9469" t="s">
        <v>385</v>
      </c>
      <c r="H9469" s="1">
        <v>2021</v>
      </c>
      <c r="I9469" s="2">
        <v>950</v>
      </c>
      <c r="J9469" s="3">
        <v>1273</v>
      </c>
      <c r="K9469">
        <f>Table1[[#This Row],[Total Revenue + Open]]/Table1[[#This Row],[Qty]]</f>
        <v>1.34</v>
      </c>
      <c r="L9469">
        <f>Table1[[#This Row],[Total Revenue + Open]]/Table1[[#This Row],[Qty]]</f>
        <v>1.34</v>
      </c>
    </row>
    <row r="9470" spans="1:12" hidden="1">
      <c r="A9470" t="s">
        <v>544</v>
      </c>
      <c r="B9470" t="s">
        <v>351</v>
      </c>
      <c r="C9470" t="s">
        <v>351</v>
      </c>
      <c r="D9470" t="s">
        <v>612</v>
      </c>
      <c r="E9470" t="s">
        <v>15</v>
      </c>
      <c r="F9470" t="s">
        <v>36</v>
      </c>
      <c r="G9470" t="s">
        <v>385</v>
      </c>
      <c r="H9470" s="1">
        <v>2021</v>
      </c>
      <c r="I9470" s="2">
        <v>2565</v>
      </c>
      <c r="J9470" s="3">
        <v>3417</v>
      </c>
      <c r="K9470">
        <f>Table1[[#This Row],[Total Revenue + Open]]/Table1[[#This Row],[Qty]]</f>
        <v>1.3321637426900585</v>
      </c>
      <c r="L9470">
        <f>Table1[[#This Row],[Total Revenue + Open]]/Table1[[#This Row],[Qty]]</f>
        <v>1.3321637426900585</v>
      </c>
    </row>
    <row r="9471" spans="1:12" hidden="1">
      <c r="A9471" t="s">
        <v>544</v>
      </c>
      <c r="B9471" t="s">
        <v>351</v>
      </c>
      <c r="C9471" t="s">
        <v>351</v>
      </c>
      <c r="D9471" t="s">
        <v>612</v>
      </c>
      <c r="E9471" t="s">
        <v>15</v>
      </c>
      <c r="F9471" t="s">
        <v>36</v>
      </c>
      <c r="G9471" t="s">
        <v>385</v>
      </c>
      <c r="H9471" s="1">
        <v>2022</v>
      </c>
      <c r="I9471" s="2">
        <v>1000</v>
      </c>
      <c r="J9471" s="3">
        <v>1340</v>
      </c>
      <c r="K9471">
        <f>Table1[[#This Row],[Total Revenue + Open]]/Table1[[#This Row],[Qty]]</f>
        <v>1.34</v>
      </c>
      <c r="L9471">
        <f>Table1[[#This Row],[Total Revenue + Open]]/Table1[[#This Row],[Qty]]</f>
        <v>1.34</v>
      </c>
    </row>
    <row r="9472" spans="1:12" hidden="1">
      <c r="A9472" t="s">
        <v>544</v>
      </c>
      <c r="B9472" t="s">
        <v>351</v>
      </c>
      <c r="C9472" t="s">
        <v>351</v>
      </c>
      <c r="D9472" t="s">
        <v>612</v>
      </c>
      <c r="E9472" t="s">
        <v>15</v>
      </c>
      <c r="F9472" t="s">
        <v>36</v>
      </c>
      <c r="G9472" t="s">
        <v>385</v>
      </c>
      <c r="H9472" s="1">
        <v>2022</v>
      </c>
      <c r="I9472" s="2">
        <v>3515</v>
      </c>
      <c r="J9472" s="3">
        <v>4690</v>
      </c>
      <c r="K9472">
        <f>Table1[[#This Row],[Total Revenue + Open]]/Table1[[#This Row],[Qty]]</f>
        <v>1.3342816500711236</v>
      </c>
      <c r="L9472">
        <f>Table1[[#This Row],[Total Revenue + Open]]/Table1[[#This Row],[Qty]]</f>
        <v>1.3342816500711236</v>
      </c>
    </row>
    <row r="9473" spans="1:12" hidden="1">
      <c r="A9473" t="s">
        <v>544</v>
      </c>
      <c r="B9473" t="s">
        <v>351</v>
      </c>
      <c r="C9473" t="s">
        <v>351</v>
      </c>
      <c r="D9473" t="s">
        <v>612</v>
      </c>
      <c r="E9473" t="s">
        <v>15</v>
      </c>
      <c r="F9473" t="s">
        <v>36</v>
      </c>
      <c r="G9473" t="s">
        <v>385</v>
      </c>
      <c r="H9473" s="1">
        <v>2022</v>
      </c>
      <c r="I9473" s="2">
        <v>3015</v>
      </c>
      <c r="J9473" s="3">
        <v>4020</v>
      </c>
      <c r="K9473">
        <f>Table1[[#This Row],[Total Revenue + Open]]/Table1[[#This Row],[Qty]]</f>
        <v>1.3333333333333333</v>
      </c>
      <c r="L9473">
        <f>Table1[[#This Row],[Total Revenue + Open]]/Table1[[#This Row],[Qty]]</f>
        <v>1.3333333333333333</v>
      </c>
    </row>
    <row r="9474" spans="1:12" hidden="1">
      <c r="A9474" t="s">
        <v>544</v>
      </c>
      <c r="B9474" t="s">
        <v>351</v>
      </c>
      <c r="C9474" t="s">
        <v>351</v>
      </c>
      <c r="D9474" t="s">
        <v>612</v>
      </c>
      <c r="E9474" t="s">
        <v>15</v>
      </c>
      <c r="F9474" t="s">
        <v>36</v>
      </c>
      <c r="G9474" t="s">
        <v>385</v>
      </c>
      <c r="H9474" s="1">
        <v>2022</v>
      </c>
      <c r="I9474" s="2">
        <v>2515</v>
      </c>
      <c r="J9474" s="3">
        <v>3395</v>
      </c>
      <c r="K9474">
        <f>Table1[[#This Row],[Total Revenue + Open]]/Table1[[#This Row],[Qty]]</f>
        <v>1.3499005964214712</v>
      </c>
      <c r="L9474">
        <f>Table1[[#This Row],[Total Revenue + Open]]/Table1[[#This Row],[Qty]]</f>
        <v>1.3499005964214712</v>
      </c>
    </row>
    <row r="9475" spans="1:12" hidden="1">
      <c r="A9475" t="s">
        <v>544</v>
      </c>
      <c r="B9475" t="s">
        <v>351</v>
      </c>
      <c r="C9475" t="s">
        <v>351</v>
      </c>
      <c r="D9475" t="s">
        <v>612</v>
      </c>
      <c r="E9475" t="s">
        <v>15</v>
      </c>
      <c r="F9475" t="s">
        <v>36</v>
      </c>
      <c r="G9475" t="s">
        <v>385</v>
      </c>
      <c r="H9475" s="1">
        <v>2022</v>
      </c>
      <c r="I9475" s="2">
        <v>2115</v>
      </c>
      <c r="J9475" s="3">
        <v>2877</v>
      </c>
      <c r="K9475">
        <f>Table1[[#This Row],[Total Revenue + Open]]/Table1[[#This Row],[Qty]]</f>
        <v>1.3602836879432625</v>
      </c>
      <c r="L9475">
        <f>Table1[[#This Row],[Total Revenue + Open]]/Table1[[#This Row],[Qty]]</f>
        <v>1.3602836879432625</v>
      </c>
    </row>
    <row r="9476" spans="1:12" hidden="1">
      <c r="A9476" t="s">
        <v>544</v>
      </c>
      <c r="B9476" t="s">
        <v>351</v>
      </c>
      <c r="C9476" t="s">
        <v>351</v>
      </c>
      <c r="D9476" t="s">
        <v>612</v>
      </c>
      <c r="E9476" t="s">
        <v>15</v>
      </c>
      <c r="F9476" t="s">
        <v>36</v>
      </c>
      <c r="G9476" t="s">
        <v>385</v>
      </c>
      <c r="H9476" s="1">
        <v>2022</v>
      </c>
      <c r="I9476" s="2">
        <v>2010</v>
      </c>
      <c r="J9476" s="3">
        <v>2740</v>
      </c>
      <c r="K9476">
        <f>Table1[[#This Row],[Total Revenue + Open]]/Table1[[#This Row],[Qty]]</f>
        <v>1.3631840796019901</v>
      </c>
      <c r="L9476">
        <f>Table1[[#This Row],[Total Revenue + Open]]/Table1[[#This Row],[Qty]]</f>
        <v>1.3631840796019901</v>
      </c>
    </row>
    <row r="9477" spans="1:12" hidden="1">
      <c r="A9477" t="s">
        <v>544</v>
      </c>
      <c r="B9477" t="s">
        <v>351</v>
      </c>
      <c r="C9477" t="s">
        <v>351</v>
      </c>
      <c r="D9477" t="s">
        <v>612</v>
      </c>
      <c r="E9477" t="s">
        <v>15</v>
      </c>
      <c r="F9477" t="s">
        <v>36</v>
      </c>
      <c r="G9477" t="s">
        <v>385</v>
      </c>
      <c r="H9477" s="1">
        <v>2022</v>
      </c>
      <c r="I9477" s="2">
        <v>4225</v>
      </c>
      <c r="J9477" s="3">
        <v>5754</v>
      </c>
      <c r="K9477">
        <f>Table1[[#This Row],[Total Revenue + Open]]/Table1[[#This Row],[Qty]]</f>
        <v>1.3618934911242604</v>
      </c>
      <c r="L9477">
        <f>Table1[[#This Row],[Total Revenue + Open]]/Table1[[#This Row],[Qty]]</f>
        <v>1.3618934911242604</v>
      </c>
    </row>
    <row r="9478" spans="1:12" hidden="1">
      <c r="A9478" t="s">
        <v>544</v>
      </c>
      <c r="B9478" t="s">
        <v>351</v>
      </c>
      <c r="C9478" t="s">
        <v>351</v>
      </c>
      <c r="D9478" t="s">
        <v>612</v>
      </c>
      <c r="E9478" t="s">
        <v>15</v>
      </c>
      <c r="F9478" t="s">
        <v>36</v>
      </c>
      <c r="G9478" t="s">
        <v>385</v>
      </c>
      <c r="H9478" s="1">
        <v>2022</v>
      </c>
      <c r="I9478" s="2">
        <v>1410</v>
      </c>
      <c r="J9478" s="3">
        <v>1918</v>
      </c>
      <c r="K9478">
        <f>Table1[[#This Row],[Total Revenue + Open]]/Table1[[#This Row],[Qty]]</f>
        <v>1.3602836879432625</v>
      </c>
      <c r="L9478">
        <f>Table1[[#This Row],[Total Revenue + Open]]/Table1[[#This Row],[Qty]]</f>
        <v>1.3602836879432625</v>
      </c>
    </row>
    <row r="9479" spans="1:12" hidden="1">
      <c r="A9479" t="s">
        <v>544</v>
      </c>
      <c r="B9479" t="s">
        <v>351</v>
      </c>
      <c r="C9479" t="s">
        <v>351</v>
      </c>
      <c r="D9479" t="s">
        <v>612</v>
      </c>
      <c r="E9479" t="s">
        <v>15</v>
      </c>
      <c r="F9479" t="s">
        <v>36</v>
      </c>
      <c r="G9479" t="s">
        <v>385</v>
      </c>
      <c r="H9479" s="1">
        <v>2022</v>
      </c>
      <c r="I9479" s="2">
        <v>500</v>
      </c>
      <c r="J9479" s="3">
        <v>685</v>
      </c>
      <c r="K9479">
        <f>Table1[[#This Row],[Total Revenue + Open]]/Table1[[#This Row],[Qty]]</f>
        <v>1.37</v>
      </c>
      <c r="L9479">
        <f>Table1[[#This Row],[Total Revenue + Open]]/Table1[[#This Row],[Qty]]</f>
        <v>1.37</v>
      </c>
    </row>
    <row r="9480" spans="1:12" hidden="1">
      <c r="A9480" t="s">
        <v>544</v>
      </c>
      <c r="B9480" t="s">
        <v>351</v>
      </c>
      <c r="C9480" t="s">
        <v>351</v>
      </c>
      <c r="D9480" t="s">
        <v>612</v>
      </c>
      <c r="E9480" t="s">
        <v>15</v>
      </c>
      <c r="F9480" t="s">
        <v>36</v>
      </c>
      <c r="G9480" t="s">
        <v>385</v>
      </c>
      <c r="H9480" s="1">
        <v>2022</v>
      </c>
      <c r="I9480" s="2">
        <v>3270</v>
      </c>
      <c r="J9480" s="3">
        <v>4452.5</v>
      </c>
      <c r="K9480">
        <f>Table1[[#This Row],[Total Revenue + Open]]/Table1[[#This Row],[Qty]]</f>
        <v>1.3616207951070336</v>
      </c>
      <c r="L9480">
        <f>Table1[[#This Row],[Total Revenue + Open]]/Table1[[#This Row],[Qty]]</f>
        <v>1.3616207951070336</v>
      </c>
    </row>
    <row r="9481" spans="1:12" hidden="1">
      <c r="A9481" t="s">
        <v>544</v>
      </c>
      <c r="B9481" t="s">
        <v>351</v>
      </c>
      <c r="C9481" t="s">
        <v>351</v>
      </c>
      <c r="D9481" t="s">
        <v>612</v>
      </c>
      <c r="E9481" t="s">
        <v>15</v>
      </c>
      <c r="F9481" t="s">
        <v>36</v>
      </c>
      <c r="G9481" t="s">
        <v>385</v>
      </c>
      <c r="H9481" s="1">
        <v>2022</v>
      </c>
      <c r="I9481" s="2">
        <v>1460</v>
      </c>
      <c r="J9481" s="3">
        <v>1986.5</v>
      </c>
      <c r="K9481">
        <f>Table1[[#This Row],[Total Revenue + Open]]/Table1[[#This Row],[Qty]]</f>
        <v>1.3606164383561643</v>
      </c>
      <c r="L9481">
        <f>Table1[[#This Row],[Total Revenue + Open]]/Table1[[#This Row],[Qty]]</f>
        <v>1.3606164383561643</v>
      </c>
    </row>
    <row r="9482" spans="1:12" hidden="1">
      <c r="A9482" t="s">
        <v>544</v>
      </c>
      <c r="B9482" t="s">
        <v>351</v>
      </c>
      <c r="C9482" t="s">
        <v>351</v>
      </c>
      <c r="D9482" t="s">
        <v>612</v>
      </c>
      <c r="E9482" t="s">
        <v>15</v>
      </c>
      <c r="F9482" t="s">
        <v>36</v>
      </c>
      <c r="G9482" t="s">
        <v>385</v>
      </c>
      <c r="H9482" s="1">
        <v>2022</v>
      </c>
      <c r="I9482" s="2">
        <v>2910</v>
      </c>
      <c r="J9482" s="3">
        <v>3973</v>
      </c>
      <c r="K9482">
        <f>Table1[[#This Row],[Total Revenue + Open]]/Table1[[#This Row],[Qty]]</f>
        <v>1.3652920962199313</v>
      </c>
      <c r="L9482">
        <f>Table1[[#This Row],[Total Revenue + Open]]/Table1[[#This Row],[Qty]]</f>
        <v>1.3652920962199313</v>
      </c>
    </row>
    <row r="9483" spans="1:12" hidden="1">
      <c r="A9483" t="s">
        <v>544</v>
      </c>
      <c r="B9483" t="s">
        <v>351</v>
      </c>
      <c r="C9483" t="s">
        <v>351</v>
      </c>
      <c r="D9483" t="s">
        <v>612</v>
      </c>
      <c r="E9483" t="s">
        <v>15</v>
      </c>
      <c r="F9483" t="s">
        <v>36</v>
      </c>
      <c r="G9483" t="s">
        <v>385</v>
      </c>
      <c r="H9483" s="1">
        <v>2022</v>
      </c>
      <c r="I9483" s="2">
        <v>24475</v>
      </c>
      <c r="J9483" s="3">
        <v>32872.5</v>
      </c>
      <c r="K9483">
        <f>Table1[[#This Row],[Total Revenue + Open]]/Table1[[#This Row],[Qty]]</f>
        <v>1.3431052093973441</v>
      </c>
      <c r="L9483">
        <f>Table1[[#This Row],[Total Revenue + Open]]/Table1[[#This Row],[Qty]]</f>
        <v>1.3431052093973441</v>
      </c>
    </row>
    <row r="9484" spans="1:12" hidden="1">
      <c r="A9484" t="s">
        <v>544</v>
      </c>
      <c r="B9484" t="s">
        <v>351</v>
      </c>
      <c r="C9484" t="s">
        <v>351</v>
      </c>
      <c r="D9484" t="s">
        <v>612</v>
      </c>
      <c r="E9484" t="s">
        <v>15</v>
      </c>
      <c r="F9484" t="s">
        <v>36</v>
      </c>
      <c r="G9484" t="s">
        <v>385</v>
      </c>
      <c r="H9484" s="1">
        <v>2022</v>
      </c>
      <c r="I9484" s="2">
        <v>4320</v>
      </c>
      <c r="J9484" s="3">
        <v>5805</v>
      </c>
      <c r="K9484">
        <f>Table1[[#This Row],[Total Revenue + Open]]/Table1[[#This Row],[Qty]]</f>
        <v>1.34375</v>
      </c>
      <c r="L9484">
        <f>Table1[[#This Row],[Total Revenue + Open]]/Table1[[#This Row],[Qty]]</f>
        <v>1.34375</v>
      </c>
    </row>
    <row r="9485" spans="1:12" hidden="1">
      <c r="A9485" t="s">
        <v>544</v>
      </c>
      <c r="B9485" t="s">
        <v>351</v>
      </c>
      <c r="C9485" t="s">
        <v>351</v>
      </c>
      <c r="D9485" t="s">
        <v>612</v>
      </c>
      <c r="E9485" t="s">
        <v>15</v>
      </c>
      <c r="F9485" t="s">
        <v>36</v>
      </c>
      <c r="G9485" t="s">
        <v>385</v>
      </c>
      <c r="H9485" s="1">
        <v>2022</v>
      </c>
      <c r="I9485" s="2">
        <v>12515</v>
      </c>
      <c r="J9485" s="3">
        <v>16807.5</v>
      </c>
      <c r="K9485">
        <f>Table1[[#This Row],[Total Revenue + Open]]/Table1[[#This Row],[Qty]]</f>
        <v>1.3429884139033159</v>
      </c>
      <c r="L9485">
        <f>Table1[[#This Row],[Total Revenue + Open]]/Table1[[#This Row],[Qty]]</f>
        <v>1.3429884139033159</v>
      </c>
    </row>
    <row r="9486" spans="1:12" hidden="1">
      <c r="A9486" t="s">
        <v>544</v>
      </c>
      <c r="B9486" t="s">
        <v>351</v>
      </c>
      <c r="C9486" t="s">
        <v>351</v>
      </c>
      <c r="D9486" t="s">
        <v>612</v>
      </c>
      <c r="E9486" t="s">
        <v>15</v>
      </c>
      <c r="F9486" t="s">
        <v>36</v>
      </c>
      <c r="G9486" t="s">
        <v>385</v>
      </c>
      <c r="H9486" s="1">
        <v>2022</v>
      </c>
      <c r="I9486" s="2">
        <v>7240</v>
      </c>
      <c r="J9486" s="3">
        <v>9720</v>
      </c>
      <c r="K9486">
        <f>Table1[[#This Row],[Total Revenue + Open]]/Table1[[#This Row],[Qty]]</f>
        <v>1.3425414364640884</v>
      </c>
      <c r="L9486">
        <f>Table1[[#This Row],[Total Revenue + Open]]/Table1[[#This Row],[Qty]]</f>
        <v>1.3425414364640884</v>
      </c>
    </row>
    <row r="9487" spans="1:12" hidden="1">
      <c r="A9487" t="s">
        <v>544</v>
      </c>
      <c r="B9487" t="s">
        <v>351</v>
      </c>
      <c r="C9487" t="s">
        <v>351</v>
      </c>
      <c r="D9487" t="s">
        <v>612</v>
      </c>
      <c r="E9487" t="s">
        <v>15</v>
      </c>
      <c r="F9487" t="s">
        <v>36</v>
      </c>
      <c r="G9487" t="s">
        <v>385</v>
      </c>
      <c r="H9487" s="1">
        <v>2022</v>
      </c>
      <c r="I9487" s="2">
        <v>11260</v>
      </c>
      <c r="J9487" s="3">
        <v>15120</v>
      </c>
      <c r="K9487">
        <f>Table1[[#This Row],[Total Revenue + Open]]/Table1[[#This Row],[Qty]]</f>
        <v>1.3428063943161634</v>
      </c>
      <c r="L9487">
        <f>Table1[[#This Row],[Total Revenue + Open]]/Table1[[#This Row],[Qty]]</f>
        <v>1.3428063943161634</v>
      </c>
    </row>
    <row r="9488" spans="1:12" hidden="1">
      <c r="A9488" t="s">
        <v>544</v>
      </c>
      <c r="B9488" t="s">
        <v>351</v>
      </c>
      <c r="C9488" t="s">
        <v>351</v>
      </c>
      <c r="D9488" t="s">
        <v>612</v>
      </c>
      <c r="E9488" t="s">
        <v>15</v>
      </c>
      <c r="F9488" t="s">
        <v>36</v>
      </c>
      <c r="G9488" t="s">
        <v>385</v>
      </c>
      <c r="H9488" s="1">
        <v>2022</v>
      </c>
      <c r="I9488" s="2">
        <v>5780</v>
      </c>
      <c r="J9488" s="3">
        <v>7762.5</v>
      </c>
      <c r="K9488">
        <f>Table1[[#This Row],[Total Revenue + Open]]/Table1[[#This Row],[Qty]]</f>
        <v>1.3429930795847751</v>
      </c>
      <c r="L9488">
        <f>Table1[[#This Row],[Total Revenue + Open]]/Table1[[#This Row],[Qty]]</f>
        <v>1.3429930795847751</v>
      </c>
    </row>
    <row r="9489" spans="1:12" hidden="1">
      <c r="A9489" t="s">
        <v>544</v>
      </c>
      <c r="B9489" t="s">
        <v>351</v>
      </c>
      <c r="C9489" t="s">
        <v>351</v>
      </c>
      <c r="D9489" t="s">
        <v>612</v>
      </c>
      <c r="E9489" t="s">
        <v>15</v>
      </c>
      <c r="F9489" t="s">
        <v>183</v>
      </c>
      <c r="G9489" t="s">
        <v>184</v>
      </c>
      <c r="H9489" s="1">
        <v>2019</v>
      </c>
      <c r="I9489" s="2">
        <v>3015</v>
      </c>
      <c r="J9489" s="3">
        <v>5760</v>
      </c>
      <c r="K9489">
        <f>Table1[[#This Row],[Total Revenue + Open]]/Table1[[#This Row],[Qty]]</f>
        <v>1.9104477611940298</v>
      </c>
      <c r="L9489">
        <f>Table1[[#This Row],[Total Revenue + Open]]/Table1[[#This Row],[Qty]]</f>
        <v>1.9104477611940298</v>
      </c>
    </row>
    <row r="9490" spans="1:12" hidden="1">
      <c r="A9490" t="s">
        <v>544</v>
      </c>
      <c r="B9490" t="s">
        <v>351</v>
      </c>
      <c r="C9490" t="s">
        <v>351</v>
      </c>
      <c r="D9490" t="s">
        <v>612</v>
      </c>
      <c r="E9490" t="s">
        <v>15</v>
      </c>
      <c r="F9490" t="s">
        <v>183</v>
      </c>
      <c r="G9490" t="s">
        <v>184</v>
      </c>
      <c r="H9490" s="1">
        <v>2019</v>
      </c>
      <c r="I9490" s="2">
        <v>2010</v>
      </c>
      <c r="J9490" s="3">
        <v>3840</v>
      </c>
      <c r="K9490">
        <f>Table1[[#This Row],[Total Revenue + Open]]/Table1[[#This Row],[Qty]]</f>
        <v>1.9104477611940298</v>
      </c>
      <c r="L9490">
        <f>Table1[[#This Row],[Total Revenue + Open]]/Table1[[#This Row],[Qty]]</f>
        <v>1.9104477611940298</v>
      </c>
    </row>
    <row r="9491" spans="1:12" hidden="1">
      <c r="A9491" t="s">
        <v>544</v>
      </c>
      <c r="B9491" t="s">
        <v>351</v>
      </c>
      <c r="C9491" t="s">
        <v>351</v>
      </c>
      <c r="D9491" t="s">
        <v>612</v>
      </c>
      <c r="E9491" t="s">
        <v>15</v>
      </c>
      <c r="F9491" t="s">
        <v>183</v>
      </c>
      <c r="G9491" t="s">
        <v>184</v>
      </c>
      <c r="H9491" s="1">
        <v>2019</v>
      </c>
      <c r="I9491" s="2">
        <v>500</v>
      </c>
      <c r="J9491" s="3">
        <v>960</v>
      </c>
      <c r="K9491">
        <f>Table1[[#This Row],[Total Revenue + Open]]/Table1[[#This Row],[Qty]]</f>
        <v>1.92</v>
      </c>
      <c r="L9491">
        <f>Table1[[#This Row],[Total Revenue + Open]]/Table1[[#This Row],[Qty]]</f>
        <v>1.92</v>
      </c>
    </row>
    <row r="9492" spans="1:12" hidden="1">
      <c r="A9492" t="s">
        <v>544</v>
      </c>
      <c r="B9492" t="s">
        <v>351</v>
      </c>
      <c r="C9492" t="s">
        <v>351</v>
      </c>
      <c r="D9492" t="s">
        <v>612</v>
      </c>
      <c r="E9492" t="s">
        <v>15</v>
      </c>
      <c r="F9492" t="s">
        <v>183</v>
      </c>
      <c r="G9492" t="s">
        <v>184</v>
      </c>
      <c r="H9492" s="1">
        <v>2019</v>
      </c>
      <c r="I9492" s="2">
        <v>500</v>
      </c>
      <c r="J9492" s="3">
        <v>960</v>
      </c>
      <c r="K9492">
        <f>Table1[[#This Row],[Total Revenue + Open]]/Table1[[#This Row],[Qty]]</f>
        <v>1.92</v>
      </c>
      <c r="L9492">
        <f>Table1[[#This Row],[Total Revenue + Open]]/Table1[[#This Row],[Qty]]</f>
        <v>1.92</v>
      </c>
    </row>
    <row r="9493" spans="1:12" hidden="1">
      <c r="A9493" t="s">
        <v>544</v>
      </c>
      <c r="B9493" t="s">
        <v>351</v>
      </c>
      <c r="C9493" t="s">
        <v>351</v>
      </c>
      <c r="D9493" t="s">
        <v>612</v>
      </c>
      <c r="E9493" t="s">
        <v>15</v>
      </c>
      <c r="F9493" t="s">
        <v>183</v>
      </c>
      <c r="G9493" t="s">
        <v>184</v>
      </c>
      <c r="H9493" s="1">
        <v>2019</v>
      </c>
      <c r="I9493" s="2">
        <v>1510</v>
      </c>
      <c r="J9493" s="3">
        <v>2880</v>
      </c>
      <c r="K9493">
        <f>Table1[[#This Row],[Total Revenue + Open]]/Table1[[#This Row],[Qty]]</f>
        <v>1.9072847682119205</v>
      </c>
      <c r="L9493">
        <f>Table1[[#This Row],[Total Revenue + Open]]/Table1[[#This Row],[Qty]]</f>
        <v>1.9072847682119205</v>
      </c>
    </row>
    <row r="9494" spans="1:12" hidden="1">
      <c r="A9494" t="s">
        <v>544</v>
      </c>
      <c r="B9494" t="s">
        <v>351</v>
      </c>
      <c r="C9494" t="s">
        <v>351</v>
      </c>
      <c r="D9494" t="s">
        <v>612</v>
      </c>
      <c r="E9494" t="s">
        <v>15</v>
      </c>
      <c r="F9494" t="s">
        <v>183</v>
      </c>
      <c r="G9494" t="s">
        <v>184</v>
      </c>
      <c r="H9494" s="1">
        <v>2019</v>
      </c>
      <c r="I9494" s="2">
        <v>2010</v>
      </c>
      <c r="J9494" s="3">
        <v>3840</v>
      </c>
      <c r="K9494">
        <f>Table1[[#This Row],[Total Revenue + Open]]/Table1[[#This Row],[Qty]]</f>
        <v>1.9104477611940298</v>
      </c>
      <c r="L9494">
        <f>Table1[[#This Row],[Total Revenue + Open]]/Table1[[#This Row],[Qty]]</f>
        <v>1.9104477611940298</v>
      </c>
    </row>
    <row r="9495" spans="1:12" hidden="1">
      <c r="A9495" t="s">
        <v>544</v>
      </c>
      <c r="B9495" t="s">
        <v>351</v>
      </c>
      <c r="C9495" t="s">
        <v>351</v>
      </c>
      <c r="D9495" t="s">
        <v>612</v>
      </c>
      <c r="E9495" t="s">
        <v>15</v>
      </c>
      <c r="F9495" t="s">
        <v>183</v>
      </c>
      <c r="G9495" t="s">
        <v>184</v>
      </c>
      <c r="H9495" s="1">
        <v>2020</v>
      </c>
      <c r="I9495" s="2">
        <v>500</v>
      </c>
      <c r="J9495" s="3">
        <v>960</v>
      </c>
      <c r="K9495">
        <f>Table1[[#This Row],[Total Revenue + Open]]/Table1[[#This Row],[Qty]]</f>
        <v>1.92</v>
      </c>
      <c r="L9495">
        <f>Table1[[#This Row],[Total Revenue + Open]]/Table1[[#This Row],[Qty]]</f>
        <v>1.92</v>
      </c>
    </row>
    <row r="9496" spans="1:12" hidden="1">
      <c r="A9496" t="s">
        <v>544</v>
      </c>
      <c r="B9496" t="s">
        <v>351</v>
      </c>
      <c r="C9496" t="s">
        <v>351</v>
      </c>
      <c r="D9496" t="s">
        <v>612</v>
      </c>
      <c r="E9496" t="s">
        <v>15</v>
      </c>
      <c r="F9496" t="s">
        <v>183</v>
      </c>
      <c r="G9496" t="s">
        <v>184</v>
      </c>
      <c r="H9496" s="1">
        <v>2020</v>
      </c>
      <c r="I9496" s="2">
        <v>50</v>
      </c>
      <c r="J9496" s="3">
        <v>96</v>
      </c>
      <c r="K9496">
        <f>Table1[[#This Row],[Total Revenue + Open]]/Table1[[#This Row],[Qty]]</f>
        <v>1.92</v>
      </c>
      <c r="L9496">
        <f>Table1[[#This Row],[Total Revenue + Open]]/Table1[[#This Row],[Qty]]</f>
        <v>1.92</v>
      </c>
    </row>
    <row r="9497" spans="1:12" hidden="1">
      <c r="A9497" t="s">
        <v>544</v>
      </c>
      <c r="B9497" t="s">
        <v>351</v>
      </c>
      <c r="C9497" t="s">
        <v>351</v>
      </c>
      <c r="D9497" t="s">
        <v>612</v>
      </c>
      <c r="E9497" t="s">
        <v>15</v>
      </c>
      <c r="F9497" t="s">
        <v>183</v>
      </c>
      <c r="G9497" t="s">
        <v>184</v>
      </c>
      <c r="H9497" s="1">
        <v>2020</v>
      </c>
      <c r="I9497" s="2">
        <v>5825</v>
      </c>
      <c r="J9497" s="3">
        <v>11832</v>
      </c>
      <c r="K9497">
        <f>Table1[[#This Row],[Total Revenue + Open]]/Table1[[#This Row],[Qty]]</f>
        <v>2.0312446351931333</v>
      </c>
      <c r="L9497">
        <f>Table1[[#This Row],[Total Revenue + Open]]/Table1[[#This Row],[Qty]]</f>
        <v>2.0312446351931333</v>
      </c>
    </row>
    <row r="9498" spans="1:12" hidden="1">
      <c r="A9498" t="s">
        <v>544</v>
      </c>
      <c r="B9498" t="s">
        <v>351</v>
      </c>
      <c r="C9498" t="s">
        <v>351</v>
      </c>
      <c r="D9498" t="s">
        <v>612</v>
      </c>
      <c r="E9498" t="s">
        <v>15</v>
      </c>
      <c r="F9498" t="s">
        <v>183</v>
      </c>
      <c r="G9498" t="s">
        <v>184</v>
      </c>
      <c r="H9498" s="1">
        <v>2020</v>
      </c>
      <c r="I9498" s="2">
        <v>2510</v>
      </c>
      <c r="J9498" s="3">
        <v>5100</v>
      </c>
      <c r="K9498">
        <f>Table1[[#This Row],[Total Revenue + Open]]/Table1[[#This Row],[Qty]]</f>
        <v>2.0318725099601593</v>
      </c>
      <c r="L9498">
        <f>Table1[[#This Row],[Total Revenue + Open]]/Table1[[#This Row],[Qty]]</f>
        <v>2.0318725099601593</v>
      </c>
    </row>
    <row r="9499" spans="1:12" hidden="1">
      <c r="A9499" t="s">
        <v>544</v>
      </c>
      <c r="B9499" t="s">
        <v>351</v>
      </c>
      <c r="C9499" t="s">
        <v>351</v>
      </c>
      <c r="D9499" t="s">
        <v>612</v>
      </c>
      <c r="E9499" t="s">
        <v>15</v>
      </c>
      <c r="F9499" t="s">
        <v>183</v>
      </c>
      <c r="G9499" t="s">
        <v>184</v>
      </c>
      <c r="H9499" s="1">
        <v>2020</v>
      </c>
      <c r="I9499" s="2">
        <v>2710</v>
      </c>
      <c r="J9499" s="3">
        <v>5508</v>
      </c>
      <c r="K9499">
        <f>Table1[[#This Row],[Total Revenue + Open]]/Table1[[#This Row],[Qty]]</f>
        <v>2.0324723247232472</v>
      </c>
      <c r="L9499">
        <f>Table1[[#This Row],[Total Revenue + Open]]/Table1[[#This Row],[Qty]]</f>
        <v>2.0324723247232472</v>
      </c>
    </row>
    <row r="9500" spans="1:12" hidden="1">
      <c r="A9500" t="s">
        <v>544</v>
      </c>
      <c r="B9500" t="s">
        <v>351</v>
      </c>
      <c r="C9500" t="s">
        <v>351</v>
      </c>
      <c r="D9500" t="s">
        <v>612</v>
      </c>
      <c r="E9500" t="s">
        <v>15</v>
      </c>
      <c r="F9500" t="s">
        <v>183</v>
      </c>
      <c r="G9500" t="s">
        <v>184</v>
      </c>
      <c r="H9500" s="1">
        <v>2020</v>
      </c>
      <c r="I9500" s="2">
        <v>2010</v>
      </c>
      <c r="J9500" s="3">
        <v>4080</v>
      </c>
      <c r="K9500">
        <f>Table1[[#This Row],[Total Revenue + Open]]/Table1[[#This Row],[Qty]]</f>
        <v>2.0298507462686568</v>
      </c>
      <c r="L9500">
        <f>Table1[[#This Row],[Total Revenue + Open]]/Table1[[#This Row],[Qty]]</f>
        <v>2.0298507462686568</v>
      </c>
    </row>
    <row r="9501" spans="1:12" hidden="1">
      <c r="A9501" t="s">
        <v>544</v>
      </c>
      <c r="B9501" t="s">
        <v>351</v>
      </c>
      <c r="C9501" t="s">
        <v>351</v>
      </c>
      <c r="D9501" t="s">
        <v>612</v>
      </c>
      <c r="E9501" t="s">
        <v>15</v>
      </c>
      <c r="F9501" t="s">
        <v>183</v>
      </c>
      <c r="G9501" t="s">
        <v>184</v>
      </c>
      <c r="H9501" s="1">
        <v>2020</v>
      </c>
      <c r="I9501" s="2">
        <v>1005</v>
      </c>
      <c r="J9501" s="3">
        <v>2040</v>
      </c>
      <c r="K9501">
        <f>Table1[[#This Row],[Total Revenue + Open]]/Table1[[#This Row],[Qty]]</f>
        <v>2.0298507462686568</v>
      </c>
      <c r="L9501">
        <f>Table1[[#This Row],[Total Revenue + Open]]/Table1[[#This Row],[Qty]]</f>
        <v>2.0298507462686568</v>
      </c>
    </row>
    <row r="9502" spans="1:12" hidden="1">
      <c r="A9502" t="s">
        <v>544</v>
      </c>
      <c r="B9502" t="s">
        <v>351</v>
      </c>
      <c r="C9502" t="s">
        <v>351</v>
      </c>
      <c r="D9502" t="s">
        <v>612</v>
      </c>
      <c r="E9502" t="s">
        <v>15</v>
      </c>
      <c r="F9502" t="s">
        <v>183</v>
      </c>
      <c r="G9502" t="s">
        <v>184</v>
      </c>
      <c r="H9502" s="1">
        <v>2020</v>
      </c>
      <c r="I9502" s="2">
        <v>1505</v>
      </c>
      <c r="J9502" s="3">
        <v>3060</v>
      </c>
      <c r="K9502">
        <f>Table1[[#This Row],[Total Revenue + Open]]/Table1[[#This Row],[Qty]]</f>
        <v>2.0332225913621262</v>
      </c>
      <c r="L9502">
        <f>Table1[[#This Row],[Total Revenue + Open]]/Table1[[#This Row],[Qty]]</f>
        <v>2.0332225913621262</v>
      </c>
    </row>
    <row r="9503" spans="1:12" hidden="1">
      <c r="A9503" t="s">
        <v>544</v>
      </c>
      <c r="B9503" t="s">
        <v>351</v>
      </c>
      <c r="C9503" t="s">
        <v>351</v>
      </c>
      <c r="D9503" t="s">
        <v>612</v>
      </c>
      <c r="E9503" t="s">
        <v>15</v>
      </c>
      <c r="F9503" t="s">
        <v>183</v>
      </c>
      <c r="G9503" t="s">
        <v>184</v>
      </c>
      <c r="H9503" s="1">
        <v>2021</v>
      </c>
      <c r="I9503" s="2">
        <v>1050</v>
      </c>
      <c r="J9503" s="3">
        <v>2142</v>
      </c>
      <c r="K9503">
        <f>Table1[[#This Row],[Total Revenue + Open]]/Table1[[#This Row],[Qty]]</f>
        <v>2.04</v>
      </c>
      <c r="L9503">
        <f>Table1[[#This Row],[Total Revenue + Open]]/Table1[[#This Row],[Qty]]</f>
        <v>2.04</v>
      </c>
    </row>
    <row r="9504" spans="1:12" hidden="1">
      <c r="A9504" t="s">
        <v>544</v>
      </c>
      <c r="B9504" t="s">
        <v>351</v>
      </c>
      <c r="C9504" t="s">
        <v>351</v>
      </c>
      <c r="D9504" t="s">
        <v>612</v>
      </c>
      <c r="E9504" t="s">
        <v>15</v>
      </c>
      <c r="F9504" t="s">
        <v>183</v>
      </c>
      <c r="G9504" t="s">
        <v>184</v>
      </c>
      <c r="H9504" s="1">
        <v>2021</v>
      </c>
      <c r="I9504" s="2">
        <v>1510</v>
      </c>
      <c r="J9504" s="3">
        <v>3060</v>
      </c>
      <c r="K9504">
        <f>Table1[[#This Row],[Total Revenue + Open]]/Table1[[#This Row],[Qty]]</f>
        <v>2.0264900662251657</v>
      </c>
      <c r="L9504">
        <f>Table1[[#This Row],[Total Revenue + Open]]/Table1[[#This Row],[Qty]]</f>
        <v>2.0264900662251657</v>
      </c>
    </row>
    <row r="9505" spans="1:12" hidden="1">
      <c r="A9505" t="s">
        <v>544</v>
      </c>
      <c r="B9505" t="s">
        <v>351</v>
      </c>
      <c r="C9505" t="s">
        <v>351</v>
      </c>
      <c r="D9505" t="s">
        <v>612</v>
      </c>
      <c r="E9505" t="s">
        <v>15</v>
      </c>
      <c r="F9505" t="s">
        <v>183</v>
      </c>
      <c r="G9505" t="s">
        <v>184</v>
      </c>
      <c r="H9505" s="1">
        <v>2021</v>
      </c>
      <c r="I9505" s="2">
        <v>1460</v>
      </c>
      <c r="J9505" s="3">
        <v>2958</v>
      </c>
      <c r="K9505">
        <f>Table1[[#This Row],[Total Revenue + Open]]/Table1[[#This Row],[Qty]]</f>
        <v>2.026027397260274</v>
      </c>
      <c r="L9505">
        <f>Table1[[#This Row],[Total Revenue + Open]]/Table1[[#This Row],[Qty]]</f>
        <v>2.026027397260274</v>
      </c>
    </row>
    <row r="9506" spans="1:12" hidden="1">
      <c r="A9506" t="s">
        <v>544</v>
      </c>
      <c r="B9506" t="s">
        <v>351</v>
      </c>
      <c r="C9506" t="s">
        <v>351</v>
      </c>
      <c r="D9506" t="s">
        <v>612</v>
      </c>
      <c r="E9506" t="s">
        <v>15</v>
      </c>
      <c r="F9506" t="s">
        <v>183</v>
      </c>
      <c r="G9506" t="s">
        <v>184</v>
      </c>
      <c r="H9506" s="1">
        <v>2021</v>
      </c>
      <c r="I9506" s="2">
        <v>3020</v>
      </c>
      <c r="J9506" s="3">
        <v>6120</v>
      </c>
      <c r="K9506">
        <f>Table1[[#This Row],[Total Revenue + Open]]/Table1[[#This Row],[Qty]]</f>
        <v>2.0264900662251657</v>
      </c>
      <c r="L9506">
        <f>Table1[[#This Row],[Total Revenue + Open]]/Table1[[#This Row],[Qty]]</f>
        <v>2.0264900662251657</v>
      </c>
    </row>
    <row r="9507" spans="1:12" hidden="1">
      <c r="A9507" t="s">
        <v>544</v>
      </c>
      <c r="B9507" t="s">
        <v>351</v>
      </c>
      <c r="C9507" t="s">
        <v>351</v>
      </c>
      <c r="D9507" t="s">
        <v>612</v>
      </c>
      <c r="E9507" t="s">
        <v>15</v>
      </c>
      <c r="F9507" t="s">
        <v>183</v>
      </c>
      <c r="G9507" t="s">
        <v>184</v>
      </c>
      <c r="H9507" s="1">
        <v>2021</v>
      </c>
      <c r="I9507" s="2">
        <v>1810</v>
      </c>
      <c r="J9507" s="3">
        <v>3672</v>
      </c>
      <c r="K9507">
        <f>Table1[[#This Row],[Total Revenue + Open]]/Table1[[#This Row],[Qty]]</f>
        <v>2.0287292817679559</v>
      </c>
      <c r="L9507">
        <f>Table1[[#This Row],[Total Revenue + Open]]/Table1[[#This Row],[Qty]]</f>
        <v>2.0287292817679559</v>
      </c>
    </row>
    <row r="9508" spans="1:12" hidden="1">
      <c r="A9508" t="s">
        <v>544</v>
      </c>
      <c r="B9508" t="s">
        <v>351</v>
      </c>
      <c r="C9508" t="s">
        <v>351</v>
      </c>
      <c r="D9508" t="s">
        <v>612</v>
      </c>
      <c r="E9508" t="s">
        <v>15</v>
      </c>
      <c r="F9508" t="s">
        <v>183</v>
      </c>
      <c r="G9508" t="s">
        <v>184</v>
      </c>
      <c r="H9508" s="1">
        <v>2021</v>
      </c>
      <c r="I9508" s="2">
        <v>2515</v>
      </c>
      <c r="J9508" s="3">
        <v>5100</v>
      </c>
      <c r="K9508">
        <f>Table1[[#This Row],[Total Revenue + Open]]/Table1[[#This Row],[Qty]]</f>
        <v>2.0278330019880717</v>
      </c>
      <c r="L9508">
        <f>Table1[[#This Row],[Total Revenue + Open]]/Table1[[#This Row],[Qty]]</f>
        <v>2.0278330019880717</v>
      </c>
    </row>
    <row r="9509" spans="1:12" hidden="1">
      <c r="A9509" t="s">
        <v>544</v>
      </c>
      <c r="B9509" t="s">
        <v>351</v>
      </c>
      <c r="C9509" t="s">
        <v>351</v>
      </c>
      <c r="D9509" t="s">
        <v>612</v>
      </c>
      <c r="E9509" t="s">
        <v>15</v>
      </c>
      <c r="F9509" t="s">
        <v>183</v>
      </c>
      <c r="G9509" t="s">
        <v>184</v>
      </c>
      <c r="H9509" s="1">
        <v>2021</v>
      </c>
      <c r="I9509" s="2">
        <v>0</v>
      </c>
      <c r="J9509" s="3">
        <v>0</v>
      </c>
      <c r="K9509" t="e">
        <f>Table1[[#This Row],[Total Revenue + Open]]/Table1[[#This Row],[Qty]]</f>
        <v>#DIV/0!</v>
      </c>
      <c r="L9509" t="e">
        <f>Table1[[#This Row],[Total Revenue + Open]]/Table1[[#This Row],[Qty]]</f>
        <v>#DIV/0!</v>
      </c>
    </row>
    <row r="9510" spans="1:12" hidden="1">
      <c r="A9510" t="s">
        <v>544</v>
      </c>
      <c r="B9510" t="s">
        <v>351</v>
      </c>
      <c r="C9510" t="s">
        <v>351</v>
      </c>
      <c r="D9510" t="s">
        <v>612</v>
      </c>
      <c r="E9510" t="s">
        <v>15</v>
      </c>
      <c r="F9510" t="s">
        <v>183</v>
      </c>
      <c r="G9510" t="s">
        <v>184</v>
      </c>
      <c r="H9510" s="1">
        <v>2021</v>
      </c>
      <c r="I9510" s="2">
        <v>2010</v>
      </c>
      <c r="J9510" s="3">
        <v>4080</v>
      </c>
      <c r="K9510">
        <f>Table1[[#This Row],[Total Revenue + Open]]/Table1[[#This Row],[Qty]]</f>
        <v>2.0298507462686568</v>
      </c>
      <c r="L9510">
        <f>Table1[[#This Row],[Total Revenue + Open]]/Table1[[#This Row],[Qty]]</f>
        <v>2.0298507462686568</v>
      </c>
    </row>
    <row r="9511" spans="1:12" hidden="1">
      <c r="A9511" t="s">
        <v>544</v>
      </c>
      <c r="B9511" t="s">
        <v>351</v>
      </c>
      <c r="C9511" t="s">
        <v>351</v>
      </c>
      <c r="D9511" t="s">
        <v>612</v>
      </c>
      <c r="E9511" t="s">
        <v>15</v>
      </c>
      <c r="F9511" t="s">
        <v>183</v>
      </c>
      <c r="G9511" t="s">
        <v>184</v>
      </c>
      <c r="H9511" s="1">
        <v>2021</v>
      </c>
      <c r="I9511" s="2">
        <v>3015</v>
      </c>
      <c r="J9511" s="3">
        <v>6120</v>
      </c>
      <c r="K9511">
        <f>Table1[[#This Row],[Total Revenue + Open]]/Table1[[#This Row],[Qty]]</f>
        <v>2.0298507462686568</v>
      </c>
      <c r="L9511">
        <f>Table1[[#This Row],[Total Revenue + Open]]/Table1[[#This Row],[Qty]]</f>
        <v>2.0298507462686568</v>
      </c>
    </row>
    <row r="9512" spans="1:12" hidden="1">
      <c r="A9512" t="s">
        <v>544</v>
      </c>
      <c r="B9512" t="s">
        <v>351</v>
      </c>
      <c r="C9512" t="s">
        <v>351</v>
      </c>
      <c r="D9512" t="s">
        <v>612</v>
      </c>
      <c r="E9512" t="s">
        <v>15</v>
      </c>
      <c r="F9512" t="s">
        <v>183</v>
      </c>
      <c r="G9512" t="s">
        <v>184</v>
      </c>
      <c r="H9512" s="1">
        <v>2022</v>
      </c>
      <c r="I9512" s="2">
        <v>850</v>
      </c>
      <c r="J9512" s="3">
        <v>1734</v>
      </c>
      <c r="K9512">
        <f>Table1[[#This Row],[Total Revenue + Open]]/Table1[[#This Row],[Qty]]</f>
        <v>2.04</v>
      </c>
      <c r="L9512">
        <f>Table1[[#This Row],[Total Revenue + Open]]/Table1[[#This Row],[Qty]]</f>
        <v>2.04</v>
      </c>
    </row>
    <row r="9513" spans="1:12" hidden="1">
      <c r="A9513" t="s">
        <v>544</v>
      </c>
      <c r="B9513" t="s">
        <v>351</v>
      </c>
      <c r="C9513" t="s">
        <v>351</v>
      </c>
      <c r="D9513" t="s">
        <v>612</v>
      </c>
      <c r="E9513" t="s">
        <v>15</v>
      </c>
      <c r="F9513" t="s">
        <v>183</v>
      </c>
      <c r="G9513" t="s">
        <v>184</v>
      </c>
      <c r="H9513" s="1">
        <v>2022</v>
      </c>
      <c r="I9513" s="2">
        <v>75</v>
      </c>
      <c r="J9513" s="3">
        <v>153</v>
      </c>
      <c r="K9513">
        <f>Table1[[#This Row],[Total Revenue + Open]]/Table1[[#This Row],[Qty]]</f>
        <v>2.04</v>
      </c>
      <c r="L9513">
        <f>Table1[[#This Row],[Total Revenue + Open]]/Table1[[#This Row],[Qty]]</f>
        <v>2.04</v>
      </c>
    </row>
    <row r="9514" spans="1:12" hidden="1">
      <c r="A9514" t="s">
        <v>544</v>
      </c>
      <c r="B9514" t="s">
        <v>351</v>
      </c>
      <c r="C9514" t="s">
        <v>351</v>
      </c>
      <c r="D9514" t="s">
        <v>612</v>
      </c>
      <c r="E9514" t="s">
        <v>15</v>
      </c>
      <c r="F9514" t="s">
        <v>183</v>
      </c>
      <c r="G9514" t="s">
        <v>184</v>
      </c>
      <c r="H9514" s="1">
        <v>2022</v>
      </c>
      <c r="I9514" s="2">
        <v>100</v>
      </c>
      <c r="J9514" s="3">
        <v>204</v>
      </c>
      <c r="K9514">
        <f>Table1[[#This Row],[Total Revenue + Open]]/Table1[[#This Row],[Qty]]</f>
        <v>2.04</v>
      </c>
      <c r="L9514">
        <f>Table1[[#This Row],[Total Revenue + Open]]/Table1[[#This Row],[Qty]]</f>
        <v>2.04</v>
      </c>
    </row>
    <row r="9515" spans="1:12" hidden="1">
      <c r="A9515" t="s">
        <v>544</v>
      </c>
      <c r="B9515" t="s">
        <v>351</v>
      </c>
      <c r="C9515" t="s">
        <v>351</v>
      </c>
      <c r="D9515" t="s">
        <v>612</v>
      </c>
      <c r="E9515" t="s">
        <v>15</v>
      </c>
      <c r="F9515" t="s">
        <v>183</v>
      </c>
      <c r="G9515" t="s">
        <v>184</v>
      </c>
      <c r="H9515" s="1">
        <v>2019</v>
      </c>
      <c r="I9515" s="2">
        <v>7035</v>
      </c>
      <c r="J9515" s="3">
        <v>13440</v>
      </c>
      <c r="K9515">
        <f>Table1[[#This Row],[Total Revenue + Open]]/Table1[[#This Row],[Qty]]</f>
        <v>1.9104477611940298</v>
      </c>
      <c r="L9515">
        <f>Table1[[#This Row],[Total Revenue + Open]]/Table1[[#This Row],[Qty]]</f>
        <v>1.9104477611940298</v>
      </c>
    </row>
    <row r="9516" spans="1:12" hidden="1">
      <c r="A9516" t="s">
        <v>544</v>
      </c>
      <c r="B9516" t="s">
        <v>351</v>
      </c>
      <c r="C9516" t="s">
        <v>351</v>
      </c>
      <c r="D9516" t="s">
        <v>612</v>
      </c>
      <c r="E9516" t="s">
        <v>15</v>
      </c>
      <c r="F9516" t="s">
        <v>183</v>
      </c>
      <c r="G9516" t="s">
        <v>184</v>
      </c>
      <c r="H9516" s="1">
        <v>2019</v>
      </c>
      <c r="I9516" s="2">
        <v>3015</v>
      </c>
      <c r="J9516" s="3">
        <v>5760</v>
      </c>
      <c r="K9516">
        <f>Table1[[#This Row],[Total Revenue + Open]]/Table1[[#This Row],[Qty]]</f>
        <v>1.9104477611940298</v>
      </c>
      <c r="L9516">
        <f>Table1[[#This Row],[Total Revenue + Open]]/Table1[[#This Row],[Qty]]</f>
        <v>1.9104477611940298</v>
      </c>
    </row>
    <row r="9517" spans="1:12" hidden="1">
      <c r="A9517" t="s">
        <v>544</v>
      </c>
      <c r="B9517" t="s">
        <v>351</v>
      </c>
      <c r="C9517" t="s">
        <v>351</v>
      </c>
      <c r="D9517" t="s">
        <v>612</v>
      </c>
      <c r="E9517" t="s">
        <v>15</v>
      </c>
      <c r="F9517" t="s">
        <v>183</v>
      </c>
      <c r="G9517" t="s">
        <v>184</v>
      </c>
      <c r="H9517" s="1">
        <v>2019</v>
      </c>
      <c r="I9517" s="2">
        <v>5025</v>
      </c>
      <c r="J9517" s="3">
        <v>9600</v>
      </c>
      <c r="K9517">
        <f>Table1[[#This Row],[Total Revenue + Open]]/Table1[[#This Row],[Qty]]</f>
        <v>1.9104477611940298</v>
      </c>
      <c r="L9517">
        <f>Table1[[#This Row],[Total Revenue + Open]]/Table1[[#This Row],[Qty]]</f>
        <v>1.9104477611940298</v>
      </c>
    </row>
    <row r="9518" spans="1:12" hidden="1">
      <c r="A9518" t="s">
        <v>544</v>
      </c>
      <c r="B9518" t="s">
        <v>351</v>
      </c>
      <c r="C9518" t="s">
        <v>351</v>
      </c>
      <c r="D9518" t="s">
        <v>612</v>
      </c>
      <c r="E9518" t="s">
        <v>15</v>
      </c>
      <c r="F9518" t="s">
        <v>183</v>
      </c>
      <c r="G9518" t="s">
        <v>184</v>
      </c>
      <c r="H9518" s="1">
        <v>2019</v>
      </c>
      <c r="I9518" s="2">
        <v>5025</v>
      </c>
      <c r="J9518" s="3">
        <v>9600</v>
      </c>
      <c r="K9518">
        <f>Table1[[#This Row],[Total Revenue + Open]]/Table1[[#This Row],[Qty]]</f>
        <v>1.9104477611940298</v>
      </c>
      <c r="L9518">
        <f>Table1[[#This Row],[Total Revenue + Open]]/Table1[[#This Row],[Qty]]</f>
        <v>1.9104477611940298</v>
      </c>
    </row>
    <row r="9519" spans="1:12" hidden="1">
      <c r="A9519" t="s">
        <v>544</v>
      </c>
      <c r="B9519" t="s">
        <v>351</v>
      </c>
      <c r="C9519" t="s">
        <v>351</v>
      </c>
      <c r="D9519" t="s">
        <v>612</v>
      </c>
      <c r="E9519" t="s">
        <v>15</v>
      </c>
      <c r="F9519" t="s">
        <v>183</v>
      </c>
      <c r="G9519" t="s">
        <v>184</v>
      </c>
      <c r="H9519" s="1">
        <v>2019</v>
      </c>
      <c r="I9519" s="2">
        <v>1110</v>
      </c>
      <c r="J9519" s="3">
        <v>2112</v>
      </c>
      <c r="K9519">
        <f>Table1[[#This Row],[Total Revenue + Open]]/Table1[[#This Row],[Qty]]</f>
        <v>1.9027027027027028</v>
      </c>
      <c r="L9519">
        <f>Table1[[#This Row],[Total Revenue + Open]]/Table1[[#This Row],[Qty]]</f>
        <v>1.9027027027027028</v>
      </c>
    </row>
    <row r="9520" spans="1:12" hidden="1">
      <c r="A9520" t="s">
        <v>544</v>
      </c>
      <c r="B9520" t="s">
        <v>351</v>
      </c>
      <c r="C9520" t="s">
        <v>351</v>
      </c>
      <c r="D9520" t="s">
        <v>612</v>
      </c>
      <c r="E9520" t="s">
        <v>15</v>
      </c>
      <c r="F9520" t="s">
        <v>183</v>
      </c>
      <c r="G9520" t="s">
        <v>184</v>
      </c>
      <c r="H9520" s="1">
        <v>2019</v>
      </c>
      <c r="I9520" s="2">
        <v>1005</v>
      </c>
      <c r="J9520" s="3">
        <v>1920</v>
      </c>
      <c r="K9520">
        <f>Table1[[#This Row],[Total Revenue + Open]]/Table1[[#This Row],[Qty]]</f>
        <v>1.9104477611940298</v>
      </c>
      <c r="L9520">
        <f>Table1[[#This Row],[Total Revenue + Open]]/Table1[[#This Row],[Qty]]</f>
        <v>1.9104477611940298</v>
      </c>
    </row>
    <row r="9521" spans="1:12" hidden="1">
      <c r="A9521" t="s">
        <v>544</v>
      </c>
      <c r="B9521" t="s">
        <v>351</v>
      </c>
      <c r="C9521" t="s">
        <v>351</v>
      </c>
      <c r="D9521" t="s">
        <v>612</v>
      </c>
      <c r="E9521" t="s">
        <v>15</v>
      </c>
      <c r="F9521" t="s">
        <v>183</v>
      </c>
      <c r="G9521" t="s">
        <v>184</v>
      </c>
      <c r="H9521" s="1">
        <v>2019</v>
      </c>
      <c r="I9521" s="2">
        <v>1510</v>
      </c>
      <c r="J9521" s="3">
        <v>2880</v>
      </c>
      <c r="K9521">
        <f>Table1[[#This Row],[Total Revenue + Open]]/Table1[[#This Row],[Qty]]</f>
        <v>1.9072847682119205</v>
      </c>
      <c r="L9521">
        <f>Table1[[#This Row],[Total Revenue + Open]]/Table1[[#This Row],[Qty]]</f>
        <v>1.9072847682119205</v>
      </c>
    </row>
    <row r="9522" spans="1:12" hidden="1">
      <c r="A9522" t="s">
        <v>544</v>
      </c>
      <c r="B9522" t="s">
        <v>351</v>
      </c>
      <c r="C9522" t="s">
        <v>351</v>
      </c>
      <c r="D9522" t="s">
        <v>612</v>
      </c>
      <c r="E9522" t="s">
        <v>15</v>
      </c>
      <c r="F9522" t="s">
        <v>183</v>
      </c>
      <c r="G9522" t="s">
        <v>184</v>
      </c>
      <c r="H9522" s="1">
        <v>2020</v>
      </c>
      <c r="I9522" s="2">
        <v>1005</v>
      </c>
      <c r="J9522" s="3">
        <v>1920</v>
      </c>
      <c r="K9522">
        <f>Table1[[#This Row],[Total Revenue + Open]]/Table1[[#This Row],[Qty]]</f>
        <v>1.9104477611940298</v>
      </c>
      <c r="L9522">
        <f>Table1[[#This Row],[Total Revenue + Open]]/Table1[[#This Row],[Qty]]</f>
        <v>1.9104477611940298</v>
      </c>
    </row>
    <row r="9523" spans="1:12" hidden="1">
      <c r="A9523" t="s">
        <v>544</v>
      </c>
      <c r="B9523" t="s">
        <v>351</v>
      </c>
      <c r="C9523" t="s">
        <v>351</v>
      </c>
      <c r="D9523" t="s">
        <v>612</v>
      </c>
      <c r="E9523" t="s">
        <v>15</v>
      </c>
      <c r="F9523" t="s">
        <v>183</v>
      </c>
      <c r="G9523" t="s">
        <v>184</v>
      </c>
      <c r="H9523" s="1">
        <v>2020</v>
      </c>
      <c r="I9523" s="2">
        <v>1510</v>
      </c>
      <c r="J9523" s="3">
        <v>2880</v>
      </c>
      <c r="K9523">
        <f>Table1[[#This Row],[Total Revenue + Open]]/Table1[[#This Row],[Qty]]</f>
        <v>1.9072847682119205</v>
      </c>
      <c r="L9523">
        <f>Table1[[#This Row],[Total Revenue + Open]]/Table1[[#This Row],[Qty]]</f>
        <v>1.9072847682119205</v>
      </c>
    </row>
    <row r="9524" spans="1:12" hidden="1">
      <c r="A9524" t="s">
        <v>544</v>
      </c>
      <c r="B9524" t="s">
        <v>351</v>
      </c>
      <c r="C9524" t="s">
        <v>351</v>
      </c>
      <c r="D9524" t="s">
        <v>612</v>
      </c>
      <c r="E9524" t="s">
        <v>15</v>
      </c>
      <c r="F9524" t="s">
        <v>183</v>
      </c>
      <c r="G9524" t="s">
        <v>184</v>
      </c>
      <c r="H9524" s="1">
        <v>2020</v>
      </c>
      <c r="I9524" s="2">
        <v>1005</v>
      </c>
      <c r="J9524" s="3">
        <v>1920</v>
      </c>
      <c r="K9524">
        <f>Table1[[#This Row],[Total Revenue + Open]]/Table1[[#This Row],[Qty]]</f>
        <v>1.9104477611940298</v>
      </c>
      <c r="L9524">
        <f>Table1[[#This Row],[Total Revenue + Open]]/Table1[[#This Row],[Qty]]</f>
        <v>1.9104477611940298</v>
      </c>
    </row>
    <row r="9525" spans="1:12" hidden="1">
      <c r="A9525" t="s">
        <v>544</v>
      </c>
      <c r="B9525" t="s">
        <v>351</v>
      </c>
      <c r="C9525" t="s">
        <v>351</v>
      </c>
      <c r="D9525" t="s">
        <v>612</v>
      </c>
      <c r="E9525" t="s">
        <v>15</v>
      </c>
      <c r="F9525" t="s">
        <v>183</v>
      </c>
      <c r="G9525" t="s">
        <v>184</v>
      </c>
      <c r="H9525" s="1">
        <v>2020</v>
      </c>
      <c r="I9525" s="2">
        <v>1005</v>
      </c>
      <c r="J9525" s="3">
        <v>2040</v>
      </c>
      <c r="K9525">
        <f>Table1[[#This Row],[Total Revenue + Open]]/Table1[[#This Row],[Qty]]</f>
        <v>2.0298507462686568</v>
      </c>
      <c r="L9525">
        <f>Table1[[#This Row],[Total Revenue + Open]]/Table1[[#This Row],[Qty]]</f>
        <v>2.0298507462686568</v>
      </c>
    </row>
    <row r="9526" spans="1:12" hidden="1">
      <c r="A9526" t="s">
        <v>544</v>
      </c>
      <c r="B9526" t="s">
        <v>351</v>
      </c>
      <c r="C9526" t="s">
        <v>351</v>
      </c>
      <c r="D9526" t="s">
        <v>612</v>
      </c>
      <c r="E9526" t="s">
        <v>15</v>
      </c>
      <c r="F9526" t="s">
        <v>183</v>
      </c>
      <c r="G9526" t="s">
        <v>184</v>
      </c>
      <c r="H9526" s="1">
        <v>2020</v>
      </c>
      <c r="I9526" s="2">
        <v>5530</v>
      </c>
      <c r="J9526" s="3">
        <v>11220</v>
      </c>
      <c r="K9526">
        <f>Table1[[#This Row],[Total Revenue + Open]]/Table1[[#This Row],[Qty]]</f>
        <v>2.0289330922242317</v>
      </c>
      <c r="L9526">
        <f>Table1[[#This Row],[Total Revenue + Open]]/Table1[[#This Row],[Qty]]</f>
        <v>2.0289330922242317</v>
      </c>
    </row>
    <row r="9527" spans="1:12" hidden="1">
      <c r="A9527" t="s">
        <v>544</v>
      </c>
      <c r="B9527" t="s">
        <v>351</v>
      </c>
      <c r="C9527" t="s">
        <v>351</v>
      </c>
      <c r="D9527" t="s">
        <v>612</v>
      </c>
      <c r="E9527" t="s">
        <v>15</v>
      </c>
      <c r="F9527" t="s">
        <v>183</v>
      </c>
      <c r="G9527" t="s">
        <v>184</v>
      </c>
      <c r="H9527" s="1">
        <v>2020</v>
      </c>
      <c r="I9527" s="2">
        <v>4020</v>
      </c>
      <c r="J9527" s="3">
        <v>8160</v>
      </c>
      <c r="K9527">
        <f>Table1[[#This Row],[Total Revenue + Open]]/Table1[[#This Row],[Qty]]</f>
        <v>2.0298507462686568</v>
      </c>
      <c r="L9527">
        <f>Table1[[#This Row],[Total Revenue + Open]]/Table1[[#This Row],[Qty]]</f>
        <v>2.0298507462686568</v>
      </c>
    </row>
    <row r="9528" spans="1:12" hidden="1">
      <c r="A9528" t="s">
        <v>544</v>
      </c>
      <c r="B9528" t="s">
        <v>351</v>
      </c>
      <c r="C9528" t="s">
        <v>351</v>
      </c>
      <c r="D9528" t="s">
        <v>612</v>
      </c>
      <c r="E9528" t="s">
        <v>15</v>
      </c>
      <c r="F9528" t="s">
        <v>183</v>
      </c>
      <c r="G9528" t="s">
        <v>184</v>
      </c>
      <c r="H9528" s="1">
        <v>2020</v>
      </c>
      <c r="I9528" s="2">
        <v>1005</v>
      </c>
      <c r="J9528" s="3">
        <v>2040</v>
      </c>
      <c r="K9528">
        <f>Table1[[#This Row],[Total Revenue + Open]]/Table1[[#This Row],[Qty]]</f>
        <v>2.0298507462686568</v>
      </c>
      <c r="L9528">
        <f>Table1[[#This Row],[Total Revenue + Open]]/Table1[[#This Row],[Qty]]</f>
        <v>2.0298507462686568</v>
      </c>
    </row>
    <row r="9529" spans="1:12" hidden="1">
      <c r="A9529" t="s">
        <v>544</v>
      </c>
      <c r="B9529" t="s">
        <v>351</v>
      </c>
      <c r="C9529" t="s">
        <v>351</v>
      </c>
      <c r="D9529" t="s">
        <v>612</v>
      </c>
      <c r="E9529" t="s">
        <v>15</v>
      </c>
      <c r="F9529" t="s">
        <v>183</v>
      </c>
      <c r="G9529" t="s">
        <v>184</v>
      </c>
      <c r="H9529" s="1">
        <v>2020</v>
      </c>
      <c r="I9529" s="2">
        <v>4020</v>
      </c>
      <c r="J9529" s="3">
        <v>8160</v>
      </c>
      <c r="K9529">
        <f>Table1[[#This Row],[Total Revenue + Open]]/Table1[[#This Row],[Qty]]</f>
        <v>2.0298507462686568</v>
      </c>
      <c r="L9529">
        <f>Table1[[#This Row],[Total Revenue + Open]]/Table1[[#This Row],[Qty]]</f>
        <v>2.0298507462686568</v>
      </c>
    </row>
    <row r="9530" spans="1:12" hidden="1">
      <c r="A9530" t="s">
        <v>544</v>
      </c>
      <c r="B9530" t="s">
        <v>351</v>
      </c>
      <c r="C9530" t="s">
        <v>351</v>
      </c>
      <c r="D9530" t="s">
        <v>612</v>
      </c>
      <c r="E9530" t="s">
        <v>15</v>
      </c>
      <c r="F9530" t="s">
        <v>183</v>
      </c>
      <c r="G9530" t="s">
        <v>184</v>
      </c>
      <c r="H9530" s="1">
        <v>2020</v>
      </c>
      <c r="I9530" s="2">
        <v>3015</v>
      </c>
      <c r="J9530" s="3">
        <v>6120</v>
      </c>
      <c r="K9530">
        <f>Table1[[#This Row],[Total Revenue + Open]]/Table1[[#This Row],[Qty]]</f>
        <v>2.0298507462686568</v>
      </c>
      <c r="L9530">
        <f>Table1[[#This Row],[Total Revenue + Open]]/Table1[[#This Row],[Qty]]</f>
        <v>2.0298507462686568</v>
      </c>
    </row>
    <row r="9531" spans="1:12" hidden="1">
      <c r="A9531" t="s">
        <v>544</v>
      </c>
      <c r="B9531" t="s">
        <v>351</v>
      </c>
      <c r="C9531" t="s">
        <v>351</v>
      </c>
      <c r="D9531" t="s">
        <v>612</v>
      </c>
      <c r="E9531" t="s">
        <v>15</v>
      </c>
      <c r="F9531" t="s">
        <v>183</v>
      </c>
      <c r="G9531" t="s">
        <v>184</v>
      </c>
      <c r="H9531" s="1">
        <v>2021</v>
      </c>
      <c r="I9531" s="2">
        <v>1510</v>
      </c>
      <c r="J9531" s="3">
        <v>3060</v>
      </c>
      <c r="K9531">
        <f>Table1[[#This Row],[Total Revenue + Open]]/Table1[[#This Row],[Qty]]</f>
        <v>2.0264900662251657</v>
      </c>
      <c r="L9531">
        <f>Table1[[#This Row],[Total Revenue + Open]]/Table1[[#This Row],[Qty]]</f>
        <v>2.0264900662251657</v>
      </c>
    </row>
    <row r="9532" spans="1:12" hidden="1">
      <c r="A9532" t="s">
        <v>544</v>
      </c>
      <c r="B9532" t="s">
        <v>351</v>
      </c>
      <c r="C9532" t="s">
        <v>351</v>
      </c>
      <c r="D9532" t="s">
        <v>612</v>
      </c>
      <c r="E9532" t="s">
        <v>15</v>
      </c>
      <c r="F9532" t="s">
        <v>183</v>
      </c>
      <c r="G9532" t="s">
        <v>184</v>
      </c>
      <c r="H9532" s="1">
        <v>2021</v>
      </c>
      <c r="I9532" s="2">
        <v>6635</v>
      </c>
      <c r="J9532" s="3">
        <v>13464</v>
      </c>
      <c r="K9532">
        <f>Table1[[#This Row],[Total Revenue + Open]]/Table1[[#This Row],[Qty]]</f>
        <v>2.0292388847023362</v>
      </c>
      <c r="L9532">
        <f>Table1[[#This Row],[Total Revenue + Open]]/Table1[[#This Row],[Qty]]</f>
        <v>2.0292388847023362</v>
      </c>
    </row>
    <row r="9533" spans="1:12" hidden="1">
      <c r="A9533" t="s">
        <v>544</v>
      </c>
      <c r="B9533" t="s">
        <v>351</v>
      </c>
      <c r="C9533" t="s">
        <v>351</v>
      </c>
      <c r="D9533" t="s">
        <v>612</v>
      </c>
      <c r="E9533" t="s">
        <v>15</v>
      </c>
      <c r="F9533" t="s">
        <v>183</v>
      </c>
      <c r="G9533" t="s">
        <v>184</v>
      </c>
      <c r="H9533" s="1">
        <v>2021</v>
      </c>
      <c r="I9533" s="2">
        <v>5530</v>
      </c>
      <c r="J9533" s="3">
        <v>11220</v>
      </c>
      <c r="K9533">
        <f>Table1[[#This Row],[Total Revenue + Open]]/Table1[[#This Row],[Qty]]</f>
        <v>2.0289330922242317</v>
      </c>
      <c r="L9533">
        <f>Table1[[#This Row],[Total Revenue + Open]]/Table1[[#This Row],[Qty]]</f>
        <v>2.0289330922242317</v>
      </c>
    </row>
    <row r="9534" spans="1:12" hidden="1">
      <c r="A9534" t="s">
        <v>544</v>
      </c>
      <c r="B9534" t="s">
        <v>351</v>
      </c>
      <c r="C9534" t="s">
        <v>351</v>
      </c>
      <c r="D9534" t="s">
        <v>612</v>
      </c>
      <c r="E9534" t="s">
        <v>15</v>
      </c>
      <c r="F9534" t="s">
        <v>183</v>
      </c>
      <c r="G9534" t="s">
        <v>184</v>
      </c>
      <c r="H9534" s="1">
        <v>2021</v>
      </c>
      <c r="I9534" s="2">
        <v>4020</v>
      </c>
      <c r="J9534" s="3">
        <v>8160</v>
      </c>
      <c r="K9534">
        <f>Table1[[#This Row],[Total Revenue + Open]]/Table1[[#This Row],[Qty]]</f>
        <v>2.0298507462686568</v>
      </c>
      <c r="L9534">
        <f>Table1[[#This Row],[Total Revenue + Open]]/Table1[[#This Row],[Qty]]</f>
        <v>2.0298507462686568</v>
      </c>
    </row>
    <row r="9535" spans="1:12" hidden="1">
      <c r="A9535" t="s">
        <v>544</v>
      </c>
      <c r="B9535" t="s">
        <v>351</v>
      </c>
      <c r="C9535" t="s">
        <v>351</v>
      </c>
      <c r="D9535" t="s">
        <v>612</v>
      </c>
      <c r="E9535" t="s">
        <v>15</v>
      </c>
      <c r="F9535" t="s">
        <v>183</v>
      </c>
      <c r="G9535" t="s">
        <v>184</v>
      </c>
      <c r="H9535" s="1">
        <v>2021</v>
      </c>
      <c r="I9535" s="2">
        <v>3015</v>
      </c>
      <c r="J9535" s="3">
        <v>6120</v>
      </c>
      <c r="K9535">
        <f>Table1[[#This Row],[Total Revenue + Open]]/Table1[[#This Row],[Qty]]</f>
        <v>2.0298507462686568</v>
      </c>
      <c r="L9535">
        <f>Table1[[#This Row],[Total Revenue + Open]]/Table1[[#This Row],[Qty]]</f>
        <v>2.0298507462686568</v>
      </c>
    </row>
    <row r="9536" spans="1:12" hidden="1">
      <c r="A9536" t="s">
        <v>544</v>
      </c>
      <c r="B9536" t="s">
        <v>351</v>
      </c>
      <c r="C9536" t="s">
        <v>351</v>
      </c>
      <c r="D9536" t="s">
        <v>612</v>
      </c>
      <c r="E9536" t="s">
        <v>15</v>
      </c>
      <c r="F9536" t="s">
        <v>183</v>
      </c>
      <c r="G9536" t="s">
        <v>184</v>
      </c>
      <c r="H9536" s="1">
        <v>2021</v>
      </c>
      <c r="I9536" s="2">
        <v>3015</v>
      </c>
      <c r="J9536" s="3">
        <v>6120</v>
      </c>
      <c r="K9536">
        <f>Table1[[#This Row],[Total Revenue + Open]]/Table1[[#This Row],[Qty]]</f>
        <v>2.0298507462686568</v>
      </c>
      <c r="L9536">
        <f>Table1[[#This Row],[Total Revenue + Open]]/Table1[[#This Row],[Qty]]</f>
        <v>2.0298507462686568</v>
      </c>
    </row>
    <row r="9537" spans="1:12" hidden="1">
      <c r="A9537" t="s">
        <v>544</v>
      </c>
      <c r="B9537" t="s">
        <v>351</v>
      </c>
      <c r="C9537" t="s">
        <v>351</v>
      </c>
      <c r="D9537" t="s">
        <v>612</v>
      </c>
      <c r="E9537" t="s">
        <v>15</v>
      </c>
      <c r="F9537" t="s">
        <v>183</v>
      </c>
      <c r="G9537" t="s">
        <v>184</v>
      </c>
      <c r="H9537" s="1">
        <v>2021</v>
      </c>
      <c r="I9537" s="2">
        <v>1000</v>
      </c>
      <c r="J9537" s="3">
        <v>2040</v>
      </c>
      <c r="K9537">
        <f>Table1[[#This Row],[Total Revenue + Open]]/Table1[[#This Row],[Qty]]</f>
        <v>2.04</v>
      </c>
      <c r="L9537">
        <f>Table1[[#This Row],[Total Revenue + Open]]/Table1[[#This Row],[Qty]]</f>
        <v>2.04</v>
      </c>
    </row>
    <row r="9538" spans="1:12" hidden="1">
      <c r="A9538" t="s">
        <v>544</v>
      </c>
      <c r="B9538" t="s">
        <v>351</v>
      </c>
      <c r="C9538" t="s">
        <v>351</v>
      </c>
      <c r="D9538" t="s">
        <v>612</v>
      </c>
      <c r="E9538" t="s">
        <v>15</v>
      </c>
      <c r="F9538" t="s">
        <v>183</v>
      </c>
      <c r="G9538" t="s">
        <v>184</v>
      </c>
      <c r="H9538" s="1">
        <v>2021</v>
      </c>
      <c r="I9538" s="2">
        <v>8040</v>
      </c>
      <c r="J9538" s="3">
        <v>16320</v>
      </c>
      <c r="K9538">
        <f>Table1[[#This Row],[Total Revenue + Open]]/Table1[[#This Row],[Qty]]</f>
        <v>2.0298507462686568</v>
      </c>
      <c r="L9538">
        <f>Table1[[#This Row],[Total Revenue + Open]]/Table1[[#This Row],[Qty]]</f>
        <v>2.0298507462686568</v>
      </c>
    </row>
    <row r="9539" spans="1:12" hidden="1">
      <c r="A9539" t="s">
        <v>544</v>
      </c>
      <c r="B9539" t="s">
        <v>351</v>
      </c>
      <c r="C9539" t="s">
        <v>351</v>
      </c>
      <c r="D9539" t="s">
        <v>612</v>
      </c>
      <c r="E9539" t="s">
        <v>15</v>
      </c>
      <c r="F9539" t="s">
        <v>183</v>
      </c>
      <c r="G9539" t="s">
        <v>184</v>
      </c>
      <c r="H9539" s="1">
        <v>2021</v>
      </c>
      <c r="I9539" s="2">
        <v>6535</v>
      </c>
      <c r="J9539" s="3">
        <v>13260</v>
      </c>
      <c r="K9539">
        <f>Table1[[#This Row],[Total Revenue + Open]]/Table1[[#This Row],[Qty]]</f>
        <v>2.0290742157612853</v>
      </c>
      <c r="L9539">
        <f>Table1[[#This Row],[Total Revenue + Open]]/Table1[[#This Row],[Qty]]</f>
        <v>2.0290742157612853</v>
      </c>
    </row>
    <row r="9540" spans="1:12" hidden="1">
      <c r="A9540" t="s">
        <v>544</v>
      </c>
      <c r="B9540" t="s">
        <v>351</v>
      </c>
      <c r="C9540" t="s">
        <v>351</v>
      </c>
      <c r="D9540" t="s">
        <v>612</v>
      </c>
      <c r="E9540" t="s">
        <v>15</v>
      </c>
      <c r="F9540" t="s">
        <v>183</v>
      </c>
      <c r="G9540" t="s">
        <v>184</v>
      </c>
      <c r="H9540" s="1">
        <v>2021</v>
      </c>
      <c r="I9540" s="2">
        <v>0</v>
      </c>
      <c r="J9540" s="3">
        <v>0</v>
      </c>
      <c r="K9540" t="e">
        <f>Table1[[#This Row],[Total Revenue + Open]]/Table1[[#This Row],[Qty]]</f>
        <v>#DIV/0!</v>
      </c>
      <c r="L9540" t="e">
        <f>Table1[[#This Row],[Total Revenue + Open]]/Table1[[#This Row],[Qty]]</f>
        <v>#DIV/0!</v>
      </c>
    </row>
    <row r="9541" spans="1:12" hidden="1">
      <c r="A9541" t="s">
        <v>544</v>
      </c>
      <c r="B9541" t="s">
        <v>351</v>
      </c>
      <c r="C9541" t="s">
        <v>351</v>
      </c>
      <c r="D9541" t="s">
        <v>612</v>
      </c>
      <c r="E9541" t="s">
        <v>15</v>
      </c>
      <c r="F9541" t="s">
        <v>183</v>
      </c>
      <c r="G9541" t="s">
        <v>184</v>
      </c>
      <c r="H9541" s="1">
        <v>2022</v>
      </c>
      <c r="I9541" s="2">
        <v>7035</v>
      </c>
      <c r="J9541" s="3">
        <v>14280</v>
      </c>
      <c r="K9541">
        <f>Table1[[#This Row],[Total Revenue + Open]]/Table1[[#This Row],[Qty]]</f>
        <v>2.0298507462686568</v>
      </c>
      <c r="L9541">
        <f>Table1[[#This Row],[Total Revenue + Open]]/Table1[[#This Row],[Qty]]</f>
        <v>2.0298507462686568</v>
      </c>
    </row>
    <row r="9542" spans="1:12" hidden="1">
      <c r="A9542" t="s">
        <v>544</v>
      </c>
      <c r="B9542" t="s">
        <v>351</v>
      </c>
      <c r="C9542" t="s">
        <v>351</v>
      </c>
      <c r="D9542" t="s">
        <v>612</v>
      </c>
      <c r="E9542" t="s">
        <v>15</v>
      </c>
      <c r="F9542" t="s">
        <v>183</v>
      </c>
      <c r="G9542" t="s">
        <v>184</v>
      </c>
      <c r="H9542" s="1">
        <v>2022</v>
      </c>
      <c r="I9542" s="2">
        <v>3015</v>
      </c>
      <c r="J9542" s="3">
        <v>6120</v>
      </c>
      <c r="K9542">
        <f>Table1[[#This Row],[Total Revenue + Open]]/Table1[[#This Row],[Qty]]</f>
        <v>2.0298507462686568</v>
      </c>
      <c r="L9542">
        <f>Table1[[#This Row],[Total Revenue + Open]]/Table1[[#This Row],[Qty]]</f>
        <v>2.0298507462686568</v>
      </c>
    </row>
    <row r="9543" spans="1:12" hidden="1">
      <c r="A9543" t="s">
        <v>544</v>
      </c>
      <c r="B9543" t="s">
        <v>351</v>
      </c>
      <c r="C9543" t="s">
        <v>351</v>
      </c>
      <c r="D9543" t="s">
        <v>612</v>
      </c>
      <c r="E9543" t="s">
        <v>15</v>
      </c>
      <c r="F9543" t="s">
        <v>183</v>
      </c>
      <c r="G9543" t="s">
        <v>184</v>
      </c>
      <c r="H9543" s="1">
        <v>2022</v>
      </c>
      <c r="I9543" s="2">
        <v>1005</v>
      </c>
      <c r="J9543" s="3">
        <v>2040</v>
      </c>
      <c r="K9543">
        <f>Table1[[#This Row],[Total Revenue + Open]]/Table1[[#This Row],[Qty]]</f>
        <v>2.0298507462686568</v>
      </c>
      <c r="L9543">
        <f>Table1[[#This Row],[Total Revenue + Open]]/Table1[[#This Row],[Qty]]</f>
        <v>2.0298507462686568</v>
      </c>
    </row>
    <row r="9544" spans="1:12" hidden="1">
      <c r="A9544" t="s">
        <v>544</v>
      </c>
      <c r="B9544" t="s">
        <v>351</v>
      </c>
      <c r="C9544" t="s">
        <v>351</v>
      </c>
      <c r="D9544" t="s">
        <v>612</v>
      </c>
      <c r="E9544" t="s">
        <v>15</v>
      </c>
      <c r="F9544" t="s">
        <v>183</v>
      </c>
      <c r="G9544" t="s">
        <v>184</v>
      </c>
      <c r="H9544" s="1">
        <v>2022</v>
      </c>
      <c r="I9544" s="2">
        <v>5025</v>
      </c>
      <c r="J9544" s="3">
        <v>10200</v>
      </c>
      <c r="K9544">
        <f>Table1[[#This Row],[Total Revenue + Open]]/Table1[[#This Row],[Qty]]</f>
        <v>2.0298507462686568</v>
      </c>
      <c r="L9544">
        <f>Table1[[#This Row],[Total Revenue + Open]]/Table1[[#This Row],[Qty]]</f>
        <v>2.0298507462686568</v>
      </c>
    </row>
    <row r="9545" spans="1:12" hidden="1">
      <c r="A9545" t="s">
        <v>544</v>
      </c>
      <c r="B9545" t="s">
        <v>351</v>
      </c>
      <c r="C9545" t="s">
        <v>351</v>
      </c>
      <c r="D9545" t="s">
        <v>612</v>
      </c>
      <c r="E9545" t="s">
        <v>15</v>
      </c>
      <c r="F9545" t="s">
        <v>183</v>
      </c>
      <c r="G9545" t="s">
        <v>184</v>
      </c>
      <c r="H9545" s="1">
        <v>2022</v>
      </c>
      <c r="I9545" s="2">
        <v>4020</v>
      </c>
      <c r="J9545" s="3">
        <v>8160</v>
      </c>
      <c r="K9545">
        <f>Table1[[#This Row],[Total Revenue + Open]]/Table1[[#This Row],[Qty]]</f>
        <v>2.0298507462686568</v>
      </c>
      <c r="L9545">
        <f>Table1[[#This Row],[Total Revenue + Open]]/Table1[[#This Row],[Qty]]</f>
        <v>2.0298507462686568</v>
      </c>
    </row>
    <row r="9546" spans="1:12" hidden="1">
      <c r="A9546" t="s">
        <v>544</v>
      </c>
      <c r="B9546" t="s">
        <v>351</v>
      </c>
      <c r="C9546" t="s">
        <v>351</v>
      </c>
      <c r="D9546" t="s">
        <v>612</v>
      </c>
      <c r="E9546" t="s">
        <v>15</v>
      </c>
      <c r="F9546" t="s">
        <v>183</v>
      </c>
      <c r="G9546" t="s">
        <v>184</v>
      </c>
      <c r="H9546" s="1">
        <v>2022</v>
      </c>
      <c r="I9546" s="2">
        <v>2010</v>
      </c>
      <c r="J9546" s="3">
        <v>4080</v>
      </c>
      <c r="K9546">
        <f>Table1[[#This Row],[Total Revenue + Open]]/Table1[[#This Row],[Qty]]</f>
        <v>2.0298507462686568</v>
      </c>
      <c r="L9546">
        <f>Table1[[#This Row],[Total Revenue + Open]]/Table1[[#This Row],[Qty]]</f>
        <v>2.0298507462686568</v>
      </c>
    </row>
    <row r="9547" spans="1:12" hidden="1">
      <c r="A9547" t="s">
        <v>544</v>
      </c>
      <c r="B9547" t="s">
        <v>351</v>
      </c>
      <c r="C9547" t="s">
        <v>351</v>
      </c>
      <c r="D9547" t="s">
        <v>612</v>
      </c>
      <c r="E9547" t="s">
        <v>15</v>
      </c>
      <c r="F9547" t="s">
        <v>183</v>
      </c>
      <c r="G9547" t="s">
        <v>184</v>
      </c>
      <c r="H9547" s="1">
        <v>2022</v>
      </c>
      <c r="I9547" s="2">
        <v>1005</v>
      </c>
      <c r="J9547" s="3">
        <v>2040</v>
      </c>
      <c r="K9547">
        <f>Table1[[#This Row],[Total Revenue + Open]]/Table1[[#This Row],[Qty]]</f>
        <v>2.0298507462686568</v>
      </c>
      <c r="L9547">
        <f>Table1[[#This Row],[Total Revenue + Open]]/Table1[[#This Row],[Qty]]</f>
        <v>2.0298507462686568</v>
      </c>
    </row>
    <row r="9548" spans="1:12" hidden="1">
      <c r="A9548" t="s">
        <v>544</v>
      </c>
      <c r="B9548" t="s">
        <v>351</v>
      </c>
      <c r="C9548" t="s">
        <v>351</v>
      </c>
      <c r="D9548" t="s">
        <v>612</v>
      </c>
      <c r="E9548" t="s">
        <v>15</v>
      </c>
      <c r="F9548" t="s">
        <v>183</v>
      </c>
      <c r="G9548" t="s">
        <v>184</v>
      </c>
      <c r="H9548" s="1">
        <v>2019</v>
      </c>
      <c r="I9548" s="2">
        <v>3520</v>
      </c>
      <c r="J9548" s="3">
        <v>6720</v>
      </c>
      <c r="K9548">
        <f>Table1[[#This Row],[Total Revenue + Open]]/Table1[[#This Row],[Qty]]</f>
        <v>1.9090909090909092</v>
      </c>
      <c r="L9548">
        <f>Table1[[#This Row],[Total Revenue + Open]]/Table1[[#This Row],[Qty]]</f>
        <v>1.9090909090909092</v>
      </c>
    </row>
    <row r="9549" spans="1:12" hidden="1">
      <c r="A9549" t="s">
        <v>544</v>
      </c>
      <c r="B9549" t="s">
        <v>351</v>
      </c>
      <c r="C9549" t="s">
        <v>351</v>
      </c>
      <c r="D9549" t="s">
        <v>612</v>
      </c>
      <c r="E9549" t="s">
        <v>15</v>
      </c>
      <c r="F9549" t="s">
        <v>183</v>
      </c>
      <c r="G9549" t="s">
        <v>184</v>
      </c>
      <c r="H9549" s="1">
        <v>2019</v>
      </c>
      <c r="I9549" s="2">
        <v>32665</v>
      </c>
      <c r="J9549" s="3">
        <v>62400</v>
      </c>
      <c r="K9549">
        <f>Table1[[#This Row],[Total Revenue + Open]]/Table1[[#This Row],[Qty]]</f>
        <v>1.9103015459972448</v>
      </c>
      <c r="L9549">
        <f>Table1[[#This Row],[Total Revenue + Open]]/Table1[[#This Row],[Qty]]</f>
        <v>1.9103015459972448</v>
      </c>
    </row>
    <row r="9550" spans="1:12" hidden="1">
      <c r="A9550" t="s">
        <v>544</v>
      </c>
      <c r="B9550" t="s">
        <v>351</v>
      </c>
      <c r="C9550" t="s">
        <v>351</v>
      </c>
      <c r="D9550" t="s">
        <v>612</v>
      </c>
      <c r="E9550" t="s">
        <v>15</v>
      </c>
      <c r="F9550" t="s">
        <v>183</v>
      </c>
      <c r="G9550" t="s">
        <v>184</v>
      </c>
      <c r="H9550" s="1">
        <v>2019</v>
      </c>
      <c r="I9550" s="2">
        <v>32160</v>
      </c>
      <c r="J9550" s="3">
        <v>61440</v>
      </c>
      <c r="K9550">
        <f>Table1[[#This Row],[Total Revenue + Open]]/Table1[[#This Row],[Qty]]</f>
        <v>1.9104477611940298</v>
      </c>
      <c r="L9550">
        <f>Table1[[#This Row],[Total Revenue + Open]]/Table1[[#This Row],[Qty]]</f>
        <v>1.9104477611940298</v>
      </c>
    </row>
    <row r="9551" spans="1:12" hidden="1">
      <c r="A9551" t="s">
        <v>544</v>
      </c>
      <c r="B9551" t="s">
        <v>351</v>
      </c>
      <c r="C9551" t="s">
        <v>351</v>
      </c>
      <c r="D9551" t="s">
        <v>612</v>
      </c>
      <c r="E9551" t="s">
        <v>15</v>
      </c>
      <c r="F9551" t="s">
        <v>183</v>
      </c>
      <c r="G9551" t="s">
        <v>184</v>
      </c>
      <c r="H9551" s="1">
        <v>2019</v>
      </c>
      <c r="I9551" s="2">
        <v>8040</v>
      </c>
      <c r="J9551" s="3">
        <v>15360</v>
      </c>
      <c r="K9551">
        <f>Table1[[#This Row],[Total Revenue + Open]]/Table1[[#This Row],[Qty]]</f>
        <v>1.9104477611940298</v>
      </c>
      <c r="L9551">
        <f>Table1[[#This Row],[Total Revenue + Open]]/Table1[[#This Row],[Qty]]</f>
        <v>1.9104477611940298</v>
      </c>
    </row>
    <row r="9552" spans="1:12" hidden="1">
      <c r="A9552" t="s">
        <v>544</v>
      </c>
      <c r="B9552" t="s">
        <v>351</v>
      </c>
      <c r="C9552" t="s">
        <v>351</v>
      </c>
      <c r="D9552" t="s">
        <v>612</v>
      </c>
      <c r="E9552" t="s">
        <v>15</v>
      </c>
      <c r="F9552" t="s">
        <v>183</v>
      </c>
      <c r="G9552" t="s">
        <v>184</v>
      </c>
      <c r="H9552" s="1">
        <v>2019</v>
      </c>
      <c r="I9552" s="2">
        <v>5025</v>
      </c>
      <c r="J9552" s="3">
        <v>9600</v>
      </c>
      <c r="K9552">
        <f>Table1[[#This Row],[Total Revenue + Open]]/Table1[[#This Row],[Qty]]</f>
        <v>1.9104477611940298</v>
      </c>
      <c r="L9552">
        <f>Table1[[#This Row],[Total Revenue + Open]]/Table1[[#This Row],[Qty]]</f>
        <v>1.9104477611940298</v>
      </c>
    </row>
    <row r="9553" spans="1:12" hidden="1">
      <c r="A9553" t="s">
        <v>544</v>
      </c>
      <c r="B9553" t="s">
        <v>351</v>
      </c>
      <c r="C9553" t="s">
        <v>351</v>
      </c>
      <c r="D9553" t="s">
        <v>612</v>
      </c>
      <c r="E9553" t="s">
        <v>15</v>
      </c>
      <c r="F9553" t="s">
        <v>183</v>
      </c>
      <c r="G9553" t="s">
        <v>184</v>
      </c>
      <c r="H9553" s="1">
        <v>2019</v>
      </c>
      <c r="I9553" s="2">
        <v>2515</v>
      </c>
      <c r="J9553" s="3">
        <v>4800</v>
      </c>
      <c r="K9553">
        <f>Table1[[#This Row],[Total Revenue + Open]]/Table1[[#This Row],[Qty]]</f>
        <v>1.9085487077534791</v>
      </c>
      <c r="L9553">
        <f>Table1[[#This Row],[Total Revenue + Open]]/Table1[[#This Row],[Qty]]</f>
        <v>1.9085487077534791</v>
      </c>
    </row>
    <row r="9554" spans="1:12" hidden="1">
      <c r="A9554" t="s">
        <v>544</v>
      </c>
      <c r="B9554" t="s">
        <v>351</v>
      </c>
      <c r="C9554" t="s">
        <v>351</v>
      </c>
      <c r="D9554" t="s">
        <v>612</v>
      </c>
      <c r="E9554" t="s">
        <v>15</v>
      </c>
      <c r="F9554" t="s">
        <v>183</v>
      </c>
      <c r="G9554" t="s">
        <v>184</v>
      </c>
      <c r="H9554" s="1">
        <v>2019</v>
      </c>
      <c r="I9554" s="2">
        <v>9045</v>
      </c>
      <c r="J9554" s="3">
        <v>17280</v>
      </c>
      <c r="K9554">
        <f>Table1[[#This Row],[Total Revenue + Open]]/Table1[[#This Row],[Qty]]</f>
        <v>1.9104477611940298</v>
      </c>
      <c r="L9554">
        <f>Table1[[#This Row],[Total Revenue + Open]]/Table1[[#This Row],[Qty]]</f>
        <v>1.9104477611940298</v>
      </c>
    </row>
    <row r="9555" spans="1:12" hidden="1">
      <c r="A9555" t="s">
        <v>544</v>
      </c>
      <c r="B9555" t="s">
        <v>351</v>
      </c>
      <c r="C9555" t="s">
        <v>351</v>
      </c>
      <c r="D9555" t="s">
        <v>612</v>
      </c>
      <c r="E9555" t="s">
        <v>15</v>
      </c>
      <c r="F9555" t="s">
        <v>183</v>
      </c>
      <c r="G9555" t="s">
        <v>184</v>
      </c>
      <c r="H9555" s="1">
        <v>2019</v>
      </c>
      <c r="I9555" s="2">
        <v>7035</v>
      </c>
      <c r="J9555" s="3">
        <v>13440</v>
      </c>
      <c r="K9555">
        <f>Table1[[#This Row],[Total Revenue + Open]]/Table1[[#This Row],[Qty]]</f>
        <v>1.9104477611940298</v>
      </c>
      <c r="L9555">
        <f>Table1[[#This Row],[Total Revenue + Open]]/Table1[[#This Row],[Qty]]</f>
        <v>1.9104477611940298</v>
      </c>
    </row>
    <row r="9556" spans="1:12" hidden="1">
      <c r="A9556" t="s">
        <v>544</v>
      </c>
      <c r="B9556" t="s">
        <v>351</v>
      </c>
      <c r="C9556" t="s">
        <v>351</v>
      </c>
      <c r="D9556" t="s">
        <v>612</v>
      </c>
      <c r="E9556" t="s">
        <v>15</v>
      </c>
      <c r="F9556" t="s">
        <v>183</v>
      </c>
      <c r="G9556" t="s">
        <v>184</v>
      </c>
      <c r="H9556" s="1">
        <v>2019</v>
      </c>
      <c r="I9556" s="2">
        <v>17085</v>
      </c>
      <c r="J9556" s="3">
        <v>32640</v>
      </c>
      <c r="K9556">
        <f>Table1[[#This Row],[Total Revenue + Open]]/Table1[[#This Row],[Qty]]</f>
        <v>1.9104477611940298</v>
      </c>
      <c r="L9556">
        <f>Table1[[#This Row],[Total Revenue + Open]]/Table1[[#This Row],[Qty]]</f>
        <v>1.9104477611940298</v>
      </c>
    </row>
    <row r="9557" spans="1:12" hidden="1">
      <c r="A9557" t="s">
        <v>544</v>
      </c>
      <c r="B9557" t="s">
        <v>351</v>
      </c>
      <c r="C9557" t="s">
        <v>351</v>
      </c>
      <c r="D9557" t="s">
        <v>612</v>
      </c>
      <c r="E9557" t="s">
        <v>15</v>
      </c>
      <c r="F9557" t="s">
        <v>183</v>
      </c>
      <c r="G9557" t="s">
        <v>184</v>
      </c>
      <c r="H9557" s="1">
        <v>2020</v>
      </c>
      <c r="I9557" s="2">
        <v>5530</v>
      </c>
      <c r="J9557" s="3">
        <v>10560</v>
      </c>
      <c r="K9557">
        <f>Table1[[#This Row],[Total Revenue + Open]]/Table1[[#This Row],[Qty]]</f>
        <v>1.9095840867992766</v>
      </c>
      <c r="L9557">
        <f>Table1[[#This Row],[Total Revenue + Open]]/Table1[[#This Row],[Qty]]</f>
        <v>1.9095840867992766</v>
      </c>
    </row>
    <row r="9558" spans="1:12" hidden="1">
      <c r="A9558" t="s">
        <v>544</v>
      </c>
      <c r="B9558" t="s">
        <v>351</v>
      </c>
      <c r="C9558" t="s">
        <v>351</v>
      </c>
      <c r="D9558" t="s">
        <v>612</v>
      </c>
      <c r="E9558" t="s">
        <v>15</v>
      </c>
      <c r="F9558" t="s">
        <v>183</v>
      </c>
      <c r="G9558" t="s">
        <v>184</v>
      </c>
      <c r="H9558" s="1">
        <v>2020</v>
      </c>
      <c r="I9558" s="2">
        <v>7540</v>
      </c>
      <c r="J9558" s="3">
        <v>14400</v>
      </c>
      <c r="K9558">
        <f>Table1[[#This Row],[Total Revenue + Open]]/Table1[[#This Row],[Qty]]</f>
        <v>1.909814323607427</v>
      </c>
      <c r="L9558">
        <f>Table1[[#This Row],[Total Revenue + Open]]/Table1[[#This Row],[Qty]]</f>
        <v>1.909814323607427</v>
      </c>
    </row>
    <row r="9559" spans="1:12" hidden="1">
      <c r="A9559" t="s">
        <v>544</v>
      </c>
      <c r="B9559" t="s">
        <v>351</v>
      </c>
      <c r="C9559" t="s">
        <v>351</v>
      </c>
      <c r="D9559" t="s">
        <v>612</v>
      </c>
      <c r="E9559" t="s">
        <v>15</v>
      </c>
      <c r="F9559" t="s">
        <v>183</v>
      </c>
      <c r="G9559" t="s">
        <v>184</v>
      </c>
      <c r="H9559" s="1">
        <v>2020</v>
      </c>
      <c r="I9559" s="2">
        <v>3220</v>
      </c>
      <c r="J9559" s="3">
        <v>6144</v>
      </c>
      <c r="K9559">
        <f>Table1[[#This Row],[Total Revenue + Open]]/Table1[[#This Row],[Qty]]</f>
        <v>1.9080745341614906</v>
      </c>
      <c r="L9559">
        <f>Table1[[#This Row],[Total Revenue + Open]]/Table1[[#This Row],[Qty]]</f>
        <v>1.9080745341614906</v>
      </c>
    </row>
    <row r="9560" spans="1:12" hidden="1">
      <c r="A9560" t="s">
        <v>544</v>
      </c>
      <c r="B9560" t="s">
        <v>351</v>
      </c>
      <c r="C9560" t="s">
        <v>351</v>
      </c>
      <c r="D9560" t="s">
        <v>612</v>
      </c>
      <c r="E9560" t="s">
        <v>15</v>
      </c>
      <c r="F9560" t="s">
        <v>183</v>
      </c>
      <c r="G9560" t="s">
        <v>184</v>
      </c>
      <c r="H9560" s="1">
        <v>2020</v>
      </c>
      <c r="I9560" s="2">
        <v>20605</v>
      </c>
      <c r="J9560" s="3">
        <v>41820</v>
      </c>
      <c r="K9560">
        <f>Table1[[#This Row],[Total Revenue + Open]]/Table1[[#This Row],[Qty]]</f>
        <v>2.0296044649356952</v>
      </c>
      <c r="L9560">
        <f>Table1[[#This Row],[Total Revenue + Open]]/Table1[[#This Row],[Qty]]</f>
        <v>2.0296044649356952</v>
      </c>
    </row>
    <row r="9561" spans="1:12" hidden="1">
      <c r="A9561" t="s">
        <v>544</v>
      </c>
      <c r="B9561" t="s">
        <v>351</v>
      </c>
      <c r="C9561" t="s">
        <v>351</v>
      </c>
      <c r="D9561" t="s">
        <v>612</v>
      </c>
      <c r="E9561" t="s">
        <v>15</v>
      </c>
      <c r="F9561" t="s">
        <v>183</v>
      </c>
      <c r="G9561" t="s">
        <v>184</v>
      </c>
      <c r="H9561" s="1">
        <v>2020</v>
      </c>
      <c r="I9561" s="2">
        <v>32160</v>
      </c>
      <c r="J9561" s="3">
        <v>65280</v>
      </c>
      <c r="K9561">
        <f>Table1[[#This Row],[Total Revenue + Open]]/Table1[[#This Row],[Qty]]</f>
        <v>2.0298507462686568</v>
      </c>
      <c r="L9561">
        <f>Table1[[#This Row],[Total Revenue + Open]]/Table1[[#This Row],[Qty]]</f>
        <v>2.0298507462686568</v>
      </c>
    </row>
    <row r="9562" spans="1:12" hidden="1">
      <c r="A9562" t="s">
        <v>544</v>
      </c>
      <c r="B9562" t="s">
        <v>351</v>
      </c>
      <c r="C9562" t="s">
        <v>351</v>
      </c>
      <c r="D9562" t="s">
        <v>612</v>
      </c>
      <c r="E9562" t="s">
        <v>15</v>
      </c>
      <c r="F9562" t="s">
        <v>183</v>
      </c>
      <c r="G9562" t="s">
        <v>184</v>
      </c>
      <c r="H9562" s="1">
        <v>2020</v>
      </c>
      <c r="I9562" s="2">
        <v>6030</v>
      </c>
      <c r="J9562" s="3">
        <v>12240</v>
      </c>
      <c r="K9562">
        <f>Table1[[#This Row],[Total Revenue + Open]]/Table1[[#This Row],[Qty]]</f>
        <v>2.0298507462686568</v>
      </c>
      <c r="L9562">
        <f>Table1[[#This Row],[Total Revenue + Open]]/Table1[[#This Row],[Qty]]</f>
        <v>2.0298507462686568</v>
      </c>
    </row>
    <row r="9563" spans="1:12" hidden="1">
      <c r="A9563" t="s">
        <v>544</v>
      </c>
      <c r="B9563" t="s">
        <v>351</v>
      </c>
      <c r="C9563" t="s">
        <v>351</v>
      </c>
      <c r="D9563" t="s">
        <v>612</v>
      </c>
      <c r="E9563" t="s">
        <v>15</v>
      </c>
      <c r="F9563" t="s">
        <v>183</v>
      </c>
      <c r="G9563" t="s">
        <v>184</v>
      </c>
      <c r="H9563" s="1">
        <v>2020</v>
      </c>
      <c r="I9563" s="2">
        <v>19100</v>
      </c>
      <c r="J9563" s="3">
        <v>38760</v>
      </c>
      <c r="K9563">
        <f>Table1[[#This Row],[Total Revenue + Open]]/Table1[[#This Row],[Qty]]</f>
        <v>2.0293193717277487</v>
      </c>
      <c r="L9563">
        <f>Table1[[#This Row],[Total Revenue + Open]]/Table1[[#This Row],[Qty]]</f>
        <v>2.0293193717277487</v>
      </c>
    </row>
    <row r="9564" spans="1:12" hidden="1">
      <c r="A9564" t="s">
        <v>544</v>
      </c>
      <c r="B9564" t="s">
        <v>351</v>
      </c>
      <c r="C9564" t="s">
        <v>351</v>
      </c>
      <c r="D9564" t="s">
        <v>612</v>
      </c>
      <c r="E9564" t="s">
        <v>15</v>
      </c>
      <c r="F9564" t="s">
        <v>183</v>
      </c>
      <c r="G9564" t="s">
        <v>184</v>
      </c>
      <c r="H9564" s="1">
        <v>2020</v>
      </c>
      <c r="I9564" s="2">
        <v>19095</v>
      </c>
      <c r="J9564" s="3">
        <v>38760</v>
      </c>
      <c r="K9564">
        <f>Table1[[#This Row],[Total Revenue + Open]]/Table1[[#This Row],[Qty]]</f>
        <v>2.0298507462686568</v>
      </c>
      <c r="L9564">
        <f>Table1[[#This Row],[Total Revenue + Open]]/Table1[[#This Row],[Qty]]</f>
        <v>2.0298507462686568</v>
      </c>
    </row>
    <row r="9565" spans="1:12" hidden="1">
      <c r="A9565" t="s">
        <v>544</v>
      </c>
      <c r="B9565" t="s">
        <v>351</v>
      </c>
      <c r="C9565" t="s">
        <v>351</v>
      </c>
      <c r="D9565" t="s">
        <v>612</v>
      </c>
      <c r="E9565" t="s">
        <v>15</v>
      </c>
      <c r="F9565" t="s">
        <v>183</v>
      </c>
      <c r="G9565" t="s">
        <v>184</v>
      </c>
      <c r="H9565" s="1">
        <v>2020</v>
      </c>
      <c r="I9565" s="2">
        <v>8040</v>
      </c>
      <c r="J9565" s="3">
        <v>16320</v>
      </c>
      <c r="K9565">
        <f>Table1[[#This Row],[Total Revenue + Open]]/Table1[[#This Row],[Qty]]</f>
        <v>2.0298507462686568</v>
      </c>
      <c r="L9565">
        <f>Table1[[#This Row],[Total Revenue + Open]]/Table1[[#This Row],[Qty]]</f>
        <v>2.0298507462686568</v>
      </c>
    </row>
    <row r="9566" spans="1:12" hidden="1">
      <c r="A9566" t="s">
        <v>544</v>
      </c>
      <c r="B9566" t="s">
        <v>351</v>
      </c>
      <c r="C9566" t="s">
        <v>351</v>
      </c>
      <c r="D9566" t="s">
        <v>612</v>
      </c>
      <c r="E9566" t="s">
        <v>15</v>
      </c>
      <c r="F9566" t="s">
        <v>183</v>
      </c>
      <c r="G9566" t="s">
        <v>184</v>
      </c>
      <c r="H9566" s="1">
        <v>2020</v>
      </c>
      <c r="I9566" s="2">
        <v>23115</v>
      </c>
      <c r="J9566" s="3">
        <v>46920</v>
      </c>
      <c r="K9566">
        <f>Table1[[#This Row],[Total Revenue + Open]]/Table1[[#This Row],[Qty]]</f>
        <v>2.0298507462686568</v>
      </c>
      <c r="L9566">
        <f>Table1[[#This Row],[Total Revenue + Open]]/Table1[[#This Row],[Qty]]</f>
        <v>2.0298507462686568</v>
      </c>
    </row>
    <row r="9567" spans="1:12" hidden="1">
      <c r="A9567" t="s">
        <v>544</v>
      </c>
      <c r="B9567" t="s">
        <v>351</v>
      </c>
      <c r="C9567" t="s">
        <v>351</v>
      </c>
      <c r="D9567" t="s">
        <v>612</v>
      </c>
      <c r="E9567" t="s">
        <v>15</v>
      </c>
      <c r="F9567" t="s">
        <v>183</v>
      </c>
      <c r="G9567" t="s">
        <v>184</v>
      </c>
      <c r="H9567" s="1">
        <v>2021</v>
      </c>
      <c r="I9567" s="2">
        <v>500</v>
      </c>
      <c r="J9567" s="3">
        <v>1020</v>
      </c>
      <c r="K9567">
        <f>Table1[[#This Row],[Total Revenue + Open]]/Table1[[#This Row],[Qty]]</f>
        <v>2.04</v>
      </c>
      <c r="L9567">
        <f>Table1[[#This Row],[Total Revenue + Open]]/Table1[[#This Row],[Qty]]</f>
        <v>2.04</v>
      </c>
    </row>
    <row r="9568" spans="1:12" hidden="1">
      <c r="A9568" t="s">
        <v>544</v>
      </c>
      <c r="B9568" t="s">
        <v>351</v>
      </c>
      <c r="C9568" t="s">
        <v>351</v>
      </c>
      <c r="D9568" t="s">
        <v>612</v>
      </c>
      <c r="E9568" t="s">
        <v>15</v>
      </c>
      <c r="F9568" t="s">
        <v>183</v>
      </c>
      <c r="G9568" t="s">
        <v>184</v>
      </c>
      <c r="H9568" s="1">
        <v>2021</v>
      </c>
      <c r="I9568" s="2">
        <v>6030</v>
      </c>
      <c r="J9568" s="3">
        <v>12240</v>
      </c>
      <c r="K9568">
        <f>Table1[[#This Row],[Total Revenue + Open]]/Table1[[#This Row],[Qty]]</f>
        <v>2.0298507462686568</v>
      </c>
      <c r="L9568">
        <f>Table1[[#This Row],[Total Revenue + Open]]/Table1[[#This Row],[Qty]]</f>
        <v>2.0298507462686568</v>
      </c>
    </row>
    <row r="9569" spans="1:12" hidden="1">
      <c r="A9569" t="s">
        <v>544</v>
      </c>
      <c r="B9569" t="s">
        <v>351</v>
      </c>
      <c r="C9569" t="s">
        <v>351</v>
      </c>
      <c r="D9569" t="s">
        <v>612</v>
      </c>
      <c r="E9569" t="s">
        <v>15</v>
      </c>
      <c r="F9569" t="s">
        <v>183</v>
      </c>
      <c r="G9569" t="s">
        <v>184</v>
      </c>
      <c r="H9569" s="1">
        <v>2021</v>
      </c>
      <c r="I9569" s="2">
        <v>30150</v>
      </c>
      <c r="J9569" s="3">
        <v>61200</v>
      </c>
      <c r="K9569">
        <f>Table1[[#This Row],[Total Revenue + Open]]/Table1[[#This Row],[Qty]]</f>
        <v>2.0298507462686568</v>
      </c>
      <c r="L9569">
        <f>Table1[[#This Row],[Total Revenue + Open]]/Table1[[#This Row],[Qty]]</f>
        <v>2.0298507462686568</v>
      </c>
    </row>
    <row r="9570" spans="1:12" hidden="1">
      <c r="A9570" t="s">
        <v>544</v>
      </c>
      <c r="B9570" t="s">
        <v>351</v>
      </c>
      <c r="C9570" t="s">
        <v>351</v>
      </c>
      <c r="D9570" t="s">
        <v>612</v>
      </c>
      <c r="E9570" t="s">
        <v>15</v>
      </c>
      <c r="F9570" t="s">
        <v>183</v>
      </c>
      <c r="G9570" t="s">
        <v>184</v>
      </c>
      <c r="H9570" s="1">
        <v>2021</v>
      </c>
      <c r="I9570" s="2">
        <v>39700</v>
      </c>
      <c r="J9570" s="3">
        <v>80580</v>
      </c>
      <c r="K9570">
        <f>Table1[[#This Row],[Total Revenue + Open]]/Table1[[#This Row],[Qty]]</f>
        <v>2.0297229219143578</v>
      </c>
      <c r="L9570">
        <f>Table1[[#This Row],[Total Revenue + Open]]/Table1[[#This Row],[Qty]]</f>
        <v>2.0297229219143578</v>
      </c>
    </row>
    <row r="9571" spans="1:12" hidden="1">
      <c r="A9571" t="s">
        <v>544</v>
      </c>
      <c r="B9571" t="s">
        <v>351</v>
      </c>
      <c r="C9571" t="s">
        <v>351</v>
      </c>
      <c r="D9571" t="s">
        <v>612</v>
      </c>
      <c r="E9571" t="s">
        <v>15</v>
      </c>
      <c r="F9571" t="s">
        <v>183</v>
      </c>
      <c r="G9571" t="s">
        <v>184</v>
      </c>
      <c r="H9571" s="1">
        <v>2021</v>
      </c>
      <c r="I9571" s="2">
        <v>5025</v>
      </c>
      <c r="J9571" s="3">
        <v>10200</v>
      </c>
      <c r="K9571">
        <f>Table1[[#This Row],[Total Revenue + Open]]/Table1[[#This Row],[Qty]]</f>
        <v>2.0298507462686568</v>
      </c>
      <c r="L9571">
        <f>Table1[[#This Row],[Total Revenue + Open]]/Table1[[#This Row],[Qty]]</f>
        <v>2.0298507462686568</v>
      </c>
    </row>
    <row r="9572" spans="1:12" hidden="1">
      <c r="A9572" t="s">
        <v>544</v>
      </c>
      <c r="B9572" t="s">
        <v>351</v>
      </c>
      <c r="C9572" t="s">
        <v>351</v>
      </c>
      <c r="D9572" t="s">
        <v>612</v>
      </c>
      <c r="E9572" t="s">
        <v>15</v>
      </c>
      <c r="F9572" t="s">
        <v>183</v>
      </c>
      <c r="G9572" t="s">
        <v>184</v>
      </c>
      <c r="H9572" s="1">
        <v>2021</v>
      </c>
      <c r="I9572" s="2">
        <v>6030</v>
      </c>
      <c r="J9572" s="3">
        <v>12240</v>
      </c>
      <c r="K9572">
        <f>Table1[[#This Row],[Total Revenue + Open]]/Table1[[#This Row],[Qty]]</f>
        <v>2.0298507462686568</v>
      </c>
      <c r="L9572">
        <f>Table1[[#This Row],[Total Revenue + Open]]/Table1[[#This Row],[Qty]]</f>
        <v>2.0298507462686568</v>
      </c>
    </row>
    <row r="9573" spans="1:12" hidden="1">
      <c r="A9573" t="s">
        <v>544</v>
      </c>
      <c r="B9573" t="s">
        <v>351</v>
      </c>
      <c r="C9573" t="s">
        <v>351</v>
      </c>
      <c r="D9573" t="s">
        <v>612</v>
      </c>
      <c r="E9573" t="s">
        <v>15</v>
      </c>
      <c r="F9573" t="s">
        <v>183</v>
      </c>
      <c r="G9573" t="s">
        <v>184</v>
      </c>
      <c r="H9573" s="1">
        <v>2021</v>
      </c>
      <c r="I9573" s="2">
        <v>24625</v>
      </c>
      <c r="J9573" s="3">
        <v>49980</v>
      </c>
      <c r="K9573">
        <f>Table1[[#This Row],[Total Revenue + Open]]/Table1[[#This Row],[Qty]]</f>
        <v>2.0296446700507613</v>
      </c>
      <c r="L9573">
        <f>Table1[[#This Row],[Total Revenue + Open]]/Table1[[#This Row],[Qty]]</f>
        <v>2.0296446700507613</v>
      </c>
    </row>
    <row r="9574" spans="1:12" hidden="1">
      <c r="A9574" t="s">
        <v>544</v>
      </c>
      <c r="B9574" t="s">
        <v>351</v>
      </c>
      <c r="C9574" t="s">
        <v>351</v>
      </c>
      <c r="D9574" t="s">
        <v>612</v>
      </c>
      <c r="E9574" t="s">
        <v>15</v>
      </c>
      <c r="F9574" t="s">
        <v>183</v>
      </c>
      <c r="G9574" t="s">
        <v>184</v>
      </c>
      <c r="H9574" s="1">
        <v>2021</v>
      </c>
      <c r="I9574" s="2">
        <v>33165</v>
      </c>
      <c r="J9574" s="3">
        <v>67320</v>
      </c>
      <c r="K9574">
        <f>Table1[[#This Row],[Total Revenue + Open]]/Table1[[#This Row],[Qty]]</f>
        <v>2.0298507462686568</v>
      </c>
      <c r="L9574">
        <f>Table1[[#This Row],[Total Revenue + Open]]/Table1[[#This Row],[Qty]]</f>
        <v>2.0298507462686568</v>
      </c>
    </row>
    <row r="9575" spans="1:12" hidden="1">
      <c r="A9575" t="s">
        <v>544</v>
      </c>
      <c r="B9575" t="s">
        <v>351</v>
      </c>
      <c r="C9575" t="s">
        <v>351</v>
      </c>
      <c r="D9575" t="s">
        <v>612</v>
      </c>
      <c r="E9575" t="s">
        <v>15</v>
      </c>
      <c r="F9575" t="s">
        <v>183</v>
      </c>
      <c r="G9575" t="s">
        <v>184</v>
      </c>
      <c r="H9575" s="1">
        <v>2021</v>
      </c>
      <c r="I9575" s="2">
        <v>27135</v>
      </c>
      <c r="J9575" s="3">
        <v>55080</v>
      </c>
      <c r="K9575">
        <f>Table1[[#This Row],[Total Revenue + Open]]/Table1[[#This Row],[Qty]]</f>
        <v>2.0298507462686568</v>
      </c>
      <c r="L9575">
        <f>Table1[[#This Row],[Total Revenue + Open]]/Table1[[#This Row],[Qty]]</f>
        <v>2.0298507462686568</v>
      </c>
    </row>
    <row r="9576" spans="1:12" hidden="1">
      <c r="A9576" t="s">
        <v>544</v>
      </c>
      <c r="B9576" t="s">
        <v>351</v>
      </c>
      <c r="C9576" t="s">
        <v>351</v>
      </c>
      <c r="D9576" t="s">
        <v>612</v>
      </c>
      <c r="E9576" t="s">
        <v>15</v>
      </c>
      <c r="F9576" t="s">
        <v>183</v>
      </c>
      <c r="G9576" t="s">
        <v>184</v>
      </c>
      <c r="H9576" s="1">
        <v>2021</v>
      </c>
      <c r="I9576" s="2">
        <v>0</v>
      </c>
      <c r="J9576" s="3">
        <v>0</v>
      </c>
      <c r="K9576" t="e">
        <f>Table1[[#This Row],[Total Revenue + Open]]/Table1[[#This Row],[Qty]]</f>
        <v>#DIV/0!</v>
      </c>
      <c r="L9576" t="e">
        <f>Table1[[#This Row],[Total Revenue + Open]]/Table1[[#This Row],[Qty]]</f>
        <v>#DIV/0!</v>
      </c>
    </row>
    <row r="9577" spans="1:12" hidden="1">
      <c r="A9577" t="s">
        <v>544</v>
      </c>
      <c r="B9577" t="s">
        <v>351</v>
      </c>
      <c r="C9577" t="s">
        <v>351</v>
      </c>
      <c r="D9577" t="s">
        <v>612</v>
      </c>
      <c r="E9577" t="s">
        <v>15</v>
      </c>
      <c r="F9577" t="s">
        <v>183</v>
      </c>
      <c r="G9577" t="s">
        <v>184</v>
      </c>
      <c r="H9577" s="1">
        <v>2021</v>
      </c>
      <c r="I9577" s="2">
        <v>3520</v>
      </c>
      <c r="J9577" s="3">
        <v>7140</v>
      </c>
      <c r="K9577">
        <f>Table1[[#This Row],[Total Revenue + Open]]/Table1[[#This Row],[Qty]]</f>
        <v>2.0284090909090908</v>
      </c>
      <c r="L9577">
        <f>Table1[[#This Row],[Total Revenue + Open]]/Table1[[#This Row],[Qty]]</f>
        <v>2.0284090909090908</v>
      </c>
    </row>
    <row r="9578" spans="1:12" hidden="1">
      <c r="A9578" t="s">
        <v>544</v>
      </c>
      <c r="B9578" t="s">
        <v>351</v>
      </c>
      <c r="C9578" t="s">
        <v>351</v>
      </c>
      <c r="D9578" t="s">
        <v>612</v>
      </c>
      <c r="E9578" t="s">
        <v>15</v>
      </c>
      <c r="F9578" t="s">
        <v>183</v>
      </c>
      <c r="G9578" t="s">
        <v>184</v>
      </c>
      <c r="H9578" s="1">
        <v>2022</v>
      </c>
      <c r="I9578" s="2">
        <v>21610</v>
      </c>
      <c r="J9578" s="3">
        <v>43860</v>
      </c>
      <c r="K9578">
        <f>Table1[[#This Row],[Total Revenue + Open]]/Table1[[#This Row],[Qty]]</f>
        <v>2.0296159185562241</v>
      </c>
      <c r="L9578">
        <f>Table1[[#This Row],[Total Revenue + Open]]/Table1[[#This Row],[Qty]]</f>
        <v>2.0296159185562241</v>
      </c>
    </row>
    <row r="9579" spans="1:12" hidden="1">
      <c r="A9579" t="s">
        <v>544</v>
      </c>
      <c r="B9579" t="s">
        <v>351</v>
      </c>
      <c r="C9579" t="s">
        <v>351</v>
      </c>
      <c r="D9579" t="s">
        <v>612</v>
      </c>
      <c r="E9579" t="s">
        <v>15</v>
      </c>
      <c r="F9579" t="s">
        <v>183</v>
      </c>
      <c r="G9579" t="s">
        <v>184</v>
      </c>
      <c r="H9579" s="1">
        <v>2022</v>
      </c>
      <c r="I9579" s="2">
        <v>31660</v>
      </c>
      <c r="J9579" s="3">
        <v>64260</v>
      </c>
      <c r="K9579">
        <f>Table1[[#This Row],[Total Revenue + Open]]/Table1[[#This Row],[Qty]]</f>
        <v>2.0296904611497157</v>
      </c>
      <c r="L9579">
        <f>Table1[[#This Row],[Total Revenue + Open]]/Table1[[#This Row],[Qty]]</f>
        <v>2.0296904611497157</v>
      </c>
    </row>
    <row r="9580" spans="1:12" hidden="1">
      <c r="A9580" t="s">
        <v>544</v>
      </c>
      <c r="B9580" t="s">
        <v>351</v>
      </c>
      <c r="C9580" t="s">
        <v>351</v>
      </c>
      <c r="D9580" t="s">
        <v>612</v>
      </c>
      <c r="E9580" t="s">
        <v>15</v>
      </c>
      <c r="F9580" t="s">
        <v>183</v>
      </c>
      <c r="G9580" t="s">
        <v>184</v>
      </c>
      <c r="H9580" s="1">
        <v>2022</v>
      </c>
      <c r="I9580" s="2">
        <v>36180</v>
      </c>
      <c r="J9580" s="3">
        <v>73440</v>
      </c>
      <c r="K9580">
        <f>Table1[[#This Row],[Total Revenue + Open]]/Table1[[#This Row],[Qty]]</f>
        <v>2.0298507462686568</v>
      </c>
      <c r="L9580">
        <f>Table1[[#This Row],[Total Revenue + Open]]/Table1[[#This Row],[Qty]]</f>
        <v>2.0298507462686568</v>
      </c>
    </row>
    <row r="9581" spans="1:12" hidden="1">
      <c r="A9581" t="s">
        <v>544</v>
      </c>
      <c r="B9581" t="s">
        <v>351</v>
      </c>
      <c r="C9581" t="s">
        <v>351</v>
      </c>
      <c r="D9581" t="s">
        <v>612</v>
      </c>
      <c r="E9581" t="s">
        <v>15</v>
      </c>
      <c r="F9581" t="s">
        <v>183</v>
      </c>
      <c r="G9581" t="s">
        <v>184</v>
      </c>
      <c r="H9581" s="1">
        <v>2022</v>
      </c>
      <c r="I9581" s="2">
        <v>33165</v>
      </c>
      <c r="J9581" s="3">
        <v>67320</v>
      </c>
      <c r="K9581">
        <f>Table1[[#This Row],[Total Revenue + Open]]/Table1[[#This Row],[Qty]]</f>
        <v>2.0298507462686568</v>
      </c>
      <c r="L9581">
        <f>Table1[[#This Row],[Total Revenue + Open]]/Table1[[#This Row],[Qty]]</f>
        <v>2.0298507462686568</v>
      </c>
    </row>
    <row r="9582" spans="1:12" hidden="1">
      <c r="A9582" t="s">
        <v>544</v>
      </c>
      <c r="B9582" t="s">
        <v>351</v>
      </c>
      <c r="C9582" t="s">
        <v>351</v>
      </c>
      <c r="D9582" t="s">
        <v>612</v>
      </c>
      <c r="E9582" t="s">
        <v>15</v>
      </c>
      <c r="F9582" t="s">
        <v>183</v>
      </c>
      <c r="G9582" t="s">
        <v>184</v>
      </c>
      <c r="H9582" s="1">
        <v>2022</v>
      </c>
      <c r="I9582" s="2">
        <v>17085</v>
      </c>
      <c r="J9582" s="3">
        <v>34680</v>
      </c>
      <c r="K9582">
        <f>Table1[[#This Row],[Total Revenue + Open]]/Table1[[#This Row],[Qty]]</f>
        <v>2.0298507462686568</v>
      </c>
      <c r="L9582">
        <f>Table1[[#This Row],[Total Revenue + Open]]/Table1[[#This Row],[Qty]]</f>
        <v>2.0298507462686568</v>
      </c>
    </row>
    <row r="9583" spans="1:12" hidden="1">
      <c r="A9583" t="s">
        <v>544</v>
      </c>
      <c r="B9583" t="s">
        <v>351</v>
      </c>
      <c r="C9583" t="s">
        <v>351</v>
      </c>
      <c r="D9583" t="s">
        <v>612</v>
      </c>
      <c r="E9583" t="s">
        <v>15</v>
      </c>
      <c r="F9583" t="s">
        <v>183</v>
      </c>
      <c r="G9583" t="s">
        <v>184</v>
      </c>
      <c r="H9583" s="1">
        <v>2022</v>
      </c>
      <c r="I9583" s="2">
        <v>20100</v>
      </c>
      <c r="J9583" s="3">
        <v>40800</v>
      </c>
      <c r="K9583">
        <f>Table1[[#This Row],[Total Revenue + Open]]/Table1[[#This Row],[Qty]]</f>
        <v>2.0298507462686568</v>
      </c>
      <c r="L9583">
        <f>Table1[[#This Row],[Total Revenue + Open]]/Table1[[#This Row],[Qty]]</f>
        <v>2.0298507462686568</v>
      </c>
    </row>
    <row r="9584" spans="1:12" hidden="1">
      <c r="A9584" t="s">
        <v>544</v>
      </c>
      <c r="B9584" t="s">
        <v>351</v>
      </c>
      <c r="C9584" t="s">
        <v>351</v>
      </c>
      <c r="D9584" t="s">
        <v>612</v>
      </c>
      <c r="E9584" t="s">
        <v>15</v>
      </c>
      <c r="F9584" t="s">
        <v>183</v>
      </c>
      <c r="G9584" t="s">
        <v>184</v>
      </c>
      <c r="H9584" s="1">
        <v>2022</v>
      </c>
      <c r="I9584" s="2">
        <v>10050</v>
      </c>
      <c r="J9584" s="3">
        <v>20400</v>
      </c>
      <c r="K9584">
        <f>Table1[[#This Row],[Total Revenue + Open]]/Table1[[#This Row],[Qty]]</f>
        <v>2.0298507462686568</v>
      </c>
      <c r="L9584">
        <f>Table1[[#This Row],[Total Revenue + Open]]/Table1[[#This Row],[Qty]]</f>
        <v>2.0298507462686568</v>
      </c>
    </row>
    <row r="9585" spans="1:12" hidden="1">
      <c r="A9585" t="s">
        <v>544</v>
      </c>
      <c r="B9585" t="s">
        <v>351</v>
      </c>
      <c r="C9585" t="s">
        <v>351</v>
      </c>
      <c r="D9585" t="s">
        <v>612</v>
      </c>
      <c r="E9585" t="s">
        <v>15</v>
      </c>
      <c r="F9585" t="s">
        <v>183</v>
      </c>
      <c r="G9585" t="s">
        <v>184</v>
      </c>
      <c r="H9585" s="1">
        <v>2022</v>
      </c>
      <c r="I9585" s="2">
        <v>13065</v>
      </c>
      <c r="J9585" s="3">
        <v>26520</v>
      </c>
      <c r="K9585">
        <f>Table1[[#This Row],[Total Revenue + Open]]/Table1[[#This Row],[Qty]]</f>
        <v>2.0298507462686568</v>
      </c>
      <c r="L9585">
        <f>Table1[[#This Row],[Total Revenue + Open]]/Table1[[#This Row],[Qty]]</f>
        <v>2.0298507462686568</v>
      </c>
    </row>
    <row r="9586" spans="1:12" hidden="1">
      <c r="A9586" t="s">
        <v>544</v>
      </c>
      <c r="B9586" t="s">
        <v>351</v>
      </c>
      <c r="C9586" t="s">
        <v>351</v>
      </c>
      <c r="D9586" t="s">
        <v>612</v>
      </c>
      <c r="E9586" t="s">
        <v>15</v>
      </c>
      <c r="F9586" t="s">
        <v>183</v>
      </c>
      <c r="G9586" t="s">
        <v>184</v>
      </c>
      <c r="H9586" s="1">
        <v>2022</v>
      </c>
      <c r="I9586" s="2">
        <v>4020</v>
      </c>
      <c r="J9586" s="3">
        <v>8160</v>
      </c>
      <c r="K9586">
        <f>Table1[[#This Row],[Total Revenue + Open]]/Table1[[#This Row],[Qty]]</f>
        <v>2.0298507462686568</v>
      </c>
      <c r="L9586">
        <f>Table1[[#This Row],[Total Revenue + Open]]/Table1[[#This Row],[Qty]]</f>
        <v>2.0298507462686568</v>
      </c>
    </row>
    <row r="9587" spans="1:12" hidden="1">
      <c r="A9587" t="s">
        <v>544</v>
      </c>
      <c r="B9587" t="s">
        <v>351</v>
      </c>
      <c r="C9587" t="s">
        <v>351</v>
      </c>
      <c r="D9587" t="s">
        <v>612</v>
      </c>
      <c r="E9587" t="s">
        <v>15</v>
      </c>
      <c r="F9587" t="s">
        <v>183</v>
      </c>
      <c r="G9587" t="s">
        <v>184</v>
      </c>
      <c r="H9587" s="1">
        <v>2022</v>
      </c>
      <c r="I9587" s="2">
        <v>11055</v>
      </c>
      <c r="J9587" s="3">
        <v>22440</v>
      </c>
      <c r="K9587">
        <f>Table1[[#This Row],[Total Revenue + Open]]/Table1[[#This Row],[Qty]]</f>
        <v>2.0298507462686568</v>
      </c>
      <c r="L9587">
        <f>Table1[[#This Row],[Total Revenue + Open]]/Table1[[#This Row],[Qty]]</f>
        <v>2.0298507462686568</v>
      </c>
    </row>
    <row r="9588" spans="1:12" hidden="1">
      <c r="A9588" t="s">
        <v>544</v>
      </c>
      <c r="B9588" t="s">
        <v>351</v>
      </c>
      <c r="C9588" t="s">
        <v>351</v>
      </c>
      <c r="D9588" t="s">
        <v>612</v>
      </c>
      <c r="E9588" t="s">
        <v>15</v>
      </c>
      <c r="F9588" t="s">
        <v>183</v>
      </c>
      <c r="G9588" t="s">
        <v>184</v>
      </c>
      <c r="H9588" s="1">
        <v>2022</v>
      </c>
      <c r="I9588" s="2">
        <v>15075</v>
      </c>
      <c r="J9588" s="3">
        <v>30600</v>
      </c>
      <c r="K9588">
        <f>Table1[[#This Row],[Total Revenue + Open]]/Table1[[#This Row],[Qty]]</f>
        <v>2.0298507462686568</v>
      </c>
      <c r="L9588">
        <f>Table1[[#This Row],[Total Revenue + Open]]/Table1[[#This Row],[Qty]]</f>
        <v>2.0298507462686568</v>
      </c>
    </row>
    <row r="9589" spans="1:12" hidden="1">
      <c r="A9589" t="s">
        <v>544</v>
      </c>
      <c r="B9589" t="s">
        <v>351</v>
      </c>
      <c r="C9589" t="s">
        <v>351</v>
      </c>
      <c r="D9589" t="s">
        <v>612</v>
      </c>
      <c r="E9589" t="s">
        <v>15</v>
      </c>
      <c r="F9589" t="s">
        <v>183</v>
      </c>
      <c r="G9589" t="s">
        <v>655</v>
      </c>
      <c r="H9589" s="1">
        <v>2019</v>
      </c>
      <c r="I9589" s="2">
        <v>2010</v>
      </c>
      <c r="J9589" s="3">
        <v>3840</v>
      </c>
      <c r="K9589">
        <f>Table1[[#This Row],[Total Revenue + Open]]/Table1[[#This Row],[Qty]]</f>
        <v>1.9104477611940298</v>
      </c>
      <c r="L9589">
        <f>Table1[[#This Row],[Total Revenue + Open]]/Table1[[#This Row],[Qty]]</f>
        <v>1.9104477611940298</v>
      </c>
    </row>
    <row r="9590" spans="1:12" hidden="1">
      <c r="A9590" t="s">
        <v>544</v>
      </c>
      <c r="B9590" t="s">
        <v>351</v>
      </c>
      <c r="C9590" t="s">
        <v>351</v>
      </c>
      <c r="D9590" t="s">
        <v>612</v>
      </c>
      <c r="E9590" t="s">
        <v>15</v>
      </c>
      <c r="F9590" t="s">
        <v>183</v>
      </c>
      <c r="G9590" t="s">
        <v>655</v>
      </c>
      <c r="H9590" s="1">
        <v>2019</v>
      </c>
      <c r="I9590" s="2">
        <v>1005</v>
      </c>
      <c r="J9590" s="3">
        <v>1920</v>
      </c>
      <c r="K9590">
        <f>Table1[[#This Row],[Total Revenue + Open]]/Table1[[#This Row],[Qty]]</f>
        <v>1.9104477611940298</v>
      </c>
      <c r="L9590">
        <f>Table1[[#This Row],[Total Revenue + Open]]/Table1[[#This Row],[Qty]]</f>
        <v>1.9104477611940298</v>
      </c>
    </row>
    <row r="9591" spans="1:12" hidden="1">
      <c r="A9591" t="s">
        <v>544</v>
      </c>
      <c r="B9591" t="s">
        <v>351</v>
      </c>
      <c r="C9591" t="s">
        <v>351</v>
      </c>
      <c r="D9591" t="s">
        <v>612</v>
      </c>
      <c r="E9591" t="s">
        <v>15</v>
      </c>
      <c r="F9591" t="s">
        <v>183</v>
      </c>
      <c r="G9591" t="s">
        <v>655</v>
      </c>
      <c r="H9591" s="1">
        <v>2019</v>
      </c>
      <c r="I9591" s="2">
        <v>100</v>
      </c>
      <c r="J9591" s="3">
        <v>192</v>
      </c>
      <c r="K9591">
        <f>Table1[[#This Row],[Total Revenue + Open]]/Table1[[#This Row],[Qty]]</f>
        <v>1.92</v>
      </c>
      <c r="L9591">
        <f>Table1[[#This Row],[Total Revenue + Open]]/Table1[[#This Row],[Qty]]</f>
        <v>1.92</v>
      </c>
    </row>
    <row r="9592" spans="1:12" hidden="1">
      <c r="A9592" t="s">
        <v>544</v>
      </c>
      <c r="B9592" t="s">
        <v>351</v>
      </c>
      <c r="C9592" t="s">
        <v>351</v>
      </c>
      <c r="D9592" t="s">
        <v>612</v>
      </c>
      <c r="E9592" t="s">
        <v>15</v>
      </c>
      <c r="F9592" t="s">
        <v>183</v>
      </c>
      <c r="G9592" t="s">
        <v>655</v>
      </c>
      <c r="H9592" s="1">
        <v>2020</v>
      </c>
      <c r="I9592" s="2">
        <v>500</v>
      </c>
      <c r="J9592" s="3">
        <v>960</v>
      </c>
      <c r="K9592">
        <f>Table1[[#This Row],[Total Revenue + Open]]/Table1[[#This Row],[Qty]]</f>
        <v>1.92</v>
      </c>
      <c r="L9592">
        <f>Table1[[#This Row],[Total Revenue + Open]]/Table1[[#This Row],[Qty]]</f>
        <v>1.92</v>
      </c>
    </row>
    <row r="9593" spans="1:12" hidden="1">
      <c r="A9593" t="s">
        <v>544</v>
      </c>
      <c r="B9593" t="s">
        <v>351</v>
      </c>
      <c r="C9593" t="s">
        <v>351</v>
      </c>
      <c r="D9593" t="s">
        <v>612</v>
      </c>
      <c r="E9593" t="s">
        <v>15</v>
      </c>
      <c r="F9593" t="s">
        <v>183</v>
      </c>
      <c r="G9593" t="s">
        <v>655</v>
      </c>
      <c r="H9593" s="1">
        <v>2020</v>
      </c>
      <c r="I9593" s="2">
        <v>100</v>
      </c>
      <c r="J9593" s="3">
        <v>204</v>
      </c>
      <c r="K9593">
        <f>Table1[[#This Row],[Total Revenue + Open]]/Table1[[#This Row],[Qty]]</f>
        <v>2.04</v>
      </c>
      <c r="L9593">
        <f>Table1[[#This Row],[Total Revenue + Open]]/Table1[[#This Row],[Qty]]</f>
        <v>2.04</v>
      </c>
    </row>
    <row r="9594" spans="1:12" hidden="1">
      <c r="A9594" t="s">
        <v>544</v>
      </c>
      <c r="B9594" t="s">
        <v>351</v>
      </c>
      <c r="C9594" t="s">
        <v>351</v>
      </c>
      <c r="D9594" t="s">
        <v>612</v>
      </c>
      <c r="E9594" t="s">
        <v>15</v>
      </c>
      <c r="F9594" t="s">
        <v>183</v>
      </c>
      <c r="G9594" t="s">
        <v>655</v>
      </c>
      <c r="H9594" s="1">
        <v>2020</v>
      </c>
      <c r="I9594" s="2">
        <v>100</v>
      </c>
      <c r="J9594" s="3">
        <v>204</v>
      </c>
      <c r="K9594">
        <f>Table1[[#This Row],[Total Revenue + Open]]/Table1[[#This Row],[Qty]]</f>
        <v>2.04</v>
      </c>
      <c r="L9594">
        <f>Table1[[#This Row],[Total Revenue + Open]]/Table1[[#This Row],[Qty]]</f>
        <v>2.04</v>
      </c>
    </row>
    <row r="9595" spans="1:12" hidden="1">
      <c r="A9595" t="s">
        <v>544</v>
      </c>
      <c r="B9595" t="s">
        <v>351</v>
      </c>
      <c r="C9595" t="s">
        <v>351</v>
      </c>
      <c r="D9595" t="s">
        <v>612</v>
      </c>
      <c r="E9595" t="s">
        <v>15</v>
      </c>
      <c r="F9595" t="s">
        <v>183</v>
      </c>
      <c r="G9595" t="s">
        <v>655</v>
      </c>
      <c r="H9595" s="1">
        <v>2020</v>
      </c>
      <c r="I9595" s="2">
        <v>100</v>
      </c>
      <c r="J9595" s="3">
        <v>204</v>
      </c>
      <c r="K9595">
        <f>Table1[[#This Row],[Total Revenue + Open]]/Table1[[#This Row],[Qty]]</f>
        <v>2.04</v>
      </c>
      <c r="L9595">
        <f>Table1[[#This Row],[Total Revenue + Open]]/Table1[[#This Row],[Qty]]</f>
        <v>2.04</v>
      </c>
    </row>
    <row r="9596" spans="1:12" hidden="1">
      <c r="A9596" t="s">
        <v>544</v>
      </c>
      <c r="B9596" t="s">
        <v>351</v>
      </c>
      <c r="C9596" t="s">
        <v>351</v>
      </c>
      <c r="D9596" t="s">
        <v>612</v>
      </c>
      <c r="E9596" t="s">
        <v>15</v>
      </c>
      <c r="F9596" t="s">
        <v>183</v>
      </c>
      <c r="G9596" t="s">
        <v>655</v>
      </c>
      <c r="H9596" s="1">
        <v>2020</v>
      </c>
      <c r="I9596" s="2">
        <v>300</v>
      </c>
      <c r="J9596" s="3">
        <v>612</v>
      </c>
      <c r="K9596">
        <f>Table1[[#This Row],[Total Revenue + Open]]/Table1[[#This Row],[Qty]]</f>
        <v>2.04</v>
      </c>
      <c r="L9596">
        <f>Table1[[#This Row],[Total Revenue + Open]]/Table1[[#This Row],[Qty]]</f>
        <v>2.04</v>
      </c>
    </row>
    <row r="9597" spans="1:12" hidden="1">
      <c r="A9597" t="s">
        <v>544</v>
      </c>
      <c r="B9597" t="s">
        <v>351</v>
      </c>
      <c r="C9597" t="s">
        <v>351</v>
      </c>
      <c r="D9597" t="s">
        <v>612</v>
      </c>
      <c r="E9597" t="s">
        <v>15</v>
      </c>
      <c r="F9597" t="s">
        <v>183</v>
      </c>
      <c r="G9597" t="s">
        <v>187</v>
      </c>
      <c r="H9597" s="1">
        <v>2019</v>
      </c>
      <c r="I9597" s="2">
        <v>3015</v>
      </c>
      <c r="J9597" s="3">
        <v>5760</v>
      </c>
      <c r="K9597">
        <f>Table1[[#This Row],[Total Revenue + Open]]/Table1[[#This Row],[Qty]]</f>
        <v>1.9104477611940298</v>
      </c>
      <c r="L9597">
        <f>Table1[[#This Row],[Total Revenue + Open]]/Table1[[#This Row],[Qty]]</f>
        <v>1.9104477611940298</v>
      </c>
    </row>
    <row r="9598" spans="1:12" hidden="1">
      <c r="A9598" t="s">
        <v>544</v>
      </c>
      <c r="B9598" t="s">
        <v>351</v>
      </c>
      <c r="C9598" t="s">
        <v>351</v>
      </c>
      <c r="D9598" t="s">
        <v>612</v>
      </c>
      <c r="E9598" t="s">
        <v>15</v>
      </c>
      <c r="F9598" t="s">
        <v>183</v>
      </c>
      <c r="G9598" t="s">
        <v>187</v>
      </c>
      <c r="H9598" s="1">
        <v>2019</v>
      </c>
      <c r="I9598" s="2">
        <v>2010</v>
      </c>
      <c r="J9598" s="3">
        <v>3840</v>
      </c>
      <c r="K9598">
        <f>Table1[[#This Row],[Total Revenue + Open]]/Table1[[#This Row],[Qty]]</f>
        <v>1.9104477611940298</v>
      </c>
      <c r="L9598">
        <f>Table1[[#This Row],[Total Revenue + Open]]/Table1[[#This Row],[Qty]]</f>
        <v>1.9104477611940298</v>
      </c>
    </row>
    <row r="9599" spans="1:12" hidden="1">
      <c r="A9599" t="s">
        <v>544</v>
      </c>
      <c r="B9599" t="s">
        <v>351</v>
      </c>
      <c r="C9599" t="s">
        <v>351</v>
      </c>
      <c r="D9599" t="s">
        <v>612</v>
      </c>
      <c r="E9599" t="s">
        <v>15</v>
      </c>
      <c r="F9599" t="s">
        <v>183</v>
      </c>
      <c r="G9599" t="s">
        <v>187</v>
      </c>
      <c r="H9599" s="1">
        <v>2019</v>
      </c>
      <c r="I9599" s="2">
        <v>500</v>
      </c>
      <c r="J9599" s="3">
        <v>960</v>
      </c>
      <c r="K9599">
        <f>Table1[[#This Row],[Total Revenue + Open]]/Table1[[#This Row],[Qty]]</f>
        <v>1.92</v>
      </c>
      <c r="L9599">
        <f>Table1[[#This Row],[Total Revenue + Open]]/Table1[[#This Row],[Qty]]</f>
        <v>1.92</v>
      </c>
    </row>
    <row r="9600" spans="1:12" hidden="1">
      <c r="A9600" t="s">
        <v>544</v>
      </c>
      <c r="B9600" t="s">
        <v>351</v>
      </c>
      <c r="C9600" t="s">
        <v>351</v>
      </c>
      <c r="D9600" t="s">
        <v>612</v>
      </c>
      <c r="E9600" t="s">
        <v>15</v>
      </c>
      <c r="F9600" t="s">
        <v>183</v>
      </c>
      <c r="G9600" t="s">
        <v>187</v>
      </c>
      <c r="H9600" s="1">
        <v>2019</v>
      </c>
      <c r="I9600" s="2">
        <v>500</v>
      </c>
      <c r="J9600" s="3">
        <v>960</v>
      </c>
      <c r="K9600">
        <f>Table1[[#This Row],[Total Revenue + Open]]/Table1[[#This Row],[Qty]]</f>
        <v>1.92</v>
      </c>
      <c r="L9600">
        <f>Table1[[#This Row],[Total Revenue + Open]]/Table1[[#This Row],[Qty]]</f>
        <v>1.92</v>
      </c>
    </row>
    <row r="9601" spans="1:12" hidden="1">
      <c r="A9601" t="s">
        <v>544</v>
      </c>
      <c r="B9601" t="s">
        <v>351</v>
      </c>
      <c r="C9601" t="s">
        <v>351</v>
      </c>
      <c r="D9601" t="s">
        <v>612</v>
      </c>
      <c r="E9601" t="s">
        <v>15</v>
      </c>
      <c r="F9601" t="s">
        <v>183</v>
      </c>
      <c r="G9601" t="s">
        <v>187</v>
      </c>
      <c r="H9601" s="1">
        <v>2019</v>
      </c>
      <c r="I9601" s="2">
        <v>1510</v>
      </c>
      <c r="J9601" s="3">
        <v>2880</v>
      </c>
      <c r="K9601">
        <f>Table1[[#This Row],[Total Revenue + Open]]/Table1[[#This Row],[Qty]]</f>
        <v>1.9072847682119205</v>
      </c>
      <c r="L9601">
        <f>Table1[[#This Row],[Total Revenue + Open]]/Table1[[#This Row],[Qty]]</f>
        <v>1.9072847682119205</v>
      </c>
    </row>
    <row r="9602" spans="1:12" hidden="1">
      <c r="A9602" t="s">
        <v>544</v>
      </c>
      <c r="B9602" t="s">
        <v>351</v>
      </c>
      <c r="C9602" t="s">
        <v>351</v>
      </c>
      <c r="D9602" t="s">
        <v>612</v>
      </c>
      <c r="E9602" t="s">
        <v>15</v>
      </c>
      <c r="F9602" t="s">
        <v>183</v>
      </c>
      <c r="G9602" t="s">
        <v>187</v>
      </c>
      <c r="H9602" s="1">
        <v>2019</v>
      </c>
      <c r="I9602" s="2">
        <v>2010</v>
      </c>
      <c r="J9602" s="3">
        <v>3840</v>
      </c>
      <c r="K9602">
        <f>Table1[[#This Row],[Total Revenue + Open]]/Table1[[#This Row],[Qty]]</f>
        <v>1.9104477611940298</v>
      </c>
      <c r="L9602">
        <f>Table1[[#This Row],[Total Revenue + Open]]/Table1[[#This Row],[Qty]]</f>
        <v>1.9104477611940298</v>
      </c>
    </row>
    <row r="9603" spans="1:12" hidden="1">
      <c r="A9603" t="s">
        <v>544</v>
      </c>
      <c r="B9603" t="s">
        <v>351</v>
      </c>
      <c r="C9603" t="s">
        <v>351</v>
      </c>
      <c r="D9603" t="s">
        <v>612</v>
      </c>
      <c r="E9603" t="s">
        <v>15</v>
      </c>
      <c r="F9603" t="s">
        <v>183</v>
      </c>
      <c r="G9603" t="s">
        <v>187</v>
      </c>
      <c r="H9603" s="1">
        <v>2020</v>
      </c>
      <c r="I9603" s="2">
        <v>500</v>
      </c>
      <c r="J9603" s="3">
        <v>960</v>
      </c>
      <c r="K9603">
        <f>Table1[[#This Row],[Total Revenue + Open]]/Table1[[#This Row],[Qty]]</f>
        <v>1.92</v>
      </c>
      <c r="L9603">
        <f>Table1[[#This Row],[Total Revenue + Open]]/Table1[[#This Row],[Qty]]</f>
        <v>1.92</v>
      </c>
    </row>
    <row r="9604" spans="1:12" hidden="1">
      <c r="A9604" t="s">
        <v>544</v>
      </c>
      <c r="B9604" t="s">
        <v>351</v>
      </c>
      <c r="C9604" t="s">
        <v>351</v>
      </c>
      <c r="D9604" t="s">
        <v>612</v>
      </c>
      <c r="E9604" t="s">
        <v>15</v>
      </c>
      <c r="F9604" t="s">
        <v>183</v>
      </c>
      <c r="G9604" t="s">
        <v>187</v>
      </c>
      <c r="H9604" s="1">
        <v>2020</v>
      </c>
      <c r="I9604" s="2">
        <v>50</v>
      </c>
      <c r="J9604" s="3">
        <v>96</v>
      </c>
      <c r="K9604">
        <f>Table1[[#This Row],[Total Revenue + Open]]/Table1[[#This Row],[Qty]]</f>
        <v>1.92</v>
      </c>
      <c r="L9604">
        <f>Table1[[#This Row],[Total Revenue + Open]]/Table1[[#This Row],[Qty]]</f>
        <v>1.92</v>
      </c>
    </row>
    <row r="9605" spans="1:12" hidden="1">
      <c r="A9605" t="s">
        <v>544</v>
      </c>
      <c r="B9605" t="s">
        <v>351</v>
      </c>
      <c r="C9605" t="s">
        <v>351</v>
      </c>
      <c r="D9605" t="s">
        <v>612</v>
      </c>
      <c r="E9605" t="s">
        <v>15</v>
      </c>
      <c r="F9605" t="s">
        <v>183</v>
      </c>
      <c r="G9605" t="s">
        <v>187</v>
      </c>
      <c r="H9605" s="1">
        <v>2020</v>
      </c>
      <c r="I9605" s="2">
        <v>5825</v>
      </c>
      <c r="J9605" s="3">
        <v>11832</v>
      </c>
      <c r="K9605">
        <f>Table1[[#This Row],[Total Revenue + Open]]/Table1[[#This Row],[Qty]]</f>
        <v>2.0312446351931333</v>
      </c>
      <c r="L9605">
        <f>Table1[[#This Row],[Total Revenue + Open]]/Table1[[#This Row],[Qty]]</f>
        <v>2.0312446351931333</v>
      </c>
    </row>
    <row r="9606" spans="1:12" hidden="1">
      <c r="A9606" t="s">
        <v>544</v>
      </c>
      <c r="B9606" t="s">
        <v>351</v>
      </c>
      <c r="C9606" t="s">
        <v>351</v>
      </c>
      <c r="D9606" t="s">
        <v>612</v>
      </c>
      <c r="E9606" t="s">
        <v>15</v>
      </c>
      <c r="F9606" t="s">
        <v>183</v>
      </c>
      <c r="G9606" t="s">
        <v>187</v>
      </c>
      <c r="H9606" s="1">
        <v>2020</v>
      </c>
      <c r="I9606" s="2">
        <v>2510</v>
      </c>
      <c r="J9606" s="3">
        <v>5100</v>
      </c>
      <c r="K9606">
        <f>Table1[[#This Row],[Total Revenue + Open]]/Table1[[#This Row],[Qty]]</f>
        <v>2.0318725099601593</v>
      </c>
      <c r="L9606">
        <f>Table1[[#This Row],[Total Revenue + Open]]/Table1[[#This Row],[Qty]]</f>
        <v>2.0318725099601593</v>
      </c>
    </row>
    <row r="9607" spans="1:12" hidden="1">
      <c r="A9607" t="s">
        <v>544</v>
      </c>
      <c r="B9607" t="s">
        <v>351</v>
      </c>
      <c r="C9607" t="s">
        <v>351</v>
      </c>
      <c r="D9607" t="s">
        <v>612</v>
      </c>
      <c r="E9607" t="s">
        <v>15</v>
      </c>
      <c r="F9607" t="s">
        <v>183</v>
      </c>
      <c r="G9607" t="s">
        <v>187</v>
      </c>
      <c r="H9607" s="1">
        <v>2020</v>
      </c>
      <c r="I9607" s="2">
        <v>2710</v>
      </c>
      <c r="J9607" s="3">
        <v>5508</v>
      </c>
      <c r="K9607">
        <f>Table1[[#This Row],[Total Revenue + Open]]/Table1[[#This Row],[Qty]]</f>
        <v>2.0324723247232472</v>
      </c>
      <c r="L9607">
        <f>Table1[[#This Row],[Total Revenue + Open]]/Table1[[#This Row],[Qty]]</f>
        <v>2.0324723247232472</v>
      </c>
    </row>
    <row r="9608" spans="1:12" hidden="1">
      <c r="A9608" t="s">
        <v>544</v>
      </c>
      <c r="B9608" t="s">
        <v>351</v>
      </c>
      <c r="C9608" t="s">
        <v>351</v>
      </c>
      <c r="D9608" t="s">
        <v>612</v>
      </c>
      <c r="E9608" t="s">
        <v>15</v>
      </c>
      <c r="F9608" t="s">
        <v>183</v>
      </c>
      <c r="G9608" t="s">
        <v>187</v>
      </c>
      <c r="H9608" s="1">
        <v>2020</v>
      </c>
      <c r="I9608" s="2">
        <v>2010</v>
      </c>
      <c r="J9608" s="3">
        <v>4080</v>
      </c>
      <c r="K9608">
        <f>Table1[[#This Row],[Total Revenue + Open]]/Table1[[#This Row],[Qty]]</f>
        <v>2.0298507462686568</v>
      </c>
      <c r="L9608">
        <f>Table1[[#This Row],[Total Revenue + Open]]/Table1[[#This Row],[Qty]]</f>
        <v>2.0298507462686568</v>
      </c>
    </row>
    <row r="9609" spans="1:12" hidden="1">
      <c r="A9609" t="s">
        <v>544</v>
      </c>
      <c r="B9609" t="s">
        <v>351</v>
      </c>
      <c r="C9609" t="s">
        <v>351</v>
      </c>
      <c r="D9609" t="s">
        <v>612</v>
      </c>
      <c r="E9609" t="s">
        <v>15</v>
      </c>
      <c r="F9609" t="s">
        <v>183</v>
      </c>
      <c r="G9609" t="s">
        <v>187</v>
      </c>
      <c r="H9609" s="1">
        <v>2020</v>
      </c>
      <c r="I9609" s="2">
        <v>1005</v>
      </c>
      <c r="J9609" s="3">
        <v>2040</v>
      </c>
      <c r="K9609">
        <f>Table1[[#This Row],[Total Revenue + Open]]/Table1[[#This Row],[Qty]]</f>
        <v>2.0298507462686568</v>
      </c>
      <c r="L9609">
        <f>Table1[[#This Row],[Total Revenue + Open]]/Table1[[#This Row],[Qty]]</f>
        <v>2.0298507462686568</v>
      </c>
    </row>
    <row r="9610" spans="1:12" hidden="1">
      <c r="A9610" t="s">
        <v>544</v>
      </c>
      <c r="B9610" t="s">
        <v>351</v>
      </c>
      <c r="C9610" t="s">
        <v>351</v>
      </c>
      <c r="D9610" t="s">
        <v>612</v>
      </c>
      <c r="E9610" t="s">
        <v>15</v>
      </c>
      <c r="F9610" t="s">
        <v>183</v>
      </c>
      <c r="G9610" t="s">
        <v>187</v>
      </c>
      <c r="H9610" s="1">
        <v>2020</v>
      </c>
      <c r="I9610" s="2">
        <v>1505</v>
      </c>
      <c r="J9610" s="3">
        <v>3060</v>
      </c>
      <c r="K9610">
        <f>Table1[[#This Row],[Total Revenue + Open]]/Table1[[#This Row],[Qty]]</f>
        <v>2.0332225913621262</v>
      </c>
      <c r="L9610">
        <f>Table1[[#This Row],[Total Revenue + Open]]/Table1[[#This Row],[Qty]]</f>
        <v>2.0332225913621262</v>
      </c>
    </row>
    <row r="9611" spans="1:12" hidden="1">
      <c r="A9611" t="s">
        <v>544</v>
      </c>
      <c r="B9611" t="s">
        <v>351</v>
      </c>
      <c r="C9611" t="s">
        <v>351</v>
      </c>
      <c r="D9611" t="s">
        <v>612</v>
      </c>
      <c r="E9611" t="s">
        <v>15</v>
      </c>
      <c r="F9611" t="s">
        <v>183</v>
      </c>
      <c r="G9611" t="s">
        <v>187</v>
      </c>
      <c r="H9611" s="1">
        <v>2021</v>
      </c>
      <c r="I9611" s="2">
        <v>1050</v>
      </c>
      <c r="J9611" s="3">
        <v>2142</v>
      </c>
      <c r="K9611">
        <f>Table1[[#This Row],[Total Revenue + Open]]/Table1[[#This Row],[Qty]]</f>
        <v>2.04</v>
      </c>
      <c r="L9611">
        <f>Table1[[#This Row],[Total Revenue + Open]]/Table1[[#This Row],[Qty]]</f>
        <v>2.04</v>
      </c>
    </row>
    <row r="9612" spans="1:12" hidden="1">
      <c r="A9612" t="s">
        <v>544</v>
      </c>
      <c r="B9612" t="s">
        <v>351</v>
      </c>
      <c r="C9612" t="s">
        <v>351</v>
      </c>
      <c r="D9612" t="s">
        <v>612</v>
      </c>
      <c r="E9612" t="s">
        <v>15</v>
      </c>
      <c r="F9612" t="s">
        <v>183</v>
      </c>
      <c r="G9612" t="s">
        <v>187</v>
      </c>
      <c r="H9612" s="1">
        <v>2021</v>
      </c>
      <c r="I9612" s="2">
        <v>1510</v>
      </c>
      <c r="J9612" s="3">
        <v>3060</v>
      </c>
      <c r="K9612">
        <f>Table1[[#This Row],[Total Revenue + Open]]/Table1[[#This Row],[Qty]]</f>
        <v>2.0264900662251657</v>
      </c>
      <c r="L9612">
        <f>Table1[[#This Row],[Total Revenue + Open]]/Table1[[#This Row],[Qty]]</f>
        <v>2.0264900662251657</v>
      </c>
    </row>
    <row r="9613" spans="1:12" hidden="1">
      <c r="A9613" t="s">
        <v>544</v>
      </c>
      <c r="B9613" t="s">
        <v>351</v>
      </c>
      <c r="C9613" t="s">
        <v>351</v>
      </c>
      <c r="D9613" t="s">
        <v>612</v>
      </c>
      <c r="E9613" t="s">
        <v>15</v>
      </c>
      <c r="F9613" t="s">
        <v>183</v>
      </c>
      <c r="G9613" t="s">
        <v>187</v>
      </c>
      <c r="H9613" s="1">
        <v>2021</v>
      </c>
      <c r="I9613" s="2">
        <v>1460</v>
      </c>
      <c r="J9613" s="3">
        <v>2958</v>
      </c>
      <c r="K9613">
        <f>Table1[[#This Row],[Total Revenue + Open]]/Table1[[#This Row],[Qty]]</f>
        <v>2.026027397260274</v>
      </c>
      <c r="L9613">
        <f>Table1[[#This Row],[Total Revenue + Open]]/Table1[[#This Row],[Qty]]</f>
        <v>2.026027397260274</v>
      </c>
    </row>
    <row r="9614" spans="1:12" hidden="1">
      <c r="A9614" t="s">
        <v>544</v>
      </c>
      <c r="B9614" t="s">
        <v>351</v>
      </c>
      <c r="C9614" t="s">
        <v>351</v>
      </c>
      <c r="D9614" t="s">
        <v>612</v>
      </c>
      <c r="E9614" t="s">
        <v>15</v>
      </c>
      <c r="F9614" t="s">
        <v>183</v>
      </c>
      <c r="G9614" t="s">
        <v>187</v>
      </c>
      <c r="H9614" s="1">
        <v>2021</v>
      </c>
      <c r="I9614" s="2">
        <v>3020</v>
      </c>
      <c r="J9614" s="3">
        <v>6120</v>
      </c>
      <c r="K9614">
        <f>Table1[[#This Row],[Total Revenue + Open]]/Table1[[#This Row],[Qty]]</f>
        <v>2.0264900662251657</v>
      </c>
      <c r="L9614">
        <f>Table1[[#This Row],[Total Revenue + Open]]/Table1[[#This Row],[Qty]]</f>
        <v>2.0264900662251657</v>
      </c>
    </row>
    <row r="9615" spans="1:12" hidden="1">
      <c r="A9615" t="s">
        <v>544</v>
      </c>
      <c r="B9615" t="s">
        <v>351</v>
      </c>
      <c r="C9615" t="s">
        <v>351</v>
      </c>
      <c r="D9615" t="s">
        <v>612</v>
      </c>
      <c r="E9615" t="s">
        <v>15</v>
      </c>
      <c r="F9615" t="s">
        <v>183</v>
      </c>
      <c r="G9615" t="s">
        <v>187</v>
      </c>
      <c r="H9615" s="1">
        <v>2021</v>
      </c>
      <c r="I9615" s="2">
        <v>1810</v>
      </c>
      <c r="J9615" s="3">
        <v>3672</v>
      </c>
      <c r="K9615">
        <f>Table1[[#This Row],[Total Revenue + Open]]/Table1[[#This Row],[Qty]]</f>
        <v>2.0287292817679559</v>
      </c>
      <c r="L9615">
        <f>Table1[[#This Row],[Total Revenue + Open]]/Table1[[#This Row],[Qty]]</f>
        <v>2.0287292817679559</v>
      </c>
    </row>
    <row r="9616" spans="1:12" hidden="1">
      <c r="A9616" t="s">
        <v>544</v>
      </c>
      <c r="B9616" t="s">
        <v>351</v>
      </c>
      <c r="C9616" t="s">
        <v>351</v>
      </c>
      <c r="D9616" t="s">
        <v>612</v>
      </c>
      <c r="E9616" t="s">
        <v>15</v>
      </c>
      <c r="F9616" t="s">
        <v>183</v>
      </c>
      <c r="G9616" t="s">
        <v>187</v>
      </c>
      <c r="H9616" s="1">
        <v>2021</v>
      </c>
      <c r="I9616" s="2">
        <v>2515</v>
      </c>
      <c r="J9616" s="3">
        <v>5100</v>
      </c>
      <c r="K9616">
        <f>Table1[[#This Row],[Total Revenue + Open]]/Table1[[#This Row],[Qty]]</f>
        <v>2.0278330019880717</v>
      </c>
      <c r="L9616">
        <f>Table1[[#This Row],[Total Revenue + Open]]/Table1[[#This Row],[Qty]]</f>
        <v>2.0278330019880717</v>
      </c>
    </row>
    <row r="9617" spans="1:12" hidden="1">
      <c r="A9617" t="s">
        <v>544</v>
      </c>
      <c r="B9617" t="s">
        <v>351</v>
      </c>
      <c r="C9617" t="s">
        <v>351</v>
      </c>
      <c r="D9617" t="s">
        <v>612</v>
      </c>
      <c r="E9617" t="s">
        <v>15</v>
      </c>
      <c r="F9617" t="s">
        <v>183</v>
      </c>
      <c r="G9617" t="s">
        <v>187</v>
      </c>
      <c r="H9617" s="1">
        <v>2021</v>
      </c>
      <c r="I9617" s="2">
        <v>0</v>
      </c>
      <c r="J9617" s="3">
        <v>0</v>
      </c>
      <c r="K9617" t="e">
        <f>Table1[[#This Row],[Total Revenue + Open]]/Table1[[#This Row],[Qty]]</f>
        <v>#DIV/0!</v>
      </c>
      <c r="L9617" t="e">
        <f>Table1[[#This Row],[Total Revenue + Open]]/Table1[[#This Row],[Qty]]</f>
        <v>#DIV/0!</v>
      </c>
    </row>
    <row r="9618" spans="1:12" hidden="1">
      <c r="A9618" t="s">
        <v>544</v>
      </c>
      <c r="B9618" t="s">
        <v>351</v>
      </c>
      <c r="C9618" t="s">
        <v>351</v>
      </c>
      <c r="D9618" t="s">
        <v>612</v>
      </c>
      <c r="E9618" t="s">
        <v>15</v>
      </c>
      <c r="F9618" t="s">
        <v>183</v>
      </c>
      <c r="G9618" t="s">
        <v>187</v>
      </c>
      <c r="H9618" s="1">
        <v>2021</v>
      </c>
      <c r="I9618" s="2">
        <v>2010</v>
      </c>
      <c r="J9618" s="3">
        <v>4080</v>
      </c>
      <c r="K9618">
        <f>Table1[[#This Row],[Total Revenue + Open]]/Table1[[#This Row],[Qty]]</f>
        <v>2.0298507462686568</v>
      </c>
      <c r="L9618">
        <f>Table1[[#This Row],[Total Revenue + Open]]/Table1[[#This Row],[Qty]]</f>
        <v>2.0298507462686568</v>
      </c>
    </row>
    <row r="9619" spans="1:12" hidden="1">
      <c r="A9619" t="s">
        <v>544</v>
      </c>
      <c r="B9619" t="s">
        <v>351</v>
      </c>
      <c r="C9619" t="s">
        <v>351</v>
      </c>
      <c r="D9619" t="s">
        <v>612</v>
      </c>
      <c r="E9619" t="s">
        <v>15</v>
      </c>
      <c r="F9619" t="s">
        <v>183</v>
      </c>
      <c r="G9619" t="s">
        <v>187</v>
      </c>
      <c r="H9619" s="1">
        <v>2021</v>
      </c>
      <c r="I9619" s="2">
        <v>3015</v>
      </c>
      <c r="J9619" s="3">
        <v>6120</v>
      </c>
      <c r="K9619">
        <f>Table1[[#This Row],[Total Revenue + Open]]/Table1[[#This Row],[Qty]]</f>
        <v>2.0298507462686568</v>
      </c>
      <c r="L9619">
        <f>Table1[[#This Row],[Total Revenue + Open]]/Table1[[#This Row],[Qty]]</f>
        <v>2.0298507462686568</v>
      </c>
    </row>
    <row r="9620" spans="1:12" hidden="1">
      <c r="A9620" t="s">
        <v>544</v>
      </c>
      <c r="B9620" t="s">
        <v>351</v>
      </c>
      <c r="C9620" t="s">
        <v>351</v>
      </c>
      <c r="D9620" t="s">
        <v>612</v>
      </c>
      <c r="E9620" t="s">
        <v>15</v>
      </c>
      <c r="F9620" t="s">
        <v>183</v>
      </c>
      <c r="G9620" t="s">
        <v>187</v>
      </c>
      <c r="H9620" s="1">
        <v>2022</v>
      </c>
      <c r="I9620" s="2">
        <v>850</v>
      </c>
      <c r="J9620" s="3">
        <v>1734</v>
      </c>
      <c r="K9620">
        <f>Table1[[#This Row],[Total Revenue + Open]]/Table1[[#This Row],[Qty]]</f>
        <v>2.04</v>
      </c>
      <c r="L9620">
        <f>Table1[[#This Row],[Total Revenue + Open]]/Table1[[#This Row],[Qty]]</f>
        <v>2.04</v>
      </c>
    </row>
    <row r="9621" spans="1:12" hidden="1">
      <c r="A9621" t="s">
        <v>544</v>
      </c>
      <c r="B9621" t="s">
        <v>351</v>
      </c>
      <c r="C9621" t="s">
        <v>351</v>
      </c>
      <c r="D9621" t="s">
        <v>612</v>
      </c>
      <c r="E9621" t="s">
        <v>15</v>
      </c>
      <c r="F9621" t="s">
        <v>183</v>
      </c>
      <c r="G9621" t="s">
        <v>187</v>
      </c>
      <c r="H9621" s="1">
        <v>2022</v>
      </c>
      <c r="I9621" s="2">
        <v>75</v>
      </c>
      <c r="J9621" s="3">
        <v>153</v>
      </c>
      <c r="K9621">
        <f>Table1[[#This Row],[Total Revenue + Open]]/Table1[[#This Row],[Qty]]</f>
        <v>2.04</v>
      </c>
      <c r="L9621">
        <f>Table1[[#This Row],[Total Revenue + Open]]/Table1[[#This Row],[Qty]]</f>
        <v>2.04</v>
      </c>
    </row>
    <row r="9622" spans="1:12" hidden="1">
      <c r="A9622" t="s">
        <v>544</v>
      </c>
      <c r="B9622" t="s">
        <v>351</v>
      </c>
      <c r="C9622" t="s">
        <v>351</v>
      </c>
      <c r="D9622" t="s">
        <v>612</v>
      </c>
      <c r="E9622" t="s">
        <v>15</v>
      </c>
      <c r="F9622" t="s">
        <v>183</v>
      </c>
      <c r="G9622" t="s">
        <v>187</v>
      </c>
      <c r="H9622" s="1">
        <v>2022</v>
      </c>
      <c r="I9622" s="2">
        <v>100</v>
      </c>
      <c r="J9622" s="3">
        <v>204</v>
      </c>
      <c r="K9622">
        <f>Table1[[#This Row],[Total Revenue + Open]]/Table1[[#This Row],[Qty]]</f>
        <v>2.04</v>
      </c>
      <c r="L9622">
        <f>Table1[[#This Row],[Total Revenue + Open]]/Table1[[#This Row],[Qty]]</f>
        <v>2.04</v>
      </c>
    </row>
    <row r="9623" spans="1:12" hidden="1">
      <c r="A9623" t="s">
        <v>544</v>
      </c>
      <c r="B9623" t="s">
        <v>351</v>
      </c>
      <c r="C9623" t="s">
        <v>351</v>
      </c>
      <c r="D9623" t="s">
        <v>612</v>
      </c>
      <c r="E9623" t="s">
        <v>15</v>
      </c>
      <c r="F9623" t="s">
        <v>183</v>
      </c>
      <c r="G9623" t="s">
        <v>187</v>
      </c>
      <c r="H9623" s="1">
        <v>2019</v>
      </c>
      <c r="I9623" s="2">
        <v>7035</v>
      </c>
      <c r="J9623" s="3">
        <v>13440</v>
      </c>
      <c r="K9623">
        <f>Table1[[#This Row],[Total Revenue + Open]]/Table1[[#This Row],[Qty]]</f>
        <v>1.9104477611940298</v>
      </c>
      <c r="L9623">
        <f>Table1[[#This Row],[Total Revenue + Open]]/Table1[[#This Row],[Qty]]</f>
        <v>1.9104477611940298</v>
      </c>
    </row>
    <row r="9624" spans="1:12" hidden="1">
      <c r="A9624" t="s">
        <v>544</v>
      </c>
      <c r="B9624" t="s">
        <v>351</v>
      </c>
      <c r="C9624" t="s">
        <v>351</v>
      </c>
      <c r="D9624" t="s">
        <v>612</v>
      </c>
      <c r="E9624" t="s">
        <v>15</v>
      </c>
      <c r="F9624" t="s">
        <v>183</v>
      </c>
      <c r="G9624" t="s">
        <v>187</v>
      </c>
      <c r="H9624" s="1">
        <v>2019</v>
      </c>
      <c r="I9624" s="2">
        <v>3015</v>
      </c>
      <c r="J9624" s="3">
        <v>5760</v>
      </c>
      <c r="K9624">
        <f>Table1[[#This Row],[Total Revenue + Open]]/Table1[[#This Row],[Qty]]</f>
        <v>1.9104477611940298</v>
      </c>
      <c r="L9624">
        <f>Table1[[#This Row],[Total Revenue + Open]]/Table1[[#This Row],[Qty]]</f>
        <v>1.9104477611940298</v>
      </c>
    </row>
    <row r="9625" spans="1:12" hidden="1">
      <c r="A9625" t="s">
        <v>544</v>
      </c>
      <c r="B9625" t="s">
        <v>351</v>
      </c>
      <c r="C9625" t="s">
        <v>351</v>
      </c>
      <c r="D9625" t="s">
        <v>612</v>
      </c>
      <c r="E9625" t="s">
        <v>15</v>
      </c>
      <c r="F9625" t="s">
        <v>183</v>
      </c>
      <c r="G9625" t="s">
        <v>187</v>
      </c>
      <c r="H9625" s="1">
        <v>2019</v>
      </c>
      <c r="I9625" s="2">
        <v>5025</v>
      </c>
      <c r="J9625" s="3">
        <v>9600</v>
      </c>
      <c r="K9625">
        <f>Table1[[#This Row],[Total Revenue + Open]]/Table1[[#This Row],[Qty]]</f>
        <v>1.9104477611940298</v>
      </c>
      <c r="L9625">
        <f>Table1[[#This Row],[Total Revenue + Open]]/Table1[[#This Row],[Qty]]</f>
        <v>1.9104477611940298</v>
      </c>
    </row>
    <row r="9626" spans="1:12" hidden="1">
      <c r="A9626" t="s">
        <v>544</v>
      </c>
      <c r="B9626" t="s">
        <v>351</v>
      </c>
      <c r="C9626" t="s">
        <v>351</v>
      </c>
      <c r="D9626" t="s">
        <v>612</v>
      </c>
      <c r="E9626" t="s">
        <v>15</v>
      </c>
      <c r="F9626" t="s">
        <v>183</v>
      </c>
      <c r="G9626" t="s">
        <v>187</v>
      </c>
      <c r="H9626" s="1">
        <v>2019</v>
      </c>
      <c r="I9626" s="2">
        <v>5020</v>
      </c>
      <c r="J9626" s="3">
        <v>9600</v>
      </c>
      <c r="K9626">
        <f>Table1[[#This Row],[Total Revenue + Open]]/Table1[[#This Row],[Qty]]</f>
        <v>1.9123505976095618</v>
      </c>
      <c r="L9626">
        <f>Table1[[#This Row],[Total Revenue + Open]]/Table1[[#This Row],[Qty]]</f>
        <v>1.9123505976095618</v>
      </c>
    </row>
    <row r="9627" spans="1:12" hidden="1">
      <c r="A9627" t="s">
        <v>544</v>
      </c>
      <c r="B9627" t="s">
        <v>351</v>
      </c>
      <c r="C9627" t="s">
        <v>351</v>
      </c>
      <c r="D9627" t="s">
        <v>612</v>
      </c>
      <c r="E9627" t="s">
        <v>15</v>
      </c>
      <c r="F9627" t="s">
        <v>183</v>
      </c>
      <c r="G9627" t="s">
        <v>187</v>
      </c>
      <c r="H9627" s="1">
        <v>2019</v>
      </c>
      <c r="I9627" s="2">
        <v>1110</v>
      </c>
      <c r="J9627" s="3">
        <v>2112</v>
      </c>
      <c r="K9627">
        <f>Table1[[#This Row],[Total Revenue + Open]]/Table1[[#This Row],[Qty]]</f>
        <v>1.9027027027027028</v>
      </c>
      <c r="L9627">
        <f>Table1[[#This Row],[Total Revenue + Open]]/Table1[[#This Row],[Qty]]</f>
        <v>1.9027027027027028</v>
      </c>
    </row>
    <row r="9628" spans="1:12" hidden="1">
      <c r="A9628" t="s">
        <v>544</v>
      </c>
      <c r="B9628" t="s">
        <v>351</v>
      </c>
      <c r="C9628" t="s">
        <v>351</v>
      </c>
      <c r="D9628" t="s">
        <v>612</v>
      </c>
      <c r="E9628" t="s">
        <v>15</v>
      </c>
      <c r="F9628" t="s">
        <v>183</v>
      </c>
      <c r="G9628" t="s">
        <v>187</v>
      </c>
      <c r="H9628" s="1">
        <v>2019</v>
      </c>
      <c r="I9628" s="2">
        <v>1005</v>
      </c>
      <c r="J9628" s="3">
        <v>1920</v>
      </c>
      <c r="K9628">
        <f>Table1[[#This Row],[Total Revenue + Open]]/Table1[[#This Row],[Qty]]</f>
        <v>1.9104477611940298</v>
      </c>
      <c r="L9628">
        <f>Table1[[#This Row],[Total Revenue + Open]]/Table1[[#This Row],[Qty]]</f>
        <v>1.9104477611940298</v>
      </c>
    </row>
    <row r="9629" spans="1:12" hidden="1">
      <c r="A9629" t="s">
        <v>544</v>
      </c>
      <c r="B9629" t="s">
        <v>351</v>
      </c>
      <c r="C9629" t="s">
        <v>351</v>
      </c>
      <c r="D9629" t="s">
        <v>612</v>
      </c>
      <c r="E9629" t="s">
        <v>15</v>
      </c>
      <c r="F9629" t="s">
        <v>183</v>
      </c>
      <c r="G9629" t="s">
        <v>187</v>
      </c>
      <c r="H9629" s="1">
        <v>2019</v>
      </c>
      <c r="I9629" s="2">
        <v>1510</v>
      </c>
      <c r="J9629" s="3">
        <v>2880</v>
      </c>
      <c r="K9629">
        <f>Table1[[#This Row],[Total Revenue + Open]]/Table1[[#This Row],[Qty]]</f>
        <v>1.9072847682119205</v>
      </c>
      <c r="L9629">
        <f>Table1[[#This Row],[Total Revenue + Open]]/Table1[[#This Row],[Qty]]</f>
        <v>1.9072847682119205</v>
      </c>
    </row>
    <row r="9630" spans="1:12" hidden="1">
      <c r="A9630" t="s">
        <v>544</v>
      </c>
      <c r="B9630" t="s">
        <v>351</v>
      </c>
      <c r="C9630" t="s">
        <v>351</v>
      </c>
      <c r="D9630" t="s">
        <v>612</v>
      </c>
      <c r="E9630" t="s">
        <v>15</v>
      </c>
      <c r="F9630" t="s">
        <v>183</v>
      </c>
      <c r="G9630" t="s">
        <v>187</v>
      </c>
      <c r="H9630" s="1">
        <v>2020</v>
      </c>
      <c r="I9630" s="2">
        <v>1005</v>
      </c>
      <c r="J9630" s="3">
        <v>1920</v>
      </c>
      <c r="K9630">
        <f>Table1[[#This Row],[Total Revenue + Open]]/Table1[[#This Row],[Qty]]</f>
        <v>1.9104477611940298</v>
      </c>
      <c r="L9630">
        <f>Table1[[#This Row],[Total Revenue + Open]]/Table1[[#This Row],[Qty]]</f>
        <v>1.9104477611940298</v>
      </c>
    </row>
    <row r="9631" spans="1:12" hidden="1">
      <c r="A9631" t="s">
        <v>544</v>
      </c>
      <c r="B9631" t="s">
        <v>351</v>
      </c>
      <c r="C9631" t="s">
        <v>351</v>
      </c>
      <c r="D9631" t="s">
        <v>612</v>
      </c>
      <c r="E9631" t="s">
        <v>15</v>
      </c>
      <c r="F9631" t="s">
        <v>183</v>
      </c>
      <c r="G9631" t="s">
        <v>187</v>
      </c>
      <c r="H9631" s="1">
        <v>2020</v>
      </c>
      <c r="I9631" s="2">
        <v>1510</v>
      </c>
      <c r="J9631" s="3">
        <v>2880</v>
      </c>
      <c r="K9631">
        <f>Table1[[#This Row],[Total Revenue + Open]]/Table1[[#This Row],[Qty]]</f>
        <v>1.9072847682119205</v>
      </c>
      <c r="L9631">
        <f>Table1[[#This Row],[Total Revenue + Open]]/Table1[[#This Row],[Qty]]</f>
        <v>1.9072847682119205</v>
      </c>
    </row>
    <row r="9632" spans="1:12" hidden="1">
      <c r="A9632" t="s">
        <v>544</v>
      </c>
      <c r="B9632" t="s">
        <v>351</v>
      </c>
      <c r="C9632" t="s">
        <v>351</v>
      </c>
      <c r="D9632" t="s">
        <v>612</v>
      </c>
      <c r="E9632" t="s">
        <v>15</v>
      </c>
      <c r="F9632" t="s">
        <v>183</v>
      </c>
      <c r="G9632" t="s">
        <v>187</v>
      </c>
      <c r="H9632" s="1">
        <v>2020</v>
      </c>
      <c r="I9632" s="2">
        <v>1005</v>
      </c>
      <c r="J9632" s="3">
        <v>1920</v>
      </c>
      <c r="K9632">
        <f>Table1[[#This Row],[Total Revenue + Open]]/Table1[[#This Row],[Qty]]</f>
        <v>1.9104477611940298</v>
      </c>
      <c r="L9632">
        <f>Table1[[#This Row],[Total Revenue + Open]]/Table1[[#This Row],[Qty]]</f>
        <v>1.9104477611940298</v>
      </c>
    </row>
    <row r="9633" spans="1:12" hidden="1">
      <c r="A9633" t="s">
        <v>544</v>
      </c>
      <c r="B9633" t="s">
        <v>351</v>
      </c>
      <c r="C9633" t="s">
        <v>351</v>
      </c>
      <c r="D9633" t="s">
        <v>612</v>
      </c>
      <c r="E9633" t="s">
        <v>15</v>
      </c>
      <c r="F9633" t="s">
        <v>183</v>
      </c>
      <c r="G9633" t="s">
        <v>187</v>
      </c>
      <c r="H9633" s="1">
        <v>2020</v>
      </c>
      <c r="I9633" s="2">
        <v>1005</v>
      </c>
      <c r="J9633" s="3">
        <v>2040</v>
      </c>
      <c r="K9633">
        <f>Table1[[#This Row],[Total Revenue + Open]]/Table1[[#This Row],[Qty]]</f>
        <v>2.0298507462686568</v>
      </c>
      <c r="L9633">
        <f>Table1[[#This Row],[Total Revenue + Open]]/Table1[[#This Row],[Qty]]</f>
        <v>2.0298507462686568</v>
      </c>
    </row>
    <row r="9634" spans="1:12" hidden="1">
      <c r="A9634" t="s">
        <v>544</v>
      </c>
      <c r="B9634" t="s">
        <v>351</v>
      </c>
      <c r="C9634" t="s">
        <v>351</v>
      </c>
      <c r="D9634" t="s">
        <v>612</v>
      </c>
      <c r="E9634" t="s">
        <v>15</v>
      </c>
      <c r="F9634" t="s">
        <v>183</v>
      </c>
      <c r="G9634" t="s">
        <v>187</v>
      </c>
      <c r="H9634" s="1">
        <v>2020</v>
      </c>
      <c r="I9634" s="2">
        <v>5530</v>
      </c>
      <c r="J9634" s="3">
        <v>11220</v>
      </c>
      <c r="K9634">
        <f>Table1[[#This Row],[Total Revenue + Open]]/Table1[[#This Row],[Qty]]</f>
        <v>2.0289330922242317</v>
      </c>
      <c r="L9634">
        <f>Table1[[#This Row],[Total Revenue + Open]]/Table1[[#This Row],[Qty]]</f>
        <v>2.0289330922242317</v>
      </c>
    </row>
    <row r="9635" spans="1:12" hidden="1">
      <c r="A9635" t="s">
        <v>544</v>
      </c>
      <c r="B9635" t="s">
        <v>351</v>
      </c>
      <c r="C9635" t="s">
        <v>351</v>
      </c>
      <c r="D9635" t="s">
        <v>612</v>
      </c>
      <c r="E9635" t="s">
        <v>15</v>
      </c>
      <c r="F9635" t="s">
        <v>183</v>
      </c>
      <c r="G9635" t="s">
        <v>187</v>
      </c>
      <c r="H9635" s="1">
        <v>2020</v>
      </c>
      <c r="I9635" s="2">
        <v>4020</v>
      </c>
      <c r="J9635" s="3">
        <v>8160</v>
      </c>
      <c r="K9635">
        <f>Table1[[#This Row],[Total Revenue + Open]]/Table1[[#This Row],[Qty]]</f>
        <v>2.0298507462686568</v>
      </c>
      <c r="L9635">
        <f>Table1[[#This Row],[Total Revenue + Open]]/Table1[[#This Row],[Qty]]</f>
        <v>2.0298507462686568</v>
      </c>
    </row>
    <row r="9636" spans="1:12" hidden="1">
      <c r="A9636" t="s">
        <v>544</v>
      </c>
      <c r="B9636" t="s">
        <v>351</v>
      </c>
      <c r="C9636" t="s">
        <v>351</v>
      </c>
      <c r="D9636" t="s">
        <v>612</v>
      </c>
      <c r="E9636" t="s">
        <v>15</v>
      </c>
      <c r="F9636" t="s">
        <v>183</v>
      </c>
      <c r="G9636" t="s">
        <v>187</v>
      </c>
      <c r="H9636" s="1">
        <v>2020</v>
      </c>
      <c r="I9636" s="2">
        <v>1005</v>
      </c>
      <c r="J9636" s="3">
        <v>2040</v>
      </c>
      <c r="K9636">
        <f>Table1[[#This Row],[Total Revenue + Open]]/Table1[[#This Row],[Qty]]</f>
        <v>2.0298507462686568</v>
      </c>
      <c r="L9636">
        <f>Table1[[#This Row],[Total Revenue + Open]]/Table1[[#This Row],[Qty]]</f>
        <v>2.0298507462686568</v>
      </c>
    </row>
    <row r="9637" spans="1:12" hidden="1">
      <c r="A9637" t="s">
        <v>544</v>
      </c>
      <c r="B9637" t="s">
        <v>351</v>
      </c>
      <c r="C9637" t="s">
        <v>351</v>
      </c>
      <c r="D9637" t="s">
        <v>612</v>
      </c>
      <c r="E9637" t="s">
        <v>15</v>
      </c>
      <c r="F9637" t="s">
        <v>183</v>
      </c>
      <c r="G9637" t="s">
        <v>187</v>
      </c>
      <c r="H9637" s="1">
        <v>2020</v>
      </c>
      <c r="I9637" s="2">
        <v>4020</v>
      </c>
      <c r="J9637" s="3">
        <v>8160</v>
      </c>
      <c r="K9637">
        <f>Table1[[#This Row],[Total Revenue + Open]]/Table1[[#This Row],[Qty]]</f>
        <v>2.0298507462686568</v>
      </c>
      <c r="L9637">
        <f>Table1[[#This Row],[Total Revenue + Open]]/Table1[[#This Row],[Qty]]</f>
        <v>2.0298507462686568</v>
      </c>
    </row>
    <row r="9638" spans="1:12" hidden="1">
      <c r="A9638" t="s">
        <v>544</v>
      </c>
      <c r="B9638" t="s">
        <v>351</v>
      </c>
      <c r="C9638" t="s">
        <v>351</v>
      </c>
      <c r="D9638" t="s">
        <v>612</v>
      </c>
      <c r="E9638" t="s">
        <v>15</v>
      </c>
      <c r="F9638" t="s">
        <v>183</v>
      </c>
      <c r="G9638" t="s">
        <v>187</v>
      </c>
      <c r="H9638" s="1">
        <v>2020</v>
      </c>
      <c r="I9638" s="2">
        <v>3015</v>
      </c>
      <c r="J9638" s="3">
        <v>6120</v>
      </c>
      <c r="K9638">
        <f>Table1[[#This Row],[Total Revenue + Open]]/Table1[[#This Row],[Qty]]</f>
        <v>2.0298507462686568</v>
      </c>
      <c r="L9638">
        <f>Table1[[#This Row],[Total Revenue + Open]]/Table1[[#This Row],[Qty]]</f>
        <v>2.0298507462686568</v>
      </c>
    </row>
    <row r="9639" spans="1:12" hidden="1">
      <c r="A9639" t="s">
        <v>544</v>
      </c>
      <c r="B9639" t="s">
        <v>351</v>
      </c>
      <c r="C9639" t="s">
        <v>351</v>
      </c>
      <c r="D9639" t="s">
        <v>612</v>
      </c>
      <c r="E9639" t="s">
        <v>15</v>
      </c>
      <c r="F9639" t="s">
        <v>183</v>
      </c>
      <c r="G9639" t="s">
        <v>187</v>
      </c>
      <c r="H9639" s="1">
        <v>2021</v>
      </c>
      <c r="I9639" s="2">
        <v>1510</v>
      </c>
      <c r="J9639" s="3">
        <v>3060</v>
      </c>
      <c r="K9639">
        <f>Table1[[#This Row],[Total Revenue + Open]]/Table1[[#This Row],[Qty]]</f>
        <v>2.0264900662251657</v>
      </c>
      <c r="L9639">
        <f>Table1[[#This Row],[Total Revenue + Open]]/Table1[[#This Row],[Qty]]</f>
        <v>2.0264900662251657</v>
      </c>
    </row>
    <row r="9640" spans="1:12" hidden="1">
      <c r="A9640" t="s">
        <v>544</v>
      </c>
      <c r="B9640" t="s">
        <v>351</v>
      </c>
      <c r="C9640" t="s">
        <v>351</v>
      </c>
      <c r="D9640" t="s">
        <v>612</v>
      </c>
      <c r="E9640" t="s">
        <v>15</v>
      </c>
      <c r="F9640" t="s">
        <v>183</v>
      </c>
      <c r="G9640" t="s">
        <v>187</v>
      </c>
      <c r="H9640" s="1">
        <v>2021</v>
      </c>
      <c r="I9640" s="2">
        <v>6635</v>
      </c>
      <c r="J9640" s="3">
        <v>13464</v>
      </c>
      <c r="K9640">
        <f>Table1[[#This Row],[Total Revenue + Open]]/Table1[[#This Row],[Qty]]</f>
        <v>2.0292388847023362</v>
      </c>
      <c r="L9640">
        <f>Table1[[#This Row],[Total Revenue + Open]]/Table1[[#This Row],[Qty]]</f>
        <v>2.0292388847023362</v>
      </c>
    </row>
    <row r="9641" spans="1:12" hidden="1">
      <c r="A9641" t="s">
        <v>544</v>
      </c>
      <c r="B9641" t="s">
        <v>351</v>
      </c>
      <c r="C9641" t="s">
        <v>351</v>
      </c>
      <c r="D9641" t="s">
        <v>612</v>
      </c>
      <c r="E9641" t="s">
        <v>15</v>
      </c>
      <c r="F9641" t="s">
        <v>183</v>
      </c>
      <c r="G9641" t="s">
        <v>187</v>
      </c>
      <c r="H9641" s="1">
        <v>2021</v>
      </c>
      <c r="I9641" s="2">
        <v>5530</v>
      </c>
      <c r="J9641" s="3">
        <v>11220</v>
      </c>
      <c r="K9641">
        <f>Table1[[#This Row],[Total Revenue + Open]]/Table1[[#This Row],[Qty]]</f>
        <v>2.0289330922242317</v>
      </c>
      <c r="L9641">
        <f>Table1[[#This Row],[Total Revenue + Open]]/Table1[[#This Row],[Qty]]</f>
        <v>2.0289330922242317</v>
      </c>
    </row>
    <row r="9642" spans="1:12" hidden="1">
      <c r="A9642" t="s">
        <v>544</v>
      </c>
      <c r="B9642" t="s">
        <v>351</v>
      </c>
      <c r="C9642" t="s">
        <v>351</v>
      </c>
      <c r="D9642" t="s">
        <v>612</v>
      </c>
      <c r="E9642" t="s">
        <v>15</v>
      </c>
      <c r="F9642" t="s">
        <v>183</v>
      </c>
      <c r="G9642" t="s">
        <v>187</v>
      </c>
      <c r="H9642" s="1">
        <v>2021</v>
      </c>
      <c r="I9642" s="2">
        <v>4020</v>
      </c>
      <c r="J9642" s="3">
        <v>8160</v>
      </c>
      <c r="K9642">
        <f>Table1[[#This Row],[Total Revenue + Open]]/Table1[[#This Row],[Qty]]</f>
        <v>2.0298507462686568</v>
      </c>
      <c r="L9642">
        <f>Table1[[#This Row],[Total Revenue + Open]]/Table1[[#This Row],[Qty]]</f>
        <v>2.0298507462686568</v>
      </c>
    </row>
    <row r="9643" spans="1:12" hidden="1">
      <c r="A9643" t="s">
        <v>544</v>
      </c>
      <c r="B9643" t="s">
        <v>351</v>
      </c>
      <c r="C9643" t="s">
        <v>351</v>
      </c>
      <c r="D9643" t="s">
        <v>612</v>
      </c>
      <c r="E9643" t="s">
        <v>15</v>
      </c>
      <c r="F9643" t="s">
        <v>183</v>
      </c>
      <c r="G9643" t="s">
        <v>187</v>
      </c>
      <c r="H9643" s="1">
        <v>2021</v>
      </c>
      <c r="I9643" s="2">
        <v>3015</v>
      </c>
      <c r="J9643" s="3">
        <v>6120</v>
      </c>
      <c r="K9643">
        <f>Table1[[#This Row],[Total Revenue + Open]]/Table1[[#This Row],[Qty]]</f>
        <v>2.0298507462686568</v>
      </c>
      <c r="L9643">
        <f>Table1[[#This Row],[Total Revenue + Open]]/Table1[[#This Row],[Qty]]</f>
        <v>2.0298507462686568</v>
      </c>
    </row>
    <row r="9644" spans="1:12" hidden="1">
      <c r="A9644" t="s">
        <v>544</v>
      </c>
      <c r="B9644" t="s">
        <v>351</v>
      </c>
      <c r="C9644" t="s">
        <v>351</v>
      </c>
      <c r="D9644" t="s">
        <v>612</v>
      </c>
      <c r="E9644" t="s">
        <v>15</v>
      </c>
      <c r="F9644" t="s">
        <v>183</v>
      </c>
      <c r="G9644" t="s">
        <v>187</v>
      </c>
      <c r="H9644" s="1">
        <v>2021</v>
      </c>
      <c r="I9644" s="2">
        <v>3015</v>
      </c>
      <c r="J9644" s="3">
        <v>6120</v>
      </c>
      <c r="K9644">
        <f>Table1[[#This Row],[Total Revenue + Open]]/Table1[[#This Row],[Qty]]</f>
        <v>2.0298507462686568</v>
      </c>
      <c r="L9644">
        <f>Table1[[#This Row],[Total Revenue + Open]]/Table1[[#This Row],[Qty]]</f>
        <v>2.0298507462686568</v>
      </c>
    </row>
    <row r="9645" spans="1:12" hidden="1">
      <c r="A9645" t="s">
        <v>544</v>
      </c>
      <c r="B9645" t="s">
        <v>351</v>
      </c>
      <c r="C9645" t="s">
        <v>351</v>
      </c>
      <c r="D9645" t="s">
        <v>612</v>
      </c>
      <c r="E9645" t="s">
        <v>15</v>
      </c>
      <c r="F9645" t="s">
        <v>183</v>
      </c>
      <c r="G9645" t="s">
        <v>187</v>
      </c>
      <c r="H9645" s="1">
        <v>2021</v>
      </c>
      <c r="I9645" s="2">
        <v>1000</v>
      </c>
      <c r="J9645" s="3">
        <v>2040</v>
      </c>
      <c r="K9645">
        <f>Table1[[#This Row],[Total Revenue + Open]]/Table1[[#This Row],[Qty]]</f>
        <v>2.04</v>
      </c>
      <c r="L9645">
        <f>Table1[[#This Row],[Total Revenue + Open]]/Table1[[#This Row],[Qty]]</f>
        <v>2.04</v>
      </c>
    </row>
    <row r="9646" spans="1:12" hidden="1">
      <c r="A9646" t="s">
        <v>544</v>
      </c>
      <c r="B9646" t="s">
        <v>351</v>
      </c>
      <c r="C9646" t="s">
        <v>351</v>
      </c>
      <c r="D9646" t="s">
        <v>612</v>
      </c>
      <c r="E9646" t="s">
        <v>15</v>
      </c>
      <c r="F9646" t="s">
        <v>183</v>
      </c>
      <c r="G9646" t="s">
        <v>187</v>
      </c>
      <c r="H9646" s="1">
        <v>2021</v>
      </c>
      <c r="I9646" s="2">
        <v>8040</v>
      </c>
      <c r="J9646" s="3">
        <v>16320</v>
      </c>
      <c r="K9646">
        <f>Table1[[#This Row],[Total Revenue + Open]]/Table1[[#This Row],[Qty]]</f>
        <v>2.0298507462686568</v>
      </c>
      <c r="L9646">
        <f>Table1[[#This Row],[Total Revenue + Open]]/Table1[[#This Row],[Qty]]</f>
        <v>2.0298507462686568</v>
      </c>
    </row>
    <row r="9647" spans="1:12" hidden="1">
      <c r="A9647" t="s">
        <v>544</v>
      </c>
      <c r="B9647" t="s">
        <v>351</v>
      </c>
      <c r="C9647" t="s">
        <v>351</v>
      </c>
      <c r="D9647" t="s">
        <v>612</v>
      </c>
      <c r="E9647" t="s">
        <v>15</v>
      </c>
      <c r="F9647" t="s">
        <v>183</v>
      </c>
      <c r="G9647" t="s">
        <v>187</v>
      </c>
      <c r="H9647" s="1">
        <v>2021</v>
      </c>
      <c r="I9647" s="2">
        <v>6535</v>
      </c>
      <c r="J9647" s="3">
        <v>13260</v>
      </c>
      <c r="K9647">
        <f>Table1[[#This Row],[Total Revenue + Open]]/Table1[[#This Row],[Qty]]</f>
        <v>2.0290742157612853</v>
      </c>
      <c r="L9647">
        <f>Table1[[#This Row],[Total Revenue + Open]]/Table1[[#This Row],[Qty]]</f>
        <v>2.0290742157612853</v>
      </c>
    </row>
    <row r="9648" spans="1:12" hidden="1">
      <c r="A9648" t="s">
        <v>544</v>
      </c>
      <c r="B9648" t="s">
        <v>351</v>
      </c>
      <c r="C9648" t="s">
        <v>351</v>
      </c>
      <c r="D9648" t="s">
        <v>612</v>
      </c>
      <c r="E9648" t="s">
        <v>15</v>
      </c>
      <c r="F9648" t="s">
        <v>183</v>
      </c>
      <c r="G9648" t="s">
        <v>187</v>
      </c>
      <c r="H9648" s="1">
        <v>2021</v>
      </c>
      <c r="I9648" s="2">
        <v>0</v>
      </c>
      <c r="J9648" s="3">
        <v>0</v>
      </c>
      <c r="K9648" t="e">
        <f>Table1[[#This Row],[Total Revenue + Open]]/Table1[[#This Row],[Qty]]</f>
        <v>#DIV/0!</v>
      </c>
      <c r="L9648" t="e">
        <f>Table1[[#This Row],[Total Revenue + Open]]/Table1[[#This Row],[Qty]]</f>
        <v>#DIV/0!</v>
      </c>
    </row>
    <row r="9649" spans="1:12" hidden="1">
      <c r="A9649" t="s">
        <v>544</v>
      </c>
      <c r="B9649" t="s">
        <v>351</v>
      </c>
      <c r="C9649" t="s">
        <v>351</v>
      </c>
      <c r="D9649" t="s">
        <v>612</v>
      </c>
      <c r="E9649" t="s">
        <v>15</v>
      </c>
      <c r="F9649" t="s">
        <v>183</v>
      </c>
      <c r="G9649" t="s">
        <v>187</v>
      </c>
      <c r="H9649" s="1">
        <v>2022</v>
      </c>
      <c r="I9649" s="2">
        <v>7035</v>
      </c>
      <c r="J9649" s="3">
        <v>14280</v>
      </c>
      <c r="K9649">
        <f>Table1[[#This Row],[Total Revenue + Open]]/Table1[[#This Row],[Qty]]</f>
        <v>2.0298507462686568</v>
      </c>
      <c r="L9649">
        <f>Table1[[#This Row],[Total Revenue + Open]]/Table1[[#This Row],[Qty]]</f>
        <v>2.0298507462686568</v>
      </c>
    </row>
    <row r="9650" spans="1:12" hidden="1">
      <c r="A9650" t="s">
        <v>544</v>
      </c>
      <c r="B9650" t="s">
        <v>351</v>
      </c>
      <c r="C9650" t="s">
        <v>351</v>
      </c>
      <c r="D9650" t="s">
        <v>612</v>
      </c>
      <c r="E9650" t="s">
        <v>15</v>
      </c>
      <c r="F9650" t="s">
        <v>183</v>
      </c>
      <c r="G9650" t="s">
        <v>187</v>
      </c>
      <c r="H9650" s="1">
        <v>2022</v>
      </c>
      <c r="I9650" s="2">
        <v>3015</v>
      </c>
      <c r="J9650" s="3">
        <v>6120</v>
      </c>
      <c r="K9650">
        <f>Table1[[#This Row],[Total Revenue + Open]]/Table1[[#This Row],[Qty]]</f>
        <v>2.0298507462686568</v>
      </c>
      <c r="L9650">
        <f>Table1[[#This Row],[Total Revenue + Open]]/Table1[[#This Row],[Qty]]</f>
        <v>2.0298507462686568</v>
      </c>
    </row>
    <row r="9651" spans="1:12" hidden="1">
      <c r="A9651" t="s">
        <v>544</v>
      </c>
      <c r="B9651" t="s">
        <v>351</v>
      </c>
      <c r="C9651" t="s">
        <v>351</v>
      </c>
      <c r="D9651" t="s">
        <v>612</v>
      </c>
      <c r="E9651" t="s">
        <v>15</v>
      </c>
      <c r="F9651" t="s">
        <v>183</v>
      </c>
      <c r="G9651" t="s">
        <v>187</v>
      </c>
      <c r="H9651" s="1">
        <v>2022</v>
      </c>
      <c r="I9651" s="2">
        <v>1005</v>
      </c>
      <c r="J9651" s="3">
        <v>2040</v>
      </c>
      <c r="K9651">
        <f>Table1[[#This Row],[Total Revenue + Open]]/Table1[[#This Row],[Qty]]</f>
        <v>2.0298507462686568</v>
      </c>
      <c r="L9651">
        <f>Table1[[#This Row],[Total Revenue + Open]]/Table1[[#This Row],[Qty]]</f>
        <v>2.0298507462686568</v>
      </c>
    </row>
    <row r="9652" spans="1:12" hidden="1">
      <c r="A9652" t="s">
        <v>544</v>
      </c>
      <c r="B9652" t="s">
        <v>351</v>
      </c>
      <c r="C9652" t="s">
        <v>351</v>
      </c>
      <c r="D9652" t="s">
        <v>612</v>
      </c>
      <c r="E9652" t="s">
        <v>15</v>
      </c>
      <c r="F9652" t="s">
        <v>183</v>
      </c>
      <c r="G9652" t="s">
        <v>187</v>
      </c>
      <c r="H9652" s="1">
        <v>2022</v>
      </c>
      <c r="I9652" s="2">
        <v>5025</v>
      </c>
      <c r="J9652" s="3">
        <v>10200</v>
      </c>
      <c r="K9652">
        <f>Table1[[#This Row],[Total Revenue + Open]]/Table1[[#This Row],[Qty]]</f>
        <v>2.0298507462686568</v>
      </c>
      <c r="L9652">
        <f>Table1[[#This Row],[Total Revenue + Open]]/Table1[[#This Row],[Qty]]</f>
        <v>2.0298507462686568</v>
      </c>
    </row>
    <row r="9653" spans="1:12" hidden="1">
      <c r="A9653" t="s">
        <v>544</v>
      </c>
      <c r="B9653" t="s">
        <v>351</v>
      </c>
      <c r="C9653" t="s">
        <v>351</v>
      </c>
      <c r="D9653" t="s">
        <v>612</v>
      </c>
      <c r="E9653" t="s">
        <v>15</v>
      </c>
      <c r="F9653" t="s">
        <v>183</v>
      </c>
      <c r="G9653" t="s">
        <v>187</v>
      </c>
      <c r="H9653" s="1">
        <v>2022</v>
      </c>
      <c r="I9653" s="2">
        <v>4020</v>
      </c>
      <c r="J9653" s="3">
        <v>8160</v>
      </c>
      <c r="K9653">
        <f>Table1[[#This Row],[Total Revenue + Open]]/Table1[[#This Row],[Qty]]</f>
        <v>2.0298507462686568</v>
      </c>
      <c r="L9653">
        <f>Table1[[#This Row],[Total Revenue + Open]]/Table1[[#This Row],[Qty]]</f>
        <v>2.0298507462686568</v>
      </c>
    </row>
    <row r="9654" spans="1:12" hidden="1">
      <c r="A9654" t="s">
        <v>544</v>
      </c>
      <c r="B9654" t="s">
        <v>351</v>
      </c>
      <c r="C9654" t="s">
        <v>351</v>
      </c>
      <c r="D9654" t="s">
        <v>612</v>
      </c>
      <c r="E9654" t="s">
        <v>15</v>
      </c>
      <c r="F9654" t="s">
        <v>183</v>
      </c>
      <c r="G9654" t="s">
        <v>187</v>
      </c>
      <c r="H9654" s="1">
        <v>2022</v>
      </c>
      <c r="I9654" s="2">
        <v>2010</v>
      </c>
      <c r="J9654" s="3">
        <v>4080</v>
      </c>
      <c r="K9654">
        <f>Table1[[#This Row],[Total Revenue + Open]]/Table1[[#This Row],[Qty]]</f>
        <v>2.0298507462686568</v>
      </c>
      <c r="L9654">
        <f>Table1[[#This Row],[Total Revenue + Open]]/Table1[[#This Row],[Qty]]</f>
        <v>2.0298507462686568</v>
      </c>
    </row>
    <row r="9655" spans="1:12" hidden="1">
      <c r="A9655" t="s">
        <v>544</v>
      </c>
      <c r="B9655" t="s">
        <v>351</v>
      </c>
      <c r="C9655" t="s">
        <v>351</v>
      </c>
      <c r="D9655" t="s">
        <v>612</v>
      </c>
      <c r="E9655" t="s">
        <v>15</v>
      </c>
      <c r="F9655" t="s">
        <v>183</v>
      </c>
      <c r="G9655" t="s">
        <v>187</v>
      </c>
      <c r="H9655" s="1">
        <v>2022</v>
      </c>
      <c r="I9655" s="2">
        <v>1005</v>
      </c>
      <c r="J9655" s="3">
        <v>2040</v>
      </c>
      <c r="K9655">
        <f>Table1[[#This Row],[Total Revenue + Open]]/Table1[[#This Row],[Qty]]</f>
        <v>2.0298507462686568</v>
      </c>
      <c r="L9655">
        <f>Table1[[#This Row],[Total Revenue + Open]]/Table1[[#This Row],[Qty]]</f>
        <v>2.0298507462686568</v>
      </c>
    </row>
    <row r="9656" spans="1:12" hidden="1">
      <c r="A9656" t="s">
        <v>544</v>
      </c>
      <c r="B9656" t="s">
        <v>351</v>
      </c>
      <c r="C9656" t="s">
        <v>351</v>
      </c>
      <c r="D9656" t="s">
        <v>612</v>
      </c>
      <c r="E9656" t="s">
        <v>15</v>
      </c>
      <c r="F9656" t="s">
        <v>183</v>
      </c>
      <c r="G9656" t="s">
        <v>187</v>
      </c>
      <c r="H9656" s="1">
        <v>2019</v>
      </c>
      <c r="I9656" s="2">
        <v>3520</v>
      </c>
      <c r="J9656" s="3">
        <v>6720</v>
      </c>
      <c r="K9656">
        <f>Table1[[#This Row],[Total Revenue + Open]]/Table1[[#This Row],[Qty]]</f>
        <v>1.9090909090909092</v>
      </c>
      <c r="L9656">
        <f>Table1[[#This Row],[Total Revenue + Open]]/Table1[[#This Row],[Qty]]</f>
        <v>1.9090909090909092</v>
      </c>
    </row>
    <row r="9657" spans="1:12" hidden="1">
      <c r="A9657" t="s">
        <v>544</v>
      </c>
      <c r="B9657" t="s">
        <v>351</v>
      </c>
      <c r="C9657" t="s">
        <v>351</v>
      </c>
      <c r="D9657" t="s">
        <v>612</v>
      </c>
      <c r="E9657" t="s">
        <v>15</v>
      </c>
      <c r="F9657" t="s">
        <v>183</v>
      </c>
      <c r="G9657" t="s">
        <v>187</v>
      </c>
      <c r="H9657" s="1">
        <v>2019</v>
      </c>
      <c r="I9657" s="2">
        <v>32665</v>
      </c>
      <c r="J9657" s="3">
        <v>62400</v>
      </c>
      <c r="K9657">
        <f>Table1[[#This Row],[Total Revenue + Open]]/Table1[[#This Row],[Qty]]</f>
        <v>1.9103015459972448</v>
      </c>
      <c r="L9657">
        <f>Table1[[#This Row],[Total Revenue + Open]]/Table1[[#This Row],[Qty]]</f>
        <v>1.9103015459972448</v>
      </c>
    </row>
    <row r="9658" spans="1:12" hidden="1">
      <c r="A9658" t="s">
        <v>544</v>
      </c>
      <c r="B9658" t="s">
        <v>351</v>
      </c>
      <c r="C9658" t="s">
        <v>351</v>
      </c>
      <c r="D9658" t="s">
        <v>612</v>
      </c>
      <c r="E9658" t="s">
        <v>15</v>
      </c>
      <c r="F9658" t="s">
        <v>183</v>
      </c>
      <c r="G9658" t="s">
        <v>187</v>
      </c>
      <c r="H9658" s="1">
        <v>2019</v>
      </c>
      <c r="I9658" s="2">
        <v>32160</v>
      </c>
      <c r="J9658" s="3">
        <v>61440</v>
      </c>
      <c r="K9658">
        <f>Table1[[#This Row],[Total Revenue + Open]]/Table1[[#This Row],[Qty]]</f>
        <v>1.9104477611940298</v>
      </c>
      <c r="L9658">
        <f>Table1[[#This Row],[Total Revenue + Open]]/Table1[[#This Row],[Qty]]</f>
        <v>1.9104477611940298</v>
      </c>
    </row>
    <row r="9659" spans="1:12" hidden="1">
      <c r="A9659" t="s">
        <v>544</v>
      </c>
      <c r="B9659" t="s">
        <v>351</v>
      </c>
      <c r="C9659" t="s">
        <v>351</v>
      </c>
      <c r="D9659" t="s">
        <v>612</v>
      </c>
      <c r="E9659" t="s">
        <v>15</v>
      </c>
      <c r="F9659" t="s">
        <v>183</v>
      </c>
      <c r="G9659" t="s">
        <v>187</v>
      </c>
      <c r="H9659" s="1">
        <v>2019</v>
      </c>
      <c r="I9659" s="2">
        <v>8040</v>
      </c>
      <c r="J9659" s="3">
        <v>15360</v>
      </c>
      <c r="K9659">
        <f>Table1[[#This Row],[Total Revenue + Open]]/Table1[[#This Row],[Qty]]</f>
        <v>1.9104477611940298</v>
      </c>
      <c r="L9659">
        <f>Table1[[#This Row],[Total Revenue + Open]]/Table1[[#This Row],[Qty]]</f>
        <v>1.9104477611940298</v>
      </c>
    </row>
    <row r="9660" spans="1:12" hidden="1">
      <c r="A9660" t="s">
        <v>544</v>
      </c>
      <c r="B9660" t="s">
        <v>351</v>
      </c>
      <c r="C9660" t="s">
        <v>351</v>
      </c>
      <c r="D9660" t="s">
        <v>612</v>
      </c>
      <c r="E9660" t="s">
        <v>15</v>
      </c>
      <c r="F9660" t="s">
        <v>183</v>
      </c>
      <c r="G9660" t="s">
        <v>187</v>
      </c>
      <c r="H9660" s="1">
        <v>2019</v>
      </c>
      <c r="I9660" s="2">
        <v>5025</v>
      </c>
      <c r="J9660" s="3">
        <v>9600</v>
      </c>
      <c r="K9660">
        <f>Table1[[#This Row],[Total Revenue + Open]]/Table1[[#This Row],[Qty]]</f>
        <v>1.9104477611940298</v>
      </c>
      <c r="L9660">
        <f>Table1[[#This Row],[Total Revenue + Open]]/Table1[[#This Row],[Qty]]</f>
        <v>1.9104477611940298</v>
      </c>
    </row>
    <row r="9661" spans="1:12" hidden="1">
      <c r="A9661" t="s">
        <v>544</v>
      </c>
      <c r="B9661" t="s">
        <v>351</v>
      </c>
      <c r="C9661" t="s">
        <v>351</v>
      </c>
      <c r="D9661" t="s">
        <v>612</v>
      </c>
      <c r="E9661" t="s">
        <v>15</v>
      </c>
      <c r="F9661" t="s">
        <v>183</v>
      </c>
      <c r="G9661" t="s">
        <v>187</v>
      </c>
      <c r="H9661" s="1">
        <v>2019</v>
      </c>
      <c r="I9661" s="2">
        <v>2515</v>
      </c>
      <c r="J9661" s="3">
        <v>4800</v>
      </c>
      <c r="K9661">
        <f>Table1[[#This Row],[Total Revenue + Open]]/Table1[[#This Row],[Qty]]</f>
        <v>1.9085487077534791</v>
      </c>
      <c r="L9661">
        <f>Table1[[#This Row],[Total Revenue + Open]]/Table1[[#This Row],[Qty]]</f>
        <v>1.9085487077534791</v>
      </c>
    </row>
    <row r="9662" spans="1:12" hidden="1">
      <c r="A9662" t="s">
        <v>544</v>
      </c>
      <c r="B9662" t="s">
        <v>351</v>
      </c>
      <c r="C9662" t="s">
        <v>351</v>
      </c>
      <c r="D9662" t="s">
        <v>612</v>
      </c>
      <c r="E9662" t="s">
        <v>15</v>
      </c>
      <c r="F9662" t="s">
        <v>183</v>
      </c>
      <c r="G9662" t="s">
        <v>187</v>
      </c>
      <c r="H9662" s="1">
        <v>2019</v>
      </c>
      <c r="I9662" s="2">
        <v>9045</v>
      </c>
      <c r="J9662" s="3">
        <v>17280</v>
      </c>
      <c r="K9662">
        <f>Table1[[#This Row],[Total Revenue + Open]]/Table1[[#This Row],[Qty]]</f>
        <v>1.9104477611940298</v>
      </c>
      <c r="L9662">
        <f>Table1[[#This Row],[Total Revenue + Open]]/Table1[[#This Row],[Qty]]</f>
        <v>1.9104477611940298</v>
      </c>
    </row>
    <row r="9663" spans="1:12" hidden="1">
      <c r="A9663" t="s">
        <v>544</v>
      </c>
      <c r="B9663" t="s">
        <v>351</v>
      </c>
      <c r="C9663" t="s">
        <v>351</v>
      </c>
      <c r="D9663" t="s">
        <v>612</v>
      </c>
      <c r="E9663" t="s">
        <v>15</v>
      </c>
      <c r="F9663" t="s">
        <v>183</v>
      </c>
      <c r="G9663" t="s">
        <v>187</v>
      </c>
      <c r="H9663" s="1">
        <v>2019</v>
      </c>
      <c r="I9663" s="2">
        <v>7035</v>
      </c>
      <c r="J9663" s="3">
        <v>13440</v>
      </c>
      <c r="K9663">
        <f>Table1[[#This Row],[Total Revenue + Open]]/Table1[[#This Row],[Qty]]</f>
        <v>1.9104477611940298</v>
      </c>
      <c r="L9663">
        <f>Table1[[#This Row],[Total Revenue + Open]]/Table1[[#This Row],[Qty]]</f>
        <v>1.9104477611940298</v>
      </c>
    </row>
    <row r="9664" spans="1:12" hidden="1">
      <c r="A9664" t="s">
        <v>544</v>
      </c>
      <c r="B9664" t="s">
        <v>351</v>
      </c>
      <c r="C9664" t="s">
        <v>351</v>
      </c>
      <c r="D9664" t="s">
        <v>612</v>
      </c>
      <c r="E9664" t="s">
        <v>15</v>
      </c>
      <c r="F9664" t="s">
        <v>183</v>
      </c>
      <c r="G9664" t="s">
        <v>187</v>
      </c>
      <c r="H9664" s="1">
        <v>2019</v>
      </c>
      <c r="I9664" s="2">
        <v>17085</v>
      </c>
      <c r="J9664" s="3">
        <v>32640</v>
      </c>
      <c r="K9664">
        <f>Table1[[#This Row],[Total Revenue + Open]]/Table1[[#This Row],[Qty]]</f>
        <v>1.9104477611940298</v>
      </c>
      <c r="L9664">
        <f>Table1[[#This Row],[Total Revenue + Open]]/Table1[[#This Row],[Qty]]</f>
        <v>1.9104477611940298</v>
      </c>
    </row>
    <row r="9665" spans="1:12" hidden="1">
      <c r="A9665" t="s">
        <v>544</v>
      </c>
      <c r="B9665" t="s">
        <v>351</v>
      </c>
      <c r="C9665" t="s">
        <v>351</v>
      </c>
      <c r="D9665" t="s">
        <v>612</v>
      </c>
      <c r="E9665" t="s">
        <v>15</v>
      </c>
      <c r="F9665" t="s">
        <v>183</v>
      </c>
      <c r="G9665" t="s">
        <v>187</v>
      </c>
      <c r="H9665" s="1">
        <v>2020</v>
      </c>
      <c r="I9665" s="2">
        <v>5530</v>
      </c>
      <c r="J9665" s="3">
        <v>10560</v>
      </c>
      <c r="K9665">
        <f>Table1[[#This Row],[Total Revenue + Open]]/Table1[[#This Row],[Qty]]</f>
        <v>1.9095840867992766</v>
      </c>
      <c r="L9665">
        <f>Table1[[#This Row],[Total Revenue + Open]]/Table1[[#This Row],[Qty]]</f>
        <v>1.9095840867992766</v>
      </c>
    </row>
    <row r="9666" spans="1:12" hidden="1">
      <c r="A9666" t="s">
        <v>544</v>
      </c>
      <c r="B9666" t="s">
        <v>351</v>
      </c>
      <c r="C9666" t="s">
        <v>351</v>
      </c>
      <c r="D9666" t="s">
        <v>612</v>
      </c>
      <c r="E9666" t="s">
        <v>15</v>
      </c>
      <c r="F9666" t="s">
        <v>183</v>
      </c>
      <c r="G9666" t="s">
        <v>187</v>
      </c>
      <c r="H9666" s="1">
        <v>2020</v>
      </c>
      <c r="I9666" s="2">
        <v>7540</v>
      </c>
      <c r="J9666" s="3">
        <v>14400</v>
      </c>
      <c r="K9666">
        <f>Table1[[#This Row],[Total Revenue + Open]]/Table1[[#This Row],[Qty]]</f>
        <v>1.909814323607427</v>
      </c>
      <c r="L9666">
        <f>Table1[[#This Row],[Total Revenue + Open]]/Table1[[#This Row],[Qty]]</f>
        <v>1.909814323607427</v>
      </c>
    </row>
    <row r="9667" spans="1:12" hidden="1">
      <c r="A9667" t="s">
        <v>544</v>
      </c>
      <c r="B9667" t="s">
        <v>351</v>
      </c>
      <c r="C9667" t="s">
        <v>351</v>
      </c>
      <c r="D9667" t="s">
        <v>612</v>
      </c>
      <c r="E9667" t="s">
        <v>15</v>
      </c>
      <c r="F9667" t="s">
        <v>183</v>
      </c>
      <c r="G9667" t="s">
        <v>187</v>
      </c>
      <c r="H9667" s="1">
        <v>2020</v>
      </c>
      <c r="I9667" s="2">
        <v>3220</v>
      </c>
      <c r="J9667" s="3">
        <v>6144</v>
      </c>
      <c r="K9667">
        <f>Table1[[#This Row],[Total Revenue + Open]]/Table1[[#This Row],[Qty]]</f>
        <v>1.9080745341614906</v>
      </c>
      <c r="L9667">
        <f>Table1[[#This Row],[Total Revenue + Open]]/Table1[[#This Row],[Qty]]</f>
        <v>1.9080745341614906</v>
      </c>
    </row>
    <row r="9668" spans="1:12" hidden="1">
      <c r="A9668" t="s">
        <v>544</v>
      </c>
      <c r="B9668" t="s">
        <v>351</v>
      </c>
      <c r="C9668" t="s">
        <v>351</v>
      </c>
      <c r="D9668" t="s">
        <v>612</v>
      </c>
      <c r="E9668" t="s">
        <v>15</v>
      </c>
      <c r="F9668" t="s">
        <v>183</v>
      </c>
      <c r="G9668" t="s">
        <v>187</v>
      </c>
      <c r="H9668" s="1">
        <v>2020</v>
      </c>
      <c r="I9668" s="2">
        <v>20605</v>
      </c>
      <c r="J9668" s="3">
        <v>41820</v>
      </c>
      <c r="K9668">
        <f>Table1[[#This Row],[Total Revenue + Open]]/Table1[[#This Row],[Qty]]</f>
        <v>2.0296044649356952</v>
      </c>
      <c r="L9668">
        <f>Table1[[#This Row],[Total Revenue + Open]]/Table1[[#This Row],[Qty]]</f>
        <v>2.0296044649356952</v>
      </c>
    </row>
    <row r="9669" spans="1:12" hidden="1">
      <c r="A9669" t="s">
        <v>544</v>
      </c>
      <c r="B9669" t="s">
        <v>351</v>
      </c>
      <c r="C9669" t="s">
        <v>351</v>
      </c>
      <c r="D9669" t="s">
        <v>612</v>
      </c>
      <c r="E9669" t="s">
        <v>15</v>
      </c>
      <c r="F9669" t="s">
        <v>183</v>
      </c>
      <c r="G9669" t="s">
        <v>187</v>
      </c>
      <c r="H9669" s="1">
        <v>2020</v>
      </c>
      <c r="I9669" s="2">
        <v>32160</v>
      </c>
      <c r="J9669" s="3">
        <v>65280</v>
      </c>
      <c r="K9669">
        <f>Table1[[#This Row],[Total Revenue + Open]]/Table1[[#This Row],[Qty]]</f>
        <v>2.0298507462686568</v>
      </c>
      <c r="L9669">
        <f>Table1[[#This Row],[Total Revenue + Open]]/Table1[[#This Row],[Qty]]</f>
        <v>2.0298507462686568</v>
      </c>
    </row>
    <row r="9670" spans="1:12" hidden="1">
      <c r="A9670" t="s">
        <v>544</v>
      </c>
      <c r="B9670" t="s">
        <v>351</v>
      </c>
      <c r="C9670" t="s">
        <v>351</v>
      </c>
      <c r="D9670" t="s">
        <v>612</v>
      </c>
      <c r="E9670" t="s">
        <v>15</v>
      </c>
      <c r="F9670" t="s">
        <v>183</v>
      </c>
      <c r="G9670" t="s">
        <v>187</v>
      </c>
      <c r="H9670" s="1">
        <v>2020</v>
      </c>
      <c r="I9670" s="2">
        <v>6030</v>
      </c>
      <c r="J9670" s="3">
        <v>12240</v>
      </c>
      <c r="K9670">
        <f>Table1[[#This Row],[Total Revenue + Open]]/Table1[[#This Row],[Qty]]</f>
        <v>2.0298507462686568</v>
      </c>
      <c r="L9670">
        <f>Table1[[#This Row],[Total Revenue + Open]]/Table1[[#This Row],[Qty]]</f>
        <v>2.0298507462686568</v>
      </c>
    </row>
    <row r="9671" spans="1:12" hidden="1">
      <c r="A9671" t="s">
        <v>544</v>
      </c>
      <c r="B9671" t="s">
        <v>351</v>
      </c>
      <c r="C9671" t="s">
        <v>351</v>
      </c>
      <c r="D9671" t="s">
        <v>612</v>
      </c>
      <c r="E9671" t="s">
        <v>15</v>
      </c>
      <c r="F9671" t="s">
        <v>183</v>
      </c>
      <c r="G9671" t="s">
        <v>187</v>
      </c>
      <c r="H9671" s="1">
        <v>2020</v>
      </c>
      <c r="I9671" s="2">
        <v>19100</v>
      </c>
      <c r="J9671" s="3">
        <v>38760</v>
      </c>
      <c r="K9671">
        <f>Table1[[#This Row],[Total Revenue + Open]]/Table1[[#This Row],[Qty]]</f>
        <v>2.0293193717277487</v>
      </c>
      <c r="L9671">
        <f>Table1[[#This Row],[Total Revenue + Open]]/Table1[[#This Row],[Qty]]</f>
        <v>2.0293193717277487</v>
      </c>
    </row>
    <row r="9672" spans="1:12" hidden="1">
      <c r="A9672" t="s">
        <v>544</v>
      </c>
      <c r="B9672" t="s">
        <v>351</v>
      </c>
      <c r="C9672" t="s">
        <v>351</v>
      </c>
      <c r="D9672" t="s">
        <v>612</v>
      </c>
      <c r="E9672" t="s">
        <v>15</v>
      </c>
      <c r="F9672" t="s">
        <v>183</v>
      </c>
      <c r="G9672" t="s">
        <v>187</v>
      </c>
      <c r="H9672" s="1">
        <v>2020</v>
      </c>
      <c r="I9672" s="2">
        <v>19095</v>
      </c>
      <c r="J9672" s="3">
        <v>38760</v>
      </c>
      <c r="K9672">
        <f>Table1[[#This Row],[Total Revenue + Open]]/Table1[[#This Row],[Qty]]</f>
        <v>2.0298507462686568</v>
      </c>
      <c r="L9672">
        <f>Table1[[#This Row],[Total Revenue + Open]]/Table1[[#This Row],[Qty]]</f>
        <v>2.0298507462686568</v>
      </c>
    </row>
    <row r="9673" spans="1:12" hidden="1">
      <c r="A9673" t="s">
        <v>544</v>
      </c>
      <c r="B9673" t="s">
        <v>351</v>
      </c>
      <c r="C9673" t="s">
        <v>351</v>
      </c>
      <c r="D9673" t="s">
        <v>612</v>
      </c>
      <c r="E9673" t="s">
        <v>15</v>
      </c>
      <c r="F9673" t="s">
        <v>183</v>
      </c>
      <c r="G9673" t="s">
        <v>187</v>
      </c>
      <c r="H9673" s="1">
        <v>2020</v>
      </c>
      <c r="I9673" s="2">
        <v>8040</v>
      </c>
      <c r="J9673" s="3">
        <v>16320</v>
      </c>
      <c r="K9673">
        <f>Table1[[#This Row],[Total Revenue + Open]]/Table1[[#This Row],[Qty]]</f>
        <v>2.0298507462686568</v>
      </c>
      <c r="L9673">
        <f>Table1[[#This Row],[Total Revenue + Open]]/Table1[[#This Row],[Qty]]</f>
        <v>2.0298507462686568</v>
      </c>
    </row>
    <row r="9674" spans="1:12" hidden="1">
      <c r="A9674" t="s">
        <v>544</v>
      </c>
      <c r="B9674" t="s">
        <v>351</v>
      </c>
      <c r="C9674" t="s">
        <v>351</v>
      </c>
      <c r="D9674" t="s">
        <v>612</v>
      </c>
      <c r="E9674" t="s">
        <v>15</v>
      </c>
      <c r="F9674" t="s">
        <v>183</v>
      </c>
      <c r="G9674" t="s">
        <v>187</v>
      </c>
      <c r="H9674" s="1">
        <v>2020</v>
      </c>
      <c r="I9674" s="2">
        <v>23115</v>
      </c>
      <c r="J9674" s="3">
        <v>46920</v>
      </c>
      <c r="K9674">
        <f>Table1[[#This Row],[Total Revenue + Open]]/Table1[[#This Row],[Qty]]</f>
        <v>2.0298507462686568</v>
      </c>
      <c r="L9674">
        <f>Table1[[#This Row],[Total Revenue + Open]]/Table1[[#This Row],[Qty]]</f>
        <v>2.0298507462686568</v>
      </c>
    </row>
    <row r="9675" spans="1:12" hidden="1">
      <c r="A9675" t="s">
        <v>544</v>
      </c>
      <c r="B9675" t="s">
        <v>351</v>
      </c>
      <c r="C9675" t="s">
        <v>351</v>
      </c>
      <c r="D9675" t="s">
        <v>612</v>
      </c>
      <c r="E9675" t="s">
        <v>15</v>
      </c>
      <c r="F9675" t="s">
        <v>183</v>
      </c>
      <c r="G9675" t="s">
        <v>187</v>
      </c>
      <c r="H9675" s="1">
        <v>2021</v>
      </c>
      <c r="I9675" s="2">
        <v>500</v>
      </c>
      <c r="J9675" s="3">
        <v>1020</v>
      </c>
      <c r="K9675">
        <f>Table1[[#This Row],[Total Revenue + Open]]/Table1[[#This Row],[Qty]]</f>
        <v>2.04</v>
      </c>
      <c r="L9675">
        <f>Table1[[#This Row],[Total Revenue + Open]]/Table1[[#This Row],[Qty]]</f>
        <v>2.04</v>
      </c>
    </row>
    <row r="9676" spans="1:12" hidden="1">
      <c r="A9676" t="s">
        <v>544</v>
      </c>
      <c r="B9676" t="s">
        <v>351</v>
      </c>
      <c r="C9676" t="s">
        <v>351</v>
      </c>
      <c r="D9676" t="s">
        <v>612</v>
      </c>
      <c r="E9676" t="s">
        <v>15</v>
      </c>
      <c r="F9676" t="s">
        <v>183</v>
      </c>
      <c r="G9676" t="s">
        <v>187</v>
      </c>
      <c r="H9676" s="1">
        <v>2021</v>
      </c>
      <c r="I9676" s="2">
        <v>6030</v>
      </c>
      <c r="J9676" s="3">
        <v>12240</v>
      </c>
      <c r="K9676">
        <f>Table1[[#This Row],[Total Revenue + Open]]/Table1[[#This Row],[Qty]]</f>
        <v>2.0298507462686568</v>
      </c>
      <c r="L9676">
        <f>Table1[[#This Row],[Total Revenue + Open]]/Table1[[#This Row],[Qty]]</f>
        <v>2.0298507462686568</v>
      </c>
    </row>
    <row r="9677" spans="1:12" hidden="1">
      <c r="A9677" t="s">
        <v>544</v>
      </c>
      <c r="B9677" t="s">
        <v>351</v>
      </c>
      <c r="C9677" t="s">
        <v>351</v>
      </c>
      <c r="D9677" t="s">
        <v>612</v>
      </c>
      <c r="E9677" t="s">
        <v>15</v>
      </c>
      <c r="F9677" t="s">
        <v>183</v>
      </c>
      <c r="G9677" t="s">
        <v>187</v>
      </c>
      <c r="H9677" s="1">
        <v>2021</v>
      </c>
      <c r="I9677" s="2">
        <v>30150</v>
      </c>
      <c r="J9677" s="3">
        <v>61200</v>
      </c>
      <c r="K9677">
        <f>Table1[[#This Row],[Total Revenue + Open]]/Table1[[#This Row],[Qty]]</f>
        <v>2.0298507462686568</v>
      </c>
      <c r="L9677">
        <f>Table1[[#This Row],[Total Revenue + Open]]/Table1[[#This Row],[Qty]]</f>
        <v>2.0298507462686568</v>
      </c>
    </row>
    <row r="9678" spans="1:12" hidden="1">
      <c r="A9678" t="s">
        <v>544</v>
      </c>
      <c r="B9678" t="s">
        <v>351</v>
      </c>
      <c r="C9678" t="s">
        <v>351</v>
      </c>
      <c r="D9678" t="s">
        <v>612</v>
      </c>
      <c r="E9678" t="s">
        <v>15</v>
      </c>
      <c r="F9678" t="s">
        <v>183</v>
      </c>
      <c r="G9678" t="s">
        <v>187</v>
      </c>
      <c r="H9678" s="1">
        <v>2021</v>
      </c>
      <c r="I9678" s="2">
        <v>39700</v>
      </c>
      <c r="J9678" s="3">
        <v>80580</v>
      </c>
      <c r="K9678">
        <f>Table1[[#This Row],[Total Revenue + Open]]/Table1[[#This Row],[Qty]]</f>
        <v>2.0297229219143578</v>
      </c>
      <c r="L9678">
        <f>Table1[[#This Row],[Total Revenue + Open]]/Table1[[#This Row],[Qty]]</f>
        <v>2.0297229219143578</v>
      </c>
    </row>
    <row r="9679" spans="1:12" hidden="1">
      <c r="A9679" t="s">
        <v>544</v>
      </c>
      <c r="B9679" t="s">
        <v>351</v>
      </c>
      <c r="C9679" t="s">
        <v>351</v>
      </c>
      <c r="D9679" t="s">
        <v>612</v>
      </c>
      <c r="E9679" t="s">
        <v>15</v>
      </c>
      <c r="F9679" t="s">
        <v>183</v>
      </c>
      <c r="G9679" t="s">
        <v>187</v>
      </c>
      <c r="H9679" s="1">
        <v>2021</v>
      </c>
      <c r="I9679" s="2">
        <v>5025</v>
      </c>
      <c r="J9679" s="3">
        <v>10200</v>
      </c>
      <c r="K9679">
        <f>Table1[[#This Row],[Total Revenue + Open]]/Table1[[#This Row],[Qty]]</f>
        <v>2.0298507462686568</v>
      </c>
      <c r="L9679">
        <f>Table1[[#This Row],[Total Revenue + Open]]/Table1[[#This Row],[Qty]]</f>
        <v>2.0298507462686568</v>
      </c>
    </row>
    <row r="9680" spans="1:12" hidden="1">
      <c r="A9680" t="s">
        <v>544</v>
      </c>
      <c r="B9680" t="s">
        <v>351</v>
      </c>
      <c r="C9680" t="s">
        <v>351</v>
      </c>
      <c r="D9680" t="s">
        <v>612</v>
      </c>
      <c r="E9680" t="s">
        <v>15</v>
      </c>
      <c r="F9680" t="s">
        <v>183</v>
      </c>
      <c r="G9680" t="s">
        <v>187</v>
      </c>
      <c r="H9680" s="1">
        <v>2021</v>
      </c>
      <c r="I9680" s="2">
        <v>6030</v>
      </c>
      <c r="J9680" s="3">
        <v>12240</v>
      </c>
      <c r="K9680">
        <f>Table1[[#This Row],[Total Revenue + Open]]/Table1[[#This Row],[Qty]]</f>
        <v>2.0298507462686568</v>
      </c>
      <c r="L9680">
        <f>Table1[[#This Row],[Total Revenue + Open]]/Table1[[#This Row],[Qty]]</f>
        <v>2.0298507462686568</v>
      </c>
    </row>
    <row r="9681" spans="1:12" hidden="1">
      <c r="A9681" t="s">
        <v>544</v>
      </c>
      <c r="B9681" t="s">
        <v>351</v>
      </c>
      <c r="C9681" t="s">
        <v>351</v>
      </c>
      <c r="D9681" t="s">
        <v>612</v>
      </c>
      <c r="E9681" t="s">
        <v>15</v>
      </c>
      <c r="F9681" t="s">
        <v>183</v>
      </c>
      <c r="G9681" t="s">
        <v>187</v>
      </c>
      <c r="H9681" s="1">
        <v>2021</v>
      </c>
      <c r="I9681" s="2">
        <v>24625</v>
      </c>
      <c r="J9681" s="3">
        <v>49980</v>
      </c>
      <c r="K9681">
        <f>Table1[[#This Row],[Total Revenue + Open]]/Table1[[#This Row],[Qty]]</f>
        <v>2.0296446700507613</v>
      </c>
      <c r="L9681">
        <f>Table1[[#This Row],[Total Revenue + Open]]/Table1[[#This Row],[Qty]]</f>
        <v>2.0296446700507613</v>
      </c>
    </row>
    <row r="9682" spans="1:12" hidden="1">
      <c r="A9682" t="s">
        <v>544</v>
      </c>
      <c r="B9682" t="s">
        <v>351</v>
      </c>
      <c r="C9682" t="s">
        <v>351</v>
      </c>
      <c r="D9682" t="s">
        <v>612</v>
      </c>
      <c r="E9682" t="s">
        <v>15</v>
      </c>
      <c r="F9682" t="s">
        <v>183</v>
      </c>
      <c r="G9682" t="s">
        <v>187</v>
      </c>
      <c r="H9682" s="1">
        <v>2021</v>
      </c>
      <c r="I9682" s="2">
        <v>33165</v>
      </c>
      <c r="J9682" s="3">
        <v>67320</v>
      </c>
      <c r="K9682">
        <f>Table1[[#This Row],[Total Revenue + Open]]/Table1[[#This Row],[Qty]]</f>
        <v>2.0298507462686568</v>
      </c>
      <c r="L9682">
        <f>Table1[[#This Row],[Total Revenue + Open]]/Table1[[#This Row],[Qty]]</f>
        <v>2.0298507462686568</v>
      </c>
    </row>
    <row r="9683" spans="1:12" hidden="1">
      <c r="A9683" t="s">
        <v>544</v>
      </c>
      <c r="B9683" t="s">
        <v>351</v>
      </c>
      <c r="C9683" t="s">
        <v>351</v>
      </c>
      <c r="D9683" t="s">
        <v>612</v>
      </c>
      <c r="E9683" t="s">
        <v>15</v>
      </c>
      <c r="F9683" t="s">
        <v>183</v>
      </c>
      <c r="G9683" t="s">
        <v>187</v>
      </c>
      <c r="H9683" s="1">
        <v>2021</v>
      </c>
      <c r="I9683" s="2">
        <v>27135</v>
      </c>
      <c r="J9683" s="3">
        <v>55080</v>
      </c>
      <c r="K9683">
        <f>Table1[[#This Row],[Total Revenue + Open]]/Table1[[#This Row],[Qty]]</f>
        <v>2.0298507462686568</v>
      </c>
      <c r="L9683">
        <f>Table1[[#This Row],[Total Revenue + Open]]/Table1[[#This Row],[Qty]]</f>
        <v>2.0298507462686568</v>
      </c>
    </row>
    <row r="9684" spans="1:12" hidden="1">
      <c r="A9684" t="s">
        <v>544</v>
      </c>
      <c r="B9684" t="s">
        <v>351</v>
      </c>
      <c r="C9684" t="s">
        <v>351</v>
      </c>
      <c r="D9684" t="s">
        <v>612</v>
      </c>
      <c r="E9684" t="s">
        <v>15</v>
      </c>
      <c r="F9684" t="s">
        <v>183</v>
      </c>
      <c r="G9684" t="s">
        <v>187</v>
      </c>
      <c r="H9684" s="1">
        <v>2021</v>
      </c>
      <c r="I9684" s="2">
        <v>0</v>
      </c>
      <c r="J9684" s="3">
        <v>0</v>
      </c>
      <c r="K9684" t="e">
        <f>Table1[[#This Row],[Total Revenue + Open]]/Table1[[#This Row],[Qty]]</f>
        <v>#DIV/0!</v>
      </c>
      <c r="L9684" t="e">
        <f>Table1[[#This Row],[Total Revenue + Open]]/Table1[[#This Row],[Qty]]</f>
        <v>#DIV/0!</v>
      </c>
    </row>
    <row r="9685" spans="1:12" hidden="1">
      <c r="A9685" t="s">
        <v>544</v>
      </c>
      <c r="B9685" t="s">
        <v>351</v>
      </c>
      <c r="C9685" t="s">
        <v>351</v>
      </c>
      <c r="D9685" t="s">
        <v>612</v>
      </c>
      <c r="E9685" t="s">
        <v>15</v>
      </c>
      <c r="F9685" t="s">
        <v>183</v>
      </c>
      <c r="G9685" t="s">
        <v>187</v>
      </c>
      <c r="H9685" s="1">
        <v>2021</v>
      </c>
      <c r="I9685" s="2">
        <v>3520</v>
      </c>
      <c r="J9685" s="3">
        <v>7140</v>
      </c>
      <c r="K9685">
        <f>Table1[[#This Row],[Total Revenue + Open]]/Table1[[#This Row],[Qty]]</f>
        <v>2.0284090909090908</v>
      </c>
      <c r="L9685">
        <f>Table1[[#This Row],[Total Revenue + Open]]/Table1[[#This Row],[Qty]]</f>
        <v>2.0284090909090908</v>
      </c>
    </row>
    <row r="9686" spans="1:12" hidden="1">
      <c r="A9686" t="s">
        <v>544</v>
      </c>
      <c r="B9686" t="s">
        <v>351</v>
      </c>
      <c r="C9686" t="s">
        <v>351</v>
      </c>
      <c r="D9686" t="s">
        <v>612</v>
      </c>
      <c r="E9686" t="s">
        <v>15</v>
      </c>
      <c r="F9686" t="s">
        <v>183</v>
      </c>
      <c r="G9686" t="s">
        <v>187</v>
      </c>
      <c r="H9686" s="1">
        <v>2022</v>
      </c>
      <c r="I9686" s="2">
        <v>21610</v>
      </c>
      <c r="J9686" s="3">
        <v>43860</v>
      </c>
      <c r="K9686">
        <f>Table1[[#This Row],[Total Revenue + Open]]/Table1[[#This Row],[Qty]]</f>
        <v>2.0296159185562241</v>
      </c>
      <c r="L9686">
        <f>Table1[[#This Row],[Total Revenue + Open]]/Table1[[#This Row],[Qty]]</f>
        <v>2.0296159185562241</v>
      </c>
    </row>
    <row r="9687" spans="1:12" hidden="1">
      <c r="A9687" t="s">
        <v>544</v>
      </c>
      <c r="B9687" t="s">
        <v>351</v>
      </c>
      <c r="C9687" t="s">
        <v>351</v>
      </c>
      <c r="D9687" t="s">
        <v>612</v>
      </c>
      <c r="E9687" t="s">
        <v>15</v>
      </c>
      <c r="F9687" t="s">
        <v>183</v>
      </c>
      <c r="G9687" t="s">
        <v>187</v>
      </c>
      <c r="H9687" s="1">
        <v>2022</v>
      </c>
      <c r="I9687" s="2">
        <v>31660</v>
      </c>
      <c r="J9687" s="3">
        <v>64260</v>
      </c>
      <c r="K9687">
        <f>Table1[[#This Row],[Total Revenue + Open]]/Table1[[#This Row],[Qty]]</f>
        <v>2.0296904611497157</v>
      </c>
      <c r="L9687">
        <f>Table1[[#This Row],[Total Revenue + Open]]/Table1[[#This Row],[Qty]]</f>
        <v>2.0296904611497157</v>
      </c>
    </row>
    <row r="9688" spans="1:12" hidden="1">
      <c r="A9688" t="s">
        <v>544</v>
      </c>
      <c r="B9688" t="s">
        <v>351</v>
      </c>
      <c r="C9688" t="s">
        <v>351</v>
      </c>
      <c r="D9688" t="s">
        <v>612</v>
      </c>
      <c r="E9688" t="s">
        <v>15</v>
      </c>
      <c r="F9688" t="s">
        <v>183</v>
      </c>
      <c r="G9688" t="s">
        <v>187</v>
      </c>
      <c r="H9688" s="1">
        <v>2022</v>
      </c>
      <c r="I9688" s="2">
        <v>36180</v>
      </c>
      <c r="J9688" s="3">
        <v>73440</v>
      </c>
      <c r="K9688">
        <f>Table1[[#This Row],[Total Revenue + Open]]/Table1[[#This Row],[Qty]]</f>
        <v>2.0298507462686568</v>
      </c>
      <c r="L9688">
        <f>Table1[[#This Row],[Total Revenue + Open]]/Table1[[#This Row],[Qty]]</f>
        <v>2.0298507462686568</v>
      </c>
    </row>
    <row r="9689" spans="1:12" hidden="1">
      <c r="A9689" t="s">
        <v>544</v>
      </c>
      <c r="B9689" t="s">
        <v>351</v>
      </c>
      <c r="C9689" t="s">
        <v>351</v>
      </c>
      <c r="D9689" t="s">
        <v>612</v>
      </c>
      <c r="E9689" t="s">
        <v>15</v>
      </c>
      <c r="F9689" t="s">
        <v>183</v>
      </c>
      <c r="G9689" t="s">
        <v>187</v>
      </c>
      <c r="H9689" s="1">
        <v>2022</v>
      </c>
      <c r="I9689" s="2">
        <v>33165</v>
      </c>
      <c r="J9689" s="3">
        <v>67320</v>
      </c>
      <c r="K9689">
        <f>Table1[[#This Row],[Total Revenue + Open]]/Table1[[#This Row],[Qty]]</f>
        <v>2.0298507462686568</v>
      </c>
      <c r="L9689">
        <f>Table1[[#This Row],[Total Revenue + Open]]/Table1[[#This Row],[Qty]]</f>
        <v>2.0298507462686568</v>
      </c>
    </row>
    <row r="9690" spans="1:12" hidden="1">
      <c r="A9690" t="s">
        <v>544</v>
      </c>
      <c r="B9690" t="s">
        <v>351</v>
      </c>
      <c r="C9690" t="s">
        <v>351</v>
      </c>
      <c r="D9690" t="s">
        <v>612</v>
      </c>
      <c r="E9690" t="s">
        <v>15</v>
      </c>
      <c r="F9690" t="s">
        <v>183</v>
      </c>
      <c r="G9690" t="s">
        <v>187</v>
      </c>
      <c r="H9690" s="1">
        <v>2022</v>
      </c>
      <c r="I9690" s="2">
        <v>17085</v>
      </c>
      <c r="J9690" s="3">
        <v>34680</v>
      </c>
      <c r="K9690">
        <f>Table1[[#This Row],[Total Revenue + Open]]/Table1[[#This Row],[Qty]]</f>
        <v>2.0298507462686568</v>
      </c>
      <c r="L9690">
        <f>Table1[[#This Row],[Total Revenue + Open]]/Table1[[#This Row],[Qty]]</f>
        <v>2.0298507462686568</v>
      </c>
    </row>
    <row r="9691" spans="1:12" hidden="1">
      <c r="A9691" t="s">
        <v>544</v>
      </c>
      <c r="B9691" t="s">
        <v>351</v>
      </c>
      <c r="C9691" t="s">
        <v>351</v>
      </c>
      <c r="D9691" t="s">
        <v>612</v>
      </c>
      <c r="E9691" t="s">
        <v>15</v>
      </c>
      <c r="F9691" t="s">
        <v>183</v>
      </c>
      <c r="G9691" t="s">
        <v>187</v>
      </c>
      <c r="H9691" s="1">
        <v>2022</v>
      </c>
      <c r="I9691" s="2">
        <v>20100</v>
      </c>
      <c r="J9691" s="3">
        <v>40800</v>
      </c>
      <c r="K9691">
        <f>Table1[[#This Row],[Total Revenue + Open]]/Table1[[#This Row],[Qty]]</f>
        <v>2.0298507462686568</v>
      </c>
      <c r="L9691">
        <f>Table1[[#This Row],[Total Revenue + Open]]/Table1[[#This Row],[Qty]]</f>
        <v>2.0298507462686568</v>
      </c>
    </row>
    <row r="9692" spans="1:12" hidden="1">
      <c r="A9692" t="s">
        <v>544</v>
      </c>
      <c r="B9692" t="s">
        <v>351</v>
      </c>
      <c r="C9692" t="s">
        <v>351</v>
      </c>
      <c r="D9692" t="s">
        <v>612</v>
      </c>
      <c r="E9692" t="s">
        <v>15</v>
      </c>
      <c r="F9692" t="s">
        <v>183</v>
      </c>
      <c r="G9692" t="s">
        <v>187</v>
      </c>
      <c r="H9692" s="1">
        <v>2022</v>
      </c>
      <c r="I9692" s="2">
        <v>10050</v>
      </c>
      <c r="J9692" s="3">
        <v>20400</v>
      </c>
      <c r="K9692">
        <f>Table1[[#This Row],[Total Revenue + Open]]/Table1[[#This Row],[Qty]]</f>
        <v>2.0298507462686568</v>
      </c>
      <c r="L9692">
        <f>Table1[[#This Row],[Total Revenue + Open]]/Table1[[#This Row],[Qty]]</f>
        <v>2.0298507462686568</v>
      </c>
    </row>
    <row r="9693" spans="1:12" hidden="1">
      <c r="A9693" t="s">
        <v>544</v>
      </c>
      <c r="B9693" t="s">
        <v>351</v>
      </c>
      <c r="C9693" t="s">
        <v>351</v>
      </c>
      <c r="D9693" t="s">
        <v>612</v>
      </c>
      <c r="E9693" t="s">
        <v>15</v>
      </c>
      <c r="F9693" t="s">
        <v>183</v>
      </c>
      <c r="G9693" t="s">
        <v>187</v>
      </c>
      <c r="H9693" s="1">
        <v>2022</v>
      </c>
      <c r="I9693" s="2">
        <v>13065</v>
      </c>
      <c r="J9693" s="3">
        <v>26520</v>
      </c>
      <c r="K9693">
        <f>Table1[[#This Row],[Total Revenue + Open]]/Table1[[#This Row],[Qty]]</f>
        <v>2.0298507462686568</v>
      </c>
      <c r="L9693">
        <f>Table1[[#This Row],[Total Revenue + Open]]/Table1[[#This Row],[Qty]]</f>
        <v>2.0298507462686568</v>
      </c>
    </row>
    <row r="9694" spans="1:12" hidden="1">
      <c r="A9694" t="s">
        <v>544</v>
      </c>
      <c r="B9694" t="s">
        <v>351</v>
      </c>
      <c r="C9694" t="s">
        <v>351</v>
      </c>
      <c r="D9694" t="s">
        <v>612</v>
      </c>
      <c r="E9694" t="s">
        <v>15</v>
      </c>
      <c r="F9694" t="s">
        <v>183</v>
      </c>
      <c r="G9694" t="s">
        <v>187</v>
      </c>
      <c r="H9694" s="1">
        <v>2022</v>
      </c>
      <c r="I9694" s="2">
        <v>4020</v>
      </c>
      <c r="J9694" s="3">
        <v>8160</v>
      </c>
      <c r="K9694">
        <f>Table1[[#This Row],[Total Revenue + Open]]/Table1[[#This Row],[Qty]]</f>
        <v>2.0298507462686568</v>
      </c>
      <c r="L9694">
        <f>Table1[[#This Row],[Total Revenue + Open]]/Table1[[#This Row],[Qty]]</f>
        <v>2.0298507462686568</v>
      </c>
    </row>
    <row r="9695" spans="1:12" hidden="1">
      <c r="A9695" t="s">
        <v>544</v>
      </c>
      <c r="B9695" t="s">
        <v>351</v>
      </c>
      <c r="C9695" t="s">
        <v>351</v>
      </c>
      <c r="D9695" t="s">
        <v>612</v>
      </c>
      <c r="E9695" t="s">
        <v>15</v>
      </c>
      <c r="F9695" t="s">
        <v>183</v>
      </c>
      <c r="G9695" t="s">
        <v>187</v>
      </c>
      <c r="H9695" s="1">
        <v>2022</v>
      </c>
      <c r="I9695" s="2">
        <v>11055</v>
      </c>
      <c r="J9695" s="3">
        <v>22440</v>
      </c>
      <c r="K9695">
        <f>Table1[[#This Row],[Total Revenue + Open]]/Table1[[#This Row],[Qty]]</f>
        <v>2.0298507462686568</v>
      </c>
      <c r="L9695">
        <f>Table1[[#This Row],[Total Revenue + Open]]/Table1[[#This Row],[Qty]]</f>
        <v>2.0298507462686568</v>
      </c>
    </row>
    <row r="9696" spans="1:12" hidden="1">
      <c r="A9696" t="s">
        <v>544</v>
      </c>
      <c r="B9696" t="s">
        <v>351</v>
      </c>
      <c r="C9696" t="s">
        <v>351</v>
      </c>
      <c r="D9696" t="s">
        <v>612</v>
      </c>
      <c r="E9696" t="s">
        <v>15</v>
      </c>
      <c r="F9696" t="s">
        <v>183</v>
      </c>
      <c r="G9696" t="s">
        <v>187</v>
      </c>
      <c r="H9696" s="1">
        <v>2022</v>
      </c>
      <c r="I9696" s="2">
        <v>15075</v>
      </c>
      <c r="J9696" s="3">
        <v>30600</v>
      </c>
      <c r="K9696">
        <f>Table1[[#This Row],[Total Revenue + Open]]/Table1[[#This Row],[Qty]]</f>
        <v>2.0298507462686568</v>
      </c>
      <c r="L9696">
        <f>Table1[[#This Row],[Total Revenue + Open]]/Table1[[#This Row],[Qty]]</f>
        <v>2.0298507462686568</v>
      </c>
    </row>
    <row r="9697" spans="1:12" hidden="1">
      <c r="A9697" t="s">
        <v>544</v>
      </c>
      <c r="B9697" t="s">
        <v>351</v>
      </c>
      <c r="C9697" t="s">
        <v>351</v>
      </c>
      <c r="D9697" t="s">
        <v>612</v>
      </c>
      <c r="E9697" t="s">
        <v>15</v>
      </c>
      <c r="F9697" t="s">
        <v>183</v>
      </c>
      <c r="G9697" t="s">
        <v>656</v>
      </c>
      <c r="H9697" s="1">
        <v>2019</v>
      </c>
      <c r="I9697" s="2">
        <v>2010</v>
      </c>
      <c r="J9697" s="3">
        <v>3840</v>
      </c>
      <c r="K9697">
        <f>Table1[[#This Row],[Total Revenue + Open]]/Table1[[#This Row],[Qty]]</f>
        <v>1.9104477611940298</v>
      </c>
      <c r="L9697">
        <f>Table1[[#This Row],[Total Revenue + Open]]/Table1[[#This Row],[Qty]]</f>
        <v>1.9104477611940298</v>
      </c>
    </row>
    <row r="9698" spans="1:12" hidden="1">
      <c r="A9698" t="s">
        <v>544</v>
      </c>
      <c r="B9698" t="s">
        <v>351</v>
      </c>
      <c r="C9698" t="s">
        <v>351</v>
      </c>
      <c r="D9698" t="s">
        <v>612</v>
      </c>
      <c r="E9698" t="s">
        <v>15</v>
      </c>
      <c r="F9698" t="s">
        <v>183</v>
      </c>
      <c r="G9698" t="s">
        <v>656</v>
      </c>
      <c r="H9698" s="1">
        <v>2019</v>
      </c>
      <c r="I9698" s="2">
        <v>1005</v>
      </c>
      <c r="J9698" s="3">
        <v>1920</v>
      </c>
      <c r="K9698">
        <f>Table1[[#This Row],[Total Revenue + Open]]/Table1[[#This Row],[Qty]]</f>
        <v>1.9104477611940298</v>
      </c>
      <c r="L9698">
        <f>Table1[[#This Row],[Total Revenue + Open]]/Table1[[#This Row],[Qty]]</f>
        <v>1.9104477611940298</v>
      </c>
    </row>
    <row r="9699" spans="1:12" hidden="1">
      <c r="A9699" t="s">
        <v>544</v>
      </c>
      <c r="B9699" t="s">
        <v>351</v>
      </c>
      <c r="C9699" t="s">
        <v>351</v>
      </c>
      <c r="D9699" t="s">
        <v>612</v>
      </c>
      <c r="E9699" t="s">
        <v>15</v>
      </c>
      <c r="F9699" t="s">
        <v>183</v>
      </c>
      <c r="G9699" t="s">
        <v>656</v>
      </c>
      <c r="H9699" s="1">
        <v>2019</v>
      </c>
      <c r="I9699" s="2">
        <v>100</v>
      </c>
      <c r="J9699" s="3">
        <v>192</v>
      </c>
      <c r="K9699">
        <f>Table1[[#This Row],[Total Revenue + Open]]/Table1[[#This Row],[Qty]]</f>
        <v>1.92</v>
      </c>
      <c r="L9699">
        <f>Table1[[#This Row],[Total Revenue + Open]]/Table1[[#This Row],[Qty]]</f>
        <v>1.92</v>
      </c>
    </row>
    <row r="9700" spans="1:12" hidden="1">
      <c r="A9700" t="s">
        <v>544</v>
      </c>
      <c r="B9700" t="s">
        <v>351</v>
      </c>
      <c r="C9700" t="s">
        <v>351</v>
      </c>
      <c r="D9700" t="s">
        <v>612</v>
      </c>
      <c r="E9700" t="s">
        <v>15</v>
      </c>
      <c r="F9700" t="s">
        <v>183</v>
      </c>
      <c r="G9700" t="s">
        <v>656</v>
      </c>
      <c r="H9700" s="1">
        <v>2020</v>
      </c>
      <c r="I9700" s="2">
        <v>500</v>
      </c>
      <c r="J9700" s="3">
        <v>960</v>
      </c>
      <c r="K9700">
        <f>Table1[[#This Row],[Total Revenue + Open]]/Table1[[#This Row],[Qty]]</f>
        <v>1.92</v>
      </c>
      <c r="L9700">
        <f>Table1[[#This Row],[Total Revenue + Open]]/Table1[[#This Row],[Qty]]</f>
        <v>1.92</v>
      </c>
    </row>
    <row r="9701" spans="1:12" hidden="1">
      <c r="A9701" t="s">
        <v>544</v>
      </c>
      <c r="B9701" t="s">
        <v>351</v>
      </c>
      <c r="C9701" t="s">
        <v>351</v>
      </c>
      <c r="D9701" t="s">
        <v>612</v>
      </c>
      <c r="E9701" t="s">
        <v>15</v>
      </c>
      <c r="F9701" t="s">
        <v>183</v>
      </c>
      <c r="G9701" t="s">
        <v>656</v>
      </c>
      <c r="H9701" s="1">
        <v>2020</v>
      </c>
      <c r="I9701" s="2">
        <v>100</v>
      </c>
      <c r="J9701" s="3">
        <v>204</v>
      </c>
      <c r="K9701">
        <f>Table1[[#This Row],[Total Revenue + Open]]/Table1[[#This Row],[Qty]]</f>
        <v>2.04</v>
      </c>
      <c r="L9701">
        <f>Table1[[#This Row],[Total Revenue + Open]]/Table1[[#This Row],[Qty]]</f>
        <v>2.04</v>
      </c>
    </row>
    <row r="9702" spans="1:12" hidden="1">
      <c r="A9702" t="s">
        <v>544</v>
      </c>
      <c r="B9702" t="s">
        <v>351</v>
      </c>
      <c r="C9702" t="s">
        <v>351</v>
      </c>
      <c r="D9702" t="s">
        <v>612</v>
      </c>
      <c r="E9702" t="s">
        <v>15</v>
      </c>
      <c r="F9702" t="s">
        <v>183</v>
      </c>
      <c r="G9702" t="s">
        <v>656</v>
      </c>
      <c r="H9702" s="1">
        <v>2020</v>
      </c>
      <c r="I9702" s="2">
        <v>100</v>
      </c>
      <c r="J9702" s="3">
        <v>204</v>
      </c>
      <c r="K9702">
        <f>Table1[[#This Row],[Total Revenue + Open]]/Table1[[#This Row],[Qty]]</f>
        <v>2.04</v>
      </c>
      <c r="L9702">
        <f>Table1[[#This Row],[Total Revenue + Open]]/Table1[[#This Row],[Qty]]</f>
        <v>2.04</v>
      </c>
    </row>
    <row r="9703" spans="1:12" hidden="1">
      <c r="A9703" t="s">
        <v>544</v>
      </c>
      <c r="B9703" t="s">
        <v>351</v>
      </c>
      <c r="C9703" t="s">
        <v>351</v>
      </c>
      <c r="D9703" t="s">
        <v>612</v>
      </c>
      <c r="E9703" t="s">
        <v>15</v>
      </c>
      <c r="F9703" t="s">
        <v>183</v>
      </c>
      <c r="G9703" t="s">
        <v>656</v>
      </c>
      <c r="H9703" s="1">
        <v>2020</v>
      </c>
      <c r="I9703" s="2">
        <v>100</v>
      </c>
      <c r="J9703" s="3">
        <v>204</v>
      </c>
      <c r="K9703">
        <f>Table1[[#This Row],[Total Revenue + Open]]/Table1[[#This Row],[Qty]]</f>
        <v>2.04</v>
      </c>
      <c r="L9703">
        <f>Table1[[#This Row],[Total Revenue + Open]]/Table1[[#This Row],[Qty]]</f>
        <v>2.04</v>
      </c>
    </row>
    <row r="9704" spans="1:12" hidden="1">
      <c r="A9704" t="s">
        <v>544</v>
      </c>
      <c r="B9704" t="s">
        <v>351</v>
      </c>
      <c r="C9704" t="s">
        <v>351</v>
      </c>
      <c r="D9704" t="s">
        <v>612</v>
      </c>
      <c r="E9704" t="s">
        <v>15</v>
      </c>
      <c r="F9704" t="s">
        <v>183</v>
      </c>
      <c r="G9704" t="s">
        <v>656</v>
      </c>
      <c r="H9704" s="1">
        <v>2020</v>
      </c>
      <c r="I9704" s="2">
        <v>300</v>
      </c>
      <c r="J9704" s="3">
        <v>612</v>
      </c>
      <c r="K9704">
        <f>Table1[[#This Row],[Total Revenue + Open]]/Table1[[#This Row],[Qty]]</f>
        <v>2.04</v>
      </c>
      <c r="L9704">
        <f>Table1[[#This Row],[Total Revenue + Open]]/Table1[[#This Row],[Qty]]</f>
        <v>2.04</v>
      </c>
    </row>
    <row r="9705" spans="1:12" hidden="1">
      <c r="A9705" t="s">
        <v>544</v>
      </c>
      <c r="B9705" t="s">
        <v>351</v>
      </c>
      <c r="C9705" t="s">
        <v>351</v>
      </c>
      <c r="D9705" t="s">
        <v>612</v>
      </c>
      <c r="E9705" t="s">
        <v>15</v>
      </c>
      <c r="F9705" t="s">
        <v>201</v>
      </c>
      <c r="G9705" t="s">
        <v>202</v>
      </c>
      <c r="H9705" s="1">
        <v>2020</v>
      </c>
      <c r="I9705" s="2">
        <v>8040</v>
      </c>
      <c r="J9705" s="3">
        <v>23920</v>
      </c>
      <c r="K9705">
        <f>Table1[[#This Row],[Total Revenue + Open]]/Table1[[#This Row],[Qty]]</f>
        <v>2.9751243781094527</v>
      </c>
      <c r="L9705">
        <f>Table1[[#This Row],[Total Revenue + Open]]/Table1[[#This Row],[Qty]]</f>
        <v>2.9751243781094527</v>
      </c>
    </row>
    <row r="9706" spans="1:12" hidden="1">
      <c r="A9706" t="s">
        <v>544</v>
      </c>
      <c r="B9706" t="s">
        <v>351</v>
      </c>
      <c r="C9706" t="s">
        <v>351</v>
      </c>
      <c r="D9706" t="s">
        <v>612</v>
      </c>
      <c r="E9706" t="s">
        <v>15</v>
      </c>
      <c r="F9706" t="s">
        <v>201</v>
      </c>
      <c r="G9706" t="s">
        <v>202</v>
      </c>
      <c r="H9706" s="1">
        <v>2020</v>
      </c>
      <c r="I9706" s="2">
        <v>27640</v>
      </c>
      <c r="J9706" s="3">
        <v>82225</v>
      </c>
      <c r="K9706">
        <f>Table1[[#This Row],[Total Revenue + Open]]/Table1[[#This Row],[Qty]]</f>
        <v>2.9748552821997105</v>
      </c>
      <c r="L9706">
        <f>Table1[[#This Row],[Total Revenue + Open]]/Table1[[#This Row],[Qty]]</f>
        <v>2.9748552821997105</v>
      </c>
    </row>
    <row r="9707" spans="1:12" hidden="1">
      <c r="A9707" t="s">
        <v>544</v>
      </c>
      <c r="B9707" t="s">
        <v>351</v>
      </c>
      <c r="C9707" t="s">
        <v>351</v>
      </c>
      <c r="D9707" t="s">
        <v>612</v>
      </c>
      <c r="E9707" t="s">
        <v>15</v>
      </c>
      <c r="F9707" t="s">
        <v>201</v>
      </c>
      <c r="G9707" t="s">
        <v>202</v>
      </c>
      <c r="H9707" s="1">
        <v>2020</v>
      </c>
      <c r="I9707" s="2">
        <v>4020</v>
      </c>
      <c r="J9707" s="3">
        <v>11960</v>
      </c>
      <c r="K9707">
        <f>Table1[[#This Row],[Total Revenue + Open]]/Table1[[#This Row],[Qty]]</f>
        <v>2.9751243781094527</v>
      </c>
      <c r="L9707">
        <f>Table1[[#This Row],[Total Revenue + Open]]/Table1[[#This Row],[Qty]]</f>
        <v>2.9751243781094527</v>
      </c>
    </row>
    <row r="9708" spans="1:12" hidden="1">
      <c r="A9708" t="s">
        <v>544</v>
      </c>
      <c r="B9708" t="s">
        <v>351</v>
      </c>
      <c r="C9708" t="s">
        <v>351</v>
      </c>
      <c r="D9708" t="s">
        <v>612</v>
      </c>
      <c r="E9708" t="s">
        <v>15</v>
      </c>
      <c r="F9708" t="s">
        <v>201</v>
      </c>
      <c r="G9708" t="s">
        <v>202</v>
      </c>
      <c r="H9708" s="1">
        <v>2020</v>
      </c>
      <c r="I9708" s="2">
        <v>15075</v>
      </c>
      <c r="J9708" s="3">
        <v>44850</v>
      </c>
      <c r="K9708">
        <f>Table1[[#This Row],[Total Revenue + Open]]/Table1[[#This Row],[Qty]]</f>
        <v>2.9751243781094527</v>
      </c>
      <c r="L9708">
        <f>Table1[[#This Row],[Total Revenue + Open]]/Table1[[#This Row],[Qty]]</f>
        <v>2.9751243781094527</v>
      </c>
    </row>
    <row r="9709" spans="1:12" hidden="1">
      <c r="A9709" t="s">
        <v>544</v>
      </c>
      <c r="B9709" t="s">
        <v>351</v>
      </c>
      <c r="C9709" t="s">
        <v>351</v>
      </c>
      <c r="D9709" t="s">
        <v>612</v>
      </c>
      <c r="E9709" t="s">
        <v>15</v>
      </c>
      <c r="F9709" t="s">
        <v>201</v>
      </c>
      <c r="G9709" t="s">
        <v>202</v>
      </c>
      <c r="H9709" s="1">
        <v>2020</v>
      </c>
      <c r="I9709" s="2">
        <v>4520</v>
      </c>
      <c r="J9709" s="3">
        <v>13455</v>
      </c>
      <c r="K9709">
        <f>Table1[[#This Row],[Total Revenue + Open]]/Table1[[#This Row],[Qty]]</f>
        <v>2.9767699115044248</v>
      </c>
      <c r="L9709">
        <f>Table1[[#This Row],[Total Revenue + Open]]/Table1[[#This Row],[Qty]]</f>
        <v>2.9767699115044248</v>
      </c>
    </row>
    <row r="9710" spans="1:12" hidden="1">
      <c r="A9710" t="s">
        <v>544</v>
      </c>
      <c r="B9710" t="s">
        <v>351</v>
      </c>
      <c r="C9710" t="s">
        <v>351</v>
      </c>
      <c r="D9710" t="s">
        <v>612</v>
      </c>
      <c r="E9710" t="s">
        <v>15</v>
      </c>
      <c r="F9710" t="s">
        <v>201</v>
      </c>
      <c r="G9710" t="s">
        <v>202</v>
      </c>
      <c r="H9710" s="1">
        <v>2020</v>
      </c>
      <c r="I9710" s="2">
        <v>17585</v>
      </c>
      <c r="J9710" s="3">
        <v>52325</v>
      </c>
      <c r="K9710">
        <f>Table1[[#This Row],[Total Revenue + Open]]/Table1[[#This Row],[Qty]]</f>
        <v>2.9755473414842193</v>
      </c>
      <c r="L9710">
        <f>Table1[[#This Row],[Total Revenue + Open]]/Table1[[#This Row],[Qty]]</f>
        <v>2.9755473414842193</v>
      </c>
    </row>
    <row r="9711" spans="1:12" hidden="1">
      <c r="A9711" t="s">
        <v>544</v>
      </c>
      <c r="B9711" t="s">
        <v>351</v>
      </c>
      <c r="C9711" t="s">
        <v>351</v>
      </c>
      <c r="D9711" t="s">
        <v>612</v>
      </c>
      <c r="E9711" t="s">
        <v>15</v>
      </c>
      <c r="F9711" t="s">
        <v>201</v>
      </c>
      <c r="G9711" t="s">
        <v>202</v>
      </c>
      <c r="H9711" s="1">
        <v>2021</v>
      </c>
      <c r="I9711" s="2">
        <v>27135</v>
      </c>
      <c r="J9711" s="3">
        <v>80730</v>
      </c>
      <c r="K9711">
        <f>Table1[[#This Row],[Total Revenue + Open]]/Table1[[#This Row],[Qty]]</f>
        <v>2.9751243781094527</v>
      </c>
      <c r="L9711">
        <f>Table1[[#This Row],[Total Revenue + Open]]/Table1[[#This Row],[Qty]]</f>
        <v>2.9751243781094527</v>
      </c>
    </row>
    <row r="9712" spans="1:12" hidden="1">
      <c r="A9712" t="s">
        <v>544</v>
      </c>
      <c r="B9712" t="s">
        <v>351</v>
      </c>
      <c r="C9712" t="s">
        <v>351</v>
      </c>
      <c r="D9712" t="s">
        <v>612</v>
      </c>
      <c r="E9712" t="s">
        <v>15</v>
      </c>
      <c r="F9712" t="s">
        <v>201</v>
      </c>
      <c r="G9712" t="s">
        <v>202</v>
      </c>
      <c r="H9712" s="1">
        <v>2021</v>
      </c>
      <c r="I9712" s="2">
        <v>4525</v>
      </c>
      <c r="J9712" s="3">
        <v>13455</v>
      </c>
      <c r="K9712">
        <f>Table1[[#This Row],[Total Revenue + Open]]/Table1[[#This Row],[Qty]]</f>
        <v>2.9734806629834254</v>
      </c>
      <c r="L9712">
        <f>Table1[[#This Row],[Total Revenue + Open]]/Table1[[#This Row],[Qty]]</f>
        <v>2.9734806629834254</v>
      </c>
    </row>
    <row r="9713" spans="1:12" hidden="1">
      <c r="A9713" t="s">
        <v>544</v>
      </c>
      <c r="B9713" t="s">
        <v>351</v>
      </c>
      <c r="C9713" t="s">
        <v>351</v>
      </c>
      <c r="D9713" t="s">
        <v>612</v>
      </c>
      <c r="E9713" t="s">
        <v>15</v>
      </c>
      <c r="F9713" t="s">
        <v>201</v>
      </c>
      <c r="G9713" t="s">
        <v>202</v>
      </c>
      <c r="H9713" s="1">
        <v>2021</v>
      </c>
      <c r="I9713" s="2">
        <v>3015</v>
      </c>
      <c r="J9713" s="3">
        <v>8970</v>
      </c>
      <c r="K9713">
        <f>Table1[[#This Row],[Total Revenue + Open]]/Table1[[#This Row],[Qty]]</f>
        <v>2.9751243781094527</v>
      </c>
      <c r="L9713">
        <f>Table1[[#This Row],[Total Revenue + Open]]/Table1[[#This Row],[Qty]]</f>
        <v>2.9751243781094527</v>
      </c>
    </row>
    <row r="9714" spans="1:12" hidden="1">
      <c r="A9714" t="s">
        <v>544</v>
      </c>
      <c r="B9714" t="s">
        <v>351</v>
      </c>
      <c r="C9714" t="s">
        <v>351</v>
      </c>
      <c r="D9714" t="s">
        <v>612</v>
      </c>
      <c r="E9714" t="s">
        <v>15</v>
      </c>
      <c r="F9714" t="s">
        <v>201</v>
      </c>
      <c r="G9714" t="s">
        <v>202</v>
      </c>
      <c r="H9714" s="1">
        <v>2021</v>
      </c>
      <c r="I9714" s="2">
        <v>8040</v>
      </c>
      <c r="J9714" s="3">
        <v>23920</v>
      </c>
      <c r="K9714">
        <f>Table1[[#This Row],[Total Revenue + Open]]/Table1[[#This Row],[Qty]]</f>
        <v>2.9751243781094527</v>
      </c>
      <c r="L9714">
        <f>Table1[[#This Row],[Total Revenue + Open]]/Table1[[#This Row],[Qty]]</f>
        <v>2.9751243781094527</v>
      </c>
    </row>
    <row r="9715" spans="1:12" hidden="1">
      <c r="A9715" t="s">
        <v>544</v>
      </c>
      <c r="B9715" t="s">
        <v>351</v>
      </c>
      <c r="C9715" t="s">
        <v>351</v>
      </c>
      <c r="D9715" t="s">
        <v>612</v>
      </c>
      <c r="E9715" t="s">
        <v>15</v>
      </c>
      <c r="F9715" t="s">
        <v>201</v>
      </c>
      <c r="G9715" t="s">
        <v>202</v>
      </c>
      <c r="H9715" s="1">
        <v>2021</v>
      </c>
      <c r="I9715" s="2">
        <v>23115</v>
      </c>
      <c r="J9715" s="3">
        <v>68770</v>
      </c>
      <c r="K9715">
        <f>Table1[[#This Row],[Total Revenue + Open]]/Table1[[#This Row],[Qty]]</f>
        <v>2.9751243781094527</v>
      </c>
      <c r="L9715">
        <f>Table1[[#This Row],[Total Revenue + Open]]/Table1[[#This Row],[Qty]]</f>
        <v>2.9751243781094527</v>
      </c>
    </row>
    <row r="9716" spans="1:12" hidden="1">
      <c r="A9716" t="s">
        <v>544</v>
      </c>
      <c r="B9716" t="s">
        <v>351</v>
      </c>
      <c r="C9716" t="s">
        <v>351</v>
      </c>
      <c r="D9716" t="s">
        <v>612</v>
      </c>
      <c r="E9716" t="s">
        <v>15</v>
      </c>
      <c r="F9716" t="s">
        <v>201</v>
      </c>
      <c r="G9716" t="s">
        <v>202</v>
      </c>
      <c r="H9716" s="1">
        <v>2021</v>
      </c>
      <c r="I9716" s="2">
        <v>0</v>
      </c>
      <c r="J9716" s="3">
        <v>0</v>
      </c>
      <c r="K9716" t="e">
        <f>Table1[[#This Row],[Total Revenue + Open]]/Table1[[#This Row],[Qty]]</f>
        <v>#DIV/0!</v>
      </c>
      <c r="L9716" t="e">
        <f>Table1[[#This Row],[Total Revenue + Open]]/Table1[[#This Row],[Qty]]</f>
        <v>#DIV/0!</v>
      </c>
    </row>
    <row r="9717" spans="1:12" hidden="1">
      <c r="A9717" t="s">
        <v>544</v>
      </c>
      <c r="B9717" t="s">
        <v>351</v>
      </c>
      <c r="C9717" t="s">
        <v>351</v>
      </c>
      <c r="D9717" t="s">
        <v>612</v>
      </c>
      <c r="E9717" t="s">
        <v>15</v>
      </c>
      <c r="F9717" t="s">
        <v>201</v>
      </c>
      <c r="G9717" t="s">
        <v>202</v>
      </c>
      <c r="H9717" s="1">
        <v>2021</v>
      </c>
      <c r="I9717" s="2">
        <v>1005</v>
      </c>
      <c r="J9717" s="3">
        <v>2990</v>
      </c>
      <c r="K9717">
        <f>Table1[[#This Row],[Total Revenue + Open]]/Table1[[#This Row],[Qty]]</f>
        <v>2.9751243781094527</v>
      </c>
      <c r="L9717">
        <f>Table1[[#This Row],[Total Revenue + Open]]/Table1[[#This Row],[Qty]]</f>
        <v>2.9751243781094527</v>
      </c>
    </row>
    <row r="9718" spans="1:12" hidden="1">
      <c r="A9718" t="s">
        <v>544</v>
      </c>
      <c r="B9718" t="s">
        <v>351</v>
      </c>
      <c r="C9718" t="s">
        <v>351</v>
      </c>
      <c r="D9718" t="s">
        <v>612</v>
      </c>
      <c r="E9718" t="s">
        <v>15</v>
      </c>
      <c r="F9718" t="s">
        <v>201</v>
      </c>
      <c r="G9718" t="s">
        <v>202</v>
      </c>
      <c r="H9718" s="1">
        <v>2021</v>
      </c>
      <c r="I9718" s="2">
        <v>23115</v>
      </c>
      <c r="J9718" s="3">
        <v>68770</v>
      </c>
      <c r="K9718">
        <f>Table1[[#This Row],[Total Revenue + Open]]/Table1[[#This Row],[Qty]]</f>
        <v>2.9751243781094527</v>
      </c>
      <c r="L9718">
        <f>Table1[[#This Row],[Total Revenue + Open]]/Table1[[#This Row],[Qty]]</f>
        <v>2.9751243781094527</v>
      </c>
    </row>
    <row r="9719" spans="1:12" hidden="1">
      <c r="A9719" t="s">
        <v>544</v>
      </c>
      <c r="B9719" t="s">
        <v>351</v>
      </c>
      <c r="C9719" t="s">
        <v>351</v>
      </c>
      <c r="D9719" t="s">
        <v>612</v>
      </c>
      <c r="E9719" t="s">
        <v>15</v>
      </c>
      <c r="F9719" t="s">
        <v>201</v>
      </c>
      <c r="G9719" t="s">
        <v>202</v>
      </c>
      <c r="H9719" s="1">
        <v>2022</v>
      </c>
      <c r="I9719" s="2">
        <v>11055</v>
      </c>
      <c r="J9719" s="3">
        <v>32890</v>
      </c>
      <c r="K9719">
        <f>Table1[[#This Row],[Total Revenue + Open]]/Table1[[#This Row],[Qty]]</f>
        <v>2.9751243781094527</v>
      </c>
      <c r="L9719">
        <f>Table1[[#This Row],[Total Revenue + Open]]/Table1[[#This Row],[Qty]]</f>
        <v>2.9751243781094527</v>
      </c>
    </row>
    <row r="9720" spans="1:12" hidden="1">
      <c r="A9720" t="s">
        <v>544</v>
      </c>
      <c r="B9720" t="s">
        <v>351</v>
      </c>
      <c r="C9720" t="s">
        <v>351</v>
      </c>
      <c r="D9720" t="s">
        <v>612</v>
      </c>
      <c r="E9720" t="s">
        <v>15</v>
      </c>
      <c r="F9720" t="s">
        <v>201</v>
      </c>
      <c r="G9720" t="s">
        <v>202</v>
      </c>
      <c r="H9720" s="1">
        <v>2022</v>
      </c>
      <c r="I9720" s="2">
        <v>5530</v>
      </c>
      <c r="J9720" s="3">
        <v>16445</v>
      </c>
      <c r="K9720">
        <f>Table1[[#This Row],[Total Revenue + Open]]/Table1[[#This Row],[Qty]]</f>
        <v>2.9737793851717904</v>
      </c>
      <c r="L9720">
        <f>Table1[[#This Row],[Total Revenue + Open]]/Table1[[#This Row],[Qty]]</f>
        <v>2.9737793851717904</v>
      </c>
    </row>
    <row r="9721" spans="1:12" hidden="1">
      <c r="A9721" t="s">
        <v>544</v>
      </c>
      <c r="B9721" t="s">
        <v>351</v>
      </c>
      <c r="C9721" t="s">
        <v>351</v>
      </c>
      <c r="D9721" t="s">
        <v>612</v>
      </c>
      <c r="E9721" t="s">
        <v>15</v>
      </c>
      <c r="F9721" t="s">
        <v>201</v>
      </c>
      <c r="G9721" t="s">
        <v>202</v>
      </c>
      <c r="H9721" s="1">
        <v>2022</v>
      </c>
      <c r="I9721" s="2">
        <v>10050</v>
      </c>
      <c r="J9721" s="3">
        <v>29900</v>
      </c>
      <c r="K9721">
        <f>Table1[[#This Row],[Total Revenue + Open]]/Table1[[#This Row],[Qty]]</f>
        <v>2.9751243781094527</v>
      </c>
      <c r="L9721">
        <f>Table1[[#This Row],[Total Revenue + Open]]/Table1[[#This Row],[Qty]]</f>
        <v>2.9751243781094527</v>
      </c>
    </row>
    <row r="9722" spans="1:12" hidden="1">
      <c r="A9722" t="s">
        <v>544</v>
      </c>
      <c r="B9722" t="s">
        <v>351</v>
      </c>
      <c r="C9722" t="s">
        <v>351</v>
      </c>
      <c r="D9722" t="s">
        <v>612</v>
      </c>
      <c r="E9722" t="s">
        <v>15</v>
      </c>
      <c r="F9722" t="s">
        <v>201</v>
      </c>
      <c r="G9722" t="s">
        <v>202</v>
      </c>
      <c r="H9722" s="1">
        <v>2022</v>
      </c>
      <c r="I9722" s="2">
        <v>10050</v>
      </c>
      <c r="J9722" s="3">
        <v>29900</v>
      </c>
      <c r="K9722">
        <f>Table1[[#This Row],[Total Revenue + Open]]/Table1[[#This Row],[Qty]]</f>
        <v>2.9751243781094527</v>
      </c>
      <c r="L9722">
        <f>Table1[[#This Row],[Total Revenue + Open]]/Table1[[#This Row],[Qty]]</f>
        <v>2.9751243781094527</v>
      </c>
    </row>
    <row r="9723" spans="1:12" hidden="1">
      <c r="A9723" t="s">
        <v>544</v>
      </c>
      <c r="B9723" t="s">
        <v>351</v>
      </c>
      <c r="C9723" t="s">
        <v>351</v>
      </c>
      <c r="D9723" t="s">
        <v>612</v>
      </c>
      <c r="E9723" t="s">
        <v>15</v>
      </c>
      <c r="F9723" t="s">
        <v>201</v>
      </c>
      <c r="G9723" t="s">
        <v>202</v>
      </c>
      <c r="H9723" s="1">
        <v>2022</v>
      </c>
      <c r="I9723" s="2">
        <v>10050</v>
      </c>
      <c r="J9723" s="3">
        <v>29900</v>
      </c>
      <c r="K9723">
        <f>Table1[[#This Row],[Total Revenue + Open]]/Table1[[#This Row],[Qty]]</f>
        <v>2.9751243781094527</v>
      </c>
      <c r="L9723">
        <f>Table1[[#This Row],[Total Revenue + Open]]/Table1[[#This Row],[Qty]]</f>
        <v>2.9751243781094527</v>
      </c>
    </row>
    <row r="9724" spans="1:12" hidden="1">
      <c r="A9724" t="s">
        <v>544</v>
      </c>
      <c r="B9724" t="s">
        <v>351</v>
      </c>
      <c r="C9724" t="s">
        <v>351</v>
      </c>
      <c r="D9724" t="s">
        <v>612</v>
      </c>
      <c r="E9724" t="s">
        <v>15</v>
      </c>
      <c r="F9724" t="s">
        <v>201</v>
      </c>
      <c r="G9724" t="s">
        <v>202</v>
      </c>
      <c r="H9724" s="1">
        <v>2022</v>
      </c>
      <c r="I9724" s="2">
        <v>22110</v>
      </c>
      <c r="J9724" s="3">
        <v>65780</v>
      </c>
      <c r="K9724">
        <f>Table1[[#This Row],[Total Revenue + Open]]/Table1[[#This Row],[Qty]]</f>
        <v>2.9751243781094527</v>
      </c>
      <c r="L9724">
        <f>Table1[[#This Row],[Total Revenue + Open]]/Table1[[#This Row],[Qty]]</f>
        <v>2.9751243781094527</v>
      </c>
    </row>
    <row r="9725" spans="1:12" hidden="1">
      <c r="A9725" t="s">
        <v>544</v>
      </c>
      <c r="B9725" t="s">
        <v>351</v>
      </c>
      <c r="C9725" t="s">
        <v>351</v>
      </c>
      <c r="D9725" t="s">
        <v>612</v>
      </c>
      <c r="E9725" t="s">
        <v>15</v>
      </c>
      <c r="F9725" t="s">
        <v>201</v>
      </c>
      <c r="G9725" t="s">
        <v>202</v>
      </c>
      <c r="H9725" s="1">
        <v>2022</v>
      </c>
      <c r="I9725" s="2">
        <v>8040</v>
      </c>
      <c r="J9725" s="3">
        <v>23920</v>
      </c>
      <c r="K9725">
        <f>Table1[[#This Row],[Total Revenue + Open]]/Table1[[#This Row],[Qty]]</f>
        <v>2.9751243781094527</v>
      </c>
      <c r="L9725">
        <f>Table1[[#This Row],[Total Revenue + Open]]/Table1[[#This Row],[Qty]]</f>
        <v>2.9751243781094527</v>
      </c>
    </row>
    <row r="9726" spans="1:12" hidden="1">
      <c r="A9726" t="s">
        <v>544</v>
      </c>
      <c r="B9726" t="s">
        <v>351</v>
      </c>
      <c r="C9726" t="s">
        <v>351</v>
      </c>
      <c r="D9726" t="s">
        <v>612</v>
      </c>
      <c r="E9726" t="s">
        <v>15</v>
      </c>
      <c r="F9726" t="s">
        <v>201</v>
      </c>
      <c r="G9726" t="s">
        <v>202</v>
      </c>
      <c r="H9726" s="1">
        <v>2022</v>
      </c>
      <c r="I9726" s="2">
        <v>6030</v>
      </c>
      <c r="J9726" s="3">
        <v>17940</v>
      </c>
      <c r="K9726">
        <f>Table1[[#This Row],[Total Revenue + Open]]/Table1[[#This Row],[Qty]]</f>
        <v>2.9751243781094527</v>
      </c>
      <c r="L9726">
        <f>Table1[[#This Row],[Total Revenue + Open]]/Table1[[#This Row],[Qty]]</f>
        <v>2.9751243781094527</v>
      </c>
    </row>
    <row r="9727" spans="1:12" hidden="1">
      <c r="A9727" t="s">
        <v>544</v>
      </c>
      <c r="B9727" t="s">
        <v>351</v>
      </c>
      <c r="C9727" t="s">
        <v>351</v>
      </c>
      <c r="D9727" t="s">
        <v>612</v>
      </c>
      <c r="E9727" t="s">
        <v>15</v>
      </c>
      <c r="F9727" t="s">
        <v>201</v>
      </c>
      <c r="G9727" t="s">
        <v>202</v>
      </c>
      <c r="H9727" s="1">
        <v>2022</v>
      </c>
      <c r="I9727" s="2">
        <v>7035</v>
      </c>
      <c r="J9727" s="3">
        <v>20930</v>
      </c>
      <c r="K9727">
        <f>Table1[[#This Row],[Total Revenue + Open]]/Table1[[#This Row],[Qty]]</f>
        <v>2.9751243781094527</v>
      </c>
      <c r="L9727">
        <f>Table1[[#This Row],[Total Revenue + Open]]/Table1[[#This Row],[Qty]]</f>
        <v>2.9751243781094527</v>
      </c>
    </row>
    <row r="9728" spans="1:12" hidden="1">
      <c r="A9728" t="s">
        <v>544</v>
      </c>
      <c r="B9728" t="s">
        <v>351</v>
      </c>
      <c r="C9728" t="s">
        <v>351</v>
      </c>
      <c r="D9728" t="s">
        <v>612</v>
      </c>
      <c r="E9728" t="s">
        <v>15</v>
      </c>
      <c r="F9728" t="s">
        <v>201</v>
      </c>
      <c r="G9728" t="s">
        <v>202</v>
      </c>
      <c r="H9728" s="1">
        <v>2022</v>
      </c>
      <c r="I9728" s="2">
        <v>1005</v>
      </c>
      <c r="J9728" s="3">
        <v>2990</v>
      </c>
      <c r="K9728">
        <f>Table1[[#This Row],[Total Revenue + Open]]/Table1[[#This Row],[Qty]]</f>
        <v>2.9751243781094527</v>
      </c>
      <c r="L9728">
        <f>Table1[[#This Row],[Total Revenue + Open]]/Table1[[#This Row],[Qty]]</f>
        <v>2.9751243781094527</v>
      </c>
    </row>
    <row r="9729" spans="1:12" hidden="1">
      <c r="A9729" t="s">
        <v>544</v>
      </c>
      <c r="B9729" t="s">
        <v>351</v>
      </c>
      <c r="C9729" t="s">
        <v>351</v>
      </c>
      <c r="D9729" t="s">
        <v>612</v>
      </c>
      <c r="E9729" t="s">
        <v>15</v>
      </c>
      <c r="F9729" t="s">
        <v>201</v>
      </c>
      <c r="G9729" t="s">
        <v>202</v>
      </c>
      <c r="H9729" s="1">
        <v>2020</v>
      </c>
      <c r="I9729" s="2">
        <v>2010</v>
      </c>
      <c r="J9729" s="3">
        <v>5980</v>
      </c>
      <c r="K9729">
        <f>Table1[[#This Row],[Total Revenue + Open]]/Table1[[#This Row],[Qty]]</f>
        <v>2.9751243781094527</v>
      </c>
      <c r="L9729">
        <f>Table1[[#This Row],[Total Revenue + Open]]/Table1[[#This Row],[Qty]]</f>
        <v>2.9751243781094527</v>
      </c>
    </row>
    <row r="9730" spans="1:12" hidden="1">
      <c r="A9730" t="s">
        <v>544</v>
      </c>
      <c r="B9730" t="s">
        <v>351</v>
      </c>
      <c r="C9730" t="s">
        <v>351</v>
      </c>
      <c r="D9730" t="s">
        <v>612</v>
      </c>
      <c r="E9730" t="s">
        <v>15</v>
      </c>
      <c r="F9730" t="s">
        <v>201</v>
      </c>
      <c r="G9730" t="s">
        <v>202</v>
      </c>
      <c r="H9730" s="1">
        <v>2020</v>
      </c>
      <c r="I9730" s="2">
        <v>15575</v>
      </c>
      <c r="J9730" s="3">
        <v>46345</v>
      </c>
      <c r="K9730">
        <f>Table1[[#This Row],[Total Revenue + Open]]/Table1[[#This Row],[Qty]]</f>
        <v>2.9756019261637241</v>
      </c>
      <c r="L9730">
        <f>Table1[[#This Row],[Total Revenue + Open]]/Table1[[#This Row],[Qty]]</f>
        <v>2.9756019261637241</v>
      </c>
    </row>
    <row r="9731" spans="1:12" hidden="1">
      <c r="A9731" t="s">
        <v>544</v>
      </c>
      <c r="B9731" t="s">
        <v>351</v>
      </c>
      <c r="C9731" t="s">
        <v>351</v>
      </c>
      <c r="D9731" t="s">
        <v>612</v>
      </c>
      <c r="E9731" t="s">
        <v>15</v>
      </c>
      <c r="F9731" t="s">
        <v>201</v>
      </c>
      <c r="G9731" t="s">
        <v>202</v>
      </c>
      <c r="H9731" s="1">
        <v>2020</v>
      </c>
      <c r="I9731" s="2">
        <v>6030</v>
      </c>
      <c r="J9731" s="3">
        <v>17940</v>
      </c>
      <c r="K9731">
        <f>Table1[[#This Row],[Total Revenue + Open]]/Table1[[#This Row],[Qty]]</f>
        <v>2.9751243781094527</v>
      </c>
      <c r="L9731">
        <f>Table1[[#This Row],[Total Revenue + Open]]/Table1[[#This Row],[Qty]]</f>
        <v>2.9751243781094527</v>
      </c>
    </row>
    <row r="9732" spans="1:12" hidden="1">
      <c r="A9732" t="s">
        <v>544</v>
      </c>
      <c r="B9732" t="s">
        <v>351</v>
      </c>
      <c r="C9732" t="s">
        <v>351</v>
      </c>
      <c r="D9732" t="s">
        <v>612</v>
      </c>
      <c r="E9732" t="s">
        <v>15</v>
      </c>
      <c r="F9732" t="s">
        <v>201</v>
      </c>
      <c r="G9732" t="s">
        <v>202</v>
      </c>
      <c r="H9732" s="1">
        <v>2020</v>
      </c>
      <c r="I9732" s="2">
        <v>7035</v>
      </c>
      <c r="J9732" s="3">
        <v>20930</v>
      </c>
      <c r="K9732">
        <f>Table1[[#This Row],[Total Revenue + Open]]/Table1[[#This Row],[Qty]]</f>
        <v>2.9751243781094527</v>
      </c>
      <c r="L9732">
        <f>Table1[[#This Row],[Total Revenue + Open]]/Table1[[#This Row],[Qty]]</f>
        <v>2.9751243781094527</v>
      </c>
    </row>
    <row r="9733" spans="1:12" hidden="1">
      <c r="A9733" t="s">
        <v>544</v>
      </c>
      <c r="B9733" t="s">
        <v>351</v>
      </c>
      <c r="C9733" t="s">
        <v>351</v>
      </c>
      <c r="D9733" t="s">
        <v>612</v>
      </c>
      <c r="E9733" t="s">
        <v>15</v>
      </c>
      <c r="F9733" t="s">
        <v>201</v>
      </c>
      <c r="G9733" t="s">
        <v>202</v>
      </c>
      <c r="H9733" s="1">
        <v>2020</v>
      </c>
      <c r="I9733" s="2">
        <v>3515</v>
      </c>
      <c r="J9733" s="3">
        <v>10465</v>
      </c>
      <c r="K9733">
        <f>Table1[[#This Row],[Total Revenue + Open]]/Table1[[#This Row],[Qty]]</f>
        <v>2.9772403982930298</v>
      </c>
      <c r="L9733">
        <f>Table1[[#This Row],[Total Revenue + Open]]/Table1[[#This Row],[Qty]]</f>
        <v>2.9772403982930298</v>
      </c>
    </row>
    <row r="9734" spans="1:12" hidden="1">
      <c r="A9734" t="s">
        <v>544</v>
      </c>
      <c r="B9734" t="s">
        <v>351</v>
      </c>
      <c r="C9734" t="s">
        <v>351</v>
      </c>
      <c r="D9734" t="s">
        <v>612</v>
      </c>
      <c r="E9734" t="s">
        <v>15</v>
      </c>
      <c r="F9734" t="s">
        <v>201</v>
      </c>
      <c r="G9734" t="s">
        <v>202</v>
      </c>
      <c r="H9734" s="1">
        <v>2020</v>
      </c>
      <c r="I9734" s="2">
        <v>10050</v>
      </c>
      <c r="J9734" s="3">
        <v>29900</v>
      </c>
      <c r="K9734">
        <f>Table1[[#This Row],[Total Revenue + Open]]/Table1[[#This Row],[Qty]]</f>
        <v>2.9751243781094527</v>
      </c>
      <c r="L9734">
        <f>Table1[[#This Row],[Total Revenue + Open]]/Table1[[#This Row],[Qty]]</f>
        <v>2.9751243781094527</v>
      </c>
    </row>
    <row r="9735" spans="1:12" hidden="1">
      <c r="A9735" t="s">
        <v>544</v>
      </c>
      <c r="B9735" t="s">
        <v>351</v>
      </c>
      <c r="C9735" t="s">
        <v>351</v>
      </c>
      <c r="D9735" t="s">
        <v>612</v>
      </c>
      <c r="E9735" t="s">
        <v>15</v>
      </c>
      <c r="F9735" t="s">
        <v>201</v>
      </c>
      <c r="G9735" t="s">
        <v>202</v>
      </c>
      <c r="H9735" s="1">
        <v>2021</v>
      </c>
      <c r="I9735" s="2">
        <v>13065</v>
      </c>
      <c r="J9735" s="3">
        <v>38870</v>
      </c>
      <c r="K9735">
        <f>Table1[[#This Row],[Total Revenue + Open]]/Table1[[#This Row],[Qty]]</f>
        <v>2.9751243781094527</v>
      </c>
      <c r="L9735">
        <f>Table1[[#This Row],[Total Revenue + Open]]/Table1[[#This Row],[Qty]]</f>
        <v>2.9751243781094527</v>
      </c>
    </row>
    <row r="9736" spans="1:12" hidden="1">
      <c r="A9736" t="s">
        <v>544</v>
      </c>
      <c r="B9736" t="s">
        <v>351</v>
      </c>
      <c r="C9736" t="s">
        <v>351</v>
      </c>
      <c r="D9736" t="s">
        <v>612</v>
      </c>
      <c r="E9736" t="s">
        <v>15</v>
      </c>
      <c r="F9736" t="s">
        <v>201</v>
      </c>
      <c r="G9736" t="s">
        <v>202</v>
      </c>
      <c r="H9736" s="1">
        <v>2021</v>
      </c>
      <c r="I9736" s="2">
        <v>3520</v>
      </c>
      <c r="J9736" s="3">
        <v>10465</v>
      </c>
      <c r="K9736">
        <f>Table1[[#This Row],[Total Revenue + Open]]/Table1[[#This Row],[Qty]]</f>
        <v>2.9730113636363638</v>
      </c>
      <c r="L9736">
        <f>Table1[[#This Row],[Total Revenue + Open]]/Table1[[#This Row],[Qty]]</f>
        <v>2.9730113636363638</v>
      </c>
    </row>
    <row r="9737" spans="1:12" hidden="1">
      <c r="A9737" t="s">
        <v>544</v>
      </c>
      <c r="B9737" t="s">
        <v>351</v>
      </c>
      <c r="C9737" t="s">
        <v>351</v>
      </c>
      <c r="D9737" t="s">
        <v>612</v>
      </c>
      <c r="E9737" t="s">
        <v>15</v>
      </c>
      <c r="F9737" t="s">
        <v>201</v>
      </c>
      <c r="G9737" t="s">
        <v>202</v>
      </c>
      <c r="H9737" s="1">
        <v>2021</v>
      </c>
      <c r="I9737" s="2">
        <v>5025</v>
      </c>
      <c r="J9737" s="3">
        <v>14950</v>
      </c>
      <c r="K9737">
        <f>Table1[[#This Row],[Total Revenue + Open]]/Table1[[#This Row],[Qty]]</f>
        <v>2.9751243781094527</v>
      </c>
      <c r="L9737">
        <f>Table1[[#This Row],[Total Revenue + Open]]/Table1[[#This Row],[Qty]]</f>
        <v>2.9751243781094527</v>
      </c>
    </row>
    <row r="9738" spans="1:12" hidden="1">
      <c r="A9738" t="s">
        <v>544</v>
      </c>
      <c r="B9738" t="s">
        <v>351</v>
      </c>
      <c r="C9738" t="s">
        <v>351</v>
      </c>
      <c r="D9738" t="s">
        <v>612</v>
      </c>
      <c r="E9738" t="s">
        <v>15</v>
      </c>
      <c r="F9738" t="s">
        <v>201</v>
      </c>
      <c r="G9738" t="s">
        <v>202</v>
      </c>
      <c r="H9738" s="1">
        <v>2021</v>
      </c>
      <c r="I9738" s="2">
        <v>4520</v>
      </c>
      <c r="J9738" s="3">
        <v>13455</v>
      </c>
      <c r="K9738">
        <f>Table1[[#This Row],[Total Revenue + Open]]/Table1[[#This Row],[Qty]]</f>
        <v>2.9767699115044248</v>
      </c>
      <c r="L9738">
        <f>Table1[[#This Row],[Total Revenue + Open]]/Table1[[#This Row],[Qty]]</f>
        <v>2.9767699115044248</v>
      </c>
    </row>
    <row r="9739" spans="1:12" hidden="1">
      <c r="A9739" t="s">
        <v>544</v>
      </c>
      <c r="B9739" t="s">
        <v>351</v>
      </c>
      <c r="C9739" t="s">
        <v>351</v>
      </c>
      <c r="D9739" t="s">
        <v>612</v>
      </c>
      <c r="E9739" t="s">
        <v>15</v>
      </c>
      <c r="F9739" t="s">
        <v>201</v>
      </c>
      <c r="G9739" t="s">
        <v>202</v>
      </c>
      <c r="H9739" s="1">
        <v>2021</v>
      </c>
      <c r="I9739" s="2">
        <v>11560</v>
      </c>
      <c r="J9739" s="3">
        <v>34385</v>
      </c>
      <c r="K9739">
        <f>Table1[[#This Row],[Total Revenue + Open]]/Table1[[#This Row],[Qty]]</f>
        <v>2.9744809688581313</v>
      </c>
      <c r="L9739">
        <f>Table1[[#This Row],[Total Revenue + Open]]/Table1[[#This Row],[Qty]]</f>
        <v>2.9744809688581313</v>
      </c>
    </row>
    <row r="9740" spans="1:12" hidden="1">
      <c r="A9740" t="s">
        <v>544</v>
      </c>
      <c r="B9740" t="s">
        <v>351</v>
      </c>
      <c r="C9740" t="s">
        <v>351</v>
      </c>
      <c r="D9740" t="s">
        <v>612</v>
      </c>
      <c r="E9740" t="s">
        <v>15</v>
      </c>
      <c r="F9740" t="s">
        <v>201</v>
      </c>
      <c r="G9740" t="s">
        <v>202</v>
      </c>
      <c r="H9740" s="1">
        <v>2021</v>
      </c>
      <c r="I9740" s="2">
        <v>2010</v>
      </c>
      <c r="J9740" s="3">
        <v>5980</v>
      </c>
      <c r="K9740">
        <f>Table1[[#This Row],[Total Revenue + Open]]/Table1[[#This Row],[Qty]]</f>
        <v>2.9751243781094527</v>
      </c>
      <c r="L9740">
        <f>Table1[[#This Row],[Total Revenue + Open]]/Table1[[#This Row],[Qty]]</f>
        <v>2.9751243781094527</v>
      </c>
    </row>
    <row r="9741" spans="1:12" hidden="1">
      <c r="A9741" t="s">
        <v>544</v>
      </c>
      <c r="B9741" t="s">
        <v>351</v>
      </c>
      <c r="C9741" t="s">
        <v>351</v>
      </c>
      <c r="D9741" t="s">
        <v>612</v>
      </c>
      <c r="E9741" t="s">
        <v>15</v>
      </c>
      <c r="F9741" t="s">
        <v>201</v>
      </c>
      <c r="G9741" t="s">
        <v>202</v>
      </c>
      <c r="H9741" s="1">
        <v>2021</v>
      </c>
      <c r="I9741" s="2">
        <v>2010</v>
      </c>
      <c r="J9741" s="3">
        <v>5980</v>
      </c>
      <c r="K9741">
        <f>Table1[[#This Row],[Total Revenue + Open]]/Table1[[#This Row],[Qty]]</f>
        <v>2.9751243781094527</v>
      </c>
      <c r="L9741">
        <f>Table1[[#This Row],[Total Revenue + Open]]/Table1[[#This Row],[Qty]]</f>
        <v>2.9751243781094527</v>
      </c>
    </row>
    <row r="9742" spans="1:12" hidden="1">
      <c r="A9742" t="s">
        <v>544</v>
      </c>
      <c r="B9742" t="s">
        <v>351</v>
      </c>
      <c r="C9742" t="s">
        <v>351</v>
      </c>
      <c r="D9742" t="s">
        <v>612</v>
      </c>
      <c r="E9742" t="s">
        <v>15</v>
      </c>
      <c r="F9742" t="s">
        <v>201</v>
      </c>
      <c r="G9742" t="s">
        <v>202</v>
      </c>
      <c r="H9742" s="1">
        <v>2021</v>
      </c>
      <c r="I9742" s="2">
        <v>6535</v>
      </c>
      <c r="J9742" s="3">
        <v>19435</v>
      </c>
      <c r="K9742">
        <f>Table1[[#This Row],[Total Revenue + Open]]/Table1[[#This Row],[Qty]]</f>
        <v>2.9739862280030605</v>
      </c>
      <c r="L9742">
        <f>Table1[[#This Row],[Total Revenue + Open]]/Table1[[#This Row],[Qty]]</f>
        <v>2.9739862280030605</v>
      </c>
    </row>
    <row r="9743" spans="1:12" hidden="1">
      <c r="A9743" t="s">
        <v>544</v>
      </c>
      <c r="B9743" t="s">
        <v>351</v>
      </c>
      <c r="C9743" t="s">
        <v>351</v>
      </c>
      <c r="D9743" t="s">
        <v>612</v>
      </c>
      <c r="E9743" t="s">
        <v>15</v>
      </c>
      <c r="F9743" t="s">
        <v>201</v>
      </c>
      <c r="G9743" t="s">
        <v>202</v>
      </c>
      <c r="H9743" s="1">
        <v>2022</v>
      </c>
      <c r="I9743" s="2">
        <v>2010</v>
      </c>
      <c r="J9743" s="3">
        <v>5980</v>
      </c>
      <c r="K9743">
        <f>Table1[[#This Row],[Total Revenue + Open]]/Table1[[#This Row],[Qty]]</f>
        <v>2.9751243781094527</v>
      </c>
      <c r="L9743">
        <f>Table1[[#This Row],[Total Revenue + Open]]/Table1[[#This Row],[Qty]]</f>
        <v>2.9751243781094527</v>
      </c>
    </row>
    <row r="9744" spans="1:12" hidden="1">
      <c r="A9744" t="s">
        <v>544</v>
      </c>
      <c r="B9744" t="s">
        <v>351</v>
      </c>
      <c r="C9744" t="s">
        <v>351</v>
      </c>
      <c r="D9744" t="s">
        <v>612</v>
      </c>
      <c r="E9744" t="s">
        <v>15</v>
      </c>
      <c r="F9744" t="s">
        <v>201</v>
      </c>
      <c r="G9744" t="s">
        <v>202</v>
      </c>
      <c r="H9744" s="1">
        <v>2022</v>
      </c>
      <c r="I9744" s="2">
        <v>13570</v>
      </c>
      <c r="J9744" s="3">
        <v>40365</v>
      </c>
      <c r="K9744">
        <f>Table1[[#This Row],[Total Revenue + Open]]/Table1[[#This Row],[Qty]]</f>
        <v>2.9745762711864407</v>
      </c>
      <c r="L9744">
        <f>Table1[[#This Row],[Total Revenue + Open]]/Table1[[#This Row],[Qty]]</f>
        <v>2.9745762711864407</v>
      </c>
    </row>
    <row r="9745" spans="1:12" hidden="1">
      <c r="A9745" t="s">
        <v>544</v>
      </c>
      <c r="B9745" t="s">
        <v>351</v>
      </c>
      <c r="C9745" t="s">
        <v>351</v>
      </c>
      <c r="D9745" t="s">
        <v>612</v>
      </c>
      <c r="E9745" t="s">
        <v>15</v>
      </c>
      <c r="F9745" t="s">
        <v>201</v>
      </c>
      <c r="G9745" t="s">
        <v>202</v>
      </c>
      <c r="H9745" s="1">
        <v>2022</v>
      </c>
      <c r="I9745" s="2">
        <v>12060</v>
      </c>
      <c r="J9745" s="3">
        <v>35880</v>
      </c>
      <c r="K9745">
        <f>Table1[[#This Row],[Total Revenue + Open]]/Table1[[#This Row],[Qty]]</f>
        <v>2.9751243781094527</v>
      </c>
      <c r="L9745">
        <f>Table1[[#This Row],[Total Revenue + Open]]/Table1[[#This Row],[Qty]]</f>
        <v>2.9751243781094527</v>
      </c>
    </row>
    <row r="9746" spans="1:12" hidden="1">
      <c r="A9746" t="s">
        <v>544</v>
      </c>
      <c r="B9746" t="s">
        <v>351</v>
      </c>
      <c r="C9746" t="s">
        <v>351</v>
      </c>
      <c r="D9746" t="s">
        <v>612</v>
      </c>
      <c r="E9746" t="s">
        <v>15</v>
      </c>
      <c r="F9746" t="s">
        <v>201</v>
      </c>
      <c r="G9746" t="s">
        <v>202</v>
      </c>
      <c r="H9746" s="1">
        <v>2022</v>
      </c>
      <c r="I9746" s="2">
        <v>5025</v>
      </c>
      <c r="J9746" s="3">
        <v>14950</v>
      </c>
      <c r="K9746">
        <f>Table1[[#This Row],[Total Revenue + Open]]/Table1[[#This Row],[Qty]]</f>
        <v>2.9751243781094527</v>
      </c>
      <c r="L9746">
        <f>Table1[[#This Row],[Total Revenue + Open]]/Table1[[#This Row],[Qty]]</f>
        <v>2.9751243781094527</v>
      </c>
    </row>
    <row r="9747" spans="1:12" hidden="1">
      <c r="A9747" t="s">
        <v>544</v>
      </c>
      <c r="B9747" t="s">
        <v>351</v>
      </c>
      <c r="C9747" t="s">
        <v>351</v>
      </c>
      <c r="D9747" t="s">
        <v>612</v>
      </c>
      <c r="E9747" t="s">
        <v>15</v>
      </c>
      <c r="F9747" t="s">
        <v>201</v>
      </c>
      <c r="G9747" t="s">
        <v>202</v>
      </c>
      <c r="H9747" s="1">
        <v>2022</v>
      </c>
      <c r="I9747" s="2">
        <v>14070</v>
      </c>
      <c r="J9747" s="3">
        <v>41860</v>
      </c>
      <c r="K9747">
        <f>Table1[[#This Row],[Total Revenue + Open]]/Table1[[#This Row],[Qty]]</f>
        <v>2.9751243781094527</v>
      </c>
      <c r="L9747">
        <f>Table1[[#This Row],[Total Revenue + Open]]/Table1[[#This Row],[Qty]]</f>
        <v>2.9751243781094527</v>
      </c>
    </row>
    <row r="9748" spans="1:12" hidden="1">
      <c r="A9748" t="s">
        <v>544</v>
      </c>
      <c r="B9748" t="s">
        <v>351</v>
      </c>
      <c r="C9748" t="s">
        <v>351</v>
      </c>
      <c r="D9748" t="s">
        <v>612</v>
      </c>
      <c r="E9748" t="s">
        <v>15</v>
      </c>
      <c r="F9748" t="s">
        <v>201</v>
      </c>
      <c r="G9748" t="s">
        <v>202</v>
      </c>
      <c r="H9748" s="1">
        <v>2022</v>
      </c>
      <c r="I9748" s="2">
        <v>7035</v>
      </c>
      <c r="J9748" s="3">
        <v>20930</v>
      </c>
      <c r="K9748">
        <f>Table1[[#This Row],[Total Revenue + Open]]/Table1[[#This Row],[Qty]]</f>
        <v>2.9751243781094527</v>
      </c>
      <c r="L9748">
        <f>Table1[[#This Row],[Total Revenue + Open]]/Table1[[#This Row],[Qty]]</f>
        <v>2.9751243781094527</v>
      </c>
    </row>
    <row r="9749" spans="1:12" hidden="1">
      <c r="A9749" t="s">
        <v>544</v>
      </c>
      <c r="B9749" t="s">
        <v>351</v>
      </c>
      <c r="C9749" t="s">
        <v>351</v>
      </c>
      <c r="D9749" t="s">
        <v>612</v>
      </c>
      <c r="E9749" t="s">
        <v>15</v>
      </c>
      <c r="F9749" t="s">
        <v>201</v>
      </c>
      <c r="G9749" t="s">
        <v>202</v>
      </c>
      <c r="H9749" s="1">
        <v>2022</v>
      </c>
      <c r="I9749" s="2">
        <v>3015</v>
      </c>
      <c r="J9749" s="3">
        <v>8970</v>
      </c>
      <c r="K9749">
        <f>Table1[[#This Row],[Total Revenue + Open]]/Table1[[#This Row],[Qty]]</f>
        <v>2.9751243781094527</v>
      </c>
      <c r="L9749">
        <f>Table1[[#This Row],[Total Revenue + Open]]/Table1[[#This Row],[Qty]]</f>
        <v>2.9751243781094527</v>
      </c>
    </row>
    <row r="9750" spans="1:12" hidden="1">
      <c r="A9750" t="s">
        <v>544</v>
      </c>
      <c r="B9750" t="s">
        <v>351</v>
      </c>
      <c r="C9750" t="s">
        <v>351</v>
      </c>
      <c r="D9750" t="s">
        <v>612</v>
      </c>
      <c r="E9750" t="s">
        <v>15</v>
      </c>
      <c r="F9750" t="s">
        <v>201</v>
      </c>
      <c r="G9750" t="s">
        <v>202</v>
      </c>
      <c r="H9750" s="1">
        <v>2022</v>
      </c>
      <c r="I9750" s="2">
        <v>8040</v>
      </c>
      <c r="J9750" s="3">
        <v>23920</v>
      </c>
      <c r="K9750">
        <f>Table1[[#This Row],[Total Revenue + Open]]/Table1[[#This Row],[Qty]]</f>
        <v>2.9751243781094527</v>
      </c>
      <c r="L9750">
        <f>Table1[[#This Row],[Total Revenue + Open]]/Table1[[#This Row],[Qty]]</f>
        <v>2.9751243781094527</v>
      </c>
    </row>
    <row r="9751" spans="1:12" hidden="1">
      <c r="A9751" t="s">
        <v>544</v>
      </c>
      <c r="B9751" t="s">
        <v>351</v>
      </c>
      <c r="C9751" t="s">
        <v>351</v>
      </c>
      <c r="D9751" t="s">
        <v>612</v>
      </c>
      <c r="E9751" t="s">
        <v>15</v>
      </c>
      <c r="F9751" t="s">
        <v>201</v>
      </c>
      <c r="G9751" t="s">
        <v>202</v>
      </c>
      <c r="H9751" s="1">
        <v>2022</v>
      </c>
      <c r="I9751" s="2">
        <v>3015</v>
      </c>
      <c r="J9751" s="3">
        <v>8970</v>
      </c>
      <c r="K9751">
        <f>Table1[[#This Row],[Total Revenue + Open]]/Table1[[#This Row],[Qty]]</f>
        <v>2.9751243781094527</v>
      </c>
      <c r="L9751">
        <f>Table1[[#This Row],[Total Revenue + Open]]/Table1[[#This Row],[Qty]]</f>
        <v>2.9751243781094527</v>
      </c>
    </row>
    <row r="9752" spans="1:12" hidden="1">
      <c r="A9752" t="s">
        <v>544</v>
      </c>
      <c r="B9752" t="s">
        <v>351</v>
      </c>
      <c r="C9752" t="s">
        <v>351</v>
      </c>
      <c r="D9752" t="s">
        <v>612</v>
      </c>
      <c r="E9752" t="s">
        <v>15</v>
      </c>
      <c r="F9752" t="s">
        <v>201</v>
      </c>
      <c r="G9752" t="s">
        <v>202</v>
      </c>
      <c r="H9752" s="1">
        <v>2022</v>
      </c>
      <c r="I9752" s="2">
        <v>3015</v>
      </c>
      <c r="J9752" s="3">
        <v>8970</v>
      </c>
      <c r="K9752">
        <f>Table1[[#This Row],[Total Revenue + Open]]/Table1[[#This Row],[Qty]]</f>
        <v>2.9751243781094527</v>
      </c>
      <c r="L9752">
        <f>Table1[[#This Row],[Total Revenue + Open]]/Table1[[#This Row],[Qty]]</f>
        <v>2.9751243781094527</v>
      </c>
    </row>
    <row r="9753" spans="1:12" hidden="1">
      <c r="A9753" t="s">
        <v>544</v>
      </c>
      <c r="B9753" t="s">
        <v>351</v>
      </c>
      <c r="C9753" t="s">
        <v>351</v>
      </c>
      <c r="D9753" t="s">
        <v>612</v>
      </c>
      <c r="E9753" t="s">
        <v>15</v>
      </c>
      <c r="F9753" t="s">
        <v>201</v>
      </c>
      <c r="G9753" t="s">
        <v>203</v>
      </c>
      <c r="H9753" s="1">
        <v>2020</v>
      </c>
      <c r="I9753" s="2">
        <v>8040</v>
      </c>
      <c r="J9753" s="3">
        <v>23920</v>
      </c>
      <c r="K9753">
        <f>Table1[[#This Row],[Total Revenue + Open]]/Table1[[#This Row],[Qty]]</f>
        <v>2.9751243781094527</v>
      </c>
      <c r="L9753">
        <f>Table1[[#This Row],[Total Revenue + Open]]/Table1[[#This Row],[Qty]]</f>
        <v>2.9751243781094527</v>
      </c>
    </row>
    <row r="9754" spans="1:12" hidden="1">
      <c r="A9754" t="s">
        <v>544</v>
      </c>
      <c r="B9754" t="s">
        <v>351</v>
      </c>
      <c r="C9754" t="s">
        <v>351</v>
      </c>
      <c r="D9754" t="s">
        <v>612</v>
      </c>
      <c r="E9754" t="s">
        <v>15</v>
      </c>
      <c r="F9754" t="s">
        <v>201</v>
      </c>
      <c r="G9754" t="s">
        <v>203</v>
      </c>
      <c r="H9754" s="1">
        <v>2020</v>
      </c>
      <c r="I9754" s="2">
        <v>27640</v>
      </c>
      <c r="J9754" s="3">
        <v>82225</v>
      </c>
      <c r="K9754">
        <f>Table1[[#This Row],[Total Revenue + Open]]/Table1[[#This Row],[Qty]]</f>
        <v>2.9748552821997105</v>
      </c>
      <c r="L9754">
        <f>Table1[[#This Row],[Total Revenue + Open]]/Table1[[#This Row],[Qty]]</f>
        <v>2.9748552821997105</v>
      </c>
    </row>
    <row r="9755" spans="1:12" hidden="1">
      <c r="A9755" t="s">
        <v>544</v>
      </c>
      <c r="B9755" t="s">
        <v>351</v>
      </c>
      <c r="C9755" t="s">
        <v>351</v>
      </c>
      <c r="D9755" t="s">
        <v>612</v>
      </c>
      <c r="E9755" t="s">
        <v>15</v>
      </c>
      <c r="F9755" t="s">
        <v>201</v>
      </c>
      <c r="G9755" t="s">
        <v>203</v>
      </c>
      <c r="H9755" s="1">
        <v>2020</v>
      </c>
      <c r="I9755" s="2">
        <v>4020</v>
      </c>
      <c r="J9755" s="3">
        <v>11960</v>
      </c>
      <c r="K9755">
        <f>Table1[[#This Row],[Total Revenue + Open]]/Table1[[#This Row],[Qty]]</f>
        <v>2.9751243781094527</v>
      </c>
      <c r="L9755">
        <f>Table1[[#This Row],[Total Revenue + Open]]/Table1[[#This Row],[Qty]]</f>
        <v>2.9751243781094527</v>
      </c>
    </row>
    <row r="9756" spans="1:12" hidden="1">
      <c r="A9756" t="s">
        <v>544</v>
      </c>
      <c r="B9756" t="s">
        <v>351</v>
      </c>
      <c r="C9756" t="s">
        <v>351</v>
      </c>
      <c r="D9756" t="s">
        <v>612</v>
      </c>
      <c r="E9756" t="s">
        <v>15</v>
      </c>
      <c r="F9756" t="s">
        <v>201</v>
      </c>
      <c r="G9756" t="s">
        <v>203</v>
      </c>
      <c r="H9756" s="1">
        <v>2020</v>
      </c>
      <c r="I9756" s="2">
        <v>15075</v>
      </c>
      <c r="J9756" s="3">
        <v>44850</v>
      </c>
      <c r="K9756">
        <f>Table1[[#This Row],[Total Revenue + Open]]/Table1[[#This Row],[Qty]]</f>
        <v>2.9751243781094527</v>
      </c>
      <c r="L9756">
        <f>Table1[[#This Row],[Total Revenue + Open]]/Table1[[#This Row],[Qty]]</f>
        <v>2.9751243781094527</v>
      </c>
    </row>
    <row r="9757" spans="1:12" hidden="1">
      <c r="A9757" t="s">
        <v>544</v>
      </c>
      <c r="B9757" t="s">
        <v>351</v>
      </c>
      <c r="C9757" t="s">
        <v>351</v>
      </c>
      <c r="D9757" t="s">
        <v>612</v>
      </c>
      <c r="E9757" t="s">
        <v>15</v>
      </c>
      <c r="F9757" t="s">
        <v>201</v>
      </c>
      <c r="G9757" t="s">
        <v>203</v>
      </c>
      <c r="H9757" s="1">
        <v>2020</v>
      </c>
      <c r="I9757" s="2">
        <v>4520</v>
      </c>
      <c r="J9757" s="3">
        <v>13455</v>
      </c>
      <c r="K9757">
        <f>Table1[[#This Row],[Total Revenue + Open]]/Table1[[#This Row],[Qty]]</f>
        <v>2.9767699115044248</v>
      </c>
      <c r="L9757">
        <f>Table1[[#This Row],[Total Revenue + Open]]/Table1[[#This Row],[Qty]]</f>
        <v>2.9767699115044248</v>
      </c>
    </row>
    <row r="9758" spans="1:12" hidden="1">
      <c r="A9758" t="s">
        <v>544</v>
      </c>
      <c r="B9758" t="s">
        <v>351</v>
      </c>
      <c r="C9758" t="s">
        <v>351</v>
      </c>
      <c r="D9758" t="s">
        <v>612</v>
      </c>
      <c r="E9758" t="s">
        <v>15</v>
      </c>
      <c r="F9758" t="s">
        <v>201</v>
      </c>
      <c r="G9758" t="s">
        <v>203</v>
      </c>
      <c r="H9758" s="1">
        <v>2020</v>
      </c>
      <c r="I9758" s="2">
        <v>17585</v>
      </c>
      <c r="J9758" s="3">
        <v>52325</v>
      </c>
      <c r="K9758">
        <f>Table1[[#This Row],[Total Revenue + Open]]/Table1[[#This Row],[Qty]]</f>
        <v>2.9755473414842193</v>
      </c>
      <c r="L9758">
        <f>Table1[[#This Row],[Total Revenue + Open]]/Table1[[#This Row],[Qty]]</f>
        <v>2.9755473414842193</v>
      </c>
    </row>
    <row r="9759" spans="1:12" hidden="1">
      <c r="A9759" t="s">
        <v>544</v>
      </c>
      <c r="B9759" t="s">
        <v>351</v>
      </c>
      <c r="C9759" t="s">
        <v>351</v>
      </c>
      <c r="D9759" t="s">
        <v>612</v>
      </c>
      <c r="E9759" t="s">
        <v>15</v>
      </c>
      <c r="F9759" t="s">
        <v>201</v>
      </c>
      <c r="G9759" t="s">
        <v>203</v>
      </c>
      <c r="H9759" s="1">
        <v>2021</v>
      </c>
      <c r="I9759" s="2">
        <v>27135</v>
      </c>
      <c r="J9759" s="3">
        <v>80730</v>
      </c>
      <c r="K9759">
        <f>Table1[[#This Row],[Total Revenue + Open]]/Table1[[#This Row],[Qty]]</f>
        <v>2.9751243781094527</v>
      </c>
      <c r="L9759">
        <f>Table1[[#This Row],[Total Revenue + Open]]/Table1[[#This Row],[Qty]]</f>
        <v>2.9751243781094527</v>
      </c>
    </row>
    <row r="9760" spans="1:12" hidden="1">
      <c r="A9760" t="s">
        <v>544</v>
      </c>
      <c r="B9760" t="s">
        <v>351</v>
      </c>
      <c r="C9760" t="s">
        <v>351</v>
      </c>
      <c r="D9760" t="s">
        <v>612</v>
      </c>
      <c r="E9760" t="s">
        <v>15</v>
      </c>
      <c r="F9760" t="s">
        <v>201</v>
      </c>
      <c r="G9760" t="s">
        <v>203</v>
      </c>
      <c r="H9760" s="1">
        <v>2021</v>
      </c>
      <c r="I9760" s="2">
        <v>4525</v>
      </c>
      <c r="J9760" s="3">
        <v>13455</v>
      </c>
      <c r="K9760">
        <f>Table1[[#This Row],[Total Revenue + Open]]/Table1[[#This Row],[Qty]]</f>
        <v>2.9734806629834254</v>
      </c>
      <c r="L9760">
        <f>Table1[[#This Row],[Total Revenue + Open]]/Table1[[#This Row],[Qty]]</f>
        <v>2.9734806629834254</v>
      </c>
    </row>
    <row r="9761" spans="1:12" hidden="1">
      <c r="A9761" t="s">
        <v>544</v>
      </c>
      <c r="B9761" t="s">
        <v>351</v>
      </c>
      <c r="C9761" t="s">
        <v>351</v>
      </c>
      <c r="D9761" t="s">
        <v>612</v>
      </c>
      <c r="E9761" t="s">
        <v>15</v>
      </c>
      <c r="F9761" t="s">
        <v>201</v>
      </c>
      <c r="G9761" t="s">
        <v>203</v>
      </c>
      <c r="H9761" s="1">
        <v>2021</v>
      </c>
      <c r="I9761" s="2">
        <v>3015</v>
      </c>
      <c r="J9761" s="3">
        <v>8970</v>
      </c>
      <c r="K9761">
        <f>Table1[[#This Row],[Total Revenue + Open]]/Table1[[#This Row],[Qty]]</f>
        <v>2.9751243781094527</v>
      </c>
      <c r="L9761">
        <f>Table1[[#This Row],[Total Revenue + Open]]/Table1[[#This Row],[Qty]]</f>
        <v>2.9751243781094527</v>
      </c>
    </row>
    <row r="9762" spans="1:12" hidden="1">
      <c r="A9762" t="s">
        <v>544</v>
      </c>
      <c r="B9762" t="s">
        <v>351</v>
      </c>
      <c r="C9762" t="s">
        <v>351</v>
      </c>
      <c r="D9762" t="s">
        <v>612</v>
      </c>
      <c r="E9762" t="s">
        <v>15</v>
      </c>
      <c r="F9762" t="s">
        <v>201</v>
      </c>
      <c r="G9762" t="s">
        <v>203</v>
      </c>
      <c r="H9762" s="1">
        <v>2021</v>
      </c>
      <c r="I9762" s="2">
        <v>8040</v>
      </c>
      <c r="J9762" s="3">
        <v>23920</v>
      </c>
      <c r="K9762">
        <f>Table1[[#This Row],[Total Revenue + Open]]/Table1[[#This Row],[Qty]]</f>
        <v>2.9751243781094527</v>
      </c>
      <c r="L9762">
        <f>Table1[[#This Row],[Total Revenue + Open]]/Table1[[#This Row],[Qty]]</f>
        <v>2.9751243781094527</v>
      </c>
    </row>
    <row r="9763" spans="1:12" hidden="1">
      <c r="A9763" t="s">
        <v>544</v>
      </c>
      <c r="B9763" t="s">
        <v>351</v>
      </c>
      <c r="C9763" t="s">
        <v>351</v>
      </c>
      <c r="D9763" t="s">
        <v>612</v>
      </c>
      <c r="E9763" t="s">
        <v>15</v>
      </c>
      <c r="F9763" t="s">
        <v>201</v>
      </c>
      <c r="G9763" t="s">
        <v>203</v>
      </c>
      <c r="H9763" s="1">
        <v>2021</v>
      </c>
      <c r="I9763" s="2">
        <v>0</v>
      </c>
      <c r="J9763" s="3">
        <v>0</v>
      </c>
      <c r="K9763" t="e">
        <f>Table1[[#This Row],[Total Revenue + Open]]/Table1[[#This Row],[Qty]]</f>
        <v>#DIV/0!</v>
      </c>
      <c r="L9763" t="e">
        <f>Table1[[#This Row],[Total Revenue + Open]]/Table1[[#This Row],[Qty]]</f>
        <v>#DIV/0!</v>
      </c>
    </row>
    <row r="9764" spans="1:12" hidden="1">
      <c r="A9764" t="s">
        <v>544</v>
      </c>
      <c r="B9764" t="s">
        <v>351</v>
      </c>
      <c r="C9764" t="s">
        <v>351</v>
      </c>
      <c r="D9764" t="s">
        <v>612</v>
      </c>
      <c r="E9764" t="s">
        <v>15</v>
      </c>
      <c r="F9764" t="s">
        <v>201</v>
      </c>
      <c r="G9764" t="s">
        <v>203</v>
      </c>
      <c r="H9764" s="1">
        <v>2021</v>
      </c>
      <c r="I9764" s="2">
        <v>23115</v>
      </c>
      <c r="J9764" s="3">
        <v>68770</v>
      </c>
      <c r="K9764">
        <f>Table1[[#This Row],[Total Revenue + Open]]/Table1[[#This Row],[Qty]]</f>
        <v>2.9751243781094527</v>
      </c>
      <c r="L9764">
        <f>Table1[[#This Row],[Total Revenue + Open]]/Table1[[#This Row],[Qty]]</f>
        <v>2.9751243781094527</v>
      </c>
    </row>
    <row r="9765" spans="1:12" hidden="1">
      <c r="A9765" t="s">
        <v>544</v>
      </c>
      <c r="B9765" t="s">
        <v>351</v>
      </c>
      <c r="C9765" t="s">
        <v>351</v>
      </c>
      <c r="D9765" t="s">
        <v>612</v>
      </c>
      <c r="E9765" t="s">
        <v>15</v>
      </c>
      <c r="F9765" t="s">
        <v>201</v>
      </c>
      <c r="G9765" t="s">
        <v>203</v>
      </c>
      <c r="H9765" s="1">
        <v>2021</v>
      </c>
      <c r="I9765" s="2">
        <v>1005</v>
      </c>
      <c r="J9765" s="3">
        <v>2990</v>
      </c>
      <c r="K9765">
        <f>Table1[[#This Row],[Total Revenue + Open]]/Table1[[#This Row],[Qty]]</f>
        <v>2.9751243781094527</v>
      </c>
      <c r="L9765">
        <f>Table1[[#This Row],[Total Revenue + Open]]/Table1[[#This Row],[Qty]]</f>
        <v>2.9751243781094527</v>
      </c>
    </row>
    <row r="9766" spans="1:12" hidden="1">
      <c r="A9766" t="s">
        <v>544</v>
      </c>
      <c r="B9766" t="s">
        <v>351</v>
      </c>
      <c r="C9766" t="s">
        <v>351</v>
      </c>
      <c r="D9766" t="s">
        <v>612</v>
      </c>
      <c r="E9766" t="s">
        <v>15</v>
      </c>
      <c r="F9766" t="s">
        <v>201</v>
      </c>
      <c r="G9766" t="s">
        <v>203</v>
      </c>
      <c r="H9766" s="1">
        <v>2021</v>
      </c>
      <c r="I9766" s="2">
        <v>23115</v>
      </c>
      <c r="J9766" s="3">
        <v>68770</v>
      </c>
      <c r="K9766">
        <f>Table1[[#This Row],[Total Revenue + Open]]/Table1[[#This Row],[Qty]]</f>
        <v>2.9751243781094527</v>
      </c>
      <c r="L9766">
        <f>Table1[[#This Row],[Total Revenue + Open]]/Table1[[#This Row],[Qty]]</f>
        <v>2.9751243781094527</v>
      </c>
    </row>
    <row r="9767" spans="1:12" hidden="1">
      <c r="A9767" t="s">
        <v>544</v>
      </c>
      <c r="B9767" t="s">
        <v>351</v>
      </c>
      <c r="C9767" t="s">
        <v>351</v>
      </c>
      <c r="D9767" t="s">
        <v>612</v>
      </c>
      <c r="E9767" t="s">
        <v>15</v>
      </c>
      <c r="F9767" t="s">
        <v>201</v>
      </c>
      <c r="G9767" t="s">
        <v>203</v>
      </c>
      <c r="H9767" s="1">
        <v>2022</v>
      </c>
      <c r="I9767" s="2">
        <v>11055</v>
      </c>
      <c r="J9767" s="3">
        <v>32890</v>
      </c>
      <c r="K9767">
        <f>Table1[[#This Row],[Total Revenue + Open]]/Table1[[#This Row],[Qty]]</f>
        <v>2.9751243781094527</v>
      </c>
      <c r="L9767">
        <f>Table1[[#This Row],[Total Revenue + Open]]/Table1[[#This Row],[Qty]]</f>
        <v>2.9751243781094527</v>
      </c>
    </row>
    <row r="9768" spans="1:12" hidden="1">
      <c r="A9768" t="s">
        <v>544</v>
      </c>
      <c r="B9768" t="s">
        <v>351</v>
      </c>
      <c r="C9768" t="s">
        <v>351</v>
      </c>
      <c r="D9768" t="s">
        <v>612</v>
      </c>
      <c r="E9768" t="s">
        <v>15</v>
      </c>
      <c r="F9768" t="s">
        <v>201</v>
      </c>
      <c r="G9768" t="s">
        <v>203</v>
      </c>
      <c r="H9768" s="1">
        <v>2022</v>
      </c>
      <c r="I9768" s="2">
        <v>5530</v>
      </c>
      <c r="J9768" s="3">
        <v>16445</v>
      </c>
      <c r="K9768">
        <f>Table1[[#This Row],[Total Revenue + Open]]/Table1[[#This Row],[Qty]]</f>
        <v>2.9737793851717904</v>
      </c>
      <c r="L9768">
        <f>Table1[[#This Row],[Total Revenue + Open]]/Table1[[#This Row],[Qty]]</f>
        <v>2.9737793851717904</v>
      </c>
    </row>
    <row r="9769" spans="1:12" hidden="1">
      <c r="A9769" t="s">
        <v>544</v>
      </c>
      <c r="B9769" t="s">
        <v>351</v>
      </c>
      <c r="C9769" t="s">
        <v>351</v>
      </c>
      <c r="D9769" t="s">
        <v>612</v>
      </c>
      <c r="E9769" t="s">
        <v>15</v>
      </c>
      <c r="F9769" t="s">
        <v>201</v>
      </c>
      <c r="G9769" t="s">
        <v>203</v>
      </c>
      <c r="H9769" s="1">
        <v>2022</v>
      </c>
      <c r="I9769" s="2">
        <v>10050</v>
      </c>
      <c r="J9769" s="3">
        <v>29900</v>
      </c>
      <c r="K9769">
        <f>Table1[[#This Row],[Total Revenue + Open]]/Table1[[#This Row],[Qty]]</f>
        <v>2.9751243781094527</v>
      </c>
      <c r="L9769">
        <f>Table1[[#This Row],[Total Revenue + Open]]/Table1[[#This Row],[Qty]]</f>
        <v>2.9751243781094527</v>
      </c>
    </row>
    <row r="9770" spans="1:12" hidden="1">
      <c r="A9770" t="s">
        <v>544</v>
      </c>
      <c r="B9770" t="s">
        <v>351</v>
      </c>
      <c r="C9770" t="s">
        <v>351</v>
      </c>
      <c r="D9770" t="s">
        <v>612</v>
      </c>
      <c r="E9770" t="s">
        <v>15</v>
      </c>
      <c r="F9770" t="s">
        <v>201</v>
      </c>
      <c r="G9770" t="s">
        <v>203</v>
      </c>
      <c r="H9770" s="1">
        <v>2022</v>
      </c>
      <c r="I9770" s="2">
        <v>10050</v>
      </c>
      <c r="J9770" s="3">
        <v>29900</v>
      </c>
      <c r="K9770">
        <f>Table1[[#This Row],[Total Revenue + Open]]/Table1[[#This Row],[Qty]]</f>
        <v>2.9751243781094527</v>
      </c>
      <c r="L9770">
        <f>Table1[[#This Row],[Total Revenue + Open]]/Table1[[#This Row],[Qty]]</f>
        <v>2.9751243781094527</v>
      </c>
    </row>
    <row r="9771" spans="1:12" hidden="1">
      <c r="A9771" t="s">
        <v>544</v>
      </c>
      <c r="B9771" t="s">
        <v>351</v>
      </c>
      <c r="C9771" t="s">
        <v>351</v>
      </c>
      <c r="D9771" t="s">
        <v>612</v>
      </c>
      <c r="E9771" t="s">
        <v>15</v>
      </c>
      <c r="F9771" t="s">
        <v>201</v>
      </c>
      <c r="G9771" t="s">
        <v>203</v>
      </c>
      <c r="H9771" s="1">
        <v>2022</v>
      </c>
      <c r="I9771" s="2">
        <v>10050</v>
      </c>
      <c r="J9771" s="3">
        <v>29900</v>
      </c>
      <c r="K9771">
        <f>Table1[[#This Row],[Total Revenue + Open]]/Table1[[#This Row],[Qty]]</f>
        <v>2.9751243781094527</v>
      </c>
      <c r="L9771">
        <f>Table1[[#This Row],[Total Revenue + Open]]/Table1[[#This Row],[Qty]]</f>
        <v>2.9751243781094527</v>
      </c>
    </row>
    <row r="9772" spans="1:12" hidden="1">
      <c r="A9772" t="s">
        <v>544</v>
      </c>
      <c r="B9772" t="s">
        <v>351</v>
      </c>
      <c r="C9772" t="s">
        <v>351</v>
      </c>
      <c r="D9772" t="s">
        <v>612</v>
      </c>
      <c r="E9772" t="s">
        <v>15</v>
      </c>
      <c r="F9772" t="s">
        <v>201</v>
      </c>
      <c r="G9772" t="s">
        <v>203</v>
      </c>
      <c r="H9772" s="1">
        <v>2022</v>
      </c>
      <c r="I9772" s="2">
        <v>22110</v>
      </c>
      <c r="J9772" s="3">
        <v>65780</v>
      </c>
      <c r="K9772">
        <f>Table1[[#This Row],[Total Revenue + Open]]/Table1[[#This Row],[Qty]]</f>
        <v>2.9751243781094527</v>
      </c>
      <c r="L9772">
        <f>Table1[[#This Row],[Total Revenue + Open]]/Table1[[#This Row],[Qty]]</f>
        <v>2.9751243781094527</v>
      </c>
    </row>
    <row r="9773" spans="1:12" hidden="1">
      <c r="A9773" t="s">
        <v>544</v>
      </c>
      <c r="B9773" t="s">
        <v>351</v>
      </c>
      <c r="C9773" t="s">
        <v>351</v>
      </c>
      <c r="D9773" t="s">
        <v>612</v>
      </c>
      <c r="E9773" t="s">
        <v>15</v>
      </c>
      <c r="F9773" t="s">
        <v>201</v>
      </c>
      <c r="G9773" t="s">
        <v>203</v>
      </c>
      <c r="H9773" s="1">
        <v>2022</v>
      </c>
      <c r="I9773" s="2">
        <v>8040</v>
      </c>
      <c r="J9773" s="3">
        <v>23920</v>
      </c>
      <c r="K9773">
        <f>Table1[[#This Row],[Total Revenue + Open]]/Table1[[#This Row],[Qty]]</f>
        <v>2.9751243781094527</v>
      </c>
      <c r="L9773">
        <f>Table1[[#This Row],[Total Revenue + Open]]/Table1[[#This Row],[Qty]]</f>
        <v>2.9751243781094527</v>
      </c>
    </row>
    <row r="9774" spans="1:12" hidden="1">
      <c r="A9774" t="s">
        <v>544</v>
      </c>
      <c r="B9774" t="s">
        <v>351</v>
      </c>
      <c r="C9774" t="s">
        <v>351</v>
      </c>
      <c r="D9774" t="s">
        <v>612</v>
      </c>
      <c r="E9774" t="s">
        <v>15</v>
      </c>
      <c r="F9774" t="s">
        <v>201</v>
      </c>
      <c r="G9774" t="s">
        <v>203</v>
      </c>
      <c r="H9774" s="1">
        <v>2022</v>
      </c>
      <c r="I9774" s="2">
        <v>6030</v>
      </c>
      <c r="J9774" s="3">
        <v>17940</v>
      </c>
      <c r="K9774">
        <f>Table1[[#This Row],[Total Revenue + Open]]/Table1[[#This Row],[Qty]]</f>
        <v>2.9751243781094527</v>
      </c>
      <c r="L9774">
        <f>Table1[[#This Row],[Total Revenue + Open]]/Table1[[#This Row],[Qty]]</f>
        <v>2.9751243781094527</v>
      </c>
    </row>
    <row r="9775" spans="1:12" hidden="1">
      <c r="A9775" t="s">
        <v>544</v>
      </c>
      <c r="B9775" t="s">
        <v>351</v>
      </c>
      <c r="C9775" t="s">
        <v>351</v>
      </c>
      <c r="D9775" t="s">
        <v>612</v>
      </c>
      <c r="E9775" t="s">
        <v>15</v>
      </c>
      <c r="F9775" t="s">
        <v>201</v>
      </c>
      <c r="G9775" t="s">
        <v>203</v>
      </c>
      <c r="H9775" s="1">
        <v>2022</v>
      </c>
      <c r="I9775" s="2">
        <v>7035</v>
      </c>
      <c r="J9775" s="3">
        <v>20930</v>
      </c>
      <c r="K9775">
        <f>Table1[[#This Row],[Total Revenue + Open]]/Table1[[#This Row],[Qty]]</f>
        <v>2.9751243781094527</v>
      </c>
      <c r="L9775">
        <f>Table1[[#This Row],[Total Revenue + Open]]/Table1[[#This Row],[Qty]]</f>
        <v>2.9751243781094527</v>
      </c>
    </row>
    <row r="9776" spans="1:12" hidden="1">
      <c r="A9776" t="s">
        <v>544</v>
      </c>
      <c r="B9776" t="s">
        <v>351</v>
      </c>
      <c r="C9776" t="s">
        <v>351</v>
      </c>
      <c r="D9776" t="s">
        <v>612</v>
      </c>
      <c r="E9776" t="s">
        <v>15</v>
      </c>
      <c r="F9776" t="s">
        <v>201</v>
      </c>
      <c r="G9776" t="s">
        <v>203</v>
      </c>
      <c r="H9776" s="1">
        <v>2022</v>
      </c>
      <c r="I9776" s="2">
        <v>1005</v>
      </c>
      <c r="J9776" s="3">
        <v>2990</v>
      </c>
      <c r="K9776">
        <f>Table1[[#This Row],[Total Revenue + Open]]/Table1[[#This Row],[Qty]]</f>
        <v>2.9751243781094527</v>
      </c>
      <c r="L9776">
        <f>Table1[[#This Row],[Total Revenue + Open]]/Table1[[#This Row],[Qty]]</f>
        <v>2.9751243781094527</v>
      </c>
    </row>
    <row r="9777" spans="1:12" hidden="1">
      <c r="A9777" t="s">
        <v>544</v>
      </c>
      <c r="B9777" t="s">
        <v>351</v>
      </c>
      <c r="C9777" t="s">
        <v>351</v>
      </c>
      <c r="D9777" t="s">
        <v>612</v>
      </c>
      <c r="E9777" t="s">
        <v>15</v>
      </c>
      <c r="F9777" t="s">
        <v>201</v>
      </c>
      <c r="G9777" t="s">
        <v>203</v>
      </c>
      <c r="H9777" s="1">
        <v>2020</v>
      </c>
      <c r="I9777" s="2">
        <v>2010</v>
      </c>
      <c r="J9777" s="3">
        <v>5980</v>
      </c>
      <c r="K9777">
        <f>Table1[[#This Row],[Total Revenue + Open]]/Table1[[#This Row],[Qty]]</f>
        <v>2.9751243781094527</v>
      </c>
      <c r="L9777">
        <f>Table1[[#This Row],[Total Revenue + Open]]/Table1[[#This Row],[Qty]]</f>
        <v>2.9751243781094527</v>
      </c>
    </row>
    <row r="9778" spans="1:12" hidden="1">
      <c r="A9778" t="s">
        <v>544</v>
      </c>
      <c r="B9778" t="s">
        <v>351</v>
      </c>
      <c r="C9778" t="s">
        <v>351</v>
      </c>
      <c r="D9778" t="s">
        <v>612</v>
      </c>
      <c r="E9778" t="s">
        <v>15</v>
      </c>
      <c r="F9778" t="s">
        <v>201</v>
      </c>
      <c r="G9778" t="s">
        <v>203</v>
      </c>
      <c r="H9778" s="1">
        <v>2020</v>
      </c>
      <c r="I9778" s="2">
        <v>15575</v>
      </c>
      <c r="J9778" s="3">
        <v>46345</v>
      </c>
      <c r="K9778">
        <f>Table1[[#This Row],[Total Revenue + Open]]/Table1[[#This Row],[Qty]]</f>
        <v>2.9756019261637241</v>
      </c>
      <c r="L9778">
        <f>Table1[[#This Row],[Total Revenue + Open]]/Table1[[#This Row],[Qty]]</f>
        <v>2.9756019261637241</v>
      </c>
    </row>
    <row r="9779" spans="1:12" hidden="1">
      <c r="A9779" t="s">
        <v>544</v>
      </c>
      <c r="B9779" t="s">
        <v>351</v>
      </c>
      <c r="C9779" t="s">
        <v>351</v>
      </c>
      <c r="D9779" t="s">
        <v>612</v>
      </c>
      <c r="E9779" t="s">
        <v>15</v>
      </c>
      <c r="F9779" t="s">
        <v>201</v>
      </c>
      <c r="G9779" t="s">
        <v>203</v>
      </c>
      <c r="H9779" s="1">
        <v>2020</v>
      </c>
      <c r="I9779" s="2">
        <v>6030</v>
      </c>
      <c r="J9779" s="3">
        <v>17940</v>
      </c>
      <c r="K9779">
        <f>Table1[[#This Row],[Total Revenue + Open]]/Table1[[#This Row],[Qty]]</f>
        <v>2.9751243781094527</v>
      </c>
      <c r="L9779">
        <f>Table1[[#This Row],[Total Revenue + Open]]/Table1[[#This Row],[Qty]]</f>
        <v>2.9751243781094527</v>
      </c>
    </row>
    <row r="9780" spans="1:12" hidden="1">
      <c r="A9780" t="s">
        <v>544</v>
      </c>
      <c r="B9780" t="s">
        <v>351</v>
      </c>
      <c r="C9780" t="s">
        <v>351</v>
      </c>
      <c r="D9780" t="s">
        <v>612</v>
      </c>
      <c r="E9780" t="s">
        <v>15</v>
      </c>
      <c r="F9780" t="s">
        <v>201</v>
      </c>
      <c r="G9780" t="s">
        <v>203</v>
      </c>
      <c r="H9780" s="1">
        <v>2020</v>
      </c>
      <c r="I9780" s="2">
        <v>7035</v>
      </c>
      <c r="J9780" s="3">
        <v>20930</v>
      </c>
      <c r="K9780">
        <f>Table1[[#This Row],[Total Revenue + Open]]/Table1[[#This Row],[Qty]]</f>
        <v>2.9751243781094527</v>
      </c>
      <c r="L9780">
        <f>Table1[[#This Row],[Total Revenue + Open]]/Table1[[#This Row],[Qty]]</f>
        <v>2.9751243781094527</v>
      </c>
    </row>
    <row r="9781" spans="1:12" hidden="1">
      <c r="A9781" t="s">
        <v>544</v>
      </c>
      <c r="B9781" t="s">
        <v>351</v>
      </c>
      <c r="C9781" t="s">
        <v>351</v>
      </c>
      <c r="D9781" t="s">
        <v>612</v>
      </c>
      <c r="E9781" t="s">
        <v>15</v>
      </c>
      <c r="F9781" t="s">
        <v>201</v>
      </c>
      <c r="G9781" t="s">
        <v>203</v>
      </c>
      <c r="H9781" s="1">
        <v>2020</v>
      </c>
      <c r="I9781" s="2">
        <v>3515</v>
      </c>
      <c r="J9781" s="3">
        <v>10465</v>
      </c>
      <c r="K9781">
        <f>Table1[[#This Row],[Total Revenue + Open]]/Table1[[#This Row],[Qty]]</f>
        <v>2.9772403982930298</v>
      </c>
      <c r="L9781">
        <f>Table1[[#This Row],[Total Revenue + Open]]/Table1[[#This Row],[Qty]]</f>
        <v>2.9772403982930298</v>
      </c>
    </row>
    <row r="9782" spans="1:12" hidden="1">
      <c r="A9782" t="s">
        <v>544</v>
      </c>
      <c r="B9782" t="s">
        <v>351</v>
      </c>
      <c r="C9782" t="s">
        <v>351</v>
      </c>
      <c r="D9782" t="s">
        <v>612</v>
      </c>
      <c r="E9782" t="s">
        <v>15</v>
      </c>
      <c r="F9782" t="s">
        <v>201</v>
      </c>
      <c r="G9782" t="s">
        <v>203</v>
      </c>
      <c r="H9782" s="1">
        <v>2020</v>
      </c>
      <c r="I9782" s="2">
        <v>10050</v>
      </c>
      <c r="J9782" s="3">
        <v>29900</v>
      </c>
      <c r="K9782">
        <f>Table1[[#This Row],[Total Revenue + Open]]/Table1[[#This Row],[Qty]]</f>
        <v>2.9751243781094527</v>
      </c>
      <c r="L9782">
        <f>Table1[[#This Row],[Total Revenue + Open]]/Table1[[#This Row],[Qty]]</f>
        <v>2.9751243781094527</v>
      </c>
    </row>
    <row r="9783" spans="1:12" hidden="1">
      <c r="A9783" t="s">
        <v>544</v>
      </c>
      <c r="B9783" t="s">
        <v>351</v>
      </c>
      <c r="C9783" t="s">
        <v>351</v>
      </c>
      <c r="D9783" t="s">
        <v>612</v>
      </c>
      <c r="E9783" t="s">
        <v>15</v>
      </c>
      <c r="F9783" t="s">
        <v>201</v>
      </c>
      <c r="G9783" t="s">
        <v>203</v>
      </c>
      <c r="H9783" s="1">
        <v>2021</v>
      </c>
      <c r="I9783" s="2">
        <v>13065</v>
      </c>
      <c r="J9783" s="3">
        <v>38870</v>
      </c>
      <c r="K9783">
        <f>Table1[[#This Row],[Total Revenue + Open]]/Table1[[#This Row],[Qty]]</f>
        <v>2.9751243781094527</v>
      </c>
      <c r="L9783">
        <f>Table1[[#This Row],[Total Revenue + Open]]/Table1[[#This Row],[Qty]]</f>
        <v>2.9751243781094527</v>
      </c>
    </row>
    <row r="9784" spans="1:12" hidden="1">
      <c r="A9784" t="s">
        <v>544</v>
      </c>
      <c r="B9784" t="s">
        <v>351</v>
      </c>
      <c r="C9784" t="s">
        <v>351</v>
      </c>
      <c r="D9784" t="s">
        <v>612</v>
      </c>
      <c r="E9784" t="s">
        <v>15</v>
      </c>
      <c r="F9784" t="s">
        <v>201</v>
      </c>
      <c r="G9784" t="s">
        <v>203</v>
      </c>
      <c r="H9784" s="1">
        <v>2021</v>
      </c>
      <c r="I9784" s="2">
        <v>3520</v>
      </c>
      <c r="J9784" s="3">
        <v>10465</v>
      </c>
      <c r="K9784">
        <f>Table1[[#This Row],[Total Revenue + Open]]/Table1[[#This Row],[Qty]]</f>
        <v>2.9730113636363638</v>
      </c>
      <c r="L9784">
        <f>Table1[[#This Row],[Total Revenue + Open]]/Table1[[#This Row],[Qty]]</f>
        <v>2.9730113636363638</v>
      </c>
    </row>
    <row r="9785" spans="1:12" hidden="1">
      <c r="A9785" t="s">
        <v>544</v>
      </c>
      <c r="B9785" t="s">
        <v>351</v>
      </c>
      <c r="C9785" t="s">
        <v>351</v>
      </c>
      <c r="D9785" t="s">
        <v>612</v>
      </c>
      <c r="E9785" t="s">
        <v>15</v>
      </c>
      <c r="F9785" t="s">
        <v>201</v>
      </c>
      <c r="G9785" t="s">
        <v>203</v>
      </c>
      <c r="H9785" s="1">
        <v>2021</v>
      </c>
      <c r="I9785" s="2">
        <v>5025</v>
      </c>
      <c r="J9785" s="3">
        <v>14950</v>
      </c>
      <c r="K9785">
        <f>Table1[[#This Row],[Total Revenue + Open]]/Table1[[#This Row],[Qty]]</f>
        <v>2.9751243781094527</v>
      </c>
      <c r="L9785">
        <f>Table1[[#This Row],[Total Revenue + Open]]/Table1[[#This Row],[Qty]]</f>
        <v>2.9751243781094527</v>
      </c>
    </row>
    <row r="9786" spans="1:12" hidden="1">
      <c r="A9786" t="s">
        <v>544</v>
      </c>
      <c r="B9786" t="s">
        <v>351</v>
      </c>
      <c r="C9786" t="s">
        <v>351</v>
      </c>
      <c r="D9786" t="s">
        <v>612</v>
      </c>
      <c r="E9786" t="s">
        <v>15</v>
      </c>
      <c r="F9786" t="s">
        <v>201</v>
      </c>
      <c r="G9786" t="s">
        <v>203</v>
      </c>
      <c r="H9786" s="1">
        <v>2021</v>
      </c>
      <c r="I9786" s="2">
        <v>150</v>
      </c>
      <c r="J9786" s="3">
        <v>448.5</v>
      </c>
      <c r="K9786">
        <f>Table1[[#This Row],[Total Revenue + Open]]/Table1[[#This Row],[Qty]]</f>
        <v>2.99</v>
      </c>
      <c r="L9786">
        <f>Table1[[#This Row],[Total Revenue + Open]]/Table1[[#This Row],[Qty]]</f>
        <v>2.99</v>
      </c>
    </row>
    <row r="9787" spans="1:12" hidden="1">
      <c r="A9787" t="s">
        <v>544</v>
      </c>
      <c r="B9787" t="s">
        <v>351</v>
      </c>
      <c r="C9787" t="s">
        <v>351</v>
      </c>
      <c r="D9787" t="s">
        <v>612</v>
      </c>
      <c r="E9787" t="s">
        <v>15</v>
      </c>
      <c r="F9787" t="s">
        <v>201</v>
      </c>
      <c r="G9787" t="s">
        <v>203</v>
      </c>
      <c r="H9787" s="1">
        <v>2021</v>
      </c>
      <c r="I9787" s="2">
        <v>4520</v>
      </c>
      <c r="J9787" s="3">
        <v>13455</v>
      </c>
      <c r="K9787">
        <f>Table1[[#This Row],[Total Revenue + Open]]/Table1[[#This Row],[Qty]]</f>
        <v>2.9767699115044248</v>
      </c>
      <c r="L9787">
        <f>Table1[[#This Row],[Total Revenue + Open]]/Table1[[#This Row],[Qty]]</f>
        <v>2.9767699115044248</v>
      </c>
    </row>
    <row r="9788" spans="1:12" hidden="1">
      <c r="A9788" t="s">
        <v>544</v>
      </c>
      <c r="B9788" t="s">
        <v>351</v>
      </c>
      <c r="C9788" t="s">
        <v>351</v>
      </c>
      <c r="D9788" t="s">
        <v>612</v>
      </c>
      <c r="E9788" t="s">
        <v>15</v>
      </c>
      <c r="F9788" t="s">
        <v>201</v>
      </c>
      <c r="G9788" t="s">
        <v>203</v>
      </c>
      <c r="H9788" s="1">
        <v>2021</v>
      </c>
      <c r="I9788" s="2">
        <v>11560</v>
      </c>
      <c r="J9788" s="3">
        <v>34385</v>
      </c>
      <c r="K9788">
        <f>Table1[[#This Row],[Total Revenue + Open]]/Table1[[#This Row],[Qty]]</f>
        <v>2.9744809688581313</v>
      </c>
      <c r="L9788">
        <f>Table1[[#This Row],[Total Revenue + Open]]/Table1[[#This Row],[Qty]]</f>
        <v>2.9744809688581313</v>
      </c>
    </row>
    <row r="9789" spans="1:12" hidden="1">
      <c r="A9789" t="s">
        <v>544</v>
      </c>
      <c r="B9789" t="s">
        <v>351</v>
      </c>
      <c r="C9789" t="s">
        <v>351</v>
      </c>
      <c r="D9789" t="s">
        <v>612</v>
      </c>
      <c r="E9789" t="s">
        <v>15</v>
      </c>
      <c r="F9789" t="s">
        <v>201</v>
      </c>
      <c r="G9789" t="s">
        <v>203</v>
      </c>
      <c r="H9789" s="1">
        <v>2021</v>
      </c>
      <c r="I9789" s="2">
        <v>2010</v>
      </c>
      <c r="J9789" s="3">
        <v>5980</v>
      </c>
      <c r="K9789">
        <f>Table1[[#This Row],[Total Revenue + Open]]/Table1[[#This Row],[Qty]]</f>
        <v>2.9751243781094527</v>
      </c>
      <c r="L9789">
        <f>Table1[[#This Row],[Total Revenue + Open]]/Table1[[#This Row],[Qty]]</f>
        <v>2.9751243781094527</v>
      </c>
    </row>
    <row r="9790" spans="1:12" hidden="1">
      <c r="A9790" t="s">
        <v>544</v>
      </c>
      <c r="B9790" t="s">
        <v>351</v>
      </c>
      <c r="C9790" t="s">
        <v>351</v>
      </c>
      <c r="D9790" t="s">
        <v>612</v>
      </c>
      <c r="E9790" t="s">
        <v>15</v>
      </c>
      <c r="F9790" t="s">
        <v>201</v>
      </c>
      <c r="G9790" t="s">
        <v>203</v>
      </c>
      <c r="H9790" s="1">
        <v>2021</v>
      </c>
      <c r="I9790" s="2">
        <v>2010</v>
      </c>
      <c r="J9790" s="3">
        <v>5980</v>
      </c>
      <c r="K9790">
        <f>Table1[[#This Row],[Total Revenue + Open]]/Table1[[#This Row],[Qty]]</f>
        <v>2.9751243781094527</v>
      </c>
      <c r="L9790">
        <f>Table1[[#This Row],[Total Revenue + Open]]/Table1[[#This Row],[Qty]]</f>
        <v>2.9751243781094527</v>
      </c>
    </row>
    <row r="9791" spans="1:12" hidden="1">
      <c r="A9791" t="s">
        <v>544</v>
      </c>
      <c r="B9791" t="s">
        <v>351</v>
      </c>
      <c r="C9791" t="s">
        <v>351</v>
      </c>
      <c r="D9791" t="s">
        <v>612</v>
      </c>
      <c r="E9791" t="s">
        <v>15</v>
      </c>
      <c r="F9791" t="s">
        <v>201</v>
      </c>
      <c r="G9791" t="s">
        <v>203</v>
      </c>
      <c r="H9791" s="1">
        <v>2021</v>
      </c>
      <c r="I9791" s="2">
        <v>6535</v>
      </c>
      <c r="J9791" s="3">
        <v>19435</v>
      </c>
      <c r="K9791">
        <f>Table1[[#This Row],[Total Revenue + Open]]/Table1[[#This Row],[Qty]]</f>
        <v>2.9739862280030605</v>
      </c>
      <c r="L9791">
        <f>Table1[[#This Row],[Total Revenue + Open]]/Table1[[#This Row],[Qty]]</f>
        <v>2.9739862280030605</v>
      </c>
    </row>
    <row r="9792" spans="1:12" hidden="1">
      <c r="A9792" t="s">
        <v>544</v>
      </c>
      <c r="B9792" t="s">
        <v>351</v>
      </c>
      <c r="C9792" t="s">
        <v>351</v>
      </c>
      <c r="D9792" t="s">
        <v>612</v>
      </c>
      <c r="E9792" t="s">
        <v>15</v>
      </c>
      <c r="F9792" t="s">
        <v>201</v>
      </c>
      <c r="G9792" t="s">
        <v>203</v>
      </c>
      <c r="H9792" s="1">
        <v>2022</v>
      </c>
      <c r="I9792" s="2">
        <v>2010</v>
      </c>
      <c r="J9792" s="3">
        <v>5980</v>
      </c>
      <c r="K9792">
        <f>Table1[[#This Row],[Total Revenue + Open]]/Table1[[#This Row],[Qty]]</f>
        <v>2.9751243781094527</v>
      </c>
      <c r="L9792">
        <f>Table1[[#This Row],[Total Revenue + Open]]/Table1[[#This Row],[Qty]]</f>
        <v>2.9751243781094527</v>
      </c>
    </row>
    <row r="9793" spans="1:12" hidden="1">
      <c r="A9793" t="s">
        <v>544</v>
      </c>
      <c r="B9793" t="s">
        <v>351</v>
      </c>
      <c r="C9793" t="s">
        <v>351</v>
      </c>
      <c r="D9793" t="s">
        <v>612</v>
      </c>
      <c r="E9793" t="s">
        <v>15</v>
      </c>
      <c r="F9793" t="s">
        <v>201</v>
      </c>
      <c r="G9793" t="s">
        <v>203</v>
      </c>
      <c r="H9793" s="1">
        <v>2022</v>
      </c>
      <c r="I9793" s="2">
        <v>13570</v>
      </c>
      <c r="J9793" s="3">
        <v>40365</v>
      </c>
      <c r="K9793">
        <f>Table1[[#This Row],[Total Revenue + Open]]/Table1[[#This Row],[Qty]]</f>
        <v>2.9745762711864407</v>
      </c>
      <c r="L9793">
        <f>Table1[[#This Row],[Total Revenue + Open]]/Table1[[#This Row],[Qty]]</f>
        <v>2.9745762711864407</v>
      </c>
    </row>
    <row r="9794" spans="1:12" hidden="1">
      <c r="A9794" t="s">
        <v>544</v>
      </c>
      <c r="B9794" t="s">
        <v>351</v>
      </c>
      <c r="C9794" t="s">
        <v>351</v>
      </c>
      <c r="D9794" t="s">
        <v>612</v>
      </c>
      <c r="E9794" t="s">
        <v>15</v>
      </c>
      <c r="F9794" t="s">
        <v>201</v>
      </c>
      <c r="G9794" t="s">
        <v>203</v>
      </c>
      <c r="H9794" s="1">
        <v>2022</v>
      </c>
      <c r="I9794" s="2">
        <v>12060</v>
      </c>
      <c r="J9794" s="3">
        <v>35880</v>
      </c>
      <c r="K9794">
        <f>Table1[[#This Row],[Total Revenue + Open]]/Table1[[#This Row],[Qty]]</f>
        <v>2.9751243781094527</v>
      </c>
      <c r="L9794">
        <f>Table1[[#This Row],[Total Revenue + Open]]/Table1[[#This Row],[Qty]]</f>
        <v>2.9751243781094527</v>
      </c>
    </row>
    <row r="9795" spans="1:12" hidden="1">
      <c r="A9795" t="s">
        <v>544</v>
      </c>
      <c r="B9795" t="s">
        <v>351</v>
      </c>
      <c r="C9795" t="s">
        <v>351</v>
      </c>
      <c r="D9795" t="s">
        <v>612</v>
      </c>
      <c r="E9795" t="s">
        <v>15</v>
      </c>
      <c r="F9795" t="s">
        <v>201</v>
      </c>
      <c r="G9795" t="s">
        <v>203</v>
      </c>
      <c r="H9795" s="1">
        <v>2022</v>
      </c>
      <c r="I9795" s="2">
        <v>13065</v>
      </c>
      <c r="J9795" s="3">
        <v>38870</v>
      </c>
      <c r="K9795">
        <f>Table1[[#This Row],[Total Revenue + Open]]/Table1[[#This Row],[Qty]]</f>
        <v>2.9751243781094527</v>
      </c>
      <c r="L9795">
        <f>Table1[[#This Row],[Total Revenue + Open]]/Table1[[#This Row],[Qty]]</f>
        <v>2.9751243781094527</v>
      </c>
    </row>
    <row r="9796" spans="1:12" hidden="1">
      <c r="A9796" t="s">
        <v>544</v>
      </c>
      <c r="B9796" t="s">
        <v>351</v>
      </c>
      <c r="C9796" t="s">
        <v>351</v>
      </c>
      <c r="D9796" t="s">
        <v>612</v>
      </c>
      <c r="E9796" t="s">
        <v>15</v>
      </c>
      <c r="F9796" t="s">
        <v>201</v>
      </c>
      <c r="G9796" t="s">
        <v>203</v>
      </c>
      <c r="H9796" s="1">
        <v>2022</v>
      </c>
      <c r="I9796" s="2">
        <v>5525</v>
      </c>
      <c r="J9796" s="3">
        <v>16445</v>
      </c>
      <c r="K9796">
        <f>Table1[[#This Row],[Total Revenue + Open]]/Table1[[#This Row],[Qty]]</f>
        <v>2.9764705882352942</v>
      </c>
      <c r="L9796">
        <f>Table1[[#This Row],[Total Revenue + Open]]/Table1[[#This Row],[Qty]]</f>
        <v>2.9764705882352942</v>
      </c>
    </row>
    <row r="9797" spans="1:12" hidden="1">
      <c r="A9797" t="s">
        <v>544</v>
      </c>
      <c r="B9797" t="s">
        <v>351</v>
      </c>
      <c r="C9797" t="s">
        <v>351</v>
      </c>
      <c r="D9797" t="s">
        <v>612</v>
      </c>
      <c r="E9797" t="s">
        <v>15</v>
      </c>
      <c r="F9797" t="s">
        <v>201</v>
      </c>
      <c r="G9797" t="s">
        <v>203</v>
      </c>
      <c r="H9797" s="1">
        <v>2022</v>
      </c>
      <c r="I9797" s="2">
        <v>7035</v>
      </c>
      <c r="J9797" s="3">
        <v>20930</v>
      </c>
      <c r="K9797">
        <f>Table1[[#This Row],[Total Revenue + Open]]/Table1[[#This Row],[Qty]]</f>
        <v>2.9751243781094527</v>
      </c>
      <c r="L9797">
        <f>Table1[[#This Row],[Total Revenue + Open]]/Table1[[#This Row],[Qty]]</f>
        <v>2.9751243781094527</v>
      </c>
    </row>
    <row r="9798" spans="1:12" hidden="1">
      <c r="A9798" t="s">
        <v>544</v>
      </c>
      <c r="B9798" t="s">
        <v>351</v>
      </c>
      <c r="C9798" t="s">
        <v>351</v>
      </c>
      <c r="D9798" t="s">
        <v>612</v>
      </c>
      <c r="E9798" t="s">
        <v>15</v>
      </c>
      <c r="F9798" t="s">
        <v>201</v>
      </c>
      <c r="G9798" t="s">
        <v>203</v>
      </c>
      <c r="H9798" s="1">
        <v>2022</v>
      </c>
      <c r="I9798" s="2">
        <v>3015</v>
      </c>
      <c r="J9798" s="3">
        <v>8970</v>
      </c>
      <c r="K9798">
        <f>Table1[[#This Row],[Total Revenue + Open]]/Table1[[#This Row],[Qty]]</f>
        <v>2.9751243781094527</v>
      </c>
      <c r="L9798">
        <f>Table1[[#This Row],[Total Revenue + Open]]/Table1[[#This Row],[Qty]]</f>
        <v>2.9751243781094527</v>
      </c>
    </row>
    <row r="9799" spans="1:12" hidden="1">
      <c r="A9799" t="s">
        <v>544</v>
      </c>
      <c r="B9799" t="s">
        <v>351</v>
      </c>
      <c r="C9799" t="s">
        <v>351</v>
      </c>
      <c r="D9799" t="s">
        <v>612</v>
      </c>
      <c r="E9799" t="s">
        <v>15</v>
      </c>
      <c r="F9799" t="s">
        <v>201</v>
      </c>
      <c r="G9799" t="s">
        <v>203</v>
      </c>
      <c r="H9799" s="1">
        <v>2022</v>
      </c>
      <c r="I9799" s="2">
        <v>8545</v>
      </c>
      <c r="J9799" s="3">
        <v>25415</v>
      </c>
      <c r="K9799">
        <f>Table1[[#This Row],[Total Revenue + Open]]/Table1[[#This Row],[Qty]]</f>
        <v>2.9742539496781744</v>
      </c>
      <c r="L9799">
        <f>Table1[[#This Row],[Total Revenue + Open]]/Table1[[#This Row],[Qty]]</f>
        <v>2.9742539496781744</v>
      </c>
    </row>
    <row r="9800" spans="1:12" hidden="1">
      <c r="A9800" t="s">
        <v>544</v>
      </c>
      <c r="B9800" t="s">
        <v>351</v>
      </c>
      <c r="C9800" t="s">
        <v>351</v>
      </c>
      <c r="D9800" t="s">
        <v>612</v>
      </c>
      <c r="E9800" t="s">
        <v>15</v>
      </c>
      <c r="F9800" t="s">
        <v>201</v>
      </c>
      <c r="G9800" t="s">
        <v>203</v>
      </c>
      <c r="H9800" s="1">
        <v>2022</v>
      </c>
      <c r="I9800" s="2">
        <v>5025</v>
      </c>
      <c r="J9800" s="3">
        <v>14950</v>
      </c>
      <c r="K9800">
        <f>Table1[[#This Row],[Total Revenue + Open]]/Table1[[#This Row],[Qty]]</f>
        <v>2.9751243781094527</v>
      </c>
      <c r="L9800">
        <f>Table1[[#This Row],[Total Revenue + Open]]/Table1[[#This Row],[Qty]]</f>
        <v>2.9751243781094527</v>
      </c>
    </row>
    <row r="9801" spans="1:12" hidden="1">
      <c r="A9801" t="s">
        <v>544</v>
      </c>
      <c r="B9801" t="s">
        <v>351</v>
      </c>
      <c r="C9801" t="s">
        <v>351</v>
      </c>
      <c r="D9801" t="s">
        <v>612</v>
      </c>
      <c r="E9801" t="s">
        <v>15</v>
      </c>
      <c r="F9801" t="s">
        <v>201</v>
      </c>
      <c r="G9801" t="s">
        <v>203</v>
      </c>
      <c r="H9801" s="1">
        <v>2022</v>
      </c>
      <c r="I9801" s="2">
        <v>1005</v>
      </c>
      <c r="J9801" s="3">
        <v>2990</v>
      </c>
      <c r="K9801">
        <f>Table1[[#This Row],[Total Revenue + Open]]/Table1[[#This Row],[Qty]]</f>
        <v>2.9751243781094527</v>
      </c>
      <c r="L9801">
        <f>Table1[[#This Row],[Total Revenue + Open]]/Table1[[#This Row],[Qty]]</f>
        <v>2.9751243781094527</v>
      </c>
    </row>
    <row r="9802" spans="1:12" hidden="1">
      <c r="A9802" t="s">
        <v>544</v>
      </c>
      <c r="B9802" t="s">
        <v>351</v>
      </c>
      <c r="C9802" t="s">
        <v>351</v>
      </c>
      <c r="D9802" t="s">
        <v>612</v>
      </c>
      <c r="E9802" t="s">
        <v>15</v>
      </c>
      <c r="F9802" t="s">
        <v>204</v>
      </c>
      <c r="G9802" t="s">
        <v>205</v>
      </c>
      <c r="H9802" s="1">
        <v>2022</v>
      </c>
      <c r="I9802" s="2">
        <v>10050</v>
      </c>
      <c r="J9802" s="3">
        <v>27400</v>
      </c>
      <c r="K9802">
        <f>Table1[[#This Row],[Total Revenue + Open]]/Table1[[#This Row],[Qty]]</f>
        <v>2.7263681592039801</v>
      </c>
      <c r="L9802">
        <f>Table1[[#This Row],[Total Revenue + Open]]/Table1[[#This Row],[Qty]]</f>
        <v>2.7263681592039801</v>
      </c>
    </row>
    <row r="9803" spans="1:12" hidden="1">
      <c r="A9803" t="s">
        <v>544</v>
      </c>
      <c r="B9803" t="s">
        <v>351</v>
      </c>
      <c r="C9803" t="s">
        <v>351</v>
      </c>
      <c r="D9803" t="s">
        <v>612</v>
      </c>
      <c r="E9803" t="s">
        <v>15</v>
      </c>
      <c r="F9803" t="s">
        <v>204</v>
      </c>
      <c r="G9803" t="s">
        <v>205</v>
      </c>
      <c r="H9803" s="1">
        <v>2022</v>
      </c>
      <c r="I9803" s="2">
        <v>5025</v>
      </c>
      <c r="J9803" s="3">
        <v>13700</v>
      </c>
      <c r="K9803">
        <f>Table1[[#This Row],[Total Revenue + Open]]/Table1[[#This Row],[Qty]]</f>
        <v>2.7263681592039801</v>
      </c>
      <c r="L9803">
        <f>Table1[[#This Row],[Total Revenue + Open]]/Table1[[#This Row],[Qty]]</f>
        <v>2.7263681592039801</v>
      </c>
    </row>
    <row r="9804" spans="1:12" hidden="1">
      <c r="A9804" t="s">
        <v>544</v>
      </c>
      <c r="B9804" t="s">
        <v>351</v>
      </c>
      <c r="C9804" t="s">
        <v>351</v>
      </c>
      <c r="D9804" t="s">
        <v>612</v>
      </c>
      <c r="E9804" t="s">
        <v>15</v>
      </c>
      <c r="F9804" t="s">
        <v>204</v>
      </c>
      <c r="G9804" t="s">
        <v>205</v>
      </c>
      <c r="H9804" s="1">
        <v>2022</v>
      </c>
      <c r="I9804" s="2">
        <v>12060</v>
      </c>
      <c r="J9804" s="3">
        <v>32880</v>
      </c>
      <c r="K9804">
        <f>Table1[[#This Row],[Total Revenue + Open]]/Table1[[#This Row],[Qty]]</f>
        <v>2.7263681592039801</v>
      </c>
      <c r="L9804">
        <f>Table1[[#This Row],[Total Revenue + Open]]/Table1[[#This Row],[Qty]]</f>
        <v>2.7263681592039801</v>
      </c>
    </row>
    <row r="9805" spans="1:12" hidden="1">
      <c r="A9805" t="s">
        <v>544</v>
      </c>
      <c r="B9805" t="s">
        <v>351</v>
      </c>
      <c r="C9805" t="s">
        <v>351</v>
      </c>
      <c r="D9805" t="s">
        <v>612</v>
      </c>
      <c r="E9805" t="s">
        <v>15</v>
      </c>
      <c r="F9805" t="s">
        <v>204</v>
      </c>
      <c r="G9805" t="s">
        <v>205</v>
      </c>
      <c r="H9805" s="1">
        <v>2022</v>
      </c>
      <c r="I9805" s="2">
        <v>4020</v>
      </c>
      <c r="J9805" s="3">
        <v>10960</v>
      </c>
      <c r="K9805">
        <f>Table1[[#This Row],[Total Revenue + Open]]/Table1[[#This Row],[Qty]]</f>
        <v>2.7263681592039801</v>
      </c>
      <c r="L9805">
        <f>Table1[[#This Row],[Total Revenue + Open]]/Table1[[#This Row],[Qty]]</f>
        <v>2.7263681592039801</v>
      </c>
    </row>
    <row r="9806" spans="1:12" hidden="1">
      <c r="A9806" t="s">
        <v>544</v>
      </c>
      <c r="B9806" t="s">
        <v>351</v>
      </c>
      <c r="C9806" t="s">
        <v>351</v>
      </c>
      <c r="D9806" t="s">
        <v>612</v>
      </c>
      <c r="E9806" t="s">
        <v>15</v>
      </c>
      <c r="F9806" t="s">
        <v>204</v>
      </c>
      <c r="G9806" t="s">
        <v>205</v>
      </c>
      <c r="H9806" s="1">
        <v>2022</v>
      </c>
      <c r="I9806" s="2">
        <v>3015</v>
      </c>
      <c r="J9806" s="3">
        <v>8220</v>
      </c>
      <c r="K9806">
        <f>Table1[[#This Row],[Total Revenue + Open]]/Table1[[#This Row],[Qty]]</f>
        <v>2.7263681592039801</v>
      </c>
      <c r="L9806">
        <f>Table1[[#This Row],[Total Revenue + Open]]/Table1[[#This Row],[Qty]]</f>
        <v>2.7263681592039801</v>
      </c>
    </row>
    <row r="9807" spans="1:12" hidden="1">
      <c r="A9807" t="s">
        <v>544</v>
      </c>
      <c r="B9807" t="s">
        <v>351</v>
      </c>
      <c r="C9807" t="s">
        <v>351</v>
      </c>
      <c r="D9807" t="s">
        <v>612</v>
      </c>
      <c r="E9807" t="s">
        <v>15</v>
      </c>
      <c r="F9807" t="s">
        <v>204</v>
      </c>
      <c r="G9807" t="s">
        <v>205</v>
      </c>
      <c r="H9807" s="1">
        <v>2021</v>
      </c>
      <c r="I9807" s="2">
        <v>500</v>
      </c>
      <c r="J9807" s="3">
        <v>1370</v>
      </c>
      <c r="K9807">
        <f>Table1[[#This Row],[Total Revenue + Open]]/Table1[[#This Row],[Qty]]</f>
        <v>2.74</v>
      </c>
      <c r="L9807">
        <f>Table1[[#This Row],[Total Revenue + Open]]/Table1[[#This Row],[Qty]]</f>
        <v>2.74</v>
      </c>
    </row>
    <row r="9808" spans="1:12" hidden="1">
      <c r="A9808" t="s">
        <v>544</v>
      </c>
      <c r="B9808" t="s">
        <v>351</v>
      </c>
      <c r="C9808" t="s">
        <v>351</v>
      </c>
      <c r="D9808" t="s">
        <v>612</v>
      </c>
      <c r="E9808" t="s">
        <v>15</v>
      </c>
      <c r="F9808" t="s">
        <v>204</v>
      </c>
      <c r="G9808" t="s">
        <v>205</v>
      </c>
      <c r="H9808" s="1">
        <v>2021</v>
      </c>
      <c r="I9808" s="2">
        <v>1005</v>
      </c>
      <c r="J9808" s="3">
        <v>2740</v>
      </c>
      <c r="K9808">
        <f>Table1[[#This Row],[Total Revenue + Open]]/Table1[[#This Row],[Qty]]</f>
        <v>2.7263681592039801</v>
      </c>
      <c r="L9808">
        <f>Table1[[#This Row],[Total Revenue + Open]]/Table1[[#This Row],[Qty]]</f>
        <v>2.7263681592039801</v>
      </c>
    </row>
    <row r="9809" spans="1:12" hidden="1">
      <c r="A9809" t="s">
        <v>544</v>
      </c>
      <c r="B9809" t="s">
        <v>351</v>
      </c>
      <c r="C9809" t="s">
        <v>351</v>
      </c>
      <c r="D9809" t="s">
        <v>612</v>
      </c>
      <c r="E9809" t="s">
        <v>15</v>
      </c>
      <c r="F9809" t="s">
        <v>204</v>
      </c>
      <c r="G9809" t="s">
        <v>205</v>
      </c>
      <c r="H9809" s="1">
        <v>2021</v>
      </c>
      <c r="I9809" s="2">
        <v>500</v>
      </c>
      <c r="J9809" s="3">
        <v>1370</v>
      </c>
      <c r="K9809">
        <f>Table1[[#This Row],[Total Revenue + Open]]/Table1[[#This Row],[Qty]]</f>
        <v>2.74</v>
      </c>
      <c r="L9809">
        <f>Table1[[#This Row],[Total Revenue + Open]]/Table1[[#This Row],[Qty]]</f>
        <v>2.74</v>
      </c>
    </row>
    <row r="9810" spans="1:12" hidden="1">
      <c r="A9810" t="s">
        <v>544</v>
      </c>
      <c r="B9810" t="s">
        <v>351</v>
      </c>
      <c r="C9810" t="s">
        <v>351</v>
      </c>
      <c r="D9810" t="s">
        <v>612</v>
      </c>
      <c r="E9810" t="s">
        <v>15</v>
      </c>
      <c r="F9810" t="s">
        <v>204</v>
      </c>
      <c r="G9810" t="s">
        <v>205</v>
      </c>
      <c r="H9810" s="1">
        <v>2021</v>
      </c>
      <c r="I9810" s="2">
        <v>0</v>
      </c>
      <c r="J9810" s="3">
        <v>0</v>
      </c>
      <c r="K9810" t="e">
        <f>Table1[[#This Row],[Total Revenue + Open]]/Table1[[#This Row],[Qty]]</f>
        <v>#DIV/0!</v>
      </c>
      <c r="L9810" t="e">
        <f>Table1[[#This Row],[Total Revenue + Open]]/Table1[[#This Row],[Qty]]</f>
        <v>#DIV/0!</v>
      </c>
    </row>
    <row r="9811" spans="1:12" hidden="1">
      <c r="A9811" t="s">
        <v>544</v>
      </c>
      <c r="B9811" t="s">
        <v>351</v>
      </c>
      <c r="C9811" t="s">
        <v>351</v>
      </c>
      <c r="D9811" t="s">
        <v>612</v>
      </c>
      <c r="E9811" t="s">
        <v>15</v>
      </c>
      <c r="F9811" t="s">
        <v>204</v>
      </c>
      <c r="G9811" t="s">
        <v>205</v>
      </c>
      <c r="H9811" s="1">
        <v>2021</v>
      </c>
      <c r="I9811" s="2">
        <v>500</v>
      </c>
      <c r="J9811" s="3">
        <v>1370</v>
      </c>
      <c r="K9811">
        <f>Table1[[#This Row],[Total Revenue + Open]]/Table1[[#This Row],[Qty]]</f>
        <v>2.74</v>
      </c>
      <c r="L9811">
        <f>Table1[[#This Row],[Total Revenue + Open]]/Table1[[#This Row],[Qty]]</f>
        <v>2.74</v>
      </c>
    </row>
    <row r="9812" spans="1:12" hidden="1">
      <c r="A9812" t="s">
        <v>544</v>
      </c>
      <c r="B9812" t="s">
        <v>351</v>
      </c>
      <c r="C9812" t="s">
        <v>351</v>
      </c>
      <c r="D9812" t="s">
        <v>612</v>
      </c>
      <c r="E9812" t="s">
        <v>15</v>
      </c>
      <c r="F9812" t="s">
        <v>204</v>
      </c>
      <c r="G9812" t="s">
        <v>205</v>
      </c>
      <c r="H9812" s="1">
        <v>2022</v>
      </c>
      <c r="I9812" s="2">
        <v>1000</v>
      </c>
      <c r="J9812" s="3">
        <v>2740</v>
      </c>
      <c r="K9812">
        <f>Table1[[#This Row],[Total Revenue + Open]]/Table1[[#This Row],[Qty]]</f>
        <v>2.74</v>
      </c>
      <c r="L9812">
        <f>Table1[[#This Row],[Total Revenue + Open]]/Table1[[#This Row],[Qty]]</f>
        <v>2.74</v>
      </c>
    </row>
    <row r="9813" spans="1:12" hidden="1">
      <c r="A9813" t="s">
        <v>544</v>
      </c>
      <c r="B9813" t="s">
        <v>351</v>
      </c>
      <c r="C9813" t="s">
        <v>351</v>
      </c>
      <c r="D9813" t="s">
        <v>612</v>
      </c>
      <c r="E9813" t="s">
        <v>15</v>
      </c>
      <c r="F9813" t="s">
        <v>204</v>
      </c>
      <c r="G9813" t="s">
        <v>205</v>
      </c>
      <c r="H9813" s="1">
        <v>2022</v>
      </c>
      <c r="I9813" s="2">
        <v>500</v>
      </c>
      <c r="J9813" s="3">
        <v>1370</v>
      </c>
      <c r="K9813">
        <f>Table1[[#This Row],[Total Revenue + Open]]/Table1[[#This Row],[Qty]]</f>
        <v>2.74</v>
      </c>
      <c r="L9813">
        <f>Table1[[#This Row],[Total Revenue + Open]]/Table1[[#This Row],[Qty]]</f>
        <v>2.74</v>
      </c>
    </row>
    <row r="9814" spans="1:12" hidden="1">
      <c r="A9814" t="s">
        <v>544</v>
      </c>
      <c r="B9814" t="s">
        <v>351</v>
      </c>
      <c r="C9814" t="s">
        <v>351</v>
      </c>
      <c r="D9814" t="s">
        <v>612</v>
      </c>
      <c r="E9814" t="s">
        <v>15</v>
      </c>
      <c r="F9814" t="s">
        <v>204</v>
      </c>
      <c r="G9814" t="s">
        <v>205</v>
      </c>
      <c r="H9814" s="1">
        <v>2022</v>
      </c>
      <c r="I9814" s="2">
        <v>1005</v>
      </c>
      <c r="J9814" s="3">
        <v>2740</v>
      </c>
      <c r="K9814">
        <f>Table1[[#This Row],[Total Revenue + Open]]/Table1[[#This Row],[Qty]]</f>
        <v>2.7263681592039801</v>
      </c>
      <c r="L9814">
        <f>Table1[[#This Row],[Total Revenue + Open]]/Table1[[#This Row],[Qty]]</f>
        <v>2.7263681592039801</v>
      </c>
    </row>
    <row r="9815" spans="1:12" hidden="1">
      <c r="A9815" t="s">
        <v>544</v>
      </c>
      <c r="B9815" t="s">
        <v>351</v>
      </c>
      <c r="C9815" t="s">
        <v>351</v>
      </c>
      <c r="D9815" t="s">
        <v>612</v>
      </c>
      <c r="E9815" t="s">
        <v>15</v>
      </c>
      <c r="F9815" t="s">
        <v>204</v>
      </c>
      <c r="G9815" t="s">
        <v>206</v>
      </c>
      <c r="H9815" s="1">
        <v>2021</v>
      </c>
      <c r="I9815" s="2">
        <v>1460</v>
      </c>
      <c r="J9815" s="3">
        <v>3944</v>
      </c>
      <c r="K9815">
        <f>Table1[[#This Row],[Total Revenue + Open]]/Table1[[#This Row],[Qty]]</f>
        <v>2.7013698630136984</v>
      </c>
      <c r="L9815">
        <f>Table1[[#This Row],[Total Revenue + Open]]/Table1[[#This Row],[Qty]]</f>
        <v>2.7013698630136984</v>
      </c>
    </row>
    <row r="9816" spans="1:12" hidden="1">
      <c r="A9816" t="s">
        <v>544</v>
      </c>
      <c r="B9816" t="s">
        <v>351</v>
      </c>
      <c r="C9816" t="s">
        <v>351</v>
      </c>
      <c r="D9816" t="s">
        <v>612</v>
      </c>
      <c r="E9816" t="s">
        <v>15</v>
      </c>
      <c r="F9816" t="s">
        <v>204</v>
      </c>
      <c r="G9816" t="s">
        <v>206</v>
      </c>
      <c r="H9816" s="1">
        <v>2022</v>
      </c>
      <c r="I9816" s="2">
        <v>1560</v>
      </c>
      <c r="J9816" s="3">
        <v>4216</v>
      </c>
      <c r="K9816">
        <f>Table1[[#This Row],[Total Revenue + Open]]/Table1[[#This Row],[Qty]]</f>
        <v>2.7025641025641027</v>
      </c>
      <c r="L9816">
        <f>Table1[[#This Row],[Total Revenue + Open]]/Table1[[#This Row],[Qty]]</f>
        <v>2.7025641025641027</v>
      </c>
    </row>
    <row r="9817" spans="1:12" hidden="1">
      <c r="A9817" t="s">
        <v>544</v>
      </c>
      <c r="B9817" t="s">
        <v>351</v>
      </c>
      <c r="C9817" t="s">
        <v>351</v>
      </c>
      <c r="D9817" t="s">
        <v>612</v>
      </c>
      <c r="E9817" t="s">
        <v>15</v>
      </c>
      <c r="F9817" t="s">
        <v>204</v>
      </c>
      <c r="G9817" t="s">
        <v>206</v>
      </c>
      <c r="H9817" s="1">
        <v>2022</v>
      </c>
      <c r="I9817" s="2">
        <v>10050</v>
      </c>
      <c r="J9817" s="3">
        <v>27400</v>
      </c>
      <c r="K9817">
        <f>Table1[[#This Row],[Total Revenue + Open]]/Table1[[#This Row],[Qty]]</f>
        <v>2.7263681592039801</v>
      </c>
      <c r="L9817">
        <f>Table1[[#This Row],[Total Revenue + Open]]/Table1[[#This Row],[Qty]]</f>
        <v>2.7263681592039801</v>
      </c>
    </row>
    <row r="9818" spans="1:12" hidden="1">
      <c r="A9818" t="s">
        <v>544</v>
      </c>
      <c r="B9818" t="s">
        <v>351</v>
      </c>
      <c r="C9818" t="s">
        <v>351</v>
      </c>
      <c r="D9818" t="s">
        <v>612</v>
      </c>
      <c r="E9818" t="s">
        <v>15</v>
      </c>
      <c r="F9818" t="s">
        <v>204</v>
      </c>
      <c r="G9818" t="s">
        <v>206</v>
      </c>
      <c r="H9818" s="1">
        <v>2022</v>
      </c>
      <c r="I9818" s="2">
        <v>5025</v>
      </c>
      <c r="J9818" s="3">
        <v>13700</v>
      </c>
      <c r="K9818">
        <f>Table1[[#This Row],[Total Revenue + Open]]/Table1[[#This Row],[Qty]]</f>
        <v>2.7263681592039801</v>
      </c>
      <c r="L9818">
        <f>Table1[[#This Row],[Total Revenue + Open]]/Table1[[#This Row],[Qty]]</f>
        <v>2.7263681592039801</v>
      </c>
    </row>
    <row r="9819" spans="1:12" hidden="1">
      <c r="A9819" t="s">
        <v>544</v>
      </c>
      <c r="B9819" t="s">
        <v>351</v>
      </c>
      <c r="C9819" t="s">
        <v>351</v>
      </c>
      <c r="D9819" t="s">
        <v>612</v>
      </c>
      <c r="E9819" t="s">
        <v>15</v>
      </c>
      <c r="F9819" t="s">
        <v>204</v>
      </c>
      <c r="G9819" t="s">
        <v>206</v>
      </c>
      <c r="H9819" s="1">
        <v>2022</v>
      </c>
      <c r="I9819" s="2">
        <v>12060</v>
      </c>
      <c r="J9819" s="3">
        <v>32880</v>
      </c>
      <c r="K9819">
        <f>Table1[[#This Row],[Total Revenue + Open]]/Table1[[#This Row],[Qty]]</f>
        <v>2.7263681592039801</v>
      </c>
      <c r="L9819">
        <f>Table1[[#This Row],[Total Revenue + Open]]/Table1[[#This Row],[Qty]]</f>
        <v>2.7263681592039801</v>
      </c>
    </row>
    <row r="9820" spans="1:12" hidden="1">
      <c r="A9820" t="s">
        <v>544</v>
      </c>
      <c r="B9820" t="s">
        <v>351</v>
      </c>
      <c r="C9820" t="s">
        <v>351</v>
      </c>
      <c r="D9820" t="s">
        <v>612</v>
      </c>
      <c r="E9820" t="s">
        <v>15</v>
      </c>
      <c r="F9820" t="s">
        <v>204</v>
      </c>
      <c r="G9820" t="s">
        <v>206</v>
      </c>
      <c r="H9820" s="1">
        <v>2022</v>
      </c>
      <c r="I9820" s="2">
        <v>4020</v>
      </c>
      <c r="J9820" s="3">
        <v>10960</v>
      </c>
      <c r="K9820">
        <f>Table1[[#This Row],[Total Revenue + Open]]/Table1[[#This Row],[Qty]]</f>
        <v>2.7263681592039801</v>
      </c>
      <c r="L9820">
        <f>Table1[[#This Row],[Total Revenue + Open]]/Table1[[#This Row],[Qty]]</f>
        <v>2.7263681592039801</v>
      </c>
    </row>
    <row r="9821" spans="1:12" hidden="1">
      <c r="A9821" t="s">
        <v>544</v>
      </c>
      <c r="B9821" t="s">
        <v>351</v>
      </c>
      <c r="C9821" t="s">
        <v>351</v>
      </c>
      <c r="D9821" t="s">
        <v>612</v>
      </c>
      <c r="E9821" t="s">
        <v>15</v>
      </c>
      <c r="F9821" t="s">
        <v>204</v>
      </c>
      <c r="G9821" t="s">
        <v>206</v>
      </c>
      <c r="H9821" s="1">
        <v>2022</v>
      </c>
      <c r="I9821" s="2">
        <v>3015</v>
      </c>
      <c r="J9821" s="3">
        <v>8220</v>
      </c>
      <c r="K9821">
        <f>Table1[[#This Row],[Total Revenue + Open]]/Table1[[#This Row],[Qty]]</f>
        <v>2.7263681592039801</v>
      </c>
      <c r="L9821">
        <f>Table1[[#This Row],[Total Revenue + Open]]/Table1[[#This Row],[Qty]]</f>
        <v>2.7263681592039801</v>
      </c>
    </row>
    <row r="9822" spans="1:12" hidden="1">
      <c r="A9822" t="s">
        <v>544</v>
      </c>
      <c r="B9822" t="s">
        <v>351</v>
      </c>
      <c r="C9822" t="s">
        <v>351</v>
      </c>
      <c r="D9822" t="s">
        <v>612</v>
      </c>
      <c r="E9822" t="s">
        <v>15</v>
      </c>
      <c r="F9822" t="s">
        <v>204</v>
      </c>
      <c r="G9822" t="s">
        <v>206</v>
      </c>
      <c r="H9822" s="1">
        <v>2021</v>
      </c>
      <c r="I9822" s="2">
        <v>500</v>
      </c>
      <c r="J9822" s="3">
        <v>1370</v>
      </c>
      <c r="K9822">
        <f>Table1[[#This Row],[Total Revenue + Open]]/Table1[[#This Row],[Qty]]</f>
        <v>2.74</v>
      </c>
      <c r="L9822">
        <f>Table1[[#This Row],[Total Revenue + Open]]/Table1[[#This Row],[Qty]]</f>
        <v>2.74</v>
      </c>
    </row>
    <row r="9823" spans="1:12" hidden="1">
      <c r="A9823" t="s">
        <v>544</v>
      </c>
      <c r="B9823" t="s">
        <v>351</v>
      </c>
      <c r="C9823" t="s">
        <v>351</v>
      </c>
      <c r="D9823" t="s">
        <v>612</v>
      </c>
      <c r="E9823" t="s">
        <v>15</v>
      </c>
      <c r="F9823" t="s">
        <v>204</v>
      </c>
      <c r="G9823" t="s">
        <v>206</v>
      </c>
      <c r="H9823" s="1">
        <v>2021</v>
      </c>
      <c r="I9823" s="2">
        <v>1005</v>
      </c>
      <c r="J9823" s="3">
        <v>2740</v>
      </c>
      <c r="K9823">
        <f>Table1[[#This Row],[Total Revenue + Open]]/Table1[[#This Row],[Qty]]</f>
        <v>2.7263681592039801</v>
      </c>
      <c r="L9823">
        <f>Table1[[#This Row],[Total Revenue + Open]]/Table1[[#This Row],[Qty]]</f>
        <v>2.7263681592039801</v>
      </c>
    </row>
    <row r="9824" spans="1:12" hidden="1">
      <c r="A9824" t="s">
        <v>544</v>
      </c>
      <c r="B9824" t="s">
        <v>351</v>
      </c>
      <c r="C9824" t="s">
        <v>351</v>
      </c>
      <c r="D9824" t="s">
        <v>612</v>
      </c>
      <c r="E9824" t="s">
        <v>15</v>
      </c>
      <c r="F9824" t="s">
        <v>204</v>
      </c>
      <c r="G9824" t="s">
        <v>206</v>
      </c>
      <c r="H9824" s="1">
        <v>2021</v>
      </c>
      <c r="I9824" s="2">
        <v>500</v>
      </c>
      <c r="J9824" s="3">
        <v>1370</v>
      </c>
      <c r="K9824">
        <f>Table1[[#This Row],[Total Revenue + Open]]/Table1[[#This Row],[Qty]]</f>
        <v>2.74</v>
      </c>
      <c r="L9824">
        <f>Table1[[#This Row],[Total Revenue + Open]]/Table1[[#This Row],[Qty]]</f>
        <v>2.74</v>
      </c>
    </row>
    <row r="9825" spans="1:12" hidden="1">
      <c r="A9825" t="s">
        <v>544</v>
      </c>
      <c r="B9825" t="s">
        <v>351</v>
      </c>
      <c r="C9825" t="s">
        <v>351</v>
      </c>
      <c r="D9825" t="s">
        <v>612</v>
      </c>
      <c r="E9825" t="s">
        <v>15</v>
      </c>
      <c r="F9825" t="s">
        <v>204</v>
      </c>
      <c r="G9825" t="s">
        <v>206</v>
      </c>
      <c r="H9825" s="1">
        <v>2021</v>
      </c>
      <c r="I9825" s="2">
        <v>0</v>
      </c>
      <c r="J9825" s="3">
        <v>0</v>
      </c>
      <c r="K9825" t="e">
        <f>Table1[[#This Row],[Total Revenue + Open]]/Table1[[#This Row],[Qty]]</f>
        <v>#DIV/0!</v>
      </c>
      <c r="L9825" t="e">
        <f>Table1[[#This Row],[Total Revenue + Open]]/Table1[[#This Row],[Qty]]</f>
        <v>#DIV/0!</v>
      </c>
    </row>
    <row r="9826" spans="1:12" hidden="1">
      <c r="A9826" t="s">
        <v>544</v>
      </c>
      <c r="B9826" t="s">
        <v>351</v>
      </c>
      <c r="C9826" t="s">
        <v>351</v>
      </c>
      <c r="D9826" t="s">
        <v>612</v>
      </c>
      <c r="E9826" t="s">
        <v>15</v>
      </c>
      <c r="F9826" t="s">
        <v>204</v>
      </c>
      <c r="G9826" t="s">
        <v>206</v>
      </c>
      <c r="H9826" s="1">
        <v>2021</v>
      </c>
      <c r="I9826" s="2">
        <v>500</v>
      </c>
      <c r="J9826" s="3">
        <v>1370</v>
      </c>
      <c r="K9826">
        <f>Table1[[#This Row],[Total Revenue + Open]]/Table1[[#This Row],[Qty]]</f>
        <v>2.74</v>
      </c>
      <c r="L9826">
        <f>Table1[[#This Row],[Total Revenue + Open]]/Table1[[#This Row],[Qty]]</f>
        <v>2.74</v>
      </c>
    </row>
    <row r="9827" spans="1:12" hidden="1">
      <c r="A9827" t="s">
        <v>544</v>
      </c>
      <c r="B9827" t="s">
        <v>351</v>
      </c>
      <c r="C9827" t="s">
        <v>351</v>
      </c>
      <c r="D9827" t="s">
        <v>612</v>
      </c>
      <c r="E9827" t="s">
        <v>15</v>
      </c>
      <c r="F9827" t="s">
        <v>204</v>
      </c>
      <c r="G9827" t="s">
        <v>206</v>
      </c>
      <c r="H9827" s="1">
        <v>2022</v>
      </c>
      <c r="I9827" s="2">
        <v>1000</v>
      </c>
      <c r="J9827" s="3">
        <v>2740</v>
      </c>
      <c r="K9827">
        <f>Table1[[#This Row],[Total Revenue + Open]]/Table1[[#This Row],[Qty]]</f>
        <v>2.74</v>
      </c>
      <c r="L9827">
        <f>Table1[[#This Row],[Total Revenue + Open]]/Table1[[#This Row],[Qty]]</f>
        <v>2.74</v>
      </c>
    </row>
    <row r="9828" spans="1:12" hidden="1">
      <c r="A9828" t="s">
        <v>544</v>
      </c>
      <c r="B9828" t="s">
        <v>351</v>
      </c>
      <c r="C9828" t="s">
        <v>351</v>
      </c>
      <c r="D9828" t="s">
        <v>612</v>
      </c>
      <c r="E9828" t="s">
        <v>15</v>
      </c>
      <c r="F9828" t="s">
        <v>204</v>
      </c>
      <c r="G9828" t="s">
        <v>206</v>
      </c>
      <c r="H9828" s="1">
        <v>2022</v>
      </c>
      <c r="I9828" s="2">
        <v>500</v>
      </c>
      <c r="J9828" s="3">
        <v>1370</v>
      </c>
      <c r="K9828">
        <f>Table1[[#This Row],[Total Revenue + Open]]/Table1[[#This Row],[Qty]]</f>
        <v>2.74</v>
      </c>
      <c r="L9828">
        <f>Table1[[#This Row],[Total Revenue + Open]]/Table1[[#This Row],[Qty]]</f>
        <v>2.74</v>
      </c>
    </row>
    <row r="9829" spans="1:12" hidden="1">
      <c r="A9829" t="s">
        <v>544</v>
      </c>
      <c r="B9829" t="s">
        <v>351</v>
      </c>
      <c r="C9829" t="s">
        <v>351</v>
      </c>
      <c r="D9829" t="s">
        <v>612</v>
      </c>
      <c r="E9829" t="s">
        <v>15</v>
      </c>
      <c r="F9829" t="s">
        <v>204</v>
      </c>
      <c r="G9829" t="s">
        <v>206</v>
      </c>
      <c r="H9829" s="1">
        <v>2022</v>
      </c>
      <c r="I9829" s="2">
        <v>1005</v>
      </c>
      <c r="J9829" s="3">
        <v>2740</v>
      </c>
      <c r="K9829">
        <f>Table1[[#This Row],[Total Revenue + Open]]/Table1[[#This Row],[Qty]]</f>
        <v>2.7263681592039801</v>
      </c>
      <c r="L9829">
        <f>Table1[[#This Row],[Total Revenue + Open]]/Table1[[#This Row],[Qty]]</f>
        <v>2.7263681592039801</v>
      </c>
    </row>
    <row r="9830" spans="1:12" hidden="1">
      <c r="A9830" t="s">
        <v>544</v>
      </c>
      <c r="B9830" t="s">
        <v>351</v>
      </c>
      <c r="C9830" t="s">
        <v>351</v>
      </c>
      <c r="D9830" t="s">
        <v>612</v>
      </c>
      <c r="E9830" t="s">
        <v>15</v>
      </c>
      <c r="F9830" t="s">
        <v>207</v>
      </c>
      <c r="G9830" t="s">
        <v>208</v>
      </c>
      <c r="H9830" s="1">
        <v>2021</v>
      </c>
      <c r="I9830" s="2">
        <v>8895</v>
      </c>
      <c r="J9830" s="3">
        <v>43099.5</v>
      </c>
      <c r="K9830">
        <f>Table1[[#This Row],[Total Revenue + Open]]/Table1[[#This Row],[Qty]]</f>
        <v>4.8453625632377744</v>
      </c>
      <c r="L9830">
        <f>Table1[[#This Row],[Total Revenue + Open]]/Table1[[#This Row],[Qty]]</f>
        <v>4.8453625632377744</v>
      </c>
    </row>
    <row r="9831" spans="1:12" hidden="1">
      <c r="A9831" t="s">
        <v>544</v>
      </c>
      <c r="B9831" t="s">
        <v>351</v>
      </c>
      <c r="C9831" t="s">
        <v>351</v>
      </c>
      <c r="D9831" t="s">
        <v>612</v>
      </c>
      <c r="E9831" t="s">
        <v>15</v>
      </c>
      <c r="F9831" t="s">
        <v>207</v>
      </c>
      <c r="G9831" t="s">
        <v>208</v>
      </c>
      <c r="H9831" s="1">
        <v>2021</v>
      </c>
      <c r="I9831" s="2">
        <v>6435</v>
      </c>
      <c r="J9831" s="3">
        <v>31168</v>
      </c>
      <c r="K9831">
        <f>Table1[[#This Row],[Total Revenue + Open]]/Table1[[#This Row],[Qty]]</f>
        <v>4.8435120435120433</v>
      </c>
      <c r="L9831">
        <f>Table1[[#This Row],[Total Revenue + Open]]/Table1[[#This Row],[Qty]]</f>
        <v>4.8435120435120433</v>
      </c>
    </row>
    <row r="9832" spans="1:12" hidden="1">
      <c r="A9832" t="s">
        <v>544</v>
      </c>
      <c r="B9832" t="s">
        <v>351</v>
      </c>
      <c r="C9832" t="s">
        <v>351</v>
      </c>
      <c r="D9832" t="s">
        <v>612</v>
      </c>
      <c r="E9832" t="s">
        <v>15</v>
      </c>
      <c r="F9832" t="s">
        <v>207</v>
      </c>
      <c r="G9832" t="s">
        <v>208</v>
      </c>
      <c r="H9832" s="1">
        <v>2022</v>
      </c>
      <c r="I9832" s="2">
        <v>1005</v>
      </c>
      <c r="J9832" s="3">
        <v>4870</v>
      </c>
      <c r="K9832">
        <f>Table1[[#This Row],[Total Revenue + Open]]/Table1[[#This Row],[Qty]]</f>
        <v>4.8457711442786069</v>
      </c>
      <c r="L9832">
        <f>Table1[[#This Row],[Total Revenue + Open]]/Table1[[#This Row],[Qty]]</f>
        <v>4.8457711442786069</v>
      </c>
    </row>
    <row r="9833" spans="1:12" hidden="1">
      <c r="A9833" t="s">
        <v>544</v>
      </c>
      <c r="B9833" t="s">
        <v>351</v>
      </c>
      <c r="C9833" t="s">
        <v>351</v>
      </c>
      <c r="D9833" t="s">
        <v>612</v>
      </c>
      <c r="E9833" t="s">
        <v>15</v>
      </c>
      <c r="F9833" t="s">
        <v>207</v>
      </c>
      <c r="G9833" t="s">
        <v>208</v>
      </c>
      <c r="H9833" s="1">
        <v>2022</v>
      </c>
      <c r="I9833" s="2">
        <v>100</v>
      </c>
      <c r="J9833" s="3">
        <v>487</v>
      </c>
      <c r="K9833">
        <f>Table1[[#This Row],[Total Revenue + Open]]/Table1[[#This Row],[Qty]]</f>
        <v>4.87</v>
      </c>
      <c r="L9833">
        <f>Table1[[#This Row],[Total Revenue + Open]]/Table1[[#This Row],[Qty]]</f>
        <v>4.87</v>
      </c>
    </row>
    <row r="9834" spans="1:12" hidden="1">
      <c r="A9834" t="s">
        <v>544</v>
      </c>
      <c r="B9834" t="s">
        <v>351</v>
      </c>
      <c r="C9834" t="s">
        <v>351</v>
      </c>
      <c r="D9834" t="s">
        <v>612</v>
      </c>
      <c r="E9834" t="s">
        <v>15</v>
      </c>
      <c r="F9834" t="s">
        <v>207</v>
      </c>
      <c r="G9834" t="s">
        <v>208</v>
      </c>
      <c r="H9834" s="1">
        <v>2022</v>
      </c>
      <c r="I9834" s="2">
        <v>2515</v>
      </c>
      <c r="J9834" s="3">
        <v>12175</v>
      </c>
      <c r="K9834">
        <f>Table1[[#This Row],[Total Revenue + Open]]/Table1[[#This Row],[Qty]]</f>
        <v>4.8409542743538765</v>
      </c>
      <c r="L9834">
        <f>Table1[[#This Row],[Total Revenue + Open]]/Table1[[#This Row],[Qty]]</f>
        <v>4.8409542743538765</v>
      </c>
    </row>
    <row r="9835" spans="1:12" hidden="1">
      <c r="A9835" t="s">
        <v>544</v>
      </c>
      <c r="B9835" t="s">
        <v>351</v>
      </c>
      <c r="C9835" t="s">
        <v>351</v>
      </c>
      <c r="D9835" t="s">
        <v>612</v>
      </c>
      <c r="E9835" t="s">
        <v>15</v>
      </c>
      <c r="F9835" t="s">
        <v>207</v>
      </c>
      <c r="G9835" t="s">
        <v>208</v>
      </c>
      <c r="H9835" s="1">
        <v>2022</v>
      </c>
      <c r="I9835" s="2">
        <v>1510</v>
      </c>
      <c r="J9835" s="3">
        <v>7305</v>
      </c>
      <c r="K9835">
        <f>Table1[[#This Row],[Total Revenue + Open]]/Table1[[#This Row],[Qty]]</f>
        <v>4.8377483443708611</v>
      </c>
      <c r="L9835">
        <f>Table1[[#This Row],[Total Revenue + Open]]/Table1[[#This Row],[Qty]]</f>
        <v>4.8377483443708611</v>
      </c>
    </row>
    <row r="9836" spans="1:12" hidden="1">
      <c r="A9836" t="s">
        <v>544</v>
      </c>
      <c r="B9836" t="s">
        <v>351</v>
      </c>
      <c r="C9836" t="s">
        <v>351</v>
      </c>
      <c r="D9836" t="s">
        <v>612</v>
      </c>
      <c r="E9836" t="s">
        <v>15</v>
      </c>
      <c r="F9836" t="s">
        <v>207</v>
      </c>
      <c r="G9836" t="s">
        <v>208</v>
      </c>
      <c r="H9836" s="1">
        <v>2022</v>
      </c>
      <c r="I9836" s="2">
        <v>500</v>
      </c>
      <c r="J9836" s="3">
        <v>2435</v>
      </c>
      <c r="K9836">
        <f>Table1[[#This Row],[Total Revenue + Open]]/Table1[[#This Row],[Qty]]</f>
        <v>4.87</v>
      </c>
      <c r="L9836">
        <f>Table1[[#This Row],[Total Revenue + Open]]/Table1[[#This Row],[Qty]]</f>
        <v>4.87</v>
      </c>
    </row>
    <row r="9837" spans="1:12" hidden="1">
      <c r="A9837" t="s">
        <v>544</v>
      </c>
      <c r="B9837" t="s">
        <v>351</v>
      </c>
      <c r="C9837" t="s">
        <v>351</v>
      </c>
      <c r="D9837" t="s">
        <v>612</v>
      </c>
      <c r="E9837" t="s">
        <v>15</v>
      </c>
      <c r="F9837" t="s">
        <v>207</v>
      </c>
      <c r="G9837" t="s">
        <v>209</v>
      </c>
      <c r="H9837" s="1">
        <v>2021</v>
      </c>
      <c r="I9837" s="2">
        <v>8895</v>
      </c>
      <c r="J9837" s="3">
        <v>43099.5</v>
      </c>
      <c r="K9837">
        <f>Table1[[#This Row],[Total Revenue + Open]]/Table1[[#This Row],[Qty]]</f>
        <v>4.8453625632377744</v>
      </c>
      <c r="L9837">
        <f>Table1[[#This Row],[Total Revenue + Open]]/Table1[[#This Row],[Qty]]</f>
        <v>4.8453625632377744</v>
      </c>
    </row>
    <row r="9838" spans="1:12" hidden="1">
      <c r="A9838" t="s">
        <v>544</v>
      </c>
      <c r="B9838" t="s">
        <v>351</v>
      </c>
      <c r="C9838" t="s">
        <v>351</v>
      </c>
      <c r="D9838" t="s">
        <v>612</v>
      </c>
      <c r="E9838" t="s">
        <v>15</v>
      </c>
      <c r="F9838" t="s">
        <v>207</v>
      </c>
      <c r="G9838" t="s">
        <v>209</v>
      </c>
      <c r="H9838" s="1">
        <v>2021</v>
      </c>
      <c r="I9838" s="2">
        <v>6435</v>
      </c>
      <c r="J9838" s="3">
        <v>31168</v>
      </c>
      <c r="K9838">
        <f>Table1[[#This Row],[Total Revenue + Open]]/Table1[[#This Row],[Qty]]</f>
        <v>4.8435120435120433</v>
      </c>
      <c r="L9838">
        <f>Table1[[#This Row],[Total Revenue + Open]]/Table1[[#This Row],[Qty]]</f>
        <v>4.8435120435120433</v>
      </c>
    </row>
    <row r="9839" spans="1:12" hidden="1">
      <c r="A9839" t="s">
        <v>544</v>
      </c>
      <c r="B9839" t="s">
        <v>351</v>
      </c>
      <c r="C9839" t="s">
        <v>351</v>
      </c>
      <c r="D9839" t="s">
        <v>612</v>
      </c>
      <c r="E9839" t="s">
        <v>15</v>
      </c>
      <c r="F9839" t="s">
        <v>207</v>
      </c>
      <c r="G9839" t="s">
        <v>209</v>
      </c>
      <c r="H9839" s="1">
        <v>2022</v>
      </c>
      <c r="I9839" s="2">
        <v>1005</v>
      </c>
      <c r="J9839" s="3">
        <v>4870</v>
      </c>
      <c r="K9839">
        <f>Table1[[#This Row],[Total Revenue + Open]]/Table1[[#This Row],[Qty]]</f>
        <v>4.8457711442786069</v>
      </c>
      <c r="L9839">
        <f>Table1[[#This Row],[Total Revenue + Open]]/Table1[[#This Row],[Qty]]</f>
        <v>4.8457711442786069</v>
      </c>
    </row>
    <row r="9840" spans="1:12" hidden="1">
      <c r="A9840" t="s">
        <v>544</v>
      </c>
      <c r="B9840" t="s">
        <v>351</v>
      </c>
      <c r="C9840" t="s">
        <v>351</v>
      </c>
      <c r="D9840" t="s">
        <v>612</v>
      </c>
      <c r="E9840" t="s">
        <v>15</v>
      </c>
      <c r="F9840" t="s">
        <v>207</v>
      </c>
      <c r="G9840" t="s">
        <v>209</v>
      </c>
      <c r="H9840" s="1">
        <v>2022</v>
      </c>
      <c r="I9840" s="2">
        <v>100</v>
      </c>
      <c r="J9840" s="3">
        <v>487</v>
      </c>
      <c r="K9840">
        <f>Table1[[#This Row],[Total Revenue + Open]]/Table1[[#This Row],[Qty]]</f>
        <v>4.87</v>
      </c>
      <c r="L9840">
        <f>Table1[[#This Row],[Total Revenue + Open]]/Table1[[#This Row],[Qty]]</f>
        <v>4.87</v>
      </c>
    </row>
    <row r="9841" spans="1:12" hidden="1">
      <c r="A9841" t="s">
        <v>544</v>
      </c>
      <c r="B9841" t="s">
        <v>351</v>
      </c>
      <c r="C9841" t="s">
        <v>351</v>
      </c>
      <c r="D9841" t="s">
        <v>612</v>
      </c>
      <c r="E9841" t="s">
        <v>15</v>
      </c>
      <c r="F9841" t="s">
        <v>207</v>
      </c>
      <c r="G9841" t="s">
        <v>209</v>
      </c>
      <c r="H9841" s="1">
        <v>2022</v>
      </c>
      <c r="I9841" s="2">
        <v>2515</v>
      </c>
      <c r="J9841" s="3">
        <v>12175</v>
      </c>
      <c r="K9841">
        <f>Table1[[#This Row],[Total Revenue + Open]]/Table1[[#This Row],[Qty]]</f>
        <v>4.8409542743538765</v>
      </c>
      <c r="L9841">
        <f>Table1[[#This Row],[Total Revenue + Open]]/Table1[[#This Row],[Qty]]</f>
        <v>4.8409542743538765</v>
      </c>
    </row>
    <row r="9842" spans="1:12" hidden="1">
      <c r="A9842" t="s">
        <v>544</v>
      </c>
      <c r="B9842" t="s">
        <v>351</v>
      </c>
      <c r="C9842" t="s">
        <v>351</v>
      </c>
      <c r="D9842" t="s">
        <v>612</v>
      </c>
      <c r="E9842" t="s">
        <v>15</v>
      </c>
      <c r="F9842" t="s">
        <v>207</v>
      </c>
      <c r="G9842" t="s">
        <v>209</v>
      </c>
      <c r="H9842" s="1">
        <v>2022</v>
      </c>
      <c r="I9842" s="2">
        <v>1510</v>
      </c>
      <c r="J9842" s="3">
        <v>7305</v>
      </c>
      <c r="K9842">
        <f>Table1[[#This Row],[Total Revenue + Open]]/Table1[[#This Row],[Qty]]</f>
        <v>4.8377483443708611</v>
      </c>
      <c r="L9842">
        <f>Table1[[#This Row],[Total Revenue + Open]]/Table1[[#This Row],[Qty]]</f>
        <v>4.8377483443708611</v>
      </c>
    </row>
    <row r="9843" spans="1:12" hidden="1">
      <c r="A9843" t="s">
        <v>544</v>
      </c>
      <c r="B9843" t="s">
        <v>351</v>
      </c>
      <c r="C9843" t="s">
        <v>351</v>
      </c>
      <c r="D9843" t="s">
        <v>612</v>
      </c>
      <c r="E9843" t="s">
        <v>15</v>
      </c>
      <c r="F9843" t="s">
        <v>207</v>
      </c>
      <c r="G9843" t="s">
        <v>209</v>
      </c>
      <c r="H9843" s="1">
        <v>2022</v>
      </c>
      <c r="I9843" s="2">
        <v>500</v>
      </c>
      <c r="J9843" s="3">
        <v>2435</v>
      </c>
      <c r="K9843">
        <f>Table1[[#This Row],[Total Revenue + Open]]/Table1[[#This Row],[Qty]]</f>
        <v>4.87</v>
      </c>
      <c r="L9843">
        <f>Table1[[#This Row],[Total Revenue + Open]]/Table1[[#This Row],[Qty]]</f>
        <v>4.87</v>
      </c>
    </row>
    <row r="9844" spans="1:12" hidden="1">
      <c r="A9844" t="s">
        <v>544</v>
      </c>
      <c r="B9844" t="s">
        <v>351</v>
      </c>
      <c r="C9844" t="s">
        <v>351</v>
      </c>
      <c r="D9844" t="s">
        <v>657</v>
      </c>
      <c r="E9844" t="s">
        <v>15</v>
      </c>
      <c r="F9844" t="s">
        <v>123</v>
      </c>
      <c r="G9844" t="s">
        <v>513</v>
      </c>
      <c r="H9844" s="1">
        <v>2019</v>
      </c>
      <c r="I9844" s="2">
        <v>900</v>
      </c>
      <c r="J9844" s="3">
        <v>2475</v>
      </c>
      <c r="K9844">
        <f>Table1[[#This Row],[Total Revenue + Open]]/Table1[[#This Row],[Qty]]</f>
        <v>2.75</v>
      </c>
      <c r="L9844">
        <f>Table1[[#This Row],[Total Revenue + Open]]/Table1[[#This Row],[Qty]]</f>
        <v>2.75</v>
      </c>
    </row>
    <row r="9845" spans="1:12" hidden="1">
      <c r="A9845" t="s">
        <v>544</v>
      </c>
      <c r="B9845" t="s">
        <v>351</v>
      </c>
      <c r="C9845" t="s">
        <v>351</v>
      </c>
      <c r="D9845" t="s">
        <v>657</v>
      </c>
      <c r="E9845" t="s">
        <v>15</v>
      </c>
      <c r="F9845" t="s">
        <v>123</v>
      </c>
      <c r="G9845" t="s">
        <v>513</v>
      </c>
      <c r="H9845" s="1">
        <v>2019</v>
      </c>
      <c r="I9845" s="2">
        <v>950</v>
      </c>
      <c r="J9845" s="3">
        <v>2631.5</v>
      </c>
      <c r="K9845">
        <f>Table1[[#This Row],[Total Revenue + Open]]/Table1[[#This Row],[Qty]]</f>
        <v>2.77</v>
      </c>
      <c r="L9845">
        <f>Table1[[#This Row],[Total Revenue + Open]]/Table1[[#This Row],[Qty]]</f>
        <v>2.77</v>
      </c>
    </row>
    <row r="9846" spans="1:12" hidden="1">
      <c r="A9846" t="s">
        <v>544</v>
      </c>
      <c r="B9846" t="s">
        <v>351</v>
      </c>
      <c r="C9846" t="s">
        <v>351</v>
      </c>
      <c r="D9846" t="s">
        <v>657</v>
      </c>
      <c r="E9846" t="s">
        <v>15</v>
      </c>
      <c r="F9846" t="s">
        <v>123</v>
      </c>
      <c r="G9846" t="s">
        <v>515</v>
      </c>
      <c r="H9846" s="1">
        <v>2019</v>
      </c>
      <c r="I9846" s="2">
        <v>900</v>
      </c>
      <c r="J9846" s="3">
        <v>2475</v>
      </c>
      <c r="K9846">
        <f>Table1[[#This Row],[Total Revenue + Open]]/Table1[[#This Row],[Qty]]</f>
        <v>2.75</v>
      </c>
      <c r="L9846">
        <f>Table1[[#This Row],[Total Revenue + Open]]/Table1[[#This Row],[Qty]]</f>
        <v>2.75</v>
      </c>
    </row>
    <row r="9847" spans="1:12" hidden="1">
      <c r="A9847" t="s">
        <v>544</v>
      </c>
      <c r="B9847" t="s">
        <v>351</v>
      </c>
      <c r="C9847" t="s">
        <v>351</v>
      </c>
      <c r="D9847" t="s">
        <v>657</v>
      </c>
      <c r="E9847" t="s">
        <v>15</v>
      </c>
      <c r="F9847" t="s">
        <v>123</v>
      </c>
      <c r="G9847" t="s">
        <v>515</v>
      </c>
      <c r="H9847" s="1">
        <v>2019</v>
      </c>
      <c r="I9847" s="2">
        <v>950</v>
      </c>
      <c r="J9847" s="3">
        <v>2631.5</v>
      </c>
      <c r="K9847">
        <f>Table1[[#This Row],[Total Revenue + Open]]/Table1[[#This Row],[Qty]]</f>
        <v>2.77</v>
      </c>
      <c r="L9847">
        <f>Table1[[#This Row],[Total Revenue + Open]]/Table1[[#This Row],[Qty]]</f>
        <v>2.77</v>
      </c>
    </row>
    <row r="9848" spans="1:12" hidden="1">
      <c r="A9848" t="s">
        <v>544</v>
      </c>
      <c r="B9848" t="s">
        <v>490</v>
      </c>
      <c r="C9848" t="s">
        <v>491</v>
      </c>
      <c r="D9848" t="s">
        <v>545</v>
      </c>
      <c r="E9848" t="s">
        <v>15</v>
      </c>
      <c r="F9848" t="s">
        <v>216</v>
      </c>
      <c r="G9848" t="s">
        <v>658</v>
      </c>
      <c r="H9848" s="1">
        <v>2021</v>
      </c>
      <c r="I9848" s="2">
        <v>700</v>
      </c>
      <c r="J9848" s="3">
        <v>1879.8694708573</v>
      </c>
      <c r="K9848">
        <f>Table1[[#This Row],[Total Revenue + Open]]/Table1[[#This Row],[Qty]]</f>
        <v>2.6855278155104285</v>
      </c>
      <c r="L9848">
        <f>Table1[[#This Row],[Total Revenue + Open]]/Table1[[#This Row],[Qty]]</f>
        <v>2.6855278155104285</v>
      </c>
    </row>
    <row r="9849" spans="1:12" hidden="1">
      <c r="A9849" t="s">
        <v>544</v>
      </c>
      <c r="B9849" t="s">
        <v>490</v>
      </c>
      <c r="C9849" t="s">
        <v>491</v>
      </c>
      <c r="D9849" t="s">
        <v>545</v>
      </c>
      <c r="E9849" t="s">
        <v>15</v>
      </c>
      <c r="F9849" t="s">
        <v>216</v>
      </c>
      <c r="G9849" t="s">
        <v>658</v>
      </c>
      <c r="H9849" s="1">
        <v>2021</v>
      </c>
      <c r="I9849" s="2">
        <v>1660</v>
      </c>
      <c r="J9849" s="3">
        <v>4463.1273029217</v>
      </c>
      <c r="K9849">
        <f>Table1[[#This Row],[Total Revenue + Open]]/Table1[[#This Row],[Qty]]</f>
        <v>2.6886309053745179</v>
      </c>
      <c r="L9849">
        <f>Table1[[#This Row],[Total Revenue + Open]]/Table1[[#This Row],[Qty]]</f>
        <v>2.6886309053745179</v>
      </c>
    </row>
    <row r="9850" spans="1:12" hidden="1">
      <c r="A9850" t="s">
        <v>544</v>
      </c>
      <c r="B9850" t="s">
        <v>490</v>
      </c>
      <c r="C9850" t="s">
        <v>491</v>
      </c>
      <c r="D9850" t="s">
        <v>545</v>
      </c>
      <c r="E9850" t="s">
        <v>15</v>
      </c>
      <c r="F9850" t="s">
        <v>216</v>
      </c>
      <c r="G9850" t="s">
        <v>361</v>
      </c>
      <c r="H9850" s="1">
        <v>2021</v>
      </c>
      <c r="I9850" s="2">
        <v>8145</v>
      </c>
      <c r="J9850" s="3">
        <v>21821.3257567451</v>
      </c>
      <c r="K9850">
        <f>Table1[[#This Row],[Total Revenue + Open]]/Table1[[#This Row],[Qty]]</f>
        <v>2.6791069069054756</v>
      </c>
      <c r="L9850">
        <f>Table1[[#This Row],[Total Revenue + Open]]/Table1[[#This Row],[Qty]]</f>
        <v>2.6791069069054756</v>
      </c>
    </row>
    <row r="9851" spans="1:12" hidden="1">
      <c r="A9851" t="s">
        <v>544</v>
      </c>
      <c r="B9851" t="s">
        <v>490</v>
      </c>
      <c r="C9851" t="s">
        <v>491</v>
      </c>
      <c r="D9851" t="s">
        <v>545</v>
      </c>
      <c r="E9851" t="s">
        <v>15</v>
      </c>
      <c r="F9851" t="s">
        <v>216</v>
      </c>
      <c r="G9851" t="s">
        <v>217</v>
      </c>
      <c r="H9851" s="1">
        <v>2021</v>
      </c>
      <c r="I9851" s="2">
        <v>700</v>
      </c>
      <c r="J9851" s="3">
        <v>1879.8694708573</v>
      </c>
      <c r="K9851">
        <f>Table1[[#This Row],[Total Revenue + Open]]/Table1[[#This Row],[Qty]]</f>
        <v>2.6855278155104285</v>
      </c>
      <c r="L9851">
        <f>Table1[[#This Row],[Total Revenue + Open]]/Table1[[#This Row],[Qty]]</f>
        <v>2.6855278155104285</v>
      </c>
    </row>
    <row r="9852" spans="1:12" hidden="1">
      <c r="A9852" t="s">
        <v>544</v>
      </c>
      <c r="B9852" t="s">
        <v>490</v>
      </c>
      <c r="C9852" t="s">
        <v>491</v>
      </c>
      <c r="D9852" t="s">
        <v>545</v>
      </c>
      <c r="E9852" t="s">
        <v>15</v>
      </c>
      <c r="F9852" t="s">
        <v>216</v>
      </c>
      <c r="G9852" t="s">
        <v>217</v>
      </c>
      <c r="H9852" s="1">
        <v>2021</v>
      </c>
      <c r="I9852" s="2">
        <v>1660</v>
      </c>
      <c r="J9852" s="3">
        <v>4463.1273029217</v>
      </c>
      <c r="K9852">
        <f>Table1[[#This Row],[Total Revenue + Open]]/Table1[[#This Row],[Qty]]</f>
        <v>2.6886309053745179</v>
      </c>
      <c r="L9852">
        <f>Table1[[#This Row],[Total Revenue + Open]]/Table1[[#This Row],[Qty]]</f>
        <v>2.6886309053745179</v>
      </c>
    </row>
    <row r="9853" spans="1:12" hidden="1">
      <c r="A9853" t="s">
        <v>544</v>
      </c>
      <c r="B9853" t="s">
        <v>490</v>
      </c>
      <c r="C9853" t="s">
        <v>491</v>
      </c>
      <c r="D9853" t="s">
        <v>659</v>
      </c>
      <c r="E9853" t="s">
        <v>15</v>
      </c>
      <c r="F9853" t="s">
        <v>47</v>
      </c>
      <c r="G9853" t="s">
        <v>602</v>
      </c>
      <c r="H9853" s="1">
        <v>2017</v>
      </c>
      <c r="I9853" s="2">
        <v>1660</v>
      </c>
      <c r="J9853" s="3">
        <v>4207.5</v>
      </c>
      <c r="K9853">
        <f>Table1[[#This Row],[Total Revenue + Open]]/Table1[[#This Row],[Qty]]</f>
        <v>2.5346385542168677</v>
      </c>
      <c r="L9853">
        <f>Table1[[#This Row],[Total Revenue + Open]]/Table1[[#This Row],[Qty]]</f>
        <v>2.5346385542168677</v>
      </c>
    </row>
    <row r="9854" spans="1:12" hidden="1">
      <c r="A9854" t="s">
        <v>544</v>
      </c>
      <c r="B9854" t="s">
        <v>490</v>
      </c>
      <c r="C9854" t="s">
        <v>491</v>
      </c>
      <c r="D9854" t="s">
        <v>659</v>
      </c>
      <c r="E9854" t="s">
        <v>15</v>
      </c>
      <c r="F9854" t="s">
        <v>47</v>
      </c>
      <c r="G9854" t="s">
        <v>660</v>
      </c>
      <c r="H9854" s="1">
        <v>2017</v>
      </c>
      <c r="I9854" s="2">
        <v>1255</v>
      </c>
      <c r="J9854" s="3">
        <v>3212.5</v>
      </c>
      <c r="K9854">
        <f>Table1[[#This Row],[Total Revenue + Open]]/Table1[[#This Row],[Qty]]</f>
        <v>2.5597609561752988</v>
      </c>
      <c r="L9854">
        <f>Table1[[#This Row],[Total Revenue + Open]]/Table1[[#This Row],[Qty]]</f>
        <v>2.5597609561752988</v>
      </c>
    </row>
    <row r="9855" spans="1:12" hidden="1">
      <c r="A9855" t="s">
        <v>544</v>
      </c>
      <c r="B9855" t="s">
        <v>490</v>
      </c>
      <c r="C9855" t="s">
        <v>491</v>
      </c>
      <c r="D9855" t="s">
        <v>659</v>
      </c>
      <c r="E9855" t="s">
        <v>15</v>
      </c>
      <c r="F9855" t="s">
        <v>30</v>
      </c>
      <c r="G9855" t="s">
        <v>661</v>
      </c>
      <c r="H9855" s="1">
        <v>2017</v>
      </c>
      <c r="I9855" s="2">
        <v>2090</v>
      </c>
      <c r="J9855" s="3">
        <v>5166.75</v>
      </c>
      <c r="K9855">
        <f>Table1[[#This Row],[Total Revenue + Open]]/Table1[[#This Row],[Qty]]</f>
        <v>2.4721291866028707</v>
      </c>
      <c r="L9855">
        <f>Table1[[#This Row],[Total Revenue + Open]]/Table1[[#This Row],[Qty]]</f>
        <v>2.4721291866028707</v>
      </c>
    </row>
    <row r="9856" spans="1:12" hidden="1">
      <c r="A9856" t="s">
        <v>544</v>
      </c>
      <c r="B9856" t="s">
        <v>490</v>
      </c>
      <c r="C9856" t="s">
        <v>491</v>
      </c>
      <c r="D9856" t="s">
        <v>659</v>
      </c>
      <c r="E9856" t="s">
        <v>15</v>
      </c>
      <c r="F9856" t="s">
        <v>30</v>
      </c>
      <c r="G9856" t="s">
        <v>319</v>
      </c>
      <c r="H9856" s="1">
        <v>2017</v>
      </c>
      <c r="I9856" s="2">
        <v>1660</v>
      </c>
      <c r="J9856" s="3">
        <v>4075.5</v>
      </c>
      <c r="K9856">
        <f>Table1[[#This Row],[Total Revenue + Open]]/Table1[[#This Row],[Qty]]</f>
        <v>2.455120481927711</v>
      </c>
      <c r="L9856">
        <f>Table1[[#This Row],[Total Revenue + Open]]/Table1[[#This Row],[Qty]]</f>
        <v>2.455120481927711</v>
      </c>
    </row>
    <row r="9857" spans="1:12" hidden="1">
      <c r="A9857" t="s">
        <v>544</v>
      </c>
      <c r="B9857" t="s">
        <v>490</v>
      </c>
      <c r="C9857" t="s">
        <v>491</v>
      </c>
      <c r="D9857" t="s">
        <v>662</v>
      </c>
      <c r="E9857" t="s">
        <v>15</v>
      </c>
      <c r="F9857" t="s">
        <v>47</v>
      </c>
      <c r="G9857" t="s">
        <v>564</v>
      </c>
      <c r="H9857" s="1">
        <v>2018</v>
      </c>
      <c r="I9857" s="2">
        <v>5980</v>
      </c>
      <c r="J9857" s="3">
        <v>15172.5</v>
      </c>
      <c r="K9857">
        <f>Table1[[#This Row],[Total Revenue + Open]]/Table1[[#This Row],[Qty]]</f>
        <v>2.5372073578595318</v>
      </c>
      <c r="L9857">
        <f>Table1[[#This Row],[Total Revenue + Open]]/Table1[[#This Row],[Qty]]</f>
        <v>2.5372073578595318</v>
      </c>
    </row>
    <row r="9858" spans="1:12" hidden="1">
      <c r="A9858" t="s">
        <v>544</v>
      </c>
      <c r="B9858" t="s">
        <v>490</v>
      </c>
      <c r="C9858" t="s">
        <v>491</v>
      </c>
      <c r="D9858" t="s">
        <v>662</v>
      </c>
      <c r="E9858" t="s">
        <v>15</v>
      </c>
      <c r="F9858" t="s">
        <v>47</v>
      </c>
      <c r="G9858" t="s">
        <v>565</v>
      </c>
      <c r="H9858" s="1">
        <v>2017</v>
      </c>
      <c r="I9858" s="2">
        <v>17190</v>
      </c>
      <c r="J9858" s="3">
        <v>43605</v>
      </c>
      <c r="K9858">
        <f>Table1[[#This Row],[Total Revenue + Open]]/Table1[[#This Row],[Qty]]</f>
        <v>2.5366492146596857</v>
      </c>
      <c r="L9858">
        <f>Table1[[#This Row],[Total Revenue + Open]]/Table1[[#This Row],[Qty]]</f>
        <v>2.5366492146596857</v>
      </c>
    </row>
    <row r="9859" spans="1:12" hidden="1">
      <c r="A9859" t="s">
        <v>544</v>
      </c>
      <c r="B9859" t="s">
        <v>490</v>
      </c>
      <c r="C9859" t="s">
        <v>491</v>
      </c>
      <c r="D9859" t="s">
        <v>662</v>
      </c>
      <c r="E9859" t="s">
        <v>15</v>
      </c>
      <c r="F9859" t="s">
        <v>31</v>
      </c>
      <c r="G9859" t="s">
        <v>33</v>
      </c>
      <c r="H9859" s="1">
        <v>2021</v>
      </c>
      <c r="I9859" s="2">
        <v>8395</v>
      </c>
      <c r="J9859" s="3">
        <v>20624.5</v>
      </c>
      <c r="K9859">
        <f>Table1[[#This Row],[Total Revenue + Open]]/Table1[[#This Row],[Qty]]</f>
        <v>2.4567599761762953</v>
      </c>
      <c r="L9859">
        <f>Table1[[#This Row],[Total Revenue + Open]]/Table1[[#This Row],[Qty]]</f>
        <v>2.4567599761762953</v>
      </c>
    </row>
    <row r="9860" spans="1:12" hidden="1">
      <c r="A9860" t="s">
        <v>544</v>
      </c>
      <c r="B9860" t="s">
        <v>490</v>
      </c>
      <c r="C9860" t="s">
        <v>491</v>
      </c>
      <c r="D9860" t="s">
        <v>662</v>
      </c>
      <c r="E9860" t="s">
        <v>15</v>
      </c>
      <c r="F9860" t="s">
        <v>31</v>
      </c>
      <c r="G9860" t="s">
        <v>33</v>
      </c>
      <c r="H9860" s="1">
        <v>2021</v>
      </c>
      <c r="I9860" s="2">
        <v>25140</v>
      </c>
      <c r="J9860" s="3">
        <v>61750</v>
      </c>
      <c r="K9860">
        <f>Table1[[#This Row],[Total Revenue + Open]]/Table1[[#This Row],[Qty]]</f>
        <v>2.4562450278440733</v>
      </c>
      <c r="L9860">
        <f>Table1[[#This Row],[Total Revenue + Open]]/Table1[[#This Row],[Qty]]</f>
        <v>2.4562450278440733</v>
      </c>
    </row>
    <row r="9861" spans="1:12" hidden="1">
      <c r="A9861" t="s">
        <v>544</v>
      </c>
      <c r="B9861" t="s">
        <v>490</v>
      </c>
      <c r="C9861" t="s">
        <v>491</v>
      </c>
      <c r="D9861" t="s">
        <v>662</v>
      </c>
      <c r="E9861" t="s">
        <v>15</v>
      </c>
      <c r="F9861" t="s">
        <v>31</v>
      </c>
      <c r="G9861" t="s">
        <v>33</v>
      </c>
      <c r="H9861" s="1">
        <v>2021</v>
      </c>
      <c r="I9861" s="2">
        <v>2115</v>
      </c>
      <c r="J9861" s="3">
        <v>5187</v>
      </c>
      <c r="K9861">
        <f>Table1[[#This Row],[Total Revenue + Open]]/Table1[[#This Row],[Qty]]</f>
        <v>2.452482269503546</v>
      </c>
      <c r="L9861">
        <f>Table1[[#This Row],[Total Revenue + Open]]/Table1[[#This Row],[Qty]]</f>
        <v>2.452482269503546</v>
      </c>
    </row>
    <row r="9862" spans="1:12" hidden="1">
      <c r="A9862" t="s">
        <v>544</v>
      </c>
      <c r="B9862" t="s">
        <v>490</v>
      </c>
      <c r="C9862" t="s">
        <v>491</v>
      </c>
      <c r="D9862" t="s">
        <v>662</v>
      </c>
      <c r="E9862" t="s">
        <v>15</v>
      </c>
      <c r="F9862" t="s">
        <v>31</v>
      </c>
      <c r="G9862" t="s">
        <v>33</v>
      </c>
      <c r="H9862" s="1">
        <v>2021</v>
      </c>
      <c r="I9862" s="2">
        <v>8375</v>
      </c>
      <c r="J9862" s="3">
        <v>20562.75</v>
      </c>
      <c r="K9862">
        <f>Table1[[#This Row],[Total Revenue + Open]]/Table1[[#This Row],[Qty]]</f>
        <v>2.4552537313432836</v>
      </c>
      <c r="L9862">
        <f>Table1[[#This Row],[Total Revenue + Open]]/Table1[[#This Row],[Qty]]</f>
        <v>2.4552537313432836</v>
      </c>
    </row>
    <row r="9863" spans="1:12" hidden="1">
      <c r="A9863" t="s">
        <v>544</v>
      </c>
      <c r="B9863" t="s">
        <v>490</v>
      </c>
      <c r="C9863" t="s">
        <v>491</v>
      </c>
      <c r="D9863" t="s">
        <v>662</v>
      </c>
      <c r="E9863" t="s">
        <v>15</v>
      </c>
      <c r="F9863" t="s">
        <v>31</v>
      </c>
      <c r="G9863" t="s">
        <v>33</v>
      </c>
      <c r="H9863" s="1">
        <v>2021</v>
      </c>
      <c r="I9863" s="2">
        <v>22980</v>
      </c>
      <c r="J9863" s="3">
        <v>56439.5</v>
      </c>
      <c r="K9863">
        <f>Table1[[#This Row],[Total Revenue + Open]]/Table1[[#This Row],[Qty]]</f>
        <v>2.4560269799825933</v>
      </c>
      <c r="L9863">
        <f>Table1[[#This Row],[Total Revenue + Open]]/Table1[[#This Row],[Qty]]</f>
        <v>2.4560269799825933</v>
      </c>
    </row>
    <row r="9864" spans="1:12" hidden="1">
      <c r="A9864" t="s">
        <v>544</v>
      </c>
      <c r="B9864" t="s">
        <v>490</v>
      </c>
      <c r="C9864" t="s">
        <v>491</v>
      </c>
      <c r="D9864" t="s">
        <v>662</v>
      </c>
      <c r="E9864" t="s">
        <v>15</v>
      </c>
      <c r="F9864" t="s">
        <v>31</v>
      </c>
      <c r="G9864" t="s">
        <v>33</v>
      </c>
      <c r="H9864" s="1">
        <v>2022</v>
      </c>
      <c r="I9864" s="2">
        <v>6260</v>
      </c>
      <c r="J9864" s="3">
        <v>15375.75</v>
      </c>
      <c r="K9864">
        <f>Table1[[#This Row],[Total Revenue + Open]]/Table1[[#This Row],[Qty]]</f>
        <v>2.4561900958466452</v>
      </c>
      <c r="L9864">
        <f>Table1[[#This Row],[Total Revenue + Open]]/Table1[[#This Row],[Qty]]</f>
        <v>2.4561900958466452</v>
      </c>
    </row>
    <row r="9865" spans="1:12" hidden="1">
      <c r="A9865" t="s">
        <v>544</v>
      </c>
      <c r="B9865" t="s">
        <v>490</v>
      </c>
      <c r="C9865" t="s">
        <v>491</v>
      </c>
      <c r="D9865" t="s">
        <v>662</v>
      </c>
      <c r="E9865" t="s">
        <v>15</v>
      </c>
      <c r="F9865" t="s">
        <v>31</v>
      </c>
      <c r="G9865" t="s">
        <v>33</v>
      </c>
      <c r="H9865" s="1">
        <v>2018</v>
      </c>
      <c r="I9865" s="2">
        <v>6235</v>
      </c>
      <c r="J9865" s="3">
        <v>15438</v>
      </c>
      <c r="K9865">
        <f>Table1[[#This Row],[Total Revenue + Open]]/Table1[[#This Row],[Qty]]</f>
        <v>2.4760224538893345</v>
      </c>
      <c r="L9865">
        <f>Table1[[#This Row],[Total Revenue + Open]]/Table1[[#This Row],[Qty]]</f>
        <v>2.4760224538893345</v>
      </c>
    </row>
    <row r="9866" spans="1:12" hidden="1">
      <c r="A9866" t="s">
        <v>544</v>
      </c>
      <c r="B9866" t="s">
        <v>490</v>
      </c>
      <c r="C9866" t="s">
        <v>491</v>
      </c>
      <c r="D9866" t="s">
        <v>662</v>
      </c>
      <c r="E9866" t="s">
        <v>15</v>
      </c>
      <c r="F9866" t="s">
        <v>31</v>
      </c>
      <c r="G9866" t="s">
        <v>33</v>
      </c>
      <c r="H9866" s="1">
        <v>2018</v>
      </c>
      <c r="I9866" s="2">
        <v>6235</v>
      </c>
      <c r="J9866" s="3">
        <v>15438</v>
      </c>
      <c r="K9866">
        <f>Table1[[#This Row],[Total Revenue + Open]]/Table1[[#This Row],[Qty]]</f>
        <v>2.4760224538893345</v>
      </c>
      <c r="L9866">
        <f>Table1[[#This Row],[Total Revenue + Open]]/Table1[[#This Row],[Qty]]</f>
        <v>2.4760224538893345</v>
      </c>
    </row>
    <row r="9867" spans="1:12" hidden="1">
      <c r="A9867" t="s">
        <v>544</v>
      </c>
      <c r="B9867" t="s">
        <v>490</v>
      </c>
      <c r="C9867" t="s">
        <v>491</v>
      </c>
      <c r="D9867" t="s">
        <v>662</v>
      </c>
      <c r="E9867" t="s">
        <v>15</v>
      </c>
      <c r="F9867" t="s">
        <v>31</v>
      </c>
      <c r="G9867" t="s">
        <v>33</v>
      </c>
      <c r="H9867" s="1">
        <v>2018</v>
      </c>
      <c r="I9867" s="2">
        <v>10355</v>
      </c>
      <c r="J9867" s="3">
        <v>25647</v>
      </c>
      <c r="K9867">
        <f>Table1[[#This Row],[Total Revenue + Open]]/Table1[[#This Row],[Qty]]</f>
        <v>2.4767745050700145</v>
      </c>
      <c r="L9867">
        <f>Table1[[#This Row],[Total Revenue + Open]]/Table1[[#This Row],[Qty]]</f>
        <v>2.4767745050700145</v>
      </c>
    </row>
    <row r="9868" spans="1:12" hidden="1">
      <c r="A9868" t="s">
        <v>544</v>
      </c>
      <c r="B9868" t="s">
        <v>490</v>
      </c>
      <c r="C9868" t="s">
        <v>491</v>
      </c>
      <c r="D9868" t="s">
        <v>662</v>
      </c>
      <c r="E9868" t="s">
        <v>15</v>
      </c>
      <c r="F9868" t="s">
        <v>31</v>
      </c>
      <c r="G9868" t="s">
        <v>33</v>
      </c>
      <c r="H9868" s="1">
        <v>2019</v>
      </c>
      <c r="I9868" s="2">
        <v>8040</v>
      </c>
      <c r="J9868" s="3">
        <v>19920</v>
      </c>
      <c r="K9868">
        <f>Table1[[#This Row],[Total Revenue + Open]]/Table1[[#This Row],[Qty]]</f>
        <v>2.4776119402985075</v>
      </c>
      <c r="L9868">
        <f>Table1[[#This Row],[Total Revenue + Open]]/Table1[[#This Row],[Qty]]</f>
        <v>2.4776119402985075</v>
      </c>
    </row>
    <row r="9869" spans="1:12" hidden="1">
      <c r="A9869" t="s">
        <v>544</v>
      </c>
      <c r="B9869" t="s">
        <v>490</v>
      </c>
      <c r="C9869" t="s">
        <v>491</v>
      </c>
      <c r="D9869" t="s">
        <v>662</v>
      </c>
      <c r="E9869" t="s">
        <v>15</v>
      </c>
      <c r="F9869" t="s">
        <v>31</v>
      </c>
      <c r="G9869" t="s">
        <v>33</v>
      </c>
      <c r="H9869" s="1">
        <v>2018</v>
      </c>
      <c r="I9869" s="2">
        <v>6235</v>
      </c>
      <c r="J9869" s="3">
        <v>15438</v>
      </c>
      <c r="K9869">
        <f>Table1[[#This Row],[Total Revenue + Open]]/Table1[[#This Row],[Qty]]</f>
        <v>2.4760224538893345</v>
      </c>
      <c r="L9869">
        <f>Table1[[#This Row],[Total Revenue + Open]]/Table1[[#This Row],[Qty]]</f>
        <v>2.4760224538893345</v>
      </c>
    </row>
    <row r="9870" spans="1:12" hidden="1">
      <c r="A9870" t="s">
        <v>544</v>
      </c>
      <c r="B9870" t="s">
        <v>490</v>
      </c>
      <c r="C9870" t="s">
        <v>491</v>
      </c>
      <c r="D9870" t="s">
        <v>662</v>
      </c>
      <c r="E9870" t="s">
        <v>15</v>
      </c>
      <c r="F9870" t="s">
        <v>31</v>
      </c>
      <c r="G9870" t="s">
        <v>33</v>
      </c>
      <c r="H9870" s="1">
        <v>2019</v>
      </c>
      <c r="I9870" s="2">
        <v>6030</v>
      </c>
      <c r="J9870" s="3">
        <v>14940</v>
      </c>
      <c r="K9870">
        <f>Table1[[#This Row],[Total Revenue + Open]]/Table1[[#This Row],[Qty]]</f>
        <v>2.4776119402985075</v>
      </c>
      <c r="L9870">
        <f>Table1[[#This Row],[Total Revenue + Open]]/Table1[[#This Row],[Qty]]</f>
        <v>2.4776119402985075</v>
      </c>
    </row>
    <row r="9871" spans="1:12" hidden="1">
      <c r="A9871" t="s">
        <v>544</v>
      </c>
      <c r="B9871" t="s">
        <v>490</v>
      </c>
      <c r="C9871" t="s">
        <v>491</v>
      </c>
      <c r="D9871" t="s">
        <v>662</v>
      </c>
      <c r="E9871" t="s">
        <v>15</v>
      </c>
      <c r="F9871" t="s">
        <v>31</v>
      </c>
      <c r="G9871" t="s">
        <v>33</v>
      </c>
      <c r="H9871" s="1">
        <v>2018</v>
      </c>
      <c r="I9871" s="2">
        <v>8295</v>
      </c>
      <c r="J9871" s="3">
        <v>20542.5</v>
      </c>
      <c r="K9871">
        <f>Table1[[#This Row],[Total Revenue + Open]]/Table1[[#This Row],[Qty]]</f>
        <v>2.4764918625678121</v>
      </c>
      <c r="L9871">
        <f>Table1[[#This Row],[Total Revenue + Open]]/Table1[[#This Row],[Qty]]</f>
        <v>2.4764918625678121</v>
      </c>
    </row>
    <row r="9872" spans="1:12" hidden="1">
      <c r="A9872" t="s">
        <v>544</v>
      </c>
      <c r="B9872" t="s">
        <v>490</v>
      </c>
      <c r="C9872" t="s">
        <v>491</v>
      </c>
      <c r="D9872" t="s">
        <v>662</v>
      </c>
      <c r="E9872" t="s">
        <v>15</v>
      </c>
      <c r="F9872" t="s">
        <v>31</v>
      </c>
      <c r="G9872" t="s">
        <v>33</v>
      </c>
      <c r="H9872" s="1">
        <v>2019</v>
      </c>
      <c r="I9872" s="2">
        <v>4875</v>
      </c>
      <c r="J9872" s="3">
        <v>12076.5</v>
      </c>
      <c r="K9872">
        <f>Table1[[#This Row],[Total Revenue + Open]]/Table1[[#This Row],[Qty]]</f>
        <v>2.4772307692307693</v>
      </c>
      <c r="L9872">
        <f>Table1[[#This Row],[Total Revenue + Open]]/Table1[[#This Row],[Qty]]</f>
        <v>2.4772307692307693</v>
      </c>
    </row>
    <row r="9873" spans="1:12" hidden="1">
      <c r="A9873" t="s">
        <v>544</v>
      </c>
      <c r="B9873" t="s">
        <v>490</v>
      </c>
      <c r="C9873" t="s">
        <v>491</v>
      </c>
      <c r="D9873" t="s">
        <v>662</v>
      </c>
      <c r="E9873" t="s">
        <v>15</v>
      </c>
      <c r="F9873" t="s">
        <v>31</v>
      </c>
      <c r="G9873" t="s">
        <v>33</v>
      </c>
      <c r="H9873" s="1">
        <v>2020</v>
      </c>
      <c r="I9873" s="2">
        <v>3620</v>
      </c>
      <c r="J9873" s="3">
        <v>8964</v>
      </c>
      <c r="K9873">
        <f>Table1[[#This Row],[Total Revenue + Open]]/Table1[[#This Row],[Qty]]</f>
        <v>2.4762430939226521</v>
      </c>
      <c r="L9873">
        <f>Table1[[#This Row],[Total Revenue + Open]]/Table1[[#This Row],[Qty]]</f>
        <v>2.4762430939226521</v>
      </c>
    </row>
    <row r="9874" spans="1:12" hidden="1">
      <c r="A9874" t="s">
        <v>544</v>
      </c>
      <c r="B9874" t="s">
        <v>490</v>
      </c>
      <c r="C9874" t="s">
        <v>491</v>
      </c>
      <c r="D9874" t="s">
        <v>662</v>
      </c>
      <c r="E9874" t="s">
        <v>15</v>
      </c>
      <c r="F9874" t="s">
        <v>31</v>
      </c>
      <c r="G9874" t="s">
        <v>33</v>
      </c>
      <c r="H9874" s="1">
        <v>2019</v>
      </c>
      <c r="I9874" s="2">
        <v>2010</v>
      </c>
      <c r="J9874" s="3">
        <v>4980</v>
      </c>
      <c r="K9874">
        <f>Table1[[#This Row],[Total Revenue + Open]]/Table1[[#This Row],[Qty]]</f>
        <v>2.4776119402985075</v>
      </c>
      <c r="L9874">
        <f>Table1[[#This Row],[Total Revenue + Open]]/Table1[[#This Row],[Qty]]</f>
        <v>2.4776119402985075</v>
      </c>
    </row>
    <row r="9875" spans="1:12" hidden="1">
      <c r="A9875" t="s">
        <v>544</v>
      </c>
      <c r="B9875" t="s">
        <v>490</v>
      </c>
      <c r="C9875" t="s">
        <v>491</v>
      </c>
      <c r="D9875" t="s">
        <v>662</v>
      </c>
      <c r="E9875" t="s">
        <v>15</v>
      </c>
      <c r="F9875" t="s">
        <v>31</v>
      </c>
      <c r="G9875" t="s">
        <v>33</v>
      </c>
      <c r="H9875" s="1">
        <v>2018</v>
      </c>
      <c r="I9875" s="2">
        <v>8295</v>
      </c>
      <c r="J9875" s="3">
        <v>20542.5</v>
      </c>
      <c r="K9875">
        <f>Table1[[#This Row],[Total Revenue + Open]]/Table1[[#This Row],[Qty]]</f>
        <v>2.4764918625678121</v>
      </c>
      <c r="L9875">
        <f>Table1[[#This Row],[Total Revenue + Open]]/Table1[[#This Row],[Qty]]</f>
        <v>2.4764918625678121</v>
      </c>
    </row>
    <row r="9876" spans="1:12" hidden="1">
      <c r="A9876" t="s">
        <v>544</v>
      </c>
      <c r="B9876" t="s">
        <v>490</v>
      </c>
      <c r="C9876" t="s">
        <v>491</v>
      </c>
      <c r="D9876" t="s">
        <v>662</v>
      </c>
      <c r="E9876" t="s">
        <v>15</v>
      </c>
      <c r="F9876" t="s">
        <v>31</v>
      </c>
      <c r="G9876" t="s">
        <v>33</v>
      </c>
      <c r="H9876" s="1">
        <v>2018</v>
      </c>
      <c r="I9876" s="2">
        <v>6235</v>
      </c>
      <c r="J9876" s="3">
        <v>15438</v>
      </c>
      <c r="K9876">
        <f>Table1[[#This Row],[Total Revenue + Open]]/Table1[[#This Row],[Qty]]</f>
        <v>2.4760224538893345</v>
      </c>
      <c r="L9876">
        <f>Table1[[#This Row],[Total Revenue + Open]]/Table1[[#This Row],[Qty]]</f>
        <v>2.4760224538893345</v>
      </c>
    </row>
    <row r="9877" spans="1:12" hidden="1">
      <c r="A9877" t="s">
        <v>544</v>
      </c>
      <c r="B9877" t="s">
        <v>490</v>
      </c>
      <c r="C9877" t="s">
        <v>491</v>
      </c>
      <c r="D9877" t="s">
        <v>662</v>
      </c>
      <c r="E9877" t="s">
        <v>15</v>
      </c>
      <c r="F9877" t="s">
        <v>31</v>
      </c>
      <c r="G9877" t="s">
        <v>33</v>
      </c>
      <c r="H9877" s="1">
        <v>2019</v>
      </c>
      <c r="I9877" s="2">
        <v>8040</v>
      </c>
      <c r="J9877" s="3">
        <v>19920</v>
      </c>
      <c r="K9877">
        <f>Table1[[#This Row],[Total Revenue + Open]]/Table1[[#This Row],[Qty]]</f>
        <v>2.4776119402985075</v>
      </c>
      <c r="L9877">
        <f>Table1[[#This Row],[Total Revenue + Open]]/Table1[[#This Row],[Qty]]</f>
        <v>2.4776119402985075</v>
      </c>
    </row>
    <row r="9878" spans="1:12" hidden="1">
      <c r="A9878" t="s">
        <v>544</v>
      </c>
      <c r="B9878" t="s">
        <v>490</v>
      </c>
      <c r="C9878" t="s">
        <v>491</v>
      </c>
      <c r="D9878" t="s">
        <v>662</v>
      </c>
      <c r="E9878" t="s">
        <v>15</v>
      </c>
      <c r="F9878" t="s">
        <v>31</v>
      </c>
      <c r="G9878" t="s">
        <v>33</v>
      </c>
      <c r="H9878" s="1">
        <v>2019</v>
      </c>
      <c r="I9878" s="2">
        <v>4020</v>
      </c>
      <c r="J9878" s="3">
        <v>9960</v>
      </c>
      <c r="K9878">
        <f>Table1[[#This Row],[Total Revenue + Open]]/Table1[[#This Row],[Qty]]</f>
        <v>2.4776119402985075</v>
      </c>
      <c r="L9878">
        <f>Table1[[#This Row],[Total Revenue + Open]]/Table1[[#This Row],[Qty]]</f>
        <v>2.4776119402985075</v>
      </c>
    </row>
    <row r="9879" spans="1:12" hidden="1">
      <c r="A9879" t="s">
        <v>544</v>
      </c>
      <c r="B9879" t="s">
        <v>490</v>
      </c>
      <c r="C9879" t="s">
        <v>491</v>
      </c>
      <c r="D9879" t="s">
        <v>662</v>
      </c>
      <c r="E9879" t="s">
        <v>15</v>
      </c>
      <c r="F9879" t="s">
        <v>31</v>
      </c>
      <c r="G9879" t="s">
        <v>33</v>
      </c>
      <c r="H9879" s="1">
        <v>2020</v>
      </c>
      <c r="I9879" s="2">
        <v>6285</v>
      </c>
      <c r="J9879" s="3">
        <v>15562.5</v>
      </c>
      <c r="K9879">
        <f>Table1[[#This Row],[Total Revenue + Open]]/Table1[[#This Row],[Qty]]</f>
        <v>2.4761336515513128</v>
      </c>
      <c r="L9879">
        <f>Table1[[#This Row],[Total Revenue + Open]]/Table1[[#This Row],[Qty]]</f>
        <v>2.4761336515513128</v>
      </c>
    </row>
    <row r="9880" spans="1:12" hidden="1">
      <c r="A9880" t="s">
        <v>544</v>
      </c>
      <c r="B9880" t="s">
        <v>490</v>
      </c>
      <c r="C9880" t="s">
        <v>491</v>
      </c>
      <c r="D9880" t="s">
        <v>662</v>
      </c>
      <c r="E9880" t="s">
        <v>15</v>
      </c>
      <c r="F9880" t="s">
        <v>31</v>
      </c>
      <c r="G9880" t="s">
        <v>33</v>
      </c>
      <c r="H9880" s="1">
        <v>2021</v>
      </c>
      <c r="I9880" s="2">
        <v>4175</v>
      </c>
      <c r="J9880" s="3">
        <v>10333.5</v>
      </c>
      <c r="K9880">
        <f>Table1[[#This Row],[Total Revenue + Open]]/Table1[[#This Row],[Qty]]</f>
        <v>2.4750898203592815</v>
      </c>
      <c r="L9880">
        <f>Table1[[#This Row],[Total Revenue + Open]]/Table1[[#This Row],[Qty]]</f>
        <v>2.4750898203592815</v>
      </c>
    </row>
    <row r="9881" spans="1:12" hidden="1">
      <c r="A9881" t="s">
        <v>544</v>
      </c>
      <c r="B9881" t="s">
        <v>490</v>
      </c>
      <c r="C9881" t="s">
        <v>491</v>
      </c>
      <c r="D9881" t="s">
        <v>662</v>
      </c>
      <c r="E9881" t="s">
        <v>15</v>
      </c>
      <c r="F9881" t="s">
        <v>31</v>
      </c>
      <c r="G9881" t="s">
        <v>33</v>
      </c>
      <c r="H9881" s="1">
        <v>2022</v>
      </c>
      <c r="I9881" s="2">
        <v>10455</v>
      </c>
      <c r="J9881" s="3">
        <v>25896</v>
      </c>
      <c r="K9881">
        <f>Table1[[#This Row],[Total Revenue + Open]]/Table1[[#This Row],[Qty]]</f>
        <v>2.4769010043041608</v>
      </c>
      <c r="L9881">
        <f>Table1[[#This Row],[Total Revenue + Open]]/Table1[[#This Row],[Qty]]</f>
        <v>2.4769010043041608</v>
      </c>
    </row>
    <row r="9882" spans="1:12" hidden="1">
      <c r="A9882" t="s">
        <v>544</v>
      </c>
      <c r="B9882" t="s">
        <v>490</v>
      </c>
      <c r="C9882" t="s">
        <v>491</v>
      </c>
      <c r="D9882" t="s">
        <v>662</v>
      </c>
      <c r="E9882" t="s">
        <v>15</v>
      </c>
      <c r="F9882" t="s">
        <v>31</v>
      </c>
      <c r="G9882" t="s">
        <v>33</v>
      </c>
      <c r="H9882" s="1">
        <v>2020</v>
      </c>
      <c r="I9882" s="2">
        <v>4175</v>
      </c>
      <c r="J9882" s="3">
        <v>10333.5</v>
      </c>
      <c r="K9882">
        <f>Table1[[#This Row],[Total Revenue + Open]]/Table1[[#This Row],[Qty]]</f>
        <v>2.4750898203592815</v>
      </c>
      <c r="L9882">
        <f>Table1[[#This Row],[Total Revenue + Open]]/Table1[[#This Row],[Qty]]</f>
        <v>2.4750898203592815</v>
      </c>
    </row>
    <row r="9883" spans="1:12" hidden="1">
      <c r="A9883" t="s">
        <v>544</v>
      </c>
      <c r="B9883" t="s">
        <v>490</v>
      </c>
      <c r="C9883" t="s">
        <v>491</v>
      </c>
      <c r="D9883" t="s">
        <v>662</v>
      </c>
      <c r="E9883" t="s">
        <v>15</v>
      </c>
      <c r="F9883" t="s">
        <v>31</v>
      </c>
      <c r="G9883" t="s">
        <v>33</v>
      </c>
      <c r="H9883" s="1">
        <v>2020</v>
      </c>
      <c r="I9883" s="2">
        <v>4175</v>
      </c>
      <c r="J9883" s="3">
        <v>10333.5</v>
      </c>
      <c r="K9883">
        <f>Table1[[#This Row],[Total Revenue + Open]]/Table1[[#This Row],[Qty]]</f>
        <v>2.4750898203592815</v>
      </c>
      <c r="L9883">
        <f>Table1[[#This Row],[Total Revenue + Open]]/Table1[[#This Row],[Qty]]</f>
        <v>2.4750898203592815</v>
      </c>
    </row>
    <row r="9884" spans="1:12" hidden="1">
      <c r="A9884" t="s">
        <v>544</v>
      </c>
      <c r="B9884" t="s">
        <v>490</v>
      </c>
      <c r="C9884" t="s">
        <v>491</v>
      </c>
      <c r="D9884" t="s">
        <v>662</v>
      </c>
      <c r="E9884" t="s">
        <v>15</v>
      </c>
      <c r="F9884" t="s">
        <v>31</v>
      </c>
      <c r="G9884" t="s">
        <v>33</v>
      </c>
      <c r="H9884" s="1">
        <v>2020</v>
      </c>
      <c r="I9884" s="2">
        <v>4175</v>
      </c>
      <c r="J9884" s="3">
        <v>10333.5</v>
      </c>
      <c r="K9884">
        <f>Table1[[#This Row],[Total Revenue + Open]]/Table1[[#This Row],[Qty]]</f>
        <v>2.4750898203592815</v>
      </c>
      <c r="L9884">
        <f>Table1[[#This Row],[Total Revenue + Open]]/Table1[[#This Row],[Qty]]</f>
        <v>2.4750898203592815</v>
      </c>
    </row>
    <row r="9885" spans="1:12" hidden="1">
      <c r="A9885" t="s">
        <v>544</v>
      </c>
      <c r="B9885" t="s">
        <v>490</v>
      </c>
      <c r="C9885" t="s">
        <v>491</v>
      </c>
      <c r="D9885" t="s">
        <v>662</v>
      </c>
      <c r="E9885" t="s">
        <v>15</v>
      </c>
      <c r="F9885" t="s">
        <v>31</v>
      </c>
      <c r="G9885" t="s">
        <v>33</v>
      </c>
      <c r="H9885" s="1">
        <v>2020</v>
      </c>
      <c r="I9885" s="2">
        <v>3170</v>
      </c>
      <c r="J9885" s="3">
        <v>7843.5</v>
      </c>
      <c r="K9885">
        <f>Table1[[#This Row],[Total Revenue + Open]]/Table1[[#This Row],[Qty]]</f>
        <v>2.4742902208201891</v>
      </c>
      <c r="L9885">
        <f>Table1[[#This Row],[Total Revenue + Open]]/Table1[[#This Row],[Qty]]</f>
        <v>2.4742902208201891</v>
      </c>
    </row>
    <row r="9886" spans="1:12" hidden="1">
      <c r="A9886" t="s">
        <v>544</v>
      </c>
      <c r="B9886" t="s">
        <v>490</v>
      </c>
      <c r="C9886" t="s">
        <v>491</v>
      </c>
      <c r="D9886" t="s">
        <v>662</v>
      </c>
      <c r="E9886" t="s">
        <v>15</v>
      </c>
      <c r="F9886" t="s">
        <v>31</v>
      </c>
      <c r="G9886" t="s">
        <v>33</v>
      </c>
      <c r="H9886" s="1">
        <v>2021</v>
      </c>
      <c r="I9886" s="2">
        <v>3170</v>
      </c>
      <c r="J9886" s="3">
        <v>7843.5</v>
      </c>
      <c r="K9886">
        <f>Table1[[#This Row],[Total Revenue + Open]]/Table1[[#This Row],[Qty]]</f>
        <v>2.4742902208201891</v>
      </c>
      <c r="L9886">
        <f>Table1[[#This Row],[Total Revenue + Open]]/Table1[[#This Row],[Qty]]</f>
        <v>2.4742902208201891</v>
      </c>
    </row>
    <row r="9887" spans="1:12" hidden="1">
      <c r="A9887" t="s">
        <v>544</v>
      </c>
      <c r="B9887" t="s">
        <v>490</v>
      </c>
      <c r="C9887" t="s">
        <v>491</v>
      </c>
      <c r="D9887" t="s">
        <v>662</v>
      </c>
      <c r="E9887" t="s">
        <v>15</v>
      </c>
      <c r="F9887" t="s">
        <v>31</v>
      </c>
      <c r="G9887" t="s">
        <v>33</v>
      </c>
      <c r="H9887" s="1">
        <v>2020</v>
      </c>
      <c r="I9887" s="2">
        <v>5230</v>
      </c>
      <c r="J9887" s="3">
        <v>12948</v>
      </c>
      <c r="K9887">
        <f>Table1[[#This Row],[Total Revenue + Open]]/Table1[[#This Row],[Qty]]</f>
        <v>2.4757170172084129</v>
      </c>
      <c r="L9887">
        <f>Table1[[#This Row],[Total Revenue + Open]]/Table1[[#This Row],[Qty]]</f>
        <v>2.4757170172084129</v>
      </c>
    </row>
    <row r="9888" spans="1:12" hidden="1">
      <c r="A9888" t="s">
        <v>544</v>
      </c>
      <c r="B9888" t="s">
        <v>490</v>
      </c>
      <c r="C9888" t="s">
        <v>491</v>
      </c>
      <c r="D9888" t="s">
        <v>662</v>
      </c>
      <c r="E9888" t="s">
        <v>15</v>
      </c>
      <c r="F9888" t="s">
        <v>31</v>
      </c>
      <c r="G9888" t="s">
        <v>33</v>
      </c>
      <c r="H9888" s="1">
        <v>2021</v>
      </c>
      <c r="I9888" s="2">
        <v>6285</v>
      </c>
      <c r="J9888" s="3">
        <v>15562.5</v>
      </c>
      <c r="K9888">
        <f>Table1[[#This Row],[Total Revenue + Open]]/Table1[[#This Row],[Qty]]</f>
        <v>2.4761336515513128</v>
      </c>
      <c r="L9888">
        <f>Table1[[#This Row],[Total Revenue + Open]]/Table1[[#This Row],[Qty]]</f>
        <v>2.4761336515513128</v>
      </c>
    </row>
    <row r="9889" spans="1:12" hidden="1">
      <c r="A9889" t="s">
        <v>544</v>
      </c>
      <c r="B9889" t="s">
        <v>490</v>
      </c>
      <c r="C9889" t="s">
        <v>491</v>
      </c>
      <c r="D9889" t="s">
        <v>662</v>
      </c>
      <c r="E9889" t="s">
        <v>15</v>
      </c>
      <c r="F9889" t="s">
        <v>31</v>
      </c>
      <c r="G9889" t="s">
        <v>33</v>
      </c>
      <c r="H9889" s="1">
        <v>2021</v>
      </c>
      <c r="I9889" s="2">
        <v>3170</v>
      </c>
      <c r="J9889" s="3">
        <v>7843.5</v>
      </c>
      <c r="K9889">
        <f>Table1[[#This Row],[Total Revenue + Open]]/Table1[[#This Row],[Qty]]</f>
        <v>2.4742902208201891</v>
      </c>
      <c r="L9889">
        <f>Table1[[#This Row],[Total Revenue + Open]]/Table1[[#This Row],[Qty]]</f>
        <v>2.4742902208201891</v>
      </c>
    </row>
    <row r="9890" spans="1:12" hidden="1">
      <c r="A9890" t="s">
        <v>544</v>
      </c>
      <c r="B9890" t="s">
        <v>490</v>
      </c>
      <c r="C9890" t="s">
        <v>491</v>
      </c>
      <c r="D9890" t="s">
        <v>662</v>
      </c>
      <c r="E9890" t="s">
        <v>15</v>
      </c>
      <c r="F9890" t="s">
        <v>31</v>
      </c>
      <c r="G9890" t="s">
        <v>33</v>
      </c>
      <c r="H9890" s="1">
        <v>2021</v>
      </c>
      <c r="I9890" s="2">
        <v>20810</v>
      </c>
      <c r="J9890" s="3">
        <v>51543</v>
      </c>
      <c r="K9890">
        <f>Table1[[#This Row],[Total Revenue + Open]]/Table1[[#This Row],[Qty]]</f>
        <v>2.4768380586256606</v>
      </c>
      <c r="L9890">
        <f>Table1[[#This Row],[Total Revenue + Open]]/Table1[[#This Row],[Qty]]</f>
        <v>2.4768380586256606</v>
      </c>
    </row>
    <row r="9891" spans="1:12" hidden="1">
      <c r="A9891" t="s">
        <v>544</v>
      </c>
      <c r="B9891" t="s">
        <v>490</v>
      </c>
      <c r="C9891" t="s">
        <v>491</v>
      </c>
      <c r="D9891" t="s">
        <v>662</v>
      </c>
      <c r="E9891" t="s">
        <v>15</v>
      </c>
      <c r="F9891" t="s">
        <v>31</v>
      </c>
      <c r="G9891" t="s">
        <v>33</v>
      </c>
      <c r="H9891" s="1">
        <v>2022</v>
      </c>
      <c r="I9891" s="2">
        <v>12520</v>
      </c>
      <c r="J9891" s="3">
        <v>31000.5</v>
      </c>
      <c r="K9891">
        <f>Table1[[#This Row],[Total Revenue + Open]]/Table1[[#This Row],[Qty]]</f>
        <v>2.4760782747603836</v>
      </c>
      <c r="L9891">
        <f>Table1[[#This Row],[Total Revenue + Open]]/Table1[[#This Row],[Qty]]</f>
        <v>2.4760782747603836</v>
      </c>
    </row>
    <row r="9892" spans="1:12" hidden="1">
      <c r="A9892" t="s">
        <v>544</v>
      </c>
      <c r="B9892" t="s">
        <v>490</v>
      </c>
      <c r="C9892" t="s">
        <v>491</v>
      </c>
      <c r="D9892" t="s">
        <v>662</v>
      </c>
      <c r="E9892" t="s">
        <v>15</v>
      </c>
      <c r="F9892" t="s">
        <v>31</v>
      </c>
      <c r="G9892" t="s">
        <v>33</v>
      </c>
      <c r="H9892" s="1">
        <v>2021</v>
      </c>
      <c r="I9892" s="2">
        <v>4175</v>
      </c>
      <c r="J9892" s="3">
        <v>10333.5</v>
      </c>
      <c r="K9892">
        <f>Table1[[#This Row],[Total Revenue + Open]]/Table1[[#This Row],[Qty]]</f>
        <v>2.4750898203592815</v>
      </c>
      <c r="L9892">
        <f>Table1[[#This Row],[Total Revenue + Open]]/Table1[[#This Row],[Qty]]</f>
        <v>2.4750898203592815</v>
      </c>
    </row>
    <row r="9893" spans="1:12" hidden="1">
      <c r="A9893" t="s">
        <v>544</v>
      </c>
      <c r="B9893" t="s">
        <v>490</v>
      </c>
      <c r="C9893" t="s">
        <v>491</v>
      </c>
      <c r="D9893" t="s">
        <v>662</v>
      </c>
      <c r="E9893" t="s">
        <v>15</v>
      </c>
      <c r="F9893" t="s">
        <v>31</v>
      </c>
      <c r="G9893" t="s">
        <v>33</v>
      </c>
      <c r="H9893" s="1">
        <v>2021</v>
      </c>
      <c r="I9893" s="2">
        <v>2115</v>
      </c>
      <c r="J9893" s="3">
        <v>5229</v>
      </c>
      <c r="K9893">
        <f>Table1[[#This Row],[Total Revenue + Open]]/Table1[[#This Row],[Qty]]</f>
        <v>2.472340425531915</v>
      </c>
      <c r="L9893">
        <f>Table1[[#This Row],[Total Revenue + Open]]/Table1[[#This Row],[Qty]]</f>
        <v>2.472340425531915</v>
      </c>
    </row>
    <row r="9894" spans="1:12" hidden="1">
      <c r="A9894" t="s">
        <v>544</v>
      </c>
      <c r="B9894" t="s">
        <v>490</v>
      </c>
      <c r="C9894" t="s">
        <v>491</v>
      </c>
      <c r="D9894" t="s">
        <v>662</v>
      </c>
      <c r="E9894" t="s">
        <v>15</v>
      </c>
      <c r="F9894" t="s">
        <v>31</v>
      </c>
      <c r="G9894" t="s">
        <v>33</v>
      </c>
      <c r="H9894" s="1">
        <v>2022</v>
      </c>
      <c r="I9894" s="2">
        <v>8270</v>
      </c>
      <c r="J9894" s="3">
        <v>20480.25</v>
      </c>
      <c r="K9894">
        <f>Table1[[#This Row],[Total Revenue + Open]]/Table1[[#This Row],[Qty]]</f>
        <v>2.4764510278113665</v>
      </c>
      <c r="L9894">
        <f>Table1[[#This Row],[Total Revenue + Open]]/Table1[[#This Row],[Qty]]</f>
        <v>2.4764510278113665</v>
      </c>
    </row>
    <row r="9895" spans="1:12" hidden="1">
      <c r="A9895" t="s">
        <v>544</v>
      </c>
      <c r="B9895" t="s">
        <v>490</v>
      </c>
      <c r="C9895" t="s">
        <v>491</v>
      </c>
      <c r="D9895" t="s">
        <v>662</v>
      </c>
      <c r="E9895" t="s">
        <v>15</v>
      </c>
      <c r="F9895" t="s">
        <v>31</v>
      </c>
      <c r="G9895" t="s">
        <v>33</v>
      </c>
      <c r="H9895" s="1">
        <v>2022</v>
      </c>
      <c r="I9895" s="2">
        <v>8270</v>
      </c>
      <c r="J9895" s="3">
        <v>20480.25</v>
      </c>
      <c r="K9895">
        <f>Table1[[#This Row],[Total Revenue + Open]]/Table1[[#This Row],[Qty]]</f>
        <v>2.4764510278113665</v>
      </c>
      <c r="L9895">
        <f>Table1[[#This Row],[Total Revenue + Open]]/Table1[[#This Row],[Qty]]</f>
        <v>2.4764510278113665</v>
      </c>
    </row>
    <row r="9896" spans="1:12" hidden="1">
      <c r="A9896" t="s">
        <v>544</v>
      </c>
      <c r="B9896" t="s">
        <v>490</v>
      </c>
      <c r="C9896" t="s">
        <v>491</v>
      </c>
      <c r="D9896" t="s">
        <v>662</v>
      </c>
      <c r="E9896" t="s">
        <v>15</v>
      </c>
      <c r="F9896" t="s">
        <v>31</v>
      </c>
      <c r="G9896" t="s">
        <v>33</v>
      </c>
      <c r="H9896" s="1">
        <v>2017</v>
      </c>
      <c r="I9896" s="2">
        <v>5930</v>
      </c>
      <c r="J9896" s="3">
        <v>14691</v>
      </c>
      <c r="K9896">
        <f>Table1[[#This Row],[Total Revenue + Open]]/Table1[[#This Row],[Qty]]</f>
        <v>2.4774030354131535</v>
      </c>
      <c r="L9896">
        <f>Table1[[#This Row],[Total Revenue + Open]]/Table1[[#This Row],[Qty]]</f>
        <v>2.4774030354131535</v>
      </c>
    </row>
    <row r="9897" spans="1:12" hidden="1">
      <c r="A9897" t="s">
        <v>544</v>
      </c>
      <c r="B9897" t="s">
        <v>490</v>
      </c>
      <c r="C9897" t="s">
        <v>491</v>
      </c>
      <c r="D9897" t="s">
        <v>662</v>
      </c>
      <c r="E9897" t="s">
        <v>15</v>
      </c>
      <c r="F9897" t="s">
        <v>31</v>
      </c>
      <c r="G9897" t="s">
        <v>33</v>
      </c>
      <c r="H9897" s="1">
        <v>2017</v>
      </c>
      <c r="I9897" s="2">
        <v>10355</v>
      </c>
      <c r="J9897" s="3">
        <v>25647</v>
      </c>
      <c r="K9897">
        <f>Table1[[#This Row],[Total Revenue + Open]]/Table1[[#This Row],[Qty]]</f>
        <v>2.4767745050700145</v>
      </c>
      <c r="L9897">
        <f>Table1[[#This Row],[Total Revenue + Open]]/Table1[[#This Row],[Qty]]</f>
        <v>2.4767745050700145</v>
      </c>
    </row>
    <row r="9898" spans="1:12" hidden="1">
      <c r="A9898" t="s">
        <v>544</v>
      </c>
      <c r="B9898" t="s">
        <v>490</v>
      </c>
      <c r="C9898" t="s">
        <v>491</v>
      </c>
      <c r="D9898" t="s">
        <v>662</v>
      </c>
      <c r="E9898" t="s">
        <v>15</v>
      </c>
      <c r="F9898" t="s">
        <v>31</v>
      </c>
      <c r="G9898" t="s">
        <v>33</v>
      </c>
      <c r="H9898" s="1">
        <v>2017</v>
      </c>
      <c r="I9898" s="2">
        <v>6235</v>
      </c>
      <c r="J9898" s="3">
        <v>15438</v>
      </c>
      <c r="K9898">
        <f>Table1[[#This Row],[Total Revenue + Open]]/Table1[[#This Row],[Qty]]</f>
        <v>2.4760224538893345</v>
      </c>
      <c r="L9898">
        <f>Table1[[#This Row],[Total Revenue + Open]]/Table1[[#This Row],[Qty]]</f>
        <v>2.4760224538893345</v>
      </c>
    </row>
    <row r="9899" spans="1:12" hidden="1">
      <c r="A9899" t="s">
        <v>544</v>
      </c>
      <c r="B9899" t="s">
        <v>490</v>
      </c>
      <c r="C9899" t="s">
        <v>491</v>
      </c>
      <c r="D9899" t="s">
        <v>662</v>
      </c>
      <c r="E9899" t="s">
        <v>15</v>
      </c>
      <c r="F9899" t="s">
        <v>31</v>
      </c>
      <c r="G9899" t="s">
        <v>33</v>
      </c>
      <c r="H9899" s="1">
        <v>2018</v>
      </c>
      <c r="I9899" s="2">
        <v>5830</v>
      </c>
      <c r="J9899" s="3">
        <v>14442</v>
      </c>
      <c r="K9899">
        <f>Table1[[#This Row],[Total Revenue + Open]]/Table1[[#This Row],[Qty]]</f>
        <v>2.4771869639794168</v>
      </c>
      <c r="L9899">
        <f>Table1[[#This Row],[Total Revenue + Open]]/Table1[[#This Row],[Qty]]</f>
        <v>2.4771869639794168</v>
      </c>
    </row>
    <row r="9900" spans="1:12" hidden="1">
      <c r="A9900" t="s">
        <v>544</v>
      </c>
      <c r="B9900" t="s">
        <v>490</v>
      </c>
      <c r="C9900" t="s">
        <v>491</v>
      </c>
      <c r="D9900" t="s">
        <v>662</v>
      </c>
      <c r="E9900" t="s">
        <v>15</v>
      </c>
      <c r="F9900" t="s">
        <v>31</v>
      </c>
      <c r="G9900" t="s">
        <v>33</v>
      </c>
      <c r="H9900" s="1">
        <v>2017</v>
      </c>
      <c r="I9900" s="2">
        <v>10355</v>
      </c>
      <c r="J9900" s="3">
        <v>25647</v>
      </c>
      <c r="K9900">
        <f>Table1[[#This Row],[Total Revenue + Open]]/Table1[[#This Row],[Qty]]</f>
        <v>2.4767745050700145</v>
      </c>
      <c r="L9900">
        <f>Table1[[#This Row],[Total Revenue + Open]]/Table1[[#This Row],[Qty]]</f>
        <v>2.4767745050700145</v>
      </c>
    </row>
    <row r="9901" spans="1:12" hidden="1">
      <c r="A9901" t="s">
        <v>544</v>
      </c>
      <c r="B9901" t="s">
        <v>490</v>
      </c>
      <c r="C9901" t="s">
        <v>491</v>
      </c>
      <c r="D9901" t="s">
        <v>662</v>
      </c>
      <c r="E9901" t="s">
        <v>15</v>
      </c>
      <c r="F9901" t="s">
        <v>31</v>
      </c>
      <c r="G9901" t="s">
        <v>33</v>
      </c>
      <c r="H9901" s="1">
        <v>2017</v>
      </c>
      <c r="I9901" s="2">
        <v>6235</v>
      </c>
      <c r="J9901" s="3">
        <v>15438</v>
      </c>
      <c r="K9901">
        <f>Table1[[#This Row],[Total Revenue + Open]]/Table1[[#This Row],[Qty]]</f>
        <v>2.4760224538893345</v>
      </c>
      <c r="L9901">
        <f>Table1[[#This Row],[Total Revenue + Open]]/Table1[[#This Row],[Qty]]</f>
        <v>2.4760224538893345</v>
      </c>
    </row>
    <row r="9902" spans="1:12" hidden="1">
      <c r="A9902" t="s">
        <v>544</v>
      </c>
      <c r="B9902" t="s">
        <v>490</v>
      </c>
      <c r="C9902" t="s">
        <v>491</v>
      </c>
      <c r="D9902" t="s">
        <v>662</v>
      </c>
      <c r="E9902" t="s">
        <v>15</v>
      </c>
      <c r="F9902" t="s">
        <v>31</v>
      </c>
      <c r="G9902" t="s">
        <v>33</v>
      </c>
      <c r="H9902" s="1">
        <v>2017</v>
      </c>
      <c r="I9902" s="2">
        <v>4175</v>
      </c>
      <c r="J9902" s="3">
        <v>10333.5</v>
      </c>
      <c r="K9902">
        <f>Table1[[#This Row],[Total Revenue + Open]]/Table1[[#This Row],[Qty]]</f>
        <v>2.4750898203592815</v>
      </c>
      <c r="L9902">
        <f>Table1[[#This Row],[Total Revenue + Open]]/Table1[[#This Row],[Qty]]</f>
        <v>2.4750898203592815</v>
      </c>
    </row>
    <row r="9903" spans="1:12" hidden="1">
      <c r="A9903" t="s">
        <v>544</v>
      </c>
      <c r="B9903" t="s">
        <v>490</v>
      </c>
      <c r="C9903" t="s">
        <v>491</v>
      </c>
      <c r="D9903" t="s">
        <v>662</v>
      </c>
      <c r="E9903" t="s">
        <v>15</v>
      </c>
      <c r="F9903" t="s">
        <v>31</v>
      </c>
      <c r="G9903" t="s">
        <v>33</v>
      </c>
      <c r="H9903" s="1">
        <v>2017</v>
      </c>
      <c r="I9903" s="2">
        <v>1060</v>
      </c>
      <c r="J9903" s="3">
        <v>2614.5</v>
      </c>
      <c r="K9903">
        <f>Table1[[#This Row],[Total Revenue + Open]]/Table1[[#This Row],[Qty]]</f>
        <v>2.4665094339622642</v>
      </c>
      <c r="L9903">
        <f>Table1[[#This Row],[Total Revenue + Open]]/Table1[[#This Row],[Qty]]</f>
        <v>2.4665094339622642</v>
      </c>
    </row>
    <row r="9904" spans="1:12" hidden="1">
      <c r="A9904" t="s">
        <v>544</v>
      </c>
      <c r="B9904" t="s">
        <v>490</v>
      </c>
      <c r="C9904" t="s">
        <v>491</v>
      </c>
      <c r="D9904" t="s">
        <v>662</v>
      </c>
      <c r="E9904" t="s">
        <v>15</v>
      </c>
      <c r="F9904" t="s">
        <v>31</v>
      </c>
      <c r="G9904" t="s">
        <v>33</v>
      </c>
      <c r="H9904" s="1">
        <v>2017</v>
      </c>
      <c r="I9904" s="2">
        <v>8295</v>
      </c>
      <c r="J9904" s="3">
        <v>20542.5</v>
      </c>
      <c r="K9904">
        <f>Table1[[#This Row],[Total Revenue + Open]]/Table1[[#This Row],[Qty]]</f>
        <v>2.4764918625678121</v>
      </c>
      <c r="L9904">
        <f>Table1[[#This Row],[Total Revenue + Open]]/Table1[[#This Row],[Qty]]</f>
        <v>2.4764918625678121</v>
      </c>
    </row>
    <row r="9905" spans="1:12" hidden="1">
      <c r="A9905" t="s">
        <v>544</v>
      </c>
      <c r="B9905" t="s">
        <v>490</v>
      </c>
      <c r="C9905" t="s">
        <v>491</v>
      </c>
      <c r="D9905" t="s">
        <v>662</v>
      </c>
      <c r="E9905" t="s">
        <v>15</v>
      </c>
      <c r="F9905" t="s">
        <v>31</v>
      </c>
      <c r="G9905" t="s">
        <v>33</v>
      </c>
      <c r="H9905" s="1">
        <v>2018</v>
      </c>
      <c r="I9905" s="2">
        <v>3920</v>
      </c>
      <c r="J9905" s="3">
        <v>9711</v>
      </c>
      <c r="K9905">
        <f>Table1[[#This Row],[Total Revenue + Open]]/Table1[[#This Row],[Qty]]</f>
        <v>2.4772959183673469</v>
      </c>
      <c r="L9905">
        <f>Table1[[#This Row],[Total Revenue + Open]]/Table1[[#This Row],[Qty]]</f>
        <v>2.4772959183673469</v>
      </c>
    </row>
    <row r="9906" spans="1:12" hidden="1">
      <c r="A9906" t="s">
        <v>544</v>
      </c>
      <c r="B9906" t="s">
        <v>490</v>
      </c>
      <c r="C9906" t="s">
        <v>491</v>
      </c>
      <c r="D9906" t="s">
        <v>662</v>
      </c>
      <c r="E9906" t="s">
        <v>15</v>
      </c>
      <c r="F9906" t="s">
        <v>31</v>
      </c>
      <c r="G9906" t="s">
        <v>33</v>
      </c>
      <c r="H9906" s="1">
        <v>2017</v>
      </c>
      <c r="I9906" s="2">
        <v>16590</v>
      </c>
      <c r="J9906" s="3">
        <v>41085</v>
      </c>
      <c r="K9906">
        <f>Table1[[#This Row],[Total Revenue + Open]]/Table1[[#This Row],[Qty]]</f>
        <v>2.4764918625678121</v>
      </c>
      <c r="L9906">
        <f>Table1[[#This Row],[Total Revenue + Open]]/Table1[[#This Row],[Qty]]</f>
        <v>2.4764918625678121</v>
      </c>
    </row>
    <row r="9907" spans="1:12" hidden="1">
      <c r="A9907" t="s">
        <v>544</v>
      </c>
      <c r="B9907" t="s">
        <v>490</v>
      </c>
      <c r="C9907" t="s">
        <v>491</v>
      </c>
      <c r="D9907" t="s">
        <v>662</v>
      </c>
      <c r="E9907" t="s">
        <v>15</v>
      </c>
      <c r="F9907" t="s">
        <v>31</v>
      </c>
      <c r="G9907" t="s">
        <v>33</v>
      </c>
      <c r="H9907" s="1">
        <v>2017</v>
      </c>
      <c r="I9907" s="2">
        <v>1210</v>
      </c>
      <c r="J9907" s="3">
        <v>2988</v>
      </c>
      <c r="K9907">
        <f>Table1[[#This Row],[Total Revenue + Open]]/Table1[[#This Row],[Qty]]</f>
        <v>2.4694214876033058</v>
      </c>
      <c r="L9907">
        <f>Table1[[#This Row],[Total Revenue + Open]]/Table1[[#This Row],[Qty]]</f>
        <v>2.4694214876033058</v>
      </c>
    </row>
    <row r="9908" spans="1:12" hidden="1">
      <c r="A9908" t="s">
        <v>544</v>
      </c>
      <c r="B9908" t="s">
        <v>490</v>
      </c>
      <c r="C9908" t="s">
        <v>491</v>
      </c>
      <c r="D9908" t="s">
        <v>662</v>
      </c>
      <c r="E9908" t="s">
        <v>15</v>
      </c>
      <c r="F9908" t="s">
        <v>31</v>
      </c>
      <c r="G9908" t="s">
        <v>33</v>
      </c>
      <c r="H9908" s="1">
        <v>2017</v>
      </c>
      <c r="I9908" s="2">
        <v>2115</v>
      </c>
      <c r="J9908" s="3">
        <v>5229</v>
      </c>
      <c r="K9908">
        <f>Table1[[#This Row],[Total Revenue + Open]]/Table1[[#This Row],[Qty]]</f>
        <v>2.472340425531915</v>
      </c>
      <c r="L9908">
        <f>Table1[[#This Row],[Total Revenue + Open]]/Table1[[#This Row],[Qty]]</f>
        <v>2.472340425531915</v>
      </c>
    </row>
    <row r="9909" spans="1:12" hidden="1">
      <c r="A9909" t="s">
        <v>544</v>
      </c>
      <c r="B9909" t="s">
        <v>490</v>
      </c>
      <c r="C9909" t="s">
        <v>491</v>
      </c>
      <c r="D9909" t="s">
        <v>662</v>
      </c>
      <c r="E9909" t="s">
        <v>15</v>
      </c>
      <c r="F9909" t="s">
        <v>31</v>
      </c>
      <c r="G9909" t="s">
        <v>33</v>
      </c>
      <c r="H9909" s="1">
        <v>2017</v>
      </c>
      <c r="I9909" s="2">
        <v>6235</v>
      </c>
      <c r="J9909" s="3">
        <v>15438</v>
      </c>
      <c r="K9909">
        <f>Table1[[#This Row],[Total Revenue + Open]]/Table1[[#This Row],[Qty]]</f>
        <v>2.4760224538893345</v>
      </c>
      <c r="L9909">
        <f>Table1[[#This Row],[Total Revenue + Open]]/Table1[[#This Row],[Qty]]</f>
        <v>2.4760224538893345</v>
      </c>
    </row>
    <row r="9910" spans="1:12" hidden="1">
      <c r="A9910" t="s">
        <v>544</v>
      </c>
      <c r="B9910" t="s">
        <v>490</v>
      </c>
      <c r="C9910" t="s">
        <v>491</v>
      </c>
      <c r="D9910" t="s">
        <v>662</v>
      </c>
      <c r="E9910" t="s">
        <v>15</v>
      </c>
      <c r="F9910" t="s">
        <v>31</v>
      </c>
      <c r="G9910" t="s">
        <v>664</v>
      </c>
      <c r="H9910" s="1">
        <v>2017</v>
      </c>
      <c r="I9910" s="2">
        <v>3720</v>
      </c>
      <c r="J9910" s="3">
        <v>9213</v>
      </c>
      <c r="K9910">
        <f>Table1[[#This Row],[Total Revenue + Open]]/Table1[[#This Row],[Qty]]</f>
        <v>2.4766129032258064</v>
      </c>
      <c r="L9910">
        <f>Table1[[#This Row],[Total Revenue + Open]]/Table1[[#This Row],[Qty]]</f>
        <v>2.4766129032258064</v>
      </c>
    </row>
    <row r="9911" spans="1:12" hidden="1">
      <c r="A9911" t="s">
        <v>544</v>
      </c>
      <c r="B9911" t="s">
        <v>490</v>
      </c>
      <c r="C9911" t="s">
        <v>491</v>
      </c>
      <c r="D9911" t="s">
        <v>662</v>
      </c>
      <c r="E9911" t="s">
        <v>15</v>
      </c>
      <c r="F9911" t="s">
        <v>31</v>
      </c>
      <c r="G9911" t="s">
        <v>664</v>
      </c>
      <c r="H9911" s="1">
        <v>2017</v>
      </c>
      <c r="I9911" s="2">
        <v>3015</v>
      </c>
      <c r="J9911" s="3">
        <v>7470</v>
      </c>
      <c r="K9911">
        <f>Table1[[#This Row],[Total Revenue + Open]]/Table1[[#This Row],[Qty]]</f>
        <v>2.4776119402985075</v>
      </c>
      <c r="L9911">
        <f>Table1[[#This Row],[Total Revenue + Open]]/Table1[[#This Row],[Qty]]</f>
        <v>2.4776119402985075</v>
      </c>
    </row>
    <row r="9912" spans="1:12" hidden="1">
      <c r="A9912" t="s">
        <v>544</v>
      </c>
      <c r="B9912" t="s">
        <v>490</v>
      </c>
      <c r="C9912" t="s">
        <v>491</v>
      </c>
      <c r="D9912" t="s">
        <v>662</v>
      </c>
      <c r="E9912" t="s">
        <v>15</v>
      </c>
      <c r="F9912" t="s">
        <v>31</v>
      </c>
      <c r="G9912" t="s">
        <v>66</v>
      </c>
      <c r="H9912" s="1">
        <v>2017</v>
      </c>
      <c r="I9912" s="2">
        <v>4175</v>
      </c>
      <c r="J9912" s="3">
        <v>10333.5</v>
      </c>
      <c r="K9912">
        <f>Table1[[#This Row],[Total Revenue + Open]]/Table1[[#This Row],[Qty]]</f>
        <v>2.4750898203592815</v>
      </c>
      <c r="L9912">
        <f>Table1[[#This Row],[Total Revenue + Open]]/Table1[[#This Row],[Qty]]</f>
        <v>2.4750898203592815</v>
      </c>
    </row>
    <row r="9913" spans="1:12" hidden="1">
      <c r="A9913" t="s">
        <v>544</v>
      </c>
      <c r="B9913" t="s">
        <v>490</v>
      </c>
      <c r="C9913" t="s">
        <v>491</v>
      </c>
      <c r="D9913" t="s">
        <v>662</v>
      </c>
      <c r="E9913" t="s">
        <v>15</v>
      </c>
      <c r="F9913" t="s">
        <v>31</v>
      </c>
      <c r="G9913" t="s">
        <v>259</v>
      </c>
      <c r="H9913" s="1">
        <v>2017</v>
      </c>
      <c r="I9913" s="2">
        <v>14500</v>
      </c>
      <c r="J9913" s="3">
        <v>35629.75</v>
      </c>
      <c r="K9913">
        <f>Table1[[#This Row],[Total Revenue + Open]]/Table1[[#This Row],[Qty]]</f>
        <v>2.4572241379310347</v>
      </c>
      <c r="L9913">
        <f>Table1[[#This Row],[Total Revenue + Open]]/Table1[[#This Row],[Qty]]</f>
        <v>2.4572241379310347</v>
      </c>
    </row>
    <row r="9914" spans="1:12" hidden="1">
      <c r="A9914" t="s">
        <v>544</v>
      </c>
      <c r="B9914" t="s">
        <v>490</v>
      </c>
      <c r="C9914" t="s">
        <v>491</v>
      </c>
      <c r="D9914" t="s">
        <v>662</v>
      </c>
      <c r="E9914" t="s">
        <v>15</v>
      </c>
      <c r="F9914" t="s">
        <v>31</v>
      </c>
      <c r="G9914" t="s">
        <v>259</v>
      </c>
      <c r="H9914" s="1">
        <v>2017</v>
      </c>
      <c r="I9914" s="2">
        <v>5880</v>
      </c>
      <c r="J9914" s="3">
        <v>14449.5</v>
      </c>
      <c r="K9914">
        <f>Table1[[#This Row],[Total Revenue + Open]]/Table1[[#This Row],[Qty]]</f>
        <v>2.4573979591836737</v>
      </c>
      <c r="L9914">
        <f>Table1[[#This Row],[Total Revenue + Open]]/Table1[[#This Row],[Qty]]</f>
        <v>2.4573979591836737</v>
      </c>
    </row>
    <row r="9915" spans="1:12" hidden="1">
      <c r="A9915" t="s">
        <v>544</v>
      </c>
      <c r="B9915" t="s">
        <v>490</v>
      </c>
      <c r="C9915" t="s">
        <v>491</v>
      </c>
      <c r="D9915" t="s">
        <v>662</v>
      </c>
      <c r="E9915" t="s">
        <v>15</v>
      </c>
      <c r="F9915" t="s">
        <v>31</v>
      </c>
      <c r="G9915" t="s">
        <v>259</v>
      </c>
      <c r="H9915" s="1">
        <v>2018</v>
      </c>
      <c r="I9915" s="2">
        <v>6885</v>
      </c>
      <c r="J9915" s="3">
        <v>16919.5</v>
      </c>
      <c r="K9915">
        <f>Table1[[#This Row],[Total Revenue + Open]]/Table1[[#This Row],[Qty]]</f>
        <v>2.4574437182280318</v>
      </c>
      <c r="L9915">
        <f>Table1[[#This Row],[Total Revenue + Open]]/Table1[[#This Row],[Qty]]</f>
        <v>2.4574437182280318</v>
      </c>
    </row>
    <row r="9916" spans="1:12" hidden="1">
      <c r="A9916" t="s">
        <v>544</v>
      </c>
      <c r="B9916" t="s">
        <v>490</v>
      </c>
      <c r="C9916" t="s">
        <v>491</v>
      </c>
      <c r="D9916" t="s">
        <v>662</v>
      </c>
      <c r="E9916" t="s">
        <v>15</v>
      </c>
      <c r="F9916" t="s">
        <v>31</v>
      </c>
      <c r="G9916" t="s">
        <v>259</v>
      </c>
      <c r="H9916" s="1">
        <v>2018</v>
      </c>
      <c r="I9916" s="2">
        <v>8395</v>
      </c>
      <c r="J9916" s="3">
        <v>20624.5</v>
      </c>
      <c r="K9916">
        <f>Table1[[#This Row],[Total Revenue + Open]]/Table1[[#This Row],[Qty]]</f>
        <v>2.4567599761762953</v>
      </c>
      <c r="L9916">
        <f>Table1[[#This Row],[Total Revenue + Open]]/Table1[[#This Row],[Qty]]</f>
        <v>2.4567599761762953</v>
      </c>
    </row>
    <row r="9917" spans="1:12" hidden="1">
      <c r="A9917" t="s">
        <v>544</v>
      </c>
      <c r="B9917" t="s">
        <v>490</v>
      </c>
      <c r="C9917" t="s">
        <v>491</v>
      </c>
      <c r="D9917" t="s">
        <v>662</v>
      </c>
      <c r="E9917" t="s">
        <v>15</v>
      </c>
      <c r="F9917" t="s">
        <v>16</v>
      </c>
      <c r="G9917" t="s">
        <v>381</v>
      </c>
      <c r="H9917" s="1">
        <v>2021</v>
      </c>
      <c r="I9917" s="2">
        <v>2065</v>
      </c>
      <c r="J9917" s="3">
        <v>4592</v>
      </c>
      <c r="K9917">
        <f>Table1[[#This Row],[Total Revenue + Open]]/Table1[[#This Row],[Qty]]</f>
        <v>2.2237288135593221</v>
      </c>
      <c r="L9917">
        <f>Table1[[#This Row],[Total Revenue + Open]]/Table1[[#This Row],[Qty]]</f>
        <v>2.2237288135593221</v>
      </c>
    </row>
    <row r="9918" spans="1:12" hidden="1">
      <c r="A9918" t="s">
        <v>544</v>
      </c>
      <c r="B9918" t="s">
        <v>490</v>
      </c>
      <c r="C9918" t="s">
        <v>491</v>
      </c>
      <c r="D9918" t="s">
        <v>662</v>
      </c>
      <c r="E9918" t="s">
        <v>15</v>
      </c>
      <c r="F9918" t="s">
        <v>16</v>
      </c>
      <c r="G9918" t="s">
        <v>381</v>
      </c>
      <c r="H9918" s="1">
        <v>2021</v>
      </c>
      <c r="I9918" s="2">
        <v>4125</v>
      </c>
      <c r="J9918" s="3">
        <v>9184</v>
      </c>
      <c r="K9918">
        <f>Table1[[#This Row],[Total Revenue + Open]]/Table1[[#This Row],[Qty]]</f>
        <v>2.2264242424242426</v>
      </c>
      <c r="L9918">
        <f>Table1[[#This Row],[Total Revenue + Open]]/Table1[[#This Row],[Qty]]</f>
        <v>2.2264242424242426</v>
      </c>
    </row>
    <row r="9919" spans="1:12" hidden="1">
      <c r="A9919" t="s">
        <v>544</v>
      </c>
      <c r="B9919" t="s">
        <v>490</v>
      </c>
      <c r="C9919" t="s">
        <v>491</v>
      </c>
      <c r="D9919" t="s">
        <v>662</v>
      </c>
      <c r="E9919" t="s">
        <v>15</v>
      </c>
      <c r="F9919" t="s">
        <v>16</v>
      </c>
      <c r="G9919" t="s">
        <v>381</v>
      </c>
      <c r="H9919" s="1">
        <v>2021</v>
      </c>
      <c r="I9919" s="2">
        <v>2065</v>
      </c>
      <c r="J9919" s="3">
        <v>4592</v>
      </c>
      <c r="K9919">
        <f>Table1[[#This Row],[Total Revenue + Open]]/Table1[[#This Row],[Qty]]</f>
        <v>2.2237288135593221</v>
      </c>
      <c r="L9919">
        <f>Table1[[#This Row],[Total Revenue + Open]]/Table1[[#This Row],[Qty]]</f>
        <v>2.2237288135593221</v>
      </c>
    </row>
    <row r="9920" spans="1:12" hidden="1">
      <c r="A9920" t="s">
        <v>544</v>
      </c>
      <c r="B9920" t="s">
        <v>490</v>
      </c>
      <c r="C9920" t="s">
        <v>491</v>
      </c>
      <c r="D9920" t="s">
        <v>662</v>
      </c>
      <c r="E9920" t="s">
        <v>15</v>
      </c>
      <c r="F9920" t="s">
        <v>16</v>
      </c>
      <c r="G9920" t="s">
        <v>381</v>
      </c>
      <c r="H9920" s="1">
        <v>2021</v>
      </c>
      <c r="I9920" s="2">
        <v>3120</v>
      </c>
      <c r="J9920" s="3">
        <v>6944</v>
      </c>
      <c r="K9920">
        <f>Table1[[#This Row],[Total Revenue + Open]]/Table1[[#This Row],[Qty]]</f>
        <v>2.2256410256410257</v>
      </c>
      <c r="L9920">
        <f>Table1[[#This Row],[Total Revenue + Open]]/Table1[[#This Row],[Qty]]</f>
        <v>2.2256410256410257</v>
      </c>
    </row>
    <row r="9921" spans="1:12" hidden="1">
      <c r="A9921" t="s">
        <v>544</v>
      </c>
      <c r="B9921" t="s">
        <v>490</v>
      </c>
      <c r="C9921" t="s">
        <v>491</v>
      </c>
      <c r="D9921" t="s">
        <v>662</v>
      </c>
      <c r="E9921" t="s">
        <v>15</v>
      </c>
      <c r="F9921" t="s">
        <v>16</v>
      </c>
      <c r="G9921" t="s">
        <v>381</v>
      </c>
      <c r="H9921" s="1">
        <v>2021</v>
      </c>
      <c r="I9921" s="2">
        <v>2115</v>
      </c>
      <c r="J9921" s="3">
        <v>4704</v>
      </c>
      <c r="K9921">
        <f>Table1[[#This Row],[Total Revenue + Open]]/Table1[[#This Row],[Qty]]</f>
        <v>2.2241134751773051</v>
      </c>
      <c r="L9921">
        <f>Table1[[#This Row],[Total Revenue + Open]]/Table1[[#This Row],[Qty]]</f>
        <v>2.2241134751773051</v>
      </c>
    </row>
    <row r="9922" spans="1:12" hidden="1">
      <c r="A9922" t="s">
        <v>544</v>
      </c>
      <c r="B9922" t="s">
        <v>490</v>
      </c>
      <c r="C9922" t="s">
        <v>491</v>
      </c>
      <c r="D9922" t="s">
        <v>662</v>
      </c>
      <c r="E9922" t="s">
        <v>15</v>
      </c>
      <c r="F9922" t="s">
        <v>16</v>
      </c>
      <c r="G9922" t="s">
        <v>18</v>
      </c>
      <c r="H9922" s="1">
        <v>2021</v>
      </c>
      <c r="I9922" s="2">
        <v>2065</v>
      </c>
      <c r="J9922" s="3">
        <v>4592</v>
      </c>
      <c r="K9922">
        <f>Table1[[#This Row],[Total Revenue + Open]]/Table1[[#This Row],[Qty]]</f>
        <v>2.2237288135593221</v>
      </c>
      <c r="L9922">
        <f>Table1[[#This Row],[Total Revenue + Open]]/Table1[[#This Row],[Qty]]</f>
        <v>2.2237288135593221</v>
      </c>
    </row>
    <row r="9923" spans="1:12" hidden="1">
      <c r="A9923" t="s">
        <v>544</v>
      </c>
      <c r="B9923" t="s">
        <v>490</v>
      </c>
      <c r="C9923" t="s">
        <v>491</v>
      </c>
      <c r="D9923" t="s">
        <v>662</v>
      </c>
      <c r="E9923" t="s">
        <v>15</v>
      </c>
      <c r="F9923" t="s">
        <v>16</v>
      </c>
      <c r="G9923" t="s">
        <v>18</v>
      </c>
      <c r="H9923" s="1">
        <v>2021</v>
      </c>
      <c r="I9923" s="2">
        <v>4125</v>
      </c>
      <c r="J9923" s="3">
        <v>9184</v>
      </c>
      <c r="K9923">
        <f>Table1[[#This Row],[Total Revenue + Open]]/Table1[[#This Row],[Qty]]</f>
        <v>2.2264242424242426</v>
      </c>
      <c r="L9923">
        <f>Table1[[#This Row],[Total Revenue + Open]]/Table1[[#This Row],[Qty]]</f>
        <v>2.2264242424242426</v>
      </c>
    </row>
    <row r="9924" spans="1:12" hidden="1">
      <c r="A9924" t="s">
        <v>544</v>
      </c>
      <c r="B9924" t="s">
        <v>490</v>
      </c>
      <c r="C9924" t="s">
        <v>491</v>
      </c>
      <c r="D9924" t="s">
        <v>662</v>
      </c>
      <c r="E9924" t="s">
        <v>15</v>
      </c>
      <c r="F9924" t="s">
        <v>16</v>
      </c>
      <c r="G9924" t="s">
        <v>18</v>
      </c>
      <c r="H9924" s="1">
        <v>2021</v>
      </c>
      <c r="I9924" s="2">
        <v>2065</v>
      </c>
      <c r="J9924" s="3">
        <v>4592</v>
      </c>
      <c r="K9924">
        <f>Table1[[#This Row],[Total Revenue + Open]]/Table1[[#This Row],[Qty]]</f>
        <v>2.2237288135593221</v>
      </c>
      <c r="L9924">
        <f>Table1[[#This Row],[Total Revenue + Open]]/Table1[[#This Row],[Qty]]</f>
        <v>2.2237288135593221</v>
      </c>
    </row>
    <row r="9925" spans="1:12" hidden="1">
      <c r="A9925" t="s">
        <v>544</v>
      </c>
      <c r="B9925" t="s">
        <v>490</v>
      </c>
      <c r="C9925" t="s">
        <v>491</v>
      </c>
      <c r="D9925" t="s">
        <v>662</v>
      </c>
      <c r="E9925" t="s">
        <v>15</v>
      </c>
      <c r="F9925" t="s">
        <v>16</v>
      </c>
      <c r="G9925" t="s">
        <v>18</v>
      </c>
      <c r="H9925" s="1">
        <v>2021</v>
      </c>
      <c r="I9925" s="2">
        <v>3120</v>
      </c>
      <c r="J9925" s="3">
        <v>6944</v>
      </c>
      <c r="K9925">
        <f>Table1[[#This Row],[Total Revenue + Open]]/Table1[[#This Row],[Qty]]</f>
        <v>2.2256410256410257</v>
      </c>
      <c r="L9925">
        <f>Table1[[#This Row],[Total Revenue + Open]]/Table1[[#This Row],[Qty]]</f>
        <v>2.2256410256410257</v>
      </c>
    </row>
    <row r="9926" spans="1:12" hidden="1">
      <c r="A9926" t="s">
        <v>544</v>
      </c>
      <c r="B9926" t="s">
        <v>490</v>
      </c>
      <c r="C9926" t="s">
        <v>491</v>
      </c>
      <c r="D9926" t="s">
        <v>662</v>
      </c>
      <c r="E9926" t="s">
        <v>15</v>
      </c>
      <c r="F9926" t="s">
        <v>16</v>
      </c>
      <c r="G9926" t="s">
        <v>18</v>
      </c>
      <c r="H9926" s="1">
        <v>2021</v>
      </c>
      <c r="I9926" s="2">
        <v>2115</v>
      </c>
      <c r="J9926" s="3">
        <v>4704</v>
      </c>
      <c r="K9926">
        <f>Table1[[#This Row],[Total Revenue + Open]]/Table1[[#This Row],[Qty]]</f>
        <v>2.2241134751773051</v>
      </c>
      <c r="L9926">
        <f>Table1[[#This Row],[Total Revenue + Open]]/Table1[[#This Row],[Qty]]</f>
        <v>2.2241134751773051</v>
      </c>
    </row>
    <row r="9927" spans="1:12" hidden="1">
      <c r="A9927" t="s">
        <v>544</v>
      </c>
      <c r="B9927" t="s">
        <v>490</v>
      </c>
      <c r="C9927" t="s">
        <v>491</v>
      </c>
      <c r="D9927" t="s">
        <v>662</v>
      </c>
      <c r="E9927" t="s">
        <v>15</v>
      </c>
      <c r="F9927" t="s">
        <v>36</v>
      </c>
      <c r="G9927" t="s">
        <v>383</v>
      </c>
      <c r="H9927" s="1">
        <v>2017</v>
      </c>
      <c r="I9927" s="2">
        <v>4725</v>
      </c>
      <c r="J9927" s="3">
        <v>5640</v>
      </c>
      <c r="K9927">
        <f>Table1[[#This Row],[Total Revenue + Open]]/Table1[[#This Row],[Qty]]</f>
        <v>1.1936507936507936</v>
      </c>
      <c r="L9927">
        <f>Table1[[#This Row],[Total Revenue + Open]]/Table1[[#This Row],[Qty]]</f>
        <v>1.1936507936507936</v>
      </c>
    </row>
    <row r="9928" spans="1:12" hidden="1">
      <c r="A9928" t="s">
        <v>544</v>
      </c>
      <c r="B9928" t="s">
        <v>490</v>
      </c>
      <c r="C9928" t="s">
        <v>491</v>
      </c>
      <c r="D9928" t="s">
        <v>662</v>
      </c>
      <c r="E9928" t="s">
        <v>15</v>
      </c>
      <c r="F9928" t="s">
        <v>36</v>
      </c>
      <c r="G9928" t="s">
        <v>383</v>
      </c>
      <c r="H9928" s="1">
        <v>2017</v>
      </c>
      <c r="I9928" s="2">
        <v>2090</v>
      </c>
      <c r="J9928" s="3">
        <v>2490</v>
      </c>
      <c r="K9928">
        <f>Table1[[#This Row],[Total Revenue + Open]]/Table1[[#This Row],[Qty]]</f>
        <v>1.1913875598086126</v>
      </c>
      <c r="L9928">
        <f>Table1[[#This Row],[Total Revenue + Open]]/Table1[[#This Row],[Qty]]</f>
        <v>1.1913875598086126</v>
      </c>
    </row>
    <row r="9929" spans="1:12" hidden="1">
      <c r="A9929" t="s">
        <v>544</v>
      </c>
      <c r="B9929" t="s">
        <v>490</v>
      </c>
      <c r="C9929" t="s">
        <v>491</v>
      </c>
      <c r="D9929" t="s">
        <v>662</v>
      </c>
      <c r="E9929" t="s">
        <v>15</v>
      </c>
      <c r="F9929" t="s">
        <v>36</v>
      </c>
      <c r="G9929" t="s">
        <v>383</v>
      </c>
      <c r="H9929" s="1">
        <v>2017</v>
      </c>
      <c r="I9929" s="2">
        <v>5910</v>
      </c>
      <c r="J9929" s="3">
        <v>7050</v>
      </c>
      <c r="K9929">
        <f>Table1[[#This Row],[Total Revenue + Open]]/Table1[[#This Row],[Qty]]</f>
        <v>1.1928934010152283</v>
      </c>
      <c r="L9929">
        <f>Table1[[#This Row],[Total Revenue + Open]]/Table1[[#This Row],[Qty]]</f>
        <v>1.1928934010152283</v>
      </c>
    </row>
    <row r="9930" spans="1:12" hidden="1">
      <c r="A9930" t="s">
        <v>544</v>
      </c>
      <c r="B9930" t="s">
        <v>490</v>
      </c>
      <c r="C9930" t="s">
        <v>491</v>
      </c>
      <c r="D9930" t="s">
        <v>662</v>
      </c>
      <c r="E9930" t="s">
        <v>15</v>
      </c>
      <c r="F9930" t="s">
        <v>36</v>
      </c>
      <c r="G9930" t="s">
        <v>383</v>
      </c>
      <c r="H9930" s="1">
        <v>2017</v>
      </c>
      <c r="I9930" s="2">
        <v>2090</v>
      </c>
      <c r="J9930" s="3">
        <v>2490</v>
      </c>
      <c r="K9930">
        <f>Table1[[#This Row],[Total Revenue + Open]]/Table1[[#This Row],[Qty]]</f>
        <v>1.1913875598086126</v>
      </c>
      <c r="L9930">
        <f>Table1[[#This Row],[Total Revenue + Open]]/Table1[[#This Row],[Qty]]</f>
        <v>1.1913875598086126</v>
      </c>
    </row>
    <row r="9931" spans="1:12" hidden="1">
      <c r="A9931" t="s">
        <v>544</v>
      </c>
      <c r="B9931" t="s">
        <v>490</v>
      </c>
      <c r="C9931" t="s">
        <v>491</v>
      </c>
      <c r="D9931" t="s">
        <v>662</v>
      </c>
      <c r="E9931" t="s">
        <v>15</v>
      </c>
      <c r="F9931" t="s">
        <v>36</v>
      </c>
      <c r="G9931" t="s">
        <v>383</v>
      </c>
      <c r="H9931" s="1">
        <v>2017</v>
      </c>
      <c r="I9931" s="2">
        <v>2090</v>
      </c>
      <c r="J9931" s="3">
        <v>2614.5</v>
      </c>
      <c r="K9931">
        <f>Table1[[#This Row],[Total Revenue + Open]]/Table1[[#This Row],[Qty]]</f>
        <v>1.250956937799043</v>
      </c>
      <c r="L9931">
        <f>Table1[[#This Row],[Total Revenue + Open]]/Table1[[#This Row],[Qty]]</f>
        <v>1.250956937799043</v>
      </c>
    </row>
    <row r="9932" spans="1:12" hidden="1">
      <c r="A9932" t="s">
        <v>544</v>
      </c>
      <c r="B9932" t="s">
        <v>490</v>
      </c>
      <c r="C9932" t="s">
        <v>491</v>
      </c>
      <c r="D9932" t="s">
        <v>662</v>
      </c>
      <c r="E9932" t="s">
        <v>15</v>
      </c>
      <c r="F9932" t="s">
        <v>36</v>
      </c>
      <c r="G9932" t="s">
        <v>385</v>
      </c>
      <c r="H9932" s="1">
        <v>2019</v>
      </c>
      <c r="I9932" s="2">
        <v>6185</v>
      </c>
      <c r="J9932" s="3">
        <v>7503</v>
      </c>
      <c r="K9932">
        <f>Table1[[#This Row],[Total Revenue + Open]]/Table1[[#This Row],[Qty]]</f>
        <v>1.2130962004850445</v>
      </c>
      <c r="L9932">
        <f>Table1[[#This Row],[Total Revenue + Open]]/Table1[[#This Row],[Qty]]</f>
        <v>1.2130962004850445</v>
      </c>
    </row>
    <row r="9933" spans="1:12" hidden="1">
      <c r="A9933" t="s">
        <v>544</v>
      </c>
      <c r="B9933" t="s">
        <v>490</v>
      </c>
      <c r="C9933" t="s">
        <v>491</v>
      </c>
      <c r="D9933" t="s">
        <v>662</v>
      </c>
      <c r="E9933" t="s">
        <v>15</v>
      </c>
      <c r="F9933" t="s">
        <v>36</v>
      </c>
      <c r="G9933" t="s">
        <v>385</v>
      </c>
      <c r="H9933" s="1">
        <v>2020</v>
      </c>
      <c r="I9933" s="2">
        <v>4125</v>
      </c>
      <c r="J9933" s="3">
        <v>5002</v>
      </c>
      <c r="K9933">
        <f>Table1[[#This Row],[Total Revenue + Open]]/Table1[[#This Row],[Qty]]</f>
        <v>1.2126060606060607</v>
      </c>
      <c r="L9933">
        <f>Table1[[#This Row],[Total Revenue + Open]]/Table1[[#This Row],[Qty]]</f>
        <v>1.2126060606060607</v>
      </c>
    </row>
    <row r="9934" spans="1:12" hidden="1">
      <c r="A9934" t="s">
        <v>544</v>
      </c>
      <c r="B9934" t="s">
        <v>490</v>
      </c>
      <c r="C9934" t="s">
        <v>491</v>
      </c>
      <c r="D9934" t="s">
        <v>662</v>
      </c>
      <c r="E9934" t="s">
        <v>15</v>
      </c>
      <c r="F9934" t="s">
        <v>36</v>
      </c>
      <c r="G9934" t="s">
        <v>385</v>
      </c>
      <c r="H9934" s="1">
        <v>2020</v>
      </c>
      <c r="I9934" s="2">
        <v>2010</v>
      </c>
      <c r="J9934" s="3">
        <v>2680</v>
      </c>
      <c r="K9934">
        <f>Table1[[#This Row],[Total Revenue + Open]]/Table1[[#This Row],[Qty]]</f>
        <v>1.3333333333333333</v>
      </c>
      <c r="L9934">
        <f>Table1[[#This Row],[Total Revenue + Open]]/Table1[[#This Row],[Qty]]</f>
        <v>1.3333333333333333</v>
      </c>
    </row>
    <row r="9935" spans="1:12" hidden="1">
      <c r="A9935" t="s">
        <v>544</v>
      </c>
      <c r="B9935" t="s">
        <v>490</v>
      </c>
      <c r="C9935" t="s">
        <v>491</v>
      </c>
      <c r="D9935" t="s">
        <v>662</v>
      </c>
      <c r="E9935" t="s">
        <v>15</v>
      </c>
      <c r="F9935" t="s">
        <v>36</v>
      </c>
      <c r="G9935" t="s">
        <v>385</v>
      </c>
      <c r="H9935" s="1">
        <v>2020</v>
      </c>
      <c r="I9935" s="2">
        <v>50</v>
      </c>
      <c r="J9935" s="3">
        <v>67</v>
      </c>
      <c r="K9935">
        <f>Table1[[#This Row],[Total Revenue + Open]]/Table1[[#This Row],[Qty]]</f>
        <v>1.34</v>
      </c>
      <c r="L9935">
        <f>Table1[[#This Row],[Total Revenue + Open]]/Table1[[#This Row],[Qty]]</f>
        <v>1.34</v>
      </c>
    </row>
    <row r="9936" spans="1:12" hidden="1">
      <c r="A9936" t="s">
        <v>544</v>
      </c>
      <c r="B9936" t="s">
        <v>490</v>
      </c>
      <c r="C9936" t="s">
        <v>491</v>
      </c>
      <c r="D9936" t="s">
        <v>662</v>
      </c>
      <c r="E9936" t="s">
        <v>15</v>
      </c>
      <c r="F9936" t="s">
        <v>36</v>
      </c>
      <c r="G9936" t="s">
        <v>385</v>
      </c>
      <c r="H9936" s="1">
        <v>2019</v>
      </c>
      <c r="I9936" s="2">
        <v>6280</v>
      </c>
      <c r="J9936" s="3">
        <v>7625</v>
      </c>
      <c r="K9936">
        <f>Table1[[#This Row],[Total Revenue + Open]]/Table1[[#This Row],[Qty]]</f>
        <v>1.214171974522293</v>
      </c>
      <c r="L9936">
        <f>Table1[[#This Row],[Total Revenue + Open]]/Table1[[#This Row],[Qty]]</f>
        <v>1.214171974522293</v>
      </c>
    </row>
    <row r="9937" spans="1:12" hidden="1">
      <c r="A9937" t="s">
        <v>544</v>
      </c>
      <c r="B9937" t="s">
        <v>490</v>
      </c>
      <c r="C9937" t="s">
        <v>491</v>
      </c>
      <c r="D9937" t="s">
        <v>662</v>
      </c>
      <c r="E9937" t="s">
        <v>15</v>
      </c>
      <c r="F9937" t="s">
        <v>36</v>
      </c>
      <c r="G9937" t="s">
        <v>385</v>
      </c>
      <c r="H9937" s="1">
        <v>2018</v>
      </c>
      <c r="I9937" s="2">
        <v>3095</v>
      </c>
      <c r="J9937" s="3">
        <v>3690</v>
      </c>
      <c r="K9937">
        <f>Table1[[#This Row],[Total Revenue + Open]]/Table1[[#This Row],[Qty]]</f>
        <v>1.1922455573505655</v>
      </c>
      <c r="L9937">
        <f>Table1[[#This Row],[Total Revenue + Open]]/Table1[[#This Row],[Qty]]</f>
        <v>1.1922455573505655</v>
      </c>
    </row>
    <row r="9938" spans="1:12" hidden="1">
      <c r="A9938" t="s">
        <v>544</v>
      </c>
      <c r="B9938" t="s">
        <v>490</v>
      </c>
      <c r="C9938" t="s">
        <v>491</v>
      </c>
      <c r="D9938" t="s">
        <v>662</v>
      </c>
      <c r="E9938" t="s">
        <v>15</v>
      </c>
      <c r="F9938" t="s">
        <v>36</v>
      </c>
      <c r="G9938" t="s">
        <v>385</v>
      </c>
      <c r="H9938" s="1">
        <v>2018</v>
      </c>
      <c r="I9938" s="2">
        <v>500</v>
      </c>
      <c r="J9938" s="3">
        <v>600</v>
      </c>
      <c r="K9938">
        <f>Table1[[#This Row],[Total Revenue + Open]]/Table1[[#This Row],[Qty]]</f>
        <v>1.2</v>
      </c>
      <c r="L9938">
        <f>Table1[[#This Row],[Total Revenue + Open]]/Table1[[#This Row],[Qty]]</f>
        <v>1.2</v>
      </c>
    </row>
    <row r="9939" spans="1:12" hidden="1">
      <c r="A9939" t="s">
        <v>544</v>
      </c>
      <c r="B9939" t="s">
        <v>490</v>
      </c>
      <c r="C9939" t="s">
        <v>491</v>
      </c>
      <c r="D9939" t="s">
        <v>662</v>
      </c>
      <c r="E9939" t="s">
        <v>15</v>
      </c>
      <c r="F9939" t="s">
        <v>36</v>
      </c>
      <c r="G9939" t="s">
        <v>385</v>
      </c>
      <c r="H9939" s="1">
        <v>2019</v>
      </c>
      <c r="I9939" s="2">
        <v>21160</v>
      </c>
      <c r="J9939" s="3">
        <v>25260</v>
      </c>
      <c r="K9939">
        <f>Table1[[#This Row],[Total Revenue + Open]]/Table1[[#This Row],[Qty]]</f>
        <v>1.1937618147448015</v>
      </c>
      <c r="L9939">
        <f>Table1[[#This Row],[Total Revenue + Open]]/Table1[[#This Row],[Qty]]</f>
        <v>1.1937618147448015</v>
      </c>
    </row>
    <row r="9940" spans="1:12" hidden="1">
      <c r="A9940" t="s">
        <v>544</v>
      </c>
      <c r="B9940" t="s">
        <v>490</v>
      </c>
      <c r="C9940" t="s">
        <v>491</v>
      </c>
      <c r="D9940" t="s">
        <v>662</v>
      </c>
      <c r="E9940" t="s">
        <v>15</v>
      </c>
      <c r="F9940" t="s">
        <v>36</v>
      </c>
      <c r="G9940" t="s">
        <v>385</v>
      </c>
      <c r="H9940" s="1">
        <v>2019</v>
      </c>
      <c r="I9940" s="2">
        <v>8250</v>
      </c>
      <c r="J9940" s="3">
        <v>9840</v>
      </c>
      <c r="K9940">
        <f>Table1[[#This Row],[Total Revenue + Open]]/Table1[[#This Row],[Qty]]</f>
        <v>1.1927272727272726</v>
      </c>
      <c r="L9940">
        <f>Table1[[#This Row],[Total Revenue + Open]]/Table1[[#This Row],[Qty]]</f>
        <v>1.1927272727272726</v>
      </c>
    </row>
    <row r="9941" spans="1:12" hidden="1">
      <c r="A9941" t="s">
        <v>544</v>
      </c>
      <c r="B9941" t="s">
        <v>490</v>
      </c>
      <c r="C9941" t="s">
        <v>491</v>
      </c>
      <c r="D9941" t="s">
        <v>662</v>
      </c>
      <c r="E9941" t="s">
        <v>15</v>
      </c>
      <c r="F9941" t="s">
        <v>36</v>
      </c>
      <c r="G9941" t="s">
        <v>385</v>
      </c>
      <c r="H9941" s="1">
        <v>2019</v>
      </c>
      <c r="I9941" s="2">
        <v>16635</v>
      </c>
      <c r="J9941" s="3">
        <v>19860</v>
      </c>
      <c r="K9941">
        <f>Table1[[#This Row],[Total Revenue + Open]]/Table1[[#This Row],[Qty]]</f>
        <v>1.1938683498647431</v>
      </c>
      <c r="L9941">
        <f>Table1[[#This Row],[Total Revenue + Open]]/Table1[[#This Row],[Qty]]</f>
        <v>1.1938683498647431</v>
      </c>
    </row>
    <row r="9942" spans="1:12" hidden="1">
      <c r="A9942" t="s">
        <v>544</v>
      </c>
      <c r="B9942" t="s">
        <v>490</v>
      </c>
      <c r="C9942" t="s">
        <v>491</v>
      </c>
      <c r="D9942" t="s">
        <v>662</v>
      </c>
      <c r="E9942" t="s">
        <v>15</v>
      </c>
      <c r="F9942" t="s">
        <v>36</v>
      </c>
      <c r="G9942" t="s">
        <v>385</v>
      </c>
      <c r="H9942" s="1">
        <v>2020</v>
      </c>
      <c r="I9942" s="2">
        <v>13370</v>
      </c>
      <c r="J9942" s="3">
        <v>15960</v>
      </c>
      <c r="K9942">
        <f>Table1[[#This Row],[Total Revenue + Open]]/Table1[[#This Row],[Qty]]</f>
        <v>1.1937172774869109</v>
      </c>
      <c r="L9942">
        <f>Table1[[#This Row],[Total Revenue + Open]]/Table1[[#This Row],[Qty]]</f>
        <v>1.1937172774869109</v>
      </c>
    </row>
    <row r="9943" spans="1:12" hidden="1">
      <c r="A9943" t="s">
        <v>544</v>
      </c>
      <c r="B9943" t="s">
        <v>490</v>
      </c>
      <c r="C9943" t="s">
        <v>491</v>
      </c>
      <c r="D9943" t="s">
        <v>662</v>
      </c>
      <c r="E9943" t="s">
        <v>15</v>
      </c>
      <c r="F9943" t="s">
        <v>36</v>
      </c>
      <c r="G9943" t="s">
        <v>385</v>
      </c>
      <c r="H9943" s="1">
        <v>2020</v>
      </c>
      <c r="I9943" s="2">
        <v>12265</v>
      </c>
      <c r="J9943" s="3">
        <v>16104</v>
      </c>
      <c r="K9943">
        <f>Table1[[#This Row],[Total Revenue + Open]]/Table1[[#This Row],[Qty]]</f>
        <v>1.3130044843049327</v>
      </c>
      <c r="L9943">
        <f>Table1[[#This Row],[Total Revenue + Open]]/Table1[[#This Row],[Qty]]</f>
        <v>1.3130044843049327</v>
      </c>
    </row>
    <row r="9944" spans="1:12" hidden="1">
      <c r="A9944" t="s">
        <v>544</v>
      </c>
      <c r="B9944" t="s">
        <v>490</v>
      </c>
      <c r="C9944" t="s">
        <v>491</v>
      </c>
      <c r="D9944" t="s">
        <v>662</v>
      </c>
      <c r="E9944" t="s">
        <v>15</v>
      </c>
      <c r="F9944" t="s">
        <v>36</v>
      </c>
      <c r="G9944" t="s">
        <v>385</v>
      </c>
      <c r="H9944" s="1">
        <v>2020</v>
      </c>
      <c r="I9944" s="2">
        <v>150</v>
      </c>
      <c r="J9944" s="3">
        <v>198</v>
      </c>
      <c r="K9944">
        <f>Table1[[#This Row],[Total Revenue + Open]]/Table1[[#This Row],[Qty]]</f>
        <v>1.32</v>
      </c>
      <c r="L9944">
        <f>Table1[[#This Row],[Total Revenue + Open]]/Table1[[#This Row],[Qty]]</f>
        <v>1.32</v>
      </c>
    </row>
    <row r="9945" spans="1:12" hidden="1">
      <c r="A9945" t="s">
        <v>544</v>
      </c>
      <c r="B9945" t="s">
        <v>490</v>
      </c>
      <c r="C9945" t="s">
        <v>491</v>
      </c>
      <c r="D9945" t="s">
        <v>662</v>
      </c>
      <c r="E9945" t="s">
        <v>15</v>
      </c>
      <c r="F9945" t="s">
        <v>36</v>
      </c>
      <c r="G9945" t="s">
        <v>385</v>
      </c>
      <c r="H9945" s="1">
        <v>2021</v>
      </c>
      <c r="I9945" s="2">
        <v>7295</v>
      </c>
      <c r="J9945" s="3">
        <v>9570</v>
      </c>
      <c r="K9945">
        <f>Table1[[#This Row],[Total Revenue + Open]]/Table1[[#This Row],[Qty]]</f>
        <v>1.3118574366004112</v>
      </c>
      <c r="L9945">
        <f>Table1[[#This Row],[Total Revenue + Open]]/Table1[[#This Row],[Qty]]</f>
        <v>1.3118574366004112</v>
      </c>
    </row>
    <row r="9946" spans="1:12" hidden="1">
      <c r="A9946" t="s">
        <v>544</v>
      </c>
      <c r="B9946" t="s">
        <v>490</v>
      </c>
      <c r="C9946" t="s">
        <v>491</v>
      </c>
      <c r="D9946" t="s">
        <v>662</v>
      </c>
      <c r="E9946" t="s">
        <v>15</v>
      </c>
      <c r="F9946" t="s">
        <v>36</v>
      </c>
      <c r="G9946" t="s">
        <v>665</v>
      </c>
      <c r="H9946" s="1">
        <v>2017</v>
      </c>
      <c r="I9946" s="2">
        <v>2110</v>
      </c>
      <c r="J9946" s="3">
        <v>2562</v>
      </c>
      <c r="K9946">
        <f>Table1[[#This Row],[Total Revenue + Open]]/Table1[[#This Row],[Qty]]</f>
        <v>1.214218009478673</v>
      </c>
      <c r="L9946">
        <f>Table1[[#This Row],[Total Revenue + Open]]/Table1[[#This Row],[Qty]]</f>
        <v>1.214218009478673</v>
      </c>
    </row>
    <row r="9947" spans="1:12" hidden="1">
      <c r="A9947" t="s">
        <v>544</v>
      </c>
      <c r="B9947" t="s">
        <v>490</v>
      </c>
      <c r="C9947" t="s">
        <v>491</v>
      </c>
      <c r="D9947" t="s">
        <v>662</v>
      </c>
      <c r="E9947" t="s">
        <v>15</v>
      </c>
      <c r="F9947" t="s">
        <v>36</v>
      </c>
      <c r="G9947" t="s">
        <v>176</v>
      </c>
      <c r="H9947" s="1">
        <v>2018</v>
      </c>
      <c r="I9947" s="2">
        <v>10305</v>
      </c>
      <c r="J9947" s="3">
        <v>12300</v>
      </c>
      <c r="K9947">
        <f>Table1[[#This Row],[Total Revenue + Open]]/Table1[[#This Row],[Qty]]</f>
        <v>1.1935953420669578</v>
      </c>
      <c r="L9947">
        <f>Table1[[#This Row],[Total Revenue + Open]]/Table1[[#This Row],[Qty]]</f>
        <v>1.1935953420669578</v>
      </c>
    </row>
    <row r="9948" spans="1:12" hidden="1">
      <c r="A9948" t="s">
        <v>544</v>
      </c>
      <c r="B9948" t="s">
        <v>490</v>
      </c>
      <c r="C9948" t="s">
        <v>491</v>
      </c>
      <c r="D9948" t="s">
        <v>662</v>
      </c>
      <c r="E9948" t="s">
        <v>15</v>
      </c>
      <c r="F9948" t="s">
        <v>36</v>
      </c>
      <c r="G9948" t="s">
        <v>37</v>
      </c>
      <c r="H9948" s="1">
        <v>2020</v>
      </c>
      <c r="I9948" s="2">
        <v>2415</v>
      </c>
      <c r="J9948" s="3">
        <v>2928</v>
      </c>
      <c r="K9948">
        <f>Table1[[#This Row],[Total Revenue + Open]]/Table1[[#This Row],[Qty]]</f>
        <v>1.2124223602484472</v>
      </c>
      <c r="L9948">
        <f>Table1[[#This Row],[Total Revenue + Open]]/Table1[[#This Row],[Qty]]</f>
        <v>1.2124223602484472</v>
      </c>
    </row>
    <row r="9949" spans="1:12" hidden="1">
      <c r="A9949" t="s">
        <v>544</v>
      </c>
      <c r="B9949" t="s">
        <v>490</v>
      </c>
      <c r="C9949" t="s">
        <v>491</v>
      </c>
      <c r="D9949" t="s">
        <v>662</v>
      </c>
      <c r="E9949" t="s">
        <v>15</v>
      </c>
      <c r="F9949" t="s">
        <v>36</v>
      </c>
      <c r="G9949" t="s">
        <v>37</v>
      </c>
      <c r="H9949" s="1">
        <v>2020</v>
      </c>
      <c r="I9949" s="2">
        <v>3120</v>
      </c>
      <c r="J9949" s="3">
        <v>3782</v>
      </c>
      <c r="K9949">
        <f>Table1[[#This Row],[Total Revenue + Open]]/Table1[[#This Row],[Qty]]</f>
        <v>1.2121794871794871</v>
      </c>
      <c r="L9949">
        <f>Table1[[#This Row],[Total Revenue + Open]]/Table1[[#This Row],[Qty]]</f>
        <v>1.2121794871794871</v>
      </c>
    </row>
    <row r="9950" spans="1:12" hidden="1">
      <c r="A9950" t="s">
        <v>544</v>
      </c>
      <c r="B9950" t="s">
        <v>490</v>
      </c>
      <c r="C9950" t="s">
        <v>491</v>
      </c>
      <c r="D9950" t="s">
        <v>662</v>
      </c>
      <c r="E9950" t="s">
        <v>15</v>
      </c>
      <c r="F9950" t="s">
        <v>36</v>
      </c>
      <c r="G9950" t="s">
        <v>37</v>
      </c>
      <c r="H9950" s="1">
        <v>2020</v>
      </c>
      <c r="I9950" s="2">
        <v>3015</v>
      </c>
      <c r="J9950" s="3">
        <v>3660</v>
      </c>
      <c r="K9950">
        <f>Table1[[#This Row],[Total Revenue + Open]]/Table1[[#This Row],[Qty]]</f>
        <v>1.2139303482587065</v>
      </c>
      <c r="L9950">
        <f>Table1[[#This Row],[Total Revenue + Open]]/Table1[[#This Row],[Qty]]</f>
        <v>1.2139303482587065</v>
      </c>
    </row>
    <row r="9951" spans="1:12" hidden="1">
      <c r="A9951" t="s">
        <v>544</v>
      </c>
      <c r="B9951" t="s">
        <v>490</v>
      </c>
      <c r="C9951" t="s">
        <v>491</v>
      </c>
      <c r="D9951" t="s">
        <v>662</v>
      </c>
      <c r="E9951" t="s">
        <v>15</v>
      </c>
      <c r="F9951" t="s">
        <v>36</v>
      </c>
      <c r="G9951" t="s">
        <v>37</v>
      </c>
      <c r="H9951" s="1">
        <v>2020</v>
      </c>
      <c r="I9951" s="2">
        <v>9150</v>
      </c>
      <c r="J9951" s="3">
        <v>10920</v>
      </c>
      <c r="K9951">
        <f>Table1[[#This Row],[Total Revenue + Open]]/Table1[[#This Row],[Qty]]</f>
        <v>1.1934426229508197</v>
      </c>
      <c r="L9951">
        <f>Table1[[#This Row],[Total Revenue + Open]]/Table1[[#This Row],[Qty]]</f>
        <v>1.1934426229508197</v>
      </c>
    </row>
    <row r="9952" spans="1:12" hidden="1">
      <c r="A9952" t="s">
        <v>544</v>
      </c>
      <c r="B9952" t="s">
        <v>490</v>
      </c>
      <c r="C9952" t="s">
        <v>491</v>
      </c>
      <c r="D9952" t="s">
        <v>662</v>
      </c>
      <c r="E9952" t="s">
        <v>15</v>
      </c>
      <c r="F9952" t="s">
        <v>36</v>
      </c>
      <c r="G9952" t="s">
        <v>666</v>
      </c>
      <c r="H9952" s="1">
        <v>2017</v>
      </c>
      <c r="I9952" s="2">
        <v>4020</v>
      </c>
      <c r="J9952" s="3">
        <v>4880</v>
      </c>
      <c r="K9952">
        <f>Table1[[#This Row],[Total Revenue + Open]]/Table1[[#This Row],[Qty]]</f>
        <v>1.2139303482587065</v>
      </c>
      <c r="L9952">
        <f>Table1[[#This Row],[Total Revenue + Open]]/Table1[[#This Row],[Qty]]</f>
        <v>1.2139303482587065</v>
      </c>
    </row>
    <row r="9953" spans="1:12" hidden="1">
      <c r="A9953" t="s">
        <v>544</v>
      </c>
      <c r="B9953" t="s">
        <v>490</v>
      </c>
      <c r="C9953" t="s">
        <v>491</v>
      </c>
      <c r="D9953" t="s">
        <v>662</v>
      </c>
      <c r="E9953" t="s">
        <v>15</v>
      </c>
      <c r="F9953" t="s">
        <v>36</v>
      </c>
      <c r="G9953" t="s">
        <v>180</v>
      </c>
      <c r="H9953" s="1">
        <v>2017</v>
      </c>
      <c r="I9953" s="2">
        <v>6030</v>
      </c>
      <c r="J9953" s="3">
        <v>7200</v>
      </c>
      <c r="K9953">
        <f>Table1[[#This Row],[Total Revenue + Open]]/Table1[[#This Row],[Qty]]</f>
        <v>1.1940298507462686</v>
      </c>
      <c r="L9953">
        <f>Table1[[#This Row],[Total Revenue + Open]]/Table1[[#This Row],[Qty]]</f>
        <v>1.1940298507462686</v>
      </c>
    </row>
    <row r="9954" spans="1:12" hidden="1">
      <c r="A9954" t="s">
        <v>544</v>
      </c>
      <c r="B9954" t="s">
        <v>490</v>
      </c>
      <c r="C9954" t="s">
        <v>491</v>
      </c>
      <c r="D9954" t="s">
        <v>662</v>
      </c>
      <c r="E9954" t="s">
        <v>15</v>
      </c>
      <c r="F9954" t="s">
        <v>36</v>
      </c>
      <c r="G9954" t="s">
        <v>180</v>
      </c>
      <c r="H9954" s="1">
        <v>2017</v>
      </c>
      <c r="I9954" s="2">
        <v>2090</v>
      </c>
      <c r="J9954" s="3">
        <v>2490</v>
      </c>
      <c r="K9954">
        <f>Table1[[#This Row],[Total Revenue + Open]]/Table1[[#This Row],[Qty]]</f>
        <v>1.1913875598086126</v>
      </c>
      <c r="L9954">
        <f>Table1[[#This Row],[Total Revenue + Open]]/Table1[[#This Row],[Qty]]</f>
        <v>1.1913875598086126</v>
      </c>
    </row>
    <row r="9955" spans="1:12" hidden="1">
      <c r="A9955" t="s">
        <v>544</v>
      </c>
      <c r="B9955" t="s">
        <v>490</v>
      </c>
      <c r="C9955" t="s">
        <v>491</v>
      </c>
      <c r="D9955" t="s">
        <v>662</v>
      </c>
      <c r="E9955" t="s">
        <v>15</v>
      </c>
      <c r="F9955" t="s">
        <v>36</v>
      </c>
      <c r="G9955" t="s">
        <v>180</v>
      </c>
      <c r="H9955" s="1">
        <v>2017</v>
      </c>
      <c r="I9955" s="2">
        <v>2090</v>
      </c>
      <c r="J9955" s="3">
        <v>2490</v>
      </c>
      <c r="K9955">
        <f>Table1[[#This Row],[Total Revenue + Open]]/Table1[[#This Row],[Qty]]</f>
        <v>1.1913875598086126</v>
      </c>
      <c r="L9955">
        <f>Table1[[#This Row],[Total Revenue + Open]]/Table1[[#This Row],[Qty]]</f>
        <v>1.1913875598086126</v>
      </c>
    </row>
    <row r="9956" spans="1:12" hidden="1">
      <c r="A9956" t="s">
        <v>544</v>
      </c>
      <c r="B9956" t="s">
        <v>490</v>
      </c>
      <c r="C9956" t="s">
        <v>491</v>
      </c>
      <c r="D9956" t="s">
        <v>662</v>
      </c>
      <c r="E9956" t="s">
        <v>15</v>
      </c>
      <c r="F9956" t="s">
        <v>74</v>
      </c>
      <c r="G9956" t="s">
        <v>323</v>
      </c>
      <c r="H9956" s="1">
        <v>2018</v>
      </c>
      <c r="I9956" s="2">
        <v>4175</v>
      </c>
      <c r="J9956" s="3">
        <v>6515.5</v>
      </c>
      <c r="K9956">
        <f>Table1[[#This Row],[Total Revenue + Open]]/Table1[[#This Row],[Qty]]</f>
        <v>1.5605988023952095</v>
      </c>
      <c r="L9956">
        <f>Table1[[#This Row],[Total Revenue + Open]]/Table1[[#This Row],[Qty]]</f>
        <v>1.5605988023952095</v>
      </c>
    </row>
    <row r="9957" spans="1:12" hidden="1">
      <c r="A9957" t="s">
        <v>544</v>
      </c>
      <c r="B9957" t="s">
        <v>490</v>
      </c>
      <c r="C9957" t="s">
        <v>491</v>
      </c>
      <c r="D9957" t="s">
        <v>662</v>
      </c>
      <c r="E9957" t="s">
        <v>15</v>
      </c>
      <c r="F9957" t="s">
        <v>74</v>
      </c>
      <c r="G9957" t="s">
        <v>76</v>
      </c>
      <c r="H9957" s="1">
        <v>2018</v>
      </c>
      <c r="I9957" s="2">
        <v>6030</v>
      </c>
      <c r="J9957" s="3">
        <v>9420</v>
      </c>
      <c r="K9957">
        <f>Table1[[#This Row],[Total Revenue + Open]]/Table1[[#This Row],[Qty]]</f>
        <v>1.5621890547263682</v>
      </c>
      <c r="L9957">
        <f>Table1[[#This Row],[Total Revenue + Open]]/Table1[[#This Row],[Qty]]</f>
        <v>1.5621890547263682</v>
      </c>
    </row>
    <row r="9958" spans="1:12" hidden="1">
      <c r="A9958" t="s">
        <v>544</v>
      </c>
      <c r="B9958" t="s">
        <v>490</v>
      </c>
      <c r="C9958" t="s">
        <v>491</v>
      </c>
      <c r="D9958" t="s">
        <v>662</v>
      </c>
      <c r="E9958" t="s">
        <v>15</v>
      </c>
      <c r="F9958" t="s">
        <v>74</v>
      </c>
      <c r="G9958" t="s">
        <v>76</v>
      </c>
      <c r="H9958" s="1">
        <v>2018</v>
      </c>
      <c r="I9958" s="2">
        <v>3120</v>
      </c>
      <c r="J9958" s="3">
        <v>4867</v>
      </c>
      <c r="K9958">
        <f>Table1[[#This Row],[Total Revenue + Open]]/Table1[[#This Row],[Qty]]</f>
        <v>1.5599358974358974</v>
      </c>
      <c r="L9958">
        <f>Table1[[#This Row],[Total Revenue + Open]]/Table1[[#This Row],[Qty]]</f>
        <v>1.5599358974358974</v>
      </c>
    </row>
    <row r="9959" spans="1:12" hidden="1">
      <c r="A9959" t="s">
        <v>544</v>
      </c>
      <c r="B9959" t="s">
        <v>490</v>
      </c>
      <c r="C9959" t="s">
        <v>491</v>
      </c>
      <c r="D9959" t="s">
        <v>662</v>
      </c>
      <c r="E9959" t="s">
        <v>15</v>
      </c>
      <c r="F9959" t="s">
        <v>74</v>
      </c>
      <c r="G9959" t="s">
        <v>76</v>
      </c>
      <c r="H9959" s="1">
        <v>2017</v>
      </c>
      <c r="I9959" s="2">
        <v>4020</v>
      </c>
      <c r="J9959" s="3">
        <v>6280</v>
      </c>
      <c r="K9959">
        <f>Table1[[#This Row],[Total Revenue + Open]]/Table1[[#This Row],[Qty]]</f>
        <v>1.5621890547263682</v>
      </c>
      <c r="L9959">
        <f>Table1[[#This Row],[Total Revenue + Open]]/Table1[[#This Row],[Qty]]</f>
        <v>1.5621890547263682</v>
      </c>
    </row>
    <row r="9960" spans="1:12" hidden="1">
      <c r="A9960" t="s">
        <v>544</v>
      </c>
      <c r="B9960" t="s">
        <v>490</v>
      </c>
      <c r="C9960" t="s">
        <v>491</v>
      </c>
      <c r="D9960" t="s">
        <v>662</v>
      </c>
      <c r="E9960" t="s">
        <v>15</v>
      </c>
      <c r="F9960" t="s">
        <v>74</v>
      </c>
      <c r="G9960" t="s">
        <v>76</v>
      </c>
      <c r="H9960" s="1">
        <v>2017</v>
      </c>
      <c r="I9960" s="2">
        <v>4020</v>
      </c>
      <c r="J9960" s="3">
        <v>6280</v>
      </c>
      <c r="K9960">
        <f>Table1[[#This Row],[Total Revenue + Open]]/Table1[[#This Row],[Qty]]</f>
        <v>1.5621890547263682</v>
      </c>
      <c r="L9960">
        <f>Table1[[#This Row],[Total Revenue + Open]]/Table1[[#This Row],[Qty]]</f>
        <v>1.5621890547263682</v>
      </c>
    </row>
    <row r="9961" spans="1:12" hidden="1">
      <c r="A9961" t="s">
        <v>544</v>
      </c>
      <c r="B9961" t="s">
        <v>490</v>
      </c>
      <c r="C9961" t="s">
        <v>491</v>
      </c>
      <c r="D9961" t="s">
        <v>662</v>
      </c>
      <c r="E9961" t="s">
        <v>15</v>
      </c>
      <c r="F9961" t="s">
        <v>74</v>
      </c>
      <c r="G9961" t="s">
        <v>76</v>
      </c>
      <c r="H9961" s="1">
        <v>2018</v>
      </c>
      <c r="I9961" s="2">
        <v>8040</v>
      </c>
      <c r="J9961" s="3">
        <v>12400</v>
      </c>
      <c r="K9961">
        <f>Table1[[#This Row],[Total Revenue + Open]]/Table1[[#This Row],[Qty]]</f>
        <v>1.5422885572139304</v>
      </c>
      <c r="L9961">
        <f>Table1[[#This Row],[Total Revenue + Open]]/Table1[[#This Row],[Qty]]</f>
        <v>1.5422885572139304</v>
      </c>
    </row>
    <row r="9962" spans="1:12" hidden="1">
      <c r="A9962" t="s">
        <v>544</v>
      </c>
      <c r="B9962" t="s">
        <v>490</v>
      </c>
      <c r="C9962" t="s">
        <v>491</v>
      </c>
      <c r="D9962" t="s">
        <v>662</v>
      </c>
      <c r="E9962" t="s">
        <v>15</v>
      </c>
      <c r="F9962" t="s">
        <v>74</v>
      </c>
      <c r="G9962" t="s">
        <v>76</v>
      </c>
      <c r="H9962" s="1">
        <v>2017</v>
      </c>
      <c r="I9962" s="2">
        <v>4020</v>
      </c>
      <c r="J9962" s="3">
        <v>6280</v>
      </c>
      <c r="K9962">
        <f>Table1[[#This Row],[Total Revenue + Open]]/Table1[[#This Row],[Qty]]</f>
        <v>1.5621890547263682</v>
      </c>
      <c r="L9962">
        <f>Table1[[#This Row],[Total Revenue + Open]]/Table1[[#This Row],[Qty]]</f>
        <v>1.5621890547263682</v>
      </c>
    </row>
    <row r="9963" spans="1:12" hidden="1">
      <c r="A9963" t="s">
        <v>544</v>
      </c>
      <c r="B9963" t="s">
        <v>490</v>
      </c>
      <c r="C9963" t="s">
        <v>491</v>
      </c>
      <c r="D9963" t="s">
        <v>662</v>
      </c>
      <c r="E9963" t="s">
        <v>15</v>
      </c>
      <c r="F9963" t="s">
        <v>74</v>
      </c>
      <c r="G9963" t="s">
        <v>76</v>
      </c>
      <c r="H9963" s="1">
        <v>2018</v>
      </c>
      <c r="I9963" s="2">
        <v>4020</v>
      </c>
      <c r="J9963" s="3">
        <v>6280</v>
      </c>
      <c r="K9963">
        <f>Table1[[#This Row],[Total Revenue + Open]]/Table1[[#This Row],[Qty]]</f>
        <v>1.5621890547263682</v>
      </c>
      <c r="L9963">
        <f>Table1[[#This Row],[Total Revenue + Open]]/Table1[[#This Row],[Qty]]</f>
        <v>1.5621890547263682</v>
      </c>
    </row>
    <row r="9964" spans="1:12" hidden="1">
      <c r="A9964" t="s">
        <v>544</v>
      </c>
      <c r="B9964" t="s">
        <v>490</v>
      </c>
      <c r="C9964" t="s">
        <v>491</v>
      </c>
      <c r="D9964" t="s">
        <v>662</v>
      </c>
      <c r="E9964" t="s">
        <v>15</v>
      </c>
      <c r="F9964" t="s">
        <v>74</v>
      </c>
      <c r="G9964" t="s">
        <v>76</v>
      </c>
      <c r="H9964" s="1">
        <v>2018</v>
      </c>
      <c r="I9964" s="2">
        <v>400</v>
      </c>
      <c r="J9964" s="3">
        <v>628</v>
      </c>
      <c r="K9964">
        <f>Table1[[#This Row],[Total Revenue + Open]]/Table1[[#This Row],[Qty]]</f>
        <v>1.57</v>
      </c>
      <c r="L9964">
        <f>Table1[[#This Row],[Total Revenue + Open]]/Table1[[#This Row],[Qty]]</f>
        <v>1.57</v>
      </c>
    </row>
    <row r="9965" spans="1:12" hidden="1">
      <c r="A9965" t="s">
        <v>544</v>
      </c>
      <c r="B9965" t="s">
        <v>490</v>
      </c>
      <c r="C9965" t="s">
        <v>491</v>
      </c>
      <c r="D9965" t="s">
        <v>662</v>
      </c>
      <c r="E9965" t="s">
        <v>15</v>
      </c>
      <c r="F9965" t="s">
        <v>74</v>
      </c>
      <c r="G9965" t="s">
        <v>76</v>
      </c>
      <c r="H9965" s="1">
        <v>2017</v>
      </c>
      <c r="I9965" s="2">
        <v>8040</v>
      </c>
      <c r="J9965" s="3">
        <v>12560</v>
      </c>
      <c r="K9965">
        <f>Table1[[#This Row],[Total Revenue + Open]]/Table1[[#This Row],[Qty]]</f>
        <v>1.5621890547263682</v>
      </c>
      <c r="L9965">
        <f>Table1[[#This Row],[Total Revenue + Open]]/Table1[[#This Row],[Qty]]</f>
        <v>1.5621890547263682</v>
      </c>
    </row>
    <row r="9966" spans="1:12" hidden="1">
      <c r="A9966" t="s">
        <v>544</v>
      </c>
      <c r="B9966" t="s">
        <v>490</v>
      </c>
      <c r="C9966" t="s">
        <v>491</v>
      </c>
      <c r="D9966" t="s">
        <v>662</v>
      </c>
      <c r="E9966" t="s">
        <v>15</v>
      </c>
      <c r="F9966" t="s">
        <v>74</v>
      </c>
      <c r="G9966" t="s">
        <v>76</v>
      </c>
      <c r="H9966" s="1">
        <v>2017</v>
      </c>
      <c r="I9966" s="2">
        <v>6030</v>
      </c>
      <c r="J9966" s="3">
        <v>9420</v>
      </c>
      <c r="K9966">
        <f>Table1[[#This Row],[Total Revenue + Open]]/Table1[[#This Row],[Qty]]</f>
        <v>1.5621890547263682</v>
      </c>
      <c r="L9966">
        <f>Table1[[#This Row],[Total Revenue + Open]]/Table1[[#This Row],[Qty]]</f>
        <v>1.5621890547263682</v>
      </c>
    </row>
    <row r="9967" spans="1:12" hidden="1">
      <c r="A9967" t="s">
        <v>544</v>
      </c>
      <c r="B9967" t="s">
        <v>490</v>
      </c>
      <c r="C9967" t="s">
        <v>491</v>
      </c>
      <c r="D9967" t="s">
        <v>662</v>
      </c>
      <c r="E9967" t="s">
        <v>15</v>
      </c>
      <c r="F9967" t="s">
        <v>74</v>
      </c>
      <c r="G9967" t="s">
        <v>76</v>
      </c>
      <c r="H9967" s="1">
        <v>2017</v>
      </c>
      <c r="I9967" s="2">
        <v>8040</v>
      </c>
      <c r="J9967" s="3">
        <v>12560</v>
      </c>
      <c r="K9967">
        <f>Table1[[#This Row],[Total Revenue + Open]]/Table1[[#This Row],[Qty]]</f>
        <v>1.5621890547263682</v>
      </c>
      <c r="L9967">
        <f>Table1[[#This Row],[Total Revenue + Open]]/Table1[[#This Row],[Qty]]</f>
        <v>1.5621890547263682</v>
      </c>
    </row>
    <row r="9968" spans="1:12" hidden="1">
      <c r="A9968" t="s">
        <v>544</v>
      </c>
      <c r="B9968" t="s">
        <v>490</v>
      </c>
      <c r="C9968" t="s">
        <v>491</v>
      </c>
      <c r="D9968" t="s">
        <v>662</v>
      </c>
      <c r="E9968" t="s">
        <v>15</v>
      </c>
      <c r="F9968" t="s">
        <v>74</v>
      </c>
      <c r="G9968" t="s">
        <v>76</v>
      </c>
      <c r="H9968" s="1">
        <v>2019</v>
      </c>
      <c r="I9968" s="2">
        <v>22665</v>
      </c>
      <c r="J9968" s="3">
        <v>21197</v>
      </c>
      <c r="K9968">
        <f>Table1[[#This Row],[Total Revenue + Open]]/Table1[[#This Row],[Qty]]</f>
        <v>0.93523053165673942</v>
      </c>
      <c r="L9968">
        <f>Table1[[#This Row],[Total Revenue + Open]]/Table1[[#This Row],[Qty]]</f>
        <v>0.93523053165673942</v>
      </c>
    </row>
    <row r="9969" spans="1:12" hidden="1">
      <c r="A9969" t="s">
        <v>544</v>
      </c>
      <c r="B9969" t="s">
        <v>490</v>
      </c>
      <c r="C9969" t="s">
        <v>491</v>
      </c>
      <c r="D9969" t="s">
        <v>662</v>
      </c>
      <c r="E9969" t="s">
        <v>15</v>
      </c>
      <c r="F9969" t="s">
        <v>74</v>
      </c>
      <c r="G9969" t="s">
        <v>76</v>
      </c>
      <c r="H9969" s="1">
        <v>2017</v>
      </c>
      <c r="I9969" s="2">
        <v>4175</v>
      </c>
      <c r="J9969" s="3">
        <v>6598.5</v>
      </c>
      <c r="K9969">
        <f>Table1[[#This Row],[Total Revenue + Open]]/Table1[[#This Row],[Qty]]</f>
        <v>1.5804790419161676</v>
      </c>
      <c r="L9969">
        <f>Table1[[#This Row],[Total Revenue + Open]]/Table1[[#This Row],[Qty]]</f>
        <v>1.5804790419161676</v>
      </c>
    </row>
    <row r="9970" spans="1:12" hidden="1">
      <c r="A9970" t="s">
        <v>544</v>
      </c>
      <c r="B9970" t="s">
        <v>490</v>
      </c>
      <c r="C9970" t="s">
        <v>491</v>
      </c>
      <c r="D9970" t="s">
        <v>662</v>
      </c>
      <c r="E9970" t="s">
        <v>15</v>
      </c>
      <c r="F9970" t="s">
        <v>74</v>
      </c>
      <c r="G9970" t="s">
        <v>76</v>
      </c>
      <c r="H9970" s="1">
        <v>2017</v>
      </c>
      <c r="I9970" s="2">
        <v>3120</v>
      </c>
      <c r="J9970" s="3">
        <v>4929</v>
      </c>
      <c r="K9970">
        <f>Table1[[#This Row],[Total Revenue + Open]]/Table1[[#This Row],[Qty]]</f>
        <v>1.5798076923076922</v>
      </c>
      <c r="L9970">
        <f>Table1[[#This Row],[Total Revenue + Open]]/Table1[[#This Row],[Qty]]</f>
        <v>1.5798076923076922</v>
      </c>
    </row>
    <row r="9971" spans="1:12" hidden="1">
      <c r="A9971" t="s">
        <v>544</v>
      </c>
      <c r="B9971" t="s">
        <v>490</v>
      </c>
      <c r="C9971" t="s">
        <v>491</v>
      </c>
      <c r="D9971" t="s">
        <v>662</v>
      </c>
      <c r="E9971" t="s">
        <v>15</v>
      </c>
      <c r="F9971" t="s">
        <v>74</v>
      </c>
      <c r="G9971" t="s">
        <v>76</v>
      </c>
      <c r="H9971" s="1">
        <v>2017</v>
      </c>
      <c r="I9971" s="2">
        <v>500</v>
      </c>
      <c r="J9971" s="3">
        <v>795</v>
      </c>
      <c r="K9971">
        <f>Table1[[#This Row],[Total Revenue + Open]]/Table1[[#This Row],[Qty]]</f>
        <v>1.59</v>
      </c>
      <c r="L9971">
        <f>Table1[[#This Row],[Total Revenue + Open]]/Table1[[#This Row],[Qty]]</f>
        <v>1.59</v>
      </c>
    </row>
    <row r="9972" spans="1:12" hidden="1">
      <c r="A9972" t="s">
        <v>544</v>
      </c>
      <c r="B9972" t="s">
        <v>490</v>
      </c>
      <c r="C9972" t="s">
        <v>491</v>
      </c>
      <c r="D9972" t="s">
        <v>662</v>
      </c>
      <c r="E9972" t="s">
        <v>15</v>
      </c>
      <c r="F9972" t="s">
        <v>74</v>
      </c>
      <c r="G9972" t="s">
        <v>76</v>
      </c>
      <c r="H9972" s="1">
        <v>2018</v>
      </c>
      <c r="I9972" s="2">
        <v>3015</v>
      </c>
      <c r="J9972" s="3">
        <v>4710</v>
      </c>
      <c r="K9972">
        <f>Table1[[#This Row],[Total Revenue + Open]]/Table1[[#This Row],[Qty]]</f>
        <v>1.5621890547263682</v>
      </c>
      <c r="L9972">
        <f>Table1[[#This Row],[Total Revenue + Open]]/Table1[[#This Row],[Qty]]</f>
        <v>1.5621890547263682</v>
      </c>
    </row>
    <row r="9973" spans="1:12" hidden="1">
      <c r="A9973" t="s">
        <v>544</v>
      </c>
      <c r="B9973" t="s">
        <v>490</v>
      </c>
      <c r="C9973" t="s">
        <v>491</v>
      </c>
      <c r="D9973" t="s">
        <v>662</v>
      </c>
      <c r="E9973" t="s">
        <v>15</v>
      </c>
      <c r="F9973" t="s">
        <v>74</v>
      </c>
      <c r="G9973" t="s">
        <v>76</v>
      </c>
      <c r="H9973" s="1">
        <v>2018</v>
      </c>
      <c r="I9973" s="2">
        <v>200</v>
      </c>
      <c r="J9973" s="3">
        <v>314</v>
      </c>
      <c r="K9973">
        <f>Table1[[#This Row],[Total Revenue + Open]]/Table1[[#This Row],[Qty]]</f>
        <v>1.57</v>
      </c>
      <c r="L9973">
        <f>Table1[[#This Row],[Total Revenue + Open]]/Table1[[#This Row],[Qty]]</f>
        <v>1.57</v>
      </c>
    </row>
    <row r="9974" spans="1:12" hidden="1">
      <c r="A9974" t="s">
        <v>544</v>
      </c>
      <c r="B9974" t="s">
        <v>490</v>
      </c>
      <c r="C9974" t="s">
        <v>491</v>
      </c>
      <c r="D9974" t="s">
        <v>662</v>
      </c>
      <c r="E9974" t="s">
        <v>15</v>
      </c>
      <c r="F9974" t="s">
        <v>74</v>
      </c>
      <c r="G9974" t="s">
        <v>104</v>
      </c>
      <c r="H9974" s="1">
        <v>2017</v>
      </c>
      <c r="I9974" s="2">
        <v>21105</v>
      </c>
      <c r="J9974" s="3">
        <v>32550</v>
      </c>
      <c r="K9974">
        <f>Table1[[#This Row],[Total Revenue + Open]]/Table1[[#This Row],[Qty]]</f>
        <v>1.5422885572139304</v>
      </c>
      <c r="L9974">
        <f>Table1[[#This Row],[Total Revenue + Open]]/Table1[[#This Row],[Qty]]</f>
        <v>1.5422885572139304</v>
      </c>
    </row>
    <row r="9975" spans="1:12" hidden="1">
      <c r="A9975" t="s">
        <v>544</v>
      </c>
      <c r="B9975" t="s">
        <v>490</v>
      </c>
      <c r="C9975" t="s">
        <v>491</v>
      </c>
      <c r="D9975" t="s">
        <v>662</v>
      </c>
      <c r="E9975" t="s">
        <v>15</v>
      </c>
      <c r="F9975" t="s">
        <v>74</v>
      </c>
      <c r="G9975" t="s">
        <v>104</v>
      </c>
      <c r="H9975" s="1">
        <v>2017</v>
      </c>
      <c r="I9975" s="2">
        <v>0</v>
      </c>
      <c r="J9975" s="3">
        <v>0</v>
      </c>
      <c r="K9975" t="e">
        <f>Table1[[#This Row],[Total Revenue + Open]]/Table1[[#This Row],[Qty]]</f>
        <v>#DIV/0!</v>
      </c>
      <c r="L9975" t="e">
        <f>Table1[[#This Row],[Total Revenue + Open]]/Table1[[#This Row],[Qty]]</f>
        <v>#DIV/0!</v>
      </c>
    </row>
    <row r="9976" spans="1:12" hidden="1">
      <c r="A9976" t="s">
        <v>544</v>
      </c>
      <c r="B9976" t="s">
        <v>490</v>
      </c>
      <c r="C9976" t="s">
        <v>491</v>
      </c>
      <c r="D9976" t="s">
        <v>662</v>
      </c>
      <c r="E9976" t="s">
        <v>15</v>
      </c>
      <c r="F9976" t="s">
        <v>74</v>
      </c>
      <c r="G9976" t="s">
        <v>104</v>
      </c>
      <c r="H9976" s="1">
        <v>2018</v>
      </c>
      <c r="I9976" s="2">
        <v>6835</v>
      </c>
      <c r="J9976" s="3">
        <v>10676</v>
      </c>
      <c r="K9976">
        <f>Table1[[#This Row],[Total Revenue + Open]]/Table1[[#This Row],[Qty]]</f>
        <v>1.5619604974396488</v>
      </c>
      <c r="L9976">
        <f>Table1[[#This Row],[Total Revenue + Open]]/Table1[[#This Row],[Qty]]</f>
        <v>1.5619604974396488</v>
      </c>
    </row>
    <row r="9977" spans="1:12" hidden="1">
      <c r="A9977" t="s">
        <v>544</v>
      </c>
      <c r="B9977" t="s">
        <v>490</v>
      </c>
      <c r="C9977" t="s">
        <v>491</v>
      </c>
      <c r="D9977" t="s">
        <v>662</v>
      </c>
      <c r="E9977" t="s">
        <v>15</v>
      </c>
      <c r="F9977" t="s">
        <v>74</v>
      </c>
      <c r="G9977" t="s">
        <v>104</v>
      </c>
      <c r="H9977" s="1">
        <v>2018</v>
      </c>
      <c r="I9977" s="2">
        <v>3545</v>
      </c>
      <c r="J9977" s="3">
        <v>5534.25</v>
      </c>
      <c r="K9977">
        <f>Table1[[#This Row],[Total Revenue + Open]]/Table1[[#This Row],[Qty]]</f>
        <v>1.5611424541607899</v>
      </c>
      <c r="L9977">
        <f>Table1[[#This Row],[Total Revenue + Open]]/Table1[[#This Row],[Qty]]</f>
        <v>1.5611424541607899</v>
      </c>
    </row>
    <row r="9978" spans="1:12" hidden="1">
      <c r="A9978" t="s">
        <v>544</v>
      </c>
      <c r="B9978" t="s">
        <v>490</v>
      </c>
      <c r="C9978" t="s">
        <v>491</v>
      </c>
      <c r="D9978" t="s">
        <v>662</v>
      </c>
      <c r="E9978" t="s">
        <v>15</v>
      </c>
      <c r="F9978" t="s">
        <v>77</v>
      </c>
      <c r="G9978" t="s">
        <v>78</v>
      </c>
      <c r="H9978" s="1">
        <v>2021</v>
      </c>
      <c r="I9978" s="2">
        <v>4175</v>
      </c>
      <c r="J9978" s="3">
        <v>3278.5</v>
      </c>
      <c r="K9978">
        <f>Table1[[#This Row],[Total Revenue + Open]]/Table1[[#This Row],[Qty]]</f>
        <v>0.78526946107784434</v>
      </c>
      <c r="L9978">
        <f>Table1[[#This Row],[Total Revenue + Open]]/Table1[[#This Row],[Qty]]</f>
        <v>0.78526946107784434</v>
      </c>
    </row>
    <row r="9979" spans="1:12" hidden="1">
      <c r="A9979" t="s">
        <v>544</v>
      </c>
      <c r="B9979" t="s">
        <v>490</v>
      </c>
      <c r="C9979" t="s">
        <v>491</v>
      </c>
      <c r="D9979" t="s">
        <v>662</v>
      </c>
      <c r="E9979" t="s">
        <v>15</v>
      </c>
      <c r="F9979" t="s">
        <v>77</v>
      </c>
      <c r="G9979" t="s">
        <v>78</v>
      </c>
      <c r="H9979" s="1">
        <v>2022</v>
      </c>
      <c r="I9979" s="2">
        <v>3120</v>
      </c>
      <c r="J9979" s="3">
        <v>2449</v>
      </c>
      <c r="K9979">
        <f>Table1[[#This Row],[Total Revenue + Open]]/Table1[[#This Row],[Qty]]</f>
        <v>0.78493589743589742</v>
      </c>
      <c r="L9979">
        <f>Table1[[#This Row],[Total Revenue + Open]]/Table1[[#This Row],[Qty]]</f>
        <v>0.78493589743589742</v>
      </c>
    </row>
    <row r="9980" spans="1:12" hidden="1">
      <c r="A9980" t="s">
        <v>544</v>
      </c>
      <c r="B9980" t="s">
        <v>490</v>
      </c>
      <c r="C9980" t="s">
        <v>491</v>
      </c>
      <c r="D9980" t="s">
        <v>662</v>
      </c>
      <c r="E9980" t="s">
        <v>15</v>
      </c>
      <c r="F9980" t="s">
        <v>77</v>
      </c>
      <c r="G9980" t="s">
        <v>78</v>
      </c>
      <c r="H9980" s="1">
        <v>2022</v>
      </c>
      <c r="I9980" s="2">
        <v>2115</v>
      </c>
      <c r="J9980" s="3">
        <v>1659</v>
      </c>
      <c r="K9980">
        <f>Table1[[#This Row],[Total Revenue + Open]]/Table1[[#This Row],[Qty]]</f>
        <v>0.7843971631205674</v>
      </c>
      <c r="L9980">
        <f>Table1[[#This Row],[Total Revenue + Open]]/Table1[[#This Row],[Qty]]</f>
        <v>0.7843971631205674</v>
      </c>
    </row>
    <row r="9981" spans="1:12" hidden="1">
      <c r="A9981" t="s">
        <v>544</v>
      </c>
      <c r="B9981" t="s">
        <v>490</v>
      </c>
      <c r="C9981" t="s">
        <v>491</v>
      </c>
      <c r="D9981" t="s">
        <v>662</v>
      </c>
      <c r="E9981" t="s">
        <v>15</v>
      </c>
      <c r="F9981" t="s">
        <v>77</v>
      </c>
      <c r="G9981" t="s">
        <v>78</v>
      </c>
      <c r="H9981" s="1">
        <v>2022</v>
      </c>
      <c r="I9981" s="2">
        <v>10305</v>
      </c>
      <c r="J9981" s="3">
        <v>8097.5</v>
      </c>
      <c r="K9981">
        <f>Table1[[#This Row],[Total Revenue + Open]]/Table1[[#This Row],[Qty]]</f>
        <v>0.78578360019408056</v>
      </c>
      <c r="L9981">
        <f>Table1[[#This Row],[Total Revenue + Open]]/Table1[[#This Row],[Qty]]</f>
        <v>0.78578360019408056</v>
      </c>
    </row>
    <row r="9982" spans="1:12" hidden="1">
      <c r="A9982" t="s">
        <v>544</v>
      </c>
      <c r="B9982" t="s">
        <v>490</v>
      </c>
      <c r="C9982" t="s">
        <v>491</v>
      </c>
      <c r="D9982" t="s">
        <v>662</v>
      </c>
      <c r="E9982" t="s">
        <v>15</v>
      </c>
      <c r="F9982" t="s">
        <v>77</v>
      </c>
      <c r="G9982" t="s">
        <v>78</v>
      </c>
      <c r="H9982" s="1">
        <v>2020</v>
      </c>
      <c r="I9982" s="2">
        <v>3120</v>
      </c>
      <c r="J9982" s="3">
        <v>2449</v>
      </c>
      <c r="K9982">
        <f>Table1[[#This Row],[Total Revenue + Open]]/Table1[[#This Row],[Qty]]</f>
        <v>0.78493589743589742</v>
      </c>
      <c r="L9982">
        <f>Table1[[#This Row],[Total Revenue + Open]]/Table1[[#This Row],[Qty]]</f>
        <v>0.78493589743589742</v>
      </c>
    </row>
    <row r="9983" spans="1:12" hidden="1">
      <c r="A9983" t="s">
        <v>544</v>
      </c>
      <c r="B9983" t="s">
        <v>490</v>
      </c>
      <c r="C9983" t="s">
        <v>491</v>
      </c>
      <c r="D9983" t="s">
        <v>662</v>
      </c>
      <c r="E9983" t="s">
        <v>15</v>
      </c>
      <c r="F9983" t="s">
        <v>77</v>
      </c>
      <c r="G9983" t="s">
        <v>78</v>
      </c>
      <c r="H9983" s="1">
        <v>2021</v>
      </c>
      <c r="I9983" s="2">
        <v>1560</v>
      </c>
      <c r="J9983" s="3">
        <v>1224.5</v>
      </c>
      <c r="K9983">
        <f>Table1[[#This Row],[Total Revenue + Open]]/Table1[[#This Row],[Qty]]</f>
        <v>0.78493589743589742</v>
      </c>
      <c r="L9983">
        <f>Table1[[#This Row],[Total Revenue + Open]]/Table1[[#This Row],[Qty]]</f>
        <v>0.78493589743589742</v>
      </c>
    </row>
    <row r="9984" spans="1:12" hidden="1">
      <c r="A9984" t="s">
        <v>544</v>
      </c>
      <c r="B9984" t="s">
        <v>490</v>
      </c>
      <c r="C9984" t="s">
        <v>491</v>
      </c>
      <c r="D9984" t="s">
        <v>662</v>
      </c>
      <c r="E9984" t="s">
        <v>15</v>
      </c>
      <c r="F9984" t="s">
        <v>77</v>
      </c>
      <c r="G9984" t="s">
        <v>78</v>
      </c>
      <c r="H9984" s="1">
        <v>2021</v>
      </c>
      <c r="I9984" s="2">
        <v>1860</v>
      </c>
      <c r="J9984" s="3">
        <v>1461.5</v>
      </c>
      <c r="K9984">
        <f>Table1[[#This Row],[Total Revenue + Open]]/Table1[[#This Row],[Qty]]</f>
        <v>0.78575268817204302</v>
      </c>
      <c r="L9984">
        <f>Table1[[#This Row],[Total Revenue + Open]]/Table1[[#This Row],[Qty]]</f>
        <v>0.78575268817204302</v>
      </c>
    </row>
    <row r="9985" spans="1:12" hidden="1">
      <c r="A9985" t="s">
        <v>544</v>
      </c>
      <c r="B9985" t="s">
        <v>490</v>
      </c>
      <c r="C9985" t="s">
        <v>491</v>
      </c>
      <c r="D9985" t="s">
        <v>662</v>
      </c>
      <c r="E9985" t="s">
        <v>15</v>
      </c>
      <c r="F9985" t="s">
        <v>77</v>
      </c>
      <c r="G9985" t="s">
        <v>78</v>
      </c>
      <c r="H9985" s="1">
        <v>2021</v>
      </c>
      <c r="I9985" s="2">
        <v>4625</v>
      </c>
      <c r="J9985" s="3">
        <v>3634</v>
      </c>
      <c r="K9985">
        <f>Table1[[#This Row],[Total Revenue + Open]]/Table1[[#This Row],[Qty]]</f>
        <v>0.78572972972972976</v>
      </c>
      <c r="L9985">
        <f>Table1[[#This Row],[Total Revenue + Open]]/Table1[[#This Row],[Qty]]</f>
        <v>0.78572972972972976</v>
      </c>
    </row>
    <row r="9986" spans="1:12" hidden="1">
      <c r="A9986" t="s">
        <v>544</v>
      </c>
      <c r="B9986" t="s">
        <v>490</v>
      </c>
      <c r="C9986" t="s">
        <v>491</v>
      </c>
      <c r="D9986" t="s">
        <v>662</v>
      </c>
      <c r="E9986" t="s">
        <v>15</v>
      </c>
      <c r="F9986" t="s">
        <v>77</v>
      </c>
      <c r="G9986" t="s">
        <v>78</v>
      </c>
      <c r="H9986" s="1">
        <v>2022</v>
      </c>
      <c r="I9986" s="2">
        <v>25755</v>
      </c>
      <c r="J9986" s="3">
        <v>20243.75</v>
      </c>
      <c r="K9986">
        <f>Table1[[#This Row],[Total Revenue + Open]]/Table1[[#This Row],[Qty]]</f>
        <v>0.78601242477188893</v>
      </c>
      <c r="L9986">
        <f>Table1[[#This Row],[Total Revenue + Open]]/Table1[[#This Row],[Qty]]</f>
        <v>0.78601242477188893</v>
      </c>
    </row>
    <row r="9987" spans="1:12" hidden="1">
      <c r="A9987" t="s">
        <v>544</v>
      </c>
      <c r="B9987" t="s">
        <v>490</v>
      </c>
      <c r="C9987" t="s">
        <v>491</v>
      </c>
      <c r="D9987" t="s">
        <v>662</v>
      </c>
      <c r="E9987" t="s">
        <v>15</v>
      </c>
      <c r="F9987" t="s">
        <v>77</v>
      </c>
      <c r="G9987" t="s">
        <v>78</v>
      </c>
      <c r="H9987" s="1">
        <v>2022</v>
      </c>
      <c r="I9987" s="2">
        <v>5230</v>
      </c>
      <c r="J9987" s="3">
        <v>4108</v>
      </c>
      <c r="K9987">
        <f>Table1[[#This Row],[Total Revenue + Open]]/Table1[[#This Row],[Qty]]</f>
        <v>0.78546845124282982</v>
      </c>
      <c r="L9987">
        <f>Table1[[#This Row],[Total Revenue + Open]]/Table1[[#This Row],[Qty]]</f>
        <v>0.78546845124282982</v>
      </c>
    </row>
    <row r="9988" spans="1:12" hidden="1">
      <c r="A9988" t="s">
        <v>544</v>
      </c>
      <c r="B9988" t="s">
        <v>490</v>
      </c>
      <c r="C9988" t="s">
        <v>491</v>
      </c>
      <c r="D9988" t="s">
        <v>662</v>
      </c>
      <c r="E9988" t="s">
        <v>15</v>
      </c>
      <c r="F9988" t="s">
        <v>77</v>
      </c>
      <c r="G9988" t="s">
        <v>78</v>
      </c>
      <c r="H9988" s="1">
        <v>2022</v>
      </c>
      <c r="I9988" s="2">
        <v>3120</v>
      </c>
      <c r="J9988" s="3">
        <v>2449</v>
      </c>
      <c r="K9988">
        <f>Table1[[#This Row],[Total Revenue + Open]]/Table1[[#This Row],[Qty]]</f>
        <v>0.78493589743589742</v>
      </c>
      <c r="L9988">
        <f>Table1[[#This Row],[Total Revenue + Open]]/Table1[[#This Row],[Qty]]</f>
        <v>0.78493589743589742</v>
      </c>
    </row>
    <row r="9989" spans="1:12" hidden="1">
      <c r="A9989" t="s">
        <v>544</v>
      </c>
      <c r="B9989" t="s">
        <v>490</v>
      </c>
      <c r="C9989" t="s">
        <v>491</v>
      </c>
      <c r="D9989" t="s">
        <v>662</v>
      </c>
      <c r="E9989" t="s">
        <v>15</v>
      </c>
      <c r="F9989" t="s">
        <v>77</v>
      </c>
      <c r="G9989" t="s">
        <v>78</v>
      </c>
      <c r="H9989" s="1">
        <v>2022</v>
      </c>
      <c r="I9989" s="2">
        <v>30960</v>
      </c>
      <c r="J9989" s="3">
        <v>24332</v>
      </c>
      <c r="K9989">
        <f>Table1[[#This Row],[Total Revenue + Open]]/Table1[[#This Row],[Qty]]</f>
        <v>0.78591731266149867</v>
      </c>
      <c r="L9989">
        <f>Table1[[#This Row],[Total Revenue + Open]]/Table1[[#This Row],[Qty]]</f>
        <v>0.78591731266149867</v>
      </c>
    </row>
    <row r="9990" spans="1:12" hidden="1">
      <c r="A9990" t="s">
        <v>544</v>
      </c>
      <c r="B9990" t="s">
        <v>490</v>
      </c>
      <c r="C9990" t="s">
        <v>491</v>
      </c>
      <c r="D9990" t="s">
        <v>662</v>
      </c>
      <c r="E9990" t="s">
        <v>15</v>
      </c>
      <c r="F9990" t="s">
        <v>77</v>
      </c>
      <c r="G9990" t="s">
        <v>78</v>
      </c>
      <c r="H9990" s="1">
        <v>2021</v>
      </c>
      <c r="I9990" s="2">
        <v>4175</v>
      </c>
      <c r="J9990" s="3">
        <v>3278.5</v>
      </c>
      <c r="K9990">
        <f>Table1[[#This Row],[Total Revenue + Open]]/Table1[[#This Row],[Qty]]</f>
        <v>0.78526946107784434</v>
      </c>
      <c r="L9990">
        <f>Table1[[#This Row],[Total Revenue + Open]]/Table1[[#This Row],[Qty]]</f>
        <v>0.78526946107784434</v>
      </c>
    </row>
    <row r="9991" spans="1:12" hidden="1">
      <c r="A9991" t="s">
        <v>544</v>
      </c>
      <c r="B9991" t="s">
        <v>490</v>
      </c>
      <c r="C9991" t="s">
        <v>491</v>
      </c>
      <c r="D9991" t="s">
        <v>662</v>
      </c>
      <c r="E9991" t="s">
        <v>15</v>
      </c>
      <c r="F9991" t="s">
        <v>77</v>
      </c>
      <c r="G9991" t="s">
        <v>78</v>
      </c>
      <c r="H9991" s="1">
        <v>2021</v>
      </c>
      <c r="I9991" s="2">
        <v>5180</v>
      </c>
      <c r="J9991" s="3">
        <v>4068.5</v>
      </c>
      <c r="K9991">
        <f>Table1[[#This Row],[Total Revenue + Open]]/Table1[[#This Row],[Qty]]</f>
        <v>0.7854247104247104</v>
      </c>
      <c r="L9991">
        <f>Table1[[#This Row],[Total Revenue + Open]]/Table1[[#This Row],[Qty]]</f>
        <v>0.7854247104247104</v>
      </c>
    </row>
    <row r="9992" spans="1:12" hidden="1">
      <c r="A9992" t="s">
        <v>544</v>
      </c>
      <c r="B9992" t="s">
        <v>490</v>
      </c>
      <c r="C9992" t="s">
        <v>491</v>
      </c>
      <c r="D9992" t="s">
        <v>662</v>
      </c>
      <c r="E9992" t="s">
        <v>15</v>
      </c>
      <c r="F9992" t="s">
        <v>77</v>
      </c>
      <c r="G9992" t="s">
        <v>78</v>
      </c>
      <c r="H9992" s="1">
        <v>2021</v>
      </c>
      <c r="I9992" s="2">
        <v>10160</v>
      </c>
      <c r="J9992" s="3">
        <v>7979</v>
      </c>
      <c r="K9992">
        <f>Table1[[#This Row],[Total Revenue + Open]]/Table1[[#This Row],[Qty]]</f>
        <v>0.78533464566929134</v>
      </c>
      <c r="L9992">
        <f>Table1[[#This Row],[Total Revenue + Open]]/Table1[[#This Row],[Qty]]</f>
        <v>0.78533464566929134</v>
      </c>
    </row>
    <row r="9993" spans="1:12" hidden="1">
      <c r="A9993" t="s">
        <v>544</v>
      </c>
      <c r="B9993" t="s">
        <v>490</v>
      </c>
      <c r="C9993" t="s">
        <v>491</v>
      </c>
      <c r="D9993" t="s">
        <v>662</v>
      </c>
      <c r="E9993" t="s">
        <v>15</v>
      </c>
      <c r="F9993" t="s">
        <v>77</v>
      </c>
      <c r="G9993" t="s">
        <v>78</v>
      </c>
      <c r="H9993" s="1">
        <v>2021</v>
      </c>
      <c r="I9993" s="2">
        <v>7295</v>
      </c>
      <c r="J9993" s="3">
        <v>5727.5</v>
      </c>
      <c r="K9993">
        <f>Table1[[#This Row],[Total Revenue + Open]]/Table1[[#This Row],[Qty]]</f>
        <v>0.78512679917751882</v>
      </c>
      <c r="L9993">
        <f>Table1[[#This Row],[Total Revenue + Open]]/Table1[[#This Row],[Qty]]</f>
        <v>0.78512679917751882</v>
      </c>
    </row>
    <row r="9994" spans="1:12" hidden="1">
      <c r="A9994" t="s">
        <v>544</v>
      </c>
      <c r="B9994" t="s">
        <v>490</v>
      </c>
      <c r="C9994" t="s">
        <v>491</v>
      </c>
      <c r="D9994" t="s">
        <v>662</v>
      </c>
      <c r="E9994" t="s">
        <v>15</v>
      </c>
      <c r="F9994" t="s">
        <v>77</v>
      </c>
      <c r="G9994" t="s">
        <v>78</v>
      </c>
      <c r="H9994" s="1">
        <v>2021</v>
      </c>
      <c r="I9994" s="2">
        <v>2565</v>
      </c>
      <c r="J9994" s="3">
        <v>2014.5</v>
      </c>
      <c r="K9994">
        <f>Table1[[#This Row],[Total Revenue + Open]]/Table1[[#This Row],[Qty]]</f>
        <v>0.78538011695906429</v>
      </c>
      <c r="L9994">
        <f>Table1[[#This Row],[Total Revenue + Open]]/Table1[[#This Row],[Qty]]</f>
        <v>0.78538011695906429</v>
      </c>
    </row>
    <row r="9995" spans="1:12" hidden="1">
      <c r="A9995" t="s">
        <v>544</v>
      </c>
      <c r="B9995" t="s">
        <v>490</v>
      </c>
      <c r="C9995" t="s">
        <v>491</v>
      </c>
      <c r="D9995" t="s">
        <v>662</v>
      </c>
      <c r="E9995" t="s">
        <v>15</v>
      </c>
      <c r="F9995" t="s">
        <v>77</v>
      </c>
      <c r="G9995" t="s">
        <v>78</v>
      </c>
      <c r="H9995" s="1">
        <v>2021</v>
      </c>
      <c r="I9995" s="2">
        <v>175</v>
      </c>
      <c r="J9995" s="3">
        <v>138.25</v>
      </c>
      <c r="K9995">
        <f>Table1[[#This Row],[Total Revenue + Open]]/Table1[[#This Row],[Qty]]</f>
        <v>0.79</v>
      </c>
      <c r="L9995">
        <f>Table1[[#This Row],[Total Revenue + Open]]/Table1[[#This Row],[Qty]]</f>
        <v>0.79</v>
      </c>
    </row>
    <row r="9996" spans="1:12" hidden="1">
      <c r="A9996" t="s">
        <v>544</v>
      </c>
      <c r="B9996" t="s">
        <v>490</v>
      </c>
      <c r="C9996" t="s">
        <v>491</v>
      </c>
      <c r="D9996" t="s">
        <v>662</v>
      </c>
      <c r="E9996" t="s">
        <v>15</v>
      </c>
      <c r="F9996" t="s">
        <v>77</v>
      </c>
      <c r="G9996" t="s">
        <v>78</v>
      </c>
      <c r="H9996" s="1">
        <v>2021</v>
      </c>
      <c r="I9996" s="2">
        <v>3120</v>
      </c>
      <c r="J9996" s="3">
        <v>2449</v>
      </c>
      <c r="K9996">
        <f>Table1[[#This Row],[Total Revenue + Open]]/Table1[[#This Row],[Qty]]</f>
        <v>0.78493589743589742</v>
      </c>
      <c r="L9996">
        <f>Table1[[#This Row],[Total Revenue + Open]]/Table1[[#This Row],[Qty]]</f>
        <v>0.78493589743589742</v>
      </c>
    </row>
    <row r="9997" spans="1:12" hidden="1">
      <c r="A9997" t="s">
        <v>544</v>
      </c>
      <c r="B9997" t="s">
        <v>490</v>
      </c>
      <c r="C9997" t="s">
        <v>491</v>
      </c>
      <c r="D9997" t="s">
        <v>662</v>
      </c>
      <c r="E9997" t="s">
        <v>15</v>
      </c>
      <c r="F9997" t="s">
        <v>77</v>
      </c>
      <c r="G9997" t="s">
        <v>78</v>
      </c>
      <c r="H9997" s="1">
        <v>2022</v>
      </c>
      <c r="I9997" s="2">
        <v>7240</v>
      </c>
      <c r="J9997" s="3">
        <v>5688</v>
      </c>
      <c r="K9997">
        <f>Table1[[#This Row],[Total Revenue + Open]]/Table1[[#This Row],[Qty]]</f>
        <v>0.78563535911602211</v>
      </c>
      <c r="L9997">
        <f>Table1[[#This Row],[Total Revenue + Open]]/Table1[[#This Row],[Qty]]</f>
        <v>0.78563535911602211</v>
      </c>
    </row>
    <row r="9998" spans="1:12" hidden="1">
      <c r="A9998" t="s">
        <v>544</v>
      </c>
      <c r="B9998" t="s">
        <v>490</v>
      </c>
      <c r="C9998" t="s">
        <v>491</v>
      </c>
      <c r="D9998" t="s">
        <v>662</v>
      </c>
      <c r="E9998" t="s">
        <v>15</v>
      </c>
      <c r="F9998" t="s">
        <v>77</v>
      </c>
      <c r="G9998" t="s">
        <v>78</v>
      </c>
      <c r="H9998" s="1">
        <v>2021</v>
      </c>
      <c r="I9998" s="2">
        <v>3145</v>
      </c>
      <c r="J9998" s="3">
        <v>2468.75</v>
      </c>
      <c r="K9998">
        <f>Table1[[#This Row],[Total Revenue + Open]]/Table1[[#This Row],[Qty]]</f>
        <v>0.78497615262321141</v>
      </c>
      <c r="L9998">
        <f>Table1[[#This Row],[Total Revenue + Open]]/Table1[[#This Row],[Qty]]</f>
        <v>0.78497615262321141</v>
      </c>
    </row>
    <row r="9999" spans="1:12" hidden="1">
      <c r="A9999" t="s">
        <v>544</v>
      </c>
      <c r="B9999" t="s">
        <v>490</v>
      </c>
      <c r="C9999" t="s">
        <v>491</v>
      </c>
      <c r="D9999" t="s">
        <v>662</v>
      </c>
      <c r="E9999" t="s">
        <v>15</v>
      </c>
      <c r="F9999" t="s">
        <v>77</v>
      </c>
      <c r="G9999" t="s">
        <v>78</v>
      </c>
      <c r="H9999" s="1">
        <v>2022</v>
      </c>
      <c r="I9999" s="2">
        <v>2115</v>
      </c>
      <c r="J9999" s="3">
        <v>1659</v>
      </c>
      <c r="K9999">
        <f>Table1[[#This Row],[Total Revenue + Open]]/Table1[[#This Row],[Qty]]</f>
        <v>0.7843971631205674</v>
      </c>
      <c r="L9999">
        <f>Table1[[#This Row],[Total Revenue + Open]]/Table1[[#This Row],[Qty]]</f>
        <v>0.7843971631205674</v>
      </c>
    </row>
    <row r="10000" spans="1:12" hidden="1">
      <c r="A10000" t="s">
        <v>544</v>
      </c>
      <c r="B10000" t="s">
        <v>490</v>
      </c>
      <c r="C10000" t="s">
        <v>491</v>
      </c>
      <c r="D10000" t="s">
        <v>662</v>
      </c>
      <c r="E10000" t="s">
        <v>15</v>
      </c>
      <c r="F10000" t="s">
        <v>77</v>
      </c>
      <c r="G10000" t="s">
        <v>78</v>
      </c>
      <c r="H10000" s="1">
        <v>2021</v>
      </c>
      <c r="I10000" s="2">
        <v>5180</v>
      </c>
      <c r="J10000" s="3">
        <v>4068.5</v>
      </c>
      <c r="K10000">
        <f>Table1[[#This Row],[Total Revenue + Open]]/Table1[[#This Row],[Qty]]</f>
        <v>0.7854247104247104</v>
      </c>
      <c r="L10000">
        <f>Table1[[#This Row],[Total Revenue + Open]]/Table1[[#This Row],[Qty]]</f>
        <v>0.7854247104247104</v>
      </c>
    </row>
    <row r="10001" spans="1:12" hidden="1">
      <c r="A10001" t="s">
        <v>544</v>
      </c>
      <c r="B10001" t="s">
        <v>490</v>
      </c>
      <c r="C10001" t="s">
        <v>491</v>
      </c>
      <c r="D10001" t="s">
        <v>662</v>
      </c>
      <c r="E10001" t="s">
        <v>15</v>
      </c>
      <c r="F10001" t="s">
        <v>77</v>
      </c>
      <c r="G10001" t="s">
        <v>78</v>
      </c>
      <c r="H10001" s="1">
        <v>2022</v>
      </c>
      <c r="I10001" s="2">
        <v>6190</v>
      </c>
      <c r="J10001" s="3">
        <v>4858.5</v>
      </c>
      <c r="K10001">
        <f>Table1[[#This Row],[Total Revenue + Open]]/Table1[[#This Row],[Qty]]</f>
        <v>0.7848949919224556</v>
      </c>
      <c r="L10001">
        <f>Table1[[#This Row],[Total Revenue + Open]]/Table1[[#This Row],[Qty]]</f>
        <v>0.7848949919224556</v>
      </c>
    </row>
    <row r="10002" spans="1:12" hidden="1">
      <c r="A10002" t="s">
        <v>544</v>
      </c>
      <c r="B10002" t="s">
        <v>490</v>
      </c>
      <c r="C10002" t="s">
        <v>491</v>
      </c>
      <c r="D10002" t="s">
        <v>662</v>
      </c>
      <c r="E10002" t="s">
        <v>15</v>
      </c>
      <c r="F10002" t="s">
        <v>77</v>
      </c>
      <c r="G10002" t="s">
        <v>78</v>
      </c>
      <c r="H10002" s="1">
        <v>2022</v>
      </c>
      <c r="I10002" s="2">
        <v>2115</v>
      </c>
      <c r="J10002" s="3">
        <v>1659</v>
      </c>
      <c r="K10002">
        <f>Table1[[#This Row],[Total Revenue + Open]]/Table1[[#This Row],[Qty]]</f>
        <v>0.7843971631205674</v>
      </c>
      <c r="L10002">
        <f>Table1[[#This Row],[Total Revenue + Open]]/Table1[[#This Row],[Qty]]</f>
        <v>0.7843971631205674</v>
      </c>
    </row>
    <row r="10003" spans="1:12" hidden="1">
      <c r="A10003" t="s">
        <v>544</v>
      </c>
      <c r="B10003" t="s">
        <v>490</v>
      </c>
      <c r="C10003" t="s">
        <v>491</v>
      </c>
      <c r="D10003" t="s">
        <v>662</v>
      </c>
      <c r="E10003" t="s">
        <v>15</v>
      </c>
      <c r="F10003" t="s">
        <v>77</v>
      </c>
      <c r="G10003" t="s">
        <v>78</v>
      </c>
      <c r="H10003" s="1">
        <v>2022</v>
      </c>
      <c r="I10003" s="2">
        <v>7240</v>
      </c>
      <c r="J10003" s="3">
        <v>5688</v>
      </c>
      <c r="K10003">
        <f>Table1[[#This Row],[Total Revenue + Open]]/Table1[[#This Row],[Qty]]</f>
        <v>0.78563535911602211</v>
      </c>
      <c r="L10003">
        <f>Table1[[#This Row],[Total Revenue + Open]]/Table1[[#This Row],[Qty]]</f>
        <v>0.78563535911602211</v>
      </c>
    </row>
    <row r="10004" spans="1:12" hidden="1">
      <c r="A10004" t="s">
        <v>544</v>
      </c>
      <c r="B10004" t="s">
        <v>490</v>
      </c>
      <c r="C10004" t="s">
        <v>491</v>
      </c>
      <c r="D10004" t="s">
        <v>662</v>
      </c>
      <c r="E10004" t="s">
        <v>15</v>
      </c>
      <c r="F10004" t="s">
        <v>77</v>
      </c>
      <c r="G10004" t="s">
        <v>78</v>
      </c>
      <c r="H10004" s="1">
        <v>2021</v>
      </c>
      <c r="I10004" s="2">
        <v>1060</v>
      </c>
      <c r="J10004" s="3">
        <v>829.5</v>
      </c>
      <c r="K10004">
        <f>Table1[[#This Row],[Total Revenue + Open]]/Table1[[#This Row],[Qty]]</f>
        <v>0.78254716981132078</v>
      </c>
      <c r="L10004">
        <f>Table1[[#This Row],[Total Revenue + Open]]/Table1[[#This Row],[Qty]]</f>
        <v>0.78254716981132078</v>
      </c>
    </row>
    <row r="10005" spans="1:12" hidden="1">
      <c r="A10005" t="s">
        <v>544</v>
      </c>
      <c r="B10005" t="s">
        <v>490</v>
      </c>
      <c r="C10005" t="s">
        <v>491</v>
      </c>
      <c r="D10005" t="s">
        <v>662</v>
      </c>
      <c r="E10005" t="s">
        <v>15</v>
      </c>
      <c r="F10005" t="s">
        <v>77</v>
      </c>
      <c r="G10005" t="s">
        <v>78</v>
      </c>
      <c r="H10005" s="1">
        <v>2022</v>
      </c>
      <c r="I10005" s="2">
        <v>2065</v>
      </c>
      <c r="J10005" s="3">
        <v>1619.5</v>
      </c>
      <c r="K10005">
        <f>Table1[[#This Row],[Total Revenue + Open]]/Table1[[#This Row],[Qty]]</f>
        <v>0.78426150121065374</v>
      </c>
      <c r="L10005">
        <f>Table1[[#This Row],[Total Revenue + Open]]/Table1[[#This Row],[Qty]]</f>
        <v>0.78426150121065374</v>
      </c>
    </row>
    <row r="10006" spans="1:12" hidden="1">
      <c r="A10006" t="s">
        <v>544</v>
      </c>
      <c r="B10006" t="s">
        <v>490</v>
      </c>
      <c r="C10006" t="s">
        <v>491</v>
      </c>
      <c r="D10006" t="s">
        <v>662</v>
      </c>
      <c r="E10006" t="s">
        <v>15</v>
      </c>
      <c r="F10006" t="s">
        <v>77</v>
      </c>
      <c r="G10006" t="s">
        <v>78</v>
      </c>
      <c r="H10006" s="1">
        <v>2021</v>
      </c>
      <c r="I10006" s="2">
        <v>4125</v>
      </c>
      <c r="J10006" s="3">
        <v>3239</v>
      </c>
      <c r="K10006">
        <f>Table1[[#This Row],[Total Revenue + Open]]/Table1[[#This Row],[Qty]]</f>
        <v>0.78521212121212125</v>
      </c>
      <c r="L10006">
        <f>Table1[[#This Row],[Total Revenue + Open]]/Table1[[#This Row],[Qty]]</f>
        <v>0.78521212121212125</v>
      </c>
    </row>
    <row r="10007" spans="1:12" hidden="1">
      <c r="A10007" t="s">
        <v>544</v>
      </c>
      <c r="B10007" t="s">
        <v>490</v>
      </c>
      <c r="C10007" t="s">
        <v>491</v>
      </c>
      <c r="D10007" t="s">
        <v>662</v>
      </c>
      <c r="E10007" t="s">
        <v>15</v>
      </c>
      <c r="F10007" t="s">
        <v>77</v>
      </c>
      <c r="G10007" t="s">
        <v>78</v>
      </c>
      <c r="H10007" s="1">
        <v>2022</v>
      </c>
      <c r="I10007" s="2">
        <v>10305</v>
      </c>
      <c r="J10007" s="3">
        <v>8097.5</v>
      </c>
      <c r="K10007">
        <f>Table1[[#This Row],[Total Revenue + Open]]/Table1[[#This Row],[Qty]]</f>
        <v>0.78578360019408056</v>
      </c>
      <c r="L10007">
        <f>Table1[[#This Row],[Total Revenue + Open]]/Table1[[#This Row],[Qty]]</f>
        <v>0.78578360019408056</v>
      </c>
    </row>
    <row r="10008" spans="1:12" hidden="1">
      <c r="A10008" t="s">
        <v>544</v>
      </c>
      <c r="B10008" t="s">
        <v>490</v>
      </c>
      <c r="C10008" t="s">
        <v>491</v>
      </c>
      <c r="D10008" t="s">
        <v>662</v>
      </c>
      <c r="E10008" t="s">
        <v>15</v>
      </c>
      <c r="F10008" t="s">
        <v>77</v>
      </c>
      <c r="G10008" t="s">
        <v>78</v>
      </c>
      <c r="H10008" s="1">
        <v>2021</v>
      </c>
      <c r="I10008" s="2">
        <v>10305</v>
      </c>
      <c r="J10008" s="3">
        <v>8097.5</v>
      </c>
      <c r="K10008">
        <f>Table1[[#This Row],[Total Revenue + Open]]/Table1[[#This Row],[Qty]]</f>
        <v>0.78578360019408056</v>
      </c>
      <c r="L10008">
        <f>Table1[[#This Row],[Total Revenue + Open]]/Table1[[#This Row],[Qty]]</f>
        <v>0.78578360019408056</v>
      </c>
    </row>
    <row r="10009" spans="1:12" hidden="1">
      <c r="A10009" t="s">
        <v>544</v>
      </c>
      <c r="B10009" t="s">
        <v>490</v>
      </c>
      <c r="C10009" t="s">
        <v>491</v>
      </c>
      <c r="D10009" t="s">
        <v>662</v>
      </c>
      <c r="E10009" t="s">
        <v>15</v>
      </c>
      <c r="F10009" t="s">
        <v>77</v>
      </c>
      <c r="G10009" t="s">
        <v>78</v>
      </c>
      <c r="H10009" s="1">
        <v>2022</v>
      </c>
      <c r="I10009" s="2">
        <v>5130</v>
      </c>
      <c r="J10009" s="3">
        <v>4029</v>
      </c>
      <c r="K10009">
        <f>Table1[[#This Row],[Total Revenue + Open]]/Table1[[#This Row],[Qty]]</f>
        <v>0.78538011695906429</v>
      </c>
      <c r="L10009">
        <f>Table1[[#This Row],[Total Revenue + Open]]/Table1[[#This Row],[Qty]]</f>
        <v>0.78538011695906429</v>
      </c>
    </row>
    <row r="10010" spans="1:12" hidden="1">
      <c r="A10010" t="s">
        <v>544</v>
      </c>
      <c r="B10010" t="s">
        <v>490</v>
      </c>
      <c r="C10010" t="s">
        <v>491</v>
      </c>
      <c r="D10010" t="s">
        <v>662</v>
      </c>
      <c r="E10010" t="s">
        <v>15</v>
      </c>
      <c r="F10010" t="s">
        <v>77</v>
      </c>
      <c r="G10010" t="s">
        <v>78</v>
      </c>
      <c r="H10010" s="1">
        <v>2022</v>
      </c>
      <c r="I10010" s="2">
        <v>8245</v>
      </c>
      <c r="J10010" s="3">
        <v>6478</v>
      </c>
      <c r="K10010">
        <f>Table1[[#This Row],[Total Revenue + Open]]/Table1[[#This Row],[Qty]]</f>
        <v>0.78568829593693146</v>
      </c>
      <c r="L10010">
        <f>Table1[[#This Row],[Total Revenue + Open]]/Table1[[#This Row],[Qty]]</f>
        <v>0.78568829593693146</v>
      </c>
    </row>
    <row r="10011" spans="1:12" hidden="1">
      <c r="A10011" t="s">
        <v>544</v>
      </c>
      <c r="B10011" t="s">
        <v>490</v>
      </c>
      <c r="C10011" t="s">
        <v>491</v>
      </c>
      <c r="D10011" t="s">
        <v>662</v>
      </c>
      <c r="E10011" t="s">
        <v>15</v>
      </c>
      <c r="F10011" t="s">
        <v>77</v>
      </c>
      <c r="G10011" t="s">
        <v>78</v>
      </c>
      <c r="H10011" s="1">
        <v>2021</v>
      </c>
      <c r="I10011" s="2">
        <v>3120</v>
      </c>
      <c r="J10011" s="3">
        <v>2449</v>
      </c>
      <c r="K10011">
        <f>Table1[[#This Row],[Total Revenue + Open]]/Table1[[#This Row],[Qty]]</f>
        <v>0.78493589743589742</v>
      </c>
      <c r="L10011">
        <f>Table1[[#This Row],[Total Revenue + Open]]/Table1[[#This Row],[Qty]]</f>
        <v>0.78493589743589742</v>
      </c>
    </row>
    <row r="10012" spans="1:12" hidden="1">
      <c r="A10012" t="s">
        <v>544</v>
      </c>
      <c r="B10012" t="s">
        <v>490</v>
      </c>
      <c r="C10012" t="s">
        <v>491</v>
      </c>
      <c r="D10012" t="s">
        <v>662</v>
      </c>
      <c r="E10012" t="s">
        <v>15</v>
      </c>
      <c r="F10012" t="s">
        <v>77</v>
      </c>
      <c r="G10012" t="s">
        <v>78</v>
      </c>
      <c r="H10012" s="1">
        <v>2022</v>
      </c>
      <c r="I10012" s="2">
        <v>6235</v>
      </c>
      <c r="J10012" s="3">
        <v>4898</v>
      </c>
      <c r="K10012">
        <f>Table1[[#This Row],[Total Revenue + Open]]/Table1[[#This Row],[Qty]]</f>
        <v>0.78556535685645545</v>
      </c>
      <c r="L10012">
        <f>Table1[[#This Row],[Total Revenue + Open]]/Table1[[#This Row],[Qty]]</f>
        <v>0.78556535685645545</v>
      </c>
    </row>
    <row r="10013" spans="1:12" hidden="1">
      <c r="A10013" t="s">
        <v>544</v>
      </c>
      <c r="B10013" t="s">
        <v>490</v>
      </c>
      <c r="C10013" t="s">
        <v>491</v>
      </c>
      <c r="D10013" t="s">
        <v>662</v>
      </c>
      <c r="E10013" t="s">
        <v>15</v>
      </c>
      <c r="F10013" t="s">
        <v>77</v>
      </c>
      <c r="G10013" t="s">
        <v>78</v>
      </c>
      <c r="H10013" s="1">
        <v>2022</v>
      </c>
      <c r="I10013" s="2">
        <v>10355</v>
      </c>
      <c r="J10013" s="3">
        <v>8137</v>
      </c>
      <c r="K10013">
        <f>Table1[[#This Row],[Total Revenue + Open]]/Table1[[#This Row],[Qty]]</f>
        <v>0.78580395943988413</v>
      </c>
      <c r="L10013">
        <f>Table1[[#This Row],[Total Revenue + Open]]/Table1[[#This Row],[Qty]]</f>
        <v>0.78580395943988413</v>
      </c>
    </row>
    <row r="10014" spans="1:12" hidden="1">
      <c r="A10014" t="s">
        <v>544</v>
      </c>
      <c r="B10014" t="s">
        <v>490</v>
      </c>
      <c r="C10014" t="s">
        <v>491</v>
      </c>
      <c r="D10014" t="s">
        <v>662</v>
      </c>
      <c r="E10014" t="s">
        <v>15</v>
      </c>
      <c r="F10014" t="s">
        <v>77</v>
      </c>
      <c r="G10014" t="s">
        <v>78</v>
      </c>
      <c r="H10014" s="1">
        <v>2022</v>
      </c>
      <c r="I10014" s="2">
        <v>10355</v>
      </c>
      <c r="J10014" s="3">
        <v>8137</v>
      </c>
      <c r="K10014">
        <f>Table1[[#This Row],[Total Revenue + Open]]/Table1[[#This Row],[Qty]]</f>
        <v>0.78580395943988413</v>
      </c>
      <c r="L10014">
        <f>Table1[[#This Row],[Total Revenue + Open]]/Table1[[#This Row],[Qty]]</f>
        <v>0.78580395943988413</v>
      </c>
    </row>
    <row r="10015" spans="1:12" hidden="1">
      <c r="A10015" t="s">
        <v>544</v>
      </c>
      <c r="B10015" t="s">
        <v>490</v>
      </c>
      <c r="C10015" t="s">
        <v>491</v>
      </c>
      <c r="D10015" t="s">
        <v>662</v>
      </c>
      <c r="E10015" t="s">
        <v>15</v>
      </c>
      <c r="F10015" t="s">
        <v>77</v>
      </c>
      <c r="G10015" t="s">
        <v>78</v>
      </c>
      <c r="H10015" s="1">
        <v>2022</v>
      </c>
      <c r="I10015" s="2">
        <v>5180</v>
      </c>
      <c r="J10015" s="3">
        <v>4068.5</v>
      </c>
      <c r="K10015">
        <f>Table1[[#This Row],[Total Revenue + Open]]/Table1[[#This Row],[Qty]]</f>
        <v>0.7854247104247104</v>
      </c>
      <c r="L10015">
        <f>Table1[[#This Row],[Total Revenue + Open]]/Table1[[#This Row],[Qty]]</f>
        <v>0.7854247104247104</v>
      </c>
    </row>
    <row r="10016" spans="1:12" hidden="1">
      <c r="A10016" t="s">
        <v>544</v>
      </c>
      <c r="B10016" t="s">
        <v>490</v>
      </c>
      <c r="C10016" t="s">
        <v>491</v>
      </c>
      <c r="D10016" t="s">
        <v>662</v>
      </c>
      <c r="E10016" t="s">
        <v>15</v>
      </c>
      <c r="F10016" t="s">
        <v>77</v>
      </c>
      <c r="G10016" t="s">
        <v>78</v>
      </c>
      <c r="H10016" s="1">
        <v>2022</v>
      </c>
      <c r="I10016" s="2">
        <v>5180</v>
      </c>
      <c r="J10016" s="3">
        <v>4068.5</v>
      </c>
      <c r="K10016">
        <f>Table1[[#This Row],[Total Revenue + Open]]/Table1[[#This Row],[Qty]]</f>
        <v>0.7854247104247104</v>
      </c>
      <c r="L10016">
        <f>Table1[[#This Row],[Total Revenue + Open]]/Table1[[#This Row],[Qty]]</f>
        <v>0.7854247104247104</v>
      </c>
    </row>
    <row r="10017" spans="1:12" hidden="1">
      <c r="A10017" t="s">
        <v>544</v>
      </c>
      <c r="B10017" t="s">
        <v>490</v>
      </c>
      <c r="C10017" t="s">
        <v>491</v>
      </c>
      <c r="D10017" t="s">
        <v>662</v>
      </c>
      <c r="E10017" t="s">
        <v>15</v>
      </c>
      <c r="F10017" t="s">
        <v>77</v>
      </c>
      <c r="G10017" t="s">
        <v>78</v>
      </c>
      <c r="H10017" s="1">
        <v>2021</v>
      </c>
      <c r="I10017" s="2">
        <v>4175</v>
      </c>
      <c r="J10017" s="3">
        <v>3278.5</v>
      </c>
      <c r="K10017">
        <f>Table1[[#This Row],[Total Revenue + Open]]/Table1[[#This Row],[Qty]]</f>
        <v>0.78526946107784434</v>
      </c>
      <c r="L10017">
        <f>Table1[[#This Row],[Total Revenue + Open]]/Table1[[#This Row],[Qty]]</f>
        <v>0.78526946107784434</v>
      </c>
    </row>
    <row r="10018" spans="1:12" hidden="1">
      <c r="A10018" t="s">
        <v>544</v>
      </c>
      <c r="B10018" t="s">
        <v>490</v>
      </c>
      <c r="C10018" t="s">
        <v>491</v>
      </c>
      <c r="D10018" t="s">
        <v>662</v>
      </c>
      <c r="E10018" t="s">
        <v>15</v>
      </c>
      <c r="F10018" t="s">
        <v>77</v>
      </c>
      <c r="G10018" t="s">
        <v>78</v>
      </c>
      <c r="H10018" s="1">
        <v>2022</v>
      </c>
      <c r="I10018" s="2">
        <v>3120</v>
      </c>
      <c r="J10018" s="3">
        <v>2449</v>
      </c>
      <c r="K10018">
        <f>Table1[[#This Row],[Total Revenue + Open]]/Table1[[#This Row],[Qty]]</f>
        <v>0.78493589743589742</v>
      </c>
      <c r="L10018">
        <f>Table1[[#This Row],[Total Revenue + Open]]/Table1[[#This Row],[Qty]]</f>
        <v>0.78493589743589742</v>
      </c>
    </row>
    <row r="10019" spans="1:12" hidden="1">
      <c r="A10019" t="s">
        <v>544</v>
      </c>
      <c r="B10019" t="s">
        <v>490</v>
      </c>
      <c r="C10019" t="s">
        <v>491</v>
      </c>
      <c r="D10019" t="s">
        <v>662</v>
      </c>
      <c r="E10019" t="s">
        <v>15</v>
      </c>
      <c r="F10019" t="s">
        <v>77</v>
      </c>
      <c r="G10019" t="s">
        <v>78</v>
      </c>
      <c r="H10019" s="1">
        <v>2022</v>
      </c>
      <c r="I10019" s="2">
        <v>5155</v>
      </c>
      <c r="J10019" s="3">
        <v>4048.75</v>
      </c>
      <c r="K10019">
        <f>Table1[[#This Row],[Total Revenue + Open]]/Table1[[#This Row],[Qty]]</f>
        <v>0.78540252182347237</v>
      </c>
      <c r="L10019">
        <f>Table1[[#This Row],[Total Revenue + Open]]/Table1[[#This Row],[Qty]]</f>
        <v>0.78540252182347237</v>
      </c>
    </row>
    <row r="10020" spans="1:12" hidden="1">
      <c r="A10020" t="s">
        <v>544</v>
      </c>
      <c r="B10020" t="s">
        <v>490</v>
      </c>
      <c r="C10020" t="s">
        <v>491</v>
      </c>
      <c r="D10020" t="s">
        <v>662</v>
      </c>
      <c r="E10020" t="s">
        <v>15</v>
      </c>
      <c r="F10020" t="s">
        <v>77</v>
      </c>
      <c r="G10020" t="s">
        <v>78</v>
      </c>
      <c r="H10020" s="1">
        <v>2022</v>
      </c>
      <c r="I10020" s="2">
        <v>2115</v>
      </c>
      <c r="J10020" s="3">
        <v>1659</v>
      </c>
      <c r="K10020">
        <f>Table1[[#This Row],[Total Revenue + Open]]/Table1[[#This Row],[Qty]]</f>
        <v>0.7843971631205674</v>
      </c>
      <c r="L10020">
        <f>Table1[[#This Row],[Total Revenue + Open]]/Table1[[#This Row],[Qty]]</f>
        <v>0.7843971631205674</v>
      </c>
    </row>
    <row r="10021" spans="1:12" hidden="1">
      <c r="A10021" t="s">
        <v>544</v>
      </c>
      <c r="B10021" t="s">
        <v>490</v>
      </c>
      <c r="C10021" t="s">
        <v>491</v>
      </c>
      <c r="D10021" t="s">
        <v>662</v>
      </c>
      <c r="E10021" t="s">
        <v>15</v>
      </c>
      <c r="F10021" t="s">
        <v>77</v>
      </c>
      <c r="G10021" t="s">
        <v>78</v>
      </c>
      <c r="H10021" s="1">
        <v>2022</v>
      </c>
      <c r="I10021" s="2">
        <v>7240</v>
      </c>
      <c r="J10021" s="3">
        <v>5688</v>
      </c>
      <c r="K10021">
        <f>Table1[[#This Row],[Total Revenue + Open]]/Table1[[#This Row],[Qty]]</f>
        <v>0.78563535911602211</v>
      </c>
      <c r="L10021">
        <f>Table1[[#This Row],[Total Revenue + Open]]/Table1[[#This Row],[Qty]]</f>
        <v>0.78563535911602211</v>
      </c>
    </row>
    <row r="10022" spans="1:12" hidden="1">
      <c r="A10022" t="s">
        <v>544</v>
      </c>
      <c r="B10022" t="s">
        <v>490</v>
      </c>
      <c r="C10022" t="s">
        <v>491</v>
      </c>
      <c r="D10022" t="s">
        <v>662</v>
      </c>
      <c r="E10022" t="s">
        <v>15</v>
      </c>
      <c r="F10022" t="s">
        <v>77</v>
      </c>
      <c r="G10022" t="s">
        <v>78</v>
      </c>
      <c r="H10022" s="1">
        <v>2022</v>
      </c>
      <c r="I10022" s="2">
        <v>5130</v>
      </c>
      <c r="J10022" s="3">
        <v>4029</v>
      </c>
      <c r="K10022">
        <f>Table1[[#This Row],[Total Revenue + Open]]/Table1[[#This Row],[Qty]]</f>
        <v>0.78538011695906429</v>
      </c>
      <c r="L10022">
        <f>Table1[[#This Row],[Total Revenue + Open]]/Table1[[#This Row],[Qty]]</f>
        <v>0.78538011695906429</v>
      </c>
    </row>
    <row r="10023" spans="1:12" hidden="1">
      <c r="A10023" t="s">
        <v>544</v>
      </c>
      <c r="B10023" t="s">
        <v>490</v>
      </c>
      <c r="C10023" t="s">
        <v>491</v>
      </c>
      <c r="D10023" t="s">
        <v>662</v>
      </c>
      <c r="E10023" t="s">
        <v>15</v>
      </c>
      <c r="F10023" t="s">
        <v>77</v>
      </c>
      <c r="G10023" t="s">
        <v>78</v>
      </c>
      <c r="H10023" s="1">
        <v>2021</v>
      </c>
      <c r="I10023" s="2">
        <v>3120</v>
      </c>
      <c r="J10023" s="3">
        <v>2449</v>
      </c>
      <c r="K10023">
        <f>Table1[[#This Row],[Total Revenue + Open]]/Table1[[#This Row],[Qty]]</f>
        <v>0.78493589743589742</v>
      </c>
      <c r="L10023">
        <f>Table1[[#This Row],[Total Revenue + Open]]/Table1[[#This Row],[Qty]]</f>
        <v>0.78493589743589742</v>
      </c>
    </row>
    <row r="10024" spans="1:12" hidden="1">
      <c r="A10024" t="s">
        <v>544</v>
      </c>
      <c r="B10024" t="s">
        <v>490</v>
      </c>
      <c r="C10024" t="s">
        <v>491</v>
      </c>
      <c r="D10024" t="s">
        <v>662</v>
      </c>
      <c r="E10024" t="s">
        <v>15</v>
      </c>
      <c r="F10024" t="s">
        <v>77</v>
      </c>
      <c r="G10024" t="s">
        <v>78</v>
      </c>
      <c r="H10024" s="1">
        <v>2022</v>
      </c>
      <c r="I10024" s="2">
        <v>2065</v>
      </c>
      <c r="J10024" s="3">
        <v>1619.5</v>
      </c>
      <c r="K10024">
        <f>Table1[[#This Row],[Total Revenue + Open]]/Table1[[#This Row],[Qty]]</f>
        <v>0.78426150121065374</v>
      </c>
      <c r="L10024">
        <f>Table1[[#This Row],[Total Revenue + Open]]/Table1[[#This Row],[Qty]]</f>
        <v>0.78426150121065374</v>
      </c>
    </row>
    <row r="10025" spans="1:12" hidden="1">
      <c r="A10025" t="s">
        <v>544</v>
      </c>
      <c r="B10025" t="s">
        <v>490</v>
      </c>
      <c r="C10025" t="s">
        <v>491</v>
      </c>
      <c r="D10025" t="s">
        <v>662</v>
      </c>
      <c r="E10025" t="s">
        <v>15</v>
      </c>
      <c r="F10025" t="s">
        <v>77</v>
      </c>
      <c r="G10025" t="s">
        <v>78</v>
      </c>
      <c r="H10025" s="1">
        <v>2022</v>
      </c>
      <c r="I10025" s="2">
        <v>7240</v>
      </c>
      <c r="J10025" s="3">
        <v>5688</v>
      </c>
      <c r="K10025">
        <f>Table1[[#This Row],[Total Revenue + Open]]/Table1[[#This Row],[Qty]]</f>
        <v>0.78563535911602211</v>
      </c>
      <c r="L10025">
        <f>Table1[[#This Row],[Total Revenue + Open]]/Table1[[#This Row],[Qty]]</f>
        <v>0.78563535911602211</v>
      </c>
    </row>
    <row r="10026" spans="1:12" hidden="1">
      <c r="A10026" t="s">
        <v>544</v>
      </c>
      <c r="B10026" t="s">
        <v>490</v>
      </c>
      <c r="C10026" t="s">
        <v>491</v>
      </c>
      <c r="D10026" t="s">
        <v>662</v>
      </c>
      <c r="E10026" t="s">
        <v>15</v>
      </c>
      <c r="F10026" t="s">
        <v>77</v>
      </c>
      <c r="G10026" t="s">
        <v>78</v>
      </c>
      <c r="H10026" s="1">
        <v>2022</v>
      </c>
      <c r="I10026" s="2">
        <v>7690</v>
      </c>
      <c r="J10026" s="3">
        <v>6043.5</v>
      </c>
      <c r="K10026">
        <f>Table1[[#This Row],[Total Revenue + Open]]/Table1[[#This Row],[Qty]]</f>
        <v>0.78589076723016904</v>
      </c>
      <c r="L10026">
        <f>Table1[[#This Row],[Total Revenue + Open]]/Table1[[#This Row],[Qty]]</f>
        <v>0.78589076723016904</v>
      </c>
    </row>
    <row r="10027" spans="1:12" hidden="1">
      <c r="A10027" t="s">
        <v>544</v>
      </c>
      <c r="B10027" t="s">
        <v>490</v>
      </c>
      <c r="C10027" t="s">
        <v>491</v>
      </c>
      <c r="D10027" t="s">
        <v>662</v>
      </c>
      <c r="E10027" t="s">
        <v>15</v>
      </c>
      <c r="F10027" t="s">
        <v>77</v>
      </c>
      <c r="G10027" t="s">
        <v>78</v>
      </c>
      <c r="H10027" s="1">
        <v>2022</v>
      </c>
      <c r="I10027" s="2">
        <v>7690</v>
      </c>
      <c r="J10027" s="3">
        <v>6043.5</v>
      </c>
      <c r="K10027">
        <f>Table1[[#This Row],[Total Revenue + Open]]/Table1[[#This Row],[Qty]]</f>
        <v>0.78589076723016904</v>
      </c>
      <c r="L10027">
        <f>Table1[[#This Row],[Total Revenue + Open]]/Table1[[#This Row],[Qty]]</f>
        <v>0.78589076723016904</v>
      </c>
    </row>
    <row r="10028" spans="1:12" hidden="1">
      <c r="A10028" t="s">
        <v>544</v>
      </c>
      <c r="B10028" t="s">
        <v>490</v>
      </c>
      <c r="C10028" t="s">
        <v>491</v>
      </c>
      <c r="D10028" t="s">
        <v>662</v>
      </c>
      <c r="E10028" t="s">
        <v>15</v>
      </c>
      <c r="F10028" t="s">
        <v>77</v>
      </c>
      <c r="G10028" t="s">
        <v>78</v>
      </c>
      <c r="H10028" s="1">
        <v>2021</v>
      </c>
      <c r="I10028" s="2">
        <v>5130</v>
      </c>
      <c r="J10028" s="3">
        <v>4029</v>
      </c>
      <c r="K10028">
        <f>Table1[[#This Row],[Total Revenue + Open]]/Table1[[#This Row],[Qty]]</f>
        <v>0.78538011695906429</v>
      </c>
      <c r="L10028">
        <f>Table1[[#This Row],[Total Revenue + Open]]/Table1[[#This Row],[Qty]]</f>
        <v>0.78538011695906429</v>
      </c>
    </row>
    <row r="10029" spans="1:12" hidden="1">
      <c r="A10029" t="s">
        <v>544</v>
      </c>
      <c r="B10029" t="s">
        <v>490</v>
      </c>
      <c r="C10029" t="s">
        <v>491</v>
      </c>
      <c r="D10029" t="s">
        <v>662</v>
      </c>
      <c r="E10029" t="s">
        <v>15</v>
      </c>
      <c r="F10029" t="s">
        <v>77</v>
      </c>
      <c r="G10029" t="s">
        <v>78</v>
      </c>
      <c r="H10029" s="1">
        <v>2021</v>
      </c>
      <c r="I10029" s="2">
        <v>5205</v>
      </c>
      <c r="J10029" s="3">
        <v>3984.75</v>
      </c>
      <c r="K10029">
        <f>Table1[[#This Row],[Total Revenue + Open]]/Table1[[#This Row],[Qty]]</f>
        <v>0.76556195965417873</v>
      </c>
      <c r="L10029">
        <f>Table1[[#This Row],[Total Revenue + Open]]/Table1[[#This Row],[Qty]]</f>
        <v>0.76556195965417873</v>
      </c>
    </row>
    <row r="10030" spans="1:12" hidden="1">
      <c r="A10030" t="s">
        <v>544</v>
      </c>
      <c r="B10030" t="s">
        <v>490</v>
      </c>
      <c r="C10030" t="s">
        <v>491</v>
      </c>
      <c r="D10030" t="s">
        <v>662</v>
      </c>
      <c r="E10030" t="s">
        <v>15</v>
      </c>
      <c r="F10030" t="s">
        <v>77</v>
      </c>
      <c r="G10030" t="s">
        <v>78</v>
      </c>
      <c r="H10030" s="1">
        <v>2021</v>
      </c>
      <c r="I10030" s="2">
        <v>20605</v>
      </c>
      <c r="J10030" s="3">
        <v>15785</v>
      </c>
      <c r="K10030">
        <f>Table1[[#This Row],[Total Revenue + Open]]/Table1[[#This Row],[Qty]]</f>
        <v>0.76607619509827707</v>
      </c>
      <c r="L10030">
        <f>Table1[[#This Row],[Total Revenue + Open]]/Table1[[#This Row],[Qty]]</f>
        <v>0.76607619509827707</v>
      </c>
    </row>
    <row r="10031" spans="1:12" hidden="1">
      <c r="A10031" t="s">
        <v>544</v>
      </c>
      <c r="B10031" t="s">
        <v>490</v>
      </c>
      <c r="C10031" t="s">
        <v>491</v>
      </c>
      <c r="D10031" t="s">
        <v>662</v>
      </c>
      <c r="E10031" t="s">
        <v>15</v>
      </c>
      <c r="F10031" t="s">
        <v>77</v>
      </c>
      <c r="G10031" t="s">
        <v>78</v>
      </c>
      <c r="H10031" s="1">
        <v>2021</v>
      </c>
      <c r="I10031" s="2">
        <v>5180</v>
      </c>
      <c r="J10031" s="3">
        <v>3965.5</v>
      </c>
      <c r="K10031">
        <f>Table1[[#This Row],[Total Revenue + Open]]/Table1[[#This Row],[Qty]]</f>
        <v>0.76554054054054055</v>
      </c>
      <c r="L10031">
        <f>Table1[[#This Row],[Total Revenue + Open]]/Table1[[#This Row],[Qty]]</f>
        <v>0.76554054054054055</v>
      </c>
    </row>
    <row r="10032" spans="1:12" hidden="1">
      <c r="A10032" t="s">
        <v>544</v>
      </c>
      <c r="B10032" t="s">
        <v>490</v>
      </c>
      <c r="C10032" t="s">
        <v>491</v>
      </c>
      <c r="D10032" t="s">
        <v>662</v>
      </c>
      <c r="E10032" t="s">
        <v>15</v>
      </c>
      <c r="F10032" t="s">
        <v>77</v>
      </c>
      <c r="G10032" t="s">
        <v>78</v>
      </c>
      <c r="H10032" s="1">
        <v>2022</v>
      </c>
      <c r="I10032" s="2">
        <v>9300</v>
      </c>
      <c r="J10032" s="3">
        <v>7122.5</v>
      </c>
      <c r="K10032">
        <f>Table1[[#This Row],[Total Revenue + Open]]/Table1[[#This Row],[Qty]]</f>
        <v>0.76586021505376345</v>
      </c>
      <c r="L10032">
        <f>Table1[[#This Row],[Total Revenue + Open]]/Table1[[#This Row],[Qty]]</f>
        <v>0.76586021505376345</v>
      </c>
    </row>
    <row r="10033" spans="1:12" hidden="1">
      <c r="A10033" t="s">
        <v>544</v>
      </c>
      <c r="B10033" t="s">
        <v>490</v>
      </c>
      <c r="C10033" t="s">
        <v>491</v>
      </c>
      <c r="D10033" t="s">
        <v>662</v>
      </c>
      <c r="E10033" t="s">
        <v>15</v>
      </c>
      <c r="F10033" t="s">
        <v>77</v>
      </c>
      <c r="G10033" t="s">
        <v>78</v>
      </c>
      <c r="H10033" s="1">
        <v>2022</v>
      </c>
      <c r="I10033" s="2">
        <v>10305</v>
      </c>
      <c r="J10033" s="3">
        <v>7892.5</v>
      </c>
      <c r="K10033">
        <f>Table1[[#This Row],[Total Revenue + Open]]/Table1[[#This Row],[Qty]]</f>
        <v>0.76589034449296456</v>
      </c>
      <c r="L10033">
        <f>Table1[[#This Row],[Total Revenue + Open]]/Table1[[#This Row],[Qty]]</f>
        <v>0.76589034449296456</v>
      </c>
    </row>
    <row r="10034" spans="1:12" hidden="1">
      <c r="A10034" t="s">
        <v>544</v>
      </c>
      <c r="B10034" t="s">
        <v>490</v>
      </c>
      <c r="C10034" t="s">
        <v>491</v>
      </c>
      <c r="D10034" t="s">
        <v>662</v>
      </c>
      <c r="E10034" t="s">
        <v>15</v>
      </c>
      <c r="F10034" t="s">
        <v>77</v>
      </c>
      <c r="G10034" t="s">
        <v>78</v>
      </c>
      <c r="H10034" s="1">
        <v>2022</v>
      </c>
      <c r="I10034" s="2">
        <v>5180</v>
      </c>
      <c r="J10034" s="3">
        <v>3965.5</v>
      </c>
      <c r="K10034">
        <f>Table1[[#This Row],[Total Revenue + Open]]/Table1[[#This Row],[Qty]]</f>
        <v>0.76554054054054055</v>
      </c>
      <c r="L10034">
        <f>Table1[[#This Row],[Total Revenue + Open]]/Table1[[#This Row],[Qty]]</f>
        <v>0.76554054054054055</v>
      </c>
    </row>
    <row r="10035" spans="1:12" hidden="1">
      <c r="A10035" t="s">
        <v>544</v>
      </c>
      <c r="B10035" t="s">
        <v>490</v>
      </c>
      <c r="C10035" t="s">
        <v>491</v>
      </c>
      <c r="D10035" t="s">
        <v>662</v>
      </c>
      <c r="E10035" t="s">
        <v>15</v>
      </c>
      <c r="F10035" t="s">
        <v>77</v>
      </c>
      <c r="G10035" t="s">
        <v>78</v>
      </c>
      <c r="H10035" s="1">
        <v>2022</v>
      </c>
      <c r="I10035" s="2">
        <v>11365</v>
      </c>
      <c r="J10035" s="3">
        <v>8701</v>
      </c>
      <c r="K10035">
        <f>Table1[[#This Row],[Total Revenue + Open]]/Table1[[#This Row],[Qty]]</f>
        <v>0.76559612846458425</v>
      </c>
      <c r="L10035">
        <f>Table1[[#This Row],[Total Revenue + Open]]/Table1[[#This Row],[Qty]]</f>
        <v>0.76559612846458425</v>
      </c>
    </row>
    <row r="10036" spans="1:12" hidden="1">
      <c r="A10036" t="s">
        <v>544</v>
      </c>
      <c r="B10036" t="s">
        <v>490</v>
      </c>
      <c r="C10036" t="s">
        <v>491</v>
      </c>
      <c r="D10036" t="s">
        <v>662</v>
      </c>
      <c r="E10036" t="s">
        <v>15</v>
      </c>
      <c r="F10036" t="s">
        <v>77</v>
      </c>
      <c r="G10036" t="s">
        <v>78</v>
      </c>
      <c r="H10036" s="1">
        <v>2022</v>
      </c>
      <c r="I10036" s="2">
        <v>8245</v>
      </c>
      <c r="J10036" s="3">
        <v>6314</v>
      </c>
      <c r="K10036">
        <f>Table1[[#This Row],[Total Revenue + Open]]/Table1[[#This Row],[Qty]]</f>
        <v>0.76579745300181934</v>
      </c>
      <c r="L10036">
        <f>Table1[[#This Row],[Total Revenue + Open]]/Table1[[#This Row],[Qty]]</f>
        <v>0.76579745300181934</v>
      </c>
    </row>
    <row r="10037" spans="1:12" hidden="1">
      <c r="A10037" t="s">
        <v>544</v>
      </c>
      <c r="B10037" t="s">
        <v>490</v>
      </c>
      <c r="C10037" t="s">
        <v>491</v>
      </c>
      <c r="D10037" t="s">
        <v>662</v>
      </c>
      <c r="E10037" t="s">
        <v>15</v>
      </c>
      <c r="F10037" t="s">
        <v>77</v>
      </c>
      <c r="G10037" t="s">
        <v>78</v>
      </c>
      <c r="H10037" s="1">
        <v>2022</v>
      </c>
      <c r="I10037" s="2">
        <v>3825</v>
      </c>
      <c r="J10037" s="3">
        <v>2926</v>
      </c>
      <c r="K10037">
        <f>Table1[[#This Row],[Total Revenue + Open]]/Table1[[#This Row],[Qty]]</f>
        <v>0.76496732026143788</v>
      </c>
      <c r="L10037">
        <f>Table1[[#This Row],[Total Revenue + Open]]/Table1[[#This Row],[Qty]]</f>
        <v>0.76496732026143788</v>
      </c>
    </row>
    <row r="10038" spans="1:12" hidden="1">
      <c r="A10038" t="s">
        <v>544</v>
      </c>
      <c r="B10038" t="s">
        <v>490</v>
      </c>
      <c r="C10038" t="s">
        <v>491</v>
      </c>
      <c r="D10038" t="s">
        <v>662</v>
      </c>
      <c r="E10038" t="s">
        <v>15</v>
      </c>
      <c r="F10038" t="s">
        <v>77</v>
      </c>
      <c r="G10038" t="s">
        <v>78</v>
      </c>
      <c r="H10038" s="1">
        <v>2022</v>
      </c>
      <c r="I10038" s="2">
        <v>12365</v>
      </c>
      <c r="J10038" s="3">
        <v>9471</v>
      </c>
      <c r="K10038">
        <f>Table1[[#This Row],[Total Revenue + Open]]/Table1[[#This Row],[Qty]]</f>
        <v>0.7659522846744844</v>
      </c>
      <c r="L10038">
        <f>Table1[[#This Row],[Total Revenue + Open]]/Table1[[#This Row],[Qty]]</f>
        <v>0.7659522846744844</v>
      </c>
    </row>
    <row r="10039" spans="1:12" hidden="1">
      <c r="A10039" t="s">
        <v>544</v>
      </c>
      <c r="B10039" t="s">
        <v>490</v>
      </c>
      <c r="C10039" t="s">
        <v>491</v>
      </c>
      <c r="D10039" t="s">
        <v>662</v>
      </c>
      <c r="E10039" t="s">
        <v>15</v>
      </c>
      <c r="F10039" t="s">
        <v>77</v>
      </c>
      <c r="G10039" t="s">
        <v>78</v>
      </c>
      <c r="H10039" s="1">
        <v>2022</v>
      </c>
      <c r="I10039" s="2">
        <v>3120</v>
      </c>
      <c r="J10039" s="3">
        <v>2387</v>
      </c>
      <c r="K10039">
        <f>Table1[[#This Row],[Total Revenue + Open]]/Table1[[#This Row],[Qty]]</f>
        <v>0.76506410256410251</v>
      </c>
      <c r="L10039">
        <f>Table1[[#This Row],[Total Revenue + Open]]/Table1[[#This Row],[Qty]]</f>
        <v>0.76506410256410251</v>
      </c>
    </row>
    <row r="10040" spans="1:12" hidden="1">
      <c r="A10040" t="s">
        <v>544</v>
      </c>
      <c r="B10040" t="s">
        <v>490</v>
      </c>
      <c r="C10040" t="s">
        <v>491</v>
      </c>
      <c r="D10040" t="s">
        <v>662</v>
      </c>
      <c r="E10040" t="s">
        <v>15</v>
      </c>
      <c r="F10040" t="s">
        <v>77</v>
      </c>
      <c r="G10040" t="s">
        <v>78</v>
      </c>
      <c r="H10040" s="1">
        <v>2021</v>
      </c>
      <c r="I10040" s="2">
        <v>4125</v>
      </c>
      <c r="J10040" s="3">
        <v>3239</v>
      </c>
      <c r="K10040">
        <f>Table1[[#This Row],[Total Revenue + Open]]/Table1[[#This Row],[Qty]]</f>
        <v>0.78521212121212125</v>
      </c>
      <c r="L10040">
        <f>Table1[[#This Row],[Total Revenue + Open]]/Table1[[#This Row],[Qty]]</f>
        <v>0.78521212121212125</v>
      </c>
    </row>
    <row r="10041" spans="1:12" hidden="1">
      <c r="A10041" t="s">
        <v>544</v>
      </c>
      <c r="B10041" t="s">
        <v>490</v>
      </c>
      <c r="C10041" t="s">
        <v>491</v>
      </c>
      <c r="D10041" t="s">
        <v>662</v>
      </c>
      <c r="E10041" t="s">
        <v>15</v>
      </c>
      <c r="F10041" t="s">
        <v>77</v>
      </c>
      <c r="G10041" t="s">
        <v>78</v>
      </c>
      <c r="H10041" s="1">
        <v>2021</v>
      </c>
      <c r="I10041" s="2">
        <v>5135</v>
      </c>
      <c r="J10041" s="3">
        <v>4029</v>
      </c>
      <c r="K10041">
        <f>Table1[[#This Row],[Total Revenue + Open]]/Table1[[#This Row],[Qty]]</f>
        <v>0.7846153846153846</v>
      </c>
      <c r="L10041">
        <f>Table1[[#This Row],[Total Revenue + Open]]/Table1[[#This Row],[Qty]]</f>
        <v>0.7846153846153846</v>
      </c>
    </row>
    <row r="10042" spans="1:12" hidden="1">
      <c r="A10042" t="s">
        <v>544</v>
      </c>
      <c r="B10042" t="s">
        <v>490</v>
      </c>
      <c r="C10042" t="s">
        <v>491</v>
      </c>
      <c r="D10042" t="s">
        <v>662</v>
      </c>
      <c r="E10042" t="s">
        <v>15</v>
      </c>
      <c r="F10042" t="s">
        <v>77</v>
      </c>
      <c r="G10042" t="s">
        <v>78</v>
      </c>
      <c r="H10042" s="1">
        <v>2020</v>
      </c>
      <c r="I10042" s="2">
        <v>7240</v>
      </c>
      <c r="J10042" s="3">
        <v>5688</v>
      </c>
      <c r="K10042">
        <f>Table1[[#This Row],[Total Revenue + Open]]/Table1[[#This Row],[Qty]]</f>
        <v>0.78563535911602211</v>
      </c>
      <c r="L10042">
        <f>Table1[[#This Row],[Total Revenue + Open]]/Table1[[#This Row],[Qty]]</f>
        <v>0.78563535911602211</v>
      </c>
    </row>
    <row r="10043" spans="1:12" hidden="1">
      <c r="A10043" t="s">
        <v>544</v>
      </c>
      <c r="B10043" t="s">
        <v>490</v>
      </c>
      <c r="C10043" t="s">
        <v>491</v>
      </c>
      <c r="D10043" t="s">
        <v>662</v>
      </c>
      <c r="E10043" t="s">
        <v>15</v>
      </c>
      <c r="F10043" t="s">
        <v>77</v>
      </c>
      <c r="G10043" t="s">
        <v>78</v>
      </c>
      <c r="H10043" s="1">
        <v>2021</v>
      </c>
      <c r="I10043" s="2">
        <v>2215</v>
      </c>
      <c r="J10043" s="3">
        <v>1738</v>
      </c>
      <c r="K10043">
        <f>Table1[[#This Row],[Total Revenue + Open]]/Table1[[#This Row],[Qty]]</f>
        <v>0.78465011286681718</v>
      </c>
      <c r="L10043">
        <f>Table1[[#This Row],[Total Revenue + Open]]/Table1[[#This Row],[Qty]]</f>
        <v>0.78465011286681718</v>
      </c>
    </row>
    <row r="10044" spans="1:12" hidden="1">
      <c r="A10044" t="s">
        <v>544</v>
      </c>
      <c r="B10044" t="s">
        <v>490</v>
      </c>
      <c r="C10044" t="s">
        <v>491</v>
      </c>
      <c r="D10044" t="s">
        <v>662</v>
      </c>
      <c r="E10044" t="s">
        <v>15</v>
      </c>
      <c r="F10044" t="s">
        <v>77</v>
      </c>
      <c r="G10044" t="s">
        <v>78</v>
      </c>
      <c r="H10044" s="1">
        <v>2021</v>
      </c>
      <c r="I10044" s="2">
        <v>12865</v>
      </c>
      <c r="J10044" s="3">
        <v>10112</v>
      </c>
      <c r="K10044">
        <f>Table1[[#This Row],[Total Revenue + Open]]/Table1[[#This Row],[Qty]]</f>
        <v>0.78600855033035366</v>
      </c>
      <c r="L10044">
        <f>Table1[[#This Row],[Total Revenue + Open]]/Table1[[#This Row],[Qty]]</f>
        <v>0.78600855033035366</v>
      </c>
    </row>
    <row r="10045" spans="1:12" hidden="1">
      <c r="A10045" t="s">
        <v>544</v>
      </c>
      <c r="B10045" t="s">
        <v>490</v>
      </c>
      <c r="C10045" t="s">
        <v>491</v>
      </c>
      <c r="D10045" t="s">
        <v>662</v>
      </c>
      <c r="E10045" t="s">
        <v>15</v>
      </c>
      <c r="F10045" t="s">
        <v>77</v>
      </c>
      <c r="G10045" t="s">
        <v>78</v>
      </c>
      <c r="H10045" s="1">
        <v>2022</v>
      </c>
      <c r="I10045" s="2">
        <v>20605</v>
      </c>
      <c r="J10045" s="3">
        <v>16195</v>
      </c>
      <c r="K10045">
        <f>Table1[[#This Row],[Total Revenue + Open]]/Table1[[#This Row],[Qty]]</f>
        <v>0.7859742780878427</v>
      </c>
      <c r="L10045">
        <f>Table1[[#This Row],[Total Revenue + Open]]/Table1[[#This Row],[Qty]]</f>
        <v>0.7859742780878427</v>
      </c>
    </row>
    <row r="10046" spans="1:12" hidden="1">
      <c r="A10046" t="s">
        <v>544</v>
      </c>
      <c r="B10046" t="s">
        <v>490</v>
      </c>
      <c r="C10046" t="s">
        <v>491</v>
      </c>
      <c r="D10046" t="s">
        <v>662</v>
      </c>
      <c r="E10046" t="s">
        <v>15</v>
      </c>
      <c r="F10046" t="s">
        <v>77</v>
      </c>
      <c r="G10046" t="s">
        <v>78</v>
      </c>
      <c r="H10046" s="1">
        <v>2022</v>
      </c>
      <c r="I10046" s="2">
        <v>10355</v>
      </c>
      <c r="J10046" s="3">
        <v>8137</v>
      </c>
      <c r="K10046">
        <f>Table1[[#This Row],[Total Revenue + Open]]/Table1[[#This Row],[Qty]]</f>
        <v>0.78580395943988413</v>
      </c>
      <c r="L10046">
        <f>Table1[[#This Row],[Total Revenue + Open]]/Table1[[#This Row],[Qty]]</f>
        <v>0.78580395943988413</v>
      </c>
    </row>
    <row r="10047" spans="1:12" hidden="1">
      <c r="A10047" t="s">
        <v>544</v>
      </c>
      <c r="B10047" t="s">
        <v>490</v>
      </c>
      <c r="C10047" t="s">
        <v>491</v>
      </c>
      <c r="D10047" t="s">
        <v>662</v>
      </c>
      <c r="E10047" t="s">
        <v>15</v>
      </c>
      <c r="F10047" t="s">
        <v>77</v>
      </c>
      <c r="G10047" t="s">
        <v>79</v>
      </c>
      <c r="H10047" s="1">
        <v>2022</v>
      </c>
      <c r="I10047" s="2">
        <v>2090</v>
      </c>
      <c r="J10047" s="3">
        <v>1639.25</v>
      </c>
      <c r="K10047">
        <f>Table1[[#This Row],[Total Revenue + Open]]/Table1[[#This Row],[Qty]]</f>
        <v>0.78433014354066988</v>
      </c>
      <c r="L10047">
        <f>Table1[[#This Row],[Total Revenue + Open]]/Table1[[#This Row],[Qty]]</f>
        <v>0.78433014354066988</v>
      </c>
    </row>
    <row r="10048" spans="1:12" hidden="1">
      <c r="A10048" t="s">
        <v>544</v>
      </c>
      <c r="B10048" t="s">
        <v>490</v>
      </c>
      <c r="C10048" t="s">
        <v>491</v>
      </c>
      <c r="D10048" t="s">
        <v>662</v>
      </c>
      <c r="E10048" t="s">
        <v>15</v>
      </c>
      <c r="F10048" t="s">
        <v>77</v>
      </c>
      <c r="G10048" t="s">
        <v>79</v>
      </c>
      <c r="H10048" s="1">
        <v>2022</v>
      </c>
      <c r="I10048" s="2">
        <v>2065</v>
      </c>
      <c r="J10048" s="3">
        <v>1619.5</v>
      </c>
      <c r="K10048">
        <f>Table1[[#This Row],[Total Revenue + Open]]/Table1[[#This Row],[Qty]]</f>
        <v>0.78426150121065374</v>
      </c>
      <c r="L10048">
        <f>Table1[[#This Row],[Total Revenue + Open]]/Table1[[#This Row],[Qty]]</f>
        <v>0.78426150121065374</v>
      </c>
    </row>
    <row r="10049" spans="1:12" hidden="1">
      <c r="A10049" t="s">
        <v>544</v>
      </c>
      <c r="B10049" t="s">
        <v>490</v>
      </c>
      <c r="C10049" t="s">
        <v>491</v>
      </c>
      <c r="D10049" t="s">
        <v>662</v>
      </c>
      <c r="E10049" t="s">
        <v>15</v>
      </c>
      <c r="F10049" t="s">
        <v>77</v>
      </c>
      <c r="G10049" t="s">
        <v>79</v>
      </c>
      <c r="H10049" s="1">
        <v>2021</v>
      </c>
      <c r="I10049" s="2">
        <v>4125</v>
      </c>
      <c r="J10049" s="3">
        <v>3239</v>
      </c>
      <c r="K10049">
        <f>Table1[[#This Row],[Total Revenue + Open]]/Table1[[#This Row],[Qty]]</f>
        <v>0.78521212121212125</v>
      </c>
      <c r="L10049">
        <f>Table1[[#This Row],[Total Revenue + Open]]/Table1[[#This Row],[Qty]]</f>
        <v>0.78521212121212125</v>
      </c>
    </row>
    <row r="10050" spans="1:12" hidden="1">
      <c r="A10050" t="s">
        <v>544</v>
      </c>
      <c r="B10050" t="s">
        <v>490</v>
      </c>
      <c r="C10050" t="s">
        <v>491</v>
      </c>
      <c r="D10050" t="s">
        <v>662</v>
      </c>
      <c r="E10050" t="s">
        <v>15</v>
      </c>
      <c r="F10050" t="s">
        <v>77</v>
      </c>
      <c r="G10050" t="s">
        <v>79</v>
      </c>
      <c r="H10050" s="1">
        <v>2022</v>
      </c>
      <c r="I10050" s="2">
        <v>10305</v>
      </c>
      <c r="J10050" s="3">
        <v>8097.5</v>
      </c>
      <c r="K10050">
        <f>Table1[[#This Row],[Total Revenue + Open]]/Table1[[#This Row],[Qty]]</f>
        <v>0.78578360019408056</v>
      </c>
      <c r="L10050">
        <f>Table1[[#This Row],[Total Revenue + Open]]/Table1[[#This Row],[Qty]]</f>
        <v>0.78578360019408056</v>
      </c>
    </row>
    <row r="10051" spans="1:12" hidden="1">
      <c r="A10051" t="s">
        <v>544</v>
      </c>
      <c r="B10051" t="s">
        <v>490</v>
      </c>
      <c r="C10051" t="s">
        <v>491</v>
      </c>
      <c r="D10051" t="s">
        <v>662</v>
      </c>
      <c r="E10051" t="s">
        <v>15</v>
      </c>
      <c r="F10051" t="s">
        <v>77</v>
      </c>
      <c r="G10051" t="s">
        <v>79</v>
      </c>
      <c r="H10051" s="1">
        <v>2021</v>
      </c>
      <c r="I10051" s="2">
        <v>10305</v>
      </c>
      <c r="J10051" s="3">
        <v>8097.5</v>
      </c>
      <c r="K10051">
        <f>Table1[[#This Row],[Total Revenue + Open]]/Table1[[#This Row],[Qty]]</f>
        <v>0.78578360019408056</v>
      </c>
      <c r="L10051">
        <f>Table1[[#This Row],[Total Revenue + Open]]/Table1[[#This Row],[Qty]]</f>
        <v>0.78578360019408056</v>
      </c>
    </row>
    <row r="10052" spans="1:12" hidden="1">
      <c r="A10052" t="s">
        <v>544</v>
      </c>
      <c r="B10052" t="s">
        <v>490</v>
      </c>
      <c r="C10052" t="s">
        <v>491</v>
      </c>
      <c r="D10052" t="s">
        <v>662</v>
      </c>
      <c r="E10052" t="s">
        <v>15</v>
      </c>
      <c r="F10052" t="s">
        <v>77</v>
      </c>
      <c r="G10052" t="s">
        <v>79</v>
      </c>
      <c r="H10052" s="1">
        <v>2022</v>
      </c>
      <c r="I10052" s="2">
        <v>5130</v>
      </c>
      <c r="J10052" s="3">
        <v>4029</v>
      </c>
      <c r="K10052">
        <f>Table1[[#This Row],[Total Revenue + Open]]/Table1[[#This Row],[Qty]]</f>
        <v>0.78538011695906429</v>
      </c>
      <c r="L10052">
        <f>Table1[[#This Row],[Total Revenue + Open]]/Table1[[#This Row],[Qty]]</f>
        <v>0.78538011695906429</v>
      </c>
    </row>
    <row r="10053" spans="1:12" hidden="1">
      <c r="A10053" t="s">
        <v>544</v>
      </c>
      <c r="B10053" t="s">
        <v>490</v>
      </c>
      <c r="C10053" t="s">
        <v>491</v>
      </c>
      <c r="D10053" t="s">
        <v>662</v>
      </c>
      <c r="E10053" t="s">
        <v>15</v>
      </c>
      <c r="F10053" t="s">
        <v>77</v>
      </c>
      <c r="G10053" t="s">
        <v>79</v>
      </c>
      <c r="H10053" s="1">
        <v>2022</v>
      </c>
      <c r="I10053" s="2">
        <v>8245</v>
      </c>
      <c r="J10053" s="3">
        <v>6478</v>
      </c>
      <c r="K10053">
        <f>Table1[[#This Row],[Total Revenue + Open]]/Table1[[#This Row],[Qty]]</f>
        <v>0.78568829593693146</v>
      </c>
      <c r="L10053">
        <f>Table1[[#This Row],[Total Revenue + Open]]/Table1[[#This Row],[Qty]]</f>
        <v>0.78568829593693146</v>
      </c>
    </row>
    <row r="10054" spans="1:12" hidden="1">
      <c r="A10054" t="s">
        <v>544</v>
      </c>
      <c r="B10054" t="s">
        <v>490</v>
      </c>
      <c r="C10054" t="s">
        <v>491</v>
      </c>
      <c r="D10054" t="s">
        <v>662</v>
      </c>
      <c r="E10054" t="s">
        <v>15</v>
      </c>
      <c r="F10054" t="s">
        <v>77</v>
      </c>
      <c r="G10054" t="s">
        <v>79</v>
      </c>
      <c r="H10054" s="1">
        <v>2021</v>
      </c>
      <c r="I10054" s="2">
        <v>3120</v>
      </c>
      <c r="J10054" s="3">
        <v>2449</v>
      </c>
      <c r="K10054">
        <f>Table1[[#This Row],[Total Revenue + Open]]/Table1[[#This Row],[Qty]]</f>
        <v>0.78493589743589742</v>
      </c>
      <c r="L10054">
        <f>Table1[[#This Row],[Total Revenue + Open]]/Table1[[#This Row],[Qty]]</f>
        <v>0.78493589743589742</v>
      </c>
    </row>
    <row r="10055" spans="1:12" hidden="1">
      <c r="A10055" t="s">
        <v>544</v>
      </c>
      <c r="B10055" t="s">
        <v>490</v>
      </c>
      <c r="C10055" t="s">
        <v>491</v>
      </c>
      <c r="D10055" t="s">
        <v>662</v>
      </c>
      <c r="E10055" t="s">
        <v>15</v>
      </c>
      <c r="F10055" t="s">
        <v>77</v>
      </c>
      <c r="G10055" t="s">
        <v>79</v>
      </c>
      <c r="H10055" s="1">
        <v>2022</v>
      </c>
      <c r="I10055" s="2">
        <v>6235</v>
      </c>
      <c r="J10055" s="3">
        <v>4898</v>
      </c>
      <c r="K10055">
        <f>Table1[[#This Row],[Total Revenue + Open]]/Table1[[#This Row],[Qty]]</f>
        <v>0.78556535685645545</v>
      </c>
      <c r="L10055">
        <f>Table1[[#This Row],[Total Revenue + Open]]/Table1[[#This Row],[Qty]]</f>
        <v>0.78556535685645545</v>
      </c>
    </row>
    <row r="10056" spans="1:12" hidden="1">
      <c r="A10056" t="s">
        <v>544</v>
      </c>
      <c r="B10056" t="s">
        <v>490</v>
      </c>
      <c r="C10056" t="s">
        <v>491</v>
      </c>
      <c r="D10056" t="s">
        <v>662</v>
      </c>
      <c r="E10056" t="s">
        <v>15</v>
      </c>
      <c r="F10056" t="s">
        <v>77</v>
      </c>
      <c r="G10056" t="s">
        <v>79</v>
      </c>
      <c r="H10056" s="1">
        <v>2022</v>
      </c>
      <c r="I10056" s="2">
        <v>10355</v>
      </c>
      <c r="J10056" s="3">
        <v>8137</v>
      </c>
      <c r="K10056">
        <f>Table1[[#This Row],[Total Revenue + Open]]/Table1[[#This Row],[Qty]]</f>
        <v>0.78580395943988413</v>
      </c>
      <c r="L10056">
        <f>Table1[[#This Row],[Total Revenue + Open]]/Table1[[#This Row],[Qty]]</f>
        <v>0.78580395943988413</v>
      </c>
    </row>
    <row r="10057" spans="1:12" hidden="1">
      <c r="A10057" t="s">
        <v>544</v>
      </c>
      <c r="B10057" t="s">
        <v>490</v>
      </c>
      <c r="C10057" t="s">
        <v>491</v>
      </c>
      <c r="D10057" t="s">
        <v>662</v>
      </c>
      <c r="E10057" t="s">
        <v>15</v>
      </c>
      <c r="F10057" t="s">
        <v>77</v>
      </c>
      <c r="G10057" t="s">
        <v>79</v>
      </c>
      <c r="H10057" s="1">
        <v>2022</v>
      </c>
      <c r="I10057" s="2">
        <v>10355</v>
      </c>
      <c r="J10057" s="3">
        <v>8137</v>
      </c>
      <c r="K10057">
        <f>Table1[[#This Row],[Total Revenue + Open]]/Table1[[#This Row],[Qty]]</f>
        <v>0.78580395943988413</v>
      </c>
      <c r="L10057">
        <f>Table1[[#This Row],[Total Revenue + Open]]/Table1[[#This Row],[Qty]]</f>
        <v>0.78580395943988413</v>
      </c>
    </row>
    <row r="10058" spans="1:12" hidden="1">
      <c r="A10058" t="s">
        <v>544</v>
      </c>
      <c r="B10058" t="s">
        <v>490</v>
      </c>
      <c r="C10058" t="s">
        <v>491</v>
      </c>
      <c r="D10058" t="s">
        <v>662</v>
      </c>
      <c r="E10058" t="s">
        <v>15</v>
      </c>
      <c r="F10058" t="s">
        <v>77</v>
      </c>
      <c r="G10058" t="s">
        <v>79</v>
      </c>
      <c r="H10058" s="1">
        <v>2022</v>
      </c>
      <c r="I10058" s="2">
        <v>5180</v>
      </c>
      <c r="J10058" s="3">
        <v>4068.5</v>
      </c>
      <c r="K10058">
        <f>Table1[[#This Row],[Total Revenue + Open]]/Table1[[#This Row],[Qty]]</f>
        <v>0.7854247104247104</v>
      </c>
      <c r="L10058">
        <f>Table1[[#This Row],[Total Revenue + Open]]/Table1[[#This Row],[Qty]]</f>
        <v>0.7854247104247104</v>
      </c>
    </row>
    <row r="10059" spans="1:12" hidden="1">
      <c r="A10059" t="s">
        <v>544</v>
      </c>
      <c r="B10059" t="s">
        <v>490</v>
      </c>
      <c r="C10059" t="s">
        <v>491</v>
      </c>
      <c r="D10059" t="s">
        <v>662</v>
      </c>
      <c r="E10059" t="s">
        <v>15</v>
      </c>
      <c r="F10059" t="s">
        <v>77</v>
      </c>
      <c r="G10059" t="s">
        <v>79</v>
      </c>
      <c r="H10059" s="1">
        <v>2022</v>
      </c>
      <c r="I10059" s="2">
        <v>5180</v>
      </c>
      <c r="J10059" s="3">
        <v>4068.5</v>
      </c>
      <c r="K10059">
        <f>Table1[[#This Row],[Total Revenue + Open]]/Table1[[#This Row],[Qty]]</f>
        <v>0.7854247104247104</v>
      </c>
      <c r="L10059">
        <f>Table1[[#This Row],[Total Revenue + Open]]/Table1[[#This Row],[Qty]]</f>
        <v>0.7854247104247104</v>
      </c>
    </row>
    <row r="10060" spans="1:12" hidden="1">
      <c r="A10060" t="s">
        <v>544</v>
      </c>
      <c r="B10060" t="s">
        <v>490</v>
      </c>
      <c r="C10060" t="s">
        <v>491</v>
      </c>
      <c r="D10060" t="s">
        <v>662</v>
      </c>
      <c r="E10060" t="s">
        <v>15</v>
      </c>
      <c r="F10060" t="s">
        <v>77</v>
      </c>
      <c r="G10060" t="s">
        <v>79</v>
      </c>
      <c r="H10060" s="1">
        <v>2021</v>
      </c>
      <c r="I10060" s="2">
        <v>4175</v>
      </c>
      <c r="J10060" s="3">
        <v>3278.5</v>
      </c>
      <c r="K10060">
        <f>Table1[[#This Row],[Total Revenue + Open]]/Table1[[#This Row],[Qty]]</f>
        <v>0.78526946107784434</v>
      </c>
      <c r="L10060">
        <f>Table1[[#This Row],[Total Revenue + Open]]/Table1[[#This Row],[Qty]]</f>
        <v>0.78526946107784434</v>
      </c>
    </row>
    <row r="10061" spans="1:12" hidden="1">
      <c r="A10061" t="s">
        <v>544</v>
      </c>
      <c r="B10061" t="s">
        <v>490</v>
      </c>
      <c r="C10061" t="s">
        <v>491</v>
      </c>
      <c r="D10061" t="s">
        <v>662</v>
      </c>
      <c r="E10061" t="s">
        <v>15</v>
      </c>
      <c r="F10061" t="s">
        <v>77</v>
      </c>
      <c r="G10061" t="s">
        <v>79</v>
      </c>
      <c r="H10061" s="1">
        <v>2022</v>
      </c>
      <c r="I10061" s="2">
        <v>3120</v>
      </c>
      <c r="J10061" s="3">
        <v>2449</v>
      </c>
      <c r="K10061">
        <f>Table1[[#This Row],[Total Revenue + Open]]/Table1[[#This Row],[Qty]]</f>
        <v>0.78493589743589742</v>
      </c>
      <c r="L10061">
        <f>Table1[[#This Row],[Total Revenue + Open]]/Table1[[#This Row],[Qty]]</f>
        <v>0.78493589743589742</v>
      </c>
    </row>
    <row r="10062" spans="1:12" hidden="1">
      <c r="A10062" t="s">
        <v>544</v>
      </c>
      <c r="B10062" t="s">
        <v>490</v>
      </c>
      <c r="C10062" t="s">
        <v>491</v>
      </c>
      <c r="D10062" t="s">
        <v>662</v>
      </c>
      <c r="E10062" t="s">
        <v>15</v>
      </c>
      <c r="F10062" t="s">
        <v>77</v>
      </c>
      <c r="G10062" t="s">
        <v>79</v>
      </c>
      <c r="H10062" s="1">
        <v>2022</v>
      </c>
      <c r="I10062" s="2">
        <v>3095</v>
      </c>
      <c r="J10062" s="3">
        <v>2429.25</v>
      </c>
      <c r="K10062">
        <f>Table1[[#This Row],[Total Revenue + Open]]/Table1[[#This Row],[Qty]]</f>
        <v>0.7848949919224556</v>
      </c>
      <c r="L10062">
        <f>Table1[[#This Row],[Total Revenue + Open]]/Table1[[#This Row],[Qty]]</f>
        <v>0.7848949919224556</v>
      </c>
    </row>
    <row r="10063" spans="1:12" hidden="1">
      <c r="A10063" t="s">
        <v>544</v>
      </c>
      <c r="B10063" t="s">
        <v>490</v>
      </c>
      <c r="C10063" t="s">
        <v>491</v>
      </c>
      <c r="D10063" t="s">
        <v>662</v>
      </c>
      <c r="E10063" t="s">
        <v>15</v>
      </c>
      <c r="F10063" t="s">
        <v>77</v>
      </c>
      <c r="G10063" t="s">
        <v>79</v>
      </c>
      <c r="H10063" s="1">
        <v>2022</v>
      </c>
      <c r="I10063" s="2">
        <v>5155</v>
      </c>
      <c r="J10063" s="3">
        <v>4048.75</v>
      </c>
      <c r="K10063">
        <f>Table1[[#This Row],[Total Revenue + Open]]/Table1[[#This Row],[Qty]]</f>
        <v>0.78540252182347237</v>
      </c>
      <c r="L10063">
        <f>Table1[[#This Row],[Total Revenue + Open]]/Table1[[#This Row],[Qty]]</f>
        <v>0.78540252182347237</v>
      </c>
    </row>
    <row r="10064" spans="1:12" hidden="1">
      <c r="A10064" t="s">
        <v>544</v>
      </c>
      <c r="B10064" t="s">
        <v>490</v>
      </c>
      <c r="C10064" t="s">
        <v>491</v>
      </c>
      <c r="D10064" t="s">
        <v>662</v>
      </c>
      <c r="E10064" t="s">
        <v>15</v>
      </c>
      <c r="F10064" t="s">
        <v>77</v>
      </c>
      <c r="G10064" t="s">
        <v>79</v>
      </c>
      <c r="H10064" s="1">
        <v>2022</v>
      </c>
      <c r="I10064" s="2">
        <v>2115</v>
      </c>
      <c r="J10064" s="3">
        <v>1659</v>
      </c>
      <c r="K10064">
        <f>Table1[[#This Row],[Total Revenue + Open]]/Table1[[#This Row],[Qty]]</f>
        <v>0.7843971631205674</v>
      </c>
      <c r="L10064">
        <f>Table1[[#This Row],[Total Revenue + Open]]/Table1[[#This Row],[Qty]]</f>
        <v>0.7843971631205674</v>
      </c>
    </row>
    <row r="10065" spans="1:12" hidden="1">
      <c r="A10065" t="s">
        <v>544</v>
      </c>
      <c r="B10065" t="s">
        <v>490</v>
      </c>
      <c r="C10065" t="s">
        <v>491</v>
      </c>
      <c r="D10065" t="s">
        <v>662</v>
      </c>
      <c r="E10065" t="s">
        <v>15</v>
      </c>
      <c r="F10065" t="s">
        <v>77</v>
      </c>
      <c r="G10065" t="s">
        <v>79</v>
      </c>
      <c r="H10065" s="1">
        <v>2018</v>
      </c>
      <c r="I10065" s="2">
        <v>10255</v>
      </c>
      <c r="J10065" s="3">
        <v>12444</v>
      </c>
      <c r="K10065">
        <f>Table1[[#This Row],[Total Revenue + Open]]/Table1[[#This Row],[Qty]]</f>
        <v>1.2134568503169185</v>
      </c>
      <c r="L10065">
        <f>Table1[[#This Row],[Total Revenue + Open]]/Table1[[#This Row],[Qty]]</f>
        <v>1.2134568503169185</v>
      </c>
    </row>
    <row r="10066" spans="1:12" hidden="1">
      <c r="A10066" t="s">
        <v>544</v>
      </c>
      <c r="B10066" t="s">
        <v>490</v>
      </c>
      <c r="C10066" t="s">
        <v>491</v>
      </c>
      <c r="D10066" t="s">
        <v>662</v>
      </c>
      <c r="E10066" t="s">
        <v>15</v>
      </c>
      <c r="F10066" t="s">
        <v>77</v>
      </c>
      <c r="G10066" t="s">
        <v>79</v>
      </c>
      <c r="H10066" s="1">
        <v>2020</v>
      </c>
      <c r="I10066" s="2">
        <v>6385</v>
      </c>
      <c r="J10066" s="3">
        <v>5016.5</v>
      </c>
      <c r="K10066">
        <f>Table1[[#This Row],[Total Revenue + Open]]/Table1[[#This Row],[Qty]]</f>
        <v>0.78566953797963979</v>
      </c>
      <c r="L10066">
        <f>Table1[[#This Row],[Total Revenue + Open]]/Table1[[#This Row],[Qty]]</f>
        <v>0.78566953797963979</v>
      </c>
    </row>
    <row r="10067" spans="1:12" hidden="1">
      <c r="A10067" t="s">
        <v>544</v>
      </c>
      <c r="B10067" t="s">
        <v>490</v>
      </c>
      <c r="C10067" t="s">
        <v>491</v>
      </c>
      <c r="D10067" t="s">
        <v>662</v>
      </c>
      <c r="E10067" t="s">
        <v>15</v>
      </c>
      <c r="F10067" t="s">
        <v>77</v>
      </c>
      <c r="G10067" t="s">
        <v>79</v>
      </c>
      <c r="H10067" s="1">
        <v>2020</v>
      </c>
      <c r="I10067" s="2">
        <v>25</v>
      </c>
      <c r="J10067" s="3">
        <v>19.75</v>
      </c>
      <c r="K10067">
        <f>Table1[[#This Row],[Total Revenue + Open]]/Table1[[#This Row],[Qty]]</f>
        <v>0.79</v>
      </c>
      <c r="L10067">
        <f>Table1[[#This Row],[Total Revenue + Open]]/Table1[[#This Row],[Qty]]</f>
        <v>0.79</v>
      </c>
    </row>
    <row r="10068" spans="1:12" hidden="1">
      <c r="A10068" t="s">
        <v>544</v>
      </c>
      <c r="B10068" t="s">
        <v>490</v>
      </c>
      <c r="C10068" t="s">
        <v>491</v>
      </c>
      <c r="D10068" t="s">
        <v>662</v>
      </c>
      <c r="E10068" t="s">
        <v>15</v>
      </c>
      <c r="F10068" t="s">
        <v>77</v>
      </c>
      <c r="G10068" t="s">
        <v>79</v>
      </c>
      <c r="H10068" s="1">
        <v>2021</v>
      </c>
      <c r="I10068" s="2">
        <v>4075</v>
      </c>
      <c r="J10068" s="3">
        <v>3199.5</v>
      </c>
      <c r="K10068">
        <f>Table1[[#This Row],[Total Revenue + Open]]/Table1[[#This Row],[Qty]]</f>
        <v>0.78515337423312881</v>
      </c>
      <c r="L10068">
        <f>Table1[[#This Row],[Total Revenue + Open]]/Table1[[#This Row],[Qty]]</f>
        <v>0.78515337423312881</v>
      </c>
    </row>
    <row r="10069" spans="1:12" hidden="1">
      <c r="A10069" t="s">
        <v>544</v>
      </c>
      <c r="B10069" t="s">
        <v>490</v>
      </c>
      <c r="C10069" t="s">
        <v>491</v>
      </c>
      <c r="D10069" t="s">
        <v>662</v>
      </c>
      <c r="E10069" t="s">
        <v>15</v>
      </c>
      <c r="F10069" t="s">
        <v>77</v>
      </c>
      <c r="G10069" t="s">
        <v>79</v>
      </c>
      <c r="H10069" s="1">
        <v>2021</v>
      </c>
      <c r="I10069" s="2">
        <v>8040</v>
      </c>
      <c r="J10069" s="3">
        <v>6320</v>
      </c>
      <c r="K10069">
        <f>Table1[[#This Row],[Total Revenue + Open]]/Table1[[#This Row],[Qty]]</f>
        <v>0.78606965174129351</v>
      </c>
      <c r="L10069">
        <f>Table1[[#This Row],[Total Revenue + Open]]/Table1[[#This Row],[Qty]]</f>
        <v>0.78606965174129351</v>
      </c>
    </row>
    <row r="10070" spans="1:12" hidden="1">
      <c r="A10070" t="s">
        <v>544</v>
      </c>
      <c r="B10070" t="s">
        <v>490</v>
      </c>
      <c r="C10070" t="s">
        <v>491</v>
      </c>
      <c r="D10070" t="s">
        <v>662</v>
      </c>
      <c r="E10070" t="s">
        <v>15</v>
      </c>
      <c r="F10070" t="s">
        <v>77</v>
      </c>
      <c r="G10070" t="s">
        <v>79</v>
      </c>
      <c r="H10070" s="1">
        <v>2021</v>
      </c>
      <c r="I10070" s="2">
        <v>50</v>
      </c>
      <c r="J10070" s="3">
        <v>39.5</v>
      </c>
      <c r="K10070">
        <f>Table1[[#This Row],[Total Revenue + Open]]/Table1[[#This Row],[Qty]]</f>
        <v>0.79</v>
      </c>
      <c r="L10070">
        <f>Table1[[#This Row],[Total Revenue + Open]]/Table1[[#This Row],[Qty]]</f>
        <v>0.79</v>
      </c>
    </row>
    <row r="10071" spans="1:12" hidden="1">
      <c r="A10071" t="s">
        <v>544</v>
      </c>
      <c r="B10071" t="s">
        <v>490</v>
      </c>
      <c r="C10071" t="s">
        <v>491</v>
      </c>
      <c r="D10071" t="s">
        <v>662</v>
      </c>
      <c r="E10071" t="s">
        <v>15</v>
      </c>
      <c r="F10071" t="s">
        <v>77</v>
      </c>
      <c r="G10071" t="s">
        <v>79</v>
      </c>
      <c r="H10071" s="1">
        <v>2021</v>
      </c>
      <c r="I10071" s="2">
        <v>8040</v>
      </c>
      <c r="J10071" s="3">
        <v>6320</v>
      </c>
      <c r="K10071">
        <f>Table1[[#This Row],[Total Revenue + Open]]/Table1[[#This Row],[Qty]]</f>
        <v>0.78606965174129351</v>
      </c>
      <c r="L10071">
        <f>Table1[[#This Row],[Total Revenue + Open]]/Table1[[#This Row],[Qty]]</f>
        <v>0.78606965174129351</v>
      </c>
    </row>
    <row r="10072" spans="1:12" hidden="1">
      <c r="A10072" t="s">
        <v>544</v>
      </c>
      <c r="B10072" t="s">
        <v>490</v>
      </c>
      <c r="C10072" t="s">
        <v>491</v>
      </c>
      <c r="D10072" t="s">
        <v>662</v>
      </c>
      <c r="E10072" t="s">
        <v>15</v>
      </c>
      <c r="F10072" t="s">
        <v>77</v>
      </c>
      <c r="G10072" t="s">
        <v>79</v>
      </c>
      <c r="H10072" s="1">
        <v>2022</v>
      </c>
      <c r="I10072" s="2">
        <v>4125</v>
      </c>
      <c r="J10072" s="3">
        <v>3239</v>
      </c>
      <c r="K10072">
        <f>Table1[[#This Row],[Total Revenue + Open]]/Table1[[#This Row],[Qty]]</f>
        <v>0.78521212121212125</v>
      </c>
      <c r="L10072">
        <f>Table1[[#This Row],[Total Revenue + Open]]/Table1[[#This Row],[Qty]]</f>
        <v>0.78521212121212125</v>
      </c>
    </row>
    <row r="10073" spans="1:12" hidden="1">
      <c r="A10073" t="s">
        <v>544</v>
      </c>
      <c r="B10073" t="s">
        <v>490</v>
      </c>
      <c r="C10073" t="s">
        <v>491</v>
      </c>
      <c r="D10073" t="s">
        <v>662</v>
      </c>
      <c r="E10073" t="s">
        <v>15</v>
      </c>
      <c r="F10073" t="s">
        <v>77</v>
      </c>
      <c r="G10073" t="s">
        <v>79</v>
      </c>
      <c r="H10073" s="1">
        <v>2022</v>
      </c>
      <c r="I10073" s="2">
        <v>7240</v>
      </c>
      <c r="J10073" s="3">
        <v>5688</v>
      </c>
      <c r="K10073">
        <f>Table1[[#This Row],[Total Revenue + Open]]/Table1[[#This Row],[Qty]]</f>
        <v>0.78563535911602211</v>
      </c>
      <c r="L10073">
        <f>Table1[[#This Row],[Total Revenue + Open]]/Table1[[#This Row],[Qty]]</f>
        <v>0.78563535911602211</v>
      </c>
    </row>
    <row r="10074" spans="1:12" hidden="1">
      <c r="A10074" t="s">
        <v>544</v>
      </c>
      <c r="B10074" t="s">
        <v>490</v>
      </c>
      <c r="C10074" t="s">
        <v>491</v>
      </c>
      <c r="D10074" t="s">
        <v>662</v>
      </c>
      <c r="E10074" t="s">
        <v>15</v>
      </c>
      <c r="F10074" t="s">
        <v>77</v>
      </c>
      <c r="G10074" t="s">
        <v>79</v>
      </c>
      <c r="H10074" s="1">
        <v>2022</v>
      </c>
      <c r="I10074" s="2">
        <v>5130</v>
      </c>
      <c r="J10074" s="3">
        <v>4029</v>
      </c>
      <c r="K10074">
        <f>Table1[[#This Row],[Total Revenue + Open]]/Table1[[#This Row],[Qty]]</f>
        <v>0.78538011695906429</v>
      </c>
      <c r="L10074">
        <f>Table1[[#This Row],[Total Revenue + Open]]/Table1[[#This Row],[Qty]]</f>
        <v>0.78538011695906429</v>
      </c>
    </row>
    <row r="10075" spans="1:12" hidden="1">
      <c r="A10075" t="s">
        <v>544</v>
      </c>
      <c r="B10075" t="s">
        <v>490</v>
      </c>
      <c r="C10075" t="s">
        <v>491</v>
      </c>
      <c r="D10075" t="s">
        <v>662</v>
      </c>
      <c r="E10075" t="s">
        <v>15</v>
      </c>
      <c r="F10075" t="s">
        <v>77</v>
      </c>
      <c r="G10075" t="s">
        <v>79</v>
      </c>
      <c r="H10075" s="1">
        <v>2021</v>
      </c>
      <c r="I10075" s="2">
        <v>3120</v>
      </c>
      <c r="J10075" s="3">
        <v>2449</v>
      </c>
      <c r="K10075">
        <f>Table1[[#This Row],[Total Revenue + Open]]/Table1[[#This Row],[Qty]]</f>
        <v>0.78493589743589742</v>
      </c>
      <c r="L10075">
        <f>Table1[[#This Row],[Total Revenue + Open]]/Table1[[#This Row],[Qty]]</f>
        <v>0.78493589743589742</v>
      </c>
    </row>
    <row r="10076" spans="1:12" hidden="1">
      <c r="A10076" t="s">
        <v>544</v>
      </c>
      <c r="B10076" t="s">
        <v>490</v>
      </c>
      <c r="C10076" t="s">
        <v>491</v>
      </c>
      <c r="D10076" t="s">
        <v>662</v>
      </c>
      <c r="E10076" t="s">
        <v>15</v>
      </c>
      <c r="F10076" t="s">
        <v>77</v>
      </c>
      <c r="G10076" t="s">
        <v>79</v>
      </c>
      <c r="H10076" s="1">
        <v>2022</v>
      </c>
      <c r="I10076" s="2">
        <v>2065</v>
      </c>
      <c r="J10076" s="3">
        <v>1619.5</v>
      </c>
      <c r="K10076">
        <f>Table1[[#This Row],[Total Revenue + Open]]/Table1[[#This Row],[Qty]]</f>
        <v>0.78426150121065374</v>
      </c>
      <c r="L10076">
        <f>Table1[[#This Row],[Total Revenue + Open]]/Table1[[#This Row],[Qty]]</f>
        <v>0.78426150121065374</v>
      </c>
    </row>
    <row r="10077" spans="1:12" hidden="1">
      <c r="A10077" t="s">
        <v>544</v>
      </c>
      <c r="B10077" t="s">
        <v>490</v>
      </c>
      <c r="C10077" t="s">
        <v>491</v>
      </c>
      <c r="D10077" t="s">
        <v>662</v>
      </c>
      <c r="E10077" t="s">
        <v>15</v>
      </c>
      <c r="F10077" t="s">
        <v>77</v>
      </c>
      <c r="G10077" t="s">
        <v>79</v>
      </c>
      <c r="H10077" s="1">
        <v>2022</v>
      </c>
      <c r="I10077" s="2">
        <v>7240</v>
      </c>
      <c r="J10077" s="3">
        <v>5688</v>
      </c>
      <c r="K10077">
        <f>Table1[[#This Row],[Total Revenue + Open]]/Table1[[#This Row],[Qty]]</f>
        <v>0.78563535911602211</v>
      </c>
      <c r="L10077">
        <f>Table1[[#This Row],[Total Revenue + Open]]/Table1[[#This Row],[Qty]]</f>
        <v>0.78563535911602211</v>
      </c>
    </row>
    <row r="10078" spans="1:12" hidden="1">
      <c r="A10078" t="s">
        <v>544</v>
      </c>
      <c r="B10078" t="s">
        <v>490</v>
      </c>
      <c r="C10078" t="s">
        <v>491</v>
      </c>
      <c r="D10078" t="s">
        <v>662</v>
      </c>
      <c r="E10078" t="s">
        <v>15</v>
      </c>
      <c r="F10078" t="s">
        <v>77</v>
      </c>
      <c r="G10078" t="s">
        <v>79</v>
      </c>
      <c r="H10078" s="1">
        <v>2022</v>
      </c>
      <c r="I10078" s="2">
        <v>7690</v>
      </c>
      <c r="J10078" s="3">
        <v>6043.5</v>
      </c>
      <c r="K10078">
        <f>Table1[[#This Row],[Total Revenue + Open]]/Table1[[#This Row],[Qty]]</f>
        <v>0.78589076723016904</v>
      </c>
      <c r="L10078">
        <f>Table1[[#This Row],[Total Revenue + Open]]/Table1[[#This Row],[Qty]]</f>
        <v>0.78589076723016904</v>
      </c>
    </row>
    <row r="10079" spans="1:12" hidden="1">
      <c r="A10079" t="s">
        <v>544</v>
      </c>
      <c r="B10079" t="s">
        <v>490</v>
      </c>
      <c r="C10079" t="s">
        <v>491</v>
      </c>
      <c r="D10079" t="s">
        <v>662</v>
      </c>
      <c r="E10079" t="s">
        <v>15</v>
      </c>
      <c r="F10079" t="s">
        <v>77</v>
      </c>
      <c r="G10079" t="s">
        <v>79</v>
      </c>
      <c r="H10079" s="1">
        <v>2022</v>
      </c>
      <c r="I10079" s="2">
        <v>7690</v>
      </c>
      <c r="J10079" s="3">
        <v>6043.5</v>
      </c>
      <c r="K10079">
        <f>Table1[[#This Row],[Total Revenue + Open]]/Table1[[#This Row],[Qty]]</f>
        <v>0.78589076723016904</v>
      </c>
      <c r="L10079">
        <f>Table1[[#This Row],[Total Revenue + Open]]/Table1[[#This Row],[Qty]]</f>
        <v>0.78589076723016904</v>
      </c>
    </row>
    <row r="10080" spans="1:12" hidden="1">
      <c r="A10080" t="s">
        <v>544</v>
      </c>
      <c r="B10080" t="s">
        <v>490</v>
      </c>
      <c r="C10080" t="s">
        <v>491</v>
      </c>
      <c r="D10080" t="s">
        <v>662</v>
      </c>
      <c r="E10080" t="s">
        <v>15</v>
      </c>
      <c r="F10080" t="s">
        <v>77</v>
      </c>
      <c r="G10080" t="s">
        <v>79</v>
      </c>
      <c r="H10080" s="1">
        <v>2022</v>
      </c>
      <c r="I10080" s="2">
        <v>6260</v>
      </c>
      <c r="J10080" s="3">
        <v>4917.75</v>
      </c>
      <c r="K10080">
        <f>Table1[[#This Row],[Total Revenue + Open]]/Table1[[#This Row],[Qty]]</f>
        <v>0.7855830670926518</v>
      </c>
      <c r="L10080">
        <f>Table1[[#This Row],[Total Revenue + Open]]/Table1[[#This Row],[Qty]]</f>
        <v>0.7855830670926518</v>
      </c>
    </row>
    <row r="10081" spans="1:12" hidden="1">
      <c r="A10081" t="s">
        <v>544</v>
      </c>
      <c r="B10081" t="s">
        <v>490</v>
      </c>
      <c r="C10081" t="s">
        <v>491</v>
      </c>
      <c r="D10081" t="s">
        <v>662</v>
      </c>
      <c r="E10081" t="s">
        <v>15</v>
      </c>
      <c r="F10081" t="s">
        <v>77</v>
      </c>
      <c r="G10081" t="s">
        <v>79</v>
      </c>
      <c r="H10081" s="1">
        <v>2022</v>
      </c>
      <c r="I10081" s="2">
        <v>4175</v>
      </c>
      <c r="J10081" s="3">
        <v>3278.5</v>
      </c>
      <c r="K10081">
        <f>Table1[[#This Row],[Total Revenue + Open]]/Table1[[#This Row],[Qty]]</f>
        <v>0.78526946107784434</v>
      </c>
      <c r="L10081">
        <f>Table1[[#This Row],[Total Revenue + Open]]/Table1[[#This Row],[Qty]]</f>
        <v>0.78526946107784434</v>
      </c>
    </row>
    <row r="10082" spans="1:12" hidden="1">
      <c r="A10082" t="s">
        <v>544</v>
      </c>
      <c r="B10082" t="s">
        <v>490</v>
      </c>
      <c r="C10082" t="s">
        <v>491</v>
      </c>
      <c r="D10082" t="s">
        <v>662</v>
      </c>
      <c r="E10082" t="s">
        <v>15</v>
      </c>
      <c r="F10082" t="s">
        <v>77</v>
      </c>
      <c r="G10082" t="s">
        <v>79</v>
      </c>
      <c r="H10082" s="1">
        <v>2018</v>
      </c>
      <c r="I10082" s="2">
        <v>8245</v>
      </c>
      <c r="J10082" s="3">
        <v>10004</v>
      </c>
      <c r="K10082">
        <f>Table1[[#This Row],[Total Revenue + Open]]/Table1[[#This Row],[Qty]]</f>
        <v>1.2133414190418434</v>
      </c>
      <c r="L10082">
        <f>Table1[[#This Row],[Total Revenue + Open]]/Table1[[#This Row],[Qty]]</f>
        <v>1.2133414190418434</v>
      </c>
    </row>
    <row r="10083" spans="1:12" hidden="1">
      <c r="A10083" t="s">
        <v>544</v>
      </c>
      <c r="B10083" t="s">
        <v>490</v>
      </c>
      <c r="C10083" t="s">
        <v>491</v>
      </c>
      <c r="D10083" t="s">
        <v>662</v>
      </c>
      <c r="E10083" t="s">
        <v>15</v>
      </c>
      <c r="F10083" t="s">
        <v>77</v>
      </c>
      <c r="G10083" t="s">
        <v>79</v>
      </c>
      <c r="H10083" s="1">
        <v>2021</v>
      </c>
      <c r="I10083" s="2">
        <v>4020</v>
      </c>
      <c r="J10083" s="3">
        <v>3160</v>
      </c>
      <c r="K10083">
        <f>Table1[[#This Row],[Total Revenue + Open]]/Table1[[#This Row],[Qty]]</f>
        <v>0.78606965174129351</v>
      </c>
      <c r="L10083">
        <f>Table1[[#This Row],[Total Revenue + Open]]/Table1[[#This Row],[Qty]]</f>
        <v>0.78606965174129351</v>
      </c>
    </row>
    <row r="10084" spans="1:12" hidden="1">
      <c r="A10084" t="s">
        <v>544</v>
      </c>
      <c r="B10084" t="s">
        <v>490</v>
      </c>
      <c r="C10084" t="s">
        <v>491</v>
      </c>
      <c r="D10084" t="s">
        <v>662</v>
      </c>
      <c r="E10084" t="s">
        <v>15</v>
      </c>
      <c r="F10084" t="s">
        <v>77</v>
      </c>
      <c r="G10084" t="s">
        <v>79</v>
      </c>
      <c r="H10084" s="1">
        <v>2018</v>
      </c>
      <c r="I10084" s="2">
        <v>10355</v>
      </c>
      <c r="J10084" s="3">
        <v>12566</v>
      </c>
      <c r="K10084">
        <f>Table1[[#This Row],[Total Revenue + Open]]/Table1[[#This Row],[Qty]]</f>
        <v>1.2135200386286817</v>
      </c>
      <c r="L10084">
        <f>Table1[[#This Row],[Total Revenue + Open]]/Table1[[#This Row],[Qty]]</f>
        <v>1.2135200386286817</v>
      </c>
    </row>
    <row r="10085" spans="1:12" hidden="1">
      <c r="A10085" t="s">
        <v>544</v>
      </c>
      <c r="B10085" t="s">
        <v>490</v>
      </c>
      <c r="C10085" t="s">
        <v>491</v>
      </c>
      <c r="D10085" t="s">
        <v>662</v>
      </c>
      <c r="E10085" t="s">
        <v>15</v>
      </c>
      <c r="F10085" t="s">
        <v>77</v>
      </c>
      <c r="G10085" t="s">
        <v>79</v>
      </c>
      <c r="H10085" s="1">
        <v>2021</v>
      </c>
      <c r="I10085" s="2">
        <v>5130</v>
      </c>
      <c r="J10085" s="3">
        <v>4029</v>
      </c>
      <c r="K10085">
        <f>Table1[[#This Row],[Total Revenue + Open]]/Table1[[#This Row],[Qty]]</f>
        <v>0.78538011695906429</v>
      </c>
      <c r="L10085">
        <f>Table1[[#This Row],[Total Revenue + Open]]/Table1[[#This Row],[Qty]]</f>
        <v>0.78538011695906429</v>
      </c>
    </row>
    <row r="10086" spans="1:12" hidden="1">
      <c r="A10086" t="s">
        <v>544</v>
      </c>
      <c r="B10086" t="s">
        <v>490</v>
      </c>
      <c r="C10086" t="s">
        <v>491</v>
      </c>
      <c r="D10086" t="s">
        <v>662</v>
      </c>
      <c r="E10086" t="s">
        <v>15</v>
      </c>
      <c r="F10086" t="s">
        <v>77</v>
      </c>
      <c r="G10086" t="s">
        <v>79</v>
      </c>
      <c r="H10086" s="1">
        <v>2021</v>
      </c>
      <c r="I10086" s="2">
        <v>8040</v>
      </c>
      <c r="J10086" s="3">
        <v>6160</v>
      </c>
      <c r="K10086">
        <f>Table1[[#This Row],[Total Revenue + Open]]/Table1[[#This Row],[Qty]]</f>
        <v>0.76616915422885568</v>
      </c>
      <c r="L10086">
        <f>Table1[[#This Row],[Total Revenue + Open]]/Table1[[#This Row],[Qty]]</f>
        <v>0.76616915422885568</v>
      </c>
    </row>
    <row r="10087" spans="1:12" hidden="1">
      <c r="A10087" t="s">
        <v>544</v>
      </c>
      <c r="B10087" t="s">
        <v>490</v>
      </c>
      <c r="C10087" t="s">
        <v>491</v>
      </c>
      <c r="D10087" t="s">
        <v>662</v>
      </c>
      <c r="E10087" t="s">
        <v>15</v>
      </c>
      <c r="F10087" t="s">
        <v>77</v>
      </c>
      <c r="G10087" t="s">
        <v>79</v>
      </c>
      <c r="H10087" s="1">
        <v>2021</v>
      </c>
      <c r="I10087" s="2">
        <v>1710</v>
      </c>
      <c r="J10087" s="3">
        <v>1309</v>
      </c>
      <c r="K10087">
        <f>Table1[[#This Row],[Total Revenue + Open]]/Table1[[#This Row],[Qty]]</f>
        <v>0.76549707602339179</v>
      </c>
      <c r="L10087">
        <f>Table1[[#This Row],[Total Revenue + Open]]/Table1[[#This Row],[Qty]]</f>
        <v>0.76549707602339179</v>
      </c>
    </row>
    <row r="10088" spans="1:12" hidden="1">
      <c r="A10088" t="s">
        <v>544</v>
      </c>
      <c r="B10088" t="s">
        <v>490</v>
      </c>
      <c r="C10088" t="s">
        <v>491</v>
      </c>
      <c r="D10088" t="s">
        <v>662</v>
      </c>
      <c r="E10088" t="s">
        <v>15</v>
      </c>
      <c r="F10088" t="s">
        <v>77</v>
      </c>
      <c r="G10088" t="s">
        <v>79</v>
      </c>
      <c r="H10088" s="1">
        <v>2021</v>
      </c>
      <c r="I10088" s="2">
        <v>5205</v>
      </c>
      <c r="J10088" s="3">
        <v>3984.75</v>
      </c>
      <c r="K10088">
        <f>Table1[[#This Row],[Total Revenue + Open]]/Table1[[#This Row],[Qty]]</f>
        <v>0.76556195965417873</v>
      </c>
      <c r="L10088">
        <f>Table1[[#This Row],[Total Revenue + Open]]/Table1[[#This Row],[Qty]]</f>
        <v>0.76556195965417873</v>
      </c>
    </row>
    <row r="10089" spans="1:12" hidden="1">
      <c r="A10089" t="s">
        <v>544</v>
      </c>
      <c r="B10089" t="s">
        <v>490</v>
      </c>
      <c r="C10089" t="s">
        <v>491</v>
      </c>
      <c r="D10089" t="s">
        <v>662</v>
      </c>
      <c r="E10089" t="s">
        <v>15</v>
      </c>
      <c r="F10089" t="s">
        <v>77</v>
      </c>
      <c r="G10089" t="s">
        <v>79</v>
      </c>
      <c r="H10089" s="1">
        <v>2021</v>
      </c>
      <c r="I10089" s="2">
        <v>20605</v>
      </c>
      <c r="J10089" s="3">
        <v>15785</v>
      </c>
      <c r="K10089">
        <f>Table1[[#This Row],[Total Revenue + Open]]/Table1[[#This Row],[Qty]]</f>
        <v>0.76607619509827707</v>
      </c>
      <c r="L10089">
        <f>Table1[[#This Row],[Total Revenue + Open]]/Table1[[#This Row],[Qty]]</f>
        <v>0.76607619509827707</v>
      </c>
    </row>
    <row r="10090" spans="1:12" hidden="1">
      <c r="A10090" t="s">
        <v>544</v>
      </c>
      <c r="B10090" t="s">
        <v>490</v>
      </c>
      <c r="C10090" t="s">
        <v>491</v>
      </c>
      <c r="D10090" t="s">
        <v>662</v>
      </c>
      <c r="E10090" t="s">
        <v>15</v>
      </c>
      <c r="F10090" t="s">
        <v>77</v>
      </c>
      <c r="G10090" t="s">
        <v>79</v>
      </c>
      <c r="H10090" s="1">
        <v>2021</v>
      </c>
      <c r="I10090" s="2">
        <v>41865</v>
      </c>
      <c r="J10090" s="3">
        <v>32070.5</v>
      </c>
      <c r="K10090">
        <f>Table1[[#This Row],[Total Revenue + Open]]/Table1[[#This Row],[Qty]]</f>
        <v>0.76604562283530397</v>
      </c>
      <c r="L10090">
        <f>Table1[[#This Row],[Total Revenue + Open]]/Table1[[#This Row],[Qty]]</f>
        <v>0.76604562283530397</v>
      </c>
    </row>
    <row r="10091" spans="1:12" hidden="1">
      <c r="A10091" t="s">
        <v>544</v>
      </c>
      <c r="B10091" t="s">
        <v>490</v>
      </c>
      <c r="C10091" t="s">
        <v>491</v>
      </c>
      <c r="D10091" t="s">
        <v>662</v>
      </c>
      <c r="E10091" t="s">
        <v>15</v>
      </c>
      <c r="F10091" t="s">
        <v>77</v>
      </c>
      <c r="G10091" t="s">
        <v>79</v>
      </c>
      <c r="H10091" s="1">
        <v>2022</v>
      </c>
      <c r="I10091" s="2">
        <v>20535</v>
      </c>
      <c r="J10091" s="3">
        <v>15727.25</v>
      </c>
      <c r="K10091">
        <f>Table1[[#This Row],[Total Revenue + Open]]/Table1[[#This Row],[Qty]]</f>
        <v>0.76587533479425374</v>
      </c>
      <c r="L10091">
        <f>Table1[[#This Row],[Total Revenue + Open]]/Table1[[#This Row],[Qty]]</f>
        <v>0.76587533479425374</v>
      </c>
    </row>
    <row r="10092" spans="1:12" hidden="1">
      <c r="A10092" t="s">
        <v>544</v>
      </c>
      <c r="B10092" t="s">
        <v>490</v>
      </c>
      <c r="C10092" t="s">
        <v>491</v>
      </c>
      <c r="D10092" t="s">
        <v>662</v>
      </c>
      <c r="E10092" t="s">
        <v>15</v>
      </c>
      <c r="F10092" t="s">
        <v>77</v>
      </c>
      <c r="G10092" t="s">
        <v>79</v>
      </c>
      <c r="H10092" s="1">
        <v>2022</v>
      </c>
      <c r="I10092" s="2">
        <v>5180</v>
      </c>
      <c r="J10092" s="3">
        <v>3965.5</v>
      </c>
      <c r="K10092">
        <f>Table1[[#This Row],[Total Revenue + Open]]/Table1[[#This Row],[Qty]]</f>
        <v>0.76554054054054055</v>
      </c>
      <c r="L10092">
        <f>Table1[[#This Row],[Total Revenue + Open]]/Table1[[#This Row],[Qty]]</f>
        <v>0.76554054054054055</v>
      </c>
    </row>
    <row r="10093" spans="1:12" hidden="1">
      <c r="A10093" t="s">
        <v>544</v>
      </c>
      <c r="B10093" t="s">
        <v>490</v>
      </c>
      <c r="C10093" t="s">
        <v>491</v>
      </c>
      <c r="D10093" t="s">
        <v>662</v>
      </c>
      <c r="E10093" t="s">
        <v>15</v>
      </c>
      <c r="F10093" t="s">
        <v>77</v>
      </c>
      <c r="G10093" t="s">
        <v>79</v>
      </c>
      <c r="H10093" s="1">
        <v>2022</v>
      </c>
      <c r="I10093" s="2">
        <v>15490</v>
      </c>
      <c r="J10093" s="3">
        <v>11858</v>
      </c>
      <c r="K10093">
        <f>Table1[[#This Row],[Total Revenue + Open]]/Table1[[#This Row],[Qty]]</f>
        <v>0.76552614590058099</v>
      </c>
      <c r="L10093">
        <f>Table1[[#This Row],[Total Revenue + Open]]/Table1[[#This Row],[Qty]]</f>
        <v>0.76552614590058099</v>
      </c>
    </row>
    <row r="10094" spans="1:12" hidden="1">
      <c r="A10094" t="s">
        <v>544</v>
      </c>
      <c r="B10094" t="s">
        <v>490</v>
      </c>
      <c r="C10094" t="s">
        <v>491</v>
      </c>
      <c r="D10094" t="s">
        <v>662</v>
      </c>
      <c r="E10094" t="s">
        <v>15</v>
      </c>
      <c r="F10094" t="s">
        <v>77</v>
      </c>
      <c r="G10094" t="s">
        <v>79</v>
      </c>
      <c r="H10094" s="1">
        <v>2022</v>
      </c>
      <c r="I10094" s="2">
        <v>2010</v>
      </c>
      <c r="J10094" s="3">
        <v>1540</v>
      </c>
      <c r="K10094">
        <f>Table1[[#This Row],[Total Revenue + Open]]/Table1[[#This Row],[Qty]]</f>
        <v>0.76616915422885568</v>
      </c>
      <c r="L10094">
        <f>Table1[[#This Row],[Total Revenue + Open]]/Table1[[#This Row],[Qty]]</f>
        <v>0.76616915422885568</v>
      </c>
    </row>
    <row r="10095" spans="1:12" hidden="1">
      <c r="A10095" t="s">
        <v>544</v>
      </c>
      <c r="B10095" t="s">
        <v>490</v>
      </c>
      <c r="C10095" t="s">
        <v>491</v>
      </c>
      <c r="D10095" t="s">
        <v>662</v>
      </c>
      <c r="E10095" t="s">
        <v>15</v>
      </c>
      <c r="F10095" t="s">
        <v>77</v>
      </c>
      <c r="G10095" t="s">
        <v>79</v>
      </c>
      <c r="H10095" s="1">
        <v>2022</v>
      </c>
      <c r="I10095" s="2">
        <v>14905</v>
      </c>
      <c r="J10095" s="3">
        <v>11415.25</v>
      </c>
      <c r="K10095">
        <f>Table1[[#This Row],[Total Revenue + Open]]/Table1[[#This Row],[Qty]]</f>
        <v>0.76586715867158672</v>
      </c>
      <c r="L10095">
        <f>Table1[[#This Row],[Total Revenue + Open]]/Table1[[#This Row],[Qty]]</f>
        <v>0.76586715867158672</v>
      </c>
    </row>
    <row r="10096" spans="1:12" hidden="1">
      <c r="A10096" t="s">
        <v>544</v>
      </c>
      <c r="B10096" t="s">
        <v>490</v>
      </c>
      <c r="C10096" t="s">
        <v>491</v>
      </c>
      <c r="D10096" t="s">
        <v>662</v>
      </c>
      <c r="E10096" t="s">
        <v>15</v>
      </c>
      <c r="F10096" t="s">
        <v>77</v>
      </c>
      <c r="G10096" t="s">
        <v>79</v>
      </c>
      <c r="H10096" s="1">
        <v>2022</v>
      </c>
      <c r="I10096" s="2">
        <v>5915</v>
      </c>
      <c r="J10096" s="3">
        <v>4523.75</v>
      </c>
      <c r="K10096">
        <f>Table1[[#This Row],[Total Revenue + Open]]/Table1[[#This Row],[Qty]]</f>
        <v>0.76479289940828399</v>
      </c>
      <c r="L10096">
        <f>Table1[[#This Row],[Total Revenue + Open]]/Table1[[#This Row],[Qty]]</f>
        <v>0.76479289940828399</v>
      </c>
    </row>
    <row r="10097" spans="1:12" hidden="1">
      <c r="A10097" t="s">
        <v>544</v>
      </c>
      <c r="B10097" t="s">
        <v>490</v>
      </c>
      <c r="C10097" t="s">
        <v>491</v>
      </c>
      <c r="D10097" t="s">
        <v>662</v>
      </c>
      <c r="E10097" t="s">
        <v>15</v>
      </c>
      <c r="F10097" t="s">
        <v>77</v>
      </c>
      <c r="G10097" t="s">
        <v>79</v>
      </c>
      <c r="H10097" s="1">
        <v>2022</v>
      </c>
      <c r="I10097" s="2">
        <v>28950</v>
      </c>
      <c r="J10097" s="3">
        <v>22176</v>
      </c>
      <c r="K10097">
        <f>Table1[[#This Row],[Total Revenue + Open]]/Table1[[#This Row],[Qty]]</f>
        <v>0.76601036269430056</v>
      </c>
      <c r="L10097">
        <f>Table1[[#This Row],[Total Revenue + Open]]/Table1[[#This Row],[Qty]]</f>
        <v>0.76601036269430056</v>
      </c>
    </row>
    <row r="10098" spans="1:12" hidden="1">
      <c r="A10098" t="s">
        <v>544</v>
      </c>
      <c r="B10098" t="s">
        <v>490</v>
      </c>
      <c r="C10098" t="s">
        <v>491</v>
      </c>
      <c r="D10098" t="s">
        <v>662</v>
      </c>
      <c r="E10098" t="s">
        <v>15</v>
      </c>
      <c r="F10098" t="s">
        <v>77</v>
      </c>
      <c r="G10098" t="s">
        <v>79</v>
      </c>
      <c r="H10098" s="1">
        <v>2022</v>
      </c>
      <c r="I10098" s="2">
        <v>3120</v>
      </c>
      <c r="J10098" s="3">
        <v>2387</v>
      </c>
      <c r="K10098">
        <f>Table1[[#This Row],[Total Revenue + Open]]/Table1[[#This Row],[Qty]]</f>
        <v>0.76506410256410251</v>
      </c>
      <c r="L10098">
        <f>Table1[[#This Row],[Total Revenue + Open]]/Table1[[#This Row],[Qty]]</f>
        <v>0.76506410256410251</v>
      </c>
    </row>
    <row r="10099" spans="1:12" hidden="1">
      <c r="A10099" t="s">
        <v>544</v>
      </c>
      <c r="B10099" t="s">
        <v>490</v>
      </c>
      <c r="C10099" t="s">
        <v>491</v>
      </c>
      <c r="D10099" t="s">
        <v>662</v>
      </c>
      <c r="E10099" t="s">
        <v>15</v>
      </c>
      <c r="F10099" t="s">
        <v>77</v>
      </c>
      <c r="G10099" t="s">
        <v>79</v>
      </c>
      <c r="H10099" s="1">
        <v>2020</v>
      </c>
      <c r="I10099" s="2">
        <v>3120</v>
      </c>
      <c r="J10099" s="3">
        <v>2449</v>
      </c>
      <c r="K10099">
        <f>Table1[[#This Row],[Total Revenue + Open]]/Table1[[#This Row],[Qty]]</f>
        <v>0.78493589743589742</v>
      </c>
      <c r="L10099">
        <f>Table1[[#This Row],[Total Revenue + Open]]/Table1[[#This Row],[Qty]]</f>
        <v>0.78493589743589742</v>
      </c>
    </row>
    <row r="10100" spans="1:12" hidden="1">
      <c r="A10100" t="s">
        <v>544</v>
      </c>
      <c r="B10100" t="s">
        <v>490</v>
      </c>
      <c r="C10100" t="s">
        <v>491</v>
      </c>
      <c r="D10100" t="s">
        <v>662</v>
      </c>
      <c r="E10100" t="s">
        <v>15</v>
      </c>
      <c r="F10100" t="s">
        <v>77</v>
      </c>
      <c r="G10100" t="s">
        <v>79</v>
      </c>
      <c r="H10100" s="1">
        <v>2020</v>
      </c>
      <c r="I10100" s="2">
        <v>16285</v>
      </c>
      <c r="J10100" s="3">
        <v>12798</v>
      </c>
      <c r="K10100">
        <f>Table1[[#This Row],[Total Revenue + Open]]/Table1[[#This Row],[Qty]]</f>
        <v>0.78587657353392693</v>
      </c>
      <c r="L10100">
        <f>Table1[[#This Row],[Total Revenue + Open]]/Table1[[#This Row],[Qty]]</f>
        <v>0.78587657353392693</v>
      </c>
    </row>
    <row r="10101" spans="1:12" hidden="1">
      <c r="A10101" t="s">
        <v>544</v>
      </c>
      <c r="B10101" t="s">
        <v>490</v>
      </c>
      <c r="C10101" t="s">
        <v>491</v>
      </c>
      <c r="D10101" t="s">
        <v>662</v>
      </c>
      <c r="E10101" t="s">
        <v>15</v>
      </c>
      <c r="F10101" t="s">
        <v>77</v>
      </c>
      <c r="G10101" t="s">
        <v>79</v>
      </c>
      <c r="H10101" s="1">
        <v>2020</v>
      </c>
      <c r="I10101" s="2">
        <v>950</v>
      </c>
      <c r="J10101" s="3">
        <v>750.5</v>
      </c>
      <c r="K10101">
        <f>Table1[[#This Row],[Total Revenue + Open]]/Table1[[#This Row],[Qty]]</f>
        <v>0.79</v>
      </c>
      <c r="L10101">
        <f>Table1[[#This Row],[Total Revenue + Open]]/Table1[[#This Row],[Qty]]</f>
        <v>0.79</v>
      </c>
    </row>
    <row r="10102" spans="1:12" hidden="1">
      <c r="A10102" t="s">
        <v>544</v>
      </c>
      <c r="B10102" t="s">
        <v>490</v>
      </c>
      <c r="C10102" t="s">
        <v>491</v>
      </c>
      <c r="D10102" t="s">
        <v>662</v>
      </c>
      <c r="E10102" t="s">
        <v>15</v>
      </c>
      <c r="F10102" t="s">
        <v>77</v>
      </c>
      <c r="G10102" t="s">
        <v>79</v>
      </c>
      <c r="H10102" s="1">
        <v>2021</v>
      </c>
      <c r="I10102" s="2">
        <v>4125</v>
      </c>
      <c r="J10102" s="3">
        <v>3239</v>
      </c>
      <c r="K10102">
        <f>Table1[[#This Row],[Total Revenue + Open]]/Table1[[#This Row],[Qty]]</f>
        <v>0.78521212121212125</v>
      </c>
      <c r="L10102">
        <f>Table1[[#This Row],[Total Revenue + Open]]/Table1[[#This Row],[Qty]]</f>
        <v>0.78521212121212125</v>
      </c>
    </row>
    <row r="10103" spans="1:12" hidden="1">
      <c r="A10103" t="s">
        <v>544</v>
      </c>
      <c r="B10103" t="s">
        <v>490</v>
      </c>
      <c r="C10103" t="s">
        <v>491</v>
      </c>
      <c r="D10103" t="s">
        <v>662</v>
      </c>
      <c r="E10103" t="s">
        <v>15</v>
      </c>
      <c r="F10103" t="s">
        <v>77</v>
      </c>
      <c r="G10103" t="s">
        <v>79</v>
      </c>
      <c r="H10103" s="1">
        <v>2021</v>
      </c>
      <c r="I10103" s="2">
        <v>7240</v>
      </c>
      <c r="J10103" s="3">
        <v>5688</v>
      </c>
      <c r="K10103">
        <f>Table1[[#This Row],[Total Revenue + Open]]/Table1[[#This Row],[Qty]]</f>
        <v>0.78563535911602211</v>
      </c>
      <c r="L10103">
        <f>Table1[[#This Row],[Total Revenue + Open]]/Table1[[#This Row],[Qty]]</f>
        <v>0.78563535911602211</v>
      </c>
    </row>
    <row r="10104" spans="1:12" hidden="1">
      <c r="A10104" t="s">
        <v>544</v>
      </c>
      <c r="B10104" t="s">
        <v>490</v>
      </c>
      <c r="C10104" t="s">
        <v>491</v>
      </c>
      <c r="D10104" t="s">
        <v>662</v>
      </c>
      <c r="E10104" t="s">
        <v>15</v>
      </c>
      <c r="F10104" t="s">
        <v>77</v>
      </c>
      <c r="G10104" t="s">
        <v>79</v>
      </c>
      <c r="H10104" s="1">
        <v>2021</v>
      </c>
      <c r="I10104" s="2">
        <v>5135</v>
      </c>
      <c r="J10104" s="3">
        <v>4029</v>
      </c>
      <c r="K10104">
        <f>Table1[[#This Row],[Total Revenue + Open]]/Table1[[#This Row],[Qty]]</f>
        <v>0.7846153846153846</v>
      </c>
      <c r="L10104">
        <f>Table1[[#This Row],[Total Revenue + Open]]/Table1[[#This Row],[Qty]]</f>
        <v>0.7846153846153846</v>
      </c>
    </row>
    <row r="10105" spans="1:12" hidden="1">
      <c r="A10105" t="s">
        <v>544</v>
      </c>
      <c r="B10105" t="s">
        <v>490</v>
      </c>
      <c r="C10105" t="s">
        <v>491</v>
      </c>
      <c r="D10105" t="s">
        <v>662</v>
      </c>
      <c r="E10105" t="s">
        <v>15</v>
      </c>
      <c r="F10105" t="s">
        <v>77</v>
      </c>
      <c r="G10105" t="s">
        <v>79</v>
      </c>
      <c r="H10105" s="1">
        <v>2021</v>
      </c>
      <c r="I10105" s="2">
        <v>12765</v>
      </c>
      <c r="J10105" s="3">
        <v>10033</v>
      </c>
      <c r="K10105">
        <f>Table1[[#This Row],[Total Revenue + Open]]/Table1[[#This Row],[Qty]]</f>
        <v>0.78597728162945557</v>
      </c>
      <c r="L10105">
        <f>Table1[[#This Row],[Total Revenue + Open]]/Table1[[#This Row],[Qty]]</f>
        <v>0.78597728162945557</v>
      </c>
    </row>
    <row r="10106" spans="1:12" hidden="1">
      <c r="A10106" t="s">
        <v>544</v>
      </c>
      <c r="B10106" t="s">
        <v>490</v>
      </c>
      <c r="C10106" t="s">
        <v>491</v>
      </c>
      <c r="D10106" t="s">
        <v>662</v>
      </c>
      <c r="E10106" t="s">
        <v>15</v>
      </c>
      <c r="F10106" t="s">
        <v>77</v>
      </c>
      <c r="G10106" t="s">
        <v>79</v>
      </c>
      <c r="H10106" s="1">
        <v>2021</v>
      </c>
      <c r="I10106" s="2">
        <v>50</v>
      </c>
      <c r="J10106" s="3">
        <v>39.5</v>
      </c>
      <c r="K10106">
        <f>Table1[[#This Row],[Total Revenue + Open]]/Table1[[#This Row],[Qty]]</f>
        <v>0.79</v>
      </c>
      <c r="L10106">
        <f>Table1[[#This Row],[Total Revenue + Open]]/Table1[[#This Row],[Qty]]</f>
        <v>0.79</v>
      </c>
    </row>
    <row r="10107" spans="1:12" hidden="1">
      <c r="A10107" t="s">
        <v>544</v>
      </c>
      <c r="B10107" t="s">
        <v>490</v>
      </c>
      <c r="C10107" t="s">
        <v>491</v>
      </c>
      <c r="D10107" t="s">
        <v>662</v>
      </c>
      <c r="E10107" t="s">
        <v>15</v>
      </c>
      <c r="F10107" t="s">
        <v>77</v>
      </c>
      <c r="G10107" t="s">
        <v>79</v>
      </c>
      <c r="H10107" s="1">
        <v>2020</v>
      </c>
      <c r="I10107" s="2">
        <v>8050</v>
      </c>
      <c r="J10107" s="3">
        <v>6320</v>
      </c>
      <c r="K10107">
        <f>Table1[[#This Row],[Total Revenue + Open]]/Table1[[#This Row],[Qty]]</f>
        <v>0.78509316770186333</v>
      </c>
      <c r="L10107">
        <f>Table1[[#This Row],[Total Revenue + Open]]/Table1[[#This Row],[Qty]]</f>
        <v>0.78509316770186333</v>
      </c>
    </row>
    <row r="10108" spans="1:12" hidden="1">
      <c r="A10108" t="s">
        <v>544</v>
      </c>
      <c r="B10108" t="s">
        <v>490</v>
      </c>
      <c r="C10108" t="s">
        <v>491</v>
      </c>
      <c r="D10108" t="s">
        <v>662</v>
      </c>
      <c r="E10108" t="s">
        <v>15</v>
      </c>
      <c r="F10108" t="s">
        <v>77</v>
      </c>
      <c r="G10108" t="s">
        <v>79</v>
      </c>
      <c r="H10108" s="1">
        <v>2021</v>
      </c>
      <c r="I10108" s="2">
        <v>26100</v>
      </c>
      <c r="J10108" s="3">
        <v>20500.5</v>
      </c>
      <c r="K10108">
        <f>Table1[[#This Row],[Total Revenue + Open]]/Table1[[#This Row],[Qty]]</f>
        <v>0.7854597701149425</v>
      </c>
      <c r="L10108">
        <f>Table1[[#This Row],[Total Revenue + Open]]/Table1[[#This Row],[Qty]]</f>
        <v>0.7854597701149425</v>
      </c>
    </row>
    <row r="10109" spans="1:12" hidden="1">
      <c r="A10109" t="s">
        <v>544</v>
      </c>
      <c r="B10109" t="s">
        <v>490</v>
      </c>
      <c r="C10109" t="s">
        <v>491</v>
      </c>
      <c r="D10109" t="s">
        <v>662</v>
      </c>
      <c r="E10109" t="s">
        <v>15</v>
      </c>
      <c r="F10109" t="s">
        <v>77</v>
      </c>
      <c r="G10109" t="s">
        <v>79</v>
      </c>
      <c r="H10109" s="1">
        <v>2022</v>
      </c>
      <c r="I10109" s="2">
        <v>14630</v>
      </c>
      <c r="J10109" s="3">
        <v>11494.5</v>
      </c>
      <c r="K10109">
        <f>Table1[[#This Row],[Total Revenue + Open]]/Table1[[#This Row],[Qty]]</f>
        <v>0.78568010936431987</v>
      </c>
      <c r="L10109">
        <f>Table1[[#This Row],[Total Revenue + Open]]/Table1[[#This Row],[Qty]]</f>
        <v>0.78568010936431987</v>
      </c>
    </row>
    <row r="10110" spans="1:12" hidden="1">
      <c r="A10110" t="s">
        <v>544</v>
      </c>
      <c r="B10110" t="s">
        <v>490</v>
      </c>
      <c r="C10110" t="s">
        <v>491</v>
      </c>
      <c r="D10110" t="s">
        <v>662</v>
      </c>
      <c r="E10110" t="s">
        <v>15</v>
      </c>
      <c r="F10110" t="s">
        <v>77</v>
      </c>
      <c r="G10110" t="s">
        <v>79</v>
      </c>
      <c r="H10110" s="1">
        <v>2020</v>
      </c>
      <c r="I10110" s="2">
        <v>7240</v>
      </c>
      <c r="J10110" s="3">
        <v>5688</v>
      </c>
      <c r="K10110">
        <f>Table1[[#This Row],[Total Revenue + Open]]/Table1[[#This Row],[Qty]]</f>
        <v>0.78563535911602211</v>
      </c>
      <c r="L10110">
        <f>Table1[[#This Row],[Total Revenue + Open]]/Table1[[#This Row],[Qty]]</f>
        <v>0.78563535911602211</v>
      </c>
    </row>
    <row r="10111" spans="1:12" hidden="1">
      <c r="A10111" t="s">
        <v>544</v>
      </c>
      <c r="B10111" t="s">
        <v>490</v>
      </c>
      <c r="C10111" t="s">
        <v>491</v>
      </c>
      <c r="D10111" t="s">
        <v>662</v>
      </c>
      <c r="E10111" t="s">
        <v>15</v>
      </c>
      <c r="F10111" t="s">
        <v>77</v>
      </c>
      <c r="G10111" t="s">
        <v>79</v>
      </c>
      <c r="H10111" s="1">
        <v>2021</v>
      </c>
      <c r="I10111" s="2">
        <v>2215</v>
      </c>
      <c r="J10111" s="3">
        <v>1738</v>
      </c>
      <c r="K10111">
        <f>Table1[[#This Row],[Total Revenue + Open]]/Table1[[#This Row],[Qty]]</f>
        <v>0.78465011286681718</v>
      </c>
      <c r="L10111">
        <f>Table1[[#This Row],[Total Revenue + Open]]/Table1[[#This Row],[Qty]]</f>
        <v>0.78465011286681718</v>
      </c>
    </row>
    <row r="10112" spans="1:12" hidden="1">
      <c r="A10112" t="s">
        <v>544</v>
      </c>
      <c r="B10112" t="s">
        <v>490</v>
      </c>
      <c r="C10112" t="s">
        <v>491</v>
      </c>
      <c r="D10112" t="s">
        <v>662</v>
      </c>
      <c r="E10112" t="s">
        <v>15</v>
      </c>
      <c r="F10112" t="s">
        <v>77</v>
      </c>
      <c r="G10112" t="s">
        <v>79</v>
      </c>
      <c r="H10112" s="1">
        <v>2021</v>
      </c>
      <c r="I10112" s="2">
        <v>12865</v>
      </c>
      <c r="J10112" s="3">
        <v>10112</v>
      </c>
      <c r="K10112">
        <f>Table1[[#This Row],[Total Revenue + Open]]/Table1[[#This Row],[Qty]]</f>
        <v>0.78600855033035366</v>
      </c>
      <c r="L10112">
        <f>Table1[[#This Row],[Total Revenue + Open]]/Table1[[#This Row],[Qty]]</f>
        <v>0.78600855033035366</v>
      </c>
    </row>
    <row r="10113" spans="1:12" hidden="1">
      <c r="A10113" t="s">
        <v>544</v>
      </c>
      <c r="B10113" t="s">
        <v>490</v>
      </c>
      <c r="C10113" t="s">
        <v>491</v>
      </c>
      <c r="D10113" t="s">
        <v>662</v>
      </c>
      <c r="E10113" t="s">
        <v>15</v>
      </c>
      <c r="F10113" t="s">
        <v>77</v>
      </c>
      <c r="G10113" t="s">
        <v>79</v>
      </c>
      <c r="H10113" s="1">
        <v>2022</v>
      </c>
      <c r="I10113" s="2">
        <v>20605</v>
      </c>
      <c r="J10113" s="3">
        <v>16195</v>
      </c>
      <c r="K10113">
        <f>Table1[[#This Row],[Total Revenue + Open]]/Table1[[#This Row],[Qty]]</f>
        <v>0.7859742780878427</v>
      </c>
      <c r="L10113">
        <f>Table1[[#This Row],[Total Revenue + Open]]/Table1[[#This Row],[Qty]]</f>
        <v>0.7859742780878427</v>
      </c>
    </row>
    <row r="10114" spans="1:12" hidden="1">
      <c r="A10114" t="s">
        <v>544</v>
      </c>
      <c r="B10114" t="s">
        <v>490</v>
      </c>
      <c r="C10114" t="s">
        <v>491</v>
      </c>
      <c r="D10114" t="s">
        <v>662</v>
      </c>
      <c r="E10114" t="s">
        <v>15</v>
      </c>
      <c r="F10114" t="s">
        <v>77</v>
      </c>
      <c r="G10114" t="s">
        <v>79</v>
      </c>
      <c r="H10114" s="1">
        <v>2022</v>
      </c>
      <c r="I10114" s="2">
        <v>10355</v>
      </c>
      <c r="J10114" s="3">
        <v>8137</v>
      </c>
      <c r="K10114">
        <f>Table1[[#This Row],[Total Revenue + Open]]/Table1[[#This Row],[Qty]]</f>
        <v>0.78580395943988413</v>
      </c>
      <c r="L10114">
        <f>Table1[[#This Row],[Total Revenue + Open]]/Table1[[#This Row],[Qty]]</f>
        <v>0.78580395943988413</v>
      </c>
    </row>
    <row r="10115" spans="1:12" hidden="1">
      <c r="A10115" t="s">
        <v>544</v>
      </c>
      <c r="B10115" t="s">
        <v>490</v>
      </c>
      <c r="C10115" t="s">
        <v>491</v>
      </c>
      <c r="D10115" t="s">
        <v>662</v>
      </c>
      <c r="E10115" t="s">
        <v>15</v>
      </c>
      <c r="F10115" t="s">
        <v>77</v>
      </c>
      <c r="G10115" t="s">
        <v>79</v>
      </c>
      <c r="H10115" s="1">
        <v>2018</v>
      </c>
      <c r="I10115" s="2">
        <v>10355</v>
      </c>
      <c r="J10115" s="3">
        <v>12566</v>
      </c>
      <c r="K10115">
        <f>Table1[[#This Row],[Total Revenue + Open]]/Table1[[#This Row],[Qty]]</f>
        <v>1.2135200386286817</v>
      </c>
      <c r="L10115">
        <f>Table1[[#This Row],[Total Revenue + Open]]/Table1[[#This Row],[Qty]]</f>
        <v>1.2135200386286817</v>
      </c>
    </row>
    <row r="10116" spans="1:12" hidden="1">
      <c r="A10116" t="s">
        <v>544</v>
      </c>
      <c r="B10116" t="s">
        <v>490</v>
      </c>
      <c r="C10116" t="s">
        <v>491</v>
      </c>
      <c r="D10116" t="s">
        <v>662</v>
      </c>
      <c r="E10116" t="s">
        <v>15</v>
      </c>
      <c r="F10116" t="s">
        <v>77</v>
      </c>
      <c r="G10116" t="s">
        <v>79</v>
      </c>
      <c r="H10116" s="1">
        <v>2019</v>
      </c>
      <c r="I10116" s="2">
        <v>10050</v>
      </c>
      <c r="J10116" s="3">
        <v>12200</v>
      </c>
      <c r="K10116">
        <f>Table1[[#This Row],[Total Revenue + Open]]/Table1[[#This Row],[Qty]]</f>
        <v>1.2139303482587065</v>
      </c>
      <c r="L10116">
        <f>Table1[[#This Row],[Total Revenue + Open]]/Table1[[#This Row],[Qty]]</f>
        <v>1.2139303482587065</v>
      </c>
    </row>
    <row r="10117" spans="1:12" hidden="1">
      <c r="A10117" t="s">
        <v>544</v>
      </c>
      <c r="B10117" t="s">
        <v>490</v>
      </c>
      <c r="C10117" t="s">
        <v>491</v>
      </c>
      <c r="D10117" t="s">
        <v>662</v>
      </c>
      <c r="E10117" t="s">
        <v>15</v>
      </c>
      <c r="F10117" t="s">
        <v>77</v>
      </c>
      <c r="G10117" t="s">
        <v>79</v>
      </c>
      <c r="H10117" s="1">
        <v>2018</v>
      </c>
      <c r="I10117" s="2">
        <v>18495</v>
      </c>
      <c r="J10117" s="3">
        <v>22448</v>
      </c>
      <c r="K10117">
        <f>Table1[[#This Row],[Total Revenue + Open]]/Table1[[#This Row],[Qty]]</f>
        <v>1.2137334414706678</v>
      </c>
      <c r="L10117">
        <f>Table1[[#This Row],[Total Revenue + Open]]/Table1[[#This Row],[Qty]]</f>
        <v>1.2137334414706678</v>
      </c>
    </row>
    <row r="10118" spans="1:12" hidden="1">
      <c r="A10118" t="s">
        <v>544</v>
      </c>
      <c r="B10118" t="s">
        <v>490</v>
      </c>
      <c r="C10118" t="s">
        <v>491</v>
      </c>
      <c r="D10118" t="s">
        <v>662</v>
      </c>
      <c r="E10118" t="s">
        <v>15</v>
      </c>
      <c r="F10118" t="s">
        <v>77</v>
      </c>
      <c r="G10118" t="s">
        <v>79</v>
      </c>
      <c r="H10118" s="1">
        <v>2019</v>
      </c>
      <c r="I10118" s="2">
        <v>14070</v>
      </c>
      <c r="J10118" s="3">
        <v>17080</v>
      </c>
      <c r="K10118">
        <f>Table1[[#This Row],[Total Revenue + Open]]/Table1[[#This Row],[Qty]]</f>
        <v>1.2139303482587065</v>
      </c>
      <c r="L10118">
        <f>Table1[[#This Row],[Total Revenue + Open]]/Table1[[#This Row],[Qty]]</f>
        <v>1.2139303482587065</v>
      </c>
    </row>
    <row r="10119" spans="1:12" hidden="1">
      <c r="A10119" t="s">
        <v>544</v>
      </c>
      <c r="B10119" t="s">
        <v>490</v>
      </c>
      <c r="C10119" t="s">
        <v>491</v>
      </c>
      <c r="D10119" t="s">
        <v>662</v>
      </c>
      <c r="E10119" t="s">
        <v>15</v>
      </c>
      <c r="F10119" t="s">
        <v>77</v>
      </c>
      <c r="G10119" t="s">
        <v>79</v>
      </c>
      <c r="H10119" s="1">
        <v>2019</v>
      </c>
      <c r="I10119" s="2">
        <v>16080</v>
      </c>
      <c r="J10119" s="3">
        <v>19520</v>
      </c>
      <c r="K10119">
        <f>Table1[[#This Row],[Total Revenue + Open]]/Table1[[#This Row],[Qty]]</f>
        <v>1.2139303482587065</v>
      </c>
      <c r="L10119">
        <f>Table1[[#This Row],[Total Revenue + Open]]/Table1[[#This Row],[Qty]]</f>
        <v>1.2139303482587065</v>
      </c>
    </row>
    <row r="10120" spans="1:12" hidden="1">
      <c r="A10120" t="s">
        <v>544</v>
      </c>
      <c r="B10120" t="s">
        <v>490</v>
      </c>
      <c r="C10120" t="s">
        <v>491</v>
      </c>
      <c r="D10120" t="s">
        <v>662</v>
      </c>
      <c r="E10120" t="s">
        <v>15</v>
      </c>
      <c r="F10120" t="s">
        <v>77</v>
      </c>
      <c r="G10120" t="s">
        <v>79</v>
      </c>
      <c r="H10120" s="1">
        <v>2019</v>
      </c>
      <c r="I10120" s="2">
        <v>2165</v>
      </c>
      <c r="J10120" s="3">
        <v>2623</v>
      </c>
      <c r="K10120">
        <f>Table1[[#This Row],[Total Revenue + Open]]/Table1[[#This Row],[Qty]]</f>
        <v>1.2115473441108544</v>
      </c>
      <c r="L10120">
        <f>Table1[[#This Row],[Total Revenue + Open]]/Table1[[#This Row],[Qty]]</f>
        <v>1.2115473441108544</v>
      </c>
    </row>
    <row r="10121" spans="1:12" hidden="1">
      <c r="A10121" t="s">
        <v>544</v>
      </c>
      <c r="B10121" t="s">
        <v>490</v>
      </c>
      <c r="C10121" t="s">
        <v>491</v>
      </c>
      <c r="D10121" t="s">
        <v>662</v>
      </c>
      <c r="E10121" t="s">
        <v>15</v>
      </c>
      <c r="F10121" t="s">
        <v>77</v>
      </c>
      <c r="G10121" t="s">
        <v>79</v>
      </c>
      <c r="H10121" s="1">
        <v>2018</v>
      </c>
      <c r="I10121" s="2">
        <v>4020</v>
      </c>
      <c r="J10121" s="3">
        <v>4880</v>
      </c>
      <c r="K10121">
        <f>Table1[[#This Row],[Total Revenue + Open]]/Table1[[#This Row],[Qty]]</f>
        <v>1.2139303482587065</v>
      </c>
      <c r="L10121">
        <f>Table1[[#This Row],[Total Revenue + Open]]/Table1[[#This Row],[Qty]]</f>
        <v>1.2139303482587065</v>
      </c>
    </row>
    <row r="10122" spans="1:12" hidden="1">
      <c r="A10122" t="s">
        <v>544</v>
      </c>
      <c r="B10122" t="s">
        <v>490</v>
      </c>
      <c r="C10122" t="s">
        <v>491</v>
      </c>
      <c r="D10122" t="s">
        <v>662</v>
      </c>
      <c r="E10122" t="s">
        <v>15</v>
      </c>
      <c r="F10122" t="s">
        <v>77</v>
      </c>
      <c r="G10122" t="s">
        <v>79</v>
      </c>
      <c r="H10122" s="1">
        <v>2018</v>
      </c>
      <c r="I10122" s="2">
        <v>4020</v>
      </c>
      <c r="J10122" s="3">
        <v>4880</v>
      </c>
      <c r="K10122">
        <f>Table1[[#This Row],[Total Revenue + Open]]/Table1[[#This Row],[Qty]]</f>
        <v>1.2139303482587065</v>
      </c>
      <c r="L10122">
        <f>Table1[[#This Row],[Total Revenue + Open]]/Table1[[#This Row],[Qty]]</f>
        <v>1.2139303482587065</v>
      </c>
    </row>
    <row r="10123" spans="1:12" hidden="1">
      <c r="A10123" t="s">
        <v>544</v>
      </c>
      <c r="B10123" t="s">
        <v>490</v>
      </c>
      <c r="C10123" t="s">
        <v>491</v>
      </c>
      <c r="D10123" t="s">
        <v>662</v>
      </c>
      <c r="E10123" t="s">
        <v>15</v>
      </c>
      <c r="F10123" t="s">
        <v>77</v>
      </c>
      <c r="G10123" t="s">
        <v>79</v>
      </c>
      <c r="H10123" s="1">
        <v>2020</v>
      </c>
      <c r="I10123" s="2">
        <v>4125</v>
      </c>
      <c r="J10123" s="3">
        <v>3239</v>
      </c>
      <c r="K10123">
        <f>Table1[[#This Row],[Total Revenue + Open]]/Table1[[#This Row],[Qty]]</f>
        <v>0.78521212121212125</v>
      </c>
      <c r="L10123">
        <f>Table1[[#This Row],[Total Revenue + Open]]/Table1[[#This Row],[Qty]]</f>
        <v>0.78521212121212125</v>
      </c>
    </row>
    <row r="10124" spans="1:12" hidden="1">
      <c r="A10124" t="s">
        <v>544</v>
      </c>
      <c r="B10124" t="s">
        <v>490</v>
      </c>
      <c r="C10124" t="s">
        <v>491</v>
      </c>
      <c r="D10124" t="s">
        <v>662</v>
      </c>
      <c r="E10124" t="s">
        <v>15</v>
      </c>
      <c r="F10124" t="s">
        <v>77</v>
      </c>
      <c r="G10124" t="s">
        <v>79</v>
      </c>
      <c r="H10124" s="1">
        <v>2020</v>
      </c>
      <c r="I10124" s="2">
        <v>3120</v>
      </c>
      <c r="J10124" s="3">
        <v>2449</v>
      </c>
      <c r="K10124">
        <f>Table1[[#This Row],[Total Revenue + Open]]/Table1[[#This Row],[Qty]]</f>
        <v>0.78493589743589742</v>
      </c>
      <c r="L10124">
        <f>Table1[[#This Row],[Total Revenue + Open]]/Table1[[#This Row],[Qty]]</f>
        <v>0.78493589743589742</v>
      </c>
    </row>
    <row r="10125" spans="1:12" hidden="1">
      <c r="A10125" t="s">
        <v>544</v>
      </c>
      <c r="B10125" t="s">
        <v>490</v>
      </c>
      <c r="C10125" t="s">
        <v>491</v>
      </c>
      <c r="D10125" t="s">
        <v>662</v>
      </c>
      <c r="E10125" t="s">
        <v>15</v>
      </c>
      <c r="F10125" t="s">
        <v>77</v>
      </c>
      <c r="G10125" t="s">
        <v>79</v>
      </c>
      <c r="H10125" s="1">
        <v>2020</v>
      </c>
      <c r="I10125" s="2">
        <v>2115</v>
      </c>
      <c r="J10125" s="3">
        <v>1659</v>
      </c>
      <c r="K10125">
        <f>Table1[[#This Row],[Total Revenue + Open]]/Table1[[#This Row],[Qty]]</f>
        <v>0.7843971631205674</v>
      </c>
      <c r="L10125">
        <f>Table1[[#This Row],[Total Revenue + Open]]/Table1[[#This Row],[Qty]]</f>
        <v>0.7843971631205674</v>
      </c>
    </row>
    <row r="10126" spans="1:12" hidden="1">
      <c r="A10126" t="s">
        <v>544</v>
      </c>
      <c r="B10126" t="s">
        <v>490</v>
      </c>
      <c r="C10126" t="s">
        <v>491</v>
      </c>
      <c r="D10126" t="s">
        <v>662</v>
      </c>
      <c r="E10126" t="s">
        <v>15</v>
      </c>
      <c r="F10126" t="s">
        <v>77</v>
      </c>
      <c r="G10126" t="s">
        <v>79</v>
      </c>
      <c r="H10126" s="1">
        <v>2020</v>
      </c>
      <c r="I10126" s="2">
        <v>1060</v>
      </c>
      <c r="J10126" s="3">
        <v>829.5</v>
      </c>
      <c r="K10126">
        <f>Table1[[#This Row],[Total Revenue + Open]]/Table1[[#This Row],[Qty]]</f>
        <v>0.78254716981132078</v>
      </c>
      <c r="L10126">
        <f>Table1[[#This Row],[Total Revenue + Open]]/Table1[[#This Row],[Qty]]</f>
        <v>0.78254716981132078</v>
      </c>
    </row>
    <row r="10127" spans="1:12" hidden="1">
      <c r="A10127" t="s">
        <v>544</v>
      </c>
      <c r="B10127" t="s">
        <v>490</v>
      </c>
      <c r="C10127" t="s">
        <v>491</v>
      </c>
      <c r="D10127" t="s">
        <v>662</v>
      </c>
      <c r="E10127" t="s">
        <v>15</v>
      </c>
      <c r="F10127" t="s">
        <v>77</v>
      </c>
      <c r="G10127" t="s">
        <v>79</v>
      </c>
      <c r="H10127" s="1">
        <v>2020</v>
      </c>
      <c r="I10127" s="2">
        <v>10405</v>
      </c>
      <c r="J10127" s="3">
        <v>8176.5</v>
      </c>
      <c r="K10127">
        <f>Table1[[#This Row],[Total Revenue + Open]]/Table1[[#This Row],[Qty]]</f>
        <v>0.78582412301777993</v>
      </c>
      <c r="L10127">
        <f>Table1[[#This Row],[Total Revenue + Open]]/Table1[[#This Row],[Qty]]</f>
        <v>0.78582412301777993</v>
      </c>
    </row>
    <row r="10128" spans="1:12" hidden="1">
      <c r="A10128" t="s">
        <v>544</v>
      </c>
      <c r="B10128" t="s">
        <v>490</v>
      </c>
      <c r="C10128" t="s">
        <v>491</v>
      </c>
      <c r="D10128" t="s">
        <v>662</v>
      </c>
      <c r="E10128" t="s">
        <v>15</v>
      </c>
      <c r="F10128" t="s">
        <v>77</v>
      </c>
      <c r="G10128" t="s">
        <v>79</v>
      </c>
      <c r="H10128" s="1">
        <v>2021</v>
      </c>
      <c r="I10128" s="2">
        <v>8745</v>
      </c>
      <c r="J10128" s="3">
        <v>6873</v>
      </c>
      <c r="K10128">
        <f>Table1[[#This Row],[Total Revenue + Open]]/Table1[[#This Row],[Qty]]</f>
        <v>0.78593481989708402</v>
      </c>
      <c r="L10128">
        <f>Table1[[#This Row],[Total Revenue + Open]]/Table1[[#This Row],[Qty]]</f>
        <v>0.78593481989708402</v>
      </c>
    </row>
    <row r="10129" spans="1:12" hidden="1">
      <c r="A10129" t="s">
        <v>544</v>
      </c>
      <c r="B10129" t="s">
        <v>490</v>
      </c>
      <c r="C10129" t="s">
        <v>491</v>
      </c>
      <c r="D10129" t="s">
        <v>662</v>
      </c>
      <c r="E10129" t="s">
        <v>15</v>
      </c>
      <c r="F10129" t="s">
        <v>77</v>
      </c>
      <c r="G10129" t="s">
        <v>79</v>
      </c>
      <c r="H10129" s="1">
        <v>2021</v>
      </c>
      <c r="I10129" s="2">
        <v>17545</v>
      </c>
      <c r="J10129" s="3">
        <v>13785.5</v>
      </c>
      <c r="K10129">
        <f>Table1[[#This Row],[Total Revenue + Open]]/Table1[[#This Row],[Qty]]</f>
        <v>0.78572242804217729</v>
      </c>
      <c r="L10129">
        <f>Table1[[#This Row],[Total Revenue + Open]]/Table1[[#This Row],[Qty]]</f>
        <v>0.78572242804217729</v>
      </c>
    </row>
    <row r="10130" spans="1:12" hidden="1">
      <c r="A10130" t="s">
        <v>544</v>
      </c>
      <c r="B10130" t="s">
        <v>490</v>
      </c>
      <c r="C10130" t="s">
        <v>491</v>
      </c>
      <c r="D10130" t="s">
        <v>662</v>
      </c>
      <c r="E10130" t="s">
        <v>15</v>
      </c>
      <c r="F10130" t="s">
        <v>77</v>
      </c>
      <c r="G10130" t="s">
        <v>79</v>
      </c>
      <c r="H10130" s="1">
        <v>2021</v>
      </c>
      <c r="I10130" s="2">
        <v>4130</v>
      </c>
      <c r="J10130" s="3">
        <v>3239</v>
      </c>
      <c r="K10130">
        <f>Table1[[#This Row],[Total Revenue + Open]]/Table1[[#This Row],[Qty]]</f>
        <v>0.78426150121065374</v>
      </c>
      <c r="L10130">
        <f>Table1[[#This Row],[Total Revenue + Open]]/Table1[[#This Row],[Qty]]</f>
        <v>0.78426150121065374</v>
      </c>
    </row>
    <row r="10131" spans="1:12" hidden="1">
      <c r="A10131" t="s">
        <v>544</v>
      </c>
      <c r="B10131" t="s">
        <v>490</v>
      </c>
      <c r="C10131" t="s">
        <v>491</v>
      </c>
      <c r="D10131" t="s">
        <v>662</v>
      </c>
      <c r="E10131" t="s">
        <v>15</v>
      </c>
      <c r="F10131" t="s">
        <v>77</v>
      </c>
      <c r="G10131" t="s">
        <v>79</v>
      </c>
      <c r="H10131" s="1">
        <v>2021</v>
      </c>
      <c r="I10131" s="2">
        <v>200</v>
      </c>
      <c r="J10131" s="3">
        <v>158</v>
      </c>
      <c r="K10131">
        <f>Table1[[#This Row],[Total Revenue + Open]]/Table1[[#This Row],[Qty]]</f>
        <v>0.79</v>
      </c>
      <c r="L10131">
        <f>Table1[[#This Row],[Total Revenue + Open]]/Table1[[#This Row],[Qty]]</f>
        <v>0.79</v>
      </c>
    </row>
    <row r="10132" spans="1:12" hidden="1">
      <c r="A10132" t="s">
        <v>544</v>
      </c>
      <c r="B10132" t="s">
        <v>490</v>
      </c>
      <c r="C10132" t="s">
        <v>491</v>
      </c>
      <c r="D10132" t="s">
        <v>662</v>
      </c>
      <c r="E10132" t="s">
        <v>15</v>
      </c>
      <c r="F10132" t="s">
        <v>77</v>
      </c>
      <c r="G10132" t="s">
        <v>79</v>
      </c>
      <c r="H10132" s="1">
        <v>2021</v>
      </c>
      <c r="I10132" s="2">
        <v>5180</v>
      </c>
      <c r="J10132" s="3">
        <v>4068.5</v>
      </c>
      <c r="K10132">
        <f>Table1[[#This Row],[Total Revenue + Open]]/Table1[[#This Row],[Qty]]</f>
        <v>0.7854247104247104</v>
      </c>
      <c r="L10132">
        <f>Table1[[#This Row],[Total Revenue + Open]]/Table1[[#This Row],[Qty]]</f>
        <v>0.7854247104247104</v>
      </c>
    </row>
    <row r="10133" spans="1:12" hidden="1">
      <c r="A10133" t="s">
        <v>544</v>
      </c>
      <c r="B10133" t="s">
        <v>490</v>
      </c>
      <c r="C10133" t="s">
        <v>491</v>
      </c>
      <c r="D10133" t="s">
        <v>662</v>
      </c>
      <c r="E10133" t="s">
        <v>15</v>
      </c>
      <c r="F10133" t="s">
        <v>77</v>
      </c>
      <c r="G10133" t="s">
        <v>79</v>
      </c>
      <c r="H10133" s="1">
        <v>2022</v>
      </c>
      <c r="I10133" s="2">
        <v>3015</v>
      </c>
      <c r="J10133" s="3">
        <v>2370</v>
      </c>
      <c r="K10133">
        <f>Table1[[#This Row],[Total Revenue + Open]]/Table1[[#This Row],[Qty]]</f>
        <v>0.78606965174129351</v>
      </c>
      <c r="L10133">
        <f>Table1[[#This Row],[Total Revenue + Open]]/Table1[[#This Row],[Qty]]</f>
        <v>0.78606965174129351</v>
      </c>
    </row>
    <row r="10134" spans="1:12" hidden="1">
      <c r="A10134" t="s">
        <v>544</v>
      </c>
      <c r="B10134" t="s">
        <v>490</v>
      </c>
      <c r="C10134" t="s">
        <v>491</v>
      </c>
      <c r="D10134" t="s">
        <v>662</v>
      </c>
      <c r="E10134" t="s">
        <v>15</v>
      </c>
      <c r="F10134" t="s">
        <v>77</v>
      </c>
      <c r="G10134" t="s">
        <v>79</v>
      </c>
      <c r="H10134" s="1">
        <v>2021</v>
      </c>
      <c r="I10134" s="2">
        <v>6030</v>
      </c>
      <c r="J10134" s="3">
        <v>4740</v>
      </c>
      <c r="K10134">
        <f>Table1[[#This Row],[Total Revenue + Open]]/Table1[[#This Row],[Qty]]</f>
        <v>0.78606965174129351</v>
      </c>
      <c r="L10134">
        <f>Table1[[#This Row],[Total Revenue + Open]]/Table1[[#This Row],[Qty]]</f>
        <v>0.78606965174129351</v>
      </c>
    </row>
    <row r="10135" spans="1:12" hidden="1">
      <c r="A10135" t="s">
        <v>544</v>
      </c>
      <c r="B10135" t="s">
        <v>490</v>
      </c>
      <c r="C10135" t="s">
        <v>491</v>
      </c>
      <c r="D10135" t="s">
        <v>662</v>
      </c>
      <c r="E10135" t="s">
        <v>15</v>
      </c>
      <c r="F10135" t="s">
        <v>77</v>
      </c>
      <c r="G10135" t="s">
        <v>79</v>
      </c>
      <c r="H10135" s="1">
        <v>2021</v>
      </c>
      <c r="I10135" s="2">
        <v>4575</v>
      </c>
      <c r="J10135" s="3">
        <v>3594.5</v>
      </c>
      <c r="K10135">
        <f>Table1[[#This Row],[Total Revenue + Open]]/Table1[[#This Row],[Qty]]</f>
        <v>0.78568306010928957</v>
      </c>
      <c r="L10135">
        <f>Table1[[#This Row],[Total Revenue + Open]]/Table1[[#This Row],[Qty]]</f>
        <v>0.78568306010928957</v>
      </c>
    </row>
    <row r="10136" spans="1:12" hidden="1">
      <c r="A10136" t="s">
        <v>544</v>
      </c>
      <c r="B10136" t="s">
        <v>490</v>
      </c>
      <c r="C10136" t="s">
        <v>491</v>
      </c>
      <c r="D10136" t="s">
        <v>662</v>
      </c>
      <c r="E10136" t="s">
        <v>15</v>
      </c>
      <c r="F10136" t="s">
        <v>77</v>
      </c>
      <c r="G10136" t="s">
        <v>79</v>
      </c>
      <c r="H10136" s="1">
        <v>2021</v>
      </c>
      <c r="I10136" s="2">
        <v>2715</v>
      </c>
      <c r="J10136" s="3">
        <v>2133</v>
      </c>
      <c r="K10136">
        <f>Table1[[#This Row],[Total Revenue + Open]]/Table1[[#This Row],[Qty]]</f>
        <v>0.78563535911602211</v>
      </c>
      <c r="L10136">
        <f>Table1[[#This Row],[Total Revenue + Open]]/Table1[[#This Row],[Qty]]</f>
        <v>0.78563535911602211</v>
      </c>
    </row>
    <row r="10137" spans="1:12" hidden="1">
      <c r="A10137" t="s">
        <v>544</v>
      </c>
      <c r="B10137" t="s">
        <v>490</v>
      </c>
      <c r="C10137" t="s">
        <v>491</v>
      </c>
      <c r="D10137" t="s">
        <v>662</v>
      </c>
      <c r="E10137" t="s">
        <v>15</v>
      </c>
      <c r="F10137" t="s">
        <v>77</v>
      </c>
      <c r="G10137" t="s">
        <v>79</v>
      </c>
      <c r="H10137" s="1">
        <v>2021</v>
      </c>
      <c r="I10137" s="2">
        <v>5180</v>
      </c>
      <c r="J10137" s="3">
        <v>4068.5</v>
      </c>
      <c r="K10137">
        <f>Table1[[#This Row],[Total Revenue + Open]]/Table1[[#This Row],[Qty]]</f>
        <v>0.7854247104247104</v>
      </c>
      <c r="L10137">
        <f>Table1[[#This Row],[Total Revenue + Open]]/Table1[[#This Row],[Qty]]</f>
        <v>0.7854247104247104</v>
      </c>
    </row>
    <row r="10138" spans="1:12" hidden="1">
      <c r="A10138" t="s">
        <v>544</v>
      </c>
      <c r="B10138" t="s">
        <v>490</v>
      </c>
      <c r="C10138" t="s">
        <v>491</v>
      </c>
      <c r="D10138" t="s">
        <v>662</v>
      </c>
      <c r="E10138" t="s">
        <v>15</v>
      </c>
      <c r="F10138" t="s">
        <v>77</v>
      </c>
      <c r="G10138" t="s">
        <v>79</v>
      </c>
      <c r="H10138" s="1">
        <v>2022</v>
      </c>
      <c r="I10138" s="2">
        <v>3120</v>
      </c>
      <c r="J10138" s="3">
        <v>2449</v>
      </c>
      <c r="K10138">
        <f>Table1[[#This Row],[Total Revenue + Open]]/Table1[[#This Row],[Qty]]</f>
        <v>0.78493589743589742</v>
      </c>
      <c r="L10138">
        <f>Table1[[#This Row],[Total Revenue + Open]]/Table1[[#This Row],[Qty]]</f>
        <v>0.78493589743589742</v>
      </c>
    </row>
    <row r="10139" spans="1:12" hidden="1">
      <c r="A10139" t="s">
        <v>544</v>
      </c>
      <c r="B10139" t="s">
        <v>490</v>
      </c>
      <c r="C10139" t="s">
        <v>491</v>
      </c>
      <c r="D10139" t="s">
        <v>662</v>
      </c>
      <c r="E10139" t="s">
        <v>15</v>
      </c>
      <c r="F10139" t="s">
        <v>77</v>
      </c>
      <c r="G10139" t="s">
        <v>79</v>
      </c>
      <c r="H10139" s="1">
        <v>2018</v>
      </c>
      <c r="I10139" s="2">
        <v>2215</v>
      </c>
      <c r="J10139" s="3">
        <v>2684</v>
      </c>
      <c r="K10139">
        <f>Table1[[#This Row],[Total Revenue + Open]]/Table1[[#This Row],[Qty]]</f>
        <v>1.2117381489841987</v>
      </c>
      <c r="L10139">
        <f>Table1[[#This Row],[Total Revenue + Open]]/Table1[[#This Row],[Qty]]</f>
        <v>1.2117381489841987</v>
      </c>
    </row>
    <row r="10140" spans="1:12" hidden="1">
      <c r="A10140" t="s">
        <v>544</v>
      </c>
      <c r="B10140" t="s">
        <v>490</v>
      </c>
      <c r="C10140" t="s">
        <v>491</v>
      </c>
      <c r="D10140" t="s">
        <v>662</v>
      </c>
      <c r="E10140" t="s">
        <v>15</v>
      </c>
      <c r="F10140" t="s">
        <v>183</v>
      </c>
      <c r="G10140" t="s">
        <v>187</v>
      </c>
      <c r="H10140" s="1">
        <v>2019</v>
      </c>
      <c r="I10140" s="2">
        <v>5180</v>
      </c>
      <c r="J10140" s="3">
        <v>9888</v>
      </c>
      <c r="K10140">
        <f>Table1[[#This Row],[Total Revenue + Open]]/Table1[[#This Row],[Qty]]</f>
        <v>1.9088803088803088</v>
      </c>
      <c r="L10140">
        <f>Table1[[#This Row],[Total Revenue + Open]]/Table1[[#This Row],[Qty]]</f>
        <v>1.9088803088803088</v>
      </c>
    </row>
    <row r="10141" spans="1:12" hidden="1">
      <c r="A10141" t="s">
        <v>544</v>
      </c>
      <c r="B10141" t="s">
        <v>490</v>
      </c>
      <c r="C10141" t="s">
        <v>491</v>
      </c>
      <c r="D10141" t="s">
        <v>662</v>
      </c>
      <c r="E10141" t="s">
        <v>15</v>
      </c>
      <c r="F10141" t="s">
        <v>183</v>
      </c>
      <c r="G10141" t="s">
        <v>187</v>
      </c>
      <c r="H10141" s="1">
        <v>2019</v>
      </c>
      <c r="I10141" s="2">
        <v>3120</v>
      </c>
      <c r="J10141" s="3">
        <v>5952</v>
      </c>
      <c r="K10141">
        <f>Table1[[#This Row],[Total Revenue + Open]]/Table1[[#This Row],[Qty]]</f>
        <v>1.9076923076923078</v>
      </c>
      <c r="L10141">
        <f>Table1[[#This Row],[Total Revenue + Open]]/Table1[[#This Row],[Qty]]</f>
        <v>1.9076923076923078</v>
      </c>
    </row>
    <row r="10142" spans="1:12" hidden="1">
      <c r="A10142" t="s">
        <v>544</v>
      </c>
      <c r="B10142" t="s">
        <v>490</v>
      </c>
      <c r="C10142" t="s">
        <v>491</v>
      </c>
      <c r="D10142" t="s">
        <v>662</v>
      </c>
      <c r="E10142" t="s">
        <v>15</v>
      </c>
      <c r="F10142" t="s">
        <v>183</v>
      </c>
      <c r="G10142" t="s">
        <v>187</v>
      </c>
      <c r="H10142" s="1">
        <v>2019</v>
      </c>
      <c r="I10142" s="2">
        <v>36180</v>
      </c>
      <c r="J10142" s="3">
        <v>69120</v>
      </c>
      <c r="K10142">
        <f>Table1[[#This Row],[Total Revenue + Open]]/Table1[[#This Row],[Qty]]</f>
        <v>1.9104477611940298</v>
      </c>
      <c r="L10142">
        <f>Table1[[#This Row],[Total Revenue + Open]]/Table1[[#This Row],[Qty]]</f>
        <v>1.9104477611940298</v>
      </c>
    </row>
    <row r="10143" spans="1:12" hidden="1">
      <c r="A10143" t="s">
        <v>544</v>
      </c>
      <c r="B10143" t="s">
        <v>490</v>
      </c>
      <c r="C10143" t="s">
        <v>491</v>
      </c>
      <c r="D10143" t="s">
        <v>662</v>
      </c>
      <c r="E10143" t="s">
        <v>15</v>
      </c>
      <c r="F10143" t="s">
        <v>183</v>
      </c>
      <c r="G10143" t="s">
        <v>187</v>
      </c>
      <c r="H10143" s="1">
        <v>2018</v>
      </c>
      <c r="I10143" s="2">
        <v>5180</v>
      </c>
      <c r="J10143" s="3">
        <v>9888</v>
      </c>
      <c r="K10143">
        <f>Table1[[#This Row],[Total Revenue + Open]]/Table1[[#This Row],[Qty]]</f>
        <v>1.9088803088803088</v>
      </c>
      <c r="L10143">
        <f>Table1[[#This Row],[Total Revenue + Open]]/Table1[[#This Row],[Qty]]</f>
        <v>1.9088803088803088</v>
      </c>
    </row>
    <row r="10144" spans="1:12" hidden="1">
      <c r="A10144" t="s">
        <v>544</v>
      </c>
      <c r="B10144" t="s">
        <v>490</v>
      </c>
      <c r="C10144" t="s">
        <v>491</v>
      </c>
      <c r="D10144" t="s">
        <v>662</v>
      </c>
      <c r="E10144" t="s">
        <v>15</v>
      </c>
      <c r="F10144" t="s">
        <v>183</v>
      </c>
      <c r="G10144" t="s">
        <v>187</v>
      </c>
      <c r="H10144" s="1">
        <v>2018</v>
      </c>
      <c r="I10144" s="2">
        <v>5180</v>
      </c>
      <c r="J10144" s="3">
        <v>9785</v>
      </c>
      <c r="K10144">
        <f>Table1[[#This Row],[Total Revenue + Open]]/Table1[[#This Row],[Qty]]</f>
        <v>1.8889961389961389</v>
      </c>
      <c r="L10144">
        <f>Table1[[#This Row],[Total Revenue + Open]]/Table1[[#This Row],[Qty]]</f>
        <v>1.8889961389961389</v>
      </c>
    </row>
    <row r="10145" spans="1:12" hidden="1">
      <c r="A10145" t="s">
        <v>544</v>
      </c>
      <c r="B10145" t="s">
        <v>490</v>
      </c>
      <c r="C10145" t="s">
        <v>491</v>
      </c>
      <c r="D10145" t="s">
        <v>662</v>
      </c>
      <c r="E10145" t="s">
        <v>15</v>
      </c>
      <c r="F10145" t="s">
        <v>183</v>
      </c>
      <c r="G10145" t="s">
        <v>187</v>
      </c>
      <c r="H10145" s="1">
        <v>2019</v>
      </c>
      <c r="I10145" s="2">
        <v>24120</v>
      </c>
      <c r="J10145" s="3">
        <v>45600</v>
      </c>
      <c r="K10145">
        <f>Table1[[#This Row],[Total Revenue + Open]]/Table1[[#This Row],[Qty]]</f>
        <v>1.8905472636815921</v>
      </c>
      <c r="L10145">
        <f>Table1[[#This Row],[Total Revenue + Open]]/Table1[[#This Row],[Qty]]</f>
        <v>1.8905472636815921</v>
      </c>
    </row>
    <row r="10146" spans="1:12" hidden="1">
      <c r="A10146" t="s">
        <v>544</v>
      </c>
      <c r="B10146" t="s">
        <v>490</v>
      </c>
      <c r="C10146" t="s">
        <v>491</v>
      </c>
      <c r="D10146" t="s">
        <v>662</v>
      </c>
      <c r="E10146" t="s">
        <v>15</v>
      </c>
      <c r="F10146" t="s">
        <v>183</v>
      </c>
      <c r="G10146" t="s">
        <v>656</v>
      </c>
      <c r="H10146" s="1">
        <v>2019</v>
      </c>
      <c r="I10146" s="2">
        <v>6485</v>
      </c>
      <c r="J10146" s="3">
        <v>12384</v>
      </c>
      <c r="K10146">
        <f>Table1[[#This Row],[Total Revenue + Open]]/Table1[[#This Row],[Qty]]</f>
        <v>1.9096376252891287</v>
      </c>
      <c r="L10146">
        <f>Table1[[#This Row],[Total Revenue + Open]]/Table1[[#This Row],[Qty]]</f>
        <v>1.9096376252891287</v>
      </c>
    </row>
    <row r="10147" spans="1:12" hidden="1">
      <c r="A10147" t="s">
        <v>544</v>
      </c>
      <c r="B10147" t="s">
        <v>490</v>
      </c>
      <c r="C10147" t="s">
        <v>491</v>
      </c>
      <c r="D10147" t="s">
        <v>662</v>
      </c>
      <c r="E10147" t="s">
        <v>15</v>
      </c>
      <c r="F10147" t="s">
        <v>183</v>
      </c>
      <c r="G10147" t="s">
        <v>656</v>
      </c>
      <c r="H10147" s="1">
        <v>2019</v>
      </c>
      <c r="I10147" s="2">
        <v>6435</v>
      </c>
      <c r="J10147" s="3">
        <v>12288</v>
      </c>
      <c r="K10147">
        <f>Table1[[#This Row],[Total Revenue + Open]]/Table1[[#This Row],[Qty]]</f>
        <v>1.9095571095571096</v>
      </c>
      <c r="L10147">
        <f>Table1[[#This Row],[Total Revenue + Open]]/Table1[[#This Row],[Qty]]</f>
        <v>1.9095571095571096</v>
      </c>
    </row>
    <row r="10148" spans="1:12" hidden="1">
      <c r="A10148" t="s">
        <v>544</v>
      </c>
      <c r="B10148" t="s">
        <v>490</v>
      </c>
      <c r="C10148" t="s">
        <v>491</v>
      </c>
      <c r="D10148" t="s">
        <v>662</v>
      </c>
      <c r="E10148" t="s">
        <v>15</v>
      </c>
      <c r="F10148" t="s">
        <v>191</v>
      </c>
      <c r="G10148" t="s">
        <v>595</v>
      </c>
      <c r="H10148" s="1">
        <v>2019</v>
      </c>
      <c r="I10148" s="2">
        <v>3015</v>
      </c>
      <c r="J10148" s="3">
        <v>7470</v>
      </c>
      <c r="K10148">
        <f>Table1[[#This Row],[Total Revenue + Open]]/Table1[[#This Row],[Qty]]</f>
        <v>2.4776119402985075</v>
      </c>
      <c r="L10148">
        <f>Table1[[#This Row],[Total Revenue + Open]]/Table1[[#This Row],[Qty]]</f>
        <v>2.4776119402985075</v>
      </c>
    </row>
    <row r="10149" spans="1:12" hidden="1">
      <c r="A10149" t="s">
        <v>544</v>
      </c>
      <c r="B10149" t="s">
        <v>490</v>
      </c>
      <c r="C10149" t="s">
        <v>491</v>
      </c>
      <c r="D10149" t="s">
        <v>662</v>
      </c>
      <c r="E10149" t="s">
        <v>15</v>
      </c>
      <c r="F10149" t="s">
        <v>191</v>
      </c>
      <c r="G10149" t="s">
        <v>595</v>
      </c>
      <c r="H10149" s="1">
        <v>2019</v>
      </c>
      <c r="I10149" s="2">
        <v>7540</v>
      </c>
      <c r="J10149" s="3">
        <v>18525</v>
      </c>
      <c r="K10149">
        <f>Table1[[#This Row],[Total Revenue + Open]]/Table1[[#This Row],[Qty]]</f>
        <v>2.4568965517241379</v>
      </c>
      <c r="L10149">
        <f>Table1[[#This Row],[Total Revenue + Open]]/Table1[[#This Row],[Qty]]</f>
        <v>2.4568965517241379</v>
      </c>
    </row>
    <row r="10150" spans="1:12" hidden="1">
      <c r="A10150" t="s">
        <v>544</v>
      </c>
      <c r="B10150" t="s">
        <v>490</v>
      </c>
      <c r="C10150" t="s">
        <v>491</v>
      </c>
      <c r="D10150" t="s">
        <v>662</v>
      </c>
      <c r="E10150" t="s">
        <v>15</v>
      </c>
      <c r="F10150" t="s">
        <v>110</v>
      </c>
      <c r="G10150" t="s">
        <v>552</v>
      </c>
      <c r="H10150" s="1">
        <v>2017</v>
      </c>
      <c r="I10150" s="2">
        <v>2515</v>
      </c>
      <c r="J10150" s="3">
        <v>2425</v>
      </c>
      <c r="K10150">
        <f>Table1[[#This Row],[Total Revenue + Open]]/Table1[[#This Row],[Qty]]</f>
        <v>0.96421471172962225</v>
      </c>
      <c r="L10150">
        <f>Table1[[#This Row],[Total Revenue + Open]]/Table1[[#This Row],[Qty]]</f>
        <v>0.96421471172962225</v>
      </c>
    </row>
    <row r="10151" spans="1:12" hidden="1">
      <c r="A10151" t="s">
        <v>544</v>
      </c>
      <c r="B10151" t="s">
        <v>490</v>
      </c>
      <c r="C10151" t="s">
        <v>491</v>
      </c>
      <c r="D10151" t="s">
        <v>662</v>
      </c>
      <c r="E10151" t="s">
        <v>15</v>
      </c>
      <c r="F10151" t="s">
        <v>110</v>
      </c>
      <c r="G10151" t="s">
        <v>552</v>
      </c>
      <c r="H10151" s="1">
        <v>2017</v>
      </c>
      <c r="I10151" s="2">
        <v>2090</v>
      </c>
      <c r="J10151" s="3">
        <v>2012.75</v>
      </c>
      <c r="K10151">
        <f>Table1[[#This Row],[Total Revenue + Open]]/Table1[[#This Row],[Qty]]</f>
        <v>0.96303827751196169</v>
      </c>
      <c r="L10151">
        <f>Table1[[#This Row],[Total Revenue + Open]]/Table1[[#This Row],[Qty]]</f>
        <v>0.96303827751196169</v>
      </c>
    </row>
    <row r="10152" spans="1:12" hidden="1">
      <c r="A10152" t="s">
        <v>544</v>
      </c>
      <c r="B10152" t="s">
        <v>490</v>
      </c>
      <c r="C10152" t="s">
        <v>491</v>
      </c>
      <c r="D10152" t="s">
        <v>662</v>
      </c>
      <c r="E10152" t="s">
        <v>15</v>
      </c>
      <c r="F10152" t="s">
        <v>110</v>
      </c>
      <c r="G10152" t="s">
        <v>552</v>
      </c>
      <c r="H10152" s="1">
        <v>2017</v>
      </c>
      <c r="I10152" s="2">
        <v>3120</v>
      </c>
      <c r="J10152" s="3">
        <v>3007</v>
      </c>
      <c r="K10152">
        <f>Table1[[#This Row],[Total Revenue + Open]]/Table1[[#This Row],[Qty]]</f>
        <v>0.9637820512820513</v>
      </c>
      <c r="L10152">
        <f>Table1[[#This Row],[Total Revenue + Open]]/Table1[[#This Row],[Qty]]</f>
        <v>0.9637820512820513</v>
      </c>
    </row>
    <row r="10153" spans="1:12" hidden="1">
      <c r="A10153" t="s">
        <v>544</v>
      </c>
      <c r="B10153" t="s">
        <v>490</v>
      </c>
      <c r="C10153" t="s">
        <v>491</v>
      </c>
      <c r="D10153" t="s">
        <v>662</v>
      </c>
      <c r="E10153" t="s">
        <v>15</v>
      </c>
      <c r="F10153" t="s">
        <v>110</v>
      </c>
      <c r="G10153" t="s">
        <v>552</v>
      </c>
      <c r="H10153" s="1">
        <v>2017</v>
      </c>
      <c r="I10153" s="2">
        <v>4175</v>
      </c>
      <c r="J10153" s="3">
        <v>3942.5</v>
      </c>
      <c r="K10153">
        <f>Table1[[#This Row],[Total Revenue + Open]]/Table1[[#This Row],[Qty]]</f>
        <v>0.94431137724550895</v>
      </c>
      <c r="L10153">
        <f>Table1[[#This Row],[Total Revenue + Open]]/Table1[[#This Row],[Qty]]</f>
        <v>0.94431137724550895</v>
      </c>
    </row>
    <row r="10154" spans="1:12" hidden="1">
      <c r="A10154" t="s">
        <v>544</v>
      </c>
      <c r="B10154" t="s">
        <v>490</v>
      </c>
      <c r="C10154" t="s">
        <v>491</v>
      </c>
      <c r="D10154" t="s">
        <v>662</v>
      </c>
      <c r="E10154" t="s">
        <v>15</v>
      </c>
      <c r="F10154" t="s">
        <v>110</v>
      </c>
      <c r="G10154" t="s">
        <v>552</v>
      </c>
      <c r="H10154" s="1">
        <v>2017</v>
      </c>
      <c r="I10154" s="2">
        <v>3120</v>
      </c>
      <c r="J10154" s="3">
        <v>3007</v>
      </c>
      <c r="K10154">
        <f>Table1[[#This Row],[Total Revenue + Open]]/Table1[[#This Row],[Qty]]</f>
        <v>0.9637820512820513</v>
      </c>
      <c r="L10154">
        <f>Table1[[#This Row],[Total Revenue + Open]]/Table1[[#This Row],[Qty]]</f>
        <v>0.9637820512820513</v>
      </c>
    </row>
    <row r="10155" spans="1:12" hidden="1">
      <c r="A10155" t="s">
        <v>544</v>
      </c>
      <c r="B10155" t="s">
        <v>490</v>
      </c>
      <c r="C10155" t="s">
        <v>491</v>
      </c>
      <c r="D10155" t="s">
        <v>662</v>
      </c>
      <c r="E10155" t="s">
        <v>15</v>
      </c>
      <c r="F10155" t="s">
        <v>110</v>
      </c>
      <c r="G10155" t="s">
        <v>552</v>
      </c>
      <c r="H10155" s="1">
        <v>2017</v>
      </c>
      <c r="I10155" s="2">
        <v>4150</v>
      </c>
      <c r="J10155" s="3">
        <v>4001.25</v>
      </c>
      <c r="K10155">
        <f>Table1[[#This Row],[Total Revenue + Open]]/Table1[[#This Row],[Qty]]</f>
        <v>0.96415662650602407</v>
      </c>
      <c r="L10155">
        <f>Table1[[#This Row],[Total Revenue + Open]]/Table1[[#This Row],[Qty]]</f>
        <v>0.96415662650602407</v>
      </c>
    </row>
    <row r="10156" spans="1:12" hidden="1">
      <c r="A10156" t="s">
        <v>544</v>
      </c>
      <c r="B10156" t="s">
        <v>490</v>
      </c>
      <c r="C10156" t="s">
        <v>491</v>
      </c>
      <c r="D10156" t="s">
        <v>662</v>
      </c>
      <c r="E10156" t="s">
        <v>15</v>
      </c>
      <c r="F10156" t="s">
        <v>110</v>
      </c>
      <c r="G10156" t="s">
        <v>552</v>
      </c>
      <c r="H10156" s="1">
        <v>2017</v>
      </c>
      <c r="I10156" s="2">
        <v>4225</v>
      </c>
      <c r="J10156" s="3">
        <v>4074</v>
      </c>
      <c r="K10156">
        <f>Table1[[#This Row],[Total Revenue + Open]]/Table1[[#This Row],[Qty]]</f>
        <v>0.96426035502958585</v>
      </c>
      <c r="L10156">
        <f>Table1[[#This Row],[Total Revenue + Open]]/Table1[[#This Row],[Qty]]</f>
        <v>0.96426035502958585</v>
      </c>
    </row>
    <row r="10157" spans="1:12" hidden="1">
      <c r="A10157" t="s">
        <v>544</v>
      </c>
      <c r="B10157" t="s">
        <v>490</v>
      </c>
      <c r="C10157" t="s">
        <v>491</v>
      </c>
      <c r="D10157" t="s">
        <v>662</v>
      </c>
      <c r="E10157" t="s">
        <v>15</v>
      </c>
      <c r="F10157" t="s">
        <v>110</v>
      </c>
      <c r="G10157" t="s">
        <v>552</v>
      </c>
      <c r="H10157" s="1">
        <v>2017</v>
      </c>
      <c r="I10157" s="2">
        <v>3170</v>
      </c>
      <c r="J10157" s="3">
        <v>3055.5</v>
      </c>
      <c r="K10157">
        <f>Table1[[#This Row],[Total Revenue + Open]]/Table1[[#This Row],[Qty]]</f>
        <v>0.96388012618296526</v>
      </c>
      <c r="L10157">
        <f>Table1[[#This Row],[Total Revenue + Open]]/Table1[[#This Row],[Qty]]</f>
        <v>0.96388012618296526</v>
      </c>
    </row>
    <row r="10158" spans="1:12" hidden="1">
      <c r="A10158" t="s">
        <v>544</v>
      </c>
      <c r="B10158" t="s">
        <v>490</v>
      </c>
      <c r="C10158" t="s">
        <v>491</v>
      </c>
      <c r="D10158" t="s">
        <v>662</v>
      </c>
      <c r="E10158" t="s">
        <v>15</v>
      </c>
      <c r="F10158" t="s">
        <v>110</v>
      </c>
      <c r="G10158" t="s">
        <v>552</v>
      </c>
      <c r="H10158" s="1">
        <v>2017</v>
      </c>
      <c r="I10158" s="2">
        <v>3170</v>
      </c>
      <c r="J10158" s="3">
        <v>3055.5</v>
      </c>
      <c r="K10158">
        <f>Table1[[#This Row],[Total Revenue + Open]]/Table1[[#This Row],[Qty]]</f>
        <v>0.96388012618296526</v>
      </c>
      <c r="L10158">
        <f>Table1[[#This Row],[Total Revenue + Open]]/Table1[[#This Row],[Qty]]</f>
        <v>0.96388012618296526</v>
      </c>
    </row>
    <row r="10159" spans="1:12" hidden="1">
      <c r="A10159" t="s">
        <v>544</v>
      </c>
      <c r="B10159" t="s">
        <v>490</v>
      </c>
      <c r="C10159" t="s">
        <v>491</v>
      </c>
      <c r="D10159" t="s">
        <v>662</v>
      </c>
      <c r="E10159" t="s">
        <v>15</v>
      </c>
      <c r="F10159" t="s">
        <v>110</v>
      </c>
      <c r="G10159" t="s">
        <v>111</v>
      </c>
      <c r="H10159" s="1">
        <v>2017</v>
      </c>
      <c r="I10159" s="2">
        <v>2490</v>
      </c>
      <c r="J10159" s="3">
        <v>2400.75</v>
      </c>
      <c r="K10159">
        <f>Table1[[#This Row],[Total Revenue + Open]]/Table1[[#This Row],[Qty]]</f>
        <v>0.96415662650602407</v>
      </c>
      <c r="L10159">
        <f>Table1[[#This Row],[Total Revenue + Open]]/Table1[[#This Row],[Qty]]</f>
        <v>0.96415662650602407</v>
      </c>
    </row>
    <row r="10160" spans="1:12" hidden="1">
      <c r="A10160" t="s">
        <v>544</v>
      </c>
      <c r="B10160" t="s">
        <v>490</v>
      </c>
      <c r="C10160" t="s">
        <v>491</v>
      </c>
      <c r="D10160" t="s">
        <v>662</v>
      </c>
      <c r="E10160" t="s">
        <v>15</v>
      </c>
      <c r="F10160" t="s">
        <v>110</v>
      </c>
      <c r="G10160" t="s">
        <v>111</v>
      </c>
      <c r="H10160" s="1">
        <v>2017</v>
      </c>
      <c r="I10160" s="2">
        <v>6240</v>
      </c>
      <c r="J10160" s="3">
        <v>6014</v>
      </c>
      <c r="K10160">
        <f>Table1[[#This Row],[Total Revenue + Open]]/Table1[[#This Row],[Qty]]</f>
        <v>0.9637820512820513</v>
      </c>
      <c r="L10160">
        <f>Table1[[#This Row],[Total Revenue + Open]]/Table1[[#This Row],[Qty]]</f>
        <v>0.9637820512820513</v>
      </c>
    </row>
    <row r="10161" spans="1:12" hidden="1">
      <c r="A10161" t="s">
        <v>544</v>
      </c>
      <c r="B10161" t="s">
        <v>490</v>
      </c>
      <c r="C10161" t="s">
        <v>491</v>
      </c>
      <c r="D10161" t="s">
        <v>662</v>
      </c>
      <c r="E10161" t="s">
        <v>15</v>
      </c>
      <c r="F10161" t="s">
        <v>110</v>
      </c>
      <c r="G10161" t="s">
        <v>111</v>
      </c>
      <c r="H10161" s="1">
        <v>2017</v>
      </c>
      <c r="I10161" s="2">
        <v>5030</v>
      </c>
      <c r="J10161" s="3">
        <v>4850</v>
      </c>
      <c r="K10161">
        <f>Table1[[#This Row],[Total Revenue + Open]]/Table1[[#This Row],[Qty]]</f>
        <v>0.96421471172962225</v>
      </c>
      <c r="L10161">
        <f>Table1[[#This Row],[Total Revenue + Open]]/Table1[[#This Row],[Qty]]</f>
        <v>0.96421471172962225</v>
      </c>
    </row>
    <row r="10162" spans="1:12" hidden="1">
      <c r="A10162" t="s">
        <v>544</v>
      </c>
      <c r="B10162" t="s">
        <v>490</v>
      </c>
      <c r="C10162" t="s">
        <v>491</v>
      </c>
      <c r="D10162" t="s">
        <v>662</v>
      </c>
      <c r="E10162" t="s">
        <v>15</v>
      </c>
      <c r="F10162" t="s">
        <v>110</v>
      </c>
      <c r="G10162" t="s">
        <v>111</v>
      </c>
      <c r="H10162" s="1">
        <v>2017</v>
      </c>
      <c r="I10162" s="2">
        <v>1660</v>
      </c>
      <c r="J10162" s="3">
        <v>1600.5</v>
      </c>
      <c r="K10162">
        <f>Table1[[#This Row],[Total Revenue + Open]]/Table1[[#This Row],[Qty]]</f>
        <v>0.96415662650602407</v>
      </c>
      <c r="L10162">
        <f>Table1[[#This Row],[Total Revenue + Open]]/Table1[[#This Row],[Qty]]</f>
        <v>0.96415662650602407</v>
      </c>
    </row>
    <row r="10163" spans="1:12" hidden="1">
      <c r="A10163" t="s">
        <v>544</v>
      </c>
      <c r="B10163" t="s">
        <v>490</v>
      </c>
      <c r="C10163" t="s">
        <v>491</v>
      </c>
      <c r="D10163" t="s">
        <v>662</v>
      </c>
      <c r="E10163" t="s">
        <v>15</v>
      </c>
      <c r="F10163" t="s">
        <v>110</v>
      </c>
      <c r="G10163" t="s">
        <v>111</v>
      </c>
      <c r="H10163" s="1">
        <v>2018</v>
      </c>
      <c r="I10163" s="2">
        <v>2465</v>
      </c>
      <c r="J10163" s="3">
        <v>2376.5</v>
      </c>
      <c r="K10163">
        <f>Table1[[#This Row],[Total Revenue + Open]]/Table1[[#This Row],[Qty]]</f>
        <v>0.96409736308316429</v>
      </c>
      <c r="L10163">
        <f>Table1[[#This Row],[Total Revenue + Open]]/Table1[[#This Row],[Qty]]</f>
        <v>0.96409736308316429</v>
      </c>
    </row>
    <row r="10164" spans="1:12" hidden="1">
      <c r="A10164" t="s">
        <v>544</v>
      </c>
      <c r="B10164" t="s">
        <v>490</v>
      </c>
      <c r="C10164" t="s">
        <v>491</v>
      </c>
      <c r="D10164" t="s">
        <v>662</v>
      </c>
      <c r="E10164" t="s">
        <v>15</v>
      </c>
      <c r="F10164" t="s">
        <v>110</v>
      </c>
      <c r="G10164" t="s">
        <v>111</v>
      </c>
      <c r="H10164" s="1">
        <v>2018</v>
      </c>
      <c r="I10164" s="2">
        <v>2065</v>
      </c>
      <c r="J10164" s="3">
        <v>1988.5</v>
      </c>
      <c r="K10164">
        <f>Table1[[#This Row],[Total Revenue + Open]]/Table1[[#This Row],[Qty]]</f>
        <v>0.962953995157385</v>
      </c>
      <c r="L10164">
        <f>Table1[[#This Row],[Total Revenue + Open]]/Table1[[#This Row],[Qty]]</f>
        <v>0.962953995157385</v>
      </c>
    </row>
    <row r="10165" spans="1:12" hidden="1">
      <c r="A10165" t="s">
        <v>544</v>
      </c>
      <c r="B10165" t="s">
        <v>490</v>
      </c>
      <c r="C10165" t="s">
        <v>491</v>
      </c>
      <c r="D10165" t="s">
        <v>662</v>
      </c>
      <c r="E10165" t="s">
        <v>15</v>
      </c>
      <c r="F10165" t="s">
        <v>80</v>
      </c>
      <c r="G10165" t="s">
        <v>83</v>
      </c>
      <c r="H10165" s="1">
        <v>2020</v>
      </c>
      <c r="I10165" s="2">
        <v>1110</v>
      </c>
      <c r="J10165" s="3">
        <v>1254</v>
      </c>
      <c r="K10165">
        <f>Table1[[#This Row],[Total Revenue + Open]]/Table1[[#This Row],[Qty]]</f>
        <v>1.1297297297297297</v>
      </c>
      <c r="L10165">
        <f>Table1[[#This Row],[Total Revenue + Open]]/Table1[[#This Row],[Qty]]</f>
        <v>1.1297297297297297</v>
      </c>
    </row>
    <row r="10166" spans="1:12" hidden="1">
      <c r="A10166" t="s">
        <v>544</v>
      </c>
      <c r="B10166" t="s">
        <v>490</v>
      </c>
      <c r="C10166" t="s">
        <v>491</v>
      </c>
      <c r="D10166" t="s">
        <v>662</v>
      </c>
      <c r="E10166" t="s">
        <v>15</v>
      </c>
      <c r="F10166" t="s">
        <v>597</v>
      </c>
      <c r="G10166" t="s">
        <v>598</v>
      </c>
      <c r="H10166" s="1">
        <v>2022</v>
      </c>
      <c r="I10166" s="2">
        <v>9045</v>
      </c>
      <c r="J10166" s="3">
        <v>8460</v>
      </c>
      <c r="K10166">
        <f>Table1[[#This Row],[Total Revenue + Open]]/Table1[[#This Row],[Qty]]</f>
        <v>0.93532338308457708</v>
      </c>
      <c r="L10166">
        <f>Table1[[#This Row],[Total Revenue + Open]]/Table1[[#This Row],[Qty]]</f>
        <v>0.93532338308457708</v>
      </c>
    </row>
    <row r="10167" spans="1:12" hidden="1">
      <c r="A10167" t="s">
        <v>544</v>
      </c>
      <c r="B10167" t="s">
        <v>490</v>
      </c>
      <c r="C10167" t="s">
        <v>491</v>
      </c>
      <c r="D10167" t="s">
        <v>662</v>
      </c>
      <c r="E10167" t="s">
        <v>15</v>
      </c>
      <c r="F10167" t="s">
        <v>198</v>
      </c>
      <c r="G10167" t="s">
        <v>200</v>
      </c>
      <c r="H10167" s="1">
        <v>2022</v>
      </c>
      <c r="I10167" s="2">
        <v>8320</v>
      </c>
      <c r="J10167" s="3">
        <v>9019.75</v>
      </c>
      <c r="K10167">
        <f>Table1[[#This Row],[Total Revenue + Open]]/Table1[[#This Row],[Qty]]</f>
        <v>1.0841045673076923</v>
      </c>
      <c r="L10167">
        <f>Table1[[#This Row],[Total Revenue + Open]]/Table1[[#This Row],[Qty]]</f>
        <v>1.0841045673076923</v>
      </c>
    </row>
    <row r="10168" spans="1:12" hidden="1">
      <c r="A10168" t="s">
        <v>544</v>
      </c>
      <c r="B10168" t="s">
        <v>490</v>
      </c>
      <c r="C10168" t="s">
        <v>491</v>
      </c>
      <c r="D10168" t="s">
        <v>662</v>
      </c>
      <c r="E10168" t="s">
        <v>15</v>
      </c>
      <c r="F10168" t="s">
        <v>198</v>
      </c>
      <c r="G10168" t="s">
        <v>200</v>
      </c>
      <c r="H10168" s="1">
        <v>2022</v>
      </c>
      <c r="I10168" s="2">
        <v>20805</v>
      </c>
      <c r="J10168" s="3">
        <v>22563</v>
      </c>
      <c r="K10168">
        <f>Table1[[#This Row],[Total Revenue + Open]]/Table1[[#This Row],[Qty]]</f>
        <v>1.0844989185291998</v>
      </c>
      <c r="L10168">
        <f>Table1[[#This Row],[Total Revenue + Open]]/Table1[[#This Row],[Qty]]</f>
        <v>1.0844989185291998</v>
      </c>
    </row>
    <row r="10169" spans="1:12" hidden="1">
      <c r="A10169" t="s">
        <v>544</v>
      </c>
      <c r="B10169" t="s">
        <v>490</v>
      </c>
      <c r="C10169" t="s">
        <v>491</v>
      </c>
      <c r="D10169" t="s">
        <v>662</v>
      </c>
      <c r="E10169" t="s">
        <v>15</v>
      </c>
      <c r="F10169" t="s">
        <v>198</v>
      </c>
      <c r="G10169" t="s">
        <v>200</v>
      </c>
      <c r="H10169" s="1">
        <v>2022</v>
      </c>
      <c r="I10169" s="2">
        <v>6260</v>
      </c>
      <c r="J10169" s="3">
        <v>6785.25</v>
      </c>
      <c r="K10169">
        <f>Table1[[#This Row],[Total Revenue + Open]]/Table1[[#This Row],[Qty]]</f>
        <v>1.083905750798722</v>
      </c>
      <c r="L10169">
        <f>Table1[[#This Row],[Total Revenue + Open]]/Table1[[#This Row],[Qty]]</f>
        <v>1.083905750798722</v>
      </c>
    </row>
    <row r="10170" spans="1:12" hidden="1">
      <c r="A10170" t="s">
        <v>544</v>
      </c>
      <c r="B10170" t="s">
        <v>490</v>
      </c>
      <c r="C10170" t="s">
        <v>491</v>
      </c>
      <c r="D10170" t="s">
        <v>662</v>
      </c>
      <c r="E10170" t="s">
        <v>15</v>
      </c>
      <c r="F10170" t="s">
        <v>198</v>
      </c>
      <c r="G10170" t="s">
        <v>200</v>
      </c>
      <c r="H10170" s="1">
        <v>2022</v>
      </c>
      <c r="I10170" s="2">
        <v>10405</v>
      </c>
      <c r="J10170" s="3">
        <v>11281.5</v>
      </c>
      <c r="K10170">
        <f>Table1[[#This Row],[Total Revenue + Open]]/Table1[[#This Row],[Qty]]</f>
        <v>1.0842383469485823</v>
      </c>
      <c r="L10170">
        <f>Table1[[#This Row],[Total Revenue + Open]]/Table1[[#This Row],[Qty]]</f>
        <v>1.0842383469485823</v>
      </c>
    </row>
    <row r="10171" spans="1:12" hidden="1">
      <c r="A10171" t="s">
        <v>544</v>
      </c>
      <c r="B10171" t="s">
        <v>490</v>
      </c>
      <c r="C10171" t="s">
        <v>491</v>
      </c>
      <c r="D10171" t="s">
        <v>662</v>
      </c>
      <c r="E10171" t="s">
        <v>15</v>
      </c>
      <c r="F10171" t="s">
        <v>198</v>
      </c>
      <c r="G10171" t="s">
        <v>200</v>
      </c>
      <c r="H10171" s="1">
        <v>2022</v>
      </c>
      <c r="I10171" s="2">
        <v>4200</v>
      </c>
      <c r="J10171" s="3">
        <v>4550.75</v>
      </c>
      <c r="K10171">
        <f>Table1[[#This Row],[Total Revenue + Open]]/Table1[[#This Row],[Qty]]</f>
        <v>1.0835119047619048</v>
      </c>
      <c r="L10171">
        <f>Table1[[#This Row],[Total Revenue + Open]]/Table1[[#This Row],[Qty]]</f>
        <v>1.0835119047619048</v>
      </c>
    </row>
    <row r="10172" spans="1:12" hidden="1">
      <c r="A10172" t="s">
        <v>544</v>
      </c>
      <c r="B10172" t="s">
        <v>490</v>
      </c>
      <c r="C10172" t="s">
        <v>491</v>
      </c>
      <c r="D10172" t="s">
        <v>662</v>
      </c>
      <c r="E10172" t="s">
        <v>15</v>
      </c>
      <c r="F10172" t="s">
        <v>198</v>
      </c>
      <c r="G10172" t="s">
        <v>200</v>
      </c>
      <c r="H10172" s="1">
        <v>2022</v>
      </c>
      <c r="I10172" s="2">
        <v>5205</v>
      </c>
      <c r="J10172" s="3">
        <v>5640.75</v>
      </c>
      <c r="K10172">
        <f>Table1[[#This Row],[Total Revenue + Open]]/Table1[[#This Row],[Qty]]</f>
        <v>1.0837175792507205</v>
      </c>
      <c r="L10172">
        <f>Table1[[#This Row],[Total Revenue + Open]]/Table1[[#This Row],[Qty]]</f>
        <v>1.0837175792507205</v>
      </c>
    </row>
    <row r="10173" spans="1:12" hidden="1">
      <c r="A10173" t="s">
        <v>544</v>
      </c>
      <c r="B10173" t="s">
        <v>490</v>
      </c>
      <c r="C10173" t="s">
        <v>491</v>
      </c>
      <c r="D10173" t="s">
        <v>662</v>
      </c>
      <c r="E10173" t="s">
        <v>15</v>
      </c>
      <c r="F10173" t="s">
        <v>198</v>
      </c>
      <c r="G10173" t="s">
        <v>200</v>
      </c>
      <c r="H10173" s="1">
        <v>2022</v>
      </c>
      <c r="I10173" s="2">
        <v>10405</v>
      </c>
      <c r="J10173" s="3">
        <v>11281.5</v>
      </c>
      <c r="K10173">
        <f>Table1[[#This Row],[Total Revenue + Open]]/Table1[[#This Row],[Qty]]</f>
        <v>1.0842383469485823</v>
      </c>
      <c r="L10173">
        <f>Table1[[#This Row],[Total Revenue + Open]]/Table1[[#This Row],[Qty]]</f>
        <v>1.0842383469485823</v>
      </c>
    </row>
    <row r="10174" spans="1:12" hidden="1">
      <c r="A10174" t="s">
        <v>544</v>
      </c>
      <c r="B10174" t="s">
        <v>490</v>
      </c>
      <c r="C10174" t="s">
        <v>491</v>
      </c>
      <c r="D10174" t="s">
        <v>662</v>
      </c>
      <c r="E10174" t="s">
        <v>15</v>
      </c>
      <c r="F10174" t="s">
        <v>198</v>
      </c>
      <c r="G10174" t="s">
        <v>200</v>
      </c>
      <c r="H10174" s="1">
        <v>2022</v>
      </c>
      <c r="I10174" s="2">
        <v>39690</v>
      </c>
      <c r="J10174" s="3">
        <v>43027.75</v>
      </c>
      <c r="K10174">
        <f>Table1[[#This Row],[Total Revenue + Open]]/Table1[[#This Row],[Qty]]</f>
        <v>1.084095490047871</v>
      </c>
      <c r="L10174">
        <f>Table1[[#This Row],[Total Revenue + Open]]/Table1[[#This Row],[Qty]]</f>
        <v>1.084095490047871</v>
      </c>
    </row>
    <row r="10175" spans="1:12" hidden="1">
      <c r="A10175" t="s">
        <v>544</v>
      </c>
      <c r="B10175" t="s">
        <v>490</v>
      </c>
      <c r="C10175" t="s">
        <v>491</v>
      </c>
      <c r="D10175" t="s">
        <v>662</v>
      </c>
      <c r="E10175" t="s">
        <v>15</v>
      </c>
      <c r="F10175" t="s">
        <v>198</v>
      </c>
      <c r="G10175" t="s">
        <v>200</v>
      </c>
      <c r="H10175" s="1">
        <v>2022</v>
      </c>
      <c r="I10175" s="2">
        <v>8320</v>
      </c>
      <c r="J10175" s="3">
        <v>9019.75</v>
      </c>
      <c r="K10175">
        <f>Table1[[#This Row],[Total Revenue + Open]]/Table1[[#This Row],[Qty]]</f>
        <v>1.0841045673076923</v>
      </c>
      <c r="L10175">
        <f>Table1[[#This Row],[Total Revenue + Open]]/Table1[[#This Row],[Qty]]</f>
        <v>1.0841045673076923</v>
      </c>
    </row>
    <row r="10176" spans="1:12" hidden="1">
      <c r="A10176" t="s">
        <v>544</v>
      </c>
      <c r="B10176" t="s">
        <v>490</v>
      </c>
      <c r="C10176" t="s">
        <v>491</v>
      </c>
      <c r="D10176" t="s">
        <v>662</v>
      </c>
      <c r="E10176" t="s">
        <v>15</v>
      </c>
      <c r="F10176" t="s">
        <v>198</v>
      </c>
      <c r="G10176" t="s">
        <v>200</v>
      </c>
      <c r="H10176" s="1">
        <v>2022</v>
      </c>
      <c r="I10176" s="2">
        <v>12490</v>
      </c>
      <c r="J10176" s="3">
        <v>13543.25</v>
      </c>
      <c r="K10176">
        <f>Table1[[#This Row],[Total Revenue + Open]]/Table1[[#This Row],[Qty]]</f>
        <v>1.0843274619695757</v>
      </c>
      <c r="L10176">
        <f>Table1[[#This Row],[Total Revenue + Open]]/Table1[[#This Row],[Qty]]</f>
        <v>1.0843274619695757</v>
      </c>
    </row>
    <row r="10177" spans="1:12" hidden="1">
      <c r="A10177" t="s">
        <v>544</v>
      </c>
      <c r="B10177" t="s">
        <v>490</v>
      </c>
      <c r="C10177" t="s">
        <v>491</v>
      </c>
      <c r="D10177" t="s">
        <v>662</v>
      </c>
      <c r="E10177" t="s">
        <v>15</v>
      </c>
      <c r="F10177" t="s">
        <v>198</v>
      </c>
      <c r="G10177" t="s">
        <v>200</v>
      </c>
      <c r="H10177" s="1">
        <v>2022</v>
      </c>
      <c r="I10177" s="2">
        <v>31220</v>
      </c>
      <c r="J10177" s="3">
        <v>33844.5</v>
      </c>
      <c r="K10177">
        <f>Table1[[#This Row],[Total Revenue + Open]]/Table1[[#This Row],[Qty]]</f>
        <v>1.0840647021140295</v>
      </c>
      <c r="L10177">
        <f>Table1[[#This Row],[Total Revenue + Open]]/Table1[[#This Row],[Qty]]</f>
        <v>1.0840647021140295</v>
      </c>
    </row>
    <row r="10178" spans="1:12" hidden="1">
      <c r="A10178" t="s">
        <v>544</v>
      </c>
      <c r="B10178" t="s">
        <v>490</v>
      </c>
      <c r="C10178" t="s">
        <v>491</v>
      </c>
      <c r="D10178" t="s">
        <v>662</v>
      </c>
      <c r="E10178" t="s">
        <v>15</v>
      </c>
      <c r="F10178" t="s">
        <v>198</v>
      </c>
      <c r="G10178" t="s">
        <v>200</v>
      </c>
      <c r="H10178" s="1">
        <v>2022</v>
      </c>
      <c r="I10178" s="2">
        <v>12490</v>
      </c>
      <c r="J10178" s="3">
        <v>13543.25</v>
      </c>
      <c r="K10178">
        <f>Table1[[#This Row],[Total Revenue + Open]]/Table1[[#This Row],[Qty]]</f>
        <v>1.0843274619695757</v>
      </c>
      <c r="L10178">
        <f>Table1[[#This Row],[Total Revenue + Open]]/Table1[[#This Row],[Qty]]</f>
        <v>1.0843274619695757</v>
      </c>
    </row>
    <row r="10179" spans="1:12" hidden="1">
      <c r="A10179" t="s">
        <v>544</v>
      </c>
      <c r="B10179" t="s">
        <v>490</v>
      </c>
      <c r="C10179" t="s">
        <v>491</v>
      </c>
      <c r="D10179" t="s">
        <v>662</v>
      </c>
      <c r="E10179" t="s">
        <v>15</v>
      </c>
      <c r="F10179" t="s">
        <v>198</v>
      </c>
      <c r="G10179" t="s">
        <v>200</v>
      </c>
      <c r="H10179" s="1">
        <v>2022</v>
      </c>
      <c r="I10179" s="2">
        <v>18775</v>
      </c>
      <c r="J10179" s="3">
        <v>20355.75</v>
      </c>
      <c r="K10179">
        <f>Table1[[#This Row],[Total Revenue + Open]]/Table1[[#This Row],[Qty]]</f>
        <v>1.0841944074567245</v>
      </c>
      <c r="L10179">
        <f>Table1[[#This Row],[Total Revenue + Open]]/Table1[[#This Row],[Qty]]</f>
        <v>1.0841944074567245</v>
      </c>
    </row>
    <row r="10180" spans="1:12" hidden="1">
      <c r="A10180" t="s">
        <v>544</v>
      </c>
      <c r="B10180" t="s">
        <v>490</v>
      </c>
      <c r="C10180" t="s">
        <v>491</v>
      </c>
      <c r="D10180" t="s">
        <v>662</v>
      </c>
      <c r="E10180" t="s">
        <v>15</v>
      </c>
      <c r="F10180" t="s">
        <v>198</v>
      </c>
      <c r="G10180" t="s">
        <v>200</v>
      </c>
      <c r="H10180" s="1">
        <v>2022</v>
      </c>
      <c r="I10180" s="2">
        <v>14630</v>
      </c>
      <c r="J10180" s="3">
        <v>15859.5</v>
      </c>
      <c r="K10180">
        <f>Table1[[#This Row],[Total Revenue + Open]]/Table1[[#This Row],[Qty]]</f>
        <v>1.0840396445659604</v>
      </c>
      <c r="L10180">
        <f>Table1[[#This Row],[Total Revenue + Open]]/Table1[[#This Row],[Qty]]</f>
        <v>1.0840396445659604</v>
      </c>
    </row>
    <row r="10181" spans="1:12" hidden="1">
      <c r="A10181" t="s">
        <v>544</v>
      </c>
      <c r="B10181" t="s">
        <v>490</v>
      </c>
      <c r="C10181" t="s">
        <v>491</v>
      </c>
      <c r="D10181" t="s">
        <v>662</v>
      </c>
      <c r="E10181" t="s">
        <v>15</v>
      </c>
      <c r="F10181" t="s">
        <v>198</v>
      </c>
      <c r="G10181" t="s">
        <v>200</v>
      </c>
      <c r="H10181" s="1">
        <v>2022</v>
      </c>
      <c r="I10181" s="2">
        <v>10405</v>
      </c>
      <c r="J10181" s="3">
        <v>11281.5</v>
      </c>
      <c r="K10181">
        <f>Table1[[#This Row],[Total Revenue + Open]]/Table1[[#This Row],[Qty]]</f>
        <v>1.0842383469485823</v>
      </c>
      <c r="L10181">
        <f>Table1[[#This Row],[Total Revenue + Open]]/Table1[[#This Row],[Qty]]</f>
        <v>1.0842383469485823</v>
      </c>
    </row>
    <row r="10182" spans="1:12" hidden="1">
      <c r="A10182" t="s">
        <v>544</v>
      </c>
      <c r="B10182" t="s">
        <v>490</v>
      </c>
      <c r="C10182" t="s">
        <v>491</v>
      </c>
      <c r="D10182" t="s">
        <v>662</v>
      </c>
      <c r="E10182" t="s">
        <v>15</v>
      </c>
      <c r="F10182" t="s">
        <v>198</v>
      </c>
      <c r="G10182" t="s">
        <v>200</v>
      </c>
      <c r="H10182" s="1">
        <v>2022</v>
      </c>
      <c r="I10182" s="2">
        <v>14580</v>
      </c>
      <c r="J10182" s="3">
        <v>15805</v>
      </c>
      <c r="K10182">
        <f>Table1[[#This Row],[Total Revenue + Open]]/Table1[[#This Row],[Qty]]</f>
        <v>1.0840192043895747</v>
      </c>
      <c r="L10182">
        <f>Table1[[#This Row],[Total Revenue + Open]]/Table1[[#This Row],[Qty]]</f>
        <v>1.0840192043895747</v>
      </c>
    </row>
    <row r="10183" spans="1:12" hidden="1">
      <c r="A10183" t="s">
        <v>544</v>
      </c>
      <c r="B10183" t="s">
        <v>490</v>
      </c>
      <c r="C10183" t="s">
        <v>491</v>
      </c>
      <c r="D10183" t="s">
        <v>662</v>
      </c>
      <c r="E10183" t="s">
        <v>15</v>
      </c>
      <c r="F10183" t="s">
        <v>198</v>
      </c>
      <c r="G10183" t="s">
        <v>200</v>
      </c>
      <c r="H10183" s="1">
        <v>2022</v>
      </c>
      <c r="I10183" s="2">
        <v>20805</v>
      </c>
      <c r="J10183" s="3">
        <v>22563</v>
      </c>
      <c r="K10183">
        <f>Table1[[#This Row],[Total Revenue + Open]]/Table1[[#This Row],[Qty]]</f>
        <v>1.0844989185291998</v>
      </c>
      <c r="L10183">
        <f>Table1[[#This Row],[Total Revenue + Open]]/Table1[[#This Row],[Qty]]</f>
        <v>1.0844989185291998</v>
      </c>
    </row>
    <row r="10184" spans="1:12" hidden="1">
      <c r="A10184" t="s">
        <v>544</v>
      </c>
      <c r="B10184" t="s">
        <v>490</v>
      </c>
      <c r="C10184" t="s">
        <v>491</v>
      </c>
      <c r="D10184" t="s">
        <v>662</v>
      </c>
      <c r="E10184" t="s">
        <v>15</v>
      </c>
      <c r="F10184" t="s">
        <v>198</v>
      </c>
      <c r="G10184" t="s">
        <v>200</v>
      </c>
      <c r="H10184" s="1">
        <v>2022</v>
      </c>
      <c r="I10184" s="2">
        <v>41610</v>
      </c>
      <c r="J10184" s="3">
        <v>45126</v>
      </c>
      <c r="K10184">
        <f>Table1[[#This Row],[Total Revenue + Open]]/Table1[[#This Row],[Qty]]</f>
        <v>1.0844989185291998</v>
      </c>
      <c r="L10184">
        <f>Table1[[#This Row],[Total Revenue + Open]]/Table1[[#This Row],[Qty]]</f>
        <v>1.0844989185291998</v>
      </c>
    </row>
    <row r="10185" spans="1:12" hidden="1">
      <c r="A10185" t="s">
        <v>544</v>
      </c>
      <c r="B10185" t="s">
        <v>490</v>
      </c>
      <c r="C10185" t="s">
        <v>491</v>
      </c>
      <c r="D10185" t="s">
        <v>662</v>
      </c>
      <c r="E10185" t="s">
        <v>15</v>
      </c>
      <c r="F10185" t="s">
        <v>357</v>
      </c>
      <c r="G10185" t="s">
        <v>359</v>
      </c>
      <c r="H10185" s="1">
        <v>2020</v>
      </c>
      <c r="I10185" s="2">
        <v>3120</v>
      </c>
      <c r="J10185" s="3">
        <v>6200</v>
      </c>
      <c r="K10185">
        <f>Table1[[#This Row],[Total Revenue + Open]]/Table1[[#This Row],[Qty]]</f>
        <v>1.9871794871794872</v>
      </c>
      <c r="L10185">
        <f>Table1[[#This Row],[Total Revenue + Open]]/Table1[[#This Row],[Qty]]</f>
        <v>1.9871794871794872</v>
      </c>
    </row>
    <row r="10186" spans="1:12" hidden="1">
      <c r="A10186" t="s">
        <v>544</v>
      </c>
      <c r="B10186" t="s">
        <v>490</v>
      </c>
      <c r="C10186" t="s">
        <v>491</v>
      </c>
      <c r="D10186" t="s">
        <v>662</v>
      </c>
      <c r="E10186" t="s">
        <v>15</v>
      </c>
      <c r="F10186" t="s">
        <v>214</v>
      </c>
      <c r="G10186" t="s">
        <v>215</v>
      </c>
      <c r="H10186" s="1">
        <v>2019</v>
      </c>
      <c r="I10186" s="2">
        <v>6030</v>
      </c>
      <c r="J10186" s="3">
        <v>15600</v>
      </c>
      <c r="K10186">
        <f>Table1[[#This Row],[Total Revenue + Open]]/Table1[[#This Row],[Qty]]</f>
        <v>2.5870646766169156</v>
      </c>
      <c r="L10186">
        <f>Table1[[#This Row],[Total Revenue + Open]]/Table1[[#This Row],[Qty]]</f>
        <v>2.5870646766169156</v>
      </c>
    </row>
    <row r="10187" spans="1:12" hidden="1">
      <c r="A10187" t="s">
        <v>544</v>
      </c>
      <c r="B10187" t="s">
        <v>490</v>
      </c>
      <c r="C10187" t="s">
        <v>491</v>
      </c>
      <c r="D10187" t="s">
        <v>662</v>
      </c>
      <c r="E10187" t="s">
        <v>15</v>
      </c>
      <c r="F10187" t="s">
        <v>214</v>
      </c>
      <c r="G10187" t="s">
        <v>215</v>
      </c>
      <c r="H10187" s="1">
        <v>2019</v>
      </c>
      <c r="I10187" s="2">
        <v>10050</v>
      </c>
      <c r="J10187" s="3">
        <v>26000</v>
      </c>
      <c r="K10187">
        <f>Table1[[#This Row],[Total Revenue + Open]]/Table1[[#This Row],[Qty]]</f>
        <v>2.5870646766169156</v>
      </c>
      <c r="L10187">
        <f>Table1[[#This Row],[Total Revenue + Open]]/Table1[[#This Row],[Qty]]</f>
        <v>2.5870646766169156</v>
      </c>
    </row>
    <row r="10188" spans="1:12" hidden="1">
      <c r="A10188" t="s">
        <v>544</v>
      </c>
      <c r="B10188" t="s">
        <v>490</v>
      </c>
      <c r="C10188" t="s">
        <v>491</v>
      </c>
      <c r="D10188" t="s">
        <v>667</v>
      </c>
      <c r="E10188" t="s">
        <v>15</v>
      </c>
      <c r="F10188" t="s">
        <v>36</v>
      </c>
      <c r="G10188" t="s">
        <v>383</v>
      </c>
      <c r="H10188" s="1">
        <v>2017</v>
      </c>
      <c r="I10188" s="2">
        <v>7260</v>
      </c>
      <c r="J10188" s="3">
        <v>8670</v>
      </c>
      <c r="K10188">
        <f>Table1[[#This Row],[Total Revenue + Open]]/Table1[[#This Row],[Qty]]</f>
        <v>1.1942148760330578</v>
      </c>
      <c r="L10188">
        <f>Table1[[#This Row],[Total Revenue + Open]]/Table1[[#This Row],[Qty]]</f>
        <v>1.1942148760330578</v>
      </c>
    </row>
    <row r="10189" spans="1:12" hidden="1">
      <c r="A10189" t="s">
        <v>544</v>
      </c>
      <c r="B10189" t="s">
        <v>490</v>
      </c>
      <c r="C10189" t="s">
        <v>491</v>
      </c>
      <c r="D10189" t="s">
        <v>547</v>
      </c>
      <c r="E10189" t="s">
        <v>15</v>
      </c>
      <c r="F10189" t="s">
        <v>123</v>
      </c>
      <c r="G10189" t="s">
        <v>314</v>
      </c>
      <c r="H10189" s="1">
        <v>2017</v>
      </c>
      <c r="I10189" s="2">
        <v>0</v>
      </c>
      <c r="J10189" s="3">
        <v>0</v>
      </c>
      <c r="K10189" t="e">
        <f>Table1[[#This Row],[Total Revenue + Open]]/Table1[[#This Row],[Qty]]</f>
        <v>#DIV/0!</v>
      </c>
      <c r="L10189" t="e">
        <f>Table1[[#This Row],[Total Revenue + Open]]/Table1[[#This Row],[Qty]]</f>
        <v>#DIV/0!</v>
      </c>
    </row>
    <row r="10190" spans="1:12" hidden="1">
      <c r="A10190" t="s">
        <v>544</v>
      </c>
      <c r="B10190" t="s">
        <v>490</v>
      </c>
      <c r="C10190" t="s">
        <v>491</v>
      </c>
      <c r="D10190" t="s">
        <v>547</v>
      </c>
      <c r="E10190" t="s">
        <v>15</v>
      </c>
      <c r="F10190" t="s">
        <v>128</v>
      </c>
      <c r="G10190" t="s">
        <v>548</v>
      </c>
      <c r="H10190" s="1">
        <v>2017</v>
      </c>
      <c r="I10190" s="2">
        <v>0</v>
      </c>
      <c r="J10190" s="3">
        <v>0</v>
      </c>
      <c r="K10190" t="e">
        <f>Table1[[#This Row],[Total Revenue + Open]]/Table1[[#This Row],[Qty]]</f>
        <v>#DIV/0!</v>
      </c>
      <c r="L10190" t="e">
        <f>Table1[[#This Row],[Total Revenue + Open]]/Table1[[#This Row],[Qty]]</f>
        <v>#DIV/0!</v>
      </c>
    </row>
    <row r="10191" spans="1:12" hidden="1">
      <c r="A10191" t="s">
        <v>544</v>
      </c>
      <c r="B10191" t="s">
        <v>490</v>
      </c>
      <c r="C10191" t="s">
        <v>491</v>
      </c>
      <c r="D10191" t="s">
        <v>547</v>
      </c>
      <c r="E10191" t="s">
        <v>15</v>
      </c>
      <c r="F10191" t="s">
        <v>128</v>
      </c>
      <c r="G10191" t="s">
        <v>549</v>
      </c>
      <c r="H10191" s="1">
        <v>2017</v>
      </c>
      <c r="I10191" s="2">
        <v>0</v>
      </c>
      <c r="J10191" s="3">
        <v>0</v>
      </c>
      <c r="K10191" t="e">
        <f>Table1[[#This Row],[Total Revenue + Open]]/Table1[[#This Row],[Qty]]</f>
        <v>#DIV/0!</v>
      </c>
      <c r="L10191" t="e">
        <f>Table1[[#This Row],[Total Revenue + Open]]/Table1[[#This Row],[Qty]]</f>
        <v>#DIV/0!</v>
      </c>
    </row>
    <row r="10192" spans="1:12" hidden="1">
      <c r="A10192" t="s">
        <v>544</v>
      </c>
      <c r="B10192" t="s">
        <v>490</v>
      </c>
      <c r="C10192" t="s">
        <v>491</v>
      </c>
      <c r="D10192" t="s">
        <v>668</v>
      </c>
      <c r="E10192" t="s">
        <v>15</v>
      </c>
      <c r="F10192" t="s">
        <v>30</v>
      </c>
      <c r="G10192" t="s">
        <v>318</v>
      </c>
      <c r="H10192" s="1">
        <v>2018</v>
      </c>
      <c r="I10192" s="2">
        <v>6265</v>
      </c>
      <c r="J10192" s="3">
        <v>15375.75</v>
      </c>
      <c r="K10192">
        <f>Table1[[#This Row],[Total Revenue + Open]]/Table1[[#This Row],[Qty]]</f>
        <v>2.4542298483639264</v>
      </c>
      <c r="L10192">
        <f>Table1[[#This Row],[Total Revenue + Open]]/Table1[[#This Row],[Qty]]</f>
        <v>2.4542298483639264</v>
      </c>
    </row>
    <row r="10193" spans="1:12" hidden="1">
      <c r="A10193" t="s">
        <v>544</v>
      </c>
      <c r="B10193" t="s">
        <v>490</v>
      </c>
      <c r="C10193" t="s">
        <v>491</v>
      </c>
      <c r="D10193" t="s">
        <v>668</v>
      </c>
      <c r="E10193" t="s">
        <v>15</v>
      </c>
      <c r="F10193" t="s">
        <v>16</v>
      </c>
      <c r="G10193" t="s">
        <v>18</v>
      </c>
      <c r="H10193" s="1">
        <v>2019</v>
      </c>
      <c r="I10193" s="2">
        <v>4175</v>
      </c>
      <c r="J10193" s="3">
        <v>9254.5</v>
      </c>
      <c r="K10193">
        <f>Table1[[#This Row],[Total Revenue + Open]]/Table1[[#This Row],[Qty]]</f>
        <v>2.2166467065868263</v>
      </c>
      <c r="L10193">
        <f>Table1[[#This Row],[Total Revenue + Open]]/Table1[[#This Row],[Qty]]</f>
        <v>2.2166467065868263</v>
      </c>
    </row>
    <row r="10194" spans="1:12" hidden="1">
      <c r="A10194" t="s">
        <v>544</v>
      </c>
      <c r="B10194" t="s">
        <v>490</v>
      </c>
      <c r="C10194" t="s">
        <v>491</v>
      </c>
      <c r="D10194" t="s">
        <v>668</v>
      </c>
      <c r="E10194" t="s">
        <v>15</v>
      </c>
      <c r="F10194" t="s">
        <v>16</v>
      </c>
      <c r="G10194" t="s">
        <v>18</v>
      </c>
      <c r="H10194" s="1">
        <v>2019</v>
      </c>
      <c r="I10194" s="2">
        <v>4225</v>
      </c>
      <c r="J10194" s="3">
        <v>9366</v>
      </c>
      <c r="K10194">
        <f>Table1[[#This Row],[Total Revenue + Open]]/Table1[[#This Row],[Qty]]</f>
        <v>2.2168047337278107</v>
      </c>
      <c r="L10194">
        <f>Table1[[#This Row],[Total Revenue + Open]]/Table1[[#This Row],[Qty]]</f>
        <v>2.2168047337278107</v>
      </c>
    </row>
    <row r="10195" spans="1:12" hidden="1">
      <c r="A10195" t="s">
        <v>544</v>
      </c>
      <c r="B10195" t="s">
        <v>490</v>
      </c>
      <c r="C10195" t="s">
        <v>491</v>
      </c>
      <c r="D10195" t="s">
        <v>669</v>
      </c>
      <c r="E10195" t="s">
        <v>15</v>
      </c>
      <c r="F10195" t="s">
        <v>47</v>
      </c>
      <c r="G10195" t="s">
        <v>476</v>
      </c>
      <c r="H10195" s="1">
        <v>2017</v>
      </c>
      <c r="I10195" s="2">
        <v>6130</v>
      </c>
      <c r="J10195" s="3">
        <v>15555</v>
      </c>
      <c r="K10195">
        <f>Table1[[#This Row],[Total Revenue + Open]]/Table1[[#This Row],[Qty]]</f>
        <v>2.5375203915171287</v>
      </c>
      <c r="L10195">
        <f>Table1[[#This Row],[Total Revenue + Open]]/Table1[[#This Row],[Qty]]</f>
        <v>2.5375203915171287</v>
      </c>
    </row>
    <row r="10196" spans="1:12" hidden="1">
      <c r="A10196" t="s">
        <v>544</v>
      </c>
      <c r="B10196" t="s">
        <v>490</v>
      </c>
      <c r="C10196" t="s">
        <v>491</v>
      </c>
      <c r="D10196" t="s">
        <v>669</v>
      </c>
      <c r="E10196" t="s">
        <v>15</v>
      </c>
      <c r="F10196" t="s">
        <v>47</v>
      </c>
      <c r="G10196" t="s">
        <v>670</v>
      </c>
      <c r="H10196" s="1">
        <v>2017</v>
      </c>
      <c r="I10196" s="2">
        <v>3115</v>
      </c>
      <c r="J10196" s="3">
        <v>7967</v>
      </c>
      <c r="K10196">
        <f>Table1[[#This Row],[Total Revenue + Open]]/Table1[[#This Row],[Qty]]</f>
        <v>2.5576243980738362</v>
      </c>
      <c r="L10196">
        <f>Table1[[#This Row],[Total Revenue + Open]]/Table1[[#This Row],[Qty]]</f>
        <v>2.5576243980738362</v>
      </c>
    </row>
    <row r="10197" spans="1:12" hidden="1">
      <c r="A10197" t="s">
        <v>544</v>
      </c>
      <c r="B10197" t="s">
        <v>490</v>
      </c>
      <c r="C10197" t="s">
        <v>491</v>
      </c>
      <c r="D10197" t="s">
        <v>669</v>
      </c>
      <c r="E10197" t="s">
        <v>15</v>
      </c>
      <c r="F10197" t="s">
        <v>47</v>
      </c>
      <c r="G10197" t="s">
        <v>671</v>
      </c>
      <c r="H10197" s="1">
        <v>2017</v>
      </c>
      <c r="I10197" s="2">
        <v>3115</v>
      </c>
      <c r="J10197" s="3">
        <v>7967</v>
      </c>
      <c r="K10197">
        <f>Table1[[#This Row],[Total Revenue + Open]]/Table1[[#This Row],[Qty]]</f>
        <v>2.5576243980738362</v>
      </c>
      <c r="L10197">
        <f>Table1[[#This Row],[Total Revenue + Open]]/Table1[[#This Row],[Qty]]</f>
        <v>2.5576243980738362</v>
      </c>
    </row>
    <row r="10198" spans="1:12" hidden="1">
      <c r="A10198" t="s">
        <v>544</v>
      </c>
      <c r="B10198" t="s">
        <v>490</v>
      </c>
      <c r="C10198" t="s">
        <v>491</v>
      </c>
      <c r="D10198" t="s">
        <v>669</v>
      </c>
      <c r="E10198" t="s">
        <v>15</v>
      </c>
      <c r="F10198" t="s">
        <v>30</v>
      </c>
      <c r="G10198" t="s">
        <v>148</v>
      </c>
      <c r="H10198" s="1">
        <v>2017</v>
      </c>
      <c r="I10198" s="2">
        <v>6055</v>
      </c>
      <c r="J10198" s="3">
        <v>14881.75</v>
      </c>
      <c r="K10198">
        <f>Table1[[#This Row],[Total Revenue + Open]]/Table1[[#This Row],[Qty]]</f>
        <v>2.4577621800165153</v>
      </c>
      <c r="L10198">
        <f>Table1[[#This Row],[Total Revenue + Open]]/Table1[[#This Row],[Qty]]</f>
        <v>2.4577621800165153</v>
      </c>
    </row>
    <row r="10199" spans="1:12" hidden="1">
      <c r="A10199" t="s">
        <v>544</v>
      </c>
      <c r="B10199" t="s">
        <v>490</v>
      </c>
      <c r="C10199" t="s">
        <v>491</v>
      </c>
      <c r="D10199" t="s">
        <v>672</v>
      </c>
      <c r="E10199" t="s">
        <v>15</v>
      </c>
      <c r="F10199" t="s">
        <v>30</v>
      </c>
      <c r="G10199" t="s">
        <v>318</v>
      </c>
      <c r="H10199" s="1">
        <v>2018</v>
      </c>
      <c r="I10199" s="2">
        <v>8370</v>
      </c>
      <c r="J10199" s="3">
        <v>20562.75</v>
      </c>
      <c r="K10199">
        <f>Table1[[#This Row],[Total Revenue + Open]]/Table1[[#This Row],[Qty]]</f>
        <v>2.4567204301075267</v>
      </c>
      <c r="L10199">
        <f>Table1[[#This Row],[Total Revenue + Open]]/Table1[[#This Row],[Qty]]</f>
        <v>2.4567204301075267</v>
      </c>
    </row>
    <row r="10200" spans="1:12" hidden="1">
      <c r="A10200" t="s">
        <v>544</v>
      </c>
      <c r="B10200" t="s">
        <v>490</v>
      </c>
      <c r="C10200" t="s">
        <v>491</v>
      </c>
      <c r="D10200" t="s">
        <v>672</v>
      </c>
      <c r="E10200" t="s">
        <v>15</v>
      </c>
      <c r="F10200" t="s">
        <v>74</v>
      </c>
      <c r="G10200" t="s">
        <v>76</v>
      </c>
      <c r="H10200" s="1">
        <v>2018</v>
      </c>
      <c r="I10200" s="2">
        <v>8040</v>
      </c>
      <c r="J10200" s="3">
        <v>12560</v>
      </c>
      <c r="K10200">
        <f>Table1[[#This Row],[Total Revenue + Open]]/Table1[[#This Row],[Qty]]</f>
        <v>1.5621890547263682</v>
      </c>
      <c r="L10200">
        <f>Table1[[#This Row],[Total Revenue + Open]]/Table1[[#This Row],[Qty]]</f>
        <v>1.5621890547263682</v>
      </c>
    </row>
    <row r="10201" spans="1:12" hidden="1">
      <c r="A10201" t="s">
        <v>544</v>
      </c>
      <c r="B10201" t="s">
        <v>490</v>
      </c>
      <c r="C10201" t="s">
        <v>491</v>
      </c>
      <c r="D10201" t="s">
        <v>672</v>
      </c>
      <c r="E10201" t="s">
        <v>15</v>
      </c>
      <c r="F10201" t="s">
        <v>74</v>
      </c>
      <c r="G10201" t="s">
        <v>76</v>
      </c>
      <c r="H10201" s="1">
        <v>2019</v>
      </c>
      <c r="I10201" s="2">
        <v>10050</v>
      </c>
      <c r="J10201" s="3">
        <v>15700</v>
      </c>
      <c r="K10201">
        <f>Table1[[#This Row],[Total Revenue + Open]]/Table1[[#This Row],[Qty]]</f>
        <v>1.5621890547263682</v>
      </c>
      <c r="L10201">
        <f>Table1[[#This Row],[Total Revenue + Open]]/Table1[[#This Row],[Qty]]</f>
        <v>1.5621890547263682</v>
      </c>
    </row>
    <row r="10202" spans="1:12" hidden="1">
      <c r="A10202" t="s">
        <v>544</v>
      </c>
      <c r="B10202" t="s">
        <v>490</v>
      </c>
      <c r="C10202" t="s">
        <v>491</v>
      </c>
      <c r="D10202" t="s">
        <v>672</v>
      </c>
      <c r="E10202" t="s">
        <v>15</v>
      </c>
      <c r="F10202" t="s">
        <v>74</v>
      </c>
      <c r="G10202" t="s">
        <v>76</v>
      </c>
      <c r="H10202" s="1">
        <v>2019</v>
      </c>
      <c r="I10202" s="2">
        <v>8040</v>
      </c>
      <c r="J10202" s="3">
        <v>7520</v>
      </c>
      <c r="K10202">
        <f>Table1[[#This Row],[Total Revenue + Open]]/Table1[[#This Row],[Qty]]</f>
        <v>0.93532338308457708</v>
      </c>
      <c r="L10202">
        <f>Table1[[#This Row],[Total Revenue + Open]]/Table1[[#This Row],[Qty]]</f>
        <v>0.93532338308457708</v>
      </c>
    </row>
    <row r="10203" spans="1:12" hidden="1">
      <c r="A10203" t="s">
        <v>544</v>
      </c>
      <c r="B10203" t="s">
        <v>490</v>
      </c>
      <c r="C10203" t="s">
        <v>491</v>
      </c>
      <c r="D10203" t="s">
        <v>672</v>
      </c>
      <c r="E10203" t="s">
        <v>15</v>
      </c>
      <c r="F10203" t="s">
        <v>74</v>
      </c>
      <c r="G10203" t="s">
        <v>76</v>
      </c>
      <c r="H10203" s="1">
        <v>2019</v>
      </c>
      <c r="I10203" s="2">
        <v>6030</v>
      </c>
      <c r="J10203" s="3">
        <v>5640</v>
      </c>
      <c r="K10203">
        <f>Table1[[#This Row],[Total Revenue + Open]]/Table1[[#This Row],[Qty]]</f>
        <v>0.93532338308457708</v>
      </c>
      <c r="L10203">
        <f>Table1[[#This Row],[Total Revenue + Open]]/Table1[[#This Row],[Qty]]</f>
        <v>0.93532338308457708</v>
      </c>
    </row>
    <row r="10204" spans="1:12" hidden="1">
      <c r="A10204" t="s">
        <v>544</v>
      </c>
      <c r="B10204" t="s">
        <v>490</v>
      </c>
      <c r="C10204" t="s">
        <v>491</v>
      </c>
      <c r="D10204" t="s">
        <v>672</v>
      </c>
      <c r="E10204" t="s">
        <v>15</v>
      </c>
      <c r="F10204" t="s">
        <v>74</v>
      </c>
      <c r="G10204" t="s">
        <v>76</v>
      </c>
      <c r="H10204" s="1">
        <v>2018</v>
      </c>
      <c r="I10204" s="2">
        <v>6235</v>
      </c>
      <c r="J10204" s="3">
        <v>9734</v>
      </c>
      <c r="K10204">
        <f>Table1[[#This Row],[Total Revenue + Open]]/Table1[[#This Row],[Qty]]</f>
        <v>1.561186848436247</v>
      </c>
      <c r="L10204">
        <f>Table1[[#This Row],[Total Revenue + Open]]/Table1[[#This Row],[Qty]]</f>
        <v>1.561186848436247</v>
      </c>
    </row>
    <row r="10205" spans="1:12" hidden="1">
      <c r="A10205" t="s">
        <v>544</v>
      </c>
      <c r="B10205" t="s">
        <v>490</v>
      </c>
      <c r="C10205" t="s">
        <v>491</v>
      </c>
      <c r="D10205" t="s">
        <v>672</v>
      </c>
      <c r="E10205" t="s">
        <v>15</v>
      </c>
      <c r="F10205" t="s">
        <v>74</v>
      </c>
      <c r="G10205" t="s">
        <v>76</v>
      </c>
      <c r="H10205" s="1">
        <v>2019</v>
      </c>
      <c r="I10205" s="2">
        <v>14070</v>
      </c>
      <c r="J10205" s="3">
        <v>13160</v>
      </c>
      <c r="K10205">
        <f>Table1[[#This Row],[Total Revenue + Open]]/Table1[[#This Row],[Qty]]</f>
        <v>0.93532338308457708</v>
      </c>
      <c r="L10205">
        <f>Table1[[#This Row],[Total Revenue + Open]]/Table1[[#This Row],[Qty]]</f>
        <v>0.93532338308457708</v>
      </c>
    </row>
    <row r="10206" spans="1:12" hidden="1">
      <c r="A10206" t="s">
        <v>544</v>
      </c>
      <c r="B10206" t="s">
        <v>490</v>
      </c>
      <c r="C10206" t="s">
        <v>491</v>
      </c>
      <c r="D10206" t="s">
        <v>672</v>
      </c>
      <c r="E10206" t="s">
        <v>15</v>
      </c>
      <c r="F10206" t="s">
        <v>74</v>
      </c>
      <c r="G10206" t="s">
        <v>76</v>
      </c>
      <c r="H10206" s="1">
        <v>2017</v>
      </c>
      <c r="I10206" s="2">
        <v>17735</v>
      </c>
      <c r="J10206" s="3">
        <v>27357.5</v>
      </c>
      <c r="K10206">
        <f>Table1[[#This Row],[Total Revenue + Open]]/Table1[[#This Row],[Qty]]</f>
        <v>1.5425711869185228</v>
      </c>
      <c r="L10206">
        <f>Table1[[#This Row],[Total Revenue + Open]]/Table1[[#This Row],[Qty]]</f>
        <v>1.5425711869185228</v>
      </c>
    </row>
    <row r="10207" spans="1:12" hidden="1">
      <c r="A10207" t="s">
        <v>544</v>
      </c>
      <c r="B10207" t="s">
        <v>490</v>
      </c>
      <c r="C10207" t="s">
        <v>491</v>
      </c>
      <c r="D10207" t="s">
        <v>672</v>
      </c>
      <c r="E10207" t="s">
        <v>15</v>
      </c>
      <c r="F10207" t="s">
        <v>74</v>
      </c>
      <c r="G10207" t="s">
        <v>76</v>
      </c>
      <c r="H10207" s="1">
        <v>2018</v>
      </c>
      <c r="I10207" s="2">
        <v>6135</v>
      </c>
      <c r="J10207" s="3">
        <v>9455</v>
      </c>
      <c r="K10207">
        <f>Table1[[#This Row],[Total Revenue + Open]]/Table1[[#This Row],[Qty]]</f>
        <v>1.541157294213529</v>
      </c>
      <c r="L10207">
        <f>Table1[[#This Row],[Total Revenue + Open]]/Table1[[#This Row],[Qty]]</f>
        <v>1.541157294213529</v>
      </c>
    </row>
    <row r="10208" spans="1:12" hidden="1">
      <c r="A10208" t="s">
        <v>544</v>
      </c>
      <c r="B10208" t="s">
        <v>490</v>
      </c>
      <c r="C10208" t="s">
        <v>491</v>
      </c>
      <c r="D10208" t="s">
        <v>672</v>
      </c>
      <c r="E10208" t="s">
        <v>15</v>
      </c>
      <c r="F10208" t="s">
        <v>74</v>
      </c>
      <c r="G10208" t="s">
        <v>76</v>
      </c>
      <c r="H10208" s="1">
        <v>2018</v>
      </c>
      <c r="I10208" s="2">
        <v>8375</v>
      </c>
      <c r="J10208" s="3">
        <v>12903.75</v>
      </c>
      <c r="K10208">
        <f>Table1[[#This Row],[Total Revenue + Open]]/Table1[[#This Row],[Qty]]</f>
        <v>1.5407462686567164</v>
      </c>
      <c r="L10208">
        <f>Table1[[#This Row],[Total Revenue + Open]]/Table1[[#This Row],[Qty]]</f>
        <v>1.5407462686567164</v>
      </c>
    </row>
    <row r="10209" spans="1:12" hidden="1">
      <c r="A10209" t="s">
        <v>544</v>
      </c>
      <c r="B10209" t="s">
        <v>490</v>
      </c>
      <c r="C10209" t="s">
        <v>491</v>
      </c>
      <c r="D10209" t="s">
        <v>672</v>
      </c>
      <c r="E10209" t="s">
        <v>15</v>
      </c>
      <c r="F10209" t="s">
        <v>74</v>
      </c>
      <c r="G10209" t="s">
        <v>76</v>
      </c>
      <c r="H10209" s="1">
        <v>2018</v>
      </c>
      <c r="I10209" s="2">
        <v>8300</v>
      </c>
      <c r="J10209" s="3">
        <v>12787.5</v>
      </c>
      <c r="K10209">
        <f>Table1[[#This Row],[Total Revenue + Open]]/Table1[[#This Row],[Qty]]</f>
        <v>1.5406626506024097</v>
      </c>
      <c r="L10209">
        <f>Table1[[#This Row],[Total Revenue + Open]]/Table1[[#This Row],[Qty]]</f>
        <v>1.5406626506024097</v>
      </c>
    </row>
    <row r="10210" spans="1:12" hidden="1">
      <c r="A10210" t="s">
        <v>544</v>
      </c>
      <c r="B10210" t="s">
        <v>490</v>
      </c>
      <c r="C10210" t="s">
        <v>491</v>
      </c>
      <c r="D10210" t="s">
        <v>672</v>
      </c>
      <c r="E10210" t="s">
        <v>15</v>
      </c>
      <c r="F10210" t="s">
        <v>74</v>
      </c>
      <c r="G10210" t="s">
        <v>76</v>
      </c>
      <c r="H10210" s="1">
        <v>2018</v>
      </c>
      <c r="I10210" s="2">
        <v>14070</v>
      </c>
      <c r="J10210" s="3">
        <v>21700</v>
      </c>
      <c r="K10210">
        <f>Table1[[#This Row],[Total Revenue + Open]]/Table1[[#This Row],[Qty]]</f>
        <v>1.5422885572139304</v>
      </c>
      <c r="L10210">
        <f>Table1[[#This Row],[Total Revenue + Open]]/Table1[[#This Row],[Qty]]</f>
        <v>1.5422885572139304</v>
      </c>
    </row>
    <row r="10211" spans="1:12" hidden="1">
      <c r="A10211" t="s">
        <v>544</v>
      </c>
      <c r="B10211" t="s">
        <v>490</v>
      </c>
      <c r="C10211" t="s">
        <v>491</v>
      </c>
      <c r="D10211" t="s">
        <v>672</v>
      </c>
      <c r="E10211" t="s">
        <v>15</v>
      </c>
      <c r="F10211" t="s">
        <v>74</v>
      </c>
      <c r="G10211" t="s">
        <v>76</v>
      </c>
      <c r="H10211" s="1">
        <v>2019</v>
      </c>
      <c r="I10211" s="2">
        <v>10050</v>
      </c>
      <c r="J10211" s="3">
        <v>15500</v>
      </c>
      <c r="K10211">
        <f>Table1[[#This Row],[Total Revenue + Open]]/Table1[[#This Row],[Qty]]</f>
        <v>1.5422885572139304</v>
      </c>
      <c r="L10211">
        <f>Table1[[#This Row],[Total Revenue + Open]]/Table1[[#This Row],[Qty]]</f>
        <v>1.5422885572139304</v>
      </c>
    </row>
    <row r="10212" spans="1:12" hidden="1">
      <c r="A10212" t="s">
        <v>544</v>
      </c>
      <c r="B10212" t="s">
        <v>490</v>
      </c>
      <c r="C10212" t="s">
        <v>491</v>
      </c>
      <c r="D10212" t="s">
        <v>672</v>
      </c>
      <c r="E10212" t="s">
        <v>15</v>
      </c>
      <c r="F10212" t="s">
        <v>74</v>
      </c>
      <c r="G10212" t="s">
        <v>76</v>
      </c>
      <c r="H10212" s="1">
        <v>2019</v>
      </c>
      <c r="I10212" s="2">
        <v>10050</v>
      </c>
      <c r="J10212" s="3">
        <v>9200</v>
      </c>
      <c r="K10212">
        <f>Table1[[#This Row],[Total Revenue + Open]]/Table1[[#This Row],[Qty]]</f>
        <v>0.91542288557213936</v>
      </c>
      <c r="L10212">
        <f>Table1[[#This Row],[Total Revenue + Open]]/Table1[[#This Row],[Qty]]</f>
        <v>0.91542288557213936</v>
      </c>
    </row>
    <row r="10213" spans="1:12" hidden="1">
      <c r="A10213" t="s">
        <v>544</v>
      </c>
      <c r="B10213" t="s">
        <v>490</v>
      </c>
      <c r="C10213" t="s">
        <v>491</v>
      </c>
      <c r="D10213" t="s">
        <v>672</v>
      </c>
      <c r="E10213" t="s">
        <v>15</v>
      </c>
      <c r="F10213" t="s">
        <v>74</v>
      </c>
      <c r="G10213" t="s">
        <v>76</v>
      </c>
      <c r="H10213" s="1">
        <v>2019</v>
      </c>
      <c r="I10213" s="2">
        <v>10050</v>
      </c>
      <c r="J10213" s="3">
        <v>9200</v>
      </c>
      <c r="K10213">
        <f>Table1[[#This Row],[Total Revenue + Open]]/Table1[[#This Row],[Qty]]</f>
        <v>0.91542288557213936</v>
      </c>
      <c r="L10213">
        <f>Table1[[#This Row],[Total Revenue + Open]]/Table1[[#This Row],[Qty]]</f>
        <v>0.91542288557213936</v>
      </c>
    </row>
    <row r="10214" spans="1:12" hidden="1">
      <c r="A10214" t="s">
        <v>544</v>
      </c>
      <c r="B10214" t="s">
        <v>490</v>
      </c>
      <c r="C10214" t="s">
        <v>491</v>
      </c>
      <c r="D10214" t="s">
        <v>672</v>
      </c>
      <c r="E10214" t="s">
        <v>15</v>
      </c>
      <c r="F10214" t="s">
        <v>74</v>
      </c>
      <c r="G10214" t="s">
        <v>76</v>
      </c>
      <c r="H10214" s="1">
        <v>2019</v>
      </c>
      <c r="I10214" s="2">
        <v>10050</v>
      </c>
      <c r="J10214" s="3">
        <v>9200</v>
      </c>
      <c r="K10214">
        <f>Table1[[#This Row],[Total Revenue + Open]]/Table1[[#This Row],[Qty]]</f>
        <v>0.91542288557213936</v>
      </c>
      <c r="L10214">
        <f>Table1[[#This Row],[Total Revenue + Open]]/Table1[[#This Row],[Qty]]</f>
        <v>0.91542288557213936</v>
      </c>
    </row>
    <row r="10215" spans="1:12" hidden="1">
      <c r="A10215" t="s">
        <v>544</v>
      </c>
      <c r="B10215" t="s">
        <v>490</v>
      </c>
      <c r="C10215" t="s">
        <v>491</v>
      </c>
      <c r="D10215" t="s">
        <v>672</v>
      </c>
      <c r="E10215" t="s">
        <v>15</v>
      </c>
      <c r="F10215" t="s">
        <v>74</v>
      </c>
      <c r="G10215" t="s">
        <v>76</v>
      </c>
      <c r="H10215" s="1">
        <v>2017</v>
      </c>
      <c r="I10215" s="2">
        <v>6265</v>
      </c>
      <c r="J10215" s="3">
        <v>9773.25</v>
      </c>
      <c r="K10215">
        <f>Table1[[#This Row],[Total Revenue + Open]]/Table1[[#This Row],[Qty]]</f>
        <v>1.5599760574620909</v>
      </c>
      <c r="L10215">
        <f>Table1[[#This Row],[Total Revenue + Open]]/Table1[[#This Row],[Qty]]</f>
        <v>1.5599760574620909</v>
      </c>
    </row>
    <row r="10216" spans="1:12" hidden="1">
      <c r="A10216" t="s">
        <v>544</v>
      </c>
      <c r="B10216" t="s">
        <v>490</v>
      </c>
      <c r="C10216" t="s">
        <v>491</v>
      </c>
      <c r="D10216" t="s">
        <v>672</v>
      </c>
      <c r="E10216" t="s">
        <v>15</v>
      </c>
      <c r="F10216" t="s">
        <v>74</v>
      </c>
      <c r="G10216" t="s">
        <v>76</v>
      </c>
      <c r="H10216" s="1">
        <v>2018</v>
      </c>
      <c r="I10216" s="2">
        <v>3070</v>
      </c>
      <c r="J10216" s="3">
        <v>4788.5</v>
      </c>
      <c r="K10216">
        <f>Table1[[#This Row],[Total Revenue + Open]]/Table1[[#This Row],[Qty]]</f>
        <v>1.5597719869706841</v>
      </c>
      <c r="L10216">
        <f>Table1[[#This Row],[Total Revenue + Open]]/Table1[[#This Row],[Qty]]</f>
        <v>1.5597719869706841</v>
      </c>
    </row>
    <row r="10217" spans="1:12" hidden="1">
      <c r="A10217" t="s">
        <v>544</v>
      </c>
      <c r="B10217" t="s">
        <v>490</v>
      </c>
      <c r="C10217" t="s">
        <v>491</v>
      </c>
      <c r="D10217" t="s">
        <v>672</v>
      </c>
      <c r="E10217" t="s">
        <v>15</v>
      </c>
      <c r="F10217" t="s">
        <v>74</v>
      </c>
      <c r="G10217" t="s">
        <v>76</v>
      </c>
      <c r="H10217" s="1">
        <v>2018</v>
      </c>
      <c r="I10217" s="2">
        <v>9200</v>
      </c>
      <c r="J10217" s="3">
        <v>14365.5</v>
      </c>
      <c r="K10217">
        <f>Table1[[#This Row],[Total Revenue + Open]]/Table1[[#This Row],[Qty]]</f>
        <v>1.5614673913043478</v>
      </c>
      <c r="L10217">
        <f>Table1[[#This Row],[Total Revenue + Open]]/Table1[[#This Row],[Qty]]</f>
        <v>1.5614673913043478</v>
      </c>
    </row>
    <row r="10218" spans="1:12" hidden="1">
      <c r="A10218" t="s">
        <v>544</v>
      </c>
      <c r="B10218" t="s">
        <v>490</v>
      </c>
      <c r="C10218" t="s">
        <v>491</v>
      </c>
      <c r="D10218" t="s">
        <v>672</v>
      </c>
      <c r="E10218" t="s">
        <v>15</v>
      </c>
      <c r="F10218" t="s">
        <v>77</v>
      </c>
      <c r="G10218" t="s">
        <v>79</v>
      </c>
      <c r="H10218" s="1">
        <v>2020</v>
      </c>
      <c r="I10218" s="2">
        <v>8345</v>
      </c>
      <c r="J10218" s="3">
        <v>6557</v>
      </c>
      <c r="K10218">
        <f>Table1[[#This Row],[Total Revenue + Open]]/Table1[[#This Row],[Qty]]</f>
        <v>0.78573996405032953</v>
      </c>
      <c r="L10218">
        <f>Table1[[#This Row],[Total Revenue + Open]]/Table1[[#This Row],[Qty]]</f>
        <v>0.78573996405032953</v>
      </c>
    </row>
    <row r="10219" spans="1:12" hidden="1">
      <c r="A10219" t="s">
        <v>544</v>
      </c>
      <c r="B10219" t="s">
        <v>490</v>
      </c>
      <c r="C10219" t="s">
        <v>491</v>
      </c>
      <c r="D10219" t="s">
        <v>672</v>
      </c>
      <c r="E10219" t="s">
        <v>15</v>
      </c>
      <c r="F10219" t="s">
        <v>77</v>
      </c>
      <c r="G10219" t="s">
        <v>79</v>
      </c>
      <c r="H10219" s="1">
        <v>2020</v>
      </c>
      <c r="I10219" s="2">
        <v>22875</v>
      </c>
      <c r="J10219" s="3">
        <v>17972.5</v>
      </c>
      <c r="K10219">
        <f>Table1[[#This Row],[Total Revenue + Open]]/Table1[[#This Row],[Qty]]</f>
        <v>0.78568306010928957</v>
      </c>
      <c r="L10219">
        <f>Table1[[#This Row],[Total Revenue + Open]]/Table1[[#This Row],[Qty]]</f>
        <v>0.78568306010928957</v>
      </c>
    </row>
    <row r="10220" spans="1:12" hidden="1">
      <c r="A10220" t="s">
        <v>544</v>
      </c>
      <c r="B10220" t="s">
        <v>490</v>
      </c>
      <c r="C10220" t="s">
        <v>491</v>
      </c>
      <c r="D10220" t="s">
        <v>672</v>
      </c>
      <c r="E10220" t="s">
        <v>15</v>
      </c>
      <c r="F10220" t="s">
        <v>77</v>
      </c>
      <c r="G10220" t="s">
        <v>79</v>
      </c>
      <c r="H10220" s="1">
        <v>2021</v>
      </c>
      <c r="I10220" s="2">
        <v>4175</v>
      </c>
      <c r="J10220" s="3">
        <v>3278.5</v>
      </c>
      <c r="K10220">
        <f>Table1[[#This Row],[Total Revenue + Open]]/Table1[[#This Row],[Qty]]</f>
        <v>0.78526946107784434</v>
      </c>
      <c r="L10220">
        <f>Table1[[#This Row],[Total Revenue + Open]]/Table1[[#This Row],[Qty]]</f>
        <v>0.78526946107784434</v>
      </c>
    </row>
    <row r="10221" spans="1:12" hidden="1">
      <c r="A10221" t="s">
        <v>544</v>
      </c>
      <c r="B10221" t="s">
        <v>490</v>
      </c>
      <c r="C10221" t="s">
        <v>491</v>
      </c>
      <c r="D10221" t="s">
        <v>672</v>
      </c>
      <c r="E10221" t="s">
        <v>15</v>
      </c>
      <c r="F10221" t="s">
        <v>77</v>
      </c>
      <c r="G10221" t="s">
        <v>79</v>
      </c>
      <c r="H10221" s="1">
        <v>2021</v>
      </c>
      <c r="I10221" s="2">
        <v>10205</v>
      </c>
      <c r="J10221" s="3">
        <v>8018.5</v>
      </c>
      <c r="K10221">
        <f>Table1[[#This Row],[Total Revenue + Open]]/Table1[[#This Row],[Qty]]</f>
        <v>0.78574228319451245</v>
      </c>
      <c r="L10221">
        <f>Table1[[#This Row],[Total Revenue + Open]]/Table1[[#This Row],[Qty]]</f>
        <v>0.78574228319451245</v>
      </c>
    </row>
    <row r="10222" spans="1:12" hidden="1">
      <c r="A10222" t="s">
        <v>544</v>
      </c>
      <c r="B10222" t="s">
        <v>490</v>
      </c>
      <c r="C10222" t="s">
        <v>491</v>
      </c>
      <c r="D10222" t="s">
        <v>672</v>
      </c>
      <c r="E10222" t="s">
        <v>15</v>
      </c>
      <c r="F10222" t="s">
        <v>77</v>
      </c>
      <c r="G10222" t="s">
        <v>79</v>
      </c>
      <c r="H10222" s="1">
        <v>2021</v>
      </c>
      <c r="I10222" s="2">
        <v>2065</v>
      </c>
      <c r="J10222" s="3">
        <v>1619.5</v>
      </c>
      <c r="K10222">
        <f>Table1[[#This Row],[Total Revenue + Open]]/Table1[[#This Row],[Qty]]</f>
        <v>0.78426150121065374</v>
      </c>
      <c r="L10222">
        <f>Table1[[#This Row],[Total Revenue + Open]]/Table1[[#This Row],[Qty]]</f>
        <v>0.78426150121065374</v>
      </c>
    </row>
    <row r="10223" spans="1:12" hidden="1">
      <c r="A10223" t="s">
        <v>544</v>
      </c>
      <c r="B10223" t="s">
        <v>490</v>
      </c>
      <c r="C10223" t="s">
        <v>491</v>
      </c>
      <c r="D10223" t="s">
        <v>672</v>
      </c>
      <c r="E10223" t="s">
        <v>15</v>
      </c>
      <c r="F10223" t="s">
        <v>77</v>
      </c>
      <c r="G10223" t="s">
        <v>79</v>
      </c>
      <c r="H10223" s="1">
        <v>2022</v>
      </c>
      <c r="I10223" s="2">
        <v>12365</v>
      </c>
      <c r="J10223" s="3">
        <v>9717</v>
      </c>
      <c r="K10223">
        <f>Table1[[#This Row],[Total Revenue + Open]]/Table1[[#This Row],[Qty]]</f>
        <v>0.78584714921148402</v>
      </c>
      <c r="L10223">
        <f>Table1[[#This Row],[Total Revenue + Open]]/Table1[[#This Row],[Qty]]</f>
        <v>0.78584714921148402</v>
      </c>
    </row>
    <row r="10224" spans="1:12" hidden="1">
      <c r="A10224" t="s">
        <v>544</v>
      </c>
      <c r="B10224" t="s">
        <v>490</v>
      </c>
      <c r="C10224" t="s">
        <v>491</v>
      </c>
      <c r="D10224" t="s">
        <v>672</v>
      </c>
      <c r="E10224" t="s">
        <v>15</v>
      </c>
      <c r="F10224" t="s">
        <v>77</v>
      </c>
      <c r="G10224" t="s">
        <v>79</v>
      </c>
      <c r="H10224" s="1">
        <v>2022</v>
      </c>
      <c r="I10224" s="2">
        <v>20805</v>
      </c>
      <c r="J10224" s="3">
        <v>16353</v>
      </c>
      <c r="K10224">
        <f>Table1[[#This Row],[Total Revenue + Open]]/Table1[[#This Row],[Qty]]</f>
        <v>0.78601297764960343</v>
      </c>
      <c r="L10224">
        <f>Table1[[#This Row],[Total Revenue + Open]]/Table1[[#This Row],[Qty]]</f>
        <v>0.78601297764960343</v>
      </c>
    </row>
    <row r="10225" spans="1:12" hidden="1">
      <c r="A10225" t="s">
        <v>544</v>
      </c>
      <c r="B10225" t="s">
        <v>490</v>
      </c>
      <c r="C10225" t="s">
        <v>491</v>
      </c>
      <c r="D10225" t="s">
        <v>672</v>
      </c>
      <c r="E10225" t="s">
        <v>15</v>
      </c>
      <c r="F10225" t="s">
        <v>77</v>
      </c>
      <c r="G10225" t="s">
        <v>79</v>
      </c>
      <c r="H10225" s="1">
        <v>2019</v>
      </c>
      <c r="I10225" s="2">
        <v>21965</v>
      </c>
      <c r="J10225" s="3">
        <v>17261.5</v>
      </c>
      <c r="K10225">
        <f>Table1[[#This Row],[Total Revenue + Open]]/Table1[[#This Row],[Qty]]</f>
        <v>0.78586387434554972</v>
      </c>
      <c r="L10225">
        <f>Table1[[#This Row],[Total Revenue + Open]]/Table1[[#This Row],[Qty]]</f>
        <v>0.78586387434554972</v>
      </c>
    </row>
    <row r="10226" spans="1:12" hidden="1">
      <c r="A10226" t="s">
        <v>544</v>
      </c>
      <c r="B10226" t="s">
        <v>490</v>
      </c>
      <c r="C10226" t="s">
        <v>491</v>
      </c>
      <c r="D10226" t="s">
        <v>672</v>
      </c>
      <c r="E10226" t="s">
        <v>15</v>
      </c>
      <c r="F10226" t="s">
        <v>77</v>
      </c>
      <c r="G10226" t="s">
        <v>79</v>
      </c>
      <c r="H10226" s="1">
        <v>2020</v>
      </c>
      <c r="I10226" s="2">
        <v>10405</v>
      </c>
      <c r="J10226" s="3">
        <v>8176.5</v>
      </c>
      <c r="K10226">
        <f>Table1[[#This Row],[Total Revenue + Open]]/Table1[[#This Row],[Qty]]</f>
        <v>0.78582412301777993</v>
      </c>
      <c r="L10226">
        <f>Table1[[#This Row],[Total Revenue + Open]]/Table1[[#This Row],[Qty]]</f>
        <v>0.78582412301777993</v>
      </c>
    </row>
    <row r="10227" spans="1:12" hidden="1">
      <c r="A10227" t="s">
        <v>544</v>
      </c>
      <c r="B10227" t="s">
        <v>490</v>
      </c>
      <c r="C10227" t="s">
        <v>491</v>
      </c>
      <c r="D10227" t="s">
        <v>672</v>
      </c>
      <c r="E10227" t="s">
        <v>15</v>
      </c>
      <c r="F10227" t="s">
        <v>77</v>
      </c>
      <c r="G10227" t="s">
        <v>79</v>
      </c>
      <c r="H10227" s="1">
        <v>2020</v>
      </c>
      <c r="I10227" s="2">
        <v>10405</v>
      </c>
      <c r="J10227" s="3">
        <v>8176.5</v>
      </c>
      <c r="K10227">
        <f>Table1[[#This Row],[Total Revenue + Open]]/Table1[[#This Row],[Qty]]</f>
        <v>0.78582412301777993</v>
      </c>
      <c r="L10227">
        <f>Table1[[#This Row],[Total Revenue + Open]]/Table1[[#This Row],[Qty]]</f>
        <v>0.78582412301777993</v>
      </c>
    </row>
    <row r="10228" spans="1:12" hidden="1">
      <c r="A10228" t="s">
        <v>544</v>
      </c>
      <c r="B10228" t="s">
        <v>490</v>
      </c>
      <c r="C10228" t="s">
        <v>491</v>
      </c>
      <c r="D10228" t="s">
        <v>672</v>
      </c>
      <c r="E10228" t="s">
        <v>15</v>
      </c>
      <c r="F10228" t="s">
        <v>77</v>
      </c>
      <c r="G10228" t="s">
        <v>79</v>
      </c>
      <c r="H10228" s="1">
        <v>2020</v>
      </c>
      <c r="I10228" s="2">
        <v>10405</v>
      </c>
      <c r="J10228" s="3">
        <v>8176.5</v>
      </c>
      <c r="K10228">
        <f>Table1[[#This Row],[Total Revenue + Open]]/Table1[[#This Row],[Qty]]</f>
        <v>0.78582412301777993</v>
      </c>
      <c r="L10228">
        <f>Table1[[#This Row],[Total Revenue + Open]]/Table1[[#This Row],[Qty]]</f>
        <v>0.78582412301777993</v>
      </c>
    </row>
    <row r="10229" spans="1:12" hidden="1">
      <c r="A10229" t="s">
        <v>544</v>
      </c>
      <c r="B10229" t="s">
        <v>490</v>
      </c>
      <c r="C10229" t="s">
        <v>491</v>
      </c>
      <c r="D10229" t="s">
        <v>672</v>
      </c>
      <c r="E10229" t="s">
        <v>15</v>
      </c>
      <c r="F10229" t="s">
        <v>77</v>
      </c>
      <c r="G10229" t="s">
        <v>79</v>
      </c>
      <c r="H10229" s="1">
        <v>2021</v>
      </c>
      <c r="I10229" s="2">
        <v>26890</v>
      </c>
      <c r="J10229" s="3">
        <v>21132.5</v>
      </c>
      <c r="K10229">
        <f>Table1[[#This Row],[Total Revenue + Open]]/Table1[[#This Row],[Qty]]</f>
        <v>0.7858869468203793</v>
      </c>
      <c r="L10229">
        <f>Table1[[#This Row],[Total Revenue + Open]]/Table1[[#This Row],[Qty]]</f>
        <v>0.7858869468203793</v>
      </c>
    </row>
    <row r="10230" spans="1:12" hidden="1">
      <c r="A10230" t="s">
        <v>544</v>
      </c>
      <c r="B10230" t="s">
        <v>490</v>
      </c>
      <c r="C10230" t="s">
        <v>491</v>
      </c>
      <c r="D10230" t="s">
        <v>672</v>
      </c>
      <c r="E10230" t="s">
        <v>15</v>
      </c>
      <c r="F10230" t="s">
        <v>77</v>
      </c>
      <c r="G10230" t="s">
        <v>79</v>
      </c>
      <c r="H10230" s="1">
        <v>2022</v>
      </c>
      <c r="I10230" s="2">
        <v>12670</v>
      </c>
      <c r="J10230" s="3">
        <v>9954</v>
      </c>
      <c r="K10230">
        <f>Table1[[#This Row],[Total Revenue + Open]]/Table1[[#This Row],[Qty]]</f>
        <v>0.78563535911602211</v>
      </c>
      <c r="L10230">
        <f>Table1[[#This Row],[Total Revenue + Open]]/Table1[[#This Row],[Qty]]</f>
        <v>0.78563535911602211</v>
      </c>
    </row>
    <row r="10231" spans="1:12" hidden="1">
      <c r="A10231" t="s">
        <v>544</v>
      </c>
      <c r="B10231" t="s">
        <v>490</v>
      </c>
      <c r="C10231" t="s">
        <v>491</v>
      </c>
      <c r="D10231" t="s">
        <v>672</v>
      </c>
      <c r="E10231" t="s">
        <v>15</v>
      </c>
      <c r="F10231" t="s">
        <v>77</v>
      </c>
      <c r="G10231" t="s">
        <v>79</v>
      </c>
      <c r="H10231" s="1">
        <v>2022</v>
      </c>
      <c r="I10231" s="2">
        <v>10305</v>
      </c>
      <c r="J10231" s="3">
        <v>8097.5</v>
      </c>
      <c r="K10231">
        <f>Table1[[#This Row],[Total Revenue + Open]]/Table1[[#This Row],[Qty]]</f>
        <v>0.78578360019408056</v>
      </c>
      <c r="L10231">
        <f>Table1[[#This Row],[Total Revenue + Open]]/Table1[[#This Row],[Qty]]</f>
        <v>0.78578360019408056</v>
      </c>
    </row>
    <row r="10232" spans="1:12" hidden="1">
      <c r="A10232" t="s">
        <v>544</v>
      </c>
      <c r="B10232" t="s">
        <v>490</v>
      </c>
      <c r="C10232" t="s">
        <v>491</v>
      </c>
      <c r="D10232" t="s">
        <v>672</v>
      </c>
      <c r="E10232" t="s">
        <v>15</v>
      </c>
      <c r="F10232" t="s">
        <v>77</v>
      </c>
      <c r="G10232" t="s">
        <v>79</v>
      </c>
      <c r="H10232" s="1">
        <v>2022</v>
      </c>
      <c r="I10232" s="2">
        <v>100</v>
      </c>
      <c r="J10232" s="3">
        <v>79</v>
      </c>
      <c r="K10232">
        <f>Table1[[#This Row],[Total Revenue + Open]]/Table1[[#This Row],[Qty]]</f>
        <v>0.79</v>
      </c>
      <c r="L10232">
        <f>Table1[[#This Row],[Total Revenue + Open]]/Table1[[#This Row],[Qty]]</f>
        <v>0.79</v>
      </c>
    </row>
    <row r="10233" spans="1:12" hidden="1">
      <c r="A10233" t="s">
        <v>544</v>
      </c>
      <c r="B10233" t="s">
        <v>490</v>
      </c>
      <c r="C10233" t="s">
        <v>491</v>
      </c>
      <c r="D10233" t="s">
        <v>672</v>
      </c>
      <c r="E10233" t="s">
        <v>15</v>
      </c>
      <c r="F10233" t="s">
        <v>77</v>
      </c>
      <c r="G10233" t="s">
        <v>79</v>
      </c>
      <c r="H10233" s="1">
        <v>2022</v>
      </c>
      <c r="I10233" s="2">
        <v>20605</v>
      </c>
      <c r="J10233" s="3">
        <v>16195</v>
      </c>
      <c r="K10233">
        <f>Table1[[#This Row],[Total Revenue + Open]]/Table1[[#This Row],[Qty]]</f>
        <v>0.7859742780878427</v>
      </c>
      <c r="L10233">
        <f>Table1[[#This Row],[Total Revenue + Open]]/Table1[[#This Row],[Qty]]</f>
        <v>0.7859742780878427</v>
      </c>
    </row>
    <row r="10234" spans="1:12" hidden="1">
      <c r="A10234" t="s">
        <v>544</v>
      </c>
      <c r="B10234" t="s">
        <v>490</v>
      </c>
      <c r="C10234" t="s">
        <v>491</v>
      </c>
      <c r="D10234" t="s">
        <v>672</v>
      </c>
      <c r="E10234" t="s">
        <v>15</v>
      </c>
      <c r="F10234" t="s">
        <v>77</v>
      </c>
      <c r="G10234" t="s">
        <v>79</v>
      </c>
      <c r="H10234" s="1">
        <v>2020</v>
      </c>
      <c r="I10234" s="2">
        <v>8345</v>
      </c>
      <c r="J10234" s="3">
        <v>6557</v>
      </c>
      <c r="K10234">
        <f>Table1[[#This Row],[Total Revenue + Open]]/Table1[[#This Row],[Qty]]</f>
        <v>0.78573996405032953</v>
      </c>
      <c r="L10234">
        <f>Table1[[#This Row],[Total Revenue + Open]]/Table1[[#This Row],[Qty]]</f>
        <v>0.78573996405032953</v>
      </c>
    </row>
    <row r="10235" spans="1:12" hidden="1">
      <c r="A10235" t="s">
        <v>544</v>
      </c>
      <c r="B10235" t="s">
        <v>490</v>
      </c>
      <c r="C10235" t="s">
        <v>491</v>
      </c>
      <c r="D10235" t="s">
        <v>672</v>
      </c>
      <c r="E10235" t="s">
        <v>15</v>
      </c>
      <c r="F10235" t="s">
        <v>77</v>
      </c>
      <c r="G10235" t="s">
        <v>79</v>
      </c>
      <c r="H10235" s="1">
        <v>2021</v>
      </c>
      <c r="I10235" s="2">
        <v>8345</v>
      </c>
      <c r="J10235" s="3">
        <v>6557</v>
      </c>
      <c r="K10235">
        <f>Table1[[#This Row],[Total Revenue + Open]]/Table1[[#This Row],[Qty]]</f>
        <v>0.78573996405032953</v>
      </c>
      <c r="L10235">
        <f>Table1[[#This Row],[Total Revenue + Open]]/Table1[[#This Row],[Qty]]</f>
        <v>0.78573996405032953</v>
      </c>
    </row>
    <row r="10236" spans="1:12" hidden="1">
      <c r="A10236" t="s">
        <v>544</v>
      </c>
      <c r="B10236" t="s">
        <v>490</v>
      </c>
      <c r="C10236" t="s">
        <v>491</v>
      </c>
      <c r="D10236" t="s">
        <v>672</v>
      </c>
      <c r="E10236" t="s">
        <v>15</v>
      </c>
      <c r="F10236" t="s">
        <v>77</v>
      </c>
      <c r="G10236" t="s">
        <v>79</v>
      </c>
      <c r="H10236" s="1">
        <v>2022</v>
      </c>
      <c r="I10236" s="2">
        <v>7265</v>
      </c>
      <c r="J10236" s="3">
        <v>5707.75</v>
      </c>
      <c r="K10236">
        <f>Table1[[#This Row],[Total Revenue + Open]]/Table1[[#This Row],[Qty]]</f>
        <v>0.78565037852718511</v>
      </c>
      <c r="L10236">
        <f>Table1[[#This Row],[Total Revenue + Open]]/Table1[[#This Row],[Qty]]</f>
        <v>0.78565037852718511</v>
      </c>
    </row>
    <row r="10237" spans="1:12" hidden="1">
      <c r="A10237" t="s">
        <v>544</v>
      </c>
      <c r="B10237" t="s">
        <v>490</v>
      </c>
      <c r="C10237" t="s">
        <v>491</v>
      </c>
      <c r="D10237" t="s">
        <v>672</v>
      </c>
      <c r="E10237" t="s">
        <v>15</v>
      </c>
      <c r="F10237" t="s">
        <v>77</v>
      </c>
      <c r="G10237" t="s">
        <v>79</v>
      </c>
      <c r="H10237" s="1">
        <v>2022</v>
      </c>
      <c r="I10237" s="2">
        <v>9550</v>
      </c>
      <c r="J10237" s="3">
        <v>7505</v>
      </c>
      <c r="K10237">
        <f>Table1[[#This Row],[Total Revenue + Open]]/Table1[[#This Row],[Qty]]</f>
        <v>0.78586387434554972</v>
      </c>
      <c r="L10237">
        <f>Table1[[#This Row],[Total Revenue + Open]]/Table1[[#This Row],[Qty]]</f>
        <v>0.78586387434554972</v>
      </c>
    </row>
    <row r="10238" spans="1:12" hidden="1">
      <c r="A10238" t="s">
        <v>544</v>
      </c>
      <c r="B10238" t="s">
        <v>490</v>
      </c>
      <c r="C10238" t="s">
        <v>491</v>
      </c>
      <c r="D10238" t="s">
        <v>672</v>
      </c>
      <c r="E10238" t="s">
        <v>15</v>
      </c>
      <c r="F10238" t="s">
        <v>77</v>
      </c>
      <c r="G10238" t="s">
        <v>79</v>
      </c>
      <c r="H10238" s="1">
        <v>2021</v>
      </c>
      <c r="I10238" s="2">
        <v>16590</v>
      </c>
      <c r="J10238" s="3">
        <v>13035</v>
      </c>
      <c r="K10238">
        <f>Table1[[#This Row],[Total Revenue + Open]]/Table1[[#This Row],[Qty]]</f>
        <v>0.7857142857142857</v>
      </c>
      <c r="L10238">
        <f>Table1[[#This Row],[Total Revenue + Open]]/Table1[[#This Row],[Qty]]</f>
        <v>0.7857142857142857</v>
      </c>
    </row>
    <row r="10239" spans="1:12" hidden="1">
      <c r="A10239" t="s">
        <v>544</v>
      </c>
      <c r="B10239" t="s">
        <v>490</v>
      </c>
      <c r="C10239" t="s">
        <v>491</v>
      </c>
      <c r="D10239" t="s">
        <v>672</v>
      </c>
      <c r="E10239" t="s">
        <v>15</v>
      </c>
      <c r="F10239" t="s">
        <v>77</v>
      </c>
      <c r="G10239" t="s">
        <v>79</v>
      </c>
      <c r="H10239" s="1">
        <v>2022</v>
      </c>
      <c r="I10239" s="2">
        <v>0</v>
      </c>
      <c r="J10239" s="3">
        <v>0</v>
      </c>
      <c r="K10239" t="e">
        <f>Table1[[#This Row],[Total Revenue + Open]]/Table1[[#This Row],[Qty]]</f>
        <v>#DIV/0!</v>
      </c>
      <c r="L10239" t="e">
        <f>Table1[[#This Row],[Total Revenue + Open]]/Table1[[#This Row],[Qty]]</f>
        <v>#DIV/0!</v>
      </c>
    </row>
    <row r="10240" spans="1:12" hidden="1">
      <c r="A10240" t="s">
        <v>544</v>
      </c>
      <c r="B10240" t="s">
        <v>490</v>
      </c>
      <c r="C10240" t="s">
        <v>491</v>
      </c>
      <c r="D10240" t="s">
        <v>672</v>
      </c>
      <c r="E10240" t="s">
        <v>15</v>
      </c>
      <c r="F10240" t="s">
        <v>77</v>
      </c>
      <c r="G10240" t="s">
        <v>79</v>
      </c>
      <c r="H10240" s="1">
        <v>2022</v>
      </c>
      <c r="I10240" s="2">
        <v>4125</v>
      </c>
      <c r="J10240" s="3">
        <v>3239</v>
      </c>
      <c r="K10240">
        <f>Table1[[#This Row],[Total Revenue + Open]]/Table1[[#This Row],[Qty]]</f>
        <v>0.78521212121212125</v>
      </c>
      <c r="L10240">
        <f>Table1[[#This Row],[Total Revenue + Open]]/Table1[[#This Row],[Qty]]</f>
        <v>0.78521212121212125</v>
      </c>
    </row>
    <row r="10241" spans="1:12" hidden="1">
      <c r="A10241" t="s">
        <v>544</v>
      </c>
      <c r="B10241" t="s">
        <v>490</v>
      </c>
      <c r="C10241" t="s">
        <v>491</v>
      </c>
      <c r="D10241" t="s">
        <v>672</v>
      </c>
      <c r="E10241" t="s">
        <v>15</v>
      </c>
      <c r="F10241" t="s">
        <v>77</v>
      </c>
      <c r="G10241" t="s">
        <v>79</v>
      </c>
      <c r="H10241" s="1">
        <v>2022</v>
      </c>
      <c r="I10241" s="2">
        <v>10455</v>
      </c>
      <c r="J10241" s="3">
        <v>8216</v>
      </c>
      <c r="K10241">
        <f>Table1[[#This Row],[Total Revenue + Open]]/Table1[[#This Row],[Qty]]</f>
        <v>0.78584409373505504</v>
      </c>
      <c r="L10241">
        <f>Table1[[#This Row],[Total Revenue + Open]]/Table1[[#This Row],[Qty]]</f>
        <v>0.78584409373505504</v>
      </c>
    </row>
    <row r="10242" spans="1:12" hidden="1">
      <c r="A10242" t="s">
        <v>544</v>
      </c>
      <c r="B10242" t="s">
        <v>490</v>
      </c>
      <c r="C10242" t="s">
        <v>491</v>
      </c>
      <c r="D10242" t="s">
        <v>672</v>
      </c>
      <c r="E10242" t="s">
        <v>15</v>
      </c>
      <c r="F10242" t="s">
        <v>77</v>
      </c>
      <c r="G10242" t="s">
        <v>79</v>
      </c>
      <c r="H10242" s="1">
        <v>2022</v>
      </c>
      <c r="I10242" s="2">
        <v>10405</v>
      </c>
      <c r="J10242" s="3">
        <v>8176.5</v>
      </c>
      <c r="K10242">
        <f>Table1[[#This Row],[Total Revenue + Open]]/Table1[[#This Row],[Qty]]</f>
        <v>0.78582412301777993</v>
      </c>
      <c r="L10242">
        <f>Table1[[#This Row],[Total Revenue + Open]]/Table1[[#This Row],[Qty]]</f>
        <v>0.78582412301777993</v>
      </c>
    </row>
    <row r="10243" spans="1:12" hidden="1">
      <c r="A10243" t="s">
        <v>544</v>
      </c>
      <c r="B10243" t="s">
        <v>490</v>
      </c>
      <c r="C10243" t="s">
        <v>491</v>
      </c>
      <c r="D10243" t="s">
        <v>672</v>
      </c>
      <c r="E10243" t="s">
        <v>15</v>
      </c>
      <c r="F10243" t="s">
        <v>77</v>
      </c>
      <c r="G10243" t="s">
        <v>79</v>
      </c>
      <c r="H10243" s="1">
        <v>2022</v>
      </c>
      <c r="I10243" s="2">
        <v>4175</v>
      </c>
      <c r="J10243" s="3">
        <v>3278.5</v>
      </c>
      <c r="K10243">
        <f>Table1[[#This Row],[Total Revenue + Open]]/Table1[[#This Row],[Qty]]</f>
        <v>0.78526946107784434</v>
      </c>
      <c r="L10243">
        <f>Table1[[#This Row],[Total Revenue + Open]]/Table1[[#This Row],[Qty]]</f>
        <v>0.78526946107784434</v>
      </c>
    </row>
    <row r="10244" spans="1:12" hidden="1">
      <c r="A10244" t="s">
        <v>544</v>
      </c>
      <c r="B10244" t="s">
        <v>490</v>
      </c>
      <c r="C10244" t="s">
        <v>491</v>
      </c>
      <c r="D10244" t="s">
        <v>672</v>
      </c>
      <c r="E10244" t="s">
        <v>15</v>
      </c>
      <c r="F10244" t="s">
        <v>77</v>
      </c>
      <c r="G10244" t="s">
        <v>79</v>
      </c>
      <c r="H10244" s="1">
        <v>2022</v>
      </c>
      <c r="I10244" s="2">
        <v>4125</v>
      </c>
      <c r="J10244" s="3">
        <v>3239</v>
      </c>
      <c r="K10244">
        <f>Table1[[#This Row],[Total Revenue + Open]]/Table1[[#This Row],[Qty]]</f>
        <v>0.78521212121212125</v>
      </c>
      <c r="L10244">
        <f>Table1[[#This Row],[Total Revenue + Open]]/Table1[[#This Row],[Qty]]</f>
        <v>0.78521212121212125</v>
      </c>
    </row>
    <row r="10245" spans="1:12" hidden="1">
      <c r="A10245" t="s">
        <v>544</v>
      </c>
      <c r="B10245" t="s">
        <v>490</v>
      </c>
      <c r="C10245" t="s">
        <v>491</v>
      </c>
      <c r="D10245" t="s">
        <v>672</v>
      </c>
      <c r="E10245" t="s">
        <v>15</v>
      </c>
      <c r="F10245" t="s">
        <v>77</v>
      </c>
      <c r="G10245" t="s">
        <v>79</v>
      </c>
      <c r="H10245" s="1">
        <v>2022</v>
      </c>
      <c r="I10245" s="2">
        <v>2010</v>
      </c>
      <c r="J10245" s="3">
        <v>1580</v>
      </c>
      <c r="K10245">
        <f>Table1[[#This Row],[Total Revenue + Open]]/Table1[[#This Row],[Qty]]</f>
        <v>0.78606965174129351</v>
      </c>
      <c r="L10245">
        <f>Table1[[#This Row],[Total Revenue + Open]]/Table1[[#This Row],[Qty]]</f>
        <v>0.78606965174129351</v>
      </c>
    </row>
    <row r="10246" spans="1:12" hidden="1">
      <c r="A10246" t="s">
        <v>544</v>
      </c>
      <c r="B10246" t="s">
        <v>490</v>
      </c>
      <c r="C10246" t="s">
        <v>491</v>
      </c>
      <c r="D10246" t="s">
        <v>672</v>
      </c>
      <c r="E10246" t="s">
        <v>15</v>
      </c>
      <c r="F10246" t="s">
        <v>77</v>
      </c>
      <c r="G10246" t="s">
        <v>79</v>
      </c>
      <c r="H10246" s="1">
        <v>2021</v>
      </c>
      <c r="I10246" s="2">
        <v>4175</v>
      </c>
      <c r="J10246" s="3">
        <v>3278.5</v>
      </c>
      <c r="K10246">
        <f>Table1[[#This Row],[Total Revenue + Open]]/Table1[[#This Row],[Qty]]</f>
        <v>0.78526946107784434</v>
      </c>
      <c r="L10246">
        <f>Table1[[#This Row],[Total Revenue + Open]]/Table1[[#This Row],[Qty]]</f>
        <v>0.78526946107784434</v>
      </c>
    </row>
    <row r="10247" spans="1:12" hidden="1">
      <c r="A10247" t="s">
        <v>544</v>
      </c>
      <c r="B10247" t="s">
        <v>490</v>
      </c>
      <c r="C10247" t="s">
        <v>491</v>
      </c>
      <c r="D10247" t="s">
        <v>672</v>
      </c>
      <c r="E10247" t="s">
        <v>15</v>
      </c>
      <c r="F10247" t="s">
        <v>77</v>
      </c>
      <c r="G10247" t="s">
        <v>79</v>
      </c>
      <c r="H10247" s="1">
        <v>2022</v>
      </c>
      <c r="I10247" s="2">
        <v>12595</v>
      </c>
      <c r="J10247" s="3">
        <v>9894.75</v>
      </c>
      <c r="K10247">
        <f>Table1[[#This Row],[Total Revenue + Open]]/Table1[[#This Row],[Qty]]</f>
        <v>0.78560936879714172</v>
      </c>
      <c r="L10247">
        <f>Table1[[#This Row],[Total Revenue + Open]]/Table1[[#This Row],[Qty]]</f>
        <v>0.78560936879714172</v>
      </c>
    </row>
    <row r="10248" spans="1:12" hidden="1">
      <c r="A10248" t="s">
        <v>544</v>
      </c>
      <c r="B10248" t="s">
        <v>490</v>
      </c>
      <c r="C10248" t="s">
        <v>491</v>
      </c>
      <c r="D10248" t="s">
        <v>672</v>
      </c>
      <c r="E10248" t="s">
        <v>15</v>
      </c>
      <c r="F10248" t="s">
        <v>77</v>
      </c>
      <c r="G10248" t="s">
        <v>79</v>
      </c>
      <c r="H10248" s="1">
        <v>2022</v>
      </c>
      <c r="I10248" s="2">
        <v>10405</v>
      </c>
      <c r="J10248" s="3">
        <v>8176.5</v>
      </c>
      <c r="K10248">
        <f>Table1[[#This Row],[Total Revenue + Open]]/Table1[[#This Row],[Qty]]</f>
        <v>0.78582412301777993</v>
      </c>
      <c r="L10248">
        <f>Table1[[#This Row],[Total Revenue + Open]]/Table1[[#This Row],[Qty]]</f>
        <v>0.78582412301777993</v>
      </c>
    </row>
    <row r="10249" spans="1:12" hidden="1">
      <c r="A10249" t="s">
        <v>544</v>
      </c>
      <c r="B10249" t="s">
        <v>490</v>
      </c>
      <c r="C10249" t="s">
        <v>491</v>
      </c>
      <c r="D10249" t="s">
        <v>672</v>
      </c>
      <c r="E10249" t="s">
        <v>15</v>
      </c>
      <c r="F10249" t="s">
        <v>77</v>
      </c>
      <c r="G10249" t="s">
        <v>79</v>
      </c>
      <c r="H10249" s="1">
        <v>2022</v>
      </c>
      <c r="I10249" s="2">
        <v>8245</v>
      </c>
      <c r="J10249" s="3">
        <v>6478</v>
      </c>
      <c r="K10249">
        <f>Table1[[#This Row],[Total Revenue + Open]]/Table1[[#This Row],[Qty]]</f>
        <v>0.78568829593693146</v>
      </c>
      <c r="L10249">
        <f>Table1[[#This Row],[Total Revenue + Open]]/Table1[[#This Row],[Qty]]</f>
        <v>0.78568829593693146</v>
      </c>
    </row>
    <row r="10250" spans="1:12" hidden="1">
      <c r="A10250" t="s">
        <v>544</v>
      </c>
      <c r="B10250" t="s">
        <v>490</v>
      </c>
      <c r="C10250" t="s">
        <v>491</v>
      </c>
      <c r="D10250" t="s">
        <v>672</v>
      </c>
      <c r="E10250" t="s">
        <v>15</v>
      </c>
      <c r="F10250" t="s">
        <v>77</v>
      </c>
      <c r="G10250" t="s">
        <v>79</v>
      </c>
      <c r="H10250" s="1">
        <v>2022</v>
      </c>
      <c r="I10250" s="2">
        <v>43680</v>
      </c>
      <c r="J10250" s="3">
        <v>34325.5</v>
      </c>
      <c r="K10250">
        <f>Table1[[#This Row],[Total Revenue + Open]]/Table1[[#This Row],[Qty]]</f>
        <v>0.7858402014652015</v>
      </c>
      <c r="L10250">
        <f>Table1[[#This Row],[Total Revenue + Open]]/Table1[[#This Row],[Qty]]</f>
        <v>0.7858402014652015</v>
      </c>
    </row>
    <row r="10251" spans="1:12" hidden="1">
      <c r="A10251" t="s">
        <v>544</v>
      </c>
      <c r="B10251" t="s">
        <v>490</v>
      </c>
      <c r="C10251" t="s">
        <v>491</v>
      </c>
      <c r="D10251" t="s">
        <v>672</v>
      </c>
      <c r="E10251" t="s">
        <v>15</v>
      </c>
      <c r="F10251" t="s">
        <v>77</v>
      </c>
      <c r="G10251" t="s">
        <v>79</v>
      </c>
      <c r="H10251" s="1">
        <v>2022</v>
      </c>
      <c r="I10251" s="2">
        <v>16690</v>
      </c>
      <c r="J10251" s="3">
        <v>13114</v>
      </c>
      <c r="K10251">
        <f>Table1[[#This Row],[Total Revenue + Open]]/Table1[[#This Row],[Qty]]</f>
        <v>0.78573996405032953</v>
      </c>
      <c r="L10251">
        <f>Table1[[#This Row],[Total Revenue + Open]]/Table1[[#This Row],[Qty]]</f>
        <v>0.78573996405032953</v>
      </c>
    </row>
    <row r="10252" spans="1:12" hidden="1">
      <c r="A10252" t="s">
        <v>544</v>
      </c>
      <c r="B10252" t="s">
        <v>490</v>
      </c>
      <c r="C10252" t="s">
        <v>491</v>
      </c>
      <c r="D10252" t="s">
        <v>672</v>
      </c>
      <c r="E10252" t="s">
        <v>15</v>
      </c>
      <c r="F10252" t="s">
        <v>77</v>
      </c>
      <c r="G10252" t="s">
        <v>79</v>
      </c>
      <c r="H10252" s="1">
        <v>2022</v>
      </c>
      <c r="I10252" s="2">
        <v>4150</v>
      </c>
      <c r="J10252" s="3">
        <v>3258.75</v>
      </c>
      <c r="K10252">
        <f>Table1[[#This Row],[Total Revenue + Open]]/Table1[[#This Row],[Qty]]</f>
        <v>0.78524096385542164</v>
      </c>
      <c r="L10252">
        <f>Table1[[#This Row],[Total Revenue + Open]]/Table1[[#This Row],[Qty]]</f>
        <v>0.78524096385542164</v>
      </c>
    </row>
    <row r="10253" spans="1:12" hidden="1">
      <c r="A10253" t="s">
        <v>544</v>
      </c>
      <c r="B10253" t="s">
        <v>490</v>
      </c>
      <c r="C10253" t="s">
        <v>491</v>
      </c>
      <c r="D10253" t="s">
        <v>672</v>
      </c>
      <c r="E10253" t="s">
        <v>15</v>
      </c>
      <c r="F10253" t="s">
        <v>77</v>
      </c>
      <c r="G10253" t="s">
        <v>79</v>
      </c>
      <c r="H10253" s="1">
        <v>2022</v>
      </c>
      <c r="I10253" s="2">
        <v>4225</v>
      </c>
      <c r="J10253" s="3">
        <v>3318</v>
      </c>
      <c r="K10253">
        <f>Table1[[#This Row],[Total Revenue + Open]]/Table1[[#This Row],[Qty]]</f>
        <v>0.78532544378698221</v>
      </c>
      <c r="L10253">
        <f>Table1[[#This Row],[Total Revenue + Open]]/Table1[[#This Row],[Qty]]</f>
        <v>0.78532544378698221</v>
      </c>
    </row>
    <row r="10254" spans="1:12" hidden="1">
      <c r="A10254" t="s">
        <v>544</v>
      </c>
      <c r="B10254" t="s">
        <v>490</v>
      </c>
      <c r="C10254" t="s">
        <v>491</v>
      </c>
      <c r="D10254" t="s">
        <v>672</v>
      </c>
      <c r="E10254" t="s">
        <v>15</v>
      </c>
      <c r="F10254" t="s">
        <v>77</v>
      </c>
      <c r="G10254" t="s">
        <v>79</v>
      </c>
      <c r="H10254" s="1">
        <v>2019</v>
      </c>
      <c r="I10254" s="2">
        <v>20100</v>
      </c>
      <c r="J10254" s="3">
        <v>15800</v>
      </c>
      <c r="K10254">
        <f>Table1[[#This Row],[Total Revenue + Open]]/Table1[[#This Row],[Qty]]</f>
        <v>0.78606965174129351</v>
      </c>
      <c r="L10254">
        <f>Table1[[#This Row],[Total Revenue + Open]]/Table1[[#This Row],[Qty]]</f>
        <v>0.78606965174129351</v>
      </c>
    </row>
    <row r="10255" spans="1:12" hidden="1">
      <c r="A10255" t="s">
        <v>544</v>
      </c>
      <c r="B10255" t="s">
        <v>490</v>
      </c>
      <c r="C10255" t="s">
        <v>491</v>
      </c>
      <c r="D10255" t="s">
        <v>672</v>
      </c>
      <c r="E10255" t="s">
        <v>15</v>
      </c>
      <c r="F10255" t="s">
        <v>77</v>
      </c>
      <c r="G10255" t="s">
        <v>79</v>
      </c>
      <c r="H10255" s="1">
        <v>2022</v>
      </c>
      <c r="I10255" s="2">
        <v>20810</v>
      </c>
      <c r="J10255" s="3">
        <v>16353</v>
      </c>
      <c r="K10255">
        <f>Table1[[#This Row],[Total Revenue + Open]]/Table1[[#This Row],[Qty]]</f>
        <v>0.78582412301777993</v>
      </c>
      <c r="L10255">
        <f>Table1[[#This Row],[Total Revenue + Open]]/Table1[[#This Row],[Qty]]</f>
        <v>0.78582412301777993</v>
      </c>
    </row>
    <row r="10256" spans="1:12" hidden="1">
      <c r="A10256" t="s">
        <v>544</v>
      </c>
      <c r="B10256" t="s">
        <v>490</v>
      </c>
      <c r="C10256" t="s">
        <v>491</v>
      </c>
      <c r="D10256" t="s">
        <v>672</v>
      </c>
      <c r="E10256" t="s">
        <v>15</v>
      </c>
      <c r="F10256" t="s">
        <v>77</v>
      </c>
      <c r="G10256" t="s">
        <v>79</v>
      </c>
      <c r="H10256" s="1">
        <v>2020</v>
      </c>
      <c r="I10256" s="2">
        <v>4125</v>
      </c>
      <c r="J10256" s="3">
        <v>3239</v>
      </c>
      <c r="K10256">
        <f>Table1[[#This Row],[Total Revenue + Open]]/Table1[[#This Row],[Qty]]</f>
        <v>0.78521212121212125</v>
      </c>
      <c r="L10256">
        <f>Table1[[#This Row],[Total Revenue + Open]]/Table1[[#This Row],[Qty]]</f>
        <v>0.78521212121212125</v>
      </c>
    </row>
    <row r="10257" spans="1:12" hidden="1">
      <c r="A10257" t="s">
        <v>544</v>
      </c>
      <c r="B10257" t="s">
        <v>490</v>
      </c>
      <c r="C10257" t="s">
        <v>491</v>
      </c>
      <c r="D10257" t="s">
        <v>672</v>
      </c>
      <c r="E10257" t="s">
        <v>15</v>
      </c>
      <c r="F10257" t="s">
        <v>77</v>
      </c>
      <c r="G10257" t="s">
        <v>79</v>
      </c>
      <c r="H10257" s="1">
        <v>2021</v>
      </c>
      <c r="I10257" s="2">
        <v>2915</v>
      </c>
      <c r="J10257" s="3">
        <v>2291</v>
      </c>
      <c r="K10257">
        <f>Table1[[#This Row],[Total Revenue + Open]]/Table1[[#This Row],[Qty]]</f>
        <v>0.78593481989708402</v>
      </c>
      <c r="L10257">
        <f>Table1[[#This Row],[Total Revenue + Open]]/Table1[[#This Row],[Qty]]</f>
        <v>0.78593481989708402</v>
      </c>
    </row>
    <row r="10258" spans="1:12" hidden="1">
      <c r="A10258" t="s">
        <v>544</v>
      </c>
      <c r="B10258" t="s">
        <v>490</v>
      </c>
      <c r="C10258" t="s">
        <v>491</v>
      </c>
      <c r="D10258" t="s">
        <v>672</v>
      </c>
      <c r="E10258" t="s">
        <v>15</v>
      </c>
      <c r="F10258" t="s">
        <v>77</v>
      </c>
      <c r="G10258" t="s">
        <v>79</v>
      </c>
      <c r="H10258" s="1">
        <v>2022</v>
      </c>
      <c r="I10258" s="2">
        <v>8320</v>
      </c>
      <c r="J10258" s="3">
        <v>6537.25</v>
      </c>
      <c r="K10258">
        <f>Table1[[#This Row],[Total Revenue + Open]]/Table1[[#This Row],[Qty]]</f>
        <v>0.78572716346153848</v>
      </c>
      <c r="L10258">
        <f>Table1[[#This Row],[Total Revenue + Open]]/Table1[[#This Row],[Qty]]</f>
        <v>0.78572716346153848</v>
      </c>
    </row>
    <row r="10259" spans="1:12" hidden="1">
      <c r="A10259" t="s">
        <v>544</v>
      </c>
      <c r="B10259" t="s">
        <v>490</v>
      </c>
      <c r="C10259" t="s">
        <v>491</v>
      </c>
      <c r="D10259" t="s">
        <v>672</v>
      </c>
      <c r="E10259" t="s">
        <v>15</v>
      </c>
      <c r="F10259" t="s">
        <v>77</v>
      </c>
      <c r="G10259" t="s">
        <v>79</v>
      </c>
      <c r="H10259" s="1">
        <v>2022</v>
      </c>
      <c r="I10259" s="2">
        <v>8345</v>
      </c>
      <c r="J10259" s="3">
        <v>6557</v>
      </c>
      <c r="K10259">
        <f>Table1[[#This Row],[Total Revenue + Open]]/Table1[[#This Row],[Qty]]</f>
        <v>0.78573996405032953</v>
      </c>
      <c r="L10259">
        <f>Table1[[#This Row],[Total Revenue + Open]]/Table1[[#This Row],[Qty]]</f>
        <v>0.78573996405032953</v>
      </c>
    </row>
    <row r="10260" spans="1:12" hidden="1">
      <c r="A10260" t="s">
        <v>544</v>
      </c>
      <c r="B10260" t="s">
        <v>490</v>
      </c>
      <c r="C10260" t="s">
        <v>491</v>
      </c>
      <c r="D10260" t="s">
        <v>672</v>
      </c>
      <c r="E10260" t="s">
        <v>15</v>
      </c>
      <c r="F10260" t="s">
        <v>77</v>
      </c>
      <c r="G10260" t="s">
        <v>79</v>
      </c>
      <c r="H10260" s="1">
        <v>2019</v>
      </c>
      <c r="I10260" s="2">
        <v>5025</v>
      </c>
      <c r="J10260" s="3">
        <v>3950</v>
      </c>
      <c r="K10260">
        <f>Table1[[#This Row],[Total Revenue + Open]]/Table1[[#This Row],[Qty]]</f>
        <v>0.78606965174129351</v>
      </c>
      <c r="L10260">
        <f>Table1[[#This Row],[Total Revenue + Open]]/Table1[[#This Row],[Qty]]</f>
        <v>0.78606965174129351</v>
      </c>
    </row>
    <row r="10261" spans="1:12" hidden="1">
      <c r="A10261" t="s">
        <v>544</v>
      </c>
      <c r="B10261" t="s">
        <v>490</v>
      </c>
      <c r="C10261" t="s">
        <v>491</v>
      </c>
      <c r="D10261" t="s">
        <v>672</v>
      </c>
      <c r="E10261" t="s">
        <v>15</v>
      </c>
      <c r="F10261" t="s">
        <v>77</v>
      </c>
      <c r="G10261" t="s">
        <v>79</v>
      </c>
      <c r="H10261" s="1">
        <v>2021</v>
      </c>
      <c r="I10261" s="2">
        <v>4175</v>
      </c>
      <c r="J10261" s="3">
        <v>3278.5</v>
      </c>
      <c r="K10261">
        <f>Table1[[#This Row],[Total Revenue + Open]]/Table1[[#This Row],[Qty]]</f>
        <v>0.78526946107784434</v>
      </c>
      <c r="L10261">
        <f>Table1[[#This Row],[Total Revenue + Open]]/Table1[[#This Row],[Qty]]</f>
        <v>0.78526946107784434</v>
      </c>
    </row>
    <row r="10262" spans="1:12" hidden="1">
      <c r="A10262" t="s">
        <v>544</v>
      </c>
      <c r="B10262" t="s">
        <v>490</v>
      </c>
      <c r="C10262" t="s">
        <v>491</v>
      </c>
      <c r="D10262" t="s">
        <v>672</v>
      </c>
      <c r="E10262" t="s">
        <v>15</v>
      </c>
      <c r="F10262" t="s">
        <v>77</v>
      </c>
      <c r="G10262" t="s">
        <v>79</v>
      </c>
      <c r="H10262" s="1">
        <v>2020</v>
      </c>
      <c r="I10262" s="2">
        <v>6285</v>
      </c>
      <c r="J10262" s="3">
        <v>4937.5</v>
      </c>
      <c r="K10262">
        <f>Table1[[#This Row],[Total Revenue + Open]]/Table1[[#This Row],[Qty]]</f>
        <v>0.78560063643595868</v>
      </c>
      <c r="L10262">
        <f>Table1[[#This Row],[Total Revenue + Open]]/Table1[[#This Row],[Qty]]</f>
        <v>0.78560063643595868</v>
      </c>
    </row>
    <row r="10263" spans="1:12" hidden="1">
      <c r="A10263" t="s">
        <v>544</v>
      </c>
      <c r="B10263" t="s">
        <v>490</v>
      </c>
      <c r="C10263" t="s">
        <v>491</v>
      </c>
      <c r="D10263" t="s">
        <v>672</v>
      </c>
      <c r="E10263" t="s">
        <v>15</v>
      </c>
      <c r="F10263" t="s">
        <v>77</v>
      </c>
      <c r="G10263" t="s">
        <v>79</v>
      </c>
      <c r="H10263" s="1">
        <v>2021</v>
      </c>
      <c r="I10263" s="2">
        <v>4175</v>
      </c>
      <c r="J10263" s="3">
        <v>3278.5</v>
      </c>
      <c r="K10263">
        <f>Table1[[#This Row],[Total Revenue + Open]]/Table1[[#This Row],[Qty]]</f>
        <v>0.78526946107784434</v>
      </c>
      <c r="L10263">
        <f>Table1[[#This Row],[Total Revenue + Open]]/Table1[[#This Row],[Qty]]</f>
        <v>0.78526946107784434</v>
      </c>
    </row>
    <row r="10264" spans="1:12" hidden="1">
      <c r="A10264" t="s">
        <v>544</v>
      </c>
      <c r="B10264" t="s">
        <v>490</v>
      </c>
      <c r="C10264" t="s">
        <v>491</v>
      </c>
      <c r="D10264" t="s">
        <v>672</v>
      </c>
      <c r="E10264" t="s">
        <v>15</v>
      </c>
      <c r="F10264" t="s">
        <v>77</v>
      </c>
      <c r="G10264" t="s">
        <v>79</v>
      </c>
      <c r="H10264" s="1">
        <v>2021</v>
      </c>
      <c r="I10264" s="2">
        <v>6285</v>
      </c>
      <c r="J10264" s="3">
        <v>4937.5</v>
      </c>
      <c r="K10264">
        <f>Table1[[#This Row],[Total Revenue + Open]]/Table1[[#This Row],[Qty]]</f>
        <v>0.78560063643595868</v>
      </c>
      <c r="L10264">
        <f>Table1[[#This Row],[Total Revenue + Open]]/Table1[[#This Row],[Qty]]</f>
        <v>0.78560063643595868</v>
      </c>
    </row>
    <row r="10265" spans="1:12" hidden="1">
      <c r="A10265" t="s">
        <v>544</v>
      </c>
      <c r="B10265" t="s">
        <v>490</v>
      </c>
      <c r="C10265" t="s">
        <v>491</v>
      </c>
      <c r="D10265" t="s">
        <v>672</v>
      </c>
      <c r="E10265" t="s">
        <v>15</v>
      </c>
      <c r="F10265" t="s">
        <v>77</v>
      </c>
      <c r="G10265" t="s">
        <v>79</v>
      </c>
      <c r="H10265" s="1">
        <v>2019</v>
      </c>
      <c r="I10265" s="2">
        <v>8345</v>
      </c>
      <c r="J10265" s="3">
        <v>6557</v>
      </c>
      <c r="K10265">
        <f>Table1[[#This Row],[Total Revenue + Open]]/Table1[[#This Row],[Qty]]</f>
        <v>0.78573996405032953</v>
      </c>
      <c r="L10265">
        <f>Table1[[#This Row],[Total Revenue + Open]]/Table1[[#This Row],[Qty]]</f>
        <v>0.78573996405032953</v>
      </c>
    </row>
    <row r="10266" spans="1:12" hidden="1">
      <c r="A10266" t="s">
        <v>544</v>
      </c>
      <c r="B10266" t="s">
        <v>490</v>
      </c>
      <c r="C10266" t="s">
        <v>491</v>
      </c>
      <c r="D10266" t="s">
        <v>672</v>
      </c>
      <c r="E10266" t="s">
        <v>15</v>
      </c>
      <c r="F10266" t="s">
        <v>77</v>
      </c>
      <c r="G10266" t="s">
        <v>79</v>
      </c>
      <c r="H10266" s="1">
        <v>2021</v>
      </c>
      <c r="I10266" s="2">
        <v>16690</v>
      </c>
      <c r="J10266" s="3">
        <v>13114</v>
      </c>
      <c r="K10266">
        <f>Table1[[#This Row],[Total Revenue + Open]]/Table1[[#This Row],[Qty]]</f>
        <v>0.78573996405032953</v>
      </c>
      <c r="L10266">
        <f>Table1[[#This Row],[Total Revenue + Open]]/Table1[[#This Row],[Qty]]</f>
        <v>0.78573996405032953</v>
      </c>
    </row>
    <row r="10267" spans="1:12" hidden="1">
      <c r="A10267" t="s">
        <v>544</v>
      </c>
      <c r="B10267" t="s">
        <v>490</v>
      </c>
      <c r="C10267" t="s">
        <v>491</v>
      </c>
      <c r="D10267" t="s">
        <v>672</v>
      </c>
      <c r="E10267" t="s">
        <v>15</v>
      </c>
      <c r="F10267" t="s">
        <v>77</v>
      </c>
      <c r="G10267" t="s">
        <v>79</v>
      </c>
      <c r="H10267" s="1">
        <v>2022</v>
      </c>
      <c r="I10267" s="2">
        <v>4225</v>
      </c>
      <c r="J10267" s="3">
        <v>3318</v>
      </c>
      <c r="K10267">
        <f>Table1[[#This Row],[Total Revenue + Open]]/Table1[[#This Row],[Qty]]</f>
        <v>0.78532544378698221</v>
      </c>
      <c r="L10267">
        <f>Table1[[#This Row],[Total Revenue + Open]]/Table1[[#This Row],[Qty]]</f>
        <v>0.78532544378698221</v>
      </c>
    </row>
    <row r="10268" spans="1:12" hidden="1">
      <c r="A10268" t="s">
        <v>544</v>
      </c>
      <c r="B10268" t="s">
        <v>490</v>
      </c>
      <c r="C10268" t="s">
        <v>491</v>
      </c>
      <c r="D10268" t="s">
        <v>672</v>
      </c>
      <c r="E10268" t="s">
        <v>15</v>
      </c>
      <c r="F10268" t="s">
        <v>77</v>
      </c>
      <c r="G10268" t="s">
        <v>79</v>
      </c>
      <c r="H10268" s="1">
        <v>2022</v>
      </c>
      <c r="I10268" s="2">
        <v>4150</v>
      </c>
      <c r="J10268" s="3">
        <v>3258.75</v>
      </c>
      <c r="K10268">
        <f>Table1[[#This Row],[Total Revenue + Open]]/Table1[[#This Row],[Qty]]</f>
        <v>0.78524096385542164</v>
      </c>
      <c r="L10268">
        <f>Table1[[#This Row],[Total Revenue + Open]]/Table1[[#This Row],[Qty]]</f>
        <v>0.78524096385542164</v>
      </c>
    </row>
    <row r="10269" spans="1:12" hidden="1">
      <c r="A10269" t="s">
        <v>544</v>
      </c>
      <c r="B10269" t="s">
        <v>490</v>
      </c>
      <c r="C10269" t="s">
        <v>491</v>
      </c>
      <c r="D10269" t="s">
        <v>672</v>
      </c>
      <c r="E10269" t="s">
        <v>15</v>
      </c>
      <c r="F10269" t="s">
        <v>77</v>
      </c>
      <c r="G10269" t="s">
        <v>79</v>
      </c>
      <c r="H10269" s="1">
        <v>2021</v>
      </c>
      <c r="I10269" s="2">
        <v>24855</v>
      </c>
      <c r="J10269" s="3">
        <v>19532.75</v>
      </c>
      <c r="K10269">
        <f>Table1[[#This Row],[Total Revenue + Open]]/Table1[[#This Row],[Qty]]</f>
        <v>0.785868034600684</v>
      </c>
      <c r="L10269">
        <f>Table1[[#This Row],[Total Revenue + Open]]/Table1[[#This Row],[Qty]]</f>
        <v>0.785868034600684</v>
      </c>
    </row>
    <row r="10270" spans="1:12" hidden="1">
      <c r="A10270" t="s">
        <v>544</v>
      </c>
      <c r="B10270" t="s">
        <v>490</v>
      </c>
      <c r="C10270" t="s">
        <v>491</v>
      </c>
      <c r="D10270" t="s">
        <v>672</v>
      </c>
      <c r="E10270" t="s">
        <v>15</v>
      </c>
      <c r="F10270" t="s">
        <v>77</v>
      </c>
      <c r="G10270" t="s">
        <v>79</v>
      </c>
      <c r="H10270" s="1">
        <v>2022</v>
      </c>
      <c r="I10270" s="2">
        <v>0</v>
      </c>
      <c r="J10270" s="3">
        <v>0</v>
      </c>
      <c r="K10270" t="e">
        <f>Table1[[#This Row],[Total Revenue + Open]]/Table1[[#This Row],[Qty]]</f>
        <v>#DIV/0!</v>
      </c>
      <c r="L10270" t="e">
        <f>Table1[[#This Row],[Total Revenue + Open]]/Table1[[#This Row],[Qty]]</f>
        <v>#DIV/0!</v>
      </c>
    </row>
    <row r="10271" spans="1:12" hidden="1">
      <c r="A10271" t="s">
        <v>544</v>
      </c>
      <c r="B10271" t="s">
        <v>490</v>
      </c>
      <c r="C10271" t="s">
        <v>491</v>
      </c>
      <c r="D10271" t="s">
        <v>672</v>
      </c>
      <c r="E10271" t="s">
        <v>15</v>
      </c>
      <c r="F10271" t="s">
        <v>77</v>
      </c>
      <c r="G10271" t="s">
        <v>79</v>
      </c>
      <c r="H10271" s="1">
        <v>2022</v>
      </c>
      <c r="I10271" s="2">
        <v>10305</v>
      </c>
      <c r="J10271" s="3">
        <v>8097.5</v>
      </c>
      <c r="K10271">
        <f>Table1[[#This Row],[Total Revenue + Open]]/Table1[[#This Row],[Qty]]</f>
        <v>0.78578360019408056</v>
      </c>
      <c r="L10271">
        <f>Table1[[#This Row],[Total Revenue + Open]]/Table1[[#This Row],[Qty]]</f>
        <v>0.78578360019408056</v>
      </c>
    </row>
    <row r="10272" spans="1:12" hidden="1">
      <c r="A10272" t="s">
        <v>544</v>
      </c>
      <c r="B10272" t="s">
        <v>490</v>
      </c>
      <c r="C10272" t="s">
        <v>491</v>
      </c>
      <c r="D10272" t="s">
        <v>672</v>
      </c>
      <c r="E10272" t="s">
        <v>15</v>
      </c>
      <c r="F10272" t="s">
        <v>77</v>
      </c>
      <c r="G10272" t="s">
        <v>79</v>
      </c>
      <c r="H10272" s="1">
        <v>2022</v>
      </c>
      <c r="I10272" s="2">
        <v>225</v>
      </c>
      <c r="J10272" s="3">
        <v>177.75</v>
      </c>
      <c r="K10272">
        <f>Table1[[#This Row],[Total Revenue + Open]]/Table1[[#This Row],[Qty]]</f>
        <v>0.79</v>
      </c>
      <c r="L10272">
        <f>Table1[[#This Row],[Total Revenue + Open]]/Table1[[#This Row],[Qty]]</f>
        <v>0.79</v>
      </c>
    </row>
    <row r="10273" spans="1:12" hidden="1">
      <c r="A10273" t="s">
        <v>544</v>
      </c>
      <c r="B10273" t="s">
        <v>490</v>
      </c>
      <c r="C10273" t="s">
        <v>491</v>
      </c>
      <c r="D10273" t="s">
        <v>672</v>
      </c>
      <c r="E10273" t="s">
        <v>15</v>
      </c>
      <c r="F10273" t="s">
        <v>77</v>
      </c>
      <c r="G10273" t="s">
        <v>79</v>
      </c>
      <c r="H10273" s="1">
        <v>2020</v>
      </c>
      <c r="I10273" s="2">
        <v>3170</v>
      </c>
      <c r="J10273" s="3">
        <v>2488.5</v>
      </c>
      <c r="K10273">
        <f>Table1[[#This Row],[Total Revenue + Open]]/Table1[[#This Row],[Qty]]</f>
        <v>0.78501577287066249</v>
      </c>
      <c r="L10273">
        <f>Table1[[#This Row],[Total Revenue + Open]]/Table1[[#This Row],[Qty]]</f>
        <v>0.78501577287066249</v>
      </c>
    </row>
    <row r="10274" spans="1:12" hidden="1">
      <c r="A10274" t="s">
        <v>544</v>
      </c>
      <c r="B10274" t="s">
        <v>490</v>
      </c>
      <c r="C10274" t="s">
        <v>491</v>
      </c>
      <c r="D10274" t="s">
        <v>672</v>
      </c>
      <c r="E10274" t="s">
        <v>15</v>
      </c>
      <c r="F10274" t="s">
        <v>77</v>
      </c>
      <c r="G10274" t="s">
        <v>79</v>
      </c>
      <c r="H10274" s="1">
        <v>2021</v>
      </c>
      <c r="I10274" s="2">
        <v>6285</v>
      </c>
      <c r="J10274" s="3">
        <v>4937.5</v>
      </c>
      <c r="K10274">
        <f>Table1[[#This Row],[Total Revenue + Open]]/Table1[[#This Row],[Qty]]</f>
        <v>0.78560063643595868</v>
      </c>
      <c r="L10274">
        <f>Table1[[#This Row],[Total Revenue + Open]]/Table1[[#This Row],[Qty]]</f>
        <v>0.78560063643595868</v>
      </c>
    </row>
    <row r="10275" spans="1:12" hidden="1">
      <c r="A10275" t="s">
        <v>544</v>
      </c>
      <c r="B10275" t="s">
        <v>490</v>
      </c>
      <c r="C10275" t="s">
        <v>491</v>
      </c>
      <c r="D10275" t="s">
        <v>672</v>
      </c>
      <c r="E10275" t="s">
        <v>15</v>
      </c>
      <c r="F10275" t="s">
        <v>77</v>
      </c>
      <c r="G10275" t="s">
        <v>79</v>
      </c>
      <c r="H10275" s="1">
        <v>2022</v>
      </c>
      <c r="I10275" s="2">
        <v>6260</v>
      </c>
      <c r="J10275" s="3">
        <v>4917.75</v>
      </c>
      <c r="K10275">
        <f>Table1[[#This Row],[Total Revenue + Open]]/Table1[[#This Row],[Qty]]</f>
        <v>0.7855830670926518</v>
      </c>
      <c r="L10275">
        <f>Table1[[#This Row],[Total Revenue + Open]]/Table1[[#This Row],[Qty]]</f>
        <v>0.7855830670926518</v>
      </c>
    </row>
    <row r="10276" spans="1:12" hidden="1">
      <c r="A10276" t="s">
        <v>544</v>
      </c>
      <c r="B10276" t="s">
        <v>490</v>
      </c>
      <c r="C10276" t="s">
        <v>491</v>
      </c>
      <c r="D10276" t="s">
        <v>672</v>
      </c>
      <c r="E10276" t="s">
        <v>15</v>
      </c>
      <c r="F10276" t="s">
        <v>77</v>
      </c>
      <c r="G10276" t="s">
        <v>79</v>
      </c>
      <c r="H10276" s="1">
        <v>2022</v>
      </c>
      <c r="I10276" s="2">
        <v>5180</v>
      </c>
      <c r="J10276" s="3">
        <v>4068.5</v>
      </c>
      <c r="K10276">
        <f>Table1[[#This Row],[Total Revenue + Open]]/Table1[[#This Row],[Qty]]</f>
        <v>0.7854247104247104</v>
      </c>
      <c r="L10276">
        <f>Table1[[#This Row],[Total Revenue + Open]]/Table1[[#This Row],[Qty]]</f>
        <v>0.7854247104247104</v>
      </c>
    </row>
    <row r="10277" spans="1:12" hidden="1">
      <c r="A10277" t="s">
        <v>544</v>
      </c>
      <c r="B10277" t="s">
        <v>490</v>
      </c>
      <c r="C10277" t="s">
        <v>491</v>
      </c>
      <c r="D10277" t="s">
        <v>672</v>
      </c>
      <c r="E10277" t="s">
        <v>15</v>
      </c>
      <c r="F10277" t="s">
        <v>77</v>
      </c>
      <c r="G10277" t="s">
        <v>79</v>
      </c>
      <c r="H10277" s="1">
        <v>2022</v>
      </c>
      <c r="I10277" s="2">
        <v>4200</v>
      </c>
      <c r="J10277" s="3">
        <v>3298.25</v>
      </c>
      <c r="K10277">
        <f>Table1[[#This Row],[Total Revenue + Open]]/Table1[[#This Row],[Qty]]</f>
        <v>0.78529761904761908</v>
      </c>
      <c r="L10277">
        <f>Table1[[#This Row],[Total Revenue + Open]]/Table1[[#This Row],[Qty]]</f>
        <v>0.78529761904761908</v>
      </c>
    </row>
    <row r="10278" spans="1:12" hidden="1">
      <c r="A10278" t="s">
        <v>544</v>
      </c>
      <c r="B10278" t="s">
        <v>490</v>
      </c>
      <c r="C10278" t="s">
        <v>491</v>
      </c>
      <c r="D10278" t="s">
        <v>672</v>
      </c>
      <c r="E10278" t="s">
        <v>15</v>
      </c>
      <c r="F10278" t="s">
        <v>77</v>
      </c>
      <c r="G10278" t="s">
        <v>79</v>
      </c>
      <c r="H10278" s="1">
        <v>2022</v>
      </c>
      <c r="I10278" s="2">
        <v>16585</v>
      </c>
      <c r="J10278" s="3">
        <v>13035</v>
      </c>
      <c r="K10278">
        <f>Table1[[#This Row],[Total Revenue + Open]]/Table1[[#This Row],[Qty]]</f>
        <v>0.78595116068736814</v>
      </c>
      <c r="L10278">
        <f>Table1[[#This Row],[Total Revenue + Open]]/Table1[[#This Row],[Qty]]</f>
        <v>0.78595116068736814</v>
      </c>
    </row>
    <row r="10279" spans="1:12" hidden="1">
      <c r="A10279" t="s">
        <v>544</v>
      </c>
      <c r="B10279" t="s">
        <v>490</v>
      </c>
      <c r="C10279" t="s">
        <v>491</v>
      </c>
      <c r="D10279" t="s">
        <v>672</v>
      </c>
      <c r="E10279" t="s">
        <v>15</v>
      </c>
      <c r="F10279" t="s">
        <v>77</v>
      </c>
      <c r="G10279" t="s">
        <v>79</v>
      </c>
      <c r="H10279" s="1">
        <v>2022</v>
      </c>
      <c r="I10279" s="2">
        <v>10255</v>
      </c>
      <c r="J10279" s="3">
        <v>8058</v>
      </c>
      <c r="K10279">
        <f>Table1[[#This Row],[Total Revenue + Open]]/Table1[[#This Row],[Qty]]</f>
        <v>0.7857630424183325</v>
      </c>
      <c r="L10279">
        <f>Table1[[#This Row],[Total Revenue + Open]]/Table1[[#This Row],[Qty]]</f>
        <v>0.7857630424183325</v>
      </c>
    </row>
    <row r="10280" spans="1:12" hidden="1">
      <c r="A10280" t="s">
        <v>544</v>
      </c>
      <c r="B10280" t="s">
        <v>490</v>
      </c>
      <c r="C10280" t="s">
        <v>491</v>
      </c>
      <c r="D10280" t="s">
        <v>672</v>
      </c>
      <c r="E10280" t="s">
        <v>15</v>
      </c>
      <c r="F10280" t="s">
        <v>77</v>
      </c>
      <c r="G10280" t="s">
        <v>79</v>
      </c>
      <c r="H10280" s="1">
        <v>2022</v>
      </c>
      <c r="I10280" s="2">
        <v>8370</v>
      </c>
      <c r="J10280" s="3">
        <v>6576.75</v>
      </c>
      <c r="K10280">
        <f>Table1[[#This Row],[Total Revenue + Open]]/Table1[[#This Row],[Qty]]</f>
        <v>0.78575268817204302</v>
      </c>
      <c r="L10280">
        <f>Table1[[#This Row],[Total Revenue + Open]]/Table1[[#This Row],[Qty]]</f>
        <v>0.78575268817204302</v>
      </c>
    </row>
    <row r="10281" spans="1:12" hidden="1">
      <c r="A10281" t="s">
        <v>544</v>
      </c>
      <c r="B10281" t="s">
        <v>490</v>
      </c>
      <c r="C10281" t="s">
        <v>491</v>
      </c>
      <c r="D10281" t="s">
        <v>672</v>
      </c>
      <c r="E10281" t="s">
        <v>15</v>
      </c>
      <c r="F10281" t="s">
        <v>77</v>
      </c>
      <c r="G10281" t="s">
        <v>79</v>
      </c>
      <c r="H10281" s="1">
        <v>2021</v>
      </c>
      <c r="I10281" s="2">
        <v>20710</v>
      </c>
      <c r="J10281" s="3">
        <v>16274</v>
      </c>
      <c r="K10281">
        <f>Table1[[#This Row],[Total Revenue + Open]]/Table1[[#This Row],[Qty]]</f>
        <v>0.78580395943988413</v>
      </c>
      <c r="L10281">
        <f>Table1[[#This Row],[Total Revenue + Open]]/Table1[[#This Row],[Qty]]</f>
        <v>0.78580395943988413</v>
      </c>
    </row>
    <row r="10282" spans="1:12" hidden="1">
      <c r="A10282" t="s">
        <v>544</v>
      </c>
      <c r="B10282" t="s">
        <v>490</v>
      </c>
      <c r="C10282" t="s">
        <v>491</v>
      </c>
      <c r="D10282" t="s">
        <v>672</v>
      </c>
      <c r="E10282" t="s">
        <v>15</v>
      </c>
      <c r="F10282" t="s">
        <v>77</v>
      </c>
      <c r="G10282" t="s">
        <v>79</v>
      </c>
      <c r="H10282" s="1">
        <v>2022</v>
      </c>
      <c r="I10282" s="2">
        <v>0</v>
      </c>
      <c r="J10282" s="3">
        <v>0</v>
      </c>
      <c r="K10282" t="e">
        <f>Table1[[#This Row],[Total Revenue + Open]]/Table1[[#This Row],[Qty]]</f>
        <v>#DIV/0!</v>
      </c>
      <c r="L10282" t="e">
        <f>Table1[[#This Row],[Total Revenue + Open]]/Table1[[#This Row],[Qty]]</f>
        <v>#DIV/0!</v>
      </c>
    </row>
    <row r="10283" spans="1:12" hidden="1">
      <c r="A10283" t="s">
        <v>544</v>
      </c>
      <c r="B10283" t="s">
        <v>490</v>
      </c>
      <c r="C10283" t="s">
        <v>491</v>
      </c>
      <c r="D10283" t="s">
        <v>672</v>
      </c>
      <c r="E10283" t="s">
        <v>15</v>
      </c>
      <c r="F10283" t="s">
        <v>77</v>
      </c>
      <c r="G10283" t="s">
        <v>79</v>
      </c>
      <c r="H10283" s="1">
        <v>2022</v>
      </c>
      <c r="I10283" s="2">
        <v>6185</v>
      </c>
      <c r="J10283" s="3">
        <v>4858.5</v>
      </c>
      <c r="K10283">
        <f>Table1[[#This Row],[Total Revenue + Open]]/Table1[[#This Row],[Qty]]</f>
        <v>0.78552950687146317</v>
      </c>
      <c r="L10283">
        <f>Table1[[#This Row],[Total Revenue + Open]]/Table1[[#This Row],[Qty]]</f>
        <v>0.78552950687146317</v>
      </c>
    </row>
    <row r="10284" spans="1:12" hidden="1">
      <c r="A10284" t="s">
        <v>544</v>
      </c>
      <c r="B10284" t="s">
        <v>490</v>
      </c>
      <c r="C10284" t="s">
        <v>491</v>
      </c>
      <c r="D10284" t="s">
        <v>672</v>
      </c>
      <c r="E10284" t="s">
        <v>15</v>
      </c>
      <c r="F10284" t="s">
        <v>77</v>
      </c>
      <c r="G10284" t="s">
        <v>79</v>
      </c>
      <c r="H10284" s="1">
        <v>2022</v>
      </c>
      <c r="I10284" s="2">
        <v>3095</v>
      </c>
      <c r="J10284" s="3">
        <v>2429.25</v>
      </c>
      <c r="K10284">
        <f>Table1[[#This Row],[Total Revenue + Open]]/Table1[[#This Row],[Qty]]</f>
        <v>0.7848949919224556</v>
      </c>
      <c r="L10284">
        <f>Table1[[#This Row],[Total Revenue + Open]]/Table1[[#This Row],[Qty]]</f>
        <v>0.7848949919224556</v>
      </c>
    </row>
    <row r="10285" spans="1:12" hidden="1">
      <c r="A10285" t="s">
        <v>544</v>
      </c>
      <c r="B10285" t="s">
        <v>490</v>
      </c>
      <c r="C10285" t="s">
        <v>491</v>
      </c>
      <c r="D10285" t="s">
        <v>672</v>
      </c>
      <c r="E10285" t="s">
        <v>15</v>
      </c>
      <c r="F10285" t="s">
        <v>77</v>
      </c>
      <c r="G10285" t="s">
        <v>79</v>
      </c>
      <c r="H10285" s="1">
        <v>2022</v>
      </c>
      <c r="I10285" s="2">
        <v>6185</v>
      </c>
      <c r="J10285" s="3">
        <v>4858.5</v>
      </c>
      <c r="K10285">
        <f>Table1[[#This Row],[Total Revenue + Open]]/Table1[[#This Row],[Qty]]</f>
        <v>0.78552950687146317</v>
      </c>
      <c r="L10285">
        <f>Table1[[#This Row],[Total Revenue + Open]]/Table1[[#This Row],[Qty]]</f>
        <v>0.78552950687146317</v>
      </c>
    </row>
    <row r="10286" spans="1:12" hidden="1">
      <c r="A10286" t="s">
        <v>544</v>
      </c>
      <c r="B10286" t="s">
        <v>490</v>
      </c>
      <c r="C10286" t="s">
        <v>491</v>
      </c>
      <c r="D10286" t="s">
        <v>672</v>
      </c>
      <c r="E10286" t="s">
        <v>15</v>
      </c>
      <c r="F10286" t="s">
        <v>77</v>
      </c>
      <c r="G10286" t="s">
        <v>79</v>
      </c>
      <c r="H10286" s="1">
        <v>2019</v>
      </c>
      <c r="I10286" s="2">
        <v>6285</v>
      </c>
      <c r="J10286" s="3">
        <v>4937.5</v>
      </c>
      <c r="K10286">
        <f>Table1[[#This Row],[Total Revenue + Open]]/Table1[[#This Row],[Qty]]</f>
        <v>0.78560063643595868</v>
      </c>
      <c r="L10286">
        <f>Table1[[#This Row],[Total Revenue + Open]]/Table1[[#This Row],[Qty]]</f>
        <v>0.78560063643595868</v>
      </c>
    </row>
    <row r="10287" spans="1:12" hidden="1">
      <c r="A10287" t="s">
        <v>544</v>
      </c>
      <c r="B10287" t="s">
        <v>490</v>
      </c>
      <c r="C10287" t="s">
        <v>491</v>
      </c>
      <c r="D10287" t="s">
        <v>672</v>
      </c>
      <c r="E10287" t="s">
        <v>15</v>
      </c>
      <c r="F10287" t="s">
        <v>77</v>
      </c>
      <c r="G10287" t="s">
        <v>79</v>
      </c>
      <c r="H10287" s="1">
        <v>2020</v>
      </c>
      <c r="I10287" s="2">
        <v>4175</v>
      </c>
      <c r="J10287" s="3">
        <v>3278.5</v>
      </c>
      <c r="K10287">
        <f>Table1[[#This Row],[Total Revenue + Open]]/Table1[[#This Row],[Qty]]</f>
        <v>0.78526946107784434</v>
      </c>
      <c r="L10287">
        <f>Table1[[#This Row],[Total Revenue + Open]]/Table1[[#This Row],[Qty]]</f>
        <v>0.78526946107784434</v>
      </c>
    </row>
    <row r="10288" spans="1:12" hidden="1">
      <c r="A10288" t="s">
        <v>544</v>
      </c>
      <c r="B10288" t="s">
        <v>490</v>
      </c>
      <c r="C10288" t="s">
        <v>491</v>
      </c>
      <c r="D10288" t="s">
        <v>672</v>
      </c>
      <c r="E10288" t="s">
        <v>15</v>
      </c>
      <c r="F10288" t="s">
        <v>77</v>
      </c>
      <c r="G10288" t="s">
        <v>79</v>
      </c>
      <c r="H10288" s="1">
        <v>2020</v>
      </c>
      <c r="I10288" s="2">
        <v>4175</v>
      </c>
      <c r="J10288" s="3">
        <v>3278.5</v>
      </c>
      <c r="K10288">
        <f>Table1[[#This Row],[Total Revenue + Open]]/Table1[[#This Row],[Qty]]</f>
        <v>0.78526946107784434</v>
      </c>
      <c r="L10288">
        <f>Table1[[#This Row],[Total Revenue + Open]]/Table1[[#This Row],[Qty]]</f>
        <v>0.78526946107784434</v>
      </c>
    </row>
    <row r="10289" spans="1:12" hidden="1">
      <c r="A10289" t="s">
        <v>544</v>
      </c>
      <c r="B10289" t="s">
        <v>490</v>
      </c>
      <c r="C10289" t="s">
        <v>491</v>
      </c>
      <c r="D10289" t="s">
        <v>672</v>
      </c>
      <c r="E10289" t="s">
        <v>15</v>
      </c>
      <c r="F10289" t="s">
        <v>77</v>
      </c>
      <c r="G10289" t="s">
        <v>79</v>
      </c>
      <c r="H10289" s="1">
        <v>2020</v>
      </c>
      <c r="I10289" s="2">
        <v>6285</v>
      </c>
      <c r="J10289" s="3">
        <v>4937.5</v>
      </c>
      <c r="K10289">
        <f>Table1[[#This Row],[Total Revenue + Open]]/Table1[[#This Row],[Qty]]</f>
        <v>0.78560063643595868</v>
      </c>
      <c r="L10289">
        <f>Table1[[#This Row],[Total Revenue + Open]]/Table1[[#This Row],[Qty]]</f>
        <v>0.78560063643595868</v>
      </c>
    </row>
    <row r="10290" spans="1:12" hidden="1">
      <c r="A10290" t="s">
        <v>544</v>
      </c>
      <c r="B10290" t="s">
        <v>490</v>
      </c>
      <c r="C10290" t="s">
        <v>491</v>
      </c>
      <c r="D10290" t="s">
        <v>672</v>
      </c>
      <c r="E10290" t="s">
        <v>15</v>
      </c>
      <c r="F10290" t="s">
        <v>77</v>
      </c>
      <c r="G10290" t="s">
        <v>79</v>
      </c>
      <c r="H10290" s="1">
        <v>2022</v>
      </c>
      <c r="I10290" s="2">
        <v>12365</v>
      </c>
      <c r="J10290" s="3">
        <v>9717</v>
      </c>
      <c r="K10290">
        <f>Table1[[#This Row],[Total Revenue + Open]]/Table1[[#This Row],[Qty]]</f>
        <v>0.78584714921148402</v>
      </c>
      <c r="L10290">
        <f>Table1[[#This Row],[Total Revenue + Open]]/Table1[[#This Row],[Qty]]</f>
        <v>0.78584714921148402</v>
      </c>
    </row>
    <row r="10291" spans="1:12" hidden="1">
      <c r="A10291" t="s">
        <v>544</v>
      </c>
      <c r="B10291" t="s">
        <v>490</v>
      </c>
      <c r="C10291" t="s">
        <v>491</v>
      </c>
      <c r="D10291" t="s">
        <v>672</v>
      </c>
      <c r="E10291" t="s">
        <v>15</v>
      </c>
      <c r="F10291" t="s">
        <v>77</v>
      </c>
      <c r="G10291" t="s">
        <v>79</v>
      </c>
      <c r="H10291" s="1">
        <v>2022</v>
      </c>
      <c r="I10291" s="2">
        <v>8295</v>
      </c>
      <c r="J10291" s="3">
        <v>6517.5</v>
      </c>
      <c r="K10291">
        <f>Table1[[#This Row],[Total Revenue + Open]]/Table1[[#This Row],[Qty]]</f>
        <v>0.7857142857142857</v>
      </c>
      <c r="L10291">
        <f>Table1[[#This Row],[Total Revenue + Open]]/Table1[[#This Row],[Qty]]</f>
        <v>0.7857142857142857</v>
      </c>
    </row>
    <row r="10292" spans="1:12" hidden="1">
      <c r="A10292" t="s">
        <v>544</v>
      </c>
      <c r="B10292" t="s">
        <v>490</v>
      </c>
      <c r="C10292" t="s">
        <v>491</v>
      </c>
      <c r="D10292" t="s">
        <v>672</v>
      </c>
      <c r="E10292" t="s">
        <v>15</v>
      </c>
      <c r="F10292" t="s">
        <v>77</v>
      </c>
      <c r="G10292" t="s">
        <v>79</v>
      </c>
      <c r="H10292" s="1">
        <v>2022</v>
      </c>
      <c r="I10292" s="2">
        <v>12520</v>
      </c>
      <c r="J10292" s="3">
        <v>9835.5</v>
      </c>
      <c r="K10292">
        <f>Table1[[#This Row],[Total Revenue + Open]]/Table1[[#This Row],[Qty]]</f>
        <v>0.7855830670926518</v>
      </c>
      <c r="L10292">
        <f>Table1[[#This Row],[Total Revenue + Open]]/Table1[[#This Row],[Qty]]</f>
        <v>0.7855830670926518</v>
      </c>
    </row>
    <row r="10293" spans="1:12" hidden="1">
      <c r="A10293" t="s">
        <v>544</v>
      </c>
      <c r="B10293" t="s">
        <v>490</v>
      </c>
      <c r="C10293" t="s">
        <v>491</v>
      </c>
      <c r="D10293" t="s">
        <v>672</v>
      </c>
      <c r="E10293" t="s">
        <v>15</v>
      </c>
      <c r="F10293" t="s">
        <v>77</v>
      </c>
      <c r="G10293" t="s">
        <v>79</v>
      </c>
      <c r="H10293" s="1">
        <v>2022</v>
      </c>
      <c r="I10293" s="2">
        <v>6235</v>
      </c>
      <c r="J10293" s="3">
        <v>4898</v>
      </c>
      <c r="K10293">
        <f>Table1[[#This Row],[Total Revenue + Open]]/Table1[[#This Row],[Qty]]</f>
        <v>0.78556535685645545</v>
      </c>
      <c r="L10293">
        <f>Table1[[#This Row],[Total Revenue + Open]]/Table1[[#This Row],[Qty]]</f>
        <v>0.78556535685645545</v>
      </c>
    </row>
    <row r="10294" spans="1:12" hidden="1">
      <c r="A10294" t="s">
        <v>544</v>
      </c>
      <c r="B10294" t="s">
        <v>490</v>
      </c>
      <c r="C10294" t="s">
        <v>491</v>
      </c>
      <c r="D10294" t="s">
        <v>672</v>
      </c>
      <c r="E10294" t="s">
        <v>15</v>
      </c>
      <c r="F10294" t="s">
        <v>77</v>
      </c>
      <c r="G10294" t="s">
        <v>79</v>
      </c>
      <c r="H10294" s="1">
        <v>2020</v>
      </c>
      <c r="I10294" s="2">
        <v>16690</v>
      </c>
      <c r="J10294" s="3">
        <v>13114</v>
      </c>
      <c r="K10294">
        <f>Table1[[#This Row],[Total Revenue + Open]]/Table1[[#This Row],[Qty]]</f>
        <v>0.78573996405032953</v>
      </c>
      <c r="L10294">
        <f>Table1[[#This Row],[Total Revenue + Open]]/Table1[[#This Row],[Qty]]</f>
        <v>0.78573996405032953</v>
      </c>
    </row>
    <row r="10295" spans="1:12" hidden="1">
      <c r="A10295" t="s">
        <v>544</v>
      </c>
      <c r="B10295" t="s">
        <v>490</v>
      </c>
      <c r="C10295" t="s">
        <v>491</v>
      </c>
      <c r="D10295" t="s">
        <v>672</v>
      </c>
      <c r="E10295" t="s">
        <v>15</v>
      </c>
      <c r="F10295" t="s">
        <v>77</v>
      </c>
      <c r="G10295" t="s">
        <v>79</v>
      </c>
      <c r="H10295" s="1">
        <v>2021</v>
      </c>
      <c r="I10295" s="2">
        <v>20760</v>
      </c>
      <c r="J10295" s="3">
        <v>16313.5</v>
      </c>
      <c r="K10295">
        <f>Table1[[#This Row],[Total Revenue + Open]]/Table1[[#This Row],[Qty]]</f>
        <v>0.78581406551059729</v>
      </c>
      <c r="L10295">
        <f>Table1[[#This Row],[Total Revenue + Open]]/Table1[[#This Row],[Qty]]</f>
        <v>0.78581406551059729</v>
      </c>
    </row>
    <row r="10296" spans="1:12" hidden="1">
      <c r="A10296" t="s">
        <v>544</v>
      </c>
      <c r="B10296" t="s">
        <v>490</v>
      </c>
      <c r="C10296" t="s">
        <v>491</v>
      </c>
      <c r="D10296" t="s">
        <v>672</v>
      </c>
      <c r="E10296" t="s">
        <v>15</v>
      </c>
      <c r="F10296" t="s">
        <v>77</v>
      </c>
      <c r="G10296" t="s">
        <v>79</v>
      </c>
      <c r="H10296" s="1">
        <v>2021</v>
      </c>
      <c r="I10296" s="2">
        <v>14575</v>
      </c>
      <c r="J10296" s="3">
        <v>11455</v>
      </c>
      <c r="K10296">
        <f>Table1[[#This Row],[Total Revenue + Open]]/Table1[[#This Row],[Qty]]</f>
        <v>0.78593481989708402</v>
      </c>
      <c r="L10296">
        <f>Table1[[#This Row],[Total Revenue + Open]]/Table1[[#This Row],[Qty]]</f>
        <v>0.78593481989708402</v>
      </c>
    </row>
    <row r="10297" spans="1:12" hidden="1">
      <c r="A10297" t="s">
        <v>544</v>
      </c>
      <c r="B10297" t="s">
        <v>490</v>
      </c>
      <c r="C10297" t="s">
        <v>491</v>
      </c>
      <c r="D10297" t="s">
        <v>672</v>
      </c>
      <c r="E10297" t="s">
        <v>15</v>
      </c>
      <c r="F10297" t="s">
        <v>77</v>
      </c>
      <c r="G10297" t="s">
        <v>79</v>
      </c>
      <c r="H10297" s="1">
        <v>2021</v>
      </c>
      <c r="I10297" s="2">
        <v>14630</v>
      </c>
      <c r="J10297" s="3">
        <v>11494.5</v>
      </c>
      <c r="K10297">
        <f>Table1[[#This Row],[Total Revenue + Open]]/Table1[[#This Row],[Qty]]</f>
        <v>0.78568010936431987</v>
      </c>
      <c r="L10297">
        <f>Table1[[#This Row],[Total Revenue + Open]]/Table1[[#This Row],[Qty]]</f>
        <v>0.78568010936431987</v>
      </c>
    </row>
    <row r="10298" spans="1:12" hidden="1">
      <c r="A10298" t="s">
        <v>544</v>
      </c>
      <c r="B10298" t="s">
        <v>490</v>
      </c>
      <c r="C10298" t="s">
        <v>491</v>
      </c>
      <c r="D10298" t="s">
        <v>672</v>
      </c>
      <c r="E10298" t="s">
        <v>15</v>
      </c>
      <c r="F10298" t="s">
        <v>77</v>
      </c>
      <c r="G10298" t="s">
        <v>79</v>
      </c>
      <c r="H10298" s="1">
        <v>2021</v>
      </c>
      <c r="I10298" s="2">
        <v>6285</v>
      </c>
      <c r="J10298" s="3">
        <v>4937.5</v>
      </c>
      <c r="K10298">
        <f>Table1[[#This Row],[Total Revenue + Open]]/Table1[[#This Row],[Qty]]</f>
        <v>0.78560063643595868</v>
      </c>
      <c r="L10298">
        <f>Table1[[#This Row],[Total Revenue + Open]]/Table1[[#This Row],[Qty]]</f>
        <v>0.78560063643595868</v>
      </c>
    </row>
    <row r="10299" spans="1:12" hidden="1">
      <c r="A10299" t="s">
        <v>544</v>
      </c>
      <c r="B10299" t="s">
        <v>490</v>
      </c>
      <c r="C10299" t="s">
        <v>491</v>
      </c>
      <c r="D10299" t="s">
        <v>672</v>
      </c>
      <c r="E10299" t="s">
        <v>15</v>
      </c>
      <c r="F10299" t="s">
        <v>77</v>
      </c>
      <c r="G10299" t="s">
        <v>79</v>
      </c>
      <c r="H10299" s="1">
        <v>2019</v>
      </c>
      <c r="I10299" s="2">
        <v>10405</v>
      </c>
      <c r="J10299" s="3">
        <v>8176.5</v>
      </c>
      <c r="K10299">
        <f>Table1[[#This Row],[Total Revenue + Open]]/Table1[[#This Row],[Qty]]</f>
        <v>0.78582412301777993</v>
      </c>
      <c r="L10299">
        <f>Table1[[#This Row],[Total Revenue + Open]]/Table1[[#This Row],[Qty]]</f>
        <v>0.78582412301777993</v>
      </c>
    </row>
    <row r="10300" spans="1:12" hidden="1">
      <c r="A10300" t="s">
        <v>544</v>
      </c>
      <c r="B10300" t="s">
        <v>490</v>
      </c>
      <c r="C10300" t="s">
        <v>491</v>
      </c>
      <c r="D10300" t="s">
        <v>672</v>
      </c>
      <c r="E10300" t="s">
        <v>15</v>
      </c>
      <c r="F10300" t="s">
        <v>77</v>
      </c>
      <c r="G10300" t="s">
        <v>79</v>
      </c>
      <c r="H10300" s="1">
        <v>2020</v>
      </c>
      <c r="I10300" s="2">
        <v>16690</v>
      </c>
      <c r="J10300" s="3">
        <v>13114</v>
      </c>
      <c r="K10300">
        <f>Table1[[#This Row],[Total Revenue + Open]]/Table1[[#This Row],[Qty]]</f>
        <v>0.78573996405032953</v>
      </c>
      <c r="L10300">
        <f>Table1[[#This Row],[Total Revenue + Open]]/Table1[[#This Row],[Qty]]</f>
        <v>0.78573996405032953</v>
      </c>
    </row>
    <row r="10301" spans="1:12" hidden="1">
      <c r="A10301" t="s">
        <v>544</v>
      </c>
      <c r="B10301" t="s">
        <v>490</v>
      </c>
      <c r="C10301" t="s">
        <v>491</v>
      </c>
      <c r="D10301" t="s">
        <v>672</v>
      </c>
      <c r="E10301" t="s">
        <v>15</v>
      </c>
      <c r="F10301" t="s">
        <v>77</v>
      </c>
      <c r="G10301" t="s">
        <v>79</v>
      </c>
      <c r="H10301" s="1">
        <v>2020</v>
      </c>
      <c r="I10301" s="2">
        <v>10405</v>
      </c>
      <c r="J10301" s="3">
        <v>8176.5</v>
      </c>
      <c r="K10301">
        <f>Table1[[#This Row],[Total Revenue + Open]]/Table1[[#This Row],[Qty]]</f>
        <v>0.78582412301777993</v>
      </c>
      <c r="L10301">
        <f>Table1[[#This Row],[Total Revenue + Open]]/Table1[[#This Row],[Qty]]</f>
        <v>0.78582412301777993</v>
      </c>
    </row>
    <row r="10302" spans="1:12" hidden="1">
      <c r="A10302" t="s">
        <v>544</v>
      </c>
      <c r="B10302" t="s">
        <v>490</v>
      </c>
      <c r="C10302" t="s">
        <v>491</v>
      </c>
      <c r="D10302" t="s">
        <v>672</v>
      </c>
      <c r="E10302" t="s">
        <v>15</v>
      </c>
      <c r="F10302" t="s">
        <v>77</v>
      </c>
      <c r="G10302" t="s">
        <v>79</v>
      </c>
      <c r="H10302" s="1">
        <v>2021</v>
      </c>
      <c r="I10302" s="2">
        <v>10405</v>
      </c>
      <c r="J10302" s="3">
        <v>8176.5</v>
      </c>
      <c r="K10302">
        <f>Table1[[#This Row],[Total Revenue + Open]]/Table1[[#This Row],[Qty]]</f>
        <v>0.78582412301777993</v>
      </c>
      <c r="L10302">
        <f>Table1[[#This Row],[Total Revenue + Open]]/Table1[[#This Row],[Qty]]</f>
        <v>0.78582412301777993</v>
      </c>
    </row>
    <row r="10303" spans="1:12" hidden="1">
      <c r="A10303" t="s">
        <v>544</v>
      </c>
      <c r="B10303" t="s">
        <v>490</v>
      </c>
      <c r="C10303" t="s">
        <v>491</v>
      </c>
      <c r="D10303" t="s">
        <v>672</v>
      </c>
      <c r="E10303" t="s">
        <v>15</v>
      </c>
      <c r="F10303" t="s">
        <v>77</v>
      </c>
      <c r="G10303" t="s">
        <v>79</v>
      </c>
      <c r="H10303" s="1">
        <v>2021</v>
      </c>
      <c r="I10303" s="2">
        <v>4175</v>
      </c>
      <c r="J10303" s="3">
        <v>3278.5</v>
      </c>
      <c r="K10303">
        <f>Table1[[#This Row],[Total Revenue + Open]]/Table1[[#This Row],[Qty]]</f>
        <v>0.78526946107784434</v>
      </c>
      <c r="L10303">
        <f>Table1[[#This Row],[Total Revenue + Open]]/Table1[[#This Row],[Qty]]</f>
        <v>0.78526946107784434</v>
      </c>
    </row>
    <row r="10304" spans="1:12" hidden="1">
      <c r="A10304" t="s">
        <v>544</v>
      </c>
      <c r="B10304" t="s">
        <v>490</v>
      </c>
      <c r="C10304" t="s">
        <v>491</v>
      </c>
      <c r="D10304" t="s">
        <v>672</v>
      </c>
      <c r="E10304" t="s">
        <v>15</v>
      </c>
      <c r="F10304" t="s">
        <v>77</v>
      </c>
      <c r="G10304" t="s">
        <v>79</v>
      </c>
      <c r="H10304" s="1">
        <v>2020</v>
      </c>
      <c r="I10304" s="2">
        <v>4175</v>
      </c>
      <c r="J10304" s="3">
        <v>3278.5</v>
      </c>
      <c r="K10304">
        <f>Table1[[#This Row],[Total Revenue + Open]]/Table1[[#This Row],[Qty]]</f>
        <v>0.78526946107784434</v>
      </c>
      <c r="L10304">
        <f>Table1[[#This Row],[Total Revenue + Open]]/Table1[[#This Row],[Qty]]</f>
        <v>0.78526946107784434</v>
      </c>
    </row>
    <row r="10305" spans="1:12" hidden="1">
      <c r="A10305" t="s">
        <v>544</v>
      </c>
      <c r="B10305" t="s">
        <v>490</v>
      </c>
      <c r="C10305" t="s">
        <v>491</v>
      </c>
      <c r="D10305" t="s">
        <v>672</v>
      </c>
      <c r="E10305" t="s">
        <v>15</v>
      </c>
      <c r="F10305" t="s">
        <v>77</v>
      </c>
      <c r="G10305" t="s">
        <v>79</v>
      </c>
      <c r="H10305" s="1">
        <v>2021</v>
      </c>
      <c r="I10305" s="2">
        <v>6285</v>
      </c>
      <c r="J10305" s="3">
        <v>4937.5</v>
      </c>
      <c r="K10305">
        <f>Table1[[#This Row],[Total Revenue + Open]]/Table1[[#This Row],[Qty]]</f>
        <v>0.78560063643595868</v>
      </c>
      <c r="L10305">
        <f>Table1[[#This Row],[Total Revenue + Open]]/Table1[[#This Row],[Qty]]</f>
        <v>0.78560063643595868</v>
      </c>
    </row>
    <row r="10306" spans="1:12" hidden="1">
      <c r="A10306" t="s">
        <v>544</v>
      </c>
      <c r="B10306" t="s">
        <v>490</v>
      </c>
      <c r="C10306" t="s">
        <v>491</v>
      </c>
      <c r="D10306" t="s">
        <v>672</v>
      </c>
      <c r="E10306" t="s">
        <v>15</v>
      </c>
      <c r="F10306" t="s">
        <v>77</v>
      </c>
      <c r="G10306" t="s">
        <v>79</v>
      </c>
      <c r="H10306" s="1">
        <v>2020</v>
      </c>
      <c r="I10306" s="2">
        <v>3170</v>
      </c>
      <c r="J10306" s="3">
        <v>2488.5</v>
      </c>
      <c r="K10306">
        <f>Table1[[#This Row],[Total Revenue + Open]]/Table1[[#This Row],[Qty]]</f>
        <v>0.78501577287066249</v>
      </c>
      <c r="L10306">
        <f>Table1[[#This Row],[Total Revenue + Open]]/Table1[[#This Row],[Qty]]</f>
        <v>0.78501577287066249</v>
      </c>
    </row>
    <row r="10307" spans="1:12" hidden="1">
      <c r="A10307" t="s">
        <v>544</v>
      </c>
      <c r="B10307" t="s">
        <v>490</v>
      </c>
      <c r="C10307" t="s">
        <v>491</v>
      </c>
      <c r="D10307" t="s">
        <v>672</v>
      </c>
      <c r="E10307" t="s">
        <v>15</v>
      </c>
      <c r="F10307" t="s">
        <v>80</v>
      </c>
      <c r="G10307" t="s">
        <v>83</v>
      </c>
      <c r="H10307" s="1">
        <v>2021</v>
      </c>
      <c r="I10307" s="2">
        <v>3015</v>
      </c>
      <c r="J10307" s="3">
        <v>3420</v>
      </c>
      <c r="K10307">
        <f>Table1[[#This Row],[Total Revenue + Open]]/Table1[[#This Row],[Qty]]</f>
        <v>1.1343283582089552</v>
      </c>
      <c r="L10307">
        <f>Table1[[#This Row],[Total Revenue + Open]]/Table1[[#This Row],[Qty]]</f>
        <v>1.1343283582089552</v>
      </c>
    </row>
    <row r="10308" spans="1:12" hidden="1">
      <c r="A10308" t="s">
        <v>544</v>
      </c>
      <c r="B10308" t="s">
        <v>490</v>
      </c>
      <c r="C10308" t="s">
        <v>491</v>
      </c>
      <c r="D10308" t="s">
        <v>672</v>
      </c>
      <c r="E10308" t="s">
        <v>15</v>
      </c>
      <c r="F10308" t="s">
        <v>80</v>
      </c>
      <c r="G10308" t="s">
        <v>83</v>
      </c>
      <c r="H10308" s="1">
        <v>2021</v>
      </c>
      <c r="I10308" s="2">
        <v>4020</v>
      </c>
      <c r="J10308" s="3">
        <v>4480</v>
      </c>
      <c r="K10308">
        <f>Table1[[#This Row],[Total Revenue + Open]]/Table1[[#This Row],[Qty]]</f>
        <v>1.1144278606965174</v>
      </c>
      <c r="L10308">
        <f>Table1[[#This Row],[Total Revenue + Open]]/Table1[[#This Row],[Qty]]</f>
        <v>1.1144278606965174</v>
      </c>
    </row>
    <row r="10309" spans="1:12" hidden="1">
      <c r="A10309" t="s">
        <v>544</v>
      </c>
      <c r="B10309" t="s">
        <v>490</v>
      </c>
      <c r="C10309" t="s">
        <v>491</v>
      </c>
      <c r="D10309" t="s">
        <v>672</v>
      </c>
      <c r="E10309" t="s">
        <v>15</v>
      </c>
      <c r="F10309" t="s">
        <v>597</v>
      </c>
      <c r="G10309" t="s">
        <v>598</v>
      </c>
      <c r="H10309" s="1">
        <v>2021</v>
      </c>
      <c r="I10309" s="2">
        <v>4175</v>
      </c>
      <c r="J10309" s="3">
        <v>3901</v>
      </c>
      <c r="K10309">
        <f>Table1[[#This Row],[Total Revenue + Open]]/Table1[[#This Row],[Qty]]</f>
        <v>0.93437125748502992</v>
      </c>
      <c r="L10309">
        <f>Table1[[#This Row],[Total Revenue + Open]]/Table1[[#This Row],[Qty]]</f>
        <v>0.93437125748502992</v>
      </c>
    </row>
    <row r="10310" spans="1:12" hidden="1">
      <c r="A10310" t="s">
        <v>544</v>
      </c>
      <c r="B10310" t="s">
        <v>490</v>
      </c>
      <c r="C10310" t="s">
        <v>491</v>
      </c>
      <c r="D10310" t="s">
        <v>672</v>
      </c>
      <c r="E10310" t="s">
        <v>15</v>
      </c>
      <c r="F10310" t="s">
        <v>597</v>
      </c>
      <c r="G10310" t="s">
        <v>598</v>
      </c>
      <c r="H10310" s="1">
        <v>2021</v>
      </c>
      <c r="I10310" s="2">
        <v>7340</v>
      </c>
      <c r="J10310" s="3">
        <v>6716</v>
      </c>
      <c r="K10310">
        <f>Table1[[#This Row],[Total Revenue + Open]]/Table1[[#This Row],[Qty]]</f>
        <v>0.91498637602179833</v>
      </c>
      <c r="L10310">
        <f>Table1[[#This Row],[Total Revenue + Open]]/Table1[[#This Row],[Qty]]</f>
        <v>0.91498637602179833</v>
      </c>
    </row>
    <row r="10311" spans="1:12" hidden="1">
      <c r="A10311" t="s">
        <v>544</v>
      </c>
      <c r="B10311" t="s">
        <v>490</v>
      </c>
      <c r="C10311" t="s">
        <v>491</v>
      </c>
      <c r="D10311" t="s">
        <v>672</v>
      </c>
      <c r="E10311" t="s">
        <v>15</v>
      </c>
      <c r="F10311" t="s">
        <v>198</v>
      </c>
      <c r="G10311" t="s">
        <v>200</v>
      </c>
      <c r="H10311" s="1">
        <v>2022</v>
      </c>
      <c r="I10311" s="2">
        <v>9405</v>
      </c>
      <c r="J10311" s="3">
        <v>10191.5</v>
      </c>
      <c r="K10311">
        <f>Table1[[#This Row],[Total Revenue + Open]]/Table1[[#This Row],[Qty]]</f>
        <v>1.0836257309941519</v>
      </c>
      <c r="L10311">
        <f>Table1[[#This Row],[Total Revenue + Open]]/Table1[[#This Row],[Qty]]</f>
        <v>1.0836257309941519</v>
      </c>
    </row>
    <row r="10312" spans="1:12" hidden="1">
      <c r="A10312" t="s">
        <v>544</v>
      </c>
      <c r="B10312" t="s">
        <v>490</v>
      </c>
      <c r="C10312" t="s">
        <v>491</v>
      </c>
      <c r="D10312" t="s">
        <v>672</v>
      </c>
      <c r="E10312" t="s">
        <v>15</v>
      </c>
      <c r="F10312" t="s">
        <v>207</v>
      </c>
      <c r="G10312" t="s">
        <v>208</v>
      </c>
      <c r="H10312" s="1">
        <v>2022</v>
      </c>
      <c r="I10312" s="2">
        <v>1660</v>
      </c>
      <c r="J10312" s="3">
        <v>8035.5</v>
      </c>
      <c r="K10312">
        <f>Table1[[#This Row],[Total Revenue + Open]]/Table1[[#This Row],[Qty]]</f>
        <v>4.8406626506024093</v>
      </c>
      <c r="L10312">
        <f>Table1[[#This Row],[Total Revenue + Open]]/Table1[[#This Row],[Qty]]</f>
        <v>4.8406626506024093</v>
      </c>
    </row>
    <row r="10313" spans="1:12" hidden="1">
      <c r="A10313" t="s">
        <v>544</v>
      </c>
      <c r="B10313" t="s">
        <v>490</v>
      </c>
      <c r="C10313" t="s">
        <v>491</v>
      </c>
      <c r="D10313" t="s">
        <v>672</v>
      </c>
      <c r="E10313" t="s">
        <v>15</v>
      </c>
      <c r="F10313" t="s">
        <v>207</v>
      </c>
      <c r="G10313" t="s">
        <v>209</v>
      </c>
      <c r="H10313" s="1">
        <v>2022</v>
      </c>
      <c r="I10313" s="2">
        <v>1660</v>
      </c>
      <c r="J10313" s="3">
        <v>8035.5</v>
      </c>
      <c r="K10313">
        <f>Table1[[#This Row],[Total Revenue + Open]]/Table1[[#This Row],[Qty]]</f>
        <v>4.8406626506024093</v>
      </c>
      <c r="L10313">
        <f>Table1[[#This Row],[Total Revenue + Open]]/Table1[[#This Row],[Qty]]</f>
        <v>4.8406626506024093</v>
      </c>
    </row>
    <row r="10314" spans="1:12" hidden="1">
      <c r="A10314" t="s">
        <v>544</v>
      </c>
      <c r="B10314" t="s">
        <v>490</v>
      </c>
      <c r="C10314" t="s">
        <v>491</v>
      </c>
      <c r="D10314" t="s">
        <v>672</v>
      </c>
      <c r="E10314" t="s">
        <v>15</v>
      </c>
      <c r="F10314" t="s">
        <v>214</v>
      </c>
      <c r="G10314" t="s">
        <v>215</v>
      </c>
      <c r="H10314" s="1">
        <v>2020</v>
      </c>
      <c r="I10314" s="2">
        <v>3015</v>
      </c>
      <c r="J10314" s="3">
        <v>7860</v>
      </c>
      <c r="K10314">
        <f>Table1[[#This Row],[Total Revenue + Open]]/Table1[[#This Row],[Qty]]</f>
        <v>2.6069651741293534</v>
      </c>
      <c r="L10314">
        <f>Table1[[#This Row],[Total Revenue + Open]]/Table1[[#This Row],[Qty]]</f>
        <v>2.6069651741293534</v>
      </c>
    </row>
    <row r="10315" spans="1:12" hidden="1">
      <c r="A10315" t="s">
        <v>544</v>
      </c>
      <c r="B10315" t="s">
        <v>490</v>
      </c>
      <c r="C10315" t="s">
        <v>491</v>
      </c>
      <c r="D10315" t="s">
        <v>672</v>
      </c>
      <c r="E10315" t="s">
        <v>15</v>
      </c>
      <c r="F10315" t="s">
        <v>214</v>
      </c>
      <c r="G10315" t="s">
        <v>470</v>
      </c>
      <c r="H10315" s="1">
        <v>2020</v>
      </c>
      <c r="I10315" s="2">
        <v>5025</v>
      </c>
      <c r="J10315" s="3">
        <v>13000</v>
      </c>
      <c r="K10315">
        <f>Table1[[#This Row],[Total Revenue + Open]]/Table1[[#This Row],[Qty]]</f>
        <v>2.5870646766169156</v>
      </c>
      <c r="L10315">
        <f>Table1[[#This Row],[Total Revenue + Open]]/Table1[[#This Row],[Qty]]</f>
        <v>2.5870646766169156</v>
      </c>
    </row>
    <row r="10316" spans="1:12" hidden="1">
      <c r="A10316" t="s">
        <v>544</v>
      </c>
      <c r="B10316" t="s">
        <v>490</v>
      </c>
      <c r="C10316" t="s">
        <v>491</v>
      </c>
      <c r="D10316" t="s">
        <v>672</v>
      </c>
      <c r="E10316" t="s">
        <v>15</v>
      </c>
      <c r="F10316" t="s">
        <v>214</v>
      </c>
      <c r="G10316" t="s">
        <v>470</v>
      </c>
      <c r="H10316" s="1">
        <v>2022</v>
      </c>
      <c r="I10316" s="2">
        <v>4150</v>
      </c>
      <c r="J10316" s="3">
        <v>10807.5</v>
      </c>
      <c r="K10316">
        <f>Table1[[#This Row],[Total Revenue + Open]]/Table1[[#This Row],[Qty]]</f>
        <v>2.6042168674698796</v>
      </c>
      <c r="L10316">
        <f>Table1[[#This Row],[Total Revenue + Open]]/Table1[[#This Row],[Qty]]</f>
        <v>2.6042168674698796</v>
      </c>
    </row>
    <row r="10317" spans="1:12" hidden="1">
      <c r="A10317" t="s">
        <v>544</v>
      </c>
      <c r="B10317" t="s">
        <v>490</v>
      </c>
      <c r="C10317" t="s">
        <v>491</v>
      </c>
      <c r="D10317" t="s">
        <v>673</v>
      </c>
      <c r="E10317" t="s">
        <v>15</v>
      </c>
      <c r="F10317" t="s">
        <v>570</v>
      </c>
      <c r="G10317" t="s">
        <v>571</v>
      </c>
      <c r="H10317" s="1">
        <v>2022</v>
      </c>
      <c r="I10317" s="2">
        <v>2065</v>
      </c>
      <c r="J10317" s="3">
        <v>2088.5484636373999</v>
      </c>
      <c r="K10317">
        <f>Table1[[#This Row],[Total Revenue + Open]]/Table1[[#This Row],[Qty]]</f>
        <v>1.0114036143522518</v>
      </c>
      <c r="L10317">
        <f>Table1[[#This Row],[Total Revenue + Open]]/Table1[[#This Row],[Qty]]</f>
        <v>1.0114036143522518</v>
      </c>
    </row>
    <row r="10318" spans="1:12" hidden="1">
      <c r="A10318" t="s">
        <v>544</v>
      </c>
      <c r="B10318" t="s">
        <v>490</v>
      </c>
      <c r="C10318" t="s">
        <v>491</v>
      </c>
      <c r="D10318" t="s">
        <v>673</v>
      </c>
      <c r="E10318" t="s">
        <v>15</v>
      </c>
      <c r="F10318" t="s">
        <v>570</v>
      </c>
      <c r="G10318" t="s">
        <v>674</v>
      </c>
      <c r="H10318" s="1">
        <v>2020</v>
      </c>
      <c r="I10318" s="2">
        <v>1860</v>
      </c>
      <c r="J10318" s="3">
        <v>2726.0492700729001</v>
      </c>
      <c r="K10318">
        <f>Table1[[#This Row],[Total Revenue + Open]]/Table1[[#This Row],[Qty]]</f>
        <v>1.4656178871359677</v>
      </c>
      <c r="L10318">
        <f>Table1[[#This Row],[Total Revenue + Open]]/Table1[[#This Row],[Qty]]</f>
        <v>1.4656178871359677</v>
      </c>
    </row>
    <row r="10319" spans="1:12" hidden="1">
      <c r="A10319" t="s">
        <v>544</v>
      </c>
      <c r="B10319" t="s">
        <v>490</v>
      </c>
      <c r="C10319" t="s">
        <v>491</v>
      </c>
      <c r="D10319" t="s">
        <v>673</v>
      </c>
      <c r="E10319" t="s">
        <v>15</v>
      </c>
      <c r="F10319" t="s">
        <v>570</v>
      </c>
      <c r="G10319" t="s">
        <v>674</v>
      </c>
      <c r="H10319" s="1">
        <v>2021</v>
      </c>
      <c r="I10319" s="2">
        <v>1560</v>
      </c>
      <c r="J10319" s="3">
        <v>2205.7163009548999</v>
      </c>
      <c r="K10319">
        <f>Table1[[#This Row],[Total Revenue + Open]]/Table1[[#This Row],[Qty]]</f>
        <v>1.4139207057403205</v>
      </c>
      <c r="L10319">
        <f>Table1[[#This Row],[Total Revenue + Open]]/Table1[[#This Row],[Qty]]</f>
        <v>1.4139207057403205</v>
      </c>
    </row>
    <row r="10320" spans="1:12" hidden="1">
      <c r="A10320" t="s">
        <v>544</v>
      </c>
      <c r="B10320" t="s">
        <v>490</v>
      </c>
      <c r="C10320" t="s">
        <v>491</v>
      </c>
      <c r="D10320" t="s">
        <v>673</v>
      </c>
      <c r="E10320" t="s">
        <v>15</v>
      </c>
      <c r="F10320" t="s">
        <v>570</v>
      </c>
      <c r="G10320" t="s">
        <v>674</v>
      </c>
      <c r="H10320" s="1">
        <v>2021</v>
      </c>
      <c r="I10320" s="2">
        <v>1660</v>
      </c>
      <c r="J10320" s="3">
        <v>2347.5448979560001</v>
      </c>
      <c r="K10320">
        <f>Table1[[#This Row],[Total Revenue + Open]]/Table1[[#This Row],[Qty]]</f>
        <v>1.41418367346747</v>
      </c>
      <c r="L10320">
        <f>Table1[[#This Row],[Total Revenue + Open]]/Table1[[#This Row],[Qty]]</f>
        <v>1.41418367346747</v>
      </c>
    </row>
    <row r="10321" spans="1:12" hidden="1">
      <c r="A10321" t="s">
        <v>544</v>
      </c>
      <c r="B10321" t="s">
        <v>490</v>
      </c>
      <c r="C10321" t="s">
        <v>491</v>
      </c>
      <c r="D10321" t="s">
        <v>673</v>
      </c>
      <c r="E10321" t="s">
        <v>15</v>
      </c>
      <c r="F10321" t="s">
        <v>570</v>
      </c>
      <c r="G10321" t="s">
        <v>572</v>
      </c>
      <c r="H10321" s="1">
        <v>2022</v>
      </c>
      <c r="I10321" s="2">
        <v>2065</v>
      </c>
      <c r="J10321" s="3">
        <v>2088.5484636373999</v>
      </c>
      <c r="K10321">
        <f>Table1[[#This Row],[Total Revenue + Open]]/Table1[[#This Row],[Qty]]</f>
        <v>1.0114036143522518</v>
      </c>
      <c r="L10321">
        <f>Table1[[#This Row],[Total Revenue + Open]]/Table1[[#This Row],[Qty]]</f>
        <v>1.0114036143522518</v>
      </c>
    </row>
    <row r="10322" spans="1:12" hidden="1">
      <c r="A10322" t="s">
        <v>544</v>
      </c>
      <c r="B10322" t="s">
        <v>490</v>
      </c>
      <c r="C10322" t="s">
        <v>491</v>
      </c>
      <c r="D10322" t="s">
        <v>673</v>
      </c>
      <c r="E10322" t="s">
        <v>15</v>
      </c>
      <c r="F10322" t="s">
        <v>570</v>
      </c>
      <c r="G10322" t="s">
        <v>675</v>
      </c>
      <c r="H10322" s="1">
        <v>2020</v>
      </c>
      <c r="I10322" s="2">
        <v>1860</v>
      </c>
      <c r="J10322" s="3">
        <v>2726.0492700729001</v>
      </c>
      <c r="K10322">
        <f>Table1[[#This Row],[Total Revenue + Open]]/Table1[[#This Row],[Qty]]</f>
        <v>1.4656178871359677</v>
      </c>
      <c r="L10322">
        <f>Table1[[#This Row],[Total Revenue + Open]]/Table1[[#This Row],[Qty]]</f>
        <v>1.4656178871359677</v>
      </c>
    </row>
    <row r="10323" spans="1:12" hidden="1">
      <c r="A10323" t="s">
        <v>544</v>
      </c>
      <c r="B10323" t="s">
        <v>490</v>
      </c>
      <c r="C10323" t="s">
        <v>491</v>
      </c>
      <c r="D10323" t="s">
        <v>673</v>
      </c>
      <c r="E10323" t="s">
        <v>15</v>
      </c>
      <c r="F10323" t="s">
        <v>570</v>
      </c>
      <c r="G10323" t="s">
        <v>675</v>
      </c>
      <c r="H10323" s="1">
        <v>2021</v>
      </c>
      <c r="I10323" s="2">
        <v>1560</v>
      </c>
      <c r="J10323" s="3">
        <v>2205.7163009548999</v>
      </c>
      <c r="K10323">
        <f>Table1[[#This Row],[Total Revenue + Open]]/Table1[[#This Row],[Qty]]</f>
        <v>1.4139207057403205</v>
      </c>
      <c r="L10323">
        <f>Table1[[#This Row],[Total Revenue + Open]]/Table1[[#This Row],[Qty]]</f>
        <v>1.4139207057403205</v>
      </c>
    </row>
    <row r="10324" spans="1:12" hidden="1">
      <c r="A10324" t="s">
        <v>544</v>
      </c>
      <c r="B10324" t="s">
        <v>490</v>
      </c>
      <c r="C10324" t="s">
        <v>491</v>
      </c>
      <c r="D10324" t="s">
        <v>673</v>
      </c>
      <c r="E10324" t="s">
        <v>15</v>
      </c>
      <c r="F10324" t="s">
        <v>570</v>
      </c>
      <c r="G10324" t="s">
        <v>675</v>
      </c>
      <c r="H10324" s="1">
        <v>2021</v>
      </c>
      <c r="I10324" s="2">
        <v>1660</v>
      </c>
      <c r="J10324" s="3">
        <v>2347.5448979560001</v>
      </c>
      <c r="K10324">
        <f>Table1[[#This Row],[Total Revenue + Open]]/Table1[[#This Row],[Qty]]</f>
        <v>1.41418367346747</v>
      </c>
      <c r="L10324">
        <f>Table1[[#This Row],[Total Revenue + Open]]/Table1[[#This Row],[Qty]]</f>
        <v>1.41418367346747</v>
      </c>
    </row>
    <row r="10325" spans="1:12" hidden="1">
      <c r="A10325" t="s">
        <v>544</v>
      </c>
      <c r="B10325" t="s">
        <v>490</v>
      </c>
      <c r="C10325" t="s">
        <v>491</v>
      </c>
      <c r="D10325" t="s">
        <v>676</v>
      </c>
      <c r="E10325" t="s">
        <v>15</v>
      </c>
      <c r="F10325" t="s">
        <v>30</v>
      </c>
      <c r="G10325" t="s">
        <v>145</v>
      </c>
      <c r="H10325" s="1">
        <v>2018</v>
      </c>
      <c r="I10325" s="2">
        <v>1185</v>
      </c>
      <c r="J10325" s="3">
        <v>2902.25</v>
      </c>
      <c r="K10325">
        <f>Table1[[#This Row],[Total Revenue + Open]]/Table1[[#This Row],[Qty]]</f>
        <v>2.4491561181434598</v>
      </c>
      <c r="L10325">
        <f>Table1[[#This Row],[Total Revenue + Open]]/Table1[[#This Row],[Qty]]</f>
        <v>2.4491561181434598</v>
      </c>
    </row>
    <row r="10326" spans="1:12" hidden="1">
      <c r="A10326" t="s">
        <v>544</v>
      </c>
      <c r="B10326" t="s">
        <v>490</v>
      </c>
      <c r="C10326" t="s">
        <v>491</v>
      </c>
      <c r="D10326" t="s">
        <v>676</v>
      </c>
      <c r="E10326" t="s">
        <v>15</v>
      </c>
      <c r="F10326" t="s">
        <v>30</v>
      </c>
      <c r="G10326" t="s">
        <v>145</v>
      </c>
      <c r="H10326" s="1">
        <v>2018</v>
      </c>
      <c r="I10326" s="2">
        <v>625</v>
      </c>
      <c r="J10326" s="3">
        <v>1543.75</v>
      </c>
      <c r="K10326">
        <f>Table1[[#This Row],[Total Revenue + Open]]/Table1[[#This Row],[Qty]]</f>
        <v>2.4700000000000002</v>
      </c>
      <c r="L10326">
        <f>Table1[[#This Row],[Total Revenue + Open]]/Table1[[#This Row],[Qty]]</f>
        <v>2.4700000000000002</v>
      </c>
    </row>
    <row r="10327" spans="1:12" hidden="1">
      <c r="A10327" t="s">
        <v>544</v>
      </c>
      <c r="B10327" t="s">
        <v>490</v>
      </c>
      <c r="C10327" t="s">
        <v>491</v>
      </c>
      <c r="D10327" t="s">
        <v>676</v>
      </c>
      <c r="E10327" t="s">
        <v>15</v>
      </c>
      <c r="F10327" t="s">
        <v>30</v>
      </c>
      <c r="G10327" t="s">
        <v>147</v>
      </c>
      <c r="H10327" s="1">
        <v>2018</v>
      </c>
      <c r="I10327" s="2">
        <v>1185</v>
      </c>
      <c r="J10327" s="3">
        <v>2902.25</v>
      </c>
      <c r="K10327">
        <f>Table1[[#This Row],[Total Revenue + Open]]/Table1[[#This Row],[Qty]]</f>
        <v>2.4491561181434598</v>
      </c>
      <c r="L10327">
        <f>Table1[[#This Row],[Total Revenue + Open]]/Table1[[#This Row],[Qty]]</f>
        <v>2.4491561181434598</v>
      </c>
    </row>
    <row r="10328" spans="1:12" hidden="1">
      <c r="A10328" t="s">
        <v>544</v>
      </c>
      <c r="B10328" t="s">
        <v>490</v>
      </c>
      <c r="C10328" t="s">
        <v>491</v>
      </c>
      <c r="D10328" t="s">
        <v>676</v>
      </c>
      <c r="E10328" t="s">
        <v>15</v>
      </c>
      <c r="F10328" t="s">
        <v>30</v>
      </c>
      <c r="G10328" t="s">
        <v>147</v>
      </c>
      <c r="H10328" s="1">
        <v>2018</v>
      </c>
      <c r="I10328" s="2">
        <v>625</v>
      </c>
      <c r="J10328" s="3">
        <v>1543.75</v>
      </c>
      <c r="K10328">
        <f>Table1[[#This Row],[Total Revenue + Open]]/Table1[[#This Row],[Qty]]</f>
        <v>2.4700000000000002</v>
      </c>
      <c r="L10328">
        <f>Table1[[#This Row],[Total Revenue + Open]]/Table1[[#This Row],[Qty]]</f>
        <v>2.4700000000000002</v>
      </c>
    </row>
    <row r="10329" spans="1:12" hidden="1">
      <c r="A10329" t="s">
        <v>544</v>
      </c>
      <c r="B10329" t="s">
        <v>490</v>
      </c>
      <c r="C10329" t="s">
        <v>491</v>
      </c>
      <c r="D10329" t="s">
        <v>676</v>
      </c>
      <c r="E10329" t="s">
        <v>15</v>
      </c>
      <c r="F10329" t="s">
        <v>16</v>
      </c>
      <c r="G10329" t="s">
        <v>158</v>
      </c>
      <c r="H10329" s="1">
        <v>2018</v>
      </c>
      <c r="I10329" s="2">
        <v>1005</v>
      </c>
      <c r="J10329" s="3">
        <v>2210</v>
      </c>
      <c r="K10329">
        <f>Table1[[#This Row],[Total Revenue + Open]]/Table1[[#This Row],[Qty]]</f>
        <v>2.1990049751243781</v>
      </c>
      <c r="L10329">
        <f>Table1[[#This Row],[Total Revenue + Open]]/Table1[[#This Row],[Qty]]</f>
        <v>2.1990049751243781</v>
      </c>
    </row>
    <row r="10330" spans="1:12" hidden="1">
      <c r="A10330" t="s">
        <v>544</v>
      </c>
      <c r="B10330" t="s">
        <v>490</v>
      </c>
      <c r="C10330" t="s">
        <v>491</v>
      </c>
      <c r="D10330" t="s">
        <v>556</v>
      </c>
      <c r="E10330" t="s">
        <v>15</v>
      </c>
      <c r="F10330" t="s">
        <v>47</v>
      </c>
      <c r="G10330" t="s">
        <v>677</v>
      </c>
      <c r="H10330" s="1">
        <v>2017</v>
      </c>
      <c r="I10330" s="2">
        <v>425</v>
      </c>
      <c r="J10330" s="3">
        <v>1083.75</v>
      </c>
      <c r="K10330">
        <f>Table1[[#This Row],[Total Revenue + Open]]/Table1[[#This Row],[Qty]]</f>
        <v>2.5499999999999998</v>
      </c>
      <c r="L10330">
        <f>Table1[[#This Row],[Total Revenue + Open]]/Table1[[#This Row],[Qty]]</f>
        <v>2.5499999999999998</v>
      </c>
    </row>
    <row r="10331" spans="1:12" hidden="1">
      <c r="A10331" t="s">
        <v>544</v>
      </c>
      <c r="B10331" t="s">
        <v>490</v>
      </c>
      <c r="C10331" t="s">
        <v>491</v>
      </c>
      <c r="D10331" t="s">
        <v>556</v>
      </c>
      <c r="E10331" t="s">
        <v>15</v>
      </c>
      <c r="F10331" t="s">
        <v>36</v>
      </c>
      <c r="G10331" t="s">
        <v>383</v>
      </c>
      <c r="H10331" s="1">
        <v>2017</v>
      </c>
      <c r="I10331" s="2">
        <v>0</v>
      </c>
      <c r="J10331" s="3">
        <v>0</v>
      </c>
      <c r="K10331" t="e">
        <f>Table1[[#This Row],[Total Revenue + Open]]/Table1[[#This Row],[Qty]]</f>
        <v>#DIV/0!</v>
      </c>
      <c r="L10331" t="e">
        <f>Table1[[#This Row],[Total Revenue + Open]]/Table1[[#This Row],[Qty]]</f>
        <v>#DIV/0!</v>
      </c>
    </row>
    <row r="10332" spans="1:12" hidden="1">
      <c r="A10332" t="s">
        <v>544</v>
      </c>
      <c r="B10332" t="s">
        <v>490</v>
      </c>
      <c r="C10332" t="s">
        <v>491</v>
      </c>
      <c r="D10332" t="s">
        <v>678</v>
      </c>
      <c r="E10332" t="s">
        <v>15</v>
      </c>
      <c r="F10332" t="s">
        <v>36</v>
      </c>
      <c r="G10332" t="s">
        <v>383</v>
      </c>
      <c r="H10332" s="1">
        <v>2017</v>
      </c>
      <c r="I10332" s="2">
        <v>4125</v>
      </c>
      <c r="J10332" s="3">
        <v>4920</v>
      </c>
      <c r="K10332">
        <f>Table1[[#This Row],[Total Revenue + Open]]/Table1[[#This Row],[Qty]]</f>
        <v>1.1927272727272726</v>
      </c>
      <c r="L10332">
        <f>Table1[[#This Row],[Total Revenue + Open]]/Table1[[#This Row],[Qty]]</f>
        <v>1.1927272727272726</v>
      </c>
    </row>
    <row r="10333" spans="1:12" hidden="1">
      <c r="A10333" t="s">
        <v>544</v>
      </c>
      <c r="B10333" t="s">
        <v>490</v>
      </c>
      <c r="C10333" t="s">
        <v>491</v>
      </c>
      <c r="D10333" t="s">
        <v>678</v>
      </c>
      <c r="E10333" t="s">
        <v>15</v>
      </c>
      <c r="F10333" t="s">
        <v>36</v>
      </c>
      <c r="G10333" t="s">
        <v>383</v>
      </c>
      <c r="H10333" s="1">
        <v>2017</v>
      </c>
      <c r="I10333" s="2">
        <v>12465</v>
      </c>
      <c r="J10333" s="3">
        <v>14880</v>
      </c>
      <c r="K10333">
        <f>Table1[[#This Row],[Total Revenue + Open]]/Table1[[#This Row],[Qty]]</f>
        <v>1.1937424789410349</v>
      </c>
      <c r="L10333">
        <f>Table1[[#This Row],[Total Revenue + Open]]/Table1[[#This Row],[Qty]]</f>
        <v>1.1937424789410349</v>
      </c>
    </row>
    <row r="10334" spans="1:12" hidden="1">
      <c r="A10334" t="s">
        <v>544</v>
      </c>
      <c r="B10334" t="s">
        <v>490</v>
      </c>
      <c r="C10334" t="s">
        <v>491</v>
      </c>
      <c r="D10334" t="s">
        <v>678</v>
      </c>
      <c r="E10334" t="s">
        <v>15</v>
      </c>
      <c r="F10334" t="s">
        <v>36</v>
      </c>
      <c r="G10334" t="s">
        <v>385</v>
      </c>
      <c r="H10334" s="1">
        <v>2018</v>
      </c>
      <c r="I10334" s="2">
        <v>1660</v>
      </c>
      <c r="J10334" s="3">
        <v>1980</v>
      </c>
      <c r="K10334">
        <f>Table1[[#This Row],[Total Revenue + Open]]/Table1[[#This Row],[Qty]]</f>
        <v>1.1927710843373494</v>
      </c>
      <c r="L10334">
        <f>Table1[[#This Row],[Total Revenue + Open]]/Table1[[#This Row],[Qty]]</f>
        <v>1.1927710843373494</v>
      </c>
    </row>
    <row r="10335" spans="1:12" hidden="1">
      <c r="A10335" t="s">
        <v>544</v>
      </c>
      <c r="B10335" t="s">
        <v>490</v>
      </c>
      <c r="C10335" t="s">
        <v>491</v>
      </c>
      <c r="D10335" t="s">
        <v>678</v>
      </c>
      <c r="E10335" t="s">
        <v>15</v>
      </c>
      <c r="F10335" t="s">
        <v>36</v>
      </c>
      <c r="G10335" t="s">
        <v>385</v>
      </c>
      <c r="H10335" s="1">
        <v>2018</v>
      </c>
      <c r="I10335" s="2">
        <v>6585</v>
      </c>
      <c r="J10335" s="3">
        <v>7860</v>
      </c>
      <c r="K10335">
        <f>Table1[[#This Row],[Total Revenue + Open]]/Table1[[#This Row],[Qty]]</f>
        <v>1.1936218678815489</v>
      </c>
      <c r="L10335">
        <f>Table1[[#This Row],[Total Revenue + Open]]/Table1[[#This Row],[Qty]]</f>
        <v>1.1936218678815489</v>
      </c>
    </row>
    <row r="10336" spans="1:12" hidden="1">
      <c r="A10336" t="s">
        <v>544</v>
      </c>
      <c r="B10336" t="s">
        <v>490</v>
      </c>
      <c r="C10336" t="s">
        <v>491</v>
      </c>
      <c r="D10336" t="s">
        <v>678</v>
      </c>
      <c r="E10336" t="s">
        <v>15</v>
      </c>
      <c r="F10336" t="s">
        <v>36</v>
      </c>
      <c r="G10336" t="s">
        <v>385</v>
      </c>
      <c r="H10336" s="1">
        <v>2019</v>
      </c>
      <c r="I10336" s="2">
        <v>9850</v>
      </c>
      <c r="J10336" s="3">
        <v>11760</v>
      </c>
      <c r="K10336">
        <f>Table1[[#This Row],[Total Revenue + Open]]/Table1[[#This Row],[Qty]]</f>
        <v>1.1939086294416243</v>
      </c>
      <c r="L10336">
        <f>Table1[[#This Row],[Total Revenue + Open]]/Table1[[#This Row],[Qty]]</f>
        <v>1.1939086294416243</v>
      </c>
    </row>
    <row r="10337" spans="1:12" hidden="1">
      <c r="A10337" t="s">
        <v>544</v>
      </c>
      <c r="B10337" t="s">
        <v>490</v>
      </c>
      <c r="C10337" t="s">
        <v>491</v>
      </c>
      <c r="D10337" t="s">
        <v>678</v>
      </c>
      <c r="E10337" t="s">
        <v>15</v>
      </c>
      <c r="F10337" t="s">
        <v>36</v>
      </c>
      <c r="G10337" t="s">
        <v>176</v>
      </c>
      <c r="H10337" s="1">
        <v>2018</v>
      </c>
      <c r="I10337" s="2">
        <v>5130</v>
      </c>
      <c r="J10337" s="3">
        <v>6120</v>
      </c>
      <c r="K10337">
        <f>Table1[[#This Row],[Total Revenue + Open]]/Table1[[#This Row],[Qty]]</f>
        <v>1.1929824561403508</v>
      </c>
      <c r="L10337">
        <f>Table1[[#This Row],[Total Revenue + Open]]/Table1[[#This Row],[Qty]]</f>
        <v>1.1929824561403508</v>
      </c>
    </row>
    <row r="10338" spans="1:12" hidden="1">
      <c r="A10338" t="s">
        <v>544</v>
      </c>
      <c r="B10338" t="s">
        <v>490</v>
      </c>
      <c r="C10338" t="s">
        <v>491</v>
      </c>
      <c r="D10338" t="s">
        <v>679</v>
      </c>
      <c r="E10338" t="s">
        <v>15</v>
      </c>
      <c r="F10338" t="s">
        <v>30</v>
      </c>
      <c r="G10338" t="s">
        <v>318</v>
      </c>
      <c r="H10338" s="1">
        <v>2020</v>
      </c>
      <c r="I10338" s="2">
        <v>3120</v>
      </c>
      <c r="J10338" s="3">
        <v>7719</v>
      </c>
      <c r="K10338">
        <f>Table1[[#This Row],[Total Revenue + Open]]/Table1[[#This Row],[Qty]]</f>
        <v>2.4740384615384614</v>
      </c>
      <c r="L10338">
        <f>Table1[[#This Row],[Total Revenue + Open]]/Table1[[#This Row],[Qty]]</f>
        <v>2.4740384615384614</v>
      </c>
    </row>
    <row r="10339" spans="1:12" hidden="1">
      <c r="A10339" t="s">
        <v>544</v>
      </c>
      <c r="B10339" t="s">
        <v>490</v>
      </c>
      <c r="C10339" t="s">
        <v>491</v>
      </c>
      <c r="D10339" t="s">
        <v>679</v>
      </c>
      <c r="E10339" t="s">
        <v>15</v>
      </c>
      <c r="F10339" t="s">
        <v>36</v>
      </c>
      <c r="G10339" t="s">
        <v>383</v>
      </c>
      <c r="H10339" s="1">
        <v>2017</v>
      </c>
      <c r="I10339" s="2">
        <v>3145</v>
      </c>
      <c r="J10339" s="3">
        <v>3750</v>
      </c>
      <c r="K10339">
        <f>Table1[[#This Row],[Total Revenue + Open]]/Table1[[#This Row],[Qty]]</f>
        <v>1.192368839427663</v>
      </c>
      <c r="L10339">
        <f>Table1[[#This Row],[Total Revenue + Open]]/Table1[[#This Row],[Qty]]</f>
        <v>1.192368839427663</v>
      </c>
    </row>
    <row r="10340" spans="1:12" hidden="1">
      <c r="A10340" t="s">
        <v>544</v>
      </c>
      <c r="B10340" t="s">
        <v>490</v>
      </c>
      <c r="C10340" t="s">
        <v>491</v>
      </c>
      <c r="D10340" t="s">
        <v>679</v>
      </c>
      <c r="E10340" t="s">
        <v>15</v>
      </c>
      <c r="F10340" t="s">
        <v>36</v>
      </c>
      <c r="G10340" t="s">
        <v>383</v>
      </c>
      <c r="H10340" s="1">
        <v>2017</v>
      </c>
      <c r="I10340" s="2">
        <v>34500</v>
      </c>
      <c r="J10340" s="3">
        <v>41190</v>
      </c>
      <c r="K10340">
        <f>Table1[[#This Row],[Total Revenue + Open]]/Table1[[#This Row],[Qty]]</f>
        <v>1.1939130434782608</v>
      </c>
      <c r="L10340">
        <f>Table1[[#This Row],[Total Revenue + Open]]/Table1[[#This Row],[Qty]]</f>
        <v>1.1939130434782608</v>
      </c>
    </row>
    <row r="10341" spans="1:12" hidden="1">
      <c r="A10341" t="s">
        <v>544</v>
      </c>
      <c r="B10341" t="s">
        <v>490</v>
      </c>
      <c r="C10341" t="s">
        <v>491</v>
      </c>
      <c r="D10341" t="s">
        <v>679</v>
      </c>
      <c r="E10341" t="s">
        <v>15</v>
      </c>
      <c r="F10341" t="s">
        <v>36</v>
      </c>
      <c r="G10341" t="s">
        <v>383</v>
      </c>
      <c r="H10341" s="1">
        <v>2018</v>
      </c>
      <c r="I10341" s="2">
        <v>34170</v>
      </c>
      <c r="J10341" s="3">
        <v>40800</v>
      </c>
      <c r="K10341">
        <f>Table1[[#This Row],[Total Revenue + Open]]/Table1[[#This Row],[Qty]]</f>
        <v>1.1940298507462686</v>
      </c>
      <c r="L10341">
        <f>Table1[[#This Row],[Total Revenue + Open]]/Table1[[#This Row],[Qty]]</f>
        <v>1.1940298507462686</v>
      </c>
    </row>
    <row r="10342" spans="1:12" hidden="1">
      <c r="A10342" t="s">
        <v>544</v>
      </c>
      <c r="B10342" t="s">
        <v>490</v>
      </c>
      <c r="C10342" t="s">
        <v>491</v>
      </c>
      <c r="D10342" t="s">
        <v>679</v>
      </c>
      <c r="E10342" t="s">
        <v>15</v>
      </c>
      <c r="F10342" t="s">
        <v>36</v>
      </c>
      <c r="G10342" t="s">
        <v>383</v>
      </c>
      <c r="H10342" s="1">
        <v>2018</v>
      </c>
      <c r="I10342" s="2">
        <v>13725</v>
      </c>
      <c r="J10342" s="3">
        <v>16380</v>
      </c>
      <c r="K10342">
        <f>Table1[[#This Row],[Total Revenue + Open]]/Table1[[#This Row],[Qty]]</f>
        <v>1.1934426229508197</v>
      </c>
      <c r="L10342">
        <f>Table1[[#This Row],[Total Revenue + Open]]/Table1[[#This Row],[Qty]]</f>
        <v>1.1934426229508197</v>
      </c>
    </row>
    <row r="10343" spans="1:12" hidden="1">
      <c r="A10343" t="s">
        <v>544</v>
      </c>
      <c r="B10343" t="s">
        <v>490</v>
      </c>
      <c r="C10343" t="s">
        <v>491</v>
      </c>
      <c r="D10343" t="s">
        <v>679</v>
      </c>
      <c r="E10343" t="s">
        <v>15</v>
      </c>
      <c r="F10343" t="s">
        <v>36</v>
      </c>
      <c r="G10343" t="s">
        <v>385</v>
      </c>
      <c r="H10343" s="1">
        <v>2019</v>
      </c>
      <c r="I10343" s="2">
        <v>7290</v>
      </c>
      <c r="J10343" s="3">
        <v>8845</v>
      </c>
      <c r="K10343">
        <f>Table1[[#This Row],[Total Revenue + Open]]/Table1[[#This Row],[Qty]]</f>
        <v>1.2133058984910836</v>
      </c>
      <c r="L10343">
        <f>Table1[[#This Row],[Total Revenue + Open]]/Table1[[#This Row],[Qty]]</f>
        <v>1.2133058984910836</v>
      </c>
    </row>
    <row r="10344" spans="1:12" hidden="1">
      <c r="A10344" t="s">
        <v>544</v>
      </c>
      <c r="B10344" t="s">
        <v>490</v>
      </c>
      <c r="C10344" t="s">
        <v>491</v>
      </c>
      <c r="D10344" t="s">
        <v>679</v>
      </c>
      <c r="E10344" t="s">
        <v>15</v>
      </c>
      <c r="F10344" t="s">
        <v>36</v>
      </c>
      <c r="G10344" t="s">
        <v>385</v>
      </c>
      <c r="H10344" s="1">
        <v>2020</v>
      </c>
      <c r="I10344" s="2">
        <v>3170</v>
      </c>
      <c r="J10344" s="3">
        <v>4221</v>
      </c>
      <c r="K10344">
        <f>Table1[[#This Row],[Total Revenue + Open]]/Table1[[#This Row],[Qty]]</f>
        <v>1.3315457413249212</v>
      </c>
      <c r="L10344">
        <f>Table1[[#This Row],[Total Revenue + Open]]/Table1[[#This Row],[Qty]]</f>
        <v>1.3315457413249212</v>
      </c>
    </row>
    <row r="10345" spans="1:12" hidden="1">
      <c r="A10345" t="s">
        <v>544</v>
      </c>
      <c r="B10345" t="s">
        <v>490</v>
      </c>
      <c r="C10345" t="s">
        <v>491</v>
      </c>
      <c r="D10345" t="s">
        <v>679</v>
      </c>
      <c r="E10345" t="s">
        <v>15</v>
      </c>
      <c r="F10345" t="s">
        <v>36</v>
      </c>
      <c r="G10345" t="s">
        <v>385</v>
      </c>
      <c r="H10345" s="1">
        <v>2020</v>
      </c>
      <c r="I10345" s="2">
        <v>4375</v>
      </c>
      <c r="J10345" s="3">
        <v>5307</v>
      </c>
      <c r="K10345">
        <f>Table1[[#This Row],[Total Revenue + Open]]/Table1[[#This Row],[Qty]]</f>
        <v>1.2130285714285713</v>
      </c>
      <c r="L10345">
        <f>Table1[[#This Row],[Total Revenue + Open]]/Table1[[#This Row],[Qty]]</f>
        <v>1.2130285714285713</v>
      </c>
    </row>
    <row r="10346" spans="1:12" hidden="1">
      <c r="A10346" t="s">
        <v>544</v>
      </c>
      <c r="B10346" t="s">
        <v>490</v>
      </c>
      <c r="C10346" t="s">
        <v>491</v>
      </c>
      <c r="D10346" t="s">
        <v>679</v>
      </c>
      <c r="E10346" t="s">
        <v>15</v>
      </c>
      <c r="F10346" t="s">
        <v>36</v>
      </c>
      <c r="G10346" t="s">
        <v>385</v>
      </c>
      <c r="H10346" s="1">
        <v>2018</v>
      </c>
      <c r="I10346" s="2">
        <v>5180</v>
      </c>
      <c r="J10346" s="3">
        <v>6283</v>
      </c>
      <c r="K10346">
        <f>Table1[[#This Row],[Total Revenue + Open]]/Table1[[#This Row],[Qty]]</f>
        <v>1.212934362934363</v>
      </c>
      <c r="L10346">
        <f>Table1[[#This Row],[Total Revenue + Open]]/Table1[[#This Row],[Qty]]</f>
        <v>1.212934362934363</v>
      </c>
    </row>
    <row r="10347" spans="1:12" hidden="1">
      <c r="A10347" t="s">
        <v>544</v>
      </c>
      <c r="B10347" t="s">
        <v>490</v>
      </c>
      <c r="C10347" t="s">
        <v>491</v>
      </c>
      <c r="D10347" t="s">
        <v>679</v>
      </c>
      <c r="E10347" t="s">
        <v>15</v>
      </c>
      <c r="F10347" t="s">
        <v>36</v>
      </c>
      <c r="G10347" t="s">
        <v>385</v>
      </c>
      <c r="H10347" s="1">
        <v>2020</v>
      </c>
      <c r="I10347" s="2">
        <v>5230</v>
      </c>
      <c r="J10347" s="3">
        <v>6344</v>
      </c>
      <c r="K10347">
        <f>Table1[[#This Row],[Total Revenue + Open]]/Table1[[#This Row],[Qty]]</f>
        <v>1.213001912045889</v>
      </c>
      <c r="L10347">
        <f>Table1[[#This Row],[Total Revenue + Open]]/Table1[[#This Row],[Qty]]</f>
        <v>1.213001912045889</v>
      </c>
    </row>
    <row r="10348" spans="1:12" hidden="1">
      <c r="A10348" t="s">
        <v>544</v>
      </c>
      <c r="B10348" t="s">
        <v>490</v>
      </c>
      <c r="C10348" t="s">
        <v>491</v>
      </c>
      <c r="D10348" t="s">
        <v>679</v>
      </c>
      <c r="E10348" t="s">
        <v>15</v>
      </c>
      <c r="F10348" t="s">
        <v>36</v>
      </c>
      <c r="G10348" t="s">
        <v>385</v>
      </c>
      <c r="H10348" s="1">
        <v>2018</v>
      </c>
      <c r="I10348" s="2">
        <v>8295</v>
      </c>
      <c r="J10348" s="3">
        <v>10065</v>
      </c>
      <c r="K10348">
        <f>Table1[[#This Row],[Total Revenue + Open]]/Table1[[#This Row],[Qty]]</f>
        <v>1.213381555153707</v>
      </c>
      <c r="L10348">
        <f>Table1[[#This Row],[Total Revenue + Open]]/Table1[[#This Row],[Qty]]</f>
        <v>1.213381555153707</v>
      </c>
    </row>
    <row r="10349" spans="1:12" hidden="1">
      <c r="A10349" t="s">
        <v>544</v>
      </c>
      <c r="B10349" t="s">
        <v>490</v>
      </c>
      <c r="C10349" t="s">
        <v>491</v>
      </c>
      <c r="D10349" t="s">
        <v>679</v>
      </c>
      <c r="E10349" t="s">
        <v>15</v>
      </c>
      <c r="F10349" t="s">
        <v>36</v>
      </c>
      <c r="G10349" t="s">
        <v>385</v>
      </c>
      <c r="H10349" s="1">
        <v>2019</v>
      </c>
      <c r="I10349" s="2">
        <v>3920</v>
      </c>
      <c r="J10349" s="3">
        <v>4758</v>
      </c>
      <c r="K10349">
        <f>Table1[[#This Row],[Total Revenue + Open]]/Table1[[#This Row],[Qty]]</f>
        <v>1.2137755102040817</v>
      </c>
      <c r="L10349">
        <f>Table1[[#This Row],[Total Revenue + Open]]/Table1[[#This Row],[Qty]]</f>
        <v>1.2137755102040817</v>
      </c>
    </row>
    <row r="10350" spans="1:12" hidden="1">
      <c r="A10350" t="s">
        <v>544</v>
      </c>
      <c r="B10350" t="s">
        <v>490</v>
      </c>
      <c r="C10350" t="s">
        <v>491</v>
      </c>
      <c r="D10350" t="s">
        <v>679</v>
      </c>
      <c r="E10350" t="s">
        <v>15</v>
      </c>
      <c r="F10350" t="s">
        <v>36</v>
      </c>
      <c r="G10350" t="s">
        <v>385</v>
      </c>
      <c r="H10350" s="1">
        <v>2019</v>
      </c>
      <c r="I10350" s="2">
        <v>4020</v>
      </c>
      <c r="J10350" s="3">
        <v>4880</v>
      </c>
      <c r="K10350">
        <f>Table1[[#This Row],[Total Revenue + Open]]/Table1[[#This Row],[Qty]]</f>
        <v>1.2139303482587065</v>
      </c>
      <c r="L10350">
        <f>Table1[[#This Row],[Total Revenue + Open]]/Table1[[#This Row],[Qty]]</f>
        <v>1.2139303482587065</v>
      </c>
    </row>
    <row r="10351" spans="1:12" hidden="1">
      <c r="A10351" t="s">
        <v>544</v>
      </c>
      <c r="B10351" t="s">
        <v>490</v>
      </c>
      <c r="C10351" t="s">
        <v>491</v>
      </c>
      <c r="D10351" t="s">
        <v>679</v>
      </c>
      <c r="E10351" t="s">
        <v>15</v>
      </c>
      <c r="F10351" t="s">
        <v>36</v>
      </c>
      <c r="G10351" t="s">
        <v>385</v>
      </c>
      <c r="H10351" s="1">
        <v>2020</v>
      </c>
      <c r="I10351" s="2">
        <v>7290</v>
      </c>
      <c r="J10351" s="3">
        <v>8845</v>
      </c>
      <c r="K10351">
        <f>Table1[[#This Row],[Total Revenue + Open]]/Table1[[#This Row],[Qty]]</f>
        <v>1.2133058984910836</v>
      </c>
      <c r="L10351">
        <f>Table1[[#This Row],[Total Revenue + Open]]/Table1[[#This Row],[Qty]]</f>
        <v>1.2133058984910836</v>
      </c>
    </row>
    <row r="10352" spans="1:12" hidden="1">
      <c r="A10352" t="s">
        <v>544</v>
      </c>
      <c r="B10352" t="s">
        <v>490</v>
      </c>
      <c r="C10352" t="s">
        <v>491</v>
      </c>
      <c r="D10352" t="s">
        <v>679</v>
      </c>
      <c r="E10352" t="s">
        <v>15</v>
      </c>
      <c r="F10352" t="s">
        <v>36</v>
      </c>
      <c r="G10352" t="s">
        <v>385</v>
      </c>
      <c r="H10352" s="1">
        <v>2017</v>
      </c>
      <c r="I10352" s="2">
        <v>4925</v>
      </c>
      <c r="J10352" s="3">
        <v>5880</v>
      </c>
      <c r="K10352">
        <f>Table1[[#This Row],[Total Revenue + Open]]/Table1[[#This Row],[Qty]]</f>
        <v>1.1939086294416243</v>
      </c>
      <c r="L10352">
        <f>Table1[[#This Row],[Total Revenue + Open]]/Table1[[#This Row],[Qty]]</f>
        <v>1.1939086294416243</v>
      </c>
    </row>
    <row r="10353" spans="1:12" hidden="1">
      <c r="A10353" t="s">
        <v>544</v>
      </c>
      <c r="B10353" t="s">
        <v>490</v>
      </c>
      <c r="C10353" t="s">
        <v>491</v>
      </c>
      <c r="D10353" t="s">
        <v>679</v>
      </c>
      <c r="E10353" t="s">
        <v>15</v>
      </c>
      <c r="F10353" t="s">
        <v>36</v>
      </c>
      <c r="G10353" t="s">
        <v>385</v>
      </c>
      <c r="H10353" s="1">
        <v>2018</v>
      </c>
      <c r="I10353" s="2">
        <v>15205</v>
      </c>
      <c r="J10353" s="3">
        <v>18150</v>
      </c>
      <c r="K10353">
        <f>Table1[[#This Row],[Total Revenue + Open]]/Table1[[#This Row],[Qty]]</f>
        <v>1.1936862874054588</v>
      </c>
      <c r="L10353">
        <f>Table1[[#This Row],[Total Revenue + Open]]/Table1[[#This Row],[Qty]]</f>
        <v>1.1936862874054588</v>
      </c>
    </row>
    <row r="10354" spans="1:12" hidden="1">
      <c r="A10354" t="s">
        <v>544</v>
      </c>
      <c r="B10354" t="s">
        <v>490</v>
      </c>
      <c r="C10354" t="s">
        <v>491</v>
      </c>
      <c r="D10354" t="s">
        <v>679</v>
      </c>
      <c r="E10354" t="s">
        <v>15</v>
      </c>
      <c r="F10354" t="s">
        <v>36</v>
      </c>
      <c r="G10354" t="s">
        <v>385</v>
      </c>
      <c r="H10354" s="1">
        <v>2019</v>
      </c>
      <c r="I10354" s="2">
        <v>48160</v>
      </c>
      <c r="J10354" s="3">
        <v>57480</v>
      </c>
      <c r="K10354">
        <f>Table1[[#This Row],[Total Revenue + Open]]/Table1[[#This Row],[Qty]]</f>
        <v>1.1935215946843853</v>
      </c>
      <c r="L10354">
        <f>Table1[[#This Row],[Total Revenue + Open]]/Table1[[#This Row],[Qty]]</f>
        <v>1.1935215946843853</v>
      </c>
    </row>
    <row r="10355" spans="1:12" hidden="1">
      <c r="A10355" t="s">
        <v>544</v>
      </c>
      <c r="B10355" t="s">
        <v>490</v>
      </c>
      <c r="C10355" t="s">
        <v>491</v>
      </c>
      <c r="D10355" t="s">
        <v>679</v>
      </c>
      <c r="E10355" t="s">
        <v>15</v>
      </c>
      <c r="F10355" t="s">
        <v>36</v>
      </c>
      <c r="G10355" t="s">
        <v>385</v>
      </c>
      <c r="H10355" s="1">
        <v>2019</v>
      </c>
      <c r="I10355" s="2">
        <v>5985</v>
      </c>
      <c r="J10355" s="3">
        <v>7140</v>
      </c>
      <c r="K10355">
        <f>Table1[[#This Row],[Total Revenue + Open]]/Table1[[#This Row],[Qty]]</f>
        <v>1.1929824561403508</v>
      </c>
      <c r="L10355">
        <f>Table1[[#This Row],[Total Revenue + Open]]/Table1[[#This Row],[Qty]]</f>
        <v>1.1929824561403508</v>
      </c>
    </row>
    <row r="10356" spans="1:12" hidden="1">
      <c r="A10356" t="s">
        <v>544</v>
      </c>
      <c r="B10356" t="s">
        <v>490</v>
      </c>
      <c r="C10356" t="s">
        <v>491</v>
      </c>
      <c r="D10356" t="s">
        <v>679</v>
      </c>
      <c r="E10356" t="s">
        <v>15</v>
      </c>
      <c r="F10356" t="s">
        <v>36</v>
      </c>
      <c r="G10356" t="s">
        <v>385</v>
      </c>
      <c r="H10356" s="1">
        <v>2019</v>
      </c>
      <c r="I10356" s="2">
        <v>14480</v>
      </c>
      <c r="J10356" s="3">
        <v>17280</v>
      </c>
      <c r="K10356">
        <f>Table1[[#This Row],[Total Revenue + Open]]/Table1[[#This Row],[Qty]]</f>
        <v>1.1933701657458564</v>
      </c>
      <c r="L10356">
        <f>Table1[[#This Row],[Total Revenue + Open]]/Table1[[#This Row],[Qty]]</f>
        <v>1.1933701657458564</v>
      </c>
    </row>
    <row r="10357" spans="1:12" hidden="1">
      <c r="A10357" t="s">
        <v>544</v>
      </c>
      <c r="B10357" t="s">
        <v>490</v>
      </c>
      <c r="C10357" t="s">
        <v>491</v>
      </c>
      <c r="D10357" t="s">
        <v>679</v>
      </c>
      <c r="E10357" t="s">
        <v>15</v>
      </c>
      <c r="F10357" t="s">
        <v>36</v>
      </c>
      <c r="G10357" t="s">
        <v>385</v>
      </c>
      <c r="H10357" s="1">
        <v>2019</v>
      </c>
      <c r="I10357" s="2">
        <v>55290</v>
      </c>
      <c r="J10357" s="3">
        <v>66000</v>
      </c>
      <c r="K10357">
        <f>Table1[[#This Row],[Total Revenue + Open]]/Table1[[#This Row],[Qty]]</f>
        <v>1.1937059142702116</v>
      </c>
      <c r="L10357">
        <f>Table1[[#This Row],[Total Revenue + Open]]/Table1[[#This Row],[Qty]]</f>
        <v>1.1937059142702116</v>
      </c>
    </row>
    <row r="10358" spans="1:12" hidden="1">
      <c r="A10358" t="s">
        <v>544</v>
      </c>
      <c r="B10358" t="s">
        <v>490</v>
      </c>
      <c r="C10358" t="s">
        <v>491</v>
      </c>
      <c r="D10358" t="s">
        <v>679</v>
      </c>
      <c r="E10358" t="s">
        <v>15</v>
      </c>
      <c r="F10358" t="s">
        <v>36</v>
      </c>
      <c r="G10358" t="s">
        <v>385</v>
      </c>
      <c r="H10358" s="1">
        <v>2020</v>
      </c>
      <c r="I10358" s="2">
        <v>32530</v>
      </c>
      <c r="J10358" s="3">
        <v>38820</v>
      </c>
      <c r="K10358">
        <f>Table1[[#This Row],[Total Revenue + Open]]/Table1[[#This Row],[Qty]]</f>
        <v>1.1933599754073163</v>
      </c>
      <c r="L10358">
        <f>Table1[[#This Row],[Total Revenue + Open]]/Table1[[#This Row],[Qty]]</f>
        <v>1.1933599754073163</v>
      </c>
    </row>
    <row r="10359" spans="1:12" hidden="1">
      <c r="A10359" t="s">
        <v>544</v>
      </c>
      <c r="B10359" t="s">
        <v>490</v>
      </c>
      <c r="C10359" t="s">
        <v>491</v>
      </c>
      <c r="D10359" t="s">
        <v>679</v>
      </c>
      <c r="E10359" t="s">
        <v>15</v>
      </c>
      <c r="F10359" t="s">
        <v>36</v>
      </c>
      <c r="G10359" t="s">
        <v>385</v>
      </c>
      <c r="H10359" s="1">
        <v>2020</v>
      </c>
      <c r="I10359" s="2">
        <v>41315</v>
      </c>
      <c r="J10359" s="3">
        <v>49320</v>
      </c>
      <c r="K10359">
        <f>Table1[[#This Row],[Total Revenue + Open]]/Table1[[#This Row],[Qty]]</f>
        <v>1.1937552946871597</v>
      </c>
      <c r="L10359">
        <f>Table1[[#This Row],[Total Revenue + Open]]/Table1[[#This Row],[Qty]]</f>
        <v>1.1937552946871597</v>
      </c>
    </row>
    <row r="10360" spans="1:12" hidden="1">
      <c r="A10360" t="s">
        <v>544</v>
      </c>
      <c r="B10360" t="s">
        <v>490</v>
      </c>
      <c r="C10360" t="s">
        <v>491</v>
      </c>
      <c r="D10360" t="s">
        <v>679</v>
      </c>
      <c r="E10360" t="s">
        <v>15</v>
      </c>
      <c r="F10360" t="s">
        <v>36</v>
      </c>
      <c r="G10360" t="s">
        <v>385</v>
      </c>
      <c r="H10360" s="1">
        <v>2020</v>
      </c>
      <c r="I10360" s="2">
        <v>41770</v>
      </c>
      <c r="J10360" s="3">
        <v>54846</v>
      </c>
      <c r="K10360">
        <f>Table1[[#This Row],[Total Revenue + Open]]/Table1[[#This Row],[Qty]]</f>
        <v>1.3130476418482164</v>
      </c>
      <c r="L10360">
        <f>Table1[[#This Row],[Total Revenue + Open]]/Table1[[#This Row],[Qty]]</f>
        <v>1.3130476418482164</v>
      </c>
    </row>
    <row r="10361" spans="1:12" hidden="1">
      <c r="A10361" t="s">
        <v>544</v>
      </c>
      <c r="B10361" t="s">
        <v>490</v>
      </c>
      <c r="C10361" t="s">
        <v>491</v>
      </c>
      <c r="D10361" t="s">
        <v>679</v>
      </c>
      <c r="E10361" t="s">
        <v>15</v>
      </c>
      <c r="F10361" t="s">
        <v>36</v>
      </c>
      <c r="G10361" t="s">
        <v>385</v>
      </c>
      <c r="H10361" s="1">
        <v>2020</v>
      </c>
      <c r="I10361" s="2">
        <v>25290</v>
      </c>
      <c r="J10361" s="3">
        <v>33198</v>
      </c>
      <c r="K10361">
        <f>Table1[[#This Row],[Total Revenue + Open]]/Table1[[#This Row],[Qty]]</f>
        <v>1.3126927639383155</v>
      </c>
      <c r="L10361">
        <f>Table1[[#This Row],[Total Revenue + Open]]/Table1[[#This Row],[Qty]]</f>
        <v>1.3126927639383155</v>
      </c>
    </row>
    <row r="10362" spans="1:12" hidden="1">
      <c r="A10362" t="s">
        <v>544</v>
      </c>
      <c r="B10362" t="s">
        <v>490</v>
      </c>
      <c r="C10362" t="s">
        <v>491</v>
      </c>
      <c r="D10362" t="s">
        <v>679</v>
      </c>
      <c r="E10362" t="s">
        <v>15</v>
      </c>
      <c r="F10362" t="s">
        <v>36</v>
      </c>
      <c r="G10362" t="s">
        <v>385</v>
      </c>
      <c r="H10362" s="1">
        <v>2020</v>
      </c>
      <c r="I10362" s="2">
        <v>7295</v>
      </c>
      <c r="J10362" s="3">
        <v>9570</v>
      </c>
      <c r="K10362">
        <f>Table1[[#This Row],[Total Revenue + Open]]/Table1[[#This Row],[Qty]]</f>
        <v>1.3118574366004112</v>
      </c>
      <c r="L10362">
        <f>Table1[[#This Row],[Total Revenue + Open]]/Table1[[#This Row],[Qty]]</f>
        <v>1.3118574366004112</v>
      </c>
    </row>
    <row r="10363" spans="1:12" hidden="1">
      <c r="A10363" t="s">
        <v>544</v>
      </c>
      <c r="B10363" t="s">
        <v>490</v>
      </c>
      <c r="C10363" t="s">
        <v>491</v>
      </c>
      <c r="D10363" t="s">
        <v>679</v>
      </c>
      <c r="E10363" t="s">
        <v>15</v>
      </c>
      <c r="F10363" t="s">
        <v>36</v>
      </c>
      <c r="G10363" t="s">
        <v>385</v>
      </c>
      <c r="H10363" s="1">
        <v>2020</v>
      </c>
      <c r="I10363" s="2">
        <v>500</v>
      </c>
      <c r="J10363" s="3">
        <v>660</v>
      </c>
      <c r="K10363">
        <f>Table1[[#This Row],[Total Revenue + Open]]/Table1[[#This Row],[Qty]]</f>
        <v>1.32</v>
      </c>
      <c r="L10363">
        <f>Table1[[#This Row],[Total Revenue + Open]]/Table1[[#This Row],[Qty]]</f>
        <v>1.32</v>
      </c>
    </row>
    <row r="10364" spans="1:12" hidden="1">
      <c r="A10364" t="s">
        <v>544</v>
      </c>
      <c r="B10364" t="s">
        <v>490</v>
      </c>
      <c r="C10364" t="s">
        <v>491</v>
      </c>
      <c r="D10364" t="s">
        <v>679</v>
      </c>
      <c r="E10364" t="s">
        <v>15</v>
      </c>
      <c r="F10364" t="s">
        <v>36</v>
      </c>
      <c r="G10364" t="s">
        <v>385</v>
      </c>
      <c r="H10364" s="1">
        <v>2021</v>
      </c>
      <c r="I10364" s="2">
        <v>7440</v>
      </c>
      <c r="J10364" s="3">
        <v>9768</v>
      </c>
      <c r="K10364">
        <f>Table1[[#This Row],[Total Revenue + Open]]/Table1[[#This Row],[Qty]]</f>
        <v>1.3129032258064517</v>
      </c>
      <c r="L10364">
        <f>Table1[[#This Row],[Total Revenue + Open]]/Table1[[#This Row],[Qty]]</f>
        <v>1.3129032258064517</v>
      </c>
    </row>
    <row r="10365" spans="1:12" hidden="1">
      <c r="A10365" t="s">
        <v>544</v>
      </c>
      <c r="B10365" t="s">
        <v>490</v>
      </c>
      <c r="C10365" t="s">
        <v>491</v>
      </c>
      <c r="D10365" t="s">
        <v>679</v>
      </c>
      <c r="E10365" t="s">
        <v>15</v>
      </c>
      <c r="F10365" t="s">
        <v>36</v>
      </c>
      <c r="G10365" t="s">
        <v>385</v>
      </c>
      <c r="H10365" s="1">
        <v>2021</v>
      </c>
      <c r="I10365" s="2">
        <v>11615</v>
      </c>
      <c r="J10365" s="3">
        <v>15246</v>
      </c>
      <c r="K10365">
        <f>Table1[[#This Row],[Total Revenue + Open]]/Table1[[#This Row],[Qty]]</f>
        <v>1.3126130004304779</v>
      </c>
      <c r="L10365">
        <f>Table1[[#This Row],[Total Revenue + Open]]/Table1[[#This Row],[Qty]]</f>
        <v>1.3126130004304779</v>
      </c>
    </row>
    <row r="10366" spans="1:12" hidden="1">
      <c r="A10366" t="s">
        <v>544</v>
      </c>
      <c r="B10366" t="s">
        <v>490</v>
      </c>
      <c r="C10366" t="s">
        <v>491</v>
      </c>
      <c r="D10366" t="s">
        <v>679</v>
      </c>
      <c r="E10366" t="s">
        <v>15</v>
      </c>
      <c r="F10366" t="s">
        <v>36</v>
      </c>
      <c r="G10366" t="s">
        <v>385</v>
      </c>
      <c r="H10366" s="1">
        <v>2021</v>
      </c>
      <c r="I10366" s="2">
        <v>8400</v>
      </c>
      <c r="J10366" s="3">
        <v>11022</v>
      </c>
      <c r="K10366">
        <f>Table1[[#This Row],[Total Revenue + Open]]/Table1[[#This Row],[Qty]]</f>
        <v>1.3121428571428571</v>
      </c>
      <c r="L10366">
        <f>Table1[[#This Row],[Total Revenue + Open]]/Table1[[#This Row],[Qty]]</f>
        <v>1.3121428571428571</v>
      </c>
    </row>
    <row r="10367" spans="1:12" hidden="1">
      <c r="A10367" t="s">
        <v>544</v>
      </c>
      <c r="B10367" t="s">
        <v>490</v>
      </c>
      <c r="C10367" t="s">
        <v>491</v>
      </c>
      <c r="D10367" t="s">
        <v>679</v>
      </c>
      <c r="E10367" t="s">
        <v>15</v>
      </c>
      <c r="F10367" t="s">
        <v>36</v>
      </c>
      <c r="G10367" t="s">
        <v>385</v>
      </c>
      <c r="H10367" s="1">
        <v>2021</v>
      </c>
      <c r="I10367" s="2">
        <v>29710</v>
      </c>
      <c r="J10367" s="3">
        <v>39006</v>
      </c>
      <c r="K10367">
        <f>Table1[[#This Row],[Total Revenue + Open]]/Table1[[#This Row],[Qty]]</f>
        <v>1.3128912823964995</v>
      </c>
      <c r="L10367">
        <f>Table1[[#This Row],[Total Revenue + Open]]/Table1[[#This Row],[Qty]]</f>
        <v>1.3128912823964995</v>
      </c>
    </row>
    <row r="10368" spans="1:12" hidden="1">
      <c r="A10368" t="s">
        <v>544</v>
      </c>
      <c r="B10368" t="s">
        <v>490</v>
      </c>
      <c r="C10368" t="s">
        <v>491</v>
      </c>
      <c r="D10368" t="s">
        <v>679</v>
      </c>
      <c r="E10368" t="s">
        <v>15</v>
      </c>
      <c r="F10368" t="s">
        <v>36</v>
      </c>
      <c r="G10368" t="s">
        <v>385</v>
      </c>
      <c r="H10368" s="1">
        <v>2022</v>
      </c>
      <c r="I10368" s="2">
        <v>29325</v>
      </c>
      <c r="J10368" s="3">
        <v>38511</v>
      </c>
      <c r="K10368">
        <f>Table1[[#This Row],[Total Revenue + Open]]/Table1[[#This Row],[Qty]]</f>
        <v>1.3132480818414323</v>
      </c>
      <c r="L10368">
        <f>Table1[[#This Row],[Total Revenue + Open]]/Table1[[#This Row],[Qty]]</f>
        <v>1.3132480818414323</v>
      </c>
    </row>
    <row r="10369" spans="1:12" hidden="1">
      <c r="A10369" t="s">
        <v>544</v>
      </c>
      <c r="B10369" t="s">
        <v>490</v>
      </c>
      <c r="C10369" t="s">
        <v>491</v>
      </c>
      <c r="D10369" t="s">
        <v>679</v>
      </c>
      <c r="E10369" t="s">
        <v>15</v>
      </c>
      <c r="F10369" t="s">
        <v>36</v>
      </c>
      <c r="G10369" t="s">
        <v>385</v>
      </c>
      <c r="H10369" s="1">
        <v>2022</v>
      </c>
      <c r="I10369" s="2">
        <v>6030</v>
      </c>
      <c r="J10369" s="3">
        <v>8100</v>
      </c>
      <c r="K10369">
        <f>Table1[[#This Row],[Total Revenue + Open]]/Table1[[#This Row],[Qty]]</f>
        <v>1.3432835820895523</v>
      </c>
      <c r="L10369">
        <f>Table1[[#This Row],[Total Revenue + Open]]/Table1[[#This Row],[Qty]]</f>
        <v>1.3432835820895523</v>
      </c>
    </row>
    <row r="10370" spans="1:12" hidden="1">
      <c r="A10370" t="s">
        <v>544</v>
      </c>
      <c r="B10370" t="s">
        <v>490</v>
      </c>
      <c r="C10370" t="s">
        <v>491</v>
      </c>
      <c r="D10370" t="s">
        <v>679</v>
      </c>
      <c r="E10370" t="s">
        <v>15</v>
      </c>
      <c r="F10370" t="s">
        <v>36</v>
      </c>
      <c r="G10370" t="s">
        <v>385</v>
      </c>
      <c r="H10370" s="1">
        <v>2017</v>
      </c>
      <c r="I10370" s="2">
        <v>4175</v>
      </c>
      <c r="J10370" s="3">
        <v>5063</v>
      </c>
      <c r="K10370">
        <f>Table1[[#This Row],[Total Revenue + Open]]/Table1[[#This Row],[Qty]]</f>
        <v>1.2126946107784431</v>
      </c>
      <c r="L10370">
        <f>Table1[[#This Row],[Total Revenue + Open]]/Table1[[#This Row],[Qty]]</f>
        <v>1.2126946107784431</v>
      </c>
    </row>
    <row r="10371" spans="1:12" hidden="1">
      <c r="A10371" t="s">
        <v>544</v>
      </c>
      <c r="B10371" t="s">
        <v>490</v>
      </c>
      <c r="C10371" t="s">
        <v>491</v>
      </c>
      <c r="D10371" t="s">
        <v>679</v>
      </c>
      <c r="E10371" t="s">
        <v>15</v>
      </c>
      <c r="F10371" t="s">
        <v>36</v>
      </c>
      <c r="G10371" t="s">
        <v>680</v>
      </c>
      <c r="H10371" s="1">
        <v>2017</v>
      </c>
      <c r="I10371" s="2">
        <v>0</v>
      </c>
      <c r="J10371" s="3">
        <v>0</v>
      </c>
      <c r="K10371" t="e">
        <f>Table1[[#This Row],[Total Revenue + Open]]/Table1[[#This Row],[Qty]]</f>
        <v>#DIV/0!</v>
      </c>
      <c r="L10371" t="e">
        <f>Table1[[#This Row],[Total Revenue + Open]]/Table1[[#This Row],[Qty]]</f>
        <v>#DIV/0!</v>
      </c>
    </row>
    <row r="10372" spans="1:12" hidden="1">
      <c r="A10372" t="s">
        <v>544</v>
      </c>
      <c r="B10372" t="s">
        <v>490</v>
      </c>
      <c r="C10372" t="s">
        <v>491</v>
      </c>
      <c r="D10372" t="s">
        <v>679</v>
      </c>
      <c r="E10372" t="s">
        <v>15</v>
      </c>
      <c r="F10372" t="s">
        <v>36</v>
      </c>
      <c r="G10372" t="s">
        <v>680</v>
      </c>
      <c r="H10372" s="1">
        <v>2017</v>
      </c>
      <c r="I10372" s="2">
        <v>2490</v>
      </c>
      <c r="J10372" s="3">
        <v>3019.5</v>
      </c>
      <c r="K10372">
        <f>Table1[[#This Row],[Total Revenue + Open]]/Table1[[#This Row],[Qty]]</f>
        <v>1.2126506024096386</v>
      </c>
      <c r="L10372">
        <f>Table1[[#This Row],[Total Revenue + Open]]/Table1[[#This Row],[Qty]]</f>
        <v>1.2126506024096386</v>
      </c>
    </row>
    <row r="10373" spans="1:12" hidden="1">
      <c r="A10373" t="s">
        <v>544</v>
      </c>
      <c r="B10373" t="s">
        <v>490</v>
      </c>
      <c r="C10373" t="s">
        <v>491</v>
      </c>
      <c r="D10373" t="s">
        <v>679</v>
      </c>
      <c r="E10373" t="s">
        <v>15</v>
      </c>
      <c r="F10373" t="s">
        <v>36</v>
      </c>
      <c r="G10373" t="s">
        <v>37</v>
      </c>
      <c r="H10373" s="1">
        <v>2019</v>
      </c>
      <c r="I10373" s="2">
        <v>350</v>
      </c>
      <c r="J10373" s="3">
        <v>420</v>
      </c>
      <c r="K10373">
        <f>Table1[[#This Row],[Total Revenue + Open]]/Table1[[#This Row],[Qty]]</f>
        <v>1.2</v>
      </c>
      <c r="L10373">
        <f>Table1[[#This Row],[Total Revenue + Open]]/Table1[[#This Row],[Qty]]</f>
        <v>1.2</v>
      </c>
    </row>
    <row r="10374" spans="1:12" hidden="1">
      <c r="A10374" t="s">
        <v>544</v>
      </c>
      <c r="B10374" t="s">
        <v>490</v>
      </c>
      <c r="C10374" t="s">
        <v>491</v>
      </c>
      <c r="D10374" t="s">
        <v>679</v>
      </c>
      <c r="E10374" t="s">
        <v>15</v>
      </c>
      <c r="F10374" t="s">
        <v>36</v>
      </c>
      <c r="G10374" t="s">
        <v>37</v>
      </c>
      <c r="H10374" s="1">
        <v>2022</v>
      </c>
      <c r="I10374" s="2">
        <v>10255</v>
      </c>
      <c r="J10374" s="3">
        <v>13464</v>
      </c>
      <c r="K10374">
        <f>Table1[[#This Row],[Total Revenue + Open]]/Table1[[#This Row],[Qty]]</f>
        <v>1.3129205265724038</v>
      </c>
      <c r="L10374">
        <f>Table1[[#This Row],[Total Revenue + Open]]/Table1[[#This Row],[Qty]]</f>
        <v>1.3129205265724038</v>
      </c>
    </row>
    <row r="10375" spans="1:12" hidden="1">
      <c r="A10375" t="s">
        <v>544</v>
      </c>
      <c r="B10375" t="s">
        <v>490</v>
      </c>
      <c r="C10375" t="s">
        <v>491</v>
      </c>
      <c r="D10375" t="s">
        <v>679</v>
      </c>
      <c r="E10375" t="s">
        <v>15</v>
      </c>
      <c r="F10375" t="s">
        <v>74</v>
      </c>
      <c r="G10375" t="s">
        <v>323</v>
      </c>
      <c r="H10375" s="1">
        <v>2017</v>
      </c>
      <c r="I10375" s="2">
        <v>11465</v>
      </c>
      <c r="J10375" s="3">
        <v>17670</v>
      </c>
      <c r="K10375">
        <f>Table1[[#This Row],[Total Revenue + Open]]/Table1[[#This Row],[Qty]]</f>
        <v>1.5412123855211513</v>
      </c>
      <c r="L10375">
        <f>Table1[[#This Row],[Total Revenue + Open]]/Table1[[#This Row],[Qty]]</f>
        <v>1.5412123855211513</v>
      </c>
    </row>
    <row r="10376" spans="1:12" hidden="1">
      <c r="A10376" t="s">
        <v>544</v>
      </c>
      <c r="B10376" t="s">
        <v>490</v>
      </c>
      <c r="C10376" t="s">
        <v>491</v>
      </c>
      <c r="D10376" t="s">
        <v>679</v>
      </c>
      <c r="E10376" t="s">
        <v>15</v>
      </c>
      <c r="F10376" t="s">
        <v>74</v>
      </c>
      <c r="G10376" t="s">
        <v>76</v>
      </c>
      <c r="H10376" s="1">
        <v>2019</v>
      </c>
      <c r="I10376" s="2">
        <v>3120</v>
      </c>
      <c r="J10376" s="3">
        <v>2914</v>
      </c>
      <c r="K10376">
        <f>Table1[[#This Row],[Total Revenue + Open]]/Table1[[#This Row],[Qty]]</f>
        <v>0.93397435897435899</v>
      </c>
      <c r="L10376">
        <f>Table1[[#This Row],[Total Revenue + Open]]/Table1[[#This Row],[Qty]]</f>
        <v>0.93397435897435899</v>
      </c>
    </row>
    <row r="10377" spans="1:12" hidden="1">
      <c r="A10377" t="s">
        <v>544</v>
      </c>
      <c r="B10377" t="s">
        <v>490</v>
      </c>
      <c r="C10377" t="s">
        <v>491</v>
      </c>
      <c r="D10377" t="s">
        <v>679</v>
      </c>
      <c r="E10377" t="s">
        <v>15</v>
      </c>
      <c r="F10377" t="s">
        <v>74</v>
      </c>
      <c r="G10377" t="s">
        <v>76</v>
      </c>
      <c r="H10377" s="1">
        <v>2019</v>
      </c>
      <c r="I10377" s="2">
        <v>4125</v>
      </c>
      <c r="J10377" s="3">
        <v>3854</v>
      </c>
      <c r="K10377">
        <f>Table1[[#This Row],[Total Revenue + Open]]/Table1[[#This Row],[Qty]]</f>
        <v>0.9343030303030303</v>
      </c>
      <c r="L10377">
        <f>Table1[[#This Row],[Total Revenue + Open]]/Table1[[#This Row],[Qty]]</f>
        <v>0.9343030303030303</v>
      </c>
    </row>
    <row r="10378" spans="1:12" hidden="1">
      <c r="A10378" t="s">
        <v>544</v>
      </c>
      <c r="B10378" t="s">
        <v>490</v>
      </c>
      <c r="C10378" t="s">
        <v>491</v>
      </c>
      <c r="D10378" t="s">
        <v>679</v>
      </c>
      <c r="E10378" t="s">
        <v>15</v>
      </c>
      <c r="F10378" t="s">
        <v>74</v>
      </c>
      <c r="G10378" t="s">
        <v>76</v>
      </c>
      <c r="H10378" s="1">
        <v>2019</v>
      </c>
      <c r="I10378" s="2">
        <v>50</v>
      </c>
      <c r="J10378" s="3">
        <v>47</v>
      </c>
      <c r="K10378">
        <f>Table1[[#This Row],[Total Revenue + Open]]/Table1[[#This Row],[Qty]]</f>
        <v>0.94</v>
      </c>
      <c r="L10378">
        <f>Table1[[#This Row],[Total Revenue + Open]]/Table1[[#This Row],[Qty]]</f>
        <v>0.94</v>
      </c>
    </row>
    <row r="10379" spans="1:12" hidden="1">
      <c r="A10379" t="s">
        <v>544</v>
      </c>
      <c r="B10379" t="s">
        <v>490</v>
      </c>
      <c r="C10379" t="s">
        <v>491</v>
      </c>
      <c r="D10379" t="s">
        <v>679</v>
      </c>
      <c r="E10379" t="s">
        <v>15</v>
      </c>
      <c r="F10379" t="s">
        <v>681</v>
      </c>
      <c r="G10379" t="s">
        <v>682</v>
      </c>
      <c r="H10379" s="1">
        <v>2017</v>
      </c>
      <c r="I10379" s="2">
        <v>7290</v>
      </c>
      <c r="J10379" s="3">
        <v>18052.5</v>
      </c>
      <c r="K10379">
        <f>Table1[[#This Row],[Total Revenue + Open]]/Table1[[#This Row],[Qty]]</f>
        <v>2.4763374485596708</v>
      </c>
      <c r="L10379">
        <f>Table1[[#This Row],[Total Revenue + Open]]/Table1[[#This Row],[Qty]]</f>
        <v>2.4763374485596708</v>
      </c>
    </row>
    <row r="10380" spans="1:12" hidden="1">
      <c r="A10380" t="s">
        <v>544</v>
      </c>
      <c r="B10380" t="s">
        <v>490</v>
      </c>
      <c r="C10380" t="s">
        <v>491</v>
      </c>
      <c r="D10380" t="s">
        <v>679</v>
      </c>
      <c r="E10380" t="s">
        <v>15</v>
      </c>
      <c r="F10380" t="s">
        <v>681</v>
      </c>
      <c r="G10380" t="s">
        <v>682</v>
      </c>
      <c r="H10380" s="1">
        <v>2017</v>
      </c>
      <c r="I10380" s="2">
        <v>11460</v>
      </c>
      <c r="J10380" s="3">
        <v>28386</v>
      </c>
      <c r="K10380">
        <f>Table1[[#This Row],[Total Revenue + Open]]/Table1[[#This Row],[Qty]]</f>
        <v>2.4769633507853404</v>
      </c>
      <c r="L10380">
        <f>Table1[[#This Row],[Total Revenue + Open]]/Table1[[#This Row],[Qty]]</f>
        <v>2.4769633507853404</v>
      </c>
    </row>
    <row r="10381" spans="1:12" hidden="1">
      <c r="A10381" t="s">
        <v>544</v>
      </c>
      <c r="B10381" t="s">
        <v>490</v>
      </c>
      <c r="C10381" t="s">
        <v>491</v>
      </c>
      <c r="D10381" t="s">
        <v>679</v>
      </c>
      <c r="E10381" t="s">
        <v>15</v>
      </c>
      <c r="F10381" t="s">
        <v>681</v>
      </c>
      <c r="G10381" t="s">
        <v>683</v>
      </c>
      <c r="H10381" s="1">
        <v>2017</v>
      </c>
      <c r="I10381" s="2">
        <v>30185</v>
      </c>
      <c r="J10381" s="3">
        <v>74161.75</v>
      </c>
      <c r="K10381">
        <f>Table1[[#This Row],[Total Revenue + Open]]/Table1[[#This Row],[Qty]]</f>
        <v>2.456907404339904</v>
      </c>
      <c r="L10381">
        <f>Table1[[#This Row],[Total Revenue + Open]]/Table1[[#This Row],[Qty]]</f>
        <v>2.456907404339904</v>
      </c>
    </row>
    <row r="10382" spans="1:12" hidden="1">
      <c r="A10382" t="s">
        <v>544</v>
      </c>
      <c r="B10382" t="s">
        <v>490</v>
      </c>
      <c r="C10382" t="s">
        <v>491</v>
      </c>
      <c r="D10382" t="s">
        <v>679</v>
      </c>
      <c r="E10382" t="s">
        <v>15</v>
      </c>
      <c r="F10382" t="s">
        <v>681</v>
      </c>
      <c r="G10382" t="s">
        <v>683</v>
      </c>
      <c r="H10382" s="1">
        <v>2017</v>
      </c>
      <c r="I10382" s="2">
        <v>31215</v>
      </c>
      <c r="J10382" s="3">
        <v>76693.5</v>
      </c>
      <c r="K10382">
        <f>Table1[[#This Row],[Total Revenue + Open]]/Table1[[#This Row],[Qty]]</f>
        <v>2.4569437770302738</v>
      </c>
      <c r="L10382">
        <f>Table1[[#This Row],[Total Revenue + Open]]/Table1[[#This Row],[Qty]]</f>
        <v>2.4569437770302738</v>
      </c>
    </row>
    <row r="10383" spans="1:12" hidden="1">
      <c r="A10383" t="s">
        <v>544</v>
      </c>
      <c r="B10383" t="s">
        <v>490</v>
      </c>
      <c r="C10383" t="s">
        <v>491</v>
      </c>
      <c r="D10383" t="s">
        <v>679</v>
      </c>
      <c r="E10383" t="s">
        <v>15</v>
      </c>
      <c r="F10383" t="s">
        <v>681</v>
      </c>
      <c r="G10383" t="s">
        <v>683</v>
      </c>
      <c r="H10383" s="1">
        <v>2017</v>
      </c>
      <c r="I10383" s="2">
        <v>21815</v>
      </c>
      <c r="J10383" s="3">
        <v>53599</v>
      </c>
      <c r="K10383">
        <f>Table1[[#This Row],[Total Revenue + Open]]/Table1[[#This Row],[Qty]]</f>
        <v>2.4569791427916572</v>
      </c>
      <c r="L10383">
        <f>Table1[[#This Row],[Total Revenue + Open]]/Table1[[#This Row],[Qty]]</f>
        <v>2.4569791427916572</v>
      </c>
    </row>
    <row r="10384" spans="1:12" hidden="1">
      <c r="A10384" t="s">
        <v>544</v>
      </c>
      <c r="B10384" t="s">
        <v>490</v>
      </c>
      <c r="C10384" t="s">
        <v>491</v>
      </c>
      <c r="D10384" t="s">
        <v>679</v>
      </c>
      <c r="E10384" t="s">
        <v>15</v>
      </c>
      <c r="F10384" t="s">
        <v>681</v>
      </c>
      <c r="G10384" t="s">
        <v>683</v>
      </c>
      <c r="H10384" s="1">
        <v>2018</v>
      </c>
      <c r="I10384" s="2">
        <v>9405</v>
      </c>
      <c r="J10384" s="3">
        <v>23094.5</v>
      </c>
      <c r="K10384">
        <f>Table1[[#This Row],[Total Revenue + Open]]/Table1[[#This Row],[Qty]]</f>
        <v>2.4555555555555557</v>
      </c>
      <c r="L10384">
        <f>Table1[[#This Row],[Total Revenue + Open]]/Table1[[#This Row],[Qty]]</f>
        <v>2.4555555555555557</v>
      </c>
    </row>
    <row r="10385" spans="1:12" hidden="1">
      <c r="A10385" t="s">
        <v>544</v>
      </c>
      <c r="B10385" t="s">
        <v>490</v>
      </c>
      <c r="C10385" t="s">
        <v>491</v>
      </c>
      <c r="D10385" t="s">
        <v>679</v>
      </c>
      <c r="E10385" t="s">
        <v>15</v>
      </c>
      <c r="F10385" t="s">
        <v>681</v>
      </c>
      <c r="G10385" t="s">
        <v>683</v>
      </c>
      <c r="H10385" s="1">
        <v>2017</v>
      </c>
      <c r="I10385" s="2">
        <v>12515</v>
      </c>
      <c r="J10385" s="3">
        <v>31000.5</v>
      </c>
      <c r="K10385">
        <f>Table1[[#This Row],[Total Revenue + Open]]/Table1[[#This Row],[Qty]]</f>
        <v>2.4770675189772273</v>
      </c>
      <c r="L10385">
        <f>Table1[[#This Row],[Total Revenue + Open]]/Table1[[#This Row],[Qty]]</f>
        <v>2.4770675189772273</v>
      </c>
    </row>
    <row r="10386" spans="1:12" hidden="1">
      <c r="A10386" t="s">
        <v>544</v>
      </c>
      <c r="B10386" t="s">
        <v>490</v>
      </c>
      <c r="C10386" t="s">
        <v>491</v>
      </c>
      <c r="D10386" t="s">
        <v>679</v>
      </c>
      <c r="E10386" t="s">
        <v>15</v>
      </c>
      <c r="F10386" t="s">
        <v>681</v>
      </c>
      <c r="G10386" t="s">
        <v>683</v>
      </c>
      <c r="H10386" s="1">
        <v>2017</v>
      </c>
      <c r="I10386" s="2">
        <v>12490</v>
      </c>
      <c r="J10386" s="3">
        <v>30938.25</v>
      </c>
      <c r="K10386">
        <f>Table1[[#This Row],[Total Revenue + Open]]/Table1[[#This Row],[Qty]]</f>
        <v>2.4770416333066452</v>
      </c>
      <c r="L10386">
        <f>Table1[[#This Row],[Total Revenue + Open]]/Table1[[#This Row],[Qty]]</f>
        <v>2.4770416333066452</v>
      </c>
    </row>
    <row r="10387" spans="1:12" hidden="1">
      <c r="A10387" t="s">
        <v>544</v>
      </c>
      <c r="B10387" t="s">
        <v>490</v>
      </c>
      <c r="C10387" t="s">
        <v>491</v>
      </c>
      <c r="D10387" t="s">
        <v>679</v>
      </c>
      <c r="E10387" t="s">
        <v>15</v>
      </c>
      <c r="F10387" t="s">
        <v>681</v>
      </c>
      <c r="G10387" t="s">
        <v>684</v>
      </c>
      <c r="H10387" s="1">
        <v>2017</v>
      </c>
      <c r="I10387" s="2">
        <v>8345</v>
      </c>
      <c r="J10387" s="3">
        <v>20667</v>
      </c>
      <c r="K10387">
        <f>Table1[[#This Row],[Total Revenue + Open]]/Table1[[#This Row],[Qty]]</f>
        <v>2.4765727980826844</v>
      </c>
      <c r="L10387">
        <f>Table1[[#This Row],[Total Revenue + Open]]/Table1[[#This Row],[Qty]]</f>
        <v>2.4765727980826844</v>
      </c>
    </row>
    <row r="10388" spans="1:12" hidden="1">
      <c r="A10388" t="s">
        <v>544</v>
      </c>
      <c r="B10388" t="s">
        <v>490</v>
      </c>
      <c r="C10388" t="s">
        <v>491</v>
      </c>
      <c r="D10388" t="s">
        <v>679</v>
      </c>
      <c r="E10388" t="s">
        <v>15</v>
      </c>
      <c r="F10388" t="s">
        <v>681</v>
      </c>
      <c r="G10388" t="s">
        <v>685</v>
      </c>
      <c r="H10388" s="1">
        <v>2017</v>
      </c>
      <c r="I10388" s="2">
        <v>3370</v>
      </c>
      <c r="J10388" s="3">
        <v>8341.5</v>
      </c>
      <c r="K10388">
        <f>Table1[[#This Row],[Total Revenue + Open]]/Table1[[#This Row],[Qty]]</f>
        <v>2.4752225519287836</v>
      </c>
      <c r="L10388">
        <f>Table1[[#This Row],[Total Revenue + Open]]/Table1[[#This Row],[Qty]]</f>
        <v>2.4752225519287836</v>
      </c>
    </row>
    <row r="10389" spans="1:12" hidden="1">
      <c r="A10389" t="s">
        <v>544</v>
      </c>
      <c r="B10389" t="s">
        <v>490</v>
      </c>
      <c r="C10389" t="s">
        <v>491</v>
      </c>
      <c r="D10389" t="s">
        <v>679</v>
      </c>
      <c r="E10389" t="s">
        <v>15</v>
      </c>
      <c r="F10389" t="s">
        <v>681</v>
      </c>
      <c r="G10389" t="s">
        <v>685</v>
      </c>
      <c r="H10389" s="1">
        <v>2018</v>
      </c>
      <c r="I10389" s="2">
        <v>17925</v>
      </c>
      <c r="J10389" s="3">
        <v>44027.75</v>
      </c>
      <c r="K10389">
        <f>Table1[[#This Row],[Total Revenue + Open]]/Table1[[#This Row],[Qty]]</f>
        <v>2.4562203626220365</v>
      </c>
      <c r="L10389">
        <f>Table1[[#This Row],[Total Revenue + Open]]/Table1[[#This Row],[Qty]]</f>
        <v>2.4562203626220365</v>
      </c>
    </row>
    <row r="10390" spans="1:12" hidden="1">
      <c r="A10390" t="s">
        <v>544</v>
      </c>
      <c r="B10390" t="s">
        <v>490</v>
      </c>
      <c r="C10390" t="s">
        <v>491</v>
      </c>
      <c r="D10390" t="s">
        <v>679</v>
      </c>
      <c r="E10390" t="s">
        <v>15</v>
      </c>
      <c r="F10390" t="s">
        <v>681</v>
      </c>
      <c r="G10390" t="s">
        <v>685</v>
      </c>
      <c r="H10390" s="1">
        <v>2018</v>
      </c>
      <c r="I10390" s="2">
        <v>32725</v>
      </c>
      <c r="J10390" s="3">
        <v>80398.5</v>
      </c>
      <c r="K10390">
        <f>Table1[[#This Row],[Total Revenue + Open]]/Table1[[#This Row],[Qty]]</f>
        <v>2.4567914438502676</v>
      </c>
      <c r="L10390">
        <f>Table1[[#This Row],[Total Revenue + Open]]/Table1[[#This Row],[Qty]]</f>
        <v>2.4567914438502676</v>
      </c>
    </row>
    <row r="10391" spans="1:12" hidden="1">
      <c r="A10391" t="s">
        <v>544</v>
      </c>
      <c r="B10391" t="s">
        <v>490</v>
      </c>
      <c r="C10391" t="s">
        <v>491</v>
      </c>
      <c r="D10391" t="s">
        <v>679</v>
      </c>
      <c r="E10391" t="s">
        <v>15</v>
      </c>
      <c r="F10391" t="s">
        <v>681</v>
      </c>
      <c r="G10391" t="s">
        <v>685</v>
      </c>
      <c r="H10391" s="1">
        <v>2018</v>
      </c>
      <c r="I10391" s="2">
        <v>22470</v>
      </c>
      <c r="J10391" s="3">
        <v>55204.5</v>
      </c>
      <c r="K10391">
        <f>Table1[[#This Row],[Total Revenue + Open]]/Table1[[#This Row],[Qty]]</f>
        <v>2.4568090787716956</v>
      </c>
      <c r="L10391">
        <f>Table1[[#This Row],[Total Revenue + Open]]/Table1[[#This Row],[Qty]]</f>
        <v>2.4568090787716956</v>
      </c>
    </row>
    <row r="10392" spans="1:12" hidden="1">
      <c r="A10392" t="s">
        <v>544</v>
      </c>
      <c r="B10392" t="s">
        <v>490</v>
      </c>
      <c r="C10392" t="s">
        <v>491</v>
      </c>
      <c r="D10392" t="s">
        <v>679</v>
      </c>
      <c r="E10392" t="s">
        <v>15</v>
      </c>
      <c r="F10392" t="s">
        <v>681</v>
      </c>
      <c r="G10392" t="s">
        <v>685</v>
      </c>
      <c r="H10392" s="1">
        <v>2019</v>
      </c>
      <c r="I10392" s="2">
        <v>8245</v>
      </c>
      <c r="J10392" s="3">
        <v>20254</v>
      </c>
      <c r="K10392">
        <f>Table1[[#This Row],[Total Revenue + Open]]/Table1[[#This Row],[Qty]]</f>
        <v>2.4565191024863555</v>
      </c>
      <c r="L10392">
        <f>Table1[[#This Row],[Total Revenue + Open]]/Table1[[#This Row],[Qty]]</f>
        <v>2.4565191024863555</v>
      </c>
    </row>
    <row r="10393" spans="1:12" hidden="1">
      <c r="A10393" t="s">
        <v>544</v>
      </c>
      <c r="B10393" t="s">
        <v>490</v>
      </c>
      <c r="C10393" t="s">
        <v>491</v>
      </c>
      <c r="D10393" t="s">
        <v>679</v>
      </c>
      <c r="E10393" t="s">
        <v>15</v>
      </c>
      <c r="F10393" t="s">
        <v>681</v>
      </c>
      <c r="G10393" t="s">
        <v>685</v>
      </c>
      <c r="H10393" s="1">
        <v>2019</v>
      </c>
      <c r="I10393" s="2">
        <v>28345</v>
      </c>
      <c r="J10393" s="3">
        <v>69654</v>
      </c>
      <c r="K10393">
        <f>Table1[[#This Row],[Total Revenue + Open]]/Table1[[#This Row],[Qty]]</f>
        <v>2.4573646145704711</v>
      </c>
      <c r="L10393">
        <f>Table1[[#This Row],[Total Revenue + Open]]/Table1[[#This Row],[Qty]]</f>
        <v>2.4573646145704711</v>
      </c>
    </row>
    <row r="10394" spans="1:12" hidden="1">
      <c r="A10394" t="s">
        <v>544</v>
      </c>
      <c r="B10394" t="s">
        <v>490</v>
      </c>
      <c r="C10394" t="s">
        <v>491</v>
      </c>
      <c r="D10394" t="s">
        <v>679</v>
      </c>
      <c r="E10394" t="s">
        <v>15</v>
      </c>
      <c r="F10394" t="s">
        <v>681</v>
      </c>
      <c r="G10394" t="s">
        <v>685</v>
      </c>
      <c r="H10394" s="1">
        <v>2019</v>
      </c>
      <c r="I10394" s="2">
        <v>26490</v>
      </c>
      <c r="J10394" s="3">
        <v>65084.5</v>
      </c>
      <c r="K10394">
        <f>Table1[[#This Row],[Total Revenue + Open]]/Table1[[#This Row],[Qty]]</f>
        <v>2.4569460173650435</v>
      </c>
      <c r="L10394">
        <f>Table1[[#This Row],[Total Revenue + Open]]/Table1[[#This Row],[Qty]]</f>
        <v>2.4569460173650435</v>
      </c>
    </row>
    <row r="10395" spans="1:12" hidden="1">
      <c r="A10395" t="s">
        <v>544</v>
      </c>
      <c r="B10395" t="s">
        <v>490</v>
      </c>
      <c r="C10395" t="s">
        <v>491</v>
      </c>
      <c r="D10395" t="s">
        <v>679</v>
      </c>
      <c r="E10395" t="s">
        <v>15</v>
      </c>
      <c r="F10395" t="s">
        <v>681</v>
      </c>
      <c r="G10395" t="s">
        <v>685</v>
      </c>
      <c r="H10395" s="1">
        <v>2019</v>
      </c>
      <c r="I10395" s="2">
        <v>33730</v>
      </c>
      <c r="J10395" s="3">
        <v>82868.5</v>
      </c>
      <c r="K10395">
        <f>Table1[[#This Row],[Total Revenue + Open]]/Table1[[#This Row],[Qty]]</f>
        <v>2.4568188556181441</v>
      </c>
      <c r="L10395">
        <f>Table1[[#This Row],[Total Revenue + Open]]/Table1[[#This Row],[Qty]]</f>
        <v>2.4568188556181441</v>
      </c>
    </row>
    <row r="10396" spans="1:12" hidden="1">
      <c r="A10396" t="s">
        <v>544</v>
      </c>
      <c r="B10396" t="s">
        <v>490</v>
      </c>
      <c r="C10396" t="s">
        <v>491</v>
      </c>
      <c r="D10396" t="s">
        <v>679</v>
      </c>
      <c r="E10396" t="s">
        <v>15</v>
      </c>
      <c r="F10396" t="s">
        <v>681</v>
      </c>
      <c r="G10396" t="s">
        <v>685</v>
      </c>
      <c r="H10396" s="1">
        <v>2019</v>
      </c>
      <c r="I10396" s="2">
        <v>20865</v>
      </c>
      <c r="J10396" s="3">
        <v>51252.5</v>
      </c>
      <c r="K10396">
        <f>Table1[[#This Row],[Total Revenue + Open]]/Table1[[#This Row],[Qty]]</f>
        <v>2.4563862928348912</v>
      </c>
      <c r="L10396">
        <f>Table1[[#This Row],[Total Revenue + Open]]/Table1[[#This Row],[Qty]]</f>
        <v>2.4563862928348912</v>
      </c>
    </row>
    <row r="10397" spans="1:12" hidden="1">
      <c r="A10397" t="s">
        <v>544</v>
      </c>
      <c r="B10397" t="s">
        <v>490</v>
      </c>
      <c r="C10397" t="s">
        <v>491</v>
      </c>
      <c r="D10397" t="s">
        <v>679</v>
      </c>
      <c r="E10397" t="s">
        <v>15</v>
      </c>
      <c r="F10397" t="s">
        <v>681</v>
      </c>
      <c r="G10397" t="s">
        <v>685</v>
      </c>
      <c r="H10397" s="1">
        <v>2019</v>
      </c>
      <c r="I10397" s="2">
        <v>100</v>
      </c>
      <c r="J10397" s="3">
        <v>247</v>
      </c>
      <c r="K10397">
        <f>Table1[[#This Row],[Total Revenue + Open]]/Table1[[#This Row],[Qty]]</f>
        <v>2.4700000000000002</v>
      </c>
      <c r="L10397">
        <f>Table1[[#This Row],[Total Revenue + Open]]/Table1[[#This Row],[Qty]]</f>
        <v>2.4700000000000002</v>
      </c>
    </row>
    <row r="10398" spans="1:12" hidden="1">
      <c r="A10398" t="s">
        <v>544</v>
      </c>
      <c r="B10398" t="s">
        <v>490</v>
      </c>
      <c r="C10398" t="s">
        <v>491</v>
      </c>
      <c r="D10398" t="s">
        <v>679</v>
      </c>
      <c r="E10398" t="s">
        <v>15</v>
      </c>
      <c r="F10398" t="s">
        <v>681</v>
      </c>
      <c r="G10398" t="s">
        <v>685</v>
      </c>
      <c r="H10398" s="1">
        <v>2019</v>
      </c>
      <c r="I10398" s="2">
        <v>18855</v>
      </c>
      <c r="J10398" s="3">
        <v>46312.5</v>
      </c>
      <c r="K10398">
        <f>Table1[[#This Row],[Total Revenue + Open]]/Table1[[#This Row],[Qty]]</f>
        <v>2.4562450278440733</v>
      </c>
      <c r="L10398">
        <f>Table1[[#This Row],[Total Revenue + Open]]/Table1[[#This Row],[Qty]]</f>
        <v>2.4562450278440733</v>
      </c>
    </row>
    <row r="10399" spans="1:12" hidden="1">
      <c r="A10399" t="s">
        <v>544</v>
      </c>
      <c r="B10399" t="s">
        <v>490</v>
      </c>
      <c r="C10399" t="s">
        <v>491</v>
      </c>
      <c r="D10399" t="s">
        <v>679</v>
      </c>
      <c r="E10399" t="s">
        <v>15</v>
      </c>
      <c r="F10399" t="s">
        <v>681</v>
      </c>
      <c r="G10399" t="s">
        <v>685</v>
      </c>
      <c r="H10399" s="1">
        <v>2019</v>
      </c>
      <c r="I10399" s="2">
        <v>48005</v>
      </c>
      <c r="J10399" s="3">
        <v>117942.5</v>
      </c>
      <c r="K10399">
        <f>Table1[[#This Row],[Total Revenue + Open]]/Table1[[#This Row],[Qty]]</f>
        <v>2.4568794917196124</v>
      </c>
      <c r="L10399">
        <f>Table1[[#This Row],[Total Revenue + Open]]/Table1[[#This Row],[Qty]]</f>
        <v>2.4568794917196124</v>
      </c>
    </row>
    <row r="10400" spans="1:12" hidden="1">
      <c r="A10400" t="s">
        <v>544</v>
      </c>
      <c r="B10400" t="s">
        <v>490</v>
      </c>
      <c r="C10400" t="s">
        <v>491</v>
      </c>
      <c r="D10400" t="s">
        <v>679</v>
      </c>
      <c r="E10400" t="s">
        <v>15</v>
      </c>
      <c r="F10400" t="s">
        <v>681</v>
      </c>
      <c r="G10400" t="s">
        <v>685</v>
      </c>
      <c r="H10400" s="1">
        <v>2019</v>
      </c>
      <c r="I10400" s="2">
        <v>16740</v>
      </c>
      <c r="J10400" s="3">
        <v>41125.5</v>
      </c>
      <c r="K10400">
        <f>Table1[[#This Row],[Total Revenue + Open]]/Table1[[#This Row],[Qty]]</f>
        <v>2.4567204301075267</v>
      </c>
      <c r="L10400">
        <f>Table1[[#This Row],[Total Revenue + Open]]/Table1[[#This Row],[Qty]]</f>
        <v>2.4567204301075267</v>
      </c>
    </row>
    <row r="10401" spans="1:12" hidden="1">
      <c r="A10401" t="s">
        <v>544</v>
      </c>
      <c r="B10401" t="s">
        <v>490</v>
      </c>
      <c r="C10401" t="s">
        <v>491</v>
      </c>
      <c r="D10401" t="s">
        <v>679</v>
      </c>
      <c r="E10401" t="s">
        <v>15</v>
      </c>
      <c r="F10401" t="s">
        <v>681</v>
      </c>
      <c r="G10401" t="s">
        <v>685</v>
      </c>
      <c r="H10401" s="1">
        <v>2020</v>
      </c>
      <c r="I10401" s="2">
        <v>11110</v>
      </c>
      <c r="J10401" s="3">
        <v>27293.5</v>
      </c>
      <c r="K10401">
        <f>Table1[[#This Row],[Total Revenue + Open]]/Table1[[#This Row],[Qty]]</f>
        <v>2.4566606660666066</v>
      </c>
      <c r="L10401">
        <f>Table1[[#This Row],[Total Revenue + Open]]/Table1[[#This Row],[Qty]]</f>
        <v>2.4566606660666066</v>
      </c>
    </row>
    <row r="10402" spans="1:12" hidden="1">
      <c r="A10402" t="s">
        <v>544</v>
      </c>
      <c r="B10402" t="s">
        <v>490</v>
      </c>
      <c r="C10402" t="s">
        <v>491</v>
      </c>
      <c r="D10402" t="s">
        <v>679</v>
      </c>
      <c r="E10402" t="s">
        <v>15</v>
      </c>
      <c r="F10402" t="s">
        <v>681</v>
      </c>
      <c r="G10402" t="s">
        <v>685</v>
      </c>
      <c r="H10402" s="1">
        <v>2020</v>
      </c>
      <c r="I10402" s="2">
        <v>4925</v>
      </c>
      <c r="J10402" s="3">
        <v>12103</v>
      </c>
      <c r="K10402">
        <f>Table1[[#This Row],[Total Revenue + Open]]/Table1[[#This Row],[Qty]]</f>
        <v>2.4574619289340101</v>
      </c>
      <c r="L10402">
        <f>Table1[[#This Row],[Total Revenue + Open]]/Table1[[#This Row],[Qty]]</f>
        <v>2.4574619289340101</v>
      </c>
    </row>
    <row r="10403" spans="1:12" hidden="1">
      <c r="A10403" t="s">
        <v>544</v>
      </c>
      <c r="B10403" t="s">
        <v>490</v>
      </c>
      <c r="C10403" t="s">
        <v>491</v>
      </c>
      <c r="D10403" t="s">
        <v>679</v>
      </c>
      <c r="E10403" t="s">
        <v>15</v>
      </c>
      <c r="F10403" t="s">
        <v>681</v>
      </c>
      <c r="G10403" t="s">
        <v>685</v>
      </c>
      <c r="H10403" s="1">
        <v>2020</v>
      </c>
      <c r="I10403" s="2">
        <v>300</v>
      </c>
      <c r="J10403" s="3">
        <v>741</v>
      </c>
      <c r="K10403">
        <f>Table1[[#This Row],[Total Revenue + Open]]/Table1[[#This Row],[Qty]]</f>
        <v>2.4700000000000002</v>
      </c>
      <c r="L10403">
        <f>Table1[[#This Row],[Total Revenue + Open]]/Table1[[#This Row],[Qty]]</f>
        <v>2.4700000000000002</v>
      </c>
    </row>
    <row r="10404" spans="1:12" hidden="1">
      <c r="A10404" t="s">
        <v>544</v>
      </c>
      <c r="B10404" t="s">
        <v>490</v>
      </c>
      <c r="C10404" t="s">
        <v>491</v>
      </c>
      <c r="D10404" t="s">
        <v>679</v>
      </c>
      <c r="E10404" t="s">
        <v>15</v>
      </c>
      <c r="F10404" t="s">
        <v>681</v>
      </c>
      <c r="G10404" t="s">
        <v>685</v>
      </c>
      <c r="H10404" s="1">
        <v>2020</v>
      </c>
      <c r="I10404" s="2">
        <v>40825</v>
      </c>
      <c r="J10404" s="3">
        <v>100282</v>
      </c>
      <c r="K10404">
        <f>Table1[[#This Row],[Total Revenue + Open]]/Table1[[#This Row],[Qty]]</f>
        <v>2.4563870177587264</v>
      </c>
      <c r="L10404">
        <f>Table1[[#This Row],[Total Revenue + Open]]/Table1[[#This Row],[Qty]]</f>
        <v>2.4563870177587264</v>
      </c>
    </row>
    <row r="10405" spans="1:12" hidden="1">
      <c r="A10405" t="s">
        <v>544</v>
      </c>
      <c r="B10405" t="s">
        <v>490</v>
      </c>
      <c r="C10405" t="s">
        <v>491</v>
      </c>
      <c r="D10405" t="s">
        <v>679</v>
      </c>
      <c r="E10405" t="s">
        <v>15</v>
      </c>
      <c r="F10405" t="s">
        <v>681</v>
      </c>
      <c r="G10405" t="s">
        <v>685</v>
      </c>
      <c r="H10405" s="1">
        <v>2020</v>
      </c>
      <c r="I10405" s="2">
        <v>2120</v>
      </c>
      <c r="J10405" s="3">
        <v>5187</v>
      </c>
      <c r="K10405">
        <f>Table1[[#This Row],[Total Revenue + Open]]/Table1[[#This Row],[Qty]]</f>
        <v>2.4466981132075474</v>
      </c>
      <c r="L10405">
        <f>Table1[[#This Row],[Total Revenue + Open]]/Table1[[#This Row],[Qty]]</f>
        <v>2.4466981132075474</v>
      </c>
    </row>
    <row r="10406" spans="1:12" hidden="1">
      <c r="A10406" t="s">
        <v>544</v>
      </c>
      <c r="B10406" t="s">
        <v>490</v>
      </c>
      <c r="C10406" t="s">
        <v>491</v>
      </c>
      <c r="D10406" t="s">
        <v>679</v>
      </c>
      <c r="E10406" t="s">
        <v>15</v>
      </c>
      <c r="F10406" t="s">
        <v>681</v>
      </c>
      <c r="G10406" t="s">
        <v>685</v>
      </c>
      <c r="H10406" s="1">
        <v>2020</v>
      </c>
      <c r="I10406" s="2">
        <v>25145</v>
      </c>
      <c r="J10406" s="3">
        <v>61750</v>
      </c>
      <c r="K10406">
        <f>Table1[[#This Row],[Total Revenue + Open]]/Table1[[#This Row],[Qty]]</f>
        <v>2.4557566116524159</v>
      </c>
      <c r="L10406">
        <f>Table1[[#This Row],[Total Revenue + Open]]/Table1[[#This Row],[Qty]]</f>
        <v>2.4557566116524159</v>
      </c>
    </row>
    <row r="10407" spans="1:12" hidden="1">
      <c r="A10407" t="s">
        <v>544</v>
      </c>
      <c r="B10407" t="s">
        <v>490</v>
      </c>
      <c r="C10407" t="s">
        <v>491</v>
      </c>
      <c r="D10407" t="s">
        <v>679</v>
      </c>
      <c r="E10407" t="s">
        <v>15</v>
      </c>
      <c r="F10407" t="s">
        <v>681</v>
      </c>
      <c r="G10407" t="s">
        <v>685</v>
      </c>
      <c r="H10407" s="1">
        <v>2020</v>
      </c>
      <c r="I10407" s="2">
        <v>4235</v>
      </c>
      <c r="J10407" s="3">
        <v>10374</v>
      </c>
      <c r="K10407">
        <f>Table1[[#This Row],[Total Revenue + Open]]/Table1[[#This Row],[Qty]]</f>
        <v>2.4495867768595043</v>
      </c>
      <c r="L10407">
        <f>Table1[[#This Row],[Total Revenue + Open]]/Table1[[#This Row],[Qty]]</f>
        <v>2.4495867768595043</v>
      </c>
    </row>
    <row r="10408" spans="1:12" hidden="1">
      <c r="A10408" t="s">
        <v>544</v>
      </c>
      <c r="B10408" t="s">
        <v>490</v>
      </c>
      <c r="C10408" t="s">
        <v>491</v>
      </c>
      <c r="D10408" t="s">
        <v>679</v>
      </c>
      <c r="E10408" t="s">
        <v>15</v>
      </c>
      <c r="F10408" t="s">
        <v>681</v>
      </c>
      <c r="G10408" t="s">
        <v>685</v>
      </c>
      <c r="H10408" s="1">
        <v>2019</v>
      </c>
      <c r="I10408" s="2">
        <v>4375</v>
      </c>
      <c r="J10408" s="3">
        <v>10831.5</v>
      </c>
      <c r="K10408">
        <f>Table1[[#This Row],[Total Revenue + Open]]/Table1[[#This Row],[Qty]]</f>
        <v>2.4757714285714285</v>
      </c>
      <c r="L10408">
        <f>Table1[[#This Row],[Total Revenue + Open]]/Table1[[#This Row],[Qty]]</f>
        <v>2.4757714285714285</v>
      </c>
    </row>
    <row r="10409" spans="1:12" hidden="1">
      <c r="A10409" t="s">
        <v>544</v>
      </c>
      <c r="B10409" t="s">
        <v>490</v>
      </c>
      <c r="C10409" t="s">
        <v>491</v>
      </c>
      <c r="D10409" t="s">
        <v>679</v>
      </c>
      <c r="E10409" t="s">
        <v>15</v>
      </c>
      <c r="F10409" t="s">
        <v>681</v>
      </c>
      <c r="G10409" t="s">
        <v>685</v>
      </c>
      <c r="H10409" s="1">
        <v>2019</v>
      </c>
      <c r="I10409" s="2">
        <v>8295</v>
      </c>
      <c r="J10409" s="3">
        <v>20542.5</v>
      </c>
      <c r="K10409">
        <f>Table1[[#This Row],[Total Revenue + Open]]/Table1[[#This Row],[Qty]]</f>
        <v>2.4764918625678121</v>
      </c>
      <c r="L10409">
        <f>Table1[[#This Row],[Total Revenue + Open]]/Table1[[#This Row],[Qty]]</f>
        <v>2.4764918625678121</v>
      </c>
    </row>
    <row r="10410" spans="1:12" hidden="1">
      <c r="A10410" t="s">
        <v>544</v>
      </c>
      <c r="B10410" t="s">
        <v>490</v>
      </c>
      <c r="C10410" t="s">
        <v>491</v>
      </c>
      <c r="D10410" t="s">
        <v>679</v>
      </c>
      <c r="E10410" t="s">
        <v>15</v>
      </c>
      <c r="F10410" t="s">
        <v>681</v>
      </c>
      <c r="G10410" t="s">
        <v>685</v>
      </c>
      <c r="H10410" s="1">
        <v>2018</v>
      </c>
      <c r="I10410" s="2">
        <v>9500</v>
      </c>
      <c r="J10410" s="3">
        <v>23530.5</v>
      </c>
      <c r="K10410">
        <f>Table1[[#This Row],[Total Revenue + Open]]/Table1[[#This Row],[Qty]]</f>
        <v>2.4768947368421053</v>
      </c>
      <c r="L10410">
        <f>Table1[[#This Row],[Total Revenue + Open]]/Table1[[#This Row],[Qty]]</f>
        <v>2.4768947368421053</v>
      </c>
    </row>
    <row r="10411" spans="1:12" hidden="1">
      <c r="A10411" t="s">
        <v>544</v>
      </c>
      <c r="B10411" t="s">
        <v>490</v>
      </c>
      <c r="C10411" t="s">
        <v>491</v>
      </c>
      <c r="D10411" t="s">
        <v>679</v>
      </c>
      <c r="E10411" t="s">
        <v>15</v>
      </c>
      <c r="F10411" t="s">
        <v>681</v>
      </c>
      <c r="G10411" t="s">
        <v>685</v>
      </c>
      <c r="H10411" s="1">
        <v>2019</v>
      </c>
      <c r="I10411" s="2">
        <v>7945</v>
      </c>
      <c r="J10411" s="3">
        <v>19671</v>
      </c>
      <c r="K10411">
        <f>Table1[[#This Row],[Total Revenue + Open]]/Table1[[#This Row],[Qty]]</f>
        <v>2.4758967904342355</v>
      </c>
      <c r="L10411">
        <f>Table1[[#This Row],[Total Revenue + Open]]/Table1[[#This Row],[Qty]]</f>
        <v>2.4758967904342355</v>
      </c>
    </row>
    <row r="10412" spans="1:12" hidden="1">
      <c r="A10412" t="s">
        <v>544</v>
      </c>
      <c r="B10412" t="s">
        <v>490</v>
      </c>
      <c r="C10412" t="s">
        <v>491</v>
      </c>
      <c r="D10412" t="s">
        <v>679</v>
      </c>
      <c r="E10412" t="s">
        <v>15</v>
      </c>
      <c r="F10412" t="s">
        <v>681</v>
      </c>
      <c r="G10412" t="s">
        <v>685</v>
      </c>
      <c r="H10412" s="1">
        <v>2018</v>
      </c>
      <c r="I10412" s="2">
        <v>5280</v>
      </c>
      <c r="J10412" s="3">
        <v>13072.5</v>
      </c>
      <c r="K10412">
        <f>Table1[[#This Row],[Total Revenue + Open]]/Table1[[#This Row],[Qty]]</f>
        <v>2.4758522727272729</v>
      </c>
      <c r="L10412">
        <f>Table1[[#This Row],[Total Revenue + Open]]/Table1[[#This Row],[Qty]]</f>
        <v>2.4758522727272729</v>
      </c>
    </row>
    <row r="10413" spans="1:12" hidden="1">
      <c r="A10413" t="s">
        <v>544</v>
      </c>
      <c r="B10413" t="s">
        <v>490</v>
      </c>
      <c r="C10413" t="s">
        <v>491</v>
      </c>
      <c r="D10413" t="s">
        <v>679</v>
      </c>
      <c r="E10413" t="s">
        <v>15</v>
      </c>
      <c r="F10413" t="s">
        <v>681</v>
      </c>
      <c r="G10413" t="s">
        <v>685</v>
      </c>
      <c r="H10413" s="1">
        <v>2019</v>
      </c>
      <c r="I10413" s="2">
        <v>4125</v>
      </c>
      <c r="J10413" s="3">
        <v>10209</v>
      </c>
      <c r="K10413">
        <f>Table1[[#This Row],[Total Revenue + Open]]/Table1[[#This Row],[Qty]]</f>
        <v>2.4749090909090907</v>
      </c>
      <c r="L10413">
        <f>Table1[[#This Row],[Total Revenue + Open]]/Table1[[#This Row],[Qty]]</f>
        <v>2.4749090909090907</v>
      </c>
    </row>
    <row r="10414" spans="1:12" hidden="1">
      <c r="A10414" t="s">
        <v>544</v>
      </c>
      <c r="B10414" t="s">
        <v>490</v>
      </c>
      <c r="C10414" t="s">
        <v>491</v>
      </c>
      <c r="D10414" t="s">
        <v>679</v>
      </c>
      <c r="E10414" t="s">
        <v>15</v>
      </c>
      <c r="F10414" t="s">
        <v>681</v>
      </c>
      <c r="G10414" t="s">
        <v>685</v>
      </c>
      <c r="H10414" s="1">
        <v>2019</v>
      </c>
      <c r="I10414" s="2">
        <v>5230</v>
      </c>
      <c r="J10414" s="3">
        <v>12948</v>
      </c>
      <c r="K10414">
        <f>Table1[[#This Row],[Total Revenue + Open]]/Table1[[#This Row],[Qty]]</f>
        <v>2.4757170172084129</v>
      </c>
      <c r="L10414">
        <f>Table1[[#This Row],[Total Revenue + Open]]/Table1[[#This Row],[Qty]]</f>
        <v>2.4757170172084129</v>
      </c>
    </row>
    <row r="10415" spans="1:12" hidden="1">
      <c r="A10415" t="s">
        <v>544</v>
      </c>
      <c r="B10415" t="s">
        <v>490</v>
      </c>
      <c r="C10415" t="s">
        <v>491</v>
      </c>
      <c r="D10415" t="s">
        <v>679</v>
      </c>
      <c r="E10415" t="s">
        <v>15</v>
      </c>
      <c r="F10415" t="s">
        <v>681</v>
      </c>
      <c r="G10415" t="s">
        <v>685</v>
      </c>
      <c r="H10415" s="1">
        <v>2020</v>
      </c>
      <c r="I10415" s="2">
        <v>2115</v>
      </c>
      <c r="J10415" s="3">
        <v>5229</v>
      </c>
      <c r="K10415">
        <f>Table1[[#This Row],[Total Revenue + Open]]/Table1[[#This Row],[Qty]]</f>
        <v>2.472340425531915</v>
      </c>
      <c r="L10415">
        <f>Table1[[#This Row],[Total Revenue + Open]]/Table1[[#This Row],[Qty]]</f>
        <v>2.472340425531915</v>
      </c>
    </row>
    <row r="10416" spans="1:12" hidden="1">
      <c r="A10416" t="s">
        <v>544</v>
      </c>
      <c r="B10416" t="s">
        <v>490</v>
      </c>
      <c r="C10416" t="s">
        <v>491</v>
      </c>
      <c r="D10416" t="s">
        <v>679</v>
      </c>
      <c r="E10416" t="s">
        <v>15</v>
      </c>
      <c r="F10416" t="s">
        <v>681</v>
      </c>
      <c r="G10416" t="s">
        <v>685</v>
      </c>
      <c r="H10416" s="1">
        <v>2020</v>
      </c>
      <c r="I10416" s="2">
        <v>7940</v>
      </c>
      <c r="J10416" s="3">
        <v>18881</v>
      </c>
      <c r="K10416">
        <f>Table1[[#This Row],[Total Revenue + Open]]/Table1[[#This Row],[Qty]]</f>
        <v>2.3779596977329973</v>
      </c>
      <c r="L10416">
        <f>Table1[[#This Row],[Total Revenue + Open]]/Table1[[#This Row],[Qty]]</f>
        <v>2.3779596977329973</v>
      </c>
    </row>
    <row r="10417" spans="1:12" hidden="1">
      <c r="A10417" t="s">
        <v>544</v>
      </c>
      <c r="B10417" t="s">
        <v>490</v>
      </c>
      <c r="C10417" t="s">
        <v>491</v>
      </c>
      <c r="D10417" t="s">
        <v>679</v>
      </c>
      <c r="E10417" t="s">
        <v>15</v>
      </c>
      <c r="F10417" t="s">
        <v>681</v>
      </c>
      <c r="G10417" t="s">
        <v>685</v>
      </c>
      <c r="H10417" s="1">
        <v>2018</v>
      </c>
      <c r="I10417" s="2">
        <v>7290</v>
      </c>
      <c r="J10417" s="3">
        <v>18052.5</v>
      </c>
      <c r="K10417">
        <f>Table1[[#This Row],[Total Revenue + Open]]/Table1[[#This Row],[Qty]]</f>
        <v>2.4763374485596708</v>
      </c>
      <c r="L10417">
        <f>Table1[[#This Row],[Total Revenue + Open]]/Table1[[#This Row],[Qty]]</f>
        <v>2.4763374485596708</v>
      </c>
    </row>
    <row r="10418" spans="1:12" hidden="1">
      <c r="A10418" t="s">
        <v>544</v>
      </c>
      <c r="B10418" t="s">
        <v>490</v>
      </c>
      <c r="C10418" t="s">
        <v>491</v>
      </c>
      <c r="D10418" t="s">
        <v>679</v>
      </c>
      <c r="E10418" t="s">
        <v>15</v>
      </c>
      <c r="F10418" t="s">
        <v>681</v>
      </c>
      <c r="G10418" t="s">
        <v>685</v>
      </c>
      <c r="H10418" s="1">
        <v>2018</v>
      </c>
      <c r="I10418" s="2">
        <v>8745</v>
      </c>
      <c r="J10418" s="3">
        <v>21663</v>
      </c>
      <c r="K10418">
        <f>Table1[[#This Row],[Total Revenue + Open]]/Table1[[#This Row],[Qty]]</f>
        <v>2.4771869639794168</v>
      </c>
      <c r="L10418">
        <f>Table1[[#This Row],[Total Revenue + Open]]/Table1[[#This Row],[Qty]]</f>
        <v>2.4771869639794168</v>
      </c>
    </row>
    <row r="10419" spans="1:12" hidden="1">
      <c r="A10419" t="s">
        <v>544</v>
      </c>
      <c r="B10419" t="s">
        <v>490</v>
      </c>
      <c r="C10419" t="s">
        <v>491</v>
      </c>
      <c r="D10419" t="s">
        <v>679</v>
      </c>
      <c r="E10419" t="s">
        <v>15</v>
      </c>
      <c r="F10419" t="s">
        <v>681</v>
      </c>
      <c r="G10419" t="s">
        <v>685</v>
      </c>
      <c r="H10419" s="1">
        <v>2018</v>
      </c>
      <c r="I10419" s="2">
        <v>6235</v>
      </c>
      <c r="J10419" s="3">
        <v>15438</v>
      </c>
      <c r="K10419">
        <f>Table1[[#This Row],[Total Revenue + Open]]/Table1[[#This Row],[Qty]]</f>
        <v>2.4760224538893345</v>
      </c>
      <c r="L10419">
        <f>Table1[[#This Row],[Total Revenue + Open]]/Table1[[#This Row],[Qty]]</f>
        <v>2.4760224538893345</v>
      </c>
    </row>
    <row r="10420" spans="1:12" hidden="1">
      <c r="A10420" t="s">
        <v>544</v>
      </c>
      <c r="B10420" t="s">
        <v>490</v>
      </c>
      <c r="C10420" t="s">
        <v>491</v>
      </c>
      <c r="D10420" t="s">
        <v>679</v>
      </c>
      <c r="E10420" t="s">
        <v>15</v>
      </c>
      <c r="F10420" t="s">
        <v>681</v>
      </c>
      <c r="G10420" t="s">
        <v>685</v>
      </c>
      <c r="H10420" s="1">
        <v>2018</v>
      </c>
      <c r="I10420" s="2">
        <v>13470</v>
      </c>
      <c r="J10420" s="3">
        <v>33366</v>
      </c>
      <c r="K10420">
        <f>Table1[[#This Row],[Total Revenue + Open]]/Table1[[#This Row],[Qty]]</f>
        <v>2.4770601336302893</v>
      </c>
      <c r="L10420">
        <f>Table1[[#This Row],[Total Revenue + Open]]/Table1[[#This Row],[Qty]]</f>
        <v>2.4770601336302893</v>
      </c>
    </row>
    <row r="10421" spans="1:12" hidden="1">
      <c r="A10421" t="s">
        <v>544</v>
      </c>
      <c r="B10421" t="s">
        <v>490</v>
      </c>
      <c r="C10421" t="s">
        <v>491</v>
      </c>
      <c r="D10421" t="s">
        <v>679</v>
      </c>
      <c r="E10421" t="s">
        <v>15</v>
      </c>
      <c r="F10421" t="s">
        <v>681</v>
      </c>
      <c r="G10421" t="s">
        <v>685</v>
      </c>
      <c r="H10421" s="1">
        <v>2019</v>
      </c>
      <c r="I10421" s="2">
        <v>8345</v>
      </c>
      <c r="J10421" s="3">
        <v>20667</v>
      </c>
      <c r="K10421">
        <f>Table1[[#This Row],[Total Revenue + Open]]/Table1[[#This Row],[Qty]]</f>
        <v>2.4765727980826844</v>
      </c>
      <c r="L10421">
        <f>Table1[[#This Row],[Total Revenue + Open]]/Table1[[#This Row],[Qty]]</f>
        <v>2.4765727980826844</v>
      </c>
    </row>
    <row r="10422" spans="1:12" hidden="1">
      <c r="A10422" t="s">
        <v>544</v>
      </c>
      <c r="B10422" t="s">
        <v>490</v>
      </c>
      <c r="C10422" t="s">
        <v>491</v>
      </c>
      <c r="D10422" t="s">
        <v>679</v>
      </c>
      <c r="E10422" t="s">
        <v>15</v>
      </c>
      <c r="F10422" t="s">
        <v>681</v>
      </c>
      <c r="G10422" t="s">
        <v>685</v>
      </c>
      <c r="H10422" s="1">
        <v>2019</v>
      </c>
      <c r="I10422" s="2">
        <v>4125</v>
      </c>
      <c r="J10422" s="3">
        <v>10209</v>
      </c>
      <c r="K10422">
        <f>Table1[[#This Row],[Total Revenue + Open]]/Table1[[#This Row],[Qty]]</f>
        <v>2.4749090909090907</v>
      </c>
      <c r="L10422">
        <f>Table1[[#This Row],[Total Revenue + Open]]/Table1[[#This Row],[Qty]]</f>
        <v>2.4749090909090907</v>
      </c>
    </row>
    <row r="10423" spans="1:12" hidden="1">
      <c r="A10423" t="s">
        <v>544</v>
      </c>
      <c r="B10423" t="s">
        <v>490</v>
      </c>
      <c r="C10423" t="s">
        <v>491</v>
      </c>
      <c r="D10423" t="s">
        <v>679</v>
      </c>
      <c r="E10423" t="s">
        <v>15</v>
      </c>
      <c r="F10423" t="s">
        <v>681</v>
      </c>
      <c r="G10423" t="s">
        <v>685</v>
      </c>
      <c r="H10423" s="1">
        <v>2019</v>
      </c>
      <c r="I10423" s="2">
        <v>8245</v>
      </c>
      <c r="J10423" s="3">
        <v>20418</v>
      </c>
      <c r="K10423">
        <f>Table1[[#This Row],[Total Revenue + Open]]/Table1[[#This Row],[Qty]]</f>
        <v>2.4764099454214676</v>
      </c>
      <c r="L10423">
        <f>Table1[[#This Row],[Total Revenue + Open]]/Table1[[#This Row],[Qty]]</f>
        <v>2.4764099454214676</v>
      </c>
    </row>
    <row r="10424" spans="1:12" hidden="1">
      <c r="A10424" t="s">
        <v>544</v>
      </c>
      <c r="B10424" t="s">
        <v>490</v>
      </c>
      <c r="C10424" t="s">
        <v>491</v>
      </c>
      <c r="D10424" t="s">
        <v>679</v>
      </c>
      <c r="E10424" t="s">
        <v>15</v>
      </c>
      <c r="F10424" t="s">
        <v>681</v>
      </c>
      <c r="G10424" t="s">
        <v>685</v>
      </c>
      <c r="H10424" s="1">
        <v>2019</v>
      </c>
      <c r="I10424" s="2">
        <v>50</v>
      </c>
      <c r="J10424" s="3">
        <v>124.5</v>
      </c>
      <c r="K10424">
        <f>Table1[[#This Row],[Total Revenue + Open]]/Table1[[#This Row],[Qty]]</f>
        <v>2.4900000000000002</v>
      </c>
      <c r="L10424">
        <f>Table1[[#This Row],[Total Revenue + Open]]/Table1[[#This Row],[Qty]]</f>
        <v>2.4900000000000002</v>
      </c>
    </row>
    <row r="10425" spans="1:12" hidden="1">
      <c r="A10425" t="s">
        <v>544</v>
      </c>
      <c r="B10425" t="s">
        <v>490</v>
      </c>
      <c r="C10425" t="s">
        <v>491</v>
      </c>
      <c r="D10425" t="s">
        <v>679</v>
      </c>
      <c r="E10425" t="s">
        <v>15</v>
      </c>
      <c r="F10425" t="s">
        <v>681</v>
      </c>
      <c r="G10425" t="s">
        <v>685</v>
      </c>
      <c r="H10425" s="1">
        <v>2019</v>
      </c>
      <c r="I10425" s="2">
        <v>12565</v>
      </c>
      <c r="J10425" s="3">
        <v>31125</v>
      </c>
      <c r="K10425">
        <f>Table1[[#This Row],[Total Revenue + Open]]/Table1[[#This Row],[Qty]]</f>
        <v>2.4771189812972545</v>
      </c>
      <c r="L10425">
        <f>Table1[[#This Row],[Total Revenue + Open]]/Table1[[#This Row],[Qty]]</f>
        <v>2.4771189812972545</v>
      </c>
    </row>
    <row r="10426" spans="1:12" hidden="1">
      <c r="A10426" t="s">
        <v>544</v>
      </c>
      <c r="B10426" t="s">
        <v>490</v>
      </c>
      <c r="C10426" t="s">
        <v>491</v>
      </c>
      <c r="D10426" t="s">
        <v>679</v>
      </c>
      <c r="E10426" t="s">
        <v>15</v>
      </c>
      <c r="F10426" t="s">
        <v>681</v>
      </c>
      <c r="G10426" t="s">
        <v>685</v>
      </c>
      <c r="H10426" s="1">
        <v>2019</v>
      </c>
      <c r="I10426" s="2">
        <v>12515</v>
      </c>
      <c r="J10426" s="3">
        <v>31000.5</v>
      </c>
      <c r="K10426">
        <f>Table1[[#This Row],[Total Revenue + Open]]/Table1[[#This Row],[Qty]]</f>
        <v>2.4770675189772273</v>
      </c>
      <c r="L10426">
        <f>Table1[[#This Row],[Total Revenue + Open]]/Table1[[#This Row],[Qty]]</f>
        <v>2.4770675189772273</v>
      </c>
    </row>
    <row r="10427" spans="1:12" hidden="1">
      <c r="A10427" t="s">
        <v>544</v>
      </c>
      <c r="B10427" t="s">
        <v>490</v>
      </c>
      <c r="C10427" t="s">
        <v>491</v>
      </c>
      <c r="D10427" t="s">
        <v>679</v>
      </c>
      <c r="E10427" t="s">
        <v>15</v>
      </c>
      <c r="F10427" t="s">
        <v>681</v>
      </c>
      <c r="G10427" t="s">
        <v>685</v>
      </c>
      <c r="H10427" s="1">
        <v>2018</v>
      </c>
      <c r="I10427" s="2">
        <v>7290</v>
      </c>
      <c r="J10427" s="3">
        <v>18052.5</v>
      </c>
      <c r="K10427">
        <f>Table1[[#This Row],[Total Revenue + Open]]/Table1[[#This Row],[Qty]]</f>
        <v>2.4763374485596708</v>
      </c>
      <c r="L10427">
        <f>Table1[[#This Row],[Total Revenue + Open]]/Table1[[#This Row],[Qty]]</f>
        <v>2.4763374485596708</v>
      </c>
    </row>
    <row r="10428" spans="1:12" hidden="1">
      <c r="A10428" t="s">
        <v>544</v>
      </c>
      <c r="B10428" t="s">
        <v>490</v>
      </c>
      <c r="C10428" t="s">
        <v>491</v>
      </c>
      <c r="D10428" t="s">
        <v>679</v>
      </c>
      <c r="E10428" t="s">
        <v>15</v>
      </c>
      <c r="F10428" t="s">
        <v>681</v>
      </c>
      <c r="G10428" t="s">
        <v>685</v>
      </c>
      <c r="H10428" s="1">
        <v>2019</v>
      </c>
      <c r="I10428" s="2">
        <v>3120</v>
      </c>
      <c r="J10428" s="3">
        <v>7719</v>
      </c>
      <c r="K10428">
        <f>Table1[[#This Row],[Total Revenue + Open]]/Table1[[#This Row],[Qty]]</f>
        <v>2.4740384615384614</v>
      </c>
      <c r="L10428">
        <f>Table1[[#This Row],[Total Revenue + Open]]/Table1[[#This Row],[Qty]]</f>
        <v>2.4740384615384614</v>
      </c>
    </row>
    <row r="10429" spans="1:12" hidden="1">
      <c r="A10429" t="s">
        <v>544</v>
      </c>
      <c r="B10429" t="s">
        <v>490</v>
      </c>
      <c r="C10429" t="s">
        <v>491</v>
      </c>
      <c r="D10429" t="s">
        <v>679</v>
      </c>
      <c r="E10429" t="s">
        <v>15</v>
      </c>
      <c r="F10429" t="s">
        <v>681</v>
      </c>
      <c r="G10429" t="s">
        <v>685</v>
      </c>
      <c r="H10429" s="1">
        <v>2019</v>
      </c>
      <c r="I10429" s="2">
        <v>25</v>
      </c>
      <c r="J10429" s="3">
        <v>62.25</v>
      </c>
      <c r="K10429">
        <f>Table1[[#This Row],[Total Revenue + Open]]/Table1[[#This Row],[Qty]]</f>
        <v>2.4900000000000002</v>
      </c>
      <c r="L10429">
        <f>Table1[[#This Row],[Total Revenue + Open]]/Table1[[#This Row],[Qty]]</f>
        <v>2.4900000000000002</v>
      </c>
    </row>
    <row r="10430" spans="1:12" hidden="1">
      <c r="A10430" t="s">
        <v>544</v>
      </c>
      <c r="B10430" t="s">
        <v>490</v>
      </c>
      <c r="C10430" t="s">
        <v>491</v>
      </c>
      <c r="D10430" t="s">
        <v>679</v>
      </c>
      <c r="E10430" t="s">
        <v>15</v>
      </c>
      <c r="F10430" t="s">
        <v>681</v>
      </c>
      <c r="G10430" t="s">
        <v>685</v>
      </c>
      <c r="H10430" s="1">
        <v>2019</v>
      </c>
      <c r="I10430" s="2">
        <v>5230</v>
      </c>
      <c r="J10430" s="3">
        <v>12948</v>
      </c>
      <c r="K10430">
        <f>Table1[[#This Row],[Total Revenue + Open]]/Table1[[#This Row],[Qty]]</f>
        <v>2.4757170172084129</v>
      </c>
      <c r="L10430">
        <f>Table1[[#This Row],[Total Revenue + Open]]/Table1[[#This Row],[Qty]]</f>
        <v>2.4757170172084129</v>
      </c>
    </row>
    <row r="10431" spans="1:12" hidden="1">
      <c r="A10431" t="s">
        <v>544</v>
      </c>
      <c r="B10431" t="s">
        <v>490</v>
      </c>
      <c r="C10431" t="s">
        <v>491</v>
      </c>
      <c r="D10431" t="s">
        <v>679</v>
      </c>
      <c r="E10431" t="s">
        <v>15</v>
      </c>
      <c r="F10431" t="s">
        <v>681</v>
      </c>
      <c r="G10431" t="s">
        <v>685</v>
      </c>
      <c r="H10431" s="1">
        <v>2019</v>
      </c>
      <c r="I10431" s="2">
        <v>5180</v>
      </c>
      <c r="J10431" s="3">
        <v>12823.5</v>
      </c>
      <c r="K10431">
        <f>Table1[[#This Row],[Total Revenue + Open]]/Table1[[#This Row],[Qty]]</f>
        <v>2.4755791505791507</v>
      </c>
      <c r="L10431">
        <f>Table1[[#This Row],[Total Revenue + Open]]/Table1[[#This Row],[Qty]]</f>
        <v>2.4755791505791507</v>
      </c>
    </row>
    <row r="10432" spans="1:12" hidden="1">
      <c r="A10432" t="s">
        <v>544</v>
      </c>
      <c r="B10432" t="s">
        <v>490</v>
      </c>
      <c r="C10432" t="s">
        <v>491</v>
      </c>
      <c r="D10432" t="s">
        <v>679</v>
      </c>
      <c r="E10432" t="s">
        <v>15</v>
      </c>
      <c r="F10432" t="s">
        <v>681</v>
      </c>
      <c r="G10432" t="s">
        <v>685</v>
      </c>
      <c r="H10432" s="1">
        <v>2019</v>
      </c>
      <c r="I10432" s="2">
        <v>6185</v>
      </c>
      <c r="J10432" s="3">
        <v>15313.5</v>
      </c>
      <c r="K10432">
        <f>Table1[[#This Row],[Total Revenue + Open]]/Table1[[#This Row],[Qty]]</f>
        <v>2.4759094583670169</v>
      </c>
      <c r="L10432">
        <f>Table1[[#This Row],[Total Revenue + Open]]/Table1[[#This Row],[Qty]]</f>
        <v>2.4759094583670169</v>
      </c>
    </row>
    <row r="10433" spans="1:12" hidden="1">
      <c r="A10433" t="s">
        <v>544</v>
      </c>
      <c r="B10433" t="s">
        <v>490</v>
      </c>
      <c r="C10433" t="s">
        <v>491</v>
      </c>
      <c r="D10433" t="s">
        <v>679</v>
      </c>
      <c r="E10433" t="s">
        <v>15</v>
      </c>
      <c r="F10433" t="s">
        <v>681</v>
      </c>
      <c r="G10433" t="s">
        <v>685</v>
      </c>
      <c r="H10433" s="1">
        <v>2019</v>
      </c>
      <c r="I10433" s="2">
        <v>25</v>
      </c>
      <c r="J10433" s="3">
        <v>62.25</v>
      </c>
      <c r="K10433">
        <f>Table1[[#This Row],[Total Revenue + Open]]/Table1[[#This Row],[Qty]]</f>
        <v>2.4900000000000002</v>
      </c>
      <c r="L10433">
        <f>Table1[[#This Row],[Total Revenue + Open]]/Table1[[#This Row],[Qty]]</f>
        <v>2.4900000000000002</v>
      </c>
    </row>
    <row r="10434" spans="1:12" hidden="1">
      <c r="A10434" t="s">
        <v>544</v>
      </c>
      <c r="B10434" t="s">
        <v>490</v>
      </c>
      <c r="C10434" t="s">
        <v>491</v>
      </c>
      <c r="D10434" t="s">
        <v>679</v>
      </c>
      <c r="E10434" t="s">
        <v>15</v>
      </c>
      <c r="F10434" t="s">
        <v>681</v>
      </c>
      <c r="G10434" t="s">
        <v>685</v>
      </c>
      <c r="H10434" s="1">
        <v>2019</v>
      </c>
      <c r="I10434" s="2">
        <v>13520</v>
      </c>
      <c r="J10434" s="3">
        <v>33490.5</v>
      </c>
      <c r="K10434">
        <f>Table1[[#This Row],[Total Revenue + Open]]/Table1[[#This Row],[Qty]]</f>
        <v>2.4771079881656806</v>
      </c>
      <c r="L10434">
        <f>Table1[[#This Row],[Total Revenue + Open]]/Table1[[#This Row],[Qty]]</f>
        <v>2.4771079881656806</v>
      </c>
    </row>
    <row r="10435" spans="1:12" hidden="1">
      <c r="A10435" t="s">
        <v>544</v>
      </c>
      <c r="B10435" t="s">
        <v>490</v>
      </c>
      <c r="C10435" t="s">
        <v>491</v>
      </c>
      <c r="D10435" t="s">
        <v>679</v>
      </c>
      <c r="E10435" t="s">
        <v>15</v>
      </c>
      <c r="F10435" t="s">
        <v>681</v>
      </c>
      <c r="G10435" t="s">
        <v>685</v>
      </c>
      <c r="H10435" s="1">
        <v>2020</v>
      </c>
      <c r="I10435" s="2">
        <v>4625</v>
      </c>
      <c r="J10435" s="3">
        <v>11454</v>
      </c>
      <c r="K10435">
        <f>Table1[[#This Row],[Total Revenue + Open]]/Table1[[#This Row],[Qty]]</f>
        <v>2.4765405405405407</v>
      </c>
      <c r="L10435">
        <f>Table1[[#This Row],[Total Revenue + Open]]/Table1[[#This Row],[Qty]]</f>
        <v>2.4765405405405407</v>
      </c>
    </row>
    <row r="10436" spans="1:12" hidden="1">
      <c r="A10436" t="s">
        <v>544</v>
      </c>
      <c r="B10436" t="s">
        <v>490</v>
      </c>
      <c r="C10436" t="s">
        <v>491</v>
      </c>
      <c r="D10436" t="s">
        <v>679</v>
      </c>
      <c r="E10436" t="s">
        <v>15</v>
      </c>
      <c r="F10436" t="s">
        <v>681</v>
      </c>
      <c r="G10436" t="s">
        <v>685</v>
      </c>
      <c r="H10436" s="1">
        <v>2019</v>
      </c>
      <c r="I10436" s="2">
        <v>5180</v>
      </c>
      <c r="J10436" s="3">
        <v>12823.5</v>
      </c>
      <c r="K10436">
        <f>Table1[[#This Row],[Total Revenue + Open]]/Table1[[#This Row],[Qty]]</f>
        <v>2.4755791505791507</v>
      </c>
      <c r="L10436">
        <f>Table1[[#This Row],[Total Revenue + Open]]/Table1[[#This Row],[Qty]]</f>
        <v>2.4755791505791507</v>
      </c>
    </row>
    <row r="10437" spans="1:12" hidden="1">
      <c r="A10437" t="s">
        <v>544</v>
      </c>
      <c r="B10437" t="s">
        <v>490</v>
      </c>
      <c r="C10437" t="s">
        <v>491</v>
      </c>
      <c r="D10437" t="s">
        <v>679</v>
      </c>
      <c r="E10437" t="s">
        <v>15</v>
      </c>
      <c r="F10437" t="s">
        <v>681</v>
      </c>
      <c r="G10437" t="s">
        <v>685</v>
      </c>
      <c r="H10437" s="1">
        <v>2020</v>
      </c>
      <c r="I10437" s="2">
        <v>8345</v>
      </c>
      <c r="J10437" s="3">
        <v>19837</v>
      </c>
      <c r="K10437">
        <f>Table1[[#This Row],[Total Revenue + Open]]/Table1[[#This Row],[Qty]]</f>
        <v>2.3771120431396047</v>
      </c>
      <c r="L10437">
        <f>Table1[[#This Row],[Total Revenue + Open]]/Table1[[#This Row],[Qty]]</f>
        <v>2.3771120431396047</v>
      </c>
    </row>
    <row r="10438" spans="1:12" hidden="1">
      <c r="A10438" t="s">
        <v>544</v>
      </c>
      <c r="B10438" t="s">
        <v>490</v>
      </c>
      <c r="C10438" t="s">
        <v>491</v>
      </c>
      <c r="D10438" t="s">
        <v>679</v>
      </c>
      <c r="E10438" t="s">
        <v>15</v>
      </c>
      <c r="F10438" t="s">
        <v>681</v>
      </c>
      <c r="G10438" t="s">
        <v>685</v>
      </c>
      <c r="H10438" s="1">
        <v>2019</v>
      </c>
      <c r="I10438" s="2">
        <v>6235</v>
      </c>
      <c r="J10438" s="3">
        <v>15438</v>
      </c>
      <c r="K10438">
        <f>Table1[[#This Row],[Total Revenue + Open]]/Table1[[#This Row],[Qty]]</f>
        <v>2.4760224538893345</v>
      </c>
      <c r="L10438">
        <f>Table1[[#This Row],[Total Revenue + Open]]/Table1[[#This Row],[Qty]]</f>
        <v>2.4760224538893345</v>
      </c>
    </row>
    <row r="10439" spans="1:12" hidden="1">
      <c r="A10439" t="s">
        <v>544</v>
      </c>
      <c r="B10439" t="s">
        <v>490</v>
      </c>
      <c r="C10439" t="s">
        <v>491</v>
      </c>
      <c r="D10439" t="s">
        <v>679</v>
      </c>
      <c r="E10439" t="s">
        <v>15</v>
      </c>
      <c r="F10439" t="s">
        <v>681</v>
      </c>
      <c r="G10439" t="s">
        <v>685</v>
      </c>
      <c r="H10439" s="1">
        <v>2019</v>
      </c>
      <c r="I10439" s="2">
        <v>7290</v>
      </c>
      <c r="J10439" s="3">
        <v>18052.5</v>
      </c>
      <c r="K10439">
        <f>Table1[[#This Row],[Total Revenue + Open]]/Table1[[#This Row],[Qty]]</f>
        <v>2.4763374485596708</v>
      </c>
      <c r="L10439">
        <f>Table1[[#This Row],[Total Revenue + Open]]/Table1[[#This Row],[Qty]]</f>
        <v>2.4763374485596708</v>
      </c>
    </row>
    <row r="10440" spans="1:12" hidden="1">
      <c r="A10440" t="s">
        <v>544</v>
      </c>
      <c r="B10440" t="s">
        <v>490</v>
      </c>
      <c r="C10440" t="s">
        <v>491</v>
      </c>
      <c r="D10440" t="s">
        <v>679</v>
      </c>
      <c r="E10440" t="s">
        <v>15</v>
      </c>
      <c r="F10440" t="s">
        <v>681</v>
      </c>
      <c r="G10440" t="s">
        <v>685</v>
      </c>
      <c r="H10440" s="1">
        <v>2019</v>
      </c>
      <c r="I10440" s="2">
        <v>4175</v>
      </c>
      <c r="J10440" s="3">
        <v>10333.5</v>
      </c>
      <c r="K10440">
        <f>Table1[[#This Row],[Total Revenue + Open]]/Table1[[#This Row],[Qty]]</f>
        <v>2.4750898203592815</v>
      </c>
      <c r="L10440">
        <f>Table1[[#This Row],[Total Revenue + Open]]/Table1[[#This Row],[Qty]]</f>
        <v>2.4750898203592815</v>
      </c>
    </row>
    <row r="10441" spans="1:12" hidden="1">
      <c r="A10441" t="s">
        <v>544</v>
      </c>
      <c r="B10441" t="s">
        <v>490</v>
      </c>
      <c r="C10441" t="s">
        <v>491</v>
      </c>
      <c r="D10441" t="s">
        <v>679</v>
      </c>
      <c r="E10441" t="s">
        <v>15</v>
      </c>
      <c r="F10441" t="s">
        <v>681</v>
      </c>
      <c r="G10441" t="s">
        <v>685</v>
      </c>
      <c r="H10441" s="1">
        <v>2019</v>
      </c>
      <c r="I10441" s="2">
        <v>5180</v>
      </c>
      <c r="J10441" s="3">
        <v>12823.5</v>
      </c>
      <c r="K10441">
        <f>Table1[[#This Row],[Total Revenue + Open]]/Table1[[#This Row],[Qty]]</f>
        <v>2.4755791505791507</v>
      </c>
      <c r="L10441">
        <f>Table1[[#This Row],[Total Revenue + Open]]/Table1[[#This Row],[Qty]]</f>
        <v>2.4755791505791507</v>
      </c>
    </row>
    <row r="10442" spans="1:12" hidden="1">
      <c r="A10442" t="s">
        <v>544</v>
      </c>
      <c r="B10442" t="s">
        <v>490</v>
      </c>
      <c r="C10442" t="s">
        <v>491</v>
      </c>
      <c r="D10442" t="s">
        <v>679</v>
      </c>
      <c r="E10442" t="s">
        <v>15</v>
      </c>
      <c r="F10442" t="s">
        <v>681</v>
      </c>
      <c r="G10442" t="s">
        <v>685</v>
      </c>
      <c r="H10442" s="1">
        <v>2020</v>
      </c>
      <c r="I10442" s="2">
        <v>3320</v>
      </c>
      <c r="J10442" s="3">
        <v>8217</v>
      </c>
      <c r="K10442">
        <f>Table1[[#This Row],[Total Revenue + Open]]/Table1[[#This Row],[Qty]]</f>
        <v>2.4750000000000001</v>
      </c>
      <c r="L10442">
        <f>Table1[[#This Row],[Total Revenue + Open]]/Table1[[#This Row],[Qty]]</f>
        <v>2.4750000000000001</v>
      </c>
    </row>
    <row r="10443" spans="1:12" hidden="1">
      <c r="A10443" t="s">
        <v>544</v>
      </c>
      <c r="B10443" t="s">
        <v>490</v>
      </c>
      <c r="C10443" t="s">
        <v>491</v>
      </c>
      <c r="D10443" t="s">
        <v>679</v>
      </c>
      <c r="E10443" t="s">
        <v>15</v>
      </c>
      <c r="F10443" t="s">
        <v>681</v>
      </c>
      <c r="G10443" t="s">
        <v>685</v>
      </c>
      <c r="H10443" s="1">
        <v>2020</v>
      </c>
      <c r="I10443" s="2">
        <v>6285</v>
      </c>
      <c r="J10443" s="3">
        <v>15562.5</v>
      </c>
      <c r="K10443">
        <f>Table1[[#This Row],[Total Revenue + Open]]/Table1[[#This Row],[Qty]]</f>
        <v>2.4761336515513128</v>
      </c>
      <c r="L10443">
        <f>Table1[[#This Row],[Total Revenue + Open]]/Table1[[#This Row],[Qty]]</f>
        <v>2.4761336515513128</v>
      </c>
    </row>
    <row r="10444" spans="1:12" hidden="1">
      <c r="A10444" t="s">
        <v>544</v>
      </c>
      <c r="B10444" t="s">
        <v>490</v>
      </c>
      <c r="C10444" t="s">
        <v>491</v>
      </c>
      <c r="D10444" t="s">
        <v>679</v>
      </c>
      <c r="E10444" t="s">
        <v>15</v>
      </c>
      <c r="F10444" t="s">
        <v>681</v>
      </c>
      <c r="G10444" t="s">
        <v>685</v>
      </c>
      <c r="H10444" s="1">
        <v>2019</v>
      </c>
      <c r="I10444" s="2">
        <v>6285</v>
      </c>
      <c r="J10444" s="3">
        <v>15562.5</v>
      </c>
      <c r="K10444">
        <f>Table1[[#This Row],[Total Revenue + Open]]/Table1[[#This Row],[Qty]]</f>
        <v>2.4761336515513128</v>
      </c>
      <c r="L10444">
        <f>Table1[[#This Row],[Total Revenue + Open]]/Table1[[#This Row],[Qty]]</f>
        <v>2.4761336515513128</v>
      </c>
    </row>
    <row r="10445" spans="1:12" hidden="1">
      <c r="A10445" t="s">
        <v>544</v>
      </c>
      <c r="B10445" t="s">
        <v>490</v>
      </c>
      <c r="C10445" t="s">
        <v>491</v>
      </c>
      <c r="D10445" t="s">
        <v>679</v>
      </c>
      <c r="E10445" t="s">
        <v>15</v>
      </c>
      <c r="F10445" t="s">
        <v>681</v>
      </c>
      <c r="G10445" t="s">
        <v>685</v>
      </c>
      <c r="H10445" s="1">
        <v>2020</v>
      </c>
      <c r="I10445" s="2">
        <v>3170</v>
      </c>
      <c r="J10445" s="3">
        <v>7843.5</v>
      </c>
      <c r="K10445">
        <f>Table1[[#This Row],[Total Revenue + Open]]/Table1[[#This Row],[Qty]]</f>
        <v>2.4742902208201891</v>
      </c>
      <c r="L10445">
        <f>Table1[[#This Row],[Total Revenue + Open]]/Table1[[#This Row],[Qty]]</f>
        <v>2.4742902208201891</v>
      </c>
    </row>
    <row r="10446" spans="1:12" hidden="1">
      <c r="A10446" t="s">
        <v>544</v>
      </c>
      <c r="B10446" t="s">
        <v>490</v>
      </c>
      <c r="C10446" t="s">
        <v>491</v>
      </c>
      <c r="D10446" t="s">
        <v>679</v>
      </c>
      <c r="E10446" t="s">
        <v>15</v>
      </c>
      <c r="F10446" t="s">
        <v>681</v>
      </c>
      <c r="G10446" t="s">
        <v>685</v>
      </c>
      <c r="H10446" s="1">
        <v>2020</v>
      </c>
      <c r="I10446" s="2">
        <v>3770</v>
      </c>
      <c r="J10446" s="3">
        <v>9337.5</v>
      </c>
      <c r="K10446">
        <f>Table1[[#This Row],[Total Revenue + Open]]/Table1[[#This Row],[Qty]]</f>
        <v>2.476790450928382</v>
      </c>
      <c r="L10446">
        <f>Table1[[#This Row],[Total Revenue + Open]]/Table1[[#This Row],[Qty]]</f>
        <v>2.476790450928382</v>
      </c>
    </row>
    <row r="10447" spans="1:12" hidden="1">
      <c r="A10447" t="s">
        <v>544</v>
      </c>
      <c r="B10447" t="s">
        <v>490</v>
      </c>
      <c r="C10447" t="s">
        <v>491</v>
      </c>
      <c r="D10447" t="s">
        <v>679</v>
      </c>
      <c r="E10447" t="s">
        <v>15</v>
      </c>
      <c r="F10447" t="s">
        <v>681</v>
      </c>
      <c r="G10447" t="s">
        <v>685</v>
      </c>
      <c r="H10447" s="1">
        <v>2020</v>
      </c>
      <c r="I10447" s="2">
        <v>14575</v>
      </c>
      <c r="J10447" s="3">
        <v>34655</v>
      </c>
      <c r="K10447">
        <f>Table1[[#This Row],[Total Revenue + Open]]/Table1[[#This Row],[Qty]]</f>
        <v>2.3777015437392794</v>
      </c>
      <c r="L10447">
        <f>Table1[[#This Row],[Total Revenue + Open]]/Table1[[#This Row],[Qty]]</f>
        <v>2.3777015437392794</v>
      </c>
    </row>
    <row r="10448" spans="1:12" hidden="1">
      <c r="A10448" t="s">
        <v>544</v>
      </c>
      <c r="B10448" t="s">
        <v>490</v>
      </c>
      <c r="C10448" t="s">
        <v>491</v>
      </c>
      <c r="D10448" t="s">
        <v>679</v>
      </c>
      <c r="E10448" t="s">
        <v>15</v>
      </c>
      <c r="F10448" t="s">
        <v>681</v>
      </c>
      <c r="G10448" t="s">
        <v>685</v>
      </c>
      <c r="H10448" s="1">
        <v>2021</v>
      </c>
      <c r="I10448" s="2">
        <v>4175</v>
      </c>
      <c r="J10448" s="3">
        <v>9918.5</v>
      </c>
      <c r="K10448">
        <f>Table1[[#This Row],[Total Revenue + Open]]/Table1[[#This Row],[Qty]]</f>
        <v>2.3756886227544909</v>
      </c>
      <c r="L10448">
        <f>Table1[[#This Row],[Total Revenue + Open]]/Table1[[#This Row],[Qty]]</f>
        <v>2.3756886227544909</v>
      </c>
    </row>
    <row r="10449" spans="1:12" hidden="1">
      <c r="A10449" t="s">
        <v>544</v>
      </c>
      <c r="B10449" t="s">
        <v>490</v>
      </c>
      <c r="C10449" t="s">
        <v>491</v>
      </c>
      <c r="D10449" t="s">
        <v>679</v>
      </c>
      <c r="E10449" t="s">
        <v>15</v>
      </c>
      <c r="F10449" t="s">
        <v>681</v>
      </c>
      <c r="G10449" t="s">
        <v>685</v>
      </c>
      <c r="H10449" s="1">
        <v>2021</v>
      </c>
      <c r="I10449" s="2">
        <v>8320</v>
      </c>
      <c r="J10449" s="3">
        <v>19777.25</v>
      </c>
      <c r="K10449">
        <f>Table1[[#This Row],[Total Revenue + Open]]/Table1[[#This Row],[Qty]]</f>
        <v>2.3770733173076923</v>
      </c>
      <c r="L10449">
        <f>Table1[[#This Row],[Total Revenue + Open]]/Table1[[#This Row],[Qty]]</f>
        <v>2.3770733173076923</v>
      </c>
    </row>
    <row r="10450" spans="1:12" hidden="1">
      <c r="A10450" t="s">
        <v>544</v>
      </c>
      <c r="B10450" t="s">
        <v>490</v>
      </c>
      <c r="C10450" t="s">
        <v>491</v>
      </c>
      <c r="D10450" t="s">
        <v>679</v>
      </c>
      <c r="E10450" t="s">
        <v>15</v>
      </c>
      <c r="F10450" t="s">
        <v>681</v>
      </c>
      <c r="G10450" t="s">
        <v>685</v>
      </c>
      <c r="H10450" s="1">
        <v>2022</v>
      </c>
      <c r="I10450" s="2">
        <v>8320</v>
      </c>
      <c r="J10450" s="3">
        <v>19777.25</v>
      </c>
      <c r="K10450">
        <f>Table1[[#This Row],[Total Revenue + Open]]/Table1[[#This Row],[Qty]]</f>
        <v>2.3770733173076923</v>
      </c>
      <c r="L10450">
        <f>Table1[[#This Row],[Total Revenue + Open]]/Table1[[#This Row],[Qty]]</f>
        <v>2.3770733173076923</v>
      </c>
    </row>
    <row r="10451" spans="1:12" hidden="1">
      <c r="A10451" t="s">
        <v>544</v>
      </c>
      <c r="B10451" t="s">
        <v>490</v>
      </c>
      <c r="C10451" t="s">
        <v>491</v>
      </c>
      <c r="D10451" t="s">
        <v>679</v>
      </c>
      <c r="E10451" t="s">
        <v>15</v>
      </c>
      <c r="F10451" t="s">
        <v>681</v>
      </c>
      <c r="G10451" t="s">
        <v>685</v>
      </c>
      <c r="H10451" s="1">
        <v>2019</v>
      </c>
      <c r="I10451" s="2">
        <v>6285</v>
      </c>
      <c r="J10451" s="3">
        <v>15562.5</v>
      </c>
      <c r="K10451">
        <f>Table1[[#This Row],[Total Revenue + Open]]/Table1[[#This Row],[Qty]]</f>
        <v>2.4761336515513128</v>
      </c>
      <c r="L10451">
        <f>Table1[[#This Row],[Total Revenue + Open]]/Table1[[#This Row],[Qty]]</f>
        <v>2.4761336515513128</v>
      </c>
    </row>
    <row r="10452" spans="1:12" hidden="1">
      <c r="A10452" t="s">
        <v>544</v>
      </c>
      <c r="B10452" t="s">
        <v>490</v>
      </c>
      <c r="C10452" t="s">
        <v>491</v>
      </c>
      <c r="D10452" t="s">
        <v>679</v>
      </c>
      <c r="E10452" t="s">
        <v>15</v>
      </c>
      <c r="F10452" t="s">
        <v>681</v>
      </c>
      <c r="G10452" t="s">
        <v>685</v>
      </c>
      <c r="H10452" s="1">
        <v>2019</v>
      </c>
      <c r="I10452" s="2">
        <v>6285</v>
      </c>
      <c r="J10452" s="3">
        <v>15562.5</v>
      </c>
      <c r="K10452">
        <f>Table1[[#This Row],[Total Revenue + Open]]/Table1[[#This Row],[Qty]]</f>
        <v>2.4761336515513128</v>
      </c>
      <c r="L10452">
        <f>Table1[[#This Row],[Total Revenue + Open]]/Table1[[#This Row],[Qty]]</f>
        <v>2.4761336515513128</v>
      </c>
    </row>
    <row r="10453" spans="1:12" hidden="1">
      <c r="A10453" t="s">
        <v>544</v>
      </c>
      <c r="B10453" t="s">
        <v>490</v>
      </c>
      <c r="C10453" t="s">
        <v>491</v>
      </c>
      <c r="D10453" t="s">
        <v>679</v>
      </c>
      <c r="E10453" t="s">
        <v>15</v>
      </c>
      <c r="F10453" t="s">
        <v>681</v>
      </c>
      <c r="G10453" t="s">
        <v>685</v>
      </c>
      <c r="H10453" s="1">
        <v>2019</v>
      </c>
      <c r="I10453" s="2">
        <v>7290</v>
      </c>
      <c r="J10453" s="3">
        <v>18052.5</v>
      </c>
      <c r="K10453">
        <f>Table1[[#This Row],[Total Revenue + Open]]/Table1[[#This Row],[Qty]]</f>
        <v>2.4763374485596708</v>
      </c>
      <c r="L10453">
        <f>Table1[[#This Row],[Total Revenue + Open]]/Table1[[#This Row],[Qty]]</f>
        <v>2.4763374485596708</v>
      </c>
    </row>
    <row r="10454" spans="1:12" hidden="1">
      <c r="A10454" t="s">
        <v>544</v>
      </c>
      <c r="B10454" t="s">
        <v>490</v>
      </c>
      <c r="C10454" t="s">
        <v>491</v>
      </c>
      <c r="D10454" t="s">
        <v>679</v>
      </c>
      <c r="E10454" t="s">
        <v>15</v>
      </c>
      <c r="F10454" t="s">
        <v>681</v>
      </c>
      <c r="G10454" t="s">
        <v>685</v>
      </c>
      <c r="H10454" s="1">
        <v>2019</v>
      </c>
      <c r="I10454" s="2">
        <v>7290</v>
      </c>
      <c r="J10454" s="3">
        <v>18052.5</v>
      </c>
      <c r="K10454">
        <f>Table1[[#This Row],[Total Revenue + Open]]/Table1[[#This Row],[Qty]]</f>
        <v>2.4763374485596708</v>
      </c>
      <c r="L10454">
        <f>Table1[[#This Row],[Total Revenue + Open]]/Table1[[#This Row],[Qty]]</f>
        <v>2.4763374485596708</v>
      </c>
    </row>
    <row r="10455" spans="1:12" hidden="1">
      <c r="A10455" t="s">
        <v>544</v>
      </c>
      <c r="B10455" t="s">
        <v>490</v>
      </c>
      <c r="C10455" t="s">
        <v>491</v>
      </c>
      <c r="D10455" t="s">
        <v>679</v>
      </c>
      <c r="E10455" t="s">
        <v>15</v>
      </c>
      <c r="F10455" t="s">
        <v>681</v>
      </c>
      <c r="G10455" t="s">
        <v>685</v>
      </c>
      <c r="H10455" s="1">
        <v>2020</v>
      </c>
      <c r="I10455" s="2">
        <v>2065</v>
      </c>
      <c r="J10455" s="3">
        <v>4899.5</v>
      </c>
      <c r="K10455">
        <f>Table1[[#This Row],[Total Revenue + Open]]/Table1[[#This Row],[Qty]]</f>
        <v>2.3726392251815982</v>
      </c>
      <c r="L10455">
        <f>Table1[[#This Row],[Total Revenue + Open]]/Table1[[#This Row],[Qty]]</f>
        <v>2.3726392251815982</v>
      </c>
    </row>
    <row r="10456" spans="1:12" hidden="1">
      <c r="A10456" t="s">
        <v>544</v>
      </c>
      <c r="B10456" t="s">
        <v>490</v>
      </c>
      <c r="C10456" t="s">
        <v>491</v>
      </c>
      <c r="D10456" t="s">
        <v>679</v>
      </c>
      <c r="E10456" t="s">
        <v>15</v>
      </c>
      <c r="F10456" t="s">
        <v>681</v>
      </c>
      <c r="G10456" t="s">
        <v>685</v>
      </c>
      <c r="H10456" s="1">
        <v>2020</v>
      </c>
      <c r="I10456" s="2">
        <v>7290</v>
      </c>
      <c r="J10456" s="3">
        <v>18052.5</v>
      </c>
      <c r="K10456">
        <f>Table1[[#This Row],[Total Revenue + Open]]/Table1[[#This Row],[Qty]]</f>
        <v>2.4763374485596708</v>
      </c>
      <c r="L10456">
        <f>Table1[[#This Row],[Total Revenue + Open]]/Table1[[#This Row],[Qty]]</f>
        <v>2.4763374485596708</v>
      </c>
    </row>
    <row r="10457" spans="1:12" hidden="1">
      <c r="A10457" t="s">
        <v>544</v>
      </c>
      <c r="B10457" t="s">
        <v>490</v>
      </c>
      <c r="C10457" t="s">
        <v>491</v>
      </c>
      <c r="D10457" t="s">
        <v>679</v>
      </c>
      <c r="E10457" t="s">
        <v>15</v>
      </c>
      <c r="F10457" t="s">
        <v>681</v>
      </c>
      <c r="G10457" t="s">
        <v>685</v>
      </c>
      <c r="H10457" s="1">
        <v>2021</v>
      </c>
      <c r="I10457" s="2">
        <v>2115</v>
      </c>
      <c r="J10457" s="3">
        <v>5019</v>
      </c>
      <c r="K10457">
        <f>Table1[[#This Row],[Total Revenue + Open]]/Table1[[#This Row],[Qty]]</f>
        <v>2.3730496453900711</v>
      </c>
      <c r="L10457">
        <f>Table1[[#This Row],[Total Revenue + Open]]/Table1[[#This Row],[Qty]]</f>
        <v>2.3730496453900711</v>
      </c>
    </row>
    <row r="10458" spans="1:12" hidden="1">
      <c r="A10458" t="s">
        <v>544</v>
      </c>
      <c r="B10458" t="s">
        <v>490</v>
      </c>
      <c r="C10458" t="s">
        <v>491</v>
      </c>
      <c r="D10458" t="s">
        <v>679</v>
      </c>
      <c r="E10458" t="s">
        <v>15</v>
      </c>
      <c r="F10458" t="s">
        <v>681</v>
      </c>
      <c r="G10458" t="s">
        <v>685</v>
      </c>
      <c r="H10458" s="1">
        <v>2020</v>
      </c>
      <c r="I10458" s="2">
        <v>7940</v>
      </c>
      <c r="J10458" s="3">
        <v>18881</v>
      </c>
      <c r="K10458">
        <f>Table1[[#This Row],[Total Revenue + Open]]/Table1[[#This Row],[Qty]]</f>
        <v>2.3779596977329973</v>
      </c>
      <c r="L10458">
        <f>Table1[[#This Row],[Total Revenue + Open]]/Table1[[#This Row],[Qty]]</f>
        <v>2.3779596977329973</v>
      </c>
    </row>
    <row r="10459" spans="1:12" hidden="1">
      <c r="A10459" t="s">
        <v>544</v>
      </c>
      <c r="B10459" t="s">
        <v>490</v>
      </c>
      <c r="C10459" t="s">
        <v>491</v>
      </c>
      <c r="D10459" t="s">
        <v>679</v>
      </c>
      <c r="E10459" t="s">
        <v>15</v>
      </c>
      <c r="F10459" t="s">
        <v>681</v>
      </c>
      <c r="G10459" t="s">
        <v>685</v>
      </c>
      <c r="H10459" s="1">
        <v>2020</v>
      </c>
      <c r="I10459" s="2">
        <v>10455</v>
      </c>
      <c r="J10459" s="3">
        <v>24856</v>
      </c>
      <c r="K10459">
        <f>Table1[[#This Row],[Total Revenue + Open]]/Table1[[#This Row],[Qty]]</f>
        <v>2.377427068388331</v>
      </c>
      <c r="L10459">
        <f>Table1[[#This Row],[Total Revenue + Open]]/Table1[[#This Row],[Qty]]</f>
        <v>2.377427068388331</v>
      </c>
    </row>
    <row r="10460" spans="1:12" hidden="1">
      <c r="A10460" t="s">
        <v>544</v>
      </c>
      <c r="B10460" t="s">
        <v>490</v>
      </c>
      <c r="C10460" t="s">
        <v>491</v>
      </c>
      <c r="D10460" t="s">
        <v>679</v>
      </c>
      <c r="E10460" t="s">
        <v>15</v>
      </c>
      <c r="F10460" t="s">
        <v>681</v>
      </c>
      <c r="G10460" t="s">
        <v>685</v>
      </c>
      <c r="H10460" s="1">
        <v>2020</v>
      </c>
      <c r="I10460" s="2">
        <v>8395</v>
      </c>
      <c r="J10460" s="3">
        <v>19956.5</v>
      </c>
      <c r="K10460">
        <f>Table1[[#This Row],[Total Revenue + Open]]/Table1[[#This Row],[Qty]]</f>
        <v>2.3771888028588446</v>
      </c>
      <c r="L10460">
        <f>Table1[[#This Row],[Total Revenue + Open]]/Table1[[#This Row],[Qty]]</f>
        <v>2.3771888028588446</v>
      </c>
    </row>
    <row r="10461" spans="1:12" hidden="1">
      <c r="A10461" t="s">
        <v>544</v>
      </c>
      <c r="B10461" t="s">
        <v>490</v>
      </c>
      <c r="C10461" t="s">
        <v>491</v>
      </c>
      <c r="D10461" t="s">
        <v>679</v>
      </c>
      <c r="E10461" t="s">
        <v>15</v>
      </c>
      <c r="F10461" t="s">
        <v>681</v>
      </c>
      <c r="G10461" t="s">
        <v>685</v>
      </c>
      <c r="H10461" s="1">
        <v>2020</v>
      </c>
      <c r="I10461" s="2">
        <v>7290</v>
      </c>
      <c r="J10461" s="3">
        <v>17327.5</v>
      </c>
      <c r="K10461">
        <f>Table1[[#This Row],[Total Revenue + Open]]/Table1[[#This Row],[Qty]]</f>
        <v>2.3768861454046641</v>
      </c>
      <c r="L10461">
        <f>Table1[[#This Row],[Total Revenue + Open]]/Table1[[#This Row],[Qty]]</f>
        <v>2.3768861454046641</v>
      </c>
    </row>
    <row r="10462" spans="1:12" hidden="1">
      <c r="A10462" t="s">
        <v>544</v>
      </c>
      <c r="B10462" t="s">
        <v>490</v>
      </c>
      <c r="C10462" t="s">
        <v>491</v>
      </c>
      <c r="D10462" t="s">
        <v>679</v>
      </c>
      <c r="E10462" t="s">
        <v>15</v>
      </c>
      <c r="F10462" t="s">
        <v>681</v>
      </c>
      <c r="G10462" t="s">
        <v>685</v>
      </c>
      <c r="H10462" s="1">
        <v>2021</v>
      </c>
      <c r="I10462" s="2">
        <v>8345</v>
      </c>
      <c r="J10462" s="3">
        <v>19837</v>
      </c>
      <c r="K10462">
        <f>Table1[[#This Row],[Total Revenue + Open]]/Table1[[#This Row],[Qty]]</f>
        <v>2.3771120431396047</v>
      </c>
      <c r="L10462">
        <f>Table1[[#This Row],[Total Revenue + Open]]/Table1[[#This Row],[Qty]]</f>
        <v>2.3771120431396047</v>
      </c>
    </row>
    <row r="10463" spans="1:12" hidden="1">
      <c r="A10463" t="s">
        <v>544</v>
      </c>
      <c r="B10463" t="s">
        <v>490</v>
      </c>
      <c r="C10463" t="s">
        <v>491</v>
      </c>
      <c r="D10463" t="s">
        <v>679</v>
      </c>
      <c r="E10463" t="s">
        <v>15</v>
      </c>
      <c r="F10463" t="s">
        <v>681</v>
      </c>
      <c r="G10463" t="s">
        <v>685</v>
      </c>
      <c r="H10463" s="1">
        <v>2021</v>
      </c>
      <c r="I10463" s="2">
        <v>8995</v>
      </c>
      <c r="J10463" s="3">
        <v>21390.5</v>
      </c>
      <c r="K10463">
        <f>Table1[[#This Row],[Total Revenue + Open]]/Table1[[#This Row],[Qty]]</f>
        <v>2.3780433574207893</v>
      </c>
      <c r="L10463">
        <f>Table1[[#This Row],[Total Revenue + Open]]/Table1[[#This Row],[Qty]]</f>
        <v>2.3780433574207893</v>
      </c>
    </row>
    <row r="10464" spans="1:12" hidden="1">
      <c r="A10464" t="s">
        <v>544</v>
      </c>
      <c r="B10464" t="s">
        <v>490</v>
      </c>
      <c r="C10464" t="s">
        <v>491</v>
      </c>
      <c r="D10464" t="s">
        <v>679</v>
      </c>
      <c r="E10464" t="s">
        <v>15</v>
      </c>
      <c r="F10464" t="s">
        <v>681</v>
      </c>
      <c r="G10464" t="s">
        <v>685</v>
      </c>
      <c r="H10464" s="1">
        <v>2021</v>
      </c>
      <c r="I10464" s="2">
        <v>8320</v>
      </c>
      <c r="J10464" s="3">
        <v>19777.25</v>
      </c>
      <c r="K10464">
        <f>Table1[[#This Row],[Total Revenue + Open]]/Table1[[#This Row],[Qty]]</f>
        <v>2.3770733173076923</v>
      </c>
      <c r="L10464">
        <f>Table1[[#This Row],[Total Revenue + Open]]/Table1[[#This Row],[Qty]]</f>
        <v>2.3770733173076923</v>
      </c>
    </row>
    <row r="10465" spans="1:12" hidden="1">
      <c r="A10465" t="s">
        <v>544</v>
      </c>
      <c r="B10465" t="s">
        <v>490</v>
      </c>
      <c r="C10465" t="s">
        <v>491</v>
      </c>
      <c r="D10465" t="s">
        <v>679</v>
      </c>
      <c r="E10465" t="s">
        <v>15</v>
      </c>
      <c r="F10465" t="s">
        <v>681</v>
      </c>
      <c r="G10465" t="s">
        <v>685</v>
      </c>
      <c r="H10465" s="1">
        <v>2021</v>
      </c>
      <c r="I10465" s="2">
        <v>11810</v>
      </c>
      <c r="J10465" s="3">
        <v>28082.5</v>
      </c>
      <c r="K10465">
        <f>Table1[[#This Row],[Total Revenue + Open]]/Table1[[#This Row],[Qty]]</f>
        <v>2.3778577476714648</v>
      </c>
      <c r="L10465">
        <f>Table1[[#This Row],[Total Revenue + Open]]/Table1[[#This Row],[Qty]]</f>
        <v>2.3778577476714648</v>
      </c>
    </row>
    <row r="10466" spans="1:12" hidden="1">
      <c r="A10466" t="s">
        <v>544</v>
      </c>
      <c r="B10466" t="s">
        <v>490</v>
      </c>
      <c r="C10466" t="s">
        <v>491</v>
      </c>
      <c r="D10466" t="s">
        <v>679</v>
      </c>
      <c r="E10466" t="s">
        <v>15</v>
      </c>
      <c r="F10466" t="s">
        <v>681</v>
      </c>
      <c r="G10466" t="s">
        <v>685</v>
      </c>
      <c r="H10466" s="1">
        <v>2021</v>
      </c>
      <c r="I10466" s="2">
        <v>12490</v>
      </c>
      <c r="J10466" s="3">
        <v>29695.75</v>
      </c>
      <c r="K10466">
        <f>Table1[[#This Row],[Total Revenue + Open]]/Table1[[#This Row],[Qty]]</f>
        <v>2.3775620496397116</v>
      </c>
      <c r="L10466">
        <f>Table1[[#This Row],[Total Revenue + Open]]/Table1[[#This Row],[Qty]]</f>
        <v>2.3775620496397116</v>
      </c>
    </row>
    <row r="10467" spans="1:12" hidden="1">
      <c r="A10467" t="s">
        <v>544</v>
      </c>
      <c r="B10467" t="s">
        <v>490</v>
      </c>
      <c r="C10467" t="s">
        <v>491</v>
      </c>
      <c r="D10467" t="s">
        <v>679</v>
      </c>
      <c r="E10467" t="s">
        <v>15</v>
      </c>
      <c r="F10467" t="s">
        <v>681</v>
      </c>
      <c r="G10467" t="s">
        <v>685</v>
      </c>
      <c r="H10467" s="1">
        <v>2017</v>
      </c>
      <c r="I10467" s="2">
        <v>7290</v>
      </c>
      <c r="J10467" s="3">
        <v>18052.5</v>
      </c>
      <c r="K10467">
        <f>Table1[[#This Row],[Total Revenue + Open]]/Table1[[#This Row],[Qty]]</f>
        <v>2.4763374485596708</v>
      </c>
      <c r="L10467">
        <f>Table1[[#This Row],[Total Revenue + Open]]/Table1[[#This Row],[Qty]]</f>
        <v>2.4763374485596708</v>
      </c>
    </row>
    <row r="10468" spans="1:12" hidden="1">
      <c r="A10468" t="s">
        <v>544</v>
      </c>
      <c r="B10468" t="s">
        <v>490</v>
      </c>
      <c r="C10468" t="s">
        <v>491</v>
      </c>
      <c r="D10468" t="s">
        <v>679</v>
      </c>
      <c r="E10468" t="s">
        <v>15</v>
      </c>
      <c r="F10468" t="s">
        <v>681</v>
      </c>
      <c r="G10468" t="s">
        <v>685</v>
      </c>
      <c r="H10468" s="1">
        <v>2017</v>
      </c>
      <c r="I10468" s="2">
        <v>6260</v>
      </c>
      <c r="J10468" s="3">
        <v>15500.25</v>
      </c>
      <c r="K10468">
        <f>Table1[[#This Row],[Total Revenue + Open]]/Table1[[#This Row],[Qty]]</f>
        <v>2.4760782747603836</v>
      </c>
      <c r="L10468">
        <f>Table1[[#This Row],[Total Revenue + Open]]/Table1[[#This Row],[Qty]]</f>
        <v>2.4760782747603836</v>
      </c>
    </row>
    <row r="10469" spans="1:12" hidden="1">
      <c r="A10469" t="s">
        <v>544</v>
      </c>
      <c r="B10469" t="s">
        <v>490</v>
      </c>
      <c r="C10469" t="s">
        <v>491</v>
      </c>
      <c r="D10469" t="s">
        <v>679</v>
      </c>
      <c r="E10469" t="s">
        <v>15</v>
      </c>
      <c r="F10469" t="s">
        <v>681</v>
      </c>
      <c r="G10469" t="s">
        <v>685</v>
      </c>
      <c r="H10469" s="1">
        <v>2017</v>
      </c>
      <c r="I10469" s="2">
        <v>8345</v>
      </c>
      <c r="J10469" s="3">
        <v>20667</v>
      </c>
      <c r="K10469">
        <f>Table1[[#This Row],[Total Revenue + Open]]/Table1[[#This Row],[Qty]]</f>
        <v>2.4765727980826844</v>
      </c>
      <c r="L10469">
        <f>Table1[[#This Row],[Total Revenue + Open]]/Table1[[#This Row],[Qty]]</f>
        <v>2.4765727980826844</v>
      </c>
    </row>
    <row r="10470" spans="1:12" hidden="1">
      <c r="A10470" t="s">
        <v>544</v>
      </c>
      <c r="B10470" t="s">
        <v>490</v>
      </c>
      <c r="C10470" t="s">
        <v>491</v>
      </c>
      <c r="D10470" t="s">
        <v>679</v>
      </c>
      <c r="E10470" t="s">
        <v>15</v>
      </c>
      <c r="F10470" t="s">
        <v>681</v>
      </c>
      <c r="G10470" t="s">
        <v>685</v>
      </c>
      <c r="H10470" s="1">
        <v>2017</v>
      </c>
      <c r="I10470" s="2">
        <v>6260</v>
      </c>
      <c r="J10470" s="3">
        <v>15500.25</v>
      </c>
      <c r="K10470">
        <f>Table1[[#This Row],[Total Revenue + Open]]/Table1[[#This Row],[Qty]]</f>
        <v>2.4760782747603836</v>
      </c>
      <c r="L10470">
        <f>Table1[[#This Row],[Total Revenue + Open]]/Table1[[#This Row],[Qty]]</f>
        <v>2.4760782747603836</v>
      </c>
    </row>
    <row r="10471" spans="1:12" hidden="1">
      <c r="A10471" t="s">
        <v>544</v>
      </c>
      <c r="B10471" t="s">
        <v>490</v>
      </c>
      <c r="C10471" t="s">
        <v>491</v>
      </c>
      <c r="D10471" t="s">
        <v>679</v>
      </c>
      <c r="E10471" t="s">
        <v>15</v>
      </c>
      <c r="F10471" t="s">
        <v>681</v>
      </c>
      <c r="G10471" t="s">
        <v>685</v>
      </c>
      <c r="H10471" s="1">
        <v>2017</v>
      </c>
      <c r="I10471" s="2">
        <v>-14656</v>
      </c>
      <c r="J10471" s="3">
        <v>-36291.75</v>
      </c>
      <c r="K10471">
        <f>Table1[[#This Row],[Total Revenue + Open]]/Table1[[#This Row],[Qty]]</f>
        <v>2.476238400655022</v>
      </c>
      <c r="L10471">
        <f>Table1[[#This Row],[Total Revenue + Open]]/Table1[[#This Row],[Qty]]</f>
        <v>2.476238400655022</v>
      </c>
    </row>
    <row r="10472" spans="1:12" hidden="1">
      <c r="A10472" t="s">
        <v>544</v>
      </c>
      <c r="B10472" t="s">
        <v>490</v>
      </c>
      <c r="C10472" t="s">
        <v>491</v>
      </c>
      <c r="D10472" t="s">
        <v>679</v>
      </c>
      <c r="E10472" t="s">
        <v>15</v>
      </c>
      <c r="F10472" t="s">
        <v>681</v>
      </c>
      <c r="G10472" t="s">
        <v>685</v>
      </c>
      <c r="H10472" s="1">
        <v>2017</v>
      </c>
      <c r="I10472" s="2">
        <v>7290</v>
      </c>
      <c r="J10472" s="3">
        <v>18052.5</v>
      </c>
      <c r="K10472">
        <f>Table1[[#This Row],[Total Revenue + Open]]/Table1[[#This Row],[Qty]]</f>
        <v>2.4763374485596708</v>
      </c>
      <c r="L10472">
        <f>Table1[[#This Row],[Total Revenue + Open]]/Table1[[#This Row],[Qty]]</f>
        <v>2.4763374485596708</v>
      </c>
    </row>
    <row r="10473" spans="1:12" hidden="1">
      <c r="A10473" t="s">
        <v>544</v>
      </c>
      <c r="B10473" t="s">
        <v>490</v>
      </c>
      <c r="C10473" t="s">
        <v>491</v>
      </c>
      <c r="D10473" t="s">
        <v>679</v>
      </c>
      <c r="E10473" t="s">
        <v>15</v>
      </c>
      <c r="F10473" t="s">
        <v>681</v>
      </c>
      <c r="G10473" t="s">
        <v>685</v>
      </c>
      <c r="H10473" s="1">
        <v>2017</v>
      </c>
      <c r="I10473" s="2">
        <v>6260</v>
      </c>
      <c r="J10473" s="3">
        <v>15500.25</v>
      </c>
      <c r="K10473">
        <f>Table1[[#This Row],[Total Revenue + Open]]/Table1[[#This Row],[Qty]]</f>
        <v>2.4760782747603836</v>
      </c>
      <c r="L10473">
        <f>Table1[[#This Row],[Total Revenue + Open]]/Table1[[#This Row],[Qty]]</f>
        <v>2.4760782747603836</v>
      </c>
    </row>
    <row r="10474" spans="1:12" hidden="1">
      <c r="A10474" t="s">
        <v>544</v>
      </c>
      <c r="B10474" t="s">
        <v>490</v>
      </c>
      <c r="C10474" t="s">
        <v>491</v>
      </c>
      <c r="D10474" t="s">
        <v>679</v>
      </c>
      <c r="E10474" t="s">
        <v>15</v>
      </c>
      <c r="F10474" t="s">
        <v>681</v>
      </c>
      <c r="G10474" t="s">
        <v>685</v>
      </c>
      <c r="H10474" s="1">
        <v>2017</v>
      </c>
      <c r="I10474" s="2">
        <v>6260</v>
      </c>
      <c r="J10474" s="3">
        <v>15500.25</v>
      </c>
      <c r="K10474">
        <f>Table1[[#This Row],[Total Revenue + Open]]/Table1[[#This Row],[Qty]]</f>
        <v>2.4760782747603836</v>
      </c>
      <c r="L10474">
        <f>Table1[[#This Row],[Total Revenue + Open]]/Table1[[#This Row],[Qty]]</f>
        <v>2.4760782747603836</v>
      </c>
    </row>
    <row r="10475" spans="1:12" hidden="1">
      <c r="A10475" t="s">
        <v>544</v>
      </c>
      <c r="B10475" t="s">
        <v>490</v>
      </c>
      <c r="C10475" t="s">
        <v>491</v>
      </c>
      <c r="D10475" t="s">
        <v>679</v>
      </c>
      <c r="E10475" t="s">
        <v>15</v>
      </c>
      <c r="F10475" t="s">
        <v>681</v>
      </c>
      <c r="G10475" t="s">
        <v>685</v>
      </c>
      <c r="H10475" s="1">
        <v>2017</v>
      </c>
      <c r="I10475" s="2">
        <v>8295</v>
      </c>
      <c r="J10475" s="3">
        <v>20542.5</v>
      </c>
      <c r="K10475">
        <f>Table1[[#This Row],[Total Revenue + Open]]/Table1[[#This Row],[Qty]]</f>
        <v>2.4764918625678121</v>
      </c>
      <c r="L10475">
        <f>Table1[[#This Row],[Total Revenue + Open]]/Table1[[#This Row],[Qty]]</f>
        <v>2.4764918625678121</v>
      </c>
    </row>
    <row r="10476" spans="1:12" hidden="1">
      <c r="A10476" t="s">
        <v>544</v>
      </c>
      <c r="B10476" t="s">
        <v>490</v>
      </c>
      <c r="C10476" t="s">
        <v>491</v>
      </c>
      <c r="D10476" t="s">
        <v>679</v>
      </c>
      <c r="E10476" t="s">
        <v>15</v>
      </c>
      <c r="F10476" t="s">
        <v>681</v>
      </c>
      <c r="G10476" t="s">
        <v>685</v>
      </c>
      <c r="H10476" s="1">
        <v>2017</v>
      </c>
      <c r="I10476" s="2">
        <v>6235</v>
      </c>
      <c r="J10476" s="3">
        <v>15438</v>
      </c>
      <c r="K10476">
        <f>Table1[[#This Row],[Total Revenue + Open]]/Table1[[#This Row],[Qty]]</f>
        <v>2.4760224538893345</v>
      </c>
      <c r="L10476">
        <f>Table1[[#This Row],[Total Revenue + Open]]/Table1[[#This Row],[Qty]]</f>
        <v>2.4760224538893345</v>
      </c>
    </row>
    <row r="10477" spans="1:12" hidden="1">
      <c r="A10477" t="s">
        <v>544</v>
      </c>
      <c r="B10477" t="s">
        <v>490</v>
      </c>
      <c r="C10477" t="s">
        <v>491</v>
      </c>
      <c r="D10477" t="s">
        <v>679</v>
      </c>
      <c r="E10477" t="s">
        <v>15</v>
      </c>
      <c r="F10477" t="s">
        <v>681</v>
      </c>
      <c r="G10477" t="s">
        <v>685</v>
      </c>
      <c r="H10477" s="1">
        <v>2017</v>
      </c>
      <c r="I10477" s="2">
        <v>20810</v>
      </c>
      <c r="J10477" s="3">
        <v>51543</v>
      </c>
      <c r="K10477">
        <f>Table1[[#This Row],[Total Revenue + Open]]/Table1[[#This Row],[Qty]]</f>
        <v>2.4768380586256606</v>
      </c>
      <c r="L10477">
        <f>Table1[[#This Row],[Total Revenue + Open]]/Table1[[#This Row],[Qty]]</f>
        <v>2.4768380586256606</v>
      </c>
    </row>
    <row r="10478" spans="1:12" hidden="1">
      <c r="A10478" t="s">
        <v>544</v>
      </c>
      <c r="B10478" t="s">
        <v>490</v>
      </c>
      <c r="C10478" t="s">
        <v>491</v>
      </c>
      <c r="D10478" t="s">
        <v>679</v>
      </c>
      <c r="E10478" t="s">
        <v>15</v>
      </c>
      <c r="F10478" t="s">
        <v>681</v>
      </c>
      <c r="G10478" t="s">
        <v>685</v>
      </c>
      <c r="H10478" s="1">
        <v>2018</v>
      </c>
      <c r="I10478" s="2">
        <v>10405</v>
      </c>
      <c r="J10478" s="3">
        <v>25771.5</v>
      </c>
      <c r="K10478">
        <f>Table1[[#This Row],[Total Revenue + Open]]/Table1[[#This Row],[Qty]]</f>
        <v>2.4768380586256606</v>
      </c>
      <c r="L10478">
        <f>Table1[[#This Row],[Total Revenue + Open]]/Table1[[#This Row],[Qty]]</f>
        <v>2.4768380586256606</v>
      </c>
    </row>
    <row r="10479" spans="1:12" hidden="1">
      <c r="A10479" t="s">
        <v>544</v>
      </c>
      <c r="B10479" t="s">
        <v>490</v>
      </c>
      <c r="C10479" t="s">
        <v>491</v>
      </c>
      <c r="D10479" t="s">
        <v>679</v>
      </c>
      <c r="E10479" t="s">
        <v>15</v>
      </c>
      <c r="F10479" t="s">
        <v>681</v>
      </c>
      <c r="G10479" t="s">
        <v>685</v>
      </c>
      <c r="H10479" s="1">
        <v>2017</v>
      </c>
      <c r="I10479" s="2">
        <v>20810</v>
      </c>
      <c r="J10479" s="3">
        <v>51543</v>
      </c>
      <c r="K10479">
        <f>Table1[[#This Row],[Total Revenue + Open]]/Table1[[#This Row],[Qty]]</f>
        <v>2.4768380586256606</v>
      </c>
      <c r="L10479">
        <f>Table1[[#This Row],[Total Revenue + Open]]/Table1[[#This Row],[Qty]]</f>
        <v>2.4768380586256606</v>
      </c>
    </row>
    <row r="10480" spans="1:12" hidden="1">
      <c r="A10480" t="s">
        <v>544</v>
      </c>
      <c r="B10480" t="s">
        <v>490</v>
      </c>
      <c r="C10480" t="s">
        <v>491</v>
      </c>
      <c r="D10480" t="s">
        <v>679</v>
      </c>
      <c r="E10480" t="s">
        <v>15</v>
      </c>
      <c r="F10480" t="s">
        <v>681</v>
      </c>
      <c r="G10480" t="s">
        <v>685</v>
      </c>
      <c r="H10480" s="1">
        <v>2017</v>
      </c>
      <c r="I10480" s="2">
        <v>10405</v>
      </c>
      <c r="J10480" s="3">
        <v>25771.5</v>
      </c>
      <c r="K10480">
        <f>Table1[[#This Row],[Total Revenue + Open]]/Table1[[#This Row],[Qty]]</f>
        <v>2.4768380586256606</v>
      </c>
      <c r="L10480">
        <f>Table1[[#This Row],[Total Revenue + Open]]/Table1[[#This Row],[Qty]]</f>
        <v>2.4768380586256606</v>
      </c>
    </row>
    <row r="10481" spans="1:12" hidden="1">
      <c r="A10481" t="s">
        <v>544</v>
      </c>
      <c r="B10481" t="s">
        <v>490</v>
      </c>
      <c r="C10481" t="s">
        <v>491</v>
      </c>
      <c r="D10481" t="s">
        <v>679</v>
      </c>
      <c r="E10481" t="s">
        <v>15</v>
      </c>
      <c r="F10481" t="s">
        <v>681</v>
      </c>
      <c r="G10481" t="s">
        <v>685</v>
      </c>
      <c r="H10481" s="1">
        <v>2017</v>
      </c>
      <c r="I10481" s="2">
        <v>20810</v>
      </c>
      <c r="J10481" s="3">
        <v>51543</v>
      </c>
      <c r="K10481">
        <f>Table1[[#This Row],[Total Revenue + Open]]/Table1[[#This Row],[Qty]]</f>
        <v>2.4768380586256606</v>
      </c>
      <c r="L10481">
        <f>Table1[[#This Row],[Total Revenue + Open]]/Table1[[#This Row],[Qty]]</f>
        <v>2.4768380586256606</v>
      </c>
    </row>
    <row r="10482" spans="1:12" hidden="1">
      <c r="A10482" t="s">
        <v>544</v>
      </c>
      <c r="B10482" t="s">
        <v>490</v>
      </c>
      <c r="C10482" t="s">
        <v>491</v>
      </c>
      <c r="D10482" t="s">
        <v>679</v>
      </c>
      <c r="E10482" t="s">
        <v>15</v>
      </c>
      <c r="F10482" t="s">
        <v>681</v>
      </c>
      <c r="G10482" t="s">
        <v>685</v>
      </c>
      <c r="H10482" s="1">
        <v>2017</v>
      </c>
      <c r="I10482" s="2">
        <v>20810</v>
      </c>
      <c r="J10482" s="3">
        <v>51543</v>
      </c>
      <c r="K10482">
        <f>Table1[[#This Row],[Total Revenue + Open]]/Table1[[#This Row],[Qty]]</f>
        <v>2.4768380586256606</v>
      </c>
      <c r="L10482">
        <f>Table1[[#This Row],[Total Revenue + Open]]/Table1[[#This Row],[Qty]]</f>
        <v>2.4768380586256606</v>
      </c>
    </row>
    <row r="10483" spans="1:12" hidden="1">
      <c r="A10483" t="s">
        <v>544</v>
      </c>
      <c r="B10483" t="s">
        <v>490</v>
      </c>
      <c r="C10483" t="s">
        <v>491</v>
      </c>
      <c r="D10483" t="s">
        <v>679</v>
      </c>
      <c r="E10483" t="s">
        <v>15</v>
      </c>
      <c r="F10483" t="s">
        <v>681</v>
      </c>
      <c r="G10483" t="s">
        <v>685</v>
      </c>
      <c r="H10483" s="1">
        <v>2017</v>
      </c>
      <c r="I10483" s="2">
        <v>10405</v>
      </c>
      <c r="J10483" s="3">
        <v>25771.5</v>
      </c>
      <c r="K10483">
        <f>Table1[[#This Row],[Total Revenue + Open]]/Table1[[#This Row],[Qty]]</f>
        <v>2.4768380586256606</v>
      </c>
      <c r="L10483">
        <f>Table1[[#This Row],[Total Revenue + Open]]/Table1[[#This Row],[Qty]]</f>
        <v>2.4768380586256606</v>
      </c>
    </row>
    <row r="10484" spans="1:12" hidden="1">
      <c r="A10484" t="s">
        <v>544</v>
      </c>
      <c r="B10484" t="s">
        <v>490</v>
      </c>
      <c r="C10484" t="s">
        <v>491</v>
      </c>
      <c r="D10484" t="s">
        <v>679</v>
      </c>
      <c r="E10484" t="s">
        <v>15</v>
      </c>
      <c r="F10484" t="s">
        <v>681</v>
      </c>
      <c r="G10484" t="s">
        <v>685</v>
      </c>
      <c r="H10484" s="1">
        <v>2017</v>
      </c>
      <c r="I10484" s="2">
        <v>6260</v>
      </c>
      <c r="J10484" s="3">
        <v>15500.25</v>
      </c>
      <c r="K10484">
        <f>Table1[[#This Row],[Total Revenue + Open]]/Table1[[#This Row],[Qty]]</f>
        <v>2.4760782747603836</v>
      </c>
      <c r="L10484">
        <f>Table1[[#This Row],[Total Revenue + Open]]/Table1[[#This Row],[Qty]]</f>
        <v>2.4760782747603836</v>
      </c>
    </row>
    <row r="10485" spans="1:12" hidden="1">
      <c r="A10485" t="s">
        <v>544</v>
      </c>
      <c r="B10485" t="s">
        <v>490</v>
      </c>
      <c r="C10485" t="s">
        <v>491</v>
      </c>
      <c r="D10485" t="s">
        <v>679</v>
      </c>
      <c r="E10485" t="s">
        <v>15</v>
      </c>
      <c r="F10485" t="s">
        <v>681</v>
      </c>
      <c r="G10485" t="s">
        <v>685</v>
      </c>
      <c r="H10485" s="1">
        <v>2017</v>
      </c>
      <c r="I10485" s="2">
        <v>8345</v>
      </c>
      <c r="J10485" s="3">
        <v>20667</v>
      </c>
      <c r="K10485">
        <f>Table1[[#This Row],[Total Revenue + Open]]/Table1[[#This Row],[Qty]]</f>
        <v>2.4765727980826844</v>
      </c>
      <c r="L10485">
        <f>Table1[[#This Row],[Total Revenue + Open]]/Table1[[#This Row],[Qty]]</f>
        <v>2.4765727980826844</v>
      </c>
    </row>
    <row r="10486" spans="1:12" hidden="1">
      <c r="A10486" t="s">
        <v>544</v>
      </c>
      <c r="B10486" t="s">
        <v>490</v>
      </c>
      <c r="C10486" t="s">
        <v>491</v>
      </c>
      <c r="D10486" t="s">
        <v>679</v>
      </c>
      <c r="E10486" t="s">
        <v>15</v>
      </c>
      <c r="F10486" t="s">
        <v>681</v>
      </c>
      <c r="G10486" t="s">
        <v>685</v>
      </c>
      <c r="H10486" s="1">
        <v>2017</v>
      </c>
      <c r="I10486" s="2">
        <v>8345</v>
      </c>
      <c r="J10486" s="3">
        <v>20667</v>
      </c>
      <c r="K10486">
        <f>Table1[[#This Row],[Total Revenue + Open]]/Table1[[#This Row],[Qty]]</f>
        <v>2.4765727980826844</v>
      </c>
      <c r="L10486">
        <f>Table1[[#This Row],[Total Revenue + Open]]/Table1[[#This Row],[Qty]]</f>
        <v>2.4765727980826844</v>
      </c>
    </row>
    <row r="10487" spans="1:12" hidden="1">
      <c r="A10487" t="s">
        <v>544</v>
      </c>
      <c r="B10487" t="s">
        <v>490</v>
      </c>
      <c r="C10487" t="s">
        <v>491</v>
      </c>
      <c r="D10487" t="s">
        <v>679</v>
      </c>
      <c r="E10487" t="s">
        <v>15</v>
      </c>
      <c r="F10487" t="s">
        <v>681</v>
      </c>
      <c r="G10487" t="s">
        <v>685</v>
      </c>
      <c r="H10487" s="1">
        <v>2017</v>
      </c>
      <c r="I10487" s="2">
        <v>10405</v>
      </c>
      <c r="J10487" s="3">
        <v>25771.5</v>
      </c>
      <c r="K10487">
        <f>Table1[[#This Row],[Total Revenue + Open]]/Table1[[#This Row],[Qty]]</f>
        <v>2.4768380586256606</v>
      </c>
      <c r="L10487">
        <f>Table1[[#This Row],[Total Revenue + Open]]/Table1[[#This Row],[Qty]]</f>
        <v>2.4768380586256606</v>
      </c>
    </row>
    <row r="10488" spans="1:12" hidden="1">
      <c r="A10488" t="s">
        <v>544</v>
      </c>
      <c r="B10488" t="s">
        <v>490</v>
      </c>
      <c r="C10488" t="s">
        <v>491</v>
      </c>
      <c r="D10488" t="s">
        <v>679</v>
      </c>
      <c r="E10488" t="s">
        <v>15</v>
      </c>
      <c r="F10488" t="s">
        <v>681</v>
      </c>
      <c r="G10488" t="s">
        <v>685</v>
      </c>
      <c r="H10488" s="1">
        <v>2017</v>
      </c>
      <c r="I10488" s="2">
        <v>16690</v>
      </c>
      <c r="J10488" s="3">
        <v>41334</v>
      </c>
      <c r="K10488">
        <f>Table1[[#This Row],[Total Revenue + Open]]/Table1[[#This Row],[Qty]]</f>
        <v>2.4765727980826844</v>
      </c>
      <c r="L10488">
        <f>Table1[[#This Row],[Total Revenue + Open]]/Table1[[#This Row],[Qty]]</f>
        <v>2.4765727980826844</v>
      </c>
    </row>
    <row r="10489" spans="1:12" hidden="1">
      <c r="A10489" t="s">
        <v>544</v>
      </c>
      <c r="B10489" t="s">
        <v>490</v>
      </c>
      <c r="C10489" t="s">
        <v>491</v>
      </c>
      <c r="D10489" t="s">
        <v>679</v>
      </c>
      <c r="E10489" t="s">
        <v>15</v>
      </c>
      <c r="F10489" t="s">
        <v>681</v>
      </c>
      <c r="G10489" t="s">
        <v>685</v>
      </c>
      <c r="H10489" s="1">
        <v>2017</v>
      </c>
      <c r="I10489" s="2">
        <v>12490</v>
      </c>
      <c r="J10489" s="3">
        <v>30938.25</v>
      </c>
      <c r="K10489">
        <f>Table1[[#This Row],[Total Revenue + Open]]/Table1[[#This Row],[Qty]]</f>
        <v>2.4770416333066452</v>
      </c>
      <c r="L10489">
        <f>Table1[[#This Row],[Total Revenue + Open]]/Table1[[#This Row],[Qty]]</f>
        <v>2.4770416333066452</v>
      </c>
    </row>
    <row r="10490" spans="1:12" hidden="1">
      <c r="A10490" t="s">
        <v>544</v>
      </c>
      <c r="B10490" t="s">
        <v>490</v>
      </c>
      <c r="C10490" t="s">
        <v>491</v>
      </c>
      <c r="D10490" t="s">
        <v>679</v>
      </c>
      <c r="E10490" t="s">
        <v>15</v>
      </c>
      <c r="F10490" t="s">
        <v>681</v>
      </c>
      <c r="G10490" t="s">
        <v>685</v>
      </c>
      <c r="H10490" s="1">
        <v>2017</v>
      </c>
      <c r="I10490" s="2">
        <v>8345</v>
      </c>
      <c r="J10490" s="3">
        <v>20667</v>
      </c>
      <c r="K10490">
        <f>Table1[[#This Row],[Total Revenue + Open]]/Table1[[#This Row],[Qty]]</f>
        <v>2.4765727980826844</v>
      </c>
      <c r="L10490">
        <f>Table1[[#This Row],[Total Revenue + Open]]/Table1[[#This Row],[Qty]]</f>
        <v>2.4765727980826844</v>
      </c>
    </row>
    <row r="10491" spans="1:12" hidden="1">
      <c r="A10491" t="s">
        <v>544</v>
      </c>
      <c r="B10491" t="s">
        <v>490</v>
      </c>
      <c r="C10491" t="s">
        <v>491</v>
      </c>
      <c r="D10491" t="s">
        <v>679</v>
      </c>
      <c r="E10491" t="s">
        <v>15</v>
      </c>
      <c r="F10491" t="s">
        <v>681</v>
      </c>
      <c r="G10491" t="s">
        <v>685</v>
      </c>
      <c r="H10491" s="1">
        <v>2017</v>
      </c>
      <c r="I10491" s="2">
        <v>5180</v>
      </c>
      <c r="J10491" s="3">
        <v>12823.5</v>
      </c>
      <c r="K10491">
        <f>Table1[[#This Row],[Total Revenue + Open]]/Table1[[#This Row],[Qty]]</f>
        <v>2.4755791505791507</v>
      </c>
      <c r="L10491">
        <f>Table1[[#This Row],[Total Revenue + Open]]/Table1[[#This Row],[Qty]]</f>
        <v>2.4755791505791507</v>
      </c>
    </row>
    <row r="10492" spans="1:12" hidden="1">
      <c r="A10492" t="s">
        <v>544</v>
      </c>
      <c r="B10492" t="s">
        <v>490</v>
      </c>
      <c r="C10492" t="s">
        <v>491</v>
      </c>
      <c r="D10492" t="s">
        <v>679</v>
      </c>
      <c r="E10492" t="s">
        <v>15</v>
      </c>
      <c r="F10492" t="s">
        <v>681</v>
      </c>
      <c r="G10492" t="s">
        <v>686</v>
      </c>
      <c r="H10492" s="1">
        <v>2017</v>
      </c>
      <c r="I10492" s="2">
        <v>3145</v>
      </c>
      <c r="J10492" s="3">
        <v>7781.25</v>
      </c>
      <c r="K10492">
        <f>Table1[[#This Row],[Total Revenue + Open]]/Table1[[#This Row],[Qty]]</f>
        <v>2.4741653418124008</v>
      </c>
      <c r="L10492">
        <f>Table1[[#This Row],[Total Revenue + Open]]/Table1[[#This Row],[Qty]]</f>
        <v>2.4741653418124008</v>
      </c>
    </row>
    <row r="10493" spans="1:12" hidden="1">
      <c r="A10493" t="s">
        <v>544</v>
      </c>
      <c r="B10493" t="s">
        <v>490</v>
      </c>
      <c r="C10493" t="s">
        <v>491</v>
      </c>
      <c r="D10493" t="s">
        <v>679</v>
      </c>
      <c r="E10493" t="s">
        <v>15</v>
      </c>
      <c r="F10493" t="s">
        <v>77</v>
      </c>
      <c r="G10493" t="s">
        <v>79</v>
      </c>
      <c r="H10493" s="1">
        <v>2021</v>
      </c>
      <c r="I10493" s="2">
        <v>20805</v>
      </c>
      <c r="J10493" s="3">
        <v>16353</v>
      </c>
      <c r="K10493">
        <f>Table1[[#This Row],[Total Revenue + Open]]/Table1[[#This Row],[Qty]]</f>
        <v>0.78601297764960343</v>
      </c>
      <c r="L10493">
        <f>Table1[[#This Row],[Total Revenue + Open]]/Table1[[#This Row],[Qty]]</f>
        <v>0.78601297764960343</v>
      </c>
    </row>
    <row r="10494" spans="1:12" hidden="1">
      <c r="A10494" t="s">
        <v>544</v>
      </c>
      <c r="B10494" t="s">
        <v>490</v>
      </c>
      <c r="C10494" t="s">
        <v>491</v>
      </c>
      <c r="D10494" t="s">
        <v>679</v>
      </c>
      <c r="E10494" t="s">
        <v>15</v>
      </c>
      <c r="F10494" t="s">
        <v>77</v>
      </c>
      <c r="G10494" t="s">
        <v>79</v>
      </c>
      <c r="H10494" s="1">
        <v>2022</v>
      </c>
      <c r="I10494" s="2">
        <v>10405</v>
      </c>
      <c r="J10494" s="3">
        <v>8176.5</v>
      </c>
      <c r="K10494">
        <f>Table1[[#This Row],[Total Revenue + Open]]/Table1[[#This Row],[Qty]]</f>
        <v>0.78582412301777993</v>
      </c>
      <c r="L10494">
        <f>Table1[[#This Row],[Total Revenue + Open]]/Table1[[#This Row],[Qty]]</f>
        <v>0.78582412301777993</v>
      </c>
    </row>
    <row r="10495" spans="1:12" hidden="1">
      <c r="A10495" t="s">
        <v>544</v>
      </c>
      <c r="B10495" t="s">
        <v>490</v>
      </c>
      <c r="C10495" t="s">
        <v>491</v>
      </c>
      <c r="D10495" t="s">
        <v>679</v>
      </c>
      <c r="E10495" t="s">
        <v>15</v>
      </c>
      <c r="F10495" t="s">
        <v>77</v>
      </c>
      <c r="G10495" t="s">
        <v>79</v>
      </c>
      <c r="H10495" s="1">
        <v>2022</v>
      </c>
      <c r="I10495" s="2">
        <v>8370</v>
      </c>
      <c r="J10495" s="3">
        <v>6576.75</v>
      </c>
      <c r="K10495">
        <f>Table1[[#This Row],[Total Revenue + Open]]/Table1[[#This Row],[Qty]]</f>
        <v>0.78575268817204302</v>
      </c>
      <c r="L10495">
        <f>Table1[[#This Row],[Total Revenue + Open]]/Table1[[#This Row],[Qty]]</f>
        <v>0.78575268817204302</v>
      </c>
    </row>
    <row r="10496" spans="1:12" hidden="1">
      <c r="A10496" t="s">
        <v>544</v>
      </c>
      <c r="B10496" t="s">
        <v>490</v>
      </c>
      <c r="C10496" t="s">
        <v>491</v>
      </c>
      <c r="D10496" t="s">
        <v>679</v>
      </c>
      <c r="E10496" t="s">
        <v>15</v>
      </c>
      <c r="F10496" t="s">
        <v>77</v>
      </c>
      <c r="G10496" t="s">
        <v>79</v>
      </c>
      <c r="H10496" s="1">
        <v>2022</v>
      </c>
      <c r="I10496" s="2">
        <v>8320</v>
      </c>
      <c r="J10496" s="3">
        <v>6537.25</v>
      </c>
      <c r="K10496">
        <f>Table1[[#This Row],[Total Revenue + Open]]/Table1[[#This Row],[Qty]]</f>
        <v>0.78572716346153848</v>
      </c>
      <c r="L10496">
        <f>Table1[[#This Row],[Total Revenue + Open]]/Table1[[#This Row],[Qty]]</f>
        <v>0.78572716346153848</v>
      </c>
    </row>
    <row r="10497" spans="1:12" hidden="1">
      <c r="A10497" t="s">
        <v>544</v>
      </c>
      <c r="B10497" t="s">
        <v>490</v>
      </c>
      <c r="C10497" t="s">
        <v>491</v>
      </c>
      <c r="D10497" t="s">
        <v>679</v>
      </c>
      <c r="E10497" t="s">
        <v>15</v>
      </c>
      <c r="F10497" t="s">
        <v>77</v>
      </c>
      <c r="G10497" t="s">
        <v>79</v>
      </c>
      <c r="H10497" s="1">
        <v>2022</v>
      </c>
      <c r="I10497" s="2">
        <v>8320</v>
      </c>
      <c r="J10497" s="3">
        <v>6537.25</v>
      </c>
      <c r="K10497">
        <f>Table1[[#This Row],[Total Revenue + Open]]/Table1[[#This Row],[Qty]]</f>
        <v>0.78572716346153848</v>
      </c>
      <c r="L10497">
        <f>Table1[[#This Row],[Total Revenue + Open]]/Table1[[#This Row],[Qty]]</f>
        <v>0.78572716346153848</v>
      </c>
    </row>
    <row r="10498" spans="1:12" hidden="1">
      <c r="A10498" t="s">
        <v>544</v>
      </c>
      <c r="B10498" t="s">
        <v>490</v>
      </c>
      <c r="C10498" t="s">
        <v>491</v>
      </c>
      <c r="D10498" t="s">
        <v>679</v>
      </c>
      <c r="E10498" t="s">
        <v>15</v>
      </c>
      <c r="F10498" t="s">
        <v>77</v>
      </c>
      <c r="G10498" t="s">
        <v>79</v>
      </c>
      <c r="H10498" s="1">
        <v>2021</v>
      </c>
      <c r="I10498" s="2">
        <v>5205</v>
      </c>
      <c r="J10498" s="3">
        <v>4088.25</v>
      </c>
      <c r="K10498">
        <f>Table1[[#This Row],[Total Revenue + Open]]/Table1[[#This Row],[Qty]]</f>
        <v>0.78544668587896249</v>
      </c>
      <c r="L10498">
        <f>Table1[[#This Row],[Total Revenue + Open]]/Table1[[#This Row],[Qty]]</f>
        <v>0.78544668587896249</v>
      </c>
    </row>
    <row r="10499" spans="1:12" hidden="1">
      <c r="A10499" t="s">
        <v>544</v>
      </c>
      <c r="B10499" t="s">
        <v>490</v>
      </c>
      <c r="C10499" t="s">
        <v>491</v>
      </c>
      <c r="D10499" t="s">
        <v>679</v>
      </c>
      <c r="E10499" t="s">
        <v>15</v>
      </c>
      <c r="F10499" t="s">
        <v>77</v>
      </c>
      <c r="G10499" t="s">
        <v>79</v>
      </c>
      <c r="H10499" s="1">
        <v>2022</v>
      </c>
      <c r="I10499" s="2">
        <v>18775</v>
      </c>
      <c r="J10499" s="3">
        <v>14753.25</v>
      </c>
      <c r="K10499">
        <f>Table1[[#This Row],[Total Revenue + Open]]/Table1[[#This Row],[Qty]]</f>
        <v>0.78579227696404796</v>
      </c>
      <c r="L10499">
        <f>Table1[[#This Row],[Total Revenue + Open]]/Table1[[#This Row],[Qty]]</f>
        <v>0.78579227696404796</v>
      </c>
    </row>
    <row r="10500" spans="1:12" hidden="1">
      <c r="A10500" t="s">
        <v>544</v>
      </c>
      <c r="B10500" t="s">
        <v>490</v>
      </c>
      <c r="C10500" t="s">
        <v>491</v>
      </c>
      <c r="D10500" t="s">
        <v>679</v>
      </c>
      <c r="E10500" t="s">
        <v>15</v>
      </c>
      <c r="F10500" t="s">
        <v>77</v>
      </c>
      <c r="G10500" t="s">
        <v>79</v>
      </c>
      <c r="H10500" s="1">
        <v>2022</v>
      </c>
      <c r="I10500" s="2">
        <v>47945</v>
      </c>
      <c r="J10500" s="3">
        <v>37683</v>
      </c>
      <c r="K10500">
        <f>Table1[[#This Row],[Total Revenue + Open]]/Table1[[#This Row],[Qty]]</f>
        <v>0.7859630826989259</v>
      </c>
      <c r="L10500">
        <f>Table1[[#This Row],[Total Revenue + Open]]/Table1[[#This Row],[Qty]]</f>
        <v>0.7859630826989259</v>
      </c>
    </row>
    <row r="10501" spans="1:12" hidden="1">
      <c r="A10501" t="s">
        <v>544</v>
      </c>
      <c r="B10501" t="s">
        <v>490</v>
      </c>
      <c r="C10501" t="s">
        <v>491</v>
      </c>
      <c r="D10501" t="s">
        <v>679</v>
      </c>
      <c r="E10501" t="s">
        <v>15</v>
      </c>
      <c r="F10501" t="s">
        <v>77</v>
      </c>
      <c r="G10501" t="s">
        <v>79</v>
      </c>
      <c r="H10501" s="1">
        <v>2022</v>
      </c>
      <c r="I10501" s="2">
        <v>20805</v>
      </c>
      <c r="J10501" s="3">
        <v>16353</v>
      </c>
      <c r="K10501">
        <f>Table1[[#This Row],[Total Revenue + Open]]/Table1[[#This Row],[Qty]]</f>
        <v>0.78601297764960343</v>
      </c>
      <c r="L10501">
        <f>Table1[[#This Row],[Total Revenue + Open]]/Table1[[#This Row],[Qty]]</f>
        <v>0.78601297764960343</v>
      </c>
    </row>
    <row r="10502" spans="1:12" hidden="1">
      <c r="A10502" t="s">
        <v>544</v>
      </c>
      <c r="B10502" t="s">
        <v>490</v>
      </c>
      <c r="C10502" t="s">
        <v>491</v>
      </c>
      <c r="D10502" t="s">
        <v>679</v>
      </c>
      <c r="E10502" t="s">
        <v>15</v>
      </c>
      <c r="F10502" t="s">
        <v>77</v>
      </c>
      <c r="G10502" t="s">
        <v>79</v>
      </c>
      <c r="H10502" s="1">
        <v>2022</v>
      </c>
      <c r="I10502" s="2">
        <v>7290</v>
      </c>
      <c r="J10502" s="3">
        <v>5727.5</v>
      </c>
      <c r="K10502">
        <f>Table1[[#This Row],[Total Revenue + Open]]/Table1[[#This Row],[Qty]]</f>
        <v>0.78566529492455417</v>
      </c>
      <c r="L10502">
        <f>Table1[[#This Row],[Total Revenue + Open]]/Table1[[#This Row],[Qty]]</f>
        <v>0.78566529492455417</v>
      </c>
    </row>
    <row r="10503" spans="1:12" hidden="1">
      <c r="A10503" t="s">
        <v>544</v>
      </c>
      <c r="B10503" t="s">
        <v>490</v>
      </c>
      <c r="C10503" t="s">
        <v>491</v>
      </c>
      <c r="D10503" t="s">
        <v>679</v>
      </c>
      <c r="E10503" t="s">
        <v>15</v>
      </c>
      <c r="F10503" t="s">
        <v>77</v>
      </c>
      <c r="G10503" t="s">
        <v>79</v>
      </c>
      <c r="H10503" s="1">
        <v>2020</v>
      </c>
      <c r="I10503" s="2">
        <v>20805</v>
      </c>
      <c r="J10503" s="3">
        <v>16353</v>
      </c>
      <c r="K10503">
        <f>Table1[[#This Row],[Total Revenue + Open]]/Table1[[#This Row],[Qty]]</f>
        <v>0.78601297764960343</v>
      </c>
      <c r="L10503">
        <f>Table1[[#This Row],[Total Revenue + Open]]/Table1[[#This Row],[Qty]]</f>
        <v>0.78601297764960343</v>
      </c>
    </row>
    <row r="10504" spans="1:12" hidden="1">
      <c r="A10504" t="s">
        <v>544</v>
      </c>
      <c r="B10504" t="s">
        <v>490</v>
      </c>
      <c r="C10504" t="s">
        <v>491</v>
      </c>
      <c r="D10504" t="s">
        <v>679</v>
      </c>
      <c r="E10504" t="s">
        <v>15</v>
      </c>
      <c r="F10504" t="s">
        <v>77</v>
      </c>
      <c r="G10504" t="s">
        <v>79</v>
      </c>
      <c r="H10504" s="1">
        <v>2021</v>
      </c>
      <c r="I10504" s="2">
        <v>14575</v>
      </c>
      <c r="J10504" s="3">
        <v>11455</v>
      </c>
      <c r="K10504">
        <f>Table1[[#This Row],[Total Revenue + Open]]/Table1[[#This Row],[Qty]]</f>
        <v>0.78593481989708402</v>
      </c>
      <c r="L10504">
        <f>Table1[[#This Row],[Total Revenue + Open]]/Table1[[#This Row],[Qty]]</f>
        <v>0.78593481989708402</v>
      </c>
    </row>
    <row r="10505" spans="1:12" hidden="1">
      <c r="A10505" t="s">
        <v>544</v>
      </c>
      <c r="B10505" t="s">
        <v>490</v>
      </c>
      <c r="C10505" t="s">
        <v>491</v>
      </c>
      <c r="D10505" t="s">
        <v>679</v>
      </c>
      <c r="E10505" t="s">
        <v>15</v>
      </c>
      <c r="F10505" t="s">
        <v>77</v>
      </c>
      <c r="G10505" t="s">
        <v>79</v>
      </c>
      <c r="H10505" s="1">
        <v>2021</v>
      </c>
      <c r="I10505" s="2">
        <v>30150</v>
      </c>
      <c r="J10505" s="3">
        <v>23700</v>
      </c>
      <c r="K10505">
        <f>Table1[[#This Row],[Total Revenue + Open]]/Table1[[#This Row],[Qty]]</f>
        <v>0.78606965174129351</v>
      </c>
      <c r="L10505">
        <f>Table1[[#This Row],[Total Revenue + Open]]/Table1[[#This Row],[Qty]]</f>
        <v>0.78606965174129351</v>
      </c>
    </row>
    <row r="10506" spans="1:12" hidden="1">
      <c r="A10506" t="s">
        <v>544</v>
      </c>
      <c r="B10506" t="s">
        <v>490</v>
      </c>
      <c r="C10506" t="s">
        <v>491</v>
      </c>
      <c r="D10506" t="s">
        <v>679</v>
      </c>
      <c r="E10506" t="s">
        <v>15</v>
      </c>
      <c r="F10506" t="s">
        <v>77</v>
      </c>
      <c r="G10506" t="s">
        <v>79</v>
      </c>
      <c r="H10506" s="1">
        <v>2021</v>
      </c>
      <c r="I10506" s="2">
        <v>16585</v>
      </c>
      <c r="J10506" s="3">
        <v>13035</v>
      </c>
      <c r="K10506">
        <f>Table1[[#This Row],[Total Revenue + Open]]/Table1[[#This Row],[Qty]]</f>
        <v>0.78595116068736814</v>
      </c>
      <c r="L10506">
        <f>Table1[[#This Row],[Total Revenue + Open]]/Table1[[#This Row],[Qty]]</f>
        <v>0.78595116068736814</v>
      </c>
    </row>
    <row r="10507" spans="1:12" hidden="1">
      <c r="A10507" t="s">
        <v>544</v>
      </c>
      <c r="B10507" t="s">
        <v>490</v>
      </c>
      <c r="C10507" t="s">
        <v>491</v>
      </c>
      <c r="D10507" t="s">
        <v>679</v>
      </c>
      <c r="E10507" t="s">
        <v>15</v>
      </c>
      <c r="F10507" t="s">
        <v>77</v>
      </c>
      <c r="G10507" t="s">
        <v>79</v>
      </c>
      <c r="H10507" s="1">
        <v>2021</v>
      </c>
      <c r="I10507" s="2">
        <v>9405</v>
      </c>
      <c r="J10507" s="3">
        <v>7386.5</v>
      </c>
      <c r="K10507">
        <f>Table1[[#This Row],[Total Revenue + Open]]/Table1[[#This Row],[Qty]]</f>
        <v>0.78538011695906429</v>
      </c>
      <c r="L10507">
        <f>Table1[[#This Row],[Total Revenue + Open]]/Table1[[#This Row],[Qty]]</f>
        <v>0.78538011695906429</v>
      </c>
    </row>
    <row r="10508" spans="1:12" hidden="1">
      <c r="A10508" t="s">
        <v>544</v>
      </c>
      <c r="B10508" t="s">
        <v>490</v>
      </c>
      <c r="C10508" t="s">
        <v>491</v>
      </c>
      <c r="D10508" t="s">
        <v>679</v>
      </c>
      <c r="E10508" t="s">
        <v>15</v>
      </c>
      <c r="F10508" t="s">
        <v>77</v>
      </c>
      <c r="G10508" t="s">
        <v>79</v>
      </c>
      <c r="H10508" s="1">
        <v>2021</v>
      </c>
      <c r="I10508" s="2">
        <v>20805</v>
      </c>
      <c r="J10508" s="3">
        <v>16353</v>
      </c>
      <c r="K10508">
        <f>Table1[[#This Row],[Total Revenue + Open]]/Table1[[#This Row],[Qty]]</f>
        <v>0.78601297764960343</v>
      </c>
      <c r="L10508">
        <f>Table1[[#This Row],[Total Revenue + Open]]/Table1[[#This Row],[Qty]]</f>
        <v>0.78601297764960343</v>
      </c>
    </row>
    <row r="10509" spans="1:12" hidden="1">
      <c r="A10509" t="s">
        <v>544</v>
      </c>
      <c r="B10509" t="s">
        <v>490</v>
      </c>
      <c r="C10509" t="s">
        <v>491</v>
      </c>
      <c r="D10509" t="s">
        <v>679</v>
      </c>
      <c r="E10509" t="s">
        <v>15</v>
      </c>
      <c r="F10509" t="s">
        <v>77</v>
      </c>
      <c r="G10509" t="s">
        <v>79</v>
      </c>
      <c r="H10509" s="1">
        <v>2020</v>
      </c>
      <c r="I10509" s="2">
        <v>5230</v>
      </c>
      <c r="J10509" s="3">
        <v>4108</v>
      </c>
      <c r="K10509">
        <f>Table1[[#This Row],[Total Revenue + Open]]/Table1[[#This Row],[Qty]]</f>
        <v>0.78546845124282982</v>
      </c>
      <c r="L10509">
        <f>Table1[[#This Row],[Total Revenue + Open]]/Table1[[#This Row],[Qty]]</f>
        <v>0.78546845124282982</v>
      </c>
    </row>
    <row r="10510" spans="1:12" hidden="1">
      <c r="A10510" t="s">
        <v>544</v>
      </c>
      <c r="B10510" t="s">
        <v>490</v>
      </c>
      <c r="C10510" t="s">
        <v>491</v>
      </c>
      <c r="D10510" t="s">
        <v>679</v>
      </c>
      <c r="E10510" t="s">
        <v>15</v>
      </c>
      <c r="F10510" t="s">
        <v>77</v>
      </c>
      <c r="G10510" t="s">
        <v>79</v>
      </c>
      <c r="H10510" s="1">
        <v>2021</v>
      </c>
      <c r="I10510" s="2">
        <v>8345</v>
      </c>
      <c r="J10510" s="3">
        <v>6557</v>
      </c>
      <c r="K10510">
        <f>Table1[[#This Row],[Total Revenue + Open]]/Table1[[#This Row],[Qty]]</f>
        <v>0.78573996405032953</v>
      </c>
      <c r="L10510">
        <f>Table1[[#This Row],[Total Revenue + Open]]/Table1[[#This Row],[Qty]]</f>
        <v>0.78573996405032953</v>
      </c>
    </row>
    <row r="10511" spans="1:12" hidden="1">
      <c r="A10511" t="s">
        <v>544</v>
      </c>
      <c r="B10511" t="s">
        <v>490</v>
      </c>
      <c r="C10511" t="s">
        <v>491</v>
      </c>
      <c r="D10511" t="s">
        <v>679</v>
      </c>
      <c r="E10511" t="s">
        <v>15</v>
      </c>
      <c r="F10511" t="s">
        <v>77</v>
      </c>
      <c r="G10511" t="s">
        <v>79</v>
      </c>
      <c r="H10511" s="1">
        <v>2020</v>
      </c>
      <c r="I10511" s="2">
        <v>10405</v>
      </c>
      <c r="J10511" s="3">
        <v>8176.5</v>
      </c>
      <c r="K10511">
        <f>Table1[[#This Row],[Total Revenue + Open]]/Table1[[#This Row],[Qty]]</f>
        <v>0.78582412301777993</v>
      </c>
      <c r="L10511">
        <f>Table1[[#This Row],[Total Revenue + Open]]/Table1[[#This Row],[Qty]]</f>
        <v>0.78582412301777993</v>
      </c>
    </row>
    <row r="10512" spans="1:12" hidden="1">
      <c r="A10512" t="s">
        <v>544</v>
      </c>
      <c r="B10512" t="s">
        <v>490</v>
      </c>
      <c r="C10512" t="s">
        <v>491</v>
      </c>
      <c r="D10512" t="s">
        <v>679</v>
      </c>
      <c r="E10512" t="s">
        <v>15</v>
      </c>
      <c r="F10512" t="s">
        <v>77</v>
      </c>
      <c r="G10512" t="s">
        <v>79</v>
      </c>
      <c r="H10512" s="1">
        <v>2021</v>
      </c>
      <c r="I10512" s="2">
        <v>10405</v>
      </c>
      <c r="J10512" s="3">
        <v>8176.5</v>
      </c>
      <c r="K10512">
        <f>Table1[[#This Row],[Total Revenue + Open]]/Table1[[#This Row],[Qty]]</f>
        <v>0.78582412301777993</v>
      </c>
      <c r="L10512">
        <f>Table1[[#This Row],[Total Revenue + Open]]/Table1[[#This Row],[Qty]]</f>
        <v>0.78582412301777993</v>
      </c>
    </row>
    <row r="10513" spans="1:12" hidden="1">
      <c r="A10513" t="s">
        <v>544</v>
      </c>
      <c r="B10513" t="s">
        <v>490</v>
      </c>
      <c r="C10513" t="s">
        <v>491</v>
      </c>
      <c r="D10513" t="s">
        <v>679</v>
      </c>
      <c r="E10513" t="s">
        <v>15</v>
      </c>
      <c r="F10513" t="s">
        <v>77</v>
      </c>
      <c r="G10513" t="s">
        <v>79</v>
      </c>
      <c r="H10513" s="1">
        <v>2021</v>
      </c>
      <c r="I10513" s="2">
        <v>350</v>
      </c>
      <c r="J10513" s="3">
        <v>276.5</v>
      </c>
      <c r="K10513">
        <f>Table1[[#This Row],[Total Revenue + Open]]/Table1[[#This Row],[Qty]]</f>
        <v>0.79</v>
      </c>
      <c r="L10513">
        <f>Table1[[#This Row],[Total Revenue + Open]]/Table1[[#This Row],[Qty]]</f>
        <v>0.79</v>
      </c>
    </row>
    <row r="10514" spans="1:12" hidden="1">
      <c r="A10514" t="s">
        <v>544</v>
      </c>
      <c r="B10514" t="s">
        <v>490</v>
      </c>
      <c r="C10514" t="s">
        <v>491</v>
      </c>
      <c r="D10514" t="s">
        <v>679</v>
      </c>
      <c r="E10514" t="s">
        <v>15</v>
      </c>
      <c r="F10514" t="s">
        <v>77</v>
      </c>
      <c r="G10514" t="s">
        <v>79</v>
      </c>
      <c r="H10514" s="1">
        <v>2022</v>
      </c>
      <c r="I10514" s="2">
        <v>8370</v>
      </c>
      <c r="J10514" s="3">
        <v>6576.75</v>
      </c>
      <c r="K10514">
        <f>Table1[[#This Row],[Total Revenue + Open]]/Table1[[#This Row],[Qty]]</f>
        <v>0.78575268817204302</v>
      </c>
      <c r="L10514">
        <f>Table1[[#This Row],[Total Revenue + Open]]/Table1[[#This Row],[Qty]]</f>
        <v>0.78575268817204302</v>
      </c>
    </row>
    <row r="10515" spans="1:12" hidden="1">
      <c r="A10515" t="s">
        <v>544</v>
      </c>
      <c r="B10515" t="s">
        <v>490</v>
      </c>
      <c r="C10515" t="s">
        <v>491</v>
      </c>
      <c r="D10515" t="s">
        <v>679</v>
      </c>
      <c r="E10515" t="s">
        <v>15</v>
      </c>
      <c r="F10515" t="s">
        <v>77</v>
      </c>
      <c r="G10515" t="s">
        <v>79</v>
      </c>
      <c r="H10515" s="1">
        <v>2022</v>
      </c>
      <c r="I10515" s="2">
        <v>8370</v>
      </c>
      <c r="J10515" s="3">
        <v>6576.75</v>
      </c>
      <c r="K10515">
        <f>Table1[[#This Row],[Total Revenue + Open]]/Table1[[#This Row],[Qty]]</f>
        <v>0.78575268817204302</v>
      </c>
      <c r="L10515">
        <f>Table1[[#This Row],[Total Revenue + Open]]/Table1[[#This Row],[Qty]]</f>
        <v>0.78575268817204302</v>
      </c>
    </row>
    <row r="10516" spans="1:12" hidden="1">
      <c r="A10516" t="s">
        <v>544</v>
      </c>
      <c r="B10516" t="s">
        <v>490</v>
      </c>
      <c r="C10516" t="s">
        <v>491</v>
      </c>
      <c r="D10516" t="s">
        <v>679</v>
      </c>
      <c r="E10516" t="s">
        <v>15</v>
      </c>
      <c r="F10516" t="s">
        <v>77</v>
      </c>
      <c r="G10516" t="s">
        <v>79</v>
      </c>
      <c r="H10516" s="1">
        <v>2021</v>
      </c>
      <c r="I10516" s="2">
        <v>13520</v>
      </c>
      <c r="J10516" s="3">
        <v>10625.5</v>
      </c>
      <c r="K10516">
        <f>Table1[[#This Row],[Total Revenue + Open]]/Table1[[#This Row],[Qty]]</f>
        <v>0.78590976331360951</v>
      </c>
      <c r="L10516">
        <f>Table1[[#This Row],[Total Revenue + Open]]/Table1[[#This Row],[Qty]]</f>
        <v>0.78590976331360951</v>
      </c>
    </row>
    <row r="10517" spans="1:12" hidden="1">
      <c r="A10517" t="s">
        <v>544</v>
      </c>
      <c r="B10517" t="s">
        <v>490</v>
      </c>
      <c r="C10517" t="s">
        <v>491</v>
      </c>
      <c r="D10517" t="s">
        <v>679</v>
      </c>
      <c r="E10517" t="s">
        <v>15</v>
      </c>
      <c r="F10517" t="s">
        <v>77</v>
      </c>
      <c r="G10517" t="s">
        <v>79</v>
      </c>
      <c r="H10517" s="1">
        <v>2021</v>
      </c>
      <c r="I10517" s="2">
        <v>24025</v>
      </c>
      <c r="J10517" s="3">
        <v>18881</v>
      </c>
      <c r="K10517">
        <f>Table1[[#This Row],[Total Revenue + Open]]/Table1[[#This Row],[Qty]]</f>
        <v>0.7858896982310094</v>
      </c>
      <c r="L10517">
        <f>Table1[[#This Row],[Total Revenue + Open]]/Table1[[#This Row],[Qty]]</f>
        <v>0.7858896982310094</v>
      </c>
    </row>
    <row r="10518" spans="1:12" hidden="1">
      <c r="A10518" t="s">
        <v>544</v>
      </c>
      <c r="B10518" t="s">
        <v>490</v>
      </c>
      <c r="C10518" t="s">
        <v>491</v>
      </c>
      <c r="D10518" t="s">
        <v>679</v>
      </c>
      <c r="E10518" t="s">
        <v>15</v>
      </c>
      <c r="F10518" t="s">
        <v>77</v>
      </c>
      <c r="G10518" t="s">
        <v>79</v>
      </c>
      <c r="H10518" s="1">
        <v>2022</v>
      </c>
      <c r="I10518" s="2">
        <v>22890</v>
      </c>
      <c r="J10518" s="3">
        <v>17992.25</v>
      </c>
      <c r="K10518">
        <f>Table1[[#This Row],[Total Revenue + Open]]/Table1[[#This Row],[Qty]]</f>
        <v>0.78603101791175189</v>
      </c>
      <c r="L10518">
        <f>Table1[[#This Row],[Total Revenue + Open]]/Table1[[#This Row],[Qty]]</f>
        <v>0.78603101791175189</v>
      </c>
    </row>
    <row r="10519" spans="1:12" hidden="1">
      <c r="A10519" t="s">
        <v>544</v>
      </c>
      <c r="B10519" t="s">
        <v>490</v>
      </c>
      <c r="C10519" t="s">
        <v>491</v>
      </c>
      <c r="D10519" t="s">
        <v>679</v>
      </c>
      <c r="E10519" t="s">
        <v>15</v>
      </c>
      <c r="F10519" t="s">
        <v>77</v>
      </c>
      <c r="G10519" t="s">
        <v>79</v>
      </c>
      <c r="H10519" s="1">
        <v>2022</v>
      </c>
      <c r="I10519" s="2">
        <v>11460</v>
      </c>
      <c r="J10519" s="3">
        <v>9006</v>
      </c>
      <c r="K10519">
        <f>Table1[[#This Row],[Total Revenue + Open]]/Table1[[#This Row],[Qty]]</f>
        <v>0.78586387434554972</v>
      </c>
      <c r="L10519">
        <f>Table1[[#This Row],[Total Revenue + Open]]/Table1[[#This Row],[Qty]]</f>
        <v>0.78586387434554972</v>
      </c>
    </row>
    <row r="10520" spans="1:12" hidden="1">
      <c r="A10520" t="s">
        <v>544</v>
      </c>
      <c r="B10520" t="s">
        <v>490</v>
      </c>
      <c r="C10520" t="s">
        <v>491</v>
      </c>
      <c r="D10520" t="s">
        <v>679</v>
      </c>
      <c r="E10520" t="s">
        <v>15</v>
      </c>
      <c r="F10520" t="s">
        <v>77</v>
      </c>
      <c r="G10520" t="s">
        <v>79</v>
      </c>
      <c r="H10520" s="1">
        <v>2022</v>
      </c>
      <c r="I10520" s="2">
        <v>12490</v>
      </c>
      <c r="J10520" s="3">
        <v>9815.75</v>
      </c>
      <c r="K10520">
        <f>Table1[[#This Row],[Total Revenue + Open]]/Table1[[#This Row],[Qty]]</f>
        <v>0.785888710968775</v>
      </c>
      <c r="L10520">
        <f>Table1[[#This Row],[Total Revenue + Open]]/Table1[[#This Row],[Qty]]</f>
        <v>0.785888710968775</v>
      </c>
    </row>
    <row r="10521" spans="1:12" hidden="1">
      <c r="A10521" t="s">
        <v>544</v>
      </c>
      <c r="B10521" t="s">
        <v>490</v>
      </c>
      <c r="C10521" t="s">
        <v>491</v>
      </c>
      <c r="D10521" t="s">
        <v>679</v>
      </c>
      <c r="E10521" t="s">
        <v>15</v>
      </c>
      <c r="F10521" t="s">
        <v>77</v>
      </c>
      <c r="G10521" t="s">
        <v>79</v>
      </c>
      <c r="H10521" s="1">
        <v>2022</v>
      </c>
      <c r="I10521" s="2">
        <v>12490</v>
      </c>
      <c r="J10521" s="3">
        <v>9815.75</v>
      </c>
      <c r="K10521">
        <f>Table1[[#This Row],[Total Revenue + Open]]/Table1[[#This Row],[Qty]]</f>
        <v>0.785888710968775</v>
      </c>
      <c r="L10521">
        <f>Table1[[#This Row],[Total Revenue + Open]]/Table1[[#This Row],[Qty]]</f>
        <v>0.785888710968775</v>
      </c>
    </row>
    <row r="10522" spans="1:12" hidden="1">
      <c r="A10522" t="s">
        <v>544</v>
      </c>
      <c r="B10522" t="s">
        <v>490</v>
      </c>
      <c r="C10522" t="s">
        <v>491</v>
      </c>
      <c r="D10522" t="s">
        <v>679</v>
      </c>
      <c r="E10522" t="s">
        <v>15</v>
      </c>
      <c r="F10522" t="s">
        <v>77</v>
      </c>
      <c r="G10522" t="s">
        <v>79</v>
      </c>
      <c r="H10522" s="1">
        <v>2022</v>
      </c>
      <c r="I10522" s="2">
        <v>12490</v>
      </c>
      <c r="J10522" s="3">
        <v>9815.75</v>
      </c>
      <c r="K10522">
        <f>Table1[[#This Row],[Total Revenue + Open]]/Table1[[#This Row],[Qty]]</f>
        <v>0.785888710968775</v>
      </c>
      <c r="L10522">
        <f>Table1[[#This Row],[Total Revenue + Open]]/Table1[[#This Row],[Qty]]</f>
        <v>0.785888710968775</v>
      </c>
    </row>
    <row r="10523" spans="1:12" hidden="1">
      <c r="A10523" t="s">
        <v>544</v>
      </c>
      <c r="B10523" t="s">
        <v>490</v>
      </c>
      <c r="C10523" t="s">
        <v>491</v>
      </c>
      <c r="D10523" t="s">
        <v>679</v>
      </c>
      <c r="E10523" t="s">
        <v>15</v>
      </c>
      <c r="F10523" t="s">
        <v>77</v>
      </c>
      <c r="G10523" t="s">
        <v>79</v>
      </c>
      <c r="H10523" s="1">
        <v>2021</v>
      </c>
      <c r="I10523" s="2">
        <v>10455</v>
      </c>
      <c r="J10523" s="3">
        <v>8216</v>
      </c>
      <c r="K10523">
        <f>Table1[[#This Row],[Total Revenue + Open]]/Table1[[#This Row],[Qty]]</f>
        <v>0.78584409373505504</v>
      </c>
      <c r="L10523">
        <f>Table1[[#This Row],[Total Revenue + Open]]/Table1[[#This Row],[Qty]]</f>
        <v>0.78584409373505504</v>
      </c>
    </row>
    <row r="10524" spans="1:12" hidden="1">
      <c r="A10524" t="s">
        <v>544</v>
      </c>
      <c r="B10524" t="s">
        <v>490</v>
      </c>
      <c r="C10524" t="s">
        <v>491</v>
      </c>
      <c r="D10524" t="s">
        <v>679</v>
      </c>
      <c r="E10524" t="s">
        <v>15</v>
      </c>
      <c r="F10524" t="s">
        <v>77</v>
      </c>
      <c r="G10524" t="s">
        <v>79</v>
      </c>
      <c r="H10524" s="1">
        <v>2021</v>
      </c>
      <c r="I10524" s="2">
        <v>10405</v>
      </c>
      <c r="J10524" s="3">
        <v>8176.5</v>
      </c>
      <c r="K10524">
        <f>Table1[[#This Row],[Total Revenue + Open]]/Table1[[#This Row],[Qty]]</f>
        <v>0.78582412301777993</v>
      </c>
      <c r="L10524">
        <f>Table1[[#This Row],[Total Revenue + Open]]/Table1[[#This Row],[Qty]]</f>
        <v>0.78582412301777993</v>
      </c>
    </row>
    <row r="10525" spans="1:12" hidden="1">
      <c r="A10525" t="s">
        <v>544</v>
      </c>
      <c r="B10525" t="s">
        <v>490</v>
      </c>
      <c r="C10525" t="s">
        <v>491</v>
      </c>
      <c r="D10525" t="s">
        <v>679</v>
      </c>
      <c r="E10525" t="s">
        <v>15</v>
      </c>
      <c r="F10525" t="s">
        <v>77</v>
      </c>
      <c r="G10525" t="s">
        <v>79</v>
      </c>
      <c r="H10525" s="1">
        <v>2022</v>
      </c>
      <c r="I10525" s="2">
        <v>20805</v>
      </c>
      <c r="J10525" s="3">
        <v>16353</v>
      </c>
      <c r="K10525">
        <f>Table1[[#This Row],[Total Revenue + Open]]/Table1[[#This Row],[Qty]]</f>
        <v>0.78601297764960343</v>
      </c>
      <c r="L10525">
        <f>Table1[[#This Row],[Total Revenue + Open]]/Table1[[#This Row],[Qty]]</f>
        <v>0.78601297764960343</v>
      </c>
    </row>
    <row r="10526" spans="1:12" hidden="1">
      <c r="A10526" t="s">
        <v>544</v>
      </c>
      <c r="B10526" t="s">
        <v>490</v>
      </c>
      <c r="C10526" t="s">
        <v>491</v>
      </c>
      <c r="D10526" t="s">
        <v>679</v>
      </c>
      <c r="E10526" t="s">
        <v>15</v>
      </c>
      <c r="F10526" t="s">
        <v>77</v>
      </c>
      <c r="G10526" t="s">
        <v>79</v>
      </c>
      <c r="H10526" s="1">
        <v>2022</v>
      </c>
      <c r="I10526" s="2">
        <v>8370</v>
      </c>
      <c r="J10526" s="3">
        <v>6576.75</v>
      </c>
      <c r="K10526">
        <f>Table1[[#This Row],[Total Revenue + Open]]/Table1[[#This Row],[Qty]]</f>
        <v>0.78575268817204302</v>
      </c>
      <c r="L10526">
        <f>Table1[[#This Row],[Total Revenue + Open]]/Table1[[#This Row],[Qty]]</f>
        <v>0.78575268817204302</v>
      </c>
    </row>
    <row r="10527" spans="1:12" hidden="1">
      <c r="A10527" t="s">
        <v>544</v>
      </c>
      <c r="B10527" t="s">
        <v>490</v>
      </c>
      <c r="C10527" t="s">
        <v>491</v>
      </c>
      <c r="D10527" t="s">
        <v>679</v>
      </c>
      <c r="E10527" t="s">
        <v>15</v>
      </c>
      <c r="F10527" t="s">
        <v>77</v>
      </c>
      <c r="G10527" t="s">
        <v>79</v>
      </c>
      <c r="H10527" s="1">
        <v>2022</v>
      </c>
      <c r="I10527" s="2">
        <v>20805</v>
      </c>
      <c r="J10527" s="3">
        <v>16353</v>
      </c>
      <c r="K10527">
        <f>Table1[[#This Row],[Total Revenue + Open]]/Table1[[#This Row],[Qty]]</f>
        <v>0.78601297764960343</v>
      </c>
      <c r="L10527">
        <f>Table1[[#This Row],[Total Revenue + Open]]/Table1[[#This Row],[Qty]]</f>
        <v>0.78601297764960343</v>
      </c>
    </row>
    <row r="10528" spans="1:12" hidden="1">
      <c r="A10528" t="s">
        <v>544</v>
      </c>
      <c r="B10528" t="s">
        <v>490</v>
      </c>
      <c r="C10528" t="s">
        <v>491</v>
      </c>
      <c r="D10528" t="s">
        <v>679</v>
      </c>
      <c r="E10528" t="s">
        <v>15</v>
      </c>
      <c r="F10528" t="s">
        <v>77</v>
      </c>
      <c r="G10528" t="s">
        <v>79</v>
      </c>
      <c r="H10528" s="1">
        <v>2022</v>
      </c>
      <c r="I10528" s="2">
        <v>39580</v>
      </c>
      <c r="J10528" s="3">
        <v>31106.25</v>
      </c>
      <c r="K10528">
        <f>Table1[[#This Row],[Total Revenue + Open]]/Table1[[#This Row],[Qty]]</f>
        <v>0.78590828701364324</v>
      </c>
      <c r="L10528">
        <f>Table1[[#This Row],[Total Revenue + Open]]/Table1[[#This Row],[Qty]]</f>
        <v>0.78590828701364324</v>
      </c>
    </row>
    <row r="10529" spans="1:12" hidden="1">
      <c r="A10529" t="s">
        <v>544</v>
      </c>
      <c r="B10529" t="s">
        <v>490</v>
      </c>
      <c r="C10529" t="s">
        <v>491</v>
      </c>
      <c r="D10529" t="s">
        <v>679</v>
      </c>
      <c r="E10529" t="s">
        <v>15</v>
      </c>
      <c r="F10529" t="s">
        <v>77</v>
      </c>
      <c r="G10529" t="s">
        <v>79</v>
      </c>
      <c r="H10529" s="1">
        <v>2022</v>
      </c>
      <c r="I10529" s="2">
        <v>8370</v>
      </c>
      <c r="J10529" s="3">
        <v>6576.75</v>
      </c>
      <c r="K10529">
        <f>Table1[[#This Row],[Total Revenue + Open]]/Table1[[#This Row],[Qty]]</f>
        <v>0.78575268817204302</v>
      </c>
      <c r="L10529">
        <f>Table1[[#This Row],[Total Revenue + Open]]/Table1[[#This Row],[Qty]]</f>
        <v>0.78575268817204302</v>
      </c>
    </row>
    <row r="10530" spans="1:12" hidden="1">
      <c r="A10530" t="s">
        <v>544</v>
      </c>
      <c r="B10530" t="s">
        <v>490</v>
      </c>
      <c r="C10530" t="s">
        <v>491</v>
      </c>
      <c r="D10530" t="s">
        <v>679</v>
      </c>
      <c r="E10530" t="s">
        <v>15</v>
      </c>
      <c r="F10530" t="s">
        <v>77</v>
      </c>
      <c r="G10530" t="s">
        <v>79</v>
      </c>
      <c r="H10530" s="1">
        <v>2020</v>
      </c>
      <c r="I10530" s="2">
        <v>20805</v>
      </c>
      <c r="J10530" s="3">
        <v>16353</v>
      </c>
      <c r="K10530">
        <f>Table1[[#This Row],[Total Revenue + Open]]/Table1[[#This Row],[Qty]]</f>
        <v>0.78601297764960343</v>
      </c>
      <c r="L10530">
        <f>Table1[[#This Row],[Total Revenue + Open]]/Table1[[#This Row],[Qty]]</f>
        <v>0.78601297764960343</v>
      </c>
    </row>
    <row r="10531" spans="1:12" hidden="1">
      <c r="A10531" t="s">
        <v>544</v>
      </c>
      <c r="B10531" t="s">
        <v>490</v>
      </c>
      <c r="C10531" t="s">
        <v>491</v>
      </c>
      <c r="D10531" t="s">
        <v>679</v>
      </c>
      <c r="E10531" t="s">
        <v>15</v>
      </c>
      <c r="F10531" t="s">
        <v>77</v>
      </c>
      <c r="G10531" t="s">
        <v>79</v>
      </c>
      <c r="H10531" s="1">
        <v>2021</v>
      </c>
      <c r="I10531" s="2">
        <v>5230</v>
      </c>
      <c r="J10531" s="3">
        <v>4108</v>
      </c>
      <c r="K10531">
        <f>Table1[[#This Row],[Total Revenue + Open]]/Table1[[#This Row],[Qty]]</f>
        <v>0.78546845124282982</v>
      </c>
      <c r="L10531">
        <f>Table1[[#This Row],[Total Revenue + Open]]/Table1[[#This Row],[Qty]]</f>
        <v>0.78546845124282982</v>
      </c>
    </row>
    <row r="10532" spans="1:12" hidden="1">
      <c r="A10532" t="s">
        <v>544</v>
      </c>
      <c r="B10532" t="s">
        <v>490</v>
      </c>
      <c r="C10532" t="s">
        <v>491</v>
      </c>
      <c r="D10532" t="s">
        <v>679</v>
      </c>
      <c r="E10532" t="s">
        <v>15</v>
      </c>
      <c r="F10532" t="s">
        <v>77</v>
      </c>
      <c r="G10532" t="s">
        <v>79</v>
      </c>
      <c r="H10532" s="1">
        <v>2021</v>
      </c>
      <c r="I10532" s="2">
        <v>20805</v>
      </c>
      <c r="J10532" s="3">
        <v>16353</v>
      </c>
      <c r="K10532">
        <f>Table1[[#This Row],[Total Revenue + Open]]/Table1[[#This Row],[Qty]]</f>
        <v>0.78601297764960343</v>
      </c>
      <c r="L10532">
        <f>Table1[[#This Row],[Total Revenue + Open]]/Table1[[#This Row],[Qty]]</f>
        <v>0.78601297764960343</v>
      </c>
    </row>
    <row r="10533" spans="1:12" hidden="1">
      <c r="A10533" t="s">
        <v>544</v>
      </c>
      <c r="B10533" t="s">
        <v>490</v>
      </c>
      <c r="C10533" t="s">
        <v>491</v>
      </c>
      <c r="D10533" t="s">
        <v>679</v>
      </c>
      <c r="E10533" t="s">
        <v>15</v>
      </c>
      <c r="F10533" t="s">
        <v>77</v>
      </c>
      <c r="G10533" t="s">
        <v>79</v>
      </c>
      <c r="H10533" s="1">
        <v>2021</v>
      </c>
      <c r="I10533" s="2">
        <v>8345</v>
      </c>
      <c r="J10533" s="3">
        <v>6557</v>
      </c>
      <c r="K10533">
        <f>Table1[[#This Row],[Total Revenue + Open]]/Table1[[#This Row],[Qty]]</f>
        <v>0.78573996405032953</v>
      </c>
      <c r="L10533">
        <f>Table1[[#This Row],[Total Revenue + Open]]/Table1[[#This Row],[Qty]]</f>
        <v>0.78573996405032953</v>
      </c>
    </row>
    <row r="10534" spans="1:12" hidden="1">
      <c r="A10534" t="s">
        <v>544</v>
      </c>
      <c r="B10534" t="s">
        <v>490</v>
      </c>
      <c r="C10534" t="s">
        <v>491</v>
      </c>
      <c r="D10534" t="s">
        <v>679</v>
      </c>
      <c r="E10534" t="s">
        <v>15</v>
      </c>
      <c r="F10534" t="s">
        <v>77</v>
      </c>
      <c r="G10534" t="s">
        <v>79</v>
      </c>
      <c r="H10534" s="1">
        <v>2021</v>
      </c>
      <c r="I10534" s="2">
        <v>4175</v>
      </c>
      <c r="J10534" s="3">
        <v>3278.5</v>
      </c>
      <c r="K10534">
        <f>Table1[[#This Row],[Total Revenue + Open]]/Table1[[#This Row],[Qty]]</f>
        <v>0.78526946107784434</v>
      </c>
      <c r="L10534">
        <f>Table1[[#This Row],[Total Revenue + Open]]/Table1[[#This Row],[Qty]]</f>
        <v>0.78526946107784434</v>
      </c>
    </row>
    <row r="10535" spans="1:12" hidden="1">
      <c r="A10535" t="s">
        <v>544</v>
      </c>
      <c r="B10535" t="s">
        <v>490</v>
      </c>
      <c r="C10535" t="s">
        <v>491</v>
      </c>
      <c r="D10535" t="s">
        <v>679</v>
      </c>
      <c r="E10535" t="s">
        <v>15</v>
      </c>
      <c r="F10535" t="s">
        <v>77</v>
      </c>
      <c r="G10535" t="s">
        <v>79</v>
      </c>
      <c r="H10535" s="1">
        <v>2021</v>
      </c>
      <c r="I10535" s="2">
        <v>12495</v>
      </c>
      <c r="J10535" s="3">
        <v>9815.75</v>
      </c>
      <c r="K10535">
        <f>Table1[[#This Row],[Total Revenue + Open]]/Table1[[#This Row],[Qty]]</f>
        <v>0.78557422969187674</v>
      </c>
      <c r="L10535">
        <f>Table1[[#This Row],[Total Revenue + Open]]/Table1[[#This Row],[Qty]]</f>
        <v>0.78557422969187674</v>
      </c>
    </row>
    <row r="10536" spans="1:12" hidden="1">
      <c r="A10536" t="s">
        <v>544</v>
      </c>
      <c r="B10536" t="s">
        <v>490</v>
      </c>
      <c r="C10536" t="s">
        <v>491</v>
      </c>
      <c r="D10536" t="s">
        <v>679</v>
      </c>
      <c r="E10536" t="s">
        <v>15</v>
      </c>
      <c r="F10536" t="s">
        <v>77</v>
      </c>
      <c r="G10536" t="s">
        <v>79</v>
      </c>
      <c r="H10536" s="1">
        <v>2022</v>
      </c>
      <c r="I10536" s="2">
        <v>24950</v>
      </c>
      <c r="J10536" s="3">
        <v>19611.75</v>
      </c>
      <c r="K10536">
        <f>Table1[[#This Row],[Total Revenue + Open]]/Table1[[#This Row],[Qty]]</f>
        <v>0.78604208416833665</v>
      </c>
      <c r="L10536">
        <f>Table1[[#This Row],[Total Revenue + Open]]/Table1[[#This Row],[Qty]]</f>
        <v>0.78604208416833665</v>
      </c>
    </row>
    <row r="10537" spans="1:12" hidden="1">
      <c r="A10537" t="s">
        <v>544</v>
      </c>
      <c r="B10537" t="s">
        <v>490</v>
      </c>
      <c r="C10537" t="s">
        <v>491</v>
      </c>
      <c r="D10537" t="s">
        <v>679</v>
      </c>
      <c r="E10537" t="s">
        <v>15</v>
      </c>
      <c r="F10537" t="s">
        <v>77</v>
      </c>
      <c r="G10537" t="s">
        <v>79</v>
      </c>
      <c r="H10537" s="1">
        <v>2022</v>
      </c>
      <c r="I10537" s="2">
        <v>8370</v>
      </c>
      <c r="J10537" s="3">
        <v>6576.75</v>
      </c>
      <c r="K10537">
        <f>Table1[[#This Row],[Total Revenue + Open]]/Table1[[#This Row],[Qty]]</f>
        <v>0.78575268817204302</v>
      </c>
      <c r="L10537">
        <f>Table1[[#This Row],[Total Revenue + Open]]/Table1[[#This Row],[Qty]]</f>
        <v>0.78575268817204302</v>
      </c>
    </row>
    <row r="10538" spans="1:12" hidden="1">
      <c r="A10538" t="s">
        <v>544</v>
      </c>
      <c r="B10538" t="s">
        <v>490</v>
      </c>
      <c r="C10538" t="s">
        <v>491</v>
      </c>
      <c r="D10538" t="s">
        <v>679</v>
      </c>
      <c r="E10538" t="s">
        <v>15</v>
      </c>
      <c r="F10538" t="s">
        <v>77</v>
      </c>
      <c r="G10538" t="s">
        <v>79</v>
      </c>
      <c r="H10538" s="1">
        <v>2022</v>
      </c>
      <c r="I10538" s="2">
        <v>8370</v>
      </c>
      <c r="J10538" s="3">
        <v>6576.75</v>
      </c>
      <c r="K10538">
        <f>Table1[[#This Row],[Total Revenue + Open]]/Table1[[#This Row],[Qty]]</f>
        <v>0.78575268817204302</v>
      </c>
      <c r="L10538">
        <f>Table1[[#This Row],[Total Revenue + Open]]/Table1[[#This Row],[Qty]]</f>
        <v>0.78575268817204302</v>
      </c>
    </row>
    <row r="10539" spans="1:12" hidden="1">
      <c r="A10539" t="s">
        <v>544</v>
      </c>
      <c r="B10539" t="s">
        <v>490</v>
      </c>
      <c r="C10539" t="s">
        <v>491</v>
      </c>
      <c r="D10539" t="s">
        <v>679</v>
      </c>
      <c r="E10539" t="s">
        <v>15</v>
      </c>
      <c r="F10539" t="s">
        <v>77</v>
      </c>
      <c r="G10539" t="s">
        <v>79</v>
      </c>
      <c r="H10539" s="1">
        <v>2022</v>
      </c>
      <c r="I10539" s="2">
        <v>8370</v>
      </c>
      <c r="J10539" s="3">
        <v>6576.75</v>
      </c>
      <c r="K10539">
        <f>Table1[[#This Row],[Total Revenue + Open]]/Table1[[#This Row],[Qty]]</f>
        <v>0.78575268817204302</v>
      </c>
      <c r="L10539">
        <f>Table1[[#This Row],[Total Revenue + Open]]/Table1[[#This Row],[Qty]]</f>
        <v>0.78575268817204302</v>
      </c>
    </row>
    <row r="10540" spans="1:12" hidden="1">
      <c r="A10540" t="s">
        <v>544</v>
      </c>
      <c r="B10540" t="s">
        <v>490</v>
      </c>
      <c r="C10540" t="s">
        <v>491</v>
      </c>
      <c r="D10540" t="s">
        <v>679</v>
      </c>
      <c r="E10540" t="s">
        <v>15</v>
      </c>
      <c r="F10540" t="s">
        <v>77</v>
      </c>
      <c r="G10540" t="s">
        <v>79</v>
      </c>
      <c r="H10540" s="1">
        <v>2018</v>
      </c>
      <c r="I10540" s="2">
        <v>6235</v>
      </c>
      <c r="J10540" s="3">
        <v>7564</v>
      </c>
      <c r="K10540">
        <f>Table1[[#This Row],[Total Revenue + Open]]/Table1[[#This Row],[Qty]]</f>
        <v>1.2131515637530073</v>
      </c>
      <c r="L10540">
        <f>Table1[[#This Row],[Total Revenue + Open]]/Table1[[#This Row],[Qty]]</f>
        <v>1.2131515637530073</v>
      </c>
    </row>
    <row r="10541" spans="1:12" hidden="1">
      <c r="A10541" t="s">
        <v>544</v>
      </c>
      <c r="B10541" t="s">
        <v>490</v>
      </c>
      <c r="C10541" t="s">
        <v>491</v>
      </c>
      <c r="D10541" t="s">
        <v>679</v>
      </c>
      <c r="E10541" t="s">
        <v>15</v>
      </c>
      <c r="F10541" t="s">
        <v>77</v>
      </c>
      <c r="G10541" t="s">
        <v>79</v>
      </c>
      <c r="H10541" s="1">
        <v>2019</v>
      </c>
      <c r="I10541" s="2">
        <v>150</v>
      </c>
      <c r="J10541" s="3">
        <v>118.5</v>
      </c>
      <c r="K10541">
        <f>Table1[[#This Row],[Total Revenue + Open]]/Table1[[#This Row],[Qty]]</f>
        <v>0.79</v>
      </c>
      <c r="L10541">
        <f>Table1[[#This Row],[Total Revenue + Open]]/Table1[[#This Row],[Qty]]</f>
        <v>0.79</v>
      </c>
    </row>
    <row r="10542" spans="1:12" hidden="1">
      <c r="A10542" t="s">
        <v>544</v>
      </c>
      <c r="B10542" t="s">
        <v>490</v>
      </c>
      <c r="C10542" t="s">
        <v>491</v>
      </c>
      <c r="D10542" t="s">
        <v>679</v>
      </c>
      <c r="E10542" t="s">
        <v>15</v>
      </c>
      <c r="F10542" t="s">
        <v>77</v>
      </c>
      <c r="G10542" t="s">
        <v>79</v>
      </c>
      <c r="H10542" s="1">
        <v>2021</v>
      </c>
      <c r="I10542" s="2">
        <v>8320</v>
      </c>
      <c r="J10542" s="3">
        <v>6537.25</v>
      </c>
      <c r="K10542">
        <f>Table1[[#This Row],[Total Revenue + Open]]/Table1[[#This Row],[Qty]]</f>
        <v>0.78572716346153848</v>
      </c>
      <c r="L10542">
        <f>Table1[[#This Row],[Total Revenue + Open]]/Table1[[#This Row],[Qty]]</f>
        <v>0.78572716346153848</v>
      </c>
    </row>
    <row r="10543" spans="1:12" hidden="1">
      <c r="A10543" t="s">
        <v>544</v>
      </c>
      <c r="B10543" t="s">
        <v>490</v>
      </c>
      <c r="C10543" t="s">
        <v>491</v>
      </c>
      <c r="D10543" t="s">
        <v>679</v>
      </c>
      <c r="E10543" t="s">
        <v>15</v>
      </c>
      <c r="F10543" t="s">
        <v>77</v>
      </c>
      <c r="G10543" t="s">
        <v>79</v>
      </c>
      <c r="H10543" s="1">
        <v>2022</v>
      </c>
      <c r="I10543" s="2">
        <v>8320</v>
      </c>
      <c r="J10543" s="3">
        <v>6537.25</v>
      </c>
      <c r="K10543">
        <f>Table1[[#This Row],[Total Revenue + Open]]/Table1[[#This Row],[Qty]]</f>
        <v>0.78572716346153848</v>
      </c>
      <c r="L10543">
        <f>Table1[[#This Row],[Total Revenue + Open]]/Table1[[#This Row],[Qty]]</f>
        <v>0.78572716346153848</v>
      </c>
    </row>
    <row r="10544" spans="1:12" hidden="1">
      <c r="A10544" t="s">
        <v>544</v>
      </c>
      <c r="B10544" t="s">
        <v>490</v>
      </c>
      <c r="C10544" t="s">
        <v>491</v>
      </c>
      <c r="D10544" t="s">
        <v>679</v>
      </c>
      <c r="E10544" t="s">
        <v>15</v>
      </c>
      <c r="F10544" t="s">
        <v>77</v>
      </c>
      <c r="G10544" t="s">
        <v>79</v>
      </c>
      <c r="H10544" s="1">
        <v>2022</v>
      </c>
      <c r="I10544" s="2">
        <v>10405</v>
      </c>
      <c r="J10544" s="3">
        <v>8176.5</v>
      </c>
      <c r="K10544">
        <f>Table1[[#This Row],[Total Revenue + Open]]/Table1[[#This Row],[Qty]]</f>
        <v>0.78582412301777993</v>
      </c>
      <c r="L10544">
        <f>Table1[[#This Row],[Total Revenue + Open]]/Table1[[#This Row],[Qty]]</f>
        <v>0.78582412301777993</v>
      </c>
    </row>
    <row r="10545" spans="1:12" hidden="1">
      <c r="A10545" t="s">
        <v>544</v>
      </c>
      <c r="B10545" t="s">
        <v>490</v>
      </c>
      <c r="C10545" t="s">
        <v>491</v>
      </c>
      <c r="D10545" t="s">
        <v>679</v>
      </c>
      <c r="E10545" t="s">
        <v>15</v>
      </c>
      <c r="F10545" t="s">
        <v>77</v>
      </c>
      <c r="G10545" t="s">
        <v>79</v>
      </c>
      <c r="H10545" s="1">
        <v>2022</v>
      </c>
      <c r="I10545" s="2">
        <v>4175</v>
      </c>
      <c r="J10545" s="3">
        <v>3278.5</v>
      </c>
      <c r="K10545">
        <f>Table1[[#This Row],[Total Revenue + Open]]/Table1[[#This Row],[Qty]]</f>
        <v>0.78526946107784434</v>
      </c>
      <c r="L10545">
        <f>Table1[[#This Row],[Total Revenue + Open]]/Table1[[#This Row],[Qty]]</f>
        <v>0.78526946107784434</v>
      </c>
    </row>
    <row r="10546" spans="1:12" hidden="1">
      <c r="A10546" t="s">
        <v>544</v>
      </c>
      <c r="B10546" t="s">
        <v>490</v>
      </c>
      <c r="C10546" t="s">
        <v>491</v>
      </c>
      <c r="D10546" t="s">
        <v>679</v>
      </c>
      <c r="E10546" t="s">
        <v>15</v>
      </c>
      <c r="F10546" t="s">
        <v>77</v>
      </c>
      <c r="G10546" t="s">
        <v>79</v>
      </c>
      <c r="H10546" s="1">
        <v>2020</v>
      </c>
      <c r="I10546" s="2">
        <v>3170</v>
      </c>
      <c r="J10546" s="3">
        <v>2488.5</v>
      </c>
      <c r="K10546">
        <f>Table1[[#This Row],[Total Revenue + Open]]/Table1[[#This Row],[Qty]]</f>
        <v>0.78501577287066249</v>
      </c>
      <c r="L10546">
        <f>Table1[[#This Row],[Total Revenue + Open]]/Table1[[#This Row],[Qty]]</f>
        <v>0.78501577287066249</v>
      </c>
    </row>
    <row r="10547" spans="1:12" hidden="1">
      <c r="A10547" t="s">
        <v>544</v>
      </c>
      <c r="B10547" t="s">
        <v>490</v>
      </c>
      <c r="C10547" t="s">
        <v>491</v>
      </c>
      <c r="D10547" t="s">
        <v>679</v>
      </c>
      <c r="E10547" t="s">
        <v>15</v>
      </c>
      <c r="F10547" t="s">
        <v>77</v>
      </c>
      <c r="G10547" t="s">
        <v>79</v>
      </c>
      <c r="H10547" s="1">
        <v>2022</v>
      </c>
      <c r="I10547" s="2">
        <v>4175</v>
      </c>
      <c r="J10547" s="3">
        <v>3278.5</v>
      </c>
      <c r="K10547">
        <f>Table1[[#This Row],[Total Revenue + Open]]/Table1[[#This Row],[Qty]]</f>
        <v>0.78526946107784434</v>
      </c>
      <c r="L10547">
        <f>Table1[[#This Row],[Total Revenue + Open]]/Table1[[#This Row],[Qty]]</f>
        <v>0.78526946107784434</v>
      </c>
    </row>
    <row r="10548" spans="1:12" hidden="1">
      <c r="A10548" t="s">
        <v>544</v>
      </c>
      <c r="B10548" t="s">
        <v>490</v>
      </c>
      <c r="C10548" t="s">
        <v>491</v>
      </c>
      <c r="D10548" t="s">
        <v>679</v>
      </c>
      <c r="E10548" t="s">
        <v>15</v>
      </c>
      <c r="F10548" t="s">
        <v>77</v>
      </c>
      <c r="G10548" t="s">
        <v>79</v>
      </c>
      <c r="H10548" s="1">
        <v>2020</v>
      </c>
      <c r="I10548" s="2">
        <v>14575</v>
      </c>
      <c r="J10548" s="3">
        <v>11455</v>
      </c>
      <c r="K10548">
        <f>Table1[[#This Row],[Total Revenue + Open]]/Table1[[#This Row],[Qty]]</f>
        <v>0.78593481989708402</v>
      </c>
      <c r="L10548">
        <f>Table1[[#This Row],[Total Revenue + Open]]/Table1[[#This Row],[Qty]]</f>
        <v>0.78593481989708402</v>
      </c>
    </row>
    <row r="10549" spans="1:12" hidden="1">
      <c r="A10549" t="s">
        <v>544</v>
      </c>
      <c r="B10549" t="s">
        <v>490</v>
      </c>
      <c r="C10549" t="s">
        <v>491</v>
      </c>
      <c r="D10549" t="s">
        <v>679</v>
      </c>
      <c r="E10549" t="s">
        <v>15</v>
      </c>
      <c r="F10549" t="s">
        <v>77</v>
      </c>
      <c r="G10549" t="s">
        <v>79</v>
      </c>
      <c r="H10549" s="1">
        <v>2021</v>
      </c>
      <c r="I10549" s="2">
        <v>11515</v>
      </c>
      <c r="J10549" s="3">
        <v>9045.5</v>
      </c>
      <c r="K10549">
        <f>Table1[[#This Row],[Total Revenue + Open]]/Table1[[#This Row],[Qty]]</f>
        <v>0.7855405992184108</v>
      </c>
      <c r="L10549">
        <f>Table1[[#This Row],[Total Revenue + Open]]/Table1[[#This Row],[Qty]]</f>
        <v>0.7855405992184108</v>
      </c>
    </row>
    <row r="10550" spans="1:12" hidden="1">
      <c r="A10550" t="s">
        <v>544</v>
      </c>
      <c r="B10550" t="s">
        <v>490</v>
      </c>
      <c r="C10550" t="s">
        <v>491</v>
      </c>
      <c r="D10550" t="s">
        <v>679</v>
      </c>
      <c r="E10550" t="s">
        <v>15</v>
      </c>
      <c r="F10550" t="s">
        <v>77</v>
      </c>
      <c r="G10550" t="s">
        <v>79</v>
      </c>
      <c r="H10550" s="1">
        <v>2020</v>
      </c>
      <c r="I10550" s="2">
        <v>4625</v>
      </c>
      <c r="J10550" s="3">
        <v>3634</v>
      </c>
      <c r="K10550">
        <f>Table1[[#This Row],[Total Revenue + Open]]/Table1[[#This Row],[Qty]]</f>
        <v>0.78572972972972976</v>
      </c>
      <c r="L10550">
        <f>Table1[[#This Row],[Total Revenue + Open]]/Table1[[#This Row],[Qty]]</f>
        <v>0.78572972972972976</v>
      </c>
    </row>
    <row r="10551" spans="1:12" hidden="1">
      <c r="A10551" t="s">
        <v>544</v>
      </c>
      <c r="B10551" t="s">
        <v>490</v>
      </c>
      <c r="C10551" t="s">
        <v>491</v>
      </c>
      <c r="D10551" t="s">
        <v>679</v>
      </c>
      <c r="E10551" t="s">
        <v>15</v>
      </c>
      <c r="F10551" t="s">
        <v>77</v>
      </c>
      <c r="G10551" t="s">
        <v>79</v>
      </c>
      <c r="H10551" s="1">
        <v>2021</v>
      </c>
      <c r="I10551" s="2">
        <v>8320</v>
      </c>
      <c r="J10551" s="3">
        <v>6537.25</v>
      </c>
      <c r="K10551">
        <f>Table1[[#This Row],[Total Revenue + Open]]/Table1[[#This Row],[Qty]]</f>
        <v>0.78572716346153848</v>
      </c>
      <c r="L10551">
        <f>Table1[[#This Row],[Total Revenue + Open]]/Table1[[#This Row],[Qty]]</f>
        <v>0.78572716346153848</v>
      </c>
    </row>
    <row r="10552" spans="1:12" hidden="1">
      <c r="A10552" t="s">
        <v>544</v>
      </c>
      <c r="B10552" t="s">
        <v>490</v>
      </c>
      <c r="C10552" t="s">
        <v>491</v>
      </c>
      <c r="D10552" t="s">
        <v>679</v>
      </c>
      <c r="E10552" t="s">
        <v>15</v>
      </c>
      <c r="F10552" t="s">
        <v>77</v>
      </c>
      <c r="G10552" t="s">
        <v>79</v>
      </c>
      <c r="H10552" s="1">
        <v>2020</v>
      </c>
      <c r="I10552" s="2">
        <v>6285</v>
      </c>
      <c r="J10552" s="3">
        <v>4937.5</v>
      </c>
      <c r="K10552">
        <f>Table1[[#This Row],[Total Revenue + Open]]/Table1[[#This Row],[Qty]]</f>
        <v>0.78560063643595868</v>
      </c>
      <c r="L10552">
        <f>Table1[[#This Row],[Total Revenue + Open]]/Table1[[#This Row],[Qty]]</f>
        <v>0.78560063643595868</v>
      </c>
    </row>
    <row r="10553" spans="1:12" hidden="1">
      <c r="A10553" t="s">
        <v>544</v>
      </c>
      <c r="B10553" t="s">
        <v>490</v>
      </c>
      <c r="C10553" t="s">
        <v>491</v>
      </c>
      <c r="D10553" t="s">
        <v>679</v>
      </c>
      <c r="E10553" t="s">
        <v>15</v>
      </c>
      <c r="F10553" t="s">
        <v>77</v>
      </c>
      <c r="G10553" t="s">
        <v>79</v>
      </c>
      <c r="H10553" s="1">
        <v>2021</v>
      </c>
      <c r="I10553" s="2">
        <v>14580</v>
      </c>
      <c r="J10553" s="3">
        <v>11455</v>
      </c>
      <c r="K10553">
        <f>Table1[[#This Row],[Total Revenue + Open]]/Table1[[#This Row],[Qty]]</f>
        <v>0.78566529492455417</v>
      </c>
      <c r="L10553">
        <f>Table1[[#This Row],[Total Revenue + Open]]/Table1[[#This Row],[Qty]]</f>
        <v>0.78566529492455417</v>
      </c>
    </row>
    <row r="10554" spans="1:12" hidden="1">
      <c r="A10554" t="s">
        <v>544</v>
      </c>
      <c r="B10554" t="s">
        <v>490</v>
      </c>
      <c r="C10554" t="s">
        <v>491</v>
      </c>
      <c r="D10554" t="s">
        <v>679</v>
      </c>
      <c r="E10554" t="s">
        <v>15</v>
      </c>
      <c r="F10554" t="s">
        <v>77</v>
      </c>
      <c r="G10554" t="s">
        <v>79</v>
      </c>
      <c r="H10554" s="1">
        <v>2018</v>
      </c>
      <c r="I10554" s="2">
        <v>3120</v>
      </c>
      <c r="J10554" s="3">
        <v>3782</v>
      </c>
      <c r="K10554">
        <f>Table1[[#This Row],[Total Revenue + Open]]/Table1[[#This Row],[Qty]]</f>
        <v>1.2121794871794871</v>
      </c>
      <c r="L10554">
        <f>Table1[[#This Row],[Total Revenue + Open]]/Table1[[#This Row],[Qty]]</f>
        <v>1.2121794871794871</v>
      </c>
    </row>
    <row r="10555" spans="1:12" hidden="1">
      <c r="A10555" t="s">
        <v>544</v>
      </c>
      <c r="B10555" t="s">
        <v>490</v>
      </c>
      <c r="C10555" t="s">
        <v>491</v>
      </c>
      <c r="D10555" t="s">
        <v>679</v>
      </c>
      <c r="E10555" t="s">
        <v>15</v>
      </c>
      <c r="F10555" t="s">
        <v>77</v>
      </c>
      <c r="G10555" t="s">
        <v>79</v>
      </c>
      <c r="H10555" s="1">
        <v>2018</v>
      </c>
      <c r="I10555" s="2">
        <v>1660</v>
      </c>
      <c r="J10555" s="3">
        <v>2013</v>
      </c>
      <c r="K10555">
        <f>Table1[[#This Row],[Total Revenue + Open]]/Table1[[#This Row],[Qty]]</f>
        <v>1.2126506024096386</v>
      </c>
      <c r="L10555">
        <f>Table1[[#This Row],[Total Revenue + Open]]/Table1[[#This Row],[Qty]]</f>
        <v>1.2126506024096386</v>
      </c>
    </row>
    <row r="10556" spans="1:12" hidden="1">
      <c r="A10556" t="s">
        <v>544</v>
      </c>
      <c r="B10556" t="s">
        <v>490</v>
      </c>
      <c r="C10556" t="s">
        <v>491</v>
      </c>
      <c r="D10556" t="s">
        <v>679</v>
      </c>
      <c r="E10556" t="s">
        <v>15</v>
      </c>
      <c r="F10556" t="s">
        <v>77</v>
      </c>
      <c r="G10556" t="s">
        <v>79</v>
      </c>
      <c r="H10556" s="1">
        <v>2018</v>
      </c>
      <c r="I10556" s="2">
        <v>16590</v>
      </c>
      <c r="J10556" s="3">
        <v>20130</v>
      </c>
      <c r="K10556">
        <f>Table1[[#This Row],[Total Revenue + Open]]/Table1[[#This Row],[Qty]]</f>
        <v>1.213381555153707</v>
      </c>
      <c r="L10556">
        <f>Table1[[#This Row],[Total Revenue + Open]]/Table1[[#This Row],[Qty]]</f>
        <v>1.213381555153707</v>
      </c>
    </row>
    <row r="10557" spans="1:12" hidden="1">
      <c r="A10557" t="s">
        <v>544</v>
      </c>
      <c r="B10557" t="s">
        <v>490</v>
      </c>
      <c r="C10557" t="s">
        <v>491</v>
      </c>
      <c r="D10557" t="s">
        <v>679</v>
      </c>
      <c r="E10557" t="s">
        <v>15</v>
      </c>
      <c r="F10557" t="s">
        <v>77</v>
      </c>
      <c r="G10557" t="s">
        <v>79</v>
      </c>
      <c r="H10557" s="1">
        <v>2019</v>
      </c>
      <c r="I10557" s="2">
        <v>3120</v>
      </c>
      <c r="J10557" s="3">
        <v>3782</v>
      </c>
      <c r="K10557">
        <f>Table1[[#This Row],[Total Revenue + Open]]/Table1[[#This Row],[Qty]]</f>
        <v>1.2121794871794871</v>
      </c>
      <c r="L10557">
        <f>Table1[[#This Row],[Total Revenue + Open]]/Table1[[#This Row],[Qty]]</f>
        <v>1.2121794871794871</v>
      </c>
    </row>
    <row r="10558" spans="1:12" hidden="1">
      <c r="A10558" t="s">
        <v>544</v>
      </c>
      <c r="B10558" t="s">
        <v>490</v>
      </c>
      <c r="C10558" t="s">
        <v>491</v>
      </c>
      <c r="D10558" t="s">
        <v>679</v>
      </c>
      <c r="E10558" t="s">
        <v>15</v>
      </c>
      <c r="F10558" t="s">
        <v>77</v>
      </c>
      <c r="G10558" t="s">
        <v>79</v>
      </c>
      <c r="H10558" s="1">
        <v>2021</v>
      </c>
      <c r="I10558" s="2">
        <v>16685</v>
      </c>
      <c r="J10558" s="3">
        <v>13114</v>
      </c>
      <c r="K10558">
        <f>Table1[[#This Row],[Total Revenue + Open]]/Table1[[#This Row],[Qty]]</f>
        <v>0.78597542703026668</v>
      </c>
      <c r="L10558">
        <f>Table1[[#This Row],[Total Revenue + Open]]/Table1[[#This Row],[Qty]]</f>
        <v>0.78597542703026668</v>
      </c>
    </row>
    <row r="10559" spans="1:12" hidden="1">
      <c r="A10559" t="s">
        <v>544</v>
      </c>
      <c r="B10559" t="s">
        <v>490</v>
      </c>
      <c r="C10559" t="s">
        <v>491</v>
      </c>
      <c r="D10559" t="s">
        <v>679</v>
      </c>
      <c r="E10559" t="s">
        <v>15</v>
      </c>
      <c r="F10559" t="s">
        <v>77</v>
      </c>
      <c r="G10559" t="s">
        <v>79</v>
      </c>
      <c r="H10559" s="1">
        <v>2022</v>
      </c>
      <c r="I10559" s="2">
        <v>16635</v>
      </c>
      <c r="J10559" s="3">
        <v>13074.5</v>
      </c>
      <c r="K10559">
        <f>Table1[[#This Row],[Total Revenue + Open]]/Table1[[#This Row],[Qty]]</f>
        <v>0.78596333032762244</v>
      </c>
      <c r="L10559">
        <f>Table1[[#This Row],[Total Revenue + Open]]/Table1[[#This Row],[Qty]]</f>
        <v>0.78596333032762244</v>
      </c>
    </row>
    <row r="10560" spans="1:12" hidden="1">
      <c r="A10560" t="s">
        <v>544</v>
      </c>
      <c r="B10560" t="s">
        <v>490</v>
      </c>
      <c r="C10560" t="s">
        <v>491</v>
      </c>
      <c r="D10560" t="s">
        <v>679</v>
      </c>
      <c r="E10560" t="s">
        <v>15</v>
      </c>
      <c r="F10560" t="s">
        <v>77</v>
      </c>
      <c r="G10560" t="s">
        <v>79</v>
      </c>
      <c r="H10560" s="1">
        <v>2022</v>
      </c>
      <c r="I10560" s="2">
        <v>8645</v>
      </c>
      <c r="J10560" s="3">
        <v>6794</v>
      </c>
      <c r="K10560">
        <f>Table1[[#This Row],[Total Revenue + Open]]/Table1[[#This Row],[Qty]]</f>
        <v>0.78588779641411222</v>
      </c>
      <c r="L10560">
        <f>Table1[[#This Row],[Total Revenue + Open]]/Table1[[#This Row],[Qty]]</f>
        <v>0.78588779641411222</v>
      </c>
    </row>
    <row r="10561" spans="1:12" hidden="1">
      <c r="A10561" t="s">
        <v>544</v>
      </c>
      <c r="B10561" t="s">
        <v>490</v>
      </c>
      <c r="C10561" t="s">
        <v>491</v>
      </c>
      <c r="D10561" t="s">
        <v>679</v>
      </c>
      <c r="E10561" t="s">
        <v>15</v>
      </c>
      <c r="F10561" t="s">
        <v>77</v>
      </c>
      <c r="G10561" t="s">
        <v>79</v>
      </c>
      <c r="H10561" s="1">
        <v>2020</v>
      </c>
      <c r="I10561" s="2">
        <v>8345</v>
      </c>
      <c r="J10561" s="3">
        <v>6557</v>
      </c>
      <c r="K10561">
        <f>Table1[[#This Row],[Total Revenue + Open]]/Table1[[#This Row],[Qty]]</f>
        <v>0.78573996405032953</v>
      </c>
      <c r="L10561">
        <f>Table1[[#This Row],[Total Revenue + Open]]/Table1[[#This Row],[Qty]]</f>
        <v>0.78573996405032953</v>
      </c>
    </row>
    <row r="10562" spans="1:12" hidden="1">
      <c r="A10562" t="s">
        <v>544</v>
      </c>
      <c r="B10562" t="s">
        <v>490</v>
      </c>
      <c r="C10562" t="s">
        <v>491</v>
      </c>
      <c r="D10562" t="s">
        <v>679</v>
      </c>
      <c r="E10562" t="s">
        <v>15</v>
      </c>
      <c r="F10562" t="s">
        <v>77</v>
      </c>
      <c r="G10562" t="s">
        <v>79</v>
      </c>
      <c r="H10562" s="1">
        <v>2021</v>
      </c>
      <c r="I10562" s="2">
        <v>6285</v>
      </c>
      <c r="J10562" s="3">
        <v>4937.5</v>
      </c>
      <c r="K10562">
        <f>Table1[[#This Row],[Total Revenue + Open]]/Table1[[#This Row],[Qty]]</f>
        <v>0.78560063643595868</v>
      </c>
      <c r="L10562">
        <f>Table1[[#This Row],[Total Revenue + Open]]/Table1[[#This Row],[Qty]]</f>
        <v>0.78560063643595868</v>
      </c>
    </row>
    <row r="10563" spans="1:12" hidden="1">
      <c r="A10563" t="s">
        <v>544</v>
      </c>
      <c r="B10563" t="s">
        <v>490</v>
      </c>
      <c r="C10563" t="s">
        <v>491</v>
      </c>
      <c r="D10563" t="s">
        <v>679</v>
      </c>
      <c r="E10563" t="s">
        <v>15</v>
      </c>
      <c r="F10563" t="s">
        <v>77</v>
      </c>
      <c r="G10563" t="s">
        <v>79</v>
      </c>
      <c r="H10563" s="1">
        <v>2021</v>
      </c>
      <c r="I10563" s="2">
        <v>5105</v>
      </c>
      <c r="J10563" s="3">
        <v>4009.25</v>
      </c>
      <c r="K10563">
        <f>Table1[[#This Row],[Total Revenue + Open]]/Table1[[#This Row],[Qty]]</f>
        <v>0.78535749265426058</v>
      </c>
      <c r="L10563">
        <f>Table1[[#This Row],[Total Revenue + Open]]/Table1[[#This Row],[Qty]]</f>
        <v>0.78535749265426058</v>
      </c>
    </row>
    <row r="10564" spans="1:12" hidden="1">
      <c r="A10564" t="s">
        <v>544</v>
      </c>
      <c r="B10564" t="s">
        <v>490</v>
      </c>
      <c r="C10564" t="s">
        <v>491</v>
      </c>
      <c r="D10564" t="s">
        <v>679</v>
      </c>
      <c r="E10564" t="s">
        <v>15</v>
      </c>
      <c r="F10564" t="s">
        <v>77</v>
      </c>
      <c r="G10564" t="s">
        <v>79</v>
      </c>
      <c r="H10564" s="1">
        <v>2021</v>
      </c>
      <c r="I10564" s="2">
        <v>8395</v>
      </c>
      <c r="J10564" s="3">
        <v>6596.5</v>
      </c>
      <c r="K10564">
        <f>Table1[[#This Row],[Total Revenue + Open]]/Table1[[#This Row],[Qty]]</f>
        <v>0.78576533650982727</v>
      </c>
      <c r="L10564">
        <f>Table1[[#This Row],[Total Revenue + Open]]/Table1[[#This Row],[Qty]]</f>
        <v>0.78576533650982727</v>
      </c>
    </row>
    <row r="10565" spans="1:12" hidden="1">
      <c r="A10565" t="s">
        <v>544</v>
      </c>
      <c r="B10565" t="s">
        <v>490</v>
      </c>
      <c r="C10565" t="s">
        <v>491</v>
      </c>
      <c r="D10565" t="s">
        <v>679</v>
      </c>
      <c r="E10565" t="s">
        <v>15</v>
      </c>
      <c r="F10565" t="s">
        <v>77</v>
      </c>
      <c r="G10565" t="s">
        <v>79</v>
      </c>
      <c r="H10565" s="1">
        <v>2022</v>
      </c>
      <c r="I10565" s="2">
        <v>9425</v>
      </c>
      <c r="J10565" s="3">
        <v>7406.25</v>
      </c>
      <c r="K10565">
        <f>Table1[[#This Row],[Total Revenue + Open]]/Table1[[#This Row],[Qty]]</f>
        <v>0.78580901856763929</v>
      </c>
      <c r="L10565">
        <f>Table1[[#This Row],[Total Revenue + Open]]/Table1[[#This Row],[Qty]]</f>
        <v>0.78580901856763929</v>
      </c>
    </row>
    <row r="10566" spans="1:12" hidden="1">
      <c r="A10566" t="s">
        <v>544</v>
      </c>
      <c r="B10566" t="s">
        <v>490</v>
      </c>
      <c r="C10566" t="s">
        <v>491</v>
      </c>
      <c r="D10566" t="s">
        <v>679</v>
      </c>
      <c r="E10566" t="s">
        <v>15</v>
      </c>
      <c r="F10566" t="s">
        <v>77</v>
      </c>
      <c r="G10566" t="s">
        <v>79</v>
      </c>
      <c r="H10566" s="1">
        <v>2020</v>
      </c>
      <c r="I10566" s="2">
        <v>20805</v>
      </c>
      <c r="J10566" s="3">
        <v>16353</v>
      </c>
      <c r="K10566">
        <f>Table1[[#This Row],[Total Revenue + Open]]/Table1[[#This Row],[Qty]]</f>
        <v>0.78601297764960343</v>
      </c>
      <c r="L10566">
        <f>Table1[[#This Row],[Total Revenue + Open]]/Table1[[#This Row],[Qty]]</f>
        <v>0.78601297764960343</v>
      </c>
    </row>
    <row r="10567" spans="1:12" hidden="1">
      <c r="A10567" t="s">
        <v>544</v>
      </c>
      <c r="B10567" t="s">
        <v>490</v>
      </c>
      <c r="C10567" t="s">
        <v>491</v>
      </c>
      <c r="D10567" t="s">
        <v>679</v>
      </c>
      <c r="E10567" t="s">
        <v>15</v>
      </c>
      <c r="F10567" t="s">
        <v>77</v>
      </c>
      <c r="G10567" t="s">
        <v>79</v>
      </c>
      <c r="H10567" s="1">
        <v>2021</v>
      </c>
      <c r="I10567" s="2">
        <v>6285</v>
      </c>
      <c r="J10567" s="3">
        <v>4937.5</v>
      </c>
      <c r="K10567">
        <f>Table1[[#This Row],[Total Revenue + Open]]/Table1[[#This Row],[Qty]]</f>
        <v>0.78560063643595868</v>
      </c>
      <c r="L10567">
        <f>Table1[[#This Row],[Total Revenue + Open]]/Table1[[#This Row],[Qty]]</f>
        <v>0.78560063643595868</v>
      </c>
    </row>
    <row r="10568" spans="1:12" hidden="1">
      <c r="A10568" t="s">
        <v>544</v>
      </c>
      <c r="B10568" t="s">
        <v>490</v>
      </c>
      <c r="C10568" t="s">
        <v>491</v>
      </c>
      <c r="D10568" t="s">
        <v>679</v>
      </c>
      <c r="E10568" t="s">
        <v>15</v>
      </c>
      <c r="F10568" t="s">
        <v>77</v>
      </c>
      <c r="G10568" t="s">
        <v>79</v>
      </c>
      <c r="H10568" s="1">
        <v>2018</v>
      </c>
      <c r="I10568" s="2">
        <v>5735</v>
      </c>
      <c r="J10568" s="3">
        <v>6954</v>
      </c>
      <c r="K10568">
        <f>Table1[[#This Row],[Total Revenue + Open]]/Table1[[#This Row],[Qty]]</f>
        <v>1.2125544899738447</v>
      </c>
      <c r="L10568">
        <f>Table1[[#This Row],[Total Revenue + Open]]/Table1[[#This Row],[Qty]]</f>
        <v>1.2125544899738447</v>
      </c>
    </row>
    <row r="10569" spans="1:12" hidden="1">
      <c r="A10569" t="s">
        <v>544</v>
      </c>
      <c r="B10569" t="s">
        <v>490</v>
      </c>
      <c r="C10569" t="s">
        <v>491</v>
      </c>
      <c r="D10569" t="s">
        <v>679</v>
      </c>
      <c r="E10569" t="s">
        <v>15</v>
      </c>
      <c r="F10569" t="s">
        <v>77</v>
      </c>
      <c r="G10569" t="s">
        <v>79</v>
      </c>
      <c r="H10569" s="1">
        <v>2018</v>
      </c>
      <c r="I10569" s="2">
        <v>0</v>
      </c>
      <c r="J10569" s="3">
        <v>0</v>
      </c>
      <c r="K10569" t="e">
        <f>Table1[[#This Row],[Total Revenue + Open]]/Table1[[#This Row],[Qty]]</f>
        <v>#DIV/0!</v>
      </c>
      <c r="L10569" t="e">
        <f>Table1[[#This Row],[Total Revenue + Open]]/Table1[[#This Row],[Qty]]</f>
        <v>#DIV/0!</v>
      </c>
    </row>
    <row r="10570" spans="1:12" hidden="1">
      <c r="A10570" t="s">
        <v>544</v>
      </c>
      <c r="B10570" t="s">
        <v>490</v>
      </c>
      <c r="C10570" t="s">
        <v>491</v>
      </c>
      <c r="D10570" t="s">
        <v>679</v>
      </c>
      <c r="E10570" t="s">
        <v>15</v>
      </c>
      <c r="F10570" t="s">
        <v>77</v>
      </c>
      <c r="G10570" t="s">
        <v>79</v>
      </c>
      <c r="H10570" s="1">
        <v>2018</v>
      </c>
      <c r="I10570" s="2">
        <v>2515</v>
      </c>
      <c r="J10570" s="3">
        <v>3050</v>
      </c>
      <c r="K10570">
        <f>Table1[[#This Row],[Total Revenue + Open]]/Table1[[#This Row],[Qty]]</f>
        <v>1.2127236580516898</v>
      </c>
      <c r="L10570">
        <f>Table1[[#This Row],[Total Revenue + Open]]/Table1[[#This Row],[Qty]]</f>
        <v>1.2127236580516898</v>
      </c>
    </row>
    <row r="10571" spans="1:12" hidden="1">
      <c r="A10571" t="s">
        <v>544</v>
      </c>
      <c r="B10571" t="s">
        <v>490</v>
      </c>
      <c r="C10571" t="s">
        <v>491</v>
      </c>
      <c r="D10571" t="s">
        <v>679</v>
      </c>
      <c r="E10571" t="s">
        <v>15</v>
      </c>
      <c r="F10571" t="s">
        <v>77</v>
      </c>
      <c r="G10571" t="s">
        <v>79</v>
      </c>
      <c r="H10571" s="1">
        <v>2020</v>
      </c>
      <c r="I10571" s="2">
        <v>5230</v>
      </c>
      <c r="J10571" s="3">
        <v>4108</v>
      </c>
      <c r="K10571">
        <f>Table1[[#This Row],[Total Revenue + Open]]/Table1[[#This Row],[Qty]]</f>
        <v>0.78546845124282982</v>
      </c>
      <c r="L10571">
        <f>Table1[[#This Row],[Total Revenue + Open]]/Table1[[#This Row],[Qty]]</f>
        <v>0.78546845124282982</v>
      </c>
    </row>
    <row r="10572" spans="1:12" hidden="1">
      <c r="A10572" t="s">
        <v>544</v>
      </c>
      <c r="B10572" t="s">
        <v>490</v>
      </c>
      <c r="C10572" t="s">
        <v>491</v>
      </c>
      <c r="D10572" t="s">
        <v>679</v>
      </c>
      <c r="E10572" t="s">
        <v>15</v>
      </c>
      <c r="F10572" t="s">
        <v>77</v>
      </c>
      <c r="G10572" t="s">
        <v>79</v>
      </c>
      <c r="H10572" s="1">
        <v>2018</v>
      </c>
      <c r="I10572" s="2">
        <v>38000</v>
      </c>
      <c r="J10572" s="3">
        <v>45360</v>
      </c>
      <c r="K10572">
        <f>Table1[[#This Row],[Total Revenue + Open]]/Table1[[#This Row],[Qty]]</f>
        <v>1.1936842105263157</v>
      </c>
      <c r="L10572">
        <f>Table1[[#This Row],[Total Revenue + Open]]/Table1[[#This Row],[Qty]]</f>
        <v>1.1936842105263157</v>
      </c>
    </row>
    <row r="10573" spans="1:12" hidden="1">
      <c r="A10573" t="s">
        <v>544</v>
      </c>
      <c r="B10573" t="s">
        <v>490</v>
      </c>
      <c r="C10573" t="s">
        <v>491</v>
      </c>
      <c r="D10573" t="s">
        <v>679</v>
      </c>
      <c r="E10573" t="s">
        <v>15</v>
      </c>
      <c r="F10573" t="s">
        <v>77</v>
      </c>
      <c r="G10573" t="s">
        <v>79</v>
      </c>
      <c r="H10573" s="1">
        <v>2018</v>
      </c>
      <c r="I10573" s="2">
        <v>33175</v>
      </c>
      <c r="J10573" s="3">
        <v>39600</v>
      </c>
      <c r="K10573">
        <f>Table1[[#This Row],[Total Revenue + Open]]/Table1[[#This Row],[Qty]]</f>
        <v>1.1936699321778448</v>
      </c>
      <c r="L10573">
        <f>Table1[[#This Row],[Total Revenue + Open]]/Table1[[#This Row],[Qty]]</f>
        <v>1.1936699321778448</v>
      </c>
    </row>
    <row r="10574" spans="1:12" hidden="1">
      <c r="A10574" t="s">
        <v>544</v>
      </c>
      <c r="B10574" t="s">
        <v>490</v>
      </c>
      <c r="C10574" t="s">
        <v>491</v>
      </c>
      <c r="D10574" t="s">
        <v>679</v>
      </c>
      <c r="E10574" t="s">
        <v>15</v>
      </c>
      <c r="F10574" t="s">
        <v>77</v>
      </c>
      <c r="G10574" t="s">
        <v>79</v>
      </c>
      <c r="H10574" s="1">
        <v>2018</v>
      </c>
      <c r="I10574" s="2">
        <v>52930</v>
      </c>
      <c r="J10574" s="3">
        <v>63180</v>
      </c>
      <c r="K10574">
        <f>Table1[[#This Row],[Total Revenue + Open]]/Table1[[#This Row],[Qty]]</f>
        <v>1.1936519931985641</v>
      </c>
      <c r="L10574">
        <f>Table1[[#This Row],[Total Revenue + Open]]/Table1[[#This Row],[Qty]]</f>
        <v>1.1936519931985641</v>
      </c>
    </row>
    <row r="10575" spans="1:12" hidden="1">
      <c r="A10575" t="s">
        <v>544</v>
      </c>
      <c r="B10575" t="s">
        <v>490</v>
      </c>
      <c r="C10575" t="s">
        <v>491</v>
      </c>
      <c r="D10575" t="s">
        <v>679</v>
      </c>
      <c r="E10575" t="s">
        <v>15</v>
      </c>
      <c r="F10575" t="s">
        <v>77</v>
      </c>
      <c r="G10575" t="s">
        <v>79</v>
      </c>
      <c r="H10575" s="1">
        <v>2019</v>
      </c>
      <c r="I10575" s="2">
        <v>26895</v>
      </c>
      <c r="J10575" s="3">
        <v>32100</v>
      </c>
      <c r="K10575">
        <f>Table1[[#This Row],[Total Revenue + Open]]/Table1[[#This Row],[Qty]]</f>
        <v>1.1935303959843837</v>
      </c>
      <c r="L10575">
        <f>Table1[[#This Row],[Total Revenue + Open]]/Table1[[#This Row],[Qty]]</f>
        <v>1.1935303959843837</v>
      </c>
    </row>
    <row r="10576" spans="1:12" hidden="1">
      <c r="A10576" t="s">
        <v>544</v>
      </c>
      <c r="B10576" t="s">
        <v>490</v>
      </c>
      <c r="C10576" t="s">
        <v>491</v>
      </c>
      <c r="D10576" t="s">
        <v>679</v>
      </c>
      <c r="E10576" t="s">
        <v>15</v>
      </c>
      <c r="F10576" t="s">
        <v>77</v>
      </c>
      <c r="G10576" t="s">
        <v>79</v>
      </c>
      <c r="H10576" s="1">
        <v>2019</v>
      </c>
      <c r="I10576" s="2">
        <v>7290</v>
      </c>
      <c r="J10576" s="3">
        <v>8700</v>
      </c>
      <c r="K10576">
        <f>Table1[[#This Row],[Total Revenue + Open]]/Table1[[#This Row],[Qty]]</f>
        <v>1.1934156378600822</v>
      </c>
      <c r="L10576">
        <f>Table1[[#This Row],[Total Revenue + Open]]/Table1[[#This Row],[Qty]]</f>
        <v>1.1934156378600822</v>
      </c>
    </row>
    <row r="10577" spans="1:12" hidden="1">
      <c r="A10577" t="s">
        <v>544</v>
      </c>
      <c r="B10577" t="s">
        <v>490</v>
      </c>
      <c r="C10577" t="s">
        <v>491</v>
      </c>
      <c r="D10577" t="s">
        <v>679</v>
      </c>
      <c r="E10577" t="s">
        <v>15</v>
      </c>
      <c r="F10577" t="s">
        <v>77</v>
      </c>
      <c r="G10577" t="s">
        <v>79</v>
      </c>
      <c r="H10577" s="1">
        <v>2019</v>
      </c>
      <c r="I10577" s="2">
        <v>6185</v>
      </c>
      <c r="J10577" s="3">
        <v>4735.5</v>
      </c>
      <c r="K10577">
        <f>Table1[[#This Row],[Total Revenue + Open]]/Table1[[#This Row],[Qty]]</f>
        <v>0.76564268391269197</v>
      </c>
      <c r="L10577">
        <f>Table1[[#This Row],[Total Revenue + Open]]/Table1[[#This Row],[Qty]]</f>
        <v>0.76564268391269197</v>
      </c>
    </row>
    <row r="10578" spans="1:12" hidden="1">
      <c r="A10578" t="s">
        <v>544</v>
      </c>
      <c r="B10578" t="s">
        <v>490</v>
      </c>
      <c r="C10578" t="s">
        <v>491</v>
      </c>
      <c r="D10578" t="s">
        <v>679</v>
      </c>
      <c r="E10578" t="s">
        <v>15</v>
      </c>
      <c r="F10578" t="s">
        <v>77</v>
      </c>
      <c r="G10578" t="s">
        <v>79</v>
      </c>
      <c r="H10578" s="1">
        <v>2019</v>
      </c>
      <c r="I10578" s="2">
        <v>41570</v>
      </c>
      <c r="J10578" s="3">
        <v>31839.5</v>
      </c>
      <c r="K10578">
        <f>Table1[[#This Row],[Total Revenue + Open]]/Table1[[#This Row],[Qty]]</f>
        <v>0.76592494587442872</v>
      </c>
      <c r="L10578">
        <f>Table1[[#This Row],[Total Revenue + Open]]/Table1[[#This Row],[Qty]]</f>
        <v>0.76592494587442872</v>
      </c>
    </row>
    <row r="10579" spans="1:12" hidden="1">
      <c r="A10579" t="s">
        <v>544</v>
      </c>
      <c r="B10579" t="s">
        <v>490</v>
      </c>
      <c r="C10579" t="s">
        <v>491</v>
      </c>
      <c r="D10579" t="s">
        <v>679</v>
      </c>
      <c r="E10579" t="s">
        <v>15</v>
      </c>
      <c r="F10579" t="s">
        <v>77</v>
      </c>
      <c r="G10579" t="s">
        <v>79</v>
      </c>
      <c r="H10579" s="1">
        <v>2021</v>
      </c>
      <c r="I10579" s="2">
        <v>20965</v>
      </c>
      <c r="J10579" s="3">
        <v>16054.5</v>
      </c>
      <c r="K10579">
        <f>Table1[[#This Row],[Total Revenue + Open]]/Table1[[#This Row],[Qty]]</f>
        <v>0.76577629382303836</v>
      </c>
      <c r="L10579">
        <f>Table1[[#This Row],[Total Revenue + Open]]/Table1[[#This Row],[Qty]]</f>
        <v>0.76577629382303836</v>
      </c>
    </row>
    <row r="10580" spans="1:12" hidden="1">
      <c r="A10580" t="s">
        <v>544</v>
      </c>
      <c r="B10580" t="s">
        <v>490</v>
      </c>
      <c r="C10580" t="s">
        <v>491</v>
      </c>
      <c r="D10580" t="s">
        <v>679</v>
      </c>
      <c r="E10580" t="s">
        <v>15</v>
      </c>
      <c r="F10580" t="s">
        <v>77</v>
      </c>
      <c r="G10580" t="s">
        <v>79</v>
      </c>
      <c r="H10580" s="1">
        <v>2021</v>
      </c>
      <c r="I10580" s="2">
        <v>7340</v>
      </c>
      <c r="J10580" s="3">
        <v>5621</v>
      </c>
      <c r="K10580">
        <f>Table1[[#This Row],[Total Revenue + Open]]/Table1[[#This Row],[Qty]]</f>
        <v>0.76580381471389647</v>
      </c>
      <c r="L10580">
        <f>Table1[[#This Row],[Total Revenue + Open]]/Table1[[#This Row],[Qty]]</f>
        <v>0.76580381471389647</v>
      </c>
    </row>
    <row r="10581" spans="1:12" hidden="1">
      <c r="A10581" t="s">
        <v>544</v>
      </c>
      <c r="B10581" t="s">
        <v>490</v>
      </c>
      <c r="C10581" t="s">
        <v>491</v>
      </c>
      <c r="D10581" t="s">
        <v>679</v>
      </c>
      <c r="E10581" t="s">
        <v>15</v>
      </c>
      <c r="F10581" t="s">
        <v>77</v>
      </c>
      <c r="G10581" t="s">
        <v>79</v>
      </c>
      <c r="H10581" s="1">
        <v>2021</v>
      </c>
      <c r="I10581" s="2">
        <v>20910</v>
      </c>
      <c r="J10581" s="3">
        <v>16016</v>
      </c>
      <c r="K10581">
        <f>Table1[[#This Row],[Total Revenue + Open]]/Table1[[#This Row],[Qty]]</f>
        <v>0.76594930655188909</v>
      </c>
      <c r="L10581">
        <f>Table1[[#This Row],[Total Revenue + Open]]/Table1[[#This Row],[Qty]]</f>
        <v>0.76594930655188909</v>
      </c>
    </row>
    <row r="10582" spans="1:12" hidden="1">
      <c r="A10582" t="s">
        <v>544</v>
      </c>
      <c r="B10582" t="s">
        <v>490</v>
      </c>
      <c r="C10582" t="s">
        <v>491</v>
      </c>
      <c r="D10582" t="s">
        <v>679</v>
      </c>
      <c r="E10582" t="s">
        <v>15</v>
      </c>
      <c r="F10582" t="s">
        <v>77</v>
      </c>
      <c r="G10582" t="s">
        <v>79</v>
      </c>
      <c r="H10582" s="1">
        <v>2021</v>
      </c>
      <c r="I10582" s="2">
        <v>31315</v>
      </c>
      <c r="J10582" s="3">
        <v>23985.5</v>
      </c>
      <c r="K10582">
        <f>Table1[[#This Row],[Total Revenue + Open]]/Table1[[#This Row],[Qty]]</f>
        <v>0.76594283889509818</v>
      </c>
      <c r="L10582">
        <f>Table1[[#This Row],[Total Revenue + Open]]/Table1[[#This Row],[Qty]]</f>
        <v>0.76594283889509818</v>
      </c>
    </row>
    <row r="10583" spans="1:12" hidden="1">
      <c r="A10583" t="s">
        <v>544</v>
      </c>
      <c r="B10583" t="s">
        <v>490</v>
      </c>
      <c r="C10583" t="s">
        <v>491</v>
      </c>
      <c r="D10583" t="s">
        <v>679</v>
      </c>
      <c r="E10583" t="s">
        <v>15</v>
      </c>
      <c r="F10583" t="s">
        <v>77</v>
      </c>
      <c r="G10583" t="s">
        <v>79</v>
      </c>
      <c r="H10583" s="1">
        <v>2021</v>
      </c>
      <c r="I10583" s="2">
        <v>17845</v>
      </c>
      <c r="J10583" s="3">
        <v>13667.5</v>
      </c>
      <c r="K10583">
        <f>Table1[[#This Row],[Total Revenue + Open]]/Table1[[#This Row],[Qty]]</f>
        <v>0.76590081255253573</v>
      </c>
      <c r="L10583">
        <f>Table1[[#This Row],[Total Revenue + Open]]/Table1[[#This Row],[Qty]]</f>
        <v>0.76590081255253573</v>
      </c>
    </row>
    <row r="10584" spans="1:12" hidden="1">
      <c r="A10584" t="s">
        <v>544</v>
      </c>
      <c r="B10584" t="s">
        <v>490</v>
      </c>
      <c r="C10584" t="s">
        <v>491</v>
      </c>
      <c r="D10584" t="s">
        <v>679</v>
      </c>
      <c r="E10584" t="s">
        <v>15</v>
      </c>
      <c r="F10584" t="s">
        <v>77</v>
      </c>
      <c r="G10584" t="s">
        <v>79</v>
      </c>
      <c r="H10584" s="1">
        <v>2022</v>
      </c>
      <c r="I10584" s="2">
        <v>38550</v>
      </c>
      <c r="J10584" s="3">
        <v>29529.5</v>
      </c>
      <c r="K10584">
        <f>Table1[[#This Row],[Total Revenue + Open]]/Table1[[#This Row],[Qty]]</f>
        <v>0.76600518806744489</v>
      </c>
      <c r="L10584">
        <f>Table1[[#This Row],[Total Revenue + Open]]/Table1[[#This Row],[Qty]]</f>
        <v>0.76600518806744489</v>
      </c>
    </row>
    <row r="10585" spans="1:12" hidden="1">
      <c r="A10585" t="s">
        <v>544</v>
      </c>
      <c r="B10585" t="s">
        <v>490</v>
      </c>
      <c r="C10585" t="s">
        <v>491</v>
      </c>
      <c r="D10585" t="s">
        <v>679</v>
      </c>
      <c r="E10585" t="s">
        <v>15</v>
      </c>
      <c r="F10585" t="s">
        <v>77</v>
      </c>
      <c r="G10585" t="s">
        <v>79</v>
      </c>
      <c r="H10585" s="1">
        <v>2022</v>
      </c>
      <c r="I10585" s="2">
        <v>14905</v>
      </c>
      <c r="J10585" s="3">
        <v>11415.25</v>
      </c>
      <c r="K10585">
        <f>Table1[[#This Row],[Total Revenue + Open]]/Table1[[#This Row],[Qty]]</f>
        <v>0.76586715867158672</v>
      </c>
      <c r="L10585">
        <f>Table1[[#This Row],[Total Revenue + Open]]/Table1[[#This Row],[Qty]]</f>
        <v>0.76586715867158672</v>
      </c>
    </row>
    <row r="10586" spans="1:12" hidden="1">
      <c r="A10586" t="s">
        <v>544</v>
      </c>
      <c r="B10586" t="s">
        <v>490</v>
      </c>
      <c r="C10586" t="s">
        <v>491</v>
      </c>
      <c r="D10586" t="s">
        <v>679</v>
      </c>
      <c r="E10586" t="s">
        <v>15</v>
      </c>
      <c r="F10586" t="s">
        <v>77</v>
      </c>
      <c r="G10586" t="s">
        <v>79</v>
      </c>
      <c r="H10586" s="1">
        <v>2022</v>
      </c>
      <c r="I10586" s="2">
        <v>14630</v>
      </c>
      <c r="J10586" s="3">
        <v>11203.5</v>
      </c>
      <c r="K10586">
        <f>Table1[[#This Row],[Total Revenue + Open]]/Table1[[#This Row],[Qty]]</f>
        <v>0.76578947368421058</v>
      </c>
      <c r="L10586">
        <f>Table1[[#This Row],[Total Revenue + Open]]/Table1[[#This Row],[Qty]]</f>
        <v>0.76578947368421058</v>
      </c>
    </row>
    <row r="10587" spans="1:12" hidden="1">
      <c r="A10587" t="s">
        <v>544</v>
      </c>
      <c r="B10587" t="s">
        <v>490</v>
      </c>
      <c r="C10587" t="s">
        <v>491</v>
      </c>
      <c r="D10587" t="s">
        <v>679</v>
      </c>
      <c r="E10587" t="s">
        <v>15</v>
      </c>
      <c r="F10587" t="s">
        <v>77</v>
      </c>
      <c r="G10587" t="s">
        <v>79</v>
      </c>
      <c r="H10587" s="1">
        <v>2022</v>
      </c>
      <c r="I10587" s="2">
        <v>21870</v>
      </c>
      <c r="J10587" s="3">
        <v>16747.5</v>
      </c>
      <c r="K10587">
        <f>Table1[[#This Row],[Total Revenue + Open]]/Table1[[#This Row],[Qty]]</f>
        <v>0.76577503429355276</v>
      </c>
      <c r="L10587">
        <f>Table1[[#This Row],[Total Revenue + Open]]/Table1[[#This Row],[Qty]]</f>
        <v>0.76577503429355276</v>
      </c>
    </row>
    <row r="10588" spans="1:12" hidden="1">
      <c r="A10588" t="s">
        <v>544</v>
      </c>
      <c r="B10588" t="s">
        <v>490</v>
      </c>
      <c r="C10588" t="s">
        <v>491</v>
      </c>
      <c r="D10588" t="s">
        <v>679</v>
      </c>
      <c r="E10588" t="s">
        <v>15</v>
      </c>
      <c r="F10588" t="s">
        <v>77</v>
      </c>
      <c r="G10588" t="s">
        <v>79</v>
      </c>
      <c r="H10588" s="1">
        <v>2022</v>
      </c>
      <c r="I10588" s="2">
        <v>6260</v>
      </c>
      <c r="J10588" s="3">
        <v>4793.25</v>
      </c>
      <c r="K10588">
        <f>Table1[[#This Row],[Total Revenue + Open]]/Table1[[#This Row],[Qty]]</f>
        <v>0.76569488817891374</v>
      </c>
      <c r="L10588">
        <f>Table1[[#This Row],[Total Revenue + Open]]/Table1[[#This Row],[Qty]]</f>
        <v>0.76569488817891374</v>
      </c>
    </row>
    <row r="10589" spans="1:12" hidden="1">
      <c r="A10589" t="s">
        <v>544</v>
      </c>
      <c r="B10589" t="s">
        <v>490</v>
      </c>
      <c r="C10589" t="s">
        <v>491</v>
      </c>
      <c r="D10589" t="s">
        <v>679</v>
      </c>
      <c r="E10589" t="s">
        <v>15</v>
      </c>
      <c r="F10589" t="s">
        <v>77</v>
      </c>
      <c r="G10589" t="s">
        <v>79</v>
      </c>
      <c r="H10589" s="1">
        <v>2022</v>
      </c>
      <c r="I10589" s="2">
        <v>23725</v>
      </c>
      <c r="J10589" s="3">
        <v>18172</v>
      </c>
      <c r="K10589">
        <f>Table1[[#This Row],[Total Revenue + Open]]/Table1[[#This Row],[Qty]]</f>
        <v>0.76594309799789251</v>
      </c>
      <c r="L10589">
        <f>Table1[[#This Row],[Total Revenue + Open]]/Table1[[#This Row],[Qty]]</f>
        <v>0.76594309799789251</v>
      </c>
    </row>
    <row r="10590" spans="1:12" hidden="1">
      <c r="A10590" t="s">
        <v>544</v>
      </c>
      <c r="B10590" t="s">
        <v>490</v>
      </c>
      <c r="C10590" t="s">
        <v>491</v>
      </c>
      <c r="D10590" t="s">
        <v>679</v>
      </c>
      <c r="E10590" t="s">
        <v>15</v>
      </c>
      <c r="F10590" t="s">
        <v>77</v>
      </c>
      <c r="G10590" t="s">
        <v>79</v>
      </c>
      <c r="H10590" s="1">
        <v>2022</v>
      </c>
      <c r="I10590" s="2">
        <v>16740</v>
      </c>
      <c r="J10590" s="3">
        <v>12820.5</v>
      </c>
      <c r="K10590">
        <f>Table1[[#This Row],[Total Revenue + Open]]/Table1[[#This Row],[Qty]]</f>
        <v>0.76586021505376345</v>
      </c>
      <c r="L10590">
        <f>Table1[[#This Row],[Total Revenue + Open]]/Table1[[#This Row],[Qty]]</f>
        <v>0.76586021505376345</v>
      </c>
    </row>
    <row r="10591" spans="1:12" hidden="1">
      <c r="A10591" t="s">
        <v>544</v>
      </c>
      <c r="B10591" t="s">
        <v>490</v>
      </c>
      <c r="C10591" t="s">
        <v>491</v>
      </c>
      <c r="D10591" t="s">
        <v>679</v>
      </c>
      <c r="E10591" t="s">
        <v>15</v>
      </c>
      <c r="F10591" t="s">
        <v>77</v>
      </c>
      <c r="G10591" t="s">
        <v>79</v>
      </c>
      <c r="H10591" s="1">
        <v>2022</v>
      </c>
      <c r="I10591" s="2">
        <v>25105</v>
      </c>
      <c r="J10591" s="3">
        <v>19230.75</v>
      </c>
      <c r="K10591">
        <f>Table1[[#This Row],[Total Revenue + Open]]/Table1[[#This Row],[Qty]]</f>
        <v>0.76601274646484763</v>
      </c>
      <c r="L10591">
        <f>Table1[[#This Row],[Total Revenue + Open]]/Table1[[#This Row],[Qty]]</f>
        <v>0.76601274646484763</v>
      </c>
    </row>
    <row r="10592" spans="1:12" hidden="1">
      <c r="A10592" t="s">
        <v>544</v>
      </c>
      <c r="B10592" t="s">
        <v>490</v>
      </c>
      <c r="C10592" t="s">
        <v>491</v>
      </c>
      <c r="D10592" t="s">
        <v>679</v>
      </c>
      <c r="E10592" t="s">
        <v>15</v>
      </c>
      <c r="F10592" t="s">
        <v>77</v>
      </c>
      <c r="G10592" t="s">
        <v>79</v>
      </c>
      <c r="H10592" s="1">
        <v>2018</v>
      </c>
      <c r="I10592" s="2">
        <v>36875</v>
      </c>
      <c r="J10592" s="3">
        <v>44743.5</v>
      </c>
      <c r="K10592">
        <f>Table1[[#This Row],[Total Revenue + Open]]/Table1[[#This Row],[Qty]]</f>
        <v>1.2133830508474577</v>
      </c>
      <c r="L10592">
        <f>Table1[[#This Row],[Total Revenue + Open]]/Table1[[#This Row],[Qty]]</f>
        <v>1.2133830508474577</v>
      </c>
    </row>
    <row r="10593" spans="1:12" hidden="1">
      <c r="A10593" t="s">
        <v>544</v>
      </c>
      <c r="B10593" t="s">
        <v>490</v>
      </c>
      <c r="C10593" t="s">
        <v>491</v>
      </c>
      <c r="D10593" t="s">
        <v>679</v>
      </c>
      <c r="E10593" t="s">
        <v>15</v>
      </c>
      <c r="F10593" t="s">
        <v>77</v>
      </c>
      <c r="G10593" t="s">
        <v>79</v>
      </c>
      <c r="H10593" s="1">
        <v>2018</v>
      </c>
      <c r="I10593" s="2">
        <v>0</v>
      </c>
      <c r="J10593" s="3">
        <v>0</v>
      </c>
      <c r="K10593" t="e">
        <f>Table1[[#This Row],[Total Revenue + Open]]/Table1[[#This Row],[Qty]]</f>
        <v>#DIV/0!</v>
      </c>
      <c r="L10593" t="e">
        <f>Table1[[#This Row],[Total Revenue + Open]]/Table1[[#This Row],[Qty]]</f>
        <v>#DIV/0!</v>
      </c>
    </row>
    <row r="10594" spans="1:12" hidden="1">
      <c r="A10594" t="s">
        <v>544</v>
      </c>
      <c r="B10594" t="s">
        <v>490</v>
      </c>
      <c r="C10594" t="s">
        <v>491</v>
      </c>
      <c r="D10594" t="s">
        <v>679</v>
      </c>
      <c r="E10594" t="s">
        <v>15</v>
      </c>
      <c r="F10594" t="s">
        <v>77</v>
      </c>
      <c r="G10594" t="s">
        <v>79</v>
      </c>
      <c r="H10594" s="1">
        <v>2018</v>
      </c>
      <c r="I10594" s="2">
        <v>2365</v>
      </c>
      <c r="J10594" s="3">
        <v>2867</v>
      </c>
      <c r="K10594">
        <f>Table1[[#This Row],[Total Revenue + Open]]/Table1[[#This Row],[Qty]]</f>
        <v>1.212262156448203</v>
      </c>
      <c r="L10594">
        <f>Table1[[#This Row],[Total Revenue + Open]]/Table1[[#This Row],[Qty]]</f>
        <v>1.212262156448203</v>
      </c>
    </row>
    <row r="10595" spans="1:12" hidden="1">
      <c r="A10595" t="s">
        <v>544</v>
      </c>
      <c r="B10595" t="s">
        <v>490</v>
      </c>
      <c r="C10595" t="s">
        <v>491</v>
      </c>
      <c r="D10595" t="s">
        <v>679</v>
      </c>
      <c r="E10595" t="s">
        <v>15</v>
      </c>
      <c r="F10595" t="s">
        <v>77</v>
      </c>
      <c r="G10595" t="s">
        <v>79</v>
      </c>
      <c r="H10595" s="1">
        <v>2020</v>
      </c>
      <c r="I10595" s="2">
        <v>51270</v>
      </c>
      <c r="J10595" s="3">
        <v>40290</v>
      </c>
      <c r="K10595">
        <f>Table1[[#This Row],[Total Revenue + Open]]/Table1[[#This Row],[Qty]]</f>
        <v>0.7858396723229959</v>
      </c>
      <c r="L10595">
        <f>Table1[[#This Row],[Total Revenue + Open]]/Table1[[#This Row],[Qty]]</f>
        <v>0.7858396723229959</v>
      </c>
    </row>
    <row r="10596" spans="1:12" hidden="1">
      <c r="A10596" t="s">
        <v>544</v>
      </c>
      <c r="B10596" t="s">
        <v>490</v>
      </c>
      <c r="C10596" t="s">
        <v>491</v>
      </c>
      <c r="D10596" t="s">
        <v>679</v>
      </c>
      <c r="E10596" t="s">
        <v>15</v>
      </c>
      <c r="F10596" t="s">
        <v>77</v>
      </c>
      <c r="G10596" t="s">
        <v>79</v>
      </c>
      <c r="H10596" s="1">
        <v>2020</v>
      </c>
      <c r="I10596" s="2">
        <v>10455</v>
      </c>
      <c r="J10596" s="3">
        <v>8216</v>
      </c>
      <c r="K10596">
        <f>Table1[[#This Row],[Total Revenue + Open]]/Table1[[#This Row],[Qty]]</f>
        <v>0.78584409373505504</v>
      </c>
      <c r="L10596">
        <f>Table1[[#This Row],[Total Revenue + Open]]/Table1[[#This Row],[Qty]]</f>
        <v>0.78584409373505504</v>
      </c>
    </row>
    <row r="10597" spans="1:12" hidden="1">
      <c r="A10597" t="s">
        <v>544</v>
      </c>
      <c r="B10597" t="s">
        <v>490</v>
      </c>
      <c r="C10597" t="s">
        <v>491</v>
      </c>
      <c r="D10597" t="s">
        <v>679</v>
      </c>
      <c r="E10597" t="s">
        <v>15</v>
      </c>
      <c r="F10597" t="s">
        <v>77</v>
      </c>
      <c r="G10597" t="s">
        <v>79</v>
      </c>
      <c r="H10597" s="1">
        <v>2020</v>
      </c>
      <c r="I10597" s="2">
        <v>96140</v>
      </c>
      <c r="J10597" s="3">
        <v>75563.5</v>
      </c>
      <c r="K10597">
        <f>Table1[[#This Row],[Total Revenue + Open]]/Table1[[#This Row],[Qty]]</f>
        <v>0.78597358019554819</v>
      </c>
      <c r="L10597">
        <f>Table1[[#This Row],[Total Revenue + Open]]/Table1[[#This Row],[Qty]]</f>
        <v>0.78597358019554819</v>
      </c>
    </row>
    <row r="10598" spans="1:12" hidden="1">
      <c r="A10598" t="s">
        <v>544</v>
      </c>
      <c r="B10598" t="s">
        <v>490</v>
      </c>
      <c r="C10598" t="s">
        <v>491</v>
      </c>
      <c r="D10598" t="s">
        <v>679</v>
      </c>
      <c r="E10598" t="s">
        <v>15</v>
      </c>
      <c r="F10598" t="s">
        <v>77</v>
      </c>
      <c r="G10598" t="s">
        <v>79</v>
      </c>
      <c r="H10598" s="1">
        <v>2021</v>
      </c>
      <c r="I10598" s="2">
        <v>28250</v>
      </c>
      <c r="J10598" s="3">
        <v>22199</v>
      </c>
      <c r="K10598">
        <f>Table1[[#This Row],[Total Revenue + Open]]/Table1[[#This Row],[Qty]]</f>
        <v>0.78580530973451324</v>
      </c>
      <c r="L10598">
        <f>Table1[[#This Row],[Total Revenue + Open]]/Table1[[#This Row],[Qty]]</f>
        <v>0.78580530973451324</v>
      </c>
    </row>
    <row r="10599" spans="1:12" hidden="1">
      <c r="A10599" t="s">
        <v>544</v>
      </c>
      <c r="B10599" t="s">
        <v>490</v>
      </c>
      <c r="C10599" t="s">
        <v>491</v>
      </c>
      <c r="D10599" t="s">
        <v>679</v>
      </c>
      <c r="E10599" t="s">
        <v>15</v>
      </c>
      <c r="F10599" t="s">
        <v>77</v>
      </c>
      <c r="G10599" t="s">
        <v>79</v>
      </c>
      <c r="H10599" s="1">
        <v>2021</v>
      </c>
      <c r="I10599" s="2">
        <v>35385</v>
      </c>
      <c r="J10599" s="3">
        <v>27808</v>
      </c>
      <c r="K10599">
        <f>Table1[[#This Row],[Total Revenue + Open]]/Table1[[#This Row],[Qty]]</f>
        <v>0.7858697188074043</v>
      </c>
      <c r="L10599">
        <f>Table1[[#This Row],[Total Revenue + Open]]/Table1[[#This Row],[Qty]]</f>
        <v>0.7858697188074043</v>
      </c>
    </row>
    <row r="10600" spans="1:12" hidden="1">
      <c r="A10600" t="s">
        <v>544</v>
      </c>
      <c r="B10600" t="s">
        <v>490</v>
      </c>
      <c r="C10600" t="s">
        <v>491</v>
      </c>
      <c r="D10600" t="s">
        <v>679</v>
      </c>
      <c r="E10600" t="s">
        <v>15</v>
      </c>
      <c r="F10600" t="s">
        <v>77</v>
      </c>
      <c r="G10600" t="s">
        <v>79</v>
      </c>
      <c r="H10600" s="1">
        <v>2021</v>
      </c>
      <c r="I10600" s="2">
        <v>30150</v>
      </c>
      <c r="J10600" s="3">
        <v>23700</v>
      </c>
      <c r="K10600">
        <f>Table1[[#This Row],[Total Revenue + Open]]/Table1[[#This Row],[Qty]]</f>
        <v>0.78606965174129351</v>
      </c>
      <c r="L10600">
        <f>Table1[[#This Row],[Total Revenue + Open]]/Table1[[#This Row],[Qty]]</f>
        <v>0.78606965174129351</v>
      </c>
    </row>
    <row r="10601" spans="1:12" hidden="1">
      <c r="A10601" t="s">
        <v>544</v>
      </c>
      <c r="B10601" t="s">
        <v>490</v>
      </c>
      <c r="C10601" t="s">
        <v>491</v>
      </c>
      <c r="D10601" t="s">
        <v>679</v>
      </c>
      <c r="E10601" t="s">
        <v>15</v>
      </c>
      <c r="F10601" t="s">
        <v>77</v>
      </c>
      <c r="G10601" t="s">
        <v>79</v>
      </c>
      <c r="H10601" s="1">
        <v>2021</v>
      </c>
      <c r="I10601" s="2">
        <v>15635</v>
      </c>
      <c r="J10601" s="3">
        <v>12284.5</v>
      </c>
      <c r="K10601">
        <f>Table1[[#This Row],[Total Revenue + Open]]/Table1[[#This Row],[Qty]]</f>
        <v>0.78570514870482888</v>
      </c>
      <c r="L10601">
        <f>Table1[[#This Row],[Total Revenue + Open]]/Table1[[#This Row],[Qty]]</f>
        <v>0.78570514870482888</v>
      </c>
    </row>
    <row r="10602" spans="1:12" hidden="1">
      <c r="A10602" t="s">
        <v>544</v>
      </c>
      <c r="B10602" t="s">
        <v>490</v>
      </c>
      <c r="C10602" t="s">
        <v>491</v>
      </c>
      <c r="D10602" t="s">
        <v>679</v>
      </c>
      <c r="E10602" t="s">
        <v>15</v>
      </c>
      <c r="F10602" t="s">
        <v>77</v>
      </c>
      <c r="G10602" t="s">
        <v>79</v>
      </c>
      <c r="H10602" s="1">
        <v>2021</v>
      </c>
      <c r="I10602" s="2">
        <v>1060</v>
      </c>
      <c r="J10602" s="3">
        <v>829.5</v>
      </c>
      <c r="K10602">
        <f>Table1[[#This Row],[Total Revenue + Open]]/Table1[[#This Row],[Qty]]</f>
        <v>0.78254716981132078</v>
      </c>
      <c r="L10602">
        <f>Table1[[#This Row],[Total Revenue + Open]]/Table1[[#This Row],[Qty]]</f>
        <v>0.78254716981132078</v>
      </c>
    </row>
    <row r="10603" spans="1:12" hidden="1">
      <c r="A10603" t="s">
        <v>544</v>
      </c>
      <c r="B10603" t="s">
        <v>490</v>
      </c>
      <c r="C10603" t="s">
        <v>491</v>
      </c>
      <c r="D10603" t="s">
        <v>679</v>
      </c>
      <c r="E10603" t="s">
        <v>15</v>
      </c>
      <c r="F10603" t="s">
        <v>77</v>
      </c>
      <c r="G10603" t="s">
        <v>79</v>
      </c>
      <c r="H10603" s="1">
        <v>2021</v>
      </c>
      <c r="I10603" s="2">
        <v>12565</v>
      </c>
      <c r="J10603" s="3">
        <v>9875</v>
      </c>
      <c r="K10603">
        <f>Table1[[#This Row],[Total Revenue + Open]]/Table1[[#This Row],[Qty]]</f>
        <v>0.78591325109430954</v>
      </c>
      <c r="L10603">
        <f>Table1[[#This Row],[Total Revenue + Open]]/Table1[[#This Row],[Qty]]</f>
        <v>0.78591325109430954</v>
      </c>
    </row>
    <row r="10604" spans="1:12" hidden="1">
      <c r="A10604" t="s">
        <v>544</v>
      </c>
      <c r="B10604" t="s">
        <v>490</v>
      </c>
      <c r="C10604" t="s">
        <v>491</v>
      </c>
      <c r="D10604" t="s">
        <v>679</v>
      </c>
      <c r="E10604" t="s">
        <v>15</v>
      </c>
      <c r="F10604" t="s">
        <v>77</v>
      </c>
      <c r="G10604" t="s">
        <v>79</v>
      </c>
      <c r="H10604" s="1">
        <v>2021</v>
      </c>
      <c r="I10604" s="2">
        <v>3170</v>
      </c>
      <c r="J10604" s="3">
        <v>2488.5</v>
      </c>
      <c r="K10604">
        <f>Table1[[#This Row],[Total Revenue + Open]]/Table1[[#This Row],[Qty]]</f>
        <v>0.78501577287066249</v>
      </c>
      <c r="L10604">
        <f>Table1[[#This Row],[Total Revenue + Open]]/Table1[[#This Row],[Qty]]</f>
        <v>0.78501577287066249</v>
      </c>
    </row>
    <row r="10605" spans="1:12" hidden="1">
      <c r="A10605" t="s">
        <v>544</v>
      </c>
      <c r="B10605" t="s">
        <v>490</v>
      </c>
      <c r="C10605" t="s">
        <v>491</v>
      </c>
      <c r="D10605" t="s">
        <v>679</v>
      </c>
      <c r="E10605" t="s">
        <v>15</v>
      </c>
      <c r="F10605" t="s">
        <v>77</v>
      </c>
      <c r="G10605" t="s">
        <v>79</v>
      </c>
      <c r="H10605" s="1">
        <v>2022</v>
      </c>
      <c r="I10605" s="2">
        <v>8370</v>
      </c>
      <c r="J10605" s="3">
        <v>6576.75</v>
      </c>
      <c r="K10605">
        <f>Table1[[#This Row],[Total Revenue + Open]]/Table1[[#This Row],[Qty]]</f>
        <v>0.78575268817204302</v>
      </c>
      <c r="L10605">
        <f>Table1[[#This Row],[Total Revenue + Open]]/Table1[[#This Row],[Qty]]</f>
        <v>0.78575268817204302</v>
      </c>
    </row>
    <row r="10606" spans="1:12" hidden="1">
      <c r="A10606" t="s">
        <v>544</v>
      </c>
      <c r="B10606" t="s">
        <v>490</v>
      </c>
      <c r="C10606" t="s">
        <v>491</v>
      </c>
      <c r="D10606" t="s">
        <v>679</v>
      </c>
      <c r="E10606" t="s">
        <v>15</v>
      </c>
      <c r="F10606" t="s">
        <v>77</v>
      </c>
      <c r="G10606" t="s">
        <v>596</v>
      </c>
      <c r="H10606" s="1">
        <v>2018</v>
      </c>
      <c r="I10606" s="2">
        <v>16085</v>
      </c>
      <c r="J10606" s="3">
        <v>19520</v>
      </c>
      <c r="K10606">
        <f>Table1[[#This Row],[Total Revenue + Open]]/Table1[[#This Row],[Qty]]</f>
        <v>1.2135529996891514</v>
      </c>
      <c r="L10606">
        <f>Table1[[#This Row],[Total Revenue + Open]]/Table1[[#This Row],[Qty]]</f>
        <v>1.2135529996891514</v>
      </c>
    </row>
    <row r="10607" spans="1:12" hidden="1">
      <c r="A10607" t="s">
        <v>544</v>
      </c>
      <c r="B10607" t="s">
        <v>490</v>
      </c>
      <c r="C10607" t="s">
        <v>491</v>
      </c>
      <c r="D10607" t="s">
        <v>679</v>
      </c>
      <c r="E10607" t="s">
        <v>15</v>
      </c>
      <c r="F10607" t="s">
        <v>77</v>
      </c>
      <c r="G10607" t="s">
        <v>596</v>
      </c>
      <c r="H10607" s="1">
        <v>2018</v>
      </c>
      <c r="I10607" s="2">
        <v>0</v>
      </c>
      <c r="J10607" s="3">
        <v>0</v>
      </c>
      <c r="K10607" t="e">
        <f>Table1[[#This Row],[Total Revenue + Open]]/Table1[[#This Row],[Qty]]</f>
        <v>#DIV/0!</v>
      </c>
      <c r="L10607" t="e">
        <f>Table1[[#This Row],[Total Revenue + Open]]/Table1[[#This Row],[Qty]]</f>
        <v>#DIV/0!</v>
      </c>
    </row>
    <row r="10608" spans="1:12" hidden="1">
      <c r="A10608" t="s">
        <v>544</v>
      </c>
      <c r="B10608" t="s">
        <v>490</v>
      </c>
      <c r="C10608" t="s">
        <v>491</v>
      </c>
      <c r="D10608" t="s">
        <v>679</v>
      </c>
      <c r="E10608" t="s">
        <v>15</v>
      </c>
      <c r="F10608" t="s">
        <v>77</v>
      </c>
      <c r="G10608" t="s">
        <v>596</v>
      </c>
      <c r="H10608" s="1">
        <v>2018</v>
      </c>
      <c r="I10608" s="2">
        <v>2490</v>
      </c>
      <c r="J10608" s="3">
        <v>3019.5</v>
      </c>
      <c r="K10608">
        <f>Table1[[#This Row],[Total Revenue + Open]]/Table1[[#This Row],[Qty]]</f>
        <v>1.2126506024096386</v>
      </c>
      <c r="L10608">
        <f>Table1[[#This Row],[Total Revenue + Open]]/Table1[[#This Row],[Qty]]</f>
        <v>1.2126506024096386</v>
      </c>
    </row>
    <row r="10609" spans="1:12" hidden="1">
      <c r="A10609" t="s">
        <v>544</v>
      </c>
      <c r="B10609" t="s">
        <v>490</v>
      </c>
      <c r="C10609" t="s">
        <v>491</v>
      </c>
      <c r="D10609" t="s">
        <v>679</v>
      </c>
      <c r="E10609" t="s">
        <v>15</v>
      </c>
      <c r="F10609" t="s">
        <v>77</v>
      </c>
      <c r="G10609" t="s">
        <v>596</v>
      </c>
      <c r="H10609" s="1">
        <v>2018</v>
      </c>
      <c r="I10609" s="2">
        <v>21215</v>
      </c>
      <c r="J10609" s="3">
        <v>25742</v>
      </c>
      <c r="K10609">
        <f>Table1[[#This Row],[Total Revenue + Open]]/Table1[[#This Row],[Qty]]</f>
        <v>1.2133867546547255</v>
      </c>
      <c r="L10609">
        <f>Table1[[#This Row],[Total Revenue + Open]]/Table1[[#This Row],[Qty]]</f>
        <v>1.2133867546547255</v>
      </c>
    </row>
    <row r="10610" spans="1:12" hidden="1">
      <c r="A10610" t="s">
        <v>544</v>
      </c>
      <c r="B10610" t="s">
        <v>490</v>
      </c>
      <c r="C10610" t="s">
        <v>491</v>
      </c>
      <c r="D10610" t="s">
        <v>679</v>
      </c>
      <c r="E10610" t="s">
        <v>15</v>
      </c>
      <c r="F10610" t="s">
        <v>77</v>
      </c>
      <c r="G10610" t="s">
        <v>596</v>
      </c>
      <c r="H10610" s="1">
        <v>2018</v>
      </c>
      <c r="I10610" s="2">
        <v>0</v>
      </c>
      <c r="J10610" s="3">
        <v>0</v>
      </c>
      <c r="K10610" t="e">
        <f>Table1[[#This Row],[Total Revenue + Open]]/Table1[[#This Row],[Qty]]</f>
        <v>#DIV/0!</v>
      </c>
      <c r="L10610" t="e">
        <f>Table1[[#This Row],[Total Revenue + Open]]/Table1[[#This Row],[Qty]]</f>
        <v>#DIV/0!</v>
      </c>
    </row>
    <row r="10611" spans="1:12" hidden="1">
      <c r="A10611" t="s">
        <v>544</v>
      </c>
      <c r="B10611" t="s">
        <v>490</v>
      </c>
      <c r="C10611" t="s">
        <v>491</v>
      </c>
      <c r="D10611" t="s">
        <v>679</v>
      </c>
      <c r="E10611" t="s">
        <v>15</v>
      </c>
      <c r="F10611" t="s">
        <v>77</v>
      </c>
      <c r="G10611" t="s">
        <v>596</v>
      </c>
      <c r="H10611" s="1">
        <v>2018</v>
      </c>
      <c r="I10611" s="2">
        <v>1385</v>
      </c>
      <c r="J10611" s="3">
        <v>1677.5</v>
      </c>
      <c r="K10611">
        <f>Table1[[#This Row],[Total Revenue + Open]]/Table1[[#This Row],[Qty]]</f>
        <v>1.2111913357400721</v>
      </c>
      <c r="L10611">
        <f>Table1[[#This Row],[Total Revenue + Open]]/Table1[[#This Row],[Qty]]</f>
        <v>1.2111913357400721</v>
      </c>
    </row>
    <row r="10612" spans="1:12" hidden="1">
      <c r="A10612" t="s">
        <v>544</v>
      </c>
      <c r="B10612" t="s">
        <v>490</v>
      </c>
      <c r="C10612" t="s">
        <v>491</v>
      </c>
      <c r="D10612" t="s">
        <v>679</v>
      </c>
      <c r="E10612" t="s">
        <v>15</v>
      </c>
      <c r="F10612" t="s">
        <v>110</v>
      </c>
      <c r="G10612" t="s">
        <v>552</v>
      </c>
      <c r="H10612" s="1">
        <v>2017</v>
      </c>
      <c r="I10612" s="2">
        <v>2465</v>
      </c>
      <c r="J10612" s="3">
        <v>2376.5</v>
      </c>
      <c r="K10612">
        <f>Table1[[#This Row],[Total Revenue + Open]]/Table1[[#This Row],[Qty]]</f>
        <v>0.96409736308316429</v>
      </c>
      <c r="L10612">
        <f>Table1[[#This Row],[Total Revenue + Open]]/Table1[[#This Row],[Qty]]</f>
        <v>0.96409736308316429</v>
      </c>
    </row>
    <row r="10613" spans="1:12" hidden="1">
      <c r="A10613" t="s">
        <v>544</v>
      </c>
      <c r="B10613" t="s">
        <v>490</v>
      </c>
      <c r="C10613" t="s">
        <v>491</v>
      </c>
      <c r="D10613" t="s">
        <v>679</v>
      </c>
      <c r="E10613" t="s">
        <v>15</v>
      </c>
      <c r="F10613" t="s">
        <v>110</v>
      </c>
      <c r="G10613" t="s">
        <v>552</v>
      </c>
      <c r="H10613" s="1">
        <v>2019</v>
      </c>
      <c r="I10613" s="2">
        <v>1460</v>
      </c>
      <c r="J10613" s="3">
        <v>1493.5</v>
      </c>
      <c r="K10613">
        <f>Table1[[#This Row],[Total Revenue + Open]]/Table1[[#This Row],[Qty]]</f>
        <v>1.0229452054794521</v>
      </c>
      <c r="L10613">
        <f>Table1[[#This Row],[Total Revenue + Open]]/Table1[[#This Row],[Qty]]</f>
        <v>1.0229452054794521</v>
      </c>
    </row>
    <row r="10614" spans="1:12" hidden="1">
      <c r="A10614" t="s">
        <v>544</v>
      </c>
      <c r="B10614" t="s">
        <v>490</v>
      </c>
      <c r="C10614" t="s">
        <v>491</v>
      </c>
      <c r="D10614" t="s">
        <v>679</v>
      </c>
      <c r="E10614" t="s">
        <v>15</v>
      </c>
      <c r="F10614" t="s">
        <v>110</v>
      </c>
      <c r="G10614" t="s">
        <v>552</v>
      </c>
      <c r="H10614" s="1">
        <v>2017</v>
      </c>
      <c r="I10614" s="2">
        <v>3695</v>
      </c>
      <c r="J10614" s="3">
        <v>3564.75</v>
      </c>
      <c r="K10614">
        <f>Table1[[#This Row],[Total Revenue + Open]]/Table1[[#This Row],[Qty]]</f>
        <v>0.96474966170500676</v>
      </c>
      <c r="L10614">
        <f>Table1[[#This Row],[Total Revenue + Open]]/Table1[[#This Row],[Qty]]</f>
        <v>0.96474966170500676</v>
      </c>
    </row>
    <row r="10615" spans="1:12" hidden="1">
      <c r="A10615" t="s">
        <v>544</v>
      </c>
      <c r="B10615" t="s">
        <v>490</v>
      </c>
      <c r="C10615" t="s">
        <v>491</v>
      </c>
      <c r="D10615" t="s">
        <v>679</v>
      </c>
      <c r="E10615" t="s">
        <v>15</v>
      </c>
      <c r="F10615" t="s">
        <v>110</v>
      </c>
      <c r="G10615" t="s">
        <v>552</v>
      </c>
      <c r="H10615" s="1">
        <v>2017</v>
      </c>
      <c r="I10615" s="2">
        <v>4125</v>
      </c>
      <c r="J10615" s="3">
        <v>3895</v>
      </c>
      <c r="K10615">
        <f>Table1[[#This Row],[Total Revenue + Open]]/Table1[[#This Row],[Qty]]</f>
        <v>0.94424242424242422</v>
      </c>
      <c r="L10615">
        <f>Table1[[#This Row],[Total Revenue + Open]]/Table1[[#This Row],[Qty]]</f>
        <v>0.94424242424242422</v>
      </c>
    </row>
    <row r="10616" spans="1:12" hidden="1">
      <c r="A10616" t="s">
        <v>544</v>
      </c>
      <c r="B10616" t="s">
        <v>490</v>
      </c>
      <c r="C10616" t="s">
        <v>491</v>
      </c>
      <c r="D10616" t="s">
        <v>679</v>
      </c>
      <c r="E10616" t="s">
        <v>15</v>
      </c>
      <c r="F10616" t="s">
        <v>110</v>
      </c>
      <c r="G10616" t="s">
        <v>552</v>
      </c>
      <c r="H10616" s="1">
        <v>2019</v>
      </c>
      <c r="I10616" s="2">
        <v>1860</v>
      </c>
      <c r="J10616" s="3">
        <v>1868.5</v>
      </c>
      <c r="K10616">
        <f>Table1[[#This Row],[Total Revenue + Open]]/Table1[[#This Row],[Qty]]</f>
        <v>1.0045698924731183</v>
      </c>
      <c r="L10616">
        <f>Table1[[#This Row],[Total Revenue + Open]]/Table1[[#This Row],[Qty]]</f>
        <v>1.0045698924731183</v>
      </c>
    </row>
    <row r="10617" spans="1:12" hidden="1">
      <c r="A10617" t="s">
        <v>544</v>
      </c>
      <c r="B10617" t="s">
        <v>490</v>
      </c>
      <c r="C10617" t="s">
        <v>491</v>
      </c>
      <c r="D10617" t="s">
        <v>679</v>
      </c>
      <c r="E10617" t="s">
        <v>15</v>
      </c>
      <c r="F10617" t="s">
        <v>80</v>
      </c>
      <c r="G10617" t="s">
        <v>83</v>
      </c>
      <c r="H10617" s="1">
        <v>2020</v>
      </c>
      <c r="I10617" s="2">
        <v>3120</v>
      </c>
      <c r="J10617" s="3">
        <v>3534</v>
      </c>
      <c r="K10617">
        <f>Table1[[#This Row],[Total Revenue + Open]]/Table1[[#This Row],[Qty]]</f>
        <v>1.1326923076923077</v>
      </c>
      <c r="L10617">
        <f>Table1[[#This Row],[Total Revenue + Open]]/Table1[[#This Row],[Qty]]</f>
        <v>1.1326923076923077</v>
      </c>
    </row>
    <row r="10618" spans="1:12" hidden="1">
      <c r="A10618" t="s">
        <v>544</v>
      </c>
      <c r="B10618" t="s">
        <v>490</v>
      </c>
      <c r="C10618" t="s">
        <v>491</v>
      </c>
      <c r="D10618" t="s">
        <v>679</v>
      </c>
      <c r="E10618" t="s">
        <v>15</v>
      </c>
      <c r="F10618" t="s">
        <v>80</v>
      </c>
      <c r="G10618" t="s">
        <v>83</v>
      </c>
      <c r="H10618" s="1">
        <v>2020</v>
      </c>
      <c r="I10618" s="2">
        <v>3720</v>
      </c>
      <c r="J10618" s="3">
        <v>4218</v>
      </c>
      <c r="K10618">
        <f>Table1[[#This Row],[Total Revenue + Open]]/Table1[[#This Row],[Qty]]</f>
        <v>1.1338709677419354</v>
      </c>
      <c r="L10618">
        <f>Table1[[#This Row],[Total Revenue + Open]]/Table1[[#This Row],[Qty]]</f>
        <v>1.1338709677419354</v>
      </c>
    </row>
    <row r="10619" spans="1:12" hidden="1">
      <c r="A10619" t="s">
        <v>544</v>
      </c>
      <c r="B10619" t="s">
        <v>490</v>
      </c>
      <c r="C10619" t="s">
        <v>491</v>
      </c>
      <c r="D10619" t="s">
        <v>679</v>
      </c>
      <c r="E10619" t="s">
        <v>15</v>
      </c>
      <c r="F10619" t="s">
        <v>597</v>
      </c>
      <c r="G10619" t="s">
        <v>598</v>
      </c>
      <c r="H10619" s="1">
        <v>2021</v>
      </c>
      <c r="I10619" s="2">
        <v>31185</v>
      </c>
      <c r="J10619" s="3">
        <v>29163.5</v>
      </c>
      <c r="K10619">
        <f>Table1[[#This Row],[Total Revenue + Open]]/Table1[[#This Row],[Qty]]</f>
        <v>0.93517716851050181</v>
      </c>
      <c r="L10619">
        <f>Table1[[#This Row],[Total Revenue + Open]]/Table1[[#This Row],[Qty]]</f>
        <v>0.93517716851050181</v>
      </c>
    </row>
    <row r="10620" spans="1:12" hidden="1">
      <c r="A10620" t="s">
        <v>544</v>
      </c>
      <c r="B10620" t="s">
        <v>490</v>
      </c>
      <c r="C10620" t="s">
        <v>491</v>
      </c>
      <c r="D10620" t="s">
        <v>679</v>
      </c>
      <c r="E10620" t="s">
        <v>15</v>
      </c>
      <c r="F10620" t="s">
        <v>597</v>
      </c>
      <c r="G10620" t="s">
        <v>598</v>
      </c>
      <c r="H10620" s="1">
        <v>2021</v>
      </c>
      <c r="I10620" s="2">
        <v>20605</v>
      </c>
      <c r="J10620" s="3">
        <v>19270</v>
      </c>
      <c r="K10620">
        <f>Table1[[#This Row],[Total Revenue + Open]]/Table1[[#This Row],[Qty]]</f>
        <v>0.93520990050958508</v>
      </c>
      <c r="L10620">
        <f>Table1[[#This Row],[Total Revenue + Open]]/Table1[[#This Row],[Qty]]</f>
        <v>0.93520990050958508</v>
      </c>
    </row>
    <row r="10621" spans="1:12" hidden="1">
      <c r="A10621" t="s">
        <v>544</v>
      </c>
      <c r="B10621" t="s">
        <v>490</v>
      </c>
      <c r="C10621" t="s">
        <v>491</v>
      </c>
      <c r="D10621" t="s">
        <v>679</v>
      </c>
      <c r="E10621" t="s">
        <v>15</v>
      </c>
      <c r="F10621" t="s">
        <v>597</v>
      </c>
      <c r="G10621" t="s">
        <v>598</v>
      </c>
      <c r="H10621" s="1">
        <v>2021</v>
      </c>
      <c r="I10621" s="2">
        <v>31185</v>
      </c>
      <c r="J10621" s="3">
        <v>29163.5</v>
      </c>
      <c r="K10621">
        <f>Table1[[#This Row],[Total Revenue + Open]]/Table1[[#This Row],[Qty]]</f>
        <v>0.93517716851050181</v>
      </c>
      <c r="L10621">
        <f>Table1[[#This Row],[Total Revenue + Open]]/Table1[[#This Row],[Qty]]</f>
        <v>0.93517716851050181</v>
      </c>
    </row>
    <row r="10622" spans="1:12" hidden="1">
      <c r="A10622" t="s">
        <v>544</v>
      </c>
      <c r="B10622" t="s">
        <v>490</v>
      </c>
      <c r="C10622" t="s">
        <v>491</v>
      </c>
      <c r="D10622" t="s">
        <v>679</v>
      </c>
      <c r="E10622" t="s">
        <v>15</v>
      </c>
      <c r="F10622" t="s">
        <v>597</v>
      </c>
      <c r="G10622" t="s">
        <v>598</v>
      </c>
      <c r="H10622" s="1">
        <v>2022</v>
      </c>
      <c r="I10622" s="2">
        <v>3095</v>
      </c>
      <c r="J10622" s="3">
        <v>2890.5</v>
      </c>
      <c r="K10622">
        <f>Table1[[#This Row],[Total Revenue + Open]]/Table1[[#This Row],[Qty]]</f>
        <v>0.93392568659127628</v>
      </c>
      <c r="L10622">
        <f>Table1[[#This Row],[Total Revenue + Open]]/Table1[[#This Row],[Qty]]</f>
        <v>0.93392568659127628</v>
      </c>
    </row>
    <row r="10623" spans="1:12" hidden="1">
      <c r="A10623" t="s">
        <v>544</v>
      </c>
      <c r="B10623" t="s">
        <v>490</v>
      </c>
      <c r="C10623" t="s">
        <v>491</v>
      </c>
      <c r="D10623" t="s">
        <v>679</v>
      </c>
      <c r="E10623" t="s">
        <v>15</v>
      </c>
      <c r="F10623" t="s">
        <v>597</v>
      </c>
      <c r="G10623" t="s">
        <v>598</v>
      </c>
      <c r="H10623" s="1">
        <v>2021</v>
      </c>
      <c r="I10623" s="2">
        <v>20605</v>
      </c>
      <c r="J10623" s="3">
        <v>18860</v>
      </c>
      <c r="K10623">
        <f>Table1[[#This Row],[Total Revenue + Open]]/Table1[[#This Row],[Qty]]</f>
        <v>0.91531181752001944</v>
      </c>
      <c r="L10623">
        <f>Table1[[#This Row],[Total Revenue + Open]]/Table1[[#This Row],[Qty]]</f>
        <v>0.91531181752001944</v>
      </c>
    </row>
    <row r="10624" spans="1:12" hidden="1">
      <c r="A10624" t="s">
        <v>544</v>
      </c>
      <c r="B10624" t="s">
        <v>490</v>
      </c>
      <c r="C10624" t="s">
        <v>491</v>
      </c>
      <c r="D10624" t="s">
        <v>679</v>
      </c>
      <c r="E10624" t="s">
        <v>15</v>
      </c>
      <c r="F10624" t="s">
        <v>597</v>
      </c>
      <c r="G10624" t="s">
        <v>598</v>
      </c>
      <c r="H10624" s="1">
        <v>2021</v>
      </c>
      <c r="I10624" s="2">
        <v>16435</v>
      </c>
      <c r="J10624" s="3">
        <v>15042</v>
      </c>
      <c r="K10624">
        <f>Table1[[#This Row],[Total Revenue + Open]]/Table1[[#This Row],[Qty]]</f>
        <v>0.9152418618801339</v>
      </c>
      <c r="L10624">
        <f>Table1[[#This Row],[Total Revenue + Open]]/Table1[[#This Row],[Qty]]</f>
        <v>0.9152418618801339</v>
      </c>
    </row>
    <row r="10625" spans="1:12" hidden="1">
      <c r="A10625" t="s">
        <v>544</v>
      </c>
      <c r="B10625" t="s">
        <v>490</v>
      </c>
      <c r="C10625" t="s">
        <v>491</v>
      </c>
      <c r="D10625" t="s">
        <v>679</v>
      </c>
      <c r="E10625" t="s">
        <v>15</v>
      </c>
      <c r="F10625" t="s">
        <v>597</v>
      </c>
      <c r="G10625" t="s">
        <v>598</v>
      </c>
      <c r="H10625" s="1">
        <v>2022</v>
      </c>
      <c r="I10625" s="2">
        <v>16635</v>
      </c>
      <c r="J10625" s="3">
        <v>15226</v>
      </c>
      <c r="K10625">
        <f>Table1[[#This Row],[Total Revenue + Open]]/Table1[[#This Row],[Qty]]</f>
        <v>0.91529906822963636</v>
      </c>
      <c r="L10625">
        <f>Table1[[#This Row],[Total Revenue + Open]]/Table1[[#This Row],[Qty]]</f>
        <v>0.91529906822963636</v>
      </c>
    </row>
    <row r="10626" spans="1:12" hidden="1">
      <c r="A10626" t="s">
        <v>544</v>
      </c>
      <c r="B10626" t="s">
        <v>490</v>
      </c>
      <c r="C10626" t="s">
        <v>491</v>
      </c>
      <c r="D10626" t="s">
        <v>679</v>
      </c>
      <c r="E10626" t="s">
        <v>15</v>
      </c>
      <c r="F10626" t="s">
        <v>597</v>
      </c>
      <c r="G10626" t="s">
        <v>598</v>
      </c>
      <c r="H10626" s="1">
        <v>2022</v>
      </c>
      <c r="I10626" s="2">
        <v>13395</v>
      </c>
      <c r="J10626" s="3">
        <v>12259</v>
      </c>
      <c r="K10626">
        <f>Table1[[#This Row],[Total Revenue + Open]]/Table1[[#This Row],[Qty]]</f>
        <v>0.91519223590892129</v>
      </c>
      <c r="L10626">
        <f>Table1[[#This Row],[Total Revenue + Open]]/Table1[[#This Row],[Qty]]</f>
        <v>0.91519223590892129</v>
      </c>
    </row>
    <row r="10627" spans="1:12" hidden="1">
      <c r="A10627" t="s">
        <v>544</v>
      </c>
      <c r="B10627" t="s">
        <v>490</v>
      </c>
      <c r="C10627" t="s">
        <v>491</v>
      </c>
      <c r="D10627" t="s">
        <v>679</v>
      </c>
      <c r="E10627" t="s">
        <v>15</v>
      </c>
      <c r="F10627" t="s">
        <v>198</v>
      </c>
      <c r="G10627" t="s">
        <v>200</v>
      </c>
      <c r="H10627" s="1">
        <v>2022</v>
      </c>
      <c r="I10627" s="2">
        <v>5830</v>
      </c>
      <c r="J10627" s="3">
        <v>6322</v>
      </c>
      <c r="K10627">
        <f>Table1[[#This Row],[Total Revenue + Open]]/Table1[[#This Row],[Qty]]</f>
        <v>1.0843910806174957</v>
      </c>
      <c r="L10627">
        <f>Table1[[#This Row],[Total Revenue + Open]]/Table1[[#This Row],[Qty]]</f>
        <v>1.0843910806174957</v>
      </c>
    </row>
    <row r="10628" spans="1:12" hidden="1">
      <c r="A10628" t="s">
        <v>544</v>
      </c>
      <c r="B10628" t="s">
        <v>490</v>
      </c>
      <c r="C10628" t="s">
        <v>491</v>
      </c>
      <c r="D10628" t="s">
        <v>679</v>
      </c>
      <c r="E10628" t="s">
        <v>15</v>
      </c>
      <c r="F10628" t="s">
        <v>198</v>
      </c>
      <c r="G10628" t="s">
        <v>200</v>
      </c>
      <c r="H10628" s="1">
        <v>2022</v>
      </c>
      <c r="I10628" s="2">
        <v>12515</v>
      </c>
      <c r="J10628" s="3">
        <v>13570.5</v>
      </c>
      <c r="K10628">
        <f>Table1[[#This Row],[Total Revenue + Open]]/Table1[[#This Row],[Qty]]</f>
        <v>1.0843387934478625</v>
      </c>
      <c r="L10628">
        <f>Table1[[#This Row],[Total Revenue + Open]]/Table1[[#This Row],[Qty]]</f>
        <v>1.0843387934478625</v>
      </c>
    </row>
    <row r="10629" spans="1:12" hidden="1">
      <c r="A10629" t="s">
        <v>544</v>
      </c>
      <c r="B10629" t="s">
        <v>490</v>
      </c>
      <c r="C10629" t="s">
        <v>491</v>
      </c>
      <c r="D10629" t="s">
        <v>679</v>
      </c>
      <c r="E10629" t="s">
        <v>15</v>
      </c>
      <c r="F10629" t="s">
        <v>198</v>
      </c>
      <c r="G10629" t="s">
        <v>200</v>
      </c>
      <c r="H10629" s="1">
        <v>2022</v>
      </c>
      <c r="I10629" s="2">
        <v>10405</v>
      </c>
      <c r="J10629" s="3">
        <v>11281.5</v>
      </c>
      <c r="K10629">
        <f>Table1[[#This Row],[Total Revenue + Open]]/Table1[[#This Row],[Qty]]</f>
        <v>1.0842383469485823</v>
      </c>
      <c r="L10629">
        <f>Table1[[#This Row],[Total Revenue + Open]]/Table1[[#This Row],[Qty]]</f>
        <v>1.0842383469485823</v>
      </c>
    </row>
    <row r="10630" spans="1:12" hidden="1">
      <c r="A10630" t="s">
        <v>544</v>
      </c>
      <c r="B10630" t="s">
        <v>490</v>
      </c>
      <c r="C10630" t="s">
        <v>491</v>
      </c>
      <c r="D10630" t="s">
        <v>679</v>
      </c>
      <c r="E10630" t="s">
        <v>15</v>
      </c>
      <c r="F10630" t="s">
        <v>198</v>
      </c>
      <c r="G10630" t="s">
        <v>200</v>
      </c>
      <c r="H10630" s="1">
        <v>2022</v>
      </c>
      <c r="I10630" s="2">
        <v>8395</v>
      </c>
      <c r="J10630" s="3">
        <v>9101.5</v>
      </c>
      <c r="K10630">
        <f>Table1[[#This Row],[Total Revenue + Open]]/Table1[[#This Row],[Qty]]</f>
        <v>1.0841572364502681</v>
      </c>
      <c r="L10630">
        <f>Table1[[#This Row],[Total Revenue + Open]]/Table1[[#This Row],[Qty]]</f>
        <v>1.0841572364502681</v>
      </c>
    </row>
    <row r="10631" spans="1:12" hidden="1">
      <c r="A10631" t="s">
        <v>544</v>
      </c>
      <c r="B10631" t="s">
        <v>490</v>
      </c>
      <c r="C10631" t="s">
        <v>491</v>
      </c>
      <c r="D10631" t="s">
        <v>679</v>
      </c>
      <c r="E10631" t="s">
        <v>15</v>
      </c>
      <c r="F10631" t="s">
        <v>198</v>
      </c>
      <c r="G10631" t="s">
        <v>200</v>
      </c>
      <c r="H10631" s="1">
        <v>2022</v>
      </c>
      <c r="I10631" s="2">
        <v>8395</v>
      </c>
      <c r="J10631" s="3">
        <v>9101.5</v>
      </c>
      <c r="K10631">
        <f>Table1[[#This Row],[Total Revenue + Open]]/Table1[[#This Row],[Qty]]</f>
        <v>1.0841572364502681</v>
      </c>
      <c r="L10631">
        <f>Table1[[#This Row],[Total Revenue + Open]]/Table1[[#This Row],[Qty]]</f>
        <v>1.0841572364502681</v>
      </c>
    </row>
    <row r="10632" spans="1:12" hidden="1">
      <c r="A10632" t="s">
        <v>544</v>
      </c>
      <c r="B10632" t="s">
        <v>490</v>
      </c>
      <c r="C10632" t="s">
        <v>491</v>
      </c>
      <c r="D10632" t="s">
        <v>679</v>
      </c>
      <c r="E10632" t="s">
        <v>15</v>
      </c>
      <c r="F10632" t="s">
        <v>198</v>
      </c>
      <c r="G10632" t="s">
        <v>200</v>
      </c>
      <c r="H10632" s="1">
        <v>2022</v>
      </c>
      <c r="I10632" s="2">
        <v>7290</v>
      </c>
      <c r="J10632" s="3">
        <v>7902.5</v>
      </c>
      <c r="K10632">
        <f>Table1[[#This Row],[Total Revenue + Open]]/Table1[[#This Row],[Qty]]</f>
        <v>1.0840192043895747</v>
      </c>
      <c r="L10632">
        <f>Table1[[#This Row],[Total Revenue + Open]]/Table1[[#This Row],[Qty]]</f>
        <v>1.0840192043895747</v>
      </c>
    </row>
    <row r="10633" spans="1:12" hidden="1">
      <c r="A10633" t="s">
        <v>544</v>
      </c>
      <c r="B10633" t="s">
        <v>490</v>
      </c>
      <c r="C10633" t="s">
        <v>491</v>
      </c>
      <c r="D10633" t="s">
        <v>679</v>
      </c>
      <c r="E10633" t="s">
        <v>15</v>
      </c>
      <c r="F10633" t="s">
        <v>198</v>
      </c>
      <c r="G10633" t="s">
        <v>200</v>
      </c>
      <c r="H10633" s="1">
        <v>2022</v>
      </c>
      <c r="I10633" s="2">
        <v>8320</v>
      </c>
      <c r="J10633" s="3">
        <v>9019.75</v>
      </c>
      <c r="K10633">
        <f>Table1[[#This Row],[Total Revenue + Open]]/Table1[[#This Row],[Qty]]</f>
        <v>1.0841045673076923</v>
      </c>
      <c r="L10633">
        <f>Table1[[#This Row],[Total Revenue + Open]]/Table1[[#This Row],[Qty]]</f>
        <v>1.0841045673076923</v>
      </c>
    </row>
    <row r="10634" spans="1:12" hidden="1">
      <c r="A10634" t="s">
        <v>544</v>
      </c>
      <c r="B10634" t="s">
        <v>490</v>
      </c>
      <c r="C10634" t="s">
        <v>491</v>
      </c>
      <c r="D10634" t="s">
        <v>679</v>
      </c>
      <c r="E10634" t="s">
        <v>15</v>
      </c>
      <c r="F10634" t="s">
        <v>198</v>
      </c>
      <c r="G10634" t="s">
        <v>200</v>
      </c>
      <c r="H10634" s="1">
        <v>2022</v>
      </c>
      <c r="I10634" s="2">
        <v>5830</v>
      </c>
      <c r="J10634" s="3">
        <v>6322</v>
      </c>
      <c r="K10634">
        <f>Table1[[#This Row],[Total Revenue + Open]]/Table1[[#This Row],[Qty]]</f>
        <v>1.0843910806174957</v>
      </c>
      <c r="L10634">
        <f>Table1[[#This Row],[Total Revenue + Open]]/Table1[[#This Row],[Qty]]</f>
        <v>1.0843910806174957</v>
      </c>
    </row>
    <row r="10635" spans="1:12" hidden="1">
      <c r="A10635" t="s">
        <v>544</v>
      </c>
      <c r="B10635" t="s">
        <v>490</v>
      </c>
      <c r="C10635" t="s">
        <v>491</v>
      </c>
      <c r="D10635" t="s">
        <v>679</v>
      </c>
      <c r="E10635" t="s">
        <v>15</v>
      </c>
      <c r="F10635" t="s">
        <v>198</v>
      </c>
      <c r="G10635" t="s">
        <v>200</v>
      </c>
      <c r="H10635" s="1">
        <v>2022</v>
      </c>
      <c r="I10635" s="2">
        <v>7290</v>
      </c>
      <c r="J10635" s="3">
        <v>7902.5</v>
      </c>
      <c r="K10635">
        <f>Table1[[#This Row],[Total Revenue + Open]]/Table1[[#This Row],[Qty]]</f>
        <v>1.0840192043895747</v>
      </c>
      <c r="L10635">
        <f>Table1[[#This Row],[Total Revenue + Open]]/Table1[[#This Row],[Qty]]</f>
        <v>1.0840192043895747</v>
      </c>
    </row>
    <row r="10636" spans="1:12" hidden="1">
      <c r="A10636" t="s">
        <v>544</v>
      </c>
      <c r="B10636" t="s">
        <v>490</v>
      </c>
      <c r="C10636" t="s">
        <v>491</v>
      </c>
      <c r="D10636" t="s">
        <v>679</v>
      </c>
      <c r="E10636" t="s">
        <v>15</v>
      </c>
      <c r="F10636" t="s">
        <v>198</v>
      </c>
      <c r="G10636" t="s">
        <v>200</v>
      </c>
      <c r="H10636" s="1">
        <v>2022</v>
      </c>
      <c r="I10636" s="2">
        <v>8345</v>
      </c>
      <c r="J10636" s="3">
        <v>9047</v>
      </c>
      <c r="K10636">
        <f>Table1[[#This Row],[Total Revenue + Open]]/Table1[[#This Row],[Qty]]</f>
        <v>1.0841222288795687</v>
      </c>
      <c r="L10636">
        <f>Table1[[#This Row],[Total Revenue + Open]]/Table1[[#This Row],[Qty]]</f>
        <v>1.0841222288795687</v>
      </c>
    </row>
    <row r="10637" spans="1:12" hidden="1">
      <c r="A10637" t="s">
        <v>544</v>
      </c>
      <c r="B10637" t="s">
        <v>490</v>
      </c>
      <c r="C10637" t="s">
        <v>491</v>
      </c>
      <c r="D10637" t="s">
        <v>679</v>
      </c>
      <c r="E10637" t="s">
        <v>15</v>
      </c>
      <c r="F10637" t="s">
        <v>198</v>
      </c>
      <c r="G10637" t="s">
        <v>200</v>
      </c>
      <c r="H10637" s="1">
        <v>2022</v>
      </c>
      <c r="I10637" s="2">
        <v>7090</v>
      </c>
      <c r="J10637" s="3">
        <v>7684.5</v>
      </c>
      <c r="K10637">
        <f>Table1[[#This Row],[Total Revenue + Open]]/Table1[[#This Row],[Qty]]</f>
        <v>1.0838504936530324</v>
      </c>
      <c r="L10637">
        <f>Table1[[#This Row],[Total Revenue + Open]]/Table1[[#This Row],[Qty]]</f>
        <v>1.0838504936530324</v>
      </c>
    </row>
    <row r="10638" spans="1:12" hidden="1">
      <c r="A10638" t="s">
        <v>544</v>
      </c>
      <c r="B10638" t="s">
        <v>490</v>
      </c>
      <c r="C10638" t="s">
        <v>491</v>
      </c>
      <c r="D10638" t="s">
        <v>679</v>
      </c>
      <c r="E10638" t="s">
        <v>15</v>
      </c>
      <c r="F10638" t="s">
        <v>198</v>
      </c>
      <c r="G10638" t="s">
        <v>200</v>
      </c>
      <c r="H10638" s="1">
        <v>2022</v>
      </c>
      <c r="I10638" s="2">
        <v>12490</v>
      </c>
      <c r="J10638" s="3">
        <v>13543.25</v>
      </c>
      <c r="K10638">
        <f>Table1[[#This Row],[Total Revenue + Open]]/Table1[[#This Row],[Qty]]</f>
        <v>1.0843274619695757</v>
      </c>
      <c r="L10638">
        <f>Table1[[#This Row],[Total Revenue + Open]]/Table1[[#This Row],[Qty]]</f>
        <v>1.0843274619695757</v>
      </c>
    </row>
    <row r="10639" spans="1:12" hidden="1">
      <c r="A10639" t="s">
        <v>544</v>
      </c>
      <c r="B10639" t="s">
        <v>490</v>
      </c>
      <c r="C10639" t="s">
        <v>491</v>
      </c>
      <c r="D10639" t="s">
        <v>679</v>
      </c>
      <c r="E10639" t="s">
        <v>15</v>
      </c>
      <c r="F10639" t="s">
        <v>198</v>
      </c>
      <c r="G10639" t="s">
        <v>200</v>
      </c>
      <c r="H10639" s="1">
        <v>2022</v>
      </c>
      <c r="I10639" s="2">
        <v>15680</v>
      </c>
      <c r="J10639" s="3">
        <v>17004</v>
      </c>
      <c r="K10639">
        <f>Table1[[#This Row],[Total Revenue + Open]]/Table1[[#This Row],[Qty]]</f>
        <v>1.0844387755102041</v>
      </c>
      <c r="L10639">
        <f>Table1[[#This Row],[Total Revenue + Open]]/Table1[[#This Row],[Qty]]</f>
        <v>1.0844387755102041</v>
      </c>
    </row>
    <row r="10640" spans="1:12" hidden="1">
      <c r="A10640" t="s">
        <v>544</v>
      </c>
      <c r="B10640" t="s">
        <v>490</v>
      </c>
      <c r="C10640" t="s">
        <v>491</v>
      </c>
      <c r="D10640" t="s">
        <v>679</v>
      </c>
      <c r="E10640" t="s">
        <v>15</v>
      </c>
      <c r="F10640" t="s">
        <v>198</v>
      </c>
      <c r="G10640" t="s">
        <v>200</v>
      </c>
      <c r="H10640" s="1">
        <v>2022</v>
      </c>
      <c r="I10640" s="2">
        <v>8745</v>
      </c>
      <c r="J10640" s="3">
        <v>9483</v>
      </c>
      <c r="K10640">
        <f>Table1[[#This Row],[Total Revenue + Open]]/Table1[[#This Row],[Qty]]</f>
        <v>1.0843910806174957</v>
      </c>
      <c r="L10640">
        <f>Table1[[#This Row],[Total Revenue + Open]]/Table1[[#This Row],[Qty]]</f>
        <v>1.0843910806174957</v>
      </c>
    </row>
    <row r="10641" spans="1:12" hidden="1">
      <c r="A10641" t="s">
        <v>544</v>
      </c>
      <c r="B10641" t="s">
        <v>490</v>
      </c>
      <c r="C10641" t="s">
        <v>491</v>
      </c>
      <c r="D10641" t="s">
        <v>679</v>
      </c>
      <c r="E10641" t="s">
        <v>15</v>
      </c>
      <c r="F10641" t="s">
        <v>198</v>
      </c>
      <c r="G10641" t="s">
        <v>200</v>
      </c>
      <c r="H10641" s="1">
        <v>2022</v>
      </c>
      <c r="I10641" s="2">
        <v>6260</v>
      </c>
      <c r="J10641" s="3">
        <v>6785.25</v>
      </c>
      <c r="K10641">
        <f>Table1[[#This Row],[Total Revenue + Open]]/Table1[[#This Row],[Qty]]</f>
        <v>1.083905750798722</v>
      </c>
      <c r="L10641">
        <f>Table1[[#This Row],[Total Revenue + Open]]/Table1[[#This Row],[Qty]]</f>
        <v>1.083905750798722</v>
      </c>
    </row>
    <row r="10642" spans="1:12" hidden="1">
      <c r="A10642" t="s">
        <v>544</v>
      </c>
      <c r="B10642" t="s">
        <v>490</v>
      </c>
      <c r="C10642" t="s">
        <v>491</v>
      </c>
      <c r="D10642" t="s">
        <v>687</v>
      </c>
      <c r="E10642" t="s">
        <v>15</v>
      </c>
      <c r="F10642" t="s">
        <v>77</v>
      </c>
      <c r="G10642" t="s">
        <v>78</v>
      </c>
      <c r="H10642" s="1">
        <v>2019</v>
      </c>
      <c r="I10642" s="2">
        <v>1700</v>
      </c>
      <c r="J10642" s="3">
        <v>1284.9649999999999</v>
      </c>
      <c r="K10642">
        <f>Table1[[#This Row],[Total Revenue + Open]]/Table1[[#This Row],[Qty]]</f>
        <v>0.75586176470588229</v>
      </c>
      <c r="L10642">
        <f>Table1[[#This Row],[Total Revenue + Open]]/Table1[[#This Row],[Qty]]</f>
        <v>0.75586176470588229</v>
      </c>
    </row>
    <row r="10643" spans="1:12" hidden="1">
      <c r="A10643" t="s">
        <v>544</v>
      </c>
      <c r="B10643" t="s">
        <v>490</v>
      </c>
      <c r="C10643" t="s">
        <v>491</v>
      </c>
      <c r="D10643" t="s">
        <v>687</v>
      </c>
      <c r="E10643" t="s">
        <v>15</v>
      </c>
      <c r="F10643" t="s">
        <v>77</v>
      </c>
      <c r="G10643" t="s">
        <v>78</v>
      </c>
      <c r="H10643" s="1">
        <v>2019</v>
      </c>
      <c r="I10643" s="2">
        <v>10</v>
      </c>
      <c r="J10643" s="3">
        <v>0</v>
      </c>
      <c r="K10643">
        <f>Table1[[#This Row],[Total Revenue + Open]]/Table1[[#This Row],[Qty]]</f>
        <v>0</v>
      </c>
      <c r="L10643">
        <f>Table1[[#This Row],[Total Revenue + Open]]/Table1[[#This Row],[Qty]]</f>
        <v>0</v>
      </c>
    </row>
    <row r="10644" spans="1:12" hidden="1">
      <c r="A10644" t="s">
        <v>544</v>
      </c>
      <c r="B10644" t="s">
        <v>490</v>
      </c>
      <c r="C10644" t="s">
        <v>491</v>
      </c>
      <c r="D10644" t="s">
        <v>687</v>
      </c>
      <c r="E10644" t="s">
        <v>15</v>
      </c>
      <c r="F10644" t="s">
        <v>77</v>
      </c>
      <c r="G10644" t="s">
        <v>78</v>
      </c>
      <c r="H10644" s="1">
        <v>2020</v>
      </c>
      <c r="I10644" s="2">
        <v>800</v>
      </c>
      <c r="J10644" s="3">
        <v>628.61083788389999</v>
      </c>
      <c r="K10644">
        <f>Table1[[#This Row],[Total Revenue + Open]]/Table1[[#This Row],[Qty]]</f>
        <v>0.78576354735487497</v>
      </c>
      <c r="L10644">
        <f>Table1[[#This Row],[Total Revenue + Open]]/Table1[[#This Row],[Qty]]</f>
        <v>0.78576354735487497</v>
      </c>
    </row>
    <row r="10645" spans="1:12" hidden="1">
      <c r="A10645" t="s">
        <v>544</v>
      </c>
      <c r="B10645" t="s">
        <v>490</v>
      </c>
      <c r="C10645" t="s">
        <v>491</v>
      </c>
      <c r="D10645" t="s">
        <v>687</v>
      </c>
      <c r="E10645" t="s">
        <v>15</v>
      </c>
      <c r="F10645" t="s">
        <v>77</v>
      </c>
      <c r="G10645" t="s">
        <v>78</v>
      </c>
      <c r="H10645" s="1">
        <v>2019</v>
      </c>
      <c r="I10645" s="2">
        <v>1675</v>
      </c>
      <c r="J10645" s="3">
        <v>1300.7239999999999</v>
      </c>
      <c r="K10645">
        <f>Table1[[#This Row],[Total Revenue + Open]]/Table1[[#This Row],[Qty]]</f>
        <v>0.77655164179104474</v>
      </c>
      <c r="L10645">
        <f>Table1[[#This Row],[Total Revenue + Open]]/Table1[[#This Row],[Qty]]</f>
        <v>0.77655164179104474</v>
      </c>
    </row>
    <row r="10646" spans="1:12" hidden="1">
      <c r="A10646" t="s">
        <v>544</v>
      </c>
      <c r="B10646" t="s">
        <v>490</v>
      </c>
      <c r="C10646" t="s">
        <v>491</v>
      </c>
      <c r="D10646" t="s">
        <v>687</v>
      </c>
      <c r="E10646" t="s">
        <v>15</v>
      </c>
      <c r="F10646" t="s">
        <v>77</v>
      </c>
      <c r="G10646" t="s">
        <v>78</v>
      </c>
      <c r="H10646" s="1">
        <v>2019</v>
      </c>
      <c r="I10646" s="2">
        <v>35</v>
      </c>
      <c r="J10646" s="3">
        <v>19.413</v>
      </c>
      <c r="K10646">
        <f>Table1[[#This Row],[Total Revenue + Open]]/Table1[[#This Row],[Qty]]</f>
        <v>0.55465714285714285</v>
      </c>
      <c r="L10646">
        <f>Table1[[#This Row],[Total Revenue + Open]]/Table1[[#This Row],[Qty]]</f>
        <v>0.55465714285714285</v>
      </c>
    </row>
    <row r="10647" spans="1:12" hidden="1">
      <c r="A10647" t="s">
        <v>544</v>
      </c>
      <c r="B10647" t="s">
        <v>490</v>
      </c>
      <c r="C10647" t="s">
        <v>491</v>
      </c>
      <c r="D10647" t="s">
        <v>687</v>
      </c>
      <c r="E10647" t="s">
        <v>15</v>
      </c>
      <c r="F10647" t="s">
        <v>77</v>
      </c>
      <c r="G10647" t="s">
        <v>79</v>
      </c>
      <c r="H10647" s="1">
        <v>2019</v>
      </c>
      <c r="I10647" s="2">
        <v>1675</v>
      </c>
      <c r="J10647" s="3">
        <v>1300.7239999999999</v>
      </c>
      <c r="K10647">
        <f>Table1[[#This Row],[Total Revenue + Open]]/Table1[[#This Row],[Qty]]</f>
        <v>0.77655164179104474</v>
      </c>
      <c r="L10647">
        <f>Table1[[#This Row],[Total Revenue + Open]]/Table1[[#This Row],[Qty]]</f>
        <v>0.77655164179104474</v>
      </c>
    </row>
    <row r="10648" spans="1:12" hidden="1">
      <c r="A10648" t="s">
        <v>544</v>
      </c>
      <c r="B10648" t="s">
        <v>490</v>
      </c>
      <c r="C10648" t="s">
        <v>491</v>
      </c>
      <c r="D10648" t="s">
        <v>687</v>
      </c>
      <c r="E10648" t="s">
        <v>15</v>
      </c>
      <c r="F10648" t="s">
        <v>77</v>
      </c>
      <c r="G10648" t="s">
        <v>79</v>
      </c>
      <c r="H10648" s="1">
        <v>2019</v>
      </c>
      <c r="I10648" s="2">
        <v>35</v>
      </c>
      <c r="J10648" s="3">
        <v>19.413</v>
      </c>
      <c r="K10648">
        <f>Table1[[#This Row],[Total Revenue + Open]]/Table1[[#This Row],[Qty]]</f>
        <v>0.55465714285714285</v>
      </c>
      <c r="L10648">
        <f>Table1[[#This Row],[Total Revenue + Open]]/Table1[[#This Row],[Qty]]</f>
        <v>0.55465714285714285</v>
      </c>
    </row>
    <row r="10649" spans="1:12" hidden="1">
      <c r="A10649" t="s">
        <v>544</v>
      </c>
      <c r="B10649" t="s">
        <v>490</v>
      </c>
      <c r="C10649" t="s">
        <v>491</v>
      </c>
      <c r="D10649" t="s">
        <v>687</v>
      </c>
      <c r="E10649" t="s">
        <v>15</v>
      </c>
      <c r="F10649" t="s">
        <v>77</v>
      </c>
      <c r="G10649" t="s">
        <v>79</v>
      </c>
      <c r="H10649" s="1">
        <v>2020</v>
      </c>
      <c r="I10649" s="2">
        <v>800</v>
      </c>
      <c r="J10649" s="3">
        <v>644.43916833419996</v>
      </c>
      <c r="K10649">
        <f>Table1[[#This Row],[Total Revenue + Open]]/Table1[[#This Row],[Qty]]</f>
        <v>0.80554896041774993</v>
      </c>
      <c r="L10649">
        <f>Table1[[#This Row],[Total Revenue + Open]]/Table1[[#This Row],[Qty]]</f>
        <v>0.80554896041774993</v>
      </c>
    </row>
    <row r="10650" spans="1:12" hidden="1">
      <c r="A10650" t="s">
        <v>544</v>
      </c>
      <c r="B10650" t="s">
        <v>490</v>
      </c>
      <c r="C10650" t="s">
        <v>491</v>
      </c>
      <c r="D10650" t="s">
        <v>688</v>
      </c>
      <c r="E10650" t="s">
        <v>15</v>
      </c>
      <c r="F10650" t="s">
        <v>123</v>
      </c>
      <c r="G10650" t="s">
        <v>314</v>
      </c>
      <c r="H10650" s="1">
        <v>2018</v>
      </c>
      <c r="I10650" s="2">
        <v>2115</v>
      </c>
      <c r="J10650" s="3">
        <v>5775</v>
      </c>
      <c r="K10650">
        <f>Table1[[#This Row],[Total Revenue + Open]]/Table1[[#This Row],[Qty]]</f>
        <v>2.7304964539007091</v>
      </c>
      <c r="L10650">
        <f>Table1[[#This Row],[Total Revenue + Open]]/Table1[[#This Row],[Qty]]</f>
        <v>2.7304964539007091</v>
      </c>
    </row>
    <row r="10651" spans="1:12" hidden="1">
      <c r="A10651" t="s">
        <v>544</v>
      </c>
      <c r="B10651" t="s">
        <v>490</v>
      </c>
      <c r="C10651" t="s">
        <v>491</v>
      </c>
      <c r="D10651" t="s">
        <v>688</v>
      </c>
      <c r="E10651" t="s">
        <v>15</v>
      </c>
      <c r="F10651" t="s">
        <v>128</v>
      </c>
      <c r="G10651" t="s">
        <v>413</v>
      </c>
      <c r="H10651" s="1">
        <v>2018</v>
      </c>
      <c r="I10651" s="2">
        <v>1710</v>
      </c>
      <c r="J10651" s="3">
        <v>5117</v>
      </c>
      <c r="K10651">
        <f>Table1[[#This Row],[Total Revenue + Open]]/Table1[[#This Row],[Qty]]</f>
        <v>2.9923976608187135</v>
      </c>
      <c r="L10651">
        <f>Table1[[#This Row],[Total Revenue + Open]]/Table1[[#This Row],[Qty]]</f>
        <v>2.9923976608187135</v>
      </c>
    </row>
    <row r="10652" spans="1:12" hidden="1">
      <c r="A10652" t="s">
        <v>544</v>
      </c>
      <c r="B10652" t="s">
        <v>490</v>
      </c>
      <c r="C10652" t="s">
        <v>491</v>
      </c>
      <c r="D10652" t="s">
        <v>688</v>
      </c>
      <c r="E10652" t="s">
        <v>15</v>
      </c>
      <c r="F10652" t="s">
        <v>30</v>
      </c>
      <c r="G10652" t="s">
        <v>318</v>
      </c>
      <c r="H10652" s="1">
        <v>2019</v>
      </c>
      <c r="I10652" s="2">
        <v>2010</v>
      </c>
      <c r="J10652" s="3">
        <v>4980</v>
      </c>
      <c r="K10652">
        <f>Table1[[#This Row],[Total Revenue + Open]]/Table1[[#This Row],[Qty]]</f>
        <v>2.4776119402985075</v>
      </c>
      <c r="L10652">
        <f>Table1[[#This Row],[Total Revenue + Open]]/Table1[[#This Row],[Qty]]</f>
        <v>2.4776119402985075</v>
      </c>
    </row>
    <row r="10653" spans="1:12" hidden="1">
      <c r="A10653" t="s">
        <v>544</v>
      </c>
      <c r="B10653" t="s">
        <v>490</v>
      </c>
      <c r="C10653" t="s">
        <v>491</v>
      </c>
      <c r="D10653" t="s">
        <v>688</v>
      </c>
      <c r="E10653" t="s">
        <v>15</v>
      </c>
      <c r="F10653" t="s">
        <v>30</v>
      </c>
      <c r="G10653" t="s">
        <v>318</v>
      </c>
      <c r="H10653" s="1">
        <v>2017</v>
      </c>
      <c r="I10653" s="2">
        <v>12470</v>
      </c>
      <c r="J10653" s="3">
        <v>30628</v>
      </c>
      <c r="K10653">
        <f>Table1[[#This Row],[Total Revenue + Open]]/Table1[[#This Row],[Qty]]</f>
        <v>2.4561347233360062</v>
      </c>
      <c r="L10653">
        <f>Table1[[#This Row],[Total Revenue + Open]]/Table1[[#This Row],[Qty]]</f>
        <v>2.4561347233360062</v>
      </c>
    </row>
    <row r="10654" spans="1:12" hidden="1">
      <c r="A10654" t="s">
        <v>544</v>
      </c>
      <c r="B10654" t="s">
        <v>490</v>
      </c>
      <c r="C10654" t="s">
        <v>491</v>
      </c>
      <c r="D10654" t="s">
        <v>688</v>
      </c>
      <c r="E10654" t="s">
        <v>15</v>
      </c>
      <c r="F10654" t="s">
        <v>30</v>
      </c>
      <c r="G10654" t="s">
        <v>318</v>
      </c>
      <c r="H10654" s="1">
        <v>2017</v>
      </c>
      <c r="I10654" s="2">
        <v>6135</v>
      </c>
      <c r="J10654" s="3">
        <v>15067</v>
      </c>
      <c r="K10654">
        <f>Table1[[#This Row],[Total Revenue + Open]]/Table1[[#This Row],[Qty]]</f>
        <v>2.4559087204563976</v>
      </c>
      <c r="L10654">
        <f>Table1[[#This Row],[Total Revenue + Open]]/Table1[[#This Row],[Qty]]</f>
        <v>2.4559087204563976</v>
      </c>
    </row>
    <row r="10655" spans="1:12" hidden="1">
      <c r="A10655" t="s">
        <v>544</v>
      </c>
      <c r="B10655" t="s">
        <v>490</v>
      </c>
      <c r="C10655" t="s">
        <v>491</v>
      </c>
      <c r="D10655" t="s">
        <v>688</v>
      </c>
      <c r="E10655" t="s">
        <v>15</v>
      </c>
      <c r="F10655" t="s">
        <v>30</v>
      </c>
      <c r="G10655" t="s">
        <v>318</v>
      </c>
      <c r="H10655" s="1">
        <v>2018</v>
      </c>
      <c r="I10655" s="2">
        <v>2010</v>
      </c>
      <c r="J10655" s="3">
        <v>4940</v>
      </c>
      <c r="K10655">
        <f>Table1[[#This Row],[Total Revenue + Open]]/Table1[[#This Row],[Qty]]</f>
        <v>2.4577114427860698</v>
      </c>
      <c r="L10655">
        <f>Table1[[#This Row],[Total Revenue + Open]]/Table1[[#This Row],[Qty]]</f>
        <v>2.4577114427860698</v>
      </c>
    </row>
    <row r="10656" spans="1:12" hidden="1">
      <c r="A10656" t="s">
        <v>544</v>
      </c>
      <c r="B10656" t="s">
        <v>490</v>
      </c>
      <c r="C10656" t="s">
        <v>491</v>
      </c>
      <c r="D10656" t="s">
        <v>688</v>
      </c>
      <c r="E10656" t="s">
        <v>15</v>
      </c>
      <c r="F10656" t="s">
        <v>30</v>
      </c>
      <c r="G10656" t="s">
        <v>318</v>
      </c>
      <c r="H10656" s="1">
        <v>2017</v>
      </c>
      <c r="I10656" s="2">
        <v>3120</v>
      </c>
      <c r="J10656" s="3">
        <v>7719</v>
      </c>
      <c r="K10656">
        <f>Table1[[#This Row],[Total Revenue + Open]]/Table1[[#This Row],[Qty]]</f>
        <v>2.4740384615384614</v>
      </c>
      <c r="L10656">
        <f>Table1[[#This Row],[Total Revenue + Open]]/Table1[[#This Row],[Qty]]</f>
        <v>2.4740384615384614</v>
      </c>
    </row>
    <row r="10657" spans="1:12" hidden="1">
      <c r="A10657" t="s">
        <v>544</v>
      </c>
      <c r="B10657" t="s">
        <v>490</v>
      </c>
      <c r="C10657" t="s">
        <v>491</v>
      </c>
      <c r="D10657" t="s">
        <v>688</v>
      </c>
      <c r="E10657" t="s">
        <v>15</v>
      </c>
      <c r="F10657" t="s">
        <v>30</v>
      </c>
      <c r="G10657" t="s">
        <v>318</v>
      </c>
      <c r="H10657" s="1">
        <v>2018</v>
      </c>
      <c r="I10657" s="2">
        <v>2115</v>
      </c>
      <c r="J10657" s="3">
        <v>5229</v>
      </c>
      <c r="K10657">
        <f>Table1[[#This Row],[Total Revenue + Open]]/Table1[[#This Row],[Qty]]</f>
        <v>2.472340425531915</v>
      </c>
      <c r="L10657">
        <f>Table1[[#This Row],[Total Revenue + Open]]/Table1[[#This Row],[Qty]]</f>
        <v>2.472340425531915</v>
      </c>
    </row>
    <row r="10658" spans="1:12" hidden="1">
      <c r="A10658" t="s">
        <v>544</v>
      </c>
      <c r="B10658" t="s">
        <v>490</v>
      </c>
      <c r="C10658" t="s">
        <v>491</v>
      </c>
      <c r="D10658" t="s">
        <v>688</v>
      </c>
      <c r="E10658" t="s">
        <v>15</v>
      </c>
      <c r="F10658" t="s">
        <v>30</v>
      </c>
      <c r="G10658" t="s">
        <v>318</v>
      </c>
      <c r="H10658" s="1">
        <v>2018</v>
      </c>
      <c r="I10658" s="2">
        <v>3015</v>
      </c>
      <c r="J10658" s="3">
        <v>7470</v>
      </c>
      <c r="K10658">
        <f>Table1[[#This Row],[Total Revenue + Open]]/Table1[[#This Row],[Qty]]</f>
        <v>2.4776119402985075</v>
      </c>
      <c r="L10658">
        <f>Table1[[#This Row],[Total Revenue + Open]]/Table1[[#This Row],[Qty]]</f>
        <v>2.4776119402985075</v>
      </c>
    </row>
    <row r="10659" spans="1:12" hidden="1">
      <c r="A10659" t="s">
        <v>544</v>
      </c>
      <c r="B10659" t="s">
        <v>490</v>
      </c>
      <c r="C10659" t="s">
        <v>491</v>
      </c>
      <c r="D10659" t="s">
        <v>688</v>
      </c>
      <c r="E10659" t="s">
        <v>15</v>
      </c>
      <c r="F10659" t="s">
        <v>30</v>
      </c>
      <c r="G10659" t="s">
        <v>318</v>
      </c>
      <c r="H10659" s="1">
        <v>2017</v>
      </c>
      <c r="I10659" s="2">
        <v>5230</v>
      </c>
      <c r="J10659" s="3">
        <v>12948</v>
      </c>
      <c r="K10659">
        <f>Table1[[#This Row],[Total Revenue + Open]]/Table1[[#This Row],[Qty]]</f>
        <v>2.4757170172084129</v>
      </c>
      <c r="L10659">
        <f>Table1[[#This Row],[Total Revenue + Open]]/Table1[[#This Row],[Qty]]</f>
        <v>2.4757170172084129</v>
      </c>
    </row>
    <row r="10660" spans="1:12" hidden="1">
      <c r="A10660" t="s">
        <v>544</v>
      </c>
      <c r="B10660" t="s">
        <v>490</v>
      </c>
      <c r="C10660" t="s">
        <v>491</v>
      </c>
      <c r="D10660" t="s">
        <v>688</v>
      </c>
      <c r="E10660" t="s">
        <v>15</v>
      </c>
      <c r="F10660" t="s">
        <v>30</v>
      </c>
      <c r="G10660" t="s">
        <v>318</v>
      </c>
      <c r="H10660" s="1">
        <v>2017</v>
      </c>
      <c r="I10660" s="2">
        <v>3070</v>
      </c>
      <c r="J10660" s="3">
        <v>7594.5</v>
      </c>
      <c r="K10660">
        <f>Table1[[#This Row],[Total Revenue + Open]]/Table1[[#This Row],[Qty]]</f>
        <v>2.4737785016286646</v>
      </c>
      <c r="L10660">
        <f>Table1[[#This Row],[Total Revenue + Open]]/Table1[[#This Row],[Qty]]</f>
        <v>2.4737785016286646</v>
      </c>
    </row>
    <row r="10661" spans="1:12" hidden="1">
      <c r="A10661" t="s">
        <v>544</v>
      </c>
      <c r="B10661" t="s">
        <v>490</v>
      </c>
      <c r="C10661" t="s">
        <v>491</v>
      </c>
      <c r="D10661" t="s">
        <v>688</v>
      </c>
      <c r="E10661" t="s">
        <v>15</v>
      </c>
      <c r="F10661" t="s">
        <v>30</v>
      </c>
      <c r="G10661" t="s">
        <v>318</v>
      </c>
      <c r="H10661" s="1">
        <v>2019</v>
      </c>
      <c r="I10661" s="2">
        <v>5230</v>
      </c>
      <c r="J10661" s="3">
        <v>12948</v>
      </c>
      <c r="K10661">
        <f>Table1[[#This Row],[Total Revenue + Open]]/Table1[[#This Row],[Qty]]</f>
        <v>2.4757170172084129</v>
      </c>
      <c r="L10661">
        <f>Table1[[#This Row],[Total Revenue + Open]]/Table1[[#This Row],[Qty]]</f>
        <v>2.4757170172084129</v>
      </c>
    </row>
    <row r="10662" spans="1:12" hidden="1">
      <c r="A10662" t="s">
        <v>544</v>
      </c>
      <c r="B10662" t="s">
        <v>490</v>
      </c>
      <c r="C10662" t="s">
        <v>491</v>
      </c>
      <c r="D10662" t="s">
        <v>688</v>
      </c>
      <c r="E10662" t="s">
        <v>15</v>
      </c>
      <c r="F10662" t="s">
        <v>31</v>
      </c>
      <c r="G10662" t="s">
        <v>33</v>
      </c>
      <c r="H10662" s="1">
        <v>2019</v>
      </c>
      <c r="I10662" s="2">
        <v>3320</v>
      </c>
      <c r="J10662" s="3">
        <v>8217</v>
      </c>
      <c r="K10662">
        <f>Table1[[#This Row],[Total Revenue + Open]]/Table1[[#This Row],[Qty]]</f>
        <v>2.4750000000000001</v>
      </c>
      <c r="L10662">
        <f>Table1[[#This Row],[Total Revenue + Open]]/Table1[[#This Row],[Qty]]</f>
        <v>2.4750000000000001</v>
      </c>
    </row>
    <row r="10663" spans="1:12" hidden="1">
      <c r="A10663" t="s">
        <v>544</v>
      </c>
      <c r="B10663" t="s">
        <v>490</v>
      </c>
      <c r="C10663" t="s">
        <v>491</v>
      </c>
      <c r="D10663" t="s">
        <v>688</v>
      </c>
      <c r="E10663" t="s">
        <v>15</v>
      </c>
      <c r="F10663" t="s">
        <v>31</v>
      </c>
      <c r="G10663" t="s">
        <v>33</v>
      </c>
      <c r="H10663" s="1">
        <v>2019</v>
      </c>
      <c r="I10663" s="2">
        <v>3015</v>
      </c>
      <c r="J10663" s="3">
        <v>7470</v>
      </c>
      <c r="K10663">
        <f>Table1[[#This Row],[Total Revenue + Open]]/Table1[[#This Row],[Qty]]</f>
        <v>2.4776119402985075</v>
      </c>
      <c r="L10663">
        <f>Table1[[#This Row],[Total Revenue + Open]]/Table1[[#This Row],[Qty]]</f>
        <v>2.4776119402985075</v>
      </c>
    </row>
    <row r="10664" spans="1:12" hidden="1">
      <c r="A10664" t="s">
        <v>544</v>
      </c>
      <c r="B10664" t="s">
        <v>490</v>
      </c>
      <c r="C10664" t="s">
        <v>491</v>
      </c>
      <c r="D10664" t="s">
        <v>688</v>
      </c>
      <c r="E10664" t="s">
        <v>15</v>
      </c>
      <c r="F10664" t="s">
        <v>31</v>
      </c>
      <c r="G10664" t="s">
        <v>33</v>
      </c>
      <c r="H10664" s="1">
        <v>2019</v>
      </c>
      <c r="I10664" s="2">
        <v>3120</v>
      </c>
      <c r="J10664" s="3">
        <v>7719</v>
      </c>
      <c r="K10664">
        <f>Table1[[#This Row],[Total Revenue + Open]]/Table1[[#This Row],[Qty]]</f>
        <v>2.4740384615384614</v>
      </c>
      <c r="L10664">
        <f>Table1[[#This Row],[Total Revenue + Open]]/Table1[[#This Row],[Qty]]</f>
        <v>2.4740384615384614</v>
      </c>
    </row>
    <row r="10665" spans="1:12" hidden="1">
      <c r="A10665" t="s">
        <v>544</v>
      </c>
      <c r="B10665" t="s">
        <v>490</v>
      </c>
      <c r="C10665" t="s">
        <v>491</v>
      </c>
      <c r="D10665" t="s">
        <v>688</v>
      </c>
      <c r="E10665" t="s">
        <v>15</v>
      </c>
      <c r="F10665" t="s">
        <v>31</v>
      </c>
      <c r="G10665" t="s">
        <v>33</v>
      </c>
      <c r="H10665" s="1">
        <v>2019</v>
      </c>
      <c r="I10665" s="2">
        <v>3320</v>
      </c>
      <c r="J10665" s="3">
        <v>8217</v>
      </c>
      <c r="K10665">
        <f>Table1[[#This Row],[Total Revenue + Open]]/Table1[[#This Row],[Qty]]</f>
        <v>2.4750000000000001</v>
      </c>
      <c r="L10665">
        <f>Table1[[#This Row],[Total Revenue + Open]]/Table1[[#This Row],[Qty]]</f>
        <v>2.4750000000000001</v>
      </c>
    </row>
    <row r="10666" spans="1:12" hidden="1">
      <c r="A10666" t="s">
        <v>544</v>
      </c>
      <c r="B10666" t="s">
        <v>490</v>
      </c>
      <c r="C10666" t="s">
        <v>491</v>
      </c>
      <c r="D10666" t="s">
        <v>688</v>
      </c>
      <c r="E10666" t="s">
        <v>15</v>
      </c>
      <c r="F10666" t="s">
        <v>31</v>
      </c>
      <c r="G10666" t="s">
        <v>33</v>
      </c>
      <c r="H10666" s="1">
        <v>2019</v>
      </c>
      <c r="I10666" s="2">
        <v>2010</v>
      </c>
      <c r="J10666" s="3">
        <v>4980</v>
      </c>
      <c r="K10666">
        <f>Table1[[#This Row],[Total Revenue + Open]]/Table1[[#This Row],[Qty]]</f>
        <v>2.4776119402985075</v>
      </c>
      <c r="L10666">
        <f>Table1[[#This Row],[Total Revenue + Open]]/Table1[[#This Row],[Qty]]</f>
        <v>2.4776119402985075</v>
      </c>
    </row>
    <row r="10667" spans="1:12" hidden="1">
      <c r="A10667" t="s">
        <v>544</v>
      </c>
      <c r="B10667" t="s">
        <v>490</v>
      </c>
      <c r="C10667" t="s">
        <v>491</v>
      </c>
      <c r="D10667" t="s">
        <v>688</v>
      </c>
      <c r="E10667" t="s">
        <v>15</v>
      </c>
      <c r="F10667" t="s">
        <v>36</v>
      </c>
      <c r="G10667" t="s">
        <v>383</v>
      </c>
      <c r="H10667" s="1">
        <v>2017</v>
      </c>
      <c r="I10667" s="2">
        <v>1030</v>
      </c>
      <c r="J10667" s="3">
        <v>1230</v>
      </c>
      <c r="K10667">
        <f>Table1[[#This Row],[Total Revenue + Open]]/Table1[[#This Row],[Qty]]</f>
        <v>1.1941747572815533</v>
      </c>
      <c r="L10667">
        <f>Table1[[#This Row],[Total Revenue + Open]]/Table1[[#This Row],[Qty]]</f>
        <v>1.1941747572815533</v>
      </c>
    </row>
    <row r="10668" spans="1:12" hidden="1">
      <c r="A10668" t="s">
        <v>544</v>
      </c>
      <c r="B10668" t="s">
        <v>490</v>
      </c>
      <c r="C10668" t="s">
        <v>491</v>
      </c>
      <c r="D10668" t="s">
        <v>688</v>
      </c>
      <c r="E10668" t="s">
        <v>15</v>
      </c>
      <c r="F10668" t="s">
        <v>36</v>
      </c>
      <c r="G10668" t="s">
        <v>383</v>
      </c>
      <c r="H10668" s="1">
        <v>2017</v>
      </c>
      <c r="I10668" s="2">
        <v>25305</v>
      </c>
      <c r="J10668" s="3">
        <v>30210</v>
      </c>
      <c r="K10668">
        <f>Table1[[#This Row],[Total Revenue + Open]]/Table1[[#This Row],[Qty]]</f>
        <v>1.1938352104327208</v>
      </c>
      <c r="L10668">
        <f>Table1[[#This Row],[Total Revenue + Open]]/Table1[[#This Row],[Qty]]</f>
        <v>1.1938352104327208</v>
      </c>
    </row>
    <row r="10669" spans="1:12" hidden="1">
      <c r="A10669" t="s">
        <v>544</v>
      </c>
      <c r="B10669" t="s">
        <v>490</v>
      </c>
      <c r="C10669" t="s">
        <v>491</v>
      </c>
      <c r="D10669" t="s">
        <v>688</v>
      </c>
      <c r="E10669" t="s">
        <v>15</v>
      </c>
      <c r="F10669" t="s">
        <v>36</v>
      </c>
      <c r="G10669" t="s">
        <v>383</v>
      </c>
      <c r="H10669" s="1">
        <v>2017</v>
      </c>
      <c r="I10669" s="2">
        <v>6615</v>
      </c>
      <c r="J10669" s="3">
        <v>7890</v>
      </c>
      <c r="K10669">
        <f>Table1[[#This Row],[Total Revenue + Open]]/Table1[[#This Row],[Qty]]</f>
        <v>1.1927437641723355</v>
      </c>
      <c r="L10669">
        <f>Table1[[#This Row],[Total Revenue + Open]]/Table1[[#This Row],[Qty]]</f>
        <v>1.1927437641723355</v>
      </c>
    </row>
    <row r="10670" spans="1:12" hidden="1">
      <c r="A10670" t="s">
        <v>544</v>
      </c>
      <c r="B10670" t="s">
        <v>490</v>
      </c>
      <c r="C10670" t="s">
        <v>491</v>
      </c>
      <c r="D10670" t="s">
        <v>688</v>
      </c>
      <c r="E10670" t="s">
        <v>15</v>
      </c>
      <c r="F10670" t="s">
        <v>36</v>
      </c>
      <c r="G10670" t="s">
        <v>383</v>
      </c>
      <c r="H10670" s="1">
        <v>2017</v>
      </c>
      <c r="I10670" s="2">
        <v>2415</v>
      </c>
      <c r="J10670" s="3">
        <v>2880</v>
      </c>
      <c r="K10670">
        <f>Table1[[#This Row],[Total Revenue + Open]]/Table1[[#This Row],[Qty]]</f>
        <v>1.1925465838509317</v>
      </c>
      <c r="L10670">
        <f>Table1[[#This Row],[Total Revenue + Open]]/Table1[[#This Row],[Qty]]</f>
        <v>1.1925465838509317</v>
      </c>
    </row>
    <row r="10671" spans="1:12" hidden="1">
      <c r="A10671" t="s">
        <v>544</v>
      </c>
      <c r="B10671" t="s">
        <v>490</v>
      </c>
      <c r="C10671" t="s">
        <v>491</v>
      </c>
      <c r="D10671" t="s">
        <v>688</v>
      </c>
      <c r="E10671" t="s">
        <v>15</v>
      </c>
      <c r="F10671" t="s">
        <v>36</v>
      </c>
      <c r="G10671" t="s">
        <v>383</v>
      </c>
      <c r="H10671" s="1">
        <v>2017</v>
      </c>
      <c r="I10671" s="2">
        <v>21160</v>
      </c>
      <c r="J10671" s="3">
        <v>25260</v>
      </c>
      <c r="K10671">
        <f>Table1[[#This Row],[Total Revenue + Open]]/Table1[[#This Row],[Qty]]</f>
        <v>1.1937618147448015</v>
      </c>
      <c r="L10671">
        <f>Table1[[#This Row],[Total Revenue + Open]]/Table1[[#This Row],[Qty]]</f>
        <v>1.1937618147448015</v>
      </c>
    </row>
    <row r="10672" spans="1:12" hidden="1">
      <c r="A10672" t="s">
        <v>544</v>
      </c>
      <c r="B10672" t="s">
        <v>490</v>
      </c>
      <c r="C10672" t="s">
        <v>491</v>
      </c>
      <c r="D10672" t="s">
        <v>688</v>
      </c>
      <c r="E10672" t="s">
        <v>15</v>
      </c>
      <c r="F10672" t="s">
        <v>36</v>
      </c>
      <c r="G10672" t="s">
        <v>383</v>
      </c>
      <c r="H10672" s="1">
        <v>2017</v>
      </c>
      <c r="I10672" s="2">
        <v>15835</v>
      </c>
      <c r="J10672" s="3">
        <v>18900</v>
      </c>
      <c r="K10672">
        <f>Table1[[#This Row],[Total Revenue + Open]]/Table1[[#This Row],[Qty]]</f>
        <v>1.1935585727818125</v>
      </c>
      <c r="L10672">
        <f>Table1[[#This Row],[Total Revenue + Open]]/Table1[[#This Row],[Qty]]</f>
        <v>1.1935585727818125</v>
      </c>
    </row>
    <row r="10673" spans="1:12" hidden="1">
      <c r="A10673" t="s">
        <v>544</v>
      </c>
      <c r="B10673" t="s">
        <v>490</v>
      </c>
      <c r="C10673" t="s">
        <v>491</v>
      </c>
      <c r="D10673" t="s">
        <v>688</v>
      </c>
      <c r="E10673" t="s">
        <v>15</v>
      </c>
      <c r="F10673" t="s">
        <v>36</v>
      </c>
      <c r="G10673" t="s">
        <v>383</v>
      </c>
      <c r="H10673" s="1">
        <v>2017</v>
      </c>
      <c r="I10673" s="2">
        <v>18645</v>
      </c>
      <c r="J10673" s="3">
        <v>22260</v>
      </c>
      <c r="K10673">
        <f>Table1[[#This Row],[Total Revenue + Open]]/Table1[[#This Row],[Qty]]</f>
        <v>1.1938857602574418</v>
      </c>
      <c r="L10673">
        <f>Table1[[#This Row],[Total Revenue + Open]]/Table1[[#This Row],[Qty]]</f>
        <v>1.1938857602574418</v>
      </c>
    </row>
    <row r="10674" spans="1:12" hidden="1">
      <c r="A10674" t="s">
        <v>544</v>
      </c>
      <c r="B10674" t="s">
        <v>490</v>
      </c>
      <c r="C10674" t="s">
        <v>491</v>
      </c>
      <c r="D10674" t="s">
        <v>688</v>
      </c>
      <c r="E10674" t="s">
        <v>15</v>
      </c>
      <c r="F10674" t="s">
        <v>36</v>
      </c>
      <c r="G10674" t="s">
        <v>383</v>
      </c>
      <c r="H10674" s="1">
        <v>2017</v>
      </c>
      <c r="I10674" s="2">
        <v>8695</v>
      </c>
      <c r="J10674" s="3">
        <v>10380</v>
      </c>
      <c r="K10674">
        <f>Table1[[#This Row],[Total Revenue + Open]]/Table1[[#This Row],[Qty]]</f>
        <v>1.1937895342150662</v>
      </c>
      <c r="L10674">
        <f>Table1[[#This Row],[Total Revenue + Open]]/Table1[[#This Row],[Qty]]</f>
        <v>1.1937895342150662</v>
      </c>
    </row>
    <row r="10675" spans="1:12" hidden="1">
      <c r="A10675" t="s">
        <v>544</v>
      </c>
      <c r="B10675" t="s">
        <v>490</v>
      </c>
      <c r="C10675" t="s">
        <v>491</v>
      </c>
      <c r="D10675" t="s">
        <v>688</v>
      </c>
      <c r="E10675" t="s">
        <v>15</v>
      </c>
      <c r="F10675" t="s">
        <v>36</v>
      </c>
      <c r="G10675" t="s">
        <v>383</v>
      </c>
      <c r="H10675" s="1">
        <v>2018</v>
      </c>
      <c r="I10675" s="2">
        <v>7815</v>
      </c>
      <c r="J10675" s="3">
        <v>9330</v>
      </c>
      <c r="K10675">
        <f>Table1[[#This Row],[Total Revenue + Open]]/Table1[[#This Row],[Qty]]</f>
        <v>1.1938579654510557</v>
      </c>
      <c r="L10675">
        <f>Table1[[#This Row],[Total Revenue + Open]]/Table1[[#This Row],[Qty]]</f>
        <v>1.1938579654510557</v>
      </c>
    </row>
    <row r="10676" spans="1:12" hidden="1">
      <c r="A10676" t="s">
        <v>544</v>
      </c>
      <c r="B10676" t="s">
        <v>490</v>
      </c>
      <c r="C10676" t="s">
        <v>491</v>
      </c>
      <c r="D10676" t="s">
        <v>688</v>
      </c>
      <c r="E10676" t="s">
        <v>15</v>
      </c>
      <c r="F10676" t="s">
        <v>36</v>
      </c>
      <c r="G10676" t="s">
        <v>383</v>
      </c>
      <c r="H10676" s="1">
        <v>2018</v>
      </c>
      <c r="I10676" s="2">
        <v>6135</v>
      </c>
      <c r="J10676" s="3">
        <v>7320</v>
      </c>
      <c r="K10676">
        <f>Table1[[#This Row],[Total Revenue + Open]]/Table1[[#This Row],[Qty]]</f>
        <v>1.1931540342298288</v>
      </c>
      <c r="L10676">
        <f>Table1[[#This Row],[Total Revenue + Open]]/Table1[[#This Row],[Qty]]</f>
        <v>1.1931540342298288</v>
      </c>
    </row>
    <row r="10677" spans="1:12" hidden="1">
      <c r="A10677" t="s">
        <v>544</v>
      </c>
      <c r="B10677" t="s">
        <v>490</v>
      </c>
      <c r="C10677" t="s">
        <v>491</v>
      </c>
      <c r="D10677" t="s">
        <v>688</v>
      </c>
      <c r="E10677" t="s">
        <v>15</v>
      </c>
      <c r="F10677" t="s">
        <v>36</v>
      </c>
      <c r="G10677" t="s">
        <v>385</v>
      </c>
      <c r="H10677" s="1">
        <v>2018</v>
      </c>
      <c r="I10677" s="2">
        <v>4020</v>
      </c>
      <c r="J10677" s="3">
        <v>4880</v>
      </c>
      <c r="K10677">
        <f>Table1[[#This Row],[Total Revenue + Open]]/Table1[[#This Row],[Qty]]</f>
        <v>1.2139303482587065</v>
      </c>
      <c r="L10677">
        <f>Table1[[#This Row],[Total Revenue + Open]]/Table1[[#This Row],[Qty]]</f>
        <v>1.2139303482587065</v>
      </c>
    </row>
    <row r="10678" spans="1:12" hidden="1">
      <c r="A10678" t="s">
        <v>544</v>
      </c>
      <c r="B10678" t="s">
        <v>490</v>
      </c>
      <c r="C10678" t="s">
        <v>491</v>
      </c>
      <c r="D10678" t="s">
        <v>688</v>
      </c>
      <c r="E10678" t="s">
        <v>15</v>
      </c>
      <c r="F10678" t="s">
        <v>36</v>
      </c>
      <c r="G10678" t="s">
        <v>385</v>
      </c>
      <c r="H10678" s="1">
        <v>2020</v>
      </c>
      <c r="I10678" s="2">
        <v>2415</v>
      </c>
      <c r="J10678" s="3">
        <v>3216</v>
      </c>
      <c r="K10678">
        <f>Table1[[#This Row],[Total Revenue + Open]]/Table1[[#This Row],[Qty]]</f>
        <v>1.3316770186335403</v>
      </c>
      <c r="L10678">
        <f>Table1[[#This Row],[Total Revenue + Open]]/Table1[[#This Row],[Qty]]</f>
        <v>1.3316770186335403</v>
      </c>
    </row>
    <row r="10679" spans="1:12" hidden="1">
      <c r="A10679" t="s">
        <v>544</v>
      </c>
      <c r="B10679" t="s">
        <v>490</v>
      </c>
      <c r="C10679" t="s">
        <v>491</v>
      </c>
      <c r="D10679" t="s">
        <v>688</v>
      </c>
      <c r="E10679" t="s">
        <v>15</v>
      </c>
      <c r="F10679" t="s">
        <v>36</v>
      </c>
      <c r="G10679" t="s">
        <v>385</v>
      </c>
      <c r="H10679" s="1">
        <v>2020</v>
      </c>
      <c r="I10679" s="2">
        <v>50</v>
      </c>
      <c r="J10679" s="3">
        <v>67</v>
      </c>
      <c r="K10679">
        <f>Table1[[#This Row],[Total Revenue + Open]]/Table1[[#This Row],[Qty]]</f>
        <v>1.34</v>
      </c>
      <c r="L10679">
        <f>Table1[[#This Row],[Total Revenue + Open]]/Table1[[#This Row],[Qty]]</f>
        <v>1.34</v>
      </c>
    </row>
    <row r="10680" spans="1:12" hidden="1">
      <c r="A10680" t="s">
        <v>544</v>
      </c>
      <c r="B10680" t="s">
        <v>490</v>
      </c>
      <c r="C10680" t="s">
        <v>491</v>
      </c>
      <c r="D10680" t="s">
        <v>688</v>
      </c>
      <c r="E10680" t="s">
        <v>15</v>
      </c>
      <c r="F10680" t="s">
        <v>36</v>
      </c>
      <c r="G10680" t="s">
        <v>385</v>
      </c>
      <c r="H10680" s="1">
        <v>2018</v>
      </c>
      <c r="I10680" s="2">
        <v>6835</v>
      </c>
      <c r="J10680" s="3">
        <v>8296</v>
      </c>
      <c r="K10680">
        <f>Table1[[#This Row],[Total Revenue + Open]]/Table1[[#This Row],[Qty]]</f>
        <v>1.2137527432333577</v>
      </c>
      <c r="L10680">
        <f>Table1[[#This Row],[Total Revenue + Open]]/Table1[[#This Row],[Qty]]</f>
        <v>1.2137527432333577</v>
      </c>
    </row>
    <row r="10681" spans="1:12" hidden="1">
      <c r="A10681" t="s">
        <v>544</v>
      </c>
      <c r="B10681" t="s">
        <v>490</v>
      </c>
      <c r="C10681" t="s">
        <v>491</v>
      </c>
      <c r="D10681" t="s">
        <v>688</v>
      </c>
      <c r="E10681" t="s">
        <v>15</v>
      </c>
      <c r="F10681" t="s">
        <v>36</v>
      </c>
      <c r="G10681" t="s">
        <v>385</v>
      </c>
      <c r="H10681" s="1">
        <v>2018</v>
      </c>
      <c r="I10681" s="2">
        <v>2715</v>
      </c>
      <c r="J10681" s="3">
        <v>3294</v>
      </c>
      <c r="K10681">
        <f>Table1[[#This Row],[Total Revenue + Open]]/Table1[[#This Row],[Qty]]</f>
        <v>1.2132596685082873</v>
      </c>
      <c r="L10681">
        <f>Table1[[#This Row],[Total Revenue + Open]]/Table1[[#This Row],[Qty]]</f>
        <v>1.2132596685082873</v>
      </c>
    </row>
    <row r="10682" spans="1:12" hidden="1">
      <c r="A10682" t="s">
        <v>544</v>
      </c>
      <c r="B10682" t="s">
        <v>490</v>
      </c>
      <c r="C10682" t="s">
        <v>491</v>
      </c>
      <c r="D10682" t="s">
        <v>688</v>
      </c>
      <c r="E10682" t="s">
        <v>15</v>
      </c>
      <c r="F10682" t="s">
        <v>36</v>
      </c>
      <c r="G10682" t="s">
        <v>385</v>
      </c>
      <c r="H10682" s="1">
        <v>2018</v>
      </c>
      <c r="I10682" s="2">
        <v>8295</v>
      </c>
      <c r="J10682" s="3">
        <v>10065</v>
      </c>
      <c r="K10682">
        <f>Table1[[#This Row],[Total Revenue + Open]]/Table1[[#This Row],[Qty]]</f>
        <v>1.213381555153707</v>
      </c>
      <c r="L10682">
        <f>Table1[[#This Row],[Total Revenue + Open]]/Table1[[#This Row],[Qty]]</f>
        <v>1.213381555153707</v>
      </c>
    </row>
    <row r="10683" spans="1:12" hidden="1">
      <c r="A10683" t="s">
        <v>544</v>
      </c>
      <c r="B10683" t="s">
        <v>490</v>
      </c>
      <c r="C10683" t="s">
        <v>491</v>
      </c>
      <c r="D10683" t="s">
        <v>688</v>
      </c>
      <c r="E10683" t="s">
        <v>15</v>
      </c>
      <c r="F10683" t="s">
        <v>36</v>
      </c>
      <c r="G10683" t="s">
        <v>385</v>
      </c>
      <c r="H10683" s="1">
        <v>2018</v>
      </c>
      <c r="I10683" s="2">
        <v>6235</v>
      </c>
      <c r="J10683" s="3">
        <v>7564</v>
      </c>
      <c r="K10683">
        <f>Table1[[#This Row],[Total Revenue + Open]]/Table1[[#This Row],[Qty]]</f>
        <v>1.2131515637530073</v>
      </c>
      <c r="L10683">
        <f>Table1[[#This Row],[Total Revenue + Open]]/Table1[[#This Row],[Qty]]</f>
        <v>1.2131515637530073</v>
      </c>
    </row>
    <row r="10684" spans="1:12" hidden="1">
      <c r="A10684" t="s">
        <v>544</v>
      </c>
      <c r="B10684" t="s">
        <v>490</v>
      </c>
      <c r="C10684" t="s">
        <v>491</v>
      </c>
      <c r="D10684" t="s">
        <v>688</v>
      </c>
      <c r="E10684" t="s">
        <v>15</v>
      </c>
      <c r="F10684" t="s">
        <v>36</v>
      </c>
      <c r="G10684" t="s">
        <v>385</v>
      </c>
      <c r="H10684" s="1">
        <v>2017</v>
      </c>
      <c r="I10684" s="2">
        <v>4150</v>
      </c>
      <c r="J10684" s="3">
        <v>5032.5</v>
      </c>
      <c r="K10684">
        <f>Table1[[#This Row],[Total Revenue + Open]]/Table1[[#This Row],[Qty]]</f>
        <v>1.2126506024096386</v>
      </c>
      <c r="L10684">
        <f>Table1[[#This Row],[Total Revenue + Open]]/Table1[[#This Row],[Qty]]</f>
        <v>1.2126506024096386</v>
      </c>
    </row>
    <row r="10685" spans="1:12" hidden="1">
      <c r="A10685" t="s">
        <v>544</v>
      </c>
      <c r="B10685" t="s">
        <v>490</v>
      </c>
      <c r="C10685" t="s">
        <v>491</v>
      </c>
      <c r="D10685" t="s">
        <v>688</v>
      </c>
      <c r="E10685" t="s">
        <v>15</v>
      </c>
      <c r="F10685" t="s">
        <v>36</v>
      </c>
      <c r="G10685" t="s">
        <v>385</v>
      </c>
      <c r="H10685" s="1">
        <v>2018</v>
      </c>
      <c r="I10685" s="2">
        <v>6235</v>
      </c>
      <c r="J10685" s="3">
        <v>7564</v>
      </c>
      <c r="K10685">
        <f>Table1[[#This Row],[Total Revenue + Open]]/Table1[[#This Row],[Qty]]</f>
        <v>1.2131515637530073</v>
      </c>
      <c r="L10685">
        <f>Table1[[#This Row],[Total Revenue + Open]]/Table1[[#This Row],[Qty]]</f>
        <v>1.2131515637530073</v>
      </c>
    </row>
    <row r="10686" spans="1:12" hidden="1">
      <c r="A10686" t="s">
        <v>544</v>
      </c>
      <c r="B10686" t="s">
        <v>490</v>
      </c>
      <c r="C10686" t="s">
        <v>491</v>
      </c>
      <c r="D10686" t="s">
        <v>688</v>
      </c>
      <c r="E10686" t="s">
        <v>15</v>
      </c>
      <c r="F10686" t="s">
        <v>36</v>
      </c>
      <c r="G10686" t="s">
        <v>385</v>
      </c>
      <c r="H10686" s="1">
        <v>2018</v>
      </c>
      <c r="I10686" s="2">
        <v>3670</v>
      </c>
      <c r="J10686" s="3">
        <v>4380</v>
      </c>
      <c r="K10686">
        <f>Table1[[#This Row],[Total Revenue + Open]]/Table1[[#This Row],[Qty]]</f>
        <v>1.1934604904632153</v>
      </c>
      <c r="L10686">
        <f>Table1[[#This Row],[Total Revenue + Open]]/Table1[[#This Row],[Qty]]</f>
        <v>1.1934604904632153</v>
      </c>
    </row>
    <row r="10687" spans="1:12" hidden="1">
      <c r="A10687" t="s">
        <v>544</v>
      </c>
      <c r="B10687" t="s">
        <v>490</v>
      </c>
      <c r="C10687" t="s">
        <v>491</v>
      </c>
      <c r="D10687" t="s">
        <v>688</v>
      </c>
      <c r="E10687" t="s">
        <v>15</v>
      </c>
      <c r="F10687" t="s">
        <v>36</v>
      </c>
      <c r="G10687" t="s">
        <v>385</v>
      </c>
      <c r="H10687" s="1">
        <v>2018</v>
      </c>
      <c r="I10687" s="2">
        <v>39050</v>
      </c>
      <c r="J10687" s="3">
        <v>46620</v>
      </c>
      <c r="K10687">
        <f>Table1[[#This Row],[Total Revenue + Open]]/Table1[[#This Row],[Qty]]</f>
        <v>1.1938540332906531</v>
      </c>
      <c r="L10687">
        <f>Table1[[#This Row],[Total Revenue + Open]]/Table1[[#This Row],[Qty]]</f>
        <v>1.1938540332906531</v>
      </c>
    </row>
    <row r="10688" spans="1:12" hidden="1">
      <c r="A10688" t="s">
        <v>544</v>
      </c>
      <c r="B10688" t="s">
        <v>490</v>
      </c>
      <c r="C10688" t="s">
        <v>491</v>
      </c>
      <c r="D10688" t="s">
        <v>688</v>
      </c>
      <c r="E10688" t="s">
        <v>15</v>
      </c>
      <c r="F10688" t="s">
        <v>36</v>
      </c>
      <c r="G10688" t="s">
        <v>385</v>
      </c>
      <c r="H10688" s="1">
        <v>2018</v>
      </c>
      <c r="I10688" s="2">
        <v>5330</v>
      </c>
      <c r="J10688" s="3">
        <v>6360</v>
      </c>
      <c r="K10688">
        <f>Table1[[#This Row],[Total Revenue + Open]]/Table1[[#This Row],[Qty]]</f>
        <v>1.1932457786116322</v>
      </c>
      <c r="L10688">
        <f>Table1[[#This Row],[Total Revenue + Open]]/Table1[[#This Row],[Qty]]</f>
        <v>1.1932457786116322</v>
      </c>
    </row>
    <row r="10689" spans="1:12" hidden="1">
      <c r="A10689" t="s">
        <v>544</v>
      </c>
      <c r="B10689" t="s">
        <v>490</v>
      </c>
      <c r="C10689" t="s">
        <v>491</v>
      </c>
      <c r="D10689" t="s">
        <v>688</v>
      </c>
      <c r="E10689" t="s">
        <v>15</v>
      </c>
      <c r="F10689" t="s">
        <v>36</v>
      </c>
      <c r="G10689" t="s">
        <v>385</v>
      </c>
      <c r="H10689" s="1">
        <v>2019</v>
      </c>
      <c r="I10689" s="2">
        <v>5930</v>
      </c>
      <c r="J10689" s="3">
        <v>7080</v>
      </c>
      <c r="K10689">
        <f>Table1[[#This Row],[Total Revenue + Open]]/Table1[[#This Row],[Qty]]</f>
        <v>1.1939291736930859</v>
      </c>
      <c r="L10689">
        <f>Table1[[#This Row],[Total Revenue + Open]]/Table1[[#This Row],[Qty]]</f>
        <v>1.1939291736930859</v>
      </c>
    </row>
    <row r="10690" spans="1:12" hidden="1">
      <c r="A10690" t="s">
        <v>544</v>
      </c>
      <c r="B10690" t="s">
        <v>490</v>
      </c>
      <c r="C10690" t="s">
        <v>491</v>
      </c>
      <c r="D10690" t="s">
        <v>688</v>
      </c>
      <c r="E10690" t="s">
        <v>15</v>
      </c>
      <c r="F10690" t="s">
        <v>36</v>
      </c>
      <c r="G10690" t="s">
        <v>385</v>
      </c>
      <c r="H10690" s="1">
        <v>2019</v>
      </c>
      <c r="I10690" s="2">
        <v>11810</v>
      </c>
      <c r="J10690" s="3">
        <v>14100</v>
      </c>
      <c r="K10690">
        <f>Table1[[#This Row],[Total Revenue + Open]]/Table1[[#This Row],[Qty]]</f>
        <v>1.1939034716342083</v>
      </c>
      <c r="L10690">
        <f>Table1[[#This Row],[Total Revenue + Open]]/Table1[[#This Row],[Qty]]</f>
        <v>1.1939034716342083</v>
      </c>
    </row>
    <row r="10691" spans="1:12" hidden="1">
      <c r="A10691" t="s">
        <v>544</v>
      </c>
      <c r="B10691" t="s">
        <v>490</v>
      </c>
      <c r="C10691" t="s">
        <v>491</v>
      </c>
      <c r="D10691" t="s">
        <v>688</v>
      </c>
      <c r="E10691" t="s">
        <v>15</v>
      </c>
      <c r="F10691" t="s">
        <v>36</v>
      </c>
      <c r="G10691" t="s">
        <v>385</v>
      </c>
      <c r="H10691" s="1">
        <v>2019</v>
      </c>
      <c r="I10691" s="2">
        <v>100</v>
      </c>
      <c r="J10691" s="3">
        <v>120</v>
      </c>
      <c r="K10691">
        <f>Table1[[#This Row],[Total Revenue + Open]]/Table1[[#This Row],[Qty]]</f>
        <v>1.2</v>
      </c>
      <c r="L10691">
        <f>Table1[[#This Row],[Total Revenue + Open]]/Table1[[#This Row],[Qty]]</f>
        <v>1.2</v>
      </c>
    </row>
    <row r="10692" spans="1:12" hidden="1">
      <c r="A10692" t="s">
        <v>544</v>
      </c>
      <c r="B10692" t="s">
        <v>490</v>
      </c>
      <c r="C10692" t="s">
        <v>491</v>
      </c>
      <c r="D10692" t="s">
        <v>688</v>
      </c>
      <c r="E10692" t="s">
        <v>15</v>
      </c>
      <c r="F10692" t="s">
        <v>36</v>
      </c>
      <c r="G10692" t="s">
        <v>385</v>
      </c>
      <c r="H10692" s="1">
        <v>2020</v>
      </c>
      <c r="I10692" s="2">
        <v>5880</v>
      </c>
      <c r="J10692" s="3">
        <v>7020</v>
      </c>
      <c r="K10692">
        <f>Table1[[#This Row],[Total Revenue + Open]]/Table1[[#This Row],[Qty]]</f>
        <v>1.1938775510204083</v>
      </c>
      <c r="L10692">
        <f>Table1[[#This Row],[Total Revenue + Open]]/Table1[[#This Row],[Qty]]</f>
        <v>1.1938775510204083</v>
      </c>
    </row>
    <row r="10693" spans="1:12" hidden="1">
      <c r="A10693" t="s">
        <v>544</v>
      </c>
      <c r="B10693" t="s">
        <v>490</v>
      </c>
      <c r="C10693" t="s">
        <v>491</v>
      </c>
      <c r="D10693" t="s">
        <v>688</v>
      </c>
      <c r="E10693" t="s">
        <v>15</v>
      </c>
      <c r="F10693" t="s">
        <v>36</v>
      </c>
      <c r="G10693" t="s">
        <v>385</v>
      </c>
      <c r="H10693" s="1">
        <v>2020</v>
      </c>
      <c r="I10693" s="2">
        <v>50</v>
      </c>
      <c r="J10693" s="3">
        <v>60</v>
      </c>
      <c r="K10693">
        <f>Table1[[#This Row],[Total Revenue + Open]]/Table1[[#This Row],[Qty]]</f>
        <v>1.2</v>
      </c>
      <c r="L10693">
        <f>Table1[[#This Row],[Total Revenue + Open]]/Table1[[#This Row],[Qty]]</f>
        <v>1.2</v>
      </c>
    </row>
    <row r="10694" spans="1:12" hidden="1">
      <c r="A10694" t="s">
        <v>544</v>
      </c>
      <c r="B10694" t="s">
        <v>490</v>
      </c>
      <c r="C10694" t="s">
        <v>491</v>
      </c>
      <c r="D10694" t="s">
        <v>688</v>
      </c>
      <c r="E10694" t="s">
        <v>15</v>
      </c>
      <c r="F10694" t="s">
        <v>36</v>
      </c>
      <c r="G10694" t="s">
        <v>385</v>
      </c>
      <c r="H10694" s="1">
        <v>2020</v>
      </c>
      <c r="I10694" s="2">
        <v>3620</v>
      </c>
      <c r="J10694" s="3">
        <v>4752</v>
      </c>
      <c r="K10694">
        <f>Table1[[#This Row],[Total Revenue + Open]]/Table1[[#This Row],[Qty]]</f>
        <v>1.3127071823204419</v>
      </c>
      <c r="L10694">
        <f>Table1[[#This Row],[Total Revenue + Open]]/Table1[[#This Row],[Qty]]</f>
        <v>1.3127071823204419</v>
      </c>
    </row>
    <row r="10695" spans="1:12" hidden="1">
      <c r="A10695" t="s">
        <v>544</v>
      </c>
      <c r="B10695" t="s">
        <v>490</v>
      </c>
      <c r="C10695" t="s">
        <v>491</v>
      </c>
      <c r="D10695" t="s">
        <v>688</v>
      </c>
      <c r="E10695" t="s">
        <v>15</v>
      </c>
      <c r="F10695" t="s">
        <v>36</v>
      </c>
      <c r="G10695" t="s">
        <v>385</v>
      </c>
      <c r="H10695" s="1">
        <v>2020</v>
      </c>
      <c r="I10695" s="2">
        <v>6185</v>
      </c>
      <c r="J10695" s="3">
        <v>8118</v>
      </c>
      <c r="K10695">
        <f>Table1[[#This Row],[Total Revenue + Open]]/Table1[[#This Row],[Qty]]</f>
        <v>1.3125303152789005</v>
      </c>
      <c r="L10695">
        <f>Table1[[#This Row],[Total Revenue + Open]]/Table1[[#This Row],[Qty]]</f>
        <v>1.3125303152789005</v>
      </c>
    </row>
    <row r="10696" spans="1:12" hidden="1">
      <c r="A10696" t="s">
        <v>544</v>
      </c>
      <c r="B10696" t="s">
        <v>490</v>
      </c>
      <c r="C10696" t="s">
        <v>491</v>
      </c>
      <c r="D10696" t="s">
        <v>688</v>
      </c>
      <c r="E10696" t="s">
        <v>15</v>
      </c>
      <c r="F10696" t="s">
        <v>36</v>
      </c>
      <c r="G10696" t="s">
        <v>385</v>
      </c>
      <c r="H10696" s="1">
        <v>2020</v>
      </c>
      <c r="I10696" s="2">
        <v>19500</v>
      </c>
      <c r="J10696" s="3">
        <v>25608</v>
      </c>
      <c r="K10696">
        <f>Table1[[#This Row],[Total Revenue + Open]]/Table1[[#This Row],[Qty]]</f>
        <v>1.3132307692307692</v>
      </c>
      <c r="L10696">
        <f>Table1[[#This Row],[Total Revenue + Open]]/Table1[[#This Row],[Qty]]</f>
        <v>1.3132307692307692</v>
      </c>
    </row>
    <row r="10697" spans="1:12" hidden="1">
      <c r="A10697" t="s">
        <v>544</v>
      </c>
      <c r="B10697" t="s">
        <v>490</v>
      </c>
      <c r="C10697" t="s">
        <v>491</v>
      </c>
      <c r="D10697" t="s">
        <v>688</v>
      </c>
      <c r="E10697" t="s">
        <v>15</v>
      </c>
      <c r="F10697" t="s">
        <v>36</v>
      </c>
      <c r="G10697" t="s">
        <v>385</v>
      </c>
      <c r="H10697" s="1">
        <v>2020</v>
      </c>
      <c r="I10697" s="2">
        <v>12215</v>
      </c>
      <c r="J10697" s="3">
        <v>16038</v>
      </c>
      <c r="K10697">
        <f>Table1[[#This Row],[Total Revenue + Open]]/Table1[[#This Row],[Qty]]</f>
        <v>1.3129758493655341</v>
      </c>
      <c r="L10697">
        <f>Table1[[#This Row],[Total Revenue + Open]]/Table1[[#This Row],[Qty]]</f>
        <v>1.3129758493655341</v>
      </c>
    </row>
    <row r="10698" spans="1:12" hidden="1">
      <c r="A10698" t="s">
        <v>544</v>
      </c>
      <c r="B10698" t="s">
        <v>490</v>
      </c>
      <c r="C10698" t="s">
        <v>491</v>
      </c>
      <c r="D10698" t="s">
        <v>688</v>
      </c>
      <c r="E10698" t="s">
        <v>15</v>
      </c>
      <c r="F10698" t="s">
        <v>36</v>
      </c>
      <c r="G10698" t="s">
        <v>385</v>
      </c>
      <c r="H10698" s="1">
        <v>2021</v>
      </c>
      <c r="I10698" s="2">
        <v>10050</v>
      </c>
      <c r="J10698" s="3">
        <v>13200</v>
      </c>
      <c r="K10698">
        <f>Table1[[#This Row],[Total Revenue + Open]]/Table1[[#This Row],[Qty]]</f>
        <v>1.3134328358208955</v>
      </c>
      <c r="L10698">
        <f>Table1[[#This Row],[Total Revenue + Open]]/Table1[[#This Row],[Qty]]</f>
        <v>1.3134328358208955</v>
      </c>
    </row>
    <row r="10699" spans="1:12" hidden="1">
      <c r="A10699" t="s">
        <v>544</v>
      </c>
      <c r="B10699" t="s">
        <v>490</v>
      </c>
      <c r="C10699" t="s">
        <v>491</v>
      </c>
      <c r="D10699" t="s">
        <v>688</v>
      </c>
      <c r="E10699" t="s">
        <v>15</v>
      </c>
      <c r="F10699" t="s">
        <v>36</v>
      </c>
      <c r="G10699" t="s">
        <v>385</v>
      </c>
      <c r="H10699" s="1">
        <v>2021</v>
      </c>
      <c r="I10699" s="2">
        <v>28140</v>
      </c>
      <c r="J10699" s="3">
        <v>36960</v>
      </c>
      <c r="K10699">
        <f>Table1[[#This Row],[Total Revenue + Open]]/Table1[[#This Row],[Qty]]</f>
        <v>1.3134328358208955</v>
      </c>
      <c r="L10699">
        <f>Table1[[#This Row],[Total Revenue + Open]]/Table1[[#This Row],[Qty]]</f>
        <v>1.3134328358208955</v>
      </c>
    </row>
    <row r="10700" spans="1:12" hidden="1">
      <c r="A10700" t="s">
        <v>544</v>
      </c>
      <c r="B10700" t="s">
        <v>490</v>
      </c>
      <c r="C10700" t="s">
        <v>491</v>
      </c>
      <c r="D10700" t="s">
        <v>688</v>
      </c>
      <c r="E10700" t="s">
        <v>15</v>
      </c>
      <c r="F10700" t="s">
        <v>36</v>
      </c>
      <c r="G10700" t="s">
        <v>385</v>
      </c>
      <c r="H10700" s="1">
        <v>2021</v>
      </c>
      <c r="I10700" s="2">
        <v>6285</v>
      </c>
      <c r="J10700" s="3">
        <v>8250</v>
      </c>
      <c r="K10700">
        <f>Table1[[#This Row],[Total Revenue + Open]]/Table1[[#This Row],[Qty]]</f>
        <v>1.3126491646778042</v>
      </c>
      <c r="L10700">
        <f>Table1[[#This Row],[Total Revenue + Open]]/Table1[[#This Row],[Qty]]</f>
        <v>1.3126491646778042</v>
      </c>
    </row>
    <row r="10701" spans="1:12" hidden="1">
      <c r="A10701" t="s">
        <v>544</v>
      </c>
      <c r="B10701" t="s">
        <v>490</v>
      </c>
      <c r="C10701" t="s">
        <v>491</v>
      </c>
      <c r="D10701" t="s">
        <v>688</v>
      </c>
      <c r="E10701" t="s">
        <v>15</v>
      </c>
      <c r="F10701" t="s">
        <v>36</v>
      </c>
      <c r="G10701" t="s">
        <v>385</v>
      </c>
      <c r="H10701" s="1">
        <v>2022</v>
      </c>
      <c r="I10701" s="2">
        <v>3320</v>
      </c>
      <c r="J10701" s="3">
        <v>4356</v>
      </c>
      <c r="K10701">
        <f>Table1[[#This Row],[Total Revenue + Open]]/Table1[[#This Row],[Qty]]</f>
        <v>1.3120481927710843</v>
      </c>
      <c r="L10701">
        <f>Table1[[#This Row],[Total Revenue + Open]]/Table1[[#This Row],[Qty]]</f>
        <v>1.3120481927710843</v>
      </c>
    </row>
    <row r="10702" spans="1:12" hidden="1">
      <c r="A10702" t="s">
        <v>544</v>
      </c>
      <c r="B10702" t="s">
        <v>490</v>
      </c>
      <c r="C10702" t="s">
        <v>491</v>
      </c>
      <c r="D10702" t="s">
        <v>688</v>
      </c>
      <c r="E10702" t="s">
        <v>15</v>
      </c>
      <c r="F10702" t="s">
        <v>36</v>
      </c>
      <c r="G10702" t="s">
        <v>689</v>
      </c>
      <c r="H10702" s="1">
        <v>2017</v>
      </c>
      <c r="I10702" s="2">
        <v>2010</v>
      </c>
      <c r="J10702" s="3">
        <v>2440</v>
      </c>
      <c r="K10702">
        <f>Table1[[#This Row],[Total Revenue + Open]]/Table1[[#This Row],[Qty]]</f>
        <v>1.2139303482587065</v>
      </c>
      <c r="L10702">
        <f>Table1[[#This Row],[Total Revenue + Open]]/Table1[[#This Row],[Qty]]</f>
        <v>1.2139303482587065</v>
      </c>
    </row>
    <row r="10703" spans="1:12" hidden="1">
      <c r="A10703" t="s">
        <v>544</v>
      </c>
      <c r="B10703" t="s">
        <v>490</v>
      </c>
      <c r="C10703" t="s">
        <v>491</v>
      </c>
      <c r="D10703" t="s">
        <v>688</v>
      </c>
      <c r="E10703" t="s">
        <v>15</v>
      </c>
      <c r="F10703" t="s">
        <v>36</v>
      </c>
      <c r="G10703" t="s">
        <v>690</v>
      </c>
      <c r="H10703" s="1">
        <v>2017</v>
      </c>
      <c r="I10703" s="2">
        <v>2110</v>
      </c>
      <c r="J10703" s="3">
        <v>2646</v>
      </c>
      <c r="K10703">
        <f>Table1[[#This Row],[Total Revenue + Open]]/Table1[[#This Row],[Qty]]</f>
        <v>1.2540284360189573</v>
      </c>
      <c r="L10703">
        <f>Table1[[#This Row],[Total Revenue + Open]]/Table1[[#This Row],[Qty]]</f>
        <v>1.2540284360189573</v>
      </c>
    </row>
    <row r="10704" spans="1:12" hidden="1">
      <c r="A10704" t="s">
        <v>544</v>
      </c>
      <c r="B10704" t="s">
        <v>490</v>
      </c>
      <c r="C10704" t="s">
        <v>491</v>
      </c>
      <c r="D10704" t="s">
        <v>688</v>
      </c>
      <c r="E10704" t="s">
        <v>15</v>
      </c>
      <c r="F10704" t="s">
        <v>36</v>
      </c>
      <c r="G10704" t="s">
        <v>690</v>
      </c>
      <c r="H10704" s="1">
        <v>2017</v>
      </c>
      <c r="I10704" s="2">
        <v>1810</v>
      </c>
      <c r="J10704" s="3">
        <v>2196</v>
      </c>
      <c r="K10704">
        <f>Table1[[#This Row],[Total Revenue + Open]]/Table1[[#This Row],[Qty]]</f>
        <v>1.2132596685082873</v>
      </c>
      <c r="L10704">
        <f>Table1[[#This Row],[Total Revenue + Open]]/Table1[[#This Row],[Qty]]</f>
        <v>1.2132596685082873</v>
      </c>
    </row>
    <row r="10705" spans="1:12" hidden="1">
      <c r="A10705" t="s">
        <v>544</v>
      </c>
      <c r="B10705" t="s">
        <v>490</v>
      </c>
      <c r="C10705" t="s">
        <v>491</v>
      </c>
      <c r="D10705" t="s">
        <v>688</v>
      </c>
      <c r="E10705" t="s">
        <v>15</v>
      </c>
      <c r="F10705" t="s">
        <v>74</v>
      </c>
      <c r="G10705" t="s">
        <v>76</v>
      </c>
      <c r="H10705" s="1">
        <v>2019</v>
      </c>
      <c r="I10705" s="2">
        <v>6030</v>
      </c>
      <c r="J10705" s="3">
        <v>5640</v>
      </c>
      <c r="K10705">
        <f>Table1[[#This Row],[Total Revenue + Open]]/Table1[[#This Row],[Qty]]</f>
        <v>0.93532338308457708</v>
      </c>
      <c r="L10705">
        <f>Table1[[#This Row],[Total Revenue + Open]]/Table1[[#This Row],[Qty]]</f>
        <v>0.93532338308457708</v>
      </c>
    </row>
    <row r="10706" spans="1:12" hidden="1">
      <c r="A10706" t="s">
        <v>544</v>
      </c>
      <c r="B10706" t="s">
        <v>490</v>
      </c>
      <c r="C10706" t="s">
        <v>491</v>
      </c>
      <c r="D10706" t="s">
        <v>688</v>
      </c>
      <c r="E10706" t="s">
        <v>15</v>
      </c>
      <c r="F10706" t="s">
        <v>74</v>
      </c>
      <c r="G10706" t="s">
        <v>76</v>
      </c>
      <c r="H10706" s="1">
        <v>2020</v>
      </c>
      <c r="I10706" s="2">
        <v>200</v>
      </c>
      <c r="J10706" s="3">
        <v>188</v>
      </c>
      <c r="K10706">
        <f>Table1[[#This Row],[Total Revenue + Open]]/Table1[[#This Row],[Qty]]</f>
        <v>0.94</v>
      </c>
      <c r="L10706">
        <f>Table1[[#This Row],[Total Revenue + Open]]/Table1[[#This Row],[Qty]]</f>
        <v>0.94</v>
      </c>
    </row>
    <row r="10707" spans="1:12" hidden="1">
      <c r="A10707" t="s">
        <v>544</v>
      </c>
      <c r="B10707" t="s">
        <v>490</v>
      </c>
      <c r="C10707" t="s">
        <v>491</v>
      </c>
      <c r="D10707" t="s">
        <v>688</v>
      </c>
      <c r="E10707" t="s">
        <v>15</v>
      </c>
      <c r="F10707" t="s">
        <v>74</v>
      </c>
      <c r="G10707" t="s">
        <v>76</v>
      </c>
      <c r="H10707" s="1">
        <v>2019</v>
      </c>
      <c r="I10707" s="2">
        <v>6030</v>
      </c>
      <c r="J10707" s="3">
        <v>5640</v>
      </c>
      <c r="K10707">
        <f>Table1[[#This Row],[Total Revenue + Open]]/Table1[[#This Row],[Qty]]</f>
        <v>0.93532338308457708</v>
      </c>
      <c r="L10707">
        <f>Table1[[#This Row],[Total Revenue + Open]]/Table1[[#This Row],[Qty]]</f>
        <v>0.93532338308457708</v>
      </c>
    </row>
    <row r="10708" spans="1:12" hidden="1">
      <c r="A10708" t="s">
        <v>544</v>
      </c>
      <c r="B10708" t="s">
        <v>490</v>
      </c>
      <c r="C10708" t="s">
        <v>491</v>
      </c>
      <c r="D10708" t="s">
        <v>688</v>
      </c>
      <c r="E10708" t="s">
        <v>15</v>
      </c>
      <c r="F10708" t="s">
        <v>74</v>
      </c>
      <c r="G10708" t="s">
        <v>76</v>
      </c>
      <c r="H10708" s="1">
        <v>2019</v>
      </c>
      <c r="I10708" s="2">
        <v>100</v>
      </c>
      <c r="J10708" s="3">
        <v>94</v>
      </c>
      <c r="K10708">
        <f>Table1[[#This Row],[Total Revenue + Open]]/Table1[[#This Row],[Qty]]</f>
        <v>0.94</v>
      </c>
      <c r="L10708">
        <f>Table1[[#This Row],[Total Revenue + Open]]/Table1[[#This Row],[Qty]]</f>
        <v>0.94</v>
      </c>
    </row>
    <row r="10709" spans="1:12" hidden="1">
      <c r="A10709" t="s">
        <v>544</v>
      </c>
      <c r="B10709" t="s">
        <v>490</v>
      </c>
      <c r="C10709" t="s">
        <v>491</v>
      </c>
      <c r="D10709" t="s">
        <v>688</v>
      </c>
      <c r="E10709" t="s">
        <v>15</v>
      </c>
      <c r="F10709" t="s">
        <v>74</v>
      </c>
      <c r="G10709" t="s">
        <v>76</v>
      </c>
      <c r="H10709" s="1">
        <v>2017</v>
      </c>
      <c r="I10709" s="2">
        <v>3820</v>
      </c>
      <c r="J10709" s="3">
        <v>5890</v>
      </c>
      <c r="K10709">
        <f>Table1[[#This Row],[Total Revenue + Open]]/Table1[[#This Row],[Qty]]</f>
        <v>1.5418848167539267</v>
      </c>
      <c r="L10709">
        <f>Table1[[#This Row],[Total Revenue + Open]]/Table1[[#This Row],[Qty]]</f>
        <v>1.5418848167539267</v>
      </c>
    </row>
    <row r="10710" spans="1:12" hidden="1">
      <c r="A10710" t="s">
        <v>544</v>
      </c>
      <c r="B10710" t="s">
        <v>490</v>
      </c>
      <c r="C10710" t="s">
        <v>491</v>
      </c>
      <c r="D10710" t="s">
        <v>688</v>
      </c>
      <c r="E10710" t="s">
        <v>15</v>
      </c>
      <c r="F10710" t="s">
        <v>74</v>
      </c>
      <c r="G10710" t="s">
        <v>76</v>
      </c>
      <c r="H10710" s="1">
        <v>2019</v>
      </c>
      <c r="I10710" s="2">
        <v>8040</v>
      </c>
      <c r="J10710" s="3">
        <v>7360</v>
      </c>
      <c r="K10710">
        <f>Table1[[#This Row],[Total Revenue + Open]]/Table1[[#This Row],[Qty]]</f>
        <v>0.91542288557213936</v>
      </c>
      <c r="L10710">
        <f>Table1[[#This Row],[Total Revenue + Open]]/Table1[[#This Row],[Qty]]</f>
        <v>0.91542288557213936</v>
      </c>
    </row>
    <row r="10711" spans="1:12" hidden="1">
      <c r="A10711" t="s">
        <v>544</v>
      </c>
      <c r="B10711" t="s">
        <v>490</v>
      </c>
      <c r="C10711" t="s">
        <v>491</v>
      </c>
      <c r="D10711" t="s">
        <v>688</v>
      </c>
      <c r="E10711" t="s">
        <v>15</v>
      </c>
      <c r="F10711" t="s">
        <v>74</v>
      </c>
      <c r="G10711" t="s">
        <v>76</v>
      </c>
      <c r="H10711" s="1">
        <v>2019</v>
      </c>
      <c r="I10711" s="2">
        <v>100</v>
      </c>
      <c r="J10711" s="3">
        <v>92</v>
      </c>
      <c r="K10711">
        <f>Table1[[#This Row],[Total Revenue + Open]]/Table1[[#This Row],[Qty]]</f>
        <v>0.92</v>
      </c>
      <c r="L10711">
        <f>Table1[[#This Row],[Total Revenue + Open]]/Table1[[#This Row],[Qty]]</f>
        <v>0.92</v>
      </c>
    </row>
    <row r="10712" spans="1:12" hidden="1">
      <c r="A10712" t="s">
        <v>544</v>
      </c>
      <c r="B10712" t="s">
        <v>490</v>
      </c>
      <c r="C10712" t="s">
        <v>491</v>
      </c>
      <c r="D10712" t="s">
        <v>688</v>
      </c>
      <c r="E10712" t="s">
        <v>15</v>
      </c>
      <c r="F10712" t="s">
        <v>74</v>
      </c>
      <c r="G10712" t="s">
        <v>76</v>
      </c>
      <c r="H10712" s="1">
        <v>2020</v>
      </c>
      <c r="I10712" s="2">
        <v>250</v>
      </c>
      <c r="J10712" s="3">
        <v>230</v>
      </c>
      <c r="K10712">
        <f>Table1[[#This Row],[Total Revenue + Open]]/Table1[[#This Row],[Qty]]</f>
        <v>0.92</v>
      </c>
      <c r="L10712">
        <f>Table1[[#This Row],[Total Revenue + Open]]/Table1[[#This Row],[Qty]]</f>
        <v>0.92</v>
      </c>
    </row>
    <row r="10713" spans="1:12" hidden="1">
      <c r="A10713" t="s">
        <v>544</v>
      </c>
      <c r="B10713" t="s">
        <v>490</v>
      </c>
      <c r="C10713" t="s">
        <v>491</v>
      </c>
      <c r="D10713" t="s">
        <v>688</v>
      </c>
      <c r="E10713" t="s">
        <v>15</v>
      </c>
      <c r="F10713" t="s">
        <v>74</v>
      </c>
      <c r="G10713" t="s">
        <v>76</v>
      </c>
      <c r="H10713" s="1">
        <v>2017</v>
      </c>
      <c r="I10713" s="2">
        <v>3170</v>
      </c>
      <c r="J10713" s="3">
        <v>4945.5</v>
      </c>
      <c r="K10713">
        <f>Table1[[#This Row],[Total Revenue + Open]]/Table1[[#This Row],[Qty]]</f>
        <v>1.5600946372239748</v>
      </c>
      <c r="L10713">
        <f>Table1[[#This Row],[Total Revenue + Open]]/Table1[[#This Row],[Qty]]</f>
        <v>1.5600946372239748</v>
      </c>
    </row>
    <row r="10714" spans="1:12" hidden="1">
      <c r="A10714" t="s">
        <v>544</v>
      </c>
      <c r="B10714" t="s">
        <v>490</v>
      </c>
      <c r="C10714" t="s">
        <v>491</v>
      </c>
      <c r="D10714" t="s">
        <v>688</v>
      </c>
      <c r="E10714" t="s">
        <v>15</v>
      </c>
      <c r="F10714" t="s">
        <v>74</v>
      </c>
      <c r="G10714" t="s">
        <v>76</v>
      </c>
      <c r="H10714" s="1">
        <v>2019</v>
      </c>
      <c r="I10714" s="2">
        <v>4020</v>
      </c>
      <c r="J10714" s="3">
        <v>3760</v>
      </c>
      <c r="K10714">
        <f>Table1[[#This Row],[Total Revenue + Open]]/Table1[[#This Row],[Qty]]</f>
        <v>0.93532338308457708</v>
      </c>
      <c r="L10714">
        <f>Table1[[#This Row],[Total Revenue + Open]]/Table1[[#This Row],[Qty]]</f>
        <v>0.93532338308457708</v>
      </c>
    </row>
    <row r="10715" spans="1:12" hidden="1">
      <c r="A10715" t="s">
        <v>544</v>
      </c>
      <c r="B10715" t="s">
        <v>490</v>
      </c>
      <c r="C10715" t="s">
        <v>491</v>
      </c>
      <c r="D10715" t="s">
        <v>688</v>
      </c>
      <c r="E10715" t="s">
        <v>15</v>
      </c>
      <c r="F10715" t="s">
        <v>74</v>
      </c>
      <c r="G10715" t="s">
        <v>76</v>
      </c>
      <c r="H10715" s="1">
        <v>2019</v>
      </c>
      <c r="I10715" s="2">
        <v>150</v>
      </c>
      <c r="J10715" s="3">
        <v>141</v>
      </c>
      <c r="K10715">
        <f>Table1[[#This Row],[Total Revenue + Open]]/Table1[[#This Row],[Qty]]</f>
        <v>0.94</v>
      </c>
      <c r="L10715">
        <f>Table1[[#This Row],[Total Revenue + Open]]/Table1[[#This Row],[Qty]]</f>
        <v>0.94</v>
      </c>
    </row>
    <row r="10716" spans="1:12" hidden="1">
      <c r="A10716" t="s">
        <v>544</v>
      </c>
      <c r="B10716" t="s">
        <v>490</v>
      </c>
      <c r="C10716" t="s">
        <v>491</v>
      </c>
      <c r="D10716" t="s">
        <v>688</v>
      </c>
      <c r="E10716" t="s">
        <v>15</v>
      </c>
      <c r="F10716" t="s">
        <v>77</v>
      </c>
      <c r="G10716" t="s">
        <v>79</v>
      </c>
      <c r="H10716" s="1">
        <v>2021</v>
      </c>
      <c r="I10716" s="2">
        <v>5000</v>
      </c>
      <c r="J10716" s="3">
        <v>3930.25</v>
      </c>
      <c r="K10716">
        <f>Table1[[#This Row],[Total Revenue + Open]]/Table1[[#This Row],[Qty]]</f>
        <v>0.78605000000000003</v>
      </c>
      <c r="L10716">
        <f>Table1[[#This Row],[Total Revenue + Open]]/Table1[[#This Row],[Qty]]</f>
        <v>0.78605000000000003</v>
      </c>
    </row>
    <row r="10717" spans="1:12" hidden="1">
      <c r="A10717" t="s">
        <v>544</v>
      </c>
      <c r="B10717" t="s">
        <v>490</v>
      </c>
      <c r="C10717" t="s">
        <v>491</v>
      </c>
      <c r="D10717" t="s">
        <v>688</v>
      </c>
      <c r="E10717" t="s">
        <v>15</v>
      </c>
      <c r="F10717" t="s">
        <v>77</v>
      </c>
      <c r="G10717" t="s">
        <v>79</v>
      </c>
      <c r="H10717" s="1">
        <v>2022</v>
      </c>
      <c r="I10717" s="2">
        <v>9150</v>
      </c>
      <c r="J10717" s="3">
        <v>7189</v>
      </c>
      <c r="K10717">
        <f>Table1[[#This Row],[Total Revenue + Open]]/Table1[[#This Row],[Qty]]</f>
        <v>0.78568306010928957</v>
      </c>
      <c r="L10717">
        <f>Table1[[#This Row],[Total Revenue + Open]]/Table1[[#This Row],[Qty]]</f>
        <v>0.78568306010928957</v>
      </c>
    </row>
    <row r="10718" spans="1:12" hidden="1">
      <c r="A10718" t="s">
        <v>544</v>
      </c>
      <c r="B10718" t="s">
        <v>490</v>
      </c>
      <c r="C10718" t="s">
        <v>491</v>
      </c>
      <c r="D10718" t="s">
        <v>688</v>
      </c>
      <c r="E10718" t="s">
        <v>15</v>
      </c>
      <c r="F10718" t="s">
        <v>77</v>
      </c>
      <c r="G10718" t="s">
        <v>79</v>
      </c>
      <c r="H10718" s="1">
        <v>2022</v>
      </c>
      <c r="I10718" s="2">
        <v>8495</v>
      </c>
      <c r="J10718" s="3">
        <v>6675.5</v>
      </c>
      <c r="K10718">
        <f>Table1[[#This Row],[Total Revenue + Open]]/Table1[[#This Row],[Qty]]</f>
        <v>0.7858151854031783</v>
      </c>
      <c r="L10718">
        <f>Table1[[#This Row],[Total Revenue + Open]]/Table1[[#This Row],[Qty]]</f>
        <v>0.7858151854031783</v>
      </c>
    </row>
    <row r="10719" spans="1:12" hidden="1">
      <c r="A10719" t="s">
        <v>544</v>
      </c>
      <c r="B10719" t="s">
        <v>490</v>
      </c>
      <c r="C10719" t="s">
        <v>491</v>
      </c>
      <c r="D10719" t="s">
        <v>688</v>
      </c>
      <c r="E10719" t="s">
        <v>15</v>
      </c>
      <c r="F10719" t="s">
        <v>77</v>
      </c>
      <c r="G10719" t="s">
        <v>79</v>
      </c>
      <c r="H10719" s="1">
        <v>2021</v>
      </c>
      <c r="I10719" s="2">
        <v>6235</v>
      </c>
      <c r="J10719" s="3">
        <v>4898</v>
      </c>
      <c r="K10719">
        <f>Table1[[#This Row],[Total Revenue + Open]]/Table1[[#This Row],[Qty]]</f>
        <v>0.78556535685645545</v>
      </c>
      <c r="L10719">
        <f>Table1[[#This Row],[Total Revenue + Open]]/Table1[[#This Row],[Qty]]</f>
        <v>0.78556535685645545</v>
      </c>
    </row>
    <row r="10720" spans="1:12" hidden="1">
      <c r="A10720" t="s">
        <v>544</v>
      </c>
      <c r="B10720" t="s">
        <v>490</v>
      </c>
      <c r="C10720" t="s">
        <v>491</v>
      </c>
      <c r="D10720" t="s">
        <v>688</v>
      </c>
      <c r="E10720" t="s">
        <v>15</v>
      </c>
      <c r="F10720" t="s">
        <v>77</v>
      </c>
      <c r="G10720" t="s">
        <v>79</v>
      </c>
      <c r="H10720" s="1">
        <v>2022</v>
      </c>
      <c r="I10720" s="2">
        <v>2415</v>
      </c>
      <c r="J10720" s="3">
        <v>1896</v>
      </c>
      <c r="K10720">
        <f>Table1[[#This Row],[Total Revenue + Open]]/Table1[[#This Row],[Qty]]</f>
        <v>0.78509316770186333</v>
      </c>
      <c r="L10720">
        <f>Table1[[#This Row],[Total Revenue + Open]]/Table1[[#This Row],[Qty]]</f>
        <v>0.78509316770186333</v>
      </c>
    </row>
    <row r="10721" spans="1:12" hidden="1">
      <c r="A10721" t="s">
        <v>544</v>
      </c>
      <c r="B10721" t="s">
        <v>490</v>
      </c>
      <c r="C10721" t="s">
        <v>491</v>
      </c>
      <c r="D10721" t="s">
        <v>688</v>
      </c>
      <c r="E10721" t="s">
        <v>15</v>
      </c>
      <c r="F10721" t="s">
        <v>77</v>
      </c>
      <c r="G10721" t="s">
        <v>79</v>
      </c>
      <c r="H10721" s="1">
        <v>2022</v>
      </c>
      <c r="I10721" s="2">
        <v>3720</v>
      </c>
      <c r="J10721" s="3">
        <v>2923</v>
      </c>
      <c r="K10721">
        <f>Table1[[#This Row],[Total Revenue + Open]]/Table1[[#This Row],[Qty]]</f>
        <v>0.78575268817204302</v>
      </c>
      <c r="L10721">
        <f>Table1[[#This Row],[Total Revenue + Open]]/Table1[[#This Row],[Qty]]</f>
        <v>0.78575268817204302</v>
      </c>
    </row>
    <row r="10722" spans="1:12" hidden="1">
      <c r="A10722" t="s">
        <v>544</v>
      </c>
      <c r="B10722" t="s">
        <v>490</v>
      </c>
      <c r="C10722" t="s">
        <v>491</v>
      </c>
      <c r="D10722" t="s">
        <v>688</v>
      </c>
      <c r="E10722" t="s">
        <v>15</v>
      </c>
      <c r="F10722" t="s">
        <v>77</v>
      </c>
      <c r="G10722" t="s">
        <v>79</v>
      </c>
      <c r="H10722" s="1">
        <v>2020</v>
      </c>
      <c r="I10722" s="2">
        <v>4175</v>
      </c>
      <c r="J10722" s="3">
        <v>3278.5</v>
      </c>
      <c r="K10722">
        <f>Table1[[#This Row],[Total Revenue + Open]]/Table1[[#This Row],[Qty]]</f>
        <v>0.78526946107784434</v>
      </c>
      <c r="L10722">
        <f>Table1[[#This Row],[Total Revenue + Open]]/Table1[[#This Row],[Qty]]</f>
        <v>0.78526946107784434</v>
      </c>
    </row>
    <row r="10723" spans="1:12" hidden="1">
      <c r="A10723" t="s">
        <v>544</v>
      </c>
      <c r="B10723" t="s">
        <v>490</v>
      </c>
      <c r="C10723" t="s">
        <v>491</v>
      </c>
      <c r="D10723" t="s">
        <v>688</v>
      </c>
      <c r="E10723" t="s">
        <v>15</v>
      </c>
      <c r="F10723" t="s">
        <v>77</v>
      </c>
      <c r="G10723" t="s">
        <v>79</v>
      </c>
      <c r="H10723" s="1">
        <v>2021</v>
      </c>
      <c r="I10723" s="2">
        <v>200</v>
      </c>
      <c r="J10723" s="3">
        <v>158</v>
      </c>
      <c r="K10723">
        <f>Table1[[#This Row],[Total Revenue + Open]]/Table1[[#This Row],[Qty]]</f>
        <v>0.79</v>
      </c>
      <c r="L10723">
        <f>Table1[[#This Row],[Total Revenue + Open]]/Table1[[#This Row],[Qty]]</f>
        <v>0.79</v>
      </c>
    </row>
    <row r="10724" spans="1:12" hidden="1">
      <c r="A10724" t="s">
        <v>544</v>
      </c>
      <c r="B10724" t="s">
        <v>490</v>
      </c>
      <c r="C10724" t="s">
        <v>491</v>
      </c>
      <c r="D10724" t="s">
        <v>688</v>
      </c>
      <c r="E10724" t="s">
        <v>15</v>
      </c>
      <c r="F10724" t="s">
        <v>77</v>
      </c>
      <c r="G10724" t="s">
        <v>79</v>
      </c>
      <c r="H10724" s="1">
        <v>2022</v>
      </c>
      <c r="I10724" s="2">
        <v>8595</v>
      </c>
      <c r="J10724" s="3">
        <v>6754.5</v>
      </c>
      <c r="K10724">
        <f>Table1[[#This Row],[Total Revenue + Open]]/Table1[[#This Row],[Qty]]</f>
        <v>0.78586387434554972</v>
      </c>
      <c r="L10724">
        <f>Table1[[#This Row],[Total Revenue + Open]]/Table1[[#This Row],[Qty]]</f>
        <v>0.78586387434554972</v>
      </c>
    </row>
    <row r="10725" spans="1:12" hidden="1">
      <c r="A10725" t="s">
        <v>544</v>
      </c>
      <c r="B10725" t="s">
        <v>490</v>
      </c>
      <c r="C10725" t="s">
        <v>491</v>
      </c>
      <c r="D10725" t="s">
        <v>688</v>
      </c>
      <c r="E10725" t="s">
        <v>15</v>
      </c>
      <c r="F10725" t="s">
        <v>77</v>
      </c>
      <c r="G10725" t="s">
        <v>79</v>
      </c>
      <c r="H10725" s="1">
        <v>2022</v>
      </c>
      <c r="I10725" s="2">
        <v>20205</v>
      </c>
      <c r="J10725" s="3">
        <v>15879</v>
      </c>
      <c r="K10725">
        <f>Table1[[#This Row],[Total Revenue + Open]]/Table1[[#This Row],[Qty]]</f>
        <v>0.785894580549369</v>
      </c>
      <c r="L10725">
        <f>Table1[[#This Row],[Total Revenue + Open]]/Table1[[#This Row],[Qty]]</f>
        <v>0.785894580549369</v>
      </c>
    </row>
    <row r="10726" spans="1:12" hidden="1">
      <c r="A10726" t="s">
        <v>544</v>
      </c>
      <c r="B10726" t="s">
        <v>490</v>
      </c>
      <c r="C10726" t="s">
        <v>491</v>
      </c>
      <c r="D10726" t="s">
        <v>688</v>
      </c>
      <c r="E10726" t="s">
        <v>15</v>
      </c>
      <c r="F10726" t="s">
        <v>77</v>
      </c>
      <c r="G10726" t="s">
        <v>79</v>
      </c>
      <c r="H10726" s="1">
        <v>2022</v>
      </c>
      <c r="I10726" s="2">
        <v>6135</v>
      </c>
      <c r="J10726" s="3">
        <v>4819</v>
      </c>
      <c r="K10726">
        <f>Table1[[#This Row],[Total Revenue + Open]]/Table1[[#This Row],[Qty]]</f>
        <v>0.78549307253463729</v>
      </c>
      <c r="L10726">
        <f>Table1[[#This Row],[Total Revenue + Open]]/Table1[[#This Row],[Qty]]</f>
        <v>0.78549307253463729</v>
      </c>
    </row>
    <row r="10727" spans="1:12" hidden="1">
      <c r="A10727" t="s">
        <v>544</v>
      </c>
      <c r="B10727" t="s">
        <v>490</v>
      </c>
      <c r="C10727" t="s">
        <v>491</v>
      </c>
      <c r="D10727" t="s">
        <v>688</v>
      </c>
      <c r="E10727" t="s">
        <v>15</v>
      </c>
      <c r="F10727" t="s">
        <v>77</v>
      </c>
      <c r="G10727" t="s">
        <v>79</v>
      </c>
      <c r="H10727" s="1">
        <v>2022</v>
      </c>
      <c r="I10727" s="2">
        <v>6085</v>
      </c>
      <c r="J10727" s="3">
        <v>4779.5</v>
      </c>
      <c r="K10727">
        <f>Table1[[#This Row],[Total Revenue + Open]]/Table1[[#This Row],[Qty]]</f>
        <v>0.78545603944124898</v>
      </c>
      <c r="L10727">
        <f>Table1[[#This Row],[Total Revenue + Open]]/Table1[[#This Row],[Qty]]</f>
        <v>0.78545603944124898</v>
      </c>
    </row>
    <row r="10728" spans="1:12" hidden="1">
      <c r="A10728" t="s">
        <v>544</v>
      </c>
      <c r="B10728" t="s">
        <v>490</v>
      </c>
      <c r="C10728" t="s">
        <v>491</v>
      </c>
      <c r="D10728" t="s">
        <v>688</v>
      </c>
      <c r="E10728" t="s">
        <v>15</v>
      </c>
      <c r="F10728" t="s">
        <v>77</v>
      </c>
      <c r="G10728" t="s">
        <v>79</v>
      </c>
      <c r="H10728" s="1">
        <v>2022</v>
      </c>
      <c r="I10728" s="2">
        <v>300</v>
      </c>
      <c r="J10728" s="3">
        <v>237</v>
      </c>
      <c r="K10728">
        <f>Table1[[#This Row],[Total Revenue + Open]]/Table1[[#This Row],[Qty]]</f>
        <v>0.79</v>
      </c>
      <c r="L10728">
        <f>Table1[[#This Row],[Total Revenue + Open]]/Table1[[#This Row],[Qty]]</f>
        <v>0.79</v>
      </c>
    </row>
    <row r="10729" spans="1:12" hidden="1">
      <c r="A10729" t="s">
        <v>544</v>
      </c>
      <c r="B10729" t="s">
        <v>490</v>
      </c>
      <c r="C10729" t="s">
        <v>491</v>
      </c>
      <c r="D10729" t="s">
        <v>688</v>
      </c>
      <c r="E10729" t="s">
        <v>15</v>
      </c>
      <c r="F10729" t="s">
        <v>77</v>
      </c>
      <c r="G10729" t="s">
        <v>79</v>
      </c>
      <c r="H10729" s="1">
        <v>2022</v>
      </c>
      <c r="I10729" s="2">
        <v>8595</v>
      </c>
      <c r="J10729" s="3">
        <v>6754.5</v>
      </c>
      <c r="K10729">
        <f>Table1[[#This Row],[Total Revenue + Open]]/Table1[[#This Row],[Qty]]</f>
        <v>0.78586387434554972</v>
      </c>
      <c r="L10729">
        <f>Table1[[#This Row],[Total Revenue + Open]]/Table1[[#This Row],[Qty]]</f>
        <v>0.78586387434554972</v>
      </c>
    </row>
    <row r="10730" spans="1:12" hidden="1">
      <c r="A10730" t="s">
        <v>544</v>
      </c>
      <c r="B10730" t="s">
        <v>490</v>
      </c>
      <c r="C10730" t="s">
        <v>491</v>
      </c>
      <c r="D10730" t="s">
        <v>688</v>
      </c>
      <c r="E10730" t="s">
        <v>15</v>
      </c>
      <c r="F10730" t="s">
        <v>77</v>
      </c>
      <c r="G10730" t="s">
        <v>79</v>
      </c>
      <c r="H10730" s="1">
        <v>2018</v>
      </c>
      <c r="I10730" s="2">
        <v>6235</v>
      </c>
      <c r="J10730" s="3">
        <v>7564</v>
      </c>
      <c r="K10730">
        <f>Table1[[#This Row],[Total Revenue + Open]]/Table1[[#This Row],[Qty]]</f>
        <v>1.2131515637530073</v>
      </c>
      <c r="L10730">
        <f>Table1[[#This Row],[Total Revenue + Open]]/Table1[[#This Row],[Qty]]</f>
        <v>1.2131515637530073</v>
      </c>
    </row>
    <row r="10731" spans="1:12" hidden="1">
      <c r="A10731" t="s">
        <v>544</v>
      </c>
      <c r="B10731" t="s">
        <v>490</v>
      </c>
      <c r="C10731" t="s">
        <v>491</v>
      </c>
      <c r="D10731" t="s">
        <v>688</v>
      </c>
      <c r="E10731" t="s">
        <v>15</v>
      </c>
      <c r="F10731" t="s">
        <v>77</v>
      </c>
      <c r="G10731" t="s">
        <v>79</v>
      </c>
      <c r="H10731" s="1">
        <v>2018</v>
      </c>
      <c r="I10731" s="2">
        <v>6235</v>
      </c>
      <c r="J10731" s="3">
        <v>7440</v>
      </c>
      <c r="K10731">
        <f>Table1[[#This Row],[Total Revenue + Open]]/Table1[[#This Row],[Qty]]</f>
        <v>1.1932638331996792</v>
      </c>
      <c r="L10731">
        <f>Table1[[#This Row],[Total Revenue + Open]]/Table1[[#This Row],[Qty]]</f>
        <v>1.1932638331996792</v>
      </c>
    </row>
    <row r="10732" spans="1:12" hidden="1">
      <c r="A10732" t="s">
        <v>544</v>
      </c>
      <c r="B10732" t="s">
        <v>490</v>
      </c>
      <c r="C10732" t="s">
        <v>491</v>
      </c>
      <c r="D10732" t="s">
        <v>688</v>
      </c>
      <c r="E10732" t="s">
        <v>15</v>
      </c>
      <c r="F10732" t="s">
        <v>77</v>
      </c>
      <c r="G10732" t="s">
        <v>79</v>
      </c>
      <c r="H10732" s="1">
        <v>2020</v>
      </c>
      <c r="I10732" s="2">
        <v>5330</v>
      </c>
      <c r="J10732" s="3">
        <v>4081</v>
      </c>
      <c r="K10732">
        <f>Table1[[#This Row],[Total Revenue + Open]]/Table1[[#This Row],[Qty]]</f>
        <v>0.7656660412757974</v>
      </c>
      <c r="L10732">
        <f>Table1[[#This Row],[Total Revenue + Open]]/Table1[[#This Row],[Qty]]</f>
        <v>0.7656660412757974</v>
      </c>
    </row>
    <row r="10733" spans="1:12" hidden="1">
      <c r="A10733" t="s">
        <v>544</v>
      </c>
      <c r="B10733" t="s">
        <v>490</v>
      </c>
      <c r="C10733" t="s">
        <v>491</v>
      </c>
      <c r="D10733" t="s">
        <v>688</v>
      </c>
      <c r="E10733" t="s">
        <v>15</v>
      </c>
      <c r="F10733" t="s">
        <v>77</v>
      </c>
      <c r="G10733" t="s">
        <v>79</v>
      </c>
      <c r="H10733" s="1">
        <v>2020</v>
      </c>
      <c r="I10733" s="2">
        <v>50</v>
      </c>
      <c r="J10733" s="3">
        <v>38.5</v>
      </c>
      <c r="K10733">
        <f>Table1[[#This Row],[Total Revenue + Open]]/Table1[[#This Row],[Qty]]</f>
        <v>0.77</v>
      </c>
      <c r="L10733">
        <f>Table1[[#This Row],[Total Revenue + Open]]/Table1[[#This Row],[Qty]]</f>
        <v>0.77</v>
      </c>
    </row>
    <row r="10734" spans="1:12" hidden="1">
      <c r="A10734" t="s">
        <v>544</v>
      </c>
      <c r="B10734" t="s">
        <v>490</v>
      </c>
      <c r="C10734" t="s">
        <v>491</v>
      </c>
      <c r="D10734" t="s">
        <v>688</v>
      </c>
      <c r="E10734" t="s">
        <v>15</v>
      </c>
      <c r="F10734" t="s">
        <v>77</v>
      </c>
      <c r="G10734" t="s">
        <v>79</v>
      </c>
      <c r="H10734" s="1">
        <v>2020</v>
      </c>
      <c r="I10734" s="2">
        <v>22815</v>
      </c>
      <c r="J10734" s="3">
        <v>17479</v>
      </c>
      <c r="K10734">
        <f>Table1[[#This Row],[Total Revenue + Open]]/Table1[[#This Row],[Qty]]</f>
        <v>0.76611878150339685</v>
      </c>
      <c r="L10734">
        <f>Table1[[#This Row],[Total Revenue + Open]]/Table1[[#This Row],[Qty]]</f>
        <v>0.76611878150339685</v>
      </c>
    </row>
    <row r="10735" spans="1:12" hidden="1">
      <c r="A10735" t="s">
        <v>544</v>
      </c>
      <c r="B10735" t="s">
        <v>490</v>
      </c>
      <c r="C10735" t="s">
        <v>491</v>
      </c>
      <c r="D10735" t="s">
        <v>688</v>
      </c>
      <c r="E10735" t="s">
        <v>15</v>
      </c>
      <c r="F10735" t="s">
        <v>77</v>
      </c>
      <c r="G10735" t="s">
        <v>79</v>
      </c>
      <c r="H10735" s="1">
        <v>2021</v>
      </c>
      <c r="I10735" s="2">
        <v>3470</v>
      </c>
      <c r="J10735" s="3">
        <v>2656.5</v>
      </c>
      <c r="K10735">
        <f>Table1[[#This Row],[Total Revenue + Open]]/Table1[[#This Row],[Qty]]</f>
        <v>0.76556195965417873</v>
      </c>
      <c r="L10735">
        <f>Table1[[#This Row],[Total Revenue + Open]]/Table1[[#This Row],[Qty]]</f>
        <v>0.76556195965417873</v>
      </c>
    </row>
    <row r="10736" spans="1:12" hidden="1">
      <c r="A10736" t="s">
        <v>544</v>
      </c>
      <c r="B10736" t="s">
        <v>490</v>
      </c>
      <c r="C10736" t="s">
        <v>491</v>
      </c>
      <c r="D10736" t="s">
        <v>688</v>
      </c>
      <c r="E10736" t="s">
        <v>15</v>
      </c>
      <c r="F10736" t="s">
        <v>77</v>
      </c>
      <c r="G10736" t="s">
        <v>79</v>
      </c>
      <c r="H10736" s="1">
        <v>2021</v>
      </c>
      <c r="I10736" s="2">
        <v>8345</v>
      </c>
      <c r="J10736" s="3">
        <v>6391</v>
      </c>
      <c r="K10736">
        <f>Table1[[#This Row],[Total Revenue + Open]]/Table1[[#This Row],[Qty]]</f>
        <v>0.76584781306171357</v>
      </c>
      <c r="L10736">
        <f>Table1[[#This Row],[Total Revenue + Open]]/Table1[[#This Row],[Qty]]</f>
        <v>0.76584781306171357</v>
      </c>
    </row>
    <row r="10737" spans="1:12" hidden="1">
      <c r="A10737" t="s">
        <v>544</v>
      </c>
      <c r="B10737" t="s">
        <v>490</v>
      </c>
      <c r="C10737" t="s">
        <v>491</v>
      </c>
      <c r="D10737" t="s">
        <v>688</v>
      </c>
      <c r="E10737" t="s">
        <v>15</v>
      </c>
      <c r="F10737" t="s">
        <v>77</v>
      </c>
      <c r="G10737" t="s">
        <v>79</v>
      </c>
      <c r="H10737" s="1">
        <v>2021</v>
      </c>
      <c r="I10737" s="2">
        <v>7035</v>
      </c>
      <c r="J10737" s="3">
        <v>5390</v>
      </c>
      <c r="K10737">
        <f>Table1[[#This Row],[Total Revenue + Open]]/Table1[[#This Row],[Qty]]</f>
        <v>0.76616915422885568</v>
      </c>
      <c r="L10737">
        <f>Table1[[#This Row],[Total Revenue + Open]]/Table1[[#This Row],[Qty]]</f>
        <v>0.76616915422885568</v>
      </c>
    </row>
    <row r="10738" spans="1:12" hidden="1">
      <c r="A10738" t="s">
        <v>544</v>
      </c>
      <c r="B10738" t="s">
        <v>490</v>
      </c>
      <c r="C10738" t="s">
        <v>491</v>
      </c>
      <c r="D10738" t="s">
        <v>688</v>
      </c>
      <c r="E10738" t="s">
        <v>15</v>
      </c>
      <c r="F10738" t="s">
        <v>77</v>
      </c>
      <c r="G10738" t="s">
        <v>79</v>
      </c>
      <c r="H10738" s="1">
        <v>2022</v>
      </c>
      <c r="I10738" s="2">
        <v>21560</v>
      </c>
      <c r="J10738" s="3">
        <v>16516.5</v>
      </c>
      <c r="K10738">
        <f>Table1[[#This Row],[Total Revenue + Open]]/Table1[[#This Row],[Qty]]</f>
        <v>0.76607142857142863</v>
      </c>
      <c r="L10738">
        <f>Table1[[#This Row],[Total Revenue + Open]]/Table1[[#This Row],[Qty]]</f>
        <v>0.76607142857142863</v>
      </c>
    </row>
    <row r="10739" spans="1:12" hidden="1">
      <c r="A10739" t="s">
        <v>544</v>
      </c>
      <c r="B10739" t="s">
        <v>490</v>
      </c>
      <c r="C10739" t="s">
        <v>491</v>
      </c>
      <c r="D10739" t="s">
        <v>688</v>
      </c>
      <c r="E10739" t="s">
        <v>15</v>
      </c>
      <c r="F10739" t="s">
        <v>77</v>
      </c>
      <c r="G10739" t="s">
        <v>79</v>
      </c>
      <c r="H10739" s="1">
        <v>2022</v>
      </c>
      <c r="I10739" s="2">
        <v>12165</v>
      </c>
      <c r="J10739" s="3">
        <v>9317</v>
      </c>
      <c r="K10739">
        <f>Table1[[#This Row],[Total Revenue + Open]]/Table1[[#This Row],[Qty]]</f>
        <v>0.76588573777229763</v>
      </c>
      <c r="L10739">
        <f>Table1[[#This Row],[Total Revenue + Open]]/Table1[[#This Row],[Qty]]</f>
        <v>0.76588573777229763</v>
      </c>
    </row>
    <row r="10740" spans="1:12" hidden="1">
      <c r="A10740" t="s">
        <v>544</v>
      </c>
      <c r="B10740" t="s">
        <v>490</v>
      </c>
      <c r="C10740" t="s">
        <v>491</v>
      </c>
      <c r="D10740" t="s">
        <v>688</v>
      </c>
      <c r="E10740" t="s">
        <v>15</v>
      </c>
      <c r="F10740" t="s">
        <v>77</v>
      </c>
      <c r="G10740" t="s">
        <v>79</v>
      </c>
      <c r="H10740" s="1">
        <v>2022</v>
      </c>
      <c r="I10740" s="2">
        <v>39400</v>
      </c>
      <c r="J10740" s="3">
        <v>30184</v>
      </c>
      <c r="K10740">
        <f>Table1[[#This Row],[Total Revenue + Open]]/Table1[[#This Row],[Qty]]</f>
        <v>0.76609137055837562</v>
      </c>
      <c r="L10740">
        <f>Table1[[#This Row],[Total Revenue + Open]]/Table1[[#This Row],[Qty]]</f>
        <v>0.76609137055837562</v>
      </c>
    </row>
    <row r="10741" spans="1:12" hidden="1">
      <c r="A10741" t="s">
        <v>544</v>
      </c>
      <c r="B10741" t="s">
        <v>490</v>
      </c>
      <c r="C10741" t="s">
        <v>491</v>
      </c>
      <c r="D10741" t="s">
        <v>688</v>
      </c>
      <c r="E10741" t="s">
        <v>15</v>
      </c>
      <c r="F10741" t="s">
        <v>77</v>
      </c>
      <c r="G10741" t="s">
        <v>79</v>
      </c>
      <c r="H10741" s="1">
        <v>2022</v>
      </c>
      <c r="I10741" s="2">
        <v>18195</v>
      </c>
      <c r="J10741" s="3">
        <v>13937</v>
      </c>
      <c r="K10741">
        <f>Table1[[#This Row],[Total Revenue + Open]]/Table1[[#This Row],[Qty]]</f>
        <v>0.76597966474306123</v>
      </c>
      <c r="L10741">
        <f>Table1[[#This Row],[Total Revenue + Open]]/Table1[[#This Row],[Qty]]</f>
        <v>0.76597966474306123</v>
      </c>
    </row>
    <row r="10742" spans="1:12" hidden="1">
      <c r="A10742" t="s">
        <v>544</v>
      </c>
      <c r="B10742" t="s">
        <v>490</v>
      </c>
      <c r="C10742" t="s">
        <v>491</v>
      </c>
      <c r="D10742" t="s">
        <v>688</v>
      </c>
      <c r="E10742" t="s">
        <v>15</v>
      </c>
      <c r="F10742" t="s">
        <v>77</v>
      </c>
      <c r="G10742" t="s">
        <v>79</v>
      </c>
      <c r="H10742" s="1">
        <v>2022</v>
      </c>
      <c r="I10742" s="2">
        <v>50210</v>
      </c>
      <c r="J10742" s="3">
        <v>38461.5</v>
      </c>
      <c r="K10742">
        <f>Table1[[#This Row],[Total Revenue + Open]]/Table1[[#This Row],[Qty]]</f>
        <v>0.76601274646484763</v>
      </c>
      <c r="L10742">
        <f>Table1[[#This Row],[Total Revenue + Open]]/Table1[[#This Row],[Qty]]</f>
        <v>0.76601274646484763</v>
      </c>
    </row>
    <row r="10743" spans="1:12" hidden="1">
      <c r="A10743" t="s">
        <v>544</v>
      </c>
      <c r="B10743" t="s">
        <v>490</v>
      </c>
      <c r="C10743" t="s">
        <v>491</v>
      </c>
      <c r="D10743" t="s">
        <v>688</v>
      </c>
      <c r="E10743" t="s">
        <v>15</v>
      </c>
      <c r="F10743" t="s">
        <v>77</v>
      </c>
      <c r="G10743" t="s">
        <v>79</v>
      </c>
      <c r="H10743" s="1">
        <v>2022</v>
      </c>
      <c r="I10743" s="2">
        <v>12765</v>
      </c>
      <c r="J10743" s="3">
        <v>9779</v>
      </c>
      <c r="K10743">
        <f>Table1[[#This Row],[Total Revenue + Open]]/Table1[[#This Row],[Qty]]</f>
        <v>0.76607912260086175</v>
      </c>
      <c r="L10743">
        <f>Table1[[#This Row],[Total Revenue + Open]]/Table1[[#This Row],[Qty]]</f>
        <v>0.76607912260086175</v>
      </c>
    </row>
    <row r="10744" spans="1:12" hidden="1">
      <c r="A10744" t="s">
        <v>544</v>
      </c>
      <c r="B10744" t="s">
        <v>490</v>
      </c>
      <c r="C10744" t="s">
        <v>491</v>
      </c>
      <c r="D10744" t="s">
        <v>688</v>
      </c>
      <c r="E10744" t="s">
        <v>15</v>
      </c>
      <c r="F10744" t="s">
        <v>77</v>
      </c>
      <c r="G10744" t="s">
        <v>79</v>
      </c>
      <c r="H10744" s="1">
        <v>2022</v>
      </c>
      <c r="I10744" s="2">
        <v>11260</v>
      </c>
      <c r="J10744" s="3">
        <v>8848</v>
      </c>
      <c r="K10744">
        <f>Table1[[#This Row],[Total Revenue + Open]]/Table1[[#This Row],[Qty]]</f>
        <v>0.78579040852575488</v>
      </c>
      <c r="L10744">
        <f>Table1[[#This Row],[Total Revenue + Open]]/Table1[[#This Row],[Qty]]</f>
        <v>0.78579040852575488</v>
      </c>
    </row>
    <row r="10745" spans="1:12" hidden="1">
      <c r="A10745" t="s">
        <v>544</v>
      </c>
      <c r="B10745" t="s">
        <v>490</v>
      </c>
      <c r="C10745" t="s">
        <v>491</v>
      </c>
      <c r="D10745" t="s">
        <v>688</v>
      </c>
      <c r="E10745" t="s">
        <v>15</v>
      </c>
      <c r="F10745" t="s">
        <v>597</v>
      </c>
      <c r="G10745" t="s">
        <v>598</v>
      </c>
      <c r="H10745" s="1">
        <v>2021</v>
      </c>
      <c r="I10745" s="2">
        <v>11055</v>
      </c>
      <c r="J10745" s="3">
        <v>10340</v>
      </c>
      <c r="K10745">
        <f>Table1[[#This Row],[Total Revenue + Open]]/Table1[[#This Row],[Qty]]</f>
        <v>0.93532338308457708</v>
      </c>
      <c r="L10745">
        <f>Table1[[#This Row],[Total Revenue + Open]]/Table1[[#This Row],[Qty]]</f>
        <v>0.93532338308457708</v>
      </c>
    </row>
    <row r="10746" spans="1:12" hidden="1">
      <c r="A10746" t="s">
        <v>544</v>
      </c>
      <c r="B10746" t="s">
        <v>490</v>
      </c>
      <c r="C10746" t="s">
        <v>491</v>
      </c>
      <c r="D10746" t="s">
        <v>688</v>
      </c>
      <c r="E10746" t="s">
        <v>15</v>
      </c>
      <c r="F10746" t="s">
        <v>597</v>
      </c>
      <c r="G10746" t="s">
        <v>598</v>
      </c>
      <c r="H10746" s="1">
        <v>2021</v>
      </c>
      <c r="I10746" s="2">
        <v>12060</v>
      </c>
      <c r="J10746" s="3">
        <v>11040</v>
      </c>
      <c r="K10746">
        <f>Table1[[#This Row],[Total Revenue + Open]]/Table1[[#This Row],[Qty]]</f>
        <v>0.91542288557213936</v>
      </c>
      <c r="L10746">
        <f>Table1[[#This Row],[Total Revenue + Open]]/Table1[[#This Row],[Qty]]</f>
        <v>0.91542288557213936</v>
      </c>
    </row>
    <row r="10747" spans="1:12" hidden="1">
      <c r="A10747" t="s">
        <v>544</v>
      </c>
      <c r="B10747" t="s">
        <v>490</v>
      </c>
      <c r="C10747" t="s">
        <v>491</v>
      </c>
      <c r="D10747" t="s">
        <v>688</v>
      </c>
      <c r="E10747" t="s">
        <v>15</v>
      </c>
      <c r="F10747" t="s">
        <v>597</v>
      </c>
      <c r="G10747" t="s">
        <v>691</v>
      </c>
      <c r="H10747" s="1">
        <v>2022</v>
      </c>
      <c r="I10747" s="2">
        <v>27440</v>
      </c>
      <c r="J10747" s="3">
        <v>25116</v>
      </c>
      <c r="K10747">
        <f>Table1[[#This Row],[Total Revenue + Open]]/Table1[[#This Row],[Qty]]</f>
        <v>0.91530612244897958</v>
      </c>
      <c r="L10747">
        <f>Table1[[#This Row],[Total Revenue + Open]]/Table1[[#This Row],[Qty]]</f>
        <v>0.91530612244897958</v>
      </c>
    </row>
    <row r="10748" spans="1:12" hidden="1">
      <c r="A10748" t="s">
        <v>544</v>
      </c>
      <c r="B10748" t="s">
        <v>490</v>
      </c>
      <c r="C10748" t="s">
        <v>491</v>
      </c>
      <c r="D10748" t="s">
        <v>688</v>
      </c>
      <c r="E10748" t="s">
        <v>15</v>
      </c>
      <c r="F10748" t="s">
        <v>597</v>
      </c>
      <c r="G10748" t="s">
        <v>691</v>
      </c>
      <c r="H10748" s="1">
        <v>2022</v>
      </c>
      <c r="I10748" s="2">
        <v>14170</v>
      </c>
      <c r="J10748" s="3">
        <v>13254</v>
      </c>
      <c r="K10748">
        <f>Table1[[#This Row],[Total Revenue + Open]]/Table1[[#This Row],[Qty]]</f>
        <v>0.93535638673253352</v>
      </c>
      <c r="L10748">
        <f>Table1[[#This Row],[Total Revenue + Open]]/Table1[[#This Row],[Qty]]</f>
        <v>0.93535638673253352</v>
      </c>
    </row>
    <row r="10749" spans="1:12" hidden="1">
      <c r="A10749" t="s">
        <v>544</v>
      </c>
      <c r="B10749" t="s">
        <v>490</v>
      </c>
      <c r="C10749" t="s">
        <v>491</v>
      </c>
      <c r="D10749" t="s">
        <v>688</v>
      </c>
      <c r="E10749" t="s">
        <v>15</v>
      </c>
      <c r="F10749" t="s">
        <v>467</v>
      </c>
      <c r="G10749" t="s">
        <v>479</v>
      </c>
      <c r="H10749" s="1">
        <v>2017</v>
      </c>
      <c r="I10749" s="2">
        <v>2065</v>
      </c>
      <c r="J10749" s="3">
        <v>5596.5</v>
      </c>
      <c r="K10749">
        <f>Table1[[#This Row],[Total Revenue + Open]]/Table1[[#This Row],[Qty]]</f>
        <v>2.7101694915254235</v>
      </c>
      <c r="L10749">
        <f>Table1[[#This Row],[Total Revenue + Open]]/Table1[[#This Row],[Qty]]</f>
        <v>2.7101694915254235</v>
      </c>
    </row>
    <row r="10750" spans="1:12" hidden="1">
      <c r="A10750" t="s">
        <v>544</v>
      </c>
      <c r="B10750" t="s">
        <v>490</v>
      </c>
      <c r="C10750" t="s">
        <v>491</v>
      </c>
      <c r="D10750" t="s">
        <v>688</v>
      </c>
      <c r="E10750" t="s">
        <v>15</v>
      </c>
      <c r="F10750" t="s">
        <v>214</v>
      </c>
      <c r="G10750" t="s">
        <v>215</v>
      </c>
      <c r="H10750" s="1">
        <v>2019</v>
      </c>
      <c r="I10750" s="2">
        <v>1810</v>
      </c>
      <c r="J10750" s="3">
        <v>4680</v>
      </c>
      <c r="K10750">
        <f>Table1[[#This Row],[Total Revenue + Open]]/Table1[[#This Row],[Qty]]</f>
        <v>2.5856353591160222</v>
      </c>
      <c r="L10750">
        <f>Table1[[#This Row],[Total Revenue + Open]]/Table1[[#This Row],[Qty]]</f>
        <v>2.5856353591160222</v>
      </c>
    </row>
    <row r="10751" spans="1:12" hidden="1">
      <c r="A10751" t="s">
        <v>544</v>
      </c>
      <c r="B10751" t="s">
        <v>490</v>
      </c>
      <c r="C10751" t="s">
        <v>491</v>
      </c>
      <c r="D10751" t="s">
        <v>688</v>
      </c>
      <c r="E10751" t="s">
        <v>15</v>
      </c>
      <c r="F10751" t="s">
        <v>214</v>
      </c>
      <c r="G10751" t="s">
        <v>215</v>
      </c>
      <c r="H10751" s="1">
        <v>2022</v>
      </c>
      <c r="I10751" s="2">
        <v>1460</v>
      </c>
      <c r="J10751" s="3">
        <v>3799</v>
      </c>
      <c r="K10751">
        <f>Table1[[#This Row],[Total Revenue + Open]]/Table1[[#This Row],[Qty]]</f>
        <v>2.6020547945205479</v>
      </c>
      <c r="L10751">
        <f>Table1[[#This Row],[Total Revenue + Open]]/Table1[[#This Row],[Qty]]</f>
        <v>2.6020547945205479</v>
      </c>
    </row>
    <row r="10752" spans="1:12" hidden="1">
      <c r="A10752" t="s">
        <v>544</v>
      </c>
      <c r="B10752" t="s">
        <v>490</v>
      </c>
      <c r="C10752" t="s">
        <v>491</v>
      </c>
      <c r="D10752" t="s">
        <v>695</v>
      </c>
      <c r="E10752" t="s">
        <v>15</v>
      </c>
      <c r="F10752" t="s">
        <v>77</v>
      </c>
      <c r="G10752" t="s">
        <v>79</v>
      </c>
      <c r="H10752" s="1">
        <v>2021</v>
      </c>
      <c r="I10752" s="2">
        <v>20205</v>
      </c>
      <c r="J10752" s="3">
        <v>15879</v>
      </c>
      <c r="K10752">
        <f>Table1[[#This Row],[Total Revenue + Open]]/Table1[[#This Row],[Qty]]</f>
        <v>0.785894580549369</v>
      </c>
      <c r="L10752">
        <f>Table1[[#This Row],[Total Revenue + Open]]/Table1[[#This Row],[Qty]]</f>
        <v>0.785894580549369</v>
      </c>
    </row>
    <row r="10753" spans="1:12" hidden="1">
      <c r="A10753" t="s">
        <v>544</v>
      </c>
      <c r="B10753" t="s">
        <v>490</v>
      </c>
      <c r="C10753" t="s">
        <v>491</v>
      </c>
      <c r="D10753" t="s">
        <v>695</v>
      </c>
      <c r="E10753" t="s">
        <v>15</v>
      </c>
      <c r="F10753" t="s">
        <v>77</v>
      </c>
      <c r="G10753" t="s">
        <v>79</v>
      </c>
      <c r="H10753" s="1">
        <v>2022</v>
      </c>
      <c r="I10753" s="2">
        <v>17790</v>
      </c>
      <c r="J10753" s="3">
        <v>13983</v>
      </c>
      <c r="K10753">
        <f>Table1[[#This Row],[Total Revenue + Open]]/Table1[[#This Row],[Qty]]</f>
        <v>0.78600337268128162</v>
      </c>
      <c r="L10753">
        <f>Table1[[#This Row],[Total Revenue + Open]]/Table1[[#This Row],[Qty]]</f>
        <v>0.78600337268128162</v>
      </c>
    </row>
    <row r="10754" spans="1:12" hidden="1">
      <c r="A10754" t="s">
        <v>544</v>
      </c>
      <c r="B10754" t="s">
        <v>490</v>
      </c>
      <c r="C10754" t="s">
        <v>491</v>
      </c>
      <c r="D10754" t="s">
        <v>695</v>
      </c>
      <c r="E10754" t="s">
        <v>15</v>
      </c>
      <c r="F10754" t="s">
        <v>77</v>
      </c>
      <c r="G10754" t="s">
        <v>79</v>
      </c>
      <c r="H10754" s="1">
        <v>2021</v>
      </c>
      <c r="I10754" s="2">
        <v>8545</v>
      </c>
      <c r="J10754" s="3">
        <v>6715</v>
      </c>
      <c r="K10754">
        <f>Table1[[#This Row],[Total Revenue + Open]]/Table1[[#This Row],[Qty]]</f>
        <v>0.7858396723229959</v>
      </c>
      <c r="L10754">
        <f>Table1[[#This Row],[Total Revenue + Open]]/Table1[[#This Row],[Qty]]</f>
        <v>0.7858396723229959</v>
      </c>
    </row>
    <row r="10755" spans="1:12" hidden="1">
      <c r="A10755" t="s">
        <v>544</v>
      </c>
      <c r="B10755" t="s">
        <v>490</v>
      </c>
      <c r="C10755" t="s">
        <v>491</v>
      </c>
      <c r="D10755" t="s">
        <v>695</v>
      </c>
      <c r="E10755" t="s">
        <v>15</v>
      </c>
      <c r="F10755" t="s">
        <v>77</v>
      </c>
      <c r="G10755" t="s">
        <v>79</v>
      </c>
      <c r="H10755" s="1">
        <v>2021</v>
      </c>
      <c r="I10755" s="2">
        <v>3670</v>
      </c>
      <c r="J10755" s="3">
        <v>2883.5</v>
      </c>
      <c r="K10755">
        <f>Table1[[#This Row],[Total Revenue + Open]]/Table1[[#This Row],[Qty]]</f>
        <v>0.78569482288828341</v>
      </c>
      <c r="L10755">
        <f>Table1[[#This Row],[Total Revenue + Open]]/Table1[[#This Row],[Qty]]</f>
        <v>0.78569482288828341</v>
      </c>
    </row>
    <row r="10756" spans="1:12" hidden="1">
      <c r="A10756" t="s">
        <v>544</v>
      </c>
      <c r="B10756" t="s">
        <v>490</v>
      </c>
      <c r="C10756" t="s">
        <v>491</v>
      </c>
      <c r="D10756" t="s">
        <v>695</v>
      </c>
      <c r="E10756" t="s">
        <v>15</v>
      </c>
      <c r="F10756" t="s">
        <v>77</v>
      </c>
      <c r="G10756" t="s">
        <v>79</v>
      </c>
      <c r="H10756" s="1">
        <v>2020</v>
      </c>
      <c r="I10756" s="2">
        <v>4075</v>
      </c>
      <c r="J10756" s="3">
        <v>3199.5</v>
      </c>
      <c r="K10756">
        <f>Table1[[#This Row],[Total Revenue + Open]]/Table1[[#This Row],[Qty]]</f>
        <v>0.78515337423312881</v>
      </c>
      <c r="L10756">
        <f>Table1[[#This Row],[Total Revenue + Open]]/Table1[[#This Row],[Qty]]</f>
        <v>0.78515337423312881</v>
      </c>
    </row>
    <row r="10757" spans="1:12" hidden="1">
      <c r="A10757" t="s">
        <v>544</v>
      </c>
      <c r="B10757" t="s">
        <v>490</v>
      </c>
      <c r="C10757" t="s">
        <v>491</v>
      </c>
      <c r="D10757" t="s">
        <v>695</v>
      </c>
      <c r="E10757" t="s">
        <v>15</v>
      </c>
      <c r="F10757" t="s">
        <v>77</v>
      </c>
      <c r="G10757" t="s">
        <v>79</v>
      </c>
      <c r="H10757" s="1">
        <v>2021</v>
      </c>
      <c r="I10757" s="2">
        <v>4175</v>
      </c>
      <c r="J10757" s="3">
        <v>3278.5</v>
      </c>
      <c r="K10757">
        <f>Table1[[#This Row],[Total Revenue + Open]]/Table1[[#This Row],[Qty]]</f>
        <v>0.78526946107784434</v>
      </c>
      <c r="L10757">
        <f>Table1[[#This Row],[Total Revenue + Open]]/Table1[[#This Row],[Qty]]</f>
        <v>0.78526946107784434</v>
      </c>
    </row>
    <row r="10758" spans="1:12" hidden="1">
      <c r="A10758" t="s">
        <v>544</v>
      </c>
      <c r="B10758" t="s">
        <v>490</v>
      </c>
      <c r="C10758" t="s">
        <v>491</v>
      </c>
      <c r="D10758" t="s">
        <v>695</v>
      </c>
      <c r="E10758" t="s">
        <v>15</v>
      </c>
      <c r="F10758" t="s">
        <v>77</v>
      </c>
      <c r="G10758" t="s">
        <v>79</v>
      </c>
      <c r="H10758" s="1">
        <v>2022</v>
      </c>
      <c r="I10758" s="2">
        <v>3720</v>
      </c>
      <c r="J10758" s="3">
        <v>2923</v>
      </c>
      <c r="K10758">
        <f>Table1[[#This Row],[Total Revenue + Open]]/Table1[[#This Row],[Qty]]</f>
        <v>0.78575268817204302</v>
      </c>
      <c r="L10758">
        <f>Table1[[#This Row],[Total Revenue + Open]]/Table1[[#This Row],[Qty]]</f>
        <v>0.78575268817204302</v>
      </c>
    </row>
    <row r="10759" spans="1:12" hidden="1">
      <c r="A10759" t="s">
        <v>544</v>
      </c>
      <c r="B10759" t="s">
        <v>490</v>
      </c>
      <c r="C10759" t="s">
        <v>491</v>
      </c>
      <c r="D10759" t="s">
        <v>695</v>
      </c>
      <c r="E10759" t="s">
        <v>15</v>
      </c>
      <c r="F10759" t="s">
        <v>77</v>
      </c>
      <c r="G10759" t="s">
        <v>79</v>
      </c>
      <c r="H10759" s="1">
        <v>2022</v>
      </c>
      <c r="I10759" s="2">
        <v>3720</v>
      </c>
      <c r="J10759" s="3">
        <v>2923</v>
      </c>
      <c r="K10759">
        <f>Table1[[#This Row],[Total Revenue + Open]]/Table1[[#This Row],[Qty]]</f>
        <v>0.78575268817204302</v>
      </c>
      <c r="L10759">
        <f>Table1[[#This Row],[Total Revenue + Open]]/Table1[[#This Row],[Qty]]</f>
        <v>0.78575268817204302</v>
      </c>
    </row>
    <row r="10760" spans="1:12" hidden="1">
      <c r="A10760" t="s">
        <v>544</v>
      </c>
      <c r="B10760" t="s">
        <v>490</v>
      </c>
      <c r="C10760" t="s">
        <v>491</v>
      </c>
      <c r="D10760" t="s">
        <v>695</v>
      </c>
      <c r="E10760" t="s">
        <v>15</v>
      </c>
      <c r="F10760" t="s">
        <v>77</v>
      </c>
      <c r="G10760" t="s">
        <v>79</v>
      </c>
      <c r="H10760" s="1">
        <v>2021</v>
      </c>
      <c r="I10760" s="2">
        <v>4125</v>
      </c>
      <c r="J10760" s="3">
        <v>3239</v>
      </c>
      <c r="K10760">
        <f>Table1[[#This Row],[Total Revenue + Open]]/Table1[[#This Row],[Qty]]</f>
        <v>0.78521212121212125</v>
      </c>
      <c r="L10760">
        <f>Table1[[#This Row],[Total Revenue + Open]]/Table1[[#This Row],[Qty]]</f>
        <v>0.78521212121212125</v>
      </c>
    </row>
    <row r="10761" spans="1:12" hidden="1">
      <c r="A10761" t="s">
        <v>544</v>
      </c>
      <c r="B10761" t="s">
        <v>490</v>
      </c>
      <c r="C10761" t="s">
        <v>491</v>
      </c>
      <c r="D10761" t="s">
        <v>695</v>
      </c>
      <c r="E10761" t="s">
        <v>15</v>
      </c>
      <c r="F10761" t="s">
        <v>77</v>
      </c>
      <c r="G10761" t="s">
        <v>79</v>
      </c>
      <c r="H10761" s="1">
        <v>2022</v>
      </c>
      <c r="I10761" s="2">
        <v>4850</v>
      </c>
      <c r="J10761" s="3">
        <v>3811.75</v>
      </c>
      <c r="K10761">
        <f>Table1[[#This Row],[Total Revenue + Open]]/Table1[[#This Row],[Qty]]</f>
        <v>0.7859278350515464</v>
      </c>
      <c r="L10761">
        <f>Table1[[#This Row],[Total Revenue + Open]]/Table1[[#This Row],[Qty]]</f>
        <v>0.7859278350515464</v>
      </c>
    </row>
    <row r="10762" spans="1:12" hidden="1">
      <c r="A10762" t="s">
        <v>544</v>
      </c>
      <c r="B10762" t="s">
        <v>490</v>
      </c>
      <c r="C10762" t="s">
        <v>491</v>
      </c>
      <c r="D10762" t="s">
        <v>695</v>
      </c>
      <c r="E10762" t="s">
        <v>15</v>
      </c>
      <c r="F10762" t="s">
        <v>77</v>
      </c>
      <c r="G10762" t="s">
        <v>79</v>
      </c>
      <c r="H10762" s="1">
        <v>2022</v>
      </c>
      <c r="I10762" s="2">
        <v>2865</v>
      </c>
      <c r="J10762" s="3">
        <v>2251.5</v>
      </c>
      <c r="K10762">
        <f>Table1[[#This Row],[Total Revenue + Open]]/Table1[[#This Row],[Qty]]</f>
        <v>0.78586387434554972</v>
      </c>
      <c r="L10762">
        <f>Table1[[#This Row],[Total Revenue + Open]]/Table1[[#This Row],[Qty]]</f>
        <v>0.78586387434554972</v>
      </c>
    </row>
    <row r="10763" spans="1:12" hidden="1">
      <c r="A10763" t="s">
        <v>544</v>
      </c>
      <c r="B10763" t="s">
        <v>490</v>
      </c>
      <c r="C10763" t="s">
        <v>491</v>
      </c>
      <c r="D10763" t="s">
        <v>695</v>
      </c>
      <c r="E10763" t="s">
        <v>15</v>
      </c>
      <c r="F10763" t="s">
        <v>77</v>
      </c>
      <c r="G10763" t="s">
        <v>79</v>
      </c>
      <c r="H10763" s="1">
        <v>2022</v>
      </c>
      <c r="I10763" s="2">
        <v>15025</v>
      </c>
      <c r="J10763" s="3">
        <v>11810.5</v>
      </c>
      <c r="K10763">
        <f>Table1[[#This Row],[Total Revenue + Open]]/Table1[[#This Row],[Qty]]</f>
        <v>0.78605657237936777</v>
      </c>
      <c r="L10763">
        <f>Table1[[#This Row],[Total Revenue + Open]]/Table1[[#This Row],[Qty]]</f>
        <v>0.78605657237936777</v>
      </c>
    </row>
    <row r="10764" spans="1:12" hidden="1">
      <c r="A10764" t="s">
        <v>544</v>
      </c>
      <c r="B10764" t="s">
        <v>490</v>
      </c>
      <c r="C10764" t="s">
        <v>491</v>
      </c>
      <c r="D10764" t="s">
        <v>695</v>
      </c>
      <c r="E10764" t="s">
        <v>15</v>
      </c>
      <c r="F10764" t="s">
        <v>77</v>
      </c>
      <c r="G10764" t="s">
        <v>79</v>
      </c>
      <c r="H10764" s="1">
        <v>2022</v>
      </c>
      <c r="I10764" s="2">
        <v>12365</v>
      </c>
      <c r="J10764" s="3">
        <v>9717</v>
      </c>
      <c r="K10764">
        <f>Table1[[#This Row],[Total Revenue + Open]]/Table1[[#This Row],[Qty]]</f>
        <v>0.78584714921148402</v>
      </c>
      <c r="L10764">
        <f>Table1[[#This Row],[Total Revenue + Open]]/Table1[[#This Row],[Qty]]</f>
        <v>0.78584714921148402</v>
      </c>
    </row>
    <row r="10765" spans="1:12" hidden="1">
      <c r="A10765" t="s">
        <v>544</v>
      </c>
      <c r="B10765" t="s">
        <v>490</v>
      </c>
      <c r="C10765" t="s">
        <v>491</v>
      </c>
      <c r="D10765" t="s">
        <v>695</v>
      </c>
      <c r="E10765" t="s">
        <v>15</v>
      </c>
      <c r="F10765" t="s">
        <v>77</v>
      </c>
      <c r="G10765" t="s">
        <v>79</v>
      </c>
      <c r="H10765" s="1">
        <v>2022</v>
      </c>
      <c r="I10765" s="2">
        <v>14775</v>
      </c>
      <c r="J10765" s="3">
        <v>11613</v>
      </c>
      <c r="K10765">
        <f>Table1[[#This Row],[Total Revenue + Open]]/Table1[[#This Row],[Qty]]</f>
        <v>0.78598984771573599</v>
      </c>
      <c r="L10765">
        <f>Table1[[#This Row],[Total Revenue + Open]]/Table1[[#This Row],[Qty]]</f>
        <v>0.78598984771573599</v>
      </c>
    </row>
    <row r="10766" spans="1:12" hidden="1">
      <c r="A10766" t="s">
        <v>544</v>
      </c>
      <c r="B10766" t="s">
        <v>490</v>
      </c>
      <c r="C10766" t="s">
        <v>491</v>
      </c>
      <c r="D10766" t="s">
        <v>695</v>
      </c>
      <c r="E10766" t="s">
        <v>15</v>
      </c>
      <c r="F10766" t="s">
        <v>77</v>
      </c>
      <c r="G10766" t="s">
        <v>79</v>
      </c>
      <c r="H10766" s="1">
        <v>2022</v>
      </c>
      <c r="I10766" s="2">
        <v>4125</v>
      </c>
      <c r="J10766" s="3">
        <v>3239</v>
      </c>
      <c r="K10766">
        <f>Table1[[#This Row],[Total Revenue + Open]]/Table1[[#This Row],[Qty]]</f>
        <v>0.78521212121212125</v>
      </c>
      <c r="L10766">
        <f>Table1[[#This Row],[Total Revenue + Open]]/Table1[[#This Row],[Qty]]</f>
        <v>0.78521212121212125</v>
      </c>
    </row>
    <row r="10767" spans="1:12" hidden="1">
      <c r="A10767" t="s">
        <v>544</v>
      </c>
      <c r="B10767" t="s">
        <v>490</v>
      </c>
      <c r="C10767" t="s">
        <v>491</v>
      </c>
      <c r="D10767" t="s">
        <v>695</v>
      </c>
      <c r="E10767" t="s">
        <v>15</v>
      </c>
      <c r="F10767" t="s">
        <v>77</v>
      </c>
      <c r="G10767" t="s">
        <v>79</v>
      </c>
      <c r="H10767" s="1">
        <v>2021</v>
      </c>
      <c r="I10767" s="2">
        <v>4075</v>
      </c>
      <c r="J10767" s="3">
        <v>3199.5</v>
      </c>
      <c r="K10767">
        <f>Table1[[#This Row],[Total Revenue + Open]]/Table1[[#This Row],[Qty]]</f>
        <v>0.78515337423312881</v>
      </c>
      <c r="L10767">
        <f>Table1[[#This Row],[Total Revenue + Open]]/Table1[[#This Row],[Qty]]</f>
        <v>0.78515337423312881</v>
      </c>
    </row>
    <row r="10768" spans="1:12" hidden="1">
      <c r="A10768" t="s">
        <v>544</v>
      </c>
      <c r="B10768" t="s">
        <v>490</v>
      </c>
      <c r="C10768" t="s">
        <v>491</v>
      </c>
      <c r="D10768" t="s">
        <v>695</v>
      </c>
      <c r="E10768" t="s">
        <v>15</v>
      </c>
      <c r="F10768" t="s">
        <v>77</v>
      </c>
      <c r="G10768" t="s">
        <v>79</v>
      </c>
      <c r="H10768" s="1">
        <v>2022</v>
      </c>
      <c r="I10768" s="2">
        <v>4875</v>
      </c>
      <c r="J10768" s="3">
        <v>3831.5</v>
      </c>
      <c r="K10768">
        <f>Table1[[#This Row],[Total Revenue + Open]]/Table1[[#This Row],[Qty]]</f>
        <v>0.7859487179487179</v>
      </c>
      <c r="L10768">
        <f>Table1[[#This Row],[Total Revenue + Open]]/Table1[[#This Row],[Qty]]</f>
        <v>0.7859487179487179</v>
      </c>
    </row>
    <row r="10769" spans="1:12" hidden="1">
      <c r="A10769" t="s">
        <v>544</v>
      </c>
      <c r="B10769" t="s">
        <v>490</v>
      </c>
      <c r="C10769" t="s">
        <v>491</v>
      </c>
      <c r="D10769" t="s">
        <v>695</v>
      </c>
      <c r="E10769" t="s">
        <v>15</v>
      </c>
      <c r="F10769" t="s">
        <v>77</v>
      </c>
      <c r="G10769" t="s">
        <v>79</v>
      </c>
      <c r="H10769" s="1">
        <v>2022</v>
      </c>
      <c r="I10769" s="2">
        <v>2515</v>
      </c>
      <c r="J10769" s="3">
        <v>1975</v>
      </c>
      <c r="K10769">
        <f>Table1[[#This Row],[Total Revenue + Open]]/Table1[[#This Row],[Qty]]</f>
        <v>0.78528827037773363</v>
      </c>
      <c r="L10769">
        <f>Table1[[#This Row],[Total Revenue + Open]]/Table1[[#This Row],[Qty]]</f>
        <v>0.78528827037773363</v>
      </c>
    </row>
    <row r="10770" spans="1:12" hidden="1">
      <c r="A10770" t="s">
        <v>544</v>
      </c>
      <c r="B10770" t="s">
        <v>490</v>
      </c>
      <c r="C10770" t="s">
        <v>491</v>
      </c>
      <c r="D10770" t="s">
        <v>695</v>
      </c>
      <c r="E10770" t="s">
        <v>15</v>
      </c>
      <c r="F10770" t="s">
        <v>77</v>
      </c>
      <c r="G10770" t="s">
        <v>79</v>
      </c>
      <c r="H10770" s="1">
        <v>2022</v>
      </c>
      <c r="I10770" s="2">
        <v>7390</v>
      </c>
      <c r="J10770" s="3">
        <v>5806.5</v>
      </c>
      <c r="K10770">
        <f>Table1[[#This Row],[Total Revenue + Open]]/Table1[[#This Row],[Qty]]</f>
        <v>0.78572395128552097</v>
      </c>
      <c r="L10770">
        <f>Table1[[#This Row],[Total Revenue + Open]]/Table1[[#This Row],[Qty]]</f>
        <v>0.78572395128552097</v>
      </c>
    </row>
    <row r="10771" spans="1:12" hidden="1">
      <c r="A10771" t="s">
        <v>544</v>
      </c>
      <c r="B10771" t="s">
        <v>490</v>
      </c>
      <c r="C10771" t="s">
        <v>491</v>
      </c>
      <c r="D10771" t="s">
        <v>695</v>
      </c>
      <c r="E10771" t="s">
        <v>15</v>
      </c>
      <c r="F10771" t="s">
        <v>77</v>
      </c>
      <c r="G10771" t="s">
        <v>79</v>
      </c>
      <c r="H10771" s="1">
        <v>2022</v>
      </c>
      <c r="I10771" s="2">
        <v>4925</v>
      </c>
      <c r="J10771" s="3">
        <v>3871</v>
      </c>
      <c r="K10771">
        <f>Table1[[#This Row],[Total Revenue + Open]]/Table1[[#This Row],[Qty]]</f>
        <v>0.78598984771573599</v>
      </c>
      <c r="L10771">
        <f>Table1[[#This Row],[Total Revenue + Open]]/Table1[[#This Row],[Qty]]</f>
        <v>0.78598984771573599</v>
      </c>
    </row>
    <row r="10772" spans="1:12" hidden="1">
      <c r="A10772" t="s">
        <v>544</v>
      </c>
      <c r="B10772" t="s">
        <v>490</v>
      </c>
      <c r="C10772" t="s">
        <v>491</v>
      </c>
      <c r="D10772" t="s">
        <v>695</v>
      </c>
      <c r="E10772" t="s">
        <v>15</v>
      </c>
      <c r="F10772" t="s">
        <v>77</v>
      </c>
      <c r="G10772" t="s">
        <v>79</v>
      </c>
      <c r="H10772" s="1">
        <v>2022</v>
      </c>
      <c r="I10772" s="2">
        <v>25</v>
      </c>
      <c r="J10772" s="3">
        <v>19.75</v>
      </c>
      <c r="K10772">
        <f>Table1[[#This Row],[Total Revenue + Open]]/Table1[[#This Row],[Qty]]</f>
        <v>0.79</v>
      </c>
      <c r="L10772">
        <f>Table1[[#This Row],[Total Revenue + Open]]/Table1[[#This Row],[Qty]]</f>
        <v>0.79</v>
      </c>
    </row>
    <row r="10773" spans="1:12" hidden="1">
      <c r="A10773" t="s">
        <v>544</v>
      </c>
      <c r="B10773" t="s">
        <v>490</v>
      </c>
      <c r="C10773" t="s">
        <v>491</v>
      </c>
      <c r="D10773" t="s">
        <v>695</v>
      </c>
      <c r="E10773" t="s">
        <v>15</v>
      </c>
      <c r="F10773" t="s">
        <v>77</v>
      </c>
      <c r="G10773" t="s">
        <v>79</v>
      </c>
      <c r="H10773" s="1">
        <v>2022</v>
      </c>
      <c r="I10773" s="2">
        <v>22765</v>
      </c>
      <c r="J10773" s="3">
        <v>17893.5</v>
      </c>
      <c r="K10773">
        <f>Table1[[#This Row],[Total Revenue + Open]]/Table1[[#This Row],[Qty]]</f>
        <v>0.7860092246870195</v>
      </c>
      <c r="L10773">
        <f>Table1[[#This Row],[Total Revenue + Open]]/Table1[[#This Row],[Qty]]</f>
        <v>0.7860092246870195</v>
      </c>
    </row>
    <row r="10774" spans="1:12" hidden="1">
      <c r="A10774" t="s">
        <v>544</v>
      </c>
      <c r="B10774" t="s">
        <v>490</v>
      </c>
      <c r="C10774" t="s">
        <v>491</v>
      </c>
      <c r="D10774" t="s">
        <v>695</v>
      </c>
      <c r="E10774" t="s">
        <v>15</v>
      </c>
      <c r="F10774" t="s">
        <v>77</v>
      </c>
      <c r="G10774" t="s">
        <v>79</v>
      </c>
      <c r="H10774" s="1">
        <v>2021</v>
      </c>
      <c r="I10774" s="2">
        <v>5380</v>
      </c>
      <c r="J10774" s="3">
        <v>4226.5</v>
      </c>
      <c r="K10774">
        <f>Table1[[#This Row],[Total Revenue + Open]]/Table1[[#This Row],[Qty]]</f>
        <v>0.78559479553903344</v>
      </c>
      <c r="L10774">
        <f>Table1[[#This Row],[Total Revenue + Open]]/Table1[[#This Row],[Qty]]</f>
        <v>0.78559479553903344</v>
      </c>
    </row>
    <row r="10775" spans="1:12" hidden="1">
      <c r="A10775" t="s">
        <v>544</v>
      </c>
      <c r="B10775" t="s">
        <v>490</v>
      </c>
      <c r="C10775" t="s">
        <v>491</v>
      </c>
      <c r="D10775" t="s">
        <v>695</v>
      </c>
      <c r="E10775" t="s">
        <v>15</v>
      </c>
      <c r="F10775" t="s">
        <v>77</v>
      </c>
      <c r="G10775" t="s">
        <v>79</v>
      </c>
      <c r="H10775" s="1">
        <v>2021</v>
      </c>
      <c r="I10775" s="2">
        <v>5730</v>
      </c>
      <c r="J10775" s="3">
        <v>4503</v>
      </c>
      <c r="K10775">
        <f>Table1[[#This Row],[Total Revenue + Open]]/Table1[[#This Row],[Qty]]</f>
        <v>0.78586387434554972</v>
      </c>
      <c r="L10775">
        <f>Table1[[#This Row],[Total Revenue + Open]]/Table1[[#This Row],[Qty]]</f>
        <v>0.78586387434554972</v>
      </c>
    </row>
    <row r="10776" spans="1:12" hidden="1">
      <c r="A10776" t="s">
        <v>544</v>
      </c>
      <c r="B10776" t="s">
        <v>490</v>
      </c>
      <c r="C10776" t="s">
        <v>491</v>
      </c>
      <c r="D10776" t="s">
        <v>695</v>
      </c>
      <c r="E10776" t="s">
        <v>15</v>
      </c>
      <c r="F10776" t="s">
        <v>77</v>
      </c>
      <c r="G10776" t="s">
        <v>79</v>
      </c>
      <c r="H10776" s="1">
        <v>2021</v>
      </c>
      <c r="I10776" s="2">
        <v>50</v>
      </c>
      <c r="J10776" s="3">
        <v>39.5</v>
      </c>
      <c r="K10776">
        <f>Table1[[#This Row],[Total Revenue + Open]]/Table1[[#This Row],[Qty]]</f>
        <v>0.79</v>
      </c>
      <c r="L10776">
        <f>Table1[[#This Row],[Total Revenue + Open]]/Table1[[#This Row],[Qty]]</f>
        <v>0.79</v>
      </c>
    </row>
    <row r="10777" spans="1:12" hidden="1">
      <c r="A10777" t="s">
        <v>544</v>
      </c>
      <c r="B10777" t="s">
        <v>490</v>
      </c>
      <c r="C10777" t="s">
        <v>491</v>
      </c>
      <c r="D10777" t="s">
        <v>695</v>
      </c>
      <c r="E10777" t="s">
        <v>15</v>
      </c>
      <c r="F10777" t="s">
        <v>77</v>
      </c>
      <c r="G10777" t="s">
        <v>79</v>
      </c>
      <c r="H10777" s="1">
        <v>2020</v>
      </c>
      <c r="I10777" s="2">
        <v>6335</v>
      </c>
      <c r="J10777" s="3">
        <v>4851</v>
      </c>
      <c r="K10777">
        <f>Table1[[#This Row],[Total Revenue + Open]]/Table1[[#This Row],[Qty]]</f>
        <v>0.76574585635359116</v>
      </c>
      <c r="L10777">
        <f>Table1[[#This Row],[Total Revenue + Open]]/Table1[[#This Row],[Qty]]</f>
        <v>0.76574585635359116</v>
      </c>
    </row>
    <row r="10778" spans="1:12" hidden="1">
      <c r="A10778" t="s">
        <v>544</v>
      </c>
      <c r="B10778" t="s">
        <v>490</v>
      </c>
      <c r="C10778" t="s">
        <v>491</v>
      </c>
      <c r="D10778" t="s">
        <v>695</v>
      </c>
      <c r="E10778" t="s">
        <v>15</v>
      </c>
      <c r="F10778" t="s">
        <v>77</v>
      </c>
      <c r="G10778" t="s">
        <v>79</v>
      </c>
      <c r="H10778" s="1">
        <v>2020</v>
      </c>
      <c r="I10778" s="2">
        <v>12315</v>
      </c>
      <c r="J10778" s="3">
        <v>9432.5</v>
      </c>
      <c r="K10778">
        <f>Table1[[#This Row],[Total Revenue + Open]]/Table1[[#This Row],[Qty]]</f>
        <v>0.76593585058871294</v>
      </c>
      <c r="L10778">
        <f>Table1[[#This Row],[Total Revenue + Open]]/Table1[[#This Row],[Qty]]</f>
        <v>0.76593585058871294</v>
      </c>
    </row>
    <row r="10779" spans="1:12" hidden="1">
      <c r="A10779" t="s">
        <v>544</v>
      </c>
      <c r="B10779" t="s">
        <v>490</v>
      </c>
      <c r="C10779" t="s">
        <v>491</v>
      </c>
      <c r="D10779" t="s">
        <v>695</v>
      </c>
      <c r="E10779" t="s">
        <v>15</v>
      </c>
      <c r="F10779" t="s">
        <v>77</v>
      </c>
      <c r="G10779" t="s">
        <v>79</v>
      </c>
      <c r="H10779" s="1">
        <v>2021</v>
      </c>
      <c r="I10779" s="2">
        <v>34580</v>
      </c>
      <c r="J10779" s="3">
        <v>26488</v>
      </c>
      <c r="K10779">
        <f>Table1[[#This Row],[Total Revenue + Open]]/Table1[[#This Row],[Qty]]</f>
        <v>0.76599190283400809</v>
      </c>
      <c r="L10779">
        <f>Table1[[#This Row],[Total Revenue + Open]]/Table1[[#This Row],[Qty]]</f>
        <v>0.76599190283400809</v>
      </c>
    </row>
    <row r="10780" spans="1:12" hidden="1">
      <c r="A10780" t="s">
        <v>544</v>
      </c>
      <c r="B10780" t="s">
        <v>490</v>
      </c>
      <c r="C10780" t="s">
        <v>491</v>
      </c>
      <c r="D10780" t="s">
        <v>695</v>
      </c>
      <c r="E10780" t="s">
        <v>15</v>
      </c>
      <c r="F10780" t="s">
        <v>77</v>
      </c>
      <c r="G10780" t="s">
        <v>79</v>
      </c>
      <c r="H10780" s="1">
        <v>2021</v>
      </c>
      <c r="I10780" s="2">
        <v>4125</v>
      </c>
      <c r="J10780" s="3">
        <v>3157</v>
      </c>
      <c r="K10780">
        <f>Table1[[#This Row],[Total Revenue + Open]]/Table1[[#This Row],[Qty]]</f>
        <v>0.76533333333333331</v>
      </c>
      <c r="L10780">
        <f>Table1[[#This Row],[Total Revenue + Open]]/Table1[[#This Row],[Qty]]</f>
        <v>0.76533333333333331</v>
      </c>
    </row>
    <row r="10781" spans="1:12" hidden="1">
      <c r="A10781" t="s">
        <v>544</v>
      </c>
      <c r="B10781" t="s">
        <v>490</v>
      </c>
      <c r="C10781" t="s">
        <v>491</v>
      </c>
      <c r="D10781" t="s">
        <v>695</v>
      </c>
      <c r="E10781" t="s">
        <v>15</v>
      </c>
      <c r="F10781" t="s">
        <v>77</v>
      </c>
      <c r="G10781" t="s">
        <v>79</v>
      </c>
      <c r="H10781" s="1">
        <v>2021</v>
      </c>
      <c r="I10781" s="2">
        <v>114150</v>
      </c>
      <c r="J10781" s="3">
        <v>87452.75</v>
      </c>
      <c r="K10781">
        <f>Table1[[#This Row],[Total Revenue + Open]]/Table1[[#This Row],[Qty]]</f>
        <v>0.76612133158125273</v>
      </c>
      <c r="L10781">
        <f>Table1[[#This Row],[Total Revenue + Open]]/Table1[[#This Row],[Qty]]</f>
        <v>0.76612133158125273</v>
      </c>
    </row>
    <row r="10782" spans="1:12" hidden="1">
      <c r="A10782" t="s">
        <v>544</v>
      </c>
      <c r="B10782" t="s">
        <v>490</v>
      </c>
      <c r="C10782" t="s">
        <v>491</v>
      </c>
      <c r="D10782" t="s">
        <v>695</v>
      </c>
      <c r="E10782" t="s">
        <v>15</v>
      </c>
      <c r="F10782" t="s">
        <v>77</v>
      </c>
      <c r="G10782" t="s">
        <v>79</v>
      </c>
      <c r="H10782" s="1">
        <v>2021</v>
      </c>
      <c r="I10782" s="2">
        <v>8220</v>
      </c>
      <c r="J10782" s="3">
        <v>6294.75</v>
      </c>
      <c r="K10782">
        <f>Table1[[#This Row],[Total Revenue + Open]]/Table1[[#This Row],[Qty]]</f>
        <v>0.76578467153284668</v>
      </c>
      <c r="L10782">
        <f>Table1[[#This Row],[Total Revenue + Open]]/Table1[[#This Row],[Qty]]</f>
        <v>0.76578467153284668</v>
      </c>
    </row>
    <row r="10783" spans="1:12" hidden="1">
      <c r="A10783" t="s">
        <v>544</v>
      </c>
      <c r="B10783" t="s">
        <v>490</v>
      </c>
      <c r="C10783" t="s">
        <v>491</v>
      </c>
      <c r="D10783" t="s">
        <v>695</v>
      </c>
      <c r="E10783" t="s">
        <v>15</v>
      </c>
      <c r="F10783" t="s">
        <v>77</v>
      </c>
      <c r="G10783" t="s">
        <v>79</v>
      </c>
      <c r="H10783" s="1">
        <v>2022</v>
      </c>
      <c r="I10783" s="2">
        <v>13420</v>
      </c>
      <c r="J10783" s="3">
        <v>10279.5</v>
      </c>
      <c r="K10783">
        <f>Table1[[#This Row],[Total Revenue + Open]]/Table1[[#This Row],[Qty]]</f>
        <v>0.76598360655737707</v>
      </c>
      <c r="L10783">
        <f>Table1[[#This Row],[Total Revenue + Open]]/Table1[[#This Row],[Qty]]</f>
        <v>0.76598360655737707</v>
      </c>
    </row>
    <row r="10784" spans="1:12" hidden="1">
      <c r="A10784" t="s">
        <v>544</v>
      </c>
      <c r="B10784" t="s">
        <v>490</v>
      </c>
      <c r="C10784" t="s">
        <v>491</v>
      </c>
      <c r="D10784" t="s">
        <v>695</v>
      </c>
      <c r="E10784" t="s">
        <v>15</v>
      </c>
      <c r="F10784" t="s">
        <v>77</v>
      </c>
      <c r="G10784" t="s">
        <v>79</v>
      </c>
      <c r="H10784" s="1">
        <v>2022</v>
      </c>
      <c r="I10784" s="2">
        <v>49855</v>
      </c>
      <c r="J10784" s="3">
        <v>38192</v>
      </c>
      <c r="K10784">
        <f>Table1[[#This Row],[Total Revenue + Open]]/Table1[[#This Row],[Qty]]</f>
        <v>0.76606157857787582</v>
      </c>
      <c r="L10784">
        <f>Table1[[#This Row],[Total Revenue + Open]]/Table1[[#This Row],[Qty]]</f>
        <v>0.76606157857787582</v>
      </c>
    </row>
    <row r="10785" spans="1:12" hidden="1">
      <c r="A10785" t="s">
        <v>544</v>
      </c>
      <c r="B10785" t="s">
        <v>490</v>
      </c>
      <c r="C10785" t="s">
        <v>491</v>
      </c>
      <c r="D10785" t="s">
        <v>695</v>
      </c>
      <c r="E10785" t="s">
        <v>15</v>
      </c>
      <c r="F10785" t="s">
        <v>77</v>
      </c>
      <c r="G10785" t="s">
        <v>79</v>
      </c>
      <c r="H10785" s="1">
        <v>2022</v>
      </c>
      <c r="I10785" s="2">
        <v>82870</v>
      </c>
      <c r="J10785" s="3">
        <v>63486.5</v>
      </c>
      <c r="K10785">
        <f>Table1[[#This Row],[Total Revenue + Open]]/Table1[[#This Row],[Qty]]</f>
        <v>0.76609750211174132</v>
      </c>
      <c r="L10785">
        <f>Table1[[#This Row],[Total Revenue + Open]]/Table1[[#This Row],[Qty]]</f>
        <v>0.76609750211174132</v>
      </c>
    </row>
    <row r="10786" spans="1:12" hidden="1">
      <c r="A10786" t="s">
        <v>544</v>
      </c>
      <c r="B10786" t="s">
        <v>490</v>
      </c>
      <c r="C10786" t="s">
        <v>491</v>
      </c>
      <c r="D10786" t="s">
        <v>695</v>
      </c>
      <c r="E10786" t="s">
        <v>15</v>
      </c>
      <c r="F10786" t="s">
        <v>77</v>
      </c>
      <c r="G10786" t="s">
        <v>79</v>
      </c>
      <c r="H10786" s="1">
        <v>2020</v>
      </c>
      <c r="I10786" s="2">
        <v>45330</v>
      </c>
      <c r="J10786" s="3">
        <v>35629</v>
      </c>
      <c r="K10786">
        <f>Table1[[#This Row],[Total Revenue + Open]]/Table1[[#This Row],[Qty]]</f>
        <v>0.785991617030664</v>
      </c>
      <c r="L10786">
        <f>Table1[[#This Row],[Total Revenue + Open]]/Table1[[#This Row],[Qty]]</f>
        <v>0.785991617030664</v>
      </c>
    </row>
    <row r="10787" spans="1:12" hidden="1">
      <c r="A10787" t="s">
        <v>544</v>
      </c>
      <c r="B10787" t="s">
        <v>490</v>
      </c>
      <c r="C10787" t="s">
        <v>491</v>
      </c>
      <c r="D10787" t="s">
        <v>695</v>
      </c>
      <c r="E10787" t="s">
        <v>15</v>
      </c>
      <c r="F10787" t="s">
        <v>77</v>
      </c>
      <c r="G10787" t="s">
        <v>79</v>
      </c>
      <c r="H10787" s="1">
        <v>2020</v>
      </c>
      <c r="I10787" s="2">
        <v>8040</v>
      </c>
      <c r="J10787" s="3">
        <v>6320</v>
      </c>
      <c r="K10787">
        <f>Table1[[#This Row],[Total Revenue + Open]]/Table1[[#This Row],[Qty]]</f>
        <v>0.78606965174129351</v>
      </c>
      <c r="L10787">
        <f>Table1[[#This Row],[Total Revenue + Open]]/Table1[[#This Row],[Qty]]</f>
        <v>0.78606965174129351</v>
      </c>
    </row>
    <row r="10788" spans="1:12" hidden="1">
      <c r="A10788" t="s">
        <v>544</v>
      </c>
      <c r="B10788" t="s">
        <v>490</v>
      </c>
      <c r="C10788" t="s">
        <v>491</v>
      </c>
      <c r="D10788" t="s">
        <v>695</v>
      </c>
      <c r="E10788" t="s">
        <v>15</v>
      </c>
      <c r="F10788" t="s">
        <v>77</v>
      </c>
      <c r="G10788" t="s">
        <v>79</v>
      </c>
      <c r="H10788" s="1">
        <v>2020</v>
      </c>
      <c r="I10788" s="2">
        <v>15430</v>
      </c>
      <c r="J10788" s="3">
        <v>12126.5</v>
      </c>
      <c r="K10788">
        <f>Table1[[#This Row],[Total Revenue + Open]]/Table1[[#This Row],[Qty]]</f>
        <v>0.78590408295528191</v>
      </c>
      <c r="L10788">
        <f>Table1[[#This Row],[Total Revenue + Open]]/Table1[[#This Row],[Qty]]</f>
        <v>0.78590408295528191</v>
      </c>
    </row>
    <row r="10789" spans="1:12" hidden="1">
      <c r="A10789" t="s">
        <v>544</v>
      </c>
      <c r="B10789" t="s">
        <v>490</v>
      </c>
      <c r="C10789" t="s">
        <v>491</v>
      </c>
      <c r="D10789" t="s">
        <v>695</v>
      </c>
      <c r="E10789" t="s">
        <v>15</v>
      </c>
      <c r="F10789" t="s">
        <v>77</v>
      </c>
      <c r="G10789" t="s">
        <v>79</v>
      </c>
      <c r="H10789" s="1">
        <v>2020</v>
      </c>
      <c r="I10789" s="2">
        <v>4125</v>
      </c>
      <c r="J10789" s="3">
        <v>3239</v>
      </c>
      <c r="K10789">
        <f>Table1[[#This Row],[Total Revenue + Open]]/Table1[[#This Row],[Qty]]</f>
        <v>0.78521212121212125</v>
      </c>
      <c r="L10789">
        <f>Table1[[#This Row],[Total Revenue + Open]]/Table1[[#This Row],[Qty]]</f>
        <v>0.78521212121212125</v>
      </c>
    </row>
    <row r="10790" spans="1:12" hidden="1">
      <c r="A10790" t="s">
        <v>544</v>
      </c>
      <c r="B10790" t="s">
        <v>490</v>
      </c>
      <c r="C10790" t="s">
        <v>491</v>
      </c>
      <c r="D10790" t="s">
        <v>695</v>
      </c>
      <c r="E10790" t="s">
        <v>15</v>
      </c>
      <c r="F10790" t="s">
        <v>77</v>
      </c>
      <c r="G10790" t="s">
        <v>79</v>
      </c>
      <c r="H10790" s="1">
        <v>2020</v>
      </c>
      <c r="I10790" s="2">
        <v>11055</v>
      </c>
      <c r="J10790" s="3">
        <v>8690</v>
      </c>
      <c r="K10790">
        <f>Table1[[#This Row],[Total Revenue + Open]]/Table1[[#This Row],[Qty]]</f>
        <v>0.78606965174129351</v>
      </c>
      <c r="L10790">
        <f>Table1[[#This Row],[Total Revenue + Open]]/Table1[[#This Row],[Qty]]</f>
        <v>0.78606965174129351</v>
      </c>
    </row>
    <row r="10791" spans="1:12" hidden="1">
      <c r="A10791" t="s">
        <v>544</v>
      </c>
      <c r="B10791" t="s">
        <v>490</v>
      </c>
      <c r="C10791" t="s">
        <v>491</v>
      </c>
      <c r="D10791" t="s">
        <v>695</v>
      </c>
      <c r="E10791" t="s">
        <v>15</v>
      </c>
      <c r="F10791" t="s">
        <v>77</v>
      </c>
      <c r="G10791" t="s">
        <v>79</v>
      </c>
      <c r="H10791" s="1">
        <v>2021</v>
      </c>
      <c r="I10791" s="2">
        <v>12215</v>
      </c>
      <c r="J10791" s="3">
        <v>9598.5</v>
      </c>
      <c r="K10791">
        <f>Table1[[#This Row],[Total Revenue + Open]]/Table1[[#This Row],[Qty]]</f>
        <v>0.785796152271797</v>
      </c>
      <c r="L10791">
        <f>Table1[[#This Row],[Total Revenue + Open]]/Table1[[#This Row],[Qty]]</f>
        <v>0.785796152271797</v>
      </c>
    </row>
    <row r="10792" spans="1:12" hidden="1">
      <c r="A10792" t="s">
        <v>544</v>
      </c>
      <c r="B10792" t="s">
        <v>490</v>
      </c>
      <c r="C10792" t="s">
        <v>491</v>
      </c>
      <c r="D10792" t="s">
        <v>695</v>
      </c>
      <c r="E10792" t="s">
        <v>15</v>
      </c>
      <c r="F10792" t="s">
        <v>77</v>
      </c>
      <c r="G10792" t="s">
        <v>79</v>
      </c>
      <c r="H10792" s="1">
        <v>2021</v>
      </c>
      <c r="I10792" s="2">
        <v>18195</v>
      </c>
      <c r="J10792" s="3">
        <v>14299</v>
      </c>
      <c r="K10792">
        <f>Table1[[#This Row],[Total Revenue + Open]]/Table1[[#This Row],[Qty]]</f>
        <v>0.78587524045067325</v>
      </c>
      <c r="L10792">
        <f>Table1[[#This Row],[Total Revenue + Open]]/Table1[[#This Row],[Qty]]</f>
        <v>0.78587524045067325</v>
      </c>
    </row>
    <row r="10793" spans="1:12" hidden="1">
      <c r="A10793" t="s">
        <v>544</v>
      </c>
      <c r="B10793" t="s">
        <v>490</v>
      </c>
      <c r="C10793" t="s">
        <v>491</v>
      </c>
      <c r="D10793" t="s">
        <v>695</v>
      </c>
      <c r="E10793" t="s">
        <v>15</v>
      </c>
      <c r="F10793" t="s">
        <v>77</v>
      </c>
      <c r="G10793" t="s">
        <v>79</v>
      </c>
      <c r="H10793" s="1">
        <v>2021</v>
      </c>
      <c r="I10793" s="2">
        <v>34530</v>
      </c>
      <c r="J10793" s="3">
        <v>27136.5</v>
      </c>
      <c r="K10793">
        <f>Table1[[#This Row],[Total Revenue + Open]]/Table1[[#This Row],[Qty]]</f>
        <v>0.78588184187662902</v>
      </c>
      <c r="L10793">
        <f>Table1[[#This Row],[Total Revenue + Open]]/Table1[[#This Row],[Qty]]</f>
        <v>0.78588184187662902</v>
      </c>
    </row>
    <row r="10794" spans="1:12" hidden="1">
      <c r="A10794" t="s">
        <v>544</v>
      </c>
      <c r="B10794" t="s">
        <v>490</v>
      </c>
      <c r="C10794" t="s">
        <v>491</v>
      </c>
      <c r="D10794" t="s">
        <v>695</v>
      </c>
      <c r="E10794" t="s">
        <v>15</v>
      </c>
      <c r="F10794" t="s">
        <v>77</v>
      </c>
      <c r="G10794" t="s">
        <v>79</v>
      </c>
      <c r="H10794" s="1">
        <v>2021</v>
      </c>
      <c r="I10794" s="2">
        <v>47140</v>
      </c>
      <c r="J10794" s="3">
        <v>37051</v>
      </c>
      <c r="K10794">
        <f>Table1[[#This Row],[Total Revenue + Open]]/Table1[[#This Row],[Qty]]</f>
        <v>0.7859779380568519</v>
      </c>
      <c r="L10794">
        <f>Table1[[#This Row],[Total Revenue + Open]]/Table1[[#This Row],[Qty]]</f>
        <v>0.7859779380568519</v>
      </c>
    </row>
    <row r="10795" spans="1:12" hidden="1">
      <c r="A10795" t="s">
        <v>544</v>
      </c>
      <c r="B10795" t="s">
        <v>490</v>
      </c>
      <c r="C10795" t="s">
        <v>491</v>
      </c>
      <c r="D10795" t="s">
        <v>695</v>
      </c>
      <c r="E10795" t="s">
        <v>15</v>
      </c>
      <c r="F10795" t="s">
        <v>77</v>
      </c>
      <c r="G10795" t="s">
        <v>79</v>
      </c>
      <c r="H10795" s="1">
        <v>2021</v>
      </c>
      <c r="I10795" s="2">
        <v>200</v>
      </c>
      <c r="J10795" s="3">
        <v>158</v>
      </c>
      <c r="K10795">
        <f>Table1[[#This Row],[Total Revenue + Open]]/Table1[[#This Row],[Qty]]</f>
        <v>0.79</v>
      </c>
      <c r="L10795">
        <f>Table1[[#This Row],[Total Revenue + Open]]/Table1[[#This Row],[Qty]]</f>
        <v>0.79</v>
      </c>
    </row>
    <row r="10796" spans="1:12" hidden="1">
      <c r="A10796" t="s">
        <v>544</v>
      </c>
      <c r="B10796" t="s">
        <v>490</v>
      </c>
      <c r="C10796" t="s">
        <v>491</v>
      </c>
      <c r="D10796" t="s">
        <v>695</v>
      </c>
      <c r="E10796" t="s">
        <v>15</v>
      </c>
      <c r="F10796" t="s">
        <v>77</v>
      </c>
      <c r="G10796" t="s">
        <v>79</v>
      </c>
      <c r="H10796" s="1">
        <v>2021</v>
      </c>
      <c r="I10796" s="2">
        <v>200</v>
      </c>
      <c r="J10796" s="3">
        <v>158</v>
      </c>
      <c r="K10796">
        <f>Table1[[#This Row],[Total Revenue + Open]]/Table1[[#This Row],[Qty]]</f>
        <v>0.79</v>
      </c>
      <c r="L10796">
        <f>Table1[[#This Row],[Total Revenue + Open]]/Table1[[#This Row],[Qty]]</f>
        <v>0.79</v>
      </c>
    </row>
    <row r="10797" spans="1:12" hidden="1">
      <c r="A10797" t="s">
        <v>544</v>
      </c>
      <c r="B10797" t="s">
        <v>490</v>
      </c>
      <c r="C10797" t="s">
        <v>491</v>
      </c>
      <c r="D10797" t="s">
        <v>695</v>
      </c>
      <c r="E10797" t="s">
        <v>15</v>
      </c>
      <c r="F10797" t="s">
        <v>77</v>
      </c>
      <c r="G10797" t="s">
        <v>79</v>
      </c>
      <c r="H10797" s="1">
        <v>2021</v>
      </c>
      <c r="I10797" s="2">
        <v>100</v>
      </c>
      <c r="J10797" s="3">
        <v>79</v>
      </c>
      <c r="K10797">
        <f>Table1[[#This Row],[Total Revenue + Open]]/Table1[[#This Row],[Qty]]</f>
        <v>0.79</v>
      </c>
      <c r="L10797">
        <f>Table1[[#This Row],[Total Revenue + Open]]/Table1[[#This Row],[Qty]]</f>
        <v>0.79</v>
      </c>
    </row>
    <row r="10798" spans="1:12" hidden="1">
      <c r="A10798" t="s">
        <v>544</v>
      </c>
      <c r="B10798" t="s">
        <v>490</v>
      </c>
      <c r="C10798" t="s">
        <v>491</v>
      </c>
      <c r="D10798" t="s">
        <v>695</v>
      </c>
      <c r="E10798" t="s">
        <v>15</v>
      </c>
      <c r="F10798" t="s">
        <v>77</v>
      </c>
      <c r="G10798" t="s">
        <v>79</v>
      </c>
      <c r="H10798" s="1">
        <v>2020</v>
      </c>
      <c r="I10798" s="2">
        <v>29755</v>
      </c>
      <c r="J10798" s="3">
        <v>23384</v>
      </c>
      <c r="K10798">
        <f>Table1[[#This Row],[Total Revenue + Open]]/Table1[[#This Row],[Qty]]</f>
        <v>0.78588472525625941</v>
      </c>
      <c r="L10798">
        <f>Table1[[#This Row],[Total Revenue + Open]]/Table1[[#This Row],[Qty]]</f>
        <v>0.78588472525625941</v>
      </c>
    </row>
    <row r="10799" spans="1:12" hidden="1">
      <c r="A10799" t="s">
        <v>544</v>
      </c>
      <c r="B10799" t="s">
        <v>490</v>
      </c>
      <c r="C10799" t="s">
        <v>491</v>
      </c>
      <c r="D10799" t="s">
        <v>695</v>
      </c>
      <c r="E10799" t="s">
        <v>15</v>
      </c>
      <c r="F10799" t="s">
        <v>77</v>
      </c>
      <c r="G10799" t="s">
        <v>79</v>
      </c>
      <c r="H10799" s="1">
        <v>2020</v>
      </c>
      <c r="I10799" s="2">
        <v>41185</v>
      </c>
      <c r="J10799" s="3">
        <v>32350.5</v>
      </c>
      <c r="K10799">
        <f>Table1[[#This Row],[Total Revenue + Open]]/Table1[[#This Row],[Qty]]</f>
        <v>0.78549229088260286</v>
      </c>
      <c r="L10799">
        <f>Table1[[#This Row],[Total Revenue + Open]]/Table1[[#This Row],[Qty]]</f>
        <v>0.78549229088260286</v>
      </c>
    </row>
    <row r="10800" spans="1:12" hidden="1">
      <c r="A10800" t="s">
        <v>544</v>
      </c>
      <c r="B10800" t="s">
        <v>490</v>
      </c>
      <c r="C10800" t="s">
        <v>491</v>
      </c>
      <c r="D10800" t="s">
        <v>695</v>
      </c>
      <c r="E10800" t="s">
        <v>15</v>
      </c>
      <c r="F10800" t="s">
        <v>77</v>
      </c>
      <c r="G10800" t="s">
        <v>79</v>
      </c>
      <c r="H10800" s="1">
        <v>2021</v>
      </c>
      <c r="I10800" s="2">
        <v>14230</v>
      </c>
      <c r="J10800" s="3">
        <v>11178.5</v>
      </c>
      <c r="K10800">
        <f>Table1[[#This Row],[Total Revenue + Open]]/Table1[[#This Row],[Qty]]</f>
        <v>0.7855586788475053</v>
      </c>
      <c r="L10800">
        <f>Table1[[#This Row],[Total Revenue + Open]]/Table1[[#This Row],[Qty]]</f>
        <v>0.7855586788475053</v>
      </c>
    </row>
    <row r="10801" spans="1:12" hidden="1">
      <c r="A10801" t="s">
        <v>544</v>
      </c>
      <c r="B10801" t="s">
        <v>490</v>
      </c>
      <c r="C10801" t="s">
        <v>491</v>
      </c>
      <c r="D10801" t="s">
        <v>695</v>
      </c>
      <c r="E10801" t="s">
        <v>15</v>
      </c>
      <c r="F10801" t="s">
        <v>77</v>
      </c>
      <c r="G10801" t="s">
        <v>79</v>
      </c>
      <c r="H10801" s="1">
        <v>2021</v>
      </c>
      <c r="I10801" s="2">
        <v>10410</v>
      </c>
      <c r="J10801" s="3">
        <v>8176.5</v>
      </c>
      <c r="K10801">
        <f>Table1[[#This Row],[Total Revenue + Open]]/Table1[[#This Row],[Qty]]</f>
        <v>0.78544668587896249</v>
      </c>
      <c r="L10801">
        <f>Table1[[#This Row],[Total Revenue + Open]]/Table1[[#This Row],[Qty]]</f>
        <v>0.78544668587896249</v>
      </c>
    </row>
    <row r="10802" spans="1:12" hidden="1">
      <c r="A10802" t="s">
        <v>544</v>
      </c>
      <c r="B10802" t="s">
        <v>490</v>
      </c>
      <c r="C10802" t="s">
        <v>491</v>
      </c>
      <c r="D10802" t="s">
        <v>695</v>
      </c>
      <c r="E10802" t="s">
        <v>15</v>
      </c>
      <c r="F10802" t="s">
        <v>77</v>
      </c>
      <c r="G10802" t="s">
        <v>79</v>
      </c>
      <c r="H10802" s="1">
        <v>2021</v>
      </c>
      <c r="I10802" s="2">
        <v>33140</v>
      </c>
      <c r="J10802" s="3">
        <v>26030.5</v>
      </c>
      <c r="K10802">
        <f>Table1[[#This Row],[Total Revenue + Open]]/Table1[[#This Row],[Qty]]</f>
        <v>0.78547073023536507</v>
      </c>
      <c r="L10802">
        <f>Table1[[#This Row],[Total Revenue + Open]]/Table1[[#This Row],[Qty]]</f>
        <v>0.78547073023536507</v>
      </c>
    </row>
    <row r="10803" spans="1:12" hidden="1">
      <c r="A10803" t="s">
        <v>544</v>
      </c>
      <c r="B10803" t="s">
        <v>490</v>
      </c>
      <c r="C10803" t="s">
        <v>491</v>
      </c>
      <c r="D10803" t="s">
        <v>695</v>
      </c>
      <c r="E10803" t="s">
        <v>15</v>
      </c>
      <c r="F10803" t="s">
        <v>77</v>
      </c>
      <c r="G10803" t="s">
        <v>79</v>
      </c>
      <c r="H10803" s="1">
        <v>2021</v>
      </c>
      <c r="I10803" s="2">
        <v>7290</v>
      </c>
      <c r="J10803" s="3">
        <v>5727.5</v>
      </c>
      <c r="K10803">
        <f>Table1[[#This Row],[Total Revenue + Open]]/Table1[[#This Row],[Qty]]</f>
        <v>0.78566529492455417</v>
      </c>
      <c r="L10803">
        <f>Table1[[#This Row],[Total Revenue + Open]]/Table1[[#This Row],[Qty]]</f>
        <v>0.78566529492455417</v>
      </c>
    </row>
    <row r="10804" spans="1:12" hidden="1">
      <c r="A10804" t="s">
        <v>544</v>
      </c>
      <c r="B10804" t="s">
        <v>490</v>
      </c>
      <c r="C10804" t="s">
        <v>491</v>
      </c>
      <c r="D10804" t="s">
        <v>695</v>
      </c>
      <c r="E10804" t="s">
        <v>15</v>
      </c>
      <c r="F10804" t="s">
        <v>77</v>
      </c>
      <c r="G10804" t="s">
        <v>79</v>
      </c>
      <c r="H10804" s="1">
        <v>2021</v>
      </c>
      <c r="I10804" s="2">
        <v>8495</v>
      </c>
      <c r="J10804" s="3">
        <v>6675.5</v>
      </c>
      <c r="K10804">
        <f>Table1[[#This Row],[Total Revenue + Open]]/Table1[[#This Row],[Qty]]</f>
        <v>0.7858151854031783</v>
      </c>
      <c r="L10804">
        <f>Table1[[#This Row],[Total Revenue + Open]]/Table1[[#This Row],[Qty]]</f>
        <v>0.7858151854031783</v>
      </c>
    </row>
    <row r="10805" spans="1:12" hidden="1">
      <c r="A10805" t="s">
        <v>544</v>
      </c>
      <c r="B10805" t="s">
        <v>490</v>
      </c>
      <c r="C10805" t="s">
        <v>491</v>
      </c>
      <c r="D10805" t="s">
        <v>695</v>
      </c>
      <c r="E10805" t="s">
        <v>15</v>
      </c>
      <c r="F10805" t="s">
        <v>77</v>
      </c>
      <c r="G10805" t="s">
        <v>79</v>
      </c>
      <c r="H10805" s="1">
        <v>2022</v>
      </c>
      <c r="I10805" s="2">
        <v>25090</v>
      </c>
      <c r="J10805" s="3">
        <v>19710.5</v>
      </c>
      <c r="K10805">
        <f>Table1[[#This Row],[Total Revenue + Open]]/Table1[[#This Row],[Qty]]</f>
        <v>0.78559186927062574</v>
      </c>
      <c r="L10805">
        <f>Table1[[#This Row],[Total Revenue + Open]]/Table1[[#This Row],[Qty]]</f>
        <v>0.78559186927062574</v>
      </c>
    </row>
    <row r="10806" spans="1:12" hidden="1">
      <c r="A10806" t="s">
        <v>544</v>
      </c>
      <c r="B10806" t="s">
        <v>490</v>
      </c>
      <c r="C10806" t="s">
        <v>491</v>
      </c>
      <c r="D10806" t="s">
        <v>695</v>
      </c>
      <c r="E10806" t="s">
        <v>15</v>
      </c>
      <c r="F10806" t="s">
        <v>77</v>
      </c>
      <c r="G10806" t="s">
        <v>79</v>
      </c>
      <c r="H10806" s="1">
        <v>2022</v>
      </c>
      <c r="I10806" s="2">
        <v>7265</v>
      </c>
      <c r="J10806" s="3">
        <v>5707.75</v>
      </c>
      <c r="K10806">
        <f>Table1[[#This Row],[Total Revenue + Open]]/Table1[[#This Row],[Qty]]</f>
        <v>0.78565037852718511</v>
      </c>
      <c r="L10806">
        <f>Table1[[#This Row],[Total Revenue + Open]]/Table1[[#This Row],[Qty]]</f>
        <v>0.78565037852718511</v>
      </c>
    </row>
    <row r="10807" spans="1:12" hidden="1">
      <c r="A10807" t="s">
        <v>544</v>
      </c>
      <c r="B10807" t="s">
        <v>490</v>
      </c>
      <c r="C10807" t="s">
        <v>491</v>
      </c>
      <c r="D10807" t="s">
        <v>695</v>
      </c>
      <c r="E10807" t="s">
        <v>15</v>
      </c>
      <c r="F10807" t="s">
        <v>77</v>
      </c>
      <c r="G10807" t="s">
        <v>79</v>
      </c>
      <c r="H10807" s="1">
        <v>2022</v>
      </c>
      <c r="I10807" s="2">
        <v>6110</v>
      </c>
      <c r="J10807" s="3">
        <v>4799.25</v>
      </c>
      <c r="K10807">
        <f>Table1[[#This Row],[Total Revenue + Open]]/Table1[[#This Row],[Qty]]</f>
        <v>0.78547463175122745</v>
      </c>
      <c r="L10807">
        <f>Table1[[#This Row],[Total Revenue + Open]]/Table1[[#This Row],[Qty]]</f>
        <v>0.78547463175122745</v>
      </c>
    </row>
    <row r="10808" spans="1:12" hidden="1">
      <c r="A10808" t="s">
        <v>544</v>
      </c>
      <c r="B10808" t="s">
        <v>490</v>
      </c>
      <c r="C10808" t="s">
        <v>491</v>
      </c>
      <c r="D10808" t="s">
        <v>695</v>
      </c>
      <c r="E10808" t="s">
        <v>15</v>
      </c>
      <c r="F10808" t="s">
        <v>77</v>
      </c>
      <c r="G10808" t="s">
        <v>79</v>
      </c>
      <c r="H10808" s="1">
        <v>2020</v>
      </c>
      <c r="I10808" s="2">
        <v>30415</v>
      </c>
      <c r="J10808" s="3">
        <v>23897.5</v>
      </c>
      <c r="K10808">
        <f>Table1[[#This Row],[Total Revenue + Open]]/Table1[[#This Row],[Qty]]</f>
        <v>0.7857142857142857</v>
      </c>
      <c r="L10808">
        <f>Table1[[#This Row],[Total Revenue + Open]]/Table1[[#This Row],[Qty]]</f>
        <v>0.7857142857142857</v>
      </c>
    </row>
    <row r="10809" spans="1:12" hidden="1">
      <c r="A10809" t="s">
        <v>544</v>
      </c>
      <c r="B10809" t="s">
        <v>490</v>
      </c>
      <c r="C10809" t="s">
        <v>491</v>
      </c>
      <c r="D10809" t="s">
        <v>695</v>
      </c>
      <c r="E10809" t="s">
        <v>15</v>
      </c>
      <c r="F10809" t="s">
        <v>77</v>
      </c>
      <c r="G10809" t="s">
        <v>79</v>
      </c>
      <c r="H10809" s="1">
        <v>2021</v>
      </c>
      <c r="I10809" s="2">
        <v>18545</v>
      </c>
      <c r="J10809" s="3">
        <v>14575.5</v>
      </c>
      <c r="K10809">
        <f>Table1[[#This Row],[Total Revenue + Open]]/Table1[[#This Row],[Qty]]</f>
        <v>0.78595308708546774</v>
      </c>
      <c r="L10809">
        <f>Table1[[#This Row],[Total Revenue + Open]]/Table1[[#This Row],[Qty]]</f>
        <v>0.78595308708546774</v>
      </c>
    </row>
    <row r="10810" spans="1:12" hidden="1">
      <c r="A10810" t="s">
        <v>544</v>
      </c>
      <c r="B10810" t="s">
        <v>490</v>
      </c>
      <c r="C10810" t="s">
        <v>491</v>
      </c>
      <c r="D10810" t="s">
        <v>695</v>
      </c>
      <c r="E10810" t="s">
        <v>15</v>
      </c>
      <c r="F10810" t="s">
        <v>77</v>
      </c>
      <c r="G10810" t="s">
        <v>79</v>
      </c>
      <c r="H10810" s="1">
        <v>2022</v>
      </c>
      <c r="I10810" s="2">
        <v>14070</v>
      </c>
      <c r="J10810" s="3">
        <v>11060</v>
      </c>
      <c r="K10810">
        <f>Table1[[#This Row],[Total Revenue + Open]]/Table1[[#This Row],[Qty]]</f>
        <v>0.78606965174129351</v>
      </c>
      <c r="L10810">
        <f>Table1[[#This Row],[Total Revenue + Open]]/Table1[[#This Row],[Qty]]</f>
        <v>0.78606965174129351</v>
      </c>
    </row>
    <row r="10811" spans="1:12" hidden="1">
      <c r="A10811" t="s">
        <v>544</v>
      </c>
      <c r="B10811" t="s">
        <v>490</v>
      </c>
      <c r="C10811" t="s">
        <v>491</v>
      </c>
      <c r="D10811" t="s">
        <v>695</v>
      </c>
      <c r="E10811" t="s">
        <v>15</v>
      </c>
      <c r="F10811" t="s">
        <v>77</v>
      </c>
      <c r="G10811" t="s">
        <v>79</v>
      </c>
      <c r="H10811" s="1">
        <v>2022</v>
      </c>
      <c r="I10811" s="2">
        <v>15635</v>
      </c>
      <c r="J10811" s="3">
        <v>12284.5</v>
      </c>
      <c r="K10811">
        <f>Table1[[#This Row],[Total Revenue + Open]]/Table1[[#This Row],[Qty]]</f>
        <v>0.78570514870482888</v>
      </c>
      <c r="L10811">
        <f>Table1[[#This Row],[Total Revenue + Open]]/Table1[[#This Row],[Qty]]</f>
        <v>0.78570514870482888</v>
      </c>
    </row>
    <row r="10812" spans="1:12" hidden="1">
      <c r="A10812" t="s">
        <v>544</v>
      </c>
      <c r="B10812" t="s">
        <v>490</v>
      </c>
      <c r="C10812" t="s">
        <v>491</v>
      </c>
      <c r="D10812" t="s">
        <v>695</v>
      </c>
      <c r="E10812" t="s">
        <v>15</v>
      </c>
      <c r="F10812" t="s">
        <v>77</v>
      </c>
      <c r="G10812" t="s">
        <v>79</v>
      </c>
      <c r="H10812" s="1">
        <v>2022</v>
      </c>
      <c r="I10812" s="2">
        <v>33695</v>
      </c>
      <c r="J10812" s="3">
        <v>26484.75</v>
      </c>
      <c r="K10812">
        <f>Table1[[#This Row],[Total Revenue + Open]]/Table1[[#This Row],[Qty]]</f>
        <v>0.78601424543700849</v>
      </c>
      <c r="L10812">
        <f>Table1[[#This Row],[Total Revenue + Open]]/Table1[[#This Row],[Qty]]</f>
        <v>0.78601424543700849</v>
      </c>
    </row>
    <row r="10813" spans="1:12" hidden="1">
      <c r="A10813" t="s">
        <v>544</v>
      </c>
      <c r="B10813" t="s">
        <v>490</v>
      </c>
      <c r="C10813" t="s">
        <v>491</v>
      </c>
      <c r="D10813" t="s">
        <v>695</v>
      </c>
      <c r="E10813" t="s">
        <v>15</v>
      </c>
      <c r="F10813" t="s">
        <v>77</v>
      </c>
      <c r="G10813" t="s">
        <v>79</v>
      </c>
      <c r="H10813" s="1">
        <v>2022</v>
      </c>
      <c r="I10813" s="2">
        <v>26285</v>
      </c>
      <c r="J10813" s="3">
        <v>20658.5</v>
      </c>
      <c r="K10813">
        <f>Table1[[#This Row],[Total Revenue + Open]]/Table1[[#This Row],[Qty]]</f>
        <v>0.78594255278676051</v>
      </c>
      <c r="L10813">
        <f>Table1[[#This Row],[Total Revenue + Open]]/Table1[[#This Row],[Qty]]</f>
        <v>0.78594255278676051</v>
      </c>
    </row>
    <row r="10814" spans="1:12" hidden="1">
      <c r="A10814" t="s">
        <v>544</v>
      </c>
      <c r="B10814" t="s">
        <v>490</v>
      </c>
      <c r="C10814" t="s">
        <v>491</v>
      </c>
      <c r="D10814" t="s">
        <v>695</v>
      </c>
      <c r="E10814" t="s">
        <v>15</v>
      </c>
      <c r="F10814" t="s">
        <v>77</v>
      </c>
      <c r="G10814" t="s">
        <v>79</v>
      </c>
      <c r="H10814" s="1">
        <v>2022</v>
      </c>
      <c r="I10814" s="2">
        <v>19150</v>
      </c>
      <c r="J10814" s="3">
        <v>15049.5</v>
      </c>
      <c r="K10814">
        <f>Table1[[#This Row],[Total Revenue + Open]]/Table1[[#This Row],[Qty]]</f>
        <v>0.78587467362924279</v>
      </c>
      <c r="L10814">
        <f>Table1[[#This Row],[Total Revenue + Open]]/Table1[[#This Row],[Qty]]</f>
        <v>0.78587467362924279</v>
      </c>
    </row>
    <row r="10815" spans="1:12" hidden="1">
      <c r="A10815" t="s">
        <v>544</v>
      </c>
      <c r="B10815" t="s">
        <v>490</v>
      </c>
      <c r="C10815" t="s">
        <v>491</v>
      </c>
      <c r="D10815" t="s">
        <v>695</v>
      </c>
      <c r="E10815" t="s">
        <v>15</v>
      </c>
      <c r="F10815" t="s">
        <v>110</v>
      </c>
      <c r="G10815" t="s">
        <v>552</v>
      </c>
      <c r="H10815" s="1">
        <v>2017</v>
      </c>
      <c r="I10815" s="2">
        <v>9900</v>
      </c>
      <c r="J10815" s="3">
        <v>9554.5</v>
      </c>
      <c r="K10815">
        <f>Table1[[#This Row],[Total Revenue + Open]]/Table1[[#This Row],[Qty]]</f>
        <v>0.96510101010101013</v>
      </c>
      <c r="L10815">
        <f>Table1[[#This Row],[Total Revenue + Open]]/Table1[[#This Row],[Qty]]</f>
        <v>0.96510101010101013</v>
      </c>
    </row>
    <row r="10816" spans="1:12" hidden="1">
      <c r="A10816" t="s">
        <v>544</v>
      </c>
      <c r="B10816" t="s">
        <v>490</v>
      </c>
      <c r="C10816" t="s">
        <v>491</v>
      </c>
      <c r="D10816" t="s">
        <v>695</v>
      </c>
      <c r="E10816" t="s">
        <v>15</v>
      </c>
      <c r="F10816" t="s">
        <v>110</v>
      </c>
      <c r="G10816" t="s">
        <v>552</v>
      </c>
      <c r="H10816" s="1">
        <v>2017</v>
      </c>
      <c r="I10816" s="2">
        <v>3295</v>
      </c>
      <c r="J10816" s="3">
        <v>3176.75</v>
      </c>
      <c r="K10816">
        <f>Table1[[#This Row],[Total Revenue + Open]]/Table1[[#This Row],[Qty]]</f>
        <v>0.96411229135053111</v>
      </c>
      <c r="L10816">
        <f>Table1[[#This Row],[Total Revenue + Open]]/Table1[[#This Row],[Qty]]</f>
        <v>0.96411229135053111</v>
      </c>
    </row>
    <row r="10817" spans="1:12" hidden="1">
      <c r="A10817" t="s">
        <v>544</v>
      </c>
      <c r="B10817" t="s">
        <v>490</v>
      </c>
      <c r="C10817" t="s">
        <v>491</v>
      </c>
      <c r="D10817" t="s">
        <v>695</v>
      </c>
      <c r="E10817" t="s">
        <v>15</v>
      </c>
      <c r="F10817" t="s">
        <v>51</v>
      </c>
      <c r="G10817" t="s">
        <v>53</v>
      </c>
      <c r="H10817" s="1">
        <v>2017</v>
      </c>
      <c r="I10817" s="2">
        <v>4125</v>
      </c>
      <c r="J10817" s="3">
        <v>3977</v>
      </c>
      <c r="K10817">
        <f>Table1[[#This Row],[Total Revenue + Open]]/Table1[[#This Row],[Qty]]</f>
        <v>0.96412121212121216</v>
      </c>
      <c r="L10817">
        <f>Table1[[#This Row],[Total Revenue + Open]]/Table1[[#This Row],[Qty]]</f>
        <v>0.96412121212121216</v>
      </c>
    </row>
    <row r="10818" spans="1:12" hidden="1">
      <c r="A10818" t="s">
        <v>544</v>
      </c>
      <c r="B10818" t="s">
        <v>490</v>
      </c>
      <c r="C10818" t="s">
        <v>491</v>
      </c>
      <c r="D10818" t="s">
        <v>695</v>
      </c>
      <c r="E10818" t="s">
        <v>15</v>
      </c>
      <c r="F10818" t="s">
        <v>51</v>
      </c>
      <c r="G10818" t="s">
        <v>53</v>
      </c>
      <c r="H10818" s="1">
        <v>2017</v>
      </c>
      <c r="I10818" s="2">
        <v>8270</v>
      </c>
      <c r="J10818" s="3">
        <v>7978.25</v>
      </c>
      <c r="K10818">
        <f>Table1[[#This Row],[Total Revenue + Open]]/Table1[[#This Row],[Qty]]</f>
        <v>0.96472188633615474</v>
      </c>
      <c r="L10818">
        <f>Table1[[#This Row],[Total Revenue + Open]]/Table1[[#This Row],[Qty]]</f>
        <v>0.96472188633615474</v>
      </c>
    </row>
    <row r="10819" spans="1:12" hidden="1">
      <c r="A10819" t="s">
        <v>544</v>
      </c>
      <c r="B10819" t="s">
        <v>490</v>
      </c>
      <c r="C10819" t="s">
        <v>491</v>
      </c>
      <c r="D10819" t="s">
        <v>696</v>
      </c>
      <c r="E10819" t="s">
        <v>15</v>
      </c>
      <c r="F10819" t="s">
        <v>697</v>
      </c>
      <c r="G10819" t="s">
        <v>698</v>
      </c>
      <c r="H10819" s="1">
        <v>2021</v>
      </c>
      <c r="I10819" s="2">
        <v>2865</v>
      </c>
      <c r="J10819" s="3">
        <v>6811.5</v>
      </c>
      <c r="K10819">
        <f>Table1[[#This Row],[Total Revenue + Open]]/Table1[[#This Row],[Qty]]</f>
        <v>2.3774869109947643</v>
      </c>
      <c r="L10819">
        <f>Table1[[#This Row],[Total Revenue + Open]]/Table1[[#This Row],[Qty]]</f>
        <v>2.3774869109947643</v>
      </c>
    </row>
    <row r="10820" spans="1:12" hidden="1">
      <c r="A10820" t="s">
        <v>544</v>
      </c>
      <c r="B10820" t="s">
        <v>490</v>
      </c>
      <c r="C10820" t="s">
        <v>491</v>
      </c>
      <c r="D10820" t="s">
        <v>696</v>
      </c>
      <c r="E10820" t="s">
        <v>15</v>
      </c>
      <c r="F10820" t="s">
        <v>697</v>
      </c>
      <c r="G10820" t="s">
        <v>698</v>
      </c>
      <c r="H10820" s="1">
        <v>2022</v>
      </c>
      <c r="I10820" s="2">
        <v>2040</v>
      </c>
      <c r="J10820" s="3">
        <v>4839.75</v>
      </c>
      <c r="K10820">
        <f>Table1[[#This Row],[Total Revenue + Open]]/Table1[[#This Row],[Qty]]</f>
        <v>2.3724264705882354</v>
      </c>
      <c r="L10820">
        <f>Table1[[#This Row],[Total Revenue + Open]]/Table1[[#This Row],[Qty]]</f>
        <v>2.3724264705882354</v>
      </c>
    </row>
    <row r="10821" spans="1:12" hidden="1">
      <c r="A10821" t="s">
        <v>544</v>
      </c>
      <c r="B10821" t="s">
        <v>490</v>
      </c>
      <c r="C10821" t="s">
        <v>491</v>
      </c>
      <c r="D10821" t="s">
        <v>696</v>
      </c>
      <c r="E10821" t="s">
        <v>15</v>
      </c>
      <c r="F10821" t="s">
        <v>697</v>
      </c>
      <c r="G10821" t="s">
        <v>698</v>
      </c>
      <c r="H10821" s="1">
        <v>2018</v>
      </c>
      <c r="I10821" s="2">
        <v>4100</v>
      </c>
      <c r="J10821" s="3">
        <v>10146.75</v>
      </c>
      <c r="K10821">
        <f>Table1[[#This Row],[Total Revenue + Open]]/Table1[[#This Row],[Qty]]</f>
        <v>2.4748170731707315</v>
      </c>
      <c r="L10821">
        <f>Table1[[#This Row],[Total Revenue + Open]]/Table1[[#This Row],[Qty]]</f>
        <v>2.4748170731707315</v>
      </c>
    </row>
    <row r="10822" spans="1:12" hidden="1">
      <c r="A10822" t="s">
        <v>544</v>
      </c>
      <c r="B10822" t="s">
        <v>490</v>
      </c>
      <c r="C10822" t="s">
        <v>491</v>
      </c>
      <c r="D10822" t="s">
        <v>696</v>
      </c>
      <c r="E10822" t="s">
        <v>15</v>
      </c>
      <c r="F10822" t="s">
        <v>697</v>
      </c>
      <c r="G10822" t="s">
        <v>698</v>
      </c>
      <c r="H10822" s="1">
        <v>2019</v>
      </c>
      <c r="I10822" s="2">
        <v>2465</v>
      </c>
      <c r="J10822" s="3">
        <v>6100.5</v>
      </c>
      <c r="K10822">
        <f>Table1[[#This Row],[Total Revenue + Open]]/Table1[[#This Row],[Qty]]</f>
        <v>2.4748478701825558</v>
      </c>
      <c r="L10822">
        <f>Table1[[#This Row],[Total Revenue + Open]]/Table1[[#This Row],[Qty]]</f>
        <v>2.4748478701825558</v>
      </c>
    </row>
    <row r="10823" spans="1:12" hidden="1">
      <c r="A10823" t="s">
        <v>544</v>
      </c>
      <c r="B10823" t="s">
        <v>490</v>
      </c>
      <c r="C10823" t="s">
        <v>491</v>
      </c>
      <c r="D10823" t="s">
        <v>696</v>
      </c>
      <c r="E10823" t="s">
        <v>15</v>
      </c>
      <c r="F10823" t="s">
        <v>697</v>
      </c>
      <c r="G10823" t="s">
        <v>698</v>
      </c>
      <c r="H10823" s="1">
        <v>2020</v>
      </c>
      <c r="I10823" s="2">
        <v>3070</v>
      </c>
      <c r="J10823" s="3">
        <v>7594.5</v>
      </c>
      <c r="K10823">
        <f>Table1[[#This Row],[Total Revenue + Open]]/Table1[[#This Row],[Qty]]</f>
        <v>2.4737785016286646</v>
      </c>
      <c r="L10823">
        <f>Table1[[#This Row],[Total Revenue + Open]]/Table1[[#This Row],[Qty]]</f>
        <v>2.4737785016286646</v>
      </c>
    </row>
    <row r="10824" spans="1:12" hidden="1">
      <c r="A10824" t="s">
        <v>544</v>
      </c>
      <c r="B10824" t="s">
        <v>490</v>
      </c>
      <c r="C10824" t="s">
        <v>491</v>
      </c>
      <c r="D10824" t="s">
        <v>696</v>
      </c>
      <c r="E10824" t="s">
        <v>15</v>
      </c>
      <c r="F10824" t="s">
        <v>697</v>
      </c>
      <c r="G10824" t="s">
        <v>698</v>
      </c>
      <c r="H10824" s="1">
        <v>2021</v>
      </c>
      <c r="I10824" s="2">
        <v>3670</v>
      </c>
      <c r="J10824" s="3">
        <v>8723.5</v>
      </c>
      <c r="K10824">
        <f>Table1[[#This Row],[Total Revenue + Open]]/Table1[[#This Row],[Qty]]</f>
        <v>2.3769754768392373</v>
      </c>
      <c r="L10824">
        <f>Table1[[#This Row],[Total Revenue + Open]]/Table1[[#This Row],[Qty]]</f>
        <v>2.3769754768392373</v>
      </c>
    </row>
    <row r="10825" spans="1:12" hidden="1">
      <c r="A10825" t="s">
        <v>544</v>
      </c>
      <c r="B10825" t="s">
        <v>490</v>
      </c>
      <c r="C10825" t="s">
        <v>491</v>
      </c>
      <c r="D10825" t="s">
        <v>696</v>
      </c>
      <c r="E10825" t="s">
        <v>15</v>
      </c>
      <c r="F10825" t="s">
        <v>697</v>
      </c>
      <c r="G10825" t="s">
        <v>698</v>
      </c>
      <c r="H10825" s="1">
        <v>2021</v>
      </c>
      <c r="I10825" s="2">
        <v>2065</v>
      </c>
      <c r="J10825" s="3">
        <v>4899.5</v>
      </c>
      <c r="K10825">
        <f>Table1[[#This Row],[Total Revenue + Open]]/Table1[[#This Row],[Qty]]</f>
        <v>2.3726392251815982</v>
      </c>
      <c r="L10825">
        <f>Table1[[#This Row],[Total Revenue + Open]]/Table1[[#This Row],[Qty]]</f>
        <v>2.3726392251815982</v>
      </c>
    </row>
    <row r="10826" spans="1:12" hidden="1">
      <c r="A10826" t="s">
        <v>544</v>
      </c>
      <c r="B10826" t="s">
        <v>490</v>
      </c>
      <c r="C10826" t="s">
        <v>491</v>
      </c>
      <c r="D10826" t="s">
        <v>696</v>
      </c>
      <c r="E10826" t="s">
        <v>15</v>
      </c>
      <c r="F10826" t="s">
        <v>697</v>
      </c>
      <c r="G10826" t="s">
        <v>698</v>
      </c>
      <c r="H10826" s="1">
        <v>2022</v>
      </c>
      <c r="I10826" s="2">
        <v>3070</v>
      </c>
      <c r="J10826" s="3">
        <v>7289.5</v>
      </c>
      <c r="K10826">
        <f>Table1[[#This Row],[Total Revenue + Open]]/Table1[[#This Row],[Qty]]</f>
        <v>2.37442996742671</v>
      </c>
      <c r="L10826">
        <f>Table1[[#This Row],[Total Revenue + Open]]/Table1[[#This Row],[Qty]]</f>
        <v>2.37442996742671</v>
      </c>
    </row>
    <row r="10827" spans="1:12" hidden="1">
      <c r="A10827" t="s">
        <v>544</v>
      </c>
      <c r="B10827" t="s">
        <v>490</v>
      </c>
      <c r="C10827" t="s">
        <v>491</v>
      </c>
      <c r="D10827" t="s">
        <v>696</v>
      </c>
      <c r="E10827" t="s">
        <v>15</v>
      </c>
      <c r="F10827" t="s">
        <v>697</v>
      </c>
      <c r="G10827" t="s">
        <v>698</v>
      </c>
      <c r="H10827" s="1">
        <v>2021</v>
      </c>
      <c r="I10827" s="2">
        <v>4075</v>
      </c>
      <c r="J10827" s="3">
        <v>9679.5</v>
      </c>
      <c r="K10827">
        <f>Table1[[#This Row],[Total Revenue + Open]]/Table1[[#This Row],[Qty]]</f>
        <v>2.3753374233128834</v>
      </c>
      <c r="L10827">
        <f>Table1[[#This Row],[Total Revenue + Open]]/Table1[[#This Row],[Qty]]</f>
        <v>2.3753374233128834</v>
      </c>
    </row>
    <row r="10828" spans="1:12" hidden="1">
      <c r="A10828" t="s">
        <v>544</v>
      </c>
      <c r="B10828" t="s">
        <v>490</v>
      </c>
      <c r="C10828" t="s">
        <v>491</v>
      </c>
      <c r="D10828" t="s">
        <v>696</v>
      </c>
      <c r="E10828" t="s">
        <v>15</v>
      </c>
      <c r="F10828" t="s">
        <v>697</v>
      </c>
      <c r="G10828" t="s">
        <v>698</v>
      </c>
      <c r="H10828" s="1">
        <v>2019</v>
      </c>
      <c r="I10828" s="2">
        <v>2865</v>
      </c>
      <c r="J10828" s="3">
        <v>7096.5</v>
      </c>
      <c r="K10828">
        <f>Table1[[#This Row],[Total Revenue + Open]]/Table1[[#This Row],[Qty]]</f>
        <v>2.4769633507853404</v>
      </c>
      <c r="L10828">
        <f>Table1[[#This Row],[Total Revenue + Open]]/Table1[[#This Row],[Qty]]</f>
        <v>2.4769633507853404</v>
      </c>
    </row>
    <row r="10829" spans="1:12" hidden="1">
      <c r="A10829" t="s">
        <v>544</v>
      </c>
      <c r="B10829" t="s">
        <v>490</v>
      </c>
      <c r="C10829" t="s">
        <v>491</v>
      </c>
      <c r="D10829" t="s">
        <v>696</v>
      </c>
      <c r="E10829" t="s">
        <v>15</v>
      </c>
      <c r="F10829" t="s">
        <v>697</v>
      </c>
      <c r="G10829" t="s">
        <v>698</v>
      </c>
      <c r="H10829" s="1">
        <v>2021</v>
      </c>
      <c r="I10829" s="2">
        <v>10210</v>
      </c>
      <c r="J10829" s="3">
        <v>24258.5</v>
      </c>
      <c r="K10829">
        <f>Table1[[#This Row],[Total Revenue + Open]]/Table1[[#This Row],[Qty]]</f>
        <v>2.3759549461312437</v>
      </c>
      <c r="L10829">
        <f>Table1[[#This Row],[Total Revenue + Open]]/Table1[[#This Row],[Qty]]</f>
        <v>2.3759549461312437</v>
      </c>
    </row>
    <row r="10830" spans="1:12" hidden="1">
      <c r="A10830" t="s">
        <v>544</v>
      </c>
      <c r="B10830" t="s">
        <v>490</v>
      </c>
      <c r="C10830" t="s">
        <v>491</v>
      </c>
      <c r="D10830" t="s">
        <v>696</v>
      </c>
      <c r="E10830" t="s">
        <v>15</v>
      </c>
      <c r="F10830" t="s">
        <v>697</v>
      </c>
      <c r="G10830" t="s">
        <v>698</v>
      </c>
      <c r="H10830" s="1">
        <v>2019</v>
      </c>
      <c r="I10830" s="2">
        <v>2865</v>
      </c>
      <c r="J10830" s="3">
        <v>7096.5</v>
      </c>
      <c r="K10830">
        <f>Table1[[#This Row],[Total Revenue + Open]]/Table1[[#This Row],[Qty]]</f>
        <v>2.4769633507853404</v>
      </c>
      <c r="L10830">
        <f>Table1[[#This Row],[Total Revenue + Open]]/Table1[[#This Row],[Qty]]</f>
        <v>2.4769633507853404</v>
      </c>
    </row>
    <row r="10831" spans="1:12" hidden="1">
      <c r="A10831" t="s">
        <v>544</v>
      </c>
      <c r="B10831" t="s">
        <v>490</v>
      </c>
      <c r="C10831" t="s">
        <v>491</v>
      </c>
      <c r="D10831" t="s">
        <v>696</v>
      </c>
      <c r="E10831" t="s">
        <v>15</v>
      </c>
      <c r="F10831" t="s">
        <v>697</v>
      </c>
      <c r="G10831" t="s">
        <v>698</v>
      </c>
      <c r="H10831" s="1">
        <v>2018</v>
      </c>
      <c r="I10831" s="2">
        <v>10205</v>
      </c>
      <c r="J10831" s="3">
        <v>25273.5</v>
      </c>
      <c r="K10831">
        <f>Table1[[#This Row],[Total Revenue + Open]]/Table1[[#This Row],[Qty]]</f>
        <v>2.4765801077902987</v>
      </c>
      <c r="L10831">
        <f>Table1[[#This Row],[Total Revenue + Open]]/Table1[[#This Row],[Qty]]</f>
        <v>2.4765801077902987</v>
      </c>
    </row>
    <row r="10832" spans="1:12" hidden="1">
      <c r="A10832" t="s">
        <v>544</v>
      </c>
      <c r="B10832" t="s">
        <v>490</v>
      </c>
      <c r="C10832" t="s">
        <v>491</v>
      </c>
      <c r="D10832" t="s">
        <v>696</v>
      </c>
      <c r="E10832" t="s">
        <v>15</v>
      </c>
      <c r="F10832" t="s">
        <v>697</v>
      </c>
      <c r="G10832" t="s">
        <v>698</v>
      </c>
      <c r="H10832" s="1">
        <v>2019</v>
      </c>
      <c r="I10832" s="2">
        <v>15985</v>
      </c>
      <c r="J10832" s="3">
        <v>39591</v>
      </c>
      <c r="K10832">
        <f>Table1[[#This Row],[Total Revenue + Open]]/Table1[[#This Row],[Qty]]</f>
        <v>2.4767594619956208</v>
      </c>
      <c r="L10832">
        <f>Table1[[#This Row],[Total Revenue + Open]]/Table1[[#This Row],[Qty]]</f>
        <v>2.4767594619956208</v>
      </c>
    </row>
    <row r="10833" spans="1:12" hidden="1">
      <c r="A10833" t="s">
        <v>544</v>
      </c>
      <c r="B10833" t="s">
        <v>490</v>
      </c>
      <c r="C10833" t="s">
        <v>491</v>
      </c>
      <c r="D10833" t="s">
        <v>696</v>
      </c>
      <c r="E10833" t="s">
        <v>15</v>
      </c>
      <c r="F10833" t="s">
        <v>697</v>
      </c>
      <c r="G10833" t="s">
        <v>698</v>
      </c>
      <c r="H10833" s="1">
        <v>2019</v>
      </c>
      <c r="I10833" s="2">
        <v>13065</v>
      </c>
      <c r="J10833" s="3">
        <v>32370</v>
      </c>
      <c r="K10833">
        <f>Table1[[#This Row],[Total Revenue + Open]]/Table1[[#This Row],[Qty]]</f>
        <v>2.4776119402985075</v>
      </c>
      <c r="L10833">
        <f>Table1[[#This Row],[Total Revenue + Open]]/Table1[[#This Row],[Qty]]</f>
        <v>2.4776119402985075</v>
      </c>
    </row>
    <row r="10834" spans="1:12" hidden="1">
      <c r="A10834" t="s">
        <v>544</v>
      </c>
      <c r="B10834" t="s">
        <v>490</v>
      </c>
      <c r="C10834" t="s">
        <v>491</v>
      </c>
      <c r="D10834" t="s">
        <v>696</v>
      </c>
      <c r="E10834" t="s">
        <v>15</v>
      </c>
      <c r="F10834" t="s">
        <v>697</v>
      </c>
      <c r="G10834" t="s">
        <v>698</v>
      </c>
      <c r="H10834" s="1">
        <v>2019</v>
      </c>
      <c r="I10834" s="2">
        <v>4925</v>
      </c>
      <c r="J10834" s="3">
        <v>12201</v>
      </c>
      <c r="K10834">
        <f>Table1[[#This Row],[Total Revenue + Open]]/Table1[[#This Row],[Qty]]</f>
        <v>2.4773604060913708</v>
      </c>
      <c r="L10834">
        <f>Table1[[#This Row],[Total Revenue + Open]]/Table1[[#This Row],[Qty]]</f>
        <v>2.4773604060913708</v>
      </c>
    </row>
    <row r="10835" spans="1:12" hidden="1">
      <c r="A10835" t="s">
        <v>544</v>
      </c>
      <c r="B10835" t="s">
        <v>490</v>
      </c>
      <c r="C10835" t="s">
        <v>491</v>
      </c>
      <c r="D10835" t="s">
        <v>696</v>
      </c>
      <c r="E10835" t="s">
        <v>15</v>
      </c>
      <c r="F10835" t="s">
        <v>697</v>
      </c>
      <c r="G10835" t="s">
        <v>698</v>
      </c>
      <c r="H10835" s="1">
        <v>2019</v>
      </c>
      <c r="I10835" s="2">
        <v>9850</v>
      </c>
      <c r="J10835" s="3">
        <v>24402</v>
      </c>
      <c r="K10835">
        <f>Table1[[#This Row],[Total Revenue + Open]]/Table1[[#This Row],[Qty]]</f>
        <v>2.4773604060913708</v>
      </c>
      <c r="L10835">
        <f>Table1[[#This Row],[Total Revenue + Open]]/Table1[[#This Row],[Qty]]</f>
        <v>2.4773604060913708</v>
      </c>
    </row>
    <row r="10836" spans="1:12" hidden="1">
      <c r="A10836" t="s">
        <v>544</v>
      </c>
      <c r="B10836" t="s">
        <v>490</v>
      </c>
      <c r="C10836" t="s">
        <v>491</v>
      </c>
      <c r="D10836" t="s">
        <v>696</v>
      </c>
      <c r="E10836" t="s">
        <v>15</v>
      </c>
      <c r="F10836" t="s">
        <v>697</v>
      </c>
      <c r="G10836" t="s">
        <v>698</v>
      </c>
      <c r="H10836" s="1">
        <v>2020</v>
      </c>
      <c r="I10836" s="2">
        <v>4125</v>
      </c>
      <c r="J10836" s="3">
        <v>10209</v>
      </c>
      <c r="K10836">
        <f>Table1[[#This Row],[Total Revenue + Open]]/Table1[[#This Row],[Qty]]</f>
        <v>2.4749090909090907</v>
      </c>
      <c r="L10836">
        <f>Table1[[#This Row],[Total Revenue + Open]]/Table1[[#This Row],[Qty]]</f>
        <v>2.4749090909090907</v>
      </c>
    </row>
    <row r="10837" spans="1:12" hidden="1">
      <c r="A10837" t="s">
        <v>544</v>
      </c>
      <c r="B10837" t="s">
        <v>490</v>
      </c>
      <c r="C10837" t="s">
        <v>491</v>
      </c>
      <c r="D10837" t="s">
        <v>696</v>
      </c>
      <c r="E10837" t="s">
        <v>15</v>
      </c>
      <c r="F10837" t="s">
        <v>697</v>
      </c>
      <c r="G10837" t="s">
        <v>698</v>
      </c>
      <c r="H10837" s="1">
        <v>2020</v>
      </c>
      <c r="I10837" s="2">
        <v>3070</v>
      </c>
      <c r="J10837" s="3">
        <v>7594.5</v>
      </c>
      <c r="K10837">
        <f>Table1[[#This Row],[Total Revenue + Open]]/Table1[[#This Row],[Qty]]</f>
        <v>2.4737785016286646</v>
      </c>
      <c r="L10837">
        <f>Table1[[#This Row],[Total Revenue + Open]]/Table1[[#This Row],[Qty]]</f>
        <v>2.4737785016286646</v>
      </c>
    </row>
    <row r="10838" spans="1:12" hidden="1">
      <c r="A10838" t="s">
        <v>544</v>
      </c>
      <c r="B10838" t="s">
        <v>490</v>
      </c>
      <c r="C10838" t="s">
        <v>491</v>
      </c>
      <c r="D10838" t="s">
        <v>696</v>
      </c>
      <c r="E10838" t="s">
        <v>15</v>
      </c>
      <c r="F10838" t="s">
        <v>697</v>
      </c>
      <c r="G10838" t="s">
        <v>698</v>
      </c>
      <c r="H10838" s="1">
        <v>2021</v>
      </c>
      <c r="I10838" s="2">
        <v>9805</v>
      </c>
      <c r="J10838" s="3">
        <v>23302.5</v>
      </c>
      <c r="K10838">
        <f>Table1[[#This Row],[Total Revenue + Open]]/Table1[[#This Row],[Qty]]</f>
        <v>2.3765935747067823</v>
      </c>
      <c r="L10838">
        <f>Table1[[#This Row],[Total Revenue + Open]]/Table1[[#This Row],[Qty]]</f>
        <v>2.3765935747067823</v>
      </c>
    </row>
    <row r="10839" spans="1:12" hidden="1">
      <c r="A10839" t="s">
        <v>544</v>
      </c>
      <c r="B10839" t="s">
        <v>490</v>
      </c>
      <c r="C10839" t="s">
        <v>491</v>
      </c>
      <c r="D10839" t="s">
        <v>696</v>
      </c>
      <c r="E10839" t="s">
        <v>15</v>
      </c>
      <c r="F10839" t="s">
        <v>697</v>
      </c>
      <c r="G10839" t="s">
        <v>698</v>
      </c>
      <c r="H10839" s="1">
        <v>2021</v>
      </c>
      <c r="I10839" s="2">
        <v>4475</v>
      </c>
      <c r="J10839" s="3">
        <v>10635.5</v>
      </c>
      <c r="K10839">
        <f>Table1[[#This Row],[Total Revenue + Open]]/Table1[[#This Row],[Qty]]</f>
        <v>2.3766480446927374</v>
      </c>
      <c r="L10839">
        <f>Table1[[#This Row],[Total Revenue + Open]]/Table1[[#This Row],[Qty]]</f>
        <v>2.3766480446927374</v>
      </c>
    </row>
    <row r="10840" spans="1:12" hidden="1">
      <c r="A10840" t="s">
        <v>544</v>
      </c>
      <c r="B10840" t="s">
        <v>490</v>
      </c>
      <c r="C10840" t="s">
        <v>491</v>
      </c>
      <c r="D10840" t="s">
        <v>696</v>
      </c>
      <c r="E10840" t="s">
        <v>15</v>
      </c>
      <c r="F10840" t="s">
        <v>697</v>
      </c>
      <c r="G10840" t="s">
        <v>698</v>
      </c>
      <c r="H10840" s="1">
        <v>2021</v>
      </c>
      <c r="I10840" s="2">
        <v>3070</v>
      </c>
      <c r="J10840" s="3">
        <v>7289.5</v>
      </c>
      <c r="K10840">
        <f>Table1[[#This Row],[Total Revenue + Open]]/Table1[[#This Row],[Qty]]</f>
        <v>2.37442996742671</v>
      </c>
      <c r="L10840">
        <f>Table1[[#This Row],[Total Revenue + Open]]/Table1[[#This Row],[Qty]]</f>
        <v>2.37442996742671</v>
      </c>
    </row>
    <row r="10841" spans="1:12" hidden="1">
      <c r="A10841" t="s">
        <v>544</v>
      </c>
      <c r="B10841" t="s">
        <v>490</v>
      </c>
      <c r="C10841" t="s">
        <v>491</v>
      </c>
      <c r="D10841" t="s">
        <v>696</v>
      </c>
      <c r="E10841" t="s">
        <v>15</v>
      </c>
      <c r="F10841" t="s">
        <v>697</v>
      </c>
      <c r="G10841" t="s">
        <v>698</v>
      </c>
      <c r="H10841" s="1">
        <v>2021</v>
      </c>
      <c r="I10841" s="2">
        <v>6140</v>
      </c>
      <c r="J10841" s="3">
        <v>14579</v>
      </c>
      <c r="K10841">
        <f>Table1[[#This Row],[Total Revenue + Open]]/Table1[[#This Row],[Qty]]</f>
        <v>2.37442996742671</v>
      </c>
      <c r="L10841">
        <f>Table1[[#This Row],[Total Revenue + Open]]/Table1[[#This Row],[Qty]]</f>
        <v>2.37442996742671</v>
      </c>
    </row>
    <row r="10842" spans="1:12" hidden="1">
      <c r="A10842" t="s">
        <v>544</v>
      </c>
      <c r="B10842" t="s">
        <v>490</v>
      </c>
      <c r="C10842" t="s">
        <v>491</v>
      </c>
      <c r="D10842" t="s">
        <v>696</v>
      </c>
      <c r="E10842" t="s">
        <v>15</v>
      </c>
      <c r="F10842" t="s">
        <v>697</v>
      </c>
      <c r="G10842" t="s">
        <v>698</v>
      </c>
      <c r="H10842" s="1">
        <v>2021</v>
      </c>
      <c r="I10842" s="2">
        <v>4075</v>
      </c>
      <c r="J10842" s="3">
        <v>9679.5</v>
      </c>
      <c r="K10842">
        <f>Table1[[#This Row],[Total Revenue + Open]]/Table1[[#This Row],[Qty]]</f>
        <v>2.3753374233128834</v>
      </c>
      <c r="L10842">
        <f>Table1[[#This Row],[Total Revenue + Open]]/Table1[[#This Row],[Qty]]</f>
        <v>2.3753374233128834</v>
      </c>
    </row>
    <row r="10843" spans="1:12" hidden="1">
      <c r="A10843" t="s">
        <v>544</v>
      </c>
      <c r="B10843" t="s">
        <v>490</v>
      </c>
      <c r="C10843" t="s">
        <v>491</v>
      </c>
      <c r="D10843" t="s">
        <v>696</v>
      </c>
      <c r="E10843" t="s">
        <v>15</v>
      </c>
      <c r="F10843" t="s">
        <v>697</v>
      </c>
      <c r="G10843" t="s">
        <v>698</v>
      </c>
      <c r="H10843" s="1">
        <v>2022</v>
      </c>
      <c r="I10843" s="2">
        <v>8980</v>
      </c>
      <c r="J10843" s="3">
        <v>21330.75</v>
      </c>
      <c r="K10843">
        <f>Table1[[#This Row],[Total Revenue + Open]]/Table1[[#This Row],[Qty]]</f>
        <v>2.3753619153674834</v>
      </c>
      <c r="L10843">
        <f>Table1[[#This Row],[Total Revenue + Open]]/Table1[[#This Row],[Qty]]</f>
        <v>2.3753619153674834</v>
      </c>
    </row>
    <row r="10844" spans="1:12" hidden="1">
      <c r="A10844" t="s">
        <v>544</v>
      </c>
      <c r="B10844" t="s">
        <v>490</v>
      </c>
      <c r="C10844" t="s">
        <v>491</v>
      </c>
      <c r="D10844" t="s">
        <v>696</v>
      </c>
      <c r="E10844" t="s">
        <v>15</v>
      </c>
      <c r="F10844" t="s">
        <v>697</v>
      </c>
      <c r="G10844" t="s">
        <v>699</v>
      </c>
      <c r="H10844" s="1">
        <v>2017</v>
      </c>
      <c r="I10844" s="2">
        <v>15235</v>
      </c>
      <c r="J10844" s="3">
        <v>37420.5</v>
      </c>
      <c r="K10844">
        <f>Table1[[#This Row],[Total Revenue + Open]]/Table1[[#This Row],[Qty]]</f>
        <v>2.4562192320315064</v>
      </c>
      <c r="L10844">
        <f>Table1[[#This Row],[Total Revenue + Open]]/Table1[[#This Row],[Qty]]</f>
        <v>2.4562192320315064</v>
      </c>
    </row>
    <row r="10845" spans="1:12" hidden="1">
      <c r="A10845" t="s">
        <v>544</v>
      </c>
      <c r="B10845" t="s">
        <v>490</v>
      </c>
      <c r="C10845" t="s">
        <v>491</v>
      </c>
      <c r="D10845" t="s">
        <v>696</v>
      </c>
      <c r="E10845" t="s">
        <v>15</v>
      </c>
      <c r="F10845" t="s">
        <v>697</v>
      </c>
      <c r="G10845" t="s">
        <v>699</v>
      </c>
      <c r="H10845" s="1">
        <v>2017</v>
      </c>
      <c r="I10845" s="2">
        <v>20305</v>
      </c>
      <c r="J10845" s="3">
        <v>49894</v>
      </c>
      <c r="K10845">
        <f>Table1[[#This Row],[Total Revenue + Open]]/Table1[[#This Row],[Qty]]</f>
        <v>2.4572272839202167</v>
      </c>
      <c r="L10845">
        <f>Table1[[#This Row],[Total Revenue + Open]]/Table1[[#This Row],[Qty]]</f>
        <v>2.4572272839202167</v>
      </c>
    </row>
    <row r="10846" spans="1:12" hidden="1">
      <c r="A10846" t="s">
        <v>544</v>
      </c>
      <c r="B10846" t="s">
        <v>490</v>
      </c>
      <c r="C10846" t="s">
        <v>491</v>
      </c>
      <c r="D10846" t="s">
        <v>696</v>
      </c>
      <c r="E10846" t="s">
        <v>15</v>
      </c>
      <c r="F10846" t="s">
        <v>697</v>
      </c>
      <c r="G10846" t="s">
        <v>699</v>
      </c>
      <c r="H10846" s="1">
        <v>2017</v>
      </c>
      <c r="I10846" s="2">
        <v>32520</v>
      </c>
      <c r="J10846" s="3">
        <v>79904.5</v>
      </c>
      <c r="K10846">
        <f>Table1[[#This Row],[Total Revenue + Open]]/Table1[[#This Row],[Qty]]</f>
        <v>2.4570879458794588</v>
      </c>
      <c r="L10846">
        <f>Table1[[#This Row],[Total Revenue + Open]]/Table1[[#This Row],[Qty]]</f>
        <v>2.4570879458794588</v>
      </c>
    </row>
    <row r="10847" spans="1:12" hidden="1">
      <c r="A10847" t="s">
        <v>544</v>
      </c>
      <c r="B10847" t="s">
        <v>490</v>
      </c>
      <c r="C10847" t="s">
        <v>491</v>
      </c>
      <c r="D10847" t="s">
        <v>696</v>
      </c>
      <c r="E10847" t="s">
        <v>15</v>
      </c>
      <c r="F10847" t="s">
        <v>697</v>
      </c>
      <c r="G10847" t="s">
        <v>699</v>
      </c>
      <c r="H10847" s="1">
        <v>2018</v>
      </c>
      <c r="I10847" s="2">
        <v>10205</v>
      </c>
      <c r="J10847" s="3">
        <v>25070.5</v>
      </c>
      <c r="K10847">
        <f>Table1[[#This Row],[Total Revenue + Open]]/Table1[[#This Row],[Qty]]</f>
        <v>2.456687898089172</v>
      </c>
      <c r="L10847">
        <f>Table1[[#This Row],[Total Revenue + Open]]/Table1[[#This Row],[Qty]]</f>
        <v>2.456687898089172</v>
      </c>
    </row>
    <row r="10848" spans="1:12" hidden="1">
      <c r="A10848" t="s">
        <v>544</v>
      </c>
      <c r="B10848" t="s">
        <v>490</v>
      </c>
      <c r="C10848" t="s">
        <v>491</v>
      </c>
      <c r="D10848" t="s">
        <v>696</v>
      </c>
      <c r="E10848" t="s">
        <v>15</v>
      </c>
      <c r="F10848" t="s">
        <v>77</v>
      </c>
      <c r="G10848" t="s">
        <v>79</v>
      </c>
      <c r="H10848" s="1">
        <v>2019</v>
      </c>
      <c r="I10848" s="2">
        <v>2465</v>
      </c>
      <c r="J10848" s="3">
        <v>1935.5</v>
      </c>
      <c r="K10848">
        <f>Table1[[#This Row],[Total Revenue + Open]]/Table1[[#This Row],[Qty]]</f>
        <v>0.78519269776876266</v>
      </c>
      <c r="L10848">
        <f>Table1[[#This Row],[Total Revenue + Open]]/Table1[[#This Row],[Qty]]</f>
        <v>0.78519269776876266</v>
      </c>
    </row>
    <row r="10849" spans="1:12" hidden="1">
      <c r="A10849" t="s">
        <v>544</v>
      </c>
      <c r="B10849" t="s">
        <v>490</v>
      </c>
      <c r="C10849" t="s">
        <v>491</v>
      </c>
      <c r="D10849" t="s">
        <v>696</v>
      </c>
      <c r="E10849" t="s">
        <v>15</v>
      </c>
      <c r="F10849" t="s">
        <v>77</v>
      </c>
      <c r="G10849" t="s">
        <v>79</v>
      </c>
      <c r="H10849" s="1">
        <v>2021</v>
      </c>
      <c r="I10849" s="2">
        <v>2010</v>
      </c>
      <c r="J10849" s="3">
        <v>1580</v>
      </c>
      <c r="K10849">
        <f>Table1[[#This Row],[Total Revenue + Open]]/Table1[[#This Row],[Qty]]</f>
        <v>0.78606965174129351</v>
      </c>
      <c r="L10849">
        <f>Table1[[#This Row],[Total Revenue + Open]]/Table1[[#This Row],[Qty]]</f>
        <v>0.78606965174129351</v>
      </c>
    </row>
    <row r="10850" spans="1:12" hidden="1">
      <c r="A10850" t="s">
        <v>544</v>
      </c>
      <c r="B10850" t="s">
        <v>490</v>
      </c>
      <c r="C10850" t="s">
        <v>491</v>
      </c>
      <c r="D10850" t="s">
        <v>696</v>
      </c>
      <c r="E10850" t="s">
        <v>15</v>
      </c>
      <c r="F10850" t="s">
        <v>77</v>
      </c>
      <c r="G10850" t="s">
        <v>79</v>
      </c>
      <c r="H10850" s="1">
        <v>2020</v>
      </c>
      <c r="I10850" s="2">
        <v>2465</v>
      </c>
      <c r="J10850" s="3">
        <v>1935.5</v>
      </c>
      <c r="K10850">
        <f>Table1[[#This Row],[Total Revenue + Open]]/Table1[[#This Row],[Qty]]</f>
        <v>0.78519269776876266</v>
      </c>
      <c r="L10850">
        <f>Table1[[#This Row],[Total Revenue + Open]]/Table1[[#This Row],[Qty]]</f>
        <v>0.78519269776876266</v>
      </c>
    </row>
    <row r="10851" spans="1:12" hidden="1">
      <c r="A10851" t="s">
        <v>544</v>
      </c>
      <c r="B10851" t="s">
        <v>490</v>
      </c>
      <c r="C10851" t="s">
        <v>491</v>
      </c>
      <c r="D10851" t="s">
        <v>696</v>
      </c>
      <c r="E10851" t="s">
        <v>15</v>
      </c>
      <c r="F10851" t="s">
        <v>77</v>
      </c>
      <c r="G10851" t="s">
        <v>79</v>
      </c>
      <c r="H10851" s="1">
        <v>2022</v>
      </c>
      <c r="I10851" s="2">
        <v>2040</v>
      </c>
      <c r="J10851" s="3">
        <v>1599.75</v>
      </c>
      <c r="K10851">
        <f>Table1[[#This Row],[Total Revenue + Open]]/Table1[[#This Row],[Qty]]</f>
        <v>0.78419117647058822</v>
      </c>
      <c r="L10851">
        <f>Table1[[#This Row],[Total Revenue + Open]]/Table1[[#This Row],[Qty]]</f>
        <v>0.78419117647058822</v>
      </c>
    </row>
    <row r="10852" spans="1:12" hidden="1">
      <c r="A10852" t="s">
        <v>544</v>
      </c>
      <c r="B10852" t="s">
        <v>490</v>
      </c>
      <c r="C10852" t="s">
        <v>491</v>
      </c>
      <c r="D10852" t="s">
        <v>696</v>
      </c>
      <c r="E10852" t="s">
        <v>15</v>
      </c>
      <c r="F10852" t="s">
        <v>77</v>
      </c>
      <c r="G10852" t="s">
        <v>79</v>
      </c>
      <c r="H10852" s="1">
        <v>2021</v>
      </c>
      <c r="I10852" s="2">
        <v>5480</v>
      </c>
      <c r="J10852" s="3">
        <v>4305.5</v>
      </c>
      <c r="K10852">
        <f>Table1[[#This Row],[Total Revenue + Open]]/Table1[[#This Row],[Qty]]</f>
        <v>0.78567518248175183</v>
      </c>
      <c r="L10852">
        <f>Table1[[#This Row],[Total Revenue + Open]]/Table1[[#This Row],[Qty]]</f>
        <v>0.78567518248175183</v>
      </c>
    </row>
    <row r="10853" spans="1:12" hidden="1">
      <c r="A10853" t="s">
        <v>544</v>
      </c>
      <c r="B10853" t="s">
        <v>490</v>
      </c>
      <c r="C10853" t="s">
        <v>491</v>
      </c>
      <c r="D10853" t="s">
        <v>696</v>
      </c>
      <c r="E10853" t="s">
        <v>15</v>
      </c>
      <c r="F10853" t="s">
        <v>77</v>
      </c>
      <c r="G10853" t="s">
        <v>79</v>
      </c>
      <c r="H10853" s="1">
        <v>2021</v>
      </c>
      <c r="I10853" s="2">
        <v>800</v>
      </c>
      <c r="J10853" s="3">
        <v>632</v>
      </c>
      <c r="K10853">
        <f>Table1[[#This Row],[Total Revenue + Open]]/Table1[[#This Row],[Qty]]</f>
        <v>0.79</v>
      </c>
      <c r="L10853">
        <f>Table1[[#This Row],[Total Revenue + Open]]/Table1[[#This Row],[Qty]]</f>
        <v>0.79</v>
      </c>
    </row>
    <row r="10854" spans="1:12" hidden="1">
      <c r="A10854" t="s">
        <v>544</v>
      </c>
      <c r="B10854" t="s">
        <v>490</v>
      </c>
      <c r="C10854" t="s">
        <v>491</v>
      </c>
      <c r="D10854" t="s">
        <v>696</v>
      </c>
      <c r="E10854" t="s">
        <v>15</v>
      </c>
      <c r="F10854" t="s">
        <v>77</v>
      </c>
      <c r="G10854" t="s">
        <v>79</v>
      </c>
      <c r="H10854" s="1">
        <v>2022</v>
      </c>
      <c r="I10854" s="2">
        <v>4425</v>
      </c>
      <c r="J10854" s="3">
        <v>3476</v>
      </c>
      <c r="K10854">
        <f>Table1[[#This Row],[Total Revenue + Open]]/Table1[[#This Row],[Qty]]</f>
        <v>0.78553672316384182</v>
      </c>
      <c r="L10854">
        <f>Table1[[#This Row],[Total Revenue + Open]]/Table1[[#This Row],[Qty]]</f>
        <v>0.78553672316384182</v>
      </c>
    </row>
    <row r="10855" spans="1:12" hidden="1">
      <c r="A10855" t="s">
        <v>544</v>
      </c>
      <c r="B10855" t="s">
        <v>490</v>
      </c>
      <c r="C10855" t="s">
        <v>491</v>
      </c>
      <c r="D10855" t="s">
        <v>696</v>
      </c>
      <c r="E10855" t="s">
        <v>15</v>
      </c>
      <c r="F10855" t="s">
        <v>77</v>
      </c>
      <c r="G10855" t="s">
        <v>79</v>
      </c>
      <c r="H10855" s="1">
        <v>2021</v>
      </c>
      <c r="I10855" s="2">
        <v>2665</v>
      </c>
      <c r="J10855" s="3">
        <v>2093.5</v>
      </c>
      <c r="K10855">
        <f>Table1[[#This Row],[Total Revenue + Open]]/Table1[[#This Row],[Qty]]</f>
        <v>0.78555347091932459</v>
      </c>
      <c r="L10855">
        <f>Table1[[#This Row],[Total Revenue + Open]]/Table1[[#This Row],[Qty]]</f>
        <v>0.78555347091932459</v>
      </c>
    </row>
    <row r="10856" spans="1:12" hidden="1">
      <c r="A10856" t="s">
        <v>544</v>
      </c>
      <c r="B10856" t="s">
        <v>490</v>
      </c>
      <c r="C10856" t="s">
        <v>491</v>
      </c>
      <c r="D10856" t="s">
        <v>696</v>
      </c>
      <c r="E10856" t="s">
        <v>15</v>
      </c>
      <c r="F10856" t="s">
        <v>77</v>
      </c>
      <c r="G10856" t="s">
        <v>79</v>
      </c>
      <c r="H10856" s="1">
        <v>2021</v>
      </c>
      <c r="I10856" s="2">
        <v>4875</v>
      </c>
      <c r="J10856" s="3">
        <v>3831.5</v>
      </c>
      <c r="K10856">
        <f>Table1[[#This Row],[Total Revenue + Open]]/Table1[[#This Row],[Qty]]</f>
        <v>0.7859487179487179</v>
      </c>
      <c r="L10856">
        <f>Table1[[#This Row],[Total Revenue + Open]]/Table1[[#This Row],[Qty]]</f>
        <v>0.7859487179487179</v>
      </c>
    </row>
    <row r="10857" spans="1:12" hidden="1">
      <c r="A10857" t="s">
        <v>544</v>
      </c>
      <c r="B10857" t="s">
        <v>490</v>
      </c>
      <c r="C10857" t="s">
        <v>491</v>
      </c>
      <c r="D10857" t="s">
        <v>696</v>
      </c>
      <c r="E10857" t="s">
        <v>15</v>
      </c>
      <c r="F10857" t="s">
        <v>77</v>
      </c>
      <c r="G10857" t="s">
        <v>79</v>
      </c>
      <c r="H10857" s="1">
        <v>2021</v>
      </c>
      <c r="I10857" s="2">
        <v>0</v>
      </c>
      <c r="J10857" s="3">
        <v>0</v>
      </c>
      <c r="K10857" t="e">
        <f>Table1[[#This Row],[Total Revenue + Open]]/Table1[[#This Row],[Qty]]</f>
        <v>#DIV/0!</v>
      </c>
      <c r="L10857" t="e">
        <f>Table1[[#This Row],[Total Revenue + Open]]/Table1[[#This Row],[Qty]]</f>
        <v>#DIV/0!</v>
      </c>
    </row>
    <row r="10858" spans="1:12" hidden="1">
      <c r="A10858" t="s">
        <v>544</v>
      </c>
      <c r="B10858" t="s">
        <v>490</v>
      </c>
      <c r="C10858" t="s">
        <v>491</v>
      </c>
      <c r="D10858" t="s">
        <v>696</v>
      </c>
      <c r="E10858" t="s">
        <v>15</v>
      </c>
      <c r="F10858" t="s">
        <v>77</v>
      </c>
      <c r="G10858" t="s">
        <v>79</v>
      </c>
      <c r="H10858" s="1">
        <v>2021</v>
      </c>
      <c r="I10858" s="2">
        <v>3670</v>
      </c>
      <c r="J10858" s="3">
        <v>2883.5</v>
      </c>
      <c r="K10858">
        <f>Table1[[#This Row],[Total Revenue + Open]]/Table1[[#This Row],[Qty]]</f>
        <v>0.78569482288828341</v>
      </c>
      <c r="L10858">
        <f>Table1[[#This Row],[Total Revenue + Open]]/Table1[[#This Row],[Qty]]</f>
        <v>0.78569482288828341</v>
      </c>
    </row>
    <row r="10859" spans="1:12" hidden="1">
      <c r="A10859" t="s">
        <v>544</v>
      </c>
      <c r="B10859" t="s">
        <v>490</v>
      </c>
      <c r="C10859" t="s">
        <v>491</v>
      </c>
      <c r="D10859" t="s">
        <v>696</v>
      </c>
      <c r="E10859" t="s">
        <v>15</v>
      </c>
      <c r="F10859" t="s">
        <v>77</v>
      </c>
      <c r="G10859" t="s">
        <v>79</v>
      </c>
      <c r="H10859" s="1">
        <v>2022</v>
      </c>
      <c r="I10859" s="2">
        <v>3670</v>
      </c>
      <c r="J10859" s="3">
        <v>2883.5</v>
      </c>
      <c r="K10859">
        <f>Table1[[#This Row],[Total Revenue + Open]]/Table1[[#This Row],[Qty]]</f>
        <v>0.78569482288828341</v>
      </c>
      <c r="L10859">
        <f>Table1[[#This Row],[Total Revenue + Open]]/Table1[[#This Row],[Qty]]</f>
        <v>0.78569482288828341</v>
      </c>
    </row>
    <row r="10860" spans="1:12" hidden="1">
      <c r="A10860" t="s">
        <v>544</v>
      </c>
      <c r="B10860" t="s">
        <v>490</v>
      </c>
      <c r="C10860" t="s">
        <v>491</v>
      </c>
      <c r="D10860" t="s">
        <v>696</v>
      </c>
      <c r="E10860" t="s">
        <v>15</v>
      </c>
      <c r="F10860" t="s">
        <v>77</v>
      </c>
      <c r="G10860" t="s">
        <v>79</v>
      </c>
      <c r="H10860" s="1">
        <v>2021</v>
      </c>
      <c r="I10860" s="2">
        <v>3070</v>
      </c>
      <c r="J10860" s="3">
        <v>2409.5</v>
      </c>
      <c r="K10860">
        <f>Table1[[#This Row],[Total Revenue + Open]]/Table1[[#This Row],[Qty]]</f>
        <v>0.78485342019543969</v>
      </c>
      <c r="L10860">
        <f>Table1[[#This Row],[Total Revenue + Open]]/Table1[[#This Row],[Qty]]</f>
        <v>0.78485342019543969</v>
      </c>
    </row>
    <row r="10861" spans="1:12" hidden="1">
      <c r="A10861" t="s">
        <v>544</v>
      </c>
      <c r="B10861" t="s">
        <v>490</v>
      </c>
      <c r="C10861" t="s">
        <v>491</v>
      </c>
      <c r="D10861" t="s">
        <v>696</v>
      </c>
      <c r="E10861" t="s">
        <v>15</v>
      </c>
      <c r="F10861" t="s">
        <v>77</v>
      </c>
      <c r="G10861" t="s">
        <v>79</v>
      </c>
      <c r="H10861" s="1">
        <v>2019</v>
      </c>
      <c r="I10861" s="2">
        <v>2010</v>
      </c>
      <c r="J10861" s="3">
        <v>2440</v>
      </c>
      <c r="K10861">
        <f>Table1[[#This Row],[Total Revenue + Open]]/Table1[[#This Row],[Qty]]</f>
        <v>1.2139303482587065</v>
      </c>
      <c r="L10861">
        <f>Table1[[#This Row],[Total Revenue + Open]]/Table1[[#This Row],[Qty]]</f>
        <v>1.2139303482587065</v>
      </c>
    </row>
    <row r="10862" spans="1:12" hidden="1">
      <c r="A10862" t="s">
        <v>544</v>
      </c>
      <c r="B10862" t="s">
        <v>490</v>
      </c>
      <c r="C10862" t="s">
        <v>491</v>
      </c>
      <c r="D10862" t="s">
        <v>696</v>
      </c>
      <c r="E10862" t="s">
        <v>15</v>
      </c>
      <c r="F10862" t="s">
        <v>77</v>
      </c>
      <c r="G10862" t="s">
        <v>79</v>
      </c>
      <c r="H10862" s="1">
        <v>2019</v>
      </c>
      <c r="I10862" s="2">
        <v>25</v>
      </c>
      <c r="J10862" s="3">
        <v>19.75</v>
      </c>
      <c r="K10862">
        <f>Table1[[#This Row],[Total Revenue + Open]]/Table1[[#This Row],[Qty]]</f>
        <v>0.79</v>
      </c>
      <c r="L10862">
        <f>Table1[[#This Row],[Total Revenue + Open]]/Table1[[#This Row],[Qty]]</f>
        <v>0.79</v>
      </c>
    </row>
    <row r="10863" spans="1:12" hidden="1">
      <c r="A10863" t="s">
        <v>544</v>
      </c>
      <c r="B10863" t="s">
        <v>490</v>
      </c>
      <c r="C10863" t="s">
        <v>491</v>
      </c>
      <c r="D10863" t="s">
        <v>696</v>
      </c>
      <c r="E10863" t="s">
        <v>15</v>
      </c>
      <c r="F10863" t="s">
        <v>77</v>
      </c>
      <c r="G10863" t="s">
        <v>79</v>
      </c>
      <c r="H10863" s="1">
        <v>2018</v>
      </c>
      <c r="I10863" s="2">
        <v>3095</v>
      </c>
      <c r="J10863" s="3">
        <v>3751.5</v>
      </c>
      <c r="K10863">
        <f>Table1[[#This Row],[Total Revenue + Open]]/Table1[[#This Row],[Qty]]</f>
        <v>1.2121163166397415</v>
      </c>
      <c r="L10863">
        <f>Table1[[#This Row],[Total Revenue + Open]]/Table1[[#This Row],[Qty]]</f>
        <v>1.2121163166397415</v>
      </c>
    </row>
    <row r="10864" spans="1:12" hidden="1">
      <c r="A10864" t="s">
        <v>544</v>
      </c>
      <c r="B10864" t="s">
        <v>490</v>
      </c>
      <c r="C10864" t="s">
        <v>491</v>
      </c>
      <c r="D10864" t="s">
        <v>696</v>
      </c>
      <c r="E10864" t="s">
        <v>15</v>
      </c>
      <c r="F10864" t="s">
        <v>77</v>
      </c>
      <c r="G10864" t="s">
        <v>79</v>
      </c>
      <c r="H10864" s="1">
        <v>2020</v>
      </c>
      <c r="I10864" s="2">
        <v>2265</v>
      </c>
      <c r="J10864" s="3">
        <v>1777.5</v>
      </c>
      <c r="K10864">
        <f>Table1[[#This Row],[Total Revenue + Open]]/Table1[[#This Row],[Qty]]</f>
        <v>0.78476821192052981</v>
      </c>
      <c r="L10864">
        <f>Table1[[#This Row],[Total Revenue + Open]]/Table1[[#This Row],[Qty]]</f>
        <v>0.78476821192052981</v>
      </c>
    </row>
    <row r="10865" spans="1:12" hidden="1">
      <c r="A10865" t="s">
        <v>544</v>
      </c>
      <c r="B10865" t="s">
        <v>490</v>
      </c>
      <c r="C10865" t="s">
        <v>491</v>
      </c>
      <c r="D10865" t="s">
        <v>696</v>
      </c>
      <c r="E10865" t="s">
        <v>15</v>
      </c>
      <c r="F10865" t="s">
        <v>77</v>
      </c>
      <c r="G10865" t="s">
        <v>79</v>
      </c>
      <c r="H10865" s="1">
        <v>2021</v>
      </c>
      <c r="I10865" s="2">
        <v>3045</v>
      </c>
      <c r="J10865" s="3">
        <v>2389.75</v>
      </c>
      <c r="K10865">
        <f>Table1[[#This Row],[Total Revenue + Open]]/Table1[[#This Row],[Qty]]</f>
        <v>0.78481116584564858</v>
      </c>
      <c r="L10865">
        <f>Table1[[#This Row],[Total Revenue + Open]]/Table1[[#This Row],[Qty]]</f>
        <v>0.78481116584564858</v>
      </c>
    </row>
    <row r="10866" spans="1:12" hidden="1">
      <c r="A10866" t="s">
        <v>544</v>
      </c>
      <c r="B10866" t="s">
        <v>490</v>
      </c>
      <c r="C10866" t="s">
        <v>491</v>
      </c>
      <c r="D10866" t="s">
        <v>696</v>
      </c>
      <c r="E10866" t="s">
        <v>15</v>
      </c>
      <c r="F10866" t="s">
        <v>77</v>
      </c>
      <c r="G10866" t="s">
        <v>79</v>
      </c>
      <c r="H10866" s="1">
        <v>2020</v>
      </c>
      <c r="I10866" s="2">
        <v>4075</v>
      </c>
      <c r="J10866" s="3">
        <v>3199.5</v>
      </c>
      <c r="K10866">
        <f>Table1[[#This Row],[Total Revenue + Open]]/Table1[[#This Row],[Qty]]</f>
        <v>0.78515337423312881</v>
      </c>
      <c r="L10866">
        <f>Table1[[#This Row],[Total Revenue + Open]]/Table1[[#This Row],[Qty]]</f>
        <v>0.78515337423312881</v>
      </c>
    </row>
    <row r="10867" spans="1:12" hidden="1">
      <c r="A10867" t="s">
        <v>544</v>
      </c>
      <c r="B10867" t="s">
        <v>490</v>
      </c>
      <c r="C10867" t="s">
        <v>491</v>
      </c>
      <c r="D10867" t="s">
        <v>696</v>
      </c>
      <c r="E10867" t="s">
        <v>15</v>
      </c>
      <c r="F10867" t="s">
        <v>77</v>
      </c>
      <c r="G10867" t="s">
        <v>79</v>
      </c>
      <c r="H10867" s="1">
        <v>2019</v>
      </c>
      <c r="I10867" s="2">
        <v>11055</v>
      </c>
      <c r="J10867" s="3">
        <v>13200</v>
      </c>
      <c r="K10867">
        <f>Table1[[#This Row],[Total Revenue + Open]]/Table1[[#This Row],[Qty]]</f>
        <v>1.1940298507462686</v>
      </c>
      <c r="L10867">
        <f>Table1[[#This Row],[Total Revenue + Open]]/Table1[[#This Row],[Qty]]</f>
        <v>1.1940298507462686</v>
      </c>
    </row>
    <row r="10868" spans="1:12" hidden="1">
      <c r="A10868" t="s">
        <v>544</v>
      </c>
      <c r="B10868" t="s">
        <v>490</v>
      </c>
      <c r="C10868" t="s">
        <v>491</v>
      </c>
      <c r="D10868" t="s">
        <v>696</v>
      </c>
      <c r="E10868" t="s">
        <v>15</v>
      </c>
      <c r="F10868" t="s">
        <v>77</v>
      </c>
      <c r="G10868" t="s">
        <v>79</v>
      </c>
      <c r="H10868" s="1">
        <v>2019</v>
      </c>
      <c r="I10868" s="2">
        <v>100</v>
      </c>
      <c r="J10868" s="3">
        <v>77</v>
      </c>
      <c r="K10868">
        <f>Table1[[#This Row],[Total Revenue + Open]]/Table1[[#This Row],[Qty]]</f>
        <v>0.77</v>
      </c>
      <c r="L10868">
        <f>Table1[[#This Row],[Total Revenue + Open]]/Table1[[#This Row],[Qty]]</f>
        <v>0.77</v>
      </c>
    </row>
    <row r="10869" spans="1:12" hidden="1">
      <c r="A10869" t="s">
        <v>544</v>
      </c>
      <c r="B10869" t="s">
        <v>490</v>
      </c>
      <c r="C10869" t="s">
        <v>491</v>
      </c>
      <c r="D10869" t="s">
        <v>696</v>
      </c>
      <c r="E10869" t="s">
        <v>15</v>
      </c>
      <c r="F10869" t="s">
        <v>77</v>
      </c>
      <c r="G10869" t="s">
        <v>79</v>
      </c>
      <c r="H10869" s="1">
        <v>2019</v>
      </c>
      <c r="I10869" s="2">
        <v>7140</v>
      </c>
      <c r="J10869" s="3">
        <v>5467</v>
      </c>
      <c r="K10869">
        <f>Table1[[#This Row],[Total Revenue + Open]]/Table1[[#This Row],[Qty]]</f>
        <v>0.76568627450980398</v>
      </c>
      <c r="L10869">
        <f>Table1[[#This Row],[Total Revenue + Open]]/Table1[[#This Row],[Qty]]</f>
        <v>0.76568627450980398</v>
      </c>
    </row>
    <row r="10870" spans="1:12" hidden="1">
      <c r="A10870" t="s">
        <v>544</v>
      </c>
      <c r="B10870" t="s">
        <v>490</v>
      </c>
      <c r="C10870" t="s">
        <v>491</v>
      </c>
      <c r="D10870" t="s">
        <v>696</v>
      </c>
      <c r="E10870" t="s">
        <v>15</v>
      </c>
      <c r="F10870" t="s">
        <v>77</v>
      </c>
      <c r="G10870" t="s">
        <v>79</v>
      </c>
      <c r="H10870" s="1">
        <v>2020</v>
      </c>
      <c r="I10870" s="2">
        <v>3270</v>
      </c>
      <c r="J10870" s="3">
        <v>2502.5</v>
      </c>
      <c r="K10870">
        <f>Table1[[#This Row],[Total Revenue + Open]]/Table1[[#This Row],[Qty]]</f>
        <v>0.76529051987767582</v>
      </c>
      <c r="L10870">
        <f>Table1[[#This Row],[Total Revenue + Open]]/Table1[[#This Row],[Qty]]</f>
        <v>0.76529051987767582</v>
      </c>
    </row>
    <row r="10871" spans="1:12" hidden="1">
      <c r="A10871" t="s">
        <v>544</v>
      </c>
      <c r="B10871" t="s">
        <v>490</v>
      </c>
      <c r="C10871" t="s">
        <v>491</v>
      </c>
      <c r="D10871" t="s">
        <v>696</v>
      </c>
      <c r="E10871" t="s">
        <v>15</v>
      </c>
      <c r="F10871" t="s">
        <v>77</v>
      </c>
      <c r="G10871" t="s">
        <v>79</v>
      </c>
      <c r="H10871" s="1">
        <v>2021</v>
      </c>
      <c r="I10871" s="2">
        <v>4020</v>
      </c>
      <c r="J10871" s="3">
        <v>3080</v>
      </c>
      <c r="K10871">
        <f>Table1[[#This Row],[Total Revenue + Open]]/Table1[[#This Row],[Qty]]</f>
        <v>0.76616915422885568</v>
      </c>
      <c r="L10871">
        <f>Table1[[#This Row],[Total Revenue + Open]]/Table1[[#This Row],[Qty]]</f>
        <v>0.76616915422885568</v>
      </c>
    </row>
    <row r="10872" spans="1:12" hidden="1">
      <c r="A10872" t="s">
        <v>544</v>
      </c>
      <c r="B10872" t="s">
        <v>490</v>
      </c>
      <c r="C10872" t="s">
        <v>491</v>
      </c>
      <c r="D10872" t="s">
        <v>696</v>
      </c>
      <c r="E10872" t="s">
        <v>15</v>
      </c>
      <c r="F10872" t="s">
        <v>77</v>
      </c>
      <c r="G10872" t="s">
        <v>79</v>
      </c>
      <c r="H10872" s="1">
        <v>2021</v>
      </c>
      <c r="I10872" s="2">
        <v>3470</v>
      </c>
      <c r="J10872" s="3">
        <v>2725.5</v>
      </c>
      <c r="K10872">
        <f>Table1[[#This Row],[Total Revenue + Open]]/Table1[[#This Row],[Qty]]</f>
        <v>0.78544668587896249</v>
      </c>
      <c r="L10872">
        <f>Table1[[#This Row],[Total Revenue + Open]]/Table1[[#This Row],[Qty]]</f>
        <v>0.78544668587896249</v>
      </c>
    </row>
    <row r="10873" spans="1:12" hidden="1">
      <c r="A10873" t="s">
        <v>544</v>
      </c>
      <c r="B10873" t="s">
        <v>490</v>
      </c>
      <c r="C10873" t="s">
        <v>491</v>
      </c>
      <c r="D10873" t="s">
        <v>696</v>
      </c>
      <c r="E10873" t="s">
        <v>15</v>
      </c>
      <c r="F10873" t="s">
        <v>77</v>
      </c>
      <c r="G10873" t="s">
        <v>79</v>
      </c>
      <c r="H10873" s="1">
        <v>2021</v>
      </c>
      <c r="I10873" s="2">
        <v>10360</v>
      </c>
      <c r="J10873" s="3">
        <v>8137</v>
      </c>
      <c r="K10873">
        <f>Table1[[#This Row],[Total Revenue + Open]]/Table1[[#This Row],[Qty]]</f>
        <v>0.7854247104247104</v>
      </c>
      <c r="L10873">
        <f>Table1[[#This Row],[Total Revenue + Open]]/Table1[[#This Row],[Qty]]</f>
        <v>0.7854247104247104</v>
      </c>
    </row>
    <row r="10874" spans="1:12" hidden="1">
      <c r="A10874" t="s">
        <v>544</v>
      </c>
      <c r="B10874" t="s">
        <v>490</v>
      </c>
      <c r="C10874" t="s">
        <v>491</v>
      </c>
      <c r="D10874" t="s">
        <v>696</v>
      </c>
      <c r="E10874" t="s">
        <v>15</v>
      </c>
      <c r="F10874" t="s">
        <v>77</v>
      </c>
      <c r="G10874" t="s">
        <v>79</v>
      </c>
      <c r="H10874" s="1">
        <v>2021</v>
      </c>
      <c r="I10874" s="2">
        <v>0</v>
      </c>
      <c r="J10874" s="3">
        <v>0</v>
      </c>
      <c r="K10874" t="e">
        <f>Table1[[#This Row],[Total Revenue + Open]]/Table1[[#This Row],[Qty]]</f>
        <v>#DIV/0!</v>
      </c>
      <c r="L10874" t="e">
        <f>Table1[[#This Row],[Total Revenue + Open]]/Table1[[#This Row],[Qty]]</f>
        <v>#DIV/0!</v>
      </c>
    </row>
    <row r="10875" spans="1:12" hidden="1">
      <c r="A10875" t="s">
        <v>544</v>
      </c>
      <c r="B10875" t="s">
        <v>490</v>
      </c>
      <c r="C10875" t="s">
        <v>491</v>
      </c>
      <c r="D10875" t="s">
        <v>696</v>
      </c>
      <c r="E10875" t="s">
        <v>15</v>
      </c>
      <c r="F10875" t="s">
        <v>77</v>
      </c>
      <c r="G10875" t="s">
        <v>79</v>
      </c>
      <c r="H10875" s="1">
        <v>2018</v>
      </c>
      <c r="I10875" s="2">
        <v>5155</v>
      </c>
      <c r="J10875" s="3">
        <v>6252.5</v>
      </c>
      <c r="K10875">
        <f>Table1[[#This Row],[Total Revenue + Open]]/Table1[[#This Row],[Qty]]</f>
        <v>1.2129000969932104</v>
      </c>
      <c r="L10875">
        <f>Table1[[#This Row],[Total Revenue + Open]]/Table1[[#This Row],[Qty]]</f>
        <v>1.2129000969932104</v>
      </c>
    </row>
    <row r="10876" spans="1:12" hidden="1">
      <c r="A10876" t="s">
        <v>544</v>
      </c>
      <c r="B10876" t="s">
        <v>490</v>
      </c>
      <c r="C10876" t="s">
        <v>491</v>
      </c>
      <c r="D10876" t="s">
        <v>696</v>
      </c>
      <c r="E10876" t="s">
        <v>15</v>
      </c>
      <c r="F10876" t="s">
        <v>77</v>
      </c>
      <c r="G10876" t="s">
        <v>79</v>
      </c>
      <c r="H10876" s="1">
        <v>2021</v>
      </c>
      <c r="I10876" s="2">
        <v>6085</v>
      </c>
      <c r="J10876" s="3">
        <v>4779.5</v>
      </c>
      <c r="K10876">
        <f>Table1[[#This Row],[Total Revenue + Open]]/Table1[[#This Row],[Qty]]</f>
        <v>0.78545603944124898</v>
      </c>
      <c r="L10876">
        <f>Table1[[#This Row],[Total Revenue + Open]]/Table1[[#This Row],[Qty]]</f>
        <v>0.78545603944124898</v>
      </c>
    </row>
    <row r="10877" spans="1:12" hidden="1">
      <c r="A10877" t="s">
        <v>544</v>
      </c>
      <c r="B10877" t="s">
        <v>490</v>
      </c>
      <c r="C10877" t="s">
        <v>491</v>
      </c>
      <c r="D10877" t="s">
        <v>696</v>
      </c>
      <c r="E10877" t="s">
        <v>15</v>
      </c>
      <c r="F10877" t="s">
        <v>77</v>
      </c>
      <c r="G10877" t="s">
        <v>79</v>
      </c>
      <c r="H10877" s="1">
        <v>2022</v>
      </c>
      <c r="I10877" s="2">
        <v>10050</v>
      </c>
      <c r="J10877" s="3">
        <v>7900</v>
      </c>
      <c r="K10877">
        <f>Table1[[#This Row],[Total Revenue + Open]]/Table1[[#This Row],[Qty]]</f>
        <v>0.78606965174129351</v>
      </c>
      <c r="L10877">
        <f>Table1[[#This Row],[Total Revenue + Open]]/Table1[[#This Row],[Qty]]</f>
        <v>0.78606965174129351</v>
      </c>
    </row>
    <row r="10878" spans="1:12" hidden="1">
      <c r="A10878" t="s">
        <v>544</v>
      </c>
      <c r="B10878" t="s">
        <v>490</v>
      </c>
      <c r="C10878" t="s">
        <v>491</v>
      </c>
      <c r="D10878" t="s">
        <v>696</v>
      </c>
      <c r="E10878" t="s">
        <v>15</v>
      </c>
      <c r="F10878" t="s">
        <v>77</v>
      </c>
      <c r="G10878" t="s">
        <v>79</v>
      </c>
      <c r="H10878" s="1">
        <v>2021</v>
      </c>
      <c r="I10878" s="2">
        <v>3670</v>
      </c>
      <c r="J10878" s="3">
        <v>2883.5</v>
      </c>
      <c r="K10878">
        <f>Table1[[#This Row],[Total Revenue + Open]]/Table1[[#This Row],[Qty]]</f>
        <v>0.78569482288828341</v>
      </c>
      <c r="L10878">
        <f>Table1[[#This Row],[Total Revenue + Open]]/Table1[[#This Row],[Qty]]</f>
        <v>0.78569482288828341</v>
      </c>
    </row>
    <row r="10879" spans="1:12" hidden="1">
      <c r="A10879" t="s">
        <v>544</v>
      </c>
      <c r="B10879" t="s">
        <v>490</v>
      </c>
      <c r="C10879" t="s">
        <v>491</v>
      </c>
      <c r="D10879" t="s">
        <v>696</v>
      </c>
      <c r="E10879" t="s">
        <v>15</v>
      </c>
      <c r="F10879" t="s">
        <v>77</v>
      </c>
      <c r="G10879" t="s">
        <v>79</v>
      </c>
      <c r="H10879" s="1">
        <v>2021</v>
      </c>
      <c r="I10879" s="2">
        <v>12365</v>
      </c>
      <c r="J10879" s="3">
        <v>9717</v>
      </c>
      <c r="K10879">
        <f>Table1[[#This Row],[Total Revenue + Open]]/Table1[[#This Row],[Qty]]</f>
        <v>0.78584714921148402</v>
      </c>
      <c r="L10879">
        <f>Table1[[#This Row],[Total Revenue + Open]]/Table1[[#This Row],[Qty]]</f>
        <v>0.78584714921148402</v>
      </c>
    </row>
    <row r="10880" spans="1:12" hidden="1">
      <c r="A10880" t="s">
        <v>544</v>
      </c>
      <c r="B10880" t="s">
        <v>490</v>
      </c>
      <c r="C10880" t="s">
        <v>491</v>
      </c>
      <c r="D10880" t="s">
        <v>696</v>
      </c>
      <c r="E10880" t="s">
        <v>15</v>
      </c>
      <c r="F10880" t="s">
        <v>77</v>
      </c>
      <c r="G10880" t="s">
        <v>79</v>
      </c>
      <c r="H10880" s="1">
        <v>2021</v>
      </c>
      <c r="I10880" s="2">
        <v>0</v>
      </c>
      <c r="J10880" s="3">
        <v>0</v>
      </c>
      <c r="K10880" t="e">
        <f>Table1[[#This Row],[Total Revenue + Open]]/Table1[[#This Row],[Qty]]</f>
        <v>#DIV/0!</v>
      </c>
      <c r="L10880" t="e">
        <f>Table1[[#This Row],[Total Revenue + Open]]/Table1[[#This Row],[Qty]]</f>
        <v>#DIV/0!</v>
      </c>
    </row>
    <row r="10881" spans="1:12" hidden="1">
      <c r="A10881" t="s">
        <v>544</v>
      </c>
      <c r="B10881" t="s">
        <v>490</v>
      </c>
      <c r="C10881" t="s">
        <v>491</v>
      </c>
      <c r="D10881" t="s">
        <v>696</v>
      </c>
      <c r="E10881" t="s">
        <v>15</v>
      </c>
      <c r="F10881" t="s">
        <v>77</v>
      </c>
      <c r="G10881" t="s">
        <v>79</v>
      </c>
      <c r="H10881" s="1">
        <v>2022</v>
      </c>
      <c r="I10881" s="2">
        <v>2215</v>
      </c>
      <c r="J10881" s="3">
        <v>1738</v>
      </c>
      <c r="K10881">
        <f>Table1[[#This Row],[Total Revenue + Open]]/Table1[[#This Row],[Qty]]</f>
        <v>0.78465011286681718</v>
      </c>
      <c r="L10881">
        <f>Table1[[#This Row],[Total Revenue + Open]]/Table1[[#This Row],[Qty]]</f>
        <v>0.78465011286681718</v>
      </c>
    </row>
    <row r="10882" spans="1:12" hidden="1">
      <c r="A10882" t="s">
        <v>544</v>
      </c>
      <c r="B10882" t="s">
        <v>490</v>
      </c>
      <c r="C10882" t="s">
        <v>491</v>
      </c>
      <c r="D10882" t="s">
        <v>696</v>
      </c>
      <c r="E10882" t="s">
        <v>15</v>
      </c>
      <c r="F10882" t="s">
        <v>77</v>
      </c>
      <c r="G10882" t="s">
        <v>79</v>
      </c>
      <c r="H10882" s="1">
        <v>2022</v>
      </c>
      <c r="I10882" s="2">
        <v>2440</v>
      </c>
      <c r="J10882" s="3">
        <v>1915.75</v>
      </c>
      <c r="K10882">
        <f>Table1[[#This Row],[Total Revenue + Open]]/Table1[[#This Row],[Qty]]</f>
        <v>0.78514344262295077</v>
      </c>
      <c r="L10882">
        <f>Table1[[#This Row],[Total Revenue + Open]]/Table1[[#This Row],[Qty]]</f>
        <v>0.78514344262295077</v>
      </c>
    </row>
    <row r="10883" spans="1:12" hidden="1">
      <c r="A10883" t="s">
        <v>544</v>
      </c>
      <c r="B10883" t="s">
        <v>490</v>
      </c>
      <c r="C10883" t="s">
        <v>491</v>
      </c>
      <c r="D10883" t="s">
        <v>696</v>
      </c>
      <c r="E10883" t="s">
        <v>15</v>
      </c>
      <c r="F10883" t="s">
        <v>77</v>
      </c>
      <c r="G10883" t="s">
        <v>79</v>
      </c>
      <c r="H10883" s="1">
        <v>2020</v>
      </c>
      <c r="I10883" s="2">
        <v>4075</v>
      </c>
      <c r="J10883" s="3">
        <v>3199.5</v>
      </c>
      <c r="K10883">
        <f>Table1[[#This Row],[Total Revenue + Open]]/Table1[[#This Row],[Qty]]</f>
        <v>0.78515337423312881</v>
      </c>
      <c r="L10883">
        <f>Table1[[#This Row],[Total Revenue + Open]]/Table1[[#This Row],[Qty]]</f>
        <v>0.78515337423312881</v>
      </c>
    </row>
    <row r="10884" spans="1:12" hidden="1">
      <c r="A10884" t="s">
        <v>544</v>
      </c>
      <c r="B10884" t="s">
        <v>490</v>
      </c>
      <c r="C10884" t="s">
        <v>491</v>
      </c>
      <c r="D10884" t="s">
        <v>696</v>
      </c>
      <c r="E10884" t="s">
        <v>15</v>
      </c>
      <c r="F10884" t="s">
        <v>77</v>
      </c>
      <c r="G10884" t="s">
        <v>79</v>
      </c>
      <c r="H10884" s="1">
        <v>2021</v>
      </c>
      <c r="I10884" s="2">
        <v>3045</v>
      </c>
      <c r="J10884" s="3">
        <v>2389.75</v>
      </c>
      <c r="K10884">
        <f>Table1[[#This Row],[Total Revenue + Open]]/Table1[[#This Row],[Qty]]</f>
        <v>0.78481116584564858</v>
      </c>
      <c r="L10884">
        <f>Table1[[#This Row],[Total Revenue + Open]]/Table1[[#This Row],[Qty]]</f>
        <v>0.78481116584564858</v>
      </c>
    </row>
    <row r="10885" spans="1:12" hidden="1">
      <c r="A10885" t="s">
        <v>544</v>
      </c>
      <c r="B10885" t="s">
        <v>490</v>
      </c>
      <c r="C10885" t="s">
        <v>491</v>
      </c>
      <c r="D10885" t="s">
        <v>696</v>
      </c>
      <c r="E10885" t="s">
        <v>15</v>
      </c>
      <c r="F10885" t="s">
        <v>77</v>
      </c>
      <c r="G10885" t="s">
        <v>79</v>
      </c>
      <c r="H10885" s="1">
        <v>2020</v>
      </c>
      <c r="I10885" s="2">
        <v>4925</v>
      </c>
      <c r="J10885" s="3">
        <v>3871</v>
      </c>
      <c r="K10885">
        <f>Table1[[#This Row],[Total Revenue + Open]]/Table1[[#This Row],[Qty]]</f>
        <v>0.78598984771573599</v>
      </c>
      <c r="L10885">
        <f>Table1[[#This Row],[Total Revenue + Open]]/Table1[[#This Row],[Qty]]</f>
        <v>0.78598984771573599</v>
      </c>
    </row>
    <row r="10886" spans="1:12" hidden="1">
      <c r="A10886" t="s">
        <v>544</v>
      </c>
      <c r="B10886" t="s">
        <v>490</v>
      </c>
      <c r="C10886" t="s">
        <v>491</v>
      </c>
      <c r="D10886" t="s">
        <v>696</v>
      </c>
      <c r="E10886" t="s">
        <v>15</v>
      </c>
      <c r="F10886" t="s">
        <v>77</v>
      </c>
      <c r="G10886" t="s">
        <v>79</v>
      </c>
      <c r="H10886" s="1">
        <v>2021</v>
      </c>
      <c r="I10886" s="2">
        <v>2040</v>
      </c>
      <c r="J10886" s="3">
        <v>1599.75</v>
      </c>
      <c r="K10886">
        <f>Table1[[#This Row],[Total Revenue + Open]]/Table1[[#This Row],[Qty]]</f>
        <v>0.78419117647058822</v>
      </c>
      <c r="L10886">
        <f>Table1[[#This Row],[Total Revenue + Open]]/Table1[[#This Row],[Qty]]</f>
        <v>0.78419117647058822</v>
      </c>
    </row>
    <row r="10887" spans="1:12" hidden="1">
      <c r="A10887" t="s">
        <v>544</v>
      </c>
      <c r="B10887" t="s">
        <v>490</v>
      </c>
      <c r="C10887" t="s">
        <v>491</v>
      </c>
      <c r="D10887" t="s">
        <v>696</v>
      </c>
      <c r="E10887" t="s">
        <v>15</v>
      </c>
      <c r="F10887" t="s">
        <v>191</v>
      </c>
      <c r="G10887" t="s">
        <v>595</v>
      </c>
      <c r="H10887" s="1">
        <v>2020</v>
      </c>
      <c r="I10887" s="2">
        <v>1660</v>
      </c>
      <c r="J10887" s="3">
        <v>4108.5</v>
      </c>
      <c r="K10887">
        <f>Table1[[#This Row],[Total Revenue + Open]]/Table1[[#This Row],[Qty]]</f>
        <v>2.4750000000000001</v>
      </c>
      <c r="L10887">
        <f>Table1[[#This Row],[Total Revenue + Open]]/Table1[[#This Row],[Qty]]</f>
        <v>2.4750000000000001</v>
      </c>
    </row>
    <row r="10888" spans="1:12" hidden="1">
      <c r="A10888" t="s">
        <v>544</v>
      </c>
      <c r="B10888" t="s">
        <v>490</v>
      </c>
      <c r="C10888" t="s">
        <v>491</v>
      </c>
      <c r="D10888" t="s">
        <v>696</v>
      </c>
      <c r="E10888" t="s">
        <v>15</v>
      </c>
      <c r="F10888" t="s">
        <v>191</v>
      </c>
      <c r="G10888" t="s">
        <v>595</v>
      </c>
      <c r="H10888" s="1">
        <v>2021</v>
      </c>
      <c r="I10888" s="2">
        <v>2065</v>
      </c>
      <c r="J10888" s="3">
        <v>5063.5</v>
      </c>
      <c r="K10888">
        <f>Table1[[#This Row],[Total Revenue + Open]]/Table1[[#This Row],[Qty]]</f>
        <v>2.4520581113801452</v>
      </c>
      <c r="L10888">
        <f>Table1[[#This Row],[Total Revenue + Open]]/Table1[[#This Row],[Qty]]</f>
        <v>2.4520581113801452</v>
      </c>
    </row>
    <row r="10889" spans="1:12" hidden="1">
      <c r="A10889" t="s">
        <v>544</v>
      </c>
      <c r="B10889" t="s">
        <v>490</v>
      </c>
      <c r="C10889" t="s">
        <v>491</v>
      </c>
      <c r="D10889" t="s">
        <v>696</v>
      </c>
      <c r="E10889" t="s">
        <v>15</v>
      </c>
      <c r="F10889" t="s">
        <v>191</v>
      </c>
      <c r="G10889" t="s">
        <v>595</v>
      </c>
      <c r="H10889" s="1">
        <v>2021</v>
      </c>
      <c r="I10889" s="2">
        <v>1660</v>
      </c>
      <c r="J10889" s="3">
        <v>4075.5</v>
      </c>
      <c r="K10889">
        <f>Table1[[#This Row],[Total Revenue + Open]]/Table1[[#This Row],[Qty]]</f>
        <v>2.455120481927711</v>
      </c>
      <c r="L10889">
        <f>Table1[[#This Row],[Total Revenue + Open]]/Table1[[#This Row],[Qty]]</f>
        <v>2.455120481927711</v>
      </c>
    </row>
    <row r="10890" spans="1:12" hidden="1">
      <c r="A10890" t="s">
        <v>544</v>
      </c>
      <c r="B10890" t="s">
        <v>490</v>
      </c>
      <c r="C10890" t="s">
        <v>491</v>
      </c>
      <c r="D10890" t="s">
        <v>696</v>
      </c>
      <c r="E10890" t="s">
        <v>15</v>
      </c>
      <c r="F10890" t="s">
        <v>191</v>
      </c>
      <c r="G10890" t="s">
        <v>595</v>
      </c>
      <c r="H10890" s="1">
        <v>2020</v>
      </c>
      <c r="I10890" s="2">
        <v>6485</v>
      </c>
      <c r="J10890" s="3">
        <v>15931.5</v>
      </c>
      <c r="K10890">
        <f>Table1[[#This Row],[Total Revenue + Open]]/Table1[[#This Row],[Qty]]</f>
        <v>2.4566692367000771</v>
      </c>
      <c r="L10890">
        <f>Table1[[#This Row],[Total Revenue + Open]]/Table1[[#This Row],[Qty]]</f>
        <v>2.4566692367000771</v>
      </c>
    </row>
    <row r="10891" spans="1:12" hidden="1">
      <c r="A10891" t="s">
        <v>544</v>
      </c>
      <c r="B10891" t="s">
        <v>490</v>
      </c>
      <c r="C10891" t="s">
        <v>491</v>
      </c>
      <c r="D10891" t="s">
        <v>696</v>
      </c>
      <c r="E10891" t="s">
        <v>15</v>
      </c>
      <c r="F10891" t="s">
        <v>110</v>
      </c>
      <c r="G10891" t="s">
        <v>111</v>
      </c>
      <c r="H10891" s="1">
        <v>2017</v>
      </c>
      <c r="I10891" s="2">
        <v>6060</v>
      </c>
      <c r="J10891" s="3">
        <v>5723.75</v>
      </c>
      <c r="K10891">
        <f>Table1[[#This Row],[Total Revenue + Open]]/Table1[[#This Row],[Qty]]</f>
        <v>0.94451320132013206</v>
      </c>
      <c r="L10891">
        <f>Table1[[#This Row],[Total Revenue + Open]]/Table1[[#This Row],[Qty]]</f>
        <v>0.94451320132013206</v>
      </c>
    </row>
    <row r="10892" spans="1:12" hidden="1">
      <c r="A10892" t="s">
        <v>544</v>
      </c>
      <c r="B10892" t="s">
        <v>490</v>
      </c>
      <c r="C10892" t="s">
        <v>491</v>
      </c>
      <c r="D10892" t="s">
        <v>696</v>
      </c>
      <c r="E10892" t="s">
        <v>15</v>
      </c>
      <c r="F10892" t="s">
        <v>110</v>
      </c>
      <c r="G10892" t="s">
        <v>111</v>
      </c>
      <c r="H10892" s="1">
        <v>2020</v>
      </c>
      <c r="I10892" s="2">
        <v>3820</v>
      </c>
      <c r="J10892" s="3">
        <v>4256</v>
      </c>
      <c r="K10892">
        <f>Table1[[#This Row],[Total Revenue + Open]]/Table1[[#This Row],[Qty]]</f>
        <v>1.1141361256544502</v>
      </c>
      <c r="L10892">
        <f>Table1[[#This Row],[Total Revenue + Open]]/Table1[[#This Row],[Qty]]</f>
        <v>1.1141361256544502</v>
      </c>
    </row>
    <row r="10893" spans="1:12" hidden="1">
      <c r="A10893" t="s">
        <v>544</v>
      </c>
      <c r="B10893" t="s">
        <v>490</v>
      </c>
      <c r="C10893" t="s">
        <v>491</v>
      </c>
      <c r="D10893" t="s">
        <v>696</v>
      </c>
      <c r="E10893" t="s">
        <v>15</v>
      </c>
      <c r="F10893" t="s">
        <v>110</v>
      </c>
      <c r="G10893" t="s">
        <v>111</v>
      </c>
      <c r="H10893" s="1">
        <v>2021</v>
      </c>
      <c r="I10893" s="2">
        <v>2365</v>
      </c>
      <c r="J10893" s="3">
        <v>2632</v>
      </c>
      <c r="K10893">
        <f>Table1[[#This Row],[Total Revenue + Open]]/Table1[[#This Row],[Qty]]</f>
        <v>1.1128964059196618</v>
      </c>
      <c r="L10893">
        <f>Table1[[#This Row],[Total Revenue + Open]]/Table1[[#This Row],[Qty]]</f>
        <v>1.1128964059196618</v>
      </c>
    </row>
    <row r="10894" spans="1:12" hidden="1">
      <c r="A10894" t="s">
        <v>544</v>
      </c>
      <c r="B10894" t="s">
        <v>490</v>
      </c>
      <c r="C10894" t="s">
        <v>491</v>
      </c>
      <c r="D10894" t="s">
        <v>696</v>
      </c>
      <c r="E10894" t="s">
        <v>15</v>
      </c>
      <c r="F10894" t="s">
        <v>80</v>
      </c>
      <c r="G10894" t="s">
        <v>574</v>
      </c>
      <c r="H10894" s="1">
        <v>2021</v>
      </c>
      <c r="I10894" s="2">
        <v>2615</v>
      </c>
      <c r="J10894" s="3">
        <v>2912</v>
      </c>
      <c r="K10894">
        <f>Table1[[#This Row],[Total Revenue + Open]]/Table1[[#This Row],[Qty]]</f>
        <v>1.1135755258126194</v>
      </c>
      <c r="L10894">
        <f>Table1[[#This Row],[Total Revenue + Open]]/Table1[[#This Row],[Qty]]</f>
        <v>1.1135755258126194</v>
      </c>
    </row>
    <row r="10895" spans="1:12" hidden="1">
      <c r="A10895" t="s">
        <v>544</v>
      </c>
      <c r="B10895" t="s">
        <v>490</v>
      </c>
      <c r="C10895" t="s">
        <v>491</v>
      </c>
      <c r="D10895" t="s">
        <v>696</v>
      </c>
      <c r="E10895" t="s">
        <v>15</v>
      </c>
      <c r="F10895" t="s">
        <v>80</v>
      </c>
      <c r="G10895" t="s">
        <v>574</v>
      </c>
      <c r="H10895" s="1">
        <v>2022</v>
      </c>
      <c r="I10895" s="2">
        <v>4730</v>
      </c>
      <c r="J10895" s="3">
        <v>5264</v>
      </c>
      <c r="K10895">
        <f>Table1[[#This Row],[Total Revenue + Open]]/Table1[[#This Row],[Qty]]</f>
        <v>1.1128964059196618</v>
      </c>
      <c r="L10895">
        <f>Table1[[#This Row],[Total Revenue + Open]]/Table1[[#This Row],[Qty]]</f>
        <v>1.1128964059196618</v>
      </c>
    </row>
    <row r="10896" spans="1:12" hidden="1">
      <c r="A10896" t="s">
        <v>544</v>
      </c>
      <c r="B10896" t="s">
        <v>490</v>
      </c>
      <c r="C10896" t="s">
        <v>491</v>
      </c>
      <c r="D10896" t="s">
        <v>696</v>
      </c>
      <c r="E10896" t="s">
        <v>15</v>
      </c>
      <c r="F10896" t="s">
        <v>80</v>
      </c>
      <c r="G10896" t="s">
        <v>105</v>
      </c>
      <c r="H10896" s="1">
        <v>2022</v>
      </c>
      <c r="I10896" s="2">
        <v>7645</v>
      </c>
      <c r="J10896" s="3">
        <v>8512</v>
      </c>
      <c r="K10896">
        <f>Table1[[#This Row],[Total Revenue + Open]]/Table1[[#This Row],[Qty]]</f>
        <v>1.113407455853499</v>
      </c>
      <c r="L10896">
        <f>Table1[[#This Row],[Total Revenue + Open]]/Table1[[#This Row],[Qty]]</f>
        <v>1.113407455853499</v>
      </c>
    </row>
    <row r="10897" spans="1:12" hidden="1">
      <c r="A10897" t="s">
        <v>544</v>
      </c>
      <c r="B10897" t="s">
        <v>490</v>
      </c>
      <c r="C10897" t="s">
        <v>491</v>
      </c>
      <c r="D10897" t="s">
        <v>696</v>
      </c>
      <c r="E10897" t="s">
        <v>15</v>
      </c>
      <c r="F10897" t="s">
        <v>80</v>
      </c>
      <c r="G10897" t="s">
        <v>105</v>
      </c>
      <c r="H10897" s="1">
        <v>2022</v>
      </c>
      <c r="I10897" s="2">
        <v>13320</v>
      </c>
      <c r="J10897" s="3">
        <v>14840</v>
      </c>
      <c r="K10897">
        <f>Table1[[#This Row],[Total Revenue + Open]]/Table1[[#This Row],[Qty]]</f>
        <v>1.1141141141141142</v>
      </c>
      <c r="L10897">
        <f>Table1[[#This Row],[Total Revenue + Open]]/Table1[[#This Row],[Qty]]</f>
        <v>1.1141141141141142</v>
      </c>
    </row>
    <row r="10898" spans="1:12" hidden="1">
      <c r="A10898" t="s">
        <v>544</v>
      </c>
      <c r="B10898" t="s">
        <v>490</v>
      </c>
      <c r="C10898" t="s">
        <v>491</v>
      </c>
      <c r="D10898" t="s">
        <v>696</v>
      </c>
      <c r="E10898" t="s">
        <v>15</v>
      </c>
      <c r="F10898" t="s">
        <v>80</v>
      </c>
      <c r="G10898" t="s">
        <v>105</v>
      </c>
      <c r="H10898" s="1">
        <v>2022</v>
      </c>
      <c r="I10898" s="2">
        <v>5955</v>
      </c>
      <c r="J10898" s="3">
        <v>6636</v>
      </c>
      <c r="K10898">
        <f>Table1[[#This Row],[Total Revenue + Open]]/Table1[[#This Row],[Qty]]</f>
        <v>1.1143576826196473</v>
      </c>
      <c r="L10898">
        <f>Table1[[#This Row],[Total Revenue + Open]]/Table1[[#This Row],[Qty]]</f>
        <v>1.1143576826196473</v>
      </c>
    </row>
    <row r="10899" spans="1:12" hidden="1">
      <c r="A10899" t="s">
        <v>544</v>
      </c>
      <c r="B10899" t="s">
        <v>490</v>
      </c>
      <c r="C10899" t="s">
        <v>491</v>
      </c>
      <c r="D10899" t="s">
        <v>696</v>
      </c>
      <c r="E10899" t="s">
        <v>15</v>
      </c>
      <c r="F10899" t="s">
        <v>597</v>
      </c>
      <c r="G10899" t="s">
        <v>598</v>
      </c>
      <c r="H10899" s="1">
        <v>2022</v>
      </c>
      <c r="I10899" s="2">
        <v>2440</v>
      </c>
      <c r="J10899" s="3">
        <v>2279.5</v>
      </c>
      <c r="K10899">
        <f>Table1[[#This Row],[Total Revenue + Open]]/Table1[[#This Row],[Qty]]</f>
        <v>0.93422131147540988</v>
      </c>
      <c r="L10899">
        <f>Table1[[#This Row],[Total Revenue + Open]]/Table1[[#This Row],[Qty]]</f>
        <v>0.93422131147540988</v>
      </c>
    </row>
    <row r="10900" spans="1:12" hidden="1">
      <c r="A10900" t="s">
        <v>544</v>
      </c>
      <c r="B10900" t="s">
        <v>490</v>
      </c>
      <c r="C10900" t="s">
        <v>491</v>
      </c>
      <c r="D10900" t="s">
        <v>696</v>
      </c>
      <c r="E10900" t="s">
        <v>15</v>
      </c>
      <c r="F10900" t="s">
        <v>597</v>
      </c>
      <c r="G10900" t="s">
        <v>598</v>
      </c>
      <c r="H10900" s="1">
        <v>2022</v>
      </c>
      <c r="I10900" s="2">
        <v>3670</v>
      </c>
      <c r="J10900" s="3">
        <v>3431</v>
      </c>
      <c r="K10900">
        <f>Table1[[#This Row],[Total Revenue + Open]]/Table1[[#This Row],[Qty]]</f>
        <v>0.93487738419618527</v>
      </c>
      <c r="L10900">
        <f>Table1[[#This Row],[Total Revenue + Open]]/Table1[[#This Row],[Qty]]</f>
        <v>0.93487738419618527</v>
      </c>
    </row>
    <row r="10901" spans="1:12" hidden="1">
      <c r="A10901" t="s">
        <v>544</v>
      </c>
      <c r="B10901" t="s">
        <v>490</v>
      </c>
      <c r="C10901" t="s">
        <v>491</v>
      </c>
      <c r="D10901" t="s">
        <v>696</v>
      </c>
      <c r="E10901" t="s">
        <v>15</v>
      </c>
      <c r="F10901" t="s">
        <v>498</v>
      </c>
      <c r="G10901" t="s">
        <v>500</v>
      </c>
      <c r="H10901" s="1">
        <v>2019</v>
      </c>
      <c r="I10901" s="2">
        <v>600</v>
      </c>
      <c r="J10901" s="3">
        <v>2382</v>
      </c>
      <c r="K10901">
        <f>Table1[[#This Row],[Total Revenue + Open]]/Table1[[#This Row],[Qty]]</f>
        <v>3.97</v>
      </c>
      <c r="L10901">
        <f>Table1[[#This Row],[Total Revenue + Open]]/Table1[[#This Row],[Qty]]</f>
        <v>3.97</v>
      </c>
    </row>
    <row r="10902" spans="1:12" hidden="1">
      <c r="A10902" t="s">
        <v>544</v>
      </c>
      <c r="B10902" t="s">
        <v>490</v>
      </c>
      <c r="C10902" t="s">
        <v>491</v>
      </c>
      <c r="D10902" t="s">
        <v>696</v>
      </c>
      <c r="E10902" t="s">
        <v>15</v>
      </c>
      <c r="F10902" t="s">
        <v>467</v>
      </c>
      <c r="G10902" t="s">
        <v>469</v>
      </c>
      <c r="H10902" s="1">
        <v>2017</v>
      </c>
      <c r="I10902" s="2">
        <v>1405</v>
      </c>
      <c r="J10902" s="3">
        <v>3822</v>
      </c>
      <c r="K10902">
        <f>Table1[[#This Row],[Total Revenue + Open]]/Table1[[#This Row],[Qty]]</f>
        <v>2.7202846975088968</v>
      </c>
      <c r="L10902">
        <f>Table1[[#This Row],[Total Revenue + Open]]/Table1[[#This Row],[Qty]]</f>
        <v>2.7202846975088968</v>
      </c>
    </row>
    <row r="10903" spans="1:12" hidden="1">
      <c r="A10903" t="s">
        <v>544</v>
      </c>
      <c r="B10903" t="s">
        <v>490</v>
      </c>
      <c r="C10903" t="s">
        <v>491</v>
      </c>
      <c r="D10903" t="s">
        <v>696</v>
      </c>
      <c r="E10903" t="s">
        <v>15</v>
      </c>
      <c r="F10903" t="s">
        <v>467</v>
      </c>
      <c r="G10903" t="s">
        <v>469</v>
      </c>
      <c r="H10903" s="1">
        <v>2017</v>
      </c>
      <c r="I10903" s="2">
        <v>1035</v>
      </c>
      <c r="J10903" s="3">
        <v>2798.25</v>
      </c>
      <c r="K10903">
        <f>Table1[[#This Row],[Total Revenue + Open]]/Table1[[#This Row],[Qty]]</f>
        <v>2.7036231884057971</v>
      </c>
      <c r="L10903">
        <f>Table1[[#This Row],[Total Revenue + Open]]/Table1[[#This Row],[Qty]]</f>
        <v>2.7036231884057971</v>
      </c>
    </row>
    <row r="10904" spans="1:12" hidden="1">
      <c r="A10904" t="s">
        <v>544</v>
      </c>
      <c r="B10904" t="s">
        <v>490</v>
      </c>
      <c r="C10904" t="s">
        <v>491</v>
      </c>
      <c r="D10904" t="s">
        <v>696</v>
      </c>
      <c r="E10904" t="s">
        <v>15</v>
      </c>
      <c r="F10904" t="s">
        <v>467</v>
      </c>
      <c r="G10904" t="s">
        <v>469</v>
      </c>
      <c r="H10904" s="1">
        <v>2017</v>
      </c>
      <c r="I10904" s="2">
        <v>4045</v>
      </c>
      <c r="J10904" s="3">
        <v>10988.25</v>
      </c>
      <c r="K10904">
        <f>Table1[[#This Row],[Total Revenue + Open]]/Table1[[#This Row],[Qty]]</f>
        <v>2.7165018541409145</v>
      </c>
      <c r="L10904">
        <f>Table1[[#This Row],[Total Revenue + Open]]/Table1[[#This Row],[Qty]]</f>
        <v>2.7165018541409145</v>
      </c>
    </row>
    <row r="10905" spans="1:12" hidden="1">
      <c r="A10905" t="s">
        <v>544</v>
      </c>
      <c r="B10905" t="s">
        <v>490</v>
      </c>
      <c r="C10905" t="s">
        <v>491</v>
      </c>
      <c r="D10905" t="s">
        <v>696</v>
      </c>
      <c r="E10905" t="s">
        <v>15</v>
      </c>
      <c r="F10905" t="s">
        <v>467</v>
      </c>
      <c r="G10905" t="s">
        <v>469</v>
      </c>
      <c r="H10905" s="1">
        <v>2017</v>
      </c>
      <c r="I10905" s="2">
        <v>220</v>
      </c>
      <c r="J10905" s="3">
        <v>600.6</v>
      </c>
      <c r="K10905">
        <f>Table1[[#This Row],[Total Revenue + Open]]/Table1[[#This Row],[Qty]]</f>
        <v>2.73</v>
      </c>
      <c r="L10905">
        <f>Table1[[#This Row],[Total Revenue + Open]]/Table1[[#This Row],[Qty]]</f>
        <v>2.73</v>
      </c>
    </row>
    <row r="10906" spans="1:12" hidden="1">
      <c r="A10906" t="s">
        <v>544</v>
      </c>
      <c r="B10906" t="s">
        <v>490</v>
      </c>
      <c r="C10906" t="s">
        <v>491</v>
      </c>
      <c r="D10906" t="s">
        <v>696</v>
      </c>
      <c r="E10906" t="s">
        <v>15</v>
      </c>
      <c r="F10906" t="s">
        <v>467</v>
      </c>
      <c r="G10906" t="s">
        <v>469</v>
      </c>
      <c r="H10906" s="1">
        <v>2017</v>
      </c>
      <c r="I10906" s="2">
        <v>1260</v>
      </c>
      <c r="J10906" s="3">
        <v>3412.5</v>
      </c>
      <c r="K10906">
        <f>Table1[[#This Row],[Total Revenue + Open]]/Table1[[#This Row],[Qty]]</f>
        <v>2.7083333333333335</v>
      </c>
      <c r="L10906">
        <f>Table1[[#This Row],[Total Revenue + Open]]/Table1[[#This Row],[Qty]]</f>
        <v>2.7083333333333335</v>
      </c>
    </row>
    <row r="10907" spans="1:12" hidden="1">
      <c r="A10907" t="s">
        <v>544</v>
      </c>
      <c r="B10907" t="s">
        <v>490</v>
      </c>
      <c r="C10907" t="s">
        <v>491</v>
      </c>
      <c r="D10907" t="s">
        <v>696</v>
      </c>
      <c r="E10907" t="s">
        <v>15</v>
      </c>
      <c r="F10907" t="s">
        <v>467</v>
      </c>
      <c r="G10907" t="s">
        <v>469</v>
      </c>
      <c r="H10907" s="1">
        <v>2018</v>
      </c>
      <c r="I10907" s="2">
        <v>2490</v>
      </c>
      <c r="J10907" s="3">
        <v>6756.75</v>
      </c>
      <c r="K10907">
        <f>Table1[[#This Row],[Total Revenue + Open]]/Table1[[#This Row],[Qty]]</f>
        <v>2.71355421686747</v>
      </c>
      <c r="L10907">
        <f>Table1[[#This Row],[Total Revenue + Open]]/Table1[[#This Row],[Qty]]</f>
        <v>2.71355421686747</v>
      </c>
    </row>
    <row r="10908" spans="1:12" hidden="1">
      <c r="A10908" t="s">
        <v>544</v>
      </c>
      <c r="B10908" t="s">
        <v>490</v>
      </c>
      <c r="C10908" t="s">
        <v>491</v>
      </c>
      <c r="D10908" t="s">
        <v>696</v>
      </c>
      <c r="E10908" t="s">
        <v>15</v>
      </c>
      <c r="F10908" t="s">
        <v>357</v>
      </c>
      <c r="G10908" t="s">
        <v>359</v>
      </c>
      <c r="H10908" s="1">
        <v>2018</v>
      </c>
      <c r="I10908" s="2">
        <v>6940</v>
      </c>
      <c r="J10908" s="3">
        <v>10005</v>
      </c>
      <c r="K10908">
        <f>Table1[[#This Row],[Total Revenue + Open]]/Table1[[#This Row],[Qty]]</f>
        <v>1.4416426512968299</v>
      </c>
      <c r="L10908">
        <f>Table1[[#This Row],[Total Revenue + Open]]/Table1[[#This Row],[Qty]]</f>
        <v>1.4416426512968299</v>
      </c>
    </row>
    <row r="10909" spans="1:12" hidden="1">
      <c r="A10909" t="s">
        <v>544</v>
      </c>
      <c r="B10909" t="s">
        <v>490</v>
      </c>
      <c r="C10909" t="s">
        <v>491</v>
      </c>
      <c r="D10909" t="s">
        <v>696</v>
      </c>
      <c r="E10909" t="s">
        <v>15</v>
      </c>
      <c r="F10909" t="s">
        <v>357</v>
      </c>
      <c r="G10909" t="s">
        <v>359</v>
      </c>
      <c r="H10909" s="1">
        <v>2022</v>
      </c>
      <c r="I10909" s="2">
        <v>5830</v>
      </c>
      <c r="J10909" s="3">
        <v>11600</v>
      </c>
      <c r="K10909">
        <f>Table1[[#This Row],[Total Revenue + Open]]/Table1[[#This Row],[Qty]]</f>
        <v>1.9897084048027445</v>
      </c>
      <c r="L10909">
        <f>Table1[[#This Row],[Total Revenue + Open]]/Table1[[#This Row],[Qty]]</f>
        <v>1.9897084048027445</v>
      </c>
    </row>
    <row r="10910" spans="1:12" hidden="1">
      <c r="A10910" t="s">
        <v>544</v>
      </c>
      <c r="B10910" t="s">
        <v>490</v>
      </c>
      <c r="C10910" t="s">
        <v>491</v>
      </c>
      <c r="D10910" t="s">
        <v>696</v>
      </c>
      <c r="E10910" t="s">
        <v>15</v>
      </c>
      <c r="F10910" t="s">
        <v>357</v>
      </c>
      <c r="G10910" t="s">
        <v>359</v>
      </c>
      <c r="H10910" s="1">
        <v>2022</v>
      </c>
      <c r="I10910" s="2">
        <v>1060</v>
      </c>
      <c r="J10910" s="3">
        <v>2100</v>
      </c>
      <c r="K10910">
        <f>Table1[[#This Row],[Total Revenue + Open]]/Table1[[#This Row],[Qty]]</f>
        <v>1.9811320754716981</v>
      </c>
      <c r="L10910">
        <f>Table1[[#This Row],[Total Revenue + Open]]/Table1[[#This Row],[Qty]]</f>
        <v>1.9811320754716981</v>
      </c>
    </row>
    <row r="10911" spans="1:12" hidden="1">
      <c r="A10911" t="s">
        <v>544</v>
      </c>
      <c r="B10911" t="s">
        <v>490</v>
      </c>
      <c r="C10911" t="s">
        <v>491</v>
      </c>
      <c r="D10911" t="s">
        <v>696</v>
      </c>
      <c r="E10911" t="s">
        <v>15</v>
      </c>
      <c r="F10911" t="s">
        <v>214</v>
      </c>
      <c r="G10911" t="s">
        <v>537</v>
      </c>
      <c r="H10911" s="1">
        <v>2022</v>
      </c>
      <c r="I10911" s="2">
        <v>525</v>
      </c>
      <c r="J10911" s="3">
        <v>1365</v>
      </c>
      <c r="K10911">
        <f>Table1[[#This Row],[Total Revenue + Open]]/Table1[[#This Row],[Qty]]</f>
        <v>2.6</v>
      </c>
      <c r="L10911">
        <f>Table1[[#This Row],[Total Revenue + Open]]/Table1[[#This Row],[Qty]]</f>
        <v>2.6</v>
      </c>
    </row>
    <row r="10912" spans="1:12" hidden="1">
      <c r="A10912" t="s">
        <v>544</v>
      </c>
      <c r="B10912" t="s">
        <v>490</v>
      </c>
      <c r="C10912" t="s">
        <v>491</v>
      </c>
      <c r="D10912" t="s">
        <v>696</v>
      </c>
      <c r="E10912" t="s">
        <v>15</v>
      </c>
      <c r="F10912" t="s">
        <v>214</v>
      </c>
      <c r="G10912" t="s">
        <v>215</v>
      </c>
      <c r="H10912" s="1">
        <v>2022</v>
      </c>
      <c r="I10912" s="2">
        <v>525</v>
      </c>
      <c r="J10912" s="3">
        <v>1365</v>
      </c>
      <c r="K10912">
        <f>Table1[[#This Row],[Total Revenue + Open]]/Table1[[#This Row],[Qty]]</f>
        <v>2.6</v>
      </c>
      <c r="L10912">
        <f>Table1[[#This Row],[Total Revenue + Open]]/Table1[[#This Row],[Qty]]</f>
        <v>2.6</v>
      </c>
    </row>
    <row r="10913" spans="1:12" hidden="1">
      <c r="A10913" t="s">
        <v>544</v>
      </c>
      <c r="B10913" t="s">
        <v>490</v>
      </c>
      <c r="C10913" t="s">
        <v>491</v>
      </c>
      <c r="D10913" t="s">
        <v>696</v>
      </c>
      <c r="E10913" t="s">
        <v>15</v>
      </c>
      <c r="F10913" t="s">
        <v>216</v>
      </c>
      <c r="G10913" t="s">
        <v>361</v>
      </c>
      <c r="H10913" s="1">
        <v>2019</v>
      </c>
      <c r="I10913" s="2">
        <v>7190</v>
      </c>
      <c r="J10913" s="3">
        <v>18447</v>
      </c>
      <c r="K10913">
        <f>Table1[[#This Row],[Total Revenue + Open]]/Table1[[#This Row],[Qty]]</f>
        <v>2.5656467315716274</v>
      </c>
      <c r="L10913">
        <f>Table1[[#This Row],[Total Revenue + Open]]/Table1[[#This Row],[Qty]]</f>
        <v>2.5656467315716274</v>
      </c>
    </row>
    <row r="10914" spans="1:12" hidden="1">
      <c r="A10914" t="s">
        <v>544</v>
      </c>
      <c r="B10914" t="s">
        <v>490</v>
      </c>
      <c r="C10914" t="s">
        <v>491</v>
      </c>
      <c r="D10914" t="s">
        <v>582</v>
      </c>
      <c r="E10914" t="s">
        <v>15</v>
      </c>
      <c r="F10914" t="s">
        <v>36</v>
      </c>
      <c r="G10914" t="s">
        <v>383</v>
      </c>
      <c r="H10914" s="1">
        <v>2017</v>
      </c>
      <c r="I10914" s="2">
        <v>6435</v>
      </c>
      <c r="J10914" s="3">
        <v>7680</v>
      </c>
      <c r="K10914">
        <f>Table1[[#This Row],[Total Revenue + Open]]/Table1[[#This Row],[Qty]]</f>
        <v>1.1934731934731935</v>
      </c>
      <c r="L10914">
        <f>Table1[[#This Row],[Total Revenue + Open]]/Table1[[#This Row],[Qty]]</f>
        <v>1.1934731934731935</v>
      </c>
    </row>
    <row r="10915" spans="1:12" hidden="1">
      <c r="A10915" t="s">
        <v>544</v>
      </c>
      <c r="B10915" t="s">
        <v>490</v>
      </c>
      <c r="C10915" t="s">
        <v>518</v>
      </c>
      <c r="D10915" t="s">
        <v>687</v>
      </c>
      <c r="E10915" t="s">
        <v>15</v>
      </c>
      <c r="F10915" t="s">
        <v>77</v>
      </c>
      <c r="G10915" t="s">
        <v>78</v>
      </c>
      <c r="H10915" s="1">
        <v>2020</v>
      </c>
      <c r="I10915" s="2">
        <v>1210</v>
      </c>
      <c r="J10915" s="3">
        <v>987.69822171400006</v>
      </c>
      <c r="K10915">
        <f>Table1[[#This Row],[Total Revenue + Open]]/Table1[[#This Row],[Qty]]</f>
        <v>0.81627952207768595</v>
      </c>
      <c r="L10915">
        <f>Table1[[#This Row],[Total Revenue + Open]]/Table1[[#This Row],[Qty]]</f>
        <v>0.81627952207768595</v>
      </c>
    </row>
    <row r="10916" spans="1:12" hidden="1">
      <c r="A10916" t="s">
        <v>544</v>
      </c>
      <c r="B10916" t="s">
        <v>490</v>
      </c>
      <c r="C10916" t="s">
        <v>518</v>
      </c>
      <c r="D10916" t="s">
        <v>687</v>
      </c>
      <c r="E10916" t="s">
        <v>15</v>
      </c>
      <c r="F10916" t="s">
        <v>77</v>
      </c>
      <c r="G10916" t="s">
        <v>78</v>
      </c>
      <c r="H10916" s="1">
        <v>2021</v>
      </c>
      <c r="I10916" s="2">
        <v>4225</v>
      </c>
      <c r="J10916" s="3">
        <v>3306.7183086826999</v>
      </c>
      <c r="K10916">
        <f>Table1[[#This Row],[Total Revenue + Open]]/Table1[[#This Row],[Qty]]</f>
        <v>0.78265522098998819</v>
      </c>
      <c r="L10916">
        <f>Table1[[#This Row],[Total Revenue + Open]]/Table1[[#This Row],[Qty]]</f>
        <v>0.78265522098998819</v>
      </c>
    </row>
    <row r="10917" spans="1:12" hidden="1">
      <c r="A10917" t="s">
        <v>544</v>
      </c>
      <c r="B10917" t="s">
        <v>490</v>
      </c>
      <c r="C10917" t="s">
        <v>518</v>
      </c>
      <c r="D10917" t="s">
        <v>687</v>
      </c>
      <c r="E10917" t="s">
        <v>15</v>
      </c>
      <c r="F10917" t="s">
        <v>77</v>
      </c>
      <c r="G10917" t="s">
        <v>78</v>
      </c>
      <c r="H10917" s="1">
        <v>2022</v>
      </c>
      <c r="I10917" s="2">
        <v>5735</v>
      </c>
      <c r="J10917" s="3">
        <v>4561.7207276613999</v>
      </c>
      <c r="K10917">
        <f>Table1[[#This Row],[Total Revenue + Open]]/Table1[[#This Row],[Qty]]</f>
        <v>0.79541773804034877</v>
      </c>
      <c r="L10917">
        <f>Table1[[#This Row],[Total Revenue + Open]]/Table1[[#This Row],[Qty]]</f>
        <v>0.79541773804034877</v>
      </c>
    </row>
    <row r="10918" spans="1:12" hidden="1">
      <c r="A10918" t="s">
        <v>544</v>
      </c>
      <c r="B10918" t="s">
        <v>490</v>
      </c>
      <c r="C10918" t="s">
        <v>518</v>
      </c>
      <c r="D10918" t="s">
        <v>687</v>
      </c>
      <c r="E10918" t="s">
        <v>15</v>
      </c>
      <c r="F10918" t="s">
        <v>77</v>
      </c>
      <c r="G10918" t="s">
        <v>78</v>
      </c>
      <c r="H10918" s="1">
        <v>2022</v>
      </c>
      <c r="I10918" s="2">
        <v>3570</v>
      </c>
      <c r="J10918" s="3">
        <v>2763.9508412682999</v>
      </c>
      <c r="K10918">
        <f>Table1[[#This Row],[Total Revenue + Open]]/Table1[[#This Row],[Qty]]</f>
        <v>0.77421592192389355</v>
      </c>
      <c r="L10918">
        <f>Table1[[#This Row],[Total Revenue + Open]]/Table1[[#This Row],[Qty]]</f>
        <v>0.77421592192389355</v>
      </c>
    </row>
    <row r="10919" spans="1:12" hidden="1">
      <c r="A10919" t="s">
        <v>544</v>
      </c>
      <c r="B10919" t="s">
        <v>490</v>
      </c>
      <c r="C10919" t="s">
        <v>518</v>
      </c>
      <c r="D10919" t="s">
        <v>687</v>
      </c>
      <c r="E10919" t="s">
        <v>15</v>
      </c>
      <c r="F10919" t="s">
        <v>77</v>
      </c>
      <c r="G10919" t="s">
        <v>79</v>
      </c>
      <c r="H10919" s="1">
        <v>2020</v>
      </c>
      <c r="I10919" s="2">
        <v>1210</v>
      </c>
      <c r="J10919" s="3">
        <v>987.69822171400006</v>
      </c>
      <c r="K10919">
        <f>Table1[[#This Row],[Total Revenue + Open]]/Table1[[#This Row],[Qty]]</f>
        <v>0.81627952207768595</v>
      </c>
      <c r="L10919">
        <f>Table1[[#This Row],[Total Revenue + Open]]/Table1[[#This Row],[Qty]]</f>
        <v>0.81627952207768595</v>
      </c>
    </row>
    <row r="10920" spans="1:12" hidden="1">
      <c r="A10920" t="s">
        <v>544</v>
      </c>
      <c r="B10920" t="s">
        <v>490</v>
      </c>
      <c r="C10920" t="s">
        <v>518</v>
      </c>
      <c r="D10920" t="s">
        <v>687</v>
      </c>
      <c r="E10920" t="s">
        <v>15</v>
      </c>
      <c r="F10920" t="s">
        <v>77</v>
      </c>
      <c r="G10920" t="s">
        <v>79</v>
      </c>
      <c r="H10920" s="1">
        <v>2021</v>
      </c>
      <c r="I10920" s="2">
        <v>4225</v>
      </c>
      <c r="J10920" s="3">
        <v>3306.7183086826999</v>
      </c>
      <c r="K10920">
        <f>Table1[[#This Row],[Total Revenue + Open]]/Table1[[#This Row],[Qty]]</f>
        <v>0.78265522098998819</v>
      </c>
      <c r="L10920">
        <f>Table1[[#This Row],[Total Revenue + Open]]/Table1[[#This Row],[Qty]]</f>
        <v>0.78265522098998819</v>
      </c>
    </row>
    <row r="10921" spans="1:12" hidden="1">
      <c r="A10921" t="s">
        <v>544</v>
      </c>
      <c r="B10921" t="s">
        <v>490</v>
      </c>
      <c r="C10921" t="s">
        <v>518</v>
      </c>
      <c r="D10921" t="s">
        <v>687</v>
      </c>
      <c r="E10921" t="s">
        <v>15</v>
      </c>
      <c r="F10921" t="s">
        <v>77</v>
      </c>
      <c r="G10921" t="s">
        <v>79</v>
      </c>
      <c r="H10921" s="1">
        <v>2022</v>
      </c>
      <c r="I10921" s="2">
        <v>5735</v>
      </c>
      <c r="J10921" s="3">
        <v>4561.7207276613999</v>
      </c>
      <c r="K10921">
        <f>Table1[[#This Row],[Total Revenue + Open]]/Table1[[#This Row],[Qty]]</f>
        <v>0.79541773804034877</v>
      </c>
      <c r="L10921">
        <f>Table1[[#This Row],[Total Revenue + Open]]/Table1[[#This Row],[Qty]]</f>
        <v>0.79541773804034877</v>
      </c>
    </row>
    <row r="10922" spans="1:12" hidden="1">
      <c r="A10922" t="s">
        <v>544</v>
      </c>
      <c r="B10922" t="s">
        <v>490</v>
      </c>
      <c r="C10922" t="s">
        <v>518</v>
      </c>
      <c r="D10922" t="s">
        <v>687</v>
      </c>
      <c r="E10922" t="s">
        <v>15</v>
      </c>
      <c r="F10922" t="s">
        <v>77</v>
      </c>
      <c r="G10922" t="s">
        <v>79</v>
      </c>
      <c r="H10922" s="1">
        <v>2022</v>
      </c>
      <c r="I10922" s="2">
        <v>3320</v>
      </c>
      <c r="J10922" s="3">
        <v>2438.3108111133001</v>
      </c>
      <c r="K10922">
        <f>Table1[[#This Row],[Total Revenue + Open]]/Table1[[#This Row],[Qty]]</f>
        <v>0.73443096720280121</v>
      </c>
      <c r="L10922">
        <f>Table1[[#This Row],[Total Revenue + Open]]/Table1[[#This Row],[Qty]]</f>
        <v>0.73443096720280121</v>
      </c>
    </row>
    <row r="10923" spans="1:12" hidden="1">
      <c r="A10923" t="s">
        <v>544</v>
      </c>
      <c r="B10923" t="s">
        <v>490</v>
      </c>
      <c r="C10923" t="s">
        <v>518</v>
      </c>
      <c r="D10923" t="s">
        <v>687</v>
      </c>
      <c r="E10923" t="s">
        <v>15</v>
      </c>
      <c r="F10923" t="s">
        <v>77</v>
      </c>
      <c r="G10923" t="s">
        <v>79</v>
      </c>
      <c r="H10923" s="1">
        <v>2022</v>
      </c>
      <c r="I10923" s="2">
        <v>5025</v>
      </c>
      <c r="J10923" s="3">
        <v>3582.4136059345001</v>
      </c>
      <c r="K10923">
        <f>Table1[[#This Row],[Total Revenue + Open]]/Table1[[#This Row],[Qty]]</f>
        <v>0.71291813053422892</v>
      </c>
      <c r="L10923">
        <f>Table1[[#This Row],[Total Revenue + Open]]/Table1[[#This Row],[Qty]]</f>
        <v>0.71291813053422892</v>
      </c>
    </row>
    <row r="10924" spans="1:12" hidden="1">
      <c r="A10924" t="s">
        <v>544</v>
      </c>
      <c r="B10924" t="s">
        <v>490</v>
      </c>
      <c r="C10924" t="s">
        <v>518</v>
      </c>
      <c r="D10924" t="s">
        <v>687</v>
      </c>
      <c r="E10924" t="s">
        <v>15</v>
      </c>
      <c r="F10924" t="s">
        <v>77</v>
      </c>
      <c r="G10924" t="s">
        <v>79</v>
      </c>
      <c r="H10924" s="1">
        <v>2022</v>
      </c>
      <c r="I10924" s="2">
        <v>1260</v>
      </c>
      <c r="J10924" s="3">
        <v>905.55337072830002</v>
      </c>
      <c r="K10924">
        <f>Table1[[#This Row],[Total Revenue + Open]]/Table1[[#This Row],[Qty]]</f>
        <v>0.71869315137166667</v>
      </c>
      <c r="L10924">
        <f>Table1[[#This Row],[Total Revenue + Open]]/Table1[[#This Row],[Qty]]</f>
        <v>0.71869315137166667</v>
      </c>
    </row>
    <row r="10925" spans="1:12" hidden="1">
      <c r="A10925" t="s">
        <v>544</v>
      </c>
      <c r="B10925" t="s">
        <v>490</v>
      </c>
      <c r="C10925" t="s">
        <v>518</v>
      </c>
      <c r="D10925" t="s">
        <v>687</v>
      </c>
      <c r="E10925" t="s">
        <v>15</v>
      </c>
      <c r="F10925" t="s">
        <v>77</v>
      </c>
      <c r="G10925" t="s">
        <v>79</v>
      </c>
      <c r="H10925" s="1">
        <v>2022</v>
      </c>
      <c r="I10925" s="2">
        <v>11460</v>
      </c>
      <c r="J10925" s="3">
        <v>8645.2459092168992</v>
      </c>
      <c r="K10925">
        <f>Table1[[#This Row],[Total Revenue + Open]]/Table1[[#This Row],[Qty]]</f>
        <v>0.7543844597920506</v>
      </c>
      <c r="L10925">
        <f>Table1[[#This Row],[Total Revenue + Open]]/Table1[[#This Row],[Qty]]</f>
        <v>0.7543844597920506</v>
      </c>
    </row>
    <row r="10926" spans="1:12" hidden="1">
      <c r="A10926" t="s">
        <v>544</v>
      </c>
      <c r="B10926" t="s">
        <v>490</v>
      </c>
      <c r="C10926" t="s">
        <v>518</v>
      </c>
      <c r="D10926" t="s">
        <v>687</v>
      </c>
      <c r="E10926" t="s">
        <v>15</v>
      </c>
      <c r="F10926" t="s">
        <v>77</v>
      </c>
      <c r="G10926" t="s">
        <v>79</v>
      </c>
      <c r="H10926" s="1">
        <v>2021</v>
      </c>
      <c r="I10926" s="2">
        <v>950</v>
      </c>
      <c r="J10926" s="3">
        <v>768.52043767839996</v>
      </c>
      <c r="K10926">
        <f>Table1[[#This Row],[Total Revenue + Open]]/Table1[[#This Row],[Qty]]</f>
        <v>0.80896888176673676</v>
      </c>
      <c r="L10926">
        <f>Table1[[#This Row],[Total Revenue + Open]]/Table1[[#This Row],[Qty]]</f>
        <v>0.80896888176673676</v>
      </c>
    </row>
    <row r="10927" spans="1:12" hidden="1">
      <c r="A10927" t="s">
        <v>544</v>
      </c>
      <c r="B10927" t="s">
        <v>490</v>
      </c>
      <c r="C10927" t="s">
        <v>518</v>
      </c>
      <c r="D10927" t="s">
        <v>687</v>
      </c>
      <c r="E10927" t="s">
        <v>15</v>
      </c>
      <c r="F10927" t="s">
        <v>77</v>
      </c>
      <c r="G10927" t="s">
        <v>79</v>
      </c>
      <c r="H10927" s="1">
        <v>2022</v>
      </c>
      <c r="I10927" s="2">
        <v>2310</v>
      </c>
      <c r="J10927" s="3">
        <v>1891.3224634832</v>
      </c>
      <c r="K10927">
        <f>Table1[[#This Row],[Total Revenue + Open]]/Table1[[#This Row],[Qty]]</f>
        <v>0.81875431319619041</v>
      </c>
      <c r="L10927">
        <f>Table1[[#This Row],[Total Revenue + Open]]/Table1[[#This Row],[Qty]]</f>
        <v>0.81875431319619041</v>
      </c>
    </row>
    <row r="10928" spans="1:12" hidden="1">
      <c r="A10928" t="s">
        <v>544</v>
      </c>
      <c r="B10928" t="s">
        <v>490</v>
      </c>
      <c r="C10928" t="s">
        <v>518</v>
      </c>
      <c r="D10928" t="s">
        <v>687</v>
      </c>
      <c r="E10928" t="s">
        <v>15</v>
      </c>
      <c r="F10928" t="s">
        <v>77</v>
      </c>
      <c r="G10928" t="s">
        <v>79</v>
      </c>
      <c r="H10928" s="1">
        <v>2022</v>
      </c>
      <c r="I10928" s="2">
        <v>400</v>
      </c>
      <c r="J10928" s="3">
        <v>293.54079971049998</v>
      </c>
      <c r="K10928">
        <f>Table1[[#This Row],[Total Revenue + Open]]/Table1[[#This Row],[Qty]]</f>
        <v>0.73385199927625</v>
      </c>
      <c r="L10928">
        <f>Table1[[#This Row],[Total Revenue + Open]]/Table1[[#This Row],[Qty]]</f>
        <v>0.73385199927625</v>
      </c>
    </row>
    <row r="10929" spans="1:12" hidden="1">
      <c r="A10929" t="s">
        <v>544</v>
      </c>
      <c r="B10929" t="s">
        <v>490</v>
      </c>
      <c r="C10929" t="s">
        <v>518</v>
      </c>
      <c r="D10929" t="s">
        <v>687</v>
      </c>
      <c r="E10929" t="s">
        <v>15</v>
      </c>
      <c r="F10929" t="s">
        <v>77</v>
      </c>
      <c r="G10929" t="s">
        <v>79</v>
      </c>
      <c r="H10929" s="1">
        <v>2022</v>
      </c>
      <c r="I10929" s="2">
        <v>850</v>
      </c>
      <c r="J10929" s="3">
        <v>632.19699321780001</v>
      </c>
      <c r="K10929">
        <f>Table1[[#This Row],[Total Revenue + Open]]/Table1[[#This Row],[Qty]]</f>
        <v>0.7437611684915294</v>
      </c>
      <c r="L10929">
        <f>Table1[[#This Row],[Total Revenue + Open]]/Table1[[#This Row],[Qty]]</f>
        <v>0.7437611684915294</v>
      </c>
    </row>
    <row r="10930" spans="1:12" hidden="1">
      <c r="A10930" t="s">
        <v>544</v>
      </c>
      <c r="B10930" t="s">
        <v>490</v>
      </c>
      <c r="C10930" t="s">
        <v>518</v>
      </c>
      <c r="D10930" t="s">
        <v>687</v>
      </c>
      <c r="E10930" t="s">
        <v>15</v>
      </c>
      <c r="F10930" t="s">
        <v>77</v>
      </c>
      <c r="G10930" t="s">
        <v>79</v>
      </c>
      <c r="H10930" s="1">
        <v>2022</v>
      </c>
      <c r="I10930" s="2">
        <v>3570</v>
      </c>
      <c r="J10930" s="3">
        <v>2763.9508412682999</v>
      </c>
      <c r="K10930">
        <f>Table1[[#This Row],[Total Revenue + Open]]/Table1[[#This Row],[Qty]]</f>
        <v>0.77421592192389355</v>
      </c>
      <c r="L10930">
        <f>Table1[[#This Row],[Total Revenue + Open]]/Table1[[#This Row],[Qty]]</f>
        <v>0.77421592192389355</v>
      </c>
    </row>
    <row r="10931" spans="1:12" hidden="1">
      <c r="A10931" t="s">
        <v>544</v>
      </c>
      <c r="B10931" t="s">
        <v>530</v>
      </c>
      <c r="C10931" t="s">
        <v>530</v>
      </c>
      <c r="D10931" t="s">
        <v>580</v>
      </c>
      <c r="E10931" t="s">
        <v>15</v>
      </c>
      <c r="F10931" t="s">
        <v>36</v>
      </c>
      <c r="G10931" t="s">
        <v>37</v>
      </c>
      <c r="H10931" s="1">
        <v>2022</v>
      </c>
      <c r="I10931" s="2">
        <v>38645</v>
      </c>
      <c r="J10931" s="3">
        <v>51523</v>
      </c>
      <c r="K10931">
        <f>Table1[[#This Row],[Total Revenue + Open]]/Table1[[#This Row],[Qty]]</f>
        <v>1.3332384525811878</v>
      </c>
      <c r="L10931">
        <f>Table1[[#This Row],[Total Revenue + Open]]/Table1[[#This Row],[Qty]]</f>
        <v>1.3332384525811878</v>
      </c>
    </row>
    <row r="10932" spans="1:12" hidden="1">
      <c r="A10932" t="s">
        <v>544</v>
      </c>
      <c r="B10932" t="s">
        <v>530</v>
      </c>
      <c r="C10932" t="s">
        <v>530</v>
      </c>
      <c r="D10932" t="s">
        <v>562</v>
      </c>
      <c r="E10932" t="s">
        <v>15</v>
      </c>
      <c r="F10932" t="s">
        <v>34</v>
      </c>
      <c r="G10932" t="s">
        <v>35</v>
      </c>
      <c r="H10932" s="1">
        <v>2022</v>
      </c>
      <c r="I10932" s="2">
        <v>22915</v>
      </c>
      <c r="J10932" s="3">
        <v>50616</v>
      </c>
      <c r="K10932">
        <f>Table1[[#This Row],[Total Revenue + Open]]/Table1[[#This Row],[Qty]]</f>
        <v>2.2088588260964435</v>
      </c>
      <c r="L10932">
        <f>Table1[[#This Row],[Total Revenue + Open]]/Table1[[#This Row],[Qty]]</f>
        <v>2.2088588260964435</v>
      </c>
    </row>
    <row r="10933" spans="1:12" hidden="1">
      <c r="A10933" t="s">
        <v>710</v>
      </c>
      <c r="B10933" t="s">
        <v>530</v>
      </c>
      <c r="C10933" t="s">
        <v>530</v>
      </c>
      <c r="D10933" t="s">
        <v>790</v>
      </c>
      <c r="E10933" t="s">
        <v>15</v>
      </c>
      <c r="F10933" t="s">
        <v>31</v>
      </c>
      <c r="G10933" t="s">
        <v>66</v>
      </c>
      <c r="H10933" s="1">
        <v>2022</v>
      </c>
      <c r="I10933" s="2">
        <v>20310</v>
      </c>
      <c r="J10933" s="3">
        <v>49894</v>
      </c>
      <c r="K10933">
        <f>Table1[[#This Row],[Total Revenue + Open]]/Table1[[#This Row],[Qty]]</f>
        <v>2.4566223535204332</v>
      </c>
      <c r="L10933">
        <f>Table1[[#This Row],[Total Revenue + Open]]/Table1[[#This Row],[Qty]]</f>
        <v>2.4566223535204332</v>
      </c>
    </row>
    <row r="10934" spans="1:12" hidden="1">
      <c r="A10934" t="s">
        <v>544</v>
      </c>
      <c r="B10934" t="s">
        <v>530</v>
      </c>
      <c r="C10934" t="s">
        <v>530</v>
      </c>
      <c r="D10934" t="s">
        <v>580</v>
      </c>
      <c r="E10934" t="s">
        <v>15</v>
      </c>
      <c r="F10934" t="s">
        <v>36</v>
      </c>
      <c r="G10934" t="s">
        <v>37</v>
      </c>
      <c r="H10934" s="1">
        <v>2022</v>
      </c>
      <c r="I10934" s="2">
        <v>36035</v>
      </c>
      <c r="J10934" s="3">
        <v>49114.5</v>
      </c>
      <c r="K10934">
        <f>Table1[[#This Row],[Total Revenue + Open]]/Table1[[#This Row],[Qty]]</f>
        <v>1.3629665602886083</v>
      </c>
      <c r="L10934">
        <f>Table1[[#This Row],[Total Revenue + Open]]/Table1[[#This Row],[Qty]]</f>
        <v>1.3629665602886083</v>
      </c>
    </row>
    <row r="10935" spans="1:12" hidden="1">
      <c r="A10935" t="s">
        <v>544</v>
      </c>
      <c r="B10935" t="s">
        <v>530</v>
      </c>
      <c r="C10935" t="s">
        <v>530</v>
      </c>
      <c r="D10935" t="s">
        <v>702</v>
      </c>
      <c r="E10935" t="s">
        <v>15</v>
      </c>
      <c r="F10935" t="s">
        <v>36</v>
      </c>
      <c r="G10935" t="s">
        <v>37</v>
      </c>
      <c r="H10935" s="1">
        <v>2022</v>
      </c>
      <c r="I10935" s="2">
        <v>36385</v>
      </c>
      <c r="J10935" s="3">
        <v>48870</v>
      </c>
      <c r="K10935">
        <f>Table1[[#This Row],[Total Revenue + Open]]/Table1[[#This Row],[Qty]]</f>
        <v>1.3431359076542531</v>
      </c>
      <c r="L10935">
        <f>Table1[[#This Row],[Total Revenue + Open]]/Table1[[#This Row],[Qty]]</f>
        <v>1.3431359076542531</v>
      </c>
    </row>
    <row r="10936" spans="1:12" hidden="1">
      <c r="A10936" t="s">
        <v>710</v>
      </c>
      <c r="B10936" t="s">
        <v>530</v>
      </c>
      <c r="C10936" t="s">
        <v>530</v>
      </c>
      <c r="D10936" t="s">
        <v>780</v>
      </c>
      <c r="E10936" t="s">
        <v>15</v>
      </c>
      <c r="F10936" t="s">
        <v>16</v>
      </c>
      <c r="G10936" t="s">
        <v>158</v>
      </c>
      <c r="H10936" s="1">
        <v>2022</v>
      </c>
      <c r="I10936" s="2">
        <v>21610</v>
      </c>
      <c r="J10936" s="3">
        <v>47730</v>
      </c>
      <c r="K10936">
        <f>Table1[[#This Row],[Total Revenue + Open]]/Table1[[#This Row],[Qty]]</f>
        <v>2.2086996760758906</v>
      </c>
      <c r="L10936">
        <f>Table1[[#This Row],[Total Revenue + Open]]/Table1[[#This Row],[Qty]]</f>
        <v>2.2086996760758906</v>
      </c>
    </row>
    <row r="10937" spans="1:12" hidden="1">
      <c r="A10937" t="s">
        <v>544</v>
      </c>
      <c r="B10937" t="s">
        <v>530</v>
      </c>
      <c r="C10937" t="s">
        <v>530</v>
      </c>
      <c r="D10937" t="s">
        <v>580</v>
      </c>
      <c r="E10937" t="s">
        <v>15</v>
      </c>
      <c r="F10937" t="s">
        <v>34</v>
      </c>
      <c r="G10937" t="s">
        <v>150</v>
      </c>
      <c r="H10937" s="1">
        <v>2020</v>
      </c>
      <c r="I10937" s="2">
        <v>9705</v>
      </c>
      <c r="J10937" s="3">
        <v>21423</v>
      </c>
      <c r="K10937">
        <f>Table1[[#This Row],[Total Revenue + Open]]/Table1[[#This Row],[Qty]]</f>
        <v>2.2074188562596602</v>
      </c>
      <c r="L10937">
        <f>Table1[[#This Row],[Total Revenue + Open]]/Table1[[#This Row],[Qty]]</f>
        <v>2.2074188562596602</v>
      </c>
    </row>
    <row r="10938" spans="1:12" hidden="1">
      <c r="A10938" t="s">
        <v>544</v>
      </c>
      <c r="B10938" t="s">
        <v>530</v>
      </c>
      <c r="C10938" t="s">
        <v>530</v>
      </c>
      <c r="D10938" t="s">
        <v>580</v>
      </c>
      <c r="E10938" t="s">
        <v>15</v>
      </c>
      <c r="F10938" t="s">
        <v>34</v>
      </c>
      <c r="G10938" t="s">
        <v>152</v>
      </c>
      <c r="H10938" s="1">
        <v>2020</v>
      </c>
      <c r="I10938" s="2">
        <v>442250</v>
      </c>
      <c r="J10938" s="3">
        <v>985600</v>
      </c>
      <c r="K10938">
        <f>Table1[[#This Row],[Total Revenue + Open]]/Table1[[#This Row],[Qty]]</f>
        <v>2.2286037309214244</v>
      </c>
      <c r="L10938">
        <f>Table1[[#This Row],[Total Revenue + Open]]/Table1[[#This Row],[Qty]]</f>
        <v>2.2286037309214244</v>
      </c>
    </row>
    <row r="10939" spans="1:12" hidden="1">
      <c r="A10939" t="s">
        <v>544</v>
      </c>
      <c r="B10939" t="s">
        <v>530</v>
      </c>
      <c r="C10939" t="s">
        <v>530</v>
      </c>
      <c r="D10939" t="s">
        <v>580</v>
      </c>
      <c r="E10939" t="s">
        <v>15</v>
      </c>
      <c r="F10939" t="s">
        <v>34</v>
      </c>
      <c r="G10939" t="s">
        <v>152</v>
      </c>
      <c r="H10939" s="1">
        <v>2020</v>
      </c>
      <c r="I10939" s="2">
        <v>11360</v>
      </c>
      <c r="J10939" s="3">
        <v>25312</v>
      </c>
      <c r="K10939">
        <f>Table1[[#This Row],[Total Revenue + Open]]/Table1[[#This Row],[Qty]]</f>
        <v>2.2281690140845072</v>
      </c>
      <c r="L10939">
        <f>Table1[[#This Row],[Total Revenue + Open]]/Table1[[#This Row],[Qty]]</f>
        <v>2.2281690140845072</v>
      </c>
    </row>
    <row r="10940" spans="1:12" hidden="1">
      <c r="A10940" t="s">
        <v>544</v>
      </c>
      <c r="B10940" t="s">
        <v>530</v>
      </c>
      <c r="C10940" t="s">
        <v>530</v>
      </c>
      <c r="D10940" t="s">
        <v>580</v>
      </c>
      <c r="E10940" t="s">
        <v>15</v>
      </c>
      <c r="F10940" t="s">
        <v>34</v>
      </c>
      <c r="G10940" t="s">
        <v>152</v>
      </c>
      <c r="H10940" s="1">
        <v>2021</v>
      </c>
      <c r="I10940" s="2">
        <v>6085</v>
      </c>
      <c r="J10940" s="3">
        <v>13552</v>
      </c>
      <c r="K10940">
        <f>Table1[[#This Row],[Total Revenue + Open]]/Table1[[#This Row],[Qty]]</f>
        <v>2.2271158586688578</v>
      </c>
      <c r="L10940">
        <f>Table1[[#This Row],[Total Revenue + Open]]/Table1[[#This Row],[Qty]]</f>
        <v>2.2271158586688578</v>
      </c>
    </row>
    <row r="10941" spans="1:12" hidden="1">
      <c r="A10941" t="s">
        <v>544</v>
      </c>
      <c r="B10941" t="s">
        <v>530</v>
      </c>
      <c r="C10941" t="s">
        <v>530</v>
      </c>
      <c r="D10941" t="s">
        <v>580</v>
      </c>
      <c r="E10941" t="s">
        <v>15</v>
      </c>
      <c r="F10941" t="s">
        <v>34</v>
      </c>
      <c r="G10941" t="s">
        <v>152</v>
      </c>
      <c r="H10941" s="1">
        <v>2021</v>
      </c>
      <c r="I10941" s="2">
        <v>7140</v>
      </c>
      <c r="J10941" s="3">
        <v>15904</v>
      </c>
      <c r="K10941">
        <f>Table1[[#This Row],[Total Revenue + Open]]/Table1[[#This Row],[Qty]]</f>
        <v>2.2274509803921569</v>
      </c>
      <c r="L10941">
        <f>Table1[[#This Row],[Total Revenue + Open]]/Table1[[#This Row],[Qty]]</f>
        <v>2.2274509803921569</v>
      </c>
    </row>
    <row r="10942" spans="1:12" hidden="1">
      <c r="A10942" t="s">
        <v>544</v>
      </c>
      <c r="B10942" t="s">
        <v>530</v>
      </c>
      <c r="C10942" t="s">
        <v>530</v>
      </c>
      <c r="D10942" t="s">
        <v>580</v>
      </c>
      <c r="E10942" t="s">
        <v>15</v>
      </c>
      <c r="F10942" t="s">
        <v>34</v>
      </c>
      <c r="G10942" t="s">
        <v>152</v>
      </c>
      <c r="H10942" s="1">
        <v>2021</v>
      </c>
      <c r="I10942" s="2">
        <v>2465</v>
      </c>
      <c r="J10942" s="3">
        <v>5488</v>
      </c>
      <c r="K10942">
        <f>Table1[[#This Row],[Total Revenue + Open]]/Table1[[#This Row],[Qty]]</f>
        <v>2.2263691683569982</v>
      </c>
      <c r="L10942">
        <f>Table1[[#This Row],[Total Revenue + Open]]/Table1[[#This Row],[Qty]]</f>
        <v>2.2263691683569982</v>
      </c>
    </row>
    <row r="10943" spans="1:12" hidden="1">
      <c r="A10943" t="s">
        <v>544</v>
      </c>
      <c r="B10943" t="s">
        <v>530</v>
      </c>
      <c r="C10943" t="s">
        <v>530</v>
      </c>
      <c r="D10943" t="s">
        <v>580</v>
      </c>
      <c r="E10943" t="s">
        <v>15</v>
      </c>
      <c r="F10943" t="s">
        <v>34</v>
      </c>
      <c r="G10943" t="s">
        <v>152</v>
      </c>
      <c r="H10943" s="1">
        <v>2021</v>
      </c>
      <c r="I10943" s="2">
        <v>2865</v>
      </c>
      <c r="J10943" s="3">
        <v>6384</v>
      </c>
      <c r="K10943">
        <f>Table1[[#This Row],[Total Revenue + Open]]/Table1[[#This Row],[Qty]]</f>
        <v>2.2282722513089004</v>
      </c>
      <c r="L10943">
        <f>Table1[[#This Row],[Total Revenue + Open]]/Table1[[#This Row],[Qty]]</f>
        <v>2.2282722513089004</v>
      </c>
    </row>
    <row r="10944" spans="1:12" hidden="1">
      <c r="A10944" t="s">
        <v>544</v>
      </c>
      <c r="B10944" t="s">
        <v>530</v>
      </c>
      <c r="C10944" t="s">
        <v>530</v>
      </c>
      <c r="D10944" t="s">
        <v>580</v>
      </c>
      <c r="E10944" t="s">
        <v>15</v>
      </c>
      <c r="F10944" t="s">
        <v>34</v>
      </c>
      <c r="G10944" t="s">
        <v>152</v>
      </c>
      <c r="H10944" s="1">
        <v>2021</v>
      </c>
      <c r="I10944" s="2">
        <v>7140</v>
      </c>
      <c r="J10944" s="3">
        <v>15904</v>
      </c>
      <c r="K10944">
        <f>Table1[[#This Row],[Total Revenue + Open]]/Table1[[#This Row],[Qty]]</f>
        <v>2.2274509803921569</v>
      </c>
      <c r="L10944">
        <f>Table1[[#This Row],[Total Revenue + Open]]/Table1[[#This Row],[Qty]]</f>
        <v>2.2274509803921569</v>
      </c>
    </row>
    <row r="10945" spans="1:12" hidden="1">
      <c r="A10945" t="s">
        <v>544</v>
      </c>
      <c r="B10945" t="s">
        <v>530</v>
      </c>
      <c r="C10945" t="s">
        <v>530</v>
      </c>
      <c r="D10945" t="s">
        <v>580</v>
      </c>
      <c r="E10945" t="s">
        <v>15</v>
      </c>
      <c r="F10945" t="s">
        <v>34</v>
      </c>
      <c r="G10945" t="s">
        <v>152</v>
      </c>
      <c r="H10945" s="1">
        <v>2021</v>
      </c>
      <c r="I10945" s="2">
        <v>4675</v>
      </c>
      <c r="J10945" s="3">
        <v>10416</v>
      </c>
      <c r="K10945">
        <f>Table1[[#This Row],[Total Revenue + Open]]/Table1[[#This Row],[Qty]]</f>
        <v>2.2280213903743316</v>
      </c>
      <c r="L10945">
        <f>Table1[[#This Row],[Total Revenue + Open]]/Table1[[#This Row],[Qty]]</f>
        <v>2.2280213903743316</v>
      </c>
    </row>
    <row r="10946" spans="1:12" hidden="1">
      <c r="A10946" t="s">
        <v>710</v>
      </c>
      <c r="B10946" t="s">
        <v>530</v>
      </c>
      <c r="C10946" t="s">
        <v>530</v>
      </c>
      <c r="D10946" t="s">
        <v>780</v>
      </c>
      <c r="E10946" t="s">
        <v>15</v>
      </c>
      <c r="F10946" t="s">
        <v>214</v>
      </c>
      <c r="G10946" t="s">
        <v>470</v>
      </c>
      <c r="H10946" s="1">
        <v>2022</v>
      </c>
      <c r="I10946" s="2">
        <v>18145</v>
      </c>
      <c r="J10946" s="3">
        <v>46930</v>
      </c>
      <c r="K10946">
        <f>Table1[[#This Row],[Total Revenue + Open]]/Table1[[#This Row],[Qty]]</f>
        <v>2.586387434554974</v>
      </c>
      <c r="L10946">
        <f>Table1[[#This Row],[Total Revenue + Open]]/Table1[[#This Row],[Qty]]</f>
        <v>2.586387434554974</v>
      </c>
    </row>
    <row r="10947" spans="1:12">
      <c r="A10947" t="s">
        <v>10</v>
      </c>
      <c r="B10947" t="s">
        <v>530</v>
      </c>
      <c r="C10947" t="s">
        <v>530</v>
      </c>
      <c r="D10947" t="s">
        <v>534</v>
      </c>
      <c r="E10947" t="s">
        <v>15</v>
      </c>
      <c r="F10947" t="s">
        <v>498</v>
      </c>
      <c r="G10947" t="s">
        <v>500</v>
      </c>
      <c r="H10947" s="1">
        <v>2022</v>
      </c>
      <c r="I10947" s="2">
        <v>11710</v>
      </c>
      <c r="J10947" s="3">
        <v>46250.5</v>
      </c>
      <c r="K10947">
        <f>Table1[[#This Row],[Total Revenue + Open]]/Table1[[#This Row],[Qty]]</f>
        <v>3.949658411614005</v>
      </c>
      <c r="L10947">
        <f>Table1[[#This Row],[Qty]]/Table1[[#This Row],[Total Revenue + Open]]</f>
        <v>0.25318645203835632</v>
      </c>
    </row>
    <row r="10948" spans="1:12" hidden="1">
      <c r="A10948" t="s">
        <v>710</v>
      </c>
      <c r="B10948" t="s">
        <v>530</v>
      </c>
      <c r="C10948" t="s">
        <v>530</v>
      </c>
      <c r="D10948" t="s">
        <v>784</v>
      </c>
      <c r="E10948" t="s">
        <v>15</v>
      </c>
      <c r="F10948" t="s">
        <v>30</v>
      </c>
      <c r="G10948" t="s">
        <v>148</v>
      </c>
      <c r="H10948" s="1">
        <v>2022</v>
      </c>
      <c r="I10948" s="2">
        <v>18700</v>
      </c>
      <c r="J10948" s="3">
        <v>45942</v>
      </c>
      <c r="K10948">
        <f>Table1[[#This Row],[Total Revenue + Open]]/Table1[[#This Row],[Qty]]</f>
        <v>2.4567914438502676</v>
      </c>
      <c r="L10948">
        <f>Table1[[#This Row],[Total Revenue + Open]]/Table1[[#This Row],[Qty]]</f>
        <v>2.4567914438502676</v>
      </c>
    </row>
    <row r="10949" spans="1:12" hidden="1">
      <c r="A10949" t="s">
        <v>544</v>
      </c>
      <c r="B10949" t="s">
        <v>530</v>
      </c>
      <c r="C10949" t="s">
        <v>530</v>
      </c>
      <c r="D10949" t="s">
        <v>702</v>
      </c>
      <c r="E10949" t="s">
        <v>15</v>
      </c>
      <c r="F10949" t="s">
        <v>36</v>
      </c>
      <c r="G10949" t="s">
        <v>37</v>
      </c>
      <c r="H10949" s="1">
        <v>2022</v>
      </c>
      <c r="I10949" s="2">
        <v>34125</v>
      </c>
      <c r="J10949" s="3">
        <v>45832.5</v>
      </c>
      <c r="K10949">
        <f>Table1[[#This Row],[Total Revenue + Open]]/Table1[[#This Row],[Qty]]</f>
        <v>1.3430769230769231</v>
      </c>
      <c r="L10949">
        <f>Table1[[#This Row],[Total Revenue + Open]]/Table1[[#This Row],[Qty]]</f>
        <v>1.3430769230769231</v>
      </c>
    </row>
    <row r="10950" spans="1:12" hidden="1">
      <c r="A10950" t="s">
        <v>544</v>
      </c>
      <c r="B10950" t="s">
        <v>530</v>
      </c>
      <c r="C10950" t="s">
        <v>530</v>
      </c>
      <c r="D10950" t="s">
        <v>580</v>
      </c>
      <c r="E10950" t="s">
        <v>15</v>
      </c>
      <c r="F10950" t="s">
        <v>34</v>
      </c>
      <c r="G10950" t="s">
        <v>35</v>
      </c>
      <c r="H10950" s="1">
        <v>2022</v>
      </c>
      <c r="I10950" s="2">
        <v>20355</v>
      </c>
      <c r="J10950" s="3">
        <v>44955</v>
      </c>
      <c r="K10950">
        <f>Table1[[#This Row],[Total Revenue + Open]]/Table1[[#This Row],[Qty]]</f>
        <v>2.2085482682387618</v>
      </c>
      <c r="L10950">
        <f>Table1[[#This Row],[Total Revenue + Open]]/Table1[[#This Row],[Qty]]</f>
        <v>2.2085482682387618</v>
      </c>
    </row>
    <row r="10951" spans="1:12" hidden="1">
      <c r="A10951" t="s">
        <v>710</v>
      </c>
      <c r="B10951" t="s">
        <v>530</v>
      </c>
      <c r="C10951" t="s">
        <v>530</v>
      </c>
      <c r="D10951" t="s">
        <v>780</v>
      </c>
      <c r="E10951" t="s">
        <v>15</v>
      </c>
      <c r="F10951" t="s">
        <v>16</v>
      </c>
      <c r="G10951" t="s">
        <v>158</v>
      </c>
      <c r="H10951" s="1">
        <v>2022</v>
      </c>
      <c r="I10951" s="2">
        <v>20100</v>
      </c>
      <c r="J10951" s="3">
        <v>44400</v>
      </c>
      <c r="K10951">
        <f>Table1[[#This Row],[Total Revenue + Open]]/Table1[[#This Row],[Qty]]</f>
        <v>2.2089552238805972</v>
      </c>
      <c r="L10951">
        <f>Table1[[#This Row],[Total Revenue + Open]]/Table1[[#This Row],[Qty]]</f>
        <v>2.2089552238805972</v>
      </c>
    </row>
    <row r="10952" spans="1:12" hidden="1">
      <c r="A10952" t="s">
        <v>544</v>
      </c>
      <c r="B10952" t="s">
        <v>530</v>
      </c>
      <c r="C10952" t="s">
        <v>530</v>
      </c>
      <c r="D10952" t="s">
        <v>580</v>
      </c>
      <c r="E10952" t="s">
        <v>15</v>
      </c>
      <c r="F10952" t="s">
        <v>34</v>
      </c>
      <c r="G10952" t="s">
        <v>152</v>
      </c>
      <c r="H10952" s="1">
        <v>2020</v>
      </c>
      <c r="I10952" s="2">
        <v>19305</v>
      </c>
      <c r="J10952" s="3">
        <v>42624</v>
      </c>
      <c r="K10952">
        <f>Table1[[#This Row],[Total Revenue + Open]]/Table1[[#This Row],[Qty]]</f>
        <v>2.207925407925408</v>
      </c>
      <c r="L10952">
        <f>Table1[[#This Row],[Total Revenue + Open]]/Table1[[#This Row],[Qty]]</f>
        <v>2.207925407925408</v>
      </c>
    </row>
    <row r="10953" spans="1:12" hidden="1">
      <c r="A10953" t="s">
        <v>544</v>
      </c>
      <c r="B10953" t="s">
        <v>530</v>
      </c>
      <c r="C10953" t="s">
        <v>530</v>
      </c>
      <c r="D10953" t="s">
        <v>580</v>
      </c>
      <c r="E10953" t="s">
        <v>15</v>
      </c>
      <c r="F10953" t="s">
        <v>34</v>
      </c>
      <c r="G10953" t="s">
        <v>152</v>
      </c>
      <c r="H10953" s="1">
        <v>2020</v>
      </c>
      <c r="I10953" s="2">
        <v>62350</v>
      </c>
      <c r="J10953" s="3">
        <v>137640</v>
      </c>
      <c r="K10953">
        <f>Table1[[#This Row],[Total Revenue + Open]]/Table1[[#This Row],[Qty]]</f>
        <v>2.2075380914194067</v>
      </c>
      <c r="L10953">
        <f>Table1[[#This Row],[Total Revenue + Open]]/Table1[[#This Row],[Qty]]</f>
        <v>2.2075380914194067</v>
      </c>
    </row>
    <row r="10954" spans="1:12" hidden="1">
      <c r="A10954" t="s">
        <v>544</v>
      </c>
      <c r="B10954" t="s">
        <v>530</v>
      </c>
      <c r="C10954" t="s">
        <v>530</v>
      </c>
      <c r="D10954" t="s">
        <v>580</v>
      </c>
      <c r="E10954" t="s">
        <v>15</v>
      </c>
      <c r="F10954" t="s">
        <v>34</v>
      </c>
      <c r="G10954" t="s">
        <v>152</v>
      </c>
      <c r="H10954" s="1">
        <v>2021</v>
      </c>
      <c r="I10954" s="2">
        <v>4875</v>
      </c>
      <c r="J10954" s="3">
        <v>10767</v>
      </c>
      <c r="K10954">
        <f>Table1[[#This Row],[Total Revenue + Open]]/Table1[[#This Row],[Qty]]</f>
        <v>2.2086153846153844</v>
      </c>
      <c r="L10954">
        <f>Table1[[#This Row],[Total Revenue + Open]]/Table1[[#This Row],[Qty]]</f>
        <v>2.2086153846153844</v>
      </c>
    </row>
    <row r="10955" spans="1:12" hidden="1">
      <c r="A10955" t="s">
        <v>544</v>
      </c>
      <c r="B10955" t="s">
        <v>530</v>
      </c>
      <c r="C10955" t="s">
        <v>530</v>
      </c>
      <c r="D10955" t="s">
        <v>580</v>
      </c>
      <c r="E10955" t="s">
        <v>15</v>
      </c>
      <c r="F10955" t="s">
        <v>34</v>
      </c>
      <c r="G10955" t="s">
        <v>152</v>
      </c>
      <c r="H10955" s="1">
        <v>2021</v>
      </c>
      <c r="I10955" s="2">
        <v>4125</v>
      </c>
      <c r="J10955" s="3">
        <v>9102</v>
      </c>
      <c r="K10955">
        <f>Table1[[#This Row],[Total Revenue + Open]]/Table1[[#This Row],[Qty]]</f>
        <v>2.2065454545454544</v>
      </c>
      <c r="L10955">
        <f>Table1[[#This Row],[Total Revenue + Open]]/Table1[[#This Row],[Qty]]</f>
        <v>2.2065454545454544</v>
      </c>
    </row>
    <row r="10956" spans="1:12" hidden="1">
      <c r="A10956" t="s">
        <v>544</v>
      </c>
      <c r="B10956" t="s">
        <v>530</v>
      </c>
      <c r="C10956" t="s">
        <v>530</v>
      </c>
      <c r="D10956" t="s">
        <v>580</v>
      </c>
      <c r="E10956" t="s">
        <v>15</v>
      </c>
      <c r="F10956" t="s">
        <v>34</v>
      </c>
      <c r="G10956" t="s">
        <v>152</v>
      </c>
      <c r="H10956" s="1">
        <v>2021</v>
      </c>
      <c r="I10956" s="2">
        <v>22965</v>
      </c>
      <c r="J10956" s="3">
        <v>50727</v>
      </c>
      <c r="K10956">
        <f>Table1[[#This Row],[Total Revenue + Open]]/Table1[[#This Row],[Qty]]</f>
        <v>2.2088830829523189</v>
      </c>
      <c r="L10956">
        <f>Table1[[#This Row],[Total Revenue + Open]]/Table1[[#This Row],[Qty]]</f>
        <v>2.2088830829523189</v>
      </c>
    </row>
    <row r="10957" spans="1:12" hidden="1">
      <c r="A10957" t="s">
        <v>544</v>
      </c>
      <c r="B10957" t="s">
        <v>530</v>
      </c>
      <c r="C10957" t="s">
        <v>530</v>
      </c>
      <c r="D10957" t="s">
        <v>580</v>
      </c>
      <c r="E10957" t="s">
        <v>15</v>
      </c>
      <c r="F10957" t="s">
        <v>34</v>
      </c>
      <c r="G10957" t="s">
        <v>152</v>
      </c>
      <c r="H10957" s="1">
        <v>2021</v>
      </c>
      <c r="I10957" s="2">
        <v>6535</v>
      </c>
      <c r="J10957" s="3">
        <v>14430</v>
      </c>
      <c r="K10957">
        <f>Table1[[#This Row],[Total Revenue + Open]]/Table1[[#This Row],[Qty]]</f>
        <v>2.2081101759755164</v>
      </c>
      <c r="L10957">
        <f>Table1[[#This Row],[Total Revenue + Open]]/Table1[[#This Row],[Qty]]</f>
        <v>2.2081101759755164</v>
      </c>
    </row>
    <row r="10958" spans="1:12" hidden="1">
      <c r="A10958" t="s">
        <v>544</v>
      </c>
      <c r="B10958" t="s">
        <v>530</v>
      </c>
      <c r="C10958" t="s">
        <v>530</v>
      </c>
      <c r="D10958" t="s">
        <v>580</v>
      </c>
      <c r="E10958" t="s">
        <v>15</v>
      </c>
      <c r="F10958" t="s">
        <v>34</v>
      </c>
      <c r="G10958" t="s">
        <v>152</v>
      </c>
      <c r="H10958" s="1">
        <v>2021</v>
      </c>
      <c r="I10958" s="2">
        <v>7790</v>
      </c>
      <c r="J10958" s="3">
        <v>17205</v>
      </c>
      <c r="K10958">
        <f>Table1[[#This Row],[Total Revenue + Open]]/Table1[[#This Row],[Qty]]</f>
        <v>2.2086007702182284</v>
      </c>
      <c r="L10958">
        <f>Table1[[#This Row],[Total Revenue + Open]]/Table1[[#This Row],[Qty]]</f>
        <v>2.2086007702182284</v>
      </c>
    </row>
    <row r="10959" spans="1:12" hidden="1">
      <c r="A10959" t="s">
        <v>544</v>
      </c>
      <c r="B10959" t="s">
        <v>530</v>
      </c>
      <c r="C10959" t="s">
        <v>530</v>
      </c>
      <c r="D10959" t="s">
        <v>580</v>
      </c>
      <c r="E10959" t="s">
        <v>15</v>
      </c>
      <c r="F10959" t="s">
        <v>34</v>
      </c>
      <c r="G10959" t="s">
        <v>152</v>
      </c>
      <c r="H10959" s="1">
        <v>2021</v>
      </c>
      <c r="I10959" s="2">
        <v>2665</v>
      </c>
      <c r="J10959" s="3">
        <v>5883</v>
      </c>
      <c r="K10959">
        <f>Table1[[#This Row],[Total Revenue + Open]]/Table1[[#This Row],[Qty]]</f>
        <v>2.2075046904315196</v>
      </c>
      <c r="L10959">
        <f>Table1[[#This Row],[Total Revenue + Open]]/Table1[[#This Row],[Qty]]</f>
        <v>2.2075046904315196</v>
      </c>
    </row>
    <row r="10960" spans="1:12" hidden="1">
      <c r="A10960" t="s">
        <v>544</v>
      </c>
      <c r="B10960" t="s">
        <v>530</v>
      </c>
      <c r="C10960" t="s">
        <v>530</v>
      </c>
      <c r="D10960" t="s">
        <v>704</v>
      </c>
      <c r="E10960" t="s">
        <v>15</v>
      </c>
      <c r="F10960" t="s">
        <v>36</v>
      </c>
      <c r="G10960" t="s">
        <v>37</v>
      </c>
      <c r="H10960" s="1">
        <v>2022</v>
      </c>
      <c r="I10960" s="2">
        <v>32820</v>
      </c>
      <c r="J10960" s="3">
        <v>44077.5</v>
      </c>
      <c r="K10960">
        <f>Table1[[#This Row],[Total Revenue + Open]]/Table1[[#This Row],[Qty]]</f>
        <v>1.3430073126142597</v>
      </c>
      <c r="L10960">
        <f>Table1[[#This Row],[Total Revenue + Open]]/Table1[[#This Row],[Qty]]</f>
        <v>1.3430073126142597</v>
      </c>
    </row>
    <row r="10961" spans="1:12" hidden="1">
      <c r="A10961" t="s">
        <v>710</v>
      </c>
      <c r="B10961" t="s">
        <v>530</v>
      </c>
      <c r="C10961" t="s">
        <v>530</v>
      </c>
      <c r="D10961" t="s">
        <v>782</v>
      </c>
      <c r="E10961" t="s">
        <v>15</v>
      </c>
      <c r="F10961" t="s">
        <v>16</v>
      </c>
      <c r="G10961" t="s">
        <v>158</v>
      </c>
      <c r="H10961" s="1">
        <v>2022</v>
      </c>
      <c r="I10961" s="2">
        <v>2010</v>
      </c>
      <c r="J10961" s="3">
        <v>44040</v>
      </c>
      <c r="K10961">
        <f>Table1[[#This Row],[Total Revenue + Open]]/Table1[[#This Row],[Qty]]</f>
        <v>21.910447761194028</v>
      </c>
      <c r="L10961">
        <f>Table1[[#This Row],[Total Revenue + Open]]/Table1[[#This Row],[Qty]]</f>
        <v>21.910447761194028</v>
      </c>
    </row>
    <row r="10962" spans="1:12" hidden="1">
      <c r="A10962" t="s">
        <v>544</v>
      </c>
      <c r="B10962" t="s">
        <v>530</v>
      </c>
      <c r="C10962" t="s">
        <v>530</v>
      </c>
      <c r="D10962" t="s">
        <v>700</v>
      </c>
      <c r="E10962" t="s">
        <v>15</v>
      </c>
      <c r="F10962" t="s">
        <v>36</v>
      </c>
      <c r="G10962" t="s">
        <v>385</v>
      </c>
      <c r="H10962" s="1">
        <v>2022</v>
      </c>
      <c r="I10962" s="2">
        <v>32900</v>
      </c>
      <c r="J10962" s="3">
        <v>44022</v>
      </c>
      <c r="K10962">
        <f>Table1[[#This Row],[Total Revenue + Open]]/Table1[[#This Row],[Qty]]</f>
        <v>1.3380547112462007</v>
      </c>
      <c r="L10962">
        <f>Table1[[#This Row],[Total Revenue + Open]]/Table1[[#This Row],[Qty]]</f>
        <v>1.3380547112462007</v>
      </c>
    </row>
    <row r="10963" spans="1:12">
      <c r="A10963" t="s">
        <v>10</v>
      </c>
      <c r="B10963" t="s">
        <v>530</v>
      </c>
      <c r="C10963" t="s">
        <v>530</v>
      </c>
      <c r="D10963" t="s">
        <v>532</v>
      </c>
      <c r="E10963" t="s">
        <v>15</v>
      </c>
      <c r="F10963" t="s">
        <v>118</v>
      </c>
      <c r="G10963" t="s">
        <v>533</v>
      </c>
      <c r="H10963" s="1">
        <v>2022</v>
      </c>
      <c r="I10963" s="2">
        <v>15930</v>
      </c>
      <c r="J10963" s="3">
        <v>43587.5</v>
      </c>
      <c r="K10963">
        <f>Table1[[#This Row],[Total Revenue + Open]]/Table1[[#This Row],[Qty]]</f>
        <v>2.7361895794099182</v>
      </c>
      <c r="L10963">
        <f>Table1[[#This Row],[Qty]]/Table1[[#This Row],[Total Revenue + Open]]</f>
        <v>0.36547175222254086</v>
      </c>
    </row>
    <row r="10964" spans="1:12" hidden="1">
      <c r="A10964" t="s">
        <v>544</v>
      </c>
      <c r="B10964" t="s">
        <v>530</v>
      </c>
      <c r="C10964" t="s">
        <v>530</v>
      </c>
      <c r="D10964" t="s">
        <v>702</v>
      </c>
      <c r="E10964" t="s">
        <v>15</v>
      </c>
      <c r="F10964" t="s">
        <v>36</v>
      </c>
      <c r="G10964" t="s">
        <v>37</v>
      </c>
      <c r="H10964" s="1">
        <v>2022</v>
      </c>
      <c r="I10964" s="2">
        <v>32365</v>
      </c>
      <c r="J10964" s="3">
        <v>43470</v>
      </c>
      <c r="K10964">
        <f>Table1[[#This Row],[Total Revenue + Open]]/Table1[[#This Row],[Qty]]</f>
        <v>1.3431175652711262</v>
      </c>
      <c r="L10964">
        <f>Table1[[#This Row],[Total Revenue + Open]]/Table1[[#This Row],[Qty]]</f>
        <v>1.3431175652711262</v>
      </c>
    </row>
    <row r="10965" spans="1:12" hidden="1">
      <c r="A10965" t="s">
        <v>710</v>
      </c>
      <c r="B10965" t="s">
        <v>530</v>
      </c>
      <c r="C10965" t="s">
        <v>530</v>
      </c>
      <c r="D10965" t="s">
        <v>784</v>
      </c>
      <c r="E10965" t="s">
        <v>15</v>
      </c>
      <c r="F10965" t="s">
        <v>214</v>
      </c>
      <c r="G10965" t="s">
        <v>470</v>
      </c>
      <c r="H10965" s="1">
        <v>2022</v>
      </c>
      <c r="I10965" s="2">
        <v>16730</v>
      </c>
      <c r="J10965" s="3">
        <v>43290</v>
      </c>
      <c r="K10965">
        <f>Table1[[#This Row],[Total Revenue + Open]]/Table1[[#This Row],[Qty]]</f>
        <v>2.5875672444710101</v>
      </c>
      <c r="L10965">
        <f>Table1[[#This Row],[Total Revenue + Open]]/Table1[[#This Row],[Qty]]</f>
        <v>2.5875672444710101</v>
      </c>
    </row>
    <row r="10966" spans="1:12">
      <c r="A10966" t="s">
        <v>10</v>
      </c>
      <c r="B10966" t="s">
        <v>530</v>
      </c>
      <c r="C10966" t="s">
        <v>530</v>
      </c>
      <c r="D10966" t="s">
        <v>534</v>
      </c>
      <c r="E10966" t="s">
        <v>15</v>
      </c>
      <c r="F10966" t="s">
        <v>357</v>
      </c>
      <c r="G10966" t="s">
        <v>359</v>
      </c>
      <c r="H10966" s="1">
        <v>2022</v>
      </c>
      <c r="I10966" s="2">
        <v>21105</v>
      </c>
      <c r="J10966" s="3">
        <v>42000</v>
      </c>
      <c r="K10966">
        <f>Table1[[#This Row],[Total Revenue + Open]]/Table1[[#This Row],[Qty]]</f>
        <v>1.9900497512437811</v>
      </c>
      <c r="L10966">
        <f>Table1[[#This Row],[Qty]]/Table1[[#This Row],[Total Revenue + Open]]</f>
        <v>0.50249999999999995</v>
      </c>
    </row>
    <row r="10967" spans="1:12" hidden="1">
      <c r="A10967" t="s">
        <v>544</v>
      </c>
      <c r="B10967" t="s">
        <v>530</v>
      </c>
      <c r="C10967" t="s">
        <v>530</v>
      </c>
      <c r="D10967" t="s">
        <v>700</v>
      </c>
      <c r="E10967" t="s">
        <v>15</v>
      </c>
      <c r="F10967" t="s">
        <v>36</v>
      </c>
      <c r="G10967" t="s">
        <v>385</v>
      </c>
      <c r="H10967" s="1">
        <v>2022</v>
      </c>
      <c r="I10967" s="2">
        <v>30935</v>
      </c>
      <c r="J10967" s="3">
        <v>41512.5</v>
      </c>
      <c r="K10967">
        <f>Table1[[#This Row],[Total Revenue + Open]]/Table1[[#This Row],[Qty]]</f>
        <v>1.3419266203329563</v>
      </c>
      <c r="L10967">
        <f>Table1[[#This Row],[Total Revenue + Open]]/Table1[[#This Row],[Qty]]</f>
        <v>1.3419266203329563</v>
      </c>
    </row>
    <row r="10968" spans="1:12">
      <c r="A10968" t="s">
        <v>10</v>
      </c>
      <c r="B10968" t="s">
        <v>530</v>
      </c>
      <c r="C10968" t="s">
        <v>530</v>
      </c>
      <c r="D10968" t="s">
        <v>534</v>
      </c>
      <c r="E10968" t="s">
        <v>15</v>
      </c>
      <c r="F10968" t="s">
        <v>498</v>
      </c>
      <c r="G10968" t="s">
        <v>500</v>
      </c>
      <c r="H10968" s="1">
        <v>2022</v>
      </c>
      <c r="I10968" s="2">
        <v>10510</v>
      </c>
      <c r="J10968" s="3">
        <v>41486.5</v>
      </c>
      <c r="K10968">
        <f>Table1[[#This Row],[Total Revenue + Open]]/Table1[[#This Row],[Qty]]</f>
        <v>3.9473358705994293</v>
      </c>
      <c r="L10968">
        <f>Table1[[#This Row],[Qty]]/Table1[[#This Row],[Total Revenue + Open]]</f>
        <v>0.25333542236631196</v>
      </c>
    </row>
    <row r="10969" spans="1:12" hidden="1">
      <c r="A10969" t="s">
        <v>710</v>
      </c>
      <c r="B10969" t="s">
        <v>530</v>
      </c>
      <c r="C10969" t="s">
        <v>530</v>
      </c>
      <c r="D10969" t="s">
        <v>790</v>
      </c>
      <c r="E10969" t="s">
        <v>15</v>
      </c>
      <c r="F10969" t="s">
        <v>16</v>
      </c>
      <c r="G10969" t="s">
        <v>158</v>
      </c>
      <c r="H10969" s="1">
        <v>2022</v>
      </c>
      <c r="I10969" s="2">
        <v>18755</v>
      </c>
      <c r="J10969" s="3">
        <v>41403</v>
      </c>
      <c r="K10969">
        <f>Table1[[#This Row],[Total Revenue + Open]]/Table1[[#This Row],[Qty]]</f>
        <v>2.2075713143161821</v>
      </c>
      <c r="L10969">
        <f>Table1[[#This Row],[Total Revenue + Open]]/Table1[[#This Row],[Qty]]</f>
        <v>2.2075713143161821</v>
      </c>
    </row>
    <row r="10970" spans="1:12" hidden="1">
      <c r="A10970" t="s">
        <v>544</v>
      </c>
      <c r="B10970" t="s">
        <v>530</v>
      </c>
      <c r="C10970" t="s">
        <v>530</v>
      </c>
      <c r="D10970" t="s">
        <v>580</v>
      </c>
      <c r="E10970" t="s">
        <v>15</v>
      </c>
      <c r="F10970" t="s">
        <v>34</v>
      </c>
      <c r="G10970" t="s">
        <v>152</v>
      </c>
      <c r="H10970" s="1">
        <v>2022</v>
      </c>
      <c r="I10970" s="2">
        <v>18395</v>
      </c>
      <c r="J10970" s="3">
        <v>40626</v>
      </c>
      <c r="K10970">
        <f>Table1[[#This Row],[Total Revenue + Open]]/Table1[[#This Row],[Qty]]</f>
        <v>2.208534927969557</v>
      </c>
      <c r="L10970">
        <f>Table1[[#This Row],[Total Revenue + Open]]/Table1[[#This Row],[Qty]]</f>
        <v>2.208534927969557</v>
      </c>
    </row>
    <row r="10971" spans="1:12" hidden="1">
      <c r="A10971" t="s">
        <v>544</v>
      </c>
      <c r="B10971" t="s">
        <v>530</v>
      </c>
      <c r="C10971" t="s">
        <v>530</v>
      </c>
      <c r="D10971" t="s">
        <v>580</v>
      </c>
      <c r="E10971" t="s">
        <v>15</v>
      </c>
      <c r="F10971" t="s">
        <v>36</v>
      </c>
      <c r="G10971" t="s">
        <v>384</v>
      </c>
      <c r="H10971" s="1">
        <v>2020</v>
      </c>
      <c r="I10971" s="2">
        <v>400</v>
      </c>
      <c r="J10971" s="3">
        <v>536</v>
      </c>
      <c r="K10971">
        <f>Table1[[#This Row],[Total Revenue + Open]]/Table1[[#This Row],[Qty]]</f>
        <v>1.34</v>
      </c>
      <c r="L10971">
        <f>Table1[[#This Row],[Total Revenue + Open]]/Table1[[#This Row],[Qty]]</f>
        <v>1.34</v>
      </c>
    </row>
    <row r="10972" spans="1:12" hidden="1">
      <c r="A10972" t="s">
        <v>544</v>
      </c>
      <c r="B10972" t="s">
        <v>530</v>
      </c>
      <c r="C10972" t="s">
        <v>530</v>
      </c>
      <c r="D10972" t="s">
        <v>580</v>
      </c>
      <c r="E10972" t="s">
        <v>15</v>
      </c>
      <c r="F10972" t="s">
        <v>36</v>
      </c>
      <c r="G10972" t="s">
        <v>384</v>
      </c>
      <c r="H10972" s="1">
        <v>2020</v>
      </c>
      <c r="I10972" s="2">
        <v>200</v>
      </c>
      <c r="J10972" s="3">
        <v>264</v>
      </c>
      <c r="K10972">
        <f>Table1[[#This Row],[Total Revenue + Open]]/Table1[[#This Row],[Qty]]</f>
        <v>1.32</v>
      </c>
      <c r="L10972">
        <f>Table1[[#This Row],[Total Revenue + Open]]/Table1[[#This Row],[Qty]]</f>
        <v>1.32</v>
      </c>
    </row>
    <row r="10973" spans="1:12" hidden="1">
      <c r="A10973" t="s">
        <v>544</v>
      </c>
      <c r="B10973" t="s">
        <v>530</v>
      </c>
      <c r="C10973" t="s">
        <v>530</v>
      </c>
      <c r="D10973" t="s">
        <v>580</v>
      </c>
      <c r="E10973" t="s">
        <v>15</v>
      </c>
      <c r="F10973" t="s">
        <v>36</v>
      </c>
      <c r="G10973" t="s">
        <v>384</v>
      </c>
      <c r="H10973" s="1">
        <v>2020</v>
      </c>
      <c r="I10973" s="2">
        <v>250</v>
      </c>
      <c r="J10973" s="3">
        <v>330</v>
      </c>
      <c r="K10973">
        <f>Table1[[#This Row],[Total Revenue + Open]]/Table1[[#This Row],[Qty]]</f>
        <v>1.32</v>
      </c>
      <c r="L10973">
        <f>Table1[[#This Row],[Total Revenue + Open]]/Table1[[#This Row],[Qty]]</f>
        <v>1.32</v>
      </c>
    </row>
    <row r="10974" spans="1:12" hidden="1">
      <c r="A10974" t="s">
        <v>544</v>
      </c>
      <c r="B10974" t="s">
        <v>530</v>
      </c>
      <c r="C10974" t="s">
        <v>530</v>
      </c>
      <c r="D10974" t="s">
        <v>580</v>
      </c>
      <c r="E10974" t="s">
        <v>15</v>
      </c>
      <c r="F10974" t="s">
        <v>36</v>
      </c>
      <c r="G10974" t="s">
        <v>384</v>
      </c>
      <c r="H10974" s="1">
        <v>2020</v>
      </c>
      <c r="I10974" s="2">
        <v>750</v>
      </c>
      <c r="J10974" s="3">
        <v>1005</v>
      </c>
      <c r="K10974">
        <f>Table1[[#This Row],[Total Revenue + Open]]/Table1[[#This Row],[Qty]]</f>
        <v>1.34</v>
      </c>
      <c r="L10974">
        <f>Table1[[#This Row],[Total Revenue + Open]]/Table1[[#This Row],[Qty]]</f>
        <v>1.34</v>
      </c>
    </row>
    <row r="10975" spans="1:12" hidden="1">
      <c r="A10975" t="s">
        <v>544</v>
      </c>
      <c r="B10975" t="s">
        <v>530</v>
      </c>
      <c r="C10975" t="s">
        <v>530</v>
      </c>
      <c r="D10975" t="s">
        <v>580</v>
      </c>
      <c r="E10975" t="s">
        <v>15</v>
      </c>
      <c r="F10975" t="s">
        <v>36</v>
      </c>
      <c r="G10975" t="s">
        <v>385</v>
      </c>
      <c r="H10975" s="1">
        <v>2020</v>
      </c>
      <c r="I10975" s="2">
        <v>400</v>
      </c>
      <c r="J10975" s="3">
        <v>536</v>
      </c>
      <c r="K10975">
        <f>Table1[[#This Row],[Total Revenue + Open]]/Table1[[#This Row],[Qty]]</f>
        <v>1.34</v>
      </c>
      <c r="L10975">
        <f>Table1[[#This Row],[Total Revenue + Open]]/Table1[[#This Row],[Qty]]</f>
        <v>1.34</v>
      </c>
    </row>
    <row r="10976" spans="1:12" hidden="1">
      <c r="A10976" t="s">
        <v>544</v>
      </c>
      <c r="B10976" t="s">
        <v>530</v>
      </c>
      <c r="C10976" t="s">
        <v>530</v>
      </c>
      <c r="D10976" t="s">
        <v>580</v>
      </c>
      <c r="E10976" t="s">
        <v>15</v>
      </c>
      <c r="F10976" t="s">
        <v>36</v>
      </c>
      <c r="G10976" t="s">
        <v>385</v>
      </c>
      <c r="H10976" s="1">
        <v>2020</v>
      </c>
      <c r="I10976" s="2">
        <v>200</v>
      </c>
      <c r="J10976" s="3">
        <v>264</v>
      </c>
      <c r="K10976">
        <f>Table1[[#This Row],[Total Revenue + Open]]/Table1[[#This Row],[Qty]]</f>
        <v>1.32</v>
      </c>
      <c r="L10976">
        <f>Table1[[#This Row],[Total Revenue + Open]]/Table1[[#This Row],[Qty]]</f>
        <v>1.32</v>
      </c>
    </row>
    <row r="10977" spans="1:12" hidden="1">
      <c r="A10977" t="s">
        <v>544</v>
      </c>
      <c r="B10977" t="s">
        <v>530</v>
      </c>
      <c r="C10977" t="s">
        <v>530</v>
      </c>
      <c r="D10977" t="s">
        <v>580</v>
      </c>
      <c r="E10977" t="s">
        <v>15</v>
      </c>
      <c r="F10977" t="s">
        <v>36</v>
      </c>
      <c r="G10977" t="s">
        <v>385</v>
      </c>
      <c r="H10977" s="1">
        <v>2020</v>
      </c>
      <c r="I10977" s="2">
        <v>250</v>
      </c>
      <c r="J10977" s="3">
        <v>330</v>
      </c>
      <c r="K10977">
        <f>Table1[[#This Row],[Total Revenue + Open]]/Table1[[#This Row],[Qty]]</f>
        <v>1.32</v>
      </c>
      <c r="L10977">
        <f>Table1[[#This Row],[Total Revenue + Open]]/Table1[[#This Row],[Qty]]</f>
        <v>1.32</v>
      </c>
    </row>
    <row r="10978" spans="1:12" hidden="1">
      <c r="A10978" t="s">
        <v>544</v>
      </c>
      <c r="B10978" t="s">
        <v>530</v>
      </c>
      <c r="C10978" t="s">
        <v>530</v>
      </c>
      <c r="D10978" t="s">
        <v>580</v>
      </c>
      <c r="E10978" t="s">
        <v>15</v>
      </c>
      <c r="F10978" t="s">
        <v>36</v>
      </c>
      <c r="G10978" t="s">
        <v>385</v>
      </c>
      <c r="H10978" s="1">
        <v>2020</v>
      </c>
      <c r="I10978" s="2">
        <v>750</v>
      </c>
      <c r="J10978" s="3">
        <v>1005</v>
      </c>
      <c r="K10978">
        <f>Table1[[#This Row],[Total Revenue + Open]]/Table1[[#This Row],[Qty]]</f>
        <v>1.34</v>
      </c>
      <c r="L10978">
        <f>Table1[[#This Row],[Total Revenue + Open]]/Table1[[#This Row],[Qty]]</f>
        <v>1.34</v>
      </c>
    </row>
    <row r="10979" spans="1:12" hidden="1">
      <c r="A10979" t="s">
        <v>544</v>
      </c>
      <c r="B10979" t="s">
        <v>530</v>
      </c>
      <c r="C10979" t="s">
        <v>530</v>
      </c>
      <c r="D10979" t="s">
        <v>580</v>
      </c>
      <c r="E10979" t="s">
        <v>15</v>
      </c>
      <c r="F10979" t="s">
        <v>36</v>
      </c>
      <c r="G10979" t="s">
        <v>37</v>
      </c>
      <c r="H10979" s="1">
        <v>2018</v>
      </c>
      <c r="I10979" s="2">
        <v>8450</v>
      </c>
      <c r="J10979" s="3">
        <v>10080</v>
      </c>
      <c r="K10979">
        <f>Table1[[#This Row],[Total Revenue + Open]]/Table1[[#This Row],[Qty]]</f>
        <v>1.1928994082840236</v>
      </c>
      <c r="L10979">
        <f>Table1[[#This Row],[Total Revenue + Open]]/Table1[[#This Row],[Qty]]</f>
        <v>1.1928994082840236</v>
      </c>
    </row>
    <row r="10980" spans="1:12" hidden="1">
      <c r="A10980" t="s">
        <v>544</v>
      </c>
      <c r="B10980" t="s">
        <v>530</v>
      </c>
      <c r="C10980" t="s">
        <v>530</v>
      </c>
      <c r="D10980" t="s">
        <v>580</v>
      </c>
      <c r="E10980" t="s">
        <v>15</v>
      </c>
      <c r="F10980" t="s">
        <v>36</v>
      </c>
      <c r="G10980" t="s">
        <v>37</v>
      </c>
      <c r="H10980" s="1">
        <v>2018</v>
      </c>
      <c r="I10980" s="2">
        <v>28895</v>
      </c>
      <c r="J10980" s="3">
        <v>34500</v>
      </c>
      <c r="K10980">
        <f>Table1[[#This Row],[Total Revenue + Open]]/Table1[[#This Row],[Qty]]</f>
        <v>1.1939781969198824</v>
      </c>
      <c r="L10980">
        <f>Table1[[#This Row],[Total Revenue + Open]]/Table1[[#This Row],[Qty]]</f>
        <v>1.1939781969198824</v>
      </c>
    </row>
    <row r="10981" spans="1:12" hidden="1">
      <c r="A10981" t="s">
        <v>544</v>
      </c>
      <c r="B10981" t="s">
        <v>530</v>
      </c>
      <c r="C10981" t="s">
        <v>530</v>
      </c>
      <c r="D10981" t="s">
        <v>580</v>
      </c>
      <c r="E10981" t="s">
        <v>15</v>
      </c>
      <c r="F10981" t="s">
        <v>36</v>
      </c>
      <c r="G10981" t="s">
        <v>37</v>
      </c>
      <c r="H10981" s="1">
        <v>2018</v>
      </c>
      <c r="I10981" s="2">
        <v>8345</v>
      </c>
      <c r="J10981" s="3">
        <v>9960</v>
      </c>
      <c r="K10981">
        <f>Table1[[#This Row],[Total Revenue + Open]]/Table1[[#This Row],[Qty]]</f>
        <v>1.1935290593169563</v>
      </c>
      <c r="L10981">
        <f>Table1[[#This Row],[Total Revenue + Open]]/Table1[[#This Row],[Qty]]</f>
        <v>1.1935290593169563</v>
      </c>
    </row>
    <row r="10982" spans="1:12" hidden="1">
      <c r="A10982" t="s">
        <v>544</v>
      </c>
      <c r="B10982" t="s">
        <v>530</v>
      </c>
      <c r="C10982" t="s">
        <v>530</v>
      </c>
      <c r="D10982" t="s">
        <v>580</v>
      </c>
      <c r="E10982" t="s">
        <v>15</v>
      </c>
      <c r="F10982" t="s">
        <v>36</v>
      </c>
      <c r="G10982" t="s">
        <v>37</v>
      </c>
      <c r="H10982" s="1">
        <v>2019</v>
      </c>
      <c r="I10982" s="2">
        <v>11210</v>
      </c>
      <c r="J10982" s="3">
        <v>13380</v>
      </c>
      <c r="K10982">
        <f>Table1[[#This Row],[Total Revenue + Open]]/Table1[[#This Row],[Qty]]</f>
        <v>1.1935771632471008</v>
      </c>
      <c r="L10982">
        <f>Table1[[#This Row],[Total Revenue + Open]]/Table1[[#This Row],[Qty]]</f>
        <v>1.1935771632471008</v>
      </c>
    </row>
    <row r="10983" spans="1:12" hidden="1">
      <c r="A10983" t="s">
        <v>544</v>
      </c>
      <c r="B10983" t="s">
        <v>530</v>
      </c>
      <c r="C10983" t="s">
        <v>530</v>
      </c>
      <c r="D10983" t="s">
        <v>580</v>
      </c>
      <c r="E10983" t="s">
        <v>15</v>
      </c>
      <c r="F10983" t="s">
        <v>36</v>
      </c>
      <c r="G10983" t="s">
        <v>37</v>
      </c>
      <c r="H10983" s="1">
        <v>2019</v>
      </c>
      <c r="I10983" s="2">
        <v>26185</v>
      </c>
      <c r="J10983" s="3">
        <v>31260</v>
      </c>
      <c r="K10983">
        <f>Table1[[#This Row],[Total Revenue + Open]]/Table1[[#This Row],[Qty]]</f>
        <v>1.193813251861753</v>
      </c>
      <c r="L10983">
        <f>Table1[[#This Row],[Total Revenue + Open]]/Table1[[#This Row],[Qty]]</f>
        <v>1.193813251861753</v>
      </c>
    </row>
    <row r="10984" spans="1:12" hidden="1">
      <c r="A10984" t="s">
        <v>544</v>
      </c>
      <c r="B10984" t="s">
        <v>530</v>
      </c>
      <c r="C10984" t="s">
        <v>530</v>
      </c>
      <c r="D10984" t="s">
        <v>580</v>
      </c>
      <c r="E10984" t="s">
        <v>15</v>
      </c>
      <c r="F10984" t="s">
        <v>36</v>
      </c>
      <c r="G10984" t="s">
        <v>37</v>
      </c>
      <c r="H10984" s="1">
        <v>2019</v>
      </c>
      <c r="I10984" s="2">
        <v>8945</v>
      </c>
      <c r="J10984" s="3">
        <v>10680</v>
      </c>
      <c r="K10984">
        <f>Table1[[#This Row],[Total Revenue + Open]]/Table1[[#This Row],[Qty]]</f>
        <v>1.1939631078814981</v>
      </c>
      <c r="L10984">
        <f>Table1[[#This Row],[Total Revenue + Open]]/Table1[[#This Row],[Qty]]</f>
        <v>1.1939631078814981</v>
      </c>
    </row>
    <row r="10985" spans="1:12" hidden="1">
      <c r="A10985" t="s">
        <v>544</v>
      </c>
      <c r="B10985" t="s">
        <v>530</v>
      </c>
      <c r="C10985" t="s">
        <v>530</v>
      </c>
      <c r="D10985" t="s">
        <v>580</v>
      </c>
      <c r="E10985" t="s">
        <v>15</v>
      </c>
      <c r="F10985" t="s">
        <v>36</v>
      </c>
      <c r="G10985" t="s">
        <v>37</v>
      </c>
      <c r="H10985" s="1">
        <v>2019</v>
      </c>
      <c r="I10985" s="2">
        <v>12060</v>
      </c>
      <c r="J10985" s="3">
        <v>14400</v>
      </c>
      <c r="K10985">
        <f>Table1[[#This Row],[Total Revenue + Open]]/Table1[[#This Row],[Qty]]</f>
        <v>1.1940298507462686</v>
      </c>
      <c r="L10985">
        <f>Table1[[#This Row],[Total Revenue + Open]]/Table1[[#This Row],[Qty]]</f>
        <v>1.1940298507462686</v>
      </c>
    </row>
    <row r="10986" spans="1:12" hidden="1">
      <c r="A10986" t="s">
        <v>544</v>
      </c>
      <c r="B10986" t="s">
        <v>530</v>
      </c>
      <c r="C10986" t="s">
        <v>530</v>
      </c>
      <c r="D10986" t="s">
        <v>580</v>
      </c>
      <c r="E10986" t="s">
        <v>15</v>
      </c>
      <c r="F10986" t="s">
        <v>36</v>
      </c>
      <c r="G10986" t="s">
        <v>37</v>
      </c>
      <c r="H10986" s="1">
        <v>2019</v>
      </c>
      <c r="I10986" s="2">
        <v>11005</v>
      </c>
      <c r="J10986" s="3">
        <v>13140</v>
      </c>
      <c r="K10986">
        <f>Table1[[#This Row],[Total Revenue + Open]]/Table1[[#This Row],[Qty]]</f>
        <v>1.194002726033621</v>
      </c>
      <c r="L10986">
        <f>Table1[[#This Row],[Total Revenue + Open]]/Table1[[#This Row],[Qty]]</f>
        <v>1.194002726033621</v>
      </c>
    </row>
    <row r="10987" spans="1:12" hidden="1">
      <c r="A10987" t="s">
        <v>544</v>
      </c>
      <c r="B10987" t="s">
        <v>530</v>
      </c>
      <c r="C10987" t="s">
        <v>530</v>
      </c>
      <c r="D10987" t="s">
        <v>580</v>
      </c>
      <c r="E10987" t="s">
        <v>15</v>
      </c>
      <c r="F10987" t="s">
        <v>36</v>
      </c>
      <c r="G10987" t="s">
        <v>37</v>
      </c>
      <c r="H10987" s="1">
        <v>2019</v>
      </c>
      <c r="I10987" s="2">
        <v>8095</v>
      </c>
      <c r="J10987" s="3">
        <v>9660</v>
      </c>
      <c r="K10987">
        <f>Table1[[#This Row],[Total Revenue + Open]]/Table1[[#This Row],[Qty]]</f>
        <v>1.1933292155651636</v>
      </c>
      <c r="L10987">
        <f>Table1[[#This Row],[Total Revenue + Open]]/Table1[[#This Row],[Qty]]</f>
        <v>1.1933292155651636</v>
      </c>
    </row>
    <row r="10988" spans="1:12" hidden="1">
      <c r="A10988" t="s">
        <v>544</v>
      </c>
      <c r="B10988" t="s">
        <v>530</v>
      </c>
      <c r="C10988" t="s">
        <v>530</v>
      </c>
      <c r="D10988" t="s">
        <v>580</v>
      </c>
      <c r="E10988" t="s">
        <v>15</v>
      </c>
      <c r="F10988" t="s">
        <v>36</v>
      </c>
      <c r="G10988" t="s">
        <v>37</v>
      </c>
      <c r="H10988" s="1">
        <v>2019</v>
      </c>
      <c r="I10988" s="2">
        <v>26535</v>
      </c>
      <c r="J10988" s="3">
        <v>31680</v>
      </c>
      <c r="K10988">
        <f>Table1[[#This Row],[Total Revenue + Open]]/Table1[[#This Row],[Qty]]</f>
        <v>1.1938948558507632</v>
      </c>
      <c r="L10988">
        <f>Table1[[#This Row],[Total Revenue + Open]]/Table1[[#This Row],[Qty]]</f>
        <v>1.1938948558507632</v>
      </c>
    </row>
    <row r="10989" spans="1:12" hidden="1">
      <c r="A10989" t="s">
        <v>544</v>
      </c>
      <c r="B10989" t="s">
        <v>530</v>
      </c>
      <c r="C10989" t="s">
        <v>530</v>
      </c>
      <c r="D10989" t="s">
        <v>580</v>
      </c>
      <c r="E10989" t="s">
        <v>15</v>
      </c>
      <c r="F10989" t="s">
        <v>36</v>
      </c>
      <c r="G10989" t="s">
        <v>37</v>
      </c>
      <c r="H10989" s="1">
        <v>2019</v>
      </c>
      <c r="I10989" s="2">
        <v>21910</v>
      </c>
      <c r="J10989" s="3">
        <v>26160</v>
      </c>
      <c r="K10989">
        <f>Table1[[#This Row],[Total Revenue + Open]]/Table1[[#This Row],[Qty]]</f>
        <v>1.1939753537197626</v>
      </c>
      <c r="L10989">
        <f>Table1[[#This Row],[Total Revenue + Open]]/Table1[[#This Row],[Qty]]</f>
        <v>1.1939753537197626</v>
      </c>
    </row>
    <row r="10990" spans="1:12" hidden="1">
      <c r="A10990" t="s">
        <v>544</v>
      </c>
      <c r="B10990" t="s">
        <v>530</v>
      </c>
      <c r="C10990" t="s">
        <v>530</v>
      </c>
      <c r="D10990" t="s">
        <v>580</v>
      </c>
      <c r="E10990" t="s">
        <v>15</v>
      </c>
      <c r="F10990" t="s">
        <v>36</v>
      </c>
      <c r="G10990" t="s">
        <v>37</v>
      </c>
      <c r="H10990" s="1">
        <v>2019</v>
      </c>
      <c r="I10990" s="2">
        <v>32490</v>
      </c>
      <c r="J10990" s="3">
        <v>38790</v>
      </c>
      <c r="K10990">
        <f>Table1[[#This Row],[Total Revenue + Open]]/Table1[[#This Row],[Qty]]</f>
        <v>1.1939058171745152</v>
      </c>
      <c r="L10990">
        <f>Table1[[#This Row],[Total Revenue + Open]]/Table1[[#This Row],[Qty]]</f>
        <v>1.1939058171745152</v>
      </c>
    </row>
    <row r="10991" spans="1:12" hidden="1">
      <c r="A10991" t="s">
        <v>544</v>
      </c>
      <c r="B10991" t="s">
        <v>530</v>
      </c>
      <c r="C10991" t="s">
        <v>530</v>
      </c>
      <c r="D10991" t="s">
        <v>580</v>
      </c>
      <c r="E10991" t="s">
        <v>15</v>
      </c>
      <c r="F10991" t="s">
        <v>36</v>
      </c>
      <c r="G10991" t="s">
        <v>37</v>
      </c>
      <c r="H10991" s="1">
        <v>2019</v>
      </c>
      <c r="I10991" s="2">
        <v>16585</v>
      </c>
      <c r="J10991" s="3">
        <v>19800</v>
      </c>
      <c r="K10991">
        <f>Table1[[#This Row],[Total Revenue + Open]]/Table1[[#This Row],[Qty]]</f>
        <v>1.1938498643352426</v>
      </c>
      <c r="L10991">
        <f>Table1[[#This Row],[Total Revenue + Open]]/Table1[[#This Row],[Qty]]</f>
        <v>1.1938498643352426</v>
      </c>
    </row>
    <row r="10992" spans="1:12" hidden="1">
      <c r="A10992" t="s">
        <v>544</v>
      </c>
      <c r="B10992" t="s">
        <v>530</v>
      </c>
      <c r="C10992" t="s">
        <v>530</v>
      </c>
      <c r="D10992" t="s">
        <v>580</v>
      </c>
      <c r="E10992" t="s">
        <v>15</v>
      </c>
      <c r="F10992" t="s">
        <v>36</v>
      </c>
      <c r="G10992" t="s">
        <v>37</v>
      </c>
      <c r="H10992" s="1">
        <v>2020</v>
      </c>
      <c r="I10992" s="2">
        <v>15530</v>
      </c>
      <c r="J10992" s="3">
        <v>18540</v>
      </c>
      <c r="K10992">
        <f>Table1[[#This Row],[Total Revenue + Open]]/Table1[[#This Row],[Qty]]</f>
        <v>1.1938184159690921</v>
      </c>
      <c r="L10992">
        <f>Table1[[#This Row],[Total Revenue + Open]]/Table1[[#This Row],[Qty]]</f>
        <v>1.1938184159690921</v>
      </c>
    </row>
    <row r="10993" spans="1:12" hidden="1">
      <c r="A10993" t="s">
        <v>544</v>
      </c>
      <c r="B10993" t="s">
        <v>530</v>
      </c>
      <c r="C10993" t="s">
        <v>530</v>
      </c>
      <c r="D10993" t="s">
        <v>580</v>
      </c>
      <c r="E10993" t="s">
        <v>15</v>
      </c>
      <c r="F10993" t="s">
        <v>36</v>
      </c>
      <c r="G10993" t="s">
        <v>37</v>
      </c>
      <c r="H10993" s="1">
        <v>2020</v>
      </c>
      <c r="I10993" s="2">
        <v>53975</v>
      </c>
      <c r="J10993" s="3">
        <v>64440</v>
      </c>
      <c r="K10993">
        <f>Table1[[#This Row],[Total Revenue + Open]]/Table1[[#This Row],[Qty]]</f>
        <v>1.1938860583603521</v>
      </c>
      <c r="L10993">
        <f>Table1[[#This Row],[Total Revenue + Open]]/Table1[[#This Row],[Qty]]</f>
        <v>1.1938860583603521</v>
      </c>
    </row>
    <row r="10994" spans="1:12" hidden="1">
      <c r="A10994" t="s">
        <v>544</v>
      </c>
      <c r="B10994" t="s">
        <v>530</v>
      </c>
      <c r="C10994" t="s">
        <v>530</v>
      </c>
      <c r="D10994" t="s">
        <v>580</v>
      </c>
      <c r="E10994" t="s">
        <v>15</v>
      </c>
      <c r="F10994" t="s">
        <v>36</v>
      </c>
      <c r="G10994" t="s">
        <v>37</v>
      </c>
      <c r="H10994" s="1">
        <v>2020</v>
      </c>
      <c r="I10994" s="2">
        <v>115990</v>
      </c>
      <c r="J10994" s="3">
        <v>138480</v>
      </c>
      <c r="K10994">
        <f>Table1[[#This Row],[Total Revenue + Open]]/Table1[[#This Row],[Qty]]</f>
        <v>1.1938960255194413</v>
      </c>
      <c r="L10994">
        <f>Table1[[#This Row],[Total Revenue + Open]]/Table1[[#This Row],[Qty]]</f>
        <v>1.1938960255194413</v>
      </c>
    </row>
    <row r="10995" spans="1:12" hidden="1">
      <c r="A10995" t="s">
        <v>544</v>
      </c>
      <c r="B10995" t="s">
        <v>530</v>
      </c>
      <c r="C10995" t="s">
        <v>530</v>
      </c>
      <c r="D10995" t="s">
        <v>580</v>
      </c>
      <c r="E10995" t="s">
        <v>15</v>
      </c>
      <c r="F10995" t="s">
        <v>36</v>
      </c>
      <c r="G10995" t="s">
        <v>37</v>
      </c>
      <c r="H10995" s="1">
        <v>2020</v>
      </c>
      <c r="I10995" s="2">
        <v>10505</v>
      </c>
      <c r="J10995" s="3">
        <v>13794</v>
      </c>
      <c r="K10995">
        <f>Table1[[#This Row],[Total Revenue + Open]]/Table1[[#This Row],[Qty]]</f>
        <v>1.3130890052356021</v>
      </c>
      <c r="L10995">
        <f>Table1[[#This Row],[Total Revenue + Open]]/Table1[[#This Row],[Qty]]</f>
        <v>1.3130890052356021</v>
      </c>
    </row>
    <row r="10996" spans="1:12" hidden="1">
      <c r="A10996" t="s">
        <v>544</v>
      </c>
      <c r="B10996" t="s">
        <v>530</v>
      </c>
      <c r="C10996" t="s">
        <v>530</v>
      </c>
      <c r="D10996" t="s">
        <v>580</v>
      </c>
      <c r="E10996" t="s">
        <v>15</v>
      </c>
      <c r="F10996" t="s">
        <v>36</v>
      </c>
      <c r="G10996" t="s">
        <v>37</v>
      </c>
      <c r="H10996" s="1">
        <v>2020</v>
      </c>
      <c r="I10996" s="2">
        <v>1015100</v>
      </c>
      <c r="J10996" s="3">
        <v>1333200</v>
      </c>
      <c r="K10996">
        <f>Table1[[#This Row],[Total Revenue + Open]]/Table1[[#This Row],[Qty]]</f>
        <v>1.3133681410698452</v>
      </c>
      <c r="L10996">
        <f>Table1[[#This Row],[Total Revenue + Open]]/Table1[[#This Row],[Qty]]</f>
        <v>1.3133681410698452</v>
      </c>
    </row>
    <row r="10997" spans="1:12" hidden="1">
      <c r="A10997" t="s">
        <v>544</v>
      </c>
      <c r="B10997" t="s">
        <v>530</v>
      </c>
      <c r="C10997" t="s">
        <v>530</v>
      </c>
      <c r="D10997" t="s">
        <v>580</v>
      </c>
      <c r="E10997" t="s">
        <v>15</v>
      </c>
      <c r="F10997" t="s">
        <v>36</v>
      </c>
      <c r="G10997" t="s">
        <v>37</v>
      </c>
      <c r="H10997" s="1">
        <v>2020</v>
      </c>
      <c r="I10997" s="2">
        <v>40655</v>
      </c>
      <c r="J10997" s="3">
        <v>53394</v>
      </c>
      <c r="K10997">
        <f>Table1[[#This Row],[Total Revenue + Open]]/Table1[[#This Row],[Qty]]</f>
        <v>1.3133439921288894</v>
      </c>
      <c r="L10997">
        <f>Table1[[#This Row],[Total Revenue + Open]]/Table1[[#This Row],[Qty]]</f>
        <v>1.3133439921288894</v>
      </c>
    </row>
    <row r="10998" spans="1:12" hidden="1">
      <c r="A10998" t="s">
        <v>544</v>
      </c>
      <c r="B10998" t="s">
        <v>530</v>
      </c>
      <c r="C10998" t="s">
        <v>530</v>
      </c>
      <c r="D10998" t="s">
        <v>580</v>
      </c>
      <c r="E10998" t="s">
        <v>15</v>
      </c>
      <c r="F10998" t="s">
        <v>36</v>
      </c>
      <c r="G10998" t="s">
        <v>37</v>
      </c>
      <c r="H10998" s="1">
        <v>2020</v>
      </c>
      <c r="I10998" s="2">
        <v>36790</v>
      </c>
      <c r="J10998" s="3">
        <v>48312</v>
      </c>
      <c r="K10998">
        <f>Table1[[#This Row],[Total Revenue + Open]]/Table1[[#This Row],[Qty]]</f>
        <v>1.313182930144061</v>
      </c>
      <c r="L10998">
        <f>Table1[[#This Row],[Total Revenue + Open]]/Table1[[#This Row],[Qty]]</f>
        <v>1.313182930144061</v>
      </c>
    </row>
    <row r="10999" spans="1:12" hidden="1">
      <c r="A10999" t="s">
        <v>544</v>
      </c>
      <c r="B10999" t="s">
        <v>530</v>
      </c>
      <c r="C10999" t="s">
        <v>530</v>
      </c>
      <c r="D10999" t="s">
        <v>580</v>
      </c>
      <c r="E10999" t="s">
        <v>15</v>
      </c>
      <c r="F10999" t="s">
        <v>36</v>
      </c>
      <c r="G10999" t="s">
        <v>37</v>
      </c>
      <c r="H10999" s="1">
        <v>2020</v>
      </c>
      <c r="I10999" s="2">
        <v>33775</v>
      </c>
      <c r="J10999" s="3">
        <v>44352</v>
      </c>
      <c r="K10999">
        <f>Table1[[#This Row],[Total Revenue + Open]]/Table1[[#This Row],[Qty]]</f>
        <v>1.313160621761658</v>
      </c>
      <c r="L10999">
        <f>Table1[[#This Row],[Total Revenue + Open]]/Table1[[#This Row],[Qty]]</f>
        <v>1.313160621761658</v>
      </c>
    </row>
    <row r="11000" spans="1:12" hidden="1">
      <c r="A11000" t="s">
        <v>544</v>
      </c>
      <c r="B11000" t="s">
        <v>530</v>
      </c>
      <c r="C11000" t="s">
        <v>530</v>
      </c>
      <c r="D11000" t="s">
        <v>580</v>
      </c>
      <c r="E11000" t="s">
        <v>15</v>
      </c>
      <c r="F11000" t="s">
        <v>36</v>
      </c>
      <c r="G11000" t="s">
        <v>37</v>
      </c>
      <c r="H11000" s="1">
        <v>2020</v>
      </c>
      <c r="I11000" s="2">
        <v>33020</v>
      </c>
      <c r="J11000" s="3">
        <v>43362</v>
      </c>
      <c r="K11000">
        <f>Table1[[#This Row],[Total Revenue + Open]]/Table1[[#This Row],[Qty]]</f>
        <v>1.3132041187159298</v>
      </c>
      <c r="L11000">
        <f>Table1[[#This Row],[Total Revenue + Open]]/Table1[[#This Row],[Qty]]</f>
        <v>1.3132041187159298</v>
      </c>
    </row>
    <row r="11001" spans="1:12" hidden="1">
      <c r="A11001" t="s">
        <v>544</v>
      </c>
      <c r="B11001" t="s">
        <v>530</v>
      </c>
      <c r="C11001" t="s">
        <v>530</v>
      </c>
      <c r="D11001" t="s">
        <v>580</v>
      </c>
      <c r="E11001" t="s">
        <v>15</v>
      </c>
      <c r="F11001" t="s">
        <v>36</v>
      </c>
      <c r="G11001" t="s">
        <v>37</v>
      </c>
      <c r="H11001" s="1">
        <v>2020</v>
      </c>
      <c r="I11001" s="2">
        <v>42310</v>
      </c>
      <c r="J11001" s="3">
        <v>55572</v>
      </c>
      <c r="K11001">
        <f>Table1[[#This Row],[Total Revenue + Open]]/Table1[[#This Row],[Qty]]</f>
        <v>1.3134483573623257</v>
      </c>
      <c r="L11001">
        <f>Table1[[#This Row],[Total Revenue + Open]]/Table1[[#This Row],[Qty]]</f>
        <v>1.3134483573623257</v>
      </c>
    </row>
    <row r="11002" spans="1:12" hidden="1">
      <c r="A11002" t="s">
        <v>544</v>
      </c>
      <c r="B11002" t="s">
        <v>530</v>
      </c>
      <c r="C11002" t="s">
        <v>530</v>
      </c>
      <c r="D11002" t="s">
        <v>580</v>
      </c>
      <c r="E11002" t="s">
        <v>15</v>
      </c>
      <c r="F11002" t="s">
        <v>36</v>
      </c>
      <c r="G11002" t="s">
        <v>37</v>
      </c>
      <c r="H11002" s="1">
        <v>2020</v>
      </c>
      <c r="I11002" s="2">
        <v>49300</v>
      </c>
      <c r="J11002" s="3">
        <v>64746</v>
      </c>
      <c r="K11002">
        <f>Table1[[#This Row],[Total Revenue + Open]]/Table1[[#This Row],[Qty]]</f>
        <v>1.3133062880324544</v>
      </c>
      <c r="L11002">
        <f>Table1[[#This Row],[Total Revenue + Open]]/Table1[[#This Row],[Qty]]</f>
        <v>1.3133062880324544</v>
      </c>
    </row>
    <row r="11003" spans="1:12" hidden="1">
      <c r="A11003" t="s">
        <v>544</v>
      </c>
      <c r="B11003" t="s">
        <v>530</v>
      </c>
      <c r="C11003" t="s">
        <v>530</v>
      </c>
      <c r="D11003" t="s">
        <v>580</v>
      </c>
      <c r="E11003" t="s">
        <v>15</v>
      </c>
      <c r="F11003" t="s">
        <v>36</v>
      </c>
      <c r="G11003" t="s">
        <v>37</v>
      </c>
      <c r="H11003" s="1">
        <v>2020</v>
      </c>
      <c r="I11003" s="2">
        <v>25830</v>
      </c>
      <c r="J11003" s="3">
        <v>33924</v>
      </c>
      <c r="K11003">
        <f>Table1[[#This Row],[Total Revenue + Open]]/Table1[[#This Row],[Qty]]</f>
        <v>1.31335656213705</v>
      </c>
      <c r="L11003">
        <f>Table1[[#This Row],[Total Revenue + Open]]/Table1[[#This Row],[Qty]]</f>
        <v>1.31335656213705</v>
      </c>
    </row>
    <row r="11004" spans="1:12" hidden="1">
      <c r="A11004" t="s">
        <v>544</v>
      </c>
      <c r="B11004" t="s">
        <v>530</v>
      </c>
      <c r="C11004" t="s">
        <v>530</v>
      </c>
      <c r="D11004" t="s">
        <v>580</v>
      </c>
      <c r="E11004" t="s">
        <v>15</v>
      </c>
      <c r="F11004" t="s">
        <v>36</v>
      </c>
      <c r="G11004" t="s">
        <v>37</v>
      </c>
      <c r="H11004" s="1">
        <v>2021</v>
      </c>
      <c r="I11004" s="2">
        <v>29750</v>
      </c>
      <c r="J11004" s="3">
        <v>39072</v>
      </c>
      <c r="K11004">
        <f>Table1[[#This Row],[Total Revenue + Open]]/Table1[[#This Row],[Qty]]</f>
        <v>1.3133445378151261</v>
      </c>
      <c r="L11004">
        <f>Table1[[#This Row],[Total Revenue + Open]]/Table1[[#This Row],[Qty]]</f>
        <v>1.3133445378151261</v>
      </c>
    </row>
    <row r="11005" spans="1:12" hidden="1">
      <c r="A11005" t="s">
        <v>544</v>
      </c>
      <c r="B11005" t="s">
        <v>530</v>
      </c>
      <c r="C11005" t="s">
        <v>530</v>
      </c>
      <c r="D11005" t="s">
        <v>580</v>
      </c>
      <c r="E11005" t="s">
        <v>15</v>
      </c>
      <c r="F11005" t="s">
        <v>36</v>
      </c>
      <c r="G11005" t="s">
        <v>37</v>
      </c>
      <c r="H11005" s="1">
        <v>2021</v>
      </c>
      <c r="I11005" s="2">
        <v>40255</v>
      </c>
      <c r="J11005" s="3">
        <v>52866</v>
      </c>
      <c r="K11005">
        <f>Table1[[#This Row],[Total Revenue + Open]]/Table1[[#This Row],[Qty]]</f>
        <v>1.3132778536827723</v>
      </c>
      <c r="L11005">
        <f>Table1[[#This Row],[Total Revenue + Open]]/Table1[[#This Row],[Qty]]</f>
        <v>1.3132778536827723</v>
      </c>
    </row>
    <row r="11006" spans="1:12" hidden="1">
      <c r="A11006" t="s">
        <v>544</v>
      </c>
      <c r="B11006" t="s">
        <v>530</v>
      </c>
      <c r="C11006" t="s">
        <v>530</v>
      </c>
      <c r="D11006" t="s">
        <v>580</v>
      </c>
      <c r="E11006" t="s">
        <v>15</v>
      </c>
      <c r="F11006" t="s">
        <v>36</v>
      </c>
      <c r="G11006" t="s">
        <v>37</v>
      </c>
      <c r="H11006" s="1">
        <v>2021</v>
      </c>
      <c r="I11006" s="2">
        <v>4725</v>
      </c>
      <c r="J11006" s="3">
        <v>6204</v>
      </c>
      <c r="K11006">
        <f>Table1[[#This Row],[Total Revenue + Open]]/Table1[[#This Row],[Qty]]</f>
        <v>1.313015873015873</v>
      </c>
      <c r="L11006">
        <f>Table1[[#This Row],[Total Revenue + Open]]/Table1[[#This Row],[Qty]]</f>
        <v>1.313015873015873</v>
      </c>
    </row>
    <row r="11007" spans="1:12" hidden="1">
      <c r="A11007" t="s">
        <v>544</v>
      </c>
      <c r="B11007" t="s">
        <v>530</v>
      </c>
      <c r="C11007" t="s">
        <v>530</v>
      </c>
      <c r="D11007" t="s">
        <v>580</v>
      </c>
      <c r="E11007" t="s">
        <v>15</v>
      </c>
      <c r="F11007" t="s">
        <v>36</v>
      </c>
      <c r="G11007" t="s">
        <v>37</v>
      </c>
      <c r="H11007" s="1">
        <v>2021</v>
      </c>
      <c r="I11007" s="2">
        <v>31860</v>
      </c>
      <c r="J11007" s="3">
        <v>41844</v>
      </c>
      <c r="K11007">
        <f>Table1[[#This Row],[Total Revenue + Open]]/Table1[[#This Row],[Qty]]</f>
        <v>1.3133709981167607</v>
      </c>
      <c r="L11007">
        <f>Table1[[#This Row],[Total Revenue + Open]]/Table1[[#This Row],[Qty]]</f>
        <v>1.3133709981167607</v>
      </c>
    </row>
    <row r="11008" spans="1:12" hidden="1">
      <c r="A11008" t="s">
        <v>544</v>
      </c>
      <c r="B11008" t="s">
        <v>530</v>
      </c>
      <c r="C11008" t="s">
        <v>530</v>
      </c>
      <c r="D11008" t="s">
        <v>580</v>
      </c>
      <c r="E11008" t="s">
        <v>15</v>
      </c>
      <c r="F11008" t="s">
        <v>36</v>
      </c>
      <c r="G11008" t="s">
        <v>37</v>
      </c>
      <c r="H11008" s="1">
        <v>2021</v>
      </c>
      <c r="I11008" s="2">
        <v>18245</v>
      </c>
      <c r="J11008" s="3">
        <v>23958</v>
      </c>
      <c r="K11008">
        <f>Table1[[#This Row],[Total Revenue + Open]]/Table1[[#This Row],[Qty]]</f>
        <v>1.3131268840778296</v>
      </c>
      <c r="L11008">
        <f>Table1[[#This Row],[Total Revenue + Open]]/Table1[[#This Row],[Qty]]</f>
        <v>1.3131268840778296</v>
      </c>
    </row>
    <row r="11009" spans="1:12" hidden="1">
      <c r="A11009" t="s">
        <v>544</v>
      </c>
      <c r="B11009" t="s">
        <v>530</v>
      </c>
      <c r="C11009" t="s">
        <v>530</v>
      </c>
      <c r="D11009" t="s">
        <v>580</v>
      </c>
      <c r="E11009" t="s">
        <v>15</v>
      </c>
      <c r="F11009" t="s">
        <v>36</v>
      </c>
      <c r="G11009" t="s">
        <v>37</v>
      </c>
      <c r="H11009" s="1">
        <v>2021</v>
      </c>
      <c r="I11009" s="2">
        <v>39500</v>
      </c>
      <c r="J11009" s="3">
        <v>51876</v>
      </c>
      <c r="K11009">
        <f>Table1[[#This Row],[Total Revenue + Open]]/Table1[[#This Row],[Qty]]</f>
        <v>1.3133164556962025</v>
      </c>
      <c r="L11009">
        <f>Table1[[#This Row],[Total Revenue + Open]]/Table1[[#This Row],[Qty]]</f>
        <v>1.3133164556962025</v>
      </c>
    </row>
    <row r="11010" spans="1:12" hidden="1">
      <c r="A11010" t="s">
        <v>544</v>
      </c>
      <c r="B11010" t="s">
        <v>530</v>
      </c>
      <c r="C11010" t="s">
        <v>530</v>
      </c>
      <c r="D11010" t="s">
        <v>580</v>
      </c>
      <c r="E11010" t="s">
        <v>15</v>
      </c>
      <c r="F11010" t="s">
        <v>36</v>
      </c>
      <c r="G11010" t="s">
        <v>37</v>
      </c>
      <c r="H11010" s="1">
        <v>2021</v>
      </c>
      <c r="I11010" s="2">
        <v>4175</v>
      </c>
      <c r="J11010" s="3">
        <v>5478</v>
      </c>
      <c r="K11010">
        <f>Table1[[#This Row],[Total Revenue + Open]]/Table1[[#This Row],[Qty]]</f>
        <v>1.3120958083832335</v>
      </c>
      <c r="L11010">
        <f>Table1[[#This Row],[Total Revenue + Open]]/Table1[[#This Row],[Qty]]</f>
        <v>1.3120958083832335</v>
      </c>
    </row>
    <row r="11011" spans="1:12" hidden="1">
      <c r="A11011" t="s">
        <v>544</v>
      </c>
      <c r="B11011" t="s">
        <v>530</v>
      </c>
      <c r="C11011" t="s">
        <v>530</v>
      </c>
      <c r="D11011" t="s">
        <v>580</v>
      </c>
      <c r="E11011" t="s">
        <v>15</v>
      </c>
      <c r="F11011" t="s">
        <v>36</v>
      </c>
      <c r="G11011" t="s">
        <v>37</v>
      </c>
      <c r="H11011" s="1">
        <v>2021</v>
      </c>
      <c r="I11011" s="2">
        <v>33370</v>
      </c>
      <c r="J11011" s="3">
        <v>43824</v>
      </c>
      <c r="K11011">
        <f>Table1[[#This Row],[Total Revenue + Open]]/Table1[[#This Row],[Qty]]</f>
        <v>1.3132753970632305</v>
      </c>
      <c r="L11011">
        <f>Table1[[#This Row],[Total Revenue + Open]]/Table1[[#This Row],[Qty]]</f>
        <v>1.3132753970632305</v>
      </c>
    </row>
    <row r="11012" spans="1:12" hidden="1">
      <c r="A11012" t="s">
        <v>544</v>
      </c>
      <c r="B11012" t="s">
        <v>530</v>
      </c>
      <c r="C11012" t="s">
        <v>530</v>
      </c>
      <c r="D11012" t="s">
        <v>580</v>
      </c>
      <c r="E11012" t="s">
        <v>15</v>
      </c>
      <c r="F11012" t="s">
        <v>36</v>
      </c>
      <c r="G11012" t="s">
        <v>37</v>
      </c>
      <c r="H11012" s="1">
        <v>2021</v>
      </c>
      <c r="I11012" s="2">
        <v>1560</v>
      </c>
      <c r="J11012" s="3">
        <v>2046</v>
      </c>
      <c r="K11012">
        <f>Table1[[#This Row],[Total Revenue + Open]]/Table1[[#This Row],[Qty]]</f>
        <v>1.3115384615384615</v>
      </c>
      <c r="L11012">
        <f>Table1[[#This Row],[Total Revenue + Open]]/Table1[[#This Row],[Qty]]</f>
        <v>1.3115384615384615</v>
      </c>
    </row>
    <row r="11013" spans="1:12" hidden="1">
      <c r="A11013" t="s">
        <v>544</v>
      </c>
      <c r="B11013" t="s">
        <v>530</v>
      </c>
      <c r="C11013" t="s">
        <v>530</v>
      </c>
      <c r="D11013" t="s">
        <v>580</v>
      </c>
      <c r="E11013" t="s">
        <v>15</v>
      </c>
      <c r="F11013" t="s">
        <v>36</v>
      </c>
      <c r="G11013" t="s">
        <v>37</v>
      </c>
      <c r="H11013" s="1">
        <v>2021</v>
      </c>
      <c r="I11013" s="2">
        <v>300</v>
      </c>
      <c r="J11013" s="3">
        <v>396</v>
      </c>
      <c r="K11013">
        <f>Table1[[#This Row],[Total Revenue + Open]]/Table1[[#This Row],[Qty]]</f>
        <v>1.32</v>
      </c>
      <c r="L11013">
        <f>Table1[[#This Row],[Total Revenue + Open]]/Table1[[#This Row],[Qty]]</f>
        <v>1.32</v>
      </c>
    </row>
    <row r="11014" spans="1:12" hidden="1">
      <c r="A11014" t="s">
        <v>544</v>
      </c>
      <c r="B11014" t="s">
        <v>530</v>
      </c>
      <c r="C11014" t="s">
        <v>530</v>
      </c>
      <c r="D11014" t="s">
        <v>700</v>
      </c>
      <c r="E11014" t="s">
        <v>15</v>
      </c>
      <c r="F11014" t="s">
        <v>36</v>
      </c>
      <c r="G11014" t="s">
        <v>385</v>
      </c>
      <c r="H11014" s="1">
        <v>2022</v>
      </c>
      <c r="I11014" s="2">
        <v>30170</v>
      </c>
      <c r="J11014" s="3">
        <v>40500</v>
      </c>
      <c r="K11014">
        <f>Table1[[#This Row],[Total Revenue + Open]]/Table1[[#This Row],[Qty]]</f>
        <v>1.3423931057341729</v>
      </c>
      <c r="L11014">
        <f>Table1[[#This Row],[Total Revenue + Open]]/Table1[[#This Row],[Qty]]</f>
        <v>1.3423931057341729</v>
      </c>
    </row>
    <row r="11015" spans="1:12" hidden="1">
      <c r="A11015" t="s">
        <v>544</v>
      </c>
      <c r="B11015" t="s">
        <v>530</v>
      </c>
      <c r="C11015" t="s">
        <v>530</v>
      </c>
      <c r="D11015" t="s">
        <v>702</v>
      </c>
      <c r="E11015" t="s">
        <v>15</v>
      </c>
      <c r="F11015" t="s">
        <v>36</v>
      </c>
      <c r="G11015" t="s">
        <v>37</v>
      </c>
      <c r="H11015" s="1">
        <v>2022</v>
      </c>
      <c r="I11015" s="2">
        <v>30150</v>
      </c>
      <c r="J11015" s="3">
        <v>39600</v>
      </c>
      <c r="K11015">
        <f>Table1[[#This Row],[Total Revenue + Open]]/Table1[[#This Row],[Qty]]</f>
        <v>1.3134328358208955</v>
      </c>
      <c r="L11015">
        <f>Table1[[#This Row],[Total Revenue + Open]]/Table1[[#This Row],[Qty]]</f>
        <v>1.3134328358208955</v>
      </c>
    </row>
    <row r="11016" spans="1:12" hidden="1">
      <c r="A11016" t="s">
        <v>544</v>
      </c>
      <c r="B11016" t="s">
        <v>530</v>
      </c>
      <c r="C11016" t="s">
        <v>530</v>
      </c>
      <c r="D11016" t="s">
        <v>700</v>
      </c>
      <c r="E11016" t="s">
        <v>15</v>
      </c>
      <c r="F11016" t="s">
        <v>36</v>
      </c>
      <c r="G11016" t="s">
        <v>385</v>
      </c>
      <c r="H11016" s="1">
        <v>2022</v>
      </c>
      <c r="I11016" s="2">
        <v>28925</v>
      </c>
      <c r="J11016" s="3">
        <v>38812.5</v>
      </c>
      <c r="K11016">
        <f>Table1[[#This Row],[Total Revenue + Open]]/Table1[[#This Row],[Qty]]</f>
        <v>1.3418323249783923</v>
      </c>
      <c r="L11016">
        <f>Table1[[#This Row],[Total Revenue + Open]]/Table1[[#This Row],[Qty]]</f>
        <v>1.3418323249783923</v>
      </c>
    </row>
    <row r="11017" spans="1:12" hidden="1">
      <c r="A11017" t="s">
        <v>710</v>
      </c>
      <c r="B11017" t="s">
        <v>530</v>
      </c>
      <c r="C11017" t="s">
        <v>530</v>
      </c>
      <c r="D11017" t="s">
        <v>790</v>
      </c>
      <c r="E11017" t="s">
        <v>15</v>
      </c>
      <c r="F11017" t="s">
        <v>31</v>
      </c>
      <c r="G11017" t="s">
        <v>66</v>
      </c>
      <c r="H11017" s="1">
        <v>2022</v>
      </c>
      <c r="I11017" s="2">
        <v>15785</v>
      </c>
      <c r="J11017" s="3">
        <v>38779</v>
      </c>
      <c r="K11017">
        <f>Table1[[#This Row],[Total Revenue + Open]]/Table1[[#This Row],[Qty]]</f>
        <v>2.4566993981628129</v>
      </c>
      <c r="L11017">
        <f>Table1[[#This Row],[Total Revenue + Open]]/Table1[[#This Row],[Qty]]</f>
        <v>2.4566993981628129</v>
      </c>
    </row>
    <row r="11018" spans="1:12">
      <c r="A11018" t="s">
        <v>10</v>
      </c>
      <c r="B11018" t="s">
        <v>530</v>
      </c>
      <c r="C11018" t="s">
        <v>530</v>
      </c>
      <c r="D11018" t="s">
        <v>534</v>
      </c>
      <c r="E11018" t="s">
        <v>15</v>
      </c>
      <c r="F11018" t="s">
        <v>357</v>
      </c>
      <c r="G11018" t="s">
        <v>359</v>
      </c>
      <c r="H11018" s="1">
        <v>2022</v>
      </c>
      <c r="I11018" s="2">
        <v>23320</v>
      </c>
      <c r="J11018" s="3">
        <v>38744</v>
      </c>
      <c r="K11018">
        <f>Table1[[#This Row],[Total Revenue + Open]]/Table1[[#This Row],[Qty]]</f>
        <v>1.6614065180102915</v>
      </c>
      <c r="L11018">
        <f>Table1[[#This Row],[Qty]]/Table1[[#This Row],[Total Revenue + Open]]</f>
        <v>0.60189964897790627</v>
      </c>
    </row>
    <row r="11019" spans="1:12" hidden="1">
      <c r="A11019" t="s">
        <v>544</v>
      </c>
      <c r="B11019" t="s">
        <v>530</v>
      </c>
      <c r="C11019" t="s">
        <v>530</v>
      </c>
      <c r="D11019" t="s">
        <v>580</v>
      </c>
      <c r="E11019" t="s">
        <v>15</v>
      </c>
      <c r="F11019" t="s">
        <v>36</v>
      </c>
      <c r="G11019" t="s">
        <v>37</v>
      </c>
      <c r="H11019" s="1">
        <v>2022</v>
      </c>
      <c r="I11019" s="2">
        <v>28645</v>
      </c>
      <c r="J11019" s="3">
        <v>38475</v>
      </c>
      <c r="K11019">
        <f>Table1[[#This Row],[Total Revenue + Open]]/Table1[[#This Row],[Qty]]</f>
        <v>1.3431663466573573</v>
      </c>
      <c r="L11019">
        <f>Table1[[#This Row],[Total Revenue + Open]]/Table1[[#This Row],[Qty]]</f>
        <v>1.3431663466573573</v>
      </c>
    </row>
    <row r="11020" spans="1:12">
      <c r="A11020" t="s">
        <v>10</v>
      </c>
      <c r="B11020" t="s">
        <v>530</v>
      </c>
      <c r="C11020" t="s">
        <v>530</v>
      </c>
      <c r="D11020" t="s">
        <v>534</v>
      </c>
      <c r="E11020" t="s">
        <v>15</v>
      </c>
      <c r="F11020" t="s">
        <v>498</v>
      </c>
      <c r="G11020" t="s">
        <v>500</v>
      </c>
      <c r="H11020" s="1">
        <v>2022</v>
      </c>
      <c r="I11020" s="2">
        <v>9450</v>
      </c>
      <c r="J11020" s="3">
        <v>37318</v>
      </c>
      <c r="K11020">
        <f>Table1[[#This Row],[Total Revenue + Open]]/Table1[[#This Row],[Qty]]</f>
        <v>3.9489947089947091</v>
      </c>
      <c r="L11020">
        <f>Table1[[#This Row],[Qty]]/Table1[[#This Row],[Total Revenue + Open]]</f>
        <v>0.25322900476981619</v>
      </c>
    </row>
    <row r="11021" spans="1:12">
      <c r="A11021" t="s">
        <v>10</v>
      </c>
      <c r="B11021" t="s">
        <v>530</v>
      </c>
      <c r="C11021" t="s">
        <v>530</v>
      </c>
      <c r="D11021" t="s">
        <v>532</v>
      </c>
      <c r="E11021" t="s">
        <v>15</v>
      </c>
      <c r="F11021" t="s">
        <v>118</v>
      </c>
      <c r="G11021" t="s">
        <v>533</v>
      </c>
      <c r="H11021" s="1">
        <v>2022</v>
      </c>
      <c r="I11021" s="2">
        <v>13395</v>
      </c>
      <c r="J11021" s="3">
        <v>36643.75</v>
      </c>
      <c r="K11021">
        <f>Table1[[#This Row],[Total Revenue + Open]]/Table1[[#This Row],[Qty]]</f>
        <v>2.7356289660321016</v>
      </c>
      <c r="L11021">
        <f>Table1[[#This Row],[Qty]]/Table1[[#This Row],[Total Revenue + Open]]</f>
        <v>0.36554664847347773</v>
      </c>
    </row>
    <row r="11022" spans="1:12" hidden="1">
      <c r="A11022" t="s">
        <v>544</v>
      </c>
      <c r="B11022" t="s">
        <v>530</v>
      </c>
      <c r="C11022" t="s">
        <v>530</v>
      </c>
      <c r="D11022" t="s">
        <v>702</v>
      </c>
      <c r="E11022" t="s">
        <v>15</v>
      </c>
      <c r="F11022" t="s">
        <v>36</v>
      </c>
      <c r="G11022" t="s">
        <v>385</v>
      </c>
      <c r="H11022" s="1">
        <v>2022</v>
      </c>
      <c r="I11022" s="2">
        <v>26940</v>
      </c>
      <c r="J11022" s="3">
        <v>35376</v>
      </c>
      <c r="K11022">
        <f>Table1[[#This Row],[Total Revenue + Open]]/Table1[[#This Row],[Qty]]</f>
        <v>1.3131403118040088</v>
      </c>
      <c r="L11022">
        <f>Table1[[#This Row],[Total Revenue + Open]]/Table1[[#This Row],[Qty]]</f>
        <v>1.3131403118040088</v>
      </c>
    </row>
    <row r="11023" spans="1:12" hidden="1">
      <c r="A11023" t="s">
        <v>544</v>
      </c>
      <c r="B11023" t="s">
        <v>530</v>
      </c>
      <c r="C11023" t="s">
        <v>530</v>
      </c>
      <c r="D11023" t="s">
        <v>562</v>
      </c>
      <c r="E11023" t="s">
        <v>15</v>
      </c>
      <c r="F11023" t="s">
        <v>216</v>
      </c>
      <c r="G11023" t="s">
        <v>361</v>
      </c>
      <c r="H11023" s="1">
        <v>2022</v>
      </c>
      <c r="I11023" s="2">
        <v>13670</v>
      </c>
      <c r="J11023" s="3">
        <v>35360</v>
      </c>
      <c r="K11023">
        <f>Table1[[#This Row],[Total Revenue + Open]]/Table1[[#This Row],[Qty]]</f>
        <v>2.5866861741038769</v>
      </c>
      <c r="L11023">
        <f>Table1[[#This Row],[Total Revenue + Open]]/Table1[[#This Row],[Qty]]</f>
        <v>2.5866861741038769</v>
      </c>
    </row>
    <row r="11024" spans="1:12" hidden="1">
      <c r="A11024" t="s">
        <v>710</v>
      </c>
      <c r="B11024" t="s">
        <v>530</v>
      </c>
      <c r="C11024" t="s">
        <v>530</v>
      </c>
      <c r="D11024" t="s">
        <v>790</v>
      </c>
      <c r="E11024" t="s">
        <v>15</v>
      </c>
      <c r="F11024" t="s">
        <v>34</v>
      </c>
      <c r="G11024" t="s">
        <v>35</v>
      </c>
      <c r="H11024" s="1">
        <v>2022</v>
      </c>
      <c r="I11024" s="2">
        <v>159450</v>
      </c>
      <c r="J11024" s="3">
        <v>351870</v>
      </c>
      <c r="K11024">
        <f>Table1[[#This Row],[Total Revenue + Open]]/Table1[[#This Row],[Qty]]</f>
        <v>2.2067732831608655</v>
      </c>
      <c r="L11024">
        <f>Table1[[#This Row],[Total Revenue + Open]]/Table1[[#This Row],[Qty]]</f>
        <v>2.2067732831608655</v>
      </c>
    </row>
    <row r="11025" spans="1:12" hidden="1">
      <c r="A11025" t="s">
        <v>710</v>
      </c>
      <c r="B11025" t="s">
        <v>530</v>
      </c>
      <c r="C11025" t="s">
        <v>530</v>
      </c>
      <c r="D11025" t="s">
        <v>780</v>
      </c>
      <c r="E11025" t="s">
        <v>15</v>
      </c>
      <c r="F11025" t="s">
        <v>16</v>
      </c>
      <c r="G11025" t="s">
        <v>158</v>
      </c>
      <c r="H11025" s="1">
        <v>2022</v>
      </c>
      <c r="I11025" s="2">
        <v>15075</v>
      </c>
      <c r="J11025" s="3">
        <v>33300</v>
      </c>
      <c r="K11025">
        <f>Table1[[#This Row],[Total Revenue + Open]]/Table1[[#This Row],[Qty]]</f>
        <v>2.2089552238805972</v>
      </c>
      <c r="L11025">
        <f>Table1[[#This Row],[Total Revenue + Open]]/Table1[[#This Row],[Qty]]</f>
        <v>2.2089552238805972</v>
      </c>
    </row>
    <row r="11026" spans="1:12" hidden="1">
      <c r="A11026" t="s">
        <v>544</v>
      </c>
      <c r="B11026" t="s">
        <v>530</v>
      </c>
      <c r="C11026" t="s">
        <v>530</v>
      </c>
      <c r="D11026" t="s">
        <v>580</v>
      </c>
      <c r="E11026" t="s">
        <v>15</v>
      </c>
      <c r="F11026" t="s">
        <v>36</v>
      </c>
      <c r="G11026" t="s">
        <v>37</v>
      </c>
      <c r="H11026" s="1">
        <v>2018</v>
      </c>
      <c r="I11026" s="2">
        <v>4130</v>
      </c>
      <c r="J11026" s="3">
        <v>5002</v>
      </c>
      <c r="K11026">
        <f>Table1[[#This Row],[Total Revenue + Open]]/Table1[[#This Row],[Qty]]</f>
        <v>1.211138014527845</v>
      </c>
      <c r="L11026">
        <f>Table1[[#This Row],[Total Revenue + Open]]/Table1[[#This Row],[Qty]]</f>
        <v>1.211138014527845</v>
      </c>
    </row>
    <row r="11027" spans="1:12" hidden="1">
      <c r="A11027" t="s">
        <v>544</v>
      </c>
      <c r="B11027" t="s">
        <v>530</v>
      </c>
      <c r="C11027" t="s">
        <v>530</v>
      </c>
      <c r="D11027" t="s">
        <v>580</v>
      </c>
      <c r="E11027" t="s">
        <v>15</v>
      </c>
      <c r="F11027" t="s">
        <v>36</v>
      </c>
      <c r="G11027" t="s">
        <v>37</v>
      </c>
      <c r="H11027" s="1">
        <v>2018</v>
      </c>
      <c r="I11027" s="2">
        <v>12645</v>
      </c>
      <c r="J11027" s="3">
        <v>15341.5</v>
      </c>
      <c r="K11027">
        <f>Table1[[#This Row],[Total Revenue + Open]]/Table1[[#This Row],[Qty]]</f>
        <v>1.213246342427837</v>
      </c>
      <c r="L11027">
        <f>Table1[[#This Row],[Total Revenue + Open]]/Table1[[#This Row],[Qty]]</f>
        <v>1.213246342427837</v>
      </c>
    </row>
    <row r="11028" spans="1:12" hidden="1">
      <c r="A11028" t="s">
        <v>544</v>
      </c>
      <c r="B11028" t="s">
        <v>530</v>
      </c>
      <c r="C11028" t="s">
        <v>530</v>
      </c>
      <c r="D11028" t="s">
        <v>580</v>
      </c>
      <c r="E11028" t="s">
        <v>15</v>
      </c>
      <c r="F11028" t="s">
        <v>36</v>
      </c>
      <c r="G11028" t="s">
        <v>37</v>
      </c>
      <c r="H11028" s="1">
        <v>2018</v>
      </c>
      <c r="I11028" s="2">
        <v>6590</v>
      </c>
      <c r="J11028" s="3">
        <v>7991</v>
      </c>
      <c r="K11028">
        <f>Table1[[#This Row],[Total Revenue + Open]]/Table1[[#This Row],[Qty]]</f>
        <v>1.2125948406676783</v>
      </c>
      <c r="L11028">
        <f>Table1[[#This Row],[Total Revenue + Open]]/Table1[[#This Row],[Qty]]</f>
        <v>1.2125948406676783</v>
      </c>
    </row>
    <row r="11029" spans="1:12" hidden="1">
      <c r="A11029" t="s">
        <v>544</v>
      </c>
      <c r="B11029" t="s">
        <v>530</v>
      </c>
      <c r="C11029" t="s">
        <v>530</v>
      </c>
      <c r="D11029" t="s">
        <v>580</v>
      </c>
      <c r="E11029" t="s">
        <v>15</v>
      </c>
      <c r="F11029" t="s">
        <v>36</v>
      </c>
      <c r="G11029" t="s">
        <v>37</v>
      </c>
      <c r="H11029" s="1">
        <v>2019</v>
      </c>
      <c r="I11029" s="2">
        <v>5080</v>
      </c>
      <c r="J11029" s="3">
        <v>6161</v>
      </c>
      <c r="K11029">
        <f>Table1[[#This Row],[Total Revenue + Open]]/Table1[[#This Row],[Qty]]</f>
        <v>1.2127952755905511</v>
      </c>
      <c r="L11029">
        <f>Table1[[#This Row],[Total Revenue + Open]]/Table1[[#This Row],[Qty]]</f>
        <v>1.2127952755905511</v>
      </c>
    </row>
    <row r="11030" spans="1:12" hidden="1">
      <c r="A11030" t="s">
        <v>544</v>
      </c>
      <c r="B11030" t="s">
        <v>530</v>
      </c>
      <c r="C11030" t="s">
        <v>530</v>
      </c>
      <c r="D11030" t="s">
        <v>580</v>
      </c>
      <c r="E11030" t="s">
        <v>15</v>
      </c>
      <c r="F11030" t="s">
        <v>36</v>
      </c>
      <c r="G11030" t="s">
        <v>37</v>
      </c>
      <c r="H11030" s="1">
        <v>2019</v>
      </c>
      <c r="I11030" s="2">
        <v>12220</v>
      </c>
      <c r="J11030" s="3">
        <v>14823</v>
      </c>
      <c r="K11030">
        <f>Table1[[#This Row],[Total Revenue + Open]]/Table1[[#This Row],[Qty]]</f>
        <v>1.213011456628478</v>
      </c>
      <c r="L11030">
        <f>Table1[[#This Row],[Total Revenue + Open]]/Table1[[#This Row],[Qty]]</f>
        <v>1.213011456628478</v>
      </c>
    </row>
    <row r="11031" spans="1:12" hidden="1">
      <c r="A11031" t="s">
        <v>544</v>
      </c>
      <c r="B11031" t="s">
        <v>530</v>
      </c>
      <c r="C11031" t="s">
        <v>530</v>
      </c>
      <c r="D11031" t="s">
        <v>580</v>
      </c>
      <c r="E11031" t="s">
        <v>15</v>
      </c>
      <c r="F11031" t="s">
        <v>36</v>
      </c>
      <c r="G11031" t="s">
        <v>37</v>
      </c>
      <c r="H11031" s="1">
        <v>2019</v>
      </c>
      <c r="I11031" s="2">
        <v>4575</v>
      </c>
      <c r="J11031" s="3">
        <v>5551</v>
      </c>
      <c r="K11031">
        <f>Table1[[#This Row],[Total Revenue + Open]]/Table1[[#This Row],[Qty]]</f>
        <v>1.2133333333333334</v>
      </c>
      <c r="L11031">
        <f>Table1[[#This Row],[Total Revenue + Open]]/Table1[[#This Row],[Qty]]</f>
        <v>1.2133333333333334</v>
      </c>
    </row>
    <row r="11032" spans="1:12" hidden="1">
      <c r="A11032" t="s">
        <v>544</v>
      </c>
      <c r="B11032" t="s">
        <v>530</v>
      </c>
      <c r="C11032" t="s">
        <v>530</v>
      </c>
      <c r="D11032" t="s">
        <v>580</v>
      </c>
      <c r="E11032" t="s">
        <v>15</v>
      </c>
      <c r="F11032" t="s">
        <v>36</v>
      </c>
      <c r="G11032" t="s">
        <v>37</v>
      </c>
      <c r="H11032" s="1">
        <v>2019</v>
      </c>
      <c r="I11032" s="2">
        <v>5980</v>
      </c>
      <c r="J11032" s="3">
        <v>7259</v>
      </c>
      <c r="K11032">
        <f>Table1[[#This Row],[Total Revenue + Open]]/Table1[[#This Row],[Qty]]</f>
        <v>1.2138795986622073</v>
      </c>
      <c r="L11032">
        <f>Table1[[#This Row],[Total Revenue + Open]]/Table1[[#This Row],[Qty]]</f>
        <v>1.2138795986622073</v>
      </c>
    </row>
    <row r="11033" spans="1:12" hidden="1">
      <c r="A11033" t="s">
        <v>544</v>
      </c>
      <c r="B11033" t="s">
        <v>530</v>
      </c>
      <c r="C11033" t="s">
        <v>530</v>
      </c>
      <c r="D11033" t="s">
        <v>580</v>
      </c>
      <c r="E11033" t="s">
        <v>15</v>
      </c>
      <c r="F11033" t="s">
        <v>36</v>
      </c>
      <c r="G11033" t="s">
        <v>37</v>
      </c>
      <c r="H11033" s="1">
        <v>2019</v>
      </c>
      <c r="I11033" s="2">
        <v>5580</v>
      </c>
      <c r="J11033" s="3">
        <v>6771</v>
      </c>
      <c r="K11033">
        <f>Table1[[#This Row],[Total Revenue + Open]]/Table1[[#This Row],[Qty]]</f>
        <v>1.2134408602150537</v>
      </c>
      <c r="L11033">
        <f>Table1[[#This Row],[Total Revenue + Open]]/Table1[[#This Row],[Qty]]</f>
        <v>1.2134408602150537</v>
      </c>
    </row>
    <row r="11034" spans="1:12" hidden="1">
      <c r="A11034" t="s">
        <v>544</v>
      </c>
      <c r="B11034" t="s">
        <v>530</v>
      </c>
      <c r="C11034" t="s">
        <v>530</v>
      </c>
      <c r="D11034" t="s">
        <v>580</v>
      </c>
      <c r="E11034" t="s">
        <v>15</v>
      </c>
      <c r="F11034" t="s">
        <v>36</v>
      </c>
      <c r="G11034" t="s">
        <v>37</v>
      </c>
      <c r="H11034" s="1">
        <v>2019</v>
      </c>
      <c r="I11034" s="2">
        <v>4475</v>
      </c>
      <c r="J11034" s="3">
        <v>5429</v>
      </c>
      <c r="K11034">
        <f>Table1[[#This Row],[Total Revenue + Open]]/Table1[[#This Row],[Qty]]</f>
        <v>1.2131843575418995</v>
      </c>
      <c r="L11034">
        <f>Table1[[#This Row],[Total Revenue + Open]]/Table1[[#This Row],[Qty]]</f>
        <v>1.2131843575418995</v>
      </c>
    </row>
    <row r="11035" spans="1:12" hidden="1">
      <c r="A11035" t="s">
        <v>544</v>
      </c>
      <c r="B11035" t="s">
        <v>530</v>
      </c>
      <c r="C11035" t="s">
        <v>530</v>
      </c>
      <c r="D11035" t="s">
        <v>580</v>
      </c>
      <c r="E11035" t="s">
        <v>15</v>
      </c>
      <c r="F11035" t="s">
        <v>36</v>
      </c>
      <c r="G11035" t="s">
        <v>37</v>
      </c>
      <c r="H11035" s="1">
        <v>2019</v>
      </c>
      <c r="I11035" s="2">
        <v>7435</v>
      </c>
      <c r="J11035" s="3">
        <v>9028</v>
      </c>
      <c r="K11035">
        <f>Table1[[#This Row],[Total Revenue + Open]]/Table1[[#This Row],[Qty]]</f>
        <v>1.214256893073302</v>
      </c>
      <c r="L11035">
        <f>Table1[[#This Row],[Total Revenue + Open]]/Table1[[#This Row],[Qty]]</f>
        <v>1.214256893073302</v>
      </c>
    </row>
    <row r="11036" spans="1:12" hidden="1">
      <c r="A11036" t="s">
        <v>544</v>
      </c>
      <c r="B11036" t="s">
        <v>530</v>
      </c>
      <c r="C11036" t="s">
        <v>530</v>
      </c>
      <c r="D11036" t="s">
        <v>580</v>
      </c>
      <c r="E11036" t="s">
        <v>15</v>
      </c>
      <c r="F11036" t="s">
        <v>36</v>
      </c>
      <c r="G11036" t="s">
        <v>37</v>
      </c>
      <c r="H11036" s="1">
        <v>2019</v>
      </c>
      <c r="I11036" s="2">
        <v>7440</v>
      </c>
      <c r="J11036" s="3">
        <v>9028</v>
      </c>
      <c r="K11036">
        <f>Table1[[#This Row],[Total Revenue + Open]]/Table1[[#This Row],[Qty]]</f>
        <v>1.2134408602150537</v>
      </c>
      <c r="L11036">
        <f>Table1[[#This Row],[Total Revenue + Open]]/Table1[[#This Row],[Qty]]</f>
        <v>1.2134408602150537</v>
      </c>
    </row>
    <row r="11037" spans="1:12" hidden="1">
      <c r="A11037" t="s">
        <v>544</v>
      </c>
      <c r="B11037" t="s">
        <v>530</v>
      </c>
      <c r="C11037" t="s">
        <v>530</v>
      </c>
      <c r="D11037" t="s">
        <v>580</v>
      </c>
      <c r="E11037" t="s">
        <v>15</v>
      </c>
      <c r="F11037" t="s">
        <v>36</v>
      </c>
      <c r="G11037" t="s">
        <v>37</v>
      </c>
      <c r="H11037" s="1">
        <v>2019</v>
      </c>
      <c r="I11037" s="2">
        <v>11285</v>
      </c>
      <c r="J11037" s="3">
        <v>13694.5</v>
      </c>
      <c r="K11037">
        <f>Table1[[#This Row],[Total Revenue + Open]]/Table1[[#This Row],[Qty]]</f>
        <v>1.2135135135135136</v>
      </c>
      <c r="L11037">
        <f>Table1[[#This Row],[Total Revenue + Open]]/Table1[[#This Row],[Qty]]</f>
        <v>1.2135135135135136</v>
      </c>
    </row>
    <row r="11038" spans="1:12" hidden="1">
      <c r="A11038" t="s">
        <v>544</v>
      </c>
      <c r="B11038" t="s">
        <v>530</v>
      </c>
      <c r="C11038" t="s">
        <v>530</v>
      </c>
      <c r="D11038" t="s">
        <v>580</v>
      </c>
      <c r="E11038" t="s">
        <v>15</v>
      </c>
      <c r="F11038" t="s">
        <v>36</v>
      </c>
      <c r="G11038" t="s">
        <v>37</v>
      </c>
      <c r="H11038" s="1">
        <v>2019</v>
      </c>
      <c r="I11038" s="2">
        <v>3370</v>
      </c>
      <c r="J11038" s="3">
        <v>4087</v>
      </c>
      <c r="K11038">
        <f>Table1[[#This Row],[Total Revenue + Open]]/Table1[[#This Row],[Qty]]</f>
        <v>1.2127596439169139</v>
      </c>
      <c r="L11038">
        <f>Table1[[#This Row],[Total Revenue + Open]]/Table1[[#This Row],[Qty]]</f>
        <v>1.2127596439169139</v>
      </c>
    </row>
    <row r="11039" spans="1:12" hidden="1">
      <c r="A11039" t="s">
        <v>544</v>
      </c>
      <c r="B11039" t="s">
        <v>530</v>
      </c>
      <c r="C11039" t="s">
        <v>530</v>
      </c>
      <c r="D11039" t="s">
        <v>580</v>
      </c>
      <c r="E11039" t="s">
        <v>15</v>
      </c>
      <c r="F11039" t="s">
        <v>36</v>
      </c>
      <c r="G11039" t="s">
        <v>37</v>
      </c>
      <c r="H11039" s="1">
        <v>2020</v>
      </c>
      <c r="I11039" s="2">
        <v>2765</v>
      </c>
      <c r="J11039" s="3">
        <v>3355</v>
      </c>
      <c r="K11039">
        <f>Table1[[#This Row],[Total Revenue + Open]]/Table1[[#This Row],[Qty]]</f>
        <v>1.213381555153707</v>
      </c>
      <c r="L11039">
        <f>Table1[[#This Row],[Total Revenue + Open]]/Table1[[#This Row],[Qty]]</f>
        <v>1.213381555153707</v>
      </c>
    </row>
    <row r="11040" spans="1:12" hidden="1">
      <c r="A11040" t="s">
        <v>544</v>
      </c>
      <c r="B11040" t="s">
        <v>530</v>
      </c>
      <c r="C11040" t="s">
        <v>530</v>
      </c>
      <c r="D11040" t="s">
        <v>580</v>
      </c>
      <c r="E11040" t="s">
        <v>15</v>
      </c>
      <c r="F11040" t="s">
        <v>36</v>
      </c>
      <c r="G11040" t="s">
        <v>37</v>
      </c>
      <c r="H11040" s="1">
        <v>2020</v>
      </c>
      <c r="I11040" s="2">
        <v>12820</v>
      </c>
      <c r="J11040" s="3">
        <v>15555</v>
      </c>
      <c r="K11040">
        <f>Table1[[#This Row],[Total Revenue + Open]]/Table1[[#This Row],[Qty]]</f>
        <v>1.2133385335413416</v>
      </c>
      <c r="L11040">
        <f>Table1[[#This Row],[Total Revenue + Open]]/Table1[[#This Row],[Qty]]</f>
        <v>1.2133385335413416</v>
      </c>
    </row>
    <row r="11041" spans="1:12" hidden="1">
      <c r="A11041" t="s">
        <v>544</v>
      </c>
      <c r="B11041" t="s">
        <v>530</v>
      </c>
      <c r="C11041" t="s">
        <v>530</v>
      </c>
      <c r="D11041" t="s">
        <v>580</v>
      </c>
      <c r="E11041" t="s">
        <v>15</v>
      </c>
      <c r="F11041" t="s">
        <v>36</v>
      </c>
      <c r="G11041" t="s">
        <v>37</v>
      </c>
      <c r="H11041" s="1">
        <v>2020</v>
      </c>
      <c r="I11041" s="2">
        <v>38910</v>
      </c>
      <c r="J11041" s="3">
        <v>47214</v>
      </c>
      <c r="K11041">
        <f>Table1[[#This Row],[Total Revenue + Open]]/Table1[[#This Row],[Qty]]</f>
        <v>1.2134155744024673</v>
      </c>
      <c r="L11041">
        <f>Table1[[#This Row],[Total Revenue + Open]]/Table1[[#This Row],[Qty]]</f>
        <v>1.2134155744024673</v>
      </c>
    </row>
    <row r="11042" spans="1:12" hidden="1">
      <c r="A11042" t="s">
        <v>544</v>
      </c>
      <c r="B11042" t="s">
        <v>530</v>
      </c>
      <c r="C11042" t="s">
        <v>530</v>
      </c>
      <c r="D11042" t="s">
        <v>580</v>
      </c>
      <c r="E11042" t="s">
        <v>15</v>
      </c>
      <c r="F11042" t="s">
        <v>36</v>
      </c>
      <c r="G11042" t="s">
        <v>37</v>
      </c>
      <c r="H11042" s="1">
        <v>2020</v>
      </c>
      <c r="I11042" s="2">
        <v>26940</v>
      </c>
      <c r="J11042" s="3">
        <v>35912</v>
      </c>
      <c r="K11042">
        <f>Table1[[#This Row],[Total Revenue + Open]]/Table1[[#This Row],[Qty]]</f>
        <v>1.3330363771343727</v>
      </c>
      <c r="L11042">
        <f>Table1[[#This Row],[Total Revenue + Open]]/Table1[[#This Row],[Qty]]</f>
        <v>1.3330363771343727</v>
      </c>
    </row>
    <row r="11043" spans="1:12" hidden="1">
      <c r="A11043" t="s">
        <v>544</v>
      </c>
      <c r="B11043" t="s">
        <v>530</v>
      </c>
      <c r="C11043" t="s">
        <v>530</v>
      </c>
      <c r="D11043" t="s">
        <v>580</v>
      </c>
      <c r="E11043" t="s">
        <v>15</v>
      </c>
      <c r="F11043" t="s">
        <v>36</v>
      </c>
      <c r="G11043" t="s">
        <v>37</v>
      </c>
      <c r="H11043" s="1">
        <v>2020</v>
      </c>
      <c r="I11043" s="2">
        <v>15680</v>
      </c>
      <c r="J11043" s="3">
        <v>20904</v>
      </c>
      <c r="K11043">
        <f>Table1[[#This Row],[Total Revenue + Open]]/Table1[[#This Row],[Qty]]</f>
        <v>1.3331632653061225</v>
      </c>
      <c r="L11043">
        <f>Table1[[#This Row],[Total Revenue + Open]]/Table1[[#This Row],[Qty]]</f>
        <v>1.3331632653061225</v>
      </c>
    </row>
    <row r="11044" spans="1:12" hidden="1">
      <c r="A11044" t="s">
        <v>544</v>
      </c>
      <c r="B11044" t="s">
        <v>530</v>
      </c>
      <c r="C11044" t="s">
        <v>530</v>
      </c>
      <c r="D11044" t="s">
        <v>580</v>
      </c>
      <c r="E11044" t="s">
        <v>15</v>
      </c>
      <c r="F11044" t="s">
        <v>36</v>
      </c>
      <c r="G11044" t="s">
        <v>37</v>
      </c>
      <c r="H11044" s="1">
        <v>2020</v>
      </c>
      <c r="I11044" s="2">
        <v>9200</v>
      </c>
      <c r="J11044" s="3">
        <v>12261</v>
      </c>
      <c r="K11044">
        <f>Table1[[#This Row],[Total Revenue + Open]]/Table1[[#This Row],[Qty]]</f>
        <v>1.3327173913043477</v>
      </c>
      <c r="L11044">
        <f>Table1[[#This Row],[Total Revenue + Open]]/Table1[[#This Row],[Qty]]</f>
        <v>1.3327173913043477</v>
      </c>
    </row>
    <row r="11045" spans="1:12" hidden="1">
      <c r="A11045" t="s">
        <v>544</v>
      </c>
      <c r="B11045" t="s">
        <v>530</v>
      </c>
      <c r="C11045" t="s">
        <v>530</v>
      </c>
      <c r="D11045" t="s">
        <v>580</v>
      </c>
      <c r="E11045" t="s">
        <v>15</v>
      </c>
      <c r="F11045" t="s">
        <v>36</v>
      </c>
      <c r="G11045" t="s">
        <v>37</v>
      </c>
      <c r="H11045" s="1">
        <v>2020</v>
      </c>
      <c r="I11045" s="2">
        <v>32420</v>
      </c>
      <c r="J11045" s="3">
        <v>43215</v>
      </c>
      <c r="K11045">
        <f>Table1[[#This Row],[Total Revenue + Open]]/Table1[[#This Row],[Qty]]</f>
        <v>1.3329734731647132</v>
      </c>
      <c r="L11045">
        <f>Table1[[#This Row],[Total Revenue + Open]]/Table1[[#This Row],[Qty]]</f>
        <v>1.3329734731647132</v>
      </c>
    </row>
    <row r="11046" spans="1:12" hidden="1">
      <c r="A11046" t="s">
        <v>544</v>
      </c>
      <c r="B11046" t="s">
        <v>530</v>
      </c>
      <c r="C11046" t="s">
        <v>530</v>
      </c>
      <c r="D11046" t="s">
        <v>580</v>
      </c>
      <c r="E11046" t="s">
        <v>15</v>
      </c>
      <c r="F11046" t="s">
        <v>36</v>
      </c>
      <c r="G11046" t="s">
        <v>37</v>
      </c>
      <c r="H11046" s="1">
        <v>2020</v>
      </c>
      <c r="I11046" s="2">
        <v>17940</v>
      </c>
      <c r="J11046" s="3">
        <v>23919</v>
      </c>
      <c r="K11046">
        <f>Table1[[#This Row],[Total Revenue + Open]]/Table1[[#This Row],[Qty]]</f>
        <v>1.3332775919732442</v>
      </c>
      <c r="L11046">
        <f>Table1[[#This Row],[Total Revenue + Open]]/Table1[[#This Row],[Qty]]</f>
        <v>1.3332775919732442</v>
      </c>
    </row>
    <row r="11047" spans="1:12" hidden="1">
      <c r="A11047" t="s">
        <v>544</v>
      </c>
      <c r="B11047" t="s">
        <v>530</v>
      </c>
      <c r="C11047" t="s">
        <v>530</v>
      </c>
      <c r="D11047" t="s">
        <v>580</v>
      </c>
      <c r="E11047" t="s">
        <v>15</v>
      </c>
      <c r="F11047" t="s">
        <v>36</v>
      </c>
      <c r="G11047" t="s">
        <v>37</v>
      </c>
      <c r="H11047" s="1">
        <v>2020</v>
      </c>
      <c r="I11047" s="2">
        <v>19095</v>
      </c>
      <c r="J11047" s="3">
        <v>25460</v>
      </c>
      <c r="K11047">
        <f>Table1[[#This Row],[Total Revenue + Open]]/Table1[[#This Row],[Qty]]</f>
        <v>1.3333333333333333</v>
      </c>
      <c r="L11047">
        <f>Table1[[#This Row],[Total Revenue + Open]]/Table1[[#This Row],[Qty]]</f>
        <v>1.3333333333333333</v>
      </c>
    </row>
    <row r="11048" spans="1:12" hidden="1">
      <c r="A11048" t="s">
        <v>544</v>
      </c>
      <c r="B11048" t="s">
        <v>530</v>
      </c>
      <c r="C11048" t="s">
        <v>530</v>
      </c>
      <c r="D11048" t="s">
        <v>580</v>
      </c>
      <c r="E11048" t="s">
        <v>15</v>
      </c>
      <c r="F11048" t="s">
        <v>36</v>
      </c>
      <c r="G11048" t="s">
        <v>37</v>
      </c>
      <c r="H11048" s="1">
        <v>2020</v>
      </c>
      <c r="I11048" s="2">
        <v>6535</v>
      </c>
      <c r="J11048" s="3">
        <v>8710</v>
      </c>
      <c r="K11048">
        <f>Table1[[#This Row],[Total Revenue + Open]]/Table1[[#This Row],[Qty]]</f>
        <v>1.332823259372609</v>
      </c>
      <c r="L11048">
        <f>Table1[[#This Row],[Total Revenue + Open]]/Table1[[#This Row],[Qty]]</f>
        <v>1.332823259372609</v>
      </c>
    </row>
    <row r="11049" spans="1:12" hidden="1">
      <c r="A11049" t="s">
        <v>544</v>
      </c>
      <c r="B11049" t="s">
        <v>530</v>
      </c>
      <c r="C11049" t="s">
        <v>530</v>
      </c>
      <c r="D11049" t="s">
        <v>580</v>
      </c>
      <c r="E11049" t="s">
        <v>15</v>
      </c>
      <c r="F11049" t="s">
        <v>36</v>
      </c>
      <c r="G11049" t="s">
        <v>37</v>
      </c>
      <c r="H11049" s="1">
        <v>2021</v>
      </c>
      <c r="I11049" s="2">
        <v>14625</v>
      </c>
      <c r="J11049" s="3">
        <v>19497</v>
      </c>
      <c r="K11049">
        <f>Table1[[#This Row],[Total Revenue + Open]]/Table1[[#This Row],[Qty]]</f>
        <v>1.3331282051282052</v>
      </c>
      <c r="L11049">
        <f>Table1[[#This Row],[Total Revenue + Open]]/Table1[[#This Row],[Qty]]</f>
        <v>1.3331282051282052</v>
      </c>
    </row>
    <row r="11050" spans="1:12" hidden="1">
      <c r="A11050" t="s">
        <v>544</v>
      </c>
      <c r="B11050" t="s">
        <v>530</v>
      </c>
      <c r="C11050" t="s">
        <v>530</v>
      </c>
      <c r="D11050" t="s">
        <v>580</v>
      </c>
      <c r="E11050" t="s">
        <v>15</v>
      </c>
      <c r="F11050" t="s">
        <v>36</v>
      </c>
      <c r="G11050" t="s">
        <v>37</v>
      </c>
      <c r="H11050" s="1">
        <v>2021</v>
      </c>
      <c r="I11050" s="2">
        <v>22965</v>
      </c>
      <c r="J11050" s="3">
        <v>30619</v>
      </c>
      <c r="K11050">
        <f>Table1[[#This Row],[Total Revenue + Open]]/Table1[[#This Row],[Qty]]</f>
        <v>1.3332897888090574</v>
      </c>
      <c r="L11050">
        <f>Table1[[#This Row],[Total Revenue + Open]]/Table1[[#This Row],[Qty]]</f>
        <v>1.3332897888090574</v>
      </c>
    </row>
    <row r="11051" spans="1:12" hidden="1">
      <c r="A11051" t="s">
        <v>544</v>
      </c>
      <c r="B11051" t="s">
        <v>530</v>
      </c>
      <c r="C11051" t="s">
        <v>530</v>
      </c>
      <c r="D11051" t="s">
        <v>580</v>
      </c>
      <c r="E11051" t="s">
        <v>15</v>
      </c>
      <c r="F11051" t="s">
        <v>36</v>
      </c>
      <c r="G11051" t="s">
        <v>37</v>
      </c>
      <c r="H11051" s="1">
        <v>2021</v>
      </c>
      <c r="I11051" s="2">
        <v>8145</v>
      </c>
      <c r="J11051" s="3">
        <v>10854</v>
      </c>
      <c r="K11051">
        <f>Table1[[#This Row],[Total Revenue + Open]]/Table1[[#This Row],[Qty]]</f>
        <v>1.332596685082873</v>
      </c>
      <c r="L11051">
        <f>Table1[[#This Row],[Total Revenue + Open]]/Table1[[#This Row],[Qty]]</f>
        <v>1.332596685082873</v>
      </c>
    </row>
    <row r="11052" spans="1:12" hidden="1">
      <c r="A11052" t="s">
        <v>544</v>
      </c>
      <c r="B11052" t="s">
        <v>530</v>
      </c>
      <c r="C11052" t="s">
        <v>530</v>
      </c>
      <c r="D11052" t="s">
        <v>580</v>
      </c>
      <c r="E11052" t="s">
        <v>15</v>
      </c>
      <c r="F11052" t="s">
        <v>36</v>
      </c>
      <c r="G11052" t="s">
        <v>37</v>
      </c>
      <c r="H11052" s="1">
        <v>2021</v>
      </c>
      <c r="I11052" s="2">
        <v>13015</v>
      </c>
      <c r="J11052" s="3">
        <v>17353</v>
      </c>
      <c r="K11052">
        <f>Table1[[#This Row],[Total Revenue + Open]]/Table1[[#This Row],[Qty]]</f>
        <v>1.3333077218593929</v>
      </c>
      <c r="L11052">
        <f>Table1[[#This Row],[Total Revenue + Open]]/Table1[[#This Row],[Qty]]</f>
        <v>1.3333077218593929</v>
      </c>
    </row>
    <row r="11053" spans="1:12" hidden="1">
      <c r="A11053" t="s">
        <v>544</v>
      </c>
      <c r="B11053" t="s">
        <v>530</v>
      </c>
      <c r="C11053" t="s">
        <v>530</v>
      </c>
      <c r="D11053" t="s">
        <v>580</v>
      </c>
      <c r="E11053" t="s">
        <v>15</v>
      </c>
      <c r="F11053" t="s">
        <v>36</v>
      </c>
      <c r="G11053" t="s">
        <v>37</v>
      </c>
      <c r="H11053" s="1">
        <v>2021</v>
      </c>
      <c r="I11053" s="2">
        <v>6935</v>
      </c>
      <c r="J11053" s="3">
        <v>9246</v>
      </c>
      <c r="K11053">
        <f>Table1[[#This Row],[Total Revenue + Open]]/Table1[[#This Row],[Qty]]</f>
        <v>1.3332372025955299</v>
      </c>
      <c r="L11053">
        <f>Table1[[#This Row],[Total Revenue + Open]]/Table1[[#This Row],[Qty]]</f>
        <v>1.3332372025955299</v>
      </c>
    </row>
    <row r="11054" spans="1:12" hidden="1">
      <c r="A11054" t="s">
        <v>544</v>
      </c>
      <c r="B11054" t="s">
        <v>530</v>
      </c>
      <c r="C11054" t="s">
        <v>530</v>
      </c>
      <c r="D11054" t="s">
        <v>580</v>
      </c>
      <c r="E11054" t="s">
        <v>15</v>
      </c>
      <c r="F11054" t="s">
        <v>36</v>
      </c>
      <c r="G11054" t="s">
        <v>37</v>
      </c>
      <c r="H11054" s="1">
        <v>2021</v>
      </c>
      <c r="I11054" s="2">
        <v>15880</v>
      </c>
      <c r="J11054" s="3">
        <v>21172</v>
      </c>
      <c r="K11054">
        <f>Table1[[#This Row],[Total Revenue + Open]]/Table1[[#This Row],[Qty]]</f>
        <v>1.333249370277078</v>
      </c>
      <c r="L11054">
        <f>Table1[[#This Row],[Total Revenue + Open]]/Table1[[#This Row],[Qty]]</f>
        <v>1.333249370277078</v>
      </c>
    </row>
    <row r="11055" spans="1:12" hidden="1">
      <c r="A11055" t="s">
        <v>544</v>
      </c>
      <c r="B11055" t="s">
        <v>530</v>
      </c>
      <c r="C11055" t="s">
        <v>530</v>
      </c>
      <c r="D11055" t="s">
        <v>580</v>
      </c>
      <c r="E11055" t="s">
        <v>15</v>
      </c>
      <c r="F11055" t="s">
        <v>36</v>
      </c>
      <c r="G11055" t="s">
        <v>37</v>
      </c>
      <c r="H11055" s="1">
        <v>2021</v>
      </c>
      <c r="I11055" s="2">
        <v>2065</v>
      </c>
      <c r="J11055" s="3">
        <v>2747</v>
      </c>
      <c r="K11055">
        <f>Table1[[#This Row],[Total Revenue + Open]]/Table1[[#This Row],[Qty]]</f>
        <v>1.3302663438256659</v>
      </c>
      <c r="L11055">
        <f>Table1[[#This Row],[Total Revenue + Open]]/Table1[[#This Row],[Qty]]</f>
        <v>1.3302663438256659</v>
      </c>
    </row>
    <row r="11056" spans="1:12" hidden="1">
      <c r="A11056" t="s">
        <v>544</v>
      </c>
      <c r="B11056" t="s">
        <v>530</v>
      </c>
      <c r="C11056" t="s">
        <v>530</v>
      </c>
      <c r="D11056" t="s">
        <v>580</v>
      </c>
      <c r="E11056" t="s">
        <v>15</v>
      </c>
      <c r="F11056" t="s">
        <v>36</v>
      </c>
      <c r="G11056" t="s">
        <v>37</v>
      </c>
      <c r="H11056" s="1">
        <v>2021</v>
      </c>
      <c r="I11056" s="2">
        <v>17690</v>
      </c>
      <c r="J11056" s="3">
        <v>23584</v>
      </c>
      <c r="K11056">
        <f>Table1[[#This Row],[Total Revenue + Open]]/Table1[[#This Row],[Qty]]</f>
        <v>1.3331825890333522</v>
      </c>
      <c r="L11056">
        <f>Table1[[#This Row],[Total Revenue + Open]]/Table1[[#This Row],[Qty]]</f>
        <v>1.3331825890333522</v>
      </c>
    </row>
    <row r="11057" spans="1:12" hidden="1">
      <c r="A11057" t="s">
        <v>544</v>
      </c>
      <c r="B11057" t="s">
        <v>530</v>
      </c>
      <c r="C11057" t="s">
        <v>530</v>
      </c>
      <c r="D11057" t="s">
        <v>562</v>
      </c>
      <c r="E11057" t="s">
        <v>15</v>
      </c>
      <c r="F11057" t="s">
        <v>216</v>
      </c>
      <c r="G11057" t="s">
        <v>361</v>
      </c>
      <c r="H11057" s="1">
        <v>2022</v>
      </c>
      <c r="I11057" s="2">
        <v>12665</v>
      </c>
      <c r="J11057" s="3">
        <v>32760</v>
      </c>
      <c r="K11057">
        <f>Table1[[#This Row],[Total Revenue + Open]]/Table1[[#This Row],[Qty]]</f>
        <v>2.5866561389656533</v>
      </c>
      <c r="L11057">
        <f>Table1[[#This Row],[Total Revenue + Open]]/Table1[[#This Row],[Qty]]</f>
        <v>2.5866561389656533</v>
      </c>
    </row>
    <row r="11058" spans="1:12" hidden="1">
      <c r="A11058" t="s">
        <v>544</v>
      </c>
      <c r="B11058" t="s">
        <v>530</v>
      </c>
      <c r="C11058" t="s">
        <v>530</v>
      </c>
      <c r="D11058" t="s">
        <v>700</v>
      </c>
      <c r="E11058" t="s">
        <v>15</v>
      </c>
      <c r="F11058" t="s">
        <v>36</v>
      </c>
      <c r="G11058" t="s">
        <v>385</v>
      </c>
      <c r="H11058" s="1">
        <v>2022</v>
      </c>
      <c r="I11058" s="2">
        <v>24800</v>
      </c>
      <c r="J11058" s="3">
        <v>32538</v>
      </c>
      <c r="K11058">
        <f>Table1[[#This Row],[Total Revenue + Open]]/Table1[[#This Row],[Qty]]</f>
        <v>1.3120161290322581</v>
      </c>
      <c r="L11058">
        <f>Table1[[#This Row],[Total Revenue + Open]]/Table1[[#This Row],[Qty]]</f>
        <v>1.3120161290322581</v>
      </c>
    </row>
    <row r="11059" spans="1:12" hidden="1">
      <c r="A11059" t="s">
        <v>544</v>
      </c>
      <c r="B11059" t="s">
        <v>530</v>
      </c>
      <c r="C11059" t="s">
        <v>530</v>
      </c>
      <c r="D11059" t="s">
        <v>562</v>
      </c>
      <c r="E11059" t="s">
        <v>15</v>
      </c>
      <c r="F11059" t="s">
        <v>216</v>
      </c>
      <c r="G11059" t="s">
        <v>361</v>
      </c>
      <c r="H11059" s="1">
        <v>2022</v>
      </c>
      <c r="I11059" s="2">
        <v>12265</v>
      </c>
      <c r="J11059" s="3">
        <v>31720</v>
      </c>
      <c r="K11059">
        <f>Table1[[#This Row],[Total Revenue + Open]]/Table1[[#This Row],[Qty]]</f>
        <v>2.5862209539339585</v>
      </c>
      <c r="L11059">
        <f>Table1[[#This Row],[Total Revenue + Open]]/Table1[[#This Row],[Qty]]</f>
        <v>2.5862209539339585</v>
      </c>
    </row>
    <row r="11060" spans="1:12" hidden="1">
      <c r="A11060" t="s">
        <v>544</v>
      </c>
      <c r="B11060" t="s">
        <v>530</v>
      </c>
      <c r="C11060" t="s">
        <v>530</v>
      </c>
      <c r="D11060" t="s">
        <v>580</v>
      </c>
      <c r="E11060" t="s">
        <v>15</v>
      </c>
      <c r="F11060" t="s">
        <v>34</v>
      </c>
      <c r="G11060" t="s">
        <v>152</v>
      </c>
      <c r="H11060" s="1">
        <v>2022</v>
      </c>
      <c r="I11060" s="2">
        <v>14020</v>
      </c>
      <c r="J11060" s="3">
        <v>31248</v>
      </c>
      <c r="K11060">
        <f>Table1[[#This Row],[Total Revenue + Open]]/Table1[[#This Row],[Qty]]</f>
        <v>2.2288159771754636</v>
      </c>
      <c r="L11060">
        <f>Table1[[#This Row],[Total Revenue + Open]]/Table1[[#This Row],[Qty]]</f>
        <v>2.2288159771754636</v>
      </c>
    </row>
    <row r="11061" spans="1:12">
      <c r="A11061" t="s">
        <v>10</v>
      </c>
      <c r="B11061" t="s">
        <v>530</v>
      </c>
      <c r="C11061" t="s">
        <v>530</v>
      </c>
      <c r="D11061" t="s">
        <v>538</v>
      </c>
      <c r="E11061" t="s">
        <v>15</v>
      </c>
      <c r="F11061" t="s">
        <v>214</v>
      </c>
      <c r="G11061" t="s">
        <v>470</v>
      </c>
      <c r="H11061" s="1">
        <v>2022</v>
      </c>
      <c r="I11061" s="2">
        <v>12065</v>
      </c>
      <c r="J11061" s="3">
        <v>31200</v>
      </c>
      <c r="K11061">
        <f>Table1[[#This Row],[Total Revenue + Open]]/Table1[[#This Row],[Qty]]</f>
        <v>2.5859925404061332</v>
      </c>
      <c r="L11061">
        <f>Table1[[#This Row],[Qty]]/Table1[[#This Row],[Total Revenue + Open]]</f>
        <v>0.38669871794871796</v>
      </c>
    </row>
    <row r="11062" spans="1:12" hidden="1">
      <c r="A11062" t="s">
        <v>710</v>
      </c>
      <c r="B11062" t="s">
        <v>530</v>
      </c>
      <c r="C11062" t="s">
        <v>530</v>
      </c>
      <c r="D11062" t="s">
        <v>784</v>
      </c>
      <c r="E11062" t="s">
        <v>15</v>
      </c>
      <c r="F11062" t="s">
        <v>30</v>
      </c>
      <c r="G11062" t="s">
        <v>148</v>
      </c>
      <c r="H11062" s="1">
        <v>2022</v>
      </c>
      <c r="I11062" s="2">
        <v>12690</v>
      </c>
      <c r="J11062" s="3">
        <v>31183.75</v>
      </c>
      <c r="K11062">
        <f>Table1[[#This Row],[Total Revenue + Open]]/Table1[[#This Row],[Qty]]</f>
        <v>2.4573483057525611</v>
      </c>
      <c r="L11062">
        <f>Table1[[#This Row],[Total Revenue + Open]]/Table1[[#This Row],[Qty]]</f>
        <v>2.4573483057525611</v>
      </c>
    </row>
    <row r="11063" spans="1:12" hidden="1">
      <c r="A11063" t="s">
        <v>710</v>
      </c>
      <c r="B11063" t="s">
        <v>530</v>
      </c>
      <c r="C11063" t="s">
        <v>530</v>
      </c>
      <c r="D11063" t="s">
        <v>782</v>
      </c>
      <c r="E11063" t="s">
        <v>15</v>
      </c>
      <c r="F11063" t="s">
        <v>16</v>
      </c>
      <c r="G11063" t="s">
        <v>158</v>
      </c>
      <c r="H11063" s="1">
        <v>2022</v>
      </c>
      <c r="I11063" s="2">
        <v>13680</v>
      </c>
      <c r="J11063" s="3">
        <v>30192</v>
      </c>
      <c r="K11063">
        <f>Table1[[#This Row],[Total Revenue + Open]]/Table1[[#This Row],[Qty]]</f>
        <v>2.2070175438596493</v>
      </c>
      <c r="L11063">
        <f>Table1[[#This Row],[Total Revenue + Open]]/Table1[[#This Row],[Qty]]</f>
        <v>2.2070175438596493</v>
      </c>
    </row>
    <row r="11064" spans="1:12" hidden="1">
      <c r="A11064" t="s">
        <v>710</v>
      </c>
      <c r="B11064" t="s">
        <v>530</v>
      </c>
      <c r="C11064" t="s">
        <v>530</v>
      </c>
      <c r="D11064" t="s">
        <v>790</v>
      </c>
      <c r="E11064" t="s">
        <v>15</v>
      </c>
      <c r="F11064" t="s">
        <v>31</v>
      </c>
      <c r="G11064" t="s">
        <v>66</v>
      </c>
      <c r="H11064" s="1">
        <v>2022</v>
      </c>
      <c r="I11064" s="2">
        <v>12180</v>
      </c>
      <c r="J11064" s="3">
        <v>29887</v>
      </c>
      <c r="K11064">
        <f>Table1[[#This Row],[Total Revenue + Open]]/Table1[[#This Row],[Qty]]</f>
        <v>2.4537766830870278</v>
      </c>
      <c r="L11064">
        <f>Table1[[#This Row],[Total Revenue + Open]]/Table1[[#This Row],[Qty]]</f>
        <v>2.4537766830870278</v>
      </c>
    </row>
    <row r="11065" spans="1:12" hidden="1">
      <c r="A11065" t="s">
        <v>710</v>
      </c>
      <c r="B11065" t="s">
        <v>530</v>
      </c>
      <c r="C11065" t="s">
        <v>530</v>
      </c>
      <c r="D11065" t="s">
        <v>790</v>
      </c>
      <c r="E11065" t="s">
        <v>15</v>
      </c>
      <c r="F11065" t="s">
        <v>31</v>
      </c>
      <c r="G11065" t="s">
        <v>66</v>
      </c>
      <c r="H11065" s="1">
        <v>2022</v>
      </c>
      <c r="I11065" s="2">
        <v>12165</v>
      </c>
      <c r="J11065" s="3">
        <v>29887</v>
      </c>
      <c r="K11065">
        <f>Table1[[#This Row],[Total Revenue + Open]]/Table1[[#This Row],[Qty]]</f>
        <v>2.4568023016851623</v>
      </c>
      <c r="L11065">
        <f>Table1[[#This Row],[Total Revenue + Open]]/Table1[[#This Row],[Qty]]</f>
        <v>2.4568023016851623</v>
      </c>
    </row>
    <row r="11066" spans="1:12" hidden="1">
      <c r="A11066" t="s">
        <v>544</v>
      </c>
      <c r="B11066" t="s">
        <v>530</v>
      </c>
      <c r="C11066" t="s">
        <v>530</v>
      </c>
      <c r="D11066" t="s">
        <v>580</v>
      </c>
      <c r="E11066" t="s">
        <v>15</v>
      </c>
      <c r="F11066" t="s">
        <v>36</v>
      </c>
      <c r="G11066" t="s">
        <v>37</v>
      </c>
      <c r="H11066" s="1">
        <v>2022</v>
      </c>
      <c r="I11066" s="2">
        <v>20960</v>
      </c>
      <c r="J11066" s="3">
        <v>28564.5</v>
      </c>
      <c r="K11066">
        <f>Table1[[#This Row],[Total Revenue + Open]]/Table1[[#This Row],[Qty]]</f>
        <v>1.3628101145038167</v>
      </c>
      <c r="L11066">
        <f>Table1[[#This Row],[Total Revenue + Open]]/Table1[[#This Row],[Qty]]</f>
        <v>1.3628101145038167</v>
      </c>
    </row>
    <row r="11067" spans="1:12" hidden="1">
      <c r="A11067" t="s">
        <v>544</v>
      </c>
      <c r="B11067" t="s">
        <v>530</v>
      </c>
      <c r="C11067" t="s">
        <v>530</v>
      </c>
      <c r="D11067" t="s">
        <v>580</v>
      </c>
      <c r="E11067" t="s">
        <v>15</v>
      </c>
      <c r="F11067" t="s">
        <v>204</v>
      </c>
      <c r="G11067" t="s">
        <v>205</v>
      </c>
      <c r="H11067" s="1">
        <v>2020</v>
      </c>
      <c r="I11067" s="2">
        <v>2010</v>
      </c>
      <c r="J11067" s="3">
        <v>5480</v>
      </c>
      <c r="K11067">
        <f>Table1[[#This Row],[Total Revenue + Open]]/Table1[[#This Row],[Qty]]</f>
        <v>2.7263681592039801</v>
      </c>
      <c r="L11067">
        <f>Table1[[#This Row],[Total Revenue + Open]]/Table1[[#This Row],[Qty]]</f>
        <v>2.7263681592039801</v>
      </c>
    </row>
    <row r="11068" spans="1:12" hidden="1">
      <c r="A11068" t="s">
        <v>544</v>
      </c>
      <c r="B11068" t="s">
        <v>530</v>
      </c>
      <c r="C11068" t="s">
        <v>530</v>
      </c>
      <c r="D11068" t="s">
        <v>580</v>
      </c>
      <c r="E11068" t="s">
        <v>15</v>
      </c>
      <c r="F11068" t="s">
        <v>204</v>
      </c>
      <c r="G11068" t="s">
        <v>206</v>
      </c>
      <c r="H11068" s="1">
        <v>2020</v>
      </c>
      <c r="I11068" s="2">
        <v>2010</v>
      </c>
      <c r="J11068" s="3">
        <v>5480</v>
      </c>
      <c r="K11068">
        <f>Table1[[#This Row],[Total Revenue + Open]]/Table1[[#This Row],[Qty]]</f>
        <v>2.7263681592039801</v>
      </c>
      <c r="L11068">
        <f>Table1[[#This Row],[Total Revenue + Open]]/Table1[[#This Row],[Qty]]</f>
        <v>2.7263681592039801</v>
      </c>
    </row>
    <row r="11069" spans="1:12" hidden="1">
      <c r="A11069" t="s">
        <v>544</v>
      </c>
      <c r="B11069" t="s">
        <v>530</v>
      </c>
      <c r="C11069" t="s">
        <v>530</v>
      </c>
      <c r="D11069" t="s">
        <v>700</v>
      </c>
      <c r="E11069" t="s">
        <v>15</v>
      </c>
      <c r="F11069" t="s">
        <v>131</v>
      </c>
      <c r="G11069" t="s">
        <v>559</v>
      </c>
      <c r="H11069" s="1">
        <v>2017</v>
      </c>
      <c r="I11069" s="2">
        <v>4175</v>
      </c>
      <c r="J11069" s="3">
        <v>10582.5</v>
      </c>
      <c r="K11069">
        <f>Table1[[#This Row],[Total Revenue + Open]]/Table1[[#This Row],[Qty]]</f>
        <v>2.5347305389221555</v>
      </c>
      <c r="L11069">
        <f>Table1[[#This Row],[Total Revenue + Open]]/Table1[[#This Row],[Qty]]</f>
        <v>2.5347305389221555</v>
      </c>
    </row>
    <row r="11070" spans="1:12" hidden="1">
      <c r="A11070" t="s">
        <v>544</v>
      </c>
      <c r="B11070" t="s">
        <v>530</v>
      </c>
      <c r="C11070" t="s">
        <v>530</v>
      </c>
      <c r="D11070" t="s">
        <v>700</v>
      </c>
      <c r="E11070" t="s">
        <v>15</v>
      </c>
      <c r="F11070" t="s">
        <v>143</v>
      </c>
      <c r="G11070" t="s">
        <v>610</v>
      </c>
      <c r="H11070" s="1">
        <v>2017</v>
      </c>
      <c r="I11070" s="2">
        <v>6160</v>
      </c>
      <c r="J11070" s="3">
        <v>8330</v>
      </c>
      <c r="K11070">
        <f>Table1[[#This Row],[Total Revenue + Open]]/Table1[[#This Row],[Qty]]</f>
        <v>1.3522727272727273</v>
      </c>
      <c r="L11070">
        <f>Table1[[#This Row],[Total Revenue + Open]]/Table1[[#This Row],[Qty]]</f>
        <v>1.3522727272727273</v>
      </c>
    </row>
    <row r="11071" spans="1:12" hidden="1">
      <c r="A11071" t="s">
        <v>544</v>
      </c>
      <c r="B11071" t="s">
        <v>530</v>
      </c>
      <c r="C11071" t="s">
        <v>530</v>
      </c>
      <c r="D11071" t="s">
        <v>700</v>
      </c>
      <c r="E11071" t="s">
        <v>15</v>
      </c>
      <c r="F11071" t="s">
        <v>36</v>
      </c>
      <c r="G11071" t="s">
        <v>385</v>
      </c>
      <c r="H11071" s="1">
        <v>2020</v>
      </c>
      <c r="I11071" s="2">
        <v>10360</v>
      </c>
      <c r="J11071" s="3">
        <v>13596</v>
      </c>
      <c r="K11071">
        <f>Table1[[#This Row],[Total Revenue + Open]]/Table1[[#This Row],[Qty]]</f>
        <v>1.3123552123552125</v>
      </c>
      <c r="L11071">
        <f>Table1[[#This Row],[Total Revenue + Open]]/Table1[[#This Row],[Qty]]</f>
        <v>1.3123552123552125</v>
      </c>
    </row>
    <row r="11072" spans="1:12" hidden="1">
      <c r="A11072" t="s">
        <v>544</v>
      </c>
      <c r="B11072" t="s">
        <v>530</v>
      </c>
      <c r="C11072" t="s">
        <v>530</v>
      </c>
      <c r="D11072" t="s">
        <v>700</v>
      </c>
      <c r="E11072" t="s">
        <v>15</v>
      </c>
      <c r="F11072" t="s">
        <v>36</v>
      </c>
      <c r="G11072" t="s">
        <v>385</v>
      </c>
      <c r="H11072" s="1">
        <v>2020</v>
      </c>
      <c r="I11072" s="2">
        <v>10410</v>
      </c>
      <c r="J11072" s="3">
        <v>13662</v>
      </c>
      <c r="K11072">
        <f>Table1[[#This Row],[Total Revenue + Open]]/Table1[[#This Row],[Qty]]</f>
        <v>1.3123919308357348</v>
      </c>
      <c r="L11072">
        <f>Table1[[#This Row],[Total Revenue + Open]]/Table1[[#This Row],[Qty]]</f>
        <v>1.3123919308357348</v>
      </c>
    </row>
    <row r="11073" spans="1:12" hidden="1">
      <c r="A11073" t="s">
        <v>544</v>
      </c>
      <c r="B11073" t="s">
        <v>530</v>
      </c>
      <c r="C11073" t="s">
        <v>530</v>
      </c>
      <c r="D11073" t="s">
        <v>700</v>
      </c>
      <c r="E11073" t="s">
        <v>15</v>
      </c>
      <c r="F11073" t="s">
        <v>36</v>
      </c>
      <c r="G11073" t="s">
        <v>385</v>
      </c>
      <c r="H11073" s="1">
        <v>2020</v>
      </c>
      <c r="I11073" s="2">
        <v>20665</v>
      </c>
      <c r="J11073" s="3">
        <v>27126</v>
      </c>
      <c r="K11073">
        <f>Table1[[#This Row],[Total Revenue + Open]]/Table1[[#This Row],[Qty]]</f>
        <v>1.3126542463101862</v>
      </c>
      <c r="L11073">
        <f>Table1[[#This Row],[Total Revenue + Open]]/Table1[[#This Row],[Qty]]</f>
        <v>1.3126542463101862</v>
      </c>
    </row>
    <row r="11074" spans="1:12" hidden="1">
      <c r="A11074" t="s">
        <v>544</v>
      </c>
      <c r="B11074" t="s">
        <v>530</v>
      </c>
      <c r="C11074" t="s">
        <v>530</v>
      </c>
      <c r="D11074" t="s">
        <v>700</v>
      </c>
      <c r="E11074" t="s">
        <v>15</v>
      </c>
      <c r="F11074" t="s">
        <v>36</v>
      </c>
      <c r="G11074" t="s">
        <v>385</v>
      </c>
      <c r="H11074" s="1">
        <v>2020</v>
      </c>
      <c r="I11074" s="2">
        <v>22580</v>
      </c>
      <c r="J11074" s="3">
        <v>29634</v>
      </c>
      <c r="K11074">
        <f>Table1[[#This Row],[Total Revenue + Open]]/Table1[[#This Row],[Qty]]</f>
        <v>1.3124003542958371</v>
      </c>
      <c r="L11074">
        <f>Table1[[#This Row],[Total Revenue + Open]]/Table1[[#This Row],[Qty]]</f>
        <v>1.3124003542958371</v>
      </c>
    </row>
    <row r="11075" spans="1:12" hidden="1">
      <c r="A11075" t="s">
        <v>544</v>
      </c>
      <c r="B11075" t="s">
        <v>530</v>
      </c>
      <c r="C11075" t="s">
        <v>530</v>
      </c>
      <c r="D11075" t="s">
        <v>700</v>
      </c>
      <c r="E11075" t="s">
        <v>15</v>
      </c>
      <c r="F11075" t="s">
        <v>36</v>
      </c>
      <c r="G11075" t="s">
        <v>385</v>
      </c>
      <c r="H11075" s="1">
        <v>2020</v>
      </c>
      <c r="I11075" s="2">
        <v>2465</v>
      </c>
      <c r="J11075" s="3">
        <v>3234</v>
      </c>
      <c r="K11075">
        <f>Table1[[#This Row],[Total Revenue + Open]]/Table1[[#This Row],[Qty]]</f>
        <v>1.3119675456389452</v>
      </c>
      <c r="L11075">
        <f>Table1[[#This Row],[Total Revenue + Open]]/Table1[[#This Row],[Qty]]</f>
        <v>1.3119675456389452</v>
      </c>
    </row>
    <row r="11076" spans="1:12" hidden="1">
      <c r="A11076" t="s">
        <v>544</v>
      </c>
      <c r="B11076" t="s">
        <v>530</v>
      </c>
      <c r="C11076" t="s">
        <v>530</v>
      </c>
      <c r="D11076" t="s">
        <v>700</v>
      </c>
      <c r="E11076" t="s">
        <v>15</v>
      </c>
      <c r="F11076" t="s">
        <v>36</v>
      </c>
      <c r="G11076" t="s">
        <v>385</v>
      </c>
      <c r="H11076" s="1">
        <v>2020</v>
      </c>
      <c r="I11076" s="2">
        <v>12370</v>
      </c>
      <c r="J11076" s="3">
        <v>16236</v>
      </c>
      <c r="K11076">
        <f>Table1[[#This Row],[Total Revenue + Open]]/Table1[[#This Row],[Qty]]</f>
        <v>1.3125303152789005</v>
      </c>
      <c r="L11076">
        <f>Table1[[#This Row],[Total Revenue + Open]]/Table1[[#This Row],[Qty]]</f>
        <v>1.3125303152789005</v>
      </c>
    </row>
    <row r="11077" spans="1:12" hidden="1">
      <c r="A11077" t="s">
        <v>544</v>
      </c>
      <c r="B11077" t="s">
        <v>530</v>
      </c>
      <c r="C11077" t="s">
        <v>530</v>
      </c>
      <c r="D11077" t="s">
        <v>700</v>
      </c>
      <c r="E11077" t="s">
        <v>15</v>
      </c>
      <c r="F11077" t="s">
        <v>36</v>
      </c>
      <c r="G11077" t="s">
        <v>385</v>
      </c>
      <c r="H11077" s="1">
        <v>2020</v>
      </c>
      <c r="I11077" s="2">
        <v>102550</v>
      </c>
      <c r="J11077" s="3">
        <v>134640</v>
      </c>
      <c r="K11077">
        <f>Table1[[#This Row],[Total Revenue + Open]]/Table1[[#This Row],[Qty]]</f>
        <v>1.3129205265724038</v>
      </c>
      <c r="L11077">
        <f>Table1[[#This Row],[Total Revenue + Open]]/Table1[[#This Row],[Qty]]</f>
        <v>1.3129205265724038</v>
      </c>
    </row>
    <row r="11078" spans="1:12" hidden="1">
      <c r="A11078" t="s">
        <v>544</v>
      </c>
      <c r="B11078" t="s">
        <v>530</v>
      </c>
      <c r="C11078" t="s">
        <v>530</v>
      </c>
      <c r="D11078" t="s">
        <v>700</v>
      </c>
      <c r="E11078" t="s">
        <v>15</v>
      </c>
      <c r="F11078" t="s">
        <v>36</v>
      </c>
      <c r="G11078" t="s">
        <v>385</v>
      </c>
      <c r="H11078" s="1">
        <v>2020</v>
      </c>
      <c r="I11078" s="2">
        <v>6190</v>
      </c>
      <c r="J11078" s="3">
        <v>8118</v>
      </c>
      <c r="K11078">
        <f>Table1[[#This Row],[Total Revenue + Open]]/Table1[[#This Row],[Qty]]</f>
        <v>1.3114701130856219</v>
      </c>
      <c r="L11078">
        <f>Table1[[#This Row],[Total Revenue + Open]]/Table1[[#This Row],[Qty]]</f>
        <v>1.3114701130856219</v>
      </c>
    </row>
    <row r="11079" spans="1:12" hidden="1">
      <c r="A11079" t="s">
        <v>544</v>
      </c>
      <c r="B11079" t="s">
        <v>530</v>
      </c>
      <c r="C11079" t="s">
        <v>530</v>
      </c>
      <c r="D11079" t="s">
        <v>700</v>
      </c>
      <c r="E11079" t="s">
        <v>15</v>
      </c>
      <c r="F11079" t="s">
        <v>36</v>
      </c>
      <c r="G11079" t="s">
        <v>385</v>
      </c>
      <c r="H11079" s="1">
        <v>2020</v>
      </c>
      <c r="I11079" s="2">
        <v>8300</v>
      </c>
      <c r="J11079" s="3">
        <v>10890</v>
      </c>
      <c r="K11079">
        <f>Table1[[#This Row],[Total Revenue + Open]]/Table1[[#This Row],[Qty]]</f>
        <v>1.3120481927710843</v>
      </c>
      <c r="L11079">
        <f>Table1[[#This Row],[Total Revenue + Open]]/Table1[[#This Row],[Qty]]</f>
        <v>1.3120481927710843</v>
      </c>
    </row>
    <row r="11080" spans="1:12" hidden="1">
      <c r="A11080" t="s">
        <v>544</v>
      </c>
      <c r="B11080" t="s">
        <v>530</v>
      </c>
      <c r="C11080" t="s">
        <v>530</v>
      </c>
      <c r="D11080" t="s">
        <v>700</v>
      </c>
      <c r="E11080" t="s">
        <v>15</v>
      </c>
      <c r="F11080" t="s">
        <v>36</v>
      </c>
      <c r="G11080" t="s">
        <v>385</v>
      </c>
      <c r="H11080" s="1">
        <v>2021</v>
      </c>
      <c r="I11080" s="2">
        <v>17505</v>
      </c>
      <c r="J11080" s="3">
        <v>22968</v>
      </c>
      <c r="K11080">
        <f>Table1[[#This Row],[Total Revenue + Open]]/Table1[[#This Row],[Qty]]</f>
        <v>1.3120822622107968</v>
      </c>
      <c r="L11080">
        <f>Table1[[#This Row],[Total Revenue + Open]]/Table1[[#This Row],[Qty]]</f>
        <v>1.3120822622107968</v>
      </c>
    </row>
    <row r="11081" spans="1:12" hidden="1">
      <c r="A11081" t="s">
        <v>544</v>
      </c>
      <c r="B11081" t="s">
        <v>530</v>
      </c>
      <c r="C11081" t="s">
        <v>530</v>
      </c>
      <c r="D11081" t="s">
        <v>700</v>
      </c>
      <c r="E11081" t="s">
        <v>15</v>
      </c>
      <c r="F11081" t="s">
        <v>36</v>
      </c>
      <c r="G11081" t="s">
        <v>385</v>
      </c>
      <c r="H11081" s="1">
        <v>2021</v>
      </c>
      <c r="I11081" s="2">
        <v>29875</v>
      </c>
      <c r="J11081" s="3">
        <v>39204</v>
      </c>
      <c r="K11081">
        <f>Table1[[#This Row],[Total Revenue + Open]]/Table1[[#This Row],[Qty]]</f>
        <v>1.3122677824267783</v>
      </c>
      <c r="L11081">
        <f>Table1[[#This Row],[Total Revenue + Open]]/Table1[[#This Row],[Qty]]</f>
        <v>1.3122677824267783</v>
      </c>
    </row>
    <row r="11082" spans="1:12" hidden="1">
      <c r="A11082" t="s">
        <v>544</v>
      </c>
      <c r="B11082" t="s">
        <v>530</v>
      </c>
      <c r="C11082" t="s">
        <v>530</v>
      </c>
      <c r="D11082" t="s">
        <v>700</v>
      </c>
      <c r="E11082" t="s">
        <v>15</v>
      </c>
      <c r="F11082" t="s">
        <v>36</v>
      </c>
      <c r="G11082" t="s">
        <v>385</v>
      </c>
      <c r="H11082" s="1">
        <v>2021</v>
      </c>
      <c r="I11082" s="2">
        <v>13430</v>
      </c>
      <c r="J11082" s="3">
        <v>17622</v>
      </c>
      <c r="K11082">
        <f>Table1[[#This Row],[Total Revenue + Open]]/Table1[[#This Row],[Qty]]</f>
        <v>1.3121370067014146</v>
      </c>
      <c r="L11082">
        <f>Table1[[#This Row],[Total Revenue + Open]]/Table1[[#This Row],[Qty]]</f>
        <v>1.3121370067014146</v>
      </c>
    </row>
    <row r="11083" spans="1:12" hidden="1">
      <c r="A11083" t="s">
        <v>544</v>
      </c>
      <c r="B11083" t="s">
        <v>530</v>
      </c>
      <c r="C11083" t="s">
        <v>530</v>
      </c>
      <c r="D11083" t="s">
        <v>700</v>
      </c>
      <c r="E11083" t="s">
        <v>15</v>
      </c>
      <c r="F11083" t="s">
        <v>36</v>
      </c>
      <c r="G11083" t="s">
        <v>385</v>
      </c>
      <c r="H11083" s="1">
        <v>2021</v>
      </c>
      <c r="I11083" s="2">
        <v>11375</v>
      </c>
      <c r="J11083" s="3">
        <v>14916</v>
      </c>
      <c r="K11083">
        <f>Table1[[#This Row],[Total Revenue + Open]]/Table1[[#This Row],[Qty]]</f>
        <v>1.3112967032967033</v>
      </c>
      <c r="L11083">
        <f>Table1[[#This Row],[Total Revenue + Open]]/Table1[[#This Row],[Qty]]</f>
        <v>1.3112967032967033</v>
      </c>
    </row>
    <row r="11084" spans="1:12" hidden="1">
      <c r="A11084" t="s">
        <v>544</v>
      </c>
      <c r="B11084" t="s">
        <v>530</v>
      </c>
      <c r="C11084" t="s">
        <v>530</v>
      </c>
      <c r="D11084" t="s">
        <v>700</v>
      </c>
      <c r="E11084" t="s">
        <v>15</v>
      </c>
      <c r="F11084" t="s">
        <v>36</v>
      </c>
      <c r="G11084" t="s">
        <v>385</v>
      </c>
      <c r="H11084" s="1">
        <v>2021</v>
      </c>
      <c r="I11084" s="2">
        <v>36955</v>
      </c>
      <c r="J11084" s="3">
        <v>48510</v>
      </c>
      <c r="K11084">
        <f>Table1[[#This Row],[Total Revenue + Open]]/Table1[[#This Row],[Qty]]</f>
        <v>1.3126775808415641</v>
      </c>
      <c r="L11084">
        <f>Table1[[#This Row],[Total Revenue + Open]]/Table1[[#This Row],[Qty]]</f>
        <v>1.3126775808415641</v>
      </c>
    </row>
    <row r="11085" spans="1:12" hidden="1">
      <c r="A11085" t="s">
        <v>544</v>
      </c>
      <c r="B11085" t="s">
        <v>530</v>
      </c>
      <c r="C11085" t="s">
        <v>530</v>
      </c>
      <c r="D11085" t="s">
        <v>700</v>
      </c>
      <c r="E11085" t="s">
        <v>15</v>
      </c>
      <c r="F11085" t="s">
        <v>36</v>
      </c>
      <c r="G11085" t="s">
        <v>385</v>
      </c>
      <c r="H11085" s="1">
        <v>2021</v>
      </c>
      <c r="I11085" s="2">
        <v>16385</v>
      </c>
      <c r="J11085" s="3">
        <v>21516</v>
      </c>
      <c r="K11085">
        <f>Table1[[#This Row],[Total Revenue + Open]]/Table1[[#This Row],[Qty]]</f>
        <v>1.3131522734208116</v>
      </c>
      <c r="L11085">
        <f>Table1[[#This Row],[Total Revenue + Open]]/Table1[[#This Row],[Qty]]</f>
        <v>1.3131522734208116</v>
      </c>
    </row>
    <row r="11086" spans="1:12" hidden="1">
      <c r="A11086" t="s">
        <v>544</v>
      </c>
      <c r="B11086" t="s">
        <v>530</v>
      </c>
      <c r="C11086" t="s">
        <v>530</v>
      </c>
      <c r="D11086" t="s">
        <v>700</v>
      </c>
      <c r="E11086" t="s">
        <v>15</v>
      </c>
      <c r="F11086" t="s">
        <v>36</v>
      </c>
      <c r="G11086" t="s">
        <v>385</v>
      </c>
      <c r="H11086" s="1">
        <v>2021</v>
      </c>
      <c r="I11086" s="2">
        <v>29875</v>
      </c>
      <c r="J11086" s="3">
        <v>39204</v>
      </c>
      <c r="K11086">
        <f>Table1[[#This Row],[Total Revenue + Open]]/Table1[[#This Row],[Qty]]</f>
        <v>1.3122677824267783</v>
      </c>
      <c r="L11086">
        <f>Table1[[#This Row],[Total Revenue + Open]]/Table1[[#This Row],[Qty]]</f>
        <v>1.3122677824267783</v>
      </c>
    </row>
    <row r="11087" spans="1:12" hidden="1">
      <c r="A11087" t="s">
        <v>544</v>
      </c>
      <c r="B11087" t="s">
        <v>530</v>
      </c>
      <c r="C11087" t="s">
        <v>530</v>
      </c>
      <c r="D11087" t="s">
        <v>700</v>
      </c>
      <c r="E11087" t="s">
        <v>15</v>
      </c>
      <c r="F11087" t="s">
        <v>36</v>
      </c>
      <c r="G11087" t="s">
        <v>385</v>
      </c>
      <c r="H11087" s="1">
        <v>2021</v>
      </c>
      <c r="I11087" s="2">
        <v>24690</v>
      </c>
      <c r="J11087" s="3">
        <v>32406</v>
      </c>
      <c r="K11087">
        <f>Table1[[#This Row],[Total Revenue + Open]]/Table1[[#This Row],[Qty]]</f>
        <v>1.3125151883353585</v>
      </c>
      <c r="L11087">
        <f>Table1[[#This Row],[Total Revenue + Open]]/Table1[[#This Row],[Qty]]</f>
        <v>1.3125151883353585</v>
      </c>
    </row>
    <row r="11088" spans="1:12" hidden="1">
      <c r="A11088" t="s">
        <v>544</v>
      </c>
      <c r="B11088" t="s">
        <v>530</v>
      </c>
      <c r="C11088" t="s">
        <v>530</v>
      </c>
      <c r="D11088" t="s">
        <v>700</v>
      </c>
      <c r="E11088" t="s">
        <v>15</v>
      </c>
      <c r="F11088" t="s">
        <v>36</v>
      </c>
      <c r="G11088" t="s">
        <v>385</v>
      </c>
      <c r="H11088" s="1">
        <v>2021</v>
      </c>
      <c r="I11088" s="2">
        <v>12400</v>
      </c>
      <c r="J11088" s="3">
        <v>16269</v>
      </c>
      <c r="K11088">
        <f>Table1[[#This Row],[Total Revenue + Open]]/Table1[[#This Row],[Qty]]</f>
        <v>1.3120161290322581</v>
      </c>
      <c r="L11088">
        <f>Table1[[#This Row],[Total Revenue + Open]]/Table1[[#This Row],[Qty]]</f>
        <v>1.3120161290322581</v>
      </c>
    </row>
    <row r="11089" spans="1:12" hidden="1">
      <c r="A11089" t="s">
        <v>544</v>
      </c>
      <c r="B11089" t="s">
        <v>530</v>
      </c>
      <c r="C11089" t="s">
        <v>530</v>
      </c>
      <c r="D11089" t="s">
        <v>700</v>
      </c>
      <c r="E11089" t="s">
        <v>15</v>
      </c>
      <c r="F11089" t="s">
        <v>36</v>
      </c>
      <c r="G11089" t="s">
        <v>385</v>
      </c>
      <c r="H11089" s="1">
        <v>2021</v>
      </c>
      <c r="I11089" s="2">
        <v>16890</v>
      </c>
      <c r="J11089" s="3">
        <v>22176</v>
      </c>
      <c r="K11089">
        <f>Table1[[#This Row],[Total Revenue + Open]]/Table1[[#This Row],[Qty]]</f>
        <v>1.3129662522202488</v>
      </c>
      <c r="L11089">
        <f>Table1[[#This Row],[Total Revenue + Open]]/Table1[[#This Row],[Qty]]</f>
        <v>1.3129662522202488</v>
      </c>
    </row>
    <row r="11090" spans="1:12" hidden="1">
      <c r="A11090" t="s">
        <v>544</v>
      </c>
      <c r="B11090" t="s">
        <v>530</v>
      </c>
      <c r="C11090" t="s">
        <v>530</v>
      </c>
      <c r="D11090" t="s">
        <v>700</v>
      </c>
      <c r="E11090" t="s">
        <v>15</v>
      </c>
      <c r="F11090" t="s">
        <v>36</v>
      </c>
      <c r="G11090" t="s">
        <v>385</v>
      </c>
      <c r="H11090" s="1">
        <v>2021</v>
      </c>
      <c r="I11090" s="2">
        <v>20515</v>
      </c>
      <c r="J11090" s="3">
        <v>26928</v>
      </c>
      <c r="K11090">
        <f>Table1[[#This Row],[Total Revenue + Open]]/Table1[[#This Row],[Qty]]</f>
        <v>1.3126005361930295</v>
      </c>
      <c r="L11090">
        <f>Table1[[#This Row],[Total Revenue + Open]]/Table1[[#This Row],[Qty]]</f>
        <v>1.3126005361930295</v>
      </c>
    </row>
    <row r="11091" spans="1:12" hidden="1">
      <c r="A11091" t="s">
        <v>710</v>
      </c>
      <c r="B11091" t="s">
        <v>530</v>
      </c>
      <c r="C11091" t="s">
        <v>530</v>
      </c>
      <c r="D11091" t="s">
        <v>784</v>
      </c>
      <c r="E11091" t="s">
        <v>15</v>
      </c>
      <c r="F11091" t="s">
        <v>30</v>
      </c>
      <c r="G11091" t="s">
        <v>148</v>
      </c>
      <c r="H11091" s="1">
        <v>2022</v>
      </c>
      <c r="I11091" s="2">
        <v>11580</v>
      </c>
      <c r="J11091" s="3">
        <v>28466.75</v>
      </c>
      <c r="K11091">
        <f>Table1[[#This Row],[Total Revenue + Open]]/Table1[[#This Row],[Qty]]</f>
        <v>2.4582685664939552</v>
      </c>
      <c r="L11091">
        <f>Table1[[#This Row],[Total Revenue + Open]]/Table1[[#This Row],[Qty]]</f>
        <v>2.4582685664939552</v>
      </c>
    </row>
    <row r="11092" spans="1:12" hidden="1">
      <c r="A11092" t="s">
        <v>544</v>
      </c>
      <c r="B11092" t="s">
        <v>530</v>
      </c>
      <c r="C11092" t="s">
        <v>530</v>
      </c>
      <c r="D11092" t="s">
        <v>702</v>
      </c>
      <c r="E11092" t="s">
        <v>15</v>
      </c>
      <c r="F11092" t="s">
        <v>36</v>
      </c>
      <c r="G11092" t="s">
        <v>37</v>
      </c>
      <c r="H11092" s="1">
        <v>2022</v>
      </c>
      <c r="I11092" s="2">
        <v>20505</v>
      </c>
      <c r="J11092" s="3">
        <v>27540</v>
      </c>
      <c r="K11092">
        <f>Table1[[#This Row],[Total Revenue + Open]]/Table1[[#This Row],[Qty]]</f>
        <v>1.3430870519385516</v>
      </c>
      <c r="L11092">
        <f>Table1[[#This Row],[Total Revenue + Open]]/Table1[[#This Row],[Qty]]</f>
        <v>1.3430870519385516</v>
      </c>
    </row>
    <row r="11093" spans="1:12" hidden="1">
      <c r="A11093" t="s">
        <v>544</v>
      </c>
      <c r="B11093" t="s">
        <v>530</v>
      </c>
      <c r="C11093" t="s">
        <v>530</v>
      </c>
      <c r="D11093" t="s">
        <v>702</v>
      </c>
      <c r="E11093" t="s">
        <v>15</v>
      </c>
      <c r="F11093" t="s">
        <v>36</v>
      </c>
      <c r="G11093" t="s">
        <v>37</v>
      </c>
      <c r="H11093" s="1">
        <v>2022</v>
      </c>
      <c r="I11093" s="2">
        <v>20910</v>
      </c>
      <c r="J11093" s="3">
        <v>27456</v>
      </c>
      <c r="K11093">
        <f>Table1[[#This Row],[Total Revenue + Open]]/Table1[[#This Row],[Qty]]</f>
        <v>1.3130559540889526</v>
      </c>
      <c r="L11093">
        <f>Table1[[#This Row],[Total Revenue + Open]]/Table1[[#This Row],[Qty]]</f>
        <v>1.3130559540889526</v>
      </c>
    </row>
    <row r="11094" spans="1:12" hidden="1">
      <c r="A11094" t="s">
        <v>544</v>
      </c>
      <c r="B11094" t="s">
        <v>530</v>
      </c>
      <c r="C11094" t="s">
        <v>530</v>
      </c>
      <c r="D11094" t="s">
        <v>702</v>
      </c>
      <c r="E11094" t="s">
        <v>15</v>
      </c>
      <c r="F11094" t="s">
        <v>36</v>
      </c>
      <c r="G11094" t="s">
        <v>37</v>
      </c>
      <c r="H11094" s="1">
        <v>2022</v>
      </c>
      <c r="I11094" s="2">
        <v>20100</v>
      </c>
      <c r="J11094" s="3">
        <v>27000</v>
      </c>
      <c r="K11094">
        <f>Table1[[#This Row],[Total Revenue + Open]]/Table1[[#This Row],[Qty]]</f>
        <v>1.3432835820895523</v>
      </c>
      <c r="L11094">
        <f>Table1[[#This Row],[Total Revenue + Open]]/Table1[[#This Row],[Qty]]</f>
        <v>1.3432835820895523</v>
      </c>
    </row>
    <row r="11095" spans="1:12" hidden="1">
      <c r="A11095" t="s">
        <v>544</v>
      </c>
      <c r="B11095" t="s">
        <v>530</v>
      </c>
      <c r="C11095" t="s">
        <v>530</v>
      </c>
      <c r="D11095" t="s">
        <v>580</v>
      </c>
      <c r="E11095" t="s">
        <v>15</v>
      </c>
      <c r="F11095" t="s">
        <v>36</v>
      </c>
      <c r="G11095" t="s">
        <v>37</v>
      </c>
      <c r="H11095" s="1">
        <v>2022</v>
      </c>
      <c r="I11095" s="2">
        <v>19700</v>
      </c>
      <c r="J11095" s="3">
        <v>26852</v>
      </c>
      <c r="K11095">
        <f>Table1[[#This Row],[Total Revenue + Open]]/Table1[[#This Row],[Qty]]</f>
        <v>1.3630456852791879</v>
      </c>
      <c r="L11095">
        <f>Table1[[#This Row],[Total Revenue + Open]]/Table1[[#This Row],[Qty]]</f>
        <v>1.3630456852791879</v>
      </c>
    </row>
    <row r="11096" spans="1:12" hidden="1">
      <c r="A11096" t="s">
        <v>710</v>
      </c>
      <c r="B11096" t="s">
        <v>530</v>
      </c>
      <c r="C11096" t="s">
        <v>530</v>
      </c>
      <c r="D11096" t="s">
        <v>780</v>
      </c>
      <c r="E11096" t="s">
        <v>15</v>
      </c>
      <c r="F11096" t="s">
        <v>16</v>
      </c>
      <c r="G11096" t="s">
        <v>158</v>
      </c>
      <c r="H11096" s="1">
        <v>2022</v>
      </c>
      <c r="I11096" s="2">
        <v>12060</v>
      </c>
      <c r="J11096" s="3">
        <v>26640</v>
      </c>
      <c r="K11096">
        <f>Table1[[#This Row],[Total Revenue + Open]]/Table1[[#This Row],[Qty]]</f>
        <v>2.2089552238805972</v>
      </c>
      <c r="L11096">
        <f>Table1[[#This Row],[Total Revenue + Open]]/Table1[[#This Row],[Qty]]</f>
        <v>2.2089552238805972</v>
      </c>
    </row>
    <row r="11097" spans="1:12" hidden="1">
      <c r="A11097" t="s">
        <v>544</v>
      </c>
      <c r="B11097" t="s">
        <v>530</v>
      </c>
      <c r="C11097" t="s">
        <v>530</v>
      </c>
      <c r="D11097" t="s">
        <v>580</v>
      </c>
      <c r="E11097" t="s">
        <v>15</v>
      </c>
      <c r="F11097" t="s">
        <v>36</v>
      </c>
      <c r="G11097" t="s">
        <v>37</v>
      </c>
      <c r="H11097" s="1">
        <v>2022</v>
      </c>
      <c r="I11097" s="2">
        <v>19150</v>
      </c>
      <c r="J11097" s="3">
        <v>26098.5</v>
      </c>
      <c r="K11097">
        <f>Table1[[#This Row],[Total Revenue + Open]]/Table1[[#This Row],[Qty]]</f>
        <v>1.3628459530026109</v>
      </c>
      <c r="L11097">
        <f>Table1[[#This Row],[Total Revenue + Open]]/Table1[[#This Row],[Qty]]</f>
        <v>1.3628459530026109</v>
      </c>
    </row>
    <row r="11098" spans="1:12" hidden="1">
      <c r="A11098" t="s">
        <v>544</v>
      </c>
      <c r="B11098" t="s">
        <v>530</v>
      </c>
      <c r="C11098" t="s">
        <v>530</v>
      </c>
      <c r="D11098" t="s">
        <v>580</v>
      </c>
      <c r="E11098" t="s">
        <v>15</v>
      </c>
      <c r="F11098" t="s">
        <v>34</v>
      </c>
      <c r="G11098" t="s">
        <v>35</v>
      </c>
      <c r="H11098" s="1">
        <v>2022</v>
      </c>
      <c r="I11098" s="2">
        <v>11810</v>
      </c>
      <c r="J11098" s="3">
        <v>26085</v>
      </c>
      <c r="K11098">
        <f>Table1[[#This Row],[Total Revenue + Open]]/Table1[[#This Row],[Qty]]</f>
        <v>2.2087214225232854</v>
      </c>
      <c r="L11098">
        <f>Table1[[#This Row],[Total Revenue + Open]]/Table1[[#This Row],[Qty]]</f>
        <v>2.2087214225232854</v>
      </c>
    </row>
    <row r="11099" spans="1:12" hidden="1">
      <c r="A11099" t="s">
        <v>544</v>
      </c>
      <c r="B11099" t="s">
        <v>530</v>
      </c>
      <c r="C11099" t="s">
        <v>530</v>
      </c>
      <c r="D11099" t="s">
        <v>700</v>
      </c>
      <c r="E11099" t="s">
        <v>15</v>
      </c>
      <c r="F11099" t="s">
        <v>36</v>
      </c>
      <c r="G11099" t="s">
        <v>385</v>
      </c>
      <c r="H11099" s="1">
        <v>2022</v>
      </c>
      <c r="I11099" s="2">
        <v>19565</v>
      </c>
      <c r="J11099" s="3">
        <v>25674</v>
      </c>
      <c r="K11099">
        <f>Table1[[#This Row],[Total Revenue + Open]]/Table1[[#This Row],[Qty]]</f>
        <v>1.312241247124968</v>
      </c>
      <c r="L11099">
        <f>Table1[[#This Row],[Total Revenue + Open]]/Table1[[#This Row],[Qty]]</f>
        <v>1.312241247124968</v>
      </c>
    </row>
    <row r="11100" spans="1:12" hidden="1">
      <c r="A11100" t="s">
        <v>544</v>
      </c>
      <c r="B11100" t="s">
        <v>530</v>
      </c>
      <c r="C11100" t="s">
        <v>530</v>
      </c>
      <c r="D11100" t="s">
        <v>700</v>
      </c>
      <c r="E11100" t="s">
        <v>15</v>
      </c>
      <c r="F11100" t="s">
        <v>36</v>
      </c>
      <c r="G11100" t="s">
        <v>385</v>
      </c>
      <c r="H11100" s="1">
        <v>2022</v>
      </c>
      <c r="I11100" s="2">
        <v>18560</v>
      </c>
      <c r="J11100" s="3">
        <v>24907.5</v>
      </c>
      <c r="K11100">
        <f>Table1[[#This Row],[Total Revenue + Open]]/Table1[[#This Row],[Qty]]</f>
        <v>1.3419989224137931</v>
      </c>
      <c r="L11100">
        <f>Table1[[#This Row],[Total Revenue + Open]]/Table1[[#This Row],[Qty]]</f>
        <v>1.3419989224137931</v>
      </c>
    </row>
    <row r="11101" spans="1:12">
      <c r="A11101" t="s">
        <v>10</v>
      </c>
      <c r="B11101" t="s">
        <v>530</v>
      </c>
      <c r="C11101" t="s">
        <v>530</v>
      </c>
      <c r="D11101" t="s">
        <v>534</v>
      </c>
      <c r="E11101" t="s">
        <v>15</v>
      </c>
      <c r="F11101" t="s">
        <v>214</v>
      </c>
      <c r="G11101" t="s">
        <v>470</v>
      </c>
      <c r="H11101" s="1">
        <v>2022</v>
      </c>
      <c r="I11101" s="2">
        <v>9555</v>
      </c>
      <c r="J11101" s="3">
        <v>24700</v>
      </c>
      <c r="K11101">
        <f>Table1[[#This Row],[Total Revenue + Open]]/Table1[[#This Row],[Qty]]</f>
        <v>2.5850340136054424</v>
      </c>
      <c r="L11101">
        <f>Table1[[#This Row],[Qty]]/Table1[[#This Row],[Total Revenue + Open]]</f>
        <v>0.38684210526315788</v>
      </c>
    </row>
    <row r="11102" spans="1:12" hidden="1">
      <c r="A11102" t="s">
        <v>544</v>
      </c>
      <c r="B11102" t="s">
        <v>530</v>
      </c>
      <c r="C11102" t="s">
        <v>530</v>
      </c>
      <c r="D11102" t="s">
        <v>700</v>
      </c>
      <c r="E11102" t="s">
        <v>15</v>
      </c>
      <c r="F11102" t="s">
        <v>36</v>
      </c>
      <c r="G11102" t="s">
        <v>37</v>
      </c>
      <c r="H11102" s="1">
        <v>2019</v>
      </c>
      <c r="I11102" s="2">
        <v>3120</v>
      </c>
      <c r="J11102" s="3">
        <v>3720</v>
      </c>
      <c r="K11102">
        <f>Table1[[#This Row],[Total Revenue + Open]]/Table1[[#This Row],[Qty]]</f>
        <v>1.1923076923076923</v>
      </c>
      <c r="L11102">
        <f>Table1[[#This Row],[Total Revenue + Open]]/Table1[[#This Row],[Qty]]</f>
        <v>1.1923076923076923</v>
      </c>
    </row>
    <row r="11103" spans="1:12" hidden="1">
      <c r="A11103" t="s">
        <v>544</v>
      </c>
      <c r="B11103" t="s">
        <v>530</v>
      </c>
      <c r="C11103" t="s">
        <v>530</v>
      </c>
      <c r="D11103" t="s">
        <v>700</v>
      </c>
      <c r="E11103" t="s">
        <v>15</v>
      </c>
      <c r="F11103" t="s">
        <v>36</v>
      </c>
      <c r="G11103" t="s">
        <v>37</v>
      </c>
      <c r="H11103" s="1">
        <v>2020</v>
      </c>
      <c r="I11103" s="2">
        <v>3120</v>
      </c>
      <c r="J11103" s="3">
        <v>4092</v>
      </c>
      <c r="K11103">
        <f>Table1[[#This Row],[Total Revenue + Open]]/Table1[[#This Row],[Qty]]</f>
        <v>1.3115384615384615</v>
      </c>
      <c r="L11103">
        <f>Table1[[#This Row],[Total Revenue + Open]]/Table1[[#This Row],[Qty]]</f>
        <v>1.3115384615384615</v>
      </c>
    </row>
    <row r="11104" spans="1:12" hidden="1">
      <c r="A11104" t="s">
        <v>710</v>
      </c>
      <c r="B11104" t="s">
        <v>530</v>
      </c>
      <c r="C11104" t="s">
        <v>530</v>
      </c>
      <c r="D11104" t="s">
        <v>784</v>
      </c>
      <c r="E11104" t="s">
        <v>15</v>
      </c>
      <c r="F11104" t="s">
        <v>30</v>
      </c>
      <c r="G11104" t="s">
        <v>148</v>
      </c>
      <c r="H11104" s="1">
        <v>2022</v>
      </c>
      <c r="I11104" s="2">
        <v>10050</v>
      </c>
      <c r="J11104" s="3">
        <v>24700</v>
      </c>
      <c r="K11104">
        <f>Table1[[#This Row],[Total Revenue + Open]]/Table1[[#This Row],[Qty]]</f>
        <v>2.4577114427860698</v>
      </c>
      <c r="L11104">
        <f>Table1[[#This Row],[Total Revenue + Open]]/Table1[[#This Row],[Qty]]</f>
        <v>2.4577114427860698</v>
      </c>
    </row>
    <row r="11105" spans="1:12" hidden="1">
      <c r="A11105" t="s">
        <v>544</v>
      </c>
      <c r="B11105" t="s">
        <v>530</v>
      </c>
      <c r="C11105" t="s">
        <v>530</v>
      </c>
      <c r="D11105" t="s">
        <v>700</v>
      </c>
      <c r="E11105" t="s">
        <v>15</v>
      </c>
      <c r="F11105" t="s">
        <v>357</v>
      </c>
      <c r="G11105" t="s">
        <v>359</v>
      </c>
      <c r="H11105" s="1">
        <v>2021</v>
      </c>
      <c r="I11105" s="2">
        <v>2065</v>
      </c>
      <c r="J11105" s="3">
        <v>4100</v>
      </c>
      <c r="K11105">
        <f>Table1[[#This Row],[Total Revenue + Open]]/Table1[[#This Row],[Qty]]</f>
        <v>1.9854721549636805</v>
      </c>
      <c r="L11105">
        <f>Table1[[#This Row],[Total Revenue + Open]]/Table1[[#This Row],[Qty]]</f>
        <v>1.9854721549636805</v>
      </c>
    </row>
    <row r="11106" spans="1:12" hidden="1">
      <c r="A11106" t="s">
        <v>710</v>
      </c>
      <c r="B11106" t="s">
        <v>530</v>
      </c>
      <c r="C11106" t="s">
        <v>530</v>
      </c>
      <c r="D11106" t="s">
        <v>790</v>
      </c>
      <c r="E11106" t="s">
        <v>15</v>
      </c>
      <c r="F11106" t="s">
        <v>34</v>
      </c>
      <c r="G11106" t="s">
        <v>35</v>
      </c>
      <c r="H11106" s="1">
        <v>2022</v>
      </c>
      <c r="I11106" s="2">
        <v>11060</v>
      </c>
      <c r="J11106" s="3">
        <v>24420</v>
      </c>
      <c r="K11106">
        <f>Table1[[#This Row],[Total Revenue + Open]]/Table1[[#This Row],[Qty]]</f>
        <v>2.2079566003616637</v>
      </c>
      <c r="L11106">
        <f>Table1[[#This Row],[Total Revenue + Open]]/Table1[[#This Row],[Qty]]</f>
        <v>2.2079566003616637</v>
      </c>
    </row>
    <row r="11107" spans="1:12" hidden="1">
      <c r="A11107" t="s">
        <v>544</v>
      </c>
      <c r="B11107" t="s">
        <v>530</v>
      </c>
      <c r="C11107" t="s">
        <v>530</v>
      </c>
      <c r="D11107" t="s">
        <v>580</v>
      </c>
      <c r="E11107" t="s">
        <v>15</v>
      </c>
      <c r="F11107" t="s">
        <v>34</v>
      </c>
      <c r="G11107" t="s">
        <v>152</v>
      </c>
      <c r="H11107" s="1">
        <v>2022</v>
      </c>
      <c r="I11107" s="2">
        <v>10805</v>
      </c>
      <c r="J11107" s="3">
        <v>23865</v>
      </c>
      <c r="K11107">
        <f>Table1[[#This Row],[Total Revenue + Open]]/Table1[[#This Row],[Qty]]</f>
        <v>2.2086996760758906</v>
      </c>
      <c r="L11107">
        <f>Table1[[#This Row],[Total Revenue + Open]]/Table1[[#This Row],[Qty]]</f>
        <v>2.2086996760758906</v>
      </c>
    </row>
    <row r="11108" spans="1:12" hidden="1">
      <c r="A11108" t="s">
        <v>544</v>
      </c>
      <c r="B11108" t="s">
        <v>530</v>
      </c>
      <c r="C11108" t="s">
        <v>530</v>
      </c>
      <c r="D11108" t="s">
        <v>703</v>
      </c>
      <c r="E11108" t="s">
        <v>15</v>
      </c>
      <c r="F11108" t="s">
        <v>467</v>
      </c>
      <c r="G11108" t="s">
        <v>468</v>
      </c>
      <c r="H11108" s="1">
        <v>2018</v>
      </c>
      <c r="I11108" s="2">
        <v>1870</v>
      </c>
      <c r="J11108" s="3">
        <v>5077.8</v>
      </c>
      <c r="K11108">
        <f>Table1[[#This Row],[Total Revenue + Open]]/Table1[[#This Row],[Qty]]</f>
        <v>2.7154010695187165</v>
      </c>
      <c r="L11108">
        <f>Table1[[#This Row],[Total Revenue + Open]]/Table1[[#This Row],[Qty]]</f>
        <v>2.7154010695187165</v>
      </c>
    </row>
    <row r="11109" spans="1:12" hidden="1">
      <c r="A11109" t="s">
        <v>544</v>
      </c>
      <c r="B11109" t="s">
        <v>530</v>
      </c>
      <c r="C11109" t="s">
        <v>530</v>
      </c>
      <c r="D11109" t="s">
        <v>703</v>
      </c>
      <c r="E11109" t="s">
        <v>15</v>
      </c>
      <c r="F11109" t="s">
        <v>467</v>
      </c>
      <c r="G11109" t="s">
        <v>468</v>
      </c>
      <c r="H11109" s="1">
        <v>2018</v>
      </c>
      <c r="I11109" s="2">
        <v>2455</v>
      </c>
      <c r="J11109" s="3">
        <v>6661.2</v>
      </c>
      <c r="K11109">
        <f>Table1[[#This Row],[Total Revenue + Open]]/Table1[[#This Row],[Qty]]</f>
        <v>2.7133197556008146</v>
      </c>
      <c r="L11109">
        <f>Table1[[#This Row],[Total Revenue + Open]]/Table1[[#This Row],[Qty]]</f>
        <v>2.7133197556008146</v>
      </c>
    </row>
    <row r="11110" spans="1:12" hidden="1">
      <c r="A11110" t="s">
        <v>544</v>
      </c>
      <c r="B11110" t="s">
        <v>530</v>
      </c>
      <c r="C11110" t="s">
        <v>530</v>
      </c>
      <c r="D11110" t="s">
        <v>703</v>
      </c>
      <c r="E11110" t="s">
        <v>15</v>
      </c>
      <c r="F11110" t="s">
        <v>467</v>
      </c>
      <c r="G11110" t="s">
        <v>468</v>
      </c>
      <c r="H11110" s="1">
        <v>2018</v>
      </c>
      <c r="I11110" s="2">
        <v>1310</v>
      </c>
      <c r="J11110" s="3">
        <v>3549</v>
      </c>
      <c r="K11110">
        <f>Table1[[#This Row],[Total Revenue + Open]]/Table1[[#This Row],[Qty]]</f>
        <v>2.7091603053435116</v>
      </c>
      <c r="L11110">
        <f>Table1[[#This Row],[Total Revenue + Open]]/Table1[[#This Row],[Qty]]</f>
        <v>2.7091603053435116</v>
      </c>
    </row>
    <row r="11111" spans="1:12" hidden="1">
      <c r="A11111" t="s">
        <v>544</v>
      </c>
      <c r="B11111" t="s">
        <v>530</v>
      </c>
      <c r="C11111" t="s">
        <v>530</v>
      </c>
      <c r="D11111" t="s">
        <v>703</v>
      </c>
      <c r="E11111" t="s">
        <v>15</v>
      </c>
      <c r="F11111" t="s">
        <v>214</v>
      </c>
      <c r="G11111" t="s">
        <v>215</v>
      </c>
      <c r="H11111" s="1">
        <v>2021</v>
      </c>
      <c r="I11111" s="2">
        <v>1610</v>
      </c>
      <c r="J11111" s="3">
        <v>4160</v>
      </c>
      <c r="K11111">
        <f>Table1[[#This Row],[Total Revenue + Open]]/Table1[[#This Row],[Qty]]</f>
        <v>2.5838509316770186</v>
      </c>
      <c r="L11111">
        <f>Table1[[#This Row],[Total Revenue + Open]]/Table1[[#This Row],[Qty]]</f>
        <v>2.5838509316770186</v>
      </c>
    </row>
    <row r="11112" spans="1:12" hidden="1">
      <c r="A11112" t="s">
        <v>544</v>
      </c>
      <c r="B11112" t="s">
        <v>530</v>
      </c>
      <c r="C11112" t="s">
        <v>530</v>
      </c>
      <c r="D11112" t="s">
        <v>703</v>
      </c>
      <c r="E11112" t="s">
        <v>15</v>
      </c>
      <c r="F11112" t="s">
        <v>214</v>
      </c>
      <c r="G11112" t="s">
        <v>215</v>
      </c>
      <c r="H11112" s="1">
        <v>2021</v>
      </c>
      <c r="I11112" s="2">
        <v>1350</v>
      </c>
      <c r="J11112" s="3">
        <v>3510</v>
      </c>
      <c r="K11112">
        <f>Table1[[#This Row],[Total Revenue + Open]]/Table1[[#This Row],[Qty]]</f>
        <v>2.6</v>
      </c>
      <c r="L11112">
        <f>Table1[[#This Row],[Total Revenue + Open]]/Table1[[#This Row],[Qty]]</f>
        <v>2.6</v>
      </c>
    </row>
    <row r="11113" spans="1:12" hidden="1">
      <c r="A11113" t="s">
        <v>544</v>
      </c>
      <c r="B11113" t="s">
        <v>530</v>
      </c>
      <c r="C11113" t="s">
        <v>530</v>
      </c>
      <c r="D11113" t="s">
        <v>703</v>
      </c>
      <c r="E11113" t="s">
        <v>15</v>
      </c>
      <c r="F11113" t="s">
        <v>214</v>
      </c>
      <c r="G11113" t="s">
        <v>215</v>
      </c>
      <c r="H11113" s="1">
        <v>2021</v>
      </c>
      <c r="I11113" s="2">
        <v>750</v>
      </c>
      <c r="J11113" s="3">
        <v>1950</v>
      </c>
      <c r="K11113">
        <f>Table1[[#This Row],[Total Revenue + Open]]/Table1[[#This Row],[Qty]]</f>
        <v>2.6</v>
      </c>
      <c r="L11113">
        <f>Table1[[#This Row],[Total Revenue + Open]]/Table1[[#This Row],[Qty]]</f>
        <v>2.6</v>
      </c>
    </row>
    <row r="11114" spans="1:12" hidden="1">
      <c r="A11114" t="s">
        <v>544</v>
      </c>
      <c r="B11114" t="s">
        <v>530</v>
      </c>
      <c r="C11114" t="s">
        <v>530</v>
      </c>
      <c r="D11114" t="s">
        <v>703</v>
      </c>
      <c r="E11114" t="s">
        <v>15</v>
      </c>
      <c r="F11114" t="s">
        <v>214</v>
      </c>
      <c r="G11114" t="s">
        <v>215</v>
      </c>
      <c r="H11114" s="1">
        <v>2021</v>
      </c>
      <c r="I11114" s="2">
        <v>1110</v>
      </c>
      <c r="J11114" s="3">
        <v>2860</v>
      </c>
      <c r="K11114">
        <f>Table1[[#This Row],[Total Revenue + Open]]/Table1[[#This Row],[Qty]]</f>
        <v>2.5765765765765765</v>
      </c>
      <c r="L11114">
        <f>Table1[[#This Row],[Total Revenue + Open]]/Table1[[#This Row],[Qty]]</f>
        <v>2.5765765765765765</v>
      </c>
    </row>
    <row r="11115" spans="1:12" hidden="1">
      <c r="A11115" t="s">
        <v>544</v>
      </c>
      <c r="B11115" t="s">
        <v>530</v>
      </c>
      <c r="C11115" t="s">
        <v>530</v>
      </c>
      <c r="D11115" t="s">
        <v>702</v>
      </c>
      <c r="E11115" t="s">
        <v>15</v>
      </c>
      <c r="F11115" t="s">
        <v>36</v>
      </c>
      <c r="G11115" t="s">
        <v>385</v>
      </c>
      <c r="H11115" s="1">
        <v>2022</v>
      </c>
      <c r="I11115" s="2">
        <v>17420</v>
      </c>
      <c r="J11115" s="3">
        <v>23388.75</v>
      </c>
      <c r="K11115">
        <f>Table1[[#This Row],[Total Revenue + Open]]/Table1[[#This Row],[Qty]]</f>
        <v>1.3426377726750862</v>
      </c>
      <c r="L11115">
        <f>Table1[[#This Row],[Total Revenue + Open]]/Table1[[#This Row],[Qty]]</f>
        <v>1.3426377726750862</v>
      </c>
    </row>
    <row r="11116" spans="1:12" hidden="1">
      <c r="A11116" t="s">
        <v>544</v>
      </c>
      <c r="B11116" t="s">
        <v>530</v>
      </c>
      <c r="C11116" t="s">
        <v>530</v>
      </c>
      <c r="D11116" t="s">
        <v>580</v>
      </c>
      <c r="E11116" t="s">
        <v>15</v>
      </c>
      <c r="F11116" t="s">
        <v>36</v>
      </c>
      <c r="G11116" t="s">
        <v>37</v>
      </c>
      <c r="H11116" s="1">
        <v>2022</v>
      </c>
      <c r="I11116" s="2">
        <v>16985</v>
      </c>
      <c r="J11116" s="3">
        <v>23153</v>
      </c>
      <c r="K11116">
        <f>Table1[[#This Row],[Total Revenue + Open]]/Table1[[#This Row],[Qty]]</f>
        <v>1.3631439505445981</v>
      </c>
      <c r="L11116">
        <f>Table1[[#This Row],[Total Revenue + Open]]/Table1[[#This Row],[Qty]]</f>
        <v>1.3631439505445981</v>
      </c>
    </row>
    <row r="11117" spans="1:12" hidden="1">
      <c r="A11117" t="s">
        <v>710</v>
      </c>
      <c r="B11117" t="s">
        <v>530</v>
      </c>
      <c r="C11117" t="s">
        <v>530</v>
      </c>
      <c r="D11117" t="s">
        <v>782</v>
      </c>
      <c r="E11117" t="s">
        <v>15</v>
      </c>
      <c r="F11117" t="s">
        <v>16</v>
      </c>
      <c r="G11117" t="s">
        <v>158</v>
      </c>
      <c r="H11117" s="1">
        <v>2022</v>
      </c>
      <c r="I11117" s="2">
        <v>10255</v>
      </c>
      <c r="J11117" s="3">
        <v>22644</v>
      </c>
      <c r="K11117">
        <f>Table1[[#This Row],[Total Revenue + Open]]/Table1[[#This Row],[Qty]]</f>
        <v>2.2080936128717701</v>
      </c>
      <c r="L11117">
        <f>Table1[[#This Row],[Total Revenue + Open]]/Table1[[#This Row],[Qty]]</f>
        <v>2.2080936128717701</v>
      </c>
    </row>
    <row r="11118" spans="1:12" hidden="1">
      <c r="A11118" t="s">
        <v>544</v>
      </c>
      <c r="B11118" t="s">
        <v>530</v>
      </c>
      <c r="C11118" t="s">
        <v>530</v>
      </c>
      <c r="D11118" t="s">
        <v>704</v>
      </c>
      <c r="E11118" t="s">
        <v>15</v>
      </c>
      <c r="F11118" t="s">
        <v>36</v>
      </c>
      <c r="G11118" t="s">
        <v>37</v>
      </c>
      <c r="H11118" s="1">
        <v>2022</v>
      </c>
      <c r="I11118" s="2">
        <v>16590</v>
      </c>
      <c r="J11118" s="3">
        <v>22605</v>
      </c>
      <c r="K11118">
        <f>Table1[[#This Row],[Total Revenue + Open]]/Table1[[#This Row],[Qty]]</f>
        <v>1.3625678119349005</v>
      </c>
      <c r="L11118">
        <f>Table1[[#This Row],[Total Revenue + Open]]/Table1[[#This Row],[Qty]]</f>
        <v>1.3625678119349005</v>
      </c>
    </row>
    <row r="11119" spans="1:12" hidden="1">
      <c r="A11119" t="s">
        <v>710</v>
      </c>
      <c r="B11119" t="s">
        <v>530</v>
      </c>
      <c r="C11119" t="s">
        <v>530</v>
      </c>
      <c r="D11119" t="s">
        <v>784</v>
      </c>
      <c r="E11119" t="s">
        <v>15</v>
      </c>
      <c r="F11119" t="s">
        <v>30</v>
      </c>
      <c r="G11119" t="s">
        <v>148</v>
      </c>
      <c r="H11119" s="1">
        <v>2022</v>
      </c>
      <c r="I11119" s="2">
        <v>9045</v>
      </c>
      <c r="J11119" s="3">
        <v>22230</v>
      </c>
      <c r="K11119">
        <f>Table1[[#This Row],[Total Revenue + Open]]/Table1[[#This Row],[Qty]]</f>
        <v>2.4577114427860698</v>
      </c>
      <c r="L11119">
        <f>Table1[[#This Row],[Total Revenue + Open]]/Table1[[#This Row],[Qty]]</f>
        <v>2.4577114427860698</v>
      </c>
    </row>
    <row r="11120" spans="1:12" hidden="1">
      <c r="A11120" t="s">
        <v>710</v>
      </c>
      <c r="B11120" t="s">
        <v>530</v>
      </c>
      <c r="C11120" t="s">
        <v>530</v>
      </c>
      <c r="D11120" t="s">
        <v>780</v>
      </c>
      <c r="E11120" t="s">
        <v>15</v>
      </c>
      <c r="F11120" t="s">
        <v>16</v>
      </c>
      <c r="G11120" t="s">
        <v>158</v>
      </c>
      <c r="H11120" s="1">
        <v>2022</v>
      </c>
      <c r="I11120" s="2">
        <v>10050</v>
      </c>
      <c r="J11120" s="3">
        <v>22200</v>
      </c>
      <c r="K11120">
        <f>Table1[[#This Row],[Total Revenue + Open]]/Table1[[#This Row],[Qty]]</f>
        <v>2.2089552238805972</v>
      </c>
      <c r="L11120">
        <f>Table1[[#This Row],[Total Revenue + Open]]/Table1[[#This Row],[Qty]]</f>
        <v>2.2089552238805972</v>
      </c>
    </row>
    <row r="11121" spans="1:12" hidden="1">
      <c r="A11121" t="s">
        <v>710</v>
      </c>
      <c r="B11121" t="s">
        <v>530</v>
      </c>
      <c r="C11121" t="s">
        <v>530</v>
      </c>
      <c r="D11121" t="s">
        <v>780</v>
      </c>
      <c r="E11121" t="s">
        <v>15</v>
      </c>
      <c r="F11121" t="s">
        <v>16</v>
      </c>
      <c r="G11121" t="s">
        <v>158</v>
      </c>
      <c r="H11121" s="1">
        <v>2022</v>
      </c>
      <c r="I11121" s="2">
        <v>10050</v>
      </c>
      <c r="J11121" s="3">
        <v>22200</v>
      </c>
      <c r="K11121">
        <f>Table1[[#This Row],[Total Revenue + Open]]/Table1[[#This Row],[Qty]]</f>
        <v>2.2089552238805972</v>
      </c>
      <c r="L11121">
        <f>Table1[[#This Row],[Total Revenue + Open]]/Table1[[#This Row],[Qty]]</f>
        <v>2.2089552238805972</v>
      </c>
    </row>
    <row r="11122" spans="1:12" hidden="1">
      <c r="A11122" t="s">
        <v>544</v>
      </c>
      <c r="B11122" t="s">
        <v>530</v>
      </c>
      <c r="C11122" t="s">
        <v>530</v>
      </c>
      <c r="D11122" t="s">
        <v>702</v>
      </c>
      <c r="E11122" t="s">
        <v>15</v>
      </c>
      <c r="F11122" t="s">
        <v>36</v>
      </c>
      <c r="G11122" t="s">
        <v>37</v>
      </c>
      <c r="H11122" s="1">
        <v>2022</v>
      </c>
      <c r="I11122" s="2">
        <v>16285</v>
      </c>
      <c r="J11122" s="3">
        <v>21870</v>
      </c>
      <c r="K11122">
        <f>Table1[[#This Row],[Total Revenue + Open]]/Table1[[#This Row],[Qty]]</f>
        <v>1.3429536383174701</v>
      </c>
      <c r="L11122">
        <f>Table1[[#This Row],[Total Revenue + Open]]/Table1[[#This Row],[Qty]]</f>
        <v>1.3429536383174701</v>
      </c>
    </row>
    <row r="11123" spans="1:12" hidden="1">
      <c r="A11123" t="s">
        <v>544</v>
      </c>
      <c r="B11123" t="s">
        <v>530</v>
      </c>
      <c r="C11123" t="s">
        <v>530</v>
      </c>
      <c r="D11123" t="s">
        <v>562</v>
      </c>
      <c r="E11123" t="s">
        <v>15</v>
      </c>
      <c r="F11123" t="s">
        <v>216</v>
      </c>
      <c r="G11123" t="s">
        <v>361</v>
      </c>
      <c r="H11123" s="1">
        <v>2022</v>
      </c>
      <c r="I11123" s="2">
        <v>8445</v>
      </c>
      <c r="J11123" s="3">
        <v>21840</v>
      </c>
      <c r="K11123">
        <f>Table1[[#This Row],[Total Revenue + Open]]/Table1[[#This Row],[Qty]]</f>
        <v>2.5861456483126108</v>
      </c>
      <c r="L11123">
        <f>Table1[[#This Row],[Total Revenue + Open]]/Table1[[#This Row],[Qty]]</f>
        <v>2.5861456483126108</v>
      </c>
    </row>
    <row r="11124" spans="1:12" hidden="1">
      <c r="A11124" t="s">
        <v>710</v>
      </c>
      <c r="B11124" t="s">
        <v>530</v>
      </c>
      <c r="C11124" t="s">
        <v>530</v>
      </c>
      <c r="D11124" t="s">
        <v>784</v>
      </c>
      <c r="E11124" t="s">
        <v>15</v>
      </c>
      <c r="F11124" t="s">
        <v>30</v>
      </c>
      <c r="G11124" t="s">
        <v>148</v>
      </c>
      <c r="H11124" s="1">
        <v>2022</v>
      </c>
      <c r="I11124" s="2">
        <v>8795</v>
      </c>
      <c r="J11124" s="3">
        <v>21612.5</v>
      </c>
      <c r="K11124">
        <f>Table1[[#This Row],[Total Revenue + Open]]/Table1[[#This Row],[Qty]]</f>
        <v>2.4573621375781696</v>
      </c>
      <c r="L11124">
        <f>Table1[[#This Row],[Total Revenue + Open]]/Table1[[#This Row],[Qty]]</f>
        <v>2.4573621375781696</v>
      </c>
    </row>
    <row r="11125" spans="1:12" hidden="1">
      <c r="A11125" t="s">
        <v>710</v>
      </c>
      <c r="B11125" t="s">
        <v>530</v>
      </c>
      <c r="C11125" t="s">
        <v>530</v>
      </c>
      <c r="D11125" t="s">
        <v>790</v>
      </c>
      <c r="E11125" t="s">
        <v>15</v>
      </c>
      <c r="F11125" t="s">
        <v>31</v>
      </c>
      <c r="G11125" t="s">
        <v>66</v>
      </c>
      <c r="H11125" s="1">
        <v>2022</v>
      </c>
      <c r="I11125" s="2">
        <v>8800</v>
      </c>
      <c r="J11125" s="3">
        <v>21612.5</v>
      </c>
      <c r="K11125">
        <f>Table1[[#This Row],[Total Revenue + Open]]/Table1[[#This Row],[Qty]]</f>
        <v>2.4559659090909092</v>
      </c>
      <c r="L11125">
        <f>Table1[[#This Row],[Total Revenue + Open]]/Table1[[#This Row],[Qty]]</f>
        <v>2.4559659090909092</v>
      </c>
    </row>
    <row r="11126" spans="1:12" hidden="1">
      <c r="A11126" t="s">
        <v>544</v>
      </c>
      <c r="B11126" t="s">
        <v>530</v>
      </c>
      <c r="C11126" t="s">
        <v>530</v>
      </c>
      <c r="D11126" t="s">
        <v>562</v>
      </c>
      <c r="E11126" t="s">
        <v>15</v>
      </c>
      <c r="F11126" t="s">
        <v>216</v>
      </c>
      <c r="G11126" t="s">
        <v>361</v>
      </c>
      <c r="H11126" s="1">
        <v>2022</v>
      </c>
      <c r="I11126" s="2">
        <v>8140</v>
      </c>
      <c r="J11126" s="3">
        <v>21060</v>
      </c>
      <c r="K11126">
        <f>Table1[[#This Row],[Total Revenue + Open]]/Table1[[#This Row],[Qty]]</f>
        <v>2.5872235872235874</v>
      </c>
      <c r="L11126">
        <f>Table1[[#This Row],[Total Revenue + Open]]/Table1[[#This Row],[Qty]]</f>
        <v>2.5872235872235874</v>
      </c>
    </row>
    <row r="11127" spans="1:12" hidden="1">
      <c r="A11127" t="s">
        <v>710</v>
      </c>
      <c r="B11127" t="s">
        <v>530</v>
      </c>
      <c r="C11127" t="s">
        <v>530</v>
      </c>
      <c r="D11127" t="s">
        <v>784</v>
      </c>
      <c r="E11127" t="s">
        <v>15</v>
      </c>
      <c r="F11127" t="s">
        <v>30</v>
      </c>
      <c r="G11127" t="s">
        <v>148</v>
      </c>
      <c r="H11127" s="1">
        <v>2022</v>
      </c>
      <c r="I11127" s="2">
        <v>8445</v>
      </c>
      <c r="J11127" s="3">
        <v>20748</v>
      </c>
      <c r="K11127">
        <f>Table1[[#This Row],[Total Revenue + Open]]/Table1[[#This Row],[Qty]]</f>
        <v>2.4568383658969806</v>
      </c>
      <c r="L11127">
        <f>Table1[[#This Row],[Total Revenue + Open]]/Table1[[#This Row],[Qty]]</f>
        <v>2.4568383658969806</v>
      </c>
    </row>
    <row r="11128" spans="1:12" hidden="1">
      <c r="A11128" t="s">
        <v>544</v>
      </c>
      <c r="B11128" t="s">
        <v>530</v>
      </c>
      <c r="C11128" t="s">
        <v>530</v>
      </c>
      <c r="D11128" t="s">
        <v>704</v>
      </c>
      <c r="E11128" t="s">
        <v>15</v>
      </c>
      <c r="F11128" t="s">
        <v>36</v>
      </c>
      <c r="G11128" t="s">
        <v>37</v>
      </c>
      <c r="H11128" s="1">
        <v>2021</v>
      </c>
      <c r="I11128" s="2">
        <v>22570</v>
      </c>
      <c r="J11128" s="3">
        <v>29634</v>
      </c>
      <c r="K11128">
        <f>Table1[[#This Row],[Total Revenue + Open]]/Table1[[#This Row],[Qty]]</f>
        <v>1.3129818342933097</v>
      </c>
      <c r="L11128">
        <f>Table1[[#This Row],[Total Revenue + Open]]/Table1[[#This Row],[Qty]]</f>
        <v>1.3129818342933097</v>
      </c>
    </row>
    <row r="11129" spans="1:12">
      <c r="A11129" t="s">
        <v>10</v>
      </c>
      <c r="B11129" t="s">
        <v>530</v>
      </c>
      <c r="C11129" t="s">
        <v>530</v>
      </c>
      <c r="D11129" t="s">
        <v>534</v>
      </c>
      <c r="E11129" t="s">
        <v>15</v>
      </c>
      <c r="F11129" t="s">
        <v>16</v>
      </c>
      <c r="G11129" t="s">
        <v>158</v>
      </c>
      <c r="H11129" s="1">
        <v>2022</v>
      </c>
      <c r="I11129" s="2">
        <v>9250</v>
      </c>
      <c r="J11129" s="3">
        <v>20608</v>
      </c>
      <c r="K11129">
        <f>Table1[[#This Row],[Total Revenue + Open]]/Table1[[#This Row],[Qty]]</f>
        <v>2.227891891891892</v>
      </c>
      <c r="L11129">
        <f>Table1[[#This Row],[Qty]]/Table1[[#This Row],[Total Revenue + Open]]</f>
        <v>0.44885481366459629</v>
      </c>
    </row>
    <row r="11130" spans="1:12" hidden="1">
      <c r="A11130" t="s">
        <v>544</v>
      </c>
      <c r="B11130" t="s">
        <v>530</v>
      </c>
      <c r="C11130" t="s">
        <v>530</v>
      </c>
      <c r="D11130" t="s">
        <v>580</v>
      </c>
      <c r="E11130" t="s">
        <v>15</v>
      </c>
      <c r="F11130" t="s">
        <v>36</v>
      </c>
      <c r="G11130" t="s">
        <v>37</v>
      </c>
      <c r="H11130" s="1">
        <v>2022</v>
      </c>
      <c r="I11130" s="2">
        <v>15430</v>
      </c>
      <c r="J11130" s="3">
        <v>20569</v>
      </c>
      <c r="K11130">
        <f>Table1[[#This Row],[Total Revenue + Open]]/Table1[[#This Row],[Qty]]</f>
        <v>1.333052495139339</v>
      </c>
      <c r="L11130">
        <f>Table1[[#This Row],[Total Revenue + Open]]/Table1[[#This Row],[Qty]]</f>
        <v>1.333052495139339</v>
      </c>
    </row>
    <row r="11131" spans="1:12" hidden="1">
      <c r="A11131" t="s">
        <v>544</v>
      </c>
      <c r="B11131" t="s">
        <v>530</v>
      </c>
      <c r="C11131" t="s">
        <v>530</v>
      </c>
      <c r="D11131" t="s">
        <v>562</v>
      </c>
      <c r="E11131" t="s">
        <v>15</v>
      </c>
      <c r="F11131" t="s">
        <v>34</v>
      </c>
      <c r="G11131" t="s">
        <v>35</v>
      </c>
      <c r="H11131" s="1">
        <v>2022</v>
      </c>
      <c r="I11131" s="2">
        <v>9250</v>
      </c>
      <c r="J11131" s="3">
        <v>20424</v>
      </c>
      <c r="K11131">
        <f>Table1[[#This Row],[Total Revenue + Open]]/Table1[[#This Row],[Qty]]</f>
        <v>2.2080000000000002</v>
      </c>
      <c r="L11131">
        <f>Table1[[#This Row],[Total Revenue + Open]]/Table1[[#This Row],[Qty]]</f>
        <v>2.2080000000000002</v>
      </c>
    </row>
    <row r="11132" spans="1:12" hidden="1">
      <c r="A11132" t="s">
        <v>544</v>
      </c>
      <c r="B11132" t="s">
        <v>530</v>
      </c>
      <c r="C11132" t="s">
        <v>530</v>
      </c>
      <c r="D11132" t="s">
        <v>708</v>
      </c>
      <c r="E11132" t="s">
        <v>15</v>
      </c>
      <c r="F11132" t="s">
        <v>34</v>
      </c>
      <c r="G11132" t="s">
        <v>35</v>
      </c>
      <c r="H11132" s="1">
        <v>2022</v>
      </c>
      <c r="I11132" s="2">
        <v>9000</v>
      </c>
      <c r="J11132" s="3">
        <v>19869</v>
      </c>
      <c r="K11132">
        <f>Table1[[#This Row],[Total Revenue + Open]]/Table1[[#This Row],[Qty]]</f>
        <v>2.2076666666666669</v>
      </c>
      <c r="L11132">
        <f>Table1[[#This Row],[Total Revenue + Open]]/Table1[[#This Row],[Qty]]</f>
        <v>2.2076666666666669</v>
      </c>
    </row>
    <row r="11133" spans="1:12" hidden="1">
      <c r="A11133" t="s">
        <v>544</v>
      </c>
      <c r="B11133" t="s">
        <v>530</v>
      </c>
      <c r="C11133" t="s">
        <v>530</v>
      </c>
      <c r="D11133" t="s">
        <v>701</v>
      </c>
      <c r="E11133" t="s">
        <v>15</v>
      </c>
      <c r="F11133" t="s">
        <v>467</v>
      </c>
      <c r="G11133" t="s">
        <v>478</v>
      </c>
      <c r="H11133" s="1">
        <v>2019</v>
      </c>
      <c r="I11133" s="2">
        <v>4565</v>
      </c>
      <c r="J11133" s="3">
        <v>12164.624</v>
      </c>
      <c r="K11133">
        <f>Table1[[#This Row],[Total Revenue + Open]]/Table1[[#This Row],[Qty]]</f>
        <v>2.6647588170865277</v>
      </c>
      <c r="L11133">
        <f>Table1[[#This Row],[Total Revenue + Open]]/Table1[[#This Row],[Qty]]</f>
        <v>2.6647588170865277</v>
      </c>
    </row>
    <row r="11134" spans="1:12" hidden="1">
      <c r="A11134" t="s">
        <v>544</v>
      </c>
      <c r="B11134" t="s">
        <v>530</v>
      </c>
      <c r="C11134" t="s">
        <v>530</v>
      </c>
      <c r="D11134" t="s">
        <v>705</v>
      </c>
      <c r="E11134" t="s">
        <v>15</v>
      </c>
      <c r="F11134" t="s">
        <v>131</v>
      </c>
      <c r="G11134" t="s">
        <v>546</v>
      </c>
      <c r="H11134" s="1">
        <v>2017</v>
      </c>
      <c r="I11134" s="2">
        <v>1005</v>
      </c>
      <c r="J11134" s="3">
        <v>2550</v>
      </c>
      <c r="K11134">
        <f>Table1[[#This Row],[Total Revenue + Open]]/Table1[[#This Row],[Qty]]</f>
        <v>2.5373134328358211</v>
      </c>
      <c r="L11134">
        <f>Table1[[#This Row],[Total Revenue + Open]]/Table1[[#This Row],[Qty]]</f>
        <v>2.5373134328358211</v>
      </c>
    </row>
    <row r="11135" spans="1:12">
      <c r="A11135" t="s">
        <v>10</v>
      </c>
      <c r="B11135" t="s">
        <v>530</v>
      </c>
      <c r="C11135" t="s">
        <v>530</v>
      </c>
      <c r="D11135" t="s">
        <v>534</v>
      </c>
      <c r="E11135" t="s">
        <v>15</v>
      </c>
      <c r="F11135" t="s">
        <v>498</v>
      </c>
      <c r="G11135" t="s">
        <v>500</v>
      </c>
      <c r="H11135" s="1">
        <v>2022</v>
      </c>
      <c r="I11135" s="2">
        <v>5025</v>
      </c>
      <c r="J11135" s="3">
        <v>19850</v>
      </c>
      <c r="K11135">
        <f>Table1[[#This Row],[Total Revenue + Open]]/Table1[[#This Row],[Qty]]</f>
        <v>3.9502487562189055</v>
      </c>
      <c r="L11135">
        <f>Table1[[#This Row],[Qty]]/Table1[[#This Row],[Total Revenue + Open]]</f>
        <v>0.25314861460957178</v>
      </c>
    </row>
    <row r="11136" spans="1:12" hidden="1">
      <c r="A11136" t="s">
        <v>544</v>
      </c>
      <c r="B11136" t="s">
        <v>530</v>
      </c>
      <c r="C11136" t="s">
        <v>530</v>
      </c>
      <c r="D11136" t="s">
        <v>580</v>
      </c>
      <c r="E11136" t="s">
        <v>15</v>
      </c>
      <c r="F11136" t="s">
        <v>34</v>
      </c>
      <c r="G11136" t="s">
        <v>152</v>
      </c>
      <c r="H11136" s="1">
        <v>2022</v>
      </c>
      <c r="I11136" s="2">
        <v>8845</v>
      </c>
      <c r="J11136" s="3">
        <v>19712</v>
      </c>
      <c r="K11136">
        <f>Table1[[#This Row],[Total Revenue + Open]]/Table1[[#This Row],[Qty]]</f>
        <v>2.2286037309214244</v>
      </c>
      <c r="L11136">
        <f>Table1[[#This Row],[Total Revenue + Open]]/Table1[[#This Row],[Qty]]</f>
        <v>2.2286037309214244</v>
      </c>
    </row>
    <row r="11137" spans="1:12">
      <c r="A11137" t="s">
        <v>10</v>
      </c>
      <c r="B11137" t="s">
        <v>530</v>
      </c>
      <c r="C11137" t="s">
        <v>530</v>
      </c>
      <c r="D11137" t="s">
        <v>534</v>
      </c>
      <c r="E11137" t="s">
        <v>15</v>
      </c>
      <c r="F11137" t="s">
        <v>357</v>
      </c>
      <c r="G11137" t="s">
        <v>359</v>
      </c>
      <c r="H11137" s="1">
        <v>2022</v>
      </c>
      <c r="I11137" s="2">
        <v>11860</v>
      </c>
      <c r="J11137" s="3">
        <v>19706</v>
      </c>
      <c r="K11137">
        <f>Table1[[#This Row],[Total Revenue + Open]]/Table1[[#This Row],[Qty]]</f>
        <v>1.6615514333895447</v>
      </c>
      <c r="L11137">
        <f>Table1[[#This Row],[Qty]]/Table1[[#This Row],[Total Revenue + Open]]</f>
        <v>0.60184715315132442</v>
      </c>
    </row>
    <row r="11138" spans="1:12" hidden="1">
      <c r="A11138" t="s">
        <v>710</v>
      </c>
      <c r="B11138" t="s">
        <v>530</v>
      </c>
      <c r="C11138" t="s">
        <v>530</v>
      </c>
      <c r="D11138" t="s">
        <v>784</v>
      </c>
      <c r="E11138" t="s">
        <v>15</v>
      </c>
      <c r="F11138" t="s">
        <v>30</v>
      </c>
      <c r="G11138" t="s">
        <v>148</v>
      </c>
      <c r="H11138" s="1">
        <v>2022</v>
      </c>
      <c r="I11138" s="2">
        <v>7740</v>
      </c>
      <c r="J11138" s="3">
        <v>19019</v>
      </c>
      <c r="K11138">
        <f>Table1[[#This Row],[Total Revenue + Open]]/Table1[[#This Row],[Qty]]</f>
        <v>2.4572351421188632</v>
      </c>
      <c r="L11138">
        <f>Table1[[#This Row],[Total Revenue + Open]]/Table1[[#This Row],[Qty]]</f>
        <v>2.4572351421188632</v>
      </c>
    </row>
    <row r="11139" spans="1:12" hidden="1">
      <c r="A11139" t="s">
        <v>544</v>
      </c>
      <c r="B11139" t="s">
        <v>530</v>
      </c>
      <c r="C11139" t="s">
        <v>530</v>
      </c>
      <c r="D11139" t="s">
        <v>705</v>
      </c>
      <c r="E11139" t="s">
        <v>15</v>
      </c>
      <c r="F11139" t="s">
        <v>30</v>
      </c>
      <c r="G11139" t="s">
        <v>148</v>
      </c>
      <c r="H11139" s="1">
        <v>2017</v>
      </c>
      <c r="I11139" s="2">
        <v>3015</v>
      </c>
      <c r="J11139" s="3">
        <v>7470</v>
      </c>
      <c r="K11139">
        <f>Table1[[#This Row],[Total Revenue + Open]]/Table1[[#This Row],[Qty]]</f>
        <v>2.4776119402985075</v>
      </c>
      <c r="L11139">
        <f>Table1[[#This Row],[Total Revenue + Open]]/Table1[[#This Row],[Qty]]</f>
        <v>2.4776119402985075</v>
      </c>
    </row>
    <row r="11140" spans="1:12" hidden="1">
      <c r="A11140" t="s">
        <v>544</v>
      </c>
      <c r="B11140" t="s">
        <v>530</v>
      </c>
      <c r="C11140" t="s">
        <v>530</v>
      </c>
      <c r="D11140" t="s">
        <v>705</v>
      </c>
      <c r="E11140" t="s">
        <v>15</v>
      </c>
      <c r="F11140" t="s">
        <v>30</v>
      </c>
      <c r="G11140" t="s">
        <v>148</v>
      </c>
      <c r="H11140" s="1">
        <v>2018</v>
      </c>
      <c r="I11140" s="2">
        <v>7035</v>
      </c>
      <c r="J11140" s="3">
        <v>17430</v>
      </c>
      <c r="K11140">
        <f>Table1[[#This Row],[Total Revenue + Open]]/Table1[[#This Row],[Qty]]</f>
        <v>2.4776119402985075</v>
      </c>
      <c r="L11140">
        <f>Table1[[#This Row],[Total Revenue + Open]]/Table1[[#This Row],[Qty]]</f>
        <v>2.4776119402985075</v>
      </c>
    </row>
    <row r="11141" spans="1:12" hidden="1">
      <c r="A11141" t="s">
        <v>544</v>
      </c>
      <c r="B11141" t="s">
        <v>530</v>
      </c>
      <c r="C11141" t="s">
        <v>530</v>
      </c>
      <c r="D11141" t="s">
        <v>705</v>
      </c>
      <c r="E11141" t="s">
        <v>15</v>
      </c>
      <c r="F11141" t="s">
        <v>30</v>
      </c>
      <c r="G11141" t="s">
        <v>148</v>
      </c>
      <c r="H11141" s="1">
        <v>2020</v>
      </c>
      <c r="I11141" s="2">
        <v>236500</v>
      </c>
      <c r="J11141" s="3">
        <v>580400.5</v>
      </c>
      <c r="K11141">
        <f>Table1[[#This Row],[Total Revenue + Open]]/Table1[[#This Row],[Qty]]</f>
        <v>2.4541247357293869</v>
      </c>
      <c r="L11141">
        <f>Table1[[#This Row],[Total Revenue + Open]]/Table1[[#This Row],[Qty]]</f>
        <v>2.4541247357293869</v>
      </c>
    </row>
    <row r="11142" spans="1:12" hidden="1">
      <c r="A11142" t="s">
        <v>544</v>
      </c>
      <c r="B11142" t="s">
        <v>530</v>
      </c>
      <c r="C11142" t="s">
        <v>530</v>
      </c>
      <c r="D11142" t="s">
        <v>705</v>
      </c>
      <c r="E11142" t="s">
        <v>15</v>
      </c>
      <c r="F11142" t="s">
        <v>30</v>
      </c>
      <c r="G11142" t="s">
        <v>148</v>
      </c>
      <c r="H11142" s="1">
        <v>2020</v>
      </c>
      <c r="I11142" s="2">
        <v>750</v>
      </c>
      <c r="J11142" s="3">
        <v>1852.5</v>
      </c>
      <c r="K11142">
        <f>Table1[[#This Row],[Total Revenue + Open]]/Table1[[#This Row],[Qty]]</f>
        <v>2.4700000000000002</v>
      </c>
      <c r="L11142">
        <f>Table1[[#This Row],[Total Revenue + Open]]/Table1[[#This Row],[Qty]]</f>
        <v>2.4700000000000002</v>
      </c>
    </row>
    <row r="11143" spans="1:12" hidden="1">
      <c r="A11143" t="s">
        <v>544</v>
      </c>
      <c r="B11143" t="s">
        <v>530</v>
      </c>
      <c r="C11143" t="s">
        <v>530</v>
      </c>
      <c r="D11143" t="s">
        <v>705</v>
      </c>
      <c r="E11143" t="s">
        <v>15</v>
      </c>
      <c r="F11143" t="s">
        <v>30</v>
      </c>
      <c r="G11143" t="s">
        <v>148</v>
      </c>
      <c r="H11143" s="1">
        <v>2020</v>
      </c>
      <c r="I11143" s="2">
        <v>2215</v>
      </c>
      <c r="J11143" s="3">
        <v>5434</v>
      </c>
      <c r="K11143">
        <f>Table1[[#This Row],[Total Revenue + Open]]/Table1[[#This Row],[Qty]]</f>
        <v>2.4532731376975168</v>
      </c>
      <c r="L11143">
        <f>Table1[[#This Row],[Total Revenue + Open]]/Table1[[#This Row],[Qty]]</f>
        <v>2.4532731376975168</v>
      </c>
    </row>
    <row r="11144" spans="1:12" hidden="1">
      <c r="A11144" t="s">
        <v>544</v>
      </c>
      <c r="B11144" t="s">
        <v>530</v>
      </c>
      <c r="C11144" t="s">
        <v>530</v>
      </c>
      <c r="D11144" t="s">
        <v>705</v>
      </c>
      <c r="E11144" t="s">
        <v>15</v>
      </c>
      <c r="F11144" t="s">
        <v>30</v>
      </c>
      <c r="G11144" t="s">
        <v>148</v>
      </c>
      <c r="H11144" s="1">
        <v>2021</v>
      </c>
      <c r="I11144" s="2">
        <v>2515</v>
      </c>
      <c r="J11144" s="3">
        <v>6175</v>
      </c>
      <c r="K11144">
        <f>Table1[[#This Row],[Total Revenue + Open]]/Table1[[#This Row],[Qty]]</f>
        <v>2.4552683896620278</v>
      </c>
      <c r="L11144">
        <f>Table1[[#This Row],[Total Revenue + Open]]/Table1[[#This Row],[Qty]]</f>
        <v>2.4552683896620278</v>
      </c>
    </row>
    <row r="11145" spans="1:12" hidden="1">
      <c r="A11145" t="s">
        <v>544</v>
      </c>
      <c r="B11145" t="s">
        <v>530</v>
      </c>
      <c r="C11145" t="s">
        <v>530</v>
      </c>
      <c r="D11145" t="s">
        <v>705</v>
      </c>
      <c r="E11145" t="s">
        <v>15</v>
      </c>
      <c r="F11145" t="s">
        <v>30</v>
      </c>
      <c r="G11145" t="s">
        <v>148</v>
      </c>
      <c r="H11145" s="1">
        <v>2021</v>
      </c>
      <c r="I11145" s="2">
        <v>650</v>
      </c>
      <c r="J11145" s="3">
        <v>1605.5</v>
      </c>
      <c r="K11145">
        <f>Table1[[#This Row],[Total Revenue + Open]]/Table1[[#This Row],[Qty]]</f>
        <v>2.4700000000000002</v>
      </c>
      <c r="L11145">
        <f>Table1[[#This Row],[Total Revenue + Open]]/Table1[[#This Row],[Qty]]</f>
        <v>2.4700000000000002</v>
      </c>
    </row>
    <row r="11146" spans="1:12" hidden="1">
      <c r="A11146" t="s">
        <v>544</v>
      </c>
      <c r="B11146" t="s">
        <v>530</v>
      </c>
      <c r="C11146" t="s">
        <v>530</v>
      </c>
      <c r="D11146" t="s">
        <v>702</v>
      </c>
      <c r="E11146" t="s">
        <v>15</v>
      </c>
      <c r="F11146" t="s">
        <v>36</v>
      </c>
      <c r="G11146" t="s">
        <v>176</v>
      </c>
      <c r="H11146" s="1">
        <v>2022</v>
      </c>
      <c r="I11146" s="2">
        <v>14070</v>
      </c>
      <c r="J11146" s="3">
        <v>18900</v>
      </c>
      <c r="K11146">
        <f>Table1[[#This Row],[Total Revenue + Open]]/Table1[[#This Row],[Qty]]</f>
        <v>1.3432835820895523</v>
      </c>
      <c r="L11146">
        <f>Table1[[#This Row],[Total Revenue + Open]]/Table1[[#This Row],[Qty]]</f>
        <v>1.3432835820895523</v>
      </c>
    </row>
    <row r="11147" spans="1:12" hidden="1">
      <c r="A11147" t="s">
        <v>544</v>
      </c>
      <c r="B11147" t="s">
        <v>530</v>
      </c>
      <c r="C11147" t="s">
        <v>530</v>
      </c>
      <c r="D11147" t="s">
        <v>562</v>
      </c>
      <c r="E11147" t="s">
        <v>15</v>
      </c>
      <c r="F11147" t="s">
        <v>216</v>
      </c>
      <c r="G11147" t="s">
        <v>361</v>
      </c>
      <c r="H11147" s="1">
        <v>2022</v>
      </c>
      <c r="I11147" s="2">
        <v>7240</v>
      </c>
      <c r="J11147" s="3">
        <v>18720</v>
      </c>
      <c r="K11147">
        <f>Table1[[#This Row],[Total Revenue + Open]]/Table1[[#This Row],[Qty]]</f>
        <v>2.5856353591160222</v>
      </c>
      <c r="L11147">
        <f>Table1[[#This Row],[Total Revenue + Open]]/Table1[[#This Row],[Qty]]</f>
        <v>2.5856353591160222</v>
      </c>
    </row>
    <row r="11148" spans="1:12" hidden="1">
      <c r="A11148" t="s">
        <v>544</v>
      </c>
      <c r="B11148" t="s">
        <v>530</v>
      </c>
      <c r="C11148" t="s">
        <v>530</v>
      </c>
      <c r="D11148" t="s">
        <v>705</v>
      </c>
      <c r="E11148" t="s">
        <v>15</v>
      </c>
      <c r="F11148" t="s">
        <v>30</v>
      </c>
      <c r="G11148" t="s">
        <v>311</v>
      </c>
      <c r="H11148" s="1">
        <v>2017</v>
      </c>
      <c r="I11148" s="2">
        <v>2010</v>
      </c>
      <c r="J11148" s="3">
        <v>4940</v>
      </c>
      <c r="K11148">
        <f>Table1[[#This Row],[Total Revenue + Open]]/Table1[[#This Row],[Qty]]</f>
        <v>2.4577114427860698</v>
      </c>
      <c r="L11148">
        <f>Table1[[#This Row],[Total Revenue + Open]]/Table1[[#This Row],[Qty]]</f>
        <v>2.4577114427860698</v>
      </c>
    </row>
    <row r="11149" spans="1:12" hidden="1">
      <c r="A11149" t="s">
        <v>544</v>
      </c>
      <c r="B11149" t="s">
        <v>530</v>
      </c>
      <c r="C11149" t="s">
        <v>530</v>
      </c>
      <c r="D11149" t="s">
        <v>705</v>
      </c>
      <c r="E11149" t="s">
        <v>15</v>
      </c>
      <c r="F11149" t="s">
        <v>30</v>
      </c>
      <c r="G11149" t="s">
        <v>311</v>
      </c>
      <c r="H11149" s="1">
        <v>2017</v>
      </c>
      <c r="I11149" s="2">
        <v>675</v>
      </c>
      <c r="J11149" s="3">
        <v>1667.25</v>
      </c>
      <c r="K11149">
        <f>Table1[[#This Row],[Total Revenue + Open]]/Table1[[#This Row],[Qty]]</f>
        <v>2.4700000000000002</v>
      </c>
      <c r="L11149">
        <f>Table1[[#This Row],[Total Revenue + Open]]/Table1[[#This Row],[Qty]]</f>
        <v>2.4700000000000002</v>
      </c>
    </row>
    <row r="11150" spans="1:12" hidden="1">
      <c r="A11150" t="s">
        <v>544</v>
      </c>
      <c r="B11150" t="s">
        <v>530</v>
      </c>
      <c r="C11150" t="s">
        <v>530</v>
      </c>
      <c r="D11150" t="s">
        <v>705</v>
      </c>
      <c r="E11150" t="s">
        <v>15</v>
      </c>
      <c r="F11150" t="s">
        <v>16</v>
      </c>
      <c r="G11150" t="s">
        <v>158</v>
      </c>
      <c r="H11150" s="1">
        <v>2019</v>
      </c>
      <c r="I11150" s="2">
        <v>6030</v>
      </c>
      <c r="J11150" s="3">
        <v>13260</v>
      </c>
      <c r="K11150">
        <f>Table1[[#This Row],[Total Revenue + Open]]/Table1[[#This Row],[Qty]]</f>
        <v>2.1990049751243781</v>
      </c>
      <c r="L11150">
        <f>Table1[[#This Row],[Total Revenue + Open]]/Table1[[#This Row],[Qty]]</f>
        <v>2.1990049751243781</v>
      </c>
    </row>
    <row r="11151" spans="1:12" hidden="1">
      <c r="A11151" t="s">
        <v>544</v>
      </c>
      <c r="B11151" t="s">
        <v>530</v>
      </c>
      <c r="C11151" t="s">
        <v>530</v>
      </c>
      <c r="D11151" t="s">
        <v>705</v>
      </c>
      <c r="E11151" t="s">
        <v>15</v>
      </c>
      <c r="F11151" t="s">
        <v>214</v>
      </c>
      <c r="G11151" t="s">
        <v>470</v>
      </c>
      <c r="H11151" s="1">
        <v>2020</v>
      </c>
      <c r="I11151" s="2">
        <v>4020</v>
      </c>
      <c r="J11151" s="3">
        <v>10400</v>
      </c>
      <c r="K11151">
        <f>Table1[[#This Row],[Total Revenue + Open]]/Table1[[#This Row],[Qty]]</f>
        <v>2.5870646766169156</v>
      </c>
      <c r="L11151">
        <f>Table1[[#This Row],[Total Revenue + Open]]/Table1[[#This Row],[Qty]]</f>
        <v>2.5870646766169156</v>
      </c>
    </row>
    <row r="11152" spans="1:12" hidden="1">
      <c r="A11152" t="s">
        <v>544</v>
      </c>
      <c r="B11152" t="s">
        <v>530</v>
      </c>
      <c r="C11152" t="s">
        <v>530</v>
      </c>
      <c r="D11152" t="s">
        <v>705</v>
      </c>
      <c r="E11152" t="s">
        <v>15</v>
      </c>
      <c r="F11152" t="s">
        <v>214</v>
      </c>
      <c r="G11152" t="s">
        <v>470</v>
      </c>
      <c r="H11152" s="1">
        <v>2021</v>
      </c>
      <c r="I11152" s="2">
        <v>7035</v>
      </c>
      <c r="J11152" s="3">
        <v>18200</v>
      </c>
      <c r="K11152">
        <f>Table1[[#This Row],[Total Revenue + Open]]/Table1[[#This Row],[Qty]]</f>
        <v>2.5870646766169156</v>
      </c>
      <c r="L11152">
        <f>Table1[[#This Row],[Total Revenue + Open]]/Table1[[#This Row],[Qty]]</f>
        <v>2.5870646766169156</v>
      </c>
    </row>
    <row r="11153" spans="1:12" hidden="1">
      <c r="A11153" t="s">
        <v>544</v>
      </c>
      <c r="B11153" t="s">
        <v>530</v>
      </c>
      <c r="C11153" t="s">
        <v>530</v>
      </c>
      <c r="D11153" t="s">
        <v>705</v>
      </c>
      <c r="E11153" t="s">
        <v>15</v>
      </c>
      <c r="F11153" t="s">
        <v>214</v>
      </c>
      <c r="G11153" t="s">
        <v>470</v>
      </c>
      <c r="H11153" s="1">
        <v>2021</v>
      </c>
      <c r="I11153" s="2">
        <v>8345</v>
      </c>
      <c r="J11153" s="3">
        <v>21580</v>
      </c>
      <c r="K11153">
        <f>Table1[[#This Row],[Total Revenue + Open]]/Table1[[#This Row],[Qty]]</f>
        <v>2.585979628520072</v>
      </c>
      <c r="L11153">
        <f>Table1[[#This Row],[Total Revenue + Open]]/Table1[[#This Row],[Qty]]</f>
        <v>2.585979628520072</v>
      </c>
    </row>
    <row r="11154" spans="1:12" hidden="1">
      <c r="A11154" t="s">
        <v>544</v>
      </c>
      <c r="B11154" t="s">
        <v>530</v>
      </c>
      <c r="C11154" t="s">
        <v>530</v>
      </c>
      <c r="D11154" t="s">
        <v>705</v>
      </c>
      <c r="E11154" t="s">
        <v>15</v>
      </c>
      <c r="F11154" t="s">
        <v>214</v>
      </c>
      <c r="G11154" t="s">
        <v>470</v>
      </c>
      <c r="H11154" s="1">
        <v>2021</v>
      </c>
      <c r="I11154" s="2">
        <v>3320</v>
      </c>
      <c r="J11154" s="3">
        <v>8580</v>
      </c>
      <c r="K11154">
        <f>Table1[[#This Row],[Total Revenue + Open]]/Table1[[#This Row],[Qty]]</f>
        <v>2.5843373493975905</v>
      </c>
      <c r="L11154">
        <f>Table1[[#This Row],[Total Revenue + Open]]/Table1[[#This Row],[Qty]]</f>
        <v>2.5843373493975905</v>
      </c>
    </row>
    <row r="11155" spans="1:12" hidden="1">
      <c r="A11155" t="s">
        <v>544</v>
      </c>
      <c r="B11155" t="s">
        <v>530</v>
      </c>
      <c r="C11155" t="s">
        <v>530</v>
      </c>
      <c r="D11155" t="s">
        <v>705</v>
      </c>
      <c r="E11155" t="s">
        <v>15</v>
      </c>
      <c r="F11155" t="s">
        <v>214</v>
      </c>
      <c r="G11155" t="s">
        <v>470</v>
      </c>
      <c r="H11155" s="1">
        <v>2021</v>
      </c>
      <c r="I11155" s="2">
        <v>15075</v>
      </c>
      <c r="J11155" s="3">
        <v>39000</v>
      </c>
      <c r="K11155">
        <f>Table1[[#This Row],[Total Revenue + Open]]/Table1[[#This Row],[Qty]]</f>
        <v>2.5870646766169156</v>
      </c>
      <c r="L11155">
        <f>Table1[[#This Row],[Total Revenue + Open]]/Table1[[#This Row],[Qty]]</f>
        <v>2.5870646766169156</v>
      </c>
    </row>
    <row r="11156" spans="1:12" hidden="1">
      <c r="A11156" t="s">
        <v>710</v>
      </c>
      <c r="B11156" t="s">
        <v>530</v>
      </c>
      <c r="C11156" t="s">
        <v>530</v>
      </c>
      <c r="D11156" t="s">
        <v>784</v>
      </c>
      <c r="E11156" t="s">
        <v>15</v>
      </c>
      <c r="F11156" t="s">
        <v>30</v>
      </c>
      <c r="G11156" t="s">
        <v>148</v>
      </c>
      <c r="H11156" s="1">
        <v>2022</v>
      </c>
      <c r="I11156" s="2">
        <v>7445</v>
      </c>
      <c r="J11156" s="3">
        <v>18278</v>
      </c>
      <c r="K11156">
        <f>Table1[[#This Row],[Total Revenue + Open]]/Table1[[#This Row],[Qty]]</f>
        <v>2.4550705171255878</v>
      </c>
      <c r="L11156">
        <f>Table1[[#This Row],[Total Revenue + Open]]/Table1[[#This Row],[Qty]]</f>
        <v>2.4550705171255878</v>
      </c>
    </row>
    <row r="11157" spans="1:12" hidden="1">
      <c r="A11157" t="s">
        <v>710</v>
      </c>
      <c r="B11157" t="s">
        <v>530</v>
      </c>
      <c r="C11157" t="s">
        <v>530</v>
      </c>
      <c r="D11157" t="s">
        <v>780</v>
      </c>
      <c r="E11157" t="s">
        <v>15</v>
      </c>
      <c r="F11157" t="s">
        <v>214</v>
      </c>
      <c r="G11157" t="s">
        <v>470</v>
      </c>
      <c r="H11157" s="1">
        <v>2022</v>
      </c>
      <c r="I11157" s="2">
        <v>7035</v>
      </c>
      <c r="J11157" s="3">
        <v>18200</v>
      </c>
      <c r="K11157">
        <f>Table1[[#This Row],[Total Revenue + Open]]/Table1[[#This Row],[Qty]]</f>
        <v>2.5870646766169156</v>
      </c>
      <c r="L11157">
        <f>Table1[[#This Row],[Total Revenue + Open]]/Table1[[#This Row],[Qty]]</f>
        <v>2.5870646766169156</v>
      </c>
    </row>
    <row r="11158" spans="1:12" hidden="1">
      <c r="A11158" t="s">
        <v>544</v>
      </c>
      <c r="B11158" t="s">
        <v>530</v>
      </c>
      <c r="C11158" t="s">
        <v>530</v>
      </c>
      <c r="D11158" t="s">
        <v>562</v>
      </c>
      <c r="E11158" t="s">
        <v>15</v>
      </c>
      <c r="F11158" t="s">
        <v>34</v>
      </c>
      <c r="G11158" t="s">
        <v>35</v>
      </c>
      <c r="H11158" s="1">
        <v>2022</v>
      </c>
      <c r="I11158" s="2">
        <v>8190</v>
      </c>
      <c r="J11158" s="3">
        <v>18093</v>
      </c>
      <c r="K11158">
        <f>Table1[[#This Row],[Total Revenue + Open]]/Table1[[#This Row],[Qty]]</f>
        <v>2.2091575091575093</v>
      </c>
      <c r="L11158">
        <f>Table1[[#This Row],[Total Revenue + Open]]/Table1[[#This Row],[Qty]]</f>
        <v>2.2091575091575093</v>
      </c>
    </row>
    <row r="11159" spans="1:12" hidden="1">
      <c r="A11159" t="s">
        <v>544</v>
      </c>
      <c r="B11159" t="s">
        <v>530</v>
      </c>
      <c r="C11159" t="s">
        <v>530</v>
      </c>
      <c r="D11159" t="s">
        <v>702</v>
      </c>
      <c r="E11159" t="s">
        <v>15</v>
      </c>
      <c r="F11159" t="s">
        <v>36</v>
      </c>
      <c r="G11159" t="s">
        <v>383</v>
      </c>
      <c r="H11159" s="1">
        <v>2017</v>
      </c>
      <c r="I11159" s="2">
        <v>12160</v>
      </c>
      <c r="J11159" s="3">
        <v>14520</v>
      </c>
      <c r="K11159">
        <f>Table1[[#This Row],[Total Revenue + Open]]/Table1[[#This Row],[Qty]]</f>
        <v>1.194078947368421</v>
      </c>
      <c r="L11159">
        <f>Table1[[#This Row],[Total Revenue + Open]]/Table1[[#This Row],[Qty]]</f>
        <v>1.194078947368421</v>
      </c>
    </row>
    <row r="11160" spans="1:12" hidden="1">
      <c r="A11160" t="s">
        <v>544</v>
      </c>
      <c r="B11160" t="s">
        <v>530</v>
      </c>
      <c r="C11160" t="s">
        <v>530</v>
      </c>
      <c r="D11160" t="s">
        <v>702</v>
      </c>
      <c r="E11160" t="s">
        <v>15</v>
      </c>
      <c r="F11160" t="s">
        <v>36</v>
      </c>
      <c r="G11160" t="s">
        <v>383</v>
      </c>
      <c r="H11160" s="1">
        <v>2017</v>
      </c>
      <c r="I11160" s="2">
        <v>2040</v>
      </c>
      <c r="J11160" s="3">
        <v>2430</v>
      </c>
      <c r="K11160">
        <f>Table1[[#This Row],[Total Revenue + Open]]/Table1[[#This Row],[Qty]]</f>
        <v>1.1911764705882353</v>
      </c>
      <c r="L11160">
        <f>Table1[[#This Row],[Total Revenue + Open]]/Table1[[#This Row],[Qty]]</f>
        <v>1.1911764705882353</v>
      </c>
    </row>
    <row r="11161" spans="1:12" hidden="1">
      <c r="A11161" t="s">
        <v>544</v>
      </c>
      <c r="B11161" t="s">
        <v>530</v>
      </c>
      <c r="C11161" t="s">
        <v>530</v>
      </c>
      <c r="D11161" t="s">
        <v>702</v>
      </c>
      <c r="E11161" t="s">
        <v>15</v>
      </c>
      <c r="F11161" t="s">
        <v>36</v>
      </c>
      <c r="G11161" t="s">
        <v>383</v>
      </c>
      <c r="H11161" s="1">
        <v>2017</v>
      </c>
      <c r="I11161" s="2">
        <v>2465</v>
      </c>
      <c r="J11161" s="3">
        <v>2940</v>
      </c>
      <c r="K11161">
        <f>Table1[[#This Row],[Total Revenue + Open]]/Table1[[#This Row],[Qty]]</f>
        <v>1.1926977687626774</v>
      </c>
      <c r="L11161">
        <f>Table1[[#This Row],[Total Revenue + Open]]/Table1[[#This Row],[Qty]]</f>
        <v>1.1926977687626774</v>
      </c>
    </row>
    <row r="11162" spans="1:12" hidden="1">
      <c r="A11162" t="s">
        <v>544</v>
      </c>
      <c r="B11162" t="s">
        <v>530</v>
      </c>
      <c r="C11162" t="s">
        <v>530</v>
      </c>
      <c r="D11162" t="s">
        <v>702</v>
      </c>
      <c r="E11162" t="s">
        <v>15</v>
      </c>
      <c r="F11162" t="s">
        <v>36</v>
      </c>
      <c r="G11162" t="s">
        <v>383</v>
      </c>
      <c r="H11162" s="1">
        <v>2017</v>
      </c>
      <c r="I11162" s="2">
        <v>16845</v>
      </c>
      <c r="J11162" s="3">
        <v>20100</v>
      </c>
      <c r="K11162">
        <f>Table1[[#This Row],[Total Revenue + Open]]/Table1[[#This Row],[Qty]]</f>
        <v>1.1932324131789849</v>
      </c>
      <c r="L11162">
        <f>Table1[[#This Row],[Total Revenue + Open]]/Table1[[#This Row],[Qty]]</f>
        <v>1.1932324131789849</v>
      </c>
    </row>
    <row r="11163" spans="1:12" hidden="1">
      <c r="A11163" t="s">
        <v>544</v>
      </c>
      <c r="B11163" t="s">
        <v>530</v>
      </c>
      <c r="C11163" t="s">
        <v>530</v>
      </c>
      <c r="D11163" t="s">
        <v>702</v>
      </c>
      <c r="E11163" t="s">
        <v>15</v>
      </c>
      <c r="F11163" t="s">
        <v>36</v>
      </c>
      <c r="G11163" t="s">
        <v>383</v>
      </c>
      <c r="H11163" s="1">
        <v>2017</v>
      </c>
      <c r="I11163" s="2">
        <v>9825</v>
      </c>
      <c r="J11163" s="3">
        <v>11730</v>
      </c>
      <c r="K11163">
        <f>Table1[[#This Row],[Total Revenue + Open]]/Table1[[#This Row],[Qty]]</f>
        <v>1.1938931297709923</v>
      </c>
      <c r="L11163">
        <f>Table1[[#This Row],[Total Revenue + Open]]/Table1[[#This Row],[Qty]]</f>
        <v>1.1938931297709923</v>
      </c>
    </row>
    <row r="11164" spans="1:12" hidden="1">
      <c r="A11164" t="s">
        <v>544</v>
      </c>
      <c r="B11164" t="s">
        <v>530</v>
      </c>
      <c r="C11164" t="s">
        <v>530</v>
      </c>
      <c r="D11164" t="s">
        <v>702</v>
      </c>
      <c r="E11164" t="s">
        <v>15</v>
      </c>
      <c r="F11164" t="s">
        <v>36</v>
      </c>
      <c r="G11164" t="s">
        <v>383</v>
      </c>
      <c r="H11164" s="1">
        <v>2017</v>
      </c>
      <c r="I11164" s="2">
        <v>24885</v>
      </c>
      <c r="J11164" s="3">
        <v>29700</v>
      </c>
      <c r="K11164">
        <f>Table1[[#This Row],[Total Revenue + Open]]/Table1[[#This Row],[Qty]]</f>
        <v>1.1934900542495479</v>
      </c>
      <c r="L11164">
        <f>Table1[[#This Row],[Total Revenue + Open]]/Table1[[#This Row],[Qty]]</f>
        <v>1.1934900542495479</v>
      </c>
    </row>
    <row r="11165" spans="1:12" hidden="1">
      <c r="A11165" t="s">
        <v>544</v>
      </c>
      <c r="B11165" t="s">
        <v>530</v>
      </c>
      <c r="C11165" t="s">
        <v>530</v>
      </c>
      <c r="D11165" t="s">
        <v>702</v>
      </c>
      <c r="E11165" t="s">
        <v>15</v>
      </c>
      <c r="F11165" t="s">
        <v>36</v>
      </c>
      <c r="G11165" t="s">
        <v>385</v>
      </c>
      <c r="H11165" s="1">
        <v>2019</v>
      </c>
      <c r="I11165" s="2">
        <v>20710</v>
      </c>
      <c r="J11165" s="3">
        <v>24720</v>
      </c>
      <c r="K11165">
        <f>Table1[[#This Row],[Total Revenue + Open]]/Table1[[#This Row],[Qty]]</f>
        <v>1.1936262675036213</v>
      </c>
      <c r="L11165">
        <f>Table1[[#This Row],[Total Revenue + Open]]/Table1[[#This Row],[Qty]]</f>
        <v>1.1936262675036213</v>
      </c>
    </row>
    <row r="11166" spans="1:12" hidden="1">
      <c r="A11166" t="s">
        <v>544</v>
      </c>
      <c r="B11166" t="s">
        <v>530</v>
      </c>
      <c r="C11166" t="s">
        <v>530</v>
      </c>
      <c r="D11166" t="s">
        <v>702</v>
      </c>
      <c r="E11166" t="s">
        <v>15</v>
      </c>
      <c r="F11166" t="s">
        <v>36</v>
      </c>
      <c r="G11166" t="s">
        <v>385</v>
      </c>
      <c r="H11166" s="1">
        <v>2019</v>
      </c>
      <c r="I11166" s="2">
        <v>16185</v>
      </c>
      <c r="J11166" s="3">
        <v>19320</v>
      </c>
      <c r="K11166">
        <f>Table1[[#This Row],[Total Revenue + Open]]/Table1[[#This Row],[Qty]]</f>
        <v>1.1936978683966635</v>
      </c>
      <c r="L11166">
        <f>Table1[[#This Row],[Total Revenue + Open]]/Table1[[#This Row],[Qty]]</f>
        <v>1.1936978683966635</v>
      </c>
    </row>
    <row r="11167" spans="1:12" hidden="1">
      <c r="A11167" t="s">
        <v>544</v>
      </c>
      <c r="B11167" t="s">
        <v>530</v>
      </c>
      <c r="C11167" t="s">
        <v>530</v>
      </c>
      <c r="D11167" t="s">
        <v>702</v>
      </c>
      <c r="E11167" t="s">
        <v>15</v>
      </c>
      <c r="F11167" t="s">
        <v>36</v>
      </c>
      <c r="G11167" t="s">
        <v>385</v>
      </c>
      <c r="H11167" s="1">
        <v>2020</v>
      </c>
      <c r="I11167" s="2">
        <v>16185</v>
      </c>
      <c r="J11167" s="3">
        <v>19320</v>
      </c>
      <c r="K11167">
        <f>Table1[[#This Row],[Total Revenue + Open]]/Table1[[#This Row],[Qty]]</f>
        <v>1.1936978683966635</v>
      </c>
      <c r="L11167">
        <f>Table1[[#This Row],[Total Revenue + Open]]/Table1[[#This Row],[Qty]]</f>
        <v>1.1936978683966635</v>
      </c>
    </row>
    <row r="11168" spans="1:12" hidden="1">
      <c r="A11168" t="s">
        <v>544</v>
      </c>
      <c r="B11168" t="s">
        <v>530</v>
      </c>
      <c r="C11168" t="s">
        <v>530</v>
      </c>
      <c r="D11168" t="s">
        <v>702</v>
      </c>
      <c r="E11168" t="s">
        <v>15</v>
      </c>
      <c r="F11168" t="s">
        <v>36</v>
      </c>
      <c r="G11168" t="s">
        <v>385</v>
      </c>
      <c r="H11168" s="1">
        <v>2020</v>
      </c>
      <c r="I11168" s="2">
        <v>12165</v>
      </c>
      <c r="J11168" s="3">
        <v>14520</v>
      </c>
      <c r="K11168">
        <f>Table1[[#This Row],[Total Revenue + Open]]/Table1[[#This Row],[Qty]]</f>
        <v>1.1935881627620222</v>
      </c>
      <c r="L11168">
        <f>Table1[[#This Row],[Total Revenue + Open]]/Table1[[#This Row],[Qty]]</f>
        <v>1.1935881627620222</v>
      </c>
    </row>
    <row r="11169" spans="1:12" hidden="1">
      <c r="A11169" t="s">
        <v>544</v>
      </c>
      <c r="B11169" t="s">
        <v>530</v>
      </c>
      <c r="C11169" t="s">
        <v>530</v>
      </c>
      <c r="D11169" t="s">
        <v>702</v>
      </c>
      <c r="E11169" t="s">
        <v>15</v>
      </c>
      <c r="F11169" t="s">
        <v>36</v>
      </c>
      <c r="G11169" t="s">
        <v>385</v>
      </c>
      <c r="H11169" s="1">
        <v>2020</v>
      </c>
      <c r="I11169" s="2">
        <v>36030</v>
      </c>
      <c r="J11169" s="3">
        <v>43020</v>
      </c>
      <c r="K11169">
        <f>Table1[[#This Row],[Total Revenue + Open]]/Table1[[#This Row],[Qty]]</f>
        <v>1.1940049958368026</v>
      </c>
      <c r="L11169">
        <f>Table1[[#This Row],[Total Revenue + Open]]/Table1[[#This Row],[Qty]]</f>
        <v>1.1940049958368026</v>
      </c>
    </row>
    <row r="11170" spans="1:12" hidden="1">
      <c r="A11170" t="s">
        <v>544</v>
      </c>
      <c r="B11170" t="s">
        <v>530</v>
      </c>
      <c r="C11170" t="s">
        <v>530</v>
      </c>
      <c r="D11170" t="s">
        <v>702</v>
      </c>
      <c r="E11170" t="s">
        <v>15</v>
      </c>
      <c r="F11170" t="s">
        <v>36</v>
      </c>
      <c r="G11170" t="s">
        <v>385</v>
      </c>
      <c r="H11170" s="1">
        <v>2020</v>
      </c>
      <c r="I11170" s="2">
        <v>8390</v>
      </c>
      <c r="J11170" s="3">
        <v>11022</v>
      </c>
      <c r="K11170">
        <f>Table1[[#This Row],[Total Revenue + Open]]/Table1[[#This Row],[Qty]]</f>
        <v>1.3137067938021454</v>
      </c>
      <c r="L11170">
        <f>Table1[[#This Row],[Total Revenue + Open]]/Table1[[#This Row],[Qty]]</f>
        <v>1.3137067938021454</v>
      </c>
    </row>
    <row r="11171" spans="1:12" hidden="1">
      <c r="A11171" t="s">
        <v>544</v>
      </c>
      <c r="B11171" t="s">
        <v>530</v>
      </c>
      <c r="C11171" t="s">
        <v>530</v>
      </c>
      <c r="D11171" t="s">
        <v>702</v>
      </c>
      <c r="E11171" t="s">
        <v>15</v>
      </c>
      <c r="F11171" t="s">
        <v>36</v>
      </c>
      <c r="G11171" t="s">
        <v>385</v>
      </c>
      <c r="H11171" s="1">
        <v>2020</v>
      </c>
      <c r="I11171" s="2">
        <v>17090</v>
      </c>
      <c r="J11171" s="3">
        <v>22440</v>
      </c>
      <c r="K11171">
        <f>Table1[[#This Row],[Total Revenue + Open]]/Table1[[#This Row],[Qty]]</f>
        <v>1.3130485664131071</v>
      </c>
      <c r="L11171">
        <f>Table1[[#This Row],[Total Revenue + Open]]/Table1[[#This Row],[Qty]]</f>
        <v>1.3130485664131071</v>
      </c>
    </row>
    <row r="11172" spans="1:12" hidden="1">
      <c r="A11172" t="s">
        <v>544</v>
      </c>
      <c r="B11172" t="s">
        <v>530</v>
      </c>
      <c r="C11172" t="s">
        <v>530</v>
      </c>
      <c r="D11172" t="s">
        <v>702</v>
      </c>
      <c r="E11172" t="s">
        <v>15</v>
      </c>
      <c r="F11172" t="s">
        <v>36</v>
      </c>
      <c r="G11172" t="s">
        <v>385</v>
      </c>
      <c r="H11172" s="1">
        <v>2020</v>
      </c>
      <c r="I11172" s="2">
        <v>18090</v>
      </c>
      <c r="J11172" s="3">
        <v>23760</v>
      </c>
      <c r="K11172">
        <f>Table1[[#This Row],[Total Revenue + Open]]/Table1[[#This Row],[Qty]]</f>
        <v>1.3134328358208955</v>
      </c>
      <c r="L11172">
        <f>Table1[[#This Row],[Total Revenue + Open]]/Table1[[#This Row],[Qty]]</f>
        <v>1.3134328358208955</v>
      </c>
    </row>
    <row r="11173" spans="1:12" hidden="1">
      <c r="A11173" t="s">
        <v>544</v>
      </c>
      <c r="B11173" t="s">
        <v>530</v>
      </c>
      <c r="C11173" t="s">
        <v>530</v>
      </c>
      <c r="D11173" t="s">
        <v>702</v>
      </c>
      <c r="E11173" t="s">
        <v>15</v>
      </c>
      <c r="F11173" t="s">
        <v>36</v>
      </c>
      <c r="G11173" t="s">
        <v>385</v>
      </c>
      <c r="H11173" s="1">
        <v>2020</v>
      </c>
      <c r="I11173" s="2">
        <v>46230</v>
      </c>
      <c r="J11173" s="3">
        <v>60720</v>
      </c>
      <c r="K11173">
        <f>Table1[[#This Row],[Total Revenue + Open]]/Table1[[#This Row],[Qty]]</f>
        <v>1.3134328358208955</v>
      </c>
      <c r="L11173">
        <f>Table1[[#This Row],[Total Revenue + Open]]/Table1[[#This Row],[Qty]]</f>
        <v>1.3134328358208955</v>
      </c>
    </row>
    <row r="11174" spans="1:12" hidden="1">
      <c r="A11174" t="s">
        <v>544</v>
      </c>
      <c r="B11174" t="s">
        <v>530</v>
      </c>
      <c r="C11174" t="s">
        <v>530</v>
      </c>
      <c r="D11174" t="s">
        <v>702</v>
      </c>
      <c r="E11174" t="s">
        <v>15</v>
      </c>
      <c r="F11174" t="s">
        <v>36</v>
      </c>
      <c r="G11174" t="s">
        <v>385</v>
      </c>
      <c r="H11174" s="1">
        <v>2020</v>
      </c>
      <c r="I11174" s="2">
        <v>2460</v>
      </c>
      <c r="J11174" s="3">
        <v>3234</v>
      </c>
      <c r="K11174">
        <f>Table1[[#This Row],[Total Revenue + Open]]/Table1[[#This Row],[Qty]]</f>
        <v>1.3146341463414635</v>
      </c>
      <c r="L11174">
        <f>Table1[[#This Row],[Total Revenue + Open]]/Table1[[#This Row],[Qty]]</f>
        <v>1.3146341463414635</v>
      </c>
    </row>
    <row r="11175" spans="1:12" hidden="1">
      <c r="A11175" t="s">
        <v>544</v>
      </c>
      <c r="B11175" t="s">
        <v>530</v>
      </c>
      <c r="C11175" t="s">
        <v>530</v>
      </c>
      <c r="D11175" t="s">
        <v>702</v>
      </c>
      <c r="E11175" t="s">
        <v>15</v>
      </c>
      <c r="F11175" t="s">
        <v>36</v>
      </c>
      <c r="G11175" t="s">
        <v>385</v>
      </c>
      <c r="H11175" s="1">
        <v>2020</v>
      </c>
      <c r="I11175" s="2">
        <v>32160</v>
      </c>
      <c r="J11175" s="3">
        <v>42240</v>
      </c>
      <c r="K11175">
        <f>Table1[[#This Row],[Total Revenue + Open]]/Table1[[#This Row],[Qty]]</f>
        <v>1.3134328358208955</v>
      </c>
      <c r="L11175">
        <f>Table1[[#This Row],[Total Revenue + Open]]/Table1[[#This Row],[Qty]]</f>
        <v>1.3134328358208955</v>
      </c>
    </row>
    <row r="11176" spans="1:12" hidden="1">
      <c r="A11176" t="s">
        <v>544</v>
      </c>
      <c r="B11176" t="s">
        <v>530</v>
      </c>
      <c r="C11176" t="s">
        <v>530</v>
      </c>
      <c r="D11176" t="s">
        <v>702</v>
      </c>
      <c r="E11176" t="s">
        <v>15</v>
      </c>
      <c r="F11176" t="s">
        <v>36</v>
      </c>
      <c r="G11176" t="s">
        <v>385</v>
      </c>
      <c r="H11176" s="1">
        <v>2020</v>
      </c>
      <c r="I11176" s="2">
        <v>18490</v>
      </c>
      <c r="J11176" s="3">
        <v>24288</v>
      </c>
      <c r="K11176">
        <f>Table1[[#This Row],[Total Revenue + Open]]/Table1[[#This Row],[Qty]]</f>
        <v>1.3135749053542456</v>
      </c>
      <c r="L11176">
        <f>Table1[[#This Row],[Total Revenue + Open]]/Table1[[#This Row],[Qty]]</f>
        <v>1.3135749053542456</v>
      </c>
    </row>
    <row r="11177" spans="1:12" hidden="1">
      <c r="A11177" t="s">
        <v>544</v>
      </c>
      <c r="B11177" t="s">
        <v>530</v>
      </c>
      <c r="C11177" t="s">
        <v>530</v>
      </c>
      <c r="D11177" t="s">
        <v>702</v>
      </c>
      <c r="E11177" t="s">
        <v>15</v>
      </c>
      <c r="F11177" t="s">
        <v>36</v>
      </c>
      <c r="G11177" t="s">
        <v>385</v>
      </c>
      <c r="H11177" s="1">
        <v>2020</v>
      </c>
      <c r="I11177" s="2">
        <v>18345</v>
      </c>
      <c r="J11177" s="3">
        <v>24090</v>
      </c>
      <c r="K11177">
        <f>Table1[[#This Row],[Total Revenue + Open]]/Table1[[#This Row],[Qty]]</f>
        <v>1.313164349959117</v>
      </c>
      <c r="L11177">
        <f>Table1[[#This Row],[Total Revenue + Open]]/Table1[[#This Row],[Qty]]</f>
        <v>1.313164349959117</v>
      </c>
    </row>
    <row r="11178" spans="1:12" hidden="1">
      <c r="A11178" t="s">
        <v>544</v>
      </c>
      <c r="B11178" t="s">
        <v>530</v>
      </c>
      <c r="C11178" t="s">
        <v>530</v>
      </c>
      <c r="D11178" t="s">
        <v>702</v>
      </c>
      <c r="E11178" t="s">
        <v>15</v>
      </c>
      <c r="F11178" t="s">
        <v>36</v>
      </c>
      <c r="G11178" t="s">
        <v>385</v>
      </c>
      <c r="H11178" s="1">
        <v>2021</v>
      </c>
      <c r="I11178" s="2">
        <v>53265</v>
      </c>
      <c r="J11178" s="3">
        <v>69960</v>
      </c>
      <c r="K11178">
        <f>Table1[[#This Row],[Total Revenue + Open]]/Table1[[#This Row],[Qty]]</f>
        <v>1.3134328358208955</v>
      </c>
      <c r="L11178">
        <f>Table1[[#This Row],[Total Revenue + Open]]/Table1[[#This Row],[Qty]]</f>
        <v>1.3134328358208955</v>
      </c>
    </row>
    <row r="11179" spans="1:12" hidden="1">
      <c r="A11179" t="s">
        <v>544</v>
      </c>
      <c r="B11179" t="s">
        <v>530</v>
      </c>
      <c r="C11179" t="s">
        <v>530</v>
      </c>
      <c r="D11179" t="s">
        <v>702</v>
      </c>
      <c r="E11179" t="s">
        <v>15</v>
      </c>
      <c r="F11179" t="s">
        <v>36</v>
      </c>
      <c r="G11179" t="s">
        <v>385</v>
      </c>
      <c r="H11179" s="1">
        <v>2021</v>
      </c>
      <c r="I11179" s="2">
        <v>28245</v>
      </c>
      <c r="J11179" s="3">
        <v>37092</v>
      </c>
      <c r="K11179">
        <f>Table1[[#This Row],[Total Revenue + Open]]/Table1[[#This Row],[Qty]]</f>
        <v>1.313223579394583</v>
      </c>
      <c r="L11179">
        <f>Table1[[#This Row],[Total Revenue + Open]]/Table1[[#This Row],[Qty]]</f>
        <v>1.313223579394583</v>
      </c>
    </row>
    <row r="11180" spans="1:12" hidden="1">
      <c r="A11180" t="s">
        <v>544</v>
      </c>
      <c r="B11180" t="s">
        <v>530</v>
      </c>
      <c r="C11180" t="s">
        <v>530</v>
      </c>
      <c r="D11180" t="s">
        <v>702</v>
      </c>
      <c r="E11180" t="s">
        <v>15</v>
      </c>
      <c r="F11180" t="s">
        <v>36</v>
      </c>
      <c r="G11180" t="s">
        <v>385</v>
      </c>
      <c r="H11180" s="1">
        <v>2021</v>
      </c>
      <c r="I11180" s="2">
        <v>44220</v>
      </c>
      <c r="J11180" s="3">
        <v>58080</v>
      </c>
      <c r="K11180">
        <f>Table1[[#This Row],[Total Revenue + Open]]/Table1[[#This Row],[Qty]]</f>
        <v>1.3134328358208955</v>
      </c>
      <c r="L11180">
        <f>Table1[[#This Row],[Total Revenue + Open]]/Table1[[#This Row],[Qty]]</f>
        <v>1.3134328358208955</v>
      </c>
    </row>
    <row r="11181" spans="1:12" hidden="1">
      <c r="A11181" t="s">
        <v>544</v>
      </c>
      <c r="B11181" t="s">
        <v>530</v>
      </c>
      <c r="C11181" t="s">
        <v>530</v>
      </c>
      <c r="D11181" t="s">
        <v>702</v>
      </c>
      <c r="E11181" t="s">
        <v>15</v>
      </c>
      <c r="F11181" t="s">
        <v>36</v>
      </c>
      <c r="G11181" t="s">
        <v>385</v>
      </c>
      <c r="H11181" s="1">
        <v>2021</v>
      </c>
      <c r="I11181" s="2">
        <v>16440</v>
      </c>
      <c r="J11181" s="3">
        <v>21582</v>
      </c>
      <c r="K11181">
        <f>Table1[[#This Row],[Total Revenue + Open]]/Table1[[#This Row],[Qty]]</f>
        <v>1.3127737226277372</v>
      </c>
      <c r="L11181">
        <f>Table1[[#This Row],[Total Revenue + Open]]/Table1[[#This Row],[Qty]]</f>
        <v>1.3127737226277372</v>
      </c>
    </row>
    <row r="11182" spans="1:12" hidden="1">
      <c r="A11182" t="s">
        <v>544</v>
      </c>
      <c r="B11182" t="s">
        <v>530</v>
      </c>
      <c r="C11182" t="s">
        <v>530</v>
      </c>
      <c r="D11182" t="s">
        <v>702</v>
      </c>
      <c r="E11182" t="s">
        <v>15</v>
      </c>
      <c r="F11182" t="s">
        <v>36</v>
      </c>
      <c r="G11182" t="s">
        <v>385</v>
      </c>
      <c r="H11182" s="1">
        <v>2021</v>
      </c>
      <c r="I11182" s="2">
        <v>78700</v>
      </c>
      <c r="J11182" s="3">
        <v>103356</v>
      </c>
      <c r="K11182">
        <f>Table1[[#This Row],[Total Revenue + Open]]/Table1[[#This Row],[Qty]]</f>
        <v>1.3132909783989835</v>
      </c>
      <c r="L11182">
        <f>Table1[[#This Row],[Total Revenue + Open]]/Table1[[#This Row],[Qty]]</f>
        <v>1.3132909783989835</v>
      </c>
    </row>
    <row r="11183" spans="1:12" hidden="1">
      <c r="A11183" t="s">
        <v>544</v>
      </c>
      <c r="B11183" t="s">
        <v>530</v>
      </c>
      <c r="C11183" t="s">
        <v>530</v>
      </c>
      <c r="D11183" t="s">
        <v>702</v>
      </c>
      <c r="E11183" t="s">
        <v>15</v>
      </c>
      <c r="F11183" t="s">
        <v>36</v>
      </c>
      <c r="G11183" t="s">
        <v>385</v>
      </c>
      <c r="H11183" s="1">
        <v>2021</v>
      </c>
      <c r="I11183" s="2">
        <v>12660</v>
      </c>
      <c r="J11183" s="3">
        <v>16632</v>
      </c>
      <c r="K11183">
        <f>Table1[[#This Row],[Total Revenue + Open]]/Table1[[#This Row],[Qty]]</f>
        <v>1.3137440758293839</v>
      </c>
      <c r="L11183">
        <f>Table1[[#This Row],[Total Revenue + Open]]/Table1[[#This Row],[Qty]]</f>
        <v>1.3137440758293839</v>
      </c>
    </row>
    <row r="11184" spans="1:12" hidden="1">
      <c r="A11184" t="s">
        <v>544</v>
      </c>
      <c r="B11184" t="s">
        <v>530</v>
      </c>
      <c r="C11184" t="s">
        <v>530</v>
      </c>
      <c r="D11184" t="s">
        <v>702</v>
      </c>
      <c r="E11184" t="s">
        <v>15</v>
      </c>
      <c r="F11184" t="s">
        <v>36</v>
      </c>
      <c r="G11184" t="s">
        <v>385</v>
      </c>
      <c r="H11184" s="1">
        <v>2021</v>
      </c>
      <c r="I11184" s="2">
        <v>40605</v>
      </c>
      <c r="J11184" s="3">
        <v>53328</v>
      </c>
      <c r="K11184">
        <f>Table1[[#This Row],[Total Revenue + Open]]/Table1[[#This Row],[Qty]]</f>
        <v>1.313335796084226</v>
      </c>
      <c r="L11184">
        <f>Table1[[#This Row],[Total Revenue + Open]]/Table1[[#This Row],[Qty]]</f>
        <v>1.313335796084226</v>
      </c>
    </row>
    <row r="11185" spans="1:12" hidden="1">
      <c r="A11185" t="s">
        <v>544</v>
      </c>
      <c r="B11185" t="s">
        <v>530</v>
      </c>
      <c r="C11185" t="s">
        <v>530</v>
      </c>
      <c r="D11185" t="s">
        <v>702</v>
      </c>
      <c r="E11185" t="s">
        <v>15</v>
      </c>
      <c r="F11185" t="s">
        <v>36</v>
      </c>
      <c r="G11185" t="s">
        <v>385</v>
      </c>
      <c r="H11185" s="1">
        <v>2021</v>
      </c>
      <c r="I11185" s="2">
        <v>10255</v>
      </c>
      <c r="J11185" s="3">
        <v>13464</v>
      </c>
      <c r="K11185">
        <f>Table1[[#This Row],[Total Revenue + Open]]/Table1[[#This Row],[Qty]]</f>
        <v>1.3129205265724038</v>
      </c>
      <c r="L11185">
        <f>Table1[[#This Row],[Total Revenue + Open]]/Table1[[#This Row],[Qty]]</f>
        <v>1.3129205265724038</v>
      </c>
    </row>
    <row r="11186" spans="1:12" hidden="1">
      <c r="A11186" t="s">
        <v>544</v>
      </c>
      <c r="B11186" t="s">
        <v>530</v>
      </c>
      <c r="C11186" t="s">
        <v>530</v>
      </c>
      <c r="D11186" t="s">
        <v>702</v>
      </c>
      <c r="E11186" t="s">
        <v>15</v>
      </c>
      <c r="F11186" t="s">
        <v>36</v>
      </c>
      <c r="G11186" t="s">
        <v>385</v>
      </c>
      <c r="H11186" s="1">
        <v>2021</v>
      </c>
      <c r="I11186" s="2">
        <v>56995</v>
      </c>
      <c r="J11186" s="3">
        <v>74844</v>
      </c>
      <c r="K11186">
        <f>Table1[[#This Row],[Total Revenue + Open]]/Table1[[#This Row],[Qty]]</f>
        <v>1.313167821738749</v>
      </c>
      <c r="L11186">
        <f>Table1[[#This Row],[Total Revenue + Open]]/Table1[[#This Row],[Qty]]</f>
        <v>1.313167821738749</v>
      </c>
    </row>
    <row r="11187" spans="1:12" hidden="1">
      <c r="A11187" t="s">
        <v>544</v>
      </c>
      <c r="B11187" t="s">
        <v>530</v>
      </c>
      <c r="C11187" t="s">
        <v>530</v>
      </c>
      <c r="D11187" t="s">
        <v>702</v>
      </c>
      <c r="E11187" t="s">
        <v>15</v>
      </c>
      <c r="F11187" t="s">
        <v>36</v>
      </c>
      <c r="G11187" t="s">
        <v>385</v>
      </c>
      <c r="H11187" s="1">
        <v>2021</v>
      </c>
      <c r="I11187" s="2">
        <v>64800</v>
      </c>
      <c r="J11187" s="3">
        <v>85107</v>
      </c>
      <c r="K11187">
        <f>Table1[[#This Row],[Total Revenue + Open]]/Table1[[#This Row],[Qty]]</f>
        <v>1.3133796296296296</v>
      </c>
      <c r="L11187">
        <f>Table1[[#This Row],[Total Revenue + Open]]/Table1[[#This Row],[Qty]]</f>
        <v>1.3133796296296296</v>
      </c>
    </row>
    <row r="11188" spans="1:12" hidden="1">
      <c r="A11188" t="s">
        <v>544</v>
      </c>
      <c r="B11188" t="s">
        <v>530</v>
      </c>
      <c r="C11188" t="s">
        <v>530</v>
      </c>
      <c r="D11188" t="s">
        <v>702</v>
      </c>
      <c r="E11188" t="s">
        <v>15</v>
      </c>
      <c r="F11188" t="s">
        <v>36</v>
      </c>
      <c r="G11188" t="s">
        <v>385</v>
      </c>
      <c r="H11188" s="1">
        <v>2021</v>
      </c>
      <c r="I11188" s="2">
        <v>55360</v>
      </c>
      <c r="J11188" s="3">
        <v>72699</v>
      </c>
      <c r="K11188">
        <f>Table1[[#This Row],[Total Revenue + Open]]/Table1[[#This Row],[Qty]]</f>
        <v>1.3132044797687861</v>
      </c>
      <c r="L11188">
        <f>Table1[[#This Row],[Total Revenue + Open]]/Table1[[#This Row],[Qty]]</f>
        <v>1.3132044797687861</v>
      </c>
    </row>
    <row r="11189" spans="1:12" hidden="1">
      <c r="A11189" t="s">
        <v>544</v>
      </c>
      <c r="B11189" t="s">
        <v>530</v>
      </c>
      <c r="C11189" t="s">
        <v>530</v>
      </c>
      <c r="D11189" t="s">
        <v>580</v>
      </c>
      <c r="E11189" t="s">
        <v>15</v>
      </c>
      <c r="F11189" t="s">
        <v>36</v>
      </c>
      <c r="G11189" t="s">
        <v>37</v>
      </c>
      <c r="H11189" s="1">
        <v>2022</v>
      </c>
      <c r="I11189" s="2">
        <v>12715</v>
      </c>
      <c r="J11189" s="3">
        <v>17330.5</v>
      </c>
      <c r="K11189">
        <f>Table1[[#This Row],[Total Revenue + Open]]/Table1[[#This Row],[Qty]]</f>
        <v>1.3629964608729848</v>
      </c>
      <c r="L11189">
        <f>Table1[[#This Row],[Total Revenue + Open]]/Table1[[#This Row],[Qty]]</f>
        <v>1.3629964608729848</v>
      </c>
    </row>
    <row r="11190" spans="1:12" hidden="1">
      <c r="A11190" t="s">
        <v>544</v>
      </c>
      <c r="B11190" t="s">
        <v>530</v>
      </c>
      <c r="C11190" t="s">
        <v>530</v>
      </c>
      <c r="D11190" t="s">
        <v>562</v>
      </c>
      <c r="E11190" t="s">
        <v>15</v>
      </c>
      <c r="F11190" t="s">
        <v>34</v>
      </c>
      <c r="G11190" t="s">
        <v>35</v>
      </c>
      <c r="H11190" s="1">
        <v>2022</v>
      </c>
      <c r="I11190" s="2">
        <v>7640</v>
      </c>
      <c r="J11190" s="3">
        <v>16872</v>
      </c>
      <c r="K11190">
        <f>Table1[[#This Row],[Total Revenue + Open]]/Table1[[#This Row],[Qty]]</f>
        <v>2.2083769633507853</v>
      </c>
      <c r="L11190">
        <f>Table1[[#This Row],[Total Revenue + Open]]/Table1[[#This Row],[Qty]]</f>
        <v>2.2083769633507853</v>
      </c>
    </row>
    <row r="11191" spans="1:12">
      <c r="A11191" t="s">
        <v>10</v>
      </c>
      <c r="B11191" t="s">
        <v>530</v>
      </c>
      <c r="C11191" t="s">
        <v>530</v>
      </c>
      <c r="D11191" t="s">
        <v>532</v>
      </c>
      <c r="E11191" t="s">
        <v>15</v>
      </c>
      <c r="F11191" t="s">
        <v>118</v>
      </c>
      <c r="G11191" t="s">
        <v>533</v>
      </c>
      <c r="H11191" s="1">
        <v>2022</v>
      </c>
      <c r="I11191" s="2">
        <v>6135</v>
      </c>
      <c r="J11191" s="3">
        <v>16775</v>
      </c>
      <c r="K11191">
        <f>Table1[[#This Row],[Total Revenue + Open]]/Table1[[#This Row],[Qty]]</f>
        <v>2.7343113284433578</v>
      </c>
      <c r="L11191">
        <f>Table1[[#This Row],[Qty]]/Table1[[#This Row],[Total Revenue + Open]]</f>
        <v>0.36572280178837557</v>
      </c>
    </row>
    <row r="11192" spans="1:12">
      <c r="A11192" t="s">
        <v>10</v>
      </c>
      <c r="B11192" t="s">
        <v>530</v>
      </c>
      <c r="C11192" t="s">
        <v>530</v>
      </c>
      <c r="D11192" t="s">
        <v>538</v>
      </c>
      <c r="E11192" t="s">
        <v>15</v>
      </c>
      <c r="F11192" t="s">
        <v>214</v>
      </c>
      <c r="G11192" t="s">
        <v>470</v>
      </c>
      <c r="H11192" s="1">
        <v>2022</v>
      </c>
      <c r="I11192" s="2">
        <v>6285</v>
      </c>
      <c r="J11192" s="3">
        <v>16250</v>
      </c>
      <c r="K11192">
        <f>Table1[[#This Row],[Total Revenue + Open]]/Table1[[#This Row],[Qty]]</f>
        <v>2.5855210819411298</v>
      </c>
      <c r="L11192">
        <f>Table1[[#This Row],[Qty]]/Table1[[#This Row],[Total Revenue + Open]]</f>
        <v>0.38676923076923075</v>
      </c>
    </row>
    <row r="11193" spans="1:12">
      <c r="A11193" t="s">
        <v>10</v>
      </c>
      <c r="B11193" t="s">
        <v>530</v>
      </c>
      <c r="C11193" t="s">
        <v>530</v>
      </c>
      <c r="D11193" t="s">
        <v>534</v>
      </c>
      <c r="E11193" t="s">
        <v>15</v>
      </c>
      <c r="F11193" t="s">
        <v>16</v>
      </c>
      <c r="G11193" t="s">
        <v>158</v>
      </c>
      <c r="H11193" s="1">
        <v>2022</v>
      </c>
      <c r="I11193" s="2">
        <v>7290</v>
      </c>
      <c r="J11193" s="3">
        <v>16240</v>
      </c>
      <c r="K11193">
        <f>Table1[[#This Row],[Total Revenue + Open]]/Table1[[#This Row],[Qty]]</f>
        <v>2.2277091906721536</v>
      </c>
      <c r="L11193">
        <f>Table1[[#This Row],[Qty]]/Table1[[#This Row],[Total Revenue + Open]]</f>
        <v>0.44889162561576357</v>
      </c>
    </row>
    <row r="11194" spans="1:12" hidden="1">
      <c r="A11194" t="s">
        <v>544</v>
      </c>
      <c r="B11194" t="s">
        <v>530</v>
      </c>
      <c r="C11194" t="s">
        <v>530</v>
      </c>
      <c r="D11194" t="s">
        <v>702</v>
      </c>
      <c r="E11194" t="s">
        <v>15</v>
      </c>
      <c r="F11194" t="s">
        <v>36</v>
      </c>
      <c r="G11194" t="s">
        <v>176</v>
      </c>
      <c r="H11194" s="1">
        <v>2022</v>
      </c>
      <c r="I11194" s="2">
        <v>12060</v>
      </c>
      <c r="J11194" s="3">
        <v>16200</v>
      </c>
      <c r="K11194">
        <f>Table1[[#This Row],[Total Revenue + Open]]/Table1[[#This Row],[Qty]]</f>
        <v>1.3432835820895523</v>
      </c>
      <c r="L11194">
        <f>Table1[[#This Row],[Total Revenue + Open]]/Table1[[#This Row],[Qty]]</f>
        <v>1.3432835820895523</v>
      </c>
    </row>
    <row r="11195" spans="1:12" hidden="1">
      <c r="A11195" t="s">
        <v>710</v>
      </c>
      <c r="B11195" t="s">
        <v>530</v>
      </c>
      <c r="C11195" t="s">
        <v>530</v>
      </c>
      <c r="D11195" t="s">
        <v>790</v>
      </c>
      <c r="E11195" t="s">
        <v>15</v>
      </c>
      <c r="F11195" t="s">
        <v>31</v>
      </c>
      <c r="G11195" t="s">
        <v>66</v>
      </c>
      <c r="H11195" s="1">
        <v>2022</v>
      </c>
      <c r="I11195" s="2">
        <v>6490</v>
      </c>
      <c r="J11195" s="3">
        <v>15931.5</v>
      </c>
      <c r="K11195">
        <f>Table1[[#This Row],[Total Revenue + Open]]/Table1[[#This Row],[Qty]]</f>
        <v>2.4547765793528504</v>
      </c>
      <c r="L11195">
        <f>Table1[[#This Row],[Total Revenue + Open]]/Table1[[#This Row],[Qty]]</f>
        <v>2.4547765793528504</v>
      </c>
    </row>
    <row r="11196" spans="1:12" hidden="1">
      <c r="A11196" t="s">
        <v>544</v>
      </c>
      <c r="B11196" t="s">
        <v>530</v>
      </c>
      <c r="C11196" t="s">
        <v>530</v>
      </c>
      <c r="D11196" t="s">
        <v>705</v>
      </c>
      <c r="E11196" t="s">
        <v>15</v>
      </c>
      <c r="F11196" t="s">
        <v>214</v>
      </c>
      <c r="G11196" t="s">
        <v>470</v>
      </c>
      <c r="H11196" s="1">
        <v>2022</v>
      </c>
      <c r="I11196" s="2">
        <v>6030</v>
      </c>
      <c r="J11196" s="3">
        <v>15600</v>
      </c>
      <c r="K11196">
        <f>Table1[[#This Row],[Total Revenue + Open]]/Table1[[#This Row],[Qty]]</f>
        <v>2.5870646766169156</v>
      </c>
      <c r="L11196">
        <f>Table1[[#This Row],[Total Revenue + Open]]/Table1[[#This Row],[Qty]]</f>
        <v>2.5870646766169156</v>
      </c>
    </row>
    <row r="11197" spans="1:12" hidden="1">
      <c r="A11197" t="s">
        <v>544</v>
      </c>
      <c r="B11197" t="s">
        <v>530</v>
      </c>
      <c r="C11197" t="s">
        <v>530</v>
      </c>
      <c r="D11197" t="s">
        <v>705</v>
      </c>
      <c r="E11197" t="s">
        <v>15</v>
      </c>
      <c r="F11197" t="s">
        <v>214</v>
      </c>
      <c r="G11197" t="s">
        <v>470</v>
      </c>
      <c r="H11197" s="1">
        <v>2022</v>
      </c>
      <c r="I11197" s="2">
        <v>6030</v>
      </c>
      <c r="J11197" s="3">
        <v>15600</v>
      </c>
      <c r="K11197">
        <f>Table1[[#This Row],[Total Revenue + Open]]/Table1[[#This Row],[Qty]]</f>
        <v>2.5870646766169156</v>
      </c>
      <c r="L11197">
        <f>Table1[[#This Row],[Total Revenue + Open]]/Table1[[#This Row],[Qty]]</f>
        <v>2.5870646766169156</v>
      </c>
    </row>
    <row r="11198" spans="1:12" hidden="1">
      <c r="A11198" t="s">
        <v>544</v>
      </c>
      <c r="B11198" t="s">
        <v>530</v>
      </c>
      <c r="C11198" t="s">
        <v>530</v>
      </c>
      <c r="D11198" t="s">
        <v>580</v>
      </c>
      <c r="E11198" t="s">
        <v>15</v>
      </c>
      <c r="F11198" t="s">
        <v>34</v>
      </c>
      <c r="G11198" t="s">
        <v>152</v>
      </c>
      <c r="H11198" s="1">
        <v>2022</v>
      </c>
      <c r="I11198" s="2">
        <v>7035</v>
      </c>
      <c r="J11198" s="3">
        <v>15540</v>
      </c>
      <c r="K11198">
        <f>Table1[[#This Row],[Total Revenue + Open]]/Table1[[#This Row],[Qty]]</f>
        <v>2.2089552238805972</v>
      </c>
      <c r="L11198">
        <f>Table1[[#This Row],[Total Revenue + Open]]/Table1[[#This Row],[Qty]]</f>
        <v>2.2089552238805972</v>
      </c>
    </row>
    <row r="11199" spans="1:12" hidden="1">
      <c r="A11199" t="s">
        <v>710</v>
      </c>
      <c r="B11199" t="s">
        <v>530</v>
      </c>
      <c r="C11199" t="s">
        <v>530</v>
      </c>
      <c r="D11199" t="s">
        <v>784</v>
      </c>
      <c r="E11199" t="s">
        <v>15</v>
      </c>
      <c r="F11199" t="s">
        <v>30</v>
      </c>
      <c r="G11199" t="s">
        <v>148</v>
      </c>
      <c r="H11199" s="1">
        <v>2022</v>
      </c>
      <c r="I11199" s="2">
        <v>6185</v>
      </c>
      <c r="J11199" s="3">
        <v>15190.5</v>
      </c>
      <c r="K11199">
        <f>Table1[[#This Row],[Total Revenue + Open]]/Table1[[#This Row],[Qty]]</f>
        <v>2.4560226354082459</v>
      </c>
      <c r="L11199">
        <f>Table1[[#This Row],[Total Revenue + Open]]/Table1[[#This Row],[Qty]]</f>
        <v>2.4560226354082459</v>
      </c>
    </row>
    <row r="11200" spans="1:12" hidden="1">
      <c r="A11200" t="s">
        <v>710</v>
      </c>
      <c r="B11200" t="s">
        <v>530</v>
      </c>
      <c r="C11200" t="s">
        <v>530</v>
      </c>
      <c r="D11200" t="s">
        <v>782</v>
      </c>
      <c r="E11200" t="s">
        <v>15</v>
      </c>
      <c r="F11200" t="s">
        <v>16</v>
      </c>
      <c r="G11200" t="s">
        <v>158</v>
      </c>
      <c r="H11200" s="1">
        <v>2022</v>
      </c>
      <c r="I11200" s="2">
        <v>6835</v>
      </c>
      <c r="J11200" s="3">
        <v>15096</v>
      </c>
      <c r="K11200">
        <f>Table1[[#This Row],[Total Revenue + Open]]/Table1[[#This Row],[Qty]]</f>
        <v>2.2086320409656182</v>
      </c>
      <c r="L11200">
        <f>Table1[[#This Row],[Total Revenue + Open]]/Table1[[#This Row],[Qty]]</f>
        <v>2.2086320409656182</v>
      </c>
    </row>
    <row r="11201" spans="1:12" hidden="1">
      <c r="A11201" t="s">
        <v>544</v>
      </c>
      <c r="B11201" t="s">
        <v>530</v>
      </c>
      <c r="C11201" t="s">
        <v>530</v>
      </c>
      <c r="D11201" t="s">
        <v>702</v>
      </c>
      <c r="E11201" t="s">
        <v>15</v>
      </c>
      <c r="F11201" t="s">
        <v>36</v>
      </c>
      <c r="G11201" t="s">
        <v>176</v>
      </c>
      <c r="H11201" s="1">
        <v>2018</v>
      </c>
      <c r="I11201" s="2">
        <v>14280</v>
      </c>
      <c r="J11201" s="3">
        <v>17040</v>
      </c>
      <c r="K11201">
        <f>Table1[[#This Row],[Total Revenue + Open]]/Table1[[#This Row],[Qty]]</f>
        <v>1.1932773109243697</v>
      </c>
      <c r="L11201">
        <f>Table1[[#This Row],[Total Revenue + Open]]/Table1[[#This Row],[Qty]]</f>
        <v>1.1932773109243697</v>
      </c>
    </row>
    <row r="11202" spans="1:12" hidden="1">
      <c r="A11202" t="s">
        <v>544</v>
      </c>
      <c r="B11202" t="s">
        <v>530</v>
      </c>
      <c r="C11202" t="s">
        <v>530</v>
      </c>
      <c r="D11202" t="s">
        <v>702</v>
      </c>
      <c r="E11202" t="s">
        <v>15</v>
      </c>
      <c r="F11202" t="s">
        <v>36</v>
      </c>
      <c r="G11202" t="s">
        <v>176</v>
      </c>
      <c r="H11202" s="1">
        <v>2019</v>
      </c>
      <c r="I11202" s="2">
        <v>31260</v>
      </c>
      <c r="J11202" s="3">
        <v>37320</v>
      </c>
      <c r="K11202">
        <f>Table1[[#This Row],[Total Revenue + Open]]/Table1[[#This Row],[Qty]]</f>
        <v>1.1938579654510557</v>
      </c>
      <c r="L11202">
        <f>Table1[[#This Row],[Total Revenue + Open]]/Table1[[#This Row],[Qty]]</f>
        <v>1.1938579654510557</v>
      </c>
    </row>
    <row r="11203" spans="1:12" hidden="1">
      <c r="A11203" t="s">
        <v>544</v>
      </c>
      <c r="B11203" t="s">
        <v>530</v>
      </c>
      <c r="C11203" t="s">
        <v>530</v>
      </c>
      <c r="D11203" t="s">
        <v>702</v>
      </c>
      <c r="E11203" t="s">
        <v>15</v>
      </c>
      <c r="F11203" t="s">
        <v>36</v>
      </c>
      <c r="G11203" t="s">
        <v>176</v>
      </c>
      <c r="H11203" s="1">
        <v>2019</v>
      </c>
      <c r="I11203" s="2">
        <v>6185</v>
      </c>
      <c r="J11203" s="3">
        <v>7380</v>
      </c>
      <c r="K11203">
        <f>Table1[[#This Row],[Total Revenue + Open]]/Table1[[#This Row],[Qty]]</f>
        <v>1.1932093775262733</v>
      </c>
      <c r="L11203">
        <f>Table1[[#This Row],[Total Revenue + Open]]/Table1[[#This Row],[Qty]]</f>
        <v>1.1932093775262733</v>
      </c>
    </row>
    <row r="11204" spans="1:12" hidden="1">
      <c r="A11204" t="s">
        <v>544</v>
      </c>
      <c r="B11204" t="s">
        <v>530</v>
      </c>
      <c r="C11204" t="s">
        <v>530</v>
      </c>
      <c r="D11204" t="s">
        <v>702</v>
      </c>
      <c r="E11204" t="s">
        <v>15</v>
      </c>
      <c r="F11204" t="s">
        <v>36</v>
      </c>
      <c r="G11204" t="s">
        <v>176</v>
      </c>
      <c r="H11204" s="1">
        <v>2020</v>
      </c>
      <c r="I11204" s="2">
        <v>6030</v>
      </c>
      <c r="J11204" s="3">
        <v>7920</v>
      </c>
      <c r="K11204">
        <f>Table1[[#This Row],[Total Revenue + Open]]/Table1[[#This Row],[Qty]]</f>
        <v>1.3134328358208955</v>
      </c>
      <c r="L11204">
        <f>Table1[[#This Row],[Total Revenue + Open]]/Table1[[#This Row],[Qty]]</f>
        <v>1.3134328358208955</v>
      </c>
    </row>
    <row r="11205" spans="1:12" hidden="1">
      <c r="A11205" t="s">
        <v>544</v>
      </c>
      <c r="B11205" t="s">
        <v>530</v>
      </c>
      <c r="C11205" t="s">
        <v>530</v>
      </c>
      <c r="D11205" t="s">
        <v>702</v>
      </c>
      <c r="E11205" t="s">
        <v>15</v>
      </c>
      <c r="F11205" t="s">
        <v>36</v>
      </c>
      <c r="G11205" t="s">
        <v>176</v>
      </c>
      <c r="H11205" s="1">
        <v>2021</v>
      </c>
      <c r="I11205" s="2">
        <v>10050</v>
      </c>
      <c r="J11205" s="3">
        <v>13200</v>
      </c>
      <c r="K11205">
        <f>Table1[[#This Row],[Total Revenue + Open]]/Table1[[#This Row],[Qty]]</f>
        <v>1.3134328358208955</v>
      </c>
      <c r="L11205">
        <f>Table1[[#This Row],[Total Revenue + Open]]/Table1[[#This Row],[Qty]]</f>
        <v>1.3134328358208955</v>
      </c>
    </row>
    <row r="11206" spans="1:12" hidden="1">
      <c r="A11206" t="s">
        <v>710</v>
      </c>
      <c r="B11206" t="s">
        <v>530</v>
      </c>
      <c r="C11206" t="s">
        <v>530</v>
      </c>
      <c r="D11206" t="s">
        <v>784</v>
      </c>
      <c r="E11206" t="s">
        <v>15</v>
      </c>
      <c r="F11206" t="s">
        <v>30</v>
      </c>
      <c r="G11206" t="s">
        <v>148</v>
      </c>
      <c r="H11206" s="1">
        <v>2022</v>
      </c>
      <c r="I11206" s="2">
        <v>6110</v>
      </c>
      <c r="J11206" s="3">
        <v>15005.25</v>
      </c>
      <c r="K11206">
        <f>Table1[[#This Row],[Total Revenue + Open]]/Table1[[#This Row],[Qty]]</f>
        <v>2.4558510638297872</v>
      </c>
      <c r="L11206">
        <f>Table1[[#This Row],[Total Revenue + Open]]/Table1[[#This Row],[Qty]]</f>
        <v>2.4558510638297872</v>
      </c>
    </row>
    <row r="11207" spans="1:12" hidden="1">
      <c r="A11207" t="s">
        <v>710</v>
      </c>
      <c r="B11207" t="s">
        <v>530</v>
      </c>
      <c r="C11207" t="s">
        <v>530</v>
      </c>
      <c r="D11207" t="s">
        <v>790</v>
      </c>
      <c r="E11207" t="s">
        <v>15</v>
      </c>
      <c r="F11207" t="s">
        <v>31</v>
      </c>
      <c r="G11207" t="s">
        <v>66</v>
      </c>
      <c r="H11207" s="1">
        <v>2022</v>
      </c>
      <c r="I11207" s="2">
        <v>6115</v>
      </c>
      <c r="J11207" s="3">
        <v>14943.5</v>
      </c>
      <c r="K11207">
        <f>Table1[[#This Row],[Total Revenue + Open]]/Table1[[#This Row],[Qty]]</f>
        <v>2.443744889615699</v>
      </c>
      <c r="L11207">
        <f>Table1[[#This Row],[Total Revenue + Open]]/Table1[[#This Row],[Qty]]</f>
        <v>2.443744889615699</v>
      </c>
    </row>
    <row r="11208" spans="1:12" hidden="1">
      <c r="A11208" t="s">
        <v>544</v>
      </c>
      <c r="B11208" t="s">
        <v>530</v>
      </c>
      <c r="C11208" t="s">
        <v>530</v>
      </c>
      <c r="D11208" t="s">
        <v>702</v>
      </c>
      <c r="E11208" t="s">
        <v>15</v>
      </c>
      <c r="F11208" t="s">
        <v>36</v>
      </c>
      <c r="G11208" t="s">
        <v>385</v>
      </c>
      <c r="H11208" s="1">
        <v>2022</v>
      </c>
      <c r="I11208" s="2">
        <v>11060</v>
      </c>
      <c r="J11208" s="3">
        <v>14850</v>
      </c>
      <c r="K11208">
        <f>Table1[[#This Row],[Total Revenue + Open]]/Table1[[#This Row],[Qty]]</f>
        <v>1.3426763110307414</v>
      </c>
      <c r="L11208">
        <f>Table1[[#This Row],[Total Revenue + Open]]/Table1[[#This Row],[Qty]]</f>
        <v>1.3426763110307414</v>
      </c>
    </row>
    <row r="11209" spans="1:12" hidden="1">
      <c r="A11209" t="s">
        <v>544</v>
      </c>
      <c r="B11209" t="s">
        <v>530</v>
      </c>
      <c r="C11209" t="s">
        <v>530</v>
      </c>
      <c r="D11209" t="s">
        <v>580</v>
      </c>
      <c r="E11209" t="s">
        <v>15</v>
      </c>
      <c r="F11209" t="s">
        <v>34</v>
      </c>
      <c r="G11209" t="s">
        <v>152</v>
      </c>
      <c r="H11209" s="1">
        <v>2022</v>
      </c>
      <c r="I11209" s="2">
        <v>6685</v>
      </c>
      <c r="J11209" s="3">
        <v>14763</v>
      </c>
      <c r="K11209">
        <f>Table1[[#This Row],[Total Revenue + Open]]/Table1[[#This Row],[Qty]]</f>
        <v>2.2083769633507853</v>
      </c>
      <c r="L11209">
        <f>Table1[[#This Row],[Total Revenue + Open]]/Table1[[#This Row],[Qty]]</f>
        <v>2.2083769633507853</v>
      </c>
    </row>
    <row r="11210" spans="1:12" hidden="1">
      <c r="A11210" t="s">
        <v>544</v>
      </c>
      <c r="B11210" t="s">
        <v>530</v>
      </c>
      <c r="C11210" t="s">
        <v>530</v>
      </c>
      <c r="D11210" t="s">
        <v>702</v>
      </c>
      <c r="E11210" t="s">
        <v>15</v>
      </c>
      <c r="F11210" t="s">
        <v>36</v>
      </c>
      <c r="G11210" t="s">
        <v>37</v>
      </c>
      <c r="H11210" s="1">
        <v>2018</v>
      </c>
      <c r="I11210" s="2">
        <v>40200</v>
      </c>
      <c r="J11210" s="3">
        <v>48000</v>
      </c>
      <c r="K11210">
        <f>Table1[[#This Row],[Total Revenue + Open]]/Table1[[#This Row],[Qty]]</f>
        <v>1.1940298507462686</v>
      </c>
      <c r="L11210">
        <f>Table1[[#This Row],[Total Revenue + Open]]/Table1[[#This Row],[Qty]]</f>
        <v>1.1940298507462686</v>
      </c>
    </row>
    <row r="11211" spans="1:12" hidden="1">
      <c r="A11211" t="s">
        <v>544</v>
      </c>
      <c r="B11211" t="s">
        <v>530</v>
      </c>
      <c r="C11211" t="s">
        <v>530</v>
      </c>
      <c r="D11211" t="s">
        <v>702</v>
      </c>
      <c r="E11211" t="s">
        <v>15</v>
      </c>
      <c r="F11211" t="s">
        <v>36</v>
      </c>
      <c r="G11211" t="s">
        <v>37</v>
      </c>
      <c r="H11211" s="1">
        <v>2018</v>
      </c>
      <c r="I11211" s="2">
        <v>23435</v>
      </c>
      <c r="J11211" s="3">
        <v>27960</v>
      </c>
      <c r="K11211">
        <f>Table1[[#This Row],[Total Revenue + Open]]/Table1[[#This Row],[Qty]]</f>
        <v>1.1930872626413485</v>
      </c>
      <c r="L11211">
        <f>Table1[[#This Row],[Total Revenue + Open]]/Table1[[#This Row],[Qty]]</f>
        <v>1.1930872626413485</v>
      </c>
    </row>
    <row r="11212" spans="1:12" hidden="1">
      <c r="A11212" t="s">
        <v>544</v>
      </c>
      <c r="B11212" t="s">
        <v>530</v>
      </c>
      <c r="C11212" t="s">
        <v>530</v>
      </c>
      <c r="D11212" t="s">
        <v>702</v>
      </c>
      <c r="E11212" t="s">
        <v>15</v>
      </c>
      <c r="F11212" t="s">
        <v>36</v>
      </c>
      <c r="G11212" t="s">
        <v>37</v>
      </c>
      <c r="H11212" s="1">
        <v>2018</v>
      </c>
      <c r="I11212" s="2">
        <v>6335</v>
      </c>
      <c r="J11212" s="3">
        <v>7560</v>
      </c>
      <c r="K11212">
        <f>Table1[[#This Row],[Total Revenue + Open]]/Table1[[#This Row],[Qty]]</f>
        <v>1.1933701657458564</v>
      </c>
      <c r="L11212">
        <f>Table1[[#This Row],[Total Revenue + Open]]/Table1[[#This Row],[Qty]]</f>
        <v>1.1933701657458564</v>
      </c>
    </row>
    <row r="11213" spans="1:12" hidden="1">
      <c r="A11213" t="s">
        <v>544</v>
      </c>
      <c r="B11213" t="s">
        <v>530</v>
      </c>
      <c r="C11213" t="s">
        <v>530</v>
      </c>
      <c r="D11213" t="s">
        <v>702</v>
      </c>
      <c r="E11213" t="s">
        <v>15</v>
      </c>
      <c r="F11213" t="s">
        <v>36</v>
      </c>
      <c r="G11213" t="s">
        <v>37</v>
      </c>
      <c r="H11213" s="1">
        <v>2018</v>
      </c>
      <c r="I11213" s="2">
        <v>14610</v>
      </c>
      <c r="J11213" s="3">
        <v>17430</v>
      </c>
      <c r="K11213">
        <f>Table1[[#This Row],[Total Revenue + Open]]/Table1[[#This Row],[Qty]]</f>
        <v>1.1930184804928132</v>
      </c>
      <c r="L11213">
        <f>Table1[[#This Row],[Total Revenue + Open]]/Table1[[#This Row],[Qty]]</f>
        <v>1.1930184804928132</v>
      </c>
    </row>
    <row r="11214" spans="1:12" hidden="1">
      <c r="A11214" t="s">
        <v>544</v>
      </c>
      <c r="B11214" t="s">
        <v>530</v>
      </c>
      <c r="C11214" t="s">
        <v>530</v>
      </c>
      <c r="D11214" t="s">
        <v>702</v>
      </c>
      <c r="E11214" t="s">
        <v>15</v>
      </c>
      <c r="F11214" t="s">
        <v>36</v>
      </c>
      <c r="G11214" t="s">
        <v>37</v>
      </c>
      <c r="H11214" s="1">
        <v>2018</v>
      </c>
      <c r="I11214" s="2">
        <v>14355</v>
      </c>
      <c r="J11214" s="3">
        <v>17130</v>
      </c>
      <c r="K11214">
        <f>Table1[[#This Row],[Total Revenue + Open]]/Table1[[#This Row],[Qty]]</f>
        <v>1.193312434691745</v>
      </c>
      <c r="L11214">
        <f>Table1[[#This Row],[Total Revenue + Open]]/Table1[[#This Row],[Qty]]</f>
        <v>1.193312434691745</v>
      </c>
    </row>
    <row r="11215" spans="1:12" hidden="1">
      <c r="A11215" t="s">
        <v>544</v>
      </c>
      <c r="B11215" t="s">
        <v>530</v>
      </c>
      <c r="C11215" t="s">
        <v>530</v>
      </c>
      <c r="D11215" t="s">
        <v>702</v>
      </c>
      <c r="E11215" t="s">
        <v>15</v>
      </c>
      <c r="F11215" t="s">
        <v>36</v>
      </c>
      <c r="G11215" t="s">
        <v>37</v>
      </c>
      <c r="H11215" s="1">
        <v>2018</v>
      </c>
      <c r="I11215" s="2">
        <v>8245</v>
      </c>
      <c r="J11215" s="3">
        <v>9840</v>
      </c>
      <c r="K11215">
        <f>Table1[[#This Row],[Total Revenue + Open]]/Table1[[#This Row],[Qty]]</f>
        <v>1.1934505761067313</v>
      </c>
      <c r="L11215">
        <f>Table1[[#This Row],[Total Revenue + Open]]/Table1[[#This Row],[Qty]]</f>
        <v>1.1934505761067313</v>
      </c>
    </row>
    <row r="11216" spans="1:12" hidden="1">
      <c r="A11216" t="s">
        <v>544</v>
      </c>
      <c r="B11216" t="s">
        <v>530</v>
      </c>
      <c r="C11216" t="s">
        <v>530</v>
      </c>
      <c r="D11216" t="s">
        <v>702</v>
      </c>
      <c r="E11216" t="s">
        <v>15</v>
      </c>
      <c r="F11216" t="s">
        <v>36</v>
      </c>
      <c r="G11216" t="s">
        <v>37</v>
      </c>
      <c r="H11216" s="1">
        <v>2019</v>
      </c>
      <c r="I11216" s="2">
        <v>1610</v>
      </c>
      <c r="J11216" s="3">
        <v>1920</v>
      </c>
      <c r="K11216">
        <f>Table1[[#This Row],[Total Revenue + Open]]/Table1[[#This Row],[Qty]]</f>
        <v>1.1925465838509317</v>
      </c>
      <c r="L11216">
        <f>Table1[[#This Row],[Total Revenue + Open]]/Table1[[#This Row],[Qty]]</f>
        <v>1.1925465838509317</v>
      </c>
    </row>
    <row r="11217" spans="1:12" hidden="1">
      <c r="A11217" t="s">
        <v>544</v>
      </c>
      <c r="B11217" t="s">
        <v>530</v>
      </c>
      <c r="C11217" t="s">
        <v>530</v>
      </c>
      <c r="D11217" t="s">
        <v>702</v>
      </c>
      <c r="E11217" t="s">
        <v>15</v>
      </c>
      <c r="F11217" t="s">
        <v>36</v>
      </c>
      <c r="G11217" t="s">
        <v>37</v>
      </c>
      <c r="H11217" s="1">
        <v>2019</v>
      </c>
      <c r="I11217" s="2">
        <v>8040</v>
      </c>
      <c r="J11217" s="3">
        <v>9600</v>
      </c>
      <c r="K11217">
        <f>Table1[[#This Row],[Total Revenue + Open]]/Table1[[#This Row],[Qty]]</f>
        <v>1.1940298507462686</v>
      </c>
      <c r="L11217">
        <f>Table1[[#This Row],[Total Revenue + Open]]/Table1[[#This Row],[Qty]]</f>
        <v>1.1940298507462686</v>
      </c>
    </row>
    <row r="11218" spans="1:12" hidden="1">
      <c r="A11218" t="s">
        <v>544</v>
      </c>
      <c r="B11218" t="s">
        <v>530</v>
      </c>
      <c r="C11218" t="s">
        <v>530</v>
      </c>
      <c r="D11218" t="s">
        <v>702</v>
      </c>
      <c r="E11218" t="s">
        <v>15</v>
      </c>
      <c r="F11218" t="s">
        <v>36</v>
      </c>
      <c r="G11218" t="s">
        <v>37</v>
      </c>
      <c r="H11218" s="1">
        <v>2019</v>
      </c>
      <c r="I11218" s="2">
        <v>10360</v>
      </c>
      <c r="J11218" s="3">
        <v>12360</v>
      </c>
      <c r="K11218">
        <f>Table1[[#This Row],[Total Revenue + Open]]/Table1[[#This Row],[Qty]]</f>
        <v>1.1930501930501931</v>
      </c>
      <c r="L11218">
        <f>Table1[[#This Row],[Total Revenue + Open]]/Table1[[#This Row],[Qty]]</f>
        <v>1.1930501930501931</v>
      </c>
    </row>
    <row r="11219" spans="1:12" hidden="1">
      <c r="A11219" t="s">
        <v>544</v>
      </c>
      <c r="B11219" t="s">
        <v>530</v>
      </c>
      <c r="C11219" t="s">
        <v>530</v>
      </c>
      <c r="D11219" t="s">
        <v>702</v>
      </c>
      <c r="E11219" t="s">
        <v>15</v>
      </c>
      <c r="F11219" t="s">
        <v>36</v>
      </c>
      <c r="G11219" t="s">
        <v>37</v>
      </c>
      <c r="H11219" s="1">
        <v>2019</v>
      </c>
      <c r="I11219" s="2">
        <v>13720</v>
      </c>
      <c r="J11219" s="3">
        <v>16380</v>
      </c>
      <c r="K11219">
        <f>Table1[[#This Row],[Total Revenue + Open]]/Table1[[#This Row],[Qty]]</f>
        <v>1.1938775510204083</v>
      </c>
      <c r="L11219">
        <f>Table1[[#This Row],[Total Revenue + Open]]/Table1[[#This Row],[Qty]]</f>
        <v>1.1938775510204083</v>
      </c>
    </row>
    <row r="11220" spans="1:12" hidden="1">
      <c r="A11220" t="s">
        <v>544</v>
      </c>
      <c r="B11220" t="s">
        <v>530</v>
      </c>
      <c r="C11220" t="s">
        <v>530</v>
      </c>
      <c r="D11220" t="s">
        <v>702</v>
      </c>
      <c r="E11220" t="s">
        <v>15</v>
      </c>
      <c r="F11220" t="s">
        <v>36</v>
      </c>
      <c r="G11220" t="s">
        <v>37</v>
      </c>
      <c r="H11220" s="1">
        <v>2019</v>
      </c>
      <c r="I11220" s="2">
        <v>28860</v>
      </c>
      <c r="J11220" s="3">
        <v>34440</v>
      </c>
      <c r="K11220">
        <f>Table1[[#This Row],[Total Revenue + Open]]/Table1[[#This Row],[Qty]]</f>
        <v>1.1933471933471933</v>
      </c>
      <c r="L11220">
        <f>Table1[[#This Row],[Total Revenue + Open]]/Table1[[#This Row],[Qty]]</f>
        <v>1.1933471933471933</v>
      </c>
    </row>
    <row r="11221" spans="1:12" hidden="1">
      <c r="A11221" t="s">
        <v>544</v>
      </c>
      <c r="B11221" t="s">
        <v>530</v>
      </c>
      <c r="C11221" t="s">
        <v>530</v>
      </c>
      <c r="D11221" t="s">
        <v>702</v>
      </c>
      <c r="E11221" t="s">
        <v>15</v>
      </c>
      <c r="F11221" t="s">
        <v>36</v>
      </c>
      <c r="G11221" t="s">
        <v>37</v>
      </c>
      <c r="H11221" s="1">
        <v>2019</v>
      </c>
      <c r="I11221" s="2">
        <v>5480</v>
      </c>
      <c r="J11221" s="3">
        <v>6540</v>
      </c>
      <c r="K11221">
        <f>Table1[[#This Row],[Total Revenue + Open]]/Table1[[#This Row],[Qty]]</f>
        <v>1.1934306569343065</v>
      </c>
      <c r="L11221">
        <f>Table1[[#This Row],[Total Revenue + Open]]/Table1[[#This Row],[Qty]]</f>
        <v>1.1934306569343065</v>
      </c>
    </row>
    <row r="11222" spans="1:12" hidden="1">
      <c r="A11222" t="s">
        <v>544</v>
      </c>
      <c r="B11222" t="s">
        <v>530</v>
      </c>
      <c r="C11222" t="s">
        <v>530</v>
      </c>
      <c r="D11222" t="s">
        <v>702</v>
      </c>
      <c r="E11222" t="s">
        <v>15</v>
      </c>
      <c r="F11222" t="s">
        <v>36</v>
      </c>
      <c r="G11222" t="s">
        <v>37</v>
      </c>
      <c r="H11222" s="1">
        <v>2019</v>
      </c>
      <c r="I11222" s="2">
        <v>18620</v>
      </c>
      <c r="J11222" s="3">
        <v>22200</v>
      </c>
      <c r="K11222">
        <f>Table1[[#This Row],[Total Revenue + Open]]/Table1[[#This Row],[Qty]]</f>
        <v>1.1922663802363052</v>
      </c>
      <c r="L11222">
        <f>Table1[[#This Row],[Total Revenue + Open]]/Table1[[#This Row],[Qty]]</f>
        <v>1.1922663802363052</v>
      </c>
    </row>
    <row r="11223" spans="1:12" hidden="1">
      <c r="A11223" t="s">
        <v>544</v>
      </c>
      <c r="B11223" t="s">
        <v>530</v>
      </c>
      <c r="C11223" t="s">
        <v>530</v>
      </c>
      <c r="D11223" t="s">
        <v>702</v>
      </c>
      <c r="E11223" t="s">
        <v>15</v>
      </c>
      <c r="F11223" t="s">
        <v>36</v>
      </c>
      <c r="G11223" t="s">
        <v>37</v>
      </c>
      <c r="H11223" s="1">
        <v>2019</v>
      </c>
      <c r="I11223" s="2">
        <v>4075</v>
      </c>
      <c r="J11223" s="3">
        <v>4860</v>
      </c>
      <c r="K11223">
        <f>Table1[[#This Row],[Total Revenue + Open]]/Table1[[#This Row],[Qty]]</f>
        <v>1.1926380368098159</v>
      </c>
      <c r="L11223">
        <f>Table1[[#This Row],[Total Revenue + Open]]/Table1[[#This Row],[Qty]]</f>
        <v>1.1926380368098159</v>
      </c>
    </row>
    <row r="11224" spans="1:12" hidden="1">
      <c r="A11224" t="s">
        <v>544</v>
      </c>
      <c r="B11224" t="s">
        <v>530</v>
      </c>
      <c r="C11224" t="s">
        <v>530</v>
      </c>
      <c r="D11224" t="s">
        <v>702</v>
      </c>
      <c r="E11224" t="s">
        <v>15</v>
      </c>
      <c r="F11224" t="s">
        <v>36</v>
      </c>
      <c r="G11224" t="s">
        <v>37</v>
      </c>
      <c r="H11224" s="1">
        <v>2020</v>
      </c>
      <c r="I11224" s="2">
        <v>14585</v>
      </c>
      <c r="J11224" s="3">
        <v>17400</v>
      </c>
      <c r="K11224">
        <f>Table1[[#This Row],[Total Revenue + Open]]/Table1[[#This Row],[Qty]]</f>
        <v>1.1930065135413095</v>
      </c>
      <c r="L11224">
        <f>Table1[[#This Row],[Total Revenue + Open]]/Table1[[#This Row],[Qty]]</f>
        <v>1.1930065135413095</v>
      </c>
    </row>
    <row r="11225" spans="1:12" hidden="1">
      <c r="A11225" t="s">
        <v>544</v>
      </c>
      <c r="B11225" t="s">
        <v>530</v>
      </c>
      <c r="C11225" t="s">
        <v>530</v>
      </c>
      <c r="D11225" t="s">
        <v>702</v>
      </c>
      <c r="E11225" t="s">
        <v>15</v>
      </c>
      <c r="F11225" t="s">
        <v>36</v>
      </c>
      <c r="G11225" t="s">
        <v>37</v>
      </c>
      <c r="H11225" s="1">
        <v>2020</v>
      </c>
      <c r="I11225" s="2">
        <v>12315</v>
      </c>
      <c r="J11225" s="3">
        <v>14700</v>
      </c>
      <c r="K11225">
        <f>Table1[[#This Row],[Total Revenue + Open]]/Table1[[#This Row],[Qty]]</f>
        <v>1.1936662606577344</v>
      </c>
      <c r="L11225">
        <f>Table1[[#This Row],[Total Revenue + Open]]/Table1[[#This Row],[Qty]]</f>
        <v>1.1936662606577344</v>
      </c>
    </row>
    <row r="11226" spans="1:12" hidden="1">
      <c r="A11226" t="s">
        <v>544</v>
      </c>
      <c r="B11226" t="s">
        <v>530</v>
      </c>
      <c r="C11226" t="s">
        <v>530</v>
      </c>
      <c r="D11226" t="s">
        <v>702</v>
      </c>
      <c r="E11226" t="s">
        <v>15</v>
      </c>
      <c r="F11226" t="s">
        <v>36</v>
      </c>
      <c r="G11226" t="s">
        <v>37</v>
      </c>
      <c r="H11226" s="1">
        <v>2020</v>
      </c>
      <c r="I11226" s="2">
        <v>21675</v>
      </c>
      <c r="J11226" s="3">
        <v>25860</v>
      </c>
      <c r="K11226">
        <f>Table1[[#This Row],[Total Revenue + Open]]/Table1[[#This Row],[Qty]]</f>
        <v>1.1930795847750866</v>
      </c>
      <c r="L11226">
        <f>Table1[[#This Row],[Total Revenue + Open]]/Table1[[#This Row],[Qty]]</f>
        <v>1.1930795847750866</v>
      </c>
    </row>
    <row r="11227" spans="1:12" hidden="1">
      <c r="A11227" t="s">
        <v>544</v>
      </c>
      <c r="B11227" t="s">
        <v>530</v>
      </c>
      <c r="C11227" t="s">
        <v>530</v>
      </c>
      <c r="D11227" t="s">
        <v>702</v>
      </c>
      <c r="E11227" t="s">
        <v>15</v>
      </c>
      <c r="F11227" t="s">
        <v>36</v>
      </c>
      <c r="G11227" t="s">
        <v>37</v>
      </c>
      <c r="H11227" s="1">
        <v>2020</v>
      </c>
      <c r="I11227" s="2">
        <v>14235</v>
      </c>
      <c r="J11227" s="3">
        <v>18678</v>
      </c>
      <c r="K11227">
        <f>Table1[[#This Row],[Total Revenue + Open]]/Table1[[#This Row],[Qty]]</f>
        <v>1.312118018967334</v>
      </c>
      <c r="L11227">
        <f>Table1[[#This Row],[Total Revenue + Open]]/Table1[[#This Row],[Qty]]</f>
        <v>1.312118018967334</v>
      </c>
    </row>
    <row r="11228" spans="1:12" hidden="1">
      <c r="A11228" t="s">
        <v>544</v>
      </c>
      <c r="B11228" t="s">
        <v>530</v>
      </c>
      <c r="C11228" t="s">
        <v>530</v>
      </c>
      <c r="D11228" t="s">
        <v>702</v>
      </c>
      <c r="E11228" t="s">
        <v>15</v>
      </c>
      <c r="F11228" t="s">
        <v>36</v>
      </c>
      <c r="G11228" t="s">
        <v>37</v>
      </c>
      <c r="H11228" s="1">
        <v>2020</v>
      </c>
      <c r="I11228" s="2">
        <v>4125</v>
      </c>
      <c r="J11228" s="3">
        <v>5412</v>
      </c>
      <c r="K11228">
        <f>Table1[[#This Row],[Total Revenue + Open]]/Table1[[#This Row],[Qty]]</f>
        <v>1.3120000000000001</v>
      </c>
      <c r="L11228">
        <f>Table1[[#This Row],[Total Revenue + Open]]/Table1[[#This Row],[Qty]]</f>
        <v>1.3120000000000001</v>
      </c>
    </row>
    <row r="11229" spans="1:12" hidden="1">
      <c r="A11229" t="s">
        <v>544</v>
      </c>
      <c r="B11229" t="s">
        <v>530</v>
      </c>
      <c r="C11229" t="s">
        <v>530</v>
      </c>
      <c r="D11229" t="s">
        <v>702</v>
      </c>
      <c r="E11229" t="s">
        <v>15</v>
      </c>
      <c r="F11229" t="s">
        <v>36</v>
      </c>
      <c r="G11229" t="s">
        <v>37</v>
      </c>
      <c r="H11229" s="1">
        <v>2020</v>
      </c>
      <c r="I11229" s="2">
        <v>6085</v>
      </c>
      <c r="J11229" s="3">
        <v>7986</v>
      </c>
      <c r="K11229">
        <f>Table1[[#This Row],[Total Revenue + Open]]/Table1[[#This Row],[Qty]]</f>
        <v>1.3124075595727198</v>
      </c>
      <c r="L11229">
        <f>Table1[[#This Row],[Total Revenue + Open]]/Table1[[#This Row],[Qty]]</f>
        <v>1.3124075595727198</v>
      </c>
    </row>
    <row r="11230" spans="1:12" hidden="1">
      <c r="A11230" t="s">
        <v>544</v>
      </c>
      <c r="B11230" t="s">
        <v>530</v>
      </c>
      <c r="C11230" t="s">
        <v>530</v>
      </c>
      <c r="D11230" t="s">
        <v>702</v>
      </c>
      <c r="E11230" t="s">
        <v>15</v>
      </c>
      <c r="F11230" t="s">
        <v>36</v>
      </c>
      <c r="G11230" t="s">
        <v>37</v>
      </c>
      <c r="H11230" s="1">
        <v>2020</v>
      </c>
      <c r="I11230" s="2">
        <v>11965</v>
      </c>
      <c r="J11230" s="3">
        <v>15708</v>
      </c>
      <c r="K11230">
        <f>Table1[[#This Row],[Total Revenue + Open]]/Table1[[#This Row],[Qty]]</f>
        <v>1.3128290848307564</v>
      </c>
      <c r="L11230">
        <f>Table1[[#This Row],[Total Revenue + Open]]/Table1[[#This Row],[Qty]]</f>
        <v>1.3128290848307564</v>
      </c>
    </row>
    <row r="11231" spans="1:12" hidden="1">
      <c r="A11231" t="s">
        <v>544</v>
      </c>
      <c r="B11231" t="s">
        <v>530</v>
      </c>
      <c r="C11231" t="s">
        <v>530</v>
      </c>
      <c r="D11231" t="s">
        <v>702</v>
      </c>
      <c r="E11231" t="s">
        <v>15</v>
      </c>
      <c r="F11231" t="s">
        <v>36</v>
      </c>
      <c r="G11231" t="s">
        <v>37</v>
      </c>
      <c r="H11231" s="1">
        <v>2020</v>
      </c>
      <c r="I11231" s="2">
        <v>4130</v>
      </c>
      <c r="J11231" s="3">
        <v>5412</v>
      </c>
      <c r="K11231">
        <f>Table1[[#This Row],[Total Revenue + Open]]/Table1[[#This Row],[Qty]]</f>
        <v>1.3104116222760291</v>
      </c>
      <c r="L11231">
        <f>Table1[[#This Row],[Total Revenue + Open]]/Table1[[#This Row],[Qty]]</f>
        <v>1.3104116222760291</v>
      </c>
    </row>
    <row r="11232" spans="1:12" hidden="1">
      <c r="A11232" t="s">
        <v>544</v>
      </c>
      <c r="B11232" t="s">
        <v>530</v>
      </c>
      <c r="C11232" t="s">
        <v>530</v>
      </c>
      <c r="D11232" t="s">
        <v>702</v>
      </c>
      <c r="E11232" t="s">
        <v>15</v>
      </c>
      <c r="F11232" t="s">
        <v>36</v>
      </c>
      <c r="G11232" t="s">
        <v>37</v>
      </c>
      <c r="H11232" s="1">
        <v>2020</v>
      </c>
      <c r="I11232" s="2">
        <v>20260</v>
      </c>
      <c r="J11232" s="3">
        <v>26598</v>
      </c>
      <c r="K11232">
        <f>Table1[[#This Row],[Total Revenue + Open]]/Table1[[#This Row],[Qty]]</f>
        <v>1.3128331688055281</v>
      </c>
      <c r="L11232">
        <f>Table1[[#This Row],[Total Revenue + Open]]/Table1[[#This Row],[Qty]]</f>
        <v>1.3128331688055281</v>
      </c>
    </row>
    <row r="11233" spans="1:12" hidden="1">
      <c r="A11233" t="s">
        <v>544</v>
      </c>
      <c r="B11233" t="s">
        <v>530</v>
      </c>
      <c r="C11233" t="s">
        <v>530</v>
      </c>
      <c r="D11233" t="s">
        <v>702</v>
      </c>
      <c r="E11233" t="s">
        <v>15</v>
      </c>
      <c r="F11233" t="s">
        <v>36</v>
      </c>
      <c r="G11233" t="s">
        <v>37</v>
      </c>
      <c r="H11233" s="1">
        <v>2020</v>
      </c>
      <c r="I11233" s="2">
        <v>16080</v>
      </c>
      <c r="J11233" s="3">
        <v>21120</v>
      </c>
      <c r="K11233">
        <f>Table1[[#This Row],[Total Revenue + Open]]/Table1[[#This Row],[Qty]]</f>
        <v>1.3134328358208955</v>
      </c>
      <c r="L11233">
        <f>Table1[[#This Row],[Total Revenue + Open]]/Table1[[#This Row],[Qty]]</f>
        <v>1.3134328358208955</v>
      </c>
    </row>
    <row r="11234" spans="1:12" hidden="1">
      <c r="A11234" t="s">
        <v>544</v>
      </c>
      <c r="B11234" t="s">
        <v>530</v>
      </c>
      <c r="C11234" t="s">
        <v>530</v>
      </c>
      <c r="D11234" t="s">
        <v>702</v>
      </c>
      <c r="E11234" t="s">
        <v>15</v>
      </c>
      <c r="F11234" t="s">
        <v>36</v>
      </c>
      <c r="G11234" t="s">
        <v>37</v>
      </c>
      <c r="H11234" s="1">
        <v>2020</v>
      </c>
      <c r="I11234" s="2">
        <v>16500</v>
      </c>
      <c r="J11234" s="3">
        <v>21648</v>
      </c>
      <c r="K11234">
        <f>Table1[[#This Row],[Total Revenue + Open]]/Table1[[#This Row],[Qty]]</f>
        <v>1.3120000000000001</v>
      </c>
      <c r="L11234">
        <f>Table1[[#This Row],[Total Revenue + Open]]/Table1[[#This Row],[Qty]]</f>
        <v>1.3120000000000001</v>
      </c>
    </row>
    <row r="11235" spans="1:12" hidden="1">
      <c r="A11235" t="s">
        <v>544</v>
      </c>
      <c r="B11235" t="s">
        <v>530</v>
      </c>
      <c r="C11235" t="s">
        <v>530</v>
      </c>
      <c r="D11235" t="s">
        <v>702</v>
      </c>
      <c r="E11235" t="s">
        <v>15</v>
      </c>
      <c r="F11235" t="s">
        <v>36</v>
      </c>
      <c r="G11235" t="s">
        <v>37</v>
      </c>
      <c r="H11235" s="1">
        <v>2020</v>
      </c>
      <c r="I11235" s="2">
        <v>8040</v>
      </c>
      <c r="J11235" s="3">
        <v>10560</v>
      </c>
      <c r="K11235">
        <f>Table1[[#This Row],[Total Revenue + Open]]/Table1[[#This Row],[Qty]]</f>
        <v>1.3134328358208955</v>
      </c>
      <c r="L11235">
        <f>Table1[[#This Row],[Total Revenue + Open]]/Table1[[#This Row],[Qty]]</f>
        <v>1.3134328358208955</v>
      </c>
    </row>
    <row r="11236" spans="1:12" hidden="1">
      <c r="A11236" t="s">
        <v>544</v>
      </c>
      <c r="B11236" t="s">
        <v>530</v>
      </c>
      <c r="C11236" t="s">
        <v>530</v>
      </c>
      <c r="D11236" t="s">
        <v>702</v>
      </c>
      <c r="E11236" t="s">
        <v>15</v>
      </c>
      <c r="F11236" t="s">
        <v>36</v>
      </c>
      <c r="G11236" t="s">
        <v>37</v>
      </c>
      <c r="H11236" s="1">
        <v>2021</v>
      </c>
      <c r="I11236" s="2">
        <v>24225</v>
      </c>
      <c r="J11236" s="3">
        <v>31812</v>
      </c>
      <c r="K11236">
        <f>Table1[[#This Row],[Total Revenue + Open]]/Table1[[#This Row],[Qty]]</f>
        <v>1.3131888544891641</v>
      </c>
      <c r="L11236">
        <f>Table1[[#This Row],[Total Revenue + Open]]/Table1[[#This Row],[Qty]]</f>
        <v>1.3131888544891641</v>
      </c>
    </row>
    <row r="11237" spans="1:12" hidden="1">
      <c r="A11237" t="s">
        <v>544</v>
      </c>
      <c r="B11237" t="s">
        <v>530</v>
      </c>
      <c r="C11237" t="s">
        <v>530</v>
      </c>
      <c r="D11237" t="s">
        <v>702</v>
      </c>
      <c r="E11237" t="s">
        <v>15</v>
      </c>
      <c r="F11237" t="s">
        <v>36</v>
      </c>
      <c r="G11237" t="s">
        <v>37</v>
      </c>
      <c r="H11237" s="1">
        <v>2021</v>
      </c>
      <c r="I11237" s="2">
        <v>4125</v>
      </c>
      <c r="J11237" s="3">
        <v>5412</v>
      </c>
      <c r="K11237">
        <f>Table1[[#This Row],[Total Revenue + Open]]/Table1[[#This Row],[Qty]]</f>
        <v>1.3120000000000001</v>
      </c>
      <c r="L11237">
        <f>Table1[[#This Row],[Total Revenue + Open]]/Table1[[#This Row],[Qty]]</f>
        <v>1.3120000000000001</v>
      </c>
    </row>
    <row r="11238" spans="1:12" hidden="1">
      <c r="A11238" t="s">
        <v>544</v>
      </c>
      <c r="B11238" t="s">
        <v>530</v>
      </c>
      <c r="C11238" t="s">
        <v>530</v>
      </c>
      <c r="D11238" t="s">
        <v>702</v>
      </c>
      <c r="E11238" t="s">
        <v>15</v>
      </c>
      <c r="F11238" t="s">
        <v>36</v>
      </c>
      <c r="G11238" t="s">
        <v>37</v>
      </c>
      <c r="H11238" s="1">
        <v>2021</v>
      </c>
      <c r="I11238" s="2">
        <v>14070</v>
      </c>
      <c r="J11238" s="3">
        <v>18480</v>
      </c>
      <c r="K11238">
        <f>Table1[[#This Row],[Total Revenue + Open]]/Table1[[#This Row],[Qty]]</f>
        <v>1.3134328358208955</v>
      </c>
      <c r="L11238">
        <f>Table1[[#This Row],[Total Revenue + Open]]/Table1[[#This Row],[Qty]]</f>
        <v>1.3134328358208955</v>
      </c>
    </row>
    <row r="11239" spans="1:12" hidden="1">
      <c r="A11239" t="s">
        <v>544</v>
      </c>
      <c r="B11239" t="s">
        <v>530</v>
      </c>
      <c r="C11239" t="s">
        <v>530</v>
      </c>
      <c r="D11239" t="s">
        <v>702</v>
      </c>
      <c r="E11239" t="s">
        <v>15</v>
      </c>
      <c r="F11239" t="s">
        <v>36</v>
      </c>
      <c r="G11239" t="s">
        <v>37</v>
      </c>
      <c r="H11239" s="1">
        <v>2021</v>
      </c>
      <c r="I11239" s="2">
        <v>33015</v>
      </c>
      <c r="J11239" s="3">
        <v>43362</v>
      </c>
      <c r="K11239">
        <f>Table1[[#This Row],[Total Revenue + Open]]/Table1[[#This Row],[Qty]]</f>
        <v>1.3134029986369833</v>
      </c>
      <c r="L11239">
        <f>Table1[[#This Row],[Total Revenue + Open]]/Table1[[#This Row],[Qty]]</f>
        <v>1.3134029986369833</v>
      </c>
    </row>
    <row r="11240" spans="1:12" hidden="1">
      <c r="A11240" t="s">
        <v>544</v>
      </c>
      <c r="B11240" t="s">
        <v>530</v>
      </c>
      <c r="C11240" t="s">
        <v>530</v>
      </c>
      <c r="D11240" t="s">
        <v>702</v>
      </c>
      <c r="E11240" t="s">
        <v>15</v>
      </c>
      <c r="F11240" t="s">
        <v>36</v>
      </c>
      <c r="G11240" t="s">
        <v>37</v>
      </c>
      <c r="H11240" s="1">
        <v>2021</v>
      </c>
      <c r="I11240" s="2">
        <v>21215</v>
      </c>
      <c r="J11240" s="3">
        <v>27852</v>
      </c>
      <c r="K11240">
        <f>Table1[[#This Row],[Total Revenue + Open]]/Table1[[#This Row],[Qty]]</f>
        <v>1.3128446853641291</v>
      </c>
      <c r="L11240">
        <f>Table1[[#This Row],[Total Revenue + Open]]/Table1[[#This Row],[Qty]]</f>
        <v>1.3128446853641291</v>
      </c>
    </row>
    <row r="11241" spans="1:12" hidden="1">
      <c r="A11241" t="s">
        <v>544</v>
      </c>
      <c r="B11241" t="s">
        <v>530</v>
      </c>
      <c r="C11241" t="s">
        <v>530</v>
      </c>
      <c r="D11241" t="s">
        <v>702</v>
      </c>
      <c r="E11241" t="s">
        <v>15</v>
      </c>
      <c r="F11241" t="s">
        <v>36</v>
      </c>
      <c r="G11241" t="s">
        <v>37</v>
      </c>
      <c r="H11241" s="1">
        <v>2021</v>
      </c>
      <c r="I11241" s="2">
        <v>19805</v>
      </c>
      <c r="J11241" s="3">
        <v>26004</v>
      </c>
      <c r="K11241">
        <f>Table1[[#This Row],[Total Revenue + Open]]/Table1[[#This Row],[Qty]]</f>
        <v>1.3130017672304974</v>
      </c>
      <c r="L11241">
        <f>Table1[[#This Row],[Total Revenue + Open]]/Table1[[#This Row],[Qty]]</f>
        <v>1.3130017672304974</v>
      </c>
    </row>
    <row r="11242" spans="1:12" hidden="1">
      <c r="A11242" t="s">
        <v>544</v>
      </c>
      <c r="B11242" t="s">
        <v>530</v>
      </c>
      <c r="C11242" t="s">
        <v>530</v>
      </c>
      <c r="D11242" t="s">
        <v>702</v>
      </c>
      <c r="E11242" t="s">
        <v>15</v>
      </c>
      <c r="F11242" t="s">
        <v>36</v>
      </c>
      <c r="G11242" t="s">
        <v>37</v>
      </c>
      <c r="H11242" s="1">
        <v>2021</v>
      </c>
      <c r="I11242" s="2">
        <v>12215</v>
      </c>
      <c r="J11242" s="3">
        <v>16038</v>
      </c>
      <c r="K11242">
        <f>Table1[[#This Row],[Total Revenue + Open]]/Table1[[#This Row],[Qty]]</f>
        <v>1.3129758493655341</v>
      </c>
      <c r="L11242">
        <f>Table1[[#This Row],[Total Revenue + Open]]/Table1[[#This Row],[Qty]]</f>
        <v>1.3129758493655341</v>
      </c>
    </row>
    <row r="11243" spans="1:12" hidden="1">
      <c r="A11243" t="s">
        <v>544</v>
      </c>
      <c r="B11243" t="s">
        <v>530</v>
      </c>
      <c r="C11243" t="s">
        <v>530</v>
      </c>
      <c r="D11243" t="s">
        <v>702</v>
      </c>
      <c r="E11243" t="s">
        <v>15</v>
      </c>
      <c r="F11243" t="s">
        <v>36</v>
      </c>
      <c r="G11243" t="s">
        <v>37</v>
      </c>
      <c r="H11243" s="1">
        <v>2021</v>
      </c>
      <c r="I11243" s="2">
        <v>10555</v>
      </c>
      <c r="J11243" s="3">
        <v>13860</v>
      </c>
      <c r="K11243">
        <f>Table1[[#This Row],[Total Revenue + Open]]/Table1[[#This Row],[Qty]]</f>
        <v>1.3131217432496447</v>
      </c>
      <c r="L11243">
        <f>Table1[[#This Row],[Total Revenue + Open]]/Table1[[#This Row],[Qty]]</f>
        <v>1.3131217432496447</v>
      </c>
    </row>
    <row r="11244" spans="1:12" hidden="1">
      <c r="A11244" t="s">
        <v>544</v>
      </c>
      <c r="B11244" t="s">
        <v>530</v>
      </c>
      <c r="C11244" t="s">
        <v>530</v>
      </c>
      <c r="D11244" t="s">
        <v>702</v>
      </c>
      <c r="E11244" t="s">
        <v>15</v>
      </c>
      <c r="F11244" t="s">
        <v>36</v>
      </c>
      <c r="G11244" t="s">
        <v>37</v>
      </c>
      <c r="H11244" s="1">
        <v>2021</v>
      </c>
      <c r="I11244" s="2">
        <v>12315</v>
      </c>
      <c r="J11244" s="3">
        <v>16170</v>
      </c>
      <c r="K11244">
        <f>Table1[[#This Row],[Total Revenue + Open]]/Table1[[#This Row],[Qty]]</f>
        <v>1.3130328867235079</v>
      </c>
      <c r="L11244">
        <f>Table1[[#This Row],[Total Revenue + Open]]/Table1[[#This Row],[Qty]]</f>
        <v>1.3130328867235079</v>
      </c>
    </row>
    <row r="11245" spans="1:12" hidden="1">
      <c r="A11245" t="s">
        <v>544</v>
      </c>
      <c r="B11245" t="s">
        <v>530</v>
      </c>
      <c r="C11245" t="s">
        <v>530</v>
      </c>
      <c r="D11245" t="s">
        <v>702</v>
      </c>
      <c r="E11245" t="s">
        <v>15</v>
      </c>
      <c r="F11245" t="s">
        <v>36</v>
      </c>
      <c r="G11245" t="s">
        <v>37</v>
      </c>
      <c r="H11245" s="1">
        <v>2021</v>
      </c>
      <c r="I11245" s="2">
        <v>10255</v>
      </c>
      <c r="J11245" s="3">
        <v>13464</v>
      </c>
      <c r="K11245">
        <f>Table1[[#This Row],[Total Revenue + Open]]/Table1[[#This Row],[Qty]]</f>
        <v>1.3129205265724038</v>
      </c>
      <c r="L11245">
        <f>Table1[[#This Row],[Total Revenue + Open]]/Table1[[#This Row],[Qty]]</f>
        <v>1.3129205265724038</v>
      </c>
    </row>
    <row r="11246" spans="1:12" hidden="1">
      <c r="A11246" t="s">
        <v>544</v>
      </c>
      <c r="B11246" t="s">
        <v>530</v>
      </c>
      <c r="C11246" t="s">
        <v>530</v>
      </c>
      <c r="D11246" t="s">
        <v>702</v>
      </c>
      <c r="E11246" t="s">
        <v>15</v>
      </c>
      <c r="F11246" t="s">
        <v>36</v>
      </c>
      <c r="G11246" t="s">
        <v>37</v>
      </c>
      <c r="H11246" s="1">
        <v>2021</v>
      </c>
      <c r="I11246" s="2">
        <v>30150</v>
      </c>
      <c r="J11246" s="3">
        <v>39600</v>
      </c>
      <c r="K11246">
        <f>Table1[[#This Row],[Total Revenue + Open]]/Table1[[#This Row],[Qty]]</f>
        <v>1.3134328358208955</v>
      </c>
      <c r="L11246">
        <f>Table1[[#This Row],[Total Revenue + Open]]/Table1[[#This Row],[Qty]]</f>
        <v>1.3134328358208955</v>
      </c>
    </row>
    <row r="11247" spans="1:12" hidden="1">
      <c r="A11247" t="s">
        <v>544</v>
      </c>
      <c r="B11247" t="s">
        <v>530</v>
      </c>
      <c r="C11247" t="s">
        <v>530</v>
      </c>
      <c r="D11247" t="s">
        <v>702</v>
      </c>
      <c r="E11247" t="s">
        <v>15</v>
      </c>
      <c r="F11247" t="s">
        <v>36</v>
      </c>
      <c r="G11247" t="s">
        <v>37</v>
      </c>
      <c r="H11247" s="1">
        <v>2021</v>
      </c>
      <c r="I11247" s="2">
        <v>18500</v>
      </c>
      <c r="J11247" s="3">
        <v>24288</v>
      </c>
      <c r="K11247">
        <f>Table1[[#This Row],[Total Revenue + Open]]/Table1[[#This Row],[Qty]]</f>
        <v>1.3128648648648649</v>
      </c>
      <c r="L11247">
        <f>Table1[[#This Row],[Total Revenue + Open]]/Table1[[#This Row],[Qty]]</f>
        <v>1.3128648648648649</v>
      </c>
    </row>
    <row r="11248" spans="1:12" hidden="1">
      <c r="A11248" t="s">
        <v>544</v>
      </c>
      <c r="B11248" t="s">
        <v>530</v>
      </c>
      <c r="C11248" t="s">
        <v>530</v>
      </c>
      <c r="D11248" t="s">
        <v>702</v>
      </c>
      <c r="E11248" t="s">
        <v>15</v>
      </c>
      <c r="F11248" t="s">
        <v>36</v>
      </c>
      <c r="G11248" t="s">
        <v>37</v>
      </c>
      <c r="H11248" s="1">
        <v>2022</v>
      </c>
      <c r="I11248" s="2">
        <v>10955</v>
      </c>
      <c r="J11248" s="3">
        <v>14715</v>
      </c>
      <c r="K11248">
        <f>Table1[[#This Row],[Total Revenue + Open]]/Table1[[#This Row],[Qty]]</f>
        <v>1.343222272934733</v>
      </c>
      <c r="L11248">
        <f>Table1[[#This Row],[Total Revenue + Open]]/Table1[[#This Row],[Qty]]</f>
        <v>1.343222272934733</v>
      </c>
    </row>
    <row r="11249" spans="1:12" hidden="1">
      <c r="A11249" t="s">
        <v>710</v>
      </c>
      <c r="B11249" t="s">
        <v>530</v>
      </c>
      <c r="C11249" t="s">
        <v>530</v>
      </c>
      <c r="D11249" t="s">
        <v>784</v>
      </c>
      <c r="E11249" t="s">
        <v>15</v>
      </c>
      <c r="F11249" t="s">
        <v>30</v>
      </c>
      <c r="G11249" t="s">
        <v>148</v>
      </c>
      <c r="H11249" s="1">
        <v>2022</v>
      </c>
      <c r="I11249" s="2">
        <v>5980</v>
      </c>
      <c r="J11249" s="3">
        <v>14696.5</v>
      </c>
      <c r="K11249">
        <f>Table1[[#This Row],[Total Revenue + Open]]/Table1[[#This Row],[Qty]]</f>
        <v>2.4576086956521741</v>
      </c>
      <c r="L11249">
        <f>Table1[[#This Row],[Total Revenue + Open]]/Table1[[#This Row],[Qty]]</f>
        <v>2.4576086956521741</v>
      </c>
    </row>
    <row r="11250" spans="1:12" hidden="1">
      <c r="A11250" t="s">
        <v>710</v>
      </c>
      <c r="B11250" t="s">
        <v>530</v>
      </c>
      <c r="C11250" t="s">
        <v>530</v>
      </c>
      <c r="D11250" t="s">
        <v>761</v>
      </c>
      <c r="E11250" t="s">
        <v>15</v>
      </c>
      <c r="F11250" t="s">
        <v>16</v>
      </c>
      <c r="G11250" t="s">
        <v>158</v>
      </c>
      <c r="H11250" s="1">
        <v>2022</v>
      </c>
      <c r="I11250" s="2">
        <v>6510</v>
      </c>
      <c r="J11250" s="3">
        <v>14374.5</v>
      </c>
      <c r="K11250">
        <f>Table1[[#This Row],[Total Revenue + Open]]/Table1[[#This Row],[Qty]]</f>
        <v>2.2080645161290322</v>
      </c>
      <c r="L11250">
        <f>Table1[[#This Row],[Total Revenue + Open]]/Table1[[#This Row],[Qty]]</f>
        <v>2.2080645161290322</v>
      </c>
    </row>
    <row r="11251" spans="1:12" hidden="1">
      <c r="A11251" t="s">
        <v>544</v>
      </c>
      <c r="B11251" t="s">
        <v>530</v>
      </c>
      <c r="C11251" t="s">
        <v>530</v>
      </c>
      <c r="D11251" t="s">
        <v>580</v>
      </c>
      <c r="E11251" t="s">
        <v>15</v>
      </c>
      <c r="F11251" t="s">
        <v>34</v>
      </c>
      <c r="G11251" t="s">
        <v>152</v>
      </c>
      <c r="H11251" s="1">
        <v>2022</v>
      </c>
      <c r="I11251" s="2">
        <v>6435</v>
      </c>
      <c r="J11251" s="3">
        <v>14336</v>
      </c>
      <c r="K11251">
        <f>Table1[[#This Row],[Total Revenue + Open]]/Table1[[#This Row],[Qty]]</f>
        <v>2.2278166278166278</v>
      </c>
      <c r="L11251">
        <f>Table1[[#This Row],[Total Revenue + Open]]/Table1[[#This Row],[Qty]]</f>
        <v>2.2278166278166278</v>
      </c>
    </row>
    <row r="11252" spans="1:12" hidden="1">
      <c r="A11252" t="s">
        <v>544</v>
      </c>
      <c r="B11252" t="s">
        <v>530</v>
      </c>
      <c r="C11252" t="s">
        <v>530</v>
      </c>
      <c r="D11252" t="s">
        <v>580</v>
      </c>
      <c r="E11252" t="s">
        <v>15</v>
      </c>
      <c r="F11252" t="s">
        <v>34</v>
      </c>
      <c r="G11252" t="s">
        <v>152</v>
      </c>
      <c r="H11252" s="1">
        <v>2022</v>
      </c>
      <c r="I11252" s="2">
        <v>6485</v>
      </c>
      <c r="J11252" s="3">
        <v>14319</v>
      </c>
      <c r="K11252">
        <f>Table1[[#This Row],[Total Revenue + Open]]/Table1[[#This Row],[Qty]]</f>
        <v>2.2080185042405551</v>
      </c>
      <c r="L11252">
        <f>Table1[[#This Row],[Total Revenue + Open]]/Table1[[#This Row],[Qty]]</f>
        <v>2.2080185042405551</v>
      </c>
    </row>
    <row r="11253" spans="1:12" hidden="1">
      <c r="A11253" t="s">
        <v>710</v>
      </c>
      <c r="B11253" t="s">
        <v>530</v>
      </c>
      <c r="C11253" t="s">
        <v>530</v>
      </c>
      <c r="D11253" t="s">
        <v>780</v>
      </c>
      <c r="E11253" t="s">
        <v>15</v>
      </c>
      <c r="F11253" t="s">
        <v>214</v>
      </c>
      <c r="G11253" t="s">
        <v>470</v>
      </c>
      <c r="H11253" s="1">
        <v>2022</v>
      </c>
      <c r="I11253" s="2">
        <v>5525</v>
      </c>
      <c r="J11253" s="3">
        <v>14300</v>
      </c>
      <c r="K11253">
        <f>Table1[[#This Row],[Total Revenue + Open]]/Table1[[#This Row],[Qty]]</f>
        <v>2.5882352941176472</v>
      </c>
      <c r="L11253">
        <f>Table1[[#This Row],[Total Revenue + Open]]/Table1[[#This Row],[Qty]]</f>
        <v>2.5882352941176472</v>
      </c>
    </row>
    <row r="11254" spans="1:12">
      <c r="A11254" t="s">
        <v>10</v>
      </c>
      <c r="B11254" t="s">
        <v>530</v>
      </c>
      <c r="C11254" t="s">
        <v>530</v>
      </c>
      <c r="D11254" t="s">
        <v>534</v>
      </c>
      <c r="E11254" t="s">
        <v>15</v>
      </c>
      <c r="F11254" t="s">
        <v>357</v>
      </c>
      <c r="G11254" t="s">
        <v>359</v>
      </c>
      <c r="H11254" s="1">
        <v>2022</v>
      </c>
      <c r="I11254" s="2">
        <v>7140</v>
      </c>
      <c r="J11254" s="3">
        <v>14200</v>
      </c>
      <c r="K11254">
        <f>Table1[[#This Row],[Total Revenue + Open]]/Table1[[#This Row],[Qty]]</f>
        <v>1.988795518207283</v>
      </c>
      <c r="L11254">
        <f>Table1[[#This Row],[Qty]]/Table1[[#This Row],[Total Revenue + Open]]</f>
        <v>0.5028169014084507</v>
      </c>
    </row>
    <row r="11255" spans="1:12" hidden="1">
      <c r="A11255" t="s">
        <v>544</v>
      </c>
      <c r="B11255" t="s">
        <v>530</v>
      </c>
      <c r="C11255" t="s">
        <v>530</v>
      </c>
      <c r="D11255" t="s">
        <v>702</v>
      </c>
      <c r="E11255" t="s">
        <v>15</v>
      </c>
      <c r="F11255" t="s">
        <v>36</v>
      </c>
      <c r="G11255" t="s">
        <v>37</v>
      </c>
      <c r="H11255" s="1">
        <v>2022</v>
      </c>
      <c r="I11255" s="2">
        <v>10355</v>
      </c>
      <c r="J11255" s="3">
        <v>14111</v>
      </c>
      <c r="K11255">
        <f>Table1[[#This Row],[Total Revenue + Open]]/Table1[[#This Row],[Qty]]</f>
        <v>1.3627233220666344</v>
      </c>
      <c r="L11255">
        <f>Table1[[#This Row],[Total Revenue + Open]]/Table1[[#This Row],[Qty]]</f>
        <v>1.3627233220666344</v>
      </c>
    </row>
    <row r="11256" spans="1:12" hidden="1">
      <c r="A11256" t="s">
        <v>544</v>
      </c>
      <c r="B11256" t="s">
        <v>530</v>
      </c>
      <c r="C11256" t="s">
        <v>530</v>
      </c>
      <c r="D11256" t="s">
        <v>700</v>
      </c>
      <c r="E11256" t="s">
        <v>15</v>
      </c>
      <c r="F11256" t="s">
        <v>36</v>
      </c>
      <c r="G11256" t="s">
        <v>385</v>
      </c>
      <c r="H11256" s="1">
        <v>2022</v>
      </c>
      <c r="I11256" s="2">
        <v>10710</v>
      </c>
      <c r="J11256" s="3">
        <v>14058</v>
      </c>
      <c r="K11256">
        <f>Table1[[#This Row],[Total Revenue + Open]]/Table1[[#This Row],[Qty]]</f>
        <v>1.3126050420168067</v>
      </c>
      <c r="L11256">
        <f>Table1[[#This Row],[Total Revenue + Open]]/Table1[[#This Row],[Qty]]</f>
        <v>1.3126050420168067</v>
      </c>
    </row>
    <row r="11257" spans="1:12">
      <c r="A11257" t="s">
        <v>10</v>
      </c>
      <c r="B11257" t="s">
        <v>530</v>
      </c>
      <c r="C11257" t="s">
        <v>530</v>
      </c>
      <c r="D11257" t="s">
        <v>534</v>
      </c>
      <c r="E11257" t="s">
        <v>15</v>
      </c>
      <c r="F11257" t="s">
        <v>498</v>
      </c>
      <c r="G11257" t="s">
        <v>500</v>
      </c>
      <c r="H11257" s="1">
        <v>2022</v>
      </c>
      <c r="I11257" s="2">
        <v>3520</v>
      </c>
      <c r="J11257" s="3">
        <v>13895</v>
      </c>
      <c r="K11257">
        <f>Table1[[#This Row],[Total Revenue + Open]]/Table1[[#This Row],[Qty]]</f>
        <v>3.9474431818181817</v>
      </c>
      <c r="L11257">
        <f>Table1[[#This Row],[Qty]]/Table1[[#This Row],[Total Revenue + Open]]</f>
        <v>0.25332853544440448</v>
      </c>
    </row>
    <row r="11258" spans="1:12" hidden="1">
      <c r="A11258" t="s">
        <v>710</v>
      </c>
      <c r="B11258" t="s">
        <v>530</v>
      </c>
      <c r="C11258" t="s">
        <v>530</v>
      </c>
      <c r="D11258" t="s">
        <v>780</v>
      </c>
      <c r="E11258" t="s">
        <v>15</v>
      </c>
      <c r="F11258" t="s">
        <v>16</v>
      </c>
      <c r="G11258" t="s">
        <v>158</v>
      </c>
      <c r="H11258" s="1">
        <v>2022</v>
      </c>
      <c r="I11258" s="2">
        <v>6235</v>
      </c>
      <c r="J11258" s="3">
        <v>13764</v>
      </c>
      <c r="K11258">
        <f>Table1[[#This Row],[Total Revenue + Open]]/Table1[[#This Row],[Qty]]</f>
        <v>2.2075380914194067</v>
      </c>
      <c r="L11258">
        <f>Table1[[#This Row],[Total Revenue + Open]]/Table1[[#This Row],[Qty]]</f>
        <v>2.2075380914194067</v>
      </c>
    </row>
    <row r="11259" spans="1:12" hidden="1">
      <c r="A11259" t="s">
        <v>544</v>
      </c>
      <c r="B11259" t="s">
        <v>530</v>
      </c>
      <c r="C11259" t="s">
        <v>530</v>
      </c>
      <c r="D11259" t="s">
        <v>702</v>
      </c>
      <c r="E11259" t="s">
        <v>15</v>
      </c>
      <c r="F11259" t="s">
        <v>36</v>
      </c>
      <c r="G11259" t="s">
        <v>180</v>
      </c>
      <c r="H11259" s="1">
        <v>2017</v>
      </c>
      <c r="I11259" s="2">
        <v>2490</v>
      </c>
      <c r="J11259" s="3">
        <v>2970</v>
      </c>
      <c r="K11259">
        <f>Table1[[#This Row],[Total Revenue + Open]]/Table1[[#This Row],[Qty]]</f>
        <v>1.1927710843373494</v>
      </c>
      <c r="L11259">
        <f>Table1[[#This Row],[Total Revenue + Open]]/Table1[[#This Row],[Qty]]</f>
        <v>1.1927710843373494</v>
      </c>
    </row>
    <row r="11260" spans="1:12" hidden="1">
      <c r="A11260" t="s">
        <v>544</v>
      </c>
      <c r="B11260" t="s">
        <v>530</v>
      </c>
      <c r="C11260" t="s">
        <v>530</v>
      </c>
      <c r="D11260" t="s">
        <v>702</v>
      </c>
      <c r="E11260" t="s">
        <v>15</v>
      </c>
      <c r="F11260" t="s">
        <v>36</v>
      </c>
      <c r="G11260" t="s">
        <v>180</v>
      </c>
      <c r="H11260" s="1">
        <v>2017</v>
      </c>
      <c r="I11260" s="2">
        <v>8350</v>
      </c>
      <c r="J11260" s="3">
        <v>9960</v>
      </c>
      <c r="K11260">
        <f>Table1[[#This Row],[Total Revenue + Open]]/Table1[[#This Row],[Qty]]</f>
        <v>1.192814371257485</v>
      </c>
      <c r="L11260">
        <f>Table1[[#This Row],[Total Revenue + Open]]/Table1[[#This Row],[Qty]]</f>
        <v>1.192814371257485</v>
      </c>
    </row>
    <row r="11261" spans="1:12" hidden="1">
      <c r="A11261" t="s">
        <v>544</v>
      </c>
      <c r="B11261" t="s">
        <v>530</v>
      </c>
      <c r="C11261" t="s">
        <v>530</v>
      </c>
      <c r="D11261" t="s">
        <v>702</v>
      </c>
      <c r="E11261" t="s">
        <v>15</v>
      </c>
      <c r="F11261" t="s">
        <v>36</v>
      </c>
      <c r="G11261" t="s">
        <v>180</v>
      </c>
      <c r="H11261" s="1">
        <v>2017</v>
      </c>
      <c r="I11261" s="2">
        <v>7320</v>
      </c>
      <c r="J11261" s="3">
        <v>8730</v>
      </c>
      <c r="K11261">
        <f>Table1[[#This Row],[Total Revenue + Open]]/Table1[[#This Row],[Qty]]</f>
        <v>1.1926229508196722</v>
      </c>
      <c r="L11261">
        <f>Table1[[#This Row],[Total Revenue + Open]]/Table1[[#This Row],[Qty]]</f>
        <v>1.1926229508196722</v>
      </c>
    </row>
    <row r="11262" spans="1:12" hidden="1">
      <c r="A11262" t="s">
        <v>544</v>
      </c>
      <c r="B11262" t="s">
        <v>530</v>
      </c>
      <c r="C11262" t="s">
        <v>530</v>
      </c>
      <c r="D11262" t="s">
        <v>702</v>
      </c>
      <c r="E11262" t="s">
        <v>15</v>
      </c>
      <c r="F11262" t="s">
        <v>36</v>
      </c>
      <c r="G11262" t="s">
        <v>180</v>
      </c>
      <c r="H11262" s="1">
        <v>2017</v>
      </c>
      <c r="I11262" s="2">
        <v>10185</v>
      </c>
      <c r="J11262" s="3">
        <v>12150</v>
      </c>
      <c r="K11262">
        <f>Table1[[#This Row],[Total Revenue + Open]]/Table1[[#This Row],[Qty]]</f>
        <v>1.1929307805596465</v>
      </c>
      <c r="L11262">
        <f>Table1[[#This Row],[Total Revenue + Open]]/Table1[[#This Row],[Qty]]</f>
        <v>1.1929307805596465</v>
      </c>
    </row>
    <row r="11263" spans="1:12" hidden="1">
      <c r="A11263" t="s">
        <v>544</v>
      </c>
      <c r="B11263" t="s">
        <v>530</v>
      </c>
      <c r="C11263" t="s">
        <v>530</v>
      </c>
      <c r="D11263" t="s">
        <v>702</v>
      </c>
      <c r="E11263" t="s">
        <v>15</v>
      </c>
      <c r="F11263" t="s">
        <v>36</v>
      </c>
      <c r="G11263" t="s">
        <v>180</v>
      </c>
      <c r="H11263" s="1">
        <v>2017</v>
      </c>
      <c r="I11263" s="2">
        <v>8150</v>
      </c>
      <c r="J11263" s="3">
        <v>9720</v>
      </c>
      <c r="K11263">
        <f>Table1[[#This Row],[Total Revenue + Open]]/Table1[[#This Row],[Qty]]</f>
        <v>1.1926380368098159</v>
      </c>
      <c r="L11263">
        <f>Table1[[#This Row],[Total Revenue + Open]]/Table1[[#This Row],[Qty]]</f>
        <v>1.1926380368098159</v>
      </c>
    </row>
    <row r="11264" spans="1:12" hidden="1">
      <c r="A11264" t="s">
        <v>544</v>
      </c>
      <c r="B11264" t="s">
        <v>530</v>
      </c>
      <c r="C11264" t="s">
        <v>530</v>
      </c>
      <c r="D11264" t="s">
        <v>702</v>
      </c>
      <c r="E11264" t="s">
        <v>15</v>
      </c>
      <c r="F11264" t="s">
        <v>36</v>
      </c>
      <c r="G11264" t="s">
        <v>180</v>
      </c>
      <c r="H11264" s="1">
        <v>2017</v>
      </c>
      <c r="I11264" s="2">
        <v>6115</v>
      </c>
      <c r="J11264" s="3">
        <v>7290</v>
      </c>
      <c r="K11264">
        <f>Table1[[#This Row],[Total Revenue + Open]]/Table1[[#This Row],[Qty]]</f>
        <v>1.1921504497138184</v>
      </c>
      <c r="L11264">
        <f>Table1[[#This Row],[Total Revenue + Open]]/Table1[[#This Row],[Qty]]</f>
        <v>1.1921504497138184</v>
      </c>
    </row>
    <row r="11265" spans="1:12" hidden="1">
      <c r="A11265" t="s">
        <v>544</v>
      </c>
      <c r="B11265" t="s">
        <v>530</v>
      </c>
      <c r="C11265" t="s">
        <v>530</v>
      </c>
      <c r="D11265" t="s">
        <v>702</v>
      </c>
      <c r="E11265" t="s">
        <v>15</v>
      </c>
      <c r="F11265" t="s">
        <v>36</v>
      </c>
      <c r="G11265" t="s">
        <v>180</v>
      </c>
      <c r="H11265" s="1">
        <v>2017</v>
      </c>
      <c r="I11265" s="2">
        <v>10405</v>
      </c>
      <c r="J11265" s="3">
        <v>12420</v>
      </c>
      <c r="K11265">
        <f>Table1[[#This Row],[Total Revenue + Open]]/Table1[[#This Row],[Qty]]</f>
        <v>1.1936568957232101</v>
      </c>
      <c r="L11265">
        <f>Table1[[#This Row],[Total Revenue + Open]]/Table1[[#This Row],[Qty]]</f>
        <v>1.1936568957232101</v>
      </c>
    </row>
    <row r="11266" spans="1:12" hidden="1">
      <c r="A11266" t="s">
        <v>544</v>
      </c>
      <c r="B11266" t="s">
        <v>530</v>
      </c>
      <c r="C11266" t="s">
        <v>530</v>
      </c>
      <c r="D11266" t="s">
        <v>702</v>
      </c>
      <c r="E11266" t="s">
        <v>15</v>
      </c>
      <c r="F11266" t="s">
        <v>36</v>
      </c>
      <c r="G11266" t="s">
        <v>180</v>
      </c>
      <c r="H11266" s="1">
        <v>2018</v>
      </c>
      <c r="I11266" s="2">
        <v>4675</v>
      </c>
      <c r="J11266" s="3">
        <v>5580</v>
      </c>
      <c r="K11266">
        <f>Table1[[#This Row],[Total Revenue + Open]]/Table1[[#This Row],[Qty]]</f>
        <v>1.1935828877005348</v>
      </c>
      <c r="L11266">
        <f>Table1[[#This Row],[Total Revenue + Open]]/Table1[[#This Row],[Qty]]</f>
        <v>1.1935828877005348</v>
      </c>
    </row>
    <row r="11267" spans="1:12" hidden="1">
      <c r="A11267" t="s">
        <v>544</v>
      </c>
      <c r="B11267" t="s">
        <v>530</v>
      </c>
      <c r="C11267" t="s">
        <v>530</v>
      </c>
      <c r="D11267" t="s">
        <v>702</v>
      </c>
      <c r="E11267" t="s">
        <v>15</v>
      </c>
      <c r="F11267" t="s">
        <v>36</v>
      </c>
      <c r="G11267" t="s">
        <v>180</v>
      </c>
      <c r="H11267" s="1">
        <v>2018</v>
      </c>
      <c r="I11267" s="2">
        <v>30650</v>
      </c>
      <c r="J11267" s="3">
        <v>36570</v>
      </c>
      <c r="K11267">
        <f>Table1[[#This Row],[Total Revenue + Open]]/Table1[[#This Row],[Qty]]</f>
        <v>1.1931484502446983</v>
      </c>
      <c r="L11267">
        <f>Table1[[#This Row],[Total Revenue + Open]]/Table1[[#This Row],[Qty]]</f>
        <v>1.1931484502446983</v>
      </c>
    </row>
    <row r="11268" spans="1:12" hidden="1">
      <c r="A11268" t="s">
        <v>544</v>
      </c>
      <c r="B11268" t="s">
        <v>530</v>
      </c>
      <c r="C11268" t="s">
        <v>530</v>
      </c>
      <c r="D11268" t="s">
        <v>702</v>
      </c>
      <c r="E11268" t="s">
        <v>15</v>
      </c>
      <c r="F11268" t="s">
        <v>36</v>
      </c>
      <c r="G11268" t="s">
        <v>180</v>
      </c>
      <c r="H11268" s="1">
        <v>2018</v>
      </c>
      <c r="I11268" s="2">
        <v>10685</v>
      </c>
      <c r="J11268" s="3">
        <v>12750</v>
      </c>
      <c r="K11268">
        <f>Table1[[#This Row],[Total Revenue + Open]]/Table1[[#This Row],[Qty]]</f>
        <v>1.1932615816565277</v>
      </c>
      <c r="L11268">
        <f>Table1[[#This Row],[Total Revenue + Open]]/Table1[[#This Row],[Qty]]</f>
        <v>1.1932615816565277</v>
      </c>
    </row>
    <row r="11269" spans="1:12" hidden="1">
      <c r="A11269" t="s">
        <v>544</v>
      </c>
      <c r="B11269" t="s">
        <v>530</v>
      </c>
      <c r="C11269" t="s">
        <v>530</v>
      </c>
      <c r="D11269" t="s">
        <v>702</v>
      </c>
      <c r="E11269" t="s">
        <v>15</v>
      </c>
      <c r="F11269" t="s">
        <v>36</v>
      </c>
      <c r="G11269" t="s">
        <v>180</v>
      </c>
      <c r="H11269" s="1">
        <v>2018</v>
      </c>
      <c r="I11269" s="2">
        <v>14785</v>
      </c>
      <c r="J11269" s="3">
        <v>17640</v>
      </c>
      <c r="K11269">
        <f>Table1[[#This Row],[Total Revenue + Open]]/Table1[[#This Row],[Qty]]</f>
        <v>1.1931011159959419</v>
      </c>
      <c r="L11269">
        <f>Table1[[#This Row],[Total Revenue + Open]]/Table1[[#This Row],[Qty]]</f>
        <v>1.1931011159959419</v>
      </c>
    </row>
    <row r="11270" spans="1:12" hidden="1">
      <c r="A11270" t="s">
        <v>544</v>
      </c>
      <c r="B11270" t="s">
        <v>530</v>
      </c>
      <c r="C11270" t="s">
        <v>530</v>
      </c>
      <c r="D11270" t="s">
        <v>702</v>
      </c>
      <c r="E11270" t="s">
        <v>15</v>
      </c>
      <c r="F11270" t="s">
        <v>357</v>
      </c>
      <c r="G11270" t="s">
        <v>706</v>
      </c>
      <c r="H11270" s="1">
        <v>2021</v>
      </c>
      <c r="I11270" s="2">
        <v>6030</v>
      </c>
      <c r="J11270" s="3">
        <v>12120</v>
      </c>
      <c r="K11270">
        <f>Table1[[#This Row],[Total Revenue + Open]]/Table1[[#This Row],[Qty]]</f>
        <v>2.0099502487562191</v>
      </c>
      <c r="L11270">
        <f>Table1[[#This Row],[Total Revenue + Open]]/Table1[[#This Row],[Qty]]</f>
        <v>2.0099502487562191</v>
      </c>
    </row>
    <row r="11271" spans="1:12" hidden="1">
      <c r="A11271" t="s">
        <v>544</v>
      </c>
      <c r="B11271" t="s">
        <v>530</v>
      </c>
      <c r="C11271" t="s">
        <v>530</v>
      </c>
      <c r="D11271" t="s">
        <v>702</v>
      </c>
      <c r="E11271" t="s">
        <v>15</v>
      </c>
      <c r="F11271" t="s">
        <v>357</v>
      </c>
      <c r="G11271" t="s">
        <v>706</v>
      </c>
      <c r="H11271" s="1">
        <v>2021</v>
      </c>
      <c r="I11271" s="2">
        <v>6030</v>
      </c>
      <c r="J11271" s="3">
        <v>12120</v>
      </c>
      <c r="K11271">
        <f>Table1[[#This Row],[Total Revenue + Open]]/Table1[[#This Row],[Qty]]</f>
        <v>2.0099502487562191</v>
      </c>
      <c r="L11271">
        <f>Table1[[#This Row],[Total Revenue + Open]]/Table1[[#This Row],[Qty]]</f>
        <v>2.0099502487562191</v>
      </c>
    </row>
    <row r="11272" spans="1:12" hidden="1">
      <c r="A11272" t="s">
        <v>544</v>
      </c>
      <c r="B11272" t="s">
        <v>530</v>
      </c>
      <c r="C11272" t="s">
        <v>530</v>
      </c>
      <c r="D11272" t="s">
        <v>707</v>
      </c>
      <c r="E11272" t="s">
        <v>15</v>
      </c>
      <c r="F11272" t="s">
        <v>36</v>
      </c>
      <c r="G11272" t="s">
        <v>180</v>
      </c>
      <c r="H11272" s="1">
        <v>2017</v>
      </c>
      <c r="I11272" s="2">
        <v>4875</v>
      </c>
      <c r="J11272" s="3">
        <v>5820</v>
      </c>
      <c r="K11272">
        <f>Table1[[#This Row],[Total Revenue + Open]]/Table1[[#This Row],[Qty]]</f>
        <v>1.1938461538461538</v>
      </c>
      <c r="L11272">
        <f>Table1[[#This Row],[Total Revenue + Open]]/Table1[[#This Row],[Qty]]</f>
        <v>1.1938461538461538</v>
      </c>
    </row>
    <row r="11273" spans="1:12" hidden="1">
      <c r="A11273" t="s">
        <v>544</v>
      </c>
      <c r="B11273" t="s">
        <v>530</v>
      </c>
      <c r="C11273" t="s">
        <v>530</v>
      </c>
      <c r="D11273" t="s">
        <v>707</v>
      </c>
      <c r="E11273" t="s">
        <v>15</v>
      </c>
      <c r="F11273" t="s">
        <v>36</v>
      </c>
      <c r="G11273" t="s">
        <v>180</v>
      </c>
      <c r="H11273" s="1">
        <v>2017</v>
      </c>
      <c r="I11273" s="2">
        <v>2410</v>
      </c>
      <c r="J11273" s="3">
        <v>2880</v>
      </c>
      <c r="K11273">
        <f>Table1[[#This Row],[Total Revenue + Open]]/Table1[[#This Row],[Qty]]</f>
        <v>1.1950207468879668</v>
      </c>
      <c r="L11273">
        <f>Table1[[#This Row],[Total Revenue + Open]]/Table1[[#This Row],[Qty]]</f>
        <v>1.1950207468879668</v>
      </c>
    </row>
    <row r="11274" spans="1:12" hidden="1">
      <c r="A11274" t="s">
        <v>544</v>
      </c>
      <c r="B11274" t="s">
        <v>530</v>
      </c>
      <c r="C11274" t="s">
        <v>530</v>
      </c>
      <c r="D11274" t="s">
        <v>707</v>
      </c>
      <c r="E11274" t="s">
        <v>15</v>
      </c>
      <c r="F11274" t="s">
        <v>355</v>
      </c>
      <c r="G11274" t="s">
        <v>541</v>
      </c>
      <c r="H11274" s="1">
        <v>2017</v>
      </c>
      <c r="I11274" s="2">
        <v>2230</v>
      </c>
      <c r="J11274" s="3">
        <v>3885</v>
      </c>
      <c r="K11274">
        <f>Table1[[#This Row],[Total Revenue + Open]]/Table1[[#This Row],[Qty]]</f>
        <v>1.742152466367713</v>
      </c>
      <c r="L11274">
        <f>Table1[[#This Row],[Total Revenue + Open]]/Table1[[#This Row],[Qty]]</f>
        <v>1.742152466367713</v>
      </c>
    </row>
    <row r="11275" spans="1:12" hidden="1">
      <c r="A11275" t="s">
        <v>544</v>
      </c>
      <c r="B11275" t="s">
        <v>530</v>
      </c>
      <c r="C11275" t="s">
        <v>530</v>
      </c>
      <c r="D11275" t="s">
        <v>707</v>
      </c>
      <c r="E11275" t="s">
        <v>15</v>
      </c>
      <c r="F11275" t="s">
        <v>355</v>
      </c>
      <c r="G11275" t="s">
        <v>541</v>
      </c>
      <c r="H11275" s="1">
        <v>2017</v>
      </c>
      <c r="I11275" s="2">
        <v>1205</v>
      </c>
      <c r="J11275" s="3">
        <v>2100</v>
      </c>
      <c r="K11275">
        <f>Table1[[#This Row],[Total Revenue + Open]]/Table1[[#This Row],[Qty]]</f>
        <v>1.7427385892116183</v>
      </c>
      <c r="L11275">
        <f>Table1[[#This Row],[Total Revenue + Open]]/Table1[[#This Row],[Qty]]</f>
        <v>1.7427385892116183</v>
      </c>
    </row>
    <row r="11276" spans="1:12" hidden="1">
      <c r="A11276" t="s">
        <v>544</v>
      </c>
      <c r="B11276" t="s">
        <v>530</v>
      </c>
      <c r="C11276" t="s">
        <v>530</v>
      </c>
      <c r="D11276" t="s">
        <v>707</v>
      </c>
      <c r="E11276" t="s">
        <v>15</v>
      </c>
      <c r="F11276" t="s">
        <v>355</v>
      </c>
      <c r="G11276" t="s">
        <v>541</v>
      </c>
      <c r="H11276" s="1">
        <v>2017</v>
      </c>
      <c r="I11276" s="2">
        <v>1205</v>
      </c>
      <c r="J11276" s="3">
        <v>2100</v>
      </c>
      <c r="K11276">
        <f>Table1[[#This Row],[Total Revenue + Open]]/Table1[[#This Row],[Qty]]</f>
        <v>1.7427385892116183</v>
      </c>
      <c r="L11276">
        <f>Table1[[#This Row],[Total Revenue + Open]]/Table1[[#This Row],[Qty]]</f>
        <v>1.7427385892116183</v>
      </c>
    </row>
    <row r="11277" spans="1:12" hidden="1">
      <c r="A11277" t="s">
        <v>544</v>
      </c>
      <c r="B11277" t="s">
        <v>530</v>
      </c>
      <c r="C11277" t="s">
        <v>530</v>
      </c>
      <c r="D11277" t="s">
        <v>707</v>
      </c>
      <c r="E11277" t="s">
        <v>15</v>
      </c>
      <c r="F11277" t="s">
        <v>355</v>
      </c>
      <c r="G11277" t="s">
        <v>541</v>
      </c>
      <c r="H11277" s="1">
        <v>2018</v>
      </c>
      <c r="I11277" s="2">
        <v>600</v>
      </c>
      <c r="J11277" s="3">
        <v>1050</v>
      </c>
      <c r="K11277">
        <f>Table1[[#This Row],[Total Revenue + Open]]/Table1[[#This Row],[Qty]]</f>
        <v>1.75</v>
      </c>
      <c r="L11277">
        <f>Table1[[#This Row],[Total Revenue + Open]]/Table1[[#This Row],[Qty]]</f>
        <v>1.75</v>
      </c>
    </row>
    <row r="11278" spans="1:12" hidden="1">
      <c r="A11278" t="s">
        <v>544</v>
      </c>
      <c r="B11278" t="s">
        <v>530</v>
      </c>
      <c r="C11278" t="s">
        <v>530</v>
      </c>
      <c r="D11278" t="s">
        <v>707</v>
      </c>
      <c r="E11278" t="s">
        <v>15</v>
      </c>
      <c r="F11278" t="s">
        <v>355</v>
      </c>
      <c r="G11278" t="s">
        <v>356</v>
      </c>
      <c r="H11278" s="1">
        <v>2018</v>
      </c>
      <c r="I11278" s="2">
        <v>1210</v>
      </c>
      <c r="J11278" s="3">
        <v>2100</v>
      </c>
      <c r="K11278">
        <f>Table1[[#This Row],[Total Revenue + Open]]/Table1[[#This Row],[Qty]]</f>
        <v>1.7355371900826446</v>
      </c>
      <c r="L11278">
        <f>Table1[[#This Row],[Total Revenue + Open]]/Table1[[#This Row],[Qty]]</f>
        <v>1.7355371900826446</v>
      </c>
    </row>
    <row r="11279" spans="1:12" hidden="1">
      <c r="A11279" t="s">
        <v>544</v>
      </c>
      <c r="B11279" t="s">
        <v>530</v>
      </c>
      <c r="C11279" t="s">
        <v>530</v>
      </c>
      <c r="D11279" t="s">
        <v>707</v>
      </c>
      <c r="E11279" t="s">
        <v>15</v>
      </c>
      <c r="F11279" t="s">
        <v>355</v>
      </c>
      <c r="G11279" t="s">
        <v>356</v>
      </c>
      <c r="H11279" s="1">
        <v>2019</v>
      </c>
      <c r="I11279" s="2">
        <v>600</v>
      </c>
      <c r="J11279" s="3">
        <v>1050</v>
      </c>
      <c r="K11279">
        <f>Table1[[#This Row],[Total Revenue + Open]]/Table1[[#This Row],[Qty]]</f>
        <v>1.75</v>
      </c>
      <c r="L11279">
        <f>Table1[[#This Row],[Total Revenue + Open]]/Table1[[#This Row],[Qty]]</f>
        <v>1.75</v>
      </c>
    </row>
    <row r="11280" spans="1:12" hidden="1">
      <c r="A11280" t="s">
        <v>544</v>
      </c>
      <c r="B11280" t="s">
        <v>530</v>
      </c>
      <c r="C11280" t="s">
        <v>530</v>
      </c>
      <c r="D11280" t="s">
        <v>707</v>
      </c>
      <c r="E11280" t="s">
        <v>15</v>
      </c>
      <c r="F11280" t="s">
        <v>355</v>
      </c>
      <c r="G11280" t="s">
        <v>356</v>
      </c>
      <c r="H11280" s="1">
        <v>2019</v>
      </c>
      <c r="I11280" s="2">
        <v>650</v>
      </c>
      <c r="J11280" s="3">
        <v>1137.5</v>
      </c>
      <c r="K11280">
        <f>Table1[[#This Row],[Total Revenue + Open]]/Table1[[#This Row],[Qty]]</f>
        <v>1.75</v>
      </c>
      <c r="L11280">
        <f>Table1[[#This Row],[Total Revenue + Open]]/Table1[[#This Row],[Qty]]</f>
        <v>1.75</v>
      </c>
    </row>
    <row r="11281" spans="1:12" hidden="1">
      <c r="A11281" t="s">
        <v>544</v>
      </c>
      <c r="B11281" t="s">
        <v>530</v>
      </c>
      <c r="C11281" t="s">
        <v>530</v>
      </c>
      <c r="D11281" t="s">
        <v>707</v>
      </c>
      <c r="E11281" t="s">
        <v>15</v>
      </c>
      <c r="F11281" t="s">
        <v>355</v>
      </c>
      <c r="G11281" t="s">
        <v>356</v>
      </c>
      <c r="H11281" s="1">
        <v>2019</v>
      </c>
      <c r="I11281" s="2">
        <v>1610</v>
      </c>
      <c r="J11281" s="3">
        <v>2800</v>
      </c>
      <c r="K11281">
        <f>Table1[[#This Row],[Total Revenue + Open]]/Table1[[#This Row],[Qty]]</f>
        <v>1.7391304347826086</v>
      </c>
      <c r="L11281">
        <f>Table1[[#This Row],[Total Revenue + Open]]/Table1[[#This Row],[Qty]]</f>
        <v>1.7391304347826086</v>
      </c>
    </row>
    <row r="11282" spans="1:12" hidden="1">
      <c r="A11282" t="s">
        <v>544</v>
      </c>
      <c r="B11282" t="s">
        <v>530</v>
      </c>
      <c r="C11282" t="s">
        <v>530</v>
      </c>
      <c r="D11282" t="s">
        <v>707</v>
      </c>
      <c r="E11282" t="s">
        <v>15</v>
      </c>
      <c r="F11282" t="s">
        <v>355</v>
      </c>
      <c r="G11282" t="s">
        <v>356</v>
      </c>
      <c r="H11282" s="1">
        <v>2019</v>
      </c>
      <c r="I11282" s="2">
        <v>1060</v>
      </c>
      <c r="J11282" s="3">
        <v>1837.5</v>
      </c>
      <c r="K11282">
        <f>Table1[[#This Row],[Total Revenue + Open]]/Table1[[#This Row],[Qty]]</f>
        <v>1.7334905660377358</v>
      </c>
      <c r="L11282">
        <f>Table1[[#This Row],[Total Revenue + Open]]/Table1[[#This Row],[Qty]]</f>
        <v>1.7334905660377358</v>
      </c>
    </row>
    <row r="11283" spans="1:12" hidden="1">
      <c r="A11283" t="s">
        <v>544</v>
      </c>
      <c r="B11283" t="s">
        <v>530</v>
      </c>
      <c r="C11283" t="s">
        <v>530</v>
      </c>
      <c r="D11283" t="s">
        <v>707</v>
      </c>
      <c r="E11283" t="s">
        <v>15</v>
      </c>
      <c r="F11283" t="s">
        <v>355</v>
      </c>
      <c r="G11283" t="s">
        <v>356</v>
      </c>
      <c r="H11283" s="1">
        <v>2020</v>
      </c>
      <c r="I11283" s="2">
        <v>126000</v>
      </c>
      <c r="J11283" s="3">
        <v>268700.5</v>
      </c>
      <c r="K11283">
        <f>Table1[[#This Row],[Total Revenue + Open]]/Table1[[#This Row],[Qty]]</f>
        <v>2.1325436507936506</v>
      </c>
      <c r="L11283">
        <f>Table1[[#This Row],[Total Revenue + Open]]/Table1[[#This Row],[Qty]]</f>
        <v>2.1325436507936506</v>
      </c>
    </row>
    <row r="11284" spans="1:12" hidden="1">
      <c r="A11284" t="s">
        <v>544</v>
      </c>
      <c r="B11284" t="s">
        <v>530</v>
      </c>
      <c r="C11284" t="s">
        <v>530</v>
      </c>
      <c r="D11284" t="s">
        <v>707</v>
      </c>
      <c r="E11284" t="s">
        <v>15</v>
      </c>
      <c r="F11284" t="s">
        <v>355</v>
      </c>
      <c r="G11284" t="s">
        <v>356</v>
      </c>
      <c r="H11284" s="1">
        <v>2020</v>
      </c>
      <c r="I11284" s="2">
        <v>1060</v>
      </c>
      <c r="J11284" s="3">
        <v>2257.5</v>
      </c>
      <c r="K11284">
        <f>Table1[[#This Row],[Total Revenue + Open]]/Table1[[#This Row],[Qty]]</f>
        <v>2.1297169811320753</v>
      </c>
      <c r="L11284">
        <f>Table1[[#This Row],[Total Revenue + Open]]/Table1[[#This Row],[Qty]]</f>
        <v>2.1297169811320753</v>
      </c>
    </row>
    <row r="11285" spans="1:12" hidden="1">
      <c r="A11285" t="s">
        <v>544</v>
      </c>
      <c r="B11285" t="s">
        <v>530</v>
      </c>
      <c r="C11285" t="s">
        <v>530</v>
      </c>
      <c r="D11285" t="s">
        <v>707</v>
      </c>
      <c r="E11285" t="s">
        <v>15</v>
      </c>
      <c r="F11285" t="s">
        <v>355</v>
      </c>
      <c r="G11285" t="s">
        <v>356</v>
      </c>
      <c r="H11285" s="1">
        <v>2020</v>
      </c>
      <c r="I11285" s="2">
        <v>1060</v>
      </c>
      <c r="J11285" s="3">
        <v>2257.5</v>
      </c>
      <c r="K11285">
        <f>Table1[[#This Row],[Total Revenue + Open]]/Table1[[#This Row],[Qty]]</f>
        <v>2.1297169811320753</v>
      </c>
      <c r="L11285">
        <f>Table1[[#This Row],[Total Revenue + Open]]/Table1[[#This Row],[Qty]]</f>
        <v>2.1297169811320753</v>
      </c>
    </row>
    <row r="11286" spans="1:12" hidden="1">
      <c r="A11286" t="s">
        <v>544</v>
      </c>
      <c r="B11286" t="s">
        <v>530</v>
      </c>
      <c r="C11286" t="s">
        <v>530</v>
      </c>
      <c r="D11286" t="s">
        <v>707</v>
      </c>
      <c r="E11286" t="s">
        <v>15</v>
      </c>
      <c r="F11286" t="s">
        <v>355</v>
      </c>
      <c r="G11286" t="s">
        <v>356</v>
      </c>
      <c r="H11286" s="1">
        <v>2020</v>
      </c>
      <c r="I11286" s="2">
        <v>1110</v>
      </c>
      <c r="J11286" s="3">
        <v>2365</v>
      </c>
      <c r="K11286">
        <f>Table1[[#This Row],[Total Revenue + Open]]/Table1[[#This Row],[Qty]]</f>
        <v>2.1306306306306309</v>
      </c>
      <c r="L11286">
        <f>Table1[[#This Row],[Total Revenue + Open]]/Table1[[#This Row],[Qty]]</f>
        <v>2.1306306306306309</v>
      </c>
    </row>
    <row r="11287" spans="1:12" hidden="1">
      <c r="A11287" t="s">
        <v>544</v>
      </c>
      <c r="B11287" t="s">
        <v>530</v>
      </c>
      <c r="C11287" t="s">
        <v>530</v>
      </c>
      <c r="D11287" t="s">
        <v>707</v>
      </c>
      <c r="E11287" t="s">
        <v>15</v>
      </c>
      <c r="F11287" t="s">
        <v>355</v>
      </c>
      <c r="G11287" t="s">
        <v>356</v>
      </c>
      <c r="H11287" s="1">
        <v>2021</v>
      </c>
      <c r="I11287" s="2">
        <v>1360</v>
      </c>
      <c r="J11287" s="3">
        <v>2902.5</v>
      </c>
      <c r="K11287">
        <f>Table1[[#This Row],[Total Revenue + Open]]/Table1[[#This Row],[Qty]]</f>
        <v>2.1341911764705883</v>
      </c>
      <c r="L11287">
        <f>Table1[[#This Row],[Total Revenue + Open]]/Table1[[#This Row],[Qty]]</f>
        <v>2.1341911764705883</v>
      </c>
    </row>
    <row r="11288" spans="1:12" hidden="1">
      <c r="A11288" t="s">
        <v>544</v>
      </c>
      <c r="B11288" t="s">
        <v>530</v>
      </c>
      <c r="C11288" t="s">
        <v>530</v>
      </c>
      <c r="D11288" t="s">
        <v>707</v>
      </c>
      <c r="E11288" t="s">
        <v>15</v>
      </c>
      <c r="F11288" t="s">
        <v>355</v>
      </c>
      <c r="G11288" t="s">
        <v>356</v>
      </c>
      <c r="H11288" s="1">
        <v>2021</v>
      </c>
      <c r="I11288" s="2">
        <v>1310</v>
      </c>
      <c r="J11288" s="3">
        <v>2795</v>
      </c>
      <c r="K11288">
        <f>Table1[[#This Row],[Total Revenue + Open]]/Table1[[#This Row],[Qty]]</f>
        <v>2.1335877862595418</v>
      </c>
      <c r="L11288">
        <f>Table1[[#This Row],[Total Revenue + Open]]/Table1[[#This Row],[Qty]]</f>
        <v>2.1335877862595418</v>
      </c>
    </row>
    <row r="11289" spans="1:12" hidden="1">
      <c r="A11289" t="s">
        <v>544</v>
      </c>
      <c r="B11289" t="s">
        <v>530</v>
      </c>
      <c r="C11289" t="s">
        <v>530</v>
      </c>
      <c r="D11289" t="s">
        <v>707</v>
      </c>
      <c r="E11289" t="s">
        <v>15</v>
      </c>
      <c r="F11289" t="s">
        <v>355</v>
      </c>
      <c r="G11289" t="s">
        <v>356</v>
      </c>
      <c r="H11289" s="1">
        <v>2021</v>
      </c>
      <c r="I11289" s="2">
        <v>1260</v>
      </c>
      <c r="J11289" s="3">
        <v>2687.5</v>
      </c>
      <c r="K11289">
        <f>Table1[[#This Row],[Total Revenue + Open]]/Table1[[#This Row],[Qty]]</f>
        <v>2.1329365079365079</v>
      </c>
      <c r="L11289">
        <f>Table1[[#This Row],[Total Revenue + Open]]/Table1[[#This Row],[Qty]]</f>
        <v>2.1329365079365079</v>
      </c>
    </row>
    <row r="11290" spans="1:12" hidden="1">
      <c r="A11290" t="s">
        <v>544</v>
      </c>
      <c r="B11290" t="s">
        <v>530</v>
      </c>
      <c r="C11290" t="s">
        <v>530</v>
      </c>
      <c r="D11290" t="s">
        <v>707</v>
      </c>
      <c r="E11290" t="s">
        <v>15</v>
      </c>
      <c r="F11290" t="s">
        <v>357</v>
      </c>
      <c r="G11290" t="s">
        <v>359</v>
      </c>
      <c r="H11290" s="1">
        <v>2021</v>
      </c>
      <c r="I11290" s="2">
        <v>2065</v>
      </c>
      <c r="J11290" s="3">
        <v>4100</v>
      </c>
      <c r="K11290">
        <f>Table1[[#This Row],[Total Revenue + Open]]/Table1[[#This Row],[Qty]]</f>
        <v>1.9854721549636805</v>
      </c>
      <c r="L11290">
        <f>Table1[[#This Row],[Total Revenue + Open]]/Table1[[#This Row],[Qty]]</f>
        <v>1.9854721549636805</v>
      </c>
    </row>
    <row r="11291" spans="1:12" hidden="1">
      <c r="A11291" t="s">
        <v>710</v>
      </c>
      <c r="B11291" t="s">
        <v>530</v>
      </c>
      <c r="C11291" t="s">
        <v>530</v>
      </c>
      <c r="D11291" t="s">
        <v>786</v>
      </c>
      <c r="E11291" t="s">
        <v>15</v>
      </c>
      <c r="F11291" t="s">
        <v>16</v>
      </c>
      <c r="G11291" t="s">
        <v>158</v>
      </c>
      <c r="H11291" s="1">
        <v>2022</v>
      </c>
      <c r="I11291" s="2">
        <v>6235</v>
      </c>
      <c r="J11291" s="3">
        <v>13764</v>
      </c>
      <c r="K11291">
        <f>Table1[[#This Row],[Total Revenue + Open]]/Table1[[#This Row],[Qty]]</f>
        <v>2.2075380914194067</v>
      </c>
      <c r="L11291">
        <f>Table1[[#This Row],[Total Revenue + Open]]/Table1[[#This Row],[Qty]]</f>
        <v>2.2075380914194067</v>
      </c>
    </row>
    <row r="11292" spans="1:12" hidden="1">
      <c r="A11292" t="s">
        <v>544</v>
      </c>
      <c r="B11292" t="s">
        <v>530</v>
      </c>
      <c r="C11292" t="s">
        <v>530</v>
      </c>
      <c r="D11292" t="s">
        <v>702</v>
      </c>
      <c r="E11292" t="s">
        <v>15</v>
      </c>
      <c r="F11292" t="s">
        <v>36</v>
      </c>
      <c r="G11292" t="s">
        <v>37</v>
      </c>
      <c r="H11292" s="1">
        <v>2022</v>
      </c>
      <c r="I11292" s="2">
        <v>10050</v>
      </c>
      <c r="J11292" s="3">
        <v>13700</v>
      </c>
      <c r="K11292">
        <f>Table1[[#This Row],[Total Revenue + Open]]/Table1[[#This Row],[Qty]]</f>
        <v>1.3631840796019901</v>
      </c>
      <c r="L11292">
        <f>Table1[[#This Row],[Total Revenue + Open]]/Table1[[#This Row],[Qty]]</f>
        <v>1.3631840796019901</v>
      </c>
    </row>
    <row r="11293" spans="1:12" hidden="1">
      <c r="A11293" t="s">
        <v>544</v>
      </c>
      <c r="B11293" t="s">
        <v>530</v>
      </c>
      <c r="C11293" t="s">
        <v>530</v>
      </c>
      <c r="D11293" t="s">
        <v>708</v>
      </c>
      <c r="E11293" t="s">
        <v>15</v>
      </c>
      <c r="F11293" t="s">
        <v>34</v>
      </c>
      <c r="G11293" t="s">
        <v>35</v>
      </c>
      <c r="H11293" s="1">
        <v>2022</v>
      </c>
      <c r="I11293" s="2">
        <v>6135</v>
      </c>
      <c r="J11293" s="3">
        <v>13542</v>
      </c>
      <c r="K11293">
        <f>Table1[[#This Row],[Total Revenue + Open]]/Table1[[#This Row],[Qty]]</f>
        <v>2.2073349633251835</v>
      </c>
      <c r="L11293">
        <f>Table1[[#This Row],[Total Revenue + Open]]/Table1[[#This Row],[Qty]]</f>
        <v>2.2073349633251835</v>
      </c>
    </row>
    <row r="11294" spans="1:12" hidden="1">
      <c r="A11294" t="s">
        <v>710</v>
      </c>
      <c r="B11294" t="s">
        <v>530</v>
      </c>
      <c r="C11294" t="s">
        <v>530</v>
      </c>
      <c r="D11294" t="s">
        <v>790</v>
      </c>
      <c r="E11294" t="s">
        <v>15</v>
      </c>
      <c r="F11294" t="s">
        <v>34</v>
      </c>
      <c r="G11294" t="s">
        <v>35</v>
      </c>
      <c r="H11294" s="1">
        <v>2022</v>
      </c>
      <c r="I11294" s="2">
        <v>6030</v>
      </c>
      <c r="J11294" s="3">
        <v>13440</v>
      </c>
      <c r="K11294">
        <f>Table1[[#This Row],[Total Revenue + Open]]/Table1[[#This Row],[Qty]]</f>
        <v>2.2288557213930349</v>
      </c>
      <c r="L11294">
        <f>Table1[[#This Row],[Total Revenue + Open]]/Table1[[#This Row],[Qty]]</f>
        <v>2.2288557213930349</v>
      </c>
    </row>
    <row r="11295" spans="1:12" hidden="1">
      <c r="A11295" t="s">
        <v>544</v>
      </c>
      <c r="B11295" t="s">
        <v>530</v>
      </c>
      <c r="C11295" t="s">
        <v>530</v>
      </c>
      <c r="D11295" t="s">
        <v>561</v>
      </c>
      <c r="E11295" t="s">
        <v>15</v>
      </c>
      <c r="F11295" t="s">
        <v>36</v>
      </c>
      <c r="G11295" t="s">
        <v>37</v>
      </c>
      <c r="H11295" s="1">
        <v>2019</v>
      </c>
      <c r="I11295" s="2">
        <v>1860</v>
      </c>
      <c r="J11295" s="3">
        <v>2220</v>
      </c>
      <c r="K11295">
        <f>Table1[[#This Row],[Total Revenue + Open]]/Table1[[#This Row],[Qty]]</f>
        <v>1.1935483870967742</v>
      </c>
      <c r="L11295">
        <f>Table1[[#This Row],[Total Revenue + Open]]/Table1[[#This Row],[Qty]]</f>
        <v>1.1935483870967742</v>
      </c>
    </row>
    <row r="11296" spans="1:12" hidden="1">
      <c r="A11296" t="s">
        <v>544</v>
      </c>
      <c r="B11296" t="s">
        <v>530</v>
      </c>
      <c r="C11296" t="s">
        <v>530</v>
      </c>
      <c r="D11296" t="s">
        <v>708</v>
      </c>
      <c r="E11296" t="s">
        <v>15</v>
      </c>
      <c r="F11296" t="s">
        <v>123</v>
      </c>
      <c r="G11296" t="s">
        <v>709</v>
      </c>
      <c r="H11296" s="1">
        <v>2017</v>
      </c>
      <c r="I11296" s="2">
        <v>2460</v>
      </c>
      <c r="J11296" s="3">
        <v>6786.5</v>
      </c>
      <c r="K11296">
        <f>Table1[[#This Row],[Total Revenue + Open]]/Table1[[#This Row],[Qty]]</f>
        <v>2.758739837398374</v>
      </c>
      <c r="L11296">
        <f>Table1[[#This Row],[Total Revenue + Open]]/Table1[[#This Row],[Qty]]</f>
        <v>2.758739837398374</v>
      </c>
    </row>
    <row r="11297" spans="1:12" hidden="1">
      <c r="A11297" t="s">
        <v>544</v>
      </c>
      <c r="B11297" t="s">
        <v>530</v>
      </c>
      <c r="C11297" t="s">
        <v>530</v>
      </c>
      <c r="D11297" t="s">
        <v>708</v>
      </c>
      <c r="E11297" t="s">
        <v>15</v>
      </c>
      <c r="F11297" t="s">
        <v>34</v>
      </c>
      <c r="G11297" t="s">
        <v>35</v>
      </c>
      <c r="H11297" s="1">
        <v>2019</v>
      </c>
      <c r="I11297" s="2">
        <v>2865</v>
      </c>
      <c r="J11297" s="3">
        <v>6298.5</v>
      </c>
      <c r="K11297">
        <f>Table1[[#This Row],[Total Revenue + Open]]/Table1[[#This Row],[Qty]]</f>
        <v>2.1984293193717277</v>
      </c>
      <c r="L11297">
        <f>Table1[[#This Row],[Total Revenue + Open]]/Table1[[#This Row],[Qty]]</f>
        <v>2.1984293193717277</v>
      </c>
    </row>
    <row r="11298" spans="1:12" hidden="1">
      <c r="A11298" t="s">
        <v>544</v>
      </c>
      <c r="B11298" t="s">
        <v>530</v>
      </c>
      <c r="C11298" t="s">
        <v>530</v>
      </c>
      <c r="D11298" t="s">
        <v>708</v>
      </c>
      <c r="E11298" t="s">
        <v>15</v>
      </c>
      <c r="F11298" t="s">
        <v>34</v>
      </c>
      <c r="G11298" t="s">
        <v>35</v>
      </c>
      <c r="H11298" s="1">
        <v>2019</v>
      </c>
      <c r="I11298" s="2">
        <v>2465</v>
      </c>
      <c r="J11298" s="3">
        <v>5414.5</v>
      </c>
      <c r="K11298">
        <f>Table1[[#This Row],[Total Revenue + Open]]/Table1[[#This Row],[Qty]]</f>
        <v>2.1965517241379309</v>
      </c>
      <c r="L11298">
        <f>Table1[[#This Row],[Total Revenue + Open]]/Table1[[#This Row],[Qty]]</f>
        <v>2.1965517241379309</v>
      </c>
    </row>
    <row r="11299" spans="1:12" hidden="1">
      <c r="A11299" t="s">
        <v>544</v>
      </c>
      <c r="B11299" t="s">
        <v>530</v>
      </c>
      <c r="C11299" t="s">
        <v>530</v>
      </c>
      <c r="D11299" t="s">
        <v>708</v>
      </c>
      <c r="E11299" t="s">
        <v>15</v>
      </c>
      <c r="F11299" t="s">
        <v>34</v>
      </c>
      <c r="G11299" t="s">
        <v>35</v>
      </c>
      <c r="H11299" s="1">
        <v>2019</v>
      </c>
      <c r="I11299" s="2">
        <v>2465</v>
      </c>
      <c r="J11299" s="3">
        <v>5414.5</v>
      </c>
      <c r="K11299">
        <f>Table1[[#This Row],[Total Revenue + Open]]/Table1[[#This Row],[Qty]]</f>
        <v>2.1965517241379309</v>
      </c>
      <c r="L11299">
        <f>Table1[[#This Row],[Total Revenue + Open]]/Table1[[#This Row],[Qty]]</f>
        <v>2.1965517241379309</v>
      </c>
    </row>
    <row r="11300" spans="1:12" hidden="1">
      <c r="A11300" t="s">
        <v>544</v>
      </c>
      <c r="B11300" t="s">
        <v>530</v>
      </c>
      <c r="C11300" t="s">
        <v>530</v>
      </c>
      <c r="D11300" t="s">
        <v>708</v>
      </c>
      <c r="E11300" t="s">
        <v>15</v>
      </c>
      <c r="F11300" t="s">
        <v>34</v>
      </c>
      <c r="G11300" t="s">
        <v>35</v>
      </c>
      <c r="H11300" s="1">
        <v>2019</v>
      </c>
      <c r="I11300" s="2">
        <v>8545</v>
      </c>
      <c r="J11300" s="3">
        <v>18785</v>
      </c>
      <c r="K11300">
        <f>Table1[[#This Row],[Total Revenue + Open]]/Table1[[#This Row],[Qty]]</f>
        <v>2.19836161497952</v>
      </c>
      <c r="L11300">
        <f>Table1[[#This Row],[Total Revenue + Open]]/Table1[[#This Row],[Qty]]</f>
        <v>2.19836161497952</v>
      </c>
    </row>
    <row r="11301" spans="1:12" hidden="1">
      <c r="A11301" t="s">
        <v>544</v>
      </c>
      <c r="B11301" t="s">
        <v>530</v>
      </c>
      <c r="C11301" t="s">
        <v>530</v>
      </c>
      <c r="D11301" t="s">
        <v>708</v>
      </c>
      <c r="E11301" t="s">
        <v>15</v>
      </c>
      <c r="F11301" t="s">
        <v>34</v>
      </c>
      <c r="G11301" t="s">
        <v>35</v>
      </c>
      <c r="H11301" s="1">
        <v>2020</v>
      </c>
      <c r="I11301" s="2">
        <v>2465</v>
      </c>
      <c r="J11301" s="3">
        <v>5414.5</v>
      </c>
      <c r="K11301">
        <f>Table1[[#This Row],[Total Revenue + Open]]/Table1[[#This Row],[Qty]]</f>
        <v>2.1965517241379309</v>
      </c>
      <c r="L11301">
        <f>Table1[[#This Row],[Total Revenue + Open]]/Table1[[#This Row],[Qty]]</f>
        <v>2.1965517241379309</v>
      </c>
    </row>
    <row r="11302" spans="1:12" hidden="1">
      <c r="A11302" t="s">
        <v>544</v>
      </c>
      <c r="B11302" t="s">
        <v>530</v>
      </c>
      <c r="C11302" t="s">
        <v>530</v>
      </c>
      <c r="D11302" t="s">
        <v>708</v>
      </c>
      <c r="E11302" t="s">
        <v>15</v>
      </c>
      <c r="F11302" t="s">
        <v>34</v>
      </c>
      <c r="G11302" t="s">
        <v>35</v>
      </c>
      <c r="H11302" s="1">
        <v>2020</v>
      </c>
      <c r="I11302" s="2">
        <v>600</v>
      </c>
      <c r="J11302" s="3">
        <v>1326</v>
      </c>
      <c r="K11302">
        <f>Table1[[#This Row],[Total Revenue + Open]]/Table1[[#This Row],[Qty]]</f>
        <v>2.21</v>
      </c>
      <c r="L11302">
        <f>Table1[[#This Row],[Total Revenue + Open]]/Table1[[#This Row],[Qty]]</f>
        <v>2.21</v>
      </c>
    </row>
    <row r="11303" spans="1:12" hidden="1">
      <c r="A11303" t="s">
        <v>544</v>
      </c>
      <c r="B11303" t="s">
        <v>530</v>
      </c>
      <c r="C11303" t="s">
        <v>530</v>
      </c>
      <c r="D11303" t="s">
        <v>708</v>
      </c>
      <c r="E11303" t="s">
        <v>15</v>
      </c>
      <c r="F11303" t="s">
        <v>34</v>
      </c>
      <c r="G11303" t="s">
        <v>35</v>
      </c>
      <c r="H11303" s="1">
        <v>2020</v>
      </c>
      <c r="I11303" s="2">
        <v>2465</v>
      </c>
      <c r="J11303" s="3">
        <v>5414.5</v>
      </c>
      <c r="K11303">
        <f>Table1[[#This Row],[Total Revenue + Open]]/Table1[[#This Row],[Qty]]</f>
        <v>2.1965517241379309</v>
      </c>
      <c r="L11303">
        <f>Table1[[#This Row],[Total Revenue + Open]]/Table1[[#This Row],[Qty]]</f>
        <v>2.1965517241379309</v>
      </c>
    </row>
    <row r="11304" spans="1:12" hidden="1">
      <c r="A11304" t="s">
        <v>544</v>
      </c>
      <c r="B11304" t="s">
        <v>530</v>
      </c>
      <c r="C11304" t="s">
        <v>530</v>
      </c>
      <c r="D11304" t="s">
        <v>708</v>
      </c>
      <c r="E11304" t="s">
        <v>15</v>
      </c>
      <c r="F11304" t="s">
        <v>34</v>
      </c>
      <c r="G11304" t="s">
        <v>35</v>
      </c>
      <c r="H11304" s="1">
        <v>2020</v>
      </c>
      <c r="I11304" s="2">
        <v>246500</v>
      </c>
      <c r="J11304" s="3">
        <v>543900</v>
      </c>
      <c r="K11304">
        <f>Table1[[#This Row],[Total Revenue + Open]]/Table1[[#This Row],[Qty]]</f>
        <v>2.2064908722109533</v>
      </c>
      <c r="L11304">
        <f>Table1[[#This Row],[Total Revenue + Open]]/Table1[[#This Row],[Qty]]</f>
        <v>2.2064908722109533</v>
      </c>
    </row>
    <row r="11305" spans="1:12" hidden="1">
      <c r="A11305" t="s">
        <v>544</v>
      </c>
      <c r="B11305" t="s">
        <v>530</v>
      </c>
      <c r="C11305" t="s">
        <v>530</v>
      </c>
      <c r="D11305" t="s">
        <v>708</v>
      </c>
      <c r="E11305" t="s">
        <v>15</v>
      </c>
      <c r="F11305" t="s">
        <v>34</v>
      </c>
      <c r="G11305" t="s">
        <v>35</v>
      </c>
      <c r="H11305" s="1">
        <v>2020</v>
      </c>
      <c r="I11305" s="2">
        <v>4925</v>
      </c>
      <c r="J11305" s="3">
        <v>10878</v>
      </c>
      <c r="K11305">
        <f>Table1[[#This Row],[Total Revenue + Open]]/Table1[[#This Row],[Qty]]</f>
        <v>2.208730964467005</v>
      </c>
      <c r="L11305">
        <f>Table1[[#This Row],[Total Revenue + Open]]/Table1[[#This Row],[Qty]]</f>
        <v>2.208730964467005</v>
      </c>
    </row>
    <row r="11306" spans="1:12" hidden="1">
      <c r="A11306" t="s">
        <v>544</v>
      </c>
      <c r="B11306" t="s">
        <v>530</v>
      </c>
      <c r="C11306" t="s">
        <v>530</v>
      </c>
      <c r="D11306" t="s">
        <v>708</v>
      </c>
      <c r="E11306" t="s">
        <v>15</v>
      </c>
      <c r="F11306" t="s">
        <v>34</v>
      </c>
      <c r="G11306" t="s">
        <v>35</v>
      </c>
      <c r="H11306" s="1">
        <v>2020</v>
      </c>
      <c r="I11306" s="2">
        <v>8645</v>
      </c>
      <c r="J11306" s="3">
        <v>19092</v>
      </c>
      <c r="K11306">
        <f>Table1[[#This Row],[Total Revenue + Open]]/Table1[[#This Row],[Qty]]</f>
        <v>2.2084441873915557</v>
      </c>
      <c r="L11306">
        <f>Table1[[#This Row],[Total Revenue + Open]]/Table1[[#This Row],[Qty]]</f>
        <v>2.2084441873915557</v>
      </c>
    </row>
    <row r="11307" spans="1:12" hidden="1">
      <c r="A11307" t="s">
        <v>544</v>
      </c>
      <c r="B11307" t="s">
        <v>530</v>
      </c>
      <c r="C11307" t="s">
        <v>530</v>
      </c>
      <c r="D11307" t="s">
        <v>708</v>
      </c>
      <c r="E11307" t="s">
        <v>15</v>
      </c>
      <c r="F11307" t="s">
        <v>34</v>
      </c>
      <c r="G11307" t="s">
        <v>35</v>
      </c>
      <c r="H11307" s="1">
        <v>2020</v>
      </c>
      <c r="I11307" s="2">
        <v>2165</v>
      </c>
      <c r="J11307" s="3">
        <v>4773</v>
      </c>
      <c r="K11307">
        <f>Table1[[#This Row],[Total Revenue + Open]]/Table1[[#This Row],[Qty]]</f>
        <v>2.2046189376443417</v>
      </c>
      <c r="L11307">
        <f>Table1[[#This Row],[Total Revenue + Open]]/Table1[[#This Row],[Qty]]</f>
        <v>2.2046189376443417</v>
      </c>
    </row>
    <row r="11308" spans="1:12" hidden="1">
      <c r="A11308" t="s">
        <v>544</v>
      </c>
      <c r="B11308" t="s">
        <v>530</v>
      </c>
      <c r="C11308" t="s">
        <v>530</v>
      </c>
      <c r="D11308" t="s">
        <v>708</v>
      </c>
      <c r="E11308" t="s">
        <v>15</v>
      </c>
      <c r="F11308" t="s">
        <v>34</v>
      </c>
      <c r="G11308" t="s">
        <v>35</v>
      </c>
      <c r="H11308" s="1">
        <v>2021</v>
      </c>
      <c r="I11308" s="2">
        <v>6185</v>
      </c>
      <c r="J11308" s="3">
        <v>13653</v>
      </c>
      <c r="K11308">
        <f>Table1[[#This Row],[Total Revenue + Open]]/Table1[[#This Row],[Qty]]</f>
        <v>2.2074373484236056</v>
      </c>
      <c r="L11308">
        <f>Table1[[#This Row],[Total Revenue + Open]]/Table1[[#This Row],[Qty]]</f>
        <v>2.2074373484236056</v>
      </c>
    </row>
    <row r="11309" spans="1:12" hidden="1">
      <c r="A11309" t="s">
        <v>544</v>
      </c>
      <c r="B11309" t="s">
        <v>530</v>
      </c>
      <c r="C11309" t="s">
        <v>530</v>
      </c>
      <c r="D11309" t="s">
        <v>708</v>
      </c>
      <c r="E11309" t="s">
        <v>15</v>
      </c>
      <c r="F11309" t="s">
        <v>34</v>
      </c>
      <c r="G11309" t="s">
        <v>35</v>
      </c>
      <c r="H11309" s="1">
        <v>2021</v>
      </c>
      <c r="I11309" s="2">
        <v>7490</v>
      </c>
      <c r="J11309" s="3">
        <v>16539</v>
      </c>
      <c r="K11309">
        <f>Table1[[#This Row],[Total Revenue + Open]]/Table1[[#This Row],[Qty]]</f>
        <v>2.2081441922563418</v>
      </c>
      <c r="L11309">
        <f>Table1[[#This Row],[Total Revenue + Open]]/Table1[[#This Row],[Qty]]</f>
        <v>2.2081441922563418</v>
      </c>
    </row>
    <row r="11310" spans="1:12" hidden="1">
      <c r="A11310" t="s">
        <v>544</v>
      </c>
      <c r="B11310" t="s">
        <v>530</v>
      </c>
      <c r="C11310" t="s">
        <v>530</v>
      </c>
      <c r="D11310" t="s">
        <v>708</v>
      </c>
      <c r="E11310" t="s">
        <v>15</v>
      </c>
      <c r="F11310" t="s">
        <v>34</v>
      </c>
      <c r="G11310" t="s">
        <v>35</v>
      </c>
      <c r="H11310" s="1">
        <v>2021</v>
      </c>
      <c r="I11310" s="2">
        <v>3720</v>
      </c>
      <c r="J11310" s="3">
        <v>8214</v>
      </c>
      <c r="K11310">
        <f>Table1[[#This Row],[Total Revenue + Open]]/Table1[[#This Row],[Qty]]</f>
        <v>2.2080645161290322</v>
      </c>
      <c r="L11310">
        <f>Table1[[#This Row],[Total Revenue + Open]]/Table1[[#This Row],[Qty]]</f>
        <v>2.2080645161290322</v>
      </c>
    </row>
    <row r="11311" spans="1:12" hidden="1">
      <c r="A11311" t="s">
        <v>544</v>
      </c>
      <c r="B11311" t="s">
        <v>530</v>
      </c>
      <c r="C11311" t="s">
        <v>530</v>
      </c>
      <c r="D11311" t="s">
        <v>708</v>
      </c>
      <c r="E11311" t="s">
        <v>15</v>
      </c>
      <c r="F11311" t="s">
        <v>34</v>
      </c>
      <c r="G11311" t="s">
        <v>35</v>
      </c>
      <c r="H11311" s="1">
        <v>2021</v>
      </c>
      <c r="I11311" s="2">
        <v>7865</v>
      </c>
      <c r="J11311" s="3">
        <v>17371.5</v>
      </c>
      <c r="K11311">
        <f>Table1[[#This Row],[Total Revenue + Open]]/Table1[[#This Row],[Qty]]</f>
        <v>2.208709472345836</v>
      </c>
      <c r="L11311">
        <f>Table1[[#This Row],[Total Revenue + Open]]/Table1[[#This Row],[Qty]]</f>
        <v>2.208709472345836</v>
      </c>
    </row>
    <row r="11312" spans="1:12" hidden="1">
      <c r="A11312" t="s">
        <v>544</v>
      </c>
      <c r="B11312" t="s">
        <v>530</v>
      </c>
      <c r="C11312" t="s">
        <v>530</v>
      </c>
      <c r="D11312" t="s">
        <v>580</v>
      </c>
      <c r="E11312" t="s">
        <v>15</v>
      </c>
      <c r="F11312" t="s">
        <v>34</v>
      </c>
      <c r="G11312" t="s">
        <v>152</v>
      </c>
      <c r="H11312" s="1">
        <v>2022</v>
      </c>
      <c r="I11312" s="2">
        <v>5930</v>
      </c>
      <c r="J11312" s="3">
        <v>13216</v>
      </c>
      <c r="K11312">
        <f>Table1[[#This Row],[Total Revenue + Open]]/Table1[[#This Row],[Qty]]</f>
        <v>2.2286677908937604</v>
      </c>
      <c r="L11312">
        <f>Table1[[#This Row],[Total Revenue + Open]]/Table1[[#This Row],[Qty]]</f>
        <v>2.2286677908937604</v>
      </c>
    </row>
    <row r="11313" spans="1:12" hidden="1">
      <c r="A11313" t="s">
        <v>544</v>
      </c>
      <c r="B11313" t="s">
        <v>530</v>
      </c>
      <c r="C11313" t="s">
        <v>530</v>
      </c>
      <c r="D11313" t="s">
        <v>702</v>
      </c>
      <c r="E11313" t="s">
        <v>15</v>
      </c>
      <c r="F11313" t="s">
        <v>36</v>
      </c>
      <c r="G11313" t="s">
        <v>37</v>
      </c>
      <c r="H11313" s="1">
        <v>2022</v>
      </c>
      <c r="I11313" s="2">
        <v>10050</v>
      </c>
      <c r="J11313" s="3">
        <v>13200</v>
      </c>
      <c r="K11313">
        <f>Table1[[#This Row],[Total Revenue + Open]]/Table1[[#This Row],[Qty]]</f>
        <v>1.3134328358208955</v>
      </c>
      <c r="L11313">
        <f>Table1[[#This Row],[Total Revenue + Open]]/Table1[[#This Row],[Qty]]</f>
        <v>1.3134328358208955</v>
      </c>
    </row>
    <row r="11314" spans="1:12">
      <c r="A11314" t="s">
        <v>10</v>
      </c>
      <c r="B11314" t="s">
        <v>530</v>
      </c>
      <c r="C11314" t="s">
        <v>530</v>
      </c>
      <c r="D11314" t="s">
        <v>538</v>
      </c>
      <c r="E11314" t="s">
        <v>15</v>
      </c>
      <c r="F11314" t="s">
        <v>214</v>
      </c>
      <c r="G11314" t="s">
        <v>470</v>
      </c>
      <c r="H11314" s="1">
        <v>2022</v>
      </c>
      <c r="I11314" s="2">
        <v>5025</v>
      </c>
      <c r="J11314" s="3">
        <v>13000</v>
      </c>
      <c r="K11314">
        <f>Table1[[#This Row],[Total Revenue + Open]]/Table1[[#This Row],[Qty]]</f>
        <v>2.5870646766169156</v>
      </c>
      <c r="L11314">
        <f>Table1[[#This Row],[Qty]]/Table1[[#This Row],[Total Revenue + Open]]</f>
        <v>0.38653846153846155</v>
      </c>
    </row>
    <row r="11315" spans="1:12" hidden="1">
      <c r="A11315" t="s">
        <v>544</v>
      </c>
      <c r="B11315" t="s">
        <v>530</v>
      </c>
      <c r="C11315" t="s">
        <v>530</v>
      </c>
      <c r="D11315" t="s">
        <v>580</v>
      </c>
      <c r="E11315" t="s">
        <v>15</v>
      </c>
      <c r="F11315" t="s">
        <v>34</v>
      </c>
      <c r="G11315" t="s">
        <v>152</v>
      </c>
      <c r="H11315" s="1">
        <v>2022</v>
      </c>
      <c r="I11315" s="2">
        <v>5880</v>
      </c>
      <c r="J11315" s="3">
        <v>12987</v>
      </c>
      <c r="K11315">
        <f>Table1[[#This Row],[Total Revenue + Open]]/Table1[[#This Row],[Qty]]</f>
        <v>2.208673469387755</v>
      </c>
      <c r="L11315">
        <f>Table1[[#This Row],[Total Revenue + Open]]/Table1[[#This Row],[Qty]]</f>
        <v>2.208673469387755</v>
      </c>
    </row>
    <row r="11316" spans="1:12" hidden="1">
      <c r="A11316" t="s">
        <v>710</v>
      </c>
      <c r="B11316" t="s">
        <v>530</v>
      </c>
      <c r="C11316" t="s">
        <v>530</v>
      </c>
      <c r="D11316" t="s">
        <v>790</v>
      </c>
      <c r="E11316" t="s">
        <v>15</v>
      </c>
      <c r="F11316" t="s">
        <v>34</v>
      </c>
      <c r="G11316" t="s">
        <v>35</v>
      </c>
      <c r="H11316" s="1">
        <v>2022</v>
      </c>
      <c r="I11316" s="2">
        <v>5835</v>
      </c>
      <c r="J11316" s="3">
        <v>12876</v>
      </c>
      <c r="K11316">
        <f>Table1[[#This Row],[Total Revenue + Open]]/Table1[[#This Row],[Qty]]</f>
        <v>2.2066838046272492</v>
      </c>
      <c r="L11316">
        <f>Table1[[#This Row],[Total Revenue + Open]]/Table1[[#This Row],[Qty]]</f>
        <v>2.2066838046272492</v>
      </c>
    </row>
    <row r="11317" spans="1:12" hidden="1">
      <c r="A11317" t="s">
        <v>544</v>
      </c>
      <c r="B11317" t="s">
        <v>530</v>
      </c>
      <c r="C11317" t="s">
        <v>530</v>
      </c>
      <c r="D11317" t="s">
        <v>708</v>
      </c>
      <c r="E11317" t="s">
        <v>15</v>
      </c>
      <c r="F11317" t="s">
        <v>16</v>
      </c>
      <c r="G11317" t="s">
        <v>381</v>
      </c>
      <c r="H11317" s="1">
        <v>2018</v>
      </c>
      <c r="I11317" s="2">
        <v>5330</v>
      </c>
      <c r="J11317" s="3">
        <v>11713</v>
      </c>
      <c r="K11317">
        <f>Table1[[#This Row],[Total Revenue + Open]]/Table1[[#This Row],[Qty]]</f>
        <v>2.1975609756097563</v>
      </c>
      <c r="L11317">
        <f>Table1[[#This Row],[Total Revenue + Open]]/Table1[[#This Row],[Qty]]</f>
        <v>2.1975609756097563</v>
      </c>
    </row>
    <row r="11318" spans="1:12" hidden="1">
      <c r="A11318" t="s">
        <v>544</v>
      </c>
      <c r="B11318" t="s">
        <v>530</v>
      </c>
      <c r="C11318" t="s">
        <v>530</v>
      </c>
      <c r="D11318" t="s">
        <v>708</v>
      </c>
      <c r="E11318" t="s">
        <v>15</v>
      </c>
      <c r="F11318" t="s">
        <v>16</v>
      </c>
      <c r="G11318" t="s">
        <v>381</v>
      </c>
      <c r="H11318" s="1">
        <v>2019</v>
      </c>
      <c r="I11318" s="2">
        <v>5025</v>
      </c>
      <c r="J11318" s="3">
        <v>11050</v>
      </c>
      <c r="K11318">
        <f>Table1[[#This Row],[Total Revenue + Open]]/Table1[[#This Row],[Qty]]</f>
        <v>2.1990049751243781</v>
      </c>
      <c r="L11318">
        <f>Table1[[#This Row],[Total Revenue + Open]]/Table1[[#This Row],[Qty]]</f>
        <v>2.1990049751243781</v>
      </c>
    </row>
    <row r="11319" spans="1:12" hidden="1">
      <c r="A11319" t="s">
        <v>544</v>
      </c>
      <c r="B11319" t="s">
        <v>530</v>
      </c>
      <c r="C11319" t="s">
        <v>530</v>
      </c>
      <c r="D11319" t="s">
        <v>708</v>
      </c>
      <c r="E11319" t="s">
        <v>15</v>
      </c>
      <c r="F11319" t="s">
        <v>16</v>
      </c>
      <c r="G11319" t="s">
        <v>381</v>
      </c>
      <c r="H11319" s="1">
        <v>2019</v>
      </c>
      <c r="I11319" s="2">
        <v>5025</v>
      </c>
      <c r="J11319" s="3">
        <v>11050</v>
      </c>
      <c r="K11319">
        <f>Table1[[#This Row],[Total Revenue + Open]]/Table1[[#This Row],[Qty]]</f>
        <v>2.1990049751243781</v>
      </c>
      <c r="L11319">
        <f>Table1[[#This Row],[Total Revenue + Open]]/Table1[[#This Row],[Qty]]</f>
        <v>2.1990049751243781</v>
      </c>
    </row>
    <row r="11320" spans="1:12" hidden="1">
      <c r="A11320" t="s">
        <v>544</v>
      </c>
      <c r="B11320" t="s">
        <v>530</v>
      </c>
      <c r="C11320" t="s">
        <v>530</v>
      </c>
      <c r="D11320" t="s">
        <v>708</v>
      </c>
      <c r="E11320" t="s">
        <v>15</v>
      </c>
      <c r="F11320" t="s">
        <v>16</v>
      </c>
      <c r="G11320" t="s">
        <v>381</v>
      </c>
      <c r="H11320" s="1">
        <v>2019</v>
      </c>
      <c r="I11320" s="2">
        <v>10250</v>
      </c>
      <c r="J11320" s="3">
        <v>22542</v>
      </c>
      <c r="K11320">
        <f>Table1[[#This Row],[Total Revenue + Open]]/Table1[[#This Row],[Qty]]</f>
        <v>2.1992195121951221</v>
      </c>
      <c r="L11320">
        <f>Table1[[#This Row],[Total Revenue + Open]]/Table1[[#This Row],[Qty]]</f>
        <v>2.1992195121951221</v>
      </c>
    </row>
    <row r="11321" spans="1:12" hidden="1">
      <c r="A11321" t="s">
        <v>544</v>
      </c>
      <c r="B11321" t="s">
        <v>530</v>
      </c>
      <c r="C11321" t="s">
        <v>530</v>
      </c>
      <c r="D11321" t="s">
        <v>708</v>
      </c>
      <c r="E11321" t="s">
        <v>15</v>
      </c>
      <c r="F11321" t="s">
        <v>16</v>
      </c>
      <c r="G11321" t="s">
        <v>381</v>
      </c>
      <c r="H11321" s="1">
        <v>2019</v>
      </c>
      <c r="I11321" s="2">
        <v>100</v>
      </c>
      <c r="J11321" s="3">
        <v>221</v>
      </c>
      <c r="K11321">
        <f>Table1[[#This Row],[Total Revenue + Open]]/Table1[[#This Row],[Qty]]</f>
        <v>2.21</v>
      </c>
      <c r="L11321">
        <f>Table1[[#This Row],[Total Revenue + Open]]/Table1[[#This Row],[Qty]]</f>
        <v>2.21</v>
      </c>
    </row>
    <row r="11322" spans="1:12" hidden="1">
      <c r="A11322" t="s">
        <v>544</v>
      </c>
      <c r="B11322" t="s">
        <v>530</v>
      </c>
      <c r="C11322" t="s">
        <v>530</v>
      </c>
      <c r="D11322" t="s">
        <v>708</v>
      </c>
      <c r="E11322" t="s">
        <v>15</v>
      </c>
      <c r="F11322" t="s">
        <v>16</v>
      </c>
      <c r="G11322" t="s">
        <v>381</v>
      </c>
      <c r="H11322" s="1">
        <v>2019</v>
      </c>
      <c r="I11322" s="2">
        <v>5330</v>
      </c>
      <c r="J11322" s="3">
        <v>11713</v>
      </c>
      <c r="K11322">
        <f>Table1[[#This Row],[Total Revenue + Open]]/Table1[[#This Row],[Qty]]</f>
        <v>2.1975609756097563</v>
      </c>
      <c r="L11322">
        <f>Table1[[#This Row],[Total Revenue + Open]]/Table1[[#This Row],[Qty]]</f>
        <v>2.1975609756097563</v>
      </c>
    </row>
    <row r="11323" spans="1:12" hidden="1">
      <c r="A11323" t="s">
        <v>544</v>
      </c>
      <c r="B11323" t="s">
        <v>530</v>
      </c>
      <c r="C11323" t="s">
        <v>530</v>
      </c>
      <c r="D11323" t="s">
        <v>708</v>
      </c>
      <c r="E11323" t="s">
        <v>15</v>
      </c>
      <c r="F11323" t="s">
        <v>16</v>
      </c>
      <c r="G11323" t="s">
        <v>381</v>
      </c>
      <c r="H11323" s="1">
        <v>2020</v>
      </c>
      <c r="I11323" s="2">
        <v>2515</v>
      </c>
      <c r="J11323" s="3">
        <v>5525</v>
      </c>
      <c r="K11323">
        <f>Table1[[#This Row],[Total Revenue + Open]]/Table1[[#This Row],[Qty]]</f>
        <v>2.1968190854870775</v>
      </c>
      <c r="L11323">
        <f>Table1[[#This Row],[Total Revenue + Open]]/Table1[[#This Row],[Qty]]</f>
        <v>2.1968190854870775</v>
      </c>
    </row>
    <row r="11324" spans="1:12" hidden="1">
      <c r="A11324" t="s">
        <v>544</v>
      </c>
      <c r="B11324" t="s">
        <v>530</v>
      </c>
      <c r="C11324" t="s">
        <v>530</v>
      </c>
      <c r="D11324" t="s">
        <v>708</v>
      </c>
      <c r="E11324" t="s">
        <v>15</v>
      </c>
      <c r="F11324" t="s">
        <v>16</v>
      </c>
      <c r="G11324" t="s">
        <v>381</v>
      </c>
      <c r="H11324" s="1">
        <v>2020</v>
      </c>
      <c r="I11324" s="2">
        <v>5530</v>
      </c>
      <c r="J11324" s="3">
        <v>12210</v>
      </c>
      <c r="K11324">
        <f>Table1[[#This Row],[Total Revenue + Open]]/Table1[[#This Row],[Qty]]</f>
        <v>2.2079566003616637</v>
      </c>
      <c r="L11324">
        <f>Table1[[#This Row],[Total Revenue + Open]]/Table1[[#This Row],[Qty]]</f>
        <v>2.2079566003616637</v>
      </c>
    </row>
    <row r="11325" spans="1:12" hidden="1">
      <c r="A11325" t="s">
        <v>544</v>
      </c>
      <c r="B11325" t="s">
        <v>530</v>
      </c>
      <c r="C11325" t="s">
        <v>530</v>
      </c>
      <c r="D11325" t="s">
        <v>708</v>
      </c>
      <c r="E11325" t="s">
        <v>15</v>
      </c>
      <c r="F11325" t="s">
        <v>16</v>
      </c>
      <c r="G11325" t="s">
        <v>381</v>
      </c>
      <c r="H11325" s="1">
        <v>2021</v>
      </c>
      <c r="I11325" s="2">
        <v>4725</v>
      </c>
      <c r="J11325" s="3">
        <v>10434</v>
      </c>
      <c r="K11325">
        <f>Table1[[#This Row],[Total Revenue + Open]]/Table1[[#This Row],[Qty]]</f>
        <v>2.2082539682539681</v>
      </c>
      <c r="L11325">
        <f>Table1[[#This Row],[Total Revenue + Open]]/Table1[[#This Row],[Qty]]</f>
        <v>2.2082539682539681</v>
      </c>
    </row>
    <row r="11326" spans="1:12" hidden="1">
      <c r="A11326" t="s">
        <v>544</v>
      </c>
      <c r="B11326" t="s">
        <v>530</v>
      </c>
      <c r="C11326" t="s">
        <v>530</v>
      </c>
      <c r="D11326" t="s">
        <v>708</v>
      </c>
      <c r="E11326" t="s">
        <v>15</v>
      </c>
      <c r="F11326" t="s">
        <v>16</v>
      </c>
      <c r="G11326" t="s">
        <v>381</v>
      </c>
      <c r="H11326" s="1">
        <v>2021</v>
      </c>
      <c r="I11326" s="2">
        <v>5530</v>
      </c>
      <c r="J11326" s="3">
        <v>12210</v>
      </c>
      <c r="K11326">
        <f>Table1[[#This Row],[Total Revenue + Open]]/Table1[[#This Row],[Qty]]</f>
        <v>2.2079566003616637</v>
      </c>
      <c r="L11326">
        <f>Table1[[#This Row],[Total Revenue + Open]]/Table1[[#This Row],[Qty]]</f>
        <v>2.2079566003616637</v>
      </c>
    </row>
    <row r="11327" spans="1:12">
      <c r="A11327" t="s">
        <v>10</v>
      </c>
      <c r="B11327" t="s">
        <v>530</v>
      </c>
      <c r="C11327" t="s">
        <v>530</v>
      </c>
      <c r="D11327" t="s">
        <v>534</v>
      </c>
      <c r="E11327" t="s">
        <v>15</v>
      </c>
      <c r="F11327" t="s">
        <v>16</v>
      </c>
      <c r="G11327" t="s">
        <v>158</v>
      </c>
      <c r="H11327" s="1">
        <v>2022</v>
      </c>
      <c r="I11327" s="2">
        <v>5685</v>
      </c>
      <c r="J11327" s="3">
        <v>12656</v>
      </c>
      <c r="K11327">
        <f>Table1[[#This Row],[Total Revenue + Open]]/Table1[[#This Row],[Qty]]</f>
        <v>2.2262093227792437</v>
      </c>
      <c r="L11327">
        <f>Table1[[#This Row],[Qty]]/Table1[[#This Row],[Total Revenue + Open]]</f>
        <v>0.44919405815423513</v>
      </c>
    </row>
    <row r="11328" spans="1:12" hidden="1">
      <c r="A11328" t="s">
        <v>544</v>
      </c>
      <c r="B11328" t="s">
        <v>530</v>
      </c>
      <c r="C11328" t="s">
        <v>530</v>
      </c>
      <c r="D11328" t="s">
        <v>562</v>
      </c>
      <c r="E11328" t="s">
        <v>15</v>
      </c>
      <c r="F11328" t="s">
        <v>216</v>
      </c>
      <c r="G11328" t="s">
        <v>361</v>
      </c>
      <c r="H11328" s="1">
        <v>2022</v>
      </c>
      <c r="I11328" s="2">
        <v>4825</v>
      </c>
      <c r="J11328" s="3">
        <v>12480</v>
      </c>
      <c r="K11328">
        <f>Table1[[#This Row],[Total Revenue + Open]]/Table1[[#This Row],[Qty]]</f>
        <v>2.5865284974093266</v>
      </c>
      <c r="L11328">
        <f>Table1[[#This Row],[Total Revenue + Open]]/Table1[[#This Row],[Qty]]</f>
        <v>2.5865284974093266</v>
      </c>
    </row>
    <row r="11329" spans="1:12" hidden="1">
      <c r="A11329" t="s">
        <v>544</v>
      </c>
      <c r="B11329" t="s">
        <v>530</v>
      </c>
      <c r="C11329" t="s">
        <v>530</v>
      </c>
      <c r="D11329" t="s">
        <v>708</v>
      </c>
      <c r="E11329" t="s">
        <v>15</v>
      </c>
      <c r="F11329" t="s">
        <v>16</v>
      </c>
      <c r="G11329" t="s">
        <v>488</v>
      </c>
      <c r="H11329" s="1">
        <v>2019</v>
      </c>
      <c r="I11329" s="2">
        <v>750</v>
      </c>
      <c r="J11329" s="3">
        <v>1657.5</v>
      </c>
      <c r="K11329">
        <f>Table1[[#This Row],[Total Revenue + Open]]/Table1[[#This Row],[Qty]]</f>
        <v>2.21</v>
      </c>
      <c r="L11329">
        <f>Table1[[#This Row],[Total Revenue + Open]]/Table1[[#This Row],[Qty]]</f>
        <v>2.21</v>
      </c>
    </row>
    <row r="11330" spans="1:12" hidden="1">
      <c r="A11330" t="s">
        <v>544</v>
      </c>
      <c r="B11330" t="s">
        <v>530</v>
      </c>
      <c r="C11330" t="s">
        <v>530</v>
      </c>
      <c r="D11330" t="s">
        <v>708</v>
      </c>
      <c r="E11330" t="s">
        <v>15</v>
      </c>
      <c r="F11330" t="s">
        <v>16</v>
      </c>
      <c r="G11330" t="s">
        <v>488</v>
      </c>
      <c r="H11330" s="1">
        <v>2019</v>
      </c>
      <c r="I11330" s="2">
        <v>4520</v>
      </c>
      <c r="J11330" s="3">
        <v>9945</v>
      </c>
      <c r="K11330">
        <f>Table1[[#This Row],[Total Revenue + Open]]/Table1[[#This Row],[Qty]]</f>
        <v>2.2002212389380529</v>
      </c>
      <c r="L11330">
        <f>Table1[[#This Row],[Total Revenue + Open]]/Table1[[#This Row],[Qty]]</f>
        <v>2.2002212389380529</v>
      </c>
    </row>
    <row r="11331" spans="1:12" hidden="1">
      <c r="A11331" t="s">
        <v>544</v>
      </c>
      <c r="B11331" t="s">
        <v>530</v>
      </c>
      <c r="C11331" t="s">
        <v>530</v>
      </c>
      <c r="D11331" t="s">
        <v>708</v>
      </c>
      <c r="E11331" t="s">
        <v>15</v>
      </c>
      <c r="F11331" t="s">
        <v>16</v>
      </c>
      <c r="G11331" t="s">
        <v>488</v>
      </c>
      <c r="H11331" s="1">
        <v>2019</v>
      </c>
      <c r="I11331" s="2">
        <v>2465</v>
      </c>
      <c r="J11331" s="3">
        <v>5414.5</v>
      </c>
      <c r="K11331">
        <f>Table1[[#This Row],[Total Revenue + Open]]/Table1[[#This Row],[Qty]]</f>
        <v>2.1965517241379309</v>
      </c>
      <c r="L11331">
        <f>Table1[[#This Row],[Total Revenue + Open]]/Table1[[#This Row],[Qty]]</f>
        <v>2.1965517241379309</v>
      </c>
    </row>
    <row r="11332" spans="1:12" hidden="1">
      <c r="A11332" t="s">
        <v>544</v>
      </c>
      <c r="B11332" t="s">
        <v>530</v>
      </c>
      <c r="C11332" t="s">
        <v>530</v>
      </c>
      <c r="D11332" t="s">
        <v>708</v>
      </c>
      <c r="E11332" t="s">
        <v>15</v>
      </c>
      <c r="F11332" t="s">
        <v>16</v>
      </c>
      <c r="G11332" t="s">
        <v>488</v>
      </c>
      <c r="H11332" s="1">
        <v>2019</v>
      </c>
      <c r="I11332" s="2">
        <v>4020</v>
      </c>
      <c r="J11332" s="3">
        <v>8840</v>
      </c>
      <c r="K11332">
        <f>Table1[[#This Row],[Total Revenue + Open]]/Table1[[#This Row],[Qty]]</f>
        <v>2.1990049751243781</v>
      </c>
      <c r="L11332">
        <f>Table1[[#This Row],[Total Revenue + Open]]/Table1[[#This Row],[Qty]]</f>
        <v>2.1990049751243781</v>
      </c>
    </row>
    <row r="11333" spans="1:12" hidden="1">
      <c r="A11333" t="s">
        <v>544</v>
      </c>
      <c r="B11333" t="s">
        <v>530</v>
      </c>
      <c r="C11333" t="s">
        <v>530</v>
      </c>
      <c r="D11333" t="s">
        <v>708</v>
      </c>
      <c r="E11333" t="s">
        <v>15</v>
      </c>
      <c r="F11333" t="s">
        <v>16</v>
      </c>
      <c r="G11333" t="s">
        <v>488</v>
      </c>
      <c r="H11333" s="1">
        <v>2020</v>
      </c>
      <c r="I11333" s="2">
        <v>3520</v>
      </c>
      <c r="J11333" s="3">
        <v>7770</v>
      </c>
      <c r="K11333">
        <f>Table1[[#This Row],[Total Revenue + Open]]/Table1[[#This Row],[Qty]]</f>
        <v>2.2073863636363638</v>
      </c>
      <c r="L11333">
        <f>Table1[[#This Row],[Total Revenue + Open]]/Table1[[#This Row],[Qty]]</f>
        <v>2.2073863636363638</v>
      </c>
    </row>
    <row r="11334" spans="1:12" hidden="1">
      <c r="A11334" t="s">
        <v>544</v>
      </c>
      <c r="B11334" t="s">
        <v>530</v>
      </c>
      <c r="C11334" t="s">
        <v>530</v>
      </c>
      <c r="D11334" t="s">
        <v>708</v>
      </c>
      <c r="E11334" t="s">
        <v>15</v>
      </c>
      <c r="F11334" t="s">
        <v>16</v>
      </c>
      <c r="G11334" t="s">
        <v>488</v>
      </c>
      <c r="H11334" s="1">
        <v>2021</v>
      </c>
      <c r="I11334" s="2">
        <v>900</v>
      </c>
      <c r="J11334" s="3">
        <v>1998</v>
      </c>
      <c r="K11334">
        <f>Table1[[#This Row],[Total Revenue + Open]]/Table1[[#This Row],[Qty]]</f>
        <v>2.2200000000000002</v>
      </c>
      <c r="L11334">
        <f>Table1[[#This Row],[Total Revenue + Open]]/Table1[[#This Row],[Qty]]</f>
        <v>2.2200000000000002</v>
      </c>
    </row>
    <row r="11335" spans="1:12" hidden="1">
      <c r="A11335" t="s">
        <v>544</v>
      </c>
      <c r="B11335" t="s">
        <v>530</v>
      </c>
      <c r="C11335" t="s">
        <v>530</v>
      </c>
      <c r="D11335" t="s">
        <v>708</v>
      </c>
      <c r="E11335" t="s">
        <v>15</v>
      </c>
      <c r="F11335" t="s">
        <v>16</v>
      </c>
      <c r="G11335" t="s">
        <v>488</v>
      </c>
      <c r="H11335" s="1">
        <v>2021</v>
      </c>
      <c r="I11335" s="2">
        <v>2115</v>
      </c>
      <c r="J11335" s="3">
        <v>4662</v>
      </c>
      <c r="K11335">
        <f>Table1[[#This Row],[Total Revenue + Open]]/Table1[[#This Row],[Qty]]</f>
        <v>2.204255319148936</v>
      </c>
      <c r="L11335">
        <f>Table1[[#This Row],[Total Revenue + Open]]/Table1[[#This Row],[Qty]]</f>
        <v>2.204255319148936</v>
      </c>
    </row>
    <row r="11336" spans="1:12" hidden="1">
      <c r="A11336" t="s">
        <v>710</v>
      </c>
      <c r="B11336" t="s">
        <v>530</v>
      </c>
      <c r="C11336" t="s">
        <v>530</v>
      </c>
      <c r="D11336" t="s">
        <v>790</v>
      </c>
      <c r="E11336" t="s">
        <v>15</v>
      </c>
      <c r="F11336" t="s">
        <v>34</v>
      </c>
      <c r="G11336" t="s">
        <v>35</v>
      </c>
      <c r="H11336" s="1">
        <v>2022</v>
      </c>
      <c r="I11336" s="2">
        <v>5635</v>
      </c>
      <c r="J11336" s="3">
        <v>12432</v>
      </c>
      <c r="K11336">
        <f>Table1[[#This Row],[Total Revenue + Open]]/Table1[[#This Row],[Qty]]</f>
        <v>2.2062111801242237</v>
      </c>
      <c r="L11336">
        <f>Table1[[#This Row],[Total Revenue + Open]]/Table1[[#This Row],[Qty]]</f>
        <v>2.2062111801242237</v>
      </c>
    </row>
    <row r="11337" spans="1:12" hidden="1">
      <c r="A11337" t="s">
        <v>544</v>
      </c>
      <c r="B11337" t="s">
        <v>530</v>
      </c>
      <c r="C11337" t="s">
        <v>530</v>
      </c>
      <c r="D11337" t="s">
        <v>580</v>
      </c>
      <c r="E11337" t="s">
        <v>15</v>
      </c>
      <c r="F11337" t="s">
        <v>36</v>
      </c>
      <c r="G11337" t="s">
        <v>37</v>
      </c>
      <c r="H11337" s="1">
        <v>2022</v>
      </c>
      <c r="I11337" s="2">
        <v>9200</v>
      </c>
      <c r="J11337" s="3">
        <v>12352.5</v>
      </c>
      <c r="K11337">
        <f>Table1[[#This Row],[Total Revenue + Open]]/Table1[[#This Row],[Qty]]</f>
        <v>1.3426630434782609</v>
      </c>
      <c r="L11337">
        <f>Table1[[#This Row],[Total Revenue + Open]]/Table1[[#This Row],[Qty]]</f>
        <v>1.3426630434782609</v>
      </c>
    </row>
    <row r="11338" spans="1:12" hidden="1">
      <c r="A11338" t="s">
        <v>544</v>
      </c>
      <c r="B11338" t="s">
        <v>530</v>
      </c>
      <c r="C11338" t="s">
        <v>530</v>
      </c>
      <c r="D11338" t="s">
        <v>702</v>
      </c>
      <c r="E11338" t="s">
        <v>15</v>
      </c>
      <c r="F11338" t="s">
        <v>36</v>
      </c>
      <c r="G11338" t="s">
        <v>385</v>
      </c>
      <c r="H11338" s="1">
        <v>2022</v>
      </c>
      <c r="I11338" s="2">
        <v>9045</v>
      </c>
      <c r="J11338" s="3">
        <v>12150</v>
      </c>
      <c r="K11338">
        <f>Table1[[#This Row],[Total Revenue + Open]]/Table1[[#This Row],[Qty]]</f>
        <v>1.3432835820895523</v>
      </c>
      <c r="L11338">
        <f>Table1[[#This Row],[Total Revenue + Open]]/Table1[[#This Row],[Qty]]</f>
        <v>1.3432835820895523</v>
      </c>
    </row>
    <row r="11339" spans="1:12" hidden="1">
      <c r="A11339" t="s">
        <v>544</v>
      </c>
      <c r="B11339" t="s">
        <v>530</v>
      </c>
      <c r="C11339" t="s">
        <v>530</v>
      </c>
      <c r="D11339" t="s">
        <v>702</v>
      </c>
      <c r="E11339" t="s">
        <v>15</v>
      </c>
      <c r="F11339" t="s">
        <v>36</v>
      </c>
      <c r="G11339" t="s">
        <v>385</v>
      </c>
      <c r="H11339" s="1">
        <v>2022</v>
      </c>
      <c r="I11339" s="2">
        <v>8845</v>
      </c>
      <c r="J11339" s="3">
        <v>11880</v>
      </c>
      <c r="K11339">
        <f>Table1[[#This Row],[Total Revenue + Open]]/Table1[[#This Row],[Qty]]</f>
        <v>1.3431317128321085</v>
      </c>
      <c r="L11339">
        <f>Table1[[#This Row],[Total Revenue + Open]]/Table1[[#This Row],[Qty]]</f>
        <v>1.3431317128321085</v>
      </c>
    </row>
    <row r="11340" spans="1:12" hidden="1">
      <c r="A11340" t="s">
        <v>544</v>
      </c>
      <c r="B11340" t="s">
        <v>530</v>
      </c>
      <c r="C11340" t="s">
        <v>530</v>
      </c>
      <c r="D11340" t="s">
        <v>708</v>
      </c>
      <c r="E11340" t="s">
        <v>15</v>
      </c>
      <c r="F11340" t="s">
        <v>16</v>
      </c>
      <c r="G11340" t="s">
        <v>18</v>
      </c>
      <c r="H11340" s="1">
        <v>2018</v>
      </c>
      <c r="I11340" s="2">
        <v>5330</v>
      </c>
      <c r="J11340" s="3">
        <v>11713</v>
      </c>
      <c r="K11340">
        <f>Table1[[#This Row],[Total Revenue + Open]]/Table1[[#This Row],[Qty]]</f>
        <v>2.1975609756097563</v>
      </c>
      <c r="L11340">
        <f>Table1[[#This Row],[Total Revenue + Open]]/Table1[[#This Row],[Qty]]</f>
        <v>2.1975609756097563</v>
      </c>
    </row>
    <row r="11341" spans="1:12" hidden="1">
      <c r="A11341" t="s">
        <v>544</v>
      </c>
      <c r="B11341" t="s">
        <v>530</v>
      </c>
      <c r="C11341" t="s">
        <v>530</v>
      </c>
      <c r="D11341" t="s">
        <v>708</v>
      </c>
      <c r="E11341" t="s">
        <v>15</v>
      </c>
      <c r="F11341" t="s">
        <v>16</v>
      </c>
      <c r="G11341" t="s">
        <v>18</v>
      </c>
      <c r="H11341" s="1">
        <v>2019</v>
      </c>
      <c r="I11341" s="2">
        <v>5025</v>
      </c>
      <c r="J11341" s="3">
        <v>11050</v>
      </c>
      <c r="K11341">
        <f>Table1[[#This Row],[Total Revenue + Open]]/Table1[[#This Row],[Qty]]</f>
        <v>2.1990049751243781</v>
      </c>
      <c r="L11341">
        <f>Table1[[#This Row],[Total Revenue + Open]]/Table1[[#This Row],[Qty]]</f>
        <v>2.1990049751243781</v>
      </c>
    </row>
    <row r="11342" spans="1:12" hidden="1">
      <c r="A11342" t="s">
        <v>544</v>
      </c>
      <c r="B11342" t="s">
        <v>530</v>
      </c>
      <c r="C11342" t="s">
        <v>530</v>
      </c>
      <c r="D11342" t="s">
        <v>708</v>
      </c>
      <c r="E11342" t="s">
        <v>15</v>
      </c>
      <c r="F11342" t="s">
        <v>16</v>
      </c>
      <c r="G11342" t="s">
        <v>18</v>
      </c>
      <c r="H11342" s="1">
        <v>2019</v>
      </c>
      <c r="I11342" s="2">
        <v>5025</v>
      </c>
      <c r="J11342" s="3">
        <v>11050</v>
      </c>
      <c r="K11342">
        <f>Table1[[#This Row],[Total Revenue + Open]]/Table1[[#This Row],[Qty]]</f>
        <v>2.1990049751243781</v>
      </c>
      <c r="L11342">
        <f>Table1[[#This Row],[Total Revenue + Open]]/Table1[[#This Row],[Qty]]</f>
        <v>2.1990049751243781</v>
      </c>
    </row>
    <row r="11343" spans="1:12" hidden="1">
      <c r="A11343" t="s">
        <v>544</v>
      </c>
      <c r="B11343" t="s">
        <v>530</v>
      </c>
      <c r="C11343" t="s">
        <v>530</v>
      </c>
      <c r="D11343" t="s">
        <v>708</v>
      </c>
      <c r="E11343" t="s">
        <v>15</v>
      </c>
      <c r="F11343" t="s">
        <v>16</v>
      </c>
      <c r="G11343" t="s">
        <v>18</v>
      </c>
      <c r="H11343" s="1">
        <v>2019</v>
      </c>
      <c r="I11343" s="2">
        <v>10250</v>
      </c>
      <c r="J11343" s="3">
        <v>22542</v>
      </c>
      <c r="K11343">
        <f>Table1[[#This Row],[Total Revenue + Open]]/Table1[[#This Row],[Qty]]</f>
        <v>2.1992195121951221</v>
      </c>
      <c r="L11343">
        <f>Table1[[#This Row],[Total Revenue + Open]]/Table1[[#This Row],[Qty]]</f>
        <v>2.1992195121951221</v>
      </c>
    </row>
    <row r="11344" spans="1:12" hidden="1">
      <c r="A11344" t="s">
        <v>544</v>
      </c>
      <c r="B11344" t="s">
        <v>530</v>
      </c>
      <c r="C11344" t="s">
        <v>530</v>
      </c>
      <c r="D11344" t="s">
        <v>708</v>
      </c>
      <c r="E11344" t="s">
        <v>15</v>
      </c>
      <c r="F11344" t="s">
        <v>16</v>
      </c>
      <c r="G11344" t="s">
        <v>18</v>
      </c>
      <c r="H11344" s="1">
        <v>2019</v>
      </c>
      <c r="I11344" s="2">
        <v>100</v>
      </c>
      <c r="J11344" s="3">
        <v>221</v>
      </c>
      <c r="K11344">
        <f>Table1[[#This Row],[Total Revenue + Open]]/Table1[[#This Row],[Qty]]</f>
        <v>2.21</v>
      </c>
      <c r="L11344">
        <f>Table1[[#This Row],[Total Revenue + Open]]/Table1[[#This Row],[Qty]]</f>
        <v>2.21</v>
      </c>
    </row>
    <row r="11345" spans="1:12" hidden="1">
      <c r="A11345" t="s">
        <v>544</v>
      </c>
      <c r="B11345" t="s">
        <v>530</v>
      </c>
      <c r="C11345" t="s">
        <v>530</v>
      </c>
      <c r="D11345" t="s">
        <v>708</v>
      </c>
      <c r="E11345" t="s">
        <v>15</v>
      </c>
      <c r="F11345" t="s">
        <v>16</v>
      </c>
      <c r="G11345" t="s">
        <v>18</v>
      </c>
      <c r="H11345" s="1">
        <v>2019</v>
      </c>
      <c r="I11345" s="2">
        <v>5330</v>
      </c>
      <c r="J11345" s="3">
        <v>11713</v>
      </c>
      <c r="K11345">
        <f>Table1[[#This Row],[Total Revenue + Open]]/Table1[[#This Row],[Qty]]</f>
        <v>2.1975609756097563</v>
      </c>
      <c r="L11345">
        <f>Table1[[#This Row],[Total Revenue + Open]]/Table1[[#This Row],[Qty]]</f>
        <v>2.1975609756097563</v>
      </c>
    </row>
    <row r="11346" spans="1:12" hidden="1">
      <c r="A11346" t="s">
        <v>544</v>
      </c>
      <c r="B11346" t="s">
        <v>530</v>
      </c>
      <c r="C11346" t="s">
        <v>530</v>
      </c>
      <c r="D11346" t="s">
        <v>708</v>
      </c>
      <c r="E11346" t="s">
        <v>15</v>
      </c>
      <c r="F11346" t="s">
        <v>16</v>
      </c>
      <c r="G11346" t="s">
        <v>18</v>
      </c>
      <c r="H11346" s="1">
        <v>2020</v>
      </c>
      <c r="I11346" s="2">
        <v>2515</v>
      </c>
      <c r="J11346" s="3">
        <v>5525</v>
      </c>
      <c r="K11346">
        <f>Table1[[#This Row],[Total Revenue + Open]]/Table1[[#This Row],[Qty]]</f>
        <v>2.1968190854870775</v>
      </c>
      <c r="L11346">
        <f>Table1[[#This Row],[Total Revenue + Open]]/Table1[[#This Row],[Qty]]</f>
        <v>2.1968190854870775</v>
      </c>
    </row>
    <row r="11347" spans="1:12" hidden="1">
      <c r="A11347" t="s">
        <v>544</v>
      </c>
      <c r="B11347" t="s">
        <v>530</v>
      </c>
      <c r="C11347" t="s">
        <v>530</v>
      </c>
      <c r="D11347" t="s">
        <v>708</v>
      </c>
      <c r="E11347" t="s">
        <v>15</v>
      </c>
      <c r="F11347" t="s">
        <v>16</v>
      </c>
      <c r="G11347" t="s">
        <v>18</v>
      </c>
      <c r="H11347" s="1">
        <v>2020</v>
      </c>
      <c r="I11347" s="2">
        <v>5530</v>
      </c>
      <c r="J11347" s="3">
        <v>12210</v>
      </c>
      <c r="K11347">
        <f>Table1[[#This Row],[Total Revenue + Open]]/Table1[[#This Row],[Qty]]</f>
        <v>2.2079566003616637</v>
      </c>
      <c r="L11347">
        <f>Table1[[#This Row],[Total Revenue + Open]]/Table1[[#This Row],[Qty]]</f>
        <v>2.2079566003616637</v>
      </c>
    </row>
    <row r="11348" spans="1:12" hidden="1">
      <c r="A11348" t="s">
        <v>544</v>
      </c>
      <c r="B11348" t="s">
        <v>530</v>
      </c>
      <c r="C11348" t="s">
        <v>530</v>
      </c>
      <c r="D11348" t="s">
        <v>708</v>
      </c>
      <c r="E11348" t="s">
        <v>15</v>
      </c>
      <c r="F11348" t="s">
        <v>16</v>
      </c>
      <c r="G11348" t="s">
        <v>18</v>
      </c>
      <c r="H11348" s="1">
        <v>2021</v>
      </c>
      <c r="I11348" s="2">
        <v>4725</v>
      </c>
      <c r="J11348" s="3">
        <v>10434</v>
      </c>
      <c r="K11348">
        <f>Table1[[#This Row],[Total Revenue + Open]]/Table1[[#This Row],[Qty]]</f>
        <v>2.2082539682539681</v>
      </c>
      <c r="L11348">
        <f>Table1[[#This Row],[Total Revenue + Open]]/Table1[[#This Row],[Qty]]</f>
        <v>2.2082539682539681</v>
      </c>
    </row>
    <row r="11349" spans="1:12" hidden="1">
      <c r="A11349" t="s">
        <v>544</v>
      </c>
      <c r="B11349" t="s">
        <v>530</v>
      </c>
      <c r="C11349" t="s">
        <v>530</v>
      </c>
      <c r="D11349" t="s">
        <v>708</v>
      </c>
      <c r="E11349" t="s">
        <v>15</v>
      </c>
      <c r="F11349" t="s">
        <v>16</v>
      </c>
      <c r="G11349" t="s">
        <v>18</v>
      </c>
      <c r="H11349" s="1">
        <v>2021</v>
      </c>
      <c r="I11349" s="2">
        <v>5530</v>
      </c>
      <c r="J11349" s="3">
        <v>12210</v>
      </c>
      <c r="K11349">
        <f>Table1[[#This Row],[Total Revenue + Open]]/Table1[[#This Row],[Qty]]</f>
        <v>2.2079566003616637</v>
      </c>
      <c r="L11349">
        <f>Table1[[#This Row],[Total Revenue + Open]]/Table1[[#This Row],[Qty]]</f>
        <v>2.2079566003616637</v>
      </c>
    </row>
    <row r="11350" spans="1:12">
      <c r="A11350" t="s">
        <v>10</v>
      </c>
      <c r="B11350" t="s">
        <v>530</v>
      </c>
      <c r="C11350" t="s">
        <v>530</v>
      </c>
      <c r="D11350" t="s">
        <v>534</v>
      </c>
      <c r="E11350" t="s">
        <v>15</v>
      </c>
      <c r="F11350" t="s">
        <v>357</v>
      </c>
      <c r="G11350" t="s">
        <v>359</v>
      </c>
      <c r="H11350" s="1">
        <v>2022</v>
      </c>
      <c r="I11350" s="2">
        <v>7140</v>
      </c>
      <c r="J11350" s="3">
        <v>11857</v>
      </c>
      <c r="K11350">
        <f>Table1[[#This Row],[Total Revenue + Open]]/Table1[[#This Row],[Qty]]</f>
        <v>1.6606442577030813</v>
      </c>
      <c r="L11350">
        <f>Table1[[#This Row],[Qty]]/Table1[[#This Row],[Total Revenue + Open]]</f>
        <v>0.60217592983047985</v>
      </c>
    </row>
    <row r="11351" spans="1:12" hidden="1">
      <c r="A11351" t="s">
        <v>544</v>
      </c>
      <c r="B11351" t="s">
        <v>530</v>
      </c>
      <c r="C11351" t="s">
        <v>530</v>
      </c>
      <c r="D11351" t="s">
        <v>562</v>
      </c>
      <c r="E11351" t="s">
        <v>15</v>
      </c>
      <c r="F11351" t="s">
        <v>216</v>
      </c>
      <c r="G11351" t="s">
        <v>361</v>
      </c>
      <c r="H11351" s="1">
        <v>2022</v>
      </c>
      <c r="I11351" s="2">
        <v>4525</v>
      </c>
      <c r="J11351" s="3">
        <v>11700</v>
      </c>
      <c r="K11351">
        <f>Table1[[#This Row],[Total Revenue + Open]]/Table1[[#This Row],[Qty]]</f>
        <v>2.5856353591160222</v>
      </c>
      <c r="L11351">
        <f>Table1[[#This Row],[Total Revenue + Open]]/Table1[[#This Row],[Qty]]</f>
        <v>2.5856353591160222</v>
      </c>
    </row>
    <row r="11352" spans="1:12" hidden="1">
      <c r="A11352" t="s">
        <v>544</v>
      </c>
      <c r="B11352" t="s">
        <v>530</v>
      </c>
      <c r="C11352" t="s">
        <v>530</v>
      </c>
      <c r="D11352" t="s">
        <v>708</v>
      </c>
      <c r="E11352" t="s">
        <v>15</v>
      </c>
      <c r="F11352" t="s">
        <v>16</v>
      </c>
      <c r="G11352" t="s">
        <v>466</v>
      </c>
      <c r="H11352" s="1">
        <v>2019</v>
      </c>
      <c r="I11352" s="2">
        <v>750</v>
      </c>
      <c r="J11352" s="3">
        <v>1657.5</v>
      </c>
      <c r="K11352">
        <f>Table1[[#This Row],[Total Revenue + Open]]/Table1[[#This Row],[Qty]]</f>
        <v>2.21</v>
      </c>
      <c r="L11352">
        <f>Table1[[#This Row],[Total Revenue + Open]]/Table1[[#This Row],[Qty]]</f>
        <v>2.21</v>
      </c>
    </row>
    <row r="11353" spans="1:12" hidden="1">
      <c r="A11353" t="s">
        <v>544</v>
      </c>
      <c r="B11353" t="s">
        <v>530</v>
      </c>
      <c r="C11353" t="s">
        <v>530</v>
      </c>
      <c r="D11353" t="s">
        <v>708</v>
      </c>
      <c r="E11353" t="s">
        <v>15</v>
      </c>
      <c r="F11353" t="s">
        <v>16</v>
      </c>
      <c r="G11353" t="s">
        <v>466</v>
      </c>
      <c r="H11353" s="1">
        <v>2019</v>
      </c>
      <c r="I11353" s="2">
        <v>4520</v>
      </c>
      <c r="J11353" s="3">
        <v>9945</v>
      </c>
      <c r="K11353">
        <f>Table1[[#This Row],[Total Revenue + Open]]/Table1[[#This Row],[Qty]]</f>
        <v>2.2002212389380529</v>
      </c>
      <c r="L11353">
        <f>Table1[[#This Row],[Total Revenue + Open]]/Table1[[#This Row],[Qty]]</f>
        <v>2.2002212389380529</v>
      </c>
    </row>
    <row r="11354" spans="1:12" hidden="1">
      <c r="A11354" t="s">
        <v>544</v>
      </c>
      <c r="B11354" t="s">
        <v>530</v>
      </c>
      <c r="C11354" t="s">
        <v>530</v>
      </c>
      <c r="D11354" t="s">
        <v>708</v>
      </c>
      <c r="E11354" t="s">
        <v>15</v>
      </c>
      <c r="F11354" t="s">
        <v>16</v>
      </c>
      <c r="G11354" t="s">
        <v>466</v>
      </c>
      <c r="H11354" s="1">
        <v>2019</v>
      </c>
      <c r="I11354" s="2">
        <v>2465</v>
      </c>
      <c r="J11354" s="3">
        <v>5414.5</v>
      </c>
      <c r="K11354">
        <f>Table1[[#This Row],[Total Revenue + Open]]/Table1[[#This Row],[Qty]]</f>
        <v>2.1965517241379309</v>
      </c>
      <c r="L11354">
        <f>Table1[[#This Row],[Total Revenue + Open]]/Table1[[#This Row],[Qty]]</f>
        <v>2.1965517241379309</v>
      </c>
    </row>
    <row r="11355" spans="1:12" hidden="1">
      <c r="A11355" t="s">
        <v>544</v>
      </c>
      <c r="B11355" t="s">
        <v>530</v>
      </c>
      <c r="C11355" t="s">
        <v>530</v>
      </c>
      <c r="D11355" t="s">
        <v>708</v>
      </c>
      <c r="E11355" t="s">
        <v>15</v>
      </c>
      <c r="F11355" t="s">
        <v>16</v>
      </c>
      <c r="G11355" t="s">
        <v>466</v>
      </c>
      <c r="H11355" s="1">
        <v>2019</v>
      </c>
      <c r="I11355" s="2">
        <v>5230</v>
      </c>
      <c r="J11355" s="3">
        <v>11492</v>
      </c>
      <c r="K11355">
        <f>Table1[[#This Row],[Total Revenue + Open]]/Table1[[#This Row],[Qty]]</f>
        <v>2.1973231357552581</v>
      </c>
      <c r="L11355">
        <f>Table1[[#This Row],[Total Revenue + Open]]/Table1[[#This Row],[Qty]]</f>
        <v>2.1973231357552581</v>
      </c>
    </row>
    <row r="11356" spans="1:12" hidden="1">
      <c r="A11356" t="s">
        <v>544</v>
      </c>
      <c r="B11356" t="s">
        <v>530</v>
      </c>
      <c r="C11356" t="s">
        <v>530</v>
      </c>
      <c r="D11356" t="s">
        <v>708</v>
      </c>
      <c r="E11356" t="s">
        <v>15</v>
      </c>
      <c r="F11356" t="s">
        <v>16</v>
      </c>
      <c r="G11356" t="s">
        <v>466</v>
      </c>
      <c r="H11356" s="1">
        <v>2019</v>
      </c>
      <c r="I11356" s="2">
        <v>9400</v>
      </c>
      <c r="J11356" s="3">
        <v>20663.5</v>
      </c>
      <c r="K11356">
        <f>Table1[[#This Row],[Total Revenue + Open]]/Table1[[#This Row],[Qty]]</f>
        <v>2.1982446808510638</v>
      </c>
      <c r="L11356">
        <f>Table1[[#This Row],[Total Revenue + Open]]/Table1[[#This Row],[Qty]]</f>
        <v>2.1982446808510638</v>
      </c>
    </row>
    <row r="11357" spans="1:12" hidden="1">
      <c r="A11357" t="s">
        <v>544</v>
      </c>
      <c r="B11357" t="s">
        <v>530</v>
      </c>
      <c r="C11357" t="s">
        <v>530</v>
      </c>
      <c r="D11357" t="s">
        <v>708</v>
      </c>
      <c r="E11357" t="s">
        <v>15</v>
      </c>
      <c r="F11357" t="s">
        <v>16</v>
      </c>
      <c r="G11357" t="s">
        <v>466</v>
      </c>
      <c r="H11357" s="1">
        <v>2019</v>
      </c>
      <c r="I11357" s="2">
        <v>4020</v>
      </c>
      <c r="J11357" s="3">
        <v>8840</v>
      </c>
      <c r="K11357">
        <f>Table1[[#This Row],[Total Revenue + Open]]/Table1[[#This Row],[Qty]]</f>
        <v>2.1990049751243781</v>
      </c>
      <c r="L11357">
        <f>Table1[[#This Row],[Total Revenue + Open]]/Table1[[#This Row],[Qty]]</f>
        <v>2.1990049751243781</v>
      </c>
    </row>
    <row r="11358" spans="1:12" hidden="1">
      <c r="A11358" t="s">
        <v>544</v>
      </c>
      <c r="B11358" t="s">
        <v>530</v>
      </c>
      <c r="C11358" t="s">
        <v>530</v>
      </c>
      <c r="D11358" t="s">
        <v>708</v>
      </c>
      <c r="E11358" t="s">
        <v>15</v>
      </c>
      <c r="F11358" t="s">
        <v>16</v>
      </c>
      <c r="G11358" t="s">
        <v>466</v>
      </c>
      <c r="H11358" s="1">
        <v>2020</v>
      </c>
      <c r="I11358" s="2">
        <v>3520</v>
      </c>
      <c r="J11358" s="3">
        <v>7770</v>
      </c>
      <c r="K11358">
        <f>Table1[[#This Row],[Total Revenue + Open]]/Table1[[#This Row],[Qty]]</f>
        <v>2.2073863636363638</v>
      </c>
      <c r="L11358">
        <f>Table1[[#This Row],[Total Revenue + Open]]/Table1[[#This Row],[Qty]]</f>
        <v>2.2073863636363638</v>
      </c>
    </row>
    <row r="11359" spans="1:12" hidden="1">
      <c r="A11359" t="s">
        <v>544</v>
      </c>
      <c r="B11359" t="s">
        <v>530</v>
      </c>
      <c r="C11359" t="s">
        <v>530</v>
      </c>
      <c r="D11359" t="s">
        <v>708</v>
      </c>
      <c r="E11359" t="s">
        <v>15</v>
      </c>
      <c r="F11359" t="s">
        <v>16</v>
      </c>
      <c r="G11359" t="s">
        <v>466</v>
      </c>
      <c r="H11359" s="1">
        <v>2021</v>
      </c>
      <c r="I11359" s="2">
        <v>900</v>
      </c>
      <c r="J11359" s="3">
        <v>1998</v>
      </c>
      <c r="K11359">
        <f>Table1[[#This Row],[Total Revenue + Open]]/Table1[[#This Row],[Qty]]</f>
        <v>2.2200000000000002</v>
      </c>
      <c r="L11359">
        <f>Table1[[#This Row],[Total Revenue + Open]]/Table1[[#This Row],[Qty]]</f>
        <v>2.2200000000000002</v>
      </c>
    </row>
    <row r="11360" spans="1:12" hidden="1">
      <c r="A11360" t="s">
        <v>544</v>
      </c>
      <c r="B11360" t="s">
        <v>530</v>
      </c>
      <c r="C11360" t="s">
        <v>530</v>
      </c>
      <c r="D11360" t="s">
        <v>708</v>
      </c>
      <c r="E11360" t="s">
        <v>15</v>
      </c>
      <c r="F11360" t="s">
        <v>16</v>
      </c>
      <c r="G11360" t="s">
        <v>466</v>
      </c>
      <c r="H11360" s="1">
        <v>2021</v>
      </c>
      <c r="I11360" s="2">
        <v>2115</v>
      </c>
      <c r="J11360" s="3">
        <v>4662</v>
      </c>
      <c r="K11360">
        <f>Table1[[#This Row],[Total Revenue + Open]]/Table1[[#This Row],[Qty]]</f>
        <v>2.204255319148936</v>
      </c>
      <c r="L11360">
        <f>Table1[[#This Row],[Total Revenue + Open]]/Table1[[#This Row],[Qty]]</f>
        <v>2.204255319148936</v>
      </c>
    </row>
    <row r="11361" spans="1:12">
      <c r="A11361" t="s">
        <v>10</v>
      </c>
      <c r="B11361" t="s">
        <v>530</v>
      </c>
      <c r="C11361" t="s">
        <v>530</v>
      </c>
      <c r="D11361" t="s">
        <v>534</v>
      </c>
      <c r="E11361" t="s">
        <v>15</v>
      </c>
      <c r="F11361" t="s">
        <v>16</v>
      </c>
      <c r="G11361" t="s">
        <v>158</v>
      </c>
      <c r="H11361" s="1">
        <v>2022</v>
      </c>
      <c r="I11361" s="2">
        <v>5230</v>
      </c>
      <c r="J11361" s="3">
        <v>11648</v>
      </c>
      <c r="K11361">
        <f>Table1[[#This Row],[Total Revenue + Open]]/Table1[[#This Row],[Qty]]</f>
        <v>2.2271510516252389</v>
      </c>
      <c r="L11361">
        <f>Table1[[#This Row],[Qty]]/Table1[[#This Row],[Total Revenue + Open]]</f>
        <v>0.44900412087912089</v>
      </c>
    </row>
    <row r="11362" spans="1:12">
      <c r="A11362" t="s">
        <v>10</v>
      </c>
      <c r="B11362" t="s">
        <v>530</v>
      </c>
      <c r="C11362" t="s">
        <v>530</v>
      </c>
      <c r="D11362" t="s">
        <v>538</v>
      </c>
      <c r="E11362" t="s">
        <v>15</v>
      </c>
      <c r="F11362" t="s">
        <v>214</v>
      </c>
      <c r="G11362" t="s">
        <v>470</v>
      </c>
      <c r="H11362" s="1">
        <v>2022</v>
      </c>
      <c r="I11362" s="2">
        <v>4475</v>
      </c>
      <c r="J11362" s="3">
        <v>11570</v>
      </c>
      <c r="K11362">
        <f>Table1[[#This Row],[Total Revenue + Open]]/Table1[[#This Row],[Qty]]</f>
        <v>2.5854748603351956</v>
      </c>
      <c r="L11362">
        <f>Table1[[#This Row],[Qty]]/Table1[[#This Row],[Total Revenue + Open]]</f>
        <v>0.38677614520311149</v>
      </c>
    </row>
    <row r="11363" spans="1:12" hidden="1">
      <c r="A11363" t="s">
        <v>544</v>
      </c>
      <c r="B11363" t="s">
        <v>530</v>
      </c>
      <c r="C11363" t="s">
        <v>530</v>
      </c>
      <c r="D11363" t="s">
        <v>708</v>
      </c>
      <c r="E11363" t="s">
        <v>15</v>
      </c>
      <c r="F11363" t="s">
        <v>16</v>
      </c>
      <c r="G11363" t="s">
        <v>381</v>
      </c>
      <c r="H11363" s="1">
        <v>2022</v>
      </c>
      <c r="I11363" s="2">
        <v>5230</v>
      </c>
      <c r="J11363" s="3">
        <v>11544</v>
      </c>
      <c r="K11363">
        <f>Table1[[#This Row],[Total Revenue + Open]]/Table1[[#This Row],[Qty]]</f>
        <v>2.2072657743785853</v>
      </c>
      <c r="L11363">
        <f>Table1[[#This Row],[Total Revenue + Open]]/Table1[[#This Row],[Qty]]</f>
        <v>2.2072657743785853</v>
      </c>
    </row>
    <row r="11364" spans="1:12" hidden="1">
      <c r="A11364" t="s">
        <v>544</v>
      </c>
      <c r="B11364" t="s">
        <v>530</v>
      </c>
      <c r="C11364" t="s">
        <v>530</v>
      </c>
      <c r="D11364" t="s">
        <v>708</v>
      </c>
      <c r="E11364" t="s">
        <v>15</v>
      </c>
      <c r="F11364" t="s">
        <v>16</v>
      </c>
      <c r="G11364" t="s">
        <v>158</v>
      </c>
      <c r="H11364" s="1">
        <v>2019</v>
      </c>
      <c r="I11364" s="2">
        <v>5130</v>
      </c>
      <c r="J11364" s="3">
        <v>11271</v>
      </c>
      <c r="K11364">
        <f>Table1[[#This Row],[Total Revenue + Open]]/Table1[[#This Row],[Qty]]</f>
        <v>2.197076023391813</v>
      </c>
      <c r="L11364">
        <f>Table1[[#This Row],[Total Revenue + Open]]/Table1[[#This Row],[Qty]]</f>
        <v>2.197076023391813</v>
      </c>
    </row>
    <row r="11365" spans="1:12" hidden="1">
      <c r="A11365" t="s">
        <v>544</v>
      </c>
      <c r="B11365" t="s">
        <v>530</v>
      </c>
      <c r="C11365" t="s">
        <v>530</v>
      </c>
      <c r="D11365" t="s">
        <v>708</v>
      </c>
      <c r="E11365" t="s">
        <v>15</v>
      </c>
      <c r="F11365" t="s">
        <v>16</v>
      </c>
      <c r="G11365" t="s">
        <v>158</v>
      </c>
      <c r="H11365" s="1">
        <v>2019</v>
      </c>
      <c r="I11365" s="2">
        <v>14330</v>
      </c>
      <c r="J11365" s="3">
        <v>31492.5</v>
      </c>
      <c r="K11365">
        <f>Table1[[#This Row],[Total Revenue + Open]]/Table1[[#This Row],[Qty]]</f>
        <v>2.1976622470341942</v>
      </c>
      <c r="L11365">
        <f>Table1[[#This Row],[Total Revenue + Open]]/Table1[[#This Row],[Qty]]</f>
        <v>2.1976622470341942</v>
      </c>
    </row>
    <row r="11366" spans="1:12" hidden="1">
      <c r="A11366" t="s">
        <v>544</v>
      </c>
      <c r="B11366" t="s">
        <v>530</v>
      </c>
      <c r="C11366" t="s">
        <v>530</v>
      </c>
      <c r="D11366" t="s">
        <v>708</v>
      </c>
      <c r="E11366" t="s">
        <v>15</v>
      </c>
      <c r="F11366" t="s">
        <v>16</v>
      </c>
      <c r="G11366" t="s">
        <v>158</v>
      </c>
      <c r="H11366" s="1">
        <v>2020</v>
      </c>
      <c r="I11366" s="2">
        <v>2065</v>
      </c>
      <c r="J11366" s="3">
        <v>4530.5</v>
      </c>
      <c r="K11366">
        <f>Table1[[#This Row],[Total Revenue + Open]]/Table1[[#This Row],[Qty]]</f>
        <v>2.1939467312348668</v>
      </c>
      <c r="L11366">
        <f>Table1[[#This Row],[Total Revenue + Open]]/Table1[[#This Row],[Qty]]</f>
        <v>2.1939467312348668</v>
      </c>
    </row>
    <row r="11367" spans="1:12" hidden="1">
      <c r="A11367" t="s">
        <v>544</v>
      </c>
      <c r="B11367" t="s">
        <v>530</v>
      </c>
      <c r="C11367" t="s">
        <v>530</v>
      </c>
      <c r="D11367" t="s">
        <v>708</v>
      </c>
      <c r="E11367" t="s">
        <v>15</v>
      </c>
      <c r="F11367" t="s">
        <v>16</v>
      </c>
      <c r="G11367" t="s">
        <v>158</v>
      </c>
      <c r="H11367" s="1">
        <v>2020</v>
      </c>
      <c r="I11367" s="2">
        <v>2815</v>
      </c>
      <c r="J11367" s="3">
        <v>6188</v>
      </c>
      <c r="K11367">
        <f>Table1[[#This Row],[Total Revenue + Open]]/Table1[[#This Row],[Qty]]</f>
        <v>2.1982238010657196</v>
      </c>
      <c r="L11367">
        <f>Table1[[#This Row],[Total Revenue + Open]]/Table1[[#This Row],[Qty]]</f>
        <v>2.1982238010657196</v>
      </c>
    </row>
    <row r="11368" spans="1:12" hidden="1">
      <c r="A11368" t="s">
        <v>544</v>
      </c>
      <c r="B11368" t="s">
        <v>530</v>
      </c>
      <c r="C11368" t="s">
        <v>530</v>
      </c>
      <c r="D11368" t="s">
        <v>708</v>
      </c>
      <c r="E11368" t="s">
        <v>15</v>
      </c>
      <c r="F11368" t="s">
        <v>16</v>
      </c>
      <c r="G11368" t="s">
        <v>158</v>
      </c>
      <c r="H11368" s="1">
        <v>2020</v>
      </c>
      <c r="I11368" s="2">
        <v>4020</v>
      </c>
      <c r="J11368" s="3">
        <v>8880</v>
      </c>
      <c r="K11368">
        <f>Table1[[#This Row],[Total Revenue + Open]]/Table1[[#This Row],[Qty]]</f>
        <v>2.2089552238805972</v>
      </c>
      <c r="L11368">
        <f>Table1[[#This Row],[Total Revenue + Open]]/Table1[[#This Row],[Qty]]</f>
        <v>2.2089552238805972</v>
      </c>
    </row>
    <row r="11369" spans="1:12" hidden="1">
      <c r="A11369" t="s">
        <v>544</v>
      </c>
      <c r="B11369" t="s">
        <v>530</v>
      </c>
      <c r="C11369" t="s">
        <v>530</v>
      </c>
      <c r="D11369" t="s">
        <v>708</v>
      </c>
      <c r="E11369" t="s">
        <v>15</v>
      </c>
      <c r="F11369" t="s">
        <v>16</v>
      </c>
      <c r="G11369" t="s">
        <v>158</v>
      </c>
      <c r="H11369" s="1">
        <v>2020</v>
      </c>
      <c r="I11369" s="2">
        <v>1260</v>
      </c>
      <c r="J11369" s="3">
        <v>2775</v>
      </c>
      <c r="K11369">
        <f>Table1[[#This Row],[Total Revenue + Open]]/Table1[[#This Row],[Qty]]</f>
        <v>2.2023809523809526</v>
      </c>
      <c r="L11369">
        <f>Table1[[#This Row],[Total Revenue + Open]]/Table1[[#This Row],[Qty]]</f>
        <v>2.2023809523809526</v>
      </c>
    </row>
    <row r="11370" spans="1:12" hidden="1">
      <c r="A11370" t="s">
        <v>544</v>
      </c>
      <c r="B11370" t="s">
        <v>530</v>
      </c>
      <c r="C11370" t="s">
        <v>530</v>
      </c>
      <c r="D11370" t="s">
        <v>708</v>
      </c>
      <c r="E11370" t="s">
        <v>15</v>
      </c>
      <c r="F11370" t="s">
        <v>16</v>
      </c>
      <c r="G11370" t="s">
        <v>158</v>
      </c>
      <c r="H11370" s="1">
        <v>2021</v>
      </c>
      <c r="I11370" s="2">
        <v>1210</v>
      </c>
      <c r="J11370" s="3">
        <v>2664</v>
      </c>
      <c r="K11370">
        <f>Table1[[#This Row],[Total Revenue + Open]]/Table1[[#This Row],[Qty]]</f>
        <v>2.2016528925619836</v>
      </c>
      <c r="L11370">
        <f>Table1[[#This Row],[Total Revenue + Open]]/Table1[[#This Row],[Qty]]</f>
        <v>2.2016528925619836</v>
      </c>
    </row>
    <row r="11371" spans="1:12" hidden="1">
      <c r="A11371" t="s">
        <v>544</v>
      </c>
      <c r="B11371" t="s">
        <v>530</v>
      </c>
      <c r="C11371" t="s">
        <v>530</v>
      </c>
      <c r="D11371" t="s">
        <v>708</v>
      </c>
      <c r="E11371" t="s">
        <v>15</v>
      </c>
      <c r="F11371" t="s">
        <v>16</v>
      </c>
      <c r="G11371" t="s">
        <v>158</v>
      </c>
      <c r="H11371" s="1">
        <v>2021</v>
      </c>
      <c r="I11371" s="2">
        <v>2010</v>
      </c>
      <c r="J11371" s="3">
        <v>4440</v>
      </c>
      <c r="K11371">
        <f>Table1[[#This Row],[Total Revenue + Open]]/Table1[[#This Row],[Qty]]</f>
        <v>2.2089552238805972</v>
      </c>
      <c r="L11371">
        <f>Table1[[#This Row],[Total Revenue + Open]]/Table1[[#This Row],[Qty]]</f>
        <v>2.2089552238805972</v>
      </c>
    </row>
    <row r="11372" spans="1:12" hidden="1">
      <c r="A11372" t="s">
        <v>544</v>
      </c>
      <c r="B11372" t="s">
        <v>530</v>
      </c>
      <c r="C11372" t="s">
        <v>530</v>
      </c>
      <c r="D11372" t="s">
        <v>708</v>
      </c>
      <c r="E11372" t="s">
        <v>15</v>
      </c>
      <c r="F11372" t="s">
        <v>16</v>
      </c>
      <c r="G11372" t="s">
        <v>18</v>
      </c>
      <c r="H11372" s="1">
        <v>2022</v>
      </c>
      <c r="I11372" s="2">
        <v>5230</v>
      </c>
      <c r="J11372" s="3">
        <v>11544</v>
      </c>
      <c r="K11372">
        <f>Table1[[#This Row],[Total Revenue + Open]]/Table1[[#This Row],[Qty]]</f>
        <v>2.2072657743785853</v>
      </c>
      <c r="L11372">
        <f>Table1[[#This Row],[Total Revenue + Open]]/Table1[[#This Row],[Qty]]</f>
        <v>2.2072657743785853</v>
      </c>
    </row>
    <row r="11373" spans="1:12" hidden="1">
      <c r="A11373" t="s">
        <v>710</v>
      </c>
      <c r="B11373" t="s">
        <v>530</v>
      </c>
      <c r="C11373" t="s">
        <v>530</v>
      </c>
      <c r="D11373" t="s">
        <v>761</v>
      </c>
      <c r="E11373" t="s">
        <v>15</v>
      </c>
      <c r="F11373" t="s">
        <v>214</v>
      </c>
      <c r="G11373" t="s">
        <v>215</v>
      </c>
      <c r="H11373" s="1">
        <v>2022</v>
      </c>
      <c r="I11373" s="2">
        <v>4425</v>
      </c>
      <c r="J11373" s="3">
        <v>11440</v>
      </c>
      <c r="K11373">
        <f>Table1[[#This Row],[Total Revenue + Open]]/Table1[[#This Row],[Qty]]</f>
        <v>2.5853107344632766</v>
      </c>
      <c r="L11373">
        <f>Table1[[#This Row],[Total Revenue + Open]]/Table1[[#This Row],[Qty]]</f>
        <v>2.5853107344632766</v>
      </c>
    </row>
    <row r="11374" spans="1:12" hidden="1">
      <c r="A11374" t="s">
        <v>544</v>
      </c>
      <c r="B11374" t="s">
        <v>530</v>
      </c>
      <c r="C11374" t="s">
        <v>530</v>
      </c>
      <c r="D11374" t="s">
        <v>708</v>
      </c>
      <c r="E11374" t="s">
        <v>15</v>
      </c>
      <c r="F11374" t="s">
        <v>16</v>
      </c>
      <c r="G11374" t="s">
        <v>381</v>
      </c>
      <c r="H11374" s="1">
        <v>2022</v>
      </c>
      <c r="I11374" s="2">
        <v>5055</v>
      </c>
      <c r="J11374" s="3">
        <v>11155.5</v>
      </c>
      <c r="K11374">
        <f>Table1[[#This Row],[Total Revenue + Open]]/Table1[[#This Row],[Qty]]</f>
        <v>2.2068249258160235</v>
      </c>
      <c r="L11374">
        <f>Table1[[#This Row],[Total Revenue + Open]]/Table1[[#This Row],[Qty]]</f>
        <v>2.2068249258160235</v>
      </c>
    </row>
    <row r="11375" spans="1:12" hidden="1">
      <c r="A11375" t="s">
        <v>544</v>
      </c>
      <c r="B11375" t="s">
        <v>530</v>
      </c>
      <c r="C11375" t="s">
        <v>530</v>
      </c>
      <c r="D11375" t="s">
        <v>708</v>
      </c>
      <c r="E11375" t="s">
        <v>15</v>
      </c>
      <c r="F11375" t="s">
        <v>16</v>
      </c>
      <c r="G11375" t="s">
        <v>18</v>
      </c>
      <c r="H11375" s="1">
        <v>2022</v>
      </c>
      <c r="I11375" s="2">
        <v>5055</v>
      </c>
      <c r="J11375" s="3">
        <v>11155.5</v>
      </c>
      <c r="K11375">
        <f>Table1[[#This Row],[Total Revenue + Open]]/Table1[[#This Row],[Qty]]</f>
        <v>2.2068249258160235</v>
      </c>
      <c r="L11375">
        <f>Table1[[#This Row],[Total Revenue + Open]]/Table1[[#This Row],[Qty]]</f>
        <v>2.2068249258160235</v>
      </c>
    </row>
    <row r="11376" spans="1:12" hidden="1">
      <c r="A11376" t="s">
        <v>710</v>
      </c>
      <c r="B11376" t="s">
        <v>530</v>
      </c>
      <c r="C11376" t="s">
        <v>530</v>
      </c>
      <c r="D11376" t="s">
        <v>780</v>
      </c>
      <c r="E11376" t="s">
        <v>15</v>
      </c>
      <c r="F11376" t="s">
        <v>16</v>
      </c>
      <c r="G11376" t="s">
        <v>158</v>
      </c>
      <c r="H11376" s="1">
        <v>2022</v>
      </c>
      <c r="I11376" s="2">
        <v>5025</v>
      </c>
      <c r="J11376" s="3">
        <v>11100</v>
      </c>
      <c r="K11376">
        <f>Table1[[#This Row],[Total Revenue + Open]]/Table1[[#This Row],[Qty]]</f>
        <v>2.2089552238805972</v>
      </c>
      <c r="L11376">
        <f>Table1[[#This Row],[Total Revenue + Open]]/Table1[[#This Row],[Qty]]</f>
        <v>2.2089552238805972</v>
      </c>
    </row>
    <row r="11377" spans="1:12" hidden="1">
      <c r="A11377" t="s">
        <v>544</v>
      </c>
      <c r="B11377" t="s">
        <v>530</v>
      </c>
      <c r="C11377" t="s">
        <v>530</v>
      </c>
      <c r="D11377" t="s">
        <v>708</v>
      </c>
      <c r="E11377" t="s">
        <v>15</v>
      </c>
      <c r="F11377" t="s">
        <v>467</v>
      </c>
      <c r="G11377" t="s">
        <v>477</v>
      </c>
      <c r="H11377" s="1">
        <v>2018</v>
      </c>
      <c r="I11377" s="2">
        <v>2075</v>
      </c>
      <c r="J11377" s="3">
        <v>5623.8</v>
      </c>
      <c r="K11377">
        <f>Table1[[#This Row],[Total Revenue + Open]]/Table1[[#This Row],[Qty]]</f>
        <v>2.7102650602409639</v>
      </c>
      <c r="L11377">
        <f>Table1[[#This Row],[Total Revenue + Open]]/Table1[[#This Row],[Qty]]</f>
        <v>2.7102650602409639</v>
      </c>
    </row>
    <row r="11378" spans="1:12" hidden="1">
      <c r="A11378" t="s">
        <v>544</v>
      </c>
      <c r="B11378" t="s">
        <v>530</v>
      </c>
      <c r="C11378" t="s">
        <v>530</v>
      </c>
      <c r="D11378" t="s">
        <v>708</v>
      </c>
      <c r="E11378" t="s">
        <v>15</v>
      </c>
      <c r="F11378" t="s">
        <v>467</v>
      </c>
      <c r="G11378" t="s">
        <v>477</v>
      </c>
      <c r="H11378" s="1">
        <v>2018</v>
      </c>
      <c r="I11378" s="2">
        <v>820</v>
      </c>
      <c r="J11378" s="3">
        <v>2238.6</v>
      </c>
      <c r="K11378">
        <f>Table1[[#This Row],[Total Revenue + Open]]/Table1[[#This Row],[Qty]]</f>
        <v>2.73</v>
      </c>
      <c r="L11378">
        <f>Table1[[#This Row],[Total Revenue + Open]]/Table1[[#This Row],[Qty]]</f>
        <v>2.73</v>
      </c>
    </row>
    <row r="11379" spans="1:12" hidden="1">
      <c r="A11379" t="s">
        <v>544</v>
      </c>
      <c r="B11379" t="s">
        <v>530</v>
      </c>
      <c r="C11379" t="s">
        <v>530</v>
      </c>
      <c r="D11379" t="s">
        <v>708</v>
      </c>
      <c r="E11379" t="s">
        <v>15</v>
      </c>
      <c r="F11379" t="s">
        <v>467</v>
      </c>
      <c r="G11379" t="s">
        <v>477</v>
      </c>
      <c r="H11379" s="1">
        <v>2018</v>
      </c>
      <c r="I11379" s="2">
        <v>1300</v>
      </c>
      <c r="J11379" s="3">
        <v>3549</v>
      </c>
      <c r="K11379">
        <f>Table1[[#This Row],[Total Revenue + Open]]/Table1[[#This Row],[Qty]]</f>
        <v>2.73</v>
      </c>
      <c r="L11379">
        <f>Table1[[#This Row],[Total Revenue + Open]]/Table1[[#This Row],[Qty]]</f>
        <v>2.73</v>
      </c>
    </row>
    <row r="11380" spans="1:12" hidden="1">
      <c r="A11380" t="s">
        <v>544</v>
      </c>
      <c r="B11380" t="s">
        <v>530</v>
      </c>
      <c r="C11380" t="s">
        <v>530</v>
      </c>
      <c r="D11380" t="s">
        <v>708</v>
      </c>
      <c r="E11380" t="s">
        <v>15</v>
      </c>
      <c r="F11380" t="s">
        <v>467</v>
      </c>
      <c r="G11380" t="s">
        <v>477</v>
      </c>
      <c r="H11380" s="1">
        <v>2019</v>
      </c>
      <c r="I11380" s="2">
        <v>250</v>
      </c>
      <c r="J11380" s="3">
        <v>682.5</v>
      </c>
      <c r="K11380">
        <f>Table1[[#This Row],[Total Revenue + Open]]/Table1[[#This Row],[Qty]]</f>
        <v>2.73</v>
      </c>
      <c r="L11380">
        <f>Table1[[#This Row],[Total Revenue + Open]]/Table1[[#This Row],[Qty]]</f>
        <v>2.73</v>
      </c>
    </row>
    <row r="11381" spans="1:12" hidden="1">
      <c r="A11381" t="s">
        <v>544</v>
      </c>
      <c r="B11381" t="s">
        <v>530</v>
      </c>
      <c r="C11381" t="s">
        <v>530</v>
      </c>
      <c r="D11381" t="s">
        <v>708</v>
      </c>
      <c r="E11381" t="s">
        <v>15</v>
      </c>
      <c r="F11381" t="s">
        <v>467</v>
      </c>
      <c r="G11381" t="s">
        <v>477</v>
      </c>
      <c r="H11381" s="1">
        <v>2020</v>
      </c>
      <c r="I11381" s="2">
        <v>600</v>
      </c>
      <c r="J11381" s="3">
        <v>1650</v>
      </c>
      <c r="K11381">
        <f>Table1[[#This Row],[Total Revenue + Open]]/Table1[[#This Row],[Qty]]</f>
        <v>2.75</v>
      </c>
      <c r="L11381">
        <f>Table1[[#This Row],[Total Revenue + Open]]/Table1[[#This Row],[Qty]]</f>
        <v>2.75</v>
      </c>
    </row>
    <row r="11382" spans="1:12" hidden="1">
      <c r="A11382" t="s">
        <v>544</v>
      </c>
      <c r="B11382" t="s">
        <v>530</v>
      </c>
      <c r="C11382" t="s">
        <v>530</v>
      </c>
      <c r="D11382" t="s">
        <v>708</v>
      </c>
      <c r="E11382" t="s">
        <v>15</v>
      </c>
      <c r="F11382" t="s">
        <v>467</v>
      </c>
      <c r="G11382" t="s">
        <v>477</v>
      </c>
      <c r="H11382" s="1">
        <v>2020</v>
      </c>
      <c r="I11382" s="2">
        <v>400</v>
      </c>
      <c r="J11382" s="3">
        <v>1100</v>
      </c>
      <c r="K11382">
        <f>Table1[[#This Row],[Total Revenue + Open]]/Table1[[#This Row],[Qty]]</f>
        <v>2.75</v>
      </c>
      <c r="L11382">
        <f>Table1[[#This Row],[Total Revenue + Open]]/Table1[[#This Row],[Qty]]</f>
        <v>2.75</v>
      </c>
    </row>
    <row r="11383" spans="1:12" hidden="1">
      <c r="A11383" t="s">
        <v>544</v>
      </c>
      <c r="B11383" t="s">
        <v>530</v>
      </c>
      <c r="C11383" t="s">
        <v>530</v>
      </c>
      <c r="D11383" t="s">
        <v>704</v>
      </c>
      <c r="E11383" t="s">
        <v>15</v>
      </c>
      <c r="F11383" t="s">
        <v>36</v>
      </c>
      <c r="G11383" t="s">
        <v>37</v>
      </c>
      <c r="H11383" s="1">
        <v>2022</v>
      </c>
      <c r="I11383" s="2">
        <v>8250</v>
      </c>
      <c r="J11383" s="3">
        <v>11070</v>
      </c>
      <c r="K11383">
        <f>Table1[[#This Row],[Total Revenue + Open]]/Table1[[#This Row],[Qty]]</f>
        <v>1.3418181818181818</v>
      </c>
      <c r="L11383">
        <f>Table1[[#This Row],[Total Revenue + Open]]/Table1[[#This Row],[Qty]]</f>
        <v>1.3418181818181818</v>
      </c>
    </row>
    <row r="11384" spans="1:12" hidden="1">
      <c r="A11384" t="s">
        <v>544</v>
      </c>
      <c r="B11384" t="s">
        <v>530</v>
      </c>
      <c r="C11384" t="s">
        <v>530</v>
      </c>
      <c r="D11384" t="s">
        <v>562</v>
      </c>
      <c r="E11384" t="s">
        <v>15</v>
      </c>
      <c r="F11384" t="s">
        <v>34</v>
      </c>
      <c r="G11384" t="s">
        <v>35</v>
      </c>
      <c r="H11384" s="1">
        <v>2021</v>
      </c>
      <c r="I11384" s="2">
        <v>26480</v>
      </c>
      <c r="J11384" s="3">
        <v>58497</v>
      </c>
      <c r="K11384">
        <f>Table1[[#This Row],[Total Revenue + Open]]/Table1[[#This Row],[Qty]]</f>
        <v>2.2091012084592143</v>
      </c>
      <c r="L11384">
        <f>Table1[[#This Row],[Total Revenue + Open]]/Table1[[#This Row],[Qty]]</f>
        <v>2.2091012084592143</v>
      </c>
    </row>
    <row r="11385" spans="1:12" hidden="1">
      <c r="A11385" t="s">
        <v>544</v>
      </c>
      <c r="B11385" t="s">
        <v>530</v>
      </c>
      <c r="C11385" t="s">
        <v>530</v>
      </c>
      <c r="D11385" t="s">
        <v>562</v>
      </c>
      <c r="E11385" t="s">
        <v>15</v>
      </c>
      <c r="F11385" t="s">
        <v>34</v>
      </c>
      <c r="G11385" t="s">
        <v>35</v>
      </c>
      <c r="H11385" s="1">
        <v>2021</v>
      </c>
      <c r="I11385" s="2">
        <v>27240</v>
      </c>
      <c r="J11385" s="3">
        <v>60162</v>
      </c>
      <c r="K11385">
        <f>Table1[[#This Row],[Total Revenue + Open]]/Table1[[#This Row],[Qty]]</f>
        <v>2.2085903083700442</v>
      </c>
      <c r="L11385">
        <f>Table1[[#This Row],[Total Revenue + Open]]/Table1[[#This Row],[Qty]]</f>
        <v>2.2085903083700442</v>
      </c>
    </row>
    <row r="11386" spans="1:12" hidden="1">
      <c r="A11386" t="s">
        <v>544</v>
      </c>
      <c r="B11386" t="s">
        <v>530</v>
      </c>
      <c r="C11386" t="s">
        <v>530</v>
      </c>
      <c r="D11386" t="s">
        <v>703</v>
      </c>
      <c r="E11386" t="s">
        <v>15</v>
      </c>
      <c r="F11386" t="s">
        <v>214</v>
      </c>
      <c r="G11386" t="s">
        <v>215</v>
      </c>
      <c r="H11386" s="1">
        <v>2022</v>
      </c>
      <c r="I11386" s="2">
        <v>4275</v>
      </c>
      <c r="J11386" s="3">
        <v>11050</v>
      </c>
      <c r="K11386">
        <f>Table1[[#This Row],[Total Revenue + Open]]/Table1[[#This Row],[Qty]]</f>
        <v>2.5847953216374271</v>
      </c>
      <c r="L11386">
        <f>Table1[[#This Row],[Total Revenue + Open]]/Table1[[#This Row],[Qty]]</f>
        <v>2.5847953216374271</v>
      </c>
    </row>
    <row r="11387" spans="1:12" hidden="1">
      <c r="A11387" t="s">
        <v>544</v>
      </c>
      <c r="B11387" t="s">
        <v>530</v>
      </c>
      <c r="C11387" t="s">
        <v>530</v>
      </c>
      <c r="D11387" t="s">
        <v>580</v>
      </c>
      <c r="E11387" t="s">
        <v>15</v>
      </c>
      <c r="F11387" t="s">
        <v>36</v>
      </c>
      <c r="G11387" t="s">
        <v>37</v>
      </c>
      <c r="H11387" s="1">
        <v>2022</v>
      </c>
      <c r="I11387" s="2">
        <v>7940</v>
      </c>
      <c r="J11387" s="3">
        <v>10823</v>
      </c>
      <c r="K11387">
        <f>Table1[[#This Row],[Total Revenue + Open]]/Table1[[#This Row],[Qty]]</f>
        <v>1.3630982367758187</v>
      </c>
      <c r="L11387">
        <f>Table1[[#This Row],[Total Revenue + Open]]/Table1[[#This Row],[Qty]]</f>
        <v>1.3630982367758187</v>
      </c>
    </row>
    <row r="11388" spans="1:12">
      <c r="A11388" t="s">
        <v>10</v>
      </c>
      <c r="B11388" t="s">
        <v>530</v>
      </c>
      <c r="C11388" t="s">
        <v>530</v>
      </c>
      <c r="D11388" t="s">
        <v>538</v>
      </c>
      <c r="E11388" t="s">
        <v>15</v>
      </c>
      <c r="F11388" t="s">
        <v>214</v>
      </c>
      <c r="G11388" t="s">
        <v>470</v>
      </c>
      <c r="H11388" s="1">
        <v>2022</v>
      </c>
      <c r="I11388" s="2">
        <v>4125</v>
      </c>
      <c r="J11388" s="3">
        <v>10660</v>
      </c>
      <c r="K11388">
        <f>Table1[[#This Row],[Total Revenue + Open]]/Table1[[#This Row],[Qty]]</f>
        <v>2.5842424242424245</v>
      </c>
      <c r="L11388">
        <f>Table1[[#This Row],[Qty]]/Table1[[#This Row],[Total Revenue + Open]]</f>
        <v>0.3869606003752345</v>
      </c>
    </row>
    <row r="11389" spans="1:12" hidden="1">
      <c r="A11389" t="s">
        <v>710</v>
      </c>
      <c r="B11389" t="s">
        <v>530</v>
      </c>
      <c r="C11389" t="s">
        <v>530</v>
      </c>
      <c r="D11389" t="s">
        <v>784</v>
      </c>
      <c r="E11389" t="s">
        <v>15</v>
      </c>
      <c r="F11389" t="s">
        <v>214</v>
      </c>
      <c r="G11389" t="s">
        <v>470</v>
      </c>
      <c r="H11389" s="1">
        <v>2022</v>
      </c>
      <c r="I11389" s="2">
        <v>4020</v>
      </c>
      <c r="J11389" s="3">
        <v>10400</v>
      </c>
      <c r="K11389">
        <f>Table1[[#This Row],[Total Revenue + Open]]/Table1[[#This Row],[Qty]]</f>
        <v>2.5870646766169156</v>
      </c>
      <c r="L11389">
        <f>Table1[[#This Row],[Total Revenue + Open]]/Table1[[#This Row],[Qty]]</f>
        <v>2.5870646766169156</v>
      </c>
    </row>
    <row r="11390" spans="1:12" hidden="1">
      <c r="A11390" t="s">
        <v>544</v>
      </c>
      <c r="B11390" t="s">
        <v>530</v>
      </c>
      <c r="C11390" t="s">
        <v>530</v>
      </c>
      <c r="D11390" t="s">
        <v>704</v>
      </c>
      <c r="E11390" t="s">
        <v>15</v>
      </c>
      <c r="F11390" t="s">
        <v>357</v>
      </c>
      <c r="G11390" t="s">
        <v>359</v>
      </c>
      <c r="H11390" s="1">
        <v>2022</v>
      </c>
      <c r="I11390" s="2">
        <v>5180</v>
      </c>
      <c r="J11390" s="3">
        <v>10300</v>
      </c>
      <c r="K11390">
        <f>Table1[[#This Row],[Total Revenue + Open]]/Table1[[#This Row],[Qty]]</f>
        <v>1.9884169884169884</v>
      </c>
      <c r="L11390">
        <f>Table1[[#This Row],[Total Revenue + Open]]/Table1[[#This Row],[Qty]]</f>
        <v>1.9884169884169884</v>
      </c>
    </row>
    <row r="11391" spans="1:12">
      <c r="A11391" t="s">
        <v>10</v>
      </c>
      <c r="B11391" t="s">
        <v>530</v>
      </c>
      <c r="C11391" t="s">
        <v>530</v>
      </c>
      <c r="D11391" t="s">
        <v>538</v>
      </c>
      <c r="E11391" t="s">
        <v>15</v>
      </c>
      <c r="F11391" t="s">
        <v>214</v>
      </c>
      <c r="G11391" t="s">
        <v>470</v>
      </c>
      <c r="H11391" s="1">
        <v>2022</v>
      </c>
      <c r="I11391" s="2">
        <v>3920</v>
      </c>
      <c r="J11391" s="3">
        <v>10140</v>
      </c>
      <c r="K11391">
        <f>Table1[[#This Row],[Total Revenue + Open]]/Table1[[#This Row],[Qty]]</f>
        <v>2.5867346938775508</v>
      </c>
      <c r="L11391">
        <f>Table1[[#This Row],[Qty]]/Table1[[#This Row],[Total Revenue + Open]]</f>
        <v>0.38658777120315579</v>
      </c>
    </row>
    <row r="11392" spans="1:12" hidden="1">
      <c r="A11392" t="s">
        <v>710</v>
      </c>
      <c r="B11392" t="s">
        <v>530</v>
      </c>
      <c r="C11392" t="s">
        <v>530</v>
      </c>
      <c r="D11392" t="s">
        <v>761</v>
      </c>
      <c r="E11392" t="s">
        <v>15</v>
      </c>
      <c r="F11392" t="s">
        <v>30</v>
      </c>
      <c r="G11392" t="s">
        <v>148</v>
      </c>
      <c r="H11392" s="1">
        <v>2022</v>
      </c>
      <c r="I11392" s="2">
        <v>4020</v>
      </c>
      <c r="J11392" s="3">
        <v>9960</v>
      </c>
      <c r="K11392">
        <f>Table1[[#This Row],[Total Revenue + Open]]/Table1[[#This Row],[Qty]]</f>
        <v>2.4776119402985075</v>
      </c>
      <c r="L11392">
        <f>Table1[[#This Row],[Total Revenue + Open]]/Table1[[#This Row],[Qty]]</f>
        <v>2.4776119402985075</v>
      </c>
    </row>
    <row r="11393" spans="1:12" hidden="1">
      <c r="A11393" t="s">
        <v>544</v>
      </c>
      <c r="B11393" t="s">
        <v>530</v>
      </c>
      <c r="C11393" t="s">
        <v>530</v>
      </c>
      <c r="D11393" t="s">
        <v>562</v>
      </c>
      <c r="E11393" t="s">
        <v>15</v>
      </c>
      <c r="F11393" t="s">
        <v>216</v>
      </c>
      <c r="G11393" t="s">
        <v>361</v>
      </c>
      <c r="H11393" s="1">
        <v>2021</v>
      </c>
      <c r="I11393" s="2">
        <v>27135</v>
      </c>
      <c r="J11393" s="3">
        <v>70200</v>
      </c>
      <c r="K11393">
        <f>Table1[[#This Row],[Total Revenue + Open]]/Table1[[#This Row],[Qty]]</f>
        <v>2.5870646766169156</v>
      </c>
      <c r="L11393">
        <f>Table1[[#This Row],[Total Revenue + Open]]/Table1[[#This Row],[Qty]]</f>
        <v>2.5870646766169156</v>
      </c>
    </row>
    <row r="11394" spans="1:12" hidden="1">
      <c r="A11394" t="s">
        <v>544</v>
      </c>
      <c r="B11394" t="s">
        <v>530</v>
      </c>
      <c r="C11394" t="s">
        <v>530</v>
      </c>
      <c r="D11394" t="s">
        <v>562</v>
      </c>
      <c r="E11394" t="s">
        <v>15</v>
      </c>
      <c r="F11394" t="s">
        <v>216</v>
      </c>
      <c r="G11394" t="s">
        <v>361</v>
      </c>
      <c r="H11394" s="1">
        <v>2021</v>
      </c>
      <c r="I11394" s="2">
        <v>11860</v>
      </c>
      <c r="J11394" s="3">
        <v>30680</v>
      </c>
      <c r="K11394">
        <f>Table1[[#This Row],[Total Revenue + Open]]/Table1[[#This Row],[Qty]]</f>
        <v>2.5868465430016863</v>
      </c>
      <c r="L11394">
        <f>Table1[[#This Row],[Total Revenue + Open]]/Table1[[#This Row],[Qty]]</f>
        <v>2.5868465430016863</v>
      </c>
    </row>
    <row r="11395" spans="1:12" hidden="1">
      <c r="A11395" t="s">
        <v>710</v>
      </c>
      <c r="B11395" t="s">
        <v>530</v>
      </c>
      <c r="C11395" t="s">
        <v>530</v>
      </c>
      <c r="D11395" t="s">
        <v>761</v>
      </c>
      <c r="E11395" t="s">
        <v>15</v>
      </c>
      <c r="F11395" t="s">
        <v>30</v>
      </c>
      <c r="G11395" t="s">
        <v>148</v>
      </c>
      <c r="H11395" s="1">
        <v>2022</v>
      </c>
      <c r="I11395" s="2">
        <v>3995</v>
      </c>
      <c r="J11395" s="3">
        <v>9818.25</v>
      </c>
      <c r="K11395">
        <f>Table1[[#This Row],[Total Revenue + Open]]/Table1[[#This Row],[Qty]]</f>
        <v>2.4576345431789739</v>
      </c>
      <c r="L11395">
        <f>Table1[[#This Row],[Total Revenue + Open]]/Table1[[#This Row],[Qty]]</f>
        <v>2.4576345431789739</v>
      </c>
    </row>
    <row r="11396" spans="1:12">
      <c r="A11396" t="s">
        <v>10</v>
      </c>
      <c r="B11396" t="s">
        <v>530</v>
      </c>
      <c r="C11396" t="s">
        <v>530</v>
      </c>
      <c r="D11396" t="s">
        <v>532</v>
      </c>
      <c r="E11396" t="s">
        <v>15</v>
      </c>
      <c r="F11396" t="s">
        <v>214</v>
      </c>
      <c r="G11396" t="s">
        <v>215</v>
      </c>
      <c r="H11396" s="1">
        <v>2022</v>
      </c>
      <c r="I11396" s="2">
        <v>3745</v>
      </c>
      <c r="J11396" s="3">
        <v>9685</v>
      </c>
      <c r="K11396">
        <f>Table1[[#This Row],[Total Revenue + Open]]/Table1[[#This Row],[Qty]]</f>
        <v>2.5861148197596795</v>
      </c>
      <c r="L11396">
        <f>Table1[[#This Row],[Qty]]/Table1[[#This Row],[Total Revenue + Open]]</f>
        <v>0.38668043366029942</v>
      </c>
    </row>
    <row r="11397" spans="1:12">
      <c r="A11397" t="s">
        <v>10</v>
      </c>
      <c r="B11397" t="s">
        <v>530</v>
      </c>
      <c r="C11397" t="s">
        <v>530</v>
      </c>
      <c r="D11397" t="s">
        <v>532</v>
      </c>
      <c r="E11397" t="s">
        <v>15</v>
      </c>
      <c r="F11397" t="s">
        <v>214</v>
      </c>
      <c r="G11397" t="s">
        <v>215</v>
      </c>
      <c r="H11397" s="1">
        <v>2022</v>
      </c>
      <c r="I11397" s="2">
        <v>3720</v>
      </c>
      <c r="J11397" s="3">
        <v>9620</v>
      </c>
      <c r="K11397">
        <f>Table1[[#This Row],[Total Revenue + Open]]/Table1[[#This Row],[Qty]]</f>
        <v>2.586021505376344</v>
      </c>
      <c r="L11397">
        <f>Table1[[#This Row],[Qty]]/Table1[[#This Row],[Total Revenue + Open]]</f>
        <v>0.38669438669438672</v>
      </c>
    </row>
    <row r="11398" spans="1:12">
      <c r="A11398" t="s">
        <v>10</v>
      </c>
      <c r="B11398" t="s">
        <v>530</v>
      </c>
      <c r="C11398" t="s">
        <v>530</v>
      </c>
      <c r="D11398" t="s">
        <v>532</v>
      </c>
      <c r="E11398" t="s">
        <v>15</v>
      </c>
      <c r="F11398" t="s">
        <v>214</v>
      </c>
      <c r="G11398" t="s">
        <v>215</v>
      </c>
      <c r="H11398" s="1">
        <v>2022</v>
      </c>
      <c r="I11398" s="2">
        <v>3695</v>
      </c>
      <c r="J11398" s="3">
        <v>9555</v>
      </c>
      <c r="K11398">
        <f>Table1[[#This Row],[Total Revenue + Open]]/Table1[[#This Row],[Qty]]</f>
        <v>2.5859269282814616</v>
      </c>
      <c r="L11398">
        <f>Table1[[#This Row],[Qty]]/Table1[[#This Row],[Total Revenue + Open]]</f>
        <v>0.38670852956567242</v>
      </c>
    </row>
    <row r="11399" spans="1:12">
      <c r="A11399" t="s">
        <v>10</v>
      </c>
      <c r="B11399" t="s">
        <v>530</v>
      </c>
      <c r="C11399" t="s">
        <v>530</v>
      </c>
      <c r="D11399" t="s">
        <v>532</v>
      </c>
      <c r="E11399" t="s">
        <v>15</v>
      </c>
      <c r="F11399" t="s">
        <v>214</v>
      </c>
      <c r="G11399" t="s">
        <v>215</v>
      </c>
      <c r="H11399" s="1">
        <v>2022</v>
      </c>
      <c r="I11399" s="2">
        <v>3645</v>
      </c>
      <c r="J11399" s="3">
        <v>9425</v>
      </c>
      <c r="K11399">
        <f>Table1[[#This Row],[Total Revenue + Open]]/Table1[[#This Row],[Qty]]</f>
        <v>2.5857338820301785</v>
      </c>
      <c r="L11399">
        <f>Table1[[#This Row],[Qty]]/Table1[[#This Row],[Total Revenue + Open]]</f>
        <v>0.38673740053050398</v>
      </c>
    </row>
    <row r="11400" spans="1:12" hidden="1">
      <c r="A11400" t="s">
        <v>710</v>
      </c>
      <c r="B11400" t="s">
        <v>530</v>
      </c>
      <c r="C11400" t="s">
        <v>530</v>
      </c>
      <c r="D11400" t="s">
        <v>782</v>
      </c>
      <c r="E11400" t="s">
        <v>15</v>
      </c>
      <c r="F11400" t="s">
        <v>216</v>
      </c>
      <c r="G11400" t="s">
        <v>361</v>
      </c>
      <c r="H11400" s="1">
        <v>2022</v>
      </c>
      <c r="I11400" s="2">
        <v>3570</v>
      </c>
      <c r="J11400" s="3">
        <v>9230</v>
      </c>
      <c r="K11400">
        <f>Table1[[#This Row],[Total Revenue + Open]]/Table1[[#This Row],[Qty]]</f>
        <v>2.5854341736694679</v>
      </c>
      <c r="L11400">
        <f>Table1[[#This Row],[Total Revenue + Open]]/Table1[[#This Row],[Qty]]</f>
        <v>2.5854341736694679</v>
      </c>
    </row>
    <row r="11401" spans="1:12" hidden="1">
      <c r="A11401" t="s">
        <v>710</v>
      </c>
      <c r="B11401" t="s">
        <v>530</v>
      </c>
      <c r="C11401" t="s">
        <v>530</v>
      </c>
      <c r="D11401" t="s">
        <v>786</v>
      </c>
      <c r="E11401" t="s">
        <v>15</v>
      </c>
      <c r="F11401" t="s">
        <v>34</v>
      </c>
      <c r="G11401" t="s">
        <v>35</v>
      </c>
      <c r="H11401" s="1">
        <v>2022</v>
      </c>
      <c r="I11401" s="2">
        <v>4150</v>
      </c>
      <c r="J11401" s="3">
        <v>9157.5</v>
      </c>
      <c r="K11401">
        <f>Table1[[#This Row],[Total Revenue + Open]]/Table1[[#This Row],[Qty]]</f>
        <v>2.2066265060240964</v>
      </c>
      <c r="L11401">
        <f>Table1[[#This Row],[Total Revenue + Open]]/Table1[[#This Row],[Qty]]</f>
        <v>2.2066265060240964</v>
      </c>
    </row>
    <row r="11402" spans="1:12" hidden="1">
      <c r="A11402" t="s">
        <v>710</v>
      </c>
      <c r="B11402" t="s">
        <v>530</v>
      </c>
      <c r="C11402" t="s">
        <v>530</v>
      </c>
      <c r="D11402" t="s">
        <v>782</v>
      </c>
      <c r="E11402" t="s">
        <v>15</v>
      </c>
      <c r="F11402" t="s">
        <v>16</v>
      </c>
      <c r="G11402" t="s">
        <v>158</v>
      </c>
      <c r="H11402" s="1">
        <v>2022</v>
      </c>
      <c r="I11402" s="2">
        <v>4020</v>
      </c>
      <c r="J11402" s="3">
        <v>8880</v>
      </c>
      <c r="K11402">
        <f>Table1[[#This Row],[Total Revenue + Open]]/Table1[[#This Row],[Qty]]</f>
        <v>2.2089552238805972</v>
      </c>
      <c r="L11402">
        <f>Table1[[#This Row],[Total Revenue + Open]]/Table1[[#This Row],[Qty]]</f>
        <v>2.2089552238805972</v>
      </c>
    </row>
    <row r="11403" spans="1:12" hidden="1">
      <c r="A11403" t="s">
        <v>710</v>
      </c>
      <c r="B11403" t="s">
        <v>530</v>
      </c>
      <c r="C11403" t="s">
        <v>530</v>
      </c>
      <c r="D11403" t="s">
        <v>790</v>
      </c>
      <c r="E11403" t="s">
        <v>15</v>
      </c>
      <c r="F11403" t="s">
        <v>34</v>
      </c>
      <c r="G11403" t="s">
        <v>35</v>
      </c>
      <c r="H11403" s="1">
        <v>2022</v>
      </c>
      <c r="I11403" s="2">
        <v>4015</v>
      </c>
      <c r="J11403" s="3">
        <v>8880</v>
      </c>
      <c r="K11403">
        <f>Table1[[#This Row],[Total Revenue + Open]]/Table1[[#This Row],[Qty]]</f>
        <v>2.211706102117061</v>
      </c>
      <c r="L11403">
        <f>Table1[[#This Row],[Total Revenue + Open]]/Table1[[#This Row],[Qty]]</f>
        <v>2.211706102117061</v>
      </c>
    </row>
    <row r="11404" spans="1:12">
      <c r="A11404" t="s">
        <v>10</v>
      </c>
      <c r="B11404" t="s">
        <v>530</v>
      </c>
      <c r="C11404" t="s">
        <v>530</v>
      </c>
      <c r="D11404" t="s">
        <v>534</v>
      </c>
      <c r="E11404" t="s">
        <v>15</v>
      </c>
      <c r="F11404" t="s">
        <v>498</v>
      </c>
      <c r="G11404" t="s">
        <v>500</v>
      </c>
      <c r="H11404" s="1">
        <v>2022</v>
      </c>
      <c r="I11404" s="2">
        <v>2165</v>
      </c>
      <c r="J11404" s="3">
        <v>8535.5</v>
      </c>
      <c r="K11404">
        <f>Table1[[#This Row],[Total Revenue + Open]]/Table1[[#This Row],[Qty]]</f>
        <v>3.9424942263279448</v>
      </c>
      <c r="L11404">
        <f>Table1[[#This Row],[Qty]]/Table1[[#This Row],[Total Revenue + Open]]</f>
        <v>0.25364653505945756</v>
      </c>
    </row>
    <row r="11405" spans="1:12" hidden="1">
      <c r="A11405" t="s">
        <v>710</v>
      </c>
      <c r="B11405" t="s">
        <v>530</v>
      </c>
      <c r="C11405" t="s">
        <v>530</v>
      </c>
      <c r="D11405" t="s">
        <v>761</v>
      </c>
      <c r="E11405" t="s">
        <v>15</v>
      </c>
      <c r="F11405" t="s">
        <v>214</v>
      </c>
      <c r="G11405" t="s">
        <v>215</v>
      </c>
      <c r="H11405" s="1">
        <v>2022</v>
      </c>
      <c r="I11405" s="2">
        <v>3245</v>
      </c>
      <c r="J11405" s="3">
        <v>8385</v>
      </c>
      <c r="K11405">
        <f>Table1[[#This Row],[Total Revenue + Open]]/Table1[[#This Row],[Qty]]</f>
        <v>2.5839753466872111</v>
      </c>
      <c r="L11405">
        <f>Table1[[#This Row],[Total Revenue + Open]]/Table1[[#This Row],[Qty]]</f>
        <v>2.5839753466872111</v>
      </c>
    </row>
    <row r="11406" spans="1:12" hidden="1">
      <c r="A11406" t="s">
        <v>710</v>
      </c>
      <c r="B11406" t="s">
        <v>11</v>
      </c>
      <c r="C11406" t="s">
        <v>73</v>
      </c>
      <c r="D11406" t="s">
        <v>711</v>
      </c>
      <c r="E11406" t="s">
        <v>15</v>
      </c>
      <c r="F11406" t="s">
        <v>51</v>
      </c>
      <c r="G11406" t="s">
        <v>553</v>
      </c>
      <c r="H11406" s="1">
        <v>2018</v>
      </c>
      <c r="I11406" s="2">
        <v>21935</v>
      </c>
      <c r="J11406" s="3">
        <v>21170.25</v>
      </c>
      <c r="K11406">
        <f>Table1[[#This Row],[Total Revenue + Open]]/Table1[[#This Row],[Qty]]</f>
        <v>0.96513562799179398</v>
      </c>
      <c r="L11406">
        <f>Table1[[#This Row],[Total Revenue + Open]]/Table1[[#This Row],[Qty]]</f>
        <v>0.96513562799179398</v>
      </c>
    </row>
    <row r="11407" spans="1:12" hidden="1">
      <c r="A11407" t="s">
        <v>710</v>
      </c>
      <c r="B11407" t="s">
        <v>11</v>
      </c>
      <c r="C11407" t="s">
        <v>73</v>
      </c>
      <c r="D11407" t="s">
        <v>711</v>
      </c>
      <c r="E11407" t="s">
        <v>15</v>
      </c>
      <c r="F11407" t="s">
        <v>51</v>
      </c>
      <c r="G11407" t="s">
        <v>553</v>
      </c>
      <c r="H11407" s="1">
        <v>2018</v>
      </c>
      <c r="I11407" s="2">
        <v>5880</v>
      </c>
      <c r="J11407" s="3">
        <v>5674.5</v>
      </c>
      <c r="K11407">
        <f>Table1[[#This Row],[Total Revenue + Open]]/Table1[[#This Row],[Qty]]</f>
        <v>0.96505102040816326</v>
      </c>
      <c r="L11407">
        <f>Table1[[#This Row],[Total Revenue + Open]]/Table1[[#This Row],[Qty]]</f>
        <v>0.96505102040816326</v>
      </c>
    </row>
    <row r="11408" spans="1:12" hidden="1">
      <c r="A11408" t="s">
        <v>710</v>
      </c>
      <c r="B11408" t="s">
        <v>11</v>
      </c>
      <c r="C11408" t="s">
        <v>73</v>
      </c>
      <c r="D11408" t="s">
        <v>711</v>
      </c>
      <c r="E11408" t="s">
        <v>15</v>
      </c>
      <c r="F11408" t="s">
        <v>51</v>
      </c>
      <c r="G11408" t="s">
        <v>553</v>
      </c>
      <c r="H11408" s="1">
        <v>2018</v>
      </c>
      <c r="I11408" s="2">
        <v>71610</v>
      </c>
      <c r="J11408" s="3">
        <v>69112.5</v>
      </c>
      <c r="K11408">
        <f>Table1[[#This Row],[Total Revenue + Open]]/Table1[[#This Row],[Qty]]</f>
        <v>0.96512358609132798</v>
      </c>
      <c r="L11408">
        <f>Table1[[#This Row],[Total Revenue + Open]]/Table1[[#This Row],[Qty]]</f>
        <v>0.96512358609132798</v>
      </c>
    </row>
    <row r="11409" spans="1:12" hidden="1">
      <c r="A11409" t="s">
        <v>710</v>
      </c>
      <c r="B11409" t="s">
        <v>11</v>
      </c>
      <c r="C11409" t="s">
        <v>73</v>
      </c>
      <c r="D11409" t="s">
        <v>711</v>
      </c>
      <c r="E11409" t="s">
        <v>15</v>
      </c>
      <c r="F11409" t="s">
        <v>51</v>
      </c>
      <c r="G11409" t="s">
        <v>553</v>
      </c>
      <c r="H11409" s="1">
        <v>2018</v>
      </c>
      <c r="I11409" s="2">
        <v>20255</v>
      </c>
      <c r="J11409" s="3">
        <v>19545.5</v>
      </c>
      <c r="K11409">
        <f>Table1[[#This Row],[Total Revenue + Open]]/Table1[[#This Row],[Qty]]</f>
        <v>0.96497161194766723</v>
      </c>
      <c r="L11409">
        <f>Table1[[#This Row],[Total Revenue + Open]]/Table1[[#This Row],[Qty]]</f>
        <v>0.96497161194766723</v>
      </c>
    </row>
    <row r="11410" spans="1:12" hidden="1">
      <c r="A11410" t="s">
        <v>710</v>
      </c>
      <c r="B11410" t="s">
        <v>11</v>
      </c>
      <c r="C11410" t="s">
        <v>73</v>
      </c>
      <c r="D11410" t="s">
        <v>711</v>
      </c>
      <c r="E11410" t="s">
        <v>15</v>
      </c>
      <c r="F11410" t="s">
        <v>51</v>
      </c>
      <c r="G11410" t="s">
        <v>553</v>
      </c>
      <c r="H11410" s="1">
        <v>2018</v>
      </c>
      <c r="I11410" s="2">
        <v>6060</v>
      </c>
      <c r="J11410" s="3">
        <v>5844.25</v>
      </c>
      <c r="K11410">
        <f>Table1[[#This Row],[Total Revenue + Open]]/Table1[[#This Row],[Qty]]</f>
        <v>0.96439768976897688</v>
      </c>
      <c r="L11410">
        <f>Table1[[#This Row],[Total Revenue + Open]]/Table1[[#This Row],[Qty]]</f>
        <v>0.96439768976897688</v>
      </c>
    </row>
    <row r="11411" spans="1:12" hidden="1">
      <c r="A11411" t="s">
        <v>710</v>
      </c>
      <c r="B11411" t="s">
        <v>11</v>
      </c>
      <c r="C11411" t="s">
        <v>73</v>
      </c>
      <c r="D11411" t="s">
        <v>711</v>
      </c>
      <c r="E11411" t="s">
        <v>15</v>
      </c>
      <c r="F11411" t="s">
        <v>51</v>
      </c>
      <c r="G11411" t="s">
        <v>553</v>
      </c>
      <c r="H11411" s="1">
        <v>2018</v>
      </c>
      <c r="I11411" s="2">
        <v>81990</v>
      </c>
      <c r="J11411" s="3">
        <v>79127.75</v>
      </c>
      <c r="K11411">
        <f>Table1[[#This Row],[Total Revenue + Open]]/Table1[[#This Row],[Qty]]</f>
        <v>0.96509025490913525</v>
      </c>
      <c r="L11411">
        <f>Table1[[#This Row],[Total Revenue + Open]]/Table1[[#This Row],[Qty]]</f>
        <v>0.96509025490913525</v>
      </c>
    </row>
    <row r="11412" spans="1:12" hidden="1">
      <c r="A11412" t="s">
        <v>710</v>
      </c>
      <c r="B11412" t="s">
        <v>11</v>
      </c>
      <c r="C11412" t="s">
        <v>73</v>
      </c>
      <c r="D11412" t="s">
        <v>711</v>
      </c>
      <c r="E11412" t="s">
        <v>15</v>
      </c>
      <c r="F11412" t="s">
        <v>51</v>
      </c>
      <c r="G11412" t="s">
        <v>553</v>
      </c>
      <c r="H11412" s="1">
        <v>2018</v>
      </c>
      <c r="I11412" s="2">
        <v>225</v>
      </c>
      <c r="J11412" s="3">
        <v>218.25</v>
      </c>
      <c r="K11412">
        <f>Table1[[#This Row],[Total Revenue + Open]]/Table1[[#This Row],[Qty]]</f>
        <v>0.97</v>
      </c>
      <c r="L11412">
        <f>Table1[[#This Row],[Total Revenue + Open]]/Table1[[#This Row],[Qty]]</f>
        <v>0.97</v>
      </c>
    </row>
    <row r="11413" spans="1:12" hidden="1">
      <c r="A11413" t="s">
        <v>710</v>
      </c>
      <c r="B11413" t="s">
        <v>11</v>
      </c>
      <c r="C11413" t="s">
        <v>73</v>
      </c>
      <c r="D11413" t="s">
        <v>711</v>
      </c>
      <c r="E11413" t="s">
        <v>15</v>
      </c>
      <c r="F11413" t="s">
        <v>51</v>
      </c>
      <c r="G11413" t="s">
        <v>553</v>
      </c>
      <c r="H11413" s="1">
        <v>2018</v>
      </c>
      <c r="I11413" s="2">
        <v>5700</v>
      </c>
      <c r="J11413" s="3">
        <v>5504.75</v>
      </c>
      <c r="K11413">
        <f>Table1[[#This Row],[Total Revenue + Open]]/Table1[[#This Row],[Qty]]</f>
        <v>0.96574561403508774</v>
      </c>
      <c r="L11413">
        <f>Table1[[#This Row],[Total Revenue + Open]]/Table1[[#This Row],[Qty]]</f>
        <v>0.96574561403508774</v>
      </c>
    </row>
    <row r="11414" spans="1:12" hidden="1">
      <c r="A11414" t="s">
        <v>710</v>
      </c>
      <c r="B11414" t="s">
        <v>11</v>
      </c>
      <c r="C11414" t="s">
        <v>73</v>
      </c>
      <c r="D11414" t="s">
        <v>711</v>
      </c>
      <c r="E11414" t="s">
        <v>15</v>
      </c>
      <c r="F11414" t="s">
        <v>51</v>
      </c>
      <c r="G11414" t="s">
        <v>553</v>
      </c>
      <c r="H11414" s="1">
        <v>2018</v>
      </c>
      <c r="I11414" s="2">
        <v>25</v>
      </c>
      <c r="J11414" s="3">
        <v>24.25</v>
      </c>
      <c r="K11414">
        <f>Table1[[#This Row],[Total Revenue + Open]]/Table1[[#This Row],[Qty]]</f>
        <v>0.97</v>
      </c>
      <c r="L11414">
        <f>Table1[[#This Row],[Total Revenue + Open]]/Table1[[#This Row],[Qty]]</f>
        <v>0.97</v>
      </c>
    </row>
    <row r="11415" spans="1:12" hidden="1">
      <c r="A11415" t="s">
        <v>710</v>
      </c>
      <c r="B11415" t="s">
        <v>11</v>
      </c>
      <c r="C11415" t="s">
        <v>73</v>
      </c>
      <c r="D11415" t="s">
        <v>711</v>
      </c>
      <c r="E11415" t="s">
        <v>15</v>
      </c>
      <c r="F11415" t="s">
        <v>51</v>
      </c>
      <c r="G11415" t="s">
        <v>553</v>
      </c>
      <c r="H11415" s="1">
        <v>2018</v>
      </c>
      <c r="I11415" s="2">
        <v>42690</v>
      </c>
      <c r="J11415" s="3">
        <v>41200.75</v>
      </c>
      <c r="K11415">
        <f>Table1[[#This Row],[Total Revenue + Open]]/Table1[[#This Row],[Qty]]</f>
        <v>0.96511478097915204</v>
      </c>
      <c r="L11415">
        <f>Table1[[#This Row],[Total Revenue + Open]]/Table1[[#This Row],[Qty]]</f>
        <v>0.96511478097915204</v>
      </c>
    </row>
    <row r="11416" spans="1:12" hidden="1">
      <c r="A11416" t="s">
        <v>710</v>
      </c>
      <c r="B11416" t="s">
        <v>11</v>
      </c>
      <c r="C11416" t="s">
        <v>73</v>
      </c>
      <c r="D11416" t="s">
        <v>711</v>
      </c>
      <c r="E11416" t="s">
        <v>15</v>
      </c>
      <c r="F11416" t="s">
        <v>51</v>
      </c>
      <c r="G11416" t="s">
        <v>553</v>
      </c>
      <c r="H11416" s="1">
        <v>2018</v>
      </c>
      <c r="I11416" s="2">
        <v>150</v>
      </c>
      <c r="J11416" s="3">
        <v>145.5</v>
      </c>
      <c r="K11416">
        <f>Table1[[#This Row],[Total Revenue + Open]]/Table1[[#This Row],[Qty]]</f>
        <v>0.97</v>
      </c>
      <c r="L11416">
        <f>Table1[[#This Row],[Total Revenue + Open]]/Table1[[#This Row],[Qty]]</f>
        <v>0.97</v>
      </c>
    </row>
    <row r="11417" spans="1:12" hidden="1">
      <c r="A11417" t="s">
        <v>710</v>
      </c>
      <c r="B11417" t="s">
        <v>11</v>
      </c>
      <c r="C11417" t="s">
        <v>73</v>
      </c>
      <c r="D11417" t="s">
        <v>711</v>
      </c>
      <c r="E11417" t="s">
        <v>15</v>
      </c>
      <c r="F11417" t="s">
        <v>51</v>
      </c>
      <c r="G11417" t="s">
        <v>553</v>
      </c>
      <c r="H11417" s="1">
        <v>2018</v>
      </c>
      <c r="I11417" s="2">
        <v>600</v>
      </c>
      <c r="J11417" s="3">
        <v>582</v>
      </c>
      <c r="K11417">
        <f>Table1[[#This Row],[Total Revenue + Open]]/Table1[[#This Row],[Qty]]</f>
        <v>0.97</v>
      </c>
      <c r="L11417">
        <f>Table1[[#This Row],[Total Revenue + Open]]/Table1[[#This Row],[Qty]]</f>
        <v>0.97</v>
      </c>
    </row>
    <row r="11418" spans="1:12" hidden="1">
      <c r="A11418" t="s">
        <v>710</v>
      </c>
      <c r="B11418" t="s">
        <v>11</v>
      </c>
      <c r="C11418" t="s">
        <v>73</v>
      </c>
      <c r="D11418" t="s">
        <v>711</v>
      </c>
      <c r="E11418" t="s">
        <v>15</v>
      </c>
      <c r="F11418" t="s">
        <v>51</v>
      </c>
      <c r="G11418" t="s">
        <v>553</v>
      </c>
      <c r="H11418" s="1">
        <v>2018</v>
      </c>
      <c r="I11418" s="2">
        <v>32340</v>
      </c>
      <c r="J11418" s="3">
        <v>31209.75</v>
      </c>
      <c r="K11418">
        <f>Table1[[#This Row],[Total Revenue + Open]]/Table1[[#This Row],[Qty]]</f>
        <v>0.96505102040816326</v>
      </c>
      <c r="L11418">
        <f>Table1[[#This Row],[Total Revenue + Open]]/Table1[[#This Row],[Qty]]</f>
        <v>0.96505102040816326</v>
      </c>
    </row>
    <row r="11419" spans="1:12" hidden="1">
      <c r="A11419" t="s">
        <v>710</v>
      </c>
      <c r="B11419" t="s">
        <v>11</v>
      </c>
      <c r="C11419" t="s">
        <v>73</v>
      </c>
      <c r="D11419" t="s">
        <v>711</v>
      </c>
      <c r="E11419" t="s">
        <v>15</v>
      </c>
      <c r="F11419" t="s">
        <v>51</v>
      </c>
      <c r="G11419" t="s">
        <v>553</v>
      </c>
      <c r="H11419" s="1">
        <v>2018</v>
      </c>
      <c r="I11419" s="2">
        <v>40980</v>
      </c>
      <c r="J11419" s="3">
        <v>39551.75</v>
      </c>
      <c r="K11419">
        <f>Table1[[#This Row],[Total Revenue + Open]]/Table1[[#This Row],[Qty]]</f>
        <v>0.96514763299170325</v>
      </c>
      <c r="L11419">
        <f>Table1[[#This Row],[Total Revenue + Open]]/Table1[[#This Row],[Qty]]</f>
        <v>0.96514763299170325</v>
      </c>
    </row>
    <row r="11420" spans="1:12" hidden="1">
      <c r="A11420" t="s">
        <v>710</v>
      </c>
      <c r="B11420" t="s">
        <v>11</v>
      </c>
      <c r="C11420" t="s">
        <v>73</v>
      </c>
      <c r="D11420" t="s">
        <v>711</v>
      </c>
      <c r="E11420" t="s">
        <v>15</v>
      </c>
      <c r="F11420" t="s">
        <v>51</v>
      </c>
      <c r="G11420" t="s">
        <v>553</v>
      </c>
      <c r="H11420" s="1">
        <v>2018</v>
      </c>
      <c r="I11420" s="2">
        <v>47315</v>
      </c>
      <c r="J11420" s="3">
        <v>45662.75</v>
      </c>
      <c r="K11420">
        <f>Table1[[#This Row],[Total Revenue + Open]]/Table1[[#This Row],[Qty]]</f>
        <v>0.96507978442354436</v>
      </c>
      <c r="L11420">
        <f>Table1[[#This Row],[Total Revenue + Open]]/Table1[[#This Row],[Qty]]</f>
        <v>0.96507978442354436</v>
      </c>
    </row>
    <row r="11421" spans="1:12" hidden="1">
      <c r="A11421" t="s">
        <v>710</v>
      </c>
      <c r="B11421" t="s">
        <v>11</v>
      </c>
      <c r="C11421" t="s">
        <v>73</v>
      </c>
      <c r="D11421" t="s">
        <v>711</v>
      </c>
      <c r="E11421" t="s">
        <v>15</v>
      </c>
      <c r="F11421" t="s">
        <v>51</v>
      </c>
      <c r="G11421" t="s">
        <v>553</v>
      </c>
      <c r="H11421" s="1">
        <v>2018</v>
      </c>
      <c r="I11421" s="2">
        <v>51360</v>
      </c>
      <c r="J11421" s="3">
        <v>49567</v>
      </c>
      <c r="K11421">
        <f>Table1[[#This Row],[Total Revenue + Open]]/Table1[[#This Row],[Qty]]</f>
        <v>0.96508956386292832</v>
      </c>
      <c r="L11421">
        <f>Table1[[#This Row],[Total Revenue + Open]]/Table1[[#This Row],[Qty]]</f>
        <v>0.96508956386292832</v>
      </c>
    </row>
    <row r="11422" spans="1:12">
      <c r="A11422" t="s">
        <v>10</v>
      </c>
      <c r="B11422" t="s">
        <v>11</v>
      </c>
      <c r="C11422" t="s">
        <v>73</v>
      </c>
      <c r="D11422" t="s">
        <v>50</v>
      </c>
      <c r="E11422" t="s">
        <v>15</v>
      </c>
      <c r="F11422" t="s">
        <v>80</v>
      </c>
      <c r="G11422" t="s">
        <v>82</v>
      </c>
      <c r="H11422" s="1">
        <v>2022</v>
      </c>
      <c r="I11422" s="2">
        <v>900</v>
      </c>
      <c r="J11422" s="3">
        <v>1053</v>
      </c>
      <c r="K11422">
        <f>Table1[[#This Row],[Total Revenue + Open]]/Table1[[#This Row],[Qty]]</f>
        <v>1.17</v>
      </c>
      <c r="L11422">
        <f>Table1[[#This Row],[Qty]]/Table1[[#This Row],[Total Revenue + Open]]</f>
        <v>0.85470085470085466</v>
      </c>
    </row>
    <row r="11423" spans="1:12">
      <c r="A11423" t="s">
        <v>10</v>
      </c>
      <c r="B11423" t="s">
        <v>11</v>
      </c>
      <c r="C11423" t="s">
        <v>73</v>
      </c>
      <c r="D11423" t="s">
        <v>50</v>
      </c>
      <c r="E11423" t="s">
        <v>15</v>
      </c>
      <c r="F11423" t="s">
        <v>80</v>
      </c>
      <c r="G11423" t="s">
        <v>84</v>
      </c>
      <c r="H11423" s="1">
        <v>2022</v>
      </c>
      <c r="I11423" s="2">
        <v>900</v>
      </c>
      <c r="J11423" s="3">
        <v>1053</v>
      </c>
      <c r="K11423">
        <f>Table1[[#This Row],[Total Revenue + Open]]/Table1[[#This Row],[Qty]]</f>
        <v>1.17</v>
      </c>
      <c r="L11423">
        <f>Table1[[#This Row],[Qty]]/Table1[[#This Row],[Total Revenue + Open]]</f>
        <v>0.85470085470085466</v>
      </c>
    </row>
    <row r="11424" spans="1:12">
      <c r="A11424" t="s">
        <v>10</v>
      </c>
      <c r="B11424" t="s">
        <v>11</v>
      </c>
      <c r="C11424" t="s">
        <v>73</v>
      </c>
      <c r="D11424" t="s">
        <v>50</v>
      </c>
      <c r="E11424" t="s">
        <v>15</v>
      </c>
      <c r="F11424" t="s">
        <v>80</v>
      </c>
      <c r="G11424" t="s">
        <v>82</v>
      </c>
      <c r="H11424" s="1">
        <v>2022</v>
      </c>
      <c r="I11424" s="2">
        <v>850</v>
      </c>
      <c r="J11424" s="3">
        <v>969</v>
      </c>
      <c r="K11424">
        <f>Table1[[#This Row],[Total Revenue + Open]]/Table1[[#This Row],[Qty]]</f>
        <v>1.1399999999999999</v>
      </c>
      <c r="L11424">
        <f>Table1[[#This Row],[Qty]]/Table1[[#This Row],[Total Revenue + Open]]</f>
        <v>0.8771929824561403</v>
      </c>
    </row>
    <row r="11425" spans="1:12">
      <c r="A11425" t="s">
        <v>10</v>
      </c>
      <c r="B11425" t="s">
        <v>11</v>
      </c>
      <c r="C11425" t="s">
        <v>73</v>
      </c>
      <c r="D11425" t="s">
        <v>50</v>
      </c>
      <c r="E11425" t="s">
        <v>15</v>
      </c>
      <c r="F11425" t="s">
        <v>80</v>
      </c>
      <c r="G11425" t="s">
        <v>84</v>
      </c>
      <c r="H11425" s="1">
        <v>2022</v>
      </c>
      <c r="I11425" s="2">
        <v>850</v>
      </c>
      <c r="J11425" s="3">
        <v>969</v>
      </c>
      <c r="K11425">
        <f>Table1[[#This Row],[Total Revenue + Open]]/Table1[[#This Row],[Qty]]</f>
        <v>1.1399999999999999</v>
      </c>
      <c r="L11425">
        <f>Table1[[#This Row],[Qty]]/Table1[[#This Row],[Total Revenue + Open]]</f>
        <v>0.8771929824561403</v>
      </c>
    </row>
    <row r="11426" spans="1:12" hidden="1">
      <c r="A11426" t="s">
        <v>710</v>
      </c>
      <c r="B11426" t="s">
        <v>11</v>
      </c>
      <c r="C11426" t="s">
        <v>73</v>
      </c>
      <c r="D11426" t="s">
        <v>712</v>
      </c>
      <c r="E11426" t="s">
        <v>15</v>
      </c>
      <c r="F11426" t="s">
        <v>16</v>
      </c>
      <c r="G11426" t="s">
        <v>158</v>
      </c>
      <c r="H11426" s="1">
        <v>2018</v>
      </c>
      <c r="I11426" s="2">
        <v>89550</v>
      </c>
      <c r="J11426" s="3">
        <v>197795</v>
      </c>
      <c r="K11426">
        <f>Table1[[#This Row],[Total Revenue + Open]]/Table1[[#This Row],[Qty]]</f>
        <v>2.2087660524846453</v>
      </c>
      <c r="L11426">
        <f>Table1[[#This Row],[Total Revenue + Open]]/Table1[[#This Row],[Qty]]</f>
        <v>2.2087660524846453</v>
      </c>
    </row>
    <row r="11427" spans="1:12" hidden="1">
      <c r="A11427" t="s">
        <v>710</v>
      </c>
      <c r="B11427" t="s">
        <v>11</v>
      </c>
      <c r="C11427" t="s">
        <v>73</v>
      </c>
      <c r="D11427" t="s">
        <v>712</v>
      </c>
      <c r="E11427" t="s">
        <v>15</v>
      </c>
      <c r="F11427" t="s">
        <v>16</v>
      </c>
      <c r="G11427" t="s">
        <v>158</v>
      </c>
      <c r="H11427" s="1">
        <v>2018</v>
      </c>
      <c r="I11427" s="2">
        <v>4020</v>
      </c>
      <c r="J11427" s="3">
        <v>8840</v>
      </c>
      <c r="K11427">
        <f>Table1[[#This Row],[Total Revenue + Open]]/Table1[[#This Row],[Qty]]</f>
        <v>2.1990049751243781</v>
      </c>
      <c r="L11427">
        <f>Table1[[#This Row],[Total Revenue + Open]]/Table1[[#This Row],[Qty]]</f>
        <v>2.1990049751243781</v>
      </c>
    </row>
    <row r="11428" spans="1:12" hidden="1">
      <c r="A11428" t="s">
        <v>710</v>
      </c>
      <c r="B11428" t="s">
        <v>11</v>
      </c>
      <c r="C11428" t="s">
        <v>73</v>
      </c>
      <c r="D11428" t="s">
        <v>712</v>
      </c>
      <c r="E11428" t="s">
        <v>15</v>
      </c>
      <c r="F11428" t="s">
        <v>36</v>
      </c>
      <c r="G11428" t="s">
        <v>37</v>
      </c>
      <c r="H11428" s="1">
        <v>2020</v>
      </c>
      <c r="I11428" s="2">
        <v>15880</v>
      </c>
      <c r="J11428" s="3">
        <v>20856</v>
      </c>
      <c r="K11428">
        <f>Table1[[#This Row],[Total Revenue + Open]]/Table1[[#This Row],[Qty]]</f>
        <v>1.3133501259445843</v>
      </c>
      <c r="L11428">
        <f>Table1[[#This Row],[Total Revenue + Open]]/Table1[[#This Row],[Qty]]</f>
        <v>1.3133501259445843</v>
      </c>
    </row>
    <row r="11429" spans="1:12" hidden="1">
      <c r="A11429" t="s">
        <v>710</v>
      </c>
      <c r="B11429" t="s">
        <v>11</v>
      </c>
      <c r="C11429" t="s">
        <v>73</v>
      </c>
      <c r="D11429" t="s">
        <v>712</v>
      </c>
      <c r="E11429" t="s">
        <v>15</v>
      </c>
      <c r="F11429" t="s">
        <v>36</v>
      </c>
      <c r="G11429" t="s">
        <v>37</v>
      </c>
      <c r="H11429" s="1">
        <v>2021</v>
      </c>
      <c r="I11429" s="2">
        <v>17085</v>
      </c>
      <c r="J11429" s="3">
        <v>22440</v>
      </c>
      <c r="K11429">
        <f>Table1[[#This Row],[Total Revenue + Open]]/Table1[[#This Row],[Qty]]</f>
        <v>1.3134328358208955</v>
      </c>
      <c r="L11429">
        <f>Table1[[#This Row],[Total Revenue + Open]]/Table1[[#This Row],[Qty]]</f>
        <v>1.3134328358208955</v>
      </c>
    </row>
    <row r="11430" spans="1:12" hidden="1">
      <c r="A11430" t="s">
        <v>710</v>
      </c>
      <c r="B11430" t="s">
        <v>11</v>
      </c>
      <c r="C11430" t="s">
        <v>73</v>
      </c>
      <c r="D11430" t="s">
        <v>712</v>
      </c>
      <c r="E11430" t="s">
        <v>15</v>
      </c>
      <c r="F11430" t="s">
        <v>36</v>
      </c>
      <c r="G11430" t="s">
        <v>37</v>
      </c>
      <c r="H11430" s="1">
        <v>2021</v>
      </c>
      <c r="I11430" s="2">
        <v>14275</v>
      </c>
      <c r="J11430" s="3">
        <v>18744</v>
      </c>
      <c r="K11430">
        <f>Table1[[#This Row],[Total Revenue + Open]]/Table1[[#This Row],[Qty]]</f>
        <v>1.3130647985989492</v>
      </c>
      <c r="L11430">
        <f>Table1[[#This Row],[Total Revenue + Open]]/Table1[[#This Row],[Qty]]</f>
        <v>1.3130647985989492</v>
      </c>
    </row>
    <row r="11431" spans="1:12" hidden="1">
      <c r="A11431" t="s">
        <v>710</v>
      </c>
      <c r="B11431" t="s">
        <v>11</v>
      </c>
      <c r="C11431" t="s">
        <v>73</v>
      </c>
      <c r="D11431" t="s">
        <v>712</v>
      </c>
      <c r="E11431" t="s">
        <v>15</v>
      </c>
      <c r="F11431" t="s">
        <v>36</v>
      </c>
      <c r="G11431" t="s">
        <v>37</v>
      </c>
      <c r="H11431" s="1">
        <v>2021</v>
      </c>
      <c r="I11431" s="2">
        <v>3020</v>
      </c>
      <c r="J11431" s="3">
        <v>3960</v>
      </c>
      <c r="K11431">
        <f>Table1[[#This Row],[Total Revenue + Open]]/Table1[[#This Row],[Qty]]</f>
        <v>1.3112582781456954</v>
      </c>
      <c r="L11431">
        <f>Table1[[#This Row],[Total Revenue + Open]]/Table1[[#This Row],[Qty]]</f>
        <v>1.3112582781456954</v>
      </c>
    </row>
    <row r="11432" spans="1:12" hidden="1">
      <c r="A11432" t="s">
        <v>710</v>
      </c>
      <c r="B11432" t="s">
        <v>11</v>
      </c>
      <c r="C11432" t="s">
        <v>73</v>
      </c>
      <c r="D11432" t="s">
        <v>712</v>
      </c>
      <c r="E11432" t="s">
        <v>15</v>
      </c>
      <c r="F11432" t="s">
        <v>36</v>
      </c>
      <c r="G11432" t="s">
        <v>37</v>
      </c>
      <c r="H11432" s="1">
        <v>2021</v>
      </c>
      <c r="I11432" s="2">
        <v>200</v>
      </c>
      <c r="J11432" s="3">
        <v>264</v>
      </c>
      <c r="K11432">
        <f>Table1[[#This Row],[Total Revenue + Open]]/Table1[[#This Row],[Qty]]</f>
        <v>1.32</v>
      </c>
      <c r="L11432">
        <f>Table1[[#This Row],[Total Revenue + Open]]/Table1[[#This Row],[Qty]]</f>
        <v>1.32</v>
      </c>
    </row>
    <row r="11433" spans="1:12" hidden="1">
      <c r="A11433" t="s">
        <v>710</v>
      </c>
      <c r="B11433" t="s">
        <v>11</v>
      </c>
      <c r="C11433" t="s">
        <v>73</v>
      </c>
      <c r="D11433" t="s">
        <v>712</v>
      </c>
      <c r="E11433" t="s">
        <v>15</v>
      </c>
      <c r="F11433" t="s">
        <v>36</v>
      </c>
      <c r="G11433" t="s">
        <v>37</v>
      </c>
      <c r="H11433" s="1">
        <v>2021</v>
      </c>
      <c r="I11433" s="2">
        <v>150</v>
      </c>
      <c r="J11433" s="3">
        <v>198</v>
      </c>
      <c r="K11433">
        <f>Table1[[#This Row],[Total Revenue + Open]]/Table1[[#This Row],[Qty]]</f>
        <v>1.32</v>
      </c>
      <c r="L11433">
        <f>Table1[[#This Row],[Total Revenue + Open]]/Table1[[#This Row],[Qty]]</f>
        <v>1.32</v>
      </c>
    </row>
    <row r="11434" spans="1:12" hidden="1">
      <c r="A11434" t="s">
        <v>710</v>
      </c>
      <c r="B11434" t="s">
        <v>11</v>
      </c>
      <c r="C11434" t="s">
        <v>73</v>
      </c>
      <c r="D11434" t="s">
        <v>712</v>
      </c>
      <c r="E11434" t="s">
        <v>15</v>
      </c>
      <c r="F11434" t="s">
        <v>36</v>
      </c>
      <c r="G11434" t="s">
        <v>37</v>
      </c>
      <c r="H11434" s="1">
        <v>2021</v>
      </c>
      <c r="I11434" s="2">
        <v>9750</v>
      </c>
      <c r="J11434" s="3">
        <v>12804</v>
      </c>
      <c r="K11434">
        <f>Table1[[#This Row],[Total Revenue + Open]]/Table1[[#This Row],[Qty]]</f>
        <v>1.3132307692307692</v>
      </c>
      <c r="L11434">
        <f>Table1[[#This Row],[Total Revenue + Open]]/Table1[[#This Row],[Qty]]</f>
        <v>1.3132307692307692</v>
      </c>
    </row>
    <row r="11435" spans="1:12" hidden="1">
      <c r="A11435" t="s">
        <v>710</v>
      </c>
      <c r="B11435" t="s">
        <v>11</v>
      </c>
      <c r="C11435" t="s">
        <v>73</v>
      </c>
      <c r="D11435" t="s">
        <v>712</v>
      </c>
      <c r="E11435" t="s">
        <v>15</v>
      </c>
      <c r="F11435" t="s">
        <v>36</v>
      </c>
      <c r="G11435" t="s">
        <v>37</v>
      </c>
      <c r="H11435" s="1">
        <v>2021</v>
      </c>
      <c r="I11435" s="2">
        <v>8040</v>
      </c>
      <c r="J11435" s="3">
        <v>10560</v>
      </c>
      <c r="K11435">
        <f>Table1[[#This Row],[Total Revenue + Open]]/Table1[[#This Row],[Qty]]</f>
        <v>1.3134328358208955</v>
      </c>
      <c r="L11435">
        <f>Table1[[#This Row],[Total Revenue + Open]]/Table1[[#This Row],[Qty]]</f>
        <v>1.3134328358208955</v>
      </c>
    </row>
    <row r="11436" spans="1:12" hidden="1">
      <c r="A11436" t="s">
        <v>710</v>
      </c>
      <c r="B11436" t="s">
        <v>11</v>
      </c>
      <c r="C11436" t="s">
        <v>73</v>
      </c>
      <c r="D11436" t="s">
        <v>712</v>
      </c>
      <c r="E11436" t="s">
        <v>15</v>
      </c>
      <c r="F11436" t="s">
        <v>36</v>
      </c>
      <c r="G11436" t="s">
        <v>37</v>
      </c>
      <c r="H11436" s="1">
        <v>2021</v>
      </c>
      <c r="I11436" s="2">
        <v>6035</v>
      </c>
      <c r="J11436" s="3">
        <v>7920</v>
      </c>
      <c r="K11436">
        <f>Table1[[#This Row],[Total Revenue + Open]]/Table1[[#This Row],[Qty]]</f>
        <v>1.312344656172328</v>
      </c>
      <c r="L11436">
        <f>Table1[[#This Row],[Total Revenue + Open]]/Table1[[#This Row],[Qty]]</f>
        <v>1.312344656172328</v>
      </c>
    </row>
    <row r="11437" spans="1:12" hidden="1">
      <c r="A11437" t="s">
        <v>710</v>
      </c>
      <c r="B11437" t="s">
        <v>11</v>
      </c>
      <c r="C11437" t="s">
        <v>73</v>
      </c>
      <c r="D11437" t="s">
        <v>712</v>
      </c>
      <c r="E11437" t="s">
        <v>15</v>
      </c>
      <c r="F11437" t="s">
        <v>36</v>
      </c>
      <c r="G11437" t="s">
        <v>37</v>
      </c>
      <c r="H11437" s="1">
        <v>2021</v>
      </c>
      <c r="I11437" s="2">
        <v>2815</v>
      </c>
      <c r="J11437" s="3">
        <v>3696</v>
      </c>
      <c r="K11437">
        <f>Table1[[#This Row],[Total Revenue + Open]]/Table1[[#This Row],[Qty]]</f>
        <v>1.3129662522202488</v>
      </c>
      <c r="L11437">
        <f>Table1[[#This Row],[Total Revenue + Open]]/Table1[[#This Row],[Qty]]</f>
        <v>1.3129662522202488</v>
      </c>
    </row>
    <row r="11438" spans="1:12" hidden="1">
      <c r="A11438" t="s">
        <v>710</v>
      </c>
      <c r="B11438" t="s">
        <v>11</v>
      </c>
      <c r="C11438" t="s">
        <v>73</v>
      </c>
      <c r="D11438" t="s">
        <v>712</v>
      </c>
      <c r="E11438" t="s">
        <v>15</v>
      </c>
      <c r="F11438" t="s">
        <v>36</v>
      </c>
      <c r="G11438" t="s">
        <v>37</v>
      </c>
      <c r="H11438" s="1">
        <v>2021</v>
      </c>
      <c r="I11438" s="2">
        <v>3290</v>
      </c>
      <c r="J11438" s="3">
        <v>4323</v>
      </c>
      <c r="K11438">
        <f>Table1[[#This Row],[Total Revenue + Open]]/Table1[[#This Row],[Qty]]</f>
        <v>1.3139817629179331</v>
      </c>
      <c r="L11438">
        <f>Table1[[#This Row],[Total Revenue + Open]]/Table1[[#This Row],[Qty]]</f>
        <v>1.3139817629179331</v>
      </c>
    </row>
    <row r="11439" spans="1:12" hidden="1">
      <c r="A11439" t="s">
        <v>710</v>
      </c>
      <c r="B11439" t="s">
        <v>11</v>
      </c>
      <c r="C11439" t="s">
        <v>73</v>
      </c>
      <c r="D11439" t="s">
        <v>712</v>
      </c>
      <c r="E11439" t="s">
        <v>15</v>
      </c>
      <c r="F11439" t="s">
        <v>36</v>
      </c>
      <c r="G11439" t="s">
        <v>37</v>
      </c>
      <c r="H11439" s="1">
        <v>2021</v>
      </c>
      <c r="I11439" s="2">
        <v>1610</v>
      </c>
      <c r="J11439" s="3">
        <v>2112</v>
      </c>
      <c r="K11439">
        <f>Table1[[#This Row],[Total Revenue + Open]]/Table1[[#This Row],[Qty]]</f>
        <v>1.3118012422360248</v>
      </c>
      <c r="L11439">
        <f>Table1[[#This Row],[Total Revenue + Open]]/Table1[[#This Row],[Qty]]</f>
        <v>1.3118012422360248</v>
      </c>
    </row>
    <row r="11440" spans="1:12">
      <c r="A11440" t="s">
        <v>10</v>
      </c>
      <c r="B11440" t="s">
        <v>11</v>
      </c>
      <c r="C11440" t="s">
        <v>73</v>
      </c>
      <c r="D11440" t="s">
        <v>50</v>
      </c>
      <c r="E11440" t="s">
        <v>22</v>
      </c>
      <c r="F11440" t="s">
        <v>98</v>
      </c>
      <c r="G11440" t="s">
        <v>99</v>
      </c>
      <c r="H11440" s="1">
        <v>2022</v>
      </c>
      <c r="I11440" s="2">
        <v>1910</v>
      </c>
      <c r="J11440" s="3">
        <v>950</v>
      </c>
      <c r="K11440">
        <f>Table1[[#This Row],[Total Revenue + Open]]/Table1[[#This Row],[Qty]]</f>
        <v>0.49738219895287961</v>
      </c>
      <c r="L11440">
        <f>Table1[[#This Row],[Total Revenue + Open]]/Table1[[#This Row],[Qty]]</f>
        <v>0.49738219895287961</v>
      </c>
    </row>
    <row r="11441" spans="1:12">
      <c r="A11441" t="s">
        <v>10</v>
      </c>
      <c r="B11441" t="s">
        <v>11</v>
      </c>
      <c r="C11441" t="s">
        <v>73</v>
      </c>
      <c r="D11441" t="s">
        <v>50</v>
      </c>
      <c r="E11441" t="s">
        <v>15</v>
      </c>
      <c r="F11441" t="s">
        <v>80</v>
      </c>
      <c r="G11441" t="s">
        <v>82</v>
      </c>
      <c r="H11441" s="1">
        <v>2022</v>
      </c>
      <c r="I11441" s="2">
        <v>800</v>
      </c>
      <c r="J11441" s="3">
        <v>936</v>
      </c>
      <c r="K11441">
        <f>Table1[[#This Row],[Total Revenue + Open]]/Table1[[#This Row],[Qty]]</f>
        <v>1.17</v>
      </c>
      <c r="L11441">
        <f>Table1[[#This Row],[Qty]]/Table1[[#This Row],[Total Revenue + Open]]</f>
        <v>0.85470085470085466</v>
      </c>
    </row>
    <row r="11442" spans="1:12">
      <c r="A11442" t="s">
        <v>10</v>
      </c>
      <c r="B11442" t="s">
        <v>11</v>
      </c>
      <c r="C11442" t="s">
        <v>73</v>
      </c>
      <c r="D11442" t="s">
        <v>50</v>
      </c>
      <c r="E11442" t="s">
        <v>15</v>
      </c>
      <c r="F11442" t="s">
        <v>80</v>
      </c>
      <c r="G11442" t="s">
        <v>82</v>
      </c>
      <c r="H11442" s="1">
        <v>2022</v>
      </c>
      <c r="I11442" s="2">
        <v>800</v>
      </c>
      <c r="J11442" s="3">
        <v>936</v>
      </c>
      <c r="K11442">
        <f>Table1[[#This Row],[Total Revenue + Open]]/Table1[[#This Row],[Qty]]</f>
        <v>1.17</v>
      </c>
      <c r="L11442">
        <f>Table1[[#This Row],[Qty]]/Table1[[#This Row],[Total Revenue + Open]]</f>
        <v>0.85470085470085466</v>
      </c>
    </row>
    <row r="11443" spans="1:12">
      <c r="A11443" t="s">
        <v>10</v>
      </c>
      <c r="B11443" t="s">
        <v>11</v>
      </c>
      <c r="C11443" t="s">
        <v>73</v>
      </c>
      <c r="D11443" t="s">
        <v>50</v>
      </c>
      <c r="E11443" t="s">
        <v>15</v>
      </c>
      <c r="F11443" t="s">
        <v>80</v>
      </c>
      <c r="G11443" t="s">
        <v>84</v>
      </c>
      <c r="H11443" s="1">
        <v>2022</v>
      </c>
      <c r="I11443" s="2">
        <v>800</v>
      </c>
      <c r="J11443" s="3">
        <v>936</v>
      </c>
      <c r="K11443">
        <f>Table1[[#This Row],[Total Revenue + Open]]/Table1[[#This Row],[Qty]]</f>
        <v>1.17</v>
      </c>
      <c r="L11443">
        <f>Table1[[#This Row],[Qty]]/Table1[[#This Row],[Total Revenue + Open]]</f>
        <v>0.85470085470085466</v>
      </c>
    </row>
    <row r="11444" spans="1:12">
      <c r="A11444" t="s">
        <v>10</v>
      </c>
      <c r="B11444" t="s">
        <v>11</v>
      </c>
      <c r="C11444" t="s">
        <v>73</v>
      </c>
      <c r="D11444" t="s">
        <v>50</v>
      </c>
      <c r="E11444" t="s">
        <v>15</v>
      </c>
      <c r="F11444" t="s">
        <v>80</v>
      </c>
      <c r="G11444" t="s">
        <v>84</v>
      </c>
      <c r="H11444" s="1">
        <v>2022</v>
      </c>
      <c r="I11444" s="2">
        <v>800</v>
      </c>
      <c r="J11444" s="3">
        <v>936</v>
      </c>
      <c r="K11444">
        <f>Table1[[#This Row],[Total Revenue + Open]]/Table1[[#This Row],[Qty]]</f>
        <v>1.17</v>
      </c>
      <c r="L11444">
        <f>Table1[[#This Row],[Qty]]/Table1[[#This Row],[Total Revenue + Open]]</f>
        <v>0.85470085470085466</v>
      </c>
    </row>
    <row r="11445" spans="1:12">
      <c r="A11445" t="s">
        <v>10</v>
      </c>
      <c r="B11445" t="s">
        <v>11</v>
      </c>
      <c r="C11445" t="s">
        <v>73</v>
      </c>
      <c r="D11445" t="s">
        <v>50</v>
      </c>
      <c r="E11445" t="s">
        <v>15</v>
      </c>
      <c r="F11445" t="s">
        <v>80</v>
      </c>
      <c r="G11445" t="s">
        <v>82</v>
      </c>
      <c r="H11445" s="1">
        <v>2022</v>
      </c>
      <c r="I11445" s="2">
        <v>750</v>
      </c>
      <c r="J11445" s="3">
        <v>877.5</v>
      </c>
      <c r="K11445">
        <f>Table1[[#This Row],[Total Revenue + Open]]/Table1[[#This Row],[Qty]]</f>
        <v>1.17</v>
      </c>
      <c r="L11445">
        <f>Table1[[#This Row],[Qty]]/Table1[[#This Row],[Total Revenue + Open]]</f>
        <v>0.85470085470085466</v>
      </c>
    </row>
    <row r="11446" spans="1:12" hidden="1">
      <c r="A11446" t="s">
        <v>710</v>
      </c>
      <c r="B11446" t="s">
        <v>11</v>
      </c>
      <c r="C11446" t="s">
        <v>73</v>
      </c>
      <c r="D11446" t="s">
        <v>712</v>
      </c>
      <c r="E11446" t="s">
        <v>15</v>
      </c>
      <c r="F11446" t="s">
        <v>36</v>
      </c>
      <c r="G11446" t="s">
        <v>37</v>
      </c>
      <c r="H11446" s="1">
        <v>2018</v>
      </c>
      <c r="I11446" s="2">
        <v>15075</v>
      </c>
      <c r="J11446" s="3">
        <v>18300</v>
      </c>
      <c r="K11446">
        <f>Table1[[#This Row],[Total Revenue + Open]]/Table1[[#This Row],[Qty]]</f>
        <v>1.2139303482587065</v>
      </c>
      <c r="L11446">
        <f>Table1[[#This Row],[Total Revenue + Open]]/Table1[[#This Row],[Qty]]</f>
        <v>1.2139303482587065</v>
      </c>
    </row>
    <row r="11447" spans="1:12" hidden="1">
      <c r="A11447" t="s">
        <v>710</v>
      </c>
      <c r="B11447" t="s">
        <v>11</v>
      </c>
      <c r="C11447" t="s">
        <v>73</v>
      </c>
      <c r="D11447" t="s">
        <v>712</v>
      </c>
      <c r="E11447" t="s">
        <v>15</v>
      </c>
      <c r="F11447" t="s">
        <v>36</v>
      </c>
      <c r="G11447" t="s">
        <v>37</v>
      </c>
      <c r="H11447" s="1">
        <v>2018</v>
      </c>
      <c r="I11447" s="2">
        <v>5025</v>
      </c>
      <c r="J11447" s="3">
        <v>6100</v>
      </c>
      <c r="K11447">
        <f>Table1[[#This Row],[Total Revenue + Open]]/Table1[[#This Row],[Qty]]</f>
        <v>1.2139303482587065</v>
      </c>
      <c r="L11447">
        <f>Table1[[#This Row],[Total Revenue + Open]]/Table1[[#This Row],[Qty]]</f>
        <v>1.2139303482587065</v>
      </c>
    </row>
    <row r="11448" spans="1:12" hidden="1">
      <c r="A11448" t="s">
        <v>710</v>
      </c>
      <c r="B11448" t="s">
        <v>11</v>
      </c>
      <c r="C11448" t="s">
        <v>73</v>
      </c>
      <c r="D11448" t="s">
        <v>712</v>
      </c>
      <c r="E11448" t="s">
        <v>15</v>
      </c>
      <c r="F11448" t="s">
        <v>36</v>
      </c>
      <c r="G11448" t="s">
        <v>37</v>
      </c>
      <c r="H11448" s="1">
        <v>2019</v>
      </c>
      <c r="I11448" s="2">
        <v>1005</v>
      </c>
      <c r="J11448" s="3">
        <v>1220</v>
      </c>
      <c r="K11448">
        <f>Table1[[#This Row],[Total Revenue + Open]]/Table1[[#This Row],[Qty]]</f>
        <v>1.2139303482587065</v>
      </c>
      <c r="L11448">
        <f>Table1[[#This Row],[Total Revenue + Open]]/Table1[[#This Row],[Qty]]</f>
        <v>1.2139303482587065</v>
      </c>
    </row>
    <row r="11449" spans="1:12" hidden="1">
      <c r="A11449" t="s">
        <v>710</v>
      </c>
      <c r="B11449" t="s">
        <v>11</v>
      </c>
      <c r="C11449" t="s">
        <v>73</v>
      </c>
      <c r="D11449" t="s">
        <v>712</v>
      </c>
      <c r="E11449" t="s">
        <v>15</v>
      </c>
      <c r="F11449" t="s">
        <v>36</v>
      </c>
      <c r="G11449" t="s">
        <v>37</v>
      </c>
      <c r="H11449" s="1">
        <v>2020</v>
      </c>
      <c r="I11449" s="2">
        <v>4930</v>
      </c>
      <c r="J11449" s="3">
        <v>6566</v>
      </c>
      <c r="K11449">
        <f>Table1[[#This Row],[Total Revenue + Open]]/Table1[[#This Row],[Qty]]</f>
        <v>1.3318458417849899</v>
      </c>
      <c r="L11449">
        <f>Table1[[#This Row],[Total Revenue + Open]]/Table1[[#This Row],[Qty]]</f>
        <v>1.3318458417849899</v>
      </c>
    </row>
    <row r="11450" spans="1:12" hidden="1">
      <c r="A11450" t="s">
        <v>710</v>
      </c>
      <c r="B11450" t="s">
        <v>11</v>
      </c>
      <c r="C11450" t="s">
        <v>73</v>
      </c>
      <c r="D11450" t="s">
        <v>712</v>
      </c>
      <c r="E11450" t="s">
        <v>15</v>
      </c>
      <c r="F11450" t="s">
        <v>36</v>
      </c>
      <c r="G11450" t="s">
        <v>37</v>
      </c>
      <c r="H11450" s="1">
        <v>2020</v>
      </c>
      <c r="I11450" s="2">
        <v>400</v>
      </c>
      <c r="J11450" s="3">
        <v>536</v>
      </c>
      <c r="K11450">
        <f>Table1[[#This Row],[Total Revenue + Open]]/Table1[[#This Row],[Qty]]</f>
        <v>1.34</v>
      </c>
      <c r="L11450">
        <f>Table1[[#This Row],[Total Revenue + Open]]/Table1[[#This Row],[Qty]]</f>
        <v>1.34</v>
      </c>
    </row>
    <row r="11451" spans="1:12" hidden="1">
      <c r="A11451" t="s">
        <v>710</v>
      </c>
      <c r="B11451" t="s">
        <v>11</v>
      </c>
      <c r="C11451" t="s">
        <v>73</v>
      </c>
      <c r="D11451" t="s">
        <v>712</v>
      </c>
      <c r="E11451" t="s">
        <v>15</v>
      </c>
      <c r="F11451" t="s">
        <v>36</v>
      </c>
      <c r="G11451" t="s">
        <v>37</v>
      </c>
      <c r="H11451" s="1">
        <v>2020</v>
      </c>
      <c r="I11451" s="2">
        <v>200</v>
      </c>
      <c r="J11451" s="3">
        <v>268</v>
      </c>
      <c r="K11451">
        <f>Table1[[#This Row],[Total Revenue + Open]]/Table1[[#This Row],[Qty]]</f>
        <v>1.34</v>
      </c>
      <c r="L11451">
        <f>Table1[[#This Row],[Total Revenue + Open]]/Table1[[#This Row],[Qty]]</f>
        <v>1.34</v>
      </c>
    </row>
    <row r="11452" spans="1:12" hidden="1">
      <c r="A11452" t="s">
        <v>710</v>
      </c>
      <c r="B11452" t="s">
        <v>11</v>
      </c>
      <c r="C11452" t="s">
        <v>73</v>
      </c>
      <c r="D11452" t="s">
        <v>712</v>
      </c>
      <c r="E11452" t="s">
        <v>15</v>
      </c>
      <c r="F11452" t="s">
        <v>36</v>
      </c>
      <c r="G11452" t="s">
        <v>37</v>
      </c>
      <c r="H11452" s="1">
        <v>2021</v>
      </c>
      <c r="I11452" s="2">
        <v>3820</v>
      </c>
      <c r="J11452" s="3">
        <v>5092</v>
      </c>
      <c r="K11452">
        <f>Table1[[#This Row],[Total Revenue + Open]]/Table1[[#This Row],[Qty]]</f>
        <v>1.3329842931937173</v>
      </c>
      <c r="L11452">
        <f>Table1[[#This Row],[Total Revenue + Open]]/Table1[[#This Row],[Qty]]</f>
        <v>1.3329842931937173</v>
      </c>
    </row>
    <row r="11453" spans="1:12" hidden="1">
      <c r="A11453" t="s">
        <v>710</v>
      </c>
      <c r="B11453" t="s">
        <v>11</v>
      </c>
      <c r="C11453" t="s">
        <v>73</v>
      </c>
      <c r="D11453" t="s">
        <v>712</v>
      </c>
      <c r="E11453" t="s">
        <v>15</v>
      </c>
      <c r="F11453" t="s">
        <v>36</v>
      </c>
      <c r="G11453" t="s">
        <v>37</v>
      </c>
      <c r="H11453" s="1">
        <v>2021</v>
      </c>
      <c r="I11453" s="2">
        <v>2415</v>
      </c>
      <c r="J11453" s="3">
        <v>3216</v>
      </c>
      <c r="K11453">
        <f>Table1[[#This Row],[Total Revenue + Open]]/Table1[[#This Row],[Qty]]</f>
        <v>1.3316770186335403</v>
      </c>
      <c r="L11453">
        <f>Table1[[#This Row],[Total Revenue + Open]]/Table1[[#This Row],[Qty]]</f>
        <v>1.3316770186335403</v>
      </c>
    </row>
    <row r="11454" spans="1:12" hidden="1">
      <c r="A11454" t="s">
        <v>710</v>
      </c>
      <c r="B11454" t="s">
        <v>11</v>
      </c>
      <c r="C11454" t="s">
        <v>73</v>
      </c>
      <c r="D11454" t="s">
        <v>712</v>
      </c>
      <c r="E11454" t="s">
        <v>15</v>
      </c>
      <c r="F11454" t="s">
        <v>36</v>
      </c>
      <c r="G11454" t="s">
        <v>37</v>
      </c>
      <c r="H11454" s="1">
        <v>2021</v>
      </c>
      <c r="I11454" s="2">
        <v>2115</v>
      </c>
      <c r="J11454" s="3">
        <v>2814</v>
      </c>
      <c r="K11454">
        <f>Table1[[#This Row],[Total Revenue + Open]]/Table1[[#This Row],[Qty]]</f>
        <v>1.3304964539007091</v>
      </c>
      <c r="L11454">
        <f>Table1[[#This Row],[Total Revenue + Open]]/Table1[[#This Row],[Qty]]</f>
        <v>1.3304964539007091</v>
      </c>
    </row>
    <row r="11455" spans="1:12" hidden="1">
      <c r="A11455" t="s">
        <v>710</v>
      </c>
      <c r="B11455" t="s">
        <v>11</v>
      </c>
      <c r="C11455" t="s">
        <v>73</v>
      </c>
      <c r="D11455" t="s">
        <v>712</v>
      </c>
      <c r="E11455" t="s">
        <v>15</v>
      </c>
      <c r="F11455" t="s">
        <v>36</v>
      </c>
      <c r="G11455" t="s">
        <v>37</v>
      </c>
      <c r="H11455" s="1">
        <v>2021</v>
      </c>
      <c r="I11455" s="2">
        <v>6530</v>
      </c>
      <c r="J11455" s="3">
        <v>8710</v>
      </c>
      <c r="K11455">
        <f>Table1[[#This Row],[Total Revenue + Open]]/Table1[[#This Row],[Qty]]</f>
        <v>1.3338437978560489</v>
      </c>
      <c r="L11455">
        <f>Table1[[#This Row],[Total Revenue + Open]]/Table1[[#This Row],[Qty]]</f>
        <v>1.3338437978560489</v>
      </c>
    </row>
    <row r="11456" spans="1:12" hidden="1">
      <c r="A11456" t="s">
        <v>710</v>
      </c>
      <c r="B11456" t="s">
        <v>11</v>
      </c>
      <c r="C11456" t="s">
        <v>73</v>
      </c>
      <c r="D11456" t="s">
        <v>712</v>
      </c>
      <c r="E11456" t="s">
        <v>15</v>
      </c>
      <c r="F11456" t="s">
        <v>36</v>
      </c>
      <c r="G11456" t="s">
        <v>37</v>
      </c>
      <c r="H11456" s="1">
        <v>2021</v>
      </c>
      <c r="I11456" s="2">
        <v>2510</v>
      </c>
      <c r="J11456" s="3">
        <v>3350</v>
      </c>
      <c r="K11456">
        <f>Table1[[#This Row],[Total Revenue + Open]]/Table1[[#This Row],[Qty]]</f>
        <v>1.3346613545816732</v>
      </c>
      <c r="L11456">
        <f>Table1[[#This Row],[Total Revenue + Open]]/Table1[[#This Row],[Qty]]</f>
        <v>1.3346613545816732</v>
      </c>
    </row>
    <row r="11457" spans="1:12" hidden="1">
      <c r="A11457" t="s">
        <v>710</v>
      </c>
      <c r="B11457" t="s">
        <v>11</v>
      </c>
      <c r="C11457" t="s">
        <v>73</v>
      </c>
      <c r="D11457" t="s">
        <v>712</v>
      </c>
      <c r="E11457" t="s">
        <v>15</v>
      </c>
      <c r="F11457" t="s">
        <v>36</v>
      </c>
      <c r="G11457" t="s">
        <v>37</v>
      </c>
      <c r="H11457" s="1">
        <v>2021</v>
      </c>
      <c r="I11457" s="2">
        <v>2315</v>
      </c>
      <c r="J11457" s="3">
        <v>3082</v>
      </c>
      <c r="K11457">
        <f>Table1[[#This Row],[Total Revenue + Open]]/Table1[[#This Row],[Qty]]</f>
        <v>1.331317494600432</v>
      </c>
      <c r="L11457">
        <f>Table1[[#This Row],[Total Revenue + Open]]/Table1[[#This Row],[Qty]]</f>
        <v>1.331317494600432</v>
      </c>
    </row>
    <row r="11458" spans="1:12" hidden="1">
      <c r="A11458" t="s">
        <v>710</v>
      </c>
      <c r="B11458" t="s">
        <v>11</v>
      </c>
      <c r="C11458" t="s">
        <v>73</v>
      </c>
      <c r="D11458" t="s">
        <v>712</v>
      </c>
      <c r="E11458" t="s">
        <v>15</v>
      </c>
      <c r="F11458" t="s">
        <v>36</v>
      </c>
      <c r="G11458" t="s">
        <v>37</v>
      </c>
      <c r="H11458" s="1">
        <v>2021</v>
      </c>
      <c r="I11458" s="2">
        <v>2335</v>
      </c>
      <c r="J11458" s="3">
        <v>3115.5</v>
      </c>
      <c r="K11458">
        <f>Table1[[#This Row],[Total Revenue + Open]]/Table1[[#This Row],[Qty]]</f>
        <v>1.3342612419700215</v>
      </c>
      <c r="L11458">
        <f>Table1[[#This Row],[Total Revenue + Open]]/Table1[[#This Row],[Qty]]</f>
        <v>1.3342612419700215</v>
      </c>
    </row>
    <row r="11459" spans="1:12" hidden="1">
      <c r="A11459" t="s">
        <v>710</v>
      </c>
      <c r="B11459" t="s">
        <v>11</v>
      </c>
      <c r="C11459" t="s">
        <v>73</v>
      </c>
      <c r="D11459" t="s">
        <v>712</v>
      </c>
      <c r="E11459" t="s">
        <v>15</v>
      </c>
      <c r="F11459" t="s">
        <v>36</v>
      </c>
      <c r="G11459" t="s">
        <v>37</v>
      </c>
      <c r="H11459" s="1">
        <v>2021</v>
      </c>
      <c r="I11459" s="2">
        <v>350</v>
      </c>
      <c r="J11459" s="3">
        <v>469</v>
      </c>
      <c r="K11459">
        <f>Table1[[#This Row],[Total Revenue + Open]]/Table1[[#This Row],[Qty]]</f>
        <v>1.34</v>
      </c>
      <c r="L11459">
        <f>Table1[[#This Row],[Total Revenue + Open]]/Table1[[#This Row],[Qty]]</f>
        <v>1.34</v>
      </c>
    </row>
    <row r="11460" spans="1:12">
      <c r="A11460" t="s">
        <v>10</v>
      </c>
      <c r="B11460" t="s">
        <v>11</v>
      </c>
      <c r="C11460" t="s">
        <v>73</v>
      </c>
      <c r="D11460" t="s">
        <v>50</v>
      </c>
      <c r="E11460" t="s">
        <v>15</v>
      </c>
      <c r="F11460" t="s">
        <v>80</v>
      </c>
      <c r="G11460" t="s">
        <v>84</v>
      </c>
      <c r="H11460" s="1">
        <v>2022</v>
      </c>
      <c r="I11460" s="2">
        <v>750</v>
      </c>
      <c r="J11460" s="3">
        <v>877.5</v>
      </c>
      <c r="K11460">
        <f>Table1[[#This Row],[Total Revenue + Open]]/Table1[[#This Row],[Qty]]</f>
        <v>1.17</v>
      </c>
      <c r="L11460">
        <f>Table1[[#This Row],[Qty]]/Table1[[#This Row],[Total Revenue + Open]]</f>
        <v>0.85470085470085466</v>
      </c>
    </row>
    <row r="11461" spans="1:12">
      <c r="A11461" t="s">
        <v>10</v>
      </c>
      <c r="B11461" t="s">
        <v>11</v>
      </c>
      <c r="C11461" t="s">
        <v>73</v>
      </c>
      <c r="D11461" t="s">
        <v>50</v>
      </c>
      <c r="E11461" t="s">
        <v>15</v>
      </c>
      <c r="F11461" t="s">
        <v>80</v>
      </c>
      <c r="G11461" t="s">
        <v>82</v>
      </c>
      <c r="H11461" s="1">
        <v>2022</v>
      </c>
      <c r="I11461" s="2">
        <v>700</v>
      </c>
      <c r="J11461" s="3">
        <v>819</v>
      </c>
      <c r="K11461">
        <f>Table1[[#This Row],[Total Revenue + Open]]/Table1[[#This Row],[Qty]]</f>
        <v>1.17</v>
      </c>
      <c r="L11461">
        <f>Table1[[#This Row],[Qty]]/Table1[[#This Row],[Total Revenue + Open]]</f>
        <v>0.85470085470085466</v>
      </c>
    </row>
    <row r="11462" spans="1:12">
      <c r="A11462" t="s">
        <v>10</v>
      </c>
      <c r="B11462" t="s">
        <v>11</v>
      </c>
      <c r="C11462" t="s">
        <v>73</v>
      </c>
      <c r="D11462" t="s">
        <v>50</v>
      </c>
      <c r="E11462" t="s">
        <v>15</v>
      </c>
      <c r="F11462" t="s">
        <v>80</v>
      </c>
      <c r="G11462" t="s">
        <v>84</v>
      </c>
      <c r="H11462" s="1">
        <v>2022</v>
      </c>
      <c r="I11462" s="2">
        <v>700</v>
      </c>
      <c r="J11462" s="3">
        <v>819</v>
      </c>
      <c r="K11462">
        <f>Table1[[#This Row],[Total Revenue + Open]]/Table1[[#This Row],[Qty]]</f>
        <v>1.17</v>
      </c>
      <c r="L11462">
        <f>Table1[[#This Row],[Qty]]/Table1[[#This Row],[Total Revenue + Open]]</f>
        <v>0.85470085470085466</v>
      </c>
    </row>
    <row r="11463" spans="1:12" hidden="1">
      <c r="A11463" t="s">
        <v>710</v>
      </c>
      <c r="B11463" t="s">
        <v>11</v>
      </c>
      <c r="C11463" t="s">
        <v>73</v>
      </c>
      <c r="D11463" t="s">
        <v>713</v>
      </c>
      <c r="E11463" t="s">
        <v>15</v>
      </c>
      <c r="F11463" t="s">
        <v>16</v>
      </c>
      <c r="G11463" t="s">
        <v>158</v>
      </c>
      <c r="H11463" s="1">
        <v>2018</v>
      </c>
      <c r="I11463" s="2">
        <v>2510</v>
      </c>
      <c r="J11463" s="3">
        <v>5525</v>
      </c>
      <c r="K11463">
        <f>Table1[[#This Row],[Total Revenue + Open]]/Table1[[#This Row],[Qty]]</f>
        <v>2.2011952191235058</v>
      </c>
      <c r="L11463">
        <f>Table1[[#This Row],[Total Revenue + Open]]/Table1[[#This Row],[Qty]]</f>
        <v>2.2011952191235058</v>
      </c>
    </row>
    <row r="11464" spans="1:12" hidden="1">
      <c r="A11464" t="s">
        <v>710</v>
      </c>
      <c r="B11464" t="s">
        <v>11</v>
      </c>
      <c r="C11464" t="s">
        <v>73</v>
      </c>
      <c r="D11464" t="s">
        <v>713</v>
      </c>
      <c r="E11464" t="s">
        <v>15</v>
      </c>
      <c r="F11464" t="s">
        <v>16</v>
      </c>
      <c r="G11464" t="s">
        <v>158</v>
      </c>
      <c r="H11464" s="1">
        <v>2019</v>
      </c>
      <c r="I11464" s="2">
        <v>2010</v>
      </c>
      <c r="J11464" s="3">
        <v>4420</v>
      </c>
      <c r="K11464">
        <f>Table1[[#This Row],[Total Revenue + Open]]/Table1[[#This Row],[Qty]]</f>
        <v>2.1990049751243781</v>
      </c>
      <c r="L11464">
        <f>Table1[[#This Row],[Total Revenue + Open]]/Table1[[#This Row],[Qty]]</f>
        <v>2.1990049751243781</v>
      </c>
    </row>
    <row r="11465" spans="1:12" hidden="1">
      <c r="A11465" t="s">
        <v>710</v>
      </c>
      <c r="B11465" t="s">
        <v>11</v>
      </c>
      <c r="C11465" t="s">
        <v>73</v>
      </c>
      <c r="D11465" t="s">
        <v>713</v>
      </c>
      <c r="E11465" t="s">
        <v>15</v>
      </c>
      <c r="F11465" t="s">
        <v>110</v>
      </c>
      <c r="G11465" t="s">
        <v>111</v>
      </c>
      <c r="H11465" s="1">
        <v>2020</v>
      </c>
      <c r="I11465" s="2">
        <v>500</v>
      </c>
      <c r="J11465" s="3">
        <v>570</v>
      </c>
      <c r="K11465">
        <f>Table1[[#This Row],[Total Revenue + Open]]/Table1[[#This Row],[Qty]]</f>
        <v>1.1399999999999999</v>
      </c>
      <c r="L11465">
        <f>Table1[[#This Row],[Total Revenue + Open]]/Table1[[#This Row],[Qty]]</f>
        <v>1.1399999999999999</v>
      </c>
    </row>
    <row r="11466" spans="1:12" hidden="1">
      <c r="A11466" t="s">
        <v>710</v>
      </c>
      <c r="B11466" t="s">
        <v>11</v>
      </c>
      <c r="C11466" t="s">
        <v>73</v>
      </c>
      <c r="D11466" t="s">
        <v>713</v>
      </c>
      <c r="E11466" t="s">
        <v>15</v>
      </c>
      <c r="F11466" t="s">
        <v>80</v>
      </c>
      <c r="G11466" t="s">
        <v>574</v>
      </c>
      <c r="H11466" s="1">
        <v>2020</v>
      </c>
      <c r="I11466" s="2">
        <v>5025</v>
      </c>
      <c r="J11466" s="3">
        <v>5600</v>
      </c>
      <c r="K11466">
        <f>Table1[[#This Row],[Total Revenue + Open]]/Table1[[#This Row],[Qty]]</f>
        <v>1.1144278606965174</v>
      </c>
      <c r="L11466">
        <f>Table1[[#This Row],[Total Revenue + Open]]/Table1[[#This Row],[Qty]]</f>
        <v>1.1144278606965174</v>
      </c>
    </row>
    <row r="11467" spans="1:12" hidden="1">
      <c r="A11467" t="s">
        <v>710</v>
      </c>
      <c r="B11467" t="s">
        <v>11</v>
      </c>
      <c r="C11467" t="s">
        <v>73</v>
      </c>
      <c r="D11467" t="s">
        <v>713</v>
      </c>
      <c r="E11467" t="s">
        <v>15</v>
      </c>
      <c r="F11467" t="s">
        <v>80</v>
      </c>
      <c r="G11467" t="s">
        <v>574</v>
      </c>
      <c r="H11467" s="1">
        <v>2020</v>
      </c>
      <c r="I11467" s="2">
        <v>2515</v>
      </c>
      <c r="J11467" s="3">
        <v>2800</v>
      </c>
      <c r="K11467">
        <f>Table1[[#This Row],[Total Revenue + Open]]/Table1[[#This Row],[Qty]]</f>
        <v>1.1133200795228628</v>
      </c>
      <c r="L11467">
        <f>Table1[[#This Row],[Total Revenue + Open]]/Table1[[#This Row],[Qty]]</f>
        <v>1.1133200795228628</v>
      </c>
    </row>
    <row r="11468" spans="1:12" hidden="1">
      <c r="A11468" t="s">
        <v>710</v>
      </c>
      <c r="B11468" t="s">
        <v>11</v>
      </c>
      <c r="C11468" t="s">
        <v>73</v>
      </c>
      <c r="D11468" t="s">
        <v>713</v>
      </c>
      <c r="E11468" t="s">
        <v>15</v>
      </c>
      <c r="F11468" t="s">
        <v>80</v>
      </c>
      <c r="G11468" t="s">
        <v>574</v>
      </c>
      <c r="H11468" s="1">
        <v>2020</v>
      </c>
      <c r="I11468" s="2">
        <v>2010</v>
      </c>
      <c r="J11468" s="3">
        <v>2240</v>
      </c>
      <c r="K11468">
        <f>Table1[[#This Row],[Total Revenue + Open]]/Table1[[#This Row],[Qty]]</f>
        <v>1.1144278606965174</v>
      </c>
      <c r="L11468">
        <f>Table1[[#This Row],[Total Revenue + Open]]/Table1[[#This Row],[Qty]]</f>
        <v>1.1144278606965174</v>
      </c>
    </row>
    <row r="11469" spans="1:12" hidden="1">
      <c r="A11469" t="s">
        <v>710</v>
      </c>
      <c r="B11469" t="s">
        <v>11</v>
      </c>
      <c r="C11469" t="s">
        <v>73</v>
      </c>
      <c r="D11469" t="s">
        <v>713</v>
      </c>
      <c r="E11469" t="s">
        <v>15</v>
      </c>
      <c r="F11469" t="s">
        <v>80</v>
      </c>
      <c r="G11469" t="s">
        <v>574</v>
      </c>
      <c r="H11469" s="1">
        <v>2021</v>
      </c>
      <c r="I11469" s="2">
        <v>3015</v>
      </c>
      <c r="J11469" s="3">
        <v>3360</v>
      </c>
      <c r="K11469">
        <f>Table1[[#This Row],[Total Revenue + Open]]/Table1[[#This Row],[Qty]]</f>
        <v>1.1144278606965174</v>
      </c>
      <c r="L11469">
        <f>Table1[[#This Row],[Total Revenue + Open]]/Table1[[#This Row],[Qty]]</f>
        <v>1.1144278606965174</v>
      </c>
    </row>
    <row r="11470" spans="1:12" hidden="1">
      <c r="A11470" t="s">
        <v>710</v>
      </c>
      <c r="B11470" t="s">
        <v>11</v>
      </c>
      <c r="C11470" t="s">
        <v>73</v>
      </c>
      <c r="D11470" t="s">
        <v>713</v>
      </c>
      <c r="E11470" t="s">
        <v>15</v>
      </c>
      <c r="F11470" t="s">
        <v>80</v>
      </c>
      <c r="G11470" t="s">
        <v>574</v>
      </c>
      <c r="H11470" s="1">
        <v>2021</v>
      </c>
      <c r="I11470" s="2">
        <v>6030</v>
      </c>
      <c r="J11470" s="3">
        <v>6720</v>
      </c>
      <c r="K11470">
        <f>Table1[[#This Row],[Total Revenue + Open]]/Table1[[#This Row],[Qty]]</f>
        <v>1.1144278606965174</v>
      </c>
      <c r="L11470">
        <f>Table1[[#This Row],[Total Revenue + Open]]/Table1[[#This Row],[Qty]]</f>
        <v>1.1144278606965174</v>
      </c>
    </row>
    <row r="11471" spans="1:12" hidden="1">
      <c r="A11471" t="s">
        <v>710</v>
      </c>
      <c r="B11471" t="s">
        <v>11</v>
      </c>
      <c r="C11471" t="s">
        <v>73</v>
      </c>
      <c r="D11471" t="s">
        <v>713</v>
      </c>
      <c r="E11471" t="s">
        <v>15</v>
      </c>
      <c r="F11471" t="s">
        <v>80</v>
      </c>
      <c r="G11471" t="s">
        <v>574</v>
      </c>
      <c r="H11471" s="1">
        <v>2021</v>
      </c>
      <c r="I11471" s="2">
        <v>3015</v>
      </c>
      <c r="J11471" s="3">
        <v>3360</v>
      </c>
      <c r="K11471">
        <f>Table1[[#This Row],[Total Revenue + Open]]/Table1[[#This Row],[Qty]]</f>
        <v>1.1144278606965174</v>
      </c>
      <c r="L11471">
        <f>Table1[[#This Row],[Total Revenue + Open]]/Table1[[#This Row],[Qty]]</f>
        <v>1.1144278606965174</v>
      </c>
    </row>
    <row r="11472" spans="1:12" hidden="1">
      <c r="A11472" t="s">
        <v>710</v>
      </c>
      <c r="B11472" t="s">
        <v>11</v>
      </c>
      <c r="C11472" t="s">
        <v>73</v>
      </c>
      <c r="D11472" t="s">
        <v>713</v>
      </c>
      <c r="E11472" t="s">
        <v>15</v>
      </c>
      <c r="F11472" t="s">
        <v>80</v>
      </c>
      <c r="G11472" t="s">
        <v>574</v>
      </c>
      <c r="H11472" s="1">
        <v>2020</v>
      </c>
      <c r="I11472" s="2">
        <v>2010</v>
      </c>
      <c r="J11472" s="3">
        <v>2280</v>
      </c>
      <c r="K11472">
        <f>Table1[[#This Row],[Total Revenue + Open]]/Table1[[#This Row],[Qty]]</f>
        <v>1.1343283582089552</v>
      </c>
      <c r="L11472">
        <f>Table1[[#This Row],[Total Revenue + Open]]/Table1[[#This Row],[Qty]]</f>
        <v>1.1343283582089552</v>
      </c>
    </row>
    <row r="11473" spans="1:12" hidden="1">
      <c r="A11473" t="s">
        <v>710</v>
      </c>
      <c r="B11473" t="s">
        <v>11</v>
      </c>
      <c r="C11473" t="s">
        <v>73</v>
      </c>
      <c r="D11473" t="s">
        <v>713</v>
      </c>
      <c r="E11473" t="s">
        <v>15</v>
      </c>
      <c r="F11473" t="s">
        <v>80</v>
      </c>
      <c r="G11473" t="s">
        <v>574</v>
      </c>
      <c r="H11473" s="1">
        <v>2020</v>
      </c>
      <c r="I11473" s="2">
        <v>1005</v>
      </c>
      <c r="J11473" s="3">
        <v>1140</v>
      </c>
      <c r="K11473">
        <f>Table1[[#This Row],[Total Revenue + Open]]/Table1[[#This Row],[Qty]]</f>
        <v>1.1343283582089552</v>
      </c>
      <c r="L11473">
        <f>Table1[[#This Row],[Total Revenue + Open]]/Table1[[#This Row],[Qty]]</f>
        <v>1.1343283582089552</v>
      </c>
    </row>
    <row r="11474" spans="1:12" hidden="1">
      <c r="A11474" t="s">
        <v>710</v>
      </c>
      <c r="B11474" t="s">
        <v>11</v>
      </c>
      <c r="C11474" t="s">
        <v>73</v>
      </c>
      <c r="D11474" t="s">
        <v>713</v>
      </c>
      <c r="E11474" t="s">
        <v>15</v>
      </c>
      <c r="F11474" t="s">
        <v>80</v>
      </c>
      <c r="G11474" t="s">
        <v>574</v>
      </c>
      <c r="H11474" s="1">
        <v>2020</v>
      </c>
      <c r="I11474" s="2">
        <v>1005</v>
      </c>
      <c r="J11474" s="3">
        <v>1140</v>
      </c>
      <c r="K11474">
        <f>Table1[[#This Row],[Total Revenue + Open]]/Table1[[#This Row],[Qty]]</f>
        <v>1.1343283582089552</v>
      </c>
      <c r="L11474">
        <f>Table1[[#This Row],[Total Revenue + Open]]/Table1[[#This Row],[Qty]]</f>
        <v>1.1343283582089552</v>
      </c>
    </row>
    <row r="11475" spans="1:12" hidden="1">
      <c r="A11475" t="s">
        <v>710</v>
      </c>
      <c r="B11475" t="s">
        <v>11</v>
      </c>
      <c r="C11475" t="s">
        <v>73</v>
      </c>
      <c r="D11475" t="s">
        <v>713</v>
      </c>
      <c r="E11475" t="s">
        <v>15</v>
      </c>
      <c r="F11475" t="s">
        <v>80</v>
      </c>
      <c r="G11475" t="s">
        <v>574</v>
      </c>
      <c r="H11475" s="1">
        <v>2021</v>
      </c>
      <c r="I11475" s="2">
        <v>2010</v>
      </c>
      <c r="J11475" s="3">
        <v>2280</v>
      </c>
      <c r="K11475">
        <f>Table1[[#This Row],[Total Revenue + Open]]/Table1[[#This Row],[Qty]]</f>
        <v>1.1343283582089552</v>
      </c>
      <c r="L11475">
        <f>Table1[[#This Row],[Total Revenue + Open]]/Table1[[#This Row],[Qty]]</f>
        <v>1.1343283582089552</v>
      </c>
    </row>
    <row r="11476" spans="1:12" hidden="1">
      <c r="A11476" t="s">
        <v>710</v>
      </c>
      <c r="B11476" t="s">
        <v>11</v>
      </c>
      <c r="C11476" t="s">
        <v>73</v>
      </c>
      <c r="D11476" t="s">
        <v>713</v>
      </c>
      <c r="E11476" t="s">
        <v>15</v>
      </c>
      <c r="F11476" t="s">
        <v>80</v>
      </c>
      <c r="G11476" t="s">
        <v>574</v>
      </c>
      <c r="H11476" s="1">
        <v>2020</v>
      </c>
      <c r="I11476" s="2">
        <v>2010</v>
      </c>
      <c r="J11476" s="3">
        <v>2280</v>
      </c>
      <c r="K11476">
        <f>Table1[[#This Row],[Total Revenue + Open]]/Table1[[#This Row],[Qty]]</f>
        <v>1.1343283582089552</v>
      </c>
      <c r="L11476">
        <f>Table1[[#This Row],[Total Revenue + Open]]/Table1[[#This Row],[Qty]]</f>
        <v>1.1343283582089552</v>
      </c>
    </row>
    <row r="11477" spans="1:12" hidden="1">
      <c r="A11477" t="s">
        <v>710</v>
      </c>
      <c r="B11477" t="s">
        <v>11</v>
      </c>
      <c r="C11477" t="s">
        <v>73</v>
      </c>
      <c r="D11477" t="s">
        <v>713</v>
      </c>
      <c r="E11477" t="s">
        <v>15</v>
      </c>
      <c r="F11477" t="s">
        <v>80</v>
      </c>
      <c r="G11477" t="s">
        <v>574</v>
      </c>
      <c r="H11477" s="1">
        <v>2020</v>
      </c>
      <c r="I11477" s="2">
        <v>1000</v>
      </c>
      <c r="J11477" s="3">
        <v>1140</v>
      </c>
      <c r="K11477">
        <f>Table1[[#This Row],[Total Revenue + Open]]/Table1[[#This Row],[Qty]]</f>
        <v>1.1399999999999999</v>
      </c>
      <c r="L11477">
        <f>Table1[[#This Row],[Total Revenue + Open]]/Table1[[#This Row],[Qty]]</f>
        <v>1.1399999999999999</v>
      </c>
    </row>
    <row r="11478" spans="1:12" hidden="1">
      <c r="A11478" t="s">
        <v>710</v>
      </c>
      <c r="B11478" t="s">
        <v>11</v>
      </c>
      <c r="C11478" t="s">
        <v>73</v>
      </c>
      <c r="D11478" t="s">
        <v>713</v>
      </c>
      <c r="E11478" t="s">
        <v>15</v>
      </c>
      <c r="F11478" t="s">
        <v>80</v>
      </c>
      <c r="G11478" t="s">
        <v>574</v>
      </c>
      <c r="H11478" s="1">
        <v>2020</v>
      </c>
      <c r="I11478" s="2">
        <v>2010</v>
      </c>
      <c r="J11478" s="3">
        <v>2280</v>
      </c>
      <c r="K11478">
        <f>Table1[[#This Row],[Total Revenue + Open]]/Table1[[#This Row],[Qty]]</f>
        <v>1.1343283582089552</v>
      </c>
      <c r="L11478">
        <f>Table1[[#This Row],[Total Revenue + Open]]/Table1[[#This Row],[Qty]]</f>
        <v>1.1343283582089552</v>
      </c>
    </row>
    <row r="11479" spans="1:12" hidden="1">
      <c r="A11479" t="s">
        <v>710</v>
      </c>
      <c r="B11479" t="s">
        <v>11</v>
      </c>
      <c r="C11479" t="s">
        <v>73</v>
      </c>
      <c r="D11479" t="s">
        <v>713</v>
      </c>
      <c r="E11479" t="s">
        <v>15</v>
      </c>
      <c r="F11479" t="s">
        <v>80</v>
      </c>
      <c r="G11479" t="s">
        <v>574</v>
      </c>
      <c r="H11479" s="1">
        <v>2020</v>
      </c>
      <c r="I11479" s="2">
        <v>1000</v>
      </c>
      <c r="J11479" s="3">
        <v>1140</v>
      </c>
      <c r="K11479">
        <f>Table1[[#This Row],[Total Revenue + Open]]/Table1[[#This Row],[Qty]]</f>
        <v>1.1399999999999999</v>
      </c>
      <c r="L11479">
        <f>Table1[[#This Row],[Total Revenue + Open]]/Table1[[#This Row],[Qty]]</f>
        <v>1.1399999999999999</v>
      </c>
    </row>
    <row r="11480" spans="1:12" hidden="1">
      <c r="A11480" t="s">
        <v>710</v>
      </c>
      <c r="B11480" t="s">
        <v>11</v>
      </c>
      <c r="C11480" t="s">
        <v>73</v>
      </c>
      <c r="D11480" t="s">
        <v>713</v>
      </c>
      <c r="E11480" t="s">
        <v>15</v>
      </c>
      <c r="F11480" t="s">
        <v>80</v>
      </c>
      <c r="G11480" t="s">
        <v>574</v>
      </c>
      <c r="H11480" s="1">
        <v>2021</v>
      </c>
      <c r="I11480" s="2">
        <v>1005</v>
      </c>
      <c r="J11480" s="3">
        <v>1140</v>
      </c>
      <c r="K11480">
        <f>Table1[[#This Row],[Total Revenue + Open]]/Table1[[#This Row],[Qty]]</f>
        <v>1.1343283582089552</v>
      </c>
      <c r="L11480">
        <f>Table1[[#This Row],[Total Revenue + Open]]/Table1[[#This Row],[Qty]]</f>
        <v>1.1343283582089552</v>
      </c>
    </row>
    <row r="11481" spans="1:12" hidden="1">
      <c r="A11481" t="s">
        <v>710</v>
      </c>
      <c r="B11481" t="s">
        <v>11</v>
      </c>
      <c r="C11481" t="s">
        <v>73</v>
      </c>
      <c r="D11481" t="s">
        <v>713</v>
      </c>
      <c r="E11481" t="s">
        <v>15</v>
      </c>
      <c r="F11481" t="s">
        <v>80</v>
      </c>
      <c r="G11481" t="s">
        <v>574</v>
      </c>
      <c r="H11481" s="1">
        <v>2021</v>
      </c>
      <c r="I11481" s="2">
        <v>500</v>
      </c>
      <c r="J11481" s="3">
        <v>570</v>
      </c>
      <c r="K11481">
        <f>Table1[[#This Row],[Total Revenue + Open]]/Table1[[#This Row],[Qty]]</f>
        <v>1.1399999999999999</v>
      </c>
      <c r="L11481">
        <f>Table1[[#This Row],[Total Revenue + Open]]/Table1[[#This Row],[Qty]]</f>
        <v>1.1399999999999999</v>
      </c>
    </row>
    <row r="11482" spans="1:12" hidden="1">
      <c r="A11482" t="s">
        <v>710</v>
      </c>
      <c r="B11482" t="s">
        <v>11</v>
      </c>
      <c r="C11482" t="s">
        <v>73</v>
      </c>
      <c r="D11482" t="s">
        <v>713</v>
      </c>
      <c r="E11482" t="s">
        <v>15</v>
      </c>
      <c r="F11482" t="s">
        <v>80</v>
      </c>
      <c r="G11482" t="s">
        <v>574</v>
      </c>
      <c r="H11482" s="1">
        <v>2021</v>
      </c>
      <c r="I11482" s="2">
        <v>1005</v>
      </c>
      <c r="J11482" s="3">
        <v>1140</v>
      </c>
      <c r="K11482">
        <f>Table1[[#This Row],[Total Revenue + Open]]/Table1[[#This Row],[Qty]]</f>
        <v>1.1343283582089552</v>
      </c>
      <c r="L11482">
        <f>Table1[[#This Row],[Total Revenue + Open]]/Table1[[#This Row],[Qty]]</f>
        <v>1.1343283582089552</v>
      </c>
    </row>
    <row r="11483" spans="1:12" hidden="1">
      <c r="A11483" t="s">
        <v>710</v>
      </c>
      <c r="B11483" t="s">
        <v>11</v>
      </c>
      <c r="C11483" t="s">
        <v>73</v>
      </c>
      <c r="D11483" t="s">
        <v>713</v>
      </c>
      <c r="E11483" t="s">
        <v>15</v>
      </c>
      <c r="F11483" t="s">
        <v>80</v>
      </c>
      <c r="G11483" t="s">
        <v>574</v>
      </c>
      <c r="H11483" s="1">
        <v>2020</v>
      </c>
      <c r="I11483" s="2">
        <v>2515</v>
      </c>
      <c r="J11483" s="3">
        <v>2850</v>
      </c>
      <c r="K11483">
        <f>Table1[[#This Row],[Total Revenue + Open]]/Table1[[#This Row],[Qty]]</f>
        <v>1.1332007952286283</v>
      </c>
      <c r="L11483">
        <f>Table1[[#This Row],[Total Revenue + Open]]/Table1[[#This Row],[Qty]]</f>
        <v>1.1332007952286283</v>
      </c>
    </row>
    <row r="11484" spans="1:12" hidden="1">
      <c r="A11484" t="s">
        <v>710</v>
      </c>
      <c r="B11484" t="s">
        <v>11</v>
      </c>
      <c r="C11484" t="s">
        <v>73</v>
      </c>
      <c r="D11484" t="s">
        <v>713</v>
      </c>
      <c r="E11484" t="s">
        <v>15</v>
      </c>
      <c r="F11484" t="s">
        <v>80</v>
      </c>
      <c r="G11484" t="s">
        <v>574</v>
      </c>
      <c r="H11484" s="1">
        <v>2021</v>
      </c>
      <c r="I11484" s="2">
        <v>1005</v>
      </c>
      <c r="J11484" s="3">
        <v>1140</v>
      </c>
      <c r="K11484">
        <f>Table1[[#This Row],[Total Revenue + Open]]/Table1[[#This Row],[Qty]]</f>
        <v>1.1343283582089552</v>
      </c>
      <c r="L11484">
        <f>Table1[[#This Row],[Total Revenue + Open]]/Table1[[#This Row],[Qty]]</f>
        <v>1.1343283582089552</v>
      </c>
    </row>
    <row r="11485" spans="1:12" hidden="1">
      <c r="A11485" t="s">
        <v>710</v>
      </c>
      <c r="B11485" t="s">
        <v>11</v>
      </c>
      <c r="C11485" t="s">
        <v>73</v>
      </c>
      <c r="D11485" t="s">
        <v>713</v>
      </c>
      <c r="E11485" t="s">
        <v>15</v>
      </c>
      <c r="F11485" t="s">
        <v>80</v>
      </c>
      <c r="G11485" t="s">
        <v>574</v>
      </c>
      <c r="H11485" s="1">
        <v>2020</v>
      </c>
      <c r="I11485" s="2">
        <v>2010</v>
      </c>
      <c r="J11485" s="3">
        <v>2280</v>
      </c>
      <c r="K11485">
        <f>Table1[[#This Row],[Total Revenue + Open]]/Table1[[#This Row],[Qty]]</f>
        <v>1.1343283582089552</v>
      </c>
      <c r="L11485">
        <f>Table1[[#This Row],[Total Revenue + Open]]/Table1[[#This Row],[Qty]]</f>
        <v>1.1343283582089552</v>
      </c>
    </row>
    <row r="11486" spans="1:12" hidden="1">
      <c r="A11486" t="s">
        <v>710</v>
      </c>
      <c r="B11486" t="s">
        <v>11</v>
      </c>
      <c r="C11486" t="s">
        <v>73</v>
      </c>
      <c r="D11486" t="s">
        <v>713</v>
      </c>
      <c r="E11486" t="s">
        <v>15</v>
      </c>
      <c r="F11486" t="s">
        <v>80</v>
      </c>
      <c r="G11486" t="s">
        <v>574</v>
      </c>
      <c r="H11486" s="1">
        <v>2020</v>
      </c>
      <c r="I11486" s="2">
        <v>500</v>
      </c>
      <c r="J11486" s="3">
        <v>570</v>
      </c>
      <c r="K11486">
        <f>Table1[[#This Row],[Total Revenue + Open]]/Table1[[#This Row],[Qty]]</f>
        <v>1.1399999999999999</v>
      </c>
      <c r="L11486">
        <f>Table1[[#This Row],[Total Revenue + Open]]/Table1[[#This Row],[Qty]]</f>
        <v>1.1399999999999999</v>
      </c>
    </row>
    <row r="11487" spans="1:12" hidden="1">
      <c r="A11487" t="s">
        <v>710</v>
      </c>
      <c r="B11487" t="s">
        <v>11</v>
      </c>
      <c r="C11487" t="s">
        <v>73</v>
      </c>
      <c r="D11487" t="s">
        <v>713</v>
      </c>
      <c r="E11487" t="s">
        <v>15</v>
      </c>
      <c r="F11487" t="s">
        <v>80</v>
      </c>
      <c r="G11487" t="s">
        <v>574</v>
      </c>
      <c r="H11487" s="1">
        <v>2020</v>
      </c>
      <c r="I11487" s="2">
        <v>1000</v>
      </c>
      <c r="J11487" s="3">
        <v>1140</v>
      </c>
      <c r="K11487">
        <f>Table1[[#This Row],[Total Revenue + Open]]/Table1[[#This Row],[Qty]]</f>
        <v>1.1399999999999999</v>
      </c>
      <c r="L11487">
        <f>Table1[[#This Row],[Total Revenue + Open]]/Table1[[#This Row],[Qty]]</f>
        <v>1.1399999999999999</v>
      </c>
    </row>
    <row r="11488" spans="1:12" hidden="1">
      <c r="A11488" t="s">
        <v>710</v>
      </c>
      <c r="B11488" t="s">
        <v>11</v>
      </c>
      <c r="C11488" t="s">
        <v>73</v>
      </c>
      <c r="D11488" t="s">
        <v>713</v>
      </c>
      <c r="E11488" t="s">
        <v>15</v>
      </c>
      <c r="F11488" t="s">
        <v>80</v>
      </c>
      <c r="G11488" t="s">
        <v>574</v>
      </c>
      <c r="H11488" s="1">
        <v>2021</v>
      </c>
      <c r="I11488" s="2">
        <v>4020</v>
      </c>
      <c r="J11488" s="3">
        <v>4560</v>
      </c>
      <c r="K11488">
        <f>Table1[[#This Row],[Total Revenue + Open]]/Table1[[#This Row],[Qty]]</f>
        <v>1.1343283582089552</v>
      </c>
      <c r="L11488">
        <f>Table1[[#This Row],[Total Revenue + Open]]/Table1[[#This Row],[Qty]]</f>
        <v>1.1343283582089552</v>
      </c>
    </row>
    <row r="11489" spans="1:12" hidden="1">
      <c r="A11489" t="s">
        <v>710</v>
      </c>
      <c r="B11489" t="s">
        <v>11</v>
      </c>
      <c r="C11489" t="s">
        <v>73</v>
      </c>
      <c r="D11489" t="s">
        <v>713</v>
      </c>
      <c r="E11489" t="s">
        <v>15</v>
      </c>
      <c r="F11489" t="s">
        <v>80</v>
      </c>
      <c r="G11489" t="s">
        <v>574</v>
      </c>
      <c r="H11489" s="1">
        <v>2021</v>
      </c>
      <c r="I11489" s="2">
        <v>500</v>
      </c>
      <c r="J11489" s="3">
        <v>570</v>
      </c>
      <c r="K11489">
        <f>Table1[[#This Row],[Total Revenue + Open]]/Table1[[#This Row],[Qty]]</f>
        <v>1.1399999999999999</v>
      </c>
      <c r="L11489">
        <f>Table1[[#This Row],[Total Revenue + Open]]/Table1[[#This Row],[Qty]]</f>
        <v>1.1399999999999999</v>
      </c>
    </row>
    <row r="11490" spans="1:12" hidden="1">
      <c r="A11490" t="s">
        <v>710</v>
      </c>
      <c r="B11490" t="s">
        <v>11</v>
      </c>
      <c r="C11490" t="s">
        <v>73</v>
      </c>
      <c r="D11490" t="s">
        <v>713</v>
      </c>
      <c r="E11490" t="s">
        <v>15</v>
      </c>
      <c r="F11490" t="s">
        <v>80</v>
      </c>
      <c r="G11490" t="s">
        <v>574</v>
      </c>
      <c r="H11490" s="1">
        <v>2021</v>
      </c>
      <c r="I11490" s="2">
        <v>1005</v>
      </c>
      <c r="J11490" s="3">
        <v>1140</v>
      </c>
      <c r="K11490">
        <f>Table1[[#This Row],[Total Revenue + Open]]/Table1[[#This Row],[Qty]]</f>
        <v>1.1343283582089552</v>
      </c>
      <c r="L11490">
        <f>Table1[[#This Row],[Total Revenue + Open]]/Table1[[#This Row],[Qty]]</f>
        <v>1.1343283582089552</v>
      </c>
    </row>
    <row r="11491" spans="1:12" hidden="1">
      <c r="A11491" t="s">
        <v>710</v>
      </c>
      <c r="B11491" t="s">
        <v>11</v>
      </c>
      <c r="C11491" t="s">
        <v>73</v>
      </c>
      <c r="D11491" t="s">
        <v>713</v>
      </c>
      <c r="E11491" t="s">
        <v>15</v>
      </c>
      <c r="F11491" t="s">
        <v>80</v>
      </c>
      <c r="G11491" t="s">
        <v>574</v>
      </c>
      <c r="H11491" s="1">
        <v>2020</v>
      </c>
      <c r="I11491" s="2">
        <v>500</v>
      </c>
      <c r="J11491" s="3">
        <v>570</v>
      </c>
      <c r="K11491">
        <f>Table1[[#This Row],[Total Revenue + Open]]/Table1[[#This Row],[Qty]]</f>
        <v>1.1399999999999999</v>
      </c>
      <c r="L11491">
        <f>Table1[[#This Row],[Total Revenue + Open]]/Table1[[#This Row],[Qty]]</f>
        <v>1.1399999999999999</v>
      </c>
    </row>
    <row r="11492" spans="1:12" hidden="1">
      <c r="A11492" t="s">
        <v>710</v>
      </c>
      <c r="B11492" t="s">
        <v>11</v>
      </c>
      <c r="C11492" t="s">
        <v>73</v>
      </c>
      <c r="D11492" t="s">
        <v>713</v>
      </c>
      <c r="E11492" t="s">
        <v>15</v>
      </c>
      <c r="F11492" t="s">
        <v>80</v>
      </c>
      <c r="G11492" t="s">
        <v>574</v>
      </c>
      <c r="H11492" s="1">
        <v>2020</v>
      </c>
      <c r="I11492" s="2">
        <v>500</v>
      </c>
      <c r="J11492" s="3">
        <v>570</v>
      </c>
      <c r="K11492">
        <f>Table1[[#This Row],[Total Revenue + Open]]/Table1[[#This Row],[Qty]]</f>
        <v>1.1399999999999999</v>
      </c>
      <c r="L11492">
        <f>Table1[[#This Row],[Total Revenue + Open]]/Table1[[#This Row],[Qty]]</f>
        <v>1.1399999999999999</v>
      </c>
    </row>
    <row r="11493" spans="1:12" hidden="1">
      <c r="A11493" t="s">
        <v>710</v>
      </c>
      <c r="B11493" t="s">
        <v>11</v>
      </c>
      <c r="C11493" t="s">
        <v>73</v>
      </c>
      <c r="D11493" t="s">
        <v>713</v>
      </c>
      <c r="E11493" t="s">
        <v>15</v>
      </c>
      <c r="F11493" t="s">
        <v>80</v>
      </c>
      <c r="G11493" t="s">
        <v>574</v>
      </c>
      <c r="H11493" s="1">
        <v>2021</v>
      </c>
      <c r="I11493" s="2">
        <v>2010</v>
      </c>
      <c r="J11493" s="3">
        <v>2280</v>
      </c>
      <c r="K11493">
        <f>Table1[[#This Row],[Total Revenue + Open]]/Table1[[#This Row],[Qty]]</f>
        <v>1.1343283582089552</v>
      </c>
      <c r="L11493">
        <f>Table1[[#This Row],[Total Revenue + Open]]/Table1[[#This Row],[Qty]]</f>
        <v>1.1343283582089552</v>
      </c>
    </row>
    <row r="11494" spans="1:12" hidden="1">
      <c r="A11494" t="s">
        <v>710</v>
      </c>
      <c r="B11494" t="s">
        <v>11</v>
      </c>
      <c r="C11494" t="s">
        <v>73</v>
      </c>
      <c r="D11494" t="s">
        <v>713</v>
      </c>
      <c r="E11494" t="s">
        <v>15</v>
      </c>
      <c r="F11494" t="s">
        <v>80</v>
      </c>
      <c r="G11494" t="s">
        <v>574</v>
      </c>
      <c r="H11494" s="1">
        <v>2021</v>
      </c>
      <c r="I11494" s="2">
        <v>2010</v>
      </c>
      <c r="J11494" s="3">
        <v>2280</v>
      </c>
      <c r="K11494">
        <f>Table1[[#This Row],[Total Revenue + Open]]/Table1[[#This Row],[Qty]]</f>
        <v>1.1343283582089552</v>
      </c>
      <c r="L11494">
        <f>Table1[[#This Row],[Total Revenue + Open]]/Table1[[#This Row],[Qty]]</f>
        <v>1.1343283582089552</v>
      </c>
    </row>
    <row r="11495" spans="1:12" hidden="1">
      <c r="A11495" t="s">
        <v>710</v>
      </c>
      <c r="B11495" t="s">
        <v>11</v>
      </c>
      <c r="C11495" t="s">
        <v>73</v>
      </c>
      <c r="D11495" t="s">
        <v>713</v>
      </c>
      <c r="E11495" t="s">
        <v>15</v>
      </c>
      <c r="F11495" t="s">
        <v>80</v>
      </c>
      <c r="G11495" t="s">
        <v>574</v>
      </c>
      <c r="H11495" s="1">
        <v>2021</v>
      </c>
      <c r="I11495" s="2">
        <v>3015</v>
      </c>
      <c r="J11495" s="3">
        <v>3420</v>
      </c>
      <c r="K11495">
        <f>Table1[[#This Row],[Total Revenue + Open]]/Table1[[#This Row],[Qty]]</f>
        <v>1.1343283582089552</v>
      </c>
      <c r="L11495">
        <f>Table1[[#This Row],[Total Revenue + Open]]/Table1[[#This Row],[Qty]]</f>
        <v>1.1343283582089552</v>
      </c>
    </row>
    <row r="11496" spans="1:12" hidden="1">
      <c r="A11496" t="s">
        <v>710</v>
      </c>
      <c r="B11496" t="s">
        <v>11</v>
      </c>
      <c r="C11496" t="s">
        <v>73</v>
      </c>
      <c r="D11496" t="s">
        <v>713</v>
      </c>
      <c r="E11496" t="s">
        <v>15</v>
      </c>
      <c r="F11496" t="s">
        <v>80</v>
      </c>
      <c r="G11496" t="s">
        <v>574</v>
      </c>
      <c r="H11496" s="1">
        <v>2021</v>
      </c>
      <c r="I11496" s="2">
        <v>3015</v>
      </c>
      <c r="J11496" s="3">
        <v>3420</v>
      </c>
      <c r="K11496">
        <f>Table1[[#This Row],[Total Revenue + Open]]/Table1[[#This Row],[Qty]]</f>
        <v>1.1343283582089552</v>
      </c>
      <c r="L11496">
        <f>Table1[[#This Row],[Total Revenue + Open]]/Table1[[#This Row],[Qty]]</f>
        <v>1.1343283582089552</v>
      </c>
    </row>
    <row r="11497" spans="1:12">
      <c r="A11497" t="s">
        <v>10</v>
      </c>
      <c r="B11497" t="s">
        <v>11</v>
      </c>
      <c r="C11497" t="s">
        <v>73</v>
      </c>
      <c r="D11497" t="s">
        <v>50</v>
      </c>
      <c r="E11497" t="s">
        <v>15</v>
      </c>
      <c r="F11497" t="s">
        <v>80</v>
      </c>
      <c r="G11497" t="s">
        <v>82</v>
      </c>
      <c r="H11497" s="1">
        <v>2022</v>
      </c>
      <c r="I11497" s="2">
        <v>650</v>
      </c>
      <c r="J11497" s="3">
        <v>760.5</v>
      </c>
      <c r="K11497">
        <f>Table1[[#This Row],[Total Revenue + Open]]/Table1[[#This Row],[Qty]]</f>
        <v>1.17</v>
      </c>
      <c r="L11497">
        <f>Table1[[#This Row],[Qty]]/Table1[[#This Row],[Total Revenue + Open]]</f>
        <v>0.85470085470085466</v>
      </c>
    </row>
    <row r="11498" spans="1:12">
      <c r="A11498" t="s">
        <v>10</v>
      </c>
      <c r="B11498" t="s">
        <v>11</v>
      </c>
      <c r="C11498" t="s">
        <v>73</v>
      </c>
      <c r="D11498" t="s">
        <v>50</v>
      </c>
      <c r="E11498" t="s">
        <v>15</v>
      </c>
      <c r="F11498" t="s">
        <v>80</v>
      </c>
      <c r="G11498" t="s">
        <v>84</v>
      </c>
      <c r="H11498" s="1">
        <v>2022</v>
      </c>
      <c r="I11498" s="2">
        <v>650</v>
      </c>
      <c r="J11498" s="3">
        <v>760.5</v>
      </c>
      <c r="K11498">
        <f>Table1[[#This Row],[Total Revenue + Open]]/Table1[[#This Row],[Qty]]</f>
        <v>1.17</v>
      </c>
      <c r="L11498">
        <f>Table1[[#This Row],[Qty]]/Table1[[#This Row],[Total Revenue + Open]]</f>
        <v>0.85470085470085466</v>
      </c>
    </row>
    <row r="11499" spans="1:12">
      <c r="A11499" t="s">
        <v>10</v>
      </c>
      <c r="B11499" t="s">
        <v>11</v>
      </c>
      <c r="C11499" t="s">
        <v>73</v>
      </c>
      <c r="D11499" t="s">
        <v>50</v>
      </c>
      <c r="E11499" t="s">
        <v>15</v>
      </c>
      <c r="F11499" t="s">
        <v>80</v>
      </c>
      <c r="G11499" t="s">
        <v>82</v>
      </c>
      <c r="H11499" s="1">
        <v>2022</v>
      </c>
      <c r="I11499" s="2">
        <v>650</v>
      </c>
      <c r="J11499" s="3">
        <v>741</v>
      </c>
      <c r="K11499">
        <f>Table1[[#This Row],[Total Revenue + Open]]/Table1[[#This Row],[Qty]]</f>
        <v>1.1399999999999999</v>
      </c>
      <c r="L11499">
        <f>Table1[[#This Row],[Qty]]/Table1[[#This Row],[Total Revenue + Open]]</f>
        <v>0.8771929824561403</v>
      </c>
    </row>
    <row r="11500" spans="1:12">
      <c r="A11500" t="s">
        <v>10</v>
      </c>
      <c r="B11500" t="s">
        <v>11</v>
      </c>
      <c r="C11500" t="s">
        <v>73</v>
      </c>
      <c r="D11500" t="s">
        <v>50</v>
      </c>
      <c r="E11500" t="s">
        <v>15</v>
      </c>
      <c r="F11500" t="s">
        <v>80</v>
      </c>
      <c r="G11500" t="s">
        <v>84</v>
      </c>
      <c r="H11500" s="1">
        <v>2022</v>
      </c>
      <c r="I11500" s="2">
        <v>650</v>
      </c>
      <c r="J11500" s="3">
        <v>741</v>
      </c>
      <c r="K11500">
        <f>Table1[[#This Row],[Total Revenue + Open]]/Table1[[#This Row],[Qty]]</f>
        <v>1.1399999999999999</v>
      </c>
      <c r="L11500">
        <f>Table1[[#This Row],[Qty]]/Table1[[#This Row],[Total Revenue + Open]]</f>
        <v>0.8771929824561403</v>
      </c>
    </row>
    <row r="11501" spans="1:12">
      <c r="A11501" t="s">
        <v>10</v>
      </c>
      <c r="B11501" t="s">
        <v>11</v>
      </c>
      <c r="C11501" t="s">
        <v>73</v>
      </c>
      <c r="D11501" t="s">
        <v>50</v>
      </c>
      <c r="E11501" t="s">
        <v>22</v>
      </c>
      <c r="F11501" t="s">
        <v>98</v>
      </c>
      <c r="G11501" t="s">
        <v>99</v>
      </c>
      <c r="H11501" s="1">
        <v>2022</v>
      </c>
      <c r="I11501" s="2">
        <v>1470</v>
      </c>
      <c r="J11501" s="3">
        <v>730</v>
      </c>
      <c r="K11501">
        <f>Table1[[#This Row],[Total Revenue + Open]]/Table1[[#This Row],[Qty]]</f>
        <v>0.49659863945578231</v>
      </c>
      <c r="L11501">
        <f>Table1[[#This Row],[Total Revenue + Open]]/Table1[[#This Row],[Qty]]</f>
        <v>0.49659863945578231</v>
      </c>
    </row>
    <row r="11502" spans="1:12" hidden="1">
      <c r="A11502" t="s">
        <v>710</v>
      </c>
      <c r="B11502" t="s">
        <v>11</v>
      </c>
      <c r="C11502" t="s">
        <v>73</v>
      </c>
      <c r="D11502" t="s">
        <v>713</v>
      </c>
      <c r="E11502" t="s">
        <v>15</v>
      </c>
      <c r="F11502" t="s">
        <v>80</v>
      </c>
      <c r="G11502" t="s">
        <v>105</v>
      </c>
      <c r="H11502" s="1">
        <v>2021</v>
      </c>
      <c r="I11502" s="2">
        <v>5025</v>
      </c>
      <c r="J11502" s="3">
        <v>5700</v>
      </c>
      <c r="K11502">
        <f>Table1[[#This Row],[Total Revenue + Open]]/Table1[[#This Row],[Qty]]</f>
        <v>1.1343283582089552</v>
      </c>
      <c r="L11502">
        <f>Table1[[#This Row],[Total Revenue + Open]]/Table1[[#This Row],[Qty]]</f>
        <v>1.1343283582089552</v>
      </c>
    </row>
    <row r="11503" spans="1:12" hidden="1">
      <c r="A11503" t="s">
        <v>710</v>
      </c>
      <c r="B11503" t="s">
        <v>11</v>
      </c>
      <c r="C11503" t="s">
        <v>73</v>
      </c>
      <c r="D11503" t="s">
        <v>713</v>
      </c>
      <c r="E11503" t="s">
        <v>15</v>
      </c>
      <c r="F11503" t="s">
        <v>80</v>
      </c>
      <c r="G11503" t="s">
        <v>105</v>
      </c>
      <c r="H11503" s="1">
        <v>2021</v>
      </c>
      <c r="I11503" s="2">
        <v>5025</v>
      </c>
      <c r="J11503" s="3">
        <v>5700</v>
      </c>
      <c r="K11503">
        <f>Table1[[#This Row],[Total Revenue + Open]]/Table1[[#This Row],[Qty]]</f>
        <v>1.1343283582089552</v>
      </c>
      <c r="L11503">
        <f>Table1[[#This Row],[Total Revenue + Open]]/Table1[[#This Row],[Qty]]</f>
        <v>1.1343283582089552</v>
      </c>
    </row>
    <row r="11504" spans="1:12">
      <c r="A11504" t="s">
        <v>10</v>
      </c>
      <c r="B11504" t="s">
        <v>11</v>
      </c>
      <c r="C11504" t="s">
        <v>73</v>
      </c>
      <c r="D11504" t="s">
        <v>50</v>
      </c>
      <c r="E11504" t="s">
        <v>15</v>
      </c>
      <c r="F11504" t="s">
        <v>80</v>
      </c>
      <c r="G11504" t="s">
        <v>82</v>
      </c>
      <c r="H11504" s="1">
        <v>2022</v>
      </c>
      <c r="I11504" s="2">
        <v>550</v>
      </c>
      <c r="J11504" s="3">
        <v>643.5</v>
      </c>
      <c r="K11504">
        <f>Table1[[#This Row],[Total Revenue + Open]]/Table1[[#This Row],[Qty]]</f>
        <v>1.17</v>
      </c>
      <c r="L11504">
        <f>Table1[[#This Row],[Qty]]/Table1[[#This Row],[Total Revenue + Open]]</f>
        <v>0.85470085470085466</v>
      </c>
    </row>
    <row r="11505" spans="1:12">
      <c r="A11505" t="s">
        <v>10</v>
      </c>
      <c r="B11505" t="s">
        <v>11</v>
      </c>
      <c r="C11505" t="s">
        <v>73</v>
      </c>
      <c r="D11505" t="s">
        <v>50</v>
      </c>
      <c r="E11505" t="s">
        <v>15</v>
      </c>
      <c r="F11505" t="s">
        <v>80</v>
      </c>
      <c r="G11505" t="s">
        <v>84</v>
      </c>
      <c r="H11505" s="1">
        <v>2022</v>
      </c>
      <c r="I11505" s="2">
        <v>550</v>
      </c>
      <c r="J11505" s="3">
        <v>643.5</v>
      </c>
      <c r="K11505">
        <f>Table1[[#This Row],[Total Revenue + Open]]/Table1[[#This Row],[Qty]]</f>
        <v>1.17</v>
      </c>
      <c r="L11505">
        <f>Table1[[#This Row],[Qty]]/Table1[[#This Row],[Total Revenue + Open]]</f>
        <v>0.85470085470085466</v>
      </c>
    </row>
    <row r="11506" spans="1:12">
      <c r="A11506" t="s">
        <v>10</v>
      </c>
      <c r="B11506" t="s">
        <v>11</v>
      </c>
      <c r="C11506" t="s">
        <v>73</v>
      </c>
      <c r="D11506" t="s">
        <v>50</v>
      </c>
      <c r="E11506" t="s">
        <v>12</v>
      </c>
      <c r="F11506" t="s">
        <v>13</v>
      </c>
      <c r="G11506" t="s">
        <v>14</v>
      </c>
      <c r="H11506" s="1">
        <v>2022</v>
      </c>
      <c r="I11506" s="2">
        <v>4700</v>
      </c>
      <c r="J11506" s="3">
        <v>611</v>
      </c>
      <c r="K11506">
        <f>Table1[[#This Row],[Total Revenue + Open]]/Table1[[#This Row],[Qty]]</f>
        <v>0.13</v>
      </c>
      <c r="L11506">
        <f>Table1[[#This Row],[Total Revenue + Open]]/Table1[[#This Row],[Qty]]</f>
        <v>0.13</v>
      </c>
    </row>
    <row r="11507" spans="1:12">
      <c r="A11507" t="s">
        <v>10</v>
      </c>
      <c r="B11507" t="s">
        <v>11</v>
      </c>
      <c r="C11507" t="s">
        <v>73</v>
      </c>
      <c r="D11507" t="s">
        <v>50</v>
      </c>
      <c r="E11507" t="s">
        <v>15</v>
      </c>
      <c r="F11507" t="s">
        <v>80</v>
      </c>
      <c r="G11507" t="s">
        <v>82</v>
      </c>
      <c r="H11507" s="1">
        <v>2022</v>
      </c>
      <c r="I11507" s="2">
        <v>525</v>
      </c>
      <c r="J11507" s="3">
        <v>598.5</v>
      </c>
      <c r="K11507">
        <f>Table1[[#This Row],[Total Revenue + Open]]/Table1[[#This Row],[Qty]]</f>
        <v>1.1399999999999999</v>
      </c>
      <c r="L11507">
        <f>Table1[[#This Row],[Qty]]/Table1[[#This Row],[Total Revenue + Open]]</f>
        <v>0.8771929824561403</v>
      </c>
    </row>
    <row r="11508" spans="1:12">
      <c r="A11508" t="s">
        <v>10</v>
      </c>
      <c r="B11508" t="s">
        <v>11</v>
      </c>
      <c r="C11508" t="s">
        <v>73</v>
      </c>
      <c r="D11508" t="s">
        <v>50</v>
      </c>
      <c r="E11508" t="s">
        <v>15</v>
      </c>
      <c r="F11508" t="s">
        <v>80</v>
      </c>
      <c r="G11508" t="s">
        <v>84</v>
      </c>
      <c r="H11508" s="1">
        <v>2022</v>
      </c>
      <c r="I11508" s="2">
        <v>525</v>
      </c>
      <c r="J11508" s="3">
        <v>598.5</v>
      </c>
      <c r="K11508">
        <f>Table1[[#This Row],[Total Revenue + Open]]/Table1[[#This Row],[Qty]]</f>
        <v>1.1399999999999999</v>
      </c>
      <c r="L11508">
        <f>Table1[[#This Row],[Qty]]/Table1[[#This Row],[Total Revenue + Open]]</f>
        <v>0.8771929824561403</v>
      </c>
    </row>
    <row r="11509" spans="1:12">
      <c r="A11509" t="s">
        <v>10</v>
      </c>
      <c r="B11509" t="s">
        <v>11</v>
      </c>
      <c r="C11509" t="s">
        <v>73</v>
      </c>
      <c r="D11509" t="s">
        <v>50</v>
      </c>
      <c r="E11509" t="s">
        <v>15</v>
      </c>
      <c r="F11509" t="s">
        <v>80</v>
      </c>
      <c r="G11509" t="s">
        <v>82</v>
      </c>
      <c r="H11509" s="1">
        <v>2022</v>
      </c>
      <c r="I11509" s="2">
        <v>500</v>
      </c>
      <c r="J11509" s="3">
        <v>585</v>
      </c>
      <c r="K11509">
        <f>Table1[[#This Row],[Total Revenue + Open]]/Table1[[#This Row],[Qty]]</f>
        <v>1.17</v>
      </c>
      <c r="L11509">
        <f>Table1[[#This Row],[Qty]]/Table1[[#This Row],[Total Revenue + Open]]</f>
        <v>0.85470085470085466</v>
      </c>
    </row>
    <row r="11510" spans="1:12">
      <c r="A11510" t="s">
        <v>10</v>
      </c>
      <c r="B11510" t="s">
        <v>11</v>
      </c>
      <c r="C11510" t="s">
        <v>73</v>
      </c>
      <c r="D11510" t="s">
        <v>50</v>
      </c>
      <c r="E11510" t="s">
        <v>15</v>
      </c>
      <c r="F11510" t="s">
        <v>80</v>
      </c>
      <c r="G11510" t="s">
        <v>82</v>
      </c>
      <c r="H11510" s="1">
        <v>2022</v>
      </c>
      <c r="I11510" s="2">
        <v>500</v>
      </c>
      <c r="J11510" s="3">
        <v>585</v>
      </c>
      <c r="K11510">
        <f>Table1[[#This Row],[Total Revenue + Open]]/Table1[[#This Row],[Qty]]</f>
        <v>1.17</v>
      </c>
      <c r="L11510">
        <f>Table1[[#This Row],[Qty]]/Table1[[#This Row],[Total Revenue + Open]]</f>
        <v>0.85470085470085466</v>
      </c>
    </row>
    <row r="11511" spans="1:12">
      <c r="A11511" t="s">
        <v>10</v>
      </c>
      <c r="B11511" t="s">
        <v>11</v>
      </c>
      <c r="C11511" t="s">
        <v>73</v>
      </c>
      <c r="D11511" t="s">
        <v>50</v>
      </c>
      <c r="E11511" t="s">
        <v>15</v>
      </c>
      <c r="F11511" t="s">
        <v>80</v>
      </c>
      <c r="G11511" t="s">
        <v>84</v>
      </c>
      <c r="H11511" s="1">
        <v>2022</v>
      </c>
      <c r="I11511" s="2">
        <v>500</v>
      </c>
      <c r="J11511" s="3">
        <v>585</v>
      </c>
      <c r="K11511">
        <f>Table1[[#This Row],[Total Revenue + Open]]/Table1[[#This Row],[Qty]]</f>
        <v>1.17</v>
      </c>
      <c r="L11511">
        <f>Table1[[#This Row],[Qty]]/Table1[[#This Row],[Total Revenue + Open]]</f>
        <v>0.85470085470085466</v>
      </c>
    </row>
    <row r="11512" spans="1:12">
      <c r="A11512" t="s">
        <v>10</v>
      </c>
      <c r="B11512" t="s">
        <v>11</v>
      </c>
      <c r="C11512" t="s">
        <v>73</v>
      </c>
      <c r="D11512" t="s">
        <v>50</v>
      </c>
      <c r="E11512" t="s">
        <v>15</v>
      </c>
      <c r="F11512" t="s">
        <v>80</v>
      </c>
      <c r="G11512" t="s">
        <v>84</v>
      </c>
      <c r="H11512" s="1">
        <v>2022</v>
      </c>
      <c r="I11512" s="2">
        <v>500</v>
      </c>
      <c r="J11512" s="3">
        <v>585</v>
      </c>
      <c r="K11512">
        <f>Table1[[#This Row],[Total Revenue + Open]]/Table1[[#This Row],[Qty]]</f>
        <v>1.17</v>
      </c>
      <c r="L11512">
        <f>Table1[[#This Row],[Qty]]/Table1[[#This Row],[Total Revenue + Open]]</f>
        <v>0.85470085470085466</v>
      </c>
    </row>
    <row r="11513" spans="1:12">
      <c r="A11513" t="s">
        <v>10</v>
      </c>
      <c r="B11513" t="s">
        <v>11</v>
      </c>
      <c r="C11513" t="s">
        <v>73</v>
      </c>
      <c r="D11513" t="s">
        <v>50</v>
      </c>
      <c r="E11513" t="s">
        <v>22</v>
      </c>
      <c r="F11513" t="s">
        <v>61</v>
      </c>
      <c r="G11513" t="s">
        <v>62</v>
      </c>
      <c r="H11513" s="1">
        <v>2022</v>
      </c>
      <c r="I11513" s="2">
        <v>1150</v>
      </c>
      <c r="J11513" s="3">
        <v>570</v>
      </c>
      <c r="K11513">
        <f>Table1[[#This Row],[Total Revenue + Open]]/Table1[[#This Row],[Qty]]</f>
        <v>0.4956521739130435</v>
      </c>
      <c r="L11513">
        <f>Table1[[#This Row],[Total Revenue + Open]]/Table1[[#This Row],[Qty]]</f>
        <v>0.4956521739130435</v>
      </c>
    </row>
    <row r="11514" spans="1:12" hidden="1">
      <c r="A11514" t="s">
        <v>710</v>
      </c>
      <c r="B11514" t="s">
        <v>11</v>
      </c>
      <c r="C11514" t="s">
        <v>73</v>
      </c>
      <c r="D11514" t="s">
        <v>713</v>
      </c>
      <c r="E11514" t="s">
        <v>15</v>
      </c>
      <c r="F11514" t="s">
        <v>80</v>
      </c>
      <c r="G11514" t="s">
        <v>105</v>
      </c>
      <c r="H11514" s="1">
        <v>2021</v>
      </c>
      <c r="I11514" s="2">
        <v>6030</v>
      </c>
      <c r="J11514" s="3">
        <v>6840</v>
      </c>
      <c r="K11514">
        <f>Table1[[#This Row],[Total Revenue + Open]]/Table1[[#This Row],[Qty]]</f>
        <v>1.1343283582089552</v>
      </c>
      <c r="L11514">
        <f>Table1[[#This Row],[Total Revenue + Open]]/Table1[[#This Row],[Qty]]</f>
        <v>1.1343283582089552</v>
      </c>
    </row>
    <row r="11515" spans="1:12" hidden="1">
      <c r="A11515" t="s">
        <v>710</v>
      </c>
      <c r="B11515" t="s">
        <v>11</v>
      </c>
      <c r="C11515" t="s">
        <v>73</v>
      </c>
      <c r="D11515" t="s">
        <v>713</v>
      </c>
      <c r="E11515" t="s">
        <v>15</v>
      </c>
      <c r="F11515" t="s">
        <v>80</v>
      </c>
      <c r="G11515" t="s">
        <v>105</v>
      </c>
      <c r="H11515" s="1">
        <v>2021</v>
      </c>
      <c r="I11515" s="2">
        <v>3015</v>
      </c>
      <c r="J11515" s="3">
        <v>3420</v>
      </c>
      <c r="K11515">
        <f>Table1[[#This Row],[Total Revenue + Open]]/Table1[[#This Row],[Qty]]</f>
        <v>1.1343283582089552</v>
      </c>
      <c r="L11515">
        <f>Table1[[#This Row],[Total Revenue + Open]]/Table1[[#This Row],[Qty]]</f>
        <v>1.1343283582089552</v>
      </c>
    </row>
    <row r="11516" spans="1:12">
      <c r="A11516" t="s">
        <v>10</v>
      </c>
      <c r="B11516" t="s">
        <v>11</v>
      </c>
      <c r="C11516" t="s">
        <v>119</v>
      </c>
      <c r="D11516" t="s">
        <v>50</v>
      </c>
      <c r="E11516" t="s">
        <v>15</v>
      </c>
      <c r="F11516" t="s">
        <v>194</v>
      </c>
      <c r="G11516" t="s">
        <v>195</v>
      </c>
      <c r="H11516" s="1">
        <v>2022</v>
      </c>
      <c r="I11516" s="2">
        <v>225</v>
      </c>
      <c r="J11516" s="3">
        <v>510.75</v>
      </c>
      <c r="K11516">
        <f>Table1[[#This Row],[Total Revenue + Open]]/Table1[[#This Row],[Qty]]</f>
        <v>2.27</v>
      </c>
      <c r="L11516">
        <f>Table1[[#This Row],[Qty]]/Table1[[#This Row],[Total Revenue + Open]]</f>
        <v>0.44052863436123346</v>
      </c>
    </row>
    <row r="11517" spans="1:12">
      <c r="A11517" t="s">
        <v>10</v>
      </c>
      <c r="B11517" t="s">
        <v>11</v>
      </c>
      <c r="C11517" t="s">
        <v>119</v>
      </c>
      <c r="D11517" t="s">
        <v>50</v>
      </c>
      <c r="E11517" t="s">
        <v>15</v>
      </c>
      <c r="F11517" t="s">
        <v>194</v>
      </c>
      <c r="G11517" t="s">
        <v>196</v>
      </c>
      <c r="H11517" s="1">
        <v>2022</v>
      </c>
      <c r="I11517" s="2">
        <v>225</v>
      </c>
      <c r="J11517" s="3">
        <v>510.75</v>
      </c>
      <c r="K11517">
        <f>Table1[[#This Row],[Total Revenue + Open]]/Table1[[#This Row],[Qty]]</f>
        <v>2.27</v>
      </c>
      <c r="L11517">
        <f>Table1[[#This Row],[Qty]]/Table1[[#This Row],[Total Revenue + Open]]</f>
        <v>0.44052863436123346</v>
      </c>
    </row>
    <row r="11518" spans="1:12">
      <c r="A11518" t="s">
        <v>10</v>
      </c>
      <c r="B11518" t="s">
        <v>11</v>
      </c>
      <c r="C11518" t="s">
        <v>73</v>
      </c>
      <c r="D11518" t="s">
        <v>50</v>
      </c>
      <c r="E11518" t="s">
        <v>12</v>
      </c>
      <c r="F11518" t="s">
        <v>13</v>
      </c>
      <c r="G11518" t="s">
        <v>14</v>
      </c>
      <c r="H11518" s="1">
        <v>2022</v>
      </c>
      <c r="I11518" s="2">
        <v>3750</v>
      </c>
      <c r="J11518" s="3">
        <v>487.5</v>
      </c>
      <c r="K11518">
        <f>Table1[[#This Row],[Total Revenue + Open]]/Table1[[#This Row],[Qty]]</f>
        <v>0.13</v>
      </c>
      <c r="L11518">
        <f>Table1[[#This Row],[Total Revenue + Open]]/Table1[[#This Row],[Qty]]</f>
        <v>0.13</v>
      </c>
    </row>
    <row r="11519" spans="1:12">
      <c r="A11519" t="s">
        <v>10</v>
      </c>
      <c r="B11519" t="s">
        <v>11</v>
      </c>
      <c r="C11519" t="s">
        <v>73</v>
      </c>
      <c r="D11519" t="s">
        <v>50</v>
      </c>
      <c r="E11519" t="s">
        <v>22</v>
      </c>
      <c r="F11519" t="s">
        <v>61</v>
      </c>
      <c r="G11519" t="s">
        <v>62</v>
      </c>
      <c r="H11519" s="1">
        <v>2022</v>
      </c>
      <c r="I11519" s="2">
        <v>780</v>
      </c>
      <c r="J11519" s="3">
        <v>390</v>
      </c>
      <c r="K11519">
        <f>Table1[[#This Row],[Total Revenue + Open]]/Table1[[#This Row],[Qty]]</f>
        <v>0.5</v>
      </c>
      <c r="L11519">
        <f>Table1[[#This Row],[Total Revenue + Open]]/Table1[[#This Row],[Qty]]</f>
        <v>0.5</v>
      </c>
    </row>
    <row r="11520" spans="1:12" hidden="1">
      <c r="A11520" t="s">
        <v>710</v>
      </c>
      <c r="B11520" t="s">
        <v>11</v>
      </c>
      <c r="C11520" t="s">
        <v>73</v>
      </c>
      <c r="D11520" t="s">
        <v>713</v>
      </c>
      <c r="E11520" t="s">
        <v>15</v>
      </c>
      <c r="F11520" t="s">
        <v>80</v>
      </c>
      <c r="G11520" t="s">
        <v>105</v>
      </c>
      <c r="H11520" s="1">
        <v>2021</v>
      </c>
      <c r="I11520" s="2">
        <v>2010</v>
      </c>
      <c r="J11520" s="3">
        <v>2280</v>
      </c>
      <c r="K11520">
        <f>Table1[[#This Row],[Total Revenue + Open]]/Table1[[#This Row],[Qty]]</f>
        <v>1.1343283582089552</v>
      </c>
      <c r="L11520">
        <f>Table1[[#This Row],[Total Revenue + Open]]/Table1[[#This Row],[Qty]]</f>
        <v>1.1343283582089552</v>
      </c>
    </row>
    <row r="11521" spans="1:12" hidden="1">
      <c r="A11521" t="s">
        <v>710</v>
      </c>
      <c r="B11521" t="s">
        <v>11</v>
      </c>
      <c r="C11521" t="s">
        <v>73</v>
      </c>
      <c r="D11521" t="s">
        <v>713</v>
      </c>
      <c r="E11521" t="s">
        <v>15</v>
      </c>
      <c r="F11521" t="s">
        <v>80</v>
      </c>
      <c r="G11521" t="s">
        <v>105</v>
      </c>
      <c r="H11521" s="1">
        <v>2021</v>
      </c>
      <c r="I11521" s="2">
        <v>1005</v>
      </c>
      <c r="J11521" s="3">
        <v>1140</v>
      </c>
      <c r="K11521">
        <f>Table1[[#This Row],[Total Revenue + Open]]/Table1[[#This Row],[Qty]]</f>
        <v>1.1343283582089552</v>
      </c>
      <c r="L11521">
        <f>Table1[[#This Row],[Total Revenue + Open]]/Table1[[#This Row],[Qty]]</f>
        <v>1.1343283582089552</v>
      </c>
    </row>
    <row r="11522" spans="1:12">
      <c r="A11522" t="s">
        <v>10</v>
      </c>
      <c r="B11522" t="s">
        <v>11</v>
      </c>
      <c r="C11522" t="s">
        <v>73</v>
      </c>
      <c r="D11522" t="s">
        <v>50</v>
      </c>
      <c r="E11522" t="s">
        <v>22</v>
      </c>
      <c r="F11522" t="s">
        <v>61</v>
      </c>
      <c r="G11522" t="s">
        <v>62</v>
      </c>
      <c r="H11522" s="1">
        <v>2022</v>
      </c>
      <c r="I11522" s="2">
        <v>680</v>
      </c>
      <c r="J11522" s="3">
        <v>340</v>
      </c>
      <c r="K11522">
        <f>Table1[[#This Row],[Total Revenue + Open]]/Table1[[#This Row],[Qty]]</f>
        <v>0.5</v>
      </c>
      <c r="L11522">
        <f>Table1[[#This Row],[Total Revenue + Open]]/Table1[[#This Row],[Qty]]</f>
        <v>0.5</v>
      </c>
    </row>
    <row r="11523" spans="1:12">
      <c r="A11523" t="s">
        <v>10</v>
      </c>
      <c r="B11523" t="s">
        <v>11</v>
      </c>
      <c r="C11523" t="s">
        <v>73</v>
      </c>
      <c r="D11523" t="s">
        <v>50</v>
      </c>
      <c r="E11523" t="s">
        <v>22</v>
      </c>
      <c r="F11523" t="s">
        <v>61</v>
      </c>
      <c r="G11523" t="s">
        <v>62</v>
      </c>
      <c r="H11523" s="1">
        <v>2022</v>
      </c>
      <c r="I11523" s="2">
        <v>460</v>
      </c>
      <c r="J11523" s="3">
        <v>230</v>
      </c>
      <c r="K11523">
        <f>Table1[[#This Row],[Total Revenue + Open]]/Table1[[#This Row],[Qty]]</f>
        <v>0.5</v>
      </c>
      <c r="L11523">
        <f>Table1[[#This Row],[Total Revenue + Open]]/Table1[[#This Row],[Qty]]</f>
        <v>0.5</v>
      </c>
    </row>
    <row r="11524" spans="1:12">
      <c r="A11524" t="s">
        <v>10</v>
      </c>
      <c r="B11524" t="s">
        <v>11</v>
      </c>
      <c r="C11524" t="s">
        <v>73</v>
      </c>
      <c r="D11524" t="s">
        <v>50</v>
      </c>
      <c r="E11524" t="s">
        <v>22</v>
      </c>
      <c r="F11524" t="s">
        <v>98</v>
      </c>
      <c r="G11524" t="s">
        <v>100</v>
      </c>
      <c r="H11524" s="1">
        <v>2022</v>
      </c>
      <c r="I11524" s="2">
        <v>420</v>
      </c>
      <c r="J11524" s="3">
        <v>210</v>
      </c>
      <c r="K11524">
        <f>Table1[[#This Row],[Total Revenue + Open]]/Table1[[#This Row],[Qty]]</f>
        <v>0.5</v>
      </c>
      <c r="L11524">
        <f>Table1[[#This Row],[Total Revenue + Open]]/Table1[[#This Row],[Qty]]</f>
        <v>0.5</v>
      </c>
    </row>
    <row r="11525" spans="1:12">
      <c r="A11525" t="s">
        <v>10</v>
      </c>
      <c r="B11525" t="s">
        <v>11</v>
      </c>
      <c r="C11525" t="s">
        <v>119</v>
      </c>
      <c r="D11525" t="s">
        <v>50</v>
      </c>
      <c r="E11525" t="s">
        <v>15</v>
      </c>
      <c r="F11525" t="s">
        <v>194</v>
      </c>
      <c r="G11525" t="s">
        <v>195</v>
      </c>
      <c r="H11525" s="1">
        <v>2022</v>
      </c>
      <c r="I11525" s="2">
        <v>50</v>
      </c>
      <c r="J11525" s="3">
        <v>113.5</v>
      </c>
      <c r="K11525">
        <f>Table1[[#This Row],[Total Revenue + Open]]/Table1[[#This Row],[Qty]]</f>
        <v>2.27</v>
      </c>
      <c r="L11525">
        <f>Table1[[#This Row],[Qty]]/Table1[[#This Row],[Total Revenue + Open]]</f>
        <v>0.44052863436123346</v>
      </c>
    </row>
    <row r="11526" spans="1:12">
      <c r="A11526" t="s">
        <v>10</v>
      </c>
      <c r="B11526" t="s">
        <v>11</v>
      </c>
      <c r="C11526" t="s">
        <v>119</v>
      </c>
      <c r="D11526" t="s">
        <v>50</v>
      </c>
      <c r="E11526" t="s">
        <v>15</v>
      </c>
      <c r="F11526" t="s">
        <v>194</v>
      </c>
      <c r="G11526" t="s">
        <v>196</v>
      </c>
      <c r="H11526" s="1">
        <v>2022</v>
      </c>
      <c r="I11526" s="2">
        <v>50</v>
      </c>
      <c r="J11526" s="3">
        <v>113.5</v>
      </c>
      <c r="K11526">
        <f>Table1[[#This Row],[Total Revenue + Open]]/Table1[[#This Row],[Qty]]</f>
        <v>2.27</v>
      </c>
      <c r="L11526">
        <f>Table1[[#This Row],[Qty]]/Table1[[#This Row],[Total Revenue + Open]]</f>
        <v>0.44052863436123346</v>
      </c>
    </row>
    <row r="11527" spans="1:12" hidden="1">
      <c r="A11527" t="s">
        <v>710</v>
      </c>
      <c r="B11527" t="s">
        <v>11</v>
      </c>
      <c r="C11527" t="s">
        <v>73</v>
      </c>
      <c r="D11527" t="s">
        <v>713</v>
      </c>
      <c r="E11527" t="s">
        <v>15</v>
      </c>
      <c r="F11527" t="s">
        <v>80</v>
      </c>
      <c r="G11527" t="s">
        <v>105</v>
      </c>
      <c r="H11527" s="1">
        <v>2021</v>
      </c>
      <c r="I11527" s="2">
        <v>3015</v>
      </c>
      <c r="J11527" s="3">
        <v>3420</v>
      </c>
      <c r="K11527">
        <f>Table1[[#This Row],[Total Revenue + Open]]/Table1[[#This Row],[Qty]]</f>
        <v>1.1343283582089552</v>
      </c>
      <c r="L11527">
        <f>Table1[[#This Row],[Total Revenue + Open]]/Table1[[#This Row],[Qty]]</f>
        <v>1.1343283582089552</v>
      </c>
    </row>
    <row r="11528" spans="1:12" hidden="1">
      <c r="A11528" t="s">
        <v>710</v>
      </c>
      <c r="B11528" t="s">
        <v>11</v>
      </c>
      <c r="C11528" t="s">
        <v>73</v>
      </c>
      <c r="D11528" t="s">
        <v>713</v>
      </c>
      <c r="E11528" t="s">
        <v>15</v>
      </c>
      <c r="F11528" t="s">
        <v>80</v>
      </c>
      <c r="G11528" t="s">
        <v>105</v>
      </c>
      <c r="H11528" s="1">
        <v>2021</v>
      </c>
      <c r="I11528" s="2">
        <v>3015</v>
      </c>
      <c r="J11528" s="3">
        <v>3420</v>
      </c>
      <c r="K11528">
        <f>Table1[[#This Row],[Total Revenue + Open]]/Table1[[#This Row],[Qty]]</f>
        <v>1.1343283582089552</v>
      </c>
      <c r="L11528">
        <f>Table1[[#This Row],[Total Revenue + Open]]/Table1[[#This Row],[Qty]]</f>
        <v>1.1343283582089552</v>
      </c>
    </row>
    <row r="11529" spans="1:12">
      <c r="A11529" t="s">
        <v>10</v>
      </c>
      <c r="B11529" t="s">
        <v>11</v>
      </c>
      <c r="C11529" t="s">
        <v>119</v>
      </c>
      <c r="D11529" t="s">
        <v>50</v>
      </c>
      <c r="E11529" t="s">
        <v>15</v>
      </c>
      <c r="F11529" t="s">
        <v>194</v>
      </c>
      <c r="G11529" t="s">
        <v>196</v>
      </c>
      <c r="H11529" s="1">
        <v>2022</v>
      </c>
      <c r="I11529" s="2">
        <v>50</v>
      </c>
      <c r="J11529" s="3">
        <v>113.5</v>
      </c>
      <c r="K11529">
        <f>Table1[[#This Row],[Total Revenue + Open]]/Table1[[#This Row],[Qty]]</f>
        <v>2.27</v>
      </c>
      <c r="L11529">
        <f>Table1[[#This Row],[Qty]]/Table1[[#This Row],[Total Revenue + Open]]</f>
        <v>0.44052863436123346</v>
      </c>
    </row>
    <row r="11530" spans="1:12">
      <c r="A11530" t="s">
        <v>10</v>
      </c>
      <c r="B11530" t="s">
        <v>11</v>
      </c>
      <c r="C11530" t="s">
        <v>119</v>
      </c>
      <c r="D11530" t="s">
        <v>50</v>
      </c>
      <c r="E11530" t="s">
        <v>15</v>
      </c>
      <c r="F11530" t="s">
        <v>194</v>
      </c>
      <c r="G11530" t="s">
        <v>195</v>
      </c>
      <c r="H11530" s="1">
        <v>2022</v>
      </c>
      <c r="I11530" s="2">
        <v>25</v>
      </c>
      <c r="J11530" s="3">
        <v>56.75</v>
      </c>
      <c r="K11530">
        <f>Table1[[#This Row],[Total Revenue + Open]]/Table1[[#This Row],[Qty]]</f>
        <v>2.27</v>
      </c>
      <c r="L11530">
        <f>Table1[[#This Row],[Qty]]/Table1[[#This Row],[Total Revenue + Open]]</f>
        <v>0.44052863436123346</v>
      </c>
    </row>
    <row r="11531" spans="1:12">
      <c r="A11531" t="s">
        <v>10</v>
      </c>
      <c r="B11531" t="s">
        <v>11</v>
      </c>
      <c r="C11531" t="s">
        <v>119</v>
      </c>
      <c r="D11531" t="s">
        <v>50</v>
      </c>
      <c r="E11531" t="s">
        <v>15</v>
      </c>
      <c r="F11531" t="s">
        <v>194</v>
      </c>
      <c r="G11531" t="s">
        <v>195</v>
      </c>
      <c r="H11531" s="1">
        <v>2022</v>
      </c>
      <c r="I11531" s="2">
        <v>25</v>
      </c>
      <c r="J11531" s="3">
        <v>56.75</v>
      </c>
      <c r="K11531">
        <f>Table1[[#This Row],[Total Revenue + Open]]/Table1[[#This Row],[Qty]]</f>
        <v>2.27</v>
      </c>
      <c r="L11531">
        <f>Table1[[#This Row],[Qty]]/Table1[[#This Row],[Total Revenue + Open]]</f>
        <v>0.44052863436123346</v>
      </c>
    </row>
    <row r="11532" spans="1:12">
      <c r="A11532" t="s">
        <v>10</v>
      </c>
      <c r="B11532" t="s">
        <v>11</v>
      </c>
      <c r="C11532" t="s">
        <v>119</v>
      </c>
      <c r="D11532" t="s">
        <v>50</v>
      </c>
      <c r="E11532" t="s">
        <v>15</v>
      </c>
      <c r="F11532" t="s">
        <v>194</v>
      </c>
      <c r="G11532" t="s">
        <v>196</v>
      </c>
      <c r="H11532" s="1">
        <v>2022</v>
      </c>
      <c r="I11532" s="2">
        <v>25</v>
      </c>
      <c r="J11532" s="3">
        <v>56.75</v>
      </c>
      <c r="K11532">
        <f>Table1[[#This Row],[Total Revenue + Open]]/Table1[[#This Row],[Qty]]</f>
        <v>2.27</v>
      </c>
      <c r="L11532">
        <f>Table1[[#This Row],[Qty]]/Table1[[#This Row],[Total Revenue + Open]]</f>
        <v>0.44052863436123346</v>
      </c>
    </row>
    <row r="11533" spans="1:12">
      <c r="A11533" t="s">
        <v>10</v>
      </c>
      <c r="B11533" t="s">
        <v>11</v>
      </c>
      <c r="C11533" t="s">
        <v>73</v>
      </c>
      <c r="D11533" t="s">
        <v>50</v>
      </c>
      <c r="E11533" t="s">
        <v>26</v>
      </c>
      <c r="F11533" t="s">
        <v>26</v>
      </c>
      <c r="G11533" t="s">
        <v>63</v>
      </c>
      <c r="H11533" s="1">
        <v>2022</v>
      </c>
      <c r="I11533" s="2">
        <v>108000</v>
      </c>
      <c r="J11533" s="3">
        <v>0</v>
      </c>
      <c r="K11533">
        <f>Table1[[#This Row],[Total Revenue + Open]]/Table1[[#This Row],[Qty]]</f>
        <v>0</v>
      </c>
      <c r="L11533">
        <f>Table1[[#This Row],[Total Revenue + Open]]/Table1[[#This Row],[Qty]]</f>
        <v>0</v>
      </c>
    </row>
    <row r="11534" spans="1:12">
      <c r="A11534" t="s">
        <v>10</v>
      </c>
      <c r="B11534" t="s">
        <v>11</v>
      </c>
      <c r="C11534" t="s">
        <v>73</v>
      </c>
      <c r="D11534" t="s">
        <v>50</v>
      </c>
      <c r="E11534" t="s">
        <v>26</v>
      </c>
      <c r="F11534" t="s">
        <v>26</v>
      </c>
      <c r="G11534" t="s">
        <v>63</v>
      </c>
      <c r="H11534" s="1">
        <v>2022</v>
      </c>
      <c r="I11534" s="2">
        <v>18000</v>
      </c>
      <c r="J11534" s="3">
        <v>0</v>
      </c>
      <c r="K11534">
        <f>Table1[[#This Row],[Total Revenue + Open]]/Table1[[#This Row],[Qty]]</f>
        <v>0</v>
      </c>
      <c r="L11534">
        <f>Table1[[#This Row],[Total Revenue + Open]]/Table1[[#This Row],[Qty]]</f>
        <v>0</v>
      </c>
    </row>
    <row r="11535" spans="1:12">
      <c r="A11535" t="s">
        <v>10</v>
      </c>
      <c r="B11535" t="s">
        <v>11</v>
      </c>
      <c r="C11535" t="s">
        <v>73</v>
      </c>
      <c r="D11535" t="s">
        <v>50</v>
      </c>
      <c r="E11535" t="s">
        <v>26</v>
      </c>
      <c r="F11535" t="s">
        <v>26</v>
      </c>
      <c r="G11535" t="s">
        <v>63</v>
      </c>
      <c r="H11535" s="1">
        <v>2022</v>
      </c>
      <c r="I11535" s="2">
        <v>73100</v>
      </c>
      <c r="J11535" s="3">
        <v>0</v>
      </c>
      <c r="K11535">
        <f>Table1[[#This Row],[Total Revenue + Open]]/Table1[[#This Row],[Qty]]</f>
        <v>0</v>
      </c>
      <c r="L11535">
        <f>Table1[[#This Row],[Total Revenue + Open]]/Table1[[#This Row],[Qty]]</f>
        <v>0</v>
      </c>
    </row>
    <row r="11536" spans="1:12" hidden="1">
      <c r="A11536" t="s">
        <v>710</v>
      </c>
      <c r="B11536" t="s">
        <v>11</v>
      </c>
      <c r="C11536" t="s">
        <v>73</v>
      </c>
      <c r="D11536" t="s">
        <v>714</v>
      </c>
      <c r="E11536" t="s">
        <v>15</v>
      </c>
      <c r="F11536" t="s">
        <v>110</v>
      </c>
      <c r="G11536" t="s">
        <v>111</v>
      </c>
      <c r="H11536" s="1">
        <v>2018</v>
      </c>
      <c r="I11536" s="2">
        <v>13525</v>
      </c>
      <c r="J11536" s="3">
        <v>12777.5</v>
      </c>
      <c r="K11536">
        <f>Table1[[#This Row],[Total Revenue + Open]]/Table1[[#This Row],[Qty]]</f>
        <v>0.94473197781885399</v>
      </c>
      <c r="L11536">
        <f>Table1[[#This Row],[Total Revenue + Open]]/Table1[[#This Row],[Qty]]</f>
        <v>0.94473197781885399</v>
      </c>
    </row>
    <row r="11537" spans="1:12" hidden="1">
      <c r="A11537" t="s">
        <v>710</v>
      </c>
      <c r="B11537" t="s">
        <v>11</v>
      </c>
      <c r="C11537" t="s">
        <v>73</v>
      </c>
      <c r="D11537" t="s">
        <v>714</v>
      </c>
      <c r="E11537" t="s">
        <v>15</v>
      </c>
      <c r="F11537" t="s">
        <v>110</v>
      </c>
      <c r="G11537" t="s">
        <v>111</v>
      </c>
      <c r="H11537" s="1">
        <v>2018</v>
      </c>
      <c r="I11537" s="2">
        <v>7115</v>
      </c>
      <c r="J11537" s="3">
        <v>6721.25</v>
      </c>
      <c r="K11537">
        <f>Table1[[#This Row],[Total Revenue + Open]]/Table1[[#This Row],[Qty]]</f>
        <v>0.94465917076598738</v>
      </c>
      <c r="L11537">
        <f>Table1[[#This Row],[Total Revenue + Open]]/Table1[[#This Row],[Qty]]</f>
        <v>0.94465917076598738</v>
      </c>
    </row>
    <row r="11538" spans="1:12" hidden="1">
      <c r="A11538" t="s">
        <v>710</v>
      </c>
      <c r="B11538" t="s">
        <v>11</v>
      </c>
      <c r="C11538" t="s">
        <v>73</v>
      </c>
      <c r="D11538" t="s">
        <v>714</v>
      </c>
      <c r="E11538" t="s">
        <v>15</v>
      </c>
      <c r="F11538" t="s">
        <v>80</v>
      </c>
      <c r="G11538" t="s">
        <v>574</v>
      </c>
      <c r="H11538" s="1">
        <v>2020</v>
      </c>
      <c r="I11538" s="2">
        <v>5525</v>
      </c>
      <c r="J11538" s="3">
        <v>6160</v>
      </c>
      <c r="K11538">
        <f>Table1[[#This Row],[Total Revenue + Open]]/Table1[[#This Row],[Qty]]</f>
        <v>1.1149321266968326</v>
      </c>
      <c r="L11538">
        <f>Table1[[#This Row],[Total Revenue + Open]]/Table1[[#This Row],[Qty]]</f>
        <v>1.1149321266968326</v>
      </c>
    </row>
    <row r="11539" spans="1:12" hidden="1">
      <c r="A11539" t="s">
        <v>710</v>
      </c>
      <c r="B11539" t="s">
        <v>11</v>
      </c>
      <c r="C11539" t="s">
        <v>73</v>
      </c>
      <c r="D11539" t="s">
        <v>714</v>
      </c>
      <c r="E11539" t="s">
        <v>15</v>
      </c>
      <c r="F11539" t="s">
        <v>80</v>
      </c>
      <c r="G11539" t="s">
        <v>574</v>
      </c>
      <c r="H11539" s="1">
        <v>2021</v>
      </c>
      <c r="I11539" s="2">
        <v>16685</v>
      </c>
      <c r="J11539" s="3">
        <v>18592</v>
      </c>
      <c r="K11539">
        <f>Table1[[#This Row],[Total Revenue + Open]]/Table1[[#This Row],[Qty]]</f>
        <v>1.1142942762960744</v>
      </c>
      <c r="L11539">
        <f>Table1[[#This Row],[Total Revenue + Open]]/Table1[[#This Row],[Qty]]</f>
        <v>1.1142942762960744</v>
      </c>
    </row>
    <row r="11540" spans="1:12" hidden="1">
      <c r="A11540" t="s">
        <v>710</v>
      </c>
      <c r="B11540" t="s">
        <v>11</v>
      </c>
      <c r="C11540" t="s">
        <v>73</v>
      </c>
      <c r="D11540" t="s">
        <v>714</v>
      </c>
      <c r="E11540" t="s">
        <v>15</v>
      </c>
      <c r="F11540" t="s">
        <v>80</v>
      </c>
      <c r="G11540" t="s">
        <v>574</v>
      </c>
      <c r="H11540" s="1">
        <v>2021</v>
      </c>
      <c r="I11540" s="2">
        <v>18295</v>
      </c>
      <c r="J11540" s="3">
        <v>20384</v>
      </c>
      <c r="K11540">
        <f>Table1[[#This Row],[Total Revenue + Open]]/Table1[[#This Row],[Qty]]</f>
        <v>1.1141842033342444</v>
      </c>
      <c r="L11540">
        <f>Table1[[#This Row],[Total Revenue + Open]]/Table1[[#This Row],[Qty]]</f>
        <v>1.1141842033342444</v>
      </c>
    </row>
    <row r="11541" spans="1:12" hidden="1">
      <c r="A11541" t="s">
        <v>710</v>
      </c>
      <c r="B11541" t="s">
        <v>11</v>
      </c>
      <c r="C11541" t="s">
        <v>73</v>
      </c>
      <c r="D11541" t="s">
        <v>714</v>
      </c>
      <c r="E11541" t="s">
        <v>15</v>
      </c>
      <c r="F11541" t="s">
        <v>80</v>
      </c>
      <c r="G11541" t="s">
        <v>574</v>
      </c>
      <c r="H11541" s="1">
        <v>2021</v>
      </c>
      <c r="I11541" s="2">
        <v>4020</v>
      </c>
      <c r="J11541" s="3">
        <v>4480</v>
      </c>
      <c r="K11541">
        <f>Table1[[#This Row],[Total Revenue + Open]]/Table1[[#This Row],[Qty]]</f>
        <v>1.1144278606965174</v>
      </c>
      <c r="L11541">
        <f>Table1[[#This Row],[Total Revenue + Open]]/Table1[[#This Row],[Qty]]</f>
        <v>1.1144278606965174</v>
      </c>
    </row>
    <row r="11542" spans="1:12" hidden="1">
      <c r="A11542" t="s">
        <v>710</v>
      </c>
      <c r="B11542" t="s">
        <v>11</v>
      </c>
      <c r="C11542" t="s">
        <v>73</v>
      </c>
      <c r="D11542" t="s">
        <v>714</v>
      </c>
      <c r="E11542" t="s">
        <v>15</v>
      </c>
      <c r="F11542" t="s">
        <v>80</v>
      </c>
      <c r="G11542" t="s">
        <v>574</v>
      </c>
      <c r="H11542" s="1">
        <v>2021</v>
      </c>
      <c r="I11542" s="2">
        <v>5025</v>
      </c>
      <c r="J11542" s="3">
        <v>5628</v>
      </c>
      <c r="K11542">
        <f>Table1[[#This Row],[Total Revenue + Open]]/Table1[[#This Row],[Qty]]</f>
        <v>1.1200000000000001</v>
      </c>
      <c r="L11542">
        <f>Table1[[#This Row],[Total Revenue + Open]]/Table1[[#This Row],[Qty]]</f>
        <v>1.1200000000000001</v>
      </c>
    </row>
    <row r="11543" spans="1:12" hidden="1">
      <c r="A11543" t="s">
        <v>710</v>
      </c>
      <c r="B11543" t="s">
        <v>11</v>
      </c>
      <c r="C11543" t="s">
        <v>73</v>
      </c>
      <c r="D11543" t="s">
        <v>714</v>
      </c>
      <c r="E11543" t="s">
        <v>15</v>
      </c>
      <c r="F11543" t="s">
        <v>80</v>
      </c>
      <c r="G11543" t="s">
        <v>574</v>
      </c>
      <c r="H11543" s="1">
        <v>2021</v>
      </c>
      <c r="I11543" s="2">
        <v>54035</v>
      </c>
      <c r="J11543" s="3">
        <v>60200</v>
      </c>
      <c r="K11543">
        <f>Table1[[#This Row],[Total Revenue + Open]]/Table1[[#This Row],[Qty]]</f>
        <v>1.1140927176829833</v>
      </c>
      <c r="L11543">
        <f>Table1[[#This Row],[Total Revenue + Open]]/Table1[[#This Row],[Qty]]</f>
        <v>1.1140927176829833</v>
      </c>
    </row>
    <row r="11544" spans="1:12" hidden="1">
      <c r="A11544" t="s">
        <v>710</v>
      </c>
      <c r="B11544" t="s">
        <v>11</v>
      </c>
      <c r="C11544" t="s">
        <v>73</v>
      </c>
      <c r="D11544" t="s">
        <v>714</v>
      </c>
      <c r="E11544" t="s">
        <v>15</v>
      </c>
      <c r="F11544" t="s">
        <v>80</v>
      </c>
      <c r="G11544" t="s">
        <v>574</v>
      </c>
      <c r="H11544" s="1">
        <v>2021</v>
      </c>
      <c r="I11544" s="2">
        <v>22970</v>
      </c>
      <c r="J11544" s="3">
        <v>25592</v>
      </c>
      <c r="K11544">
        <f>Table1[[#This Row],[Total Revenue + Open]]/Table1[[#This Row],[Qty]]</f>
        <v>1.1141488898563343</v>
      </c>
      <c r="L11544">
        <f>Table1[[#This Row],[Total Revenue + Open]]/Table1[[#This Row],[Qty]]</f>
        <v>1.1141488898563343</v>
      </c>
    </row>
    <row r="11545" spans="1:12" hidden="1">
      <c r="A11545" t="s">
        <v>710</v>
      </c>
      <c r="B11545" t="s">
        <v>11</v>
      </c>
      <c r="C11545" t="s">
        <v>73</v>
      </c>
      <c r="D11545" t="s">
        <v>714</v>
      </c>
      <c r="E11545" t="s">
        <v>15</v>
      </c>
      <c r="F11545" t="s">
        <v>80</v>
      </c>
      <c r="G11545" t="s">
        <v>574</v>
      </c>
      <c r="H11545" s="1">
        <v>2021</v>
      </c>
      <c r="I11545" s="2">
        <v>11055</v>
      </c>
      <c r="J11545" s="3">
        <v>12320</v>
      </c>
      <c r="K11545">
        <f>Table1[[#This Row],[Total Revenue + Open]]/Table1[[#This Row],[Qty]]</f>
        <v>1.1144278606965174</v>
      </c>
      <c r="L11545">
        <f>Table1[[#This Row],[Total Revenue + Open]]/Table1[[#This Row],[Qty]]</f>
        <v>1.1144278606965174</v>
      </c>
    </row>
    <row r="11546" spans="1:12" hidden="1">
      <c r="A11546" t="s">
        <v>710</v>
      </c>
      <c r="B11546" t="s">
        <v>11</v>
      </c>
      <c r="C11546" t="s">
        <v>73</v>
      </c>
      <c r="D11546" t="s">
        <v>714</v>
      </c>
      <c r="E11546" t="s">
        <v>15</v>
      </c>
      <c r="F11546" t="s">
        <v>80</v>
      </c>
      <c r="G11546" t="s">
        <v>574</v>
      </c>
      <c r="H11546" s="1">
        <v>2021</v>
      </c>
      <c r="I11546" s="2">
        <v>10255</v>
      </c>
      <c r="J11546" s="3">
        <v>11424</v>
      </c>
      <c r="K11546">
        <f>Table1[[#This Row],[Total Revenue + Open]]/Table1[[#This Row],[Qty]]</f>
        <v>1.1139931740614335</v>
      </c>
      <c r="L11546">
        <f>Table1[[#This Row],[Total Revenue + Open]]/Table1[[#This Row],[Qty]]</f>
        <v>1.1139931740614335</v>
      </c>
    </row>
    <row r="11547" spans="1:12" hidden="1">
      <c r="A11547" t="s">
        <v>710</v>
      </c>
      <c r="B11547" t="s">
        <v>11</v>
      </c>
      <c r="C11547" t="s">
        <v>73</v>
      </c>
      <c r="D11547" t="s">
        <v>714</v>
      </c>
      <c r="E11547" t="s">
        <v>15</v>
      </c>
      <c r="F11547" t="s">
        <v>80</v>
      </c>
      <c r="G11547" t="s">
        <v>574</v>
      </c>
      <c r="H11547" s="1">
        <v>2021</v>
      </c>
      <c r="I11547" s="2">
        <v>62015</v>
      </c>
      <c r="J11547" s="3">
        <v>69104</v>
      </c>
      <c r="K11547">
        <f>Table1[[#This Row],[Total Revenue + Open]]/Table1[[#This Row],[Qty]]</f>
        <v>1.114311053777312</v>
      </c>
      <c r="L11547">
        <f>Table1[[#This Row],[Total Revenue + Open]]/Table1[[#This Row],[Qty]]</f>
        <v>1.114311053777312</v>
      </c>
    </row>
    <row r="11548" spans="1:12" hidden="1">
      <c r="A11548" t="s">
        <v>710</v>
      </c>
      <c r="B11548" t="s">
        <v>11</v>
      </c>
      <c r="C11548" t="s">
        <v>73</v>
      </c>
      <c r="D11548" t="s">
        <v>714</v>
      </c>
      <c r="E11548" t="s">
        <v>15</v>
      </c>
      <c r="F11548" t="s">
        <v>80</v>
      </c>
      <c r="G11548" t="s">
        <v>574</v>
      </c>
      <c r="H11548" s="1">
        <v>2021</v>
      </c>
      <c r="I11548" s="2">
        <v>64975</v>
      </c>
      <c r="J11548" s="3">
        <v>72408</v>
      </c>
      <c r="K11548">
        <f>Table1[[#This Row],[Total Revenue + Open]]/Table1[[#This Row],[Qty]]</f>
        <v>1.1143978453251251</v>
      </c>
      <c r="L11548">
        <f>Table1[[#This Row],[Total Revenue + Open]]/Table1[[#This Row],[Qty]]</f>
        <v>1.1143978453251251</v>
      </c>
    </row>
    <row r="11549" spans="1:12">
      <c r="A11549" t="s">
        <v>10</v>
      </c>
      <c r="B11549" t="s">
        <v>11</v>
      </c>
      <c r="C11549" t="s">
        <v>73</v>
      </c>
      <c r="D11549" t="s">
        <v>50</v>
      </c>
      <c r="E11549" t="s">
        <v>26</v>
      </c>
      <c r="F11549" t="s">
        <v>26</v>
      </c>
      <c r="G11549" t="s">
        <v>63</v>
      </c>
      <c r="H11549" s="1">
        <v>2022</v>
      </c>
      <c r="I11549" s="2">
        <v>3300</v>
      </c>
      <c r="J11549" s="3">
        <v>0</v>
      </c>
      <c r="K11549">
        <f>Table1[[#This Row],[Total Revenue + Open]]/Table1[[#This Row],[Qty]]</f>
        <v>0</v>
      </c>
      <c r="L11549">
        <f>Table1[[#This Row],[Total Revenue + Open]]/Table1[[#This Row],[Qty]]</f>
        <v>0</v>
      </c>
    </row>
    <row r="11550" spans="1:12">
      <c r="A11550" t="s">
        <v>10</v>
      </c>
      <c r="B11550" t="s">
        <v>11</v>
      </c>
      <c r="C11550" t="s">
        <v>73</v>
      </c>
      <c r="D11550" t="s">
        <v>50</v>
      </c>
      <c r="E11550" t="s">
        <v>26</v>
      </c>
      <c r="F11550" t="s">
        <v>26</v>
      </c>
      <c r="G11550" t="s">
        <v>63</v>
      </c>
      <c r="H11550" s="1">
        <v>2022</v>
      </c>
      <c r="I11550" s="2">
        <v>6300</v>
      </c>
      <c r="J11550" s="3">
        <v>0</v>
      </c>
      <c r="K11550">
        <f>Table1[[#This Row],[Total Revenue + Open]]/Table1[[#This Row],[Qty]]</f>
        <v>0</v>
      </c>
      <c r="L11550">
        <f>Table1[[#This Row],[Total Revenue + Open]]/Table1[[#This Row],[Qty]]</f>
        <v>0</v>
      </c>
    </row>
    <row r="11551" spans="1:12">
      <c r="A11551" t="s">
        <v>10</v>
      </c>
      <c r="B11551" t="s">
        <v>11</v>
      </c>
      <c r="C11551" t="s">
        <v>73</v>
      </c>
      <c r="D11551" t="s">
        <v>50</v>
      </c>
      <c r="E11551" t="s">
        <v>26</v>
      </c>
      <c r="F11551" t="s">
        <v>26</v>
      </c>
      <c r="G11551" t="s">
        <v>63</v>
      </c>
      <c r="H11551" s="1">
        <v>2022</v>
      </c>
      <c r="I11551" s="2">
        <v>7100</v>
      </c>
      <c r="J11551" s="3">
        <v>0</v>
      </c>
      <c r="K11551">
        <f>Table1[[#This Row],[Total Revenue + Open]]/Table1[[#This Row],[Qty]]</f>
        <v>0</v>
      </c>
      <c r="L11551">
        <f>Table1[[#This Row],[Total Revenue + Open]]/Table1[[#This Row],[Qty]]</f>
        <v>0</v>
      </c>
    </row>
    <row r="11552" spans="1:12">
      <c r="A11552" t="s">
        <v>10</v>
      </c>
      <c r="B11552" t="s">
        <v>11</v>
      </c>
      <c r="C11552" t="s">
        <v>73</v>
      </c>
      <c r="D11552" t="s">
        <v>50</v>
      </c>
      <c r="E11552" t="s">
        <v>26</v>
      </c>
      <c r="F11552" t="s">
        <v>26</v>
      </c>
      <c r="G11552" t="s">
        <v>63</v>
      </c>
      <c r="H11552" s="1">
        <v>2022</v>
      </c>
      <c r="I11552" s="2">
        <v>48000</v>
      </c>
      <c r="J11552" s="3">
        <v>0</v>
      </c>
      <c r="K11552">
        <f>Table1[[#This Row],[Total Revenue + Open]]/Table1[[#This Row],[Qty]]</f>
        <v>0</v>
      </c>
      <c r="L11552">
        <f>Table1[[#This Row],[Total Revenue + Open]]/Table1[[#This Row],[Qty]]</f>
        <v>0</v>
      </c>
    </row>
    <row r="11553" spans="1:12">
      <c r="A11553" t="s">
        <v>10</v>
      </c>
      <c r="B11553" t="s">
        <v>11</v>
      </c>
      <c r="C11553" t="s">
        <v>73</v>
      </c>
      <c r="D11553" t="s">
        <v>50</v>
      </c>
      <c r="E11553" t="s">
        <v>26</v>
      </c>
      <c r="F11553" t="s">
        <v>26</v>
      </c>
      <c r="G11553" t="s">
        <v>63</v>
      </c>
      <c r="H11553" s="1">
        <v>2022</v>
      </c>
      <c r="I11553" s="2">
        <v>4000</v>
      </c>
      <c r="J11553" s="3">
        <v>0</v>
      </c>
      <c r="K11553">
        <f>Table1[[#This Row],[Total Revenue + Open]]/Table1[[#This Row],[Qty]]</f>
        <v>0</v>
      </c>
      <c r="L11553">
        <f>Table1[[#This Row],[Total Revenue + Open]]/Table1[[#This Row],[Qty]]</f>
        <v>0</v>
      </c>
    </row>
    <row r="11554" spans="1:12">
      <c r="A11554" t="s">
        <v>10</v>
      </c>
      <c r="B11554" t="s">
        <v>11</v>
      </c>
      <c r="C11554" t="s">
        <v>73</v>
      </c>
      <c r="D11554" t="s">
        <v>50</v>
      </c>
      <c r="E11554" t="s">
        <v>26</v>
      </c>
      <c r="F11554" t="s">
        <v>26</v>
      </c>
      <c r="G11554" t="s">
        <v>63</v>
      </c>
      <c r="H11554" s="1">
        <v>2022</v>
      </c>
      <c r="I11554" s="2">
        <v>5000</v>
      </c>
      <c r="J11554" s="3">
        <v>0</v>
      </c>
      <c r="K11554">
        <f>Table1[[#This Row],[Total Revenue + Open]]/Table1[[#This Row],[Qty]]</f>
        <v>0</v>
      </c>
      <c r="L11554">
        <f>Table1[[#This Row],[Total Revenue + Open]]/Table1[[#This Row],[Qty]]</f>
        <v>0</v>
      </c>
    </row>
    <row r="11555" spans="1:12">
      <c r="A11555" t="s">
        <v>10</v>
      </c>
      <c r="B11555" t="s">
        <v>11</v>
      </c>
      <c r="C11555" t="s">
        <v>73</v>
      </c>
      <c r="D11555" t="s">
        <v>50</v>
      </c>
      <c r="E11555" t="s">
        <v>26</v>
      </c>
      <c r="F11555" t="s">
        <v>26</v>
      </c>
      <c r="G11555" t="s">
        <v>64</v>
      </c>
      <c r="H11555" s="1">
        <v>2022</v>
      </c>
      <c r="I11555" s="2">
        <v>90</v>
      </c>
      <c r="J11555" s="3">
        <v>0</v>
      </c>
      <c r="K11555">
        <f>Table1[[#This Row],[Total Revenue + Open]]/Table1[[#This Row],[Qty]]</f>
        <v>0</v>
      </c>
      <c r="L11555">
        <f>Table1[[#This Row],[Total Revenue + Open]]/Table1[[#This Row],[Qty]]</f>
        <v>0</v>
      </c>
    </row>
    <row r="11556" spans="1:12">
      <c r="A11556" t="s">
        <v>10</v>
      </c>
      <c r="B11556" t="s">
        <v>11</v>
      </c>
      <c r="C11556" t="s">
        <v>73</v>
      </c>
      <c r="D11556" t="s">
        <v>50</v>
      </c>
      <c r="E11556" t="s">
        <v>26</v>
      </c>
      <c r="F11556" t="s">
        <v>26</v>
      </c>
      <c r="G11556" t="s">
        <v>64</v>
      </c>
      <c r="H11556" s="1">
        <v>2022</v>
      </c>
      <c r="I11556" s="2">
        <v>100</v>
      </c>
      <c r="J11556" s="3">
        <v>0</v>
      </c>
      <c r="K11556">
        <f>Table1[[#This Row],[Total Revenue + Open]]/Table1[[#This Row],[Qty]]</f>
        <v>0</v>
      </c>
      <c r="L11556">
        <f>Table1[[#This Row],[Total Revenue + Open]]/Table1[[#This Row],[Qty]]</f>
        <v>0</v>
      </c>
    </row>
    <row r="11557" spans="1:12">
      <c r="A11557" t="s">
        <v>10</v>
      </c>
      <c r="B11557" t="s">
        <v>11</v>
      </c>
      <c r="C11557" t="s">
        <v>73</v>
      </c>
      <c r="D11557" t="s">
        <v>50</v>
      </c>
      <c r="E11557" t="s">
        <v>26</v>
      </c>
      <c r="F11557" t="s">
        <v>26</v>
      </c>
      <c r="G11557" t="s">
        <v>64</v>
      </c>
      <c r="H11557" s="1">
        <v>2022</v>
      </c>
      <c r="I11557" s="2">
        <v>100</v>
      </c>
      <c r="J11557" s="3">
        <v>0</v>
      </c>
      <c r="K11557">
        <f>Table1[[#This Row],[Total Revenue + Open]]/Table1[[#This Row],[Qty]]</f>
        <v>0</v>
      </c>
      <c r="L11557">
        <f>Table1[[#This Row],[Total Revenue + Open]]/Table1[[#This Row],[Qty]]</f>
        <v>0</v>
      </c>
    </row>
    <row r="11558" spans="1:12">
      <c r="A11558" t="s">
        <v>10</v>
      </c>
      <c r="B11558" t="s">
        <v>11</v>
      </c>
      <c r="C11558" t="s">
        <v>73</v>
      </c>
      <c r="D11558" t="s">
        <v>50</v>
      </c>
      <c r="E11558" t="s">
        <v>26</v>
      </c>
      <c r="F11558" t="s">
        <v>26</v>
      </c>
      <c r="G11558" t="s">
        <v>64</v>
      </c>
      <c r="H11558" s="1">
        <v>2022</v>
      </c>
      <c r="I11558" s="2">
        <v>50</v>
      </c>
      <c r="J11558" s="3">
        <v>0</v>
      </c>
      <c r="K11558">
        <f>Table1[[#This Row],[Total Revenue + Open]]/Table1[[#This Row],[Qty]]</f>
        <v>0</v>
      </c>
      <c r="L11558">
        <f>Table1[[#This Row],[Total Revenue + Open]]/Table1[[#This Row],[Qty]]</f>
        <v>0</v>
      </c>
    </row>
    <row r="11559" spans="1:12">
      <c r="A11559" t="s">
        <v>10</v>
      </c>
      <c r="B11559" t="s">
        <v>11</v>
      </c>
      <c r="C11559" t="s">
        <v>73</v>
      </c>
      <c r="D11559" t="s">
        <v>50</v>
      </c>
      <c r="E11559" t="s">
        <v>26</v>
      </c>
      <c r="F11559" t="s">
        <v>26</v>
      </c>
      <c r="G11559" t="s">
        <v>64</v>
      </c>
      <c r="H11559" s="1">
        <v>2022</v>
      </c>
      <c r="I11559" s="2">
        <v>80</v>
      </c>
      <c r="J11559" s="3">
        <v>0</v>
      </c>
      <c r="K11559">
        <f>Table1[[#This Row],[Total Revenue + Open]]/Table1[[#This Row],[Qty]]</f>
        <v>0</v>
      </c>
      <c r="L11559">
        <f>Table1[[#This Row],[Total Revenue + Open]]/Table1[[#This Row],[Qty]]</f>
        <v>0</v>
      </c>
    </row>
    <row r="11560" spans="1:12">
      <c r="A11560" t="s">
        <v>10</v>
      </c>
      <c r="B11560" t="s">
        <v>11</v>
      </c>
      <c r="C11560" t="s">
        <v>119</v>
      </c>
      <c r="D11560" t="s">
        <v>309</v>
      </c>
      <c r="E11560" t="s">
        <v>15</v>
      </c>
      <c r="F11560" t="s">
        <v>194</v>
      </c>
      <c r="G11560" t="s">
        <v>197</v>
      </c>
      <c r="H11560" s="1">
        <v>2022</v>
      </c>
      <c r="I11560" s="2">
        <v>11990</v>
      </c>
      <c r="J11560" s="3">
        <v>27069.75</v>
      </c>
      <c r="K11560">
        <f>Table1[[#This Row],[Total Revenue + Open]]/Table1[[#This Row],[Qty]]</f>
        <v>2.2576939115929942</v>
      </c>
      <c r="L11560">
        <f>Table1[[#This Row],[Qty]]/Table1[[#This Row],[Total Revenue + Open]]</f>
        <v>0.4429298386575421</v>
      </c>
    </row>
    <row r="11561" spans="1:12">
      <c r="A11561" t="s">
        <v>10</v>
      </c>
      <c r="B11561" t="s">
        <v>11</v>
      </c>
      <c r="C11561" t="s">
        <v>119</v>
      </c>
      <c r="D11561" t="s">
        <v>309</v>
      </c>
      <c r="E11561" t="s">
        <v>15</v>
      </c>
      <c r="F11561" t="s">
        <v>194</v>
      </c>
      <c r="G11561" t="s">
        <v>197</v>
      </c>
      <c r="H11561" s="1">
        <v>2022</v>
      </c>
      <c r="I11561" s="2">
        <v>11755</v>
      </c>
      <c r="J11561" s="3">
        <v>26559</v>
      </c>
      <c r="K11561">
        <f>Table1[[#This Row],[Total Revenue + Open]]/Table1[[#This Row],[Qty]]</f>
        <v>2.2593789876648236</v>
      </c>
      <c r="L11561">
        <f>Table1[[#This Row],[Qty]]/Table1[[#This Row],[Total Revenue + Open]]</f>
        <v>0.44259949546293159</v>
      </c>
    </row>
    <row r="11562" spans="1:12">
      <c r="A11562" t="s">
        <v>10</v>
      </c>
      <c r="B11562" t="s">
        <v>11</v>
      </c>
      <c r="C11562" t="s">
        <v>119</v>
      </c>
      <c r="D11562" t="s">
        <v>309</v>
      </c>
      <c r="E11562" t="s">
        <v>15</v>
      </c>
      <c r="F11562" t="s">
        <v>194</v>
      </c>
      <c r="G11562" t="s">
        <v>197</v>
      </c>
      <c r="H11562" s="1">
        <v>2022</v>
      </c>
      <c r="I11562" s="2">
        <v>5050</v>
      </c>
      <c r="J11562" s="3">
        <v>11406.75</v>
      </c>
      <c r="K11562">
        <f>Table1[[#This Row],[Total Revenue + Open]]/Table1[[#This Row],[Qty]]</f>
        <v>2.2587623762376237</v>
      </c>
      <c r="L11562">
        <f>Table1[[#This Row],[Qty]]/Table1[[#This Row],[Total Revenue + Open]]</f>
        <v>0.44272031910929932</v>
      </c>
    </row>
    <row r="11563" spans="1:12">
      <c r="A11563" t="s">
        <v>10</v>
      </c>
      <c r="B11563" t="s">
        <v>11</v>
      </c>
      <c r="C11563" t="s">
        <v>119</v>
      </c>
      <c r="D11563" t="s">
        <v>309</v>
      </c>
      <c r="E11563" t="s">
        <v>15</v>
      </c>
      <c r="F11563" t="s">
        <v>194</v>
      </c>
      <c r="G11563" t="s">
        <v>197</v>
      </c>
      <c r="H11563" s="1">
        <v>2022</v>
      </c>
      <c r="I11563" s="2">
        <v>4925</v>
      </c>
      <c r="J11563" s="3">
        <v>11123</v>
      </c>
      <c r="K11563">
        <f>Table1[[#This Row],[Total Revenue + Open]]/Table1[[#This Row],[Qty]]</f>
        <v>2.2584771573604061</v>
      </c>
      <c r="L11563">
        <f>Table1[[#This Row],[Qty]]/Table1[[#This Row],[Total Revenue + Open]]</f>
        <v>0.44277622943450506</v>
      </c>
    </row>
    <row r="11564" spans="1:12">
      <c r="A11564" t="s">
        <v>10</v>
      </c>
      <c r="B11564" t="s">
        <v>11</v>
      </c>
      <c r="C11564" t="s">
        <v>119</v>
      </c>
      <c r="D11564" t="s">
        <v>309</v>
      </c>
      <c r="E11564" t="s">
        <v>15</v>
      </c>
      <c r="F11564" t="s">
        <v>194</v>
      </c>
      <c r="G11564" t="s">
        <v>197</v>
      </c>
      <c r="H11564" s="1">
        <v>2022</v>
      </c>
      <c r="I11564" s="2">
        <v>1160</v>
      </c>
      <c r="J11564" s="3">
        <v>2587.5</v>
      </c>
      <c r="K11564">
        <f>Table1[[#This Row],[Total Revenue + Open]]/Table1[[#This Row],[Qty]]</f>
        <v>2.2306034482758621</v>
      </c>
      <c r="L11564">
        <f>Table1[[#This Row],[Qty]]/Table1[[#This Row],[Total Revenue + Open]]</f>
        <v>0.44830917874396137</v>
      </c>
    </row>
    <row r="11565" spans="1:12">
      <c r="A11565" t="s">
        <v>10</v>
      </c>
      <c r="B11565" t="s">
        <v>11</v>
      </c>
      <c r="C11565" t="s">
        <v>119</v>
      </c>
      <c r="D11565" t="s">
        <v>309</v>
      </c>
      <c r="E11565" t="s">
        <v>15</v>
      </c>
      <c r="F11565" t="s">
        <v>194</v>
      </c>
      <c r="G11565" t="s">
        <v>197</v>
      </c>
      <c r="H11565" s="1">
        <v>2022</v>
      </c>
      <c r="I11565" s="2">
        <v>650</v>
      </c>
      <c r="J11565" s="3">
        <v>1475.5</v>
      </c>
      <c r="K11565">
        <f>Table1[[#This Row],[Total Revenue + Open]]/Table1[[#This Row],[Qty]]</f>
        <v>2.27</v>
      </c>
      <c r="L11565">
        <f>Table1[[#This Row],[Qty]]/Table1[[#This Row],[Total Revenue + Open]]</f>
        <v>0.44052863436123346</v>
      </c>
    </row>
    <row r="11566" spans="1:12" hidden="1">
      <c r="A11566" t="s">
        <v>544</v>
      </c>
      <c r="B11566" t="s">
        <v>11</v>
      </c>
      <c r="C11566" t="s">
        <v>119</v>
      </c>
      <c r="D11566" t="s">
        <v>580</v>
      </c>
      <c r="E11566" t="s">
        <v>15</v>
      </c>
      <c r="F11566" t="s">
        <v>36</v>
      </c>
      <c r="G11566" t="s">
        <v>384</v>
      </c>
      <c r="H11566" s="1">
        <v>2022</v>
      </c>
      <c r="I11566" s="2">
        <v>150</v>
      </c>
      <c r="J11566" s="3">
        <v>198</v>
      </c>
      <c r="K11566">
        <f>Table1[[#This Row],[Total Revenue + Open]]/Table1[[#This Row],[Qty]]</f>
        <v>1.32</v>
      </c>
      <c r="L11566">
        <f>Table1[[#This Row],[Total Revenue + Open]]/Table1[[#This Row],[Qty]]</f>
        <v>1.32</v>
      </c>
    </row>
    <row r="11567" spans="1:12" hidden="1">
      <c r="A11567" t="s">
        <v>544</v>
      </c>
      <c r="B11567" t="s">
        <v>11</v>
      </c>
      <c r="C11567" t="s">
        <v>119</v>
      </c>
      <c r="D11567" t="s">
        <v>580</v>
      </c>
      <c r="E11567" t="s">
        <v>15</v>
      </c>
      <c r="F11567" t="s">
        <v>36</v>
      </c>
      <c r="G11567" t="s">
        <v>385</v>
      </c>
      <c r="H11567" s="1">
        <v>2022</v>
      </c>
      <c r="I11567" s="2">
        <v>150</v>
      </c>
      <c r="J11567" s="3">
        <v>198</v>
      </c>
      <c r="K11567">
        <f>Table1[[#This Row],[Total Revenue + Open]]/Table1[[#This Row],[Qty]]</f>
        <v>1.32</v>
      </c>
      <c r="L11567">
        <f>Table1[[#This Row],[Total Revenue + Open]]/Table1[[#This Row],[Qty]]</f>
        <v>1.32</v>
      </c>
    </row>
    <row r="11568" spans="1:12" hidden="1">
      <c r="A11568" t="s">
        <v>544</v>
      </c>
      <c r="B11568" t="s">
        <v>11</v>
      </c>
      <c r="C11568" t="s">
        <v>119</v>
      </c>
      <c r="D11568" t="s">
        <v>580</v>
      </c>
      <c r="E11568" t="s">
        <v>15</v>
      </c>
      <c r="F11568" t="s">
        <v>204</v>
      </c>
      <c r="G11568" t="s">
        <v>205</v>
      </c>
      <c r="H11568" s="1">
        <v>2022</v>
      </c>
      <c r="I11568" s="2">
        <v>50</v>
      </c>
      <c r="J11568" s="3">
        <v>137</v>
      </c>
      <c r="K11568">
        <f>Table1[[#This Row],[Total Revenue + Open]]/Table1[[#This Row],[Qty]]</f>
        <v>2.74</v>
      </c>
      <c r="L11568">
        <f>Table1[[#This Row],[Total Revenue + Open]]/Table1[[#This Row],[Qty]]</f>
        <v>2.74</v>
      </c>
    </row>
    <row r="11569" spans="1:12" hidden="1">
      <c r="A11569" t="s">
        <v>710</v>
      </c>
      <c r="B11569" t="s">
        <v>11</v>
      </c>
      <c r="C11569" t="s">
        <v>73</v>
      </c>
      <c r="D11569" t="s">
        <v>715</v>
      </c>
      <c r="E11569" t="s">
        <v>15</v>
      </c>
      <c r="F11569" t="s">
        <v>36</v>
      </c>
      <c r="G11569" t="s">
        <v>37</v>
      </c>
      <c r="H11569" s="1">
        <v>2021</v>
      </c>
      <c r="I11569" s="2">
        <v>16945</v>
      </c>
      <c r="J11569" s="3">
        <v>22242</v>
      </c>
      <c r="K11569">
        <f>Table1[[#This Row],[Total Revenue + Open]]/Table1[[#This Row],[Qty]]</f>
        <v>1.3125995868987903</v>
      </c>
      <c r="L11569">
        <f>Table1[[#This Row],[Total Revenue + Open]]/Table1[[#This Row],[Qty]]</f>
        <v>1.3125995868987903</v>
      </c>
    </row>
    <row r="11570" spans="1:12" hidden="1">
      <c r="A11570" t="s">
        <v>710</v>
      </c>
      <c r="B11570" t="s">
        <v>11</v>
      </c>
      <c r="C11570" t="s">
        <v>73</v>
      </c>
      <c r="D11570" t="s">
        <v>715</v>
      </c>
      <c r="E11570" t="s">
        <v>15</v>
      </c>
      <c r="F11570" t="s">
        <v>36</v>
      </c>
      <c r="G11570" t="s">
        <v>37</v>
      </c>
      <c r="H11570" s="1">
        <v>2021</v>
      </c>
      <c r="I11570" s="2">
        <v>150</v>
      </c>
      <c r="J11570" s="3">
        <v>198</v>
      </c>
      <c r="K11570">
        <f>Table1[[#This Row],[Total Revenue + Open]]/Table1[[#This Row],[Qty]]</f>
        <v>1.32</v>
      </c>
      <c r="L11570">
        <f>Table1[[#This Row],[Total Revenue + Open]]/Table1[[#This Row],[Qty]]</f>
        <v>1.32</v>
      </c>
    </row>
    <row r="11571" spans="1:12" hidden="1">
      <c r="A11571" t="s">
        <v>544</v>
      </c>
      <c r="B11571" t="s">
        <v>11</v>
      </c>
      <c r="C11571" t="s">
        <v>119</v>
      </c>
      <c r="D11571" t="s">
        <v>580</v>
      </c>
      <c r="E11571" t="s">
        <v>15</v>
      </c>
      <c r="F11571" t="s">
        <v>204</v>
      </c>
      <c r="G11571" t="s">
        <v>206</v>
      </c>
      <c r="H11571" s="1">
        <v>2022</v>
      </c>
      <c r="I11571" s="2">
        <v>50</v>
      </c>
      <c r="J11571" s="3">
        <v>137</v>
      </c>
      <c r="K11571">
        <f>Table1[[#This Row],[Total Revenue + Open]]/Table1[[#This Row],[Qty]]</f>
        <v>2.74</v>
      </c>
      <c r="L11571">
        <f>Table1[[#This Row],[Total Revenue + Open]]/Table1[[#This Row],[Qty]]</f>
        <v>2.74</v>
      </c>
    </row>
    <row r="11572" spans="1:12" hidden="1">
      <c r="A11572" t="s">
        <v>710</v>
      </c>
      <c r="B11572" t="s">
        <v>11</v>
      </c>
      <c r="C11572" t="s">
        <v>73</v>
      </c>
      <c r="D11572" t="s">
        <v>715</v>
      </c>
      <c r="E11572" t="s">
        <v>15</v>
      </c>
      <c r="F11572" t="s">
        <v>36</v>
      </c>
      <c r="G11572" t="s">
        <v>180</v>
      </c>
      <c r="H11572" s="1">
        <v>2017</v>
      </c>
      <c r="I11572" s="2">
        <v>7940</v>
      </c>
      <c r="J11572" s="3">
        <v>9480</v>
      </c>
      <c r="K11572">
        <f>Table1[[#This Row],[Total Revenue + Open]]/Table1[[#This Row],[Qty]]</f>
        <v>1.1939546599496222</v>
      </c>
      <c r="L11572">
        <f>Table1[[#This Row],[Total Revenue + Open]]/Table1[[#This Row],[Qty]]</f>
        <v>1.1939546599496222</v>
      </c>
    </row>
    <row r="11573" spans="1:12" hidden="1">
      <c r="A11573" t="s">
        <v>710</v>
      </c>
      <c r="B11573" t="s">
        <v>11</v>
      </c>
      <c r="C11573" t="s">
        <v>73</v>
      </c>
      <c r="D11573" t="s">
        <v>715</v>
      </c>
      <c r="E11573" t="s">
        <v>15</v>
      </c>
      <c r="F11573" t="s">
        <v>110</v>
      </c>
      <c r="G11573" t="s">
        <v>552</v>
      </c>
      <c r="H11573" s="1">
        <v>2020</v>
      </c>
      <c r="I11573" s="2">
        <v>2215</v>
      </c>
      <c r="J11573" s="3">
        <v>2508</v>
      </c>
      <c r="K11573">
        <f>Table1[[#This Row],[Total Revenue + Open]]/Table1[[#This Row],[Qty]]</f>
        <v>1.1322799097065464</v>
      </c>
      <c r="L11573">
        <f>Table1[[#This Row],[Total Revenue + Open]]/Table1[[#This Row],[Qty]]</f>
        <v>1.1322799097065464</v>
      </c>
    </row>
    <row r="11574" spans="1:12" hidden="1">
      <c r="A11574" t="s">
        <v>710</v>
      </c>
      <c r="B11574" t="s">
        <v>11</v>
      </c>
      <c r="C11574" t="s">
        <v>73</v>
      </c>
      <c r="D11574" t="s">
        <v>715</v>
      </c>
      <c r="E11574" t="s">
        <v>15</v>
      </c>
      <c r="F11574" t="s">
        <v>110</v>
      </c>
      <c r="G11574" t="s">
        <v>552</v>
      </c>
      <c r="H11574" s="1">
        <v>2020</v>
      </c>
      <c r="I11574" s="2">
        <v>4225</v>
      </c>
      <c r="J11574" s="3">
        <v>4788</v>
      </c>
      <c r="K11574">
        <f>Table1[[#This Row],[Total Revenue + Open]]/Table1[[#This Row],[Qty]]</f>
        <v>1.1332544378698224</v>
      </c>
      <c r="L11574">
        <f>Table1[[#This Row],[Total Revenue + Open]]/Table1[[#This Row],[Qty]]</f>
        <v>1.1332544378698224</v>
      </c>
    </row>
    <row r="11575" spans="1:12" hidden="1">
      <c r="A11575" t="s">
        <v>710</v>
      </c>
      <c r="B11575" t="s">
        <v>11</v>
      </c>
      <c r="C11575" t="s">
        <v>73</v>
      </c>
      <c r="D11575" t="s">
        <v>715</v>
      </c>
      <c r="E11575" t="s">
        <v>15</v>
      </c>
      <c r="F11575" t="s">
        <v>110</v>
      </c>
      <c r="G11575" t="s">
        <v>111</v>
      </c>
      <c r="H11575" s="1">
        <v>2017</v>
      </c>
      <c r="I11575" s="2">
        <v>10255</v>
      </c>
      <c r="J11575" s="3">
        <v>9690</v>
      </c>
      <c r="K11575">
        <f>Table1[[#This Row],[Total Revenue + Open]]/Table1[[#This Row],[Qty]]</f>
        <v>0.94490492442710872</v>
      </c>
      <c r="L11575">
        <f>Table1[[#This Row],[Total Revenue + Open]]/Table1[[#This Row],[Qty]]</f>
        <v>0.94490492442710872</v>
      </c>
    </row>
    <row r="11576" spans="1:12" hidden="1">
      <c r="A11576" t="s">
        <v>710</v>
      </c>
      <c r="B11576" t="s">
        <v>11</v>
      </c>
      <c r="C11576" t="s">
        <v>73</v>
      </c>
      <c r="D11576" t="s">
        <v>715</v>
      </c>
      <c r="E11576" t="s">
        <v>15</v>
      </c>
      <c r="F11576" t="s">
        <v>110</v>
      </c>
      <c r="G11576" t="s">
        <v>111</v>
      </c>
      <c r="H11576" s="1">
        <v>2018</v>
      </c>
      <c r="I11576" s="2">
        <v>19905</v>
      </c>
      <c r="J11576" s="3">
        <v>18810</v>
      </c>
      <c r="K11576">
        <f>Table1[[#This Row],[Total Revenue + Open]]/Table1[[#This Row],[Qty]]</f>
        <v>0.94498869630746041</v>
      </c>
      <c r="L11576">
        <f>Table1[[#This Row],[Total Revenue + Open]]/Table1[[#This Row],[Qty]]</f>
        <v>0.94498869630746041</v>
      </c>
    </row>
    <row r="11577" spans="1:12" hidden="1">
      <c r="A11577" t="s">
        <v>710</v>
      </c>
      <c r="B11577" t="s">
        <v>11</v>
      </c>
      <c r="C11577" t="s">
        <v>73</v>
      </c>
      <c r="D11577" t="s">
        <v>715</v>
      </c>
      <c r="E11577" t="s">
        <v>15</v>
      </c>
      <c r="F11577" t="s">
        <v>110</v>
      </c>
      <c r="G11577" t="s">
        <v>111</v>
      </c>
      <c r="H11577" s="1">
        <v>2019</v>
      </c>
      <c r="I11577" s="2">
        <v>600</v>
      </c>
      <c r="J11577" s="3">
        <v>606</v>
      </c>
      <c r="K11577">
        <f>Table1[[#This Row],[Total Revenue + Open]]/Table1[[#This Row],[Qty]]</f>
        <v>1.01</v>
      </c>
      <c r="L11577">
        <f>Table1[[#This Row],[Total Revenue + Open]]/Table1[[#This Row],[Qty]]</f>
        <v>1.01</v>
      </c>
    </row>
    <row r="11578" spans="1:12" hidden="1">
      <c r="A11578" t="s">
        <v>710</v>
      </c>
      <c r="B11578" t="s">
        <v>11</v>
      </c>
      <c r="C11578" t="s">
        <v>73</v>
      </c>
      <c r="D11578" t="s">
        <v>715</v>
      </c>
      <c r="E11578" t="s">
        <v>15</v>
      </c>
      <c r="F11578" t="s">
        <v>80</v>
      </c>
      <c r="G11578" t="s">
        <v>105</v>
      </c>
      <c r="H11578" s="1">
        <v>2021</v>
      </c>
      <c r="I11578" s="2">
        <v>17085</v>
      </c>
      <c r="J11578" s="3">
        <v>19380</v>
      </c>
      <c r="K11578">
        <f>Table1[[#This Row],[Total Revenue + Open]]/Table1[[#This Row],[Qty]]</f>
        <v>1.1343283582089552</v>
      </c>
      <c r="L11578">
        <f>Table1[[#This Row],[Total Revenue + Open]]/Table1[[#This Row],[Qty]]</f>
        <v>1.1343283582089552</v>
      </c>
    </row>
    <row r="11579" spans="1:12" hidden="1">
      <c r="A11579" t="s">
        <v>710</v>
      </c>
      <c r="B11579" t="s">
        <v>11</v>
      </c>
      <c r="C11579" t="s">
        <v>73</v>
      </c>
      <c r="D11579" t="s">
        <v>715</v>
      </c>
      <c r="E11579" t="s">
        <v>15</v>
      </c>
      <c r="F11579" t="s">
        <v>80</v>
      </c>
      <c r="G11579" t="s">
        <v>105</v>
      </c>
      <c r="H11579" s="1">
        <v>2021</v>
      </c>
      <c r="I11579" s="2">
        <v>3120</v>
      </c>
      <c r="J11579" s="3">
        <v>3534</v>
      </c>
      <c r="K11579">
        <f>Table1[[#This Row],[Total Revenue + Open]]/Table1[[#This Row],[Qty]]</f>
        <v>1.1326923076923077</v>
      </c>
      <c r="L11579">
        <f>Table1[[#This Row],[Total Revenue + Open]]/Table1[[#This Row],[Qty]]</f>
        <v>1.1326923076923077</v>
      </c>
    </row>
    <row r="11580" spans="1:12" hidden="1">
      <c r="A11580" t="s">
        <v>710</v>
      </c>
      <c r="B11580" t="s">
        <v>11</v>
      </c>
      <c r="C11580" t="s">
        <v>73</v>
      </c>
      <c r="D11580" t="s">
        <v>715</v>
      </c>
      <c r="E11580" t="s">
        <v>15</v>
      </c>
      <c r="F11580" t="s">
        <v>80</v>
      </c>
      <c r="G11580" t="s">
        <v>105</v>
      </c>
      <c r="H11580" s="1">
        <v>2021</v>
      </c>
      <c r="I11580" s="2">
        <v>2115</v>
      </c>
      <c r="J11580" s="3">
        <v>2394</v>
      </c>
      <c r="K11580">
        <f>Table1[[#This Row],[Total Revenue + Open]]/Table1[[#This Row],[Qty]]</f>
        <v>1.1319148936170214</v>
      </c>
      <c r="L11580">
        <f>Table1[[#This Row],[Total Revenue + Open]]/Table1[[#This Row],[Qty]]</f>
        <v>1.1319148936170214</v>
      </c>
    </row>
    <row r="11581" spans="1:12" hidden="1">
      <c r="A11581" t="s">
        <v>544</v>
      </c>
      <c r="B11581" t="s">
        <v>11</v>
      </c>
      <c r="C11581" t="s">
        <v>73</v>
      </c>
      <c r="D11581" t="s">
        <v>545</v>
      </c>
      <c r="E11581" t="s">
        <v>15</v>
      </c>
      <c r="F11581" t="s">
        <v>566</v>
      </c>
      <c r="G11581" t="s">
        <v>569</v>
      </c>
      <c r="H11581" s="1">
        <v>2022</v>
      </c>
      <c r="I11581" s="2">
        <v>75</v>
      </c>
      <c r="J11581" s="3">
        <v>69.456455087099997</v>
      </c>
      <c r="K11581">
        <f>Table1[[#This Row],[Total Revenue + Open]]/Table1[[#This Row],[Qty]]</f>
        <v>0.92608606782799996</v>
      </c>
      <c r="L11581">
        <f>Table1[[#This Row],[Total Revenue + Open]]/Table1[[#This Row],[Qty]]</f>
        <v>0.92608606782799996</v>
      </c>
    </row>
    <row r="11582" spans="1:12" hidden="1">
      <c r="A11582" t="s">
        <v>544</v>
      </c>
      <c r="B11582" t="s">
        <v>11</v>
      </c>
      <c r="C11582" t="s">
        <v>73</v>
      </c>
      <c r="D11582" t="s">
        <v>545</v>
      </c>
      <c r="E11582" t="s">
        <v>15</v>
      </c>
      <c r="F11582" t="s">
        <v>566</v>
      </c>
      <c r="G11582" t="s">
        <v>567</v>
      </c>
      <c r="H11582" s="1">
        <v>2022</v>
      </c>
      <c r="I11582" s="2">
        <v>25</v>
      </c>
      <c r="J11582" s="3">
        <v>21.964899583800001</v>
      </c>
      <c r="K11582">
        <f>Table1[[#This Row],[Total Revenue + Open]]/Table1[[#This Row],[Qty]]</f>
        <v>0.87859598335200007</v>
      </c>
      <c r="L11582">
        <f>Table1[[#This Row],[Total Revenue + Open]]/Table1[[#This Row],[Qty]]</f>
        <v>0.87859598335200007</v>
      </c>
    </row>
    <row r="11583" spans="1:12" hidden="1">
      <c r="A11583" t="s">
        <v>544</v>
      </c>
      <c r="B11583" t="s">
        <v>11</v>
      </c>
      <c r="C11583" t="s">
        <v>73</v>
      </c>
      <c r="D11583" t="s">
        <v>545</v>
      </c>
      <c r="E11583" t="s">
        <v>15</v>
      </c>
      <c r="F11583" t="s">
        <v>566</v>
      </c>
      <c r="G11583" t="s">
        <v>567</v>
      </c>
      <c r="H11583" s="1">
        <v>2022</v>
      </c>
      <c r="I11583" s="2">
        <v>25</v>
      </c>
      <c r="J11583" s="3">
        <v>21.964899583800001</v>
      </c>
      <c r="K11583">
        <f>Table1[[#This Row],[Total Revenue + Open]]/Table1[[#This Row],[Qty]]</f>
        <v>0.87859598335200007</v>
      </c>
      <c r="L11583">
        <f>Table1[[#This Row],[Total Revenue + Open]]/Table1[[#This Row],[Qty]]</f>
        <v>0.87859598335200007</v>
      </c>
    </row>
    <row r="11584" spans="1:12" hidden="1">
      <c r="A11584" t="s">
        <v>544</v>
      </c>
      <c r="B11584" t="s">
        <v>11</v>
      </c>
      <c r="C11584" t="s">
        <v>73</v>
      </c>
      <c r="D11584" t="s">
        <v>545</v>
      </c>
      <c r="E11584" t="s">
        <v>15</v>
      </c>
      <c r="F11584" t="s">
        <v>566</v>
      </c>
      <c r="G11584" t="s">
        <v>568</v>
      </c>
      <c r="H11584" s="1">
        <v>2022</v>
      </c>
      <c r="I11584" s="2">
        <v>25</v>
      </c>
      <c r="J11584" s="3">
        <v>21.964899583800001</v>
      </c>
      <c r="K11584">
        <f>Table1[[#This Row],[Total Revenue + Open]]/Table1[[#This Row],[Qty]]</f>
        <v>0.87859598335200007</v>
      </c>
      <c r="L11584">
        <f>Table1[[#This Row],[Total Revenue + Open]]/Table1[[#This Row],[Qty]]</f>
        <v>0.87859598335200007</v>
      </c>
    </row>
    <row r="11585" spans="1:12" hidden="1">
      <c r="A11585" t="s">
        <v>710</v>
      </c>
      <c r="B11585" t="s">
        <v>11</v>
      </c>
      <c r="C11585" t="s">
        <v>73</v>
      </c>
      <c r="D11585" t="s">
        <v>715</v>
      </c>
      <c r="E11585" t="s">
        <v>15</v>
      </c>
      <c r="F11585" t="s">
        <v>80</v>
      </c>
      <c r="G11585" t="s">
        <v>105</v>
      </c>
      <c r="H11585" s="1">
        <v>2021</v>
      </c>
      <c r="I11585" s="2">
        <v>25330</v>
      </c>
      <c r="J11585" s="3">
        <v>28728</v>
      </c>
      <c r="K11585">
        <f>Table1[[#This Row],[Total Revenue + Open]]/Table1[[#This Row],[Qty]]</f>
        <v>1.1341492301618634</v>
      </c>
      <c r="L11585">
        <f>Table1[[#This Row],[Total Revenue + Open]]/Table1[[#This Row],[Qty]]</f>
        <v>1.1341492301618634</v>
      </c>
    </row>
    <row r="11586" spans="1:12" hidden="1">
      <c r="A11586" t="s">
        <v>710</v>
      </c>
      <c r="B11586" t="s">
        <v>11</v>
      </c>
      <c r="C11586" t="s">
        <v>73</v>
      </c>
      <c r="D11586" t="s">
        <v>715</v>
      </c>
      <c r="E11586" t="s">
        <v>15</v>
      </c>
      <c r="F11586" t="s">
        <v>80</v>
      </c>
      <c r="G11586" t="s">
        <v>105</v>
      </c>
      <c r="H11586" s="1">
        <v>2021</v>
      </c>
      <c r="I11586" s="2">
        <v>10050</v>
      </c>
      <c r="J11586" s="3">
        <v>11400</v>
      </c>
      <c r="K11586">
        <f>Table1[[#This Row],[Total Revenue + Open]]/Table1[[#This Row],[Qty]]</f>
        <v>1.1343283582089552</v>
      </c>
      <c r="L11586">
        <f>Table1[[#This Row],[Total Revenue + Open]]/Table1[[#This Row],[Qty]]</f>
        <v>1.1343283582089552</v>
      </c>
    </row>
    <row r="11587" spans="1:12" hidden="1">
      <c r="A11587" t="s">
        <v>544</v>
      </c>
      <c r="B11587" t="s">
        <v>11</v>
      </c>
      <c r="C11587" t="s">
        <v>73</v>
      </c>
      <c r="D11587" t="s">
        <v>545</v>
      </c>
      <c r="E11587" t="s">
        <v>15</v>
      </c>
      <c r="F11587" t="s">
        <v>566</v>
      </c>
      <c r="G11587" t="s">
        <v>568</v>
      </c>
      <c r="H11587" s="1">
        <v>2022</v>
      </c>
      <c r="I11587" s="2">
        <v>25</v>
      </c>
      <c r="J11587" s="3">
        <v>21.964899583800001</v>
      </c>
      <c r="K11587">
        <f>Table1[[#This Row],[Total Revenue + Open]]/Table1[[#This Row],[Qty]]</f>
        <v>0.87859598335200007</v>
      </c>
      <c r="L11587">
        <f>Table1[[#This Row],[Total Revenue + Open]]/Table1[[#This Row],[Qty]]</f>
        <v>0.87859598335200007</v>
      </c>
    </row>
    <row r="11588" spans="1:12" hidden="1">
      <c r="A11588" t="s">
        <v>544</v>
      </c>
      <c r="B11588" t="s">
        <v>11</v>
      </c>
      <c r="C11588" t="s">
        <v>73</v>
      </c>
      <c r="D11588" t="s">
        <v>545</v>
      </c>
      <c r="E11588" t="s">
        <v>15</v>
      </c>
      <c r="F11588" t="s">
        <v>566</v>
      </c>
      <c r="G11588" t="s">
        <v>569</v>
      </c>
      <c r="H11588" s="1">
        <v>2022</v>
      </c>
      <c r="I11588" s="2">
        <v>25</v>
      </c>
      <c r="J11588" s="3">
        <v>21.964899583800001</v>
      </c>
      <c r="K11588">
        <f>Table1[[#This Row],[Total Revenue + Open]]/Table1[[#This Row],[Qty]]</f>
        <v>0.87859598335200007</v>
      </c>
      <c r="L11588">
        <f>Table1[[#This Row],[Total Revenue + Open]]/Table1[[#This Row],[Qty]]</f>
        <v>0.87859598335200007</v>
      </c>
    </row>
    <row r="11589" spans="1:12" hidden="1">
      <c r="A11589" t="s">
        <v>544</v>
      </c>
      <c r="B11589" t="s">
        <v>11</v>
      </c>
      <c r="C11589" t="s">
        <v>73</v>
      </c>
      <c r="D11589" t="s">
        <v>545</v>
      </c>
      <c r="E11589" t="s">
        <v>15</v>
      </c>
      <c r="F11589" t="s">
        <v>566</v>
      </c>
      <c r="G11589" t="s">
        <v>111</v>
      </c>
      <c r="H11589" s="1">
        <v>2022</v>
      </c>
      <c r="I11589" s="2">
        <v>0</v>
      </c>
      <c r="J11589" s="3">
        <v>0</v>
      </c>
      <c r="K11589" t="e">
        <f>Table1[[#This Row],[Total Revenue + Open]]/Table1[[#This Row],[Qty]]</f>
        <v>#DIV/0!</v>
      </c>
      <c r="L11589" t="e">
        <f>Table1[[#This Row],[Total Revenue + Open]]/Table1[[#This Row],[Qty]]</f>
        <v>#DIV/0!</v>
      </c>
    </row>
    <row r="11590" spans="1:12" hidden="1">
      <c r="A11590" t="s">
        <v>544</v>
      </c>
      <c r="B11590" t="s">
        <v>11</v>
      </c>
      <c r="C11590" t="s">
        <v>73</v>
      </c>
      <c r="D11590" t="s">
        <v>545</v>
      </c>
      <c r="E11590" t="s">
        <v>15</v>
      </c>
      <c r="F11590" t="s">
        <v>566</v>
      </c>
      <c r="G11590" t="s">
        <v>569</v>
      </c>
      <c r="H11590" s="1">
        <v>2022</v>
      </c>
      <c r="I11590" s="2">
        <v>0</v>
      </c>
      <c r="J11590" s="3">
        <v>0</v>
      </c>
      <c r="K11590" t="e">
        <f>Table1[[#This Row],[Total Revenue + Open]]/Table1[[#This Row],[Qty]]</f>
        <v>#DIV/0!</v>
      </c>
      <c r="L11590" t="e">
        <f>Table1[[#This Row],[Total Revenue + Open]]/Table1[[#This Row],[Qty]]</f>
        <v>#DIV/0!</v>
      </c>
    </row>
    <row r="11591" spans="1:12" hidden="1">
      <c r="A11591" t="s">
        <v>710</v>
      </c>
      <c r="B11591" t="s">
        <v>11</v>
      </c>
      <c r="C11591" t="s">
        <v>73</v>
      </c>
      <c r="D11591" t="s">
        <v>713</v>
      </c>
      <c r="E11591" t="s">
        <v>15</v>
      </c>
      <c r="F11591" t="s">
        <v>80</v>
      </c>
      <c r="G11591" t="s">
        <v>105</v>
      </c>
      <c r="H11591" s="1">
        <v>2022</v>
      </c>
      <c r="I11591" s="2">
        <v>7035</v>
      </c>
      <c r="J11591" s="3">
        <v>7840</v>
      </c>
      <c r="K11591">
        <f>Table1[[#This Row],[Total Revenue + Open]]/Table1[[#This Row],[Qty]]</f>
        <v>1.1144278606965174</v>
      </c>
      <c r="L11591">
        <f>Table1[[#This Row],[Total Revenue + Open]]/Table1[[#This Row],[Qty]]</f>
        <v>1.1144278606965174</v>
      </c>
    </row>
    <row r="11592" spans="1:12" hidden="1">
      <c r="A11592" t="s">
        <v>710</v>
      </c>
      <c r="B11592" t="s">
        <v>11</v>
      </c>
      <c r="C11592" t="s">
        <v>73</v>
      </c>
      <c r="D11592" t="s">
        <v>715</v>
      </c>
      <c r="E11592" t="s">
        <v>15</v>
      </c>
      <c r="F11592" t="s">
        <v>80</v>
      </c>
      <c r="G11592" t="s">
        <v>105</v>
      </c>
      <c r="H11592" s="1">
        <v>2021</v>
      </c>
      <c r="I11592" s="2">
        <v>6835</v>
      </c>
      <c r="J11592" s="3">
        <v>7752</v>
      </c>
      <c r="K11592">
        <f>Table1[[#This Row],[Total Revenue + Open]]/Table1[[#This Row],[Qty]]</f>
        <v>1.1341623994147769</v>
      </c>
      <c r="L11592">
        <f>Table1[[#This Row],[Total Revenue + Open]]/Table1[[#This Row],[Qty]]</f>
        <v>1.1341623994147769</v>
      </c>
    </row>
    <row r="11593" spans="1:12" hidden="1">
      <c r="A11593" t="s">
        <v>710</v>
      </c>
      <c r="B11593" t="s">
        <v>11</v>
      </c>
      <c r="C11593" t="s">
        <v>73</v>
      </c>
      <c r="D11593" t="s">
        <v>715</v>
      </c>
      <c r="E11593" t="s">
        <v>15</v>
      </c>
      <c r="F11593" t="s">
        <v>80</v>
      </c>
      <c r="G11593" t="s">
        <v>105</v>
      </c>
      <c r="H11593" s="1">
        <v>2021</v>
      </c>
      <c r="I11593" s="2">
        <v>2515</v>
      </c>
      <c r="J11593" s="3">
        <v>2850</v>
      </c>
      <c r="K11593">
        <f>Table1[[#This Row],[Total Revenue + Open]]/Table1[[#This Row],[Qty]]</f>
        <v>1.1332007952286283</v>
      </c>
      <c r="L11593">
        <f>Table1[[#This Row],[Total Revenue + Open]]/Table1[[#This Row],[Qty]]</f>
        <v>1.1332007952286283</v>
      </c>
    </row>
    <row r="11594" spans="1:12" hidden="1">
      <c r="A11594" t="s">
        <v>710</v>
      </c>
      <c r="B11594" t="s">
        <v>11</v>
      </c>
      <c r="C11594" t="s">
        <v>73</v>
      </c>
      <c r="D11594" t="s">
        <v>713</v>
      </c>
      <c r="E11594" t="s">
        <v>15</v>
      </c>
      <c r="F11594" t="s">
        <v>80</v>
      </c>
      <c r="G11594" t="s">
        <v>105</v>
      </c>
      <c r="H11594" s="1">
        <v>2022</v>
      </c>
      <c r="I11594" s="2">
        <v>6030</v>
      </c>
      <c r="J11594" s="3">
        <v>6840</v>
      </c>
      <c r="K11594">
        <f>Table1[[#This Row],[Total Revenue + Open]]/Table1[[#This Row],[Qty]]</f>
        <v>1.1343283582089552</v>
      </c>
      <c r="L11594">
        <f>Table1[[#This Row],[Total Revenue + Open]]/Table1[[#This Row],[Qty]]</f>
        <v>1.1343283582089552</v>
      </c>
    </row>
    <row r="11595" spans="1:12" hidden="1">
      <c r="A11595" t="s">
        <v>710</v>
      </c>
      <c r="B11595" t="s">
        <v>11</v>
      </c>
      <c r="C11595" t="s">
        <v>73</v>
      </c>
      <c r="D11595" t="s">
        <v>713</v>
      </c>
      <c r="E11595" t="s">
        <v>15</v>
      </c>
      <c r="F11595" t="s">
        <v>80</v>
      </c>
      <c r="G11595" t="s">
        <v>105</v>
      </c>
      <c r="H11595" s="1">
        <v>2022</v>
      </c>
      <c r="I11595" s="2">
        <v>5025</v>
      </c>
      <c r="J11595" s="3">
        <v>5850</v>
      </c>
      <c r="K11595">
        <f>Table1[[#This Row],[Total Revenue + Open]]/Table1[[#This Row],[Qty]]</f>
        <v>1.164179104477612</v>
      </c>
      <c r="L11595">
        <f>Table1[[#This Row],[Total Revenue + Open]]/Table1[[#This Row],[Qty]]</f>
        <v>1.164179104477612</v>
      </c>
    </row>
    <row r="11596" spans="1:12" hidden="1">
      <c r="A11596" t="s">
        <v>710</v>
      </c>
      <c r="B11596" t="s">
        <v>11</v>
      </c>
      <c r="C11596" t="s">
        <v>73</v>
      </c>
      <c r="D11596" t="s">
        <v>713</v>
      </c>
      <c r="E11596" t="s">
        <v>15</v>
      </c>
      <c r="F11596" t="s">
        <v>80</v>
      </c>
      <c r="G11596" t="s">
        <v>105</v>
      </c>
      <c r="H11596" s="1">
        <v>2022</v>
      </c>
      <c r="I11596" s="2">
        <v>5025</v>
      </c>
      <c r="J11596" s="3">
        <v>5850</v>
      </c>
      <c r="K11596">
        <f>Table1[[#This Row],[Total Revenue + Open]]/Table1[[#This Row],[Qty]]</f>
        <v>1.164179104477612</v>
      </c>
      <c r="L11596">
        <f>Table1[[#This Row],[Total Revenue + Open]]/Table1[[#This Row],[Qty]]</f>
        <v>1.164179104477612</v>
      </c>
    </row>
    <row r="11597" spans="1:12" hidden="1">
      <c r="A11597" t="s">
        <v>710</v>
      </c>
      <c r="B11597" t="s">
        <v>11</v>
      </c>
      <c r="C11597" t="s">
        <v>73</v>
      </c>
      <c r="D11597" t="s">
        <v>715</v>
      </c>
      <c r="E11597" t="s">
        <v>15</v>
      </c>
      <c r="F11597" t="s">
        <v>80</v>
      </c>
      <c r="G11597" t="s">
        <v>105</v>
      </c>
      <c r="H11597" s="1">
        <v>2021</v>
      </c>
      <c r="I11597" s="2">
        <v>6935</v>
      </c>
      <c r="J11597" s="3">
        <v>7866</v>
      </c>
      <c r="K11597">
        <f>Table1[[#This Row],[Total Revenue + Open]]/Table1[[#This Row],[Qty]]</f>
        <v>1.1342465753424658</v>
      </c>
      <c r="L11597">
        <f>Table1[[#This Row],[Total Revenue + Open]]/Table1[[#This Row],[Qty]]</f>
        <v>1.1342465753424658</v>
      </c>
    </row>
    <row r="11598" spans="1:12" hidden="1">
      <c r="A11598" t="s">
        <v>710</v>
      </c>
      <c r="B11598" t="s">
        <v>11</v>
      </c>
      <c r="C11598" t="s">
        <v>73</v>
      </c>
      <c r="D11598" t="s">
        <v>715</v>
      </c>
      <c r="E11598" t="s">
        <v>15</v>
      </c>
      <c r="F11598" t="s">
        <v>80</v>
      </c>
      <c r="G11598" t="s">
        <v>105</v>
      </c>
      <c r="H11598" s="1">
        <v>2021</v>
      </c>
      <c r="I11598" s="2">
        <v>1110</v>
      </c>
      <c r="J11598" s="3">
        <v>1254</v>
      </c>
      <c r="K11598">
        <f>Table1[[#This Row],[Total Revenue + Open]]/Table1[[#This Row],[Qty]]</f>
        <v>1.1297297297297297</v>
      </c>
      <c r="L11598">
        <f>Table1[[#This Row],[Total Revenue + Open]]/Table1[[#This Row],[Qty]]</f>
        <v>1.1297297297297297</v>
      </c>
    </row>
    <row r="11599" spans="1:12" hidden="1">
      <c r="A11599" t="s">
        <v>710</v>
      </c>
      <c r="B11599" t="s">
        <v>11</v>
      </c>
      <c r="C11599" t="s">
        <v>73</v>
      </c>
      <c r="D11599" t="s">
        <v>713</v>
      </c>
      <c r="E11599" t="s">
        <v>15</v>
      </c>
      <c r="F11599" t="s">
        <v>80</v>
      </c>
      <c r="G11599" t="s">
        <v>105</v>
      </c>
      <c r="H11599" s="1">
        <v>2022</v>
      </c>
      <c r="I11599" s="2">
        <v>4020</v>
      </c>
      <c r="J11599" s="3">
        <v>4680</v>
      </c>
      <c r="K11599">
        <f>Table1[[#This Row],[Total Revenue + Open]]/Table1[[#This Row],[Qty]]</f>
        <v>1.164179104477612</v>
      </c>
      <c r="L11599">
        <f>Table1[[#This Row],[Total Revenue + Open]]/Table1[[#This Row],[Qty]]</f>
        <v>1.164179104477612</v>
      </c>
    </row>
    <row r="11600" spans="1:12" hidden="1">
      <c r="A11600" t="s">
        <v>710</v>
      </c>
      <c r="B11600" t="s">
        <v>11</v>
      </c>
      <c r="C11600" t="s">
        <v>119</v>
      </c>
      <c r="D11600" t="s">
        <v>712</v>
      </c>
      <c r="E11600" t="s">
        <v>15</v>
      </c>
      <c r="F11600" t="s">
        <v>30</v>
      </c>
      <c r="G11600" t="s">
        <v>594</v>
      </c>
      <c r="H11600" s="1">
        <v>2019</v>
      </c>
      <c r="I11600" s="2">
        <v>8245</v>
      </c>
      <c r="J11600" s="3">
        <v>20418</v>
      </c>
      <c r="K11600">
        <f>Table1[[#This Row],[Total Revenue + Open]]/Table1[[#This Row],[Qty]]</f>
        <v>2.4764099454214676</v>
      </c>
      <c r="L11600">
        <f>Table1[[#This Row],[Total Revenue + Open]]/Table1[[#This Row],[Qty]]</f>
        <v>2.4764099454214676</v>
      </c>
    </row>
    <row r="11601" spans="1:12" hidden="1">
      <c r="A11601" t="s">
        <v>710</v>
      </c>
      <c r="B11601" t="s">
        <v>11</v>
      </c>
      <c r="C11601" t="s">
        <v>119</v>
      </c>
      <c r="D11601" t="s">
        <v>712</v>
      </c>
      <c r="E11601" t="s">
        <v>15</v>
      </c>
      <c r="F11601" t="s">
        <v>30</v>
      </c>
      <c r="G11601" t="s">
        <v>148</v>
      </c>
      <c r="H11601" s="1">
        <v>2018</v>
      </c>
      <c r="I11601" s="2">
        <v>7820</v>
      </c>
      <c r="J11601" s="3">
        <v>19204.25</v>
      </c>
      <c r="K11601">
        <f>Table1[[#This Row],[Total Revenue + Open]]/Table1[[#This Row],[Qty]]</f>
        <v>2.4557864450127878</v>
      </c>
      <c r="L11601">
        <f>Table1[[#This Row],[Total Revenue + Open]]/Table1[[#This Row],[Qty]]</f>
        <v>2.4557864450127878</v>
      </c>
    </row>
    <row r="11602" spans="1:12" hidden="1">
      <c r="A11602" t="s">
        <v>710</v>
      </c>
      <c r="B11602" t="s">
        <v>11</v>
      </c>
      <c r="C11602" t="s">
        <v>119</v>
      </c>
      <c r="D11602" t="s">
        <v>712</v>
      </c>
      <c r="E11602" t="s">
        <v>15</v>
      </c>
      <c r="F11602" t="s">
        <v>30</v>
      </c>
      <c r="G11602" t="s">
        <v>148</v>
      </c>
      <c r="H11602" s="1">
        <v>2018</v>
      </c>
      <c r="I11602" s="2">
        <v>9045</v>
      </c>
      <c r="J11602" s="3">
        <v>22410</v>
      </c>
      <c r="K11602">
        <f>Table1[[#This Row],[Total Revenue + Open]]/Table1[[#This Row],[Qty]]</f>
        <v>2.4776119402985075</v>
      </c>
      <c r="L11602">
        <f>Table1[[#This Row],[Total Revenue + Open]]/Table1[[#This Row],[Qty]]</f>
        <v>2.4776119402985075</v>
      </c>
    </row>
    <row r="11603" spans="1:12" hidden="1">
      <c r="A11603" t="s">
        <v>710</v>
      </c>
      <c r="B11603" t="s">
        <v>11</v>
      </c>
      <c r="C11603" t="s">
        <v>119</v>
      </c>
      <c r="D11603" t="s">
        <v>712</v>
      </c>
      <c r="E11603" t="s">
        <v>15</v>
      </c>
      <c r="F11603" t="s">
        <v>30</v>
      </c>
      <c r="G11603" t="s">
        <v>148</v>
      </c>
      <c r="H11603" s="1">
        <v>2018</v>
      </c>
      <c r="I11603" s="2">
        <v>20100</v>
      </c>
      <c r="J11603" s="3">
        <v>49800</v>
      </c>
      <c r="K11603">
        <f>Table1[[#This Row],[Total Revenue + Open]]/Table1[[#This Row],[Qty]]</f>
        <v>2.4776119402985075</v>
      </c>
      <c r="L11603">
        <f>Table1[[#This Row],[Total Revenue + Open]]/Table1[[#This Row],[Qty]]</f>
        <v>2.4776119402985075</v>
      </c>
    </row>
    <row r="11604" spans="1:12" hidden="1">
      <c r="A11604" t="s">
        <v>710</v>
      </c>
      <c r="B11604" t="s">
        <v>11</v>
      </c>
      <c r="C11604" t="s">
        <v>119</v>
      </c>
      <c r="D11604" t="s">
        <v>712</v>
      </c>
      <c r="E11604" t="s">
        <v>15</v>
      </c>
      <c r="F11604" t="s">
        <v>30</v>
      </c>
      <c r="G11604" t="s">
        <v>148</v>
      </c>
      <c r="H11604" s="1">
        <v>2018</v>
      </c>
      <c r="I11604" s="2">
        <v>19480</v>
      </c>
      <c r="J11604" s="3">
        <v>48243.75</v>
      </c>
      <c r="K11604">
        <f>Table1[[#This Row],[Total Revenue + Open]]/Table1[[#This Row],[Qty]]</f>
        <v>2.4765785420944559</v>
      </c>
      <c r="L11604">
        <f>Table1[[#This Row],[Total Revenue + Open]]/Table1[[#This Row],[Qty]]</f>
        <v>2.4765785420944559</v>
      </c>
    </row>
    <row r="11605" spans="1:12" hidden="1">
      <c r="A11605" t="s">
        <v>710</v>
      </c>
      <c r="B11605" t="s">
        <v>11</v>
      </c>
      <c r="C11605" t="s">
        <v>119</v>
      </c>
      <c r="D11605" t="s">
        <v>712</v>
      </c>
      <c r="E11605" t="s">
        <v>15</v>
      </c>
      <c r="F11605" t="s">
        <v>30</v>
      </c>
      <c r="G11605" t="s">
        <v>148</v>
      </c>
      <c r="H11605" s="1">
        <v>2018</v>
      </c>
      <c r="I11605" s="2">
        <v>9045</v>
      </c>
      <c r="J11605" s="3">
        <v>22410</v>
      </c>
      <c r="K11605">
        <f>Table1[[#This Row],[Total Revenue + Open]]/Table1[[#This Row],[Qty]]</f>
        <v>2.4776119402985075</v>
      </c>
      <c r="L11605">
        <f>Table1[[#This Row],[Total Revenue + Open]]/Table1[[#This Row],[Qty]]</f>
        <v>2.4776119402985075</v>
      </c>
    </row>
    <row r="11606" spans="1:12" hidden="1">
      <c r="A11606" t="s">
        <v>710</v>
      </c>
      <c r="B11606" t="s">
        <v>11</v>
      </c>
      <c r="C11606" t="s">
        <v>119</v>
      </c>
      <c r="D11606" t="s">
        <v>712</v>
      </c>
      <c r="E11606" t="s">
        <v>15</v>
      </c>
      <c r="F11606" t="s">
        <v>30</v>
      </c>
      <c r="G11606" t="s">
        <v>148</v>
      </c>
      <c r="H11606" s="1">
        <v>2018</v>
      </c>
      <c r="I11606" s="2">
        <v>6785</v>
      </c>
      <c r="J11606" s="3">
        <v>16807.5</v>
      </c>
      <c r="K11606">
        <f>Table1[[#This Row],[Total Revenue + Open]]/Table1[[#This Row],[Qty]]</f>
        <v>2.4771554900515844</v>
      </c>
      <c r="L11606">
        <f>Table1[[#This Row],[Total Revenue + Open]]/Table1[[#This Row],[Qty]]</f>
        <v>2.4771554900515844</v>
      </c>
    </row>
    <row r="11607" spans="1:12" hidden="1">
      <c r="A11607" t="s">
        <v>710</v>
      </c>
      <c r="B11607" t="s">
        <v>11</v>
      </c>
      <c r="C11607" t="s">
        <v>119</v>
      </c>
      <c r="D11607" t="s">
        <v>712</v>
      </c>
      <c r="E11607" t="s">
        <v>15</v>
      </c>
      <c r="F11607" t="s">
        <v>30</v>
      </c>
      <c r="G11607" t="s">
        <v>148</v>
      </c>
      <c r="H11607" s="1">
        <v>2018</v>
      </c>
      <c r="I11607" s="2">
        <v>8440</v>
      </c>
      <c r="J11607" s="3">
        <v>20916</v>
      </c>
      <c r="K11607">
        <f>Table1[[#This Row],[Total Revenue + Open]]/Table1[[#This Row],[Qty]]</f>
        <v>2.4781990521327013</v>
      </c>
      <c r="L11607">
        <f>Table1[[#This Row],[Total Revenue + Open]]/Table1[[#This Row],[Qty]]</f>
        <v>2.4781990521327013</v>
      </c>
    </row>
    <row r="11608" spans="1:12" hidden="1">
      <c r="A11608" t="s">
        <v>710</v>
      </c>
      <c r="B11608" t="s">
        <v>11</v>
      </c>
      <c r="C11608" t="s">
        <v>119</v>
      </c>
      <c r="D11608" t="s">
        <v>712</v>
      </c>
      <c r="E11608" t="s">
        <v>15</v>
      </c>
      <c r="F11608" t="s">
        <v>30</v>
      </c>
      <c r="G11608" t="s">
        <v>148</v>
      </c>
      <c r="H11608" s="1">
        <v>2019</v>
      </c>
      <c r="I11608" s="2">
        <v>3715</v>
      </c>
      <c r="J11608" s="3">
        <v>9213</v>
      </c>
      <c r="K11608">
        <f>Table1[[#This Row],[Total Revenue + Open]]/Table1[[#This Row],[Qty]]</f>
        <v>2.4799461641991924</v>
      </c>
      <c r="L11608">
        <f>Table1[[#This Row],[Total Revenue + Open]]/Table1[[#This Row],[Qty]]</f>
        <v>2.4799461641991924</v>
      </c>
    </row>
    <row r="11609" spans="1:12" hidden="1">
      <c r="A11609" t="s">
        <v>710</v>
      </c>
      <c r="B11609" t="s">
        <v>11</v>
      </c>
      <c r="C11609" t="s">
        <v>119</v>
      </c>
      <c r="D11609" t="s">
        <v>712</v>
      </c>
      <c r="E11609" t="s">
        <v>15</v>
      </c>
      <c r="F11609" t="s">
        <v>30</v>
      </c>
      <c r="G11609" t="s">
        <v>148</v>
      </c>
      <c r="H11609" s="1">
        <v>2019</v>
      </c>
      <c r="I11609" s="2">
        <v>1310</v>
      </c>
      <c r="J11609" s="3">
        <v>3237</v>
      </c>
      <c r="K11609">
        <f>Table1[[#This Row],[Total Revenue + Open]]/Table1[[#This Row],[Qty]]</f>
        <v>2.4709923664122138</v>
      </c>
      <c r="L11609">
        <f>Table1[[#This Row],[Total Revenue + Open]]/Table1[[#This Row],[Qty]]</f>
        <v>2.4709923664122138</v>
      </c>
    </row>
    <row r="11610" spans="1:12" hidden="1">
      <c r="A11610" t="s">
        <v>710</v>
      </c>
      <c r="B11610" t="s">
        <v>11</v>
      </c>
      <c r="C11610" t="s">
        <v>119</v>
      </c>
      <c r="D11610" t="s">
        <v>712</v>
      </c>
      <c r="E11610" t="s">
        <v>15</v>
      </c>
      <c r="F11610" t="s">
        <v>30</v>
      </c>
      <c r="G11610" t="s">
        <v>148</v>
      </c>
      <c r="H11610" s="1">
        <v>2019</v>
      </c>
      <c r="I11610" s="2">
        <v>8300</v>
      </c>
      <c r="J11610" s="3">
        <v>20542.5</v>
      </c>
      <c r="K11610">
        <f>Table1[[#This Row],[Total Revenue + Open]]/Table1[[#This Row],[Qty]]</f>
        <v>2.4750000000000001</v>
      </c>
      <c r="L11610">
        <f>Table1[[#This Row],[Total Revenue + Open]]/Table1[[#This Row],[Qty]]</f>
        <v>2.4750000000000001</v>
      </c>
    </row>
    <row r="11611" spans="1:12" hidden="1">
      <c r="A11611" t="s">
        <v>710</v>
      </c>
      <c r="B11611" t="s">
        <v>11</v>
      </c>
      <c r="C11611" t="s">
        <v>119</v>
      </c>
      <c r="D11611" t="s">
        <v>712</v>
      </c>
      <c r="E11611" t="s">
        <v>15</v>
      </c>
      <c r="F11611" t="s">
        <v>30</v>
      </c>
      <c r="G11611" t="s">
        <v>148</v>
      </c>
      <c r="H11611" s="1">
        <v>2019</v>
      </c>
      <c r="I11611" s="2">
        <v>13625</v>
      </c>
      <c r="J11611" s="3">
        <v>33739.5</v>
      </c>
      <c r="K11611">
        <f>Table1[[#This Row],[Total Revenue + Open]]/Table1[[#This Row],[Qty]]</f>
        <v>2.4762935779816515</v>
      </c>
      <c r="L11611">
        <f>Table1[[#This Row],[Total Revenue + Open]]/Table1[[#This Row],[Qty]]</f>
        <v>2.4762935779816515</v>
      </c>
    </row>
    <row r="11612" spans="1:12" hidden="1">
      <c r="A11612" t="s">
        <v>710</v>
      </c>
      <c r="B11612" t="s">
        <v>11</v>
      </c>
      <c r="C11612" t="s">
        <v>119</v>
      </c>
      <c r="D11612" t="s">
        <v>712</v>
      </c>
      <c r="E11612" t="s">
        <v>15</v>
      </c>
      <c r="F11612" t="s">
        <v>30</v>
      </c>
      <c r="G11612" t="s">
        <v>148</v>
      </c>
      <c r="H11612" s="1">
        <v>2019</v>
      </c>
      <c r="I11612" s="2">
        <v>1360</v>
      </c>
      <c r="J11612" s="3">
        <v>3361.5</v>
      </c>
      <c r="K11612">
        <f>Table1[[#This Row],[Total Revenue + Open]]/Table1[[#This Row],[Qty]]</f>
        <v>2.4716911764705882</v>
      </c>
      <c r="L11612">
        <f>Table1[[#This Row],[Total Revenue + Open]]/Table1[[#This Row],[Qty]]</f>
        <v>2.4716911764705882</v>
      </c>
    </row>
    <row r="11613" spans="1:12" hidden="1">
      <c r="A11613" t="s">
        <v>710</v>
      </c>
      <c r="B11613" t="s">
        <v>11</v>
      </c>
      <c r="C11613" t="s">
        <v>119</v>
      </c>
      <c r="D11613" t="s">
        <v>712</v>
      </c>
      <c r="E11613" t="s">
        <v>15</v>
      </c>
      <c r="F11613" t="s">
        <v>30</v>
      </c>
      <c r="G11613" t="s">
        <v>148</v>
      </c>
      <c r="H11613" s="1">
        <v>2019</v>
      </c>
      <c r="I11613" s="2">
        <v>500</v>
      </c>
      <c r="J11613" s="3">
        <v>1245</v>
      </c>
      <c r="K11613">
        <f>Table1[[#This Row],[Total Revenue + Open]]/Table1[[#This Row],[Qty]]</f>
        <v>2.4900000000000002</v>
      </c>
      <c r="L11613">
        <f>Table1[[#This Row],[Total Revenue + Open]]/Table1[[#This Row],[Qty]]</f>
        <v>2.4900000000000002</v>
      </c>
    </row>
    <row r="11614" spans="1:12" hidden="1">
      <c r="A11614" t="s">
        <v>710</v>
      </c>
      <c r="B11614" t="s">
        <v>11</v>
      </c>
      <c r="C11614" t="s">
        <v>119</v>
      </c>
      <c r="D11614" t="s">
        <v>712</v>
      </c>
      <c r="E11614" t="s">
        <v>15</v>
      </c>
      <c r="F11614" t="s">
        <v>30</v>
      </c>
      <c r="G11614" t="s">
        <v>148</v>
      </c>
      <c r="H11614" s="1">
        <v>2019</v>
      </c>
      <c r="I11614" s="2">
        <v>12720</v>
      </c>
      <c r="J11614" s="3">
        <v>31498.5</v>
      </c>
      <c r="K11614">
        <f>Table1[[#This Row],[Total Revenue + Open]]/Table1[[#This Row],[Qty]]</f>
        <v>2.4762971698113208</v>
      </c>
      <c r="L11614">
        <f>Table1[[#This Row],[Total Revenue + Open]]/Table1[[#This Row],[Qty]]</f>
        <v>2.4762971698113208</v>
      </c>
    </row>
    <row r="11615" spans="1:12" hidden="1">
      <c r="A11615" t="s">
        <v>710</v>
      </c>
      <c r="B11615" t="s">
        <v>11</v>
      </c>
      <c r="C11615" t="s">
        <v>119</v>
      </c>
      <c r="D11615" t="s">
        <v>712</v>
      </c>
      <c r="E11615" t="s">
        <v>15</v>
      </c>
      <c r="F11615" t="s">
        <v>30</v>
      </c>
      <c r="G11615" t="s">
        <v>148</v>
      </c>
      <c r="H11615" s="1">
        <v>2019</v>
      </c>
      <c r="I11615" s="2">
        <v>15430</v>
      </c>
      <c r="J11615" s="3">
        <v>38221.5</v>
      </c>
      <c r="K11615">
        <f>Table1[[#This Row],[Total Revenue + Open]]/Table1[[#This Row],[Qty]]</f>
        <v>2.4770900842514583</v>
      </c>
      <c r="L11615">
        <f>Table1[[#This Row],[Total Revenue + Open]]/Table1[[#This Row],[Qty]]</f>
        <v>2.4770900842514583</v>
      </c>
    </row>
    <row r="11616" spans="1:12" hidden="1">
      <c r="A11616" t="s">
        <v>710</v>
      </c>
      <c r="B11616" t="s">
        <v>11</v>
      </c>
      <c r="C11616" t="s">
        <v>119</v>
      </c>
      <c r="D11616" t="s">
        <v>712</v>
      </c>
      <c r="E11616" t="s">
        <v>15</v>
      </c>
      <c r="F11616" t="s">
        <v>30</v>
      </c>
      <c r="G11616" t="s">
        <v>148</v>
      </c>
      <c r="H11616" s="1">
        <v>2019</v>
      </c>
      <c r="I11616" s="2">
        <v>2010</v>
      </c>
      <c r="J11616" s="3">
        <v>4980</v>
      </c>
      <c r="K11616">
        <f>Table1[[#This Row],[Total Revenue + Open]]/Table1[[#This Row],[Qty]]</f>
        <v>2.4776119402985075</v>
      </c>
      <c r="L11616">
        <f>Table1[[#This Row],[Total Revenue + Open]]/Table1[[#This Row],[Qty]]</f>
        <v>2.4776119402985075</v>
      </c>
    </row>
    <row r="11617" spans="1:12" hidden="1">
      <c r="A11617" t="s">
        <v>710</v>
      </c>
      <c r="B11617" t="s">
        <v>11</v>
      </c>
      <c r="C11617" t="s">
        <v>119</v>
      </c>
      <c r="D11617" t="s">
        <v>712</v>
      </c>
      <c r="E11617" t="s">
        <v>15</v>
      </c>
      <c r="F11617" t="s">
        <v>30</v>
      </c>
      <c r="G11617" t="s">
        <v>148</v>
      </c>
      <c r="H11617" s="1">
        <v>2019</v>
      </c>
      <c r="I11617" s="2">
        <v>3515</v>
      </c>
      <c r="J11617" s="3">
        <v>8715</v>
      </c>
      <c r="K11617">
        <f>Table1[[#This Row],[Total Revenue + Open]]/Table1[[#This Row],[Qty]]</f>
        <v>2.4793741109530583</v>
      </c>
      <c r="L11617">
        <f>Table1[[#This Row],[Total Revenue + Open]]/Table1[[#This Row],[Qty]]</f>
        <v>2.4793741109530583</v>
      </c>
    </row>
    <row r="11618" spans="1:12" hidden="1">
      <c r="A11618" t="s">
        <v>710</v>
      </c>
      <c r="B11618" t="s">
        <v>11</v>
      </c>
      <c r="C11618" t="s">
        <v>119</v>
      </c>
      <c r="D11618" t="s">
        <v>712</v>
      </c>
      <c r="E11618" t="s">
        <v>15</v>
      </c>
      <c r="F11618" t="s">
        <v>30</v>
      </c>
      <c r="G11618" t="s">
        <v>148</v>
      </c>
      <c r="H11618" s="1">
        <v>2019</v>
      </c>
      <c r="I11618" s="2">
        <v>9045</v>
      </c>
      <c r="J11618" s="3">
        <v>22410</v>
      </c>
      <c r="K11618">
        <f>Table1[[#This Row],[Total Revenue + Open]]/Table1[[#This Row],[Qty]]</f>
        <v>2.4776119402985075</v>
      </c>
      <c r="L11618">
        <f>Table1[[#This Row],[Total Revenue + Open]]/Table1[[#This Row],[Qty]]</f>
        <v>2.4776119402985075</v>
      </c>
    </row>
    <row r="11619" spans="1:12" hidden="1">
      <c r="A11619" t="s">
        <v>710</v>
      </c>
      <c r="B11619" t="s">
        <v>11</v>
      </c>
      <c r="C11619" t="s">
        <v>119</v>
      </c>
      <c r="D11619" t="s">
        <v>712</v>
      </c>
      <c r="E11619" t="s">
        <v>15</v>
      </c>
      <c r="F11619" t="s">
        <v>30</v>
      </c>
      <c r="G11619" t="s">
        <v>148</v>
      </c>
      <c r="H11619" s="1">
        <v>2019</v>
      </c>
      <c r="I11619" s="2">
        <v>19200</v>
      </c>
      <c r="J11619" s="3">
        <v>47559</v>
      </c>
      <c r="K11619">
        <f>Table1[[#This Row],[Total Revenue + Open]]/Table1[[#This Row],[Qty]]</f>
        <v>2.47703125</v>
      </c>
      <c r="L11619">
        <f>Table1[[#This Row],[Total Revenue + Open]]/Table1[[#This Row],[Qty]]</f>
        <v>2.47703125</v>
      </c>
    </row>
    <row r="11620" spans="1:12" hidden="1">
      <c r="A11620" t="s">
        <v>710</v>
      </c>
      <c r="B11620" t="s">
        <v>11</v>
      </c>
      <c r="C11620" t="s">
        <v>119</v>
      </c>
      <c r="D11620" t="s">
        <v>712</v>
      </c>
      <c r="E11620" t="s">
        <v>15</v>
      </c>
      <c r="F11620" t="s">
        <v>30</v>
      </c>
      <c r="G11620" t="s">
        <v>148</v>
      </c>
      <c r="H11620" s="1">
        <v>2020</v>
      </c>
      <c r="I11620" s="2">
        <v>1360</v>
      </c>
      <c r="J11620" s="3">
        <v>3361.5</v>
      </c>
      <c r="K11620">
        <f>Table1[[#This Row],[Total Revenue + Open]]/Table1[[#This Row],[Qty]]</f>
        <v>2.4716911764705882</v>
      </c>
      <c r="L11620">
        <f>Table1[[#This Row],[Total Revenue + Open]]/Table1[[#This Row],[Qty]]</f>
        <v>2.4716911764705882</v>
      </c>
    </row>
    <row r="11621" spans="1:12" hidden="1">
      <c r="A11621" t="s">
        <v>710</v>
      </c>
      <c r="B11621" t="s">
        <v>11</v>
      </c>
      <c r="C11621" t="s">
        <v>119</v>
      </c>
      <c r="D11621" t="s">
        <v>712</v>
      </c>
      <c r="E11621" t="s">
        <v>15</v>
      </c>
      <c r="F11621" t="s">
        <v>30</v>
      </c>
      <c r="G11621" t="s">
        <v>148</v>
      </c>
      <c r="H11621" s="1">
        <v>2020</v>
      </c>
      <c r="I11621" s="2">
        <v>2315</v>
      </c>
      <c r="J11621" s="3">
        <v>5727</v>
      </c>
      <c r="K11621">
        <f>Table1[[#This Row],[Total Revenue + Open]]/Table1[[#This Row],[Qty]]</f>
        <v>2.4738660907127428</v>
      </c>
      <c r="L11621">
        <f>Table1[[#This Row],[Total Revenue + Open]]/Table1[[#This Row],[Qty]]</f>
        <v>2.4738660907127428</v>
      </c>
    </row>
    <row r="11622" spans="1:12" hidden="1">
      <c r="A11622" t="s">
        <v>710</v>
      </c>
      <c r="B11622" t="s">
        <v>11</v>
      </c>
      <c r="C11622" t="s">
        <v>119</v>
      </c>
      <c r="D11622" t="s">
        <v>712</v>
      </c>
      <c r="E11622" t="s">
        <v>15</v>
      </c>
      <c r="F11622" t="s">
        <v>30</v>
      </c>
      <c r="G11622" t="s">
        <v>148</v>
      </c>
      <c r="H11622" s="1">
        <v>2020</v>
      </c>
      <c r="I11622" s="2">
        <v>3010</v>
      </c>
      <c r="J11622" s="3">
        <v>7470</v>
      </c>
      <c r="K11622">
        <f>Table1[[#This Row],[Total Revenue + Open]]/Table1[[#This Row],[Qty]]</f>
        <v>2.4817275747508307</v>
      </c>
      <c r="L11622">
        <f>Table1[[#This Row],[Total Revenue + Open]]/Table1[[#This Row],[Qty]]</f>
        <v>2.4817275747508307</v>
      </c>
    </row>
    <row r="11623" spans="1:12" hidden="1">
      <c r="A11623" t="s">
        <v>710</v>
      </c>
      <c r="B11623" t="s">
        <v>11</v>
      </c>
      <c r="C11623" t="s">
        <v>119</v>
      </c>
      <c r="D11623" t="s">
        <v>712</v>
      </c>
      <c r="E11623" t="s">
        <v>15</v>
      </c>
      <c r="F11623" t="s">
        <v>30</v>
      </c>
      <c r="G11623" t="s">
        <v>148</v>
      </c>
      <c r="H11623" s="1">
        <v>2019</v>
      </c>
      <c r="I11623" s="2">
        <v>3470</v>
      </c>
      <c r="J11623" s="3">
        <v>8590.5</v>
      </c>
      <c r="K11623">
        <f>Table1[[#This Row],[Total Revenue + Open]]/Table1[[#This Row],[Qty]]</f>
        <v>2.4756484149855909</v>
      </c>
      <c r="L11623">
        <f>Table1[[#This Row],[Total Revenue + Open]]/Table1[[#This Row],[Qty]]</f>
        <v>2.4756484149855909</v>
      </c>
    </row>
    <row r="11624" spans="1:12" hidden="1">
      <c r="A11624" t="s">
        <v>710</v>
      </c>
      <c r="B11624" t="s">
        <v>11</v>
      </c>
      <c r="C11624" t="s">
        <v>119</v>
      </c>
      <c r="D11624" t="s">
        <v>712</v>
      </c>
      <c r="E11624" t="s">
        <v>15</v>
      </c>
      <c r="F11624" t="s">
        <v>30</v>
      </c>
      <c r="G11624" t="s">
        <v>148</v>
      </c>
      <c r="H11624" s="1">
        <v>2019</v>
      </c>
      <c r="I11624" s="2">
        <v>1705</v>
      </c>
      <c r="J11624" s="3">
        <v>4233</v>
      </c>
      <c r="K11624">
        <f>Table1[[#This Row],[Total Revenue + Open]]/Table1[[#This Row],[Qty]]</f>
        <v>2.4826979472140764</v>
      </c>
      <c r="L11624">
        <f>Table1[[#This Row],[Total Revenue + Open]]/Table1[[#This Row],[Qty]]</f>
        <v>2.4826979472140764</v>
      </c>
    </row>
    <row r="11625" spans="1:12" hidden="1">
      <c r="A11625" t="s">
        <v>710</v>
      </c>
      <c r="B11625" t="s">
        <v>11</v>
      </c>
      <c r="C11625" t="s">
        <v>119</v>
      </c>
      <c r="D11625" t="s">
        <v>712</v>
      </c>
      <c r="E11625" t="s">
        <v>15</v>
      </c>
      <c r="F11625" t="s">
        <v>30</v>
      </c>
      <c r="G11625" t="s">
        <v>148</v>
      </c>
      <c r="H11625" s="1">
        <v>2019</v>
      </c>
      <c r="I11625" s="2">
        <v>2610</v>
      </c>
      <c r="J11625" s="3">
        <v>6474</v>
      </c>
      <c r="K11625">
        <f>Table1[[#This Row],[Total Revenue + Open]]/Table1[[#This Row],[Qty]]</f>
        <v>2.4804597701149427</v>
      </c>
      <c r="L11625">
        <f>Table1[[#This Row],[Total Revenue + Open]]/Table1[[#This Row],[Qty]]</f>
        <v>2.4804597701149427</v>
      </c>
    </row>
    <row r="11626" spans="1:12" hidden="1">
      <c r="A11626" t="s">
        <v>710</v>
      </c>
      <c r="B11626" t="s">
        <v>11</v>
      </c>
      <c r="C11626" t="s">
        <v>119</v>
      </c>
      <c r="D11626" t="s">
        <v>712</v>
      </c>
      <c r="E11626" t="s">
        <v>15</v>
      </c>
      <c r="F11626" t="s">
        <v>30</v>
      </c>
      <c r="G11626" t="s">
        <v>148</v>
      </c>
      <c r="H11626" s="1">
        <v>2019</v>
      </c>
      <c r="I11626" s="2">
        <v>3470</v>
      </c>
      <c r="J11626" s="3">
        <v>8590.5</v>
      </c>
      <c r="K11626">
        <f>Table1[[#This Row],[Total Revenue + Open]]/Table1[[#This Row],[Qty]]</f>
        <v>2.4756484149855909</v>
      </c>
      <c r="L11626">
        <f>Table1[[#This Row],[Total Revenue + Open]]/Table1[[#This Row],[Qty]]</f>
        <v>2.4756484149855909</v>
      </c>
    </row>
    <row r="11627" spans="1:12" hidden="1">
      <c r="A11627" t="s">
        <v>710</v>
      </c>
      <c r="B11627" t="s">
        <v>11</v>
      </c>
      <c r="C11627" t="s">
        <v>119</v>
      </c>
      <c r="D11627" t="s">
        <v>712</v>
      </c>
      <c r="E11627" t="s">
        <v>15</v>
      </c>
      <c r="F11627" t="s">
        <v>30</v>
      </c>
      <c r="G11627" t="s">
        <v>148</v>
      </c>
      <c r="H11627" s="1">
        <v>2019</v>
      </c>
      <c r="I11627" s="2">
        <v>3170</v>
      </c>
      <c r="J11627" s="3">
        <v>7843.5</v>
      </c>
      <c r="K11627">
        <f>Table1[[#This Row],[Total Revenue + Open]]/Table1[[#This Row],[Qty]]</f>
        <v>2.4742902208201891</v>
      </c>
      <c r="L11627">
        <f>Table1[[#This Row],[Total Revenue + Open]]/Table1[[#This Row],[Qty]]</f>
        <v>2.4742902208201891</v>
      </c>
    </row>
    <row r="11628" spans="1:12" hidden="1">
      <c r="A11628" t="s">
        <v>710</v>
      </c>
      <c r="B11628" t="s">
        <v>11</v>
      </c>
      <c r="C11628" t="s">
        <v>119</v>
      </c>
      <c r="D11628" t="s">
        <v>712</v>
      </c>
      <c r="E11628" t="s">
        <v>15</v>
      </c>
      <c r="F11628" t="s">
        <v>30</v>
      </c>
      <c r="G11628" t="s">
        <v>148</v>
      </c>
      <c r="H11628" s="1">
        <v>2019</v>
      </c>
      <c r="I11628" s="2">
        <v>1560</v>
      </c>
      <c r="J11628" s="3">
        <v>3859.5</v>
      </c>
      <c r="K11628">
        <f>Table1[[#This Row],[Total Revenue + Open]]/Table1[[#This Row],[Qty]]</f>
        <v>2.4740384615384614</v>
      </c>
      <c r="L11628">
        <f>Table1[[#This Row],[Total Revenue + Open]]/Table1[[#This Row],[Qty]]</f>
        <v>2.4740384615384614</v>
      </c>
    </row>
    <row r="11629" spans="1:12" hidden="1">
      <c r="A11629" t="s">
        <v>710</v>
      </c>
      <c r="B11629" t="s">
        <v>11</v>
      </c>
      <c r="C11629" t="s">
        <v>119</v>
      </c>
      <c r="D11629" t="s">
        <v>712</v>
      </c>
      <c r="E11629" t="s">
        <v>15</v>
      </c>
      <c r="F11629" t="s">
        <v>30</v>
      </c>
      <c r="G11629" t="s">
        <v>148</v>
      </c>
      <c r="H11629" s="1">
        <v>2019</v>
      </c>
      <c r="I11629" s="2">
        <v>800</v>
      </c>
      <c r="J11629" s="3">
        <v>1992</v>
      </c>
      <c r="K11629">
        <f>Table1[[#This Row],[Total Revenue + Open]]/Table1[[#This Row],[Qty]]</f>
        <v>2.4900000000000002</v>
      </c>
      <c r="L11629">
        <f>Table1[[#This Row],[Total Revenue + Open]]/Table1[[#This Row],[Qty]]</f>
        <v>2.4900000000000002</v>
      </c>
    </row>
    <row r="11630" spans="1:12" hidden="1">
      <c r="A11630" t="s">
        <v>710</v>
      </c>
      <c r="B11630" t="s">
        <v>11</v>
      </c>
      <c r="C11630" t="s">
        <v>119</v>
      </c>
      <c r="D11630" t="s">
        <v>712</v>
      </c>
      <c r="E11630" t="s">
        <v>15</v>
      </c>
      <c r="F11630" t="s">
        <v>30</v>
      </c>
      <c r="G11630" t="s">
        <v>148</v>
      </c>
      <c r="H11630" s="1">
        <v>2019</v>
      </c>
      <c r="I11630" s="2">
        <v>2010</v>
      </c>
      <c r="J11630" s="3">
        <v>4980</v>
      </c>
      <c r="K11630">
        <f>Table1[[#This Row],[Total Revenue + Open]]/Table1[[#This Row],[Qty]]</f>
        <v>2.4776119402985075</v>
      </c>
      <c r="L11630">
        <f>Table1[[#This Row],[Total Revenue + Open]]/Table1[[#This Row],[Qty]]</f>
        <v>2.4776119402985075</v>
      </c>
    </row>
    <row r="11631" spans="1:12" hidden="1">
      <c r="A11631" t="s">
        <v>710</v>
      </c>
      <c r="B11631" t="s">
        <v>11</v>
      </c>
      <c r="C11631" t="s">
        <v>119</v>
      </c>
      <c r="D11631" t="s">
        <v>712</v>
      </c>
      <c r="E11631" t="s">
        <v>15</v>
      </c>
      <c r="F11631" t="s">
        <v>30</v>
      </c>
      <c r="G11631" t="s">
        <v>148</v>
      </c>
      <c r="H11631" s="1">
        <v>2019</v>
      </c>
      <c r="I11631" s="2">
        <v>950</v>
      </c>
      <c r="J11631" s="3">
        <v>2365.5</v>
      </c>
      <c r="K11631">
        <f>Table1[[#This Row],[Total Revenue + Open]]/Table1[[#This Row],[Qty]]</f>
        <v>2.4900000000000002</v>
      </c>
      <c r="L11631">
        <f>Table1[[#This Row],[Total Revenue + Open]]/Table1[[#This Row],[Qty]]</f>
        <v>2.4900000000000002</v>
      </c>
    </row>
    <row r="11632" spans="1:12" hidden="1">
      <c r="A11632" t="s">
        <v>710</v>
      </c>
      <c r="B11632" t="s">
        <v>11</v>
      </c>
      <c r="C11632" t="s">
        <v>119</v>
      </c>
      <c r="D11632" t="s">
        <v>712</v>
      </c>
      <c r="E11632" t="s">
        <v>15</v>
      </c>
      <c r="F11632" t="s">
        <v>30</v>
      </c>
      <c r="G11632" t="s">
        <v>311</v>
      </c>
      <c r="H11632" s="1">
        <v>2017</v>
      </c>
      <c r="I11632" s="2">
        <v>3770</v>
      </c>
      <c r="J11632" s="3">
        <v>9262.5</v>
      </c>
      <c r="K11632">
        <f>Table1[[#This Row],[Total Revenue + Open]]/Table1[[#This Row],[Qty]]</f>
        <v>2.4568965517241379</v>
      </c>
      <c r="L11632">
        <f>Table1[[#This Row],[Total Revenue + Open]]/Table1[[#This Row],[Qty]]</f>
        <v>2.4568965517241379</v>
      </c>
    </row>
    <row r="11633" spans="1:12" hidden="1">
      <c r="A11633" t="s">
        <v>710</v>
      </c>
      <c r="B11633" t="s">
        <v>11</v>
      </c>
      <c r="C11633" t="s">
        <v>119</v>
      </c>
      <c r="D11633" t="s">
        <v>712</v>
      </c>
      <c r="E11633" t="s">
        <v>15</v>
      </c>
      <c r="F11633" t="s">
        <v>30</v>
      </c>
      <c r="G11633" t="s">
        <v>311</v>
      </c>
      <c r="H11633" s="1">
        <v>2017</v>
      </c>
      <c r="I11633" s="2">
        <v>6030</v>
      </c>
      <c r="J11633" s="3">
        <v>14820</v>
      </c>
      <c r="K11633">
        <f>Table1[[#This Row],[Total Revenue + Open]]/Table1[[#This Row],[Qty]]</f>
        <v>2.4577114427860698</v>
      </c>
      <c r="L11633">
        <f>Table1[[#This Row],[Total Revenue + Open]]/Table1[[#This Row],[Qty]]</f>
        <v>2.4577114427860698</v>
      </c>
    </row>
    <row r="11634" spans="1:12" hidden="1">
      <c r="A11634" t="s">
        <v>710</v>
      </c>
      <c r="B11634" t="s">
        <v>11</v>
      </c>
      <c r="C11634" t="s">
        <v>119</v>
      </c>
      <c r="D11634" t="s">
        <v>712</v>
      </c>
      <c r="E11634" t="s">
        <v>15</v>
      </c>
      <c r="F11634" t="s">
        <v>30</v>
      </c>
      <c r="G11634" t="s">
        <v>311</v>
      </c>
      <c r="H11634" s="1">
        <v>2017</v>
      </c>
      <c r="I11634" s="2">
        <v>6030</v>
      </c>
      <c r="J11634" s="3">
        <v>14820</v>
      </c>
      <c r="K11634">
        <f>Table1[[#This Row],[Total Revenue + Open]]/Table1[[#This Row],[Qty]]</f>
        <v>2.4577114427860698</v>
      </c>
      <c r="L11634">
        <f>Table1[[#This Row],[Total Revenue + Open]]/Table1[[#This Row],[Qty]]</f>
        <v>2.4577114427860698</v>
      </c>
    </row>
    <row r="11635" spans="1:12" hidden="1">
      <c r="A11635" t="s">
        <v>710</v>
      </c>
      <c r="B11635" t="s">
        <v>11</v>
      </c>
      <c r="C11635" t="s">
        <v>119</v>
      </c>
      <c r="D11635" t="s">
        <v>712</v>
      </c>
      <c r="E11635" t="s">
        <v>15</v>
      </c>
      <c r="F11635" t="s">
        <v>30</v>
      </c>
      <c r="G11635" t="s">
        <v>311</v>
      </c>
      <c r="H11635" s="1">
        <v>2017</v>
      </c>
      <c r="I11635" s="2">
        <v>800</v>
      </c>
      <c r="J11635" s="3">
        <v>1976</v>
      </c>
      <c r="K11635">
        <f>Table1[[#This Row],[Total Revenue + Open]]/Table1[[#This Row],[Qty]]</f>
        <v>2.4700000000000002</v>
      </c>
      <c r="L11635">
        <f>Table1[[#This Row],[Total Revenue + Open]]/Table1[[#This Row],[Qty]]</f>
        <v>2.4700000000000002</v>
      </c>
    </row>
    <row r="11636" spans="1:12" hidden="1">
      <c r="A11636" t="s">
        <v>710</v>
      </c>
      <c r="B11636" t="s">
        <v>11</v>
      </c>
      <c r="C11636" t="s">
        <v>119</v>
      </c>
      <c r="D11636" t="s">
        <v>712</v>
      </c>
      <c r="E11636" t="s">
        <v>15</v>
      </c>
      <c r="F11636" t="s">
        <v>30</v>
      </c>
      <c r="G11636" t="s">
        <v>311</v>
      </c>
      <c r="H11636" s="1">
        <v>2017</v>
      </c>
      <c r="I11636" s="2">
        <v>600</v>
      </c>
      <c r="J11636" s="3">
        <v>1482</v>
      </c>
      <c r="K11636">
        <f>Table1[[#This Row],[Total Revenue + Open]]/Table1[[#This Row],[Qty]]</f>
        <v>2.4700000000000002</v>
      </c>
      <c r="L11636">
        <f>Table1[[#This Row],[Total Revenue + Open]]/Table1[[#This Row],[Qty]]</f>
        <v>2.4700000000000002</v>
      </c>
    </row>
    <row r="11637" spans="1:12" hidden="1">
      <c r="A11637" t="s">
        <v>710</v>
      </c>
      <c r="B11637" t="s">
        <v>11</v>
      </c>
      <c r="C11637" t="s">
        <v>119</v>
      </c>
      <c r="D11637" t="s">
        <v>712</v>
      </c>
      <c r="E11637" t="s">
        <v>15</v>
      </c>
      <c r="F11637" t="s">
        <v>30</v>
      </c>
      <c r="G11637" t="s">
        <v>311</v>
      </c>
      <c r="H11637" s="1">
        <v>2018</v>
      </c>
      <c r="I11637" s="2">
        <v>2215</v>
      </c>
      <c r="J11637" s="3">
        <v>5434</v>
      </c>
      <c r="K11637">
        <f>Table1[[#This Row],[Total Revenue + Open]]/Table1[[#This Row],[Qty]]</f>
        <v>2.4532731376975168</v>
      </c>
      <c r="L11637">
        <f>Table1[[#This Row],[Total Revenue + Open]]/Table1[[#This Row],[Qty]]</f>
        <v>2.4532731376975168</v>
      </c>
    </row>
    <row r="11638" spans="1:12" hidden="1">
      <c r="A11638" t="s">
        <v>710</v>
      </c>
      <c r="B11638" t="s">
        <v>11</v>
      </c>
      <c r="C11638" t="s">
        <v>119</v>
      </c>
      <c r="D11638" t="s">
        <v>712</v>
      </c>
      <c r="E11638" t="s">
        <v>15</v>
      </c>
      <c r="F11638" t="s">
        <v>34</v>
      </c>
      <c r="G11638" t="s">
        <v>35</v>
      </c>
      <c r="H11638" s="1">
        <v>2018</v>
      </c>
      <c r="I11638" s="2">
        <v>3220</v>
      </c>
      <c r="J11638" s="3">
        <v>7072</v>
      </c>
      <c r="K11638">
        <f>Table1[[#This Row],[Total Revenue + Open]]/Table1[[#This Row],[Qty]]</f>
        <v>2.1962732919254657</v>
      </c>
      <c r="L11638">
        <f>Table1[[#This Row],[Total Revenue + Open]]/Table1[[#This Row],[Qty]]</f>
        <v>2.1962732919254657</v>
      </c>
    </row>
    <row r="11639" spans="1:12" hidden="1">
      <c r="A11639" t="s">
        <v>710</v>
      </c>
      <c r="B11639" t="s">
        <v>11</v>
      </c>
      <c r="C11639" t="s">
        <v>119</v>
      </c>
      <c r="D11639" t="s">
        <v>712</v>
      </c>
      <c r="E11639" t="s">
        <v>15</v>
      </c>
      <c r="F11639" t="s">
        <v>34</v>
      </c>
      <c r="G11639" t="s">
        <v>35</v>
      </c>
      <c r="H11639" s="1">
        <v>2018</v>
      </c>
      <c r="I11639" s="2">
        <v>2010</v>
      </c>
      <c r="J11639" s="3">
        <v>4420</v>
      </c>
      <c r="K11639">
        <f>Table1[[#This Row],[Total Revenue + Open]]/Table1[[#This Row],[Qty]]</f>
        <v>2.1990049751243781</v>
      </c>
      <c r="L11639">
        <f>Table1[[#This Row],[Total Revenue + Open]]/Table1[[#This Row],[Qty]]</f>
        <v>2.1990049751243781</v>
      </c>
    </row>
    <row r="11640" spans="1:12" hidden="1">
      <c r="A11640" t="s">
        <v>710</v>
      </c>
      <c r="B11640" t="s">
        <v>11</v>
      </c>
      <c r="C11640" t="s">
        <v>119</v>
      </c>
      <c r="D11640" t="s">
        <v>712</v>
      </c>
      <c r="E11640" t="s">
        <v>15</v>
      </c>
      <c r="F11640" t="s">
        <v>34</v>
      </c>
      <c r="G11640" t="s">
        <v>35</v>
      </c>
      <c r="H11640" s="1">
        <v>2018</v>
      </c>
      <c r="I11640" s="2">
        <v>150</v>
      </c>
      <c r="J11640" s="3">
        <v>331.5</v>
      </c>
      <c r="K11640">
        <f>Table1[[#This Row],[Total Revenue + Open]]/Table1[[#This Row],[Qty]]</f>
        <v>2.21</v>
      </c>
      <c r="L11640">
        <f>Table1[[#This Row],[Total Revenue + Open]]/Table1[[#This Row],[Qty]]</f>
        <v>2.21</v>
      </c>
    </row>
    <row r="11641" spans="1:12" hidden="1">
      <c r="A11641" t="s">
        <v>710</v>
      </c>
      <c r="B11641" t="s">
        <v>11</v>
      </c>
      <c r="C11641" t="s">
        <v>119</v>
      </c>
      <c r="D11641" t="s">
        <v>712</v>
      </c>
      <c r="E11641" t="s">
        <v>15</v>
      </c>
      <c r="F11641" t="s">
        <v>34</v>
      </c>
      <c r="G11641" t="s">
        <v>35</v>
      </c>
      <c r="H11641" s="1">
        <v>2018</v>
      </c>
      <c r="I11641" s="2">
        <v>4020</v>
      </c>
      <c r="J11641" s="3">
        <v>8920</v>
      </c>
      <c r="K11641">
        <f>Table1[[#This Row],[Total Revenue + Open]]/Table1[[#This Row],[Qty]]</f>
        <v>2.2189054726368158</v>
      </c>
      <c r="L11641">
        <f>Table1[[#This Row],[Total Revenue + Open]]/Table1[[#This Row],[Qty]]</f>
        <v>2.2189054726368158</v>
      </c>
    </row>
    <row r="11642" spans="1:12" hidden="1">
      <c r="A11642" t="s">
        <v>710</v>
      </c>
      <c r="B11642" t="s">
        <v>11</v>
      </c>
      <c r="C11642" t="s">
        <v>119</v>
      </c>
      <c r="D11642" t="s">
        <v>712</v>
      </c>
      <c r="E11642" t="s">
        <v>15</v>
      </c>
      <c r="F11642" t="s">
        <v>34</v>
      </c>
      <c r="G11642" t="s">
        <v>35</v>
      </c>
      <c r="H11642" s="1">
        <v>2018</v>
      </c>
      <c r="I11642" s="2">
        <v>1005</v>
      </c>
      <c r="J11642" s="3">
        <v>2230</v>
      </c>
      <c r="K11642">
        <f>Table1[[#This Row],[Total Revenue + Open]]/Table1[[#This Row],[Qty]]</f>
        <v>2.2189054726368158</v>
      </c>
      <c r="L11642">
        <f>Table1[[#This Row],[Total Revenue + Open]]/Table1[[#This Row],[Qty]]</f>
        <v>2.2189054726368158</v>
      </c>
    </row>
    <row r="11643" spans="1:12" hidden="1">
      <c r="A11643" t="s">
        <v>710</v>
      </c>
      <c r="B11643" t="s">
        <v>11</v>
      </c>
      <c r="C11643" t="s">
        <v>73</v>
      </c>
      <c r="D11643" t="s">
        <v>713</v>
      </c>
      <c r="E11643" t="s">
        <v>15</v>
      </c>
      <c r="F11643" t="s">
        <v>80</v>
      </c>
      <c r="G11643" t="s">
        <v>105</v>
      </c>
      <c r="H11643" s="1">
        <v>2022</v>
      </c>
      <c r="I11643" s="2">
        <v>4020</v>
      </c>
      <c r="J11643" s="3">
        <v>4560</v>
      </c>
      <c r="K11643">
        <f>Table1[[#This Row],[Total Revenue + Open]]/Table1[[#This Row],[Qty]]</f>
        <v>1.1343283582089552</v>
      </c>
      <c r="L11643">
        <f>Table1[[#This Row],[Total Revenue + Open]]/Table1[[#This Row],[Qty]]</f>
        <v>1.1343283582089552</v>
      </c>
    </row>
    <row r="11644" spans="1:12" hidden="1">
      <c r="A11644" t="s">
        <v>710</v>
      </c>
      <c r="B11644" t="s">
        <v>11</v>
      </c>
      <c r="C11644" t="s">
        <v>73</v>
      </c>
      <c r="D11644" t="s">
        <v>713</v>
      </c>
      <c r="E11644" t="s">
        <v>15</v>
      </c>
      <c r="F11644" t="s">
        <v>80</v>
      </c>
      <c r="G11644" t="s">
        <v>105</v>
      </c>
      <c r="H11644" s="1">
        <v>2022</v>
      </c>
      <c r="I11644" s="2">
        <v>3520</v>
      </c>
      <c r="J11644" s="3">
        <v>4095</v>
      </c>
      <c r="K11644">
        <f>Table1[[#This Row],[Total Revenue + Open]]/Table1[[#This Row],[Qty]]</f>
        <v>1.1633522727272727</v>
      </c>
      <c r="L11644">
        <f>Table1[[#This Row],[Total Revenue + Open]]/Table1[[#This Row],[Qty]]</f>
        <v>1.1633522727272727</v>
      </c>
    </row>
    <row r="11645" spans="1:12" hidden="1">
      <c r="A11645" t="s">
        <v>710</v>
      </c>
      <c r="B11645" t="s">
        <v>11</v>
      </c>
      <c r="C11645" t="s">
        <v>73</v>
      </c>
      <c r="D11645" t="s">
        <v>713</v>
      </c>
      <c r="E11645" t="s">
        <v>15</v>
      </c>
      <c r="F11645" t="s">
        <v>80</v>
      </c>
      <c r="G11645" t="s">
        <v>105</v>
      </c>
      <c r="H11645" s="1">
        <v>2022</v>
      </c>
      <c r="I11645" s="2">
        <v>3520</v>
      </c>
      <c r="J11645" s="3">
        <v>3990</v>
      </c>
      <c r="K11645">
        <f>Table1[[#This Row],[Total Revenue + Open]]/Table1[[#This Row],[Qty]]</f>
        <v>1.1335227272727273</v>
      </c>
      <c r="L11645">
        <f>Table1[[#This Row],[Total Revenue + Open]]/Table1[[#This Row],[Qty]]</f>
        <v>1.1335227272727273</v>
      </c>
    </row>
    <row r="11646" spans="1:12" hidden="1">
      <c r="A11646" t="s">
        <v>710</v>
      </c>
      <c r="B11646" t="s">
        <v>11</v>
      </c>
      <c r="C11646" t="s">
        <v>73</v>
      </c>
      <c r="D11646" t="s">
        <v>713</v>
      </c>
      <c r="E11646" t="s">
        <v>15</v>
      </c>
      <c r="F11646" t="s">
        <v>80</v>
      </c>
      <c r="G11646" t="s">
        <v>105</v>
      </c>
      <c r="H11646" s="1">
        <v>2022</v>
      </c>
      <c r="I11646" s="2">
        <v>3015</v>
      </c>
      <c r="J11646" s="3">
        <v>3450</v>
      </c>
      <c r="K11646">
        <f>Table1[[#This Row],[Total Revenue + Open]]/Table1[[#This Row],[Qty]]</f>
        <v>1.144278606965174</v>
      </c>
      <c r="L11646">
        <f>Table1[[#This Row],[Total Revenue + Open]]/Table1[[#This Row],[Qty]]</f>
        <v>1.144278606965174</v>
      </c>
    </row>
    <row r="11647" spans="1:12" hidden="1">
      <c r="A11647" t="s">
        <v>710</v>
      </c>
      <c r="B11647" t="s">
        <v>11</v>
      </c>
      <c r="C11647" t="s">
        <v>73</v>
      </c>
      <c r="D11647" t="s">
        <v>713</v>
      </c>
      <c r="E11647" t="s">
        <v>15</v>
      </c>
      <c r="F11647" t="s">
        <v>80</v>
      </c>
      <c r="G11647" t="s">
        <v>105</v>
      </c>
      <c r="H11647" s="1">
        <v>2022</v>
      </c>
      <c r="I11647" s="2">
        <v>3015</v>
      </c>
      <c r="J11647" s="3">
        <v>3450</v>
      </c>
      <c r="K11647">
        <f>Table1[[#This Row],[Total Revenue + Open]]/Table1[[#This Row],[Qty]]</f>
        <v>1.144278606965174</v>
      </c>
      <c r="L11647">
        <f>Table1[[#This Row],[Total Revenue + Open]]/Table1[[#This Row],[Qty]]</f>
        <v>1.144278606965174</v>
      </c>
    </row>
    <row r="11648" spans="1:12" hidden="1">
      <c r="A11648" t="s">
        <v>710</v>
      </c>
      <c r="B11648" t="s">
        <v>11</v>
      </c>
      <c r="C11648" t="s">
        <v>119</v>
      </c>
      <c r="D11648" t="s">
        <v>712</v>
      </c>
      <c r="E11648" t="s">
        <v>15</v>
      </c>
      <c r="F11648" t="s">
        <v>36</v>
      </c>
      <c r="G11648" t="s">
        <v>37</v>
      </c>
      <c r="H11648" s="1">
        <v>2018</v>
      </c>
      <c r="I11648" s="2">
        <v>1535</v>
      </c>
      <c r="J11648" s="3">
        <v>1830</v>
      </c>
      <c r="K11648">
        <f>Table1[[#This Row],[Total Revenue + Open]]/Table1[[#This Row],[Qty]]</f>
        <v>1.1921824104234529</v>
      </c>
      <c r="L11648">
        <f>Table1[[#This Row],[Total Revenue + Open]]/Table1[[#This Row],[Qty]]</f>
        <v>1.1921824104234529</v>
      </c>
    </row>
    <row r="11649" spans="1:12" hidden="1">
      <c r="A11649" t="s">
        <v>710</v>
      </c>
      <c r="B11649" t="s">
        <v>11</v>
      </c>
      <c r="C11649" t="s">
        <v>119</v>
      </c>
      <c r="D11649" t="s">
        <v>712</v>
      </c>
      <c r="E11649" t="s">
        <v>15</v>
      </c>
      <c r="F11649" t="s">
        <v>36</v>
      </c>
      <c r="G11649" t="s">
        <v>37</v>
      </c>
      <c r="H11649" s="1">
        <v>2019</v>
      </c>
      <c r="I11649" s="2">
        <v>3015</v>
      </c>
      <c r="J11649" s="3">
        <v>3600</v>
      </c>
      <c r="K11649">
        <f>Table1[[#This Row],[Total Revenue + Open]]/Table1[[#This Row],[Qty]]</f>
        <v>1.1940298507462686</v>
      </c>
      <c r="L11649">
        <f>Table1[[#This Row],[Total Revenue + Open]]/Table1[[#This Row],[Qty]]</f>
        <v>1.1940298507462686</v>
      </c>
    </row>
    <row r="11650" spans="1:12" hidden="1">
      <c r="A11650" t="s">
        <v>710</v>
      </c>
      <c r="B11650" t="s">
        <v>11</v>
      </c>
      <c r="C11650" t="s">
        <v>119</v>
      </c>
      <c r="D11650" t="s">
        <v>712</v>
      </c>
      <c r="E11650" t="s">
        <v>15</v>
      </c>
      <c r="F11650" t="s">
        <v>36</v>
      </c>
      <c r="G11650" t="s">
        <v>37</v>
      </c>
      <c r="H11650" s="1">
        <v>2019</v>
      </c>
      <c r="I11650" s="2">
        <v>3015</v>
      </c>
      <c r="J11650" s="3">
        <v>3600</v>
      </c>
      <c r="K11650">
        <f>Table1[[#This Row],[Total Revenue + Open]]/Table1[[#This Row],[Qty]]</f>
        <v>1.1940298507462686</v>
      </c>
      <c r="L11650">
        <f>Table1[[#This Row],[Total Revenue + Open]]/Table1[[#This Row],[Qty]]</f>
        <v>1.1940298507462686</v>
      </c>
    </row>
    <row r="11651" spans="1:12" hidden="1">
      <c r="A11651" t="s">
        <v>710</v>
      </c>
      <c r="B11651" t="s">
        <v>11</v>
      </c>
      <c r="C11651" t="s">
        <v>119</v>
      </c>
      <c r="D11651" t="s">
        <v>712</v>
      </c>
      <c r="E11651" t="s">
        <v>15</v>
      </c>
      <c r="F11651" t="s">
        <v>36</v>
      </c>
      <c r="G11651" t="s">
        <v>37</v>
      </c>
      <c r="H11651" s="1">
        <v>2019</v>
      </c>
      <c r="I11651" s="2">
        <v>3015</v>
      </c>
      <c r="J11651" s="3">
        <v>3600</v>
      </c>
      <c r="K11651">
        <f>Table1[[#This Row],[Total Revenue + Open]]/Table1[[#This Row],[Qty]]</f>
        <v>1.1940298507462686</v>
      </c>
      <c r="L11651">
        <f>Table1[[#This Row],[Total Revenue + Open]]/Table1[[#This Row],[Qty]]</f>
        <v>1.1940298507462686</v>
      </c>
    </row>
    <row r="11652" spans="1:12" hidden="1">
      <c r="A11652" t="s">
        <v>710</v>
      </c>
      <c r="B11652" t="s">
        <v>11</v>
      </c>
      <c r="C11652" t="s">
        <v>119</v>
      </c>
      <c r="D11652" t="s">
        <v>712</v>
      </c>
      <c r="E11652" t="s">
        <v>15</v>
      </c>
      <c r="F11652" t="s">
        <v>36</v>
      </c>
      <c r="G11652" t="s">
        <v>37</v>
      </c>
      <c r="H11652" s="1">
        <v>2020</v>
      </c>
      <c r="I11652" s="2">
        <v>2060</v>
      </c>
      <c r="J11652" s="3">
        <v>2706</v>
      </c>
      <c r="K11652">
        <f>Table1[[#This Row],[Total Revenue + Open]]/Table1[[#This Row],[Qty]]</f>
        <v>1.3135922330097087</v>
      </c>
      <c r="L11652">
        <f>Table1[[#This Row],[Total Revenue + Open]]/Table1[[#This Row],[Qty]]</f>
        <v>1.3135922330097087</v>
      </c>
    </row>
    <row r="11653" spans="1:12" hidden="1">
      <c r="A11653" t="s">
        <v>710</v>
      </c>
      <c r="B11653" t="s">
        <v>11</v>
      </c>
      <c r="C11653" t="s">
        <v>119</v>
      </c>
      <c r="D11653" t="s">
        <v>712</v>
      </c>
      <c r="E11653" t="s">
        <v>15</v>
      </c>
      <c r="F11653" t="s">
        <v>36</v>
      </c>
      <c r="G11653" t="s">
        <v>37</v>
      </c>
      <c r="H11653" s="1">
        <v>2020</v>
      </c>
      <c r="I11653" s="2">
        <v>6085</v>
      </c>
      <c r="J11653" s="3">
        <v>7986</v>
      </c>
      <c r="K11653">
        <f>Table1[[#This Row],[Total Revenue + Open]]/Table1[[#This Row],[Qty]]</f>
        <v>1.3124075595727198</v>
      </c>
      <c r="L11653">
        <f>Table1[[#This Row],[Total Revenue + Open]]/Table1[[#This Row],[Qty]]</f>
        <v>1.3124075595727198</v>
      </c>
    </row>
    <row r="11654" spans="1:12" hidden="1">
      <c r="A11654" t="s">
        <v>710</v>
      </c>
      <c r="B11654" t="s">
        <v>11</v>
      </c>
      <c r="C11654" t="s">
        <v>73</v>
      </c>
      <c r="D11654" t="s">
        <v>713</v>
      </c>
      <c r="E11654" t="s">
        <v>15</v>
      </c>
      <c r="F11654" t="s">
        <v>80</v>
      </c>
      <c r="G11654" t="s">
        <v>105</v>
      </c>
      <c r="H11654" s="1">
        <v>2022</v>
      </c>
      <c r="I11654" s="2">
        <v>3015</v>
      </c>
      <c r="J11654" s="3">
        <v>3420</v>
      </c>
      <c r="K11654">
        <f>Table1[[#This Row],[Total Revenue + Open]]/Table1[[#This Row],[Qty]]</f>
        <v>1.1343283582089552</v>
      </c>
      <c r="L11654">
        <f>Table1[[#This Row],[Total Revenue + Open]]/Table1[[#This Row],[Qty]]</f>
        <v>1.1343283582089552</v>
      </c>
    </row>
    <row r="11655" spans="1:12" hidden="1">
      <c r="A11655" t="s">
        <v>710</v>
      </c>
      <c r="B11655" t="s">
        <v>11</v>
      </c>
      <c r="C11655" t="s">
        <v>73</v>
      </c>
      <c r="D11655" t="s">
        <v>713</v>
      </c>
      <c r="E11655" t="s">
        <v>15</v>
      </c>
      <c r="F11655" t="s">
        <v>80</v>
      </c>
      <c r="G11655" t="s">
        <v>105</v>
      </c>
      <c r="H11655" s="1">
        <v>2022</v>
      </c>
      <c r="I11655" s="2">
        <v>2515</v>
      </c>
      <c r="J11655" s="3">
        <v>2925</v>
      </c>
      <c r="K11655">
        <f>Table1[[#This Row],[Total Revenue + Open]]/Table1[[#This Row],[Qty]]</f>
        <v>1.1630218687872764</v>
      </c>
      <c r="L11655">
        <f>Table1[[#This Row],[Total Revenue + Open]]/Table1[[#This Row],[Qty]]</f>
        <v>1.1630218687872764</v>
      </c>
    </row>
    <row r="11656" spans="1:12" hidden="1">
      <c r="A11656" t="s">
        <v>710</v>
      </c>
      <c r="B11656" t="s">
        <v>11</v>
      </c>
      <c r="C11656" t="s">
        <v>73</v>
      </c>
      <c r="D11656" t="s">
        <v>713</v>
      </c>
      <c r="E11656" t="s">
        <v>15</v>
      </c>
      <c r="F11656" t="s">
        <v>80</v>
      </c>
      <c r="G11656" t="s">
        <v>105</v>
      </c>
      <c r="H11656" s="1">
        <v>2022</v>
      </c>
      <c r="I11656" s="2">
        <v>2515</v>
      </c>
      <c r="J11656" s="3">
        <v>2850</v>
      </c>
      <c r="K11656">
        <f>Table1[[#This Row],[Total Revenue + Open]]/Table1[[#This Row],[Qty]]</f>
        <v>1.1332007952286283</v>
      </c>
      <c r="L11656">
        <f>Table1[[#This Row],[Total Revenue + Open]]/Table1[[#This Row],[Qty]]</f>
        <v>1.1332007952286283</v>
      </c>
    </row>
    <row r="11657" spans="1:12" hidden="1">
      <c r="A11657" t="s">
        <v>710</v>
      </c>
      <c r="B11657" t="s">
        <v>11</v>
      </c>
      <c r="C11657" t="s">
        <v>73</v>
      </c>
      <c r="D11657" t="s">
        <v>713</v>
      </c>
      <c r="E11657" t="s">
        <v>15</v>
      </c>
      <c r="F11657" t="s">
        <v>80</v>
      </c>
      <c r="G11657" t="s">
        <v>105</v>
      </c>
      <c r="H11657" s="1">
        <v>2022</v>
      </c>
      <c r="I11657" s="2">
        <v>2010</v>
      </c>
      <c r="J11657" s="3">
        <v>2340</v>
      </c>
      <c r="K11657">
        <f>Table1[[#This Row],[Total Revenue + Open]]/Table1[[#This Row],[Qty]]</f>
        <v>1.164179104477612</v>
      </c>
      <c r="L11657">
        <f>Table1[[#This Row],[Total Revenue + Open]]/Table1[[#This Row],[Qty]]</f>
        <v>1.164179104477612</v>
      </c>
    </row>
    <row r="11658" spans="1:12" hidden="1">
      <c r="A11658" t="s">
        <v>710</v>
      </c>
      <c r="B11658" t="s">
        <v>11</v>
      </c>
      <c r="C11658" t="s">
        <v>73</v>
      </c>
      <c r="D11658" t="s">
        <v>713</v>
      </c>
      <c r="E11658" t="s">
        <v>15</v>
      </c>
      <c r="F11658" t="s">
        <v>80</v>
      </c>
      <c r="G11658" t="s">
        <v>105</v>
      </c>
      <c r="H11658" s="1">
        <v>2022</v>
      </c>
      <c r="I11658" s="2">
        <v>2010</v>
      </c>
      <c r="J11658" s="3">
        <v>2340</v>
      </c>
      <c r="K11658">
        <f>Table1[[#This Row],[Total Revenue + Open]]/Table1[[#This Row],[Qty]]</f>
        <v>1.164179104477612</v>
      </c>
      <c r="L11658">
        <f>Table1[[#This Row],[Total Revenue + Open]]/Table1[[#This Row],[Qty]]</f>
        <v>1.164179104477612</v>
      </c>
    </row>
    <row r="11659" spans="1:12" hidden="1">
      <c r="A11659" t="s">
        <v>710</v>
      </c>
      <c r="B11659" t="s">
        <v>11</v>
      </c>
      <c r="C11659" t="s">
        <v>73</v>
      </c>
      <c r="D11659" t="s">
        <v>713</v>
      </c>
      <c r="E11659" t="s">
        <v>15</v>
      </c>
      <c r="F11659" t="s">
        <v>80</v>
      </c>
      <c r="G11659" t="s">
        <v>105</v>
      </c>
      <c r="H11659" s="1">
        <v>2022</v>
      </c>
      <c r="I11659" s="2">
        <v>2010</v>
      </c>
      <c r="J11659" s="3">
        <v>2340</v>
      </c>
      <c r="K11659">
        <f>Table1[[#This Row],[Total Revenue + Open]]/Table1[[#This Row],[Qty]]</f>
        <v>1.164179104477612</v>
      </c>
      <c r="L11659">
        <f>Table1[[#This Row],[Total Revenue + Open]]/Table1[[#This Row],[Qty]]</f>
        <v>1.164179104477612</v>
      </c>
    </row>
    <row r="11660" spans="1:12" hidden="1">
      <c r="A11660" t="s">
        <v>710</v>
      </c>
      <c r="B11660" t="s">
        <v>11</v>
      </c>
      <c r="C11660" t="s">
        <v>119</v>
      </c>
      <c r="D11660" t="s">
        <v>712</v>
      </c>
      <c r="E11660" t="s">
        <v>15</v>
      </c>
      <c r="F11660" t="s">
        <v>36</v>
      </c>
      <c r="G11660" t="s">
        <v>37</v>
      </c>
      <c r="H11660" s="1">
        <v>2018</v>
      </c>
      <c r="I11660" s="2">
        <v>3115</v>
      </c>
      <c r="J11660" s="3">
        <v>3782</v>
      </c>
      <c r="K11660">
        <f>Table1[[#This Row],[Total Revenue + Open]]/Table1[[#This Row],[Qty]]</f>
        <v>1.2141252006420546</v>
      </c>
      <c r="L11660">
        <f>Table1[[#This Row],[Total Revenue + Open]]/Table1[[#This Row],[Qty]]</f>
        <v>1.2141252006420546</v>
      </c>
    </row>
    <row r="11661" spans="1:12" hidden="1">
      <c r="A11661" t="s">
        <v>710</v>
      </c>
      <c r="B11661" t="s">
        <v>11</v>
      </c>
      <c r="C11661" t="s">
        <v>119</v>
      </c>
      <c r="D11661" t="s">
        <v>712</v>
      </c>
      <c r="E11661" t="s">
        <v>15</v>
      </c>
      <c r="F11661" t="s">
        <v>36</v>
      </c>
      <c r="G11661" t="s">
        <v>37</v>
      </c>
      <c r="H11661" s="1">
        <v>2021</v>
      </c>
      <c r="I11661" s="2">
        <v>200</v>
      </c>
      <c r="J11661" s="3">
        <v>268</v>
      </c>
      <c r="K11661">
        <f>Table1[[#This Row],[Total Revenue + Open]]/Table1[[#This Row],[Qty]]</f>
        <v>1.34</v>
      </c>
      <c r="L11661">
        <f>Table1[[#This Row],[Total Revenue + Open]]/Table1[[#This Row],[Qty]]</f>
        <v>1.34</v>
      </c>
    </row>
    <row r="11662" spans="1:12" hidden="1">
      <c r="A11662" t="s">
        <v>710</v>
      </c>
      <c r="B11662" t="s">
        <v>11</v>
      </c>
      <c r="C11662" t="s">
        <v>73</v>
      </c>
      <c r="D11662" t="s">
        <v>713</v>
      </c>
      <c r="E11662" t="s">
        <v>15</v>
      </c>
      <c r="F11662" t="s">
        <v>80</v>
      </c>
      <c r="G11662" t="s">
        <v>105</v>
      </c>
      <c r="H11662" s="1">
        <v>2022</v>
      </c>
      <c r="I11662" s="2">
        <v>2010</v>
      </c>
      <c r="J11662" s="3">
        <v>2340</v>
      </c>
      <c r="K11662">
        <f>Table1[[#This Row],[Total Revenue + Open]]/Table1[[#This Row],[Qty]]</f>
        <v>1.164179104477612</v>
      </c>
      <c r="L11662">
        <f>Table1[[#This Row],[Total Revenue + Open]]/Table1[[#This Row],[Qty]]</f>
        <v>1.164179104477612</v>
      </c>
    </row>
    <row r="11663" spans="1:12" hidden="1">
      <c r="A11663" t="s">
        <v>710</v>
      </c>
      <c r="B11663" t="s">
        <v>11</v>
      </c>
      <c r="C11663" t="s">
        <v>73</v>
      </c>
      <c r="D11663" t="s">
        <v>713</v>
      </c>
      <c r="E11663" t="s">
        <v>15</v>
      </c>
      <c r="F11663" t="s">
        <v>80</v>
      </c>
      <c r="G11663" t="s">
        <v>105</v>
      </c>
      <c r="H11663" s="1">
        <v>2022</v>
      </c>
      <c r="I11663" s="2">
        <v>2010</v>
      </c>
      <c r="J11663" s="3">
        <v>2340</v>
      </c>
      <c r="K11663">
        <f>Table1[[#This Row],[Total Revenue + Open]]/Table1[[#This Row],[Qty]]</f>
        <v>1.164179104477612</v>
      </c>
      <c r="L11663">
        <f>Table1[[#This Row],[Total Revenue + Open]]/Table1[[#This Row],[Qty]]</f>
        <v>1.164179104477612</v>
      </c>
    </row>
    <row r="11664" spans="1:12" hidden="1">
      <c r="A11664" t="s">
        <v>710</v>
      </c>
      <c r="B11664" t="s">
        <v>11</v>
      </c>
      <c r="C11664" t="s">
        <v>73</v>
      </c>
      <c r="D11664" t="s">
        <v>713</v>
      </c>
      <c r="E11664" t="s">
        <v>15</v>
      </c>
      <c r="F11664" t="s">
        <v>80</v>
      </c>
      <c r="G11664" t="s">
        <v>105</v>
      </c>
      <c r="H11664" s="1">
        <v>2022</v>
      </c>
      <c r="I11664" s="2">
        <v>2010</v>
      </c>
      <c r="J11664" s="3">
        <v>2300</v>
      </c>
      <c r="K11664">
        <f>Table1[[#This Row],[Total Revenue + Open]]/Table1[[#This Row],[Qty]]</f>
        <v>1.144278606965174</v>
      </c>
      <c r="L11664">
        <f>Table1[[#This Row],[Total Revenue + Open]]/Table1[[#This Row],[Qty]]</f>
        <v>1.144278606965174</v>
      </c>
    </row>
    <row r="11665" spans="1:12" hidden="1">
      <c r="A11665" t="s">
        <v>710</v>
      </c>
      <c r="B11665" t="s">
        <v>11</v>
      </c>
      <c r="C11665" t="s">
        <v>73</v>
      </c>
      <c r="D11665" t="s">
        <v>713</v>
      </c>
      <c r="E11665" t="s">
        <v>15</v>
      </c>
      <c r="F11665" t="s">
        <v>80</v>
      </c>
      <c r="G11665" t="s">
        <v>105</v>
      </c>
      <c r="H11665" s="1">
        <v>2022</v>
      </c>
      <c r="I11665" s="2">
        <v>2010</v>
      </c>
      <c r="J11665" s="3">
        <v>2240</v>
      </c>
      <c r="K11665">
        <f>Table1[[#This Row],[Total Revenue + Open]]/Table1[[#This Row],[Qty]]</f>
        <v>1.1144278606965174</v>
      </c>
      <c r="L11665">
        <f>Table1[[#This Row],[Total Revenue + Open]]/Table1[[#This Row],[Qty]]</f>
        <v>1.1144278606965174</v>
      </c>
    </row>
    <row r="11666" spans="1:12" hidden="1">
      <c r="A11666" t="s">
        <v>710</v>
      </c>
      <c r="B11666" t="s">
        <v>11</v>
      </c>
      <c r="C11666" t="s">
        <v>73</v>
      </c>
      <c r="D11666" t="s">
        <v>713</v>
      </c>
      <c r="E11666" t="s">
        <v>15</v>
      </c>
      <c r="F11666" t="s">
        <v>80</v>
      </c>
      <c r="G11666" t="s">
        <v>105</v>
      </c>
      <c r="H11666" s="1">
        <v>2022</v>
      </c>
      <c r="I11666" s="2">
        <v>1510</v>
      </c>
      <c r="J11666" s="3">
        <v>1755</v>
      </c>
      <c r="K11666">
        <f>Table1[[#This Row],[Total Revenue + Open]]/Table1[[#This Row],[Qty]]</f>
        <v>1.1622516556291391</v>
      </c>
      <c r="L11666">
        <f>Table1[[#This Row],[Total Revenue + Open]]/Table1[[#This Row],[Qty]]</f>
        <v>1.1622516556291391</v>
      </c>
    </row>
    <row r="11667" spans="1:12" hidden="1">
      <c r="A11667" t="s">
        <v>710</v>
      </c>
      <c r="B11667" t="s">
        <v>11</v>
      </c>
      <c r="C11667" t="s">
        <v>73</v>
      </c>
      <c r="D11667" t="s">
        <v>713</v>
      </c>
      <c r="E11667" t="s">
        <v>15</v>
      </c>
      <c r="F11667" t="s">
        <v>80</v>
      </c>
      <c r="G11667" t="s">
        <v>105</v>
      </c>
      <c r="H11667" s="1">
        <v>2022</v>
      </c>
      <c r="I11667" s="2">
        <v>1505</v>
      </c>
      <c r="J11667" s="3">
        <v>1710</v>
      </c>
      <c r="K11667">
        <f>Table1[[#This Row],[Total Revenue + Open]]/Table1[[#This Row],[Qty]]</f>
        <v>1.1362126245847175</v>
      </c>
      <c r="L11667">
        <f>Table1[[#This Row],[Total Revenue + Open]]/Table1[[#This Row],[Qty]]</f>
        <v>1.1362126245847175</v>
      </c>
    </row>
    <row r="11668" spans="1:12" hidden="1">
      <c r="A11668" t="s">
        <v>710</v>
      </c>
      <c r="B11668" t="s">
        <v>11</v>
      </c>
      <c r="C11668" t="s">
        <v>73</v>
      </c>
      <c r="D11668" t="s">
        <v>713</v>
      </c>
      <c r="E11668" t="s">
        <v>15</v>
      </c>
      <c r="F11668" t="s">
        <v>80</v>
      </c>
      <c r="G11668" t="s">
        <v>105</v>
      </c>
      <c r="H11668" s="1">
        <v>2022</v>
      </c>
      <c r="I11668" s="2">
        <v>1510</v>
      </c>
      <c r="J11668" s="3">
        <v>1710</v>
      </c>
      <c r="K11668">
        <f>Table1[[#This Row],[Total Revenue + Open]]/Table1[[#This Row],[Qty]]</f>
        <v>1.1324503311258278</v>
      </c>
      <c r="L11668">
        <f>Table1[[#This Row],[Total Revenue + Open]]/Table1[[#This Row],[Qty]]</f>
        <v>1.1324503311258278</v>
      </c>
    </row>
    <row r="11669" spans="1:12" hidden="1">
      <c r="A11669" t="s">
        <v>710</v>
      </c>
      <c r="B11669" t="s">
        <v>11</v>
      </c>
      <c r="C11669" t="s">
        <v>73</v>
      </c>
      <c r="D11669" t="s">
        <v>713</v>
      </c>
      <c r="E11669" t="s">
        <v>15</v>
      </c>
      <c r="F11669" t="s">
        <v>80</v>
      </c>
      <c r="G11669" t="s">
        <v>105</v>
      </c>
      <c r="H11669" s="1">
        <v>2022</v>
      </c>
      <c r="I11669" s="2">
        <v>1005</v>
      </c>
      <c r="J11669" s="3">
        <v>1170</v>
      </c>
      <c r="K11669">
        <f>Table1[[#This Row],[Total Revenue + Open]]/Table1[[#This Row],[Qty]]</f>
        <v>1.164179104477612</v>
      </c>
      <c r="L11669">
        <f>Table1[[#This Row],[Total Revenue + Open]]/Table1[[#This Row],[Qty]]</f>
        <v>1.164179104477612</v>
      </c>
    </row>
    <row r="11670" spans="1:12" hidden="1">
      <c r="A11670" t="s">
        <v>710</v>
      </c>
      <c r="B11670" t="s">
        <v>11</v>
      </c>
      <c r="C11670" t="s">
        <v>73</v>
      </c>
      <c r="D11670" t="s">
        <v>713</v>
      </c>
      <c r="E11670" t="s">
        <v>15</v>
      </c>
      <c r="F11670" t="s">
        <v>80</v>
      </c>
      <c r="G11670" t="s">
        <v>105</v>
      </c>
      <c r="H11670" s="1">
        <v>2022</v>
      </c>
      <c r="I11670" s="2">
        <v>1005</v>
      </c>
      <c r="J11670" s="3">
        <v>1170</v>
      </c>
      <c r="K11670">
        <f>Table1[[#This Row],[Total Revenue + Open]]/Table1[[#This Row],[Qty]]</f>
        <v>1.164179104477612</v>
      </c>
      <c r="L11670">
        <f>Table1[[#This Row],[Total Revenue + Open]]/Table1[[#This Row],[Qty]]</f>
        <v>1.164179104477612</v>
      </c>
    </row>
    <row r="11671" spans="1:12" hidden="1">
      <c r="A11671" t="s">
        <v>710</v>
      </c>
      <c r="B11671" t="s">
        <v>11</v>
      </c>
      <c r="C11671" t="s">
        <v>73</v>
      </c>
      <c r="D11671" t="s">
        <v>713</v>
      </c>
      <c r="E11671" t="s">
        <v>15</v>
      </c>
      <c r="F11671" t="s">
        <v>80</v>
      </c>
      <c r="G11671" t="s">
        <v>105</v>
      </c>
      <c r="H11671" s="1">
        <v>2022</v>
      </c>
      <c r="I11671" s="2">
        <v>1005</v>
      </c>
      <c r="J11671" s="3">
        <v>1140</v>
      </c>
      <c r="K11671">
        <f>Table1[[#This Row],[Total Revenue + Open]]/Table1[[#This Row],[Qty]]</f>
        <v>1.1343283582089552</v>
      </c>
      <c r="L11671">
        <f>Table1[[#This Row],[Total Revenue + Open]]/Table1[[#This Row],[Qty]]</f>
        <v>1.1343283582089552</v>
      </c>
    </row>
    <row r="11672" spans="1:12" hidden="1">
      <c r="A11672" t="s">
        <v>710</v>
      </c>
      <c r="B11672" t="s">
        <v>11</v>
      </c>
      <c r="C11672" t="s">
        <v>119</v>
      </c>
      <c r="D11672" t="s">
        <v>712</v>
      </c>
      <c r="E11672" t="s">
        <v>15</v>
      </c>
      <c r="F11672" t="s">
        <v>183</v>
      </c>
      <c r="G11672" t="s">
        <v>184</v>
      </c>
      <c r="H11672" s="1">
        <v>2021</v>
      </c>
      <c r="I11672" s="2">
        <v>2515</v>
      </c>
      <c r="J11672" s="3">
        <v>5100</v>
      </c>
      <c r="K11672">
        <f>Table1[[#This Row],[Total Revenue + Open]]/Table1[[#This Row],[Qty]]</f>
        <v>2.0278330019880717</v>
      </c>
      <c r="L11672">
        <f>Table1[[#This Row],[Total Revenue + Open]]/Table1[[#This Row],[Qty]]</f>
        <v>2.0278330019880717</v>
      </c>
    </row>
    <row r="11673" spans="1:12" hidden="1">
      <c r="A11673" t="s">
        <v>710</v>
      </c>
      <c r="B11673" t="s">
        <v>11</v>
      </c>
      <c r="C11673" t="s">
        <v>119</v>
      </c>
      <c r="D11673" t="s">
        <v>712</v>
      </c>
      <c r="E11673" t="s">
        <v>15</v>
      </c>
      <c r="F11673" t="s">
        <v>183</v>
      </c>
      <c r="G11673" t="s">
        <v>184</v>
      </c>
      <c r="H11673" s="1">
        <v>2021</v>
      </c>
      <c r="I11673" s="2">
        <v>1005</v>
      </c>
      <c r="J11673" s="3">
        <v>2040</v>
      </c>
      <c r="K11673">
        <f>Table1[[#This Row],[Total Revenue + Open]]/Table1[[#This Row],[Qty]]</f>
        <v>2.0298507462686568</v>
      </c>
      <c r="L11673">
        <f>Table1[[#This Row],[Total Revenue + Open]]/Table1[[#This Row],[Qty]]</f>
        <v>2.0298507462686568</v>
      </c>
    </row>
    <row r="11674" spans="1:12" hidden="1">
      <c r="A11674" t="s">
        <v>710</v>
      </c>
      <c r="B11674" t="s">
        <v>11</v>
      </c>
      <c r="C11674" t="s">
        <v>119</v>
      </c>
      <c r="D11674" t="s">
        <v>712</v>
      </c>
      <c r="E11674" t="s">
        <v>15</v>
      </c>
      <c r="F11674" t="s">
        <v>183</v>
      </c>
      <c r="G11674" t="s">
        <v>184</v>
      </c>
      <c r="H11674" s="1">
        <v>2021</v>
      </c>
      <c r="I11674" s="2">
        <v>2010</v>
      </c>
      <c r="J11674" s="3">
        <v>4080</v>
      </c>
      <c r="K11674">
        <f>Table1[[#This Row],[Total Revenue + Open]]/Table1[[#This Row],[Qty]]</f>
        <v>2.0298507462686568</v>
      </c>
      <c r="L11674">
        <f>Table1[[#This Row],[Total Revenue + Open]]/Table1[[#This Row],[Qty]]</f>
        <v>2.0298507462686568</v>
      </c>
    </row>
    <row r="11675" spans="1:12" hidden="1">
      <c r="A11675" t="s">
        <v>710</v>
      </c>
      <c r="B11675" t="s">
        <v>11</v>
      </c>
      <c r="C11675" t="s">
        <v>119</v>
      </c>
      <c r="D11675" t="s">
        <v>712</v>
      </c>
      <c r="E11675" t="s">
        <v>15</v>
      </c>
      <c r="F11675" t="s">
        <v>183</v>
      </c>
      <c r="G11675" t="s">
        <v>184</v>
      </c>
      <c r="H11675" s="1">
        <v>2021</v>
      </c>
      <c r="I11675" s="2">
        <v>1355</v>
      </c>
      <c r="J11675" s="3">
        <v>2754</v>
      </c>
      <c r="K11675">
        <f>Table1[[#This Row],[Total Revenue + Open]]/Table1[[#This Row],[Qty]]</f>
        <v>2.0324723247232472</v>
      </c>
      <c r="L11675">
        <f>Table1[[#This Row],[Total Revenue + Open]]/Table1[[#This Row],[Qty]]</f>
        <v>2.0324723247232472</v>
      </c>
    </row>
    <row r="11676" spans="1:12" hidden="1">
      <c r="A11676" t="s">
        <v>710</v>
      </c>
      <c r="B11676" t="s">
        <v>11</v>
      </c>
      <c r="C11676" t="s">
        <v>119</v>
      </c>
      <c r="D11676" t="s">
        <v>712</v>
      </c>
      <c r="E11676" t="s">
        <v>15</v>
      </c>
      <c r="F11676" t="s">
        <v>183</v>
      </c>
      <c r="G11676" t="s">
        <v>184</v>
      </c>
      <c r="H11676" s="1">
        <v>2021</v>
      </c>
      <c r="I11676" s="2">
        <v>1105</v>
      </c>
      <c r="J11676" s="3">
        <v>2244</v>
      </c>
      <c r="K11676">
        <f>Table1[[#This Row],[Total Revenue + Open]]/Table1[[#This Row],[Qty]]</f>
        <v>2.0307692307692307</v>
      </c>
      <c r="L11676">
        <f>Table1[[#This Row],[Total Revenue + Open]]/Table1[[#This Row],[Qty]]</f>
        <v>2.0307692307692307</v>
      </c>
    </row>
    <row r="11677" spans="1:12" hidden="1">
      <c r="A11677" t="s">
        <v>710</v>
      </c>
      <c r="B11677" t="s">
        <v>11</v>
      </c>
      <c r="C11677" t="s">
        <v>119</v>
      </c>
      <c r="D11677" t="s">
        <v>712</v>
      </c>
      <c r="E11677" t="s">
        <v>15</v>
      </c>
      <c r="F11677" t="s">
        <v>183</v>
      </c>
      <c r="G11677" t="s">
        <v>184</v>
      </c>
      <c r="H11677" s="1">
        <v>2021</v>
      </c>
      <c r="I11677" s="2">
        <v>2215</v>
      </c>
      <c r="J11677" s="3">
        <v>4488</v>
      </c>
      <c r="K11677">
        <f>Table1[[#This Row],[Total Revenue + Open]]/Table1[[#This Row],[Qty]]</f>
        <v>2.0261851015801353</v>
      </c>
      <c r="L11677">
        <f>Table1[[#This Row],[Total Revenue + Open]]/Table1[[#This Row],[Qty]]</f>
        <v>2.0261851015801353</v>
      </c>
    </row>
    <row r="11678" spans="1:12" hidden="1">
      <c r="A11678" t="s">
        <v>710</v>
      </c>
      <c r="B11678" t="s">
        <v>11</v>
      </c>
      <c r="C11678" t="s">
        <v>119</v>
      </c>
      <c r="D11678" t="s">
        <v>712</v>
      </c>
      <c r="E11678" t="s">
        <v>15</v>
      </c>
      <c r="F11678" t="s">
        <v>183</v>
      </c>
      <c r="G11678" t="s">
        <v>184</v>
      </c>
      <c r="H11678" s="1">
        <v>2021</v>
      </c>
      <c r="I11678" s="2">
        <v>1810</v>
      </c>
      <c r="J11678" s="3">
        <v>3672</v>
      </c>
      <c r="K11678">
        <f>Table1[[#This Row],[Total Revenue + Open]]/Table1[[#This Row],[Qty]]</f>
        <v>2.0287292817679559</v>
      </c>
      <c r="L11678">
        <f>Table1[[#This Row],[Total Revenue + Open]]/Table1[[#This Row],[Qty]]</f>
        <v>2.0287292817679559</v>
      </c>
    </row>
    <row r="11679" spans="1:12" hidden="1">
      <c r="A11679" t="s">
        <v>710</v>
      </c>
      <c r="B11679" t="s">
        <v>11</v>
      </c>
      <c r="C11679" t="s">
        <v>119</v>
      </c>
      <c r="D11679" t="s">
        <v>712</v>
      </c>
      <c r="E11679" t="s">
        <v>15</v>
      </c>
      <c r="F11679" t="s">
        <v>183</v>
      </c>
      <c r="G11679" t="s">
        <v>184</v>
      </c>
      <c r="H11679" s="1">
        <v>2021</v>
      </c>
      <c r="I11679" s="2">
        <v>200</v>
      </c>
      <c r="J11679" s="3">
        <v>408</v>
      </c>
      <c r="K11679">
        <f>Table1[[#This Row],[Total Revenue + Open]]/Table1[[#This Row],[Qty]]</f>
        <v>2.04</v>
      </c>
      <c r="L11679">
        <f>Table1[[#This Row],[Total Revenue + Open]]/Table1[[#This Row],[Qty]]</f>
        <v>2.04</v>
      </c>
    </row>
    <row r="11680" spans="1:12" hidden="1">
      <c r="A11680" t="s">
        <v>710</v>
      </c>
      <c r="B11680" t="s">
        <v>11</v>
      </c>
      <c r="C11680" t="s">
        <v>73</v>
      </c>
      <c r="D11680" t="s">
        <v>713</v>
      </c>
      <c r="E11680" t="s">
        <v>15</v>
      </c>
      <c r="F11680" t="s">
        <v>80</v>
      </c>
      <c r="G11680" t="s">
        <v>105</v>
      </c>
      <c r="H11680" s="1">
        <v>2022</v>
      </c>
      <c r="I11680" s="2">
        <v>500</v>
      </c>
      <c r="J11680" s="3">
        <v>585</v>
      </c>
      <c r="K11680">
        <f>Table1[[#This Row],[Total Revenue + Open]]/Table1[[#This Row],[Qty]]</f>
        <v>1.17</v>
      </c>
      <c r="L11680">
        <f>Table1[[#This Row],[Total Revenue + Open]]/Table1[[#This Row],[Qty]]</f>
        <v>1.17</v>
      </c>
    </row>
    <row r="11681" spans="1:12" hidden="1">
      <c r="A11681" t="s">
        <v>710</v>
      </c>
      <c r="B11681" t="s">
        <v>11</v>
      </c>
      <c r="C11681" t="s">
        <v>73</v>
      </c>
      <c r="D11681" t="s">
        <v>713</v>
      </c>
      <c r="E11681" t="s">
        <v>15</v>
      </c>
      <c r="F11681" t="s">
        <v>80</v>
      </c>
      <c r="G11681" t="s">
        <v>105</v>
      </c>
      <c r="H11681" s="1">
        <v>2022</v>
      </c>
      <c r="I11681" s="2">
        <v>500</v>
      </c>
      <c r="J11681" s="3">
        <v>585</v>
      </c>
      <c r="K11681">
        <f>Table1[[#This Row],[Total Revenue + Open]]/Table1[[#This Row],[Qty]]</f>
        <v>1.17</v>
      </c>
      <c r="L11681">
        <f>Table1[[#This Row],[Total Revenue + Open]]/Table1[[#This Row],[Qty]]</f>
        <v>1.17</v>
      </c>
    </row>
    <row r="11682" spans="1:12" hidden="1">
      <c r="A11682" t="s">
        <v>710</v>
      </c>
      <c r="B11682" t="s">
        <v>11</v>
      </c>
      <c r="C11682" t="s">
        <v>73</v>
      </c>
      <c r="D11682" t="s">
        <v>713</v>
      </c>
      <c r="E11682" t="s">
        <v>15</v>
      </c>
      <c r="F11682" t="s">
        <v>80</v>
      </c>
      <c r="G11682" t="s">
        <v>105</v>
      </c>
      <c r="H11682" s="1">
        <v>2022</v>
      </c>
      <c r="I11682" s="2">
        <v>500</v>
      </c>
      <c r="J11682" s="3">
        <v>585</v>
      </c>
      <c r="K11682">
        <f>Table1[[#This Row],[Total Revenue + Open]]/Table1[[#This Row],[Qty]]</f>
        <v>1.17</v>
      </c>
      <c r="L11682">
        <f>Table1[[#This Row],[Total Revenue + Open]]/Table1[[#This Row],[Qty]]</f>
        <v>1.17</v>
      </c>
    </row>
    <row r="11683" spans="1:12" hidden="1">
      <c r="A11683" t="s">
        <v>710</v>
      </c>
      <c r="B11683" t="s">
        <v>11</v>
      </c>
      <c r="C11683" t="s">
        <v>73</v>
      </c>
      <c r="D11683" t="s">
        <v>713</v>
      </c>
      <c r="E11683" t="s">
        <v>15</v>
      </c>
      <c r="F11683" t="s">
        <v>80</v>
      </c>
      <c r="G11683" t="s">
        <v>105</v>
      </c>
      <c r="H11683" s="1">
        <v>2022</v>
      </c>
      <c r="I11683" s="2">
        <v>500</v>
      </c>
      <c r="J11683" s="3">
        <v>570</v>
      </c>
      <c r="K11683">
        <f>Table1[[#This Row],[Total Revenue + Open]]/Table1[[#This Row],[Qty]]</f>
        <v>1.1399999999999999</v>
      </c>
      <c r="L11683">
        <f>Table1[[#This Row],[Total Revenue + Open]]/Table1[[#This Row],[Qty]]</f>
        <v>1.1399999999999999</v>
      </c>
    </row>
    <row r="11684" spans="1:12" hidden="1">
      <c r="A11684" t="s">
        <v>710</v>
      </c>
      <c r="B11684" t="s">
        <v>11</v>
      </c>
      <c r="C11684" t="s">
        <v>73</v>
      </c>
      <c r="D11684" t="s">
        <v>713</v>
      </c>
      <c r="E11684" t="s">
        <v>15</v>
      </c>
      <c r="F11684" t="s">
        <v>80</v>
      </c>
      <c r="G11684" t="s">
        <v>105</v>
      </c>
      <c r="H11684" s="1">
        <v>2022</v>
      </c>
      <c r="I11684" s="2">
        <v>500</v>
      </c>
      <c r="J11684" s="3">
        <v>570</v>
      </c>
      <c r="K11684">
        <f>Table1[[#This Row],[Total Revenue + Open]]/Table1[[#This Row],[Qty]]</f>
        <v>1.1399999999999999</v>
      </c>
      <c r="L11684">
        <f>Table1[[#This Row],[Total Revenue + Open]]/Table1[[#This Row],[Qty]]</f>
        <v>1.1399999999999999</v>
      </c>
    </row>
    <row r="11685" spans="1:12">
      <c r="A11685" t="s">
        <v>10</v>
      </c>
      <c r="B11685" t="s">
        <v>11</v>
      </c>
      <c r="C11685" t="s">
        <v>73</v>
      </c>
      <c r="D11685" t="s">
        <v>102</v>
      </c>
      <c r="E11685" t="s">
        <v>15</v>
      </c>
      <c r="F11685" t="s">
        <v>80</v>
      </c>
      <c r="G11685" t="s">
        <v>82</v>
      </c>
      <c r="H11685" s="1">
        <v>2022</v>
      </c>
      <c r="I11685" s="2">
        <v>7965</v>
      </c>
      <c r="J11685" s="3">
        <v>9113.75</v>
      </c>
      <c r="K11685">
        <f>Table1[[#This Row],[Total Revenue + Open]]/Table1[[#This Row],[Qty]]</f>
        <v>1.144224733207784</v>
      </c>
      <c r="L11685">
        <f>Table1[[#This Row],[Qty]]/Table1[[#This Row],[Total Revenue + Open]]</f>
        <v>0.87395419009738029</v>
      </c>
    </row>
    <row r="11686" spans="1:12">
      <c r="A11686" t="s">
        <v>10</v>
      </c>
      <c r="B11686" t="s">
        <v>11</v>
      </c>
      <c r="C11686" t="s">
        <v>73</v>
      </c>
      <c r="D11686" t="s">
        <v>102</v>
      </c>
      <c r="E11686" t="s">
        <v>15</v>
      </c>
      <c r="F11686" t="s">
        <v>80</v>
      </c>
      <c r="G11686" t="s">
        <v>84</v>
      </c>
      <c r="H11686" s="1">
        <v>2022</v>
      </c>
      <c r="I11686" s="2">
        <v>7965</v>
      </c>
      <c r="J11686" s="3">
        <v>9113.75</v>
      </c>
      <c r="K11686">
        <f>Table1[[#This Row],[Total Revenue + Open]]/Table1[[#This Row],[Qty]]</f>
        <v>1.144224733207784</v>
      </c>
      <c r="L11686">
        <f>Table1[[#This Row],[Qty]]/Table1[[#This Row],[Total Revenue + Open]]</f>
        <v>0.87395419009738029</v>
      </c>
    </row>
    <row r="11687" spans="1:12">
      <c r="A11687" t="s">
        <v>10</v>
      </c>
      <c r="B11687" t="s">
        <v>11</v>
      </c>
      <c r="C11687" t="s">
        <v>73</v>
      </c>
      <c r="D11687" t="s">
        <v>102</v>
      </c>
      <c r="E11687" t="s">
        <v>15</v>
      </c>
      <c r="F11687" t="s">
        <v>80</v>
      </c>
      <c r="G11687" t="s">
        <v>82</v>
      </c>
      <c r="H11687" s="1">
        <v>2022</v>
      </c>
      <c r="I11687" s="2">
        <v>5055</v>
      </c>
      <c r="J11687" s="3">
        <v>5778.75</v>
      </c>
      <c r="K11687">
        <f>Table1[[#This Row],[Total Revenue + Open]]/Table1[[#This Row],[Qty]]</f>
        <v>1.1431750741839763</v>
      </c>
      <c r="L11687">
        <f>Table1[[#This Row],[Qty]]/Table1[[#This Row],[Total Revenue + Open]]</f>
        <v>0.87475665152498383</v>
      </c>
    </row>
    <row r="11688" spans="1:12">
      <c r="A11688" t="s">
        <v>10</v>
      </c>
      <c r="B11688" t="s">
        <v>11</v>
      </c>
      <c r="C11688" t="s">
        <v>73</v>
      </c>
      <c r="D11688" t="s">
        <v>102</v>
      </c>
      <c r="E11688" t="s">
        <v>15</v>
      </c>
      <c r="F11688" t="s">
        <v>80</v>
      </c>
      <c r="G11688" t="s">
        <v>84</v>
      </c>
      <c r="H11688" s="1">
        <v>2022</v>
      </c>
      <c r="I11688" s="2">
        <v>5055</v>
      </c>
      <c r="J11688" s="3">
        <v>5778.75</v>
      </c>
      <c r="K11688">
        <f>Table1[[#This Row],[Total Revenue + Open]]/Table1[[#This Row],[Qty]]</f>
        <v>1.1431750741839763</v>
      </c>
      <c r="L11688">
        <f>Table1[[#This Row],[Qty]]/Table1[[#This Row],[Total Revenue + Open]]</f>
        <v>0.87475665152498383</v>
      </c>
    </row>
    <row r="11689" spans="1:12">
      <c r="A11689" t="s">
        <v>10</v>
      </c>
      <c r="B11689" t="s">
        <v>11</v>
      </c>
      <c r="C11689" t="s">
        <v>73</v>
      </c>
      <c r="D11689" t="s">
        <v>102</v>
      </c>
      <c r="E11689" t="s">
        <v>22</v>
      </c>
      <c r="F11689" t="s">
        <v>61</v>
      </c>
      <c r="G11689" t="s">
        <v>62</v>
      </c>
      <c r="H11689" s="1">
        <v>2022</v>
      </c>
      <c r="I11689" s="2">
        <v>8075</v>
      </c>
      <c r="J11689" s="3">
        <v>4015</v>
      </c>
      <c r="K11689">
        <f>Table1[[#This Row],[Total Revenue + Open]]/Table1[[#This Row],[Qty]]</f>
        <v>0.49721362229102167</v>
      </c>
      <c r="L11689">
        <f>Table1[[#This Row],[Total Revenue + Open]]/Table1[[#This Row],[Qty]]</f>
        <v>0.49721362229102167</v>
      </c>
    </row>
    <row r="11690" spans="1:12">
      <c r="A11690" t="s">
        <v>10</v>
      </c>
      <c r="B11690" t="s">
        <v>11</v>
      </c>
      <c r="C11690" t="s">
        <v>73</v>
      </c>
      <c r="D11690" t="s">
        <v>102</v>
      </c>
      <c r="E11690" t="s">
        <v>22</v>
      </c>
      <c r="F11690" t="s">
        <v>98</v>
      </c>
      <c r="G11690" t="s">
        <v>99</v>
      </c>
      <c r="H11690" s="1">
        <v>2022</v>
      </c>
      <c r="I11690" s="2">
        <v>5000</v>
      </c>
      <c r="J11690" s="3">
        <v>2485</v>
      </c>
      <c r="K11690">
        <f>Table1[[#This Row],[Total Revenue + Open]]/Table1[[#This Row],[Qty]]</f>
        <v>0.497</v>
      </c>
      <c r="L11690">
        <f>Table1[[#This Row],[Total Revenue + Open]]/Table1[[#This Row],[Qty]]</f>
        <v>0.497</v>
      </c>
    </row>
    <row r="11691" spans="1:12">
      <c r="A11691" t="s">
        <v>10</v>
      </c>
      <c r="B11691" t="s">
        <v>11</v>
      </c>
      <c r="C11691" t="s">
        <v>73</v>
      </c>
      <c r="D11691" t="s">
        <v>102</v>
      </c>
      <c r="E11691" t="s">
        <v>12</v>
      </c>
      <c r="F11691" t="s">
        <v>13</v>
      </c>
      <c r="G11691" t="s">
        <v>14</v>
      </c>
      <c r="H11691" s="1">
        <v>2022</v>
      </c>
      <c r="I11691" s="2">
        <v>15900</v>
      </c>
      <c r="J11691" s="3">
        <v>2067</v>
      </c>
      <c r="K11691">
        <f>Table1[[#This Row],[Total Revenue + Open]]/Table1[[#This Row],[Qty]]</f>
        <v>0.13</v>
      </c>
      <c r="L11691">
        <f>Table1[[#This Row],[Total Revenue + Open]]/Table1[[#This Row],[Qty]]</f>
        <v>0.13</v>
      </c>
    </row>
    <row r="11692" spans="1:12">
      <c r="A11692" t="s">
        <v>10</v>
      </c>
      <c r="B11692" t="s">
        <v>11</v>
      </c>
      <c r="C11692" t="s">
        <v>73</v>
      </c>
      <c r="D11692" t="s">
        <v>102</v>
      </c>
      <c r="E11692" t="s">
        <v>12</v>
      </c>
      <c r="F11692" t="s">
        <v>13</v>
      </c>
      <c r="G11692" t="s">
        <v>14</v>
      </c>
      <c r="H11692" s="1">
        <v>2022</v>
      </c>
      <c r="I11692" s="2">
        <v>10050</v>
      </c>
      <c r="J11692" s="3">
        <v>1306.5</v>
      </c>
      <c r="K11692">
        <f>Table1[[#This Row],[Total Revenue + Open]]/Table1[[#This Row],[Qty]]</f>
        <v>0.13</v>
      </c>
      <c r="L11692">
        <f>Table1[[#This Row],[Total Revenue + Open]]/Table1[[#This Row],[Qty]]</f>
        <v>0.13</v>
      </c>
    </row>
    <row r="11693" spans="1:12">
      <c r="A11693" t="s">
        <v>10</v>
      </c>
      <c r="B11693" t="s">
        <v>11</v>
      </c>
      <c r="C11693" t="s">
        <v>73</v>
      </c>
      <c r="D11693" t="s">
        <v>102</v>
      </c>
      <c r="E11693" t="s">
        <v>19</v>
      </c>
      <c r="F11693" t="s">
        <v>20</v>
      </c>
      <c r="G11693" t="s">
        <v>38</v>
      </c>
      <c r="H11693" s="1">
        <v>2022</v>
      </c>
      <c r="I11693" s="2">
        <v>2165</v>
      </c>
      <c r="J11693" s="3">
        <v>1082.5</v>
      </c>
      <c r="K11693">
        <f>Table1[[#This Row],[Total Revenue + Open]]/Table1[[#This Row],[Qty]]</f>
        <v>0.5</v>
      </c>
      <c r="L11693">
        <f>Table1[[#This Row],[Total Revenue + Open]]/Table1[[#This Row],[Qty]]</f>
        <v>0.5</v>
      </c>
    </row>
    <row r="11694" spans="1:12" hidden="1">
      <c r="A11694" t="s">
        <v>710</v>
      </c>
      <c r="B11694" t="s">
        <v>11</v>
      </c>
      <c r="C11694" t="s">
        <v>119</v>
      </c>
      <c r="D11694" t="s">
        <v>712</v>
      </c>
      <c r="E11694" t="s">
        <v>15</v>
      </c>
      <c r="F11694" t="s">
        <v>183</v>
      </c>
      <c r="G11694" t="s">
        <v>187</v>
      </c>
      <c r="H11694" s="1">
        <v>2021</v>
      </c>
      <c r="I11694" s="2">
        <v>2515</v>
      </c>
      <c r="J11694" s="3">
        <v>5100</v>
      </c>
      <c r="K11694">
        <f>Table1[[#This Row],[Total Revenue + Open]]/Table1[[#This Row],[Qty]]</f>
        <v>2.0278330019880717</v>
      </c>
      <c r="L11694">
        <f>Table1[[#This Row],[Total Revenue + Open]]/Table1[[#This Row],[Qty]]</f>
        <v>2.0278330019880717</v>
      </c>
    </row>
    <row r="11695" spans="1:12" hidden="1">
      <c r="A11695" t="s">
        <v>710</v>
      </c>
      <c r="B11695" t="s">
        <v>11</v>
      </c>
      <c r="C11695" t="s">
        <v>119</v>
      </c>
      <c r="D11695" t="s">
        <v>712</v>
      </c>
      <c r="E11695" t="s">
        <v>15</v>
      </c>
      <c r="F11695" t="s">
        <v>183</v>
      </c>
      <c r="G11695" t="s">
        <v>187</v>
      </c>
      <c r="H11695" s="1">
        <v>2021</v>
      </c>
      <c r="I11695" s="2">
        <v>1005</v>
      </c>
      <c r="J11695" s="3">
        <v>2040</v>
      </c>
      <c r="K11695">
        <f>Table1[[#This Row],[Total Revenue + Open]]/Table1[[#This Row],[Qty]]</f>
        <v>2.0298507462686568</v>
      </c>
      <c r="L11695">
        <f>Table1[[#This Row],[Total Revenue + Open]]/Table1[[#This Row],[Qty]]</f>
        <v>2.0298507462686568</v>
      </c>
    </row>
    <row r="11696" spans="1:12" hidden="1">
      <c r="A11696" t="s">
        <v>710</v>
      </c>
      <c r="B11696" t="s">
        <v>11</v>
      </c>
      <c r="C11696" t="s">
        <v>119</v>
      </c>
      <c r="D11696" t="s">
        <v>712</v>
      </c>
      <c r="E11696" t="s">
        <v>15</v>
      </c>
      <c r="F11696" t="s">
        <v>183</v>
      </c>
      <c r="G11696" t="s">
        <v>187</v>
      </c>
      <c r="H11696" s="1">
        <v>2021</v>
      </c>
      <c r="I11696" s="2">
        <v>1610</v>
      </c>
      <c r="J11696" s="3">
        <v>3264</v>
      </c>
      <c r="K11696">
        <f>Table1[[#This Row],[Total Revenue + Open]]/Table1[[#This Row],[Qty]]</f>
        <v>2.0273291925465839</v>
      </c>
      <c r="L11696">
        <f>Table1[[#This Row],[Total Revenue + Open]]/Table1[[#This Row],[Qty]]</f>
        <v>2.0273291925465839</v>
      </c>
    </row>
    <row r="11697" spans="1:12" hidden="1">
      <c r="A11697" t="s">
        <v>710</v>
      </c>
      <c r="B11697" t="s">
        <v>11</v>
      </c>
      <c r="C11697" t="s">
        <v>119</v>
      </c>
      <c r="D11697" t="s">
        <v>712</v>
      </c>
      <c r="E11697" t="s">
        <v>15</v>
      </c>
      <c r="F11697" t="s">
        <v>183</v>
      </c>
      <c r="G11697" t="s">
        <v>187</v>
      </c>
      <c r="H11697" s="1">
        <v>2021</v>
      </c>
      <c r="I11697" s="2">
        <v>1755</v>
      </c>
      <c r="J11697" s="3">
        <v>3570</v>
      </c>
      <c r="K11697">
        <f>Table1[[#This Row],[Total Revenue + Open]]/Table1[[#This Row],[Qty]]</f>
        <v>2.0341880341880341</v>
      </c>
      <c r="L11697">
        <f>Table1[[#This Row],[Total Revenue + Open]]/Table1[[#This Row],[Qty]]</f>
        <v>2.0341880341880341</v>
      </c>
    </row>
    <row r="11698" spans="1:12" hidden="1">
      <c r="A11698" t="s">
        <v>710</v>
      </c>
      <c r="B11698" t="s">
        <v>11</v>
      </c>
      <c r="C11698" t="s">
        <v>119</v>
      </c>
      <c r="D11698" t="s">
        <v>712</v>
      </c>
      <c r="E11698" t="s">
        <v>15</v>
      </c>
      <c r="F11698" t="s">
        <v>183</v>
      </c>
      <c r="G11698" t="s">
        <v>187</v>
      </c>
      <c r="H11698" s="1">
        <v>2021</v>
      </c>
      <c r="I11698" s="2">
        <v>1005</v>
      </c>
      <c r="J11698" s="3">
        <v>2040</v>
      </c>
      <c r="K11698">
        <f>Table1[[#This Row],[Total Revenue + Open]]/Table1[[#This Row],[Qty]]</f>
        <v>2.0298507462686568</v>
      </c>
      <c r="L11698">
        <f>Table1[[#This Row],[Total Revenue + Open]]/Table1[[#This Row],[Qty]]</f>
        <v>2.0298507462686568</v>
      </c>
    </row>
    <row r="11699" spans="1:12" hidden="1">
      <c r="A11699" t="s">
        <v>710</v>
      </c>
      <c r="B11699" t="s">
        <v>11</v>
      </c>
      <c r="C11699" t="s">
        <v>119</v>
      </c>
      <c r="D11699" t="s">
        <v>712</v>
      </c>
      <c r="E11699" t="s">
        <v>15</v>
      </c>
      <c r="F11699" t="s">
        <v>183</v>
      </c>
      <c r="G11699" t="s">
        <v>187</v>
      </c>
      <c r="H11699" s="1">
        <v>2021</v>
      </c>
      <c r="I11699" s="2">
        <v>2215</v>
      </c>
      <c r="J11699" s="3">
        <v>4488</v>
      </c>
      <c r="K11699">
        <f>Table1[[#This Row],[Total Revenue + Open]]/Table1[[#This Row],[Qty]]</f>
        <v>2.0261851015801353</v>
      </c>
      <c r="L11699">
        <f>Table1[[#This Row],[Total Revenue + Open]]/Table1[[#This Row],[Qty]]</f>
        <v>2.0261851015801353</v>
      </c>
    </row>
    <row r="11700" spans="1:12" hidden="1">
      <c r="A11700" t="s">
        <v>710</v>
      </c>
      <c r="B11700" t="s">
        <v>11</v>
      </c>
      <c r="C11700" t="s">
        <v>119</v>
      </c>
      <c r="D11700" t="s">
        <v>712</v>
      </c>
      <c r="E11700" t="s">
        <v>15</v>
      </c>
      <c r="F11700" t="s">
        <v>183</v>
      </c>
      <c r="G11700" t="s">
        <v>187</v>
      </c>
      <c r="H11700" s="1">
        <v>2021</v>
      </c>
      <c r="I11700" s="2">
        <v>1810</v>
      </c>
      <c r="J11700" s="3">
        <v>3672</v>
      </c>
      <c r="K11700">
        <f>Table1[[#This Row],[Total Revenue + Open]]/Table1[[#This Row],[Qty]]</f>
        <v>2.0287292817679559</v>
      </c>
      <c r="L11700">
        <f>Table1[[#This Row],[Total Revenue + Open]]/Table1[[#This Row],[Qty]]</f>
        <v>2.0287292817679559</v>
      </c>
    </row>
    <row r="11701" spans="1:12" hidden="1">
      <c r="A11701" t="s">
        <v>710</v>
      </c>
      <c r="B11701" t="s">
        <v>11</v>
      </c>
      <c r="C11701" t="s">
        <v>119</v>
      </c>
      <c r="D11701" t="s">
        <v>712</v>
      </c>
      <c r="E11701" t="s">
        <v>15</v>
      </c>
      <c r="F11701" t="s">
        <v>183</v>
      </c>
      <c r="G11701" t="s">
        <v>187</v>
      </c>
      <c r="H11701" s="1">
        <v>2021</v>
      </c>
      <c r="I11701" s="2">
        <v>200</v>
      </c>
      <c r="J11701" s="3">
        <v>408</v>
      </c>
      <c r="K11701">
        <f>Table1[[#This Row],[Total Revenue + Open]]/Table1[[#This Row],[Qty]]</f>
        <v>2.04</v>
      </c>
      <c r="L11701">
        <f>Table1[[#This Row],[Total Revenue + Open]]/Table1[[#This Row],[Qty]]</f>
        <v>2.04</v>
      </c>
    </row>
    <row r="11702" spans="1:12">
      <c r="A11702" t="s">
        <v>10</v>
      </c>
      <c r="B11702" t="s">
        <v>11</v>
      </c>
      <c r="C11702" t="s">
        <v>73</v>
      </c>
      <c r="D11702" t="s">
        <v>102</v>
      </c>
      <c r="E11702" t="s">
        <v>19</v>
      </c>
      <c r="F11702" t="s">
        <v>20</v>
      </c>
      <c r="G11702" t="s">
        <v>38</v>
      </c>
      <c r="H11702" s="1">
        <v>2022</v>
      </c>
      <c r="I11702" s="2">
        <v>1390</v>
      </c>
      <c r="J11702" s="3">
        <v>695</v>
      </c>
      <c r="K11702">
        <f>Table1[[#This Row],[Total Revenue + Open]]/Table1[[#This Row],[Qty]]</f>
        <v>0.5</v>
      </c>
      <c r="L11702">
        <f>Table1[[#This Row],[Total Revenue + Open]]/Table1[[#This Row],[Qty]]</f>
        <v>0.5</v>
      </c>
    </row>
    <row r="11703" spans="1:12">
      <c r="A11703" t="s">
        <v>10</v>
      </c>
      <c r="B11703" t="s">
        <v>11</v>
      </c>
      <c r="C11703" t="s">
        <v>73</v>
      </c>
      <c r="D11703" t="s">
        <v>102</v>
      </c>
      <c r="E11703" t="s">
        <v>15</v>
      </c>
      <c r="F11703" t="s">
        <v>80</v>
      </c>
      <c r="G11703" t="s">
        <v>82</v>
      </c>
      <c r="H11703" s="1">
        <v>2022</v>
      </c>
      <c r="I11703" s="2">
        <v>375</v>
      </c>
      <c r="J11703" s="3">
        <v>431.25</v>
      </c>
      <c r="K11703">
        <f>Table1[[#This Row],[Total Revenue + Open]]/Table1[[#This Row],[Qty]]</f>
        <v>1.1499999999999999</v>
      </c>
      <c r="L11703">
        <f>Table1[[#This Row],[Qty]]/Table1[[#This Row],[Total Revenue + Open]]</f>
        <v>0.86956521739130432</v>
      </c>
    </row>
    <row r="11704" spans="1:12">
      <c r="A11704" t="s">
        <v>10</v>
      </c>
      <c r="B11704" t="s">
        <v>11</v>
      </c>
      <c r="C11704" t="s">
        <v>73</v>
      </c>
      <c r="D11704" t="s">
        <v>102</v>
      </c>
      <c r="E11704" t="s">
        <v>15</v>
      </c>
      <c r="F11704" t="s">
        <v>80</v>
      </c>
      <c r="G11704" t="s">
        <v>84</v>
      </c>
      <c r="H11704" s="1">
        <v>2022</v>
      </c>
      <c r="I11704" s="2">
        <v>375</v>
      </c>
      <c r="J11704" s="3">
        <v>431.25</v>
      </c>
      <c r="K11704">
        <f>Table1[[#This Row],[Total Revenue + Open]]/Table1[[#This Row],[Qty]]</f>
        <v>1.1499999999999999</v>
      </c>
      <c r="L11704">
        <f>Table1[[#This Row],[Qty]]/Table1[[#This Row],[Total Revenue + Open]]</f>
        <v>0.86956521739130432</v>
      </c>
    </row>
    <row r="11705" spans="1:12">
      <c r="A11705" t="s">
        <v>10</v>
      </c>
      <c r="B11705" t="s">
        <v>11</v>
      </c>
      <c r="C11705" t="s">
        <v>73</v>
      </c>
      <c r="D11705" t="s">
        <v>102</v>
      </c>
      <c r="E11705" t="s">
        <v>19</v>
      </c>
      <c r="F11705" t="s">
        <v>20</v>
      </c>
      <c r="G11705" t="s">
        <v>39</v>
      </c>
      <c r="H11705" s="1">
        <v>2022</v>
      </c>
      <c r="I11705" s="2">
        <v>445</v>
      </c>
      <c r="J11705" s="3">
        <v>222.5</v>
      </c>
      <c r="K11705">
        <f>Table1[[#This Row],[Total Revenue + Open]]/Table1[[#This Row],[Qty]]</f>
        <v>0.5</v>
      </c>
      <c r="L11705">
        <f>Table1[[#This Row],[Total Revenue + Open]]/Table1[[#This Row],[Qty]]</f>
        <v>0.5</v>
      </c>
    </row>
    <row r="11706" spans="1:12">
      <c r="A11706" t="s">
        <v>10</v>
      </c>
      <c r="B11706" t="s">
        <v>11</v>
      </c>
      <c r="C11706" t="s">
        <v>73</v>
      </c>
      <c r="D11706" t="s">
        <v>102</v>
      </c>
      <c r="E11706" t="s">
        <v>19</v>
      </c>
      <c r="F11706" t="s">
        <v>20</v>
      </c>
      <c r="G11706" t="s">
        <v>39</v>
      </c>
      <c r="H11706" s="1">
        <v>2022</v>
      </c>
      <c r="I11706" s="2">
        <v>265</v>
      </c>
      <c r="J11706" s="3">
        <v>132.5</v>
      </c>
      <c r="K11706">
        <f>Table1[[#This Row],[Total Revenue + Open]]/Table1[[#This Row],[Qty]]</f>
        <v>0.5</v>
      </c>
      <c r="L11706">
        <f>Table1[[#This Row],[Total Revenue + Open]]/Table1[[#This Row],[Qty]]</f>
        <v>0.5</v>
      </c>
    </row>
    <row r="11707" spans="1:12">
      <c r="A11707" t="s">
        <v>10</v>
      </c>
      <c r="B11707" t="s">
        <v>11</v>
      </c>
      <c r="C11707" t="s">
        <v>73</v>
      </c>
      <c r="D11707" t="s">
        <v>102</v>
      </c>
      <c r="E11707" t="s">
        <v>22</v>
      </c>
      <c r="F11707" t="s">
        <v>61</v>
      </c>
      <c r="G11707" t="s">
        <v>62</v>
      </c>
      <c r="H11707" s="1">
        <v>2022</v>
      </c>
      <c r="I11707" s="2">
        <v>260</v>
      </c>
      <c r="J11707" s="3">
        <v>130</v>
      </c>
      <c r="K11707">
        <f>Table1[[#This Row],[Total Revenue + Open]]/Table1[[#This Row],[Qty]]</f>
        <v>0.5</v>
      </c>
      <c r="L11707">
        <f>Table1[[#This Row],[Total Revenue + Open]]/Table1[[#This Row],[Qty]]</f>
        <v>0.5</v>
      </c>
    </row>
    <row r="11708" spans="1:12">
      <c r="A11708" t="s">
        <v>10</v>
      </c>
      <c r="B11708" t="s">
        <v>11</v>
      </c>
      <c r="C11708" t="s">
        <v>73</v>
      </c>
      <c r="D11708" t="s">
        <v>102</v>
      </c>
      <c r="E11708" t="s">
        <v>12</v>
      </c>
      <c r="F11708" t="s">
        <v>13</v>
      </c>
      <c r="G11708" t="s">
        <v>14</v>
      </c>
      <c r="H11708" s="1">
        <v>2022</v>
      </c>
      <c r="I11708" s="2">
        <v>800</v>
      </c>
      <c r="J11708" s="3">
        <v>104</v>
      </c>
      <c r="K11708">
        <f>Table1[[#This Row],[Total Revenue + Open]]/Table1[[#This Row],[Qty]]</f>
        <v>0.13</v>
      </c>
      <c r="L11708">
        <f>Table1[[#This Row],[Total Revenue + Open]]/Table1[[#This Row],[Qty]]</f>
        <v>0.13</v>
      </c>
    </row>
    <row r="11709" spans="1:12">
      <c r="A11709" t="s">
        <v>10</v>
      </c>
      <c r="B11709" t="s">
        <v>11</v>
      </c>
      <c r="C11709" t="s">
        <v>73</v>
      </c>
      <c r="D11709" t="s">
        <v>102</v>
      </c>
      <c r="E11709" t="s">
        <v>19</v>
      </c>
      <c r="F11709" t="s">
        <v>20</v>
      </c>
      <c r="G11709" t="s">
        <v>38</v>
      </c>
      <c r="H11709" s="1">
        <v>2022</v>
      </c>
      <c r="I11709" s="2">
        <v>110</v>
      </c>
      <c r="J11709" s="3">
        <v>55</v>
      </c>
      <c r="K11709">
        <f>Table1[[#This Row],[Total Revenue + Open]]/Table1[[#This Row],[Qty]]</f>
        <v>0.5</v>
      </c>
      <c r="L11709">
        <f>Table1[[#This Row],[Total Revenue + Open]]/Table1[[#This Row],[Qty]]</f>
        <v>0.5</v>
      </c>
    </row>
    <row r="11710" spans="1:12" hidden="1">
      <c r="A11710" t="s">
        <v>710</v>
      </c>
      <c r="B11710" t="s">
        <v>11</v>
      </c>
      <c r="C11710" t="s">
        <v>119</v>
      </c>
      <c r="D11710" t="s">
        <v>712</v>
      </c>
      <c r="E11710" t="s">
        <v>15</v>
      </c>
      <c r="F11710" t="s">
        <v>183</v>
      </c>
      <c r="G11710" t="s">
        <v>190</v>
      </c>
      <c r="H11710" s="1">
        <v>2019</v>
      </c>
      <c r="I11710" s="2">
        <v>5830</v>
      </c>
      <c r="J11710" s="3">
        <v>11136</v>
      </c>
      <c r="K11710">
        <f>Table1[[#This Row],[Total Revenue + Open]]/Table1[[#This Row],[Qty]]</f>
        <v>1.9101200686106345</v>
      </c>
      <c r="L11710">
        <f>Table1[[#This Row],[Total Revenue + Open]]/Table1[[#This Row],[Qty]]</f>
        <v>1.9101200686106345</v>
      </c>
    </row>
    <row r="11711" spans="1:12" hidden="1">
      <c r="A11711" t="s">
        <v>710</v>
      </c>
      <c r="B11711" t="s">
        <v>11</v>
      </c>
      <c r="C11711" t="s">
        <v>119</v>
      </c>
      <c r="D11711" t="s">
        <v>712</v>
      </c>
      <c r="E11711" t="s">
        <v>15</v>
      </c>
      <c r="F11711" t="s">
        <v>183</v>
      </c>
      <c r="G11711" t="s">
        <v>190</v>
      </c>
      <c r="H11711" s="1">
        <v>2019</v>
      </c>
      <c r="I11711" s="2">
        <v>1610</v>
      </c>
      <c r="J11711" s="3">
        <v>3072</v>
      </c>
      <c r="K11711">
        <f>Table1[[#This Row],[Total Revenue + Open]]/Table1[[#This Row],[Qty]]</f>
        <v>1.9080745341614906</v>
      </c>
      <c r="L11711">
        <f>Table1[[#This Row],[Total Revenue + Open]]/Table1[[#This Row],[Qty]]</f>
        <v>1.9080745341614906</v>
      </c>
    </row>
    <row r="11712" spans="1:12" hidden="1">
      <c r="A11712" t="s">
        <v>710</v>
      </c>
      <c r="B11712" t="s">
        <v>11</v>
      </c>
      <c r="C11712" t="s">
        <v>119</v>
      </c>
      <c r="D11712" t="s">
        <v>712</v>
      </c>
      <c r="E11712" t="s">
        <v>15</v>
      </c>
      <c r="F11712" t="s">
        <v>183</v>
      </c>
      <c r="G11712" t="s">
        <v>190</v>
      </c>
      <c r="H11712" s="1">
        <v>2019</v>
      </c>
      <c r="I11712" s="2">
        <v>2115</v>
      </c>
      <c r="J11712" s="3">
        <v>4032</v>
      </c>
      <c r="K11712">
        <f>Table1[[#This Row],[Total Revenue + Open]]/Table1[[#This Row],[Qty]]</f>
        <v>1.9063829787234043</v>
      </c>
      <c r="L11712">
        <f>Table1[[#This Row],[Total Revenue + Open]]/Table1[[#This Row],[Qty]]</f>
        <v>1.9063829787234043</v>
      </c>
    </row>
    <row r="11713" spans="1:12" hidden="1">
      <c r="A11713" t="s">
        <v>710</v>
      </c>
      <c r="B11713" t="s">
        <v>11</v>
      </c>
      <c r="C11713" t="s">
        <v>119</v>
      </c>
      <c r="D11713" t="s">
        <v>712</v>
      </c>
      <c r="E11713" t="s">
        <v>15</v>
      </c>
      <c r="F11713" t="s">
        <v>183</v>
      </c>
      <c r="G11713" t="s">
        <v>190</v>
      </c>
      <c r="H11713" s="1">
        <v>2019</v>
      </c>
      <c r="I11713" s="2">
        <v>2215</v>
      </c>
      <c r="J11713" s="3">
        <v>4224</v>
      </c>
      <c r="K11713">
        <f>Table1[[#This Row],[Total Revenue + Open]]/Table1[[#This Row],[Qty]]</f>
        <v>1.9069977426636568</v>
      </c>
      <c r="L11713">
        <f>Table1[[#This Row],[Total Revenue + Open]]/Table1[[#This Row],[Qty]]</f>
        <v>1.9069977426636568</v>
      </c>
    </row>
    <row r="11714" spans="1:12" hidden="1">
      <c r="A11714" t="s">
        <v>710</v>
      </c>
      <c r="B11714" t="s">
        <v>11</v>
      </c>
      <c r="C11714" t="s">
        <v>119</v>
      </c>
      <c r="D11714" t="s">
        <v>712</v>
      </c>
      <c r="E11714" t="s">
        <v>15</v>
      </c>
      <c r="F11714" t="s">
        <v>183</v>
      </c>
      <c r="G11714" t="s">
        <v>190</v>
      </c>
      <c r="H11714" s="1">
        <v>2019</v>
      </c>
      <c r="I11714" s="2">
        <v>2515</v>
      </c>
      <c r="J11714" s="3">
        <v>4800</v>
      </c>
      <c r="K11714">
        <f>Table1[[#This Row],[Total Revenue + Open]]/Table1[[#This Row],[Qty]]</f>
        <v>1.9085487077534791</v>
      </c>
      <c r="L11714">
        <f>Table1[[#This Row],[Total Revenue + Open]]/Table1[[#This Row],[Qty]]</f>
        <v>1.9085487077534791</v>
      </c>
    </row>
    <row r="11715" spans="1:12" hidden="1">
      <c r="A11715" t="s">
        <v>710</v>
      </c>
      <c r="B11715" t="s">
        <v>11</v>
      </c>
      <c r="C11715" t="s">
        <v>119</v>
      </c>
      <c r="D11715" t="s">
        <v>712</v>
      </c>
      <c r="E11715" t="s">
        <v>15</v>
      </c>
      <c r="F11715" t="s">
        <v>183</v>
      </c>
      <c r="G11715" t="s">
        <v>190</v>
      </c>
      <c r="H11715" s="1">
        <v>2019</v>
      </c>
      <c r="I11715" s="2">
        <v>2815</v>
      </c>
      <c r="J11715" s="3">
        <v>5376</v>
      </c>
      <c r="K11715">
        <f>Table1[[#This Row],[Total Revenue + Open]]/Table1[[#This Row],[Qty]]</f>
        <v>1.9097690941385435</v>
      </c>
      <c r="L11715">
        <f>Table1[[#This Row],[Total Revenue + Open]]/Table1[[#This Row],[Qty]]</f>
        <v>1.9097690941385435</v>
      </c>
    </row>
    <row r="11716" spans="1:12" hidden="1">
      <c r="A11716" t="s">
        <v>710</v>
      </c>
      <c r="B11716" t="s">
        <v>11</v>
      </c>
      <c r="C11716" t="s">
        <v>119</v>
      </c>
      <c r="D11716" t="s">
        <v>712</v>
      </c>
      <c r="E11716" t="s">
        <v>15</v>
      </c>
      <c r="F11716" t="s">
        <v>183</v>
      </c>
      <c r="G11716" t="s">
        <v>190</v>
      </c>
      <c r="H11716" s="1">
        <v>2019</v>
      </c>
      <c r="I11716" s="2">
        <v>3015</v>
      </c>
      <c r="J11716" s="3">
        <v>5760</v>
      </c>
      <c r="K11716">
        <f>Table1[[#This Row],[Total Revenue + Open]]/Table1[[#This Row],[Qty]]</f>
        <v>1.9104477611940298</v>
      </c>
      <c r="L11716">
        <f>Table1[[#This Row],[Total Revenue + Open]]/Table1[[#This Row],[Qty]]</f>
        <v>1.9104477611940298</v>
      </c>
    </row>
    <row r="11717" spans="1:12" hidden="1">
      <c r="A11717" t="s">
        <v>710</v>
      </c>
      <c r="B11717" t="s">
        <v>11</v>
      </c>
      <c r="C11717" t="s">
        <v>119</v>
      </c>
      <c r="D11717" t="s">
        <v>712</v>
      </c>
      <c r="E11717" t="s">
        <v>15</v>
      </c>
      <c r="F11717" t="s">
        <v>183</v>
      </c>
      <c r="G11717" t="s">
        <v>190</v>
      </c>
      <c r="H11717" s="1">
        <v>2019</v>
      </c>
      <c r="I11717" s="2">
        <v>2615</v>
      </c>
      <c r="J11717" s="3">
        <v>4992</v>
      </c>
      <c r="K11717">
        <f>Table1[[#This Row],[Total Revenue + Open]]/Table1[[#This Row],[Qty]]</f>
        <v>1.9089866156787763</v>
      </c>
      <c r="L11717">
        <f>Table1[[#This Row],[Total Revenue + Open]]/Table1[[#This Row],[Qty]]</f>
        <v>1.9089866156787763</v>
      </c>
    </row>
    <row r="11718" spans="1:12" hidden="1">
      <c r="A11718" t="s">
        <v>710</v>
      </c>
      <c r="B11718" t="s">
        <v>11</v>
      </c>
      <c r="C11718" t="s">
        <v>119</v>
      </c>
      <c r="D11718" t="s">
        <v>712</v>
      </c>
      <c r="E11718" t="s">
        <v>15</v>
      </c>
      <c r="F11718" t="s">
        <v>183</v>
      </c>
      <c r="G11718" t="s">
        <v>190</v>
      </c>
      <c r="H11718" s="1">
        <v>2020</v>
      </c>
      <c r="I11718" s="2">
        <v>5025</v>
      </c>
      <c r="J11718" s="3">
        <v>10200</v>
      </c>
      <c r="K11718">
        <f>Table1[[#This Row],[Total Revenue + Open]]/Table1[[#This Row],[Qty]]</f>
        <v>2.0298507462686568</v>
      </c>
      <c r="L11718">
        <f>Table1[[#This Row],[Total Revenue + Open]]/Table1[[#This Row],[Qty]]</f>
        <v>2.0298507462686568</v>
      </c>
    </row>
    <row r="11719" spans="1:12" hidden="1">
      <c r="A11719" t="s">
        <v>710</v>
      </c>
      <c r="B11719" t="s">
        <v>11</v>
      </c>
      <c r="C11719" t="s">
        <v>119</v>
      </c>
      <c r="D11719" t="s">
        <v>712</v>
      </c>
      <c r="E11719" t="s">
        <v>15</v>
      </c>
      <c r="F11719" t="s">
        <v>183</v>
      </c>
      <c r="G11719" t="s">
        <v>190</v>
      </c>
      <c r="H11719" s="1">
        <v>2020</v>
      </c>
      <c r="I11719" s="2">
        <v>1210</v>
      </c>
      <c r="J11719" s="3">
        <v>2448</v>
      </c>
      <c r="K11719">
        <f>Table1[[#This Row],[Total Revenue + Open]]/Table1[[#This Row],[Qty]]</f>
        <v>2.0231404958677688</v>
      </c>
      <c r="L11719">
        <f>Table1[[#This Row],[Total Revenue + Open]]/Table1[[#This Row],[Qty]]</f>
        <v>2.0231404958677688</v>
      </c>
    </row>
    <row r="11720" spans="1:12" hidden="1">
      <c r="A11720" t="s">
        <v>710</v>
      </c>
      <c r="B11720" t="s">
        <v>11</v>
      </c>
      <c r="C11720" t="s">
        <v>119</v>
      </c>
      <c r="D11720" t="s">
        <v>712</v>
      </c>
      <c r="E11720" t="s">
        <v>15</v>
      </c>
      <c r="F11720" t="s">
        <v>183</v>
      </c>
      <c r="G11720" t="s">
        <v>190</v>
      </c>
      <c r="H11720" s="1">
        <v>2020</v>
      </c>
      <c r="I11720" s="2">
        <v>3065</v>
      </c>
      <c r="J11720" s="3">
        <v>6222</v>
      </c>
      <c r="K11720">
        <f>Table1[[#This Row],[Total Revenue + Open]]/Table1[[#This Row],[Qty]]</f>
        <v>2.0300163132137032</v>
      </c>
      <c r="L11720">
        <f>Table1[[#This Row],[Total Revenue + Open]]/Table1[[#This Row],[Qty]]</f>
        <v>2.0300163132137032</v>
      </c>
    </row>
    <row r="11721" spans="1:12" hidden="1">
      <c r="A11721" t="s">
        <v>710</v>
      </c>
      <c r="B11721" t="s">
        <v>11</v>
      </c>
      <c r="C11721" t="s">
        <v>119</v>
      </c>
      <c r="D11721" t="s">
        <v>712</v>
      </c>
      <c r="E11721" t="s">
        <v>15</v>
      </c>
      <c r="F11721" t="s">
        <v>183</v>
      </c>
      <c r="G11721" t="s">
        <v>190</v>
      </c>
      <c r="H11721" s="1">
        <v>2020</v>
      </c>
      <c r="I11721" s="2">
        <v>1510</v>
      </c>
      <c r="J11721" s="3">
        <v>3060</v>
      </c>
      <c r="K11721">
        <f>Table1[[#This Row],[Total Revenue + Open]]/Table1[[#This Row],[Qty]]</f>
        <v>2.0264900662251657</v>
      </c>
      <c r="L11721">
        <f>Table1[[#This Row],[Total Revenue + Open]]/Table1[[#This Row],[Qty]]</f>
        <v>2.0264900662251657</v>
      </c>
    </row>
    <row r="11722" spans="1:12" hidden="1">
      <c r="A11722" t="s">
        <v>710</v>
      </c>
      <c r="B11722" t="s">
        <v>11</v>
      </c>
      <c r="C11722" t="s">
        <v>119</v>
      </c>
      <c r="D11722" t="s">
        <v>712</v>
      </c>
      <c r="E11722" t="s">
        <v>15</v>
      </c>
      <c r="F11722" t="s">
        <v>183</v>
      </c>
      <c r="G11722" t="s">
        <v>190</v>
      </c>
      <c r="H11722" s="1">
        <v>2021</v>
      </c>
      <c r="I11722" s="2">
        <v>4720</v>
      </c>
      <c r="J11722" s="3">
        <v>9588</v>
      </c>
      <c r="K11722">
        <f>Table1[[#This Row],[Total Revenue + Open]]/Table1[[#This Row],[Qty]]</f>
        <v>2.0313559322033896</v>
      </c>
      <c r="L11722">
        <f>Table1[[#This Row],[Total Revenue + Open]]/Table1[[#This Row],[Qty]]</f>
        <v>2.0313559322033896</v>
      </c>
    </row>
    <row r="11723" spans="1:12" hidden="1">
      <c r="A11723" t="s">
        <v>710</v>
      </c>
      <c r="B11723" t="s">
        <v>11</v>
      </c>
      <c r="C11723" t="s">
        <v>119</v>
      </c>
      <c r="D11723" t="s">
        <v>712</v>
      </c>
      <c r="E11723" t="s">
        <v>15</v>
      </c>
      <c r="F11723" t="s">
        <v>183</v>
      </c>
      <c r="G11723" t="s">
        <v>190</v>
      </c>
      <c r="H11723" s="1">
        <v>2021</v>
      </c>
      <c r="I11723" s="2">
        <v>2415</v>
      </c>
      <c r="J11723" s="3">
        <v>4896</v>
      </c>
      <c r="K11723">
        <f>Table1[[#This Row],[Total Revenue + Open]]/Table1[[#This Row],[Qty]]</f>
        <v>2.0273291925465839</v>
      </c>
      <c r="L11723">
        <f>Table1[[#This Row],[Total Revenue + Open]]/Table1[[#This Row],[Qty]]</f>
        <v>2.0273291925465839</v>
      </c>
    </row>
    <row r="11724" spans="1:12" hidden="1">
      <c r="A11724" t="s">
        <v>710</v>
      </c>
      <c r="B11724" t="s">
        <v>11</v>
      </c>
      <c r="C11724" t="s">
        <v>119</v>
      </c>
      <c r="D11724" t="s">
        <v>712</v>
      </c>
      <c r="E11724" t="s">
        <v>15</v>
      </c>
      <c r="F11724" t="s">
        <v>183</v>
      </c>
      <c r="G11724" t="s">
        <v>190</v>
      </c>
      <c r="H11724" s="1">
        <v>2021</v>
      </c>
      <c r="I11724" s="2">
        <v>550</v>
      </c>
      <c r="J11724" s="3">
        <v>1122</v>
      </c>
      <c r="K11724">
        <f>Table1[[#This Row],[Total Revenue + Open]]/Table1[[#This Row],[Qty]]</f>
        <v>2.04</v>
      </c>
      <c r="L11724">
        <f>Table1[[#This Row],[Total Revenue + Open]]/Table1[[#This Row],[Qty]]</f>
        <v>2.04</v>
      </c>
    </row>
    <row r="11725" spans="1:12" hidden="1">
      <c r="A11725" t="s">
        <v>710</v>
      </c>
      <c r="B11725" t="s">
        <v>11</v>
      </c>
      <c r="C11725" t="s">
        <v>119</v>
      </c>
      <c r="D11725" t="s">
        <v>712</v>
      </c>
      <c r="E11725" t="s">
        <v>15</v>
      </c>
      <c r="F11725" t="s">
        <v>183</v>
      </c>
      <c r="G11725" t="s">
        <v>190</v>
      </c>
      <c r="H11725" s="1">
        <v>2021</v>
      </c>
      <c r="I11725" s="2">
        <v>11560</v>
      </c>
      <c r="J11725" s="3">
        <v>23460</v>
      </c>
      <c r="K11725">
        <f>Table1[[#This Row],[Total Revenue + Open]]/Table1[[#This Row],[Qty]]</f>
        <v>2.0294117647058822</v>
      </c>
      <c r="L11725">
        <f>Table1[[#This Row],[Total Revenue + Open]]/Table1[[#This Row],[Qty]]</f>
        <v>2.0294117647058822</v>
      </c>
    </row>
    <row r="11726" spans="1:12" hidden="1">
      <c r="A11726" t="s">
        <v>710</v>
      </c>
      <c r="B11726" t="s">
        <v>11</v>
      </c>
      <c r="C11726" t="s">
        <v>119</v>
      </c>
      <c r="D11726" t="s">
        <v>712</v>
      </c>
      <c r="E11726" t="s">
        <v>15</v>
      </c>
      <c r="F11726" t="s">
        <v>183</v>
      </c>
      <c r="G11726" t="s">
        <v>190</v>
      </c>
      <c r="H11726" s="1">
        <v>2021</v>
      </c>
      <c r="I11726" s="2">
        <v>200</v>
      </c>
      <c r="J11726" s="3">
        <v>408</v>
      </c>
      <c r="K11726">
        <f>Table1[[#This Row],[Total Revenue + Open]]/Table1[[#This Row],[Qty]]</f>
        <v>2.04</v>
      </c>
      <c r="L11726">
        <f>Table1[[#This Row],[Total Revenue + Open]]/Table1[[#This Row],[Qty]]</f>
        <v>2.04</v>
      </c>
    </row>
    <row r="11727" spans="1:12">
      <c r="A11727" t="s">
        <v>10</v>
      </c>
      <c r="B11727" t="s">
        <v>11</v>
      </c>
      <c r="C11727" t="s">
        <v>73</v>
      </c>
      <c r="D11727" t="s">
        <v>102</v>
      </c>
      <c r="E11727" t="s">
        <v>19</v>
      </c>
      <c r="F11727" t="s">
        <v>20</v>
      </c>
      <c r="G11727" t="s">
        <v>39</v>
      </c>
      <c r="H11727" s="1">
        <v>2022</v>
      </c>
      <c r="I11727" s="2">
        <v>25</v>
      </c>
      <c r="J11727" s="3">
        <v>12.5</v>
      </c>
      <c r="K11727">
        <f>Table1[[#This Row],[Total Revenue + Open]]/Table1[[#This Row],[Qty]]</f>
        <v>0.5</v>
      </c>
      <c r="L11727">
        <f>Table1[[#This Row],[Total Revenue + Open]]/Table1[[#This Row],[Qty]]</f>
        <v>0.5</v>
      </c>
    </row>
    <row r="11728" spans="1:12" hidden="1">
      <c r="A11728" t="s">
        <v>710</v>
      </c>
      <c r="B11728" t="s">
        <v>11</v>
      </c>
      <c r="C11728" t="s">
        <v>119</v>
      </c>
      <c r="D11728" t="s">
        <v>712</v>
      </c>
      <c r="E11728" t="s">
        <v>15</v>
      </c>
      <c r="F11728" t="s">
        <v>183</v>
      </c>
      <c r="G11728" t="s">
        <v>190</v>
      </c>
      <c r="H11728" s="1">
        <v>2017</v>
      </c>
      <c r="I11728" s="2">
        <v>9045</v>
      </c>
      <c r="J11728" s="3">
        <v>17280</v>
      </c>
      <c r="K11728">
        <f>Table1[[#This Row],[Total Revenue + Open]]/Table1[[#This Row],[Qty]]</f>
        <v>1.9104477611940298</v>
      </c>
      <c r="L11728">
        <f>Table1[[#This Row],[Total Revenue + Open]]/Table1[[#This Row],[Qty]]</f>
        <v>1.9104477611940298</v>
      </c>
    </row>
    <row r="11729" spans="1:12" hidden="1">
      <c r="A11729" t="s">
        <v>710</v>
      </c>
      <c r="B11729" t="s">
        <v>11</v>
      </c>
      <c r="C11729" t="s">
        <v>119</v>
      </c>
      <c r="D11729" t="s">
        <v>712</v>
      </c>
      <c r="E11729" t="s">
        <v>15</v>
      </c>
      <c r="F11729" t="s">
        <v>183</v>
      </c>
      <c r="G11729" t="s">
        <v>190</v>
      </c>
      <c r="H11729" s="1">
        <v>2017</v>
      </c>
      <c r="I11729" s="2">
        <v>2615</v>
      </c>
      <c r="J11729" s="3">
        <v>4992</v>
      </c>
      <c r="K11729">
        <f>Table1[[#This Row],[Total Revenue + Open]]/Table1[[#This Row],[Qty]]</f>
        <v>1.9089866156787763</v>
      </c>
      <c r="L11729">
        <f>Table1[[#This Row],[Total Revenue + Open]]/Table1[[#This Row],[Qty]]</f>
        <v>1.9089866156787763</v>
      </c>
    </row>
    <row r="11730" spans="1:12" hidden="1">
      <c r="A11730" t="s">
        <v>710</v>
      </c>
      <c r="B11730" t="s">
        <v>11</v>
      </c>
      <c r="C11730" t="s">
        <v>119</v>
      </c>
      <c r="D11730" t="s">
        <v>712</v>
      </c>
      <c r="E11730" t="s">
        <v>15</v>
      </c>
      <c r="F11730" t="s">
        <v>183</v>
      </c>
      <c r="G11730" t="s">
        <v>190</v>
      </c>
      <c r="H11730" s="1">
        <v>2017</v>
      </c>
      <c r="I11730" s="2">
        <v>8700</v>
      </c>
      <c r="J11730" s="3">
        <v>16608</v>
      </c>
      <c r="K11730">
        <f>Table1[[#This Row],[Total Revenue + Open]]/Table1[[#This Row],[Qty]]</f>
        <v>1.9089655172413793</v>
      </c>
      <c r="L11730">
        <f>Table1[[#This Row],[Total Revenue + Open]]/Table1[[#This Row],[Qty]]</f>
        <v>1.9089655172413793</v>
      </c>
    </row>
    <row r="11731" spans="1:12" hidden="1">
      <c r="A11731" t="s">
        <v>710</v>
      </c>
      <c r="B11731" t="s">
        <v>11</v>
      </c>
      <c r="C11731" t="s">
        <v>119</v>
      </c>
      <c r="D11731" t="s">
        <v>712</v>
      </c>
      <c r="E11731" t="s">
        <v>15</v>
      </c>
      <c r="F11731" t="s">
        <v>183</v>
      </c>
      <c r="G11731" t="s">
        <v>190</v>
      </c>
      <c r="H11731" s="1">
        <v>2018</v>
      </c>
      <c r="I11731" s="2">
        <v>100</v>
      </c>
      <c r="J11731" s="3">
        <v>192</v>
      </c>
      <c r="K11731">
        <f>Table1[[#This Row],[Total Revenue + Open]]/Table1[[#This Row],[Qty]]</f>
        <v>1.92</v>
      </c>
      <c r="L11731">
        <f>Table1[[#This Row],[Total Revenue + Open]]/Table1[[#This Row],[Qty]]</f>
        <v>1.92</v>
      </c>
    </row>
    <row r="11732" spans="1:12" hidden="1">
      <c r="A11732" t="s">
        <v>710</v>
      </c>
      <c r="B11732" t="s">
        <v>11</v>
      </c>
      <c r="C11732" t="s">
        <v>119</v>
      </c>
      <c r="D11732" t="s">
        <v>712</v>
      </c>
      <c r="E11732" t="s">
        <v>15</v>
      </c>
      <c r="F11732" t="s">
        <v>183</v>
      </c>
      <c r="G11732" t="s">
        <v>190</v>
      </c>
      <c r="H11732" s="1">
        <v>2018</v>
      </c>
      <c r="I11732" s="2">
        <v>800</v>
      </c>
      <c r="J11732" s="3">
        <v>1536</v>
      </c>
      <c r="K11732">
        <f>Table1[[#This Row],[Total Revenue + Open]]/Table1[[#This Row],[Qty]]</f>
        <v>1.92</v>
      </c>
      <c r="L11732">
        <f>Table1[[#This Row],[Total Revenue + Open]]/Table1[[#This Row],[Qty]]</f>
        <v>1.92</v>
      </c>
    </row>
    <row r="11733" spans="1:12" hidden="1">
      <c r="A11733" t="s">
        <v>710</v>
      </c>
      <c r="B11733" t="s">
        <v>11</v>
      </c>
      <c r="C11733" t="s">
        <v>119</v>
      </c>
      <c r="D11733" t="s">
        <v>712</v>
      </c>
      <c r="E11733" t="s">
        <v>15</v>
      </c>
      <c r="F11733" t="s">
        <v>183</v>
      </c>
      <c r="G11733" t="s">
        <v>190</v>
      </c>
      <c r="H11733" s="1">
        <v>2018</v>
      </c>
      <c r="I11733" s="2">
        <v>2010</v>
      </c>
      <c r="J11733" s="3">
        <v>3840</v>
      </c>
      <c r="K11733">
        <f>Table1[[#This Row],[Total Revenue + Open]]/Table1[[#This Row],[Qty]]</f>
        <v>1.9104477611940298</v>
      </c>
      <c r="L11733">
        <f>Table1[[#This Row],[Total Revenue + Open]]/Table1[[#This Row],[Qty]]</f>
        <v>1.9104477611940298</v>
      </c>
    </row>
    <row r="11734" spans="1:12" hidden="1">
      <c r="A11734" t="s">
        <v>710</v>
      </c>
      <c r="B11734" t="s">
        <v>11</v>
      </c>
      <c r="C11734" t="s">
        <v>119</v>
      </c>
      <c r="D11734" t="s">
        <v>712</v>
      </c>
      <c r="E11734" t="s">
        <v>15</v>
      </c>
      <c r="F11734" t="s">
        <v>183</v>
      </c>
      <c r="G11734" t="s">
        <v>190</v>
      </c>
      <c r="H11734" s="1">
        <v>2018</v>
      </c>
      <c r="I11734" s="2">
        <v>6030</v>
      </c>
      <c r="J11734" s="3">
        <v>11520</v>
      </c>
      <c r="K11734">
        <f>Table1[[#This Row],[Total Revenue + Open]]/Table1[[#This Row],[Qty]]</f>
        <v>1.9104477611940298</v>
      </c>
      <c r="L11734">
        <f>Table1[[#This Row],[Total Revenue + Open]]/Table1[[#This Row],[Qty]]</f>
        <v>1.9104477611940298</v>
      </c>
    </row>
    <row r="11735" spans="1:12" hidden="1">
      <c r="A11735" t="s">
        <v>710</v>
      </c>
      <c r="B11735" t="s">
        <v>11</v>
      </c>
      <c r="C11735" t="s">
        <v>119</v>
      </c>
      <c r="D11735" t="s">
        <v>712</v>
      </c>
      <c r="E11735" t="s">
        <v>15</v>
      </c>
      <c r="F11735" t="s">
        <v>183</v>
      </c>
      <c r="G11735" t="s">
        <v>190</v>
      </c>
      <c r="H11735" s="1">
        <v>2018</v>
      </c>
      <c r="I11735" s="2">
        <v>1005</v>
      </c>
      <c r="J11735" s="3">
        <v>1920</v>
      </c>
      <c r="K11735">
        <f>Table1[[#This Row],[Total Revenue + Open]]/Table1[[#This Row],[Qty]]</f>
        <v>1.9104477611940298</v>
      </c>
      <c r="L11735">
        <f>Table1[[#This Row],[Total Revenue + Open]]/Table1[[#This Row],[Qty]]</f>
        <v>1.9104477611940298</v>
      </c>
    </row>
    <row r="11736" spans="1:12" hidden="1">
      <c r="A11736" t="s">
        <v>710</v>
      </c>
      <c r="B11736" t="s">
        <v>11</v>
      </c>
      <c r="C11736" t="s">
        <v>119</v>
      </c>
      <c r="D11736" t="s">
        <v>712</v>
      </c>
      <c r="E11736" t="s">
        <v>15</v>
      </c>
      <c r="F11736" t="s">
        <v>183</v>
      </c>
      <c r="G11736" t="s">
        <v>190</v>
      </c>
      <c r="H11736" s="1">
        <v>2020</v>
      </c>
      <c r="I11736" s="2">
        <v>20100</v>
      </c>
      <c r="J11736" s="3">
        <v>40800</v>
      </c>
      <c r="K11736">
        <f>Table1[[#This Row],[Total Revenue + Open]]/Table1[[#This Row],[Qty]]</f>
        <v>2.0298507462686568</v>
      </c>
      <c r="L11736">
        <f>Table1[[#This Row],[Total Revenue + Open]]/Table1[[#This Row],[Qty]]</f>
        <v>2.0298507462686568</v>
      </c>
    </row>
    <row r="11737" spans="1:12" hidden="1">
      <c r="A11737" t="s">
        <v>710</v>
      </c>
      <c r="B11737" t="s">
        <v>11</v>
      </c>
      <c r="C11737" t="s">
        <v>119</v>
      </c>
      <c r="D11737" t="s">
        <v>712</v>
      </c>
      <c r="E11737" t="s">
        <v>15</v>
      </c>
      <c r="F11737" t="s">
        <v>183</v>
      </c>
      <c r="G11737" t="s">
        <v>190</v>
      </c>
      <c r="H11737" s="1">
        <v>2020</v>
      </c>
      <c r="I11737" s="2">
        <v>10860</v>
      </c>
      <c r="J11737" s="3">
        <v>22032</v>
      </c>
      <c r="K11737">
        <f>Table1[[#This Row],[Total Revenue + Open]]/Table1[[#This Row],[Qty]]</f>
        <v>2.0287292817679559</v>
      </c>
      <c r="L11737">
        <f>Table1[[#This Row],[Total Revenue + Open]]/Table1[[#This Row],[Qty]]</f>
        <v>2.0287292817679559</v>
      </c>
    </row>
    <row r="11738" spans="1:12" hidden="1">
      <c r="A11738" t="s">
        <v>710</v>
      </c>
      <c r="B11738" t="s">
        <v>11</v>
      </c>
      <c r="C11738" t="s">
        <v>119</v>
      </c>
      <c r="D11738" t="s">
        <v>712</v>
      </c>
      <c r="E11738" t="s">
        <v>15</v>
      </c>
      <c r="F11738" t="s">
        <v>183</v>
      </c>
      <c r="G11738" t="s">
        <v>190</v>
      </c>
      <c r="H11738" s="1">
        <v>2020</v>
      </c>
      <c r="I11738" s="2">
        <v>20100</v>
      </c>
      <c r="J11738" s="3">
        <v>40800</v>
      </c>
      <c r="K11738">
        <f>Table1[[#This Row],[Total Revenue + Open]]/Table1[[#This Row],[Qty]]</f>
        <v>2.0298507462686568</v>
      </c>
      <c r="L11738">
        <f>Table1[[#This Row],[Total Revenue + Open]]/Table1[[#This Row],[Qty]]</f>
        <v>2.0298507462686568</v>
      </c>
    </row>
    <row r="11739" spans="1:12" hidden="1">
      <c r="A11739" t="s">
        <v>710</v>
      </c>
      <c r="B11739" t="s">
        <v>11</v>
      </c>
      <c r="C11739" t="s">
        <v>119</v>
      </c>
      <c r="D11739" t="s">
        <v>712</v>
      </c>
      <c r="E11739" t="s">
        <v>15</v>
      </c>
      <c r="F11739" t="s">
        <v>183</v>
      </c>
      <c r="G11739" t="s">
        <v>190</v>
      </c>
      <c r="H11739" s="1">
        <v>2020</v>
      </c>
      <c r="I11739" s="2">
        <v>5430</v>
      </c>
      <c r="J11739" s="3">
        <v>11016</v>
      </c>
      <c r="K11739">
        <f>Table1[[#This Row],[Total Revenue + Open]]/Table1[[#This Row],[Qty]]</f>
        <v>2.0287292817679559</v>
      </c>
      <c r="L11739">
        <f>Table1[[#This Row],[Total Revenue + Open]]/Table1[[#This Row],[Qty]]</f>
        <v>2.0287292817679559</v>
      </c>
    </row>
    <row r="11740" spans="1:12" hidden="1">
      <c r="A11740" t="s">
        <v>710</v>
      </c>
      <c r="B11740" t="s">
        <v>11</v>
      </c>
      <c r="C11740" t="s">
        <v>119</v>
      </c>
      <c r="D11740" t="s">
        <v>712</v>
      </c>
      <c r="E11740" t="s">
        <v>15</v>
      </c>
      <c r="F11740" t="s">
        <v>183</v>
      </c>
      <c r="G11740" t="s">
        <v>190</v>
      </c>
      <c r="H11740" s="1">
        <v>2021</v>
      </c>
      <c r="I11740" s="2">
        <v>10050</v>
      </c>
      <c r="J11740" s="3">
        <v>20400</v>
      </c>
      <c r="K11740">
        <f>Table1[[#This Row],[Total Revenue + Open]]/Table1[[#This Row],[Qty]]</f>
        <v>2.0298507462686568</v>
      </c>
      <c r="L11740">
        <f>Table1[[#This Row],[Total Revenue + Open]]/Table1[[#This Row],[Qty]]</f>
        <v>2.0298507462686568</v>
      </c>
    </row>
    <row r="11741" spans="1:12" hidden="1">
      <c r="A11741" t="s">
        <v>710</v>
      </c>
      <c r="B11741" t="s">
        <v>11</v>
      </c>
      <c r="C11741" t="s">
        <v>119</v>
      </c>
      <c r="D11741" t="s">
        <v>712</v>
      </c>
      <c r="E11741" t="s">
        <v>15</v>
      </c>
      <c r="F11741" t="s">
        <v>183</v>
      </c>
      <c r="G11741" t="s">
        <v>190</v>
      </c>
      <c r="H11741" s="1">
        <v>2021</v>
      </c>
      <c r="I11741" s="2">
        <v>7035</v>
      </c>
      <c r="J11741" s="3">
        <v>14280</v>
      </c>
      <c r="K11741">
        <f>Table1[[#This Row],[Total Revenue + Open]]/Table1[[#This Row],[Qty]]</f>
        <v>2.0298507462686568</v>
      </c>
      <c r="L11741">
        <f>Table1[[#This Row],[Total Revenue + Open]]/Table1[[#This Row],[Qty]]</f>
        <v>2.0298507462686568</v>
      </c>
    </row>
    <row r="11742" spans="1:12" hidden="1">
      <c r="A11742" t="s">
        <v>710</v>
      </c>
      <c r="B11742" t="s">
        <v>11</v>
      </c>
      <c r="C11742" t="s">
        <v>119</v>
      </c>
      <c r="D11742" t="s">
        <v>712</v>
      </c>
      <c r="E11742" t="s">
        <v>15</v>
      </c>
      <c r="F11742" t="s">
        <v>183</v>
      </c>
      <c r="G11742" t="s">
        <v>190</v>
      </c>
      <c r="H11742" s="1">
        <v>2021</v>
      </c>
      <c r="I11742" s="2">
        <v>12060</v>
      </c>
      <c r="J11742" s="3">
        <v>24480</v>
      </c>
      <c r="K11742">
        <f>Table1[[#This Row],[Total Revenue + Open]]/Table1[[#This Row],[Qty]]</f>
        <v>2.0298507462686568</v>
      </c>
      <c r="L11742">
        <f>Table1[[#This Row],[Total Revenue + Open]]/Table1[[#This Row],[Qty]]</f>
        <v>2.0298507462686568</v>
      </c>
    </row>
    <row r="11743" spans="1:12" hidden="1">
      <c r="A11743" t="s">
        <v>710</v>
      </c>
      <c r="B11743" t="s">
        <v>11</v>
      </c>
      <c r="C11743" t="s">
        <v>119</v>
      </c>
      <c r="D11743" t="s">
        <v>712</v>
      </c>
      <c r="E11743" t="s">
        <v>15</v>
      </c>
      <c r="F11743" t="s">
        <v>183</v>
      </c>
      <c r="G11743" t="s">
        <v>190</v>
      </c>
      <c r="H11743" s="1">
        <v>2021</v>
      </c>
      <c r="I11743" s="2">
        <v>48240</v>
      </c>
      <c r="J11743" s="3">
        <v>97920</v>
      </c>
      <c r="K11743">
        <f>Table1[[#This Row],[Total Revenue + Open]]/Table1[[#This Row],[Qty]]</f>
        <v>2.0298507462686568</v>
      </c>
      <c r="L11743">
        <f>Table1[[#This Row],[Total Revenue + Open]]/Table1[[#This Row],[Qty]]</f>
        <v>2.0298507462686568</v>
      </c>
    </row>
    <row r="11744" spans="1:12" hidden="1">
      <c r="A11744" t="s">
        <v>710</v>
      </c>
      <c r="B11744" t="s">
        <v>11</v>
      </c>
      <c r="C11744" t="s">
        <v>119</v>
      </c>
      <c r="D11744" t="s">
        <v>712</v>
      </c>
      <c r="E11744" t="s">
        <v>15</v>
      </c>
      <c r="F11744" t="s">
        <v>183</v>
      </c>
      <c r="G11744" t="s">
        <v>190</v>
      </c>
      <c r="H11744" s="1">
        <v>2021</v>
      </c>
      <c r="I11744" s="2">
        <v>25080</v>
      </c>
      <c r="J11744" s="3">
        <v>50898</v>
      </c>
      <c r="K11744">
        <f>Table1[[#This Row],[Total Revenue + Open]]/Table1[[#This Row],[Qty]]</f>
        <v>2.029425837320574</v>
      </c>
      <c r="L11744">
        <f>Table1[[#This Row],[Total Revenue + Open]]/Table1[[#This Row],[Qty]]</f>
        <v>2.029425837320574</v>
      </c>
    </row>
    <row r="11745" spans="1:12" hidden="1">
      <c r="A11745" t="s">
        <v>710</v>
      </c>
      <c r="B11745" t="s">
        <v>11</v>
      </c>
      <c r="C11745" t="s">
        <v>119</v>
      </c>
      <c r="D11745" t="s">
        <v>712</v>
      </c>
      <c r="E11745" t="s">
        <v>15</v>
      </c>
      <c r="F11745" t="s">
        <v>183</v>
      </c>
      <c r="G11745" t="s">
        <v>190</v>
      </c>
      <c r="H11745" s="1">
        <v>2021</v>
      </c>
      <c r="I11745" s="2">
        <v>49750</v>
      </c>
      <c r="J11745" s="3">
        <v>100980</v>
      </c>
      <c r="K11745">
        <f>Table1[[#This Row],[Total Revenue + Open]]/Table1[[#This Row],[Qty]]</f>
        <v>2.029748743718593</v>
      </c>
      <c r="L11745">
        <f>Table1[[#This Row],[Total Revenue + Open]]/Table1[[#This Row],[Qty]]</f>
        <v>2.029748743718593</v>
      </c>
    </row>
    <row r="11746" spans="1:12" hidden="1">
      <c r="A11746" t="s">
        <v>710</v>
      </c>
      <c r="B11746" t="s">
        <v>11</v>
      </c>
      <c r="C11746" t="s">
        <v>119</v>
      </c>
      <c r="D11746" t="s">
        <v>712</v>
      </c>
      <c r="E11746" t="s">
        <v>15</v>
      </c>
      <c r="F11746" t="s">
        <v>183</v>
      </c>
      <c r="G11746" t="s">
        <v>190</v>
      </c>
      <c r="H11746" s="1">
        <v>2021</v>
      </c>
      <c r="I11746" s="2">
        <v>19300</v>
      </c>
      <c r="J11746" s="3">
        <v>39168</v>
      </c>
      <c r="K11746">
        <f>Table1[[#This Row],[Total Revenue + Open]]/Table1[[#This Row],[Qty]]</f>
        <v>2.0294300518134714</v>
      </c>
      <c r="L11746">
        <f>Table1[[#This Row],[Total Revenue + Open]]/Table1[[#This Row],[Qty]]</f>
        <v>2.0294300518134714</v>
      </c>
    </row>
    <row r="11747" spans="1:12" hidden="1">
      <c r="A11747" t="s">
        <v>710</v>
      </c>
      <c r="B11747" t="s">
        <v>11</v>
      </c>
      <c r="C11747" t="s">
        <v>119</v>
      </c>
      <c r="D11747" t="s">
        <v>712</v>
      </c>
      <c r="E11747" t="s">
        <v>15</v>
      </c>
      <c r="F11747" t="s">
        <v>183</v>
      </c>
      <c r="G11747" t="s">
        <v>190</v>
      </c>
      <c r="H11747" s="1">
        <v>2021</v>
      </c>
      <c r="I11747" s="2">
        <v>11660</v>
      </c>
      <c r="J11747" s="3">
        <v>23664</v>
      </c>
      <c r="K11747">
        <f>Table1[[#This Row],[Total Revenue + Open]]/Table1[[#This Row],[Qty]]</f>
        <v>2.0295025728987994</v>
      </c>
      <c r="L11747">
        <f>Table1[[#This Row],[Total Revenue + Open]]/Table1[[#This Row],[Qty]]</f>
        <v>2.0295025728987994</v>
      </c>
    </row>
    <row r="11748" spans="1:12" hidden="1">
      <c r="A11748" t="s">
        <v>710</v>
      </c>
      <c r="B11748" t="s">
        <v>11</v>
      </c>
      <c r="C11748" t="s">
        <v>119</v>
      </c>
      <c r="D11748" t="s">
        <v>712</v>
      </c>
      <c r="E11748" t="s">
        <v>15</v>
      </c>
      <c r="F11748" t="s">
        <v>183</v>
      </c>
      <c r="G11748" t="s">
        <v>190</v>
      </c>
      <c r="H11748" s="1">
        <v>2021</v>
      </c>
      <c r="I11748" s="2">
        <v>28900</v>
      </c>
      <c r="J11748" s="3">
        <v>58650</v>
      </c>
      <c r="K11748">
        <f>Table1[[#This Row],[Total Revenue + Open]]/Table1[[#This Row],[Qty]]</f>
        <v>2.0294117647058822</v>
      </c>
      <c r="L11748">
        <f>Table1[[#This Row],[Total Revenue + Open]]/Table1[[#This Row],[Qty]]</f>
        <v>2.0294117647058822</v>
      </c>
    </row>
    <row r="11749" spans="1:12" hidden="1">
      <c r="A11749" t="s">
        <v>710</v>
      </c>
      <c r="B11749" t="s">
        <v>11</v>
      </c>
      <c r="C11749" t="s">
        <v>119</v>
      </c>
      <c r="D11749" t="s">
        <v>712</v>
      </c>
      <c r="E11749" t="s">
        <v>15</v>
      </c>
      <c r="F11749" t="s">
        <v>183</v>
      </c>
      <c r="G11749" t="s">
        <v>190</v>
      </c>
      <c r="H11749" s="1">
        <v>2021</v>
      </c>
      <c r="I11749" s="2">
        <v>15930</v>
      </c>
      <c r="J11749" s="3">
        <v>32334</v>
      </c>
      <c r="K11749">
        <f>Table1[[#This Row],[Total Revenue + Open]]/Table1[[#This Row],[Qty]]</f>
        <v>2.0297551789077213</v>
      </c>
      <c r="L11749">
        <f>Table1[[#This Row],[Total Revenue + Open]]/Table1[[#This Row],[Qty]]</f>
        <v>2.0297551789077213</v>
      </c>
    </row>
    <row r="11750" spans="1:12" hidden="1">
      <c r="A11750" t="s">
        <v>710</v>
      </c>
      <c r="B11750" t="s">
        <v>11</v>
      </c>
      <c r="C11750" t="s">
        <v>119</v>
      </c>
      <c r="D11750" t="s">
        <v>712</v>
      </c>
      <c r="E11750" t="s">
        <v>15</v>
      </c>
      <c r="F11750" t="s">
        <v>183</v>
      </c>
      <c r="G11750" t="s">
        <v>190</v>
      </c>
      <c r="H11750" s="1">
        <v>2021</v>
      </c>
      <c r="I11750" s="2">
        <v>36235</v>
      </c>
      <c r="J11750" s="3">
        <v>73542</v>
      </c>
      <c r="K11750">
        <f>Table1[[#This Row],[Total Revenue + Open]]/Table1[[#This Row],[Qty]]</f>
        <v>2.0295846557196082</v>
      </c>
      <c r="L11750">
        <f>Table1[[#This Row],[Total Revenue + Open]]/Table1[[#This Row],[Qty]]</f>
        <v>2.0295846557196082</v>
      </c>
    </row>
    <row r="11751" spans="1:12">
      <c r="A11751" t="s">
        <v>10</v>
      </c>
      <c r="B11751" t="s">
        <v>11</v>
      </c>
      <c r="C11751" t="s">
        <v>73</v>
      </c>
      <c r="D11751" t="s">
        <v>102</v>
      </c>
      <c r="E11751" t="s">
        <v>26</v>
      </c>
      <c r="F11751" t="s">
        <v>26</v>
      </c>
      <c r="G11751" t="s">
        <v>64</v>
      </c>
      <c r="H11751" s="1">
        <v>2022</v>
      </c>
      <c r="I11751" s="2">
        <v>20</v>
      </c>
      <c r="J11751" s="3">
        <v>0</v>
      </c>
      <c r="K11751">
        <f>Table1[[#This Row],[Total Revenue + Open]]/Table1[[#This Row],[Qty]]</f>
        <v>0</v>
      </c>
      <c r="L11751">
        <f>Table1[[#This Row],[Total Revenue + Open]]/Table1[[#This Row],[Qty]]</f>
        <v>0</v>
      </c>
    </row>
    <row r="11752" spans="1:12" hidden="1">
      <c r="A11752" t="s">
        <v>710</v>
      </c>
      <c r="B11752" t="s">
        <v>11</v>
      </c>
      <c r="C11752" t="s">
        <v>73</v>
      </c>
      <c r="D11752" t="s">
        <v>714</v>
      </c>
      <c r="E11752" t="s">
        <v>15</v>
      </c>
      <c r="F11752" t="s">
        <v>80</v>
      </c>
      <c r="G11752" t="s">
        <v>105</v>
      </c>
      <c r="H11752" s="1">
        <v>2022</v>
      </c>
      <c r="I11752" s="2">
        <v>44220</v>
      </c>
      <c r="J11752" s="3">
        <v>50600</v>
      </c>
      <c r="K11752">
        <f>Table1[[#This Row],[Total Revenue + Open]]/Table1[[#This Row],[Qty]]</f>
        <v>1.144278606965174</v>
      </c>
      <c r="L11752">
        <f>Table1[[#This Row],[Total Revenue + Open]]/Table1[[#This Row],[Qty]]</f>
        <v>1.144278606965174</v>
      </c>
    </row>
    <row r="11753" spans="1:12" hidden="1">
      <c r="A11753" t="s">
        <v>710</v>
      </c>
      <c r="B11753" t="s">
        <v>11</v>
      </c>
      <c r="C11753" t="s">
        <v>73</v>
      </c>
      <c r="D11753" t="s">
        <v>714</v>
      </c>
      <c r="E11753" t="s">
        <v>15</v>
      </c>
      <c r="F11753" t="s">
        <v>80</v>
      </c>
      <c r="G11753" t="s">
        <v>105</v>
      </c>
      <c r="H11753" s="1">
        <v>2022</v>
      </c>
      <c r="I11753" s="2">
        <v>42315</v>
      </c>
      <c r="J11753" s="3">
        <v>48415</v>
      </c>
      <c r="K11753">
        <f>Table1[[#This Row],[Total Revenue + Open]]/Table1[[#This Row],[Qty]]</f>
        <v>1.1441569183504667</v>
      </c>
      <c r="L11753">
        <f>Table1[[#This Row],[Total Revenue + Open]]/Table1[[#This Row],[Qty]]</f>
        <v>1.1441569183504667</v>
      </c>
    </row>
    <row r="11754" spans="1:12" hidden="1">
      <c r="A11754" t="s">
        <v>710</v>
      </c>
      <c r="B11754" t="s">
        <v>11</v>
      </c>
      <c r="C11754" t="s">
        <v>73</v>
      </c>
      <c r="D11754" t="s">
        <v>714</v>
      </c>
      <c r="E11754" t="s">
        <v>15</v>
      </c>
      <c r="F11754" t="s">
        <v>80</v>
      </c>
      <c r="G11754" t="s">
        <v>574</v>
      </c>
      <c r="H11754" s="1">
        <v>2022</v>
      </c>
      <c r="I11754" s="2">
        <v>37690</v>
      </c>
      <c r="J11754" s="3">
        <v>42000</v>
      </c>
      <c r="K11754">
        <f>Table1[[#This Row],[Total Revenue + Open]]/Table1[[#This Row],[Qty]]</f>
        <v>1.1143539400371452</v>
      </c>
      <c r="L11754">
        <f>Table1[[#This Row],[Total Revenue + Open]]/Table1[[#This Row],[Qty]]</f>
        <v>1.1143539400371452</v>
      </c>
    </row>
    <row r="11755" spans="1:12" hidden="1">
      <c r="A11755" t="s">
        <v>710</v>
      </c>
      <c r="B11755" t="s">
        <v>11</v>
      </c>
      <c r="C11755" t="s">
        <v>73</v>
      </c>
      <c r="D11755" t="s">
        <v>714</v>
      </c>
      <c r="E11755" t="s">
        <v>15</v>
      </c>
      <c r="F11755" t="s">
        <v>80</v>
      </c>
      <c r="G11755" t="s">
        <v>105</v>
      </c>
      <c r="H11755" s="1">
        <v>2022</v>
      </c>
      <c r="I11755" s="2">
        <v>33370</v>
      </c>
      <c r="J11755" s="3">
        <v>38180</v>
      </c>
      <c r="K11755">
        <f>Table1[[#This Row],[Total Revenue + Open]]/Table1[[#This Row],[Qty]]</f>
        <v>1.1441414444111477</v>
      </c>
      <c r="L11755">
        <f>Table1[[#This Row],[Total Revenue + Open]]/Table1[[#This Row],[Qty]]</f>
        <v>1.1441414444111477</v>
      </c>
    </row>
    <row r="11756" spans="1:12" hidden="1">
      <c r="A11756" t="s">
        <v>710</v>
      </c>
      <c r="B11756" t="s">
        <v>11</v>
      </c>
      <c r="C11756" t="s">
        <v>73</v>
      </c>
      <c r="D11756" t="s">
        <v>714</v>
      </c>
      <c r="E11756" t="s">
        <v>15</v>
      </c>
      <c r="F11756" t="s">
        <v>80</v>
      </c>
      <c r="G11756" t="s">
        <v>105</v>
      </c>
      <c r="H11756" s="1">
        <v>2022</v>
      </c>
      <c r="I11756" s="2">
        <v>33470</v>
      </c>
      <c r="J11756" s="3">
        <v>37296</v>
      </c>
      <c r="K11756">
        <f>Table1[[#This Row],[Total Revenue + Open]]/Table1[[#This Row],[Qty]]</f>
        <v>1.1143113235733493</v>
      </c>
      <c r="L11756">
        <f>Table1[[#This Row],[Total Revenue + Open]]/Table1[[#This Row],[Qty]]</f>
        <v>1.1143113235733493</v>
      </c>
    </row>
    <row r="11757" spans="1:12" hidden="1">
      <c r="A11757" t="s">
        <v>710</v>
      </c>
      <c r="B11757" t="s">
        <v>11</v>
      </c>
      <c r="C11757" t="s">
        <v>73</v>
      </c>
      <c r="D11757" t="s">
        <v>714</v>
      </c>
      <c r="E11757" t="s">
        <v>15</v>
      </c>
      <c r="F11757" t="s">
        <v>80</v>
      </c>
      <c r="G11757" t="s">
        <v>105</v>
      </c>
      <c r="H11757" s="1">
        <v>2022</v>
      </c>
      <c r="I11757" s="2">
        <v>28145</v>
      </c>
      <c r="J11757" s="3">
        <v>31360</v>
      </c>
      <c r="K11757">
        <f>Table1[[#This Row],[Total Revenue + Open]]/Table1[[#This Row],[Qty]]</f>
        <v>1.11422988097353</v>
      </c>
      <c r="L11757">
        <f>Table1[[#This Row],[Total Revenue + Open]]/Table1[[#This Row],[Qty]]</f>
        <v>1.11422988097353</v>
      </c>
    </row>
    <row r="11758" spans="1:12" hidden="1">
      <c r="A11758" t="s">
        <v>710</v>
      </c>
      <c r="B11758" t="s">
        <v>11</v>
      </c>
      <c r="C11758" t="s">
        <v>73</v>
      </c>
      <c r="D11758" t="s">
        <v>714</v>
      </c>
      <c r="E11758" t="s">
        <v>15</v>
      </c>
      <c r="F11758" t="s">
        <v>80</v>
      </c>
      <c r="G11758" t="s">
        <v>105</v>
      </c>
      <c r="H11758" s="1">
        <v>2022</v>
      </c>
      <c r="I11758" s="2">
        <v>23620</v>
      </c>
      <c r="J11758" s="3">
        <v>27025</v>
      </c>
      <c r="K11758">
        <f>Table1[[#This Row],[Total Revenue + Open]]/Table1[[#This Row],[Qty]]</f>
        <v>1.1441574936494496</v>
      </c>
      <c r="L11758">
        <f>Table1[[#This Row],[Total Revenue + Open]]/Table1[[#This Row],[Qty]]</f>
        <v>1.1441574936494496</v>
      </c>
    </row>
    <row r="11759" spans="1:12" hidden="1">
      <c r="A11759" t="s">
        <v>710</v>
      </c>
      <c r="B11759" t="s">
        <v>11</v>
      </c>
      <c r="C11759" t="s">
        <v>73</v>
      </c>
      <c r="D11759" t="s">
        <v>714</v>
      </c>
      <c r="E11759" t="s">
        <v>15</v>
      </c>
      <c r="F11759" t="s">
        <v>80</v>
      </c>
      <c r="G11759" t="s">
        <v>105</v>
      </c>
      <c r="H11759" s="1">
        <v>2022</v>
      </c>
      <c r="I11759" s="2">
        <v>12860</v>
      </c>
      <c r="J11759" s="3">
        <v>14720</v>
      </c>
      <c r="K11759">
        <f>Table1[[#This Row],[Total Revenue + Open]]/Table1[[#This Row],[Qty]]</f>
        <v>1.1446345256609642</v>
      </c>
      <c r="L11759">
        <f>Table1[[#This Row],[Total Revenue + Open]]/Table1[[#This Row],[Qty]]</f>
        <v>1.1446345256609642</v>
      </c>
    </row>
    <row r="11760" spans="1:12" hidden="1">
      <c r="A11760" t="s">
        <v>710</v>
      </c>
      <c r="B11760" t="s">
        <v>11</v>
      </c>
      <c r="C11760" t="s">
        <v>73</v>
      </c>
      <c r="D11760" t="s">
        <v>714</v>
      </c>
      <c r="E11760" t="s">
        <v>15</v>
      </c>
      <c r="F11760" t="s">
        <v>80</v>
      </c>
      <c r="G11760" t="s">
        <v>105</v>
      </c>
      <c r="H11760" s="1">
        <v>2022</v>
      </c>
      <c r="I11760" s="2">
        <v>9045</v>
      </c>
      <c r="J11760" s="3">
        <v>10530</v>
      </c>
      <c r="K11760">
        <f>Table1[[#This Row],[Total Revenue + Open]]/Table1[[#This Row],[Qty]]</f>
        <v>1.164179104477612</v>
      </c>
      <c r="L11760">
        <f>Table1[[#This Row],[Total Revenue + Open]]/Table1[[#This Row],[Qty]]</f>
        <v>1.164179104477612</v>
      </c>
    </row>
    <row r="11761" spans="1:12" hidden="1">
      <c r="A11761" t="s">
        <v>710</v>
      </c>
      <c r="B11761" t="s">
        <v>11</v>
      </c>
      <c r="C11761" t="s">
        <v>73</v>
      </c>
      <c r="D11761" t="s">
        <v>714</v>
      </c>
      <c r="E11761" t="s">
        <v>15</v>
      </c>
      <c r="F11761" t="s">
        <v>80</v>
      </c>
      <c r="G11761" t="s">
        <v>105</v>
      </c>
      <c r="H11761" s="1">
        <v>2022</v>
      </c>
      <c r="I11761" s="2">
        <v>8040</v>
      </c>
      <c r="J11761" s="3">
        <v>9200</v>
      </c>
      <c r="K11761">
        <f>Table1[[#This Row],[Total Revenue + Open]]/Table1[[#This Row],[Qty]]</f>
        <v>1.144278606965174</v>
      </c>
      <c r="L11761">
        <f>Table1[[#This Row],[Total Revenue + Open]]/Table1[[#This Row],[Qty]]</f>
        <v>1.144278606965174</v>
      </c>
    </row>
    <row r="11762" spans="1:12" hidden="1">
      <c r="A11762" t="s">
        <v>710</v>
      </c>
      <c r="B11762" t="s">
        <v>11</v>
      </c>
      <c r="C11762" t="s">
        <v>73</v>
      </c>
      <c r="D11762" t="s">
        <v>714</v>
      </c>
      <c r="E11762" t="s">
        <v>15</v>
      </c>
      <c r="F11762" t="s">
        <v>80</v>
      </c>
      <c r="G11762" t="s">
        <v>574</v>
      </c>
      <c r="H11762" s="1">
        <v>2022</v>
      </c>
      <c r="I11762" s="2">
        <v>7035</v>
      </c>
      <c r="J11762" s="3">
        <v>7840</v>
      </c>
      <c r="K11762">
        <f>Table1[[#This Row],[Total Revenue + Open]]/Table1[[#This Row],[Qty]]</f>
        <v>1.1144278606965174</v>
      </c>
      <c r="L11762">
        <f>Table1[[#This Row],[Total Revenue + Open]]/Table1[[#This Row],[Qty]]</f>
        <v>1.1144278606965174</v>
      </c>
    </row>
    <row r="11763" spans="1:12" hidden="1">
      <c r="A11763" t="s">
        <v>710</v>
      </c>
      <c r="B11763" t="s">
        <v>11</v>
      </c>
      <c r="C11763" t="s">
        <v>119</v>
      </c>
      <c r="D11763" t="s">
        <v>712</v>
      </c>
      <c r="E11763" t="s">
        <v>15</v>
      </c>
      <c r="F11763" t="s">
        <v>183</v>
      </c>
      <c r="G11763" t="s">
        <v>190</v>
      </c>
      <c r="H11763" s="1">
        <v>2017</v>
      </c>
      <c r="I11763" s="2">
        <v>9650</v>
      </c>
      <c r="J11763" s="3">
        <v>18432</v>
      </c>
      <c r="K11763">
        <f>Table1[[#This Row],[Total Revenue + Open]]/Table1[[#This Row],[Qty]]</f>
        <v>1.9100518134715025</v>
      </c>
      <c r="L11763">
        <f>Table1[[#This Row],[Total Revenue + Open]]/Table1[[#This Row],[Qty]]</f>
        <v>1.9100518134715025</v>
      </c>
    </row>
    <row r="11764" spans="1:12" hidden="1">
      <c r="A11764" t="s">
        <v>710</v>
      </c>
      <c r="B11764" t="s">
        <v>11</v>
      </c>
      <c r="C11764" t="s">
        <v>119</v>
      </c>
      <c r="D11764" t="s">
        <v>712</v>
      </c>
      <c r="E11764" t="s">
        <v>15</v>
      </c>
      <c r="F11764" t="s">
        <v>183</v>
      </c>
      <c r="G11764" t="s">
        <v>190</v>
      </c>
      <c r="H11764" s="1">
        <v>2017</v>
      </c>
      <c r="I11764" s="2">
        <v>13260</v>
      </c>
      <c r="J11764" s="3">
        <v>25344</v>
      </c>
      <c r="K11764">
        <f>Table1[[#This Row],[Total Revenue + Open]]/Table1[[#This Row],[Qty]]</f>
        <v>1.9113122171945702</v>
      </c>
      <c r="L11764">
        <f>Table1[[#This Row],[Total Revenue + Open]]/Table1[[#This Row],[Qty]]</f>
        <v>1.9113122171945702</v>
      </c>
    </row>
    <row r="11765" spans="1:12" hidden="1">
      <c r="A11765" t="s">
        <v>710</v>
      </c>
      <c r="B11765" t="s">
        <v>11</v>
      </c>
      <c r="C11765" t="s">
        <v>119</v>
      </c>
      <c r="D11765" t="s">
        <v>712</v>
      </c>
      <c r="E11765" t="s">
        <v>15</v>
      </c>
      <c r="F11765" t="s">
        <v>183</v>
      </c>
      <c r="G11765" t="s">
        <v>190</v>
      </c>
      <c r="H11765" s="1">
        <v>2017</v>
      </c>
      <c r="I11765" s="2">
        <v>3945</v>
      </c>
      <c r="J11765" s="3">
        <v>7536</v>
      </c>
      <c r="K11765">
        <f>Table1[[#This Row],[Total Revenue + Open]]/Table1[[#This Row],[Qty]]</f>
        <v>1.9102661596958175</v>
      </c>
      <c r="L11765">
        <f>Table1[[#This Row],[Total Revenue + Open]]/Table1[[#This Row],[Qty]]</f>
        <v>1.9102661596958175</v>
      </c>
    </row>
    <row r="11766" spans="1:12" hidden="1">
      <c r="A11766" t="s">
        <v>710</v>
      </c>
      <c r="B11766" t="s">
        <v>11</v>
      </c>
      <c r="C11766" t="s">
        <v>119</v>
      </c>
      <c r="D11766" t="s">
        <v>712</v>
      </c>
      <c r="E11766" t="s">
        <v>15</v>
      </c>
      <c r="F11766" t="s">
        <v>183</v>
      </c>
      <c r="G11766" t="s">
        <v>190</v>
      </c>
      <c r="H11766" s="1">
        <v>2017</v>
      </c>
      <c r="I11766" s="2">
        <v>4370</v>
      </c>
      <c r="J11766" s="3">
        <v>8352</v>
      </c>
      <c r="K11766">
        <f>Table1[[#This Row],[Total Revenue + Open]]/Table1[[#This Row],[Qty]]</f>
        <v>1.9112128146453089</v>
      </c>
      <c r="L11766">
        <f>Table1[[#This Row],[Total Revenue + Open]]/Table1[[#This Row],[Qty]]</f>
        <v>1.9112128146453089</v>
      </c>
    </row>
    <row r="11767" spans="1:12" hidden="1">
      <c r="A11767" t="s">
        <v>710</v>
      </c>
      <c r="B11767" t="s">
        <v>11</v>
      </c>
      <c r="C11767" t="s">
        <v>119</v>
      </c>
      <c r="D11767" t="s">
        <v>712</v>
      </c>
      <c r="E11767" t="s">
        <v>15</v>
      </c>
      <c r="F11767" t="s">
        <v>183</v>
      </c>
      <c r="G11767" t="s">
        <v>190</v>
      </c>
      <c r="H11767" s="1">
        <v>2017</v>
      </c>
      <c r="I11767" s="2">
        <v>13770</v>
      </c>
      <c r="J11767" s="3">
        <v>26304</v>
      </c>
      <c r="K11767">
        <f>Table1[[#This Row],[Total Revenue + Open]]/Table1[[#This Row],[Qty]]</f>
        <v>1.910239651416122</v>
      </c>
      <c r="L11767">
        <f>Table1[[#This Row],[Total Revenue + Open]]/Table1[[#This Row],[Qty]]</f>
        <v>1.910239651416122</v>
      </c>
    </row>
    <row r="11768" spans="1:12" hidden="1">
      <c r="A11768" t="s">
        <v>710</v>
      </c>
      <c r="B11768" t="s">
        <v>11</v>
      </c>
      <c r="C11768" t="s">
        <v>119</v>
      </c>
      <c r="D11768" t="s">
        <v>712</v>
      </c>
      <c r="E11768" t="s">
        <v>15</v>
      </c>
      <c r="F11768" t="s">
        <v>183</v>
      </c>
      <c r="G11768" t="s">
        <v>190</v>
      </c>
      <c r="H11768" s="1">
        <v>2018</v>
      </c>
      <c r="I11768" s="2">
        <v>1050</v>
      </c>
      <c r="J11768" s="3">
        <v>2016</v>
      </c>
      <c r="K11768">
        <f>Table1[[#This Row],[Total Revenue + Open]]/Table1[[#This Row],[Qty]]</f>
        <v>1.92</v>
      </c>
      <c r="L11768">
        <f>Table1[[#This Row],[Total Revenue + Open]]/Table1[[#This Row],[Qty]]</f>
        <v>1.92</v>
      </c>
    </row>
    <row r="11769" spans="1:12" hidden="1">
      <c r="A11769" t="s">
        <v>710</v>
      </c>
      <c r="B11769" t="s">
        <v>11</v>
      </c>
      <c r="C11769" t="s">
        <v>73</v>
      </c>
      <c r="D11769" t="s">
        <v>714</v>
      </c>
      <c r="E11769" t="s">
        <v>15</v>
      </c>
      <c r="F11769" t="s">
        <v>80</v>
      </c>
      <c r="G11769" t="s">
        <v>105</v>
      </c>
      <c r="H11769" s="1">
        <v>2022</v>
      </c>
      <c r="I11769" s="2">
        <v>6535</v>
      </c>
      <c r="J11769" s="3">
        <v>7475</v>
      </c>
      <c r="K11769">
        <f>Table1[[#This Row],[Total Revenue + Open]]/Table1[[#This Row],[Qty]]</f>
        <v>1.143840856924254</v>
      </c>
      <c r="L11769">
        <f>Table1[[#This Row],[Total Revenue + Open]]/Table1[[#This Row],[Qty]]</f>
        <v>1.143840856924254</v>
      </c>
    </row>
    <row r="11770" spans="1:12" hidden="1">
      <c r="A11770" t="s">
        <v>710</v>
      </c>
      <c r="B11770" t="s">
        <v>11</v>
      </c>
      <c r="C11770" t="s">
        <v>73</v>
      </c>
      <c r="D11770" t="s">
        <v>714</v>
      </c>
      <c r="E11770" t="s">
        <v>15</v>
      </c>
      <c r="F11770" t="s">
        <v>80</v>
      </c>
      <c r="G11770" t="s">
        <v>105</v>
      </c>
      <c r="H11770" s="1">
        <v>2022</v>
      </c>
      <c r="I11770" s="2">
        <v>5025</v>
      </c>
      <c r="J11770" s="3">
        <v>5850</v>
      </c>
      <c r="K11770">
        <f>Table1[[#This Row],[Total Revenue + Open]]/Table1[[#This Row],[Qty]]</f>
        <v>1.164179104477612</v>
      </c>
      <c r="L11770">
        <f>Table1[[#This Row],[Total Revenue + Open]]/Table1[[#This Row],[Qty]]</f>
        <v>1.164179104477612</v>
      </c>
    </row>
    <row r="11771" spans="1:12" hidden="1">
      <c r="A11771" t="s">
        <v>710</v>
      </c>
      <c r="B11771" t="s">
        <v>11</v>
      </c>
      <c r="C11771" t="s">
        <v>73</v>
      </c>
      <c r="D11771" t="s">
        <v>714</v>
      </c>
      <c r="E11771" t="s">
        <v>15</v>
      </c>
      <c r="F11771" t="s">
        <v>80</v>
      </c>
      <c r="G11771" t="s">
        <v>105</v>
      </c>
      <c r="H11771" s="1">
        <v>2022</v>
      </c>
      <c r="I11771" s="2">
        <v>1310</v>
      </c>
      <c r="J11771" s="3">
        <v>1521</v>
      </c>
      <c r="K11771">
        <f>Table1[[#This Row],[Total Revenue + Open]]/Table1[[#This Row],[Qty]]</f>
        <v>1.1610687022900763</v>
      </c>
      <c r="L11771">
        <f>Table1[[#This Row],[Total Revenue + Open]]/Table1[[#This Row],[Qty]]</f>
        <v>1.1610687022900763</v>
      </c>
    </row>
    <row r="11772" spans="1:12" hidden="1">
      <c r="A11772" t="s">
        <v>710</v>
      </c>
      <c r="B11772" t="s">
        <v>11</v>
      </c>
      <c r="C11772" t="s">
        <v>73</v>
      </c>
      <c r="D11772" t="s">
        <v>714</v>
      </c>
      <c r="E11772" t="s">
        <v>15</v>
      </c>
      <c r="F11772" t="s">
        <v>80</v>
      </c>
      <c r="G11772" t="s">
        <v>105</v>
      </c>
      <c r="H11772" s="1">
        <v>2022</v>
      </c>
      <c r="I11772" s="2">
        <v>950</v>
      </c>
      <c r="J11772" s="3">
        <v>1092.5</v>
      </c>
      <c r="K11772">
        <f>Table1[[#This Row],[Total Revenue + Open]]/Table1[[#This Row],[Qty]]</f>
        <v>1.1499999999999999</v>
      </c>
      <c r="L11772">
        <f>Table1[[#This Row],[Total Revenue + Open]]/Table1[[#This Row],[Qty]]</f>
        <v>1.1499999999999999</v>
      </c>
    </row>
    <row r="11773" spans="1:12" hidden="1">
      <c r="A11773" t="s">
        <v>710</v>
      </c>
      <c r="B11773" t="s">
        <v>11</v>
      </c>
      <c r="C11773" t="s">
        <v>73</v>
      </c>
      <c r="D11773" t="s">
        <v>714</v>
      </c>
      <c r="E11773" t="s">
        <v>15</v>
      </c>
      <c r="F11773" t="s">
        <v>80</v>
      </c>
      <c r="G11773" t="s">
        <v>574</v>
      </c>
      <c r="H11773" s="1">
        <v>2022</v>
      </c>
      <c r="I11773" s="2">
        <v>600</v>
      </c>
      <c r="J11773" s="3">
        <v>690</v>
      </c>
      <c r="K11773">
        <f>Table1[[#This Row],[Total Revenue + Open]]/Table1[[#This Row],[Qty]]</f>
        <v>1.1499999999999999</v>
      </c>
      <c r="L11773">
        <f>Table1[[#This Row],[Total Revenue + Open]]/Table1[[#This Row],[Qty]]</f>
        <v>1.1499999999999999</v>
      </c>
    </row>
    <row r="11774" spans="1:12" hidden="1">
      <c r="A11774" t="s">
        <v>710</v>
      </c>
      <c r="B11774" t="s">
        <v>11</v>
      </c>
      <c r="C11774" t="s">
        <v>73</v>
      </c>
      <c r="D11774" t="s">
        <v>714</v>
      </c>
      <c r="E11774" t="s">
        <v>15</v>
      </c>
      <c r="F11774" t="s">
        <v>80</v>
      </c>
      <c r="G11774" t="s">
        <v>105</v>
      </c>
      <c r="H11774" s="1">
        <v>2022</v>
      </c>
      <c r="I11774" s="2">
        <v>300</v>
      </c>
      <c r="J11774" s="3">
        <v>351</v>
      </c>
      <c r="K11774">
        <f>Table1[[#This Row],[Total Revenue + Open]]/Table1[[#This Row],[Qty]]</f>
        <v>1.17</v>
      </c>
      <c r="L11774">
        <f>Table1[[#This Row],[Total Revenue + Open]]/Table1[[#This Row],[Qty]]</f>
        <v>1.17</v>
      </c>
    </row>
    <row r="11775" spans="1:12" hidden="1">
      <c r="A11775" t="s">
        <v>710</v>
      </c>
      <c r="B11775" t="s">
        <v>11</v>
      </c>
      <c r="C11775" t="s">
        <v>73</v>
      </c>
      <c r="D11775" t="s">
        <v>714</v>
      </c>
      <c r="E11775" t="s">
        <v>15</v>
      </c>
      <c r="F11775" t="s">
        <v>80</v>
      </c>
      <c r="G11775" t="s">
        <v>574</v>
      </c>
      <c r="H11775" s="1">
        <v>2022</v>
      </c>
      <c r="I11775" s="2">
        <v>250</v>
      </c>
      <c r="J11775" s="3">
        <v>287.5</v>
      </c>
      <c r="K11775">
        <f>Table1[[#This Row],[Total Revenue + Open]]/Table1[[#This Row],[Qty]]</f>
        <v>1.1499999999999999</v>
      </c>
      <c r="L11775">
        <f>Table1[[#This Row],[Total Revenue + Open]]/Table1[[#This Row],[Qty]]</f>
        <v>1.1499999999999999</v>
      </c>
    </row>
    <row r="11776" spans="1:12" hidden="1">
      <c r="A11776" t="s">
        <v>710</v>
      </c>
      <c r="B11776" t="s">
        <v>11</v>
      </c>
      <c r="C11776" t="s">
        <v>73</v>
      </c>
      <c r="D11776" t="s">
        <v>714</v>
      </c>
      <c r="E11776" t="s">
        <v>15</v>
      </c>
      <c r="F11776" t="s">
        <v>80</v>
      </c>
      <c r="G11776" t="s">
        <v>105</v>
      </c>
      <c r="H11776" s="1">
        <v>2022</v>
      </c>
      <c r="I11776" s="2">
        <v>200</v>
      </c>
      <c r="J11776" s="3">
        <v>234</v>
      </c>
      <c r="K11776">
        <f>Table1[[#This Row],[Total Revenue + Open]]/Table1[[#This Row],[Qty]]</f>
        <v>1.17</v>
      </c>
      <c r="L11776">
        <f>Table1[[#This Row],[Total Revenue + Open]]/Table1[[#This Row],[Qty]]</f>
        <v>1.17</v>
      </c>
    </row>
    <row r="11777" spans="1:12" hidden="1">
      <c r="A11777" t="s">
        <v>710</v>
      </c>
      <c r="B11777" t="s">
        <v>11</v>
      </c>
      <c r="C11777" t="s">
        <v>73</v>
      </c>
      <c r="D11777" t="s">
        <v>714</v>
      </c>
      <c r="E11777" t="s">
        <v>15</v>
      </c>
      <c r="F11777" t="s">
        <v>80</v>
      </c>
      <c r="G11777" t="s">
        <v>105</v>
      </c>
      <c r="H11777" s="1">
        <v>2022</v>
      </c>
      <c r="I11777" s="2">
        <v>200</v>
      </c>
      <c r="J11777" s="3">
        <v>234</v>
      </c>
      <c r="K11777">
        <f>Table1[[#This Row],[Total Revenue + Open]]/Table1[[#This Row],[Qty]]</f>
        <v>1.17</v>
      </c>
      <c r="L11777">
        <f>Table1[[#This Row],[Total Revenue + Open]]/Table1[[#This Row],[Qty]]</f>
        <v>1.17</v>
      </c>
    </row>
    <row r="11778" spans="1:12" hidden="1">
      <c r="A11778" t="s">
        <v>710</v>
      </c>
      <c r="B11778" t="s">
        <v>11</v>
      </c>
      <c r="C11778" t="s">
        <v>119</v>
      </c>
      <c r="D11778" t="s">
        <v>712</v>
      </c>
      <c r="E11778" t="s">
        <v>15</v>
      </c>
      <c r="F11778" t="s">
        <v>194</v>
      </c>
      <c r="G11778" t="s">
        <v>197</v>
      </c>
      <c r="H11778" s="1">
        <v>2019</v>
      </c>
      <c r="I11778" s="2">
        <v>5025</v>
      </c>
      <c r="J11778" s="3">
        <v>11350</v>
      </c>
      <c r="K11778">
        <f>Table1[[#This Row],[Total Revenue + Open]]/Table1[[#This Row],[Qty]]</f>
        <v>2.2587064676616917</v>
      </c>
      <c r="L11778">
        <f>Table1[[#This Row],[Total Revenue + Open]]/Table1[[#This Row],[Qty]]</f>
        <v>2.2587064676616917</v>
      </c>
    </row>
    <row r="11779" spans="1:12" hidden="1">
      <c r="A11779" t="s">
        <v>710</v>
      </c>
      <c r="B11779" t="s">
        <v>11</v>
      </c>
      <c r="C11779" t="s">
        <v>119</v>
      </c>
      <c r="D11779" t="s">
        <v>712</v>
      </c>
      <c r="E11779" t="s">
        <v>15</v>
      </c>
      <c r="F11779" t="s">
        <v>194</v>
      </c>
      <c r="G11779" t="s">
        <v>197</v>
      </c>
      <c r="H11779" s="1">
        <v>2019</v>
      </c>
      <c r="I11779" s="2">
        <v>4420</v>
      </c>
      <c r="J11779" s="3">
        <v>9988</v>
      </c>
      <c r="K11779">
        <f>Table1[[#This Row],[Total Revenue + Open]]/Table1[[#This Row],[Qty]]</f>
        <v>2.2597285067873303</v>
      </c>
      <c r="L11779">
        <f>Table1[[#This Row],[Total Revenue + Open]]/Table1[[#This Row],[Qty]]</f>
        <v>2.2597285067873303</v>
      </c>
    </row>
    <row r="11780" spans="1:12" hidden="1">
      <c r="A11780" t="s">
        <v>710</v>
      </c>
      <c r="B11780" t="s">
        <v>11</v>
      </c>
      <c r="C11780" t="s">
        <v>119</v>
      </c>
      <c r="D11780" t="s">
        <v>712</v>
      </c>
      <c r="E11780" t="s">
        <v>15</v>
      </c>
      <c r="F11780" t="s">
        <v>194</v>
      </c>
      <c r="G11780" t="s">
        <v>197</v>
      </c>
      <c r="H11780" s="1">
        <v>2019</v>
      </c>
      <c r="I11780" s="2">
        <v>2010</v>
      </c>
      <c r="J11780" s="3">
        <v>4540</v>
      </c>
      <c r="K11780">
        <f>Table1[[#This Row],[Total Revenue + Open]]/Table1[[#This Row],[Qty]]</f>
        <v>2.2587064676616917</v>
      </c>
      <c r="L11780">
        <f>Table1[[#This Row],[Total Revenue + Open]]/Table1[[#This Row],[Qty]]</f>
        <v>2.2587064676616917</v>
      </c>
    </row>
    <row r="11781" spans="1:12" hidden="1">
      <c r="A11781" t="s">
        <v>710</v>
      </c>
      <c r="B11781" t="s">
        <v>11</v>
      </c>
      <c r="C11781" t="s">
        <v>119</v>
      </c>
      <c r="D11781" t="s">
        <v>712</v>
      </c>
      <c r="E11781" t="s">
        <v>15</v>
      </c>
      <c r="F11781" t="s">
        <v>194</v>
      </c>
      <c r="G11781" t="s">
        <v>197</v>
      </c>
      <c r="H11781" s="1">
        <v>2019</v>
      </c>
      <c r="I11781" s="2">
        <v>4525</v>
      </c>
      <c r="J11781" s="3">
        <v>10215</v>
      </c>
      <c r="K11781">
        <f>Table1[[#This Row],[Total Revenue + Open]]/Table1[[#This Row],[Qty]]</f>
        <v>2.2574585635359115</v>
      </c>
      <c r="L11781">
        <f>Table1[[#This Row],[Total Revenue + Open]]/Table1[[#This Row],[Qty]]</f>
        <v>2.2574585635359115</v>
      </c>
    </row>
    <row r="11782" spans="1:12" hidden="1">
      <c r="A11782" t="s">
        <v>710</v>
      </c>
      <c r="B11782" t="s">
        <v>11</v>
      </c>
      <c r="C11782" t="s">
        <v>119</v>
      </c>
      <c r="D11782" t="s">
        <v>712</v>
      </c>
      <c r="E11782" t="s">
        <v>15</v>
      </c>
      <c r="F11782" t="s">
        <v>194</v>
      </c>
      <c r="G11782" t="s">
        <v>197</v>
      </c>
      <c r="H11782" s="1">
        <v>2020</v>
      </c>
      <c r="I11782" s="2">
        <v>1460</v>
      </c>
      <c r="J11782" s="3">
        <v>3291.5</v>
      </c>
      <c r="K11782">
        <f>Table1[[#This Row],[Total Revenue + Open]]/Table1[[#This Row],[Qty]]</f>
        <v>2.2544520547945206</v>
      </c>
      <c r="L11782">
        <f>Table1[[#This Row],[Total Revenue + Open]]/Table1[[#This Row],[Qty]]</f>
        <v>2.2544520547945206</v>
      </c>
    </row>
    <row r="11783" spans="1:12" hidden="1">
      <c r="A11783" t="s">
        <v>710</v>
      </c>
      <c r="B11783" t="s">
        <v>11</v>
      </c>
      <c r="C11783" t="s">
        <v>119</v>
      </c>
      <c r="D11783" t="s">
        <v>712</v>
      </c>
      <c r="E11783" t="s">
        <v>15</v>
      </c>
      <c r="F11783" t="s">
        <v>194</v>
      </c>
      <c r="G11783" t="s">
        <v>197</v>
      </c>
      <c r="H11783" s="1">
        <v>2020</v>
      </c>
      <c r="I11783" s="2">
        <v>1260</v>
      </c>
      <c r="J11783" s="3">
        <v>2837.5</v>
      </c>
      <c r="K11783">
        <f>Table1[[#This Row],[Total Revenue + Open]]/Table1[[#This Row],[Qty]]</f>
        <v>2.251984126984127</v>
      </c>
      <c r="L11783">
        <f>Table1[[#This Row],[Total Revenue + Open]]/Table1[[#This Row],[Qty]]</f>
        <v>2.251984126984127</v>
      </c>
    </row>
    <row r="11784" spans="1:12" hidden="1">
      <c r="A11784" t="s">
        <v>710</v>
      </c>
      <c r="B11784" t="s">
        <v>11</v>
      </c>
      <c r="C11784" t="s">
        <v>119</v>
      </c>
      <c r="D11784" t="s">
        <v>712</v>
      </c>
      <c r="E11784" t="s">
        <v>15</v>
      </c>
      <c r="F11784" t="s">
        <v>194</v>
      </c>
      <c r="G11784" t="s">
        <v>197</v>
      </c>
      <c r="H11784" s="1">
        <v>2020</v>
      </c>
      <c r="I11784" s="2">
        <v>3270</v>
      </c>
      <c r="J11784" s="3">
        <v>7377.5</v>
      </c>
      <c r="K11784">
        <f>Table1[[#This Row],[Total Revenue + Open]]/Table1[[#This Row],[Qty]]</f>
        <v>2.2561162079510702</v>
      </c>
      <c r="L11784">
        <f>Table1[[#This Row],[Total Revenue + Open]]/Table1[[#This Row],[Qty]]</f>
        <v>2.2561162079510702</v>
      </c>
    </row>
    <row r="11785" spans="1:12" hidden="1">
      <c r="A11785" t="s">
        <v>710</v>
      </c>
      <c r="B11785" t="s">
        <v>11</v>
      </c>
      <c r="C11785" t="s">
        <v>119</v>
      </c>
      <c r="D11785" t="s">
        <v>712</v>
      </c>
      <c r="E11785" t="s">
        <v>15</v>
      </c>
      <c r="F11785" t="s">
        <v>194</v>
      </c>
      <c r="G11785" t="s">
        <v>197</v>
      </c>
      <c r="H11785" s="1">
        <v>2020</v>
      </c>
      <c r="I11785" s="2">
        <v>2515</v>
      </c>
      <c r="J11785" s="3">
        <v>5675</v>
      </c>
      <c r="K11785">
        <f>Table1[[#This Row],[Total Revenue + Open]]/Table1[[#This Row],[Qty]]</f>
        <v>2.2564612326043738</v>
      </c>
      <c r="L11785">
        <f>Table1[[#This Row],[Total Revenue + Open]]/Table1[[#This Row],[Qty]]</f>
        <v>2.2564612326043738</v>
      </c>
    </row>
    <row r="11786" spans="1:12" hidden="1">
      <c r="A11786" t="s">
        <v>710</v>
      </c>
      <c r="B11786" t="s">
        <v>11</v>
      </c>
      <c r="C11786" t="s">
        <v>119</v>
      </c>
      <c r="D11786" t="s">
        <v>712</v>
      </c>
      <c r="E11786" t="s">
        <v>15</v>
      </c>
      <c r="F11786" t="s">
        <v>194</v>
      </c>
      <c r="G11786" t="s">
        <v>197</v>
      </c>
      <c r="H11786" s="1">
        <v>2020</v>
      </c>
      <c r="I11786" s="2">
        <v>1860</v>
      </c>
      <c r="J11786" s="3">
        <v>4199.5</v>
      </c>
      <c r="K11786">
        <f>Table1[[#This Row],[Total Revenue + Open]]/Table1[[#This Row],[Qty]]</f>
        <v>2.2577956989247312</v>
      </c>
      <c r="L11786">
        <f>Table1[[#This Row],[Total Revenue + Open]]/Table1[[#This Row],[Qty]]</f>
        <v>2.2577956989247312</v>
      </c>
    </row>
    <row r="11787" spans="1:12" hidden="1">
      <c r="A11787" t="s">
        <v>710</v>
      </c>
      <c r="B11787" t="s">
        <v>11</v>
      </c>
      <c r="C11787" t="s">
        <v>119</v>
      </c>
      <c r="D11787" t="s">
        <v>712</v>
      </c>
      <c r="E11787" t="s">
        <v>15</v>
      </c>
      <c r="F11787" t="s">
        <v>194</v>
      </c>
      <c r="G11787" t="s">
        <v>197</v>
      </c>
      <c r="H11787" s="1">
        <v>2020</v>
      </c>
      <c r="I11787" s="2">
        <v>4225</v>
      </c>
      <c r="J11787" s="3">
        <v>9534</v>
      </c>
      <c r="K11787">
        <f>Table1[[#This Row],[Total Revenue + Open]]/Table1[[#This Row],[Qty]]</f>
        <v>2.2565680473372782</v>
      </c>
      <c r="L11787">
        <f>Table1[[#This Row],[Total Revenue + Open]]/Table1[[#This Row],[Qty]]</f>
        <v>2.2565680473372782</v>
      </c>
    </row>
    <row r="11788" spans="1:12" hidden="1">
      <c r="A11788" t="s">
        <v>710</v>
      </c>
      <c r="B11788" t="s">
        <v>11</v>
      </c>
      <c r="C11788" t="s">
        <v>119</v>
      </c>
      <c r="D11788" t="s">
        <v>712</v>
      </c>
      <c r="E11788" t="s">
        <v>15</v>
      </c>
      <c r="F11788" t="s">
        <v>194</v>
      </c>
      <c r="G11788" t="s">
        <v>197</v>
      </c>
      <c r="H11788" s="1">
        <v>2020</v>
      </c>
      <c r="I11788" s="2">
        <v>4525</v>
      </c>
      <c r="J11788" s="3">
        <v>10215</v>
      </c>
      <c r="K11788">
        <f>Table1[[#This Row],[Total Revenue + Open]]/Table1[[#This Row],[Qty]]</f>
        <v>2.2574585635359115</v>
      </c>
      <c r="L11788">
        <f>Table1[[#This Row],[Total Revenue + Open]]/Table1[[#This Row],[Qty]]</f>
        <v>2.2574585635359115</v>
      </c>
    </row>
    <row r="11789" spans="1:12" hidden="1">
      <c r="A11789" t="s">
        <v>710</v>
      </c>
      <c r="B11789" t="s">
        <v>11</v>
      </c>
      <c r="C11789" t="s">
        <v>119</v>
      </c>
      <c r="D11789" t="s">
        <v>712</v>
      </c>
      <c r="E11789" t="s">
        <v>15</v>
      </c>
      <c r="F11789" t="s">
        <v>194</v>
      </c>
      <c r="G11789" t="s">
        <v>197</v>
      </c>
      <c r="H11789" s="1">
        <v>2020</v>
      </c>
      <c r="I11789" s="2">
        <v>2960</v>
      </c>
      <c r="J11789" s="3">
        <v>6696.5</v>
      </c>
      <c r="K11789">
        <f>Table1[[#This Row],[Total Revenue + Open]]/Table1[[#This Row],[Qty]]</f>
        <v>2.2623310810810811</v>
      </c>
      <c r="L11789">
        <f>Table1[[#This Row],[Total Revenue + Open]]/Table1[[#This Row],[Qty]]</f>
        <v>2.2623310810810811</v>
      </c>
    </row>
    <row r="11790" spans="1:12" hidden="1">
      <c r="A11790" t="s">
        <v>710</v>
      </c>
      <c r="B11790" t="s">
        <v>11</v>
      </c>
      <c r="C11790" t="s">
        <v>119</v>
      </c>
      <c r="D11790" t="s">
        <v>712</v>
      </c>
      <c r="E11790" t="s">
        <v>15</v>
      </c>
      <c r="F11790" t="s">
        <v>194</v>
      </c>
      <c r="G11790" t="s">
        <v>197</v>
      </c>
      <c r="H11790" s="1">
        <v>2020</v>
      </c>
      <c r="I11790" s="2">
        <v>2965</v>
      </c>
      <c r="J11790" s="3">
        <v>6696.5</v>
      </c>
      <c r="K11790">
        <f>Table1[[#This Row],[Total Revenue + Open]]/Table1[[#This Row],[Qty]]</f>
        <v>2.2585160202360877</v>
      </c>
      <c r="L11790">
        <f>Table1[[#This Row],[Total Revenue + Open]]/Table1[[#This Row],[Qty]]</f>
        <v>2.2585160202360877</v>
      </c>
    </row>
    <row r="11791" spans="1:12" hidden="1">
      <c r="A11791" t="s">
        <v>710</v>
      </c>
      <c r="B11791" t="s">
        <v>11</v>
      </c>
      <c r="C11791" t="s">
        <v>119</v>
      </c>
      <c r="D11791" t="s">
        <v>712</v>
      </c>
      <c r="E11791" t="s">
        <v>15</v>
      </c>
      <c r="F11791" t="s">
        <v>194</v>
      </c>
      <c r="G11791" t="s">
        <v>197</v>
      </c>
      <c r="H11791" s="1">
        <v>2020</v>
      </c>
      <c r="I11791" s="2">
        <v>1405</v>
      </c>
      <c r="J11791" s="3">
        <v>3178</v>
      </c>
      <c r="K11791">
        <f>Table1[[#This Row],[Total Revenue + Open]]/Table1[[#This Row],[Qty]]</f>
        <v>2.2619217081850533</v>
      </c>
      <c r="L11791">
        <f>Table1[[#This Row],[Total Revenue + Open]]/Table1[[#This Row],[Qty]]</f>
        <v>2.2619217081850533</v>
      </c>
    </row>
    <row r="11792" spans="1:12" hidden="1">
      <c r="A11792" t="s">
        <v>710</v>
      </c>
      <c r="B11792" t="s">
        <v>11</v>
      </c>
      <c r="C11792" t="s">
        <v>119</v>
      </c>
      <c r="D11792" t="s">
        <v>712</v>
      </c>
      <c r="E11792" t="s">
        <v>15</v>
      </c>
      <c r="F11792" t="s">
        <v>194</v>
      </c>
      <c r="G11792" t="s">
        <v>197</v>
      </c>
      <c r="H11792" s="1">
        <v>2021</v>
      </c>
      <c r="I11792" s="2">
        <v>1005</v>
      </c>
      <c r="J11792" s="3">
        <v>2270</v>
      </c>
      <c r="K11792">
        <f>Table1[[#This Row],[Total Revenue + Open]]/Table1[[#This Row],[Qty]]</f>
        <v>2.2587064676616917</v>
      </c>
      <c r="L11792">
        <f>Table1[[#This Row],[Total Revenue + Open]]/Table1[[#This Row],[Qty]]</f>
        <v>2.2587064676616917</v>
      </c>
    </row>
    <row r="11793" spans="1:12" hidden="1">
      <c r="A11793" t="s">
        <v>710</v>
      </c>
      <c r="B11793" t="s">
        <v>11</v>
      </c>
      <c r="C11793" t="s">
        <v>119</v>
      </c>
      <c r="D11793" t="s">
        <v>712</v>
      </c>
      <c r="E11793" t="s">
        <v>15</v>
      </c>
      <c r="F11793" t="s">
        <v>194</v>
      </c>
      <c r="G11793" t="s">
        <v>197</v>
      </c>
      <c r="H11793" s="1">
        <v>2021</v>
      </c>
      <c r="I11793" s="2">
        <v>3015</v>
      </c>
      <c r="J11793" s="3">
        <v>6810</v>
      </c>
      <c r="K11793">
        <f>Table1[[#This Row],[Total Revenue + Open]]/Table1[[#This Row],[Qty]]</f>
        <v>2.2587064676616917</v>
      </c>
      <c r="L11793">
        <f>Table1[[#This Row],[Total Revenue + Open]]/Table1[[#This Row],[Qty]]</f>
        <v>2.2587064676616917</v>
      </c>
    </row>
    <row r="11794" spans="1:12" hidden="1">
      <c r="A11794" t="s">
        <v>710</v>
      </c>
      <c r="B11794" t="s">
        <v>11</v>
      </c>
      <c r="C11794" t="s">
        <v>119</v>
      </c>
      <c r="D11794" t="s">
        <v>712</v>
      </c>
      <c r="E11794" t="s">
        <v>15</v>
      </c>
      <c r="F11794" t="s">
        <v>194</v>
      </c>
      <c r="G11794" t="s">
        <v>197</v>
      </c>
      <c r="H11794" s="1">
        <v>2021</v>
      </c>
      <c r="I11794" s="2">
        <v>3015</v>
      </c>
      <c r="J11794" s="3">
        <v>6810</v>
      </c>
      <c r="K11794">
        <f>Table1[[#This Row],[Total Revenue + Open]]/Table1[[#This Row],[Qty]]</f>
        <v>2.2587064676616917</v>
      </c>
      <c r="L11794">
        <f>Table1[[#This Row],[Total Revenue + Open]]/Table1[[#This Row],[Qty]]</f>
        <v>2.2587064676616917</v>
      </c>
    </row>
    <row r="11795" spans="1:12" hidden="1">
      <c r="A11795" t="s">
        <v>710</v>
      </c>
      <c r="B11795" t="s">
        <v>11</v>
      </c>
      <c r="C11795" t="s">
        <v>119</v>
      </c>
      <c r="D11795" t="s">
        <v>712</v>
      </c>
      <c r="E11795" t="s">
        <v>15</v>
      </c>
      <c r="F11795" t="s">
        <v>194</v>
      </c>
      <c r="G11795" t="s">
        <v>197</v>
      </c>
      <c r="H11795" s="1">
        <v>2021</v>
      </c>
      <c r="I11795" s="2">
        <v>4365</v>
      </c>
      <c r="J11795" s="3">
        <v>9874.5</v>
      </c>
      <c r="K11795">
        <f>Table1[[#This Row],[Total Revenue + Open]]/Table1[[#This Row],[Qty]]</f>
        <v>2.2621993127147766</v>
      </c>
      <c r="L11795">
        <f>Table1[[#This Row],[Total Revenue + Open]]/Table1[[#This Row],[Qty]]</f>
        <v>2.2621993127147766</v>
      </c>
    </row>
    <row r="11796" spans="1:12" hidden="1">
      <c r="A11796" t="s">
        <v>710</v>
      </c>
      <c r="B11796" t="s">
        <v>11</v>
      </c>
      <c r="C11796" t="s">
        <v>119</v>
      </c>
      <c r="D11796" t="s">
        <v>712</v>
      </c>
      <c r="E11796" t="s">
        <v>15</v>
      </c>
      <c r="F11796" t="s">
        <v>194</v>
      </c>
      <c r="G11796" t="s">
        <v>197</v>
      </c>
      <c r="H11796" s="1">
        <v>2021</v>
      </c>
      <c r="I11796" s="2">
        <v>400</v>
      </c>
      <c r="J11796" s="3">
        <v>908</v>
      </c>
      <c r="K11796">
        <f>Table1[[#This Row],[Total Revenue + Open]]/Table1[[#This Row],[Qty]]</f>
        <v>2.27</v>
      </c>
      <c r="L11796">
        <f>Table1[[#This Row],[Total Revenue + Open]]/Table1[[#This Row],[Qty]]</f>
        <v>2.27</v>
      </c>
    </row>
    <row r="11797" spans="1:12" hidden="1">
      <c r="A11797" t="s">
        <v>710</v>
      </c>
      <c r="B11797" t="s">
        <v>11</v>
      </c>
      <c r="C11797" t="s">
        <v>119</v>
      </c>
      <c r="D11797" t="s">
        <v>712</v>
      </c>
      <c r="E11797" t="s">
        <v>15</v>
      </c>
      <c r="F11797" t="s">
        <v>194</v>
      </c>
      <c r="G11797" t="s">
        <v>197</v>
      </c>
      <c r="H11797" s="1">
        <v>2021</v>
      </c>
      <c r="I11797" s="2">
        <v>13070</v>
      </c>
      <c r="J11797" s="3">
        <v>29510</v>
      </c>
      <c r="K11797">
        <f>Table1[[#This Row],[Total Revenue + Open]]/Table1[[#This Row],[Qty]]</f>
        <v>2.2578423871461362</v>
      </c>
      <c r="L11797">
        <f>Table1[[#This Row],[Total Revenue + Open]]/Table1[[#This Row],[Qty]]</f>
        <v>2.2578423871461362</v>
      </c>
    </row>
    <row r="11798" spans="1:12" hidden="1">
      <c r="A11798" t="s">
        <v>710</v>
      </c>
      <c r="B11798" t="s">
        <v>11</v>
      </c>
      <c r="C11798" t="s">
        <v>119</v>
      </c>
      <c r="D11798" t="s">
        <v>712</v>
      </c>
      <c r="E11798" t="s">
        <v>15</v>
      </c>
      <c r="F11798" t="s">
        <v>194</v>
      </c>
      <c r="G11798" t="s">
        <v>197</v>
      </c>
      <c r="H11798" s="1">
        <v>2021</v>
      </c>
      <c r="I11798" s="2">
        <v>5230</v>
      </c>
      <c r="J11798" s="3">
        <v>11804</v>
      </c>
      <c r="K11798">
        <f>Table1[[#This Row],[Total Revenue + Open]]/Table1[[#This Row],[Qty]]</f>
        <v>2.2569789674952201</v>
      </c>
      <c r="L11798">
        <f>Table1[[#This Row],[Total Revenue + Open]]/Table1[[#This Row],[Qty]]</f>
        <v>2.2569789674952201</v>
      </c>
    </row>
    <row r="11799" spans="1:12" hidden="1">
      <c r="A11799" t="s">
        <v>710</v>
      </c>
      <c r="B11799" t="s">
        <v>11</v>
      </c>
      <c r="C11799" t="s">
        <v>119</v>
      </c>
      <c r="D11799" t="s">
        <v>712</v>
      </c>
      <c r="E11799" t="s">
        <v>15</v>
      </c>
      <c r="F11799" t="s">
        <v>194</v>
      </c>
      <c r="G11799" t="s">
        <v>197</v>
      </c>
      <c r="H11799" s="1">
        <v>2021</v>
      </c>
      <c r="I11799" s="2">
        <v>8545</v>
      </c>
      <c r="J11799" s="3">
        <v>19295</v>
      </c>
      <c r="K11799">
        <f>Table1[[#This Row],[Total Revenue + Open]]/Table1[[#This Row],[Qty]]</f>
        <v>2.2580456407255705</v>
      </c>
      <c r="L11799">
        <f>Table1[[#This Row],[Total Revenue + Open]]/Table1[[#This Row],[Qty]]</f>
        <v>2.2580456407255705</v>
      </c>
    </row>
    <row r="11800" spans="1:12" hidden="1">
      <c r="A11800" t="s">
        <v>710</v>
      </c>
      <c r="B11800" t="s">
        <v>11</v>
      </c>
      <c r="C11800" t="s">
        <v>119</v>
      </c>
      <c r="D11800" t="s">
        <v>712</v>
      </c>
      <c r="E11800" t="s">
        <v>15</v>
      </c>
      <c r="F11800" t="s">
        <v>194</v>
      </c>
      <c r="G11800" t="s">
        <v>197</v>
      </c>
      <c r="H11800" s="1">
        <v>2021</v>
      </c>
      <c r="I11800" s="2">
        <v>7290</v>
      </c>
      <c r="J11800" s="3">
        <v>16457.5</v>
      </c>
      <c r="K11800">
        <f>Table1[[#This Row],[Total Revenue + Open]]/Table1[[#This Row],[Qty]]</f>
        <v>2.2575445816186557</v>
      </c>
      <c r="L11800">
        <f>Table1[[#This Row],[Total Revenue + Open]]/Table1[[#This Row],[Qty]]</f>
        <v>2.2575445816186557</v>
      </c>
    </row>
    <row r="11801" spans="1:12" hidden="1">
      <c r="A11801" t="s">
        <v>710</v>
      </c>
      <c r="B11801" t="s">
        <v>11</v>
      </c>
      <c r="C11801" t="s">
        <v>119</v>
      </c>
      <c r="D11801" t="s">
        <v>712</v>
      </c>
      <c r="E11801" t="s">
        <v>15</v>
      </c>
      <c r="F11801" t="s">
        <v>194</v>
      </c>
      <c r="G11801" t="s">
        <v>197</v>
      </c>
      <c r="H11801" s="1">
        <v>2021</v>
      </c>
      <c r="I11801" s="2">
        <v>1310</v>
      </c>
      <c r="J11801" s="3">
        <v>2951</v>
      </c>
      <c r="K11801">
        <f>Table1[[#This Row],[Total Revenue + Open]]/Table1[[#This Row],[Qty]]</f>
        <v>2.2526717557251907</v>
      </c>
      <c r="L11801">
        <f>Table1[[#This Row],[Total Revenue + Open]]/Table1[[#This Row],[Qty]]</f>
        <v>2.2526717557251907</v>
      </c>
    </row>
    <row r="11802" spans="1:12" hidden="1">
      <c r="A11802" t="s">
        <v>710</v>
      </c>
      <c r="B11802" t="s">
        <v>11</v>
      </c>
      <c r="C11802" t="s">
        <v>73</v>
      </c>
      <c r="D11802" t="s">
        <v>715</v>
      </c>
      <c r="E11802" t="s">
        <v>15</v>
      </c>
      <c r="F11802" t="s">
        <v>80</v>
      </c>
      <c r="G11802" t="s">
        <v>105</v>
      </c>
      <c r="H11802" s="1">
        <v>2022</v>
      </c>
      <c r="I11802" s="2">
        <v>28750</v>
      </c>
      <c r="J11802" s="3">
        <v>32838</v>
      </c>
      <c r="K11802">
        <f>Table1[[#This Row],[Total Revenue + Open]]/Table1[[#This Row],[Qty]]</f>
        <v>1.142191304347826</v>
      </c>
      <c r="L11802">
        <f>Table1[[#This Row],[Total Revenue + Open]]/Table1[[#This Row],[Qty]]</f>
        <v>1.142191304347826</v>
      </c>
    </row>
    <row r="11803" spans="1:12" hidden="1">
      <c r="A11803" t="s">
        <v>710</v>
      </c>
      <c r="B11803" t="s">
        <v>11</v>
      </c>
      <c r="C11803" t="s">
        <v>119</v>
      </c>
      <c r="D11803" t="s">
        <v>712</v>
      </c>
      <c r="E11803" t="s">
        <v>15</v>
      </c>
      <c r="F11803" t="s">
        <v>194</v>
      </c>
      <c r="G11803" t="s">
        <v>197</v>
      </c>
      <c r="H11803" s="1">
        <v>2019</v>
      </c>
      <c r="I11803" s="2">
        <v>7540</v>
      </c>
      <c r="J11803" s="3">
        <v>17025</v>
      </c>
      <c r="K11803">
        <f>Table1[[#This Row],[Total Revenue + Open]]/Table1[[#This Row],[Qty]]</f>
        <v>2.2579575596816976</v>
      </c>
      <c r="L11803">
        <f>Table1[[#This Row],[Total Revenue + Open]]/Table1[[#This Row],[Qty]]</f>
        <v>2.2579575596816976</v>
      </c>
    </row>
    <row r="11804" spans="1:12" hidden="1">
      <c r="A11804" t="s">
        <v>710</v>
      </c>
      <c r="B11804" t="s">
        <v>11</v>
      </c>
      <c r="C11804" t="s">
        <v>119</v>
      </c>
      <c r="D11804" t="s">
        <v>712</v>
      </c>
      <c r="E11804" t="s">
        <v>15</v>
      </c>
      <c r="F11804" t="s">
        <v>194</v>
      </c>
      <c r="G11804" t="s">
        <v>197</v>
      </c>
      <c r="H11804" s="1">
        <v>2019</v>
      </c>
      <c r="I11804" s="2">
        <v>9745</v>
      </c>
      <c r="J11804" s="3">
        <v>22019</v>
      </c>
      <c r="K11804">
        <f>Table1[[#This Row],[Total Revenue + Open]]/Table1[[#This Row],[Qty]]</f>
        <v>2.2595177013853256</v>
      </c>
      <c r="L11804">
        <f>Table1[[#This Row],[Total Revenue + Open]]/Table1[[#This Row],[Qty]]</f>
        <v>2.2595177013853256</v>
      </c>
    </row>
    <row r="11805" spans="1:12" hidden="1">
      <c r="A11805" t="s">
        <v>710</v>
      </c>
      <c r="B11805" t="s">
        <v>11</v>
      </c>
      <c r="C11805" t="s">
        <v>119</v>
      </c>
      <c r="D11805" t="s">
        <v>712</v>
      </c>
      <c r="E11805" t="s">
        <v>15</v>
      </c>
      <c r="F11805" t="s">
        <v>194</v>
      </c>
      <c r="G11805" t="s">
        <v>197</v>
      </c>
      <c r="H11805" s="1">
        <v>2019</v>
      </c>
      <c r="I11805" s="2">
        <v>2310</v>
      </c>
      <c r="J11805" s="3">
        <v>5221</v>
      </c>
      <c r="K11805">
        <f>Table1[[#This Row],[Total Revenue + Open]]/Table1[[#This Row],[Qty]]</f>
        <v>2.2601731601731601</v>
      </c>
      <c r="L11805">
        <f>Table1[[#This Row],[Total Revenue + Open]]/Table1[[#This Row],[Qty]]</f>
        <v>2.2601731601731601</v>
      </c>
    </row>
    <row r="11806" spans="1:12" hidden="1">
      <c r="A11806" t="s">
        <v>710</v>
      </c>
      <c r="B11806" t="s">
        <v>11</v>
      </c>
      <c r="C11806" t="s">
        <v>119</v>
      </c>
      <c r="D11806" t="s">
        <v>712</v>
      </c>
      <c r="E11806" t="s">
        <v>15</v>
      </c>
      <c r="F11806" t="s">
        <v>194</v>
      </c>
      <c r="G11806" t="s">
        <v>197</v>
      </c>
      <c r="H11806" s="1">
        <v>2019</v>
      </c>
      <c r="I11806" s="2">
        <v>16585</v>
      </c>
      <c r="J11806" s="3">
        <v>37455</v>
      </c>
      <c r="K11806">
        <f>Table1[[#This Row],[Total Revenue + Open]]/Table1[[#This Row],[Qty]]</f>
        <v>2.2583659933675007</v>
      </c>
      <c r="L11806">
        <f>Table1[[#This Row],[Total Revenue + Open]]/Table1[[#This Row],[Qty]]</f>
        <v>2.2583659933675007</v>
      </c>
    </row>
    <row r="11807" spans="1:12" hidden="1">
      <c r="A11807" t="s">
        <v>710</v>
      </c>
      <c r="B11807" t="s">
        <v>11</v>
      </c>
      <c r="C11807" t="s">
        <v>119</v>
      </c>
      <c r="D11807" t="s">
        <v>712</v>
      </c>
      <c r="E11807" t="s">
        <v>15</v>
      </c>
      <c r="F11807" t="s">
        <v>194</v>
      </c>
      <c r="G11807" t="s">
        <v>197</v>
      </c>
      <c r="H11807" s="1">
        <v>2020</v>
      </c>
      <c r="I11807" s="2">
        <v>2210</v>
      </c>
      <c r="J11807" s="3">
        <v>4994</v>
      </c>
      <c r="K11807">
        <f>Table1[[#This Row],[Total Revenue + Open]]/Table1[[#This Row],[Qty]]</f>
        <v>2.2597285067873303</v>
      </c>
      <c r="L11807">
        <f>Table1[[#This Row],[Total Revenue + Open]]/Table1[[#This Row],[Qty]]</f>
        <v>2.2597285067873303</v>
      </c>
    </row>
    <row r="11808" spans="1:12" hidden="1">
      <c r="A11808" t="s">
        <v>710</v>
      </c>
      <c r="B11808" t="s">
        <v>11</v>
      </c>
      <c r="C11808" t="s">
        <v>119</v>
      </c>
      <c r="D11808" t="s">
        <v>712</v>
      </c>
      <c r="E11808" t="s">
        <v>15</v>
      </c>
      <c r="F11808" t="s">
        <v>194</v>
      </c>
      <c r="G11808" t="s">
        <v>197</v>
      </c>
      <c r="H11808" s="1">
        <v>2020</v>
      </c>
      <c r="I11808" s="2">
        <v>2615</v>
      </c>
      <c r="J11808" s="3">
        <v>5902</v>
      </c>
      <c r="K11808">
        <f>Table1[[#This Row],[Total Revenue + Open]]/Table1[[#This Row],[Qty]]</f>
        <v>2.2569789674952201</v>
      </c>
      <c r="L11808">
        <f>Table1[[#This Row],[Total Revenue + Open]]/Table1[[#This Row],[Qty]]</f>
        <v>2.2569789674952201</v>
      </c>
    </row>
    <row r="11809" spans="1:12" hidden="1">
      <c r="A11809" t="s">
        <v>710</v>
      </c>
      <c r="B11809" t="s">
        <v>11</v>
      </c>
      <c r="C11809" t="s">
        <v>119</v>
      </c>
      <c r="D11809" t="s">
        <v>712</v>
      </c>
      <c r="E11809" t="s">
        <v>15</v>
      </c>
      <c r="F11809" t="s">
        <v>194</v>
      </c>
      <c r="G11809" t="s">
        <v>197</v>
      </c>
      <c r="H11809" s="1">
        <v>2020</v>
      </c>
      <c r="I11809" s="2">
        <v>3970</v>
      </c>
      <c r="J11809" s="3">
        <v>8966.5</v>
      </c>
      <c r="K11809">
        <f>Table1[[#This Row],[Total Revenue + Open]]/Table1[[#This Row],[Qty]]</f>
        <v>2.2585642317380352</v>
      </c>
      <c r="L11809">
        <f>Table1[[#This Row],[Total Revenue + Open]]/Table1[[#This Row],[Qty]]</f>
        <v>2.2585642317380352</v>
      </c>
    </row>
    <row r="11810" spans="1:12" hidden="1">
      <c r="A11810" t="s">
        <v>710</v>
      </c>
      <c r="B11810" t="s">
        <v>11</v>
      </c>
      <c r="C11810" t="s">
        <v>119</v>
      </c>
      <c r="D11810" t="s">
        <v>712</v>
      </c>
      <c r="E11810" t="s">
        <v>15</v>
      </c>
      <c r="F11810" t="s">
        <v>194</v>
      </c>
      <c r="G11810" t="s">
        <v>197</v>
      </c>
      <c r="H11810" s="1">
        <v>2020</v>
      </c>
      <c r="I11810" s="2">
        <v>3465</v>
      </c>
      <c r="J11810" s="3">
        <v>7831.5</v>
      </c>
      <c r="K11810">
        <f>Table1[[#This Row],[Total Revenue + Open]]/Table1[[#This Row],[Qty]]</f>
        <v>2.2601731601731601</v>
      </c>
      <c r="L11810">
        <f>Table1[[#This Row],[Total Revenue + Open]]/Table1[[#This Row],[Qty]]</f>
        <v>2.2601731601731601</v>
      </c>
    </row>
    <row r="11811" spans="1:12" hidden="1">
      <c r="A11811" t="s">
        <v>710</v>
      </c>
      <c r="B11811" t="s">
        <v>11</v>
      </c>
      <c r="C11811" t="s">
        <v>119</v>
      </c>
      <c r="D11811" t="s">
        <v>712</v>
      </c>
      <c r="E11811" t="s">
        <v>15</v>
      </c>
      <c r="F11811" t="s">
        <v>194</v>
      </c>
      <c r="G11811" t="s">
        <v>197</v>
      </c>
      <c r="H11811" s="1">
        <v>2020</v>
      </c>
      <c r="I11811" s="2">
        <v>5585</v>
      </c>
      <c r="J11811" s="3">
        <v>12598.5</v>
      </c>
      <c r="K11811">
        <f>Table1[[#This Row],[Total Revenue + Open]]/Table1[[#This Row],[Qty]]</f>
        <v>2.2557743957027752</v>
      </c>
      <c r="L11811">
        <f>Table1[[#This Row],[Total Revenue + Open]]/Table1[[#This Row],[Qty]]</f>
        <v>2.2557743957027752</v>
      </c>
    </row>
    <row r="11812" spans="1:12" hidden="1">
      <c r="A11812" t="s">
        <v>710</v>
      </c>
      <c r="B11812" t="s">
        <v>11</v>
      </c>
      <c r="C11812" t="s">
        <v>119</v>
      </c>
      <c r="D11812" t="s">
        <v>712</v>
      </c>
      <c r="E11812" t="s">
        <v>15</v>
      </c>
      <c r="F11812" t="s">
        <v>194</v>
      </c>
      <c r="G11812" t="s">
        <v>197</v>
      </c>
      <c r="H11812" s="1">
        <v>2020</v>
      </c>
      <c r="I11812" s="2">
        <v>9150</v>
      </c>
      <c r="J11812" s="3">
        <v>20657</v>
      </c>
      <c r="K11812">
        <f>Table1[[#This Row],[Total Revenue + Open]]/Table1[[#This Row],[Qty]]</f>
        <v>2.2575956284153005</v>
      </c>
      <c r="L11812">
        <f>Table1[[#This Row],[Total Revenue + Open]]/Table1[[#This Row],[Qty]]</f>
        <v>2.2575956284153005</v>
      </c>
    </row>
    <row r="11813" spans="1:12" hidden="1">
      <c r="A11813" t="s">
        <v>710</v>
      </c>
      <c r="B11813" t="s">
        <v>11</v>
      </c>
      <c r="C11813" t="s">
        <v>119</v>
      </c>
      <c r="D11813" t="s">
        <v>712</v>
      </c>
      <c r="E11813" t="s">
        <v>15</v>
      </c>
      <c r="F11813" t="s">
        <v>194</v>
      </c>
      <c r="G11813" t="s">
        <v>197</v>
      </c>
      <c r="H11813" s="1">
        <v>2020</v>
      </c>
      <c r="I11813" s="2">
        <v>18485</v>
      </c>
      <c r="J11813" s="3">
        <v>41768</v>
      </c>
      <c r="K11813">
        <f>Table1[[#This Row],[Total Revenue + Open]]/Table1[[#This Row],[Qty]]</f>
        <v>2.2595618068704355</v>
      </c>
      <c r="L11813">
        <f>Table1[[#This Row],[Total Revenue + Open]]/Table1[[#This Row],[Qty]]</f>
        <v>2.2595618068704355</v>
      </c>
    </row>
    <row r="11814" spans="1:12" hidden="1">
      <c r="A11814" t="s">
        <v>710</v>
      </c>
      <c r="B11814" t="s">
        <v>11</v>
      </c>
      <c r="C11814" t="s">
        <v>119</v>
      </c>
      <c r="D11814" t="s">
        <v>712</v>
      </c>
      <c r="E11814" t="s">
        <v>15</v>
      </c>
      <c r="F11814" t="s">
        <v>194</v>
      </c>
      <c r="G11814" t="s">
        <v>197</v>
      </c>
      <c r="H11814" s="1">
        <v>2020</v>
      </c>
      <c r="I11814" s="2">
        <v>5075</v>
      </c>
      <c r="J11814" s="3">
        <v>11463.5</v>
      </c>
      <c r="K11814">
        <f>Table1[[#This Row],[Total Revenue + Open]]/Table1[[#This Row],[Qty]]</f>
        <v>2.2588177339901478</v>
      </c>
      <c r="L11814">
        <f>Table1[[#This Row],[Total Revenue + Open]]/Table1[[#This Row],[Qty]]</f>
        <v>2.2588177339901478</v>
      </c>
    </row>
    <row r="11815" spans="1:12" hidden="1">
      <c r="A11815" t="s">
        <v>710</v>
      </c>
      <c r="B11815" t="s">
        <v>11</v>
      </c>
      <c r="C11815" t="s">
        <v>119</v>
      </c>
      <c r="D11815" t="s">
        <v>712</v>
      </c>
      <c r="E11815" t="s">
        <v>15</v>
      </c>
      <c r="F11815" t="s">
        <v>194</v>
      </c>
      <c r="G11815" t="s">
        <v>197</v>
      </c>
      <c r="H11815" s="1">
        <v>2020</v>
      </c>
      <c r="I11815" s="2">
        <v>13120</v>
      </c>
      <c r="J11815" s="3">
        <v>29623.5</v>
      </c>
      <c r="K11815">
        <f>Table1[[#This Row],[Total Revenue + Open]]/Table1[[#This Row],[Qty]]</f>
        <v>2.2578887195121951</v>
      </c>
      <c r="L11815">
        <f>Table1[[#This Row],[Total Revenue + Open]]/Table1[[#This Row],[Qty]]</f>
        <v>2.2578887195121951</v>
      </c>
    </row>
    <row r="11816" spans="1:12" hidden="1">
      <c r="A11816" t="s">
        <v>710</v>
      </c>
      <c r="B11816" t="s">
        <v>11</v>
      </c>
      <c r="C11816" t="s">
        <v>119</v>
      </c>
      <c r="D11816" t="s">
        <v>712</v>
      </c>
      <c r="E11816" t="s">
        <v>15</v>
      </c>
      <c r="F11816" t="s">
        <v>194</v>
      </c>
      <c r="G11816" t="s">
        <v>197</v>
      </c>
      <c r="H11816" s="1">
        <v>2020</v>
      </c>
      <c r="I11816" s="2">
        <v>2010</v>
      </c>
      <c r="J11816" s="3">
        <v>4540</v>
      </c>
      <c r="K11816">
        <f>Table1[[#This Row],[Total Revenue + Open]]/Table1[[#This Row],[Qty]]</f>
        <v>2.2587064676616917</v>
      </c>
      <c r="L11816">
        <f>Table1[[#This Row],[Total Revenue + Open]]/Table1[[#This Row],[Qty]]</f>
        <v>2.2587064676616917</v>
      </c>
    </row>
    <row r="11817" spans="1:12" hidden="1">
      <c r="A11817" t="s">
        <v>710</v>
      </c>
      <c r="B11817" t="s">
        <v>11</v>
      </c>
      <c r="C11817" t="s">
        <v>119</v>
      </c>
      <c r="D11817" t="s">
        <v>712</v>
      </c>
      <c r="E11817" t="s">
        <v>15</v>
      </c>
      <c r="F11817" t="s">
        <v>194</v>
      </c>
      <c r="G11817" t="s">
        <v>197</v>
      </c>
      <c r="H11817" s="1">
        <v>2021</v>
      </c>
      <c r="I11817" s="2">
        <v>1005</v>
      </c>
      <c r="J11817" s="3">
        <v>2270</v>
      </c>
      <c r="K11817">
        <f>Table1[[#This Row],[Total Revenue + Open]]/Table1[[#This Row],[Qty]]</f>
        <v>2.2587064676616917</v>
      </c>
      <c r="L11817">
        <f>Table1[[#This Row],[Total Revenue + Open]]/Table1[[#This Row],[Qty]]</f>
        <v>2.2587064676616917</v>
      </c>
    </row>
    <row r="11818" spans="1:12" hidden="1">
      <c r="A11818" t="s">
        <v>710</v>
      </c>
      <c r="B11818" t="s">
        <v>11</v>
      </c>
      <c r="C11818" t="s">
        <v>119</v>
      </c>
      <c r="D11818" t="s">
        <v>712</v>
      </c>
      <c r="E11818" t="s">
        <v>15</v>
      </c>
      <c r="F11818" t="s">
        <v>194</v>
      </c>
      <c r="G11818" t="s">
        <v>197</v>
      </c>
      <c r="H11818" s="1">
        <v>2021</v>
      </c>
      <c r="I11818" s="2">
        <v>4525</v>
      </c>
      <c r="J11818" s="3">
        <v>10215</v>
      </c>
      <c r="K11818">
        <f>Table1[[#This Row],[Total Revenue + Open]]/Table1[[#This Row],[Qty]]</f>
        <v>2.2574585635359115</v>
      </c>
      <c r="L11818">
        <f>Table1[[#This Row],[Total Revenue + Open]]/Table1[[#This Row],[Qty]]</f>
        <v>2.2574585635359115</v>
      </c>
    </row>
    <row r="11819" spans="1:12" hidden="1">
      <c r="A11819" t="s">
        <v>710</v>
      </c>
      <c r="B11819" t="s">
        <v>11</v>
      </c>
      <c r="C11819" t="s">
        <v>119</v>
      </c>
      <c r="D11819" t="s">
        <v>712</v>
      </c>
      <c r="E11819" t="s">
        <v>15</v>
      </c>
      <c r="F11819" t="s">
        <v>194</v>
      </c>
      <c r="G11819" t="s">
        <v>197</v>
      </c>
      <c r="H11819" s="1">
        <v>2021</v>
      </c>
      <c r="I11819" s="2">
        <v>5520</v>
      </c>
      <c r="J11819" s="3">
        <v>12485</v>
      </c>
      <c r="K11819">
        <f>Table1[[#This Row],[Total Revenue + Open]]/Table1[[#This Row],[Qty]]</f>
        <v>2.2617753623188408</v>
      </c>
      <c r="L11819">
        <f>Table1[[#This Row],[Total Revenue + Open]]/Table1[[#This Row],[Qty]]</f>
        <v>2.2617753623188408</v>
      </c>
    </row>
    <row r="11820" spans="1:12" hidden="1">
      <c r="A11820" t="s">
        <v>710</v>
      </c>
      <c r="B11820" t="s">
        <v>11</v>
      </c>
      <c r="C11820" t="s">
        <v>119</v>
      </c>
      <c r="D11820" t="s">
        <v>712</v>
      </c>
      <c r="E11820" t="s">
        <v>15</v>
      </c>
      <c r="F11820" t="s">
        <v>194</v>
      </c>
      <c r="G11820" t="s">
        <v>197</v>
      </c>
      <c r="H11820" s="1">
        <v>2021</v>
      </c>
      <c r="I11820" s="2">
        <v>6540</v>
      </c>
      <c r="J11820" s="3">
        <v>14755</v>
      </c>
      <c r="K11820">
        <f>Table1[[#This Row],[Total Revenue + Open]]/Table1[[#This Row],[Qty]]</f>
        <v>2.2561162079510702</v>
      </c>
      <c r="L11820">
        <f>Table1[[#This Row],[Total Revenue + Open]]/Table1[[#This Row],[Qty]]</f>
        <v>2.2561162079510702</v>
      </c>
    </row>
    <row r="11821" spans="1:12" hidden="1">
      <c r="A11821" t="s">
        <v>710</v>
      </c>
      <c r="B11821" t="s">
        <v>11</v>
      </c>
      <c r="C11821" t="s">
        <v>119</v>
      </c>
      <c r="D11821" t="s">
        <v>712</v>
      </c>
      <c r="E11821" t="s">
        <v>15</v>
      </c>
      <c r="F11821" t="s">
        <v>194</v>
      </c>
      <c r="G11821" t="s">
        <v>197</v>
      </c>
      <c r="H11821" s="1">
        <v>2021</v>
      </c>
      <c r="I11821" s="2">
        <v>5330</v>
      </c>
      <c r="J11821" s="3">
        <v>12031</v>
      </c>
      <c r="K11821">
        <f>Table1[[#This Row],[Total Revenue + Open]]/Table1[[#This Row],[Qty]]</f>
        <v>2.2572232645403378</v>
      </c>
      <c r="L11821">
        <f>Table1[[#This Row],[Total Revenue + Open]]/Table1[[#This Row],[Qty]]</f>
        <v>2.2572232645403378</v>
      </c>
    </row>
    <row r="11822" spans="1:12" hidden="1">
      <c r="A11822" t="s">
        <v>710</v>
      </c>
      <c r="B11822" t="s">
        <v>11</v>
      </c>
      <c r="C11822" t="s">
        <v>119</v>
      </c>
      <c r="D11822" t="s">
        <v>712</v>
      </c>
      <c r="E11822" t="s">
        <v>15</v>
      </c>
      <c r="F11822" t="s">
        <v>194</v>
      </c>
      <c r="G11822" t="s">
        <v>197</v>
      </c>
      <c r="H11822" s="1">
        <v>2021</v>
      </c>
      <c r="I11822" s="2">
        <v>75</v>
      </c>
      <c r="J11822" s="3">
        <v>170.25</v>
      </c>
      <c r="K11822">
        <f>Table1[[#This Row],[Total Revenue + Open]]/Table1[[#This Row],[Qty]]</f>
        <v>2.27</v>
      </c>
      <c r="L11822">
        <f>Table1[[#This Row],[Total Revenue + Open]]/Table1[[#This Row],[Qty]]</f>
        <v>2.27</v>
      </c>
    </row>
    <row r="11823" spans="1:12" hidden="1">
      <c r="A11823" t="s">
        <v>710</v>
      </c>
      <c r="B11823" t="s">
        <v>11</v>
      </c>
      <c r="C11823" t="s">
        <v>119</v>
      </c>
      <c r="D11823" t="s">
        <v>712</v>
      </c>
      <c r="E11823" t="s">
        <v>15</v>
      </c>
      <c r="F11823" t="s">
        <v>194</v>
      </c>
      <c r="G11823" t="s">
        <v>197</v>
      </c>
      <c r="H11823" s="1">
        <v>2021</v>
      </c>
      <c r="I11823" s="2">
        <v>550</v>
      </c>
      <c r="J11823" s="3">
        <v>1248.5</v>
      </c>
      <c r="K11823">
        <f>Table1[[#This Row],[Total Revenue + Open]]/Table1[[#This Row],[Qty]]</f>
        <v>2.27</v>
      </c>
      <c r="L11823">
        <f>Table1[[#This Row],[Total Revenue + Open]]/Table1[[#This Row],[Qty]]</f>
        <v>2.27</v>
      </c>
    </row>
    <row r="11824" spans="1:12" hidden="1">
      <c r="A11824" t="s">
        <v>710</v>
      </c>
      <c r="B11824" t="s">
        <v>11</v>
      </c>
      <c r="C11824" t="s">
        <v>119</v>
      </c>
      <c r="D11824" t="s">
        <v>712</v>
      </c>
      <c r="E11824" t="s">
        <v>15</v>
      </c>
      <c r="F11824" t="s">
        <v>194</v>
      </c>
      <c r="G11824" t="s">
        <v>197</v>
      </c>
      <c r="H11824" s="1">
        <v>2021</v>
      </c>
      <c r="I11824" s="2">
        <v>4175</v>
      </c>
      <c r="J11824" s="3">
        <v>9420.5</v>
      </c>
      <c r="K11824">
        <f>Table1[[#This Row],[Total Revenue + Open]]/Table1[[#This Row],[Qty]]</f>
        <v>2.2564071856287424</v>
      </c>
      <c r="L11824">
        <f>Table1[[#This Row],[Total Revenue + Open]]/Table1[[#This Row],[Qty]]</f>
        <v>2.2564071856287424</v>
      </c>
    </row>
    <row r="11825" spans="1:12" hidden="1">
      <c r="A11825" t="s">
        <v>710</v>
      </c>
      <c r="B11825" t="s">
        <v>11</v>
      </c>
      <c r="C11825" t="s">
        <v>73</v>
      </c>
      <c r="D11825" t="s">
        <v>715</v>
      </c>
      <c r="E11825" t="s">
        <v>15</v>
      </c>
      <c r="F11825" t="s">
        <v>36</v>
      </c>
      <c r="G11825" t="s">
        <v>37</v>
      </c>
      <c r="H11825" s="1">
        <v>2022</v>
      </c>
      <c r="I11825" s="2">
        <v>23520</v>
      </c>
      <c r="J11825" s="3">
        <v>31320</v>
      </c>
      <c r="K11825">
        <f>Table1[[#This Row],[Total Revenue + Open]]/Table1[[#This Row],[Qty]]</f>
        <v>1.3316326530612246</v>
      </c>
      <c r="L11825">
        <f>Table1[[#This Row],[Total Revenue + Open]]/Table1[[#This Row],[Qty]]</f>
        <v>1.3316326530612246</v>
      </c>
    </row>
    <row r="11826" spans="1:12" hidden="1">
      <c r="A11826" t="s">
        <v>710</v>
      </c>
      <c r="B11826" t="s">
        <v>11</v>
      </c>
      <c r="C11826" t="s">
        <v>73</v>
      </c>
      <c r="D11826" t="s">
        <v>715</v>
      </c>
      <c r="E11826" t="s">
        <v>15</v>
      </c>
      <c r="F11826" t="s">
        <v>80</v>
      </c>
      <c r="G11826" t="s">
        <v>105</v>
      </c>
      <c r="H11826" s="1">
        <v>2022</v>
      </c>
      <c r="I11826" s="2">
        <v>26590</v>
      </c>
      <c r="J11826" s="3">
        <v>30646.5</v>
      </c>
      <c r="K11826">
        <f>Table1[[#This Row],[Total Revenue + Open]]/Table1[[#This Row],[Qty]]</f>
        <v>1.1525573523881159</v>
      </c>
      <c r="L11826">
        <f>Table1[[#This Row],[Total Revenue + Open]]/Table1[[#This Row],[Qty]]</f>
        <v>1.1525573523881159</v>
      </c>
    </row>
    <row r="11827" spans="1:12" hidden="1">
      <c r="A11827" t="s">
        <v>710</v>
      </c>
      <c r="B11827" t="s">
        <v>11</v>
      </c>
      <c r="C11827" t="s">
        <v>73</v>
      </c>
      <c r="D11827" t="s">
        <v>715</v>
      </c>
      <c r="E11827" t="s">
        <v>15</v>
      </c>
      <c r="F11827" t="s">
        <v>80</v>
      </c>
      <c r="G11827" t="s">
        <v>105</v>
      </c>
      <c r="H11827" s="1">
        <v>2022</v>
      </c>
      <c r="I11827" s="2">
        <v>25125</v>
      </c>
      <c r="J11827" s="3">
        <v>29250</v>
      </c>
      <c r="K11827">
        <f>Table1[[#This Row],[Total Revenue + Open]]/Table1[[#This Row],[Qty]]</f>
        <v>1.164179104477612</v>
      </c>
      <c r="L11827">
        <f>Table1[[#This Row],[Total Revenue + Open]]/Table1[[#This Row],[Qty]]</f>
        <v>1.164179104477612</v>
      </c>
    </row>
    <row r="11828" spans="1:12" hidden="1">
      <c r="A11828" t="s">
        <v>710</v>
      </c>
      <c r="B11828" t="s">
        <v>11</v>
      </c>
      <c r="C11828" t="s">
        <v>73</v>
      </c>
      <c r="D11828" t="s">
        <v>715</v>
      </c>
      <c r="E11828" t="s">
        <v>15</v>
      </c>
      <c r="F11828" t="s">
        <v>80</v>
      </c>
      <c r="G11828" t="s">
        <v>105</v>
      </c>
      <c r="H11828" s="1">
        <v>2022</v>
      </c>
      <c r="I11828" s="2">
        <v>18595</v>
      </c>
      <c r="J11828" s="3">
        <v>21645</v>
      </c>
      <c r="K11828">
        <f>Table1[[#This Row],[Total Revenue + Open]]/Table1[[#This Row],[Qty]]</f>
        <v>1.1640225867168594</v>
      </c>
      <c r="L11828">
        <f>Table1[[#This Row],[Total Revenue + Open]]/Table1[[#This Row],[Qty]]</f>
        <v>1.1640225867168594</v>
      </c>
    </row>
    <row r="11829" spans="1:12" hidden="1">
      <c r="A11829" t="s">
        <v>710</v>
      </c>
      <c r="B11829" t="s">
        <v>11</v>
      </c>
      <c r="C11829" t="s">
        <v>73</v>
      </c>
      <c r="D11829" t="s">
        <v>715</v>
      </c>
      <c r="E11829" t="s">
        <v>15</v>
      </c>
      <c r="F11829" t="s">
        <v>80</v>
      </c>
      <c r="G11829" t="s">
        <v>105</v>
      </c>
      <c r="H11829" s="1">
        <v>2022</v>
      </c>
      <c r="I11829" s="2">
        <v>13065</v>
      </c>
      <c r="J11829" s="3">
        <v>15210</v>
      </c>
      <c r="K11829">
        <f>Table1[[#This Row],[Total Revenue + Open]]/Table1[[#This Row],[Qty]]</f>
        <v>1.164179104477612</v>
      </c>
      <c r="L11829">
        <f>Table1[[#This Row],[Total Revenue + Open]]/Table1[[#This Row],[Qty]]</f>
        <v>1.164179104477612</v>
      </c>
    </row>
    <row r="11830" spans="1:12" hidden="1">
      <c r="A11830" t="s">
        <v>710</v>
      </c>
      <c r="B11830" t="s">
        <v>11</v>
      </c>
      <c r="C11830" t="s">
        <v>73</v>
      </c>
      <c r="D11830" t="s">
        <v>715</v>
      </c>
      <c r="E11830" t="s">
        <v>15</v>
      </c>
      <c r="F11830" t="s">
        <v>80</v>
      </c>
      <c r="G11830" t="s">
        <v>105</v>
      </c>
      <c r="H11830" s="1">
        <v>2022</v>
      </c>
      <c r="I11830" s="2">
        <v>7995</v>
      </c>
      <c r="J11830" s="3">
        <v>9124.5</v>
      </c>
      <c r="K11830">
        <f>Table1[[#This Row],[Total Revenue + Open]]/Table1[[#This Row],[Qty]]</f>
        <v>1.1412757973733583</v>
      </c>
      <c r="L11830">
        <f>Table1[[#This Row],[Total Revenue + Open]]/Table1[[#This Row],[Qty]]</f>
        <v>1.1412757973733583</v>
      </c>
    </row>
    <row r="11831" spans="1:12" hidden="1">
      <c r="A11831" t="s">
        <v>710</v>
      </c>
      <c r="B11831" t="s">
        <v>11</v>
      </c>
      <c r="C11831" t="s">
        <v>73</v>
      </c>
      <c r="D11831" t="s">
        <v>715</v>
      </c>
      <c r="E11831" t="s">
        <v>15</v>
      </c>
      <c r="F11831" t="s">
        <v>80</v>
      </c>
      <c r="G11831" t="s">
        <v>105</v>
      </c>
      <c r="H11831" s="1">
        <v>2022</v>
      </c>
      <c r="I11831" s="2">
        <v>7490</v>
      </c>
      <c r="J11831" s="3">
        <v>8716.5</v>
      </c>
      <c r="K11831">
        <f>Table1[[#This Row],[Total Revenue + Open]]/Table1[[#This Row],[Qty]]</f>
        <v>1.1637516688918559</v>
      </c>
      <c r="L11831">
        <f>Table1[[#This Row],[Total Revenue + Open]]/Table1[[#This Row],[Qty]]</f>
        <v>1.1637516688918559</v>
      </c>
    </row>
    <row r="11832" spans="1:12" hidden="1">
      <c r="A11832" t="s">
        <v>710</v>
      </c>
      <c r="B11832" t="s">
        <v>11</v>
      </c>
      <c r="C11832" t="s">
        <v>73</v>
      </c>
      <c r="D11832" t="s">
        <v>715</v>
      </c>
      <c r="E11832" t="s">
        <v>15</v>
      </c>
      <c r="F11832" t="s">
        <v>80</v>
      </c>
      <c r="G11832" t="s">
        <v>105</v>
      </c>
      <c r="H11832" s="1">
        <v>2022</v>
      </c>
      <c r="I11832" s="2">
        <v>3720</v>
      </c>
      <c r="J11832" s="3">
        <v>4329</v>
      </c>
      <c r="K11832">
        <f>Table1[[#This Row],[Total Revenue + Open]]/Table1[[#This Row],[Qty]]</f>
        <v>1.1637096774193549</v>
      </c>
      <c r="L11832">
        <f>Table1[[#This Row],[Total Revenue + Open]]/Table1[[#This Row],[Qty]]</f>
        <v>1.1637096774193549</v>
      </c>
    </row>
    <row r="11833" spans="1:12" hidden="1">
      <c r="A11833" t="s">
        <v>710</v>
      </c>
      <c r="B11833" t="s">
        <v>11</v>
      </c>
      <c r="C11833" t="s">
        <v>73</v>
      </c>
      <c r="D11833" t="s">
        <v>715</v>
      </c>
      <c r="E11833" t="s">
        <v>15</v>
      </c>
      <c r="F11833" t="s">
        <v>80</v>
      </c>
      <c r="G11833" t="s">
        <v>105</v>
      </c>
      <c r="H11833" s="1">
        <v>2022</v>
      </c>
      <c r="I11833" s="2">
        <v>2515</v>
      </c>
      <c r="J11833" s="3">
        <v>2925</v>
      </c>
      <c r="K11833">
        <f>Table1[[#This Row],[Total Revenue + Open]]/Table1[[#This Row],[Qty]]</f>
        <v>1.1630218687872764</v>
      </c>
      <c r="L11833">
        <f>Table1[[#This Row],[Total Revenue + Open]]/Table1[[#This Row],[Qty]]</f>
        <v>1.1630218687872764</v>
      </c>
    </row>
    <row r="11834" spans="1:12" hidden="1">
      <c r="A11834" t="s">
        <v>710</v>
      </c>
      <c r="B11834" t="s">
        <v>11</v>
      </c>
      <c r="C11834" t="s">
        <v>73</v>
      </c>
      <c r="D11834" t="s">
        <v>715</v>
      </c>
      <c r="E11834" t="s">
        <v>15</v>
      </c>
      <c r="F11834" t="s">
        <v>80</v>
      </c>
      <c r="G11834" t="s">
        <v>105</v>
      </c>
      <c r="H11834" s="1">
        <v>2022</v>
      </c>
      <c r="I11834" s="2">
        <v>2415</v>
      </c>
      <c r="J11834" s="3">
        <v>2808</v>
      </c>
      <c r="K11834">
        <f>Table1[[#This Row],[Total Revenue + Open]]/Table1[[#This Row],[Qty]]</f>
        <v>1.1627329192546585</v>
      </c>
      <c r="L11834">
        <f>Table1[[#This Row],[Total Revenue + Open]]/Table1[[#This Row],[Qty]]</f>
        <v>1.1627329192546585</v>
      </c>
    </row>
    <row r="11835" spans="1:12" hidden="1">
      <c r="A11835" t="s">
        <v>710</v>
      </c>
      <c r="B11835" t="s">
        <v>11</v>
      </c>
      <c r="C11835" t="s">
        <v>73</v>
      </c>
      <c r="D11835" t="s">
        <v>715</v>
      </c>
      <c r="E11835" t="s">
        <v>15</v>
      </c>
      <c r="F11835" t="s">
        <v>80</v>
      </c>
      <c r="G11835" t="s">
        <v>105</v>
      </c>
      <c r="H11835" s="1">
        <v>2022</v>
      </c>
      <c r="I11835" s="2">
        <v>800</v>
      </c>
      <c r="J11835" s="3">
        <v>912</v>
      </c>
      <c r="K11835">
        <f>Table1[[#This Row],[Total Revenue + Open]]/Table1[[#This Row],[Qty]]</f>
        <v>1.1399999999999999</v>
      </c>
      <c r="L11835">
        <f>Table1[[#This Row],[Total Revenue + Open]]/Table1[[#This Row],[Qty]]</f>
        <v>1.1399999999999999</v>
      </c>
    </row>
    <row r="11836" spans="1:12" hidden="1">
      <c r="A11836" t="s">
        <v>710</v>
      </c>
      <c r="B11836" t="s">
        <v>11</v>
      </c>
      <c r="C11836" t="s">
        <v>73</v>
      </c>
      <c r="D11836" t="s">
        <v>715</v>
      </c>
      <c r="E11836" t="s">
        <v>15</v>
      </c>
      <c r="F11836" t="s">
        <v>80</v>
      </c>
      <c r="G11836" t="s">
        <v>105</v>
      </c>
      <c r="H11836" s="1">
        <v>2022</v>
      </c>
      <c r="I11836" s="2">
        <v>350</v>
      </c>
      <c r="J11836" s="3">
        <v>399</v>
      </c>
      <c r="K11836">
        <f>Table1[[#This Row],[Total Revenue + Open]]/Table1[[#This Row],[Qty]]</f>
        <v>1.1399999999999999</v>
      </c>
      <c r="L11836">
        <f>Table1[[#This Row],[Total Revenue + Open]]/Table1[[#This Row],[Qty]]</f>
        <v>1.1399999999999999</v>
      </c>
    </row>
    <row r="11837" spans="1:12" hidden="1">
      <c r="A11837" t="s">
        <v>710</v>
      </c>
      <c r="B11837" t="s">
        <v>11</v>
      </c>
      <c r="C11837" t="s">
        <v>73</v>
      </c>
      <c r="D11837" t="s">
        <v>715</v>
      </c>
      <c r="E11837" t="s">
        <v>15</v>
      </c>
      <c r="F11837" t="s">
        <v>80</v>
      </c>
      <c r="G11837" t="s">
        <v>105</v>
      </c>
      <c r="H11837" s="1">
        <v>2022</v>
      </c>
      <c r="I11837" s="2">
        <v>200</v>
      </c>
      <c r="J11837" s="3">
        <v>228</v>
      </c>
      <c r="K11837">
        <f>Table1[[#This Row],[Total Revenue + Open]]/Table1[[#This Row],[Qty]]</f>
        <v>1.1399999999999999</v>
      </c>
      <c r="L11837">
        <f>Table1[[#This Row],[Total Revenue + Open]]/Table1[[#This Row],[Qty]]</f>
        <v>1.1399999999999999</v>
      </c>
    </row>
    <row r="11838" spans="1:12" hidden="1">
      <c r="A11838" t="s">
        <v>710</v>
      </c>
      <c r="B11838" t="s">
        <v>351</v>
      </c>
      <c r="C11838" t="s">
        <v>351</v>
      </c>
      <c r="D11838" t="s">
        <v>711</v>
      </c>
      <c r="E11838" t="s">
        <v>15</v>
      </c>
      <c r="F11838" t="s">
        <v>16</v>
      </c>
      <c r="G11838" t="s">
        <v>381</v>
      </c>
      <c r="H11838" s="1">
        <v>2022</v>
      </c>
      <c r="I11838" s="2">
        <v>25</v>
      </c>
      <c r="J11838" s="3">
        <v>56</v>
      </c>
      <c r="K11838">
        <f>Table1[[#This Row],[Total Revenue + Open]]/Table1[[#This Row],[Qty]]</f>
        <v>2.2400000000000002</v>
      </c>
      <c r="L11838">
        <f>Table1[[#This Row],[Total Revenue + Open]]/Table1[[#This Row],[Qty]]</f>
        <v>2.2400000000000002</v>
      </c>
    </row>
    <row r="11839" spans="1:12" hidden="1">
      <c r="A11839" t="s">
        <v>710</v>
      </c>
      <c r="B11839" t="s">
        <v>351</v>
      </c>
      <c r="C11839" t="s">
        <v>351</v>
      </c>
      <c r="D11839" t="s">
        <v>711</v>
      </c>
      <c r="E11839" t="s">
        <v>15</v>
      </c>
      <c r="F11839" t="s">
        <v>16</v>
      </c>
      <c r="G11839" t="s">
        <v>381</v>
      </c>
      <c r="H11839" s="1">
        <v>2022</v>
      </c>
      <c r="I11839" s="2">
        <v>25</v>
      </c>
      <c r="J11839" s="3">
        <v>56</v>
      </c>
      <c r="K11839">
        <f>Table1[[#This Row],[Total Revenue + Open]]/Table1[[#This Row],[Qty]]</f>
        <v>2.2400000000000002</v>
      </c>
      <c r="L11839">
        <f>Table1[[#This Row],[Total Revenue + Open]]/Table1[[#This Row],[Qty]]</f>
        <v>2.2400000000000002</v>
      </c>
    </row>
    <row r="11840" spans="1:12" hidden="1">
      <c r="A11840" t="s">
        <v>710</v>
      </c>
      <c r="B11840" t="s">
        <v>351</v>
      </c>
      <c r="C11840" t="s">
        <v>351</v>
      </c>
      <c r="D11840" t="s">
        <v>711</v>
      </c>
      <c r="E11840" t="s">
        <v>15</v>
      </c>
      <c r="F11840" t="s">
        <v>16</v>
      </c>
      <c r="G11840" t="s">
        <v>381</v>
      </c>
      <c r="H11840" s="1">
        <v>2022</v>
      </c>
      <c r="I11840" s="2">
        <v>750</v>
      </c>
      <c r="J11840" s="3">
        <v>1680</v>
      </c>
      <c r="K11840">
        <f>Table1[[#This Row],[Total Revenue + Open]]/Table1[[#This Row],[Qty]]</f>
        <v>2.2400000000000002</v>
      </c>
      <c r="L11840">
        <f>Table1[[#This Row],[Total Revenue + Open]]/Table1[[#This Row],[Qty]]</f>
        <v>2.2400000000000002</v>
      </c>
    </row>
    <row r="11841" spans="1:12" hidden="1">
      <c r="A11841" t="s">
        <v>710</v>
      </c>
      <c r="B11841" t="s">
        <v>351</v>
      </c>
      <c r="C11841" t="s">
        <v>351</v>
      </c>
      <c r="D11841" t="s">
        <v>711</v>
      </c>
      <c r="E11841" t="s">
        <v>15</v>
      </c>
      <c r="F11841" t="s">
        <v>16</v>
      </c>
      <c r="G11841" t="s">
        <v>381</v>
      </c>
      <c r="H11841" s="1">
        <v>2022</v>
      </c>
      <c r="I11841" s="2">
        <v>50</v>
      </c>
      <c r="J11841" s="3">
        <v>112</v>
      </c>
      <c r="K11841">
        <f>Table1[[#This Row],[Total Revenue + Open]]/Table1[[#This Row],[Qty]]</f>
        <v>2.2400000000000002</v>
      </c>
      <c r="L11841">
        <f>Table1[[#This Row],[Total Revenue + Open]]/Table1[[#This Row],[Qty]]</f>
        <v>2.2400000000000002</v>
      </c>
    </row>
    <row r="11842" spans="1:12" hidden="1">
      <c r="A11842" t="s">
        <v>710</v>
      </c>
      <c r="B11842" t="s">
        <v>351</v>
      </c>
      <c r="C11842" t="s">
        <v>351</v>
      </c>
      <c r="D11842" t="s">
        <v>711</v>
      </c>
      <c r="E11842" t="s">
        <v>15</v>
      </c>
      <c r="F11842" t="s">
        <v>16</v>
      </c>
      <c r="G11842" t="s">
        <v>381</v>
      </c>
      <c r="H11842" s="1">
        <v>2022</v>
      </c>
      <c r="I11842" s="2">
        <v>5680</v>
      </c>
      <c r="J11842" s="3">
        <v>12543</v>
      </c>
      <c r="K11842">
        <f>Table1[[#This Row],[Total Revenue + Open]]/Table1[[#This Row],[Qty]]</f>
        <v>2.2082746478873241</v>
      </c>
      <c r="L11842">
        <f>Table1[[#This Row],[Total Revenue + Open]]/Table1[[#This Row],[Qty]]</f>
        <v>2.2082746478873241</v>
      </c>
    </row>
    <row r="11843" spans="1:12" hidden="1">
      <c r="A11843" t="s">
        <v>710</v>
      </c>
      <c r="B11843" t="s">
        <v>351</v>
      </c>
      <c r="C11843" t="s">
        <v>351</v>
      </c>
      <c r="D11843" t="s">
        <v>711</v>
      </c>
      <c r="E11843" t="s">
        <v>15</v>
      </c>
      <c r="F11843" t="s">
        <v>16</v>
      </c>
      <c r="G11843" t="s">
        <v>381</v>
      </c>
      <c r="H11843" s="1">
        <v>2022</v>
      </c>
      <c r="I11843" s="2">
        <v>125</v>
      </c>
      <c r="J11843" s="3">
        <v>277.5</v>
      </c>
      <c r="K11843">
        <f>Table1[[#This Row],[Total Revenue + Open]]/Table1[[#This Row],[Qty]]</f>
        <v>2.2200000000000002</v>
      </c>
      <c r="L11843">
        <f>Table1[[#This Row],[Total Revenue + Open]]/Table1[[#This Row],[Qty]]</f>
        <v>2.2200000000000002</v>
      </c>
    </row>
    <row r="11844" spans="1:12" hidden="1">
      <c r="A11844" t="s">
        <v>710</v>
      </c>
      <c r="B11844" t="s">
        <v>351</v>
      </c>
      <c r="C11844" t="s">
        <v>351</v>
      </c>
      <c r="D11844" t="s">
        <v>711</v>
      </c>
      <c r="E11844" t="s">
        <v>15</v>
      </c>
      <c r="F11844" t="s">
        <v>16</v>
      </c>
      <c r="G11844" t="s">
        <v>381</v>
      </c>
      <c r="H11844" s="1">
        <v>2022</v>
      </c>
      <c r="I11844" s="2">
        <v>6185</v>
      </c>
      <c r="J11844" s="3">
        <v>13653</v>
      </c>
      <c r="K11844">
        <f>Table1[[#This Row],[Total Revenue + Open]]/Table1[[#This Row],[Qty]]</f>
        <v>2.2074373484236056</v>
      </c>
      <c r="L11844">
        <f>Table1[[#This Row],[Total Revenue + Open]]/Table1[[#This Row],[Qty]]</f>
        <v>2.2074373484236056</v>
      </c>
    </row>
    <row r="11845" spans="1:12" hidden="1">
      <c r="A11845" t="s">
        <v>710</v>
      </c>
      <c r="B11845" t="s">
        <v>351</v>
      </c>
      <c r="C11845" t="s">
        <v>351</v>
      </c>
      <c r="D11845" t="s">
        <v>711</v>
      </c>
      <c r="E11845" t="s">
        <v>15</v>
      </c>
      <c r="F11845" t="s">
        <v>16</v>
      </c>
      <c r="G11845" t="s">
        <v>381</v>
      </c>
      <c r="H11845" s="1">
        <v>2022</v>
      </c>
      <c r="I11845" s="2">
        <v>825</v>
      </c>
      <c r="J11845" s="3">
        <v>1831.5</v>
      </c>
      <c r="K11845">
        <f>Table1[[#This Row],[Total Revenue + Open]]/Table1[[#This Row],[Qty]]</f>
        <v>2.2200000000000002</v>
      </c>
      <c r="L11845">
        <f>Table1[[#This Row],[Total Revenue + Open]]/Table1[[#This Row],[Qty]]</f>
        <v>2.2200000000000002</v>
      </c>
    </row>
    <row r="11846" spans="1:12" hidden="1">
      <c r="A11846" t="s">
        <v>710</v>
      </c>
      <c r="B11846" t="s">
        <v>351</v>
      </c>
      <c r="C11846" t="s">
        <v>351</v>
      </c>
      <c r="D11846" t="s">
        <v>711</v>
      </c>
      <c r="E11846" t="s">
        <v>15</v>
      </c>
      <c r="F11846" t="s">
        <v>16</v>
      </c>
      <c r="G11846" t="s">
        <v>381</v>
      </c>
      <c r="H11846" s="1">
        <v>2022</v>
      </c>
      <c r="I11846" s="2">
        <v>875</v>
      </c>
      <c r="J11846" s="3">
        <v>1942.5</v>
      </c>
      <c r="K11846">
        <f>Table1[[#This Row],[Total Revenue + Open]]/Table1[[#This Row],[Qty]]</f>
        <v>2.2200000000000002</v>
      </c>
      <c r="L11846">
        <f>Table1[[#This Row],[Total Revenue + Open]]/Table1[[#This Row],[Qty]]</f>
        <v>2.2200000000000002</v>
      </c>
    </row>
    <row r="11847" spans="1:12" hidden="1">
      <c r="A11847" t="s">
        <v>710</v>
      </c>
      <c r="B11847" t="s">
        <v>351</v>
      </c>
      <c r="C11847" t="s">
        <v>351</v>
      </c>
      <c r="D11847" t="s">
        <v>711</v>
      </c>
      <c r="E11847" t="s">
        <v>15</v>
      </c>
      <c r="F11847" t="s">
        <v>16</v>
      </c>
      <c r="G11847" t="s">
        <v>381</v>
      </c>
      <c r="H11847" s="1">
        <v>2022</v>
      </c>
      <c r="I11847" s="2">
        <v>225</v>
      </c>
      <c r="J11847" s="3">
        <v>499.5</v>
      </c>
      <c r="K11847">
        <f>Table1[[#This Row],[Total Revenue + Open]]/Table1[[#This Row],[Qty]]</f>
        <v>2.2200000000000002</v>
      </c>
      <c r="L11847">
        <f>Table1[[#This Row],[Total Revenue + Open]]/Table1[[#This Row],[Qty]]</f>
        <v>2.2200000000000002</v>
      </c>
    </row>
    <row r="11848" spans="1:12" hidden="1">
      <c r="A11848" t="s">
        <v>710</v>
      </c>
      <c r="B11848" t="s">
        <v>351</v>
      </c>
      <c r="C11848" t="s">
        <v>351</v>
      </c>
      <c r="D11848" t="s">
        <v>711</v>
      </c>
      <c r="E11848" t="s">
        <v>15</v>
      </c>
      <c r="F11848" t="s">
        <v>16</v>
      </c>
      <c r="G11848" t="s">
        <v>18</v>
      </c>
      <c r="H11848" s="1">
        <v>2022</v>
      </c>
      <c r="I11848" s="2">
        <v>25</v>
      </c>
      <c r="J11848" s="3">
        <v>56</v>
      </c>
      <c r="K11848">
        <f>Table1[[#This Row],[Total Revenue + Open]]/Table1[[#This Row],[Qty]]</f>
        <v>2.2400000000000002</v>
      </c>
      <c r="L11848">
        <f>Table1[[#This Row],[Total Revenue + Open]]/Table1[[#This Row],[Qty]]</f>
        <v>2.2400000000000002</v>
      </c>
    </row>
    <row r="11849" spans="1:12" hidden="1">
      <c r="A11849" t="s">
        <v>710</v>
      </c>
      <c r="B11849" t="s">
        <v>351</v>
      </c>
      <c r="C11849" t="s">
        <v>351</v>
      </c>
      <c r="D11849" t="s">
        <v>711</v>
      </c>
      <c r="E11849" t="s">
        <v>15</v>
      </c>
      <c r="F11849" t="s">
        <v>16</v>
      </c>
      <c r="G11849" t="s">
        <v>18</v>
      </c>
      <c r="H11849" s="1">
        <v>2022</v>
      </c>
      <c r="I11849" s="2">
        <v>25</v>
      </c>
      <c r="J11849" s="3">
        <v>56</v>
      </c>
      <c r="K11849">
        <f>Table1[[#This Row],[Total Revenue + Open]]/Table1[[#This Row],[Qty]]</f>
        <v>2.2400000000000002</v>
      </c>
      <c r="L11849">
        <f>Table1[[#This Row],[Total Revenue + Open]]/Table1[[#This Row],[Qty]]</f>
        <v>2.2400000000000002</v>
      </c>
    </row>
    <row r="11850" spans="1:12" hidden="1">
      <c r="A11850" t="s">
        <v>710</v>
      </c>
      <c r="B11850" t="s">
        <v>351</v>
      </c>
      <c r="C11850" t="s">
        <v>351</v>
      </c>
      <c r="D11850" t="s">
        <v>711</v>
      </c>
      <c r="E11850" t="s">
        <v>15</v>
      </c>
      <c r="F11850" t="s">
        <v>16</v>
      </c>
      <c r="G11850" t="s">
        <v>18</v>
      </c>
      <c r="H11850" s="1">
        <v>2022</v>
      </c>
      <c r="I11850" s="2">
        <v>750</v>
      </c>
      <c r="J11850" s="3">
        <v>1680</v>
      </c>
      <c r="K11850">
        <f>Table1[[#This Row],[Total Revenue + Open]]/Table1[[#This Row],[Qty]]</f>
        <v>2.2400000000000002</v>
      </c>
      <c r="L11850">
        <f>Table1[[#This Row],[Total Revenue + Open]]/Table1[[#This Row],[Qty]]</f>
        <v>2.2400000000000002</v>
      </c>
    </row>
    <row r="11851" spans="1:12" hidden="1">
      <c r="A11851" t="s">
        <v>710</v>
      </c>
      <c r="B11851" t="s">
        <v>351</v>
      </c>
      <c r="C11851" t="s">
        <v>351</v>
      </c>
      <c r="D11851" t="s">
        <v>711</v>
      </c>
      <c r="E11851" t="s">
        <v>15</v>
      </c>
      <c r="F11851" t="s">
        <v>16</v>
      </c>
      <c r="G11851" t="s">
        <v>18</v>
      </c>
      <c r="H11851" s="1">
        <v>2022</v>
      </c>
      <c r="I11851" s="2">
        <v>50</v>
      </c>
      <c r="J11851" s="3">
        <v>112</v>
      </c>
      <c r="K11851">
        <f>Table1[[#This Row],[Total Revenue + Open]]/Table1[[#This Row],[Qty]]</f>
        <v>2.2400000000000002</v>
      </c>
      <c r="L11851">
        <f>Table1[[#This Row],[Total Revenue + Open]]/Table1[[#This Row],[Qty]]</f>
        <v>2.2400000000000002</v>
      </c>
    </row>
    <row r="11852" spans="1:12" hidden="1">
      <c r="A11852" t="s">
        <v>710</v>
      </c>
      <c r="B11852" t="s">
        <v>351</v>
      </c>
      <c r="C11852" t="s">
        <v>351</v>
      </c>
      <c r="D11852" t="s">
        <v>711</v>
      </c>
      <c r="E11852" t="s">
        <v>15</v>
      </c>
      <c r="F11852" t="s">
        <v>16</v>
      </c>
      <c r="G11852" t="s">
        <v>18</v>
      </c>
      <c r="H11852" s="1">
        <v>2022</v>
      </c>
      <c r="I11852" s="2">
        <v>5680</v>
      </c>
      <c r="J11852" s="3">
        <v>12543</v>
      </c>
      <c r="K11852">
        <f>Table1[[#This Row],[Total Revenue + Open]]/Table1[[#This Row],[Qty]]</f>
        <v>2.2082746478873241</v>
      </c>
      <c r="L11852">
        <f>Table1[[#This Row],[Total Revenue + Open]]/Table1[[#This Row],[Qty]]</f>
        <v>2.2082746478873241</v>
      </c>
    </row>
    <row r="11853" spans="1:12" hidden="1">
      <c r="A11853" t="s">
        <v>710</v>
      </c>
      <c r="B11853" t="s">
        <v>351</v>
      </c>
      <c r="C11853" t="s">
        <v>351</v>
      </c>
      <c r="D11853" t="s">
        <v>711</v>
      </c>
      <c r="E11853" t="s">
        <v>15</v>
      </c>
      <c r="F11853" t="s">
        <v>16</v>
      </c>
      <c r="G11853" t="s">
        <v>18</v>
      </c>
      <c r="H11853" s="1">
        <v>2022</v>
      </c>
      <c r="I11853" s="2">
        <v>125</v>
      </c>
      <c r="J11853" s="3">
        <v>277.5</v>
      </c>
      <c r="K11853">
        <f>Table1[[#This Row],[Total Revenue + Open]]/Table1[[#This Row],[Qty]]</f>
        <v>2.2200000000000002</v>
      </c>
      <c r="L11853">
        <f>Table1[[#This Row],[Total Revenue + Open]]/Table1[[#This Row],[Qty]]</f>
        <v>2.2200000000000002</v>
      </c>
    </row>
    <row r="11854" spans="1:12" hidden="1">
      <c r="A11854" t="s">
        <v>710</v>
      </c>
      <c r="B11854" t="s">
        <v>351</v>
      </c>
      <c r="C11854" t="s">
        <v>351</v>
      </c>
      <c r="D11854" t="s">
        <v>711</v>
      </c>
      <c r="E11854" t="s">
        <v>15</v>
      </c>
      <c r="F11854" t="s">
        <v>16</v>
      </c>
      <c r="G11854" t="s">
        <v>18</v>
      </c>
      <c r="H11854" s="1">
        <v>2022</v>
      </c>
      <c r="I11854" s="2">
        <v>6185</v>
      </c>
      <c r="J11854" s="3">
        <v>13653</v>
      </c>
      <c r="K11854">
        <f>Table1[[#This Row],[Total Revenue + Open]]/Table1[[#This Row],[Qty]]</f>
        <v>2.2074373484236056</v>
      </c>
      <c r="L11854">
        <f>Table1[[#This Row],[Total Revenue + Open]]/Table1[[#This Row],[Qty]]</f>
        <v>2.2074373484236056</v>
      </c>
    </row>
    <row r="11855" spans="1:12" hidden="1">
      <c r="A11855" t="s">
        <v>710</v>
      </c>
      <c r="B11855" t="s">
        <v>351</v>
      </c>
      <c r="C11855" t="s">
        <v>351</v>
      </c>
      <c r="D11855" t="s">
        <v>711</v>
      </c>
      <c r="E11855" t="s">
        <v>15</v>
      </c>
      <c r="F11855" t="s">
        <v>16</v>
      </c>
      <c r="G11855" t="s">
        <v>18</v>
      </c>
      <c r="H11855" s="1">
        <v>2022</v>
      </c>
      <c r="I11855" s="2">
        <v>825</v>
      </c>
      <c r="J11855" s="3">
        <v>1831.5</v>
      </c>
      <c r="K11855">
        <f>Table1[[#This Row],[Total Revenue + Open]]/Table1[[#This Row],[Qty]]</f>
        <v>2.2200000000000002</v>
      </c>
      <c r="L11855">
        <f>Table1[[#This Row],[Total Revenue + Open]]/Table1[[#This Row],[Qty]]</f>
        <v>2.2200000000000002</v>
      </c>
    </row>
    <row r="11856" spans="1:12" hidden="1">
      <c r="A11856" t="s">
        <v>710</v>
      </c>
      <c r="B11856" t="s">
        <v>351</v>
      </c>
      <c r="C11856" t="s">
        <v>351</v>
      </c>
      <c r="D11856" t="s">
        <v>711</v>
      </c>
      <c r="E11856" t="s">
        <v>15</v>
      </c>
      <c r="F11856" t="s">
        <v>16</v>
      </c>
      <c r="G11856" t="s">
        <v>18</v>
      </c>
      <c r="H11856" s="1">
        <v>2022</v>
      </c>
      <c r="I11856" s="2">
        <v>875</v>
      </c>
      <c r="J11856" s="3">
        <v>1942.5</v>
      </c>
      <c r="K11856">
        <f>Table1[[#This Row],[Total Revenue + Open]]/Table1[[#This Row],[Qty]]</f>
        <v>2.2200000000000002</v>
      </c>
      <c r="L11856">
        <f>Table1[[#This Row],[Total Revenue + Open]]/Table1[[#This Row],[Qty]]</f>
        <v>2.2200000000000002</v>
      </c>
    </row>
    <row r="11857" spans="1:12" hidden="1">
      <c r="A11857" t="s">
        <v>710</v>
      </c>
      <c r="B11857" t="s">
        <v>351</v>
      </c>
      <c r="C11857" t="s">
        <v>351</v>
      </c>
      <c r="D11857" t="s">
        <v>711</v>
      </c>
      <c r="E11857" t="s">
        <v>15</v>
      </c>
      <c r="F11857" t="s">
        <v>16</v>
      </c>
      <c r="G11857" t="s">
        <v>18</v>
      </c>
      <c r="H11857" s="1">
        <v>2022</v>
      </c>
      <c r="I11857" s="2">
        <v>225</v>
      </c>
      <c r="J11857" s="3">
        <v>499.5</v>
      </c>
      <c r="K11857">
        <f>Table1[[#This Row],[Total Revenue + Open]]/Table1[[#This Row],[Qty]]</f>
        <v>2.2200000000000002</v>
      </c>
      <c r="L11857">
        <f>Table1[[#This Row],[Total Revenue + Open]]/Table1[[#This Row],[Qty]]</f>
        <v>2.2200000000000002</v>
      </c>
    </row>
    <row r="11858" spans="1:12" hidden="1">
      <c r="A11858" t="s">
        <v>710</v>
      </c>
      <c r="B11858" t="s">
        <v>351</v>
      </c>
      <c r="C11858" t="s">
        <v>351</v>
      </c>
      <c r="D11858" t="s">
        <v>716</v>
      </c>
      <c r="E11858" t="s">
        <v>15</v>
      </c>
      <c r="F11858" t="s">
        <v>128</v>
      </c>
      <c r="G11858" t="s">
        <v>364</v>
      </c>
      <c r="H11858" s="1">
        <v>2017</v>
      </c>
      <c r="I11858" s="2">
        <v>1710</v>
      </c>
      <c r="J11858" s="3">
        <v>5083</v>
      </c>
      <c r="K11858">
        <f>Table1[[#This Row],[Total Revenue + Open]]/Table1[[#This Row],[Qty]]</f>
        <v>2.9725146198830408</v>
      </c>
      <c r="L11858">
        <f>Table1[[#This Row],[Total Revenue + Open]]/Table1[[#This Row],[Qty]]</f>
        <v>2.9725146198830408</v>
      </c>
    </row>
    <row r="11859" spans="1:12" hidden="1">
      <c r="A11859" t="s">
        <v>710</v>
      </c>
      <c r="B11859" t="s">
        <v>351</v>
      </c>
      <c r="C11859" t="s">
        <v>351</v>
      </c>
      <c r="D11859" t="s">
        <v>716</v>
      </c>
      <c r="E11859" t="s">
        <v>15</v>
      </c>
      <c r="F11859" t="s">
        <v>128</v>
      </c>
      <c r="G11859" t="s">
        <v>364</v>
      </c>
      <c r="H11859" s="1">
        <v>2018</v>
      </c>
      <c r="I11859" s="2">
        <v>5230</v>
      </c>
      <c r="J11859" s="3">
        <v>15548</v>
      </c>
      <c r="K11859">
        <f>Table1[[#This Row],[Total Revenue + Open]]/Table1[[#This Row],[Qty]]</f>
        <v>2.9728489483747609</v>
      </c>
      <c r="L11859">
        <f>Table1[[#This Row],[Total Revenue + Open]]/Table1[[#This Row],[Qty]]</f>
        <v>2.9728489483747609</v>
      </c>
    </row>
    <row r="11860" spans="1:12" hidden="1">
      <c r="A11860" t="s">
        <v>710</v>
      </c>
      <c r="B11860" t="s">
        <v>351</v>
      </c>
      <c r="C11860" t="s">
        <v>351</v>
      </c>
      <c r="D11860" t="s">
        <v>716</v>
      </c>
      <c r="E11860" t="s">
        <v>15</v>
      </c>
      <c r="F11860" t="s">
        <v>128</v>
      </c>
      <c r="G11860" t="s">
        <v>364</v>
      </c>
      <c r="H11860" s="1">
        <v>2019</v>
      </c>
      <c r="I11860" s="2">
        <v>5230</v>
      </c>
      <c r="J11860" s="3">
        <v>15548</v>
      </c>
      <c r="K11860">
        <f>Table1[[#This Row],[Total Revenue + Open]]/Table1[[#This Row],[Qty]]</f>
        <v>2.9728489483747609</v>
      </c>
      <c r="L11860">
        <f>Table1[[#This Row],[Total Revenue + Open]]/Table1[[#This Row],[Qty]]</f>
        <v>2.9728489483747609</v>
      </c>
    </row>
    <row r="11861" spans="1:12" hidden="1">
      <c r="A11861" t="s">
        <v>710</v>
      </c>
      <c r="B11861" t="s">
        <v>351</v>
      </c>
      <c r="C11861" t="s">
        <v>351</v>
      </c>
      <c r="D11861" t="s">
        <v>716</v>
      </c>
      <c r="E11861" t="s">
        <v>15</v>
      </c>
      <c r="F11861" t="s">
        <v>128</v>
      </c>
      <c r="G11861" t="s">
        <v>717</v>
      </c>
      <c r="H11861" s="1">
        <v>2017</v>
      </c>
      <c r="I11861" s="2">
        <v>500</v>
      </c>
      <c r="J11861" s="3">
        <v>1505</v>
      </c>
      <c r="K11861">
        <f>Table1[[#This Row],[Total Revenue + Open]]/Table1[[#This Row],[Qty]]</f>
        <v>3.01</v>
      </c>
      <c r="L11861">
        <f>Table1[[#This Row],[Total Revenue + Open]]/Table1[[#This Row],[Qty]]</f>
        <v>3.01</v>
      </c>
    </row>
    <row r="11862" spans="1:12" hidden="1">
      <c r="A11862" t="s">
        <v>710</v>
      </c>
      <c r="B11862" t="s">
        <v>351</v>
      </c>
      <c r="C11862" t="s">
        <v>351</v>
      </c>
      <c r="D11862" t="s">
        <v>716</v>
      </c>
      <c r="E11862" t="s">
        <v>15</v>
      </c>
      <c r="F11862" t="s">
        <v>128</v>
      </c>
      <c r="G11862" t="s">
        <v>718</v>
      </c>
      <c r="H11862" s="1">
        <v>2017</v>
      </c>
      <c r="I11862" s="2">
        <v>825</v>
      </c>
      <c r="J11862" s="3">
        <v>2483.25</v>
      </c>
      <c r="K11862">
        <f>Table1[[#This Row],[Total Revenue + Open]]/Table1[[#This Row],[Qty]]</f>
        <v>3.01</v>
      </c>
      <c r="L11862">
        <f>Table1[[#This Row],[Total Revenue + Open]]/Table1[[#This Row],[Qty]]</f>
        <v>3.01</v>
      </c>
    </row>
    <row r="11863" spans="1:12" hidden="1">
      <c r="A11863" t="s">
        <v>710</v>
      </c>
      <c r="B11863" t="s">
        <v>351</v>
      </c>
      <c r="C11863" t="s">
        <v>351</v>
      </c>
      <c r="D11863" t="s">
        <v>716</v>
      </c>
      <c r="E11863" t="s">
        <v>15</v>
      </c>
      <c r="F11863" t="s">
        <v>128</v>
      </c>
      <c r="G11863" t="s">
        <v>719</v>
      </c>
      <c r="H11863" s="1">
        <v>2017</v>
      </c>
      <c r="I11863" s="2">
        <v>500</v>
      </c>
      <c r="J11863" s="3">
        <v>1505</v>
      </c>
      <c r="K11863">
        <f>Table1[[#This Row],[Total Revenue + Open]]/Table1[[#This Row],[Qty]]</f>
        <v>3.01</v>
      </c>
      <c r="L11863">
        <f>Table1[[#This Row],[Total Revenue + Open]]/Table1[[#This Row],[Qty]]</f>
        <v>3.01</v>
      </c>
    </row>
    <row r="11864" spans="1:12" hidden="1">
      <c r="A11864" t="s">
        <v>710</v>
      </c>
      <c r="B11864" t="s">
        <v>351</v>
      </c>
      <c r="C11864" t="s">
        <v>351</v>
      </c>
      <c r="D11864" t="s">
        <v>716</v>
      </c>
      <c r="E11864" t="s">
        <v>15</v>
      </c>
      <c r="F11864" t="s">
        <v>128</v>
      </c>
      <c r="G11864" t="s">
        <v>367</v>
      </c>
      <c r="H11864" s="1">
        <v>2017</v>
      </c>
      <c r="I11864" s="2">
        <v>1005</v>
      </c>
      <c r="J11864" s="3">
        <v>2990</v>
      </c>
      <c r="K11864">
        <f>Table1[[#This Row],[Total Revenue + Open]]/Table1[[#This Row],[Qty]]</f>
        <v>2.9751243781094527</v>
      </c>
      <c r="L11864">
        <f>Table1[[#This Row],[Total Revenue + Open]]/Table1[[#This Row],[Qty]]</f>
        <v>2.9751243781094527</v>
      </c>
    </row>
    <row r="11865" spans="1:12" hidden="1">
      <c r="A11865" t="s">
        <v>710</v>
      </c>
      <c r="B11865" t="s">
        <v>351</v>
      </c>
      <c r="C11865" t="s">
        <v>351</v>
      </c>
      <c r="D11865" t="s">
        <v>716</v>
      </c>
      <c r="E11865" t="s">
        <v>15</v>
      </c>
      <c r="F11865" t="s">
        <v>128</v>
      </c>
      <c r="G11865" t="s">
        <v>367</v>
      </c>
      <c r="H11865" s="1">
        <v>2017</v>
      </c>
      <c r="I11865" s="2">
        <v>1005</v>
      </c>
      <c r="J11865" s="3">
        <v>2990</v>
      </c>
      <c r="K11865">
        <f>Table1[[#This Row],[Total Revenue + Open]]/Table1[[#This Row],[Qty]]</f>
        <v>2.9751243781094527</v>
      </c>
      <c r="L11865">
        <f>Table1[[#This Row],[Total Revenue + Open]]/Table1[[#This Row],[Qty]]</f>
        <v>2.9751243781094527</v>
      </c>
    </row>
    <row r="11866" spans="1:12" hidden="1">
      <c r="A11866" t="s">
        <v>710</v>
      </c>
      <c r="B11866" t="s">
        <v>351</v>
      </c>
      <c r="C11866" t="s">
        <v>351</v>
      </c>
      <c r="D11866" t="s">
        <v>716</v>
      </c>
      <c r="E11866" t="s">
        <v>15</v>
      </c>
      <c r="F11866" t="s">
        <v>128</v>
      </c>
      <c r="G11866" t="s">
        <v>367</v>
      </c>
      <c r="H11866" s="1">
        <v>2017</v>
      </c>
      <c r="I11866" s="2">
        <v>2815</v>
      </c>
      <c r="J11866" s="3">
        <v>8372</v>
      </c>
      <c r="K11866">
        <f>Table1[[#This Row],[Total Revenue + Open]]/Table1[[#This Row],[Qty]]</f>
        <v>2.9740674955595026</v>
      </c>
      <c r="L11866">
        <f>Table1[[#This Row],[Total Revenue + Open]]/Table1[[#This Row],[Qty]]</f>
        <v>2.9740674955595026</v>
      </c>
    </row>
    <row r="11867" spans="1:12" hidden="1">
      <c r="A11867" t="s">
        <v>710</v>
      </c>
      <c r="B11867" t="s">
        <v>351</v>
      </c>
      <c r="C11867" t="s">
        <v>351</v>
      </c>
      <c r="D11867" t="s">
        <v>716</v>
      </c>
      <c r="E11867" t="s">
        <v>15</v>
      </c>
      <c r="F11867" t="s">
        <v>128</v>
      </c>
      <c r="G11867" t="s">
        <v>369</v>
      </c>
      <c r="H11867" s="1">
        <v>2017</v>
      </c>
      <c r="I11867" s="2">
        <v>1710</v>
      </c>
      <c r="J11867" s="3">
        <v>5083</v>
      </c>
      <c r="K11867">
        <f>Table1[[#This Row],[Total Revenue + Open]]/Table1[[#This Row],[Qty]]</f>
        <v>2.9725146198830408</v>
      </c>
      <c r="L11867">
        <f>Table1[[#This Row],[Total Revenue + Open]]/Table1[[#This Row],[Qty]]</f>
        <v>2.9725146198830408</v>
      </c>
    </row>
    <row r="11868" spans="1:12" hidden="1">
      <c r="A11868" t="s">
        <v>710</v>
      </c>
      <c r="B11868" t="s">
        <v>351</v>
      </c>
      <c r="C11868" t="s">
        <v>351</v>
      </c>
      <c r="D11868" t="s">
        <v>716</v>
      </c>
      <c r="E11868" t="s">
        <v>15</v>
      </c>
      <c r="F11868" t="s">
        <v>128</v>
      </c>
      <c r="G11868" t="s">
        <v>369</v>
      </c>
      <c r="H11868" s="1">
        <v>2018</v>
      </c>
      <c r="I11868" s="2">
        <v>5230</v>
      </c>
      <c r="J11868" s="3">
        <v>15548</v>
      </c>
      <c r="K11868">
        <f>Table1[[#This Row],[Total Revenue + Open]]/Table1[[#This Row],[Qty]]</f>
        <v>2.9728489483747609</v>
      </c>
      <c r="L11868">
        <f>Table1[[#This Row],[Total Revenue + Open]]/Table1[[#This Row],[Qty]]</f>
        <v>2.9728489483747609</v>
      </c>
    </row>
    <row r="11869" spans="1:12" hidden="1">
      <c r="A11869" t="s">
        <v>710</v>
      </c>
      <c r="B11869" t="s">
        <v>351</v>
      </c>
      <c r="C11869" t="s">
        <v>351</v>
      </c>
      <c r="D11869" t="s">
        <v>716</v>
      </c>
      <c r="E11869" t="s">
        <v>15</v>
      </c>
      <c r="F11869" t="s">
        <v>128</v>
      </c>
      <c r="G11869" t="s">
        <v>369</v>
      </c>
      <c r="H11869" s="1">
        <v>2019</v>
      </c>
      <c r="I11869" s="2">
        <v>5230</v>
      </c>
      <c r="J11869" s="3">
        <v>15548</v>
      </c>
      <c r="K11869">
        <f>Table1[[#This Row],[Total Revenue + Open]]/Table1[[#This Row],[Qty]]</f>
        <v>2.9728489483747609</v>
      </c>
      <c r="L11869">
        <f>Table1[[#This Row],[Total Revenue + Open]]/Table1[[#This Row],[Qty]]</f>
        <v>2.9728489483747609</v>
      </c>
    </row>
    <row r="11870" spans="1:12" hidden="1">
      <c r="A11870" t="s">
        <v>710</v>
      </c>
      <c r="B11870" t="s">
        <v>351</v>
      </c>
      <c r="C11870" t="s">
        <v>351</v>
      </c>
      <c r="D11870" t="s">
        <v>716</v>
      </c>
      <c r="E11870" t="s">
        <v>15</v>
      </c>
      <c r="F11870" t="s">
        <v>128</v>
      </c>
      <c r="G11870" t="s">
        <v>720</v>
      </c>
      <c r="H11870" s="1">
        <v>2017</v>
      </c>
      <c r="I11870" s="2">
        <v>500</v>
      </c>
      <c r="J11870" s="3">
        <v>1505</v>
      </c>
      <c r="K11870">
        <f>Table1[[#This Row],[Total Revenue + Open]]/Table1[[#This Row],[Qty]]</f>
        <v>3.01</v>
      </c>
      <c r="L11870">
        <f>Table1[[#This Row],[Total Revenue + Open]]/Table1[[#This Row],[Qty]]</f>
        <v>3.01</v>
      </c>
    </row>
    <row r="11871" spans="1:12" hidden="1">
      <c r="A11871" t="s">
        <v>710</v>
      </c>
      <c r="B11871" t="s">
        <v>351</v>
      </c>
      <c r="C11871" t="s">
        <v>351</v>
      </c>
      <c r="D11871" t="s">
        <v>716</v>
      </c>
      <c r="E11871" t="s">
        <v>15</v>
      </c>
      <c r="F11871" t="s">
        <v>128</v>
      </c>
      <c r="G11871" t="s">
        <v>721</v>
      </c>
      <c r="H11871" s="1">
        <v>2017</v>
      </c>
      <c r="I11871" s="2">
        <v>825</v>
      </c>
      <c r="J11871" s="3">
        <v>2483.25</v>
      </c>
      <c r="K11871">
        <f>Table1[[#This Row],[Total Revenue + Open]]/Table1[[#This Row],[Qty]]</f>
        <v>3.01</v>
      </c>
      <c r="L11871">
        <f>Table1[[#This Row],[Total Revenue + Open]]/Table1[[#This Row],[Qty]]</f>
        <v>3.01</v>
      </c>
    </row>
    <row r="11872" spans="1:12" hidden="1">
      <c r="A11872" t="s">
        <v>710</v>
      </c>
      <c r="B11872" t="s">
        <v>351</v>
      </c>
      <c r="C11872" t="s">
        <v>351</v>
      </c>
      <c r="D11872" t="s">
        <v>716</v>
      </c>
      <c r="E11872" t="s">
        <v>15</v>
      </c>
      <c r="F11872" t="s">
        <v>128</v>
      </c>
      <c r="G11872" t="s">
        <v>722</v>
      </c>
      <c r="H11872" s="1">
        <v>2017</v>
      </c>
      <c r="I11872" s="2">
        <v>500</v>
      </c>
      <c r="J11872" s="3">
        <v>1505</v>
      </c>
      <c r="K11872">
        <f>Table1[[#This Row],[Total Revenue + Open]]/Table1[[#This Row],[Qty]]</f>
        <v>3.01</v>
      </c>
      <c r="L11872">
        <f>Table1[[#This Row],[Total Revenue + Open]]/Table1[[#This Row],[Qty]]</f>
        <v>3.01</v>
      </c>
    </row>
    <row r="11873" spans="1:12" hidden="1">
      <c r="A11873" t="s">
        <v>710</v>
      </c>
      <c r="B11873" t="s">
        <v>351</v>
      </c>
      <c r="C11873" t="s">
        <v>351</v>
      </c>
      <c r="D11873" t="s">
        <v>716</v>
      </c>
      <c r="E11873" t="s">
        <v>15</v>
      </c>
      <c r="F11873" t="s">
        <v>128</v>
      </c>
      <c r="G11873" t="s">
        <v>372</v>
      </c>
      <c r="H11873" s="1">
        <v>2017</v>
      </c>
      <c r="I11873" s="2">
        <v>1005</v>
      </c>
      <c r="J11873" s="3">
        <v>2990</v>
      </c>
      <c r="K11873">
        <f>Table1[[#This Row],[Total Revenue + Open]]/Table1[[#This Row],[Qty]]</f>
        <v>2.9751243781094527</v>
      </c>
      <c r="L11873">
        <f>Table1[[#This Row],[Total Revenue + Open]]/Table1[[#This Row],[Qty]]</f>
        <v>2.9751243781094527</v>
      </c>
    </row>
    <row r="11874" spans="1:12" hidden="1">
      <c r="A11874" t="s">
        <v>710</v>
      </c>
      <c r="B11874" t="s">
        <v>351</v>
      </c>
      <c r="C11874" t="s">
        <v>351</v>
      </c>
      <c r="D11874" t="s">
        <v>716</v>
      </c>
      <c r="E11874" t="s">
        <v>15</v>
      </c>
      <c r="F11874" t="s">
        <v>128</v>
      </c>
      <c r="G11874" t="s">
        <v>372</v>
      </c>
      <c r="H11874" s="1">
        <v>2017</v>
      </c>
      <c r="I11874" s="2">
        <v>1005</v>
      </c>
      <c r="J11874" s="3">
        <v>2990</v>
      </c>
      <c r="K11874">
        <f>Table1[[#This Row],[Total Revenue + Open]]/Table1[[#This Row],[Qty]]</f>
        <v>2.9751243781094527</v>
      </c>
      <c r="L11874">
        <f>Table1[[#This Row],[Total Revenue + Open]]/Table1[[#This Row],[Qty]]</f>
        <v>2.9751243781094527</v>
      </c>
    </row>
    <row r="11875" spans="1:12" hidden="1">
      <c r="A11875" t="s">
        <v>710</v>
      </c>
      <c r="B11875" t="s">
        <v>351</v>
      </c>
      <c r="C11875" t="s">
        <v>351</v>
      </c>
      <c r="D11875" t="s">
        <v>716</v>
      </c>
      <c r="E11875" t="s">
        <v>15</v>
      </c>
      <c r="F11875" t="s">
        <v>128</v>
      </c>
      <c r="G11875" t="s">
        <v>372</v>
      </c>
      <c r="H11875" s="1">
        <v>2017</v>
      </c>
      <c r="I11875" s="2">
        <v>2815</v>
      </c>
      <c r="J11875" s="3">
        <v>8372</v>
      </c>
      <c r="K11875">
        <f>Table1[[#This Row],[Total Revenue + Open]]/Table1[[#This Row],[Qty]]</f>
        <v>2.9740674955595026</v>
      </c>
      <c r="L11875">
        <f>Table1[[#This Row],[Total Revenue + Open]]/Table1[[#This Row],[Qty]]</f>
        <v>2.9740674955595026</v>
      </c>
    </row>
    <row r="11876" spans="1:12" hidden="1">
      <c r="A11876" t="s">
        <v>710</v>
      </c>
      <c r="B11876" t="s">
        <v>351</v>
      </c>
      <c r="C11876" t="s">
        <v>351</v>
      </c>
      <c r="D11876" t="s">
        <v>716</v>
      </c>
      <c r="E11876" t="s">
        <v>15</v>
      </c>
      <c r="F11876" t="s">
        <v>47</v>
      </c>
      <c r="G11876" t="s">
        <v>48</v>
      </c>
      <c r="H11876" s="1">
        <v>2017</v>
      </c>
      <c r="I11876" s="2">
        <v>400</v>
      </c>
      <c r="J11876" s="3">
        <v>1020</v>
      </c>
      <c r="K11876">
        <f>Table1[[#This Row],[Total Revenue + Open]]/Table1[[#This Row],[Qty]]</f>
        <v>2.5499999999999998</v>
      </c>
      <c r="L11876">
        <f>Table1[[#This Row],[Total Revenue + Open]]/Table1[[#This Row],[Qty]]</f>
        <v>2.5499999999999998</v>
      </c>
    </row>
    <row r="11877" spans="1:12" hidden="1">
      <c r="A11877" t="s">
        <v>710</v>
      </c>
      <c r="B11877" t="s">
        <v>351</v>
      </c>
      <c r="C11877" t="s">
        <v>351</v>
      </c>
      <c r="D11877" t="s">
        <v>723</v>
      </c>
      <c r="E11877" t="s">
        <v>15</v>
      </c>
      <c r="F11877" t="s">
        <v>34</v>
      </c>
      <c r="G11877" t="s">
        <v>150</v>
      </c>
      <c r="H11877" s="1">
        <v>2022</v>
      </c>
      <c r="I11877" s="2">
        <v>3770</v>
      </c>
      <c r="J11877" s="3">
        <v>8400</v>
      </c>
      <c r="K11877">
        <f>Table1[[#This Row],[Total Revenue + Open]]/Table1[[#This Row],[Qty]]</f>
        <v>2.2281167108753315</v>
      </c>
      <c r="L11877">
        <f>Table1[[#This Row],[Total Revenue + Open]]/Table1[[#This Row],[Qty]]</f>
        <v>2.2281167108753315</v>
      </c>
    </row>
    <row r="11878" spans="1:12" hidden="1">
      <c r="A11878" t="s">
        <v>710</v>
      </c>
      <c r="B11878" t="s">
        <v>351</v>
      </c>
      <c r="C11878" t="s">
        <v>351</v>
      </c>
      <c r="D11878" t="s">
        <v>723</v>
      </c>
      <c r="E11878" t="s">
        <v>15</v>
      </c>
      <c r="F11878" t="s">
        <v>34</v>
      </c>
      <c r="G11878" t="s">
        <v>150</v>
      </c>
      <c r="H11878" s="1">
        <v>2020</v>
      </c>
      <c r="I11878" s="2">
        <v>4825</v>
      </c>
      <c r="J11878" s="3">
        <v>10752</v>
      </c>
      <c r="K11878">
        <f>Table1[[#This Row],[Total Revenue + Open]]/Table1[[#This Row],[Qty]]</f>
        <v>2.2283937823834199</v>
      </c>
      <c r="L11878">
        <f>Table1[[#This Row],[Total Revenue + Open]]/Table1[[#This Row],[Qty]]</f>
        <v>2.2283937823834199</v>
      </c>
    </row>
    <row r="11879" spans="1:12" hidden="1">
      <c r="A11879" t="s">
        <v>710</v>
      </c>
      <c r="B11879" t="s">
        <v>351</v>
      </c>
      <c r="C11879" t="s">
        <v>351</v>
      </c>
      <c r="D11879" t="s">
        <v>723</v>
      </c>
      <c r="E11879" t="s">
        <v>15</v>
      </c>
      <c r="F11879" t="s">
        <v>34</v>
      </c>
      <c r="G11879" t="s">
        <v>150</v>
      </c>
      <c r="H11879" s="1">
        <v>2020</v>
      </c>
      <c r="I11879" s="2">
        <v>2365</v>
      </c>
      <c r="J11879" s="3">
        <v>5264</v>
      </c>
      <c r="K11879">
        <f>Table1[[#This Row],[Total Revenue + Open]]/Table1[[#This Row],[Qty]]</f>
        <v>2.2257928118393235</v>
      </c>
      <c r="L11879">
        <f>Table1[[#This Row],[Total Revenue + Open]]/Table1[[#This Row],[Qty]]</f>
        <v>2.2257928118393235</v>
      </c>
    </row>
    <row r="11880" spans="1:12" hidden="1">
      <c r="A11880" t="s">
        <v>710</v>
      </c>
      <c r="B11880" t="s">
        <v>351</v>
      </c>
      <c r="C11880" t="s">
        <v>351</v>
      </c>
      <c r="D11880" t="s">
        <v>723</v>
      </c>
      <c r="E11880" t="s">
        <v>15</v>
      </c>
      <c r="F11880" t="s">
        <v>34</v>
      </c>
      <c r="G11880" t="s">
        <v>150</v>
      </c>
      <c r="H11880" s="1">
        <v>2020</v>
      </c>
      <c r="I11880" s="2">
        <v>4775</v>
      </c>
      <c r="J11880" s="3">
        <v>10640</v>
      </c>
      <c r="K11880">
        <f>Table1[[#This Row],[Total Revenue + Open]]/Table1[[#This Row],[Qty]]</f>
        <v>2.2282722513089004</v>
      </c>
      <c r="L11880">
        <f>Table1[[#This Row],[Total Revenue + Open]]/Table1[[#This Row],[Qty]]</f>
        <v>2.2282722513089004</v>
      </c>
    </row>
    <row r="11881" spans="1:12" hidden="1">
      <c r="A11881" t="s">
        <v>710</v>
      </c>
      <c r="B11881" t="s">
        <v>351</v>
      </c>
      <c r="C11881" t="s">
        <v>351</v>
      </c>
      <c r="D11881" t="s">
        <v>723</v>
      </c>
      <c r="E11881" t="s">
        <v>15</v>
      </c>
      <c r="F11881" t="s">
        <v>34</v>
      </c>
      <c r="G11881" t="s">
        <v>150</v>
      </c>
      <c r="H11881" s="1">
        <v>2021</v>
      </c>
      <c r="I11881" s="2">
        <v>7840</v>
      </c>
      <c r="J11881" s="3">
        <v>17472</v>
      </c>
      <c r="K11881">
        <f>Table1[[#This Row],[Total Revenue + Open]]/Table1[[#This Row],[Qty]]</f>
        <v>2.2285714285714286</v>
      </c>
      <c r="L11881">
        <f>Table1[[#This Row],[Total Revenue + Open]]/Table1[[#This Row],[Qty]]</f>
        <v>2.2285714285714286</v>
      </c>
    </row>
    <row r="11882" spans="1:12" hidden="1">
      <c r="A11882" t="s">
        <v>710</v>
      </c>
      <c r="B11882" t="s">
        <v>351</v>
      </c>
      <c r="C11882" t="s">
        <v>351</v>
      </c>
      <c r="D11882" t="s">
        <v>723</v>
      </c>
      <c r="E11882" t="s">
        <v>15</v>
      </c>
      <c r="F11882" t="s">
        <v>34</v>
      </c>
      <c r="G11882" t="s">
        <v>150</v>
      </c>
      <c r="H11882" s="1">
        <v>2021</v>
      </c>
      <c r="I11882" s="2">
        <v>500</v>
      </c>
      <c r="J11882" s="3">
        <v>1120</v>
      </c>
      <c r="K11882">
        <f>Table1[[#This Row],[Total Revenue + Open]]/Table1[[#This Row],[Qty]]</f>
        <v>2.2400000000000002</v>
      </c>
      <c r="L11882">
        <f>Table1[[#This Row],[Total Revenue + Open]]/Table1[[#This Row],[Qty]]</f>
        <v>2.2400000000000002</v>
      </c>
    </row>
    <row r="11883" spans="1:12" hidden="1">
      <c r="A11883" t="s">
        <v>710</v>
      </c>
      <c r="B11883" t="s">
        <v>351</v>
      </c>
      <c r="C11883" t="s">
        <v>351</v>
      </c>
      <c r="D11883" t="s">
        <v>723</v>
      </c>
      <c r="E11883" t="s">
        <v>15</v>
      </c>
      <c r="F11883" t="s">
        <v>34</v>
      </c>
      <c r="G11883" t="s">
        <v>150</v>
      </c>
      <c r="H11883" s="1">
        <v>2021</v>
      </c>
      <c r="I11883" s="2">
        <v>4075</v>
      </c>
      <c r="J11883" s="3">
        <v>9072</v>
      </c>
      <c r="K11883">
        <f>Table1[[#This Row],[Total Revenue + Open]]/Table1[[#This Row],[Qty]]</f>
        <v>2.2262576687116566</v>
      </c>
      <c r="L11883">
        <f>Table1[[#This Row],[Total Revenue + Open]]/Table1[[#This Row],[Qty]]</f>
        <v>2.2262576687116566</v>
      </c>
    </row>
    <row r="11884" spans="1:12" hidden="1">
      <c r="A11884" t="s">
        <v>710</v>
      </c>
      <c r="B11884" t="s">
        <v>351</v>
      </c>
      <c r="C11884" t="s">
        <v>351</v>
      </c>
      <c r="D11884" t="s">
        <v>723</v>
      </c>
      <c r="E11884" t="s">
        <v>15</v>
      </c>
      <c r="F11884" t="s">
        <v>34</v>
      </c>
      <c r="G11884" t="s">
        <v>150</v>
      </c>
      <c r="H11884" s="1">
        <v>2021</v>
      </c>
      <c r="I11884" s="2">
        <v>8245</v>
      </c>
      <c r="J11884" s="3">
        <v>18368</v>
      </c>
      <c r="K11884">
        <f>Table1[[#This Row],[Total Revenue + Open]]/Table1[[#This Row],[Qty]]</f>
        <v>2.2277744087325653</v>
      </c>
      <c r="L11884">
        <f>Table1[[#This Row],[Total Revenue + Open]]/Table1[[#This Row],[Qty]]</f>
        <v>2.2277744087325653</v>
      </c>
    </row>
    <row r="11885" spans="1:12" hidden="1">
      <c r="A11885" t="s">
        <v>710</v>
      </c>
      <c r="B11885" t="s">
        <v>351</v>
      </c>
      <c r="C11885" t="s">
        <v>351</v>
      </c>
      <c r="D11885" t="s">
        <v>723</v>
      </c>
      <c r="E11885" t="s">
        <v>15</v>
      </c>
      <c r="F11885" t="s">
        <v>34</v>
      </c>
      <c r="G11885" t="s">
        <v>150</v>
      </c>
      <c r="H11885" s="1">
        <v>2021</v>
      </c>
      <c r="I11885" s="2">
        <v>3720</v>
      </c>
      <c r="J11885" s="3">
        <v>8288</v>
      </c>
      <c r="K11885">
        <f>Table1[[#This Row],[Total Revenue + Open]]/Table1[[#This Row],[Qty]]</f>
        <v>2.2279569892473119</v>
      </c>
      <c r="L11885">
        <f>Table1[[#This Row],[Total Revenue + Open]]/Table1[[#This Row],[Qty]]</f>
        <v>2.2279569892473119</v>
      </c>
    </row>
    <row r="11886" spans="1:12" hidden="1">
      <c r="A11886" t="s">
        <v>710</v>
      </c>
      <c r="B11886" t="s">
        <v>351</v>
      </c>
      <c r="C11886" t="s">
        <v>351</v>
      </c>
      <c r="D11886" t="s">
        <v>723</v>
      </c>
      <c r="E11886" t="s">
        <v>15</v>
      </c>
      <c r="F11886" t="s">
        <v>34</v>
      </c>
      <c r="G11886" t="s">
        <v>150</v>
      </c>
      <c r="H11886" s="1">
        <v>2022</v>
      </c>
      <c r="I11886" s="2">
        <v>6885</v>
      </c>
      <c r="J11886" s="3">
        <v>15344</v>
      </c>
      <c r="K11886">
        <f>Table1[[#This Row],[Total Revenue + Open]]/Table1[[#This Row],[Qty]]</f>
        <v>2.2286129266521422</v>
      </c>
      <c r="L11886">
        <f>Table1[[#This Row],[Total Revenue + Open]]/Table1[[#This Row],[Qty]]</f>
        <v>2.2286129266521422</v>
      </c>
    </row>
    <row r="11887" spans="1:12" hidden="1">
      <c r="A11887" t="s">
        <v>710</v>
      </c>
      <c r="B11887" t="s">
        <v>351</v>
      </c>
      <c r="C11887" t="s">
        <v>351</v>
      </c>
      <c r="D11887" t="s">
        <v>723</v>
      </c>
      <c r="E11887" t="s">
        <v>15</v>
      </c>
      <c r="F11887" t="s">
        <v>34</v>
      </c>
      <c r="G11887" t="s">
        <v>150</v>
      </c>
      <c r="H11887" s="1">
        <v>2022</v>
      </c>
      <c r="I11887" s="2">
        <v>2215</v>
      </c>
      <c r="J11887" s="3">
        <v>4928</v>
      </c>
      <c r="K11887">
        <f>Table1[[#This Row],[Total Revenue + Open]]/Table1[[#This Row],[Qty]]</f>
        <v>2.2248306997742664</v>
      </c>
      <c r="L11887">
        <f>Table1[[#This Row],[Total Revenue + Open]]/Table1[[#This Row],[Qty]]</f>
        <v>2.2248306997742664</v>
      </c>
    </row>
    <row r="11888" spans="1:12" hidden="1">
      <c r="A11888" t="s">
        <v>710</v>
      </c>
      <c r="B11888" t="s">
        <v>351</v>
      </c>
      <c r="C11888" t="s">
        <v>351</v>
      </c>
      <c r="D11888" t="s">
        <v>723</v>
      </c>
      <c r="E11888" t="s">
        <v>15</v>
      </c>
      <c r="F11888" t="s">
        <v>34</v>
      </c>
      <c r="G11888" t="s">
        <v>152</v>
      </c>
      <c r="H11888" s="1">
        <v>2022</v>
      </c>
      <c r="I11888" s="2">
        <v>3770</v>
      </c>
      <c r="J11888" s="3">
        <v>8400</v>
      </c>
      <c r="K11888">
        <f>Table1[[#This Row],[Total Revenue + Open]]/Table1[[#This Row],[Qty]]</f>
        <v>2.2281167108753315</v>
      </c>
      <c r="L11888">
        <f>Table1[[#This Row],[Total Revenue + Open]]/Table1[[#This Row],[Qty]]</f>
        <v>2.2281167108753315</v>
      </c>
    </row>
    <row r="11889" spans="1:12" hidden="1">
      <c r="A11889" t="s">
        <v>710</v>
      </c>
      <c r="B11889" t="s">
        <v>351</v>
      </c>
      <c r="C11889" t="s">
        <v>351</v>
      </c>
      <c r="D11889" t="s">
        <v>723</v>
      </c>
      <c r="E11889" t="s">
        <v>15</v>
      </c>
      <c r="F11889" t="s">
        <v>34</v>
      </c>
      <c r="G11889" t="s">
        <v>152</v>
      </c>
      <c r="H11889" s="1">
        <v>2020</v>
      </c>
      <c r="I11889" s="2">
        <v>4825</v>
      </c>
      <c r="J11889" s="3">
        <v>10752</v>
      </c>
      <c r="K11889">
        <f>Table1[[#This Row],[Total Revenue + Open]]/Table1[[#This Row],[Qty]]</f>
        <v>2.2283937823834199</v>
      </c>
      <c r="L11889">
        <f>Table1[[#This Row],[Total Revenue + Open]]/Table1[[#This Row],[Qty]]</f>
        <v>2.2283937823834199</v>
      </c>
    </row>
    <row r="11890" spans="1:12" hidden="1">
      <c r="A11890" t="s">
        <v>710</v>
      </c>
      <c r="B11890" t="s">
        <v>351</v>
      </c>
      <c r="C11890" t="s">
        <v>351</v>
      </c>
      <c r="D11890" t="s">
        <v>723</v>
      </c>
      <c r="E11890" t="s">
        <v>15</v>
      </c>
      <c r="F11890" t="s">
        <v>34</v>
      </c>
      <c r="G11890" t="s">
        <v>152</v>
      </c>
      <c r="H11890" s="1">
        <v>2020</v>
      </c>
      <c r="I11890" s="2">
        <v>2365</v>
      </c>
      <c r="J11890" s="3">
        <v>5264</v>
      </c>
      <c r="K11890">
        <f>Table1[[#This Row],[Total Revenue + Open]]/Table1[[#This Row],[Qty]]</f>
        <v>2.2257928118393235</v>
      </c>
      <c r="L11890">
        <f>Table1[[#This Row],[Total Revenue + Open]]/Table1[[#This Row],[Qty]]</f>
        <v>2.2257928118393235</v>
      </c>
    </row>
    <row r="11891" spans="1:12" hidden="1">
      <c r="A11891" t="s">
        <v>710</v>
      </c>
      <c r="B11891" t="s">
        <v>351</v>
      </c>
      <c r="C11891" t="s">
        <v>351</v>
      </c>
      <c r="D11891" t="s">
        <v>723</v>
      </c>
      <c r="E11891" t="s">
        <v>15</v>
      </c>
      <c r="F11891" t="s">
        <v>34</v>
      </c>
      <c r="G11891" t="s">
        <v>152</v>
      </c>
      <c r="H11891" s="1">
        <v>2020</v>
      </c>
      <c r="I11891" s="2">
        <v>4775</v>
      </c>
      <c r="J11891" s="3">
        <v>10640</v>
      </c>
      <c r="K11891">
        <f>Table1[[#This Row],[Total Revenue + Open]]/Table1[[#This Row],[Qty]]</f>
        <v>2.2282722513089004</v>
      </c>
      <c r="L11891">
        <f>Table1[[#This Row],[Total Revenue + Open]]/Table1[[#This Row],[Qty]]</f>
        <v>2.2282722513089004</v>
      </c>
    </row>
    <row r="11892" spans="1:12" hidden="1">
      <c r="A11892" t="s">
        <v>710</v>
      </c>
      <c r="B11892" t="s">
        <v>351</v>
      </c>
      <c r="C11892" t="s">
        <v>351</v>
      </c>
      <c r="D11892" t="s">
        <v>723</v>
      </c>
      <c r="E11892" t="s">
        <v>15</v>
      </c>
      <c r="F11892" t="s">
        <v>34</v>
      </c>
      <c r="G11892" t="s">
        <v>152</v>
      </c>
      <c r="H11892" s="1">
        <v>2021</v>
      </c>
      <c r="I11892" s="2">
        <v>7840</v>
      </c>
      <c r="J11892" s="3">
        <v>17472</v>
      </c>
      <c r="K11892">
        <f>Table1[[#This Row],[Total Revenue + Open]]/Table1[[#This Row],[Qty]]</f>
        <v>2.2285714285714286</v>
      </c>
      <c r="L11892">
        <f>Table1[[#This Row],[Total Revenue + Open]]/Table1[[#This Row],[Qty]]</f>
        <v>2.2285714285714286</v>
      </c>
    </row>
    <row r="11893" spans="1:12" hidden="1">
      <c r="A11893" t="s">
        <v>710</v>
      </c>
      <c r="B11893" t="s">
        <v>351</v>
      </c>
      <c r="C11893" t="s">
        <v>351</v>
      </c>
      <c r="D11893" t="s">
        <v>723</v>
      </c>
      <c r="E11893" t="s">
        <v>15</v>
      </c>
      <c r="F11893" t="s">
        <v>34</v>
      </c>
      <c r="G11893" t="s">
        <v>152</v>
      </c>
      <c r="H11893" s="1">
        <v>2021</v>
      </c>
      <c r="I11893" s="2">
        <v>500</v>
      </c>
      <c r="J11893" s="3">
        <v>1120</v>
      </c>
      <c r="K11893">
        <f>Table1[[#This Row],[Total Revenue + Open]]/Table1[[#This Row],[Qty]]</f>
        <v>2.2400000000000002</v>
      </c>
      <c r="L11893">
        <f>Table1[[#This Row],[Total Revenue + Open]]/Table1[[#This Row],[Qty]]</f>
        <v>2.2400000000000002</v>
      </c>
    </row>
    <row r="11894" spans="1:12" hidden="1">
      <c r="A11894" t="s">
        <v>710</v>
      </c>
      <c r="B11894" t="s">
        <v>351</v>
      </c>
      <c r="C11894" t="s">
        <v>351</v>
      </c>
      <c r="D11894" t="s">
        <v>723</v>
      </c>
      <c r="E11894" t="s">
        <v>15</v>
      </c>
      <c r="F11894" t="s">
        <v>34</v>
      </c>
      <c r="G11894" t="s">
        <v>152</v>
      </c>
      <c r="H11894" s="1">
        <v>2021</v>
      </c>
      <c r="I11894" s="2">
        <v>4075</v>
      </c>
      <c r="J11894" s="3">
        <v>9072</v>
      </c>
      <c r="K11894">
        <f>Table1[[#This Row],[Total Revenue + Open]]/Table1[[#This Row],[Qty]]</f>
        <v>2.2262576687116566</v>
      </c>
      <c r="L11894">
        <f>Table1[[#This Row],[Total Revenue + Open]]/Table1[[#This Row],[Qty]]</f>
        <v>2.2262576687116566</v>
      </c>
    </row>
    <row r="11895" spans="1:12" hidden="1">
      <c r="A11895" t="s">
        <v>710</v>
      </c>
      <c r="B11895" t="s">
        <v>351</v>
      </c>
      <c r="C11895" t="s">
        <v>351</v>
      </c>
      <c r="D11895" t="s">
        <v>723</v>
      </c>
      <c r="E11895" t="s">
        <v>15</v>
      </c>
      <c r="F11895" t="s">
        <v>34</v>
      </c>
      <c r="G11895" t="s">
        <v>152</v>
      </c>
      <c r="H11895" s="1">
        <v>2021</v>
      </c>
      <c r="I11895" s="2">
        <v>8245</v>
      </c>
      <c r="J11895" s="3">
        <v>18368</v>
      </c>
      <c r="K11895">
        <f>Table1[[#This Row],[Total Revenue + Open]]/Table1[[#This Row],[Qty]]</f>
        <v>2.2277744087325653</v>
      </c>
      <c r="L11895">
        <f>Table1[[#This Row],[Total Revenue + Open]]/Table1[[#This Row],[Qty]]</f>
        <v>2.2277744087325653</v>
      </c>
    </row>
    <row r="11896" spans="1:12" hidden="1">
      <c r="A11896" t="s">
        <v>710</v>
      </c>
      <c r="B11896" t="s">
        <v>351</v>
      </c>
      <c r="C11896" t="s">
        <v>351</v>
      </c>
      <c r="D11896" t="s">
        <v>723</v>
      </c>
      <c r="E11896" t="s">
        <v>15</v>
      </c>
      <c r="F11896" t="s">
        <v>34</v>
      </c>
      <c r="G11896" t="s">
        <v>152</v>
      </c>
      <c r="H11896" s="1">
        <v>2021</v>
      </c>
      <c r="I11896" s="2">
        <v>3720</v>
      </c>
      <c r="J11896" s="3">
        <v>8288</v>
      </c>
      <c r="K11896">
        <f>Table1[[#This Row],[Total Revenue + Open]]/Table1[[#This Row],[Qty]]</f>
        <v>2.2279569892473119</v>
      </c>
      <c r="L11896">
        <f>Table1[[#This Row],[Total Revenue + Open]]/Table1[[#This Row],[Qty]]</f>
        <v>2.2279569892473119</v>
      </c>
    </row>
    <row r="11897" spans="1:12" hidden="1">
      <c r="A11897" t="s">
        <v>710</v>
      </c>
      <c r="B11897" t="s">
        <v>351</v>
      </c>
      <c r="C11897" t="s">
        <v>351</v>
      </c>
      <c r="D11897" t="s">
        <v>723</v>
      </c>
      <c r="E11897" t="s">
        <v>15</v>
      </c>
      <c r="F11897" t="s">
        <v>34</v>
      </c>
      <c r="G11897" t="s">
        <v>152</v>
      </c>
      <c r="H11897" s="1">
        <v>2022</v>
      </c>
      <c r="I11897" s="2">
        <v>6885</v>
      </c>
      <c r="J11897" s="3">
        <v>15344</v>
      </c>
      <c r="K11897">
        <f>Table1[[#This Row],[Total Revenue + Open]]/Table1[[#This Row],[Qty]]</f>
        <v>2.2286129266521422</v>
      </c>
      <c r="L11897">
        <f>Table1[[#This Row],[Total Revenue + Open]]/Table1[[#This Row],[Qty]]</f>
        <v>2.2286129266521422</v>
      </c>
    </row>
    <row r="11898" spans="1:12" hidden="1">
      <c r="A11898" t="s">
        <v>710</v>
      </c>
      <c r="B11898" t="s">
        <v>351</v>
      </c>
      <c r="C11898" t="s">
        <v>351</v>
      </c>
      <c r="D11898" t="s">
        <v>723</v>
      </c>
      <c r="E11898" t="s">
        <v>15</v>
      </c>
      <c r="F11898" t="s">
        <v>34</v>
      </c>
      <c r="G11898" t="s">
        <v>152</v>
      </c>
      <c r="H11898" s="1">
        <v>2022</v>
      </c>
      <c r="I11898" s="2">
        <v>2215</v>
      </c>
      <c r="J11898" s="3">
        <v>4928</v>
      </c>
      <c r="K11898">
        <f>Table1[[#This Row],[Total Revenue + Open]]/Table1[[#This Row],[Qty]]</f>
        <v>2.2248306997742664</v>
      </c>
      <c r="L11898">
        <f>Table1[[#This Row],[Total Revenue + Open]]/Table1[[#This Row],[Qty]]</f>
        <v>2.2248306997742664</v>
      </c>
    </row>
    <row r="11899" spans="1:12" hidden="1">
      <c r="A11899" t="s">
        <v>710</v>
      </c>
      <c r="B11899" t="s">
        <v>351</v>
      </c>
      <c r="C11899" t="s">
        <v>351</v>
      </c>
      <c r="D11899" t="s">
        <v>723</v>
      </c>
      <c r="E11899" t="s">
        <v>15</v>
      </c>
      <c r="F11899" t="s">
        <v>204</v>
      </c>
      <c r="G11899" t="s">
        <v>205</v>
      </c>
      <c r="H11899" s="1">
        <v>2022</v>
      </c>
      <c r="I11899" s="2">
        <v>2215</v>
      </c>
      <c r="J11899" s="3">
        <v>6028</v>
      </c>
      <c r="K11899">
        <f>Table1[[#This Row],[Total Revenue + Open]]/Table1[[#This Row],[Qty]]</f>
        <v>2.7214446952595939</v>
      </c>
      <c r="L11899">
        <f>Table1[[#This Row],[Total Revenue + Open]]/Table1[[#This Row],[Qty]]</f>
        <v>2.7214446952595939</v>
      </c>
    </row>
    <row r="11900" spans="1:12" hidden="1">
      <c r="A11900" t="s">
        <v>710</v>
      </c>
      <c r="B11900" t="s">
        <v>351</v>
      </c>
      <c r="C11900" t="s">
        <v>351</v>
      </c>
      <c r="D11900" t="s">
        <v>723</v>
      </c>
      <c r="E11900" t="s">
        <v>15</v>
      </c>
      <c r="F11900" t="s">
        <v>204</v>
      </c>
      <c r="G11900" t="s">
        <v>206</v>
      </c>
      <c r="H11900" s="1">
        <v>2022</v>
      </c>
      <c r="I11900" s="2">
        <v>2215</v>
      </c>
      <c r="J11900" s="3">
        <v>6028</v>
      </c>
      <c r="K11900">
        <f>Table1[[#This Row],[Total Revenue + Open]]/Table1[[#This Row],[Qty]]</f>
        <v>2.7214446952595939</v>
      </c>
      <c r="L11900">
        <f>Table1[[#This Row],[Total Revenue + Open]]/Table1[[#This Row],[Qty]]</f>
        <v>2.7214446952595939</v>
      </c>
    </row>
    <row r="11901" spans="1:12" hidden="1">
      <c r="A11901" t="s">
        <v>710</v>
      </c>
      <c r="B11901" t="s">
        <v>351</v>
      </c>
      <c r="C11901" t="s">
        <v>351</v>
      </c>
      <c r="D11901" t="s">
        <v>724</v>
      </c>
      <c r="E11901" t="s">
        <v>15</v>
      </c>
      <c r="F11901" t="s">
        <v>128</v>
      </c>
      <c r="G11901" t="s">
        <v>394</v>
      </c>
      <c r="H11901" s="1">
        <v>2018</v>
      </c>
      <c r="I11901" s="2">
        <v>500</v>
      </c>
      <c r="J11901" s="3">
        <v>1495</v>
      </c>
      <c r="K11901">
        <f>Table1[[#This Row],[Total Revenue + Open]]/Table1[[#This Row],[Qty]]</f>
        <v>2.99</v>
      </c>
      <c r="L11901">
        <f>Table1[[#This Row],[Total Revenue + Open]]/Table1[[#This Row],[Qty]]</f>
        <v>2.99</v>
      </c>
    </row>
    <row r="11902" spans="1:12" hidden="1">
      <c r="A11902" t="s">
        <v>710</v>
      </c>
      <c r="B11902" t="s">
        <v>351</v>
      </c>
      <c r="C11902" t="s">
        <v>351</v>
      </c>
      <c r="D11902" t="s">
        <v>724</v>
      </c>
      <c r="E11902" t="s">
        <v>15</v>
      </c>
      <c r="F11902" t="s">
        <v>128</v>
      </c>
      <c r="G11902" t="s">
        <v>394</v>
      </c>
      <c r="H11902" s="1">
        <v>2019</v>
      </c>
      <c r="I11902" s="2">
        <v>700</v>
      </c>
      <c r="J11902" s="3">
        <v>2093</v>
      </c>
      <c r="K11902">
        <f>Table1[[#This Row],[Total Revenue + Open]]/Table1[[#This Row],[Qty]]</f>
        <v>2.99</v>
      </c>
      <c r="L11902">
        <f>Table1[[#This Row],[Total Revenue + Open]]/Table1[[#This Row],[Qty]]</f>
        <v>2.99</v>
      </c>
    </row>
    <row r="11903" spans="1:12" hidden="1">
      <c r="A11903" t="s">
        <v>710</v>
      </c>
      <c r="B11903" t="s">
        <v>351</v>
      </c>
      <c r="C11903" t="s">
        <v>351</v>
      </c>
      <c r="D11903" t="s">
        <v>724</v>
      </c>
      <c r="E11903" t="s">
        <v>15</v>
      </c>
      <c r="F11903" t="s">
        <v>128</v>
      </c>
      <c r="G11903" t="s">
        <v>394</v>
      </c>
      <c r="H11903" s="1">
        <v>2020</v>
      </c>
      <c r="I11903" s="2">
        <v>300</v>
      </c>
      <c r="J11903" s="3">
        <v>897</v>
      </c>
      <c r="K11903">
        <f>Table1[[#This Row],[Total Revenue + Open]]/Table1[[#This Row],[Qty]]</f>
        <v>2.99</v>
      </c>
      <c r="L11903">
        <f>Table1[[#This Row],[Total Revenue + Open]]/Table1[[#This Row],[Qty]]</f>
        <v>2.99</v>
      </c>
    </row>
    <row r="11904" spans="1:12" hidden="1">
      <c r="A11904" t="s">
        <v>710</v>
      </c>
      <c r="B11904" t="s">
        <v>351</v>
      </c>
      <c r="C11904" t="s">
        <v>351</v>
      </c>
      <c r="D11904" t="s">
        <v>724</v>
      </c>
      <c r="E11904" t="s">
        <v>15</v>
      </c>
      <c r="F11904" t="s">
        <v>128</v>
      </c>
      <c r="G11904" t="s">
        <v>394</v>
      </c>
      <c r="H11904" s="1">
        <v>2020</v>
      </c>
      <c r="I11904" s="2">
        <v>500</v>
      </c>
      <c r="J11904" s="3">
        <v>1495</v>
      </c>
      <c r="K11904">
        <f>Table1[[#This Row],[Total Revenue + Open]]/Table1[[#This Row],[Qty]]</f>
        <v>2.99</v>
      </c>
      <c r="L11904">
        <f>Table1[[#This Row],[Total Revenue + Open]]/Table1[[#This Row],[Qty]]</f>
        <v>2.99</v>
      </c>
    </row>
    <row r="11905" spans="1:12" hidden="1">
      <c r="A11905" t="s">
        <v>710</v>
      </c>
      <c r="B11905" t="s">
        <v>351</v>
      </c>
      <c r="C11905" t="s">
        <v>351</v>
      </c>
      <c r="D11905" t="s">
        <v>724</v>
      </c>
      <c r="E11905" t="s">
        <v>15</v>
      </c>
      <c r="F11905" t="s">
        <v>128</v>
      </c>
      <c r="G11905" t="s">
        <v>394</v>
      </c>
      <c r="H11905" s="1">
        <v>2021</v>
      </c>
      <c r="I11905" s="2">
        <v>3170</v>
      </c>
      <c r="J11905" s="3">
        <v>9418.5</v>
      </c>
      <c r="K11905">
        <f>Table1[[#This Row],[Total Revenue + Open]]/Table1[[#This Row],[Qty]]</f>
        <v>2.971135646687697</v>
      </c>
      <c r="L11905">
        <f>Table1[[#This Row],[Total Revenue + Open]]/Table1[[#This Row],[Qty]]</f>
        <v>2.971135646687697</v>
      </c>
    </row>
    <row r="11906" spans="1:12" hidden="1">
      <c r="A11906" t="s">
        <v>710</v>
      </c>
      <c r="B11906" t="s">
        <v>351</v>
      </c>
      <c r="C11906" t="s">
        <v>351</v>
      </c>
      <c r="D11906" t="s">
        <v>724</v>
      </c>
      <c r="E11906" t="s">
        <v>15</v>
      </c>
      <c r="F11906" t="s">
        <v>128</v>
      </c>
      <c r="G11906" t="s">
        <v>394</v>
      </c>
      <c r="H11906" s="1">
        <v>2021</v>
      </c>
      <c r="I11906" s="2">
        <v>600</v>
      </c>
      <c r="J11906" s="3">
        <v>1794</v>
      </c>
      <c r="K11906">
        <f>Table1[[#This Row],[Total Revenue + Open]]/Table1[[#This Row],[Qty]]</f>
        <v>2.99</v>
      </c>
      <c r="L11906">
        <f>Table1[[#This Row],[Total Revenue + Open]]/Table1[[#This Row],[Qty]]</f>
        <v>2.99</v>
      </c>
    </row>
    <row r="11907" spans="1:12" hidden="1">
      <c r="A11907" t="s">
        <v>710</v>
      </c>
      <c r="B11907" t="s">
        <v>351</v>
      </c>
      <c r="C11907" t="s">
        <v>351</v>
      </c>
      <c r="D11907" t="s">
        <v>724</v>
      </c>
      <c r="E11907" t="s">
        <v>15</v>
      </c>
      <c r="F11907" t="s">
        <v>128</v>
      </c>
      <c r="G11907" t="s">
        <v>394</v>
      </c>
      <c r="H11907" s="1">
        <v>2021</v>
      </c>
      <c r="I11907" s="2">
        <v>350</v>
      </c>
      <c r="J11907" s="3">
        <v>1046.5</v>
      </c>
      <c r="K11907">
        <f>Table1[[#This Row],[Total Revenue + Open]]/Table1[[#This Row],[Qty]]</f>
        <v>2.99</v>
      </c>
      <c r="L11907">
        <f>Table1[[#This Row],[Total Revenue + Open]]/Table1[[#This Row],[Qty]]</f>
        <v>2.99</v>
      </c>
    </row>
    <row r="11908" spans="1:12" hidden="1">
      <c r="A11908" t="s">
        <v>710</v>
      </c>
      <c r="B11908" t="s">
        <v>351</v>
      </c>
      <c r="C11908" t="s">
        <v>351</v>
      </c>
      <c r="D11908" t="s">
        <v>724</v>
      </c>
      <c r="E11908" t="s">
        <v>15</v>
      </c>
      <c r="F11908" t="s">
        <v>128</v>
      </c>
      <c r="G11908" t="s">
        <v>394</v>
      </c>
      <c r="H11908" s="1">
        <v>2020</v>
      </c>
      <c r="I11908" s="2">
        <v>650</v>
      </c>
      <c r="J11908" s="3">
        <v>1956.5</v>
      </c>
      <c r="K11908">
        <f>Table1[[#This Row],[Total Revenue + Open]]/Table1[[#This Row],[Qty]]</f>
        <v>3.01</v>
      </c>
      <c r="L11908">
        <f>Table1[[#This Row],[Total Revenue + Open]]/Table1[[#This Row],[Qty]]</f>
        <v>3.01</v>
      </c>
    </row>
    <row r="11909" spans="1:12" hidden="1">
      <c r="A11909" t="s">
        <v>710</v>
      </c>
      <c r="B11909" t="s">
        <v>351</v>
      </c>
      <c r="C11909" t="s">
        <v>351</v>
      </c>
      <c r="D11909" t="s">
        <v>724</v>
      </c>
      <c r="E11909" t="s">
        <v>15</v>
      </c>
      <c r="F11909" t="s">
        <v>128</v>
      </c>
      <c r="G11909" t="s">
        <v>394</v>
      </c>
      <c r="H11909" s="1">
        <v>2020</v>
      </c>
      <c r="I11909" s="2">
        <v>800</v>
      </c>
      <c r="J11909" s="3">
        <v>2408</v>
      </c>
      <c r="K11909">
        <f>Table1[[#This Row],[Total Revenue + Open]]/Table1[[#This Row],[Qty]]</f>
        <v>3.01</v>
      </c>
      <c r="L11909">
        <f>Table1[[#This Row],[Total Revenue + Open]]/Table1[[#This Row],[Qty]]</f>
        <v>3.01</v>
      </c>
    </row>
    <row r="11910" spans="1:12" hidden="1">
      <c r="A11910" t="s">
        <v>710</v>
      </c>
      <c r="B11910" t="s">
        <v>351</v>
      </c>
      <c r="C11910" t="s">
        <v>351</v>
      </c>
      <c r="D11910" t="s">
        <v>724</v>
      </c>
      <c r="E11910" t="s">
        <v>15</v>
      </c>
      <c r="F11910" t="s">
        <v>128</v>
      </c>
      <c r="G11910" t="s">
        <v>394</v>
      </c>
      <c r="H11910" s="1">
        <v>2021</v>
      </c>
      <c r="I11910" s="2">
        <v>1005</v>
      </c>
      <c r="J11910" s="3">
        <v>3010</v>
      </c>
      <c r="K11910">
        <f>Table1[[#This Row],[Total Revenue + Open]]/Table1[[#This Row],[Qty]]</f>
        <v>2.9950248756218905</v>
      </c>
      <c r="L11910">
        <f>Table1[[#This Row],[Total Revenue + Open]]/Table1[[#This Row],[Qty]]</f>
        <v>2.9950248756218905</v>
      </c>
    </row>
    <row r="11911" spans="1:12" hidden="1">
      <c r="A11911" t="s">
        <v>710</v>
      </c>
      <c r="B11911" t="s">
        <v>351</v>
      </c>
      <c r="C11911" t="s">
        <v>351</v>
      </c>
      <c r="D11911" t="s">
        <v>724</v>
      </c>
      <c r="E11911" t="s">
        <v>15</v>
      </c>
      <c r="F11911" t="s">
        <v>128</v>
      </c>
      <c r="G11911" t="s">
        <v>396</v>
      </c>
      <c r="H11911" s="1">
        <v>2018</v>
      </c>
      <c r="I11911" s="2">
        <v>500</v>
      </c>
      <c r="J11911" s="3">
        <v>1495</v>
      </c>
      <c r="K11911">
        <f>Table1[[#This Row],[Total Revenue + Open]]/Table1[[#This Row],[Qty]]</f>
        <v>2.99</v>
      </c>
      <c r="L11911">
        <f>Table1[[#This Row],[Total Revenue + Open]]/Table1[[#This Row],[Qty]]</f>
        <v>2.99</v>
      </c>
    </row>
    <row r="11912" spans="1:12" hidden="1">
      <c r="A11912" t="s">
        <v>710</v>
      </c>
      <c r="B11912" t="s">
        <v>351</v>
      </c>
      <c r="C11912" t="s">
        <v>351</v>
      </c>
      <c r="D11912" t="s">
        <v>724</v>
      </c>
      <c r="E11912" t="s">
        <v>15</v>
      </c>
      <c r="F11912" t="s">
        <v>128</v>
      </c>
      <c r="G11912" t="s">
        <v>396</v>
      </c>
      <c r="H11912" s="1">
        <v>2019</v>
      </c>
      <c r="I11912" s="2">
        <v>700</v>
      </c>
      <c r="J11912" s="3">
        <v>2093</v>
      </c>
      <c r="K11912">
        <f>Table1[[#This Row],[Total Revenue + Open]]/Table1[[#This Row],[Qty]]</f>
        <v>2.99</v>
      </c>
      <c r="L11912">
        <f>Table1[[#This Row],[Total Revenue + Open]]/Table1[[#This Row],[Qty]]</f>
        <v>2.99</v>
      </c>
    </row>
    <row r="11913" spans="1:12" hidden="1">
      <c r="A11913" t="s">
        <v>710</v>
      </c>
      <c r="B11913" t="s">
        <v>351</v>
      </c>
      <c r="C11913" t="s">
        <v>351</v>
      </c>
      <c r="D11913" t="s">
        <v>724</v>
      </c>
      <c r="E11913" t="s">
        <v>15</v>
      </c>
      <c r="F11913" t="s">
        <v>128</v>
      </c>
      <c r="G11913" t="s">
        <v>396</v>
      </c>
      <c r="H11913" s="1">
        <v>2020</v>
      </c>
      <c r="I11913" s="2">
        <v>300</v>
      </c>
      <c r="J11913" s="3">
        <v>897</v>
      </c>
      <c r="K11913">
        <f>Table1[[#This Row],[Total Revenue + Open]]/Table1[[#This Row],[Qty]]</f>
        <v>2.99</v>
      </c>
      <c r="L11913">
        <f>Table1[[#This Row],[Total Revenue + Open]]/Table1[[#This Row],[Qty]]</f>
        <v>2.99</v>
      </c>
    </row>
    <row r="11914" spans="1:12" hidden="1">
      <c r="A11914" t="s">
        <v>710</v>
      </c>
      <c r="B11914" t="s">
        <v>351</v>
      </c>
      <c r="C11914" t="s">
        <v>351</v>
      </c>
      <c r="D11914" t="s">
        <v>724</v>
      </c>
      <c r="E11914" t="s">
        <v>15</v>
      </c>
      <c r="F11914" t="s">
        <v>128</v>
      </c>
      <c r="G11914" t="s">
        <v>396</v>
      </c>
      <c r="H11914" s="1">
        <v>2020</v>
      </c>
      <c r="I11914" s="2">
        <v>500</v>
      </c>
      <c r="J11914" s="3">
        <v>1495</v>
      </c>
      <c r="K11914">
        <f>Table1[[#This Row],[Total Revenue + Open]]/Table1[[#This Row],[Qty]]</f>
        <v>2.99</v>
      </c>
      <c r="L11914">
        <f>Table1[[#This Row],[Total Revenue + Open]]/Table1[[#This Row],[Qty]]</f>
        <v>2.99</v>
      </c>
    </row>
    <row r="11915" spans="1:12" hidden="1">
      <c r="A11915" t="s">
        <v>710</v>
      </c>
      <c r="B11915" t="s">
        <v>351</v>
      </c>
      <c r="C11915" t="s">
        <v>351</v>
      </c>
      <c r="D11915" t="s">
        <v>724</v>
      </c>
      <c r="E11915" t="s">
        <v>15</v>
      </c>
      <c r="F11915" t="s">
        <v>128</v>
      </c>
      <c r="G11915" t="s">
        <v>396</v>
      </c>
      <c r="H11915" s="1">
        <v>2021</v>
      </c>
      <c r="I11915" s="2">
        <v>3170</v>
      </c>
      <c r="J11915" s="3">
        <v>9418.5</v>
      </c>
      <c r="K11915">
        <f>Table1[[#This Row],[Total Revenue + Open]]/Table1[[#This Row],[Qty]]</f>
        <v>2.971135646687697</v>
      </c>
      <c r="L11915">
        <f>Table1[[#This Row],[Total Revenue + Open]]/Table1[[#This Row],[Qty]]</f>
        <v>2.971135646687697</v>
      </c>
    </row>
    <row r="11916" spans="1:12" hidden="1">
      <c r="A11916" t="s">
        <v>710</v>
      </c>
      <c r="B11916" t="s">
        <v>351</v>
      </c>
      <c r="C11916" t="s">
        <v>351</v>
      </c>
      <c r="D11916" t="s">
        <v>724</v>
      </c>
      <c r="E11916" t="s">
        <v>15</v>
      </c>
      <c r="F11916" t="s">
        <v>128</v>
      </c>
      <c r="G11916" t="s">
        <v>396</v>
      </c>
      <c r="H11916" s="1">
        <v>2021</v>
      </c>
      <c r="I11916" s="2">
        <v>600</v>
      </c>
      <c r="J11916" s="3">
        <v>1794</v>
      </c>
      <c r="K11916">
        <f>Table1[[#This Row],[Total Revenue + Open]]/Table1[[#This Row],[Qty]]</f>
        <v>2.99</v>
      </c>
      <c r="L11916">
        <f>Table1[[#This Row],[Total Revenue + Open]]/Table1[[#This Row],[Qty]]</f>
        <v>2.99</v>
      </c>
    </row>
    <row r="11917" spans="1:12" hidden="1">
      <c r="A11917" t="s">
        <v>710</v>
      </c>
      <c r="B11917" t="s">
        <v>351</v>
      </c>
      <c r="C11917" t="s">
        <v>351</v>
      </c>
      <c r="D11917" t="s">
        <v>724</v>
      </c>
      <c r="E11917" t="s">
        <v>15</v>
      </c>
      <c r="F11917" t="s">
        <v>128</v>
      </c>
      <c r="G11917" t="s">
        <v>396</v>
      </c>
      <c r="H11917" s="1">
        <v>2021</v>
      </c>
      <c r="I11917" s="2">
        <v>350</v>
      </c>
      <c r="J11917" s="3">
        <v>1046.5</v>
      </c>
      <c r="K11917">
        <f>Table1[[#This Row],[Total Revenue + Open]]/Table1[[#This Row],[Qty]]</f>
        <v>2.99</v>
      </c>
      <c r="L11917">
        <f>Table1[[#This Row],[Total Revenue + Open]]/Table1[[#This Row],[Qty]]</f>
        <v>2.99</v>
      </c>
    </row>
    <row r="11918" spans="1:12" hidden="1">
      <c r="A11918" t="s">
        <v>710</v>
      </c>
      <c r="B11918" t="s">
        <v>351</v>
      </c>
      <c r="C11918" t="s">
        <v>351</v>
      </c>
      <c r="D11918" t="s">
        <v>724</v>
      </c>
      <c r="E11918" t="s">
        <v>15</v>
      </c>
      <c r="F11918" t="s">
        <v>128</v>
      </c>
      <c r="G11918" t="s">
        <v>396</v>
      </c>
      <c r="H11918" s="1">
        <v>2020</v>
      </c>
      <c r="I11918" s="2">
        <v>750</v>
      </c>
      <c r="J11918" s="3">
        <v>2257.5</v>
      </c>
      <c r="K11918">
        <f>Table1[[#This Row],[Total Revenue + Open]]/Table1[[#This Row],[Qty]]</f>
        <v>3.01</v>
      </c>
      <c r="L11918">
        <f>Table1[[#This Row],[Total Revenue + Open]]/Table1[[#This Row],[Qty]]</f>
        <v>3.01</v>
      </c>
    </row>
    <row r="11919" spans="1:12" hidden="1">
      <c r="A11919" t="s">
        <v>710</v>
      </c>
      <c r="B11919" t="s">
        <v>351</v>
      </c>
      <c r="C11919" t="s">
        <v>351</v>
      </c>
      <c r="D11919" t="s">
        <v>724</v>
      </c>
      <c r="E11919" t="s">
        <v>15</v>
      </c>
      <c r="F11919" t="s">
        <v>128</v>
      </c>
      <c r="G11919" t="s">
        <v>396</v>
      </c>
      <c r="H11919" s="1">
        <v>2020</v>
      </c>
      <c r="I11919" s="2">
        <v>800</v>
      </c>
      <c r="J11919" s="3">
        <v>2408</v>
      </c>
      <c r="K11919">
        <f>Table1[[#This Row],[Total Revenue + Open]]/Table1[[#This Row],[Qty]]</f>
        <v>3.01</v>
      </c>
      <c r="L11919">
        <f>Table1[[#This Row],[Total Revenue + Open]]/Table1[[#This Row],[Qty]]</f>
        <v>3.01</v>
      </c>
    </row>
    <row r="11920" spans="1:12" hidden="1">
      <c r="A11920" t="s">
        <v>710</v>
      </c>
      <c r="B11920" t="s">
        <v>351</v>
      </c>
      <c r="C11920" t="s">
        <v>351</v>
      </c>
      <c r="D11920" t="s">
        <v>724</v>
      </c>
      <c r="E11920" t="s">
        <v>15</v>
      </c>
      <c r="F11920" t="s">
        <v>128</v>
      </c>
      <c r="G11920" t="s">
        <v>396</v>
      </c>
      <c r="H11920" s="1">
        <v>2021</v>
      </c>
      <c r="I11920" s="2">
        <v>1005</v>
      </c>
      <c r="J11920" s="3">
        <v>3010</v>
      </c>
      <c r="K11920">
        <f>Table1[[#This Row],[Total Revenue + Open]]/Table1[[#This Row],[Qty]]</f>
        <v>2.9950248756218905</v>
      </c>
      <c r="L11920">
        <f>Table1[[#This Row],[Total Revenue + Open]]/Table1[[#This Row],[Qty]]</f>
        <v>2.9950248756218905</v>
      </c>
    </row>
    <row r="11921" spans="1:12" hidden="1">
      <c r="A11921" t="s">
        <v>710</v>
      </c>
      <c r="B11921" t="s">
        <v>351</v>
      </c>
      <c r="C11921" t="s">
        <v>351</v>
      </c>
      <c r="D11921" t="s">
        <v>724</v>
      </c>
      <c r="E11921" t="s">
        <v>15</v>
      </c>
      <c r="F11921" t="s">
        <v>31</v>
      </c>
      <c r="G11921" t="s">
        <v>32</v>
      </c>
      <c r="H11921" s="1">
        <v>2021</v>
      </c>
      <c r="I11921" s="2">
        <v>600</v>
      </c>
      <c r="J11921" s="3">
        <v>1482</v>
      </c>
      <c r="K11921">
        <f>Table1[[#This Row],[Total Revenue + Open]]/Table1[[#This Row],[Qty]]</f>
        <v>2.4700000000000002</v>
      </c>
      <c r="L11921">
        <f>Table1[[#This Row],[Total Revenue + Open]]/Table1[[#This Row],[Qty]]</f>
        <v>2.4700000000000002</v>
      </c>
    </row>
    <row r="11922" spans="1:12" hidden="1">
      <c r="A11922" t="s">
        <v>710</v>
      </c>
      <c r="B11922" t="s">
        <v>351</v>
      </c>
      <c r="C11922" t="s">
        <v>351</v>
      </c>
      <c r="D11922" t="s">
        <v>724</v>
      </c>
      <c r="E11922" t="s">
        <v>15</v>
      </c>
      <c r="F11922" t="s">
        <v>31</v>
      </c>
      <c r="G11922" t="s">
        <v>32</v>
      </c>
      <c r="H11922" s="1">
        <v>2021</v>
      </c>
      <c r="I11922" s="2">
        <v>600</v>
      </c>
      <c r="J11922" s="3">
        <v>1482</v>
      </c>
      <c r="K11922">
        <f>Table1[[#This Row],[Total Revenue + Open]]/Table1[[#This Row],[Qty]]</f>
        <v>2.4700000000000002</v>
      </c>
      <c r="L11922">
        <f>Table1[[#This Row],[Total Revenue + Open]]/Table1[[#This Row],[Qty]]</f>
        <v>2.4700000000000002</v>
      </c>
    </row>
    <row r="11923" spans="1:12" hidden="1">
      <c r="A11923" t="s">
        <v>710</v>
      </c>
      <c r="B11923" t="s">
        <v>351</v>
      </c>
      <c r="C11923" t="s">
        <v>351</v>
      </c>
      <c r="D11923" t="s">
        <v>724</v>
      </c>
      <c r="E11923" t="s">
        <v>15</v>
      </c>
      <c r="F11923" t="s">
        <v>31</v>
      </c>
      <c r="G11923" t="s">
        <v>32</v>
      </c>
      <c r="H11923" s="1">
        <v>2021</v>
      </c>
      <c r="I11923" s="2">
        <v>6835</v>
      </c>
      <c r="J11923" s="3">
        <v>16796</v>
      </c>
      <c r="K11923">
        <f>Table1[[#This Row],[Total Revenue + Open]]/Table1[[#This Row],[Qty]]</f>
        <v>2.4573518653986834</v>
      </c>
      <c r="L11923">
        <f>Table1[[#This Row],[Total Revenue + Open]]/Table1[[#This Row],[Qty]]</f>
        <v>2.4573518653986834</v>
      </c>
    </row>
    <row r="11924" spans="1:12" hidden="1">
      <c r="A11924" t="s">
        <v>710</v>
      </c>
      <c r="B11924" t="s">
        <v>351</v>
      </c>
      <c r="C11924" t="s">
        <v>351</v>
      </c>
      <c r="D11924" t="s">
        <v>724</v>
      </c>
      <c r="E11924" t="s">
        <v>15</v>
      </c>
      <c r="F11924" t="s">
        <v>31</v>
      </c>
      <c r="G11924" t="s">
        <v>32</v>
      </c>
      <c r="H11924" s="1">
        <v>2021</v>
      </c>
      <c r="I11924" s="2">
        <v>1005</v>
      </c>
      <c r="J11924" s="3">
        <v>2470</v>
      </c>
      <c r="K11924">
        <f>Table1[[#This Row],[Total Revenue + Open]]/Table1[[#This Row],[Qty]]</f>
        <v>2.4577114427860698</v>
      </c>
      <c r="L11924">
        <f>Table1[[#This Row],[Total Revenue + Open]]/Table1[[#This Row],[Qty]]</f>
        <v>2.4577114427860698</v>
      </c>
    </row>
    <row r="11925" spans="1:12" hidden="1">
      <c r="A11925" t="s">
        <v>710</v>
      </c>
      <c r="B11925" t="s">
        <v>351</v>
      </c>
      <c r="C11925" t="s">
        <v>351</v>
      </c>
      <c r="D11925" t="s">
        <v>724</v>
      </c>
      <c r="E11925" t="s">
        <v>15</v>
      </c>
      <c r="F11925" t="s">
        <v>31</v>
      </c>
      <c r="G11925" t="s">
        <v>32</v>
      </c>
      <c r="H11925" s="1">
        <v>2022</v>
      </c>
      <c r="I11925" s="2">
        <v>5530</v>
      </c>
      <c r="J11925" s="3">
        <v>13585</v>
      </c>
      <c r="K11925">
        <f>Table1[[#This Row],[Total Revenue + Open]]/Table1[[#This Row],[Qty]]</f>
        <v>2.4566003616636527</v>
      </c>
      <c r="L11925">
        <f>Table1[[#This Row],[Total Revenue + Open]]/Table1[[#This Row],[Qty]]</f>
        <v>2.4566003616636527</v>
      </c>
    </row>
    <row r="11926" spans="1:12" hidden="1">
      <c r="A11926" t="s">
        <v>710</v>
      </c>
      <c r="B11926" t="s">
        <v>351</v>
      </c>
      <c r="C11926" t="s">
        <v>351</v>
      </c>
      <c r="D11926" t="s">
        <v>724</v>
      </c>
      <c r="E11926" t="s">
        <v>15</v>
      </c>
      <c r="F11926" t="s">
        <v>31</v>
      </c>
      <c r="G11926" t="s">
        <v>32</v>
      </c>
      <c r="H11926" s="1">
        <v>2022</v>
      </c>
      <c r="I11926" s="2">
        <v>0</v>
      </c>
      <c r="J11926" s="3">
        <v>0</v>
      </c>
      <c r="K11926" t="e">
        <f>Table1[[#This Row],[Total Revenue + Open]]/Table1[[#This Row],[Qty]]</f>
        <v>#DIV/0!</v>
      </c>
      <c r="L11926" t="e">
        <f>Table1[[#This Row],[Total Revenue + Open]]/Table1[[#This Row],[Qty]]</f>
        <v>#DIV/0!</v>
      </c>
    </row>
    <row r="11927" spans="1:12" hidden="1">
      <c r="A11927" t="s">
        <v>710</v>
      </c>
      <c r="B11927" t="s">
        <v>351</v>
      </c>
      <c r="C11927" t="s">
        <v>351</v>
      </c>
      <c r="D11927" t="s">
        <v>724</v>
      </c>
      <c r="E11927" t="s">
        <v>15</v>
      </c>
      <c r="F11927" t="s">
        <v>31</v>
      </c>
      <c r="G11927" t="s">
        <v>32</v>
      </c>
      <c r="H11927" s="1">
        <v>2022</v>
      </c>
      <c r="I11927" s="2">
        <v>3520</v>
      </c>
      <c r="J11927" s="3">
        <v>8645</v>
      </c>
      <c r="K11927">
        <f>Table1[[#This Row],[Total Revenue + Open]]/Table1[[#This Row],[Qty]]</f>
        <v>2.4559659090909092</v>
      </c>
      <c r="L11927">
        <f>Table1[[#This Row],[Total Revenue + Open]]/Table1[[#This Row],[Qty]]</f>
        <v>2.4559659090909092</v>
      </c>
    </row>
    <row r="11928" spans="1:12" hidden="1">
      <c r="A11928" t="s">
        <v>710</v>
      </c>
      <c r="B11928" t="s">
        <v>351</v>
      </c>
      <c r="C11928" t="s">
        <v>351</v>
      </c>
      <c r="D11928" t="s">
        <v>724</v>
      </c>
      <c r="E11928" t="s">
        <v>15</v>
      </c>
      <c r="F11928" t="s">
        <v>31</v>
      </c>
      <c r="G11928" t="s">
        <v>32</v>
      </c>
      <c r="H11928" s="1">
        <v>2022</v>
      </c>
      <c r="I11928" s="2">
        <v>3520</v>
      </c>
      <c r="J11928" s="3">
        <v>8645</v>
      </c>
      <c r="K11928">
        <f>Table1[[#This Row],[Total Revenue + Open]]/Table1[[#This Row],[Qty]]</f>
        <v>2.4559659090909092</v>
      </c>
      <c r="L11928">
        <f>Table1[[#This Row],[Total Revenue + Open]]/Table1[[#This Row],[Qty]]</f>
        <v>2.4559659090909092</v>
      </c>
    </row>
    <row r="11929" spans="1:12" hidden="1">
      <c r="A11929" t="s">
        <v>710</v>
      </c>
      <c r="B11929" t="s">
        <v>351</v>
      </c>
      <c r="C11929" t="s">
        <v>351</v>
      </c>
      <c r="D11929" t="s">
        <v>724</v>
      </c>
      <c r="E11929" t="s">
        <v>15</v>
      </c>
      <c r="F11929" t="s">
        <v>31</v>
      </c>
      <c r="G11929" t="s">
        <v>32</v>
      </c>
      <c r="H11929" s="1">
        <v>2022</v>
      </c>
      <c r="I11929" s="2">
        <v>3820</v>
      </c>
      <c r="J11929" s="3">
        <v>9386</v>
      </c>
      <c r="K11929">
        <f>Table1[[#This Row],[Total Revenue + Open]]/Table1[[#This Row],[Qty]]</f>
        <v>2.4570680628272252</v>
      </c>
      <c r="L11929">
        <f>Table1[[#This Row],[Total Revenue + Open]]/Table1[[#This Row],[Qty]]</f>
        <v>2.4570680628272252</v>
      </c>
    </row>
    <row r="11930" spans="1:12" hidden="1">
      <c r="A11930" t="s">
        <v>710</v>
      </c>
      <c r="B11930" t="s">
        <v>351</v>
      </c>
      <c r="C11930" t="s">
        <v>351</v>
      </c>
      <c r="D11930" t="s">
        <v>724</v>
      </c>
      <c r="E11930" t="s">
        <v>15</v>
      </c>
      <c r="F11930" t="s">
        <v>31</v>
      </c>
      <c r="G11930" t="s">
        <v>32</v>
      </c>
      <c r="H11930" s="1">
        <v>2022</v>
      </c>
      <c r="I11930" s="2">
        <v>2515</v>
      </c>
      <c r="J11930" s="3">
        <v>6175</v>
      </c>
      <c r="K11930">
        <f>Table1[[#This Row],[Total Revenue + Open]]/Table1[[#This Row],[Qty]]</f>
        <v>2.4552683896620278</v>
      </c>
      <c r="L11930">
        <f>Table1[[#This Row],[Total Revenue + Open]]/Table1[[#This Row],[Qty]]</f>
        <v>2.4552683896620278</v>
      </c>
    </row>
    <row r="11931" spans="1:12" hidden="1">
      <c r="A11931" t="s">
        <v>710</v>
      </c>
      <c r="B11931" t="s">
        <v>351</v>
      </c>
      <c r="C11931" t="s">
        <v>351</v>
      </c>
      <c r="D11931" t="s">
        <v>724</v>
      </c>
      <c r="E11931" t="s">
        <v>15</v>
      </c>
      <c r="F11931" t="s">
        <v>31</v>
      </c>
      <c r="G11931" t="s">
        <v>611</v>
      </c>
      <c r="H11931" s="1">
        <v>2021</v>
      </c>
      <c r="I11931" s="2">
        <v>3015</v>
      </c>
      <c r="J11931" s="3">
        <v>7410</v>
      </c>
      <c r="K11931">
        <f>Table1[[#This Row],[Total Revenue + Open]]/Table1[[#This Row],[Qty]]</f>
        <v>2.4577114427860698</v>
      </c>
      <c r="L11931">
        <f>Table1[[#This Row],[Total Revenue + Open]]/Table1[[#This Row],[Qty]]</f>
        <v>2.4577114427860698</v>
      </c>
    </row>
    <row r="11932" spans="1:12" hidden="1">
      <c r="A11932" t="s">
        <v>710</v>
      </c>
      <c r="B11932" t="s">
        <v>351</v>
      </c>
      <c r="C11932" t="s">
        <v>351</v>
      </c>
      <c r="D11932" t="s">
        <v>724</v>
      </c>
      <c r="E11932" t="s">
        <v>15</v>
      </c>
      <c r="F11932" t="s">
        <v>31</v>
      </c>
      <c r="G11932" t="s">
        <v>611</v>
      </c>
      <c r="H11932" s="1">
        <v>2022</v>
      </c>
      <c r="I11932" s="2">
        <v>3015</v>
      </c>
      <c r="J11932" s="3">
        <v>7410</v>
      </c>
      <c r="K11932">
        <f>Table1[[#This Row],[Total Revenue + Open]]/Table1[[#This Row],[Qty]]</f>
        <v>2.4577114427860698</v>
      </c>
      <c r="L11932">
        <f>Table1[[#This Row],[Total Revenue + Open]]/Table1[[#This Row],[Qty]]</f>
        <v>2.4577114427860698</v>
      </c>
    </row>
    <row r="11933" spans="1:12" hidden="1">
      <c r="A11933" t="s">
        <v>710</v>
      </c>
      <c r="B11933" t="s">
        <v>351</v>
      </c>
      <c r="C11933" t="s">
        <v>351</v>
      </c>
      <c r="D11933" t="s">
        <v>724</v>
      </c>
      <c r="E11933" t="s">
        <v>15</v>
      </c>
      <c r="F11933" t="s">
        <v>31</v>
      </c>
      <c r="G11933" t="s">
        <v>611</v>
      </c>
      <c r="H11933" s="1">
        <v>2022</v>
      </c>
      <c r="I11933" s="2">
        <v>0</v>
      </c>
      <c r="J11933" s="3">
        <v>0</v>
      </c>
      <c r="K11933" t="e">
        <f>Table1[[#This Row],[Total Revenue + Open]]/Table1[[#This Row],[Qty]]</f>
        <v>#DIV/0!</v>
      </c>
      <c r="L11933" t="e">
        <f>Table1[[#This Row],[Total Revenue + Open]]/Table1[[#This Row],[Qty]]</f>
        <v>#DIV/0!</v>
      </c>
    </row>
    <row r="11934" spans="1:12" hidden="1">
      <c r="A11934" t="s">
        <v>710</v>
      </c>
      <c r="B11934" t="s">
        <v>351</v>
      </c>
      <c r="C11934" t="s">
        <v>351</v>
      </c>
      <c r="D11934" t="s">
        <v>724</v>
      </c>
      <c r="E11934" t="s">
        <v>15</v>
      </c>
      <c r="F11934" t="s">
        <v>31</v>
      </c>
      <c r="G11934" t="s">
        <v>611</v>
      </c>
      <c r="H11934" s="1">
        <v>2022</v>
      </c>
      <c r="I11934" s="2">
        <v>2515</v>
      </c>
      <c r="J11934" s="3">
        <v>6175</v>
      </c>
      <c r="K11934">
        <f>Table1[[#This Row],[Total Revenue + Open]]/Table1[[#This Row],[Qty]]</f>
        <v>2.4552683896620278</v>
      </c>
      <c r="L11934">
        <f>Table1[[#This Row],[Total Revenue + Open]]/Table1[[#This Row],[Qty]]</f>
        <v>2.4552683896620278</v>
      </c>
    </row>
    <row r="11935" spans="1:12" hidden="1">
      <c r="A11935" t="s">
        <v>710</v>
      </c>
      <c r="B11935" t="s">
        <v>351</v>
      </c>
      <c r="C11935" t="s">
        <v>351</v>
      </c>
      <c r="D11935" t="s">
        <v>724</v>
      </c>
      <c r="E11935" t="s">
        <v>15</v>
      </c>
      <c r="F11935" t="s">
        <v>31</v>
      </c>
      <c r="G11935" t="s">
        <v>33</v>
      </c>
      <c r="H11935" s="1">
        <v>2021</v>
      </c>
      <c r="I11935" s="2">
        <v>600</v>
      </c>
      <c r="J11935" s="3">
        <v>1482</v>
      </c>
      <c r="K11935">
        <f>Table1[[#This Row],[Total Revenue + Open]]/Table1[[#This Row],[Qty]]</f>
        <v>2.4700000000000002</v>
      </c>
      <c r="L11935">
        <f>Table1[[#This Row],[Total Revenue + Open]]/Table1[[#This Row],[Qty]]</f>
        <v>2.4700000000000002</v>
      </c>
    </row>
    <row r="11936" spans="1:12" hidden="1">
      <c r="A11936" t="s">
        <v>710</v>
      </c>
      <c r="B11936" t="s">
        <v>351</v>
      </c>
      <c r="C11936" t="s">
        <v>351</v>
      </c>
      <c r="D11936" t="s">
        <v>724</v>
      </c>
      <c r="E11936" t="s">
        <v>15</v>
      </c>
      <c r="F11936" t="s">
        <v>31</v>
      </c>
      <c r="G11936" t="s">
        <v>33</v>
      </c>
      <c r="H11936" s="1">
        <v>2021</v>
      </c>
      <c r="I11936" s="2">
        <v>600</v>
      </c>
      <c r="J11936" s="3">
        <v>1482</v>
      </c>
      <c r="K11936">
        <f>Table1[[#This Row],[Total Revenue + Open]]/Table1[[#This Row],[Qty]]</f>
        <v>2.4700000000000002</v>
      </c>
      <c r="L11936">
        <f>Table1[[#This Row],[Total Revenue + Open]]/Table1[[#This Row],[Qty]]</f>
        <v>2.4700000000000002</v>
      </c>
    </row>
    <row r="11937" spans="1:12" hidden="1">
      <c r="A11937" t="s">
        <v>710</v>
      </c>
      <c r="B11937" t="s">
        <v>351</v>
      </c>
      <c r="C11937" t="s">
        <v>351</v>
      </c>
      <c r="D11937" t="s">
        <v>724</v>
      </c>
      <c r="E11937" t="s">
        <v>15</v>
      </c>
      <c r="F11937" t="s">
        <v>31</v>
      </c>
      <c r="G11937" t="s">
        <v>33</v>
      </c>
      <c r="H11937" s="1">
        <v>2021</v>
      </c>
      <c r="I11937" s="2">
        <v>6835</v>
      </c>
      <c r="J11937" s="3">
        <v>16796</v>
      </c>
      <c r="K11937">
        <f>Table1[[#This Row],[Total Revenue + Open]]/Table1[[#This Row],[Qty]]</f>
        <v>2.4573518653986834</v>
      </c>
      <c r="L11937">
        <f>Table1[[#This Row],[Total Revenue + Open]]/Table1[[#This Row],[Qty]]</f>
        <v>2.4573518653986834</v>
      </c>
    </row>
    <row r="11938" spans="1:12" hidden="1">
      <c r="A11938" t="s">
        <v>710</v>
      </c>
      <c r="B11938" t="s">
        <v>351</v>
      </c>
      <c r="C11938" t="s">
        <v>351</v>
      </c>
      <c r="D11938" t="s">
        <v>724</v>
      </c>
      <c r="E11938" t="s">
        <v>15</v>
      </c>
      <c r="F11938" t="s">
        <v>31</v>
      </c>
      <c r="G11938" t="s">
        <v>33</v>
      </c>
      <c r="H11938" s="1">
        <v>2021</v>
      </c>
      <c r="I11938" s="2">
        <v>1005</v>
      </c>
      <c r="J11938" s="3">
        <v>2470</v>
      </c>
      <c r="K11938">
        <f>Table1[[#This Row],[Total Revenue + Open]]/Table1[[#This Row],[Qty]]</f>
        <v>2.4577114427860698</v>
      </c>
      <c r="L11938">
        <f>Table1[[#This Row],[Total Revenue + Open]]/Table1[[#This Row],[Qty]]</f>
        <v>2.4577114427860698</v>
      </c>
    </row>
    <row r="11939" spans="1:12" hidden="1">
      <c r="A11939" t="s">
        <v>710</v>
      </c>
      <c r="B11939" t="s">
        <v>351</v>
      </c>
      <c r="C11939" t="s">
        <v>351</v>
      </c>
      <c r="D11939" t="s">
        <v>724</v>
      </c>
      <c r="E11939" t="s">
        <v>15</v>
      </c>
      <c r="F11939" t="s">
        <v>31</v>
      </c>
      <c r="G11939" t="s">
        <v>33</v>
      </c>
      <c r="H11939" s="1">
        <v>2022</v>
      </c>
      <c r="I11939" s="2">
        <v>5530</v>
      </c>
      <c r="J11939" s="3">
        <v>13585</v>
      </c>
      <c r="K11939">
        <f>Table1[[#This Row],[Total Revenue + Open]]/Table1[[#This Row],[Qty]]</f>
        <v>2.4566003616636527</v>
      </c>
      <c r="L11939">
        <f>Table1[[#This Row],[Total Revenue + Open]]/Table1[[#This Row],[Qty]]</f>
        <v>2.4566003616636527</v>
      </c>
    </row>
    <row r="11940" spans="1:12" hidden="1">
      <c r="A11940" t="s">
        <v>710</v>
      </c>
      <c r="B11940" t="s">
        <v>351</v>
      </c>
      <c r="C11940" t="s">
        <v>351</v>
      </c>
      <c r="D11940" t="s">
        <v>724</v>
      </c>
      <c r="E11940" t="s">
        <v>15</v>
      </c>
      <c r="F11940" t="s">
        <v>31</v>
      </c>
      <c r="G11940" t="s">
        <v>33</v>
      </c>
      <c r="H11940" s="1">
        <v>2022</v>
      </c>
      <c r="I11940" s="2">
        <v>0</v>
      </c>
      <c r="J11940" s="3">
        <v>0</v>
      </c>
      <c r="K11940" t="e">
        <f>Table1[[#This Row],[Total Revenue + Open]]/Table1[[#This Row],[Qty]]</f>
        <v>#DIV/0!</v>
      </c>
      <c r="L11940" t="e">
        <f>Table1[[#This Row],[Total Revenue + Open]]/Table1[[#This Row],[Qty]]</f>
        <v>#DIV/0!</v>
      </c>
    </row>
    <row r="11941" spans="1:12" hidden="1">
      <c r="A11941" t="s">
        <v>710</v>
      </c>
      <c r="B11941" t="s">
        <v>351</v>
      </c>
      <c r="C11941" t="s">
        <v>351</v>
      </c>
      <c r="D11941" t="s">
        <v>724</v>
      </c>
      <c r="E11941" t="s">
        <v>15</v>
      </c>
      <c r="F11941" t="s">
        <v>31</v>
      </c>
      <c r="G11941" t="s">
        <v>33</v>
      </c>
      <c r="H11941" s="1">
        <v>2022</v>
      </c>
      <c r="I11941" s="2">
        <v>3520</v>
      </c>
      <c r="J11941" s="3">
        <v>8645</v>
      </c>
      <c r="K11941">
        <f>Table1[[#This Row],[Total Revenue + Open]]/Table1[[#This Row],[Qty]]</f>
        <v>2.4559659090909092</v>
      </c>
      <c r="L11941">
        <f>Table1[[#This Row],[Total Revenue + Open]]/Table1[[#This Row],[Qty]]</f>
        <v>2.4559659090909092</v>
      </c>
    </row>
    <row r="11942" spans="1:12" hidden="1">
      <c r="A11942" t="s">
        <v>710</v>
      </c>
      <c r="B11942" t="s">
        <v>351</v>
      </c>
      <c r="C11942" t="s">
        <v>351</v>
      </c>
      <c r="D11942" t="s">
        <v>724</v>
      </c>
      <c r="E11942" t="s">
        <v>15</v>
      </c>
      <c r="F11942" t="s">
        <v>31</v>
      </c>
      <c r="G11942" t="s">
        <v>33</v>
      </c>
      <c r="H11942" s="1">
        <v>2022</v>
      </c>
      <c r="I11942" s="2">
        <v>3520</v>
      </c>
      <c r="J11942" s="3">
        <v>8645</v>
      </c>
      <c r="K11942">
        <f>Table1[[#This Row],[Total Revenue + Open]]/Table1[[#This Row],[Qty]]</f>
        <v>2.4559659090909092</v>
      </c>
      <c r="L11942">
        <f>Table1[[#This Row],[Total Revenue + Open]]/Table1[[#This Row],[Qty]]</f>
        <v>2.4559659090909092</v>
      </c>
    </row>
    <row r="11943" spans="1:12" hidden="1">
      <c r="A11943" t="s">
        <v>710</v>
      </c>
      <c r="B11943" t="s">
        <v>351</v>
      </c>
      <c r="C11943" t="s">
        <v>351</v>
      </c>
      <c r="D11943" t="s">
        <v>724</v>
      </c>
      <c r="E11943" t="s">
        <v>15</v>
      </c>
      <c r="F11943" t="s">
        <v>31</v>
      </c>
      <c r="G11943" t="s">
        <v>33</v>
      </c>
      <c r="H11943" s="1">
        <v>2022</v>
      </c>
      <c r="I11943" s="2">
        <v>3820</v>
      </c>
      <c r="J11943" s="3">
        <v>9386</v>
      </c>
      <c r="K11943">
        <f>Table1[[#This Row],[Total Revenue + Open]]/Table1[[#This Row],[Qty]]</f>
        <v>2.4570680628272252</v>
      </c>
      <c r="L11943">
        <f>Table1[[#This Row],[Total Revenue + Open]]/Table1[[#This Row],[Qty]]</f>
        <v>2.4570680628272252</v>
      </c>
    </row>
    <row r="11944" spans="1:12" hidden="1">
      <c r="A11944" t="s">
        <v>710</v>
      </c>
      <c r="B11944" t="s">
        <v>351</v>
      </c>
      <c r="C11944" t="s">
        <v>351</v>
      </c>
      <c r="D11944" t="s">
        <v>724</v>
      </c>
      <c r="E11944" t="s">
        <v>15</v>
      </c>
      <c r="F11944" t="s">
        <v>31</v>
      </c>
      <c r="G11944" t="s">
        <v>33</v>
      </c>
      <c r="H11944" s="1">
        <v>2022</v>
      </c>
      <c r="I11944" s="2">
        <v>2515</v>
      </c>
      <c r="J11944" s="3">
        <v>6175</v>
      </c>
      <c r="K11944">
        <f>Table1[[#This Row],[Total Revenue + Open]]/Table1[[#This Row],[Qty]]</f>
        <v>2.4552683896620278</v>
      </c>
      <c r="L11944">
        <f>Table1[[#This Row],[Total Revenue + Open]]/Table1[[#This Row],[Qty]]</f>
        <v>2.4552683896620278</v>
      </c>
    </row>
    <row r="11945" spans="1:12" hidden="1">
      <c r="A11945" t="s">
        <v>710</v>
      </c>
      <c r="B11945" t="s">
        <v>351</v>
      </c>
      <c r="C11945" t="s">
        <v>351</v>
      </c>
      <c r="D11945" t="s">
        <v>724</v>
      </c>
      <c r="E11945" t="s">
        <v>15</v>
      </c>
      <c r="F11945" t="s">
        <v>31</v>
      </c>
      <c r="G11945" t="s">
        <v>512</v>
      </c>
      <c r="H11945" s="1">
        <v>2021</v>
      </c>
      <c r="I11945" s="2">
        <v>3015</v>
      </c>
      <c r="J11945" s="3">
        <v>7410</v>
      </c>
      <c r="K11945">
        <f>Table1[[#This Row],[Total Revenue + Open]]/Table1[[#This Row],[Qty]]</f>
        <v>2.4577114427860698</v>
      </c>
      <c r="L11945">
        <f>Table1[[#This Row],[Total Revenue + Open]]/Table1[[#This Row],[Qty]]</f>
        <v>2.4577114427860698</v>
      </c>
    </row>
    <row r="11946" spans="1:12" hidden="1">
      <c r="A11946" t="s">
        <v>710</v>
      </c>
      <c r="B11946" t="s">
        <v>351</v>
      </c>
      <c r="C11946" t="s">
        <v>351</v>
      </c>
      <c r="D11946" t="s">
        <v>724</v>
      </c>
      <c r="E11946" t="s">
        <v>15</v>
      </c>
      <c r="F11946" t="s">
        <v>31</v>
      </c>
      <c r="G11946" t="s">
        <v>512</v>
      </c>
      <c r="H11946" s="1">
        <v>2022</v>
      </c>
      <c r="I11946" s="2">
        <v>3015</v>
      </c>
      <c r="J11946" s="3">
        <v>7410</v>
      </c>
      <c r="K11946">
        <f>Table1[[#This Row],[Total Revenue + Open]]/Table1[[#This Row],[Qty]]</f>
        <v>2.4577114427860698</v>
      </c>
      <c r="L11946">
        <f>Table1[[#This Row],[Total Revenue + Open]]/Table1[[#This Row],[Qty]]</f>
        <v>2.4577114427860698</v>
      </c>
    </row>
    <row r="11947" spans="1:12" hidden="1">
      <c r="A11947" t="s">
        <v>710</v>
      </c>
      <c r="B11947" t="s">
        <v>351</v>
      </c>
      <c r="C11947" t="s">
        <v>351</v>
      </c>
      <c r="D11947" t="s">
        <v>724</v>
      </c>
      <c r="E11947" t="s">
        <v>15</v>
      </c>
      <c r="F11947" t="s">
        <v>31</v>
      </c>
      <c r="G11947" t="s">
        <v>512</v>
      </c>
      <c r="H11947" s="1">
        <v>2022</v>
      </c>
      <c r="I11947" s="2">
        <v>0</v>
      </c>
      <c r="J11947" s="3">
        <v>0</v>
      </c>
      <c r="K11947" t="e">
        <f>Table1[[#This Row],[Total Revenue + Open]]/Table1[[#This Row],[Qty]]</f>
        <v>#DIV/0!</v>
      </c>
      <c r="L11947" t="e">
        <f>Table1[[#This Row],[Total Revenue + Open]]/Table1[[#This Row],[Qty]]</f>
        <v>#DIV/0!</v>
      </c>
    </row>
    <row r="11948" spans="1:12" hidden="1">
      <c r="A11948" t="s">
        <v>710</v>
      </c>
      <c r="B11948" t="s">
        <v>351</v>
      </c>
      <c r="C11948" t="s">
        <v>351</v>
      </c>
      <c r="D11948" t="s">
        <v>724</v>
      </c>
      <c r="E11948" t="s">
        <v>15</v>
      </c>
      <c r="F11948" t="s">
        <v>31</v>
      </c>
      <c r="G11948" t="s">
        <v>512</v>
      </c>
      <c r="H11948" s="1">
        <v>2022</v>
      </c>
      <c r="I11948" s="2">
        <v>2515</v>
      </c>
      <c r="J11948" s="3">
        <v>6175</v>
      </c>
      <c r="K11948">
        <f>Table1[[#This Row],[Total Revenue + Open]]/Table1[[#This Row],[Qty]]</f>
        <v>2.4552683896620278</v>
      </c>
      <c r="L11948">
        <f>Table1[[#This Row],[Total Revenue + Open]]/Table1[[#This Row],[Qty]]</f>
        <v>2.4552683896620278</v>
      </c>
    </row>
    <row r="11949" spans="1:12" hidden="1">
      <c r="A11949" t="s">
        <v>710</v>
      </c>
      <c r="B11949" t="s">
        <v>351</v>
      </c>
      <c r="C11949" t="s">
        <v>351</v>
      </c>
      <c r="D11949" t="s">
        <v>724</v>
      </c>
      <c r="E11949" t="s">
        <v>15</v>
      </c>
      <c r="F11949" t="s">
        <v>34</v>
      </c>
      <c r="G11949" t="s">
        <v>376</v>
      </c>
      <c r="H11949" s="1">
        <v>2017</v>
      </c>
      <c r="I11949" s="2">
        <v>2115</v>
      </c>
      <c r="J11949" s="3">
        <v>4641</v>
      </c>
      <c r="K11949">
        <f>Table1[[#This Row],[Total Revenue + Open]]/Table1[[#This Row],[Qty]]</f>
        <v>2.1943262411347519</v>
      </c>
      <c r="L11949">
        <f>Table1[[#This Row],[Total Revenue + Open]]/Table1[[#This Row],[Qty]]</f>
        <v>2.1943262411347519</v>
      </c>
    </row>
    <row r="11950" spans="1:12" hidden="1">
      <c r="A11950" t="s">
        <v>710</v>
      </c>
      <c r="B11950" t="s">
        <v>351</v>
      </c>
      <c r="C11950" t="s">
        <v>351</v>
      </c>
      <c r="D11950" t="s">
        <v>724</v>
      </c>
      <c r="E11950" t="s">
        <v>15</v>
      </c>
      <c r="F11950" t="s">
        <v>34</v>
      </c>
      <c r="G11950" t="s">
        <v>150</v>
      </c>
      <c r="H11950" s="1">
        <v>2017</v>
      </c>
      <c r="I11950" s="2">
        <v>1560</v>
      </c>
      <c r="J11950" s="3">
        <v>3425.5</v>
      </c>
      <c r="K11950">
        <f>Table1[[#This Row],[Total Revenue + Open]]/Table1[[#This Row],[Qty]]</f>
        <v>2.1958333333333333</v>
      </c>
      <c r="L11950">
        <f>Table1[[#This Row],[Total Revenue + Open]]/Table1[[#This Row],[Qty]]</f>
        <v>2.1958333333333333</v>
      </c>
    </row>
    <row r="11951" spans="1:12" hidden="1">
      <c r="A11951" t="s">
        <v>710</v>
      </c>
      <c r="B11951" t="s">
        <v>351</v>
      </c>
      <c r="C11951" t="s">
        <v>351</v>
      </c>
      <c r="D11951" t="s">
        <v>724</v>
      </c>
      <c r="E11951" t="s">
        <v>15</v>
      </c>
      <c r="F11951" t="s">
        <v>34</v>
      </c>
      <c r="G11951" t="s">
        <v>150</v>
      </c>
      <c r="H11951" s="1">
        <v>2018</v>
      </c>
      <c r="I11951" s="2">
        <v>2815</v>
      </c>
      <c r="J11951" s="3">
        <v>6188</v>
      </c>
      <c r="K11951">
        <f>Table1[[#This Row],[Total Revenue + Open]]/Table1[[#This Row],[Qty]]</f>
        <v>2.1982238010657196</v>
      </c>
      <c r="L11951">
        <f>Table1[[#This Row],[Total Revenue + Open]]/Table1[[#This Row],[Qty]]</f>
        <v>2.1982238010657196</v>
      </c>
    </row>
    <row r="11952" spans="1:12" hidden="1">
      <c r="A11952" t="s">
        <v>710</v>
      </c>
      <c r="B11952" t="s">
        <v>351</v>
      </c>
      <c r="C11952" t="s">
        <v>351</v>
      </c>
      <c r="D11952" t="s">
        <v>724</v>
      </c>
      <c r="E11952" t="s">
        <v>15</v>
      </c>
      <c r="F11952" t="s">
        <v>34</v>
      </c>
      <c r="G11952" t="s">
        <v>150</v>
      </c>
      <c r="H11952" s="1">
        <v>2019</v>
      </c>
      <c r="I11952" s="2">
        <v>500</v>
      </c>
      <c r="J11952" s="3">
        <v>1105</v>
      </c>
      <c r="K11952">
        <f>Table1[[#This Row],[Total Revenue + Open]]/Table1[[#This Row],[Qty]]</f>
        <v>2.21</v>
      </c>
      <c r="L11952">
        <f>Table1[[#This Row],[Total Revenue + Open]]/Table1[[#This Row],[Qty]]</f>
        <v>2.21</v>
      </c>
    </row>
    <row r="11953" spans="1:12" hidden="1">
      <c r="A11953" t="s">
        <v>710</v>
      </c>
      <c r="B11953" t="s">
        <v>351</v>
      </c>
      <c r="C11953" t="s">
        <v>351</v>
      </c>
      <c r="D11953" t="s">
        <v>724</v>
      </c>
      <c r="E11953" t="s">
        <v>15</v>
      </c>
      <c r="F11953" t="s">
        <v>34</v>
      </c>
      <c r="G11953" t="s">
        <v>150</v>
      </c>
      <c r="H11953" s="1">
        <v>2020</v>
      </c>
      <c r="I11953" s="2">
        <v>1905</v>
      </c>
      <c r="J11953" s="3">
        <v>4199</v>
      </c>
      <c r="K11953">
        <f>Table1[[#This Row],[Total Revenue + Open]]/Table1[[#This Row],[Qty]]</f>
        <v>2.2041994750656166</v>
      </c>
      <c r="L11953">
        <f>Table1[[#This Row],[Total Revenue + Open]]/Table1[[#This Row],[Qty]]</f>
        <v>2.2041994750656166</v>
      </c>
    </row>
    <row r="11954" spans="1:12" hidden="1">
      <c r="A11954" t="s">
        <v>710</v>
      </c>
      <c r="B11954" t="s">
        <v>351</v>
      </c>
      <c r="C11954" t="s">
        <v>351</v>
      </c>
      <c r="D11954" t="s">
        <v>724</v>
      </c>
      <c r="E11954" t="s">
        <v>15</v>
      </c>
      <c r="F11954" t="s">
        <v>34</v>
      </c>
      <c r="G11954" t="s">
        <v>150</v>
      </c>
      <c r="H11954" s="1">
        <v>2020</v>
      </c>
      <c r="I11954" s="2">
        <v>3015</v>
      </c>
      <c r="J11954" s="3">
        <v>6660</v>
      </c>
      <c r="K11954">
        <f>Table1[[#This Row],[Total Revenue + Open]]/Table1[[#This Row],[Qty]]</f>
        <v>2.2089552238805972</v>
      </c>
      <c r="L11954">
        <f>Table1[[#This Row],[Total Revenue + Open]]/Table1[[#This Row],[Qty]]</f>
        <v>2.2089552238805972</v>
      </c>
    </row>
    <row r="11955" spans="1:12" hidden="1">
      <c r="A11955" t="s">
        <v>710</v>
      </c>
      <c r="B11955" t="s">
        <v>351</v>
      </c>
      <c r="C11955" t="s">
        <v>351</v>
      </c>
      <c r="D11955" t="s">
        <v>724</v>
      </c>
      <c r="E11955" t="s">
        <v>15</v>
      </c>
      <c r="F11955" t="s">
        <v>34</v>
      </c>
      <c r="G11955" t="s">
        <v>150</v>
      </c>
      <c r="H11955" s="1">
        <v>2021</v>
      </c>
      <c r="I11955" s="2">
        <v>1110</v>
      </c>
      <c r="J11955" s="3">
        <v>2442</v>
      </c>
      <c r="K11955">
        <f>Table1[[#This Row],[Total Revenue + Open]]/Table1[[#This Row],[Qty]]</f>
        <v>2.2000000000000002</v>
      </c>
      <c r="L11955">
        <f>Table1[[#This Row],[Total Revenue + Open]]/Table1[[#This Row],[Qty]]</f>
        <v>2.2000000000000002</v>
      </c>
    </row>
    <row r="11956" spans="1:12" hidden="1">
      <c r="A11956" t="s">
        <v>710</v>
      </c>
      <c r="B11956" t="s">
        <v>351</v>
      </c>
      <c r="C11956" t="s">
        <v>351</v>
      </c>
      <c r="D11956" t="s">
        <v>724</v>
      </c>
      <c r="E11956" t="s">
        <v>15</v>
      </c>
      <c r="F11956" t="s">
        <v>34</v>
      </c>
      <c r="G11956" t="s">
        <v>150</v>
      </c>
      <c r="H11956" s="1">
        <v>2021</v>
      </c>
      <c r="I11956" s="2">
        <v>1810</v>
      </c>
      <c r="J11956" s="3">
        <v>3996</v>
      </c>
      <c r="K11956">
        <f>Table1[[#This Row],[Total Revenue + Open]]/Table1[[#This Row],[Qty]]</f>
        <v>2.2077348066298343</v>
      </c>
      <c r="L11956">
        <f>Table1[[#This Row],[Total Revenue + Open]]/Table1[[#This Row],[Qty]]</f>
        <v>2.2077348066298343</v>
      </c>
    </row>
    <row r="11957" spans="1:12" hidden="1">
      <c r="A11957" t="s">
        <v>710</v>
      </c>
      <c r="B11957" t="s">
        <v>351</v>
      </c>
      <c r="C11957" t="s">
        <v>351</v>
      </c>
      <c r="D11957" t="s">
        <v>724</v>
      </c>
      <c r="E11957" t="s">
        <v>15</v>
      </c>
      <c r="F11957" t="s">
        <v>34</v>
      </c>
      <c r="G11957" t="s">
        <v>151</v>
      </c>
      <c r="H11957" s="1">
        <v>2017</v>
      </c>
      <c r="I11957" s="2">
        <v>3670</v>
      </c>
      <c r="J11957" s="3">
        <v>8066.5</v>
      </c>
      <c r="K11957">
        <f>Table1[[#This Row],[Total Revenue + Open]]/Table1[[#This Row],[Qty]]</f>
        <v>2.1979564032697549</v>
      </c>
      <c r="L11957">
        <f>Table1[[#This Row],[Total Revenue + Open]]/Table1[[#This Row],[Qty]]</f>
        <v>2.1979564032697549</v>
      </c>
    </row>
    <row r="11958" spans="1:12" hidden="1">
      <c r="A11958" t="s">
        <v>710</v>
      </c>
      <c r="B11958" t="s">
        <v>351</v>
      </c>
      <c r="C11958" t="s">
        <v>351</v>
      </c>
      <c r="D11958" t="s">
        <v>724</v>
      </c>
      <c r="E11958" t="s">
        <v>15</v>
      </c>
      <c r="F11958" t="s">
        <v>34</v>
      </c>
      <c r="G11958" t="s">
        <v>151</v>
      </c>
      <c r="H11958" s="1">
        <v>2018</v>
      </c>
      <c r="I11958" s="2">
        <v>1210</v>
      </c>
      <c r="J11958" s="3">
        <v>2652</v>
      </c>
      <c r="K11958">
        <f>Table1[[#This Row],[Total Revenue + Open]]/Table1[[#This Row],[Qty]]</f>
        <v>2.1917355371900826</v>
      </c>
      <c r="L11958">
        <f>Table1[[#This Row],[Total Revenue + Open]]/Table1[[#This Row],[Qty]]</f>
        <v>2.1917355371900826</v>
      </c>
    </row>
    <row r="11959" spans="1:12" hidden="1">
      <c r="A11959" t="s">
        <v>710</v>
      </c>
      <c r="B11959" t="s">
        <v>351</v>
      </c>
      <c r="C11959" t="s">
        <v>351</v>
      </c>
      <c r="D11959" t="s">
        <v>724</v>
      </c>
      <c r="E11959" t="s">
        <v>15</v>
      </c>
      <c r="F11959" t="s">
        <v>34</v>
      </c>
      <c r="G11959" t="s">
        <v>151</v>
      </c>
      <c r="H11959" s="1">
        <v>2020</v>
      </c>
      <c r="I11959" s="2">
        <v>800</v>
      </c>
      <c r="J11959" s="3">
        <v>1768</v>
      </c>
      <c r="K11959">
        <f>Table1[[#This Row],[Total Revenue + Open]]/Table1[[#This Row],[Qty]]</f>
        <v>2.21</v>
      </c>
      <c r="L11959">
        <f>Table1[[#This Row],[Total Revenue + Open]]/Table1[[#This Row],[Qty]]</f>
        <v>2.21</v>
      </c>
    </row>
    <row r="11960" spans="1:12" hidden="1">
      <c r="A11960" t="s">
        <v>710</v>
      </c>
      <c r="B11960" t="s">
        <v>351</v>
      </c>
      <c r="C11960" t="s">
        <v>351</v>
      </c>
      <c r="D11960" t="s">
        <v>724</v>
      </c>
      <c r="E11960" t="s">
        <v>15</v>
      </c>
      <c r="F11960" t="s">
        <v>34</v>
      </c>
      <c r="G11960" t="s">
        <v>151</v>
      </c>
      <c r="H11960" s="1">
        <v>2020</v>
      </c>
      <c r="I11960" s="2">
        <v>1210</v>
      </c>
      <c r="J11960" s="3">
        <v>2664</v>
      </c>
      <c r="K11960">
        <f>Table1[[#This Row],[Total Revenue + Open]]/Table1[[#This Row],[Qty]]</f>
        <v>2.2016528925619836</v>
      </c>
      <c r="L11960">
        <f>Table1[[#This Row],[Total Revenue + Open]]/Table1[[#This Row],[Qty]]</f>
        <v>2.2016528925619836</v>
      </c>
    </row>
    <row r="11961" spans="1:12" hidden="1">
      <c r="A11961" t="s">
        <v>710</v>
      </c>
      <c r="B11961" t="s">
        <v>351</v>
      </c>
      <c r="C11961" t="s">
        <v>351</v>
      </c>
      <c r="D11961" t="s">
        <v>724</v>
      </c>
      <c r="E11961" t="s">
        <v>15</v>
      </c>
      <c r="F11961" t="s">
        <v>34</v>
      </c>
      <c r="G11961" t="s">
        <v>151</v>
      </c>
      <c r="H11961" s="1">
        <v>2021</v>
      </c>
      <c r="I11961" s="2">
        <v>1005</v>
      </c>
      <c r="J11961" s="3">
        <v>2220</v>
      </c>
      <c r="K11961">
        <f>Table1[[#This Row],[Total Revenue + Open]]/Table1[[#This Row],[Qty]]</f>
        <v>2.2089552238805972</v>
      </c>
      <c r="L11961">
        <f>Table1[[#This Row],[Total Revenue + Open]]/Table1[[#This Row],[Qty]]</f>
        <v>2.2089552238805972</v>
      </c>
    </row>
    <row r="11962" spans="1:12" hidden="1">
      <c r="A11962" t="s">
        <v>710</v>
      </c>
      <c r="B11962" t="s">
        <v>351</v>
      </c>
      <c r="C11962" t="s">
        <v>351</v>
      </c>
      <c r="D11962" t="s">
        <v>724</v>
      </c>
      <c r="E11962" t="s">
        <v>15</v>
      </c>
      <c r="F11962" t="s">
        <v>34</v>
      </c>
      <c r="G11962" t="s">
        <v>151</v>
      </c>
      <c r="H11962" s="1">
        <v>2021</v>
      </c>
      <c r="I11962" s="2">
        <v>800</v>
      </c>
      <c r="J11962" s="3">
        <v>1776</v>
      </c>
      <c r="K11962">
        <f>Table1[[#This Row],[Total Revenue + Open]]/Table1[[#This Row],[Qty]]</f>
        <v>2.2200000000000002</v>
      </c>
      <c r="L11962">
        <f>Table1[[#This Row],[Total Revenue + Open]]/Table1[[#This Row],[Qty]]</f>
        <v>2.2200000000000002</v>
      </c>
    </row>
    <row r="11963" spans="1:12" hidden="1">
      <c r="A11963" t="s">
        <v>710</v>
      </c>
      <c r="B11963" t="s">
        <v>351</v>
      </c>
      <c r="C11963" t="s">
        <v>351</v>
      </c>
      <c r="D11963" t="s">
        <v>724</v>
      </c>
      <c r="E11963" t="s">
        <v>15</v>
      </c>
      <c r="F11963" t="s">
        <v>34</v>
      </c>
      <c r="G11963" t="s">
        <v>378</v>
      </c>
      <c r="H11963" s="1">
        <v>2017</v>
      </c>
      <c r="I11963" s="2">
        <v>2415</v>
      </c>
      <c r="J11963" s="3">
        <v>5304</v>
      </c>
      <c r="K11963">
        <f>Table1[[#This Row],[Total Revenue + Open]]/Table1[[#This Row],[Qty]]</f>
        <v>2.1962732919254657</v>
      </c>
      <c r="L11963">
        <f>Table1[[#This Row],[Total Revenue + Open]]/Table1[[#This Row],[Qty]]</f>
        <v>2.1962732919254657</v>
      </c>
    </row>
    <row r="11964" spans="1:12" hidden="1">
      <c r="A11964" t="s">
        <v>710</v>
      </c>
      <c r="B11964" t="s">
        <v>351</v>
      </c>
      <c r="C11964" t="s">
        <v>351</v>
      </c>
      <c r="D11964" t="s">
        <v>725</v>
      </c>
      <c r="E11964" t="s">
        <v>15</v>
      </c>
      <c r="F11964" t="s">
        <v>128</v>
      </c>
      <c r="G11964" t="s">
        <v>728</v>
      </c>
      <c r="H11964" s="1">
        <v>2018</v>
      </c>
      <c r="I11964" s="2">
        <v>500</v>
      </c>
      <c r="J11964" s="3">
        <v>1505</v>
      </c>
      <c r="K11964">
        <f>Table1[[#This Row],[Total Revenue + Open]]/Table1[[#This Row],[Qty]]</f>
        <v>3.01</v>
      </c>
      <c r="L11964">
        <f>Table1[[#This Row],[Total Revenue + Open]]/Table1[[#This Row],[Qty]]</f>
        <v>3.01</v>
      </c>
    </row>
    <row r="11965" spans="1:12" hidden="1">
      <c r="A11965" t="s">
        <v>710</v>
      </c>
      <c r="B11965" t="s">
        <v>351</v>
      </c>
      <c r="C11965" t="s">
        <v>351</v>
      </c>
      <c r="D11965" t="s">
        <v>725</v>
      </c>
      <c r="E11965" t="s">
        <v>15</v>
      </c>
      <c r="F11965" t="s">
        <v>128</v>
      </c>
      <c r="G11965" t="s">
        <v>729</v>
      </c>
      <c r="H11965" s="1">
        <v>2017</v>
      </c>
      <c r="I11965" s="2">
        <v>500</v>
      </c>
      <c r="J11965" s="3">
        <v>1505</v>
      </c>
      <c r="K11965">
        <f>Table1[[#This Row],[Total Revenue + Open]]/Table1[[#This Row],[Qty]]</f>
        <v>3.01</v>
      </c>
      <c r="L11965">
        <f>Table1[[#This Row],[Total Revenue + Open]]/Table1[[#This Row],[Qty]]</f>
        <v>3.01</v>
      </c>
    </row>
    <row r="11966" spans="1:12" hidden="1">
      <c r="A11966" t="s">
        <v>710</v>
      </c>
      <c r="B11966" t="s">
        <v>351</v>
      </c>
      <c r="C11966" t="s">
        <v>351</v>
      </c>
      <c r="D11966" t="s">
        <v>725</v>
      </c>
      <c r="E11966" t="s">
        <v>15</v>
      </c>
      <c r="F11966" t="s">
        <v>128</v>
      </c>
      <c r="G11966" t="s">
        <v>130</v>
      </c>
      <c r="H11966" s="1">
        <v>2019</v>
      </c>
      <c r="I11966" s="2">
        <v>2615</v>
      </c>
      <c r="J11966" s="3">
        <v>7774</v>
      </c>
      <c r="K11966">
        <f>Table1[[#This Row],[Total Revenue + Open]]/Table1[[#This Row],[Qty]]</f>
        <v>2.9728489483747609</v>
      </c>
      <c r="L11966">
        <f>Table1[[#This Row],[Total Revenue + Open]]/Table1[[#This Row],[Qty]]</f>
        <v>2.9728489483747609</v>
      </c>
    </row>
    <row r="11967" spans="1:12" hidden="1">
      <c r="A11967" t="s">
        <v>710</v>
      </c>
      <c r="B11967" t="s">
        <v>351</v>
      </c>
      <c r="C11967" t="s">
        <v>351</v>
      </c>
      <c r="D11967" t="s">
        <v>725</v>
      </c>
      <c r="E11967" t="s">
        <v>15</v>
      </c>
      <c r="F11967" t="s">
        <v>128</v>
      </c>
      <c r="G11967" t="s">
        <v>130</v>
      </c>
      <c r="H11967" s="1">
        <v>2019</v>
      </c>
      <c r="I11967" s="2">
        <v>500</v>
      </c>
      <c r="J11967" s="3">
        <v>1495</v>
      </c>
      <c r="K11967">
        <f>Table1[[#This Row],[Total Revenue + Open]]/Table1[[#This Row],[Qty]]</f>
        <v>2.99</v>
      </c>
      <c r="L11967">
        <f>Table1[[#This Row],[Total Revenue + Open]]/Table1[[#This Row],[Qty]]</f>
        <v>2.99</v>
      </c>
    </row>
    <row r="11968" spans="1:12" hidden="1">
      <c r="A11968" t="s">
        <v>710</v>
      </c>
      <c r="B11968" t="s">
        <v>351</v>
      </c>
      <c r="C11968" t="s">
        <v>351</v>
      </c>
      <c r="D11968" t="s">
        <v>725</v>
      </c>
      <c r="E11968" t="s">
        <v>15</v>
      </c>
      <c r="F11968" t="s">
        <v>128</v>
      </c>
      <c r="G11968" t="s">
        <v>130</v>
      </c>
      <c r="H11968" s="1">
        <v>2019</v>
      </c>
      <c r="I11968" s="2">
        <v>1005</v>
      </c>
      <c r="J11968" s="3">
        <v>2990</v>
      </c>
      <c r="K11968">
        <f>Table1[[#This Row],[Total Revenue + Open]]/Table1[[#This Row],[Qty]]</f>
        <v>2.9751243781094527</v>
      </c>
      <c r="L11968">
        <f>Table1[[#This Row],[Total Revenue + Open]]/Table1[[#This Row],[Qty]]</f>
        <v>2.9751243781094527</v>
      </c>
    </row>
    <row r="11969" spans="1:12" hidden="1">
      <c r="A11969" t="s">
        <v>710</v>
      </c>
      <c r="B11969" t="s">
        <v>351</v>
      </c>
      <c r="C11969" t="s">
        <v>351</v>
      </c>
      <c r="D11969" t="s">
        <v>725</v>
      </c>
      <c r="E11969" t="s">
        <v>15</v>
      </c>
      <c r="F11969" t="s">
        <v>128</v>
      </c>
      <c r="G11969" t="s">
        <v>130</v>
      </c>
      <c r="H11969" s="1">
        <v>2020</v>
      </c>
      <c r="I11969" s="2">
        <v>100</v>
      </c>
      <c r="J11969" s="3">
        <v>299</v>
      </c>
      <c r="K11969">
        <f>Table1[[#This Row],[Total Revenue + Open]]/Table1[[#This Row],[Qty]]</f>
        <v>2.99</v>
      </c>
      <c r="L11969">
        <f>Table1[[#This Row],[Total Revenue + Open]]/Table1[[#This Row],[Qty]]</f>
        <v>2.99</v>
      </c>
    </row>
    <row r="11970" spans="1:12" hidden="1">
      <c r="A11970" t="s">
        <v>710</v>
      </c>
      <c r="B11970" t="s">
        <v>351</v>
      </c>
      <c r="C11970" t="s">
        <v>351</v>
      </c>
      <c r="D11970" t="s">
        <v>725</v>
      </c>
      <c r="E11970" t="s">
        <v>15</v>
      </c>
      <c r="F11970" t="s">
        <v>128</v>
      </c>
      <c r="G11970" t="s">
        <v>130</v>
      </c>
      <c r="H11970" s="1">
        <v>2020</v>
      </c>
      <c r="I11970" s="2">
        <v>1005</v>
      </c>
      <c r="J11970" s="3">
        <v>2990</v>
      </c>
      <c r="K11970">
        <f>Table1[[#This Row],[Total Revenue + Open]]/Table1[[#This Row],[Qty]]</f>
        <v>2.9751243781094527</v>
      </c>
      <c r="L11970">
        <f>Table1[[#This Row],[Total Revenue + Open]]/Table1[[#This Row],[Qty]]</f>
        <v>2.9751243781094527</v>
      </c>
    </row>
    <row r="11971" spans="1:12" hidden="1">
      <c r="A11971" t="s">
        <v>710</v>
      </c>
      <c r="B11971" t="s">
        <v>351</v>
      </c>
      <c r="C11971" t="s">
        <v>351</v>
      </c>
      <c r="D11971" t="s">
        <v>725</v>
      </c>
      <c r="E11971" t="s">
        <v>15</v>
      </c>
      <c r="F11971" t="s">
        <v>128</v>
      </c>
      <c r="G11971" t="s">
        <v>130</v>
      </c>
      <c r="H11971" s="1">
        <v>2020</v>
      </c>
      <c r="I11971" s="2">
        <v>400</v>
      </c>
      <c r="J11971" s="3">
        <v>1196</v>
      </c>
      <c r="K11971">
        <f>Table1[[#This Row],[Total Revenue + Open]]/Table1[[#This Row],[Qty]]</f>
        <v>2.99</v>
      </c>
      <c r="L11971">
        <f>Table1[[#This Row],[Total Revenue + Open]]/Table1[[#This Row],[Qty]]</f>
        <v>2.99</v>
      </c>
    </row>
    <row r="11972" spans="1:12" hidden="1">
      <c r="A11972" t="s">
        <v>710</v>
      </c>
      <c r="B11972" t="s">
        <v>351</v>
      </c>
      <c r="C11972" t="s">
        <v>351</v>
      </c>
      <c r="D11972" t="s">
        <v>725</v>
      </c>
      <c r="E11972" t="s">
        <v>15</v>
      </c>
      <c r="F11972" t="s">
        <v>128</v>
      </c>
      <c r="G11972" t="s">
        <v>130</v>
      </c>
      <c r="H11972" s="1">
        <v>2020</v>
      </c>
      <c r="I11972" s="2">
        <v>2010</v>
      </c>
      <c r="J11972" s="3">
        <v>5980</v>
      </c>
      <c r="K11972">
        <f>Table1[[#This Row],[Total Revenue + Open]]/Table1[[#This Row],[Qty]]</f>
        <v>2.9751243781094527</v>
      </c>
      <c r="L11972">
        <f>Table1[[#This Row],[Total Revenue + Open]]/Table1[[#This Row],[Qty]]</f>
        <v>2.9751243781094527</v>
      </c>
    </row>
    <row r="11973" spans="1:12" hidden="1">
      <c r="A11973" t="s">
        <v>710</v>
      </c>
      <c r="B11973" t="s">
        <v>351</v>
      </c>
      <c r="C11973" t="s">
        <v>351</v>
      </c>
      <c r="D11973" t="s">
        <v>725</v>
      </c>
      <c r="E11973" t="s">
        <v>15</v>
      </c>
      <c r="F11973" t="s">
        <v>128</v>
      </c>
      <c r="G11973" t="s">
        <v>130</v>
      </c>
      <c r="H11973" s="1">
        <v>2021</v>
      </c>
      <c r="I11973" s="2">
        <v>4020</v>
      </c>
      <c r="J11973" s="3">
        <v>11960</v>
      </c>
      <c r="K11973">
        <f>Table1[[#This Row],[Total Revenue + Open]]/Table1[[#This Row],[Qty]]</f>
        <v>2.9751243781094527</v>
      </c>
      <c r="L11973">
        <f>Table1[[#This Row],[Total Revenue + Open]]/Table1[[#This Row],[Qty]]</f>
        <v>2.9751243781094527</v>
      </c>
    </row>
    <row r="11974" spans="1:12" hidden="1">
      <c r="A11974" t="s">
        <v>710</v>
      </c>
      <c r="B11974" t="s">
        <v>351</v>
      </c>
      <c r="C11974" t="s">
        <v>351</v>
      </c>
      <c r="D11974" t="s">
        <v>725</v>
      </c>
      <c r="E11974" t="s">
        <v>15</v>
      </c>
      <c r="F11974" t="s">
        <v>128</v>
      </c>
      <c r="G11974" t="s">
        <v>130</v>
      </c>
      <c r="H11974" s="1">
        <v>2021</v>
      </c>
      <c r="I11974" s="2">
        <v>500</v>
      </c>
      <c r="J11974" s="3">
        <v>1495</v>
      </c>
      <c r="K11974">
        <f>Table1[[#This Row],[Total Revenue + Open]]/Table1[[#This Row],[Qty]]</f>
        <v>2.99</v>
      </c>
      <c r="L11974">
        <f>Table1[[#This Row],[Total Revenue + Open]]/Table1[[#This Row],[Qty]]</f>
        <v>2.99</v>
      </c>
    </row>
    <row r="11975" spans="1:12" hidden="1">
      <c r="A11975" t="s">
        <v>710</v>
      </c>
      <c r="B11975" t="s">
        <v>351</v>
      </c>
      <c r="C11975" t="s">
        <v>351</v>
      </c>
      <c r="D11975" t="s">
        <v>725</v>
      </c>
      <c r="E11975" t="s">
        <v>15</v>
      </c>
      <c r="F11975" t="s">
        <v>128</v>
      </c>
      <c r="G11975" t="s">
        <v>130</v>
      </c>
      <c r="H11975" s="1">
        <v>2021</v>
      </c>
      <c r="I11975" s="2">
        <v>1005</v>
      </c>
      <c r="J11975" s="3">
        <v>2990</v>
      </c>
      <c r="K11975">
        <f>Table1[[#This Row],[Total Revenue + Open]]/Table1[[#This Row],[Qty]]</f>
        <v>2.9751243781094527</v>
      </c>
      <c r="L11975">
        <f>Table1[[#This Row],[Total Revenue + Open]]/Table1[[#This Row],[Qty]]</f>
        <v>2.9751243781094527</v>
      </c>
    </row>
    <row r="11976" spans="1:12" hidden="1">
      <c r="A11976" t="s">
        <v>710</v>
      </c>
      <c r="B11976" t="s">
        <v>351</v>
      </c>
      <c r="C11976" t="s">
        <v>351</v>
      </c>
      <c r="D11976" t="s">
        <v>725</v>
      </c>
      <c r="E11976" t="s">
        <v>15</v>
      </c>
      <c r="F11976" t="s">
        <v>128</v>
      </c>
      <c r="G11976" t="s">
        <v>130</v>
      </c>
      <c r="H11976" s="1">
        <v>2021</v>
      </c>
      <c r="I11976" s="2">
        <v>500</v>
      </c>
      <c r="J11976" s="3">
        <v>1495</v>
      </c>
      <c r="K11976">
        <f>Table1[[#This Row],[Total Revenue + Open]]/Table1[[#This Row],[Qty]]</f>
        <v>2.99</v>
      </c>
      <c r="L11976">
        <f>Table1[[#This Row],[Total Revenue + Open]]/Table1[[#This Row],[Qty]]</f>
        <v>2.99</v>
      </c>
    </row>
    <row r="11977" spans="1:12" hidden="1">
      <c r="A11977" t="s">
        <v>710</v>
      </c>
      <c r="B11977" t="s">
        <v>351</v>
      </c>
      <c r="C11977" t="s">
        <v>351</v>
      </c>
      <c r="D11977" t="s">
        <v>725</v>
      </c>
      <c r="E11977" t="s">
        <v>15</v>
      </c>
      <c r="F11977" t="s">
        <v>128</v>
      </c>
      <c r="G11977" t="s">
        <v>130</v>
      </c>
      <c r="H11977" s="1">
        <v>2022</v>
      </c>
      <c r="I11977" s="2">
        <v>5530</v>
      </c>
      <c r="J11977" s="3">
        <v>16445</v>
      </c>
      <c r="K11977">
        <f>Table1[[#This Row],[Total Revenue + Open]]/Table1[[#This Row],[Qty]]</f>
        <v>2.9737793851717904</v>
      </c>
      <c r="L11977">
        <f>Table1[[#This Row],[Total Revenue + Open]]/Table1[[#This Row],[Qty]]</f>
        <v>2.9737793851717904</v>
      </c>
    </row>
    <row r="11978" spans="1:12" hidden="1">
      <c r="A11978" t="s">
        <v>710</v>
      </c>
      <c r="B11978" t="s">
        <v>351</v>
      </c>
      <c r="C11978" t="s">
        <v>351</v>
      </c>
      <c r="D11978" t="s">
        <v>725</v>
      </c>
      <c r="E11978" t="s">
        <v>15</v>
      </c>
      <c r="F11978" t="s">
        <v>128</v>
      </c>
      <c r="G11978" t="s">
        <v>130</v>
      </c>
      <c r="H11978" s="1">
        <v>2022</v>
      </c>
      <c r="I11978" s="2">
        <v>0</v>
      </c>
      <c r="J11978" s="3">
        <v>0</v>
      </c>
      <c r="K11978" t="e">
        <f>Table1[[#This Row],[Total Revenue + Open]]/Table1[[#This Row],[Qty]]</f>
        <v>#DIV/0!</v>
      </c>
      <c r="L11978" t="e">
        <f>Table1[[#This Row],[Total Revenue + Open]]/Table1[[#This Row],[Qty]]</f>
        <v>#DIV/0!</v>
      </c>
    </row>
    <row r="11979" spans="1:12" hidden="1">
      <c r="A11979" t="s">
        <v>710</v>
      </c>
      <c r="B11979" t="s">
        <v>351</v>
      </c>
      <c r="C11979" t="s">
        <v>351</v>
      </c>
      <c r="D11979" t="s">
        <v>725</v>
      </c>
      <c r="E11979" t="s">
        <v>15</v>
      </c>
      <c r="F11979" t="s">
        <v>128</v>
      </c>
      <c r="G11979" t="s">
        <v>730</v>
      </c>
      <c r="H11979" s="1">
        <v>2018</v>
      </c>
      <c r="I11979" s="2">
        <v>250</v>
      </c>
      <c r="J11979" s="3">
        <v>747.5</v>
      </c>
      <c r="K11979">
        <f>Table1[[#This Row],[Total Revenue + Open]]/Table1[[#This Row],[Qty]]</f>
        <v>2.99</v>
      </c>
      <c r="L11979">
        <f>Table1[[#This Row],[Total Revenue + Open]]/Table1[[#This Row],[Qty]]</f>
        <v>2.99</v>
      </c>
    </row>
    <row r="11980" spans="1:12" hidden="1">
      <c r="A11980" t="s">
        <v>710</v>
      </c>
      <c r="B11980" t="s">
        <v>351</v>
      </c>
      <c r="C11980" t="s">
        <v>351</v>
      </c>
      <c r="D11980" t="s">
        <v>725</v>
      </c>
      <c r="E11980" t="s">
        <v>15</v>
      </c>
      <c r="F11980" t="s">
        <v>128</v>
      </c>
      <c r="G11980" t="s">
        <v>730</v>
      </c>
      <c r="H11980" s="1">
        <v>2018</v>
      </c>
      <c r="I11980" s="2">
        <v>4525</v>
      </c>
      <c r="J11980" s="3">
        <v>13455</v>
      </c>
      <c r="K11980">
        <f>Table1[[#This Row],[Total Revenue + Open]]/Table1[[#This Row],[Qty]]</f>
        <v>2.9734806629834254</v>
      </c>
      <c r="L11980">
        <f>Table1[[#This Row],[Total Revenue + Open]]/Table1[[#This Row],[Qty]]</f>
        <v>2.9734806629834254</v>
      </c>
    </row>
    <row r="11981" spans="1:12" hidden="1">
      <c r="A11981" t="s">
        <v>710</v>
      </c>
      <c r="B11981" t="s">
        <v>351</v>
      </c>
      <c r="C11981" t="s">
        <v>351</v>
      </c>
      <c r="D11981" t="s">
        <v>725</v>
      </c>
      <c r="E11981" t="s">
        <v>15</v>
      </c>
      <c r="F11981" t="s">
        <v>128</v>
      </c>
      <c r="G11981" t="s">
        <v>730</v>
      </c>
      <c r="H11981" s="1">
        <v>2018</v>
      </c>
      <c r="I11981" s="2">
        <v>2815</v>
      </c>
      <c r="J11981" s="3">
        <v>8372</v>
      </c>
      <c r="K11981">
        <f>Table1[[#This Row],[Total Revenue + Open]]/Table1[[#This Row],[Qty]]</f>
        <v>2.9740674955595026</v>
      </c>
      <c r="L11981">
        <f>Table1[[#This Row],[Total Revenue + Open]]/Table1[[#This Row],[Qty]]</f>
        <v>2.9740674955595026</v>
      </c>
    </row>
    <row r="11982" spans="1:12" hidden="1">
      <c r="A11982" t="s">
        <v>710</v>
      </c>
      <c r="B11982" t="s">
        <v>351</v>
      </c>
      <c r="C11982" t="s">
        <v>351</v>
      </c>
      <c r="D11982" t="s">
        <v>725</v>
      </c>
      <c r="E11982" t="s">
        <v>15</v>
      </c>
      <c r="F11982" t="s">
        <v>16</v>
      </c>
      <c r="G11982" t="s">
        <v>488</v>
      </c>
      <c r="H11982" s="1">
        <v>2021</v>
      </c>
      <c r="I11982" s="2">
        <v>3015</v>
      </c>
      <c r="J11982" s="3">
        <v>6660</v>
      </c>
      <c r="K11982">
        <f>Table1[[#This Row],[Total Revenue + Open]]/Table1[[#This Row],[Qty]]</f>
        <v>2.2089552238805972</v>
      </c>
      <c r="L11982">
        <f>Table1[[#This Row],[Total Revenue + Open]]/Table1[[#This Row],[Qty]]</f>
        <v>2.2089552238805972</v>
      </c>
    </row>
    <row r="11983" spans="1:12" hidden="1">
      <c r="A11983" t="s">
        <v>710</v>
      </c>
      <c r="B11983" t="s">
        <v>351</v>
      </c>
      <c r="C11983" t="s">
        <v>351</v>
      </c>
      <c r="D11983" t="s">
        <v>725</v>
      </c>
      <c r="E11983" t="s">
        <v>15</v>
      </c>
      <c r="F11983" t="s">
        <v>16</v>
      </c>
      <c r="G11983" t="s">
        <v>488</v>
      </c>
      <c r="H11983" s="1">
        <v>2021</v>
      </c>
      <c r="I11983" s="2">
        <v>800</v>
      </c>
      <c r="J11983" s="3">
        <v>1776</v>
      </c>
      <c r="K11983">
        <f>Table1[[#This Row],[Total Revenue + Open]]/Table1[[#This Row],[Qty]]</f>
        <v>2.2200000000000002</v>
      </c>
      <c r="L11983">
        <f>Table1[[#This Row],[Total Revenue + Open]]/Table1[[#This Row],[Qty]]</f>
        <v>2.2200000000000002</v>
      </c>
    </row>
    <row r="11984" spans="1:12" hidden="1">
      <c r="A11984" t="s">
        <v>710</v>
      </c>
      <c r="B11984" t="s">
        <v>351</v>
      </c>
      <c r="C11984" t="s">
        <v>351</v>
      </c>
      <c r="D11984" t="s">
        <v>725</v>
      </c>
      <c r="E11984" t="s">
        <v>15</v>
      </c>
      <c r="F11984" t="s">
        <v>16</v>
      </c>
      <c r="G11984" t="s">
        <v>488</v>
      </c>
      <c r="H11984" s="1">
        <v>2021</v>
      </c>
      <c r="I11984" s="2">
        <v>7035</v>
      </c>
      <c r="J11984" s="3">
        <v>15540</v>
      </c>
      <c r="K11984">
        <f>Table1[[#This Row],[Total Revenue + Open]]/Table1[[#This Row],[Qty]]</f>
        <v>2.2089552238805972</v>
      </c>
      <c r="L11984">
        <f>Table1[[#This Row],[Total Revenue + Open]]/Table1[[#This Row],[Qty]]</f>
        <v>2.2089552238805972</v>
      </c>
    </row>
    <row r="11985" spans="1:12" hidden="1">
      <c r="A11985" t="s">
        <v>710</v>
      </c>
      <c r="B11985" t="s">
        <v>351</v>
      </c>
      <c r="C11985" t="s">
        <v>351</v>
      </c>
      <c r="D11985" t="s">
        <v>725</v>
      </c>
      <c r="E11985" t="s">
        <v>15</v>
      </c>
      <c r="F11985" t="s">
        <v>16</v>
      </c>
      <c r="G11985" t="s">
        <v>488</v>
      </c>
      <c r="H11985" s="1">
        <v>2021</v>
      </c>
      <c r="I11985" s="2">
        <v>1510</v>
      </c>
      <c r="J11985" s="3">
        <v>3330</v>
      </c>
      <c r="K11985">
        <f>Table1[[#This Row],[Total Revenue + Open]]/Table1[[#This Row],[Qty]]</f>
        <v>2.2052980132450331</v>
      </c>
      <c r="L11985">
        <f>Table1[[#This Row],[Total Revenue + Open]]/Table1[[#This Row],[Qty]]</f>
        <v>2.2052980132450331</v>
      </c>
    </row>
    <row r="11986" spans="1:12" hidden="1">
      <c r="A11986" t="s">
        <v>710</v>
      </c>
      <c r="B11986" t="s">
        <v>351</v>
      </c>
      <c r="C11986" t="s">
        <v>351</v>
      </c>
      <c r="D11986" t="s">
        <v>725</v>
      </c>
      <c r="E11986" t="s">
        <v>15</v>
      </c>
      <c r="F11986" t="s">
        <v>16</v>
      </c>
      <c r="G11986" t="s">
        <v>488</v>
      </c>
      <c r="H11986" s="1">
        <v>2022</v>
      </c>
      <c r="I11986" s="2">
        <v>16080</v>
      </c>
      <c r="J11986" s="3">
        <v>35520</v>
      </c>
      <c r="K11986">
        <f>Table1[[#This Row],[Total Revenue + Open]]/Table1[[#This Row],[Qty]]</f>
        <v>2.2089552238805972</v>
      </c>
      <c r="L11986">
        <f>Table1[[#This Row],[Total Revenue + Open]]/Table1[[#This Row],[Qty]]</f>
        <v>2.2089552238805972</v>
      </c>
    </row>
    <row r="11987" spans="1:12" hidden="1">
      <c r="A11987" t="s">
        <v>710</v>
      </c>
      <c r="B11987" t="s">
        <v>351</v>
      </c>
      <c r="C11987" t="s">
        <v>351</v>
      </c>
      <c r="D11987" t="s">
        <v>725</v>
      </c>
      <c r="E11987" t="s">
        <v>15</v>
      </c>
      <c r="F11987" t="s">
        <v>16</v>
      </c>
      <c r="G11987" t="s">
        <v>488</v>
      </c>
      <c r="H11987" s="1">
        <v>2022</v>
      </c>
      <c r="I11987" s="2">
        <v>0</v>
      </c>
      <c r="J11987" s="3">
        <v>0</v>
      </c>
      <c r="K11987" t="e">
        <f>Table1[[#This Row],[Total Revenue + Open]]/Table1[[#This Row],[Qty]]</f>
        <v>#DIV/0!</v>
      </c>
      <c r="L11987" t="e">
        <f>Table1[[#This Row],[Total Revenue + Open]]/Table1[[#This Row],[Qty]]</f>
        <v>#DIV/0!</v>
      </c>
    </row>
    <row r="11988" spans="1:12" hidden="1">
      <c r="A11988" t="s">
        <v>710</v>
      </c>
      <c r="B11988" t="s">
        <v>351</v>
      </c>
      <c r="C11988" t="s">
        <v>351</v>
      </c>
      <c r="D11988" t="s">
        <v>725</v>
      </c>
      <c r="E11988" t="s">
        <v>15</v>
      </c>
      <c r="F11988" t="s">
        <v>16</v>
      </c>
      <c r="G11988" t="s">
        <v>488</v>
      </c>
      <c r="H11988" s="1">
        <v>2022</v>
      </c>
      <c r="I11988" s="2">
        <v>500</v>
      </c>
      <c r="J11988" s="3">
        <v>1110</v>
      </c>
      <c r="K11988">
        <f>Table1[[#This Row],[Total Revenue + Open]]/Table1[[#This Row],[Qty]]</f>
        <v>2.2200000000000002</v>
      </c>
      <c r="L11988">
        <f>Table1[[#This Row],[Total Revenue + Open]]/Table1[[#This Row],[Qty]]</f>
        <v>2.2200000000000002</v>
      </c>
    </row>
    <row r="11989" spans="1:12" hidden="1">
      <c r="A11989" t="s">
        <v>710</v>
      </c>
      <c r="B11989" t="s">
        <v>351</v>
      </c>
      <c r="C11989" t="s">
        <v>351</v>
      </c>
      <c r="D11989" t="s">
        <v>725</v>
      </c>
      <c r="E11989" t="s">
        <v>15</v>
      </c>
      <c r="F11989" t="s">
        <v>16</v>
      </c>
      <c r="G11989" t="s">
        <v>488</v>
      </c>
      <c r="H11989" s="1">
        <v>2020</v>
      </c>
      <c r="I11989" s="2">
        <v>200</v>
      </c>
      <c r="J11989" s="3">
        <v>442</v>
      </c>
      <c r="K11989">
        <f>Table1[[#This Row],[Total Revenue + Open]]/Table1[[#This Row],[Qty]]</f>
        <v>2.21</v>
      </c>
      <c r="L11989">
        <f>Table1[[#This Row],[Total Revenue + Open]]/Table1[[#This Row],[Qty]]</f>
        <v>2.21</v>
      </c>
    </row>
    <row r="11990" spans="1:12" hidden="1">
      <c r="A11990" t="s">
        <v>710</v>
      </c>
      <c r="B11990" t="s">
        <v>351</v>
      </c>
      <c r="C11990" t="s">
        <v>351</v>
      </c>
      <c r="D11990" t="s">
        <v>725</v>
      </c>
      <c r="E11990" t="s">
        <v>15</v>
      </c>
      <c r="F11990" t="s">
        <v>16</v>
      </c>
      <c r="G11990" t="s">
        <v>18</v>
      </c>
      <c r="H11990" s="1">
        <v>2022</v>
      </c>
      <c r="I11990" s="2">
        <v>8545</v>
      </c>
      <c r="J11990" s="3">
        <v>19040</v>
      </c>
      <c r="K11990">
        <f>Table1[[#This Row],[Total Revenue + Open]]/Table1[[#This Row],[Qty]]</f>
        <v>2.2282036278525452</v>
      </c>
      <c r="L11990">
        <f>Table1[[#This Row],[Total Revenue + Open]]/Table1[[#This Row],[Qty]]</f>
        <v>2.2282036278525452</v>
      </c>
    </row>
    <row r="11991" spans="1:12" hidden="1">
      <c r="A11991" t="s">
        <v>710</v>
      </c>
      <c r="B11991" t="s">
        <v>351</v>
      </c>
      <c r="C11991" t="s">
        <v>351</v>
      </c>
      <c r="D11991" t="s">
        <v>725</v>
      </c>
      <c r="E11991" t="s">
        <v>15</v>
      </c>
      <c r="F11991" t="s">
        <v>16</v>
      </c>
      <c r="G11991" t="s">
        <v>466</v>
      </c>
      <c r="H11991" s="1">
        <v>2020</v>
      </c>
      <c r="I11991" s="2">
        <v>5025</v>
      </c>
      <c r="J11991" s="3">
        <v>11100</v>
      </c>
      <c r="K11991">
        <f>Table1[[#This Row],[Total Revenue + Open]]/Table1[[#This Row],[Qty]]</f>
        <v>2.2089552238805972</v>
      </c>
      <c r="L11991">
        <f>Table1[[#This Row],[Total Revenue + Open]]/Table1[[#This Row],[Qty]]</f>
        <v>2.2089552238805972</v>
      </c>
    </row>
    <row r="11992" spans="1:12" hidden="1">
      <c r="A11992" t="s">
        <v>710</v>
      </c>
      <c r="B11992" t="s">
        <v>351</v>
      </c>
      <c r="C11992" t="s">
        <v>351</v>
      </c>
      <c r="D11992" t="s">
        <v>725</v>
      </c>
      <c r="E11992" t="s">
        <v>15</v>
      </c>
      <c r="F11992" t="s">
        <v>16</v>
      </c>
      <c r="G11992" t="s">
        <v>466</v>
      </c>
      <c r="H11992" s="1">
        <v>2020</v>
      </c>
      <c r="I11992" s="2">
        <v>10050</v>
      </c>
      <c r="J11992" s="3">
        <v>22200</v>
      </c>
      <c r="K11992">
        <f>Table1[[#This Row],[Total Revenue + Open]]/Table1[[#This Row],[Qty]]</f>
        <v>2.2089552238805972</v>
      </c>
      <c r="L11992">
        <f>Table1[[#This Row],[Total Revenue + Open]]/Table1[[#This Row],[Qty]]</f>
        <v>2.2089552238805972</v>
      </c>
    </row>
    <row r="11993" spans="1:12" hidden="1">
      <c r="A11993" t="s">
        <v>710</v>
      </c>
      <c r="B11993" t="s">
        <v>351</v>
      </c>
      <c r="C11993" t="s">
        <v>351</v>
      </c>
      <c r="D11993" t="s">
        <v>725</v>
      </c>
      <c r="E11993" t="s">
        <v>15</v>
      </c>
      <c r="F11993" t="s">
        <v>16</v>
      </c>
      <c r="G11993" t="s">
        <v>466</v>
      </c>
      <c r="H11993" s="1">
        <v>2020</v>
      </c>
      <c r="I11993" s="2">
        <v>4020</v>
      </c>
      <c r="J11993" s="3">
        <v>8880</v>
      </c>
      <c r="K11993">
        <f>Table1[[#This Row],[Total Revenue + Open]]/Table1[[#This Row],[Qty]]</f>
        <v>2.2089552238805972</v>
      </c>
      <c r="L11993">
        <f>Table1[[#This Row],[Total Revenue + Open]]/Table1[[#This Row],[Qty]]</f>
        <v>2.2089552238805972</v>
      </c>
    </row>
    <row r="11994" spans="1:12" hidden="1">
      <c r="A11994" t="s">
        <v>710</v>
      </c>
      <c r="B11994" t="s">
        <v>351</v>
      </c>
      <c r="C11994" t="s">
        <v>351</v>
      </c>
      <c r="D11994" t="s">
        <v>725</v>
      </c>
      <c r="E11994" t="s">
        <v>15</v>
      </c>
      <c r="F11994" t="s">
        <v>16</v>
      </c>
      <c r="G11994" t="s">
        <v>466</v>
      </c>
      <c r="H11994" s="1">
        <v>2021</v>
      </c>
      <c r="I11994" s="2">
        <v>8040</v>
      </c>
      <c r="J11994" s="3">
        <v>17760</v>
      </c>
      <c r="K11994">
        <f>Table1[[#This Row],[Total Revenue + Open]]/Table1[[#This Row],[Qty]]</f>
        <v>2.2089552238805972</v>
      </c>
      <c r="L11994">
        <f>Table1[[#This Row],[Total Revenue + Open]]/Table1[[#This Row],[Qty]]</f>
        <v>2.2089552238805972</v>
      </c>
    </row>
    <row r="11995" spans="1:12" hidden="1">
      <c r="A11995" t="s">
        <v>710</v>
      </c>
      <c r="B11995" t="s">
        <v>351</v>
      </c>
      <c r="C11995" t="s">
        <v>351</v>
      </c>
      <c r="D11995" t="s">
        <v>725</v>
      </c>
      <c r="E11995" t="s">
        <v>15</v>
      </c>
      <c r="F11995" t="s">
        <v>16</v>
      </c>
      <c r="G11995" t="s">
        <v>466</v>
      </c>
      <c r="H11995" s="1">
        <v>2021</v>
      </c>
      <c r="I11995" s="2">
        <v>1510</v>
      </c>
      <c r="J11995" s="3">
        <v>3330</v>
      </c>
      <c r="K11995">
        <f>Table1[[#This Row],[Total Revenue + Open]]/Table1[[#This Row],[Qty]]</f>
        <v>2.2052980132450331</v>
      </c>
      <c r="L11995">
        <f>Table1[[#This Row],[Total Revenue + Open]]/Table1[[#This Row],[Qty]]</f>
        <v>2.2052980132450331</v>
      </c>
    </row>
    <row r="11996" spans="1:12" hidden="1">
      <c r="A11996" t="s">
        <v>710</v>
      </c>
      <c r="B11996" t="s">
        <v>351</v>
      </c>
      <c r="C11996" t="s">
        <v>351</v>
      </c>
      <c r="D11996" t="s">
        <v>725</v>
      </c>
      <c r="E11996" t="s">
        <v>15</v>
      </c>
      <c r="F11996" t="s">
        <v>16</v>
      </c>
      <c r="G11996" t="s">
        <v>466</v>
      </c>
      <c r="H11996" s="1">
        <v>2021</v>
      </c>
      <c r="I11996" s="2">
        <v>3015</v>
      </c>
      <c r="J11996" s="3">
        <v>6660</v>
      </c>
      <c r="K11996">
        <f>Table1[[#This Row],[Total Revenue + Open]]/Table1[[#This Row],[Qty]]</f>
        <v>2.2089552238805972</v>
      </c>
      <c r="L11996">
        <f>Table1[[#This Row],[Total Revenue + Open]]/Table1[[#This Row],[Qty]]</f>
        <v>2.2089552238805972</v>
      </c>
    </row>
    <row r="11997" spans="1:12" hidden="1">
      <c r="A11997" t="s">
        <v>710</v>
      </c>
      <c r="B11997" t="s">
        <v>351</v>
      </c>
      <c r="C11997" t="s">
        <v>351</v>
      </c>
      <c r="D11997" t="s">
        <v>725</v>
      </c>
      <c r="E11997" t="s">
        <v>15</v>
      </c>
      <c r="F11997" t="s">
        <v>16</v>
      </c>
      <c r="G11997" t="s">
        <v>466</v>
      </c>
      <c r="H11997" s="1">
        <v>2021</v>
      </c>
      <c r="I11997" s="2">
        <v>800</v>
      </c>
      <c r="J11997" s="3">
        <v>1776</v>
      </c>
      <c r="K11997">
        <f>Table1[[#This Row],[Total Revenue + Open]]/Table1[[#This Row],[Qty]]</f>
        <v>2.2200000000000002</v>
      </c>
      <c r="L11997">
        <f>Table1[[#This Row],[Total Revenue + Open]]/Table1[[#This Row],[Qty]]</f>
        <v>2.2200000000000002</v>
      </c>
    </row>
    <row r="11998" spans="1:12" hidden="1">
      <c r="A11998" t="s">
        <v>710</v>
      </c>
      <c r="B11998" t="s">
        <v>351</v>
      </c>
      <c r="C11998" t="s">
        <v>351</v>
      </c>
      <c r="D11998" t="s">
        <v>725</v>
      </c>
      <c r="E11998" t="s">
        <v>15</v>
      </c>
      <c r="F11998" t="s">
        <v>16</v>
      </c>
      <c r="G11998" t="s">
        <v>466</v>
      </c>
      <c r="H11998" s="1">
        <v>2021</v>
      </c>
      <c r="I11998" s="2">
        <v>7035</v>
      </c>
      <c r="J11998" s="3">
        <v>15540</v>
      </c>
      <c r="K11998">
        <f>Table1[[#This Row],[Total Revenue + Open]]/Table1[[#This Row],[Qty]]</f>
        <v>2.2089552238805972</v>
      </c>
      <c r="L11998">
        <f>Table1[[#This Row],[Total Revenue + Open]]/Table1[[#This Row],[Qty]]</f>
        <v>2.2089552238805972</v>
      </c>
    </row>
    <row r="11999" spans="1:12" hidden="1">
      <c r="A11999" t="s">
        <v>710</v>
      </c>
      <c r="B11999" t="s">
        <v>351</v>
      </c>
      <c r="C11999" t="s">
        <v>351</v>
      </c>
      <c r="D11999" t="s">
        <v>725</v>
      </c>
      <c r="E11999" t="s">
        <v>15</v>
      </c>
      <c r="F11999" t="s">
        <v>16</v>
      </c>
      <c r="G11999" t="s">
        <v>466</v>
      </c>
      <c r="H11999" s="1">
        <v>2021</v>
      </c>
      <c r="I11999" s="2">
        <v>1510</v>
      </c>
      <c r="J11999" s="3">
        <v>3330</v>
      </c>
      <c r="K11999">
        <f>Table1[[#This Row],[Total Revenue + Open]]/Table1[[#This Row],[Qty]]</f>
        <v>2.2052980132450331</v>
      </c>
      <c r="L11999">
        <f>Table1[[#This Row],[Total Revenue + Open]]/Table1[[#This Row],[Qty]]</f>
        <v>2.2052980132450331</v>
      </c>
    </row>
    <row r="12000" spans="1:12" hidden="1">
      <c r="A12000" t="s">
        <v>710</v>
      </c>
      <c r="B12000" t="s">
        <v>351</v>
      </c>
      <c r="C12000" t="s">
        <v>351</v>
      </c>
      <c r="D12000" t="s">
        <v>725</v>
      </c>
      <c r="E12000" t="s">
        <v>15</v>
      </c>
      <c r="F12000" t="s">
        <v>16</v>
      </c>
      <c r="G12000" t="s">
        <v>466</v>
      </c>
      <c r="H12000" s="1">
        <v>2022</v>
      </c>
      <c r="I12000" s="2">
        <v>16080</v>
      </c>
      <c r="J12000" s="3">
        <v>35520</v>
      </c>
      <c r="K12000">
        <f>Table1[[#This Row],[Total Revenue + Open]]/Table1[[#This Row],[Qty]]</f>
        <v>2.2089552238805972</v>
      </c>
      <c r="L12000">
        <f>Table1[[#This Row],[Total Revenue + Open]]/Table1[[#This Row],[Qty]]</f>
        <v>2.2089552238805972</v>
      </c>
    </row>
    <row r="12001" spans="1:12" hidden="1">
      <c r="A12001" t="s">
        <v>710</v>
      </c>
      <c r="B12001" t="s">
        <v>351</v>
      </c>
      <c r="C12001" t="s">
        <v>351</v>
      </c>
      <c r="D12001" t="s">
        <v>725</v>
      </c>
      <c r="E12001" t="s">
        <v>15</v>
      </c>
      <c r="F12001" t="s">
        <v>16</v>
      </c>
      <c r="G12001" t="s">
        <v>466</v>
      </c>
      <c r="H12001" s="1">
        <v>2022</v>
      </c>
      <c r="I12001" s="2">
        <v>0</v>
      </c>
      <c r="J12001" s="3">
        <v>0</v>
      </c>
      <c r="K12001" t="e">
        <f>Table1[[#This Row],[Total Revenue + Open]]/Table1[[#This Row],[Qty]]</f>
        <v>#DIV/0!</v>
      </c>
      <c r="L12001" t="e">
        <f>Table1[[#This Row],[Total Revenue + Open]]/Table1[[#This Row],[Qty]]</f>
        <v>#DIV/0!</v>
      </c>
    </row>
    <row r="12002" spans="1:12" hidden="1">
      <c r="A12002" t="s">
        <v>710</v>
      </c>
      <c r="B12002" t="s">
        <v>351</v>
      </c>
      <c r="C12002" t="s">
        <v>351</v>
      </c>
      <c r="D12002" t="s">
        <v>725</v>
      </c>
      <c r="E12002" t="s">
        <v>15</v>
      </c>
      <c r="F12002" t="s">
        <v>16</v>
      </c>
      <c r="G12002" t="s">
        <v>466</v>
      </c>
      <c r="H12002" s="1">
        <v>2022</v>
      </c>
      <c r="I12002" s="2">
        <v>500</v>
      </c>
      <c r="J12002" s="3">
        <v>1110</v>
      </c>
      <c r="K12002">
        <f>Table1[[#This Row],[Total Revenue + Open]]/Table1[[#This Row],[Qty]]</f>
        <v>2.2200000000000002</v>
      </c>
      <c r="L12002">
        <f>Table1[[#This Row],[Total Revenue + Open]]/Table1[[#This Row],[Qty]]</f>
        <v>2.2200000000000002</v>
      </c>
    </row>
    <row r="12003" spans="1:12" hidden="1">
      <c r="A12003" t="s">
        <v>710</v>
      </c>
      <c r="B12003" t="s">
        <v>351</v>
      </c>
      <c r="C12003" t="s">
        <v>351</v>
      </c>
      <c r="D12003" t="s">
        <v>725</v>
      </c>
      <c r="E12003" t="s">
        <v>15</v>
      </c>
      <c r="F12003" t="s">
        <v>16</v>
      </c>
      <c r="G12003" t="s">
        <v>466</v>
      </c>
      <c r="H12003" s="1">
        <v>2020</v>
      </c>
      <c r="I12003" s="2">
        <v>200</v>
      </c>
      <c r="J12003" s="3">
        <v>442</v>
      </c>
      <c r="K12003">
        <f>Table1[[#This Row],[Total Revenue + Open]]/Table1[[#This Row],[Qty]]</f>
        <v>2.21</v>
      </c>
      <c r="L12003">
        <f>Table1[[#This Row],[Total Revenue + Open]]/Table1[[#This Row],[Qty]]</f>
        <v>2.21</v>
      </c>
    </row>
    <row r="12004" spans="1:12" hidden="1">
      <c r="A12004" t="s">
        <v>710</v>
      </c>
      <c r="B12004" t="s">
        <v>351</v>
      </c>
      <c r="C12004" t="s">
        <v>351</v>
      </c>
      <c r="D12004" t="s">
        <v>725</v>
      </c>
      <c r="E12004" t="s">
        <v>15</v>
      </c>
      <c r="F12004" t="s">
        <v>16</v>
      </c>
      <c r="G12004" t="s">
        <v>471</v>
      </c>
      <c r="H12004" s="1">
        <v>2017</v>
      </c>
      <c r="I12004" s="2">
        <v>3315</v>
      </c>
      <c r="J12004" s="3">
        <v>7293</v>
      </c>
      <c r="K12004">
        <f>Table1[[#This Row],[Total Revenue + Open]]/Table1[[#This Row],[Qty]]</f>
        <v>2.2000000000000002</v>
      </c>
      <c r="L12004">
        <f>Table1[[#This Row],[Total Revenue + Open]]/Table1[[#This Row],[Qty]]</f>
        <v>2.2000000000000002</v>
      </c>
    </row>
    <row r="12005" spans="1:12" hidden="1">
      <c r="A12005" t="s">
        <v>710</v>
      </c>
      <c r="B12005" t="s">
        <v>351</v>
      </c>
      <c r="C12005" t="s">
        <v>351</v>
      </c>
      <c r="D12005" t="s">
        <v>725</v>
      </c>
      <c r="E12005" t="s">
        <v>15</v>
      </c>
      <c r="F12005" t="s">
        <v>16</v>
      </c>
      <c r="G12005" t="s">
        <v>471</v>
      </c>
      <c r="H12005" s="1">
        <v>2017</v>
      </c>
      <c r="I12005" s="2">
        <v>700</v>
      </c>
      <c r="J12005" s="3">
        <v>1547</v>
      </c>
      <c r="K12005">
        <f>Table1[[#This Row],[Total Revenue + Open]]/Table1[[#This Row],[Qty]]</f>
        <v>2.21</v>
      </c>
      <c r="L12005">
        <f>Table1[[#This Row],[Total Revenue + Open]]/Table1[[#This Row],[Qty]]</f>
        <v>2.21</v>
      </c>
    </row>
    <row r="12006" spans="1:12" hidden="1">
      <c r="A12006" t="s">
        <v>710</v>
      </c>
      <c r="B12006" t="s">
        <v>351</v>
      </c>
      <c r="C12006" t="s">
        <v>351</v>
      </c>
      <c r="D12006" t="s">
        <v>725</v>
      </c>
      <c r="E12006" t="s">
        <v>15</v>
      </c>
      <c r="F12006" t="s">
        <v>16</v>
      </c>
      <c r="G12006" t="s">
        <v>471</v>
      </c>
      <c r="H12006" s="1">
        <v>2017</v>
      </c>
      <c r="I12006" s="2">
        <v>600</v>
      </c>
      <c r="J12006" s="3">
        <v>1326</v>
      </c>
      <c r="K12006">
        <f>Table1[[#This Row],[Total Revenue + Open]]/Table1[[#This Row],[Qty]]</f>
        <v>2.21</v>
      </c>
      <c r="L12006">
        <f>Table1[[#This Row],[Total Revenue + Open]]/Table1[[#This Row],[Qty]]</f>
        <v>2.21</v>
      </c>
    </row>
    <row r="12007" spans="1:12" hidden="1">
      <c r="A12007" t="s">
        <v>710</v>
      </c>
      <c r="B12007" t="s">
        <v>351</v>
      </c>
      <c r="C12007" t="s">
        <v>351</v>
      </c>
      <c r="D12007" t="s">
        <v>725</v>
      </c>
      <c r="E12007" t="s">
        <v>15</v>
      </c>
      <c r="F12007" t="s">
        <v>16</v>
      </c>
      <c r="G12007" t="s">
        <v>471</v>
      </c>
      <c r="H12007" s="1">
        <v>2017</v>
      </c>
      <c r="I12007" s="2">
        <v>400</v>
      </c>
      <c r="J12007" s="3">
        <v>884</v>
      </c>
      <c r="K12007">
        <f>Table1[[#This Row],[Total Revenue + Open]]/Table1[[#This Row],[Qty]]</f>
        <v>2.21</v>
      </c>
      <c r="L12007">
        <f>Table1[[#This Row],[Total Revenue + Open]]/Table1[[#This Row],[Qty]]</f>
        <v>2.21</v>
      </c>
    </row>
    <row r="12008" spans="1:12" hidden="1">
      <c r="A12008" t="s">
        <v>710</v>
      </c>
      <c r="B12008" t="s">
        <v>351</v>
      </c>
      <c r="C12008" t="s">
        <v>351</v>
      </c>
      <c r="D12008" t="s">
        <v>725</v>
      </c>
      <c r="E12008" t="s">
        <v>15</v>
      </c>
      <c r="F12008" t="s">
        <v>16</v>
      </c>
      <c r="G12008" t="s">
        <v>471</v>
      </c>
      <c r="H12008" s="1">
        <v>2018</v>
      </c>
      <c r="I12008" s="2">
        <v>600</v>
      </c>
      <c r="J12008" s="3">
        <v>1326</v>
      </c>
      <c r="K12008">
        <f>Table1[[#This Row],[Total Revenue + Open]]/Table1[[#This Row],[Qty]]</f>
        <v>2.21</v>
      </c>
      <c r="L12008">
        <f>Table1[[#This Row],[Total Revenue + Open]]/Table1[[#This Row],[Qty]]</f>
        <v>2.21</v>
      </c>
    </row>
    <row r="12009" spans="1:12" hidden="1">
      <c r="A12009" t="s">
        <v>710</v>
      </c>
      <c r="B12009" t="s">
        <v>351</v>
      </c>
      <c r="C12009" t="s">
        <v>351</v>
      </c>
      <c r="D12009" t="s">
        <v>725</v>
      </c>
      <c r="E12009" t="s">
        <v>15</v>
      </c>
      <c r="F12009" t="s">
        <v>386</v>
      </c>
      <c r="G12009" t="s">
        <v>387</v>
      </c>
      <c r="H12009" s="1">
        <v>2022</v>
      </c>
      <c r="I12009" s="2">
        <v>20000</v>
      </c>
      <c r="J12009" s="3">
        <v>41400</v>
      </c>
      <c r="K12009">
        <f>Table1[[#This Row],[Total Revenue + Open]]/Table1[[#This Row],[Qty]]</f>
        <v>2.0699999999999998</v>
      </c>
      <c r="L12009">
        <f>Table1[[#This Row],[Total Revenue + Open]]/Table1[[#This Row],[Qty]]</f>
        <v>2.0699999999999998</v>
      </c>
    </row>
    <row r="12010" spans="1:12" hidden="1">
      <c r="A12010" t="s">
        <v>710</v>
      </c>
      <c r="B12010" t="s">
        <v>351</v>
      </c>
      <c r="C12010" t="s">
        <v>351</v>
      </c>
      <c r="D12010" t="s">
        <v>725</v>
      </c>
      <c r="E12010" t="s">
        <v>15</v>
      </c>
      <c r="F12010" t="s">
        <v>386</v>
      </c>
      <c r="G12010" t="s">
        <v>388</v>
      </c>
      <c r="H12010" s="1">
        <v>2022</v>
      </c>
      <c r="I12010" s="2">
        <v>20100</v>
      </c>
      <c r="J12010" s="3">
        <v>41400</v>
      </c>
      <c r="K12010">
        <f>Table1[[#This Row],[Total Revenue + Open]]/Table1[[#This Row],[Qty]]</f>
        <v>2.0597014925373136</v>
      </c>
      <c r="L12010">
        <f>Table1[[#This Row],[Total Revenue + Open]]/Table1[[#This Row],[Qty]]</f>
        <v>2.0597014925373136</v>
      </c>
    </row>
    <row r="12011" spans="1:12" hidden="1">
      <c r="A12011" t="s">
        <v>710</v>
      </c>
      <c r="B12011" t="s">
        <v>351</v>
      </c>
      <c r="C12011" t="s">
        <v>351</v>
      </c>
      <c r="D12011" t="s">
        <v>725</v>
      </c>
      <c r="E12011" t="s">
        <v>15</v>
      </c>
      <c r="F12011" t="s">
        <v>201</v>
      </c>
      <c r="G12011" t="s">
        <v>202</v>
      </c>
      <c r="H12011" s="1">
        <v>2021</v>
      </c>
      <c r="I12011" s="2">
        <v>21105</v>
      </c>
      <c r="J12011" s="3">
        <v>62370</v>
      </c>
      <c r="K12011">
        <f>Table1[[#This Row],[Total Revenue + Open]]/Table1[[#This Row],[Qty]]</f>
        <v>2.955223880597015</v>
      </c>
      <c r="L12011">
        <f>Table1[[#This Row],[Total Revenue + Open]]/Table1[[#This Row],[Qty]]</f>
        <v>2.955223880597015</v>
      </c>
    </row>
    <row r="12012" spans="1:12" hidden="1">
      <c r="A12012" t="s">
        <v>710</v>
      </c>
      <c r="B12012" t="s">
        <v>351</v>
      </c>
      <c r="C12012" t="s">
        <v>351</v>
      </c>
      <c r="D12012" t="s">
        <v>725</v>
      </c>
      <c r="E12012" t="s">
        <v>15</v>
      </c>
      <c r="F12012" t="s">
        <v>201</v>
      </c>
      <c r="G12012" t="s">
        <v>202</v>
      </c>
      <c r="H12012" s="1">
        <v>2021</v>
      </c>
      <c r="I12012" s="2">
        <v>2010</v>
      </c>
      <c r="J12012" s="3">
        <v>5940</v>
      </c>
      <c r="K12012">
        <f>Table1[[#This Row],[Total Revenue + Open]]/Table1[[#This Row],[Qty]]</f>
        <v>2.955223880597015</v>
      </c>
      <c r="L12012">
        <f>Table1[[#This Row],[Total Revenue + Open]]/Table1[[#This Row],[Qty]]</f>
        <v>2.955223880597015</v>
      </c>
    </row>
    <row r="12013" spans="1:12" hidden="1">
      <c r="A12013" t="s">
        <v>710</v>
      </c>
      <c r="B12013" t="s">
        <v>351</v>
      </c>
      <c r="C12013" t="s">
        <v>351</v>
      </c>
      <c r="D12013" t="s">
        <v>725</v>
      </c>
      <c r="E12013" t="s">
        <v>15</v>
      </c>
      <c r="F12013" t="s">
        <v>201</v>
      </c>
      <c r="G12013" t="s">
        <v>202</v>
      </c>
      <c r="H12013" s="1">
        <v>2021</v>
      </c>
      <c r="I12013" s="2">
        <v>3015</v>
      </c>
      <c r="J12013" s="3">
        <v>8910</v>
      </c>
      <c r="K12013">
        <f>Table1[[#This Row],[Total Revenue + Open]]/Table1[[#This Row],[Qty]]</f>
        <v>2.955223880597015</v>
      </c>
      <c r="L12013">
        <f>Table1[[#This Row],[Total Revenue + Open]]/Table1[[#This Row],[Qty]]</f>
        <v>2.955223880597015</v>
      </c>
    </row>
    <row r="12014" spans="1:12" hidden="1">
      <c r="A12014" t="s">
        <v>710</v>
      </c>
      <c r="B12014" t="s">
        <v>351</v>
      </c>
      <c r="C12014" t="s">
        <v>351</v>
      </c>
      <c r="D12014" t="s">
        <v>725</v>
      </c>
      <c r="E12014" t="s">
        <v>15</v>
      </c>
      <c r="F12014" t="s">
        <v>201</v>
      </c>
      <c r="G12014" t="s">
        <v>202</v>
      </c>
      <c r="H12014" s="1">
        <v>2021</v>
      </c>
      <c r="I12014" s="2">
        <v>4730</v>
      </c>
      <c r="J12014" s="3">
        <v>13959</v>
      </c>
      <c r="K12014">
        <f>Table1[[#This Row],[Total Revenue + Open]]/Table1[[#This Row],[Qty]]</f>
        <v>2.9511627906976745</v>
      </c>
      <c r="L12014">
        <f>Table1[[#This Row],[Total Revenue + Open]]/Table1[[#This Row],[Qty]]</f>
        <v>2.9511627906976745</v>
      </c>
    </row>
    <row r="12015" spans="1:12" hidden="1">
      <c r="A12015" t="s">
        <v>710</v>
      </c>
      <c r="B12015" t="s">
        <v>351</v>
      </c>
      <c r="C12015" t="s">
        <v>351</v>
      </c>
      <c r="D12015" t="s">
        <v>725</v>
      </c>
      <c r="E12015" t="s">
        <v>15</v>
      </c>
      <c r="F12015" t="s">
        <v>201</v>
      </c>
      <c r="G12015" t="s">
        <v>202</v>
      </c>
      <c r="H12015" s="1">
        <v>2022</v>
      </c>
      <c r="I12015" s="2">
        <v>12865</v>
      </c>
      <c r="J12015" s="3">
        <v>38016</v>
      </c>
      <c r="K12015">
        <f>Table1[[#This Row],[Total Revenue + Open]]/Table1[[#This Row],[Qty]]</f>
        <v>2.9549941702293041</v>
      </c>
      <c r="L12015">
        <f>Table1[[#This Row],[Total Revenue + Open]]/Table1[[#This Row],[Qty]]</f>
        <v>2.9549941702293041</v>
      </c>
    </row>
    <row r="12016" spans="1:12" hidden="1">
      <c r="A12016" t="s">
        <v>710</v>
      </c>
      <c r="B12016" t="s">
        <v>351</v>
      </c>
      <c r="C12016" t="s">
        <v>351</v>
      </c>
      <c r="D12016" t="s">
        <v>725</v>
      </c>
      <c r="E12016" t="s">
        <v>15</v>
      </c>
      <c r="F12016" t="s">
        <v>201</v>
      </c>
      <c r="G12016" t="s">
        <v>202</v>
      </c>
      <c r="H12016" s="1">
        <v>2022</v>
      </c>
      <c r="I12016" s="2">
        <v>12060</v>
      </c>
      <c r="J12016" s="3">
        <v>35640</v>
      </c>
      <c r="K12016">
        <f>Table1[[#This Row],[Total Revenue + Open]]/Table1[[#This Row],[Qty]]</f>
        <v>2.955223880597015</v>
      </c>
      <c r="L12016">
        <f>Table1[[#This Row],[Total Revenue + Open]]/Table1[[#This Row],[Qty]]</f>
        <v>2.955223880597015</v>
      </c>
    </row>
    <row r="12017" spans="1:12" hidden="1">
      <c r="A12017" t="s">
        <v>710</v>
      </c>
      <c r="B12017" t="s">
        <v>351</v>
      </c>
      <c r="C12017" t="s">
        <v>351</v>
      </c>
      <c r="D12017" t="s">
        <v>725</v>
      </c>
      <c r="E12017" t="s">
        <v>15</v>
      </c>
      <c r="F12017" t="s">
        <v>201</v>
      </c>
      <c r="G12017" t="s">
        <v>202</v>
      </c>
      <c r="H12017" s="1">
        <v>2022</v>
      </c>
      <c r="I12017" s="2">
        <v>10050</v>
      </c>
      <c r="J12017" s="3">
        <v>29700</v>
      </c>
      <c r="K12017">
        <f>Table1[[#This Row],[Total Revenue + Open]]/Table1[[#This Row],[Qty]]</f>
        <v>2.955223880597015</v>
      </c>
      <c r="L12017">
        <f>Table1[[#This Row],[Total Revenue + Open]]/Table1[[#This Row],[Qty]]</f>
        <v>2.955223880597015</v>
      </c>
    </row>
    <row r="12018" spans="1:12" hidden="1">
      <c r="A12018" t="s">
        <v>710</v>
      </c>
      <c r="B12018" t="s">
        <v>351</v>
      </c>
      <c r="C12018" t="s">
        <v>351</v>
      </c>
      <c r="D12018" t="s">
        <v>725</v>
      </c>
      <c r="E12018" t="s">
        <v>15</v>
      </c>
      <c r="F12018" t="s">
        <v>201</v>
      </c>
      <c r="G12018" t="s">
        <v>420</v>
      </c>
      <c r="H12018" s="1">
        <v>2020</v>
      </c>
      <c r="I12018" s="2">
        <v>50</v>
      </c>
      <c r="J12018" s="3">
        <v>148.5</v>
      </c>
      <c r="K12018">
        <f>Table1[[#This Row],[Total Revenue + Open]]/Table1[[#This Row],[Qty]]</f>
        <v>2.97</v>
      </c>
      <c r="L12018">
        <f>Table1[[#This Row],[Total Revenue + Open]]/Table1[[#This Row],[Qty]]</f>
        <v>2.97</v>
      </c>
    </row>
    <row r="12019" spans="1:12" hidden="1">
      <c r="A12019" t="s">
        <v>710</v>
      </c>
      <c r="B12019" t="s">
        <v>351</v>
      </c>
      <c r="C12019" t="s">
        <v>351</v>
      </c>
      <c r="D12019" t="s">
        <v>725</v>
      </c>
      <c r="E12019" t="s">
        <v>15</v>
      </c>
      <c r="F12019" t="s">
        <v>201</v>
      </c>
      <c r="G12019" t="s">
        <v>421</v>
      </c>
      <c r="H12019" s="1">
        <v>2020</v>
      </c>
      <c r="I12019" s="2">
        <v>50</v>
      </c>
      <c r="J12019" s="3">
        <v>148.5</v>
      </c>
      <c r="K12019">
        <f>Table1[[#This Row],[Total Revenue + Open]]/Table1[[#This Row],[Qty]]</f>
        <v>2.97</v>
      </c>
      <c r="L12019">
        <f>Table1[[#This Row],[Total Revenue + Open]]/Table1[[#This Row],[Qty]]</f>
        <v>2.97</v>
      </c>
    </row>
    <row r="12020" spans="1:12" hidden="1">
      <c r="A12020" t="s">
        <v>710</v>
      </c>
      <c r="B12020" t="s">
        <v>351</v>
      </c>
      <c r="C12020" t="s">
        <v>351</v>
      </c>
      <c r="D12020" t="s">
        <v>725</v>
      </c>
      <c r="E12020" t="s">
        <v>15</v>
      </c>
      <c r="F12020" t="s">
        <v>201</v>
      </c>
      <c r="G12020" t="s">
        <v>203</v>
      </c>
      <c r="H12020" s="1">
        <v>2021</v>
      </c>
      <c r="I12020" s="2">
        <v>21105</v>
      </c>
      <c r="J12020" s="3">
        <v>62370</v>
      </c>
      <c r="K12020">
        <f>Table1[[#This Row],[Total Revenue + Open]]/Table1[[#This Row],[Qty]]</f>
        <v>2.955223880597015</v>
      </c>
      <c r="L12020">
        <f>Table1[[#This Row],[Total Revenue + Open]]/Table1[[#This Row],[Qty]]</f>
        <v>2.955223880597015</v>
      </c>
    </row>
    <row r="12021" spans="1:12" hidden="1">
      <c r="A12021" t="s">
        <v>710</v>
      </c>
      <c r="B12021" t="s">
        <v>351</v>
      </c>
      <c r="C12021" t="s">
        <v>351</v>
      </c>
      <c r="D12021" t="s">
        <v>725</v>
      </c>
      <c r="E12021" t="s">
        <v>15</v>
      </c>
      <c r="F12021" t="s">
        <v>201</v>
      </c>
      <c r="G12021" t="s">
        <v>203</v>
      </c>
      <c r="H12021" s="1">
        <v>2021</v>
      </c>
      <c r="I12021" s="2">
        <v>2010</v>
      </c>
      <c r="J12021" s="3">
        <v>5940</v>
      </c>
      <c r="K12021">
        <f>Table1[[#This Row],[Total Revenue + Open]]/Table1[[#This Row],[Qty]]</f>
        <v>2.955223880597015</v>
      </c>
      <c r="L12021">
        <f>Table1[[#This Row],[Total Revenue + Open]]/Table1[[#This Row],[Qty]]</f>
        <v>2.955223880597015</v>
      </c>
    </row>
    <row r="12022" spans="1:12" hidden="1">
      <c r="A12022" t="s">
        <v>710</v>
      </c>
      <c r="B12022" t="s">
        <v>351</v>
      </c>
      <c r="C12022" t="s">
        <v>351</v>
      </c>
      <c r="D12022" t="s">
        <v>725</v>
      </c>
      <c r="E12022" t="s">
        <v>15</v>
      </c>
      <c r="F12022" t="s">
        <v>201</v>
      </c>
      <c r="G12022" t="s">
        <v>203</v>
      </c>
      <c r="H12022" s="1">
        <v>2021</v>
      </c>
      <c r="I12022" s="2">
        <v>3015</v>
      </c>
      <c r="J12022" s="3">
        <v>8910</v>
      </c>
      <c r="K12022">
        <f>Table1[[#This Row],[Total Revenue + Open]]/Table1[[#This Row],[Qty]]</f>
        <v>2.955223880597015</v>
      </c>
      <c r="L12022">
        <f>Table1[[#This Row],[Total Revenue + Open]]/Table1[[#This Row],[Qty]]</f>
        <v>2.955223880597015</v>
      </c>
    </row>
    <row r="12023" spans="1:12" hidden="1">
      <c r="A12023" t="s">
        <v>710</v>
      </c>
      <c r="B12023" t="s">
        <v>351</v>
      </c>
      <c r="C12023" t="s">
        <v>351</v>
      </c>
      <c r="D12023" t="s">
        <v>725</v>
      </c>
      <c r="E12023" t="s">
        <v>15</v>
      </c>
      <c r="F12023" t="s">
        <v>201</v>
      </c>
      <c r="G12023" t="s">
        <v>203</v>
      </c>
      <c r="H12023" s="1">
        <v>2021</v>
      </c>
      <c r="I12023" s="2">
        <v>4830</v>
      </c>
      <c r="J12023" s="3">
        <v>14256</v>
      </c>
      <c r="K12023">
        <f>Table1[[#This Row],[Total Revenue + Open]]/Table1[[#This Row],[Qty]]</f>
        <v>2.9515527950310561</v>
      </c>
      <c r="L12023">
        <f>Table1[[#This Row],[Total Revenue + Open]]/Table1[[#This Row],[Qty]]</f>
        <v>2.9515527950310561</v>
      </c>
    </row>
    <row r="12024" spans="1:12" hidden="1">
      <c r="A12024" t="s">
        <v>710</v>
      </c>
      <c r="B12024" t="s">
        <v>351</v>
      </c>
      <c r="C12024" t="s">
        <v>351</v>
      </c>
      <c r="D12024" t="s">
        <v>725</v>
      </c>
      <c r="E12024" t="s">
        <v>15</v>
      </c>
      <c r="F12024" t="s">
        <v>201</v>
      </c>
      <c r="G12024" t="s">
        <v>203</v>
      </c>
      <c r="H12024" s="1">
        <v>2022</v>
      </c>
      <c r="I12024" s="2">
        <v>12865</v>
      </c>
      <c r="J12024" s="3">
        <v>38016</v>
      </c>
      <c r="K12024">
        <f>Table1[[#This Row],[Total Revenue + Open]]/Table1[[#This Row],[Qty]]</f>
        <v>2.9549941702293041</v>
      </c>
      <c r="L12024">
        <f>Table1[[#This Row],[Total Revenue + Open]]/Table1[[#This Row],[Qty]]</f>
        <v>2.9549941702293041</v>
      </c>
    </row>
    <row r="12025" spans="1:12" hidden="1">
      <c r="A12025" t="s">
        <v>710</v>
      </c>
      <c r="B12025" t="s">
        <v>351</v>
      </c>
      <c r="C12025" t="s">
        <v>351</v>
      </c>
      <c r="D12025" t="s">
        <v>725</v>
      </c>
      <c r="E12025" t="s">
        <v>15</v>
      </c>
      <c r="F12025" t="s">
        <v>201</v>
      </c>
      <c r="G12025" t="s">
        <v>203</v>
      </c>
      <c r="H12025" s="1">
        <v>2022</v>
      </c>
      <c r="I12025" s="2">
        <v>12060</v>
      </c>
      <c r="J12025" s="3">
        <v>35640</v>
      </c>
      <c r="K12025">
        <f>Table1[[#This Row],[Total Revenue + Open]]/Table1[[#This Row],[Qty]]</f>
        <v>2.955223880597015</v>
      </c>
      <c r="L12025">
        <f>Table1[[#This Row],[Total Revenue + Open]]/Table1[[#This Row],[Qty]]</f>
        <v>2.955223880597015</v>
      </c>
    </row>
    <row r="12026" spans="1:12" hidden="1">
      <c r="A12026" t="s">
        <v>710</v>
      </c>
      <c r="B12026" t="s">
        <v>351</v>
      </c>
      <c r="C12026" t="s">
        <v>351</v>
      </c>
      <c r="D12026" t="s">
        <v>725</v>
      </c>
      <c r="E12026" t="s">
        <v>15</v>
      </c>
      <c r="F12026" t="s">
        <v>201</v>
      </c>
      <c r="G12026" t="s">
        <v>203</v>
      </c>
      <c r="H12026" s="1">
        <v>2022</v>
      </c>
      <c r="I12026" s="2">
        <v>10050</v>
      </c>
      <c r="J12026" s="3">
        <v>29700</v>
      </c>
      <c r="K12026">
        <f>Table1[[#This Row],[Total Revenue + Open]]/Table1[[#This Row],[Qty]]</f>
        <v>2.955223880597015</v>
      </c>
      <c r="L12026">
        <f>Table1[[#This Row],[Total Revenue + Open]]/Table1[[#This Row],[Qty]]</f>
        <v>2.955223880597015</v>
      </c>
    </row>
    <row r="12027" spans="1:12" hidden="1">
      <c r="A12027" t="s">
        <v>710</v>
      </c>
      <c r="B12027" t="s">
        <v>351</v>
      </c>
      <c r="C12027" t="s">
        <v>351</v>
      </c>
      <c r="D12027" t="s">
        <v>725</v>
      </c>
      <c r="E12027" t="s">
        <v>15</v>
      </c>
      <c r="F12027" t="s">
        <v>520</v>
      </c>
      <c r="G12027" t="s">
        <v>731</v>
      </c>
      <c r="H12027" s="1">
        <v>2020</v>
      </c>
      <c r="I12027" s="2">
        <v>2010</v>
      </c>
      <c r="J12027" s="3">
        <v>5940</v>
      </c>
      <c r="K12027">
        <f>Table1[[#This Row],[Total Revenue + Open]]/Table1[[#This Row],[Qty]]</f>
        <v>2.955223880597015</v>
      </c>
      <c r="L12027">
        <f>Table1[[#This Row],[Total Revenue + Open]]/Table1[[#This Row],[Qty]]</f>
        <v>2.955223880597015</v>
      </c>
    </row>
    <row r="12028" spans="1:12" hidden="1">
      <c r="A12028" t="s">
        <v>710</v>
      </c>
      <c r="B12028" t="s">
        <v>351</v>
      </c>
      <c r="C12028" t="s">
        <v>351</v>
      </c>
      <c r="D12028" t="s">
        <v>725</v>
      </c>
      <c r="E12028" t="s">
        <v>15</v>
      </c>
      <c r="F12028" t="s">
        <v>520</v>
      </c>
      <c r="G12028" t="s">
        <v>731</v>
      </c>
      <c r="H12028" s="1">
        <v>2020</v>
      </c>
      <c r="I12028" s="2">
        <v>350</v>
      </c>
      <c r="J12028" s="3">
        <v>1039.5</v>
      </c>
      <c r="K12028">
        <f>Table1[[#This Row],[Total Revenue + Open]]/Table1[[#This Row],[Qty]]</f>
        <v>2.97</v>
      </c>
      <c r="L12028">
        <f>Table1[[#This Row],[Total Revenue + Open]]/Table1[[#This Row],[Qty]]</f>
        <v>2.97</v>
      </c>
    </row>
    <row r="12029" spans="1:12" hidden="1">
      <c r="A12029" t="s">
        <v>710</v>
      </c>
      <c r="B12029" t="s">
        <v>351</v>
      </c>
      <c r="C12029" t="s">
        <v>351</v>
      </c>
      <c r="D12029" t="s">
        <v>725</v>
      </c>
      <c r="E12029" t="s">
        <v>15</v>
      </c>
      <c r="F12029" t="s">
        <v>520</v>
      </c>
      <c r="G12029" t="s">
        <v>731</v>
      </c>
      <c r="H12029" s="1">
        <v>2020</v>
      </c>
      <c r="I12029" s="2">
        <v>100</v>
      </c>
      <c r="J12029" s="3">
        <v>297</v>
      </c>
      <c r="K12029">
        <f>Table1[[#This Row],[Total Revenue + Open]]/Table1[[#This Row],[Qty]]</f>
        <v>2.97</v>
      </c>
      <c r="L12029">
        <f>Table1[[#This Row],[Total Revenue + Open]]/Table1[[#This Row],[Qty]]</f>
        <v>2.97</v>
      </c>
    </row>
    <row r="12030" spans="1:12" hidden="1">
      <c r="A12030" t="s">
        <v>710</v>
      </c>
      <c r="B12030" t="s">
        <v>351</v>
      </c>
      <c r="C12030" t="s">
        <v>351</v>
      </c>
      <c r="D12030" t="s">
        <v>725</v>
      </c>
      <c r="E12030" t="s">
        <v>15</v>
      </c>
      <c r="F12030" t="s">
        <v>520</v>
      </c>
      <c r="G12030" t="s">
        <v>731</v>
      </c>
      <c r="H12030" s="1">
        <v>2021</v>
      </c>
      <c r="I12030" s="2">
        <v>1500</v>
      </c>
      <c r="J12030" s="3">
        <v>4455</v>
      </c>
      <c r="K12030">
        <f>Table1[[#This Row],[Total Revenue + Open]]/Table1[[#This Row],[Qty]]</f>
        <v>2.97</v>
      </c>
      <c r="L12030">
        <f>Table1[[#This Row],[Total Revenue + Open]]/Table1[[#This Row],[Qty]]</f>
        <v>2.97</v>
      </c>
    </row>
    <row r="12031" spans="1:12" hidden="1">
      <c r="A12031" t="s">
        <v>710</v>
      </c>
      <c r="B12031" t="s">
        <v>351</v>
      </c>
      <c r="C12031" t="s">
        <v>351</v>
      </c>
      <c r="D12031" t="s">
        <v>725</v>
      </c>
      <c r="E12031" t="s">
        <v>15</v>
      </c>
      <c r="F12031" t="s">
        <v>520</v>
      </c>
      <c r="G12031" t="s">
        <v>731</v>
      </c>
      <c r="H12031" s="1">
        <v>2022</v>
      </c>
      <c r="I12031" s="2">
        <v>2515</v>
      </c>
      <c r="J12031" s="3">
        <v>7425</v>
      </c>
      <c r="K12031">
        <f>Table1[[#This Row],[Total Revenue + Open]]/Table1[[#This Row],[Qty]]</f>
        <v>2.9522862823061629</v>
      </c>
      <c r="L12031">
        <f>Table1[[#This Row],[Total Revenue + Open]]/Table1[[#This Row],[Qty]]</f>
        <v>2.9522862823061629</v>
      </c>
    </row>
    <row r="12032" spans="1:12" hidden="1">
      <c r="A12032" t="s">
        <v>710</v>
      </c>
      <c r="B12032" t="s">
        <v>351</v>
      </c>
      <c r="C12032" t="s">
        <v>351</v>
      </c>
      <c r="D12032" t="s">
        <v>725</v>
      </c>
      <c r="E12032" t="s">
        <v>15</v>
      </c>
      <c r="F12032" t="s">
        <v>520</v>
      </c>
      <c r="G12032" t="s">
        <v>731</v>
      </c>
      <c r="H12032" s="1">
        <v>2022</v>
      </c>
      <c r="I12032" s="2">
        <v>0</v>
      </c>
      <c r="J12032" s="3">
        <v>0</v>
      </c>
      <c r="K12032" t="e">
        <f>Table1[[#This Row],[Total Revenue + Open]]/Table1[[#This Row],[Qty]]</f>
        <v>#DIV/0!</v>
      </c>
      <c r="L12032" t="e">
        <f>Table1[[#This Row],[Total Revenue + Open]]/Table1[[#This Row],[Qty]]</f>
        <v>#DIV/0!</v>
      </c>
    </row>
    <row r="12033" spans="1:12" hidden="1">
      <c r="A12033" t="s">
        <v>710</v>
      </c>
      <c r="B12033" t="s">
        <v>351</v>
      </c>
      <c r="C12033" t="s">
        <v>351</v>
      </c>
      <c r="D12033" t="s">
        <v>725</v>
      </c>
      <c r="E12033" t="s">
        <v>15</v>
      </c>
      <c r="F12033" t="s">
        <v>520</v>
      </c>
      <c r="G12033" t="s">
        <v>732</v>
      </c>
      <c r="H12033" s="1">
        <v>2020</v>
      </c>
      <c r="I12033" s="2">
        <v>2010</v>
      </c>
      <c r="J12033" s="3">
        <v>5940</v>
      </c>
      <c r="K12033">
        <f>Table1[[#This Row],[Total Revenue + Open]]/Table1[[#This Row],[Qty]]</f>
        <v>2.955223880597015</v>
      </c>
      <c r="L12033">
        <f>Table1[[#This Row],[Total Revenue + Open]]/Table1[[#This Row],[Qty]]</f>
        <v>2.955223880597015</v>
      </c>
    </row>
    <row r="12034" spans="1:12" hidden="1">
      <c r="A12034" t="s">
        <v>710</v>
      </c>
      <c r="B12034" t="s">
        <v>351</v>
      </c>
      <c r="C12034" t="s">
        <v>351</v>
      </c>
      <c r="D12034" t="s">
        <v>725</v>
      </c>
      <c r="E12034" t="s">
        <v>15</v>
      </c>
      <c r="F12034" t="s">
        <v>520</v>
      </c>
      <c r="G12034" t="s">
        <v>732</v>
      </c>
      <c r="H12034" s="1">
        <v>2020</v>
      </c>
      <c r="I12034" s="2">
        <v>350</v>
      </c>
      <c r="J12034" s="3">
        <v>1039.5</v>
      </c>
      <c r="K12034">
        <f>Table1[[#This Row],[Total Revenue + Open]]/Table1[[#This Row],[Qty]]</f>
        <v>2.97</v>
      </c>
      <c r="L12034">
        <f>Table1[[#This Row],[Total Revenue + Open]]/Table1[[#This Row],[Qty]]</f>
        <v>2.97</v>
      </c>
    </row>
    <row r="12035" spans="1:12" hidden="1">
      <c r="A12035" t="s">
        <v>710</v>
      </c>
      <c r="B12035" t="s">
        <v>351</v>
      </c>
      <c r="C12035" t="s">
        <v>351</v>
      </c>
      <c r="D12035" t="s">
        <v>725</v>
      </c>
      <c r="E12035" t="s">
        <v>15</v>
      </c>
      <c r="F12035" t="s">
        <v>520</v>
      </c>
      <c r="G12035" t="s">
        <v>732</v>
      </c>
      <c r="H12035" s="1">
        <v>2020</v>
      </c>
      <c r="I12035" s="2">
        <v>100</v>
      </c>
      <c r="J12035" s="3">
        <v>297</v>
      </c>
      <c r="K12035">
        <f>Table1[[#This Row],[Total Revenue + Open]]/Table1[[#This Row],[Qty]]</f>
        <v>2.97</v>
      </c>
      <c r="L12035">
        <f>Table1[[#This Row],[Total Revenue + Open]]/Table1[[#This Row],[Qty]]</f>
        <v>2.97</v>
      </c>
    </row>
    <row r="12036" spans="1:12" hidden="1">
      <c r="A12036" t="s">
        <v>710</v>
      </c>
      <c r="B12036" t="s">
        <v>351</v>
      </c>
      <c r="C12036" t="s">
        <v>351</v>
      </c>
      <c r="D12036" t="s">
        <v>725</v>
      </c>
      <c r="E12036" t="s">
        <v>15</v>
      </c>
      <c r="F12036" t="s">
        <v>520</v>
      </c>
      <c r="G12036" t="s">
        <v>732</v>
      </c>
      <c r="H12036" s="1">
        <v>2021</v>
      </c>
      <c r="I12036" s="2">
        <v>1500</v>
      </c>
      <c r="J12036" s="3">
        <v>4455</v>
      </c>
      <c r="K12036">
        <f>Table1[[#This Row],[Total Revenue + Open]]/Table1[[#This Row],[Qty]]</f>
        <v>2.97</v>
      </c>
      <c r="L12036">
        <f>Table1[[#This Row],[Total Revenue + Open]]/Table1[[#This Row],[Qty]]</f>
        <v>2.97</v>
      </c>
    </row>
    <row r="12037" spans="1:12" hidden="1">
      <c r="A12037" t="s">
        <v>710</v>
      </c>
      <c r="B12037" t="s">
        <v>351</v>
      </c>
      <c r="C12037" t="s">
        <v>351</v>
      </c>
      <c r="D12037" t="s">
        <v>725</v>
      </c>
      <c r="E12037" t="s">
        <v>15</v>
      </c>
      <c r="F12037" t="s">
        <v>520</v>
      </c>
      <c r="G12037" t="s">
        <v>732</v>
      </c>
      <c r="H12037" s="1">
        <v>2022</v>
      </c>
      <c r="I12037" s="2">
        <v>2515</v>
      </c>
      <c r="J12037" s="3">
        <v>7425</v>
      </c>
      <c r="K12037">
        <f>Table1[[#This Row],[Total Revenue + Open]]/Table1[[#This Row],[Qty]]</f>
        <v>2.9522862823061629</v>
      </c>
      <c r="L12037">
        <f>Table1[[#This Row],[Total Revenue + Open]]/Table1[[#This Row],[Qty]]</f>
        <v>2.9522862823061629</v>
      </c>
    </row>
    <row r="12038" spans="1:12" hidden="1">
      <c r="A12038" t="s">
        <v>710</v>
      </c>
      <c r="B12038" t="s">
        <v>351</v>
      </c>
      <c r="C12038" t="s">
        <v>351</v>
      </c>
      <c r="D12038" t="s">
        <v>725</v>
      </c>
      <c r="E12038" t="s">
        <v>15</v>
      </c>
      <c r="F12038" t="s">
        <v>520</v>
      </c>
      <c r="G12038" t="s">
        <v>732</v>
      </c>
      <c r="H12038" s="1">
        <v>2022</v>
      </c>
      <c r="I12038" s="2">
        <v>0</v>
      </c>
      <c r="J12038" s="3">
        <v>0</v>
      </c>
      <c r="K12038" t="e">
        <f>Table1[[#This Row],[Total Revenue + Open]]/Table1[[#This Row],[Qty]]</f>
        <v>#DIV/0!</v>
      </c>
      <c r="L12038" t="e">
        <f>Table1[[#This Row],[Total Revenue + Open]]/Table1[[#This Row],[Qty]]</f>
        <v>#DIV/0!</v>
      </c>
    </row>
    <row r="12039" spans="1:12" hidden="1">
      <c r="A12039" t="s">
        <v>710</v>
      </c>
      <c r="B12039" t="s">
        <v>351</v>
      </c>
      <c r="C12039" t="s">
        <v>351</v>
      </c>
      <c r="D12039" t="s">
        <v>725</v>
      </c>
      <c r="E12039" t="s">
        <v>15</v>
      </c>
      <c r="F12039" t="s">
        <v>204</v>
      </c>
      <c r="G12039" t="s">
        <v>205</v>
      </c>
      <c r="H12039" s="1">
        <v>2020</v>
      </c>
      <c r="I12039" s="2">
        <v>50</v>
      </c>
      <c r="J12039" s="3">
        <v>136</v>
      </c>
      <c r="K12039">
        <f>Table1[[#This Row],[Total Revenue + Open]]/Table1[[#This Row],[Qty]]</f>
        <v>2.72</v>
      </c>
      <c r="L12039">
        <f>Table1[[#This Row],[Total Revenue + Open]]/Table1[[#This Row],[Qty]]</f>
        <v>2.72</v>
      </c>
    </row>
    <row r="12040" spans="1:12" hidden="1">
      <c r="A12040" t="s">
        <v>710</v>
      </c>
      <c r="B12040" t="s">
        <v>351</v>
      </c>
      <c r="C12040" t="s">
        <v>351</v>
      </c>
      <c r="D12040" t="s">
        <v>725</v>
      </c>
      <c r="E12040" t="s">
        <v>15</v>
      </c>
      <c r="F12040" t="s">
        <v>204</v>
      </c>
      <c r="G12040" t="s">
        <v>206</v>
      </c>
      <c r="H12040" s="1">
        <v>2020</v>
      </c>
      <c r="I12040" s="2">
        <v>50</v>
      </c>
      <c r="J12040" s="3">
        <v>136</v>
      </c>
      <c r="K12040">
        <f>Table1[[#This Row],[Total Revenue + Open]]/Table1[[#This Row],[Qty]]</f>
        <v>2.72</v>
      </c>
      <c r="L12040">
        <f>Table1[[#This Row],[Total Revenue + Open]]/Table1[[#This Row],[Qty]]</f>
        <v>2.72</v>
      </c>
    </row>
    <row r="12041" spans="1:12" hidden="1">
      <c r="A12041" t="s">
        <v>710</v>
      </c>
      <c r="B12041" t="s">
        <v>351</v>
      </c>
      <c r="C12041" t="s">
        <v>351</v>
      </c>
      <c r="D12041" t="s">
        <v>725</v>
      </c>
      <c r="E12041" t="s">
        <v>15</v>
      </c>
      <c r="F12041" t="s">
        <v>207</v>
      </c>
      <c r="G12041" t="s">
        <v>208</v>
      </c>
      <c r="H12041" s="1">
        <v>2022</v>
      </c>
      <c r="I12041" s="2">
        <v>5530</v>
      </c>
      <c r="J12041" s="3">
        <v>26895</v>
      </c>
      <c r="K12041">
        <f>Table1[[#This Row],[Total Revenue + Open]]/Table1[[#This Row],[Qty]]</f>
        <v>4.8634719710669074</v>
      </c>
      <c r="L12041">
        <f>Table1[[#This Row],[Total Revenue + Open]]/Table1[[#This Row],[Qty]]</f>
        <v>4.8634719710669074</v>
      </c>
    </row>
    <row r="12042" spans="1:12" hidden="1">
      <c r="A12042" t="s">
        <v>710</v>
      </c>
      <c r="B12042" t="s">
        <v>351</v>
      </c>
      <c r="C12042" t="s">
        <v>351</v>
      </c>
      <c r="D12042" t="s">
        <v>725</v>
      </c>
      <c r="E12042" t="s">
        <v>15</v>
      </c>
      <c r="F12042" t="s">
        <v>207</v>
      </c>
      <c r="G12042" t="s">
        <v>209</v>
      </c>
      <c r="H12042" s="1">
        <v>2022</v>
      </c>
      <c r="I12042" s="2">
        <v>5530</v>
      </c>
      <c r="J12042" s="3">
        <v>26895</v>
      </c>
      <c r="K12042">
        <f>Table1[[#This Row],[Total Revenue + Open]]/Table1[[#This Row],[Qty]]</f>
        <v>4.8634719710669074</v>
      </c>
      <c r="L12042">
        <f>Table1[[#This Row],[Total Revenue + Open]]/Table1[[#This Row],[Qty]]</f>
        <v>4.8634719710669074</v>
      </c>
    </row>
    <row r="12043" spans="1:12" hidden="1">
      <c r="A12043" t="s">
        <v>710</v>
      </c>
      <c r="B12043" t="s">
        <v>351</v>
      </c>
      <c r="C12043" t="s">
        <v>351</v>
      </c>
      <c r="D12043" t="s">
        <v>733</v>
      </c>
      <c r="E12043" t="s">
        <v>15</v>
      </c>
      <c r="F12043" t="s">
        <v>128</v>
      </c>
      <c r="G12043" t="s">
        <v>390</v>
      </c>
      <c r="H12043" s="1">
        <v>2018</v>
      </c>
      <c r="I12043" s="2">
        <v>3250</v>
      </c>
      <c r="J12043" s="3">
        <v>9707.25</v>
      </c>
      <c r="K12043">
        <f>Table1[[#This Row],[Total Revenue + Open]]/Table1[[#This Row],[Qty]]</f>
        <v>2.9868461538461539</v>
      </c>
      <c r="L12043">
        <f>Table1[[#This Row],[Total Revenue + Open]]/Table1[[#This Row],[Qty]]</f>
        <v>2.9868461538461539</v>
      </c>
    </row>
    <row r="12044" spans="1:12" hidden="1">
      <c r="A12044" t="s">
        <v>710</v>
      </c>
      <c r="B12044" t="s">
        <v>351</v>
      </c>
      <c r="C12044" t="s">
        <v>351</v>
      </c>
      <c r="D12044" t="s">
        <v>733</v>
      </c>
      <c r="E12044" t="s">
        <v>15</v>
      </c>
      <c r="F12044" t="s">
        <v>128</v>
      </c>
      <c r="G12044" t="s">
        <v>390</v>
      </c>
      <c r="H12044" s="1">
        <v>2019</v>
      </c>
      <c r="I12044" s="2">
        <v>200</v>
      </c>
      <c r="J12044" s="3">
        <v>602</v>
      </c>
      <c r="K12044">
        <f>Table1[[#This Row],[Total Revenue + Open]]/Table1[[#This Row],[Qty]]</f>
        <v>3.01</v>
      </c>
      <c r="L12044">
        <f>Table1[[#This Row],[Total Revenue + Open]]/Table1[[#This Row],[Qty]]</f>
        <v>3.01</v>
      </c>
    </row>
    <row r="12045" spans="1:12" hidden="1">
      <c r="A12045" t="s">
        <v>710</v>
      </c>
      <c r="B12045" t="s">
        <v>351</v>
      </c>
      <c r="C12045" t="s">
        <v>351</v>
      </c>
      <c r="D12045" t="s">
        <v>733</v>
      </c>
      <c r="E12045" t="s">
        <v>15</v>
      </c>
      <c r="F12045" t="s">
        <v>128</v>
      </c>
      <c r="G12045" t="s">
        <v>129</v>
      </c>
      <c r="H12045" s="1">
        <v>2018</v>
      </c>
      <c r="I12045" s="2">
        <v>7605</v>
      </c>
      <c r="J12045" s="3">
        <v>22649.25</v>
      </c>
      <c r="K12045">
        <f>Table1[[#This Row],[Total Revenue + Open]]/Table1[[#This Row],[Qty]]</f>
        <v>2.9782051282051283</v>
      </c>
      <c r="L12045">
        <f>Table1[[#This Row],[Total Revenue + Open]]/Table1[[#This Row],[Qty]]</f>
        <v>2.9782051282051283</v>
      </c>
    </row>
    <row r="12046" spans="1:12" hidden="1">
      <c r="A12046" t="s">
        <v>710</v>
      </c>
      <c r="B12046" t="s">
        <v>351</v>
      </c>
      <c r="C12046" t="s">
        <v>351</v>
      </c>
      <c r="D12046" t="s">
        <v>733</v>
      </c>
      <c r="E12046" t="s">
        <v>15</v>
      </c>
      <c r="F12046" t="s">
        <v>128</v>
      </c>
      <c r="G12046" t="s">
        <v>129</v>
      </c>
      <c r="H12046" s="1">
        <v>2018</v>
      </c>
      <c r="I12046" s="2">
        <v>1360</v>
      </c>
      <c r="J12046" s="3">
        <v>4036.5</v>
      </c>
      <c r="K12046">
        <f>Table1[[#This Row],[Total Revenue + Open]]/Table1[[#This Row],[Qty]]</f>
        <v>2.9680147058823527</v>
      </c>
      <c r="L12046">
        <f>Table1[[#This Row],[Total Revenue + Open]]/Table1[[#This Row],[Qty]]</f>
        <v>2.9680147058823527</v>
      </c>
    </row>
    <row r="12047" spans="1:12" hidden="1">
      <c r="A12047" t="s">
        <v>710</v>
      </c>
      <c r="B12047" t="s">
        <v>351</v>
      </c>
      <c r="C12047" t="s">
        <v>351</v>
      </c>
      <c r="D12047" t="s">
        <v>733</v>
      </c>
      <c r="E12047" t="s">
        <v>15</v>
      </c>
      <c r="F12047" t="s">
        <v>128</v>
      </c>
      <c r="G12047" t="s">
        <v>129</v>
      </c>
      <c r="H12047" s="1">
        <v>2019</v>
      </c>
      <c r="I12047" s="2">
        <v>400</v>
      </c>
      <c r="J12047" s="3">
        <v>1196</v>
      </c>
      <c r="K12047">
        <f>Table1[[#This Row],[Total Revenue + Open]]/Table1[[#This Row],[Qty]]</f>
        <v>2.99</v>
      </c>
      <c r="L12047">
        <f>Table1[[#This Row],[Total Revenue + Open]]/Table1[[#This Row],[Qty]]</f>
        <v>2.99</v>
      </c>
    </row>
    <row r="12048" spans="1:12" hidden="1">
      <c r="A12048" t="s">
        <v>710</v>
      </c>
      <c r="B12048" t="s">
        <v>351</v>
      </c>
      <c r="C12048" t="s">
        <v>351</v>
      </c>
      <c r="D12048" t="s">
        <v>733</v>
      </c>
      <c r="E12048" t="s">
        <v>15</v>
      </c>
      <c r="F12048" t="s">
        <v>128</v>
      </c>
      <c r="G12048" t="s">
        <v>129</v>
      </c>
      <c r="H12048" s="1">
        <v>2019</v>
      </c>
      <c r="I12048" s="2">
        <v>600</v>
      </c>
      <c r="J12048" s="3">
        <v>1794</v>
      </c>
      <c r="K12048">
        <f>Table1[[#This Row],[Total Revenue + Open]]/Table1[[#This Row],[Qty]]</f>
        <v>2.99</v>
      </c>
      <c r="L12048">
        <f>Table1[[#This Row],[Total Revenue + Open]]/Table1[[#This Row],[Qty]]</f>
        <v>2.99</v>
      </c>
    </row>
    <row r="12049" spans="1:12" hidden="1">
      <c r="A12049" t="s">
        <v>710</v>
      </c>
      <c r="B12049" t="s">
        <v>351</v>
      </c>
      <c r="C12049" t="s">
        <v>351</v>
      </c>
      <c r="D12049" t="s">
        <v>733</v>
      </c>
      <c r="E12049" t="s">
        <v>15</v>
      </c>
      <c r="F12049" t="s">
        <v>128</v>
      </c>
      <c r="G12049" t="s">
        <v>129</v>
      </c>
      <c r="H12049" s="1">
        <v>2019</v>
      </c>
      <c r="I12049" s="2">
        <v>250</v>
      </c>
      <c r="J12049" s="3">
        <v>747.5</v>
      </c>
      <c r="K12049">
        <f>Table1[[#This Row],[Total Revenue + Open]]/Table1[[#This Row],[Qty]]</f>
        <v>2.99</v>
      </c>
      <c r="L12049">
        <f>Table1[[#This Row],[Total Revenue + Open]]/Table1[[#This Row],[Qty]]</f>
        <v>2.99</v>
      </c>
    </row>
    <row r="12050" spans="1:12" hidden="1">
      <c r="A12050" t="s">
        <v>710</v>
      </c>
      <c r="B12050" t="s">
        <v>351</v>
      </c>
      <c r="C12050" t="s">
        <v>351</v>
      </c>
      <c r="D12050" t="s">
        <v>733</v>
      </c>
      <c r="E12050" t="s">
        <v>15</v>
      </c>
      <c r="F12050" t="s">
        <v>128</v>
      </c>
      <c r="G12050" t="s">
        <v>129</v>
      </c>
      <c r="H12050" s="1">
        <v>2019</v>
      </c>
      <c r="I12050" s="2">
        <v>2110</v>
      </c>
      <c r="J12050" s="3">
        <v>6279</v>
      </c>
      <c r="K12050">
        <f>Table1[[#This Row],[Total Revenue + Open]]/Table1[[#This Row],[Qty]]</f>
        <v>2.9758293838862557</v>
      </c>
      <c r="L12050">
        <f>Table1[[#This Row],[Total Revenue + Open]]/Table1[[#This Row],[Qty]]</f>
        <v>2.9758293838862557</v>
      </c>
    </row>
    <row r="12051" spans="1:12" hidden="1">
      <c r="A12051" t="s">
        <v>710</v>
      </c>
      <c r="B12051" t="s">
        <v>351</v>
      </c>
      <c r="C12051" t="s">
        <v>351</v>
      </c>
      <c r="D12051" t="s">
        <v>733</v>
      </c>
      <c r="E12051" t="s">
        <v>15</v>
      </c>
      <c r="F12051" t="s">
        <v>128</v>
      </c>
      <c r="G12051" t="s">
        <v>129</v>
      </c>
      <c r="H12051" s="1">
        <v>2020</v>
      </c>
      <c r="I12051" s="2">
        <v>700</v>
      </c>
      <c r="J12051" s="3">
        <v>2093</v>
      </c>
      <c r="K12051">
        <f>Table1[[#This Row],[Total Revenue + Open]]/Table1[[#This Row],[Qty]]</f>
        <v>2.99</v>
      </c>
      <c r="L12051">
        <f>Table1[[#This Row],[Total Revenue + Open]]/Table1[[#This Row],[Qty]]</f>
        <v>2.99</v>
      </c>
    </row>
    <row r="12052" spans="1:12" hidden="1">
      <c r="A12052" t="s">
        <v>710</v>
      </c>
      <c r="B12052" t="s">
        <v>351</v>
      </c>
      <c r="C12052" t="s">
        <v>351</v>
      </c>
      <c r="D12052" t="s">
        <v>733</v>
      </c>
      <c r="E12052" t="s">
        <v>15</v>
      </c>
      <c r="F12052" t="s">
        <v>128</v>
      </c>
      <c r="G12052" t="s">
        <v>129</v>
      </c>
      <c r="H12052" s="1">
        <v>2020</v>
      </c>
      <c r="I12052" s="2">
        <v>200</v>
      </c>
      <c r="J12052" s="3">
        <v>598</v>
      </c>
      <c r="K12052">
        <f>Table1[[#This Row],[Total Revenue + Open]]/Table1[[#This Row],[Qty]]</f>
        <v>2.99</v>
      </c>
      <c r="L12052">
        <f>Table1[[#This Row],[Total Revenue + Open]]/Table1[[#This Row],[Qty]]</f>
        <v>2.99</v>
      </c>
    </row>
    <row r="12053" spans="1:12" hidden="1">
      <c r="A12053" t="s">
        <v>710</v>
      </c>
      <c r="B12053" t="s">
        <v>351</v>
      </c>
      <c r="C12053" t="s">
        <v>351</v>
      </c>
      <c r="D12053" t="s">
        <v>733</v>
      </c>
      <c r="E12053" t="s">
        <v>15</v>
      </c>
      <c r="F12053" t="s">
        <v>128</v>
      </c>
      <c r="G12053" t="s">
        <v>392</v>
      </c>
      <c r="H12053" s="1">
        <v>2018</v>
      </c>
      <c r="I12053" s="2">
        <v>3250</v>
      </c>
      <c r="J12053" s="3">
        <v>9707.25</v>
      </c>
      <c r="K12053">
        <f>Table1[[#This Row],[Total Revenue + Open]]/Table1[[#This Row],[Qty]]</f>
        <v>2.9868461538461539</v>
      </c>
      <c r="L12053">
        <f>Table1[[#This Row],[Total Revenue + Open]]/Table1[[#This Row],[Qty]]</f>
        <v>2.9868461538461539</v>
      </c>
    </row>
    <row r="12054" spans="1:12" hidden="1">
      <c r="A12054" t="s">
        <v>710</v>
      </c>
      <c r="B12054" t="s">
        <v>351</v>
      </c>
      <c r="C12054" t="s">
        <v>351</v>
      </c>
      <c r="D12054" t="s">
        <v>733</v>
      </c>
      <c r="E12054" t="s">
        <v>15</v>
      </c>
      <c r="F12054" t="s">
        <v>128</v>
      </c>
      <c r="G12054" t="s">
        <v>392</v>
      </c>
      <c r="H12054" s="1">
        <v>2019</v>
      </c>
      <c r="I12054" s="2">
        <v>200</v>
      </c>
      <c r="J12054" s="3">
        <v>602</v>
      </c>
      <c r="K12054">
        <f>Table1[[#This Row],[Total Revenue + Open]]/Table1[[#This Row],[Qty]]</f>
        <v>3.01</v>
      </c>
      <c r="L12054">
        <f>Table1[[#This Row],[Total Revenue + Open]]/Table1[[#This Row],[Qty]]</f>
        <v>3.01</v>
      </c>
    </row>
    <row r="12055" spans="1:12" hidden="1">
      <c r="A12055" t="s">
        <v>710</v>
      </c>
      <c r="B12055" t="s">
        <v>351</v>
      </c>
      <c r="C12055" t="s">
        <v>351</v>
      </c>
      <c r="D12055" t="s">
        <v>733</v>
      </c>
      <c r="E12055" t="s">
        <v>15</v>
      </c>
      <c r="F12055" t="s">
        <v>128</v>
      </c>
      <c r="G12055" t="s">
        <v>130</v>
      </c>
      <c r="H12055" s="1">
        <v>2018</v>
      </c>
      <c r="I12055" s="2">
        <v>7605</v>
      </c>
      <c r="J12055" s="3">
        <v>22649.25</v>
      </c>
      <c r="K12055">
        <f>Table1[[#This Row],[Total Revenue + Open]]/Table1[[#This Row],[Qty]]</f>
        <v>2.9782051282051283</v>
      </c>
      <c r="L12055">
        <f>Table1[[#This Row],[Total Revenue + Open]]/Table1[[#This Row],[Qty]]</f>
        <v>2.9782051282051283</v>
      </c>
    </row>
    <row r="12056" spans="1:12" hidden="1">
      <c r="A12056" t="s">
        <v>710</v>
      </c>
      <c r="B12056" t="s">
        <v>351</v>
      </c>
      <c r="C12056" t="s">
        <v>351</v>
      </c>
      <c r="D12056" t="s">
        <v>733</v>
      </c>
      <c r="E12056" t="s">
        <v>15</v>
      </c>
      <c r="F12056" t="s">
        <v>128</v>
      </c>
      <c r="G12056" t="s">
        <v>130</v>
      </c>
      <c r="H12056" s="1">
        <v>2018</v>
      </c>
      <c r="I12056" s="2">
        <v>1360</v>
      </c>
      <c r="J12056" s="3">
        <v>4036.5</v>
      </c>
      <c r="K12056">
        <f>Table1[[#This Row],[Total Revenue + Open]]/Table1[[#This Row],[Qty]]</f>
        <v>2.9680147058823527</v>
      </c>
      <c r="L12056">
        <f>Table1[[#This Row],[Total Revenue + Open]]/Table1[[#This Row],[Qty]]</f>
        <v>2.9680147058823527</v>
      </c>
    </row>
    <row r="12057" spans="1:12" hidden="1">
      <c r="A12057" t="s">
        <v>710</v>
      </c>
      <c r="B12057" t="s">
        <v>351</v>
      </c>
      <c r="C12057" t="s">
        <v>351</v>
      </c>
      <c r="D12057" t="s">
        <v>733</v>
      </c>
      <c r="E12057" t="s">
        <v>15</v>
      </c>
      <c r="F12057" t="s">
        <v>128</v>
      </c>
      <c r="G12057" t="s">
        <v>130</v>
      </c>
      <c r="H12057" s="1">
        <v>2019</v>
      </c>
      <c r="I12057" s="2">
        <v>400</v>
      </c>
      <c r="J12057" s="3">
        <v>1196</v>
      </c>
      <c r="K12057">
        <f>Table1[[#This Row],[Total Revenue + Open]]/Table1[[#This Row],[Qty]]</f>
        <v>2.99</v>
      </c>
      <c r="L12057">
        <f>Table1[[#This Row],[Total Revenue + Open]]/Table1[[#This Row],[Qty]]</f>
        <v>2.99</v>
      </c>
    </row>
    <row r="12058" spans="1:12" hidden="1">
      <c r="A12058" t="s">
        <v>710</v>
      </c>
      <c r="B12058" t="s">
        <v>351</v>
      </c>
      <c r="C12058" t="s">
        <v>351</v>
      </c>
      <c r="D12058" t="s">
        <v>733</v>
      </c>
      <c r="E12058" t="s">
        <v>15</v>
      </c>
      <c r="F12058" t="s">
        <v>128</v>
      </c>
      <c r="G12058" t="s">
        <v>130</v>
      </c>
      <c r="H12058" s="1">
        <v>2019</v>
      </c>
      <c r="I12058" s="2">
        <v>600</v>
      </c>
      <c r="J12058" s="3">
        <v>1794</v>
      </c>
      <c r="K12058">
        <f>Table1[[#This Row],[Total Revenue + Open]]/Table1[[#This Row],[Qty]]</f>
        <v>2.99</v>
      </c>
      <c r="L12058">
        <f>Table1[[#This Row],[Total Revenue + Open]]/Table1[[#This Row],[Qty]]</f>
        <v>2.99</v>
      </c>
    </row>
    <row r="12059" spans="1:12" hidden="1">
      <c r="A12059" t="s">
        <v>710</v>
      </c>
      <c r="B12059" t="s">
        <v>351</v>
      </c>
      <c r="C12059" t="s">
        <v>351</v>
      </c>
      <c r="D12059" t="s">
        <v>733</v>
      </c>
      <c r="E12059" t="s">
        <v>15</v>
      </c>
      <c r="F12059" t="s">
        <v>128</v>
      </c>
      <c r="G12059" t="s">
        <v>130</v>
      </c>
      <c r="H12059" s="1">
        <v>2019</v>
      </c>
      <c r="I12059" s="2">
        <v>250</v>
      </c>
      <c r="J12059" s="3">
        <v>747.5</v>
      </c>
      <c r="K12059">
        <f>Table1[[#This Row],[Total Revenue + Open]]/Table1[[#This Row],[Qty]]</f>
        <v>2.99</v>
      </c>
      <c r="L12059">
        <f>Table1[[#This Row],[Total Revenue + Open]]/Table1[[#This Row],[Qty]]</f>
        <v>2.99</v>
      </c>
    </row>
    <row r="12060" spans="1:12" hidden="1">
      <c r="A12060" t="s">
        <v>710</v>
      </c>
      <c r="B12060" t="s">
        <v>351</v>
      </c>
      <c r="C12060" t="s">
        <v>351</v>
      </c>
      <c r="D12060" t="s">
        <v>733</v>
      </c>
      <c r="E12060" t="s">
        <v>15</v>
      </c>
      <c r="F12060" t="s">
        <v>128</v>
      </c>
      <c r="G12060" t="s">
        <v>130</v>
      </c>
      <c r="H12060" s="1">
        <v>2019</v>
      </c>
      <c r="I12060" s="2">
        <v>2110</v>
      </c>
      <c r="J12060" s="3">
        <v>6279</v>
      </c>
      <c r="K12060">
        <f>Table1[[#This Row],[Total Revenue + Open]]/Table1[[#This Row],[Qty]]</f>
        <v>2.9758293838862557</v>
      </c>
      <c r="L12060">
        <f>Table1[[#This Row],[Total Revenue + Open]]/Table1[[#This Row],[Qty]]</f>
        <v>2.9758293838862557</v>
      </c>
    </row>
    <row r="12061" spans="1:12" hidden="1">
      <c r="A12061" t="s">
        <v>710</v>
      </c>
      <c r="B12061" t="s">
        <v>351</v>
      </c>
      <c r="C12061" t="s">
        <v>351</v>
      </c>
      <c r="D12061" t="s">
        <v>733</v>
      </c>
      <c r="E12061" t="s">
        <v>15</v>
      </c>
      <c r="F12061" t="s">
        <v>128</v>
      </c>
      <c r="G12061" t="s">
        <v>130</v>
      </c>
      <c r="H12061" s="1">
        <v>2020</v>
      </c>
      <c r="I12061" s="2">
        <v>700</v>
      </c>
      <c r="J12061" s="3">
        <v>2093</v>
      </c>
      <c r="K12061">
        <f>Table1[[#This Row],[Total Revenue + Open]]/Table1[[#This Row],[Qty]]</f>
        <v>2.99</v>
      </c>
      <c r="L12061">
        <f>Table1[[#This Row],[Total Revenue + Open]]/Table1[[#This Row],[Qty]]</f>
        <v>2.99</v>
      </c>
    </row>
    <row r="12062" spans="1:12" hidden="1">
      <c r="A12062" t="s">
        <v>710</v>
      </c>
      <c r="B12062" t="s">
        <v>351</v>
      </c>
      <c r="C12062" t="s">
        <v>351</v>
      </c>
      <c r="D12062" t="s">
        <v>733</v>
      </c>
      <c r="E12062" t="s">
        <v>15</v>
      </c>
      <c r="F12062" t="s">
        <v>128</v>
      </c>
      <c r="G12062" t="s">
        <v>130</v>
      </c>
      <c r="H12062" s="1">
        <v>2020</v>
      </c>
      <c r="I12062" s="2">
        <v>200</v>
      </c>
      <c r="J12062" s="3">
        <v>598</v>
      </c>
      <c r="K12062">
        <f>Table1[[#This Row],[Total Revenue + Open]]/Table1[[#This Row],[Qty]]</f>
        <v>2.99</v>
      </c>
      <c r="L12062">
        <f>Table1[[#This Row],[Total Revenue + Open]]/Table1[[#This Row],[Qty]]</f>
        <v>2.99</v>
      </c>
    </row>
    <row r="12063" spans="1:12" hidden="1">
      <c r="A12063" t="s">
        <v>710</v>
      </c>
      <c r="B12063" t="s">
        <v>351</v>
      </c>
      <c r="C12063" t="s">
        <v>351</v>
      </c>
      <c r="D12063" t="s">
        <v>733</v>
      </c>
      <c r="E12063" t="s">
        <v>15</v>
      </c>
      <c r="F12063" t="s">
        <v>201</v>
      </c>
      <c r="G12063" t="s">
        <v>203</v>
      </c>
      <c r="H12063" s="1">
        <v>2022</v>
      </c>
      <c r="I12063" s="2">
        <v>25</v>
      </c>
      <c r="J12063" s="3">
        <v>0</v>
      </c>
      <c r="K12063">
        <f>Table1[[#This Row],[Total Revenue + Open]]/Table1[[#This Row],[Qty]]</f>
        <v>0</v>
      </c>
      <c r="L12063">
        <f>Table1[[#This Row],[Total Revenue + Open]]/Table1[[#This Row],[Qty]]</f>
        <v>0</v>
      </c>
    </row>
    <row r="12064" spans="1:12" hidden="1">
      <c r="A12064" t="s">
        <v>710</v>
      </c>
      <c r="B12064" t="s">
        <v>351</v>
      </c>
      <c r="C12064" t="s">
        <v>351</v>
      </c>
      <c r="D12064" t="s">
        <v>733</v>
      </c>
      <c r="E12064" t="s">
        <v>15</v>
      </c>
      <c r="F12064" t="s">
        <v>201</v>
      </c>
      <c r="G12064" t="s">
        <v>203</v>
      </c>
      <c r="H12064" s="1">
        <v>2022</v>
      </c>
      <c r="I12064" s="2">
        <v>25</v>
      </c>
      <c r="J12064" s="3">
        <v>0</v>
      </c>
      <c r="K12064">
        <f>Table1[[#This Row],[Total Revenue + Open]]/Table1[[#This Row],[Qty]]</f>
        <v>0</v>
      </c>
      <c r="L12064">
        <f>Table1[[#This Row],[Total Revenue + Open]]/Table1[[#This Row],[Qty]]</f>
        <v>0</v>
      </c>
    </row>
    <row r="12065" spans="1:12" hidden="1">
      <c r="A12065" t="s">
        <v>710</v>
      </c>
      <c r="B12065" t="s">
        <v>351</v>
      </c>
      <c r="C12065" t="s">
        <v>351</v>
      </c>
      <c r="D12065" t="s">
        <v>734</v>
      </c>
      <c r="E12065" t="s">
        <v>15</v>
      </c>
      <c r="F12065" t="s">
        <v>128</v>
      </c>
      <c r="G12065" t="s">
        <v>390</v>
      </c>
      <c r="H12065" s="1">
        <v>2018</v>
      </c>
      <c r="I12065" s="2">
        <v>1810</v>
      </c>
      <c r="J12065" s="3">
        <v>5382</v>
      </c>
      <c r="K12065">
        <f>Table1[[#This Row],[Total Revenue + Open]]/Table1[[#This Row],[Qty]]</f>
        <v>2.9734806629834254</v>
      </c>
      <c r="L12065">
        <f>Table1[[#This Row],[Total Revenue + Open]]/Table1[[#This Row],[Qty]]</f>
        <v>2.9734806629834254</v>
      </c>
    </row>
    <row r="12066" spans="1:12" hidden="1">
      <c r="A12066" t="s">
        <v>710</v>
      </c>
      <c r="B12066" t="s">
        <v>351</v>
      </c>
      <c r="C12066" t="s">
        <v>351</v>
      </c>
      <c r="D12066" t="s">
        <v>734</v>
      </c>
      <c r="E12066" t="s">
        <v>15</v>
      </c>
      <c r="F12066" t="s">
        <v>128</v>
      </c>
      <c r="G12066" t="s">
        <v>390</v>
      </c>
      <c r="H12066" s="1">
        <v>2018</v>
      </c>
      <c r="I12066" s="2">
        <v>500</v>
      </c>
      <c r="J12066" s="3">
        <v>1495</v>
      </c>
      <c r="K12066">
        <f>Table1[[#This Row],[Total Revenue + Open]]/Table1[[#This Row],[Qty]]</f>
        <v>2.99</v>
      </c>
      <c r="L12066">
        <f>Table1[[#This Row],[Total Revenue + Open]]/Table1[[#This Row],[Qty]]</f>
        <v>2.99</v>
      </c>
    </row>
    <row r="12067" spans="1:12" hidden="1">
      <c r="A12067" t="s">
        <v>710</v>
      </c>
      <c r="B12067" t="s">
        <v>351</v>
      </c>
      <c r="C12067" t="s">
        <v>351</v>
      </c>
      <c r="D12067" t="s">
        <v>734</v>
      </c>
      <c r="E12067" t="s">
        <v>15</v>
      </c>
      <c r="F12067" t="s">
        <v>128</v>
      </c>
      <c r="G12067" t="s">
        <v>390</v>
      </c>
      <c r="H12067" s="1">
        <v>2018</v>
      </c>
      <c r="I12067" s="2">
        <v>1585</v>
      </c>
      <c r="J12067" s="3">
        <v>4709.25</v>
      </c>
      <c r="K12067">
        <f>Table1[[#This Row],[Total Revenue + Open]]/Table1[[#This Row],[Qty]]</f>
        <v>2.971135646687697</v>
      </c>
      <c r="L12067">
        <f>Table1[[#This Row],[Total Revenue + Open]]/Table1[[#This Row],[Qty]]</f>
        <v>2.971135646687697</v>
      </c>
    </row>
    <row r="12068" spans="1:12" hidden="1">
      <c r="A12068" t="s">
        <v>710</v>
      </c>
      <c r="B12068" t="s">
        <v>351</v>
      </c>
      <c r="C12068" t="s">
        <v>351</v>
      </c>
      <c r="D12068" t="s">
        <v>734</v>
      </c>
      <c r="E12068" t="s">
        <v>15</v>
      </c>
      <c r="F12068" t="s">
        <v>128</v>
      </c>
      <c r="G12068" t="s">
        <v>390</v>
      </c>
      <c r="H12068" s="1">
        <v>2018</v>
      </c>
      <c r="I12068" s="2">
        <v>500</v>
      </c>
      <c r="J12068" s="3">
        <v>1495</v>
      </c>
      <c r="K12068">
        <f>Table1[[#This Row],[Total Revenue + Open]]/Table1[[#This Row],[Qty]]</f>
        <v>2.99</v>
      </c>
      <c r="L12068">
        <f>Table1[[#This Row],[Total Revenue + Open]]/Table1[[#This Row],[Qty]]</f>
        <v>2.99</v>
      </c>
    </row>
    <row r="12069" spans="1:12" hidden="1">
      <c r="A12069" t="s">
        <v>710</v>
      </c>
      <c r="B12069" t="s">
        <v>351</v>
      </c>
      <c r="C12069" t="s">
        <v>351</v>
      </c>
      <c r="D12069" t="s">
        <v>734</v>
      </c>
      <c r="E12069" t="s">
        <v>15</v>
      </c>
      <c r="F12069" t="s">
        <v>128</v>
      </c>
      <c r="G12069" t="s">
        <v>390</v>
      </c>
      <c r="H12069" s="1">
        <v>2019</v>
      </c>
      <c r="I12069" s="2">
        <v>1005</v>
      </c>
      <c r="J12069" s="3">
        <v>2990</v>
      </c>
      <c r="K12069">
        <f>Table1[[#This Row],[Total Revenue + Open]]/Table1[[#This Row],[Qty]]</f>
        <v>2.9751243781094527</v>
      </c>
      <c r="L12069">
        <f>Table1[[#This Row],[Total Revenue + Open]]/Table1[[#This Row],[Qty]]</f>
        <v>2.9751243781094527</v>
      </c>
    </row>
    <row r="12070" spans="1:12" hidden="1">
      <c r="A12070" t="s">
        <v>710</v>
      </c>
      <c r="B12070" t="s">
        <v>351</v>
      </c>
      <c r="C12070" t="s">
        <v>351</v>
      </c>
      <c r="D12070" t="s">
        <v>734</v>
      </c>
      <c r="E12070" t="s">
        <v>15</v>
      </c>
      <c r="F12070" t="s">
        <v>128</v>
      </c>
      <c r="G12070" t="s">
        <v>390</v>
      </c>
      <c r="H12070" s="1">
        <v>2019</v>
      </c>
      <c r="I12070" s="2">
        <v>500</v>
      </c>
      <c r="J12070" s="3">
        <v>1495</v>
      </c>
      <c r="K12070">
        <f>Table1[[#This Row],[Total Revenue + Open]]/Table1[[#This Row],[Qty]]</f>
        <v>2.99</v>
      </c>
      <c r="L12070">
        <f>Table1[[#This Row],[Total Revenue + Open]]/Table1[[#This Row],[Qty]]</f>
        <v>2.99</v>
      </c>
    </row>
    <row r="12071" spans="1:12" hidden="1">
      <c r="A12071" t="s">
        <v>710</v>
      </c>
      <c r="B12071" t="s">
        <v>351</v>
      </c>
      <c r="C12071" t="s">
        <v>351</v>
      </c>
      <c r="D12071" t="s">
        <v>734</v>
      </c>
      <c r="E12071" t="s">
        <v>15</v>
      </c>
      <c r="F12071" t="s">
        <v>128</v>
      </c>
      <c r="G12071" t="s">
        <v>390</v>
      </c>
      <c r="H12071" s="1">
        <v>2020</v>
      </c>
      <c r="I12071" s="2">
        <v>500</v>
      </c>
      <c r="J12071" s="3">
        <v>1495</v>
      </c>
      <c r="K12071">
        <f>Table1[[#This Row],[Total Revenue + Open]]/Table1[[#This Row],[Qty]]</f>
        <v>2.99</v>
      </c>
      <c r="L12071">
        <f>Table1[[#This Row],[Total Revenue + Open]]/Table1[[#This Row],[Qty]]</f>
        <v>2.99</v>
      </c>
    </row>
    <row r="12072" spans="1:12" hidden="1">
      <c r="A12072" t="s">
        <v>710</v>
      </c>
      <c r="B12072" t="s">
        <v>351</v>
      </c>
      <c r="C12072" t="s">
        <v>351</v>
      </c>
      <c r="D12072" t="s">
        <v>734</v>
      </c>
      <c r="E12072" t="s">
        <v>15</v>
      </c>
      <c r="F12072" t="s">
        <v>128</v>
      </c>
      <c r="G12072" t="s">
        <v>390</v>
      </c>
      <c r="H12072" s="1">
        <v>2018</v>
      </c>
      <c r="I12072" s="2">
        <v>1260</v>
      </c>
      <c r="J12072" s="3">
        <v>3762.5</v>
      </c>
      <c r="K12072">
        <f>Table1[[#This Row],[Total Revenue + Open]]/Table1[[#This Row],[Qty]]</f>
        <v>2.9861111111111112</v>
      </c>
      <c r="L12072">
        <f>Table1[[#This Row],[Total Revenue + Open]]/Table1[[#This Row],[Qty]]</f>
        <v>2.9861111111111112</v>
      </c>
    </row>
    <row r="12073" spans="1:12" hidden="1">
      <c r="A12073" t="s">
        <v>710</v>
      </c>
      <c r="B12073" t="s">
        <v>351</v>
      </c>
      <c r="C12073" t="s">
        <v>351</v>
      </c>
      <c r="D12073" t="s">
        <v>734</v>
      </c>
      <c r="E12073" t="s">
        <v>15</v>
      </c>
      <c r="F12073" t="s">
        <v>128</v>
      </c>
      <c r="G12073" t="s">
        <v>390</v>
      </c>
      <c r="H12073" s="1">
        <v>2018</v>
      </c>
      <c r="I12073" s="2">
        <v>6155</v>
      </c>
      <c r="J12073" s="3">
        <v>18436.25</v>
      </c>
      <c r="K12073">
        <f>Table1[[#This Row],[Total Revenue + Open]]/Table1[[#This Row],[Qty]]</f>
        <v>2.9953290008123479</v>
      </c>
      <c r="L12073">
        <f>Table1[[#This Row],[Total Revenue + Open]]/Table1[[#This Row],[Qty]]</f>
        <v>2.9953290008123479</v>
      </c>
    </row>
    <row r="12074" spans="1:12" hidden="1">
      <c r="A12074" t="s">
        <v>710</v>
      </c>
      <c r="B12074" t="s">
        <v>351</v>
      </c>
      <c r="C12074" t="s">
        <v>351</v>
      </c>
      <c r="D12074" t="s">
        <v>734</v>
      </c>
      <c r="E12074" t="s">
        <v>15</v>
      </c>
      <c r="F12074" t="s">
        <v>128</v>
      </c>
      <c r="G12074" t="s">
        <v>390</v>
      </c>
      <c r="H12074" s="1">
        <v>2018</v>
      </c>
      <c r="I12074" s="2">
        <v>5835</v>
      </c>
      <c r="J12074" s="3">
        <v>17458</v>
      </c>
      <c r="K12074">
        <f>Table1[[#This Row],[Total Revenue + Open]]/Table1[[#This Row],[Qty]]</f>
        <v>2.9919451585261352</v>
      </c>
      <c r="L12074">
        <f>Table1[[#This Row],[Total Revenue + Open]]/Table1[[#This Row],[Qty]]</f>
        <v>2.9919451585261352</v>
      </c>
    </row>
    <row r="12075" spans="1:12" hidden="1">
      <c r="A12075" t="s">
        <v>710</v>
      </c>
      <c r="B12075" t="s">
        <v>351</v>
      </c>
      <c r="C12075" t="s">
        <v>351</v>
      </c>
      <c r="D12075" t="s">
        <v>734</v>
      </c>
      <c r="E12075" t="s">
        <v>15</v>
      </c>
      <c r="F12075" t="s">
        <v>128</v>
      </c>
      <c r="G12075" t="s">
        <v>390</v>
      </c>
      <c r="H12075" s="1">
        <v>2018</v>
      </c>
      <c r="I12075" s="2">
        <v>500</v>
      </c>
      <c r="J12075" s="3">
        <v>1505</v>
      </c>
      <c r="K12075">
        <f>Table1[[#This Row],[Total Revenue + Open]]/Table1[[#This Row],[Qty]]</f>
        <v>3.01</v>
      </c>
      <c r="L12075">
        <f>Table1[[#This Row],[Total Revenue + Open]]/Table1[[#This Row],[Qty]]</f>
        <v>3.01</v>
      </c>
    </row>
    <row r="12076" spans="1:12" hidden="1">
      <c r="A12076" t="s">
        <v>710</v>
      </c>
      <c r="B12076" t="s">
        <v>351</v>
      </c>
      <c r="C12076" t="s">
        <v>351</v>
      </c>
      <c r="D12076" t="s">
        <v>734</v>
      </c>
      <c r="E12076" t="s">
        <v>15</v>
      </c>
      <c r="F12076" t="s">
        <v>128</v>
      </c>
      <c r="G12076" t="s">
        <v>390</v>
      </c>
      <c r="H12076" s="1">
        <v>2019</v>
      </c>
      <c r="I12076" s="2">
        <v>3120</v>
      </c>
      <c r="J12076" s="3">
        <v>9331</v>
      </c>
      <c r="K12076">
        <f>Table1[[#This Row],[Total Revenue + Open]]/Table1[[#This Row],[Qty]]</f>
        <v>2.990705128205128</v>
      </c>
      <c r="L12076">
        <f>Table1[[#This Row],[Total Revenue + Open]]/Table1[[#This Row],[Qty]]</f>
        <v>2.990705128205128</v>
      </c>
    </row>
    <row r="12077" spans="1:12" hidden="1">
      <c r="A12077" t="s">
        <v>710</v>
      </c>
      <c r="B12077" t="s">
        <v>351</v>
      </c>
      <c r="C12077" t="s">
        <v>351</v>
      </c>
      <c r="D12077" t="s">
        <v>734</v>
      </c>
      <c r="E12077" t="s">
        <v>15</v>
      </c>
      <c r="F12077" t="s">
        <v>128</v>
      </c>
      <c r="G12077" t="s">
        <v>390</v>
      </c>
      <c r="H12077" s="1">
        <v>2019</v>
      </c>
      <c r="I12077" s="2">
        <v>1210</v>
      </c>
      <c r="J12077" s="3">
        <v>3612</v>
      </c>
      <c r="K12077">
        <f>Table1[[#This Row],[Total Revenue + Open]]/Table1[[#This Row],[Qty]]</f>
        <v>2.9851239669421488</v>
      </c>
      <c r="L12077">
        <f>Table1[[#This Row],[Total Revenue + Open]]/Table1[[#This Row],[Qty]]</f>
        <v>2.9851239669421488</v>
      </c>
    </row>
    <row r="12078" spans="1:12" hidden="1">
      <c r="A12078" t="s">
        <v>710</v>
      </c>
      <c r="B12078" t="s">
        <v>351</v>
      </c>
      <c r="C12078" t="s">
        <v>351</v>
      </c>
      <c r="D12078" t="s">
        <v>734</v>
      </c>
      <c r="E12078" t="s">
        <v>15</v>
      </c>
      <c r="F12078" t="s">
        <v>128</v>
      </c>
      <c r="G12078" t="s">
        <v>390</v>
      </c>
      <c r="H12078" s="1">
        <v>2019</v>
      </c>
      <c r="I12078" s="2">
        <v>500</v>
      </c>
      <c r="J12078" s="3">
        <v>1505</v>
      </c>
      <c r="K12078">
        <f>Table1[[#This Row],[Total Revenue + Open]]/Table1[[#This Row],[Qty]]</f>
        <v>3.01</v>
      </c>
      <c r="L12078">
        <f>Table1[[#This Row],[Total Revenue + Open]]/Table1[[#This Row],[Qty]]</f>
        <v>3.01</v>
      </c>
    </row>
    <row r="12079" spans="1:12" hidden="1">
      <c r="A12079" t="s">
        <v>710</v>
      </c>
      <c r="B12079" t="s">
        <v>351</v>
      </c>
      <c r="C12079" t="s">
        <v>351</v>
      </c>
      <c r="D12079" t="s">
        <v>734</v>
      </c>
      <c r="E12079" t="s">
        <v>15</v>
      </c>
      <c r="F12079" t="s">
        <v>128</v>
      </c>
      <c r="G12079" t="s">
        <v>390</v>
      </c>
      <c r="H12079" s="1">
        <v>2019</v>
      </c>
      <c r="I12079" s="2">
        <v>6235</v>
      </c>
      <c r="J12079" s="3">
        <v>18662</v>
      </c>
      <c r="K12079">
        <f>Table1[[#This Row],[Total Revenue + Open]]/Table1[[#This Row],[Qty]]</f>
        <v>2.9931034482758623</v>
      </c>
      <c r="L12079">
        <f>Table1[[#This Row],[Total Revenue + Open]]/Table1[[#This Row],[Qty]]</f>
        <v>2.9931034482758623</v>
      </c>
    </row>
    <row r="12080" spans="1:12" hidden="1">
      <c r="A12080" t="s">
        <v>710</v>
      </c>
      <c r="B12080" t="s">
        <v>351</v>
      </c>
      <c r="C12080" t="s">
        <v>351</v>
      </c>
      <c r="D12080" t="s">
        <v>734</v>
      </c>
      <c r="E12080" t="s">
        <v>15</v>
      </c>
      <c r="F12080" t="s">
        <v>128</v>
      </c>
      <c r="G12080" t="s">
        <v>390</v>
      </c>
      <c r="H12080" s="1">
        <v>2019</v>
      </c>
      <c r="I12080" s="2">
        <v>4225</v>
      </c>
      <c r="J12080" s="3">
        <v>12642</v>
      </c>
      <c r="K12080">
        <f>Table1[[#This Row],[Total Revenue + Open]]/Table1[[#This Row],[Qty]]</f>
        <v>2.9921893491124258</v>
      </c>
      <c r="L12080">
        <f>Table1[[#This Row],[Total Revenue + Open]]/Table1[[#This Row],[Qty]]</f>
        <v>2.9921893491124258</v>
      </c>
    </row>
    <row r="12081" spans="1:12" hidden="1">
      <c r="A12081" t="s">
        <v>710</v>
      </c>
      <c r="B12081" t="s">
        <v>351</v>
      </c>
      <c r="C12081" t="s">
        <v>351</v>
      </c>
      <c r="D12081" t="s">
        <v>734</v>
      </c>
      <c r="E12081" t="s">
        <v>15</v>
      </c>
      <c r="F12081" t="s">
        <v>128</v>
      </c>
      <c r="G12081" t="s">
        <v>390</v>
      </c>
      <c r="H12081" s="1">
        <v>2019</v>
      </c>
      <c r="I12081" s="2">
        <v>700</v>
      </c>
      <c r="J12081" s="3">
        <v>2107</v>
      </c>
      <c r="K12081">
        <f>Table1[[#This Row],[Total Revenue + Open]]/Table1[[#This Row],[Qty]]</f>
        <v>3.01</v>
      </c>
      <c r="L12081">
        <f>Table1[[#This Row],[Total Revenue + Open]]/Table1[[#This Row],[Qty]]</f>
        <v>3.01</v>
      </c>
    </row>
    <row r="12082" spans="1:12" hidden="1">
      <c r="A12082" t="s">
        <v>710</v>
      </c>
      <c r="B12082" t="s">
        <v>351</v>
      </c>
      <c r="C12082" t="s">
        <v>351</v>
      </c>
      <c r="D12082" t="s">
        <v>734</v>
      </c>
      <c r="E12082" t="s">
        <v>15</v>
      </c>
      <c r="F12082" t="s">
        <v>128</v>
      </c>
      <c r="G12082" t="s">
        <v>390</v>
      </c>
      <c r="H12082" s="1">
        <v>2019</v>
      </c>
      <c r="I12082" s="2">
        <v>500</v>
      </c>
      <c r="J12082" s="3">
        <v>1505</v>
      </c>
      <c r="K12082">
        <f>Table1[[#This Row],[Total Revenue + Open]]/Table1[[#This Row],[Qty]]</f>
        <v>3.01</v>
      </c>
      <c r="L12082">
        <f>Table1[[#This Row],[Total Revenue + Open]]/Table1[[#This Row],[Qty]]</f>
        <v>3.01</v>
      </c>
    </row>
    <row r="12083" spans="1:12" hidden="1">
      <c r="A12083" t="s">
        <v>710</v>
      </c>
      <c r="B12083" t="s">
        <v>351</v>
      </c>
      <c r="C12083" t="s">
        <v>351</v>
      </c>
      <c r="D12083" t="s">
        <v>734</v>
      </c>
      <c r="E12083" t="s">
        <v>15</v>
      </c>
      <c r="F12083" t="s">
        <v>128</v>
      </c>
      <c r="G12083" t="s">
        <v>390</v>
      </c>
      <c r="H12083" s="1">
        <v>2020</v>
      </c>
      <c r="I12083" s="2">
        <v>1910</v>
      </c>
      <c r="J12083" s="3">
        <v>5719</v>
      </c>
      <c r="K12083">
        <f>Table1[[#This Row],[Total Revenue + Open]]/Table1[[#This Row],[Qty]]</f>
        <v>2.994240837696335</v>
      </c>
      <c r="L12083">
        <f>Table1[[#This Row],[Total Revenue + Open]]/Table1[[#This Row],[Qty]]</f>
        <v>2.994240837696335</v>
      </c>
    </row>
    <row r="12084" spans="1:12" hidden="1">
      <c r="A12084" t="s">
        <v>710</v>
      </c>
      <c r="B12084" t="s">
        <v>351</v>
      </c>
      <c r="C12084" t="s">
        <v>351</v>
      </c>
      <c r="D12084" t="s">
        <v>734</v>
      </c>
      <c r="E12084" t="s">
        <v>15</v>
      </c>
      <c r="F12084" t="s">
        <v>128</v>
      </c>
      <c r="G12084" t="s">
        <v>390</v>
      </c>
      <c r="H12084" s="1">
        <v>2020</v>
      </c>
      <c r="I12084" s="2">
        <v>2010</v>
      </c>
      <c r="J12084" s="3">
        <v>6020</v>
      </c>
      <c r="K12084">
        <f>Table1[[#This Row],[Total Revenue + Open]]/Table1[[#This Row],[Qty]]</f>
        <v>2.9950248756218905</v>
      </c>
      <c r="L12084">
        <f>Table1[[#This Row],[Total Revenue + Open]]/Table1[[#This Row],[Qty]]</f>
        <v>2.9950248756218905</v>
      </c>
    </row>
    <row r="12085" spans="1:12" hidden="1">
      <c r="A12085" t="s">
        <v>710</v>
      </c>
      <c r="B12085" t="s">
        <v>351</v>
      </c>
      <c r="C12085" t="s">
        <v>351</v>
      </c>
      <c r="D12085" t="s">
        <v>734</v>
      </c>
      <c r="E12085" t="s">
        <v>15</v>
      </c>
      <c r="F12085" t="s">
        <v>128</v>
      </c>
      <c r="G12085" t="s">
        <v>390</v>
      </c>
      <c r="H12085" s="1">
        <v>2020</v>
      </c>
      <c r="I12085" s="2">
        <v>1510</v>
      </c>
      <c r="J12085" s="3">
        <v>4515</v>
      </c>
      <c r="K12085">
        <f>Table1[[#This Row],[Total Revenue + Open]]/Table1[[#This Row],[Qty]]</f>
        <v>2.9900662251655628</v>
      </c>
      <c r="L12085">
        <f>Table1[[#This Row],[Total Revenue + Open]]/Table1[[#This Row],[Qty]]</f>
        <v>2.9900662251655628</v>
      </c>
    </row>
    <row r="12086" spans="1:12" hidden="1">
      <c r="A12086" t="s">
        <v>710</v>
      </c>
      <c r="B12086" t="s">
        <v>351</v>
      </c>
      <c r="C12086" t="s">
        <v>351</v>
      </c>
      <c r="D12086" t="s">
        <v>734</v>
      </c>
      <c r="E12086" t="s">
        <v>15</v>
      </c>
      <c r="F12086" t="s">
        <v>128</v>
      </c>
      <c r="G12086" t="s">
        <v>390</v>
      </c>
      <c r="H12086" s="1">
        <v>2020</v>
      </c>
      <c r="I12086" s="2">
        <v>1960</v>
      </c>
      <c r="J12086" s="3">
        <v>5869.5</v>
      </c>
      <c r="K12086">
        <f>Table1[[#This Row],[Total Revenue + Open]]/Table1[[#This Row],[Qty]]</f>
        <v>2.9946428571428569</v>
      </c>
      <c r="L12086">
        <f>Table1[[#This Row],[Total Revenue + Open]]/Table1[[#This Row],[Qty]]</f>
        <v>2.9946428571428569</v>
      </c>
    </row>
    <row r="12087" spans="1:12" hidden="1">
      <c r="A12087" t="s">
        <v>710</v>
      </c>
      <c r="B12087" t="s">
        <v>351</v>
      </c>
      <c r="C12087" t="s">
        <v>351</v>
      </c>
      <c r="D12087" t="s">
        <v>734</v>
      </c>
      <c r="E12087" t="s">
        <v>15</v>
      </c>
      <c r="F12087" t="s">
        <v>128</v>
      </c>
      <c r="G12087" t="s">
        <v>390</v>
      </c>
      <c r="H12087" s="1">
        <v>2020</v>
      </c>
      <c r="I12087" s="2">
        <v>1560</v>
      </c>
      <c r="J12087" s="3">
        <v>4665.5</v>
      </c>
      <c r="K12087">
        <f>Table1[[#This Row],[Total Revenue + Open]]/Table1[[#This Row],[Qty]]</f>
        <v>2.990705128205128</v>
      </c>
      <c r="L12087">
        <f>Table1[[#This Row],[Total Revenue + Open]]/Table1[[#This Row],[Qty]]</f>
        <v>2.990705128205128</v>
      </c>
    </row>
    <row r="12088" spans="1:12" hidden="1">
      <c r="A12088" t="s">
        <v>710</v>
      </c>
      <c r="B12088" t="s">
        <v>351</v>
      </c>
      <c r="C12088" t="s">
        <v>351</v>
      </c>
      <c r="D12088" t="s">
        <v>734</v>
      </c>
      <c r="E12088" t="s">
        <v>15</v>
      </c>
      <c r="F12088" t="s">
        <v>128</v>
      </c>
      <c r="G12088" t="s">
        <v>390</v>
      </c>
      <c r="H12088" s="1">
        <v>2020</v>
      </c>
      <c r="I12088" s="2">
        <v>1005</v>
      </c>
      <c r="J12088" s="3">
        <v>3010</v>
      </c>
      <c r="K12088">
        <f>Table1[[#This Row],[Total Revenue + Open]]/Table1[[#This Row],[Qty]]</f>
        <v>2.9950248756218905</v>
      </c>
      <c r="L12088">
        <f>Table1[[#This Row],[Total Revenue + Open]]/Table1[[#This Row],[Qty]]</f>
        <v>2.9950248756218905</v>
      </c>
    </row>
    <row r="12089" spans="1:12" hidden="1">
      <c r="A12089" t="s">
        <v>710</v>
      </c>
      <c r="B12089" t="s">
        <v>351</v>
      </c>
      <c r="C12089" t="s">
        <v>351</v>
      </c>
      <c r="D12089" t="s">
        <v>734</v>
      </c>
      <c r="E12089" t="s">
        <v>15</v>
      </c>
      <c r="F12089" t="s">
        <v>128</v>
      </c>
      <c r="G12089" t="s">
        <v>390</v>
      </c>
      <c r="H12089" s="1">
        <v>2020</v>
      </c>
      <c r="I12089" s="2">
        <v>1760</v>
      </c>
      <c r="J12089" s="3">
        <v>5267.5</v>
      </c>
      <c r="K12089">
        <f>Table1[[#This Row],[Total Revenue + Open]]/Table1[[#This Row],[Qty]]</f>
        <v>2.9928977272727271</v>
      </c>
      <c r="L12089">
        <f>Table1[[#This Row],[Total Revenue + Open]]/Table1[[#This Row],[Qty]]</f>
        <v>2.9928977272727271</v>
      </c>
    </row>
    <row r="12090" spans="1:12" hidden="1">
      <c r="A12090" t="s">
        <v>710</v>
      </c>
      <c r="B12090" t="s">
        <v>351</v>
      </c>
      <c r="C12090" t="s">
        <v>351</v>
      </c>
      <c r="D12090" t="s">
        <v>734</v>
      </c>
      <c r="E12090" t="s">
        <v>15</v>
      </c>
      <c r="F12090" t="s">
        <v>128</v>
      </c>
      <c r="G12090" t="s">
        <v>390</v>
      </c>
      <c r="H12090" s="1">
        <v>2020</v>
      </c>
      <c r="I12090" s="2">
        <v>5930</v>
      </c>
      <c r="J12090" s="3">
        <v>17759</v>
      </c>
      <c r="K12090">
        <f>Table1[[#This Row],[Total Revenue + Open]]/Table1[[#This Row],[Qty]]</f>
        <v>2.9947723440134908</v>
      </c>
      <c r="L12090">
        <f>Table1[[#This Row],[Total Revenue + Open]]/Table1[[#This Row],[Qty]]</f>
        <v>2.9947723440134908</v>
      </c>
    </row>
    <row r="12091" spans="1:12" hidden="1">
      <c r="A12091" t="s">
        <v>710</v>
      </c>
      <c r="B12091" t="s">
        <v>351</v>
      </c>
      <c r="C12091" t="s">
        <v>351</v>
      </c>
      <c r="D12091" t="s">
        <v>734</v>
      </c>
      <c r="E12091" t="s">
        <v>15</v>
      </c>
      <c r="F12091" t="s">
        <v>128</v>
      </c>
      <c r="G12091" t="s">
        <v>390</v>
      </c>
      <c r="H12091" s="1">
        <v>2021</v>
      </c>
      <c r="I12091" s="2">
        <v>1860</v>
      </c>
      <c r="J12091" s="3">
        <v>5568.5</v>
      </c>
      <c r="K12091">
        <f>Table1[[#This Row],[Total Revenue + Open]]/Table1[[#This Row],[Qty]]</f>
        <v>2.9938172043010751</v>
      </c>
      <c r="L12091">
        <f>Table1[[#This Row],[Total Revenue + Open]]/Table1[[#This Row],[Qty]]</f>
        <v>2.9938172043010751</v>
      </c>
    </row>
    <row r="12092" spans="1:12" hidden="1">
      <c r="A12092" t="s">
        <v>710</v>
      </c>
      <c r="B12092" t="s">
        <v>351</v>
      </c>
      <c r="C12092" t="s">
        <v>351</v>
      </c>
      <c r="D12092" t="s">
        <v>734</v>
      </c>
      <c r="E12092" t="s">
        <v>15</v>
      </c>
      <c r="F12092" t="s">
        <v>128</v>
      </c>
      <c r="G12092" t="s">
        <v>390</v>
      </c>
      <c r="H12092" s="1">
        <v>2021</v>
      </c>
      <c r="I12092" s="2">
        <v>800</v>
      </c>
      <c r="J12092" s="3">
        <v>2408</v>
      </c>
      <c r="K12092">
        <f>Table1[[#This Row],[Total Revenue + Open]]/Table1[[#This Row],[Qty]]</f>
        <v>3.01</v>
      </c>
      <c r="L12092">
        <f>Table1[[#This Row],[Total Revenue + Open]]/Table1[[#This Row],[Qty]]</f>
        <v>3.01</v>
      </c>
    </row>
    <row r="12093" spans="1:12" hidden="1">
      <c r="A12093" t="s">
        <v>710</v>
      </c>
      <c r="B12093" t="s">
        <v>351</v>
      </c>
      <c r="C12093" t="s">
        <v>351</v>
      </c>
      <c r="D12093" t="s">
        <v>734</v>
      </c>
      <c r="E12093" t="s">
        <v>15</v>
      </c>
      <c r="F12093" t="s">
        <v>128</v>
      </c>
      <c r="G12093" t="s">
        <v>390</v>
      </c>
      <c r="H12093" s="1">
        <v>2021</v>
      </c>
      <c r="I12093" s="2">
        <v>650</v>
      </c>
      <c r="J12093" s="3">
        <v>1956.5</v>
      </c>
      <c r="K12093">
        <f>Table1[[#This Row],[Total Revenue + Open]]/Table1[[#This Row],[Qty]]</f>
        <v>3.01</v>
      </c>
      <c r="L12093">
        <f>Table1[[#This Row],[Total Revenue + Open]]/Table1[[#This Row],[Qty]]</f>
        <v>3.01</v>
      </c>
    </row>
    <row r="12094" spans="1:12" hidden="1">
      <c r="A12094" t="s">
        <v>710</v>
      </c>
      <c r="B12094" t="s">
        <v>351</v>
      </c>
      <c r="C12094" t="s">
        <v>351</v>
      </c>
      <c r="D12094" t="s">
        <v>734</v>
      </c>
      <c r="E12094" t="s">
        <v>15</v>
      </c>
      <c r="F12094" t="s">
        <v>128</v>
      </c>
      <c r="G12094" t="s">
        <v>390</v>
      </c>
      <c r="H12094" s="1">
        <v>2021</v>
      </c>
      <c r="I12094" s="2">
        <v>300</v>
      </c>
      <c r="J12094" s="3">
        <v>903</v>
      </c>
      <c r="K12094">
        <f>Table1[[#This Row],[Total Revenue + Open]]/Table1[[#This Row],[Qty]]</f>
        <v>3.01</v>
      </c>
      <c r="L12094">
        <f>Table1[[#This Row],[Total Revenue + Open]]/Table1[[#This Row],[Qty]]</f>
        <v>3.01</v>
      </c>
    </row>
    <row r="12095" spans="1:12" hidden="1">
      <c r="A12095" t="s">
        <v>710</v>
      </c>
      <c r="B12095" t="s">
        <v>351</v>
      </c>
      <c r="C12095" t="s">
        <v>351</v>
      </c>
      <c r="D12095" t="s">
        <v>734</v>
      </c>
      <c r="E12095" t="s">
        <v>15</v>
      </c>
      <c r="F12095" t="s">
        <v>128</v>
      </c>
      <c r="G12095" t="s">
        <v>390</v>
      </c>
      <c r="H12095" s="1">
        <v>2018</v>
      </c>
      <c r="I12095" s="2">
        <v>1660</v>
      </c>
      <c r="J12095" s="3">
        <v>4966.5</v>
      </c>
      <c r="K12095">
        <f>Table1[[#This Row],[Total Revenue + Open]]/Table1[[#This Row],[Qty]]</f>
        <v>2.991867469879518</v>
      </c>
      <c r="L12095">
        <f>Table1[[#This Row],[Total Revenue + Open]]/Table1[[#This Row],[Qty]]</f>
        <v>2.991867469879518</v>
      </c>
    </row>
    <row r="12096" spans="1:12" hidden="1">
      <c r="A12096" t="s">
        <v>710</v>
      </c>
      <c r="B12096" t="s">
        <v>351</v>
      </c>
      <c r="C12096" t="s">
        <v>351</v>
      </c>
      <c r="D12096" t="s">
        <v>734</v>
      </c>
      <c r="E12096" t="s">
        <v>15</v>
      </c>
      <c r="F12096" t="s">
        <v>128</v>
      </c>
      <c r="G12096" t="s">
        <v>390</v>
      </c>
      <c r="H12096" s="1">
        <v>2018</v>
      </c>
      <c r="I12096" s="2">
        <v>500</v>
      </c>
      <c r="J12096" s="3">
        <v>1505</v>
      </c>
      <c r="K12096">
        <f>Table1[[#This Row],[Total Revenue + Open]]/Table1[[#This Row],[Qty]]</f>
        <v>3.01</v>
      </c>
      <c r="L12096">
        <f>Table1[[#This Row],[Total Revenue + Open]]/Table1[[#This Row],[Qty]]</f>
        <v>3.01</v>
      </c>
    </row>
    <row r="12097" spans="1:12" hidden="1">
      <c r="A12097" t="s">
        <v>710</v>
      </c>
      <c r="B12097" t="s">
        <v>351</v>
      </c>
      <c r="C12097" t="s">
        <v>351</v>
      </c>
      <c r="D12097" t="s">
        <v>734</v>
      </c>
      <c r="E12097" t="s">
        <v>15</v>
      </c>
      <c r="F12097" t="s">
        <v>128</v>
      </c>
      <c r="G12097" t="s">
        <v>390</v>
      </c>
      <c r="H12097" s="1">
        <v>2018</v>
      </c>
      <c r="I12097" s="2">
        <v>1250</v>
      </c>
      <c r="J12097" s="3">
        <v>3762.5</v>
      </c>
      <c r="K12097">
        <f>Table1[[#This Row],[Total Revenue + Open]]/Table1[[#This Row],[Qty]]</f>
        <v>3.01</v>
      </c>
      <c r="L12097">
        <f>Table1[[#This Row],[Total Revenue + Open]]/Table1[[#This Row],[Qty]]</f>
        <v>3.01</v>
      </c>
    </row>
    <row r="12098" spans="1:12" hidden="1">
      <c r="A12098" t="s">
        <v>710</v>
      </c>
      <c r="B12098" t="s">
        <v>351</v>
      </c>
      <c r="C12098" t="s">
        <v>351</v>
      </c>
      <c r="D12098" t="s">
        <v>734</v>
      </c>
      <c r="E12098" t="s">
        <v>15</v>
      </c>
      <c r="F12098" t="s">
        <v>128</v>
      </c>
      <c r="G12098" t="s">
        <v>390</v>
      </c>
      <c r="H12098" s="1">
        <v>2019</v>
      </c>
      <c r="I12098" s="2">
        <v>500</v>
      </c>
      <c r="J12098" s="3">
        <v>1505</v>
      </c>
      <c r="K12098">
        <f>Table1[[#This Row],[Total Revenue + Open]]/Table1[[#This Row],[Qty]]</f>
        <v>3.01</v>
      </c>
      <c r="L12098">
        <f>Table1[[#This Row],[Total Revenue + Open]]/Table1[[#This Row],[Qty]]</f>
        <v>3.01</v>
      </c>
    </row>
    <row r="12099" spans="1:12" hidden="1">
      <c r="A12099" t="s">
        <v>710</v>
      </c>
      <c r="B12099" t="s">
        <v>351</v>
      </c>
      <c r="C12099" t="s">
        <v>351</v>
      </c>
      <c r="D12099" t="s">
        <v>734</v>
      </c>
      <c r="E12099" t="s">
        <v>15</v>
      </c>
      <c r="F12099" t="s">
        <v>128</v>
      </c>
      <c r="G12099" t="s">
        <v>390</v>
      </c>
      <c r="H12099" s="1">
        <v>2019</v>
      </c>
      <c r="I12099" s="2">
        <v>500</v>
      </c>
      <c r="J12099" s="3">
        <v>1505</v>
      </c>
      <c r="K12099">
        <f>Table1[[#This Row],[Total Revenue + Open]]/Table1[[#This Row],[Qty]]</f>
        <v>3.01</v>
      </c>
      <c r="L12099">
        <f>Table1[[#This Row],[Total Revenue + Open]]/Table1[[#This Row],[Qty]]</f>
        <v>3.01</v>
      </c>
    </row>
    <row r="12100" spans="1:12" hidden="1">
      <c r="A12100" t="s">
        <v>710</v>
      </c>
      <c r="B12100" t="s">
        <v>351</v>
      </c>
      <c r="C12100" t="s">
        <v>351</v>
      </c>
      <c r="D12100" t="s">
        <v>734</v>
      </c>
      <c r="E12100" t="s">
        <v>15</v>
      </c>
      <c r="F12100" t="s">
        <v>128</v>
      </c>
      <c r="G12100" t="s">
        <v>390</v>
      </c>
      <c r="H12100" s="1">
        <v>2019</v>
      </c>
      <c r="I12100" s="2">
        <v>500</v>
      </c>
      <c r="J12100" s="3">
        <v>1505</v>
      </c>
      <c r="K12100">
        <f>Table1[[#This Row],[Total Revenue + Open]]/Table1[[#This Row],[Qty]]</f>
        <v>3.01</v>
      </c>
      <c r="L12100">
        <f>Table1[[#This Row],[Total Revenue + Open]]/Table1[[#This Row],[Qty]]</f>
        <v>3.01</v>
      </c>
    </row>
    <row r="12101" spans="1:12" hidden="1">
      <c r="A12101" t="s">
        <v>710</v>
      </c>
      <c r="B12101" t="s">
        <v>351</v>
      </c>
      <c r="C12101" t="s">
        <v>351</v>
      </c>
      <c r="D12101" t="s">
        <v>734</v>
      </c>
      <c r="E12101" t="s">
        <v>15</v>
      </c>
      <c r="F12101" t="s">
        <v>128</v>
      </c>
      <c r="G12101" t="s">
        <v>390</v>
      </c>
      <c r="H12101" s="1">
        <v>2019</v>
      </c>
      <c r="I12101" s="2">
        <v>500</v>
      </c>
      <c r="J12101" s="3">
        <v>1505</v>
      </c>
      <c r="K12101">
        <f>Table1[[#This Row],[Total Revenue + Open]]/Table1[[#This Row],[Qty]]</f>
        <v>3.01</v>
      </c>
      <c r="L12101">
        <f>Table1[[#This Row],[Total Revenue + Open]]/Table1[[#This Row],[Qty]]</f>
        <v>3.01</v>
      </c>
    </row>
    <row r="12102" spans="1:12" hidden="1">
      <c r="A12102" t="s">
        <v>710</v>
      </c>
      <c r="B12102" t="s">
        <v>351</v>
      </c>
      <c r="C12102" t="s">
        <v>351</v>
      </c>
      <c r="D12102" t="s">
        <v>734</v>
      </c>
      <c r="E12102" t="s">
        <v>15</v>
      </c>
      <c r="F12102" t="s">
        <v>128</v>
      </c>
      <c r="G12102" t="s">
        <v>390</v>
      </c>
      <c r="H12102" s="1">
        <v>2020</v>
      </c>
      <c r="I12102" s="2">
        <v>500</v>
      </c>
      <c r="J12102" s="3">
        <v>1505</v>
      </c>
      <c r="K12102">
        <f>Table1[[#This Row],[Total Revenue + Open]]/Table1[[#This Row],[Qty]]</f>
        <v>3.01</v>
      </c>
      <c r="L12102">
        <f>Table1[[#This Row],[Total Revenue + Open]]/Table1[[#This Row],[Qty]]</f>
        <v>3.01</v>
      </c>
    </row>
    <row r="12103" spans="1:12" hidden="1">
      <c r="A12103" t="s">
        <v>710</v>
      </c>
      <c r="B12103" t="s">
        <v>351</v>
      </c>
      <c r="C12103" t="s">
        <v>351</v>
      </c>
      <c r="D12103" t="s">
        <v>734</v>
      </c>
      <c r="E12103" t="s">
        <v>15</v>
      </c>
      <c r="F12103" t="s">
        <v>128</v>
      </c>
      <c r="G12103" t="s">
        <v>390</v>
      </c>
      <c r="H12103" s="1">
        <v>2020</v>
      </c>
      <c r="I12103" s="2">
        <v>400</v>
      </c>
      <c r="J12103" s="3">
        <v>1204</v>
      </c>
      <c r="K12103">
        <f>Table1[[#This Row],[Total Revenue + Open]]/Table1[[#This Row],[Qty]]</f>
        <v>3.01</v>
      </c>
      <c r="L12103">
        <f>Table1[[#This Row],[Total Revenue + Open]]/Table1[[#This Row],[Qty]]</f>
        <v>3.01</v>
      </c>
    </row>
    <row r="12104" spans="1:12" hidden="1">
      <c r="A12104" t="s">
        <v>710</v>
      </c>
      <c r="B12104" t="s">
        <v>351</v>
      </c>
      <c r="C12104" t="s">
        <v>351</v>
      </c>
      <c r="D12104" t="s">
        <v>734</v>
      </c>
      <c r="E12104" t="s">
        <v>15</v>
      </c>
      <c r="F12104" t="s">
        <v>128</v>
      </c>
      <c r="G12104" t="s">
        <v>390</v>
      </c>
      <c r="H12104" s="1">
        <v>2020</v>
      </c>
      <c r="I12104" s="2">
        <v>350</v>
      </c>
      <c r="J12104" s="3">
        <v>1053.5</v>
      </c>
      <c r="K12104">
        <f>Table1[[#This Row],[Total Revenue + Open]]/Table1[[#This Row],[Qty]]</f>
        <v>3.01</v>
      </c>
      <c r="L12104">
        <f>Table1[[#This Row],[Total Revenue + Open]]/Table1[[#This Row],[Qty]]</f>
        <v>3.01</v>
      </c>
    </row>
    <row r="12105" spans="1:12" hidden="1">
      <c r="A12105" t="s">
        <v>710</v>
      </c>
      <c r="B12105" t="s">
        <v>351</v>
      </c>
      <c r="C12105" t="s">
        <v>351</v>
      </c>
      <c r="D12105" t="s">
        <v>734</v>
      </c>
      <c r="E12105" t="s">
        <v>15</v>
      </c>
      <c r="F12105" t="s">
        <v>128</v>
      </c>
      <c r="G12105" t="s">
        <v>390</v>
      </c>
      <c r="H12105" s="1">
        <v>2020</v>
      </c>
      <c r="I12105" s="2">
        <v>200</v>
      </c>
      <c r="J12105" s="3">
        <v>602</v>
      </c>
      <c r="K12105">
        <f>Table1[[#This Row],[Total Revenue + Open]]/Table1[[#This Row],[Qty]]</f>
        <v>3.01</v>
      </c>
      <c r="L12105">
        <f>Table1[[#This Row],[Total Revenue + Open]]/Table1[[#This Row],[Qty]]</f>
        <v>3.01</v>
      </c>
    </row>
    <row r="12106" spans="1:12" hidden="1">
      <c r="A12106" t="s">
        <v>710</v>
      </c>
      <c r="B12106" t="s">
        <v>351</v>
      </c>
      <c r="C12106" t="s">
        <v>351</v>
      </c>
      <c r="D12106" t="s">
        <v>734</v>
      </c>
      <c r="E12106" t="s">
        <v>15</v>
      </c>
      <c r="F12106" t="s">
        <v>128</v>
      </c>
      <c r="G12106" t="s">
        <v>390</v>
      </c>
      <c r="H12106" s="1">
        <v>2020</v>
      </c>
      <c r="I12106" s="2">
        <v>250</v>
      </c>
      <c r="J12106" s="3">
        <v>752.5</v>
      </c>
      <c r="K12106">
        <f>Table1[[#This Row],[Total Revenue + Open]]/Table1[[#This Row],[Qty]]</f>
        <v>3.01</v>
      </c>
      <c r="L12106">
        <f>Table1[[#This Row],[Total Revenue + Open]]/Table1[[#This Row],[Qty]]</f>
        <v>3.01</v>
      </c>
    </row>
    <row r="12107" spans="1:12" hidden="1">
      <c r="A12107" t="s">
        <v>710</v>
      </c>
      <c r="B12107" t="s">
        <v>351</v>
      </c>
      <c r="C12107" t="s">
        <v>351</v>
      </c>
      <c r="D12107" t="s">
        <v>734</v>
      </c>
      <c r="E12107" t="s">
        <v>15</v>
      </c>
      <c r="F12107" t="s">
        <v>128</v>
      </c>
      <c r="G12107" t="s">
        <v>390</v>
      </c>
      <c r="H12107" s="1">
        <v>2021</v>
      </c>
      <c r="I12107" s="2">
        <v>300</v>
      </c>
      <c r="J12107" s="3">
        <v>903</v>
      </c>
      <c r="K12107">
        <f>Table1[[#This Row],[Total Revenue + Open]]/Table1[[#This Row],[Qty]]</f>
        <v>3.01</v>
      </c>
      <c r="L12107">
        <f>Table1[[#This Row],[Total Revenue + Open]]/Table1[[#This Row],[Qty]]</f>
        <v>3.01</v>
      </c>
    </row>
    <row r="12108" spans="1:12" hidden="1">
      <c r="A12108" t="s">
        <v>710</v>
      </c>
      <c r="B12108" t="s">
        <v>351</v>
      </c>
      <c r="C12108" t="s">
        <v>351</v>
      </c>
      <c r="D12108" t="s">
        <v>734</v>
      </c>
      <c r="E12108" t="s">
        <v>15</v>
      </c>
      <c r="F12108" t="s">
        <v>128</v>
      </c>
      <c r="G12108" t="s">
        <v>390</v>
      </c>
      <c r="H12108" s="1">
        <v>2021</v>
      </c>
      <c r="I12108" s="2">
        <v>800</v>
      </c>
      <c r="J12108" s="3">
        <v>2408</v>
      </c>
      <c r="K12108">
        <f>Table1[[#This Row],[Total Revenue + Open]]/Table1[[#This Row],[Qty]]</f>
        <v>3.01</v>
      </c>
      <c r="L12108">
        <f>Table1[[#This Row],[Total Revenue + Open]]/Table1[[#This Row],[Qty]]</f>
        <v>3.01</v>
      </c>
    </row>
    <row r="12109" spans="1:12" hidden="1">
      <c r="A12109" t="s">
        <v>710</v>
      </c>
      <c r="B12109" t="s">
        <v>351</v>
      </c>
      <c r="C12109" t="s">
        <v>351</v>
      </c>
      <c r="D12109" t="s">
        <v>734</v>
      </c>
      <c r="E12109" t="s">
        <v>15</v>
      </c>
      <c r="F12109" t="s">
        <v>128</v>
      </c>
      <c r="G12109" t="s">
        <v>390</v>
      </c>
      <c r="H12109" s="1">
        <v>2021</v>
      </c>
      <c r="I12109" s="2">
        <v>900</v>
      </c>
      <c r="J12109" s="3">
        <v>2709</v>
      </c>
      <c r="K12109">
        <f>Table1[[#This Row],[Total Revenue + Open]]/Table1[[#This Row],[Qty]]</f>
        <v>3.01</v>
      </c>
      <c r="L12109">
        <f>Table1[[#This Row],[Total Revenue + Open]]/Table1[[#This Row],[Qty]]</f>
        <v>3.01</v>
      </c>
    </row>
    <row r="12110" spans="1:12" hidden="1">
      <c r="A12110" t="s">
        <v>710</v>
      </c>
      <c r="B12110" t="s">
        <v>351</v>
      </c>
      <c r="C12110" t="s">
        <v>351</v>
      </c>
      <c r="D12110" t="s">
        <v>734</v>
      </c>
      <c r="E12110" t="s">
        <v>15</v>
      </c>
      <c r="F12110" t="s">
        <v>128</v>
      </c>
      <c r="G12110" t="s">
        <v>390</v>
      </c>
      <c r="H12110" s="1">
        <v>2021</v>
      </c>
      <c r="I12110" s="2">
        <v>900</v>
      </c>
      <c r="J12110" s="3">
        <v>2709</v>
      </c>
      <c r="K12110">
        <f>Table1[[#This Row],[Total Revenue + Open]]/Table1[[#This Row],[Qty]]</f>
        <v>3.01</v>
      </c>
      <c r="L12110">
        <f>Table1[[#This Row],[Total Revenue + Open]]/Table1[[#This Row],[Qty]]</f>
        <v>3.01</v>
      </c>
    </row>
    <row r="12111" spans="1:12" hidden="1">
      <c r="A12111" t="s">
        <v>710</v>
      </c>
      <c r="B12111" t="s">
        <v>351</v>
      </c>
      <c r="C12111" t="s">
        <v>351</v>
      </c>
      <c r="D12111" t="s">
        <v>734</v>
      </c>
      <c r="E12111" t="s">
        <v>15</v>
      </c>
      <c r="F12111" t="s">
        <v>128</v>
      </c>
      <c r="G12111" t="s">
        <v>390</v>
      </c>
      <c r="H12111" s="1">
        <v>2021</v>
      </c>
      <c r="I12111" s="2">
        <v>650</v>
      </c>
      <c r="J12111" s="3">
        <v>1956.5</v>
      </c>
      <c r="K12111">
        <f>Table1[[#This Row],[Total Revenue + Open]]/Table1[[#This Row],[Qty]]</f>
        <v>3.01</v>
      </c>
      <c r="L12111">
        <f>Table1[[#This Row],[Total Revenue + Open]]/Table1[[#This Row],[Qty]]</f>
        <v>3.01</v>
      </c>
    </row>
    <row r="12112" spans="1:12" hidden="1">
      <c r="A12112" t="s">
        <v>710</v>
      </c>
      <c r="B12112" t="s">
        <v>351</v>
      </c>
      <c r="C12112" t="s">
        <v>351</v>
      </c>
      <c r="D12112" t="s">
        <v>734</v>
      </c>
      <c r="E12112" t="s">
        <v>15</v>
      </c>
      <c r="F12112" t="s">
        <v>128</v>
      </c>
      <c r="G12112" t="s">
        <v>364</v>
      </c>
      <c r="H12112" s="1">
        <v>2018</v>
      </c>
      <c r="I12112" s="2">
        <v>2520</v>
      </c>
      <c r="J12112" s="3">
        <v>7475</v>
      </c>
      <c r="K12112">
        <f>Table1[[#This Row],[Total Revenue + Open]]/Table1[[#This Row],[Qty]]</f>
        <v>2.9662698412698414</v>
      </c>
      <c r="L12112">
        <f>Table1[[#This Row],[Total Revenue + Open]]/Table1[[#This Row],[Qty]]</f>
        <v>2.9662698412698414</v>
      </c>
    </row>
    <row r="12113" spans="1:12" hidden="1">
      <c r="A12113" t="s">
        <v>710</v>
      </c>
      <c r="B12113" t="s">
        <v>351</v>
      </c>
      <c r="C12113" t="s">
        <v>351</v>
      </c>
      <c r="D12113" t="s">
        <v>734</v>
      </c>
      <c r="E12113" t="s">
        <v>15</v>
      </c>
      <c r="F12113" t="s">
        <v>128</v>
      </c>
      <c r="G12113" t="s">
        <v>364</v>
      </c>
      <c r="H12113" s="1">
        <v>2018</v>
      </c>
      <c r="I12113" s="2">
        <v>4320</v>
      </c>
      <c r="J12113" s="3">
        <v>12857</v>
      </c>
      <c r="K12113">
        <f>Table1[[#This Row],[Total Revenue + Open]]/Table1[[#This Row],[Qty]]</f>
        <v>2.9761574074074075</v>
      </c>
      <c r="L12113">
        <f>Table1[[#This Row],[Total Revenue + Open]]/Table1[[#This Row],[Qty]]</f>
        <v>2.9761574074074075</v>
      </c>
    </row>
    <row r="12114" spans="1:12" hidden="1">
      <c r="A12114" t="s">
        <v>710</v>
      </c>
      <c r="B12114" t="s">
        <v>351</v>
      </c>
      <c r="C12114" t="s">
        <v>351</v>
      </c>
      <c r="D12114" t="s">
        <v>734</v>
      </c>
      <c r="E12114" t="s">
        <v>15</v>
      </c>
      <c r="F12114" t="s">
        <v>128</v>
      </c>
      <c r="G12114" t="s">
        <v>364</v>
      </c>
      <c r="H12114" s="1">
        <v>2018</v>
      </c>
      <c r="I12114" s="2">
        <v>2160</v>
      </c>
      <c r="J12114" s="3">
        <v>6428.5</v>
      </c>
      <c r="K12114">
        <f>Table1[[#This Row],[Total Revenue + Open]]/Table1[[#This Row],[Qty]]</f>
        <v>2.9761574074074075</v>
      </c>
      <c r="L12114">
        <f>Table1[[#This Row],[Total Revenue + Open]]/Table1[[#This Row],[Qty]]</f>
        <v>2.9761574074074075</v>
      </c>
    </row>
    <row r="12115" spans="1:12" hidden="1">
      <c r="A12115" t="s">
        <v>710</v>
      </c>
      <c r="B12115" t="s">
        <v>351</v>
      </c>
      <c r="C12115" t="s">
        <v>351</v>
      </c>
      <c r="D12115" t="s">
        <v>734</v>
      </c>
      <c r="E12115" t="s">
        <v>15</v>
      </c>
      <c r="F12115" t="s">
        <v>128</v>
      </c>
      <c r="G12115" t="s">
        <v>364</v>
      </c>
      <c r="H12115" s="1">
        <v>2018</v>
      </c>
      <c r="I12115" s="2">
        <v>150</v>
      </c>
      <c r="J12115" s="3">
        <v>448.5</v>
      </c>
      <c r="K12115">
        <f>Table1[[#This Row],[Total Revenue + Open]]/Table1[[#This Row],[Qty]]</f>
        <v>2.99</v>
      </c>
      <c r="L12115">
        <f>Table1[[#This Row],[Total Revenue + Open]]/Table1[[#This Row],[Qty]]</f>
        <v>2.99</v>
      </c>
    </row>
    <row r="12116" spans="1:12" hidden="1">
      <c r="A12116" t="s">
        <v>710</v>
      </c>
      <c r="B12116" t="s">
        <v>351</v>
      </c>
      <c r="C12116" t="s">
        <v>351</v>
      </c>
      <c r="D12116" t="s">
        <v>734</v>
      </c>
      <c r="E12116" t="s">
        <v>15</v>
      </c>
      <c r="F12116" t="s">
        <v>128</v>
      </c>
      <c r="G12116" t="s">
        <v>364</v>
      </c>
      <c r="H12116" s="1">
        <v>2019</v>
      </c>
      <c r="I12116" s="2">
        <v>1810</v>
      </c>
      <c r="J12116" s="3">
        <v>5382</v>
      </c>
      <c r="K12116">
        <f>Table1[[#This Row],[Total Revenue + Open]]/Table1[[#This Row],[Qty]]</f>
        <v>2.9734806629834254</v>
      </c>
      <c r="L12116">
        <f>Table1[[#This Row],[Total Revenue + Open]]/Table1[[#This Row],[Qty]]</f>
        <v>2.9734806629834254</v>
      </c>
    </row>
    <row r="12117" spans="1:12" hidden="1">
      <c r="A12117" t="s">
        <v>710</v>
      </c>
      <c r="B12117" t="s">
        <v>351</v>
      </c>
      <c r="C12117" t="s">
        <v>351</v>
      </c>
      <c r="D12117" t="s">
        <v>734</v>
      </c>
      <c r="E12117" t="s">
        <v>15</v>
      </c>
      <c r="F12117" t="s">
        <v>128</v>
      </c>
      <c r="G12117" t="s">
        <v>364</v>
      </c>
      <c r="H12117" s="1">
        <v>2019</v>
      </c>
      <c r="I12117" s="2">
        <v>950</v>
      </c>
      <c r="J12117" s="3">
        <v>2840.5</v>
      </c>
      <c r="K12117">
        <f>Table1[[#This Row],[Total Revenue + Open]]/Table1[[#This Row],[Qty]]</f>
        <v>2.99</v>
      </c>
      <c r="L12117">
        <f>Table1[[#This Row],[Total Revenue + Open]]/Table1[[#This Row],[Qty]]</f>
        <v>2.99</v>
      </c>
    </row>
    <row r="12118" spans="1:12" hidden="1">
      <c r="A12118" t="s">
        <v>710</v>
      </c>
      <c r="B12118" t="s">
        <v>351</v>
      </c>
      <c r="C12118" t="s">
        <v>351</v>
      </c>
      <c r="D12118" t="s">
        <v>734</v>
      </c>
      <c r="E12118" t="s">
        <v>15</v>
      </c>
      <c r="F12118" t="s">
        <v>128</v>
      </c>
      <c r="G12118" t="s">
        <v>364</v>
      </c>
      <c r="H12118" s="1">
        <v>2019</v>
      </c>
      <c r="I12118" s="2">
        <v>500</v>
      </c>
      <c r="J12118" s="3">
        <v>1495</v>
      </c>
      <c r="K12118">
        <f>Table1[[#This Row],[Total Revenue + Open]]/Table1[[#This Row],[Qty]]</f>
        <v>2.99</v>
      </c>
      <c r="L12118">
        <f>Table1[[#This Row],[Total Revenue + Open]]/Table1[[#This Row],[Qty]]</f>
        <v>2.99</v>
      </c>
    </row>
    <row r="12119" spans="1:12" hidden="1">
      <c r="A12119" t="s">
        <v>710</v>
      </c>
      <c r="B12119" t="s">
        <v>351</v>
      </c>
      <c r="C12119" t="s">
        <v>351</v>
      </c>
      <c r="D12119" t="s">
        <v>734</v>
      </c>
      <c r="E12119" t="s">
        <v>15</v>
      </c>
      <c r="F12119" t="s">
        <v>128</v>
      </c>
      <c r="G12119" t="s">
        <v>364</v>
      </c>
      <c r="H12119" s="1">
        <v>2019</v>
      </c>
      <c r="I12119" s="2">
        <v>3220</v>
      </c>
      <c r="J12119" s="3">
        <v>9568</v>
      </c>
      <c r="K12119">
        <f>Table1[[#This Row],[Total Revenue + Open]]/Table1[[#This Row],[Qty]]</f>
        <v>2.9714285714285715</v>
      </c>
      <c r="L12119">
        <f>Table1[[#This Row],[Total Revenue + Open]]/Table1[[#This Row],[Qty]]</f>
        <v>2.9714285714285715</v>
      </c>
    </row>
    <row r="12120" spans="1:12" hidden="1">
      <c r="A12120" t="s">
        <v>710</v>
      </c>
      <c r="B12120" t="s">
        <v>351</v>
      </c>
      <c r="C12120" t="s">
        <v>351</v>
      </c>
      <c r="D12120" t="s">
        <v>734</v>
      </c>
      <c r="E12120" t="s">
        <v>15</v>
      </c>
      <c r="F12120" t="s">
        <v>128</v>
      </c>
      <c r="G12120" t="s">
        <v>364</v>
      </c>
      <c r="H12120" s="1">
        <v>2019</v>
      </c>
      <c r="I12120" s="2">
        <v>4125</v>
      </c>
      <c r="J12120" s="3">
        <v>12259</v>
      </c>
      <c r="K12120">
        <f>Table1[[#This Row],[Total Revenue + Open]]/Table1[[#This Row],[Qty]]</f>
        <v>2.9718787878787878</v>
      </c>
      <c r="L12120">
        <f>Table1[[#This Row],[Total Revenue + Open]]/Table1[[#This Row],[Qty]]</f>
        <v>2.9718787878787878</v>
      </c>
    </row>
    <row r="12121" spans="1:12" hidden="1">
      <c r="A12121" t="s">
        <v>710</v>
      </c>
      <c r="B12121" t="s">
        <v>351</v>
      </c>
      <c r="C12121" t="s">
        <v>351</v>
      </c>
      <c r="D12121" t="s">
        <v>734</v>
      </c>
      <c r="E12121" t="s">
        <v>15</v>
      </c>
      <c r="F12121" t="s">
        <v>128</v>
      </c>
      <c r="G12121" t="s">
        <v>364</v>
      </c>
      <c r="H12121" s="1">
        <v>2019</v>
      </c>
      <c r="I12121" s="2">
        <v>500</v>
      </c>
      <c r="J12121" s="3">
        <v>1495</v>
      </c>
      <c r="K12121">
        <f>Table1[[#This Row],[Total Revenue + Open]]/Table1[[#This Row],[Qty]]</f>
        <v>2.99</v>
      </c>
      <c r="L12121">
        <f>Table1[[#This Row],[Total Revenue + Open]]/Table1[[#This Row],[Qty]]</f>
        <v>2.99</v>
      </c>
    </row>
    <row r="12122" spans="1:12" hidden="1">
      <c r="A12122" t="s">
        <v>710</v>
      </c>
      <c r="B12122" t="s">
        <v>351</v>
      </c>
      <c r="C12122" t="s">
        <v>351</v>
      </c>
      <c r="D12122" t="s">
        <v>734</v>
      </c>
      <c r="E12122" t="s">
        <v>15</v>
      </c>
      <c r="F12122" t="s">
        <v>128</v>
      </c>
      <c r="G12122" t="s">
        <v>364</v>
      </c>
      <c r="H12122" s="1">
        <v>2019</v>
      </c>
      <c r="I12122" s="2">
        <v>500</v>
      </c>
      <c r="J12122" s="3">
        <v>1495</v>
      </c>
      <c r="K12122">
        <f>Table1[[#This Row],[Total Revenue + Open]]/Table1[[#This Row],[Qty]]</f>
        <v>2.99</v>
      </c>
      <c r="L12122">
        <f>Table1[[#This Row],[Total Revenue + Open]]/Table1[[#This Row],[Qty]]</f>
        <v>2.99</v>
      </c>
    </row>
    <row r="12123" spans="1:12" hidden="1">
      <c r="A12123" t="s">
        <v>710</v>
      </c>
      <c r="B12123" t="s">
        <v>351</v>
      </c>
      <c r="C12123" t="s">
        <v>351</v>
      </c>
      <c r="D12123" t="s">
        <v>734</v>
      </c>
      <c r="E12123" t="s">
        <v>15</v>
      </c>
      <c r="F12123" t="s">
        <v>128</v>
      </c>
      <c r="G12123" t="s">
        <v>364</v>
      </c>
      <c r="H12123" s="1">
        <v>2020</v>
      </c>
      <c r="I12123" s="2">
        <v>500</v>
      </c>
      <c r="J12123" s="3">
        <v>1495</v>
      </c>
      <c r="K12123">
        <f>Table1[[#This Row],[Total Revenue + Open]]/Table1[[#This Row],[Qty]]</f>
        <v>2.99</v>
      </c>
      <c r="L12123">
        <f>Table1[[#This Row],[Total Revenue + Open]]/Table1[[#This Row],[Qty]]</f>
        <v>2.99</v>
      </c>
    </row>
    <row r="12124" spans="1:12" hidden="1">
      <c r="A12124" t="s">
        <v>710</v>
      </c>
      <c r="B12124" t="s">
        <v>351</v>
      </c>
      <c r="C12124" t="s">
        <v>351</v>
      </c>
      <c r="D12124" t="s">
        <v>734</v>
      </c>
      <c r="E12124" t="s">
        <v>15</v>
      </c>
      <c r="F12124" t="s">
        <v>128</v>
      </c>
      <c r="G12124" t="s">
        <v>364</v>
      </c>
      <c r="H12124" s="1">
        <v>2020</v>
      </c>
      <c r="I12124" s="2">
        <v>500</v>
      </c>
      <c r="J12124" s="3">
        <v>1495</v>
      </c>
      <c r="K12124">
        <f>Table1[[#This Row],[Total Revenue + Open]]/Table1[[#This Row],[Qty]]</f>
        <v>2.99</v>
      </c>
      <c r="L12124">
        <f>Table1[[#This Row],[Total Revenue + Open]]/Table1[[#This Row],[Qty]]</f>
        <v>2.99</v>
      </c>
    </row>
    <row r="12125" spans="1:12" hidden="1">
      <c r="A12125" t="s">
        <v>710</v>
      </c>
      <c r="B12125" t="s">
        <v>351</v>
      </c>
      <c r="C12125" t="s">
        <v>351</v>
      </c>
      <c r="D12125" t="s">
        <v>734</v>
      </c>
      <c r="E12125" t="s">
        <v>15</v>
      </c>
      <c r="F12125" t="s">
        <v>128</v>
      </c>
      <c r="G12125" t="s">
        <v>364</v>
      </c>
      <c r="H12125" s="1">
        <v>2020</v>
      </c>
      <c r="I12125" s="2">
        <v>250</v>
      </c>
      <c r="J12125" s="3">
        <v>747.5</v>
      </c>
      <c r="K12125">
        <f>Table1[[#This Row],[Total Revenue + Open]]/Table1[[#This Row],[Qty]]</f>
        <v>2.99</v>
      </c>
      <c r="L12125">
        <f>Table1[[#This Row],[Total Revenue + Open]]/Table1[[#This Row],[Qty]]</f>
        <v>2.99</v>
      </c>
    </row>
    <row r="12126" spans="1:12" hidden="1">
      <c r="A12126" t="s">
        <v>710</v>
      </c>
      <c r="B12126" t="s">
        <v>351</v>
      </c>
      <c r="C12126" t="s">
        <v>351</v>
      </c>
      <c r="D12126" t="s">
        <v>734</v>
      </c>
      <c r="E12126" t="s">
        <v>15</v>
      </c>
      <c r="F12126" t="s">
        <v>128</v>
      </c>
      <c r="G12126" t="s">
        <v>364</v>
      </c>
      <c r="H12126" s="1">
        <v>2020</v>
      </c>
      <c r="I12126" s="2">
        <v>300</v>
      </c>
      <c r="J12126" s="3">
        <v>897</v>
      </c>
      <c r="K12126">
        <f>Table1[[#This Row],[Total Revenue + Open]]/Table1[[#This Row],[Qty]]</f>
        <v>2.99</v>
      </c>
      <c r="L12126">
        <f>Table1[[#This Row],[Total Revenue + Open]]/Table1[[#This Row],[Qty]]</f>
        <v>2.99</v>
      </c>
    </row>
    <row r="12127" spans="1:12" hidden="1">
      <c r="A12127" t="s">
        <v>710</v>
      </c>
      <c r="B12127" t="s">
        <v>351</v>
      </c>
      <c r="C12127" t="s">
        <v>351</v>
      </c>
      <c r="D12127" t="s">
        <v>734</v>
      </c>
      <c r="E12127" t="s">
        <v>15</v>
      </c>
      <c r="F12127" t="s">
        <v>128</v>
      </c>
      <c r="G12127" t="s">
        <v>364</v>
      </c>
      <c r="H12127" s="1">
        <v>2021</v>
      </c>
      <c r="I12127" s="2">
        <v>100</v>
      </c>
      <c r="J12127" s="3">
        <v>299</v>
      </c>
      <c r="K12127">
        <f>Table1[[#This Row],[Total Revenue + Open]]/Table1[[#This Row],[Qty]]</f>
        <v>2.99</v>
      </c>
      <c r="L12127">
        <f>Table1[[#This Row],[Total Revenue + Open]]/Table1[[#This Row],[Qty]]</f>
        <v>2.99</v>
      </c>
    </row>
    <row r="12128" spans="1:12" hidden="1">
      <c r="A12128" t="s">
        <v>710</v>
      </c>
      <c r="B12128" t="s">
        <v>351</v>
      </c>
      <c r="C12128" t="s">
        <v>351</v>
      </c>
      <c r="D12128" t="s">
        <v>734</v>
      </c>
      <c r="E12128" t="s">
        <v>15</v>
      </c>
      <c r="F12128" t="s">
        <v>128</v>
      </c>
      <c r="G12128" t="s">
        <v>364</v>
      </c>
      <c r="H12128" s="1">
        <v>2021</v>
      </c>
      <c r="I12128" s="2">
        <v>500</v>
      </c>
      <c r="J12128" s="3">
        <v>1495</v>
      </c>
      <c r="K12128">
        <f>Table1[[#This Row],[Total Revenue + Open]]/Table1[[#This Row],[Qty]]</f>
        <v>2.99</v>
      </c>
      <c r="L12128">
        <f>Table1[[#This Row],[Total Revenue + Open]]/Table1[[#This Row],[Qty]]</f>
        <v>2.99</v>
      </c>
    </row>
    <row r="12129" spans="1:12" hidden="1">
      <c r="A12129" t="s">
        <v>710</v>
      </c>
      <c r="B12129" t="s">
        <v>351</v>
      </c>
      <c r="C12129" t="s">
        <v>351</v>
      </c>
      <c r="D12129" t="s">
        <v>734</v>
      </c>
      <c r="E12129" t="s">
        <v>15</v>
      </c>
      <c r="F12129" t="s">
        <v>128</v>
      </c>
      <c r="G12129" t="s">
        <v>364</v>
      </c>
      <c r="H12129" s="1">
        <v>2021</v>
      </c>
      <c r="I12129" s="2">
        <v>150</v>
      </c>
      <c r="J12129" s="3">
        <v>448.5</v>
      </c>
      <c r="K12129">
        <f>Table1[[#This Row],[Total Revenue + Open]]/Table1[[#This Row],[Qty]]</f>
        <v>2.99</v>
      </c>
      <c r="L12129">
        <f>Table1[[#This Row],[Total Revenue + Open]]/Table1[[#This Row],[Qty]]</f>
        <v>2.99</v>
      </c>
    </row>
    <row r="12130" spans="1:12" hidden="1">
      <c r="A12130" t="s">
        <v>710</v>
      </c>
      <c r="B12130" t="s">
        <v>351</v>
      </c>
      <c r="C12130" t="s">
        <v>351</v>
      </c>
      <c r="D12130" t="s">
        <v>734</v>
      </c>
      <c r="E12130" t="s">
        <v>15</v>
      </c>
      <c r="F12130" t="s">
        <v>128</v>
      </c>
      <c r="G12130" t="s">
        <v>364</v>
      </c>
      <c r="H12130" s="1">
        <v>2021</v>
      </c>
      <c r="I12130" s="2">
        <v>300</v>
      </c>
      <c r="J12130" s="3">
        <v>897</v>
      </c>
      <c r="K12130">
        <f>Table1[[#This Row],[Total Revenue + Open]]/Table1[[#This Row],[Qty]]</f>
        <v>2.99</v>
      </c>
      <c r="L12130">
        <f>Table1[[#This Row],[Total Revenue + Open]]/Table1[[#This Row],[Qty]]</f>
        <v>2.99</v>
      </c>
    </row>
    <row r="12131" spans="1:12" hidden="1">
      <c r="A12131" t="s">
        <v>710</v>
      </c>
      <c r="B12131" t="s">
        <v>351</v>
      </c>
      <c r="C12131" t="s">
        <v>351</v>
      </c>
      <c r="D12131" t="s">
        <v>734</v>
      </c>
      <c r="E12131" t="s">
        <v>15</v>
      </c>
      <c r="F12131" t="s">
        <v>128</v>
      </c>
      <c r="G12131" t="s">
        <v>364</v>
      </c>
      <c r="H12131" s="1">
        <v>2021</v>
      </c>
      <c r="I12131" s="2">
        <v>350</v>
      </c>
      <c r="J12131" s="3">
        <v>1046.5</v>
      </c>
      <c r="K12131">
        <f>Table1[[#This Row],[Total Revenue + Open]]/Table1[[#This Row],[Qty]]</f>
        <v>2.99</v>
      </c>
      <c r="L12131">
        <f>Table1[[#This Row],[Total Revenue + Open]]/Table1[[#This Row],[Qty]]</f>
        <v>2.99</v>
      </c>
    </row>
    <row r="12132" spans="1:12" hidden="1">
      <c r="A12132" t="s">
        <v>710</v>
      </c>
      <c r="B12132" t="s">
        <v>351</v>
      </c>
      <c r="C12132" t="s">
        <v>351</v>
      </c>
      <c r="D12132" t="s">
        <v>734</v>
      </c>
      <c r="E12132" t="s">
        <v>15</v>
      </c>
      <c r="F12132" t="s">
        <v>128</v>
      </c>
      <c r="G12132" t="s">
        <v>364</v>
      </c>
      <c r="H12132" s="1">
        <v>2017</v>
      </c>
      <c r="I12132" s="2">
        <v>1135</v>
      </c>
      <c r="J12132" s="3">
        <v>3386.25</v>
      </c>
      <c r="K12132">
        <f>Table1[[#This Row],[Total Revenue + Open]]/Table1[[#This Row],[Qty]]</f>
        <v>2.9834801762114536</v>
      </c>
      <c r="L12132">
        <f>Table1[[#This Row],[Total Revenue + Open]]/Table1[[#This Row],[Qty]]</f>
        <v>2.9834801762114536</v>
      </c>
    </row>
    <row r="12133" spans="1:12" hidden="1">
      <c r="A12133" t="s">
        <v>710</v>
      </c>
      <c r="B12133" t="s">
        <v>351</v>
      </c>
      <c r="C12133" t="s">
        <v>351</v>
      </c>
      <c r="D12133" t="s">
        <v>734</v>
      </c>
      <c r="E12133" t="s">
        <v>15</v>
      </c>
      <c r="F12133" t="s">
        <v>128</v>
      </c>
      <c r="G12133" t="s">
        <v>364</v>
      </c>
      <c r="H12133" s="1">
        <v>2018</v>
      </c>
      <c r="I12133" s="2">
        <v>1535</v>
      </c>
      <c r="J12133" s="3">
        <v>4590.25</v>
      </c>
      <c r="K12133">
        <f>Table1[[#This Row],[Total Revenue + Open]]/Table1[[#This Row],[Qty]]</f>
        <v>2.9903908794788272</v>
      </c>
      <c r="L12133">
        <f>Table1[[#This Row],[Total Revenue + Open]]/Table1[[#This Row],[Qty]]</f>
        <v>2.9903908794788272</v>
      </c>
    </row>
    <row r="12134" spans="1:12" hidden="1">
      <c r="A12134" t="s">
        <v>710</v>
      </c>
      <c r="B12134" t="s">
        <v>351</v>
      </c>
      <c r="C12134" t="s">
        <v>351</v>
      </c>
      <c r="D12134" t="s">
        <v>734</v>
      </c>
      <c r="E12134" t="s">
        <v>15</v>
      </c>
      <c r="F12134" t="s">
        <v>128</v>
      </c>
      <c r="G12134" t="s">
        <v>364</v>
      </c>
      <c r="H12134" s="1">
        <v>2018</v>
      </c>
      <c r="I12134" s="2">
        <v>500</v>
      </c>
      <c r="J12134" s="3">
        <v>1505</v>
      </c>
      <c r="K12134">
        <f>Table1[[#This Row],[Total Revenue + Open]]/Table1[[#This Row],[Qty]]</f>
        <v>3.01</v>
      </c>
      <c r="L12134">
        <f>Table1[[#This Row],[Total Revenue + Open]]/Table1[[#This Row],[Qty]]</f>
        <v>3.01</v>
      </c>
    </row>
    <row r="12135" spans="1:12" hidden="1">
      <c r="A12135" t="s">
        <v>710</v>
      </c>
      <c r="B12135" t="s">
        <v>351</v>
      </c>
      <c r="C12135" t="s">
        <v>351</v>
      </c>
      <c r="D12135" t="s">
        <v>734</v>
      </c>
      <c r="E12135" t="s">
        <v>15</v>
      </c>
      <c r="F12135" t="s">
        <v>128</v>
      </c>
      <c r="G12135" t="s">
        <v>364</v>
      </c>
      <c r="H12135" s="1">
        <v>2019</v>
      </c>
      <c r="I12135" s="2">
        <v>500</v>
      </c>
      <c r="J12135" s="3">
        <v>1505</v>
      </c>
      <c r="K12135">
        <f>Table1[[#This Row],[Total Revenue + Open]]/Table1[[#This Row],[Qty]]</f>
        <v>3.01</v>
      </c>
      <c r="L12135">
        <f>Table1[[#This Row],[Total Revenue + Open]]/Table1[[#This Row],[Qty]]</f>
        <v>3.01</v>
      </c>
    </row>
    <row r="12136" spans="1:12" hidden="1">
      <c r="A12136" t="s">
        <v>710</v>
      </c>
      <c r="B12136" t="s">
        <v>351</v>
      </c>
      <c r="C12136" t="s">
        <v>351</v>
      </c>
      <c r="D12136" t="s">
        <v>734</v>
      </c>
      <c r="E12136" t="s">
        <v>15</v>
      </c>
      <c r="F12136" t="s">
        <v>128</v>
      </c>
      <c r="G12136" t="s">
        <v>364</v>
      </c>
      <c r="H12136" s="1">
        <v>2019</v>
      </c>
      <c r="I12136" s="2">
        <v>500</v>
      </c>
      <c r="J12136" s="3">
        <v>1505</v>
      </c>
      <c r="K12136">
        <f>Table1[[#This Row],[Total Revenue + Open]]/Table1[[#This Row],[Qty]]</f>
        <v>3.01</v>
      </c>
      <c r="L12136">
        <f>Table1[[#This Row],[Total Revenue + Open]]/Table1[[#This Row],[Qty]]</f>
        <v>3.01</v>
      </c>
    </row>
    <row r="12137" spans="1:12" hidden="1">
      <c r="A12137" t="s">
        <v>710</v>
      </c>
      <c r="B12137" t="s">
        <v>351</v>
      </c>
      <c r="C12137" t="s">
        <v>351</v>
      </c>
      <c r="D12137" t="s">
        <v>734</v>
      </c>
      <c r="E12137" t="s">
        <v>15</v>
      </c>
      <c r="F12137" t="s">
        <v>128</v>
      </c>
      <c r="G12137" t="s">
        <v>364</v>
      </c>
      <c r="H12137" s="1">
        <v>2018</v>
      </c>
      <c r="I12137" s="2">
        <v>700</v>
      </c>
      <c r="J12137" s="3">
        <v>2107</v>
      </c>
      <c r="K12137">
        <f>Table1[[#This Row],[Total Revenue + Open]]/Table1[[#This Row],[Qty]]</f>
        <v>3.01</v>
      </c>
      <c r="L12137">
        <f>Table1[[#This Row],[Total Revenue + Open]]/Table1[[#This Row],[Qty]]</f>
        <v>3.01</v>
      </c>
    </row>
    <row r="12138" spans="1:12" hidden="1">
      <c r="A12138" t="s">
        <v>710</v>
      </c>
      <c r="B12138" t="s">
        <v>351</v>
      </c>
      <c r="C12138" t="s">
        <v>351</v>
      </c>
      <c r="D12138" t="s">
        <v>734</v>
      </c>
      <c r="E12138" t="s">
        <v>15</v>
      </c>
      <c r="F12138" t="s">
        <v>128</v>
      </c>
      <c r="G12138" t="s">
        <v>364</v>
      </c>
      <c r="H12138" s="1">
        <v>2018</v>
      </c>
      <c r="I12138" s="2">
        <v>1000</v>
      </c>
      <c r="J12138" s="3">
        <v>3010</v>
      </c>
      <c r="K12138">
        <f>Table1[[#This Row],[Total Revenue + Open]]/Table1[[#This Row],[Qty]]</f>
        <v>3.01</v>
      </c>
      <c r="L12138">
        <f>Table1[[#This Row],[Total Revenue + Open]]/Table1[[#This Row],[Qty]]</f>
        <v>3.01</v>
      </c>
    </row>
    <row r="12139" spans="1:12" hidden="1">
      <c r="A12139" t="s">
        <v>710</v>
      </c>
      <c r="B12139" t="s">
        <v>351</v>
      </c>
      <c r="C12139" t="s">
        <v>351</v>
      </c>
      <c r="D12139" t="s">
        <v>734</v>
      </c>
      <c r="E12139" t="s">
        <v>15</v>
      </c>
      <c r="F12139" t="s">
        <v>128</v>
      </c>
      <c r="G12139" t="s">
        <v>364</v>
      </c>
      <c r="H12139" s="1">
        <v>2018</v>
      </c>
      <c r="I12139" s="2">
        <v>1275</v>
      </c>
      <c r="J12139" s="3">
        <v>3837.75</v>
      </c>
      <c r="K12139">
        <f>Table1[[#This Row],[Total Revenue + Open]]/Table1[[#This Row],[Qty]]</f>
        <v>3.01</v>
      </c>
      <c r="L12139">
        <f>Table1[[#This Row],[Total Revenue + Open]]/Table1[[#This Row],[Qty]]</f>
        <v>3.01</v>
      </c>
    </row>
    <row r="12140" spans="1:12" hidden="1">
      <c r="A12140" t="s">
        <v>710</v>
      </c>
      <c r="B12140" t="s">
        <v>351</v>
      </c>
      <c r="C12140" t="s">
        <v>351</v>
      </c>
      <c r="D12140" t="s">
        <v>734</v>
      </c>
      <c r="E12140" t="s">
        <v>15</v>
      </c>
      <c r="F12140" t="s">
        <v>128</v>
      </c>
      <c r="G12140" t="s">
        <v>364</v>
      </c>
      <c r="H12140" s="1">
        <v>2018</v>
      </c>
      <c r="I12140" s="2">
        <v>500</v>
      </c>
      <c r="J12140" s="3">
        <v>1505</v>
      </c>
      <c r="K12140">
        <f>Table1[[#This Row],[Total Revenue + Open]]/Table1[[#This Row],[Qty]]</f>
        <v>3.01</v>
      </c>
      <c r="L12140">
        <f>Table1[[#This Row],[Total Revenue + Open]]/Table1[[#This Row],[Qty]]</f>
        <v>3.01</v>
      </c>
    </row>
    <row r="12141" spans="1:12" hidden="1">
      <c r="A12141" t="s">
        <v>710</v>
      </c>
      <c r="B12141" t="s">
        <v>351</v>
      </c>
      <c r="C12141" t="s">
        <v>351</v>
      </c>
      <c r="D12141" t="s">
        <v>734</v>
      </c>
      <c r="E12141" t="s">
        <v>15</v>
      </c>
      <c r="F12141" t="s">
        <v>128</v>
      </c>
      <c r="G12141" t="s">
        <v>364</v>
      </c>
      <c r="H12141" s="1">
        <v>2019</v>
      </c>
      <c r="I12141" s="2">
        <v>1005</v>
      </c>
      <c r="J12141" s="3">
        <v>3010</v>
      </c>
      <c r="K12141">
        <f>Table1[[#This Row],[Total Revenue + Open]]/Table1[[#This Row],[Qty]]</f>
        <v>2.9950248756218905</v>
      </c>
      <c r="L12141">
        <f>Table1[[#This Row],[Total Revenue + Open]]/Table1[[#This Row],[Qty]]</f>
        <v>2.9950248756218905</v>
      </c>
    </row>
    <row r="12142" spans="1:12" hidden="1">
      <c r="A12142" t="s">
        <v>710</v>
      </c>
      <c r="B12142" t="s">
        <v>351</v>
      </c>
      <c r="C12142" t="s">
        <v>351</v>
      </c>
      <c r="D12142" t="s">
        <v>734</v>
      </c>
      <c r="E12142" t="s">
        <v>15</v>
      </c>
      <c r="F12142" t="s">
        <v>128</v>
      </c>
      <c r="G12142" t="s">
        <v>364</v>
      </c>
      <c r="H12142" s="1">
        <v>2019</v>
      </c>
      <c r="I12142" s="2">
        <v>500</v>
      </c>
      <c r="J12142" s="3">
        <v>1505</v>
      </c>
      <c r="K12142">
        <f>Table1[[#This Row],[Total Revenue + Open]]/Table1[[#This Row],[Qty]]</f>
        <v>3.01</v>
      </c>
      <c r="L12142">
        <f>Table1[[#This Row],[Total Revenue + Open]]/Table1[[#This Row],[Qty]]</f>
        <v>3.01</v>
      </c>
    </row>
    <row r="12143" spans="1:12" hidden="1">
      <c r="A12143" t="s">
        <v>710</v>
      </c>
      <c r="B12143" t="s">
        <v>351</v>
      </c>
      <c r="C12143" t="s">
        <v>351</v>
      </c>
      <c r="D12143" t="s">
        <v>734</v>
      </c>
      <c r="E12143" t="s">
        <v>15</v>
      </c>
      <c r="F12143" t="s">
        <v>128</v>
      </c>
      <c r="G12143" t="s">
        <v>364</v>
      </c>
      <c r="H12143" s="1">
        <v>2019</v>
      </c>
      <c r="I12143" s="2">
        <v>1110</v>
      </c>
      <c r="J12143" s="3">
        <v>3311</v>
      </c>
      <c r="K12143">
        <f>Table1[[#This Row],[Total Revenue + Open]]/Table1[[#This Row],[Qty]]</f>
        <v>2.9828828828828828</v>
      </c>
      <c r="L12143">
        <f>Table1[[#This Row],[Total Revenue + Open]]/Table1[[#This Row],[Qty]]</f>
        <v>2.9828828828828828</v>
      </c>
    </row>
    <row r="12144" spans="1:12" hidden="1">
      <c r="A12144" t="s">
        <v>710</v>
      </c>
      <c r="B12144" t="s">
        <v>351</v>
      </c>
      <c r="C12144" t="s">
        <v>351</v>
      </c>
      <c r="D12144" t="s">
        <v>734</v>
      </c>
      <c r="E12144" t="s">
        <v>15</v>
      </c>
      <c r="F12144" t="s">
        <v>128</v>
      </c>
      <c r="G12144" t="s">
        <v>364</v>
      </c>
      <c r="H12144" s="1">
        <v>2019</v>
      </c>
      <c r="I12144" s="2">
        <v>1200</v>
      </c>
      <c r="J12144" s="3">
        <v>3612</v>
      </c>
      <c r="K12144">
        <f>Table1[[#This Row],[Total Revenue + Open]]/Table1[[#This Row],[Qty]]</f>
        <v>3.01</v>
      </c>
      <c r="L12144">
        <f>Table1[[#This Row],[Total Revenue + Open]]/Table1[[#This Row],[Qty]]</f>
        <v>3.01</v>
      </c>
    </row>
    <row r="12145" spans="1:12" hidden="1">
      <c r="A12145" t="s">
        <v>710</v>
      </c>
      <c r="B12145" t="s">
        <v>351</v>
      </c>
      <c r="C12145" t="s">
        <v>351</v>
      </c>
      <c r="D12145" t="s">
        <v>734</v>
      </c>
      <c r="E12145" t="s">
        <v>15</v>
      </c>
      <c r="F12145" t="s">
        <v>128</v>
      </c>
      <c r="G12145" t="s">
        <v>364</v>
      </c>
      <c r="H12145" s="1">
        <v>2019</v>
      </c>
      <c r="I12145" s="2">
        <v>500</v>
      </c>
      <c r="J12145" s="3">
        <v>1505</v>
      </c>
      <c r="K12145">
        <f>Table1[[#This Row],[Total Revenue + Open]]/Table1[[#This Row],[Qty]]</f>
        <v>3.01</v>
      </c>
      <c r="L12145">
        <f>Table1[[#This Row],[Total Revenue + Open]]/Table1[[#This Row],[Qty]]</f>
        <v>3.01</v>
      </c>
    </row>
    <row r="12146" spans="1:12" hidden="1">
      <c r="A12146" t="s">
        <v>710</v>
      </c>
      <c r="B12146" t="s">
        <v>351</v>
      </c>
      <c r="C12146" t="s">
        <v>351</v>
      </c>
      <c r="D12146" t="s">
        <v>734</v>
      </c>
      <c r="E12146" t="s">
        <v>15</v>
      </c>
      <c r="F12146" t="s">
        <v>128</v>
      </c>
      <c r="G12146" t="s">
        <v>364</v>
      </c>
      <c r="H12146" s="1">
        <v>2020</v>
      </c>
      <c r="I12146" s="2">
        <v>500</v>
      </c>
      <c r="J12146" s="3">
        <v>1505</v>
      </c>
      <c r="K12146">
        <f>Table1[[#This Row],[Total Revenue + Open]]/Table1[[#This Row],[Qty]]</f>
        <v>3.01</v>
      </c>
      <c r="L12146">
        <f>Table1[[#This Row],[Total Revenue + Open]]/Table1[[#This Row],[Qty]]</f>
        <v>3.01</v>
      </c>
    </row>
    <row r="12147" spans="1:12" hidden="1">
      <c r="A12147" t="s">
        <v>710</v>
      </c>
      <c r="B12147" t="s">
        <v>351</v>
      </c>
      <c r="C12147" t="s">
        <v>351</v>
      </c>
      <c r="D12147" t="s">
        <v>734</v>
      </c>
      <c r="E12147" t="s">
        <v>15</v>
      </c>
      <c r="F12147" t="s">
        <v>128</v>
      </c>
      <c r="G12147" t="s">
        <v>364</v>
      </c>
      <c r="H12147" s="1">
        <v>2020</v>
      </c>
      <c r="I12147" s="2">
        <v>200</v>
      </c>
      <c r="J12147" s="3">
        <v>602</v>
      </c>
      <c r="K12147">
        <f>Table1[[#This Row],[Total Revenue + Open]]/Table1[[#This Row],[Qty]]</f>
        <v>3.01</v>
      </c>
      <c r="L12147">
        <f>Table1[[#This Row],[Total Revenue + Open]]/Table1[[#This Row],[Qty]]</f>
        <v>3.01</v>
      </c>
    </row>
    <row r="12148" spans="1:12" hidden="1">
      <c r="A12148" t="s">
        <v>710</v>
      </c>
      <c r="B12148" t="s">
        <v>351</v>
      </c>
      <c r="C12148" t="s">
        <v>351</v>
      </c>
      <c r="D12148" t="s">
        <v>734</v>
      </c>
      <c r="E12148" t="s">
        <v>15</v>
      </c>
      <c r="F12148" t="s">
        <v>128</v>
      </c>
      <c r="G12148" t="s">
        <v>364</v>
      </c>
      <c r="H12148" s="1">
        <v>2020</v>
      </c>
      <c r="I12148" s="2">
        <v>100</v>
      </c>
      <c r="J12148" s="3">
        <v>301</v>
      </c>
      <c r="K12148">
        <f>Table1[[#This Row],[Total Revenue + Open]]/Table1[[#This Row],[Qty]]</f>
        <v>3.01</v>
      </c>
      <c r="L12148">
        <f>Table1[[#This Row],[Total Revenue + Open]]/Table1[[#This Row],[Qty]]</f>
        <v>3.01</v>
      </c>
    </row>
    <row r="12149" spans="1:12" hidden="1">
      <c r="A12149" t="s">
        <v>710</v>
      </c>
      <c r="B12149" t="s">
        <v>351</v>
      </c>
      <c r="C12149" t="s">
        <v>351</v>
      </c>
      <c r="D12149" t="s">
        <v>734</v>
      </c>
      <c r="E12149" t="s">
        <v>15</v>
      </c>
      <c r="F12149" t="s">
        <v>128</v>
      </c>
      <c r="G12149" t="s">
        <v>364</v>
      </c>
      <c r="H12149" s="1">
        <v>2020</v>
      </c>
      <c r="I12149" s="2">
        <v>500</v>
      </c>
      <c r="J12149" s="3">
        <v>1505</v>
      </c>
      <c r="K12149">
        <f>Table1[[#This Row],[Total Revenue + Open]]/Table1[[#This Row],[Qty]]</f>
        <v>3.01</v>
      </c>
      <c r="L12149">
        <f>Table1[[#This Row],[Total Revenue + Open]]/Table1[[#This Row],[Qty]]</f>
        <v>3.01</v>
      </c>
    </row>
    <row r="12150" spans="1:12" hidden="1">
      <c r="A12150" t="s">
        <v>710</v>
      </c>
      <c r="B12150" t="s">
        <v>351</v>
      </c>
      <c r="C12150" t="s">
        <v>351</v>
      </c>
      <c r="D12150" t="s">
        <v>734</v>
      </c>
      <c r="E12150" t="s">
        <v>15</v>
      </c>
      <c r="F12150" t="s">
        <v>128</v>
      </c>
      <c r="G12150" t="s">
        <v>364</v>
      </c>
      <c r="H12150" s="1">
        <v>2021</v>
      </c>
      <c r="I12150" s="2">
        <v>200</v>
      </c>
      <c r="J12150" s="3">
        <v>602</v>
      </c>
      <c r="K12150">
        <f>Table1[[#This Row],[Total Revenue + Open]]/Table1[[#This Row],[Qty]]</f>
        <v>3.01</v>
      </c>
      <c r="L12150">
        <f>Table1[[#This Row],[Total Revenue + Open]]/Table1[[#This Row],[Qty]]</f>
        <v>3.01</v>
      </c>
    </row>
    <row r="12151" spans="1:12" hidden="1">
      <c r="A12151" t="s">
        <v>710</v>
      </c>
      <c r="B12151" t="s">
        <v>351</v>
      </c>
      <c r="C12151" t="s">
        <v>351</v>
      </c>
      <c r="D12151" t="s">
        <v>734</v>
      </c>
      <c r="E12151" t="s">
        <v>15</v>
      </c>
      <c r="F12151" t="s">
        <v>128</v>
      </c>
      <c r="G12151" t="s">
        <v>364</v>
      </c>
      <c r="H12151" s="1">
        <v>2021</v>
      </c>
      <c r="I12151" s="2">
        <v>100</v>
      </c>
      <c r="J12151" s="3">
        <v>301</v>
      </c>
      <c r="K12151">
        <f>Table1[[#This Row],[Total Revenue + Open]]/Table1[[#This Row],[Qty]]</f>
        <v>3.01</v>
      </c>
      <c r="L12151">
        <f>Table1[[#This Row],[Total Revenue + Open]]/Table1[[#This Row],[Qty]]</f>
        <v>3.01</v>
      </c>
    </row>
    <row r="12152" spans="1:12" hidden="1">
      <c r="A12152" t="s">
        <v>710</v>
      </c>
      <c r="B12152" t="s">
        <v>351</v>
      </c>
      <c r="C12152" t="s">
        <v>351</v>
      </c>
      <c r="D12152" t="s">
        <v>734</v>
      </c>
      <c r="E12152" t="s">
        <v>15</v>
      </c>
      <c r="F12152" t="s">
        <v>128</v>
      </c>
      <c r="G12152" t="s">
        <v>364</v>
      </c>
      <c r="H12152" s="1">
        <v>2021</v>
      </c>
      <c r="I12152" s="2">
        <v>50</v>
      </c>
      <c r="J12152" s="3">
        <v>150.5</v>
      </c>
      <c r="K12152">
        <f>Table1[[#This Row],[Total Revenue + Open]]/Table1[[#This Row],[Qty]]</f>
        <v>3.01</v>
      </c>
      <c r="L12152">
        <f>Table1[[#This Row],[Total Revenue + Open]]/Table1[[#This Row],[Qty]]</f>
        <v>3.01</v>
      </c>
    </row>
    <row r="12153" spans="1:12" hidden="1">
      <c r="A12153" t="s">
        <v>710</v>
      </c>
      <c r="B12153" t="s">
        <v>351</v>
      </c>
      <c r="C12153" t="s">
        <v>351</v>
      </c>
      <c r="D12153" t="s">
        <v>734</v>
      </c>
      <c r="E12153" t="s">
        <v>15</v>
      </c>
      <c r="F12153" t="s">
        <v>128</v>
      </c>
      <c r="G12153" t="s">
        <v>364</v>
      </c>
      <c r="H12153" s="1">
        <v>2020</v>
      </c>
      <c r="I12153" s="2">
        <v>2010</v>
      </c>
      <c r="J12153" s="3">
        <v>6020</v>
      </c>
      <c r="K12153">
        <f>Table1[[#This Row],[Total Revenue + Open]]/Table1[[#This Row],[Qty]]</f>
        <v>2.9950248756218905</v>
      </c>
      <c r="L12153">
        <f>Table1[[#This Row],[Total Revenue + Open]]/Table1[[#This Row],[Qty]]</f>
        <v>2.9950248756218905</v>
      </c>
    </row>
    <row r="12154" spans="1:12" hidden="1">
      <c r="A12154" t="s">
        <v>710</v>
      </c>
      <c r="B12154" t="s">
        <v>351</v>
      </c>
      <c r="C12154" t="s">
        <v>351</v>
      </c>
      <c r="D12154" t="s">
        <v>734</v>
      </c>
      <c r="E12154" t="s">
        <v>15</v>
      </c>
      <c r="F12154" t="s">
        <v>128</v>
      </c>
      <c r="G12154" t="s">
        <v>364</v>
      </c>
      <c r="H12154" s="1">
        <v>2019</v>
      </c>
      <c r="I12154" s="2">
        <v>1560</v>
      </c>
      <c r="J12154" s="3">
        <v>4665.5</v>
      </c>
      <c r="K12154">
        <f>Table1[[#This Row],[Total Revenue + Open]]/Table1[[#This Row],[Qty]]</f>
        <v>2.990705128205128</v>
      </c>
      <c r="L12154">
        <f>Table1[[#This Row],[Total Revenue + Open]]/Table1[[#This Row],[Qty]]</f>
        <v>2.990705128205128</v>
      </c>
    </row>
    <row r="12155" spans="1:12" hidden="1">
      <c r="A12155" t="s">
        <v>710</v>
      </c>
      <c r="B12155" t="s">
        <v>351</v>
      </c>
      <c r="C12155" t="s">
        <v>351</v>
      </c>
      <c r="D12155" t="s">
        <v>734</v>
      </c>
      <c r="E12155" t="s">
        <v>15</v>
      </c>
      <c r="F12155" t="s">
        <v>128</v>
      </c>
      <c r="G12155" t="s">
        <v>735</v>
      </c>
      <c r="H12155" s="1">
        <v>2017</v>
      </c>
      <c r="I12155" s="2">
        <v>500</v>
      </c>
      <c r="J12155" s="3">
        <v>1505</v>
      </c>
      <c r="K12155">
        <f>Table1[[#This Row],[Total Revenue + Open]]/Table1[[#This Row],[Qty]]</f>
        <v>3.01</v>
      </c>
      <c r="L12155">
        <f>Table1[[#This Row],[Total Revenue + Open]]/Table1[[#This Row],[Qty]]</f>
        <v>3.01</v>
      </c>
    </row>
    <row r="12156" spans="1:12" hidden="1">
      <c r="A12156" t="s">
        <v>710</v>
      </c>
      <c r="B12156" t="s">
        <v>351</v>
      </c>
      <c r="C12156" t="s">
        <v>351</v>
      </c>
      <c r="D12156" t="s">
        <v>734</v>
      </c>
      <c r="E12156" t="s">
        <v>15</v>
      </c>
      <c r="F12156" t="s">
        <v>128</v>
      </c>
      <c r="G12156" t="s">
        <v>735</v>
      </c>
      <c r="H12156" s="1">
        <v>2017</v>
      </c>
      <c r="I12156" s="2">
        <v>14125</v>
      </c>
      <c r="J12156" s="3">
        <v>42290.5</v>
      </c>
      <c r="K12156">
        <f>Table1[[#This Row],[Total Revenue + Open]]/Table1[[#This Row],[Qty]]</f>
        <v>2.9940176991150445</v>
      </c>
      <c r="L12156">
        <f>Table1[[#This Row],[Total Revenue + Open]]/Table1[[#This Row],[Qty]]</f>
        <v>2.9940176991150445</v>
      </c>
    </row>
    <row r="12157" spans="1:12" hidden="1">
      <c r="A12157" t="s">
        <v>710</v>
      </c>
      <c r="B12157" t="s">
        <v>351</v>
      </c>
      <c r="C12157" t="s">
        <v>351</v>
      </c>
      <c r="D12157" t="s">
        <v>734</v>
      </c>
      <c r="E12157" t="s">
        <v>15</v>
      </c>
      <c r="F12157" t="s">
        <v>128</v>
      </c>
      <c r="G12157" t="s">
        <v>735</v>
      </c>
      <c r="H12157" s="1">
        <v>2017</v>
      </c>
      <c r="I12157" s="2">
        <v>22590</v>
      </c>
      <c r="J12157" s="3">
        <v>67649.75</v>
      </c>
      <c r="K12157">
        <f>Table1[[#This Row],[Total Revenue + Open]]/Table1[[#This Row],[Qty]]</f>
        <v>2.994676848162904</v>
      </c>
      <c r="L12157">
        <f>Table1[[#This Row],[Total Revenue + Open]]/Table1[[#This Row],[Qty]]</f>
        <v>2.994676848162904</v>
      </c>
    </row>
    <row r="12158" spans="1:12" hidden="1">
      <c r="A12158" t="s">
        <v>710</v>
      </c>
      <c r="B12158" t="s">
        <v>351</v>
      </c>
      <c r="C12158" t="s">
        <v>351</v>
      </c>
      <c r="D12158" t="s">
        <v>734</v>
      </c>
      <c r="E12158" t="s">
        <v>15</v>
      </c>
      <c r="F12158" t="s">
        <v>128</v>
      </c>
      <c r="G12158" t="s">
        <v>735</v>
      </c>
      <c r="H12158" s="1">
        <v>2017</v>
      </c>
      <c r="I12158" s="2">
        <v>15105</v>
      </c>
      <c r="J12158" s="3">
        <v>45225.25</v>
      </c>
      <c r="K12158">
        <f>Table1[[#This Row],[Total Revenue + Open]]/Table1[[#This Row],[Qty]]</f>
        <v>2.9940582588546838</v>
      </c>
      <c r="L12158">
        <f>Table1[[#This Row],[Total Revenue + Open]]/Table1[[#This Row],[Qty]]</f>
        <v>2.9940582588546838</v>
      </c>
    </row>
    <row r="12159" spans="1:12" hidden="1">
      <c r="A12159" t="s">
        <v>710</v>
      </c>
      <c r="B12159" t="s">
        <v>351</v>
      </c>
      <c r="C12159" t="s">
        <v>351</v>
      </c>
      <c r="D12159" t="s">
        <v>734</v>
      </c>
      <c r="E12159" t="s">
        <v>15</v>
      </c>
      <c r="F12159" t="s">
        <v>128</v>
      </c>
      <c r="G12159" t="s">
        <v>735</v>
      </c>
      <c r="H12159" s="1">
        <v>2017</v>
      </c>
      <c r="I12159" s="2">
        <v>2265</v>
      </c>
      <c r="J12159" s="3">
        <v>6772.5</v>
      </c>
      <c r="K12159">
        <f>Table1[[#This Row],[Total Revenue + Open]]/Table1[[#This Row],[Qty]]</f>
        <v>2.9900662251655628</v>
      </c>
      <c r="L12159">
        <f>Table1[[#This Row],[Total Revenue + Open]]/Table1[[#This Row],[Qty]]</f>
        <v>2.9900662251655628</v>
      </c>
    </row>
    <row r="12160" spans="1:12" hidden="1">
      <c r="A12160" t="s">
        <v>710</v>
      </c>
      <c r="B12160" t="s">
        <v>351</v>
      </c>
      <c r="C12160" t="s">
        <v>351</v>
      </c>
      <c r="D12160" t="s">
        <v>734</v>
      </c>
      <c r="E12160" t="s">
        <v>15</v>
      </c>
      <c r="F12160" t="s">
        <v>128</v>
      </c>
      <c r="G12160" t="s">
        <v>735</v>
      </c>
      <c r="H12160" s="1">
        <v>2017</v>
      </c>
      <c r="I12160" s="2">
        <v>13720</v>
      </c>
      <c r="J12160" s="3">
        <v>41086.5</v>
      </c>
      <c r="K12160">
        <f>Table1[[#This Row],[Total Revenue + Open]]/Table1[[#This Row],[Qty]]</f>
        <v>2.9946428571428569</v>
      </c>
      <c r="L12160">
        <f>Table1[[#This Row],[Total Revenue + Open]]/Table1[[#This Row],[Qty]]</f>
        <v>2.9946428571428569</v>
      </c>
    </row>
    <row r="12161" spans="1:12" hidden="1">
      <c r="A12161" t="s">
        <v>710</v>
      </c>
      <c r="B12161" t="s">
        <v>351</v>
      </c>
      <c r="C12161" t="s">
        <v>351</v>
      </c>
      <c r="D12161" t="s">
        <v>734</v>
      </c>
      <c r="E12161" t="s">
        <v>15</v>
      </c>
      <c r="F12161" t="s">
        <v>128</v>
      </c>
      <c r="G12161" t="s">
        <v>735</v>
      </c>
      <c r="H12161" s="1">
        <v>2017</v>
      </c>
      <c r="I12161" s="2">
        <v>16360</v>
      </c>
      <c r="J12161" s="3">
        <v>48987.75</v>
      </c>
      <c r="K12161">
        <f>Table1[[#This Row],[Total Revenue + Open]]/Table1[[#This Row],[Qty]]</f>
        <v>2.9943612469437655</v>
      </c>
      <c r="L12161">
        <f>Table1[[#This Row],[Total Revenue + Open]]/Table1[[#This Row],[Qty]]</f>
        <v>2.9943612469437655</v>
      </c>
    </row>
    <row r="12162" spans="1:12" hidden="1">
      <c r="A12162" t="s">
        <v>710</v>
      </c>
      <c r="B12162" t="s">
        <v>351</v>
      </c>
      <c r="C12162" t="s">
        <v>351</v>
      </c>
      <c r="D12162" t="s">
        <v>734</v>
      </c>
      <c r="E12162" t="s">
        <v>15</v>
      </c>
      <c r="F12162" t="s">
        <v>128</v>
      </c>
      <c r="G12162" t="s">
        <v>735</v>
      </c>
      <c r="H12162" s="1">
        <v>2017</v>
      </c>
      <c r="I12162" s="2">
        <v>14070</v>
      </c>
      <c r="J12162" s="3">
        <v>42140</v>
      </c>
      <c r="K12162">
        <f>Table1[[#This Row],[Total Revenue + Open]]/Table1[[#This Row],[Qty]]</f>
        <v>2.9950248756218905</v>
      </c>
      <c r="L12162">
        <f>Table1[[#This Row],[Total Revenue + Open]]/Table1[[#This Row],[Qty]]</f>
        <v>2.9950248756218905</v>
      </c>
    </row>
    <row r="12163" spans="1:12" hidden="1">
      <c r="A12163" t="s">
        <v>710</v>
      </c>
      <c r="B12163" t="s">
        <v>351</v>
      </c>
      <c r="C12163" t="s">
        <v>351</v>
      </c>
      <c r="D12163" t="s">
        <v>734</v>
      </c>
      <c r="E12163" t="s">
        <v>15</v>
      </c>
      <c r="F12163" t="s">
        <v>128</v>
      </c>
      <c r="G12163" t="s">
        <v>735</v>
      </c>
      <c r="H12163" s="1">
        <v>2018</v>
      </c>
      <c r="I12163" s="2">
        <v>7770</v>
      </c>
      <c r="J12163" s="3">
        <v>23252.25</v>
      </c>
      <c r="K12163">
        <f>Table1[[#This Row],[Total Revenue + Open]]/Table1[[#This Row],[Qty]]</f>
        <v>2.9925675675675674</v>
      </c>
      <c r="L12163">
        <f>Table1[[#This Row],[Total Revenue + Open]]/Table1[[#This Row],[Qty]]</f>
        <v>2.9925675675675674</v>
      </c>
    </row>
    <row r="12164" spans="1:12" hidden="1">
      <c r="A12164" t="s">
        <v>710</v>
      </c>
      <c r="B12164" t="s">
        <v>351</v>
      </c>
      <c r="C12164" t="s">
        <v>351</v>
      </c>
      <c r="D12164" t="s">
        <v>734</v>
      </c>
      <c r="E12164" t="s">
        <v>15</v>
      </c>
      <c r="F12164" t="s">
        <v>128</v>
      </c>
      <c r="G12164" t="s">
        <v>735</v>
      </c>
      <c r="H12164" s="1">
        <v>2018</v>
      </c>
      <c r="I12164" s="2">
        <v>1135</v>
      </c>
      <c r="J12164" s="3">
        <v>3386.25</v>
      </c>
      <c r="K12164">
        <f>Table1[[#This Row],[Total Revenue + Open]]/Table1[[#This Row],[Qty]]</f>
        <v>2.9834801762114536</v>
      </c>
      <c r="L12164">
        <f>Table1[[#This Row],[Total Revenue + Open]]/Table1[[#This Row],[Qty]]</f>
        <v>2.9834801762114536</v>
      </c>
    </row>
    <row r="12165" spans="1:12" hidden="1">
      <c r="A12165" t="s">
        <v>710</v>
      </c>
      <c r="B12165" t="s">
        <v>351</v>
      </c>
      <c r="C12165" t="s">
        <v>351</v>
      </c>
      <c r="D12165" t="s">
        <v>734</v>
      </c>
      <c r="E12165" t="s">
        <v>15</v>
      </c>
      <c r="F12165" t="s">
        <v>128</v>
      </c>
      <c r="G12165" t="s">
        <v>735</v>
      </c>
      <c r="H12165" s="1">
        <v>2018</v>
      </c>
      <c r="I12165" s="2">
        <v>5755</v>
      </c>
      <c r="J12165" s="3">
        <v>17232.25</v>
      </c>
      <c r="K12165">
        <f>Table1[[#This Row],[Total Revenue + Open]]/Table1[[#This Row],[Qty]]</f>
        <v>2.994309296264118</v>
      </c>
      <c r="L12165">
        <f>Table1[[#This Row],[Total Revenue + Open]]/Table1[[#This Row],[Qty]]</f>
        <v>2.994309296264118</v>
      </c>
    </row>
    <row r="12166" spans="1:12" hidden="1">
      <c r="A12166" t="s">
        <v>710</v>
      </c>
      <c r="B12166" t="s">
        <v>351</v>
      </c>
      <c r="C12166" t="s">
        <v>351</v>
      </c>
      <c r="D12166" t="s">
        <v>734</v>
      </c>
      <c r="E12166" t="s">
        <v>15</v>
      </c>
      <c r="F12166" t="s">
        <v>128</v>
      </c>
      <c r="G12166" t="s">
        <v>735</v>
      </c>
      <c r="H12166" s="1">
        <v>2018</v>
      </c>
      <c r="I12166" s="2">
        <v>1175</v>
      </c>
      <c r="J12166" s="3">
        <v>3536.75</v>
      </c>
      <c r="K12166">
        <f>Table1[[#This Row],[Total Revenue + Open]]/Table1[[#This Row],[Qty]]</f>
        <v>3.01</v>
      </c>
      <c r="L12166">
        <f>Table1[[#This Row],[Total Revenue + Open]]/Table1[[#This Row],[Qty]]</f>
        <v>3.01</v>
      </c>
    </row>
    <row r="12167" spans="1:12" hidden="1">
      <c r="A12167" t="s">
        <v>710</v>
      </c>
      <c r="B12167" t="s">
        <v>351</v>
      </c>
      <c r="C12167" t="s">
        <v>351</v>
      </c>
      <c r="D12167" t="s">
        <v>734</v>
      </c>
      <c r="E12167" t="s">
        <v>15</v>
      </c>
      <c r="F12167" t="s">
        <v>128</v>
      </c>
      <c r="G12167" t="s">
        <v>457</v>
      </c>
      <c r="H12167" s="1">
        <v>2020</v>
      </c>
      <c r="I12167" s="2">
        <v>1310</v>
      </c>
      <c r="J12167" s="3">
        <v>3887</v>
      </c>
      <c r="K12167">
        <f>Table1[[#This Row],[Total Revenue + Open]]/Table1[[#This Row],[Qty]]</f>
        <v>2.9671755725190838</v>
      </c>
      <c r="L12167">
        <f>Table1[[#This Row],[Total Revenue + Open]]/Table1[[#This Row],[Qty]]</f>
        <v>2.9671755725190838</v>
      </c>
    </row>
    <row r="12168" spans="1:12" hidden="1">
      <c r="A12168" t="s">
        <v>710</v>
      </c>
      <c r="B12168" t="s">
        <v>351</v>
      </c>
      <c r="C12168" t="s">
        <v>351</v>
      </c>
      <c r="D12168" t="s">
        <v>734</v>
      </c>
      <c r="E12168" t="s">
        <v>15</v>
      </c>
      <c r="F12168" t="s">
        <v>128</v>
      </c>
      <c r="G12168" t="s">
        <v>457</v>
      </c>
      <c r="H12168" s="1">
        <v>2020</v>
      </c>
      <c r="I12168" s="2">
        <v>1005</v>
      </c>
      <c r="J12168" s="3">
        <v>2990</v>
      </c>
      <c r="K12168">
        <f>Table1[[#This Row],[Total Revenue + Open]]/Table1[[#This Row],[Qty]]</f>
        <v>2.9751243781094527</v>
      </c>
      <c r="L12168">
        <f>Table1[[#This Row],[Total Revenue + Open]]/Table1[[#This Row],[Qty]]</f>
        <v>2.9751243781094527</v>
      </c>
    </row>
    <row r="12169" spans="1:12" hidden="1">
      <c r="A12169" t="s">
        <v>710</v>
      </c>
      <c r="B12169" t="s">
        <v>351</v>
      </c>
      <c r="C12169" t="s">
        <v>351</v>
      </c>
      <c r="D12169" t="s">
        <v>734</v>
      </c>
      <c r="E12169" t="s">
        <v>15</v>
      </c>
      <c r="F12169" t="s">
        <v>128</v>
      </c>
      <c r="G12169" t="s">
        <v>457</v>
      </c>
      <c r="H12169" s="1">
        <v>2020</v>
      </c>
      <c r="I12169" s="2">
        <v>900</v>
      </c>
      <c r="J12169" s="3">
        <v>2691</v>
      </c>
      <c r="K12169">
        <f>Table1[[#This Row],[Total Revenue + Open]]/Table1[[#This Row],[Qty]]</f>
        <v>2.99</v>
      </c>
      <c r="L12169">
        <f>Table1[[#This Row],[Total Revenue + Open]]/Table1[[#This Row],[Qty]]</f>
        <v>2.99</v>
      </c>
    </row>
    <row r="12170" spans="1:12" hidden="1">
      <c r="A12170" t="s">
        <v>710</v>
      </c>
      <c r="B12170" t="s">
        <v>351</v>
      </c>
      <c r="C12170" t="s">
        <v>351</v>
      </c>
      <c r="D12170" t="s">
        <v>734</v>
      </c>
      <c r="E12170" t="s">
        <v>15</v>
      </c>
      <c r="F12170" t="s">
        <v>128</v>
      </c>
      <c r="G12170" t="s">
        <v>457</v>
      </c>
      <c r="H12170" s="1">
        <v>2020</v>
      </c>
      <c r="I12170" s="2">
        <v>600</v>
      </c>
      <c r="J12170" s="3">
        <v>1794</v>
      </c>
      <c r="K12170">
        <f>Table1[[#This Row],[Total Revenue + Open]]/Table1[[#This Row],[Qty]]</f>
        <v>2.99</v>
      </c>
      <c r="L12170">
        <f>Table1[[#This Row],[Total Revenue + Open]]/Table1[[#This Row],[Qty]]</f>
        <v>2.99</v>
      </c>
    </row>
    <row r="12171" spans="1:12" hidden="1">
      <c r="A12171" t="s">
        <v>710</v>
      </c>
      <c r="B12171" t="s">
        <v>351</v>
      </c>
      <c r="C12171" t="s">
        <v>351</v>
      </c>
      <c r="D12171" t="s">
        <v>734</v>
      </c>
      <c r="E12171" t="s">
        <v>15</v>
      </c>
      <c r="F12171" t="s">
        <v>128</v>
      </c>
      <c r="G12171" t="s">
        <v>457</v>
      </c>
      <c r="H12171" s="1">
        <v>2020</v>
      </c>
      <c r="I12171" s="2">
        <v>700</v>
      </c>
      <c r="J12171" s="3">
        <v>2093</v>
      </c>
      <c r="K12171">
        <f>Table1[[#This Row],[Total Revenue + Open]]/Table1[[#This Row],[Qty]]</f>
        <v>2.99</v>
      </c>
      <c r="L12171">
        <f>Table1[[#This Row],[Total Revenue + Open]]/Table1[[#This Row],[Qty]]</f>
        <v>2.99</v>
      </c>
    </row>
    <row r="12172" spans="1:12" hidden="1">
      <c r="A12172" t="s">
        <v>710</v>
      </c>
      <c r="B12172" t="s">
        <v>351</v>
      </c>
      <c r="C12172" t="s">
        <v>351</v>
      </c>
      <c r="D12172" t="s">
        <v>734</v>
      </c>
      <c r="E12172" t="s">
        <v>15</v>
      </c>
      <c r="F12172" t="s">
        <v>128</v>
      </c>
      <c r="G12172" t="s">
        <v>457</v>
      </c>
      <c r="H12172" s="1">
        <v>2020</v>
      </c>
      <c r="I12172" s="2">
        <v>1210</v>
      </c>
      <c r="J12172" s="3">
        <v>3588</v>
      </c>
      <c r="K12172">
        <f>Table1[[#This Row],[Total Revenue + Open]]/Table1[[#This Row],[Qty]]</f>
        <v>2.9652892561983473</v>
      </c>
      <c r="L12172">
        <f>Table1[[#This Row],[Total Revenue + Open]]/Table1[[#This Row],[Qty]]</f>
        <v>2.9652892561983473</v>
      </c>
    </row>
    <row r="12173" spans="1:12" hidden="1">
      <c r="A12173" t="s">
        <v>710</v>
      </c>
      <c r="B12173" t="s">
        <v>351</v>
      </c>
      <c r="C12173" t="s">
        <v>351</v>
      </c>
      <c r="D12173" t="s">
        <v>734</v>
      </c>
      <c r="E12173" t="s">
        <v>15</v>
      </c>
      <c r="F12173" t="s">
        <v>128</v>
      </c>
      <c r="G12173" t="s">
        <v>457</v>
      </c>
      <c r="H12173" s="1">
        <v>2020</v>
      </c>
      <c r="I12173" s="2">
        <v>2215</v>
      </c>
      <c r="J12173" s="3">
        <v>6578</v>
      </c>
      <c r="K12173">
        <f>Table1[[#This Row],[Total Revenue + Open]]/Table1[[#This Row],[Qty]]</f>
        <v>2.9697516930022574</v>
      </c>
      <c r="L12173">
        <f>Table1[[#This Row],[Total Revenue + Open]]/Table1[[#This Row],[Qty]]</f>
        <v>2.9697516930022574</v>
      </c>
    </row>
    <row r="12174" spans="1:12" hidden="1">
      <c r="A12174" t="s">
        <v>710</v>
      </c>
      <c r="B12174" t="s">
        <v>351</v>
      </c>
      <c r="C12174" t="s">
        <v>351</v>
      </c>
      <c r="D12174" t="s">
        <v>734</v>
      </c>
      <c r="E12174" t="s">
        <v>15</v>
      </c>
      <c r="F12174" t="s">
        <v>128</v>
      </c>
      <c r="G12174" t="s">
        <v>457</v>
      </c>
      <c r="H12174" s="1">
        <v>2021</v>
      </c>
      <c r="I12174" s="2">
        <v>800</v>
      </c>
      <c r="J12174" s="3">
        <v>2392</v>
      </c>
      <c r="K12174">
        <f>Table1[[#This Row],[Total Revenue + Open]]/Table1[[#This Row],[Qty]]</f>
        <v>2.99</v>
      </c>
      <c r="L12174">
        <f>Table1[[#This Row],[Total Revenue + Open]]/Table1[[#This Row],[Qty]]</f>
        <v>2.99</v>
      </c>
    </row>
    <row r="12175" spans="1:12" hidden="1">
      <c r="A12175" t="s">
        <v>710</v>
      </c>
      <c r="B12175" t="s">
        <v>351</v>
      </c>
      <c r="C12175" t="s">
        <v>351</v>
      </c>
      <c r="D12175" t="s">
        <v>734</v>
      </c>
      <c r="E12175" t="s">
        <v>15</v>
      </c>
      <c r="F12175" t="s">
        <v>128</v>
      </c>
      <c r="G12175" t="s">
        <v>457</v>
      </c>
      <c r="H12175" s="1">
        <v>2021</v>
      </c>
      <c r="I12175" s="2">
        <v>3720</v>
      </c>
      <c r="J12175" s="3">
        <v>11063</v>
      </c>
      <c r="K12175">
        <f>Table1[[#This Row],[Total Revenue + Open]]/Table1[[#This Row],[Qty]]</f>
        <v>2.9739247311827959</v>
      </c>
      <c r="L12175">
        <f>Table1[[#This Row],[Total Revenue + Open]]/Table1[[#This Row],[Qty]]</f>
        <v>2.9739247311827959</v>
      </c>
    </row>
    <row r="12176" spans="1:12" hidden="1">
      <c r="A12176" t="s">
        <v>710</v>
      </c>
      <c r="B12176" t="s">
        <v>351</v>
      </c>
      <c r="C12176" t="s">
        <v>351</v>
      </c>
      <c r="D12176" t="s">
        <v>734</v>
      </c>
      <c r="E12176" t="s">
        <v>15</v>
      </c>
      <c r="F12176" t="s">
        <v>128</v>
      </c>
      <c r="G12176" t="s">
        <v>457</v>
      </c>
      <c r="H12176" s="1">
        <v>2021</v>
      </c>
      <c r="I12176" s="2">
        <v>3820</v>
      </c>
      <c r="J12176" s="3">
        <v>11362</v>
      </c>
      <c r="K12176">
        <f>Table1[[#This Row],[Total Revenue + Open]]/Table1[[#This Row],[Qty]]</f>
        <v>2.9743455497382199</v>
      </c>
      <c r="L12176">
        <f>Table1[[#This Row],[Total Revenue + Open]]/Table1[[#This Row],[Qty]]</f>
        <v>2.9743455497382199</v>
      </c>
    </row>
    <row r="12177" spans="1:12" hidden="1">
      <c r="A12177" t="s">
        <v>710</v>
      </c>
      <c r="B12177" t="s">
        <v>351</v>
      </c>
      <c r="C12177" t="s">
        <v>351</v>
      </c>
      <c r="D12177" t="s">
        <v>734</v>
      </c>
      <c r="E12177" t="s">
        <v>15</v>
      </c>
      <c r="F12177" t="s">
        <v>128</v>
      </c>
      <c r="G12177" t="s">
        <v>457</v>
      </c>
      <c r="H12177" s="1">
        <v>2021</v>
      </c>
      <c r="I12177" s="2">
        <v>2915</v>
      </c>
      <c r="J12177" s="3">
        <v>8671</v>
      </c>
      <c r="K12177">
        <f>Table1[[#This Row],[Total Revenue + Open]]/Table1[[#This Row],[Qty]]</f>
        <v>2.974614065180103</v>
      </c>
      <c r="L12177">
        <f>Table1[[#This Row],[Total Revenue + Open]]/Table1[[#This Row],[Qty]]</f>
        <v>2.974614065180103</v>
      </c>
    </row>
    <row r="12178" spans="1:12" hidden="1">
      <c r="A12178" t="s">
        <v>710</v>
      </c>
      <c r="B12178" t="s">
        <v>351</v>
      </c>
      <c r="C12178" t="s">
        <v>351</v>
      </c>
      <c r="D12178" t="s">
        <v>734</v>
      </c>
      <c r="E12178" t="s">
        <v>15</v>
      </c>
      <c r="F12178" t="s">
        <v>128</v>
      </c>
      <c r="G12178" t="s">
        <v>457</v>
      </c>
      <c r="H12178" s="1">
        <v>2021</v>
      </c>
      <c r="I12178" s="2">
        <v>2165</v>
      </c>
      <c r="J12178" s="3">
        <v>6428.5</v>
      </c>
      <c r="K12178">
        <f>Table1[[#This Row],[Total Revenue + Open]]/Table1[[#This Row],[Qty]]</f>
        <v>2.9692840646651271</v>
      </c>
      <c r="L12178">
        <f>Table1[[#This Row],[Total Revenue + Open]]/Table1[[#This Row],[Qty]]</f>
        <v>2.9692840646651271</v>
      </c>
    </row>
    <row r="12179" spans="1:12" hidden="1">
      <c r="A12179" t="s">
        <v>710</v>
      </c>
      <c r="B12179" t="s">
        <v>351</v>
      </c>
      <c r="C12179" t="s">
        <v>351</v>
      </c>
      <c r="D12179" t="s">
        <v>734</v>
      </c>
      <c r="E12179" t="s">
        <v>15</v>
      </c>
      <c r="F12179" t="s">
        <v>128</v>
      </c>
      <c r="G12179" t="s">
        <v>457</v>
      </c>
      <c r="H12179" s="1">
        <v>2022</v>
      </c>
      <c r="I12179" s="2">
        <v>1960</v>
      </c>
      <c r="J12179" s="3">
        <v>5830.5</v>
      </c>
      <c r="K12179">
        <f>Table1[[#This Row],[Total Revenue + Open]]/Table1[[#This Row],[Qty]]</f>
        <v>2.9747448979591837</v>
      </c>
      <c r="L12179">
        <f>Table1[[#This Row],[Total Revenue + Open]]/Table1[[#This Row],[Qty]]</f>
        <v>2.9747448979591837</v>
      </c>
    </row>
    <row r="12180" spans="1:12" hidden="1">
      <c r="A12180" t="s">
        <v>710</v>
      </c>
      <c r="B12180" t="s">
        <v>351</v>
      </c>
      <c r="C12180" t="s">
        <v>351</v>
      </c>
      <c r="D12180" t="s">
        <v>734</v>
      </c>
      <c r="E12180" t="s">
        <v>15</v>
      </c>
      <c r="F12180" t="s">
        <v>128</v>
      </c>
      <c r="G12180" t="s">
        <v>457</v>
      </c>
      <c r="H12180" s="1">
        <v>2018</v>
      </c>
      <c r="I12180" s="2">
        <v>700</v>
      </c>
      <c r="J12180" s="3">
        <v>2107</v>
      </c>
      <c r="K12180">
        <f>Table1[[#This Row],[Total Revenue + Open]]/Table1[[#This Row],[Qty]]</f>
        <v>3.01</v>
      </c>
      <c r="L12180">
        <f>Table1[[#This Row],[Total Revenue + Open]]/Table1[[#This Row],[Qty]]</f>
        <v>3.01</v>
      </c>
    </row>
    <row r="12181" spans="1:12" hidden="1">
      <c r="A12181" t="s">
        <v>710</v>
      </c>
      <c r="B12181" t="s">
        <v>351</v>
      </c>
      <c r="C12181" t="s">
        <v>351</v>
      </c>
      <c r="D12181" t="s">
        <v>734</v>
      </c>
      <c r="E12181" t="s">
        <v>15</v>
      </c>
      <c r="F12181" t="s">
        <v>128</v>
      </c>
      <c r="G12181" t="s">
        <v>457</v>
      </c>
      <c r="H12181" s="1">
        <v>2018</v>
      </c>
      <c r="I12181" s="2">
        <v>1000</v>
      </c>
      <c r="J12181" s="3">
        <v>3010</v>
      </c>
      <c r="K12181">
        <f>Table1[[#This Row],[Total Revenue + Open]]/Table1[[#This Row],[Qty]]</f>
        <v>3.01</v>
      </c>
      <c r="L12181">
        <f>Table1[[#This Row],[Total Revenue + Open]]/Table1[[#This Row],[Qty]]</f>
        <v>3.01</v>
      </c>
    </row>
    <row r="12182" spans="1:12" hidden="1">
      <c r="A12182" t="s">
        <v>710</v>
      </c>
      <c r="B12182" t="s">
        <v>351</v>
      </c>
      <c r="C12182" t="s">
        <v>351</v>
      </c>
      <c r="D12182" t="s">
        <v>734</v>
      </c>
      <c r="E12182" t="s">
        <v>15</v>
      </c>
      <c r="F12182" t="s">
        <v>128</v>
      </c>
      <c r="G12182" t="s">
        <v>457</v>
      </c>
      <c r="H12182" s="1">
        <v>2018</v>
      </c>
      <c r="I12182" s="2">
        <v>1250</v>
      </c>
      <c r="J12182" s="3">
        <v>3762.5</v>
      </c>
      <c r="K12182">
        <f>Table1[[#This Row],[Total Revenue + Open]]/Table1[[#This Row],[Qty]]</f>
        <v>3.01</v>
      </c>
      <c r="L12182">
        <f>Table1[[#This Row],[Total Revenue + Open]]/Table1[[#This Row],[Qty]]</f>
        <v>3.01</v>
      </c>
    </row>
    <row r="12183" spans="1:12" hidden="1">
      <c r="A12183" t="s">
        <v>710</v>
      </c>
      <c r="B12183" t="s">
        <v>351</v>
      </c>
      <c r="C12183" t="s">
        <v>351</v>
      </c>
      <c r="D12183" t="s">
        <v>734</v>
      </c>
      <c r="E12183" t="s">
        <v>15</v>
      </c>
      <c r="F12183" t="s">
        <v>128</v>
      </c>
      <c r="G12183" t="s">
        <v>457</v>
      </c>
      <c r="H12183" s="1">
        <v>2018</v>
      </c>
      <c r="I12183" s="2">
        <v>500</v>
      </c>
      <c r="J12183" s="3">
        <v>1505</v>
      </c>
      <c r="K12183">
        <f>Table1[[#This Row],[Total Revenue + Open]]/Table1[[#This Row],[Qty]]</f>
        <v>3.01</v>
      </c>
      <c r="L12183">
        <f>Table1[[#This Row],[Total Revenue + Open]]/Table1[[#This Row],[Qty]]</f>
        <v>3.01</v>
      </c>
    </row>
    <row r="12184" spans="1:12" hidden="1">
      <c r="A12184" t="s">
        <v>710</v>
      </c>
      <c r="B12184" t="s">
        <v>351</v>
      </c>
      <c r="C12184" t="s">
        <v>351</v>
      </c>
      <c r="D12184" t="s">
        <v>734</v>
      </c>
      <c r="E12184" t="s">
        <v>15</v>
      </c>
      <c r="F12184" t="s">
        <v>128</v>
      </c>
      <c r="G12184" t="s">
        <v>457</v>
      </c>
      <c r="H12184" s="1">
        <v>2019</v>
      </c>
      <c r="I12184" s="2">
        <v>1060</v>
      </c>
      <c r="J12184" s="3">
        <v>3160.5</v>
      </c>
      <c r="K12184">
        <f>Table1[[#This Row],[Total Revenue + Open]]/Table1[[#This Row],[Qty]]</f>
        <v>2.9816037735849057</v>
      </c>
      <c r="L12184">
        <f>Table1[[#This Row],[Total Revenue + Open]]/Table1[[#This Row],[Qty]]</f>
        <v>2.9816037735849057</v>
      </c>
    </row>
    <row r="12185" spans="1:12" hidden="1">
      <c r="A12185" t="s">
        <v>710</v>
      </c>
      <c r="B12185" t="s">
        <v>351</v>
      </c>
      <c r="C12185" t="s">
        <v>351</v>
      </c>
      <c r="D12185" t="s">
        <v>734</v>
      </c>
      <c r="E12185" t="s">
        <v>15</v>
      </c>
      <c r="F12185" t="s">
        <v>128</v>
      </c>
      <c r="G12185" t="s">
        <v>457</v>
      </c>
      <c r="H12185" s="1">
        <v>2019</v>
      </c>
      <c r="I12185" s="2">
        <v>500</v>
      </c>
      <c r="J12185" s="3">
        <v>1505</v>
      </c>
      <c r="K12185">
        <f>Table1[[#This Row],[Total Revenue + Open]]/Table1[[#This Row],[Qty]]</f>
        <v>3.01</v>
      </c>
      <c r="L12185">
        <f>Table1[[#This Row],[Total Revenue + Open]]/Table1[[#This Row],[Qty]]</f>
        <v>3.01</v>
      </c>
    </row>
    <row r="12186" spans="1:12" hidden="1">
      <c r="A12186" t="s">
        <v>710</v>
      </c>
      <c r="B12186" t="s">
        <v>351</v>
      </c>
      <c r="C12186" t="s">
        <v>351</v>
      </c>
      <c r="D12186" t="s">
        <v>734</v>
      </c>
      <c r="E12186" t="s">
        <v>15</v>
      </c>
      <c r="F12186" t="s">
        <v>128</v>
      </c>
      <c r="G12186" t="s">
        <v>457</v>
      </c>
      <c r="H12186" s="1">
        <v>2019</v>
      </c>
      <c r="I12186" s="2">
        <v>1110</v>
      </c>
      <c r="J12186" s="3">
        <v>3311</v>
      </c>
      <c r="K12186">
        <f>Table1[[#This Row],[Total Revenue + Open]]/Table1[[#This Row],[Qty]]</f>
        <v>2.9828828828828828</v>
      </c>
      <c r="L12186">
        <f>Table1[[#This Row],[Total Revenue + Open]]/Table1[[#This Row],[Qty]]</f>
        <v>2.9828828828828828</v>
      </c>
    </row>
    <row r="12187" spans="1:12" hidden="1">
      <c r="A12187" t="s">
        <v>710</v>
      </c>
      <c r="B12187" t="s">
        <v>351</v>
      </c>
      <c r="C12187" t="s">
        <v>351</v>
      </c>
      <c r="D12187" t="s">
        <v>734</v>
      </c>
      <c r="E12187" t="s">
        <v>15</v>
      </c>
      <c r="F12187" t="s">
        <v>128</v>
      </c>
      <c r="G12187" t="s">
        <v>457</v>
      </c>
      <c r="H12187" s="1">
        <v>2019</v>
      </c>
      <c r="I12187" s="2">
        <v>1200</v>
      </c>
      <c r="J12187" s="3">
        <v>3612</v>
      </c>
      <c r="K12187">
        <f>Table1[[#This Row],[Total Revenue + Open]]/Table1[[#This Row],[Qty]]</f>
        <v>3.01</v>
      </c>
      <c r="L12187">
        <f>Table1[[#This Row],[Total Revenue + Open]]/Table1[[#This Row],[Qty]]</f>
        <v>3.01</v>
      </c>
    </row>
    <row r="12188" spans="1:12" hidden="1">
      <c r="A12188" t="s">
        <v>710</v>
      </c>
      <c r="B12188" t="s">
        <v>351</v>
      </c>
      <c r="C12188" t="s">
        <v>351</v>
      </c>
      <c r="D12188" t="s">
        <v>734</v>
      </c>
      <c r="E12188" t="s">
        <v>15</v>
      </c>
      <c r="F12188" t="s">
        <v>128</v>
      </c>
      <c r="G12188" t="s">
        <v>457</v>
      </c>
      <c r="H12188" s="1">
        <v>2019</v>
      </c>
      <c r="I12188" s="2">
        <v>500</v>
      </c>
      <c r="J12188" s="3">
        <v>1505</v>
      </c>
      <c r="K12188">
        <f>Table1[[#This Row],[Total Revenue + Open]]/Table1[[#This Row],[Qty]]</f>
        <v>3.01</v>
      </c>
      <c r="L12188">
        <f>Table1[[#This Row],[Total Revenue + Open]]/Table1[[#This Row],[Qty]]</f>
        <v>3.01</v>
      </c>
    </row>
    <row r="12189" spans="1:12" hidden="1">
      <c r="A12189" t="s">
        <v>710</v>
      </c>
      <c r="B12189" t="s">
        <v>351</v>
      </c>
      <c r="C12189" t="s">
        <v>351</v>
      </c>
      <c r="D12189" t="s">
        <v>734</v>
      </c>
      <c r="E12189" t="s">
        <v>15</v>
      </c>
      <c r="F12189" t="s">
        <v>128</v>
      </c>
      <c r="G12189" t="s">
        <v>457</v>
      </c>
      <c r="H12189" s="1">
        <v>2020</v>
      </c>
      <c r="I12189" s="2">
        <v>500</v>
      </c>
      <c r="J12189" s="3">
        <v>1505</v>
      </c>
      <c r="K12189">
        <f>Table1[[#This Row],[Total Revenue + Open]]/Table1[[#This Row],[Qty]]</f>
        <v>3.01</v>
      </c>
      <c r="L12189">
        <f>Table1[[#This Row],[Total Revenue + Open]]/Table1[[#This Row],[Qty]]</f>
        <v>3.01</v>
      </c>
    </row>
    <row r="12190" spans="1:12" hidden="1">
      <c r="A12190" t="s">
        <v>710</v>
      </c>
      <c r="B12190" t="s">
        <v>351</v>
      </c>
      <c r="C12190" t="s">
        <v>351</v>
      </c>
      <c r="D12190" t="s">
        <v>734</v>
      </c>
      <c r="E12190" t="s">
        <v>15</v>
      </c>
      <c r="F12190" t="s">
        <v>128</v>
      </c>
      <c r="G12190" t="s">
        <v>457</v>
      </c>
      <c r="H12190" s="1">
        <v>2020</v>
      </c>
      <c r="I12190" s="2">
        <v>200</v>
      </c>
      <c r="J12190" s="3">
        <v>602</v>
      </c>
      <c r="K12190">
        <f>Table1[[#This Row],[Total Revenue + Open]]/Table1[[#This Row],[Qty]]</f>
        <v>3.01</v>
      </c>
      <c r="L12190">
        <f>Table1[[#This Row],[Total Revenue + Open]]/Table1[[#This Row],[Qty]]</f>
        <v>3.01</v>
      </c>
    </row>
    <row r="12191" spans="1:12" hidden="1">
      <c r="A12191" t="s">
        <v>710</v>
      </c>
      <c r="B12191" t="s">
        <v>351</v>
      </c>
      <c r="C12191" t="s">
        <v>351</v>
      </c>
      <c r="D12191" t="s">
        <v>734</v>
      </c>
      <c r="E12191" t="s">
        <v>15</v>
      </c>
      <c r="F12191" t="s">
        <v>128</v>
      </c>
      <c r="G12191" t="s">
        <v>457</v>
      </c>
      <c r="H12191" s="1">
        <v>2020</v>
      </c>
      <c r="I12191" s="2">
        <v>100</v>
      </c>
      <c r="J12191" s="3">
        <v>301</v>
      </c>
      <c r="K12191">
        <f>Table1[[#This Row],[Total Revenue + Open]]/Table1[[#This Row],[Qty]]</f>
        <v>3.01</v>
      </c>
      <c r="L12191">
        <f>Table1[[#This Row],[Total Revenue + Open]]/Table1[[#This Row],[Qty]]</f>
        <v>3.01</v>
      </c>
    </row>
    <row r="12192" spans="1:12" hidden="1">
      <c r="A12192" t="s">
        <v>710</v>
      </c>
      <c r="B12192" t="s">
        <v>351</v>
      </c>
      <c r="C12192" t="s">
        <v>351</v>
      </c>
      <c r="D12192" t="s">
        <v>734</v>
      </c>
      <c r="E12192" t="s">
        <v>15</v>
      </c>
      <c r="F12192" t="s">
        <v>128</v>
      </c>
      <c r="G12192" t="s">
        <v>457</v>
      </c>
      <c r="H12192" s="1">
        <v>2020</v>
      </c>
      <c r="I12192" s="2">
        <v>500</v>
      </c>
      <c r="J12192" s="3">
        <v>1505</v>
      </c>
      <c r="K12192">
        <f>Table1[[#This Row],[Total Revenue + Open]]/Table1[[#This Row],[Qty]]</f>
        <v>3.01</v>
      </c>
      <c r="L12192">
        <f>Table1[[#This Row],[Total Revenue + Open]]/Table1[[#This Row],[Qty]]</f>
        <v>3.01</v>
      </c>
    </row>
    <row r="12193" spans="1:12" hidden="1">
      <c r="A12193" t="s">
        <v>710</v>
      </c>
      <c r="B12193" t="s">
        <v>351</v>
      </c>
      <c r="C12193" t="s">
        <v>351</v>
      </c>
      <c r="D12193" t="s">
        <v>734</v>
      </c>
      <c r="E12193" t="s">
        <v>15</v>
      </c>
      <c r="F12193" t="s">
        <v>128</v>
      </c>
      <c r="G12193" t="s">
        <v>457</v>
      </c>
      <c r="H12193" s="1">
        <v>2021</v>
      </c>
      <c r="I12193" s="2">
        <v>200</v>
      </c>
      <c r="J12193" s="3">
        <v>602</v>
      </c>
      <c r="K12193">
        <f>Table1[[#This Row],[Total Revenue + Open]]/Table1[[#This Row],[Qty]]</f>
        <v>3.01</v>
      </c>
      <c r="L12193">
        <f>Table1[[#This Row],[Total Revenue + Open]]/Table1[[#This Row],[Qty]]</f>
        <v>3.01</v>
      </c>
    </row>
    <row r="12194" spans="1:12" hidden="1">
      <c r="A12194" t="s">
        <v>710</v>
      </c>
      <c r="B12194" t="s">
        <v>351</v>
      </c>
      <c r="C12194" t="s">
        <v>351</v>
      </c>
      <c r="D12194" t="s">
        <v>734</v>
      </c>
      <c r="E12194" t="s">
        <v>15</v>
      </c>
      <c r="F12194" t="s">
        <v>128</v>
      </c>
      <c r="G12194" t="s">
        <v>457</v>
      </c>
      <c r="H12194" s="1">
        <v>2021</v>
      </c>
      <c r="I12194" s="2">
        <v>100</v>
      </c>
      <c r="J12194" s="3">
        <v>301</v>
      </c>
      <c r="K12194">
        <f>Table1[[#This Row],[Total Revenue + Open]]/Table1[[#This Row],[Qty]]</f>
        <v>3.01</v>
      </c>
      <c r="L12194">
        <f>Table1[[#This Row],[Total Revenue + Open]]/Table1[[#This Row],[Qty]]</f>
        <v>3.01</v>
      </c>
    </row>
    <row r="12195" spans="1:12" hidden="1">
      <c r="A12195" t="s">
        <v>710</v>
      </c>
      <c r="B12195" t="s">
        <v>351</v>
      </c>
      <c r="C12195" t="s">
        <v>351</v>
      </c>
      <c r="D12195" t="s">
        <v>734</v>
      </c>
      <c r="E12195" t="s">
        <v>15</v>
      </c>
      <c r="F12195" t="s">
        <v>128</v>
      </c>
      <c r="G12195" t="s">
        <v>457</v>
      </c>
      <c r="H12195" s="1">
        <v>2021</v>
      </c>
      <c r="I12195" s="2">
        <v>50</v>
      </c>
      <c r="J12195" s="3">
        <v>150.5</v>
      </c>
      <c r="K12195">
        <f>Table1[[#This Row],[Total Revenue + Open]]/Table1[[#This Row],[Qty]]</f>
        <v>3.01</v>
      </c>
      <c r="L12195">
        <f>Table1[[#This Row],[Total Revenue + Open]]/Table1[[#This Row],[Qty]]</f>
        <v>3.01</v>
      </c>
    </row>
    <row r="12196" spans="1:12" hidden="1">
      <c r="A12196" t="s">
        <v>710</v>
      </c>
      <c r="B12196" t="s">
        <v>351</v>
      </c>
      <c r="C12196" t="s">
        <v>351</v>
      </c>
      <c r="D12196" t="s">
        <v>734</v>
      </c>
      <c r="E12196" t="s">
        <v>15</v>
      </c>
      <c r="F12196" t="s">
        <v>128</v>
      </c>
      <c r="G12196" t="s">
        <v>457</v>
      </c>
      <c r="H12196" s="1">
        <v>2017</v>
      </c>
      <c r="I12196" s="2">
        <v>1135</v>
      </c>
      <c r="J12196" s="3">
        <v>3386.25</v>
      </c>
      <c r="K12196">
        <f>Table1[[#This Row],[Total Revenue + Open]]/Table1[[#This Row],[Qty]]</f>
        <v>2.9834801762114536</v>
      </c>
      <c r="L12196">
        <f>Table1[[#This Row],[Total Revenue + Open]]/Table1[[#This Row],[Qty]]</f>
        <v>2.9834801762114536</v>
      </c>
    </row>
    <row r="12197" spans="1:12" hidden="1">
      <c r="A12197" t="s">
        <v>710</v>
      </c>
      <c r="B12197" t="s">
        <v>351</v>
      </c>
      <c r="C12197" t="s">
        <v>351</v>
      </c>
      <c r="D12197" t="s">
        <v>734</v>
      </c>
      <c r="E12197" t="s">
        <v>15</v>
      </c>
      <c r="F12197" t="s">
        <v>128</v>
      </c>
      <c r="G12197" t="s">
        <v>457</v>
      </c>
      <c r="H12197" s="1">
        <v>2018</v>
      </c>
      <c r="I12197" s="2">
        <v>1535</v>
      </c>
      <c r="J12197" s="3">
        <v>4590.25</v>
      </c>
      <c r="K12197">
        <f>Table1[[#This Row],[Total Revenue + Open]]/Table1[[#This Row],[Qty]]</f>
        <v>2.9903908794788272</v>
      </c>
      <c r="L12197">
        <f>Table1[[#This Row],[Total Revenue + Open]]/Table1[[#This Row],[Qty]]</f>
        <v>2.9903908794788272</v>
      </c>
    </row>
    <row r="12198" spans="1:12" hidden="1">
      <c r="A12198" t="s">
        <v>710</v>
      </c>
      <c r="B12198" t="s">
        <v>351</v>
      </c>
      <c r="C12198" t="s">
        <v>351</v>
      </c>
      <c r="D12198" t="s">
        <v>734</v>
      </c>
      <c r="E12198" t="s">
        <v>15</v>
      </c>
      <c r="F12198" t="s">
        <v>128</v>
      </c>
      <c r="G12198" t="s">
        <v>457</v>
      </c>
      <c r="H12198" s="1">
        <v>2018</v>
      </c>
      <c r="I12198" s="2">
        <v>500</v>
      </c>
      <c r="J12198" s="3">
        <v>1505</v>
      </c>
      <c r="K12198">
        <f>Table1[[#This Row],[Total Revenue + Open]]/Table1[[#This Row],[Qty]]</f>
        <v>3.01</v>
      </c>
      <c r="L12198">
        <f>Table1[[#This Row],[Total Revenue + Open]]/Table1[[#This Row],[Qty]]</f>
        <v>3.01</v>
      </c>
    </row>
    <row r="12199" spans="1:12" hidden="1">
      <c r="A12199" t="s">
        <v>710</v>
      </c>
      <c r="B12199" t="s">
        <v>351</v>
      </c>
      <c r="C12199" t="s">
        <v>351</v>
      </c>
      <c r="D12199" t="s">
        <v>734</v>
      </c>
      <c r="E12199" t="s">
        <v>15</v>
      </c>
      <c r="F12199" t="s">
        <v>128</v>
      </c>
      <c r="G12199" t="s">
        <v>457</v>
      </c>
      <c r="H12199" s="1">
        <v>2019</v>
      </c>
      <c r="I12199" s="2">
        <v>500</v>
      </c>
      <c r="J12199" s="3">
        <v>1505</v>
      </c>
      <c r="K12199">
        <f>Table1[[#This Row],[Total Revenue + Open]]/Table1[[#This Row],[Qty]]</f>
        <v>3.01</v>
      </c>
      <c r="L12199">
        <f>Table1[[#This Row],[Total Revenue + Open]]/Table1[[#This Row],[Qty]]</f>
        <v>3.01</v>
      </c>
    </row>
    <row r="12200" spans="1:12" hidden="1">
      <c r="A12200" t="s">
        <v>710</v>
      </c>
      <c r="B12200" t="s">
        <v>351</v>
      </c>
      <c r="C12200" t="s">
        <v>351</v>
      </c>
      <c r="D12200" t="s">
        <v>734</v>
      </c>
      <c r="E12200" t="s">
        <v>15</v>
      </c>
      <c r="F12200" t="s">
        <v>128</v>
      </c>
      <c r="G12200" t="s">
        <v>457</v>
      </c>
      <c r="H12200" s="1">
        <v>2019</v>
      </c>
      <c r="I12200" s="2">
        <v>500</v>
      </c>
      <c r="J12200" s="3">
        <v>1505</v>
      </c>
      <c r="K12200">
        <f>Table1[[#This Row],[Total Revenue + Open]]/Table1[[#This Row],[Qty]]</f>
        <v>3.01</v>
      </c>
      <c r="L12200">
        <f>Table1[[#This Row],[Total Revenue + Open]]/Table1[[#This Row],[Qty]]</f>
        <v>3.01</v>
      </c>
    </row>
    <row r="12201" spans="1:12" hidden="1">
      <c r="A12201" t="s">
        <v>710</v>
      </c>
      <c r="B12201" t="s">
        <v>351</v>
      </c>
      <c r="C12201" t="s">
        <v>351</v>
      </c>
      <c r="D12201" t="s">
        <v>734</v>
      </c>
      <c r="E12201" t="s">
        <v>15</v>
      </c>
      <c r="F12201" t="s">
        <v>128</v>
      </c>
      <c r="G12201" t="s">
        <v>457</v>
      </c>
      <c r="H12201" s="1">
        <v>2017</v>
      </c>
      <c r="I12201" s="2">
        <v>1860</v>
      </c>
      <c r="J12201" s="3">
        <v>5568.5</v>
      </c>
      <c r="K12201">
        <f>Table1[[#This Row],[Total Revenue + Open]]/Table1[[#This Row],[Qty]]</f>
        <v>2.9938172043010751</v>
      </c>
      <c r="L12201">
        <f>Table1[[#This Row],[Total Revenue + Open]]/Table1[[#This Row],[Qty]]</f>
        <v>2.9938172043010751</v>
      </c>
    </row>
    <row r="12202" spans="1:12" hidden="1">
      <c r="A12202" t="s">
        <v>710</v>
      </c>
      <c r="B12202" t="s">
        <v>351</v>
      </c>
      <c r="C12202" t="s">
        <v>351</v>
      </c>
      <c r="D12202" t="s">
        <v>734</v>
      </c>
      <c r="E12202" t="s">
        <v>15</v>
      </c>
      <c r="F12202" t="s">
        <v>128</v>
      </c>
      <c r="G12202" t="s">
        <v>457</v>
      </c>
      <c r="H12202" s="1">
        <v>2017</v>
      </c>
      <c r="I12202" s="2">
        <v>150</v>
      </c>
      <c r="J12202" s="3">
        <v>451.5</v>
      </c>
      <c r="K12202">
        <f>Table1[[#This Row],[Total Revenue + Open]]/Table1[[#This Row],[Qty]]</f>
        <v>3.01</v>
      </c>
      <c r="L12202">
        <f>Table1[[#This Row],[Total Revenue + Open]]/Table1[[#This Row],[Qty]]</f>
        <v>3.01</v>
      </c>
    </row>
    <row r="12203" spans="1:12" hidden="1">
      <c r="A12203" t="s">
        <v>710</v>
      </c>
      <c r="B12203" t="s">
        <v>351</v>
      </c>
      <c r="C12203" t="s">
        <v>351</v>
      </c>
      <c r="D12203" t="s">
        <v>734</v>
      </c>
      <c r="E12203" t="s">
        <v>15</v>
      </c>
      <c r="F12203" t="s">
        <v>128</v>
      </c>
      <c r="G12203" t="s">
        <v>457</v>
      </c>
      <c r="H12203" s="1">
        <v>2017</v>
      </c>
      <c r="I12203" s="2">
        <v>350</v>
      </c>
      <c r="J12203" s="3">
        <v>1053.5</v>
      </c>
      <c r="K12203">
        <f>Table1[[#This Row],[Total Revenue + Open]]/Table1[[#This Row],[Qty]]</f>
        <v>3.01</v>
      </c>
      <c r="L12203">
        <f>Table1[[#This Row],[Total Revenue + Open]]/Table1[[#This Row],[Qty]]</f>
        <v>3.01</v>
      </c>
    </row>
    <row r="12204" spans="1:12" hidden="1">
      <c r="A12204" t="s">
        <v>710</v>
      </c>
      <c r="B12204" t="s">
        <v>351</v>
      </c>
      <c r="C12204" t="s">
        <v>351</v>
      </c>
      <c r="D12204" t="s">
        <v>734</v>
      </c>
      <c r="E12204" t="s">
        <v>15</v>
      </c>
      <c r="F12204" t="s">
        <v>128</v>
      </c>
      <c r="G12204" t="s">
        <v>457</v>
      </c>
      <c r="H12204" s="1">
        <v>2017</v>
      </c>
      <c r="I12204" s="2">
        <v>600</v>
      </c>
      <c r="J12204" s="3">
        <v>1806</v>
      </c>
      <c r="K12204">
        <f>Table1[[#This Row],[Total Revenue + Open]]/Table1[[#This Row],[Qty]]</f>
        <v>3.01</v>
      </c>
      <c r="L12204">
        <f>Table1[[#This Row],[Total Revenue + Open]]/Table1[[#This Row],[Qty]]</f>
        <v>3.01</v>
      </c>
    </row>
    <row r="12205" spans="1:12" hidden="1">
      <c r="A12205" t="s">
        <v>710</v>
      </c>
      <c r="B12205" t="s">
        <v>351</v>
      </c>
      <c r="C12205" t="s">
        <v>351</v>
      </c>
      <c r="D12205" t="s">
        <v>734</v>
      </c>
      <c r="E12205" t="s">
        <v>15</v>
      </c>
      <c r="F12205" t="s">
        <v>128</v>
      </c>
      <c r="G12205" t="s">
        <v>457</v>
      </c>
      <c r="H12205" s="1">
        <v>2017</v>
      </c>
      <c r="I12205" s="2">
        <v>500</v>
      </c>
      <c r="J12205" s="3">
        <v>1505</v>
      </c>
      <c r="K12205">
        <f>Table1[[#This Row],[Total Revenue + Open]]/Table1[[#This Row],[Qty]]</f>
        <v>3.01</v>
      </c>
      <c r="L12205">
        <f>Table1[[#This Row],[Total Revenue + Open]]/Table1[[#This Row],[Qty]]</f>
        <v>3.01</v>
      </c>
    </row>
    <row r="12206" spans="1:12" hidden="1">
      <c r="A12206" t="s">
        <v>710</v>
      </c>
      <c r="B12206" t="s">
        <v>351</v>
      </c>
      <c r="C12206" t="s">
        <v>351</v>
      </c>
      <c r="D12206" t="s">
        <v>734</v>
      </c>
      <c r="E12206" t="s">
        <v>15</v>
      </c>
      <c r="F12206" t="s">
        <v>128</v>
      </c>
      <c r="G12206" t="s">
        <v>457</v>
      </c>
      <c r="H12206" s="1">
        <v>2018</v>
      </c>
      <c r="I12206" s="2">
        <v>500</v>
      </c>
      <c r="J12206" s="3">
        <v>1505</v>
      </c>
      <c r="K12206">
        <f>Table1[[#This Row],[Total Revenue + Open]]/Table1[[#This Row],[Qty]]</f>
        <v>3.01</v>
      </c>
      <c r="L12206">
        <f>Table1[[#This Row],[Total Revenue + Open]]/Table1[[#This Row],[Qty]]</f>
        <v>3.01</v>
      </c>
    </row>
    <row r="12207" spans="1:12" hidden="1">
      <c r="A12207" t="s">
        <v>710</v>
      </c>
      <c r="B12207" t="s">
        <v>351</v>
      </c>
      <c r="C12207" t="s">
        <v>351</v>
      </c>
      <c r="D12207" t="s">
        <v>734</v>
      </c>
      <c r="E12207" t="s">
        <v>15</v>
      </c>
      <c r="F12207" t="s">
        <v>128</v>
      </c>
      <c r="G12207" t="s">
        <v>457</v>
      </c>
      <c r="H12207" s="1">
        <v>2018</v>
      </c>
      <c r="I12207" s="2">
        <v>75</v>
      </c>
      <c r="J12207" s="3">
        <v>225.75</v>
      </c>
      <c r="K12207">
        <f>Table1[[#This Row],[Total Revenue + Open]]/Table1[[#This Row],[Qty]]</f>
        <v>3.01</v>
      </c>
      <c r="L12207">
        <f>Table1[[#This Row],[Total Revenue + Open]]/Table1[[#This Row],[Qty]]</f>
        <v>3.01</v>
      </c>
    </row>
    <row r="12208" spans="1:12" hidden="1">
      <c r="A12208" t="s">
        <v>710</v>
      </c>
      <c r="B12208" t="s">
        <v>351</v>
      </c>
      <c r="C12208" t="s">
        <v>351</v>
      </c>
      <c r="D12208" t="s">
        <v>734</v>
      </c>
      <c r="E12208" t="s">
        <v>15</v>
      </c>
      <c r="F12208" t="s">
        <v>128</v>
      </c>
      <c r="G12208" t="s">
        <v>457</v>
      </c>
      <c r="H12208" s="1">
        <v>2018</v>
      </c>
      <c r="I12208" s="2">
        <v>1785</v>
      </c>
      <c r="J12208" s="3">
        <v>5342.75</v>
      </c>
      <c r="K12208">
        <f>Table1[[#This Row],[Total Revenue + Open]]/Table1[[#This Row],[Qty]]</f>
        <v>2.9931372549019608</v>
      </c>
      <c r="L12208">
        <f>Table1[[#This Row],[Total Revenue + Open]]/Table1[[#This Row],[Qty]]</f>
        <v>2.9931372549019608</v>
      </c>
    </row>
    <row r="12209" spans="1:12" hidden="1">
      <c r="A12209" t="s">
        <v>710</v>
      </c>
      <c r="B12209" t="s">
        <v>351</v>
      </c>
      <c r="C12209" t="s">
        <v>351</v>
      </c>
      <c r="D12209" t="s">
        <v>734</v>
      </c>
      <c r="E12209" t="s">
        <v>15</v>
      </c>
      <c r="F12209" t="s">
        <v>128</v>
      </c>
      <c r="G12209" t="s">
        <v>457</v>
      </c>
      <c r="H12209" s="1">
        <v>2019</v>
      </c>
      <c r="I12209" s="2">
        <v>500</v>
      </c>
      <c r="J12209" s="3">
        <v>1505</v>
      </c>
      <c r="K12209">
        <f>Table1[[#This Row],[Total Revenue + Open]]/Table1[[#This Row],[Qty]]</f>
        <v>3.01</v>
      </c>
      <c r="L12209">
        <f>Table1[[#This Row],[Total Revenue + Open]]/Table1[[#This Row],[Qty]]</f>
        <v>3.01</v>
      </c>
    </row>
    <row r="12210" spans="1:12" hidden="1">
      <c r="A12210" t="s">
        <v>710</v>
      </c>
      <c r="B12210" t="s">
        <v>351</v>
      </c>
      <c r="C12210" t="s">
        <v>351</v>
      </c>
      <c r="D12210" t="s">
        <v>734</v>
      </c>
      <c r="E12210" t="s">
        <v>15</v>
      </c>
      <c r="F12210" t="s">
        <v>128</v>
      </c>
      <c r="G12210" t="s">
        <v>457</v>
      </c>
      <c r="H12210" s="1">
        <v>2020</v>
      </c>
      <c r="I12210" s="2">
        <v>2010</v>
      </c>
      <c r="J12210" s="3">
        <v>6020</v>
      </c>
      <c r="K12210">
        <f>Table1[[#This Row],[Total Revenue + Open]]/Table1[[#This Row],[Qty]]</f>
        <v>2.9950248756218905</v>
      </c>
      <c r="L12210">
        <f>Table1[[#This Row],[Total Revenue + Open]]/Table1[[#This Row],[Qty]]</f>
        <v>2.9950248756218905</v>
      </c>
    </row>
    <row r="12211" spans="1:12" hidden="1">
      <c r="A12211" t="s">
        <v>710</v>
      </c>
      <c r="B12211" t="s">
        <v>351</v>
      </c>
      <c r="C12211" t="s">
        <v>351</v>
      </c>
      <c r="D12211" t="s">
        <v>734</v>
      </c>
      <c r="E12211" t="s">
        <v>15</v>
      </c>
      <c r="F12211" t="s">
        <v>128</v>
      </c>
      <c r="G12211" t="s">
        <v>457</v>
      </c>
      <c r="H12211" s="1">
        <v>2020</v>
      </c>
      <c r="I12211" s="2">
        <v>500</v>
      </c>
      <c r="J12211" s="3">
        <v>1505</v>
      </c>
      <c r="K12211">
        <f>Table1[[#This Row],[Total Revenue + Open]]/Table1[[#This Row],[Qty]]</f>
        <v>3.01</v>
      </c>
      <c r="L12211">
        <f>Table1[[#This Row],[Total Revenue + Open]]/Table1[[#This Row],[Qty]]</f>
        <v>3.01</v>
      </c>
    </row>
    <row r="12212" spans="1:12" hidden="1">
      <c r="A12212" t="s">
        <v>710</v>
      </c>
      <c r="B12212" t="s">
        <v>351</v>
      </c>
      <c r="C12212" t="s">
        <v>351</v>
      </c>
      <c r="D12212" t="s">
        <v>734</v>
      </c>
      <c r="E12212" t="s">
        <v>15</v>
      </c>
      <c r="F12212" t="s">
        <v>128</v>
      </c>
      <c r="G12212" t="s">
        <v>457</v>
      </c>
      <c r="H12212" s="1">
        <v>2020</v>
      </c>
      <c r="I12212" s="2">
        <v>300</v>
      </c>
      <c r="J12212" s="3">
        <v>903</v>
      </c>
      <c r="K12212">
        <f>Table1[[#This Row],[Total Revenue + Open]]/Table1[[#This Row],[Qty]]</f>
        <v>3.01</v>
      </c>
      <c r="L12212">
        <f>Table1[[#This Row],[Total Revenue + Open]]/Table1[[#This Row],[Qty]]</f>
        <v>3.01</v>
      </c>
    </row>
    <row r="12213" spans="1:12" hidden="1">
      <c r="A12213" t="s">
        <v>710</v>
      </c>
      <c r="B12213" t="s">
        <v>351</v>
      </c>
      <c r="C12213" t="s">
        <v>351</v>
      </c>
      <c r="D12213" t="s">
        <v>734</v>
      </c>
      <c r="E12213" t="s">
        <v>15</v>
      </c>
      <c r="F12213" t="s">
        <v>128</v>
      </c>
      <c r="G12213" t="s">
        <v>457</v>
      </c>
      <c r="H12213" s="1">
        <v>2020</v>
      </c>
      <c r="I12213" s="2">
        <v>200</v>
      </c>
      <c r="J12213" s="3">
        <v>602</v>
      </c>
      <c r="K12213">
        <f>Table1[[#This Row],[Total Revenue + Open]]/Table1[[#This Row],[Qty]]</f>
        <v>3.01</v>
      </c>
      <c r="L12213">
        <f>Table1[[#This Row],[Total Revenue + Open]]/Table1[[#This Row],[Qty]]</f>
        <v>3.01</v>
      </c>
    </row>
    <row r="12214" spans="1:12" hidden="1">
      <c r="A12214" t="s">
        <v>710</v>
      </c>
      <c r="B12214" t="s">
        <v>351</v>
      </c>
      <c r="C12214" t="s">
        <v>351</v>
      </c>
      <c r="D12214" t="s">
        <v>734</v>
      </c>
      <c r="E12214" t="s">
        <v>15</v>
      </c>
      <c r="F12214" t="s">
        <v>128</v>
      </c>
      <c r="G12214" t="s">
        <v>457</v>
      </c>
      <c r="H12214" s="1">
        <v>2020</v>
      </c>
      <c r="I12214" s="2">
        <v>200</v>
      </c>
      <c r="J12214" s="3">
        <v>602</v>
      </c>
      <c r="K12214">
        <f>Table1[[#This Row],[Total Revenue + Open]]/Table1[[#This Row],[Qty]]</f>
        <v>3.01</v>
      </c>
      <c r="L12214">
        <f>Table1[[#This Row],[Total Revenue + Open]]/Table1[[#This Row],[Qty]]</f>
        <v>3.01</v>
      </c>
    </row>
    <row r="12215" spans="1:12" hidden="1">
      <c r="A12215" t="s">
        <v>710</v>
      </c>
      <c r="B12215" t="s">
        <v>351</v>
      </c>
      <c r="C12215" t="s">
        <v>351</v>
      </c>
      <c r="D12215" t="s">
        <v>734</v>
      </c>
      <c r="E12215" t="s">
        <v>15</v>
      </c>
      <c r="F12215" t="s">
        <v>128</v>
      </c>
      <c r="G12215" t="s">
        <v>457</v>
      </c>
      <c r="H12215" s="1">
        <v>2020</v>
      </c>
      <c r="I12215" s="2">
        <v>550</v>
      </c>
      <c r="J12215" s="3">
        <v>1655.5</v>
      </c>
      <c r="K12215">
        <f>Table1[[#This Row],[Total Revenue + Open]]/Table1[[#This Row],[Qty]]</f>
        <v>3.01</v>
      </c>
      <c r="L12215">
        <f>Table1[[#This Row],[Total Revenue + Open]]/Table1[[#This Row],[Qty]]</f>
        <v>3.01</v>
      </c>
    </row>
    <row r="12216" spans="1:12" hidden="1">
      <c r="A12216" t="s">
        <v>710</v>
      </c>
      <c r="B12216" t="s">
        <v>351</v>
      </c>
      <c r="C12216" t="s">
        <v>351</v>
      </c>
      <c r="D12216" t="s">
        <v>734</v>
      </c>
      <c r="E12216" t="s">
        <v>15</v>
      </c>
      <c r="F12216" t="s">
        <v>128</v>
      </c>
      <c r="G12216" t="s">
        <v>457</v>
      </c>
      <c r="H12216" s="1">
        <v>2021</v>
      </c>
      <c r="I12216" s="2">
        <v>200</v>
      </c>
      <c r="J12216" s="3">
        <v>602</v>
      </c>
      <c r="K12216">
        <f>Table1[[#This Row],[Total Revenue + Open]]/Table1[[#This Row],[Qty]]</f>
        <v>3.01</v>
      </c>
      <c r="L12216">
        <f>Table1[[#This Row],[Total Revenue + Open]]/Table1[[#This Row],[Qty]]</f>
        <v>3.01</v>
      </c>
    </row>
    <row r="12217" spans="1:12" hidden="1">
      <c r="A12217" t="s">
        <v>710</v>
      </c>
      <c r="B12217" t="s">
        <v>351</v>
      </c>
      <c r="C12217" t="s">
        <v>351</v>
      </c>
      <c r="D12217" t="s">
        <v>734</v>
      </c>
      <c r="E12217" t="s">
        <v>15</v>
      </c>
      <c r="F12217" t="s">
        <v>128</v>
      </c>
      <c r="G12217" t="s">
        <v>457</v>
      </c>
      <c r="H12217" s="1">
        <v>2021</v>
      </c>
      <c r="I12217" s="2">
        <v>900</v>
      </c>
      <c r="J12217" s="3">
        <v>2709</v>
      </c>
      <c r="K12217">
        <f>Table1[[#This Row],[Total Revenue + Open]]/Table1[[#This Row],[Qty]]</f>
        <v>3.01</v>
      </c>
      <c r="L12217">
        <f>Table1[[#This Row],[Total Revenue + Open]]/Table1[[#This Row],[Qty]]</f>
        <v>3.01</v>
      </c>
    </row>
    <row r="12218" spans="1:12" hidden="1">
      <c r="A12218" t="s">
        <v>710</v>
      </c>
      <c r="B12218" t="s">
        <v>351</v>
      </c>
      <c r="C12218" t="s">
        <v>351</v>
      </c>
      <c r="D12218" t="s">
        <v>734</v>
      </c>
      <c r="E12218" t="s">
        <v>15</v>
      </c>
      <c r="F12218" t="s">
        <v>128</v>
      </c>
      <c r="G12218" t="s">
        <v>457</v>
      </c>
      <c r="H12218" s="1">
        <v>2021</v>
      </c>
      <c r="I12218" s="2">
        <v>1005</v>
      </c>
      <c r="J12218" s="3">
        <v>3010</v>
      </c>
      <c r="K12218">
        <f>Table1[[#This Row],[Total Revenue + Open]]/Table1[[#This Row],[Qty]]</f>
        <v>2.9950248756218905</v>
      </c>
      <c r="L12218">
        <f>Table1[[#This Row],[Total Revenue + Open]]/Table1[[#This Row],[Qty]]</f>
        <v>2.9950248756218905</v>
      </c>
    </row>
    <row r="12219" spans="1:12" hidden="1">
      <c r="A12219" t="s">
        <v>710</v>
      </c>
      <c r="B12219" t="s">
        <v>351</v>
      </c>
      <c r="C12219" t="s">
        <v>351</v>
      </c>
      <c r="D12219" t="s">
        <v>734</v>
      </c>
      <c r="E12219" t="s">
        <v>15</v>
      </c>
      <c r="F12219" t="s">
        <v>128</v>
      </c>
      <c r="G12219" t="s">
        <v>457</v>
      </c>
      <c r="H12219" s="1">
        <v>2021</v>
      </c>
      <c r="I12219" s="2">
        <v>1005</v>
      </c>
      <c r="J12219" s="3">
        <v>3010</v>
      </c>
      <c r="K12219">
        <f>Table1[[#This Row],[Total Revenue + Open]]/Table1[[#This Row],[Qty]]</f>
        <v>2.9950248756218905</v>
      </c>
      <c r="L12219">
        <f>Table1[[#This Row],[Total Revenue + Open]]/Table1[[#This Row],[Qty]]</f>
        <v>2.9950248756218905</v>
      </c>
    </row>
    <row r="12220" spans="1:12" hidden="1">
      <c r="A12220" t="s">
        <v>710</v>
      </c>
      <c r="B12220" t="s">
        <v>351</v>
      </c>
      <c r="C12220" t="s">
        <v>351</v>
      </c>
      <c r="D12220" t="s">
        <v>734</v>
      </c>
      <c r="E12220" t="s">
        <v>15</v>
      </c>
      <c r="F12220" t="s">
        <v>128</v>
      </c>
      <c r="G12220" t="s">
        <v>457</v>
      </c>
      <c r="H12220" s="1">
        <v>2021</v>
      </c>
      <c r="I12220" s="2">
        <v>600</v>
      </c>
      <c r="J12220" s="3">
        <v>1806</v>
      </c>
      <c r="K12220">
        <f>Table1[[#This Row],[Total Revenue + Open]]/Table1[[#This Row],[Qty]]</f>
        <v>3.01</v>
      </c>
      <c r="L12220">
        <f>Table1[[#This Row],[Total Revenue + Open]]/Table1[[#This Row],[Qty]]</f>
        <v>3.01</v>
      </c>
    </row>
    <row r="12221" spans="1:12" hidden="1">
      <c r="A12221" t="s">
        <v>710</v>
      </c>
      <c r="B12221" t="s">
        <v>351</v>
      </c>
      <c r="C12221" t="s">
        <v>351</v>
      </c>
      <c r="D12221" t="s">
        <v>734</v>
      </c>
      <c r="E12221" t="s">
        <v>15</v>
      </c>
      <c r="F12221" t="s">
        <v>128</v>
      </c>
      <c r="G12221" t="s">
        <v>457</v>
      </c>
      <c r="H12221" s="1">
        <v>2022</v>
      </c>
      <c r="I12221" s="2">
        <v>1005</v>
      </c>
      <c r="J12221" s="3">
        <v>3010</v>
      </c>
      <c r="K12221">
        <f>Table1[[#This Row],[Total Revenue + Open]]/Table1[[#This Row],[Qty]]</f>
        <v>2.9950248756218905</v>
      </c>
      <c r="L12221">
        <f>Table1[[#This Row],[Total Revenue + Open]]/Table1[[#This Row],[Qty]]</f>
        <v>2.9950248756218905</v>
      </c>
    </row>
    <row r="12222" spans="1:12" hidden="1">
      <c r="A12222" t="s">
        <v>710</v>
      </c>
      <c r="B12222" t="s">
        <v>351</v>
      </c>
      <c r="C12222" t="s">
        <v>351</v>
      </c>
      <c r="D12222" t="s">
        <v>734</v>
      </c>
      <c r="E12222" t="s">
        <v>15</v>
      </c>
      <c r="F12222" t="s">
        <v>128</v>
      </c>
      <c r="G12222" t="s">
        <v>457</v>
      </c>
      <c r="H12222" s="1">
        <v>2019</v>
      </c>
      <c r="I12222" s="2">
        <v>1560</v>
      </c>
      <c r="J12222" s="3">
        <v>4665.5</v>
      </c>
      <c r="K12222">
        <f>Table1[[#This Row],[Total Revenue + Open]]/Table1[[#This Row],[Qty]]</f>
        <v>2.990705128205128</v>
      </c>
      <c r="L12222">
        <f>Table1[[#This Row],[Total Revenue + Open]]/Table1[[#This Row],[Qty]]</f>
        <v>2.990705128205128</v>
      </c>
    </row>
    <row r="12223" spans="1:12" hidden="1">
      <c r="A12223" t="s">
        <v>710</v>
      </c>
      <c r="B12223" t="s">
        <v>351</v>
      </c>
      <c r="C12223" t="s">
        <v>351</v>
      </c>
      <c r="D12223" t="s">
        <v>734</v>
      </c>
      <c r="E12223" t="s">
        <v>15</v>
      </c>
      <c r="F12223" t="s">
        <v>128</v>
      </c>
      <c r="G12223" t="s">
        <v>458</v>
      </c>
      <c r="H12223" s="1">
        <v>2017</v>
      </c>
      <c r="I12223" s="2">
        <v>6285</v>
      </c>
      <c r="J12223" s="3">
        <v>18687.5</v>
      </c>
      <c r="K12223">
        <f>Table1[[#This Row],[Total Revenue + Open]]/Table1[[#This Row],[Qty]]</f>
        <v>2.9733492442322991</v>
      </c>
      <c r="L12223">
        <f>Table1[[#This Row],[Total Revenue + Open]]/Table1[[#This Row],[Qty]]</f>
        <v>2.9733492442322991</v>
      </c>
    </row>
    <row r="12224" spans="1:12" hidden="1">
      <c r="A12224" t="s">
        <v>710</v>
      </c>
      <c r="B12224" t="s">
        <v>351</v>
      </c>
      <c r="C12224" t="s">
        <v>351</v>
      </c>
      <c r="D12224" t="s">
        <v>734</v>
      </c>
      <c r="E12224" t="s">
        <v>15</v>
      </c>
      <c r="F12224" t="s">
        <v>128</v>
      </c>
      <c r="G12224" t="s">
        <v>458</v>
      </c>
      <c r="H12224" s="1">
        <v>2017</v>
      </c>
      <c r="I12224" s="2">
        <v>1085</v>
      </c>
      <c r="J12224" s="3">
        <v>3214.25</v>
      </c>
      <c r="K12224">
        <f>Table1[[#This Row],[Total Revenue + Open]]/Table1[[#This Row],[Qty]]</f>
        <v>2.9624423963133641</v>
      </c>
      <c r="L12224">
        <f>Table1[[#This Row],[Total Revenue + Open]]/Table1[[#This Row],[Qty]]</f>
        <v>2.9624423963133641</v>
      </c>
    </row>
    <row r="12225" spans="1:12" hidden="1">
      <c r="A12225" t="s">
        <v>710</v>
      </c>
      <c r="B12225" t="s">
        <v>351</v>
      </c>
      <c r="C12225" t="s">
        <v>351</v>
      </c>
      <c r="D12225" t="s">
        <v>734</v>
      </c>
      <c r="E12225" t="s">
        <v>15</v>
      </c>
      <c r="F12225" t="s">
        <v>128</v>
      </c>
      <c r="G12225" t="s">
        <v>458</v>
      </c>
      <c r="H12225" s="1">
        <v>2017</v>
      </c>
      <c r="I12225" s="2">
        <v>2415</v>
      </c>
      <c r="J12225" s="3">
        <v>7176</v>
      </c>
      <c r="K12225">
        <f>Table1[[#This Row],[Total Revenue + Open]]/Table1[[#This Row],[Qty]]</f>
        <v>2.9714285714285715</v>
      </c>
      <c r="L12225">
        <f>Table1[[#This Row],[Total Revenue + Open]]/Table1[[#This Row],[Qty]]</f>
        <v>2.9714285714285715</v>
      </c>
    </row>
    <row r="12226" spans="1:12" hidden="1">
      <c r="A12226" t="s">
        <v>710</v>
      </c>
      <c r="B12226" t="s">
        <v>351</v>
      </c>
      <c r="C12226" t="s">
        <v>351</v>
      </c>
      <c r="D12226" t="s">
        <v>734</v>
      </c>
      <c r="E12226" t="s">
        <v>15</v>
      </c>
      <c r="F12226" t="s">
        <v>128</v>
      </c>
      <c r="G12226" t="s">
        <v>458</v>
      </c>
      <c r="H12226" s="1">
        <v>2017</v>
      </c>
      <c r="I12226" s="2">
        <v>4275</v>
      </c>
      <c r="J12226" s="3">
        <v>12707.5</v>
      </c>
      <c r="K12226">
        <f>Table1[[#This Row],[Total Revenue + Open]]/Table1[[#This Row],[Qty]]</f>
        <v>2.9725146198830408</v>
      </c>
      <c r="L12226">
        <f>Table1[[#This Row],[Total Revenue + Open]]/Table1[[#This Row],[Qty]]</f>
        <v>2.9725146198830408</v>
      </c>
    </row>
    <row r="12227" spans="1:12" hidden="1">
      <c r="A12227" t="s">
        <v>710</v>
      </c>
      <c r="B12227" t="s">
        <v>351</v>
      </c>
      <c r="C12227" t="s">
        <v>351</v>
      </c>
      <c r="D12227" t="s">
        <v>734</v>
      </c>
      <c r="E12227" t="s">
        <v>15</v>
      </c>
      <c r="F12227" t="s">
        <v>128</v>
      </c>
      <c r="G12227" t="s">
        <v>458</v>
      </c>
      <c r="H12227" s="1">
        <v>2017</v>
      </c>
      <c r="I12227" s="2">
        <v>3620</v>
      </c>
      <c r="J12227" s="3">
        <v>10764</v>
      </c>
      <c r="K12227">
        <f>Table1[[#This Row],[Total Revenue + Open]]/Table1[[#This Row],[Qty]]</f>
        <v>2.9734806629834254</v>
      </c>
      <c r="L12227">
        <f>Table1[[#This Row],[Total Revenue + Open]]/Table1[[#This Row],[Qty]]</f>
        <v>2.9734806629834254</v>
      </c>
    </row>
    <row r="12228" spans="1:12" hidden="1">
      <c r="A12228" t="s">
        <v>710</v>
      </c>
      <c r="B12228" t="s">
        <v>351</v>
      </c>
      <c r="C12228" t="s">
        <v>351</v>
      </c>
      <c r="D12228" t="s">
        <v>734</v>
      </c>
      <c r="E12228" t="s">
        <v>15</v>
      </c>
      <c r="F12228" t="s">
        <v>128</v>
      </c>
      <c r="G12228" t="s">
        <v>458</v>
      </c>
      <c r="H12228" s="1">
        <v>2018</v>
      </c>
      <c r="I12228" s="2">
        <v>1960</v>
      </c>
      <c r="J12228" s="3">
        <v>5830.5</v>
      </c>
      <c r="K12228">
        <f>Table1[[#This Row],[Total Revenue + Open]]/Table1[[#This Row],[Qty]]</f>
        <v>2.9747448979591837</v>
      </c>
      <c r="L12228">
        <f>Table1[[#This Row],[Total Revenue + Open]]/Table1[[#This Row],[Qty]]</f>
        <v>2.9747448979591837</v>
      </c>
    </row>
    <row r="12229" spans="1:12" hidden="1">
      <c r="A12229" t="s">
        <v>710</v>
      </c>
      <c r="B12229" t="s">
        <v>351</v>
      </c>
      <c r="C12229" t="s">
        <v>351</v>
      </c>
      <c r="D12229" t="s">
        <v>734</v>
      </c>
      <c r="E12229" t="s">
        <v>15</v>
      </c>
      <c r="F12229" t="s">
        <v>128</v>
      </c>
      <c r="G12229" t="s">
        <v>458</v>
      </c>
      <c r="H12229" s="1">
        <v>2018</v>
      </c>
      <c r="I12229" s="2">
        <v>3045</v>
      </c>
      <c r="J12229" s="3">
        <v>9044.75</v>
      </c>
      <c r="K12229">
        <f>Table1[[#This Row],[Total Revenue + Open]]/Table1[[#This Row],[Qty]]</f>
        <v>2.970361247947455</v>
      </c>
      <c r="L12229">
        <f>Table1[[#This Row],[Total Revenue + Open]]/Table1[[#This Row],[Qty]]</f>
        <v>2.970361247947455</v>
      </c>
    </row>
    <row r="12230" spans="1:12" hidden="1">
      <c r="A12230" t="s">
        <v>710</v>
      </c>
      <c r="B12230" t="s">
        <v>351</v>
      </c>
      <c r="C12230" t="s">
        <v>351</v>
      </c>
      <c r="D12230" t="s">
        <v>734</v>
      </c>
      <c r="E12230" t="s">
        <v>15</v>
      </c>
      <c r="F12230" t="s">
        <v>128</v>
      </c>
      <c r="G12230" t="s">
        <v>458</v>
      </c>
      <c r="H12230" s="1">
        <v>2018</v>
      </c>
      <c r="I12230" s="2">
        <v>325</v>
      </c>
      <c r="J12230" s="3">
        <v>971.75</v>
      </c>
      <c r="K12230">
        <f>Table1[[#This Row],[Total Revenue + Open]]/Table1[[#This Row],[Qty]]</f>
        <v>2.99</v>
      </c>
      <c r="L12230">
        <f>Table1[[#This Row],[Total Revenue + Open]]/Table1[[#This Row],[Qty]]</f>
        <v>2.99</v>
      </c>
    </row>
    <row r="12231" spans="1:12" hidden="1">
      <c r="A12231" t="s">
        <v>710</v>
      </c>
      <c r="B12231" t="s">
        <v>351</v>
      </c>
      <c r="C12231" t="s">
        <v>351</v>
      </c>
      <c r="D12231" t="s">
        <v>734</v>
      </c>
      <c r="E12231" t="s">
        <v>15</v>
      </c>
      <c r="F12231" t="s">
        <v>128</v>
      </c>
      <c r="G12231" t="s">
        <v>392</v>
      </c>
      <c r="H12231" s="1">
        <v>2018</v>
      </c>
      <c r="I12231" s="2">
        <v>1810</v>
      </c>
      <c r="J12231" s="3">
        <v>5382</v>
      </c>
      <c r="K12231">
        <f>Table1[[#This Row],[Total Revenue + Open]]/Table1[[#This Row],[Qty]]</f>
        <v>2.9734806629834254</v>
      </c>
      <c r="L12231">
        <f>Table1[[#This Row],[Total Revenue + Open]]/Table1[[#This Row],[Qty]]</f>
        <v>2.9734806629834254</v>
      </c>
    </row>
    <row r="12232" spans="1:12" hidden="1">
      <c r="A12232" t="s">
        <v>710</v>
      </c>
      <c r="B12232" t="s">
        <v>351</v>
      </c>
      <c r="C12232" t="s">
        <v>351</v>
      </c>
      <c r="D12232" t="s">
        <v>734</v>
      </c>
      <c r="E12232" t="s">
        <v>15</v>
      </c>
      <c r="F12232" t="s">
        <v>128</v>
      </c>
      <c r="G12232" t="s">
        <v>392</v>
      </c>
      <c r="H12232" s="1">
        <v>2018</v>
      </c>
      <c r="I12232" s="2">
        <v>500</v>
      </c>
      <c r="J12232" s="3">
        <v>1495</v>
      </c>
      <c r="K12232">
        <f>Table1[[#This Row],[Total Revenue + Open]]/Table1[[#This Row],[Qty]]</f>
        <v>2.99</v>
      </c>
      <c r="L12232">
        <f>Table1[[#This Row],[Total Revenue + Open]]/Table1[[#This Row],[Qty]]</f>
        <v>2.99</v>
      </c>
    </row>
    <row r="12233" spans="1:12" hidden="1">
      <c r="A12233" t="s">
        <v>710</v>
      </c>
      <c r="B12233" t="s">
        <v>351</v>
      </c>
      <c r="C12233" t="s">
        <v>351</v>
      </c>
      <c r="D12233" t="s">
        <v>734</v>
      </c>
      <c r="E12233" t="s">
        <v>15</v>
      </c>
      <c r="F12233" t="s">
        <v>128</v>
      </c>
      <c r="G12233" t="s">
        <v>392</v>
      </c>
      <c r="H12233" s="1">
        <v>2018</v>
      </c>
      <c r="I12233" s="2">
        <v>1585</v>
      </c>
      <c r="J12233" s="3">
        <v>4709.25</v>
      </c>
      <c r="K12233">
        <f>Table1[[#This Row],[Total Revenue + Open]]/Table1[[#This Row],[Qty]]</f>
        <v>2.971135646687697</v>
      </c>
      <c r="L12233">
        <f>Table1[[#This Row],[Total Revenue + Open]]/Table1[[#This Row],[Qty]]</f>
        <v>2.971135646687697</v>
      </c>
    </row>
    <row r="12234" spans="1:12" hidden="1">
      <c r="A12234" t="s">
        <v>710</v>
      </c>
      <c r="B12234" t="s">
        <v>351</v>
      </c>
      <c r="C12234" t="s">
        <v>351</v>
      </c>
      <c r="D12234" t="s">
        <v>734</v>
      </c>
      <c r="E12234" t="s">
        <v>15</v>
      </c>
      <c r="F12234" t="s">
        <v>128</v>
      </c>
      <c r="G12234" t="s">
        <v>392</v>
      </c>
      <c r="H12234" s="1">
        <v>2018</v>
      </c>
      <c r="I12234" s="2">
        <v>500</v>
      </c>
      <c r="J12234" s="3">
        <v>1495</v>
      </c>
      <c r="K12234">
        <f>Table1[[#This Row],[Total Revenue + Open]]/Table1[[#This Row],[Qty]]</f>
        <v>2.99</v>
      </c>
      <c r="L12234">
        <f>Table1[[#This Row],[Total Revenue + Open]]/Table1[[#This Row],[Qty]]</f>
        <v>2.99</v>
      </c>
    </row>
    <row r="12235" spans="1:12" hidden="1">
      <c r="A12235" t="s">
        <v>710</v>
      </c>
      <c r="B12235" t="s">
        <v>351</v>
      </c>
      <c r="C12235" t="s">
        <v>351</v>
      </c>
      <c r="D12235" t="s">
        <v>734</v>
      </c>
      <c r="E12235" t="s">
        <v>15</v>
      </c>
      <c r="F12235" t="s">
        <v>128</v>
      </c>
      <c r="G12235" t="s">
        <v>392</v>
      </c>
      <c r="H12235" s="1">
        <v>2019</v>
      </c>
      <c r="I12235" s="2">
        <v>1005</v>
      </c>
      <c r="J12235" s="3">
        <v>2990</v>
      </c>
      <c r="K12235">
        <f>Table1[[#This Row],[Total Revenue + Open]]/Table1[[#This Row],[Qty]]</f>
        <v>2.9751243781094527</v>
      </c>
      <c r="L12235">
        <f>Table1[[#This Row],[Total Revenue + Open]]/Table1[[#This Row],[Qty]]</f>
        <v>2.9751243781094527</v>
      </c>
    </row>
    <row r="12236" spans="1:12" hidden="1">
      <c r="A12236" t="s">
        <v>710</v>
      </c>
      <c r="B12236" t="s">
        <v>351</v>
      </c>
      <c r="C12236" t="s">
        <v>351</v>
      </c>
      <c r="D12236" t="s">
        <v>734</v>
      </c>
      <c r="E12236" t="s">
        <v>15</v>
      </c>
      <c r="F12236" t="s">
        <v>128</v>
      </c>
      <c r="G12236" t="s">
        <v>392</v>
      </c>
      <c r="H12236" s="1">
        <v>2019</v>
      </c>
      <c r="I12236" s="2">
        <v>500</v>
      </c>
      <c r="J12236" s="3">
        <v>1495</v>
      </c>
      <c r="K12236">
        <f>Table1[[#This Row],[Total Revenue + Open]]/Table1[[#This Row],[Qty]]</f>
        <v>2.99</v>
      </c>
      <c r="L12236">
        <f>Table1[[#This Row],[Total Revenue + Open]]/Table1[[#This Row],[Qty]]</f>
        <v>2.99</v>
      </c>
    </row>
    <row r="12237" spans="1:12" hidden="1">
      <c r="A12237" t="s">
        <v>710</v>
      </c>
      <c r="B12237" t="s">
        <v>351</v>
      </c>
      <c r="C12237" t="s">
        <v>351</v>
      </c>
      <c r="D12237" t="s">
        <v>734</v>
      </c>
      <c r="E12237" t="s">
        <v>15</v>
      </c>
      <c r="F12237" t="s">
        <v>128</v>
      </c>
      <c r="G12237" t="s">
        <v>392</v>
      </c>
      <c r="H12237" s="1">
        <v>2020</v>
      </c>
      <c r="I12237" s="2">
        <v>500</v>
      </c>
      <c r="J12237" s="3">
        <v>1495</v>
      </c>
      <c r="K12237">
        <f>Table1[[#This Row],[Total Revenue + Open]]/Table1[[#This Row],[Qty]]</f>
        <v>2.99</v>
      </c>
      <c r="L12237">
        <f>Table1[[#This Row],[Total Revenue + Open]]/Table1[[#This Row],[Qty]]</f>
        <v>2.99</v>
      </c>
    </row>
    <row r="12238" spans="1:12" hidden="1">
      <c r="A12238" t="s">
        <v>710</v>
      </c>
      <c r="B12238" t="s">
        <v>351</v>
      </c>
      <c r="C12238" t="s">
        <v>351</v>
      </c>
      <c r="D12238" t="s">
        <v>734</v>
      </c>
      <c r="E12238" t="s">
        <v>15</v>
      </c>
      <c r="F12238" t="s">
        <v>128</v>
      </c>
      <c r="G12238" t="s">
        <v>392</v>
      </c>
      <c r="H12238" s="1">
        <v>2018</v>
      </c>
      <c r="I12238" s="2">
        <v>1260</v>
      </c>
      <c r="J12238" s="3">
        <v>3762.5</v>
      </c>
      <c r="K12238">
        <f>Table1[[#This Row],[Total Revenue + Open]]/Table1[[#This Row],[Qty]]</f>
        <v>2.9861111111111112</v>
      </c>
      <c r="L12238">
        <f>Table1[[#This Row],[Total Revenue + Open]]/Table1[[#This Row],[Qty]]</f>
        <v>2.9861111111111112</v>
      </c>
    </row>
    <row r="12239" spans="1:12" hidden="1">
      <c r="A12239" t="s">
        <v>710</v>
      </c>
      <c r="B12239" t="s">
        <v>351</v>
      </c>
      <c r="C12239" t="s">
        <v>351</v>
      </c>
      <c r="D12239" t="s">
        <v>734</v>
      </c>
      <c r="E12239" t="s">
        <v>15</v>
      </c>
      <c r="F12239" t="s">
        <v>128</v>
      </c>
      <c r="G12239" t="s">
        <v>392</v>
      </c>
      <c r="H12239" s="1">
        <v>2018</v>
      </c>
      <c r="I12239" s="2">
        <v>6155</v>
      </c>
      <c r="J12239" s="3">
        <v>18436.25</v>
      </c>
      <c r="K12239">
        <f>Table1[[#This Row],[Total Revenue + Open]]/Table1[[#This Row],[Qty]]</f>
        <v>2.9953290008123479</v>
      </c>
      <c r="L12239">
        <f>Table1[[#This Row],[Total Revenue + Open]]/Table1[[#This Row],[Qty]]</f>
        <v>2.9953290008123479</v>
      </c>
    </row>
    <row r="12240" spans="1:12" hidden="1">
      <c r="A12240" t="s">
        <v>710</v>
      </c>
      <c r="B12240" t="s">
        <v>351</v>
      </c>
      <c r="C12240" t="s">
        <v>351</v>
      </c>
      <c r="D12240" t="s">
        <v>734</v>
      </c>
      <c r="E12240" t="s">
        <v>15</v>
      </c>
      <c r="F12240" t="s">
        <v>128</v>
      </c>
      <c r="G12240" t="s">
        <v>392</v>
      </c>
      <c r="H12240" s="1">
        <v>2018</v>
      </c>
      <c r="I12240" s="2">
        <v>5835</v>
      </c>
      <c r="J12240" s="3">
        <v>17458</v>
      </c>
      <c r="K12240">
        <f>Table1[[#This Row],[Total Revenue + Open]]/Table1[[#This Row],[Qty]]</f>
        <v>2.9919451585261352</v>
      </c>
      <c r="L12240">
        <f>Table1[[#This Row],[Total Revenue + Open]]/Table1[[#This Row],[Qty]]</f>
        <v>2.9919451585261352</v>
      </c>
    </row>
    <row r="12241" spans="1:12" hidden="1">
      <c r="A12241" t="s">
        <v>710</v>
      </c>
      <c r="B12241" t="s">
        <v>351</v>
      </c>
      <c r="C12241" t="s">
        <v>351</v>
      </c>
      <c r="D12241" t="s">
        <v>734</v>
      </c>
      <c r="E12241" t="s">
        <v>15</v>
      </c>
      <c r="F12241" t="s">
        <v>128</v>
      </c>
      <c r="G12241" t="s">
        <v>392</v>
      </c>
      <c r="H12241" s="1">
        <v>2018</v>
      </c>
      <c r="I12241" s="2">
        <v>500</v>
      </c>
      <c r="J12241" s="3">
        <v>1505</v>
      </c>
      <c r="K12241">
        <f>Table1[[#This Row],[Total Revenue + Open]]/Table1[[#This Row],[Qty]]</f>
        <v>3.01</v>
      </c>
      <c r="L12241">
        <f>Table1[[#This Row],[Total Revenue + Open]]/Table1[[#This Row],[Qty]]</f>
        <v>3.01</v>
      </c>
    </row>
    <row r="12242" spans="1:12" hidden="1">
      <c r="A12242" t="s">
        <v>710</v>
      </c>
      <c r="B12242" t="s">
        <v>351</v>
      </c>
      <c r="C12242" t="s">
        <v>351</v>
      </c>
      <c r="D12242" t="s">
        <v>734</v>
      </c>
      <c r="E12242" t="s">
        <v>15</v>
      </c>
      <c r="F12242" t="s">
        <v>128</v>
      </c>
      <c r="G12242" t="s">
        <v>392</v>
      </c>
      <c r="H12242" s="1">
        <v>2019</v>
      </c>
      <c r="I12242" s="2">
        <v>3120</v>
      </c>
      <c r="J12242" s="3">
        <v>9331</v>
      </c>
      <c r="K12242">
        <f>Table1[[#This Row],[Total Revenue + Open]]/Table1[[#This Row],[Qty]]</f>
        <v>2.990705128205128</v>
      </c>
      <c r="L12242">
        <f>Table1[[#This Row],[Total Revenue + Open]]/Table1[[#This Row],[Qty]]</f>
        <v>2.990705128205128</v>
      </c>
    </row>
    <row r="12243" spans="1:12" hidden="1">
      <c r="A12243" t="s">
        <v>710</v>
      </c>
      <c r="B12243" t="s">
        <v>351</v>
      </c>
      <c r="C12243" t="s">
        <v>351</v>
      </c>
      <c r="D12243" t="s">
        <v>734</v>
      </c>
      <c r="E12243" t="s">
        <v>15</v>
      </c>
      <c r="F12243" t="s">
        <v>128</v>
      </c>
      <c r="G12243" t="s">
        <v>392</v>
      </c>
      <c r="H12243" s="1">
        <v>2019</v>
      </c>
      <c r="I12243" s="2">
        <v>1210</v>
      </c>
      <c r="J12243" s="3">
        <v>3612</v>
      </c>
      <c r="K12243">
        <f>Table1[[#This Row],[Total Revenue + Open]]/Table1[[#This Row],[Qty]]</f>
        <v>2.9851239669421488</v>
      </c>
      <c r="L12243">
        <f>Table1[[#This Row],[Total Revenue + Open]]/Table1[[#This Row],[Qty]]</f>
        <v>2.9851239669421488</v>
      </c>
    </row>
    <row r="12244" spans="1:12" hidden="1">
      <c r="A12244" t="s">
        <v>710</v>
      </c>
      <c r="B12244" t="s">
        <v>351</v>
      </c>
      <c r="C12244" t="s">
        <v>351</v>
      </c>
      <c r="D12244" t="s">
        <v>734</v>
      </c>
      <c r="E12244" t="s">
        <v>15</v>
      </c>
      <c r="F12244" t="s">
        <v>128</v>
      </c>
      <c r="G12244" t="s">
        <v>392</v>
      </c>
      <c r="H12244" s="1">
        <v>2019</v>
      </c>
      <c r="I12244" s="2">
        <v>500</v>
      </c>
      <c r="J12244" s="3">
        <v>1505</v>
      </c>
      <c r="K12244">
        <f>Table1[[#This Row],[Total Revenue + Open]]/Table1[[#This Row],[Qty]]</f>
        <v>3.01</v>
      </c>
      <c r="L12244">
        <f>Table1[[#This Row],[Total Revenue + Open]]/Table1[[#This Row],[Qty]]</f>
        <v>3.01</v>
      </c>
    </row>
    <row r="12245" spans="1:12" hidden="1">
      <c r="A12245" t="s">
        <v>710</v>
      </c>
      <c r="B12245" t="s">
        <v>351</v>
      </c>
      <c r="C12245" t="s">
        <v>351</v>
      </c>
      <c r="D12245" t="s">
        <v>734</v>
      </c>
      <c r="E12245" t="s">
        <v>15</v>
      </c>
      <c r="F12245" t="s">
        <v>128</v>
      </c>
      <c r="G12245" t="s">
        <v>392</v>
      </c>
      <c r="H12245" s="1">
        <v>2019</v>
      </c>
      <c r="I12245" s="2">
        <v>6235</v>
      </c>
      <c r="J12245" s="3">
        <v>18662</v>
      </c>
      <c r="K12245">
        <f>Table1[[#This Row],[Total Revenue + Open]]/Table1[[#This Row],[Qty]]</f>
        <v>2.9931034482758623</v>
      </c>
      <c r="L12245">
        <f>Table1[[#This Row],[Total Revenue + Open]]/Table1[[#This Row],[Qty]]</f>
        <v>2.9931034482758623</v>
      </c>
    </row>
    <row r="12246" spans="1:12" hidden="1">
      <c r="A12246" t="s">
        <v>710</v>
      </c>
      <c r="B12246" t="s">
        <v>351</v>
      </c>
      <c r="C12246" t="s">
        <v>351</v>
      </c>
      <c r="D12246" t="s">
        <v>734</v>
      </c>
      <c r="E12246" t="s">
        <v>15</v>
      </c>
      <c r="F12246" t="s">
        <v>128</v>
      </c>
      <c r="G12246" t="s">
        <v>392</v>
      </c>
      <c r="H12246" s="1">
        <v>2019</v>
      </c>
      <c r="I12246" s="2">
        <v>4225</v>
      </c>
      <c r="J12246" s="3">
        <v>12642</v>
      </c>
      <c r="K12246">
        <f>Table1[[#This Row],[Total Revenue + Open]]/Table1[[#This Row],[Qty]]</f>
        <v>2.9921893491124258</v>
      </c>
      <c r="L12246">
        <f>Table1[[#This Row],[Total Revenue + Open]]/Table1[[#This Row],[Qty]]</f>
        <v>2.9921893491124258</v>
      </c>
    </row>
    <row r="12247" spans="1:12" hidden="1">
      <c r="A12247" t="s">
        <v>710</v>
      </c>
      <c r="B12247" t="s">
        <v>351</v>
      </c>
      <c r="C12247" t="s">
        <v>351</v>
      </c>
      <c r="D12247" t="s">
        <v>734</v>
      </c>
      <c r="E12247" t="s">
        <v>15</v>
      </c>
      <c r="F12247" t="s">
        <v>128</v>
      </c>
      <c r="G12247" t="s">
        <v>392</v>
      </c>
      <c r="H12247" s="1">
        <v>2019</v>
      </c>
      <c r="I12247" s="2">
        <v>700</v>
      </c>
      <c r="J12247" s="3">
        <v>2107</v>
      </c>
      <c r="K12247">
        <f>Table1[[#This Row],[Total Revenue + Open]]/Table1[[#This Row],[Qty]]</f>
        <v>3.01</v>
      </c>
      <c r="L12247">
        <f>Table1[[#This Row],[Total Revenue + Open]]/Table1[[#This Row],[Qty]]</f>
        <v>3.01</v>
      </c>
    </row>
    <row r="12248" spans="1:12" hidden="1">
      <c r="A12248" t="s">
        <v>710</v>
      </c>
      <c r="B12248" t="s">
        <v>351</v>
      </c>
      <c r="C12248" t="s">
        <v>351</v>
      </c>
      <c r="D12248" t="s">
        <v>734</v>
      </c>
      <c r="E12248" t="s">
        <v>15</v>
      </c>
      <c r="F12248" t="s">
        <v>128</v>
      </c>
      <c r="G12248" t="s">
        <v>392</v>
      </c>
      <c r="H12248" s="1">
        <v>2019</v>
      </c>
      <c r="I12248" s="2">
        <v>500</v>
      </c>
      <c r="J12248" s="3">
        <v>1505</v>
      </c>
      <c r="K12248">
        <f>Table1[[#This Row],[Total Revenue + Open]]/Table1[[#This Row],[Qty]]</f>
        <v>3.01</v>
      </c>
      <c r="L12248">
        <f>Table1[[#This Row],[Total Revenue + Open]]/Table1[[#This Row],[Qty]]</f>
        <v>3.01</v>
      </c>
    </row>
    <row r="12249" spans="1:12" hidden="1">
      <c r="A12249" t="s">
        <v>710</v>
      </c>
      <c r="B12249" t="s">
        <v>351</v>
      </c>
      <c r="C12249" t="s">
        <v>351</v>
      </c>
      <c r="D12249" t="s">
        <v>734</v>
      </c>
      <c r="E12249" t="s">
        <v>15</v>
      </c>
      <c r="F12249" t="s">
        <v>128</v>
      </c>
      <c r="G12249" t="s">
        <v>392</v>
      </c>
      <c r="H12249" s="1">
        <v>2020</v>
      </c>
      <c r="I12249" s="2">
        <v>1910</v>
      </c>
      <c r="J12249" s="3">
        <v>5719</v>
      </c>
      <c r="K12249">
        <f>Table1[[#This Row],[Total Revenue + Open]]/Table1[[#This Row],[Qty]]</f>
        <v>2.994240837696335</v>
      </c>
      <c r="L12249">
        <f>Table1[[#This Row],[Total Revenue + Open]]/Table1[[#This Row],[Qty]]</f>
        <v>2.994240837696335</v>
      </c>
    </row>
    <row r="12250" spans="1:12" hidden="1">
      <c r="A12250" t="s">
        <v>710</v>
      </c>
      <c r="B12250" t="s">
        <v>351</v>
      </c>
      <c r="C12250" t="s">
        <v>351</v>
      </c>
      <c r="D12250" t="s">
        <v>734</v>
      </c>
      <c r="E12250" t="s">
        <v>15</v>
      </c>
      <c r="F12250" t="s">
        <v>128</v>
      </c>
      <c r="G12250" t="s">
        <v>392</v>
      </c>
      <c r="H12250" s="1">
        <v>2020</v>
      </c>
      <c r="I12250" s="2">
        <v>2010</v>
      </c>
      <c r="J12250" s="3">
        <v>6020</v>
      </c>
      <c r="K12250">
        <f>Table1[[#This Row],[Total Revenue + Open]]/Table1[[#This Row],[Qty]]</f>
        <v>2.9950248756218905</v>
      </c>
      <c r="L12250">
        <f>Table1[[#This Row],[Total Revenue + Open]]/Table1[[#This Row],[Qty]]</f>
        <v>2.9950248756218905</v>
      </c>
    </row>
    <row r="12251" spans="1:12" hidden="1">
      <c r="A12251" t="s">
        <v>710</v>
      </c>
      <c r="B12251" t="s">
        <v>351</v>
      </c>
      <c r="C12251" t="s">
        <v>351</v>
      </c>
      <c r="D12251" t="s">
        <v>734</v>
      </c>
      <c r="E12251" t="s">
        <v>15</v>
      </c>
      <c r="F12251" t="s">
        <v>128</v>
      </c>
      <c r="G12251" t="s">
        <v>392</v>
      </c>
      <c r="H12251" s="1">
        <v>2020</v>
      </c>
      <c r="I12251" s="2">
        <v>1510</v>
      </c>
      <c r="J12251" s="3">
        <v>4515</v>
      </c>
      <c r="K12251">
        <f>Table1[[#This Row],[Total Revenue + Open]]/Table1[[#This Row],[Qty]]</f>
        <v>2.9900662251655628</v>
      </c>
      <c r="L12251">
        <f>Table1[[#This Row],[Total Revenue + Open]]/Table1[[#This Row],[Qty]]</f>
        <v>2.9900662251655628</v>
      </c>
    </row>
    <row r="12252" spans="1:12" hidden="1">
      <c r="A12252" t="s">
        <v>710</v>
      </c>
      <c r="B12252" t="s">
        <v>351</v>
      </c>
      <c r="C12252" t="s">
        <v>351</v>
      </c>
      <c r="D12252" t="s">
        <v>734</v>
      </c>
      <c r="E12252" t="s">
        <v>15</v>
      </c>
      <c r="F12252" t="s">
        <v>128</v>
      </c>
      <c r="G12252" t="s">
        <v>392</v>
      </c>
      <c r="H12252" s="1">
        <v>2020</v>
      </c>
      <c r="I12252" s="2">
        <v>1960</v>
      </c>
      <c r="J12252" s="3">
        <v>5869.5</v>
      </c>
      <c r="K12252">
        <f>Table1[[#This Row],[Total Revenue + Open]]/Table1[[#This Row],[Qty]]</f>
        <v>2.9946428571428569</v>
      </c>
      <c r="L12252">
        <f>Table1[[#This Row],[Total Revenue + Open]]/Table1[[#This Row],[Qty]]</f>
        <v>2.9946428571428569</v>
      </c>
    </row>
    <row r="12253" spans="1:12" hidden="1">
      <c r="A12253" t="s">
        <v>710</v>
      </c>
      <c r="B12253" t="s">
        <v>351</v>
      </c>
      <c r="C12253" t="s">
        <v>351</v>
      </c>
      <c r="D12253" t="s">
        <v>734</v>
      </c>
      <c r="E12253" t="s">
        <v>15</v>
      </c>
      <c r="F12253" t="s">
        <v>128</v>
      </c>
      <c r="G12253" t="s">
        <v>392</v>
      </c>
      <c r="H12253" s="1">
        <v>2020</v>
      </c>
      <c r="I12253" s="2">
        <v>1560</v>
      </c>
      <c r="J12253" s="3">
        <v>4665.5</v>
      </c>
      <c r="K12253">
        <f>Table1[[#This Row],[Total Revenue + Open]]/Table1[[#This Row],[Qty]]</f>
        <v>2.990705128205128</v>
      </c>
      <c r="L12253">
        <f>Table1[[#This Row],[Total Revenue + Open]]/Table1[[#This Row],[Qty]]</f>
        <v>2.990705128205128</v>
      </c>
    </row>
    <row r="12254" spans="1:12" hidden="1">
      <c r="A12254" t="s">
        <v>710</v>
      </c>
      <c r="B12254" t="s">
        <v>351</v>
      </c>
      <c r="C12254" t="s">
        <v>351</v>
      </c>
      <c r="D12254" t="s">
        <v>734</v>
      </c>
      <c r="E12254" t="s">
        <v>15</v>
      </c>
      <c r="F12254" t="s">
        <v>128</v>
      </c>
      <c r="G12254" t="s">
        <v>392</v>
      </c>
      <c r="H12254" s="1">
        <v>2020</v>
      </c>
      <c r="I12254" s="2">
        <v>1005</v>
      </c>
      <c r="J12254" s="3">
        <v>3010</v>
      </c>
      <c r="K12254">
        <f>Table1[[#This Row],[Total Revenue + Open]]/Table1[[#This Row],[Qty]]</f>
        <v>2.9950248756218905</v>
      </c>
      <c r="L12254">
        <f>Table1[[#This Row],[Total Revenue + Open]]/Table1[[#This Row],[Qty]]</f>
        <v>2.9950248756218905</v>
      </c>
    </row>
    <row r="12255" spans="1:12" hidden="1">
      <c r="A12255" t="s">
        <v>710</v>
      </c>
      <c r="B12255" t="s">
        <v>351</v>
      </c>
      <c r="C12255" t="s">
        <v>351</v>
      </c>
      <c r="D12255" t="s">
        <v>734</v>
      </c>
      <c r="E12255" t="s">
        <v>15</v>
      </c>
      <c r="F12255" t="s">
        <v>128</v>
      </c>
      <c r="G12255" t="s">
        <v>392</v>
      </c>
      <c r="H12255" s="1">
        <v>2020</v>
      </c>
      <c r="I12255" s="2">
        <v>1760</v>
      </c>
      <c r="J12255" s="3">
        <v>5267.5</v>
      </c>
      <c r="K12255">
        <f>Table1[[#This Row],[Total Revenue + Open]]/Table1[[#This Row],[Qty]]</f>
        <v>2.9928977272727271</v>
      </c>
      <c r="L12255">
        <f>Table1[[#This Row],[Total Revenue + Open]]/Table1[[#This Row],[Qty]]</f>
        <v>2.9928977272727271</v>
      </c>
    </row>
    <row r="12256" spans="1:12" hidden="1">
      <c r="A12256" t="s">
        <v>710</v>
      </c>
      <c r="B12256" t="s">
        <v>351</v>
      </c>
      <c r="C12256" t="s">
        <v>351</v>
      </c>
      <c r="D12256" t="s">
        <v>734</v>
      </c>
      <c r="E12256" t="s">
        <v>15</v>
      </c>
      <c r="F12256" t="s">
        <v>128</v>
      </c>
      <c r="G12256" t="s">
        <v>392</v>
      </c>
      <c r="H12256" s="1">
        <v>2020</v>
      </c>
      <c r="I12256" s="2">
        <v>5930</v>
      </c>
      <c r="J12256" s="3">
        <v>17759</v>
      </c>
      <c r="K12256">
        <f>Table1[[#This Row],[Total Revenue + Open]]/Table1[[#This Row],[Qty]]</f>
        <v>2.9947723440134908</v>
      </c>
      <c r="L12256">
        <f>Table1[[#This Row],[Total Revenue + Open]]/Table1[[#This Row],[Qty]]</f>
        <v>2.9947723440134908</v>
      </c>
    </row>
    <row r="12257" spans="1:12" hidden="1">
      <c r="A12257" t="s">
        <v>710</v>
      </c>
      <c r="B12257" t="s">
        <v>351</v>
      </c>
      <c r="C12257" t="s">
        <v>351</v>
      </c>
      <c r="D12257" t="s">
        <v>734</v>
      </c>
      <c r="E12257" t="s">
        <v>15</v>
      </c>
      <c r="F12257" t="s">
        <v>128</v>
      </c>
      <c r="G12257" t="s">
        <v>392</v>
      </c>
      <c r="H12257" s="1">
        <v>2021</v>
      </c>
      <c r="I12257" s="2">
        <v>1860</v>
      </c>
      <c r="J12257" s="3">
        <v>5568.5</v>
      </c>
      <c r="K12257">
        <f>Table1[[#This Row],[Total Revenue + Open]]/Table1[[#This Row],[Qty]]</f>
        <v>2.9938172043010751</v>
      </c>
      <c r="L12257">
        <f>Table1[[#This Row],[Total Revenue + Open]]/Table1[[#This Row],[Qty]]</f>
        <v>2.9938172043010751</v>
      </c>
    </row>
    <row r="12258" spans="1:12" hidden="1">
      <c r="A12258" t="s">
        <v>710</v>
      </c>
      <c r="B12258" t="s">
        <v>351</v>
      </c>
      <c r="C12258" t="s">
        <v>351</v>
      </c>
      <c r="D12258" t="s">
        <v>734</v>
      </c>
      <c r="E12258" t="s">
        <v>15</v>
      </c>
      <c r="F12258" t="s">
        <v>128</v>
      </c>
      <c r="G12258" t="s">
        <v>392</v>
      </c>
      <c r="H12258" s="1">
        <v>2021</v>
      </c>
      <c r="I12258" s="2">
        <v>800</v>
      </c>
      <c r="J12258" s="3">
        <v>2408</v>
      </c>
      <c r="K12258">
        <f>Table1[[#This Row],[Total Revenue + Open]]/Table1[[#This Row],[Qty]]</f>
        <v>3.01</v>
      </c>
      <c r="L12258">
        <f>Table1[[#This Row],[Total Revenue + Open]]/Table1[[#This Row],[Qty]]</f>
        <v>3.01</v>
      </c>
    </row>
    <row r="12259" spans="1:12" hidden="1">
      <c r="A12259" t="s">
        <v>710</v>
      </c>
      <c r="B12259" t="s">
        <v>351</v>
      </c>
      <c r="C12259" t="s">
        <v>351</v>
      </c>
      <c r="D12259" t="s">
        <v>734</v>
      </c>
      <c r="E12259" t="s">
        <v>15</v>
      </c>
      <c r="F12259" t="s">
        <v>128</v>
      </c>
      <c r="G12259" t="s">
        <v>392</v>
      </c>
      <c r="H12259" s="1">
        <v>2021</v>
      </c>
      <c r="I12259" s="2">
        <v>650</v>
      </c>
      <c r="J12259" s="3">
        <v>1956.5</v>
      </c>
      <c r="K12259">
        <f>Table1[[#This Row],[Total Revenue + Open]]/Table1[[#This Row],[Qty]]</f>
        <v>3.01</v>
      </c>
      <c r="L12259">
        <f>Table1[[#This Row],[Total Revenue + Open]]/Table1[[#This Row],[Qty]]</f>
        <v>3.01</v>
      </c>
    </row>
    <row r="12260" spans="1:12" hidden="1">
      <c r="A12260" t="s">
        <v>710</v>
      </c>
      <c r="B12260" t="s">
        <v>351</v>
      </c>
      <c r="C12260" t="s">
        <v>351</v>
      </c>
      <c r="D12260" t="s">
        <v>734</v>
      </c>
      <c r="E12260" t="s">
        <v>15</v>
      </c>
      <c r="F12260" t="s">
        <v>128</v>
      </c>
      <c r="G12260" t="s">
        <v>392</v>
      </c>
      <c r="H12260" s="1">
        <v>2021</v>
      </c>
      <c r="I12260" s="2">
        <v>300</v>
      </c>
      <c r="J12260" s="3">
        <v>903</v>
      </c>
      <c r="K12260">
        <f>Table1[[#This Row],[Total Revenue + Open]]/Table1[[#This Row],[Qty]]</f>
        <v>3.01</v>
      </c>
      <c r="L12260">
        <f>Table1[[#This Row],[Total Revenue + Open]]/Table1[[#This Row],[Qty]]</f>
        <v>3.01</v>
      </c>
    </row>
    <row r="12261" spans="1:12" hidden="1">
      <c r="A12261" t="s">
        <v>710</v>
      </c>
      <c r="B12261" t="s">
        <v>351</v>
      </c>
      <c r="C12261" t="s">
        <v>351</v>
      </c>
      <c r="D12261" t="s">
        <v>734</v>
      </c>
      <c r="E12261" t="s">
        <v>15</v>
      </c>
      <c r="F12261" t="s">
        <v>128</v>
      </c>
      <c r="G12261" t="s">
        <v>392</v>
      </c>
      <c r="H12261" s="1">
        <v>2018</v>
      </c>
      <c r="I12261" s="2">
        <v>1660</v>
      </c>
      <c r="J12261" s="3">
        <v>4966.5</v>
      </c>
      <c r="K12261">
        <f>Table1[[#This Row],[Total Revenue + Open]]/Table1[[#This Row],[Qty]]</f>
        <v>2.991867469879518</v>
      </c>
      <c r="L12261">
        <f>Table1[[#This Row],[Total Revenue + Open]]/Table1[[#This Row],[Qty]]</f>
        <v>2.991867469879518</v>
      </c>
    </row>
    <row r="12262" spans="1:12" hidden="1">
      <c r="A12262" t="s">
        <v>710</v>
      </c>
      <c r="B12262" t="s">
        <v>351</v>
      </c>
      <c r="C12262" t="s">
        <v>351</v>
      </c>
      <c r="D12262" t="s">
        <v>734</v>
      </c>
      <c r="E12262" t="s">
        <v>15</v>
      </c>
      <c r="F12262" t="s">
        <v>128</v>
      </c>
      <c r="G12262" t="s">
        <v>392</v>
      </c>
      <c r="H12262" s="1">
        <v>2018</v>
      </c>
      <c r="I12262" s="2">
        <v>500</v>
      </c>
      <c r="J12262" s="3">
        <v>1505</v>
      </c>
      <c r="K12262">
        <f>Table1[[#This Row],[Total Revenue + Open]]/Table1[[#This Row],[Qty]]</f>
        <v>3.01</v>
      </c>
      <c r="L12262">
        <f>Table1[[#This Row],[Total Revenue + Open]]/Table1[[#This Row],[Qty]]</f>
        <v>3.01</v>
      </c>
    </row>
    <row r="12263" spans="1:12" hidden="1">
      <c r="A12263" t="s">
        <v>710</v>
      </c>
      <c r="B12263" t="s">
        <v>351</v>
      </c>
      <c r="C12263" t="s">
        <v>351</v>
      </c>
      <c r="D12263" t="s">
        <v>734</v>
      </c>
      <c r="E12263" t="s">
        <v>15</v>
      </c>
      <c r="F12263" t="s">
        <v>128</v>
      </c>
      <c r="G12263" t="s">
        <v>392</v>
      </c>
      <c r="H12263" s="1">
        <v>2018</v>
      </c>
      <c r="I12263" s="2">
        <v>1250</v>
      </c>
      <c r="J12263" s="3">
        <v>3762.5</v>
      </c>
      <c r="K12263">
        <f>Table1[[#This Row],[Total Revenue + Open]]/Table1[[#This Row],[Qty]]</f>
        <v>3.01</v>
      </c>
      <c r="L12263">
        <f>Table1[[#This Row],[Total Revenue + Open]]/Table1[[#This Row],[Qty]]</f>
        <v>3.01</v>
      </c>
    </row>
    <row r="12264" spans="1:12" hidden="1">
      <c r="A12264" t="s">
        <v>710</v>
      </c>
      <c r="B12264" t="s">
        <v>351</v>
      </c>
      <c r="C12264" t="s">
        <v>351</v>
      </c>
      <c r="D12264" t="s">
        <v>734</v>
      </c>
      <c r="E12264" t="s">
        <v>15</v>
      </c>
      <c r="F12264" t="s">
        <v>128</v>
      </c>
      <c r="G12264" t="s">
        <v>392</v>
      </c>
      <c r="H12264" s="1">
        <v>2019</v>
      </c>
      <c r="I12264" s="2">
        <v>500</v>
      </c>
      <c r="J12264" s="3">
        <v>1505</v>
      </c>
      <c r="K12264">
        <f>Table1[[#This Row],[Total Revenue + Open]]/Table1[[#This Row],[Qty]]</f>
        <v>3.01</v>
      </c>
      <c r="L12264">
        <f>Table1[[#This Row],[Total Revenue + Open]]/Table1[[#This Row],[Qty]]</f>
        <v>3.01</v>
      </c>
    </row>
    <row r="12265" spans="1:12" hidden="1">
      <c r="A12265" t="s">
        <v>710</v>
      </c>
      <c r="B12265" t="s">
        <v>351</v>
      </c>
      <c r="C12265" t="s">
        <v>351</v>
      </c>
      <c r="D12265" t="s">
        <v>734</v>
      </c>
      <c r="E12265" t="s">
        <v>15</v>
      </c>
      <c r="F12265" t="s">
        <v>128</v>
      </c>
      <c r="G12265" t="s">
        <v>392</v>
      </c>
      <c r="H12265" s="1">
        <v>2019</v>
      </c>
      <c r="I12265" s="2">
        <v>500</v>
      </c>
      <c r="J12265" s="3">
        <v>1505</v>
      </c>
      <c r="K12265">
        <f>Table1[[#This Row],[Total Revenue + Open]]/Table1[[#This Row],[Qty]]</f>
        <v>3.01</v>
      </c>
      <c r="L12265">
        <f>Table1[[#This Row],[Total Revenue + Open]]/Table1[[#This Row],[Qty]]</f>
        <v>3.01</v>
      </c>
    </row>
    <row r="12266" spans="1:12" hidden="1">
      <c r="A12266" t="s">
        <v>710</v>
      </c>
      <c r="B12266" t="s">
        <v>351</v>
      </c>
      <c r="C12266" t="s">
        <v>351</v>
      </c>
      <c r="D12266" t="s">
        <v>734</v>
      </c>
      <c r="E12266" t="s">
        <v>15</v>
      </c>
      <c r="F12266" t="s">
        <v>128</v>
      </c>
      <c r="G12266" t="s">
        <v>392</v>
      </c>
      <c r="H12266" s="1">
        <v>2019</v>
      </c>
      <c r="I12266" s="2">
        <v>500</v>
      </c>
      <c r="J12266" s="3">
        <v>1505</v>
      </c>
      <c r="K12266">
        <f>Table1[[#This Row],[Total Revenue + Open]]/Table1[[#This Row],[Qty]]</f>
        <v>3.01</v>
      </c>
      <c r="L12266">
        <f>Table1[[#This Row],[Total Revenue + Open]]/Table1[[#This Row],[Qty]]</f>
        <v>3.01</v>
      </c>
    </row>
    <row r="12267" spans="1:12" hidden="1">
      <c r="A12267" t="s">
        <v>710</v>
      </c>
      <c r="B12267" t="s">
        <v>351</v>
      </c>
      <c r="C12267" t="s">
        <v>351</v>
      </c>
      <c r="D12267" t="s">
        <v>734</v>
      </c>
      <c r="E12267" t="s">
        <v>15</v>
      </c>
      <c r="F12267" t="s">
        <v>128</v>
      </c>
      <c r="G12267" t="s">
        <v>392</v>
      </c>
      <c r="H12267" s="1">
        <v>2019</v>
      </c>
      <c r="I12267" s="2">
        <v>500</v>
      </c>
      <c r="J12267" s="3">
        <v>1505</v>
      </c>
      <c r="K12267">
        <f>Table1[[#This Row],[Total Revenue + Open]]/Table1[[#This Row],[Qty]]</f>
        <v>3.01</v>
      </c>
      <c r="L12267">
        <f>Table1[[#This Row],[Total Revenue + Open]]/Table1[[#This Row],[Qty]]</f>
        <v>3.01</v>
      </c>
    </row>
    <row r="12268" spans="1:12" hidden="1">
      <c r="A12268" t="s">
        <v>710</v>
      </c>
      <c r="B12268" t="s">
        <v>351</v>
      </c>
      <c r="C12268" t="s">
        <v>351</v>
      </c>
      <c r="D12268" t="s">
        <v>734</v>
      </c>
      <c r="E12268" t="s">
        <v>15</v>
      </c>
      <c r="F12268" t="s">
        <v>128</v>
      </c>
      <c r="G12268" t="s">
        <v>392</v>
      </c>
      <c r="H12268" s="1">
        <v>2020</v>
      </c>
      <c r="I12268" s="2">
        <v>500</v>
      </c>
      <c r="J12268" s="3">
        <v>1505</v>
      </c>
      <c r="K12268">
        <f>Table1[[#This Row],[Total Revenue + Open]]/Table1[[#This Row],[Qty]]</f>
        <v>3.01</v>
      </c>
      <c r="L12268">
        <f>Table1[[#This Row],[Total Revenue + Open]]/Table1[[#This Row],[Qty]]</f>
        <v>3.01</v>
      </c>
    </row>
    <row r="12269" spans="1:12" hidden="1">
      <c r="A12269" t="s">
        <v>710</v>
      </c>
      <c r="B12269" t="s">
        <v>351</v>
      </c>
      <c r="C12269" t="s">
        <v>351</v>
      </c>
      <c r="D12269" t="s">
        <v>734</v>
      </c>
      <c r="E12269" t="s">
        <v>15</v>
      </c>
      <c r="F12269" t="s">
        <v>128</v>
      </c>
      <c r="G12269" t="s">
        <v>392</v>
      </c>
      <c r="H12269" s="1">
        <v>2020</v>
      </c>
      <c r="I12269" s="2">
        <v>400</v>
      </c>
      <c r="J12269" s="3">
        <v>1204</v>
      </c>
      <c r="K12269">
        <f>Table1[[#This Row],[Total Revenue + Open]]/Table1[[#This Row],[Qty]]</f>
        <v>3.01</v>
      </c>
      <c r="L12269">
        <f>Table1[[#This Row],[Total Revenue + Open]]/Table1[[#This Row],[Qty]]</f>
        <v>3.01</v>
      </c>
    </row>
    <row r="12270" spans="1:12" hidden="1">
      <c r="A12270" t="s">
        <v>710</v>
      </c>
      <c r="B12270" t="s">
        <v>351</v>
      </c>
      <c r="C12270" t="s">
        <v>351</v>
      </c>
      <c r="D12270" t="s">
        <v>734</v>
      </c>
      <c r="E12270" t="s">
        <v>15</v>
      </c>
      <c r="F12270" t="s">
        <v>128</v>
      </c>
      <c r="G12270" t="s">
        <v>392</v>
      </c>
      <c r="H12270" s="1">
        <v>2020</v>
      </c>
      <c r="I12270" s="2">
        <v>350</v>
      </c>
      <c r="J12270" s="3">
        <v>1053.5</v>
      </c>
      <c r="K12270">
        <f>Table1[[#This Row],[Total Revenue + Open]]/Table1[[#This Row],[Qty]]</f>
        <v>3.01</v>
      </c>
      <c r="L12270">
        <f>Table1[[#This Row],[Total Revenue + Open]]/Table1[[#This Row],[Qty]]</f>
        <v>3.01</v>
      </c>
    </row>
    <row r="12271" spans="1:12" hidden="1">
      <c r="A12271" t="s">
        <v>710</v>
      </c>
      <c r="B12271" t="s">
        <v>351</v>
      </c>
      <c r="C12271" t="s">
        <v>351</v>
      </c>
      <c r="D12271" t="s">
        <v>734</v>
      </c>
      <c r="E12271" t="s">
        <v>15</v>
      </c>
      <c r="F12271" t="s">
        <v>128</v>
      </c>
      <c r="G12271" t="s">
        <v>392</v>
      </c>
      <c r="H12271" s="1">
        <v>2020</v>
      </c>
      <c r="I12271" s="2">
        <v>200</v>
      </c>
      <c r="J12271" s="3">
        <v>602</v>
      </c>
      <c r="K12271">
        <f>Table1[[#This Row],[Total Revenue + Open]]/Table1[[#This Row],[Qty]]</f>
        <v>3.01</v>
      </c>
      <c r="L12271">
        <f>Table1[[#This Row],[Total Revenue + Open]]/Table1[[#This Row],[Qty]]</f>
        <v>3.01</v>
      </c>
    </row>
    <row r="12272" spans="1:12" hidden="1">
      <c r="A12272" t="s">
        <v>710</v>
      </c>
      <c r="B12272" t="s">
        <v>351</v>
      </c>
      <c r="C12272" t="s">
        <v>351</v>
      </c>
      <c r="D12272" t="s">
        <v>734</v>
      </c>
      <c r="E12272" t="s">
        <v>15</v>
      </c>
      <c r="F12272" t="s">
        <v>128</v>
      </c>
      <c r="G12272" t="s">
        <v>392</v>
      </c>
      <c r="H12272" s="1">
        <v>2020</v>
      </c>
      <c r="I12272" s="2">
        <v>300</v>
      </c>
      <c r="J12272" s="3">
        <v>903</v>
      </c>
      <c r="K12272">
        <f>Table1[[#This Row],[Total Revenue + Open]]/Table1[[#This Row],[Qty]]</f>
        <v>3.01</v>
      </c>
      <c r="L12272">
        <f>Table1[[#This Row],[Total Revenue + Open]]/Table1[[#This Row],[Qty]]</f>
        <v>3.01</v>
      </c>
    </row>
    <row r="12273" spans="1:12" hidden="1">
      <c r="A12273" t="s">
        <v>710</v>
      </c>
      <c r="B12273" t="s">
        <v>351</v>
      </c>
      <c r="C12273" t="s">
        <v>351</v>
      </c>
      <c r="D12273" t="s">
        <v>734</v>
      </c>
      <c r="E12273" t="s">
        <v>15</v>
      </c>
      <c r="F12273" t="s">
        <v>128</v>
      </c>
      <c r="G12273" t="s">
        <v>392</v>
      </c>
      <c r="H12273" s="1">
        <v>2021</v>
      </c>
      <c r="I12273" s="2">
        <v>200</v>
      </c>
      <c r="J12273" s="3">
        <v>602</v>
      </c>
      <c r="K12273">
        <f>Table1[[#This Row],[Total Revenue + Open]]/Table1[[#This Row],[Qty]]</f>
        <v>3.01</v>
      </c>
      <c r="L12273">
        <f>Table1[[#This Row],[Total Revenue + Open]]/Table1[[#This Row],[Qty]]</f>
        <v>3.01</v>
      </c>
    </row>
    <row r="12274" spans="1:12" hidden="1">
      <c r="A12274" t="s">
        <v>710</v>
      </c>
      <c r="B12274" t="s">
        <v>351</v>
      </c>
      <c r="C12274" t="s">
        <v>351</v>
      </c>
      <c r="D12274" t="s">
        <v>734</v>
      </c>
      <c r="E12274" t="s">
        <v>15</v>
      </c>
      <c r="F12274" t="s">
        <v>128</v>
      </c>
      <c r="G12274" t="s">
        <v>392</v>
      </c>
      <c r="H12274" s="1">
        <v>2021</v>
      </c>
      <c r="I12274" s="2">
        <v>800</v>
      </c>
      <c r="J12274" s="3">
        <v>2408</v>
      </c>
      <c r="K12274">
        <f>Table1[[#This Row],[Total Revenue + Open]]/Table1[[#This Row],[Qty]]</f>
        <v>3.01</v>
      </c>
      <c r="L12274">
        <f>Table1[[#This Row],[Total Revenue + Open]]/Table1[[#This Row],[Qty]]</f>
        <v>3.01</v>
      </c>
    </row>
    <row r="12275" spans="1:12" hidden="1">
      <c r="A12275" t="s">
        <v>710</v>
      </c>
      <c r="B12275" t="s">
        <v>351</v>
      </c>
      <c r="C12275" t="s">
        <v>351</v>
      </c>
      <c r="D12275" t="s">
        <v>734</v>
      </c>
      <c r="E12275" t="s">
        <v>15</v>
      </c>
      <c r="F12275" t="s">
        <v>128</v>
      </c>
      <c r="G12275" t="s">
        <v>392</v>
      </c>
      <c r="H12275" s="1">
        <v>2021</v>
      </c>
      <c r="I12275" s="2">
        <v>900</v>
      </c>
      <c r="J12275" s="3">
        <v>2709</v>
      </c>
      <c r="K12275">
        <f>Table1[[#This Row],[Total Revenue + Open]]/Table1[[#This Row],[Qty]]</f>
        <v>3.01</v>
      </c>
      <c r="L12275">
        <f>Table1[[#This Row],[Total Revenue + Open]]/Table1[[#This Row],[Qty]]</f>
        <v>3.01</v>
      </c>
    </row>
    <row r="12276" spans="1:12" hidden="1">
      <c r="A12276" t="s">
        <v>710</v>
      </c>
      <c r="B12276" t="s">
        <v>351</v>
      </c>
      <c r="C12276" t="s">
        <v>351</v>
      </c>
      <c r="D12276" t="s">
        <v>734</v>
      </c>
      <c r="E12276" t="s">
        <v>15</v>
      </c>
      <c r="F12276" t="s">
        <v>128</v>
      </c>
      <c r="G12276" t="s">
        <v>392</v>
      </c>
      <c r="H12276" s="1">
        <v>2021</v>
      </c>
      <c r="I12276" s="2">
        <v>900</v>
      </c>
      <c r="J12276" s="3">
        <v>2709</v>
      </c>
      <c r="K12276">
        <f>Table1[[#This Row],[Total Revenue + Open]]/Table1[[#This Row],[Qty]]</f>
        <v>3.01</v>
      </c>
      <c r="L12276">
        <f>Table1[[#This Row],[Total Revenue + Open]]/Table1[[#This Row],[Qty]]</f>
        <v>3.01</v>
      </c>
    </row>
    <row r="12277" spans="1:12" hidden="1">
      <c r="A12277" t="s">
        <v>710</v>
      </c>
      <c r="B12277" t="s">
        <v>351</v>
      </c>
      <c r="C12277" t="s">
        <v>351</v>
      </c>
      <c r="D12277" t="s">
        <v>734</v>
      </c>
      <c r="E12277" t="s">
        <v>15</v>
      </c>
      <c r="F12277" t="s">
        <v>128</v>
      </c>
      <c r="G12277" t="s">
        <v>392</v>
      </c>
      <c r="H12277" s="1">
        <v>2021</v>
      </c>
      <c r="I12277" s="2">
        <v>650</v>
      </c>
      <c r="J12277" s="3">
        <v>1956.5</v>
      </c>
      <c r="K12277">
        <f>Table1[[#This Row],[Total Revenue + Open]]/Table1[[#This Row],[Qty]]</f>
        <v>3.01</v>
      </c>
      <c r="L12277">
        <f>Table1[[#This Row],[Total Revenue + Open]]/Table1[[#This Row],[Qty]]</f>
        <v>3.01</v>
      </c>
    </row>
    <row r="12278" spans="1:12" hidden="1">
      <c r="A12278" t="s">
        <v>710</v>
      </c>
      <c r="B12278" t="s">
        <v>351</v>
      </c>
      <c r="C12278" t="s">
        <v>351</v>
      </c>
      <c r="D12278" t="s">
        <v>734</v>
      </c>
      <c r="E12278" t="s">
        <v>15</v>
      </c>
      <c r="F12278" t="s">
        <v>128</v>
      </c>
      <c r="G12278" t="s">
        <v>369</v>
      </c>
      <c r="H12278" s="1">
        <v>2018</v>
      </c>
      <c r="I12278" s="2">
        <v>2520</v>
      </c>
      <c r="J12278" s="3">
        <v>7475</v>
      </c>
      <c r="K12278">
        <f>Table1[[#This Row],[Total Revenue + Open]]/Table1[[#This Row],[Qty]]</f>
        <v>2.9662698412698414</v>
      </c>
      <c r="L12278">
        <f>Table1[[#This Row],[Total Revenue + Open]]/Table1[[#This Row],[Qty]]</f>
        <v>2.9662698412698414</v>
      </c>
    </row>
    <row r="12279" spans="1:12" hidden="1">
      <c r="A12279" t="s">
        <v>710</v>
      </c>
      <c r="B12279" t="s">
        <v>351</v>
      </c>
      <c r="C12279" t="s">
        <v>351</v>
      </c>
      <c r="D12279" t="s">
        <v>734</v>
      </c>
      <c r="E12279" t="s">
        <v>15</v>
      </c>
      <c r="F12279" t="s">
        <v>128</v>
      </c>
      <c r="G12279" t="s">
        <v>369</v>
      </c>
      <c r="H12279" s="1">
        <v>2018</v>
      </c>
      <c r="I12279" s="2">
        <v>4320</v>
      </c>
      <c r="J12279" s="3">
        <v>12857</v>
      </c>
      <c r="K12279">
        <f>Table1[[#This Row],[Total Revenue + Open]]/Table1[[#This Row],[Qty]]</f>
        <v>2.9761574074074075</v>
      </c>
      <c r="L12279">
        <f>Table1[[#This Row],[Total Revenue + Open]]/Table1[[#This Row],[Qty]]</f>
        <v>2.9761574074074075</v>
      </c>
    </row>
    <row r="12280" spans="1:12" hidden="1">
      <c r="A12280" t="s">
        <v>710</v>
      </c>
      <c r="B12280" t="s">
        <v>351</v>
      </c>
      <c r="C12280" t="s">
        <v>351</v>
      </c>
      <c r="D12280" t="s">
        <v>734</v>
      </c>
      <c r="E12280" t="s">
        <v>15</v>
      </c>
      <c r="F12280" t="s">
        <v>128</v>
      </c>
      <c r="G12280" t="s">
        <v>369</v>
      </c>
      <c r="H12280" s="1">
        <v>2018</v>
      </c>
      <c r="I12280" s="2">
        <v>2160</v>
      </c>
      <c r="J12280" s="3">
        <v>6428.5</v>
      </c>
      <c r="K12280">
        <f>Table1[[#This Row],[Total Revenue + Open]]/Table1[[#This Row],[Qty]]</f>
        <v>2.9761574074074075</v>
      </c>
      <c r="L12280">
        <f>Table1[[#This Row],[Total Revenue + Open]]/Table1[[#This Row],[Qty]]</f>
        <v>2.9761574074074075</v>
      </c>
    </row>
    <row r="12281" spans="1:12" hidden="1">
      <c r="A12281" t="s">
        <v>710</v>
      </c>
      <c r="B12281" t="s">
        <v>351</v>
      </c>
      <c r="C12281" t="s">
        <v>351</v>
      </c>
      <c r="D12281" t="s">
        <v>734</v>
      </c>
      <c r="E12281" t="s">
        <v>15</v>
      </c>
      <c r="F12281" t="s">
        <v>128</v>
      </c>
      <c r="G12281" t="s">
        <v>369</v>
      </c>
      <c r="H12281" s="1">
        <v>2018</v>
      </c>
      <c r="I12281" s="2">
        <v>150</v>
      </c>
      <c r="J12281" s="3">
        <v>448.5</v>
      </c>
      <c r="K12281">
        <f>Table1[[#This Row],[Total Revenue + Open]]/Table1[[#This Row],[Qty]]</f>
        <v>2.99</v>
      </c>
      <c r="L12281">
        <f>Table1[[#This Row],[Total Revenue + Open]]/Table1[[#This Row],[Qty]]</f>
        <v>2.99</v>
      </c>
    </row>
    <row r="12282" spans="1:12" hidden="1">
      <c r="A12282" t="s">
        <v>710</v>
      </c>
      <c r="B12282" t="s">
        <v>351</v>
      </c>
      <c r="C12282" t="s">
        <v>351</v>
      </c>
      <c r="D12282" t="s">
        <v>734</v>
      </c>
      <c r="E12282" t="s">
        <v>15</v>
      </c>
      <c r="F12282" t="s">
        <v>128</v>
      </c>
      <c r="G12282" t="s">
        <v>369</v>
      </c>
      <c r="H12282" s="1">
        <v>2019</v>
      </c>
      <c r="I12282" s="2">
        <v>1810</v>
      </c>
      <c r="J12282" s="3">
        <v>5382</v>
      </c>
      <c r="K12282">
        <f>Table1[[#This Row],[Total Revenue + Open]]/Table1[[#This Row],[Qty]]</f>
        <v>2.9734806629834254</v>
      </c>
      <c r="L12282">
        <f>Table1[[#This Row],[Total Revenue + Open]]/Table1[[#This Row],[Qty]]</f>
        <v>2.9734806629834254</v>
      </c>
    </row>
    <row r="12283" spans="1:12" hidden="1">
      <c r="A12283" t="s">
        <v>710</v>
      </c>
      <c r="B12283" t="s">
        <v>351</v>
      </c>
      <c r="C12283" t="s">
        <v>351</v>
      </c>
      <c r="D12283" t="s">
        <v>734</v>
      </c>
      <c r="E12283" t="s">
        <v>15</v>
      </c>
      <c r="F12283" t="s">
        <v>128</v>
      </c>
      <c r="G12283" t="s">
        <v>369</v>
      </c>
      <c r="H12283" s="1">
        <v>2019</v>
      </c>
      <c r="I12283" s="2">
        <v>950</v>
      </c>
      <c r="J12283" s="3">
        <v>2840.5</v>
      </c>
      <c r="K12283">
        <f>Table1[[#This Row],[Total Revenue + Open]]/Table1[[#This Row],[Qty]]</f>
        <v>2.99</v>
      </c>
      <c r="L12283">
        <f>Table1[[#This Row],[Total Revenue + Open]]/Table1[[#This Row],[Qty]]</f>
        <v>2.99</v>
      </c>
    </row>
    <row r="12284" spans="1:12" hidden="1">
      <c r="A12284" t="s">
        <v>710</v>
      </c>
      <c r="B12284" t="s">
        <v>351</v>
      </c>
      <c r="C12284" t="s">
        <v>351</v>
      </c>
      <c r="D12284" t="s">
        <v>734</v>
      </c>
      <c r="E12284" t="s">
        <v>15</v>
      </c>
      <c r="F12284" t="s">
        <v>128</v>
      </c>
      <c r="G12284" t="s">
        <v>369</v>
      </c>
      <c r="H12284" s="1">
        <v>2019</v>
      </c>
      <c r="I12284" s="2">
        <v>500</v>
      </c>
      <c r="J12284" s="3">
        <v>1495</v>
      </c>
      <c r="K12284">
        <f>Table1[[#This Row],[Total Revenue + Open]]/Table1[[#This Row],[Qty]]</f>
        <v>2.99</v>
      </c>
      <c r="L12284">
        <f>Table1[[#This Row],[Total Revenue + Open]]/Table1[[#This Row],[Qty]]</f>
        <v>2.99</v>
      </c>
    </row>
    <row r="12285" spans="1:12" hidden="1">
      <c r="A12285" t="s">
        <v>710</v>
      </c>
      <c r="B12285" t="s">
        <v>351</v>
      </c>
      <c r="C12285" t="s">
        <v>351</v>
      </c>
      <c r="D12285" t="s">
        <v>734</v>
      </c>
      <c r="E12285" t="s">
        <v>15</v>
      </c>
      <c r="F12285" t="s">
        <v>128</v>
      </c>
      <c r="G12285" t="s">
        <v>369</v>
      </c>
      <c r="H12285" s="1">
        <v>2019</v>
      </c>
      <c r="I12285" s="2">
        <v>3220</v>
      </c>
      <c r="J12285" s="3">
        <v>9568</v>
      </c>
      <c r="K12285">
        <f>Table1[[#This Row],[Total Revenue + Open]]/Table1[[#This Row],[Qty]]</f>
        <v>2.9714285714285715</v>
      </c>
      <c r="L12285">
        <f>Table1[[#This Row],[Total Revenue + Open]]/Table1[[#This Row],[Qty]]</f>
        <v>2.9714285714285715</v>
      </c>
    </row>
    <row r="12286" spans="1:12" hidden="1">
      <c r="A12286" t="s">
        <v>710</v>
      </c>
      <c r="B12286" t="s">
        <v>351</v>
      </c>
      <c r="C12286" t="s">
        <v>351</v>
      </c>
      <c r="D12286" t="s">
        <v>734</v>
      </c>
      <c r="E12286" t="s">
        <v>15</v>
      </c>
      <c r="F12286" t="s">
        <v>128</v>
      </c>
      <c r="G12286" t="s">
        <v>369</v>
      </c>
      <c r="H12286" s="1">
        <v>2019</v>
      </c>
      <c r="I12286" s="2">
        <v>4125</v>
      </c>
      <c r="J12286" s="3">
        <v>12259</v>
      </c>
      <c r="K12286">
        <f>Table1[[#This Row],[Total Revenue + Open]]/Table1[[#This Row],[Qty]]</f>
        <v>2.9718787878787878</v>
      </c>
      <c r="L12286">
        <f>Table1[[#This Row],[Total Revenue + Open]]/Table1[[#This Row],[Qty]]</f>
        <v>2.9718787878787878</v>
      </c>
    </row>
    <row r="12287" spans="1:12" hidden="1">
      <c r="A12287" t="s">
        <v>710</v>
      </c>
      <c r="B12287" t="s">
        <v>351</v>
      </c>
      <c r="C12287" t="s">
        <v>351</v>
      </c>
      <c r="D12287" t="s">
        <v>734</v>
      </c>
      <c r="E12287" t="s">
        <v>15</v>
      </c>
      <c r="F12287" t="s">
        <v>128</v>
      </c>
      <c r="G12287" t="s">
        <v>369</v>
      </c>
      <c r="H12287" s="1">
        <v>2019</v>
      </c>
      <c r="I12287" s="2">
        <v>500</v>
      </c>
      <c r="J12287" s="3">
        <v>1495</v>
      </c>
      <c r="K12287">
        <f>Table1[[#This Row],[Total Revenue + Open]]/Table1[[#This Row],[Qty]]</f>
        <v>2.99</v>
      </c>
      <c r="L12287">
        <f>Table1[[#This Row],[Total Revenue + Open]]/Table1[[#This Row],[Qty]]</f>
        <v>2.99</v>
      </c>
    </row>
    <row r="12288" spans="1:12" hidden="1">
      <c r="A12288" t="s">
        <v>710</v>
      </c>
      <c r="B12288" t="s">
        <v>351</v>
      </c>
      <c r="C12288" t="s">
        <v>351</v>
      </c>
      <c r="D12288" t="s">
        <v>734</v>
      </c>
      <c r="E12288" t="s">
        <v>15</v>
      </c>
      <c r="F12288" t="s">
        <v>128</v>
      </c>
      <c r="G12288" t="s">
        <v>369</v>
      </c>
      <c r="H12288" s="1">
        <v>2019</v>
      </c>
      <c r="I12288" s="2">
        <v>500</v>
      </c>
      <c r="J12288" s="3">
        <v>1495</v>
      </c>
      <c r="K12288">
        <f>Table1[[#This Row],[Total Revenue + Open]]/Table1[[#This Row],[Qty]]</f>
        <v>2.99</v>
      </c>
      <c r="L12288">
        <f>Table1[[#This Row],[Total Revenue + Open]]/Table1[[#This Row],[Qty]]</f>
        <v>2.99</v>
      </c>
    </row>
    <row r="12289" spans="1:12" hidden="1">
      <c r="A12289" t="s">
        <v>710</v>
      </c>
      <c r="B12289" t="s">
        <v>351</v>
      </c>
      <c r="C12289" t="s">
        <v>351</v>
      </c>
      <c r="D12289" t="s">
        <v>734</v>
      </c>
      <c r="E12289" t="s">
        <v>15</v>
      </c>
      <c r="F12289" t="s">
        <v>128</v>
      </c>
      <c r="G12289" t="s">
        <v>369</v>
      </c>
      <c r="H12289" s="1">
        <v>2020</v>
      </c>
      <c r="I12289" s="2">
        <v>500</v>
      </c>
      <c r="J12289" s="3">
        <v>1495</v>
      </c>
      <c r="K12289">
        <f>Table1[[#This Row],[Total Revenue + Open]]/Table1[[#This Row],[Qty]]</f>
        <v>2.99</v>
      </c>
      <c r="L12289">
        <f>Table1[[#This Row],[Total Revenue + Open]]/Table1[[#This Row],[Qty]]</f>
        <v>2.99</v>
      </c>
    </row>
    <row r="12290" spans="1:12" hidden="1">
      <c r="A12290" t="s">
        <v>710</v>
      </c>
      <c r="B12290" t="s">
        <v>351</v>
      </c>
      <c r="C12290" t="s">
        <v>351</v>
      </c>
      <c r="D12290" t="s">
        <v>734</v>
      </c>
      <c r="E12290" t="s">
        <v>15</v>
      </c>
      <c r="F12290" t="s">
        <v>128</v>
      </c>
      <c r="G12290" t="s">
        <v>369</v>
      </c>
      <c r="H12290" s="1">
        <v>2020</v>
      </c>
      <c r="I12290" s="2">
        <v>2065</v>
      </c>
      <c r="J12290" s="3">
        <v>6129.5</v>
      </c>
      <c r="K12290">
        <f>Table1[[#This Row],[Total Revenue + Open]]/Table1[[#This Row],[Qty]]</f>
        <v>2.9682808716707023</v>
      </c>
      <c r="L12290">
        <f>Table1[[#This Row],[Total Revenue + Open]]/Table1[[#This Row],[Qty]]</f>
        <v>2.9682808716707023</v>
      </c>
    </row>
    <row r="12291" spans="1:12" hidden="1">
      <c r="A12291" t="s">
        <v>710</v>
      </c>
      <c r="B12291" t="s">
        <v>351</v>
      </c>
      <c r="C12291" t="s">
        <v>351</v>
      </c>
      <c r="D12291" t="s">
        <v>734</v>
      </c>
      <c r="E12291" t="s">
        <v>15</v>
      </c>
      <c r="F12291" t="s">
        <v>128</v>
      </c>
      <c r="G12291" t="s">
        <v>369</v>
      </c>
      <c r="H12291" s="1">
        <v>2020</v>
      </c>
      <c r="I12291" s="2">
        <v>500</v>
      </c>
      <c r="J12291" s="3">
        <v>1495</v>
      </c>
      <c r="K12291">
        <f>Table1[[#This Row],[Total Revenue + Open]]/Table1[[#This Row],[Qty]]</f>
        <v>2.99</v>
      </c>
      <c r="L12291">
        <f>Table1[[#This Row],[Total Revenue + Open]]/Table1[[#This Row],[Qty]]</f>
        <v>2.99</v>
      </c>
    </row>
    <row r="12292" spans="1:12" hidden="1">
      <c r="A12292" t="s">
        <v>710</v>
      </c>
      <c r="B12292" t="s">
        <v>351</v>
      </c>
      <c r="C12292" t="s">
        <v>351</v>
      </c>
      <c r="D12292" t="s">
        <v>734</v>
      </c>
      <c r="E12292" t="s">
        <v>15</v>
      </c>
      <c r="F12292" t="s">
        <v>128</v>
      </c>
      <c r="G12292" t="s">
        <v>369</v>
      </c>
      <c r="H12292" s="1">
        <v>2020</v>
      </c>
      <c r="I12292" s="2">
        <v>250</v>
      </c>
      <c r="J12292" s="3">
        <v>747.5</v>
      </c>
      <c r="K12292">
        <f>Table1[[#This Row],[Total Revenue + Open]]/Table1[[#This Row],[Qty]]</f>
        <v>2.99</v>
      </c>
      <c r="L12292">
        <f>Table1[[#This Row],[Total Revenue + Open]]/Table1[[#This Row],[Qty]]</f>
        <v>2.99</v>
      </c>
    </row>
    <row r="12293" spans="1:12" hidden="1">
      <c r="A12293" t="s">
        <v>710</v>
      </c>
      <c r="B12293" t="s">
        <v>351</v>
      </c>
      <c r="C12293" t="s">
        <v>351</v>
      </c>
      <c r="D12293" t="s">
        <v>734</v>
      </c>
      <c r="E12293" t="s">
        <v>15</v>
      </c>
      <c r="F12293" t="s">
        <v>128</v>
      </c>
      <c r="G12293" t="s">
        <v>369</v>
      </c>
      <c r="H12293" s="1">
        <v>2020</v>
      </c>
      <c r="I12293" s="2">
        <v>300</v>
      </c>
      <c r="J12293" s="3">
        <v>897</v>
      </c>
      <c r="K12293">
        <f>Table1[[#This Row],[Total Revenue + Open]]/Table1[[#This Row],[Qty]]</f>
        <v>2.99</v>
      </c>
      <c r="L12293">
        <f>Table1[[#This Row],[Total Revenue + Open]]/Table1[[#This Row],[Qty]]</f>
        <v>2.99</v>
      </c>
    </row>
    <row r="12294" spans="1:12" hidden="1">
      <c r="A12294" t="s">
        <v>710</v>
      </c>
      <c r="B12294" t="s">
        <v>351</v>
      </c>
      <c r="C12294" t="s">
        <v>351</v>
      </c>
      <c r="D12294" t="s">
        <v>734</v>
      </c>
      <c r="E12294" t="s">
        <v>15</v>
      </c>
      <c r="F12294" t="s">
        <v>128</v>
      </c>
      <c r="G12294" t="s">
        <v>369</v>
      </c>
      <c r="H12294" s="1">
        <v>2021</v>
      </c>
      <c r="I12294" s="2">
        <v>100</v>
      </c>
      <c r="J12294" s="3">
        <v>299</v>
      </c>
      <c r="K12294">
        <f>Table1[[#This Row],[Total Revenue + Open]]/Table1[[#This Row],[Qty]]</f>
        <v>2.99</v>
      </c>
      <c r="L12294">
        <f>Table1[[#This Row],[Total Revenue + Open]]/Table1[[#This Row],[Qty]]</f>
        <v>2.99</v>
      </c>
    </row>
    <row r="12295" spans="1:12" hidden="1">
      <c r="A12295" t="s">
        <v>710</v>
      </c>
      <c r="B12295" t="s">
        <v>351</v>
      </c>
      <c r="C12295" t="s">
        <v>351</v>
      </c>
      <c r="D12295" t="s">
        <v>734</v>
      </c>
      <c r="E12295" t="s">
        <v>15</v>
      </c>
      <c r="F12295" t="s">
        <v>128</v>
      </c>
      <c r="G12295" t="s">
        <v>369</v>
      </c>
      <c r="H12295" s="1">
        <v>2021</v>
      </c>
      <c r="I12295" s="2">
        <v>500</v>
      </c>
      <c r="J12295" s="3">
        <v>1495</v>
      </c>
      <c r="K12295">
        <f>Table1[[#This Row],[Total Revenue + Open]]/Table1[[#This Row],[Qty]]</f>
        <v>2.99</v>
      </c>
      <c r="L12295">
        <f>Table1[[#This Row],[Total Revenue + Open]]/Table1[[#This Row],[Qty]]</f>
        <v>2.99</v>
      </c>
    </row>
    <row r="12296" spans="1:12" hidden="1">
      <c r="A12296" t="s">
        <v>710</v>
      </c>
      <c r="B12296" t="s">
        <v>351</v>
      </c>
      <c r="C12296" t="s">
        <v>351</v>
      </c>
      <c r="D12296" t="s">
        <v>734</v>
      </c>
      <c r="E12296" t="s">
        <v>15</v>
      </c>
      <c r="F12296" t="s">
        <v>128</v>
      </c>
      <c r="G12296" t="s">
        <v>369</v>
      </c>
      <c r="H12296" s="1">
        <v>2021</v>
      </c>
      <c r="I12296" s="2">
        <v>150</v>
      </c>
      <c r="J12296" s="3">
        <v>448.5</v>
      </c>
      <c r="K12296">
        <f>Table1[[#This Row],[Total Revenue + Open]]/Table1[[#This Row],[Qty]]</f>
        <v>2.99</v>
      </c>
      <c r="L12296">
        <f>Table1[[#This Row],[Total Revenue + Open]]/Table1[[#This Row],[Qty]]</f>
        <v>2.99</v>
      </c>
    </row>
    <row r="12297" spans="1:12" hidden="1">
      <c r="A12297" t="s">
        <v>710</v>
      </c>
      <c r="B12297" t="s">
        <v>351</v>
      </c>
      <c r="C12297" t="s">
        <v>351</v>
      </c>
      <c r="D12297" t="s">
        <v>734</v>
      </c>
      <c r="E12297" t="s">
        <v>15</v>
      </c>
      <c r="F12297" t="s">
        <v>128</v>
      </c>
      <c r="G12297" t="s">
        <v>369</v>
      </c>
      <c r="H12297" s="1">
        <v>2021</v>
      </c>
      <c r="I12297" s="2">
        <v>300</v>
      </c>
      <c r="J12297" s="3">
        <v>897</v>
      </c>
      <c r="K12297">
        <f>Table1[[#This Row],[Total Revenue + Open]]/Table1[[#This Row],[Qty]]</f>
        <v>2.99</v>
      </c>
      <c r="L12297">
        <f>Table1[[#This Row],[Total Revenue + Open]]/Table1[[#This Row],[Qty]]</f>
        <v>2.99</v>
      </c>
    </row>
    <row r="12298" spans="1:12" hidden="1">
      <c r="A12298" t="s">
        <v>710</v>
      </c>
      <c r="B12298" t="s">
        <v>351</v>
      </c>
      <c r="C12298" t="s">
        <v>351</v>
      </c>
      <c r="D12298" t="s">
        <v>734</v>
      </c>
      <c r="E12298" t="s">
        <v>15</v>
      </c>
      <c r="F12298" t="s">
        <v>128</v>
      </c>
      <c r="G12298" t="s">
        <v>369</v>
      </c>
      <c r="H12298" s="1">
        <v>2021</v>
      </c>
      <c r="I12298" s="2">
        <v>350</v>
      </c>
      <c r="J12298" s="3">
        <v>1046.5</v>
      </c>
      <c r="K12298">
        <f>Table1[[#This Row],[Total Revenue + Open]]/Table1[[#This Row],[Qty]]</f>
        <v>2.99</v>
      </c>
      <c r="L12298">
        <f>Table1[[#This Row],[Total Revenue + Open]]/Table1[[#This Row],[Qty]]</f>
        <v>2.99</v>
      </c>
    </row>
    <row r="12299" spans="1:12" hidden="1">
      <c r="A12299" t="s">
        <v>710</v>
      </c>
      <c r="B12299" t="s">
        <v>351</v>
      </c>
      <c r="C12299" t="s">
        <v>351</v>
      </c>
      <c r="D12299" t="s">
        <v>734</v>
      </c>
      <c r="E12299" t="s">
        <v>15</v>
      </c>
      <c r="F12299" t="s">
        <v>128</v>
      </c>
      <c r="G12299" t="s">
        <v>369</v>
      </c>
      <c r="H12299" s="1">
        <v>2018</v>
      </c>
      <c r="I12299" s="2">
        <v>700</v>
      </c>
      <c r="J12299" s="3">
        <v>2107</v>
      </c>
      <c r="K12299">
        <f>Table1[[#This Row],[Total Revenue + Open]]/Table1[[#This Row],[Qty]]</f>
        <v>3.01</v>
      </c>
      <c r="L12299">
        <f>Table1[[#This Row],[Total Revenue + Open]]/Table1[[#This Row],[Qty]]</f>
        <v>3.01</v>
      </c>
    </row>
    <row r="12300" spans="1:12" hidden="1">
      <c r="A12300" t="s">
        <v>710</v>
      </c>
      <c r="B12300" t="s">
        <v>351</v>
      </c>
      <c r="C12300" t="s">
        <v>351</v>
      </c>
      <c r="D12300" t="s">
        <v>734</v>
      </c>
      <c r="E12300" t="s">
        <v>15</v>
      </c>
      <c r="F12300" t="s">
        <v>128</v>
      </c>
      <c r="G12300" t="s">
        <v>369</v>
      </c>
      <c r="H12300" s="1">
        <v>2018</v>
      </c>
      <c r="I12300" s="2">
        <v>1000</v>
      </c>
      <c r="J12300" s="3">
        <v>3010</v>
      </c>
      <c r="K12300">
        <f>Table1[[#This Row],[Total Revenue + Open]]/Table1[[#This Row],[Qty]]</f>
        <v>3.01</v>
      </c>
      <c r="L12300">
        <f>Table1[[#This Row],[Total Revenue + Open]]/Table1[[#This Row],[Qty]]</f>
        <v>3.01</v>
      </c>
    </row>
    <row r="12301" spans="1:12" hidden="1">
      <c r="A12301" t="s">
        <v>710</v>
      </c>
      <c r="B12301" t="s">
        <v>351</v>
      </c>
      <c r="C12301" t="s">
        <v>351</v>
      </c>
      <c r="D12301" t="s">
        <v>734</v>
      </c>
      <c r="E12301" t="s">
        <v>15</v>
      </c>
      <c r="F12301" t="s">
        <v>128</v>
      </c>
      <c r="G12301" t="s">
        <v>369</v>
      </c>
      <c r="H12301" s="1">
        <v>2018</v>
      </c>
      <c r="I12301" s="2">
        <v>1275</v>
      </c>
      <c r="J12301" s="3">
        <v>3837.75</v>
      </c>
      <c r="K12301">
        <f>Table1[[#This Row],[Total Revenue + Open]]/Table1[[#This Row],[Qty]]</f>
        <v>3.01</v>
      </c>
      <c r="L12301">
        <f>Table1[[#This Row],[Total Revenue + Open]]/Table1[[#This Row],[Qty]]</f>
        <v>3.01</v>
      </c>
    </row>
    <row r="12302" spans="1:12" hidden="1">
      <c r="A12302" t="s">
        <v>710</v>
      </c>
      <c r="B12302" t="s">
        <v>351</v>
      </c>
      <c r="C12302" t="s">
        <v>351</v>
      </c>
      <c r="D12302" t="s">
        <v>734</v>
      </c>
      <c r="E12302" t="s">
        <v>15</v>
      </c>
      <c r="F12302" t="s">
        <v>128</v>
      </c>
      <c r="G12302" t="s">
        <v>369</v>
      </c>
      <c r="H12302" s="1">
        <v>2018</v>
      </c>
      <c r="I12302" s="2">
        <v>500</v>
      </c>
      <c r="J12302" s="3">
        <v>1505</v>
      </c>
      <c r="K12302">
        <f>Table1[[#This Row],[Total Revenue + Open]]/Table1[[#This Row],[Qty]]</f>
        <v>3.01</v>
      </c>
      <c r="L12302">
        <f>Table1[[#This Row],[Total Revenue + Open]]/Table1[[#This Row],[Qty]]</f>
        <v>3.01</v>
      </c>
    </row>
    <row r="12303" spans="1:12" hidden="1">
      <c r="A12303" t="s">
        <v>710</v>
      </c>
      <c r="B12303" t="s">
        <v>351</v>
      </c>
      <c r="C12303" t="s">
        <v>351</v>
      </c>
      <c r="D12303" t="s">
        <v>734</v>
      </c>
      <c r="E12303" t="s">
        <v>15</v>
      </c>
      <c r="F12303" t="s">
        <v>128</v>
      </c>
      <c r="G12303" t="s">
        <v>369</v>
      </c>
      <c r="H12303" s="1">
        <v>2019</v>
      </c>
      <c r="I12303" s="2">
        <v>1005</v>
      </c>
      <c r="J12303" s="3">
        <v>3010</v>
      </c>
      <c r="K12303">
        <f>Table1[[#This Row],[Total Revenue + Open]]/Table1[[#This Row],[Qty]]</f>
        <v>2.9950248756218905</v>
      </c>
      <c r="L12303">
        <f>Table1[[#This Row],[Total Revenue + Open]]/Table1[[#This Row],[Qty]]</f>
        <v>2.9950248756218905</v>
      </c>
    </row>
    <row r="12304" spans="1:12" hidden="1">
      <c r="A12304" t="s">
        <v>710</v>
      </c>
      <c r="B12304" t="s">
        <v>351</v>
      </c>
      <c r="C12304" t="s">
        <v>351</v>
      </c>
      <c r="D12304" t="s">
        <v>734</v>
      </c>
      <c r="E12304" t="s">
        <v>15</v>
      </c>
      <c r="F12304" t="s">
        <v>128</v>
      </c>
      <c r="G12304" t="s">
        <v>369</v>
      </c>
      <c r="H12304" s="1">
        <v>2019</v>
      </c>
      <c r="I12304" s="2">
        <v>500</v>
      </c>
      <c r="J12304" s="3">
        <v>1505</v>
      </c>
      <c r="K12304">
        <f>Table1[[#This Row],[Total Revenue + Open]]/Table1[[#This Row],[Qty]]</f>
        <v>3.01</v>
      </c>
      <c r="L12304">
        <f>Table1[[#This Row],[Total Revenue + Open]]/Table1[[#This Row],[Qty]]</f>
        <v>3.01</v>
      </c>
    </row>
    <row r="12305" spans="1:12" hidden="1">
      <c r="A12305" t="s">
        <v>710</v>
      </c>
      <c r="B12305" t="s">
        <v>351</v>
      </c>
      <c r="C12305" t="s">
        <v>351</v>
      </c>
      <c r="D12305" t="s">
        <v>734</v>
      </c>
      <c r="E12305" t="s">
        <v>15</v>
      </c>
      <c r="F12305" t="s">
        <v>128</v>
      </c>
      <c r="G12305" t="s">
        <v>369</v>
      </c>
      <c r="H12305" s="1">
        <v>2019</v>
      </c>
      <c r="I12305" s="2">
        <v>1110</v>
      </c>
      <c r="J12305" s="3">
        <v>3311</v>
      </c>
      <c r="K12305">
        <f>Table1[[#This Row],[Total Revenue + Open]]/Table1[[#This Row],[Qty]]</f>
        <v>2.9828828828828828</v>
      </c>
      <c r="L12305">
        <f>Table1[[#This Row],[Total Revenue + Open]]/Table1[[#This Row],[Qty]]</f>
        <v>2.9828828828828828</v>
      </c>
    </row>
    <row r="12306" spans="1:12" hidden="1">
      <c r="A12306" t="s">
        <v>710</v>
      </c>
      <c r="B12306" t="s">
        <v>351</v>
      </c>
      <c r="C12306" t="s">
        <v>351</v>
      </c>
      <c r="D12306" t="s">
        <v>734</v>
      </c>
      <c r="E12306" t="s">
        <v>15</v>
      </c>
      <c r="F12306" t="s">
        <v>128</v>
      </c>
      <c r="G12306" t="s">
        <v>369</v>
      </c>
      <c r="H12306" s="1">
        <v>2019</v>
      </c>
      <c r="I12306" s="2">
        <v>1200</v>
      </c>
      <c r="J12306" s="3">
        <v>3612</v>
      </c>
      <c r="K12306">
        <f>Table1[[#This Row],[Total Revenue + Open]]/Table1[[#This Row],[Qty]]</f>
        <v>3.01</v>
      </c>
      <c r="L12306">
        <f>Table1[[#This Row],[Total Revenue + Open]]/Table1[[#This Row],[Qty]]</f>
        <v>3.01</v>
      </c>
    </row>
    <row r="12307" spans="1:12" hidden="1">
      <c r="A12307" t="s">
        <v>710</v>
      </c>
      <c r="B12307" t="s">
        <v>351</v>
      </c>
      <c r="C12307" t="s">
        <v>351</v>
      </c>
      <c r="D12307" t="s">
        <v>734</v>
      </c>
      <c r="E12307" t="s">
        <v>15</v>
      </c>
      <c r="F12307" t="s">
        <v>128</v>
      </c>
      <c r="G12307" t="s">
        <v>369</v>
      </c>
      <c r="H12307" s="1">
        <v>2019</v>
      </c>
      <c r="I12307" s="2">
        <v>500</v>
      </c>
      <c r="J12307" s="3">
        <v>1505</v>
      </c>
      <c r="K12307">
        <f>Table1[[#This Row],[Total Revenue + Open]]/Table1[[#This Row],[Qty]]</f>
        <v>3.01</v>
      </c>
      <c r="L12307">
        <f>Table1[[#This Row],[Total Revenue + Open]]/Table1[[#This Row],[Qty]]</f>
        <v>3.01</v>
      </c>
    </row>
    <row r="12308" spans="1:12" hidden="1">
      <c r="A12308" t="s">
        <v>710</v>
      </c>
      <c r="B12308" t="s">
        <v>351</v>
      </c>
      <c r="C12308" t="s">
        <v>351</v>
      </c>
      <c r="D12308" t="s">
        <v>734</v>
      </c>
      <c r="E12308" t="s">
        <v>15</v>
      </c>
      <c r="F12308" t="s">
        <v>128</v>
      </c>
      <c r="G12308" t="s">
        <v>369</v>
      </c>
      <c r="H12308" s="1">
        <v>2020</v>
      </c>
      <c r="I12308" s="2">
        <v>500</v>
      </c>
      <c r="J12308" s="3">
        <v>1505</v>
      </c>
      <c r="K12308">
        <f>Table1[[#This Row],[Total Revenue + Open]]/Table1[[#This Row],[Qty]]</f>
        <v>3.01</v>
      </c>
      <c r="L12308">
        <f>Table1[[#This Row],[Total Revenue + Open]]/Table1[[#This Row],[Qty]]</f>
        <v>3.01</v>
      </c>
    </row>
    <row r="12309" spans="1:12" hidden="1">
      <c r="A12309" t="s">
        <v>710</v>
      </c>
      <c r="B12309" t="s">
        <v>351</v>
      </c>
      <c r="C12309" t="s">
        <v>351</v>
      </c>
      <c r="D12309" t="s">
        <v>734</v>
      </c>
      <c r="E12309" t="s">
        <v>15</v>
      </c>
      <c r="F12309" t="s">
        <v>128</v>
      </c>
      <c r="G12309" t="s">
        <v>369</v>
      </c>
      <c r="H12309" s="1">
        <v>2020</v>
      </c>
      <c r="I12309" s="2">
        <v>200</v>
      </c>
      <c r="J12309" s="3">
        <v>602</v>
      </c>
      <c r="K12309">
        <f>Table1[[#This Row],[Total Revenue + Open]]/Table1[[#This Row],[Qty]]</f>
        <v>3.01</v>
      </c>
      <c r="L12309">
        <f>Table1[[#This Row],[Total Revenue + Open]]/Table1[[#This Row],[Qty]]</f>
        <v>3.01</v>
      </c>
    </row>
    <row r="12310" spans="1:12" hidden="1">
      <c r="A12310" t="s">
        <v>710</v>
      </c>
      <c r="B12310" t="s">
        <v>351</v>
      </c>
      <c r="C12310" t="s">
        <v>351</v>
      </c>
      <c r="D12310" t="s">
        <v>734</v>
      </c>
      <c r="E12310" t="s">
        <v>15</v>
      </c>
      <c r="F12310" t="s">
        <v>128</v>
      </c>
      <c r="G12310" t="s">
        <v>369</v>
      </c>
      <c r="H12310" s="1">
        <v>2020</v>
      </c>
      <c r="I12310" s="2">
        <v>100</v>
      </c>
      <c r="J12310" s="3">
        <v>301</v>
      </c>
      <c r="K12310">
        <f>Table1[[#This Row],[Total Revenue + Open]]/Table1[[#This Row],[Qty]]</f>
        <v>3.01</v>
      </c>
      <c r="L12310">
        <f>Table1[[#This Row],[Total Revenue + Open]]/Table1[[#This Row],[Qty]]</f>
        <v>3.01</v>
      </c>
    </row>
    <row r="12311" spans="1:12" hidden="1">
      <c r="A12311" t="s">
        <v>710</v>
      </c>
      <c r="B12311" t="s">
        <v>351</v>
      </c>
      <c r="C12311" t="s">
        <v>351</v>
      </c>
      <c r="D12311" t="s">
        <v>734</v>
      </c>
      <c r="E12311" t="s">
        <v>15</v>
      </c>
      <c r="F12311" t="s">
        <v>128</v>
      </c>
      <c r="G12311" t="s">
        <v>369</v>
      </c>
      <c r="H12311" s="1">
        <v>2020</v>
      </c>
      <c r="I12311" s="2">
        <v>500</v>
      </c>
      <c r="J12311" s="3">
        <v>1505</v>
      </c>
      <c r="K12311">
        <f>Table1[[#This Row],[Total Revenue + Open]]/Table1[[#This Row],[Qty]]</f>
        <v>3.01</v>
      </c>
      <c r="L12311">
        <f>Table1[[#This Row],[Total Revenue + Open]]/Table1[[#This Row],[Qty]]</f>
        <v>3.01</v>
      </c>
    </row>
    <row r="12312" spans="1:12" hidden="1">
      <c r="A12312" t="s">
        <v>710</v>
      </c>
      <c r="B12312" t="s">
        <v>351</v>
      </c>
      <c r="C12312" t="s">
        <v>351</v>
      </c>
      <c r="D12312" t="s">
        <v>734</v>
      </c>
      <c r="E12312" t="s">
        <v>15</v>
      </c>
      <c r="F12312" t="s">
        <v>128</v>
      </c>
      <c r="G12312" t="s">
        <v>369</v>
      </c>
      <c r="H12312" s="1">
        <v>2021</v>
      </c>
      <c r="I12312" s="2">
        <v>200</v>
      </c>
      <c r="J12312" s="3">
        <v>602</v>
      </c>
      <c r="K12312">
        <f>Table1[[#This Row],[Total Revenue + Open]]/Table1[[#This Row],[Qty]]</f>
        <v>3.01</v>
      </c>
      <c r="L12312">
        <f>Table1[[#This Row],[Total Revenue + Open]]/Table1[[#This Row],[Qty]]</f>
        <v>3.01</v>
      </c>
    </row>
    <row r="12313" spans="1:12" hidden="1">
      <c r="A12313" t="s">
        <v>710</v>
      </c>
      <c r="B12313" t="s">
        <v>351</v>
      </c>
      <c r="C12313" t="s">
        <v>351</v>
      </c>
      <c r="D12313" t="s">
        <v>734</v>
      </c>
      <c r="E12313" t="s">
        <v>15</v>
      </c>
      <c r="F12313" t="s">
        <v>128</v>
      </c>
      <c r="G12313" t="s">
        <v>369</v>
      </c>
      <c r="H12313" s="1">
        <v>2021</v>
      </c>
      <c r="I12313" s="2">
        <v>100</v>
      </c>
      <c r="J12313" s="3">
        <v>301</v>
      </c>
      <c r="K12313">
        <f>Table1[[#This Row],[Total Revenue + Open]]/Table1[[#This Row],[Qty]]</f>
        <v>3.01</v>
      </c>
      <c r="L12313">
        <f>Table1[[#This Row],[Total Revenue + Open]]/Table1[[#This Row],[Qty]]</f>
        <v>3.01</v>
      </c>
    </row>
    <row r="12314" spans="1:12" hidden="1">
      <c r="A12314" t="s">
        <v>710</v>
      </c>
      <c r="B12314" t="s">
        <v>351</v>
      </c>
      <c r="C12314" t="s">
        <v>351</v>
      </c>
      <c r="D12314" t="s">
        <v>734</v>
      </c>
      <c r="E12314" t="s">
        <v>15</v>
      </c>
      <c r="F12314" t="s">
        <v>128</v>
      </c>
      <c r="G12314" t="s">
        <v>369</v>
      </c>
      <c r="H12314" s="1">
        <v>2021</v>
      </c>
      <c r="I12314" s="2">
        <v>50</v>
      </c>
      <c r="J12314" s="3">
        <v>150.5</v>
      </c>
      <c r="K12314">
        <f>Table1[[#This Row],[Total Revenue + Open]]/Table1[[#This Row],[Qty]]</f>
        <v>3.01</v>
      </c>
      <c r="L12314">
        <f>Table1[[#This Row],[Total Revenue + Open]]/Table1[[#This Row],[Qty]]</f>
        <v>3.01</v>
      </c>
    </row>
    <row r="12315" spans="1:12" hidden="1">
      <c r="A12315" t="s">
        <v>710</v>
      </c>
      <c r="B12315" t="s">
        <v>351</v>
      </c>
      <c r="C12315" t="s">
        <v>351</v>
      </c>
      <c r="D12315" t="s">
        <v>734</v>
      </c>
      <c r="E12315" t="s">
        <v>15</v>
      </c>
      <c r="F12315" t="s">
        <v>128</v>
      </c>
      <c r="G12315" t="s">
        <v>369</v>
      </c>
      <c r="H12315" s="1">
        <v>2017</v>
      </c>
      <c r="I12315" s="2">
        <v>1135</v>
      </c>
      <c r="J12315" s="3">
        <v>3386.25</v>
      </c>
      <c r="K12315">
        <f>Table1[[#This Row],[Total Revenue + Open]]/Table1[[#This Row],[Qty]]</f>
        <v>2.9834801762114536</v>
      </c>
      <c r="L12315">
        <f>Table1[[#This Row],[Total Revenue + Open]]/Table1[[#This Row],[Qty]]</f>
        <v>2.9834801762114536</v>
      </c>
    </row>
    <row r="12316" spans="1:12" hidden="1">
      <c r="A12316" t="s">
        <v>710</v>
      </c>
      <c r="B12316" t="s">
        <v>351</v>
      </c>
      <c r="C12316" t="s">
        <v>351</v>
      </c>
      <c r="D12316" t="s">
        <v>734</v>
      </c>
      <c r="E12316" t="s">
        <v>15</v>
      </c>
      <c r="F12316" t="s">
        <v>128</v>
      </c>
      <c r="G12316" t="s">
        <v>369</v>
      </c>
      <c r="H12316" s="1">
        <v>2018</v>
      </c>
      <c r="I12316" s="2">
        <v>1535</v>
      </c>
      <c r="J12316" s="3">
        <v>4590.25</v>
      </c>
      <c r="K12316">
        <f>Table1[[#This Row],[Total Revenue + Open]]/Table1[[#This Row],[Qty]]</f>
        <v>2.9903908794788272</v>
      </c>
      <c r="L12316">
        <f>Table1[[#This Row],[Total Revenue + Open]]/Table1[[#This Row],[Qty]]</f>
        <v>2.9903908794788272</v>
      </c>
    </row>
    <row r="12317" spans="1:12" hidden="1">
      <c r="A12317" t="s">
        <v>710</v>
      </c>
      <c r="B12317" t="s">
        <v>351</v>
      </c>
      <c r="C12317" t="s">
        <v>351</v>
      </c>
      <c r="D12317" t="s">
        <v>734</v>
      </c>
      <c r="E12317" t="s">
        <v>15</v>
      </c>
      <c r="F12317" t="s">
        <v>128</v>
      </c>
      <c r="G12317" t="s">
        <v>369</v>
      </c>
      <c r="H12317" s="1">
        <v>2018</v>
      </c>
      <c r="I12317" s="2">
        <v>500</v>
      </c>
      <c r="J12317" s="3">
        <v>1505</v>
      </c>
      <c r="K12317">
        <f>Table1[[#This Row],[Total Revenue + Open]]/Table1[[#This Row],[Qty]]</f>
        <v>3.01</v>
      </c>
      <c r="L12317">
        <f>Table1[[#This Row],[Total Revenue + Open]]/Table1[[#This Row],[Qty]]</f>
        <v>3.01</v>
      </c>
    </row>
    <row r="12318" spans="1:12" hidden="1">
      <c r="A12318" t="s">
        <v>710</v>
      </c>
      <c r="B12318" t="s">
        <v>351</v>
      </c>
      <c r="C12318" t="s">
        <v>351</v>
      </c>
      <c r="D12318" t="s">
        <v>734</v>
      </c>
      <c r="E12318" t="s">
        <v>15</v>
      </c>
      <c r="F12318" t="s">
        <v>128</v>
      </c>
      <c r="G12318" t="s">
        <v>369</v>
      </c>
      <c r="H12318" s="1">
        <v>2019</v>
      </c>
      <c r="I12318" s="2">
        <v>500</v>
      </c>
      <c r="J12318" s="3">
        <v>1505</v>
      </c>
      <c r="K12318">
        <f>Table1[[#This Row],[Total Revenue + Open]]/Table1[[#This Row],[Qty]]</f>
        <v>3.01</v>
      </c>
      <c r="L12318">
        <f>Table1[[#This Row],[Total Revenue + Open]]/Table1[[#This Row],[Qty]]</f>
        <v>3.01</v>
      </c>
    </row>
    <row r="12319" spans="1:12" hidden="1">
      <c r="A12319" t="s">
        <v>710</v>
      </c>
      <c r="B12319" t="s">
        <v>351</v>
      </c>
      <c r="C12319" t="s">
        <v>351</v>
      </c>
      <c r="D12319" t="s">
        <v>734</v>
      </c>
      <c r="E12319" t="s">
        <v>15</v>
      </c>
      <c r="F12319" t="s">
        <v>128</v>
      </c>
      <c r="G12319" t="s">
        <v>369</v>
      </c>
      <c r="H12319" s="1">
        <v>2019</v>
      </c>
      <c r="I12319" s="2">
        <v>500</v>
      </c>
      <c r="J12319" s="3">
        <v>1505</v>
      </c>
      <c r="K12319">
        <f>Table1[[#This Row],[Total Revenue + Open]]/Table1[[#This Row],[Qty]]</f>
        <v>3.01</v>
      </c>
      <c r="L12319">
        <f>Table1[[#This Row],[Total Revenue + Open]]/Table1[[#This Row],[Qty]]</f>
        <v>3.01</v>
      </c>
    </row>
    <row r="12320" spans="1:12" hidden="1">
      <c r="A12320" t="s">
        <v>710</v>
      </c>
      <c r="B12320" t="s">
        <v>351</v>
      </c>
      <c r="C12320" t="s">
        <v>351</v>
      </c>
      <c r="D12320" t="s">
        <v>734</v>
      </c>
      <c r="E12320" t="s">
        <v>15</v>
      </c>
      <c r="F12320" t="s">
        <v>128</v>
      </c>
      <c r="G12320" t="s">
        <v>369</v>
      </c>
      <c r="H12320" s="1">
        <v>2019</v>
      </c>
      <c r="I12320" s="2">
        <v>1560</v>
      </c>
      <c r="J12320" s="3">
        <v>4665.5</v>
      </c>
      <c r="K12320">
        <f>Table1[[#This Row],[Total Revenue + Open]]/Table1[[#This Row],[Qty]]</f>
        <v>2.990705128205128</v>
      </c>
      <c r="L12320">
        <f>Table1[[#This Row],[Total Revenue + Open]]/Table1[[#This Row],[Qty]]</f>
        <v>2.990705128205128</v>
      </c>
    </row>
    <row r="12321" spans="1:12" hidden="1">
      <c r="A12321" t="s">
        <v>710</v>
      </c>
      <c r="B12321" t="s">
        <v>351</v>
      </c>
      <c r="C12321" t="s">
        <v>351</v>
      </c>
      <c r="D12321" t="s">
        <v>734</v>
      </c>
      <c r="E12321" t="s">
        <v>15</v>
      </c>
      <c r="F12321" t="s">
        <v>128</v>
      </c>
      <c r="G12321" t="s">
        <v>738</v>
      </c>
      <c r="H12321" s="1">
        <v>2017</v>
      </c>
      <c r="I12321" s="2">
        <v>500</v>
      </c>
      <c r="J12321" s="3">
        <v>1505</v>
      </c>
      <c r="K12321">
        <f>Table1[[#This Row],[Total Revenue + Open]]/Table1[[#This Row],[Qty]]</f>
        <v>3.01</v>
      </c>
      <c r="L12321">
        <f>Table1[[#This Row],[Total Revenue + Open]]/Table1[[#This Row],[Qty]]</f>
        <v>3.01</v>
      </c>
    </row>
    <row r="12322" spans="1:12" hidden="1">
      <c r="A12322" t="s">
        <v>710</v>
      </c>
      <c r="B12322" t="s">
        <v>351</v>
      </c>
      <c r="C12322" t="s">
        <v>351</v>
      </c>
      <c r="D12322" t="s">
        <v>734</v>
      </c>
      <c r="E12322" t="s">
        <v>15</v>
      </c>
      <c r="F12322" t="s">
        <v>128</v>
      </c>
      <c r="G12322" t="s">
        <v>738</v>
      </c>
      <c r="H12322" s="1">
        <v>2017</v>
      </c>
      <c r="I12322" s="2">
        <v>14125</v>
      </c>
      <c r="J12322" s="3">
        <v>42290.5</v>
      </c>
      <c r="K12322">
        <f>Table1[[#This Row],[Total Revenue + Open]]/Table1[[#This Row],[Qty]]</f>
        <v>2.9940176991150445</v>
      </c>
      <c r="L12322">
        <f>Table1[[#This Row],[Total Revenue + Open]]/Table1[[#This Row],[Qty]]</f>
        <v>2.9940176991150445</v>
      </c>
    </row>
    <row r="12323" spans="1:12" hidden="1">
      <c r="A12323" t="s">
        <v>710</v>
      </c>
      <c r="B12323" t="s">
        <v>351</v>
      </c>
      <c r="C12323" t="s">
        <v>351</v>
      </c>
      <c r="D12323" t="s">
        <v>734</v>
      </c>
      <c r="E12323" t="s">
        <v>15</v>
      </c>
      <c r="F12323" t="s">
        <v>128</v>
      </c>
      <c r="G12323" t="s">
        <v>738</v>
      </c>
      <c r="H12323" s="1">
        <v>2017</v>
      </c>
      <c r="I12323" s="2">
        <v>22740</v>
      </c>
      <c r="J12323" s="3">
        <v>68101.25</v>
      </c>
      <c r="K12323">
        <f>Table1[[#This Row],[Total Revenue + Open]]/Table1[[#This Row],[Qty]]</f>
        <v>2.9947779243623569</v>
      </c>
      <c r="L12323">
        <f>Table1[[#This Row],[Total Revenue + Open]]/Table1[[#This Row],[Qty]]</f>
        <v>2.9947779243623569</v>
      </c>
    </row>
    <row r="12324" spans="1:12" hidden="1">
      <c r="A12324" t="s">
        <v>710</v>
      </c>
      <c r="B12324" t="s">
        <v>351</v>
      </c>
      <c r="C12324" t="s">
        <v>351</v>
      </c>
      <c r="D12324" t="s">
        <v>734</v>
      </c>
      <c r="E12324" t="s">
        <v>15</v>
      </c>
      <c r="F12324" t="s">
        <v>128</v>
      </c>
      <c r="G12324" t="s">
        <v>738</v>
      </c>
      <c r="H12324" s="1">
        <v>2017</v>
      </c>
      <c r="I12324" s="2">
        <v>15105</v>
      </c>
      <c r="J12324" s="3">
        <v>45225.25</v>
      </c>
      <c r="K12324">
        <f>Table1[[#This Row],[Total Revenue + Open]]/Table1[[#This Row],[Qty]]</f>
        <v>2.9940582588546838</v>
      </c>
      <c r="L12324">
        <f>Table1[[#This Row],[Total Revenue + Open]]/Table1[[#This Row],[Qty]]</f>
        <v>2.9940582588546838</v>
      </c>
    </row>
    <row r="12325" spans="1:12" hidden="1">
      <c r="A12325" t="s">
        <v>710</v>
      </c>
      <c r="B12325" t="s">
        <v>351</v>
      </c>
      <c r="C12325" t="s">
        <v>351</v>
      </c>
      <c r="D12325" t="s">
        <v>734</v>
      </c>
      <c r="E12325" t="s">
        <v>15</v>
      </c>
      <c r="F12325" t="s">
        <v>128</v>
      </c>
      <c r="G12325" t="s">
        <v>738</v>
      </c>
      <c r="H12325" s="1">
        <v>2017</v>
      </c>
      <c r="I12325" s="2">
        <v>2315</v>
      </c>
      <c r="J12325" s="3">
        <v>6923</v>
      </c>
      <c r="K12325">
        <f>Table1[[#This Row],[Total Revenue + Open]]/Table1[[#This Row],[Qty]]</f>
        <v>2.9904967602591794</v>
      </c>
      <c r="L12325">
        <f>Table1[[#This Row],[Total Revenue + Open]]/Table1[[#This Row],[Qty]]</f>
        <v>2.9904967602591794</v>
      </c>
    </row>
    <row r="12326" spans="1:12" hidden="1">
      <c r="A12326" t="s">
        <v>710</v>
      </c>
      <c r="B12326" t="s">
        <v>351</v>
      </c>
      <c r="C12326" t="s">
        <v>351</v>
      </c>
      <c r="D12326" t="s">
        <v>734</v>
      </c>
      <c r="E12326" t="s">
        <v>15</v>
      </c>
      <c r="F12326" t="s">
        <v>128</v>
      </c>
      <c r="G12326" t="s">
        <v>738</v>
      </c>
      <c r="H12326" s="1">
        <v>2017</v>
      </c>
      <c r="I12326" s="2">
        <v>13670</v>
      </c>
      <c r="J12326" s="3">
        <v>40936</v>
      </c>
      <c r="K12326">
        <f>Table1[[#This Row],[Total Revenue + Open]]/Table1[[#This Row],[Qty]]</f>
        <v>2.9945866861741037</v>
      </c>
      <c r="L12326">
        <f>Table1[[#This Row],[Total Revenue + Open]]/Table1[[#This Row],[Qty]]</f>
        <v>2.9945866861741037</v>
      </c>
    </row>
    <row r="12327" spans="1:12" hidden="1">
      <c r="A12327" t="s">
        <v>710</v>
      </c>
      <c r="B12327" t="s">
        <v>351</v>
      </c>
      <c r="C12327" t="s">
        <v>351</v>
      </c>
      <c r="D12327" t="s">
        <v>734</v>
      </c>
      <c r="E12327" t="s">
        <v>15</v>
      </c>
      <c r="F12327" t="s">
        <v>128</v>
      </c>
      <c r="G12327" t="s">
        <v>738</v>
      </c>
      <c r="H12327" s="1">
        <v>2017</v>
      </c>
      <c r="I12327" s="2">
        <v>16080</v>
      </c>
      <c r="J12327" s="3">
        <v>48160</v>
      </c>
      <c r="K12327">
        <f>Table1[[#This Row],[Total Revenue + Open]]/Table1[[#This Row],[Qty]]</f>
        <v>2.9950248756218905</v>
      </c>
      <c r="L12327">
        <f>Table1[[#This Row],[Total Revenue + Open]]/Table1[[#This Row],[Qty]]</f>
        <v>2.9950248756218905</v>
      </c>
    </row>
    <row r="12328" spans="1:12" hidden="1">
      <c r="A12328" t="s">
        <v>710</v>
      </c>
      <c r="B12328" t="s">
        <v>351</v>
      </c>
      <c r="C12328" t="s">
        <v>351</v>
      </c>
      <c r="D12328" t="s">
        <v>734</v>
      </c>
      <c r="E12328" t="s">
        <v>15</v>
      </c>
      <c r="F12328" t="s">
        <v>128</v>
      </c>
      <c r="G12328" t="s">
        <v>738</v>
      </c>
      <c r="H12328" s="1">
        <v>2017</v>
      </c>
      <c r="I12328" s="2">
        <v>14070</v>
      </c>
      <c r="J12328" s="3">
        <v>42140</v>
      </c>
      <c r="K12328">
        <f>Table1[[#This Row],[Total Revenue + Open]]/Table1[[#This Row],[Qty]]</f>
        <v>2.9950248756218905</v>
      </c>
      <c r="L12328">
        <f>Table1[[#This Row],[Total Revenue + Open]]/Table1[[#This Row],[Qty]]</f>
        <v>2.9950248756218905</v>
      </c>
    </row>
    <row r="12329" spans="1:12" hidden="1">
      <c r="A12329" t="s">
        <v>710</v>
      </c>
      <c r="B12329" t="s">
        <v>351</v>
      </c>
      <c r="C12329" t="s">
        <v>351</v>
      </c>
      <c r="D12329" t="s">
        <v>734</v>
      </c>
      <c r="E12329" t="s">
        <v>15</v>
      </c>
      <c r="F12329" t="s">
        <v>128</v>
      </c>
      <c r="G12329" t="s">
        <v>738</v>
      </c>
      <c r="H12329" s="1">
        <v>2018</v>
      </c>
      <c r="I12329" s="2">
        <v>7845</v>
      </c>
      <c r="J12329" s="3">
        <v>23478</v>
      </c>
      <c r="K12329">
        <f>Table1[[#This Row],[Total Revenue + Open]]/Table1[[#This Row],[Qty]]</f>
        <v>2.9927342256214149</v>
      </c>
      <c r="L12329">
        <f>Table1[[#This Row],[Total Revenue + Open]]/Table1[[#This Row],[Qty]]</f>
        <v>2.9927342256214149</v>
      </c>
    </row>
    <row r="12330" spans="1:12" hidden="1">
      <c r="A12330" t="s">
        <v>710</v>
      </c>
      <c r="B12330" t="s">
        <v>351</v>
      </c>
      <c r="C12330" t="s">
        <v>351</v>
      </c>
      <c r="D12330" t="s">
        <v>734</v>
      </c>
      <c r="E12330" t="s">
        <v>15</v>
      </c>
      <c r="F12330" t="s">
        <v>128</v>
      </c>
      <c r="G12330" t="s">
        <v>738</v>
      </c>
      <c r="H12330" s="1">
        <v>2018</v>
      </c>
      <c r="I12330" s="2">
        <v>1135</v>
      </c>
      <c r="J12330" s="3">
        <v>3386.25</v>
      </c>
      <c r="K12330">
        <f>Table1[[#This Row],[Total Revenue + Open]]/Table1[[#This Row],[Qty]]</f>
        <v>2.9834801762114536</v>
      </c>
      <c r="L12330">
        <f>Table1[[#This Row],[Total Revenue + Open]]/Table1[[#This Row],[Qty]]</f>
        <v>2.9834801762114536</v>
      </c>
    </row>
    <row r="12331" spans="1:12" hidden="1">
      <c r="A12331" t="s">
        <v>710</v>
      </c>
      <c r="B12331" t="s">
        <v>351</v>
      </c>
      <c r="C12331" t="s">
        <v>351</v>
      </c>
      <c r="D12331" t="s">
        <v>734</v>
      </c>
      <c r="E12331" t="s">
        <v>15</v>
      </c>
      <c r="F12331" t="s">
        <v>128</v>
      </c>
      <c r="G12331" t="s">
        <v>738</v>
      </c>
      <c r="H12331" s="1">
        <v>2018</v>
      </c>
      <c r="I12331" s="2">
        <v>5755</v>
      </c>
      <c r="J12331" s="3">
        <v>17232.25</v>
      </c>
      <c r="K12331">
        <f>Table1[[#This Row],[Total Revenue + Open]]/Table1[[#This Row],[Qty]]</f>
        <v>2.994309296264118</v>
      </c>
      <c r="L12331">
        <f>Table1[[#This Row],[Total Revenue + Open]]/Table1[[#This Row],[Qty]]</f>
        <v>2.994309296264118</v>
      </c>
    </row>
    <row r="12332" spans="1:12" hidden="1">
      <c r="A12332" t="s">
        <v>710</v>
      </c>
      <c r="B12332" t="s">
        <v>351</v>
      </c>
      <c r="C12332" t="s">
        <v>351</v>
      </c>
      <c r="D12332" t="s">
        <v>734</v>
      </c>
      <c r="E12332" t="s">
        <v>15</v>
      </c>
      <c r="F12332" t="s">
        <v>128</v>
      </c>
      <c r="G12332" t="s">
        <v>738</v>
      </c>
      <c r="H12332" s="1">
        <v>2018</v>
      </c>
      <c r="I12332" s="2">
        <v>1100</v>
      </c>
      <c r="J12332" s="3">
        <v>3311</v>
      </c>
      <c r="K12332">
        <f>Table1[[#This Row],[Total Revenue + Open]]/Table1[[#This Row],[Qty]]</f>
        <v>3.01</v>
      </c>
      <c r="L12332">
        <f>Table1[[#This Row],[Total Revenue + Open]]/Table1[[#This Row],[Qty]]</f>
        <v>3.01</v>
      </c>
    </row>
    <row r="12333" spans="1:12" hidden="1">
      <c r="A12333" t="s">
        <v>710</v>
      </c>
      <c r="B12333" t="s">
        <v>351</v>
      </c>
      <c r="C12333" t="s">
        <v>351</v>
      </c>
      <c r="D12333" t="s">
        <v>734</v>
      </c>
      <c r="E12333" t="s">
        <v>15</v>
      </c>
      <c r="F12333" t="s">
        <v>128</v>
      </c>
      <c r="G12333" t="s">
        <v>739</v>
      </c>
      <c r="H12333" s="1">
        <v>2017</v>
      </c>
      <c r="I12333" s="2">
        <v>1860</v>
      </c>
      <c r="J12333" s="3">
        <v>5568.5</v>
      </c>
      <c r="K12333">
        <f>Table1[[#This Row],[Total Revenue + Open]]/Table1[[#This Row],[Qty]]</f>
        <v>2.9938172043010751</v>
      </c>
      <c r="L12333">
        <f>Table1[[#This Row],[Total Revenue + Open]]/Table1[[#This Row],[Qty]]</f>
        <v>2.9938172043010751</v>
      </c>
    </row>
    <row r="12334" spans="1:12" hidden="1">
      <c r="A12334" t="s">
        <v>710</v>
      </c>
      <c r="B12334" t="s">
        <v>351</v>
      </c>
      <c r="C12334" t="s">
        <v>351</v>
      </c>
      <c r="D12334" t="s">
        <v>734</v>
      </c>
      <c r="E12334" t="s">
        <v>15</v>
      </c>
      <c r="F12334" t="s">
        <v>128</v>
      </c>
      <c r="G12334" t="s">
        <v>739</v>
      </c>
      <c r="H12334" s="1">
        <v>2017</v>
      </c>
      <c r="I12334" s="2">
        <v>150</v>
      </c>
      <c r="J12334" s="3">
        <v>451.5</v>
      </c>
      <c r="K12334">
        <f>Table1[[#This Row],[Total Revenue + Open]]/Table1[[#This Row],[Qty]]</f>
        <v>3.01</v>
      </c>
      <c r="L12334">
        <f>Table1[[#This Row],[Total Revenue + Open]]/Table1[[#This Row],[Qty]]</f>
        <v>3.01</v>
      </c>
    </row>
    <row r="12335" spans="1:12" hidden="1">
      <c r="A12335" t="s">
        <v>710</v>
      </c>
      <c r="B12335" t="s">
        <v>351</v>
      </c>
      <c r="C12335" t="s">
        <v>351</v>
      </c>
      <c r="D12335" t="s">
        <v>734</v>
      </c>
      <c r="E12335" t="s">
        <v>15</v>
      </c>
      <c r="F12335" t="s">
        <v>128</v>
      </c>
      <c r="G12335" t="s">
        <v>739</v>
      </c>
      <c r="H12335" s="1">
        <v>2017</v>
      </c>
      <c r="I12335" s="2">
        <v>350</v>
      </c>
      <c r="J12335" s="3">
        <v>1053.5</v>
      </c>
      <c r="K12335">
        <f>Table1[[#This Row],[Total Revenue + Open]]/Table1[[#This Row],[Qty]]</f>
        <v>3.01</v>
      </c>
      <c r="L12335">
        <f>Table1[[#This Row],[Total Revenue + Open]]/Table1[[#This Row],[Qty]]</f>
        <v>3.01</v>
      </c>
    </row>
    <row r="12336" spans="1:12" hidden="1">
      <c r="A12336" t="s">
        <v>710</v>
      </c>
      <c r="B12336" t="s">
        <v>351</v>
      </c>
      <c r="C12336" t="s">
        <v>351</v>
      </c>
      <c r="D12336" t="s">
        <v>734</v>
      </c>
      <c r="E12336" t="s">
        <v>15</v>
      </c>
      <c r="F12336" t="s">
        <v>128</v>
      </c>
      <c r="G12336" t="s">
        <v>739</v>
      </c>
      <c r="H12336" s="1">
        <v>2017</v>
      </c>
      <c r="I12336" s="2">
        <v>575</v>
      </c>
      <c r="J12336" s="3">
        <v>1730.75</v>
      </c>
      <c r="K12336">
        <f>Table1[[#This Row],[Total Revenue + Open]]/Table1[[#This Row],[Qty]]</f>
        <v>3.01</v>
      </c>
      <c r="L12336">
        <f>Table1[[#This Row],[Total Revenue + Open]]/Table1[[#This Row],[Qty]]</f>
        <v>3.01</v>
      </c>
    </row>
    <row r="12337" spans="1:12" hidden="1">
      <c r="A12337" t="s">
        <v>710</v>
      </c>
      <c r="B12337" t="s">
        <v>351</v>
      </c>
      <c r="C12337" t="s">
        <v>351</v>
      </c>
      <c r="D12337" t="s">
        <v>734</v>
      </c>
      <c r="E12337" t="s">
        <v>15</v>
      </c>
      <c r="F12337" t="s">
        <v>128</v>
      </c>
      <c r="G12337" t="s">
        <v>739</v>
      </c>
      <c r="H12337" s="1">
        <v>2017</v>
      </c>
      <c r="I12337" s="2">
        <v>500</v>
      </c>
      <c r="J12337" s="3">
        <v>1505</v>
      </c>
      <c r="K12337">
        <f>Table1[[#This Row],[Total Revenue + Open]]/Table1[[#This Row],[Qty]]</f>
        <v>3.01</v>
      </c>
      <c r="L12337">
        <f>Table1[[#This Row],[Total Revenue + Open]]/Table1[[#This Row],[Qty]]</f>
        <v>3.01</v>
      </c>
    </row>
    <row r="12338" spans="1:12" hidden="1">
      <c r="A12338" t="s">
        <v>710</v>
      </c>
      <c r="B12338" t="s">
        <v>351</v>
      </c>
      <c r="C12338" t="s">
        <v>351</v>
      </c>
      <c r="D12338" t="s">
        <v>734</v>
      </c>
      <c r="E12338" t="s">
        <v>15</v>
      </c>
      <c r="F12338" t="s">
        <v>128</v>
      </c>
      <c r="G12338" t="s">
        <v>739</v>
      </c>
      <c r="H12338" s="1">
        <v>2018</v>
      </c>
      <c r="I12338" s="2">
        <v>450</v>
      </c>
      <c r="J12338" s="3">
        <v>1354.5</v>
      </c>
      <c r="K12338">
        <f>Table1[[#This Row],[Total Revenue + Open]]/Table1[[#This Row],[Qty]]</f>
        <v>3.01</v>
      </c>
      <c r="L12338">
        <f>Table1[[#This Row],[Total Revenue + Open]]/Table1[[#This Row],[Qty]]</f>
        <v>3.01</v>
      </c>
    </row>
    <row r="12339" spans="1:12" hidden="1">
      <c r="A12339" t="s">
        <v>710</v>
      </c>
      <c r="B12339" t="s">
        <v>351</v>
      </c>
      <c r="C12339" t="s">
        <v>351</v>
      </c>
      <c r="D12339" t="s">
        <v>734</v>
      </c>
      <c r="E12339" t="s">
        <v>15</v>
      </c>
      <c r="F12339" t="s">
        <v>128</v>
      </c>
      <c r="G12339" t="s">
        <v>739</v>
      </c>
      <c r="H12339" s="1">
        <v>2018</v>
      </c>
      <c r="I12339" s="2">
        <v>125</v>
      </c>
      <c r="J12339" s="3">
        <v>376.25</v>
      </c>
      <c r="K12339">
        <f>Table1[[#This Row],[Total Revenue + Open]]/Table1[[#This Row],[Qty]]</f>
        <v>3.01</v>
      </c>
      <c r="L12339">
        <f>Table1[[#This Row],[Total Revenue + Open]]/Table1[[#This Row],[Qty]]</f>
        <v>3.01</v>
      </c>
    </row>
    <row r="12340" spans="1:12" hidden="1">
      <c r="A12340" t="s">
        <v>710</v>
      </c>
      <c r="B12340" t="s">
        <v>351</v>
      </c>
      <c r="C12340" t="s">
        <v>351</v>
      </c>
      <c r="D12340" t="s">
        <v>734</v>
      </c>
      <c r="E12340" t="s">
        <v>15</v>
      </c>
      <c r="F12340" t="s">
        <v>128</v>
      </c>
      <c r="G12340" t="s">
        <v>372</v>
      </c>
      <c r="H12340" s="1">
        <v>2017</v>
      </c>
      <c r="I12340" s="2">
        <v>5880</v>
      </c>
      <c r="J12340" s="3">
        <v>17491.5</v>
      </c>
      <c r="K12340">
        <f>Table1[[#This Row],[Total Revenue + Open]]/Table1[[#This Row],[Qty]]</f>
        <v>2.9747448979591837</v>
      </c>
      <c r="L12340">
        <f>Table1[[#This Row],[Total Revenue + Open]]/Table1[[#This Row],[Qty]]</f>
        <v>2.9747448979591837</v>
      </c>
    </row>
    <row r="12341" spans="1:12" hidden="1">
      <c r="A12341" t="s">
        <v>710</v>
      </c>
      <c r="B12341" t="s">
        <v>351</v>
      </c>
      <c r="C12341" t="s">
        <v>351</v>
      </c>
      <c r="D12341" t="s">
        <v>734</v>
      </c>
      <c r="E12341" t="s">
        <v>15</v>
      </c>
      <c r="F12341" t="s">
        <v>128</v>
      </c>
      <c r="G12341" t="s">
        <v>372</v>
      </c>
      <c r="H12341" s="1">
        <v>2017</v>
      </c>
      <c r="I12341" s="2">
        <v>2465</v>
      </c>
      <c r="J12341" s="3">
        <v>7325.5</v>
      </c>
      <c r="K12341">
        <f>Table1[[#This Row],[Total Revenue + Open]]/Table1[[#This Row],[Qty]]</f>
        <v>2.9718052738336715</v>
      </c>
      <c r="L12341">
        <f>Table1[[#This Row],[Total Revenue + Open]]/Table1[[#This Row],[Qty]]</f>
        <v>2.9718052738336715</v>
      </c>
    </row>
    <row r="12342" spans="1:12" hidden="1">
      <c r="A12342" t="s">
        <v>710</v>
      </c>
      <c r="B12342" t="s">
        <v>351</v>
      </c>
      <c r="C12342" t="s">
        <v>351</v>
      </c>
      <c r="D12342" t="s">
        <v>734</v>
      </c>
      <c r="E12342" t="s">
        <v>15</v>
      </c>
      <c r="F12342" t="s">
        <v>128</v>
      </c>
      <c r="G12342" t="s">
        <v>372</v>
      </c>
      <c r="H12342" s="1">
        <v>2017</v>
      </c>
      <c r="I12342" s="2">
        <v>1075</v>
      </c>
      <c r="J12342" s="3">
        <v>3214.25</v>
      </c>
      <c r="K12342">
        <f>Table1[[#This Row],[Total Revenue + Open]]/Table1[[#This Row],[Qty]]</f>
        <v>2.99</v>
      </c>
      <c r="L12342">
        <f>Table1[[#This Row],[Total Revenue + Open]]/Table1[[#This Row],[Qty]]</f>
        <v>2.99</v>
      </c>
    </row>
    <row r="12343" spans="1:12" hidden="1">
      <c r="A12343" t="s">
        <v>710</v>
      </c>
      <c r="B12343" t="s">
        <v>351</v>
      </c>
      <c r="C12343" t="s">
        <v>351</v>
      </c>
      <c r="D12343" t="s">
        <v>734</v>
      </c>
      <c r="E12343" t="s">
        <v>15</v>
      </c>
      <c r="F12343" t="s">
        <v>128</v>
      </c>
      <c r="G12343" t="s">
        <v>372</v>
      </c>
      <c r="H12343" s="1">
        <v>2017</v>
      </c>
      <c r="I12343" s="2">
        <v>8500</v>
      </c>
      <c r="J12343" s="3">
        <v>25265.5</v>
      </c>
      <c r="K12343">
        <f>Table1[[#This Row],[Total Revenue + Open]]/Table1[[#This Row],[Qty]]</f>
        <v>2.9724117647058823</v>
      </c>
      <c r="L12343">
        <f>Table1[[#This Row],[Total Revenue + Open]]/Table1[[#This Row],[Qty]]</f>
        <v>2.9724117647058823</v>
      </c>
    </row>
    <row r="12344" spans="1:12" hidden="1">
      <c r="A12344" t="s">
        <v>710</v>
      </c>
      <c r="B12344" t="s">
        <v>351</v>
      </c>
      <c r="C12344" t="s">
        <v>351</v>
      </c>
      <c r="D12344" t="s">
        <v>734</v>
      </c>
      <c r="E12344" t="s">
        <v>15</v>
      </c>
      <c r="F12344" t="s">
        <v>128</v>
      </c>
      <c r="G12344" t="s">
        <v>372</v>
      </c>
      <c r="H12344" s="1">
        <v>2017</v>
      </c>
      <c r="I12344" s="2">
        <v>1085</v>
      </c>
      <c r="J12344" s="3">
        <v>3214.25</v>
      </c>
      <c r="K12344">
        <f>Table1[[#This Row],[Total Revenue + Open]]/Table1[[#This Row],[Qty]]</f>
        <v>2.9624423963133641</v>
      </c>
      <c r="L12344">
        <f>Table1[[#This Row],[Total Revenue + Open]]/Table1[[#This Row],[Qty]]</f>
        <v>2.9624423963133641</v>
      </c>
    </row>
    <row r="12345" spans="1:12" hidden="1">
      <c r="A12345" t="s">
        <v>710</v>
      </c>
      <c r="B12345" t="s">
        <v>351</v>
      </c>
      <c r="C12345" t="s">
        <v>351</v>
      </c>
      <c r="D12345" t="s">
        <v>734</v>
      </c>
      <c r="E12345" t="s">
        <v>15</v>
      </c>
      <c r="F12345" t="s">
        <v>128</v>
      </c>
      <c r="G12345" t="s">
        <v>372</v>
      </c>
      <c r="H12345" s="1">
        <v>2017</v>
      </c>
      <c r="I12345" s="2">
        <v>2415</v>
      </c>
      <c r="J12345" s="3">
        <v>7176</v>
      </c>
      <c r="K12345">
        <f>Table1[[#This Row],[Total Revenue + Open]]/Table1[[#This Row],[Qty]]</f>
        <v>2.9714285714285715</v>
      </c>
      <c r="L12345">
        <f>Table1[[#This Row],[Total Revenue + Open]]/Table1[[#This Row],[Qty]]</f>
        <v>2.9714285714285715</v>
      </c>
    </row>
    <row r="12346" spans="1:12" hidden="1">
      <c r="A12346" t="s">
        <v>710</v>
      </c>
      <c r="B12346" t="s">
        <v>351</v>
      </c>
      <c r="C12346" t="s">
        <v>351</v>
      </c>
      <c r="D12346" t="s">
        <v>734</v>
      </c>
      <c r="E12346" t="s">
        <v>15</v>
      </c>
      <c r="F12346" t="s">
        <v>128</v>
      </c>
      <c r="G12346" t="s">
        <v>372</v>
      </c>
      <c r="H12346" s="1">
        <v>2017</v>
      </c>
      <c r="I12346" s="2">
        <v>4475</v>
      </c>
      <c r="J12346" s="3">
        <v>13305.5</v>
      </c>
      <c r="K12346">
        <f>Table1[[#This Row],[Total Revenue + Open]]/Table1[[#This Row],[Qty]]</f>
        <v>2.973296089385475</v>
      </c>
      <c r="L12346">
        <f>Table1[[#This Row],[Total Revenue + Open]]/Table1[[#This Row],[Qty]]</f>
        <v>2.973296089385475</v>
      </c>
    </row>
    <row r="12347" spans="1:12" hidden="1">
      <c r="A12347" t="s">
        <v>710</v>
      </c>
      <c r="B12347" t="s">
        <v>351</v>
      </c>
      <c r="C12347" t="s">
        <v>351</v>
      </c>
      <c r="D12347" t="s">
        <v>734</v>
      </c>
      <c r="E12347" t="s">
        <v>15</v>
      </c>
      <c r="F12347" t="s">
        <v>128</v>
      </c>
      <c r="G12347" t="s">
        <v>372</v>
      </c>
      <c r="H12347" s="1">
        <v>2017</v>
      </c>
      <c r="I12347" s="2">
        <v>3695</v>
      </c>
      <c r="J12347" s="3">
        <v>10988.25</v>
      </c>
      <c r="K12347">
        <f>Table1[[#This Row],[Total Revenue + Open]]/Table1[[#This Row],[Qty]]</f>
        <v>2.9738159675236808</v>
      </c>
      <c r="L12347">
        <f>Table1[[#This Row],[Total Revenue + Open]]/Table1[[#This Row],[Qty]]</f>
        <v>2.9738159675236808</v>
      </c>
    </row>
    <row r="12348" spans="1:12" hidden="1">
      <c r="A12348" t="s">
        <v>710</v>
      </c>
      <c r="B12348" t="s">
        <v>351</v>
      </c>
      <c r="C12348" t="s">
        <v>351</v>
      </c>
      <c r="D12348" t="s">
        <v>734</v>
      </c>
      <c r="E12348" t="s">
        <v>15</v>
      </c>
      <c r="F12348" t="s">
        <v>128</v>
      </c>
      <c r="G12348" t="s">
        <v>372</v>
      </c>
      <c r="H12348" s="1">
        <v>2018</v>
      </c>
      <c r="I12348" s="2">
        <v>1635</v>
      </c>
      <c r="J12348" s="3">
        <v>4858.75</v>
      </c>
      <c r="K12348">
        <f>Table1[[#This Row],[Total Revenue + Open]]/Table1[[#This Row],[Qty]]</f>
        <v>2.9717125382262997</v>
      </c>
      <c r="L12348">
        <f>Table1[[#This Row],[Total Revenue + Open]]/Table1[[#This Row],[Qty]]</f>
        <v>2.9717125382262997</v>
      </c>
    </row>
    <row r="12349" spans="1:12" hidden="1">
      <c r="A12349" t="s">
        <v>710</v>
      </c>
      <c r="B12349" t="s">
        <v>351</v>
      </c>
      <c r="C12349" t="s">
        <v>351</v>
      </c>
      <c r="D12349" t="s">
        <v>734</v>
      </c>
      <c r="E12349" t="s">
        <v>15</v>
      </c>
      <c r="F12349" t="s">
        <v>128</v>
      </c>
      <c r="G12349" t="s">
        <v>372</v>
      </c>
      <c r="H12349" s="1">
        <v>2018</v>
      </c>
      <c r="I12349" s="2">
        <v>3045</v>
      </c>
      <c r="J12349" s="3">
        <v>9044.75</v>
      </c>
      <c r="K12349">
        <f>Table1[[#This Row],[Total Revenue + Open]]/Table1[[#This Row],[Qty]]</f>
        <v>2.970361247947455</v>
      </c>
      <c r="L12349">
        <f>Table1[[#This Row],[Total Revenue + Open]]/Table1[[#This Row],[Qty]]</f>
        <v>2.970361247947455</v>
      </c>
    </row>
    <row r="12350" spans="1:12" hidden="1">
      <c r="A12350" t="s">
        <v>710</v>
      </c>
      <c r="B12350" t="s">
        <v>351</v>
      </c>
      <c r="C12350" t="s">
        <v>351</v>
      </c>
      <c r="D12350" t="s">
        <v>734</v>
      </c>
      <c r="E12350" t="s">
        <v>15</v>
      </c>
      <c r="F12350" t="s">
        <v>128</v>
      </c>
      <c r="G12350" t="s">
        <v>740</v>
      </c>
      <c r="H12350" s="1">
        <v>2017</v>
      </c>
      <c r="I12350" s="2">
        <v>1835</v>
      </c>
      <c r="J12350" s="3">
        <v>5493.25</v>
      </c>
      <c r="K12350">
        <f>Table1[[#This Row],[Total Revenue + Open]]/Table1[[#This Row],[Qty]]</f>
        <v>2.9935967302452315</v>
      </c>
      <c r="L12350">
        <f>Table1[[#This Row],[Total Revenue + Open]]/Table1[[#This Row],[Qty]]</f>
        <v>2.9935967302452315</v>
      </c>
    </row>
    <row r="12351" spans="1:12" hidden="1">
      <c r="A12351" t="s">
        <v>710</v>
      </c>
      <c r="B12351" t="s">
        <v>351</v>
      </c>
      <c r="C12351" t="s">
        <v>351</v>
      </c>
      <c r="D12351" t="s">
        <v>734</v>
      </c>
      <c r="E12351" t="s">
        <v>15</v>
      </c>
      <c r="F12351" t="s">
        <v>128</v>
      </c>
      <c r="G12351" t="s">
        <v>601</v>
      </c>
      <c r="H12351" s="1">
        <v>2018</v>
      </c>
      <c r="I12351" s="2">
        <v>24350</v>
      </c>
      <c r="J12351" s="3">
        <v>72917.25</v>
      </c>
      <c r="K12351">
        <f>Table1[[#This Row],[Total Revenue + Open]]/Table1[[#This Row],[Qty]]</f>
        <v>2.9945482546201232</v>
      </c>
      <c r="L12351">
        <f>Table1[[#This Row],[Total Revenue + Open]]/Table1[[#This Row],[Qty]]</f>
        <v>2.9945482546201232</v>
      </c>
    </row>
    <row r="12352" spans="1:12" hidden="1">
      <c r="A12352" t="s">
        <v>710</v>
      </c>
      <c r="B12352" t="s">
        <v>351</v>
      </c>
      <c r="C12352" t="s">
        <v>351</v>
      </c>
      <c r="D12352" t="s">
        <v>734</v>
      </c>
      <c r="E12352" t="s">
        <v>15</v>
      </c>
      <c r="F12352" t="s">
        <v>128</v>
      </c>
      <c r="G12352" t="s">
        <v>601</v>
      </c>
      <c r="H12352" s="1">
        <v>2018</v>
      </c>
      <c r="I12352" s="2">
        <v>4520</v>
      </c>
      <c r="J12352" s="3">
        <v>13545</v>
      </c>
      <c r="K12352">
        <f>Table1[[#This Row],[Total Revenue + Open]]/Table1[[#This Row],[Qty]]</f>
        <v>2.9966814159292037</v>
      </c>
      <c r="L12352">
        <f>Table1[[#This Row],[Total Revenue + Open]]/Table1[[#This Row],[Qty]]</f>
        <v>2.9966814159292037</v>
      </c>
    </row>
    <row r="12353" spans="1:12" hidden="1">
      <c r="A12353" t="s">
        <v>710</v>
      </c>
      <c r="B12353" t="s">
        <v>351</v>
      </c>
      <c r="C12353" t="s">
        <v>351</v>
      </c>
      <c r="D12353" t="s">
        <v>734</v>
      </c>
      <c r="E12353" t="s">
        <v>15</v>
      </c>
      <c r="F12353" t="s">
        <v>128</v>
      </c>
      <c r="G12353" t="s">
        <v>601</v>
      </c>
      <c r="H12353" s="1">
        <v>2018</v>
      </c>
      <c r="I12353" s="2">
        <v>8095</v>
      </c>
      <c r="J12353" s="3">
        <v>24230.5</v>
      </c>
      <c r="K12353">
        <f>Table1[[#This Row],[Total Revenue + Open]]/Table1[[#This Row],[Qty]]</f>
        <v>2.993267449042619</v>
      </c>
      <c r="L12353">
        <f>Table1[[#This Row],[Total Revenue + Open]]/Table1[[#This Row],[Qty]]</f>
        <v>2.993267449042619</v>
      </c>
    </row>
    <row r="12354" spans="1:12" hidden="1">
      <c r="A12354" t="s">
        <v>710</v>
      </c>
      <c r="B12354" t="s">
        <v>351</v>
      </c>
      <c r="C12354" t="s">
        <v>351</v>
      </c>
      <c r="D12354" t="s">
        <v>734</v>
      </c>
      <c r="E12354" t="s">
        <v>15</v>
      </c>
      <c r="F12354" t="s">
        <v>128</v>
      </c>
      <c r="G12354" t="s">
        <v>601</v>
      </c>
      <c r="H12354" s="1">
        <v>2018</v>
      </c>
      <c r="I12354" s="2">
        <v>500</v>
      </c>
      <c r="J12354" s="3">
        <v>1505</v>
      </c>
      <c r="K12354">
        <f>Table1[[#This Row],[Total Revenue + Open]]/Table1[[#This Row],[Qty]]</f>
        <v>3.01</v>
      </c>
      <c r="L12354">
        <f>Table1[[#This Row],[Total Revenue + Open]]/Table1[[#This Row],[Qty]]</f>
        <v>3.01</v>
      </c>
    </row>
    <row r="12355" spans="1:12" hidden="1">
      <c r="A12355" t="s">
        <v>710</v>
      </c>
      <c r="B12355" t="s">
        <v>351</v>
      </c>
      <c r="C12355" t="s">
        <v>351</v>
      </c>
      <c r="D12355" t="s">
        <v>734</v>
      </c>
      <c r="E12355" t="s">
        <v>15</v>
      </c>
      <c r="F12355" t="s">
        <v>128</v>
      </c>
      <c r="G12355" t="s">
        <v>601</v>
      </c>
      <c r="H12355" s="1">
        <v>2019</v>
      </c>
      <c r="I12355" s="2">
        <v>5130</v>
      </c>
      <c r="J12355" s="3">
        <v>15351</v>
      </c>
      <c r="K12355">
        <f>Table1[[#This Row],[Total Revenue + Open]]/Table1[[#This Row],[Qty]]</f>
        <v>2.9923976608187135</v>
      </c>
      <c r="L12355">
        <f>Table1[[#This Row],[Total Revenue + Open]]/Table1[[#This Row],[Qty]]</f>
        <v>2.9923976608187135</v>
      </c>
    </row>
    <row r="12356" spans="1:12" hidden="1">
      <c r="A12356" t="s">
        <v>710</v>
      </c>
      <c r="B12356" t="s">
        <v>351</v>
      </c>
      <c r="C12356" t="s">
        <v>351</v>
      </c>
      <c r="D12356" t="s">
        <v>734</v>
      </c>
      <c r="E12356" t="s">
        <v>15</v>
      </c>
      <c r="F12356" t="s">
        <v>128</v>
      </c>
      <c r="G12356" t="s">
        <v>601</v>
      </c>
      <c r="H12356" s="1">
        <v>2019</v>
      </c>
      <c r="I12356" s="2">
        <v>23470</v>
      </c>
      <c r="J12356" s="3">
        <v>70283.5</v>
      </c>
      <c r="K12356">
        <f>Table1[[#This Row],[Total Revenue + Open]]/Table1[[#This Row],[Qty]]</f>
        <v>2.9946101406050278</v>
      </c>
      <c r="L12356">
        <f>Table1[[#This Row],[Total Revenue + Open]]/Table1[[#This Row],[Qty]]</f>
        <v>2.9946101406050278</v>
      </c>
    </row>
    <row r="12357" spans="1:12" hidden="1">
      <c r="A12357" t="s">
        <v>710</v>
      </c>
      <c r="B12357" t="s">
        <v>351</v>
      </c>
      <c r="C12357" t="s">
        <v>351</v>
      </c>
      <c r="D12357" t="s">
        <v>734</v>
      </c>
      <c r="E12357" t="s">
        <v>15</v>
      </c>
      <c r="F12357" t="s">
        <v>128</v>
      </c>
      <c r="G12357" t="s">
        <v>601</v>
      </c>
      <c r="H12357" s="1">
        <v>2019</v>
      </c>
      <c r="I12357" s="2">
        <v>1910</v>
      </c>
      <c r="J12357" s="3">
        <v>5719</v>
      </c>
      <c r="K12357">
        <f>Table1[[#This Row],[Total Revenue + Open]]/Table1[[#This Row],[Qty]]</f>
        <v>2.994240837696335</v>
      </c>
      <c r="L12357">
        <f>Table1[[#This Row],[Total Revenue + Open]]/Table1[[#This Row],[Qty]]</f>
        <v>2.994240837696335</v>
      </c>
    </row>
    <row r="12358" spans="1:12" hidden="1">
      <c r="A12358" t="s">
        <v>710</v>
      </c>
      <c r="B12358" t="s">
        <v>351</v>
      </c>
      <c r="C12358" t="s">
        <v>351</v>
      </c>
      <c r="D12358" t="s">
        <v>734</v>
      </c>
      <c r="E12358" t="s">
        <v>15</v>
      </c>
      <c r="F12358" t="s">
        <v>128</v>
      </c>
      <c r="G12358" t="s">
        <v>601</v>
      </c>
      <c r="H12358" s="1">
        <v>2019</v>
      </c>
      <c r="I12358" s="2">
        <v>1560</v>
      </c>
      <c r="J12358" s="3">
        <v>4665.5</v>
      </c>
      <c r="K12358">
        <f>Table1[[#This Row],[Total Revenue + Open]]/Table1[[#This Row],[Qty]]</f>
        <v>2.990705128205128</v>
      </c>
      <c r="L12358">
        <f>Table1[[#This Row],[Total Revenue + Open]]/Table1[[#This Row],[Qty]]</f>
        <v>2.990705128205128</v>
      </c>
    </row>
    <row r="12359" spans="1:12" hidden="1">
      <c r="A12359" t="s">
        <v>710</v>
      </c>
      <c r="B12359" t="s">
        <v>351</v>
      </c>
      <c r="C12359" t="s">
        <v>351</v>
      </c>
      <c r="D12359" t="s">
        <v>734</v>
      </c>
      <c r="E12359" t="s">
        <v>15</v>
      </c>
      <c r="F12359" t="s">
        <v>128</v>
      </c>
      <c r="G12359" t="s">
        <v>601</v>
      </c>
      <c r="H12359" s="1">
        <v>2019</v>
      </c>
      <c r="I12359" s="2">
        <v>10355</v>
      </c>
      <c r="J12359" s="3">
        <v>31003</v>
      </c>
      <c r="K12359">
        <f>Table1[[#This Row],[Total Revenue + Open]]/Table1[[#This Row],[Qty]]</f>
        <v>2.9940125543215839</v>
      </c>
      <c r="L12359">
        <f>Table1[[#This Row],[Total Revenue + Open]]/Table1[[#This Row],[Qty]]</f>
        <v>2.9940125543215839</v>
      </c>
    </row>
    <row r="12360" spans="1:12" hidden="1">
      <c r="A12360" t="s">
        <v>710</v>
      </c>
      <c r="B12360" t="s">
        <v>351</v>
      </c>
      <c r="C12360" t="s">
        <v>351</v>
      </c>
      <c r="D12360" t="s">
        <v>734</v>
      </c>
      <c r="E12360" t="s">
        <v>15</v>
      </c>
      <c r="F12360" t="s">
        <v>128</v>
      </c>
      <c r="G12360" t="s">
        <v>601</v>
      </c>
      <c r="H12360" s="1">
        <v>2019</v>
      </c>
      <c r="I12360" s="2">
        <v>10755</v>
      </c>
      <c r="J12360" s="3">
        <v>32207</v>
      </c>
      <c r="K12360">
        <f>Table1[[#This Row],[Total Revenue + Open]]/Table1[[#This Row],[Qty]]</f>
        <v>2.994607159460716</v>
      </c>
      <c r="L12360">
        <f>Table1[[#This Row],[Total Revenue + Open]]/Table1[[#This Row],[Qty]]</f>
        <v>2.994607159460716</v>
      </c>
    </row>
    <row r="12361" spans="1:12" hidden="1">
      <c r="A12361" t="s">
        <v>710</v>
      </c>
      <c r="B12361" t="s">
        <v>351</v>
      </c>
      <c r="C12361" t="s">
        <v>351</v>
      </c>
      <c r="D12361" t="s">
        <v>734</v>
      </c>
      <c r="E12361" t="s">
        <v>15</v>
      </c>
      <c r="F12361" t="s">
        <v>128</v>
      </c>
      <c r="G12361" t="s">
        <v>601</v>
      </c>
      <c r="H12361" s="1">
        <v>2019</v>
      </c>
      <c r="I12361" s="2">
        <v>19400</v>
      </c>
      <c r="J12361" s="3">
        <v>58093</v>
      </c>
      <c r="K12361">
        <f>Table1[[#This Row],[Total Revenue + Open]]/Table1[[#This Row],[Qty]]</f>
        <v>2.9944845360824743</v>
      </c>
      <c r="L12361">
        <f>Table1[[#This Row],[Total Revenue + Open]]/Table1[[#This Row],[Qty]]</f>
        <v>2.9944845360824743</v>
      </c>
    </row>
    <row r="12362" spans="1:12" hidden="1">
      <c r="A12362" t="s">
        <v>710</v>
      </c>
      <c r="B12362" t="s">
        <v>351</v>
      </c>
      <c r="C12362" t="s">
        <v>351</v>
      </c>
      <c r="D12362" t="s">
        <v>734</v>
      </c>
      <c r="E12362" t="s">
        <v>15</v>
      </c>
      <c r="F12362" t="s">
        <v>128</v>
      </c>
      <c r="G12362" t="s">
        <v>601</v>
      </c>
      <c r="H12362" s="1">
        <v>2019</v>
      </c>
      <c r="I12362" s="2">
        <v>100</v>
      </c>
      <c r="J12362" s="3">
        <v>301</v>
      </c>
      <c r="K12362">
        <f>Table1[[#This Row],[Total Revenue + Open]]/Table1[[#This Row],[Qty]]</f>
        <v>3.01</v>
      </c>
      <c r="L12362">
        <f>Table1[[#This Row],[Total Revenue + Open]]/Table1[[#This Row],[Qty]]</f>
        <v>3.01</v>
      </c>
    </row>
    <row r="12363" spans="1:12" hidden="1">
      <c r="A12363" t="s">
        <v>710</v>
      </c>
      <c r="B12363" t="s">
        <v>351</v>
      </c>
      <c r="C12363" t="s">
        <v>351</v>
      </c>
      <c r="D12363" t="s">
        <v>734</v>
      </c>
      <c r="E12363" t="s">
        <v>15</v>
      </c>
      <c r="F12363" t="s">
        <v>128</v>
      </c>
      <c r="G12363" t="s">
        <v>601</v>
      </c>
      <c r="H12363" s="1">
        <v>2020</v>
      </c>
      <c r="I12363" s="2">
        <v>10910</v>
      </c>
      <c r="J12363" s="3">
        <v>32658.5</v>
      </c>
      <c r="K12363">
        <f>Table1[[#This Row],[Total Revenue + Open]]/Table1[[#This Row],[Qty]]</f>
        <v>2.9934463794683777</v>
      </c>
      <c r="L12363">
        <f>Table1[[#This Row],[Total Revenue + Open]]/Table1[[#This Row],[Qty]]</f>
        <v>2.9934463794683777</v>
      </c>
    </row>
    <row r="12364" spans="1:12" hidden="1">
      <c r="A12364" t="s">
        <v>710</v>
      </c>
      <c r="B12364" t="s">
        <v>351</v>
      </c>
      <c r="C12364" t="s">
        <v>351</v>
      </c>
      <c r="D12364" t="s">
        <v>734</v>
      </c>
      <c r="E12364" t="s">
        <v>15</v>
      </c>
      <c r="F12364" t="s">
        <v>128</v>
      </c>
      <c r="G12364" t="s">
        <v>601</v>
      </c>
      <c r="H12364" s="1">
        <v>2020</v>
      </c>
      <c r="I12364" s="2">
        <v>9750</v>
      </c>
      <c r="J12364" s="3">
        <v>29197</v>
      </c>
      <c r="K12364">
        <f>Table1[[#This Row],[Total Revenue + Open]]/Table1[[#This Row],[Qty]]</f>
        <v>2.9945641025641025</v>
      </c>
      <c r="L12364">
        <f>Table1[[#This Row],[Total Revenue + Open]]/Table1[[#This Row],[Qty]]</f>
        <v>2.9945641025641025</v>
      </c>
    </row>
    <row r="12365" spans="1:12" hidden="1">
      <c r="A12365" t="s">
        <v>710</v>
      </c>
      <c r="B12365" t="s">
        <v>351</v>
      </c>
      <c r="C12365" t="s">
        <v>351</v>
      </c>
      <c r="D12365" t="s">
        <v>734</v>
      </c>
      <c r="E12365" t="s">
        <v>15</v>
      </c>
      <c r="F12365" t="s">
        <v>128</v>
      </c>
      <c r="G12365" t="s">
        <v>601</v>
      </c>
      <c r="H12365" s="1">
        <v>2020</v>
      </c>
      <c r="I12365" s="2">
        <v>100</v>
      </c>
      <c r="J12365" s="3">
        <v>301</v>
      </c>
      <c r="K12365">
        <f>Table1[[#This Row],[Total Revenue + Open]]/Table1[[#This Row],[Qty]]</f>
        <v>3.01</v>
      </c>
      <c r="L12365">
        <f>Table1[[#This Row],[Total Revenue + Open]]/Table1[[#This Row],[Qty]]</f>
        <v>3.01</v>
      </c>
    </row>
    <row r="12366" spans="1:12" hidden="1">
      <c r="A12366" t="s">
        <v>710</v>
      </c>
      <c r="B12366" t="s">
        <v>351</v>
      </c>
      <c r="C12366" t="s">
        <v>351</v>
      </c>
      <c r="D12366" t="s">
        <v>734</v>
      </c>
      <c r="E12366" t="s">
        <v>15</v>
      </c>
      <c r="F12366" t="s">
        <v>128</v>
      </c>
      <c r="G12366" t="s">
        <v>601</v>
      </c>
      <c r="H12366" s="1">
        <v>2020</v>
      </c>
      <c r="I12366" s="2">
        <v>11260</v>
      </c>
      <c r="J12366" s="3">
        <v>33712</v>
      </c>
      <c r="K12366">
        <f>Table1[[#This Row],[Total Revenue + Open]]/Table1[[#This Row],[Qty]]</f>
        <v>2.9939609236234457</v>
      </c>
      <c r="L12366">
        <f>Table1[[#This Row],[Total Revenue + Open]]/Table1[[#This Row],[Qty]]</f>
        <v>2.9939609236234457</v>
      </c>
    </row>
    <row r="12367" spans="1:12" hidden="1">
      <c r="A12367" t="s">
        <v>710</v>
      </c>
      <c r="B12367" t="s">
        <v>351</v>
      </c>
      <c r="C12367" t="s">
        <v>351</v>
      </c>
      <c r="D12367" t="s">
        <v>734</v>
      </c>
      <c r="E12367" t="s">
        <v>15</v>
      </c>
      <c r="F12367" t="s">
        <v>128</v>
      </c>
      <c r="G12367" t="s">
        <v>601</v>
      </c>
      <c r="H12367" s="1">
        <v>2020</v>
      </c>
      <c r="I12367" s="2">
        <v>5885</v>
      </c>
      <c r="J12367" s="3">
        <v>17608.5</v>
      </c>
      <c r="K12367">
        <f>Table1[[#This Row],[Total Revenue + Open]]/Table1[[#This Row],[Qty]]</f>
        <v>2.9920985556499575</v>
      </c>
      <c r="L12367">
        <f>Table1[[#This Row],[Total Revenue + Open]]/Table1[[#This Row],[Qty]]</f>
        <v>2.9920985556499575</v>
      </c>
    </row>
    <row r="12368" spans="1:12" hidden="1">
      <c r="A12368" t="s">
        <v>710</v>
      </c>
      <c r="B12368" t="s">
        <v>351</v>
      </c>
      <c r="C12368" t="s">
        <v>351</v>
      </c>
      <c r="D12368" t="s">
        <v>734</v>
      </c>
      <c r="E12368" t="s">
        <v>15</v>
      </c>
      <c r="F12368" t="s">
        <v>128</v>
      </c>
      <c r="G12368" t="s">
        <v>601</v>
      </c>
      <c r="H12368" s="1">
        <v>2020</v>
      </c>
      <c r="I12368" s="2">
        <v>21310</v>
      </c>
      <c r="J12368" s="3">
        <v>63812</v>
      </c>
      <c r="K12368">
        <f>Table1[[#This Row],[Total Revenue + Open]]/Table1[[#This Row],[Qty]]</f>
        <v>2.9944626935710934</v>
      </c>
      <c r="L12368">
        <f>Table1[[#This Row],[Total Revenue + Open]]/Table1[[#This Row],[Qty]]</f>
        <v>2.9944626935710934</v>
      </c>
    </row>
    <row r="12369" spans="1:12" hidden="1">
      <c r="A12369" t="s">
        <v>710</v>
      </c>
      <c r="B12369" t="s">
        <v>351</v>
      </c>
      <c r="C12369" t="s">
        <v>351</v>
      </c>
      <c r="D12369" t="s">
        <v>734</v>
      </c>
      <c r="E12369" t="s">
        <v>15</v>
      </c>
      <c r="F12369" t="s">
        <v>128</v>
      </c>
      <c r="G12369" t="s">
        <v>601</v>
      </c>
      <c r="H12369" s="1">
        <v>2020</v>
      </c>
      <c r="I12369" s="2">
        <v>4525</v>
      </c>
      <c r="J12369" s="3">
        <v>13545</v>
      </c>
      <c r="K12369">
        <f>Table1[[#This Row],[Total Revenue + Open]]/Table1[[#This Row],[Qty]]</f>
        <v>2.9933701657458562</v>
      </c>
      <c r="L12369">
        <f>Table1[[#This Row],[Total Revenue + Open]]/Table1[[#This Row],[Qty]]</f>
        <v>2.9933701657458562</v>
      </c>
    </row>
    <row r="12370" spans="1:12" hidden="1">
      <c r="A12370" t="s">
        <v>710</v>
      </c>
      <c r="B12370" t="s">
        <v>351</v>
      </c>
      <c r="C12370" t="s">
        <v>351</v>
      </c>
      <c r="D12370" t="s">
        <v>734</v>
      </c>
      <c r="E12370" t="s">
        <v>15</v>
      </c>
      <c r="F12370" t="s">
        <v>128</v>
      </c>
      <c r="G12370" t="s">
        <v>601</v>
      </c>
      <c r="H12370" s="1">
        <v>2020</v>
      </c>
      <c r="I12370" s="2">
        <v>32765</v>
      </c>
      <c r="J12370" s="3">
        <v>98126</v>
      </c>
      <c r="K12370">
        <f>Table1[[#This Row],[Total Revenue + Open]]/Table1[[#This Row],[Qty]]</f>
        <v>2.9948420570730963</v>
      </c>
      <c r="L12370">
        <f>Table1[[#This Row],[Total Revenue + Open]]/Table1[[#This Row],[Qty]]</f>
        <v>2.9948420570730963</v>
      </c>
    </row>
    <row r="12371" spans="1:12" hidden="1">
      <c r="A12371" t="s">
        <v>710</v>
      </c>
      <c r="B12371" t="s">
        <v>351</v>
      </c>
      <c r="C12371" t="s">
        <v>351</v>
      </c>
      <c r="D12371" t="s">
        <v>734</v>
      </c>
      <c r="E12371" t="s">
        <v>15</v>
      </c>
      <c r="F12371" t="s">
        <v>128</v>
      </c>
      <c r="G12371" t="s">
        <v>601</v>
      </c>
      <c r="H12371" s="1">
        <v>2021</v>
      </c>
      <c r="I12371" s="2">
        <v>23115</v>
      </c>
      <c r="J12371" s="3">
        <v>69230</v>
      </c>
      <c r="K12371">
        <f>Table1[[#This Row],[Total Revenue + Open]]/Table1[[#This Row],[Qty]]</f>
        <v>2.9950248756218905</v>
      </c>
      <c r="L12371">
        <f>Table1[[#This Row],[Total Revenue + Open]]/Table1[[#This Row],[Qty]]</f>
        <v>2.9950248756218905</v>
      </c>
    </row>
    <row r="12372" spans="1:12" hidden="1">
      <c r="A12372" t="s">
        <v>710</v>
      </c>
      <c r="B12372" t="s">
        <v>351</v>
      </c>
      <c r="C12372" t="s">
        <v>351</v>
      </c>
      <c r="D12372" t="s">
        <v>734</v>
      </c>
      <c r="E12372" t="s">
        <v>15</v>
      </c>
      <c r="F12372" t="s">
        <v>128</v>
      </c>
      <c r="G12372" t="s">
        <v>601</v>
      </c>
      <c r="H12372" s="1">
        <v>2021</v>
      </c>
      <c r="I12372" s="2">
        <v>47690</v>
      </c>
      <c r="J12372" s="3">
        <v>142824.5</v>
      </c>
      <c r="K12372">
        <f>Table1[[#This Row],[Total Revenue + Open]]/Table1[[#This Row],[Qty]]</f>
        <v>2.9948521702663031</v>
      </c>
      <c r="L12372">
        <f>Table1[[#This Row],[Total Revenue + Open]]/Table1[[#This Row],[Qty]]</f>
        <v>2.9948521702663031</v>
      </c>
    </row>
    <row r="12373" spans="1:12" hidden="1">
      <c r="A12373" t="s">
        <v>710</v>
      </c>
      <c r="B12373" t="s">
        <v>351</v>
      </c>
      <c r="C12373" t="s">
        <v>351</v>
      </c>
      <c r="D12373" t="s">
        <v>734</v>
      </c>
      <c r="E12373" t="s">
        <v>15</v>
      </c>
      <c r="F12373" t="s">
        <v>128</v>
      </c>
      <c r="G12373" t="s">
        <v>601</v>
      </c>
      <c r="H12373" s="1">
        <v>2021</v>
      </c>
      <c r="I12373" s="2">
        <v>2670</v>
      </c>
      <c r="J12373" s="3">
        <v>7976.5</v>
      </c>
      <c r="K12373">
        <f>Table1[[#This Row],[Total Revenue + Open]]/Table1[[#This Row],[Qty]]</f>
        <v>2.9874531835205991</v>
      </c>
      <c r="L12373">
        <f>Table1[[#This Row],[Total Revenue + Open]]/Table1[[#This Row],[Qty]]</f>
        <v>2.9874531835205991</v>
      </c>
    </row>
    <row r="12374" spans="1:12" hidden="1">
      <c r="A12374" t="s">
        <v>710</v>
      </c>
      <c r="B12374" t="s">
        <v>351</v>
      </c>
      <c r="C12374" t="s">
        <v>351</v>
      </c>
      <c r="D12374" t="s">
        <v>734</v>
      </c>
      <c r="E12374" t="s">
        <v>15</v>
      </c>
      <c r="F12374" t="s">
        <v>128</v>
      </c>
      <c r="G12374" t="s">
        <v>601</v>
      </c>
      <c r="H12374" s="1">
        <v>2021</v>
      </c>
      <c r="I12374" s="2">
        <v>31260</v>
      </c>
      <c r="J12374" s="3">
        <v>93611</v>
      </c>
      <c r="K12374">
        <f>Table1[[#This Row],[Total Revenue + Open]]/Table1[[#This Row],[Qty]]</f>
        <v>2.9945937300063981</v>
      </c>
      <c r="L12374">
        <f>Table1[[#This Row],[Total Revenue + Open]]/Table1[[#This Row],[Qty]]</f>
        <v>2.9945937300063981</v>
      </c>
    </row>
    <row r="12375" spans="1:12" hidden="1">
      <c r="A12375" t="s">
        <v>710</v>
      </c>
      <c r="B12375" t="s">
        <v>351</v>
      </c>
      <c r="C12375" t="s">
        <v>351</v>
      </c>
      <c r="D12375" t="s">
        <v>734</v>
      </c>
      <c r="E12375" t="s">
        <v>15</v>
      </c>
      <c r="F12375" t="s">
        <v>128</v>
      </c>
      <c r="G12375" t="s">
        <v>601</v>
      </c>
      <c r="H12375" s="1">
        <v>2021</v>
      </c>
      <c r="I12375" s="2">
        <v>32615</v>
      </c>
      <c r="J12375" s="3">
        <v>97674.5</v>
      </c>
      <c r="K12375">
        <f>Table1[[#This Row],[Total Revenue + Open]]/Table1[[#This Row],[Qty]]</f>
        <v>2.9947723440134908</v>
      </c>
      <c r="L12375">
        <f>Table1[[#This Row],[Total Revenue + Open]]/Table1[[#This Row],[Qty]]</f>
        <v>2.9947723440134908</v>
      </c>
    </row>
    <row r="12376" spans="1:12" hidden="1">
      <c r="A12376" t="s">
        <v>710</v>
      </c>
      <c r="B12376" t="s">
        <v>351</v>
      </c>
      <c r="C12376" t="s">
        <v>351</v>
      </c>
      <c r="D12376" t="s">
        <v>734</v>
      </c>
      <c r="E12376" t="s">
        <v>15</v>
      </c>
      <c r="F12376" t="s">
        <v>128</v>
      </c>
      <c r="G12376" t="s">
        <v>601</v>
      </c>
      <c r="H12376" s="1">
        <v>2022</v>
      </c>
      <c r="I12376" s="2">
        <v>25880</v>
      </c>
      <c r="J12376" s="3">
        <v>77507.5</v>
      </c>
      <c r="K12376">
        <f>Table1[[#This Row],[Total Revenue + Open]]/Table1[[#This Row],[Qty]]</f>
        <v>2.9948802163833075</v>
      </c>
      <c r="L12376">
        <f>Table1[[#This Row],[Total Revenue + Open]]/Table1[[#This Row],[Qty]]</f>
        <v>2.9948802163833075</v>
      </c>
    </row>
    <row r="12377" spans="1:12" hidden="1">
      <c r="A12377" t="s">
        <v>710</v>
      </c>
      <c r="B12377" t="s">
        <v>351</v>
      </c>
      <c r="C12377" t="s">
        <v>351</v>
      </c>
      <c r="D12377" t="s">
        <v>734</v>
      </c>
      <c r="E12377" t="s">
        <v>15</v>
      </c>
      <c r="F12377" t="s">
        <v>128</v>
      </c>
      <c r="G12377" t="s">
        <v>601</v>
      </c>
      <c r="H12377" s="1">
        <v>2022</v>
      </c>
      <c r="I12377" s="2">
        <v>14275</v>
      </c>
      <c r="J12377" s="3">
        <v>42742</v>
      </c>
      <c r="K12377">
        <f>Table1[[#This Row],[Total Revenue + Open]]/Table1[[#This Row],[Qty]]</f>
        <v>2.9941856392294222</v>
      </c>
      <c r="L12377">
        <f>Table1[[#This Row],[Total Revenue + Open]]/Table1[[#This Row],[Qty]]</f>
        <v>2.9941856392294222</v>
      </c>
    </row>
    <row r="12378" spans="1:12" hidden="1">
      <c r="A12378" t="s">
        <v>710</v>
      </c>
      <c r="B12378" t="s">
        <v>351</v>
      </c>
      <c r="C12378" t="s">
        <v>351</v>
      </c>
      <c r="D12378" t="s">
        <v>734</v>
      </c>
      <c r="E12378" t="s">
        <v>15</v>
      </c>
      <c r="F12378" t="s">
        <v>128</v>
      </c>
      <c r="G12378" t="s">
        <v>601</v>
      </c>
      <c r="H12378" s="1">
        <v>2022</v>
      </c>
      <c r="I12378" s="2">
        <v>6185</v>
      </c>
      <c r="J12378" s="3">
        <v>18511.5</v>
      </c>
      <c r="K12378">
        <f>Table1[[#This Row],[Total Revenue + Open]]/Table1[[#This Row],[Qty]]</f>
        <v>2.9929668552950686</v>
      </c>
      <c r="L12378">
        <f>Table1[[#This Row],[Total Revenue + Open]]/Table1[[#This Row],[Qty]]</f>
        <v>2.9929668552950686</v>
      </c>
    </row>
    <row r="12379" spans="1:12" hidden="1">
      <c r="A12379" t="s">
        <v>710</v>
      </c>
      <c r="B12379" t="s">
        <v>351</v>
      </c>
      <c r="C12379" t="s">
        <v>351</v>
      </c>
      <c r="D12379" t="s">
        <v>734</v>
      </c>
      <c r="E12379" t="s">
        <v>15</v>
      </c>
      <c r="F12379" t="s">
        <v>128</v>
      </c>
      <c r="G12379" t="s">
        <v>601</v>
      </c>
      <c r="H12379" s="1">
        <v>2022</v>
      </c>
      <c r="I12379" s="2">
        <v>3015</v>
      </c>
      <c r="J12379" s="3">
        <v>9030</v>
      </c>
      <c r="K12379">
        <f>Table1[[#This Row],[Total Revenue + Open]]/Table1[[#This Row],[Qty]]</f>
        <v>2.9950248756218905</v>
      </c>
      <c r="L12379">
        <f>Table1[[#This Row],[Total Revenue + Open]]/Table1[[#This Row],[Qty]]</f>
        <v>2.9950248756218905</v>
      </c>
    </row>
    <row r="12380" spans="1:12" hidden="1">
      <c r="A12380" t="s">
        <v>710</v>
      </c>
      <c r="B12380" t="s">
        <v>351</v>
      </c>
      <c r="C12380" t="s">
        <v>351</v>
      </c>
      <c r="D12380" t="s">
        <v>734</v>
      </c>
      <c r="E12380" t="s">
        <v>15</v>
      </c>
      <c r="F12380" t="s">
        <v>128</v>
      </c>
      <c r="G12380" t="s">
        <v>601</v>
      </c>
      <c r="H12380" s="1">
        <v>2018</v>
      </c>
      <c r="I12380" s="2">
        <v>3970</v>
      </c>
      <c r="J12380" s="3">
        <v>11889.5</v>
      </c>
      <c r="K12380">
        <f>Table1[[#This Row],[Total Revenue + Open]]/Table1[[#This Row],[Qty]]</f>
        <v>2.9948362720403021</v>
      </c>
      <c r="L12380">
        <f>Table1[[#This Row],[Total Revenue + Open]]/Table1[[#This Row],[Qty]]</f>
        <v>2.9948362720403021</v>
      </c>
    </row>
    <row r="12381" spans="1:12" hidden="1">
      <c r="A12381" t="s">
        <v>710</v>
      </c>
      <c r="B12381" t="s">
        <v>351</v>
      </c>
      <c r="C12381" t="s">
        <v>351</v>
      </c>
      <c r="D12381" t="s">
        <v>734</v>
      </c>
      <c r="E12381" t="s">
        <v>15</v>
      </c>
      <c r="F12381" t="s">
        <v>128</v>
      </c>
      <c r="G12381" t="s">
        <v>601</v>
      </c>
      <c r="H12381" s="1">
        <v>2018</v>
      </c>
      <c r="I12381" s="2">
        <v>1250</v>
      </c>
      <c r="J12381" s="3">
        <v>3762.5</v>
      </c>
      <c r="K12381">
        <f>Table1[[#This Row],[Total Revenue + Open]]/Table1[[#This Row],[Qty]]</f>
        <v>3.01</v>
      </c>
      <c r="L12381">
        <f>Table1[[#This Row],[Total Revenue + Open]]/Table1[[#This Row],[Qty]]</f>
        <v>3.01</v>
      </c>
    </row>
    <row r="12382" spans="1:12" hidden="1">
      <c r="A12382" t="s">
        <v>710</v>
      </c>
      <c r="B12382" t="s">
        <v>351</v>
      </c>
      <c r="C12382" t="s">
        <v>351</v>
      </c>
      <c r="D12382" t="s">
        <v>734</v>
      </c>
      <c r="E12382" t="s">
        <v>15</v>
      </c>
      <c r="F12382" t="s">
        <v>128</v>
      </c>
      <c r="G12382" t="s">
        <v>601</v>
      </c>
      <c r="H12382" s="1">
        <v>2019</v>
      </c>
      <c r="I12382" s="2">
        <v>500</v>
      </c>
      <c r="J12382" s="3">
        <v>1505</v>
      </c>
      <c r="K12382">
        <f>Table1[[#This Row],[Total Revenue + Open]]/Table1[[#This Row],[Qty]]</f>
        <v>3.01</v>
      </c>
      <c r="L12382">
        <f>Table1[[#This Row],[Total Revenue + Open]]/Table1[[#This Row],[Qty]]</f>
        <v>3.01</v>
      </c>
    </row>
    <row r="12383" spans="1:12" hidden="1">
      <c r="A12383" t="s">
        <v>710</v>
      </c>
      <c r="B12383" t="s">
        <v>351</v>
      </c>
      <c r="C12383" t="s">
        <v>351</v>
      </c>
      <c r="D12383" t="s">
        <v>734</v>
      </c>
      <c r="E12383" t="s">
        <v>15</v>
      </c>
      <c r="F12383" t="s">
        <v>128</v>
      </c>
      <c r="G12383" t="s">
        <v>601</v>
      </c>
      <c r="H12383" s="1">
        <v>2019</v>
      </c>
      <c r="I12383" s="2">
        <v>2010</v>
      </c>
      <c r="J12383" s="3">
        <v>6020</v>
      </c>
      <c r="K12383">
        <f>Table1[[#This Row],[Total Revenue + Open]]/Table1[[#This Row],[Qty]]</f>
        <v>2.9950248756218905</v>
      </c>
      <c r="L12383">
        <f>Table1[[#This Row],[Total Revenue + Open]]/Table1[[#This Row],[Qty]]</f>
        <v>2.9950248756218905</v>
      </c>
    </row>
    <row r="12384" spans="1:12" hidden="1">
      <c r="A12384" t="s">
        <v>710</v>
      </c>
      <c r="B12384" t="s">
        <v>351</v>
      </c>
      <c r="C12384" t="s">
        <v>351</v>
      </c>
      <c r="D12384" t="s">
        <v>734</v>
      </c>
      <c r="E12384" t="s">
        <v>15</v>
      </c>
      <c r="F12384" t="s">
        <v>128</v>
      </c>
      <c r="G12384" t="s">
        <v>461</v>
      </c>
      <c r="H12384" s="1">
        <v>2018</v>
      </c>
      <c r="I12384" s="2">
        <v>6160</v>
      </c>
      <c r="J12384" s="3">
        <v>18313.75</v>
      </c>
      <c r="K12384">
        <f>Table1[[#This Row],[Total Revenue + Open]]/Table1[[#This Row],[Qty]]</f>
        <v>2.9730113636363638</v>
      </c>
      <c r="L12384">
        <f>Table1[[#This Row],[Total Revenue + Open]]/Table1[[#This Row],[Qty]]</f>
        <v>2.9730113636363638</v>
      </c>
    </row>
    <row r="12385" spans="1:12" hidden="1">
      <c r="A12385" t="s">
        <v>710</v>
      </c>
      <c r="B12385" t="s">
        <v>351</v>
      </c>
      <c r="C12385" t="s">
        <v>351</v>
      </c>
      <c r="D12385" t="s">
        <v>734</v>
      </c>
      <c r="E12385" t="s">
        <v>15</v>
      </c>
      <c r="F12385" t="s">
        <v>128</v>
      </c>
      <c r="G12385" t="s">
        <v>461</v>
      </c>
      <c r="H12385" s="1">
        <v>2018</v>
      </c>
      <c r="I12385" s="2">
        <v>4520</v>
      </c>
      <c r="J12385" s="3">
        <v>13455</v>
      </c>
      <c r="K12385">
        <f>Table1[[#This Row],[Total Revenue + Open]]/Table1[[#This Row],[Qty]]</f>
        <v>2.9767699115044248</v>
      </c>
      <c r="L12385">
        <f>Table1[[#This Row],[Total Revenue + Open]]/Table1[[#This Row],[Qty]]</f>
        <v>2.9767699115044248</v>
      </c>
    </row>
    <row r="12386" spans="1:12" hidden="1">
      <c r="A12386" t="s">
        <v>710</v>
      </c>
      <c r="B12386" t="s">
        <v>351</v>
      </c>
      <c r="C12386" t="s">
        <v>351</v>
      </c>
      <c r="D12386" t="s">
        <v>734</v>
      </c>
      <c r="E12386" t="s">
        <v>15</v>
      </c>
      <c r="F12386" t="s">
        <v>128</v>
      </c>
      <c r="G12386" t="s">
        <v>461</v>
      </c>
      <c r="H12386" s="1">
        <v>2018</v>
      </c>
      <c r="I12386" s="2">
        <v>3070</v>
      </c>
      <c r="J12386" s="3">
        <v>9119.5</v>
      </c>
      <c r="K12386">
        <f>Table1[[#This Row],[Total Revenue + Open]]/Table1[[#This Row],[Qty]]</f>
        <v>2.9705211726384366</v>
      </c>
      <c r="L12386">
        <f>Table1[[#This Row],[Total Revenue + Open]]/Table1[[#This Row],[Qty]]</f>
        <v>2.9705211726384366</v>
      </c>
    </row>
    <row r="12387" spans="1:12" hidden="1">
      <c r="A12387" t="s">
        <v>710</v>
      </c>
      <c r="B12387" t="s">
        <v>351</v>
      </c>
      <c r="C12387" t="s">
        <v>351</v>
      </c>
      <c r="D12387" t="s">
        <v>734</v>
      </c>
      <c r="E12387" t="s">
        <v>15</v>
      </c>
      <c r="F12387" t="s">
        <v>128</v>
      </c>
      <c r="G12387" t="s">
        <v>461</v>
      </c>
      <c r="H12387" s="1">
        <v>2018</v>
      </c>
      <c r="I12387" s="2">
        <v>200</v>
      </c>
      <c r="J12387" s="3">
        <v>598</v>
      </c>
      <c r="K12387">
        <f>Table1[[#This Row],[Total Revenue + Open]]/Table1[[#This Row],[Qty]]</f>
        <v>2.99</v>
      </c>
      <c r="L12387">
        <f>Table1[[#This Row],[Total Revenue + Open]]/Table1[[#This Row],[Qty]]</f>
        <v>2.99</v>
      </c>
    </row>
    <row r="12388" spans="1:12" hidden="1">
      <c r="A12388" t="s">
        <v>710</v>
      </c>
      <c r="B12388" t="s">
        <v>351</v>
      </c>
      <c r="C12388" t="s">
        <v>351</v>
      </c>
      <c r="D12388" t="s">
        <v>734</v>
      </c>
      <c r="E12388" t="s">
        <v>15</v>
      </c>
      <c r="F12388" t="s">
        <v>128</v>
      </c>
      <c r="G12388" t="s">
        <v>461</v>
      </c>
      <c r="H12388" s="1">
        <v>2019</v>
      </c>
      <c r="I12388" s="2">
        <v>2515</v>
      </c>
      <c r="J12388" s="3">
        <v>7475</v>
      </c>
      <c r="K12388">
        <f>Table1[[#This Row],[Total Revenue + Open]]/Table1[[#This Row],[Qty]]</f>
        <v>2.9721669980119283</v>
      </c>
      <c r="L12388">
        <f>Table1[[#This Row],[Total Revenue + Open]]/Table1[[#This Row],[Qty]]</f>
        <v>2.9721669980119283</v>
      </c>
    </row>
    <row r="12389" spans="1:12" hidden="1">
      <c r="A12389" t="s">
        <v>710</v>
      </c>
      <c r="B12389" t="s">
        <v>351</v>
      </c>
      <c r="C12389" t="s">
        <v>351</v>
      </c>
      <c r="D12389" t="s">
        <v>734</v>
      </c>
      <c r="E12389" t="s">
        <v>15</v>
      </c>
      <c r="F12389" t="s">
        <v>128</v>
      </c>
      <c r="G12389" t="s">
        <v>461</v>
      </c>
      <c r="H12389" s="1">
        <v>2019</v>
      </c>
      <c r="I12389" s="2">
        <v>1310</v>
      </c>
      <c r="J12389" s="3">
        <v>3887</v>
      </c>
      <c r="K12389">
        <f>Table1[[#This Row],[Total Revenue + Open]]/Table1[[#This Row],[Qty]]</f>
        <v>2.9671755725190838</v>
      </c>
      <c r="L12389">
        <f>Table1[[#This Row],[Total Revenue + Open]]/Table1[[#This Row],[Qty]]</f>
        <v>2.9671755725190838</v>
      </c>
    </row>
    <row r="12390" spans="1:12" hidden="1">
      <c r="A12390" t="s">
        <v>710</v>
      </c>
      <c r="B12390" t="s">
        <v>351</v>
      </c>
      <c r="C12390" t="s">
        <v>351</v>
      </c>
      <c r="D12390" t="s">
        <v>734</v>
      </c>
      <c r="E12390" t="s">
        <v>15</v>
      </c>
      <c r="F12390" t="s">
        <v>128</v>
      </c>
      <c r="G12390" t="s">
        <v>461</v>
      </c>
      <c r="H12390" s="1">
        <v>2019</v>
      </c>
      <c r="I12390" s="2">
        <v>500</v>
      </c>
      <c r="J12390" s="3">
        <v>1495</v>
      </c>
      <c r="K12390">
        <f>Table1[[#This Row],[Total Revenue + Open]]/Table1[[#This Row],[Qty]]</f>
        <v>2.99</v>
      </c>
      <c r="L12390">
        <f>Table1[[#This Row],[Total Revenue + Open]]/Table1[[#This Row],[Qty]]</f>
        <v>2.99</v>
      </c>
    </row>
    <row r="12391" spans="1:12" hidden="1">
      <c r="A12391" t="s">
        <v>710</v>
      </c>
      <c r="B12391" t="s">
        <v>351</v>
      </c>
      <c r="C12391" t="s">
        <v>351</v>
      </c>
      <c r="D12391" t="s">
        <v>734</v>
      </c>
      <c r="E12391" t="s">
        <v>15</v>
      </c>
      <c r="F12391" t="s">
        <v>128</v>
      </c>
      <c r="G12391" t="s">
        <v>461</v>
      </c>
      <c r="H12391" s="1">
        <v>2019</v>
      </c>
      <c r="I12391" s="2">
        <v>3920</v>
      </c>
      <c r="J12391" s="3">
        <v>11661</v>
      </c>
      <c r="K12391">
        <f>Table1[[#This Row],[Total Revenue + Open]]/Table1[[#This Row],[Qty]]</f>
        <v>2.9747448979591837</v>
      </c>
      <c r="L12391">
        <f>Table1[[#This Row],[Total Revenue + Open]]/Table1[[#This Row],[Qty]]</f>
        <v>2.9747448979591837</v>
      </c>
    </row>
    <row r="12392" spans="1:12" hidden="1">
      <c r="A12392" t="s">
        <v>710</v>
      </c>
      <c r="B12392" t="s">
        <v>351</v>
      </c>
      <c r="C12392" t="s">
        <v>351</v>
      </c>
      <c r="D12392" t="s">
        <v>734</v>
      </c>
      <c r="E12392" t="s">
        <v>15</v>
      </c>
      <c r="F12392" t="s">
        <v>128</v>
      </c>
      <c r="G12392" t="s">
        <v>461</v>
      </c>
      <c r="H12392" s="1">
        <v>2019</v>
      </c>
      <c r="I12392" s="2">
        <v>4325</v>
      </c>
      <c r="J12392" s="3">
        <v>12857</v>
      </c>
      <c r="K12392">
        <f>Table1[[#This Row],[Total Revenue + Open]]/Table1[[#This Row],[Qty]]</f>
        <v>2.9727167630057805</v>
      </c>
      <c r="L12392">
        <f>Table1[[#This Row],[Total Revenue + Open]]/Table1[[#This Row],[Qty]]</f>
        <v>2.9727167630057805</v>
      </c>
    </row>
    <row r="12393" spans="1:12" hidden="1">
      <c r="A12393" t="s">
        <v>710</v>
      </c>
      <c r="B12393" t="s">
        <v>351</v>
      </c>
      <c r="C12393" t="s">
        <v>351</v>
      </c>
      <c r="D12393" t="s">
        <v>734</v>
      </c>
      <c r="E12393" t="s">
        <v>15</v>
      </c>
      <c r="F12393" t="s">
        <v>128</v>
      </c>
      <c r="G12393" t="s">
        <v>461</v>
      </c>
      <c r="H12393" s="1">
        <v>2019</v>
      </c>
      <c r="I12393" s="2">
        <v>800</v>
      </c>
      <c r="J12393" s="3">
        <v>2392</v>
      </c>
      <c r="K12393">
        <f>Table1[[#This Row],[Total Revenue + Open]]/Table1[[#This Row],[Qty]]</f>
        <v>2.99</v>
      </c>
      <c r="L12393">
        <f>Table1[[#This Row],[Total Revenue + Open]]/Table1[[#This Row],[Qty]]</f>
        <v>2.99</v>
      </c>
    </row>
    <row r="12394" spans="1:12" hidden="1">
      <c r="A12394" t="s">
        <v>710</v>
      </c>
      <c r="B12394" t="s">
        <v>351</v>
      </c>
      <c r="C12394" t="s">
        <v>351</v>
      </c>
      <c r="D12394" t="s">
        <v>734</v>
      </c>
      <c r="E12394" t="s">
        <v>15</v>
      </c>
      <c r="F12394" t="s">
        <v>128</v>
      </c>
      <c r="G12394" t="s">
        <v>461</v>
      </c>
      <c r="H12394" s="1">
        <v>2019</v>
      </c>
      <c r="I12394" s="2">
        <v>1005</v>
      </c>
      <c r="J12394" s="3">
        <v>2990</v>
      </c>
      <c r="K12394">
        <f>Table1[[#This Row],[Total Revenue + Open]]/Table1[[#This Row],[Qty]]</f>
        <v>2.9751243781094527</v>
      </c>
      <c r="L12394">
        <f>Table1[[#This Row],[Total Revenue + Open]]/Table1[[#This Row],[Qty]]</f>
        <v>2.9751243781094527</v>
      </c>
    </row>
    <row r="12395" spans="1:12" hidden="1">
      <c r="A12395" t="s">
        <v>710</v>
      </c>
      <c r="B12395" t="s">
        <v>351</v>
      </c>
      <c r="C12395" t="s">
        <v>351</v>
      </c>
      <c r="D12395" t="s">
        <v>734</v>
      </c>
      <c r="E12395" t="s">
        <v>15</v>
      </c>
      <c r="F12395" t="s">
        <v>128</v>
      </c>
      <c r="G12395" t="s">
        <v>461</v>
      </c>
      <c r="H12395" s="1">
        <v>2020</v>
      </c>
      <c r="I12395" s="2">
        <v>1310</v>
      </c>
      <c r="J12395" s="3">
        <v>3887</v>
      </c>
      <c r="K12395">
        <f>Table1[[#This Row],[Total Revenue + Open]]/Table1[[#This Row],[Qty]]</f>
        <v>2.9671755725190838</v>
      </c>
      <c r="L12395">
        <f>Table1[[#This Row],[Total Revenue + Open]]/Table1[[#This Row],[Qty]]</f>
        <v>2.9671755725190838</v>
      </c>
    </row>
    <row r="12396" spans="1:12" hidden="1">
      <c r="A12396" t="s">
        <v>710</v>
      </c>
      <c r="B12396" t="s">
        <v>351</v>
      </c>
      <c r="C12396" t="s">
        <v>351</v>
      </c>
      <c r="D12396" t="s">
        <v>734</v>
      </c>
      <c r="E12396" t="s">
        <v>15</v>
      </c>
      <c r="F12396" t="s">
        <v>128</v>
      </c>
      <c r="G12396" t="s">
        <v>461</v>
      </c>
      <c r="H12396" s="1">
        <v>2020</v>
      </c>
      <c r="I12396" s="2">
        <v>2065</v>
      </c>
      <c r="J12396" s="3">
        <v>6129.5</v>
      </c>
      <c r="K12396">
        <f>Table1[[#This Row],[Total Revenue + Open]]/Table1[[#This Row],[Qty]]</f>
        <v>2.9682808716707023</v>
      </c>
      <c r="L12396">
        <f>Table1[[#This Row],[Total Revenue + Open]]/Table1[[#This Row],[Qty]]</f>
        <v>2.9682808716707023</v>
      </c>
    </row>
    <row r="12397" spans="1:12" hidden="1">
      <c r="A12397" t="s">
        <v>710</v>
      </c>
      <c r="B12397" t="s">
        <v>351</v>
      </c>
      <c r="C12397" t="s">
        <v>351</v>
      </c>
      <c r="D12397" t="s">
        <v>734</v>
      </c>
      <c r="E12397" t="s">
        <v>15</v>
      </c>
      <c r="F12397" t="s">
        <v>128</v>
      </c>
      <c r="G12397" t="s">
        <v>461</v>
      </c>
      <c r="H12397" s="1">
        <v>2020</v>
      </c>
      <c r="I12397" s="2">
        <v>1005</v>
      </c>
      <c r="J12397" s="3">
        <v>2990</v>
      </c>
      <c r="K12397">
        <f>Table1[[#This Row],[Total Revenue + Open]]/Table1[[#This Row],[Qty]]</f>
        <v>2.9751243781094527</v>
      </c>
      <c r="L12397">
        <f>Table1[[#This Row],[Total Revenue + Open]]/Table1[[#This Row],[Qty]]</f>
        <v>2.9751243781094527</v>
      </c>
    </row>
    <row r="12398" spans="1:12" hidden="1">
      <c r="A12398" t="s">
        <v>710</v>
      </c>
      <c r="B12398" t="s">
        <v>351</v>
      </c>
      <c r="C12398" t="s">
        <v>351</v>
      </c>
      <c r="D12398" t="s">
        <v>734</v>
      </c>
      <c r="E12398" t="s">
        <v>15</v>
      </c>
      <c r="F12398" t="s">
        <v>128</v>
      </c>
      <c r="G12398" t="s">
        <v>461</v>
      </c>
      <c r="H12398" s="1">
        <v>2020</v>
      </c>
      <c r="I12398" s="2">
        <v>800</v>
      </c>
      <c r="J12398" s="3">
        <v>2392</v>
      </c>
      <c r="K12398">
        <f>Table1[[#This Row],[Total Revenue + Open]]/Table1[[#This Row],[Qty]]</f>
        <v>2.99</v>
      </c>
      <c r="L12398">
        <f>Table1[[#This Row],[Total Revenue + Open]]/Table1[[#This Row],[Qty]]</f>
        <v>2.99</v>
      </c>
    </row>
    <row r="12399" spans="1:12" hidden="1">
      <c r="A12399" t="s">
        <v>710</v>
      </c>
      <c r="B12399" t="s">
        <v>351</v>
      </c>
      <c r="C12399" t="s">
        <v>351</v>
      </c>
      <c r="D12399" t="s">
        <v>734</v>
      </c>
      <c r="E12399" t="s">
        <v>15</v>
      </c>
      <c r="F12399" t="s">
        <v>128</v>
      </c>
      <c r="G12399" t="s">
        <v>461</v>
      </c>
      <c r="H12399" s="1">
        <v>2020</v>
      </c>
      <c r="I12399" s="2">
        <v>650</v>
      </c>
      <c r="J12399" s="3">
        <v>1943.5</v>
      </c>
      <c r="K12399">
        <f>Table1[[#This Row],[Total Revenue + Open]]/Table1[[#This Row],[Qty]]</f>
        <v>2.99</v>
      </c>
      <c r="L12399">
        <f>Table1[[#This Row],[Total Revenue + Open]]/Table1[[#This Row],[Qty]]</f>
        <v>2.99</v>
      </c>
    </row>
    <row r="12400" spans="1:12" hidden="1">
      <c r="A12400" t="s">
        <v>710</v>
      </c>
      <c r="B12400" t="s">
        <v>351</v>
      </c>
      <c r="C12400" t="s">
        <v>351</v>
      </c>
      <c r="D12400" t="s">
        <v>734</v>
      </c>
      <c r="E12400" t="s">
        <v>15</v>
      </c>
      <c r="F12400" t="s">
        <v>128</v>
      </c>
      <c r="G12400" t="s">
        <v>461</v>
      </c>
      <c r="H12400" s="1">
        <v>2020</v>
      </c>
      <c r="I12400" s="2">
        <v>700</v>
      </c>
      <c r="J12400" s="3">
        <v>2093</v>
      </c>
      <c r="K12400">
        <f>Table1[[#This Row],[Total Revenue + Open]]/Table1[[#This Row],[Qty]]</f>
        <v>2.99</v>
      </c>
      <c r="L12400">
        <f>Table1[[#This Row],[Total Revenue + Open]]/Table1[[#This Row],[Qty]]</f>
        <v>2.99</v>
      </c>
    </row>
    <row r="12401" spans="1:12" hidden="1">
      <c r="A12401" t="s">
        <v>710</v>
      </c>
      <c r="B12401" t="s">
        <v>351</v>
      </c>
      <c r="C12401" t="s">
        <v>351</v>
      </c>
      <c r="D12401" t="s">
        <v>734</v>
      </c>
      <c r="E12401" t="s">
        <v>15</v>
      </c>
      <c r="F12401" t="s">
        <v>128</v>
      </c>
      <c r="G12401" t="s">
        <v>461</v>
      </c>
      <c r="H12401" s="1">
        <v>2020</v>
      </c>
      <c r="I12401" s="2">
        <v>1210</v>
      </c>
      <c r="J12401" s="3">
        <v>3588</v>
      </c>
      <c r="K12401">
        <f>Table1[[#This Row],[Total Revenue + Open]]/Table1[[#This Row],[Qty]]</f>
        <v>2.9652892561983473</v>
      </c>
      <c r="L12401">
        <f>Table1[[#This Row],[Total Revenue + Open]]/Table1[[#This Row],[Qty]]</f>
        <v>2.9652892561983473</v>
      </c>
    </row>
    <row r="12402" spans="1:12" hidden="1">
      <c r="A12402" t="s">
        <v>710</v>
      </c>
      <c r="B12402" t="s">
        <v>351</v>
      </c>
      <c r="C12402" t="s">
        <v>351</v>
      </c>
      <c r="D12402" t="s">
        <v>734</v>
      </c>
      <c r="E12402" t="s">
        <v>15</v>
      </c>
      <c r="F12402" t="s">
        <v>128</v>
      </c>
      <c r="G12402" t="s">
        <v>461</v>
      </c>
      <c r="H12402" s="1">
        <v>2020</v>
      </c>
      <c r="I12402" s="2">
        <v>2315</v>
      </c>
      <c r="J12402" s="3">
        <v>6877</v>
      </c>
      <c r="K12402">
        <f>Table1[[#This Row],[Total Revenue + Open]]/Table1[[#This Row],[Qty]]</f>
        <v>2.9706263498920085</v>
      </c>
      <c r="L12402">
        <f>Table1[[#This Row],[Total Revenue + Open]]/Table1[[#This Row],[Qty]]</f>
        <v>2.9706263498920085</v>
      </c>
    </row>
    <row r="12403" spans="1:12" hidden="1">
      <c r="A12403" t="s">
        <v>710</v>
      </c>
      <c r="B12403" t="s">
        <v>351</v>
      </c>
      <c r="C12403" t="s">
        <v>351</v>
      </c>
      <c r="D12403" t="s">
        <v>734</v>
      </c>
      <c r="E12403" t="s">
        <v>15</v>
      </c>
      <c r="F12403" t="s">
        <v>128</v>
      </c>
      <c r="G12403" t="s">
        <v>461</v>
      </c>
      <c r="H12403" s="1">
        <v>2021</v>
      </c>
      <c r="I12403" s="2">
        <v>700</v>
      </c>
      <c r="J12403" s="3">
        <v>2093</v>
      </c>
      <c r="K12403">
        <f>Table1[[#This Row],[Total Revenue + Open]]/Table1[[#This Row],[Qty]]</f>
        <v>2.99</v>
      </c>
      <c r="L12403">
        <f>Table1[[#This Row],[Total Revenue + Open]]/Table1[[#This Row],[Qty]]</f>
        <v>2.99</v>
      </c>
    </row>
    <row r="12404" spans="1:12" hidden="1">
      <c r="A12404" t="s">
        <v>710</v>
      </c>
      <c r="B12404" t="s">
        <v>351</v>
      </c>
      <c r="C12404" t="s">
        <v>351</v>
      </c>
      <c r="D12404" t="s">
        <v>734</v>
      </c>
      <c r="E12404" t="s">
        <v>15</v>
      </c>
      <c r="F12404" t="s">
        <v>128</v>
      </c>
      <c r="G12404" t="s">
        <v>461</v>
      </c>
      <c r="H12404" s="1">
        <v>2021</v>
      </c>
      <c r="I12404" s="2">
        <v>3720</v>
      </c>
      <c r="J12404" s="3">
        <v>11063</v>
      </c>
      <c r="K12404">
        <f>Table1[[#This Row],[Total Revenue + Open]]/Table1[[#This Row],[Qty]]</f>
        <v>2.9739247311827959</v>
      </c>
      <c r="L12404">
        <f>Table1[[#This Row],[Total Revenue + Open]]/Table1[[#This Row],[Qty]]</f>
        <v>2.9739247311827959</v>
      </c>
    </row>
    <row r="12405" spans="1:12" hidden="1">
      <c r="A12405" t="s">
        <v>710</v>
      </c>
      <c r="B12405" t="s">
        <v>351</v>
      </c>
      <c r="C12405" t="s">
        <v>351</v>
      </c>
      <c r="D12405" t="s">
        <v>734</v>
      </c>
      <c r="E12405" t="s">
        <v>15</v>
      </c>
      <c r="F12405" t="s">
        <v>128</v>
      </c>
      <c r="G12405" t="s">
        <v>461</v>
      </c>
      <c r="H12405" s="1">
        <v>2021</v>
      </c>
      <c r="I12405" s="2">
        <v>3820</v>
      </c>
      <c r="J12405" s="3">
        <v>11362</v>
      </c>
      <c r="K12405">
        <f>Table1[[#This Row],[Total Revenue + Open]]/Table1[[#This Row],[Qty]]</f>
        <v>2.9743455497382199</v>
      </c>
      <c r="L12405">
        <f>Table1[[#This Row],[Total Revenue + Open]]/Table1[[#This Row],[Qty]]</f>
        <v>2.9743455497382199</v>
      </c>
    </row>
    <row r="12406" spans="1:12" hidden="1">
      <c r="A12406" t="s">
        <v>710</v>
      </c>
      <c r="B12406" t="s">
        <v>351</v>
      </c>
      <c r="C12406" t="s">
        <v>351</v>
      </c>
      <c r="D12406" t="s">
        <v>734</v>
      </c>
      <c r="E12406" t="s">
        <v>15</v>
      </c>
      <c r="F12406" t="s">
        <v>128</v>
      </c>
      <c r="G12406" t="s">
        <v>461</v>
      </c>
      <c r="H12406" s="1">
        <v>2021</v>
      </c>
      <c r="I12406" s="2">
        <v>2915</v>
      </c>
      <c r="J12406" s="3">
        <v>8671</v>
      </c>
      <c r="K12406">
        <f>Table1[[#This Row],[Total Revenue + Open]]/Table1[[#This Row],[Qty]]</f>
        <v>2.974614065180103</v>
      </c>
      <c r="L12406">
        <f>Table1[[#This Row],[Total Revenue + Open]]/Table1[[#This Row],[Qty]]</f>
        <v>2.974614065180103</v>
      </c>
    </row>
    <row r="12407" spans="1:12" hidden="1">
      <c r="A12407" t="s">
        <v>710</v>
      </c>
      <c r="B12407" t="s">
        <v>351</v>
      </c>
      <c r="C12407" t="s">
        <v>351</v>
      </c>
      <c r="D12407" t="s">
        <v>734</v>
      </c>
      <c r="E12407" t="s">
        <v>15</v>
      </c>
      <c r="F12407" t="s">
        <v>128</v>
      </c>
      <c r="G12407" t="s">
        <v>461</v>
      </c>
      <c r="H12407" s="1">
        <v>2021</v>
      </c>
      <c r="I12407" s="2">
        <v>2165</v>
      </c>
      <c r="J12407" s="3">
        <v>6428.5</v>
      </c>
      <c r="K12407">
        <f>Table1[[#This Row],[Total Revenue + Open]]/Table1[[#This Row],[Qty]]</f>
        <v>2.9692840646651271</v>
      </c>
      <c r="L12407">
        <f>Table1[[#This Row],[Total Revenue + Open]]/Table1[[#This Row],[Qty]]</f>
        <v>2.9692840646651271</v>
      </c>
    </row>
    <row r="12408" spans="1:12" hidden="1">
      <c r="A12408" t="s">
        <v>710</v>
      </c>
      <c r="B12408" t="s">
        <v>351</v>
      </c>
      <c r="C12408" t="s">
        <v>351</v>
      </c>
      <c r="D12408" t="s">
        <v>734</v>
      </c>
      <c r="E12408" t="s">
        <v>15</v>
      </c>
      <c r="F12408" t="s">
        <v>128</v>
      </c>
      <c r="G12408" t="s">
        <v>461</v>
      </c>
      <c r="H12408" s="1">
        <v>2022</v>
      </c>
      <c r="I12408" s="2">
        <v>1960</v>
      </c>
      <c r="J12408" s="3">
        <v>5830.5</v>
      </c>
      <c r="K12408">
        <f>Table1[[#This Row],[Total Revenue + Open]]/Table1[[#This Row],[Qty]]</f>
        <v>2.9747448979591837</v>
      </c>
      <c r="L12408">
        <f>Table1[[#This Row],[Total Revenue + Open]]/Table1[[#This Row],[Qty]]</f>
        <v>2.9747448979591837</v>
      </c>
    </row>
    <row r="12409" spans="1:12" hidden="1">
      <c r="A12409" t="s">
        <v>710</v>
      </c>
      <c r="B12409" t="s">
        <v>351</v>
      </c>
      <c r="C12409" t="s">
        <v>351</v>
      </c>
      <c r="D12409" t="s">
        <v>734</v>
      </c>
      <c r="E12409" t="s">
        <v>15</v>
      </c>
      <c r="F12409" t="s">
        <v>128</v>
      </c>
      <c r="G12409" t="s">
        <v>461</v>
      </c>
      <c r="H12409" s="1">
        <v>2018</v>
      </c>
      <c r="I12409" s="2">
        <v>700</v>
      </c>
      <c r="J12409" s="3">
        <v>2107</v>
      </c>
      <c r="K12409">
        <f>Table1[[#This Row],[Total Revenue + Open]]/Table1[[#This Row],[Qty]]</f>
        <v>3.01</v>
      </c>
      <c r="L12409">
        <f>Table1[[#This Row],[Total Revenue + Open]]/Table1[[#This Row],[Qty]]</f>
        <v>3.01</v>
      </c>
    </row>
    <row r="12410" spans="1:12" hidden="1">
      <c r="A12410" t="s">
        <v>710</v>
      </c>
      <c r="B12410" t="s">
        <v>351</v>
      </c>
      <c r="C12410" t="s">
        <v>351</v>
      </c>
      <c r="D12410" t="s">
        <v>734</v>
      </c>
      <c r="E12410" t="s">
        <v>15</v>
      </c>
      <c r="F12410" t="s">
        <v>128</v>
      </c>
      <c r="G12410" t="s">
        <v>461</v>
      </c>
      <c r="H12410" s="1">
        <v>2018</v>
      </c>
      <c r="I12410" s="2">
        <v>1000</v>
      </c>
      <c r="J12410" s="3">
        <v>3010</v>
      </c>
      <c r="K12410">
        <f>Table1[[#This Row],[Total Revenue + Open]]/Table1[[#This Row],[Qty]]</f>
        <v>3.01</v>
      </c>
      <c r="L12410">
        <f>Table1[[#This Row],[Total Revenue + Open]]/Table1[[#This Row],[Qty]]</f>
        <v>3.01</v>
      </c>
    </row>
    <row r="12411" spans="1:12" hidden="1">
      <c r="A12411" t="s">
        <v>710</v>
      </c>
      <c r="B12411" t="s">
        <v>351</v>
      </c>
      <c r="C12411" t="s">
        <v>351</v>
      </c>
      <c r="D12411" t="s">
        <v>734</v>
      </c>
      <c r="E12411" t="s">
        <v>15</v>
      </c>
      <c r="F12411" t="s">
        <v>128</v>
      </c>
      <c r="G12411" t="s">
        <v>461</v>
      </c>
      <c r="H12411" s="1">
        <v>2018</v>
      </c>
      <c r="I12411" s="2">
        <v>1250</v>
      </c>
      <c r="J12411" s="3">
        <v>3762.5</v>
      </c>
      <c r="K12411">
        <f>Table1[[#This Row],[Total Revenue + Open]]/Table1[[#This Row],[Qty]]</f>
        <v>3.01</v>
      </c>
      <c r="L12411">
        <f>Table1[[#This Row],[Total Revenue + Open]]/Table1[[#This Row],[Qty]]</f>
        <v>3.01</v>
      </c>
    </row>
    <row r="12412" spans="1:12" hidden="1">
      <c r="A12412" t="s">
        <v>710</v>
      </c>
      <c r="B12412" t="s">
        <v>351</v>
      </c>
      <c r="C12412" t="s">
        <v>351</v>
      </c>
      <c r="D12412" t="s">
        <v>734</v>
      </c>
      <c r="E12412" t="s">
        <v>15</v>
      </c>
      <c r="F12412" t="s">
        <v>128</v>
      </c>
      <c r="G12412" t="s">
        <v>461</v>
      </c>
      <c r="H12412" s="1">
        <v>2018</v>
      </c>
      <c r="I12412" s="2">
        <v>500</v>
      </c>
      <c r="J12412" s="3">
        <v>1505</v>
      </c>
      <c r="K12412">
        <f>Table1[[#This Row],[Total Revenue + Open]]/Table1[[#This Row],[Qty]]</f>
        <v>3.01</v>
      </c>
      <c r="L12412">
        <f>Table1[[#This Row],[Total Revenue + Open]]/Table1[[#This Row],[Qty]]</f>
        <v>3.01</v>
      </c>
    </row>
    <row r="12413" spans="1:12" hidden="1">
      <c r="A12413" t="s">
        <v>710</v>
      </c>
      <c r="B12413" t="s">
        <v>351</v>
      </c>
      <c r="C12413" t="s">
        <v>351</v>
      </c>
      <c r="D12413" t="s">
        <v>734</v>
      </c>
      <c r="E12413" t="s">
        <v>15</v>
      </c>
      <c r="F12413" t="s">
        <v>128</v>
      </c>
      <c r="G12413" t="s">
        <v>461</v>
      </c>
      <c r="H12413" s="1">
        <v>2019</v>
      </c>
      <c r="I12413" s="2">
        <v>1060</v>
      </c>
      <c r="J12413" s="3">
        <v>3160.5</v>
      </c>
      <c r="K12413">
        <f>Table1[[#This Row],[Total Revenue + Open]]/Table1[[#This Row],[Qty]]</f>
        <v>2.9816037735849057</v>
      </c>
      <c r="L12413">
        <f>Table1[[#This Row],[Total Revenue + Open]]/Table1[[#This Row],[Qty]]</f>
        <v>2.9816037735849057</v>
      </c>
    </row>
    <row r="12414" spans="1:12" hidden="1">
      <c r="A12414" t="s">
        <v>710</v>
      </c>
      <c r="B12414" t="s">
        <v>351</v>
      </c>
      <c r="C12414" t="s">
        <v>351</v>
      </c>
      <c r="D12414" t="s">
        <v>734</v>
      </c>
      <c r="E12414" t="s">
        <v>15</v>
      </c>
      <c r="F12414" t="s">
        <v>128</v>
      </c>
      <c r="G12414" t="s">
        <v>461</v>
      </c>
      <c r="H12414" s="1">
        <v>2019</v>
      </c>
      <c r="I12414" s="2">
        <v>500</v>
      </c>
      <c r="J12414" s="3">
        <v>1505</v>
      </c>
      <c r="K12414">
        <f>Table1[[#This Row],[Total Revenue + Open]]/Table1[[#This Row],[Qty]]</f>
        <v>3.01</v>
      </c>
      <c r="L12414">
        <f>Table1[[#This Row],[Total Revenue + Open]]/Table1[[#This Row],[Qty]]</f>
        <v>3.01</v>
      </c>
    </row>
    <row r="12415" spans="1:12" hidden="1">
      <c r="A12415" t="s">
        <v>710</v>
      </c>
      <c r="B12415" t="s">
        <v>351</v>
      </c>
      <c r="C12415" t="s">
        <v>351</v>
      </c>
      <c r="D12415" t="s">
        <v>734</v>
      </c>
      <c r="E12415" t="s">
        <v>15</v>
      </c>
      <c r="F12415" t="s">
        <v>128</v>
      </c>
      <c r="G12415" t="s">
        <v>461</v>
      </c>
      <c r="H12415" s="1">
        <v>2019</v>
      </c>
      <c r="I12415" s="2">
        <v>1110</v>
      </c>
      <c r="J12415" s="3">
        <v>3311</v>
      </c>
      <c r="K12415">
        <f>Table1[[#This Row],[Total Revenue + Open]]/Table1[[#This Row],[Qty]]</f>
        <v>2.9828828828828828</v>
      </c>
      <c r="L12415">
        <f>Table1[[#This Row],[Total Revenue + Open]]/Table1[[#This Row],[Qty]]</f>
        <v>2.9828828828828828</v>
      </c>
    </row>
    <row r="12416" spans="1:12" hidden="1">
      <c r="A12416" t="s">
        <v>710</v>
      </c>
      <c r="B12416" t="s">
        <v>351</v>
      </c>
      <c r="C12416" t="s">
        <v>351</v>
      </c>
      <c r="D12416" t="s">
        <v>734</v>
      </c>
      <c r="E12416" t="s">
        <v>15</v>
      </c>
      <c r="F12416" t="s">
        <v>128</v>
      </c>
      <c r="G12416" t="s">
        <v>461</v>
      </c>
      <c r="H12416" s="1">
        <v>2019</v>
      </c>
      <c r="I12416" s="2">
        <v>1200</v>
      </c>
      <c r="J12416" s="3">
        <v>3612</v>
      </c>
      <c r="K12416">
        <f>Table1[[#This Row],[Total Revenue + Open]]/Table1[[#This Row],[Qty]]</f>
        <v>3.01</v>
      </c>
      <c r="L12416">
        <f>Table1[[#This Row],[Total Revenue + Open]]/Table1[[#This Row],[Qty]]</f>
        <v>3.01</v>
      </c>
    </row>
    <row r="12417" spans="1:12" hidden="1">
      <c r="A12417" t="s">
        <v>710</v>
      </c>
      <c r="B12417" t="s">
        <v>351</v>
      </c>
      <c r="C12417" t="s">
        <v>351</v>
      </c>
      <c r="D12417" t="s">
        <v>734</v>
      </c>
      <c r="E12417" t="s">
        <v>15</v>
      </c>
      <c r="F12417" t="s">
        <v>128</v>
      </c>
      <c r="G12417" t="s">
        <v>461</v>
      </c>
      <c r="H12417" s="1">
        <v>2019</v>
      </c>
      <c r="I12417" s="2">
        <v>500</v>
      </c>
      <c r="J12417" s="3">
        <v>1505</v>
      </c>
      <c r="K12417">
        <f>Table1[[#This Row],[Total Revenue + Open]]/Table1[[#This Row],[Qty]]</f>
        <v>3.01</v>
      </c>
      <c r="L12417">
        <f>Table1[[#This Row],[Total Revenue + Open]]/Table1[[#This Row],[Qty]]</f>
        <v>3.01</v>
      </c>
    </row>
    <row r="12418" spans="1:12" hidden="1">
      <c r="A12418" t="s">
        <v>710</v>
      </c>
      <c r="B12418" t="s">
        <v>351</v>
      </c>
      <c r="C12418" t="s">
        <v>351</v>
      </c>
      <c r="D12418" t="s">
        <v>734</v>
      </c>
      <c r="E12418" t="s">
        <v>15</v>
      </c>
      <c r="F12418" t="s">
        <v>128</v>
      </c>
      <c r="G12418" t="s">
        <v>461</v>
      </c>
      <c r="H12418" s="1">
        <v>2020</v>
      </c>
      <c r="I12418" s="2">
        <v>500</v>
      </c>
      <c r="J12418" s="3">
        <v>1505</v>
      </c>
      <c r="K12418">
        <f>Table1[[#This Row],[Total Revenue + Open]]/Table1[[#This Row],[Qty]]</f>
        <v>3.01</v>
      </c>
      <c r="L12418">
        <f>Table1[[#This Row],[Total Revenue + Open]]/Table1[[#This Row],[Qty]]</f>
        <v>3.01</v>
      </c>
    </row>
    <row r="12419" spans="1:12" hidden="1">
      <c r="A12419" t="s">
        <v>710</v>
      </c>
      <c r="B12419" t="s">
        <v>351</v>
      </c>
      <c r="C12419" t="s">
        <v>351</v>
      </c>
      <c r="D12419" t="s">
        <v>734</v>
      </c>
      <c r="E12419" t="s">
        <v>15</v>
      </c>
      <c r="F12419" t="s">
        <v>128</v>
      </c>
      <c r="G12419" t="s">
        <v>461</v>
      </c>
      <c r="H12419" s="1">
        <v>2020</v>
      </c>
      <c r="I12419" s="2">
        <v>200</v>
      </c>
      <c r="J12419" s="3">
        <v>602</v>
      </c>
      <c r="K12419">
        <f>Table1[[#This Row],[Total Revenue + Open]]/Table1[[#This Row],[Qty]]</f>
        <v>3.01</v>
      </c>
      <c r="L12419">
        <f>Table1[[#This Row],[Total Revenue + Open]]/Table1[[#This Row],[Qty]]</f>
        <v>3.01</v>
      </c>
    </row>
    <row r="12420" spans="1:12" hidden="1">
      <c r="A12420" t="s">
        <v>710</v>
      </c>
      <c r="B12420" t="s">
        <v>351</v>
      </c>
      <c r="C12420" t="s">
        <v>351</v>
      </c>
      <c r="D12420" t="s">
        <v>734</v>
      </c>
      <c r="E12420" t="s">
        <v>15</v>
      </c>
      <c r="F12420" t="s">
        <v>128</v>
      </c>
      <c r="G12420" t="s">
        <v>461</v>
      </c>
      <c r="H12420" s="1">
        <v>2020</v>
      </c>
      <c r="I12420" s="2">
        <v>100</v>
      </c>
      <c r="J12420" s="3">
        <v>301</v>
      </c>
      <c r="K12420">
        <f>Table1[[#This Row],[Total Revenue + Open]]/Table1[[#This Row],[Qty]]</f>
        <v>3.01</v>
      </c>
      <c r="L12420">
        <f>Table1[[#This Row],[Total Revenue + Open]]/Table1[[#This Row],[Qty]]</f>
        <v>3.01</v>
      </c>
    </row>
    <row r="12421" spans="1:12" hidden="1">
      <c r="A12421" t="s">
        <v>710</v>
      </c>
      <c r="B12421" t="s">
        <v>351</v>
      </c>
      <c r="C12421" t="s">
        <v>351</v>
      </c>
      <c r="D12421" t="s">
        <v>734</v>
      </c>
      <c r="E12421" t="s">
        <v>15</v>
      </c>
      <c r="F12421" t="s">
        <v>128</v>
      </c>
      <c r="G12421" t="s">
        <v>461</v>
      </c>
      <c r="H12421" s="1">
        <v>2020</v>
      </c>
      <c r="I12421" s="2">
        <v>500</v>
      </c>
      <c r="J12421" s="3">
        <v>1505</v>
      </c>
      <c r="K12421">
        <f>Table1[[#This Row],[Total Revenue + Open]]/Table1[[#This Row],[Qty]]</f>
        <v>3.01</v>
      </c>
      <c r="L12421">
        <f>Table1[[#This Row],[Total Revenue + Open]]/Table1[[#This Row],[Qty]]</f>
        <v>3.01</v>
      </c>
    </row>
    <row r="12422" spans="1:12" hidden="1">
      <c r="A12422" t="s">
        <v>710</v>
      </c>
      <c r="B12422" t="s">
        <v>351</v>
      </c>
      <c r="C12422" t="s">
        <v>351</v>
      </c>
      <c r="D12422" t="s">
        <v>734</v>
      </c>
      <c r="E12422" t="s">
        <v>15</v>
      </c>
      <c r="F12422" t="s">
        <v>31</v>
      </c>
      <c r="G12422" t="s">
        <v>32</v>
      </c>
      <c r="H12422" s="1">
        <v>2019</v>
      </c>
      <c r="I12422" s="2">
        <v>2415</v>
      </c>
      <c r="J12422" s="3">
        <v>5928</v>
      </c>
      <c r="K12422">
        <f>Table1[[#This Row],[Total Revenue + Open]]/Table1[[#This Row],[Qty]]</f>
        <v>2.4546583850931678</v>
      </c>
      <c r="L12422">
        <f>Table1[[#This Row],[Total Revenue + Open]]/Table1[[#This Row],[Qty]]</f>
        <v>2.4546583850931678</v>
      </c>
    </row>
    <row r="12423" spans="1:12" hidden="1">
      <c r="A12423" t="s">
        <v>710</v>
      </c>
      <c r="B12423" t="s">
        <v>351</v>
      </c>
      <c r="C12423" t="s">
        <v>351</v>
      </c>
      <c r="D12423" t="s">
        <v>734</v>
      </c>
      <c r="E12423" t="s">
        <v>15</v>
      </c>
      <c r="F12423" t="s">
        <v>31</v>
      </c>
      <c r="G12423" t="s">
        <v>32</v>
      </c>
      <c r="H12423" s="1">
        <v>2019</v>
      </c>
      <c r="I12423" s="2">
        <v>4525</v>
      </c>
      <c r="J12423" s="3">
        <v>11115</v>
      </c>
      <c r="K12423">
        <f>Table1[[#This Row],[Total Revenue + Open]]/Table1[[#This Row],[Qty]]</f>
        <v>2.4563535911602208</v>
      </c>
      <c r="L12423">
        <f>Table1[[#This Row],[Total Revenue + Open]]/Table1[[#This Row],[Qty]]</f>
        <v>2.4563535911602208</v>
      </c>
    </row>
    <row r="12424" spans="1:12" hidden="1">
      <c r="A12424" t="s">
        <v>710</v>
      </c>
      <c r="B12424" t="s">
        <v>351</v>
      </c>
      <c r="C12424" t="s">
        <v>351</v>
      </c>
      <c r="D12424" t="s">
        <v>734</v>
      </c>
      <c r="E12424" t="s">
        <v>15</v>
      </c>
      <c r="F12424" t="s">
        <v>31</v>
      </c>
      <c r="G12424" t="s">
        <v>32</v>
      </c>
      <c r="H12424" s="1">
        <v>2020</v>
      </c>
      <c r="I12424" s="2">
        <v>5330</v>
      </c>
      <c r="J12424" s="3">
        <v>13091</v>
      </c>
      <c r="K12424">
        <f>Table1[[#This Row],[Total Revenue + Open]]/Table1[[#This Row],[Qty]]</f>
        <v>2.4560975609756097</v>
      </c>
      <c r="L12424">
        <f>Table1[[#This Row],[Total Revenue + Open]]/Table1[[#This Row],[Qty]]</f>
        <v>2.4560975609756097</v>
      </c>
    </row>
    <row r="12425" spans="1:12" hidden="1">
      <c r="A12425" t="s">
        <v>710</v>
      </c>
      <c r="B12425" t="s">
        <v>351</v>
      </c>
      <c r="C12425" t="s">
        <v>351</v>
      </c>
      <c r="D12425" t="s">
        <v>734</v>
      </c>
      <c r="E12425" t="s">
        <v>15</v>
      </c>
      <c r="F12425" t="s">
        <v>31</v>
      </c>
      <c r="G12425" t="s">
        <v>32</v>
      </c>
      <c r="H12425" s="1">
        <v>2020</v>
      </c>
      <c r="I12425" s="2">
        <v>2815</v>
      </c>
      <c r="J12425" s="3">
        <v>6916</v>
      </c>
      <c r="K12425">
        <f>Table1[[#This Row],[Total Revenue + Open]]/Table1[[#This Row],[Qty]]</f>
        <v>2.4568383658969806</v>
      </c>
      <c r="L12425">
        <f>Table1[[#This Row],[Total Revenue + Open]]/Table1[[#This Row],[Qty]]</f>
        <v>2.4568383658969806</v>
      </c>
    </row>
    <row r="12426" spans="1:12" hidden="1">
      <c r="A12426" t="s">
        <v>710</v>
      </c>
      <c r="B12426" t="s">
        <v>351</v>
      </c>
      <c r="C12426" t="s">
        <v>351</v>
      </c>
      <c r="D12426" t="s">
        <v>734</v>
      </c>
      <c r="E12426" t="s">
        <v>15</v>
      </c>
      <c r="F12426" t="s">
        <v>31</v>
      </c>
      <c r="G12426" t="s">
        <v>32</v>
      </c>
      <c r="H12426" s="1">
        <v>2020</v>
      </c>
      <c r="I12426" s="2">
        <v>5025</v>
      </c>
      <c r="J12426" s="3">
        <v>12350</v>
      </c>
      <c r="K12426">
        <f>Table1[[#This Row],[Total Revenue + Open]]/Table1[[#This Row],[Qty]]</f>
        <v>2.4577114427860698</v>
      </c>
      <c r="L12426">
        <f>Table1[[#This Row],[Total Revenue + Open]]/Table1[[#This Row],[Qty]]</f>
        <v>2.4577114427860698</v>
      </c>
    </row>
    <row r="12427" spans="1:12" hidden="1">
      <c r="A12427" t="s">
        <v>710</v>
      </c>
      <c r="B12427" t="s">
        <v>351</v>
      </c>
      <c r="C12427" t="s">
        <v>351</v>
      </c>
      <c r="D12427" t="s">
        <v>734</v>
      </c>
      <c r="E12427" t="s">
        <v>15</v>
      </c>
      <c r="F12427" t="s">
        <v>31</v>
      </c>
      <c r="G12427" t="s">
        <v>32</v>
      </c>
      <c r="H12427" s="1">
        <v>2020</v>
      </c>
      <c r="I12427" s="2">
        <v>2460</v>
      </c>
      <c r="J12427" s="3">
        <v>6051.5</v>
      </c>
      <c r="K12427">
        <f>Table1[[#This Row],[Total Revenue + Open]]/Table1[[#This Row],[Qty]]</f>
        <v>2.4599593495934959</v>
      </c>
      <c r="L12427">
        <f>Table1[[#This Row],[Total Revenue + Open]]/Table1[[#This Row],[Qty]]</f>
        <v>2.4599593495934959</v>
      </c>
    </row>
    <row r="12428" spans="1:12" hidden="1">
      <c r="A12428" t="s">
        <v>710</v>
      </c>
      <c r="B12428" t="s">
        <v>351</v>
      </c>
      <c r="C12428" t="s">
        <v>351</v>
      </c>
      <c r="D12428" t="s">
        <v>734</v>
      </c>
      <c r="E12428" t="s">
        <v>15</v>
      </c>
      <c r="F12428" t="s">
        <v>31</v>
      </c>
      <c r="G12428" t="s">
        <v>32</v>
      </c>
      <c r="H12428" s="1">
        <v>2020</v>
      </c>
      <c r="I12428" s="2">
        <v>5230</v>
      </c>
      <c r="J12428" s="3">
        <v>12844</v>
      </c>
      <c r="K12428">
        <f>Table1[[#This Row],[Total Revenue + Open]]/Table1[[#This Row],[Qty]]</f>
        <v>2.4558317399617593</v>
      </c>
      <c r="L12428">
        <f>Table1[[#This Row],[Total Revenue + Open]]/Table1[[#This Row],[Qty]]</f>
        <v>2.4558317399617593</v>
      </c>
    </row>
    <row r="12429" spans="1:12" hidden="1">
      <c r="A12429" t="s">
        <v>710</v>
      </c>
      <c r="B12429" t="s">
        <v>351</v>
      </c>
      <c r="C12429" t="s">
        <v>351</v>
      </c>
      <c r="D12429" t="s">
        <v>734</v>
      </c>
      <c r="E12429" t="s">
        <v>15</v>
      </c>
      <c r="F12429" t="s">
        <v>31</v>
      </c>
      <c r="G12429" t="s">
        <v>32</v>
      </c>
      <c r="H12429" s="1">
        <v>2020</v>
      </c>
      <c r="I12429" s="2">
        <v>2265</v>
      </c>
      <c r="J12429" s="3">
        <v>5557.5</v>
      </c>
      <c r="K12429">
        <f>Table1[[#This Row],[Total Revenue + Open]]/Table1[[#This Row],[Qty]]</f>
        <v>2.4536423841059603</v>
      </c>
      <c r="L12429">
        <f>Table1[[#This Row],[Total Revenue + Open]]/Table1[[#This Row],[Qty]]</f>
        <v>2.4536423841059603</v>
      </c>
    </row>
    <row r="12430" spans="1:12" hidden="1">
      <c r="A12430" t="s">
        <v>710</v>
      </c>
      <c r="B12430" t="s">
        <v>351</v>
      </c>
      <c r="C12430" t="s">
        <v>351</v>
      </c>
      <c r="D12430" t="s">
        <v>734</v>
      </c>
      <c r="E12430" t="s">
        <v>15</v>
      </c>
      <c r="F12430" t="s">
        <v>31</v>
      </c>
      <c r="G12430" t="s">
        <v>32</v>
      </c>
      <c r="H12430" s="1">
        <v>2020</v>
      </c>
      <c r="I12430" s="2">
        <v>12665</v>
      </c>
      <c r="J12430" s="3">
        <v>31122</v>
      </c>
      <c r="K12430">
        <f>Table1[[#This Row],[Total Revenue + Open]]/Table1[[#This Row],[Qty]]</f>
        <v>2.4573233320173706</v>
      </c>
      <c r="L12430">
        <f>Table1[[#This Row],[Total Revenue + Open]]/Table1[[#This Row],[Qty]]</f>
        <v>2.4573233320173706</v>
      </c>
    </row>
    <row r="12431" spans="1:12" hidden="1">
      <c r="A12431" t="s">
        <v>710</v>
      </c>
      <c r="B12431" t="s">
        <v>351</v>
      </c>
      <c r="C12431" t="s">
        <v>351</v>
      </c>
      <c r="D12431" t="s">
        <v>734</v>
      </c>
      <c r="E12431" t="s">
        <v>15</v>
      </c>
      <c r="F12431" t="s">
        <v>31</v>
      </c>
      <c r="G12431" t="s">
        <v>32</v>
      </c>
      <c r="H12431" s="1">
        <v>2021</v>
      </c>
      <c r="I12431" s="2">
        <v>12165</v>
      </c>
      <c r="J12431" s="3">
        <v>29887</v>
      </c>
      <c r="K12431">
        <f>Table1[[#This Row],[Total Revenue + Open]]/Table1[[#This Row],[Qty]]</f>
        <v>2.4568023016851623</v>
      </c>
      <c r="L12431">
        <f>Table1[[#This Row],[Total Revenue + Open]]/Table1[[#This Row],[Qty]]</f>
        <v>2.4568023016851623</v>
      </c>
    </row>
    <row r="12432" spans="1:12" hidden="1">
      <c r="A12432" t="s">
        <v>710</v>
      </c>
      <c r="B12432" t="s">
        <v>351</v>
      </c>
      <c r="C12432" t="s">
        <v>351</v>
      </c>
      <c r="D12432" t="s">
        <v>734</v>
      </c>
      <c r="E12432" t="s">
        <v>15</v>
      </c>
      <c r="F12432" t="s">
        <v>31</v>
      </c>
      <c r="G12432" t="s">
        <v>32</v>
      </c>
      <c r="H12432" s="1">
        <v>2021</v>
      </c>
      <c r="I12432" s="2">
        <v>15780</v>
      </c>
      <c r="J12432" s="3">
        <v>38779</v>
      </c>
      <c r="K12432">
        <f>Table1[[#This Row],[Total Revenue + Open]]/Table1[[#This Row],[Qty]]</f>
        <v>2.4574778200253484</v>
      </c>
      <c r="L12432">
        <f>Table1[[#This Row],[Total Revenue + Open]]/Table1[[#This Row],[Qty]]</f>
        <v>2.4574778200253484</v>
      </c>
    </row>
    <row r="12433" spans="1:12" hidden="1">
      <c r="A12433" t="s">
        <v>710</v>
      </c>
      <c r="B12433" t="s">
        <v>351</v>
      </c>
      <c r="C12433" t="s">
        <v>351</v>
      </c>
      <c r="D12433" t="s">
        <v>734</v>
      </c>
      <c r="E12433" t="s">
        <v>15</v>
      </c>
      <c r="F12433" t="s">
        <v>31</v>
      </c>
      <c r="G12433" t="s">
        <v>32</v>
      </c>
      <c r="H12433" s="1">
        <v>2021</v>
      </c>
      <c r="I12433" s="2">
        <v>300</v>
      </c>
      <c r="J12433" s="3">
        <v>741</v>
      </c>
      <c r="K12433">
        <f>Table1[[#This Row],[Total Revenue + Open]]/Table1[[#This Row],[Qty]]</f>
        <v>2.4700000000000002</v>
      </c>
      <c r="L12433">
        <f>Table1[[#This Row],[Total Revenue + Open]]/Table1[[#This Row],[Qty]]</f>
        <v>2.4700000000000002</v>
      </c>
    </row>
    <row r="12434" spans="1:12" hidden="1">
      <c r="A12434" t="s">
        <v>710</v>
      </c>
      <c r="B12434" t="s">
        <v>351</v>
      </c>
      <c r="C12434" t="s">
        <v>351</v>
      </c>
      <c r="D12434" t="s">
        <v>734</v>
      </c>
      <c r="E12434" t="s">
        <v>15</v>
      </c>
      <c r="F12434" t="s">
        <v>31</v>
      </c>
      <c r="G12434" t="s">
        <v>603</v>
      </c>
      <c r="H12434" s="1">
        <v>2017</v>
      </c>
      <c r="I12434" s="2">
        <v>6735</v>
      </c>
      <c r="J12434" s="3">
        <v>16549</v>
      </c>
      <c r="K12434">
        <f>Table1[[#This Row],[Total Revenue + Open]]/Table1[[#This Row],[Qty]]</f>
        <v>2.4571640682999258</v>
      </c>
      <c r="L12434">
        <f>Table1[[#This Row],[Total Revenue + Open]]/Table1[[#This Row],[Qty]]</f>
        <v>2.4571640682999258</v>
      </c>
    </row>
    <row r="12435" spans="1:12" hidden="1">
      <c r="A12435" t="s">
        <v>710</v>
      </c>
      <c r="B12435" t="s">
        <v>351</v>
      </c>
      <c r="C12435" t="s">
        <v>351</v>
      </c>
      <c r="D12435" t="s">
        <v>734</v>
      </c>
      <c r="E12435" t="s">
        <v>15</v>
      </c>
      <c r="F12435" t="s">
        <v>31</v>
      </c>
      <c r="G12435" t="s">
        <v>603</v>
      </c>
      <c r="H12435" s="1">
        <v>2017</v>
      </c>
      <c r="I12435" s="2">
        <v>825</v>
      </c>
      <c r="J12435" s="3">
        <v>2037.75</v>
      </c>
      <c r="K12435">
        <f>Table1[[#This Row],[Total Revenue + Open]]/Table1[[#This Row],[Qty]]</f>
        <v>2.4700000000000002</v>
      </c>
      <c r="L12435">
        <f>Table1[[#This Row],[Total Revenue + Open]]/Table1[[#This Row],[Qty]]</f>
        <v>2.4700000000000002</v>
      </c>
    </row>
    <row r="12436" spans="1:12" hidden="1">
      <c r="A12436" t="s">
        <v>710</v>
      </c>
      <c r="B12436" t="s">
        <v>351</v>
      </c>
      <c r="C12436" t="s">
        <v>351</v>
      </c>
      <c r="D12436" t="s">
        <v>734</v>
      </c>
      <c r="E12436" t="s">
        <v>15</v>
      </c>
      <c r="F12436" t="s">
        <v>31</v>
      </c>
      <c r="G12436" t="s">
        <v>603</v>
      </c>
      <c r="H12436" s="1">
        <v>2017</v>
      </c>
      <c r="I12436" s="2">
        <v>575</v>
      </c>
      <c r="J12436" s="3">
        <v>1420.25</v>
      </c>
      <c r="K12436">
        <f>Table1[[#This Row],[Total Revenue + Open]]/Table1[[#This Row],[Qty]]</f>
        <v>2.4700000000000002</v>
      </c>
      <c r="L12436">
        <f>Table1[[#This Row],[Total Revenue + Open]]/Table1[[#This Row],[Qty]]</f>
        <v>2.4700000000000002</v>
      </c>
    </row>
    <row r="12437" spans="1:12" hidden="1">
      <c r="A12437" t="s">
        <v>710</v>
      </c>
      <c r="B12437" t="s">
        <v>351</v>
      </c>
      <c r="C12437" t="s">
        <v>351</v>
      </c>
      <c r="D12437" t="s">
        <v>734</v>
      </c>
      <c r="E12437" t="s">
        <v>15</v>
      </c>
      <c r="F12437" t="s">
        <v>31</v>
      </c>
      <c r="G12437" t="s">
        <v>603</v>
      </c>
      <c r="H12437" s="1">
        <v>2017</v>
      </c>
      <c r="I12437" s="2">
        <v>4225</v>
      </c>
      <c r="J12437" s="3">
        <v>10374</v>
      </c>
      <c r="K12437">
        <f>Table1[[#This Row],[Total Revenue + Open]]/Table1[[#This Row],[Qty]]</f>
        <v>2.4553846153846153</v>
      </c>
      <c r="L12437">
        <f>Table1[[#This Row],[Total Revenue + Open]]/Table1[[#This Row],[Qty]]</f>
        <v>2.4553846153846153</v>
      </c>
    </row>
    <row r="12438" spans="1:12" hidden="1">
      <c r="A12438" t="s">
        <v>710</v>
      </c>
      <c r="B12438" t="s">
        <v>351</v>
      </c>
      <c r="C12438" t="s">
        <v>351</v>
      </c>
      <c r="D12438" t="s">
        <v>734</v>
      </c>
      <c r="E12438" t="s">
        <v>15</v>
      </c>
      <c r="F12438" t="s">
        <v>31</v>
      </c>
      <c r="G12438" t="s">
        <v>603</v>
      </c>
      <c r="H12438" s="1">
        <v>2017</v>
      </c>
      <c r="I12438" s="2">
        <v>2365</v>
      </c>
      <c r="J12438" s="3">
        <v>5804.5</v>
      </c>
      <c r="K12438">
        <f>Table1[[#This Row],[Total Revenue + Open]]/Table1[[#This Row],[Qty]]</f>
        <v>2.4543340380549683</v>
      </c>
      <c r="L12438">
        <f>Table1[[#This Row],[Total Revenue + Open]]/Table1[[#This Row],[Qty]]</f>
        <v>2.4543340380549683</v>
      </c>
    </row>
    <row r="12439" spans="1:12" hidden="1">
      <c r="A12439" t="s">
        <v>710</v>
      </c>
      <c r="B12439" t="s">
        <v>351</v>
      </c>
      <c r="C12439" t="s">
        <v>351</v>
      </c>
      <c r="D12439" t="s">
        <v>734</v>
      </c>
      <c r="E12439" t="s">
        <v>15</v>
      </c>
      <c r="F12439" t="s">
        <v>31</v>
      </c>
      <c r="G12439" t="s">
        <v>603</v>
      </c>
      <c r="H12439" s="1">
        <v>2018</v>
      </c>
      <c r="I12439" s="2">
        <v>1535</v>
      </c>
      <c r="J12439" s="3">
        <v>3766.75</v>
      </c>
      <c r="K12439">
        <f>Table1[[#This Row],[Total Revenue + Open]]/Table1[[#This Row],[Qty]]</f>
        <v>2.4539087947882736</v>
      </c>
      <c r="L12439">
        <f>Table1[[#This Row],[Total Revenue + Open]]/Table1[[#This Row],[Qty]]</f>
        <v>2.4539087947882736</v>
      </c>
    </row>
    <row r="12440" spans="1:12" hidden="1">
      <c r="A12440" t="s">
        <v>710</v>
      </c>
      <c r="B12440" t="s">
        <v>351</v>
      </c>
      <c r="C12440" t="s">
        <v>351</v>
      </c>
      <c r="D12440" t="s">
        <v>734</v>
      </c>
      <c r="E12440" t="s">
        <v>15</v>
      </c>
      <c r="F12440" t="s">
        <v>31</v>
      </c>
      <c r="G12440" t="s">
        <v>603</v>
      </c>
      <c r="H12440" s="1">
        <v>2018</v>
      </c>
      <c r="I12440" s="2">
        <v>2715</v>
      </c>
      <c r="J12440" s="3">
        <v>6669</v>
      </c>
      <c r="K12440">
        <f>Table1[[#This Row],[Total Revenue + Open]]/Table1[[#This Row],[Qty]]</f>
        <v>2.4563535911602208</v>
      </c>
      <c r="L12440">
        <f>Table1[[#This Row],[Total Revenue + Open]]/Table1[[#This Row],[Qty]]</f>
        <v>2.4563535911602208</v>
      </c>
    </row>
    <row r="12441" spans="1:12" hidden="1">
      <c r="A12441" t="s">
        <v>710</v>
      </c>
      <c r="B12441" t="s">
        <v>351</v>
      </c>
      <c r="C12441" t="s">
        <v>351</v>
      </c>
      <c r="D12441" t="s">
        <v>734</v>
      </c>
      <c r="E12441" t="s">
        <v>15</v>
      </c>
      <c r="F12441" t="s">
        <v>31</v>
      </c>
      <c r="G12441" t="s">
        <v>603</v>
      </c>
      <c r="H12441" s="1">
        <v>2018</v>
      </c>
      <c r="I12441" s="2">
        <v>1485</v>
      </c>
      <c r="J12441" s="3">
        <v>3643.25</v>
      </c>
      <c r="K12441">
        <f>Table1[[#This Row],[Total Revenue + Open]]/Table1[[#This Row],[Qty]]</f>
        <v>2.4533670033670032</v>
      </c>
      <c r="L12441">
        <f>Table1[[#This Row],[Total Revenue + Open]]/Table1[[#This Row],[Qty]]</f>
        <v>2.4533670033670032</v>
      </c>
    </row>
    <row r="12442" spans="1:12" hidden="1">
      <c r="A12442" t="s">
        <v>710</v>
      </c>
      <c r="B12442" t="s">
        <v>351</v>
      </c>
      <c r="C12442" t="s">
        <v>351</v>
      </c>
      <c r="D12442" t="s">
        <v>734</v>
      </c>
      <c r="E12442" t="s">
        <v>15</v>
      </c>
      <c r="F12442" t="s">
        <v>31</v>
      </c>
      <c r="G12442" t="s">
        <v>33</v>
      </c>
      <c r="H12442" s="1">
        <v>2018</v>
      </c>
      <c r="I12442" s="2">
        <v>500</v>
      </c>
      <c r="J12442" s="3">
        <v>1235</v>
      </c>
      <c r="K12442">
        <f>Table1[[#This Row],[Total Revenue + Open]]/Table1[[#This Row],[Qty]]</f>
        <v>2.4700000000000002</v>
      </c>
      <c r="L12442">
        <f>Table1[[#This Row],[Total Revenue + Open]]/Table1[[#This Row],[Qty]]</f>
        <v>2.4700000000000002</v>
      </c>
    </row>
    <row r="12443" spans="1:12" hidden="1">
      <c r="A12443" t="s">
        <v>710</v>
      </c>
      <c r="B12443" t="s">
        <v>351</v>
      </c>
      <c r="C12443" t="s">
        <v>351</v>
      </c>
      <c r="D12443" t="s">
        <v>734</v>
      </c>
      <c r="E12443" t="s">
        <v>15</v>
      </c>
      <c r="F12443" t="s">
        <v>31</v>
      </c>
      <c r="G12443" t="s">
        <v>33</v>
      </c>
      <c r="H12443" s="1">
        <v>2018</v>
      </c>
      <c r="I12443" s="2">
        <v>1410</v>
      </c>
      <c r="J12443" s="3">
        <v>3458</v>
      </c>
      <c r="K12443">
        <f>Table1[[#This Row],[Total Revenue + Open]]/Table1[[#This Row],[Qty]]</f>
        <v>2.452482269503546</v>
      </c>
      <c r="L12443">
        <f>Table1[[#This Row],[Total Revenue + Open]]/Table1[[#This Row],[Qty]]</f>
        <v>2.452482269503546</v>
      </c>
    </row>
    <row r="12444" spans="1:12" hidden="1">
      <c r="A12444" t="s">
        <v>710</v>
      </c>
      <c r="B12444" t="s">
        <v>351</v>
      </c>
      <c r="C12444" t="s">
        <v>351</v>
      </c>
      <c r="D12444" t="s">
        <v>734</v>
      </c>
      <c r="E12444" t="s">
        <v>15</v>
      </c>
      <c r="F12444" t="s">
        <v>31</v>
      </c>
      <c r="G12444" t="s">
        <v>33</v>
      </c>
      <c r="H12444" s="1">
        <v>2018</v>
      </c>
      <c r="I12444" s="2">
        <v>6180</v>
      </c>
      <c r="J12444" s="3">
        <v>15190.5</v>
      </c>
      <c r="K12444">
        <f>Table1[[#This Row],[Total Revenue + Open]]/Table1[[#This Row],[Qty]]</f>
        <v>2.4580097087378641</v>
      </c>
      <c r="L12444">
        <f>Table1[[#This Row],[Total Revenue + Open]]/Table1[[#This Row],[Qty]]</f>
        <v>2.4580097087378641</v>
      </c>
    </row>
    <row r="12445" spans="1:12" hidden="1">
      <c r="A12445" t="s">
        <v>710</v>
      </c>
      <c r="B12445" t="s">
        <v>351</v>
      </c>
      <c r="C12445" t="s">
        <v>351</v>
      </c>
      <c r="D12445" t="s">
        <v>734</v>
      </c>
      <c r="E12445" t="s">
        <v>15</v>
      </c>
      <c r="F12445" t="s">
        <v>31</v>
      </c>
      <c r="G12445" t="s">
        <v>33</v>
      </c>
      <c r="H12445" s="1">
        <v>2018</v>
      </c>
      <c r="I12445" s="2">
        <v>2520</v>
      </c>
      <c r="J12445" s="3">
        <v>6175</v>
      </c>
      <c r="K12445">
        <f>Table1[[#This Row],[Total Revenue + Open]]/Table1[[#This Row],[Qty]]</f>
        <v>2.4503968253968256</v>
      </c>
      <c r="L12445">
        <f>Table1[[#This Row],[Total Revenue + Open]]/Table1[[#This Row],[Qty]]</f>
        <v>2.4503968253968256</v>
      </c>
    </row>
    <row r="12446" spans="1:12" hidden="1">
      <c r="A12446" t="s">
        <v>710</v>
      </c>
      <c r="B12446" t="s">
        <v>351</v>
      </c>
      <c r="C12446" t="s">
        <v>351</v>
      </c>
      <c r="D12446" t="s">
        <v>734</v>
      </c>
      <c r="E12446" t="s">
        <v>15</v>
      </c>
      <c r="F12446" t="s">
        <v>31</v>
      </c>
      <c r="G12446" t="s">
        <v>33</v>
      </c>
      <c r="H12446" s="1">
        <v>2018</v>
      </c>
      <c r="I12446" s="2">
        <v>150</v>
      </c>
      <c r="J12446" s="3">
        <v>370.5</v>
      </c>
      <c r="K12446">
        <f>Table1[[#This Row],[Total Revenue + Open]]/Table1[[#This Row],[Qty]]</f>
        <v>2.4700000000000002</v>
      </c>
      <c r="L12446">
        <f>Table1[[#This Row],[Total Revenue + Open]]/Table1[[#This Row],[Qty]]</f>
        <v>2.4700000000000002</v>
      </c>
    </row>
    <row r="12447" spans="1:12" hidden="1">
      <c r="A12447" t="s">
        <v>710</v>
      </c>
      <c r="B12447" t="s">
        <v>351</v>
      </c>
      <c r="C12447" t="s">
        <v>351</v>
      </c>
      <c r="D12447" t="s">
        <v>734</v>
      </c>
      <c r="E12447" t="s">
        <v>15</v>
      </c>
      <c r="F12447" t="s">
        <v>31</v>
      </c>
      <c r="G12447" t="s">
        <v>33</v>
      </c>
      <c r="H12447" s="1">
        <v>2019</v>
      </c>
      <c r="I12447" s="2">
        <v>4125</v>
      </c>
      <c r="J12447" s="3">
        <v>10127</v>
      </c>
      <c r="K12447">
        <f>Table1[[#This Row],[Total Revenue + Open]]/Table1[[#This Row],[Qty]]</f>
        <v>2.4550303030303029</v>
      </c>
      <c r="L12447">
        <f>Table1[[#This Row],[Total Revenue + Open]]/Table1[[#This Row],[Qty]]</f>
        <v>2.4550303030303029</v>
      </c>
    </row>
    <row r="12448" spans="1:12" hidden="1">
      <c r="A12448" t="s">
        <v>710</v>
      </c>
      <c r="B12448" t="s">
        <v>351</v>
      </c>
      <c r="C12448" t="s">
        <v>351</v>
      </c>
      <c r="D12448" t="s">
        <v>734</v>
      </c>
      <c r="E12448" t="s">
        <v>15</v>
      </c>
      <c r="F12448" t="s">
        <v>31</v>
      </c>
      <c r="G12448" t="s">
        <v>33</v>
      </c>
      <c r="H12448" s="1">
        <v>2019</v>
      </c>
      <c r="I12448" s="2">
        <v>1260</v>
      </c>
      <c r="J12448" s="3">
        <v>3087.5</v>
      </c>
      <c r="K12448">
        <f>Table1[[#This Row],[Total Revenue + Open]]/Table1[[#This Row],[Qty]]</f>
        <v>2.4503968253968256</v>
      </c>
      <c r="L12448">
        <f>Table1[[#This Row],[Total Revenue + Open]]/Table1[[#This Row],[Qty]]</f>
        <v>2.4503968253968256</v>
      </c>
    </row>
    <row r="12449" spans="1:12" hidden="1">
      <c r="A12449" t="s">
        <v>710</v>
      </c>
      <c r="B12449" t="s">
        <v>351</v>
      </c>
      <c r="C12449" t="s">
        <v>351</v>
      </c>
      <c r="D12449" t="s">
        <v>734</v>
      </c>
      <c r="E12449" t="s">
        <v>15</v>
      </c>
      <c r="F12449" t="s">
        <v>31</v>
      </c>
      <c r="G12449" t="s">
        <v>33</v>
      </c>
      <c r="H12449" s="1">
        <v>2019</v>
      </c>
      <c r="I12449" s="2">
        <v>600</v>
      </c>
      <c r="J12449" s="3">
        <v>1482</v>
      </c>
      <c r="K12449">
        <f>Table1[[#This Row],[Total Revenue + Open]]/Table1[[#This Row],[Qty]]</f>
        <v>2.4700000000000002</v>
      </c>
      <c r="L12449">
        <f>Table1[[#This Row],[Total Revenue + Open]]/Table1[[#This Row],[Qty]]</f>
        <v>2.4700000000000002</v>
      </c>
    </row>
    <row r="12450" spans="1:12" hidden="1">
      <c r="A12450" t="s">
        <v>710</v>
      </c>
      <c r="B12450" t="s">
        <v>351</v>
      </c>
      <c r="C12450" t="s">
        <v>351</v>
      </c>
      <c r="D12450" t="s">
        <v>734</v>
      </c>
      <c r="E12450" t="s">
        <v>15</v>
      </c>
      <c r="F12450" t="s">
        <v>31</v>
      </c>
      <c r="G12450" t="s">
        <v>33</v>
      </c>
      <c r="H12450" s="1">
        <v>2019</v>
      </c>
      <c r="I12450" s="2">
        <v>6135</v>
      </c>
      <c r="J12450" s="3">
        <v>15067</v>
      </c>
      <c r="K12450">
        <f>Table1[[#This Row],[Total Revenue + Open]]/Table1[[#This Row],[Qty]]</f>
        <v>2.4559087204563976</v>
      </c>
      <c r="L12450">
        <f>Table1[[#This Row],[Total Revenue + Open]]/Table1[[#This Row],[Qty]]</f>
        <v>2.4559087204563976</v>
      </c>
    </row>
    <row r="12451" spans="1:12" hidden="1">
      <c r="A12451" t="s">
        <v>710</v>
      </c>
      <c r="B12451" t="s">
        <v>351</v>
      </c>
      <c r="C12451" t="s">
        <v>351</v>
      </c>
      <c r="D12451" t="s">
        <v>734</v>
      </c>
      <c r="E12451" t="s">
        <v>15</v>
      </c>
      <c r="F12451" t="s">
        <v>31</v>
      </c>
      <c r="G12451" t="s">
        <v>33</v>
      </c>
      <c r="H12451" s="1">
        <v>2019</v>
      </c>
      <c r="I12451" s="2">
        <v>6135</v>
      </c>
      <c r="J12451" s="3">
        <v>15067</v>
      </c>
      <c r="K12451">
        <f>Table1[[#This Row],[Total Revenue + Open]]/Table1[[#This Row],[Qty]]</f>
        <v>2.4559087204563976</v>
      </c>
      <c r="L12451">
        <f>Table1[[#This Row],[Total Revenue + Open]]/Table1[[#This Row],[Qty]]</f>
        <v>2.4559087204563976</v>
      </c>
    </row>
    <row r="12452" spans="1:12" hidden="1">
      <c r="A12452" t="s">
        <v>710</v>
      </c>
      <c r="B12452" t="s">
        <v>351</v>
      </c>
      <c r="C12452" t="s">
        <v>351</v>
      </c>
      <c r="D12452" t="s">
        <v>734</v>
      </c>
      <c r="E12452" t="s">
        <v>15</v>
      </c>
      <c r="F12452" t="s">
        <v>31</v>
      </c>
      <c r="G12452" t="s">
        <v>33</v>
      </c>
      <c r="H12452" s="1">
        <v>2019</v>
      </c>
      <c r="I12452" s="2">
        <v>400</v>
      </c>
      <c r="J12452" s="3">
        <v>988</v>
      </c>
      <c r="K12452">
        <f>Table1[[#This Row],[Total Revenue + Open]]/Table1[[#This Row],[Qty]]</f>
        <v>2.4700000000000002</v>
      </c>
      <c r="L12452">
        <f>Table1[[#This Row],[Total Revenue + Open]]/Table1[[#This Row],[Qty]]</f>
        <v>2.4700000000000002</v>
      </c>
    </row>
    <row r="12453" spans="1:12" hidden="1">
      <c r="A12453" t="s">
        <v>710</v>
      </c>
      <c r="B12453" t="s">
        <v>351</v>
      </c>
      <c r="C12453" t="s">
        <v>351</v>
      </c>
      <c r="D12453" t="s">
        <v>734</v>
      </c>
      <c r="E12453" t="s">
        <v>15</v>
      </c>
      <c r="F12453" t="s">
        <v>31</v>
      </c>
      <c r="G12453" t="s">
        <v>33</v>
      </c>
      <c r="H12453" s="1">
        <v>2019</v>
      </c>
      <c r="I12453" s="2">
        <v>2415</v>
      </c>
      <c r="J12453" s="3">
        <v>5928</v>
      </c>
      <c r="K12453">
        <f>Table1[[#This Row],[Total Revenue + Open]]/Table1[[#This Row],[Qty]]</f>
        <v>2.4546583850931678</v>
      </c>
      <c r="L12453">
        <f>Table1[[#This Row],[Total Revenue + Open]]/Table1[[#This Row],[Qty]]</f>
        <v>2.4546583850931678</v>
      </c>
    </row>
    <row r="12454" spans="1:12" hidden="1">
      <c r="A12454" t="s">
        <v>710</v>
      </c>
      <c r="B12454" t="s">
        <v>351</v>
      </c>
      <c r="C12454" t="s">
        <v>351</v>
      </c>
      <c r="D12454" t="s">
        <v>734</v>
      </c>
      <c r="E12454" t="s">
        <v>15</v>
      </c>
      <c r="F12454" t="s">
        <v>31</v>
      </c>
      <c r="G12454" t="s">
        <v>33</v>
      </c>
      <c r="H12454" s="1">
        <v>2019</v>
      </c>
      <c r="I12454" s="2">
        <v>4525</v>
      </c>
      <c r="J12454" s="3">
        <v>11115</v>
      </c>
      <c r="K12454">
        <f>Table1[[#This Row],[Total Revenue + Open]]/Table1[[#This Row],[Qty]]</f>
        <v>2.4563535911602208</v>
      </c>
      <c r="L12454">
        <f>Table1[[#This Row],[Total Revenue + Open]]/Table1[[#This Row],[Qty]]</f>
        <v>2.4563535911602208</v>
      </c>
    </row>
    <row r="12455" spans="1:12" hidden="1">
      <c r="A12455" t="s">
        <v>710</v>
      </c>
      <c r="B12455" t="s">
        <v>351</v>
      </c>
      <c r="C12455" t="s">
        <v>351</v>
      </c>
      <c r="D12455" t="s">
        <v>734</v>
      </c>
      <c r="E12455" t="s">
        <v>15</v>
      </c>
      <c r="F12455" t="s">
        <v>31</v>
      </c>
      <c r="G12455" t="s">
        <v>33</v>
      </c>
      <c r="H12455" s="1">
        <v>2020</v>
      </c>
      <c r="I12455" s="2">
        <v>5330</v>
      </c>
      <c r="J12455" s="3">
        <v>13091</v>
      </c>
      <c r="K12455">
        <f>Table1[[#This Row],[Total Revenue + Open]]/Table1[[#This Row],[Qty]]</f>
        <v>2.4560975609756097</v>
      </c>
      <c r="L12455">
        <f>Table1[[#This Row],[Total Revenue + Open]]/Table1[[#This Row],[Qty]]</f>
        <v>2.4560975609756097</v>
      </c>
    </row>
    <row r="12456" spans="1:12" hidden="1">
      <c r="A12456" t="s">
        <v>710</v>
      </c>
      <c r="B12456" t="s">
        <v>351</v>
      </c>
      <c r="C12456" t="s">
        <v>351</v>
      </c>
      <c r="D12456" t="s">
        <v>734</v>
      </c>
      <c r="E12456" t="s">
        <v>15</v>
      </c>
      <c r="F12456" t="s">
        <v>31</v>
      </c>
      <c r="G12456" t="s">
        <v>33</v>
      </c>
      <c r="H12456" s="1">
        <v>2020</v>
      </c>
      <c r="I12456" s="2">
        <v>2815</v>
      </c>
      <c r="J12456" s="3">
        <v>6916</v>
      </c>
      <c r="K12456">
        <f>Table1[[#This Row],[Total Revenue + Open]]/Table1[[#This Row],[Qty]]</f>
        <v>2.4568383658969806</v>
      </c>
      <c r="L12456">
        <f>Table1[[#This Row],[Total Revenue + Open]]/Table1[[#This Row],[Qty]]</f>
        <v>2.4568383658969806</v>
      </c>
    </row>
    <row r="12457" spans="1:12" hidden="1">
      <c r="A12457" t="s">
        <v>710</v>
      </c>
      <c r="B12457" t="s">
        <v>351</v>
      </c>
      <c r="C12457" t="s">
        <v>351</v>
      </c>
      <c r="D12457" t="s">
        <v>734</v>
      </c>
      <c r="E12457" t="s">
        <v>15</v>
      </c>
      <c r="F12457" t="s">
        <v>31</v>
      </c>
      <c r="G12457" t="s">
        <v>33</v>
      </c>
      <c r="H12457" s="1">
        <v>2020</v>
      </c>
      <c r="I12457" s="2">
        <v>5025</v>
      </c>
      <c r="J12457" s="3">
        <v>12350</v>
      </c>
      <c r="K12457">
        <f>Table1[[#This Row],[Total Revenue + Open]]/Table1[[#This Row],[Qty]]</f>
        <v>2.4577114427860698</v>
      </c>
      <c r="L12457">
        <f>Table1[[#This Row],[Total Revenue + Open]]/Table1[[#This Row],[Qty]]</f>
        <v>2.4577114427860698</v>
      </c>
    </row>
    <row r="12458" spans="1:12" hidden="1">
      <c r="A12458" t="s">
        <v>710</v>
      </c>
      <c r="B12458" t="s">
        <v>351</v>
      </c>
      <c r="C12458" t="s">
        <v>351</v>
      </c>
      <c r="D12458" t="s">
        <v>734</v>
      </c>
      <c r="E12458" t="s">
        <v>15</v>
      </c>
      <c r="F12458" t="s">
        <v>31</v>
      </c>
      <c r="G12458" t="s">
        <v>33</v>
      </c>
      <c r="H12458" s="1">
        <v>2020</v>
      </c>
      <c r="I12458" s="2">
        <v>2460</v>
      </c>
      <c r="J12458" s="3">
        <v>6051.5</v>
      </c>
      <c r="K12458">
        <f>Table1[[#This Row],[Total Revenue + Open]]/Table1[[#This Row],[Qty]]</f>
        <v>2.4599593495934959</v>
      </c>
      <c r="L12458">
        <f>Table1[[#This Row],[Total Revenue + Open]]/Table1[[#This Row],[Qty]]</f>
        <v>2.4599593495934959</v>
      </c>
    </row>
    <row r="12459" spans="1:12" hidden="1">
      <c r="A12459" t="s">
        <v>710</v>
      </c>
      <c r="B12459" t="s">
        <v>351</v>
      </c>
      <c r="C12459" t="s">
        <v>351</v>
      </c>
      <c r="D12459" t="s">
        <v>734</v>
      </c>
      <c r="E12459" t="s">
        <v>15</v>
      </c>
      <c r="F12459" t="s">
        <v>31</v>
      </c>
      <c r="G12459" t="s">
        <v>33</v>
      </c>
      <c r="H12459" s="1">
        <v>2020</v>
      </c>
      <c r="I12459" s="2">
        <v>5230</v>
      </c>
      <c r="J12459" s="3">
        <v>12844</v>
      </c>
      <c r="K12459">
        <f>Table1[[#This Row],[Total Revenue + Open]]/Table1[[#This Row],[Qty]]</f>
        <v>2.4558317399617593</v>
      </c>
      <c r="L12459">
        <f>Table1[[#This Row],[Total Revenue + Open]]/Table1[[#This Row],[Qty]]</f>
        <v>2.4558317399617593</v>
      </c>
    </row>
    <row r="12460" spans="1:12" hidden="1">
      <c r="A12460" t="s">
        <v>710</v>
      </c>
      <c r="B12460" t="s">
        <v>351</v>
      </c>
      <c r="C12460" t="s">
        <v>351</v>
      </c>
      <c r="D12460" t="s">
        <v>734</v>
      </c>
      <c r="E12460" t="s">
        <v>15</v>
      </c>
      <c r="F12460" t="s">
        <v>31</v>
      </c>
      <c r="G12460" t="s">
        <v>33</v>
      </c>
      <c r="H12460" s="1">
        <v>2020</v>
      </c>
      <c r="I12460" s="2">
        <v>2365</v>
      </c>
      <c r="J12460" s="3">
        <v>5804.5</v>
      </c>
      <c r="K12460">
        <f>Table1[[#This Row],[Total Revenue + Open]]/Table1[[#This Row],[Qty]]</f>
        <v>2.4543340380549683</v>
      </c>
      <c r="L12460">
        <f>Table1[[#This Row],[Total Revenue + Open]]/Table1[[#This Row],[Qty]]</f>
        <v>2.4543340380549683</v>
      </c>
    </row>
    <row r="12461" spans="1:12" hidden="1">
      <c r="A12461" t="s">
        <v>710</v>
      </c>
      <c r="B12461" t="s">
        <v>351</v>
      </c>
      <c r="C12461" t="s">
        <v>351</v>
      </c>
      <c r="D12461" t="s">
        <v>734</v>
      </c>
      <c r="E12461" t="s">
        <v>15</v>
      </c>
      <c r="F12461" t="s">
        <v>31</v>
      </c>
      <c r="G12461" t="s">
        <v>33</v>
      </c>
      <c r="H12461" s="1">
        <v>2020</v>
      </c>
      <c r="I12461" s="2">
        <v>12665</v>
      </c>
      <c r="J12461" s="3">
        <v>31122</v>
      </c>
      <c r="K12461">
        <f>Table1[[#This Row],[Total Revenue + Open]]/Table1[[#This Row],[Qty]]</f>
        <v>2.4573233320173706</v>
      </c>
      <c r="L12461">
        <f>Table1[[#This Row],[Total Revenue + Open]]/Table1[[#This Row],[Qty]]</f>
        <v>2.4573233320173706</v>
      </c>
    </row>
    <row r="12462" spans="1:12" hidden="1">
      <c r="A12462" t="s">
        <v>710</v>
      </c>
      <c r="B12462" t="s">
        <v>351</v>
      </c>
      <c r="C12462" t="s">
        <v>351</v>
      </c>
      <c r="D12462" t="s">
        <v>734</v>
      </c>
      <c r="E12462" t="s">
        <v>15</v>
      </c>
      <c r="F12462" t="s">
        <v>31</v>
      </c>
      <c r="G12462" t="s">
        <v>33</v>
      </c>
      <c r="H12462" s="1">
        <v>2021</v>
      </c>
      <c r="I12462" s="2">
        <v>12165</v>
      </c>
      <c r="J12462" s="3">
        <v>29887</v>
      </c>
      <c r="K12462">
        <f>Table1[[#This Row],[Total Revenue + Open]]/Table1[[#This Row],[Qty]]</f>
        <v>2.4568023016851623</v>
      </c>
      <c r="L12462">
        <f>Table1[[#This Row],[Total Revenue + Open]]/Table1[[#This Row],[Qty]]</f>
        <v>2.4568023016851623</v>
      </c>
    </row>
    <row r="12463" spans="1:12" hidden="1">
      <c r="A12463" t="s">
        <v>710</v>
      </c>
      <c r="B12463" t="s">
        <v>351</v>
      </c>
      <c r="C12463" t="s">
        <v>351</v>
      </c>
      <c r="D12463" t="s">
        <v>734</v>
      </c>
      <c r="E12463" t="s">
        <v>15</v>
      </c>
      <c r="F12463" t="s">
        <v>31</v>
      </c>
      <c r="G12463" t="s">
        <v>33</v>
      </c>
      <c r="H12463" s="1">
        <v>2021</v>
      </c>
      <c r="I12463" s="2">
        <v>15780</v>
      </c>
      <c r="J12463" s="3">
        <v>38779</v>
      </c>
      <c r="K12463">
        <f>Table1[[#This Row],[Total Revenue + Open]]/Table1[[#This Row],[Qty]]</f>
        <v>2.4574778200253484</v>
      </c>
      <c r="L12463">
        <f>Table1[[#This Row],[Total Revenue + Open]]/Table1[[#This Row],[Qty]]</f>
        <v>2.4574778200253484</v>
      </c>
    </row>
    <row r="12464" spans="1:12" hidden="1">
      <c r="A12464" t="s">
        <v>710</v>
      </c>
      <c r="B12464" t="s">
        <v>351</v>
      </c>
      <c r="C12464" t="s">
        <v>351</v>
      </c>
      <c r="D12464" t="s">
        <v>734</v>
      </c>
      <c r="E12464" t="s">
        <v>15</v>
      </c>
      <c r="F12464" t="s">
        <v>31</v>
      </c>
      <c r="G12464" t="s">
        <v>33</v>
      </c>
      <c r="H12464" s="1">
        <v>2021</v>
      </c>
      <c r="I12464" s="2">
        <v>300</v>
      </c>
      <c r="J12464" s="3">
        <v>741</v>
      </c>
      <c r="K12464">
        <f>Table1[[#This Row],[Total Revenue + Open]]/Table1[[#This Row],[Qty]]</f>
        <v>2.4700000000000002</v>
      </c>
      <c r="L12464">
        <f>Table1[[#This Row],[Total Revenue + Open]]/Table1[[#This Row],[Qty]]</f>
        <v>2.4700000000000002</v>
      </c>
    </row>
    <row r="12465" spans="1:12" hidden="1">
      <c r="A12465" t="s">
        <v>710</v>
      </c>
      <c r="B12465" t="s">
        <v>351</v>
      </c>
      <c r="C12465" t="s">
        <v>351</v>
      </c>
      <c r="D12465" t="s">
        <v>734</v>
      </c>
      <c r="E12465" t="s">
        <v>15</v>
      </c>
      <c r="F12465" t="s">
        <v>31</v>
      </c>
      <c r="G12465" t="s">
        <v>526</v>
      </c>
      <c r="H12465" s="1">
        <v>2017</v>
      </c>
      <c r="I12465" s="2">
        <v>6735</v>
      </c>
      <c r="J12465" s="3">
        <v>16549</v>
      </c>
      <c r="K12465">
        <f>Table1[[#This Row],[Total Revenue + Open]]/Table1[[#This Row],[Qty]]</f>
        <v>2.4571640682999258</v>
      </c>
      <c r="L12465">
        <f>Table1[[#This Row],[Total Revenue + Open]]/Table1[[#This Row],[Qty]]</f>
        <v>2.4571640682999258</v>
      </c>
    </row>
    <row r="12466" spans="1:12" hidden="1">
      <c r="A12466" t="s">
        <v>710</v>
      </c>
      <c r="B12466" t="s">
        <v>351</v>
      </c>
      <c r="C12466" t="s">
        <v>351</v>
      </c>
      <c r="D12466" t="s">
        <v>734</v>
      </c>
      <c r="E12466" t="s">
        <v>15</v>
      </c>
      <c r="F12466" t="s">
        <v>31</v>
      </c>
      <c r="G12466" t="s">
        <v>526</v>
      </c>
      <c r="H12466" s="1">
        <v>2017</v>
      </c>
      <c r="I12466" s="2">
        <v>825</v>
      </c>
      <c r="J12466" s="3">
        <v>2037.75</v>
      </c>
      <c r="K12466">
        <f>Table1[[#This Row],[Total Revenue + Open]]/Table1[[#This Row],[Qty]]</f>
        <v>2.4700000000000002</v>
      </c>
      <c r="L12466">
        <f>Table1[[#This Row],[Total Revenue + Open]]/Table1[[#This Row],[Qty]]</f>
        <v>2.4700000000000002</v>
      </c>
    </row>
    <row r="12467" spans="1:12" hidden="1">
      <c r="A12467" t="s">
        <v>710</v>
      </c>
      <c r="B12467" t="s">
        <v>351</v>
      </c>
      <c r="C12467" t="s">
        <v>351</v>
      </c>
      <c r="D12467" t="s">
        <v>734</v>
      </c>
      <c r="E12467" t="s">
        <v>15</v>
      </c>
      <c r="F12467" t="s">
        <v>31</v>
      </c>
      <c r="G12467" t="s">
        <v>526</v>
      </c>
      <c r="H12467" s="1">
        <v>2017</v>
      </c>
      <c r="I12467" s="2">
        <v>575</v>
      </c>
      <c r="J12467" s="3">
        <v>1420.25</v>
      </c>
      <c r="K12467">
        <f>Table1[[#This Row],[Total Revenue + Open]]/Table1[[#This Row],[Qty]]</f>
        <v>2.4700000000000002</v>
      </c>
      <c r="L12467">
        <f>Table1[[#This Row],[Total Revenue + Open]]/Table1[[#This Row],[Qty]]</f>
        <v>2.4700000000000002</v>
      </c>
    </row>
    <row r="12468" spans="1:12" hidden="1">
      <c r="A12468" t="s">
        <v>710</v>
      </c>
      <c r="B12468" t="s">
        <v>351</v>
      </c>
      <c r="C12468" t="s">
        <v>351</v>
      </c>
      <c r="D12468" t="s">
        <v>734</v>
      </c>
      <c r="E12468" t="s">
        <v>15</v>
      </c>
      <c r="F12468" t="s">
        <v>31</v>
      </c>
      <c r="G12468" t="s">
        <v>526</v>
      </c>
      <c r="H12468" s="1">
        <v>2017</v>
      </c>
      <c r="I12468" s="2">
        <v>4225</v>
      </c>
      <c r="J12468" s="3">
        <v>10374</v>
      </c>
      <c r="K12468">
        <f>Table1[[#This Row],[Total Revenue + Open]]/Table1[[#This Row],[Qty]]</f>
        <v>2.4553846153846153</v>
      </c>
      <c r="L12468">
        <f>Table1[[#This Row],[Total Revenue + Open]]/Table1[[#This Row],[Qty]]</f>
        <v>2.4553846153846153</v>
      </c>
    </row>
    <row r="12469" spans="1:12" hidden="1">
      <c r="A12469" t="s">
        <v>710</v>
      </c>
      <c r="B12469" t="s">
        <v>351</v>
      </c>
      <c r="C12469" t="s">
        <v>351</v>
      </c>
      <c r="D12469" t="s">
        <v>734</v>
      </c>
      <c r="E12469" t="s">
        <v>15</v>
      </c>
      <c r="F12469" t="s">
        <v>31</v>
      </c>
      <c r="G12469" t="s">
        <v>526</v>
      </c>
      <c r="H12469" s="1">
        <v>2017</v>
      </c>
      <c r="I12469" s="2">
        <v>2365</v>
      </c>
      <c r="J12469" s="3">
        <v>5804.5</v>
      </c>
      <c r="K12469">
        <f>Table1[[#This Row],[Total Revenue + Open]]/Table1[[#This Row],[Qty]]</f>
        <v>2.4543340380549683</v>
      </c>
      <c r="L12469">
        <f>Table1[[#This Row],[Total Revenue + Open]]/Table1[[#This Row],[Qty]]</f>
        <v>2.4543340380549683</v>
      </c>
    </row>
    <row r="12470" spans="1:12" hidden="1">
      <c r="A12470" t="s">
        <v>710</v>
      </c>
      <c r="B12470" t="s">
        <v>351</v>
      </c>
      <c r="C12470" t="s">
        <v>351</v>
      </c>
      <c r="D12470" t="s">
        <v>734</v>
      </c>
      <c r="E12470" t="s">
        <v>15</v>
      </c>
      <c r="F12470" t="s">
        <v>31</v>
      </c>
      <c r="G12470" t="s">
        <v>526</v>
      </c>
      <c r="H12470" s="1">
        <v>2018</v>
      </c>
      <c r="I12470" s="2">
        <v>1535</v>
      </c>
      <c r="J12470" s="3">
        <v>3766.75</v>
      </c>
      <c r="K12470">
        <f>Table1[[#This Row],[Total Revenue + Open]]/Table1[[#This Row],[Qty]]</f>
        <v>2.4539087947882736</v>
      </c>
      <c r="L12470">
        <f>Table1[[#This Row],[Total Revenue + Open]]/Table1[[#This Row],[Qty]]</f>
        <v>2.4539087947882736</v>
      </c>
    </row>
    <row r="12471" spans="1:12" hidden="1">
      <c r="A12471" t="s">
        <v>710</v>
      </c>
      <c r="B12471" t="s">
        <v>351</v>
      </c>
      <c r="C12471" t="s">
        <v>351</v>
      </c>
      <c r="D12471" t="s">
        <v>734</v>
      </c>
      <c r="E12471" t="s">
        <v>15</v>
      </c>
      <c r="F12471" t="s">
        <v>31</v>
      </c>
      <c r="G12471" t="s">
        <v>526</v>
      </c>
      <c r="H12471" s="1">
        <v>2018</v>
      </c>
      <c r="I12471" s="2">
        <v>2665</v>
      </c>
      <c r="J12471" s="3">
        <v>6545.5</v>
      </c>
      <c r="K12471">
        <f>Table1[[#This Row],[Total Revenue + Open]]/Table1[[#This Row],[Qty]]</f>
        <v>2.4560975609756097</v>
      </c>
      <c r="L12471">
        <f>Table1[[#This Row],[Total Revenue + Open]]/Table1[[#This Row],[Qty]]</f>
        <v>2.4560975609756097</v>
      </c>
    </row>
    <row r="12472" spans="1:12" hidden="1">
      <c r="A12472" t="s">
        <v>710</v>
      </c>
      <c r="B12472" t="s">
        <v>351</v>
      </c>
      <c r="C12472" t="s">
        <v>351</v>
      </c>
      <c r="D12472" t="s">
        <v>734</v>
      </c>
      <c r="E12472" t="s">
        <v>15</v>
      </c>
      <c r="F12472" t="s">
        <v>31</v>
      </c>
      <c r="G12472" t="s">
        <v>526</v>
      </c>
      <c r="H12472" s="1">
        <v>2018</v>
      </c>
      <c r="I12472" s="2">
        <v>1535</v>
      </c>
      <c r="J12472" s="3">
        <v>3766.75</v>
      </c>
      <c r="K12472">
        <f>Table1[[#This Row],[Total Revenue + Open]]/Table1[[#This Row],[Qty]]</f>
        <v>2.4539087947882736</v>
      </c>
      <c r="L12472">
        <f>Table1[[#This Row],[Total Revenue + Open]]/Table1[[#This Row],[Qty]]</f>
        <v>2.4539087947882736</v>
      </c>
    </row>
    <row r="12473" spans="1:12" hidden="1">
      <c r="A12473" t="s">
        <v>710</v>
      </c>
      <c r="B12473" t="s">
        <v>351</v>
      </c>
      <c r="C12473" t="s">
        <v>351</v>
      </c>
      <c r="D12473" t="s">
        <v>734</v>
      </c>
      <c r="E12473" t="s">
        <v>15</v>
      </c>
      <c r="F12473" t="s">
        <v>16</v>
      </c>
      <c r="G12473" t="s">
        <v>380</v>
      </c>
      <c r="H12473" s="1">
        <v>2017</v>
      </c>
      <c r="I12473" s="2">
        <v>1285</v>
      </c>
      <c r="J12473" s="3">
        <v>2817.75</v>
      </c>
      <c r="K12473">
        <f>Table1[[#This Row],[Total Revenue + Open]]/Table1[[#This Row],[Qty]]</f>
        <v>2.1928015564202337</v>
      </c>
      <c r="L12473">
        <f>Table1[[#This Row],[Total Revenue + Open]]/Table1[[#This Row],[Qty]]</f>
        <v>2.1928015564202337</v>
      </c>
    </row>
    <row r="12474" spans="1:12" hidden="1">
      <c r="A12474" t="s">
        <v>710</v>
      </c>
      <c r="B12474" t="s">
        <v>351</v>
      </c>
      <c r="C12474" t="s">
        <v>351</v>
      </c>
      <c r="D12474" t="s">
        <v>734</v>
      </c>
      <c r="E12474" t="s">
        <v>15</v>
      </c>
      <c r="F12474" t="s">
        <v>16</v>
      </c>
      <c r="G12474" t="s">
        <v>17</v>
      </c>
      <c r="H12474" s="1">
        <v>2017</v>
      </c>
      <c r="I12474" s="2">
        <v>1285</v>
      </c>
      <c r="J12474" s="3">
        <v>2817.75</v>
      </c>
      <c r="K12474">
        <f>Table1[[#This Row],[Total Revenue + Open]]/Table1[[#This Row],[Qty]]</f>
        <v>2.1928015564202337</v>
      </c>
      <c r="L12474">
        <f>Table1[[#This Row],[Total Revenue + Open]]/Table1[[#This Row],[Qty]]</f>
        <v>2.1928015564202337</v>
      </c>
    </row>
    <row r="12475" spans="1:12" hidden="1">
      <c r="A12475" t="s">
        <v>710</v>
      </c>
      <c r="B12475" t="s">
        <v>351</v>
      </c>
      <c r="C12475" t="s">
        <v>351</v>
      </c>
      <c r="D12475" t="s">
        <v>734</v>
      </c>
      <c r="E12475" t="s">
        <v>15</v>
      </c>
      <c r="F12475" t="s">
        <v>16</v>
      </c>
      <c r="G12475" t="s">
        <v>381</v>
      </c>
      <c r="H12475" s="1">
        <v>2022</v>
      </c>
      <c r="I12475" s="2">
        <v>18345</v>
      </c>
      <c r="J12475" s="3">
        <v>40880</v>
      </c>
      <c r="K12475">
        <f>Table1[[#This Row],[Total Revenue + Open]]/Table1[[#This Row],[Qty]]</f>
        <v>2.228400109021532</v>
      </c>
      <c r="L12475">
        <f>Table1[[#This Row],[Total Revenue + Open]]/Table1[[#This Row],[Qty]]</f>
        <v>2.228400109021532</v>
      </c>
    </row>
    <row r="12476" spans="1:12" hidden="1">
      <c r="A12476" t="s">
        <v>710</v>
      </c>
      <c r="B12476" t="s">
        <v>351</v>
      </c>
      <c r="C12476" t="s">
        <v>351</v>
      </c>
      <c r="D12476" t="s">
        <v>734</v>
      </c>
      <c r="E12476" t="s">
        <v>15</v>
      </c>
      <c r="F12476" t="s">
        <v>16</v>
      </c>
      <c r="G12476" t="s">
        <v>381</v>
      </c>
      <c r="H12476" s="1">
        <v>2022</v>
      </c>
      <c r="I12476" s="2">
        <v>3370</v>
      </c>
      <c r="J12476" s="3">
        <v>7504</v>
      </c>
      <c r="K12476">
        <f>Table1[[#This Row],[Total Revenue + Open]]/Table1[[#This Row],[Qty]]</f>
        <v>2.2267062314540058</v>
      </c>
      <c r="L12476">
        <f>Table1[[#This Row],[Total Revenue + Open]]/Table1[[#This Row],[Qty]]</f>
        <v>2.2267062314540058</v>
      </c>
    </row>
    <row r="12477" spans="1:12" hidden="1">
      <c r="A12477" t="s">
        <v>710</v>
      </c>
      <c r="B12477" t="s">
        <v>351</v>
      </c>
      <c r="C12477" t="s">
        <v>351</v>
      </c>
      <c r="D12477" t="s">
        <v>734</v>
      </c>
      <c r="E12477" t="s">
        <v>15</v>
      </c>
      <c r="F12477" t="s">
        <v>16</v>
      </c>
      <c r="G12477" t="s">
        <v>488</v>
      </c>
      <c r="H12477" s="1">
        <v>2019</v>
      </c>
      <c r="I12477" s="2">
        <v>4020</v>
      </c>
      <c r="J12477" s="3">
        <v>8920</v>
      </c>
      <c r="K12477">
        <f>Table1[[#This Row],[Total Revenue + Open]]/Table1[[#This Row],[Qty]]</f>
        <v>2.2189054726368158</v>
      </c>
      <c r="L12477">
        <f>Table1[[#This Row],[Total Revenue + Open]]/Table1[[#This Row],[Qty]]</f>
        <v>2.2189054726368158</v>
      </c>
    </row>
    <row r="12478" spans="1:12" hidden="1">
      <c r="A12478" t="s">
        <v>710</v>
      </c>
      <c r="B12478" t="s">
        <v>351</v>
      </c>
      <c r="C12478" t="s">
        <v>351</v>
      </c>
      <c r="D12478" t="s">
        <v>734</v>
      </c>
      <c r="E12478" t="s">
        <v>15</v>
      </c>
      <c r="F12478" t="s">
        <v>16</v>
      </c>
      <c r="G12478" t="s">
        <v>488</v>
      </c>
      <c r="H12478" s="1">
        <v>2019</v>
      </c>
      <c r="I12478" s="2">
        <v>500</v>
      </c>
      <c r="J12478" s="3">
        <v>1115</v>
      </c>
      <c r="K12478">
        <f>Table1[[#This Row],[Total Revenue + Open]]/Table1[[#This Row],[Qty]]</f>
        <v>2.23</v>
      </c>
      <c r="L12478">
        <f>Table1[[#This Row],[Total Revenue + Open]]/Table1[[#This Row],[Qty]]</f>
        <v>2.23</v>
      </c>
    </row>
    <row r="12479" spans="1:12" hidden="1">
      <c r="A12479" t="s">
        <v>710</v>
      </c>
      <c r="B12479" t="s">
        <v>351</v>
      </c>
      <c r="C12479" t="s">
        <v>351</v>
      </c>
      <c r="D12479" t="s">
        <v>734</v>
      </c>
      <c r="E12479" t="s">
        <v>15</v>
      </c>
      <c r="F12479" t="s">
        <v>16</v>
      </c>
      <c r="G12479" t="s">
        <v>488</v>
      </c>
      <c r="H12479" s="1">
        <v>2019</v>
      </c>
      <c r="I12479" s="2">
        <v>500</v>
      </c>
      <c r="J12479" s="3">
        <v>1115</v>
      </c>
      <c r="K12479">
        <f>Table1[[#This Row],[Total Revenue + Open]]/Table1[[#This Row],[Qty]]</f>
        <v>2.23</v>
      </c>
      <c r="L12479">
        <f>Table1[[#This Row],[Total Revenue + Open]]/Table1[[#This Row],[Qty]]</f>
        <v>2.23</v>
      </c>
    </row>
    <row r="12480" spans="1:12" hidden="1">
      <c r="A12480" t="s">
        <v>710</v>
      </c>
      <c r="B12480" t="s">
        <v>351</v>
      </c>
      <c r="C12480" t="s">
        <v>351</v>
      </c>
      <c r="D12480" t="s">
        <v>734</v>
      </c>
      <c r="E12480" t="s">
        <v>15</v>
      </c>
      <c r="F12480" t="s">
        <v>16</v>
      </c>
      <c r="G12480" t="s">
        <v>488</v>
      </c>
      <c r="H12480" s="1">
        <v>2019</v>
      </c>
      <c r="I12480" s="2">
        <v>600</v>
      </c>
      <c r="J12480" s="3">
        <v>1338</v>
      </c>
      <c r="K12480">
        <f>Table1[[#This Row],[Total Revenue + Open]]/Table1[[#This Row],[Qty]]</f>
        <v>2.23</v>
      </c>
      <c r="L12480">
        <f>Table1[[#This Row],[Total Revenue + Open]]/Table1[[#This Row],[Qty]]</f>
        <v>2.23</v>
      </c>
    </row>
    <row r="12481" spans="1:12" hidden="1">
      <c r="A12481" t="s">
        <v>710</v>
      </c>
      <c r="B12481" t="s">
        <v>351</v>
      </c>
      <c r="C12481" t="s">
        <v>351</v>
      </c>
      <c r="D12481" t="s">
        <v>734</v>
      </c>
      <c r="E12481" t="s">
        <v>15</v>
      </c>
      <c r="F12481" t="s">
        <v>16</v>
      </c>
      <c r="G12481" t="s">
        <v>488</v>
      </c>
      <c r="H12481" s="1">
        <v>2020</v>
      </c>
      <c r="I12481" s="2">
        <v>1005</v>
      </c>
      <c r="J12481" s="3">
        <v>2230</v>
      </c>
      <c r="K12481">
        <f>Table1[[#This Row],[Total Revenue + Open]]/Table1[[#This Row],[Qty]]</f>
        <v>2.2189054726368158</v>
      </c>
      <c r="L12481">
        <f>Table1[[#This Row],[Total Revenue + Open]]/Table1[[#This Row],[Qty]]</f>
        <v>2.2189054726368158</v>
      </c>
    </row>
    <row r="12482" spans="1:12" hidden="1">
      <c r="A12482" t="s">
        <v>710</v>
      </c>
      <c r="B12482" t="s">
        <v>351</v>
      </c>
      <c r="C12482" t="s">
        <v>351</v>
      </c>
      <c r="D12482" t="s">
        <v>734</v>
      </c>
      <c r="E12482" t="s">
        <v>15</v>
      </c>
      <c r="F12482" t="s">
        <v>16</v>
      </c>
      <c r="G12482" t="s">
        <v>488</v>
      </c>
      <c r="H12482" s="1">
        <v>2020</v>
      </c>
      <c r="I12482" s="2">
        <v>1110</v>
      </c>
      <c r="J12482" s="3">
        <v>2464</v>
      </c>
      <c r="K12482">
        <f>Table1[[#This Row],[Total Revenue + Open]]/Table1[[#This Row],[Qty]]</f>
        <v>2.2198198198198198</v>
      </c>
      <c r="L12482">
        <f>Table1[[#This Row],[Total Revenue + Open]]/Table1[[#This Row],[Qty]]</f>
        <v>2.2198198198198198</v>
      </c>
    </row>
    <row r="12483" spans="1:12" hidden="1">
      <c r="A12483" t="s">
        <v>710</v>
      </c>
      <c r="B12483" t="s">
        <v>351</v>
      </c>
      <c r="C12483" t="s">
        <v>351</v>
      </c>
      <c r="D12483" t="s">
        <v>734</v>
      </c>
      <c r="E12483" t="s">
        <v>15</v>
      </c>
      <c r="F12483" t="s">
        <v>16</v>
      </c>
      <c r="G12483" t="s">
        <v>488</v>
      </c>
      <c r="H12483" s="1">
        <v>2021</v>
      </c>
      <c r="I12483" s="2">
        <v>2815</v>
      </c>
      <c r="J12483" s="3">
        <v>6272</v>
      </c>
      <c r="K12483">
        <f>Table1[[#This Row],[Total Revenue + Open]]/Table1[[#This Row],[Qty]]</f>
        <v>2.2280639431616343</v>
      </c>
      <c r="L12483">
        <f>Table1[[#This Row],[Total Revenue + Open]]/Table1[[#This Row],[Qty]]</f>
        <v>2.2280639431616343</v>
      </c>
    </row>
    <row r="12484" spans="1:12" hidden="1">
      <c r="A12484" t="s">
        <v>710</v>
      </c>
      <c r="B12484" t="s">
        <v>351</v>
      </c>
      <c r="C12484" t="s">
        <v>351</v>
      </c>
      <c r="D12484" t="s">
        <v>734</v>
      </c>
      <c r="E12484" t="s">
        <v>15</v>
      </c>
      <c r="F12484" t="s">
        <v>16</v>
      </c>
      <c r="G12484" t="s">
        <v>488</v>
      </c>
      <c r="H12484" s="1">
        <v>2021</v>
      </c>
      <c r="I12484" s="2">
        <v>1310</v>
      </c>
      <c r="J12484" s="3">
        <v>2912</v>
      </c>
      <c r="K12484">
        <f>Table1[[#This Row],[Total Revenue + Open]]/Table1[[#This Row],[Qty]]</f>
        <v>2.2229007633587785</v>
      </c>
      <c r="L12484">
        <f>Table1[[#This Row],[Total Revenue + Open]]/Table1[[#This Row],[Qty]]</f>
        <v>2.2229007633587785</v>
      </c>
    </row>
    <row r="12485" spans="1:12" hidden="1">
      <c r="A12485" t="s">
        <v>710</v>
      </c>
      <c r="B12485" t="s">
        <v>351</v>
      </c>
      <c r="C12485" t="s">
        <v>351</v>
      </c>
      <c r="D12485" t="s">
        <v>734</v>
      </c>
      <c r="E12485" t="s">
        <v>15</v>
      </c>
      <c r="F12485" t="s">
        <v>16</v>
      </c>
      <c r="G12485" t="s">
        <v>488</v>
      </c>
      <c r="H12485" s="1">
        <v>2021</v>
      </c>
      <c r="I12485" s="2">
        <v>850</v>
      </c>
      <c r="J12485" s="3">
        <v>1904</v>
      </c>
      <c r="K12485">
        <f>Table1[[#This Row],[Total Revenue + Open]]/Table1[[#This Row],[Qty]]</f>
        <v>2.2400000000000002</v>
      </c>
      <c r="L12485">
        <f>Table1[[#This Row],[Total Revenue + Open]]/Table1[[#This Row],[Qty]]</f>
        <v>2.2400000000000002</v>
      </c>
    </row>
    <row r="12486" spans="1:12" hidden="1">
      <c r="A12486" t="s">
        <v>710</v>
      </c>
      <c r="B12486" t="s">
        <v>351</v>
      </c>
      <c r="C12486" t="s">
        <v>351</v>
      </c>
      <c r="D12486" t="s">
        <v>734</v>
      </c>
      <c r="E12486" t="s">
        <v>15</v>
      </c>
      <c r="F12486" t="s">
        <v>16</v>
      </c>
      <c r="G12486" t="s">
        <v>488</v>
      </c>
      <c r="H12486" s="1">
        <v>2021</v>
      </c>
      <c r="I12486" s="2">
        <v>600</v>
      </c>
      <c r="J12486" s="3">
        <v>1344</v>
      </c>
      <c r="K12486">
        <f>Table1[[#This Row],[Total Revenue + Open]]/Table1[[#This Row],[Qty]]</f>
        <v>2.2400000000000002</v>
      </c>
      <c r="L12486">
        <f>Table1[[#This Row],[Total Revenue + Open]]/Table1[[#This Row],[Qty]]</f>
        <v>2.2400000000000002</v>
      </c>
    </row>
    <row r="12487" spans="1:12" hidden="1">
      <c r="A12487" t="s">
        <v>710</v>
      </c>
      <c r="B12487" t="s">
        <v>351</v>
      </c>
      <c r="C12487" t="s">
        <v>351</v>
      </c>
      <c r="D12487" t="s">
        <v>734</v>
      </c>
      <c r="E12487" t="s">
        <v>15</v>
      </c>
      <c r="F12487" t="s">
        <v>16</v>
      </c>
      <c r="G12487" t="s">
        <v>488</v>
      </c>
      <c r="H12487" s="1">
        <v>2022</v>
      </c>
      <c r="I12487" s="2">
        <v>900</v>
      </c>
      <c r="J12487" s="3">
        <v>2016</v>
      </c>
      <c r="K12487">
        <f>Table1[[#This Row],[Total Revenue + Open]]/Table1[[#This Row],[Qty]]</f>
        <v>2.2400000000000002</v>
      </c>
      <c r="L12487">
        <f>Table1[[#This Row],[Total Revenue + Open]]/Table1[[#This Row],[Qty]]</f>
        <v>2.2400000000000002</v>
      </c>
    </row>
    <row r="12488" spans="1:12" hidden="1">
      <c r="A12488" t="s">
        <v>710</v>
      </c>
      <c r="B12488" t="s">
        <v>351</v>
      </c>
      <c r="C12488" t="s">
        <v>351</v>
      </c>
      <c r="D12488" t="s">
        <v>734</v>
      </c>
      <c r="E12488" t="s">
        <v>15</v>
      </c>
      <c r="F12488" t="s">
        <v>16</v>
      </c>
      <c r="G12488" t="s">
        <v>18</v>
      </c>
      <c r="H12488" s="1">
        <v>2022</v>
      </c>
      <c r="I12488" s="2">
        <v>18345</v>
      </c>
      <c r="J12488" s="3">
        <v>40880</v>
      </c>
      <c r="K12488">
        <f>Table1[[#This Row],[Total Revenue + Open]]/Table1[[#This Row],[Qty]]</f>
        <v>2.228400109021532</v>
      </c>
      <c r="L12488">
        <f>Table1[[#This Row],[Total Revenue + Open]]/Table1[[#This Row],[Qty]]</f>
        <v>2.228400109021532</v>
      </c>
    </row>
    <row r="12489" spans="1:12" hidden="1">
      <c r="A12489" t="s">
        <v>710</v>
      </c>
      <c r="B12489" t="s">
        <v>351</v>
      </c>
      <c r="C12489" t="s">
        <v>351</v>
      </c>
      <c r="D12489" t="s">
        <v>734</v>
      </c>
      <c r="E12489" t="s">
        <v>15</v>
      </c>
      <c r="F12489" t="s">
        <v>16</v>
      </c>
      <c r="G12489" t="s">
        <v>18</v>
      </c>
      <c r="H12489" s="1">
        <v>2022</v>
      </c>
      <c r="I12489" s="2">
        <v>3370</v>
      </c>
      <c r="J12489" s="3">
        <v>7504</v>
      </c>
      <c r="K12489">
        <f>Table1[[#This Row],[Total Revenue + Open]]/Table1[[#This Row],[Qty]]</f>
        <v>2.2267062314540058</v>
      </c>
      <c r="L12489">
        <f>Table1[[#This Row],[Total Revenue + Open]]/Table1[[#This Row],[Qty]]</f>
        <v>2.2267062314540058</v>
      </c>
    </row>
    <row r="12490" spans="1:12" hidden="1">
      <c r="A12490" t="s">
        <v>710</v>
      </c>
      <c r="B12490" t="s">
        <v>351</v>
      </c>
      <c r="C12490" t="s">
        <v>351</v>
      </c>
      <c r="D12490" t="s">
        <v>734</v>
      </c>
      <c r="E12490" t="s">
        <v>15</v>
      </c>
      <c r="F12490" t="s">
        <v>16</v>
      </c>
      <c r="G12490" t="s">
        <v>466</v>
      </c>
      <c r="H12490" s="1">
        <v>2019</v>
      </c>
      <c r="I12490" s="2">
        <v>4020</v>
      </c>
      <c r="J12490" s="3">
        <v>8920</v>
      </c>
      <c r="K12490">
        <f>Table1[[#This Row],[Total Revenue + Open]]/Table1[[#This Row],[Qty]]</f>
        <v>2.2189054726368158</v>
      </c>
      <c r="L12490">
        <f>Table1[[#This Row],[Total Revenue + Open]]/Table1[[#This Row],[Qty]]</f>
        <v>2.2189054726368158</v>
      </c>
    </row>
    <row r="12491" spans="1:12" hidden="1">
      <c r="A12491" t="s">
        <v>710</v>
      </c>
      <c r="B12491" t="s">
        <v>351</v>
      </c>
      <c r="C12491" t="s">
        <v>351</v>
      </c>
      <c r="D12491" t="s">
        <v>734</v>
      </c>
      <c r="E12491" t="s">
        <v>15</v>
      </c>
      <c r="F12491" t="s">
        <v>16</v>
      </c>
      <c r="G12491" t="s">
        <v>466</v>
      </c>
      <c r="H12491" s="1">
        <v>2019</v>
      </c>
      <c r="I12491" s="2">
        <v>500</v>
      </c>
      <c r="J12491" s="3">
        <v>1115</v>
      </c>
      <c r="K12491">
        <f>Table1[[#This Row],[Total Revenue + Open]]/Table1[[#This Row],[Qty]]</f>
        <v>2.23</v>
      </c>
      <c r="L12491">
        <f>Table1[[#This Row],[Total Revenue + Open]]/Table1[[#This Row],[Qty]]</f>
        <v>2.23</v>
      </c>
    </row>
    <row r="12492" spans="1:12" hidden="1">
      <c r="A12492" t="s">
        <v>710</v>
      </c>
      <c r="B12492" t="s">
        <v>351</v>
      </c>
      <c r="C12492" t="s">
        <v>351</v>
      </c>
      <c r="D12492" t="s">
        <v>734</v>
      </c>
      <c r="E12492" t="s">
        <v>15</v>
      </c>
      <c r="F12492" t="s">
        <v>16</v>
      </c>
      <c r="G12492" t="s">
        <v>466</v>
      </c>
      <c r="H12492" s="1">
        <v>2019</v>
      </c>
      <c r="I12492" s="2">
        <v>500</v>
      </c>
      <c r="J12492" s="3">
        <v>1115</v>
      </c>
      <c r="K12492">
        <f>Table1[[#This Row],[Total Revenue + Open]]/Table1[[#This Row],[Qty]]</f>
        <v>2.23</v>
      </c>
      <c r="L12492">
        <f>Table1[[#This Row],[Total Revenue + Open]]/Table1[[#This Row],[Qty]]</f>
        <v>2.23</v>
      </c>
    </row>
    <row r="12493" spans="1:12" hidden="1">
      <c r="A12493" t="s">
        <v>710</v>
      </c>
      <c r="B12493" t="s">
        <v>351</v>
      </c>
      <c r="C12493" t="s">
        <v>351</v>
      </c>
      <c r="D12493" t="s">
        <v>734</v>
      </c>
      <c r="E12493" t="s">
        <v>15</v>
      </c>
      <c r="F12493" t="s">
        <v>16</v>
      </c>
      <c r="G12493" t="s">
        <v>466</v>
      </c>
      <c r="H12493" s="1">
        <v>2019</v>
      </c>
      <c r="I12493" s="2">
        <v>600</v>
      </c>
      <c r="J12493" s="3">
        <v>1338</v>
      </c>
      <c r="K12493">
        <f>Table1[[#This Row],[Total Revenue + Open]]/Table1[[#This Row],[Qty]]</f>
        <v>2.23</v>
      </c>
      <c r="L12493">
        <f>Table1[[#This Row],[Total Revenue + Open]]/Table1[[#This Row],[Qty]]</f>
        <v>2.23</v>
      </c>
    </row>
    <row r="12494" spans="1:12" hidden="1">
      <c r="A12494" t="s">
        <v>710</v>
      </c>
      <c r="B12494" t="s">
        <v>351</v>
      </c>
      <c r="C12494" t="s">
        <v>351</v>
      </c>
      <c r="D12494" t="s">
        <v>734</v>
      </c>
      <c r="E12494" t="s">
        <v>15</v>
      </c>
      <c r="F12494" t="s">
        <v>16</v>
      </c>
      <c r="G12494" t="s">
        <v>466</v>
      </c>
      <c r="H12494" s="1">
        <v>2020</v>
      </c>
      <c r="I12494" s="2">
        <v>1005</v>
      </c>
      <c r="J12494" s="3">
        <v>2230</v>
      </c>
      <c r="K12494">
        <f>Table1[[#This Row],[Total Revenue + Open]]/Table1[[#This Row],[Qty]]</f>
        <v>2.2189054726368158</v>
      </c>
      <c r="L12494">
        <f>Table1[[#This Row],[Total Revenue + Open]]/Table1[[#This Row],[Qty]]</f>
        <v>2.2189054726368158</v>
      </c>
    </row>
    <row r="12495" spans="1:12" hidden="1">
      <c r="A12495" t="s">
        <v>710</v>
      </c>
      <c r="B12495" t="s">
        <v>351</v>
      </c>
      <c r="C12495" t="s">
        <v>351</v>
      </c>
      <c r="D12495" t="s">
        <v>734</v>
      </c>
      <c r="E12495" t="s">
        <v>15</v>
      </c>
      <c r="F12495" t="s">
        <v>16</v>
      </c>
      <c r="G12495" t="s">
        <v>466</v>
      </c>
      <c r="H12495" s="1">
        <v>2020</v>
      </c>
      <c r="I12495" s="2">
        <v>1110</v>
      </c>
      <c r="J12495" s="3">
        <v>2464</v>
      </c>
      <c r="K12495">
        <f>Table1[[#This Row],[Total Revenue + Open]]/Table1[[#This Row],[Qty]]</f>
        <v>2.2198198198198198</v>
      </c>
      <c r="L12495">
        <f>Table1[[#This Row],[Total Revenue + Open]]/Table1[[#This Row],[Qty]]</f>
        <v>2.2198198198198198</v>
      </c>
    </row>
    <row r="12496" spans="1:12" hidden="1">
      <c r="A12496" t="s">
        <v>710</v>
      </c>
      <c r="B12496" t="s">
        <v>351</v>
      </c>
      <c r="C12496" t="s">
        <v>351</v>
      </c>
      <c r="D12496" t="s">
        <v>734</v>
      </c>
      <c r="E12496" t="s">
        <v>15</v>
      </c>
      <c r="F12496" t="s">
        <v>16</v>
      </c>
      <c r="G12496" t="s">
        <v>466</v>
      </c>
      <c r="H12496" s="1">
        <v>2021</v>
      </c>
      <c r="I12496" s="2">
        <v>2815</v>
      </c>
      <c r="J12496" s="3">
        <v>6272</v>
      </c>
      <c r="K12496">
        <f>Table1[[#This Row],[Total Revenue + Open]]/Table1[[#This Row],[Qty]]</f>
        <v>2.2280639431616343</v>
      </c>
      <c r="L12496">
        <f>Table1[[#This Row],[Total Revenue + Open]]/Table1[[#This Row],[Qty]]</f>
        <v>2.2280639431616343</v>
      </c>
    </row>
    <row r="12497" spans="1:12" hidden="1">
      <c r="A12497" t="s">
        <v>710</v>
      </c>
      <c r="B12497" t="s">
        <v>351</v>
      </c>
      <c r="C12497" t="s">
        <v>351</v>
      </c>
      <c r="D12497" t="s">
        <v>734</v>
      </c>
      <c r="E12497" t="s">
        <v>15</v>
      </c>
      <c r="F12497" t="s">
        <v>16</v>
      </c>
      <c r="G12497" t="s">
        <v>466</v>
      </c>
      <c r="H12497" s="1">
        <v>2021</v>
      </c>
      <c r="I12497" s="2">
        <v>1310</v>
      </c>
      <c r="J12497" s="3">
        <v>2912</v>
      </c>
      <c r="K12497">
        <f>Table1[[#This Row],[Total Revenue + Open]]/Table1[[#This Row],[Qty]]</f>
        <v>2.2229007633587785</v>
      </c>
      <c r="L12497">
        <f>Table1[[#This Row],[Total Revenue + Open]]/Table1[[#This Row],[Qty]]</f>
        <v>2.2229007633587785</v>
      </c>
    </row>
    <row r="12498" spans="1:12" hidden="1">
      <c r="A12498" t="s">
        <v>710</v>
      </c>
      <c r="B12498" t="s">
        <v>351</v>
      </c>
      <c r="C12498" t="s">
        <v>351</v>
      </c>
      <c r="D12498" t="s">
        <v>734</v>
      </c>
      <c r="E12498" t="s">
        <v>15</v>
      </c>
      <c r="F12498" t="s">
        <v>16</v>
      </c>
      <c r="G12498" t="s">
        <v>466</v>
      </c>
      <c r="H12498" s="1">
        <v>2021</v>
      </c>
      <c r="I12498" s="2">
        <v>850</v>
      </c>
      <c r="J12498" s="3">
        <v>1904</v>
      </c>
      <c r="K12498">
        <f>Table1[[#This Row],[Total Revenue + Open]]/Table1[[#This Row],[Qty]]</f>
        <v>2.2400000000000002</v>
      </c>
      <c r="L12498">
        <f>Table1[[#This Row],[Total Revenue + Open]]/Table1[[#This Row],[Qty]]</f>
        <v>2.2400000000000002</v>
      </c>
    </row>
    <row r="12499" spans="1:12" hidden="1">
      <c r="A12499" t="s">
        <v>710</v>
      </c>
      <c r="B12499" t="s">
        <v>351</v>
      </c>
      <c r="C12499" t="s">
        <v>351</v>
      </c>
      <c r="D12499" t="s">
        <v>734</v>
      </c>
      <c r="E12499" t="s">
        <v>15</v>
      </c>
      <c r="F12499" t="s">
        <v>16</v>
      </c>
      <c r="G12499" t="s">
        <v>466</v>
      </c>
      <c r="H12499" s="1">
        <v>2021</v>
      </c>
      <c r="I12499" s="2">
        <v>600</v>
      </c>
      <c r="J12499" s="3">
        <v>1344</v>
      </c>
      <c r="K12499">
        <f>Table1[[#This Row],[Total Revenue + Open]]/Table1[[#This Row],[Qty]]</f>
        <v>2.2400000000000002</v>
      </c>
      <c r="L12499">
        <f>Table1[[#This Row],[Total Revenue + Open]]/Table1[[#This Row],[Qty]]</f>
        <v>2.2400000000000002</v>
      </c>
    </row>
    <row r="12500" spans="1:12" hidden="1">
      <c r="A12500" t="s">
        <v>710</v>
      </c>
      <c r="B12500" t="s">
        <v>351</v>
      </c>
      <c r="C12500" t="s">
        <v>351</v>
      </c>
      <c r="D12500" t="s">
        <v>734</v>
      </c>
      <c r="E12500" t="s">
        <v>15</v>
      </c>
      <c r="F12500" t="s">
        <v>16</v>
      </c>
      <c r="G12500" t="s">
        <v>466</v>
      </c>
      <c r="H12500" s="1">
        <v>2022</v>
      </c>
      <c r="I12500" s="2">
        <v>900</v>
      </c>
      <c r="J12500" s="3">
        <v>2016</v>
      </c>
      <c r="K12500">
        <f>Table1[[#This Row],[Total Revenue + Open]]/Table1[[#This Row],[Qty]]</f>
        <v>2.2400000000000002</v>
      </c>
      <c r="L12500">
        <f>Table1[[#This Row],[Total Revenue + Open]]/Table1[[#This Row],[Qty]]</f>
        <v>2.2400000000000002</v>
      </c>
    </row>
    <row r="12501" spans="1:12" hidden="1">
      <c r="A12501" t="s">
        <v>710</v>
      </c>
      <c r="B12501" t="s">
        <v>351</v>
      </c>
      <c r="C12501" t="s">
        <v>351</v>
      </c>
      <c r="D12501" t="s">
        <v>734</v>
      </c>
      <c r="E12501" t="s">
        <v>15</v>
      </c>
      <c r="F12501" t="s">
        <v>36</v>
      </c>
      <c r="G12501" t="s">
        <v>382</v>
      </c>
      <c r="H12501" s="1">
        <v>2017</v>
      </c>
      <c r="I12501" s="2">
        <v>925</v>
      </c>
      <c r="J12501" s="3">
        <v>1110</v>
      </c>
      <c r="K12501">
        <f>Table1[[#This Row],[Total Revenue + Open]]/Table1[[#This Row],[Qty]]</f>
        <v>1.2</v>
      </c>
      <c r="L12501">
        <f>Table1[[#This Row],[Total Revenue + Open]]/Table1[[#This Row],[Qty]]</f>
        <v>1.2</v>
      </c>
    </row>
    <row r="12502" spans="1:12" hidden="1">
      <c r="A12502" t="s">
        <v>710</v>
      </c>
      <c r="B12502" t="s">
        <v>351</v>
      </c>
      <c r="C12502" t="s">
        <v>351</v>
      </c>
      <c r="D12502" t="s">
        <v>734</v>
      </c>
      <c r="E12502" t="s">
        <v>15</v>
      </c>
      <c r="F12502" t="s">
        <v>36</v>
      </c>
      <c r="G12502" t="s">
        <v>382</v>
      </c>
      <c r="H12502" s="1">
        <v>2017</v>
      </c>
      <c r="I12502" s="2">
        <v>1285</v>
      </c>
      <c r="J12502" s="3">
        <v>1530</v>
      </c>
      <c r="K12502">
        <f>Table1[[#This Row],[Total Revenue + Open]]/Table1[[#This Row],[Qty]]</f>
        <v>1.1906614785992218</v>
      </c>
      <c r="L12502">
        <f>Table1[[#This Row],[Total Revenue + Open]]/Table1[[#This Row],[Qty]]</f>
        <v>1.1906614785992218</v>
      </c>
    </row>
    <row r="12503" spans="1:12" hidden="1">
      <c r="A12503" t="s">
        <v>710</v>
      </c>
      <c r="B12503" t="s">
        <v>351</v>
      </c>
      <c r="C12503" t="s">
        <v>351</v>
      </c>
      <c r="D12503" t="s">
        <v>734</v>
      </c>
      <c r="E12503" t="s">
        <v>15</v>
      </c>
      <c r="F12503" t="s">
        <v>36</v>
      </c>
      <c r="G12503" t="s">
        <v>382</v>
      </c>
      <c r="H12503" s="1">
        <v>2017</v>
      </c>
      <c r="I12503" s="2">
        <v>75</v>
      </c>
      <c r="J12503" s="3">
        <v>90</v>
      </c>
      <c r="K12503">
        <f>Table1[[#This Row],[Total Revenue + Open]]/Table1[[#This Row],[Qty]]</f>
        <v>1.2</v>
      </c>
      <c r="L12503">
        <f>Table1[[#This Row],[Total Revenue + Open]]/Table1[[#This Row],[Qty]]</f>
        <v>1.2</v>
      </c>
    </row>
    <row r="12504" spans="1:12" hidden="1">
      <c r="A12504" t="s">
        <v>710</v>
      </c>
      <c r="B12504" t="s">
        <v>351</v>
      </c>
      <c r="C12504" t="s">
        <v>351</v>
      </c>
      <c r="D12504" t="s">
        <v>734</v>
      </c>
      <c r="E12504" t="s">
        <v>15</v>
      </c>
      <c r="F12504" t="s">
        <v>36</v>
      </c>
      <c r="G12504" t="s">
        <v>382</v>
      </c>
      <c r="H12504" s="1">
        <v>2017</v>
      </c>
      <c r="I12504" s="2">
        <v>150</v>
      </c>
      <c r="J12504" s="3">
        <v>180</v>
      </c>
      <c r="K12504">
        <f>Table1[[#This Row],[Total Revenue + Open]]/Table1[[#This Row],[Qty]]</f>
        <v>1.2</v>
      </c>
      <c r="L12504">
        <f>Table1[[#This Row],[Total Revenue + Open]]/Table1[[#This Row],[Qty]]</f>
        <v>1.2</v>
      </c>
    </row>
    <row r="12505" spans="1:12" hidden="1">
      <c r="A12505" t="s">
        <v>710</v>
      </c>
      <c r="B12505" t="s">
        <v>351</v>
      </c>
      <c r="C12505" t="s">
        <v>351</v>
      </c>
      <c r="D12505" t="s">
        <v>734</v>
      </c>
      <c r="E12505" t="s">
        <v>15</v>
      </c>
      <c r="F12505" t="s">
        <v>36</v>
      </c>
      <c r="G12505" t="s">
        <v>382</v>
      </c>
      <c r="H12505" s="1">
        <v>2017</v>
      </c>
      <c r="I12505" s="2">
        <v>925</v>
      </c>
      <c r="J12505" s="3">
        <v>1110</v>
      </c>
      <c r="K12505">
        <f>Table1[[#This Row],[Total Revenue + Open]]/Table1[[#This Row],[Qty]]</f>
        <v>1.2</v>
      </c>
      <c r="L12505">
        <f>Table1[[#This Row],[Total Revenue + Open]]/Table1[[#This Row],[Qty]]</f>
        <v>1.2</v>
      </c>
    </row>
    <row r="12506" spans="1:12" hidden="1">
      <c r="A12506" t="s">
        <v>710</v>
      </c>
      <c r="B12506" t="s">
        <v>351</v>
      </c>
      <c r="C12506" t="s">
        <v>351</v>
      </c>
      <c r="D12506" t="s">
        <v>734</v>
      </c>
      <c r="E12506" t="s">
        <v>15</v>
      </c>
      <c r="F12506" t="s">
        <v>36</v>
      </c>
      <c r="G12506" t="s">
        <v>382</v>
      </c>
      <c r="H12506" s="1">
        <v>2017</v>
      </c>
      <c r="I12506" s="2">
        <v>2990</v>
      </c>
      <c r="J12506" s="3">
        <v>3570</v>
      </c>
      <c r="K12506">
        <f>Table1[[#This Row],[Total Revenue + Open]]/Table1[[#This Row],[Qty]]</f>
        <v>1.193979933110368</v>
      </c>
      <c r="L12506">
        <f>Table1[[#This Row],[Total Revenue + Open]]/Table1[[#This Row],[Qty]]</f>
        <v>1.193979933110368</v>
      </c>
    </row>
    <row r="12507" spans="1:12" hidden="1">
      <c r="A12507" t="s">
        <v>710</v>
      </c>
      <c r="B12507" t="s">
        <v>351</v>
      </c>
      <c r="C12507" t="s">
        <v>351</v>
      </c>
      <c r="D12507" t="s">
        <v>734</v>
      </c>
      <c r="E12507" t="s">
        <v>15</v>
      </c>
      <c r="F12507" t="s">
        <v>36</v>
      </c>
      <c r="G12507" t="s">
        <v>382</v>
      </c>
      <c r="H12507" s="1">
        <v>2017</v>
      </c>
      <c r="I12507" s="2">
        <v>1185</v>
      </c>
      <c r="J12507" s="3">
        <v>1410</v>
      </c>
      <c r="K12507">
        <f>Table1[[#This Row],[Total Revenue + Open]]/Table1[[#This Row],[Qty]]</f>
        <v>1.1898734177215189</v>
      </c>
      <c r="L12507">
        <f>Table1[[#This Row],[Total Revenue + Open]]/Table1[[#This Row],[Qty]]</f>
        <v>1.1898734177215189</v>
      </c>
    </row>
    <row r="12508" spans="1:12" hidden="1">
      <c r="A12508" t="s">
        <v>710</v>
      </c>
      <c r="B12508" t="s">
        <v>351</v>
      </c>
      <c r="C12508" t="s">
        <v>351</v>
      </c>
      <c r="D12508" t="s">
        <v>734</v>
      </c>
      <c r="E12508" t="s">
        <v>15</v>
      </c>
      <c r="F12508" t="s">
        <v>36</v>
      </c>
      <c r="G12508" t="s">
        <v>382</v>
      </c>
      <c r="H12508" s="1">
        <v>2018</v>
      </c>
      <c r="I12508" s="2">
        <v>1135</v>
      </c>
      <c r="J12508" s="3">
        <v>1350</v>
      </c>
      <c r="K12508">
        <f>Table1[[#This Row],[Total Revenue + Open]]/Table1[[#This Row],[Qty]]</f>
        <v>1.1894273127753303</v>
      </c>
      <c r="L12508">
        <f>Table1[[#This Row],[Total Revenue + Open]]/Table1[[#This Row],[Qty]]</f>
        <v>1.1894273127753303</v>
      </c>
    </row>
    <row r="12509" spans="1:12" hidden="1">
      <c r="A12509" t="s">
        <v>710</v>
      </c>
      <c r="B12509" t="s">
        <v>351</v>
      </c>
      <c r="C12509" t="s">
        <v>351</v>
      </c>
      <c r="D12509" t="s">
        <v>734</v>
      </c>
      <c r="E12509" t="s">
        <v>15</v>
      </c>
      <c r="F12509" t="s">
        <v>36</v>
      </c>
      <c r="G12509" t="s">
        <v>382</v>
      </c>
      <c r="H12509" s="1">
        <v>2018</v>
      </c>
      <c r="I12509" s="2">
        <v>1685</v>
      </c>
      <c r="J12509" s="3">
        <v>2010</v>
      </c>
      <c r="K12509">
        <f>Table1[[#This Row],[Total Revenue + Open]]/Table1[[#This Row],[Qty]]</f>
        <v>1.1928783382789319</v>
      </c>
      <c r="L12509">
        <f>Table1[[#This Row],[Total Revenue + Open]]/Table1[[#This Row],[Qty]]</f>
        <v>1.1928783382789319</v>
      </c>
    </row>
    <row r="12510" spans="1:12" hidden="1">
      <c r="A12510" t="s">
        <v>710</v>
      </c>
      <c r="B12510" t="s">
        <v>351</v>
      </c>
      <c r="C12510" t="s">
        <v>351</v>
      </c>
      <c r="D12510" t="s">
        <v>734</v>
      </c>
      <c r="E12510" t="s">
        <v>15</v>
      </c>
      <c r="F12510" t="s">
        <v>36</v>
      </c>
      <c r="G12510" t="s">
        <v>383</v>
      </c>
      <c r="H12510" s="1">
        <v>2017</v>
      </c>
      <c r="I12510" s="2">
        <v>925</v>
      </c>
      <c r="J12510" s="3">
        <v>1110</v>
      </c>
      <c r="K12510">
        <f>Table1[[#This Row],[Total Revenue + Open]]/Table1[[#This Row],[Qty]]</f>
        <v>1.2</v>
      </c>
      <c r="L12510">
        <f>Table1[[#This Row],[Total Revenue + Open]]/Table1[[#This Row],[Qty]]</f>
        <v>1.2</v>
      </c>
    </row>
    <row r="12511" spans="1:12" hidden="1">
      <c r="A12511" t="s">
        <v>710</v>
      </c>
      <c r="B12511" t="s">
        <v>351</v>
      </c>
      <c r="C12511" t="s">
        <v>351</v>
      </c>
      <c r="D12511" t="s">
        <v>734</v>
      </c>
      <c r="E12511" t="s">
        <v>15</v>
      </c>
      <c r="F12511" t="s">
        <v>36</v>
      </c>
      <c r="G12511" t="s">
        <v>383</v>
      </c>
      <c r="H12511" s="1">
        <v>2017</v>
      </c>
      <c r="I12511" s="2">
        <v>1285</v>
      </c>
      <c r="J12511" s="3">
        <v>1530</v>
      </c>
      <c r="K12511">
        <f>Table1[[#This Row],[Total Revenue + Open]]/Table1[[#This Row],[Qty]]</f>
        <v>1.1906614785992218</v>
      </c>
      <c r="L12511">
        <f>Table1[[#This Row],[Total Revenue + Open]]/Table1[[#This Row],[Qty]]</f>
        <v>1.1906614785992218</v>
      </c>
    </row>
    <row r="12512" spans="1:12" hidden="1">
      <c r="A12512" t="s">
        <v>710</v>
      </c>
      <c r="B12512" t="s">
        <v>351</v>
      </c>
      <c r="C12512" t="s">
        <v>351</v>
      </c>
      <c r="D12512" t="s">
        <v>734</v>
      </c>
      <c r="E12512" t="s">
        <v>15</v>
      </c>
      <c r="F12512" t="s">
        <v>36</v>
      </c>
      <c r="G12512" t="s">
        <v>383</v>
      </c>
      <c r="H12512" s="1">
        <v>2017</v>
      </c>
      <c r="I12512" s="2">
        <v>75</v>
      </c>
      <c r="J12512" s="3">
        <v>90</v>
      </c>
      <c r="K12512">
        <f>Table1[[#This Row],[Total Revenue + Open]]/Table1[[#This Row],[Qty]]</f>
        <v>1.2</v>
      </c>
      <c r="L12512">
        <f>Table1[[#This Row],[Total Revenue + Open]]/Table1[[#This Row],[Qty]]</f>
        <v>1.2</v>
      </c>
    </row>
    <row r="12513" spans="1:12" hidden="1">
      <c r="A12513" t="s">
        <v>710</v>
      </c>
      <c r="B12513" t="s">
        <v>351</v>
      </c>
      <c r="C12513" t="s">
        <v>351</v>
      </c>
      <c r="D12513" t="s">
        <v>734</v>
      </c>
      <c r="E12513" t="s">
        <v>15</v>
      </c>
      <c r="F12513" t="s">
        <v>36</v>
      </c>
      <c r="G12513" t="s">
        <v>383</v>
      </c>
      <c r="H12513" s="1">
        <v>2017</v>
      </c>
      <c r="I12513" s="2">
        <v>150</v>
      </c>
      <c r="J12513" s="3">
        <v>180</v>
      </c>
      <c r="K12513">
        <f>Table1[[#This Row],[Total Revenue + Open]]/Table1[[#This Row],[Qty]]</f>
        <v>1.2</v>
      </c>
      <c r="L12513">
        <f>Table1[[#This Row],[Total Revenue + Open]]/Table1[[#This Row],[Qty]]</f>
        <v>1.2</v>
      </c>
    </row>
    <row r="12514" spans="1:12" hidden="1">
      <c r="A12514" t="s">
        <v>710</v>
      </c>
      <c r="B12514" t="s">
        <v>351</v>
      </c>
      <c r="C12514" t="s">
        <v>351</v>
      </c>
      <c r="D12514" t="s">
        <v>734</v>
      </c>
      <c r="E12514" t="s">
        <v>15</v>
      </c>
      <c r="F12514" t="s">
        <v>36</v>
      </c>
      <c r="G12514" t="s">
        <v>383</v>
      </c>
      <c r="H12514" s="1">
        <v>2017</v>
      </c>
      <c r="I12514" s="2">
        <v>925</v>
      </c>
      <c r="J12514" s="3">
        <v>1110</v>
      </c>
      <c r="K12514">
        <f>Table1[[#This Row],[Total Revenue + Open]]/Table1[[#This Row],[Qty]]</f>
        <v>1.2</v>
      </c>
      <c r="L12514">
        <f>Table1[[#This Row],[Total Revenue + Open]]/Table1[[#This Row],[Qty]]</f>
        <v>1.2</v>
      </c>
    </row>
    <row r="12515" spans="1:12" hidden="1">
      <c r="A12515" t="s">
        <v>710</v>
      </c>
      <c r="B12515" t="s">
        <v>351</v>
      </c>
      <c r="C12515" t="s">
        <v>351</v>
      </c>
      <c r="D12515" t="s">
        <v>734</v>
      </c>
      <c r="E12515" t="s">
        <v>15</v>
      </c>
      <c r="F12515" t="s">
        <v>36</v>
      </c>
      <c r="G12515" t="s">
        <v>383</v>
      </c>
      <c r="H12515" s="1">
        <v>2017</v>
      </c>
      <c r="I12515" s="2">
        <v>2990</v>
      </c>
      <c r="J12515" s="3">
        <v>3570</v>
      </c>
      <c r="K12515">
        <f>Table1[[#This Row],[Total Revenue + Open]]/Table1[[#This Row],[Qty]]</f>
        <v>1.193979933110368</v>
      </c>
      <c r="L12515">
        <f>Table1[[#This Row],[Total Revenue + Open]]/Table1[[#This Row],[Qty]]</f>
        <v>1.193979933110368</v>
      </c>
    </row>
    <row r="12516" spans="1:12" hidden="1">
      <c r="A12516" t="s">
        <v>710</v>
      </c>
      <c r="B12516" t="s">
        <v>351</v>
      </c>
      <c r="C12516" t="s">
        <v>351</v>
      </c>
      <c r="D12516" t="s">
        <v>734</v>
      </c>
      <c r="E12516" t="s">
        <v>15</v>
      </c>
      <c r="F12516" t="s">
        <v>36</v>
      </c>
      <c r="G12516" t="s">
        <v>383</v>
      </c>
      <c r="H12516" s="1">
        <v>2017</v>
      </c>
      <c r="I12516" s="2">
        <v>1185</v>
      </c>
      <c r="J12516" s="3">
        <v>1410</v>
      </c>
      <c r="K12516">
        <f>Table1[[#This Row],[Total Revenue + Open]]/Table1[[#This Row],[Qty]]</f>
        <v>1.1898734177215189</v>
      </c>
      <c r="L12516">
        <f>Table1[[#This Row],[Total Revenue + Open]]/Table1[[#This Row],[Qty]]</f>
        <v>1.1898734177215189</v>
      </c>
    </row>
    <row r="12517" spans="1:12" hidden="1">
      <c r="A12517" t="s">
        <v>710</v>
      </c>
      <c r="B12517" t="s">
        <v>351</v>
      </c>
      <c r="C12517" t="s">
        <v>351</v>
      </c>
      <c r="D12517" t="s">
        <v>734</v>
      </c>
      <c r="E12517" t="s">
        <v>15</v>
      </c>
      <c r="F12517" t="s">
        <v>36</v>
      </c>
      <c r="G12517" t="s">
        <v>383</v>
      </c>
      <c r="H12517" s="1">
        <v>2018</v>
      </c>
      <c r="I12517" s="2">
        <v>1135</v>
      </c>
      <c r="J12517" s="3">
        <v>1350</v>
      </c>
      <c r="K12517">
        <f>Table1[[#This Row],[Total Revenue + Open]]/Table1[[#This Row],[Qty]]</f>
        <v>1.1894273127753303</v>
      </c>
      <c r="L12517">
        <f>Table1[[#This Row],[Total Revenue + Open]]/Table1[[#This Row],[Qty]]</f>
        <v>1.1894273127753303</v>
      </c>
    </row>
    <row r="12518" spans="1:12" hidden="1">
      <c r="A12518" t="s">
        <v>710</v>
      </c>
      <c r="B12518" t="s">
        <v>351</v>
      </c>
      <c r="C12518" t="s">
        <v>351</v>
      </c>
      <c r="D12518" t="s">
        <v>734</v>
      </c>
      <c r="E12518" t="s">
        <v>15</v>
      </c>
      <c r="F12518" t="s">
        <v>36</v>
      </c>
      <c r="G12518" t="s">
        <v>383</v>
      </c>
      <c r="H12518" s="1">
        <v>2018</v>
      </c>
      <c r="I12518" s="2">
        <v>1685</v>
      </c>
      <c r="J12518" s="3">
        <v>2010</v>
      </c>
      <c r="K12518">
        <f>Table1[[#This Row],[Total Revenue + Open]]/Table1[[#This Row],[Qty]]</f>
        <v>1.1928783382789319</v>
      </c>
      <c r="L12518">
        <f>Table1[[#This Row],[Total Revenue + Open]]/Table1[[#This Row],[Qty]]</f>
        <v>1.1928783382789319</v>
      </c>
    </row>
    <row r="12519" spans="1:12" hidden="1">
      <c r="A12519" t="s">
        <v>710</v>
      </c>
      <c r="B12519" t="s">
        <v>351</v>
      </c>
      <c r="C12519" t="s">
        <v>351</v>
      </c>
      <c r="D12519" t="s">
        <v>734</v>
      </c>
      <c r="E12519" t="s">
        <v>15</v>
      </c>
      <c r="F12519" t="s">
        <v>36</v>
      </c>
      <c r="G12519" t="s">
        <v>384</v>
      </c>
      <c r="H12519" s="1">
        <v>2018</v>
      </c>
      <c r="I12519" s="2">
        <v>2890</v>
      </c>
      <c r="J12519" s="3">
        <v>3450</v>
      </c>
      <c r="K12519">
        <f>Table1[[#This Row],[Total Revenue + Open]]/Table1[[#This Row],[Qty]]</f>
        <v>1.1937716262975779</v>
      </c>
      <c r="L12519">
        <f>Table1[[#This Row],[Total Revenue + Open]]/Table1[[#This Row],[Qty]]</f>
        <v>1.1937716262975779</v>
      </c>
    </row>
    <row r="12520" spans="1:12" hidden="1">
      <c r="A12520" t="s">
        <v>710</v>
      </c>
      <c r="B12520" t="s">
        <v>351</v>
      </c>
      <c r="C12520" t="s">
        <v>351</v>
      </c>
      <c r="D12520" t="s">
        <v>734</v>
      </c>
      <c r="E12520" t="s">
        <v>15</v>
      </c>
      <c r="F12520" t="s">
        <v>36</v>
      </c>
      <c r="G12520" t="s">
        <v>384</v>
      </c>
      <c r="H12520" s="1">
        <v>2018</v>
      </c>
      <c r="I12520" s="2">
        <v>1000</v>
      </c>
      <c r="J12520" s="3">
        <v>1200</v>
      </c>
      <c r="K12520">
        <f>Table1[[#This Row],[Total Revenue + Open]]/Table1[[#This Row],[Qty]]</f>
        <v>1.2</v>
      </c>
      <c r="L12520">
        <f>Table1[[#This Row],[Total Revenue + Open]]/Table1[[#This Row],[Qty]]</f>
        <v>1.2</v>
      </c>
    </row>
    <row r="12521" spans="1:12" hidden="1">
      <c r="A12521" t="s">
        <v>710</v>
      </c>
      <c r="B12521" t="s">
        <v>351</v>
      </c>
      <c r="C12521" t="s">
        <v>351</v>
      </c>
      <c r="D12521" t="s">
        <v>734</v>
      </c>
      <c r="E12521" t="s">
        <v>15</v>
      </c>
      <c r="F12521" t="s">
        <v>36</v>
      </c>
      <c r="G12521" t="s">
        <v>384</v>
      </c>
      <c r="H12521" s="1">
        <v>2019</v>
      </c>
      <c r="I12521" s="2">
        <v>550</v>
      </c>
      <c r="J12521" s="3">
        <v>660</v>
      </c>
      <c r="K12521">
        <f>Table1[[#This Row],[Total Revenue + Open]]/Table1[[#This Row],[Qty]]</f>
        <v>1.2</v>
      </c>
      <c r="L12521">
        <f>Table1[[#This Row],[Total Revenue + Open]]/Table1[[#This Row],[Qty]]</f>
        <v>1.2</v>
      </c>
    </row>
    <row r="12522" spans="1:12" hidden="1">
      <c r="A12522" t="s">
        <v>710</v>
      </c>
      <c r="B12522" t="s">
        <v>351</v>
      </c>
      <c r="C12522" t="s">
        <v>351</v>
      </c>
      <c r="D12522" t="s">
        <v>734</v>
      </c>
      <c r="E12522" t="s">
        <v>15</v>
      </c>
      <c r="F12522" t="s">
        <v>36</v>
      </c>
      <c r="G12522" t="s">
        <v>384</v>
      </c>
      <c r="H12522" s="1">
        <v>2019</v>
      </c>
      <c r="I12522" s="2">
        <v>700</v>
      </c>
      <c r="J12522" s="3">
        <v>840</v>
      </c>
      <c r="K12522">
        <f>Table1[[#This Row],[Total Revenue + Open]]/Table1[[#This Row],[Qty]]</f>
        <v>1.2</v>
      </c>
      <c r="L12522">
        <f>Table1[[#This Row],[Total Revenue + Open]]/Table1[[#This Row],[Qty]]</f>
        <v>1.2</v>
      </c>
    </row>
    <row r="12523" spans="1:12" hidden="1">
      <c r="A12523" t="s">
        <v>710</v>
      </c>
      <c r="B12523" t="s">
        <v>351</v>
      </c>
      <c r="C12523" t="s">
        <v>351</v>
      </c>
      <c r="D12523" t="s">
        <v>734</v>
      </c>
      <c r="E12523" t="s">
        <v>15</v>
      </c>
      <c r="F12523" t="s">
        <v>36</v>
      </c>
      <c r="G12523" t="s">
        <v>384</v>
      </c>
      <c r="H12523" s="1">
        <v>2019</v>
      </c>
      <c r="I12523" s="2">
        <v>1110</v>
      </c>
      <c r="J12523" s="3">
        <v>1320</v>
      </c>
      <c r="K12523">
        <f>Table1[[#This Row],[Total Revenue + Open]]/Table1[[#This Row],[Qty]]</f>
        <v>1.1891891891891893</v>
      </c>
      <c r="L12523">
        <f>Table1[[#This Row],[Total Revenue + Open]]/Table1[[#This Row],[Qty]]</f>
        <v>1.1891891891891893</v>
      </c>
    </row>
    <row r="12524" spans="1:12" hidden="1">
      <c r="A12524" t="s">
        <v>710</v>
      </c>
      <c r="B12524" t="s">
        <v>351</v>
      </c>
      <c r="C12524" t="s">
        <v>351</v>
      </c>
      <c r="D12524" t="s">
        <v>734</v>
      </c>
      <c r="E12524" t="s">
        <v>15</v>
      </c>
      <c r="F12524" t="s">
        <v>36</v>
      </c>
      <c r="G12524" t="s">
        <v>384</v>
      </c>
      <c r="H12524" s="1">
        <v>2019</v>
      </c>
      <c r="I12524" s="2">
        <v>250</v>
      </c>
      <c r="J12524" s="3">
        <v>300</v>
      </c>
      <c r="K12524">
        <f>Table1[[#This Row],[Total Revenue + Open]]/Table1[[#This Row],[Qty]]</f>
        <v>1.2</v>
      </c>
      <c r="L12524">
        <f>Table1[[#This Row],[Total Revenue + Open]]/Table1[[#This Row],[Qty]]</f>
        <v>1.2</v>
      </c>
    </row>
    <row r="12525" spans="1:12" hidden="1">
      <c r="A12525" t="s">
        <v>710</v>
      </c>
      <c r="B12525" t="s">
        <v>351</v>
      </c>
      <c r="C12525" t="s">
        <v>351</v>
      </c>
      <c r="D12525" t="s">
        <v>734</v>
      </c>
      <c r="E12525" t="s">
        <v>15</v>
      </c>
      <c r="F12525" t="s">
        <v>36</v>
      </c>
      <c r="G12525" t="s">
        <v>385</v>
      </c>
      <c r="H12525" s="1">
        <v>2018</v>
      </c>
      <c r="I12525" s="2">
        <v>2890</v>
      </c>
      <c r="J12525" s="3">
        <v>3450</v>
      </c>
      <c r="K12525">
        <f>Table1[[#This Row],[Total Revenue + Open]]/Table1[[#This Row],[Qty]]</f>
        <v>1.1937716262975779</v>
      </c>
      <c r="L12525">
        <f>Table1[[#This Row],[Total Revenue + Open]]/Table1[[#This Row],[Qty]]</f>
        <v>1.1937716262975779</v>
      </c>
    </row>
    <row r="12526" spans="1:12" hidden="1">
      <c r="A12526" t="s">
        <v>710</v>
      </c>
      <c r="B12526" t="s">
        <v>351</v>
      </c>
      <c r="C12526" t="s">
        <v>351</v>
      </c>
      <c r="D12526" t="s">
        <v>734</v>
      </c>
      <c r="E12526" t="s">
        <v>15</v>
      </c>
      <c r="F12526" t="s">
        <v>36</v>
      </c>
      <c r="G12526" t="s">
        <v>385</v>
      </c>
      <c r="H12526" s="1">
        <v>2018</v>
      </c>
      <c r="I12526" s="2">
        <v>1000</v>
      </c>
      <c r="J12526" s="3">
        <v>1200</v>
      </c>
      <c r="K12526">
        <f>Table1[[#This Row],[Total Revenue + Open]]/Table1[[#This Row],[Qty]]</f>
        <v>1.2</v>
      </c>
      <c r="L12526">
        <f>Table1[[#This Row],[Total Revenue + Open]]/Table1[[#This Row],[Qty]]</f>
        <v>1.2</v>
      </c>
    </row>
    <row r="12527" spans="1:12" hidden="1">
      <c r="A12527" t="s">
        <v>710</v>
      </c>
      <c r="B12527" t="s">
        <v>351</v>
      </c>
      <c r="C12527" t="s">
        <v>351</v>
      </c>
      <c r="D12527" t="s">
        <v>734</v>
      </c>
      <c r="E12527" t="s">
        <v>15</v>
      </c>
      <c r="F12527" t="s">
        <v>36</v>
      </c>
      <c r="G12527" t="s">
        <v>385</v>
      </c>
      <c r="H12527" s="1">
        <v>2019</v>
      </c>
      <c r="I12527" s="2">
        <v>550</v>
      </c>
      <c r="J12527" s="3">
        <v>660</v>
      </c>
      <c r="K12527">
        <f>Table1[[#This Row],[Total Revenue + Open]]/Table1[[#This Row],[Qty]]</f>
        <v>1.2</v>
      </c>
      <c r="L12527">
        <f>Table1[[#This Row],[Total Revenue + Open]]/Table1[[#This Row],[Qty]]</f>
        <v>1.2</v>
      </c>
    </row>
    <row r="12528" spans="1:12" hidden="1">
      <c r="A12528" t="s">
        <v>710</v>
      </c>
      <c r="B12528" t="s">
        <v>351</v>
      </c>
      <c r="C12528" t="s">
        <v>351</v>
      </c>
      <c r="D12528" t="s">
        <v>734</v>
      </c>
      <c r="E12528" t="s">
        <v>15</v>
      </c>
      <c r="F12528" t="s">
        <v>36</v>
      </c>
      <c r="G12528" t="s">
        <v>385</v>
      </c>
      <c r="H12528" s="1">
        <v>2019</v>
      </c>
      <c r="I12528" s="2">
        <v>700</v>
      </c>
      <c r="J12528" s="3">
        <v>840</v>
      </c>
      <c r="K12528">
        <f>Table1[[#This Row],[Total Revenue + Open]]/Table1[[#This Row],[Qty]]</f>
        <v>1.2</v>
      </c>
      <c r="L12528">
        <f>Table1[[#This Row],[Total Revenue + Open]]/Table1[[#This Row],[Qty]]</f>
        <v>1.2</v>
      </c>
    </row>
    <row r="12529" spans="1:12" hidden="1">
      <c r="A12529" t="s">
        <v>710</v>
      </c>
      <c r="B12529" t="s">
        <v>351</v>
      </c>
      <c r="C12529" t="s">
        <v>351</v>
      </c>
      <c r="D12529" t="s">
        <v>734</v>
      </c>
      <c r="E12529" t="s">
        <v>15</v>
      </c>
      <c r="F12529" t="s">
        <v>36</v>
      </c>
      <c r="G12529" t="s">
        <v>385</v>
      </c>
      <c r="H12529" s="1">
        <v>2019</v>
      </c>
      <c r="I12529" s="2">
        <v>1110</v>
      </c>
      <c r="J12529" s="3">
        <v>1320</v>
      </c>
      <c r="K12529">
        <f>Table1[[#This Row],[Total Revenue + Open]]/Table1[[#This Row],[Qty]]</f>
        <v>1.1891891891891893</v>
      </c>
      <c r="L12529">
        <f>Table1[[#This Row],[Total Revenue + Open]]/Table1[[#This Row],[Qty]]</f>
        <v>1.1891891891891893</v>
      </c>
    </row>
    <row r="12530" spans="1:12" hidden="1">
      <c r="A12530" t="s">
        <v>710</v>
      </c>
      <c r="B12530" t="s">
        <v>351</v>
      </c>
      <c r="C12530" t="s">
        <v>351</v>
      </c>
      <c r="D12530" t="s">
        <v>734</v>
      </c>
      <c r="E12530" t="s">
        <v>15</v>
      </c>
      <c r="F12530" t="s">
        <v>36</v>
      </c>
      <c r="G12530" t="s">
        <v>385</v>
      </c>
      <c r="H12530" s="1">
        <v>2019</v>
      </c>
      <c r="I12530" s="2">
        <v>250</v>
      </c>
      <c r="J12530" s="3">
        <v>300</v>
      </c>
      <c r="K12530">
        <f>Table1[[#This Row],[Total Revenue + Open]]/Table1[[#This Row],[Qty]]</f>
        <v>1.2</v>
      </c>
      <c r="L12530">
        <f>Table1[[#This Row],[Total Revenue + Open]]/Table1[[#This Row],[Qty]]</f>
        <v>1.2</v>
      </c>
    </row>
    <row r="12531" spans="1:12" hidden="1">
      <c r="A12531" t="s">
        <v>710</v>
      </c>
      <c r="B12531" t="s">
        <v>351</v>
      </c>
      <c r="C12531" t="s">
        <v>351</v>
      </c>
      <c r="D12531" t="s">
        <v>734</v>
      </c>
      <c r="E12531" t="s">
        <v>15</v>
      </c>
      <c r="F12531" t="s">
        <v>183</v>
      </c>
      <c r="G12531" t="s">
        <v>184</v>
      </c>
      <c r="H12531" s="1">
        <v>2021</v>
      </c>
      <c r="I12531" s="2">
        <v>19095</v>
      </c>
      <c r="J12531" s="3">
        <v>38760</v>
      </c>
      <c r="K12531">
        <f>Table1[[#This Row],[Total Revenue + Open]]/Table1[[#This Row],[Qty]]</f>
        <v>2.0298507462686568</v>
      </c>
      <c r="L12531">
        <f>Table1[[#This Row],[Total Revenue + Open]]/Table1[[#This Row],[Qty]]</f>
        <v>2.0298507462686568</v>
      </c>
    </row>
    <row r="12532" spans="1:12" hidden="1">
      <c r="A12532" t="s">
        <v>710</v>
      </c>
      <c r="B12532" t="s">
        <v>351</v>
      </c>
      <c r="C12532" t="s">
        <v>351</v>
      </c>
      <c r="D12532" t="s">
        <v>734</v>
      </c>
      <c r="E12532" t="s">
        <v>15</v>
      </c>
      <c r="F12532" t="s">
        <v>183</v>
      </c>
      <c r="G12532" t="s">
        <v>184</v>
      </c>
      <c r="H12532" s="1">
        <v>2021</v>
      </c>
      <c r="I12532" s="2">
        <v>17290</v>
      </c>
      <c r="J12532" s="3">
        <v>35088</v>
      </c>
      <c r="K12532">
        <f>Table1[[#This Row],[Total Revenue + Open]]/Table1[[#This Row],[Qty]]</f>
        <v>2.029381145170619</v>
      </c>
      <c r="L12532">
        <f>Table1[[#This Row],[Total Revenue + Open]]/Table1[[#This Row],[Qty]]</f>
        <v>2.029381145170619</v>
      </c>
    </row>
    <row r="12533" spans="1:12" hidden="1">
      <c r="A12533" t="s">
        <v>710</v>
      </c>
      <c r="B12533" t="s">
        <v>351</v>
      </c>
      <c r="C12533" t="s">
        <v>351</v>
      </c>
      <c r="D12533" t="s">
        <v>734</v>
      </c>
      <c r="E12533" t="s">
        <v>15</v>
      </c>
      <c r="F12533" t="s">
        <v>183</v>
      </c>
      <c r="G12533" t="s">
        <v>184</v>
      </c>
      <c r="H12533" s="1">
        <v>2022</v>
      </c>
      <c r="I12533" s="2">
        <v>19250</v>
      </c>
      <c r="J12533" s="3">
        <v>39066</v>
      </c>
      <c r="K12533">
        <f>Table1[[#This Row],[Total Revenue + Open]]/Table1[[#This Row],[Qty]]</f>
        <v>2.0294025974025973</v>
      </c>
      <c r="L12533">
        <f>Table1[[#This Row],[Total Revenue + Open]]/Table1[[#This Row],[Qty]]</f>
        <v>2.0294025974025973</v>
      </c>
    </row>
    <row r="12534" spans="1:12" hidden="1">
      <c r="A12534" t="s">
        <v>710</v>
      </c>
      <c r="B12534" t="s">
        <v>351</v>
      </c>
      <c r="C12534" t="s">
        <v>351</v>
      </c>
      <c r="D12534" t="s">
        <v>734</v>
      </c>
      <c r="E12534" t="s">
        <v>15</v>
      </c>
      <c r="F12534" t="s">
        <v>183</v>
      </c>
      <c r="G12534" t="s">
        <v>184</v>
      </c>
      <c r="H12534" s="1">
        <v>2022</v>
      </c>
      <c r="I12534" s="2">
        <v>4625</v>
      </c>
      <c r="J12534" s="3">
        <v>9384</v>
      </c>
      <c r="K12534">
        <f>Table1[[#This Row],[Total Revenue + Open]]/Table1[[#This Row],[Qty]]</f>
        <v>2.0289729729729729</v>
      </c>
      <c r="L12534">
        <f>Table1[[#This Row],[Total Revenue + Open]]/Table1[[#This Row],[Qty]]</f>
        <v>2.0289729729729729</v>
      </c>
    </row>
    <row r="12535" spans="1:12" hidden="1">
      <c r="A12535" t="s">
        <v>710</v>
      </c>
      <c r="B12535" t="s">
        <v>351</v>
      </c>
      <c r="C12535" t="s">
        <v>351</v>
      </c>
      <c r="D12535" t="s">
        <v>734</v>
      </c>
      <c r="E12535" t="s">
        <v>15</v>
      </c>
      <c r="F12535" t="s">
        <v>183</v>
      </c>
      <c r="G12535" t="s">
        <v>184</v>
      </c>
      <c r="H12535" s="1">
        <v>2022</v>
      </c>
      <c r="I12535" s="2">
        <v>13470</v>
      </c>
      <c r="J12535" s="3">
        <v>27336</v>
      </c>
      <c r="K12535">
        <f>Table1[[#This Row],[Total Revenue + Open]]/Table1[[#This Row],[Qty]]</f>
        <v>2.0293986636971049</v>
      </c>
      <c r="L12535">
        <f>Table1[[#This Row],[Total Revenue + Open]]/Table1[[#This Row],[Qty]]</f>
        <v>2.0293986636971049</v>
      </c>
    </row>
    <row r="12536" spans="1:12" hidden="1">
      <c r="A12536" t="s">
        <v>710</v>
      </c>
      <c r="B12536" t="s">
        <v>351</v>
      </c>
      <c r="C12536" t="s">
        <v>351</v>
      </c>
      <c r="D12536" t="s">
        <v>734</v>
      </c>
      <c r="E12536" t="s">
        <v>15</v>
      </c>
      <c r="F12536" t="s">
        <v>183</v>
      </c>
      <c r="G12536" t="s">
        <v>184</v>
      </c>
      <c r="H12536" s="1">
        <v>2022</v>
      </c>
      <c r="I12536" s="2">
        <v>7840</v>
      </c>
      <c r="J12536" s="3">
        <v>15912</v>
      </c>
      <c r="K12536">
        <f>Table1[[#This Row],[Total Revenue + Open]]/Table1[[#This Row],[Qty]]</f>
        <v>2.0295918367346939</v>
      </c>
      <c r="L12536">
        <f>Table1[[#This Row],[Total Revenue + Open]]/Table1[[#This Row],[Qty]]</f>
        <v>2.0295918367346939</v>
      </c>
    </row>
    <row r="12537" spans="1:12" hidden="1">
      <c r="A12537" t="s">
        <v>710</v>
      </c>
      <c r="B12537" t="s">
        <v>351</v>
      </c>
      <c r="C12537" t="s">
        <v>351</v>
      </c>
      <c r="D12537" t="s">
        <v>734</v>
      </c>
      <c r="E12537" t="s">
        <v>15</v>
      </c>
      <c r="F12537" t="s">
        <v>183</v>
      </c>
      <c r="G12537" t="s">
        <v>184</v>
      </c>
      <c r="H12537" s="1">
        <v>2022</v>
      </c>
      <c r="I12537" s="2">
        <v>250</v>
      </c>
      <c r="J12537" s="3">
        <v>510</v>
      </c>
      <c r="K12537">
        <f>Table1[[#This Row],[Total Revenue + Open]]/Table1[[#This Row],[Qty]]</f>
        <v>2.04</v>
      </c>
      <c r="L12537">
        <f>Table1[[#This Row],[Total Revenue + Open]]/Table1[[#This Row],[Qty]]</f>
        <v>2.04</v>
      </c>
    </row>
    <row r="12538" spans="1:12" hidden="1">
      <c r="A12538" t="s">
        <v>710</v>
      </c>
      <c r="B12538" t="s">
        <v>351</v>
      </c>
      <c r="C12538" t="s">
        <v>351</v>
      </c>
      <c r="D12538" t="s">
        <v>734</v>
      </c>
      <c r="E12538" t="s">
        <v>15</v>
      </c>
      <c r="F12538" t="s">
        <v>183</v>
      </c>
      <c r="G12538" t="s">
        <v>187</v>
      </c>
      <c r="H12538" s="1">
        <v>2021</v>
      </c>
      <c r="I12538" s="2">
        <v>19095</v>
      </c>
      <c r="J12538" s="3">
        <v>38760</v>
      </c>
      <c r="K12538">
        <f>Table1[[#This Row],[Total Revenue + Open]]/Table1[[#This Row],[Qty]]</f>
        <v>2.0298507462686568</v>
      </c>
      <c r="L12538">
        <f>Table1[[#This Row],[Total Revenue + Open]]/Table1[[#This Row],[Qty]]</f>
        <v>2.0298507462686568</v>
      </c>
    </row>
    <row r="12539" spans="1:12" hidden="1">
      <c r="A12539" t="s">
        <v>710</v>
      </c>
      <c r="B12539" t="s">
        <v>351</v>
      </c>
      <c r="C12539" t="s">
        <v>351</v>
      </c>
      <c r="D12539" t="s">
        <v>734</v>
      </c>
      <c r="E12539" t="s">
        <v>15</v>
      </c>
      <c r="F12539" t="s">
        <v>183</v>
      </c>
      <c r="G12539" t="s">
        <v>187</v>
      </c>
      <c r="H12539" s="1">
        <v>2021</v>
      </c>
      <c r="I12539" s="2">
        <v>17290</v>
      </c>
      <c r="J12539" s="3">
        <v>35088</v>
      </c>
      <c r="K12539">
        <f>Table1[[#This Row],[Total Revenue + Open]]/Table1[[#This Row],[Qty]]</f>
        <v>2.029381145170619</v>
      </c>
      <c r="L12539">
        <f>Table1[[#This Row],[Total Revenue + Open]]/Table1[[#This Row],[Qty]]</f>
        <v>2.029381145170619</v>
      </c>
    </row>
    <row r="12540" spans="1:12" hidden="1">
      <c r="A12540" t="s">
        <v>710</v>
      </c>
      <c r="B12540" t="s">
        <v>351</v>
      </c>
      <c r="C12540" t="s">
        <v>351</v>
      </c>
      <c r="D12540" t="s">
        <v>734</v>
      </c>
      <c r="E12540" t="s">
        <v>15</v>
      </c>
      <c r="F12540" t="s">
        <v>183</v>
      </c>
      <c r="G12540" t="s">
        <v>187</v>
      </c>
      <c r="H12540" s="1">
        <v>2022</v>
      </c>
      <c r="I12540" s="2">
        <v>19250</v>
      </c>
      <c r="J12540" s="3">
        <v>39066</v>
      </c>
      <c r="K12540">
        <f>Table1[[#This Row],[Total Revenue + Open]]/Table1[[#This Row],[Qty]]</f>
        <v>2.0294025974025973</v>
      </c>
      <c r="L12540">
        <f>Table1[[#This Row],[Total Revenue + Open]]/Table1[[#This Row],[Qty]]</f>
        <v>2.0294025974025973</v>
      </c>
    </row>
    <row r="12541" spans="1:12" hidden="1">
      <c r="A12541" t="s">
        <v>710</v>
      </c>
      <c r="B12541" t="s">
        <v>351</v>
      </c>
      <c r="C12541" t="s">
        <v>351</v>
      </c>
      <c r="D12541" t="s">
        <v>734</v>
      </c>
      <c r="E12541" t="s">
        <v>15</v>
      </c>
      <c r="F12541" t="s">
        <v>183</v>
      </c>
      <c r="G12541" t="s">
        <v>187</v>
      </c>
      <c r="H12541" s="1">
        <v>2022</v>
      </c>
      <c r="I12541" s="2">
        <v>4625</v>
      </c>
      <c r="J12541" s="3">
        <v>9384</v>
      </c>
      <c r="K12541">
        <f>Table1[[#This Row],[Total Revenue + Open]]/Table1[[#This Row],[Qty]]</f>
        <v>2.0289729729729729</v>
      </c>
      <c r="L12541">
        <f>Table1[[#This Row],[Total Revenue + Open]]/Table1[[#This Row],[Qty]]</f>
        <v>2.0289729729729729</v>
      </c>
    </row>
    <row r="12542" spans="1:12" hidden="1">
      <c r="A12542" t="s">
        <v>710</v>
      </c>
      <c r="B12542" t="s">
        <v>351</v>
      </c>
      <c r="C12542" t="s">
        <v>351</v>
      </c>
      <c r="D12542" t="s">
        <v>734</v>
      </c>
      <c r="E12542" t="s">
        <v>15</v>
      </c>
      <c r="F12542" t="s">
        <v>183</v>
      </c>
      <c r="G12542" t="s">
        <v>187</v>
      </c>
      <c r="H12542" s="1">
        <v>2022</v>
      </c>
      <c r="I12542" s="2">
        <v>13470</v>
      </c>
      <c r="J12542" s="3">
        <v>27336</v>
      </c>
      <c r="K12542">
        <f>Table1[[#This Row],[Total Revenue + Open]]/Table1[[#This Row],[Qty]]</f>
        <v>2.0293986636971049</v>
      </c>
      <c r="L12542">
        <f>Table1[[#This Row],[Total Revenue + Open]]/Table1[[#This Row],[Qty]]</f>
        <v>2.0293986636971049</v>
      </c>
    </row>
    <row r="12543" spans="1:12" hidden="1">
      <c r="A12543" t="s">
        <v>710</v>
      </c>
      <c r="B12543" t="s">
        <v>351</v>
      </c>
      <c r="C12543" t="s">
        <v>351</v>
      </c>
      <c r="D12543" t="s">
        <v>734</v>
      </c>
      <c r="E12543" t="s">
        <v>15</v>
      </c>
      <c r="F12543" t="s">
        <v>183</v>
      </c>
      <c r="G12543" t="s">
        <v>187</v>
      </c>
      <c r="H12543" s="1">
        <v>2022</v>
      </c>
      <c r="I12543" s="2">
        <v>7840</v>
      </c>
      <c r="J12543" s="3">
        <v>15912</v>
      </c>
      <c r="K12543">
        <f>Table1[[#This Row],[Total Revenue + Open]]/Table1[[#This Row],[Qty]]</f>
        <v>2.0295918367346939</v>
      </c>
      <c r="L12543">
        <f>Table1[[#This Row],[Total Revenue + Open]]/Table1[[#This Row],[Qty]]</f>
        <v>2.0295918367346939</v>
      </c>
    </row>
    <row r="12544" spans="1:12" hidden="1">
      <c r="A12544" t="s">
        <v>710</v>
      </c>
      <c r="B12544" t="s">
        <v>351</v>
      </c>
      <c r="C12544" t="s">
        <v>351</v>
      </c>
      <c r="D12544" t="s">
        <v>734</v>
      </c>
      <c r="E12544" t="s">
        <v>15</v>
      </c>
      <c r="F12544" t="s">
        <v>183</v>
      </c>
      <c r="G12544" t="s">
        <v>187</v>
      </c>
      <c r="H12544" s="1">
        <v>2022</v>
      </c>
      <c r="I12544" s="2">
        <v>250</v>
      </c>
      <c r="J12544" s="3">
        <v>510</v>
      </c>
      <c r="K12544">
        <f>Table1[[#This Row],[Total Revenue + Open]]/Table1[[#This Row],[Qty]]</f>
        <v>2.04</v>
      </c>
      <c r="L12544">
        <f>Table1[[#This Row],[Total Revenue + Open]]/Table1[[#This Row],[Qty]]</f>
        <v>2.04</v>
      </c>
    </row>
    <row r="12545" spans="1:12" hidden="1">
      <c r="A12545" t="s">
        <v>710</v>
      </c>
      <c r="B12545" t="s">
        <v>351</v>
      </c>
      <c r="C12545" t="s">
        <v>351</v>
      </c>
      <c r="D12545" t="s">
        <v>734</v>
      </c>
      <c r="E12545" t="s">
        <v>15</v>
      </c>
      <c r="F12545" t="s">
        <v>201</v>
      </c>
      <c r="G12545" t="s">
        <v>202</v>
      </c>
      <c r="H12545" s="1">
        <v>2021</v>
      </c>
      <c r="I12545" s="2">
        <v>4925</v>
      </c>
      <c r="J12545" s="3">
        <v>14651</v>
      </c>
      <c r="K12545">
        <f>Table1[[#This Row],[Total Revenue + Open]]/Table1[[#This Row],[Qty]]</f>
        <v>2.9748223350253808</v>
      </c>
      <c r="L12545">
        <f>Table1[[#This Row],[Total Revenue + Open]]/Table1[[#This Row],[Qty]]</f>
        <v>2.9748223350253808</v>
      </c>
    </row>
    <row r="12546" spans="1:12" hidden="1">
      <c r="A12546" t="s">
        <v>710</v>
      </c>
      <c r="B12546" t="s">
        <v>351</v>
      </c>
      <c r="C12546" t="s">
        <v>351</v>
      </c>
      <c r="D12546" t="s">
        <v>734</v>
      </c>
      <c r="E12546" t="s">
        <v>15</v>
      </c>
      <c r="F12546" t="s">
        <v>201</v>
      </c>
      <c r="G12546" t="s">
        <v>202</v>
      </c>
      <c r="H12546" s="1">
        <v>2021</v>
      </c>
      <c r="I12546" s="2">
        <v>2965</v>
      </c>
      <c r="J12546" s="3">
        <v>8820.5</v>
      </c>
      <c r="K12546">
        <f>Table1[[#This Row],[Total Revenue + Open]]/Table1[[#This Row],[Qty]]</f>
        <v>2.9748735244519393</v>
      </c>
      <c r="L12546">
        <f>Table1[[#This Row],[Total Revenue + Open]]/Table1[[#This Row],[Qty]]</f>
        <v>2.9748735244519393</v>
      </c>
    </row>
    <row r="12547" spans="1:12" hidden="1">
      <c r="A12547" t="s">
        <v>710</v>
      </c>
      <c r="B12547" t="s">
        <v>351</v>
      </c>
      <c r="C12547" t="s">
        <v>351</v>
      </c>
      <c r="D12547" t="s">
        <v>734</v>
      </c>
      <c r="E12547" t="s">
        <v>15</v>
      </c>
      <c r="F12547" t="s">
        <v>201</v>
      </c>
      <c r="G12547" t="s">
        <v>202</v>
      </c>
      <c r="H12547" s="1">
        <v>2022</v>
      </c>
      <c r="I12547" s="2">
        <v>3220</v>
      </c>
      <c r="J12547" s="3">
        <v>9568</v>
      </c>
      <c r="K12547">
        <f>Table1[[#This Row],[Total Revenue + Open]]/Table1[[#This Row],[Qty]]</f>
        <v>2.9714285714285715</v>
      </c>
      <c r="L12547">
        <f>Table1[[#This Row],[Total Revenue + Open]]/Table1[[#This Row],[Qty]]</f>
        <v>2.9714285714285715</v>
      </c>
    </row>
    <row r="12548" spans="1:12" hidden="1">
      <c r="A12548" t="s">
        <v>710</v>
      </c>
      <c r="B12548" t="s">
        <v>351</v>
      </c>
      <c r="C12548" t="s">
        <v>351</v>
      </c>
      <c r="D12548" t="s">
        <v>734</v>
      </c>
      <c r="E12548" t="s">
        <v>15</v>
      </c>
      <c r="F12548" t="s">
        <v>201</v>
      </c>
      <c r="G12548" t="s">
        <v>202</v>
      </c>
      <c r="H12548" s="1">
        <v>2022</v>
      </c>
      <c r="I12548" s="2">
        <v>600</v>
      </c>
      <c r="J12548" s="3">
        <v>1794</v>
      </c>
      <c r="K12548">
        <f>Table1[[#This Row],[Total Revenue + Open]]/Table1[[#This Row],[Qty]]</f>
        <v>2.99</v>
      </c>
      <c r="L12548">
        <f>Table1[[#This Row],[Total Revenue + Open]]/Table1[[#This Row],[Qty]]</f>
        <v>2.99</v>
      </c>
    </row>
    <row r="12549" spans="1:12" hidden="1">
      <c r="A12549" t="s">
        <v>710</v>
      </c>
      <c r="B12549" t="s">
        <v>351</v>
      </c>
      <c r="C12549" t="s">
        <v>351</v>
      </c>
      <c r="D12549" t="s">
        <v>734</v>
      </c>
      <c r="E12549" t="s">
        <v>15</v>
      </c>
      <c r="F12549" t="s">
        <v>201</v>
      </c>
      <c r="G12549" t="s">
        <v>202</v>
      </c>
      <c r="H12549" s="1">
        <v>2021</v>
      </c>
      <c r="I12549" s="2">
        <v>12060</v>
      </c>
      <c r="J12549" s="3">
        <v>35640</v>
      </c>
      <c r="K12549">
        <f>Table1[[#This Row],[Total Revenue + Open]]/Table1[[#This Row],[Qty]]</f>
        <v>2.955223880597015</v>
      </c>
      <c r="L12549">
        <f>Table1[[#This Row],[Total Revenue + Open]]/Table1[[#This Row],[Qty]]</f>
        <v>2.955223880597015</v>
      </c>
    </row>
    <row r="12550" spans="1:12" hidden="1">
      <c r="A12550" t="s">
        <v>710</v>
      </c>
      <c r="B12550" t="s">
        <v>351</v>
      </c>
      <c r="C12550" t="s">
        <v>351</v>
      </c>
      <c r="D12550" t="s">
        <v>734</v>
      </c>
      <c r="E12550" t="s">
        <v>15</v>
      </c>
      <c r="F12550" t="s">
        <v>201</v>
      </c>
      <c r="G12550" t="s">
        <v>202</v>
      </c>
      <c r="H12550" s="1">
        <v>2021</v>
      </c>
      <c r="I12550" s="2">
        <v>9150</v>
      </c>
      <c r="J12550" s="3">
        <v>27027</v>
      </c>
      <c r="K12550">
        <f>Table1[[#This Row],[Total Revenue + Open]]/Table1[[#This Row],[Qty]]</f>
        <v>2.9537704918032786</v>
      </c>
      <c r="L12550">
        <f>Table1[[#This Row],[Total Revenue + Open]]/Table1[[#This Row],[Qty]]</f>
        <v>2.9537704918032786</v>
      </c>
    </row>
    <row r="12551" spans="1:12" hidden="1">
      <c r="A12551" t="s">
        <v>710</v>
      </c>
      <c r="B12551" t="s">
        <v>351</v>
      </c>
      <c r="C12551" t="s">
        <v>351</v>
      </c>
      <c r="D12551" t="s">
        <v>734</v>
      </c>
      <c r="E12551" t="s">
        <v>15</v>
      </c>
      <c r="F12551" t="s">
        <v>201</v>
      </c>
      <c r="G12551" t="s">
        <v>202</v>
      </c>
      <c r="H12551" s="1">
        <v>2022</v>
      </c>
      <c r="I12551" s="2">
        <v>5930</v>
      </c>
      <c r="J12551" s="3">
        <v>17523</v>
      </c>
      <c r="K12551">
        <f>Table1[[#This Row],[Total Revenue + Open]]/Table1[[#This Row],[Qty]]</f>
        <v>2.9549747048903878</v>
      </c>
      <c r="L12551">
        <f>Table1[[#This Row],[Total Revenue + Open]]/Table1[[#This Row],[Qty]]</f>
        <v>2.9549747048903878</v>
      </c>
    </row>
    <row r="12552" spans="1:12" hidden="1">
      <c r="A12552" t="s">
        <v>710</v>
      </c>
      <c r="B12552" t="s">
        <v>351</v>
      </c>
      <c r="C12552" t="s">
        <v>351</v>
      </c>
      <c r="D12552" t="s">
        <v>734</v>
      </c>
      <c r="E12552" t="s">
        <v>15</v>
      </c>
      <c r="F12552" t="s">
        <v>201</v>
      </c>
      <c r="G12552" t="s">
        <v>202</v>
      </c>
      <c r="H12552" s="1">
        <v>2022</v>
      </c>
      <c r="I12552" s="2">
        <v>1910</v>
      </c>
      <c r="J12552" s="3">
        <v>5643</v>
      </c>
      <c r="K12552">
        <f>Table1[[#This Row],[Total Revenue + Open]]/Table1[[#This Row],[Qty]]</f>
        <v>2.9544502617801047</v>
      </c>
      <c r="L12552">
        <f>Table1[[#This Row],[Total Revenue + Open]]/Table1[[#This Row],[Qty]]</f>
        <v>2.9544502617801047</v>
      </c>
    </row>
    <row r="12553" spans="1:12" hidden="1">
      <c r="A12553" t="s">
        <v>710</v>
      </c>
      <c r="B12553" t="s">
        <v>351</v>
      </c>
      <c r="C12553" t="s">
        <v>351</v>
      </c>
      <c r="D12553" t="s">
        <v>734</v>
      </c>
      <c r="E12553" t="s">
        <v>15</v>
      </c>
      <c r="F12553" t="s">
        <v>201</v>
      </c>
      <c r="G12553" t="s">
        <v>203</v>
      </c>
      <c r="H12553" s="1">
        <v>2021</v>
      </c>
      <c r="I12553" s="2">
        <v>4925</v>
      </c>
      <c r="J12553" s="3">
        <v>14651</v>
      </c>
      <c r="K12553">
        <f>Table1[[#This Row],[Total Revenue + Open]]/Table1[[#This Row],[Qty]]</f>
        <v>2.9748223350253808</v>
      </c>
      <c r="L12553">
        <f>Table1[[#This Row],[Total Revenue + Open]]/Table1[[#This Row],[Qty]]</f>
        <v>2.9748223350253808</v>
      </c>
    </row>
    <row r="12554" spans="1:12" hidden="1">
      <c r="A12554" t="s">
        <v>710</v>
      </c>
      <c r="B12554" t="s">
        <v>351</v>
      </c>
      <c r="C12554" t="s">
        <v>351</v>
      </c>
      <c r="D12554" t="s">
        <v>734</v>
      </c>
      <c r="E12554" t="s">
        <v>15</v>
      </c>
      <c r="F12554" t="s">
        <v>201</v>
      </c>
      <c r="G12554" t="s">
        <v>203</v>
      </c>
      <c r="H12554" s="1">
        <v>2021</v>
      </c>
      <c r="I12554" s="2">
        <v>2965</v>
      </c>
      <c r="J12554" s="3">
        <v>8820.5</v>
      </c>
      <c r="K12554">
        <f>Table1[[#This Row],[Total Revenue + Open]]/Table1[[#This Row],[Qty]]</f>
        <v>2.9748735244519393</v>
      </c>
      <c r="L12554">
        <f>Table1[[#This Row],[Total Revenue + Open]]/Table1[[#This Row],[Qty]]</f>
        <v>2.9748735244519393</v>
      </c>
    </row>
    <row r="12555" spans="1:12" hidden="1">
      <c r="A12555" t="s">
        <v>710</v>
      </c>
      <c r="B12555" t="s">
        <v>351</v>
      </c>
      <c r="C12555" t="s">
        <v>351</v>
      </c>
      <c r="D12555" t="s">
        <v>734</v>
      </c>
      <c r="E12555" t="s">
        <v>15</v>
      </c>
      <c r="F12555" t="s">
        <v>201</v>
      </c>
      <c r="G12555" t="s">
        <v>203</v>
      </c>
      <c r="H12555" s="1">
        <v>2022</v>
      </c>
      <c r="I12555" s="2">
        <v>3220</v>
      </c>
      <c r="J12555" s="3">
        <v>9568</v>
      </c>
      <c r="K12555">
        <f>Table1[[#This Row],[Total Revenue + Open]]/Table1[[#This Row],[Qty]]</f>
        <v>2.9714285714285715</v>
      </c>
      <c r="L12555">
        <f>Table1[[#This Row],[Total Revenue + Open]]/Table1[[#This Row],[Qty]]</f>
        <v>2.9714285714285715</v>
      </c>
    </row>
    <row r="12556" spans="1:12" hidden="1">
      <c r="A12556" t="s">
        <v>710</v>
      </c>
      <c r="B12556" t="s">
        <v>351</v>
      </c>
      <c r="C12556" t="s">
        <v>351</v>
      </c>
      <c r="D12556" t="s">
        <v>734</v>
      </c>
      <c r="E12556" t="s">
        <v>15</v>
      </c>
      <c r="F12556" t="s">
        <v>201</v>
      </c>
      <c r="G12556" t="s">
        <v>203</v>
      </c>
      <c r="H12556" s="1">
        <v>2022</v>
      </c>
      <c r="I12556" s="2">
        <v>600</v>
      </c>
      <c r="J12556" s="3">
        <v>1794</v>
      </c>
      <c r="K12556">
        <f>Table1[[#This Row],[Total Revenue + Open]]/Table1[[#This Row],[Qty]]</f>
        <v>2.99</v>
      </c>
      <c r="L12556">
        <f>Table1[[#This Row],[Total Revenue + Open]]/Table1[[#This Row],[Qty]]</f>
        <v>2.99</v>
      </c>
    </row>
    <row r="12557" spans="1:12" hidden="1">
      <c r="A12557" t="s">
        <v>710</v>
      </c>
      <c r="B12557" t="s">
        <v>351</v>
      </c>
      <c r="C12557" t="s">
        <v>351</v>
      </c>
      <c r="D12557" t="s">
        <v>734</v>
      </c>
      <c r="E12557" t="s">
        <v>15</v>
      </c>
      <c r="F12557" t="s">
        <v>201</v>
      </c>
      <c r="G12557" t="s">
        <v>203</v>
      </c>
      <c r="H12557" s="1">
        <v>2021</v>
      </c>
      <c r="I12557" s="2">
        <v>12060</v>
      </c>
      <c r="J12557" s="3">
        <v>35640</v>
      </c>
      <c r="K12557">
        <f>Table1[[#This Row],[Total Revenue + Open]]/Table1[[#This Row],[Qty]]</f>
        <v>2.955223880597015</v>
      </c>
      <c r="L12557">
        <f>Table1[[#This Row],[Total Revenue + Open]]/Table1[[#This Row],[Qty]]</f>
        <v>2.955223880597015</v>
      </c>
    </row>
    <row r="12558" spans="1:12" hidden="1">
      <c r="A12558" t="s">
        <v>710</v>
      </c>
      <c r="B12558" t="s">
        <v>351</v>
      </c>
      <c r="C12558" t="s">
        <v>351</v>
      </c>
      <c r="D12558" t="s">
        <v>734</v>
      </c>
      <c r="E12558" t="s">
        <v>15</v>
      </c>
      <c r="F12558" t="s">
        <v>201</v>
      </c>
      <c r="G12558" t="s">
        <v>203</v>
      </c>
      <c r="H12558" s="1">
        <v>2021</v>
      </c>
      <c r="I12558" s="2">
        <v>9150</v>
      </c>
      <c r="J12558" s="3">
        <v>27027</v>
      </c>
      <c r="K12558">
        <f>Table1[[#This Row],[Total Revenue + Open]]/Table1[[#This Row],[Qty]]</f>
        <v>2.9537704918032786</v>
      </c>
      <c r="L12558">
        <f>Table1[[#This Row],[Total Revenue + Open]]/Table1[[#This Row],[Qty]]</f>
        <v>2.9537704918032786</v>
      </c>
    </row>
    <row r="12559" spans="1:12" hidden="1">
      <c r="A12559" t="s">
        <v>710</v>
      </c>
      <c r="B12559" t="s">
        <v>351</v>
      </c>
      <c r="C12559" t="s">
        <v>351</v>
      </c>
      <c r="D12559" t="s">
        <v>734</v>
      </c>
      <c r="E12559" t="s">
        <v>15</v>
      </c>
      <c r="F12559" t="s">
        <v>201</v>
      </c>
      <c r="G12559" t="s">
        <v>203</v>
      </c>
      <c r="H12559" s="1">
        <v>2022</v>
      </c>
      <c r="I12559" s="2">
        <v>5930</v>
      </c>
      <c r="J12559" s="3">
        <v>17523</v>
      </c>
      <c r="K12559">
        <f>Table1[[#This Row],[Total Revenue + Open]]/Table1[[#This Row],[Qty]]</f>
        <v>2.9549747048903878</v>
      </c>
      <c r="L12559">
        <f>Table1[[#This Row],[Total Revenue + Open]]/Table1[[#This Row],[Qty]]</f>
        <v>2.9549747048903878</v>
      </c>
    </row>
    <row r="12560" spans="1:12" hidden="1">
      <c r="A12560" t="s">
        <v>710</v>
      </c>
      <c r="B12560" t="s">
        <v>351</v>
      </c>
      <c r="C12560" t="s">
        <v>351</v>
      </c>
      <c r="D12560" t="s">
        <v>734</v>
      </c>
      <c r="E12560" t="s">
        <v>15</v>
      </c>
      <c r="F12560" t="s">
        <v>201</v>
      </c>
      <c r="G12560" t="s">
        <v>203</v>
      </c>
      <c r="H12560" s="1">
        <v>2022</v>
      </c>
      <c r="I12560" s="2">
        <v>1610</v>
      </c>
      <c r="J12560" s="3">
        <v>4752</v>
      </c>
      <c r="K12560">
        <f>Table1[[#This Row],[Total Revenue + Open]]/Table1[[#This Row],[Qty]]</f>
        <v>2.9515527950310561</v>
      </c>
      <c r="L12560">
        <f>Table1[[#This Row],[Total Revenue + Open]]/Table1[[#This Row],[Qty]]</f>
        <v>2.9515527950310561</v>
      </c>
    </row>
    <row r="12561" spans="1:12" hidden="1">
      <c r="A12561" t="s">
        <v>710</v>
      </c>
      <c r="B12561" t="s">
        <v>351</v>
      </c>
      <c r="C12561" t="s">
        <v>351</v>
      </c>
      <c r="D12561" t="s">
        <v>734</v>
      </c>
      <c r="E12561" t="s">
        <v>15</v>
      </c>
      <c r="F12561" t="s">
        <v>520</v>
      </c>
      <c r="G12561" t="s">
        <v>731</v>
      </c>
      <c r="H12561" s="1">
        <v>2021</v>
      </c>
      <c r="I12561" s="2">
        <v>650</v>
      </c>
      <c r="J12561" s="3">
        <v>1943.5</v>
      </c>
      <c r="K12561">
        <f>Table1[[#This Row],[Total Revenue + Open]]/Table1[[#This Row],[Qty]]</f>
        <v>2.99</v>
      </c>
      <c r="L12561">
        <f>Table1[[#This Row],[Total Revenue + Open]]/Table1[[#This Row],[Qty]]</f>
        <v>2.99</v>
      </c>
    </row>
    <row r="12562" spans="1:12" hidden="1">
      <c r="A12562" t="s">
        <v>710</v>
      </c>
      <c r="B12562" t="s">
        <v>351</v>
      </c>
      <c r="C12562" t="s">
        <v>351</v>
      </c>
      <c r="D12562" t="s">
        <v>734</v>
      </c>
      <c r="E12562" t="s">
        <v>15</v>
      </c>
      <c r="F12562" t="s">
        <v>520</v>
      </c>
      <c r="G12562" t="s">
        <v>731</v>
      </c>
      <c r="H12562" s="1">
        <v>2021</v>
      </c>
      <c r="I12562" s="2">
        <v>650</v>
      </c>
      <c r="J12562" s="3">
        <v>1943.5</v>
      </c>
      <c r="K12562">
        <f>Table1[[#This Row],[Total Revenue + Open]]/Table1[[#This Row],[Qty]]</f>
        <v>2.99</v>
      </c>
      <c r="L12562">
        <f>Table1[[#This Row],[Total Revenue + Open]]/Table1[[#This Row],[Qty]]</f>
        <v>2.99</v>
      </c>
    </row>
    <row r="12563" spans="1:12" hidden="1">
      <c r="A12563" t="s">
        <v>710</v>
      </c>
      <c r="B12563" t="s">
        <v>351</v>
      </c>
      <c r="C12563" t="s">
        <v>351</v>
      </c>
      <c r="D12563" t="s">
        <v>734</v>
      </c>
      <c r="E12563" t="s">
        <v>15</v>
      </c>
      <c r="F12563" t="s">
        <v>520</v>
      </c>
      <c r="G12563" t="s">
        <v>731</v>
      </c>
      <c r="H12563" s="1">
        <v>2022</v>
      </c>
      <c r="I12563" s="2">
        <v>150</v>
      </c>
      <c r="J12563" s="3">
        <v>448.5</v>
      </c>
      <c r="K12563">
        <f>Table1[[#This Row],[Total Revenue + Open]]/Table1[[#This Row],[Qty]]</f>
        <v>2.99</v>
      </c>
      <c r="L12563">
        <f>Table1[[#This Row],[Total Revenue + Open]]/Table1[[#This Row],[Qty]]</f>
        <v>2.99</v>
      </c>
    </row>
    <row r="12564" spans="1:12" hidden="1">
      <c r="A12564" t="s">
        <v>710</v>
      </c>
      <c r="B12564" t="s">
        <v>351</v>
      </c>
      <c r="C12564" t="s">
        <v>351</v>
      </c>
      <c r="D12564" t="s">
        <v>734</v>
      </c>
      <c r="E12564" t="s">
        <v>15</v>
      </c>
      <c r="F12564" t="s">
        <v>520</v>
      </c>
      <c r="G12564" t="s">
        <v>731</v>
      </c>
      <c r="H12564" s="1">
        <v>2022</v>
      </c>
      <c r="I12564" s="2">
        <v>950</v>
      </c>
      <c r="J12564" s="3">
        <v>2840.5</v>
      </c>
      <c r="K12564">
        <f>Table1[[#This Row],[Total Revenue + Open]]/Table1[[#This Row],[Qty]]</f>
        <v>2.99</v>
      </c>
      <c r="L12564">
        <f>Table1[[#This Row],[Total Revenue + Open]]/Table1[[#This Row],[Qty]]</f>
        <v>2.99</v>
      </c>
    </row>
    <row r="12565" spans="1:12" hidden="1">
      <c r="A12565" t="s">
        <v>710</v>
      </c>
      <c r="B12565" t="s">
        <v>351</v>
      </c>
      <c r="C12565" t="s">
        <v>351</v>
      </c>
      <c r="D12565" t="s">
        <v>734</v>
      </c>
      <c r="E12565" t="s">
        <v>15</v>
      </c>
      <c r="F12565" t="s">
        <v>520</v>
      </c>
      <c r="G12565" t="s">
        <v>731</v>
      </c>
      <c r="H12565" s="1">
        <v>2020</v>
      </c>
      <c r="I12565" s="2">
        <v>300</v>
      </c>
      <c r="J12565" s="3">
        <v>891</v>
      </c>
      <c r="K12565">
        <f>Table1[[#This Row],[Total Revenue + Open]]/Table1[[#This Row],[Qty]]</f>
        <v>2.97</v>
      </c>
      <c r="L12565">
        <f>Table1[[#This Row],[Total Revenue + Open]]/Table1[[#This Row],[Qty]]</f>
        <v>2.97</v>
      </c>
    </row>
    <row r="12566" spans="1:12" hidden="1">
      <c r="A12566" t="s">
        <v>710</v>
      </c>
      <c r="B12566" t="s">
        <v>351</v>
      </c>
      <c r="C12566" t="s">
        <v>351</v>
      </c>
      <c r="D12566" t="s">
        <v>734</v>
      </c>
      <c r="E12566" t="s">
        <v>15</v>
      </c>
      <c r="F12566" t="s">
        <v>520</v>
      </c>
      <c r="G12566" t="s">
        <v>731</v>
      </c>
      <c r="H12566" s="1">
        <v>2020</v>
      </c>
      <c r="I12566" s="2">
        <v>15075</v>
      </c>
      <c r="J12566" s="3">
        <v>44550</v>
      </c>
      <c r="K12566">
        <f>Table1[[#This Row],[Total Revenue + Open]]/Table1[[#This Row],[Qty]]</f>
        <v>2.955223880597015</v>
      </c>
      <c r="L12566">
        <f>Table1[[#This Row],[Total Revenue + Open]]/Table1[[#This Row],[Qty]]</f>
        <v>2.955223880597015</v>
      </c>
    </row>
    <row r="12567" spans="1:12" hidden="1">
      <c r="A12567" t="s">
        <v>710</v>
      </c>
      <c r="B12567" t="s">
        <v>351</v>
      </c>
      <c r="C12567" t="s">
        <v>351</v>
      </c>
      <c r="D12567" t="s">
        <v>734</v>
      </c>
      <c r="E12567" t="s">
        <v>15</v>
      </c>
      <c r="F12567" t="s">
        <v>520</v>
      </c>
      <c r="G12567" t="s">
        <v>731</v>
      </c>
      <c r="H12567" s="1">
        <v>2020</v>
      </c>
      <c r="I12567" s="2">
        <v>7640</v>
      </c>
      <c r="J12567" s="3">
        <v>22572</v>
      </c>
      <c r="K12567">
        <f>Table1[[#This Row],[Total Revenue + Open]]/Table1[[#This Row],[Qty]]</f>
        <v>2.9544502617801047</v>
      </c>
      <c r="L12567">
        <f>Table1[[#This Row],[Total Revenue + Open]]/Table1[[#This Row],[Qty]]</f>
        <v>2.9544502617801047</v>
      </c>
    </row>
    <row r="12568" spans="1:12" hidden="1">
      <c r="A12568" t="s">
        <v>710</v>
      </c>
      <c r="B12568" t="s">
        <v>351</v>
      </c>
      <c r="C12568" t="s">
        <v>351</v>
      </c>
      <c r="D12568" t="s">
        <v>734</v>
      </c>
      <c r="E12568" t="s">
        <v>15</v>
      </c>
      <c r="F12568" t="s">
        <v>520</v>
      </c>
      <c r="G12568" t="s">
        <v>731</v>
      </c>
      <c r="H12568" s="1">
        <v>2020</v>
      </c>
      <c r="I12568" s="2">
        <v>11760</v>
      </c>
      <c r="J12568" s="3">
        <v>34749</v>
      </c>
      <c r="K12568">
        <f>Table1[[#This Row],[Total Revenue + Open]]/Table1[[#This Row],[Qty]]</f>
        <v>2.9548469387755101</v>
      </c>
      <c r="L12568">
        <f>Table1[[#This Row],[Total Revenue + Open]]/Table1[[#This Row],[Qty]]</f>
        <v>2.9548469387755101</v>
      </c>
    </row>
    <row r="12569" spans="1:12" hidden="1">
      <c r="A12569" t="s">
        <v>710</v>
      </c>
      <c r="B12569" t="s">
        <v>351</v>
      </c>
      <c r="C12569" t="s">
        <v>351</v>
      </c>
      <c r="D12569" t="s">
        <v>734</v>
      </c>
      <c r="E12569" t="s">
        <v>15</v>
      </c>
      <c r="F12569" t="s">
        <v>520</v>
      </c>
      <c r="G12569" t="s">
        <v>731</v>
      </c>
      <c r="H12569" s="1">
        <v>2020</v>
      </c>
      <c r="I12569" s="2">
        <v>250</v>
      </c>
      <c r="J12569" s="3">
        <v>742.5</v>
      </c>
      <c r="K12569">
        <f>Table1[[#This Row],[Total Revenue + Open]]/Table1[[#This Row],[Qty]]</f>
        <v>2.97</v>
      </c>
      <c r="L12569">
        <f>Table1[[#This Row],[Total Revenue + Open]]/Table1[[#This Row],[Qty]]</f>
        <v>2.97</v>
      </c>
    </row>
    <row r="12570" spans="1:12" hidden="1">
      <c r="A12570" t="s">
        <v>710</v>
      </c>
      <c r="B12570" t="s">
        <v>351</v>
      </c>
      <c r="C12570" t="s">
        <v>351</v>
      </c>
      <c r="D12570" t="s">
        <v>734</v>
      </c>
      <c r="E12570" t="s">
        <v>15</v>
      </c>
      <c r="F12570" t="s">
        <v>520</v>
      </c>
      <c r="G12570" t="s">
        <v>731</v>
      </c>
      <c r="H12570" s="1">
        <v>2020</v>
      </c>
      <c r="I12570" s="2">
        <v>10350</v>
      </c>
      <c r="J12570" s="3">
        <v>30591</v>
      </c>
      <c r="K12570">
        <f>Table1[[#This Row],[Total Revenue + Open]]/Table1[[#This Row],[Qty]]</f>
        <v>2.9556521739130437</v>
      </c>
      <c r="L12570">
        <f>Table1[[#This Row],[Total Revenue + Open]]/Table1[[#This Row],[Qty]]</f>
        <v>2.9556521739130437</v>
      </c>
    </row>
    <row r="12571" spans="1:12" hidden="1">
      <c r="A12571" t="s">
        <v>710</v>
      </c>
      <c r="B12571" t="s">
        <v>351</v>
      </c>
      <c r="C12571" t="s">
        <v>351</v>
      </c>
      <c r="D12571" t="s">
        <v>734</v>
      </c>
      <c r="E12571" t="s">
        <v>15</v>
      </c>
      <c r="F12571" t="s">
        <v>520</v>
      </c>
      <c r="G12571" t="s">
        <v>731</v>
      </c>
      <c r="H12571" s="1">
        <v>2020</v>
      </c>
      <c r="I12571" s="2">
        <v>3015</v>
      </c>
      <c r="J12571" s="3">
        <v>8910</v>
      </c>
      <c r="K12571">
        <f>Table1[[#This Row],[Total Revenue + Open]]/Table1[[#This Row],[Qty]]</f>
        <v>2.955223880597015</v>
      </c>
      <c r="L12571">
        <f>Table1[[#This Row],[Total Revenue + Open]]/Table1[[#This Row],[Qty]]</f>
        <v>2.955223880597015</v>
      </c>
    </row>
    <row r="12572" spans="1:12" hidden="1">
      <c r="A12572" t="s">
        <v>710</v>
      </c>
      <c r="B12572" t="s">
        <v>351</v>
      </c>
      <c r="C12572" t="s">
        <v>351</v>
      </c>
      <c r="D12572" t="s">
        <v>734</v>
      </c>
      <c r="E12572" t="s">
        <v>15</v>
      </c>
      <c r="F12572" t="s">
        <v>520</v>
      </c>
      <c r="G12572" t="s">
        <v>731</v>
      </c>
      <c r="H12572" s="1">
        <v>2021</v>
      </c>
      <c r="I12572" s="2">
        <v>19300</v>
      </c>
      <c r="J12572" s="3">
        <v>57024</v>
      </c>
      <c r="K12572">
        <f>Table1[[#This Row],[Total Revenue + Open]]/Table1[[#This Row],[Qty]]</f>
        <v>2.9546113989637304</v>
      </c>
      <c r="L12572">
        <f>Table1[[#This Row],[Total Revenue + Open]]/Table1[[#This Row],[Qty]]</f>
        <v>2.9546113989637304</v>
      </c>
    </row>
    <row r="12573" spans="1:12" hidden="1">
      <c r="A12573" t="s">
        <v>710</v>
      </c>
      <c r="B12573" t="s">
        <v>351</v>
      </c>
      <c r="C12573" t="s">
        <v>351</v>
      </c>
      <c r="D12573" t="s">
        <v>734</v>
      </c>
      <c r="E12573" t="s">
        <v>15</v>
      </c>
      <c r="F12573" t="s">
        <v>520</v>
      </c>
      <c r="G12573" t="s">
        <v>731</v>
      </c>
      <c r="H12573" s="1">
        <v>2021</v>
      </c>
      <c r="I12573" s="2">
        <v>20550</v>
      </c>
      <c r="J12573" s="3">
        <v>60736.5</v>
      </c>
      <c r="K12573">
        <f>Table1[[#This Row],[Total Revenue + Open]]/Table1[[#This Row],[Qty]]</f>
        <v>2.9555474452554744</v>
      </c>
      <c r="L12573">
        <f>Table1[[#This Row],[Total Revenue + Open]]/Table1[[#This Row],[Qty]]</f>
        <v>2.9555474452554744</v>
      </c>
    </row>
    <row r="12574" spans="1:12" hidden="1">
      <c r="A12574" t="s">
        <v>710</v>
      </c>
      <c r="B12574" t="s">
        <v>351</v>
      </c>
      <c r="C12574" t="s">
        <v>351</v>
      </c>
      <c r="D12574" t="s">
        <v>734</v>
      </c>
      <c r="E12574" t="s">
        <v>15</v>
      </c>
      <c r="F12574" t="s">
        <v>520</v>
      </c>
      <c r="G12574" t="s">
        <v>731</v>
      </c>
      <c r="H12574" s="1">
        <v>2021</v>
      </c>
      <c r="I12574" s="2">
        <v>10855</v>
      </c>
      <c r="J12574" s="3">
        <v>32076</v>
      </c>
      <c r="K12574">
        <f>Table1[[#This Row],[Total Revenue + Open]]/Table1[[#This Row],[Qty]]</f>
        <v>2.954951635191156</v>
      </c>
      <c r="L12574">
        <f>Table1[[#This Row],[Total Revenue + Open]]/Table1[[#This Row],[Qty]]</f>
        <v>2.954951635191156</v>
      </c>
    </row>
    <row r="12575" spans="1:12" hidden="1">
      <c r="A12575" t="s">
        <v>710</v>
      </c>
      <c r="B12575" t="s">
        <v>351</v>
      </c>
      <c r="C12575" t="s">
        <v>351</v>
      </c>
      <c r="D12575" t="s">
        <v>734</v>
      </c>
      <c r="E12575" t="s">
        <v>15</v>
      </c>
      <c r="F12575" t="s">
        <v>520</v>
      </c>
      <c r="G12575" t="s">
        <v>731</v>
      </c>
      <c r="H12575" s="1">
        <v>2021</v>
      </c>
      <c r="I12575" s="2">
        <v>5830</v>
      </c>
      <c r="J12575" s="3">
        <v>17226</v>
      </c>
      <c r="K12575">
        <f>Table1[[#This Row],[Total Revenue + Open]]/Table1[[#This Row],[Qty]]</f>
        <v>2.9547169811320755</v>
      </c>
      <c r="L12575">
        <f>Table1[[#This Row],[Total Revenue + Open]]/Table1[[#This Row],[Qty]]</f>
        <v>2.9547169811320755</v>
      </c>
    </row>
    <row r="12576" spans="1:12" hidden="1">
      <c r="A12576" t="s">
        <v>710</v>
      </c>
      <c r="B12576" t="s">
        <v>351</v>
      </c>
      <c r="C12576" t="s">
        <v>351</v>
      </c>
      <c r="D12576" t="s">
        <v>734</v>
      </c>
      <c r="E12576" t="s">
        <v>15</v>
      </c>
      <c r="F12576" t="s">
        <v>520</v>
      </c>
      <c r="G12576" t="s">
        <v>731</v>
      </c>
      <c r="H12576" s="1">
        <v>2021</v>
      </c>
      <c r="I12576" s="2">
        <v>6435</v>
      </c>
      <c r="J12576" s="3">
        <v>19008</v>
      </c>
      <c r="K12576">
        <f>Table1[[#This Row],[Total Revenue + Open]]/Table1[[#This Row],[Qty]]</f>
        <v>2.953846153846154</v>
      </c>
      <c r="L12576">
        <f>Table1[[#This Row],[Total Revenue + Open]]/Table1[[#This Row],[Qty]]</f>
        <v>2.953846153846154</v>
      </c>
    </row>
    <row r="12577" spans="1:12" hidden="1">
      <c r="A12577" t="s">
        <v>710</v>
      </c>
      <c r="B12577" t="s">
        <v>351</v>
      </c>
      <c r="C12577" t="s">
        <v>351</v>
      </c>
      <c r="D12577" t="s">
        <v>734</v>
      </c>
      <c r="E12577" t="s">
        <v>15</v>
      </c>
      <c r="F12577" t="s">
        <v>520</v>
      </c>
      <c r="G12577" t="s">
        <v>731</v>
      </c>
      <c r="H12577" s="1">
        <v>2022</v>
      </c>
      <c r="I12577" s="2">
        <v>5530</v>
      </c>
      <c r="J12577" s="3">
        <v>16335</v>
      </c>
      <c r="K12577">
        <f>Table1[[#This Row],[Total Revenue + Open]]/Table1[[#This Row],[Qty]]</f>
        <v>2.953887884267631</v>
      </c>
      <c r="L12577">
        <f>Table1[[#This Row],[Total Revenue + Open]]/Table1[[#This Row],[Qty]]</f>
        <v>2.953887884267631</v>
      </c>
    </row>
    <row r="12578" spans="1:12" hidden="1">
      <c r="A12578" t="s">
        <v>710</v>
      </c>
      <c r="B12578" t="s">
        <v>351</v>
      </c>
      <c r="C12578" t="s">
        <v>351</v>
      </c>
      <c r="D12578" t="s">
        <v>734</v>
      </c>
      <c r="E12578" t="s">
        <v>15</v>
      </c>
      <c r="F12578" t="s">
        <v>520</v>
      </c>
      <c r="G12578" t="s">
        <v>731</v>
      </c>
      <c r="H12578" s="1">
        <v>2022</v>
      </c>
      <c r="I12578" s="2">
        <v>700</v>
      </c>
      <c r="J12578" s="3">
        <v>2079</v>
      </c>
      <c r="K12578">
        <f>Table1[[#This Row],[Total Revenue + Open]]/Table1[[#This Row],[Qty]]</f>
        <v>2.97</v>
      </c>
      <c r="L12578">
        <f>Table1[[#This Row],[Total Revenue + Open]]/Table1[[#This Row],[Qty]]</f>
        <v>2.97</v>
      </c>
    </row>
    <row r="12579" spans="1:12" hidden="1">
      <c r="A12579" t="s">
        <v>710</v>
      </c>
      <c r="B12579" t="s">
        <v>351</v>
      </c>
      <c r="C12579" t="s">
        <v>351</v>
      </c>
      <c r="D12579" t="s">
        <v>734</v>
      </c>
      <c r="E12579" t="s">
        <v>15</v>
      </c>
      <c r="F12579" t="s">
        <v>520</v>
      </c>
      <c r="G12579" t="s">
        <v>732</v>
      </c>
      <c r="H12579" s="1">
        <v>2021</v>
      </c>
      <c r="I12579" s="2">
        <v>650</v>
      </c>
      <c r="J12579" s="3">
        <v>1943.5</v>
      </c>
      <c r="K12579">
        <f>Table1[[#This Row],[Total Revenue + Open]]/Table1[[#This Row],[Qty]]</f>
        <v>2.99</v>
      </c>
      <c r="L12579">
        <f>Table1[[#This Row],[Total Revenue + Open]]/Table1[[#This Row],[Qty]]</f>
        <v>2.99</v>
      </c>
    </row>
    <row r="12580" spans="1:12" hidden="1">
      <c r="A12580" t="s">
        <v>710</v>
      </c>
      <c r="B12580" t="s">
        <v>351</v>
      </c>
      <c r="C12580" t="s">
        <v>351</v>
      </c>
      <c r="D12580" t="s">
        <v>734</v>
      </c>
      <c r="E12580" t="s">
        <v>15</v>
      </c>
      <c r="F12580" t="s">
        <v>520</v>
      </c>
      <c r="G12580" t="s">
        <v>732</v>
      </c>
      <c r="H12580" s="1">
        <v>2021</v>
      </c>
      <c r="I12580" s="2">
        <v>650</v>
      </c>
      <c r="J12580" s="3">
        <v>1943.5</v>
      </c>
      <c r="K12580">
        <f>Table1[[#This Row],[Total Revenue + Open]]/Table1[[#This Row],[Qty]]</f>
        <v>2.99</v>
      </c>
      <c r="L12580">
        <f>Table1[[#This Row],[Total Revenue + Open]]/Table1[[#This Row],[Qty]]</f>
        <v>2.99</v>
      </c>
    </row>
    <row r="12581" spans="1:12" hidden="1">
      <c r="A12581" t="s">
        <v>710</v>
      </c>
      <c r="B12581" t="s">
        <v>351</v>
      </c>
      <c r="C12581" t="s">
        <v>351</v>
      </c>
      <c r="D12581" t="s">
        <v>734</v>
      </c>
      <c r="E12581" t="s">
        <v>15</v>
      </c>
      <c r="F12581" t="s">
        <v>520</v>
      </c>
      <c r="G12581" t="s">
        <v>732</v>
      </c>
      <c r="H12581" s="1">
        <v>2022</v>
      </c>
      <c r="I12581" s="2">
        <v>150</v>
      </c>
      <c r="J12581" s="3">
        <v>448.5</v>
      </c>
      <c r="K12581">
        <f>Table1[[#This Row],[Total Revenue + Open]]/Table1[[#This Row],[Qty]]</f>
        <v>2.99</v>
      </c>
      <c r="L12581">
        <f>Table1[[#This Row],[Total Revenue + Open]]/Table1[[#This Row],[Qty]]</f>
        <v>2.99</v>
      </c>
    </row>
    <row r="12582" spans="1:12" hidden="1">
      <c r="A12582" t="s">
        <v>710</v>
      </c>
      <c r="B12582" t="s">
        <v>351</v>
      </c>
      <c r="C12582" t="s">
        <v>351</v>
      </c>
      <c r="D12582" t="s">
        <v>734</v>
      </c>
      <c r="E12582" t="s">
        <v>15</v>
      </c>
      <c r="F12582" t="s">
        <v>520</v>
      </c>
      <c r="G12582" t="s">
        <v>732</v>
      </c>
      <c r="H12582" s="1">
        <v>2022</v>
      </c>
      <c r="I12582" s="2">
        <v>950</v>
      </c>
      <c r="J12582" s="3">
        <v>2840.5</v>
      </c>
      <c r="K12582">
        <f>Table1[[#This Row],[Total Revenue + Open]]/Table1[[#This Row],[Qty]]</f>
        <v>2.99</v>
      </c>
      <c r="L12582">
        <f>Table1[[#This Row],[Total Revenue + Open]]/Table1[[#This Row],[Qty]]</f>
        <v>2.99</v>
      </c>
    </row>
    <row r="12583" spans="1:12" hidden="1">
      <c r="A12583" t="s">
        <v>710</v>
      </c>
      <c r="B12583" t="s">
        <v>351</v>
      </c>
      <c r="C12583" t="s">
        <v>351</v>
      </c>
      <c r="D12583" t="s">
        <v>734</v>
      </c>
      <c r="E12583" t="s">
        <v>15</v>
      </c>
      <c r="F12583" t="s">
        <v>520</v>
      </c>
      <c r="G12583" t="s">
        <v>732</v>
      </c>
      <c r="H12583" s="1">
        <v>2020</v>
      </c>
      <c r="I12583" s="2">
        <v>300</v>
      </c>
      <c r="J12583" s="3">
        <v>891</v>
      </c>
      <c r="K12583">
        <f>Table1[[#This Row],[Total Revenue + Open]]/Table1[[#This Row],[Qty]]</f>
        <v>2.97</v>
      </c>
      <c r="L12583">
        <f>Table1[[#This Row],[Total Revenue + Open]]/Table1[[#This Row],[Qty]]</f>
        <v>2.97</v>
      </c>
    </row>
    <row r="12584" spans="1:12" hidden="1">
      <c r="A12584" t="s">
        <v>710</v>
      </c>
      <c r="B12584" t="s">
        <v>351</v>
      </c>
      <c r="C12584" t="s">
        <v>351</v>
      </c>
      <c r="D12584" t="s">
        <v>734</v>
      </c>
      <c r="E12584" t="s">
        <v>15</v>
      </c>
      <c r="F12584" t="s">
        <v>520</v>
      </c>
      <c r="G12584" t="s">
        <v>732</v>
      </c>
      <c r="H12584" s="1">
        <v>2020</v>
      </c>
      <c r="I12584" s="2">
        <v>15075</v>
      </c>
      <c r="J12584" s="3">
        <v>44550</v>
      </c>
      <c r="K12584">
        <f>Table1[[#This Row],[Total Revenue + Open]]/Table1[[#This Row],[Qty]]</f>
        <v>2.955223880597015</v>
      </c>
      <c r="L12584">
        <f>Table1[[#This Row],[Total Revenue + Open]]/Table1[[#This Row],[Qty]]</f>
        <v>2.955223880597015</v>
      </c>
    </row>
    <row r="12585" spans="1:12" hidden="1">
      <c r="A12585" t="s">
        <v>710</v>
      </c>
      <c r="B12585" t="s">
        <v>351</v>
      </c>
      <c r="C12585" t="s">
        <v>351</v>
      </c>
      <c r="D12585" t="s">
        <v>734</v>
      </c>
      <c r="E12585" t="s">
        <v>15</v>
      </c>
      <c r="F12585" t="s">
        <v>520</v>
      </c>
      <c r="G12585" t="s">
        <v>732</v>
      </c>
      <c r="H12585" s="1">
        <v>2020</v>
      </c>
      <c r="I12585" s="2">
        <v>7640</v>
      </c>
      <c r="J12585" s="3">
        <v>22572</v>
      </c>
      <c r="K12585">
        <f>Table1[[#This Row],[Total Revenue + Open]]/Table1[[#This Row],[Qty]]</f>
        <v>2.9544502617801047</v>
      </c>
      <c r="L12585">
        <f>Table1[[#This Row],[Total Revenue + Open]]/Table1[[#This Row],[Qty]]</f>
        <v>2.9544502617801047</v>
      </c>
    </row>
    <row r="12586" spans="1:12" hidden="1">
      <c r="A12586" t="s">
        <v>710</v>
      </c>
      <c r="B12586" t="s">
        <v>351</v>
      </c>
      <c r="C12586" t="s">
        <v>351</v>
      </c>
      <c r="D12586" t="s">
        <v>734</v>
      </c>
      <c r="E12586" t="s">
        <v>15</v>
      </c>
      <c r="F12586" t="s">
        <v>520</v>
      </c>
      <c r="G12586" t="s">
        <v>732</v>
      </c>
      <c r="H12586" s="1">
        <v>2020</v>
      </c>
      <c r="I12586" s="2">
        <v>11760</v>
      </c>
      <c r="J12586" s="3">
        <v>34749</v>
      </c>
      <c r="K12586">
        <f>Table1[[#This Row],[Total Revenue + Open]]/Table1[[#This Row],[Qty]]</f>
        <v>2.9548469387755101</v>
      </c>
      <c r="L12586">
        <f>Table1[[#This Row],[Total Revenue + Open]]/Table1[[#This Row],[Qty]]</f>
        <v>2.9548469387755101</v>
      </c>
    </row>
    <row r="12587" spans="1:12" hidden="1">
      <c r="A12587" t="s">
        <v>710</v>
      </c>
      <c r="B12587" t="s">
        <v>351</v>
      </c>
      <c r="C12587" t="s">
        <v>351</v>
      </c>
      <c r="D12587" t="s">
        <v>734</v>
      </c>
      <c r="E12587" t="s">
        <v>15</v>
      </c>
      <c r="F12587" t="s">
        <v>520</v>
      </c>
      <c r="G12587" t="s">
        <v>732</v>
      </c>
      <c r="H12587" s="1">
        <v>2020</v>
      </c>
      <c r="I12587" s="2">
        <v>250</v>
      </c>
      <c r="J12587" s="3">
        <v>742.5</v>
      </c>
      <c r="K12587">
        <f>Table1[[#This Row],[Total Revenue + Open]]/Table1[[#This Row],[Qty]]</f>
        <v>2.97</v>
      </c>
      <c r="L12587">
        <f>Table1[[#This Row],[Total Revenue + Open]]/Table1[[#This Row],[Qty]]</f>
        <v>2.97</v>
      </c>
    </row>
    <row r="12588" spans="1:12" hidden="1">
      <c r="A12588" t="s">
        <v>710</v>
      </c>
      <c r="B12588" t="s">
        <v>351</v>
      </c>
      <c r="C12588" t="s">
        <v>351</v>
      </c>
      <c r="D12588" t="s">
        <v>734</v>
      </c>
      <c r="E12588" t="s">
        <v>15</v>
      </c>
      <c r="F12588" t="s">
        <v>520</v>
      </c>
      <c r="G12588" t="s">
        <v>732</v>
      </c>
      <c r="H12588" s="1">
        <v>2020</v>
      </c>
      <c r="I12588" s="2">
        <v>10350</v>
      </c>
      <c r="J12588" s="3">
        <v>30591</v>
      </c>
      <c r="K12588">
        <f>Table1[[#This Row],[Total Revenue + Open]]/Table1[[#This Row],[Qty]]</f>
        <v>2.9556521739130437</v>
      </c>
      <c r="L12588">
        <f>Table1[[#This Row],[Total Revenue + Open]]/Table1[[#This Row],[Qty]]</f>
        <v>2.9556521739130437</v>
      </c>
    </row>
    <row r="12589" spans="1:12" hidden="1">
      <c r="A12589" t="s">
        <v>710</v>
      </c>
      <c r="B12589" t="s">
        <v>351</v>
      </c>
      <c r="C12589" t="s">
        <v>351</v>
      </c>
      <c r="D12589" t="s">
        <v>734</v>
      </c>
      <c r="E12589" t="s">
        <v>15</v>
      </c>
      <c r="F12589" t="s">
        <v>520</v>
      </c>
      <c r="G12589" t="s">
        <v>732</v>
      </c>
      <c r="H12589" s="1">
        <v>2020</v>
      </c>
      <c r="I12589" s="2">
        <v>3015</v>
      </c>
      <c r="J12589" s="3">
        <v>8910</v>
      </c>
      <c r="K12589">
        <f>Table1[[#This Row],[Total Revenue + Open]]/Table1[[#This Row],[Qty]]</f>
        <v>2.955223880597015</v>
      </c>
      <c r="L12589">
        <f>Table1[[#This Row],[Total Revenue + Open]]/Table1[[#This Row],[Qty]]</f>
        <v>2.955223880597015</v>
      </c>
    </row>
    <row r="12590" spans="1:12" hidden="1">
      <c r="A12590" t="s">
        <v>710</v>
      </c>
      <c r="B12590" t="s">
        <v>351</v>
      </c>
      <c r="C12590" t="s">
        <v>351</v>
      </c>
      <c r="D12590" t="s">
        <v>734</v>
      </c>
      <c r="E12590" t="s">
        <v>15</v>
      </c>
      <c r="F12590" t="s">
        <v>520</v>
      </c>
      <c r="G12590" t="s">
        <v>732</v>
      </c>
      <c r="H12590" s="1">
        <v>2021</v>
      </c>
      <c r="I12590" s="2">
        <v>19300</v>
      </c>
      <c r="J12590" s="3">
        <v>57024</v>
      </c>
      <c r="K12590">
        <f>Table1[[#This Row],[Total Revenue + Open]]/Table1[[#This Row],[Qty]]</f>
        <v>2.9546113989637304</v>
      </c>
      <c r="L12590">
        <f>Table1[[#This Row],[Total Revenue + Open]]/Table1[[#This Row],[Qty]]</f>
        <v>2.9546113989637304</v>
      </c>
    </row>
    <row r="12591" spans="1:12" hidden="1">
      <c r="A12591" t="s">
        <v>710</v>
      </c>
      <c r="B12591" t="s">
        <v>351</v>
      </c>
      <c r="C12591" t="s">
        <v>351</v>
      </c>
      <c r="D12591" t="s">
        <v>734</v>
      </c>
      <c r="E12591" t="s">
        <v>15</v>
      </c>
      <c r="F12591" t="s">
        <v>520</v>
      </c>
      <c r="G12591" t="s">
        <v>732</v>
      </c>
      <c r="H12591" s="1">
        <v>2021</v>
      </c>
      <c r="I12591" s="2">
        <v>20550</v>
      </c>
      <c r="J12591" s="3">
        <v>60736.5</v>
      </c>
      <c r="K12591">
        <f>Table1[[#This Row],[Total Revenue + Open]]/Table1[[#This Row],[Qty]]</f>
        <v>2.9555474452554744</v>
      </c>
      <c r="L12591">
        <f>Table1[[#This Row],[Total Revenue + Open]]/Table1[[#This Row],[Qty]]</f>
        <v>2.9555474452554744</v>
      </c>
    </row>
    <row r="12592" spans="1:12" hidden="1">
      <c r="A12592" t="s">
        <v>710</v>
      </c>
      <c r="B12592" t="s">
        <v>351</v>
      </c>
      <c r="C12592" t="s">
        <v>351</v>
      </c>
      <c r="D12592" t="s">
        <v>734</v>
      </c>
      <c r="E12592" t="s">
        <v>15</v>
      </c>
      <c r="F12592" t="s">
        <v>520</v>
      </c>
      <c r="G12592" t="s">
        <v>732</v>
      </c>
      <c r="H12592" s="1">
        <v>2021</v>
      </c>
      <c r="I12592" s="2">
        <v>10855</v>
      </c>
      <c r="J12592" s="3">
        <v>32076</v>
      </c>
      <c r="K12592">
        <f>Table1[[#This Row],[Total Revenue + Open]]/Table1[[#This Row],[Qty]]</f>
        <v>2.954951635191156</v>
      </c>
      <c r="L12592">
        <f>Table1[[#This Row],[Total Revenue + Open]]/Table1[[#This Row],[Qty]]</f>
        <v>2.954951635191156</v>
      </c>
    </row>
    <row r="12593" spans="1:12" hidden="1">
      <c r="A12593" t="s">
        <v>710</v>
      </c>
      <c r="B12593" t="s">
        <v>351</v>
      </c>
      <c r="C12593" t="s">
        <v>351</v>
      </c>
      <c r="D12593" t="s">
        <v>734</v>
      </c>
      <c r="E12593" t="s">
        <v>15</v>
      </c>
      <c r="F12593" t="s">
        <v>520</v>
      </c>
      <c r="G12593" t="s">
        <v>732</v>
      </c>
      <c r="H12593" s="1">
        <v>2021</v>
      </c>
      <c r="I12593" s="2">
        <v>5830</v>
      </c>
      <c r="J12593" s="3">
        <v>17226</v>
      </c>
      <c r="K12593">
        <f>Table1[[#This Row],[Total Revenue + Open]]/Table1[[#This Row],[Qty]]</f>
        <v>2.9547169811320755</v>
      </c>
      <c r="L12593">
        <f>Table1[[#This Row],[Total Revenue + Open]]/Table1[[#This Row],[Qty]]</f>
        <v>2.9547169811320755</v>
      </c>
    </row>
    <row r="12594" spans="1:12" hidden="1">
      <c r="A12594" t="s">
        <v>710</v>
      </c>
      <c r="B12594" t="s">
        <v>351</v>
      </c>
      <c r="C12594" t="s">
        <v>351</v>
      </c>
      <c r="D12594" t="s">
        <v>734</v>
      </c>
      <c r="E12594" t="s">
        <v>15</v>
      </c>
      <c r="F12594" t="s">
        <v>520</v>
      </c>
      <c r="G12594" t="s">
        <v>732</v>
      </c>
      <c r="H12594" s="1">
        <v>2021</v>
      </c>
      <c r="I12594" s="2">
        <v>6435</v>
      </c>
      <c r="J12594" s="3">
        <v>19008</v>
      </c>
      <c r="K12594">
        <f>Table1[[#This Row],[Total Revenue + Open]]/Table1[[#This Row],[Qty]]</f>
        <v>2.953846153846154</v>
      </c>
      <c r="L12594">
        <f>Table1[[#This Row],[Total Revenue + Open]]/Table1[[#This Row],[Qty]]</f>
        <v>2.953846153846154</v>
      </c>
    </row>
    <row r="12595" spans="1:12" hidden="1">
      <c r="A12595" t="s">
        <v>710</v>
      </c>
      <c r="B12595" t="s">
        <v>351</v>
      </c>
      <c r="C12595" t="s">
        <v>351</v>
      </c>
      <c r="D12595" t="s">
        <v>734</v>
      </c>
      <c r="E12595" t="s">
        <v>15</v>
      </c>
      <c r="F12595" t="s">
        <v>520</v>
      </c>
      <c r="G12595" t="s">
        <v>732</v>
      </c>
      <c r="H12595" s="1">
        <v>2022</v>
      </c>
      <c r="I12595" s="2">
        <v>5530</v>
      </c>
      <c r="J12595" s="3">
        <v>16335</v>
      </c>
      <c r="K12595">
        <f>Table1[[#This Row],[Total Revenue + Open]]/Table1[[#This Row],[Qty]]</f>
        <v>2.953887884267631</v>
      </c>
      <c r="L12595">
        <f>Table1[[#This Row],[Total Revenue + Open]]/Table1[[#This Row],[Qty]]</f>
        <v>2.953887884267631</v>
      </c>
    </row>
    <row r="12596" spans="1:12" hidden="1">
      <c r="A12596" t="s">
        <v>710</v>
      </c>
      <c r="B12596" t="s">
        <v>351</v>
      </c>
      <c r="C12596" t="s">
        <v>351</v>
      </c>
      <c r="D12596" t="s">
        <v>734</v>
      </c>
      <c r="E12596" t="s">
        <v>15</v>
      </c>
      <c r="F12596" t="s">
        <v>520</v>
      </c>
      <c r="G12596" t="s">
        <v>732</v>
      </c>
      <c r="H12596" s="1">
        <v>2022</v>
      </c>
      <c r="I12596" s="2">
        <v>700</v>
      </c>
      <c r="J12596" s="3">
        <v>2079</v>
      </c>
      <c r="K12596">
        <f>Table1[[#This Row],[Total Revenue + Open]]/Table1[[#This Row],[Qty]]</f>
        <v>2.97</v>
      </c>
      <c r="L12596">
        <f>Table1[[#This Row],[Total Revenue + Open]]/Table1[[#This Row],[Qty]]</f>
        <v>2.97</v>
      </c>
    </row>
    <row r="12597" spans="1:12" hidden="1">
      <c r="A12597" t="s">
        <v>710</v>
      </c>
      <c r="B12597" t="s">
        <v>351</v>
      </c>
      <c r="C12597" t="s">
        <v>351</v>
      </c>
      <c r="D12597" t="s">
        <v>734</v>
      </c>
      <c r="E12597" t="s">
        <v>15</v>
      </c>
      <c r="F12597" t="s">
        <v>204</v>
      </c>
      <c r="G12597" t="s">
        <v>205</v>
      </c>
      <c r="H12597" s="1">
        <v>2022</v>
      </c>
      <c r="I12597" s="2">
        <v>32365</v>
      </c>
      <c r="J12597" s="3">
        <v>87584</v>
      </c>
      <c r="K12597">
        <f>Table1[[#This Row],[Total Revenue + Open]]/Table1[[#This Row],[Qty]]</f>
        <v>2.7061331685462693</v>
      </c>
      <c r="L12597">
        <f>Table1[[#This Row],[Total Revenue + Open]]/Table1[[#This Row],[Qty]]</f>
        <v>2.7061331685462693</v>
      </c>
    </row>
    <row r="12598" spans="1:12" hidden="1">
      <c r="A12598" t="s">
        <v>710</v>
      </c>
      <c r="B12598" t="s">
        <v>351</v>
      </c>
      <c r="C12598" t="s">
        <v>351</v>
      </c>
      <c r="D12598" t="s">
        <v>734</v>
      </c>
      <c r="E12598" t="s">
        <v>15</v>
      </c>
      <c r="F12598" t="s">
        <v>204</v>
      </c>
      <c r="G12598" t="s">
        <v>205</v>
      </c>
      <c r="H12598" s="1">
        <v>2022</v>
      </c>
      <c r="I12598" s="2">
        <v>11260</v>
      </c>
      <c r="J12598" s="3">
        <v>30464</v>
      </c>
      <c r="K12598">
        <f>Table1[[#This Row],[Total Revenue + Open]]/Table1[[#This Row],[Qty]]</f>
        <v>2.70550621669627</v>
      </c>
      <c r="L12598">
        <f>Table1[[#This Row],[Total Revenue + Open]]/Table1[[#This Row],[Qty]]</f>
        <v>2.70550621669627</v>
      </c>
    </row>
    <row r="12599" spans="1:12" hidden="1">
      <c r="A12599" t="s">
        <v>710</v>
      </c>
      <c r="B12599" t="s">
        <v>351</v>
      </c>
      <c r="C12599" t="s">
        <v>351</v>
      </c>
      <c r="D12599" t="s">
        <v>734</v>
      </c>
      <c r="E12599" t="s">
        <v>15</v>
      </c>
      <c r="F12599" t="s">
        <v>204</v>
      </c>
      <c r="G12599" t="s">
        <v>205</v>
      </c>
      <c r="H12599" s="1">
        <v>2022</v>
      </c>
      <c r="I12599" s="2">
        <v>350</v>
      </c>
      <c r="J12599" s="3">
        <v>952</v>
      </c>
      <c r="K12599">
        <f>Table1[[#This Row],[Total Revenue + Open]]/Table1[[#This Row],[Qty]]</f>
        <v>2.72</v>
      </c>
      <c r="L12599">
        <f>Table1[[#This Row],[Total Revenue + Open]]/Table1[[#This Row],[Qty]]</f>
        <v>2.72</v>
      </c>
    </row>
    <row r="12600" spans="1:12" hidden="1">
      <c r="A12600" t="s">
        <v>710</v>
      </c>
      <c r="B12600" t="s">
        <v>351</v>
      </c>
      <c r="C12600" t="s">
        <v>351</v>
      </c>
      <c r="D12600" t="s">
        <v>734</v>
      </c>
      <c r="E12600" t="s">
        <v>15</v>
      </c>
      <c r="F12600" t="s">
        <v>204</v>
      </c>
      <c r="G12600" t="s">
        <v>205</v>
      </c>
      <c r="H12600" s="1">
        <v>2022</v>
      </c>
      <c r="I12600" s="2">
        <v>2815</v>
      </c>
      <c r="J12600" s="3">
        <v>7616</v>
      </c>
      <c r="K12600">
        <f>Table1[[#This Row],[Total Revenue + Open]]/Table1[[#This Row],[Qty]]</f>
        <v>2.70550621669627</v>
      </c>
      <c r="L12600">
        <f>Table1[[#This Row],[Total Revenue + Open]]/Table1[[#This Row],[Qty]]</f>
        <v>2.70550621669627</v>
      </c>
    </row>
    <row r="12601" spans="1:12" hidden="1">
      <c r="A12601" t="s">
        <v>710</v>
      </c>
      <c r="B12601" t="s">
        <v>351</v>
      </c>
      <c r="C12601" t="s">
        <v>351</v>
      </c>
      <c r="D12601" t="s">
        <v>734</v>
      </c>
      <c r="E12601" t="s">
        <v>15</v>
      </c>
      <c r="F12601" t="s">
        <v>204</v>
      </c>
      <c r="G12601" t="s">
        <v>206</v>
      </c>
      <c r="H12601" s="1">
        <v>2022</v>
      </c>
      <c r="I12601" s="2">
        <v>32365</v>
      </c>
      <c r="J12601" s="3">
        <v>87584</v>
      </c>
      <c r="K12601">
        <f>Table1[[#This Row],[Total Revenue + Open]]/Table1[[#This Row],[Qty]]</f>
        <v>2.7061331685462693</v>
      </c>
      <c r="L12601">
        <f>Table1[[#This Row],[Total Revenue + Open]]/Table1[[#This Row],[Qty]]</f>
        <v>2.7061331685462693</v>
      </c>
    </row>
    <row r="12602" spans="1:12" hidden="1">
      <c r="A12602" t="s">
        <v>710</v>
      </c>
      <c r="B12602" t="s">
        <v>351</v>
      </c>
      <c r="C12602" t="s">
        <v>351</v>
      </c>
      <c r="D12602" t="s">
        <v>734</v>
      </c>
      <c r="E12602" t="s">
        <v>15</v>
      </c>
      <c r="F12602" t="s">
        <v>204</v>
      </c>
      <c r="G12602" t="s">
        <v>206</v>
      </c>
      <c r="H12602" s="1">
        <v>2022</v>
      </c>
      <c r="I12602" s="2">
        <v>11260</v>
      </c>
      <c r="J12602" s="3">
        <v>30464</v>
      </c>
      <c r="K12602">
        <f>Table1[[#This Row],[Total Revenue + Open]]/Table1[[#This Row],[Qty]]</f>
        <v>2.70550621669627</v>
      </c>
      <c r="L12602">
        <f>Table1[[#This Row],[Total Revenue + Open]]/Table1[[#This Row],[Qty]]</f>
        <v>2.70550621669627</v>
      </c>
    </row>
    <row r="12603" spans="1:12" hidden="1">
      <c r="A12603" t="s">
        <v>710</v>
      </c>
      <c r="B12603" t="s">
        <v>351</v>
      </c>
      <c r="C12603" t="s">
        <v>351</v>
      </c>
      <c r="D12603" t="s">
        <v>734</v>
      </c>
      <c r="E12603" t="s">
        <v>15</v>
      </c>
      <c r="F12603" t="s">
        <v>204</v>
      </c>
      <c r="G12603" t="s">
        <v>206</v>
      </c>
      <c r="H12603" s="1">
        <v>2022</v>
      </c>
      <c r="I12603" s="2">
        <v>350</v>
      </c>
      <c r="J12603" s="3">
        <v>952</v>
      </c>
      <c r="K12603">
        <f>Table1[[#This Row],[Total Revenue + Open]]/Table1[[#This Row],[Qty]]</f>
        <v>2.72</v>
      </c>
      <c r="L12603">
        <f>Table1[[#This Row],[Total Revenue + Open]]/Table1[[#This Row],[Qty]]</f>
        <v>2.72</v>
      </c>
    </row>
    <row r="12604" spans="1:12" hidden="1">
      <c r="A12604" t="s">
        <v>710</v>
      </c>
      <c r="B12604" t="s">
        <v>351</v>
      </c>
      <c r="C12604" t="s">
        <v>351</v>
      </c>
      <c r="D12604" t="s">
        <v>734</v>
      </c>
      <c r="E12604" t="s">
        <v>15</v>
      </c>
      <c r="F12604" t="s">
        <v>204</v>
      </c>
      <c r="G12604" t="s">
        <v>206</v>
      </c>
      <c r="H12604" s="1">
        <v>2022</v>
      </c>
      <c r="I12604" s="2">
        <v>2815</v>
      </c>
      <c r="J12604" s="3">
        <v>7616</v>
      </c>
      <c r="K12604">
        <f>Table1[[#This Row],[Total Revenue + Open]]/Table1[[#This Row],[Qty]]</f>
        <v>2.70550621669627</v>
      </c>
      <c r="L12604">
        <f>Table1[[#This Row],[Total Revenue + Open]]/Table1[[#This Row],[Qty]]</f>
        <v>2.70550621669627</v>
      </c>
    </row>
    <row r="12605" spans="1:12" hidden="1">
      <c r="A12605" t="s">
        <v>710</v>
      </c>
      <c r="B12605" t="s">
        <v>351</v>
      </c>
      <c r="C12605" t="s">
        <v>351</v>
      </c>
      <c r="D12605" t="s">
        <v>741</v>
      </c>
      <c r="E12605" t="s">
        <v>15</v>
      </c>
      <c r="F12605" t="s">
        <v>128</v>
      </c>
      <c r="G12605" t="s">
        <v>390</v>
      </c>
      <c r="H12605" s="1">
        <v>2019</v>
      </c>
      <c r="I12605" s="2">
        <v>3015</v>
      </c>
      <c r="J12605" s="3">
        <v>8970</v>
      </c>
      <c r="K12605">
        <f>Table1[[#This Row],[Total Revenue + Open]]/Table1[[#This Row],[Qty]]</f>
        <v>2.9751243781094527</v>
      </c>
      <c r="L12605">
        <f>Table1[[#This Row],[Total Revenue + Open]]/Table1[[#This Row],[Qty]]</f>
        <v>2.9751243781094527</v>
      </c>
    </row>
    <row r="12606" spans="1:12" hidden="1">
      <c r="A12606" t="s">
        <v>710</v>
      </c>
      <c r="B12606" t="s">
        <v>351</v>
      </c>
      <c r="C12606" t="s">
        <v>351</v>
      </c>
      <c r="D12606" t="s">
        <v>741</v>
      </c>
      <c r="E12606" t="s">
        <v>15</v>
      </c>
      <c r="F12606" t="s">
        <v>128</v>
      </c>
      <c r="G12606" t="s">
        <v>390</v>
      </c>
      <c r="H12606" s="1">
        <v>2019</v>
      </c>
      <c r="I12606" s="2">
        <v>500</v>
      </c>
      <c r="J12606" s="3">
        <v>1495</v>
      </c>
      <c r="K12606">
        <f>Table1[[#This Row],[Total Revenue + Open]]/Table1[[#This Row],[Qty]]</f>
        <v>2.99</v>
      </c>
      <c r="L12606">
        <f>Table1[[#This Row],[Total Revenue + Open]]/Table1[[#This Row],[Qty]]</f>
        <v>2.99</v>
      </c>
    </row>
    <row r="12607" spans="1:12" hidden="1">
      <c r="A12607" t="s">
        <v>710</v>
      </c>
      <c r="B12607" t="s">
        <v>351</v>
      </c>
      <c r="C12607" t="s">
        <v>351</v>
      </c>
      <c r="D12607" t="s">
        <v>741</v>
      </c>
      <c r="E12607" t="s">
        <v>15</v>
      </c>
      <c r="F12607" t="s">
        <v>128</v>
      </c>
      <c r="G12607" t="s">
        <v>390</v>
      </c>
      <c r="H12607" s="1">
        <v>2019</v>
      </c>
      <c r="I12607" s="2">
        <v>1910</v>
      </c>
      <c r="J12607" s="3">
        <v>5681</v>
      </c>
      <c r="K12607">
        <f>Table1[[#This Row],[Total Revenue + Open]]/Table1[[#This Row],[Qty]]</f>
        <v>2.9743455497382199</v>
      </c>
      <c r="L12607">
        <f>Table1[[#This Row],[Total Revenue + Open]]/Table1[[#This Row],[Qty]]</f>
        <v>2.9743455497382199</v>
      </c>
    </row>
    <row r="12608" spans="1:12" hidden="1">
      <c r="A12608" t="s">
        <v>710</v>
      </c>
      <c r="B12608" t="s">
        <v>351</v>
      </c>
      <c r="C12608" t="s">
        <v>351</v>
      </c>
      <c r="D12608" t="s">
        <v>741</v>
      </c>
      <c r="E12608" t="s">
        <v>15</v>
      </c>
      <c r="F12608" t="s">
        <v>128</v>
      </c>
      <c r="G12608" t="s">
        <v>390</v>
      </c>
      <c r="H12608" s="1">
        <v>2019</v>
      </c>
      <c r="I12608" s="2">
        <v>800</v>
      </c>
      <c r="J12608" s="3">
        <v>2392</v>
      </c>
      <c r="K12608">
        <f>Table1[[#This Row],[Total Revenue + Open]]/Table1[[#This Row],[Qty]]</f>
        <v>2.99</v>
      </c>
      <c r="L12608">
        <f>Table1[[#This Row],[Total Revenue + Open]]/Table1[[#This Row],[Qty]]</f>
        <v>2.99</v>
      </c>
    </row>
    <row r="12609" spans="1:12" hidden="1">
      <c r="A12609" t="s">
        <v>710</v>
      </c>
      <c r="B12609" t="s">
        <v>351</v>
      </c>
      <c r="C12609" t="s">
        <v>351</v>
      </c>
      <c r="D12609" t="s">
        <v>741</v>
      </c>
      <c r="E12609" t="s">
        <v>15</v>
      </c>
      <c r="F12609" t="s">
        <v>128</v>
      </c>
      <c r="G12609" t="s">
        <v>390</v>
      </c>
      <c r="H12609" s="1">
        <v>2020</v>
      </c>
      <c r="I12609" s="2">
        <v>1060</v>
      </c>
      <c r="J12609" s="3">
        <v>3139.5</v>
      </c>
      <c r="K12609">
        <f>Table1[[#This Row],[Total Revenue + Open]]/Table1[[#This Row],[Qty]]</f>
        <v>2.9617924528301889</v>
      </c>
      <c r="L12609">
        <f>Table1[[#This Row],[Total Revenue + Open]]/Table1[[#This Row],[Qty]]</f>
        <v>2.9617924528301889</v>
      </c>
    </row>
    <row r="12610" spans="1:12" hidden="1">
      <c r="A12610" t="s">
        <v>710</v>
      </c>
      <c r="B12610" t="s">
        <v>351</v>
      </c>
      <c r="C12610" t="s">
        <v>351</v>
      </c>
      <c r="D12610" t="s">
        <v>741</v>
      </c>
      <c r="E12610" t="s">
        <v>15</v>
      </c>
      <c r="F12610" t="s">
        <v>128</v>
      </c>
      <c r="G12610" t="s">
        <v>390</v>
      </c>
      <c r="H12610" s="1">
        <v>2020</v>
      </c>
      <c r="I12610" s="2">
        <v>1510</v>
      </c>
      <c r="J12610" s="3">
        <v>4485</v>
      </c>
      <c r="K12610">
        <f>Table1[[#This Row],[Total Revenue + Open]]/Table1[[#This Row],[Qty]]</f>
        <v>2.9701986754966887</v>
      </c>
      <c r="L12610">
        <f>Table1[[#This Row],[Total Revenue + Open]]/Table1[[#This Row],[Qty]]</f>
        <v>2.9701986754966887</v>
      </c>
    </row>
    <row r="12611" spans="1:12" hidden="1">
      <c r="A12611" t="s">
        <v>710</v>
      </c>
      <c r="B12611" t="s">
        <v>351</v>
      </c>
      <c r="C12611" t="s">
        <v>351</v>
      </c>
      <c r="D12611" t="s">
        <v>741</v>
      </c>
      <c r="E12611" t="s">
        <v>15</v>
      </c>
      <c r="F12611" t="s">
        <v>128</v>
      </c>
      <c r="G12611" t="s">
        <v>390</v>
      </c>
      <c r="H12611" s="1">
        <v>2021</v>
      </c>
      <c r="I12611" s="2">
        <v>1810</v>
      </c>
      <c r="J12611" s="3">
        <v>5382</v>
      </c>
      <c r="K12611">
        <f>Table1[[#This Row],[Total Revenue + Open]]/Table1[[#This Row],[Qty]]</f>
        <v>2.9734806629834254</v>
      </c>
      <c r="L12611">
        <f>Table1[[#This Row],[Total Revenue + Open]]/Table1[[#This Row],[Qty]]</f>
        <v>2.9734806629834254</v>
      </c>
    </row>
    <row r="12612" spans="1:12" hidden="1">
      <c r="A12612" t="s">
        <v>710</v>
      </c>
      <c r="B12612" t="s">
        <v>351</v>
      </c>
      <c r="C12612" t="s">
        <v>351</v>
      </c>
      <c r="D12612" t="s">
        <v>741</v>
      </c>
      <c r="E12612" t="s">
        <v>15</v>
      </c>
      <c r="F12612" t="s">
        <v>128</v>
      </c>
      <c r="G12612" t="s">
        <v>390</v>
      </c>
      <c r="H12612" s="1">
        <v>2021</v>
      </c>
      <c r="I12612" s="2">
        <v>1510</v>
      </c>
      <c r="J12612" s="3">
        <v>4485</v>
      </c>
      <c r="K12612">
        <f>Table1[[#This Row],[Total Revenue + Open]]/Table1[[#This Row],[Qty]]</f>
        <v>2.9701986754966887</v>
      </c>
      <c r="L12612">
        <f>Table1[[#This Row],[Total Revenue + Open]]/Table1[[#This Row],[Qty]]</f>
        <v>2.9701986754966887</v>
      </c>
    </row>
    <row r="12613" spans="1:12" hidden="1">
      <c r="A12613" t="s">
        <v>710</v>
      </c>
      <c r="B12613" t="s">
        <v>351</v>
      </c>
      <c r="C12613" t="s">
        <v>351</v>
      </c>
      <c r="D12613" t="s">
        <v>741</v>
      </c>
      <c r="E12613" t="s">
        <v>15</v>
      </c>
      <c r="F12613" t="s">
        <v>128</v>
      </c>
      <c r="G12613" t="s">
        <v>390</v>
      </c>
      <c r="H12613" s="1">
        <v>2019</v>
      </c>
      <c r="I12613" s="2">
        <v>1060</v>
      </c>
      <c r="J12613" s="3">
        <v>3160.5</v>
      </c>
      <c r="K12613">
        <f>Table1[[#This Row],[Total Revenue + Open]]/Table1[[#This Row],[Qty]]</f>
        <v>2.9816037735849057</v>
      </c>
      <c r="L12613">
        <f>Table1[[#This Row],[Total Revenue + Open]]/Table1[[#This Row],[Qty]]</f>
        <v>2.9816037735849057</v>
      </c>
    </row>
    <row r="12614" spans="1:12" hidden="1">
      <c r="A12614" t="s">
        <v>710</v>
      </c>
      <c r="B12614" t="s">
        <v>351</v>
      </c>
      <c r="C12614" t="s">
        <v>351</v>
      </c>
      <c r="D12614" t="s">
        <v>741</v>
      </c>
      <c r="E12614" t="s">
        <v>15</v>
      </c>
      <c r="F12614" t="s">
        <v>128</v>
      </c>
      <c r="G12614" t="s">
        <v>390</v>
      </c>
      <c r="H12614" s="1">
        <v>2019</v>
      </c>
      <c r="I12614" s="2">
        <v>500</v>
      </c>
      <c r="J12614" s="3">
        <v>1505</v>
      </c>
      <c r="K12614">
        <f>Table1[[#This Row],[Total Revenue + Open]]/Table1[[#This Row],[Qty]]</f>
        <v>3.01</v>
      </c>
      <c r="L12614">
        <f>Table1[[#This Row],[Total Revenue + Open]]/Table1[[#This Row],[Qty]]</f>
        <v>3.01</v>
      </c>
    </row>
    <row r="12615" spans="1:12" hidden="1">
      <c r="A12615" t="s">
        <v>710</v>
      </c>
      <c r="B12615" t="s">
        <v>351</v>
      </c>
      <c r="C12615" t="s">
        <v>351</v>
      </c>
      <c r="D12615" t="s">
        <v>741</v>
      </c>
      <c r="E12615" t="s">
        <v>15</v>
      </c>
      <c r="F12615" t="s">
        <v>128</v>
      </c>
      <c r="G12615" t="s">
        <v>390</v>
      </c>
      <c r="H12615" s="1">
        <v>2020</v>
      </c>
      <c r="I12615" s="2">
        <v>950</v>
      </c>
      <c r="J12615" s="3">
        <v>2859.5</v>
      </c>
      <c r="K12615">
        <f>Table1[[#This Row],[Total Revenue + Open]]/Table1[[#This Row],[Qty]]</f>
        <v>3.01</v>
      </c>
      <c r="L12615">
        <f>Table1[[#This Row],[Total Revenue + Open]]/Table1[[#This Row],[Qty]]</f>
        <v>3.01</v>
      </c>
    </row>
    <row r="12616" spans="1:12" hidden="1">
      <c r="A12616" t="s">
        <v>710</v>
      </c>
      <c r="B12616" t="s">
        <v>351</v>
      </c>
      <c r="C12616" t="s">
        <v>351</v>
      </c>
      <c r="D12616" t="s">
        <v>741</v>
      </c>
      <c r="E12616" t="s">
        <v>15</v>
      </c>
      <c r="F12616" t="s">
        <v>128</v>
      </c>
      <c r="G12616" t="s">
        <v>364</v>
      </c>
      <c r="H12616" s="1">
        <v>2017</v>
      </c>
      <c r="I12616" s="2">
        <v>6935</v>
      </c>
      <c r="J12616" s="3">
        <v>20769</v>
      </c>
      <c r="K12616">
        <f>Table1[[#This Row],[Total Revenue + Open]]/Table1[[#This Row],[Qty]]</f>
        <v>2.9948089401586158</v>
      </c>
      <c r="L12616">
        <f>Table1[[#This Row],[Total Revenue + Open]]/Table1[[#This Row],[Qty]]</f>
        <v>2.9948089401586158</v>
      </c>
    </row>
    <row r="12617" spans="1:12" hidden="1">
      <c r="A12617" t="s">
        <v>710</v>
      </c>
      <c r="B12617" t="s">
        <v>351</v>
      </c>
      <c r="C12617" t="s">
        <v>351</v>
      </c>
      <c r="D12617" t="s">
        <v>741</v>
      </c>
      <c r="E12617" t="s">
        <v>15</v>
      </c>
      <c r="F12617" t="s">
        <v>128</v>
      </c>
      <c r="G12617" t="s">
        <v>364</v>
      </c>
      <c r="H12617" s="1">
        <v>2017</v>
      </c>
      <c r="I12617" s="2">
        <v>2010</v>
      </c>
      <c r="J12617" s="3">
        <v>6020</v>
      </c>
      <c r="K12617">
        <f>Table1[[#This Row],[Total Revenue + Open]]/Table1[[#This Row],[Qty]]</f>
        <v>2.9950248756218905</v>
      </c>
      <c r="L12617">
        <f>Table1[[#This Row],[Total Revenue + Open]]/Table1[[#This Row],[Qty]]</f>
        <v>2.9950248756218905</v>
      </c>
    </row>
    <row r="12618" spans="1:12" hidden="1">
      <c r="A12618" t="s">
        <v>710</v>
      </c>
      <c r="B12618" t="s">
        <v>351</v>
      </c>
      <c r="C12618" t="s">
        <v>351</v>
      </c>
      <c r="D12618" t="s">
        <v>741</v>
      </c>
      <c r="E12618" t="s">
        <v>15</v>
      </c>
      <c r="F12618" t="s">
        <v>128</v>
      </c>
      <c r="G12618" t="s">
        <v>364</v>
      </c>
      <c r="H12618" s="1">
        <v>2018</v>
      </c>
      <c r="I12618" s="2">
        <v>500</v>
      </c>
      <c r="J12618" s="3">
        <v>1505</v>
      </c>
      <c r="K12618">
        <f>Table1[[#This Row],[Total Revenue + Open]]/Table1[[#This Row],[Qty]]</f>
        <v>3.01</v>
      </c>
      <c r="L12618">
        <f>Table1[[#This Row],[Total Revenue + Open]]/Table1[[#This Row],[Qty]]</f>
        <v>3.01</v>
      </c>
    </row>
    <row r="12619" spans="1:12" hidden="1">
      <c r="A12619" t="s">
        <v>710</v>
      </c>
      <c r="B12619" t="s">
        <v>351</v>
      </c>
      <c r="C12619" t="s">
        <v>351</v>
      </c>
      <c r="D12619" t="s">
        <v>741</v>
      </c>
      <c r="E12619" t="s">
        <v>15</v>
      </c>
      <c r="F12619" t="s">
        <v>128</v>
      </c>
      <c r="G12619" t="s">
        <v>364</v>
      </c>
      <c r="H12619" s="1">
        <v>2018</v>
      </c>
      <c r="I12619" s="2">
        <v>7035</v>
      </c>
      <c r="J12619" s="3">
        <v>21070</v>
      </c>
      <c r="K12619">
        <f>Table1[[#This Row],[Total Revenue + Open]]/Table1[[#This Row],[Qty]]</f>
        <v>2.9950248756218905</v>
      </c>
      <c r="L12619">
        <f>Table1[[#This Row],[Total Revenue + Open]]/Table1[[#This Row],[Qty]]</f>
        <v>2.9950248756218905</v>
      </c>
    </row>
    <row r="12620" spans="1:12" hidden="1">
      <c r="A12620" t="s">
        <v>710</v>
      </c>
      <c r="B12620" t="s">
        <v>351</v>
      </c>
      <c r="C12620" t="s">
        <v>351</v>
      </c>
      <c r="D12620" t="s">
        <v>741</v>
      </c>
      <c r="E12620" t="s">
        <v>15</v>
      </c>
      <c r="F12620" t="s">
        <v>128</v>
      </c>
      <c r="G12620" t="s">
        <v>364</v>
      </c>
      <c r="H12620" s="1">
        <v>2019</v>
      </c>
      <c r="I12620" s="2">
        <v>1005</v>
      </c>
      <c r="J12620" s="3">
        <v>3010</v>
      </c>
      <c r="K12620">
        <f>Table1[[#This Row],[Total Revenue + Open]]/Table1[[#This Row],[Qty]]</f>
        <v>2.9950248756218905</v>
      </c>
      <c r="L12620">
        <f>Table1[[#This Row],[Total Revenue + Open]]/Table1[[#This Row],[Qty]]</f>
        <v>2.9950248756218905</v>
      </c>
    </row>
    <row r="12621" spans="1:12" hidden="1">
      <c r="A12621" t="s">
        <v>710</v>
      </c>
      <c r="B12621" t="s">
        <v>351</v>
      </c>
      <c r="C12621" t="s">
        <v>351</v>
      </c>
      <c r="D12621" t="s">
        <v>741</v>
      </c>
      <c r="E12621" t="s">
        <v>15</v>
      </c>
      <c r="F12621" t="s">
        <v>128</v>
      </c>
      <c r="G12621" t="s">
        <v>364</v>
      </c>
      <c r="H12621" s="1">
        <v>2019</v>
      </c>
      <c r="I12621" s="2">
        <v>3120</v>
      </c>
      <c r="J12621" s="3">
        <v>9331</v>
      </c>
      <c r="K12621">
        <f>Table1[[#This Row],[Total Revenue + Open]]/Table1[[#This Row],[Qty]]</f>
        <v>2.990705128205128</v>
      </c>
      <c r="L12621">
        <f>Table1[[#This Row],[Total Revenue + Open]]/Table1[[#This Row],[Qty]]</f>
        <v>2.990705128205128</v>
      </c>
    </row>
    <row r="12622" spans="1:12" hidden="1">
      <c r="A12622" t="s">
        <v>710</v>
      </c>
      <c r="B12622" t="s">
        <v>351</v>
      </c>
      <c r="C12622" t="s">
        <v>351</v>
      </c>
      <c r="D12622" t="s">
        <v>741</v>
      </c>
      <c r="E12622" t="s">
        <v>15</v>
      </c>
      <c r="F12622" t="s">
        <v>128</v>
      </c>
      <c r="G12622" t="s">
        <v>364</v>
      </c>
      <c r="H12622" s="1">
        <v>2019</v>
      </c>
      <c r="I12622" s="2">
        <v>1005</v>
      </c>
      <c r="J12622" s="3">
        <v>3010</v>
      </c>
      <c r="K12622">
        <f>Table1[[#This Row],[Total Revenue + Open]]/Table1[[#This Row],[Qty]]</f>
        <v>2.9950248756218905</v>
      </c>
      <c r="L12622">
        <f>Table1[[#This Row],[Total Revenue + Open]]/Table1[[#This Row],[Qty]]</f>
        <v>2.9950248756218905</v>
      </c>
    </row>
    <row r="12623" spans="1:12" hidden="1">
      <c r="A12623" t="s">
        <v>710</v>
      </c>
      <c r="B12623" t="s">
        <v>351</v>
      </c>
      <c r="C12623" t="s">
        <v>351</v>
      </c>
      <c r="D12623" t="s">
        <v>741</v>
      </c>
      <c r="E12623" t="s">
        <v>15</v>
      </c>
      <c r="F12623" t="s">
        <v>128</v>
      </c>
      <c r="G12623" t="s">
        <v>364</v>
      </c>
      <c r="H12623" s="1">
        <v>2020</v>
      </c>
      <c r="I12623" s="2">
        <v>1410</v>
      </c>
      <c r="J12623" s="3">
        <v>4214</v>
      </c>
      <c r="K12623">
        <f>Table1[[#This Row],[Total Revenue + Open]]/Table1[[#This Row],[Qty]]</f>
        <v>2.9886524822695035</v>
      </c>
      <c r="L12623">
        <f>Table1[[#This Row],[Total Revenue + Open]]/Table1[[#This Row],[Qty]]</f>
        <v>2.9886524822695035</v>
      </c>
    </row>
    <row r="12624" spans="1:12" hidden="1">
      <c r="A12624" t="s">
        <v>710</v>
      </c>
      <c r="B12624" t="s">
        <v>351</v>
      </c>
      <c r="C12624" t="s">
        <v>351</v>
      </c>
      <c r="D12624" t="s">
        <v>741</v>
      </c>
      <c r="E12624" t="s">
        <v>15</v>
      </c>
      <c r="F12624" t="s">
        <v>128</v>
      </c>
      <c r="G12624" t="s">
        <v>364</v>
      </c>
      <c r="H12624" s="1">
        <v>2020</v>
      </c>
      <c r="I12624" s="2">
        <v>1005</v>
      </c>
      <c r="J12624" s="3">
        <v>3010</v>
      </c>
      <c r="K12624">
        <f>Table1[[#This Row],[Total Revenue + Open]]/Table1[[#This Row],[Qty]]</f>
        <v>2.9950248756218905</v>
      </c>
      <c r="L12624">
        <f>Table1[[#This Row],[Total Revenue + Open]]/Table1[[#This Row],[Qty]]</f>
        <v>2.9950248756218905</v>
      </c>
    </row>
    <row r="12625" spans="1:12" hidden="1">
      <c r="A12625" t="s">
        <v>710</v>
      </c>
      <c r="B12625" t="s">
        <v>351</v>
      </c>
      <c r="C12625" t="s">
        <v>351</v>
      </c>
      <c r="D12625" t="s">
        <v>741</v>
      </c>
      <c r="E12625" t="s">
        <v>15</v>
      </c>
      <c r="F12625" t="s">
        <v>128</v>
      </c>
      <c r="G12625" t="s">
        <v>364</v>
      </c>
      <c r="H12625" s="1">
        <v>2018</v>
      </c>
      <c r="I12625" s="2">
        <v>1410</v>
      </c>
      <c r="J12625" s="3">
        <v>4214</v>
      </c>
      <c r="K12625">
        <f>Table1[[#This Row],[Total Revenue + Open]]/Table1[[#This Row],[Qty]]</f>
        <v>2.9886524822695035</v>
      </c>
      <c r="L12625">
        <f>Table1[[#This Row],[Total Revenue + Open]]/Table1[[#This Row],[Qty]]</f>
        <v>2.9886524822695035</v>
      </c>
    </row>
    <row r="12626" spans="1:12" hidden="1">
      <c r="A12626" t="s">
        <v>710</v>
      </c>
      <c r="B12626" t="s">
        <v>351</v>
      </c>
      <c r="C12626" t="s">
        <v>351</v>
      </c>
      <c r="D12626" t="s">
        <v>741</v>
      </c>
      <c r="E12626" t="s">
        <v>15</v>
      </c>
      <c r="F12626" t="s">
        <v>128</v>
      </c>
      <c r="G12626" t="s">
        <v>364</v>
      </c>
      <c r="H12626" s="1">
        <v>2018</v>
      </c>
      <c r="I12626" s="2">
        <v>2010</v>
      </c>
      <c r="J12626" s="3">
        <v>6020</v>
      </c>
      <c r="K12626">
        <f>Table1[[#This Row],[Total Revenue + Open]]/Table1[[#This Row],[Qty]]</f>
        <v>2.9950248756218905</v>
      </c>
      <c r="L12626">
        <f>Table1[[#This Row],[Total Revenue + Open]]/Table1[[#This Row],[Qty]]</f>
        <v>2.9950248756218905</v>
      </c>
    </row>
    <row r="12627" spans="1:12" hidden="1">
      <c r="A12627" t="s">
        <v>710</v>
      </c>
      <c r="B12627" t="s">
        <v>351</v>
      </c>
      <c r="C12627" t="s">
        <v>351</v>
      </c>
      <c r="D12627" t="s">
        <v>741</v>
      </c>
      <c r="E12627" t="s">
        <v>15</v>
      </c>
      <c r="F12627" t="s">
        <v>128</v>
      </c>
      <c r="G12627" t="s">
        <v>364</v>
      </c>
      <c r="H12627" s="1">
        <v>2018</v>
      </c>
      <c r="I12627" s="2">
        <v>600</v>
      </c>
      <c r="J12627" s="3">
        <v>1806</v>
      </c>
      <c r="K12627">
        <f>Table1[[#This Row],[Total Revenue + Open]]/Table1[[#This Row],[Qty]]</f>
        <v>3.01</v>
      </c>
      <c r="L12627">
        <f>Table1[[#This Row],[Total Revenue + Open]]/Table1[[#This Row],[Qty]]</f>
        <v>3.01</v>
      </c>
    </row>
    <row r="12628" spans="1:12" hidden="1">
      <c r="A12628" t="s">
        <v>710</v>
      </c>
      <c r="B12628" t="s">
        <v>351</v>
      </c>
      <c r="C12628" t="s">
        <v>351</v>
      </c>
      <c r="D12628" t="s">
        <v>741</v>
      </c>
      <c r="E12628" t="s">
        <v>15</v>
      </c>
      <c r="F12628" t="s">
        <v>128</v>
      </c>
      <c r="G12628" t="s">
        <v>364</v>
      </c>
      <c r="H12628" s="1">
        <v>2019</v>
      </c>
      <c r="I12628" s="2">
        <v>1210</v>
      </c>
      <c r="J12628" s="3">
        <v>3612</v>
      </c>
      <c r="K12628">
        <f>Table1[[#This Row],[Total Revenue + Open]]/Table1[[#This Row],[Qty]]</f>
        <v>2.9851239669421488</v>
      </c>
      <c r="L12628">
        <f>Table1[[#This Row],[Total Revenue + Open]]/Table1[[#This Row],[Qty]]</f>
        <v>2.9851239669421488</v>
      </c>
    </row>
    <row r="12629" spans="1:12" hidden="1">
      <c r="A12629" t="s">
        <v>710</v>
      </c>
      <c r="B12629" t="s">
        <v>351</v>
      </c>
      <c r="C12629" t="s">
        <v>351</v>
      </c>
      <c r="D12629" t="s">
        <v>741</v>
      </c>
      <c r="E12629" t="s">
        <v>15</v>
      </c>
      <c r="F12629" t="s">
        <v>128</v>
      </c>
      <c r="G12629" t="s">
        <v>364</v>
      </c>
      <c r="H12629" s="1">
        <v>2019</v>
      </c>
      <c r="I12629" s="2">
        <v>1005</v>
      </c>
      <c r="J12629" s="3">
        <v>3010</v>
      </c>
      <c r="K12629">
        <f>Table1[[#This Row],[Total Revenue + Open]]/Table1[[#This Row],[Qty]]</f>
        <v>2.9950248756218905</v>
      </c>
      <c r="L12629">
        <f>Table1[[#This Row],[Total Revenue + Open]]/Table1[[#This Row],[Qty]]</f>
        <v>2.9950248756218905</v>
      </c>
    </row>
    <row r="12630" spans="1:12" hidden="1">
      <c r="A12630" t="s">
        <v>710</v>
      </c>
      <c r="B12630" t="s">
        <v>351</v>
      </c>
      <c r="C12630" t="s">
        <v>351</v>
      </c>
      <c r="D12630" t="s">
        <v>741</v>
      </c>
      <c r="E12630" t="s">
        <v>15</v>
      </c>
      <c r="F12630" t="s">
        <v>128</v>
      </c>
      <c r="G12630" t="s">
        <v>364</v>
      </c>
      <c r="H12630" s="1">
        <v>2019</v>
      </c>
      <c r="I12630" s="2">
        <v>300</v>
      </c>
      <c r="J12630" s="3">
        <v>903</v>
      </c>
      <c r="K12630">
        <f>Table1[[#This Row],[Total Revenue + Open]]/Table1[[#This Row],[Qty]]</f>
        <v>3.01</v>
      </c>
      <c r="L12630">
        <f>Table1[[#This Row],[Total Revenue + Open]]/Table1[[#This Row],[Qty]]</f>
        <v>3.01</v>
      </c>
    </row>
    <row r="12631" spans="1:12" hidden="1">
      <c r="A12631" t="s">
        <v>710</v>
      </c>
      <c r="B12631" t="s">
        <v>351</v>
      </c>
      <c r="C12631" t="s">
        <v>351</v>
      </c>
      <c r="D12631" t="s">
        <v>741</v>
      </c>
      <c r="E12631" t="s">
        <v>15</v>
      </c>
      <c r="F12631" t="s">
        <v>128</v>
      </c>
      <c r="G12631" t="s">
        <v>364</v>
      </c>
      <c r="H12631" s="1">
        <v>2020</v>
      </c>
      <c r="I12631" s="2">
        <v>1410</v>
      </c>
      <c r="J12631" s="3">
        <v>4214</v>
      </c>
      <c r="K12631">
        <f>Table1[[#This Row],[Total Revenue + Open]]/Table1[[#This Row],[Qty]]</f>
        <v>2.9886524822695035</v>
      </c>
      <c r="L12631">
        <f>Table1[[#This Row],[Total Revenue + Open]]/Table1[[#This Row],[Qty]]</f>
        <v>2.9886524822695035</v>
      </c>
    </row>
    <row r="12632" spans="1:12" hidden="1">
      <c r="A12632" t="s">
        <v>710</v>
      </c>
      <c r="B12632" t="s">
        <v>351</v>
      </c>
      <c r="C12632" t="s">
        <v>351</v>
      </c>
      <c r="D12632" t="s">
        <v>741</v>
      </c>
      <c r="E12632" t="s">
        <v>15</v>
      </c>
      <c r="F12632" t="s">
        <v>128</v>
      </c>
      <c r="G12632" t="s">
        <v>364</v>
      </c>
      <c r="H12632" s="1">
        <v>2020</v>
      </c>
      <c r="I12632" s="2">
        <v>1005</v>
      </c>
      <c r="J12632" s="3">
        <v>3010</v>
      </c>
      <c r="K12632">
        <f>Table1[[#This Row],[Total Revenue + Open]]/Table1[[#This Row],[Qty]]</f>
        <v>2.9950248756218905</v>
      </c>
      <c r="L12632">
        <f>Table1[[#This Row],[Total Revenue + Open]]/Table1[[#This Row],[Qty]]</f>
        <v>2.9950248756218905</v>
      </c>
    </row>
    <row r="12633" spans="1:12" hidden="1">
      <c r="A12633" t="s">
        <v>710</v>
      </c>
      <c r="B12633" t="s">
        <v>351</v>
      </c>
      <c r="C12633" t="s">
        <v>351</v>
      </c>
      <c r="D12633" t="s">
        <v>741</v>
      </c>
      <c r="E12633" t="s">
        <v>15</v>
      </c>
      <c r="F12633" t="s">
        <v>128</v>
      </c>
      <c r="G12633" t="s">
        <v>364</v>
      </c>
      <c r="H12633" s="1">
        <v>2021</v>
      </c>
      <c r="I12633" s="2">
        <v>1410</v>
      </c>
      <c r="J12633" s="3">
        <v>4214</v>
      </c>
      <c r="K12633">
        <f>Table1[[#This Row],[Total Revenue + Open]]/Table1[[#This Row],[Qty]]</f>
        <v>2.9886524822695035</v>
      </c>
      <c r="L12633">
        <f>Table1[[#This Row],[Total Revenue + Open]]/Table1[[#This Row],[Qty]]</f>
        <v>2.9886524822695035</v>
      </c>
    </row>
    <row r="12634" spans="1:12" hidden="1">
      <c r="A12634" t="s">
        <v>710</v>
      </c>
      <c r="B12634" t="s">
        <v>351</v>
      </c>
      <c r="C12634" t="s">
        <v>351</v>
      </c>
      <c r="D12634" t="s">
        <v>741</v>
      </c>
      <c r="E12634" t="s">
        <v>15</v>
      </c>
      <c r="F12634" t="s">
        <v>128</v>
      </c>
      <c r="G12634" t="s">
        <v>364</v>
      </c>
      <c r="H12634" s="1">
        <v>2021</v>
      </c>
      <c r="I12634" s="2">
        <v>1005</v>
      </c>
      <c r="J12634" s="3">
        <v>3010</v>
      </c>
      <c r="K12634">
        <f>Table1[[#This Row],[Total Revenue + Open]]/Table1[[#This Row],[Qty]]</f>
        <v>2.9950248756218905</v>
      </c>
      <c r="L12634">
        <f>Table1[[#This Row],[Total Revenue + Open]]/Table1[[#This Row],[Qty]]</f>
        <v>2.9950248756218905</v>
      </c>
    </row>
    <row r="12635" spans="1:12" hidden="1">
      <c r="A12635" t="s">
        <v>710</v>
      </c>
      <c r="B12635" t="s">
        <v>351</v>
      </c>
      <c r="C12635" t="s">
        <v>351</v>
      </c>
      <c r="D12635" t="s">
        <v>741</v>
      </c>
      <c r="E12635" t="s">
        <v>15</v>
      </c>
      <c r="F12635" t="s">
        <v>128</v>
      </c>
      <c r="G12635" t="s">
        <v>364</v>
      </c>
      <c r="H12635" s="1">
        <v>2017</v>
      </c>
      <c r="I12635" s="2">
        <v>500</v>
      </c>
      <c r="J12635" s="3">
        <v>1505</v>
      </c>
      <c r="K12635">
        <f>Table1[[#This Row],[Total Revenue + Open]]/Table1[[#This Row],[Qty]]</f>
        <v>3.01</v>
      </c>
      <c r="L12635">
        <f>Table1[[#This Row],[Total Revenue + Open]]/Table1[[#This Row],[Qty]]</f>
        <v>3.01</v>
      </c>
    </row>
    <row r="12636" spans="1:12" hidden="1">
      <c r="A12636" t="s">
        <v>710</v>
      </c>
      <c r="B12636" t="s">
        <v>351</v>
      </c>
      <c r="C12636" t="s">
        <v>351</v>
      </c>
      <c r="D12636" t="s">
        <v>741</v>
      </c>
      <c r="E12636" t="s">
        <v>15</v>
      </c>
      <c r="F12636" t="s">
        <v>128</v>
      </c>
      <c r="G12636" t="s">
        <v>736</v>
      </c>
      <c r="H12636" s="1">
        <v>2017</v>
      </c>
      <c r="I12636" s="2">
        <v>2210</v>
      </c>
      <c r="J12636" s="3">
        <v>6622</v>
      </c>
      <c r="K12636">
        <f>Table1[[#This Row],[Total Revenue + Open]]/Table1[[#This Row],[Qty]]</f>
        <v>2.9963800904977376</v>
      </c>
      <c r="L12636">
        <f>Table1[[#This Row],[Total Revenue + Open]]/Table1[[#This Row],[Qty]]</f>
        <v>2.9963800904977376</v>
      </c>
    </row>
    <row r="12637" spans="1:12" hidden="1">
      <c r="A12637" t="s">
        <v>710</v>
      </c>
      <c r="B12637" t="s">
        <v>351</v>
      </c>
      <c r="C12637" t="s">
        <v>351</v>
      </c>
      <c r="D12637" t="s">
        <v>741</v>
      </c>
      <c r="E12637" t="s">
        <v>15</v>
      </c>
      <c r="F12637" t="s">
        <v>128</v>
      </c>
      <c r="G12637" t="s">
        <v>736</v>
      </c>
      <c r="H12637" s="1">
        <v>2017</v>
      </c>
      <c r="I12637" s="2">
        <v>3315</v>
      </c>
      <c r="J12637" s="3">
        <v>9933</v>
      </c>
      <c r="K12637">
        <f>Table1[[#This Row],[Total Revenue + Open]]/Table1[[#This Row],[Qty]]</f>
        <v>2.9963800904977376</v>
      </c>
      <c r="L12637">
        <f>Table1[[#This Row],[Total Revenue + Open]]/Table1[[#This Row],[Qty]]</f>
        <v>2.9963800904977376</v>
      </c>
    </row>
    <row r="12638" spans="1:12" hidden="1">
      <c r="A12638" t="s">
        <v>710</v>
      </c>
      <c r="B12638" t="s">
        <v>351</v>
      </c>
      <c r="C12638" t="s">
        <v>351</v>
      </c>
      <c r="D12638" t="s">
        <v>741</v>
      </c>
      <c r="E12638" t="s">
        <v>15</v>
      </c>
      <c r="F12638" t="s">
        <v>128</v>
      </c>
      <c r="G12638" t="s">
        <v>736</v>
      </c>
      <c r="H12638" s="1">
        <v>2017</v>
      </c>
      <c r="I12638" s="2">
        <v>2010</v>
      </c>
      <c r="J12638" s="3">
        <v>6020</v>
      </c>
      <c r="K12638">
        <f>Table1[[#This Row],[Total Revenue + Open]]/Table1[[#This Row],[Qty]]</f>
        <v>2.9950248756218905</v>
      </c>
      <c r="L12638">
        <f>Table1[[#This Row],[Total Revenue + Open]]/Table1[[#This Row],[Qty]]</f>
        <v>2.9950248756218905</v>
      </c>
    </row>
    <row r="12639" spans="1:12" hidden="1">
      <c r="A12639" t="s">
        <v>710</v>
      </c>
      <c r="B12639" t="s">
        <v>351</v>
      </c>
      <c r="C12639" t="s">
        <v>351</v>
      </c>
      <c r="D12639" t="s">
        <v>741</v>
      </c>
      <c r="E12639" t="s">
        <v>15</v>
      </c>
      <c r="F12639" t="s">
        <v>128</v>
      </c>
      <c r="G12639" t="s">
        <v>736</v>
      </c>
      <c r="H12639" s="1">
        <v>2017</v>
      </c>
      <c r="I12639" s="2">
        <v>2010</v>
      </c>
      <c r="J12639" s="3">
        <v>6020</v>
      </c>
      <c r="K12639">
        <f>Table1[[#This Row],[Total Revenue + Open]]/Table1[[#This Row],[Qty]]</f>
        <v>2.9950248756218905</v>
      </c>
      <c r="L12639">
        <f>Table1[[#This Row],[Total Revenue + Open]]/Table1[[#This Row],[Qty]]</f>
        <v>2.9950248756218905</v>
      </c>
    </row>
    <row r="12640" spans="1:12" hidden="1">
      <c r="A12640" t="s">
        <v>710</v>
      </c>
      <c r="B12640" t="s">
        <v>351</v>
      </c>
      <c r="C12640" t="s">
        <v>351</v>
      </c>
      <c r="D12640" t="s">
        <v>741</v>
      </c>
      <c r="E12640" t="s">
        <v>15</v>
      </c>
      <c r="F12640" t="s">
        <v>128</v>
      </c>
      <c r="G12640" t="s">
        <v>736</v>
      </c>
      <c r="H12640" s="1">
        <v>2017</v>
      </c>
      <c r="I12640" s="2">
        <v>3015</v>
      </c>
      <c r="J12640" s="3">
        <v>9030</v>
      </c>
      <c r="K12640">
        <f>Table1[[#This Row],[Total Revenue + Open]]/Table1[[#This Row],[Qty]]</f>
        <v>2.9950248756218905</v>
      </c>
      <c r="L12640">
        <f>Table1[[#This Row],[Total Revenue + Open]]/Table1[[#This Row],[Qty]]</f>
        <v>2.9950248756218905</v>
      </c>
    </row>
    <row r="12641" spans="1:12" hidden="1">
      <c r="A12641" t="s">
        <v>710</v>
      </c>
      <c r="B12641" t="s">
        <v>351</v>
      </c>
      <c r="C12641" t="s">
        <v>351</v>
      </c>
      <c r="D12641" t="s">
        <v>741</v>
      </c>
      <c r="E12641" t="s">
        <v>15</v>
      </c>
      <c r="F12641" t="s">
        <v>128</v>
      </c>
      <c r="G12641" t="s">
        <v>742</v>
      </c>
      <c r="H12641" s="1">
        <v>2017</v>
      </c>
      <c r="I12641" s="2">
        <v>800</v>
      </c>
      <c r="J12641" s="3">
        <v>2408</v>
      </c>
      <c r="K12641">
        <f>Table1[[#This Row],[Total Revenue + Open]]/Table1[[#This Row],[Qty]]</f>
        <v>3.01</v>
      </c>
      <c r="L12641">
        <f>Table1[[#This Row],[Total Revenue + Open]]/Table1[[#This Row],[Qty]]</f>
        <v>3.01</v>
      </c>
    </row>
    <row r="12642" spans="1:12" hidden="1">
      <c r="A12642" t="s">
        <v>710</v>
      </c>
      <c r="B12642" t="s">
        <v>351</v>
      </c>
      <c r="C12642" t="s">
        <v>351</v>
      </c>
      <c r="D12642" t="s">
        <v>741</v>
      </c>
      <c r="E12642" t="s">
        <v>15</v>
      </c>
      <c r="F12642" t="s">
        <v>128</v>
      </c>
      <c r="G12642" t="s">
        <v>743</v>
      </c>
      <c r="H12642" s="1">
        <v>2017</v>
      </c>
      <c r="I12642" s="2">
        <v>500</v>
      </c>
      <c r="J12642" s="3">
        <v>1505</v>
      </c>
      <c r="K12642">
        <f>Table1[[#This Row],[Total Revenue + Open]]/Table1[[#This Row],[Qty]]</f>
        <v>3.01</v>
      </c>
      <c r="L12642">
        <f>Table1[[#This Row],[Total Revenue + Open]]/Table1[[#This Row],[Qty]]</f>
        <v>3.01</v>
      </c>
    </row>
    <row r="12643" spans="1:12" hidden="1">
      <c r="A12643" t="s">
        <v>710</v>
      </c>
      <c r="B12643" t="s">
        <v>351</v>
      </c>
      <c r="C12643" t="s">
        <v>351</v>
      </c>
      <c r="D12643" t="s">
        <v>741</v>
      </c>
      <c r="E12643" t="s">
        <v>15</v>
      </c>
      <c r="F12643" t="s">
        <v>128</v>
      </c>
      <c r="G12643" t="s">
        <v>737</v>
      </c>
      <c r="H12643" s="1">
        <v>2019</v>
      </c>
      <c r="I12643" s="2">
        <v>1810</v>
      </c>
      <c r="J12643" s="3">
        <v>5382</v>
      </c>
      <c r="K12643">
        <f>Table1[[#This Row],[Total Revenue + Open]]/Table1[[#This Row],[Qty]]</f>
        <v>2.9734806629834254</v>
      </c>
      <c r="L12643">
        <f>Table1[[#This Row],[Total Revenue + Open]]/Table1[[#This Row],[Qty]]</f>
        <v>2.9734806629834254</v>
      </c>
    </row>
    <row r="12644" spans="1:12" hidden="1">
      <c r="A12644" t="s">
        <v>710</v>
      </c>
      <c r="B12644" t="s">
        <v>351</v>
      </c>
      <c r="C12644" t="s">
        <v>351</v>
      </c>
      <c r="D12644" t="s">
        <v>741</v>
      </c>
      <c r="E12644" t="s">
        <v>15</v>
      </c>
      <c r="F12644" t="s">
        <v>128</v>
      </c>
      <c r="G12644" t="s">
        <v>737</v>
      </c>
      <c r="H12644" s="1">
        <v>2019</v>
      </c>
      <c r="I12644" s="2">
        <v>1310</v>
      </c>
      <c r="J12644" s="3">
        <v>3887</v>
      </c>
      <c r="K12644">
        <f>Table1[[#This Row],[Total Revenue + Open]]/Table1[[#This Row],[Qty]]</f>
        <v>2.9671755725190838</v>
      </c>
      <c r="L12644">
        <f>Table1[[#This Row],[Total Revenue + Open]]/Table1[[#This Row],[Qty]]</f>
        <v>2.9671755725190838</v>
      </c>
    </row>
    <row r="12645" spans="1:12" hidden="1">
      <c r="A12645" t="s">
        <v>710</v>
      </c>
      <c r="B12645" t="s">
        <v>351</v>
      </c>
      <c r="C12645" t="s">
        <v>351</v>
      </c>
      <c r="D12645" t="s">
        <v>741</v>
      </c>
      <c r="E12645" t="s">
        <v>15</v>
      </c>
      <c r="F12645" t="s">
        <v>128</v>
      </c>
      <c r="G12645" t="s">
        <v>737</v>
      </c>
      <c r="H12645" s="1">
        <v>2019</v>
      </c>
      <c r="I12645" s="2">
        <v>500</v>
      </c>
      <c r="J12645" s="3">
        <v>1495</v>
      </c>
      <c r="K12645">
        <f>Table1[[#This Row],[Total Revenue + Open]]/Table1[[#This Row],[Qty]]</f>
        <v>2.99</v>
      </c>
      <c r="L12645">
        <f>Table1[[#This Row],[Total Revenue + Open]]/Table1[[#This Row],[Qty]]</f>
        <v>2.99</v>
      </c>
    </row>
    <row r="12646" spans="1:12" hidden="1">
      <c r="A12646" t="s">
        <v>710</v>
      </c>
      <c r="B12646" t="s">
        <v>351</v>
      </c>
      <c r="C12646" t="s">
        <v>351</v>
      </c>
      <c r="D12646" t="s">
        <v>741</v>
      </c>
      <c r="E12646" t="s">
        <v>15</v>
      </c>
      <c r="F12646" t="s">
        <v>128</v>
      </c>
      <c r="G12646" t="s">
        <v>737</v>
      </c>
      <c r="H12646" s="1">
        <v>2019</v>
      </c>
      <c r="I12646" s="2">
        <v>2665</v>
      </c>
      <c r="J12646" s="3">
        <v>7923.5</v>
      </c>
      <c r="K12646">
        <f>Table1[[#This Row],[Total Revenue + Open]]/Table1[[#This Row],[Qty]]</f>
        <v>2.973170731707317</v>
      </c>
      <c r="L12646">
        <f>Table1[[#This Row],[Total Revenue + Open]]/Table1[[#This Row],[Qty]]</f>
        <v>2.973170731707317</v>
      </c>
    </row>
    <row r="12647" spans="1:12" hidden="1">
      <c r="A12647" t="s">
        <v>710</v>
      </c>
      <c r="B12647" t="s">
        <v>351</v>
      </c>
      <c r="C12647" t="s">
        <v>351</v>
      </c>
      <c r="D12647" t="s">
        <v>741</v>
      </c>
      <c r="E12647" t="s">
        <v>15</v>
      </c>
      <c r="F12647" t="s">
        <v>128</v>
      </c>
      <c r="G12647" t="s">
        <v>737</v>
      </c>
      <c r="H12647" s="1">
        <v>2019</v>
      </c>
      <c r="I12647" s="2">
        <v>950</v>
      </c>
      <c r="J12647" s="3">
        <v>2840.5</v>
      </c>
      <c r="K12647">
        <f>Table1[[#This Row],[Total Revenue + Open]]/Table1[[#This Row],[Qty]]</f>
        <v>2.99</v>
      </c>
      <c r="L12647">
        <f>Table1[[#This Row],[Total Revenue + Open]]/Table1[[#This Row],[Qty]]</f>
        <v>2.99</v>
      </c>
    </row>
    <row r="12648" spans="1:12" hidden="1">
      <c r="A12648" t="s">
        <v>710</v>
      </c>
      <c r="B12648" t="s">
        <v>351</v>
      </c>
      <c r="C12648" t="s">
        <v>351</v>
      </c>
      <c r="D12648" t="s">
        <v>741</v>
      </c>
      <c r="E12648" t="s">
        <v>15</v>
      </c>
      <c r="F12648" t="s">
        <v>128</v>
      </c>
      <c r="G12648" t="s">
        <v>737</v>
      </c>
      <c r="H12648" s="1">
        <v>2020</v>
      </c>
      <c r="I12648" s="2">
        <v>200</v>
      </c>
      <c r="J12648" s="3">
        <v>598</v>
      </c>
      <c r="K12648">
        <f>Table1[[#This Row],[Total Revenue + Open]]/Table1[[#This Row],[Qty]]</f>
        <v>2.99</v>
      </c>
      <c r="L12648">
        <f>Table1[[#This Row],[Total Revenue + Open]]/Table1[[#This Row],[Qty]]</f>
        <v>2.99</v>
      </c>
    </row>
    <row r="12649" spans="1:12" hidden="1">
      <c r="A12649" t="s">
        <v>710</v>
      </c>
      <c r="B12649" t="s">
        <v>351</v>
      </c>
      <c r="C12649" t="s">
        <v>351</v>
      </c>
      <c r="D12649" t="s">
        <v>741</v>
      </c>
      <c r="E12649" t="s">
        <v>15</v>
      </c>
      <c r="F12649" t="s">
        <v>128</v>
      </c>
      <c r="G12649" t="s">
        <v>737</v>
      </c>
      <c r="H12649" s="1">
        <v>2020</v>
      </c>
      <c r="I12649" s="2">
        <v>1005</v>
      </c>
      <c r="J12649" s="3">
        <v>2990</v>
      </c>
      <c r="K12649">
        <f>Table1[[#This Row],[Total Revenue + Open]]/Table1[[#This Row],[Qty]]</f>
        <v>2.9751243781094527</v>
      </c>
      <c r="L12649">
        <f>Table1[[#This Row],[Total Revenue + Open]]/Table1[[#This Row],[Qty]]</f>
        <v>2.9751243781094527</v>
      </c>
    </row>
    <row r="12650" spans="1:12" hidden="1">
      <c r="A12650" t="s">
        <v>710</v>
      </c>
      <c r="B12650" t="s">
        <v>351</v>
      </c>
      <c r="C12650" t="s">
        <v>351</v>
      </c>
      <c r="D12650" t="s">
        <v>741</v>
      </c>
      <c r="E12650" t="s">
        <v>15</v>
      </c>
      <c r="F12650" t="s">
        <v>128</v>
      </c>
      <c r="G12650" t="s">
        <v>737</v>
      </c>
      <c r="H12650" s="1">
        <v>2020</v>
      </c>
      <c r="I12650" s="2">
        <v>700</v>
      </c>
      <c r="J12650" s="3">
        <v>2093</v>
      </c>
      <c r="K12650">
        <f>Table1[[#This Row],[Total Revenue + Open]]/Table1[[#This Row],[Qty]]</f>
        <v>2.99</v>
      </c>
      <c r="L12650">
        <f>Table1[[#This Row],[Total Revenue + Open]]/Table1[[#This Row],[Qty]]</f>
        <v>2.99</v>
      </c>
    </row>
    <row r="12651" spans="1:12" hidden="1">
      <c r="A12651" t="s">
        <v>710</v>
      </c>
      <c r="B12651" t="s">
        <v>351</v>
      </c>
      <c r="C12651" t="s">
        <v>351</v>
      </c>
      <c r="D12651" t="s">
        <v>741</v>
      </c>
      <c r="E12651" t="s">
        <v>15</v>
      </c>
      <c r="F12651" t="s">
        <v>128</v>
      </c>
      <c r="G12651" t="s">
        <v>737</v>
      </c>
      <c r="H12651" s="1">
        <v>2020</v>
      </c>
      <c r="I12651" s="2">
        <v>550</v>
      </c>
      <c r="J12651" s="3">
        <v>1644.5</v>
      </c>
      <c r="K12651">
        <f>Table1[[#This Row],[Total Revenue + Open]]/Table1[[#This Row],[Qty]]</f>
        <v>2.99</v>
      </c>
      <c r="L12651">
        <f>Table1[[#This Row],[Total Revenue + Open]]/Table1[[#This Row],[Qty]]</f>
        <v>2.99</v>
      </c>
    </row>
    <row r="12652" spans="1:12" hidden="1">
      <c r="A12652" t="s">
        <v>710</v>
      </c>
      <c r="B12652" t="s">
        <v>351</v>
      </c>
      <c r="C12652" t="s">
        <v>351</v>
      </c>
      <c r="D12652" t="s">
        <v>741</v>
      </c>
      <c r="E12652" t="s">
        <v>15</v>
      </c>
      <c r="F12652" t="s">
        <v>128</v>
      </c>
      <c r="G12652" t="s">
        <v>737</v>
      </c>
      <c r="H12652" s="1">
        <v>2020</v>
      </c>
      <c r="I12652" s="2">
        <v>600</v>
      </c>
      <c r="J12652" s="3">
        <v>1794</v>
      </c>
      <c r="K12652">
        <f>Table1[[#This Row],[Total Revenue + Open]]/Table1[[#This Row],[Qty]]</f>
        <v>2.99</v>
      </c>
      <c r="L12652">
        <f>Table1[[#This Row],[Total Revenue + Open]]/Table1[[#This Row],[Qty]]</f>
        <v>2.99</v>
      </c>
    </row>
    <row r="12653" spans="1:12" hidden="1">
      <c r="A12653" t="s">
        <v>710</v>
      </c>
      <c r="B12653" t="s">
        <v>351</v>
      </c>
      <c r="C12653" t="s">
        <v>351</v>
      </c>
      <c r="D12653" t="s">
        <v>741</v>
      </c>
      <c r="E12653" t="s">
        <v>15</v>
      </c>
      <c r="F12653" t="s">
        <v>128</v>
      </c>
      <c r="G12653" t="s">
        <v>737</v>
      </c>
      <c r="H12653" s="1">
        <v>2021</v>
      </c>
      <c r="I12653" s="2">
        <v>700</v>
      </c>
      <c r="J12653" s="3">
        <v>2093</v>
      </c>
      <c r="K12653">
        <f>Table1[[#This Row],[Total Revenue + Open]]/Table1[[#This Row],[Qty]]</f>
        <v>2.99</v>
      </c>
      <c r="L12653">
        <f>Table1[[#This Row],[Total Revenue + Open]]/Table1[[#This Row],[Qty]]</f>
        <v>2.99</v>
      </c>
    </row>
    <row r="12654" spans="1:12" hidden="1">
      <c r="A12654" t="s">
        <v>710</v>
      </c>
      <c r="B12654" t="s">
        <v>351</v>
      </c>
      <c r="C12654" t="s">
        <v>351</v>
      </c>
      <c r="D12654" t="s">
        <v>741</v>
      </c>
      <c r="E12654" t="s">
        <v>15</v>
      </c>
      <c r="F12654" t="s">
        <v>128</v>
      </c>
      <c r="G12654" t="s">
        <v>737</v>
      </c>
      <c r="H12654" s="1">
        <v>2021</v>
      </c>
      <c r="I12654" s="2">
        <v>500</v>
      </c>
      <c r="J12654" s="3">
        <v>1495</v>
      </c>
      <c r="K12654">
        <f>Table1[[#This Row],[Total Revenue + Open]]/Table1[[#This Row],[Qty]]</f>
        <v>2.99</v>
      </c>
      <c r="L12654">
        <f>Table1[[#This Row],[Total Revenue + Open]]/Table1[[#This Row],[Qty]]</f>
        <v>2.99</v>
      </c>
    </row>
    <row r="12655" spans="1:12" hidden="1">
      <c r="A12655" t="s">
        <v>710</v>
      </c>
      <c r="B12655" t="s">
        <v>351</v>
      </c>
      <c r="C12655" t="s">
        <v>351</v>
      </c>
      <c r="D12655" t="s">
        <v>741</v>
      </c>
      <c r="E12655" t="s">
        <v>15</v>
      </c>
      <c r="F12655" t="s">
        <v>128</v>
      </c>
      <c r="G12655" t="s">
        <v>737</v>
      </c>
      <c r="H12655" s="1">
        <v>2019</v>
      </c>
      <c r="I12655" s="2">
        <v>500</v>
      </c>
      <c r="J12655" s="3">
        <v>1505</v>
      </c>
      <c r="K12655">
        <f>Table1[[#This Row],[Total Revenue + Open]]/Table1[[#This Row],[Qty]]</f>
        <v>3.01</v>
      </c>
      <c r="L12655">
        <f>Table1[[#This Row],[Total Revenue + Open]]/Table1[[#This Row],[Qty]]</f>
        <v>3.01</v>
      </c>
    </row>
    <row r="12656" spans="1:12" hidden="1">
      <c r="A12656" t="s">
        <v>710</v>
      </c>
      <c r="B12656" t="s">
        <v>351</v>
      </c>
      <c r="C12656" t="s">
        <v>351</v>
      </c>
      <c r="D12656" t="s">
        <v>741</v>
      </c>
      <c r="E12656" t="s">
        <v>15</v>
      </c>
      <c r="F12656" t="s">
        <v>128</v>
      </c>
      <c r="G12656" t="s">
        <v>737</v>
      </c>
      <c r="H12656" s="1">
        <v>2019</v>
      </c>
      <c r="I12656" s="2">
        <v>500</v>
      </c>
      <c r="J12656" s="3">
        <v>1505</v>
      </c>
      <c r="K12656">
        <f>Table1[[#This Row],[Total Revenue + Open]]/Table1[[#This Row],[Qty]]</f>
        <v>3.01</v>
      </c>
      <c r="L12656">
        <f>Table1[[#This Row],[Total Revenue + Open]]/Table1[[#This Row],[Qty]]</f>
        <v>3.01</v>
      </c>
    </row>
    <row r="12657" spans="1:12" hidden="1">
      <c r="A12657" t="s">
        <v>710</v>
      </c>
      <c r="B12657" t="s">
        <v>351</v>
      </c>
      <c r="C12657" t="s">
        <v>351</v>
      </c>
      <c r="D12657" t="s">
        <v>741</v>
      </c>
      <c r="E12657" t="s">
        <v>15</v>
      </c>
      <c r="F12657" t="s">
        <v>128</v>
      </c>
      <c r="G12657" t="s">
        <v>737</v>
      </c>
      <c r="H12657" s="1">
        <v>2019</v>
      </c>
      <c r="I12657" s="2">
        <v>650</v>
      </c>
      <c r="J12657" s="3">
        <v>1956.5</v>
      </c>
      <c r="K12657">
        <f>Table1[[#This Row],[Total Revenue + Open]]/Table1[[#This Row],[Qty]]</f>
        <v>3.01</v>
      </c>
      <c r="L12657">
        <f>Table1[[#This Row],[Total Revenue + Open]]/Table1[[#This Row],[Qty]]</f>
        <v>3.01</v>
      </c>
    </row>
    <row r="12658" spans="1:12" hidden="1">
      <c r="A12658" t="s">
        <v>710</v>
      </c>
      <c r="B12658" t="s">
        <v>351</v>
      </c>
      <c r="C12658" t="s">
        <v>351</v>
      </c>
      <c r="D12658" t="s">
        <v>741</v>
      </c>
      <c r="E12658" t="s">
        <v>15</v>
      </c>
      <c r="F12658" t="s">
        <v>128</v>
      </c>
      <c r="G12658" t="s">
        <v>737</v>
      </c>
      <c r="H12658" s="1">
        <v>2020</v>
      </c>
      <c r="I12658" s="2">
        <v>700</v>
      </c>
      <c r="J12658" s="3">
        <v>2107</v>
      </c>
      <c r="K12658">
        <f>Table1[[#This Row],[Total Revenue + Open]]/Table1[[#This Row],[Qty]]</f>
        <v>3.01</v>
      </c>
      <c r="L12658">
        <f>Table1[[#This Row],[Total Revenue + Open]]/Table1[[#This Row],[Qty]]</f>
        <v>3.01</v>
      </c>
    </row>
    <row r="12659" spans="1:12" hidden="1">
      <c r="A12659" t="s">
        <v>710</v>
      </c>
      <c r="B12659" t="s">
        <v>351</v>
      </c>
      <c r="C12659" t="s">
        <v>351</v>
      </c>
      <c r="D12659" t="s">
        <v>741</v>
      </c>
      <c r="E12659" t="s">
        <v>15</v>
      </c>
      <c r="F12659" t="s">
        <v>128</v>
      </c>
      <c r="G12659" t="s">
        <v>737</v>
      </c>
      <c r="H12659" s="1">
        <v>2020</v>
      </c>
      <c r="I12659" s="2">
        <v>300</v>
      </c>
      <c r="J12659" s="3">
        <v>903</v>
      </c>
      <c r="K12659">
        <f>Table1[[#This Row],[Total Revenue + Open]]/Table1[[#This Row],[Qty]]</f>
        <v>3.01</v>
      </c>
      <c r="L12659">
        <f>Table1[[#This Row],[Total Revenue + Open]]/Table1[[#This Row],[Qty]]</f>
        <v>3.01</v>
      </c>
    </row>
    <row r="12660" spans="1:12" hidden="1">
      <c r="A12660" t="s">
        <v>710</v>
      </c>
      <c r="B12660" t="s">
        <v>351</v>
      </c>
      <c r="C12660" t="s">
        <v>351</v>
      </c>
      <c r="D12660" t="s">
        <v>741</v>
      </c>
      <c r="E12660" t="s">
        <v>15</v>
      </c>
      <c r="F12660" t="s">
        <v>128</v>
      </c>
      <c r="G12660" t="s">
        <v>457</v>
      </c>
      <c r="H12660" s="1">
        <v>2017</v>
      </c>
      <c r="I12660" s="2">
        <v>2010</v>
      </c>
      <c r="J12660" s="3">
        <v>6020</v>
      </c>
      <c r="K12660">
        <f>Table1[[#This Row],[Total Revenue + Open]]/Table1[[#This Row],[Qty]]</f>
        <v>2.9950248756218905</v>
      </c>
      <c r="L12660">
        <f>Table1[[#This Row],[Total Revenue + Open]]/Table1[[#This Row],[Qty]]</f>
        <v>2.9950248756218905</v>
      </c>
    </row>
    <row r="12661" spans="1:12" hidden="1">
      <c r="A12661" t="s">
        <v>710</v>
      </c>
      <c r="B12661" t="s">
        <v>351</v>
      </c>
      <c r="C12661" t="s">
        <v>351</v>
      </c>
      <c r="D12661" t="s">
        <v>741</v>
      </c>
      <c r="E12661" t="s">
        <v>15</v>
      </c>
      <c r="F12661" t="s">
        <v>128</v>
      </c>
      <c r="G12661" t="s">
        <v>457</v>
      </c>
      <c r="H12661" s="1">
        <v>2018</v>
      </c>
      <c r="I12661" s="2">
        <v>500</v>
      </c>
      <c r="J12661" s="3">
        <v>1505</v>
      </c>
      <c r="K12661">
        <f>Table1[[#This Row],[Total Revenue + Open]]/Table1[[#This Row],[Qty]]</f>
        <v>3.01</v>
      </c>
      <c r="L12661">
        <f>Table1[[#This Row],[Total Revenue + Open]]/Table1[[#This Row],[Qty]]</f>
        <v>3.01</v>
      </c>
    </row>
    <row r="12662" spans="1:12" hidden="1">
      <c r="A12662" t="s">
        <v>710</v>
      </c>
      <c r="B12662" t="s">
        <v>351</v>
      </c>
      <c r="C12662" t="s">
        <v>351</v>
      </c>
      <c r="D12662" t="s">
        <v>741</v>
      </c>
      <c r="E12662" t="s">
        <v>15</v>
      </c>
      <c r="F12662" t="s">
        <v>128</v>
      </c>
      <c r="G12662" t="s">
        <v>457</v>
      </c>
      <c r="H12662" s="1">
        <v>2019</v>
      </c>
      <c r="I12662" s="2">
        <v>500</v>
      </c>
      <c r="J12662" s="3">
        <v>1505</v>
      </c>
      <c r="K12662">
        <f>Table1[[#This Row],[Total Revenue + Open]]/Table1[[#This Row],[Qty]]</f>
        <v>3.01</v>
      </c>
      <c r="L12662">
        <f>Table1[[#This Row],[Total Revenue + Open]]/Table1[[#This Row],[Qty]]</f>
        <v>3.01</v>
      </c>
    </row>
    <row r="12663" spans="1:12" hidden="1">
      <c r="A12663" t="s">
        <v>710</v>
      </c>
      <c r="B12663" t="s">
        <v>351</v>
      </c>
      <c r="C12663" t="s">
        <v>351</v>
      </c>
      <c r="D12663" t="s">
        <v>741</v>
      </c>
      <c r="E12663" t="s">
        <v>15</v>
      </c>
      <c r="F12663" t="s">
        <v>128</v>
      </c>
      <c r="G12663" t="s">
        <v>457</v>
      </c>
      <c r="H12663" s="1">
        <v>2020</v>
      </c>
      <c r="I12663" s="2">
        <v>400</v>
      </c>
      <c r="J12663" s="3">
        <v>1204</v>
      </c>
      <c r="K12663">
        <f>Table1[[#This Row],[Total Revenue + Open]]/Table1[[#This Row],[Qty]]</f>
        <v>3.01</v>
      </c>
      <c r="L12663">
        <f>Table1[[#This Row],[Total Revenue + Open]]/Table1[[#This Row],[Qty]]</f>
        <v>3.01</v>
      </c>
    </row>
    <row r="12664" spans="1:12" hidden="1">
      <c r="A12664" t="s">
        <v>710</v>
      </c>
      <c r="B12664" t="s">
        <v>351</v>
      </c>
      <c r="C12664" t="s">
        <v>351</v>
      </c>
      <c r="D12664" t="s">
        <v>741</v>
      </c>
      <c r="E12664" t="s">
        <v>15</v>
      </c>
      <c r="F12664" t="s">
        <v>128</v>
      </c>
      <c r="G12664" t="s">
        <v>457</v>
      </c>
      <c r="H12664" s="1">
        <v>2021</v>
      </c>
      <c r="I12664" s="2">
        <v>500</v>
      </c>
      <c r="J12664" s="3">
        <v>1505</v>
      </c>
      <c r="K12664">
        <f>Table1[[#This Row],[Total Revenue + Open]]/Table1[[#This Row],[Qty]]</f>
        <v>3.01</v>
      </c>
      <c r="L12664">
        <f>Table1[[#This Row],[Total Revenue + Open]]/Table1[[#This Row],[Qty]]</f>
        <v>3.01</v>
      </c>
    </row>
    <row r="12665" spans="1:12" hidden="1">
      <c r="A12665" t="s">
        <v>710</v>
      </c>
      <c r="B12665" t="s">
        <v>351</v>
      </c>
      <c r="C12665" t="s">
        <v>351</v>
      </c>
      <c r="D12665" t="s">
        <v>741</v>
      </c>
      <c r="E12665" t="s">
        <v>15</v>
      </c>
      <c r="F12665" t="s">
        <v>128</v>
      </c>
      <c r="G12665" t="s">
        <v>457</v>
      </c>
      <c r="H12665" s="1">
        <v>2021</v>
      </c>
      <c r="I12665" s="2">
        <v>400</v>
      </c>
      <c r="J12665" s="3">
        <v>1204</v>
      </c>
      <c r="K12665">
        <f>Table1[[#This Row],[Total Revenue + Open]]/Table1[[#This Row],[Qty]]</f>
        <v>3.01</v>
      </c>
      <c r="L12665">
        <f>Table1[[#This Row],[Total Revenue + Open]]/Table1[[#This Row],[Qty]]</f>
        <v>3.01</v>
      </c>
    </row>
    <row r="12666" spans="1:12" hidden="1">
      <c r="A12666" t="s">
        <v>710</v>
      </c>
      <c r="B12666" t="s">
        <v>351</v>
      </c>
      <c r="C12666" t="s">
        <v>351</v>
      </c>
      <c r="D12666" t="s">
        <v>741</v>
      </c>
      <c r="E12666" t="s">
        <v>15</v>
      </c>
      <c r="F12666" t="s">
        <v>128</v>
      </c>
      <c r="G12666" t="s">
        <v>457</v>
      </c>
      <c r="H12666" s="1">
        <v>2021</v>
      </c>
      <c r="I12666" s="2">
        <v>500</v>
      </c>
      <c r="J12666" s="3">
        <v>1505</v>
      </c>
      <c r="K12666">
        <f>Table1[[#This Row],[Total Revenue + Open]]/Table1[[#This Row],[Qty]]</f>
        <v>3.01</v>
      </c>
      <c r="L12666">
        <f>Table1[[#This Row],[Total Revenue + Open]]/Table1[[#This Row],[Qty]]</f>
        <v>3.01</v>
      </c>
    </row>
    <row r="12667" spans="1:12" hidden="1">
      <c r="A12667" t="s">
        <v>710</v>
      </c>
      <c r="B12667" t="s">
        <v>351</v>
      </c>
      <c r="C12667" t="s">
        <v>351</v>
      </c>
      <c r="D12667" t="s">
        <v>741</v>
      </c>
      <c r="E12667" t="s">
        <v>15</v>
      </c>
      <c r="F12667" t="s">
        <v>128</v>
      </c>
      <c r="G12667" t="s">
        <v>457</v>
      </c>
      <c r="H12667" s="1">
        <v>2020</v>
      </c>
      <c r="I12667" s="2">
        <v>500</v>
      </c>
      <c r="J12667" s="3">
        <v>1505</v>
      </c>
      <c r="K12667">
        <f>Table1[[#This Row],[Total Revenue + Open]]/Table1[[#This Row],[Qty]]</f>
        <v>3.01</v>
      </c>
      <c r="L12667">
        <f>Table1[[#This Row],[Total Revenue + Open]]/Table1[[#This Row],[Qty]]</f>
        <v>3.01</v>
      </c>
    </row>
    <row r="12668" spans="1:12" hidden="1">
      <c r="A12668" t="s">
        <v>710</v>
      </c>
      <c r="B12668" t="s">
        <v>351</v>
      </c>
      <c r="C12668" t="s">
        <v>351</v>
      </c>
      <c r="D12668" t="s">
        <v>741</v>
      </c>
      <c r="E12668" t="s">
        <v>15</v>
      </c>
      <c r="F12668" t="s">
        <v>128</v>
      </c>
      <c r="G12668" t="s">
        <v>457</v>
      </c>
      <c r="H12668" s="1">
        <v>2021</v>
      </c>
      <c r="I12668" s="2">
        <v>500</v>
      </c>
      <c r="J12668" s="3">
        <v>1505</v>
      </c>
      <c r="K12668">
        <f>Table1[[#This Row],[Total Revenue + Open]]/Table1[[#This Row],[Qty]]</f>
        <v>3.01</v>
      </c>
      <c r="L12668">
        <f>Table1[[#This Row],[Total Revenue + Open]]/Table1[[#This Row],[Qty]]</f>
        <v>3.01</v>
      </c>
    </row>
    <row r="12669" spans="1:12" hidden="1">
      <c r="A12669" t="s">
        <v>710</v>
      </c>
      <c r="B12669" t="s">
        <v>351</v>
      </c>
      <c r="C12669" t="s">
        <v>351</v>
      </c>
      <c r="D12669" t="s">
        <v>741</v>
      </c>
      <c r="E12669" t="s">
        <v>15</v>
      </c>
      <c r="F12669" t="s">
        <v>128</v>
      </c>
      <c r="G12669" t="s">
        <v>457</v>
      </c>
      <c r="H12669" s="1">
        <v>2021</v>
      </c>
      <c r="I12669" s="2">
        <v>400</v>
      </c>
      <c r="J12669" s="3">
        <v>1204</v>
      </c>
      <c r="K12669">
        <f>Table1[[#This Row],[Total Revenue + Open]]/Table1[[#This Row],[Qty]]</f>
        <v>3.01</v>
      </c>
      <c r="L12669">
        <f>Table1[[#This Row],[Total Revenue + Open]]/Table1[[#This Row],[Qty]]</f>
        <v>3.01</v>
      </c>
    </row>
    <row r="12670" spans="1:12" hidden="1">
      <c r="A12670" t="s">
        <v>710</v>
      </c>
      <c r="B12670" t="s">
        <v>351</v>
      </c>
      <c r="C12670" t="s">
        <v>351</v>
      </c>
      <c r="D12670" t="s">
        <v>741</v>
      </c>
      <c r="E12670" t="s">
        <v>15</v>
      </c>
      <c r="F12670" t="s">
        <v>128</v>
      </c>
      <c r="G12670" t="s">
        <v>457</v>
      </c>
      <c r="H12670" s="1">
        <v>2021</v>
      </c>
      <c r="I12670" s="2">
        <v>500</v>
      </c>
      <c r="J12670" s="3">
        <v>1505</v>
      </c>
      <c r="K12670">
        <f>Table1[[#This Row],[Total Revenue + Open]]/Table1[[#This Row],[Qty]]</f>
        <v>3.01</v>
      </c>
      <c r="L12670">
        <f>Table1[[#This Row],[Total Revenue + Open]]/Table1[[#This Row],[Qty]]</f>
        <v>3.01</v>
      </c>
    </row>
    <row r="12671" spans="1:12" hidden="1">
      <c r="A12671" t="s">
        <v>710</v>
      </c>
      <c r="B12671" t="s">
        <v>351</v>
      </c>
      <c r="C12671" t="s">
        <v>351</v>
      </c>
      <c r="D12671" t="s">
        <v>741</v>
      </c>
      <c r="E12671" t="s">
        <v>15</v>
      </c>
      <c r="F12671" t="s">
        <v>128</v>
      </c>
      <c r="G12671" t="s">
        <v>457</v>
      </c>
      <c r="H12671" s="1">
        <v>2022</v>
      </c>
      <c r="I12671" s="2">
        <v>500</v>
      </c>
      <c r="J12671" s="3">
        <v>1505</v>
      </c>
      <c r="K12671">
        <f>Table1[[#This Row],[Total Revenue + Open]]/Table1[[#This Row],[Qty]]</f>
        <v>3.01</v>
      </c>
      <c r="L12671">
        <f>Table1[[#This Row],[Total Revenue + Open]]/Table1[[#This Row],[Qty]]</f>
        <v>3.01</v>
      </c>
    </row>
    <row r="12672" spans="1:12" hidden="1">
      <c r="A12672" t="s">
        <v>710</v>
      </c>
      <c r="B12672" t="s">
        <v>351</v>
      </c>
      <c r="C12672" t="s">
        <v>351</v>
      </c>
      <c r="D12672" t="s">
        <v>741</v>
      </c>
      <c r="E12672" t="s">
        <v>15</v>
      </c>
      <c r="F12672" t="s">
        <v>128</v>
      </c>
      <c r="G12672" t="s">
        <v>457</v>
      </c>
      <c r="H12672" s="1">
        <v>2017</v>
      </c>
      <c r="I12672" s="2">
        <v>500</v>
      </c>
      <c r="J12672" s="3">
        <v>1505</v>
      </c>
      <c r="K12672">
        <f>Table1[[#This Row],[Total Revenue + Open]]/Table1[[#This Row],[Qty]]</f>
        <v>3.01</v>
      </c>
      <c r="L12672">
        <f>Table1[[#This Row],[Total Revenue + Open]]/Table1[[#This Row],[Qty]]</f>
        <v>3.01</v>
      </c>
    </row>
    <row r="12673" spans="1:12" hidden="1">
      <c r="A12673" t="s">
        <v>710</v>
      </c>
      <c r="B12673" t="s">
        <v>351</v>
      </c>
      <c r="C12673" t="s">
        <v>351</v>
      </c>
      <c r="D12673" t="s">
        <v>741</v>
      </c>
      <c r="E12673" t="s">
        <v>15</v>
      </c>
      <c r="F12673" t="s">
        <v>128</v>
      </c>
      <c r="G12673" t="s">
        <v>457</v>
      </c>
      <c r="H12673" s="1">
        <v>2019</v>
      </c>
      <c r="I12673" s="2">
        <v>500</v>
      </c>
      <c r="J12673" s="3">
        <v>1505</v>
      </c>
      <c r="K12673">
        <f>Table1[[#This Row],[Total Revenue + Open]]/Table1[[#This Row],[Qty]]</f>
        <v>3.01</v>
      </c>
      <c r="L12673">
        <f>Table1[[#This Row],[Total Revenue + Open]]/Table1[[#This Row],[Qty]]</f>
        <v>3.01</v>
      </c>
    </row>
    <row r="12674" spans="1:12" hidden="1">
      <c r="A12674" t="s">
        <v>710</v>
      </c>
      <c r="B12674" t="s">
        <v>351</v>
      </c>
      <c r="C12674" t="s">
        <v>351</v>
      </c>
      <c r="D12674" t="s">
        <v>741</v>
      </c>
      <c r="E12674" t="s">
        <v>15</v>
      </c>
      <c r="F12674" t="s">
        <v>128</v>
      </c>
      <c r="G12674" t="s">
        <v>457</v>
      </c>
      <c r="H12674" s="1">
        <v>2020</v>
      </c>
      <c r="I12674" s="2">
        <v>300</v>
      </c>
      <c r="J12674" s="3">
        <v>903</v>
      </c>
      <c r="K12674">
        <f>Table1[[#This Row],[Total Revenue + Open]]/Table1[[#This Row],[Qty]]</f>
        <v>3.01</v>
      </c>
      <c r="L12674">
        <f>Table1[[#This Row],[Total Revenue + Open]]/Table1[[#This Row],[Qty]]</f>
        <v>3.01</v>
      </c>
    </row>
    <row r="12675" spans="1:12" hidden="1">
      <c r="A12675" t="s">
        <v>710</v>
      </c>
      <c r="B12675" t="s">
        <v>351</v>
      </c>
      <c r="C12675" t="s">
        <v>351</v>
      </c>
      <c r="D12675" t="s">
        <v>741</v>
      </c>
      <c r="E12675" t="s">
        <v>15</v>
      </c>
      <c r="F12675" t="s">
        <v>128</v>
      </c>
      <c r="G12675" t="s">
        <v>457</v>
      </c>
      <c r="H12675" s="1">
        <v>2021</v>
      </c>
      <c r="I12675" s="2">
        <v>200</v>
      </c>
      <c r="J12675" s="3">
        <v>602</v>
      </c>
      <c r="K12675">
        <f>Table1[[#This Row],[Total Revenue + Open]]/Table1[[#This Row],[Qty]]</f>
        <v>3.01</v>
      </c>
      <c r="L12675">
        <f>Table1[[#This Row],[Total Revenue + Open]]/Table1[[#This Row],[Qty]]</f>
        <v>3.01</v>
      </c>
    </row>
    <row r="12676" spans="1:12" hidden="1">
      <c r="A12676" t="s">
        <v>710</v>
      </c>
      <c r="B12676" t="s">
        <v>351</v>
      </c>
      <c r="C12676" t="s">
        <v>351</v>
      </c>
      <c r="D12676" t="s">
        <v>741</v>
      </c>
      <c r="E12676" t="s">
        <v>15</v>
      </c>
      <c r="F12676" t="s">
        <v>128</v>
      </c>
      <c r="G12676" t="s">
        <v>457</v>
      </c>
      <c r="H12676" s="1">
        <v>2021</v>
      </c>
      <c r="I12676" s="2">
        <v>500</v>
      </c>
      <c r="J12676" s="3">
        <v>1505</v>
      </c>
      <c r="K12676">
        <f>Table1[[#This Row],[Total Revenue + Open]]/Table1[[#This Row],[Qty]]</f>
        <v>3.01</v>
      </c>
      <c r="L12676">
        <f>Table1[[#This Row],[Total Revenue + Open]]/Table1[[#This Row],[Qty]]</f>
        <v>3.01</v>
      </c>
    </row>
    <row r="12677" spans="1:12" hidden="1">
      <c r="A12677" t="s">
        <v>710</v>
      </c>
      <c r="B12677" t="s">
        <v>351</v>
      </c>
      <c r="C12677" t="s">
        <v>351</v>
      </c>
      <c r="D12677" t="s">
        <v>741</v>
      </c>
      <c r="E12677" t="s">
        <v>15</v>
      </c>
      <c r="F12677" t="s">
        <v>128</v>
      </c>
      <c r="G12677" t="s">
        <v>392</v>
      </c>
      <c r="H12677" s="1">
        <v>2019</v>
      </c>
      <c r="I12677" s="2">
        <v>3015</v>
      </c>
      <c r="J12677" s="3">
        <v>8970</v>
      </c>
      <c r="K12677">
        <f>Table1[[#This Row],[Total Revenue + Open]]/Table1[[#This Row],[Qty]]</f>
        <v>2.9751243781094527</v>
      </c>
      <c r="L12677">
        <f>Table1[[#This Row],[Total Revenue + Open]]/Table1[[#This Row],[Qty]]</f>
        <v>2.9751243781094527</v>
      </c>
    </row>
    <row r="12678" spans="1:12" hidden="1">
      <c r="A12678" t="s">
        <v>710</v>
      </c>
      <c r="B12678" t="s">
        <v>351</v>
      </c>
      <c r="C12678" t="s">
        <v>351</v>
      </c>
      <c r="D12678" t="s">
        <v>741</v>
      </c>
      <c r="E12678" t="s">
        <v>15</v>
      </c>
      <c r="F12678" t="s">
        <v>128</v>
      </c>
      <c r="G12678" t="s">
        <v>392</v>
      </c>
      <c r="H12678" s="1">
        <v>2019</v>
      </c>
      <c r="I12678" s="2">
        <v>500</v>
      </c>
      <c r="J12678" s="3">
        <v>1495</v>
      </c>
      <c r="K12678">
        <f>Table1[[#This Row],[Total Revenue + Open]]/Table1[[#This Row],[Qty]]</f>
        <v>2.99</v>
      </c>
      <c r="L12678">
        <f>Table1[[#This Row],[Total Revenue + Open]]/Table1[[#This Row],[Qty]]</f>
        <v>2.99</v>
      </c>
    </row>
    <row r="12679" spans="1:12" hidden="1">
      <c r="A12679" t="s">
        <v>710</v>
      </c>
      <c r="B12679" t="s">
        <v>351</v>
      </c>
      <c r="C12679" t="s">
        <v>351</v>
      </c>
      <c r="D12679" t="s">
        <v>741</v>
      </c>
      <c r="E12679" t="s">
        <v>15</v>
      </c>
      <c r="F12679" t="s">
        <v>128</v>
      </c>
      <c r="G12679" t="s">
        <v>392</v>
      </c>
      <c r="H12679" s="1">
        <v>2019</v>
      </c>
      <c r="I12679" s="2">
        <v>1910</v>
      </c>
      <c r="J12679" s="3">
        <v>5681</v>
      </c>
      <c r="K12679">
        <f>Table1[[#This Row],[Total Revenue + Open]]/Table1[[#This Row],[Qty]]</f>
        <v>2.9743455497382199</v>
      </c>
      <c r="L12679">
        <f>Table1[[#This Row],[Total Revenue + Open]]/Table1[[#This Row],[Qty]]</f>
        <v>2.9743455497382199</v>
      </c>
    </row>
    <row r="12680" spans="1:12" hidden="1">
      <c r="A12680" t="s">
        <v>710</v>
      </c>
      <c r="B12680" t="s">
        <v>351</v>
      </c>
      <c r="C12680" t="s">
        <v>351</v>
      </c>
      <c r="D12680" t="s">
        <v>741</v>
      </c>
      <c r="E12680" t="s">
        <v>15</v>
      </c>
      <c r="F12680" t="s">
        <v>128</v>
      </c>
      <c r="G12680" t="s">
        <v>392</v>
      </c>
      <c r="H12680" s="1">
        <v>2019</v>
      </c>
      <c r="I12680" s="2">
        <v>800</v>
      </c>
      <c r="J12680" s="3">
        <v>2392</v>
      </c>
      <c r="K12680">
        <f>Table1[[#This Row],[Total Revenue + Open]]/Table1[[#This Row],[Qty]]</f>
        <v>2.99</v>
      </c>
      <c r="L12680">
        <f>Table1[[#This Row],[Total Revenue + Open]]/Table1[[#This Row],[Qty]]</f>
        <v>2.99</v>
      </c>
    </row>
    <row r="12681" spans="1:12" hidden="1">
      <c r="A12681" t="s">
        <v>710</v>
      </c>
      <c r="B12681" t="s">
        <v>351</v>
      </c>
      <c r="C12681" t="s">
        <v>351</v>
      </c>
      <c r="D12681" t="s">
        <v>741</v>
      </c>
      <c r="E12681" t="s">
        <v>15</v>
      </c>
      <c r="F12681" t="s">
        <v>128</v>
      </c>
      <c r="G12681" t="s">
        <v>392</v>
      </c>
      <c r="H12681" s="1">
        <v>2020</v>
      </c>
      <c r="I12681" s="2">
        <v>1060</v>
      </c>
      <c r="J12681" s="3">
        <v>3139.5</v>
      </c>
      <c r="K12681">
        <f>Table1[[#This Row],[Total Revenue + Open]]/Table1[[#This Row],[Qty]]</f>
        <v>2.9617924528301889</v>
      </c>
      <c r="L12681">
        <f>Table1[[#This Row],[Total Revenue + Open]]/Table1[[#This Row],[Qty]]</f>
        <v>2.9617924528301889</v>
      </c>
    </row>
    <row r="12682" spans="1:12" hidden="1">
      <c r="A12682" t="s">
        <v>710</v>
      </c>
      <c r="B12682" t="s">
        <v>351</v>
      </c>
      <c r="C12682" t="s">
        <v>351</v>
      </c>
      <c r="D12682" t="s">
        <v>741</v>
      </c>
      <c r="E12682" t="s">
        <v>15</v>
      </c>
      <c r="F12682" t="s">
        <v>128</v>
      </c>
      <c r="G12682" t="s">
        <v>392</v>
      </c>
      <c r="H12682" s="1">
        <v>2020</v>
      </c>
      <c r="I12682" s="2">
        <v>1510</v>
      </c>
      <c r="J12682" s="3">
        <v>4485</v>
      </c>
      <c r="K12682">
        <f>Table1[[#This Row],[Total Revenue + Open]]/Table1[[#This Row],[Qty]]</f>
        <v>2.9701986754966887</v>
      </c>
      <c r="L12682">
        <f>Table1[[#This Row],[Total Revenue + Open]]/Table1[[#This Row],[Qty]]</f>
        <v>2.9701986754966887</v>
      </c>
    </row>
    <row r="12683" spans="1:12" hidden="1">
      <c r="A12683" t="s">
        <v>710</v>
      </c>
      <c r="B12683" t="s">
        <v>351</v>
      </c>
      <c r="C12683" t="s">
        <v>351</v>
      </c>
      <c r="D12683" t="s">
        <v>741</v>
      </c>
      <c r="E12683" t="s">
        <v>15</v>
      </c>
      <c r="F12683" t="s">
        <v>128</v>
      </c>
      <c r="G12683" t="s">
        <v>392</v>
      </c>
      <c r="H12683" s="1">
        <v>2021</v>
      </c>
      <c r="I12683" s="2">
        <v>1810</v>
      </c>
      <c r="J12683" s="3">
        <v>5382</v>
      </c>
      <c r="K12683">
        <f>Table1[[#This Row],[Total Revenue + Open]]/Table1[[#This Row],[Qty]]</f>
        <v>2.9734806629834254</v>
      </c>
      <c r="L12683">
        <f>Table1[[#This Row],[Total Revenue + Open]]/Table1[[#This Row],[Qty]]</f>
        <v>2.9734806629834254</v>
      </c>
    </row>
    <row r="12684" spans="1:12" hidden="1">
      <c r="A12684" t="s">
        <v>710</v>
      </c>
      <c r="B12684" t="s">
        <v>351</v>
      </c>
      <c r="C12684" t="s">
        <v>351</v>
      </c>
      <c r="D12684" t="s">
        <v>741</v>
      </c>
      <c r="E12684" t="s">
        <v>15</v>
      </c>
      <c r="F12684" t="s">
        <v>128</v>
      </c>
      <c r="G12684" t="s">
        <v>392</v>
      </c>
      <c r="H12684" s="1">
        <v>2021</v>
      </c>
      <c r="I12684" s="2">
        <v>1510</v>
      </c>
      <c r="J12684" s="3">
        <v>4485</v>
      </c>
      <c r="K12684">
        <f>Table1[[#This Row],[Total Revenue + Open]]/Table1[[#This Row],[Qty]]</f>
        <v>2.9701986754966887</v>
      </c>
      <c r="L12684">
        <f>Table1[[#This Row],[Total Revenue + Open]]/Table1[[#This Row],[Qty]]</f>
        <v>2.9701986754966887</v>
      </c>
    </row>
    <row r="12685" spans="1:12" hidden="1">
      <c r="A12685" t="s">
        <v>710</v>
      </c>
      <c r="B12685" t="s">
        <v>351</v>
      </c>
      <c r="C12685" t="s">
        <v>351</v>
      </c>
      <c r="D12685" t="s">
        <v>741</v>
      </c>
      <c r="E12685" t="s">
        <v>15</v>
      </c>
      <c r="F12685" t="s">
        <v>128</v>
      </c>
      <c r="G12685" t="s">
        <v>392</v>
      </c>
      <c r="H12685" s="1">
        <v>2019</v>
      </c>
      <c r="I12685" s="2">
        <v>1060</v>
      </c>
      <c r="J12685" s="3">
        <v>3160.5</v>
      </c>
      <c r="K12685">
        <f>Table1[[#This Row],[Total Revenue + Open]]/Table1[[#This Row],[Qty]]</f>
        <v>2.9816037735849057</v>
      </c>
      <c r="L12685">
        <f>Table1[[#This Row],[Total Revenue + Open]]/Table1[[#This Row],[Qty]]</f>
        <v>2.9816037735849057</v>
      </c>
    </row>
    <row r="12686" spans="1:12" hidden="1">
      <c r="A12686" t="s">
        <v>710</v>
      </c>
      <c r="B12686" t="s">
        <v>351</v>
      </c>
      <c r="C12686" t="s">
        <v>351</v>
      </c>
      <c r="D12686" t="s">
        <v>741</v>
      </c>
      <c r="E12686" t="s">
        <v>15</v>
      </c>
      <c r="F12686" t="s">
        <v>128</v>
      </c>
      <c r="G12686" t="s">
        <v>392</v>
      </c>
      <c r="H12686" s="1">
        <v>2019</v>
      </c>
      <c r="I12686" s="2">
        <v>500</v>
      </c>
      <c r="J12686" s="3">
        <v>1505</v>
      </c>
      <c r="K12686">
        <f>Table1[[#This Row],[Total Revenue + Open]]/Table1[[#This Row],[Qty]]</f>
        <v>3.01</v>
      </c>
      <c r="L12686">
        <f>Table1[[#This Row],[Total Revenue + Open]]/Table1[[#This Row],[Qty]]</f>
        <v>3.01</v>
      </c>
    </row>
    <row r="12687" spans="1:12" hidden="1">
      <c r="A12687" t="s">
        <v>710</v>
      </c>
      <c r="B12687" t="s">
        <v>351</v>
      </c>
      <c r="C12687" t="s">
        <v>351</v>
      </c>
      <c r="D12687" t="s">
        <v>741</v>
      </c>
      <c r="E12687" t="s">
        <v>15</v>
      </c>
      <c r="F12687" t="s">
        <v>128</v>
      </c>
      <c r="G12687" t="s">
        <v>392</v>
      </c>
      <c r="H12687" s="1">
        <v>2020</v>
      </c>
      <c r="I12687" s="2">
        <v>950</v>
      </c>
      <c r="J12687" s="3">
        <v>2859.5</v>
      </c>
      <c r="K12687">
        <f>Table1[[#This Row],[Total Revenue + Open]]/Table1[[#This Row],[Qty]]</f>
        <v>3.01</v>
      </c>
      <c r="L12687">
        <f>Table1[[#This Row],[Total Revenue + Open]]/Table1[[#This Row],[Qty]]</f>
        <v>3.01</v>
      </c>
    </row>
    <row r="12688" spans="1:12" hidden="1">
      <c r="A12688" t="s">
        <v>710</v>
      </c>
      <c r="B12688" t="s">
        <v>351</v>
      </c>
      <c r="C12688" t="s">
        <v>351</v>
      </c>
      <c r="D12688" t="s">
        <v>741</v>
      </c>
      <c r="E12688" t="s">
        <v>15</v>
      </c>
      <c r="F12688" t="s">
        <v>128</v>
      </c>
      <c r="G12688" t="s">
        <v>369</v>
      </c>
      <c r="H12688" s="1">
        <v>2017</v>
      </c>
      <c r="I12688" s="2">
        <v>6935</v>
      </c>
      <c r="J12688" s="3">
        <v>20769</v>
      </c>
      <c r="K12688">
        <f>Table1[[#This Row],[Total Revenue + Open]]/Table1[[#This Row],[Qty]]</f>
        <v>2.9948089401586158</v>
      </c>
      <c r="L12688">
        <f>Table1[[#This Row],[Total Revenue + Open]]/Table1[[#This Row],[Qty]]</f>
        <v>2.9948089401586158</v>
      </c>
    </row>
    <row r="12689" spans="1:12" hidden="1">
      <c r="A12689" t="s">
        <v>710</v>
      </c>
      <c r="B12689" t="s">
        <v>351</v>
      </c>
      <c r="C12689" t="s">
        <v>351</v>
      </c>
      <c r="D12689" t="s">
        <v>741</v>
      </c>
      <c r="E12689" t="s">
        <v>15</v>
      </c>
      <c r="F12689" t="s">
        <v>128</v>
      </c>
      <c r="G12689" t="s">
        <v>369</v>
      </c>
      <c r="H12689" s="1">
        <v>2017</v>
      </c>
      <c r="I12689" s="2">
        <v>2010</v>
      </c>
      <c r="J12689" s="3">
        <v>6020</v>
      </c>
      <c r="K12689">
        <f>Table1[[#This Row],[Total Revenue + Open]]/Table1[[#This Row],[Qty]]</f>
        <v>2.9950248756218905</v>
      </c>
      <c r="L12689">
        <f>Table1[[#This Row],[Total Revenue + Open]]/Table1[[#This Row],[Qty]]</f>
        <v>2.9950248756218905</v>
      </c>
    </row>
    <row r="12690" spans="1:12" hidden="1">
      <c r="A12690" t="s">
        <v>710</v>
      </c>
      <c r="B12690" t="s">
        <v>351</v>
      </c>
      <c r="C12690" t="s">
        <v>351</v>
      </c>
      <c r="D12690" t="s">
        <v>741</v>
      </c>
      <c r="E12690" t="s">
        <v>15</v>
      </c>
      <c r="F12690" t="s">
        <v>128</v>
      </c>
      <c r="G12690" t="s">
        <v>369</v>
      </c>
      <c r="H12690" s="1">
        <v>2018</v>
      </c>
      <c r="I12690" s="2">
        <v>500</v>
      </c>
      <c r="J12690" s="3">
        <v>1505</v>
      </c>
      <c r="K12690">
        <f>Table1[[#This Row],[Total Revenue + Open]]/Table1[[#This Row],[Qty]]</f>
        <v>3.01</v>
      </c>
      <c r="L12690">
        <f>Table1[[#This Row],[Total Revenue + Open]]/Table1[[#This Row],[Qty]]</f>
        <v>3.01</v>
      </c>
    </row>
    <row r="12691" spans="1:12" hidden="1">
      <c r="A12691" t="s">
        <v>710</v>
      </c>
      <c r="B12691" t="s">
        <v>351</v>
      </c>
      <c r="C12691" t="s">
        <v>351</v>
      </c>
      <c r="D12691" t="s">
        <v>741</v>
      </c>
      <c r="E12691" t="s">
        <v>15</v>
      </c>
      <c r="F12691" t="s">
        <v>128</v>
      </c>
      <c r="G12691" t="s">
        <v>369</v>
      </c>
      <c r="H12691" s="1">
        <v>2018</v>
      </c>
      <c r="I12691" s="2">
        <v>7035</v>
      </c>
      <c r="J12691" s="3">
        <v>21070</v>
      </c>
      <c r="K12691">
        <f>Table1[[#This Row],[Total Revenue + Open]]/Table1[[#This Row],[Qty]]</f>
        <v>2.9950248756218905</v>
      </c>
      <c r="L12691">
        <f>Table1[[#This Row],[Total Revenue + Open]]/Table1[[#This Row],[Qty]]</f>
        <v>2.9950248756218905</v>
      </c>
    </row>
    <row r="12692" spans="1:12" hidden="1">
      <c r="A12692" t="s">
        <v>710</v>
      </c>
      <c r="B12692" t="s">
        <v>351</v>
      </c>
      <c r="C12692" t="s">
        <v>351</v>
      </c>
      <c r="D12692" t="s">
        <v>741</v>
      </c>
      <c r="E12692" t="s">
        <v>15</v>
      </c>
      <c r="F12692" t="s">
        <v>128</v>
      </c>
      <c r="G12692" t="s">
        <v>369</v>
      </c>
      <c r="H12692" s="1">
        <v>2019</v>
      </c>
      <c r="I12692" s="2">
        <v>1005</v>
      </c>
      <c r="J12692" s="3">
        <v>3010</v>
      </c>
      <c r="K12692">
        <f>Table1[[#This Row],[Total Revenue + Open]]/Table1[[#This Row],[Qty]]</f>
        <v>2.9950248756218905</v>
      </c>
      <c r="L12692">
        <f>Table1[[#This Row],[Total Revenue + Open]]/Table1[[#This Row],[Qty]]</f>
        <v>2.9950248756218905</v>
      </c>
    </row>
    <row r="12693" spans="1:12" hidden="1">
      <c r="A12693" t="s">
        <v>710</v>
      </c>
      <c r="B12693" t="s">
        <v>351</v>
      </c>
      <c r="C12693" t="s">
        <v>351</v>
      </c>
      <c r="D12693" t="s">
        <v>741</v>
      </c>
      <c r="E12693" t="s">
        <v>15</v>
      </c>
      <c r="F12693" t="s">
        <v>128</v>
      </c>
      <c r="G12693" t="s">
        <v>369</v>
      </c>
      <c r="H12693" s="1">
        <v>2019</v>
      </c>
      <c r="I12693" s="2">
        <v>3120</v>
      </c>
      <c r="J12693" s="3">
        <v>9331</v>
      </c>
      <c r="K12693">
        <f>Table1[[#This Row],[Total Revenue + Open]]/Table1[[#This Row],[Qty]]</f>
        <v>2.990705128205128</v>
      </c>
      <c r="L12693">
        <f>Table1[[#This Row],[Total Revenue + Open]]/Table1[[#This Row],[Qty]]</f>
        <v>2.990705128205128</v>
      </c>
    </row>
    <row r="12694" spans="1:12" hidden="1">
      <c r="A12694" t="s">
        <v>710</v>
      </c>
      <c r="B12694" t="s">
        <v>351</v>
      </c>
      <c r="C12694" t="s">
        <v>351</v>
      </c>
      <c r="D12694" t="s">
        <v>741</v>
      </c>
      <c r="E12694" t="s">
        <v>15</v>
      </c>
      <c r="F12694" t="s">
        <v>128</v>
      </c>
      <c r="G12694" t="s">
        <v>369</v>
      </c>
      <c r="H12694" s="1">
        <v>2019</v>
      </c>
      <c r="I12694" s="2">
        <v>1005</v>
      </c>
      <c r="J12694" s="3">
        <v>3010</v>
      </c>
      <c r="K12694">
        <f>Table1[[#This Row],[Total Revenue + Open]]/Table1[[#This Row],[Qty]]</f>
        <v>2.9950248756218905</v>
      </c>
      <c r="L12694">
        <f>Table1[[#This Row],[Total Revenue + Open]]/Table1[[#This Row],[Qty]]</f>
        <v>2.9950248756218905</v>
      </c>
    </row>
    <row r="12695" spans="1:12" hidden="1">
      <c r="A12695" t="s">
        <v>710</v>
      </c>
      <c r="B12695" t="s">
        <v>351</v>
      </c>
      <c r="C12695" t="s">
        <v>351</v>
      </c>
      <c r="D12695" t="s">
        <v>741</v>
      </c>
      <c r="E12695" t="s">
        <v>15</v>
      </c>
      <c r="F12695" t="s">
        <v>128</v>
      </c>
      <c r="G12695" t="s">
        <v>369</v>
      </c>
      <c r="H12695" s="1">
        <v>2020</v>
      </c>
      <c r="I12695" s="2">
        <v>1410</v>
      </c>
      <c r="J12695" s="3">
        <v>4214</v>
      </c>
      <c r="K12695">
        <f>Table1[[#This Row],[Total Revenue + Open]]/Table1[[#This Row],[Qty]]</f>
        <v>2.9886524822695035</v>
      </c>
      <c r="L12695">
        <f>Table1[[#This Row],[Total Revenue + Open]]/Table1[[#This Row],[Qty]]</f>
        <v>2.9886524822695035</v>
      </c>
    </row>
    <row r="12696" spans="1:12" hidden="1">
      <c r="A12696" t="s">
        <v>710</v>
      </c>
      <c r="B12696" t="s">
        <v>351</v>
      </c>
      <c r="C12696" t="s">
        <v>351</v>
      </c>
      <c r="D12696" t="s">
        <v>741</v>
      </c>
      <c r="E12696" t="s">
        <v>15</v>
      </c>
      <c r="F12696" t="s">
        <v>128</v>
      </c>
      <c r="G12696" t="s">
        <v>369</v>
      </c>
      <c r="H12696" s="1">
        <v>2020</v>
      </c>
      <c r="I12696" s="2">
        <v>1005</v>
      </c>
      <c r="J12696" s="3">
        <v>3010</v>
      </c>
      <c r="K12696">
        <f>Table1[[#This Row],[Total Revenue + Open]]/Table1[[#This Row],[Qty]]</f>
        <v>2.9950248756218905</v>
      </c>
      <c r="L12696">
        <f>Table1[[#This Row],[Total Revenue + Open]]/Table1[[#This Row],[Qty]]</f>
        <v>2.9950248756218905</v>
      </c>
    </row>
    <row r="12697" spans="1:12" hidden="1">
      <c r="A12697" t="s">
        <v>710</v>
      </c>
      <c r="B12697" t="s">
        <v>351</v>
      </c>
      <c r="C12697" t="s">
        <v>351</v>
      </c>
      <c r="D12697" t="s">
        <v>741</v>
      </c>
      <c r="E12697" t="s">
        <v>15</v>
      </c>
      <c r="F12697" t="s">
        <v>128</v>
      </c>
      <c r="G12697" t="s">
        <v>369</v>
      </c>
      <c r="H12697" s="1">
        <v>2018</v>
      </c>
      <c r="I12697" s="2">
        <v>1410</v>
      </c>
      <c r="J12697" s="3">
        <v>4214</v>
      </c>
      <c r="K12697">
        <f>Table1[[#This Row],[Total Revenue + Open]]/Table1[[#This Row],[Qty]]</f>
        <v>2.9886524822695035</v>
      </c>
      <c r="L12697">
        <f>Table1[[#This Row],[Total Revenue + Open]]/Table1[[#This Row],[Qty]]</f>
        <v>2.9886524822695035</v>
      </c>
    </row>
    <row r="12698" spans="1:12" hidden="1">
      <c r="A12698" t="s">
        <v>710</v>
      </c>
      <c r="B12698" t="s">
        <v>351</v>
      </c>
      <c r="C12698" t="s">
        <v>351</v>
      </c>
      <c r="D12698" t="s">
        <v>741</v>
      </c>
      <c r="E12698" t="s">
        <v>15</v>
      </c>
      <c r="F12698" t="s">
        <v>128</v>
      </c>
      <c r="G12698" t="s">
        <v>369</v>
      </c>
      <c r="H12698" s="1">
        <v>2018</v>
      </c>
      <c r="I12698" s="2">
        <v>2010</v>
      </c>
      <c r="J12698" s="3">
        <v>6020</v>
      </c>
      <c r="K12698">
        <f>Table1[[#This Row],[Total Revenue + Open]]/Table1[[#This Row],[Qty]]</f>
        <v>2.9950248756218905</v>
      </c>
      <c r="L12698">
        <f>Table1[[#This Row],[Total Revenue + Open]]/Table1[[#This Row],[Qty]]</f>
        <v>2.9950248756218905</v>
      </c>
    </row>
    <row r="12699" spans="1:12" hidden="1">
      <c r="A12699" t="s">
        <v>710</v>
      </c>
      <c r="B12699" t="s">
        <v>351</v>
      </c>
      <c r="C12699" t="s">
        <v>351</v>
      </c>
      <c r="D12699" t="s">
        <v>741</v>
      </c>
      <c r="E12699" t="s">
        <v>15</v>
      </c>
      <c r="F12699" t="s">
        <v>128</v>
      </c>
      <c r="G12699" t="s">
        <v>461</v>
      </c>
      <c r="H12699" s="1">
        <v>2017</v>
      </c>
      <c r="I12699" s="2">
        <v>500</v>
      </c>
      <c r="J12699" s="3">
        <v>1505</v>
      </c>
      <c r="K12699">
        <f>Table1[[#This Row],[Total Revenue + Open]]/Table1[[#This Row],[Qty]]</f>
        <v>3.01</v>
      </c>
      <c r="L12699">
        <f>Table1[[#This Row],[Total Revenue + Open]]/Table1[[#This Row],[Qty]]</f>
        <v>3.01</v>
      </c>
    </row>
    <row r="12700" spans="1:12" hidden="1">
      <c r="A12700" t="s">
        <v>710</v>
      </c>
      <c r="B12700" t="s">
        <v>351</v>
      </c>
      <c r="C12700" t="s">
        <v>351</v>
      </c>
      <c r="D12700" t="s">
        <v>741</v>
      </c>
      <c r="E12700" t="s">
        <v>15</v>
      </c>
      <c r="F12700" t="s">
        <v>128</v>
      </c>
      <c r="G12700" t="s">
        <v>461</v>
      </c>
      <c r="H12700" s="1">
        <v>2019</v>
      </c>
      <c r="I12700" s="2">
        <v>500</v>
      </c>
      <c r="J12700" s="3">
        <v>1505</v>
      </c>
      <c r="K12700">
        <f>Table1[[#This Row],[Total Revenue + Open]]/Table1[[#This Row],[Qty]]</f>
        <v>3.01</v>
      </c>
      <c r="L12700">
        <f>Table1[[#This Row],[Total Revenue + Open]]/Table1[[#This Row],[Qty]]</f>
        <v>3.01</v>
      </c>
    </row>
    <row r="12701" spans="1:12" hidden="1">
      <c r="A12701" t="s">
        <v>710</v>
      </c>
      <c r="B12701" t="s">
        <v>351</v>
      </c>
      <c r="C12701" t="s">
        <v>351</v>
      </c>
      <c r="D12701" t="s">
        <v>741</v>
      </c>
      <c r="E12701" t="s">
        <v>15</v>
      </c>
      <c r="F12701" t="s">
        <v>128</v>
      </c>
      <c r="G12701" t="s">
        <v>461</v>
      </c>
      <c r="H12701" s="1">
        <v>2020</v>
      </c>
      <c r="I12701" s="2">
        <v>300</v>
      </c>
      <c r="J12701" s="3">
        <v>903</v>
      </c>
      <c r="K12701">
        <f>Table1[[#This Row],[Total Revenue + Open]]/Table1[[#This Row],[Qty]]</f>
        <v>3.01</v>
      </c>
      <c r="L12701">
        <f>Table1[[#This Row],[Total Revenue + Open]]/Table1[[#This Row],[Qty]]</f>
        <v>3.01</v>
      </c>
    </row>
    <row r="12702" spans="1:12" hidden="1">
      <c r="A12702" t="s">
        <v>710</v>
      </c>
      <c r="B12702" t="s">
        <v>351</v>
      </c>
      <c r="C12702" t="s">
        <v>351</v>
      </c>
      <c r="D12702" t="s">
        <v>741</v>
      </c>
      <c r="E12702" t="s">
        <v>15</v>
      </c>
      <c r="F12702" t="s">
        <v>128</v>
      </c>
      <c r="G12702" t="s">
        <v>461</v>
      </c>
      <c r="H12702" s="1">
        <v>2021</v>
      </c>
      <c r="I12702" s="2">
        <v>200</v>
      </c>
      <c r="J12702" s="3">
        <v>602</v>
      </c>
      <c r="K12702">
        <f>Table1[[#This Row],[Total Revenue + Open]]/Table1[[#This Row],[Qty]]</f>
        <v>3.01</v>
      </c>
      <c r="L12702">
        <f>Table1[[#This Row],[Total Revenue + Open]]/Table1[[#This Row],[Qty]]</f>
        <v>3.01</v>
      </c>
    </row>
    <row r="12703" spans="1:12" hidden="1">
      <c r="A12703" t="s">
        <v>710</v>
      </c>
      <c r="B12703" t="s">
        <v>351</v>
      </c>
      <c r="C12703" t="s">
        <v>351</v>
      </c>
      <c r="D12703" t="s">
        <v>741</v>
      </c>
      <c r="E12703" t="s">
        <v>15</v>
      </c>
      <c r="F12703" t="s">
        <v>128</v>
      </c>
      <c r="G12703" t="s">
        <v>461</v>
      </c>
      <c r="H12703" s="1">
        <v>2021</v>
      </c>
      <c r="I12703" s="2">
        <v>500</v>
      </c>
      <c r="J12703" s="3">
        <v>1505</v>
      </c>
      <c r="K12703">
        <f>Table1[[#This Row],[Total Revenue + Open]]/Table1[[#This Row],[Qty]]</f>
        <v>3.01</v>
      </c>
      <c r="L12703">
        <f>Table1[[#This Row],[Total Revenue + Open]]/Table1[[#This Row],[Qty]]</f>
        <v>3.01</v>
      </c>
    </row>
    <row r="12704" spans="1:12" hidden="1">
      <c r="A12704" t="s">
        <v>710</v>
      </c>
      <c r="B12704" t="s">
        <v>351</v>
      </c>
      <c r="C12704" t="s">
        <v>351</v>
      </c>
      <c r="D12704" t="s">
        <v>741</v>
      </c>
      <c r="E12704" t="s">
        <v>15</v>
      </c>
      <c r="F12704" t="s">
        <v>31</v>
      </c>
      <c r="G12704" t="s">
        <v>663</v>
      </c>
      <c r="H12704" s="1">
        <v>2017</v>
      </c>
      <c r="I12704" s="2">
        <v>500</v>
      </c>
      <c r="J12704" s="3">
        <v>1235</v>
      </c>
      <c r="K12704">
        <f>Table1[[#This Row],[Total Revenue + Open]]/Table1[[#This Row],[Qty]]</f>
        <v>2.4700000000000002</v>
      </c>
      <c r="L12704">
        <f>Table1[[#This Row],[Total Revenue + Open]]/Table1[[#This Row],[Qty]]</f>
        <v>2.4700000000000002</v>
      </c>
    </row>
    <row r="12705" spans="1:12" hidden="1">
      <c r="A12705" t="s">
        <v>710</v>
      </c>
      <c r="B12705" t="s">
        <v>351</v>
      </c>
      <c r="C12705" t="s">
        <v>351</v>
      </c>
      <c r="D12705" t="s">
        <v>741</v>
      </c>
      <c r="E12705" t="s">
        <v>15</v>
      </c>
      <c r="F12705" t="s">
        <v>31</v>
      </c>
      <c r="G12705" t="s">
        <v>663</v>
      </c>
      <c r="H12705" s="1">
        <v>2017</v>
      </c>
      <c r="I12705" s="2">
        <v>500</v>
      </c>
      <c r="J12705" s="3">
        <v>1235</v>
      </c>
      <c r="K12705">
        <f>Table1[[#This Row],[Total Revenue + Open]]/Table1[[#This Row],[Qty]]</f>
        <v>2.4700000000000002</v>
      </c>
      <c r="L12705">
        <f>Table1[[#This Row],[Total Revenue + Open]]/Table1[[#This Row],[Qty]]</f>
        <v>2.4700000000000002</v>
      </c>
    </row>
    <row r="12706" spans="1:12" hidden="1">
      <c r="A12706" t="s">
        <v>710</v>
      </c>
      <c r="B12706" t="s">
        <v>351</v>
      </c>
      <c r="C12706" t="s">
        <v>351</v>
      </c>
      <c r="D12706" t="s">
        <v>741</v>
      </c>
      <c r="E12706" t="s">
        <v>15</v>
      </c>
      <c r="F12706" t="s">
        <v>31</v>
      </c>
      <c r="G12706" t="s">
        <v>663</v>
      </c>
      <c r="H12706" s="1">
        <v>2017</v>
      </c>
      <c r="I12706" s="2">
        <v>800</v>
      </c>
      <c r="J12706" s="3">
        <v>1976</v>
      </c>
      <c r="K12706">
        <f>Table1[[#This Row],[Total Revenue + Open]]/Table1[[#This Row],[Qty]]</f>
        <v>2.4700000000000002</v>
      </c>
      <c r="L12706">
        <f>Table1[[#This Row],[Total Revenue + Open]]/Table1[[#This Row],[Qty]]</f>
        <v>2.4700000000000002</v>
      </c>
    </row>
    <row r="12707" spans="1:12" hidden="1">
      <c r="A12707" t="s">
        <v>710</v>
      </c>
      <c r="B12707" t="s">
        <v>351</v>
      </c>
      <c r="C12707" t="s">
        <v>351</v>
      </c>
      <c r="D12707" t="s">
        <v>741</v>
      </c>
      <c r="E12707" t="s">
        <v>15</v>
      </c>
      <c r="F12707" t="s">
        <v>31</v>
      </c>
      <c r="G12707" t="s">
        <v>663</v>
      </c>
      <c r="H12707" s="1">
        <v>2017</v>
      </c>
      <c r="I12707" s="2">
        <v>500</v>
      </c>
      <c r="J12707" s="3">
        <v>1235</v>
      </c>
      <c r="K12707">
        <f>Table1[[#This Row],[Total Revenue + Open]]/Table1[[#This Row],[Qty]]</f>
        <v>2.4700000000000002</v>
      </c>
      <c r="L12707">
        <f>Table1[[#This Row],[Total Revenue + Open]]/Table1[[#This Row],[Qty]]</f>
        <v>2.4700000000000002</v>
      </c>
    </row>
    <row r="12708" spans="1:12" hidden="1">
      <c r="A12708" t="s">
        <v>710</v>
      </c>
      <c r="B12708" t="s">
        <v>351</v>
      </c>
      <c r="C12708" t="s">
        <v>351</v>
      </c>
      <c r="D12708" t="s">
        <v>741</v>
      </c>
      <c r="E12708" t="s">
        <v>15</v>
      </c>
      <c r="F12708" t="s">
        <v>31</v>
      </c>
      <c r="G12708" t="s">
        <v>32</v>
      </c>
      <c r="H12708" s="1">
        <v>2018</v>
      </c>
      <c r="I12708" s="2">
        <v>800</v>
      </c>
      <c r="J12708" s="3">
        <v>1992</v>
      </c>
      <c r="K12708">
        <f>Table1[[#This Row],[Total Revenue + Open]]/Table1[[#This Row],[Qty]]</f>
        <v>2.4900000000000002</v>
      </c>
      <c r="L12708">
        <f>Table1[[#This Row],[Total Revenue + Open]]/Table1[[#This Row],[Qty]]</f>
        <v>2.4900000000000002</v>
      </c>
    </row>
    <row r="12709" spans="1:12" hidden="1">
      <c r="A12709" t="s">
        <v>710</v>
      </c>
      <c r="B12709" t="s">
        <v>351</v>
      </c>
      <c r="C12709" t="s">
        <v>351</v>
      </c>
      <c r="D12709" t="s">
        <v>741</v>
      </c>
      <c r="E12709" t="s">
        <v>15</v>
      </c>
      <c r="F12709" t="s">
        <v>31</v>
      </c>
      <c r="G12709" t="s">
        <v>32</v>
      </c>
      <c r="H12709" s="1">
        <v>2018</v>
      </c>
      <c r="I12709" s="2">
        <v>500</v>
      </c>
      <c r="J12709" s="3">
        <v>1245</v>
      </c>
      <c r="K12709">
        <f>Table1[[#This Row],[Total Revenue + Open]]/Table1[[#This Row],[Qty]]</f>
        <v>2.4900000000000002</v>
      </c>
      <c r="L12709">
        <f>Table1[[#This Row],[Total Revenue + Open]]/Table1[[#This Row],[Qty]]</f>
        <v>2.4900000000000002</v>
      </c>
    </row>
    <row r="12710" spans="1:12" hidden="1">
      <c r="A12710" t="s">
        <v>710</v>
      </c>
      <c r="B12710" t="s">
        <v>351</v>
      </c>
      <c r="C12710" t="s">
        <v>351</v>
      </c>
      <c r="D12710" t="s">
        <v>741</v>
      </c>
      <c r="E12710" t="s">
        <v>15</v>
      </c>
      <c r="F12710" t="s">
        <v>31</v>
      </c>
      <c r="G12710" t="s">
        <v>32</v>
      </c>
      <c r="H12710" s="1">
        <v>2018</v>
      </c>
      <c r="I12710" s="2">
        <v>800</v>
      </c>
      <c r="J12710" s="3">
        <v>1992</v>
      </c>
      <c r="K12710">
        <f>Table1[[#This Row],[Total Revenue + Open]]/Table1[[#This Row],[Qty]]</f>
        <v>2.4900000000000002</v>
      </c>
      <c r="L12710">
        <f>Table1[[#This Row],[Total Revenue + Open]]/Table1[[#This Row],[Qty]]</f>
        <v>2.4900000000000002</v>
      </c>
    </row>
    <row r="12711" spans="1:12" hidden="1">
      <c r="A12711" t="s">
        <v>710</v>
      </c>
      <c r="B12711" t="s">
        <v>351</v>
      </c>
      <c r="C12711" t="s">
        <v>351</v>
      </c>
      <c r="D12711" t="s">
        <v>741</v>
      </c>
      <c r="E12711" t="s">
        <v>15</v>
      </c>
      <c r="F12711" t="s">
        <v>31</v>
      </c>
      <c r="G12711" t="s">
        <v>32</v>
      </c>
      <c r="H12711" s="1">
        <v>2020</v>
      </c>
      <c r="I12711" s="2">
        <v>500</v>
      </c>
      <c r="J12711" s="3">
        <v>1245</v>
      </c>
      <c r="K12711">
        <f>Table1[[#This Row],[Total Revenue + Open]]/Table1[[#This Row],[Qty]]</f>
        <v>2.4900000000000002</v>
      </c>
      <c r="L12711">
        <f>Table1[[#This Row],[Total Revenue + Open]]/Table1[[#This Row],[Qty]]</f>
        <v>2.4900000000000002</v>
      </c>
    </row>
    <row r="12712" spans="1:12" hidden="1">
      <c r="A12712" t="s">
        <v>710</v>
      </c>
      <c r="B12712" t="s">
        <v>351</v>
      </c>
      <c r="C12712" t="s">
        <v>351</v>
      </c>
      <c r="D12712" t="s">
        <v>741</v>
      </c>
      <c r="E12712" t="s">
        <v>15</v>
      </c>
      <c r="F12712" t="s">
        <v>31</v>
      </c>
      <c r="G12712" t="s">
        <v>32</v>
      </c>
      <c r="H12712" s="1">
        <v>2021</v>
      </c>
      <c r="I12712" s="2">
        <v>700</v>
      </c>
      <c r="J12712" s="3">
        <v>1743</v>
      </c>
      <c r="K12712">
        <f>Table1[[#This Row],[Total Revenue + Open]]/Table1[[#This Row],[Qty]]</f>
        <v>2.4900000000000002</v>
      </c>
      <c r="L12712">
        <f>Table1[[#This Row],[Total Revenue + Open]]/Table1[[#This Row],[Qty]]</f>
        <v>2.4900000000000002</v>
      </c>
    </row>
    <row r="12713" spans="1:12" hidden="1">
      <c r="A12713" t="s">
        <v>710</v>
      </c>
      <c r="B12713" t="s">
        <v>351</v>
      </c>
      <c r="C12713" t="s">
        <v>351</v>
      </c>
      <c r="D12713" t="s">
        <v>741</v>
      </c>
      <c r="E12713" t="s">
        <v>15</v>
      </c>
      <c r="F12713" t="s">
        <v>31</v>
      </c>
      <c r="G12713" t="s">
        <v>32</v>
      </c>
      <c r="H12713" s="1">
        <v>2021</v>
      </c>
      <c r="I12713" s="2">
        <v>750</v>
      </c>
      <c r="J12713" s="3">
        <v>1867.5</v>
      </c>
      <c r="K12713">
        <f>Table1[[#This Row],[Total Revenue + Open]]/Table1[[#This Row],[Qty]]</f>
        <v>2.4900000000000002</v>
      </c>
      <c r="L12713">
        <f>Table1[[#This Row],[Total Revenue + Open]]/Table1[[#This Row],[Qty]]</f>
        <v>2.4900000000000002</v>
      </c>
    </row>
    <row r="12714" spans="1:12" hidden="1">
      <c r="A12714" t="s">
        <v>710</v>
      </c>
      <c r="B12714" t="s">
        <v>351</v>
      </c>
      <c r="C12714" t="s">
        <v>351</v>
      </c>
      <c r="D12714" t="s">
        <v>741</v>
      </c>
      <c r="E12714" t="s">
        <v>15</v>
      </c>
      <c r="F12714" t="s">
        <v>31</v>
      </c>
      <c r="G12714" t="s">
        <v>32</v>
      </c>
      <c r="H12714" s="1">
        <v>2018</v>
      </c>
      <c r="I12714" s="2">
        <v>1060</v>
      </c>
      <c r="J12714" s="3">
        <v>2614.5</v>
      </c>
      <c r="K12714">
        <f>Table1[[#This Row],[Total Revenue + Open]]/Table1[[#This Row],[Qty]]</f>
        <v>2.4665094339622642</v>
      </c>
      <c r="L12714">
        <f>Table1[[#This Row],[Total Revenue + Open]]/Table1[[#This Row],[Qty]]</f>
        <v>2.4665094339622642</v>
      </c>
    </row>
    <row r="12715" spans="1:12" hidden="1">
      <c r="A12715" t="s">
        <v>710</v>
      </c>
      <c r="B12715" t="s">
        <v>351</v>
      </c>
      <c r="C12715" t="s">
        <v>351</v>
      </c>
      <c r="D12715" t="s">
        <v>741</v>
      </c>
      <c r="E12715" t="s">
        <v>15</v>
      </c>
      <c r="F12715" t="s">
        <v>31</v>
      </c>
      <c r="G12715" t="s">
        <v>32</v>
      </c>
      <c r="H12715" s="1">
        <v>2018</v>
      </c>
      <c r="I12715" s="2">
        <v>1005</v>
      </c>
      <c r="J12715" s="3">
        <v>2490</v>
      </c>
      <c r="K12715">
        <f>Table1[[#This Row],[Total Revenue + Open]]/Table1[[#This Row],[Qty]]</f>
        <v>2.4776119402985075</v>
      </c>
      <c r="L12715">
        <f>Table1[[#This Row],[Total Revenue + Open]]/Table1[[#This Row],[Qty]]</f>
        <v>2.4776119402985075</v>
      </c>
    </row>
    <row r="12716" spans="1:12" hidden="1">
      <c r="A12716" t="s">
        <v>710</v>
      </c>
      <c r="B12716" t="s">
        <v>351</v>
      </c>
      <c r="C12716" t="s">
        <v>351</v>
      </c>
      <c r="D12716" t="s">
        <v>741</v>
      </c>
      <c r="E12716" t="s">
        <v>15</v>
      </c>
      <c r="F12716" t="s">
        <v>31</v>
      </c>
      <c r="G12716" t="s">
        <v>32</v>
      </c>
      <c r="H12716" s="1">
        <v>2019</v>
      </c>
      <c r="I12716" s="2">
        <v>800</v>
      </c>
      <c r="J12716" s="3">
        <v>1992</v>
      </c>
      <c r="K12716">
        <f>Table1[[#This Row],[Total Revenue + Open]]/Table1[[#This Row],[Qty]]</f>
        <v>2.4900000000000002</v>
      </c>
      <c r="L12716">
        <f>Table1[[#This Row],[Total Revenue + Open]]/Table1[[#This Row],[Qty]]</f>
        <v>2.4900000000000002</v>
      </c>
    </row>
    <row r="12717" spans="1:12" hidden="1">
      <c r="A12717" t="s">
        <v>710</v>
      </c>
      <c r="B12717" t="s">
        <v>351</v>
      </c>
      <c r="C12717" t="s">
        <v>351</v>
      </c>
      <c r="D12717" t="s">
        <v>741</v>
      </c>
      <c r="E12717" t="s">
        <v>15</v>
      </c>
      <c r="F12717" t="s">
        <v>31</v>
      </c>
      <c r="G12717" t="s">
        <v>32</v>
      </c>
      <c r="H12717" s="1">
        <v>2019</v>
      </c>
      <c r="I12717" s="2">
        <v>750</v>
      </c>
      <c r="J12717" s="3">
        <v>1867.5</v>
      </c>
      <c r="K12717">
        <f>Table1[[#This Row],[Total Revenue + Open]]/Table1[[#This Row],[Qty]]</f>
        <v>2.4900000000000002</v>
      </c>
      <c r="L12717">
        <f>Table1[[#This Row],[Total Revenue + Open]]/Table1[[#This Row],[Qty]]</f>
        <v>2.4900000000000002</v>
      </c>
    </row>
    <row r="12718" spans="1:12" hidden="1">
      <c r="A12718" t="s">
        <v>710</v>
      </c>
      <c r="B12718" t="s">
        <v>351</v>
      </c>
      <c r="C12718" t="s">
        <v>351</v>
      </c>
      <c r="D12718" t="s">
        <v>741</v>
      </c>
      <c r="E12718" t="s">
        <v>15</v>
      </c>
      <c r="F12718" t="s">
        <v>31</v>
      </c>
      <c r="G12718" t="s">
        <v>32</v>
      </c>
      <c r="H12718" s="1">
        <v>2018</v>
      </c>
      <c r="I12718" s="2">
        <v>2165</v>
      </c>
      <c r="J12718" s="3">
        <v>5310.5</v>
      </c>
      <c r="K12718">
        <f>Table1[[#This Row],[Total Revenue + Open]]/Table1[[#This Row],[Qty]]</f>
        <v>2.4528868360277136</v>
      </c>
      <c r="L12718">
        <f>Table1[[#This Row],[Total Revenue + Open]]/Table1[[#This Row],[Qty]]</f>
        <v>2.4528868360277136</v>
      </c>
    </row>
    <row r="12719" spans="1:12" hidden="1">
      <c r="A12719" t="s">
        <v>710</v>
      </c>
      <c r="B12719" t="s">
        <v>351</v>
      </c>
      <c r="C12719" t="s">
        <v>351</v>
      </c>
      <c r="D12719" t="s">
        <v>741</v>
      </c>
      <c r="E12719" t="s">
        <v>15</v>
      </c>
      <c r="F12719" t="s">
        <v>31</v>
      </c>
      <c r="G12719" t="s">
        <v>32</v>
      </c>
      <c r="H12719" s="1">
        <v>2018</v>
      </c>
      <c r="I12719" s="2">
        <v>1960</v>
      </c>
      <c r="J12719" s="3">
        <v>4816.5</v>
      </c>
      <c r="K12719">
        <f>Table1[[#This Row],[Total Revenue + Open]]/Table1[[#This Row],[Qty]]</f>
        <v>2.4573979591836737</v>
      </c>
      <c r="L12719">
        <f>Table1[[#This Row],[Total Revenue + Open]]/Table1[[#This Row],[Qty]]</f>
        <v>2.4573979591836737</v>
      </c>
    </row>
    <row r="12720" spans="1:12" hidden="1">
      <c r="A12720" t="s">
        <v>710</v>
      </c>
      <c r="B12720" t="s">
        <v>351</v>
      </c>
      <c r="C12720" t="s">
        <v>351</v>
      </c>
      <c r="D12720" t="s">
        <v>741</v>
      </c>
      <c r="E12720" t="s">
        <v>15</v>
      </c>
      <c r="F12720" t="s">
        <v>31</v>
      </c>
      <c r="G12720" t="s">
        <v>32</v>
      </c>
      <c r="H12720" s="1">
        <v>2019</v>
      </c>
      <c r="I12720" s="2">
        <v>1310</v>
      </c>
      <c r="J12720" s="3">
        <v>3211</v>
      </c>
      <c r="K12720">
        <f>Table1[[#This Row],[Total Revenue + Open]]/Table1[[#This Row],[Qty]]</f>
        <v>2.4511450381679389</v>
      </c>
      <c r="L12720">
        <f>Table1[[#This Row],[Total Revenue + Open]]/Table1[[#This Row],[Qty]]</f>
        <v>2.4511450381679389</v>
      </c>
    </row>
    <row r="12721" spans="1:12" hidden="1">
      <c r="A12721" t="s">
        <v>710</v>
      </c>
      <c r="B12721" t="s">
        <v>351</v>
      </c>
      <c r="C12721" t="s">
        <v>351</v>
      </c>
      <c r="D12721" t="s">
        <v>741</v>
      </c>
      <c r="E12721" t="s">
        <v>15</v>
      </c>
      <c r="F12721" t="s">
        <v>31</v>
      </c>
      <c r="G12721" t="s">
        <v>32</v>
      </c>
      <c r="H12721" s="1">
        <v>2019</v>
      </c>
      <c r="I12721" s="2">
        <v>750</v>
      </c>
      <c r="J12721" s="3">
        <v>1852.5</v>
      </c>
      <c r="K12721">
        <f>Table1[[#This Row],[Total Revenue + Open]]/Table1[[#This Row],[Qty]]</f>
        <v>2.4700000000000002</v>
      </c>
      <c r="L12721">
        <f>Table1[[#This Row],[Total Revenue + Open]]/Table1[[#This Row],[Qty]]</f>
        <v>2.4700000000000002</v>
      </c>
    </row>
    <row r="12722" spans="1:12" hidden="1">
      <c r="A12722" t="s">
        <v>710</v>
      </c>
      <c r="B12722" t="s">
        <v>351</v>
      </c>
      <c r="C12722" t="s">
        <v>351</v>
      </c>
      <c r="D12722" t="s">
        <v>741</v>
      </c>
      <c r="E12722" t="s">
        <v>15</v>
      </c>
      <c r="F12722" t="s">
        <v>31</v>
      </c>
      <c r="G12722" t="s">
        <v>32</v>
      </c>
      <c r="H12722" s="1">
        <v>2022</v>
      </c>
      <c r="I12722" s="2">
        <v>1060</v>
      </c>
      <c r="J12722" s="3">
        <v>2593.5</v>
      </c>
      <c r="K12722">
        <f>Table1[[#This Row],[Total Revenue + Open]]/Table1[[#This Row],[Qty]]</f>
        <v>2.4466981132075474</v>
      </c>
      <c r="L12722">
        <f>Table1[[#This Row],[Total Revenue + Open]]/Table1[[#This Row],[Qty]]</f>
        <v>2.4466981132075474</v>
      </c>
    </row>
    <row r="12723" spans="1:12" hidden="1">
      <c r="A12723" t="s">
        <v>710</v>
      </c>
      <c r="B12723" t="s">
        <v>351</v>
      </c>
      <c r="C12723" t="s">
        <v>351</v>
      </c>
      <c r="D12723" t="s">
        <v>741</v>
      </c>
      <c r="E12723" t="s">
        <v>15</v>
      </c>
      <c r="F12723" t="s">
        <v>31</v>
      </c>
      <c r="G12723" t="s">
        <v>744</v>
      </c>
      <c r="H12723" s="1">
        <v>2017</v>
      </c>
      <c r="I12723" s="2">
        <v>500</v>
      </c>
      <c r="J12723" s="3">
        <v>1245</v>
      </c>
      <c r="K12723">
        <f>Table1[[#This Row],[Total Revenue + Open]]/Table1[[#This Row],[Qty]]</f>
        <v>2.4900000000000002</v>
      </c>
      <c r="L12723">
        <f>Table1[[#This Row],[Total Revenue + Open]]/Table1[[#This Row],[Qty]]</f>
        <v>2.4900000000000002</v>
      </c>
    </row>
    <row r="12724" spans="1:12" hidden="1">
      <c r="A12724" t="s">
        <v>710</v>
      </c>
      <c r="B12724" t="s">
        <v>351</v>
      </c>
      <c r="C12724" t="s">
        <v>351</v>
      </c>
      <c r="D12724" t="s">
        <v>741</v>
      </c>
      <c r="E12724" t="s">
        <v>15</v>
      </c>
      <c r="F12724" t="s">
        <v>31</v>
      </c>
      <c r="G12724" t="s">
        <v>744</v>
      </c>
      <c r="H12724" s="1">
        <v>2017</v>
      </c>
      <c r="I12724" s="2">
        <v>600</v>
      </c>
      <c r="J12724" s="3">
        <v>1494</v>
      </c>
      <c r="K12724">
        <f>Table1[[#This Row],[Total Revenue + Open]]/Table1[[#This Row],[Qty]]</f>
        <v>2.4900000000000002</v>
      </c>
      <c r="L12724">
        <f>Table1[[#This Row],[Total Revenue + Open]]/Table1[[#This Row],[Qty]]</f>
        <v>2.4900000000000002</v>
      </c>
    </row>
    <row r="12725" spans="1:12" hidden="1">
      <c r="A12725" t="s">
        <v>710</v>
      </c>
      <c r="B12725" t="s">
        <v>351</v>
      </c>
      <c r="C12725" t="s">
        <v>351</v>
      </c>
      <c r="D12725" t="s">
        <v>741</v>
      </c>
      <c r="E12725" t="s">
        <v>15</v>
      </c>
      <c r="F12725" t="s">
        <v>31</v>
      </c>
      <c r="G12725" t="s">
        <v>744</v>
      </c>
      <c r="H12725" s="1">
        <v>2017</v>
      </c>
      <c r="I12725" s="2">
        <v>700</v>
      </c>
      <c r="J12725" s="3">
        <v>1743</v>
      </c>
      <c r="K12725">
        <f>Table1[[#This Row],[Total Revenue + Open]]/Table1[[#This Row],[Qty]]</f>
        <v>2.4900000000000002</v>
      </c>
      <c r="L12725">
        <f>Table1[[#This Row],[Total Revenue + Open]]/Table1[[#This Row],[Qty]]</f>
        <v>2.4900000000000002</v>
      </c>
    </row>
    <row r="12726" spans="1:12" hidden="1">
      <c r="A12726" t="s">
        <v>710</v>
      </c>
      <c r="B12726" t="s">
        <v>351</v>
      </c>
      <c r="C12726" t="s">
        <v>351</v>
      </c>
      <c r="D12726" t="s">
        <v>741</v>
      </c>
      <c r="E12726" t="s">
        <v>15</v>
      </c>
      <c r="F12726" t="s">
        <v>31</v>
      </c>
      <c r="G12726" t="s">
        <v>744</v>
      </c>
      <c r="H12726" s="1">
        <v>2017</v>
      </c>
      <c r="I12726" s="2">
        <v>2615</v>
      </c>
      <c r="J12726" s="3">
        <v>6474</v>
      </c>
      <c r="K12726">
        <f>Table1[[#This Row],[Total Revenue + Open]]/Table1[[#This Row],[Qty]]</f>
        <v>2.4757170172084129</v>
      </c>
      <c r="L12726">
        <f>Table1[[#This Row],[Total Revenue + Open]]/Table1[[#This Row],[Qty]]</f>
        <v>2.4757170172084129</v>
      </c>
    </row>
    <row r="12727" spans="1:12" hidden="1">
      <c r="A12727" t="s">
        <v>710</v>
      </c>
      <c r="B12727" t="s">
        <v>351</v>
      </c>
      <c r="C12727" t="s">
        <v>351</v>
      </c>
      <c r="D12727" t="s">
        <v>741</v>
      </c>
      <c r="E12727" t="s">
        <v>15</v>
      </c>
      <c r="F12727" t="s">
        <v>31</v>
      </c>
      <c r="G12727" t="s">
        <v>744</v>
      </c>
      <c r="H12727" s="1">
        <v>2017</v>
      </c>
      <c r="I12727" s="2">
        <v>2010</v>
      </c>
      <c r="J12727" s="3">
        <v>4980</v>
      </c>
      <c r="K12727">
        <f>Table1[[#This Row],[Total Revenue + Open]]/Table1[[#This Row],[Qty]]</f>
        <v>2.4776119402985075</v>
      </c>
      <c r="L12727">
        <f>Table1[[#This Row],[Total Revenue + Open]]/Table1[[#This Row],[Qty]]</f>
        <v>2.4776119402985075</v>
      </c>
    </row>
    <row r="12728" spans="1:12" hidden="1">
      <c r="A12728" t="s">
        <v>710</v>
      </c>
      <c r="B12728" t="s">
        <v>351</v>
      </c>
      <c r="C12728" t="s">
        <v>351</v>
      </c>
      <c r="D12728" t="s">
        <v>741</v>
      </c>
      <c r="E12728" t="s">
        <v>15</v>
      </c>
      <c r="F12728" t="s">
        <v>31</v>
      </c>
      <c r="G12728" t="s">
        <v>745</v>
      </c>
      <c r="H12728" s="1">
        <v>2017</v>
      </c>
      <c r="I12728" s="2">
        <v>900</v>
      </c>
      <c r="J12728" s="3">
        <v>2241</v>
      </c>
      <c r="K12728">
        <f>Table1[[#This Row],[Total Revenue + Open]]/Table1[[#This Row],[Qty]]</f>
        <v>2.4900000000000002</v>
      </c>
      <c r="L12728">
        <f>Table1[[#This Row],[Total Revenue + Open]]/Table1[[#This Row],[Qty]]</f>
        <v>2.4900000000000002</v>
      </c>
    </row>
    <row r="12729" spans="1:12" hidden="1">
      <c r="A12729" t="s">
        <v>710</v>
      </c>
      <c r="B12729" t="s">
        <v>351</v>
      </c>
      <c r="C12729" t="s">
        <v>351</v>
      </c>
      <c r="D12729" t="s">
        <v>741</v>
      </c>
      <c r="E12729" t="s">
        <v>15</v>
      </c>
      <c r="F12729" t="s">
        <v>31</v>
      </c>
      <c r="G12729" t="s">
        <v>745</v>
      </c>
      <c r="H12729" s="1">
        <v>2017</v>
      </c>
      <c r="I12729" s="2">
        <v>1610</v>
      </c>
      <c r="J12729" s="3">
        <v>3984</v>
      </c>
      <c r="K12729">
        <f>Table1[[#This Row],[Total Revenue + Open]]/Table1[[#This Row],[Qty]]</f>
        <v>2.4745341614906833</v>
      </c>
      <c r="L12729">
        <f>Table1[[#This Row],[Total Revenue + Open]]/Table1[[#This Row],[Qty]]</f>
        <v>2.4745341614906833</v>
      </c>
    </row>
    <row r="12730" spans="1:12" hidden="1">
      <c r="A12730" t="s">
        <v>710</v>
      </c>
      <c r="B12730" t="s">
        <v>351</v>
      </c>
      <c r="C12730" t="s">
        <v>351</v>
      </c>
      <c r="D12730" t="s">
        <v>741</v>
      </c>
      <c r="E12730" t="s">
        <v>15</v>
      </c>
      <c r="F12730" t="s">
        <v>31</v>
      </c>
      <c r="G12730" t="s">
        <v>745</v>
      </c>
      <c r="H12730" s="1">
        <v>2017</v>
      </c>
      <c r="I12730" s="2">
        <v>800</v>
      </c>
      <c r="J12730" s="3">
        <v>1992</v>
      </c>
      <c r="K12730">
        <f>Table1[[#This Row],[Total Revenue + Open]]/Table1[[#This Row],[Qty]]</f>
        <v>2.4900000000000002</v>
      </c>
      <c r="L12730">
        <f>Table1[[#This Row],[Total Revenue + Open]]/Table1[[#This Row],[Qty]]</f>
        <v>2.4900000000000002</v>
      </c>
    </row>
    <row r="12731" spans="1:12" hidden="1">
      <c r="A12731" t="s">
        <v>710</v>
      </c>
      <c r="B12731" t="s">
        <v>351</v>
      </c>
      <c r="C12731" t="s">
        <v>351</v>
      </c>
      <c r="D12731" t="s">
        <v>741</v>
      </c>
      <c r="E12731" t="s">
        <v>15</v>
      </c>
      <c r="F12731" t="s">
        <v>31</v>
      </c>
      <c r="G12731" t="s">
        <v>603</v>
      </c>
      <c r="H12731" s="1">
        <v>2017</v>
      </c>
      <c r="I12731" s="2">
        <v>500</v>
      </c>
      <c r="J12731" s="3">
        <v>1235</v>
      </c>
      <c r="K12731">
        <f>Table1[[#This Row],[Total Revenue + Open]]/Table1[[#This Row],[Qty]]</f>
        <v>2.4700000000000002</v>
      </c>
      <c r="L12731">
        <f>Table1[[#This Row],[Total Revenue + Open]]/Table1[[#This Row],[Qty]]</f>
        <v>2.4700000000000002</v>
      </c>
    </row>
    <row r="12732" spans="1:12" hidden="1">
      <c r="A12732" t="s">
        <v>710</v>
      </c>
      <c r="B12732" t="s">
        <v>351</v>
      </c>
      <c r="C12732" t="s">
        <v>351</v>
      </c>
      <c r="D12732" t="s">
        <v>741</v>
      </c>
      <c r="E12732" t="s">
        <v>15</v>
      </c>
      <c r="F12732" t="s">
        <v>31</v>
      </c>
      <c r="G12732" t="s">
        <v>603</v>
      </c>
      <c r="H12732" s="1">
        <v>2017</v>
      </c>
      <c r="I12732" s="2">
        <v>800</v>
      </c>
      <c r="J12732" s="3">
        <v>1976</v>
      </c>
      <c r="K12732">
        <f>Table1[[#This Row],[Total Revenue + Open]]/Table1[[#This Row],[Qty]]</f>
        <v>2.4700000000000002</v>
      </c>
      <c r="L12732">
        <f>Table1[[#This Row],[Total Revenue + Open]]/Table1[[#This Row],[Qty]]</f>
        <v>2.4700000000000002</v>
      </c>
    </row>
    <row r="12733" spans="1:12" hidden="1">
      <c r="A12733" t="s">
        <v>710</v>
      </c>
      <c r="B12733" t="s">
        <v>351</v>
      </c>
      <c r="C12733" t="s">
        <v>351</v>
      </c>
      <c r="D12733" t="s">
        <v>741</v>
      </c>
      <c r="E12733" t="s">
        <v>15</v>
      </c>
      <c r="F12733" t="s">
        <v>31</v>
      </c>
      <c r="G12733" t="s">
        <v>603</v>
      </c>
      <c r="H12733" s="1">
        <v>2017</v>
      </c>
      <c r="I12733" s="2">
        <v>1305</v>
      </c>
      <c r="J12733" s="3">
        <v>3211</v>
      </c>
      <c r="K12733">
        <f>Table1[[#This Row],[Total Revenue + Open]]/Table1[[#This Row],[Qty]]</f>
        <v>2.4605363984674331</v>
      </c>
      <c r="L12733">
        <f>Table1[[#This Row],[Total Revenue + Open]]/Table1[[#This Row],[Qty]]</f>
        <v>2.4605363984674331</v>
      </c>
    </row>
    <row r="12734" spans="1:12" hidden="1">
      <c r="A12734" t="s">
        <v>710</v>
      </c>
      <c r="B12734" t="s">
        <v>351</v>
      </c>
      <c r="C12734" t="s">
        <v>351</v>
      </c>
      <c r="D12734" t="s">
        <v>741</v>
      </c>
      <c r="E12734" t="s">
        <v>15</v>
      </c>
      <c r="F12734" t="s">
        <v>31</v>
      </c>
      <c r="G12734" t="s">
        <v>603</v>
      </c>
      <c r="H12734" s="1">
        <v>2017</v>
      </c>
      <c r="I12734" s="2">
        <v>1110</v>
      </c>
      <c r="J12734" s="3">
        <v>2717</v>
      </c>
      <c r="K12734">
        <f>Table1[[#This Row],[Total Revenue + Open]]/Table1[[#This Row],[Qty]]</f>
        <v>2.4477477477477478</v>
      </c>
      <c r="L12734">
        <f>Table1[[#This Row],[Total Revenue + Open]]/Table1[[#This Row],[Qty]]</f>
        <v>2.4477477477477478</v>
      </c>
    </row>
    <row r="12735" spans="1:12" hidden="1">
      <c r="A12735" t="s">
        <v>710</v>
      </c>
      <c r="B12735" t="s">
        <v>351</v>
      </c>
      <c r="C12735" t="s">
        <v>351</v>
      </c>
      <c r="D12735" t="s">
        <v>741</v>
      </c>
      <c r="E12735" t="s">
        <v>15</v>
      </c>
      <c r="F12735" t="s">
        <v>31</v>
      </c>
      <c r="G12735" t="s">
        <v>611</v>
      </c>
      <c r="H12735" s="1">
        <v>2018</v>
      </c>
      <c r="I12735" s="2">
        <v>500</v>
      </c>
      <c r="J12735" s="3">
        <v>1245</v>
      </c>
      <c r="K12735">
        <f>Table1[[#This Row],[Total Revenue + Open]]/Table1[[#This Row],[Qty]]</f>
        <v>2.4900000000000002</v>
      </c>
      <c r="L12735">
        <f>Table1[[#This Row],[Total Revenue + Open]]/Table1[[#This Row],[Qty]]</f>
        <v>2.4900000000000002</v>
      </c>
    </row>
    <row r="12736" spans="1:12" hidden="1">
      <c r="A12736" t="s">
        <v>710</v>
      </c>
      <c r="B12736" t="s">
        <v>351</v>
      </c>
      <c r="C12736" t="s">
        <v>351</v>
      </c>
      <c r="D12736" t="s">
        <v>741</v>
      </c>
      <c r="E12736" t="s">
        <v>15</v>
      </c>
      <c r="F12736" t="s">
        <v>31</v>
      </c>
      <c r="G12736" t="s">
        <v>611</v>
      </c>
      <c r="H12736" s="1">
        <v>2018</v>
      </c>
      <c r="I12736" s="2">
        <v>500</v>
      </c>
      <c r="J12736" s="3">
        <v>1245</v>
      </c>
      <c r="K12736">
        <f>Table1[[#This Row],[Total Revenue + Open]]/Table1[[#This Row],[Qty]]</f>
        <v>2.4900000000000002</v>
      </c>
      <c r="L12736">
        <f>Table1[[#This Row],[Total Revenue + Open]]/Table1[[#This Row],[Qty]]</f>
        <v>2.4900000000000002</v>
      </c>
    </row>
    <row r="12737" spans="1:12" hidden="1">
      <c r="A12737" t="s">
        <v>710</v>
      </c>
      <c r="B12737" t="s">
        <v>351</v>
      </c>
      <c r="C12737" t="s">
        <v>351</v>
      </c>
      <c r="D12737" t="s">
        <v>741</v>
      </c>
      <c r="E12737" t="s">
        <v>15</v>
      </c>
      <c r="F12737" t="s">
        <v>31</v>
      </c>
      <c r="G12737" t="s">
        <v>611</v>
      </c>
      <c r="H12737" s="1">
        <v>2019</v>
      </c>
      <c r="I12737" s="2">
        <v>500</v>
      </c>
      <c r="J12737" s="3">
        <v>1245</v>
      </c>
      <c r="K12737">
        <f>Table1[[#This Row],[Total Revenue + Open]]/Table1[[#This Row],[Qty]]</f>
        <v>2.4900000000000002</v>
      </c>
      <c r="L12737">
        <f>Table1[[#This Row],[Total Revenue + Open]]/Table1[[#This Row],[Qty]]</f>
        <v>2.4900000000000002</v>
      </c>
    </row>
    <row r="12738" spans="1:12" hidden="1">
      <c r="A12738" t="s">
        <v>710</v>
      </c>
      <c r="B12738" t="s">
        <v>351</v>
      </c>
      <c r="C12738" t="s">
        <v>351</v>
      </c>
      <c r="D12738" t="s">
        <v>741</v>
      </c>
      <c r="E12738" t="s">
        <v>15</v>
      </c>
      <c r="F12738" t="s">
        <v>31</v>
      </c>
      <c r="G12738" t="s">
        <v>611</v>
      </c>
      <c r="H12738" s="1">
        <v>2019</v>
      </c>
      <c r="I12738" s="2">
        <v>500</v>
      </c>
      <c r="J12738" s="3">
        <v>1245</v>
      </c>
      <c r="K12738">
        <f>Table1[[#This Row],[Total Revenue + Open]]/Table1[[#This Row],[Qty]]</f>
        <v>2.4900000000000002</v>
      </c>
      <c r="L12738">
        <f>Table1[[#This Row],[Total Revenue + Open]]/Table1[[#This Row],[Qty]]</f>
        <v>2.4900000000000002</v>
      </c>
    </row>
    <row r="12739" spans="1:12" hidden="1">
      <c r="A12739" t="s">
        <v>710</v>
      </c>
      <c r="B12739" t="s">
        <v>351</v>
      </c>
      <c r="C12739" t="s">
        <v>351</v>
      </c>
      <c r="D12739" t="s">
        <v>741</v>
      </c>
      <c r="E12739" t="s">
        <v>15</v>
      </c>
      <c r="F12739" t="s">
        <v>31</v>
      </c>
      <c r="G12739" t="s">
        <v>611</v>
      </c>
      <c r="H12739" s="1">
        <v>2018</v>
      </c>
      <c r="I12739" s="2">
        <v>900</v>
      </c>
      <c r="J12739" s="3">
        <v>2223</v>
      </c>
      <c r="K12739">
        <f>Table1[[#This Row],[Total Revenue + Open]]/Table1[[#This Row],[Qty]]</f>
        <v>2.4700000000000002</v>
      </c>
      <c r="L12739">
        <f>Table1[[#This Row],[Total Revenue + Open]]/Table1[[#This Row],[Qty]]</f>
        <v>2.4700000000000002</v>
      </c>
    </row>
    <row r="12740" spans="1:12" hidden="1">
      <c r="A12740" t="s">
        <v>710</v>
      </c>
      <c r="B12740" t="s">
        <v>351</v>
      </c>
      <c r="C12740" t="s">
        <v>351</v>
      </c>
      <c r="D12740" t="s">
        <v>741</v>
      </c>
      <c r="E12740" t="s">
        <v>15</v>
      </c>
      <c r="F12740" t="s">
        <v>31</v>
      </c>
      <c r="G12740" t="s">
        <v>611</v>
      </c>
      <c r="H12740" s="1">
        <v>2018</v>
      </c>
      <c r="I12740" s="2">
        <v>650</v>
      </c>
      <c r="J12740" s="3">
        <v>1605.5</v>
      </c>
      <c r="K12740">
        <f>Table1[[#This Row],[Total Revenue + Open]]/Table1[[#This Row],[Qty]]</f>
        <v>2.4700000000000002</v>
      </c>
      <c r="L12740">
        <f>Table1[[#This Row],[Total Revenue + Open]]/Table1[[#This Row],[Qty]]</f>
        <v>2.4700000000000002</v>
      </c>
    </row>
    <row r="12741" spans="1:12" hidden="1">
      <c r="A12741" t="s">
        <v>710</v>
      </c>
      <c r="B12741" t="s">
        <v>351</v>
      </c>
      <c r="C12741" t="s">
        <v>351</v>
      </c>
      <c r="D12741" t="s">
        <v>741</v>
      </c>
      <c r="E12741" t="s">
        <v>15</v>
      </c>
      <c r="F12741" t="s">
        <v>31</v>
      </c>
      <c r="G12741" t="s">
        <v>611</v>
      </c>
      <c r="H12741" s="1">
        <v>2019</v>
      </c>
      <c r="I12741" s="2">
        <v>800</v>
      </c>
      <c r="J12741" s="3">
        <v>1976</v>
      </c>
      <c r="K12741">
        <f>Table1[[#This Row],[Total Revenue + Open]]/Table1[[#This Row],[Qty]]</f>
        <v>2.4700000000000002</v>
      </c>
      <c r="L12741">
        <f>Table1[[#This Row],[Total Revenue + Open]]/Table1[[#This Row],[Qty]]</f>
        <v>2.4700000000000002</v>
      </c>
    </row>
    <row r="12742" spans="1:12" hidden="1">
      <c r="A12742" t="s">
        <v>710</v>
      </c>
      <c r="B12742" t="s">
        <v>351</v>
      </c>
      <c r="C12742" t="s">
        <v>351</v>
      </c>
      <c r="D12742" t="s">
        <v>741</v>
      </c>
      <c r="E12742" t="s">
        <v>15</v>
      </c>
      <c r="F12742" t="s">
        <v>31</v>
      </c>
      <c r="G12742" t="s">
        <v>611</v>
      </c>
      <c r="H12742" s="1">
        <v>2019</v>
      </c>
      <c r="I12742" s="2">
        <v>500</v>
      </c>
      <c r="J12742" s="3">
        <v>1235</v>
      </c>
      <c r="K12742">
        <f>Table1[[#This Row],[Total Revenue + Open]]/Table1[[#This Row],[Qty]]</f>
        <v>2.4700000000000002</v>
      </c>
      <c r="L12742">
        <f>Table1[[#This Row],[Total Revenue + Open]]/Table1[[#This Row],[Qty]]</f>
        <v>2.4700000000000002</v>
      </c>
    </row>
    <row r="12743" spans="1:12" hidden="1">
      <c r="A12743" t="s">
        <v>710</v>
      </c>
      <c r="B12743" t="s">
        <v>351</v>
      </c>
      <c r="C12743" t="s">
        <v>351</v>
      </c>
      <c r="D12743" t="s">
        <v>741</v>
      </c>
      <c r="E12743" t="s">
        <v>15</v>
      </c>
      <c r="F12743" t="s">
        <v>31</v>
      </c>
      <c r="G12743" t="s">
        <v>746</v>
      </c>
      <c r="H12743" s="1">
        <v>2017</v>
      </c>
      <c r="I12743" s="2">
        <v>500</v>
      </c>
      <c r="J12743" s="3">
        <v>1245</v>
      </c>
      <c r="K12743">
        <f>Table1[[#This Row],[Total Revenue + Open]]/Table1[[#This Row],[Qty]]</f>
        <v>2.4900000000000002</v>
      </c>
      <c r="L12743">
        <f>Table1[[#This Row],[Total Revenue + Open]]/Table1[[#This Row],[Qty]]</f>
        <v>2.4900000000000002</v>
      </c>
    </row>
    <row r="12744" spans="1:12" hidden="1">
      <c r="A12744" t="s">
        <v>710</v>
      </c>
      <c r="B12744" t="s">
        <v>351</v>
      </c>
      <c r="C12744" t="s">
        <v>351</v>
      </c>
      <c r="D12744" t="s">
        <v>741</v>
      </c>
      <c r="E12744" t="s">
        <v>15</v>
      </c>
      <c r="F12744" t="s">
        <v>31</v>
      </c>
      <c r="G12744" t="s">
        <v>746</v>
      </c>
      <c r="H12744" s="1">
        <v>2017</v>
      </c>
      <c r="I12744" s="2">
        <v>500</v>
      </c>
      <c r="J12744" s="3">
        <v>1245</v>
      </c>
      <c r="K12744">
        <f>Table1[[#This Row],[Total Revenue + Open]]/Table1[[#This Row],[Qty]]</f>
        <v>2.4900000000000002</v>
      </c>
      <c r="L12744">
        <f>Table1[[#This Row],[Total Revenue + Open]]/Table1[[#This Row],[Qty]]</f>
        <v>2.4900000000000002</v>
      </c>
    </row>
    <row r="12745" spans="1:12" hidden="1">
      <c r="A12745" t="s">
        <v>710</v>
      </c>
      <c r="B12745" t="s">
        <v>351</v>
      </c>
      <c r="C12745" t="s">
        <v>351</v>
      </c>
      <c r="D12745" t="s">
        <v>741</v>
      </c>
      <c r="E12745" t="s">
        <v>15</v>
      </c>
      <c r="F12745" t="s">
        <v>31</v>
      </c>
      <c r="G12745" t="s">
        <v>746</v>
      </c>
      <c r="H12745" s="1">
        <v>2017</v>
      </c>
      <c r="I12745" s="2">
        <v>800</v>
      </c>
      <c r="J12745" s="3">
        <v>1992</v>
      </c>
      <c r="K12745">
        <f>Table1[[#This Row],[Total Revenue + Open]]/Table1[[#This Row],[Qty]]</f>
        <v>2.4900000000000002</v>
      </c>
      <c r="L12745">
        <f>Table1[[#This Row],[Total Revenue + Open]]/Table1[[#This Row],[Qty]]</f>
        <v>2.4900000000000002</v>
      </c>
    </row>
    <row r="12746" spans="1:12" hidden="1">
      <c r="A12746" t="s">
        <v>710</v>
      </c>
      <c r="B12746" t="s">
        <v>351</v>
      </c>
      <c r="C12746" t="s">
        <v>351</v>
      </c>
      <c r="D12746" t="s">
        <v>741</v>
      </c>
      <c r="E12746" t="s">
        <v>15</v>
      </c>
      <c r="F12746" t="s">
        <v>31</v>
      </c>
      <c r="G12746" t="s">
        <v>746</v>
      </c>
      <c r="H12746" s="1">
        <v>2017</v>
      </c>
      <c r="I12746" s="2">
        <v>500</v>
      </c>
      <c r="J12746" s="3">
        <v>1245</v>
      </c>
      <c r="K12746">
        <f>Table1[[#This Row],[Total Revenue + Open]]/Table1[[#This Row],[Qty]]</f>
        <v>2.4900000000000002</v>
      </c>
      <c r="L12746">
        <f>Table1[[#This Row],[Total Revenue + Open]]/Table1[[#This Row],[Qty]]</f>
        <v>2.4900000000000002</v>
      </c>
    </row>
    <row r="12747" spans="1:12" hidden="1">
      <c r="A12747" t="s">
        <v>710</v>
      </c>
      <c r="B12747" t="s">
        <v>351</v>
      </c>
      <c r="C12747" t="s">
        <v>351</v>
      </c>
      <c r="D12747" t="s">
        <v>741</v>
      </c>
      <c r="E12747" t="s">
        <v>15</v>
      </c>
      <c r="F12747" t="s">
        <v>31</v>
      </c>
      <c r="G12747" t="s">
        <v>747</v>
      </c>
      <c r="H12747" s="1">
        <v>2017</v>
      </c>
      <c r="I12747" s="2">
        <v>500</v>
      </c>
      <c r="J12747" s="3">
        <v>1245</v>
      </c>
      <c r="K12747">
        <f>Table1[[#This Row],[Total Revenue + Open]]/Table1[[#This Row],[Qty]]</f>
        <v>2.4900000000000002</v>
      </c>
      <c r="L12747">
        <f>Table1[[#This Row],[Total Revenue + Open]]/Table1[[#This Row],[Qty]]</f>
        <v>2.4900000000000002</v>
      </c>
    </row>
    <row r="12748" spans="1:12" hidden="1">
      <c r="A12748" t="s">
        <v>710</v>
      </c>
      <c r="B12748" t="s">
        <v>351</v>
      </c>
      <c r="C12748" t="s">
        <v>351</v>
      </c>
      <c r="D12748" t="s">
        <v>741</v>
      </c>
      <c r="E12748" t="s">
        <v>15</v>
      </c>
      <c r="F12748" t="s">
        <v>31</v>
      </c>
      <c r="G12748" t="s">
        <v>747</v>
      </c>
      <c r="H12748" s="1">
        <v>2017</v>
      </c>
      <c r="I12748" s="2">
        <v>500</v>
      </c>
      <c r="J12748" s="3">
        <v>1245</v>
      </c>
      <c r="K12748">
        <f>Table1[[#This Row],[Total Revenue + Open]]/Table1[[#This Row],[Qty]]</f>
        <v>2.4900000000000002</v>
      </c>
      <c r="L12748">
        <f>Table1[[#This Row],[Total Revenue + Open]]/Table1[[#This Row],[Qty]]</f>
        <v>2.4900000000000002</v>
      </c>
    </row>
    <row r="12749" spans="1:12" hidden="1">
      <c r="A12749" t="s">
        <v>710</v>
      </c>
      <c r="B12749" t="s">
        <v>351</v>
      </c>
      <c r="C12749" t="s">
        <v>351</v>
      </c>
      <c r="D12749" t="s">
        <v>741</v>
      </c>
      <c r="E12749" t="s">
        <v>15</v>
      </c>
      <c r="F12749" t="s">
        <v>31</v>
      </c>
      <c r="G12749" t="s">
        <v>747</v>
      </c>
      <c r="H12749" s="1">
        <v>2017</v>
      </c>
      <c r="I12749" s="2">
        <v>500</v>
      </c>
      <c r="J12749" s="3">
        <v>1245</v>
      </c>
      <c r="K12749">
        <f>Table1[[#This Row],[Total Revenue + Open]]/Table1[[#This Row],[Qty]]</f>
        <v>2.4900000000000002</v>
      </c>
      <c r="L12749">
        <f>Table1[[#This Row],[Total Revenue + Open]]/Table1[[#This Row],[Qty]]</f>
        <v>2.4900000000000002</v>
      </c>
    </row>
    <row r="12750" spans="1:12" hidden="1">
      <c r="A12750" t="s">
        <v>710</v>
      </c>
      <c r="B12750" t="s">
        <v>351</v>
      </c>
      <c r="C12750" t="s">
        <v>351</v>
      </c>
      <c r="D12750" t="s">
        <v>741</v>
      </c>
      <c r="E12750" t="s">
        <v>15</v>
      </c>
      <c r="F12750" t="s">
        <v>31</v>
      </c>
      <c r="G12750" t="s">
        <v>748</v>
      </c>
      <c r="H12750" s="1">
        <v>2017</v>
      </c>
      <c r="I12750" s="2">
        <v>500</v>
      </c>
      <c r="J12750" s="3">
        <v>1235</v>
      </c>
      <c r="K12750">
        <f>Table1[[#This Row],[Total Revenue + Open]]/Table1[[#This Row],[Qty]]</f>
        <v>2.4700000000000002</v>
      </c>
      <c r="L12750">
        <f>Table1[[#This Row],[Total Revenue + Open]]/Table1[[#This Row],[Qty]]</f>
        <v>2.4700000000000002</v>
      </c>
    </row>
    <row r="12751" spans="1:12" hidden="1">
      <c r="A12751" t="s">
        <v>710</v>
      </c>
      <c r="B12751" t="s">
        <v>351</v>
      </c>
      <c r="C12751" t="s">
        <v>351</v>
      </c>
      <c r="D12751" t="s">
        <v>741</v>
      </c>
      <c r="E12751" t="s">
        <v>15</v>
      </c>
      <c r="F12751" t="s">
        <v>31</v>
      </c>
      <c r="G12751" t="s">
        <v>748</v>
      </c>
      <c r="H12751" s="1">
        <v>2017</v>
      </c>
      <c r="I12751" s="2">
        <v>500</v>
      </c>
      <c r="J12751" s="3">
        <v>1235</v>
      </c>
      <c r="K12751">
        <f>Table1[[#This Row],[Total Revenue + Open]]/Table1[[#This Row],[Qty]]</f>
        <v>2.4700000000000002</v>
      </c>
      <c r="L12751">
        <f>Table1[[#This Row],[Total Revenue + Open]]/Table1[[#This Row],[Qty]]</f>
        <v>2.4700000000000002</v>
      </c>
    </row>
    <row r="12752" spans="1:12" hidden="1">
      <c r="A12752" t="s">
        <v>710</v>
      </c>
      <c r="B12752" t="s">
        <v>351</v>
      </c>
      <c r="C12752" t="s">
        <v>351</v>
      </c>
      <c r="D12752" t="s">
        <v>741</v>
      </c>
      <c r="E12752" t="s">
        <v>15</v>
      </c>
      <c r="F12752" t="s">
        <v>31</v>
      </c>
      <c r="G12752" t="s">
        <v>748</v>
      </c>
      <c r="H12752" s="1">
        <v>2017</v>
      </c>
      <c r="I12752" s="2">
        <v>800</v>
      </c>
      <c r="J12752" s="3">
        <v>1976</v>
      </c>
      <c r="K12752">
        <f>Table1[[#This Row],[Total Revenue + Open]]/Table1[[#This Row],[Qty]]</f>
        <v>2.4700000000000002</v>
      </c>
      <c r="L12752">
        <f>Table1[[#This Row],[Total Revenue + Open]]/Table1[[#This Row],[Qty]]</f>
        <v>2.4700000000000002</v>
      </c>
    </row>
    <row r="12753" spans="1:12" hidden="1">
      <c r="A12753" t="s">
        <v>710</v>
      </c>
      <c r="B12753" t="s">
        <v>351</v>
      </c>
      <c r="C12753" t="s">
        <v>351</v>
      </c>
      <c r="D12753" t="s">
        <v>741</v>
      </c>
      <c r="E12753" t="s">
        <v>15</v>
      </c>
      <c r="F12753" t="s">
        <v>31</v>
      </c>
      <c r="G12753" t="s">
        <v>748</v>
      </c>
      <c r="H12753" s="1">
        <v>2017</v>
      </c>
      <c r="I12753" s="2">
        <v>500</v>
      </c>
      <c r="J12753" s="3">
        <v>1235</v>
      </c>
      <c r="K12753">
        <f>Table1[[#This Row],[Total Revenue + Open]]/Table1[[#This Row],[Qty]]</f>
        <v>2.4700000000000002</v>
      </c>
      <c r="L12753">
        <f>Table1[[#This Row],[Total Revenue + Open]]/Table1[[#This Row],[Qty]]</f>
        <v>2.4700000000000002</v>
      </c>
    </row>
    <row r="12754" spans="1:12" hidden="1">
      <c r="A12754" t="s">
        <v>710</v>
      </c>
      <c r="B12754" t="s">
        <v>351</v>
      </c>
      <c r="C12754" t="s">
        <v>351</v>
      </c>
      <c r="D12754" t="s">
        <v>741</v>
      </c>
      <c r="E12754" t="s">
        <v>15</v>
      </c>
      <c r="F12754" t="s">
        <v>31</v>
      </c>
      <c r="G12754" t="s">
        <v>33</v>
      </c>
      <c r="H12754" s="1">
        <v>2018</v>
      </c>
      <c r="I12754" s="2">
        <v>800</v>
      </c>
      <c r="J12754" s="3">
        <v>1992</v>
      </c>
      <c r="K12754">
        <f>Table1[[#This Row],[Total Revenue + Open]]/Table1[[#This Row],[Qty]]</f>
        <v>2.4900000000000002</v>
      </c>
      <c r="L12754">
        <f>Table1[[#This Row],[Total Revenue + Open]]/Table1[[#This Row],[Qty]]</f>
        <v>2.4900000000000002</v>
      </c>
    </row>
    <row r="12755" spans="1:12" hidden="1">
      <c r="A12755" t="s">
        <v>710</v>
      </c>
      <c r="B12755" t="s">
        <v>351</v>
      </c>
      <c r="C12755" t="s">
        <v>351</v>
      </c>
      <c r="D12755" t="s">
        <v>741</v>
      </c>
      <c r="E12755" t="s">
        <v>15</v>
      </c>
      <c r="F12755" t="s">
        <v>31</v>
      </c>
      <c r="G12755" t="s">
        <v>33</v>
      </c>
      <c r="H12755" s="1">
        <v>2018</v>
      </c>
      <c r="I12755" s="2">
        <v>500</v>
      </c>
      <c r="J12755" s="3">
        <v>1245</v>
      </c>
      <c r="K12755">
        <f>Table1[[#This Row],[Total Revenue + Open]]/Table1[[#This Row],[Qty]]</f>
        <v>2.4900000000000002</v>
      </c>
      <c r="L12755">
        <f>Table1[[#This Row],[Total Revenue + Open]]/Table1[[#This Row],[Qty]]</f>
        <v>2.4900000000000002</v>
      </c>
    </row>
    <row r="12756" spans="1:12" hidden="1">
      <c r="A12756" t="s">
        <v>710</v>
      </c>
      <c r="B12756" t="s">
        <v>351</v>
      </c>
      <c r="C12756" t="s">
        <v>351</v>
      </c>
      <c r="D12756" t="s">
        <v>741</v>
      </c>
      <c r="E12756" t="s">
        <v>15</v>
      </c>
      <c r="F12756" t="s">
        <v>31</v>
      </c>
      <c r="G12756" t="s">
        <v>33</v>
      </c>
      <c r="H12756" s="1">
        <v>2018</v>
      </c>
      <c r="I12756" s="2">
        <v>800</v>
      </c>
      <c r="J12756" s="3">
        <v>1992</v>
      </c>
      <c r="K12756">
        <f>Table1[[#This Row],[Total Revenue + Open]]/Table1[[#This Row],[Qty]]</f>
        <v>2.4900000000000002</v>
      </c>
      <c r="L12756">
        <f>Table1[[#This Row],[Total Revenue + Open]]/Table1[[#This Row],[Qty]]</f>
        <v>2.4900000000000002</v>
      </c>
    </row>
    <row r="12757" spans="1:12" hidden="1">
      <c r="A12757" t="s">
        <v>710</v>
      </c>
      <c r="B12757" t="s">
        <v>351</v>
      </c>
      <c r="C12757" t="s">
        <v>351</v>
      </c>
      <c r="D12757" t="s">
        <v>741</v>
      </c>
      <c r="E12757" t="s">
        <v>15</v>
      </c>
      <c r="F12757" t="s">
        <v>31</v>
      </c>
      <c r="G12757" t="s">
        <v>33</v>
      </c>
      <c r="H12757" s="1">
        <v>2020</v>
      </c>
      <c r="I12757" s="2">
        <v>500</v>
      </c>
      <c r="J12757" s="3">
        <v>1245</v>
      </c>
      <c r="K12757">
        <f>Table1[[#This Row],[Total Revenue + Open]]/Table1[[#This Row],[Qty]]</f>
        <v>2.4900000000000002</v>
      </c>
      <c r="L12757">
        <f>Table1[[#This Row],[Total Revenue + Open]]/Table1[[#This Row],[Qty]]</f>
        <v>2.4900000000000002</v>
      </c>
    </row>
    <row r="12758" spans="1:12" hidden="1">
      <c r="A12758" t="s">
        <v>710</v>
      </c>
      <c r="B12758" t="s">
        <v>351</v>
      </c>
      <c r="C12758" t="s">
        <v>351</v>
      </c>
      <c r="D12758" t="s">
        <v>741</v>
      </c>
      <c r="E12758" t="s">
        <v>15</v>
      </c>
      <c r="F12758" t="s">
        <v>31</v>
      </c>
      <c r="G12758" t="s">
        <v>33</v>
      </c>
      <c r="H12758" s="1">
        <v>2021</v>
      </c>
      <c r="I12758" s="2">
        <v>700</v>
      </c>
      <c r="J12758" s="3">
        <v>1743</v>
      </c>
      <c r="K12758">
        <f>Table1[[#This Row],[Total Revenue + Open]]/Table1[[#This Row],[Qty]]</f>
        <v>2.4900000000000002</v>
      </c>
      <c r="L12758">
        <f>Table1[[#This Row],[Total Revenue + Open]]/Table1[[#This Row],[Qty]]</f>
        <v>2.4900000000000002</v>
      </c>
    </row>
    <row r="12759" spans="1:12" hidden="1">
      <c r="A12759" t="s">
        <v>710</v>
      </c>
      <c r="B12759" t="s">
        <v>351</v>
      </c>
      <c r="C12759" t="s">
        <v>351</v>
      </c>
      <c r="D12759" t="s">
        <v>741</v>
      </c>
      <c r="E12759" t="s">
        <v>15</v>
      </c>
      <c r="F12759" t="s">
        <v>31</v>
      </c>
      <c r="G12759" t="s">
        <v>33</v>
      </c>
      <c r="H12759" s="1">
        <v>2021</v>
      </c>
      <c r="I12759" s="2">
        <v>750</v>
      </c>
      <c r="J12759" s="3">
        <v>1867.5</v>
      </c>
      <c r="K12759">
        <f>Table1[[#This Row],[Total Revenue + Open]]/Table1[[#This Row],[Qty]]</f>
        <v>2.4900000000000002</v>
      </c>
      <c r="L12759">
        <f>Table1[[#This Row],[Total Revenue + Open]]/Table1[[#This Row],[Qty]]</f>
        <v>2.4900000000000002</v>
      </c>
    </row>
    <row r="12760" spans="1:12" hidden="1">
      <c r="A12760" t="s">
        <v>710</v>
      </c>
      <c r="B12760" t="s">
        <v>351</v>
      </c>
      <c r="C12760" t="s">
        <v>351</v>
      </c>
      <c r="D12760" t="s">
        <v>741</v>
      </c>
      <c r="E12760" t="s">
        <v>15</v>
      </c>
      <c r="F12760" t="s">
        <v>31</v>
      </c>
      <c r="G12760" t="s">
        <v>33</v>
      </c>
      <c r="H12760" s="1">
        <v>2018</v>
      </c>
      <c r="I12760" s="2">
        <v>1060</v>
      </c>
      <c r="J12760" s="3">
        <v>2614.5</v>
      </c>
      <c r="K12760">
        <f>Table1[[#This Row],[Total Revenue + Open]]/Table1[[#This Row],[Qty]]</f>
        <v>2.4665094339622642</v>
      </c>
      <c r="L12760">
        <f>Table1[[#This Row],[Total Revenue + Open]]/Table1[[#This Row],[Qty]]</f>
        <v>2.4665094339622642</v>
      </c>
    </row>
    <row r="12761" spans="1:12" hidden="1">
      <c r="A12761" t="s">
        <v>710</v>
      </c>
      <c r="B12761" t="s">
        <v>351</v>
      </c>
      <c r="C12761" t="s">
        <v>351</v>
      </c>
      <c r="D12761" t="s">
        <v>741</v>
      </c>
      <c r="E12761" t="s">
        <v>15</v>
      </c>
      <c r="F12761" t="s">
        <v>31</v>
      </c>
      <c r="G12761" t="s">
        <v>33</v>
      </c>
      <c r="H12761" s="1">
        <v>2018</v>
      </c>
      <c r="I12761" s="2">
        <v>1005</v>
      </c>
      <c r="J12761" s="3">
        <v>2490</v>
      </c>
      <c r="K12761">
        <f>Table1[[#This Row],[Total Revenue + Open]]/Table1[[#This Row],[Qty]]</f>
        <v>2.4776119402985075</v>
      </c>
      <c r="L12761">
        <f>Table1[[#This Row],[Total Revenue + Open]]/Table1[[#This Row],[Qty]]</f>
        <v>2.4776119402985075</v>
      </c>
    </row>
    <row r="12762" spans="1:12" hidden="1">
      <c r="A12762" t="s">
        <v>710</v>
      </c>
      <c r="B12762" t="s">
        <v>351</v>
      </c>
      <c r="C12762" t="s">
        <v>351</v>
      </c>
      <c r="D12762" t="s">
        <v>741</v>
      </c>
      <c r="E12762" t="s">
        <v>15</v>
      </c>
      <c r="F12762" t="s">
        <v>31</v>
      </c>
      <c r="G12762" t="s">
        <v>33</v>
      </c>
      <c r="H12762" s="1">
        <v>2019</v>
      </c>
      <c r="I12762" s="2">
        <v>800</v>
      </c>
      <c r="J12762" s="3">
        <v>1992</v>
      </c>
      <c r="K12762">
        <f>Table1[[#This Row],[Total Revenue + Open]]/Table1[[#This Row],[Qty]]</f>
        <v>2.4900000000000002</v>
      </c>
      <c r="L12762">
        <f>Table1[[#This Row],[Total Revenue + Open]]/Table1[[#This Row],[Qty]]</f>
        <v>2.4900000000000002</v>
      </c>
    </row>
    <row r="12763" spans="1:12" hidden="1">
      <c r="A12763" t="s">
        <v>710</v>
      </c>
      <c r="B12763" t="s">
        <v>351</v>
      </c>
      <c r="C12763" t="s">
        <v>351</v>
      </c>
      <c r="D12763" t="s">
        <v>741</v>
      </c>
      <c r="E12763" t="s">
        <v>15</v>
      </c>
      <c r="F12763" t="s">
        <v>31</v>
      </c>
      <c r="G12763" t="s">
        <v>33</v>
      </c>
      <c r="H12763" s="1">
        <v>2019</v>
      </c>
      <c r="I12763" s="2">
        <v>750</v>
      </c>
      <c r="J12763" s="3">
        <v>1867.5</v>
      </c>
      <c r="K12763">
        <f>Table1[[#This Row],[Total Revenue + Open]]/Table1[[#This Row],[Qty]]</f>
        <v>2.4900000000000002</v>
      </c>
      <c r="L12763">
        <f>Table1[[#This Row],[Total Revenue + Open]]/Table1[[#This Row],[Qty]]</f>
        <v>2.4900000000000002</v>
      </c>
    </row>
    <row r="12764" spans="1:12" hidden="1">
      <c r="A12764" t="s">
        <v>710</v>
      </c>
      <c r="B12764" t="s">
        <v>351</v>
      </c>
      <c r="C12764" t="s">
        <v>351</v>
      </c>
      <c r="D12764" t="s">
        <v>741</v>
      </c>
      <c r="E12764" t="s">
        <v>15</v>
      </c>
      <c r="F12764" t="s">
        <v>31</v>
      </c>
      <c r="G12764" t="s">
        <v>33</v>
      </c>
      <c r="H12764" s="1">
        <v>2018</v>
      </c>
      <c r="I12764" s="2">
        <v>2165</v>
      </c>
      <c r="J12764" s="3">
        <v>5310.5</v>
      </c>
      <c r="K12764">
        <f>Table1[[#This Row],[Total Revenue + Open]]/Table1[[#This Row],[Qty]]</f>
        <v>2.4528868360277136</v>
      </c>
      <c r="L12764">
        <f>Table1[[#This Row],[Total Revenue + Open]]/Table1[[#This Row],[Qty]]</f>
        <v>2.4528868360277136</v>
      </c>
    </row>
    <row r="12765" spans="1:12" hidden="1">
      <c r="A12765" t="s">
        <v>710</v>
      </c>
      <c r="B12765" t="s">
        <v>351</v>
      </c>
      <c r="C12765" t="s">
        <v>351</v>
      </c>
      <c r="D12765" t="s">
        <v>741</v>
      </c>
      <c r="E12765" t="s">
        <v>15</v>
      </c>
      <c r="F12765" t="s">
        <v>31</v>
      </c>
      <c r="G12765" t="s">
        <v>33</v>
      </c>
      <c r="H12765" s="1">
        <v>2018</v>
      </c>
      <c r="I12765" s="2">
        <v>1960</v>
      </c>
      <c r="J12765" s="3">
        <v>4816.5</v>
      </c>
      <c r="K12765">
        <f>Table1[[#This Row],[Total Revenue + Open]]/Table1[[#This Row],[Qty]]</f>
        <v>2.4573979591836737</v>
      </c>
      <c r="L12765">
        <f>Table1[[#This Row],[Total Revenue + Open]]/Table1[[#This Row],[Qty]]</f>
        <v>2.4573979591836737</v>
      </c>
    </row>
    <row r="12766" spans="1:12" hidden="1">
      <c r="A12766" t="s">
        <v>710</v>
      </c>
      <c r="B12766" t="s">
        <v>351</v>
      </c>
      <c r="C12766" t="s">
        <v>351</v>
      </c>
      <c r="D12766" t="s">
        <v>741</v>
      </c>
      <c r="E12766" t="s">
        <v>15</v>
      </c>
      <c r="F12766" t="s">
        <v>31</v>
      </c>
      <c r="G12766" t="s">
        <v>33</v>
      </c>
      <c r="H12766" s="1">
        <v>2019</v>
      </c>
      <c r="I12766" s="2">
        <v>1310</v>
      </c>
      <c r="J12766" s="3">
        <v>3211</v>
      </c>
      <c r="K12766">
        <f>Table1[[#This Row],[Total Revenue + Open]]/Table1[[#This Row],[Qty]]</f>
        <v>2.4511450381679389</v>
      </c>
      <c r="L12766">
        <f>Table1[[#This Row],[Total Revenue + Open]]/Table1[[#This Row],[Qty]]</f>
        <v>2.4511450381679389</v>
      </c>
    </row>
    <row r="12767" spans="1:12" hidden="1">
      <c r="A12767" t="s">
        <v>710</v>
      </c>
      <c r="B12767" t="s">
        <v>351</v>
      </c>
      <c r="C12767" t="s">
        <v>351</v>
      </c>
      <c r="D12767" t="s">
        <v>741</v>
      </c>
      <c r="E12767" t="s">
        <v>15</v>
      </c>
      <c r="F12767" t="s">
        <v>31</v>
      </c>
      <c r="G12767" t="s">
        <v>33</v>
      </c>
      <c r="H12767" s="1">
        <v>2019</v>
      </c>
      <c r="I12767" s="2">
        <v>750</v>
      </c>
      <c r="J12767" s="3">
        <v>1852.5</v>
      </c>
      <c r="K12767">
        <f>Table1[[#This Row],[Total Revenue + Open]]/Table1[[#This Row],[Qty]]</f>
        <v>2.4700000000000002</v>
      </c>
      <c r="L12767">
        <f>Table1[[#This Row],[Total Revenue + Open]]/Table1[[#This Row],[Qty]]</f>
        <v>2.4700000000000002</v>
      </c>
    </row>
    <row r="12768" spans="1:12" hidden="1">
      <c r="A12768" t="s">
        <v>710</v>
      </c>
      <c r="B12768" t="s">
        <v>351</v>
      </c>
      <c r="C12768" t="s">
        <v>351</v>
      </c>
      <c r="D12768" t="s">
        <v>741</v>
      </c>
      <c r="E12768" t="s">
        <v>15</v>
      </c>
      <c r="F12768" t="s">
        <v>31</v>
      </c>
      <c r="G12768" t="s">
        <v>33</v>
      </c>
      <c r="H12768" s="1">
        <v>2022</v>
      </c>
      <c r="I12768" s="2">
        <v>1060</v>
      </c>
      <c r="J12768" s="3">
        <v>2593.5</v>
      </c>
      <c r="K12768">
        <f>Table1[[#This Row],[Total Revenue + Open]]/Table1[[#This Row],[Qty]]</f>
        <v>2.4466981132075474</v>
      </c>
      <c r="L12768">
        <f>Table1[[#This Row],[Total Revenue + Open]]/Table1[[#This Row],[Qty]]</f>
        <v>2.4466981132075474</v>
      </c>
    </row>
    <row r="12769" spans="1:12" hidden="1">
      <c r="A12769" t="s">
        <v>710</v>
      </c>
      <c r="B12769" t="s">
        <v>351</v>
      </c>
      <c r="C12769" t="s">
        <v>351</v>
      </c>
      <c r="D12769" t="s">
        <v>741</v>
      </c>
      <c r="E12769" t="s">
        <v>15</v>
      </c>
      <c r="F12769" t="s">
        <v>31</v>
      </c>
      <c r="G12769" t="s">
        <v>749</v>
      </c>
      <c r="H12769" s="1">
        <v>2017</v>
      </c>
      <c r="I12769" s="2">
        <v>500</v>
      </c>
      <c r="J12769" s="3">
        <v>1245</v>
      </c>
      <c r="K12769">
        <f>Table1[[#This Row],[Total Revenue + Open]]/Table1[[#This Row],[Qty]]</f>
        <v>2.4900000000000002</v>
      </c>
      <c r="L12769">
        <f>Table1[[#This Row],[Total Revenue + Open]]/Table1[[#This Row],[Qty]]</f>
        <v>2.4900000000000002</v>
      </c>
    </row>
    <row r="12770" spans="1:12" hidden="1">
      <c r="A12770" t="s">
        <v>710</v>
      </c>
      <c r="B12770" t="s">
        <v>351</v>
      </c>
      <c r="C12770" t="s">
        <v>351</v>
      </c>
      <c r="D12770" t="s">
        <v>741</v>
      </c>
      <c r="E12770" t="s">
        <v>15</v>
      </c>
      <c r="F12770" t="s">
        <v>31</v>
      </c>
      <c r="G12770" t="s">
        <v>749</v>
      </c>
      <c r="H12770" s="1">
        <v>2017</v>
      </c>
      <c r="I12770" s="2">
        <v>600</v>
      </c>
      <c r="J12770" s="3">
        <v>1494</v>
      </c>
      <c r="K12770">
        <f>Table1[[#This Row],[Total Revenue + Open]]/Table1[[#This Row],[Qty]]</f>
        <v>2.4900000000000002</v>
      </c>
      <c r="L12770">
        <f>Table1[[#This Row],[Total Revenue + Open]]/Table1[[#This Row],[Qty]]</f>
        <v>2.4900000000000002</v>
      </c>
    </row>
    <row r="12771" spans="1:12" hidden="1">
      <c r="A12771" t="s">
        <v>710</v>
      </c>
      <c r="B12771" t="s">
        <v>351</v>
      </c>
      <c r="C12771" t="s">
        <v>351</v>
      </c>
      <c r="D12771" t="s">
        <v>741</v>
      </c>
      <c r="E12771" t="s">
        <v>15</v>
      </c>
      <c r="F12771" t="s">
        <v>31</v>
      </c>
      <c r="G12771" t="s">
        <v>749</v>
      </c>
      <c r="H12771" s="1">
        <v>2017</v>
      </c>
      <c r="I12771" s="2">
        <v>700</v>
      </c>
      <c r="J12771" s="3">
        <v>1743</v>
      </c>
      <c r="K12771">
        <f>Table1[[#This Row],[Total Revenue + Open]]/Table1[[#This Row],[Qty]]</f>
        <v>2.4900000000000002</v>
      </c>
      <c r="L12771">
        <f>Table1[[#This Row],[Total Revenue + Open]]/Table1[[#This Row],[Qty]]</f>
        <v>2.4900000000000002</v>
      </c>
    </row>
    <row r="12772" spans="1:12" hidden="1">
      <c r="A12772" t="s">
        <v>710</v>
      </c>
      <c r="B12772" t="s">
        <v>351</v>
      </c>
      <c r="C12772" t="s">
        <v>351</v>
      </c>
      <c r="D12772" t="s">
        <v>741</v>
      </c>
      <c r="E12772" t="s">
        <v>15</v>
      </c>
      <c r="F12772" t="s">
        <v>31</v>
      </c>
      <c r="G12772" t="s">
        <v>749</v>
      </c>
      <c r="H12772" s="1">
        <v>2017</v>
      </c>
      <c r="I12772" s="2">
        <v>2615</v>
      </c>
      <c r="J12772" s="3">
        <v>6474</v>
      </c>
      <c r="K12772">
        <f>Table1[[#This Row],[Total Revenue + Open]]/Table1[[#This Row],[Qty]]</f>
        <v>2.4757170172084129</v>
      </c>
      <c r="L12772">
        <f>Table1[[#This Row],[Total Revenue + Open]]/Table1[[#This Row],[Qty]]</f>
        <v>2.4757170172084129</v>
      </c>
    </row>
    <row r="12773" spans="1:12" hidden="1">
      <c r="A12773" t="s">
        <v>710</v>
      </c>
      <c r="B12773" t="s">
        <v>351</v>
      </c>
      <c r="C12773" t="s">
        <v>351</v>
      </c>
      <c r="D12773" t="s">
        <v>741</v>
      </c>
      <c r="E12773" t="s">
        <v>15</v>
      </c>
      <c r="F12773" t="s">
        <v>31</v>
      </c>
      <c r="G12773" t="s">
        <v>749</v>
      </c>
      <c r="H12773" s="1">
        <v>2017</v>
      </c>
      <c r="I12773" s="2">
        <v>2010</v>
      </c>
      <c r="J12773" s="3">
        <v>4980</v>
      </c>
      <c r="K12773">
        <f>Table1[[#This Row],[Total Revenue + Open]]/Table1[[#This Row],[Qty]]</f>
        <v>2.4776119402985075</v>
      </c>
      <c r="L12773">
        <f>Table1[[#This Row],[Total Revenue + Open]]/Table1[[#This Row],[Qty]]</f>
        <v>2.4776119402985075</v>
      </c>
    </row>
    <row r="12774" spans="1:12" hidden="1">
      <c r="A12774" t="s">
        <v>710</v>
      </c>
      <c r="B12774" t="s">
        <v>351</v>
      </c>
      <c r="C12774" t="s">
        <v>351</v>
      </c>
      <c r="D12774" t="s">
        <v>741</v>
      </c>
      <c r="E12774" t="s">
        <v>15</v>
      </c>
      <c r="F12774" t="s">
        <v>31</v>
      </c>
      <c r="G12774" t="s">
        <v>750</v>
      </c>
      <c r="H12774" s="1">
        <v>2017</v>
      </c>
      <c r="I12774" s="2">
        <v>900</v>
      </c>
      <c r="J12774" s="3">
        <v>2241</v>
      </c>
      <c r="K12774">
        <f>Table1[[#This Row],[Total Revenue + Open]]/Table1[[#This Row],[Qty]]</f>
        <v>2.4900000000000002</v>
      </c>
      <c r="L12774">
        <f>Table1[[#This Row],[Total Revenue + Open]]/Table1[[#This Row],[Qty]]</f>
        <v>2.4900000000000002</v>
      </c>
    </row>
    <row r="12775" spans="1:12" hidden="1">
      <c r="A12775" t="s">
        <v>710</v>
      </c>
      <c r="B12775" t="s">
        <v>351</v>
      </c>
      <c r="C12775" t="s">
        <v>351</v>
      </c>
      <c r="D12775" t="s">
        <v>741</v>
      </c>
      <c r="E12775" t="s">
        <v>15</v>
      </c>
      <c r="F12775" t="s">
        <v>31</v>
      </c>
      <c r="G12775" t="s">
        <v>750</v>
      </c>
      <c r="H12775" s="1">
        <v>2017</v>
      </c>
      <c r="I12775" s="2">
        <v>1610</v>
      </c>
      <c r="J12775" s="3">
        <v>3984</v>
      </c>
      <c r="K12775">
        <f>Table1[[#This Row],[Total Revenue + Open]]/Table1[[#This Row],[Qty]]</f>
        <v>2.4745341614906833</v>
      </c>
      <c r="L12775">
        <f>Table1[[#This Row],[Total Revenue + Open]]/Table1[[#This Row],[Qty]]</f>
        <v>2.4745341614906833</v>
      </c>
    </row>
    <row r="12776" spans="1:12" hidden="1">
      <c r="A12776" t="s">
        <v>710</v>
      </c>
      <c r="B12776" t="s">
        <v>351</v>
      </c>
      <c r="C12776" t="s">
        <v>351</v>
      </c>
      <c r="D12776" t="s">
        <v>741</v>
      </c>
      <c r="E12776" t="s">
        <v>15</v>
      </c>
      <c r="F12776" t="s">
        <v>31</v>
      </c>
      <c r="G12776" t="s">
        <v>750</v>
      </c>
      <c r="H12776" s="1">
        <v>2017</v>
      </c>
      <c r="I12776" s="2">
        <v>800</v>
      </c>
      <c r="J12776" s="3">
        <v>1992</v>
      </c>
      <c r="K12776">
        <f>Table1[[#This Row],[Total Revenue + Open]]/Table1[[#This Row],[Qty]]</f>
        <v>2.4900000000000002</v>
      </c>
      <c r="L12776">
        <f>Table1[[#This Row],[Total Revenue + Open]]/Table1[[#This Row],[Qty]]</f>
        <v>2.4900000000000002</v>
      </c>
    </row>
    <row r="12777" spans="1:12" hidden="1">
      <c r="A12777" t="s">
        <v>710</v>
      </c>
      <c r="B12777" t="s">
        <v>351</v>
      </c>
      <c r="C12777" t="s">
        <v>351</v>
      </c>
      <c r="D12777" t="s">
        <v>741</v>
      </c>
      <c r="E12777" t="s">
        <v>15</v>
      </c>
      <c r="F12777" t="s">
        <v>31</v>
      </c>
      <c r="G12777" t="s">
        <v>526</v>
      </c>
      <c r="H12777" s="1">
        <v>2017</v>
      </c>
      <c r="I12777" s="2">
        <v>500</v>
      </c>
      <c r="J12777" s="3">
        <v>1235</v>
      </c>
      <c r="K12777">
        <f>Table1[[#This Row],[Total Revenue + Open]]/Table1[[#This Row],[Qty]]</f>
        <v>2.4700000000000002</v>
      </c>
      <c r="L12777">
        <f>Table1[[#This Row],[Total Revenue + Open]]/Table1[[#This Row],[Qty]]</f>
        <v>2.4700000000000002</v>
      </c>
    </row>
    <row r="12778" spans="1:12" hidden="1">
      <c r="A12778" t="s">
        <v>710</v>
      </c>
      <c r="B12778" t="s">
        <v>351</v>
      </c>
      <c r="C12778" t="s">
        <v>351</v>
      </c>
      <c r="D12778" t="s">
        <v>741</v>
      </c>
      <c r="E12778" t="s">
        <v>15</v>
      </c>
      <c r="F12778" t="s">
        <v>31</v>
      </c>
      <c r="G12778" t="s">
        <v>526</v>
      </c>
      <c r="H12778" s="1">
        <v>2017</v>
      </c>
      <c r="I12778" s="2">
        <v>800</v>
      </c>
      <c r="J12778" s="3">
        <v>1976</v>
      </c>
      <c r="K12778">
        <f>Table1[[#This Row],[Total Revenue + Open]]/Table1[[#This Row],[Qty]]</f>
        <v>2.4700000000000002</v>
      </c>
      <c r="L12778">
        <f>Table1[[#This Row],[Total Revenue + Open]]/Table1[[#This Row],[Qty]]</f>
        <v>2.4700000000000002</v>
      </c>
    </row>
    <row r="12779" spans="1:12" hidden="1">
      <c r="A12779" t="s">
        <v>710</v>
      </c>
      <c r="B12779" t="s">
        <v>351</v>
      </c>
      <c r="C12779" t="s">
        <v>351</v>
      </c>
      <c r="D12779" t="s">
        <v>741</v>
      </c>
      <c r="E12779" t="s">
        <v>15</v>
      </c>
      <c r="F12779" t="s">
        <v>31</v>
      </c>
      <c r="G12779" t="s">
        <v>526</v>
      </c>
      <c r="H12779" s="1">
        <v>2017</v>
      </c>
      <c r="I12779" s="2">
        <v>1305</v>
      </c>
      <c r="J12779" s="3">
        <v>3211</v>
      </c>
      <c r="K12779">
        <f>Table1[[#This Row],[Total Revenue + Open]]/Table1[[#This Row],[Qty]]</f>
        <v>2.4605363984674331</v>
      </c>
      <c r="L12779">
        <f>Table1[[#This Row],[Total Revenue + Open]]/Table1[[#This Row],[Qty]]</f>
        <v>2.4605363984674331</v>
      </c>
    </row>
    <row r="12780" spans="1:12" hidden="1">
      <c r="A12780" t="s">
        <v>710</v>
      </c>
      <c r="B12780" t="s">
        <v>351</v>
      </c>
      <c r="C12780" t="s">
        <v>351</v>
      </c>
      <c r="D12780" t="s">
        <v>741</v>
      </c>
      <c r="E12780" t="s">
        <v>15</v>
      </c>
      <c r="F12780" t="s">
        <v>31</v>
      </c>
      <c r="G12780" t="s">
        <v>526</v>
      </c>
      <c r="H12780" s="1">
        <v>2017</v>
      </c>
      <c r="I12780" s="2">
        <v>1110</v>
      </c>
      <c r="J12780" s="3">
        <v>2717</v>
      </c>
      <c r="K12780">
        <f>Table1[[#This Row],[Total Revenue + Open]]/Table1[[#This Row],[Qty]]</f>
        <v>2.4477477477477478</v>
      </c>
      <c r="L12780">
        <f>Table1[[#This Row],[Total Revenue + Open]]/Table1[[#This Row],[Qty]]</f>
        <v>2.4477477477477478</v>
      </c>
    </row>
    <row r="12781" spans="1:12" hidden="1">
      <c r="A12781" t="s">
        <v>710</v>
      </c>
      <c r="B12781" t="s">
        <v>351</v>
      </c>
      <c r="C12781" t="s">
        <v>351</v>
      </c>
      <c r="D12781" t="s">
        <v>741</v>
      </c>
      <c r="E12781" t="s">
        <v>15</v>
      </c>
      <c r="F12781" t="s">
        <v>31</v>
      </c>
      <c r="G12781" t="s">
        <v>512</v>
      </c>
      <c r="H12781" s="1">
        <v>2018</v>
      </c>
      <c r="I12781" s="2">
        <v>500</v>
      </c>
      <c r="J12781" s="3">
        <v>1245</v>
      </c>
      <c r="K12781">
        <f>Table1[[#This Row],[Total Revenue + Open]]/Table1[[#This Row],[Qty]]</f>
        <v>2.4900000000000002</v>
      </c>
      <c r="L12781">
        <f>Table1[[#This Row],[Total Revenue + Open]]/Table1[[#This Row],[Qty]]</f>
        <v>2.4900000000000002</v>
      </c>
    </row>
    <row r="12782" spans="1:12" hidden="1">
      <c r="A12782" t="s">
        <v>710</v>
      </c>
      <c r="B12782" t="s">
        <v>351</v>
      </c>
      <c r="C12782" t="s">
        <v>351</v>
      </c>
      <c r="D12782" t="s">
        <v>741</v>
      </c>
      <c r="E12782" t="s">
        <v>15</v>
      </c>
      <c r="F12782" t="s">
        <v>31</v>
      </c>
      <c r="G12782" t="s">
        <v>512</v>
      </c>
      <c r="H12782" s="1">
        <v>2018</v>
      </c>
      <c r="I12782" s="2">
        <v>500</v>
      </c>
      <c r="J12782" s="3">
        <v>1245</v>
      </c>
      <c r="K12782">
        <f>Table1[[#This Row],[Total Revenue + Open]]/Table1[[#This Row],[Qty]]</f>
        <v>2.4900000000000002</v>
      </c>
      <c r="L12782">
        <f>Table1[[#This Row],[Total Revenue + Open]]/Table1[[#This Row],[Qty]]</f>
        <v>2.4900000000000002</v>
      </c>
    </row>
    <row r="12783" spans="1:12" hidden="1">
      <c r="A12783" t="s">
        <v>710</v>
      </c>
      <c r="B12783" t="s">
        <v>351</v>
      </c>
      <c r="C12783" t="s">
        <v>351</v>
      </c>
      <c r="D12783" t="s">
        <v>741</v>
      </c>
      <c r="E12783" t="s">
        <v>15</v>
      </c>
      <c r="F12783" t="s">
        <v>31</v>
      </c>
      <c r="G12783" t="s">
        <v>512</v>
      </c>
      <c r="H12783" s="1">
        <v>2019</v>
      </c>
      <c r="I12783" s="2">
        <v>500</v>
      </c>
      <c r="J12783" s="3">
        <v>1245</v>
      </c>
      <c r="K12783">
        <f>Table1[[#This Row],[Total Revenue + Open]]/Table1[[#This Row],[Qty]]</f>
        <v>2.4900000000000002</v>
      </c>
      <c r="L12783">
        <f>Table1[[#This Row],[Total Revenue + Open]]/Table1[[#This Row],[Qty]]</f>
        <v>2.4900000000000002</v>
      </c>
    </row>
    <row r="12784" spans="1:12" hidden="1">
      <c r="A12784" t="s">
        <v>710</v>
      </c>
      <c r="B12784" t="s">
        <v>351</v>
      </c>
      <c r="C12784" t="s">
        <v>351</v>
      </c>
      <c r="D12784" t="s">
        <v>741</v>
      </c>
      <c r="E12784" t="s">
        <v>15</v>
      </c>
      <c r="F12784" t="s">
        <v>31</v>
      </c>
      <c r="G12784" t="s">
        <v>512</v>
      </c>
      <c r="H12784" s="1">
        <v>2019</v>
      </c>
      <c r="I12784" s="2">
        <v>500</v>
      </c>
      <c r="J12784" s="3">
        <v>1245</v>
      </c>
      <c r="K12784">
        <f>Table1[[#This Row],[Total Revenue + Open]]/Table1[[#This Row],[Qty]]</f>
        <v>2.4900000000000002</v>
      </c>
      <c r="L12784">
        <f>Table1[[#This Row],[Total Revenue + Open]]/Table1[[#This Row],[Qty]]</f>
        <v>2.4900000000000002</v>
      </c>
    </row>
    <row r="12785" spans="1:12" hidden="1">
      <c r="A12785" t="s">
        <v>710</v>
      </c>
      <c r="B12785" t="s">
        <v>351</v>
      </c>
      <c r="C12785" t="s">
        <v>351</v>
      </c>
      <c r="D12785" t="s">
        <v>741</v>
      </c>
      <c r="E12785" t="s">
        <v>15</v>
      </c>
      <c r="F12785" t="s">
        <v>31</v>
      </c>
      <c r="G12785" t="s">
        <v>512</v>
      </c>
      <c r="H12785" s="1">
        <v>2018</v>
      </c>
      <c r="I12785" s="2">
        <v>900</v>
      </c>
      <c r="J12785" s="3">
        <v>2223</v>
      </c>
      <c r="K12785">
        <f>Table1[[#This Row],[Total Revenue + Open]]/Table1[[#This Row],[Qty]]</f>
        <v>2.4700000000000002</v>
      </c>
      <c r="L12785">
        <f>Table1[[#This Row],[Total Revenue + Open]]/Table1[[#This Row],[Qty]]</f>
        <v>2.4700000000000002</v>
      </c>
    </row>
    <row r="12786" spans="1:12" hidden="1">
      <c r="A12786" t="s">
        <v>710</v>
      </c>
      <c r="B12786" t="s">
        <v>351</v>
      </c>
      <c r="C12786" t="s">
        <v>351</v>
      </c>
      <c r="D12786" t="s">
        <v>741</v>
      </c>
      <c r="E12786" t="s">
        <v>15</v>
      </c>
      <c r="F12786" t="s">
        <v>31</v>
      </c>
      <c r="G12786" t="s">
        <v>512</v>
      </c>
      <c r="H12786" s="1">
        <v>2018</v>
      </c>
      <c r="I12786" s="2">
        <v>650</v>
      </c>
      <c r="J12786" s="3">
        <v>1605.5</v>
      </c>
      <c r="K12786">
        <f>Table1[[#This Row],[Total Revenue + Open]]/Table1[[#This Row],[Qty]]</f>
        <v>2.4700000000000002</v>
      </c>
      <c r="L12786">
        <f>Table1[[#This Row],[Total Revenue + Open]]/Table1[[#This Row],[Qty]]</f>
        <v>2.4700000000000002</v>
      </c>
    </row>
    <row r="12787" spans="1:12" hidden="1">
      <c r="A12787" t="s">
        <v>710</v>
      </c>
      <c r="B12787" t="s">
        <v>351</v>
      </c>
      <c r="C12787" t="s">
        <v>351</v>
      </c>
      <c r="D12787" t="s">
        <v>741</v>
      </c>
      <c r="E12787" t="s">
        <v>15</v>
      </c>
      <c r="F12787" t="s">
        <v>31</v>
      </c>
      <c r="G12787" t="s">
        <v>512</v>
      </c>
      <c r="H12787" s="1">
        <v>2019</v>
      </c>
      <c r="I12787" s="2">
        <v>800</v>
      </c>
      <c r="J12787" s="3">
        <v>1976</v>
      </c>
      <c r="K12787">
        <f>Table1[[#This Row],[Total Revenue + Open]]/Table1[[#This Row],[Qty]]</f>
        <v>2.4700000000000002</v>
      </c>
      <c r="L12787">
        <f>Table1[[#This Row],[Total Revenue + Open]]/Table1[[#This Row],[Qty]]</f>
        <v>2.4700000000000002</v>
      </c>
    </row>
    <row r="12788" spans="1:12" hidden="1">
      <c r="A12788" t="s">
        <v>710</v>
      </c>
      <c r="B12788" t="s">
        <v>351</v>
      </c>
      <c r="C12788" t="s">
        <v>351</v>
      </c>
      <c r="D12788" t="s">
        <v>741</v>
      </c>
      <c r="E12788" t="s">
        <v>15</v>
      </c>
      <c r="F12788" t="s">
        <v>31</v>
      </c>
      <c r="G12788" t="s">
        <v>512</v>
      </c>
      <c r="H12788" s="1">
        <v>2019</v>
      </c>
      <c r="I12788" s="2">
        <v>500</v>
      </c>
      <c r="J12788" s="3">
        <v>1235</v>
      </c>
      <c r="K12788">
        <f>Table1[[#This Row],[Total Revenue + Open]]/Table1[[#This Row],[Qty]]</f>
        <v>2.4700000000000002</v>
      </c>
      <c r="L12788">
        <f>Table1[[#This Row],[Total Revenue + Open]]/Table1[[#This Row],[Qty]]</f>
        <v>2.4700000000000002</v>
      </c>
    </row>
    <row r="12789" spans="1:12" hidden="1">
      <c r="A12789" t="s">
        <v>710</v>
      </c>
      <c r="B12789" t="s">
        <v>351</v>
      </c>
      <c r="C12789" t="s">
        <v>351</v>
      </c>
      <c r="D12789" t="s">
        <v>741</v>
      </c>
      <c r="E12789" t="s">
        <v>15</v>
      </c>
      <c r="F12789" t="s">
        <v>31</v>
      </c>
      <c r="G12789" t="s">
        <v>751</v>
      </c>
      <c r="H12789" s="1">
        <v>2017</v>
      </c>
      <c r="I12789" s="2">
        <v>500</v>
      </c>
      <c r="J12789" s="3">
        <v>1245</v>
      </c>
      <c r="K12789">
        <f>Table1[[#This Row],[Total Revenue + Open]]/Table1[[#This Row],[Qty]]</f>
        <v>2.4900000000000002</v>
      </c>
      <c r="L12789">
        <f>Table1[[#This Row],[Total Revenue + Open]]/Table1[[#This Row],[Qty]]</f>
        <v>2.4900000000000002</v>
      </c>
    </row>
    <row r="12790" spans="1:12" hidden="1">
      <c r="A12790" t="s">
        <v>710</v>
      </c>
      <c r="B12790" t="s">
        <v>351</v>
      </c>
      <c r="C12790" t="s">
        <v>351</v>
      </c>
      <c r="D12790" t="s">
        <v>741</v>
      </c>
      <c r="E12790" t="s">
        <v>15</v>
      </c>
      <c r="F12790" t="s">
        <v>31</v>
      </c>
      <c r="G12790" t="s">
        <v>751</v>
      </c>
      <c r="H12790" s="1">
        <v>2017</v>
      </c>
      <c r="I12790" s="2">
        <v>500</v>
      </c>
      <c r="J12790" s="3">
        <v>1245</v>
      </c>
      <c r="K12790">
        <f>Table1[[#This Row],[Total Revenue + Open]]/Table1[[#This Row],[Qty]]</f>
        <v>2.4900000000000002</v>
      </c>
      <c r="L12790">
        <f>Table1[[#This Row],[Total Revenue + Open]]/Table1[[#This Row],[Qty]]</f>
        <v>2.4900000000000002</v>
      </c>
    </row>
    <row r="12791" spans="1:12" hidden="1">
      <c r="A12791" t="s">
        <v>710</v>
      </c>
      <c r="B12791" t="s">
        <v>351</v>
      </c>
      <c r="C12791" t="s">
        <v>351</v>
      </c>
      <c r="D12791" t="s">
        <v>741</v>
      </c>
      <c r="E12791" t="s">
        <v>15</v>
      </c>
      <c r="F12791" t="s">
        <v>31</v>
      </c>
      <c r="G12791" t="s">
        <v>751</v>
      </c>
      <c r="H12791" s="1">
        <v>2017</v>
      </c>
      <c r="I12791" s="2">
        <v>800</v>
      </c>
      <c r="J12791" s="3">
        <v>1992</v>
      </c>
      <c r="K12791">
        <f>Table1[[#This Row],[Total Revenue + Open]]/Table1[[#This Row],[Qty]]</f>
        <v>2.4900000000000002</v>
      </c>
      <c r="L12791">
        <f>Table1[[#This Row],[Total Revenue + Open]]/Table1[[#This Row],[Qty]]</f>
        <v>2.4900000000000002</v>
      </c>
    </row>
    <row r="12792" spans="1:12" hidden="1">
      <c r="A12792" t="s">
        <v>710</v>
      </c>
      <c r="B12792" t="s">
        <v>351</v>
      </c>
      <c r="C12792" t="s">
        <v>351</v>
      </c>
      <c r="D12792" t="s">
        <v>741</v>
      </c>
      <c r="E12792" t="s">
        <v>15</v>
      </c>
      <c r="F12792" t="s">
        <v>31</v>
      </c>
      <c r="G12792" t="s">
        <v>751</v>
      </c>
      <c r="H12792" s="1">
        <v>2017</v>
      </c>
      <c r="I12792" s="2">
        <v>500</v>
      </c>
      <c r="J12792" s="3">
        <v>1245</v>
      </c>
      <c r="K12792">
        <f>Table1[[#This Row],[Total Revenue + Open]]/Table1[[#This Row],[Qty]]</f>
        <v>2.4900000000000002</v>
      </c>
      <c r="L12792">
        <f>Table1[[#This Row],[Total Revenue + Open]]/Table1[[#This Row],[Qty]]</f>
        <v>2.4900000000000002</v>
      </c>
    </row>
    <row r="12793" spans="1:12" hidden="1">
      <c r="A12793" t="s">
        <v>710</v>
      </c>
      <c r="B12793" t="s">
        <v>351</v>
      </c>
      <c r="C12793" t="s">
        <v>351</v>
      </c>
      <c r="D12793" t="s">
        <v>741</v>
      </c>
      <c r="E12793" t="s">
        <v>15</v>
      </c>
      <c r="F12793" t="s">
        <v>31</v>
      </c>
      <c r="G12793" t="s">
        <v>752</v>
      </c>
      <c r="H12793" s="1">
        <v>2017</v>
      </c>
      <c r="I12793" s="2">
        <v>500</v>
      </c>
      <c r="J12793" s="3">
        <v>1245</v>
      </c>
      <c r="K12793">
        <f>Table1[[#This Row],[Total Revenue + Open]]/Table1[[#This Row],[Qty]]</f>
        <v>2.4900000000000002</v>
      </c>
      <c r="L12793">
        <f>Table1[[#This Row],[Total Revenue + Open]]/Table1[[#This Row],[Qty]]</f>
        <v>2.4900000000000002</v>
      </c>
    </row>
    <row r="12794" spans="1:12" hidden="1">
      <c r="A12794" t="s">
        <v>710</v>
      </c>
      <c r="B12794" t="s">
        <v>351</v>
      </c>
      <c r="C12794" t="s">
        <v>351</v>
      </c>
      <c r="D12794" t="s">
        <v>741</v>
      </c>
      <c r="E12794" t="s">
        <v>15</v>
      </c>
      <c r="F12794" t="s">
        <v>31</v>
      </c>
      <c r="G12794" t="s">
        <v>752</v>
      </c>
      <c r="H12794" s="1">
        <v>2017</v>
      </c>
      <c r="I12794" s="2">
        <v>500</v>
      </c>
      <c r="J12794" s="3">
        <v>1245</v>
      </c>
      <c r="K12794">
        <f>Table1[[#This Row],[Total Revenue + Open]]/Table1[[#This Row],[Qty]]</f>
        <v>2.4900000000000002</v>
      </c>
      <c r="L12794">
        <f>Table1[[#This Row],[Total Revenue + Open]]/Table1[[#This Row],[Qty]]</f>
        <v>2.4900000000000002</v>
      </c>
    </row>
    <row r="12795" spans="1:12" hidden="1">
      <c r="A12795" t="s">
        <v>710</v>
      </c>
      <c r="B12795" t="s">
        <v>351</v>
      </c>
      <c r="C12795" t="s">
        <v>351</v>
      </c>
      <c r="D12795" t="s">
        <v>741</v>
      </c>
      <c r="E12795" t="s">
        <v>15</v>
      </c>
      <c r="F12795" t="s">
        <v>31</v>
      </c>
      <c r="G12795" t="s">
        <v>752</v>
      </c>
      <c r="H12795" s="1">
        <v>2017</v>
      </c>
      <c r="I12795" s="2">
        <v>500</v>
      </c>
      <c r="J12795" s="3">
        <v>1245</v>
      </c>
      <c r="K12795">
        <f>Table1[[#This Row],[Total Revenue + Open]]/Table1[[#This Row],[Qty]]</f>
        <v>2.4900000000000002</v>
      </c>
      <c r="L12795">
        <f>Table1[[#This Row],[Total Revenue + Open]]/Table1[[#This Row],[Qty]]</f>
        <v>2.4900000000000002</v>
      </c>
    </row>
    <row r="12796" spans="1:12" hidden="1">
      <c r="A12796" t="s">
        <v>710</v>
      </c>
      <c r="B12796" t="s">
        <v>351</v>
      </c>
      <c r="C12796" t="s">
        <v>351</v>
      </c>
      <c r="D12796" t="s">
        <v>741</v>
      </c>
      <c r="E12796" t="s">
        <v>15</v>
      </c>
      <c r="F12796" t="s">
        <v>36</v>
      </c>
      <c r="G12796" t="s">
        <v>382</v>
      </c>
      <c r="H12796" s="1">
        <v>2017</v>
      </c>
      <c r="I12796" s="2">
        <v>600</v>
      </c>
      <c r="J12796" s="3">
        <v>732</v>
      </c>
      <c r="K12796">
        <f>Table1[[#This Row],[Total Revenue + Open]]/Table1[[#This Row],[Qty]]</f>
        <v>1.22</v>
      </c>
      <c r="L12796">
        <f>Table1[[#This Row],[Total Revenue + Open]]/Table1[[#This Row],[Qty]]</f>
        <v>1.22</v>
      </c>
    </row>
    <row r="12797" spans="1:12" hidden="1">
      <c r="A12797" t="s">
        <v>710</v>
      </c>
      <c r="B12797" t="s">
        <v>351</v>
      </c>
      <c r="C12797" t="s">
        <v>351</v>
      </c>
      <c r="D12797" t="s">
        <v>741</v>
      </c>
      <c r="E12797" t="s">
        <v>15</v>
      </c>
      <c r="F12797" t="s">
        <v>36</v>
      </c>
      <c r="G12797" t="s">
        <v>173</v>
      </c>
      <c r="H12797" s="1">
        <v>2017</v>
      </c>
      <c r="I12797" s="2">
        <v>1005</v>
      </c>
      <c r="J12797" s="3">
        <v>1200</v>
      </c>
      <c r="K12797">
        <f>Table1[[#This Row],[Total Revenue + Open]]/Table1[[#This Row],[Qty]]</f>
        <v>1.1940298507462686</v>
      </c>
      <c r="L12797">
        <f>Table1[[#This Row],[Total Revenue + Open]]/Table1[[#This Row],[Qty]]</f>
        <v>1.1940298507462686</v>
      </c>
    </row>
    <row r="12798" spans="1:12" hidden="1">
      <c r="A12798" t="s">
        <v>710</v>
      </c>
      <c r="B12798" t="s">
        <v>351</v>
      </c>
      <c r="C12798" t="s">
        <v>351</v>
      </c>
      <c r="D12798" t="s">
        <v>741</v>
      </c>
      <c r="E12798" t="s">
        <v>15</v>
      </c>
      <c r="F12798" t="s">
        <v>36</v>
      </c>
      <c r="G12798" t="s">
        <v>173</v>
      </c>
      <c r="H12798" s="1">
        <v>2017</v>
      </c>
      <c r="I12798" s="2">
        <v>2515</v>
      </c>
      <c r="J12798" s="3">
        <v>3000</v>
      </c>
      <c r="K12798">
        <f>Table1[[#This Row],[Total Revenue + Open]]/Table1[[#This Row],[Qty]]</f>
        <v>1.1928429423459244</v>
      </c>
      <c r="L12798">
        <f>Table1[[#This Row],[Total Revenue + Open]]/Table1[[#This Row],[Qty]]</f>
        <v>1.1928429423459244</v>
      </c>
    </row>
    <row r="12799" spans="1:12" hidden="1">
      <c r="A12799" t="s">
        <v>710</v>
      </c>
      <c r="B12799" t="s">
        <v>351</v>
      </c>
      <c r="C12799" t="s">
        <v>351</v>
      </c>
      <c r="D12799" t="s">
        <v>741</v>
      </c>
      <c r="E12799" t="s">
        <v>15</v>
      </c>
      <c r="F12799" t="s">
        <v>36</v>
      </c>
      <c r="G12799" t="s">
        <v>173</v>
      </c>
      <c r="H12799" s="1">
        <v>2017</v>
      </c>
      <c r="I12799" s="2">
        <v>3015</v>
      </c>
      <c r="J12799" s="3">
        <v>3600</v>
      </c>
      <c r="K12799">
        <f>Table1[[#This Row],[Total Revenue + Open]]/Table1[[#This Row],[Qty]]</f>
        <v>1.1940298507462686</v>
      </c>
      <c r="L12799">
        <f>Table1[[#This Row],[Total Revenue + Open]]/Table1[[#This Row],[Qty]]</f>
        <v>1.1940298507462686</v>
      </c>
    </row>
    <row r="12800" spans="1:12" hidden="1">
      <c r="A12800" t="s">
        <v>710</v>
      </c>
      <c r="B12800" t="s">
        <v>351</v>
      </c>
      <c r="C12800" t="s">
        <v>351</v>
      </c>
      <c r="D12800" t="s">
        <v>741</v>
      </c>
      <c r="E12800" t="s">
        <v>15</v>
      </c>
      <c r="F12800" t="s">
        <v>36</v>
      </c>
      <c r="G12800" t="s">
        <v>173</v>
      </c>
      <c r="H12800" s="1">
        <v>2017</v>
      </c>
      <c r="I12800" s="2">
        <v>5225</v>
      </c>
      <c r="J12800" s="3">
        <v>6240</v>
      </c>
      <c r="K12800">
        <f>Table1[[#This Row],[Total Revenue + Open]]/Table1[[#This Row],[Qty]]</f>
        <v>1.1942583732057417</v>
      </c>
      <c r="L12800">
        <f>Table1[[#This Row],[Total Revenue + Open]]/Table1[[#This Row],[Qty]]</f>
        <v>1.1942583732057417</v>
      </c>
    </row>
    <row r="12801" spans="1:12" hidden="1">
      <c r="A12801" t="s">
        <v>710</v>
      </c>
      <c r="B12801" t="s">
        <v>351</v>
      </c>
      <c r="C12801" t="s">
        <v>351</v>
      </c>
      <c r="D12801" t="s">
        <v>741</v>
      </c>
      <c r="E12801" t="s">
        <v>15</v>
      </c>
      <c r="F12801" t="s">
        <v>36</v>
      </c>
      <c r="G12801" t="s">
        <v>383</v>
      </c>
      <c r="H12801" s="1">
        <v>2017</v>
      </c>
      <c r="I12801" s="2">
        <v>600</v>
      </c>
      <c r="J12801" s="3">
        <v>732</v>
      </c>
      <c r="K12801">
        <f>Table1[[#This Row],[Total Revenue + Open]]/Table1[[#This Row],[Qty]]</f>
        <v>1.22</v>
      </c>
      <c r="L12801">
        <f>Table1[[#This Row],[Total Revenue + Open]]/Table1[[#This Row],[Qty]]</f>
        <v>1.22</v>
      </c>
    </row>
    <row r="12802" spans="1:12" hidden="1">
      <c r="A12802" t="s">
        <v>710</v>
      </c>
      <c r="B12802" t="s">
        <v>351</v>
      </c>
      <c r="C12802" t="s">
        <v>351</v>
      </c>
      <c r="D12802" t="s">
        <v>741</v>
      </c>
      <c r="E12802" t="s">
        <v>15</v>
      </c>
      <c r="F12802" t="s">
        <v>36</v>
      </c>
      <c r="G12802" t="s">
        <v>174</v>
      </c>
      <c r="H12802" s="1">
        <v>2017</v>
      </c>
      <c r="I12802" s="2">
        <v>1005</v>
      </c>
      <c r="J12802" s="3">
        <v>1200</v>
      </c>
      <c r="K12802">
        <f>Table1[[#This Row],[Total Revenue + Open]]/Table1[[#This Row],[Qty]]</f>
        <v>1.1940298507462686</v>
      </c>
      <c r="L12802">
        <f>Table1[[#This Row],[Total Revenue + Open]]/Table1[[#This Row],[Qty]]</f>
        <v>1.1940298507462686</v>
      </c>
    </row>
    <row r="12803" spans="1:12" hidden="1">
      <c r="A12803" t="s">
        <v>710</v>
      </c>
      <c r="B12803" t="s">
        <v>351</v>
      </c>
      <c r="C12803" t="s">
        <v>351</v>
      </c>
      <c r="D12803" t="s">
        <v>741</v>
      </c>
      <c r="E12803" t="s">
        <v>15</v>
      </c>
      <c r="F12803" t="s">
        <v>36</v>
      </c>
      <c r="G12803" t="s">
        <v>174</v>
      </c>
      <c r="H12803" s="1">
        <v>2017</v>
      </c>
      <c r="I12803" s="2">
        <v>2515</v>
      </c>
      <c r="J12803" s="3">
        <v>3000</v>
      </c>
      <c r="K12803">
        <f>Table1[[#This Row],[Total Revenue + Open]]/Table1[[#This Row],[Qty]]</f>
        <v>1.1928429423459244</v>
      </c>
      <c r="L12803">
        <f>Table1[[#This Row],[Total Revenue + Open]]/Table1[[#This Row],[Qty]]</f>
        <v>1.1928429423459244</v>
      </c>
    </row>
    <row r="12804" spans="1:12" hidden="1">
      <c r="A12804" t="s">
        <v>710</v>
      </c>
      <c r="B12804" t="s">
        <v>351</v>
      </c>
      <c r="C12804" t="s">
        <v>351</v>
      </c>
      <c r="D12804" t="s">
        <v>741</v>
      </c>
      <c r="E12804" t="s">
        <v>15</v>
      </c>
      <c r="F12804" t="s">
        <v>36</v>
      </c>
      <c r="G12804" t="s">
        <v>174</v>
      </c>
      <c r="H12804" s="1">
        <v>2017</v>
      </c>
      <c r="I12804" s="2">
        <v>3015</v>
      </c>
      <c r="J12804" s="3">
        <v>3600</v>
      </c>
      <c r="K12804">
        <f>Table1[[#This Row],[Total Revenue + Open]]/Table1[[#This Row],[Qty]]</f>
        <v>1.1940298507462686</v>
      </c>
      <c r="L12804">
        <f>Table1[[#This Row],[Total Revenue + Open]]/Table1[[#This Row],[Qty]]</f>
        <v>1.1940298507462686</v>
      </c>
    </row>
    <row r="12805" spans="1:12" hidden="1">
      <c r="A12805" t="s">
        <v>710</v>
      </c>
      <c r="B12805" t="s">
        <v>351</v>
      </c>
      <c r="C12805" t="s">
        <v>351</v>
      </c>
      <c r="D12805" t="s">
        <v>741</v>
      </c>
      <c r="E12805" t="s">
        <v>15</v>
      </c>
      <c r="F12805" t="s">
        <v>36</v>
      </c>
      <c r="G12805" t="s">
        <v>174</v>
      </c>
      <c r="H12805" s="1">
        <v>2017</v>
      </c>
      <c r="I12805" s="2">
        <v>5225</v>
      </c>
      <c r="J12805" s="3">
        <v>6240</v>
      </c>
      <c r="K12805">
        <f>Table1[[#This Row],[Total Revenue + Open]]/Table1[[#This Row],[Qty]]</f>
        <v>1.1942583732057417</v>
      </c>
      <c r="L12805">
        <f>Table1[[#This Row],[Total Revenue + Open]]/Table1[[#This Row],[Qty]]</f>
        <v>1.1942583732057417</v>
      </c>
    </row>
    <row r="12806" spans="1:12" hidden="1">
      <c r="A12806" t="s">
        <v>710</v>
      </c>
      <c r="B12806" t="s">
        <v>351</v>
      </c>
      <c r="C12806" t="s">
        <v>351</v>
      </c>
      <c r="D12806" t="s">
        <v>741</v>
      </c>
      <c r="E12806" t="s">
        <v>15</v>
      </c>
      <c r="F12806" t="s">
        <v>36</v>
      </c>
      <c r="G12806" t="s">
        <v>384</v>
      </c>
      <c r="H12806" s="1">
        <v>2022</v>
      </c>
      <c r="I12806" s="2">
        <v>1060</v>
      </c>
      <c r="J12806" s="3">
        <v>1386</v>
      </c>
      <c r="K12806">
        <f>Table1[[#This Row],[Total Revenue + Open]]/Table1[[#This Row],[Qty]]</f>
        <v>1.3075471698113208</v>
      </c>
      <c r="L12806">
        <f>Table1[[#This Row],[Total Revenue + Open]]/Table1[[#This Row],[Qty]]</f>
        <v>1.3075471698113208</v>
      </c>
    </row>
    <row r="12807" spans="1:12" hidden="1">
      <c r="A12807" t="s">
        <v>710</v>
      </c>
      <c r="B12807" t="s">
        <v>351</v>
      </c>
      <c r="C12807" t="s">
        <v>351</v>
      </c>
      <c r="D12807" t="s">
        <v>741</v>
      </c>
      <c r="E12807" t="s">
        <v>15</v>
      </c>
      <c r="F12807" t="s">
        <v>36</v>
      </c>
      <c r="G12807" t="s">
        <v>175</v>
      </c>
      <c r="H12807" s="1">
        <v>2017</v>
      </c>
      <c r="I12807" s="2">
        <v>9550</v>
      </c>
      <c r="J12807" s="3">
        <v>11400</v>
      </c>
      <c r="K12807">
        <f>Table1[[#This Row],[Total Revenue + Open]]/Table1[[#This Row],[Qty]]</f>
        <v>1.1937172774869109</v>
      </c>
      <c r="L12807">
        <f>Table1[[#This Row],[Total Revenue + Open]]/Table1[[#This Row],[Qty]]</f>
        <v>1.1937172774869109</v>
      </c>
    </row>
    <row r="12808" spans="1:12" hidden="1">
      <c r="A12808" t="s">
        <v>710</v>
      </c>
      <c r="B12808" t="s">
        <v>351</v>
      </c>
      <c r="C12808" t="s">
        <v>351</v>
      </c>
      <c r="D12808" t="s">
        <v>741</v>
      </c>
      <c r="E12808" t="s">
        <v>15</v>
      </c>
      <c r="F12808" t="s">
        <v>36</v>
      </c>
      <c r="G12808" t="s">
        <v>175</v>
      </c>
      <c r="H12808" s="1">
        <v>2018</v>
      </c>
      <c r="I12808" s="2">
        <v>1510</v>
      </c>
      <c r="J12808" s="3">
        <v>1800</v>
      </c>
      <c r="K12808">
        <f>Table1[[#This Row],[Total Revenue + Open]]/Table1[[#This Row],[Qty]]</f>
        <v>1.1920529801324504</v>
      </c>
      <c r="L12808">
        <f>Table1[[#This Row],[Total Revenue + Open]]/Table1[[#This Row],[Qty]]</f>
        <v>1.1920529801324504</v>
      </c>
    </row>
    <row r="12809" spans="1:12" hidden="1">
      <c r="A12809" t="s">
        <v>710</v>
      </c>
      <c r="B12809" t="s">
        <v>351</v>
      </c>
      <c r="C12809" t="s">
        <v>351</v>
      </c>
      <c r="D12809" t="s">
        <v>741</v>
      </c>
      <c r="E12809" t="s">
        <v>15</v>
      </c>
      <c r="F12809" t="s">
        <v>36</v>
      </c>
      <c r="G12809" t="s">
        <v>175</v>
      </c>
      <c r="H12809" s="1">
        <v>2018</v>
      </c>
      <c r="I12809" s="2">
        <v>1610</v>
      </c>
      <c r="J12809" s="3">
        <v>1920</v>
      </c>
      <c r="K12809">
        <f>Table1[[#This Row],[Total Revenue + Open]]/Table1[[#This Row],[Qty]]</f>
        <v>1.1925465838509317</v>
      </c>
      <c r="L12809">
        <f>Table1[[#This Row],[Total Revenue + Open]]/Table1[[#This Row],[Qty]]</f>
        <v>1.1925465838509317</v>
      </c>
    </row>
    <row r="12810" spans="1:12" hidden="1">
      <c r="A12810" t="s">
        <v>710</v>
      </c>
      <c r="B12810" t="s">
        <v>351</v>
      </c>
      <c r="C12810" t="s">
        <v>351</v>
      </c>
      <c r="D12810" t="s">
        <v>741</v>
      </c>
      <c r="E12810" t="s">
        <v>15</v>
      </c>
      <c r="F12810" t="s">
        <v>36</v>
      </c>
      <c r="G12810" t="s">
        <v>175</v>
      </c>
      <c r="H12810" s="1">
        <v>2018</v>
      </c>
      <c r="I12810" s="2">
        <v>7540</v>
      </c>
      <c r="J12810" s="3">
        <v>9000</v>
      </c>
      <c r="K12810">
        <f>Table1[[#This Row],[Total Revenue + Open]]/Table1[[#This Row],[Qty]]</f>
        <v>1.193633952254642</v>
      </c>
      <c r="L12810">
        <f>Table1[[#This Row],[Total Revenue + Open]]/Table1[[#This Row],[Qty]]</f>
        <v>1.193633952254642</v>
      </c>
    </row>
    <row r="12811" spans="1:12" hidden="1">
      <c r="A12811" t="s">
        <v>710</v>
      </c>
      <c r="B12811" t="s">
        <v>351</v>
      </c>
      <c r="C12811" t="s">
        <v>351</v>
      </c>
      <c r="D12811" t="s">
        <v>741</v>
      </c>
      <c r="E12811" t="s">
        <v>15</v>
      </c>
      <c r="F12811" t="s">
        <v>36</v>
      </c>
      <c r="G12811" t="s">
        <v>175</v>
      </c>
      <c r="H12811" s="1">
        <v>2019</v>
      </c>
      <c r="I12811" s="2">
        <v>3120</v>
      </c>
      <c r="J12811" s="3">
        <v>3720</v>
      </c>
      <c r="K12811">
        <f>Table1[[#This Row],[Total Revenue + Open]]/Table1[[#This Row],[Qty]]</f>
        <v>1.1923076923076923</v>
      </c>
      <c r="L12811">
        <f>Table1[[#This Row],[Total Revenue + Open]]/Table1[[#This Row],[Qty]]</f>
        <v>1.1923076923076923</v>
      </c>
    </row>
    <row r="12812" spans="1:12" hidden="1">
      <c r="A12812" t="s">
        <v>710</v>
      </c>
      <c r="B12812" t="s">
        <v>351</v>
      </c>
      <c r="C12812" t="s">
        <v>351</v>
      </c>
      <c r="D12812" t="s">
        <v>741</v>
      </c>
      <c r="E12812" t="s">
        <v>15</v>
      </c>
      <c r="F12812" t="s">
        <v>36</v>
      </c>
      <c r="G12812" t="s">
        <v>175</v>
      </c>
      <c r="H12812" s="1">
        <v>2019</v>
      </c>
      <c r="I12812" s="2">
        <v>1910</v>
      </c>
      <c r="J12812" s="3">
        <v>2280</v>
      </c>
      <c r="K12812">
        <f>Table1[[#This Row],[Total Revenue + Open]]/Table1[[#This Row],[Qty]]</f>
        <v>1.1937172774869109</v>
      </c>
      <c r="L12812">
        <f>Table1[[#This Row],[Total Revenue + Open]]/Table1[[#This Row],[Qty]]</f>
        <v>1.1937172774869109</v>
      </c>
    </row>
    <row r="12813" spans="1:12" hidden="1">
      <c r="A12813" t="s">
        <v>710</v>
      </c>
      <c r="B12813" t="s">
        <v>351</v>
      </c>
      <c r="C12813" t="s">
        <v>351</v>
      </c>
      <c r="D12813" t="s">
        <v>741</v>
      </c>
      <c r="E12813" t="s">
        <v>15</v>
      </c>
      <c r="F12813" t="s">
        <v>36</v>
      </c>
      <c r="G12813" t="s">
        <v>175</v>
      </c>
      <c r="H12813" s="1">
        <v>2019</v>
      </c>
      <c r="I12813" s="2">
        <v>5025</v>
      </c>
      <c r="J12813" s="3">
        <v>6000</v>
      </c>
      <c r="K12813">
        <f>Table1[[#This Row],[Total Revenue + Open]]/Table1[[#This Row],[Qty]]</f>
        <v>1.1940298507462686</v>
      </c>
      <c r="L12813">
        <f>Table1[[#This Row],[Total Revenue + Open]]/Table1[[#This Row],[Qty]]</f>
        <v>1.1940298507462686</v>
      </c>
    </row>
    <row r="12814" spans="1:12" hidden="1">
      <c r="A12814" t="s">
        <v>710</v>
      </c>
      <c r="B12814" t="s">
        <v>351</v>
      </c>
      <c r="C12814" t="s">
        <v>351</v>
      </c>
      <c r="D12814" t="s">
        <v>741</v>
      </c>
      <c r="E12814" t="s">
        <v>15</v>
      </c>
      <c r="F12814" t="s">
        <v>36</v>
      </c>
      <c r="G12814" t="s">
        <v>175</v>
      </c>
      <c r="H12814" s="1">
        <v>2019</v>
      </c>
      <c r="I12814" s="2">
        <v>9150</v>
      </c>
      <c r="J12814" s="3">
        <v>10920</v>
      </c>
      <c r="K12814">
        <f>Table1[[#This Row],[Total Revenue + Open]]/Table1[[#This Row],[Qty]]</f>
        <v>1.1934426229508197</v>
      </c>
      <c r="L12814">
        <f>Table1[[#This Row],[Total Revenue + Open]]/Table1[[#This Row],[Qty]]</f>
        <v>1.1934426229508197</v>
      </c>
    </row>
    <row r="12815" spans="1:12" hidden="1">
      <c r="A12815" t="s">
        <v>710</v>
      </c>
      <c r="B12815" t="s">
        <v>351</v>
      </c>
      <c r="C12815" t="s">
        <v>351</v>
      </c>
      <c r="D12815" t="s">
        <v>741</v>
      </c>
      <c r="E12815" t="s">
        <v>15</v>
      </c>
      <c r="F12815" t="s">
        <v>36</v>
      </c>
      <c r="G12815" t="s">
        <v>175</v>
      </c>
      <c r="H12815" s="1">
        <v>2020</v>
      </c>
      <c r="I12815" s="2">
        <v>2265</v>
      </c>
      <c r="J12815" s="3">
        <v>2700</v>
      </c>
      <c r="K12815">
        <f>Table1[[#This Row],[Total Revenue + Open]]/Table1[[#This Row],[Qty]]</f>
        <v>1.1920529801324504</v>
      </c>
      <c r="L12815">
        <f>Table1[[#This Row],[Total Revenue + Open]]/Table1[[#This Row],[Qty]]</f>
        <v>1.1920529801324504</v>
      </c>
    </row>
    <row r="12816" spans="1:12" hidden="1">
      <c r="A12816" t="s">
        <v>710</v>
      </c>
      <c r="B12816" t="s">
        <v>351</v>
      </c>
      <c r="C12816" t="s">
        <v>351</v>
      </c>
      <c r="D12816" t="s">
        <v>741</v>
      </c>
      <c r="E12816" t="s">
        <v>15</v>
      </c>
      <c r="F12816" t="s">
        <v>36</v>
      </c>
      <c r="G12816" t="s">
        <v>175</v>
      </c>
      <c r="H12816" s="1">
        <v>2020</v>
      </c>
      <c r="I12816" s="2">
        <v>2010</v>
      </c>
      <c r="J12816" s="3">
        <v>2400</v>
      </c>
      <c r="K12816">
        <f>Table1[[#This Row],[Total Revenue + Open]]/Table1[[#This Row],[Qty]]</f>
        <v>1.1940298507462686</v>
      </c>
      <c r="L12816">
        <f>Table1[[#This Row],[Total Revenue + Open]]/Table1[[#This Row],[Qty]]</f>
        <v>1.1940298507462686</v>
      </c>
    </row>
    <row r="12817" spans="1:12" hidden="1">
      <c r="A12817" t="s">
        <v>710</v>
      </c>
      <c r="B12817" t="s">
        <v>351</v>
      </c>
      <c r="C12817" t="s">
        <v>351</v>
      </c>
      <c r="D12817" t="s">
        <v>741</v>
      </c>
      <c r="E12817" t="s">
        <v>15</v>
      </c>
      <c r="F12817" t="s">
        <v>36</v>
      </c>
      <c r="G12817" t="s">
        <v>175</v>
      </c>
      <c r="H12817" s="1">
        <v>2020</v>
      </c>
      <c r="I12817" s="2">
        <v>5030</v>
      </c>
      <c r="J12817" s="3">
        <v>6600</v>
      </c>
      <c r="K12817">
        <f>Table1[[#This Row],[Total Revenue + Open]]/Table1[[#This Row],[Qty]]</f>
        <v>1.312127236580517</v>
      </c>
      <c r="L12817">
        <f>Table1[[#This Row],[Total Revenue + Open]]/Table1[[#This Row],[Qty]]</f>
        <v>1.312127236580517</v>
      </c>
    </row>
    <row r="12818" spans="1:12" hidden="1">
      <c r="A12818" t="s">
        <v>710</v>
      </c>
      <c r="B12818" t="s">
        <v>351</v>
      </c>
      <c r="C12818" t="s">
        <v>351</v>
      </c>
      <c r="D12818" t="s">
        <v>741</v>
      </c>
      <c r="E12818" t="s">
        <v>15</v>
      </c>
      <c r="F12818" t="s">
        <v>36</v>
      </c>
      <c r="G12818" t="s">
        <v>175</v>
      </c>
      <c r="H12818" s="1">
        <v>2020</v>
      </c>
      <c r="I12818" s="2">
        <v>12915</v>
      </c>
      <c r="J12818" s="3">
        <v>16962</v>
      </c>
      <c r="K12818">
        <f>Table1[[#This Row],[Total Revenue + Open]]/Table1[[#This Row],[Qty]]</f>
        <v>1.31335656213705</v>
      </c>
      <c r="L12818">
        <f>Table1[[#This Row],[Total Revenue + Open]]/Table1[[#This Row],[Qty]]</f>
        <v>1.31335656213705</v>
      </c>
    </row>
    <row r="12819" spans="1:12" hidden="1">
      <c r="A12819" t="s">
        <v>710</v>
      </c>
      <c r="B12819" t="s">
        <v>351</v>
      </c>
      <c r="C12819" t="s">
        <v>351</v>
      </c>
      <c r="D12819" t="s">
        <v>741</v>
      </c>
      <c r="E12819" t="s">
        <v>15</v>
      </c>
      <c r="F12819" t="s">
        <v>36</v>
      </c>
      <c r="G12819" t="s">
        <v>175</v>
      </c>
      <c r="H12819" s="1">
        <v>2021</v>
      </c>
      <c r="I12819" s="2">
        <v>1005</v>
      </c>
      <c r="J12819" s="3">
        <v>1320</v>
      </c>
      <c r="K12819">
        <f>Table1[[#This Row],[Total Revenue + Open]]/Table1[[#This Row],[Qty]]</f>
        <v>1.3134328358208955</v>
      </c>
      <c r="L12819">
        <f>Table1[[#This Row],[Total Revenue + Open]]/Table1[[#This Row],[Qty]]</f>
        <v>1.3134328358208955</v>
      </c>
    </row>
    <row r="12820" spans="1:12" hidden="1">
      <c r="A12820" t="s">
        <v>710</v>
      </c>
      <c r="B12820" t="s">
        <v>351</v>
      </c>
      <c r="C12820" t="s">
        <v>351</v>
      </c>
      <c r="D12820" t="s">
        <v>741</v>
      </c>
      <c r="E12820" t="s">
        <v>15</v>
      </c>
      <c r="F12820" t="s">
        <v>36</v>
      </c>
      <c r="G12820" t="s">
        <v>175</v>
      </c>
      <c r="H12820" s="1">
        <v>2021</v>
      </c>
      <c r="I12820" s="2">
        <v>1310</v>
      </c>
      <c r="J12820" s="3">
        <v>1716</v>
      </c>
      <c r="K12820">
        <f>Table1[[#This Row],[Total Revenue + Open]]/Table1[[#This Row],[Qty]]</f>
        <v>1.3099236641221375</v>
      </c>
      <c r="L12820">
        <f>Table1[[#This Row],[Total Revenue + Open]]/Table1[[#This Row],[Qty]]</f>
        <v>1.3099236641221375</v>
      </c>
    </row>
    <row r="12821" spans="1:12" hidden="1">
      <c r="A12821" t="s">
        <v>710</v>
      </c>
      <c r="B12821" t="s">
        <v>351</v>
      </c>
      <c r="C12821" t="s">
        <v>351</v>
      </c>
      <c r="D12821" t="s">
        <v>741</v>
      </c>
      <c r="E12821" t="s">
        <v>15</v>
      </c>
      <c r="F12821" t="s">
        <v>36</v>
      </c>
      <c r="G12821" t="s">
        <v>175</v>
      </c>
      <c r="H12821" s="1">
        <v>2021</v>
      </c>
      <c r="I12821" s="2">
        <v>2665</v>
      </c>
      <c r="J12821" s="3">
        <v>3498</v>
      </c>
      <c r="K12821">
        <f>Table1[[#This Row],[Total Revenue + Open]]/Table1[[#This Row],[Qty]]</f>
        <v>1.3125703564727955</v>
      </c>
      <c r="L12821">
        <f>Table1[[#This Row],[Total Revenue + Open]]/Table1[[#This Row],[Qty]]</f>
        <v>1.3125703564727955</v>
      </c>
    </row>
    <row r="12822" spans="1:12" hidden="1">
      <c r="A12822" t="s">
        <v>710</v>
      </c>
      <c r="B12822" t="s">
        <v>351</v>
      </c>
      <c r="C12822" t="s">
        <v>351</v>
      </c>
      <c r="D12822" t="s">
        <v>741</v>
      </c>
      <c r="E12822" t="s">
        <v>15</v>
      </c>
      <c r="F12822" t="s">
        <v>36</v>
      </c>
      <c r="G12822" t="s">
        <v>175</v>
      </c>
      <c r="H12822" s="1">
        <v>2021</v>
      </c>
      <c r="I12822" s="2">
        <v>12465</v>
      </c>
      <c r="J12822" s="3">
        <v>16368</v>
      </c>
      <c r="K12822">
        <f>Table1[[#This Row],[Total Revenue + Open]]/Table1[[#This Row],[Qty]]</f>
        <v>1.3131167268351385</v>
      </c>
      <c r="L12822">
        <f>Table1[[#This Row],[Total Revenue + Open]]/Table1[[#This Row],[Qty]]</f>
        <v>1.3131167268351385</v>
      </c>
    </row>
    <row r="12823" spans="1:12" hidden="1">
      <c r="A12823" t="s">
        <v>710</v>
      </c>
      <c r="B12823" t="s">
        <v>351</v>
      </c>
      <c r="C12823" t="s">
        <v>351</v>
      </c>
      <c r="D12823" t="s">
        <v>741</v>
      </c>
      <c r="E12823" t="s">
        <v>15</v>
      </c>
      <c r="F12823" t="s">
        <v>36</v>
      </c>
      <c r="G12823" t="s">
        <v>175</v>
      </c>
      <c r="H12823" s="1">
        <v>2021</v>
      </c>
      <c r="I12823" s="2">
        <v>16990</v>
      </c>
      <c r="J12823" s="3">
        <v>22308</v>
      </c>
      <c r="K12823">
        <f>Table1[[#This Row],[Total Revenue + Open]]/Table1[[#This Row],[Qty]]</f>
        <v>1.3130076515597411</v>
      </c>
      <c r="L12823">
        <f>Table1[[#This Row],[Total Revenue + Open]]/Table1[[#This Row],[Qty]]</f>
        <v>1.3130076515597411</v>
      </c>
    </row>
    <row r="12824" spans="1:12" hidden="1">
      <c r="A12824" t="s">
        <v>710</v>
      </c>
      <c r="B12824" t="s">
        <v>351</v>
      </c>
      <c r="C12824" t="s">
        <v>351</v>
      </c>
      <c r="D12824" t="s">
        <v>741</v>
      </c>
      <c r="E12824" t="s">
        <v>15</v>
      </c>
      <c r="F12824" t="s">
        <v>36</v>
      </c>
      <c r="G12824" t="s">
        <v>175</v>
      </c>
      <c r="H12824" s="1">
        <v>2021</v>
      </c>
      <c r="I12824" s="2">
        <v>250</v>
      </c>
      <c r="J12824" s="3">
        <v>330</v>
      </c>
      <c r="K12824">
        <f>Table1[[#This Row],[Total Revenue + Open]]/Table1[[#This Row],[Qty]]</f>
        <v>1.32</v>
      </c>
      <c r="L12824">
        <f>Table1[[#This Row],[Total Revenue + Open]]/Table1[[#This Row],[Qty]]</f>
        <v>1.32</v>
      </c>
    </row>
    <row r="12825" spans="1:12" hidden="1">
      <c r="A12825" t="s">
        <v>710</v>
      </c>
      <c r="B12825" t="s">
        <v>351</v>
      </c>
      <c r="C12825" t="s">
        <v>351</v>
      </c>
      <c r="D12825" t="s">
        <v>741</v>
      </c>
      <c r="E12825" t="s">
        <v>15</v>
      </c>
      <c r="F12825" t="s">
        <v>36</v>
      </c>
      <c r="G12825" t="s">
        <v>175</v>
      </c>
      <c r="H12825" s="1">
        <v>2021</v>
      </c>
      <c r="I12825" s="2">
        <v>5530</v>
      </c>
      <c r="J12825" s="3">
        <v>7260</v>
      </c>
      <c r="K12825">
        <f>Table1[[#This Row],[Total Revenue + Open]]/Table1[[#This Row],[Qty]]</f>
        <v>1.3128390596745028</v>
      </c>
      <c r="L12825">
        <f>Table1[[#This Row],[Total Revenue + Open]]/Table1[[#This Row],[Qty]]</f>
        <v>1.3128390596745028</v>
      </c>
    </row>
    <row r="12826" spans="1:12" hidden="1">
      <c r="A12826" t="s">
        <v>710</v>
      </c>
      <c r="B12826" t="s">
        <v>351</v>
      </c>
      <c r="C12826" t="s">
        <v>351</v>
      </c>
      <c r="D12826" t="s">
        <v>741</v>
      </c>
      <c r="E12826" t="s">
        <v>15</v>
      </c>
      <c r="F12826" t="s">
        <v>36</v>
      </c>
      <c r="G12826" t="s">
        <v>175</v>
      </c>
      <c r="H12826" s="1">
        <v>2021</v>
      </c>
      <c r="I12826" s="2">
        <v>13065</v>
      </c>
      <c r="J12826" s="3">
        <v>17160</v>
      </c>
      <c r="K12826">
        <f>Table1[[#This Row],[Total Revenue + Open]]/Table1[[#This Row],[Qty]]</f>
        <v>1.3134328358208955</v>
      </c>
      <c r="L12826">
        <f>Table1[[#This Row],[Total Revenue + Open]]/Table1[[#This Row],[Qty]]</f>
        <v>1.3134328358208955</v>
      </c>
    </row>
    <row r="12827" spans="1:12" hidden="1">
      <c r="A12827" t="s">
        <v>710</v>
      </c>
      <c r="B12827" t="s">
        <v>351</v>
      </c>
      <c r="C12827" t="s">
        <v>351</v>
      </c>
      <c r="D12827" t="s">
        <v>741</v>
      </c>
      <c r="E12827" t="s">
        <v>15</v>
      </c>
      <c r="F12827" t="s">
        <v>36</v>
      </c>
      <c r="G12827" t="s">
        <v>175</v>
      </c>
      <c r="H12827" s="1">
        <v>2021</v>
      </c>
      <c r="I12827" s="2">
        <v>3015</v>
      </c>
      <c r="J12827" s="3">
        <v>3960</v>
      </c>
      <c r="K12827">
        <f>Table1[[#This Row],[Total Revenue + Open]]/Table1[[#This Row],[Qty]]</f>
        <v>1.3134328358208955</v>
      </c>
      <c r="L12827">
        <f>Table1[[#This Row],[Total Revenue + Open]]/Table1[[#This Row],[Qty]]</f>
        <v>1.3134328358208955</v>
      </c>
    </row>
    <row r="12828" spans="1:12" hidden="1">
      <c r="A12828" t="s">
        <v>710</v>
      </c>
      <c r="B12828" t="s">
        <v>351</v>
      </c>
      <c r="C12828" t="s">
        <v>351</v>
      </c>
      <c r="D12828" t="s">
        <v>741</v>
      </c>
      <c r="E12828" t="s">
        <v>15</v>
      </c>
      <c r="F12828" t="s">
        <v>36</v>
      </c>
      <c r="G12828" t="s">
        <v>175</v>
      </c>
      <c r="H12828" s="1">
        <v>2022</v>
      </c>
      <c r="I12828" s="2">
        <v>6390</v>
      </c>
      <c r="J12828" s="3">
        <v>8382</v>
      </c>
      <c r="K12828">
        <f>Table1[[#This Row],[Total Revenue + Open]]/Table1[[#This Row],[Qty]]</f>
        <v>1.311737089201878</v>
      </c>
      <c r="L12828">
        <f>Table1[[#This Row],[Total Revenue + Open]]/Table1[[#This Row],[Qty]]</f>
        <v>1.311737089201878</v>
      </c>
    </row>
    <row r="12829" spans="1:12" hidden="1">
      <c r="A12829" t="s">
        <v>710</v>
      </c>
      <c r="B12829" t="s">
        <v>351</v>
      </c>
      <c r="C12829" t="s">
        <v>351</v>
      </c>
      <c r="D12829" t="s">
        <v>741</v>
      </c>
      <c r="E12829" t="s">
        <v>15</v>
      </c>
      <c r="F12829" t="s">
        <v>36</v>
      </c>
      <c r="G12829" t="s">
        <v>175</v>
      </c>
      <c r="H12829" s="1">
        <v>2022</v>
      </c>
      <c r="I12829" s="2">
        <v>3015</v>
      </c>
      <c r="J12829" s="3">
        <v>3960</v>
      </c>
      <c r="K12829">
        <f>Table1[[#This Row],[Total Revenue + Open]]/Table1[[#This Row],[Qty]]</f>
        <v>1.3134328358208955</v>
      </c>
      <c r="L12829">
        <f>Table1[[#This Row],[Total Revenue + Open]]/Table1[[#This Row],[Qty]]</f>
        <v>1.3134328358208955</v>
      </c>
    </row>
    <row r="12830" spans="1:12" hidden="1">
      <c r="A12830" t="s">
        <v>710</v>
      </c>
      <c r="B12830" t="s">
        <v>351</v>
      </c>
      <c r="C12830" t="s">
        <v>351</v>
      </c>
      <c r="D12830" t="s">
        <v>741</v>
      </c>
      <c r="E12830" t="s">
        <v>15</v>
      </c>
      <c r="F12830" t="s">
        <v>36</v>
      </c>
      <c r="G12830" t="s">
        <v>175</v>
      </c>
      <c r="H12830" s="1">
        <v>2022</v>
      </c>
      <c r="I12830" s="2">
        <v>2010</v>
      </c>
      <c r="J12830" s="3">
        <v>2700</v>
      </c>
      <c r="K12830">
        <f>Table1[[#This Row],[Total Revenue + Open]]/Table1[[#This Row],[Qty]]</f>
        <v>1.3432835820895523</v>
      </c>
      <c r="L12830">
        <f>Table1[[#This Row],[Total Revenue + Open]]/Table1[[#This Row],[Qty]]</f>
        <v>1.3432835820895523</v>
      </c>
    </row>
    <row r="12831" spans="1:12" hidden="1">
      <c r="A12831" t="s">
        <v>710</v>
      </c>
      <c r="B12831" t="s">
        <v>351</v>
      </c>
      <c r="C12831" t="s">
        <v>351</v>
      </c>
      <c r="D12831" t="s">
        <v>741</v>
      </c>
      <c r="E12831" t="s">
        <v>15</v>
      </c>
      <c r="F12831" t="s">
        <v>36</v>
      </c>
      <c r="G12831" t="s">
        <v>175</v>
      </c>
      <c r="H12831" s="1">
        <v>2022</v>
      </c>
      <c r="I12831" s="2">
        <v>3015</v>
      </c>
      <c r="J12831" s="3">
        <v>4050</v>
      </c>
      <c r="K12831">
        <f>Table1[[#This Row],[Total Revenue + Open]]/Table1[[#This Row],[Qty]]</f>
        <v>1.3432835820895523</v>
      </c>
      <c r="L12831">
        <f>Table1[[#This Row],[Total Revenue + Open]]/Table1[[#This Row],[Qty]]</f>
        <v>1.3432835820895523</v>
      </c>
    </row>
    <row r="12832" spans="1:12" hidden="1">
      <c r="A12832" t="s">
        <v>710</v>
      </c>
      <c r="B12832" t="s">
        <v>351</v>
      </c>
      <c r="C12832" t="s">
        <v>351</v>
      </c>
      <c r="D12832" t="s">
        <v>741</v>
      </c>
      <c r="E12832" t="s">
        <v>15</v>
      </c>
      <c r="F12832" t="s">
        <v>36</v>
      </c>
      <c r="G12832" t="s">
        <v>175</v>
      </c>
      <c r="H12832" s="1">
        <v>2022</v>
      </c>
      <c r="I12832" s="2">
        <v>2010</v>
      </c>
      <c r="J12832" s="3">
        <v>2700</v>
      </c>
      <c r="K12832">
        <f>Table1[[#This Row],[Total Revenue + Open]]/Table1[[#This Row],[Qty]]</f>
        <v>1.3432835820895523</v>
      </c>
      <c r="L12832">
        <f>Table1[[#This Row],[Total Revenue + Open]]/Table1[[#This Row],[Qty]]</f>
        <v>1.3432835820895523</v>
      </c>
    </row>
    <row r="12833" spans="1:12" hidden="1">
      <c r="A12833" t="s">
        <v>710</v>
      </c>
      <c r="B12833" t="s">
        <v>351</v>
      </c>
      <c r="C12833" t="s">
        <v>351</v>
      </c>
      <c r="D12833" t="s">
        <v>741</v>
      </c>
      <c r="E12833" t="s">
        <v>15</v>
      </c>
      <c r="F12833" t="s">
        <v>36</v>
      </c>
      <c r="G12833" t="s">
        <v>175</v>
      </c>
      <c r="H12833" s="1">
        <v>2018</v>
      </c>
      <c r="I12833" s="2">
        <v>500</v>
      </c>
      <c r="J12833" s="3">
        <v>610</v>
      </c>
      <c r="K12833">
        <f>Table1[[#This Row],[Total Revenue + Open]]/Table1[[#This Row],[Qty]]</f>
        <v>1.22</v>
      </c>
      <c r="L12833">
        <f>Table1[[#This Row],[Total Revenue + Open]]/Table1[[#This Row],[Qty]]</f>
        <v>1.22</v>
      </c>
    </row>
    <row r="12834" spans="1:12" hidden="1">
      <c r="A12834" t="s">
        <v>710</v>
      </c>
      <c r="B12834" t="s">
        <v>351</v>
      </c>
      <c r="C12834" t="s">
        <v>351</v>
      </c>
      <c r="D12834" t="s">
        <v>741</v>
      </c>
      <c r="E12834" t="s">
        <v>15</v>
      </c>
      <c r="F12834" t="s">
        <v>36</v>
      </c>
      <c r="G12834" t="s">
        <v>175</v>
      </c>
      <c r="H12834" s="1">
        <v>2018</v>
      </c>
      <c r="I12834" s="2">
        <v>500</v>
      </c>
      <c r="J12834" s="3">
        <v>610</v>
      </c>
      <c r="K12834">
        <f>Table1[[#This Row],[Total Revenue + Open]]/Table1[[#This Row],[Qty]]</f>
        <v>1.22</v>
      </c>
      <c r="L12834">
        <f>Table1[[#This Row],[Total Revenue + Open]]/Table1[[#This Row],[Qty]]</f>
        <v>1.22</v>
      </c>
    </row>
    <row r="12835" spans="1:12" hidden="1">
      <c r="A12835" t="s">
        <v>710</v>
      </c>
      <c r="B12835" t="s">
        <v>351</v>
      </c>
      <c r="C12835" t="s">
        <v>351</v>
      </c>
      <c r="D12835" t="s">
        <v>741</v>
      </c>
      <c r="E12835" t="s">
        <v>15</v>
      </c>
      <c r="F12835" t="s">
        <v>36</v>
      </c>
      <c r="G12835" t="s">
        <v>175</v>
      </c>
      <c r="H12835" s="1">
        <v>2018</v>
      </c>
      <c r="I12835" s="2">
        <v>500</v>
      </c>
      <c r="J12835" s="3">
        <v>610</v>
      </c>
      <c r="K12835">
        <f>Table1[[#This Row],[Total Revenue + Open]]/Table1[[#This Row],[Qty]]</f>
        <v>1.22</v>
      </c>
      <c r="L12835">
        <f>Table1[[#This Row],[Total Revenue + Open]]/Table1[[#This Row],[Qty]]</f>
        <v>1.22</v>
      </c>
    </row>
    <row r="12836" spans="1:12" hidden="1">
      <c r="A12836" t="s">
        <v>710</v>
      </c>
      <c r="B12836" t="s">
        <v>351</v>
      </c>
      <c r="C12836" t="s">
        <v>351</v>
      </c>
      <c r="D12836" t="s">
        <v>741</v>
      </c>
      <c r="E12836" t="s">
        <v>15</v>
      </c>
      <c r="F12836" t="s">
        <v>36</v>
      </c>
      <c r="G12836" t="s">
        <v>175</v>
      </c>
      <c r="H12836" s="1">
        <v>2018</v>
      </c>
      <c r="I12836" s="2">
        <v>500</v>
      </c>
      <c r="J12836" s="3">
        <v>610</v>
      </c>
      <c r="K12836">
        <f>Table1[[#This Row],[Total Revenue + Open]]/Table1[[#This Row],[Qty]]</f>
        <v>1.22</v>
      </c>
      <c r="L12836">
        <f>Table1[[#This Row],[Total Revenue + Open]]/Table1[[#This Row],[Qty]]</f>
        <v>1.22</v>
      </c>
    </row>
    <row r="12837" spans="1:12" hidden="1">
      <c r="A12837" t="s">
        <v>710</v>
      </c>
      <c r="B12837" t="s">
        <v>351</v>
      </c>
      <c r="C12837" t="s">
        <v>351</v>
      </c>
      <c r="D12837" t="s">
        <v>741</v>
      </c>
      <c r="E12837" t="s">
        <v>15</v>
      </c>
      <c r="F12837" t="s">
        <v>36</v>
      </c>
      <c r="G12837" t="s">
        <v>385</v>
      </c>
      <c r="H12837" s="1">
        <v>2022</v>
      </c>
      <c r="I12837" s="2">
        <v>1060</v>
      </c>
      <c r="J12837" s="3">
        <v>1386</v>
      </c>
      <c r="K12837">
        <f>Table1[[#This Row],[Total Revenue + Open]]/Table1[[#This Row],[Qty]]</f>
        <v>1.3075471698113208</v>
      </c>
      <c r="L12837">
        <f>Table1[[#This Row],[Total Revenue + Open]]/Table1[[#This Row],[Qty]]</f>
        <v>1.3075471698113208</v>
      </c>
    </row>
    <row r="12838" spans="1:12" hidden="1">
      <c r="A12838" t="s">
        <v>710</v>
      </c>
      <c r="B12838" t="s">
        <v>351</v>
      </c>
      <c r="C12838" t="s">
        <v>351</v>
      </c>
      <c r="D12838" t="s">
        <v>741</v>
      </c>
      <c r="E12838" t="s">
        <v>15</v>
      </c>
      <c r="F12838" t="s">
        <v>36</v>
      </c>
      <c r="G12838" t="s">
        <v>176</v>
      </c>
      <c r="H12838" s="1">
        <v>2017</v>
      </c>
      <c r="I12838" s="2">
        <v>9550</v>
      </c>
      <c r="J12838" s="3">
        <v>11400</v>
      </c>
      <c r="K12838">
        <f>Table1[[#This Row],[Total Revenue + Open]]/Table1[[#This Row],[Qty]]</f>
        <v>1.1937172774869109</v>
      </c>
      <c r="L12838">
        <f>Table1[[#This Row],[Total Revenue + Open]]/Table1[[#This Row],[Qty]]</f>
        <v>1.1937172774869109</v>
      </c>
    </row>
    <row r="12839" spans="1:12" hidden="1">
      <c r="A12839" t="s">
        <v>710</v>
      </c>
      <c r="B12839" t="s">
        <v>351</v>
      </c>
      <c r="C12839" t="s">
        <v>351</v>
      </c>
      <c r="D12839" t="s">
        <v>741</v>
      </c>
      <c r="E12839" t="s">
        <v>15</v>
      </c>
      <c r="F12839" t="s">
        <v>36</v>
      </c>
      <c r="G12839" t="s">
        <v>176</v>
      </c>
      <c r="H12839" s="1">
        <v>2018</v>
      </c>
      <c r="I12839" s="2">
        <v>1510</v>
      </c>
      <c r="J12839" s="3">
        <v>1800</v>
      </c>
      <c r="K12839">
        <f>Table1[[#This Row],[Total Revenue + Open]]/Table1[[#This Row],[Qty]]</f>
        <v>1.1920529801324504</v>
      </c>
      <c r="L12839">
        <f>Table1[[#This Row],[Total Revenue + Open]]/Table1[[#This Row],[Qty]]</f>
        <v>1.1920529801324504</v>
      </c>
    </row>
    <row r="12840" spans="1:12" hidden="1">
      <c r="A12840" t="s">
        <v>710</v>
      </c>
      <c r="B12840" t="s">
        <v>351</v>
      </c>
      <c r="C12840" t="s">
        <v>351</v>
      </c>
      <c r="D12840" t="s">
        <v>741</v>
      </c>
      <c r="E12840" t="s">
        <v>15</v>
      </c>
      <c r="F12840" t="s">
        <v>36</v>
      </c>
      <c r="G12840" t="s">
        <v>176</v>
      </c>
      <c r="H12840" s="1">
        <v>2018</v>
      </c>
      <c r="I12840" s="2">
        <v>1610</v>
      </c>
      <c r="J12840" s="3">
        <v>1920</v>
      </c>
      <c r="K12840">
        <f>Table1[[#This Row],[Total Revenue + Open]]/Table1[[#This Row],[Qty]]</f>
        <v>1.1925465838509317</v>
      </c>
      <c r="L12840">
        <f>Table1[[#This Row],[Total Revenue + Open]]/Table1[[#This Row],[Qty]]</f>
        <v>1.1925465838509317</v>
      </c>
    </row>
    <row r="12841" spans="1:12" hidden="1">
      <c r="A12841" t="s">
        <v>710</v>
      </c>
      <c r="B12841" t="s">
        <v>351</v>
      </c>
      <c r="C12841" t="s">
        <v>351</v>
      </c>
      <c r="D12841" t="s">
        <v>741</v>
      </c>
      <c r="E12841" t="s">
        <v>15</v>
      </c>
      <c r="F12841" t="s">
        <v>36</v>
      </c>
      <c r="G12841" t="s">
        <v>176</v>
      </c>
      <c r="H12841" s="1">
        <v>2018</v>
      </c>
      <c r="I12841" s="2">
        <v>7540</v>
      </c>
      <c r="J12841" s="3">
        <v>9000</v>
      </c>
      <c r="K12841">
        <f>Table1[[#This Row],[Total Revenue + Open]]/Table1[[#This Row],[Qty]]</f>
        <v>1.193633952254642</v>
      </c>
      <c r="L12841">
        <f>Table1[[#This Row],[Total Revenue + Open]]/Table1[[#This Row],[Qty]]</f>
        <v>1.193633952254642</v>
      </c>
    </row>
    <row r="12842" spans="1:12" hidden="1">
      <c r="A12842" t="s">
        <v>710</v>
      </c>
      <c r="B12842" t="s">
        <v>351</v>
      </c>
      <c r="C12842" t="s">
        <v>351</v>
      </c>
      <c r="D12842" t="s">
        <v>741</v>
      </c>
      <c r="E12842" t="s">
        <v>15</v>
      </c>
      <c r="F12842" t="s">
        <v>36</v>
      </c>
      <c r="G12842" t="s">
        <v>176</v>
      </c>
      <c r="H12842" s="1">
        <v>2019</v>
      </c>
      <c r="I12842" s="2">
        <v>3120</v>
      </c>
      <c r="J12842" s="3">
        <v>3720</v>
      </c>
      <c r="K12842">
        <f>Table1[[#This Row],[Total Revenue + Open]]/Table1[[#This Row],[Qty]]</f>
        <v>1.1923076923076923</v>
      </c>
      <c r="L12842">
        <f>Table1[[#This Row],[Total Revenue + Open]]/Table1[[#This Row],[Qty]]</f>
        <v>1.1923076923076923</v>
      </c>
    </row>
    <row r="12843" spans="1:12" hidden="1">
      <c r="A12843" t="s">
        <v>710</v>
      </c>
      <c r="B12843" t="s">
        <v>351</v>
      </c>
      <c r="C12843" t="s">
        <v>351</v>
      </c>
      <c r="D12843" t="s">
        <v>741</v>
      </c>
      <c r="E12843" t="s">
        <v>15</v>
      </c>
      <c r="F12843" t="s">
        <v>36</v>
      </c>
      <c r="G12843" t="s">
        <v>176</v>
      </c>
      <c r="H12843" s="1">
        <v>2019</v>
      </c>
      <c r="I12843" s="2">
        <v>1910</v>
      </c>
      <c r="J12843" s="3">
        <v>2280</v>
      </c>
      <c r="K12843">
        <f>Table1[[#This Row],[Total Revenue + Open]]/Table1[[#This Row],[Qty]]</f>
        <v>1.1937172774869109</v>
      </c>
      <c r="L12843">
        <f>Table1[[#This Row],[Total Revenue + Open]]/Table1[[#This Row],[Qty]]</f>
        <v>1.1937172774869109</v>
      </c>
    </row>
    <row r="12844" spans="1:12" hidden="1">
      <c r="A12844" t="s">
        <v>710</v>
      </c>
      <c r="B12844" t="s">
        <v>351</v>
      </c>
      <c r="C12844" t="s">
        <v>351</v>
      </c>
      <c r="D12844" t="s">
        <v>741</v>
      </c>
      <c r="E12844" t="s">
        <v>15</v>
      </c>
      <c r="F12844" t="s">
        <v>36</v>
      </c>
      <c r="G12844" t="s">
        <v>176</v>
      </c>
      <c r="H12844" s="1">
        <v>2019</v>
      </c>
      <c r="I12844" s="2">
        <v>5025</v>
      </c>
      <c r="J12844" s="3">
        <v>6000</v>
      </c>
      <c r="K12844">
        <f>Table1[[#This Row],[Total Revenue + Open]]/Table1[[#This Row],[Qty]]</f>
        <v>1.1940298507462686</v>
      </c>
      <c r="L12844">
        <f>Table1[[#This Row],[Total Revenue + Open]]/Table1[[#This Row],[Qty]]</f>
        <v>1.1940298507462686</v>
      </c>
    </row>
    <row r="12845" spans="1:12" hidden="1">
      <c r="A12845" t="s">
        <v>710</v>
      </c>
      <c r="B12845" t="s">
        <v>351</v>
      </c>
      <c r="C12845" t="s">
        <v>351</v>
      </c>
      <c r="D12845" t="s">
        <v>741</v>
      </c>
      <c r="E12845" t="s">
        <v>15</v>
      </c>
      <c r="F12845" t="s">
        <v>36</v>
      </c>
      <c r="G12845" t="s">
        <v>176</v>
      </c>
      <c r="H12845" s="1">
        <v>2019</v>
      </c>
      <c r="I12845" s="2">
        <v>9150</v>
      </c>
      <c r="J12845" s="3">
        <v>10920</v>
      </c>
      <c r="K12845">
        <f>Table1[[#This Row],[Total Revenue + Open]]/Table1[[#This Row],[Qty]]</f>
        <v>1.1934426229508197</v>
      </c>
      <c r="L12845">
        <f>Table1[[#This Row],[Total Revenue + Open]]/Table1[[#This Row],[Qty]]</f>
        <v>1.1934426229508197</v>
      </c>
    </row>
    <row r="12846" spans="1:12" hidden="1">
      <c r="A12846" t="s">
        <v>710</v>
      </c>
      <c r="B12846" t="s">
        <v>351</v>
      </c>
      <c r="C12846" t="s">
        <v>351</v>
      </c>
      <c r="D12846" t="s">
        <v>741</v>
      </c>
      <c r="E12846" t="s">
        <v>15</v>
      </c>
      <c r="F12846" t="s">
        <v>36</v>
      </c>
      <c r="G12846" t="s">
        <v>176</v>
      </c>
      <c r="H12846" s="1">
        <v>2020</v>
      </c>
      <c r="I12846" s="2">
        <v>2265</v>
      </c>
      <c r="J12846" s="3">
        <v>2700</v>
      </c>
      <c r="K12846">
        <f>Table1[[#This Row],[Total Revenue + Open]]/Table1[[#This Row],[Qty]]</f>
        <v>1.1920529801324504</v>
      </c>
      <c r="L12846">
        <f>Table1[[#This Row],[Total Revenue + Open]]/Table1[[#This Row],[Qty]]</f>
        <v>1.1920529801324504</v>
      </c>
    </row>
    <row r="12847" spans="1:12" hidden="1">
      <c r="A12847" t="s">
        <v>710</v>
      </c>
      <c r="B12847" t="s">
        <v>351</v>
      </c>
      <c r="C12847" t="s">
        <v>351</v>
      </c>
      <c r="D12847" t="s">
        <v>741</v>
      </c>
      <c r="E12847" t="s">
        <v>15</v>
      </c>
      <c r="F12847" t="s">
        <v>36</v>
      </c>
      <c r="G12847" t="s">
        <v>176</v>
      </c>
      <c r="H12847" s="1">
        <v>2020</v>
      </c>
      <c r="I12847" s="2">
        <v>2010</v>
      </c>
      <c r="J12847" s="3">
        <v>2400</v>
      </c>
      <c r="K12847">
        <f>Table1[[#This Row],[Total Revenue + Open]]/Table1[[#This Row],[Qty]]</f>
        <v>1.1940298507462686</v>
      </c>
      <c r="L12847">
        <f>Table1[[#This Row],[Total Revenue + Open]]/Table1[[#This Row],[Qty]]</f>
        <v>1.1940298507462686</v>
      </c>
    </row>
    <row r="12848" spans="1:12" hidden="1">
      <c r="A12848" t="s">
        <v>710</v>
      </c>
      <c r="B12848" t="s">
        <v>351</v>
      </c>
      <c r="C12848" t="s">
        <v>351</v>
      </c>
      <c r="D12848" t="s">
        <v>741</v>
      </c>
      <c r="E12848" t="s">
        <v>15</v>
      </c>
      <c r="F12848" t="s">
        <v>36</v>
      </c>
      <c r="G12848" t="s">
        <v>176</v>
      </c>
      <c r="H12848" s="1">
        <v>2020</v>
      </c>
      <c r="I12848" s="2">
        <v>5030</v>
      </c>
      <c r="J12848" s="3">
        <v>6600</v>
      </c>
      <c r="K12848">
        <f>Table1[[#This Row],[Total Revenue + Open]]/Table1[[#This Row],[Qty]]</f>
        <v>1.312127236580517</v>
      </c>
      <c r="L12848">
        <f>Table1[[#This Row],[Total Revenue + Open]]/Table1[[#This Row],[Qty]]</f>
        <v>1.312127236580517</v>
      </c>
    </row>
    <row r="12849" spans="1:12" hidden="1">
      <c r="A12849" t="s">
        <v>710</v>
      </c>
      <c r="B12849" t="s">
        <v>351</v>
      </c>
      <c r="C12849" t="s">
        <v>351</v>
      </c>
      <c r="D12849" t="s">
        <v>741</v>
      </c>
      <c r="E12849" t="s">
        <v>15</v>
      </c>
      <c r="F12849" t="s">
        <v>36</v>
      </c>
      <c r="G12849" t="s">
        <v>176</v>
      </c>
      <c r="H12849" s="1">
        <v>2020</v>
      </c>
      <c r="I12849" s="2">
        <v>12915</v>
      </c>
      <c r="J12849" s="3">
        <v>16962</v>
      </c>
      <c r="K12849">
        <f>Table1[[#This Row],[Total Revenue + Open]]/Table1[[#This Row],[Qty]]</f>
        <v>1.31335656213705</v>
      </c>
      <c r="L12849">
        <f>Table1[[#This Row],[Total Revenue + Open]]/Table1[[#This Row],[Qty]]</f>
        <v>1.31335656213705</v>
      </c>
    </row>
    <row r="12850" spans="1:12" hidden="1">
      <c r="A12850" t="s">
        <v>710</v>
      </c>
      <c r="B12850" t="s">
        <v>351</v>
      </c>
      <c r="C12850" t="s">
        <v>351</v>
      </c>
      <c r="D12850" t="s">
        <v>741</v>
      </c>
      <c r="E12850" t="s">
        <v>15</v>
      </c>
      <c r="F12850" t="s">
        <v>36</v>
      </c>
      <c r="G12850" t="s">
        <v>176</v>
      </c>
      <c r="H12850" s="1">
        <v>2021</v>
      </c>
      <c r="I12850" s="2">
        <v>1005</v>
      </c>
      <c r="J12850" s="3">
        <v>1320</v>
      </c>
      <c r="K12850">
        <f>Table1[[#This Row],[Total Revenue + Open]]/Table1[[#This Row],[Qty]]</f>
        <v>1.3134328358208955</v>
      </c>
      <c r="L12850">
        <f>Table1[[#This Row],[Total Revenue + Open]]/Table1[[#This Row],[Qty]]</f>
        <v>1.3134328358208955</v>
      </c>
    </row>
    <row r="12851" spans="1:12" hidden="1">
      <c r="A12851" t="s">
        <v>710</v>
      </c>
      <c r="B12851" t="s">
        <v>351</v>
      </c>
      <c r="C12851" t="s">
        <v>351</v>
      </c>
      <c r="D12851" t="s">
        <v>741</v>
      </c>
      <c r="E12851" t="s">
        <v>15</v>
      </c>
      <c r="F12851" t="s">
        <v>36</v>
      </c>
      <c r="G12851" t="s">
        <v>176</v>
      </c>
      <c r="H12851" s="1">
        <v>2021</v>
      </c>
      <c r="I12851" s="2">
        <v>1310</v>
      </c>
      <c r="J12851" s="3">
        <v>1716</v>
      </c>
      <c r="K12851">
        <f>Table1[[#This Row],[Total Revenue + Open]]/Table1[[#This Row],[Qty]]</f>
        <v>1.3099236641221375</v>
      </c>
      <c r="L12851">
        <f>Table1[[#This Row],[Total Revenue + Open]]/Table1[[#This Row],[Qty]]</f>
        <v>1.3099236641221375</v>
      </c>
    </row>
    <row r="12852" spans="1:12" hidden="1">
      <c r="A12852" t="s">
        <v>710</v>
      </c>
      <c r="B12852" t="s">
        <v>351</v>
      </c>
      <c r="C12852" t="s">
        <v>351</v>
      </c>
      <c r="D12852" t="s">
        <v>741</v>
      </c>
      <c r="E12852" t="s">
        <v>15</v>
      </c>
      <c r="F12852" t="s">
        <v>36</v>
      </c>
      <c r="G12852" t="s">
        <v>176</v>
      </c>
      <c r="H12852" s="1">
        <v>2021</v>
      </c>
      <c r="I12852" s="2">
        <v>2665</v>
      </c>
      <c r="J12852" s="3">
        <v>3498</v>
      </c>
      <c r="K12852">
        <f>Table1[[#This Row],[Total Revenue + Open]]/Table1[[#This Row],[Qty]]</f>
        <v>1.3125703564727955</v>
      </c>
      <c r="L12852">
        <f>Table1[[#This Row],[Total Revenue + Open]]/Table1[[#This Row],[Qty]]</f>
        <v>1.3125703564727955</v>
      </c>
    </row>
    <row r="12853" spans="1:12" hidden="1">
      <c r="A12853" t="s">
        <v>710</v>
      </c>
      <c r="B12853" t="s">
        <v>351</v>
      </c>
      <c r="C12853" t="s">
        <v>351</v>
      </c>
      <c r="D12853" t="s">
        <v>741</v>
      </c>
      <c r="E12853" t="s">
        <v>15</v>
      </c>
      <c r="F12853" t="s">
        <v>36</v>
      </c>
      <c r="G12853" t="s">
        <v>176</v>
      </c>
      <c r="H12853" s="1">
        <v>2021</v>
      </c>
      <c r="I12853" s="2">
        <v>12465</v>
      </c>
      <c r="J12853" s="3">
        <v>16368</v>
      </c>
      <c r="K12853">
        <f>Table1[[#This Row],[Total Revenue + Open]]/Table1[[#This Row],[Qty]]</f>
        <v>1.3131167268351385</v>
      </c>
      <c r="L12853">
        <f>Table1[[#This Row],[Total Revenue + Open]]/Table1[[#This Row],[Qty]]</f>
        <v>1.3131167268351385</v>
      </c>
    </row>
    <row r="12854" spans="1:12" hidden="1">
      <c r="A12854" t="s">
        <v>710</v>
      </c>
      <c r="B12854" t="s">
        <v>351</v>
      </c>
      <c r="C12854" t="s">
        <v>351</v>
      </c>
      <c r="D12854" t="s">
        <v>741</v>
      </c>
      <c r="E12854" t="s">
        <v>15</v>
      </c>
      <c r="F12854" t="s">
        <v>36</v>
      </c>
      <c r="G12854" t="s">
        <v>176</v>
      </c>
      <c r="H12854" s="1">
        <v>2021</v>
      </c>
      <c r="I12854" s="2">
        <v>16990</v>
      </c>
      <c r="J12854" s="3">
        <v>22308</v>
      </c>
      <c r="K12854">
        <f>Table1[[#This Row],[Total Revenue + Open]]/Table1[[#This Row],[Qty]]</f>
        <v>1.3130076515597411</v>
      </c>
      <c r="L12854">
        <f>Table1[[#This Row],[Total Revenue + Open]]/Table1[[#This Row],[Qty]]</f>
        <v>1.3130076515597411</v>
      </c>
    </row>
    <row r="12855" spans="1:12" hidden="1">
      <c r="A12855" t="s">
        <v>710</v>
      </c>
      <c r="B12855" t="s">
        <v>351</v>
      </c>
      <c r="C12855" t="s">
        <v>351</v>
      </c>
      <c r="D12855" t="s">
        <v>741</v>
      </c>
      <c r="E12855" t="s">
        <v>15</v>
      </c>
      <c r="F12855" t="s">
        <v>36</v>
      </c>
      <c r="G12855" t="s">
        <v>176</v>
      </c>
      <c r="H12855" s="1">
        <v>2021</v>
      </c>
      <c r="I12855" s="2">
        <v>150</v>
      </c>
      <c r="J12855" s="3">
        <v>198</v>
      </c>
      <c r="K12855">
        <f>Table1[[#This Row],[Total Revenue + Open]]/Table1[[#This Row],[Qty]]</f>
        <v>1.32</v>
      </c>
      <c r="L12855">
        <f>Table1[[#This Row],[Total Revenue + Open]]/Table1[[#This Row],[Qty]]</f>
        <v>1.32</v>
      </c>
    </row>
    <row r="12856" spans="1:12" hidden="1">
      <c r="A12856" t="s">
        <v>710</v>
      </c>
      <c r="B12856" t="s">
        <v>351</v>
      </c>
      <c r="C12856" t="s">
        <v>351</v>
      </c>
      <c r="D12856" t="s">
        <v>741</v>
      </c>
      <c r="E12856" t="s">
        <v>15</v>
      </c>
      <c r="F12856" t="s">
        <v>36</v>
      </c>
      <c r="G12856" t="s">
        <v>176</v>
      </c>
      <c r="H12856" s="1">
        <v>2021</v>
      </c>
      <c r="I12856" s="2">
        <v>5530</v>
      </c>
      <c r="J12856" s="3">
        <v>7260</v>
      </c>
      <c r="K12856">
        <f>Table1[[#This Row],[Total Revenue + Open]]/Table1[[#This Row],[Qty]]</f>
        <v>1.3128390596745028</v>
      </c>
      <c r="L12856">
        <f>Table1[[#This Row],[Total Revenue + Open]]/Table1[[#This Row],[Qty]]</f>
        <v>1.3128390596745028</v>
      </c>
    </row>
    <row r="12857" spans="1:12" hidden="1">
      <c r="A12857" t="s">
        <v>710</v>
      </c>
      <c r="B12857" t="s">
        <v>351</v>
      </c>
      <c r="C12857" t="s">
        <v>351</v>
      </c>
      <c r="D12857" t="s">
        <v>741</v>
      </c>
      <c r="E12857" t="s">
        <v>15</v>
      </c>
      <c r="F12857" t="s">
        <v>36</v>
      </c>
      <c r="G12857" t="s">
        <v>176</v>
      </c>
      <c r="H12857" s="1">
        <v>2021</v>
      </c>
      <c r="I12857" s="2">
        <v>13065</v>
      </c>
      <c r="J12857" s="3">
        <v>17160</v>
      </c>
      <c r="K12857">
        <f>Table1[[#This Row],[Total Revenue + Open]]/Table1[[#This Row],[Qty]]</f>
        <v>1.3134328358208955</v>
      </c>
      <c r="L12857">
        <f>Table1[[#This Row],[Total Revenue + Open]]/Table1[[#This Row],[Qty]]</f>
        <v>1.3134328358208955</v>
      </c>
    </row>
    <row r="12858" spans="1:12" hidden="1">
      <c r="A12858" t="s">
        <v>710</v>
      </c>
      <c r="B12858" t="s">
        <v>351</v>
      </c>
      <c r="C12858" t="s">
        <v>351</v>
      </c>
      <c r="D12858" t="s">
        <v>741</v>
      </c>
      <c r="E12858" t="s">
        <v>15</v>
      </c>
      <c r="F12858" t="s">
        <v>36</v>
      </c>
      <c r="G12858" t="s">
        <v>176</v>
      </c>
      <c r="H12858" s="1">
        <v>2021</v>
      </c>
      <c r="I12858" s="2">
        <v>3015</v>
      </c>
      <c r="J12858" s="3">
        <v>3960</v>
      </c>
      <c r="K12858">
        <f>Table1[[#This Row],[Total Revenue + Open]]/Table1[[#This Row],[Qty]]</f>
        <v>1.3134328358208955</v>
      </c>
      <c r="L12858">
        <f>Table1[[#This Row],[Total Revenue + Open]]/Table1[[#This Row],[Qty]]</f>
        <v>1.3134328358208955</v>
      </c>
    </row>
    <row r="12859" spans="1:12" hidden="1">
      <c r="A12859" t="s">
        <v>710</v>
      </c>
      <c r="B12859" t="s">
        <v>351</v>
      </c>
      <c r="C12859" t="s">
        <v>351</v>
      </c>
      <c r="D12859" t="s">
        <v>741</v>
      </c>
      <c r="E12859" t="s">
        <v>15</v>
      </c>
      <c r="F12859" t="s">
        <v>36</v>
      </c>
      <c r="G12859" t="s">
        <v>176</v>
      </c>
      <c r="H12859" s="1">
        <v>2022</v>
      </c>
      <c r="I12859" s="2">
        <v>6390</v>
      </c>
      <c r="J12859" s="3">
        <v>8382</v>
      </c>
      <c r="K12859">
        <f>Table1[[#This Row],[Total Revenue + Open]]/Table1[[#This Row],[Qty]]</f>
        <v>1.311737089201878</v>
      </c>
      <c r="L12859">
        <f>Table1[[#This Row],[Total Revenue + Open]]/Table1[[#This Row],[Qty]]</f>
        <v>1.311737089201878</v>
      </c>
    </row>
    <row r="12860" spans="1:12" hidden="1">
      <c r="A12860" t="s">
        <v>710</v>
      </c>
      <c r="B12860" t="s">
        <v>351</v>
      </c>
      <c r="C12860" t="s">
        <v>351</v>
      </c>
      <c r="D12860" t="s">
        <v>741</v>
      </c>
      <c r="E12860" t="s">
        <v>15</v>
      </c>
      <c r="F12860" t="s">
        <v>36</v>
      </c>
      <c r="G12860" t="s">
        <v>176</v>
      </c>
      <c r="H12860" s="1">
        <v>2022</v>
      </c>
      <c r="I12860" s="2">
        <v>3015</v>
      </c>
      <c r="J12860" s="3">
        <v>3960</v>
      </c>
      <c r="K12860">
        <f>Table1[[#This Row],[Total Revenue + Open]]/Table1[[#This Row],[Qty]]</f>
        <v>1.3134328358208955</v>
      </c>
      <c r="L12860">
        <f>Table1[[#This Row],[Total Revenue + Open]]/Table1[[#This Row],[Qty]]</f>
        <v>1.3134328358208955</v>
      </c>
    </row>
    <row r="12861" spans="1:12" hidden="1">
      <c r="A12861" t="s">
        <v>710</v>
      </c>
      <c r="B12861" t="s">
        <v>351</v>
      </c>
      <c r="C12861" t="s">
        <v>351</v>
      </c>
      <c r="D12861" t="s">
        <v>741</v>
      </c>
      <c r="E12861" t="s">
        <v>15</v>
      </c>
      <c r="F12861" t="s">
        <v>36</v>
      </c>
      <c r="G12861" t="s">
        <v>176</v>
      </c>
      <c r="H12861" s="1">
        <v>2022</v>
      </c>
      <c r="I12861" s="2">
        <v>2010</v>
      </c>
      <c r="J12861" s="3">
        <v>2700</v>
      </c>
      <c r="K12861">
        <f>Table1[[#This Row],[Total Revenue + Open]]/Table1[[#This Row],[Qty]]</f>
        <v>1.3432835820895523</v>
      </c>
      <c r="L12861">
        <f>Table1[[#This Row],[Total Revenue + Open]]/Table1[[#This Row],[Qty]]</f>
        <v>1.3432835820895523</v>
      </c>
    </row>
    <row r="12862" spans="1:12" hidden="1">
      <c r="A12862" t="s">
        <v>710</v>
      </c>
      <c r="B12862" t="s">
        <v>351</v>
      </c>
      <c r="C12862" t="s">
        <v>351</v>
      </c>
      <c r="D12862" t="s">
        <v>741</v>
      </c>
      <c r="E12862" t="s">
        <v>15</v>
      </c>
      <c r="F12862" t="s">
        <v>36</v>
      </c>
      <c r="G12862" t="s">
        <v>176</v>
      </c>
      <c r="H12862" s="1">
        <v>2022</v>
      </c>
      <c r="I12862" s="2">
        <v>3015</v>
      </c>
      <c r="J12862" s="3">
        <v>4050</v>
      </c>
      <c r="K12862">
        <f>Table1[[#This Row],[Total Revenue + Open]]/Table1[[#This Row],[Qty]]</f>
        <v>1.3432835820895523</v>
      </c>
      <c r="L12862">
        <f>Table1[[#This Row],[Total Revenue + Open]]/Table1[[#This Row],[Qty]]</f>
        <v>1.3432835820895523</v>
      </c>
    </row>
    <row r="12863" spans="1:12" hidden="1">
      <c r="A12863" t="s">
        <v>710</v>
      </c>
      <c r="B12863" t="s">
        <v>351</v>
      </c>
      <c r="C12863" t="s">
        <v>351</v>
      </c>
      <c r="D12863" t="s">
        <v>741</v>
      </c>
      <c r="E12863" t="s">
        <v>15</v>
      </c>
      <c r="F12863" t="s">
        <v>36</v>
      </c>
      <c r="G12863" t="s">
        <v>176</v>
      </c>
      <c r="H12863" s="1">
        <v>2022</v>
      </c>
      <c r="I12863" s="2">
        <v>2010</v>
      </c>
      <c r="J12863" s="3">
        <v>2700</v>
      </c>
      <c r="K12863">
        <f>Table1[[#This Row],[Total Revenue + Open]]/Table1[[#This Row],[Qty]]</f>
        <v>1.3432835820895523</v>
      </c>
      <c r="L12863">
        <f>Table1[[#This Row],[Total Revenue + Open]]/Table1[[#This Row],[Qty]]</f>
        <v>1.3432835820895523</v>
      </c>
    </row>
    <row r="12864" spans="1:12" hidden="1">
      <c r="A12864" t="s">
        <v>710</v>
      </c>
      <c r="B12864" t="s">
        <v>351</v>
      </c>
      <c r="C12864" t="s">
        <v>351</v>
      </c>
      <c r="D12864" t="s">
        <v>741</v>
      </c>
      <c r="E12864" t="s">
        <v>15</v>
      </c>
      <c r="F12864" t="s">
        <v>36</v>
      </c>
      <c r="G12864" t="s">
        <v>176</v>
      </c>
      <c r="H12864" s="1">
        <v>2018</v>
      </c>
      <c r="I12864" s="2">
        <v>500</v>
      </c>
      <c r="J12864" s="3">
        <v>610</v>
      </c>
      <c r="K12864">
        <f>Table1[[#This Row],[Total Revenue + Open]]/Table1[[#This Row],[Qty]]</f>
        <v>1.22</v>
      </c>
      <c r="L12864">
        <f>Table1[[#This Row],[Total Revenue + Open]]/Table1[[#This Row],[Qty]]</f>
        <v>1.22</v>
      </c>
    </row>
    <row r="12865" spans="1:12" hidden="1">
      <c r="A12865" t="s">
        <v>710</v>
      </c>
      <c r="B12865" t="s">
        <v>351</v>
      </c>
      <c r="C12865" t="s">
        <v>351</v>
      </c>
      <c r="D12865" t="s">
        <v>741</v>
      </c>
      <c r="E12865" t="s">
        <v>15</v>
      </c>
      <c r="F12865" t="s">
        <v>36</v>
      </c>
      <c r="G12865" t="s">
        <v>176</v>
      </c>
      <c r="H12865" s="1">
        <v>2018</v>
      </c>
      <c r="I12865" s="2">
        <v>500</v>
      </c>
      <c r="J12865" s="3">
        <v>610</v>
      </c>
      <c r="K12865">
        <f>Table1[[#This Row],[Total Revenue + Open]]/Table1[[#This Row],[Qty]]</f>
        <v>1.22</v>
      </c>
      <c r="L12865">
        <f>Table1[[#This Row],[Total Revenue + Open]]/Table1[[#This Row],[Qty]]</f>
        <v>1.22</v>
      </c>
    </row>
    <row r="12866" spans="1:12" hidden="1">
      <c r="A12866" t="s">
        <v>710</v>
      </c>
      <c r="B12866" t="s">
        <v>351</v>
      </c>
      <c r="C12866" t="s">
        <v>351</v>
      </c>
      <c r="D12866" t="s">
        <v>741</v>
      </c>
      <c r="E12866" t="s">
        <v>15</v>
      </c>
      <c r="F12866" t="s">
        <v>36</v>
      </c>
      <c r="G12866" t="s">
        <v>176</v>
      </c>
      <c r="H12866" s="1">
        <v>2018</v>
      </c>
      <c r="I12866" s="2">
        <v>500</v>
      </c>
      <c r="J12866" s="3">
        <v>610</v>
      </c>
      <c r="K12866">
        <f>Table1[[#This Row],[Total Revenue + Open]]/Table1[[#This Row],[Qty]]</f>
        <v>1.22</v>
      </c>
      <c r="L12866">
        <f>Table1[[#This Row],[Total Revenue + Open]]/Table1[[#This Row],[Qty]]</f>
        <v>1.22</v>
      </c>
    </row>
    <row r="12867" spans="1:12" hidden="1">
      <c r="A12867" t="s">
        <v>710</v>
      </c>
      <c r="B12867" t="s">
        <v>351</v>
      </c>
      <c r="C12867" t="s">
        <v>351</v>
      </c>
      <c r="D12867" t="s">
        <v>741</v>
      </c>
      <c r="E12867" t="s">
        <v>15</v>
      </c>
      <c r="F12867" t="s">
        <v>36</v>
      </c>
      <c r="G12867" t="s">
        <v>176</v>
      </c>
      <c r="H12867" s="1">
        <v>2018</v>
      </c>
      <c r="I12867" s="2">
        <v>500</v>
      </c>
      <c r="J12867" s="3">
        <v>610</v>
      </c>
      <c r="K12867">
        <f>Table1[[#This Row],[Total Revenue + Open]]/Table1[[#This Row],[Qty]]</f>
        <v>1.22</v>
      </c>
      <c r="L12867">
        <f>Table1[[#This Row],[Total Revenue + Open]]/Table1[[#This Row],[Qty]]</f>
        <v>1.22</v>
      </c>
    </row>
    <row r="12868" spans="1:12" hidden="1">
      <c r="A12868" t="s">
        <v>710</v>
      </c>
      <c r="B12868" t="s">
        <v>351</v>
      </c>
      <c r="C12868" t="s">
        <v>351</v>
      </c>
      <c r="D12868" t="s">
        <v>741</v>
      </c>
      <c r="E12868" t="s">
        <v>15</v>
      </c>
      <c r="F12868" t="s">
        <v>386</v>
      </c>
      <c r="G12868" t="s">
        <v>387</v>
      </c>
      <c r="H12868" s="1">
        <v>2022</v>
      </c>
      <c r="I12868" s="2">
        <v>14475</v>
      </c>
      <c r="J12868" s="3">
        <v>29808</v>
      </c>
      <c r="K12868">
        <f>Table1[[#This Row],[Total Revenue + Open]]/Table1[[#This Row],[Qty]]</f>
        <v>2.0592746113989637</v>
      </c>
      <c r="L12868">
        <f>Table1[[#This Row],[Total Revenue + Open]]/Table1[[#This Row],[Qty]]</f>
        <v>2.0592746113989637</v>
      </c>
    </row>
    <row r="12869" spans="1:12" hidden="1">
      <c r="A12869" t="s">
        <v>710</v>
      </c>
      <c r="B12869" t="s">
        <v>351</v>
      </c>
      <c r="C12869" t="s">
        <v>351</v>
      </c>
      <c r="D12869" t="s">
        <v>741</v>
      </c>
      <c r="E12869" t="s">
        <v>15</v>
      </c>
      <c r="F12869" t="s">
        <v>386</v>
      </c>
      <c r="G12869" t="s">
        <v>388</v>
      </c>
      <c r="H12869" s="1">
        <v>2022</v>
      </c>
      <c r="I12869" s="2">
        <v>14475</v>
      </c>
      <c r="J12869" s="3">
        <v>29808</v>
      </c>
      <c r="K12869">
        <f>Table1[[#This Row],[Total Revenue + Open]]/Table1[[#This Row],[Qty]]</f>
        <v>2.0592746113989637</v>
      </c>
      <c r="L12869">
        <f>Table1[[#This Row],[Total Revenue + Open]]/Table1[[#This Row],[Qty]]</f>
        <v>2.0592746113989637</v>
      </c>
    </row>
    <row r="12870" spans="1:12" hidden="1">
      <c r="A12870" t="s">
        <v>710</v>
      </c>
      <c r="B12870" t="s">
        <v>351</v>
      </c>
      <c r="C12870" t="s">
        <v>351</v>
      </c>
      <c r="D12870" t="s">
        <v>741</v>
      </c>
      <c r="E12870" t="s">
        <v>15</v>
      </c>
      <c r="F12870" t="s">
        <v>201</v>
      </c>
      <c r="G12870" t="s">
        <v>202</v>
      </c>
      <c r="H12870" s="1">
        <v>2020</v>
      </c>
      <c r="I12870" s="2">
        <v>6835</v>
      </c>
      <c r="J12870" s="3">
        <v>20196</v>
      </c>
      <c r="K12870">
        <f>Table1[[#This Row],[Total Revenue + Open]]/Table1[[#This Row],[Qty]]</f>
        <v>2.9547915142648136</v>
      </c>
      <c r="L12870">
        <f>Table1[[#This Row],[Total Revenue + Open]]/Table1[[#This Row],[Qty]]</f>
        <v>2.9547915142648136</v>
      </c>
    </row>
    <row r="12871" spans="1:12" hidden="1">
      <c r="A12871" t="s">
        <v>710</v>
      </c>
      <c r="B12871" t="s">
        <v>351</v>
      </c>
      <c r="C12871" t="s">
        <v>351</v>
      </c>
      <c r="D12871" t="s">
        <v>741</v>
      </c>
      <c r="E12871" t="s">
        <v>15</v>
      </c>
      <c r="F12871" t="s">
        <v>201</v>
      </c>
      <c r="G12871" t="s">
        <v>202</v>
      </c>
      <c r="H12871" s="1">
        <v>2020</v>
      </c>
      <c r="I12871" s="2">
        <v>7640</v>
      </c>
      <c r="J12871" s="3">
        <v>22572</v>
      </c>
      <c r="K12871">
        <f>Table1[[#This Row],[Total Revenue + Open]]/Table1[[#This Row],[Qty]]</f>
        <v>2.9544502617801047</v>
      </c>
      <c r="L12871">
        <f>Table1[[#This Row],[Total Revenue + Open]]/Table1[[#This Row],[Qty]]</f>
        <v>2.9544502617801047</v>
      </c>
    </row>
    <row r="12872" spans="1:12" hidden="1">
      <c r="A12872" t="s">
        <v>710</v>
      </c>
      <c r="B12872" t="s">
        <v>351</v>
      </c>
      <c r="C12872" t="s">
        <v>351</v>
      </c>
      <c r="D12872" t="s">
        <v>741</v>
      </c>
      <c r="E12872" t="s">
        <v>15</v>
      </c>
      <c r="F12872" t="s">
        <v>201</v>
      </c>
      <c r="G12872" t="s">
        <v>202</v>
      </c>
      <c r="H12872" s="1">
        <v>2020</v>
      </c>
      <c r="I12872" s="2">
        <v>13065</v>
      </c>
      <c r="J12872" s="3">
        <v>38610</v>
      </c>
      <c r="K12872">
        <f>Table1[[#This Row],[Total Revenue + Open]]/Table1[[#This Row],[Qty]]</f>
        <v>2.955223880597015</v>
      </c>
      <c r="L12872">
        <f>Table1[[#This Row],[Total Revenue + Open]]/Table1[[#This Row],[Qty]]</f>
        <v>2.955223880597015</v>
      </c>
    </row>
    <row r="12873" spans="1:12" hidden="1">
      <c r="A12873" t="s">
        <v>710</v>
      </c>
      <c r="B12873" t="s">
        <v>351</v>
      </c>
      <c r="C12873" t="s">
        <v>351</v>
      </c>
      <c r="D12873" t="s">
        <v>741</v>
      </c>
      <c r="E12873" t="s">
        <v>15</v>
      </c>
      <c r="F12873" t="s">
        <v>201</v>
      </c>
      <c r="G12873" t="s">
        <v>202</v>
      </c>
      <c r="H12873" s="1">
        <v>2020</v>
      </c>
      <c r="I12873" s="2">
        <v>1005</v>
      </c>
      <c r="J12873" s="3">
        <v>2970</v>
      </c>
      <c r="K12873">
        <f>Table1[[#This Row],[Total Revenue + Open]]/Table1[[#This Row],[Qty]]</f>
        <v>2.955223880597015</v>
      </c>
      <c r="L12873">
        <f>Table1[[#This Row],[Total Revenue + Open]]/Table1[[#This Row],[Qty]]</f>
        <v>2.955223880597015</v>
      </c>
    </row>
    <row r="12874" spans="1:12" hidden="1">
      <c r="A12874" t="s">
        <v>710</v>
      </c>
      <c r="B12874" t="s">
        <v>351</v>
      </c>
      <c r="C12874" t="s">
        <v>351</v>
      </c>
      <c r="D12874" t="s">
        <v>741</v>
      </c>
      <c r="E12874" t="s">
        <v>15</v>
      </c>
      <c r="F12874" t="s">
        <v>201</v>
      </c>
      <c r="G12874" t="s">
        <v>202</v>
      </c>
      <c r="H12874" s="1">
        <v>2021</v>
      </c>
      <c r="I12874" s="2">
        <v>1005</v>
      </c>
      <c r="J12874" s="3">
        <v>2970</v>
      </c>
      <c r="K12874">
        <f>Table1[[#This Row],[Total Revenue + Open]]/Table1[[#This Row],[Qty]]</f>
        <v>2.955223880597015</v>
      </c>
      <c r="L12874">
        <f>Table1[[#This Row],[Total Revenue + Open]]/Table1[[#This Row],[Qty]]</f>
        <v>2.955223880597015</v>
      </c>
    </row>
    <row r="12875" spans="1:12" hidden="1">
      <c r="A12875" t="s">
        <v>710</v>
      </c>
      <c r="B12875" t="s">
        <v>351</v>
      </c>
      <c r="C12875" t="s">
        <v>351</v>
      </c>
      <c r="D12875" t="s">
        <v>741</v>
      </c>
      <c r="E12875" t="s">
        <v>15</v>
      </c>
      <c r="F12875" t="s">
        <v>201</v>
      </c>
      <c r="G12875" t="s">
        <v>202</v>
      </c>
      <c r="H12875" s="1">
        <v>2021</v>
      </c>
      <c r="I12875" s="2">
        <v>6940</v>
      </c>
      <c r="J12875" s="3">
        <v>20493</v>
      </c>
      <c r="K12875">
        <f>Table1[[#This Row],[Total Revenue + Open]]/Table1[[#This Row],[Qty]]</f>
        <v>2.9528818443804035</v>
      </c>
      <c r="L12875">
        <f>Table1[[#This Row],[Total Revenue + Open]]/Table1[[#This Row],[Qty]]</f>
        <v>2.9528818443804035</v>
      </c>
    </row>
    <row r="12876" spans="1:12" hidden="1">
      <c r="A12876" t="s">
        <v>710</v>
      </c>
      <c r="B12876" t="s">
        <v>351</v>
      </c>
      <c r="C12876" t="s">
        <v>351</v>
      </c>
      <c r="D12876" t="s">
        <v>741</v>
      </c>
      <c r="E12876" t="s">
        <v>15</v>
      </c>
      <c r="F12876" t="s">
        <v>201</v>
      </c>
      <c r="G12876" t="s">
        <v>202</v>
      </c>
      <c r="H12876" s="1">
        <v>2021</v>
      </c>
      <c r="I12876" s="2">
        <v>4820</v>
      </c>
      <c r="J12876" s="3">
        <v>14256</v>
      </c>
      <c r="K12876">
        <f>Table1[[#This Row],[Total Revenue + Open]]/Table1[[#This Row],[Qty]]</f>
        <v>2.957676348547718</v>
      </c>
      <c r="L12876">
        <f>Table1[[#This Row],[Total Revenue + Open]]/Table1[[#This Row],[Qty]]</f>
        <v>2.957676348547718</v>
      </c>
    </row>
    <row r="12877" spans="1:12" hidden="1">
      <c r="A12877" t="s">
        <v>710</v>
      </c>
      <c r="B12877" t="s">
        <v>351</v>
      </c>
      <c r="C12877" t="s">
        <v>351</v>
      </c>
      <c r="D12877" t="s">
        <v>741</v>
      </c>
      <c r="E12877" t="s">
        <v>15</v>
      </c>
      <c r="F12877" t="s">
        <v>201</v>
      </c>
      <c r="G12877" t="s">
        <v>202</v>
      </c>
      <c r="H12877" s="1">
        <v>2021</v>
      </c>
      <c r="I12877" s="2">
        <v>5830</v>
      </c>
      <c r="J12877" s="3">
        <v>17226</v>
      </c>
      <c r="K12877">
        <f>Table1[[#This Row],[Total Revenue + Open]]/Table1[[#This Row],[Qty]]</f>
        <v>2.9547169811320755</v>
      </c>
      <c r="L12877">
        <f>Table1[[#This Row],[Total Revenue + Open]]/Table1[[#This Row],[Qty]]</f>
        <v>2.9547169811320755</v>
      </c>
    </row>
    <row r="12878" spans="1:12" hidden="1">
      <c r="A12878" t="s">
        <v>710</v>
      </c>
      <c r="B12878" t="s">
        <v>351</v>
      </c>
      <c r="C12878" t="s">
        <v>351</v>
      </c>
      <c r="D12878" t="s">
        <v>741</v>
      </c>
      <c r="E12878" t="s">
        <v>15</v>
      </c>
      <c r="F12878" t="s">
        <v>201</v>
      </c>
      <c r="G12878" t="s">
        <v>202</v>
      </c>
      <c r="H12878" s="1">
        <v>2022</v>
      </c>
      <c r="I12878" s="2">
        <v>5830</v>
      </c>
      <c r="J12878" s="3">
        <v>17226</v>
      </c>
      <c r="K12878">
        <f>Table1[[#This Row],[Total Revenue + Open]]/Table1[[#This Row],[Qty]]</f>
        <v>2.9547169811320755</v>
      </c>
      <c r="L12878">
        <f>Table1[[#This Row],[Total Revenue + Open]]/Table1[[#This Row],[Qty]]</f>
        <v>2.9547169811320755</v>
      </c>
    </row>
    <row r="12879" spans="1:12" hidden="1">
      <c r="A12879" t="s">
        <v>710</v>
      </c>
      <c r="B12879" t="s">
        <v>351</v>
      </c>
      <c r="C12879" t="s">
        <v>351</v>
      </c>
      <c r="D12879" t="s">
        <v>741</v>
      </c>
      <c r="E12879" t="s">
        <v>15</v>
      </c>
      <c r="F12879" t="s">
        <v>201</v>
      </c>
      <c r="G12879" t="s">
        <v>203</v>
      </c>
      <c r="H12879" s="1">
        <v>2020</v>
      </c>
      <c r="I12879" s="2">
        <v>6835</v>
      </c>
      <c r="J12879" s="3">
        <v>20196</v>
      </c>
      <c r="K12879">
        <f>Table1[[#This Row],[Total Revenue + Open]]/Table1[[#This Row],[Qty]]</f>
        <v>2.9547915142648136</v>
      </c>
      <c r="L12879">
        <f>Table1[[#This Row],[Total Revenue + Open]]/Table1[[#This Row],[Qty]]</f>
        <v>2.9547915142648136</v>
      </c>
    </row>
    <row r="12880" spans="1:12" hidden="1">
      <c r="A12880" t="s">
        <v>710</v>
      </c>
      <c r="B12880" t="s">
        <v>351</v>
      </c>
      <c r="C12880" t="s">
        <v>351</v>
      </c>
      <c r="D12880" t="s">
        <v>741</v>
      </c>
      <c r="E12880" t="s">
        <v>15</v>
      </c>
      <c r="F12880" t="s">
        <v>201</v>
      </c>
      <c r="G12880" t="s">
        <v>203</v>
      </c>
      <c r="H12880" s="1">
        <v>2020</v>
      </c>
      <c r="I12880" s="2">
        <v>7640</v>
      </c>
      <c r="J12880" s="3">
        <v>22572</v>
      </c>
      <c r="K12880">
        <f>Table1[[#This Row],[Total Revenue + Open]]/Table1[[#This Row],[Qty]]</f>
        <v>2.9544502617801047</v>
      </c>
      <c r="L12880">
        <f>Table1[[#This Row],[Total Revenue + Open]]/Table1[[#This Row],[Qty]]</f>
        <v>2.9544502617801047</v>
      </c>
    </row>
    <row r="12881" spans="1:12" hidden="1">
      <c r="A12881" t="s">
        <v>710</v>
      </c>
      <c r="B12881" t="s">
        <v>351</v>
      </c>
      <c r="C12881" t="s">
        <v>351</v>
      </c>
      <c r="D12881" t="s">
        <v>741</v>
      </c>
      <c r="E12881" t="s">
        <v>15</v>
      </c>
      <c r="F12881" t="s">
        <v>201</v>
      </c>
      <c r="G12881" t="s">
        <v>203</v>
      </c>
      <c r="H12881" s="1">
        <v>2020</v>
      </c>
      <c r="I12881" s="2">
        <v>13065</v>
      </c>
      <c r="J12881" s="3">
        <v>38610</v>
      </c>
      <c r="K12881">
        <f>Table1[[#This Row],[Total Revenue + Open]]/Table1[[#This Row],[Qty]]</f>
        <v>2.955223880597015</v>
      </c>
      <c r="L12881">
        <f>Table1[[#This Row],[Total Revenue + Open]]/Table1[[#This Row],[Qty]]</f>
        <v>2.955223880597015</v>
      </c>
    </row>
    <row r="12882" spans="1:12" hidden="1">
      <c r="A12882" t="s">
        <v>710</v>
      </c>
      <c r="B12882" t="s">
        <v>351</v>
      </c>
      <c r="C12882" t="s">
        <v>351</v>
      </c>
      <c r="D12882" t="s">
        <v>741</v>
      </c>
      <c r="E12882" t="s">
        <v>15</v>
      </c>
      <c r="F12882" t="s">
        <v>201</v>
      </c>
      <c r="G12882" t="s">
        <v>203</v>
      </c>
      <c r="H12882" s="1">
        <v>2020</v>
      </c>
      <c r="I12882" s="2">
        <v>1005</v>
      </c>
      <c r="J12882" s="3">
        <v>2970</v>
      </c>
      <c r="K12882">
        <f>Table1[[#This Row],[Total Revenue + Open]]/Table1[[#This Row],[Qty]]</f>
        <v>2.955223880597015</v>
      </c>
      <c r="L12882">
        <f>Table1[[#This Row],[Total Revenue + Open]]/Table1[[#This Row],[Qty]]</f>
        <v>2.955223880597015</v>
      </c>
    </row>
    <row r="12883" spans="1:12" hidden="1">
      <c r="A12883" t="s">
        <v>710</v>
      </c>
      <c r="B12883" t="s">
        <v>351</v>
      </c>
      <c r="C12883" t="s">
        <v>351</v>
      </c>
      <c r="D12883" t="s">
        <v>741</v>
      </c>
      <c r="E12883" t="s">
        <v>15</v>
      </c>
      <c r="F12883" t="s">
        <v>201</v>
      </c>
      <c r="G12883" t="s">
        <v>203</v>
      </c>
      <c r="H12883" s="1">
        <v>2021</v>
      </c>
      <c r="I12883" s="2">
        <v>1005</v>
      </c>
      <c r="J12883" s="3">
        <v>2970</v>
      </c>
      <c r="K12883">
        <f>Table1[[#This Row],[Total Revenue + Open]]/Table1[[#This Row],[Qty]]</f>
        <v>2.955223880597015</v>
      </c>
      <c r="L12883">
        <f>Table1[[#This Row],[Total Revenue + Open]]/Table1[[#This Row],[Qty]]</f>
        <v>2.955223880597015</v>
      </c>
    </row>
    <row r="12884" spans="1:12" hidden="1">
      <c r="A12884" t="s">
        <v>710</v>
      </c>
      <c r="B12884" t="s">
        <v>351</v>
      </c>
      <c r="C12884" t="s">
        <v>351</v>
      </c>
      <c r="D12884" t="s">
        <v>741</v>
      </c>
      <c r="E12884" t="s">
        <v>15</v>
      </c>
      <c r="F12884" t="s">
        <v>201</v>
      </c>
      <c r="G12884" t="s">
        <v>203</v>
      </c>
      <c r="H12884" s="1">
        <v>2021</v>
      </c>
      <c r="I12884" s="2">
        <v>6940</v>
      </c>
      <c r="J12884" s="3">
        <v>20493</v>
      </c>
      <c r="K12884">
        <f>Table1[[#This Row],[Total Revenue + Open]]/Table1[[#This Row],[Qty]]</f>
        <v>2.9528818443804035</v>
      </c>
      <c r="L12884">
        <f>Table1[[#This Row],[Total Revenue + Open]]/Table1[[#This Row],[Qty]]</f>
        <v>2.9528818443804035</v>
      </c>
    </row>
    <row r="12885" spans="1:12" hidden="1">
      <c r="A12885" t="s">
        <v>710</v>
      </c>
      <c r="B12885" t="s">
        <v>351</v>
      </c>
      <c r="C12885" t="s">
        <v>351</v>
      </c>
      <c r="D12885" t="s">
        <v>741</v>
      </c>
      <c r="E12885" t="s">
        <v>15</v>
      </c>
      <c r="F12885" t="s">
        <v>201</v>
      </c>
      <c r="G12885" t="s">
        <v>203</v>
      </c>
      <c r="H12885" s="1">
        <v>2021</v>
      </c>
      <c r="I12885" s="2">
        <v>4820</v>
      </c>
      <c r="J12885" s="3">
        <v>14256</v>
      </c>
      <c r="K12885">
        <f>Table1[[#This Row],[Total Revenue + Open]]/Table1[[#This Row],[Qty]]</f>
        <v>2.957676348547718</v>
      </c>
      <c r="L12885">
        <f>Table1[[#This Row],[Total Revenue + Open]]/Table1[[#This Row],[Qty]]</f>
        <v>2.957676348547718</v>
      </c>
    </row>
    <row r="12886" spans="1:12" hidden="1">
      <c r="A12886" t="s">
        <v>710</v>
      </c>
      <c r="B12886" t="s">
        <v>351</v>
      </c>
      <c r="C12886" t="s">
        <v>351</v>
      </c>
      <c r="D12886" t="s">
        <v>741</v>
      </c>
      <c r="E12886" t="s">
        <v>15</v>
      </c>
      <c r="F12886" t="s">
        <v>201</v>
      </c>
      <c r="G12886" t="s">
        <v>203</v>
      </c>
      <c r="H12886" s="1">
        <v>2021</v>
      </c>
      <c r="I12886" s="2">
        <v>5830</v>
      </c>
      <c r="J12886" s="3">
        <v>17226</v>
      </c>
      <c r="K12886">
        <f>Table1[[#This Row],[Total Revenue + Open]]/Table1[[#This Row],[Qty]]</f>
        <v>2.9547169811320755</v>
      </c>
      <c r="L12886">
        <f>Table1[[#This Row],[Total Revenue + Open]]/Table1[[#This Row],[Qty]]</f>
        <v>2.9547169811320755</v>
      </c>
    </row>
    <row r="12887" spans="1:12" hidden="1">
      <c r="A12887" t="s">
        <v>710</v>
      </c>
      <c r="B12887" t="s">
        <v>351</v>
      </c>
      <c r="C12887" t="s">
        <v>351</v>
      </c>
      <c r="D12887" t="s">
        <v>741</v>
      </c>
      <c r="E12887" t="s">
        <v>15</v>
      </c>
      <c r="F12887" t="s">
        <v>201</v>
      </c>
      <c r="G12887" t="s">
        <v>203</v>
      </c>
      <c r="H12887" s="1">
        <v>2022</v>
      </c>
      <c r="I12887" s="2">
        <v>5830</v>
      </c>
      <c r="J12887" s="3">
        <v>17226</v>
      </c>
      <c r="K12887">
        <f>Table1[[#This Row],[Total Revenue + Open]]/Table1[[#This Row],[Qty]]</f>
        <v>2.9547169811320755</v>
      </c>
      <c r="L12887">
        <f>Table1[[#This Row],[Total Revenue + Open]]/Table1[[#This Row],[Qty]]</f>
        <v>2.9547169811320755</v>
      </c>
    </row>
    <row r="12888" spans="1:12" hidden="1">
      <c r="A12888" t="s">
        <v>710</v>
      </c>
      <c r="B12888" t="s">
        <v>351</v>
      </c>
      <c r="C12888" t="s">
        <v>351</v>
      </c>
      <c r="D12888" t="s">
        <v>741</v>
      </c>
      <c r="E12888" t="s">
        <v>15</v>
      </c>
      <c r="F12888" t="s">
        <v>204</v>
      </c>
      <c r="G12888" t="s">
        <v>205</v>
      </c>
      <c r="H12888" s="1">
        <v>2021</v>
      </c>
      <c r="I12888" s="2">
        <v>3015</v>
      </c>
      <c r="J12888" s="3">
        <v>8160</v>
      </c>
      <c r="K12888">
        <f>Table1[[#This Row],[Total Revenue + Open]]/Table1[[#This Row],[Qty]]</f>
        <v>2.7064676616915424</v>
      </c>
      <c r="L12888">
        <f>Table1[[#This Row],[Total Revenue + Open]]/Table1[[#This Row],[Qty]]</f>
        <v>2.7064676616915424</v>
      </c>
    </row>
    <row r="12889" spans="1:12" hidden="1">
      <c r="A12889" t="s">
        <v>710</v>
      </c>
      <c r="B12889" t="s">
        <v>351</v>
      </c>
      <c r="C12889" t="s">
        <v>351</v>
      </c>
      <c r="D12889" t="s">
        <v>741</v>
      </c>
      <c r="E12889" t="s">
        <v>15</v>
      </c>
      <c r="F12889" t="s">
        <v>204</v>
      </c>
      <c r="G12889" t="s">
        <v>205</v>
      </c>
      <c r="H12889" s="1">
        <v>2021</v>
      </c>
      <c r="I12889" s="2">
        <v>1510</v>
      </c>
      <c r="J12889" s="3">
        <v>4080</v>
      </c>
      <c r="K12889">
        <f>Table1[[#This Row],[Total Revenue + Open]]/Table1[[#This Row],[Qty]]</f>
        <v>2.7019867549668874</v>
      </c>
      <c r="L12889">
        <f>Table1[[#This Row],[Total Revenue + Open]]/Table1[[#This Row],[Qty]]</f>
        <v>2.7019867549668874</v>
      </c>
    </row>
    <row r="12890" spans="1:12" hidden="1">
      <c r="A12890" t="s">
        <v>710</v>
      </c>
      <c r="B12890" t="s">
        <v>351</v>
      </c>
      <c r="C12890" t="s">
        <v>351</v>
      </c>
      <c r="D12890" t="s">
        <v>741</v>
      </c>
      <c r="E12890" t="s">
        <v>15</v>
      </c>
      <c r="F12890" t="s">
        <v>204</v>
      </c>
      <c r="G12890" t="s">
        <v>206</v>
      </c>
      <c r="H12890" s="1">
        <v>2021</v>
      </c>
      <c r="I12890" s="2">
        <v>3015</v>
      </c>
      <c r="J12890" s="3">
        <v>8160</v>
      </c>
      <c r="K12890">
        <f>Table1[[#This Row],[Total Revenue + Open]]/Table1[[#This Row],[Qty]]</f>
        <v>2.7064676616915424</v>
      </c>
      <c r="L12890">
        <f>Table1[[#This Row],[Total Revenue + Open]]/Table1[[#This Row],[Qty]]</f>
        <v>2.7064676616915424</v>
      </c>
    </row>
    <row r="12891" spans="1:12" hidden="1">
      <c r="A12891" t="s">
        <v>710</v>
      </c>
      <c r="B12891" t="s">
        <v>351</v>
      </c>
      <c r="C12891" t="s">
        <v>351</v>
      </c>
      <c r="D12891" t="s">
        <v>741</v>
      </c>
      <c r="E12891" t="s">
        <v>15</v>
      </c>
      <c r="F12891" t="s">
        <v>204</v>
      </c>
      <c r="G12891" t="s">
        <v>206</v>
      </c>
      <c r="H12891" s="1">
        <v>2021</v>
      </c>
      <c r="I12891" s="2">
        <v>1510</v>
      </c>
      <c r="J12891" s="3">
        <v>4080</v>
      </c>
      <c r="K12891">
        <f>Table1[[#This Row],[Total Revenue + Open]]/Table1[[#This Row],[Qty]]</f>
        <v>2.7019867549668874</v>
      </c>
      <c r="L12891">
        <f>Table1[[#This Row],[Total Revenue + Open]]/Table1[[#This Row],[Qty]]</f>
        <v>2.7019867549668874</v>
      </c>
    </row>
    <row r="12892" spans="1:12" hidden="1">
      <c r="A12892" t="s">
        <v>710</v>
      </c>
      <c r="B12892" t="s">
        <v>351</v>
      </c>
      <c r="C12892" t="s">
        <v>351</v>
      </c>
      <c r="D12892" t="s">
        <v>741</v>
      </c>
      <c r="E12892" t="s">
        <v>15</v>
      </c>
      <c r="F12892" t="s">
        <v>207</v>
      </c>
      <c r="G12892" t="s">
        <v>208</v>
      </c>
      <c r="H12892" s="1">
        <v>2021</v>
      </c>
      <c r="I12892" s="2">
        <v>1005</v>
      </c>
      <c r="J12892" s="3">
        <v>4870</v>
      </c>
      <c r="K12892">
        <f>Table1[[#This Row],[Total Revenue + Open]]/Table1[[#This Row],[Qty]]</f>
        <v>4.8457711442786069</v>
      </c>
      <c r="L12892">
        <f>Table1[[#This Row],[Total Revenue + Open]]/Table1[[#This Row],[Qty]]</f>
        <v>4.8457711442786069</v>
      </c>
    </row>
    <row r="12893" spans="1:12" hidden="1">
      <c r="A12893" t="s">
        <v>710</v>
      </c>
      <c r="B12893" t="s">
        <v>351</v>
      </c>
      <c r="C12893" t="s">
        <v>351</v>
      </c>
      <c r="D12893" t="s">
        <v>741</v>
      </c>
      <c r="E12893" t="s">
        <v>15</v>
      </c>
      <c r="F12893" t="s">
        <v>207</v>
      </c>
      <c r="G12893" t="s">
        <v>208</v>
      </c>
      <c r="H12893" s="1">
        <v>2021</v>
      </c>
      <c r="I12893" s="2">
        <v>1005</v>
      </c>
      <c r="J12893" s="3">
        <v>4870</v>
      </c>
      <c r="K12893">
        <f>Table1[[#This Row],[Total Revenue + Open]]/Table1[[#This Row],[Qty]]</f>
        <v>4.8457711442786069</v>
      </c>
      <c r="L12893">
        <f>Table1[[#This Row],[Total Revenue + Open]]/Table1[[#This Row],[Qty]]</f>
        <v>4.8457711442786069</v>
      </c>
    </row>
    <row r="12894" spans="1:12" hidden="1">
      <c r="A12894" t="s">
        <v>710</v>
      </c>
      <c r="B12894" t="s">
        <v>351</v>
      </c>
      <c r="C12894" t="s">
        <v>351</v>
      </c>
      <c r="D12894" t="s">
        <v>741</v>
      </c>
      <c r="E12894" t="s">
        <v>15</v>
      </c>
      <c r="F12894" t="s">
        <v>207</v>
      </c>
      <c r="G12894" t="s">
        <v>208</v>
      </c>
      <c r="H12894" s="1">
        <v>2022</v>
      </c>
      <c r="I12894" s="2">
        <v>1005</v>
      </c>
      <c r="J12894" s="3">
        <v>4870</v>
      </c>
      <c r="K12894">
        <f>Table1[[#This Row],[Total Revenue + Open]]/Table1[[#This Row],[Qty]]</f>
        <v>4.8457711442786069</v>
      </c>
      <c r="L12894">
        <f>Table1[[#This Row],[Total Revenue + Open]]/Table1[[#This Row],[Qty]]</f>
        <v>4.8457711442786069</v>
      </c>
    </row>
    <row r="12895" spans="1:12" hidden="1">
      <c r="A12895" t="s">
        <v>710</v>
      </c>
      <c r="B12895" t="s">
        <v>351</v>
      </c>
      <c r="C12895" t="s">
        <v>351</v>
      </c>
      <c r="D12895" t="s">
        <v>741</v>
      </c>
      <c r="E12895" t="s">
        <v>15</v>
      </c>
      <c r="F12895" t="s">
        <v>207</v>
      </c>
      <c r="G12895" t="s">
        <v>208</v>
      </c>
      <c r="H12895" s="1">
        <v>2022</v>
      </c>
      <c r="I12895" s="2">
        <v>1610</v>
      </c>
      <c r="J12895" s="3">
        <v>7792</v>
      </c>
      <c r="K12895">
        <f>Table1[[#This Row],[Total Revenue + Open]]/Table1[[#This Row],[Qty]]</f>
        <v>4.8397515527950308</v>
      </c>
      <c r="L12895">
        <f>Table1[[#This Row],[Total Revenue + Open]]/Table1[[#This Row],[Qty]]</f>
        <v>4.8397515527950308</v>
      </c>
    </row>
    <row r="12896" spans="1:12" hidden="1">
      <c r="A12896" t="s">
        <v>710</v>
      </c>
      <c r="B12896" t="s">
        <v>351</v>
      </c>
      <c r="C12896" t="s">
        <v>351</v>
      </c>
      <c r="D12896" t="s">
        <v>741</v>
      </c>
      <c r="E12896" t="s">
        <v>15</v>
      </c>
      <c r="F12896" t="s">
        <v>207</v>
      </c>
      <c r="G12896" t="s">
        <v>209</v>
      </c>
      <c r="H12896" s="1">
        <v>2021</v>
      </c>
      <c r="I12896" s="2">
        <v>1005</v>
      </c>
      <c r="J12896" s="3">
        <v>4870</v>
      </c>
      <c r="K12896">
        <f>Table1[[#This Row],[Total Revenue + Open]]/Table1[[#This Row],[Qty]]</f>
        <v>4.8457711442786069</v>
      </c>
      <c r="L12896">
        <f>Table1[[#This Row],[Total Revenue + Open]]/Table1[[#This Row],[Qty]]</f>
        <v>4.8457711442786069</v>
      </c>
    </row>
    <row r="12897" spans="1:12" hidden="1">
      <c r="A12897" t="s">
        <v>710</v>
      </c>
      <c r="B12897" t="s">
        <v>351</v>
      </c>
      <c r="C12897" t="s">
        <v>351</v>
      </c>
      <c r="D12897" t="s">
        <v>741</v>
      </c>
      <c r="E12897" t="s">
        <v>15</v>
      </c>
      <c r="F12897" t="s">
        <v>207</v>
      </c>
      <c r="G12897" t="s">
        <v>209</v>
      </c>
      <c r="H12897" s="1">
        <v>2021</v>
      </c>
      <c r="I12897" s="2">
        <v>1005</v>
      </c>
      <c r="J12897" s="3">
        <v>4870</v>
      </c>
      <c r="K12897">
        <f>Table1[[#This Row],[Total Revenue + Open]]/Table1[[#This Row],[Qty]]</f>
        <v>4.8457711442786069</v>
      </c>
      <c r="L12897">
        <f>Table1[[#This Row],[Total Revenue + Open]]/Table1[[#This Row],[Qty]]</f>
        <v>4.8457711442786069</v>
      </c>
    </row>
    <row r="12898" spans="1:12" hidden="1">
      <c r="A12898" t="s">
        <v>710</v>
      </c>
      <c r="B12898" t="s">
        <v>351</v>
      </c>
      <c r="C12898" t="s">
        <v>351</v>
      </c>
      <c r="D12898" t="s">
        <v>741</v>
      </c>
      <c r="E12898" t="s">
        <v>15</v>
      </c>
      <c r="F12898" t="s">
        <v>207</v>
      </c>
      <c r="G12898" t="s">
        <v>209</v>
      </c>
      <c r="H12898" s="1">
        <v>2022</v>
      </c>
      <c r="I12898" s="2">
        <v>1005</v>
      </c>
      <c r="J12898" s="3">
        <v>4870</v>
      </c>
      <c r="K12898">
        <f>Table1[[#This Row],[Total Revenue + Open]]/Table1[[#This Row],[Qty]]</f>
        <v>4.8457711442786069</v>
      </c>
      <c r="L12898">
        <f>Table1[[#This Row],[Total Revenue + Open]]/Table1[[#This Row],[Qty]]</f>
        <v>4.8457711442786069</v>
      </c>
    </row>
    <row r="12899" spans="1:12" hidden="1">
      <c r="A12899" t="s">
        <v>710</v>
      </c>
      <c r="B12899" t="s">
        <v>351</v>
      </c>
      <c r="C12899" t="s">
        <v>351</v>
      </c>
      <c r="D12899" t="s">
        <v>741</v>
      </c>
      <c r="E12899" t="s">
        <v>15</v>
      </c>
      <c r="F12899" t="s">
        <v>207</v>
      </c>
      <c r="G12899" t="s">
        <v>209</v>
      </c>
      <c r="H12899" s="1">
        <v>2022</v>
      </c>
      <c r="I12899" s="2">
        <v>1610</v>
      </c>
      <c r="J12899" s="3">
        <v>7792</v>
      </c>
      <c r="K12899">
        <f>Table1[[#This Row],[Total Revenue + Open]]/Table1[[#This Row],[Qty]]</f>
        <v>4.8397515527950308</v>
      </c>
      <c r="L12899">
        <f>Table1[[#This Row],[Total Revenue + Open]]/Table1[[#This Row],[Qty]]</f>
        <v>4.8397515527950308</v>
      </c>
    </row>
    <row r="12900" spans="1:12" hidden="1">
      <c r="A12900" t="s">
        <v>710</v>
      </c>
      <c r="B12900" t="s">
        <v>351</v>
      </c>
      <c r="C12900" t="s">
        <v>351</v>
      </c>
      <c r="D12900" t="s">
        <v>753</v>
      </c>
      <c r="E12900" t="s">
        <v>15</v>
      </c>
      <c r="F12900" t="s">
        <v>128</v>
      </c>
      <c r="G12900" t="s">
        <v>364</v>
      </c>
      <c r="H12900" s="1">
        <v>2021</v>
      </c>
      <c r="I12900" s="2">
        <v>1060</v>
      </c>
      <c r="J12900" s="3">
        <v>3139.5</v>
      </c>
      <c r="K12900">
        <f>Table1[[#This Row],[Total Revenue + Open]]/Table1[[#This Row],[Qty]]</f>
        <v>2.9617924528301889</v>
      </c>
      <c r="L12900">
        <f>Table1[[#This Row],[Total Revenue + Open]]/Table1[[#This Row],[Qty]]</f>
        <v>2.9617924528301889</v>
      </c>
    </row>
    <row r="12901" spans="1:12" hidden="1">
      <c r="A12901" t="s">
        <v>710</v>
      </c>
      <c r="B12901" t="s">
        <v>351</v>
      </c>
      <c r="C12901" t="s">
        <v>351</v>
      </c>
      <c r="D12901" t="s">
        <v>753</v>
      </c>
      <c r="E12901" t="s">
        <v>15</v>
      </c>
      <c r="F12901" t="s">
        <v>128</v>
      </c>
      <c r="G12901" t="s">
        <v>369</v>
      </c>
      <c r="H12901" s="1">
        <v>2021</v>
      </c>
      <c r="I12901" s="2">
        <v>1060</v>
      </c>
      <c r="J12901" s="3">
        <v>3139.5</v>
      </c>
      <c r="K12901">
        <f>Table1[[#This Row],[Total Revenue + Open]]/Table1[[#This Row],[Qty]]</f>
        <v>2.9617924528301889</v>
      </c>
      <c r="L12901">
        <f>Table1[[#This Row],[Total Revenue + Open]]/Table1[[#This Row],[Qty]]</f>
        <v>2.9617924528301889</v>
      </c>
    </row>
    <row r="12902" spans="1:12" hidden="1">
      <c r="A12902" t="s">
        <v>710</v>
      </c>
      <c r="B12902" t="s">
        <v>351</v>
      </c>
      <c r="C12902" t="s">
        <v>351</v>
      </c>
      <c r="D12902" t="s">
        <v>753</v>
      </c>
      <c r="E12902" t="s">
        <v>15</v>
      </c>
      <c r="F12902" t="s">
        <v>31</v>
      </c>
      <c r="G12902" t="s">
        <v>66</v>
      </c>
      <c r="H12902" s="1">
        <v>2018</v>
      </c>
      <c r="I12902" s="2">
        <v>2190</v>
      </c>
      <c r="J12902" s="3">
        <v>5372.25</v>
      </c>
      <c r="K12902">
        <f>Table1[[#This Row],[Total Revenue + Open]]/Table1[[#This Row],[Qty]]</f>
        <v>2.4530821917808221</v>
      </c>
      <c r="L12902">
        <f>Table1[[#This Row],[Total Revenue + Open]]/Table1[[#This Row],[Qty]]</f>
        <v>2.4530821917808221</v>
      </c>
    </row>
    <row r="12903" spans="1:12" hidden="1">
      <c r="A12903" t="s">
        <v>710</v>
      </c>
      <c r="B12903" t="s">
        <v>351</v>
      </c>
      <c r="C12903" t="s">
        <v>351</v>
      </c>
      <c r="D12903" t="s">
        <v>753</v>
      </c>
      <c r="E12903" t="s">
        <v>15</v>
      </c>
      <c r="F12903" t="s">
        <v>31</v>
      </c>
      <c r="G12903" t="s">
        <v>66</v>
      </c>
      <c r="H12903" s="1">
        <v>2018</v>
      </c>
      <c r="I12903" s="2">
        <v>2415</v>
      </c>
      <c r="J12903" s="3">
        <v>5928</v>
      </c>
      <c r="K12903">
        <f>Table1[[#This Row],[Total Revenue + Open]]/Table1[[#This Row],[Qty]]</f>
        <v>2.4546583850931678</v>
      </c>
      <c r="L12903">
        <f>Table1[[#This Row],[Total Revenue + Open]]/Table1[[#This Row],[Qty]]</f>
        <v>2.4546583850931678</v>
      </c>
    </row>
    <row r="12904" spans="1:12" hidden="1">
      <c r="A12904" t="s">
        <v>710</v>
      </c>
      <c r="B12904" t="s">
        <v>351</v>
      </c>
      <c r="C12904" t="s">
        <v>351</v>
      </c>
      <c r="D12904" t="s">
        <v>753</v>
      </c>
      <c r="E12904" t="s">
        <v>15</v>
      </c>
      <c r="F12904" t="s">
        <v>31</v>
      </c>
      <c r="G12904" t="s">
        <v>66</v>
      </c>
      <c r="H12904" s="1">
        <v>2018</v>
      </c>
      <c r="I12904" s="2">
        <v>900</v>
      </c>
      <c r="J12904" s="3">
        <v>2223</v>
      </c>
      <c r="K12904">
        <f>Table1[[#This Row],[Total Revenue + Open]]/Table1[[#This Row],[Qty]]</f>
        <v>2.4700000000000002</v>
      </c>
      <c r="L12904">
        <f>Table1[[#This Row],[Total Revenue + Open]]/Table1[[#This Row],[Qty]]</f>
        <v>2.4700000000000002</v>
      </c>
    </row>
    <row r="12905" spans="1:12" hidden="1">
      <c r="A12905" t="s">
        <v>710</v>
      </c>
      <c r="B12905" t="s">
        <v>351</v>
      </c>
      <c r="C12905" t="s">
        <v>351</v>
      </c>
      <c r="D12905" t="s">
        <v>754</v>
      </c>
      <c r="E12905" t="s">
        <v>15</v>
      </c>
      <c r="F12905" t="s">
        <v>31</v>
      </c>
      <c r="G12905" t="s">
        <v>32</v>
      </c>
      <c r="H12905" s="1">
        <v>2022</v>
      </c>
      <c r="I12905" s="2">
        <v>0</v>
      </c>
      <c r="J12905" s="3">
        <v>3087.5</v>
      </c>
      <c r="K12905" t="e">
        <f>Table1[[#This Row],[Total Revenue + Open]]/Table1[[#This Row],[Qty]]</f>
        <v>#DIV/0!</v>
      </c>
      <c r="L12905" t="e">
        <f>Table1[[#This Row],[Total Revenue + Open]]/Table1[[#This Row],[Qty]]</f>
        <v>#DIV/0!</v>
      </c>
    </row>
    <row r="12906" spans="1:12" hidden="1">
      <c r="A12906" t="s">
        <v>710</v>
      </c>
      <c r="B12906" t="s">
        <v>351</v>
      </c>
      <c r="C12906" t="s">
        <v>351</v>
      </c>
      <c r="D12906" t="s">
        <v>754</v>
      </c>
      <c r="E12906" t="s">
        <v>15</v>
      </c>
      <c r="F12906" t="s">
        <v>31</v>
      </c>
      <c r="G12906" t="s">
        <v>33</v>
      </c>
      <c r="H12906" s="1">
        <v>2022</v>
      </c>
      <c r="I12906" s="2">
        <v>0</v>
      </c>
      <c r="J12906" s="3">
        <v>3087.5</v>
      </c>
      <c r="K12906" t="e">
        <f>Table1[[#This Row],[Total Revenue + Open]]/Table1[[#This Row],[Qty]]</f>
        <v>#DIV/0!</v>
      </c>
      <c r="L12906" t="e">
        <f>Table1[[#This Row],[Total Revenue + Open]]/Table1[[#This Row],[Qty]]</f>
        <v>#DIV/0!</v>
      </c>
    </row>
    <row r="12907" spans="1:12" hidden="1">
      <c r="A12907" t="s">
        <v>710</v>
      </c>
      <c r="B12907" t="s">
        <v>351</v>
      </c>
      <c r="C12907" t="s">
        <v>351</v>
      </c>
      <c r="D12907" t="s">
        <v>754</v>
      </c>
      <c r="E12907" t="s">
        <v>15</v>
      </c>
      <c r="F12907" t="s">
        <v>31</v>
      </c>
      <c r="G12907" t="s">
        <v>66</v>
      </c>
      <c r="H12907" s="1">
        <v>2020</v>
      </c>
      <c r="I12907" s="2">
        <v>2415</v>
      </c>
      <c r="J12907" s="3">
        <v>5928</v>
      </c>
      <c r="K12907">
        <f>Table1[[#This Row],[Total Revenue + Open]]/Table1[[#This Row],[Qty]]</f>
        <v>2.4546583850931678</v>
      </c>
      <c r="L12907">
        <f>Table1[[#This Row],[Total Revenue + Open]]/Table1[[#This Row],[Qty]]</f>
        <v>2.4546583850931678</v>
      </c>
    </row>
    <row r="12908" spans="1:12" hidden="1">
      <c r="A12908" t="s">
        <v>710</v>
      </c>
      <c r="B12908" t="s">
        <v>351</v>
      </c>
      <c r="C12908" t="s">
        <v>351</v>
      </c>
      <c r="D12908" t="s">
        <v>754</v>
      </c>
      <c r="E12908" t="s">
        <v>15</v>
      </c>
      <c r="F12908" t="s">
        <v>31</v>
      </c>
      <c r="G12908" t="s">
        <v>66</v>
      </c>
      <c r="H12908" s="1">
        <v>2021</v>
      </c>
      <c r="I12908" s="2">
        <v>2515</v>
      </c>
      <c r="J12908" s="3">
        <v>6175</v>
      </c>
      <c r="K12908">
        <f>Table1[[#This Row],[Total Revenue + Open]]/Table1[[#This Row],[Qty]]</f>
        <v>2.4552683896620278</v>
      </c>
      <c r="L12908">
        <f>Table1[[#This Row],[Total Revenue + Open]]/Table1[[#This Row],[Qty]]</f>
        <v>2.4552683896620278</v>
      </c>
    </row>
    <row r="12909" spans="1:12" hidden="1">
      <c r="A12909" t="s">
        <v>710</v>
      </c>
      <c r="B12909" t="s">
        <v>351</v>
      </c>
      <c r="C12909" t="s">
        <v>351</v>
      </c>
      <c r="D12909" t="s">
        <v>755</v>
      </c>
      <c r="E12909" t="s">
        <v>15</v>
      </c>
      <c r="F12909" t="s">
        <v>123</v>
      </c>
      <c r="G12909" t="s">
        <v>756</v>
      </c>
      <c r="H12909" s="1">
        <v>2017</v>
      </c>
      <c r="I12909" s="2">
        <v>1005</v>
      </c>
      <c r="J12909" s="3">
        <v>2750</v>
      </c>
      <c r="K12909">
        <f>Table1[[#This Row],[Total Revenue + Open]]/Table1[[#This Row],[Qty]]</f>
        <v>2.7363184079601992</v>
      </c>
      <c r="L12909">
        <f>Table1[[#This Row],[Total Revenue + Open]]/Table1[[#This Row],[Qty]]</f>
        <v>2.7363184079601992</v>
      </c>
    </row>
    <row r="12910" spans="1:12" hidden="1">
      <c r="A12910" t="s">
        <v>710</v>
      </c>
      <c r="B12910" t="s">
        <v>351</v>
      </c>
      <c r="C12910" t="s">
        <v>351</v>
      </c>
      <c r="D12910" t="s">
        <v>755</v>
      </c>
      <c r="E12910" t="s">
        <v>15</v>
      </c>
      <c r="F12910" t="s">
        <v>123</v>
      </c>
      <c r="G12910" t="s">
        <v>756</v>
      </c>
      <c r="H12910" s="1">
        <v>2017</v>
      </c>
      <c r="I12910" s="2">
        <v>1005</v>
      </c>
      <c r="J12910" s="3">
        <v>2750</v>
      </c>
      <c r="K12910">
        <f>Table1[[#This Row],[Total Revenue + Open]]/Table1[[#This Row],[Qty]]</f>
        <v>2.7363184079601992</v>
      </c>
      <c r="L12910">
        <f>Table1[[#This Row],[Total Revenue + Open]]/Table1[[#This Row],[Qty]]</f>
        <v>2.7363184079601992</v>
      </c>
    </row>
    <row r="12911" spans="1:12" hidden="1">
      <c r="A12911" t="s">
        <v>710</v>
      </c>
      <c r="B12911" t="s">
        <v>351</v>
      </c>
      <c r="C12911" t="s">
        <v>351</v>
      </c>
      <c r="D12911" t="s">
        <v>755</v>
      </c>
      <c r="E12911" t="s">
        <v>15</v>
      </c>
      <c r="F12911" t="s">
        <v>123</v>
      </c>
      <c r="G12911" t="s">
        <v>756</v>
      </c>
      <c r="H12911" s="1">
        <v>2017</v>
      </c>
      <c r="I12911" s="2">
        <v>2515</v>
      </c>
      <c r="J12911" s="3">
        <v>6875</v>
      </c>
      <c r="K12911">
        <f>Table1[[#This Row],[Total Revenue + Open]]/Table1[[#This Row],[Qty]]</f>
        <v>2.7335984095427435</v>
      </c>
      <c r="L12911">
        <f>Table1[[#This Row],[Total Revenue + Open]]/Table1[[#This Row],[Qty]]</f>
        <v>2.7335984095427435</v>
      </c>
    </row>
    <row r="12912" spans="1:12" hidden="1">
      <c r="A12912" t="s">
        <v>710</v>
      </c>
      <c r="B12912" t="s">
        <v>351</v>
      </c>
      <c r="C12912" t="s">
        <v>351</v>
      </c>
      <c r="D12912" t="s">
        <v>755</v>
      </c>
      <c r="E12912" t="s">
        <v>15</v>
      </c>
      <c r="F12912" t="s">
        <v>123</v>
      </c>
      <c r="G12912" t="s">
        <v>756</v>
      </c>
      <c r="H12912" s="1">
        <v>2017</v>
      </c>
      <c r="I12912" s="2">
        <v>1510</v>
      </c>
      <c r="J12912" s="3">
        <v>4125</v>
      </c>
      <c r="K12912">
        <f>Table1[[#This Row],[Total Revenue + Open]]/Table1[[#This Row],[Qty]]</f>
        <v>2.7317880794701987</v>
      </c>
      <c r="L12912">
        <f>Table1[[#This Row],[Total Revenue + Open]]/Table1[[#This Row],[Qty]]</f>
        <v>2.7317880794701987</v>
      </c>
    </row>
    <row r="12913" spans="1:12" hidden="1">
      <c r="A12913" t="s">
        <v>710</v>
      </c>
      <c r="B12913" t="s">
        <v>351</v>
      </c>
      <c r="C12913" t="s">
        <v>351</v>
      </c>
      <c r="D12913" t="s">
        <v>755</v>
      </c>
      <c r="E12913" t="s">
        <v>15</v>
      </c>
      <c r="F12913" t="s">
        <v>123</v>
      </c>
      <c r="G12913" t="s">
        <v>756</v>
      </c>
      <c r="H12913" s="1">
        <v>2018</v>
      </c>
      <c r="I12913" s="2">
        <v>1510</v>
      </c>
      <c r="J12913" s="3">
        <v>4125</v>
      </c>
      <c r="K12913">
        <f>Table1[[#This Row],[Total Revenue + Open]]/Table1[[#This Row],[Qty]]</f>
        <v>2.7317880794701987</v>
      </c>
      <c r="L12913">
        <f>Table1[[#This Row],[Total Revenue + Open]]/Table1[[#This Row],[Qty]]</f>
        <v>2.7317880794701987</v>
      </c>
    </row>
    <row r="12914" spans="1:12" hidden="1">
      <c r="A12914" t="s">
        <v>710</v>
      </c>
      <c r="B12914" t="s">
        <v>351</v>
      </c>
      <c r="C12914" t="s">
        <v>351</v>
      </c>
      <c r="D12914" t="s">
        <v>755</v>
      </c>
      <c r="E12914" t="s">
        <v>15</v>
      </c>
      <c r="F12914" t="s">
        <v>123</v>
      </c>
      <c r="G12914" t="s">
        <v>756</v>
      </c>
      <c r="H12914" s="1">
        <v>2018</v>
      </c>
      <c r="I12914" s="2">
        <v>3015</v>
      </c>
      <c r="J12914" s="3">
        <v>8250</v>
      </c>
      <c r="K12914">
        <f>Table1[[#This Row],[Total Revenue + Open]]/Table1[[#This Row],[Qty]]</f>
        <v>2.7363184079601992</v>
      </c>
      <c r="L12914">
        <f>Table1[[#This Row],[Total Revenue + Open]]/Table1[[#This Row],[Qty]]</f>
        <v>2.7363184079601992</v>
      </c>
    </row>
    <row r="12915" spans="1:12" hidden="1">
      <c r="A12915" t="s">
        <v>710</v>
      </c>
      <c r="B12915" t="s">
        <v>351</v>
      </c>
      <c r="C12915" t="s">
        <v>351</v>
      </c>
      <c r="D12915" t="s">
        <v>755</v>
      </c>
      <c r="E12915" t="s">
        <v>15</v>
      </c>
      <c r="F12915" t="s">
        <v>123</v>
      </c>
      <c r="G12915" t="s">
        <v>756</v>
      </c>
      <c r="H12915" s="1">
        <v>2018</v>
      </c>
      <c r="I12915" s="2">
        <v>1005</v>
      </c>
      <c r="J12915" s="3">
        <v>2750</v>
      </c>
      <c r="K12915">
        <f>Table1[[#This Row],[Total Revenue + Open]]/Table1[[#This Row],[Qty]]</f>
        <v>2.7363184079601992</v>
      </c>
      <c r="L12915">
        <f>Table1[[#This Row],[Total Revenue + Open]]/Table1[[#This Row],[Qty]]</f>
        <v>2.7363184079601992</v>
      </c>
    </row>
    <row r="12916" spans="1:12" hidden="1">
      <c r="A12916" t="s">
        <v>710</v>
      </c>
      <c r="B12916" t="s">
        <v>351</v>
      </c>
      <c r="C12916" t="s">
        <v>351</v>
      </c>
      <c r="D12916" t="s">
        <v>755</v>
      </c>
      <c r="E12916" t="s">
        <v>15</v>
      </c>
      <c r="F12916" t="s">
        <v>123</v>
      </c>
      <c r="G12916" t="s">
        <v>757</v>
      </c>
      <c r="H12916" s="1">
        <v>2017</v>
      </c>
      <c r="I12916" s="2">
        <v>1005</v>
      </c>
      <c r="J12916" s="3">
        <v>2750</v>
      </c>
      <c r="K12916">
        <f>Table1[[#This Row],[Total Revenue + Open]]/Table1[[#This Row],[Qty]]</f>
        <v>2.7363184079601992</v>
      </c>
      <c r="L12916">
        <f>Table1[[#This Row],[Total Revenue + Open]]/Table1[[#This Row],[Qty]]</f>
        <v>2.7363184079601992</v>
      </c>
    </row>
    <row r="12917" spans="1:12" hidden="1">
      <c r="A12917" t="s">
        <v>710</v>
      </c>
      <c r="B12917" t="s">
        <v>351</v>
      </c>
      <c r="C12917" t="s">
        <v>351</v>
      </c>
      <c r="D12917" t="s">
        <v>755</v>
      </c>
      <c r="E12917" t="s">
        <v>15</v>
      </c>
      <c r="F12917" t="s">
        <v>123</v>
      </c>
      <c r="G12917" t="s">
        <v>757</v>
      </c>
      <c r="H12917" s="1">
        <v>2017</v>
      </c>
      <c r="I12917" s="2">
        <v>1005</v>
      </c>
      <c r="J12917" s="3">
        <v>2750</v>
      </c>
      <c r="K12917">
        <f>Table1[[#This Row],[Total Revenue + Open]]/Table1[[#This Row],[Qty]]</f>
        <v>2.7363184079601992</v>
      </c>
      <c r="L12917">
        <f>Table1[[#This Row],[Total Revenue + Open]]/Table1[[#This Row],[Qty]]</f>
        <v>2.7363184079601992</v>
      </c>
    </row>
    <row r="12918" spans="1:12" hidden="1">
      <c r="A12918" t="s">
        <v>710</v>
      </c>
      <c r="B12918" t="s">
        <v>351</v>
      </c>
      <c r="C12918" t="s">
        <v>351</v>
      </c>
      <c r="D12918" t="s">
        <v>755</v>
      </c>
      <c r="E12918" t="s">
        <v>15</v>
      </c>
      <c r="F12918" t="s">
        <v>123</v>
      </c>
      <c r="G12918" t="s">
        <v>757</v>
      </c>
      <c r="H12918" s="1">
        <v>2017</v>
      </c>
      <c r="I12918" s="2">
        <v>2515</v>
      </c>
      <c r="J12918" s="3">
        <v>6875</v>
      </c>
      <c r="K12918">
        <f>Table1[[#This Row],[Total Revenue + Open]]/Table1[[#This Row],[Qty]]</f>
        <v>2.7335984095427435</v>
      </c>
      <c r="L12918">
        <f>Table1[[#This Row],[Total Revenue + Open]]/Table1[[#This Row],[Qty]]</f>
        <v>2.7335984095427435</v>
      </c>
    </row>
    <row r="12919" spans="1:12" hidden="1">
      <c r="A12919" t="s">
        <v>710</v>
      </c>
      <c r="B12919" t="s">
        <v>351</v>
      </c>
      <c r="C12919" t="s">
        <v>351</v>
      </c>
      <c r="D12919" t="s">
        <v>755</v>
      </c>
      <c r="E12919" t="s">
        <v>15</v>
      </c>
      <c r="F12919" t="s">
        <v>123</v>
      </c>
      <c r="G12919" t="s">
        <v>757</v>
      </c>
      <c r="H12919" s="1">
        <v>2017</v>
      </c>
      <c r="I12919" s="2">
        <v>1510</v>
      </c>
      <c r="J12919" s="3">
        <v>4125</v>
      </c>
      <c r="K12919">
        <f>Table1[[#This Row],[Total Revenue + Open]]/Table1[[#This Row],[Qty]]</f>
        <v>2.7317880794701987</v>
      </c>
      <c r="L12919">
        <f>Table1[[#This Row],[Total Revenue + Open]]/Table1[[#This Row],[Qty]]</f>
        <v>2.7317880794701987</v>
      </c>
    </row>
    <row r="12920" spans="1:12" hidden="1">
      <c r="A12920" t="s">
        <v>710</v>
      </c>
      <c r="B12920" t="s">
        <v>351</v>
      </c>
      <c r="C12920" t="s">
        <v>351</v>
      </c>
      <c r="D12920" t="s">
        <v>755</v>
      </c>
      <c r="E12920" t="s">
        <v>15</v>
      </c>
      <c r="F12920" t="s">
        <v>123</v>
      </c>
      <c r="G12920" t="s">
        <v>757</v>
      </c>
      <c r="H12920" s="1">
        <v>2018</v>
      </c>
      <c r="I12920" s="2">
        <v>1510</v>
      </c>
      <c r="J12920" s="3">
        <v>4125</v>
      </c>
      <c r="K12920">
        <f>Table1[[#This Row],[Total Revenue + Open]]/Table1[[#This Row],[Qty]]</f>
        <v>2.7317880794701987</v>
      </c>
      <c r="L12920">
        <f>Table1[[#This Row],[Total Revenue + Open]]/Table1[[#This Row],[Qty]]</f>
        <v>2.7317880794701987</v>
      </c>
    </row>
    <row r="12921" spans="1:12" hidden="1">
      <c r="A12921" t="s">
        <v>710</v>
      </c>
      <c r="B12921" t="s">
        <v>351</v>
      </c>
      <c r="C12921" t="s">
        <v>351</v>
      </c>
      <c r="D12921" t="s">
        <v>755</v>
      </c>
      <c r="E12921" t="s">
        <v>15</v>
      </c>
      <c r="F12921" t="s">
        <v>123</v>
      </c>
      <c r="G12921" t="s">
        <v>757</v>
      </c>
      <c r="H12921" s="1">
        <v>2018</v>
      </c>
      <c r="I12921" s="2">
        <v>3015</v>
      </c>
      <c r="J12921" s="3">
        <v>8250</v>
      </c>
      <c r="K12921">
        <f>Table1[[#This Row],[Total Revenue + Open]]/Table1[[#This Row],[Qty]]</f>
        <v>2.7363184079601992</v>
      </c>
      <c r="L12921">
        <f>Table1[[#This Row],[Total Revenue + Open]]/Table1[[#This Row],[Qty]]</f>
        <v>2.7363184079601992</v>
      </c>
    </row>
    <row r="12922" spans="1:12" hidden="1">
      <c r="A12922" t="s">
        <v>710</v>
      </c>
      <c r="B12922" t="s">
        <v>351</v>
      </c>
      <c r="C12922" t="s">
        <v>351</v>
      </c>
      <c r="D12922" t="s">
        <v>755</v>
      </c>
      <c r="E12922" t="s">
        <v>15</v>
      </c>
      <c r="F12922" t="s">
        <v>123</v>
      </c>
      <c r="G12922" t="s">
        <v>757</v>
      </c>
      <c r="H12922" s="1">
        <v>2018</v>
      </c>
      <c r="I12922" s="2">
        <v>1005</v>
      </c>
      <c r="J12922" s="3">
        <v>2750</v>
      </c>
      <c r="K12922">
        <f>Table1[[#This Row],[Total Revenue + Open]]/Table1[[#This Row],[Qty]]</f>
        <v>2.7363184079601992</v>
      </c>
      <c r="L12922">
        <f>Table1[[#This Row],[Total Revenue + Open]]/Table1[[#This Row],[Qty]]</f>
        <v>2.7363184079601992</v>
      </c>
    </row>
    <row r="12923" spans="1:12" hidden="1">
      <c r="A12923" t="s">
        <v>710</v>
      </c>
      <c r="B12923" t="s">
        <v>351</v>
      </c>
      <c r="C12923" t="s">
        <v>351</v>
      </c>
      <c r="D12923" t="s">
        <v>755</v>
      </c>
      <c r="E12923" t="s">
        <v>15</v>
      </c>
      <c r="F12923" t="s">
        <v>128</v>
      </c>
      <c r="G12923" t="s">
        <v>758</v>
      </c>
      <c r="H12923" s="1">
        <v>2017</v>
      </c>
      <c r="I12923" s="2">
        <v>300</v>
      </c>
      <c r="J12923" s="3">
        <v>897</v>
      </c>
      <c r="K12923">
        <f>Table1[[#This Row],[Total Revenue + Open]]/Table1[[#This Row],[Qty]]</f>
        <v>2.99</v>
      </c>
      <c r="L12923">
        <f>Table1[[#This Row],[Total Revenue + Open]]/Table1[[#This Row],[Qty]]</f>
        <v>2.99</v>
      </c>
    </row>
    <row r="12924" spans="1:12" hidden="1">
      <c r="A12924" t="s">
        <v>710</v>
      </c>
      <c r="B12924" t="s">
        <v>351</v>
      </c>
      <c r="C12924" t="s">
        <v>351</v>
      </c>
      <c r="D12924" t="s">
        <v>755</v>
      </c>
      <c r="E12924" t="s">
        <v>15</v>
      </c>
      <c r="F12924" t="s">
        <v>128</v>
      </c>
      <c r="G12924" t="s">
        <v>758</v>
      </c>
      <c r="H12924" s="1">
        <v>2017</v>
      </c>
      <c r="I12924" s="2">
        <v>300</v>
      </c>
      <c r="J12924" s="3">
        <v>897</v>
      </c>
      <c r="K12924">
        <f>Table1[[#This Row],[Total Revenue + Open]]/Table1[[#This Row],[Qty]]</f>
        <v>2.99</v>
      </c>
      <c r="L12924">
        <f>Table1[[#This Row],[Total Revenue + Open]]/Table1[[#This Row],[Qty]]</f>
        <v>2.99</v>
      </c>
    </row>
    <row r="12925" spans="1:12" hidden="1">
      <c r="A12925" t="s">
        <v>710</v>
      </c>
      <c r="B12925" t="s">
        <v>351</v>
      </c>
      <c r="C12925" t="s">
        <v>351</v>
      </c>
      <c r="D12925" t="s">
        <v>755</v>
      </c>
      <c r="E12925" t="s">
        <v>15</v>
      </c>
      <c r="F12925" t="s">
        <v>128</v>
      </c>
      <c r="G12925" t="s">
        <v>758</v>
      </c>
      <c r="H12925" s="1">
        <v>2018</v>
      </c>
      <c r="I12925" s="2">
        <v>200</v>
      </c>
      <c r="J12925" s="3">
        <v>598</v>
      </c>
      <c r="K12925">
        <f>Table1[[#This Row],[Total Revenue + Open]]/Table1[[#This Row],[Qty]]</f>
        <v>2.99</v>
      </c>
      <c r="L12925">
        <f>Table1[[#This Row],[Total Revenue + Open]]/Table1[[#This Row],[Qty]]</f>
        <v>2.99</v>
      </c>
    </row>
    <row r="12926" spans="1:12" hidden="1">
      <c r="A12926" t="s">
        <v>710</v>
      </c>
      <c r="B12926" t="s">
        <v>351</v>
      </c>
      <c r="C12926" t="s">
        <v>351</v>
      </c>
      <c r="D12926" t="s">
        <v>755</v>
      </c>
      <c r="E12926" t="s">
        <v>15</v>
      </c>
      <c r="F12926" t="s">
        <v>128</v>
      </c>
      <c r="G12926" t="s">
        <v>758</v>
      </c>
      <c r="H12926" s="1">
        <v>2018</v>
      </c>
      <c r="I12926" s="2">
        <v>200</v>
      </c>
      <c r="J12926" s="3">
        <v>598</v>
      </c>
      <c r="K12926">
        <f>Table1[[#This Row],[Total Revenue + Open]]/Table1[[#This Row],[Qty]]</f>
        <v>2.99</v>
      </c>
      <c r="L12926">
        <f>Table1[[#This Row],[Total Revenue + Open]]/Table1[[#This Row],[Qty]]</f>
        <v>2.99</v>
      </c>
    </row>
    <row r="12927" spans="1:12" hidden="1">
      <c r="A12927" t="s">
        <v>710</v>
      </c>
      <c r="B12927" t="s">
        <v>351</v>
      </c>
      <c r="C12927" t="s">
        <v>351</v>
      </c>
      <c r="D12927" t="s">
        <v>755</v>
      </c>
      <c r="E12927" t="s">
        <v>15</v>
      </c>
      <c r="F12927" t="s">
        <v>128</v>
      </c>
      <c r="G12927" t="s">
        <v>758</v>
      </c>
      <c r="H12927" s="1">
        <v>2018</v>
      </c>
      <c r="I12927" s="2">
        <v>500</v>
      </c>
      <c r="J12927" s="3">
        <v>1495</v>
      </c>
      <c r="K12927">
        <f>Table1[[#This Row],[Total Revenue + Open]]/Table1[[#This Row],[Qty]]</f>
        <v>2.99</v>
      </c>
      <c r="L12927">
        <f>Table1[[#This Row],[Total Revenue + Open]]/Table1[[#This Row],[Qty]]</f>
        <v>2.99</v>
      </c>
    </row>
    <row r="12928" spans="1:12" hidden="1">
      <c r="A12928" t="s">
        <v>710</v>
      </c>
      <c r="B12928" t="s">
        <v>351</v>
      </c>
      <c r="C12928" t="s">
        <v>351</v>
      </c>
      <c r="D12928" t="s">
        <v>755</v>
      </c>
      <c r="E12928" t="s">
        <v>15</v>
      </c>
      <c r="F12928" t="s">
        <v>128</v>
      </c>
      <c r="G12928" t="s">
        <v>726</v>
      </c>
      <c r="H12928" s="1">
        <v>2017</v>
      </c>
      <c r="I12928" s="2">
        <v>700</v>
      </c>
      <c r="J12928" s="3">
        <v>2093</v>
      </c>
      <c r="K12928">
        <f>Table1[[#This Row],[Total Revenue + Open]]/Table1[[#This Row],[Qty]]</f>
        <v>2.99</v>
      </c>
      <c r="L12928">
        <f>Table1[[#This Row],[Total Revenue + Open]]/Table1[[#This Row],[Qty]]</f>
        <v>2.99</v>
      </c>
    </row>
    <row r="12929" spans="1:12" hidden="1">
      <c r="A12929" t="s">
        <v>710</v>
      </c>
      <c r="B12929" t="s">
        <v>351</v>
      </c>
      <c r="C12929" t="s">
        <v>351</v>
      </c>
      <c r="D12929" t="s">
        <v>755</v>
      </c>
      <c r="E12929" t="s">
        <v>15</v>
      </c>
      <c r="F12929" t="s">
        <v>128</v>
      </c>
      <c r="G12929" t="s">
        <v>726</v>
      </c>
      <c r="H12929" s="1">
        <v>2017</v>
      </c>
      <c r="I12929" s="2">
        <v>200</v>
      </c>
      <c r="J12929" s="3">
        <v>598</v>
      </c>
      <c r="K12929">
        <f>Table1[[#This Row],[Total Revenue + Open]]/Table1[[#This Row],[Qty]]</f>
        <v>2.99</v>
      </c>
      <c r="L12929">
        <f>Table1[[#This Row],[Total Revenue + Open]]/Table1[[#This Row],[Qty]]</f>
        <v>2.99</v>
      </c>
    </row>
    <row r="12930" spans="1:12" hidden="1">
      <c r="A12930" t="s">
        <v>710</v>
      </c>
      <c r="B12930" t="s">
        <v>351</v>
      </c>
      <c r="C12930" t="s">
        <v>351</v>
      </c>
      <c r="D12930" t="s">
        <v>755</v>
      </c>
      <c r="E12930" t="s">
        <v>15</v>
      </c>
      <c r="F12930" t="s">
        <v>128</v>
      </c>
      <c r="G12930" t="s">
        <v>726</v>
      </c>
      <c r="H12930" s="1">
        <v>2018</v>
      </c>
      <c r="I12930" s="2">
        <v>300</v>
      </c>
      <c r="J12930" s="3">
        <v>897</v>
      </c>
      <c r="K12930">
        <f>Table1[[#This Row],[Total Revenue + Open]]/Table1[[#This Row],[Qty]]</f>
        <v>2.99</v>
      </c>
      <c r="L12930">
        <f>Table1[[#This Row],[Total Revenue + Open]]/Table1[[#This Row],[Qty]]</f>
        <v>2.99</v>
      </c>
    </row>
    <row r="12931" spans="1:12" hidden="1">
      <c r="A12931" t="s">
        <v>710</v>
      </c>
      <c r="B12931" t="s">
        <v>351</v>
      </c>
      <c r="C12931" t="s">
        <v>351</v>
      </c>
      <c r="D12931" t="s">
        <v>755</v>
      </c>
      <c r="E12931" t="s">
        <v>15</v>
      </c>
      <c r="F12931" t="s">
        <v>128</v>
      </c>
      <c r="G12931" t="s">
        <v>726</v>
      </c>
      <c r="H12931" s="1">
        <v>2018</v>
      </c>
      <c r="I12931" s="2">
        <v>700</v>
      </c>
      <c r="J12931" s="3">
        <v>2093</v>
      </c>
      <c r="K12931">
        <f>Table1[[#This Row],[Total Revenue + Open]]/Table1[[#This Row],[Qty]]</f>
        <v>2.99</v>
      </c>
      <c r="L12931">
        <f>Table1[[#This Row],[Total Revenue + Open]]/Table1[[#This Row],[Qty]]</f>
        <v>2.99</v>
      </c>
    </row>
    <row r="12932" spans="1:12" hidden="1">
      <c r="A12932" t="s">
        <v>710</v>
      </c>
      <c r="B12932" t="s">
        <v>351</v>
      </c>
      <c r="C12932" t="s">
        <v>351</v>
      </c>
      <c r="D12932" t="s">
        <v>755</v>
      </c>
      <c r="E12932" t="s">
        <v>15</v>
      </c>
      <c r="F12932" t="s">
        <v>128</v>
      </c>
      <c r="G12932" t="s">
        <v>726</v>
      </c>
      <c r="H12932" s="1">
        <v>2018</v>
      </c>
      <c r="I12932" s="2">
        <v>700</v>
      </c>
      <c r="J12932" s="3">
        <v>2093</v>
      </c>
      <c r="K12932">
        <f>Table1[[#This Row],[Total Revenue + Open]]/Table1[[#This Row],[Qty]]</f>
        <v>2.99</v>
      </c>
      <c r="L12932">
        <f>Table1[[#This Row],[Total Revenue + Open]]/Table1[[#This Row],[Qty]]</f>
        <v>2.99</v>
      </c>
    </row>
    <row r="12933" spans="1:12" hidden="1">
      <c r="A12933" t="s">
        <v>710</v>
      </c>
      <c r="B12933" t="s">
        <v>351</v>
      </c>
      <c r="C12933" t="s">
        <v>351</v>
      </c>
      <c r="D12933" t="s">
        <v>755</v>
      </c>
      <c r="E12933" t="s">
        <v>15</v>
      </c>
      <c r="F12933" t="s">
        <v>128</v>
      </c>
      <c r="G12933" t="s">
        <v>726</v>
      </c>
      <c r="H12933" s="1">
        <v>2018</v>
      </c>
      <c r="I12933" s="2">
        <v>1005</v>
      </c>
      <c r="J12933" s="3">
        <v>2990</v>
      </c>
      <c r="K12933">
        <f>Table1[[#This Row],[Total Revenue + Open]]/Table1[[#This Row],[Qty]]</f>
        <v>2.9751243781094527</v>
      </c>
      <c r="L12933">
        <f>Table1[[#This Row],[Total Revenue + Open]]/Table1[[#This Row],[Qty]]</f>
        <v>2.9751243781094527</v>
      </c>
    </row>
    <row r="12934" spans="1:12" hidden="1">
      <c r="A12934" t="s">
        <v>710</v>
      </c>
      <c r="B12934" t="s">
        <v>351</v>
      </c>
      <c r="C12934" t="s">
        <v>351</v>
      </c>
      <c r="D12934" t="s">
        <v>755</v>
      </c>
      <c r="E12934" t="s">
        <v>15</v>
      </c>
      <c r="F12934" t="s">
        <v>128</v>
      </c>
      <c r="G12934" t="s">
        <v>692</v>
      </c>
      <c r="H12934" s="1">
        <v>2017</v>
      </c>
      <c r="I12934" s="2">
        <v>300</v>
      </c>
      <c r="J12934" s="3">
        <v>897</v>
      </c>
      <c r="K12934">
        <f>Table1[[#This Row],[Total Revenue + Open]]/Table1[[#This Row],[Qty]]</f>
        <v>2.99</v>
      </c>
      <c r="L12934">
        <f>Table1[[#This Row],[Total Revenue + Open]]/Table1[[#This Row],[Qty]]</f>
        <v>2.99</v>
      </c>
    </row>
    <row r="12935" spans="1:12" hidden="1">
      <c r="A12935" t="s">
        <v>710</v>
      </c>
      <c r="B12935" t="s">
        <v>351</v>
      </c>
      <c r="C12935" t="s">
        <v>351</v>
      </c>
      <c r="D12935" t="s">
        <v>755</v>
      </c>
      <c r="E12935" t="s">
        <v>15</v>
      </c>
      <c r="F12935" t="s">
        <v>128</v>
      </c>
      <c r="G12935" t="s">
        <v>727</v>
      </c>
      <c r="H12935" s="1">
        <v>2018</v>
      </c>
      <c r="I12935" s="2">
        <v>700</v>
      </c>
      <c r="J12935" s="3">
        <v>2093</v>
      </c>
      <c r="K12935">
        <f>Table1[[#This Row],[Total Revenue + Open]]/Table1[[#This Row],[Qty]]</f>
        <v>2.99</v>
      </c>
      <c r="L12935">
        <f>Table1[[#This Row],[Total Revenue + Open]]/Table1[[#This Row],[Qty]]</f>
        <v>2.99</v>
      </c>
    </row>
    <row r="12936" spans="1:12" hidden="1">
      <c r="A12936" t="s">
        <v>710</v>
      </c>
      <c r="B12936" t="s">
        <v>351</v>
      </c>
      <c r="C12936" t="s">
        <v>351</v>
      </c>
      <c r="D12936" t="s">
        <v>755</v>
      </c>
      <c r="E12936" t="s">
        <v>15</v>
      </c>
      <c r="F12936" t="s">
        <v>128</v>
      </c>
      <c r="G12936" t="s">
        <v>727</v>
      </c>
      <c r="H12936" s="1">
        <v>2018</v>
      </c>
      <c r="I12936" s="2">
        <v>400</v>
      </c>
      <c r="J12936" s="3">
        <v>1196</v>
      </c>
      <c r="K12936">
        <f>Table1[[#This Row],[Total Revenue + Open]]/Table1[[#This Row],[Qty]]</f>
        <v>2.99</v>
      </c>
      <c r="L12936">
        <f>Table1[[#This Row],[Total Revenue + Open]]/Table1[[#This Row],[Qty]]</f>
        <v>2.99</v>
      </c>
    </row>
    <row r="12937" spans="1:12" hidden="1">
      <c r="A12937" t="s">
        <v>710</v>
      </c>
      <c r="B12937" t="s">
        <v>351</v>
      </c>
      <c r="C12937" t="s">
        <v>351</v>
      </c>
      <c r="D12937" t="s">
        <v>755</v>
      </c>
      <c r="E12937" t="s">
        <v>15</v>
      </c>
      <c r="F12937" t="s">
        <v>128</v>
      </c>
      <c r="G12937" t="s">
        <v>727</v>
      </c>
      <c r="H12937" s="1">
        <v>2018</v>
      </c>
      <c r="I12937" s="2">
        <v>600</v>
      </c>
      <c r="J12937" s="3">
        <v>1794</v>
      </c>
      <c r="K12937">
        <f>Table1[[#This Row],[Total Revenue + Open]]/Table1[[#This Row],[Qty]]</f>
        <v>2.99</v>
      </c>
      <c r="L12937">
        <f>Table1[[#This Row],[Total Revenue + Open]]/Table1[[#This Row],[Qty]]</f>
        <v>2.99</v>
      </c>
    </row>
    <row r="12938" spans="1:12" hidden="1">
      <c r="A12938" t="s">
        <v>710</v>
      </c>
      <c r="B12938" t="s">
        <v>351</v>
      </c>
      <c r="C12938" t="s">
        <v>351</v>
      </c>
      <c r="D12938" t="s">
        <v>755</v>
      </c>
      <c r="E12938" t="s">
        <v>15</v>
      </c>
      <c r="F12938" t="s">
        <v>128</v>
      </c>
      <c r="G12938" t="s">
        <v>727</v>
      </c>
      <c r="H12938" s="1">
        <v>2018</v>
      </c>
      <c r="I12938" s="2">
        <v>700</v>
      </c>
      <c r="J12938" s="3">
        <v>2093</v>
      </c>
      <c r="K12938">
        <f>Table1[[#This Row],[Total Revenue + Open]]/Table1[[#This Row],[Qty]]</f>
        <v>2.99</v>
      </c>
      <c r="L12938">
        <f>Table1[[#This Row],[Total Revenue + Open]]/Table1[[#This Row],[Qty]]</f>
        <v>2.99</v>
      </c>
    </row>
    <row r="12939" spans="1:12" hidden="1">
      <c r="A12939" t="s">
        <v>710</v>
      </c>
      <c r="B12939" t="s">
        <v>351</v>
      </c>
      <c r="C12939" t="s">
        <v>351</v>
      </c>
      <c r="D12939" t="s">
        <v>755</v>
      </c>
      <c r="E12939" t="s">
        <v>15</v>
      </c>
      <c r="F12939" t="s">
        <v>128</v>
      </c>
      <c r="G12939" t="s">
        <v>727</v>
      </c>
      <c r="H12939" s="1">
        <v>2018</v>
      </c>
      <c r="I12939" s="2">
        <v>1300</v>
      </c>
      <c r="J12939" s="3">
        <v>3887</v>
      </c>
      <c r="K12939">
        <f>Table1[[#This Row],[Total Revenue + Open]]/Table1[[#This Row],[Qty]]</f>
        <v>2.99</v>
      </c>
      <c r="L12939">
        <f>Table1[[#This Row],[Total Revenue + Open]]/Table1[[#This Row],[Qty]]</f>
        <v>2.99</v>
      </c>
    </row>
    <row r="12940" spans="1:12" hidden="1">
      <c r="A12940" t="s">
        <v>710</v>
      </c>
      <c r="B12940" t="s">
        <v>351</v>
      </c>
      <c r="C12940" t="s">
        <v>351</v>
      </c>
      <c r="D12940" t="s">
        <v>755</v>
      </c>
      <c r="E12940" t="s">
        <v>15</v>
      </c>
      <c r="F12940" t="s">
        <v>128</v>
      </c>
      <c r="G12940" t="s">
        <v>727</v>
      </c>
      <c r="H12940" s="1">
        <v>2019</v>
      </c>
      <c r="I12940" s="2">
        <v>1200</v>
      </c>
      <c r="J12940" s="3">
        <v>3588</v>
      </c>
      <c r="K12940">
        <f>Table1[[#This Row],[Total Revenue + Open]]/Table1[[#This Row],[Qty]]</f>
        <v>2.99</v>
      </c>
      <c r="L12940">
        <f>Table1[[#This Row],[Total Revenue + Open]]/Table1[[#This Row],[Qty]]</f>
        <v>2.99</v>
      </c>
    </row>
    <row r="12941" spans="1:12" hidden="1">
      <c r="A12941" t="s">
        <v>710</v>
      </c>
      <c r="B12941" t="s">
        <v>351</v>
      </c>
      <c r="C12941" t="s">
        <v>351</v>
      </c>
      <c r="D12941" t="s">
        <v>755</v>
      </c>
      <c r="E12941" t="s">
        <v>15</v>
      </c>
      <c r="F12941" t="s">
        <v>128</v>
      </c>
      <c r="G12941" t="s">
        <v>727</v>
      </c>
      <c r="H12941" s="1">
        <v>2019</v>
      </c>
      <c r="I12941" s="2">
        <v>400</v>
      </c>
      <c r="J12941" s="3">
        <v>1196</v>
      </c>
      <c r="K12941">
        <f>Table1[[#This Row],[Total Revenue + Open]]/Table1[[#This Row],[Qty]]</f>
        <v>2.99</v>
      </c>
      <c r="L12941">
        <f>Table1[[#This Row],[Total Revenue + Open]]/Table1[[#This Row],[Qty]]</f>
        <v>2.99</v>
      </c>
    </row>
    <row r="12942" spans="1:12" hidden="1">
      <c r="A12942" t="s">
        <v>710</v>
      </c>
      <c r="B12942" t="s">
        <v>351</v>
      </c>
      <c r="C12942" t="s">
        <v>351</v>
      </c>
      <c r="D12942" t="s">
        <v>755</v>
      </c>
      <c r="E12942" t="s">
        <v>15</v>
      </c>
      <c r="F12942" t="s">
        <v>128</v>
      </c>
      <c r="G12942" t="s">
        <v>727</v>
      </c>
      <c r="H12942" s="1">
        <v>2019</v>
      </c>
      <c r="I12942" s="2">
        <v>2010</v>
      </c>
      <c r="J12942" s="3">
        <v>5980</v>
      </c>
      <c r="K12942">
        <f>Table1[[#This Row],[Total Revenue + Open]]/Table1[[#This Row],[Qty]]</f>
        <v>2.9751243781094527</v>
      </c>
      <c r="L12942">
        <f>Table1[[#This Row],[Total Revenue + Open]]/Table1[[#This Row],[Qty]]</f>
        <v>2.9751243781094527</v>
      </c>
    </row>
    <row r="12943" spans="1:12" hidden="1">
      <c r="A12943" t="s">
        <v>710</v>
      </c>
      <c r="B12943" t="s">
        <v>351</v>
      </c>
      <c r="C12943" t="s">
        <v>351</v>
      </c>
      <c r="D12943" t="s">
        <v>755</v>
      </c>
      <c r="E12943" t="s">
        <v>15</v>
      </c>
      <c r="F12943" t="s">
        <v>128</v>
      </c>
      <c r="G12943" t="s">
        <v>727</v>
      </c>
      <c r="H12943" s="1">
        <v>2019</v>
      </c>
      <c r="I12943" s="2">
        <v>1100</v>
      </c>
      <c r="J12943" s="3">
        <v>3289</v>
      </c>
      <c r="K12943">
        <f>Table1[[#This Row],[Total Revenue + Open]]/Table1[[#This Row],[Qty]]</f>
        <v>2.99</v>
      </c>
      <c r="L12943">
        <f>Table1[[#This Row],[Total Revenue + Open]]/Table1[[#This Row],[Qty]]</f>
        <v>2.99</v>
      </c>
    </row>
    <row r="12944" spans="1:12" hidden="1">
      <c r="A12944" t="s">
        <v>710</v>
      </c>
      <c r="B12944" t="s">
        <v>351</v>
      </c>
      <c r="C12944" t="s">
        <v>351</v>
      </c>
      <c r="D12944" t="s">
        <v>755</v>
      </c>
      <c r="E12944" t="s">
        <v>15</v>
      </c>
      <c r="F12944" t="s">
        <v>128</v>
      </c>
      <c r="G12944" t="s">
        <v>727</v>
      </c>
      <c r="H12944" s="1">
        <v>2019</v>
      </c>
      <c r="I12944" s="2">
        <v>600</v>
      </c>
      <c r="J12944" s="3">
        <v>1794</v>
      </c>
      <c r="K12944">
        <f>Table1[[#This Row],[Total Revenue + Open]]/Table1[[#This Row],[Qty]]</f>
        <v>2.99</v>
      </c>
      <c r="L12944">
        <f>Table1[[#This Row],[Total Revenue + Open]]/Table1[[#This Row],[Qty]]</f>
        <v>2.99</v>
      </c>
    </row>
    <row r="12945" spans="1:12" hidden="1">
      <c r="A12945" t="s">
        <v>710</v>
      </c>
      <c r="B12945" t="s">
        <v>351</v>
      </c>
      <c r="C12945" t="s">
        <v>351</v>
      </c>
      <c r="D12945" t="s">
        <v>755</v>
      </c>
      <c r="E12945" t="s">
        <v>15</v>
      </c>
      <c r="F12945" t="s">
        <v>128</v>
      </c>
      <c r="G12945" t="s">
        <v>727</v>
      </c>
      <c r="H12945" s="1">
        <v>2019</v>
      </c>
      <c r="I12945" s="2">
        <v>1510</v>
      </c>
      <c r="J12945" s="3">
        <v>4485</v>
      </c>
      <c r="K12945">
        <f>Table1[[#This Row],[Total Revenue + Open]]/Table1[[#This Row],[Qty]]</f>
        <v>2.9701986754966887</v>
      </c>
      <c r="L12945">
        <f>Table1[[#This Row],[Total Revenue + Open]]/Table1[[#This Row],[Qty]]</f>
        <v>2.9701986754966887</v>
      </c>
    </row>
    <row r="12946" spans="1:12" hidden="1">
      <c r="A12946" t="s">
        <v>710</v>
      </c>
      <c r="B12946" t="s">
        <v>351</v>
      </c>
      <c r="C12946" t="s">
        <v>351</v>
      </c>
      <c r="D12946" t="s">
        <v>755</v>
      </c>
      <c r="E12946" t="s">
        <v>15</v>
      </c>
      <c r="F12946" t="s">
        <v>128</v>
      </c>
      <c r="G12946" t="s">
        <v>727</v>
      </c>
      <c r="H12946" s="1">
        <v>2019</v>
      </c>
      <c r="I12946" s="2">
        <v>1005</v>
      </c>
      <c r="J12946" s="3">
        <v>2990</v>
      </c>
      <c r="K12946">
        <f>Table1[[#This Row],[Total Revenue + Open]]/Table1[[#This Row],[Qty]]</f>
        <v>2.9751243781094527</v>
      </c>
      <c r="L12946">
        <f>Table1[[#This Row],[Total Revenue + Open]]/Table1[[#This Row],[Qty]]</f>
        <v>2.9751243781094527</v>
      </c>
    </row>
    <row r="12947" spans="1:12" hidden="1">
      <c r="A12947" t="s">
        <v>710</v>
      </c>
      <c r="B12947" t="s">
        <v>351</v>
      </c>
      <c r="C12947" t="s">
        <v>351</v>
      </c>
      <c r="D12947" t="s">
        <v>755</v>
      </c>
      <c r="E12947" t="s">
        <v>15</v>
      </c>
      <c r="F12947" t="s">
        <v>128</v>
      </c>
      <c r="G12947" t="s">
        <v>727</v>
      </c>
      <c r="H12947" s="1">
        <v>2019</v>
      </c>
      <c r="I12947" s="2">
        <v>500</v>
      </c>
      <c r="J12947" s="3">
        <v>1495</v>
      </c>
      <c r="K12947">
        <f>Table1[[#This Row],[Total Revenue + Open]]/Table1[[#This Row],[Qty]]</f>
        <v>2.99</v>
      </c>
      <c r="L12947">
        <f>Table1[[#This Row],[Total Revenue + Open]]/Table1[[#This Row],[Qty]]</f>
        <v>2.99</v>
      </c>
    </row>
    <row r="12948" spans="1:12" hidden="1">
      <c r="A12948" t="s">
        <v>710</v>
      </c>
      <c r="B12948" t="s">
        <v>351</v>
      </c>
      <c r="C12948" t="s">
        <v>351</v>
      </c>
      <c r="D12948" t="s">
        <v>755</v>
      </c>
      <c r="E12948" t="s">
        <v>15</v>
      </c>
      <c r="F12948" t="s">
        <v>128</v>
      </c>
      <c r="G12948" t="s">
        <v>727</v>
      </c>
      <c r="H12948" s="1">
        <v>2019</v>
      </c>
      <c r="I12948" s="2">
        <v>1510</v>
      </c>
      <c r="J12948" s="3">
        <v>4485</v>
      </c>
      <c r="K12948">
        <f>Table1[[#This Row],[Total Revenue + Open]]/Table1[[#This Row],[Qty]]</f>
        <v>2.9701986754966887</v>
      </c>
      <c r="L12948">
        <f>Table1[[#This Row],[Total Revenue + Open]]/Table1[[#This Row],[Qty]]</f>
        <v>2.9701986754966887</v>
      </c>
    </row>
    <row r="12949" spans="1:12" hidden="1">
      <c r="A12949" t="s">
        <v>710</v>
      </c>
      <c r="B12949" t="s">
        <v>351</v>
      </c>
      <c r="C12949" t="s">
        <v>351</v>
      </c>
      <c r="D12949" t="s">
        <v>755</v>
      </c>
      <c r="E12949" t="s">
        <v>15</v>
      </c>
      <c r="F12949" t="s">
        <v>128</v>
      </c>
      <c r="G12949" t="s">
        <v>727</v>
      </c>
      <c r="H12949" s="1">
        <v>2019</v>
      </c>
      <c r="I12949" s="2">
        <v>1300</v>
      </c>
      <c r="J12949" s="3">
        <v>3887</v>
      </c>
      <c r="K12949">
        <f>Table1[[#This Row],[Total Revenue + Open]]/Table1[[#This Row],[Qty]]</f>
        <v>2.99</v>
      </c>
      <c r="L12949">
        <f>Table1[[#This Row],[Total Revenue + Open]]/Table1[[#This Row],[Qty]]</f>
        <v>2.99</v>
      </c>
    </row>
    <row r="12950" spans="1:12" hidden="1">
      <c r="A12950" t="s">
        <v>710</v>
      </c>
      <c r="B12950" t="s">
        <v>351</v>
      </c>
      <c r="C12950" t="s">
        <v>351</v>
      </c>
      <c r="D12950" t="s">
        <v>755</v>
      </c>
      <c r="E12950" t="s">
        <v>15</v>
      </c>
      <c r="F12950" t="s">
        <v>128</v>
      </c>
      <c r="G12950" t="s">
        <v>727</v>
      </c>
      <c r="H12950" s="1">
        <v>2020</v>
      </c>
      <c r="I12950" s="2">
        <v>2010</v>
      </c>
      <c r="J12950" s="3">
        <v>5980</v>
      </c>
      <c r="K12950">
        <f>Table1[[#This Row],[Total Revenue + Open]]/Table1[[#This Row],[Qty]]</f>
        <v>2.9751243781094527</v>
      </c>
      <c r="L12950">
        <f>Table1[[#This Row],[Total Revenue + Open]]/Table1[[#This Row],[Qty]]</f>
        <v>2.9751243781094527</v>
      </c>
    </row>
    <row r="12951" spans="1:12" hidden="1">
      <c r="A12951" t="s">
        <v>710</v>
      </c>
      <c r="B12951" t="s">
        <v>351</v>
      </c>
      <c r="C12951" t="s">
        <v>351</v>
      </c>
      <c r="D12951" t="s">
        <v>755</v>
      </c>
      <c r="E12951" t="s">
        <v>15</v>
      </c>
      <c r="F12951" t="s">
        <v>128</v>
      </c>
      <c r="G12951" t="s">
        <v>727</v>
      </c>
      <c r="H12951" s="1">
        <v>2020</v>
      </c>
      <c r="I12951" s="2">
        <v>1210</v>
      </c>
      <c r="J12951" s="3">
        <v>3588</v>
      </c>
      <c r="K12951">
        <f>Table1[[#This Row],[Total Revenue + Open]]/Table1[[#This Row],[Qty]]</f>
        <v>2.9652892561983473</v>
      </c>
      <c r="L12951">
        <f>Table1[[#This Row],[Total Revenue + Open]]/Table1[[#This Row],[Qty]]</f>
        <v>2.9652892561983473</v>
      </c>
    </row>
    <row r="12952" spans="1:12" hidden="1">
      <c r="A12952" t="s">
        <v>710</v>
      </c>
      <c r="B12952" t="s">
        <v>351</v>
      </c>
      <c r="C12952" t="s">
        <v>351</v>
      </c>
      <c r="D12952" t="s">
        <v>755</v>
      </c>
      <c r="E12952" t="s">
        <v>15</v>
      </c>
      <c r="F12952" t="s">
        <v>128</v>
      </c>
      <c r="G12952" t="s">
        <v>727</v>
      </c>
      <c r="H12952" s="1">
        <v>2020</v>
      </c>
      <c r="I12952" s="2">
        <v>1210</v>
      </c>
      <c r="J12952" s="3">
        <v>3588</v>
      </c>
      <c r="K12952">
        <f>Table1[[#This Row],[Total Revenue + Open]]/Table1[[#This Row],[Qty]]</f>
        <v>2.9652892561983473</v>
      </c>
      <c r="L12952">
        <f>Table1[[#This Row],[Total Revenue + Open]]/Table1[[#This Row],[Qty]]</f>
        <v>2.9652892561983473</v>
      </c>
    </row>
    <row r="12953" spans="1:12" hidden="1">
      <c r="A12953" t="s">
        <v>710</v>
      </c>
      <c r="B12953" t="s">
        <v>351</v>
      </c>
      <c r="C12953" t="s">
        <v>351</v>
      </c>
      <c r="D12953" t="s">
        <v>755</v>
      </c>
      <c r="E12953" t="s">
        <v>15</v>
      </c>
      <c r="F12953" t="s">
        <v>128</v>
      </c>
      <c r="G12953" t="s">
        <v>727</v>
      </c>
      <c r="H12953" s="1">
        <v>2020</v>
      </c>
      <c r="I12953" s="2">
        <v>1810</v>
      </c>
      <c r="J12953" s="3">
        <v>5382</v>
      </c>
      <c r="K12953">
        <f>Table1[[#This Row],[Total Revenue + Open]]/Table1[[#This Row],[Qty]]</f>
        <v>2.9734806629834254</v>
      </c>
      <c r="L12953">
        <f>Table1[[#This Row],[Total Revenue + Open]]/Table1[[#This Row],[Qty]]</f>
        <v>2.9734806629834254</v>
      </c>
    </row>
    <row r="12954" spans="1:12" hidden="1">
      <c r="A12954" t="s">
        <v>710</v>
      </c>
      <c r="B12954" t="s">
        <v>351</v>
      </c>
      <c r="C12954" t="s">
        <v>351</v>
      </c>
      <c r="D12954" t="s">
        <v>755</v>
      </c>
      <c r="E12954" t="s">
        <v>15</v>
      </c>
      <c r="F12954" t="s">
        <v>128</v>
      </c>
      <c r="G12954" t="s">
        <v>727</v>
      </c>
      <c r="H12954" s="1">
        <v>2020</v>
      </c>
      <c r="I12954" s="2">
        <v>2215</v>
      </c>
      <c r="J12954" s="3">
        <v>6578</v>
      </c>
      <c r="K12954">
        <f>Table1[[#This Row],[Total Revenue + Open]]/Table1[[#This Row],[Qty]]</f>
        <v>2.9697516930022574</v>
      </c>
      <c r="L12954">
        <f>Table1[[#This Row],[Total Revenue + Open]]/Table1[[#This Row],[Qty]]</f>
        <v>2.9697516930022574</v>
      </c>
    </row>
    <row r="12955" spans="1:12" hidden="1">
      <c r="A12955" t="s">
        <v>710</v>
      </c>
      <c r="B12955" t="s">
        <v>351</v>
      </c>
      <c r="C12955" t="s">
        <v>351</v>
      </c>
      <c r="D12955" t="s">
        <v>755</v>
      </c>
      <c r="E12955" t="s">
        <v>15</v>
      </c>
      <c r="F12955" t="s">
        <v>128</v>
      </c>
      <c r="G12955" t="s">
        <v>727</v>
      </c>
      <c r="H12955" s="1">
        <v>2020</v>
      </c>
      <c r="I12955" s="2">
        <v>1810</v>
      </c>
      <c r="J12955" s="3">
        <v>5382</v>
      </c>
      <c r="K12955">
        <f>Table1[[#This Row],[Total Revenue + Open]]/Table1[[#This Row],[Qty]]</f>
        <v>2.9734806629834254</v>
      </c>
      <c r="L12955">
        <f>Table1[[#This Row],[Total Revenue + Open]]/Table1[[#This Row],[Qty]]</f>
        <v>2.9734806629834254</v>
      </c>
    </row>
    <row r="12956" spans="1:12" hidden="1">
      <c r="A12956" t="s">
        <v>710</v>
      </c>
      <c r="B12956" t="s">
        <v>351</v>
      </c>
      <c r="C12956" t="s">
        <v>351</v>
      </c>
      <c r="D12956" t="s">
        <v>755</v>
      </c>
      <c r="E12956" t="s">
        <v>15</v>
      </c>
      <c r="F12956" t="s">
        <v>128</v>
      </c>
      <c r="G12956" t="s">
        <v>727</v>
      </c>
      <c r="H12956" s="1">
        <v>2020</v>
      </c>
      <c r="I12956" s="2">
        <v>1510</v>
      </c>
      <c r="J12956" s="3">
        <v>4485</v>
      </c>
      <c r="K12956">
        <f>Table1[[#This Row],[Total Revenue + Open]]/Table1[[#This Row],[Qty]]</f>
        <v>2.9701986754966887</v>
      </c>
      <c r="L12956">
        <f>Table1[[#This Row],[Total Revenue + Open]]/Table1[[#This Row],[Qty]]</f>
        <v>2.9701986754966887</v>
      </c>
    </row>
    <row r="12957" spans="1:12" hidden="1">
      <c r="A12957" t="s">
        <v>710</v>
      </c>
      <c r="B12957" t="s">
        <v>351</v>
      </c>
      <c r="C12957" t="s">
        <v>351</v>
      </c>
      <c r="D12957" t="s">
        <v>755</v>
      </c>
      <c r="E12957" t="s">
        <v>15</v>
      </c>
      <c r="F12957" t="s">
        <v>128</v>
      </c>
      <c r="G12957" t="s">
        <v>727</v>
      </c>
      <c r="H12957" s="1">
        <v>2021</v>
      </c>
      <c r="I12957" s="2">
        <v>550</v>
      </c>
      <c r="J12957" s="3">
        <v>1644.5</v>
      </c>
      <c r="K12957">
        <f>Table1[[#This Row],[Total Revenue + Open]]/Table1[[#This Row],[Qty]]</f>
        <v>2.99</v>
      </c>
      <c r="L12957">
        <f>Table1[[#This Row],[Total Revenue + Open]]/Table1[[#This Row],[Qty]]</f>
        <v>2.99</v>
      </c>
    </row>
    <row r="12958" spans="1:12" hidden="1">
      <c r="A12958" t="s">
        <v>710</v>
      </c>
      <c r="B12958" t="s">
        <v>351</v>
      </c>
      <c r="C12958" t="s">
        <v>351</v>
      </c>
      <c r="D12958" t="s">
        <v>755</v>
      </c>
      <c r="E12958" t="s">
        <v>15</v>
      </c>
      <c r="F12958" t="s">
        <v>128</v>
      </c>
      <c r="G12958" t="s">
        <v>727</v>
      </c>
      <c r="H12958" s="1">
        <v>2021</v>
      </c>
      <c r="I12958" s="2">
        <v>3015</v>
      </c>
      <c r="J12958" s="3">
        <v>8970</v>
      </c>
      <c r="K12958">
        <f>Table1[[#This Row],[Total Revenue + Open]]/Table1[[#This Row],[Qty]]</f>
        <v>2.9751243781094527</v>
      </c>
      <c r="L12958">
        <f>Table1[[#This Row],[Total Revenue + Open]]/Table1[[#This Row],[Qty]]</f>
        <v>2.9751243781094527</v>
      </c>
    </row>
    <row r="12959" spans="1:12" hidden="1">
      <c r="A12959" t="s">
        <v>710</v>
      </c>
      <c r="B12959" t="s">
        <v>351</v>
      </c>
      <c r="C12959" t="s">
        <v>351</v>
      </c>
      <c r="D12959" t="s">
        <v>755</v>
      </c>
      <c r="E12959" t="s">
        <v>15</v>
      </c>
      <c r="F12959" t="s">
        <v>128</v>
      </c>
      <c r="G12959" t="s">
        <v>727</v>
      </c>
      <c r="H12959" s="1">
        <v>2021</v>
      </c>
      <c r="I12959" s="2">
        <v>2515</v>
      </c>
      <c r="J12959" s="3">
        <v>7475</v>
      </c>
      <c r="K12959">
        <f>Table1[[#This Row],[Total Revenue + Open]]/Table1[[#This Row],[Qty]]</f>
        <v>2.9721669980119283</v>
      </c>
      <c r="L12959">
        <f>Table1[[#This Row],[Total Revenue + Open]]/Table1[[#This Row],[Qty]]</f>
        <v>2.9721669980119283</v>
      </c>
    </row>
    <row r="12960" spans="1:12" hidden="1">
      <c r="A12960" t="s">
        <v>710</v>
      </c>
      <c r="B12960" t="s">
        <v>351</v>
      </c>
      <c r="C12960" t="s">
        <v>351</v>
      </c>
      <c r="D12960" t="s">
        <v>755</v>
      </c>
      <c r="E12960" t="s">
        <v>15</v>
      </c>
      <c r="F12960" t="s">
        <v>128</v>
      </c>
      <c r="G12960" t="s">
        <v>727</v>
      </c>
      <c r="H12960" s="1">
        <v>2021</v>
      </c>
      <c r="I12960" s="2">
        <v>2515</v>
      </c>
      <c r="J12960" s="3">
        <v>7475</v>
      </c>
      <c r="K12960">
        <f>Table1[[#This Row],[Total Revenue + Open]]/Table1[[#This Row],[Qty]]</f>
        <v>2.9721669980119283</v>
      </c>
      <c r="L12960">
        <f>Table1[[#This Row],[Total Revenue + Open]]/Table1[[#This Row],[Qty]]</f>
        <v>2.9721669980119283</v>
      </c>
    </row>
    <row r="12961" spans="1:12" hidden="1">
      <c r="A12961" t="s">
        <v>710</v>
      </c>
      <c r="B12961" t="s">
        <v>351</v>
      </c>
      <c r="C12961" t="s">
        <v>351</v>
      </c>
      <c r="D12961" t="s">
        <v>755</v>
      </c>
      <c r="E12961" t="s">
        <v>15</v>
      </c>
      <c r="F12961" t="s">
        <v>128</v>
      </c>
      <c r="G12961" t="s">
        <v>392</v>
      </c>
      <c r="H12961" s="1">
        <v>2018</v>
      </c>
      <c r="I12961" s="2">
        <v>3570</v>
      </c>
      <c r="J12961" s="3">
        <v>10614.5</v>
      </c>
      <c r="K12961">
        <f>Table1[[#This Row],[Total Revenue + Open]]/Table1[[#This Row],[Qty]]</f>
        <v>2.9732492997198881</v>
      </c>
      <c r="L12961">
        <f>Table1[[#This Row],[Total Revenue + Open]]/Table1[[#This Row],[Qty]]</f>
        <v>2.9732492997198881</v>
      </c>
    </row>
    <row r="12962" spans="1:12" hidden="1">
      <c r="A12962" t="s">
        <v>710</v>
      </c>
      <c r="B12962" t="s">
        <v>351</v>
      </c>
      <c r="C12962" t="s">
        <v>351</v>
      </c>
      <c r="D12962" t="s">
        <v>755</v>
      </c>
      <c r="E12962" t="s">
        <v>15</v>
      </c>
      <c r="F12962" t="s">
        <v>128</v>
      </c>
      <c r="G12962" t="s">
        <v>392</v>
      </c>
      <c r="H12962" s="1">
        <v>2018</v>
      </c>
      <c r="I12962" s="2">
        <v>150</v>
      </c>
      <c r="J12962" s="3">
        <v>448.5</v>
      </c>
      <c r="K12962">
        <f>Table1[[#This Row],[Total Revenue + Open]]/Table1[[#This Row],[Qty]]</f>
        <v>2.99</v>
      </c>
      <c r="L12962">
        <f>Table1[[#This Row],[Total Revenue + Open]]/Table1[[#This Row],[Qty]]</f>
        <v>2.99</v>
      </c>
    </row>
    <row r="12963" spans="1:12" hidden="1">
      <c r="A12963" t="s">
        <v>710</v>
      </c>
      <c r="B12963" t="s">
        <v>351</v>
      </c>
      <c r="C12963" t="s">
        <v>351</v>
      </c>
      <c r="D12963" t="s">
        <v>755</v>
      </c>
      <c r="E12963" t="s">
        <v>15</v>
      </c>
      <c r="F12963" t="s">
        <v>128</v>
      </c>
      <c r="G12963" t="s">
        <v>392</v>
      </c>
      <c r="H12963" s="1">
        <v>2019</v>
      </c>
      <c r="I12963" s="2">
        <v>2165</v>
      </c>
      <c r="J12963" s="3">
        <v>6428.5</v>
      </c>
      <c r="K12963">
        <f>Table1[[#This Row],[Total Revenue + Open]]/Table1[[#This Row],[Qty]]</f>
        <v>2.9692840646651271</v>
      </c>
      <c r="L12963">
        <f>Table1[[#This Row],[Total Revenue + Open]]/Table1[[#This Row],[Qty]]</f>
        <v>2.9692840646651271</v>
      </c>
    </row>
    <row r="12964" spans="1:12" hidden="1">
      <c r="A12964" t="s">
        <v>710</v>
      </c>
      <c r="B12964" t="s">
        <v>351</v>
      </c>
      <c r="C12964" t="s">
        <v>351</v>
      </c>
      <c r="D12964" t="s">
        <v>755</v>
      </c>
      <c r="E12964" t="s">
        <v>15</v>
      </c>
      <c r="F12964" t="s">
        <v>128</v>
      </c>
      <c r="G12964" t="s">
        <v>392</v>
      </c>
      <c r="H12964" s="1">
        <v>2019</v>
      </c>
      <c r="I12964" s="2">
        <v>150</v>
      </c>
      <c r="J12964" s="3">
        <v>448.5</v>
      </c>
      <c r="K12964">
        <f>Table1[[#This Row],[Total Revenue + Open]]/Table1[[#This Row],[Qty]]</f>
        <v>2.99</v>
      </c>
      <c r="L12964">
        <f>Table1[[#This Row],[Total Revenue + Open]]/Table1[[#This Row],[Qty]]</f>
        <v>2.99</v>
      </c>
    </row>
    <row r="12965" spans="1:12" hidden="1">
      <c r="A12965" t="s">
        <v>710</v>
      </c>
      <c r="B12965" t="s">
        <v>351</v>
      </c>
      <c r="C12965" t="s">
        <v>351</v>
      </c>
      <c r="D12965" t="s">
        <v>755</v>
      </c>
      <c r="E12965" t="s">
        <v>15</v>
      </c>
      <c r="F12965" t="s">
        <v>128</v>
      </c>
      <c r="G12965" t="s">
        <v>392</v>
      </c>
      <c r="H12965" s="1">
        <v>2020</v>
      </c>
      <c r="I12965" s="2">
        <v>2215</v>
      </c>
      <c r="J12965" s="3">
        <v>6578</v>
      </c>
      <c r="K12965">
        <f>Table1[[#This Row],[Total Revenue + Open]]/Table1[[#This Row],[Qty]]</f>
        <v>2.9697516930022574</v>
      </c>
      <c r="L12965">
        <f>Table1[[#This Row],[Total Revenue + Open]]/Table1[[#This Row],[Qty]]</f>
        <v>2.9697516930022574</v>
      </c>
    </row>
    <row r="12966" spans="1:12" hidden="1">
      <c r="A12966" t="s">
        <v>710</v>
      </c>
      <c r="B12966" t="s">
        <v>351</v>
      </c>
      <c r="C12966" t="s">
        <v>351</v>
      </c>
      <c r="D12966" t="s">
        <v>755</v>
      </c>
      <c r="E12966" t="s">
        <v>15</v>
      </c>
      <c r="F12966" t="s">
        <v>128</v>
      </c>
      <c r="G12966" t="s">
        <v>392</v>
      </c>
      <c r="H12966" s="1">
        <v>2021</v>
      </c>
      <c r="I12966" s="2">
        <v>300</v>
      </c>
      <c r="J12966" s="3">
        <v>897</v>
      </c>
      <c r="K12966">
        <f>Table1[[#This Row],[Total Revenue + Open]]/Table1[[#This Row],[Qty]]</f>
        <v>2.99</v>
      </c>
      <c r="L12966">
        <f>Table1[[#This Row],[Total Revenue + Open]]/Table1[[#This Row],[Qty]]</f>
        <v>2.99</v>
      </c>
    </row>
    <row r="12967" spans="1:12" hidden="1">
      <c r="A12967" t="s">
        <v>710</v>
      </c>
      <c r="B12967" t="s">
        <v>351</v>
      </c>
      <c r="C12967" t="s">
        <v>351</v>
      </c>
      <c r="D12967" t="s">
        <v>755</v>
      </c>
      <c r="E12967" t="s">
        <v>15</v>
      </c>
      <c r="F12967" t="s">
        <v>128</v>
      </c>
      <c r="G12967" t="s">
        <v>392</v>
      </c>
      <c r="H12967" s="1">
        <v>2022</v>
      </c>
      <c r="I12967" s="2">
        <v>250</v>
      </c>
      <c r="J12967" s="3">
        <v>747.5</v>
      </c>
      <c r="K12967">
        <f>Table1[[#This Row],[Total Revenue + Open]]/Table1[[#This Row],[Qty]]</f>
        <v>2.99</v>
      </c>
      <c r="L12967">
        <f>Table1[[#This Row],[Total Revenue + Open]]/Table1[[#This Row],[Qty]]</f>
        <v>2.99</v>
      </c>
    </row>
    <row r="12968" spans="1:12" hidden="1">
      <c r="A12968" t="s">
        <v>710</v>
      </c>
      <c r="B12968" t="s">
        <v>351</v>
      </c>
      <c r="C12968" t="s">
        <v>351</v>
      </c>
      <c r="D12968" t="s">
        <v>755</v>
      </c>
      <c r="E12968" t="s">
        <v>15</v>
      </c>
      <c r="F12968" t="s">
        <v>128</v>
      </c>
      <c r="G12968" t="s">
        <v>130</v>
      </c>
      <c r="H12968" s="1">
        <v>2018</v>
      </c>
      <c r="I12968" s="2">
        <v>500</v>
      </c>
      <c r="J12968" s="3">
        <v>1495</v>
      </c>
      <c r="K12968">
        <f>Table1[[#This Row],[Total Revenue + Open]]/Table1[[#This Row],[Qty]]</f>
        <v>2.99</v>
      </c>
      <c r="L12968">
        <f>Table1[[#This Row],[Total Revenue + Open]]/Table1[[#This Row],[Qty]]</f>
        <v>2.99</v>
      </c>
    </row>
    <row r="12969" spans="1:12" hidden="1">
      <c r="A12969" t="s">
        <v>710</v>
      </c>
      <c r="B12969" t="s">
        <v>351</v>
      </c>
      <c r="C12969" t="s">
        <v>351</v>
      </c>
      <c r="D12969" t="s">
        <v>755</v>
      </c>
      <c r="E12969" t="s">
        <v>15</v>
      </c>
      <c r="F12969" t="s">
        <v>128</v>
      </c>
      <c r="G12969" t="s">
        <v>130</v>
      </c>
      <c r="H12969" s="1">
        <v>2018</v>
      </c>
      <c r="I12969" s="2">
        <v>300</v>
      </c>
      <c r="J12969" s="3">
        <v>897</v>
      </c>
      <c r="K12969">
        <f>Table1[[#This Row],[Total Revenue + Open]]/Table1[[#This Row],[Qty]]</f>
        <v>2.99</v>
      </c>
      <c r="L12969">
        <f>Table1[[#This Row],[Total Revenue + Open]]/Table1[[#This Row],[Qty]]</f>
        <v>2.99</v>
      </c>
    </row>
    <row r="12970" spans="1:12" hidden="1">
      <c r="A12970" t="s">
        <v>710</v>
      </c>
      <c r="B12970" t="s">
        <v>351</v>
      </c>
      <c r="C12970" t="s">
        <v>351</v>
      </c>
      <c r="D12970" t="s">
        <v>755</v>
      </c>
      <c r="E12970" t="s">
        <v>15</v>
      </c>
      <c r="F12970" t="s">
        <v>128</v>
      </c>
      <c r="G12970" t="s">
        <v>130</v>
      </c>
      <c r="H12970" s="1">
        <v>2018</v>
      </c>
      <c r="I12970" s="2">
        <v>400</v>
      </c>
      <c r="J12970" s="3">
        <v>1196</v>
      </c>
      <c r="K12970">
        <f>Table1[[#This Row],[Total Revenue + Open]]/Table1[[#This Row],[Qty]]</f>
        <v>2.99</v>
      </c>
      <c r="L12970">
        <f>Table1[[#This Row],[Total Revenue + Open]]/Table1[[#This Row],[Qty]]</f>
        <v>2.99</v>
      </c>
    </row>
    <row r="12971" spans="1:12" hidden="1">
      <c r="A12971" t="s">
        <v>710</v>
      </c>
      <c r="B12971" t="s">
        <v>351</v>
      </c>
      <c r="C12971" t="s">
        <v>351</v>
      </c>
      <c r="D12971" t="s">
        <v>755</v>
      </c>
      <c r="E12971" t="s">
        <v>15</v>
      </c>
      <c r="F12971" t="s">
        <v>128</v>
      </c>
      <c r="G12971" t="s">
        <v>130</v>
      </c>
      <c r="H12971" s="1">
        <v>2019</v>
      </c>
      <c r="I12971" s="2">
        <v>400</v>
      </c>
      <c r="J12971" s="3">
        <v>1196</v>
      </c>
      <c r="K12971">
        <f>Table1[[#This Row],[Total Revenue + Open]]/Table1[[#This Row],[Qty]]</f>
        <v>2.99</v>
      </c>
      <c r="L12971">
        <f>Table1[[#This Row],[Total Revenue + Open]]/Table1[[#This Row],[Qty]]</f>
        <v>2.99</v>
      </c>
    </row>
    <row r="12972" spans="1:12" hidden="1">
      <c r="A12972" t="s">
        <v>710</v>
      </c>
      <c r="B12972" t="s">
        <v>351</v>
      </c>
      <c r="C12972" t="s">
        <v>351</v>
      </c>
      <c r="D12972" t="s">
        <v>755</v>
      </c>
      <c r="E12972" t="s">
        <v>15</v>
      </c>
      <c r="F12972" t="s">
        <v>128</v>
      </c>
      <c r="G12972" t="s">
        <v>130</v>
      </c>
      <c r="H12972" s="1">
        <v>2019</v>
      </c>
      <c r="I12972" s="2">
        <v>200</v>
      </c>
      <c r="J12972" s="3">
        <v>598</v>
      </c>
      <c r="K12972">
        <f>Table1[[#This Row],[Total Revenue + Open]]/Table1[[#This Row],[Qty]]</f>
        <v>2.99</v>
      </c>
      <c r="L12972">
        <f>Table1[[#This Row],[Total Revenue + Open]]/Table1[[#This Row],[Qty]]</f>
        <v>2.99</v>
      </c>
    </row>
    <row r="12973" spans="1:12" hidden="1">
      <c r="A12973" t="s">
        <v>710</v>
      </c>
      <c r="B12973" t="s">
        <v>351</v>
      </c>
      <c r="C12973" t="s">
        <v>351</v>
      </c>
      <c r="D12973" t="s">
        <v>755</v>
      </c>
      <c r="E12973" t="s">
        <v>15</v>
      </c>
      <c r="F12973" t="s">
        <v>128</v>
      </c>
      <c r="G12973" t="s">
        <v>130</v>
      </c>
      <c r="H12973" s="1">
        <v>2019</v>
      </c>
      <c r="I12973" s="2">
        <v>100</v>
      </c>
      <c r="J12973" s="3">
        <v>299</v>
      </c>
      <c r="K12973">
        <f>Table1[[#This Row],[Total Revenue + Open]]/Table1[[#This Row],[Qty]]</f>
        <v>2.99</v>
      </c>
      <c r="L12973">
        <f>Table1[[#This Row],[Total Revenue + Open]]/Table1[[#This Row],[Qty]]</f>
        <v>2.99</v>
      </c>
    </row>
    <row r="12974" spans="1:12" hidden="1">
      <c r="A12974" t="s">
        <v>710</v>
      </c>
      <c r="B12974" t="s">
        <v>351</v>
      </c>
      <c r="C12974" t="s">
        <v>351</v>
      </c>
      <c r="D12974" t="s">
        <v>755</v>
      </c>
      <c r="E12974" t="s">
        <v>15</v>
      </c>
      <c r="F12974" t="s">
        <v>128</v>
      </c>
      <c r="G12974" t="s">
        <v>130</v>
      </c>
      <c r="H12974" s="1">
        <v>2019</v>
      </c>
      <c r="I12974" s="2">
        <v>500</v>
      </c>
      <c r="J12974" s="3">
        <v>1495</v>
      </c>
      <c r="K12974">
        <f>Table1[[#This Row],[Total Revenue + Open]]/Table1[[#This Row],[Qty]]</f>
        <v>2.99</v>
      </c>
      <c r="L12974">
        <f>Table1[[#This Row],[Total Revenue + Open]]/Table1[[#This Row],[Qty]]</f>
        <v>2.99</v>
      </c>
    </row>
    <row r="12975" spans="1:12" hidden="1">
      <c r="A12975" t="s">
        <v>710</v>
      </c>
      <c r="B12975" t="s">
        <v>351</v>
      </c>
      <c r="C12975" t="s">
        <v>351</v>
      </c>
      <c r="D12975" t="s">
        <v>755</v>
      </c>
      <c r="E12975" t="s">
        <v>15</v>
      </c>
      <c r="F12975" t="s">
        <v>128</v>
      </c>
      <c r="G12975" t="s">
        <v>130</v>
      </c>
      <c r="H12975" s="1">
        <v>2019</v>
      </c>
      <c r="I12975" s="2">
        <v>1000</v>
      </c>
      <c r="J12975" s="3">
        <v>2990</v>
      </c>
      <c r="K12975">
        <f>Table1[[#This Row],[Total Revenue + Open]]/Table1[[#This Row],[Qty]]</f>
        <v>2.99</v>
      </c>
      <c r="L12975">
        <f>Table1[[#This Row],[Total Revenue + Open]]/Table1[[#This Row],[Qty]]</f>
        <v>2.99</v>
      </c>
    </row>
    <row r="12976" spans="1:12" hidden="1">
      <c r="A12976" t="s">
        <v>710</v>
      </c>
      <c r="B12976" t="s">
        <v>351</v>
      </c>
      <c r="C12976" t="s">
        <v>351</v>
      </c>
      <c r="D12976" t="s">
        <v>755</v>
      </c>
      <c r="E12976" t="s">
        <v>15</v>
      </c>
      <c r="F12976" t="s">
        <v>128</v>
      </c>
      <c r="G12976" t="s">
        <v>130</v>
      </c>
      <c r="H12976" s="1">
        <v>2019</v>
      </c>
      <c r="I12976" s="2">
        <v>400</v>
      </c>
      <c r="J12976" s="3">
        <v>1196</v>
      </c>
      <c r="K12976">
        <f>Table1[[#This Row],[Total Revenue + Open]]/Table1[[#This Row],[Qty]]</f>
        <v>2.99</v>
      </c>
      <c r="L12976">
        <f>Table1[[#This Row],[Total Revenue + Open]]/Table1[[#This Row],[Qty]]</f>
        <v>2.99</v>
      </c>
    </row>
    <row r="12977" spans="1:12" hidden="1">
      <c r="A12977" t="s">
        <v>710</v>
      </c>
      <c r="B12977" t="s">
        <v>351</v>
      </c>
      <c r="C12977" t="s">
        <v>351</v>
      </c>
      <c r="D12977" t="s">
        <v>755</v>
      </c>
      <c r="E12977" t="s">
        <v>15</v>
      </c>
      <c r="F12977" t="s">
        <v>128</v>
      </c>
      <c r="G12977" t="s">
        <v>130</v>
      </c>
      <c r="H12977" s="1">
        <v>2019</v>
      </c>
      <c r="I12977" s="2">
        <v>200</v>
      </c>
      <c r="J12977" s="3">
        <v>598</v>
      </c>
      <c r="K12977">
        <f>Table1[[#This Row],[Total Revenue + Open]]/Table1[[#This Row],[Qty]]</f>
        <v>2.99</v>
      </c>
      <c r="L12977">
        <f>Table1[[#This Row],[Total Revenue + Open]]/Table1[[#This Row],[Qty]]</f>
        <v>2.99</v>
      </c>
    </row>
    <row r="12978" spans="1:12" hidden="1">
      <c r="A12978" t="s">
        <v>710</v>
      </c>
      <c r="B12978" t="s">
        <v>351</v>
      </c>
      <c r="C12978" t="s">
        <v>351</v>
      </c>
      <c r="D12978" t="s">
        <v>755</v>
      </c>
      <c r="E12978" t="s">
        <v>15</v>
      </c>
      <c r="F12978" t="s">
        <v>128</v>
      </c>
      <c r="G12978" t="s">
        <v>130</v>
      </c>
      <c r="H12978" s="1">
        <v>2019</v>
      </c>
      <c r="I12978" s="2">
        <v>300</v>
      </c>
      <c r="J12978" s="3">
        <v>897</v>
      </c>
      <c r="K12978">
        <f>Table1[[#This Row],[Total Revenue + Open]]/Table1[[#This Row],[Qty]]</f>
        <v>2.99</v>
      </c>
      <c r="L12978">
        <f>Table1[[#This Row],[Total Revenue + Open]]/Table1[[#This Row],[Qty]]</f>
        <v>2.99</v>
      </c>
    </row>
    <row r="12979" spans="1:12" hidden="1">
      <c r="A12979" t="s">
        <v>710</v>
      </c>
      <c r="B12979" t="s">
        <v>351</v>
      </c>
      <c r="C12979" t="s">
        <v>351</v>
      </c>
      <c r="D12979" t="s">
        <v>755</v>
      </c>
      <c r="E12979" t="s">
        <v>15</v>
      </c>
      <c r="F12979" t="s">
        <v>128</v>
      </c>
      <c r="G12979" t="s">
        <v>130</v>
      </c>
      <c r="H12979" s="1">
        <v>2019</v>
      </c>
      <c r="I12979" s="2">
        <v>200</v>
      </c>
      <c r="J12979" s="3">
        <v>598</v>
      </c>
      <c r="K12979">
        <f>Table1[[#This Row],[Total Revenue + Open]]/Table1[[#This Row],[Qty]]</f>
        <v>2.99</v>
      </c>
      <c r="L12979">
        <f>Table1[[#This Row],[Total Revenue + Open]]/Table1[[#This Row],[Qty]]</f>
        <v>2.99</v>
      </c>
    </row>
    <row r="12980" spans="1:12" hidden="1">
      <c r="A12980" t="s">
        <v>710</v>
      </c>
      <c r="B12980" t="s">
        <v>351</v>
      </c>
      <c r="C12980" t="s">
        <v>351</v>
      </c>
      <c r="D12980" t="s">
        <v>755</v>
      </c>
      <c r="E12980" t="s">
        <v>15</v>
      </c>
      <c r="F12980" t="s">
        <v>128</v>
      </c>
      <c r="G12980" t="s">
        <v>130</v>
      </c>
      <c r="H12980" s="1">
        <v>2019</v>
      </c>
      <c r="I12980" s="2">
        <v>350</v>
      </c>
      <c r="J12980" s="3">
        <v>1046.5</v>
      </c>
      <c r="K12980">
        <f>Table1[[#This Row],[Total Revenue + Open]]/Table1[[#This Row],[Qty]]</f>
        <v>2.99</v>
      </c>
      <c r="L12980">
        <f>Table1[[#This Row],[Total Revenue + Open]]/Table1[[#This Row],[Qty]]</f>
        <v>2.99</v>
      </c>
    </row>
    <row r="12981" spans="1:12" hidden="1">
      <c r="A12981" t="s">
        <v>710</v>
      </c>
      <c r="B12981" t="s">
        <v>351</v>
      </c>
      <c r="C12981" t="s">
        <v>351</v>
      </c>
      <c r="D12981" t="s">
        <v>755</v>
      </c>
      <c r="E12981" t="s">
        <v>15</v>
      </c>
      <c r="F12981" t="s">
        <v>128</v>
      </c>
      <c r="G12981" t="s">
        <v>130</v>
      </c>
      <c r="H12981" s="1">
        <v>2019</v>
      </c>
      <c r="I12981" s="2">
        <v>350</v>
      </c>
      <c r="J12981" s="3">
        <v>1046.5</v>
      </c>
      <c r="K12981">
        <f>Table1[[#This Row],[Total Revenue + Open]]/Table1[[#This Row],[Qty]]</f>
        <v>2.99</v>
      </c>
      <c r="L12981">
        <f>Table1[[#This Row],[Total Revenue + Open]]/Table1[[#This Row],[Qty]]</f>
        <v>2.99</v>
      </c>
    </row>
    <row r="12982" spans="1:12" hidden="1">
      <c r="A12982" t="s">
        <v>710</v>
      </c>
      <c r="B12982" t="s">
        <v>351</v>
      </c>
      <c r="C12982" t="s">
        <v>351</v>
      </c>
      <c r="D12982" t="s">
        <v>755</v>
      </c>
      <c r="E12982" t="s">
        <v>15</v>
      </c>
      <c r="F12982" t="s">
        <v>128</v>
      </c>
      <c r="G12982" t="s">
        <v>130</v>
      </c>
      <c r="H12982" s="1">
        <v>2020</v>
      </c>
      <c r="I12982" s="2">
        <v>700</v>
      </c>
      <c r="J12982" s="3">
        <v>2093</v>
      </c>
      <c r="K12982">
        <f>Table1[[#This Row],[Total Revenue + Open]]/Table1[[#This Row],[Qty]]</f>
        <v>2.99</v>
      </c>
      <c r="L12982">
        <f>Table1[[#This Row],[Total Revenue + Open]]/Table1[[#This Row],[Qty]]</f>
        <v>2.99</v>
      </c>
    </row>
    <row r="12983" spans="1:12" hidden="1">
      <c r="A12983" t="s">
        <v>710</v>
      </c>
      <c r="B12983" t="s">
        <v>351</v>
      </c>
      <c r="C12983" t="s">
        <v>351</v>
      </c>
      <c r="D12983" t="s">
        <v>755</v>
      </c>
      <c r="E12983" t="s">
        <v>15</v>
      </c>
      <c r="F12983" t="s">
        <v>128</v>
      </c>
      <c r="G12983" t="s">
        <v>130</v>
      </c>
      <c r="H12983" s="1">
        <v>2020</v>
      </c>
      <c r="I12983" s="2">
        <v>500</v>
      </c>
      <c r="J12983" s="3">
        <v>1495</v>
      </c>
      <c r="K12983">
        <f>Table1[[#This Row],[Total Revenue + Open]]/Table1[[#This Row],[Qty]]</f>
        <v>2.99</v>
      </c>
      <c r="L12983">
        <f>Table1[[#This Row],[Total Revenue + Open]]/Table1[[#This Row],[Qty]]</f>
        <v>2.99</v>
      </c>
    </row>
    <row r="12984" spans="1:12" hidden="1">
      <c r="A12984" t="s">
        <v>710</v>
      </c>
      <c r="B12984" t="s">
        <v>351</v>
      </c>
      <c r="C12984" t="s">
        <v>351</v>
      </c>
      <c r="D12984" t="s">
        <v>755</v>
      </c>
      <c r="E12984" t="s">
        <v>15</v>
      </c>
      <c r="F12984" t="s">
        <v>128</v>
      </c>
      <c r="G12984" t="s">
        <v>130</v>
      </c>
      <c r="H12984" s="1">
        <v>2020</v>
      </c>
      <c r="I12984" s="2">
        <v>600</v>
      </c>
      <c r="J12984" s="3">
        <v>1794</v>
      </c>
      <c r="K12984">
        <f>Table1[[#This Row],[Total Revenue + Open]]/Table1[[#This Row],[Qty]]</f>
        <v>2.99</v>
      </c>
      <c r="L12984">
        <f>Table1[[#This Row],[Total Revenue + Open]]/Table1[[#This Row],[Qty]]</f>
        <v>2.99</v>
      </c>
    </row>
    <row r="12985" spans="1:12" hidden="1">
      <c r="A12985" t="s">
        <v>710</v>
      </c>
      <c r="B12985" t="s">
        <v>351</v>
      </c>
      <c r="C12985" t="s">
        <v>351</v>
      </c>
      <c r="D12985" t="s">
        <v>755</v>
      </c>
      <c r="E12985" t="s">
        <v>15</v>
      </c>
      <c r="F12985" t="s">
        <v>128</v>
      </c>
      <c r="G12985" t="s">
        <v>130</v>
      </c>
      <c r="H12985" s="1">
        <v>2020</v>
      </c>
      <c r="I12985" s="2">
        <v>900</v>
      </c>
      <c r="J12985" s="3">
        <v>2691</v>
      </c>
      <c r="K12985">
        <f>Table1[[#This Row],[Total Revenue + Open]]/Table1[[#This Row],[Qty]]</f>
        <v>2.99</v>
      </c>
      <c r="L12985">
        <f>Table1[[#This Row],[Total Revenue + Open]]/Table1[[#This Row],[Qty]]</f>
        <v>2.99</v>
      </c>
    </row>
    <row r="12986" spans="1:12" hidden="1">
      <c r="A12986" t="s">
        <v>710</v>
      </c>
      <c r="B12986" t="s">
        <v>351</v>
      </c>
      <c r="C12986" t="s">
        <v>351</v>
      </c>
      <c r="D12986" t="s">
        <v>755</v>
      </c>
      <c r="E12986" t="s">
        <v>15</v>
      </c>
      <c r="F12986" t="s">
        <v>128</v>
      </c>
      <c r="G12986" t="s">
        <v>130</v>
      </c>
      <c r="H12986" s="1">
        <v>2020</v>
      </c>
      <c r="I12986" s="2">
        <v>500</v>
      </c>
      <c r="J12986" s="3">
        <v>1495</v>
      </c>
      <c r="K12986">
        <f>Table1[[#This Row],[Total Revenue + Open]]/Table1[[#This Row],[Qty]]</f>
        <v>2.99</v>
      </c>
      <c r="L12986">
        <f>Table1[[#This Row],[Total Revenue + Open]]/Table1[[#This Row],[Qty]]</f>
        <v>2.99</v>
      </c>
    </row>
    <row r="12987" spans="1:12" hidden="1">
      <c r="A12987" t="s">
        <v>710</v>
      </c>
      <c r="B12987" t="s">
        <v>351</v>
      </c>
      <c r="C12987" t="s">
        <v>351</v>
      </c>
      <c r="D12987" t="s">
        <v>755</v>
      </c>
      <c r="E12987" t="s">
        <v>15</v>
      </c>
      <c r="F12987" t="s">
        <v>128</v>
      </c>
      <c r="G12987" t="s">
        <v>130</v>
      </c>
      <c r="H12987" s="1">
        <v>2020</v>
      </c>
      <c r="I12987" s="2">
        <v>400</v>
      </c>
      <c r="J12987" s="3">
        <v>1196</v>
      </c>
      <c r="K12987">
        <f>Table1[[#This Row],[Total Revenue + Open]]/Table1[[#This Row],[Qty]]</f>
        <v>2.99</v>
      </c>
      <c r="L12987">
        <f>Table1[[#This Row],[Total Revenue + Open]]/Table1[[#This Row],[Qty]]</f>
        <v>2.99</v>
      </c>
    </row>
    <row r="12988" spans="1:12" hidden="1">
      <c r="A12988" t="s">
        <v>710</v>
      </c>
      <c r="B12988" t="s">
        <v>351</v>
      </c>
      <c r="C12988" t="s">
        <v>351</v>
      </c>
      <c r="D12988" t="s">
        <v>755</v>
      </c>
      <c r="E12988" t="s">
        <v>15</v>
      </c>
      <c r="F12988" t="s">
        <v>128</v>
      </c>
      <c r="G12988" t="s">
        <v>130</v>
      </c>
      <c r="H12988" s="1">
        <v>2021</v>
      </c>
      <c r="I12988" s="2">
        <v>300</v>
      </c>
      <c r="J12988" s="3">
        <v>897</v>
      </c>
      <c r="K12988">
        <f>Table1[[#This Row],[Total Revenue + Open]]/Table1[[#This Row],[Qty]]</f>
        <v>2.99</v>
      </c>
      <c r="L12988">
        <f>Table1[[#This Row],[Total Revenue + Open]]/Table1[[#This Row],[Qty]]</f>
        <v>2.99</v>
      </c>
    </row>
    <row r="12989" spans="1:12" hidden="1">
      <c r="A12989" t="s">
        <v>710</v>
      </c>
      <c r="B12989" t="s">
        <v>351</v>
      </c>
      <c r="C12989" t="s">
        <v>351</v>
      </c>
      <c r="D12989" t="s">
        <v>755</v>
      </c>
      <c r="E12989" t="s">
        <v>15</v>
      </c>
      <c r="F12989" t="s">
        <v>128</v>
      </c>
      <c r="G12989" t="s">
        <v>130</v>
      </c>
      <c r="H12989" s="1">
        <v>2021</v>
      </c>
      <c r="I12989" s="2">
        <v>1510</v>
      </c>
      <c r="J12989" s="3">
        <v>4485</v>
      </c>
      <c r="K12989">
        <f>Table1[[#This Row],[Total Revenue + Open]]/Table1[[#This Row],[Qty]]</f>
        <v>2.9701986754966887</v>
      </c>
      <c r="L12989">
        <f>Table1[[#This Row],[Total Revenue + Open]]/Table1[[#This Row],[Qty]]</f>
        <v>2.9701986754966887</v>
      </c>
    </row>
    <row r="12990" spans="1:12" hidden="1">
      <c r="A12990" t="s">
        <v>710</v>
      </c>
      <c r="B12990" t="s">
        <v>351</v>
      </c>
      <c r="C12990" t="s">
        <v>351</v>
      </c>
      <c r="D12990" t="s">
        <v>755</v>
      </c>
      <c r="E12990" t="s">
        <v>15</v>
      </c>
      <c r="F12990" t="s">
        <v>128</v>
      </c>
      <c r="G12990" t="s">
        <v>130</v>
      </c>
      <c r="H12990" s="1">
        <v>2021</v>
      </c>
      <c r="I12990" s="2">
        <v>1510</v>
      </c>
      <c r="J12990" s="3">
        <v>4485</v>
      </c>
      <c r="K12990">
        <f>Table1[[#This Row],[Total Revenue + Open]]/Table1[[#This Row],[Qty]]</f>
        <v>2.9701986754966887</v>
      </c>
      <c r="L12990">
        <f>Table1[[#This Row],[Total Revenue + Open]]/Table1[[#This Row],[Qty]]</f>
        <v>2.9701986754966887</v>
      </c>
    </row>
    <row r="12991" spans="1:12" hidden="1">
      <c r="A12991" t="s">
        <v>710</v>
      </c>
      <c r="B12991" t="s">
        <v>351</v>
      </c>
      <c r="C12991" t="s">
        <v>351</v>
      </c>
      <c r="D12991" t="s">
        <v>755</v>
      </c>
      <c r="E12991" t="s">
        <v>15</v>
      </c>
      <c r="F12991" t="s">
        <v>128</v>
      </c>
      <c r="G12991" t="s">
        <v>130</v>
      </c>
      <c r="H12991" s="1">
        <v>2021</v>
      </c>
      <c r="I12991" s="2">
        <v>500</v>
      </c>
      <c r="J12991" s="3">
        <v>1495</v>
      </c>
      <c r="K12991">
        <f>Table1[[#This Row],[Total Revenue + Open]]/Table1[[#This Row],[Qty]]</f>
        <v>2.99</v>
      </c>
      <c r="L12991">
        <f>Table1[[#This Row],[Total Revenue + Open]]/Table1[[#This Row],[Qty]]</f>
        <v>2.99</v>
      </c>
    </row>
    <row r="12992" spans="1:12" hidden="1">
      <c r="A12992" t="s">
        <v>710</v>
      </c>
      <c r="B12992" t="s">
        <v>351</v>
      </c>
      <c r="C12992" t="s">
        <v>351</v>
      </c>
      <c r="D12992" t="s">
        <v>755</v>
      </c>
      <c r="E12992" t="s">
        <v>15</v>
      </c>
      <c r="F12992" t="s">
        <v>128</v>
      </c>
      <c r="G12992" t="s">
        <v>693</v>
      </c>
      <c r="H12992" s="1">
        <v>2017</v>
      </c>
      <c r="I12992" s="2">
        <v>2565</v>
      </c>
      <c r="J12992" s="3">
        <v>7624.5</v>
      </c>
      <c r="K12992">
        <f>Table1[[#This Row],[Total Revenue + Open]]/Table1[[#This Row],[Qty]]</f>
        <v>2.9725146198830408</v>
      </c>
      <c r="L12992">
        <f>Table1[[#This Row],[Total Revenue + Open]]/Table1[[#This Row],[Qty]]</f>
        <v>2.9725146198830408</v>
      </c>
    </row>
    <row r="12993" spans="1:12" hidden="1">
      <c r="A12993" t="s">
        <v>710</v>
      </c>
      <c r="B12993" t="s">
        <v>351</v>
      </c>
      <c r="C12993" t="s">
        <v>351</v>
      </c>
      <c r="D12993" t="s">
        <v>755</v>
      </c>
      <c r="E12993" t="s">
        <v>15</v>
      </c>
      <c r="F12993" t="s">
        <v>128</v>
      </c>
      <c r="G12993" t="s">
        <v>461</v>
      </c>
      <c r="H12993" s="1">
        <v>2020</v>
      </c>
      <c r="I12993" s="2">
        <v>450</v>
      </c>
      <c r="J12993" s="3">
        <v>1354.5</v>
      </c>
      <c r="K12993">
        <f>Table1[[#This Row],[Total Revenue + Open]]/Table1[[#This Row],[Qty]]</f>
        <v>3.01</v>
      </c>
      <c r="L12993">
        <f>Table1[[#This Row],[Total Revenue + Open]]/Table1[[#This Row],[Qty]]</f>
        <v>3.01</v>
      </c>
    </row>
    <row r="12994" spans="1:12" hidden="1">
      <c r="A12994" t="s">
        <v>710</v>
      </c>
      <c r="B12994" t="s">
        <v>351</v>
      </c>
      <c r="C12994" t="s">
        <v>351</v>
      </c>
      <c r="D12994" t="s">
        <v>755</v>
      </c>
      <c r="E12994" t="s">
        <v>15</v>
      </c>
      <c r="F12994" t="s">
        <v>128</v>
      </c>
      <c r="G12994" t="s">
        <v>730</v>
      </c>
      <c r="H12994" s="1">
        <v>2018</v>
      </c>
      <c r="I12994" s="2">
        <v>500</v>
      </c>
      <c r="J12994" s="3">
        <v>1495</v>
      </c>
      <c r="K12994">
        <f>Table1[[#This Row],[Total Revenue + Open]]/Table1[[#This Row],[Qty]]</f>
        <v>2.99</v>
      </c>
      <c r="L12994">
        <f>Table1[[#This Row],[Total Revenue + Open]]/Table1[[#This Row],[Qty]]</f>
        <v>2.99</v>
      </c>
    </row>
    <row r="12995" spans="1:12" hidden="1">
      <c r="A12995" t="s">
        <v>710</v>
      </c>
      <c r="B12995" t="s">
        <v>351</v>
      </c>
      <c r="C12995" t="s">
        <v>351</v>
      </c>
      <c r="D12995" t="s">
        <v>755</v>
      </c>
      <c r="E12995" t="s">
        <v>15</v>
      </c>
      <c r="F12995" t="s">
        <v>128</v>
      </c>
      <c r="G12995" t="s">
        <v>730</v>
      </c>
      <c r="H12995" s="1">
        <v>2018</v>
      </c>
      <c r="I12995" s="2">
        <v>800</v>
      </c>
      <c r="J12995" s="3">
        <v>2392</v>
      </c>
      <c r="K12995">
        <f>Table1[[#This Row],[Total Revenue + Open]]/Table1[[#This Row],[Qty]]</f>
        <v>2.99</v>
      </c>
      <c r="L12995">
        <f>Table1[[#This Row],[Total Revenue + Open]]/Table1[[#This Row],[Qty]]</f>
        <v>2.99</v>
      </c>
    </row>
    <row r="12996" spans="1:12" hidden="1">
      <c r="A12996" t="s">
        <v>710</v>
      </c>
      <c r="B12996" t="s">
        <v>351</v>
      </c>
      <c r="C12996" t="s">
        <v>351</v>
      </c>
      <c r="D12996" t="s">
        <v>755</v>
      </c>
      <c r="E12996" t="s">
        <v>15</v>
      </c>
      <c r="F12996" t="s">
        <v>128</v>
      </c>
      <c r="G12996" t="s">
        <v>730</v>
      </c>
      <c r="H12996" s="1">
        <v>2018</v>
      </c>
      <c r="I12996" s="2">
        <v>700</v>
      </c>
      <c r="J12996" s="3">
        <v>2093</v>
      </c>
      <c r="K12996">
        <f>Table1[[#This Row],[Total Revenue + Open]]/Table1[[#This Row],[Qty]]</f>
        <v>2.99</v>
      </c>
      <c r="L12996">
        <f>Table1[[#This Row],[Total Revenue + Open]]/Table1[[#This Row],[Qty]]</f>
        <v>2.99</v>
      </c>
    </row>
    <row r="12997" spans="1:12" hidden="1">
      <c r="A12997" t="s">
        <v>710</v>
      </c>
      <c r="B12997" t="s">
        <v>351</v>
      </c>
      <c r="C12997" t="s">
        <v>351</v>
      </c>
      <c r="D12997" t="s">
        <v>755</v>
      </c>
      <c r="E12997" t="s">
        <v>15</v>
      </c>
      <c r="F12997" t="s">
        <v>128</v>
      </c>
      <c r="G12997" t="s">
        <v>730</v>
      </c>
      <c r="H12997" s="1">
        <v>2018</v>
      </c>
      <c r="I12997" s="2">
        <v>400</v>
      </c>
      <c r="J12997" s="3">
        <v>1196</v>
      </c>
      <c r="K12997">
        <f>Table1[[#This Row],[Total Revenue + Open]]/Table1[[#This Row],[Qty]]</f>
        <v>2.99</v>
      </c>
      <c r="L12997">
        <f>Table1[[#This Row],[Total Revenue + Open]]/Table1[[#This Row],[Qty]]</f>
        <v>2.99</v>
      </c>
    </row>
    <row r="12998" spans="1:12" hidden="1">
      <c r="A12998" t="s">
        <v>710</v>
      </c>
      <c r="B12998" t="s">
        <v>351</v>
      </c>
      <c r="C12998" t="s">
        <v>351</v>
      </c>
      <c r="D12998" t="s">
        <v>755</v>
      </c>
      <c r="E12998" t="s">
        <v>15</v>
      </c>
      <c r="F12998" t="s">
        <v>128</v>
      </c>
      <c r="G12998" t="s">
        <v>730</v>
      </c>
      <c r="H12998" s="1">
        <v>2018</v>
      </c>
      <c r="I12998" s="2">
        <v>600</v>
      </c>
      <c r="J12998" s="3">
        <v>1794</v>
      </c>
      <c r="K12998">
        <f>Table1[[#This Row],[Total Revenue + Open]]/Table1[[#This Row],[Qty]]</f>
        <v>2.99</v>
      </c>
      <c r="L12998">
        <f>Table1[[#This Row],[Total Revenue + Open]]/Table1[[#This Row],[Qty]]</f>
        <v>2.99</v>
      </c>
    </row>
    <row r="12999" spans="1:12" hidden="1">
      <c r="A12999" t="s">
        <v>710</v>
      </c>
      <c r="B12999" t="s">
        <v>351</v>
      </c>
      <c r="C12999" t="s">
        <v>351</v>
      </c>
      <c r="D12999" t="s">
        <v>755</v>
      </c>
      <c r="E12999" t="s">
        <v>15</v>
      </c>
      <c r="F12999" t="s">
        <v>128</v>
      </c>
      <c r="G12999" t="s">
        <v>730</v>
      </c>
      <c r="H12999" s="1">
        <v>2018</v>
      </c>
      <c r="I12999" s="2">
        <v>700</v>
      </c>
      <c r="J12999" s="3">
        <v>2093</v>
      </c>
      <c r="K12999">
        <f>Table1[[#This Row],[Total Revenue + Open]]/Table1[[#This Row],[Qty]]</f>
        <v>2.99</v>
      </c>
      <c r="L12999">
        <f>Table1[[#This Row],[Total Revenue + Open]]/Table1[[#This Row],[Qty]]</f>
        <v>2.99</v>
      </c>
    </row>
    <row r="13000" spans="1:12" hidden="1">
      <c r="A13000" t="s">
        <v>710</v>
      </c>
      <c r="B13000" t="s">
        <v>351</v>
      </c>
      <c r="C13000" t="s">
        <v>351</v>
      </c>
      <c r="D13000" t="s">
        <v>755</v>
      </c>
      <c r="E13000" t="s">
        <v>15</v>
      </c>
      <c r="F13000" t="s">
        <v>128</v>
      </c>
      <c r="G13000" t="s">
        <v>730</v>
      </c>
      <c r="H13000" s="1">
        <v>2018</v>
      </c>
      <c r="I13000" s="2">
        <v>1300</v>
      </c>
      <c r="J13000" s="3">
        <v>3887</v>
      </c>
      <c r="K13000">
        <f>Table1[[#This Row],[Total Revenue + Open]]/Table1[[#This Row],[Qty]]</f>
        <v>2.99</v>
      </c>
      <c r="L13000">
        <f>Table1[[#This Row],[Total Revenue + Open]]/Table1[[#This Row],[Qty]]</f>
        <v>2.99</v>
      </c>
    </row>
    <row r="13001" spans="1:12" hidden="1">
      <c r="A13001" t="s">
        <v>710</v>
      </c>
      <c r="B13001" t="s">
        <v>351</v>
      </c>
      <c r="C13001" t="s">
        <v>351</v>
      </c>
      <c r="D13001" t="s">
        <v>755</v>
      </c>
      <c r="E13001" t="s">
        <v>15</v>
      </c>
      <c r="F13001" t="s">
        <v>128</v>
      </c>
      <c r="G13001" t="s">
        <v>730</v>
      </c>
      <c r="H13001" s="1">
        <v>2019</v>
      </c>
      <c r="I13001" s="2">
        <v>1200</v>
      </c>
      <c r="J13001" s="3">
        <v>3588</v>
      </c>
      <c r="K13001">
        <f>Table1[[#This Row],[Total Revenue + Open]]/Table1[[#This Row],[Qty]]</f>
        <v>2.99</v>
      </c>
      <c r="L13001">
        <f>Table1[[#This Row],[Total Revenue + Open]]/Table1[[#This Row],[Qty]]</f>
        <v>2.99</v>
      </c>
    </row>
    <row r="13002" spans="1:12" hidden="1">
      <c r="A13002" t="s">
        <v>710</v>
      </c>
      <c r="B13002" t="s">
        <v>351</v>
      </c>
      <c r="C13002" t="s">
        <v>351</v>
      </c>
      <c r="D13002" t="s">
        <v>755</v>
      </c>
      <c r="E13002" t="s">
        <v>15</v>
      </c>
      <c r="F13002" t="s">
        <v>128</v>
      </c>
      <c r="G13002" t="s">
        <v>730</v>
      </c>
      <c r="H13002" s="1">
        <v>2019</v>
      </c>
      <c r="I13002" s="2">
        <v>400</v>
      </c>
      <c r="J13002" s="3">
        <v>1196</v>
      </c>
      <c r="K13002">
        <f>Table1[[#This Row],[Total Revenue + Open]]/Table1[[#This Row],[Qty]]</f>
        <v>2.99</v>
      </c>
      <c r="L13002">
        <f>Table1[[#This Row],[Total Revenue + Open]]/Table1[[#This Row],[Qty]]</f>
        <v>2.99</v>
      </c>
    </row>
    <row r="13003" spans="1:12" hidden="1">
      <c r="A13003" t="s">
        <v>710</v>
      </c>
      <c r="B13003" t="s">
        <v>351</v>
      </c>
      <c r="C13003" t="s">
        <v>351</v>
      </c>
      <c r="D13003" t="s">
        <v>755</v>
      </c>
      <c r="E13003" t="s">
        <v>15</v>
      </c>
      <c r="F13003" t="s">
        <v>128</v>
      </c>
      <c r="G13003" t="s">
        <v>730</v>
      </c>
      <c r="H13003" s="1">
        <v>2019</v>
      </c>
      <c r="I13003" s="2">
        <v>2010</v>
      </c>
      <c r="J13003" s="3">
        <v>5980</v>
      </c>
      <c r="K13003">
        <f>Table1[[#This Row],[Total Revenue + Open]]/Table1[[#This Row],[Qty]]</f>
        <v>2.9751243781094527</v>
      </c>
      <c r="L13003">
        <f>Table1[[#This Row],[Total Revenue + Open]]/Table1[[#This Row],[Qty]]</f>
        <v>2.9751243781094527</v>
      </c>
    </row>
    <row r="13004" spans="1:12" hidden="1">
      <c r="A13004" t="s">
        <v>710</v>
      </c>
      <c r="B13004" t="s">
        <v>351</v>
      </c>
      <c r="C13004" t="s">
        <v>351</v>
      </c>
      <c r="D13004" t="s">
        <v>755</v>
      </c>
      <c r="E13004" t="s">
        <v>15</v>
      </c>
      <c r="F13004" t="s">
        <v>128</v>
      </c>
      <c r="G13004" t="s">
        <v>730</v>
      </c>
      <c r="H13004" s="1">
        <v>2019</v>
      </c>
      <c r="I13004" s="2">
        <v>1100</v>
      </c>
      <c r="J13004" s="3">
        <v>3289</v>
      </c>
      <c r="K13004">
        <f>Table1[[#This Row],[Total Revenue + Open]]/Table1[[#This Row],[Qty]]</f>
        <v>2.99</v>
      </c>
      <c r="L13004">
        <f>Table1[[#This Row],[Total Revenue + Open]]/Table1[[#This Row],[Qty]]</f>
        <v>2.99</v>
      </c>
    </row>
    <row r="13005" spans="1:12" hidden="1">
      <c r="A13005" t="s">
        <v>710</v>
      </c>
      <c r="B13005" t="s">
        <v>351</v>
      </c>
      <c r="C13005" t="s">
        <v>351</v>
      </c>
      <c r="D13005" t="s">
        <v>755</v>
      </c>
      <c r="E13005" t="s">
        <v>15</v>
      </c>
      <c r="F13005" t="s">
        <v>128</v>
      </c>
      <c r="G13005" t="s">
        <v>730</v>
      </c>
      <c r="H13005" s="1">
        <v>2019</v>
      </c>
      <c r="I13005" s="2">
        <v>600</v>
      </c>
      <c r="J13005" s="3">
        <v>1794</v>
      </c>
      <c r="K13005">
        <f>Table1[[#This Row],[Total Revenue + Open]]/Table1[[#This Row],[Qty]]</f>
        <v>2.99</v>
      </c>
      <c r="L13005">
        <f>Table1[[#This Row],[Total Revenue + Open]]/Table1[[#This Row],[Qty]]</f>
        <v>2.99</v>
      </c>
    </row>
    <row r="13006" spans="1:12" hidden="1">
      <c r="A13006" t="s">
        <v>710</v>
      </c>
      <c r="B13006" t="s">
        <v>351</v>
      </c>
      <c r="C13006" t="s">
        <v>351</v>
      </c>
      <c r="D13006" t="s">
        <v>755</v>
      </c>
      <c r="E13006" t="s">
        <v>15</v>
      </c>
      <c r="F13006" t="s">
        <v>128</v>
      </c>
      <c r="G13006" t="s">
        <v>730</v>
      </c>
      <c r="H13006" s="1">
        <v>2019</v>
      </c>
      <c r="I13006" s="2">
        <v>1510</v>
      </c>
      <c r="J13006" s="3">
        <v>4485</v>
      </c>
      <c r="K13006">
        <f>Table1[[#This Row],[Total Revenue + Open]]/Table1[[#This Row],[Qty]]</f>
        <v>2.9701986754966887</v>
      </c>
      <c r="L13006">
        <f>Table1[[#This Row],[Total Revenue + Open]]/Table1[[#This Row],[Qty]]</f>
        <v>2.9701986754966887</v>
      </c>
    </row>
    <row r="13007" spans="1:12" hidden="1">
      <c r="A13007" t="s">
        <v>710</v>
      </c>
      <c r="B13007" t="s">
        <v>351</v>
      </c>
      <c r="C13007" t="s">
        <v>351</v>
      </c>
      <c r="D13007" t="s">
        <v>755</v>
      </c>
      <c r="E13007" t="s">
        <v>15</v>
      </c>
      <c r="F13007" t="s">
        <v>128</v>
      </c>
      <c r="G13007" t="s">
        <v>730</v>
      </c>
      <c r="H13007" s="1">
        <v>2019</v>
      </c>
      <c r="I13007" s="2">
        <v>1005</v>
      </c>
      <c r="J13007" s="3">
        <v>2990</v>
      </c>
      <c r="K13007">
        <f>Table1[[#This Row],[Total Revenue + Open]]/Table1[[#This Row],[Qty]]</f>
        <v>2.9751243781094527</v>
      </c>
      <c r="L13007">
        <f>Table1[[#This Row],[Total Revenue + Open]]/Table1[[#This Row],[Qty]]</f>
        <v>2.9751243781094527</v>
      </c>
    </row>
    <row r="13008" spans="1:12" hidden="1">
      <c r="A13008" t="s">
        <v>710</v>
      </c>
      <c r="B13008" t="s">
        <v>351</v>
      </c>
      <c r="C13008" t="s">
        <v>351</v>
      </c>
      <c r="D13008" t="s">
        <v>755</v>
      </c>
      <c r="E13008" t="s">
        <v>15</v>
      </c>
      <c r="F13008" t="s">
        <v>128</v>
      </c>
      <c r="G13008" t="s">
        <v>730</v>
      </c>
      <c r="H13008" s="1">
        <v>2019</v>
      </c>
      <c r="I13008" s="2">
        <v>500</v>
      </c>
      <c r="J13008" s="3">
        <v>1495</v>
      </c>
      <c r="K13008">
        <f>Table1[[#This Row],[Total Revenue + Open]]/Table1[[#This Row],[Qty]]</f>
        <v>2.99</v>
      </c>
      <c r="L13008">
        <f>Table1[[#This Row],[Total Revenue + Open]]/Table1[[#This Row],[Qty]]</f>
        <v>2.99</v>
      </c>
    </row>
    <row r="13009" spans="1:12" hidden="1">
      <c r="A13009" t="s">
        <v>710</v>
      </c>
      <c r="B13009" t="s">
        <v>351</v>
      </c>
      <c r="C13009" t="s">
        <v>351</v>
      </c>
      <c r="D13009" t="s">
        <v>755</v>
      </c>
      <c r="E13009" t="s">
        <v>15</v>
      </c>
      <c r="F13009" t="s">
        <v>128</v>
      </c>
      <c r="G13009" t="s">
        <v>730</v>
      </c>
      <c r="H13009" s="1">
        <v>2019</v>
      </c>
      <c r="I13009" s="2">
        <v>1510</v>
      </c>
      <c r="J13009" s="3">
        <v>4485</v>
      </c>
      <c r="K13009">
        <f>Table1[[#This Row],[Total Revenue + Open]]/Table1[[#This Row],[Qty]]</f>
        <v>2.9701986754966887</v>
      </c>
      <c r="L13009">
        <f>Table1[[#This Row],[Total Revenue + Open]]/Table1[[#This Row],[Qty]]</f>
        <v>2.9701986754966887</v>
      </c>
    </row>
    <row r="13010" spans="1:12" hidden="1">
      <c r="A13010" t="s">
        <v>710</v>
      </c>
      <c r="B13010" t="s">
        <v>351</v>
      </c>
      <c r="C13010" t="s">
        <v>351</v>
      </c>
      <c r="D13010" t="s">
        <v>755</v>
      </c>
      <c r="E13010" t="s">
        <v>15</v>
      </c>
      <c r="F13010" t="s">
        <v>128</v>
      </c>
      <c r="G13010" t="s">
        <v>730</v>
      </c>
      <c r="H13010" s="1">
        <v>2019</v>
      </c>
      <c r="I13010" s="2">
        <v>1300</v>
      </c>
      <c r="J13010" s="3">
        <v>3887</v>
      </c>
      <c r="K13010">
        <f>Table1[[#This Row],[Total Revenue + Open]]/Table1[[#This Row],[Qty]]</f>
        <v>2.99</v>
      </c>
      <c r="L13010">
        <f>Table1[[#This Row],[Total Revenue + Open]]/Table1[[#This Row],[Qty]]</f>
        <v>2.99</v>
      </c>
    </row>
    <row r="13011" spans="1:12" hidden="1">
      <c r="A13011" t="s">
        <v>710</v>
      </c>
      <c r="B13011" t="s">
        <v>351</v>
      </c>
      <c r="C13011" t="s">
        <v>351</v>
      </c>
      <c r="D13011" t="s">
        <v>755</v>
      </c>
      <c r="E13011" t="s">
        <v>15</v>
      </c>
      <c r="F13011" t="s">
        <v>128</v>
      </c>
      <c r="G13011" t="s">
        <v>730</v>
      </c>
      <c r="H13011" s="1">
        <v>2020</v>
      </c>
      <c r="I13011" s="2">
        <v>2010</v>
      </c>
      <c r="J13011" s="3">
        <v>5980</v>
      </c>
      <c r="K13011">
        <f>Table1[[#This Row],[Total Revenue + Open]]/Table1[[#This Row],[Qty]]</f>
        <v>2.9751243781094527</v>
      </c>
      <c r="L13011">
        <f>Table1[[#This Row],[Total Revenue + Open]]/Table1[[#This Row],[Qty]]</f>
        <v>2.9751243781094527</v>
      </c>
    </row>
    <row r="13012" spans="1:12" hidden="1">
      <c r="A13012" t="s">
        <v>710</v>
      </c>
      <c r="B13012" t="s">
        <v>351</v>
      </c>
      <c r="C13012" t="s">
        <v>351</v>
      </c>
      <c r="D13012" t="s">
        <v>755</v>
      </c>
      <c r="E13012" t="s">
        <v>15</v>
      </c>
      <c r="F13012" t="s">
        <v>128</v>
      </c>
      <c r="G13012" t="s">
        <v>730</v>
      </c>
      <c r="H13012" s="1">
        <v>2020</v>
      </c>
      <c r="I13012" s="2">
        <v>1210</v>
      </c>
      <c r="J13012" s="3">
        <v>3588</v>
      </c>
      <c r="K13012">
        <f>Table1[[#This Row],[Total Revenue + Open]]/Table1[[#This Row],[Qty]]</f>
        <v>2.9652892561983473</v>
      </c>
      <c r="L13012">
        <f>Table1[[#This Row],[Total Revenue + Open]]/Table1[[#This Row],[Qty]]</f>
        <v>2.9652892561983473</v>
      </c>
    </row>
    <row r="13013" spans="1:12" hidden="1">
      <c r="A13013" t="s">
        <v>710</v>
      </c>
      <c r="B13013" t="s">
        <v>351</v>
      </c>
      <c r="C13013" t="s">
        <v>351</v>
      </c>
      <c r="D13013" t="s">
        <v>755</v>
      </c>
      <c r="E13013" t="s">
        <v>15</v>
      </c>
      <c r="F13013" t="s">
        <v>128</v>
      </c>
      <c r="G13013" t="s">
        <v>730</v>
      </c>
      <c r="H13013" s="1">
        <v>2020</v>
      </c>
      <c r="I13013" s="2">
        <v>1210</v>
      </c>
      <c r="J13013" s="3">
        <v>3588</v>
      </c>
      <c r="K13013">
        <f>Table1[[#This Row],[Total Revenue + Open]]/Table1[[#This Row],[Qty]]</f>
        <v>2.9652892561983473</v>
      </c>
      <c r="L13013">
        <f>Table1[[#This Row],[Total Revenue + Open]]/Table1[[#This Row],[Qty]]</f>
        <v>2.9652892561983473</v>
      </c>
    </row>
    <row r="13014" spans="1:12" hidden="1">
      <c r="A13014" t="s">
        <v>710</v>
      </c>
      <c r="B13014" t="s">
        <v>351</v>
      </c>
      <c r="C13014" t="s">
        <v>351</v>
      </c>
      <c r="D13014" t="s">
        <v>755</v>
      </c>
      <c r="E13014" t="s">
        <v>15</v>
      </c>
      <c r="F13014" t="s">
        <v>128</v>
      </c>
      <c r="G13014" t="s">
        <v>730</v>
      </c>
      <c r="H13014" s="1">
        <v>2020</v>
      </c>
      <c r="I13014" s="2">
        <v>1810</v>
      </c>
      <c r="J13014" s="3">
        <v>5382</v>
      </c>
      <c r="K13014">
        <f>Table1[[#This Row],[Total Revenue + Open]]/Table1[[#This Row],[Qty]]</f>
        <v>2.9734806629834254</v>
      </c>
      <c r="L13014">
        <f>Table1[[#This Row],[Total Revenue + Open]]/Table1[[#This Row],[Qty]]</f>
        <v>2.9734806629834254</v>
      </c>
    </row>
    <row r="13015" spans="1:12" hidden="1">
      <c r="A13015" t="s">
        <v>710</v>
      </c>
      <c r="B13015" t="s">
        <v>351</v>
      </c>
      <c r="C13015" t="s">
        <v>351</v>
      </c>
      <c r="D13015" t="s">
        <v>755</v>
      </c>
      <c r="E13015" t="s">
        <v>15</v>
      </c>
      <c r="F13015" t="s">
        <v>128</v>
      </c>
      <c r="G13015" t="s">
        <v>730</v>
      </c>
      <c r="H13015" s="1">
        <v>2020</v>
      </c>
      <c r="I13015" s="2">
        <v>2215</v>
      </c>
      <c r="J13015" s="3">
        <v>6578</v>
      </c>
      <c r="K13015">
        <f>Table1[[#This Row],[Total Revenue + Open]]/Table1[[#This Row],[Qty]]</f>
        <v>2.9697516930022574</v>
      </c>
      <c r="L13015">
        <f>Table1[[#This Row],[Total Revenue + Open]]/Table1[[#This Row],[Qty]]</f>
        <v>2.9697516930022574</v>
      </c>
    </row>
    <row r="13016" spans="1:12" hidden="1">
      <c r="A13016" t="s">
        <v>710</v>
      </c>
      <c r="B13016" t="s">
        <v>351</v>
      </c>
      <c r="C13016" t="s">
        <v>351</v>
      </c>
      <c r="D13016" t="s">
        <v>755</v>
      </c>
      <c r="E13016" t="s">
        <v>15</v>
      </c>
      <c r="F13016" t="s">
        <v>128</v>
      </c>
      <c r="G13016" t="s">
        <v>730</v>
      </c>
      <c r="H13016" s="1">
        <v>2020</v>
      </c>
      <c r="I13016" s="2">
        <v>1810</v>
      </c>
      <c r="J13016" s="3">
        <v>5382</v>
      </c>
      <c r="K13016">
        <f>Table1[[#This Row],[Total Revenue + Open]]/Table1[[#This Row],[Qty]]</f>
        <v>2.9734806629834254</v>
      </c>
      <c r="L13016">
        <f>Table1[[#This Row],[Total Revenue + Open]]/Table1[[#This Row],[Qty]]</f>
        <v>2.9734806629834254</v>
      </c>
    </row>
    <row r="13017" spans="1:12" hidden="1">
      <c r="A13017" t="s">
        <v>710</v>
      </c>
      <c r="B13017" t="s">
        <v>351</v>
      </c>
      <c r="C13017" t="s">
        <v>351</v>
      </c>
      <c r="D13017" t="s">
        <v>755</v>
      </c>
      <c r="E13017" t="s">
        <v>15</v>
      </c>
      <c r="F13017" t="s">
        <v>128</v>
      </c>
      <c r="G13017" t="s">
        <v>730</v>
      </c>
      <c r="H13017" s="1">
        <v>2020</v>
      </c>
      <c r="I13017" s="2">
        <v>1510</v>
      </c>
      <c r="J13017" s="3">
        <v>4485</v>
      </c>
      <c r="K13017">
        <f>Table1[[#This Row],[Total Revenue + Open]]/Table1[[#This Row],[Qty]]</f>
        <v>2.9701986754966887</v>
      </c>
      <c r="L13017">
        <f>Table1[[#This Row],[Total Revenue + Open]]/Table1[[#This Row],[Qty]]</f>
        <v>2.9701986754966887</v>
      </c>
    </row>
    <row r="13018" spans="1:12" hidden="1">
      <c r="A13018" t="s">
        <v>710</v>
      </c>
      <c r="B13018" t="s">
        <v>351</v>
      </c>
      <c r="C13018" t="s">
        <v>351</v>
      </c>
      <c r="D13018" t="s">
        <v>755</v>
      </c>
      <c r="E13018" t="s">
        <v>15</v>
      </c>
      <c r="F13018" t="s">
        <v>128</v>
      </c>
      <c r="G13018" t="s">
        <v>730</v>
      </c>
      <c r="H13018" s="1">
        <v>2021</v>
      </c>
      <c r="I13018" s="2">
        <v>550</v>
      </c>
      <c r="J13018" s="3">
        <v>1644.5</v>
      </c>
      <c r="K13018">
        <f>Table1[[#This Row],[Total Revenue + Open]]/Table1[[#This Row],[Qty]]</f>
        <v>2.99</v>
      </c>
      <c r="L13018">
        <f>Table1[[#This Row],[Total Revenue + Open]]/Table1[[#This Row],[Qty]]</f>
        <v>2.99</v>
      </c>
    </row>
    <row r="13019" spans="1:12" hidden="1">
      <c r="A13019" t="s">
        <v>710</v>
      </c>
      <c r="B13019" t="s">
        <v>351</v>
      </c>
      <c r="C13019" t="s">
        <v>351</v>
      </c>
      <c r="D13019" t="s">
        <v>755</v>
      </c>
      <c r="E13019" t="s">
        <v>15</v>
      </c>
      <c r="F13019" t="s">
        <v>128</v>
      </c>
      <c r="G13019" t="s">
        <v>730</v>
      </c>
      <c r="H13019" s="1">
        <v>2021</v>
      </c>
      <c r="I13019" s="2">
        <v>3015</v>
      </c>
      <c r="J13019" s="3">
        <v>8970</v>
      </c>
      <c r="K13019">
        <f>Table1[[#This Row],[Total Revenue + Open]]/Table1[[#This Row],[Qty]]</f>
        <v>2.9751243781094527</v>
      </c>
      <c r="L13019">
        <f>Table1[[#This Row],[Total Revenue + Open]]/Table1[[#This Row],[Qty]]</f>
        <v>2.9751243781094527</v>
      </c>
    </row>
    <row r="13020" spans="1:12" hidden="1">
      <c r="A13020" t="s">
        <v>710</v>
      </c>
      <c r="B13020" t="s">
        <v>351</v>
      </c>
      <c r="C13020" t="s">
        <v>351</v>
      </c>
      <c r="D13020" t="s">
        <v>755</v>
      </c>
      <c r="E13020" t="s">
        <v>15</v>
      </c>
      <c r="F13020" t="s">
        <v>128</v>
      </c>
      <c r="G13020" t="s">
        <v>730</v>
      </c>
      <c r="H13020" s="1">
        <v>2021</v>
      </c>
      <c r="I13020" s="2">
        <v>2515</v>
      </c>
      <c r="J13020" s="3">
        <v>7475</v>
      </c>
      <c r="K13020">
        <f>Table1[[#This Row],[Total Revenue + Open]]/Table1[[#This Row],[Qty]]</f>
        <v>2.9721669980119283</v>
      </c>
      <c r="L13020">
        <f>Table1[[#This Row],[Total Revenue + Open]]/Table1[[#This Row],[Qty]]</f>
        <v>2.9721669980119283</v>
      </c>
    </row>
    <row r="13021" spans="1:12" hidden="1">
      <c r="A13021" t="s">
        <v>710</v>
      </c>
      <c r="B13021" t="s">
        <v>351</v>
      </c>
      <c r="C13021" t="s">
        <v>351</v>
      </c>
      <c r="D13021" t="s">
        <v>755</v>
      </c>
      <c r="E13021" t="s">
        <v>15</v>
      </c>
      <c r="F13021" t="s">
        <v>128</v>
      </c>
      <c r="G13021" t="s">
        <v>730</v>
      </c>
      <c r="H13021" s="1">
        <v>2021</v>
      </c>
      <c r="I13021" s="2">
        <v>2515</v>
      </c>
      <c r="J13021" s="3">
        <v>7475</v>
      </c>
      <c r="K13021">
        <f>Table1[[#This Row],[Total Revenue + Open]]/Table1[[#This Row],[Qty]]</f>
        <v>2.9721669980119283</v>
      </c>
      <c r="L13021">
        <f>Table1[[#This Row],[Total Revenue + Open]]/Table1[[#This Row],[Qty]]</f>
        <v>2.9721669980119283</v>
      </c>
    </row>
    <row r="13022" spans="1:12" hidden="1">
      <c r="A13022" t="s">
        <v>710</v>
      </c>
      <c r="B13022" t="s">
        <v>351</v>
      </c>
      <c r="C13022" t="s">
        <v>351</v>
      </c>
      <c r="D13022" t="s">
        <v>755</v>
      </c>
      <c r="E13022" t="s">
        <v>15</v>
      </c>
      <c r="F13022" t="s">
        <v>128</v>
      </c>
      <c r="G13022" t="s">
        <v>404</v>
      </c>
      <c r="H13022" s="1">
        <v>2018</v>
      </c>
      <c r="I13022" s="2">
        <v>1085</v>
      </c>
      <c r="J13022" s="3">
        <v>3214.25</v>
      </c>
      <c r="K13022">
        <f>Table1[[#This Row],[Total Revenue + Open]]/Table1[[#This Row],[Qty]]</f>
        <v>2.9624423963133641</v>
      </c>
      <c r="L13022">
        <f>Table1[[#This Row],[Total Revenue + Open]]/Table1[[#This Row],[Qty]]</f>
        <v>2.9624423963133641</v>
      </c>
    </row>
    <row r="13023" spans="1:12" hidden="1">
      <c r="A13023" t="s">
        <v>710</v>
      </c>
      <c r="B13023" t="s">
        <v>351</v>
      </c>
      <c r="C13023" t="s">
        <v>351</v>
      </c>
      <c r="D13023" t="s">
        <v>755</v>
      </c>
      <c r="E13023" t="s">
        <v>15</v>
      </c>
      <c r="F13023" t="s">
        <v>128</v>
      </c>
      <c r="G13023" t="s">
        <v>404</v>
      </c>
      <c r="H13023" s="1">
        <v>2018</v>
      </c>
      <c r="I13023" s="2">
        <v>300</v>
      </c>
      <c r="J13023" s="3">
        <v>897</v>
      </c>
      <c r="K13023">
        <f>Table1[[#This Row],[Total Revenue + Open]]/Table1[[#This Row],[Qty]]</f>
        <v>2.99</v>
      </c>
      <c r="L13023">
        <f>Table1[[#This Row],[Total Revenue + Open]]/Table1[[#This Row],[Qty]]</f>
        <v>2.99</v>
      </c>
    </row>
    <row r="13024" spans="1:12" hidden="1">
      <c r="A13024" t="s">
        <v>710</v>
      </c>
      <c r="B13024" t="s">
        <v>351</v>
      </c>
      <c r="C13024" t="s">
        <v>351</v>
      </c>
      <c r="D13024" t="s">
        <v>755</v>
      </c>
      <c r="E13024" t="s">
        <v>15</v>
      </c>
      <c r="F13024" t="s">
        <v>128</v>
      </c>
      <c r="G13024" t="s">
        <v>404</v>
      </c>
      <c r="H13024" s="1">
        <v>2019</v>
      </c>
      <c r="I13024" s="2">
        <v>200</v>
      </c>
      <c r="J13024" s="3">
        <v>598</v>
      </c>
      <c r="K13024">
        <f>Table1[[#This Row],[Total Revenue + Open]]/Table1[[#This Row],[Qty]]</f>
        <v>2.99</v>
      </c>
      <c r="L13024">
        <f>Table1[[#This Row],[Total Revenue + Open]]/Table1[[#This Row],[Qty]]</f>
        <v>2.99</v>
      </c>
    </row>
    <row r="13025" spans="1:12" hidden="1">
      <c r="A13025" t="s">
        <v>710</v>
      </c>
      <c r="B13025" t="s">
        <v>351</v>
      </c>
      <c r="C13025" t="s">
        <v>351</v>
      </c>
      <c r="D13025" t="s">
        <v>755</v>
      </c>
      <c r="E13025" t="s">
        <v>15</v>
      </c>
      <c r="F13025" t="s">
        <v>128</v>
      </c>
      <c r="G13025" t="s">
        <v>404</v>
      </c>
      <c r="H13025" s="1">
        <v>2019</v>
      </c>
      <c r="I13025" s="2">
        <v>150</v>
      </c>
      <c r="J13025" s="3">
        <v>448.5</v>
      </c>
      <c r="K13025">
        <f>Table1[[#This Row],[Total Revenue + Open]]/Table1[[#This Row],[Qty]]</f>
        <v>2.99</v>
      </c>
      <c r="L13025">
        <f>Table1[[#This Row],[Total Revenue + Open]]/Table1[[#This Row],[Qty]]</f>
        <v>2.99</v>
      </c>
    </row>
    <row r="13026" spans="1:12" hidden="1">
      <c r="A13026" t="s">
        <v>710</v>
      </c>
      <c r="B13026" t="s">
        <v>351</v>
      </c>
      <c r="C13026" t="s">
        <v>351</v>
      </c>
      <c r="D13026" t="s">
        <v>755</v>
      </c>
      <c r="E13026" t="s">
        <v>15</v>
      </c>
      <c r="F13026" t="s">
        <v>128</v>
      </c>
      <c r="G13026" t="s">
        <v>404</v>
      </c>
      <c r="H13026" s="1">
        <v>2019</v>
      </c>
      <c r="I13026" s="2">
        <v>200</v>
      </c>
      <c r="J13026" s="3">
        <v>598</v>
      </c>
      <c r="K13026">
        <f>Table1[[#This Row],[Total Revenue + Open]]/Table1[[#This Row],[Qty]]</f>
        <v>2.99</v>
      </c>
      <c r="L13026">
        <f>Table1[[#This Row],[Total Revenue + Open]]/Table1[[#This Row],[Qty]]</f>
        <v>2.99</v>
      </c>
    </row>
    <row r="13027" spans="1:12" hidden="1">
      <c r="A13027" t="s">
        <v>710</v>
      </c>
      <c r="B13027" t="s">
        <v>351</v>
      </c>
      <c r="C13027" t="s">
        <v>351</v>
      </c>
      <c r="D13027" t="s">
        <v>755</v>
      </c>
      <c r="E13027" t="s">
        <v>15</v>
      </c>
      <c r="F13027" t="s">
        <v>128</v>
      </c>
      <c r="G13027" t="s">
        <v>404</v>
      </c>
      <c r="H13027" s="1">
        <v>2019</v>
      </c>
      <c r="I13027" s="2">
        <v>100</v>
      </c>
      <c r="J13027" s="3">
        <v>299</v>
      </c>
      <c r="K13027">
        <f>Table1[[#This Row],[Total Revenue + Open]]/Table1[[#This Row],[Qty]]</f>
        <v>2.99</v>
      </c>
      <c r="L13027">
        <f>Table1[[#This Row],[Total Revenue + Open]]/Table1[[#This Row],[Qty]]</f>
        <v>2.99</v>
      </c>
    </row>
    <row r="13028" spans="1:12" hidden="1">
      <c r="A13028" t="s">
        <v>710</v>
      </c>
      <c r="B13028" t="s">
        <v>351</v>
      </c>
      <c r="C13028" t="s">
        <v>351</v>
      </c>
      <c r="D13028" t="s">
        <v>755</v>
      </c>
      <c r="E13028" t="s">
        <v>15</v>
      </c>
      <c r="F13028" t="s">
        <v>128</v>
      </c>
      <c r="G13028" t="s">
        <v>404</v>
      </c>
      <c r="H13028" s="1">
        <v>2019</v>
      </c>
      <c r="I13028" s="2">
        <v>25</v>
      </c>
      <c r="J13028" s="3">
        <v>74.75</v>
      </c>
      <c r="K13028">
        <f>Table1[[#This Row],[Total Revenue + Open]]/Table1[[#This Row],[Qty]]</f>
        <v>2.99</v>
      </c>
      <c r="L13028">
        <f>Table1[[#This Row],[Total Revenue + Open]]/Table1[[#This Row],[Qty]]</f>
        <v>2.99</v>
      </c>
    </row>
    <row r="13029" spans="1:12" hidden="1">
      <c r="A13029" t="s">
        <v>710</v>
      </c>
      <c r="B13029" t="s">
        <v>351</v>
      </c>
      <c r="C13029" t="s">
        <v>351</v>
      </c>
      <c r="D13029" t="s">
        <v>755</v>
      </c>
      <c r="E13029" t="s">
        <v>15</v>
      </c>
      <c r="F13029" t="s">
        <v>128</v>
      </c>
      <c r="G13029" t="s">
        <v>404</v>
      </c>
      <c r="H13029" s="1">
        <v>2020</v>
      </c>
      <c r="I13029" s="2">
        <v>250</v>
      </c>
      <c r="J13029" s="3">
        <v>747.5</v>
      </c>
      <c r="K13029">
        <f>Table1[[#This Row],[Total Revenue + Open]]/Table1[[#This Row],[Qty]]</f>
        <v>2.99</v>
      </c>
      <c r="L13029">
        <f>Table1[[#This Row],[Total Revenue + Open]]/Table1[[#This Row],[Qty]]</f>
        <v>2.99</v>
      </c>
    </row>
    <row r="13030" spans="1:12" hidden="1">
      <c r="A13030" t="s">
        <v>710</v>
      </c>
      <c r="B13030" t="s">
        <v>351</v>
      </c>
      <c r="C13030" t="s">
        <v>351</v>
      </c>
      <c r="D13030" t="s">
        <v>755</v>
      </c>
      <c r="E13030" t="s">
        <v>15</v>
      </c>
      <c r="F13030" t="s">
        <v>128</v>
      </c>
      <c r="G13030" t="s">
        <v>404</v>
      </c>
      <c r="H13030" s="1">
        <v>2020</v>
      </c>
      <c r="I13030" s="2">
        <v>950</v>
      </c>
      <c r="J13030" s="3">
        <v>2840.5</v>
      </c>
      <c r="K13030">
        <f>Table1[[#This Row],[Total Revenue + Open]]/Table1[[#This Row],[Qty]]</f>
        <v>2.99</v>
      </c>
      <c r="L13030">
        <f>Table1[[#This Row],[Total Revenue + Open]]/Table1[[#This Row],[Qty]]</f>
        <v>2.99</v>
      </c>
    </row>
    <row r="13031" spans="1:12" hidden="1">
      <c r="A13031" t="s">
        <v>710</v>
      </c>
      <c r="B13031" t="s">
        <v>351</v>
      </c>
      <c r="C13031" t="s">
        <v>351</v>
      </c>
      <c r="D13031" t="s">
        <v>755</v>
      </c>
      <c r="E13031" t="s">
        <v>15</v>
      </c>
      <c r="F13031" t="s">
        <v>128</v>
      </c>
      <c r="G13031" t="s">
        <v>404</v>
      </c>
      <c r="H13031" s="1">
        <v>2020</v>
      </c>
      <c r="I13031" s="2">
        <v>300</v>
      </c>
      <c r="J13031" s="3">
        <v>897</v>
      </c>
      <c r="K13031">
        <f>Table1[[#This Row],[Total Revenue + Open]]/Table1[[#This Row],[Qty]]</f>
        <v>2.99</v>
      </c>
      <c r="L13031">
        <f>Table1[[#This Row],[Total Revenue + Open]]/Table1[[#This Row],[Qty]]</f>
        <v>2.99</v>
      </c>
    </row>
    <row r="13032" spans="1:12" hidden="1">
      <c r="A13032" t="s">
        <v>710</v>
      </c>
      <c r="B13032" t="s">
        <v>351</v>
      </c>
      <c r="C13032" t="s">
        <v>351</v>
      </c>
      <c r="D13032" t="s">
        <v>755</v>
      </c>
      <c r="E13032" t="s">
        <v>15</v>
      </c>
      <c r="F13032" t="s">
        <v>128</v>
      </c>
      <c r="G13032" t="s">
        <v>404</v>
      </c>
      <c r="H13032" s="1">
        <v>2020</v>
      </c>
      <c r="I13032" s="2">
        <v>25</v>
      </c>
      <c r="J13032" s="3">
        <v>74.75</v>
      </c>
      <c r="K13032">
        <f>Table1[[#This Row],[Total Revenue + Open]]/Table1[[#This Row],[Qty]]</f>
        <v>2.99</v>
      </c>
      <c r="L13032">
        <f>Table1[[#This Row],[Total Revenue + Open]]/Table1[[#This Row],[Qty]]</f>
        <v>2.99</v>
      </c>
    </row>
    <row r="13033" spans="1:12" hidden="1">
      <c r="A13033" t="s">
        <v>710</v>
      </c>
      <c r="B13033" t="s">
        <v>351</v>
      </c>
      <c r="C13033" t="s">
        <v>351</v>
      </c>
      <c r="D13033" t="s">
        <v>755</v>
      </c>
      <c r="E13033" t="s">
        <v>15</v>
      </c>
      <c r="F13033" t="s">
        <v>128</v>
      </c>
      <c r="G13033" t="s">
        <v>404</v>
      </c>
      <c r="H13033" s="1">
        <v>2020</v>
      </c>
      <c r="I13033" s="2">
        <v>200</v>
      </c>
      <c r="J13033" s="3">
        <v>598</v>
      </c>
      <c r="K13033">
        <f>Table1[[#This Row],[Total Revenue + Open]]/Table1[[#This Row],[Qty]]</f>
        <v>2.99</v>
      </c>
      <c r="L13033">
        <f>Table1[[#This Row],[Total Revenue + Open]]/Table1[[#This Row],[Qty]]</f>
        <v>2.99</v>
      </c>
    </row>
    <row r="13034" spans="1:12" hidden="1">
      <c r="A13034" t="s">
        <v>710</v>
      </c>
      <c r="B13034" t="s">
        <v>351</v>
      </c>
      <c r="C13034" t="s">
        <v>351</v>
      </c>
      <c r="D13034" t="s">
        <v>755</v>
      </c>
      <c r="E13034" t="s">
        <v>15</v>
      </c>
      <c r="F13034" t="s">
        <v>128</v>
      </c>
      <c r="G13034" t="s">
        <v>404</v>
      </c>
      <c r="H13034" s="1">
        <v>2021</v>
      </c>
      <c r="I13034" s="2">
        <v>200</v>
      </c>
      <c r="J13034" s="3">
        <v>598</v>
      </c>
      <c r="K13034">
        <f>Table1[[#This Row],[Total Revenue + Open]]/Table1[[#This Row],[Qty]]</f>
        <v>2.99</v>
      </c>
      <c r="L13034">
        <f>Table1[[#This Row],[Total Revenue + Open]]/Table1[[#This Row],[Qty]]</f>
        <v>2.99</v>
      </c>
    </row>
    <row r="13035" spans="1:12" hidden="1">
      <c r="A13035" t="s">
        <v>710</v>
      </c>
      <c r="B13035" t="s">
        <v>351</v>
      </c>
      <c r="C13035" t="s">
        <v>351</v>
      </c>
      <c r="D13035" t="s">
        <v>755</v>
      </c>
      <c r="E13035" t="s">
        <v>15</v>
      </c>
      <c r="F13035" t="s">
        <v>128</v>
      </c>
      <c r="G13035" t="s">
        <v>404</v>
      </c>
      <c r="H13035" s="1">
        <v>2021</v>
      </c>
      <c r="I13035" s="2">
        <v>200</v>
      </c>
      <c r="J13035" s="3">
        <v>598</v>
      </c>
      <c r="K13035">
        <f>Table1[[#This Row],[Total Revenue + Open]]/Table1[[#This Row],[Qty]]</f>
        <v>2.99</v>
      </c>
      <c r="L13035">
        <f>Table1[[#This Row],[Total Revenue + Open]]/Table1[[#This Row],[Qty]]</f>
        <v>2.99</v>
      </c>
    </row>
    <row r="13036" spans="1:12" hidden="1">
      <c r="A13036" t="s">
        <v>710</v>
      </c>
      <c r="B13036" t="s">
        <v>351</v>
      </c>
      <c r="C13036" t="s">
        <v>351</v>
      </c>
      <c r="D13036" t="s">
        <v>755</v>
      </c>
      <c r="E13036" t="s">
        <v>15</v>
      </c>
      <c r="F13036" t="s">
        <v>128</v>
      </c>
      <c r="G13036" t="s">
        <v>404</v>
      </c>
      <c r="H13036" s="1">
        <v>2021</v>
      </c>
      <c r="I13036" s="2">
        <v>550</v>
      </c>
      <c r="J13036" s="3">
        <v>1644.5</v>
      </c>
      <c r="K13036">
        <f>Table1[[#This Row],[Total Revenue + Open]]/Table1[[#This Row],[Qty]]</f>
        <v>2.99</v>
      </c>
      <c r="L13036">
        <f>Table1[[#This Row],[Total Revenue + Open]]/Table1[[#This Row],[Qty]]</f>
        <v>2.99</v>
      </c>
    </row>
    <row r="13037" spans="1:12" hidden="1">
      <c r="A13037" t="s">
        <v>710</v>
      </c>
      <c r="B13037" t="s">
        <v>351</v>
      </c>
      <c r="C13037" t="s">
        <v>351</v>
      </c>
      <c r="D13037" t="s">
        <v>755</v>
      </c>
      <c r="E13037" t="s">
        <v>15</v>
      </c>
      <c r="F13037" t="s">
        <v>128</v>
      </c>
      <c r="G13037" t="s">
        <v>404</v>
      </c>
      <c r="H13037" s="1">
        <v>2021</v>
      </c>
      <c r="I13037" s="2">
        <v>750</v>
      </c>
      <c r="J13037" s="3">
        <v>2242.5</v>
      </c>
      <c r="K13037">
        <f>Table1[[#This Row],[Total Revenue + Open]]/Table1[[#This Row],[Qty]]</f>
        <v>2.99</v>
      </c>
      <c r="L13037">
        <f>Table1[[#This Row],[Total Revenue + Open]]/Table1[[#This Row],[Qty]]</f>
        <v>2.99</v>
      </c>
    </row>
    <row r="13038" spans="1:12" hidden="1">
      <c r="A13038" t="s">
        <v>710</v>
      </c>
      <c r="B13038" t="s">
        <v>351</v>
      </c>
      <c r="C13038" t="s">
        <v>351</v>
      </c>
      <c r="D13038" t="s">
        <v>755</v>
      </c>
      <c r="E13038" t="s">
        <v>15</v>
      </c>
      <c r="F13038" t="s">
        <v>128</v>
      </c>
      <c r="G13038" t="s">
        <v>404</v>
      </c>
      <c r="H13038" s="1">
        <v>2021</v>
      </c>
      <c r="I13038" s="2">
        <v>375</v>
      </c>
      <c r="J13038" s="3">
        <v>1121.25</v>
      </c>
      <c r="K13038">
        <f>Table1[[#This Row],[Total Revenue + Open]]/Table1[[#This Row],[Qty]]</f>
        <v>2.99</v>
      </c>
      <c r="L13038">
        <f>Table1[[#This Row],[Total Revenue + Open]]/Table1[[#This Row],[Qty]]</f>
        <v>2.99</v>
      </c>
    </row>
    <row r="13039" spans="1:12" hidden="1">
      <c r="A13039" t="s">
        <v>710</v>
      </c>
      <c r="B13039" t="s">
        <v>351</v>
      </c>
      <c r="C13039" t="s">
        <v>351</v>
      </c>
      <c r="D13039" t="s">
        <v>755</v>
      </c>
      <c r="E13039" t="s">
        <v>15</v>
      </c>
      <c r="F13039" t="s">
        <v>128</v>
      </c>
      <c r="G13039" t="s">
        <v>404</v>
      </c>
      <c r="H13039" s="1">
        <v>2022</v>
      </c>
      <c r="I13039" s="2">
        <v>400</v>
      </c>
      <c r="J13039" s="3">
        <v>1196</v>
      </c>
      <c r="K13039">
        <f>Table1[[#This Row],[Total Revenue + Open]]/Table1[[#This Row],[Qty]]</f>
        <v>2.99</v>
      </c>
      <c r="L13039">
        <f>Table1[[#This Row],[Total Revenue + Open]]/Table1[[#This Row],[Qty]]</f>
        <v>2.99</v>
      </c>
    </row>
    <row r="13040" spans="1:12" hidden="1">
      <c r="A13040" t="s">
        <v>710</v>
      </c>
      <c r="B13040" t="s">
        <v>351</v>
      </c>
      <c r="C13040" t="s">
        <v>351</v>
      </c>
      <c r="D13040" t="s">
        <v>755</v>
      </c>
      <c r="E13040" t="s">
        <v>15</v>
      </c>
      <c r="F13040" t="s">
        <v>128</v>
      </c>
      <c r="G13040" t="s">
        <v>404</v>
      </c>
      <c r="H13040" s="1">
        <v>2022</v>
      </c>
      <c r="I13040" s="2">
        <v>650</v>
      </c>
      <c r="J13040" s="3">
        <v>1943.5</v>
      </c>
      <c r="K13040">
        <f>Table1[[#This Row],[Total Revenue + Open]]/Table1[[#This Row],[Qty]]</f>
        <v>2.99</v>
      </c>
      <c r="L13040">
        <f>Table1[[#This Row],[Total Revenue + Open]]/Table1[[#This Row],[Qty]]</f>
        <v>2.99</v>
      </c>
    </row>
    <row r="13041" spans="1:12" hidden="1">
      <c r="A13041" t="s">
        <v>710</v>
      </c>
      <c r="B13041" t="s">
        <v>351</v>
      </c>
      <c r="C13041" t="s">
        <v>351</v>
      </c>
      <c r="D13041" t="s">
        <v>755</v>
      </c>
      <c r="E13041" t="s">
        <v>15</v>
      </c>
      <c r="F13041" t="s">
        <v>128</v>
      </c>
      <c r="G13041" t="s">
        <v>404</v>
      </c>
      <c r="H13041" s="1">
        <v>2022</v>
      </c>
      <c r="I13041" s="2">
        <v>175</v>
      </c>
      <c r="J13041" s="3">
        <v>523.25</v>
      </c>
      <c r="K13041">
        <f>Table1[[#This Row],[Total Revenue + Open]]/Table1[[#This Row],[Qty]]</f>
        <v>2.99</v>
      </c>
      <c r="L13041">
        <f>Table1[[#This Row],[Total Revenue + Open]]/Table1[[#This Row],[Qty]]</f>
        <v>2.99</v>
      </c>
    </row>
    <row r="13042" spans="1:12" hidden="1">
      <c r="A13042" t="s">
        <v>710</v>
      </c>
      <c r="B13042" t="s">
        <v>351</v>
      </c>
      <c r="C13042" t="s">
        <v>351</v>
      </c>
      <c r="D13042" t="s">
        <v>755</v>
      </c>
      <c r="E13042" t="s">
        <v>15</v>
      </c>
      <c r="F13042" t="s">
        <v>128</v>
      </c>
      <c r="G13042" t="s">
        <v>694</v>
      </c>
      <c r="H13042" s="1">
        <v>2017</v>
      </c>
      <c r="I13042" s="2">
        <v>100</v>
      </c>
      <c r="J13042" s="3">
        <v>299</v>
      </c>
      <c r="K13042">
        <f>Table1[[#This Row],[Total Revenue + Open]]/Table1[[#This Row],[Qty]]</f>
        <v>2.99</v>
      </c>
      <c r="L13042">
        <f>Table1[[#This Row],[Total Revenue + Open]]/Table1[[#This Row],[Qty]]</f>
        <v>2.99</v>
      </c>
    </row>
    <row r="13043" spans="1:12" hidden="1">
      <c r="A13043" t="s">
        <v>710</v>
      </c>
      <c r="B13043" t="s">
        <v>351</v>
      </c>
      <c r="C13043" t="s">
        <v>351</v>
      </c>
      <c r="D13043" t="s">
        <v>755</v>
      </c>
      <c r="E13043" t="s">
        <v>15</v>
      </c>
      <c r="F13043" t="s">
        <v>128</v>
      </c>
      <c r="G13043" t="s">
        <v>694</v>
      </c>
      <c r="H13043" s="1">
        <v>2017</v>
      </c>
      <c r="I13043" s="2">
        <v>100</v>
      </c>
      <c r="J13043" s="3">
        <v>299</v>
      </c>
      <c r="K13043">
        <f>Table1[[#This Row],[Total Revenue + Open]]/Table1[[#This Row],[Qty]]</f>
        <v>2.99</v>
      </c>
      <c r="L13043">
        <f>Table1[[#This Row],[Total Revenue + Open]]/Table1[[#This Row],[Qty]]</f>
        <v>2.99</v>
      </c>
    </row>
    <row r="13044" spans="1:12" hidden="1">
      <c r="A13044" t="s">
        <v>710</v>
      </c>
      <c r="B13044" t="s">
        <v>351</v>
      </c>
      <c r="C13044" t="s">
        <v>351</v>
      </c>
      <c r="D13044" t="s">
        <v>755</v>
      </c>
      <c r="E13044" t="s">
        <v>15</v>
      </c>
      <c r="F13044" t="s">
        <v>128</v>
      </c>
      <c r="G13044" t="s">
        <v>353</v>
      </c>
      <c r="H13044" s="1">
        <v>2020</v>
      </c>
      <c r="I13044" s="2">
        <v>200</v>
      </c>
      <c r="J13044" s="3">
        <v>602</v>
      </c>
      <c r="K13044">
        <f>Table1[[#This Row],[Total Revenue + Open]]/Table1[[#This Row],[Qty]]</f>
        <v>3.01</v>
      </c>
      <c r="L13044">
        <f>Table1[[#This Row],[Total Revenue + Open]]/Table1[[#This Row],[Qty]]</f>
        <v>3.01</v>
      </c>
    </row>
    <row r="13045" spans="1:12" hidden="1">
      <c r="A13045" t="s">
        <v>710</v>
      </c>
      <c r="B13045" t="s">
        <v>351</v>
      </c>
      <c r="C13045" t="s">
        <v>351</v>
      </c>
      <c r="D13045" t="s">
        <v>755</v>
      </c>
      <c r="E13045" t="s">
        <v>15</v>
      </c>
      <c r="F13045" t="s">
        <v>128</v>
      </c>
      <c r="G13045" t="s">
        <v>353</v>
      </c>
      <c r="H13045" s="1">
        <v>2018</v>
      </c>
      <c r="I13045" s="2">
        <v>3015</v>
      </c>
      <c r="J13045" s="3">
        <v>8970</v>
      </c>
      <c r="K13045">
        <f>Table1[[#This Row],[Total Revenue + Open]]/Table1[[#This Row],[Qty]]</f>
        <v>2.9751243781094527</v>
      </c>
      <c r="L13045">
        <f>Table1[[#This Row],[Total Revenue + Open]]/Table1[[#This Row],[Qty]]</f>
        <v>2.9751243781094527</v>
      </c>
    </row>
    <row r="13046" spans="1:12" hidden="1">
      <c r="A13046" t="s">
        <v>710</v>
      </c>
      <c r="B13046" t="s">
        <v>351</v>
      </c>
      <c r="C13046" t="s">
        <v>351</v>
      </c>
      <c r="D13046" t="s">
        <v>755</v>
      </c>
      <c r="E13046" t="s">
        <v>15</v>
      </c>
      <c r="F13046" t="s">
        <v>128</v>
      </c>
      <c r="G13046" t="s">
        <v>353</v>
      </c>
      <c r="H13046" s="1">
        <v>2018</v>
      </c>
      <c r="I13046" s="2">
        <v>5230</v>
      </c>
      <c r="J13046" s="3">
        <v>15548</v>
      </c>
      <c r="K13046">
        <f>Table1[[#This Row],[Total Revenue + Open]]/Table1[[#This Row],[Qty]]</f>
        <v>2.9728489483747609</v>
      </c>
      <c r="L13046">
        <f>Table1[[#This Row],[Total Revenue + Open]]/Table1[[#This Row],[Qty]]</f>
        <v>2.9728489483747609</v>
      </c>
    </row>
    <row r="13047" spans="1:12" hidden="1">
      <c r="A13047" t="s">
        <v>710</v>
      </c>
      <c r="B13047" t="s">
        <v>351</v>
      </c>
      <c r="C13047" t="s">
        <v>351</v>
      </c>
      <c r="D13047" t="s">
        <v>755</v>
      </c>
      <c r="E13047" t="s">
        <v>15</v>
      </c>
      <c r="F13047" t="s">
        <v>128</v>
      </c>
      <c r="G13047" t="s">
        <v>353</v>
      </c>
      <c r="H13047" s="1">
        <v>2018</v>
      </c>
      <c r="I13047" s="2">
        <v>4025</v>
      </c>
      <c r="J13047" s="3">
        <v>11960</v>
      </c>
      <c r="K13047">
        <f>Table1[[#This Row],[Total Revenue + Open]]/Table1[[#This Row],[Qty]]</f>
        <v>2.9714285714285715</v>
      </c>
      <c r="L13047">
        <f>Table1[[#This Row],[Total Revenue + Open]]/Table1[[#This Row],[Qty]]</f>
        <v>2.9714285714285715</v>
      </c>
    </row>
    <row r="13048" spans="1:12" hidden="1">
      <c r="A13048" t="s">
        <v>710</v>
      </c>
      <c r="B13048" t="s">
        <v>351</v>
      </c>
      <c r="C13048" t="s">
        <v>351</v>
      </c>
      <c r="D13048" t="s">
        <v>755</v>
      </c>
      <c r="E13048" t="s">
        <v>15</v>
      </c>
      <c r="F13048" t="s">
        <v>128</v>
      </c>
      <c r="G13048" t="s">
        <v>353</v>
      </c>
      <c r="H13048" s="1">
        <v>2018</v>
      </c>
      <c r="I13048" s="2">
        <v>1005</v>
      </c>
      <c r="J13048" s="3">
        <v>2990</v>
      </c>
      <c r="K13048">
        <f>Table1[[#This Row],[Total Revenue + Open]]/Table1[[#This Row],[Qty]]</f>
        <v>2.9751243781094527</v>
      </c>
      <c r="L13048">
        <f>Table1[[#This Row],[Total Revenue + Open]]/Table1[[#This Row],[Qty]]</f>
        <v>2.9751243781094527</v>
      </c>
    </row>
    <row r="13049" spans="1:12" hidden="1">
      <c r="A13049" t="s">
        <v>710</v>
      </c>
      <c r="B13049" t="s">
        <v>351</v>
      </c>
      <c r="C13049" t="s">
        <v>351</v>
      </c>
      <c r="D13049" t="s">
        <v>755</v>
      </c>
      <c r="E13049" t="s">
        <v>15</v>
      </c>
      <c r="F13049" t="s">
        <v>128</v>
      </c>
      <c r="G13049" t="s">
        <v>353</v>
      </c>
      <c r="H13049" s="1">
        <v>2018</v>
      </c>
      <c r="I13049" s="2">
        <v>4750</v>
      </c>
      <c r="J13049" s="3">
        <v>14127.75</v>
      </c>
      <c r="K13049">
        <f>Table1[[#This Row],[Total Revenue + Open]]/Table1[[#This Row],[Qty]]</f>
        <v>2.9742631578947369</v>
      </c>
      <c r="L13049">
        <f>Table1[[#This Row],[Total Revenue + Open]]/Table1[[#This Row],[Qty]]</f>
        <v>2.9742631578947369</v>
      </c>
    </row>
    <row r="13050" spans="1:12" hidden="1">
      <c r="A13050" t="s">
        <v>710</v>
      </c>
      <c r="B13050" t="s">
        <v>351</v>
      </c>
      <c r="C13050" t="s">
        <v>351</v>
      </c>
      <c r="D13050" t="s">
        <v>755</v>
      </c>
      <c r="E13050" t="s">
        <v>15</v>
      </c>
      <c r="F13050" t="s">
        <v>128</v>
      </c>
      <c r="G13050" t="s">
        <v>353</v>
      </c>
      <c r="H13050" s="1">
        <v>2018</v>
      </c>
      <c r="I13050" s="2">
        <v>1210</v>
      </c>
      <c r="J13050" s="3">
        <v>3588</v>
      </c>
      <c r="K13050">
        <f>Table1[[#This Row],[Total Revenue + Open]]/Table1[[#This Row],[Qty]]</f>
        <v>2.9652892561983473</v>
      </c>
      <c r="L13050">
        <f>Table1[[#This Row],[Total Revenue + Open]]/Table1[[#This Row],[Qty]]</f>
        <v>2.9652892561983473</v>
      </c>
    </row>
    <row r="13051" spans="1:12" hidden="1">
      <c r="A13051" t="s">
        <v>710</v>
      </c>
      <c r="B13051" t="s">
        <v>351</v>
      </c>
      <c r="C13051" t="s">
        <v>351</v>
      </c>
      <c r="D13051" t="s">
        <v>755</v>
      </c>
      <c r="E13051" t="s">
        <v>15</v>
      </c>
      <c r="F13051" t="s">
        <v>128</v>
      </c>
      <c r="G13051" t="s">
        <v>353</v>
      </c>
      <c r="H13051" s="1">
        <v>2018</v>
      </c>
      <c r="I13051" s="2">
        <v>6235</v>
      </c>
      <c r="J13051" s="3">
        <v>18538</v>
      </c>
      <c r="K13051">
        <f>Table1[[#This Row],[Total Revenue + Open]]/Table1[[#This Row],[Qty]]</f>
        <v>2.973215717722534</v>
      </c>
      <c r="L13051">
        <f>Table1[[#This Row],[Total Revenue + Open]]/Table1[[#This Row],[Qty]]</f>
        <v>2.973215717722534</v>
      </c>
    </row>
    <row r="13052" spans="1:12" hidden="1">
      <c r="A13052" t="s">
        <v>710</v>
      </c>
      <c r="B13052" t="s">
        <v>351</v>
      </c>
      <c r="C13052" t="s">
        <v>351</v>
      </c>
      <c r="D13052" t="s">
        <v>755</v>
      </c>
      <c r="E13052" t="s">
        <v>15</v>
      </c>
      <c r="F13052" t="s">
        <v>128</v>
      </c>
      <c r="G13052" t="s">
        <v>353</v>
      </c>
      <c r="H13052" s="1">
        <v>2018</v>
      </c>
      <c r="I13052" s="2">
        <v>3765</v>
      </c>
      <c r="J13052" s="3">
        <v>11212.5</v>
      </c>
      <c r="K13052">
        <f>Table1[[#This Row],[Total Revenue + Open]]/Table1[[#This Row],[Qty]]</f>
        <v>2.9780876494023905</v>
      </c>
      <c r="L13052">
        <f>Table1[[#This Row],[Total Revenue + Open]]/Table1[[#This Row],[Qty]]</f>
        <v>2.9780876494023905</v>
      </c>
    </row>
    <row r="13053" spans="1:12" hidden="1">
      <c r="A13053" t="s">
        <v>710</v>
      </c>
      <c r="B13053" t="s">
        <v>351</v>
      </c>
      <c r="C13053" t="s">
        <v>351</v>
      </c>
      <c r="D13053" t="s">
        <v>755</v>
      </c>
      <c r="E13053" t="s">
        <v>15</v>
      </c>
      <c r="F13053" t="s">
        <v>128</v>
      </c>
      <c r="G13053" t="s">
        <v>353</v>
      </c>
      <c r="H13053" s="1">
        <v>2019</v>
      </c>
      <c r="I13053" s="2">
        <v>4025</v>
      </c>
      <c r="J13053" s="3">
        <v>11960</v>
      </c>
      <c r="K13053">
        <f>Table1[[#This Row],[Total Revenue + Open]]/Table1[[#This Row],[Qty]]</f>
        <v>2.9714285714285715</v>
      </c>
      <c r="L13053">
        <f>Table1[[#This Row],[Total Revenue + Open]]/Table1[[#This Row],[Qty]]</f>
        <v>2.9714285714285715</v>
      </c>
    </row>
    <row r="13054" spans="1:12" hidden="1">
      <c r="A13054" t="s">
        <v>710</v>
      </c>
      <c r="B13054" t="s">
        <v>351</v>
      </c>
      <c r="C13054" t="s">
        <v>351</v>
      </c>
      <c r="D13054" t="s">
        <v>755</v>
      </c>
      <c r="E13054" t="s">
        <v>15</v>
      </c>
      <c r="F13054" t="s">
        <v>128</v>
      </c>
      <c r="G13054" t="s">
        <v>353</v>
      </c>
      <c r="H13054" s="1">
        <v>2019</v>
      </c>
      <c r="I13054" s="2">
        <v>1810</v>
      </c>
      <c r="J13054" s="3">
        <v>5382</v>
      </c>
      <c r="K13054">
        <f>Table1[[#This Row],[Total Revenue + Open]]/Table1[[#This Row],[Qty]]</f>
        <v>2.9734806629834254</v>
      </c>
      <c r="L13054">
        <f>Table1[[#This Row],[Total Revenue + Open]]/Table1[[#This Row],[Qty]]</f>
        <v>2.9734806629834254</v>
      </c>
    </row>
    <row r="13055" spans="1:12" hidden="1">
      <c r="A13055" t="s">
        <v>710</v>
      </c>
      <c r="B13055" t="s">
        <v>351</v>
      </c>
      <c r="C13055" t="s">
        <v>351</v>
      </c>
      <c r="D13055" t="s">
        <v>755</v>
      </c>
      <c r="E13055" t="s">
        <v>15</v>
      </c>
      <c r="F13055" t="s">
        <v>128</v>
      </c>
      <c r="G13055" t="s">
        <v>353</v>
      </c>
      <c r="H13055" s="1">
        <v>2019</v>
      </c>
      <c r="I13055" s="2">
        <v>3620</v>
      </c>
      <c r="J13055" s="3">
        <v>10764</v>
      </c>
      <c r="K13055">
        <f>Table1[[#This Row],[Total Revenue + Open]]/Table1[[#This Row],[Qty]]</f>
        <v>2.9734806629834254</v>
      </c>
      <c r="L13055">
        <f>Table1[[#This Row],[Total Revenue + Open]]/Table1[[#This Row],[Qty]]</f>
        <v>2.9734806629834254</v>
      </c>
    </row>
    <row r="13056" spans="1:12" hidden="1">
      <c r="A13056" t="s">
        <v>710</v>
      </c>
      <c r="B13056" t="s">
        <v>351</v>
      </c>
      <c r="C13056" t="s">
        <v>351</v>
      </c>
      <c r="D13056" t="s">
        <v>755</v>
      </c>
      <c r="E13056" t="s">
        <v>15</v>
      </c>
      <c r="F13056" t="s">
        <v>128</v>
      </c>
      <c r="G13056" t="s">
        <v>353</v>
      </c>
      <c r="H13056" s="1">
        <v>2019</v>
      </c>
      <c r="I13056" s="2">
        <v>4420</v>
      </c>
      <c r="J13056" s="3">
        <v>13156</v>
      </c>
      <c r="K13056">
        <f>Table1[[#This Row],[Total Revenue + Open]]/Table1[[#This Row],[Qty]]</f>
        <v>2.9764705882352942</v>
      </c>
      <c r="L13056">
        <f>Table1[[#This Row],[Total Revenue + Open]]/Table1[[#This Row],[Qty]]</f>
        <v>2.9764705882352942</v>
      </c>
    </row>
    <row r="13057" spans="1:12" hidden="1">
      <c r="A13057" t="s">
        <v>710</v>
      </c>
      <c r="B13057" t="s">
        <v>351</v>
      </c>
      <c r="C13057" t="s">
        <v>351</v>
      </c>
      <c r="D13057" t="s">
        <v>755</v>
      </c>
      <c r="E13057" t="s">
        <v>15</v>
      </c>
      <c r="F13057" t="s">
        <v>128</v>
      </c>
      <c r="G13057" t="s">
        <v>353</v>
      </c>
      <c r="H13057" s="1">
        <v>2019</v>
      </c>
      <c r="I13057" s="2">
        <v>1410</v>
      </c>
      <c r="J13057" s="3">
        <v>4186</v>
      </c>
      <c r="K13057">
        <f>Table1[[#This Row],[Total Revenue + Open]]/Table1[[#This Row],[Qty]]</f>
        <v>2.9687943262411349</v>
      </c>
      <c r="L13057">
        <f>Table1[[#This Row],[Total Revenue + Open]]/Table1[[#This Row],[Qty]]</f>
        <v>2.9687943262411349</v>
      </c>
    </row>
    <row r="13058" spans="1:12" hidden="1">
      <c r="A13058" t="s">
        <v>710</v>
      </c>
      <c r="B13058" t="s">
        <v>351</v>
      </c>
      <c r="C13058" t="s">
        <v>351</v>
      </c>
      <c r="D13058" t="s">
        <v>755</v>
      </c>
      <c r="E13058" t="s">
        <v>15</v>
      </c>
      <c r="F13058" t="s">
        <v>128</v>
      </c>
      <c r="G13058" t="s">
        <v>353</v>
      </c>
      <c r="H13058" s="1">
        <v>2019</v>
      </c>
      <c r="I13058" s="2">
        <v>1210</v>
      </c>
      <c r="J13058" s="3">
        <v>3588</v>
      </c>
      <c r="K13058">
        <f>Table1[[#This Row],[Total Revenue + Open]]/Table1[[#This Row],[Qty]]</f>
        <v>2.9652892561983473</v>
      </c>
      <c r="L13058">
        <f>Table1[[#This Row],[Total Revenue + Open]]/Table1[[#This Row],[Qty]]</f>
        <v>2.9652892561983473</v>
      </c>
    </row>
    <row r="13059" spans="1:12" hidden="1">
      <c r="A13059" t="s">
        <v>710</v>
      </c>
      <c r="B13059" t="s">
        <v>351</v>
      </c>
      <c r="C13059" t="s">
        <v>351</v>
      </c>
      <c r="D13059" t="s">
        <v>755</v>
      </c>
      <c r="E13059" t="s">
        <v>15</v>
      </c>
      <c r="F13059" t="s">
        <v>128</v>
      </c>
      <c r="G13059" t="s">
        <v>353</v>
      </c>
      <c r="H13059" s="1">
        <v>2019</v>
      </c>
      <c r="I13059" s="2">
        <v>11810</v>
      </c>
      <c r="J13059" s="3">
        <v>35132.5</v>
      </c>
      <c r="K13059">
        <f>Table1[[#This Row],[Total Revenue + Open]]/Table1[[#This Row],[Qty]]</f>
        <v>2.9748094834885692</v>
      </c>
      <c r="L13059">
        <f>Table1[[#This Row],[Total Revenue + Open]]/Table1[[#This Row],[Qty]]</f>
        <v>2.9748094834885692</v>
      </c>
    </row>
    <row r="13060" spans="1:12" hidden="1">
      <c r="A13060" t="s">
        <v>710</v>
      </c>
      <c r="B13060" t="s">
        <v>351</v>
      </c>
      <c r="C13060" t="s">
        <v>351</v>
      </c>
      <c r="D13060" t="s">
        <v>755</v>
      </c>
      <c r="E13060" t="s">
        <v>15</v>
      </c>
      <c r="F13060" t="s">
        <v>128</v>
      </c>
      <c r="G13060" t="s">
        <v>353</v>
      </c>
      <c r="H13060" s="1">
        <v>2019</v>
      </c>
      <c r="I13060" s="2">
        <v>1005</v>
      </c>
      <c r="J13060" s="3">
        <v>2990</v>
      </c>
      <c r="K13060">
        <f>Table1[[#This Row],[Total Revenue + Open]]/Table1[[#This Row],[Qty]]</f>
        <v>2.9751243781094527</v>
      </c>
      <c r="L13060">
        <f>Table1[[#This Row],[Total Revenue + Open]]/Table1[[#This Row],[Qty]]</f>
        <v>2.9751243781094527</v>
      </c>
    </row>
    <row r="13061" spans="1:12" hidden="1">
      <c r="A13061" t="s">
        <v>710</v>
      </c>
      <c r="B13061" t="s">
        <v>351</v>
      </c>
      <c r="C13061" t="s">
        <v>351</v>
      </c>
      <c r="D13061" t="s">
        <v>755</v>
      </c>
      <c r="E13061" t="s">
        <v>15</v>
      </c>
      <c r="F13061" t="s">
        <v>128</v>
      </c>
      <c r="G13061" t="s">
        <v>353</v>
      </c>
      <c r="H13061" s="1">
        <v>2019</v>
      </c>
      <c r="I13061" s="2">
        <v>2815</v>
      </c>
      <c r="J13061" s="3">
        <v>8372</v>
      </c>
      <c r="K13061">
        <f>Table1[[#This Row],[Total Revenue + Open]]/Table1[[#This Row],[Qty]]</f>
        <v>2.9740674955595026</v>
      </c>
      <c r="L13061">
        <f>Table1[[#This Row],[Total Revenue + Open]]/Table1[[#This Row],[Qty]]</f>
        <v>2.9740674955595026</v>
      </c>
    </row>
    <row r="13062" spans="1:12" hidden="1">
      <c r="A13062" t="s">
        <v>710</v>
      </c>
      <c r="B13062" t="s">
        <v>351</v>
      </c>
      <c r="C13062" t="s">
        <v>351</v>
      </c>
      <c r="D13062" t="s">
        <v>755</v>
      </c>
      <c r="E13062" t="s">
        <v>15</v>
      </c>
      <c r="F13062" t="s">
        <v>128</v>
      </c>
      <c r="G13062" t="s">
        <v>353</v>
      </c>
      <c r="H13062" s="1">
        <v>2019</v>
      </c>
      <c r="I13062" s="2">
        <v>4425</v>
      </c>
      <c r="J13062" s="3">
        <v>13156</v>
      </c>
      <c r="K13062">
        <f>Table1[[#This Row],[Total Revenue + Open]]/Table1[[#This Row],[Qty]]</f>
        <v>2.9731073446327683</v>
      </c>
      <c r="L13062">
        <f>Table1[[#This Row],[Total Revenue + Open]]/Table1[[#This Row],[Qty]]</f>
        <v>2.9731073446327683</v>
      </c>
    </row>
    <row r="13063" spans="1:12" hidden="1">
      <c r="A13063" t="s">
        <v>710</v>
      </c>
      <c r="B13063" t="s">
        <v>351</v>
      </c>
      <c r="C13063" t="s">
        <v>351</v>
      </c>
      <c r="D13063" t="s">
        <v>755</v>
      </c>
      <c r="E13063" t="s">
        <v>15</v>
      </c>
      <c r="F13063" t="s">
        <v>128</v>
      </c>
      <c r="G13063" t="s">
        <v>353</v>
      </c>
      <c r="H13063" s="1">
        <v>2020</v>
      </c>
      <c r="I13063" s="2">
        <v>3525</v>
      </c>
      <c r="J13063" s="3">
        <v>10465</v>
      </c>
      <c r="K13063">
        <f>Table1[[#This Row],[Total Revenue + Open]]/Table1[[#This Row],[Qty]]</f>
        <v>2.9687943262411349</v>
      </c>
      <c r="L13063">
        <f>Table1[[#This Row],[Total Revenue + Open]]/Table1[[#This Row],[Qty]]</f>
        <v>2.9687943262411349</v>
      </c>
    </row>
    <row r="13064" spans="1:12" hidden="1">
      <c r="A13064" t="s">
        <v>710</v>
      </c>
      <c r="B13064" t="s">
        <v>351</v>
      </c>
      <c r="C13064" t="s">
        <v>351</v>
      </c>
      <c r="D13064" t="s">
        <v>755</v>
      </c>
      <c r="E13064" t="s">
        <v>15</v>
      </c>
      <c r="F13064" t="s">
        <v>128</v>
      </c>
      <c r="G13064" t="s">
        <v>353</v>
      </c>
      <c r="H13064" s="1">
        <v>2020</v>
      </c>
      <c r="I13064" s="2">
        <v>5530</v>
      </c>
      <c r="J13064" s="3">
        <v>16445</v>
      </c>
      <c r="K13064">
        <f>Table1[[#This Row],[Total Revenue + Open]]/Table1[[#This Row],[Qty]]</f>
        <v>2.9737793851717904</v>
      </c>
      <c r="L13064">
        <f>Table1[[#This Row],[Total Revenue + Open]]/Table1[[#This Row],[Qty]]</f>
        <v>2.9737793851717904</v>
      </c>
    </row>
    <row r="13065" spans="1:12" hidden="1">
      <c r="A13065" t="s">
        <v>710</v>
      </c>
      <c r="B13065" t="s">
        <v>351</v>
      </c>
      <c r="C13065" t="s">
        <v>351</v>
      </c>
      <c r="D13065" t="s">
        <v>755</v>
      </c>
      <c r="E13065" t="s">
        <v>15</v>
      </c>
      <c r="F13065" t="s">
        <v>128</v>
      </c>
      <c r="G13065" t="s">
        <v>353</v>
      </c>
      <c r="H13065" s="1">
        <v>2020</v>
      </c>
      <c r="I13065" s="2">
        <v>10255</v>
      </c>
      <c r="J13065" s="3">
        <v>30498</v>
      </c>
      <c r="K13065">
        <f>Table1[[#This Row],[Total Revenue + Open]]/Table1[[#This Row],[Qty]]</f>
        <v>2.9739639200390053</v>
      </c>
      <c r="L13065">
        <f>Table1[[#This Row],[Total Revenue + Open]]/Table1[[#This Row],[Qty]]</f>
        <v>2.9739639200390053</v>
      </c>
    </row>
    <row r="13066" spans="1:12" hidden="1">
      <c r="A13066" t="s">
        <v>710</v>
      </c>
      <c r="B13066" t="s">
        <v>351</v>
      </c>
      <c r="C13066" t="s">
        <v>351</v>
      </c>
      <c r="D13066" t="s">
        <v>755</v>
      </c>
      <c r="E13066" t="s">
        <v>15</v>
      </c>
      <c r="F13066" t="s">
        <v>128</v>
      </c>
      <c r="G13066" t="s">
        <v>353</v>
      </c>
      <c r="H13066" s="1">
        <v>2020</v>
      </c>
      <c r="I13066" s="2">
        <v>5025</v>
      </c>
      <c r="J13066" s="3">
        <v>14950</v>
      </c>
      <c r="K13066">
        <f>Table1[[#This Row],[Total Revenue + Open]]/Table1[[#This Row],[Qty]]</f>
        <v>2.9751243781094527</v>
      </c>
      <c r="L13066">
        <f>Table1[[#This Row],[Total Revenue + Open]]/Table1[[#This Row],[Qty]]</f>
        <v>2.9751243781094527</v>
      </c>
    </row>
    <row r="13067" spans="1:12" hidden="1">
      <c r="A13067" t="s">
        <v>710</v>
      </c>
      <c r="B13067" t="s">
        <v>351</v>
      </c>
      <c r="C13067" t="s">
        <v>351</v>
      </c>
      <c r="D13067" t="s">
        <v>755</v>
      </c>
      <c r="E13067" t="s">
        <v>15</v>
      </c>
      <c r="F13067" t="s">
        <v>128</v>
      </c>
      <c r="G13067" t="s">
        <v>353</v>
      </c>
      <c r="H13067" s="1">
        <v>2020</v>
      </c>
      <c r="I13067" s="2">
        <v>7940</v>
      </c>
      <c r="J13067" s="3">
        <v>23621</v>
      </c>
      <c r="K13067">
        <f>Table1[[#This Row],[Total Revenue + Open]]/Table1[[#This Row],[Qty]]</f>
        <v>2.9749370277078087</v>
      </c>
      <c r="L13067">
        <f>Table1[[#This Row],[Total Revenue + Open]]/Table1[[#This Row],[Qty]]</f>
        <v>2.9749370277078087</v>
      </c>
    </row>
    <row r="13068" spans="1:12" hidden="1">
      <c r="A13068" t="s">
        <v>710</v>
      </c>
      <c r="B13068" t="s">
        <v>351</v>
      </c>
      <c r="C13068" t="s">
        <v>351</v>
      </c>
      <c r="D13068" t="s">
        <v>755</v>
      </c>
      <c r="E13068" t="s">
        <v>15</v>
      </c>
      <c r="F13068" t="s">
        <v>128</v>
      </c>
      <c r="G13068" t="s">
        <v>353</v>
      </c>
      <c r="H13068" s="1">
        <v>2020</v>
      </c>
      <c r="I13068" s="2">
        <v>3520</v>
      </c>
      <c r="J13068" s="3">
        <v>10465</v>
      </c>
      <c r="K13068">
        <f>Table1[[#This Row],[Total Revenue + Open]]/Table1[[#This Row],[Qty]]</f>
        <v>2.9730113636363638</v>
      </c>
      <c r="L13068">
        <f>Table1[[#This Row],[Total Revenue + Open]]/Table1[[#This Row],[Qty]]</f>
        <v>2.9730113636363638</v>
      </c>
    </row>
    <row r="13069" spans="1:12" hidden="1">
      <c r="A13069" t="s">
        <v>710</v>
      </c>
      <c r="B13069" t="s">
        <v>351</v>
      </c>
      <c r="C13069" t="s">
        <v>351</v>
      </c>
      <c r="D13069" t="s">
        <v>755</v>
      </c>
      <c r="E13069" t="s">
        <v>15</v>
      </c>
      <c r="F13069" t="s">
        <v>128</v>
      </c>
      <c r="G13069" t="s">
        <v>353</v>
      </c>
      <c r="H13069" s="1">
        <v>2020</v>
      </c>
      <c r="I13069" s="2">
        <v>16935</v>
      </c>
      <c r="J13069" s="3">
        <v>50381.5</v>
      </c>
      <c r="K13069">
        <f>Table1[[#This Row],[Total Revenue + Open]]/Table1[[#This Row],[Qty]]</f>
        <v>2.9749926188367288</v>
      </c>
      <c r="L13069">
        <f>Table1[[#This Row],[Total Revenue + Open]]/Table1[[#This Row],[Qty]]</f>
        <v>2.9749926188367288</v>
      </c>
    </row>
    <row r="13070" spans="1:12" hidden="1">
      <c r="A13070" t="s">
        <v>710</v>
      </c>
      <c r="B13070" t="s">
        <v>351</v>
      </c>
      <c r="C13070" t="s">
        <v>351</v>
      </c>
      <c r="D13070" t="s">
        <v>755</v>
      </c>
      <c r="E13070" t="s">
        <v>15</v>
      </c>
      <c r="F13070" t="s">
        <v>128</v>
      </c>
      <c r="G13070" t="s">
        <v>353</v>
      </c>
      <c r="H13070" s="1">
        <v>2020</v>
      </c>
      <c r="I13070" s="2">
        <v>6175</v>
      </c>
      <c r="J13070" s="3">
        <v>18388.5</v>
      </c>
      <c r="K13070">
        <f>Table1[[#This Row],[Total Revenue + Open]]/Table1[[#This Row],[Qty]]</f>
        <v>2.9778947368421052</v>
      </c>
      <c r="L13070">
        <f>Table1[[#This Row],[Total Revenue + Open]]/Table1[[#This Row],[Qty]]</f>
        <v>2.9778947368421052</v>
      </c>
    </row>
    <row r="13071" spans="1:12" hidden="1">
      <c r="A13071" t="s">
        <v>710</v>
      </c>
      <c r="B13071" t="s">
        <v>351</v>
      </c>
      <c r="C13071" t="s">
        <v>351</v>
      </c>
      <c r="D13071" t="s">
        <v>755</v>
      </c>
      <c r="E13071" t="s">
        <v>15</v>
      </c>
      <c r="F13071" t="s">
        <v>128</v>
      </c>
      <c r="G13071" t="s">
        <v>353</v>
      </c>
      <c r="H13071" s="1">
        <v>2021</v>
      </c>
      <c r="I13071" s="2">
        <v>17140</v>
      </c>
      <c r="J13071" s="3">
        <v>50979.5</v>
      </c>
      <c r="K13071">
        <f>Table1[[#This Row],[Total Revenue + Open]]/Table1[[#This Row],[Qty]]</f>
        <v>2.9742998833138858</v>
      </c>
      <c r="L13071">
        <f>Table1[[#This Row],[Total Revenue + Open]]/Table1[[#This Row],[Qty]]</f>
        <v>2.9742998833138858</v>
      </c>
    </row>
    <row r="13072" spans="1:12" hidden="1">
      <c r="A13072" t="s">
        <v>710</v>
      </c>
      <c r="B13072" t="s">
        <v>351</v>
      </c>
      <c r="C13072" t="s">
        <v>351</v>
      </c>
      <c r="D13072" t="s">
        <v>755</v>
      </c>
      <c r="E13072" t="s">
        <v>15</v>
      </c>
      <c r="F13072" t="s">
        <v>128</v>
      </c>
      <c r="G13072" t="s">
        <v>353</v>
      </c>
      <c r="H13072" s="1">
        <v>2021</v>
      </c>
      <c r="I13072" s="2">
        <v>13565</v>
      </c>
      <c r="J13072" s="3">
        <v>40365</v>
      </c>
      <c r="K13072">
        <f>Table1[[#This Row],[Total Revenue + Open]]/Table1[[#This Row],[Qty]]</f>
        <v>2.9756726870622927</v>
      </c>
      <c r="L13072">
        <f>Table1[[#This Row],[Total Revenue + Open]]/Table1[[#This Row],[Qty]]</f>
        <v>2.9756726870622927</v>
      </c>
    </row>
    <row r="13073" spans="1:12" hidden="1">
      <c r="A13073" t="s">
        <v>710</v>
      </c>
      <c r="B13073" t="s">
        <v>351</v>
      </c>
      <c r="C13073" t="s">
        <v>351</v>
      </c>
      <c r="D13073" t="s">
        <v>755</v>
      </c>
      <c r="E13073" t="s">
        <v>15</v>
      </c>
      <c r="F13073" t="s">
        <v>128</v>
      </c>
      <c r="G13073" t="s">
        <v>353</v>
      </c>
      <c r="H13073" s="1">
        <v>2021</v>
      </c>
      <c r="I13073" s="2">
        <v>2010</v>
      </c>
      <c r="J13073" s="3">
        <v>5980</v>
      </c>
      <c r="K13073">
        <f>Table1[[#This Row],[Total Revenue + Open]]/Table1[[#This Row],[Qty]]</f>
        <v>2.9751243781094527</v>
      </c>
      <c r="L13073">
        <f>Table1[[#This Row],[Total Revenue + Open]]/Table1[[#This Row],[Qty]]</f>
        <v>2.9751243781094527</v>
      </c>
    </row>
    <row r="13074" spans="1:12" hidden="1">
      <c r="A13074" t="s">
        <v>710</v>
      </c>
      <c r="B13074" t="s">
        <v>351</v>
      </c>
      <c r="C13074" t="s">
        <v>351</v>
      </c>
      <c r="D13074" t="s">
        <v>755</v>
      </c>
      <c r="E13074" t="s">
        <v>15</v>
      </c>
      <c r="F13074" t="s">
        <v>128</v>
      </c>
      <c r="G13074" t="s">
        <v>353</v>
      </c>
      <c r="H13074" s="1">
        <v>2021</v>
      </c>
      <c r="I13074" s="2">
        <v>3965</v>
      </c>
      <c r="J13074" s="3">
        <v>11810.5</v>
      </c>
      <c r="K13074">
        <f>Table1[[#This Row],[Total Revenue + Open]]/Table1[[#This Row],[Qty]]</f>
        <v>2.9786885245901638</v>
      </c>
      <c r="L13074">
        <f>Table1[[#This Row],[Total Revenue + Open]]/Table1[[#This Row],[Qty]]</f>
        <v>2.9786885245901638</v>
      </c>
    </row>
    <row r="13075" spans="1:12" hidden="1">
      <c r="A13075" t="s">
        <v>710</v>
      </c>
      <c r="B13075" t="s">
        <v>351</v>
      </c>
      <c r="C13075" t="s">
        <v>351</v>
      </c>
      <c r="D13075" t="s">
        <v>755</v>
      </c>
      <c r="E13075" t="s">
        <v>15</v>
      </c>
      <c r="F13075" t="s">
        <v>128</v>
      </c>
      <c r="G13075" t="s">
        <v>353</v>
      </c>
      <c r="H13075" s="1">
        <v>2021</v>
      </c>
      <c r="I13075" s="2">
        <v>4225</v>
      </c>
      <c r="J13075" s="3">
        <v>12558</v>
      </c>
      <c r="K13075">
        <f>Table1[[#This Row],[Total Revenue + Open]]/Table1[[#This Row],[Qty]]</f>
        <v>2.9723076923076923</v>
      </c>
      <c r="L13075">
        <f>Table1[[#This Row],[Total Revenue + Open]]/Table1[[#This Row],[Qty]]</f>
        <v>2.9723076923076923</v>
      </c>
    </row>
    <row r="13076" spans="1:12" hidden="1">
      <c r="A13076" t="s">
        <v>710</v>
      </c>
      <c r="B13076" t="s">
        <v>351</v>
      </c>
      <c r="C13076" t="s">
        <v>351</v>
      </c>
      <c r="D13076" t="s">
        <v>755</v>
      </c>
      <c r="E13076" t="s">
        <v>15</v>
      </c>
      <c r="F13076" t="s">
        <v>128</v>
      </c>
      <c r="G13076" t="s">
        <v>353</v>
      </c>
      <c r="H13076" s="1">
        <v>2021</v>
      </c>
      <c r="I13076" s="2">
        <v>11860</v>
      </c>
      <c r="J13076" s="3">
        <v>35282</v>
      </c>
      <c r="K13076">
        <f>Table1[[#This Row],[Total Revenue + Open]]/Table1[[#This Row],[Qty]]</f>
        <v>2.9748735244519393</v>
      </c>
      <c r="L13076">
        <f>Table1[[#This Row],[Total Revenue + Open]]/Table1[[#This Row],[Qty]]</f>
        <v>2.9748735244519393</v>
      </c>
    </row>
    <row r="13077" spans="1:12" hidden="1">
      <c r="A13077" t="s">
        <v>710</v>
      </c>
      <c r="B13077" t="s">
        <v>351</v>
      </c>
      <c r="C13077" t="s">
        <v>351</v>
      </c>
      <c r="D13077" t="s">
        <v>755</v>
      </c>
      <c r="E13077" t="s">
        <v>15</v>
      </c>
      <c r="F13077" t="s">
        <v>128</v>
      </c>
      <c r="G13077" t="s">
        <v>353</v>
      </c>
      <c r="H13077" s="1">
        <v>2021</v>
      </c>
      <c r="I13077" s="2">
        <v>4525</v>
      </c>
      <c r="J13077" s="3">
        <v>13455</v>
      </c>
      <c r="K13077">
        <f>Table1[[#This Row],[Total Revenue + Open]]/Table1[[#This Row],[Qty]]</f>
        <v>2.9734806629834254</v>
      </c>
      <c r="L13077">
        <f>Table1[[#This Row],[Total Revenue + Open]]/Table1[[#This Row],[Qty]]</f>
        <v>2.9734806629834254</v>
      </c>
    </row>
    <row r="13078" spans="1:12" hidden="1">
      <c r="A13078" t="s">
        <v>710</v>
      </c>
      <c r="B13078" t="s">
        <v>351</v>
      </c>
      <c r="C13078" t="s">
        <v>351</v>
      </c>
      <c r="D13078" t="s">
        <v>755</v>
      </c>
      <c r="E13078" t="s">
        <v>15</v>
      </c>
      <c r="F13078" t="s">
        <v>128</v>
      </c>
      <c r="G13078" t="s">
        <v>353</v>
      </c>
      <c r="H13078" s="1">
        <v>2021</v>
      </c>
      <c r="I13078" s="2">
        <v>14075</v>
      </c>
      <c r="J13078" s="3">
        <v>41860</v>
      </c>
      <c r="K13078">
        <f>Table1[[#This Row],[Total Revenue + Open]]/Table1[[#This Row],[Qty]]</f>
        <v>2.9740674955595026</v>
      </c>
      <c r="L13078">
        <f>Table1[[#This Row],[Total Revenue + Open]]/Table1[[#This Row],[Qty]]</f>
        <v>2.9740674955595026</v>
      </c>
    </row>
    <row r="13079" spans="1:12" hidden="1">
      <c r="A13079" t="s">
        <v>710</v>
      </c>
      <c r="B13079" t="s">
        <v>351</v>
      </c>
      <c r="C13079" t="s">
        <v>351</v>
      </c>
      <c r="D13079" t="s">
        <v>755</v>
      </c>
      <c r="E13079" t="s">
        <v>15</v>
      </c>
      <c r="F13079" t="s">
        <v>128</v>
      </c>
      <c r="G13079" t="s">
        <v>353</v>
      </c>
      <c r="H13079" s="1">
        <v>2022</v>
      </c>
      <c r="I13079" s="2">
        <v>1510</v>
      </c>
      <c r="J13079" s="3">
        <v>4485</v>
      </c>
      <c r="K13079">
        <f>Table1[[#This Row],[Total Revenue + Open]]/Table1[[#This Row],[Qty]]</f>
        <v>2.9701986754966887</v>
      </c>
      <c r="L13079">
        <f>Table1[[#This Row],[Total Revenue + Open]]/Table1[[#This Row],[Qty]]</f>
        <v>2.9701986754966887</v>
      </c>
    </row>
    <row r="13080" spans="1:12" hidden="1">
      <c r="A13080" t="s">
        <v>710</v>
      </c>
      <c r="B13080" t="s">
        <v>351</v>
      </c>
      <c r="C13080" t="s">
        <v>351</v>
      </c>
      <c r="D13080" t="s">
        <v>755</v>
      </c>
      <c r="E13080" t="s">
        <v>15</v>
      </c>
      <c r="F13080" t="s">
        <v>128</v>
      </c>
      <c r="G13080" t="s">
        <v>353</v>
      </c>
      <c r="H13080" s="1">
        <v>2022</v>
      </c>
      <c r="I13080" s="2">
        <v>4020</v>
      </c>
      <c r="J13080" s="3">
        <v>11960</v>
      </c>
      <c r="K13080">
        <f>Table1[[#This Row],[Total Revenue + Open]]/Table1[[#This Row],[Qty]]</f>
        <v>2.9751243781094527</v>
      </c>
      <c r="L13080">
        <f>Table1[[#This Row],[Total Revenue + Open]]/Table1[[#This Row],[Qty]]</f>
        <v>2.9751243781094527</v>
      </c>
    </row>
    <row r="13081" spans="1:12" hidden="1">
      <c r="A13081" t="s">
        <v>710</v>
      </c>
      <c r="B13081" t="s">
        <v>351</v>
      </c>
      <c r="C13081" t="s">
        <v>351</v>
      </c>
      <c r="D13081" t="s">
        <v>755</v>
      </c>
      <c r="E13081" t="s">
        <v>15</v>
      </c>
      <c r="F13081" t="s">
        <v>128</v>
      </c>
      <c r="G13081" t="s">
        <v>394</v>
      </c>
      <c r="H13081" s="1">
        <v>2021</v>
      </c>
      <c r="I13081" s="2">
        <v>1005</v>
      </c>
      <c r="J13081" s="3">
        <v>3010</v>
      </c>
      <c r="K13081">
        <f>Table1[[#This Row],[Total Revenue + Open]]/Table1[[#This Row],[Qty]]</f>
        <v>2.9950248756218905</v>
      </c>
      <c r="L13081">
        <f>Table1[[#This Row],[Total Revenue + Open]]/Table1[[#This Row],[Qty]]</f>
        <v>2.9950248756218905</v>
      </c>
    </row>
    <row r="13082" spans="1:12" hidden="1">
      <c r="A13082" t="s">
        <v>710</v>
      </c>
      <c r="B13082" t="s">
        <v>351</v>
      </c>
      <c r="C13082" t="s">
        <v>351</v>
      </c>
      <c r="D13082" t="s">
        <v>755</v>
      </c>
      <c r="E13082" t="s">
        <v>15</v>
      </c>
      <c r="F13082" t="s">
        <v>128</v>
      </c>
      <c r="G13082" t="s">
        <v>394</v>
      </c>
      <c r="H13082" s="1">
        <v>2021</v>
      </c>
      <c r="I13082" s="2">
        <v>800</v>
      </c>
      <c r="J13082" s="3">
        <v>2408</v>
      </c>
      <c r="K13082">
        <f>Table1[[#This Row],[Total Revenue + Open]]/Table1[[#This Row],[Qty]]</f>
        <v>3.01</v>
      </c>
      <c r="L13082">
        <f>Table1[[#This Row],[Total Revenue + Open]]/Table1[[#This Row],[Qty]]</f>
        <v>3.01</v>
      </c>
    </row>
    <row r="13083" spans="1:12" hidden="1">
      <c r="A13083" t="s">
        <v>710</v>
      </c>
      <c r="B13083" t="s">
        <v>351</v>
      </c>
      <c r="C13083" t="s">
        <v>351</v>
      </c>
      <c r="D13083" t="s">
        <v>755</v>
      </c>
      <c r="E13083" t="s">
        <v>15</v>
      </c>
      <c r="F13083" t="s">
        <v>128</v>
      </c>
      <c r="G13083" t="s">
        <v>394</v>
      </c>
      <c r="H13083" s="1">
        <v>2020</v>
      </c>
      <c r="I13083" s="2">
        <v>1050</v>
      </c>
      <c r="J13083" s="3">
        <v>3160.5</v>
      </c>
      <c r="K13083">
        <f>Table1[[#This Row],[Total Revenue + Open]]/Table1[[#This Row],[Qty]]</f>
        <v>3.01</v>
      </c>
      <c r="L13083">
        <f>Table1[[#This Row],[Total Revenue + Open]]/Table1[[#This Row],[Qty]]</f>
        <v>3.01</v>
      </c>
    </row>
    <row r="13084" spans="1:12" hidden="1">
      <c r="A13084" t="s">
        <v>710</v>
      </c>
      <c r="B13084" t="s">
        <v>351</v>
      </c>
      <c r="C13084" t="s">
        <v>351</v>
      </c>
      <c r="D13084" t="s">
        <v>755</v>
      </c>
      <c r="E13084" t="s">
        <v>15</v>
      </c>
      <c r="F13084" t="s">
        <v>128</v>
      </c>
      <c r="G13084" t="s">
        <v>394</v>
      </c>
      <c r="H13084" s="1">
        <v>2021</v>
      </c>
      <c r="I13084" s="2">
        <v>600</v>
      </c>
      <c r="J13084" s="3">
        <v>1806</v>
      </c>
      <c r="K13084">
        <f>Table1[[#This Row],[Total Revenue + Open]]/Table1[[#This Row],[Qty]]</f>
        <v>3.01</v>
      </c>
      <c r="L13084">
        <f>Table1[[#This Row],[Total Revenue + Open]]/Table1[[#This Row],[Qty]]</f>
        <v>3.01</v>
      </c>
    </row>
    <row r="13085" spans="1:12" hidden="1">
      <c r="A13085" t="s">
        <v>710</v>
      </c>
      <c r="B13085" t="s">
        <v>351</v>
      </c>
      <c r="C13085" t="s">
        <v>351</v>
      </c>
      <c r="D13085" t="s">
        <v>755</v>
      </c>
      <c r="E13085" t="s">
        <v>15</v>
      </c>
      <c r="F13085" t="s">
        <v>128</v>
      </c>
      <c r="G13085" t="s">
        <v>394</v>
      </c>
      <c r="H13085" s="1">
        <v>2021</v>
      </c>
      <c r="I13085" s="2">
        <v>150</v>
      </c>
      <c r="J13085" s="3">
        <v>451.5</v>
      </c>
      <c r="K13085">
        <f>Table1[[#This Row],[Total Revenue + Open]]/Table1[[#This Row],[Qty]]</f>
        <v>3.01</v>
      </c>
      <c r="L13085">
        <f>Table1[[#This Row],[Total Revenue + Open]]/Table1[[#This Row],[Qty]]</f>
        <v>3.01</v>
      </c>
    </row>
    <row r="13086" spans="1:12" hidden="1">
      <c r="A13086" t="s">
        <v>710</v>
      </c>
      <c r="B13086" t="s">
        <v>351</v>
      </c>
      <c r="C13086" t="s">
        <v>351</v>
      </c>
      <c r="D13086" t="s">
        <v>755</v>
      </c>
      <c r="E13086" t="s">
        <v>15</v>
      </c>
      <c r="F13086" t="s">
        <v>128</v>
      </c>
      <c r="G13086" t="s">
        <v>394</v>
      </c>
      <c r="H13086" s="1">
        <v>2021</v>
      </c>
      <c r="I13086" s="2">
        <v>200</v>
      </c>
      <c r="J13086" s="3">
        <v>602</v>
      </c>
      <c r="K13086">
        <f>Table1[[#This Row],[Total Revenue + Open]]/Table1[[#This Row],[Qty]]</f>
        <v>3.01</v>
      </c>
      <c r="L13086">
        <f>Table1[[#This Row],[Total Revenue + Open]]/Table1[[#This Row],[Qty]]</f>
        <v>3.01</v>
      </c>
    </row>
    <row r="13087" spans="1:12" hidden="1">
      <c r="A13087" t="s">
        <v>710</v>
      </c>
      <c r="B13087" t="s">
        <v>351</v>
      </c>
      <c r="C13087" t="s">
        <v>351</v>
      </c>
      <c r="D13087" t="s">
        <v>755</v>
      </c>
      <c r="E13087" t="s">
        <v>15</v>
      </c>
      <c r="F13087" t="s">
        <v>128</v>
      </c>
      <c r="G13087" t="s">
        <v>394</v>
      </c>
      <c r="H13087" s="1">
        <v>2021</v>
      </c>
      <c r="I13087" s="2">
        <v>200</v>
      </c>
      <c r="J13087" s="3">
        <v>602</v>
      </c>
      <c r="K13087">
        <f>Table1[[#This Row],[Total Revenue + Open]]/Table1[[#This Row],[Qty]]</f>
        <v>3.01</v>
      </c>
      <c r="L13087">
        <f>Table1[[#This Row],[Total Revenue + Open]]/Table1[[#This Row],[Qty]]</f>
        <v>3.01</v>
      </c>
    </row>
    <row r="13088" spans="1:12" hidden="1">
      <c r="A13088" t="s">
        <v>710</v>
      </c>
      <c r="B13088" t="s">
        <v>351</v>
      </c>
      <c r="C13088" t="s">
        <v>351</v>
      </c>
      <c r="D13088" t="s">
        <v>755</v>
      </c>
      <c r="E13088" t="s">
        <v>15</v>
      </c>
      <c r="F13088" t="s">
        <v>128</v>
      </c>
      <c r="G13088" t="s">
        <v>394</v>
      </c>
      <c r="H13088" s="1">
        <v>2021</v>
      </c>
      <c r="I13088" s="2">
        <v>2540</v>
      </c>
      <c r="J13088" s="3">
        <v>7600.25</v>
      </c>
      <c r="K13088">
        <f>Table1[[#This Row],[Total Revenue + Open]]/Table1[[#This Row],[Qty]]</f>
        <v>2.9922244094488191</v>
      </c>
      <c r="L13088">
        <f>Table1[[#This Row],[Total Revenue + Open]]/Table1[[#This Row],[Qty]]</f>
        <v>2.9922244094488191</v>
      </c>
    </row>
    <row r="13089" spans="1:12" hidden="1">
      <c r="A13089" t="s">
        <v>710</v>
      </c>
      <c r="B13089" t="s">
        <v>351</v>
      </c>
      <c r="C13089" t="s">
        <v>351</v>
      </c>
      <c r="D13089" t="s">
        <v>755</v>
      </c>
      <c r="E13089" t="s">
        <v>15</v>
      </c>
      <c r="F13089" t="s">
        <v>128</v>
      </c>
      <c r="G13089" t="s">
        <v>394</v>
      </c>
      <c r="H13089" s="1">
        <v>2021</v>
      </c>
      <c r="I13089" s="2">
        <v>600</v>
      </c>
      <c r="J13089" s="3">
        <v>1806</v>
      </c>
      <c r="K13089">
        <f>Table1[[#This Row],[Total Revenue + Open]]/Table1[[#This Row],[Qty]]</f>
        <v>3.01</v>
      </c>
      <c r="L13089">
        <f>Table1[[#This Row],[Total Revenue + Open]]/Table1[[#This Row],[Qty]]</f>
        <v>3.01</v>
      </c>
    </row>
    <row r="13090" spans="1:12" hidden="1">
      <c r="A13090" t="s">
        <v>710</v>
      </c>
      <c r="B13090" t="s">
        <v>351</v>
      </c>
      <c r="C13090" t="s">
        <v>351</v>
      </c>
      <c r="D13090" t="s">
        <v>755</v>
      </c>
      <c r="E13090" t="s">
        <v>15</v>
      </c>
      <c r="F13090" t="s">
        <v>128</v>
      </c>
      <c r="G13090" t="s">
        <v>394</v>
      </c>
      <c r="H13090" s="1">
        <v>2021</v>
      </c>
      <c r="I13090" s="2">
        <v>2965</v>
      </c>
      <c r="J13090" s="3">
        <v>8879.5</v>
      </c>
      <c r="K13090">
        <f>Table1[[#This Row],[Total Revenue + Open]]/Table1[[#This Row],[Qty]]</f>
        <v>2.9947723440134908</v>
      </c>
      <c r="L13090">
        <f>Table1[[#This Row],[Total Revenue + Open]]/Table1[[#This Row],[Qty]]</f>
        <v>2.9947723440134908</v>
      </c>
    </row>
    <row r="13091" spans="1:12" hidden="1">
      <c r="A13091" t="s">
        <v>710</v>
      </c>
      <c r="B13091" t="s">
        <v>351</v>
      </c>
      <c r="C13091" t="s">
        <v>351</v>
      </c>
      <c r="D13091" t="s">
        <v>755</v>
      </c>
      <c r="E13091" t="s">
        <v>15</v>
      </c>
      <c r="F13091" t="s">
        <v>128</v>
      </c>
      <c r="G13091" t="s">
        <v>394</v>
      </c>
      <c r="H13091" s="1">
        <v>2022</v>
      </c>
      <c r="I13091" s="2">
        <v>800</v>
      </c>
      <c r="J13091" s="3">
        <v>2408</v>
      </c>
      <c r="K13091">
        <f>Table1[[#This Row],[Total Revenue + Open]]/Table1[[#This Row],[Qty]]</f>
        <v>3.01</v>
      </c>
      <c r="L13091">
        <f>Table1[[#This Row],[Total Revenue + Open]]/Table1[[#This Row],[Qty]]</f>
        <v>3.01</v>
      </c>
    </row>
    <row r="13092" spans="1:12" hidden="1">
      <c r="A13092" t="s">
        <v>710</v>
      </c>
      <c r="B13092" t="s">
        <v>351</v>
      </c>
      <c r="C13092" t="s">
        <v>351</v>
      </c>
      <c r="D13092" t="s">
        <v>755</v>
      </c>
      <c r="E13092" t="s">
        <v>15</v>
      </c>
      <c r="F13092" t="s">
        <v>128</v>
      </c>
      <c r="G13092" t="s">
        <v>394</v>
      </c>
      <c r="H13092" s="1">
        <v>2022</v>
      </c>
      <c r="I13092" s="2">
        <v>500</v>
      </c>
      <c r="J13092" s="3">
        <v>1505</v>
      </c>
      <c r="K13092">
        <f>Table1[[#This Row],[Total Revenue + Open]]/Table1[[#This Row],[Qty]]</f>
        <v>3.01</v>
      </c>
      <c r="L13092">
        <f>Table1[[#This Row],[Total Revenue + Open]]/Table1[[#This Row],[Qty]]</f>
        <v>3.01</v>
      </c>
    </row>
    <row r="13093" spans="1:12" hidden="1">
      <c r="A13093" t="s">
        <v>710</v>
      </c>
      <c r="B13093" t="s">
        <v>351</v>
      </c>
      <c r="C13093" t="s">
        <v>351</v>
      </c>
      <c r="D13093" t="s">
        <v>755</v>
      </c>
      <c r="E13093" t="s">
        <v>15</v>
      </c>
      <c r="F13093" t="s">
        <v>128</v>
      </c>
      <c r="G13093" t="s">
        <v>354</v>
      </c>
      <c r="H13093" s="1">
        <v>2020</v>
      </c>
      <c r="I13093" s="2">
        <v>200</v>
      </c>
      <c r="J13093" s="3">
        <v>602</v>
      </c>
      <c r="K13093">
        <f>Table1[[#This Row],[Total Revenue + Open]]/Table1[[#This Row],[Qty]]</f>
        <v>3.01</v>
      </c>
      <c r="L13093">
        <f>Table1[[#This Row],[Total Revenue + Open]]/Table1[[#This Row],[Qty]]</f>
        <v>3.01</v>
      </c>
    </row>
    <row r="13094" spans="1:12" hidden="1">
      <c r="A13094" t="s">
        <v>710</v>
      </c>
      <c r="B13094" t="s">
        <v>351</v>
      </c>
      <c r="C13094" t="s">
        <v>351</v>
      </c>
      <c r="D13094" t="s">
        <v>755</v>
      </c>
      <c r="E13094" t="s">
        <v>15</v>
      </c>
      <c r="F13094" t="s">
        <v>128</v>
      </c>
      <c r="G13094" t="s">
        <v>354</v>
      </c>
      <c r="H13094" s="1">
        <v>2018</v>
      </c>
      <c r="I13094" s="2">
        <v>3015</v>
      </c>
      <c r="J13094" s="3">
        <v>8970</v>
      </c>
      <c r="K13094">
        <f>Table1[[#This Row],[Total Revenue + Open]]/Table1[[#This Row],[Qty]]</f>
        <v>2.9751243781094527</v>
      </c>
      <c r="L13094">
        <f>Table1[[#This Row],[Total Revenue + Open]]/Table1[[#This Row],[Qty]]</f>
        <v>2.9751243781094527</v>
      </c>
    </row>
    <row r="13095" spans="1:12" hidden="1">
      <c r="A13095" t="s">
        <v>710</v>
      </c>
      <c r="B13095" t="s">
        <v>351</v>
      </c>
      <c r="C13095" t="s">
        <v>351</v>
      </c>
      <c r="D13095" t="s">
        <v>755</v>
      </c>
      <c r="E13095" t="s">
        <v>15</v>
      </c>
      <c r="F13095" t="s">
        <v>128</v>
      </c>
      <c r="G13095" t="s">
        <v>354</v>
      </c>
      <c r="H13095" s="1">
        <v>2018</v>
      </c>
      <c r="I13095" s="2">
        <v>5255</v>
      </c>
      <c r="J13095" s="3">
        <v>15622.75</v>
      </c>
      <c r="K13095">
        <f>Table1[[#This Row],[Total Revenue + Open]]/Table1[[#This Row],[Qty]]</f>
        <v>2.9729305423406278</v>
      </c>
      <c r="L13095">
        <f>Table1[[#This Row],[Total Revenue + Open]]/Table1[[#This Row],[Qty]]</f>
        <v>2.9729305423406278</v>
      </c>
    </row>
    <row r="13096" spans="1:12" hidden="1">
      <c r="A13096" t="s">
        <v>710</v>
      </c>
      <c r="B13096" t="s">
        <v>351</v>
      </c>
      <c r="C13096" t="s">
        <v>351</v>
      </c>
      <c r="D13096" t="s">
        <v>755</v>
      </c>
      <c r="E13096" t="s">
        <v>15</v>
      </c>
      <c r="F13096" t="s">
        <v>128</v>
      </c>
      <c r="G13096" t="s">
        <v>354</v>
      </c>
      <c r="H13096" s="1">
        <v>2018</v>
      </c>
      <c r="I13096" s="2">
        <v>4025</v>
      </c>
      <c r="J13096" s="3">
        <v>11960</v>
      </c>
      <c r="K13096">
        <f>Table1[[#This Row],[Total Revenue + Open]]/Table1[[#This Row],[Qty]]</f>
        <v>2.9714285714285715</v>
      </c>
      <c r="L13096">
        <f>Table1[[#This Row],[Total Revenue + Open]]/Table1[[#This Row],[Qty]]</f>
        <v>2.9714285714285715</v>
      </c>
    </row>
    <row r="13097" spans="1:12" hidden="1">
      <c r="A13097" t="s">
        <v>710</v>
      </c>
      <c r="B13097" t="s">
        <v>351</v>
      </c>
      <c r="C13097" t="s">
        <v>351</v>
      </c>
      <c r="D13097" t="s">
        <v>755</v>
      </c>
      <c r="E13097" t="s">
        <v>15</v>
      </c>
      <c r="F13097" t="s">
        <v>128</v>
      </c>
      <c r="G13097" t="s">
        <v>354</v>
      </c>
      <c r="H13097" s="1">
        <v>2018</v>
      </c>
      <c r="I13097" s="2">
        <v>1005</v>
      </c>
      <c r="J13097" s="3">
        <v>2990</v>
      </c>
      <c r="K13097">
        <f>Table1[[#This Row],[Total Revenue + Open]]/Table1[[#This Row],[Qty]]</f>
        <v>2.9751243781094527</v>
      </c>
      <c r="L13097">
        <f>Table1[[#This Row],[Total Revenue + Open]]/Table1[[#This Row],[Qty]]</f>
        <v>2.9751243781094527</v>
      </c>
    </row>
    <row r="13098" spans="1:12" hidden="1">
      <c r="A13098" t="s">
        <v>710</v>
      </c>
      <c r="B13098" t="s">
        <v>351</v>
      </c>
      <c r="C13098" t="s">
        <v>351</v>
      </c>
      <c r="D13098" t="s">
        <v>755</v>
      </c>
      <c r="E13098" t="s">
        <v>15</v>
      </c>
      <c r="F13098" t="s">
        <v>128</v>
      </c>
      <c r="G13098" t="s">
        <v>354</v>
      </c>
      <c r="H13098" s="1">
        <v>2018</v>
      </c>
      <c r="I13098" s="2">
        <v>4750</v>
      </c>
      <c r="J13098" s="3">
        <v>14127.75</v>
      </c>
      <c r="K13098">
        <f>Table1[[#This Row],[Total Revenue + Open]]/Table1[[#This Row],[Qty]]</f>
        <v>2.9742631578947369</v>
      </c>
      <c r="L13098">
        <f>Table1[[#This Row],[Total Revenue + Open]]/Table1[[#This Row],[Qty]]</f>
        <v>2.9742631578947369</v>
      </c>
    </row>
    <row r="13099" spans="1:12" hidden="1">
      <c r="A13099" t="s">
        <v>710</v>
      </c>
      <c r="B13099" t="s">
        <v>351</v>
      </c>
      <c r="C13099" t="s">
        <v>351</v>
      </c>
      <c r="D13099" t="s">
        <v>755</v>
      </c>
      <c r="E13099" t="s">
        <v>15</v>
      </c>
      <c r="F13099" t="s">
        <v>128</v>
      </c>
      <c r="G13099" t="s">
        <v>354</v>
      </c>
      <c r="H13099" s="1">
        <v>2018</v>
      </c>
      <c r="I13099" s="2">
        <v>1210</v>
      </c>
      <c r="J13099" s="3">
        <v>3588</v>
      </c>
      <c r="K13099">
        <f>Table1[[#This Row],[Total Revenue + Open]]/Table1[[#This Row],[Qty]]</f>
        <v>2.9652892561983473</v>
      </c>
      <c r="L13099">
        <f>Table1[[#This Row],[Total Revenue + Open]]/Table1[[#This Row],[Qty]]</f>
        <v>2.9652892561983473</v>
      </c>
    </row>
    <row r="13100" spans="1:12" hidden="1">
      <c r="A13100" t="s">
        <v>710</v>
      </c>
      <c r="B13100" t="s">
        <v>351</v>
      </c>
      <c r="C13100" t="s">
        <v>351</v>
      </c>
      <c r="D13100" t="s">
        <v>755</v>
      </c>
      <c r="E13100" t="s">
        <v>15</v>
      </c>
      <c r="F13100" t="s">
        <v>128</v>
      </c>
      <c r="G13100" t="s">
        <v>354</v>
      </c>
      <c r="H13100" s="1">
        <v>2018</v>
      </c>
      <c r="I13100" s="2">
        <v>6235</v>
      </c>
      <c r="J13100" s="3">
        <v>18538</v>
      </c>
      <c r="K13100">
        <f>Table1[[#This Row],[Total Revenue + Open]]/Table1[[#This Row],[Qty]]</f>
        <v>2.973215717722534</v>
      </c>
      <c r="L13100">
        <f>Table1[[#This Row],[Total Revenue + Open]]/Table1[[#This Row],[Qty]]</f>
        <v>2.973215717722534</v>
      </c>
    </row>
    <row r="13101" spans="1:12" hidden="1">
      <c r="A13101" t="s">
        <v>710</v>
      </c>
      <c r="B13101" t="s">
        <v>351</v>
      </c>
      <c r="C13101" t="s">
        <v>351</v>
      </c>
      <c r="D13101" t="s">
        <v>755</v>
      </c>
      <c r="E13101" t="s">
        <v>15</v>
      </c>
      <c r="F13101" t="s">
        <v>128</v>
      </c>
      <c r="G13101" t="s">
        <v>354</v>
      </c>
      <c r="H13101" s="1">
        <v>2018</v>
      </c>
      <c r="I13101" s="2">
        <v>3765</v>
      </c>
      <c r="J13101" s="3">
        <v>11212.5</v>
      </c>
      <c r="K13101">
        <f>Table1[[#This Row],[Total Revenue + Open]]/Table1[[#This Row],[Qty]]</f>
        <v>2.9780876494023905</v>
      </c>
      <c r="L13101">
        <f>Table1[[#This Row],[Total Revenue + Open]]/Table1[[#This Row],[Qty]]</f>
        <v>2.9780876494023905</v>
      </c>
    </row>
    <row r="13102" spans="1:12" hidden="1">
      <c r="A13102" t="s">
        <v>710</v>
      </c>
      <c r="B13102" t="s">
        <v>351</v>
      </c>
      <c r="C13102" t="s">
        <v>351</v>
      </c>
      <c r="D13102" t="s">
        <v>755</v>
      </c>
      <c r="E13102" t="s">
        <v>15</v>
      </c>
      <c r="F13102" t="s">
        <v>128</v>
      </c>
      <c r="G13102" t="s">
        <v>354</v>
      </c>
      <c r="H13102" s="1">
        <v>2019</v>
      </c>
      <c r="I13102" s="2">
        <v>4025</v>
      </c>
      <c r="J13102" s="3">
        <v>11960</v>
      </c>
      <c r="K13102">
        <f>Table1[[#This Row],[Total Revenue + Open]]/Table1[[#This Row],[Qty]]</f>
        <v>2.9714285714285715</v>
      </c>
      <c r="L13102">
        <f>Table1[[#This Row],[Total Revenue + Open]]/Table1[[#This Row],[Qty]]</f>
        <v>2.9714285714285715</v>
      </c>
    </row>
    <row r="13103" spans="1:12" hidden="1">
      <c r="A13103" t="s">
        <v>710</v>
      </c>
      <c r="B13103" t="s">
        <v>351</v>
      </c>
      <c r="C13103" t="s">
        <v>351</v>
      </c>
      <c r="D13103" t="s">
        <v>755</v>
      </c>
      <c r="E13103" t="s">
        <v>15</v>
      </c>
      <c r="F13103" t="s">
        <v>128</v>
      </c>
      <c r="G13103" t="s">
        <v>354</v>
      </c>
      <c r="H13103" s="1">
        <v>2019</v>
      </c>
      <c r="I13103" s="2">
        <v>1810</v>
      </c>
      <c r="J13103" s="3">
        <v>5382</v>
      </c>
      <c r="K13103">
        <f>Table1[[#This Row],[Total Revenue + Open]]/Table1[[#This Row],[Qty]]</f>
        <v>2.9734806629834254</v>
      </c>
      <c r="L13103">
        <f>Table1[[#This Row],[Total Revenue + Open]]/Table1[[#This Row],[Qty]]</f>
        <v>2.9734806629834254</v>
      </c>
    </row>
    <row r="13104" spans="1:12" hidden="1">
      <c r="A13104" t="s">
        <v>710</v>
      </c>
      <c r="B13104" t="s">
        <v>351</v>
      </c>
      <c r="C13104" t="s">
        <v>351</v>
      </c>
      <c r="D13104" t="s">
        <v>755</v>
      </c>
      <c r="E13104" t="s">
        <v>15</v>
      </c>
      <c r="F13104" t="s">
        <v>128</v>
      </c>
      <c r="G13104" t="s">
        <v>354</v>
      </c>
      <c r="H13104" s="1">
        <v>2019</v>
      </c>
      <c r="I13104" s="2">
        <v>3620</v>
      </c>
      <c r="J13104" s="3">
        <v>10764</v>
      </c>
      <c r="K13104">
        <f>Table1[[#This Row],[Total Revenue + Open]]/Table1[[#This Row],[Qty]]</f>
        <v>2.9734806629834254</v>
      </c>
      <c r="L13104">
        <f>Table1[[#This Row],[Total Revenue + Open]]/Table1[[#This Row],[Qty]]</f>
        <v>2.9734806629834254</v>
      </c>
    </row>
    <row r="13105" spans="1:12" hidden="1">
      <c r="A13105" t="s">
        <v>710</v>
      </c>
      <c r="B13105" t="s">
        <v>351</v>
      </c>
      <c r="C13105" t="s">
        <v>351</v>
      </c>
      <c r="D13105" t="s">
        <v>755</v>
      </c>
      <c r="E13105" t="s">
        <v>15</v>
      </c>
      <c r="F13105" t="s">
        <v>128</v>
      </c>
      <c r="G13105" t="s">
        <v>354</v>
      </c>
      <c r="H13105" s="1">
        <v>2019</v>
      </c>
      <c r="I13105" s="2">
        <v>4420</v>
      </c>
      <c r="J13105" s="3">
        <v>13156</v>
      </c>
      <c r="K13105">
        <f>Table1[[#This Row],[Total Revenue + Open]]/Table1[[#This Row],[Qty]]</f>
        <v>2.9764705882352942</v>
      </c>
      <c r="L13105">
        <f>Table1[[#This Row],[Total Revenue + Open]]/Table1[[#This Row],[Qty]]</f>
        <v>2.9764705882352942</v>
      </c>
    </row>
    <row r="13106" spans="1:12" hidden="1">
      <c r="A13106" t="s">
        <v>710</v>
      </c>
      <c r="B13106" t="s">
        <v>351</v>
      </c>
      <c r="C13106" t="s">
        <v>351</v>
      </c>
      <c r="D13106" t="s">
        <v>755</v>
      </c>
      <c r="E13106" t="s">
        <v>15</v>
      </c>
      <c r="F13106" t="s">
        <v>128</v>
      </c>
      <c r="G13106" t="s">
        <v>354</v>
      </c>
      <c r="H13106" s="1">
        <v>2019</v>
      </c>
      <c r="I13106" s="2">
        <v>1410</v>
      </c>
      <c r="J13106" s="3">
        <v>4186</v>
      </c>
      <c r="K13106">
        <f>Table1[[#This Row],[Total Revenue + Open]]/Table1[[#This Row],[Qty]]</f>
        <v>2.9687943262411349</v>
      </c>
      <c r="L13106">
        <f>Table1[[#This Row],[Total Revenue + Open]]/Table1[[#This Row],[Qty]]</f>
        <v>2.9687943262411349</v>
      </c>
    </row>
    <row r="13107" spans="1:12" hidden="1">
      <c r="A13107" t="s">
        <v>710</v>
      </c>
      <c r="B13107" t="s">
        <v>351</v>
      </c>
      <c r="C13107" t="s">
        <v>351</v>
      </c>
      <c r="D13107" t="s">
        <v>755</v>
      </c>
      <c r="E13107" t="s">
        <v>15</v>
      </c>
      <c r="F13107" t="s">
        <v>128</v>
      </c>
      <c r="G13107" t="s">
        <v>354</v>
      </c>
      <c r="H13107" s="1">
        <v>2019</v>
      </c>
      <c r="I13107" s="2">
        <v>1210</v>
      </c>
      <c r="J13107" s="3">
        <v>3588</v>
      </c>
      <c r="K13107">
        <f>Table1[[#This Row],[Total Revenue + Open]]/Table1[[#This Row],[Qty]]</f>
        <v>2.9652892561983473</v>
      </c>
      <c r="L13107">
        <f>Table1[[#This Row],[Total Revenue + Open]]/Table1[[#This Row],[Qty]]</f>
        <v>2.9652892561983473</v>
      </c>
    </row>
    <row r="13108" spans="1:12" hidden="1">
      <c r="A13108" t="s">
        <v>710</v>
      </c>
      <c r="B13108" t="s">
        <v>351</v>
      </c>
      <c r="C13108" t="s">
        <v>351</v>
      </c>
      <c r="D13108" t="s">
        <v>755</v>
      </c>
      <c r="E13108" t="s">
        <v>15</v>
      </c>
      <c r="F13108" t="s">
        <v>128</v>
      </c>
      <c r="G13108" t="s">
        <v>354</v>
      </c>
      <c r="H13108" s="1">
        <v>2019</v>
      </c>
      <c r="I13108" s="2">
        <v>11810</v>
      </c>
      <c r="J13108" s="3">
        <v>35132.5</v>
      </c>
      <c r="K13108">
        <f>Table1[[#This Row],[Total Revenue + Open]]/Table1[[#This Row],[Qty]]</f>
        <v>2.9748094834885692</v>
      </c>
      <c r="L13108">
        <f>Table1[[#This Row],[Total Revenue + Open]]/Table1[[#This Row],[Qty]]</f>
        <v>2.9748094834885692</v>
      </c>
    </row>
    <row r="13109" spans="1:12" hidden="1">
      <c r="A13109" t="s">
        <v>710</v>
      </c>
      <c r="B13109" t="s">
        <v>351</v>
      </c>
      <c r="C13109" t="s">
        <v>351</v>
      </c>
      <c r="D13109" t="s">
        <v>755</v>
      </c>
      <c r="E13109" t="s">
        <v>15</v>
      </c>
      <c r="F13109" t="s">
        <v>128</v>
      </c>
      <c r="G13109" t="s">
        <v>354</v>
      </c>
      <c r="H13109" s="1">
        <v>2019</v>
      </c>
      <c r="I13109" s="2">
        <v>1005</v>
      </c>
      <c r="J13109" s="3">
        <v>2990</v>
      </c>
      <c r="K13109">
        <f>Table1[[#This Row],[Total Revenue + Open]]/Table1[[#This Row],[Qty]]</f>
        <v>2.9751243781094527</v>
      </c>
      <c r="L13109">
        <f>Table1[[#This Row],[Total Revenue + Open]]/Table1[[#This Row],[Qty]]</f>
        <v>2.9751243781094527</v>
      </c>
    </row>
    <row r="13110" spans="1:12" hidden="1">
      <c r="A13110" t="s">
        <v>710</v>
      </c>
      <c r="B13110" t="s">
        <v>351</v>
      </c>
      <c r="C13110" t="s">
        <v>351</v>
      </c>
      <c r="D13110" t="s">
        <v>755</v>
      </c>
      <c r="E13110" t="s">
        <v>15</v>
      </c>
      <c r="F13110" t="s">
        <v>128</v>
      </c>
      <c r="G13110" t="s">
        <v>354</v>
      </c>
      <c r="H13110" s="1">
        <v>2019</v>
      </c>
      <c r="I13110" s="2">
        <v>2815</v>
      </c>
      <c r="J13110" s="3">
        <v>8372</v>
      </c>
      <c r="K13110">
        <f>Table1[[#This Row],[Total Revenue + Open]]/Table1[[#This Row],[Qty]]</f>
        <v>2.9740674955595026</v>
      </c>
      <c r="L13110">
        <f>Table1[[#This Row],[Total Revenue + Open]]/Table1[[#This Row],[Qty]]</f>
        <v>2.9740674955595026</v>
      </c>
    </row>
    <row r="13111" spans="1:12" hidden="1">
      <c r="A13111" t="s">
        <v>710</v>
      </c>
      <c r="B13111" t="s">
        <v>351</v>
      </c>
      <c r="C13111" t="s">
        <v>351</v>
      </c>
      <c r="D13111" t="s">
        <v>755</v>
      </c>
      <c r="E13111" t="s">
        <v>15</v>
      </c>
      <c r="F13111" t="s">
        <v>128</v>
      </c>
      <c r="G13111" t="s">
        <v>354</v>
      </c>
      <c r="H13111" s="1">
        <v>2019</v>
      </c>
      <c r="I13111" s="2">
        <v>4425</v>
      </c>
      <c r="J13111" s="3">
        <v>13156</v>
      </c>
      <c r="K13111">
        <f>Table1[[#This Row],[Total Revenue + Open]]/Table1[[#This Row],[Qty]]</f>
        <v>2.9731073446327683</v>
      </c>
      <c r="L13111">
        <f>Table1[[#This Row],[Total Revenue + Open]]/Table1[[#This Row],[Qty]]</f>
        <v>2.9731073446327683</v>
      </c>
    </row>
    <row r="13112" spans="1:12" hidden="1">
      <c r="A13112" t="s">
        <v>710</v>
      </c>
      <c r="B13112" t="s">
        <v>351</v>
      </c>
      <c r="C13112" t="s">
        <v>351</v>
      </c>
      <c r="D13112" t="s">
        <v>755</v>
      </c>
      <c r="E13112" t="s">
        <v>15</v>
      </c>
      <c r="F13112" t="s">
        <v>128</v>
      </c>
      <c r="G13112" t="s">
        <v>354</v>
      </c>
      <c r="H13112" s="1">
        <v>2020</v>
      </c>
      <c r="I13112" s="2">
        <v>3525</v>
      </c>
      <c r="J13112" s="3">
        <v>10465</v>
      </c>
      <c r="K13112">
        <f>Table1[[#This Row],[Total Revenue + Open]]/Table1[[#This Row],[Qty]]</f>
        <v>2.9687943262411349</v>
      </c>
      <c r="L13112">
        <f>Table1[[#This Row],[Total Revenue + Open]]/Table1[[#This Row],[Qty]]</f>
        <v>2.9687943262411349</v>
      </c>
    </row>
    <row r="13113" spans="1:12" hidden="1">
      <c r="A13113" t="s">
        <v>710</v>
      </c>
      <c r="B13113" t="s">
        <v>351</v>
      </c>
      <c r="C13113" t="s">
        <v>351</v>
      </c>
      <c r="D13113" t="s">
        <v>755</v>
      </c>
      <c r="E13113" t="s">
        <v>15</v>
      </c>
      <c r="F13113" t="s">
        <v>128</v>
      </c>
      <c r="G13113" t="s">
        <v>354</v>
      </c>
      <c r="H13113" s="1">
        <v>2020</v>
      </c>
      <c r="I13113" s="2">
        <v>5530</v>
      </c>
      <c r="J13113" s="3">
        <v>16445</v>
      </c>
      <c r="K13113">
        <f>Table1[[#This Row],[Total Revenue + Open]]/Table1[[#This Row],[Qty]]</f>
        <v>2.9737793851717904</v>
      </c>
      <c r="L13113">
        <f>Table1[[#This Row],[Total Revenue + Open]]/Table1[[#This Row],[Qty]]</f>
        <v>2.9737793851717904</v>
      </c>
    </row>
    <row r="13114" spans="1:12" hidden="1">
      <c r="A13114" t="s">
        <v>710</v>
      </c>
      <c r="B13114" t="s">
        <v>351</v>
      </c>
      <c r="C13114" t="s">
        <v>351</v>
      </c>
      <c r="D13114" t="s">
        <v>755</v>
      </c>
      <c r="E13114" t="s">
        <v>15</v>
      </c>
      <c r="F13114" t="s">
        <v>128</v>
      </c>
      <c r="G13114" t="s">
        <v>354</v>
      </c>
      <c r="H13114" s="1">
        <v>2020</v>
      </c>
      <c r="I13114" s="2">
        <v>10255</v>
      </c>
      <c r="J13114" s="3">
        <v>30498</v>
      </c>
      <c r="K13114">
        <f>Table1[[#This Row],[Total Revenue + Open]]/Table1[[#This Row],[Qty]]</f>
        <v>2.9739639200390053</v>
      </c>
      <c r="L13114">
        <f>Table1[[#This Row],[Total Revenue + Open]]/Table1[[#This Row],[Qty]]</f>
        <v>2.9739639200390053</v>
      </c>
    </row>
    <row r="13115" spans="1:12" hidden="1">
      <c r="A13115" t="s">
        <v>710</v>
      </c>
      <c r="B13115" t="s">
        <v>351</v>
      </c>
      <c r="C13115" t="s">
        <v>351</v>
      </c>
      <c r="D13115" t="s">
        <v>755</v>
      </c>
      <c r="E13115" t="s">
        <v>15</v>
      </c>
      <c r="F13115" t="s">
        <v>128</v>
      </c>
      <c r="G13115" t="s">
        <v>354</v>
      </c>
      <c r="H13115" s="1">
        <v>2020</v>
      </c>
      <c r="I13115" s="2">
        <v>5025</v>
      </c>
      <c r="J13115" s="3">
        <v>14950</v>
      </c>
      <c r="K13115">
        <f>Table1[[#This Row],[Total Revenue + Open]]/Table1[[#This Row],[Qty]]</f>
        <v>2.9751243781094527</v>
      </c>
      <c r="L13115">
        <f>Table1[[#This Row],[Total Revenue + Open]]/Table1[[#This Row],[Qty]]</f>
        <v>2.9751243781094527</v>
      </c>
    </row>
    <row r="13116" spans="1:12" hidden="1">
      <c r="A13116" t="s">
        <v>710</v>
      </c>
      <c r="B13116" t="s">
        <v>351</v>
      </c>
      <c r="C13116" t="s">
        <v>351</v>
      </c>
      <c r="D13116" t="s">
        <v>755</v>
      </c>
      <c r="E13116" t="s">
        <v>15</v>
      </c>
      <c r="F13116" t="s">
        <v>128</v>
      </c>
      <c r="G13116" t="s">
        <v>354</v>
      </c>
      <c r="H13116" s="1">
        <v>2020</v>
      </c>
      <c r="I13116" s="2">
        <v>7940</v>
      </c>
      <c r="J13116" s="3">
        <v>23621</v>
      </c>
      <c r="K13116">
        <f>Table1[[#This Row],[Total Revenue + Open]]/Table1[[#This Row],[Qty]]</f>
        <v>2.9749370277078087</v>
      </c>
      <c r="L13116">
        <f>Table1[[#This Row],[Total Revenue + Open]]/Table1[[#This Row],[Qty]]</f>
        <v>2.9749370277078087</v>
      </c>
    </row>
    <row r="13117" spans="1:12" hidden="1">
      <c r="A13117" t="s">
        <v>710</v>
      </c>
      <c r="B13117" t="s">
        <v>351</v>
      </c>
      <c r="C13117" t="s">
        <v>351</v>
      </c>
      <c r="D13117" t="s">
        <v>755</v>
      </c>
      <c r="E13117" t="s">
        <v>15</v>
      </c>
      <c r="F13117" t="s">
        <v>128</v>
      </c>
      <c r="G13117" t="s">
        <v>354</v>
      </c>
      <c r="H13117" s="1">
        <v>2020</v>
      </c>
      <c r="I13117" s="2">
        <v>3520</v>
      </c>
      <c r="J13117" s="3">
        <v>10465</v>
      </c>
      <c r="K13117">
        <f>Table1[[#This Row],[Total Revenue + Open]]/Table1[[#This Row],[Qty]]</f>
        <v>2.9730113636363638</v>
      </c>
      <c r="L13117">
        <f>Table1[[#This Row],[Total Revenue + Open]]/Table1[[#This Row],[Qty]]</f>
        <v>2.9730113636363638</v>
      </c>
    </row>
    <row r="13118" spans="1:12" hidden="1">
      <c r="A13118" t="s">
        <v>710</v>
      </c>
      <c r="B13118" t="s">
        <v>351</v>
      </c>
      <c r="C13118" t="s">
        <v>351</v>
      </c>
      <c r="D13118" t="s">
        <v>755</v>
      </c>
      <c r="E13118" t="s">
        <v>15</v>
      </c>
      <c r="F13118" t="s">
        <v>128</v>
      </c>
      <c r="G13118" t="s">
        <v>354</v>
      </c>
      <c r="H13118" s="1">
        <v>2020</v>
      </c>
      <c r="I13118" s="2">
        <v>16935</v>
      </c>
      <c r="J13118" s="3">
        <v>50381.5</v>
      </c>
      <c r="K13118">
        <f>Table1[[#This Row],[Total Revenue + Open]]/Table1[[#This Row],[Qty]]</f>
        <v>2.9749926188367288</v>
      </c>
      <c r="L13118">
        <f>Table1[[#This Row],[Total Revenue + Open]]/Table1[[#This Row],[Qty]]</f>
        <v>2.9749926188367288</v>
      </c>
    </row>
    <row r="13119" spans="1:12" hidden="1">
      <c r="A13119" t="s">
        <v>710</v>
      </c>
      <c r="B13119" t="s">
        <v>351</v>
      </c>
      <c r="C13119" t="s">
        <v>351</v>
      </c>
      <c r="D13119" t="s">
        <v>755</v>
      </c>
      <c r="E13119" t="s">
        <v>15</v>
      </c>
      <c r="F13119" t="s">
        <v>128</v>
      </c>
      <c r="G13119" t="s">
        <v>354</v>
      </c>
      <c r="H13119" s="1">
        <v>2020</v>
      </c>
      <c r="I13119" s="2">
        <v>6175</v>
      </c>
      <c r="J13119" s="3">
        <v>18388.5</v>
      </c>
      <c r="K13119">
        <f>Table1[[#This Row],[Total Revenue + Open]]/Table1[[#This Row],[Qty]]</f>
        <v>2.9778947368421052</v>
      </c>
      <c r="L13119">
        <f>Table1[[#This Row],[Total Revenue + Open]]/Table1[[#This Row],[Qty]]</f>
        <v>2.9778947368421052</v>
      </c>
    </row>
    <row r="13120" spans="1:12" hidden="1">
      <c r="A13120" t="s">
        <v>710</v>
      </c>
      <c r="B13120" t="s">
        <v>351</v>
      </c>
      <c r="C13120" t="s">
        <v>351</v>
      </c>
      <c r="D13120" t="s">
        <v>755</v>
      </c>
      <c r="E13120" t="s">
        <v>15</v>
      </c>
      <c r="F13120" t="s">
        <v>128</v>
      </c>
      <c r="G13120" t="s">
        <v>354</v>
      </c>
      <c r="H13120" s="1">
        <v>2021</v>
      </c>
      <c r="I13120" s="2">
        <v>17140</v>
      </c>
      <c r="J13120" s="3">
        <v>50979.5</v>
      </c>
      <c r="K13120">
        <f>Table1[[#This Row],[Total Revenue + Open]]/Table1[[#This Row],[Qty]]</f>
        <v>2.9742998833138858</v>
      </c>
      <c r="L13120">
        <f>Table1[[#This Row],[Total Revenue + Open]]/Table1[[#This Row],[Qty]]</f>
        <v>2.9742998833138858</v>
      </c>
    </row>
    <row r="13121" spans="1:12" hidden="1">
      <c r="A13121" t="s">
        <v>710</v>
      </c>
      <c r="B13121" t="s">
        <v>351</v>
      </c>
      <c r="C13121" t="s">
        <v>351</v>
      </c>
      <c r="D13121" t="s">
        <v>755</v>
      </c>
      <c r="E13121" t="s">
        <v>15</v>
      </c>
      <c r="F13121" t="s">
        <v>128</v>
      </c>
      <c r="G13121" t="s">
        <v>354</v>
      </c>
      <c r="H13121" s="1">
        <v>2021</v>
      </c>
      <c r="I13121" s="2">
        <v>13565</v>
      </c>
      <c r="J13121" s="3">
        <v>40365</v>
      </c>
      <c r="K13121">
        <f>Table1[[#This Row],[Total Revenue + Open]]/Table1[[#This Row],[Qty]]</f>
        <v>2.9756726870622927</v>
      </c>
      <c r="L13121">
        <f>Table1[[#This Row],[Total Revenue + Open]]/Table1[[#This Row],[Qty]]</f>
        <v>2.9756726870622927</v>
      </c>
    </row>
    <row r="13122" spans="1:12" hidden="1">
      <c r="A13122" t="s">
        <v>710</v>
      </c>
      <c r="B13122" t="s">
        <v>351</v>
      </c>
      <c r="C13122" t="s">
        <v>351</v>
      </c>
      <c r="D13122" t="s">
        <v>755</v>
      </c>
      <c r="E13122" t="s">
        <v>15</v>
      </c>
      <c r="F13122" t="s">
        <v>128</v>
      </c>
      <c r="G13122" t="s">
        <v>354</v>
      </c>
      <c r="H13122" s="1">
        <v>2021</v>
      </c>
      <c r="I13122" s="2">
        <v>2010</v>
      </c>
      <c r="J13122" s="3">
        <v>5980</v>
      </c>
      <c r="K13122">
        <f>Table1[[#This Row],[Total Revenue + Open]]/Table1[[#This Row],[Qty]]</f>
        <v>2.9751243781094527</v>
      </c>
      <c r="L13122">
        <f>Table1[[#This Row],[Total Revenue + Open]]/Table1[[#This Row],[Qty]]</f>
        <v>2.9751243781094527</v>
      </c>
    </row>
    <row r="13123" spans="1:12" hidden="1">
      <c r="A13123" t="s">
        <v>710</v>
      </c>
      <c r="B13123" t="s">
        <v>351</v>
      </c>
      <c r="C13123" t="s">
        <v>351</v>
      </c>
      <c r="D13123" t="s">
        <v>755</v>
      </c>
      <c r="E13123" t="s">
        <v>15</v>
      </c>
      <c r="F13123" t="s">
        <v>128</v>
      </c>
      <c r="G13123" t="s">
        <v>354</v>
      </c>
      <c r="H13123" s="1">
        <v>2021</v>
      </c>
      <c r="I13123" s="2">
        <v>3965</v>
      </c>
      <c r="J13123" s="3">
        <v>11810.5</v>
      </c>
      <c r="K13123">
        <f>Table1[[#This Row],[Total Revenue + Open]]/Table1[[#This Row],[Qty]]</f>
        <v>2.9786885245901638</v>
      </c>
      <c r="L13123">
        <f>Table1[[#This Row],[Total Revenue + Open]]/Table1[[#This Row],[Qty]]</f>
        <v>2.9786885245901638</v>
      </c>
    </row>
    <row r="13124" spans="1:12" hidden="1">
      <c r="A13124" t="s">
        <v>710</v>
      </c>
      <c r="B13124" t="s">
        <v>351</v>
      </c>
      <c r="C13124" t="s">
        <v>351</v>
      </c>
      <c r="D13124" t="s">
        <v>755</v>
      </c>
      <c r="E13124" t="s">
        <v>15</v>
      </c>
      <c r="F13124" t="s">
        <v>128</v>
      </c>
      <c r="G13124" t="s">
        <v>354</v>
      </c>
      <c r="H13124" s="1">
        <v>2021</v>
      </c>
      <c r="I13124" s="2">
        <v>4225</v>
      </c>
      <c r="J13124" s="3">
        <v>12558</v>
      </c>
      <c r="K13124">
        <f>Table1[[#This Row],[Total Revenue + Open]]/Table1[[#This Row],[Qty]]</f>
        <v>2.9723076923076923</v>
      </c>
      <c r="L13124">
        <f>Table1[[#This Row],[Total Revenue + Open]]/Table1[[#This Row],[Qty]]</f>
        <v>2.9723076923076923</v>
      </c>
    </row>
    <row r="13125" spans="1:12" hidden="1">
      <c r="A13125" t="s">
        <v>710</v>
      </c>
      <c r="B13125" t="s">
        <v>351</v>
      </c>
      <c r="C13125" t="s">
        <v>351</v>
      </c>
      <c r="D13125" t="s">
        <v>755</v>
      </c>
      <c r="E13125" t="s">
        <v>15</v>
      </c>
      <c r="F13125" t="s">
        <v>128</v>
      </c>
      <c r="G13125" t="s">
        <v>354</v>
      </c>
      <c r="H13125" s="1">
        <v>2021</v>
      </c>
      <c r="I13125" s="2">
        <v>11860</v>
      </c>
      <c r="J13125" s="3">
        <v>35282</v>
      </c>
      <c r="K13125">
        <f>Table1[[#This Row],[Total Revenue + Open]]/Table1[[#This Row],[Qty]]</f>
        <v>2.9748735244519393</v>
      </c>
      <c r="L13125">
        <f>Table1[[#This Row],[Total Revenue + Open]]/Table1[[#This Row],[Qty]]</f>
        <v>2.9748735244519393</v>
      </c>
    </row>
    <row r="13126" spans="1:12" hidden="1">
      <c r="A13126" t="s">
        <v>710</v>
      </c>
      <c r="B13126" t="s">
        <v>351</v>
      </c>
      <c r="C13126" t="s">
        <v>351</v>
      </c>
      <c r="D13126" t="s">
        <v>755</v>
      </c>
      <c r="E13126" t="s">
        <v>15</v>
      </c>
      <c r="F13126" t="s">
        <v>128</v>
      </c>
      <c r="G13126" t="s">
        <v>354</v>
      </c>
      <c r="H13126" s="1">
        <v>2021</v>
      </c>
      <c r="I13126" s="2">
        <v>4525</v>
      </c>
      <c r="J13126" s="3">
        <v>13455</v>
      </c>
      <c r="K13126">
        <f>Table1[[#This Row],[Total Revenue + Open]]/Table1[[#This Row],[Qty]]</f>
        <v>2.9734806629834254</v>
      </c>
      <c r="L13126">
        <f>Table1[[#This Row],[Total Revenue + Open]]/Table1[[#This Row],[Qty]]</f>
        <v>2.9734806629834254</v>
      </c>
    </row>
    <row r="13127" spans="1:12" hidden="1">
      <c r="A13127" t="s">
        <v>710</v>
      </c>
      <c r="B13127" t="s">
        <v>351</v>
      </c>
      <c r="C13127" t="s">
        <v>351</v>
      </c>
      <c r="D13127" t="s">
        <v>755</v>
      </c>
      <c r="E13127" t="s">
        <v>15</v>
      </c>
      <c r="F13127" t="s">
        <v>128</v>
      </c>
      <c r="G13127" t="s">
        <v>354</v>
      </c>
      <c r="H13127" s="1">
        <v>2021</v>
      </c>
      <c r="I13127" s="2">
        <v>14075</v>
      </c>
      <c r="J13127" s="3">
        <v>41860</v>
      </c>
      <c r="K13127">
        <f>Table1[[#This Row],[Total Revenue + Open]]/Table1[[#This Row],[Qty]]</f>
        <v>2.9740674955595026</v>
      </c>
      <c r="L13127">
        <f>Table1[[#This Row],[Total Revenue + Open]]/Table1[[#This Row],[Qty]]</f>
        <v>2.9740674955595026</v>
      </c>
    </row>
    <row r="13128" spans="1:12" hidden="1">
      <c r="A13128" t="s">
        <v>710</v>
      </c>
      <c r="B13128" t="s">
        <v>351</v>
      </c>
      <c r="C13128" t="s">
        <v>351</v>
      </c>
      <c r="D13128" t="s">
        <v>755</v>
      </c>
      <c r="E13128" t="s">
        <v>15</v>
      </c>
      <c r="F13128" t="s">
        <v>128</v>
      </c>
      <c r="G13128" t="s">
        <v>354</v>
      </c>
      <c r="H13128" s="1">
        <v>2022</v>
      </c>
      <c r="I13128" s="2">
        <v>1510</v>
      </c>
      <c r="J13128" s="3">
        <v>4485</v>
      </c>
      <c r="K13128">
        <f>Table1[[#This Row],[Total Revenue + Open]]/Table1[[#This Row],[Qty]]</f>
        <v>2.9701986754966887</v>
      </c>
      <c r="L13128">
        <f>Table1[[#This Row],[Total Revenue + Open]]/Table1[[#This Row],[Qty]]</f>
        <v>2.9701986754966887</v>
      </c>
    </row>
    <row r="13129" spans="1:12" hidden="1">
      <c r="A13129" t="s">
        <v>710</v>
      </c>
      <c r="B13129" t="s">
        <v>351</v>
      </c>
      <c r="C13129" t="s">
        <v>351</v>
      </c>
      <c r="D13129" t="s">
        <v>755</v>
      </c>
      <c r="E13129" t="s">
        <v>15</v>
      </c>
      <c r="F13129" t="s">
        <v>128</v>
      </c>
      <c r="G13129" t="s">
        <v>354</v>
      </c>
      <c r="H13129" s="1">
        <v>2022</v>
      </c>
      <c r="I13129" s="2">
        <v>4020</v>
      </c>
      <c r="J13129" s="3">
        <v>11960</v>
      </c>
      <c r="K13129">
        <f>Table1[[#This Row],[Total Revenue + Open]]/Table1[[#This Row],[Qty]]</f>
        <v>2.9751243781094527</v>
      </c>
      <c r="L13129">
        <f>Table1[[#This Row],[Total Revenue + Open]]/Table1[[#This Row],[Qty]]</f>
        <v>2.9751243781094527</v>
      </c>
    </row>
    <row r="13130" spans="1:12" hidden="1">
      <c r="A13130" t="s">
        <v>710</v>
      </c>
      <c r="B13130" t="s">
        <v>351</v>
      </c>
      <c r="C13130" t="s">
        <v>351</v>
      </c>
      <c r="D13130" t="s">
        <v>755</v>
      </c>
      <c r="E13130" t="s">
        <v>15</v>
      </c>
      <c r="F13130" t="s">
        <v>128</v>
      </c>
      <c r="G13130" t="s">
        <v>396</v>
      </c>
      <c r="H13130" s="1">
        <v>2021</v>
      </c>
      <c r="I13130" s="2">
        <v>1005</v>
      </c>
      <c r="J13130" s="3">
        <v>3010</v>
      </c>
      <c r="K13130">
        <f>Table1[[#This Row],[Total Revenue + Open]]/Table1[[#This Row],[Qty]]</f>
        <v>2.9950248756218905</v>
      </c>
      <c r="L13130">
        <f>Table1[[#This Row],[Total Revenue + Open]]/Table1[[#This Row],[Qty]]</f>
        <v>2.9950248756218905</v>
      </c>
    </row>
    <row r="13131" spans="1:12" hidden="1">
      <c r="A13131" t="s">
        <v>710</v>
      </c>
      <c r="B13131" t="s">
        <v>351</v>
      </c>
      <c r="C13131" t="s">
        <v>351</v>
      </c>
      <c r="D13131" t="s">
        <v>755</v>
      </c>
      <c r="E13131" t="s">
        <v>15</v>
      </c>
      <c r="F13131" t="s">
        <v>128</v>
      </c>
      <c r="G13131" t="s">
        <v>396</v>
      </c>
      <c r="H13131" s="1">
        <v>2021</v>
      </c>
      <c r="I13131" s="2">
        <v>800</v>
      </c>
      <c r="J13131" s="3">
        <v>2408</v>
      </c>
      <c r="K13131">
        <f>Table1[[#This Row],[Total Revenue + Open]]/Table1[[#This Row],[Qty]]</f>
        <v>3.01</v>
      </c>
      <c r="L13131">
        <f>Table1[[#This Row],[Total Revenue + Open]]/Table1[[#This Row],[Qty]]</f>
        <v>3.01</v>
      </c>
    </row>
    <row r="13132" spans="1:12" hidden="1">
      <c r="A13132" t="s">
        <v>710</v>
      </c>
      <c r="B13132" t="s">
        <v>351</v>
      </c>
      <c r="C13132" t="s">
        <v>351</v>
      </c>
      <c r="D13132" t="s">
        <v>755</v>
      </c>
      <c r="E13132" t="s">
        <v>15</v>
      </c>
      <c r="F13132" t="s">
        <v>128</v>
      </c>
      <c r="G13132" t="s">
        <v>396</v>
      </c>
      <c r="H13132" s="1">
        <v>2020</v>
      </c>
      <c r="I13132" s="2">
        <v>1050</v>
      </c>
      <c r="J13132" s="3">
        <v>3160.5</v>
      </c>
      <c r="K13132">
        <f>Table1[[#This Row],[Total Revenue + Open]]/Table1[[#This Row],[Qty]]</f>
        <v>3.01</v>
      </c>
      <c r="L13132">
        <f>Table1[[#This Row],[Total Revenue + Open]]/Table1[[#This Row],[Qty]]</f>
        <v>3.01</v>
      </c>
    </row>
    <row r="13133" spans="1:12" hidden="1">
      <c r="A13133" t="s">
        <v>710</v>
      </c>
      <c r="B13133" t="s">
        <v>351</v>
      </c>
      <c r="C13133" t="s">
        <v>351</v>
      </c>
      <c r="D13133" t="s">
        <v>755</v>
      </c>
      <c r="E13133" t="s">
        <v>15</v>
      </c>
      <c r="F13133" t="s">
        <v>128</v>
      </c>
      <c r="G13133" t="s">
        <v>396</v>
      </c>
      <c r="H13133" s="1">
        <v>2021</v>
      </c>
      <c r="I13133" s="2">
        <v>600</v>
      </c>
      <c r="J13133" s="3">
        <v>1806</v>
      </c>
      <c r="K13133">
        <f>Table1[[#This Row],[Total Revenue + Open]]/Table1[[#This Row],[Qty]]</f>
        <v>3.01</v>
      </c>
      <c r="L13133">
        <f>Table1[[#This Row],[Total Revenue + Open]]/Table1[[#This Row],[Qty]]</f>
        <v>3.01</v>
      </c>
    </row>
    <row r="13134" spans="1:12" hidden="1">
      <c r="A13134" t="s">
        <v>710</v>
      </c>
      <c r="B13134" t="s">
        <v>351</v>
      </c>
      <c r="C13134" t="s">
        <v>351</v>
      </c>
      <c r="D13134" t="s">
        <v>755</v>
      </c>
      <c r="E13134" t="s">
        <v>15</v>
      </c>
      <c r="F13134" t="s">
        <v>128</v>
      </c>
      <c r="G13134" t="s">
        <v>396</v>
      </c>
      <c r="H13134" s="1">
        <v>2021</v>
      </c>
      <c r="I13134" s="2">
        <v>150</v>
      </c>
      <c r="J13134" s="3">
        <v>451.5</v>
      </c>
      <c r="K13134">
        <f>Table1[[#This Row],[Total Revenue + Open]]/Table1[[#This Row],[Qty]]</f>
        <v>3.01</v>
      </c>
      <c r="L13134">
        <f>Table1[[#This Row],[Total Revenue + Open]]/Table1[[#This Row],[Qty]]</f>
        <v>3.01</v>
      </c>
    </row>
    <row r="13135" spans="1:12" hidden="1">
      <c r="A13135" t="s">
        <v>710</v>
      </c>
      <c r="B13135" t="s">
        <v>351</v>
      </c>
      <c r="C13135" t="s">
        <v>351</v>
      </c>
      <c r="D13135" t="s">
        <v>755</v>
      </c>
      <c r="E13135" t="s">
        <v>15</v>
      </c>
      <c r="F13135" t="s">
        <v>128</v>
      </c>
      <c r="G13135" t="s">
        <v>396</v>
      </c>
      <c r="H13135" s="1">
        <v>2021</v>
      </c>
      <c r="I13135" s="2">
        <v>200</v>
      </c>
      <c r="J13135" s="3">
        <v>602</v>
      </c>
      <c r="K13135">
        <f>Table1[[#This Row],[Total Revenue + Open]]/Table1[[#This Row],[Qty]]</f>
        <v>3.01</v>
      </c>
      <c r="L13135">
        <f>Table1[[#This Row],[Total Revenue + Open]]/Table1[[#This Row],[Qty]]</f>
        <v>3.01</v>
      </c>
    </row>
    <row r="13136" spans="1:12" hidden="1">
      <c r="A13136" t="s">
        <v>710</v>
      </c>
      <c r="B13136" t="s">
        <v>351</v>
      </c>
      <c r="C13136" t="s">
        <v>351</v>
      </c>
      <c r="D13136" t="s">
        <v>755</v>
      </c>
      <c r="E13136" t="s">
        <v>15</v>
      </c>
      <c r="F13136" t="s">
        <v>128</v>
      </c>
      <c r="G13136" t="s">
        <v>396</v>
      </c>
      <c r="H13136" s="1">
        <v>2021</v>
      </c>
      <c r="I13136" s="2">
        <v>200</v>
      </c>
      <c r="J13136" s="3">
        <v>602</v>
      </c>
      <c r="K13136">
        <f>Table1[[#This Row],[Total Revenue + Open]]/Table1[[#This Row],[Qty]]</f>
        <v>3.01</v>
      </c>
      <c r="L13136">
        <f>Table1[[#This Row],[Total Revenue + Open]]/Table1[[#This Row],[Qty]]</f>
        <v>3.01</v>
      </c>
    </row>
    <row r="13137" spans="1:12" hidden="1">
      <c r="A13137" t="s">
        <v>710</v>
      </c>
      <c r="B13137" t="s">
        <v>351</v>
      </c>
      <c r="C13137" t="s">
        <v>351</v>
      </c>
      <c r="D13137" t="s">
        <v>755</v>
      </c>
      <c r="E13137" t="s">
        <v>15</v>
      </c>
      <c r="F13137" t="s">
        <v>128</v>
      </c>
      <c r="G13137" t="s">
        <v>396</v>
      </c>
      <c r="H13137" s="1">
        <v>2021</v>
      </c>
      <c r="I13137" s="2">
        <v>2540</v>
      </c>
      <c r="J13137" s="3">
        <v>7600.25</v>
      </c>
      <c r="K13137">
        <f>Table1[[#This Row],[Total Revenue + Open]]/Table1[[#This Row],[Qty]]</f>
        <v>2.9922244094488191</v>
      </c>
      <c r="L13137">
        <f>Table1[[#This Row],[Total Revenue + Open]]/Table1[[#This Row],[Qty]]</f>
        <v>2.9922244094488191</v>
      </c>
    </row>
    <row r="13138" spans="1:12" hidden="1">
      <c r="A13138" t="s">
        <v>710</v>
      </c>
      <c r="B13138" t="s">
        <v>351</v>
      </c>
      <c r="C13138" t="s">
        <v>351</v>
      </c>
      <c r="D13138" t="s">
        <v>755</v>
      </c>
      <c r="E13138" t="s">
        <v>15</v>
      </c>
      <c r="F13138" t="s">
        <v>128</v>
      </c>
      <c r="G13138" t="s">
        <v>396</v>
      </c>
      <c r="H13138" s="1">
        <v>2021</v>
      </c>
      <c r="I13138" s="2">
        <v>600</v>
      </c>
      <c r="J13138" s="3">
        <v>1806</v>
      </c>
      <c r="K13138">
        <f>Table1[[#This Row],[Total Revenue + Open]]/Table1[[#This Row],[Qty]]</f>
        <v>3.01</v>
      </c>
      <c r="L13138">
        <f>Table1[[#This Row],[Total Revenue + Open]]/Table1[[#This Row],[Qty]]</f>
        <v>3.01</v>
      </c>
    </row>
    <row r="13139" spans="1:12" hidden="1">
      <c r="A13139" t="s">
        <v>710</v>
      </c>
      <c r="B13139" t="s">
        <v>351</v>
      </c>
      <c r="C13139" t="s">
        <v>351</v>
      </c>
      <c r="D13139" t="s">
        <v>755</v>
      </c>
      <c r="E13139" t="s">
        <v>15</v>
      </c>
      <c r="F13139" t="s">
        <v>128</v>
      </c>
      <c r="G13139" t="s">
        <v>396</v>
      </c>
      <c r="H13139" s="1">
        <v>2021</v>
      </c>
      <c r="I13139" s="2">
        <v>2965</v>
      </c>
      <c r="J13139" s="3">
        <v>8879.5</v>
      </c>
      <c r="K13139">
        <f>Table1[[#This Row],[Total Revenue + Open]]/Table1[[#This Row],[Qty]]</f>
        <v>2.9947723440134908</v>
      </c>
      <c r="L13139">
        <f>Table1[[#This Row],[Total Revenue + Open]]/Table1[[#This Row],[Qty]]</f>
        <v>2.9947723440134908</v>
      </c>
    </row>
    <row r="13140" spans="1:12" hidden="1">
      <c r="A13140" t="s">
        <v>710</v>
      </c>
      <c r="B13140" t="s">
        <v>351</v>
      </c>
      <c r="C13140" t="s">
        <v>351</v>
      </c>
      <c r="D13140" t="s">
        <v>755</v>
      </c>
      <c r="E13140" t="s">
        <v>15</v>
      </c>
      <c r="F13140" t="s">
        <v>128</v>
      </c>
      <c r="G13140" t="s">
        <v>396</v>
      </c>
      <c r="H13140" s="1">
        <v>2022</v>
      </c>
      <c r="I13140" s="2">
        <v>800</v>
      </c>
      <c r="J13140" s="3">
        <v>2408</v>
      </c>
      <c r="K13140">
        <f>Table1[[#This Row],[Total Revenue + Open]]/Table1[[#This Row],[Qty]]</f>
        <v>3.01</v>
      </c>
      <c r="L13140">
        <f>Table1[[#This Row],[Total Revenue + Open]]/Table1[[#This Row],[Qty]]</f>
        <v>3.01</v>
      </c>
    </row>
    <row r="13141" spans="1:12" hidden="1">
      <c r="A13141" t="s">
        <v>710</v>
      </c>
      <c r="B13141" t="s">
        <v>351</v>
      </c>
      <c r="C13141" t="s">
        <v>351</v>
      </c>
      <c r="D13141" t="s">
        <v>755</v>
      </c>
      <c r="E13141" t="s">
        <v>15</v>
      </c>
      <c r="F13141" t="s">
        <v>128</v>
      </c>
      <c r="G13141" t="s">
        <v>396</v>
      </c>
      <c r="H13141" s="1">
        <v>2022</v>
      </c>
      <c r="I13141" s="2">
        <v>500</v>
      </c>
      <c r="J13141" s="3">
        <v>1505</v>
      </c>
      <c r="K13141">
        <f>Table1[[#This Row],[Total Revenue + Open]]/Table1[[#This Row],[Qty]]</f>
        <v>3.01</v>
      </c>
      <c r="L13141">
        <f>Table1[[#This Row],[Total Revenue + Open]]/Table1[[#This Row],[Qty]]</f>
        <v>3.01</v>
      </c>
    </row>
    <row r="13142" spans="1:12" hidden="1">
      <c r="A13142" t="s">
        <v>710</v>
      </c>
      <c r="B13142" t="s">
        <v>351</v>
      </c>
      <c r="C13142" t="s">
        <v>351</v>
      </c>
      <c r="D13142" t="s">
        <v>755</v>
      </c>
      <c r="E13142" t="s">
        <v>15</v>
      </c>
      <c r="F13142" t="s">
        <v>131</v>
      </c>
      <c r="G13142" t="s">
        <v>272</v>
      </c>
      <c r="H13142" s="1">
        <v>2017</v>
      </c>
      <c r="I13142" s="2">
        <v>500</v>
      </c>
      <c r="J13142" s="3">
        <v>1275</v>
      </c>
      <c r="K13142">
        <f>Table1[[#This Row],[Total Revenue + Open]]/Table1[[#This Row],[Qty]]</f>
        <v>2.5499999999999998</v>
      </c>
      <c r="L13142">
        <f>Table1[[#This Row],[Total Revenue + Open]]/Table1[[#This Row],[Qty]]</f>
        <v>2.5499999999999998</v>
      </c>
    </row>
    <row r="13143" spans="1:12" hidden="1">
      <c r="A13143" t="s">
        <v>710</v>
      </c>
      <c r="B13143" t="s">
        <v>351</v>
      </c>
      <c r="C13143" t="s">
        <v>351</v>
      </c>
      <c r="D13143" t="s">
        <v>755</v>
      </c>
      <c r="E13143" t="s">
        <v>15</v>
      </c>
      <c r="F13143" t="s">
        <v>131</v>
      </c>
      <c r="G13143" t="s">
        <v>272</v>
      </c>
      <c r="H13143" s="1">
        <v>2017</v>
      </c>
      <c r="I13143" s="2">
        <v>500</v>
      </c>
      <c r="J13143" s="3">
        <v>1275</v>
      </c>
      <c r="K13143">
        <f>Table1[[#This Row],[Total Revenue + Open]]/Table1[[#This Row],[Qty]]</f>
        <v>2.5499999999999998</v>
      </c>
      <c r="L13143">
        <f>Table1[[#This Row],[Total Revenue + Open]]/Table1[[#This Row],[Qty]]</f>
        <v>2.5499999999999998</v>
      </c>
    </row>
    <row r="13144" spans="1:12" hidden="1">
      <c r="A13144" t="s">
        <v>710</v>
      </c>
      <c r="B13144" t="s">
        <v>351</v>
      </c>
      <c r="C13144" t="s">
        <v>351</v>
      </c>
      <c r="D13144" t="s">
        <v>755</v>
      </c>
      <c r="E13144" t="s">
        <v>15</v>
      </c>
      <c r="F13144" t="s">
        <v>47</v>
      </c>
      <c r="G13144" t="s">
        <v>48</v>
      </c>
      <c r="H13144" s="1">
        <v>2017</v>
      </c>
      <c r="I13144" s="2">
        <v>900</v>
      </c>
      <c r="J13144" s="3">
        <v>2295</v>
      </c>
      <c r="K13144">
        <f>Table1[[#This Row],[Total Revenue + Open]]/Table1[[#This Row],[Qty]]</f>
        <v>2.5499999999999998</v>
      </c>
      <c r="L13144">
        <f>Table1[[#This Row],[Total Revenue + Open]]/Table1[[#This Row],[Qty]]</f>
        <v>2.5499999999999998</v>
      </c>
    </row>
    <row r="13145" spans="1:12" hidden="1">
      <c r="A13145" t="s">
        <v>710</v>
      </c>
      <c r="B13145" t="s">
        <v>351</v>
      </c>
      <c r="C13145" t="s">
        <v>351</v>
      </c>
      <c r="D13145" t="s">
        <v>755</v>
      </c>
      <c r="E13145" t="s">
        <v>15</v>
      </c>
      <c r="F13145" t="s">
        <v>47</v>
      </c>
      <c r="G13145" t="s">
        <v>48</v>
      </c>
      <c r="H13145" s="1">
        <v>2017</v>
      </c>
      <c r="I13145" s="2">
        <v>12110</v>
      </c>
      <c r="J13145" s="3">
        <v>30727.5</v>
      </c>
      <c r="K13145">
        <f>Table1[[#This Row],[Total Revenue + Open]]/Table1[[#This Row],[Qty]]</f>
        <v>2.5373658133773742</v>
      </c>
      <c r="L13145">
        <f>Table1[[#This Row],[Total Revenue + Open]]/Table1[[#This Row],[Qty]]</f>
        <v>2.5373658133773742</v>
      </c>
    </row>
    <row r="13146" spans="1:12" hidden="1">
      <c r="A13146" t="s">
        <v>710</v>
      </c>
      <c r="B13146" t="s">
        <v>351</v>
      </c>
      <c r="C13146" t="s">
        <v>351</v>
      </c>
      <c r="D13146" t="s">
        <v>755</v>
      </c>
      <c r="E13146" t="s">
        <v>15</v>
      </c>
      <c r="F13146" t="s">
        <v>47</v>
      </c>
      <c r="G13146" t="s">
        <v>48</v>
      </c>
      <c r="H13146" s="1">
        <v>2017</v>
      </c>
      <c r="I13146" s="2">
        <v>3015</v>
      </c>
      <c r="J13146" s="3">
        <v>7650</v>
      </c>
      <c r="K13146">
        <f>Table1[[#This Row],[Total Revenue + Open]]/Table1[[#This Row],[Qty]]</f>
        <v>2.5373134328358211</v>
      </c>
      <c r="L13146">
        <f>Table1[[#This Row],[Total Revenue + Open]]/Table1[[#This Row],[Qty]]</f>
        <v>2.5373134328358211</v>
      </c>
    </row>
    <row r="13147" spans="1:12" hidden="1">
      <c r="A13147" t="s">
        <v>710</v>
      </c>
      <c r="B13147" t="s">
        <v>351</v>
      </c>
      <c r="C13147" t="s">
        <v>351</v>
      </c>
      <c r="D13147" t="s">
        <v>755</v>
      </c>
      <c r="E13147" t="s">
        <v>15</v>
      </c>
      <c r="F13147" t="s">
        <v>47</v>
      </c>
      <c r="G13147" t="s">
        <v>48</v>
      </c>
      <c r="H13147" s="1">
        <v>2017</v>
      </c>
      <c r="I13147" s="2">
        <v>1005</v>
      </c>
      <c r="J13147" s="3">
        <v>2550</v>
      </c>
      <c r="K13147">
        <f>Table1[[#This Row],[Total Revenue + Open]]/Table1[[#This Row],[Qty]]</f>
        <v>2.5373134328358211</v>
      </c>
      <c r="L13147">
        <f>Table1[[#This Row],[Total Revenue + Open]]/Table1[[#This Row],[Qty]]</f>
        <v>2.5373134328358211</v>
      </c>
    </row>
    <row r="13148" spans="1:12" hidden="1">
      <c r="A13148" t="s">
        <v>710</v>
      </c>
      <c r="B13148" t="s">
        <v>351</v>
      </c>
      <c r="C13148" t="s">
        <v>351</v>
      </c>
      <c r="D13148" t="s">
        <v>755</v>
      </c>
      <c r="E13148" t="s">
        <v>15</v>
      </c>
      <c r="F13148" t="s">
        <v>47</v>
      </c>
      <c r="G13148" t="s">
        <v>48</v>
      </c>
      <c r="H13148" s="1">
        <v>2017</v>
      </c>
      <c r="I13148" s="2">
        <v>2515</v>
      </c>
      <c r="J13148" s="3">
        <v>6375</v>
      </c>
      <c r="K13148">
        <f>Table1[[#This Row],[Total Revenue + Open]]/Table1[[#This Row],[Qty]]</f>
        <v>2.5347912524850895</v>
      </c>
      <c r="L13148">
        <f>Table1[[#This Row],[Total Revenue + Open]]/Table1[[#This Row],[Qty]]</f>
        <v>2.5347912524850895</v>
      </c>
    </row>
    <row r="13149" spans="1:12" hidden="1">
      <c r="A13149" t="s">
        <v>710</v>
      </c>
      <c r="B13149" t="s">
        <v>351</v>
      </c>
      <c r="C13149" t="s">
        <v>351</v>
      </c>
      <c r="D13149" t="s">
        <v>755</v>
      </c>
      <c r="E13149" t="s">
        <v>15</v>
      </c>
      <c r="F13149" t="s">
        <v>47</v>
      </c>
      <c r="G13149" t="s">
        <v>48</v>
      </c>
      <c r="H13149" s="1">
        <v>2017</v>
      </c>
      <c r="I13149" s="2">
        <v>1510</v>
      </c>
      <c r="J13149" s="3">
        <v>3825</v>
      </c>
      <c r="K13149">
        <f>Table1[[#This Row],[Total Revenue + Open]]/Table1[[#This Row],[Qty]]</f>
        <v>2.5331125827814569</v>
      </c>
      <c r="L13149">
        <f>Table1[[#This Row],[Total Revenue + Open]]/Table1[[#This Row],[Qty]]</f>
        <v>2.5331125827814569</v>
      </c>
    </row>
    <row r="13150" spans="1:12" hidden="1">
      <c r="A13150" t="s">
        <v>710</v>
      </c>
      <c r="B13150" t="s">
        <v>351</v>
      </c>
      <c r="C13150" t="s">
        <v>351</v>
      </c>
      <c r="D13150" t="s">
        <v>755</v>
      </c>
      <c r="E13150" t="s">
        <v>15</v>
      </c>
      <c r="F13150" t="s">
        <v>47</v>
      </c>
      <c r="G13150" t="s">
        <v>48</v>
      </c>
      <c r="H13150" s="1">
        <v>2017</v>
      </c>
      <c r="I13150" s="2">
        <v>1005</v>
      </c>
      <c r="J13150" s="3">
        <v>2550</v>
      </c>
      <c r="K13150">
        <f>Table1[[#This Row],[Total Revenue + Open]]/Table1[[#This Row],[Qty]]</f>
        <v>2.5373134328358211</v>
      </c>
      <c r="L13150">
        <f>Table1[[#This Row],[Total Revenue + Open]]/Table1[[#This Row],[Qty]]</f>
        <v>2.5373134328358211</v>
      </c>
    </row>
    <row r="13151" spans="1:12" hidden="1">
      <c r="A13151" t="s">
        <v>710</v>
      </c>
      <c r="B13151" t="s">
        <v>351</v>
      </c>
      <c r="C13151" t="s">
        <v>351</v>
      </c>
      <c r="D13151" t="s">
        <v>755</v>
      </c>
      <c r="E13151" t="s">
        <v>15</v>
      </c>
      <c r="F13151" t="s">
        <v>34</v>
      </c>
      <c r="G13151" t="s">
        <v>150</v>
      </c>
      <c r="H13151" s="1">
        <v>2022</v>
      </c>
      <c r="I13151" s="2">
        <v>1510</v>
      </c>
      <c r="J13151" s="3">
        <v>3330</v>
      </c>
      <c r="K13151">
        <f>Table1[[#This Row],[Total Revenue + Open]]/Table1[[#This Row],[Qty]]</f>
        <v>2.2052980132450331</v>
      </c>
      <c r="L13151">
        <f>Table1[[#This Row],[Total Revenue + Open]]/Table1[[#This Row],[Qty]]</f>
        <v>2.2052980132450331</v>
      </c>
    </row>
    <row r="13152" spans="1:12" hidden="1">
      <c r="A13152" t="s">
        <v>710</v>
      </c>
      <c r="B13152" t="s">
        <v>351</v>
      </c>
      <c r="C13152" t="s">
        <v>351</v>
      </c>
      <c r="D13152" t="s">
        <v>755</v>
      </c>
      <c r="E13152" t="s">
        <v>15</v>
      </c>
      <c r="F13152" t="s">
        <v>34</v>
      </c>
      <c r="G13152" t="s">
        <v>150</v>
      </c>
      <c r="H13152" s="1">
        <v>2022</v>
      </c>
      <c r="I13152" s="2">
        <v>4275</v>
      </c>
      <c r="J13152" s="3">
        <v>9435</v>
      </c>
      <c r="K13152">
        <f>Table1[[#This Row],[Total Revenue + Open]]/Table1[[#This Row],[Qty]]</f>
        <v>2.2070175438596493</v>
      </c>
      <c r="L13152">
        <f>Table1[[#This Row],[Total Revenue + Open]]/Table1[[#This Row],[Qty]]</f>
        <v>2.2070175438596493</v>
      </c>
    </row>
    <row r="13153" spans="1:12" hidden="1">
      <c r="A13153" t="s">
        <v>710</v>
      </c>
      <c r="B13153" t="s">
        <v>351</v>
      </c>
      <c r="C13153" t="s">
        <v>351</v>
      </c>
      <c r="D13153" t="s">
        <v>755</v>
      </c>
      <c r="E13153" t="s">
        <v>15</v>
      </c>
      <c r="F13153" t="s">
        <v>34</v>
      </c>
      <c r="G13153" t="s">
        <v>152</v>
      </c>
      <c r="H13153" s="1">
        <v>2022</v>
      </c>
      <c r="I13153" s="2">
        <v>1510</v>
      </c>
      <c r="J13153" s="3">
        <v>3330</v>
      </c>
      <c r="K13153">
        <f>Table1[[#This Row],[Total Revenue + Open]]/Table1[[#This Row],[Qty]]</f>
        <v>2.2052980132450331</v>
      </c>
      <c r="L13153">
        <f>Table1[[#This Row],[Total Revenue + Open]]/Table1[[#This Row],[Qty]]</f>
        <v>2.2052980132450331</v>
      </c>
    </row>
    <row r="13154" spans="1:12" hidden="1">
      <c r="A13154" t="s">
        <v>710</v>
      </c>
      <c r="B13154" t="s">
        <v>351</v>
      </c>
      <c r="C13154" t="s">
        <v>351</v>
      </c>
      <c r="D13154" t="s">
        <v>755</v>
      </c>
      <c r="E13154" t="s">
        <v>15</v>
      </c>
      <c r="F13154" t="s">
        <v>34</v>
      </c>
      <c r="G13154" t="s">
        <v>152</v>
      </c>
      <c r="H13154" s="1">
        <v>2022</v>
      </c>
      <c r="I13154" s="2">
        <v>4275</v>
      </c>
      <c r="J13154" s="3">
        <v>9435</v>
      </c>
      <c r="K13154">
        <f>Table1[[#This Row],[Total Revenue + Open]]/Table1[[#This Row],[Qty]]</f>
        <v>2.2070175438596493</v>
      </c>
      <c r="L13154">
        <f>Table1[[#This Row],[Total Revenue + Open]]/Table1[[#This Row],[Qty]]</f>
        <v>2.2070175438596493</v>
      </c>
    </row>
    <row r="13155" spans="1:12" hidden="1">
      <c r="A13155" t="s">
        <v>710</v>
      </c>
      <c r="B13155" t="s">
        <v>351</v>
      </c>
      <c r="C13155" t="s">
        <v>351</v>
      </c>
      <c r="D13155" t="s">
        <v>755</v>
      </c>
      <c r="E13155" t="s">
        <v>15</v>
      </c>
      <c r="F13155" t="s">
        <v>16</v>
      </c>
      <c r="G13155" t="s">
        <v>380</v>
      </c>
      <c r="H13155" s="1">
        <v>2017</v>
      </c>
      <c r="I13155" s="2">
        <v>1015</v>
      </c>
      <c r="J13155" s="3">
        <v>2210</v>
      </c>
      <c r="K13155">
        <f>Table1[[#This Row],[Total Revenue + Open]]/Table1[[#This Row],[Qty]]</f>
        <v>2.1773399014778323</v>
      </c>
      <c r="L13155">
        <f>Table1[[#This Row],[Total Revenue + Open]]/Table1[[#This Row],[Qty]]</f>
        <v>2.1773399014778323</v>
      </c>
    </row>
    <row r="13156" spans="1:12" hidden="1">
      <c r="A13156" t="s">
        <v>710</v>
      </c>
      <c r="B13156" t="s">
        <v>351</v>
      </c>
      <c r="C13156" t="s">
        <v>351</v>
      </c>
      <c r="D13156" t="s">
        <v>755</v>
      </c>
      <c r="E13156" t="s">
        <v>15</v>
      </c>
      <c r="F13156" t="s">
        <v>16</v>
      </c>
      <c r="G13156" t="s">
        <v>380</v>
      </c>
      <c r="H13156" s="1">
        <v>2017</v>
      </c>
      <c r="I13156" s="2">
        <v>1500</v>
      </c>
      <c r="J13156" s="3">
        <v>3315</v>
      </c>
      <c r="K13156">
        <f>Table1[[#This Row],[Total Revenue + Open]]/Table1[[#This Row],[Qty]]</f>
        <v>2.21</v>
      </c>
      <c r="L13156">
        <f>Table1[[#This Row],[Total Revenue + Open]]/Table1[[#This Row],[Qty]]</f>
        <v>2.21</v>
      </c>
    </row>
    <row r="13157" spans="1:12" hidden="1">
      <c r="A13157" t="s">
        <v>710</v>
      </c>
      <c r="B13157" t="s">
        <v>351</v>
      </c>
      <c r="C13157" t="s">
        <v>351</v>
      </c>
      <c r="D13157" t="s">
        <v>755</v>
      </c>
      <c r="E13157" t="s">
        <v>15</v>
      </c>
      <c r="F13157" t="s">
        <v>16</v>
      </c>
      <c r="G13157" t="s">
        <v>380</v>
      </c>
      <c r="H13157" s="1">
        <v>2017</v>
      </c>
      <c r="I13157" s="2">
        <v>500</v>
      </c>
      <c r="J13157" s="3">
        <v>1105</v>
      </c>
      <c r="K13157">
        <f>Table1[[#This Row],[Total Revenue + Open]]/Table1[[#This Row],[Qty]]</f>
        <v>2.21</v>
      </c>
      <c r="L13157">
        <f>Table1[[#This Row],[Total Revenue + Open]]/Table1[[#This Row],[Qty]]</f>
        <v>2.21</v>
      </c>
    </row>
    <row r="13158" spans="1:12" hidden="1">
      <c r="A13158" t="s">
        <v>710</v>
      </c>
      <c r="B13158" t="s">
        <v>351</v>
      </c>
      <c r="C13158" t="s">
        <v>351</v>
      </c>
      <c r="D13158" t="s">
        <v>755</v>
      </c>
      <c r="E13158" t="s">
        <v>15</v>
      </c>
      <c r="F13158" t="s">
        <v>16</v>
      </c>
      <c r="G13158" t="s">
        <v>380</v>
      </c>
      <c r="H13158" s="1">
        <v>2017</v>
      </c>
      <c r="I13158" s="2">
        <v>1510</v>
      </c>
      <c r="J13158" s="3">
        <v>3315</v>
      </c>
      <c r="K13158">
        <f>Table1[[#This Row],[Total Revenue + Open]]/Table1[[#This Row],[Qty]]</f>
        <v>2.1953642384105962</v>
      </c>
      <c r="L13158">
        <f>Table1[[#This Row],[Total Revenue + Open]]/Table1[[#This Row],[Qty]]</f>
        <v>2.1953642384105962</v>
      </c>
    </row>
    <row r="13159" spans="1:12" hidden="1">
      <c r="A13159" t="s">
        <v>710</v>
      </c>
      <c r="B13159" t="s">
        <v>351</v>
      </c>
      <c r="C13159" t="s">
        <v>351</v>
      </c>
      <c r="D13159" t="s">
        <v>755</v>
      </c>
      <c r="E13159" t="s">
        <v>15</v>
      </c>
      <c r="F13159" t="s">
        <v>16</v>
      </c>
      <c r="G13159" t="s">
        <v>380</v>
      </c>
      <c r="H13159" s="1">
        <v>2017</v>
      </c>
      <c r="I13159" s="2">
        <v>500</v>
      </c>
      <c r="J13159" s="3">
        <v>1105</v>
      </c>
      <c r="K13159">
        <f>Table1[[#This Row],[Total Revenue + Open]]/Table1[[#This Row],[Qty]]</f>
        <v>2.21</v>
      </c>
      <c r="L13159">
        <f>Table1[[#This Row],[Total Revenue + Open]]/Table1[[#This Row],[Qty]]</f>
        <v>2.21</v>
      </c>
    </row>
    <row r="13160" spans="1:12" hidden="1">
      <c r="A13160" t="s">
        <v>710</v>
      </c>
      <c r="B13160" t="s">
        <v>351</v>
      </c>
      <c r="C13160" t="s">
        <v>351</v>
      </c>
      <c r="D13160" t="s">
        <v>755</v>
      </c>
      <c r="E13160" t="s">
        <v>15</v>
      </c>
      <c r="F13160" t="s">
        <v>16</v>
      </c>
      <c r="G13160" t="s">
        <v>380</v>
      </c>
      <c r="H13160" s="1">
        <v>2017</v>
      </c>
      <c r="I13160" s="2">
        <v>200</v>
      </c>
      <c r="J13160" s="3">
        <v>442</v>
      </c>
      <c r="K13160">
        <f>Table1[[#This Row],[Total Revenue + Open]]/Table1[[#This Row],[Qty]]</f>
        <v>2.21</v>
      </c>
      <c r="L13160">
        <f>Table1[[#This Row],[Total Revenue + Open]]/Table1[[#This Row],[Qty]]</f>
        <v>2.21</v>
      </c>
    </row>
    <row r="13161" spans="1:12" hidden="1">
      <c r="A13161" t="s">
        <v>710</v>
      </c>
      <c r="B13161" t="s">
        <v>351</v>
      </c>
      <c r="C13161" t="s">
        <v>351</v>
      </c>
      <c r="D13161" t="s">
        <v>755</v>
      </c>
      <c r="E13161" t="s">
        <v>15</v>
      </c>
      <c r="F13161" t="s">
        <v>16</v>
      </c>
      <c r="G13161" t="s">
        <v>380</v>
      </c>
      <c r="H13161" s="1">
        <v>2018</v>
      </c>
      <c r="I13161" s="2">
        <v>400</v>
      </c>
      <c r="J13161" s="3">
        <v>884</v>
      </c>
      <c r="K13161">
        <f>Table1[[#This Row],[Total Revenue + Open]]/Table1[[#This Row],[Qty]]</f>
        <v>2.21</v>
      </c>
      <c r="L13161">
        <f>Table1[[#This Row],[Total Revenue + Open]]/Table1[[#This Row],[Qty]]</f>
        <v>2.21</v>
      </c>
    </row>
    <row r="13162" spans="1:12" hidden="1">
      <c r="A13162" t="s">
        <v>710</v>
      </c>
      <c r="B13162" t="s">
        <v>351</v>
      </c>
      <c r="C13162" t="s">
        <v>351</v>
      </c>
      <c r="D13162" t="s">
        <v>755</v>
      </c>
      <c r="E13162" t="s">
        <v>15</v>
      </c>
      <c r="F13162" t="s">
        <v>16</v>
      </c>
      <c r="G13162" t="s">
        <v>380</v>
      </c>
      <c r="H13162" s="1">
        <v>2018</v>
      </c>
      <c r="I13162" s="2">
        <v>500</v>
      </c>
      <c r="J13162" s="3">
        <v>1105</v>
      </c>
      <c r="K13162">
        <f>Table1[[#This Row],[Total Revenue + Open]]/Table1[[#This Row],[Qty]]</f>
        <v>2.21</v>
      </c>
      <c r="L13162">
        <f>Table1[[#This Row],[Total Revenue + Open]]/Table1[[#This Row],[Qty]]</f>
        <v>2.21</v>
      </c>
    </row>
    <row r="13163" spans="1:12" hidden="1">
      <c r="A13163" t="s">
        <v>710</v>
      </c>
      <c r="B13163" t="s">
        <v>351</v>
      </c>
      <c r="C13163" t="s">
        <v>351</v>
      </c>
      <c r="D13163" t="s">
        <v>755</v>
      </c>
      <c r="E13163" t="s">
        <v>15</v>
      </c>
      <c r="F13163" t="s">
        <v>16</v>
      </c>
      <c r="G13163" t="s">
        <v>487</v>
      </c>
      <c r="H13163" s="1">
        <v>2017</v>
      </c>
      <c r="I13163" s="2">
        <v>505</v>
      </c>
      <c r="J13163" s="3">
        <v>1105</v>
      </c>
      <c r="K13163">
        <f>Table1[[#This Row],[Total Revenue + Open]]/Table1[[#This Row],[Qty]]</f>
        <v>2.1881188118811883</v>
      </c>
      <c r="L13163">
        <f>Table1[[#This Row],[Total Revenue + Open]]/Table1[[#This Row],[Qty]]</f>
        <v>2.1881188118811883</v>
      </c>
    </row>
    <row r="13164" spans="1:12" hidden="1">
      <c r="A13164" t="s">
        <v>710</v>
      </c>
      <c r="B13164" t="s">
        <v>351</v>
      </c>
      <c r="C13164" t="s">
        <v>351</v>
      </c>
      <c r="D13164" t="s">
        <v>755</v>
      </c>
      <c r="E13164" t="s">
        <v>15</v>
      </c>
      <c r="F13164" t="s">
        <v>16</v>
      </c>
      <c r="G13164" t="s">
        <v>487</v>
      </c>
      <c r="H13164" s="1">
        <v>2017</v>
      </c>
      <c r="I13164" s="2">
        <v>500</v>
      </c>
      <c r="J13164" s="3">
        <v>1105</v>
      </c>
      <c r="K13164">
        <f>Table1[[#This Row],[Total Revenue + Open]]/Table1[[#This Row],[Qty]]</f>
        <v>2.21</v>
      </c>
      <c r="L13164">
        <f>Table1[[#This Row],[Total Revenue + Open]]/Table1[[#This Row],[Qty]]</f>
        <v>2.21</v>
      </c>
    </row>
    <row r="13165" spans="1:12" hidden="1">
      <c r="A13165" t="s">
        <v>710</v>
      </c>
      <c r="B13165" t="s">
        <v>351</v>
      </c>
      <c r="C13165" t="s">
        <v>351</v>
      </c>
      <c r="D13165" t="s">
        <v>755</v>
      </c>
      <c r="E13165" t="s">
        <v>15</v>
      </c>
      <c r="F13165" t="s">
        <v>16</v>
      </c>
      <c r="G13165" t="s">
        <v>487</v>
      </c>
      <c r="H13165" s="1">
        <v>2017</v>
      </c>
      <c r="I13165" s="2">
        <v>500</v>
      </c>
      <c r="J13165" s="3">
        <v>1105</v>
      </c>
      <c r="K13165">
        <f>Table1[[#This Row],[Total Revenue + Open]]/Table1[[#This Row],[Qty]]</f>
        <v>2.21</v>
      </c>
      <c r="L13165">
        <f>Table1[[#This Row],[Total Revenue + Open]]/Table1[[#This Row],[Qty]]</f>
        <v>2.21</v>
      </c>
    </row>
    <row r="13166" spans="1:12" hidden="1">
      <c r="A13166" t="s">
        <v>710</v>
      </c>
      <c r="B13166" t="s">
        <v>351</v>
      </c>
      <c r="C13166" t="s">
        <v>351</v>
      </c>
      <c r="D13166" t="s">
        <v>755</v>
      </c>
      <c r="E13166" t="s">
        <v>15</v>
      </c>
      <c r="F13166" t="s">
        <v>16</v>
      </c>
      <c r="G13166" t="s">
        <v>487</v>
      </c>
      <c r="H13166" s="1">
        <v>2017</v>
      </c>
      <c r="I13166" s="2">
        <v>500</v>
      </c>
      <c r="J13166" s="3">
        <v>1105</v>
      </c>
      <c r="K13166">
        <f>Table1[[#This Row],[Total Revenue + Open]]/Table1[[#This Row],[Qty]]</f>
        <v>2.21</v>
      </c>
      <c r="L13166">
        <f>Table1[[#This Row],[Total Revenue + Open]]/Table1[[#This Row],[Qty]]</f>
        <v>2.21</v>
      </c>
    </row>
    <row r="13167" spans="1:12" hidden="1">
      <c r="A13167" t="s">
        <v>710</v>
      </c>
      <c r="B13167" t="s">
        <v>351</v>
      </c>
      <c r="C13167" t="s">
        <v>351</v>
      </c>
      <c r="D13167" t="s">
        <v>755</v>
      </c>
      <c r="E13167" t="s">
        <v>15</v>
      </c>
      <c r="F13167" t="s">
        <v>16</v>
      </c>
      <c r="G13167" t="s">
        <v>487</v>
      </c>
      <c r="H13167" s="1">
        <v>2017</v>
      </c>
      <c r="I13167" s="2">
        <v>500</v>
      </c>
      <c r="J13167" s="3">
        <v>1105</v>
      </c>
      <c r="K13167">
        <f>Table1[[#This Row],[Total Revenue + Open]]/Table1[[#This Row],[Qty]]</f>
        <v>2.21</v>
      </c>
      <c r="L13167">
        <f>Table1[[#This Row],[Total Revenue + Open]]/Table1[[#This Row],[Qty]]</f>
        <v>2.21</v>
      </c>
    </row>
    <row r="13168" spans="1:12" hidden="1">
      <c r="A13168" t="s">
        <v>710</v>
      </c>
      <c r="B13168" t="s">
        <v>351</v>
      </c>
      <c r="C13168" t="s">
        <v>351</v>
      </c>
      <c r="D13168" t="s">
        <v>755</v>
      </c>
      <c r="E13168" t="s">
        <v>15</v>
      </c>
      <c r="F13168" t="s">
        <v>16</v>
      </c>
      <c r="G13168" t="s">
        <v>487</v>
      </c>
      <c r="H13168" s="1">
        <v>2017</v>
      </c>
      <c r="I13168" s="2">
        <v>500</v>
      </c>
      <c r="J13168" s="3">
        <v>1105</v>
      </c>
      <c r="K13168">
        <f>Table1[[#This Row],[Total Revenue + Open]]/Table1[[#This Row],[Qty]]</f>
        <v>2.21</v>
      </c>
      <c r="L13168">
        <f>Table1[[#This Row],[Total Revenue + Open]]/Table1[[#This Row],[Qty]]</f>
        <v>2.21</v>
      </c>
    </row>
    <row r="13169" spans="1:12" hidden="1">
      <c r="A13169" t="s">
        <v>710</v>
      </c>
      <c r="B13169" t="s">
        <v>351</v>
      </c>
      <c r="C13169" t="s">
        <v>351</v>
      </c>
      <c r="D13169" t="s">
        <v>755</v>
      </c>
      <c r="E13169" t="s">
        <v>15</v>
      </c>
      <c r="F13169" t="s">
        <v>16</v>
      </c>
      <c r="G13169" t="s">
        <v>487</v>
      </c>
      <c r="H13169" s="1">
        <v>2017</v>
      </c>
      <c r="I13169" s="2">
        <v>400</v>
      </c>
      <c r="J13169" s="3">
        <v>884</v>
      </c>
      <c r="K13169">
        <f>Table1[[#This Row],[Total Revenue + Open]]/Table1[[#This Row],[Qty]]</f>
        <v>2.21</v>
      </c>
      <c r="L13169">
        <f>Table1[[#This Row],[Total Revenue + Open]]/Table1[[#This Row],[Qty]]</f>
        <v>2.21</v>
      </c>
    </row>
    <row r="13170" spans="1:12" hidden="1">
      <c r="A13170" t="s">
        <v>710</v>
      </c>
      <c r="B13170" t="s">
        <v>351</v>
      </c>
      <c r="C13170" t="s">
        <v>351</v>
      </c>
      <c r="D13170" t="s">
        <v>755</v>
      </c>
      <c r="E13170" t="s">
        <v>15</v>
      </c>
      <c r="F13170" t="s">
        <v>16</v>
      </c>
      <c r="G13170" t="s">
        <v>487</v>
      </c>
      <c r="H13170" s="1">
        <v>2017</v>
      </c>
      <c r="I13170" s="2">
        <v>400</v>
      </c>
      <c r="J13170" s="3">
        <v>884</v>
      </c>
      <c r="K13170">
        <f>Table1[[#This Row],[Total Revenue + Open]]/Table1[[#This Row],[Qty]]</f>
        <v>2.21</v>
      </c>
      <c r="L13170">
        <f>Table1[[#This Row],[Total Revenue + Open]]/Table1[[#This Row],[Qty]]</f>
        <v>2.21</v>
      </c>
    </row>
    <row r="13171" spans="1:12" hidden="1">
      <c r="A13171" t="s">
        <v>710</v>
      </c>
      <c r="B13171" t="s">
        <v>351</v>
      </c>
      <c r="C13171" t="s">
        <v>351</v>
      </c>
      <c r="D13171" t="s">
        <v>755</v>
      </c>
      <c r="E13171" t="s">
        <v>15</v>
      </c>
      <c r="F13171" t="s">
        <v>16</v>
      </c>
      <c r="G13171" t="s">
        <v>487</v>
      </c>
      <c r="H13171" s="1">
        <v>2018</v>
      </c>
      <c r="I13171" s="2">
        <v>500</v>
      </c>
      <c r="J13171" s="3">
        <v>1105</v>
      </c>
      <c r="K13171">
        <f>Table1[[#This Row],[Total Revenue + Open]]/Table1[[#This Row],[Qty]]</f>
        <v>2.21</v>
      </c>
      <c r="L13171">
        <f>Table1[[#This Row],[Total Revenue + Open]]/Table1[[#This Row],[Qty]]</f>
        <v>2.21</v>
      </c>
    </row>
    <row r="13172" spans="1:12" hidden="1">
      <c r="A13172" t="s">
        <v>710</v>
      </c>
      <c r="B13172" t="s">
        <v>351</v>
      </c>
      <c r="C13172" t="s">
        <v>351</v>
      </c>
      <c r="D13172" t="s">
        <v>755</v>
      </c>
      <c r="E13172" t="s">
        <v>15</v>
      </c>
      <c r="F13172" t="s">
        <v>16</v>
      </c>
      <c r="G13172" t="s">
        <v>487</v>
      </c>
      <c r="H13172" s="1">
        <v>2018</v>
      </c>
      <c r="I13172" s="2">
        <v>500</v>
      </c>
      <c r="J13172" s="3">
        <v>1105</v>
      </c>
      <c r="K13172">
        <f>Table1[[#This Row],[Total Revenue + Open]]/Table1[[#This Row],[Qty]]</f>
        <v>2.21</v>
      </c>
      <c r="L13172">
        <f>Table1[[#This Row],[Total Revenue + Open]]/Table1[[#This Row],[Qty]]</f>
        <v>2.21</v>
      </c>
    </row>
    <row r="13173" spans="1:12" hidden="1">
      <c r="A13173" t="s">
        <v>710</v>
      </c>
      <c r="B13173" t="s">
        <v>351</v>
      </c>
      <c r="C13173" t="s">
        <v>351</v>
      </c>
      <c r="D13173" t="s">
        <v>755</v>
      </c>
      <c r="E13173" t="s">
        <v>15</v>
      </c>
      <c r="F13173" t="s">
        <v>16</v>
      </c>
      <c r="G13173" t="s">
        <v>17</v>
      </c>
      <c r="H13173" s="1">
        <v>2017</v>
      </c>
      <c r="I13173" s="2">
        <v>1015</v>
      </c>
      <c r="J13173" s="3">
        <v>2210</v>
      </c>
      <c r="K13173">
        <f>Table1[[#This Row],[Total Revenue + Open]]/Table1[[#This Row],[Qty]]</f>
        <v>2.1773399014778323</v>
      </c>
      <c r="L13173">
        <f>Table1[[#This Row],[Total Revenue + Open]]/Table1[[#This Row],[Qty]]</f>
        <v>2.1773399014778323</v>
      </c>
    </row>
    <row r="13174" spans="1:12" hidden="1">
      <c r="A13174" t="s">
        <v>710</v>
      </c>
      <c r="B13174" t="s">
        <v>351</v>
      </c>
      <c r="C13174" t="s">
        <v>351</v>
      </c>
      <c r="D13174" t="s">
        <v>755</v>
      </c>
      <c r="E13174" t="s">
        <v>15</v>
      </c>
      <c r="F13174" t="s">
        <v>16</v>
      </c>
      <c r="G13174" t="s">
        <v>17</v>
      </c>
      <c r="H13174" s="1">
        <v>2017</v>
      </c>
      <c r="I13174" s="2">
        <v>1500</v>
      </c>
      <c r="J13174" s="3">
        <v>3315</v>
      </c>
      <c r="K13174">
        <f>Table1[[#This Row],[Total Revenue + Open]]/Table1[[#This Row],[Qty]]</f>
        <v>2.21</v>
      </c>
      <c r="L13174">
        <f>Table1[[#This Row],[Total Revenue + Open]]/Table1[[#This Row],[Qty]]</f>
        <v>2.21</v>
      </c>
    </row>
    <row r="13175" spans="1:12" hidden="1">
      <c r="A13175" t="s">
        <v>710</v>
      </c>
      <c r="B13175" t="s">
        <v>351</v>
      </c>
      <c r="C13175" t="s">
        <v>351</v>
      </c>
      <c r="D13175" t="s">
        <v>755</v>
      </c>
      <c r="E13175" t="s">
        <v>15</v>
      </c>
      <c r="F13175" t="s">
        <v>16</v>
      </c>
      <c r="G13175" t="s">
        <v>17</v>
      </c>
      <c r="H13175" s="1">
        <v>2017</v>
      </c>
      <c r="I13175" s="2">
        <v>500</v>
      </c>
      <c r="J13175" s="3">
        <v>1105</v>
      </c>
      <c r="K13175">
        <f>Table1[[#This Row],[Total Revenue + Open]]/Table1[[#This Row],[Qty]]</f>
        <v>2.21</v>
      </c>
      <c r="L13175">
        <f>Table1[[#This Row],[Total Revenue + Open]]/Table1[[#This Row],[Qty]]</f>
        <v>2.21</v>
      </c>
    </row>
    <row r="13176" spans="1:12" hidden="1">
      <c r="A13176" t="s">
        <v>710</v>
      </c>
      <c r="B13176" t="s">
        <v>351</v>
      </c>
      <c r="C13176" t="s">
        <v>351</v>
      </c>
      <c r="D13176" t="s">
        <v>755</v>
      </c>
      <c r="E13176" t="s">
        <v>15</v>
      </c>
      <c r="F13176" t="s">
        <v>16</v>
      </c>
      <c r="G13176" t="s">
        <v>17</v>
      </c>
      <c r="H13176" s="1">
        <v>2017</v>
      </c>
      <c r="I13176" s="2">
        <v>1510</v>
      </c>
      <c r="J13176" s="3">
        <v>3315</v>
      </c>
      <c r="K13176">
        <f>Table1[[#This Row],[Total Revenue + Open]]/Table1[[#This Row],[Qty]]</f>
        <v>2.1953642384105962</v>
      </c>
      <c r="L13176">
        <f>Table1[[#This Row],[Total Revenue + Open]]/Table1[[#This Row],[Qty]]</f>
        <v>2.1953642384105962</v>
      </c>
    </row>
    <row r="13177" spans="1:12" hidden="1">
      <c r="A13177" t="s">
        <v>710</v>
      </c>
      <c r="B13177" t="s">
        <v>351</v>
      </c>
      <c r="C13177" t="s">
        <v>351</v>
      </c>
      <c r="D13177" t="s">
        <v>755</v>
      </c>
      <c r="E13177" t="s">
        <v>15</v>
      </c>
      <c r="F13177" t="s">
        <v>16</v>
      </c>
      <c r="G13177" t="s">
        <v>17</v>
      </c>
      <c r="H13177" s="1">
        <v>2017</v>
      </c>
      <c r="I13177" s="2">
        <v>500</v>
      </c>
      <c r="J13177" s="3">
        <v>1105</v>
      </c>
      <c r="K13177">
        <f>Table1[[#This Row],[Total Revenue + Open]]/Table1[[#This Row],[Qty]]</f>
        <v>2.21</v>
      </c>
      <c r="L13177">
        <f>Table1[[#This Row],[Total Revenue + Open]]/Table1[[#This Row],[Qty]]</f>
        <v>2.21</v>
      </c>
    </row>
    <row r="13178" spans="1:12" hidden="1">
      <c r="A13178" t="s">
        <v>710</v>
      </c>
      <c r="B13178" t="s">
        <v>351</v>
      </c>
      <c r="C13178" t="s">
        <v>351</v>
      </c>
      <c r="D13178" t="s">
        <v>755</v>
      </c>
      <c r="E13178" t="s">
        <v>15</v>
      </c>
      <c r="F13178" t="s">
        <v>16</v>
      </c>
      <c r="G13178" t="s">
        <v>17</v>
      </c>
      <c r="H13178" s="1">
        <v>2017</v>
      </c>
      <c r="I13178" s="2">
        <v>200</v>
      </c>
      <c r="J13178" s="3">
        <v>442</v>
      </c>
      <c r="K13178">
        <f>Table1[[#This Row],[Total Revenue + Open]]/Table1[[#This Row],[Qty]]</f>
        <v>2.21</v>
      </c>
      <c r="L13178">
        <f>Table1[[#This Row],[Total Revenue + Open]]/Table1[[#This Row],[Qty]]</f>
        <v>2.21</v>
      </c>
    </row>
    <row r="13179" spans="1:12" hidden="1">
      <c r="A13179" t="s">
        <v>710</v>
      </c>
      <c r="B13179" t="s">
        <v>351</v>
      </c>
      <c r="C13179" t="s">
        <v>351</v>
      </c>
      <c r="D13179" t="s">
        <v>755</v>
      </c>
      <c r="E13179" t="s">
        <v>15</v>
      </c>
      <c r="F13179" t="s">
        <v>16</v>
      </c>
      <c r="G13179" t="s">
        <v>17</v>
      </c>
      <c r="H13179" s="1">
        <v>2018</v>
      </c>
      <c r="I13179" s="2">
        <v>400</v>
      </c>
      <c r="J13179" s="3">
        <v>884</v>
      </c>
      <c r="K13179">
        <f>Table1[[#This Row],[Total Revenue + Open]]/Table1[[#This Row],[Qty]]</f>
        <v>2.21</v>
      </c>
      <c r="L13179">
        <f>Table1[[#This Row],[Total Revenue + Open]]/Table1[[#This Row],[Qty]]</f>
        <v>2.21</v>
      </c>
    </row>
    <row r="13180" spans="1:12" hidden="1">
      <c r="A13180" t="s">
        <v>710</v>
      </c>
      <c r="B13180" t="s">
        <v>351</v>
      </c>
      <c r="C13180" t="s">
        <v>351</v>
      </c>
      <c r="D13180" t="s">
        <v>755</v>
      </c>
      <c r="E13180" t="s">
        <v>15</v>
      </c>
      <c r="F13180" t="s">
        <v>16</v>
      </c>
      <c r="G13180" t="s">
        <v>17</v>
      </c>
      <c r="H13180" s="1">
        <v>2018</v>
      </c>
      <c r="I13180" s="2">
        <v>500</v>
      </c>
      <c r="J13180" s="3">
        <v>1105</v>
      </c>
      <c r="K13180">
        <f>Table1[[#This Row],[Total Revenue + Open]]/Table1[[#This Row],[Qty]]</f>
        <v>2.21</v>
      </c>
      <c r="L13180">
        <f>Table1[[#This Row],[Total Revenue + Open]]/Table1[[#This Row],[Qty]]</f>
        <v>2.21</v>
      </c>
    </row>
    <row r="13181" spans="1:12" hidden="1">
      <c r="A13181" t="s">
        <v>710</v>
      </c>
      <c r="B13181" t="s">
        <v>351</v>
      </c>
      <c r="C13181" t="s">
        <v>351</v>
      </c>
      <c r="D13181" t="s">
        <v>755</v>
      </c>
      <c r="E13181" t="s">
        <v>15</v>
      </c>
      <c r="F13181" t="s">
        <v>16</v>
      </c>
      <c r="G13181" t="s">
        <v>381</v>
      </c>
      <c r="H13181" s="1">
        <v>2019</v>
      </c>
      <c r="I13181" s="2">
        <v>300</v>
      </c>
      <c r="J13181" s="3">
        <v>663</v>
      </c>
      <c r="K13181">
        <f>Table1[[#This Row],[Total Revenue + Open]]/Table1[[#This Row],[Qty]]</f>
        <v>2.21</v>
      </c>
      <c r="L13181">
        <f>Table1[[#This Row],[Total Revenue + Open]]/Table1[[#This Row],[Qty]]</f>
        <v>2.21</v>
      </c>
    </row>
    <row r="13182" spans="1:12" hidden="1">
      <c r="A13182" t="s">
        <v>710</v>
      </c>
      <c r="B13182" t="s">
        <v>351</v>
      </c>
      <c r="C13182" t="s">
        <v>351</v>
      </c>
      <c r="D13182" t="s">
        <v>755</v>
      </c>
      <c r="E13182" t="s">
        <v>15</v>
      </c>
      <c r="F13182" t="s">
        <v>16</v>
      </c>
      <c r="G13182" t="s">
        <v>381</v>
      </c>
      <c r="H13182" s="1">
        <v>2019</v>
      </c>
      <c r="I13182" s="2">
        <v>200</v>
      </c>
      <c r="J13182" s="3">
        <v>442</v>
      </c>
      <c r="K13182">
        <f>Table1[[#This Row],[Total Revenue + Open]]/Table1[[#This Row],[Qty]]</f>
        <v>2.21</v>
      </c>
      <c r="L13182">
        <f>Table1[[#This Row],[Total Revenue + Open]]/Table1[[#This Row],[Qty]]</f>
        <v>2.21</v>
      </c>
    </row>
    <row r="13183" spans="1:12" hidden="1">
      <c r="A13183" t="s">
        <v>710</v>
      </c>
      <c r="B13183" t="s">
        <v>351</v>
      </c>
      <c r="C13183" t="s">
        <v>351</v>
      </c>
      <c r="D13183" t="s">
        <v>755</v>
      </c>
      <c r="E13183" t="s">
        <v>15</v>
      </c>
      <c r="F13183" t="s">
        <v>16</v>
      </c>
      <c r="G13183" t="s">
        <v>381</v>
      </c>
      <c r="H13183" s="1">
        <v>2019</v>
      </c>
      <c r="I13183" s="2">
        <v>200</v>
      </c>
      <c r="J13183" s="3">
        <v>442</v>
      </c>
      <c r="K13183">
        <f>Table1[[#This Row],[Total Revenue + Open]]/Table1[[#This Row],[Qty]]</f>
        <v>2.21</v>
      </c>
      <c r="L13183">
        <f>Table1[[#This Row],[Total Revenue + Open]]/Table1[[#This Row],[Qty]]</f>
        <v>2.21</v>
      </c>
    </row>
    <row r="13184" spans="1:12" hidden="1">
      <c r="A13184" t="s">
        <v>710</v>
      </c>
      <c r="B13184" t="s">
        <v>351</v>
      </c>
      <c r="C13184" t="s">
        <v>351</v>
      </c>
      <c r="D13184" t="s">
        <v>755</v>
      </c>
      <c r="E13184" t="s">
        <v>15</v>
      </c>
      <c r="F13184" t="s">
        <v>16</v>
      </c>
      <c r="G13184" t="s">
        <v>381</v>
      </c>
      <c r="H13184" s="1">
        <v>2019</v>
      </c>
      <c r="I13184" s="2">
        <v>100</v>
      </c>
      <c r="J13184" s="3">
        <v>221</v>
      </c>
      <c r="K13184">
        <f>Table1[[#This Row],[Total Revenue + Open]]/Table1[[#This Row],[Qty]]</f>
        <v>2.21</v>
      </c>
      <c r="L13184">
        <f>Table1[[#This Row],[Total Revenue + Open]]/Table1[[#This Row],[Qty]]</f>
        <v>2.21</v>
      </c>
    </row>
    <row r="13185" spans="1:12" hidden="1">
      <c r="A13185" t="s">
        <v>710</v>
      </c>
      <c r="B13185" t="s">
        <v>351</v>
      </c>
      <c r="C13185" t="s">
        <v>351</v>
      </c>
      <c r="D13185" t="s">
        <v>755</v>
      </c>
      <c r="E13185" t="s">
        <v>15</v>
      </c>
      <c r="F13185" t="s">
        <v>16</v>
      </c>
      <c r="G13185" t="s">
        <v>488</v>
      </c>
      <c r="H13185" s="1">
        <v>2018</v>
      </c>
      <c r="I13185" s="2">
        <v>400</v>
      </c>
      <c r="J13185" s="3">
        <v>884</v>
      </c>
      <c r="K13185">
        <f>Table1[[#This Row],[Total Revenue + Open]]/Table1[[#This Row],[Qty]]</f>
        <v>2.21</v>
      </c>
      <c r="L13185">
        <f>Table1[[#This Row],[Total Revenue + Open]]/Table1[[#This Row],[Qty]]</f>
        <v>2.21</v>
      </c>
    </row>
    <row r="13186" spans="1:12" hidden="1">
      <c r="A13186" t="s">
        <v>710</v>
      </c>
      <c r="B13186" t="s">
        <v>351</v>
      </c>
      <c r="C13186" t="s">
        <v>351</v>
      </c>
      <c r="D13186" t="s">
        <v>755</v>
      </c>
      <c r="E13186" t="s">
        <v>15</v>
      </c>
      <c r="F13186" t="s">
        <v>16</v>
      </c>
      <c r="G13186" t="s">
        <v>488</v>
      </c>
      <c r="H13186" s="1">
        <v>2018</v>
      </c>
      <c r="I13186" s="2">
        <v>200</v>
      </c>
      <c r="J13186" s="3">
        <v>442</v>
      </c>
      <c r="K13186">
        <f>Table1[[#This Row],[Total Revenue + Open]]/Table1[[#This Row],[Qty]]</f>
        <v>2.21</v>
      </c>
      <c r="L13186">
        <f>Table1[[#This Row],[Total Revenue + Open]]/Table1[[#This Row],[Qty]]</f>
        <v>2.21</v>
      </c>
    </row>
    <row r="13187" spans="1:12" hidden="1">
      <c r="A13187" t="s">
        <v>710</v>
      </c>
      <c r="B13187" t="s">
        <v>351</v>
      </c>
      <c r="C13187" t="s">
        <v>351</v>
      </c>
      <c r="D13187" t="s">
        <v>755</v>
      </c>
      <c r="E13187" t="s">
        <v>15</v>
      </c>
      <c r="F13187" t="s">
        <v>16</v>
      </c>
      <c r="G13187" t="s">
        <v>488</v>
      </c>
      <c r="H13187" s="1">
        <v>2018</v>
      </c>
      <c r="I13187" s="2">
        <v>300</v>
      </c>
      <c r="J13187" s="3">
        <v>663</v>
      </c>
      <c r="K13187">
        <f>Table1[[#This Row],[Total Revenue + Open]]/Table1[[#This Row],[Qty]]</f>
        <v>2.21</v>
      </c>
      <c r="L13187">
        <f>Table1[[#This Row],[Total Revenue + Open]]/Table1[[#This Row],[Qty]]</f>
        <v>2.21</v>
      </c>
    </row>
    <row r="13188" spans="1:12" hidden="1">
      <c r="A13188" t="s">
        <v>710</v>
      </c>
      <c r="B13188" t="s">
        <v>351</v>
      </c>
      <c r="C13188" t="s">
        <v>351</v>
      </c>
      <c r="D13188" t="s">
        <v>755</v>
      </c>
      <c r="E13188" t="s">
        <v>15</v>
      </c>
      <c r="F13188" t="s">
        <v>16</v>
      </c>
      <c r="G13188" t="s">
        <v>488</v>
      </c>
      <c r="H13188" s="1">
        <v>2019</v>
      </c>
      <c r="I13188" s="2">
        <v>300</v>
      </c>
      <c r="J13188" s="3">
        <v>663</v>
      </c>
      <c r="K13188">
        <f>Table1[[#This Row],[Total Revenue + Open]]/Table1[[#This Row],[Qty]]</f>
        <v>2.21</v>
      </c>
      <c r="L13188">
        <f>Table1[[#This Row],[Total Revenue + Open]]/Table1[[#This Row],[Qty]]</f>
        <v>2.21</v>
      </c>
    </row>
    <row r="13189" spans="1:12" hidden="1">
      <c r="A13189" t="s">
        <v>710</v>
      </c>
      <c r="B13189" t="s">
        <v>351</v>
      </c>
      <c r="C13189" t="s">
        <v>351</v>
      </c>
      <c r="D13189" t="s">
        <v>755</v>
      </c>
      <c r="E13189" t="s">
        <v>15</v>
      </c>
      <c r="F13189" t="s">
        <v>16</v>
      </c>
      <c r="G13189" t="s">
        <v>488</v>
      </c>
      <c r="H13189" s="1">
        <v>2019</v>
      </c>
      <c r="I13189" s="2">
        <v>300</v>
      </c>
      <c r="J13189" s="3">
        <v>663</v>
      </c>
      <c r="K13189">
        <f>Table1[[#This Row],[Total Revenue + Open]]/Table1[[#This Row],[Qty]]</f>
        <v>2.21</v>
      </c>
      <c r="L13189">
        <f>Table1[[#This Row],[Total Revenue + Open]]/Table1[[#This Row],[Qty]]</f>
        <v>2.21</v>
      </c>
    </row>
    <row r="13190" spans="1:12" hidden="1">
      <c r="A13190" t="s">
        <v>710</v>
      </c>
      <c r="B13190" t="s">
        <v>351</v>
      </c>
      <c r="C13190" t="s">
        <v>351</v>
      </c>
      <c r="D13190" t="s">
        <v>755</v>
      </c>
      <c r="E13190" t="s">
        <v>15</v>
      </c>
      <c r="F13190" t="s">
        <v>16</v>
      </c>
      <c r="G13190" t="s">
        <v>488</v>
      </c>
      <c r="H13190" s="1">
        <v>2019</v>
      </c>
      <c r="I13190" s="2">
        <v>200</v>
      </c>
      <c r="J13190" s="3">
        <v>442</v>
      </c>
      <c r="K13190">
        <f>Table1[[#This Row],[Total Revenue + Open]]/Table1[[#This Row],[Qty]]</f>
        <v>2.21</v>
      </c>
      <c r="L13190">
        <f>Table1[[#This Row],[Total Revenue + Open]]/Table1[[#This Row],[Qty]]</f>
        <v>2.21</v>
      </c>
    </row>
    <row r="13191" spans="1:12" hidden="1">
      <c r="A13191" t="s">
        <v>710</v>
      </c>
      <c r="B13191" t="s">
        <v>351</v>
      </c>
      <c r="C13191" t="s">
        <v>351</v>
      </c>
      <c r="D13191" t="s">
        <v>755</v>
      </c>
      <c r="E13191" t="s">
        <v>15</v>
      </c>
      <c r="F13191" t="s">
        <v>16</v>
      </c>
      <c r="G13191" t="s">
        <v>488</v>
      </c>
      <c r="H13191" s="1">
        <v>2019</v>
      </c>
      <c r="I13191" s="2">
        <v>300</v>
      </c>
      <c r="J13191" s="3">
        <v>663</v>
      </c>
      <c r="K13191">
        <f>Table1[[#This Row],[Total Revenue + Open]]/Table1[[#This Row],[Qty]]</f>
        <v>2.21</v>
      </c>
      <c r="L13191">
        <f>Table1[[#This Row],[Total Revenue + Open]]/Table1[[#This Row],[Qty]]</f>
        <v>2.21</v>
      </c>
    </row>
    <row r="13192" spans="1:12" hidden="1">
      <c r="A13192" t="s">
        <v>710</v>
      </c>
      <c r="B13192" t="s">
        <v>351</v>
      </c>
      <c r="C13192" t="s">
        <v>351</v>
      </c>
      <c r="D13192" t="s">
        <v>755</v>
      </c>
      <c r="E13192" t="s">
        <v>15</v>
      </c>
      <c r="F13192" t="s">
        <v>16</v>
      </c>
      <c r="G13192" t="s">
        <v>488</v>
      </c>
      <c r="H13192" s="1">
        <v>2019</v>
      </c>
      <c r="I13192" s="2">
        <v>200</v>
      </c>
      <c r="J13192" s="3">
        <v>442</v>
      </c>
      <c r="K13192">
        <f>Table1[[#This Row],[Total Revenue + Open]]/Table1[[#This Row],[Qty]]</f>
        <v>2.21</v>
      </c>
      <c r="L13192">
        <f>Table1[[#This Row],[Total Revenue + Open]]/Table1[[#This Row],[Qty]]</f>
        <v>2.21</v>
      </c>
    </row>
    <row r="13193" spans="1:12" hidden="1">
      <c r="A13193" t="s">
        <v>710</v>
      </c>
      <c r="B13193" t="s">
        <v>351</v>
      </c>
      <c r="C13193" t="s">
        <v>351</v>
      </c>
      <c r="D13193" t="s">
        <v>755</v>
      </c>
      <c r="E13193" t="s">
        <v>15</v>
      </c>
      <c r="F13193" t="s">
        <v>16</v>
      </c>
      <c r="G13193" t="s">
        <v>488</v>
      </c>
      <c r="H13193" s="1">
        <v>2019</v>
      </c>
      <c r="I13193" s="2">
        <v>100</v>
      </c>
      <c r="J13193" s="3">
        <v>221</v>
      </c>
      <c r="K13193">
        <f>Table1[[#This Row],[Total Revenue + Open]]/Table1[[#This Row],[Qty]]</f>
        <v>2.21</v>
      </c>
      <c r="L13193">
        <f>Table1[[#This Row],[Total Revenue + Open]]/Table1[[#This Row],[Qty]]</f>
        <v>2.21</v>
      </c>
    </row>
    <row r="13194" spans="1:12" hidden="1">
      <c r="A13194" t="s">
        <v>710</v>
      </c>
      <c r="B13194" t="s">
        <v>351</v>
      </c>
      <c r="C13194" t="s">
        <v>351</v>
      </c>
      <c r="D13194" t="s">
        <v>755</v>
      </c>
      <c r="E13194" t="s">
        <v>15</v>
      </c>
      <c r="F13194" t="s">
        <v>16</v>
      </c>
      <c r="G13194" t="s">
        <v>488</v>
      </c>
      <c r="H13194" s="1">
        <v>2019</v>
      </c>
      <c r="I13194" s="2">
        <v>400</v>
      </c>
      <c r="J13194" s="3">
        <v>884</v>
      </c>
      <c r="K13194">
        <f>Table1[[#This Row],[Total Revenue + Open]]/Table1[[#This Row],[Qty]]</f>
        <v>2.21</v>
      </c>
      <c r="L13194">
        <f>Table1[[#This Row],[Total Revenue + Open]]/Table1[[#This Row],[Qty]]</f>
        <v>2.21</v>
      </c>
    </row>
    <row r="13195" spans="1:12" hidden="1">
      <c r="A13195" t="s">
        <v>710</v>
      </c>
      <c r="B13195" t="s">
        <v>351</v>
      </c>
      <c r="C13195" t="s">
        <v>351</v>
      </c>
      <c r="D13195" t="s">
        <v>755</v>
      </c>
      <c r="E13195" t="s">
        <v>15</v>
      </c>
      <c r="F13195" t="s">
        <v>16</v>
      </c>
      <c r="G13195" t="s">
        <v>488</v>
      </c>
      <c r="H13195" s="1">
        <v>2020</v>
      </c>
      <c r="I13195" s="2">
        <v>500</v>
      </c>
      <c r="J13195" s="3">
        <v>1105</v>
      </c>
      <c r="K13195">
        <f>Table1[[#This Row],[Total Revenue + Open]]/Table1[[#This Row],[Qty]]</f>
        <v>2.21</v>
      </c>
      <c r="L13195">
        <f>Table1[[#This Row],[Total Revenue + Open]]/Table1[[#This Row],[Qty]]</f>
        <v>2.21</v>
      </c>
    </row>
    <row r="13196" spans="1:12" hidden="1">
      <c r="A13196" t="s">
        <v>710</v>
      </c>
      <c r="B13196" t="s">
        <v>351</v>
      </c>
      <c r="C13196" t="s">
        <v>351</v>
      </c>
      <c r="D13196" t="s">
        <v>755</v>
      </c>
      <c r="E13196" t="s">
        <v>15</v>
      </c>
      <c r="F13196" t="s">
        <v>16</v>
      </c>
      <c r="G13196" t="s">
        <v>488</v>
      </c>
      <c r="H13196" s="1">
        <v>2020</v>
      </c>
      <c r="I13196" s="2">
        <v>500</v>
      </c>
      <c r="J13196" s="3">
        <v>1110</v>
      </c>
      <c r="K13196">
        <f>Table1[[#This Row],[Total Revenue + Open]]/Table1[[#This Row],[Qty]]</f>
        <v>2.2200000000000002</v>
      </c>
      <c r="L13196">
        <f>Table1[[#This Row],[Total Revenue + Open]]/Table1[[#This Row],[Qty]]</f>
        <v>2.2200000000000002</v>
      </c>
    </row>
    <row r="13197" spans="1:12" hidden="1">
      <c r="A13197" t="s">
        <v>710</v>
      </c>
      <c r="B13197" t="s">
        <v>351</v>
      </c>
      <c r="C13197" t="s">
        <v>351</v>
      </c>
      <c r="D13197" t="s">
        <v>755</v>
      </c>
      <c r="E13197" t="s">
        <v>15</v>
      </c>
      <c r="F13197" t="s">
        <v>16</v>
      </c>
      <c r="G13197" t="s">
        <v>488</v>
      </c>
      <c r="H13197" s="1">
        <v>2021</v>
      </c>
      <c r="I13197" s="2">
        <v>200</v>
      </c>
      <c r="J13197" s="3">
        <v>444</v>
      </c>
      <c r="K13197">
        <f>Table1[[#This Row],[Total Revenue + Open]]/Table1[[#This Row],[Qty]]</f>
        <v>2.2200000000000002</v>
      </c>
      <c r="L13197">
        <f>Table1[[#This Row],[Total Revenue + Open]]/Table1[[#This Row],[Qty]]</f>
        <v>2.2200000000000002</v>
      </c>
    </row>
    <row r="13198" spans="1:12" hidden="1">
      <c r="A13198" t="s">
        <v>710</v>
      </c>
      <c r="B13198" t="s">
        <v>351</v>
      </c>
      <c r="C13198" t="s">
        <v>351</v>
      </c>
      <c r="D13198" t="s">
        <v>755</v>
      </c>
      <c r="E13198" t="s">
        <v>15</v>
      </c>
      <c r="F13198" t="s">
        <v>16</v>
      </c>
      <c r="G13198" t="s">
        <v>488</v>
      </c>
      <c r="H13198" s="1">
        <v>2021</v>
      </c>
      <c r="I13198" s="2">
        <v>200</v>
      </c>
      <c r="J13198" s="3">
        <v>444</v>
      </c>
      <c r="K13198">
        <f>Table1[[#This Row],[Total Revenue + Open]]/Table1[[#This Row],[Qty]]</f>
        <v>2.2200000000000002</v>
      </c>
      <c r="L13198">
        <f>Table1[[#This Row],[Total Revenue + Open]]/Table1[[#This Row],[Qty]]</f>
        <v>2.2200000000000002</v>
      </c>
    </row>
    <row r="13199" spans="1:12" hidden="1">
      <c r="A13199" t="s">
        <v>710</v>
      </c>
      <c r="B13199" t="s">
        <v>351</v>
      </c>
      <c r="C13199" t="s">
        <v>351</v>
      </c>
      <c r="D13199" t="s">
        <v>755</v>
      </c>
      <c r="E13199" t="s">
        <v>15</v>
      </c>
      <c r="F13199" t="s">
        <v>16</v>
      </c>
      <c r="G13199" t="s">
        <v>488</v>
      </c>
      <c r="H13199" s="1">
        <v>2021</v>
      </c>
      <c r="I13199" s="2">
        <v>100</v>
      </c>
      <c r="J13199" s="3">
        <v>222</v>
      </c>
      <c r="K13199">
        <f>Table1[[#This Row],[Total Revenue + Open]]/Table1[[#This Row],[Qty]]</f>
        <v>2.2200000000000002</v>
      </c>
      <c r="L13199">
        <f>Table1[[#This Row],[Total Revenue + Open]]/Table1[[#This Row],[Qty]]</f>
        <v>2.2200000000000002</v>
      </c>
    </row>
    <row r="13200" spans="1:12" hidden="1">
      <c r="A13200" t="s">
        <v>710</v>
      </c>
      <c r="B13200" t="s">
        <v>351</v>
      </c>
      <c r="C13200" t="s">
        <v>351</v>
      </c>
      <c r="D13200" t="s">
        <v>755</v>
      </c>
      <c r="E13200" t="s">
        <v>15</v>
      </c>
      <c r="F13200" t="s">
        <v>16</v>
      </c>
      <c r="G13200" t="s">
        <v>488</v>
      </c>
      <c r="H13200" s="1">
        <v>2021</v>
      </c>
      <c r="I13200" s="2">
        <v>200</v>
      </c>
      <c r="J13200" s="3">
        <v>444</v>
      </c>
      <c r="K13200">
        <f>Table1[[#This Row],[Total Revenue + Open]]/Table1[[#This Row],[Qty]]</f>
        <v>2.2200000000000002</v>
      </c>
      <c r="L13200">
        <f>Table1[[#This Row],[Total Revenue + Open]]/Table1[[#This Row],[Qty]]</f>
        <v>2.2200000000000002</v>
      </c>
    </row>
    <row r="13201" spans="1:12" hidden="1">
      <c r="A13201" t="s">
        <v>710</v>
      </c>
      <c r="B13201" t="s">
        <v>351</v>
      </c>
      <c r="C13201" t="s">
        <v>351</v>
      </c>
      <c r="D13201" t="s">
        <v>755</v>
      </c>
      <c r="E13201" t="s">
        <v>15</v>
      </c>
      <c r="F13201" t="s">
        <v>16</v>
      </c>
      <c r="G13201" t="s">
        <v>488</v>
      </c>
      <c r="H13201" s="1">
        <v>2022</v>
      </c>
      <c r="I13201" s="2">
        <v>200</v>
      </c>
      <c r="J13201" s="3">
        <v>444</v>
      </c>
      <c r="K13201">
        <f>Table1[[#This Row],[Total Revenue + Open]]/Table1[[#This Row],[Qty]]</f>
        <v>2.2200000000000002</v>
      </c>
      <c r="L13201">
        <f>Table1[[#This Row],[Total Revenue + Open]]/Table1[[#This Row],[Qty]]</f>
        <v>2.2200000000000002</v>
      </c>
    </row>
    <row r="13202" spans="1:12" hidden="1">
      <c r="A13202" t="s">
        <v>710</v>
      </c>
      <c r="B13202" t="s">
        <v>351</v>
      </c>
      <c r="C13202" t="s">
        <v>351</v>
      </c>
      <c r="D13202" t="s">
        <v>755</v>
      </c>
      <c r="E13202" t="s">
        <v>15</v>
      </c>
      <c r="F13202" t="s">
        <v>16</v>
      </c>
      <c r="G13202" t="s">
        <v>488</v>
      </c>
      <c r="H13202" s="1">
        <v>2022</v>
      </c>
      <c r="I13202" s="2">
        <v>300</v>
      </c>
      <c r="J13202" s="3">
        <v>666</v>
      </c>
      <c r="K13202">
        <f>Table1[[#This Row],[Total Revenue + Open]]/Table1[[#This Row],[Qty]]</f>
        <v>2.2200000000000002</v>
      </c>
      <c r="L13202">
        <f>Table1[[#This Row],[Total Revenue + Open]]/Table1[[#This Row],[Qty]]</f>
        <v>2.2200000000000002</v>
      </c>
    </row>
    <row r="13203" spans="1:12" hidden="1">
      <c r="A13203" t="s">
        <v>710</v>
      </c>
      <c r="B13203" t="s">
        <v>351</v>
      </c>
      <c r="C13203" t="s">
        <v>351</v>
      </c>
      <c r="D13203" t="s">
        <v>755</v>
      </c>
      <c r="E13203" t="s">
        <v>15</v>
      </c>
      <c r="F13203" t="s">
        <v>16</v>
      </c>
      <c r="G13203" t="s">
        <v>18</v>
      </c>
      <c r="H13203" s="1">
        <v>2019</v>
      </c>
      <c r="I13203" s="2">
        <v>300</v>
      </c>
      <c r="J13203" s="3">
        <v>663</v>
      </c>
      <c r="K13203">
        <f>Table1[[#This Row],[Total Revenue + Open]]/Table1[[#This Row],[Qty]]</f>
        <v>2.21</v>
      </c>
      <c r="L13203">
        <f>Table1[[#This Row],[Total Revenue + Open]]/Table1[[#This Row],[Qty]]</f>
        <v>2.21</v>
      </c>
    </row>
    <row r="13204" spans="1:12" hidden="1">
      <c r="A13204" t="s">
        <v>710</v>
      </c>
      <c r="B13204" t="s">
        <v>351</v>
      </c>
      <c r="C13204" t="s">
        <v>351</v>
      </c>
      <c r="D13204" t="s">
        <v>755</v>
      </c>
      <c r="E13204" t="s">
        <v>15</v>
      </c>
      <c r="F13204" t="s">
        <v>16</v>
      </c>
      <c r="G13204" t="s">
        <v>18</v>
      </c>
      <c r="H13204" s="1">
        <v>2019</v>
      </c>
      <c r="I13204" s="2">
        <v>200</v>
      </c>
      <c r="J13204" s="3">
        <v>442</v>
      </c>
      <c r="K13204">
        <f>Table1[[#This Row],[Total Revenue + Open]]/Table1[[#This Row],[Qty]]</f>
        <v>2.21</v>
      </c>
      <c r="L13204">
        <f>Table1[[#This Row],[Total Revenue + Open]]/Table1[[#This Row],[Qty]]</f>
        <v>2.21</v>
      </c>
    </row>
    <row r="13205" spans="1:12" hidden="1">
      <c r="A13205" t="s">
        <v>710</v>
      </c>
      <c r="B13205" t="s">
        <v>351</v>
      </c>
      <c r="C13205" t="s">
        <v>351</v>
      </c>
      <c r="D13205" t="s">
        <v>755</v>
      </c>
      <c r="E13205" t="s">
        <v>15</v>
      </c>
      <c r="F13205" t="s">
        <v>16</v>
      </c>
      <c r="G13205" t="s">
        <v>18</v>
      </c>
      <c r="H13205" s="1">
        <v>2019</v>
      </c>
      <c r="I13205" s="2">
        <v>200</v>
      </c>
      <c r="J13205" s="3">
        <v>442</v>
      </c>
      <c r="K13205">
        <f>Table1[[#This Row],[Total Revenue + Open]]/Table1[[#This Row],[Qty]]</f>
        <v>2.21</v>
      </c>
      <c r="L13205">
        <f>Table1[[#This Row],[Total Revenue + Open]]/Table1[[#This Row],[Qty]]</f>
        <v>2.21</v>
      </c>
    </row>
    <row r="13206" spans="1:12" hidden="1">
      <c r="A13206" t="s">
        <v>710</v>
      </c>
      <c r="B13206" t="s">
        <v>351</v>
      </c>
      <c r="C13206" t="s">
        <v>351</v>
      </c>
      <c r="D13206" t="s">
        <v>755</v>
      </c>
      <c r="E13206" t="s">
        <v>15</v>
      </c>
      <c r="F13206" t="s">
        <v>16</v>
      </c>
      <c r="G13206" t="s">
        <v>18</v>
      </c>
      <c r="H13206" s="1">
        <v>2019</v>
      </c>
      <c r="I13206" s="2">
        <v>100</v>
      </c>
      <c r="J13206" s="3">
        <v>221</v>
      </c>
      <c r="K13206">
        <f>Table1[[#This Row],[Total Revenue + Open]]/Table1[[#This Row],[Qty]]</f>
        <v>2.21</v>
      </c>
      <c r="L13206">
        <f>Table1[[#This Row],[Total Revenue + Open]]/Table1[[#This Row],[Qty]]</f>
        <v>2.21</v>
      </c>
    </row>
    <row r="13207" spans="1:12" hidden="1">
      <c r="A13207" t="s">
        <v>710</v>
      </c>
      <c r="B13207" t="s">
        <v>351</v>
      </c>
      <c r="C13207" t="s">
        <v>351</v>
      </c>
      <c r="D13207" t="s">
        <v>755</v>
      </c>
      <c r="E13207" t="s">
        <v>15</v>
      </c>
      <c r="F13207" t="s">
        <v>16</v>
      </c>
      <c r="G13207" t="s">
        <v>466</v>
      </c>
      <c r="H13207" s="1">
        <v>2018</v>
      </c>
      <c r="I13207" s="2">
        <v>400</v>
      </c>
      <c r="J13207" s="3">
        <v>884</v>
      </c>
      <c r="K13207">
        <f>Table1[[#This Row],[Total Revenue + Open]]/Table1[[#This Row],[Qty]]</f>
        <v>2.21</v>
      </c>
      <c r="L13207">
        <f>Table1[[#This Row],[Total Revenue + Open]]/Table1[[#This Row],[Qty]]</f>
        <v>2.21</v>
      </c>
    </row>
    <row r="13208" spans="1:12" hidden="1">
      <c r="A13208" t="s">
        <v>710</v>
      </c>
      <c r="B13208" t="s">
        <v>351</v>
      </c>
      <c r="C13208" t="s">
        <v>351</v>
      </c>
      <c r="D13208" t="s">
        <v>755</v>
      </c>
      <c r="E13208" t="s">
        <v>15</v>
      </c>
      <c r="F13208" t="s">
        <v>16</v>
      </c>
      <c r="G13208" t="s">
        <v>466</v>
      </c>
      <c r="H13208" s="1">
        <v>2018</v>
      </c>
      <c r="I13208" s="2">
        <v>200</v>
      </c>
      <c r="J13208" s="3">
        <v>442</v>
      </c>
      <c r="K13208">
        <f>Table1[[#This Row],[Total Revenue + Open]]/Table1[[#This Row],[Qty]]</f>
        <v>2.21</v>
      </c>
      <c r="L13208">
        <f>Table1[[#This Row],[Total Revenue + Open]]/Table1[[#This Row],[Qty]]</f>
        <v>2.21</v>
      </c>
    </row>
    <row r="13209" spans="1:12" hidden="1">
      <c r="A13209" t="s">
        <v>710</v>
      </c>
      <c r="B13209" t="s">
        <v>351</v>
      </c>
      <c r="C13209" t="s">
        <v>351</v>
      </c>
      <c r="D13209" t="s">
        <v>755</v>
      </c>
      <c r="E13209" t="s">
        <v>15</v>
      </c>
      <c r="F13209" t="s">
        <v>16</v>
      </c>
      <c r="G13209" t="s">
        <v>466</v>
      </c>
      <c r="H13209" s="1">
        <v>2018</v>
      </c>
      <c r="I13209" s="2">
        <v>300</v>
      </c>
      <c r="J13209" s="3">
        <v>663</v>
      </c>
      <c r="K13209">
        <f>Table1[[#This Row],[Total Revenue + Open]]/Table1[[#This Row],[Qty]]</f>
        <v>2.21</v>
      </c>
      <c r="L13209">
        <f>Table1[[#This Row],[Total Revenue + Open]]/Table1[[#This Row],[Qty]]</f>
        <v>2.21</v>
      </c>
    </row>
    <row r="13210" spans="1:12" hidden="1">
      <c r="A13210" t="s">
        <v>710</v>
      </c>
      <c r="B13210" t="s">
        <v>351</v>
      </c>
      <c r="C13210" t="s">
        <v>351</v>
      </c>
      <c r="D13210" t="s">
        <v>755</v>
      </c>
      <c r="E13210" t="s">
        <v>15</v>
      </c>
      <c r="F13210" t="s">
        <v>16</v>
      </c>
      <c r="G13210" t="s">
        <v>466</v>
      </c>
      <c r="H13210" s="1">
        <v>2019</v>
      </c>
      <c r="I13210" s="2">
        <v>300</v>
      </c>
      <c r="J13210" s="3">
        <v>663</v>
      </c>
      <c r="K13210">
        <f>Table1[[#This Row],[Total Revenue + Open]]/Table1[[#This Row],[Qty]]</f>
        <v>2.21</v>
      </c>
      <c r="L13210">
        <f>Table1[[#This Row],[Total Revenue + Open]]/Table1[[#This Row],[Qty]]</f>
        <v>2.21</v>
      </c>
    </row>
    <row r="13211" spans="1:12" hidden="1">
      <c r="A13211" t="s">
        <v>710</v>
      </c>
      <c r="B13211" t="s">
        <v>351</v>
      </c>
      <c r="C13211" t="s">
        <v>351</v>
      </c>
      <c r="D13211" t="s">
        <v>755</v>
      </c>
      <c r="E13211" t="s">
        <v>15</v>
      </c>
      <c r="F13211" t="s">
        <v>16</v>
      </c>
      <c r="G13211" t="s">
        <v>466</v>
      </c>
      <c r="H13211" s="1">
        <v>2019</v>
      </c>
      <c r="I13211" s="2">
        <v>300</v>
      </c>
      <c r="J13211" s="3">
        <v>663</v>
      </c>
      <c r="K13211">
        <f>Table1[[#This Row],[Total Revenue + Open]]/Table1[[#This Row],[Qty]]</f>
        <v>2.21</v>
      </c>
      <c r="L13211">
        <f>Table1[[#This Row],[Total Revenue + Open]]/Table1[[#This Row],[Qty]]</f>
        <v>2.21</v>
      </c>
    </row>
    <row r="13212" spans="1:12" hidden="1">
      <c r="A13212" t="s">
        <v>710</v>
      </c>
      <c r="B13212" t="s">
        <v>351</v>
      </c>
      <c r="C13212" t="s">
        <v>351</v>
      </c>
      <c r="D13212" t="s">
        <v>755</v>
      </c>
      <c r="E13212" t="s">
        <v>15</v>
      </c>
      <c r="F13212" t="s">
        <v>16</v>
      </c>
      <c r="G13212" t="s">
        <v>466</v>
      </c>
      <c r="H13212" s="1">
        <v>2019</v>
      </c>
      <c r="I13212" s="2">
        <v>200</v>
      </c>
      <c r="J13212" s="3">
        <v>442</v>
      </c>
      <c r="K13212">
        <f>Table1[[#This Row],[Total Revenue + Open]]/Table1[[#This Row],[Qty]]</f>
        <v>2.21</v>
      </c>
      <c r="L13212">
        <f>Table1[[#This Row],[Total Revenue + Open]]/Table1[[#This Row],[Qty]]</f>
        <v>2.21</v>
      </c>
    </row>
    <row r="13213" spans="1:12" hidden="1">
      <c r="A13213" t="s">
        <v>710</v>
      </c>
      <c r="B13213" t="s">
        <v>351</v>
      </c>
      <c r="C13213" t="s">
        <v>351</v>
      </c>
      <c r="D13213" t="s">
        <v>755</v>
      </c>
      <c r="E13213" t="s">
        <v>15</v>
      </c>
      <c r="F13213" t="s">
        <v>16</v>
      </c>
      <c r="G13213" t="s">
        <v>466</v>
      </c>
      <c r="H13213" s="1">
        <v>2019</v>
      </c>
      <c r="I13213" s="2">
        <v>300</v>
      </c>
      <c r="J13213" s="3">
        <v>663</v>
      </c>
      <c r="K13213">
        <f>Table1[[#This Row],[Total Revenue + Open]]/Table1[[#This Row],[Qty]]</f>
        <v>2.21</v>
      </c>
      <c r="L13213">
        <f>Table1[[#This Row],[Total Revenue + Open]]/Table1[[#This Row],[Qty]]</f>
        <v>2.21</v>
      </c>
    </row>
    <row r="13214" spans="1:12" hidden="1">
      <c r="A13214" t="s">
        <v>710</v>
      </c>
      <c r="B13214" t="s">
        <v>351</v>
      </c>
      <c r="C13214" t="s">
        <v>351</v>
      </c>
      <c r="D13214" t="s">
        <v>755</v>
      </c>
      <c r="E13214" t="s">
        <v>15</v>
      </c>
      <c r="F13214" t="s">
        <v>16</v>
      </c>
      <c r="G13214" t="s">
        <v>466</v>
      </c>
      <c r="H13214" s="1">
        <v>2019</v>
      </c>
      <c r="I13214" s="2">
        <v>200</v>
      </c>
      <c r="J13214" s="3">
        <v>442</v>
      </c>
      <c r="K13214">
        <f>Table1[[#This Row],[Total Revenue + Open]]/Table1[[#This Row],[Qty]]</f>
        <v>2.21</v>
      </c>
      <c r="L13214">
        <f>Table1[[#This Row],[Total Revenue + Open]]/Table1[[#This Row],[Qty]]</f>
        <v>2.21</v>
      </c>
    </row>
    <row r="13215" spans="1:12" hidden="1">
      <c r="A13215" t="s">
        <v>710</v>
      </c>
      <c r="B13215" t="s">
        <v>351</v>
      </c>
      <c r="C13215" t="s">
        <v>351</v>
      </c>
      <c r="D13215" t="s">
        <v>755</v>
      </c>
      <c r="E13215" t="s">
        <v>15</v>
      </c>
      <c r="F13215" t="s">
        <v>16</v>
      </c>
      <c r="G13215" t="s">
        <v>466</v>
      </c>
      <c r="H13215" s="1">
        <v>2019</v>
      </c>
      <c r="I13215" s="2">
        <v>100</v>
      </c>
      <c r="J13215" s="3">
        <v>221</v>
      </c>
      <c r="K13215">
        <f>Table1[[#This Row],[Total Revenue + Open]]/Table1[[#This Row],[Qty]]</f>
        <v>2.21</v>
      </c>
      <c r="L13215">
        <f>Table1[[#This Row],[Total Revenue + Open]]/Table1[[#This Row],[Qty]]</f>
        <v>2.21</v>
      </c>
    </row>
    <row r="13216" spans="1:12" hidden="1">
      <c r="A13216" t="s">
        <v>710</v>
      </c>
      <c r="B13216" t="s">
        <v>351</v>
      </c>
      <c r="C13216" t="s">
        <v>351</v>
      </c>
      <c r="D13216" t="s">
        <v>755</v>
      </c>
      <c r="E13216" t="s">
        <v>15</v>
      </c>
      <c r="F13216" t="s">
        <v>16</v>
      </c>
      <c r="G13216" t="s">
        <v>466</v>
      </c>
      <c r="H13216" s="1">
        <v>2019</v>
      </c>
      <c r="I13216" s="2">
        <v>400</v>
      </c>
      <c r="J13216" s="3">
        <v>884</v>
      </c>
      <c r="K13216">
        <f>Table1[[#This Row],[Total Revenue + Open]]/Table1[[#This Row],[Qty]]</f>
        <v>2.21</v>
      </c>
      <c r="L13216">
        <f>Table1[[#This Row],[Total Revenue + Open]]/Table1[[#This Row],[Qty]]</f>
        <v>2.21</v>
      </c>
    </row>
    <row r="13217" spans="1:12" hidden="1">
      <c r="A13217" t="s">
        <v>710</v>
      </c>
      <c r="B13217" t="s">
        <v>351</v>
      </c>
      <c r="C13217" t="s">
        <v>351</v>
      </c>
      <c r="D13217" t="s">
        <v>755</v>
      </c>
      <c r="E13217" t="s">
        <v>15</v>
      </c>
      <c r="F13217" t="s">
        <v>16</v>
      </c>
      <c r="G13217" t="s">
        <v>466</v>
      </c>
      <c r="H13217" s="1">
        <v>2020</v>
      </c>
      <c r="I13217" s="2">
        <v>500</v>
      </c>
      <c r="J13217" s="3">
        <v>1105</v>
      </c>
      <c r="K13217">
        <f>Table1[[#This Row],[Total Revenue + Open]]/Table1[[#This Row],[Qty]]</f>
        <v>2.21</v>
      </c>
      <c r="L13217">
        <f>Table1[[#This Row],[Total Revenue + Open]]/Table1[[#This Row],[Qty]]</f>
        <v>2.21</v>
      </c>
    </row>
    <row r="13218" spans="1:12" hidden="1">
      <c r="A13218" t="s">
        <v>710</v>
      </c>
      <c r="B13218" t="s">
        <v>351</v>
      </c>
      <c r="C13218" t="s">
        <v>351</v>
      </c>
      <c r="D13218" t="s">
        <v>755</v>
      </c>
      <c r="E13218" t="s">
        <v>15</v>
      </c>
      <c r="F13218" t="s">
        <v>16</v>
      </c>
      <c r="G13218" t="s">
        <v>466</v>
      </c>
      <c r="H13218" s="1">
        <v>2020</v>
      </c>
      <c r="I13218" s="2">
        <v>500</v>
      </c>
      <c r="J13218" s="3">
        <v>1110</v>
      </c>
      <c r="K13218">
        <f>Table1[[#This Row],[Total Revenue + Open]]/Table1[[#This Row],[Qty]]</f>
        <v>2.2200000000000002</v>
      </c>
      <c r="L13218">
        <f>Table1[[#This Row],[Total Revenue + Open]]/Table1[[#This Row],[Qty]]</f>
        <v>2.2200000000000002</v>
      </c>
    </row>
    <row r="13219" spans="1:12" hidden="1">
      <c r="A13219" t="s">
        <v>710</v>
      </c>
      <c r="B13219" t="s">
        <v>351</v>
      </c>
      <c r="C13219" t="s">
        <v>351</v>
      </c>
      <c r="D13219" t="s">
        <v>755</v>
      </c>
      <c r="E13219" t="s">
        <v>15</v>
      </c>
      <c r="F13219" t="s">
        <v>16</v>
      </c>
      <c r="G13219" t="s">
        <v>466</v>
      </c>
      <c r="H13219" s="1">
        <v>2021</v>
      </c>
      <c r="I13219" s="2">
        <v>200</v>
      </c>
      <c r="J13219" s="3">
        <v>444</v>
      </c>
      <c r="K13219">
        <f>Table1[[#This Row],[Total Revenue + Open]]/Table1[[#This Row],[Qty]]</f>
        <v>2.2200000000000002</v>
      </c>
      <c r="L13219">
        <f>Table1[[#This Row],[Total Revenue + Open]]/Table1[[#This Row],[Qty]]</f>
        <v>2.2200000000000002</v>
      </c>
    </row>
    <row r="13220" spans="1:12" hidden="1">
      <c r="A13220" t="s">
        <v>710</v>
      </c>
      <c r="B13220" t="s">
        <v>351</v>
      </c>
      <c r="C13220" t="s">
        <v>351</v>
      </c>
      <c r="D13220" t="s">
        <v>755</v>
      </c>
      <c r="E13220" t="s">
        <v>15</v>
      </c>
      <c r="F13220" t="s">
        <v>16</v>
      </c>
      <c r="G13220" t="s">
        <v>466</v>
      </c>
      <c r="H13220" s="1">
        <v>2021</v>
      </c>
      <c r="I13220" s="2">
        <v>200</v>
      </c>
      <c r="J13220" s="3">
        <v>444</v>
      </c>
      <c r="K13220">
        <f>Table1[[#This Row],[Total Revenue + Open]]/Table1[[#This Row],[Qty]]</f>
        <v>2.2200000000000002</v>
      </c>
      <c r="L13220">
        <f>Table1[[#This Row],[Total Revenue + Open]]/Table1[[#This Row],[Qty]]</f>
        <v>2.2200000000000002</v>
      </c>
    </row>
    <row r="13221" spans="1:12" hidden="1">
      <c r="A13221" t="s">
        <v>710</v>
      </c>
      <c r="B13221" t="s">
        <v>351</v>
      </c>
      <c r="C13221" t="s">
        <v>351</v>
      </c>
      <c r="D13221" t="s">
        <v>755</v>
      </c>
      <c r="E13221" t="s">
        <v>15</v>
      </c>
      <c r="F13221" t="s">
        <v>16</v>
      </c>
      <c r="G13221" t="s">
        <v>466</v>
      </c>
      <c r="H13221" s="1">
        <v>2021</v>
      </c>
      <c r="I13221" s="2">
        <v>100</v>
      </c>
      <c r="J13221" s="3">
        <v>222</v>
      </c>
      <c r="K13221">
        <f>Table1[[#This Row],[Total Revenue + Open]]/Table1[[#This Row],[Qty]]</f>
        <v>2.2200000000000002</v>
      </c>
      <c r="L13221">
        <f>Table1[[#This Row],[Total Revenue + Open]]/Table1[[#This Row],[Qty]]</f>
        <v>2.2200000000000002</v>
      </c>
    </row>
    <row r="13222" spans="1:12" hidden="1">
      <c r="A13222" t="s">
        <v>710</v>
      </c>
      <c r="B13222" t="s">
        <v>351</v>
      </c>
      <c r="C13222" t="s">
        <v>351</v>
      </c>
      <c r="D13222" t="s">
        <v>755</v>
      </c>
      <c r="E13222" t="s">
        <v>15</v>
      </c>
      <c r="F13222" t="s">
        <v>16</v>
      </c>
      <c r="G13222" t="s">
        <v>466</v>
      </c>
      <c r="H13222" s="1">
        <v>2021</v>
      </c>
      <c r="I13222" s="2">
        <v>200</v>
      </c>
      <c r="J13222" s="3">
        <v>444</v>
      </c>
      <c r="K13222">
        <f>Table1[[#This Row],[Total Revenue + Open]]/Table1[[#This Row],[Qty]]</f>
        <v>2.2200000000000002</v>
      </c>
      <c r="L13222">
        <f>Table1[[#This Row],[Total Revenue + Open]]/Table1[[#This Row],[Qty]]</f>
        <v>2.2200000000000002</v>
      </c>
    </row>
    <row r="13223" spans="1:12" hidden="1">
      <c r="A13223" t="s">
        <v>710</v>
      </c>
      <c r="B13223" t="s">
        <v>351</v>
      </c>
      <c r="C13223" t="s">
        <v>351</v>
      </c>
      <c r="D13223" t="s">
        <v>755</v>
      </c>
      <c r="E13223" t="s">
        <v>15</v>
      </c>
      <c r="F13223" t="s">
        <v>16</v>
      </c>
      <c r="G13223" t="s">
        <v>466</v>
      </c>
      <c r="H13223" s="1">
        <v>2022</v>
      </c>
      <c r="I13223" s="2">
        <v>200</v>
      </c>
      <c r="J13223" s="3">
        <v>444</v>
      </c>
      <c r="K13223">
        <f>Table1[[#This Row],[Total Revenue + Open]]/Table1[[#This Row],[Qty]]</f>
        <v>2.2200000000000002</v>
      </c>
      <c r="L13223">
        <f>Table1[[#This Row],[Total Revenue + Open]]/Table1[[#This Row],[Qty]]</f>
        <v>2.2200000000000002</v>
      </c>
    </row>
    <row r="13224" spans="1:12" hidden="1">
      <c r="A13224" t="s">
        <v>710</v>
      </c>
      <c r="B13224" t="s">
        <v>351</v>
      </c>
      <c r="C13224" t="s">
        <v>351</v>
      </c>
      <c r="D13224" t="s">
        <v>755</v>
      </c>
      <c r="E13224" t="s">
        <v>15</v>
      </c>
      <c r="F13224" t="s">
        <v>16</v>
      </c>
      <c r="G13224" t="s">
        <v>466</v>
      </c>
      <c r="H13224" s="1">
        <v>2022</v>
      </c>
      <c r="I13224" s="2">
        <v>300</v>
      </c>
      <c r="J13224" s="3">
        <v>666</v>
      </c>
      <c r="K13224">
        <f>Table1[[#This Row],[Total Revenue + Open]]/Table1[[#This Row],[Qty]]</f>
        <v>2.2200000000000002</v>
      </c>
      <c r="L13224">
        <f>Table1[[#This Row],[Total Revenue + Open]]/Table1[[#This Row],[Qty]]</f>
        <v>2.2200000000000002</v>
      </c>
    </row>
    <row r="13225" spans="1:12" hidden="1">
      <c r="A13225" t="s">
        <v>710</v>
      </c>
      <c r="B13225" t="s">
        <v>351</v>
      </c>
      <c r="C13225" t="s">
        <v>351</v>
      </c>
      <c r="D13225" t="s">
        <v>755</v>
      </c>
      <c r="E13225" t="s">
        <v>15</v>
      </c>
      <c r="F13225" t="s">
        <v>16</v>
      </c>
      <c r="G13225" t="s">
        <v>471</v>
      </c>
      <c r="H13225" s="1">
        <v>2017</v>
      </c>
      <c r="I13225" s="2">
        <v>505</v>
      </c>
      <c r="J13225" s="3">
        <v>1105</v>
      </c>
      <c r="K13225">
        <f>Table1[[#This Row],[Total Revenue + Open]]/Table1[[#This Row],[Qty]]</f>
        <v>2.1881188118811883</v>
      </c>
      <c r="L13225">
        <f>Table1[[#This Row],[Total Revenue + Open]]/Table1[[#This Row],[Qty]]</f>
        <v>2.1881188118811883</v>
      </c>
    </row>
    <row r="13226" spans="1:12" hidden="1">
      <c r="A13226" t="s">
        <v>710</v>
      </c>
      <c r="B13226" t="s">
        <v>351</v>
      </c>
      <c r="C13226" t="s">
        <v>351</v>
      </c>
      <c r="D13226" t="s">
        <v>755</v>
      </c>
      <c r="E13226" t="s">
        <v>15</v>
      </c>
      <c r="F13226" t="s">
        <v>16</v>
      </c>
      <c r="G13226" t="s">
        <v>471</v>
      </c>
      <c r="H13226" s="1">
        <v>2017</v>
      </c>
      <c r="I13226" s="2">
        <v>500</v>
      </c>
      <c r="J13226" s="3">
        <v>1105</v>
      </c>
      <c r="K13226">
        <f>Table1[[#This Row],[Total Revenue + Open]]/Table1[[#This Row],[Qty]]</f>
        <v>2.21</v>
      </c>
      <c r="L13226">
        <f>Table1[[#This Row],[Total Revenue + Open]]/Table1[[#This Row],[Qty]]</f>
        <v>2.21</v>
      </c>
    </row>
    <row r="13227" spans="1:12" hidden="1">
      <c r="A13227" t="s">
        <v>710</v>
      </c>
      <c r="B13227" t="s">
        <v>351</v>
      </c>
      <c r="C13227" t="s">
        <v>351</v>
      </c>
      <c r="D13227" t="s">
        <v>755</v>
      </c>
      <c r="E13227" t="s">
        <v>15</v>
      </c>
      <c r="F13227" t="s">
        <v>16</v>
      </c>
      <c r="G13227" t="s">
        <v>471</v>
      </c>
      <c r="H13227" s="1">
        <v>2017</v>
      </c>
      <c r="I13227" s="2">
        <v>500</v>
      </c>
      <c r="J13227" s="3">
        <v>1105</v>
      </c>
      <c r="K13227">
        <f>Table1[[#This Row],[Total Revenue + Open]]/Table1[[#This Row],[Qty]]</f>
        <v>2.21</v>
      </c>
      <c r="L13227">
        <f>Table1[[#This Row],[Total Revenue + Open]]/Table1[[#This Row],[Qty]]</f>
        <v>2.21</v>
      </c>
    </row>
    <row r="13228" spans="1:12" hidden="1">
      <c r="A13228" t="s">
        <v>710</v>
      </c>
      <c r="B13228" t="s">
        <v>351</v>
      </c>
      <c r="C13228" t="s">
        <v>351</v>
      </c>
      <c r="D13228" t="s">
        <v>755</v>
      </c>
      <c r="E13228" t="s">
        <v>15</v>
      </c>
      <c r="F13228" t="s">
        <v>16</v>
      </c>
      <c r="G13228" t="s">
        <v>471</v>
      </c>
      <c r="H13228" s="1">
        <v>2017</v>
      </c>
      <c r="I13228" s="2">
        <v>500</v>
      </c>
      <c r="J13228" s="3">
        <v>1105</v>
      </c>
      <c r="K13228">
        <f>Table1[[#This Row],[Total Revenue + Open]]/Table1[[#This Row],[Qty]]</f>
        <v>2.21</v>
      </c>
      <c r="L13228">
        <f>Table1[[#This Row],[Total Revenue + Open]]/Table1[[#This Row],[Qty]]</f>
        <v>2.21</v>
      </c>
    </row>
    <row r="13229" spans="1:12" hidden="1">
      <c r="A13229" t="s">
        <v>710</v>
      </c>
      <c r="B13229" t="s">
        <v>351</v>
      </c>
      <c r="C13229" t="s">
        <v>351</v>
      </c>
      <c r="D13229" t="s">
        <v>755</v>
      </c>
      <c r="E13229" t="s">
        <v>15</v>
      </c>
      <c r="F13229" t="s">
        <v>16</v>
      </c>
      <c r="G13229" t="s">
        <v>471</v>
      </c>
      <c r="H13229" s="1">
        <v>2017</v>
      </c>
      <c r="I13229" s="2">
        <v>500</v>
      </c>
      <c r="J13229" s="3">
        <v>1105</v>
      </c>
      <c r="K13229">
        <f>Table1[[#This Row],[Total Revenue + Open]]/Table1[[#This Row],[Qty]]</f>
        <v>2.21</v>
      </c>
      <c r="L13229">
        <f>Table1[[#This Row],[Total Revenue + Open]]/Table1[[#This Row],[Qty]]</f>
        <v>2.21</v>
      </c>
    </row>
    <row r="13230" spans="1:12" hidden="1">
      <c r="A13230" t="s">
        <v>710</v>
      </c>
      <c r="B13230" t="s">
        <v>351</v>
      </c>
      <c r="C13230" t="s">
        <v>351</v>
      </c>
      <c r="D13230" t="s">
        <v>755</v>
      </c>
      <c r="E13230" t="s">
        <v>15</v>
      </c>
      <c r="F13230" t="s">
        <v>16</v>
      </c>
      <c r="G13230" t="s">
        <v>471</v>
      </c>
      <c r="H13230" s="1">
        <v>2017</v>
      </c>
      <c r="I13230" s="2">
        <v>500</v>
      </c>
      <c r="J13230" s="3">
        <v>1105</v>
      </c>
      <c r="K13230">
        <f>Table1[[#This Row],[Total Revenue + Open]]/Table1[[#This Row],[Qty]]</f>
        <v>2.21</v>
      </c>
      <c r="L13230">
        <f>Table1[[#This Row],[Total Revenue + Open]]/Table1[[#This Row],[Qty]]</f>
        <v>2.21</v>
      </c>
    </row>
    <row r="13231" spans="1:12" hidden="1">
      <c r="A13231" t="s">
        <v>710</v>
      </c>
      <c r="B13231" t="s">
        <v>351</v>
      </c>
      <c r="C13231" t="s">
        <v>351</v>
      </c>
      <c r="D13231" t="s">
        <v>755</v>
      </c>
      <c r="E13231" t="s">
        <v>15</v>
      </c>
      <c r="F13231" t="s">
        <v>16</v>
      </c>
      <c r="G13231" t="s">
        <v>471</v>
      </c>
      <c r="H13231" s="1">
        <v>2017</v>
      </c>
      <c r="I13231" s="2">
        <v>400</v>
      </c>
      <c r="J13231" s="3">
        <v>884</v>
      </c>
      <c r="K13231">
        <f>Table1[[#This Row],[Total Revenue + Open]]/Table1[[#This Row],[Qty]]</f>
        <v>2.21</v>
      </c>
      <c r="L13231">
        <f>Table1[[#This Row],[Total Revenue + Open]]/Table1[[#This Row],[Qty]]</f>
        <v>2.21</v>
      </c>
    </row>
    <row r="13232" spans="1:12" hidden="1">
      <c r="A13232" t="s">
        <v>710</v>
      </c>
      <c r="B13232" t="s">
        <v>351</v>
      </c>
      <c r="C13232" t="s">
        <v>351</v>
      </c>
      <c r="D13232" t="s">
        <v>755</v>
      </c>
      <c r="E13232" t="s">
        <v>15</v>
      </c>
      <c r="F13232" t="s">
        <v>16</v>
      </c>
      <c r="G13232" t="s">
        <v>471</v>
      </c>
      <c r="H13232" s="1">
        <v>2017</v>
      </c>
      <c r="I13232" s="2">
        <v>400</v>
      </c>
      <c r="J13232" s="3">
        <v>884</v>
      </c>
      <c r="K13232">
        <f>Table1[[#This Row],[Total Revenue + Open]]/Table1[[#This Row],[Qty]]</f>
        <v>2.21</v>
      </c>
      <c r="L13232">
        <f>Table1[[#This Row],[Total Revenue + Open]]/Table1[[#This Row],[Qty]]</f>
        <v>2.21</v>
      </c>
    </row>
    <row r="13233" spans="1:12" hidden="1">
      <c r="A13233" t="s">
        <v>710</v>
      </c>
      <c r="B13233" t="s">
        <v>351</v>
      </c>
      <c r="C13233" t="s">
        <v>351</v>
      </c>
      <c r="D13233" t="s">
        <v>755</v>
      </c>
      <c r="E13233" t="s">
        <v>15</v>
      </c>
      <c r="F13233" t="s">
        <v>16</v>
      </c>
      <c r="G13233" t="s">
        <v>471</v>
      </c>
      <c r="H13233" s="1">
        <v>2018</v>
      </c>
      <c r="I13233" s="2">
        <v>500</v>
      </c>
      <c r="J13233" s="3">
        <v>1105</v>
      </c>
      <c r="K13233">
        <f>Table1[[#This Row],[Total Revenue + Open]]/Table1[[#This Row],[Qty]]</f>
        <v>2.21</v>
      </c>
      <c r="L13233">
        <f>Table1[[#This Row],[Total Revenue + Open]]/Table1[[#This Row],[Qty]]</f>
        <v>2.21</v>
      </c>
    </row>
    <row r="13234" spans="1:12" hidden="1">
      <c r="A13234" t="s">
        <v>710</v>
      </c>
      <c r="B13234" t="s">
        <v>351</v>
      </c>
      <c r="C13234" t="s">
        <v>351</v>
      </c>
      <c r="D13234" t="s">
        <v>755</v>
      </c>
      <c r="E13234" t="s">
        <v>15</v>
      </c>
      <c r="F13234" t="s">
        <v>16</v>
      </c>
      <c r="G13234" t="s">
        <v>471</v>
      </c>
      <c r="H13234" s="1">
        <v>2018</v>
      </c>
      <c r="I13234" s="2">
        <v>500</v>
      </c>
      <c r="J13234" s="3">
        <v>1105</v>
      </c>
      <c r="K13234">
        <f>Table1[[#This Row],[Total Revenue + Open]]/Table1[[#This Row],[Qty]]</f>
        <v>2.21</v>
      </c>
      <c r="L13234">
        <f>Table1[[#This Row],[Total Revenue + Open]]/Table1[[#This Row],[Qty]]</f>
        <v>2.21</v>
      </c>
    </row>
    <row r="13235" spans="1:12" hidden="1">
      <c r="A13235" t="s">
        <v>710</v>
      </c>
      <c r="B13235" t="s">
        <v>351</v>
      </c>
      <c r="C13235" t="s">
        <v>351</v>
      </c>
      <c r="D13235" t="s">
        <v>755</v>
      </c>
      <c r="E13235" t="s">
        <v>15</v>
      </c>
      <c r="F13235" t="s">
        <v>36</v>
      </c>
      <c r="G13235" t="s">
        <v>382</v>
      </c>
      <c r="H13235" s="1">
        <v>2017</v>
      </c>
      <c r="I13235" s="2">
        <v>4875</v>
      </c>
      <c r="J13235" s="3">
        <v>5820</v>
      </c>
      <c r="K13235">
        <f>Table1[[#This Row],[Total Revenue + Open]]/Table1[[#This Row],[Qty]]</f>
        <v>1.1938461538461538</v>
      </c>
      <c r="L13235">
        <f>Table1[[#This Row],[Total Revenue + Open]]/Table1[[#This Row],[Qty]]</f>
        <v>1.1938461538461538</v>
      </c>
    </row>
    <row r="13236" spans="1:12" hidden="1">
      <c r="A13236" t="s">
        <v>710</v>
      </c>
      <c r="B13236" t="s">
        <v>351</v>
      </c>
      <c r="C13236" t="s">
        <v>351</v>
      </c>
      <c r="D13236" t="s">
        <v>755</v>
      </c>
      <c r="E13236" t="s">
        <v>15</v>
      </c>
      <c r="F13236" t="s">
        <v>36</v>
      </c>
      <c r="G13236" t="s">
        <v>382</v>
      </c>
      <c r="H13236" s="1">
        <v>2017</v>
      </c>
      <c r="I13236" s="2">
        <v>2815</v>
      </c>
      <c r="J13236" s="3">
        <v>3360</v>
      </c>
      <c r="K13236">
        <f>Table1[[#This Row],[Total Revenue + Open]]/Table1[[#This Row],[Qty]]</f>
        <v>1.1936056838365896</v>
      </c>
      <c r="L13236">
        <f>Table1[[#This Row],[Total Revenue + Open]]/Table1[[#This Row],[Qty]]</f>
        <v>1.1936056838365896</v>
      </c>
    </row>
    <row r="13237" spans="1:12" hidden="1">
      <c r="A13237" t="s">
        <v>710</v>
      </c>
      <c r="B13237" t="s">
        <v>351</v>
      </c>
      <c r="C13237" t="s">
        <v>351</v>
      </c>
      <c r="D13237" t="s">
        <v>755</v>
      </c>
      <c r="E13237" t="s">
        <v>15</v>
      </c>
      <c r="F13237" t="s">
        <v>36</v>
      </c>
      <c r="G13237" t="s">
        <v>382</v>
      </c>
      <c r="H13237" s="1">
        <v>2018</v>
      </c>
      <c r="I13237" s="2">
        <v>3770</v>
      </c>
      <c r="J13237" s="3">
        <v>4500</v>
      </c>
      <c r="K13237">
        <f>Table1[[#This Row],[Total Revenue + Open]]/Table1[[#This Row],[Qty]]</f>
        <v>1.193633952254642</v>
      </c>
      <c r="L13237">
        <f>Table1[[#This Row],[Total Revenue + Open]]/Table1[[#This Row],[Qty]]</f>
        <v>1.193633952254642</v>
      </c>
    </row>
    <row r="13238" spans="1:12" hidden="1">
      <c r="A13238" t="s">
        <v>710</v>
      </c>
      <c r="B13238" t="s">
        <v>351</v>
      </c>
      <c r="C13238" t="s">
        <v>351</v>
      </c>
      <c r="D13238" t="s">
        <v>755</v>
      </c>
      <c r="E13238" t="s">
        <v>15</v>
      </c>
      <c r="F13238" t="s">
        <v>36</v>
      </c>
      <c r="G13238" t="s">
        <v>383</v>
      </c>
      <c r="H13238" s="1">
        <v>2017</v>
      </c>
      <c r="I13238" s="2">
        <v>4875</v>
      </c>
      <c r="J13238" s="3">
        <v>5820</v>
      </c>
      <c r="K13238">
        <f>Table1[[#This Row],[Total Revenue + Open]]/Table1[[#This Row],[Qty]]</f>
        <v>1.1938461538461538</v>
      </c>
      <c r="L13238">
        <f>Table1[[#This Row],[Total Revenue + Open]]/Table1[[#This Row],[Qty]]</f>
        <v>1.1938461538461538</v>
      </c>
    </row>
    <row r="13239" spans="1:12" hidden="1">
      <c r="A13239" t="s">
        <v>710</v>
      </c>
      <c r="B13239" t="s">
        <v>351</v>
      </c>
      <c r="C13239" t="s">
        <v>351</v>
      </c>
      <c r="D13239" t="s">
        <v>755</v>
      </c>
      <c r="E13239" t="s">
        <v>15</v>
      </c>
      <c r="F13239" t="s">
        <v>36</v>
      </c>
      <c r="G13239" t="s">
        <v>383</v>
      </c>
      <c r="H13239" s="1">
        <v>2017</v>
      </c>
      <c r="I13239" s="2">
        <v>2815</v>
      </c>
      <c r="J13239" s="3">
        <v>3360</v>
      </c>
      <c r="K13239">
        <f>Table1[[#This Row],[Total Revenue + Open]]/Table1[[#This Row],[Qty]]</f>
        <v>1.1936056838365896</v>
      </c>
      <c r="L13239">
        <f>Table1[[#This Row],[Total Revenue + Open]]/Table1[[#This Row],[Qty]]</f>
        <v>1.1936056838365896</v>
      </c>
    </row>
    <row r="13240" spans="1:12" hidden="1">
      <c r="A13240" t="s">
        <v>710</v>
      </c>
      <c r="B13240" t="s">
        <v>351</v>
      </c>
      <c r="C13240" t="s">
        <v>351</v>
      </c>
      <c r="D13240" t="s">
        <v>755</v>
      </c>
      <c r="E13240" t="s">
        <v>15</v>
      </c>
      <c r="F13240" t="s">
        <v>36</v>
      </c>
      <c r="G13240" t="s">
        <v>383</v>
      </c>
      <c r="H13240" s="1">
        <v>2018</v>
      </c>
      <c r="I13240" s="2">
        <v>3770</v>
      </c>
      <c r="J13240" s="3">
        <v>4500</v>
      </c>
      <c r="K13240">
        <f>Table1[[#This Row],[Total Revenue + Open]]/Table1[[#This Row],[Qty]]</f>
        <v>1.193633952254642</v>
      </c>
      <c r="L13240">
        <f>Table1[[#This Row],[Total Revenue + Open]]/Table1[[#This Row],[Qty]]</f>
        <v>1.193633952254642</v>
      </c>
    </row>
    <row r="13241" spans="1:12" hidden="1">
      <c r="A13241" t="s">
        <v>710</v>
      </c>
      <c r="B13241" t="s">
        <v>351</v>
      </c>
      <c r="C13241" t="s">
        <v>351</v>
      </c>
      <c r="D13241" t="s">
        <v>755</v>
      </c>
      <c r="E13241" t="s">
        <v>15</v>
      </c>
      <c r="F13241" t="s">
        <v>36</v>
      </c>
      <c r="G13241" t="s">
        <v>384</v>
      </c>
      <c r="H13241" s="1">
        <v>2020</v>
      </c>
      <c r="I13241" s="2">
        <v>1060</v>
      </c>
      <c r="J13241" s="3">
        <v>1407</v>
      </c>
      <c r="K13241">
        <f>Table1[[#This Row],[Total Revenue + Open]]/Table1[[#This Row],[Qty]]</f>
        <v>1.3273584905660378</v>
      </c>
      <c r="L13241">
        <f>Table1[[#This Row],[Total Revenue + Open]]/Table1[[#This Row],[Qty]]</f>
        <v>1.3273584905660378</v>
      </c>
    </row>
    <row r="13242" spans="1:12" hidden="1">
      <c r="A13242" t="s">
        <v>710</v>
      </c>
      <c r="B13242" t="s">
        <v>351</v>
      </c>
      <c r="C13242" t="s">
        <v>351</v>
      </c>
      <c r="D13242" t="s">
        <v>755</v>
      </c>
      <c r="E13242" t="s">
        <v>15</v>
      </c>
      <c r="F13242" t="s">
        <v>36</v>
      </c>
      <c r="G13242" t="s">
        <v>384</v>
      </c>
      <c r="H13242" s="1">
        <v>2020</v>
      </c>
      <c r="I13242" s="2">
        <v>1210</v>
      </c>
      <c r="J13242" s="3">
        <v>1608</v>
      </c>
      <c r="K13242">
        <f>Table1[[#This Row],[Total Revenue + Open]]/Table1[[#This Row],[Qty]]</f>
        <v>1.3289256198347108</v>
      </c>
      <c r="L13242">
        <f>Table1[[#This Row],[Total Revenue + Open]]/Table1[[#This Row],[Qty]]</f>
        <v>1.3289256198347108</v>
      </c>
    </row>
    <row r="13243" spans="1:12" hidden="1">
      <c r="A13243" t="s">
        <v>710</v>
      </c>
      <c r="B13243" t="s">
        <v>351</v>
      </c>
      <c r="C13243" t="s">
        <v>351</v>
      </c>
      <c r="D13243" t="s">
        <v>755</v>
      </c>
      <c r="E13243" t="s">
        <v>15</v>
      </c>
      <c r="F13243" t="s">
        <v>36</v>
      </c>
      <c r="G13243" t="s">
        <v>384</v>
      </c>
      <c r="H13243" s="1">
        <v>2020</v>
      </c>
      <c r="I13243" s="2">
        <v>200</v>
      </c>
      <c r="J13243" s="3">
        <v>268</v>
      </c>
      <c r="K13243">
        <f>Table1[[#This Row],[Total Revenue + Open]]/Table1[[#This Row],[Qty]]</f>
        <v>1.34</v>
      </c>
      <c r="L13243">
        <f>Table1[[#This Row],[Total Revenue + Open]]/Table1[[#This Row],[Qty]]</f>
        <v>1.34</v>
      </c>
    </row>
    <row r="13244" spans="1:12" hidden="1">
      <c r="A13244" t="s">
        <v>710</v>
      </c>
      <c r="B13244" t="s">
        <v>351</v>
      </c>
      <c r="C13244" t="s">
        <v>351</v>
      </c>
      <c r="D13244" t="s">
        <v>755</v>
      </c>
      <c r="E13244" t="s">
        <v>15</v>
      </c>
      <c r="F13244" t="s">
        <v>36</v>
      </c>
      <c r="G13244" t="s">
        <v>384</v>
      </c>
      <c r="H13244" s="1">
        <v>2021</v>
      </c>
      <c r="I13244" s="2">
        <v>900</v>
      </c>
      <c r="J13244" s="3">
        <v>1206</v>
      </c>
      <c r="K13244">
        <f>Table1[[#This Row],[Total Revenue + Open]]/Table1[[#This Row],[Qty]]</f>
        <v>1.34</v>
      </c>
      <c r="L13244">
        <f>Table1[[#This Row],[Total Revenue + Open]]/Table1[[#This Row],[Qty]]</f>
        <v>1.34</v>
      </c>
    </row>
    <row r="13245" spans="1:12" hidden="1">
      <c r="A13245" t="s">
        <v>710</v>
      </c>
      <c r="B13245" t="s">
        <v>351</v>
      </c>
      <c r="C13245" t="s">
        <v>351</v>
      </c>
      <c r="D13245" t="s">
        <v>755</v>
      </c>
      <c r="E13245" t="s">
        <v>15</v>
      </c>
      <c r="F13245" t="s">
        <v>36</v>
      </c>
      <c r="G13245" t="s">
        <v>384</v>
      </c>
      <c r="H13245" s="1">
        <v>2021</v>
      </c>
      <c r="I13245" s="2">
        <v>400</v>
      </c>
      <c r="J13245" s="3">
        <v>536</v>
      </c>
      <c r="K13245">
        <f>Table1[[#This Row],[Total Revenue + Open]]/Table1[[#This Row],[Qty]]</f>
        <v>1.34</v>
      </c>
      <c r="L13245">
        <f>Table1[[#This Row],[Total Revenue + Open]]/Table1[[#This Row],[Qty]]</f>
        <v>1.34</v>
      </c>
    </row>
    <row r="13246" spans="1:12" hidden="1">
      <c r="A13246" t="s">
        <v>710</v>
      </c>
      <c r="B13246" t="s">
        <v>351</v>
      </c>
      <c r="C13246" t="s">
        <v>351</v>
      </c>
      <c r="D13246" t="s">
        <v>755</v>
      </c>
      <c r="E13246" t="s">
        <v>15</v>
      </c>
      <c r="F13246" t="s">
        <v>36</v>
      </c>
      <c r="G13246" t="s">
        <v>384</v>
      </c>
      <c r="H13246" s="1">
        <v>2018</v>
      </c>
      <c r="I13246" s="2">
        <v>3995</v>
      </c>
      <c r="J13246" s="3">
        <v>4770</v>
      </c>
      <c r="K13246">
        <f>Table1[[#This Row],[Total Revenue + Open]]/Table1[[#This Row],[Qty]]</f>
        <v>1.1939924906132666</v>
      </c>
      <c r="L13246">
        <f>Table1[[#This Row],[Total Revenue + Open]]/Table1[[#This Row],[Qty]]</f>
        <v>1.1939924906132666</v>
      </c>
    </row>
    <row r="13247" spans="1:12" hidden="1">
      <c r="A13247" t="s">
        <v>710</v>
      </c>
      <c r="B13247" t="s">
        <v>351</v>
      </c>
      <c r="C13247" t="s">
        <v>351</v>
      </c>
      <c r="D13247" t="s">
        <v>755</v>
      </c>
      <c r="E13247" t="s">
        <v>15</v>
      </c>
      <c r="F13247" t="s">
        <v>36</v>
      </c>
      <c r="G13247" t="s">
        <v>384</v>
      </c>
      <c r="H13247" s="1">
        <v>2018</v>
      </c>
      <c r="I13247" s="2">
        <v>4320</v>
      </c>
      <c r="J13247" s="3">
        <v>5160</v>
      </c>
      <c r="K13247">
        <f>Table1[[#This Row],[Total Revenue + Open]]/Table1[[#This Row],[Qty]]</f>
        <v>1.1944444444444444</v>
      </c>
      <c r="L13247">
        <f>Table1[[#This Row],[Total Revenue + Open]]/Table1[[#This Row],[Qty]]</f>
        <v>1.1944444444444444</v>
      </c>
    </row>
    <row r="13248" spans="1:12" hidden="1">
      <c r="A13248" t="s">
        <v>710</v>
      </c>
      <c r="B13248" t="s">
        <v>351</v>
      </c>
      <c r="C13248" t="s">
        <v>351</v>
      </c>
      <c r="D13248" t="s">
        <v>755</v>
      </c>
      <c r="E13248" t="s">
        <v>15</v>
      </c>
      <c r="F13248" t="s">
        <v>36</v>
      </c>
      <c r="G13248" t="s">
        <v>384</v>
      </c>
      <c r="H13248" s="1">
        <v>2018</v>
      </c>
      <c r="I13248" s="2">
        <v>800</v>
      </c>
      <c r="J13248" s="3">
        <v>960</v>
      </c>
      <c r="K13248">
        <f>Table1[[#This Row],[Total Revenue + Open]]/Table1[[#This Row],[Qty]]</f>
        <v>1.2</v>
      </c>
      <c r="L13248">
        <f>Table1[[#This Row],[Total Revenue + Open]]/Table1[[#This Row],[Qty]]</f>
        <v>1.2</v>
      </c>
    </row>
    <row r="13249" spans="1:12" hidden="1">
      <c r="A13249" t="s">
        <v>710</v>
      </c>
      <c r="B13249" t="s">
        <v>351</v>
      </c>
      <c r="C13249" t="s">
        <v>351</v>
      </c>
      <c r="D13249" t="s">
        <v>755</v>
      </c>
      <c r="E13249" t="s">
        <v>15</v>
      </c>
      <c r="F13249" t="s">
        <v>36</v>
      </c>
      <c r="G13249" t="s">
        <v>384</v>
      </c>
      <c r="H13249" s="1">
        <v>2019</v>
      </c>
      <c r="I13249" s="2">
        <v>2115</v>
      </c>
      <c r="J13249" s="3">
        <v>2520</v>
      </c>
      <c r="K13249">
        <f>Table1[[#This Row],[Total Revenue + Open]]/Table1[[#This Row],[Qty]]</f>
        <v>1.1914893617021276</v>
      </c>
      <c r="L13249">
        <f>Table1[[#This Row],[Total Revenue + Open]]/Table1[[#This Row],[Qty]]</f>
        <v>1.1914893617021276</v>
      </c>
    </row>
    <row r="13250" spans="1:12" hidden="1">
      <c r="A13250" t="s">
        <v>710</v>
      </c>
      <c r="B13250" t="s">
        <v>351</v>
      </c>
      <c r="C13250" t="s">
        <v>351</v>
      </c>
      <c r="D13250" t="s">
        <v>755</v>
      </c>
      <c r="E13250" t="s">
        <v>15</v>
      </c>
      <c r="F13250" t="s">
        <v>36</v>
      </c>
      <c r="G13250" t="s">
        <v>384</v>
      </c>
      <c r="H13250" s="1">
        <v>2019</v>
      </c>
      <c r="I13250" s="2">
        <v>550</v>
      </c>
      <c r="J13250" s="3">
        <v>660</v>
      </c>
      <c r="K13250">
        <f>Table1[[#This Row],[Total Revenue + Open]]/Table1[[#This Row],[Qty]]</f>
        <v>1.2</v>
      </c>
      <c r="L13250">
        <f>Table1[[#This Row],[Total Revenue + Open]]/Table1[[#This Row],[Qty]]</f>
        <v>1.2</v>
      </c>
    </row>
    <row r="13251" spans="1:12" hidden="1">
      <c r="A13251" t="s">
        <v>710</v>
      </c>
      <c r="B13251" t="s">
        <v>351</v>
      </c>
      <c r="C13251" t="s">
        <v>351</v>
      </c>
      <c r="D13251" t="s">
        <v>755</v>
      </c>
      <c r="E13251" t="s">
        <v>15</v>
      </c>
      <c r="F13251" t="s">
        <v>36</v>
      </c>
      <c r="G13251" t="s">
        <v>384</v>
      </c>
      <c r="H13251" s="1">
        <v>2019</v>
      </c>
      <c r="I13251" s="2">
        <v>350</v>
      </c>
      <c r="J13251" s="3">
        <v>420</v>
      </c>
      <c r="K13251">
        <f>Table1[[#This Row],[Total Revenue + Open]]/Table1[[#This Row],[Qty]]</f>
        <v>1.2</v>
      </c>
      <c r="L13251">
        <f>Table1[[#This Row],[Total Revenue + Open]]/Table1[[#This Row],[Qty]]</f>
        <v>1.2</v>
      </c>
    </row>
    <row r="13252" spans="1:12" hidden="1">
      <c r="A13252" t="s">
        <v>710</v>
      </c>
      <c r="B13252" t="s">
        <v>351</v>
      </c>
      <c r="C13252" t="s">
        <v>351</v>
      </c>
      <c r="D13252" t="s">
        <v>755</v>
      </c>
      <c r="E13252" t="s">
        <v>15</v>
      </c>
      <c r="F13252" t="s">
        <v>36</v>
      </c>
      <c r="G13252" t="s">
        <v>384</v>
      </c>
      <c r="H13252" s="1">
        <v>2019</v>
      </c>
      <c r="I13252" s="2">
        <v>450</v>
      </c>
      <c r="J13252" s="3">
        <v>540</v>
      </c>
      <c r="K13252">
        <f>Table1[[#This Row],[Total Revenue + Open]]/Table1[[#This Row],[Qty]]</f>
        <v>1.2</v>
      </c>
      <c r="L13252">
        <f>Table1[[#This Row],[Total Revenue + Open]]/Table1[[#This Row],[Qty]]</f>
        <v>1.2</v>
      </c>
    </row>
    <row r="13253" spans="1:12" hidden="1">
      <c r="A13253" t="s">
        <v>710</v>
      </c>
      <c r="B13253" t="s">
        <v>351</v>
      </c>
      <c r="C13253" t="s">
        <v>351</v>
      </c>
      <c r="D13253" t="s">
        <v>755</v>
      </c>
      <c r="E13253" t="s">
        <v>15</v>
      </c>
      <c r="F13253" t="s">
        <v>36</v>
      </c>
      <c r="G13253" t="s">
        <v>384</v>
      </c>
      <c r="H13253" s="1">
        <v>2019</v>
      </c>
      <c r="I13253" s="2">
        <v>2210</v>
      </c>
      <c r="J13253" s="3">
        <v>2640</v>
      </c>
      <c r="K13253">
        <f>Table1[[#This Row],[Total Revenue + Open]]/Table1[[#This Row],[Qty]]</f>
        <v>1.1945701357466063</v>
      </c>
      <c r="L13253">
        <f>Table1[[#This Row],[Total Revenue + Open]]/Table1[[#This Row],[Qty]]</f>
        <v>1.1945701357466063</v>
      </c>
    </row>
    <row r="13254" spans="1:12" hidden="1">
      <c r="A13254" t="s">
        <v>710</v>
      </c>
      <c r="B13254" t="s">
        <v>351</v>
      </c>
      <c r="C13254" t="s">
        <v>351</v>
      </c>
      <c r="D13254" t="s">
        <v>755</v>
      </c>
      <c r="E13254" t="s">
        <v>15</v>
      </c>
      <c r="F13254" t="s">
        <v>36</v>
      </c>
      <c r="G13254" t="s">
        <v>384</v>
      </c>
      <c r="H13254" s="1">
        <v>2019</v>
      </c>
      <c r="I13254" s="2">
        <v>400</v>
      </c>
      <c r="J13254" s="3">
        <v>480</v>
      </c>
      <c r="K13254">
        <f>Table1[[#This Row],[Total Revenue + Open]]/Table1[[#This Row],[Qty]]</f>
        <v>1.2</v>
      </c>
      <c r="L13254">
        <f>Table1[[#This Row],[Total Revenue + Open]]/Table1[[#This Row],[Qty]]</f>
        <v>1.2</v>
      </c>
    </row>
    <row r="13255" spans="1:12" hidden="1">
      <c r="A13255" t="s">
        <v>710</v>
      </c>
      <c r="B13255" t="s">
        <v>351</v>
      </c>
      <c r="C13255" t="s">
        <v>351</v>
      </c>
      <c r="D13255" t="s">
        <v>755</v>
      </c>
      <c r="E13255" t="s">
        <v>15</v>
      </c>
      <c r="F13255" t="s">
        <v>36</v>
      </c>
      <c r="G13255" t="s">
        <v>384</v>
      </c>
      <c r="H13255" s="1">
        <v>2019</v>
      </c>
      <c r="I13255" s="2">
        <v>350</v>
      </c>
      <c r="J13255" s="3">
        <v>420</v>
      </c>
      <c r="K13255">
        <f>Table1[[#This Row],[Total Revenue + Open]]/Table1[[#This Row],[Qty]]</f>
        <v>1.2</v>
      </c>
      <c r="L13255">
        <f>Table1[[#This Row],[Total Revenue + Open]]/Table1[[#This Row],[Qty]]</f>
        <v>1.2</v>
      </c>
    </row>
    <row r="13256" spans="1:12" hidden="1">
      <c r="A13256" t="s">
        <v>710</v>
      </c>
      <c r="B13256" t="s">
        <v>351</v>
      </c>
      <c r="C13256" t="s">
        <v>351</v>
      </c>
      <c r="D13256" t="s">
        <v>755</v>
      </c>
      <c r="E13256" t="s">
        <v>15</v>
      </c>
      <c r="F13256" t="s">
        <v>36</v>
      </c>
      <c r="G13256" t="s">
        <v>384</v>
      </c>
      <c r="H13256" s="1">
        <v>2019</v>
      </c>
      <c r="I13256" s="2">
        <v>100</v>
      </c>
      <c r="J13256" s="3">
        <v>120</v>
      </c>
      <c r="K13256">
        <f>Table1[[#This Row],[Total Revenue + Open]]/Table1[[#This Row],[Qty]]</f>
        <v>1.2</v>
      </c>
      <c r="L13256">
        <f>Table1[[#This Row],[Total Revenue + Open]]/Table1[[#This Row],[Qty]]</f>
        <v>1.2</v>
      </c>
    </row>
    <row r="13257" spans="1:12" hidden="1">
      <c r="A13257" t="s">
        <v>710</v>
      </c>
      <c r="B13257" t="s">
        <v>351</v>
      </c>
      <c r="C13257" t="s">
        <v>351</v>
      </c>
      <c r="D13257" t="s">
        <v>755</v>
      </c>
      <c r="E13257" t="s">
        <v>15</v>
      </c>
      <c r="F13257" t="s">
        <v>36</v>
      </c>
      <c r="G13257" t="s">
        <v>384</v>
      </c>
      <c r="H13257" s="1">
        <v>2020</v>
      </c>
      <c r="I13257" s="2">
        <v>400</v>
      </c>
      <c r="J13257" s="3">
        <v>480</v>
      </c>
      <c r="K13257">
        <f>Table1[[#This Row],[Total Revenue + Open]]/Table1[[#This Row],[Qty]]</f>
        <v>1.2</v>
      </c>
      <c r="L13257">
        <f>Table1[[#This Row],[Total Revenue + Open]]/Table1[[#This Row],[Qty]]</f>
        <v>1.2</v>
      </c>
    </row>
    <row r="13258" spans="1:12" hidden="1">
      <c r="A13258" t="s">
        <v>710</v>
      </c>
      <c r="B13258" t="s">
        <v>351</v>
      </c>
      <c r="C13258" t="s">
        <v>351</v>
      </c>
      <c r="D13258" t="s">
        <v>755</v>
      </c>
      <c r="E13258" t="s">
        <v>15</v>
      </c>
      <c r="F13258" t="s">
        <v>36</v>
      </c>
      <c r="G13258" t="s">
        <v>384</v>
      </c>
      <c r="H13258" s="1">
        <v>2020</v>
      </c>
      <c r="I13258" s="2">
        <v>650</v>
      </c>
      <c r="J13258" s="3">
        <v>858</v>
      </c>
      <c r="K13258">
        <f>Table1[[#This Row],[Total Revenue + Open]]/Table1[[#This Row],[Qty]]</f>
        <v>1.32</v>
      </c>
      <c r="L13258">
        <f>Table1[[#This Row],[Total Revenue + Open]]/Table1[[#This Row],[Qty]]</f>
        <v>1.32</v>
      </c>
    </row>
    <row r="13259" spans="1:12" hidden="1">
      <c r="A13259" t="s">
        <v>710</v>
      </c>
      <c r="B13259" t="s">
        <v>351</v>
      </c>
      <c r="C13259" t="s">
        <v>351</v>
      </c>
      <c r="D13259" t="s">
        <v>755</v>
      </c>
      <c r="E13259" t="s">
        <v>15</v>
      </c>
      <c r="F13259" t="s">
        <v>36</v>
      </c>
      <c r="G13259" t="s">
        <v>384</v>
      </c>
      <c r="H13259" s="1">
        <v>2020</v>
      </c>
      <c r="I13259" s="2">
        <v>2965</v>
      </c>
      <c r="J13259" s="3">
        <v>3894</v>
      </c>
      <c r="K13259">
        <f>Table1[[#This Row],[Total Revenue + Open]]/Table1[[#This Row],[Qty]]</f>
        <v>1.3133220910623946</v>
      </c>
      <c r="L13259">
        <f>Table1[[#This Row],[Total Revenue + Open]]/Table1[[#This Row],[Qty]]</f>
        <v>1.3133220910623946</v>
      </c>
    </row>
    <row r="13260" spans="1:12" hidden="1">
      <c r="A13260" t="s">
        <v>710</v>
      </c>
      <c r="B13260" t="s">
        <v>351</v>
      </c>
      <c r="C13260" t="s">
        <v>351</v>
      </c>
      <c r="D13260" t="s">
        <v>755</v>
      </c>
      <c r="E13260" t="s">
        <v>15</v>
      </c>
      <c r="F13260" t="s">
        <v>36</v>
      </c>
      <c r="G13260" t="s">
        <v>384</v>
      </c>
      <c r="H13260" s="1">
        <v>2020</v>
      </c>
      <c r="I13260" s="2">
        <v>1200</v>
      </c>
      <c r="J13260" s="3">
        <v>1584</v>
      </c>
      <c r="K13260">
        <f>Table1[[#This Row],[Total Revenue + Open]]/Table1[[#This Row],[Qty]]</f>
        <v>1.32</v>
      </c>
      <c r="L13260">
        <f>Table1[[#This Row],[Total Revenue + Open]]/Table1[[#This Row],[Qty]]</f>
        <v>1.32</v>
      </c>
    </row>
    <row r="13261" spans="1:12" hidden="1">
      <c r="A13261" t="s">
        <v>710</v>
      </c>
      <c r="B13261" t="s">
        <v>351</v>
      </c>
      <c r="C13261" t="s">
        <v>351</v>
      </c>
      <c r="D13261" t="s">
        <v>755</v>
      </c>
      <c r="E13261" t="s">
        <v>15</v>
      </c>
      <c r="F13261" t="s">
        <v>36</v>
      </c>
      <c r="G13261" t="s">
        <v>384</v>
      </c>
      <c r="H13261" s="1">
        <v>2020</v>
      </c>
      <c r="I13261" s="2">
        <v>5480</v>
      </c>
      <c r="J13261" s="3">
        <v>7194</v>
      </c>
      <c r="K13261">
        <f>Table1[[#This Row],[Total Revenue + Open]]/Table1[[#This Row],[Qty]]</f>
        <v>1.3127737226277372</v>
      </c>
      <c r="L13261">
        <f>Table1[[#This Row],[Total Revenue + Open]]/Table1[[#This Row],[Qty]]</f>
        <v>1.3127737226277372</v>
      </c>
    </row>
    <row r="13262" spans="1:12" hidden="1">
      <c r="A13262" t="s">
        <v>710</v>
      </c>
      <c r="B13262" t="s">
        <v>351</v>
      </c>
      <c r="C13262" t="s">
        <v>351</v>
      </c>
      <c r="D13262" t="s">
        <v>755</v>
      </c>
      <c r="E13262" t="s">
        <v>15</v>
      </c>
      <c r="F13262" t="s">
        <v>36</v>
      </c>
      <c r="G13262" t="s">
        <v>384</v>
      </c>
      <c r="H13262" s="1">
        <v>2020</v>
      </c>
      <c r="I13262" s="2">
        <v>450</v>
      </c>
      <c r="J13262" s="3">
        <v>594</v>
      </c>
      <c r="K13262">
        <f>Table1[[#This Row],[Total Revenue + Open]]/Table1[[#This Row],[Qty]]</f>
        <v>1.32</v>
      </c>
      <c r="L13262">
        <f>Table1[[#This Row],[Total Revenue + Open]]/Table1[[#This Row],[Qty]]</f>
        <v>1.32</v>
      </c>
    </row>
    <row r="13263" spans="1:12" hidden="1">
      <c r="A13263" t="s">
        <v>710</v>
      </c>
      <c r="B13263" t="s">
        <v>351</v>
      </c>
      <c r="C13263" t="s">
        <v>351</v>
      </c>
      <c r="D13263" t="s">
        <v>755</v>
      </c>
      <c r="E13263" t="s">
        <v>15</v>
      </c>
      <c r="F13263" t="s">
        <v>36</v>
      </c>
      <c r="G13263" t="s">
        <v>384</v>
      </c>
      <c r="H13263" s="1">
        <v>2020</v>
      </c>
      <c r="I13263" s="2">
        <v>7790</v>
      </c>
      <c r="J13263" s="3">
        <v>10230</v>
      </c>
      <c r="K13263">
        <f>Table1[[#This Row],[Total Revenue + Open]]/Table1[[#This Row],[Qty]]</f>
        <v>1.3132220795892169</v>
      </c>
      <c r="L13263">
        <f>Table1[[#This Row],[Total Revenue + Open]]/Table1[[#This Row],[Qty]]</f>
        <v>1.3132220795892169</v>
      </c>
    </row>
    <row r="13264" spans="1:12" hidden="1">
      <c r="A13264" t="s">
        <v>710</v>
      </c>
      <c r="B13264" t="s">
        <v>351</v>
      </c>
      <c r="C13264" t="s">
        <v>351</v>
      </c>
      <c r="D13264" t="s">
        <v>755</v>
      </c>
      <c r="E13264" t="s">
        <v>15</v>
      </c>
      <c r="F13264" t="s">
        <v>36</v>
      </c>
      <c r="G13264" t="s">
        <v>384</v>
      </c>
      <c r="H13264" s="1">
        <v>2020</v>
      </c>
      <c r="I13264" s="2">
        <v>300</v>
      </c>
      <c r="J13264" s="3">
        <v>396</v>
      </c>
      <c r="K13264">
        <f>Table1[[#This Row],[Total Revenue + Open]]/Table1[[#This Row],[Qty]]</f>
        <v>1.32</v>
      </c>
      <c r="L13264">
        <f>Table1[[#This Row],[Total Revenue + Open]]/Table1[[#This Row],[Qty]]</f>
        <v>1.32</v>
      </c>
    </row>
    <row r="13265" spans="1:12" hidden="1">
      <c r="A13265" t="s">
        <v>710</v>
      </c>
      <c r="B13265" t="s">
        <v>351</v>
      </c>
      <c r="C13265" t="s">
        <v>351</v>
      </c>
      <c r="D13265" t="s">
        <v>755</v>
      </c>
      <c r="E13265" t="s">
        <v>15</v>
      </c>
      <c r="F13265" t="s">
        <v>36</v>
      </c>
      <c r="G13265" t="s">
        <v>384</v>
      </c>
      <c r="H13265" s="1">
        <v>2021</v>
      </c>
      <c r="I13265" s="2">
        <v>6335</v>
      </c>
      <c r="J13265" s="3">
        <v>8316</v>
      </c>
      <c r="K13265">
        <f>Table1[[#This Row],[Total Revenue + Open]]/Table1[[#This Row],[Qty]]</f>
        <v>1.3127071823204419</v>
      </c>
      <c r="L13265">
        <f>Table1[[#This Row],[Total Revenue + Open]]/Table1[[#This Row],[Qty]]</f>
        <v>1.3127071823204419</v>
      </c>
    </row>
    <row r="13266" spans="1:12" hidden="1">
      <c r="A13266" t="s">
        <v>710</v>
      </c>
      <c r="B13266" t="s">
        <v>351</v>
      </c>
      <c r="C13266" t="s">
        <v>351</v>
      </c>
      <c r="D13266" t="s">
        <v>755</v>
      </c>
      <c r="E13266" t="s">
        <v>15</v>
      </c>
      <c r="F13266" t="s">
        <v>36</v>
      </c>
      <c r="G13266" t="s">
        <v>384</v>
      </c>
      <c r="H13266" s="1">
        <v>2021</v>
      </c>
      <c r="I13266" s="2">
        <v>6430</v>
      </c>
      <c r="J13266" s="3">
        <v>8448</v>
      </c>
      <c r="K13266">
        <f>Table1[[#This Row],[Total Revenue + Open]]/Table1[[#This Row],[Qty]]</f>
        <v>1.313841368584759</v>
      </c>
      <c r="L13266">
        <f>Table1[[#This Row],[Total Revenue + Open]]/Table1[[#This Row],[Qty]]</f>
        <v>1.313841368584759</v>
      </c>
    </row>
    <row r="13267" spans="1:12" hidden="1">
      <c r="A13267" t="s">
        <v>710</v>
      </c>
      <c r="B13267" t="s">
        <v>351</v>
      </c>
      <c r="C13267" t="s">
        <v>351</v>
      </c>
      <c r="D13267" t="s">
        <v>755</v>
      </c>
      <c r="E13267" t="s">
        <v>15</v>
      </c>
      <c r="F13267" t="s">
        <v>36</v>
      </c>
      <c r="G13267" t="s">
        <v>384</v>
      </c>
      <c r="H13267" s="1">
        <v>2021</v>
      </c>
      <c r="I13267" s="2">
        <v>850</v>
      </c>
      <c r="J13267" s="3">
        <v>1122</v>
      </c>
      <c r="K13267">
        <f>Table1[[#This Row],[Total Revenue + Open]]/Table1[[#This Row],[Qty]]</f>
        <v>1.32</v>
      </c>
      <c r="L13267">
        <f>Table1[[#This Row],[Total Revenue + Open]]/Table1[[#This Row],[Qty]]</f>
        <v>1.32</v>
      </c>
    </row>
    <row r="13268" spans="1:12" hidden="1">
      <c r="A13268" t="s">
        <v>710</v>
      </c>
      <c r="B13268" t="s">
        <v>351</v>
      </c>
      <c r="C13268" t="s">
        <v>351</v>
      </c>
      <c r="D13268" t="s">
        <v>755</v>
      </c>
      <c r="E13268" t="s">
        <v>15</v>
      </c>
      <c r="F13268" t="s">
        <v>36</v>
      </c>
      <c r="G13268" t="s">
        <v>384</v>
      </c>
      <c r="H13268" s="1">
        <v>2021</v>
      </c>
      <c r="I13268" s="2">
        <v>700</v>
      </c>
      <c r="J13268" s="3">
        <v>924</v>
      </c>
      <c r="K13268">
        <f>Table1[[#This Row],[Total Revenue + Open]]/Table1[[#This Row],[Qty]]</f>
        <v>1.32</v>
      </c>
      <c r="L13268">
        <f>Table1[[#This Row],[Total Revenue + Open]]/Table1[[#This Row],[Qty]]</f>
        <v>1.32</v>
      </c>
    </row>
    <row r="13269" spans="1:12" hidden="1">
      <c r="A13269" t="s">
        <v>710</v>
      </c>
      <c r="B13269" t="s">
        <v>351</v>
      </c>
      <c r="C13269" t="s">
        <v>351</v>
      </c>
      <c r="D13269" t="s">
        <v>755</v>
      </c>
      <c r="E13269" t="s">
        <v>15</v>
      </c>
      <c r="F13269" t="s">
        <v>36</v>
      </c>
      <c r="G13269" t="s">
        <v>384</v>
      </c>
      <c r="H13269" s="1">
        <v>2021</v>
      </c>
      <c r="I13269" s="2">
        <v>12140</v>
      </c>
      <c r="J13269" s="3">
        <v>15939</v>
      </c>
      <c r="K13269">
        <f>Table1[[#This Row],[Total Revenue + Open]]/Table1[[#This Row],[Qty]]</f>
        <v>1.3129324546952224</v>
      </c>
      <c r="L13269">
        <f>Table1[[#This Row],[Total Revenue + Open]]/Table1[[#This Row],[Qty]]</f>
        <v>1.3129324546952224</v>
      </c>
    </row>
    <row r="13270" spans="1:12" hidden="1">
      <c r="A13270" t="s">
        <v>710</v>
      </c>
      <c r="B13270" t="s">
        <v>351</v>
      </c>
      <c r="C13270" t="s">
        <v>351</v>
      </c>
      <c r="D13270" t="s">
        <v>755</v>
      </c>
      <c r="E13270" t="s">
        <v>15</v>
      </c>
      <c r="F13270" t="s">
        <v>36</v>
      </c>
      <c r="G13270" t="s">
        <v>384</v>
      </c>
      <c r="H13270" s="1">
        <v>2021</v>
      </c>
      <c r="I13270" s="2">
        <v>15225</v>
      </c>
      <c r="J13270" s="3">
        <v>19998</v>
      </c>
      <c r="K13270">
        <f>Table1[[#This Row],[Total Revenue + Open]]/Table1[[#This Row],[Qty]]</f>
        <v>1.3134975369458128</v>
      </c>
      <c r="L13270">
        <f>Table1[[#This Row],[Total Revenue + Open]]/Table1[[#This Row],[Qty]]</f>
        <v>1.3134975369458128</v>
      </c>
    </row>
    <row r="13271" spans="1:12" hidden="1">
      <c r="A13271" t="s">
        <v>710</v>
      </c>
      <c r="B13271" t="s">
        <v>351</v>
      </c>
      <c r="C13271" t="s">
        <v>351</v>
      </c>
      <c r="D13271" t="s">
        <v>755</v>
      </c>
      <c r="E13271" t="s">
        <v>15</v>
      </c>
      <c r="F13271" t="s">
        <v>36</v>
      </c>
      <c r="G13271" t="s">
        <v>384</v>
      </c>
      <c r="H13271" s="1">
        <v>2021</v>
      </c>
      <c r="I13271" s="2">
        <v>150</v>
      </c>
      <c r="J13271" s="3">
        <v>198</v>
      </c>
      <c r="K13271">
        <f>Table1[[#This Row],[Total Revenue + Open]]/Table1[[#This Row],[Qty]]</f>
        <v>1.32</v>
      </c>
      <c r="L13271">
        <f>Table1[[#This Row],[Total Revenue + Open]]/Table1[[#This Row],[Qty]]</f>
        <v>1.32</v>
      </c>
    </row>
    <row r="13272" spans="1:12" hidden="1">
      <c r="A13272" t="s">
        <v>710</v>
      </c>
      <c r="B13272" t="s">
        <v>351</v>
      </c>
      <c r="C13272" t="s">
        <v>351</v>
      </c>
      <c r="D13272" t="s">
        <v>755</v>
      </c>
      <c r="E13272" t="s">
        <v>15</v>
      </c>
      <c r="F13272" t="s">
        <v>36</v>
      </c>
      <c r="G13272" t="s">
        <v>384</v>
      </c>
      <c r="H13272" s="1">
        <v>2022</v>
      </c>
      <c r="I13272" s="2">
        <v>7640</v>
      </c>
      <c r="J13272" s="3">
        <v>10032</v>
      </c>
      <c r="K13272">
        <f>Table1[[#This Row],[Total Revenue + Open]]/Table1[[#This Row],[Qty]]</f>
        <v>1.3130890052356021</v>
      </c>
      <c r="L13272">
        <f>Table1[[#This Row],[Total Revenue + Open]]/Table1[[#This Row],[Qty]]</f>
        <v>1.3130890052356021</v>
      </c>
    </row>
    <row r="13273" spans="1:12" hidden="1">
      <c r="A13273" t="s">
        <v>710</v>
      </c>
      <c r="B13273" t="s">
        <v>351</v>
      </c>
      <c r="C13273" t="s">
        <v>351</v>
      </c>
      <c r="D13273" t="s">
        <v>755</v>
      </c>
      <c r="E13273" t="s">
        <v>15</v>
      </c>
      <c r="F13273" t="s">
        <v>36</v>
      </c>
      <c r="G13273" t="s">
        <v>384</v>
      </c>
      <c r="H13273" s="1">
        <v>2022</v>
      </c>
      <c r="I13273" s="2">
        <v>3315</v>
      </c>
      <c r="J13273" s="3">
        <v>4356</v>
      </c>
      <c r="K13273">
        <f>Table1[[#This Row],[Total Revenue + Open]]/Table1[[#This Row],[Qty]]</f>
        <v>1.314027149321267</v>
      </c>
      <c r="L13273">
        <f>Table1[[#This Row],[Total Revenue + Open]]/Table1[[#This Row],[Qty]]</f>
        <v>1.314027149321267</v>
      </c>
    </row>
    <row r="13274" spans="1:12" hidden="1">
      <c r="A13274" t="s">
        <v>710</v>
      </c>
      <c r="B13274" t="s">
        <v>351</v>
      </c>
      <c r="C13274" t="s">
        <v>351</v>
      </c>
      <c r="D13274" t="s">
        <v>755</v>
      </c>
      <c r="E13274" t="s">
        <v>15</v>
      </c>
      <c r="F13274" t="s">
        <v>36</v>
      </c>
      <c r="G13274" t="s">
        <v>384</v>
      </c>
      <c r="H13274" s="1">
        <v>2022</v>
      </c>
      <c r="I13274" s="2">
        <v>425</v>
      </c>
      <c r="J13274" s="3">
        <v>573.75</v>
      </c>
      <c r="K13274">
        <f>Table1[[#This Row],[Total Revenue + Open]]/Table1[[#This Row],[Qty]]</f>
        <v>1.35</v>
      </c>
      <c r="L13274">
        <f>Table1[[#This Row],[Total Revenue + Open]]/Table1[[#This Row],[Qty]]</f>
        <v>1.35</v>
      </c>
    </row>
    <row r="13275" spans="1:12" hidden="1">
      <c r="A13275" t="s">
        <v>710</v>
      </c>
      <c r="B13275" t="s">
        <v>351</v>
      </c>
      <c r="C13275" t="s">
        <v>351</v>
      </c>
      <c r="D13275" t="s">
        <v>755</v>
      </c>
      <c r="E13275" t="s">
        <v>15</v>
      </c>
      <c r="F13275" t="s">
        <v>36</v>
      </c>
      <c r="G13275" t="s">
        <v>384</v>
      </c>
      <c r="H13275" s="1">
        <v>2022</v>
      </c>
      <c r="I13275" s="2">
        <v>14445</v>
      </c>
      <c r="J13275" s="3">
        <v>19406.25</v>
      </c>
      <c r="K13275">
        <f>Table1[[#This Row],[Total Revenue + Open]]/Table1[[#This Row],[Qty]]</f>
        <v>1.3434579439252337</v>
      </c>
      <c r="L13275">
        <f>Table1[[#This Row],[Total Revenue + Open]]/Table1[[#This Row],[Qty]]</f>
        <v>1.3434579439252337</v>
      </c>
    </row>
    <row r="13276" spans="1:12" hidden="1">
      <c r="A13276" t="s">
        <v>710</v>
      </c>
      <c r="B13276" t="s">
        <v>351</v>
      </c>
      <c r="C13276" t="s">
        <v>351</v>
      </c>
      <c r="D13276" t="s">
        <v>755</v>
      </c>
      <c r="E13276" t="s">
        <v>15</v>
      </c>
      <c r="F13276" t="s">
        <v>36</v>
      </c>
      <c r="G13276" t="s">
        <v>385</v>
      </c>
      <c r="H13276" s="1">
        <v>2020</v>
      </c>
      <c r="I13276" s="2">
        <v>1060</v>
      </c>
      <c r="J13276" s="3">
        <v>1407</v>
      </c>
      <c r="K13276">
        <f>Table1[[#This Row],[Total Revenue + Open]]/Table1[[#This Row],[Qty]]</f>
        <v>1.3273584905660378</v>
      </c>
      <c r="L13276">
        <f>Table1[[#This Row],[Total Revenue + Open]]/Table1[[#This Row],[Qty]]</f>
        <v>1.3273584905660378</v>
      </c>
    </row>
    <row r="13277" spans="1:12" hidden="1">
      <c r="A13277" t="s">
        <v>710</v>
      </c>
      <c r="B13277" t="s">
        <v>351</v>
      </c>
      <c r="C13277" t="s">
        <v>351</v>
      </c>
      <c r="D13277" t="s">
        <v>755</v>
      </c>
      <c r="E13277" t="s">
        <v>15</v>
      </c>
      <c r="F13277" t="s">
        <v>36</v>
      </c>
      <c r="G13277" t="s">
        <v>385</v>
      </c>
      <c r="H13277" s="1">
        <v>2020</v>
      </c>
      <c r="I13277" s="2">
        <v>1210</v>
      </c>
      <c r="J13277" s="3">
        <v>1608</v>
      </c>
      <c r="K13277">
        <f>Table1[[#This Row],[Total Revenue + Open]]/Table1[[#This Row],[Qty]]</f>
        <v>1.3289256198347108</v>
      </c>
      <c r="L13277">
        <f>Table1[[#This Row],[Total Revenue + Open]]/Table1[[#This Row],[Qty]]</f>
        <v>1.3289256198347108</v>
      </c>
    </row>
    <row r="13278" spans="1:12" hidden="1">
      <c r="A13278" t="s">
        <v>710</v>
      </c>
      <c r="B13278" t="s">
        <v>351</v>
      </c>
      <c r="C13278" t="s">
        <v>351</v>
      </c>
      <c r="D13278" t="s">
        <v>755</v>
      </c>
      <c r="E13278" t="s">
        <v>15</v>
      </c>
      <c r="F13278" t="s">
        <v>36</v>
      </c>
      <c r="G13278" t="s">
        <v>385</v>
      </c>
      <c r="H13278" s="1">
        <v>2020</v>
      </c>
      <c r="I13278" s="2">
        <v>200</v>
      </c>
      <c r="J13278" s="3">
        <v>268</v>
      </c>
      <c r="K13278">
        <f>Table1[[#This Row],[Total Revenue + Open]]/Table1[[#This Row],[Qty]]</f>
        <v>1.34</v>
      </c>
      <c r="L13278">
        <f>Table1[[#This Row],[Total Revenue + Open]]/Table1[[#This Row],[Qty]]</f>
        <v>1.34</v>
      </c>
    </row>
    <row r="13279" spans="1:12" hidden="1">
      <c r="A13279" t="s">
        <v>710</v>
      </c>
      <c r="B13279" t="s">
        <v>351</v>
      </c>
      <c r="C13279" t="s">
        <v>351</v>
      </c>
      <c r="D13279" t="s">
        <v>755</v>
      </c>
      <c r="E13279" t="s">
        <v>15</v>
      </c>
      <c r="F13279" t="s">
        <v>36</v>
      </c>
      <c r="G13279" t="s">
        <v>385</v>
      </c>
      <c r="H13279" s="1">
        <v>2021</v>
      </c>
      <c r="I13279" s="2">
        <v>900</v>
      </c>
      <c r="J13279" s="3">
        <v>1206</v>
      </c>
      <c r="K13279">
        <f>Table1[[#This Row],[Total Revenue + Open]]/Table1[[#This Row],[Qty]]</f>
        <v>1.34</v>
      </c>
      <c r="L13279">
        <f>Table1[[#This Row],[Total Revenue + Open]]/Table1[[#This Row],[Qty]]</f>
        <v>1.34</v>
      </c>
    </row>
    <row r="13280" spans="1:12" hidden="1">
      <c r="A13280" t="s">
        <v>710</v>
      </c>
      <c r="B13280" t="s">
        <v>351</v>
      </c>
      <c r="C13280" t="s">
        <v>351</v>
      </c>
      <c r="D13280" t="s">
        <v>755</v>
      </c>
      <c r="E13280" t="s">
        <v>15</v>
      </c>
      <c r="F13280" t="s">
        <v>36</v>
      </c>
      <c r="G13280" t="s">
        <v>385</v>
      </c>
      <c r="H13280" s="1">
        <v>2021</v>
      </c>
      <c r="I13280" s="2">
        <v>400</v>
      </c>
      <c r="J13280" s="3">
        <v>536</v>
      </c>
      <c r="K13280">
        <f>Table1[[#This Row],[Total Revenue + Open]]/Table1[[#This Row],[Qty]]</f>
        <v>1.34</v>
      </c>
      <c r="L13280">
        <f>Table1[[#This Row],[Total Revenue + Open]]/Table1[[#This Row],[Qty]]</f>
        <v>1.34</v>
      </c>
    </row>
    <row r="13281" spans="1:12" hidden="1">
      <c r="A13281" t="s">
        <v>710</v>
      </c>
      <c r="B13281" t="s">
        <v>351</v>
      </c>
      <c r="C13281" t="s">
        <v>351</v>
      </c>
      <c r="D13281" t="s">
        <v>755</v>
      </c>
      <c r="E13281" t="s">
        <v>15</v>
      </c>
      <c r="F13281" t="s">
        <v>36</v>
      </c>
      <c r="G13281" t="s">
        <v>385</v>
      </c>
      <c r="H13281" s="1">
        <v>2018</v>
      </c>
      <c r="I13281" s="2">
        <v>3995</v>
      </c>
      <c r="J13281" s="3">
        <v>4770</v>
      </c>
      <c r="K13281">
        <f>Table1[[#This Row],[Total Revenue + Open]]/Table1[[#This Row],[Qty]]</f>
        <v>1.1939924906132666</v>
      </c>
      <c r="L13281">
        <f>Table1[[#This Row],[Total Revenue + Open]]/Table1[[#This Row],[Qty]]</f>
        <v>1.1939924906132666</v>
      </c>
    </row>
    <row r="13282" spans="1:12" hidden="1">
      <c r="A13282" t="s">
        <v>710</v>
      </c>
      <c r="B13282" t="s">
        <v>351</v>
      </c>
      <c r="C13282" t="s">
        <v>351</v>
      </c>
      <c r="D13282" t="s">
        <v>755</v>
      </c>
      <c r="E13282" t="s">
        <v>15</v>
      </c>
      <c r="F13282" t="s">
        <v>36</v>
      </c>
      <c r="G13282" t="s">
        <v>385</v>
      </c>
      <c r="H13282" s="1">
        <v>2018</v>
      </c>
      <c r="I13282" s="2">
        <v>4320</v>
      </c>
      <c r="J13282" s="3">
        <v>5160</v>
      </c>
      <c r="K13282">
        <f>Table1[[#This Row],[Total Revenue + Open]]/Table1[[#This Row],[Qty]]</f>
        <v>1.1944444444444444</v>
      </c>
      <c r="L13282">
        <f>Table1[[#This Row],[Total Revenue + Open]]/Table1[[#This Row],[Qty]]</f>
        <v>1.1944444444444444</v>
      </c>
    </row>
    <row r="13283" spans="1:12" hidden="1">
      <c r="A13283" t="s">
        <v>710</v>
      </c>
      <c r="B13283" t="s">
        <v>351</v>
      </c>
      <c r="C13283" t="s">
        <v>351</v>
      </c>
      <c r="D13283" t="s">
        <v>755</v>
      </c>
      <c r="E13283" t="s">
        <v>15</v>
      </c>
      <c r="F13283" t="s">
        <v>36</v>
      </c>
      <c r="G13283" t="s">
        <v>385</v>
      </c>
      <c r="H13283" s="1">
        <v>2018</v>
      </c>
      <c r="I13283" s="2">
        <v>800</v>
      </c>
      <c r="J13283" s="3">
        <v>960</v>
      </c>
      <c r="K13283">
        <f>Table1[[#This Row],[Total Revenue + Open]]/Table1[[#This Row],[Qty]]</f>
        <v>1.2</v>
      </c>
      <c r="L13283">
        <f>Table1[[#This Row],[Total Revenue + Open]]/Table1[[#This Row],[Qty]]</f>
        <v>1.2</v>
      </c>
    </row>
    <row r="13284" spans="1:12" hidden="1">
      <c r="A13284" t="s">
        <v>710</v>
      </c>
      <c r="B13284" t="s">
        <v>351</v>
      </c>
      <c r="C13284" t="s">
        <v>351</v>
      </c>
      <c r="D13284" t="s">
        <v>755</v>
      </c>
      <c r="E13284" t="s">
        <v>15</v>
      </c>
      <c r="F13284" t="s">
        <v>36</v>
      </c>
      <c r="G13284" t="s">
        <v>385</v>
      </c>
      <c r="H13284" s="1">
        <v>2019</v>
      </c>
      <c r="I13284" s="2">
        <v>2115</v>
      </c>
      <c r="J13284" s="3">
        <v>2520</v>
      </c>
      <c r="K13284">
        <f>Table1[[#This Row],[Total Revenue + Open]]/Table1[[#This Row],[Qty]]</f>
        <v>1.1914893617021276</v>
      </c>
      <c r="L13284">
        <f>Table1[[#This Row],[Total Revenue + Open]]/Table1[[#This Row],[Qty]]</f>
        <v>1.1914893617021276</v>
      </c>
    </row>
    <row r="13285" spans="1:12" hidden="1">
      <c r="A13285" t="s">
        <v>710</v>
      </c>
      <c r="B13285" t="s">
        <v>351</v>
      </c>
      <c r="C13285" t="s">
        <v>351</v>
      </c>
      <c r="D13285" t="s">
        <v>755</v>
      </c>
      <c r="E13285" t="s">
        <v>15</v>
      </c>
      <c r="F13285" t="s">
        <v>36</v>
      </c>
      <c r="G13285" t="s">
        <v>385</v>
      </c>
      <c r="H13285" s="1">
        <v>2019</v>
      </c>
      <c r="I13285" s="2">
        <v>550</v>
      </c>
      <c r="J13285" s="3">
        <v>660</v>
      </c>
      <c r="K13285">
        <f>Table1[[#This Row],[Total Revenue + Open]]/Table1[[#This Row],[Qty]]</f>
        <v>1.2</v>
      </c>
      <c r="L13285">
        <f>Table1[[#This Row],[Total Revenue + Open]]/Table1[[#This Row],[Qty]]</f>
        <v>1.2</v>
      </c>
    </row>
    <row r="13286" spans="1:12" hidden="1">
      <c r="A13286" t="s">
        <v>710</v>
      </c>
      <c r="B13286" t="s">
        <v>351</v>
      </c>
      <c r="C13286" t="s">
        <v>351</v>
      </c>
      <c r="D13286" t="s">
        <v>755</v>
      </c>
      <c r="E13286" t="s">
        <v>15</v>
      </c>
      <c r="F13286" t="s">
        <v>36</v>
      </c>
      <c r="G13286" t="s">
        <v>385</v>
      </c>
      <c r="H13286" s="1">
        <v>2019</v>
      </c>
      <c r="I13286" s="2">
        <v>250</v>
      </c>
      <c r="J13286" s="3">
        <v>300</v>
      </c>
      <c r="K13286">
        <f>Table1[[#This Row],[Total Revenue + Open]]/Table1[[#This Row],[Qty]]</f>
        <v>1.2</v>
      </c>
      <c r="L13286">
        <f>Table1[[#This Row],[Total Revenue + Open]]/Table1[[#This Row],[Qty]]</f>
        <v>1.2</v>
      </c>
    </row>
    <row r="13287" spans="1:12" hidden="1">
      <c r="A13287" t="s">
        <v>710</v>
      </c>
      <c r="B13287" t="s">
        <v>351</v>
      </c>
      <c r="C13287" t="s">
        <v>351</v>
      </c>
      <c r="D13287" t="s">
        <v>755</v>
      </c>
      <c r="E13287" t="s">
        <v>15</v>
      </c>
      <c r="F13287" t="s">
        <v>36</v>
      </c>
      <c r="G13287" t="s">
        <v>385</v>
      </c>
      <c r="H13287" s="1">
        <v>2019</v>
      </c>
      <c r="I13287" s="2">
        <v>450</v>
      </c>
      <c r="J13287" s="3">
        <v>540</v>
      </c>
      <c r="K13287">
        <f>Table1[[#This Row],[Total Revenue + Open]]/Table1[[#This Row],[Qty]]</f>
        <v>1.2</v>
      </c>
      <c r="L13287">
        <f>Table1[[#This Row],[Total Revenue + Open]]/Table1[[#This Row],[Qty]]</f>
        <v>1.2</v>
      </c>
    </row>
    <row r="13288" spans="1:12" hidden="1">
      <c r="A13288" t="s">
        <v>710</v>
      </c>
      <c r="B13288" t="s">
        <v>351</v>
      </c>
      <c r="C13288" t="s">
        <v>351</v>
      </c>
      <c r="D13288" t="s">
        <v>755</v>
      </c>
      <c r="E13288" t="s">
        <v>15</v>
      </c>
      <c r="F13288" t="s">
        <v>36</v>
      </c>
      <c r="G13288" t="s">
        <v>385</v>
      </c>
      <c r="H13288" s="1">
        <v>2019</v>
      </c>
      <c r="I13288" s="2">
        <v>2210</v>
      </c>
      <c r="J13288" s="3">
        <v>2640</v>
      </c>
      <c r="K13288">
        <f>Table1[[#This Row],[Total Revenue + Open]]/Table1[[#This Row],[Qty]]</f>
        <v>1.1945701357466063</v>
      </c>
      <c r="L13288">
        <f>Table1[[#This Row],[Total Revenue + Open]]/Table1[[#This Row],[Qty]]</f>
        <v>1.1945701357466063</v>
      </c>
    </row>
    <row r="13289" spans="1:12" hidden="1">
      <c r="A13289" t="s">
        <v>710</v>
      </c>
      <c r="B13289" t="s">
        <v>351</v>
      </c>
      <c r="C13289" t="s">
        <v>351</v>
      </c>
      <c r="D13289" t="s">
        <v>755</v>
      </c>
      <c r="E13289" t="s">
        <v>15</v>
      </c>
      <c r="F13289" t="s">
        <v>36</v>
      </c>
      <c r="G13289" t="s">
        <v>385</v>
      </c>
      <c r="H13289" s="1">
        <v>2019</v>
      </c>
      <c r="I13289" s="2">
        <v>400</v>
      </c>
      <c r="J13289" s="3">
        <v>480</v>
      </c>
      <c r="K13289">
        <f>Table1[[#This Row],[Total Revenue + Open]]/Table1[[#This Row],[Qty]]</f>
        <v>1.2</v>
      </c>
      <c r="L13289">
        <f>Table1[[#This Row],[Total Revenue + Open]]/Table1[[#This Row],[Qty]]</f>
        <v>1.2</v>
      </c>
    </row>
    <row r="13290" spans="1:12" hidden="1">
      <c r="A13290" t="s">
        <v>710</v>
      </c>
      <c r="B13290" t="s">
        <v>351</v>
      </c>
      <c r="C13290" t="s">
        <v>351</v>
      </c>
      <c r="D13290" t="s">
        <v>755</v>
      </c>
      <c r="E13290" t="s">
        <v>15</v>
      </c>
      <c r="F13290" t="s">
        <v>36</v>
      </c>
      <c r="G13290" t="s">
        <v>385</v>
      </c>
      <c r="H13290" s="1">
        <v>2019</v>
      </c>
      <c r="I13290" s="2">
        <v>350</v>
      </c>
      <c r="J13290" s="3">
        <v>420</v>
      </c>
      <c r="K13290">
        <f>Table1[[#This Row],[Total Revenue + Open]]/Table1[[#This Row],[Qty]]</f>
        <v>1.2</v>
      </c>
      <c r="L13290">
        <f>Table1[[#This Row],[Total Revenue + Open]]/Table1[[#This Row],[Qty]]</f>
        <v>1.2</v>
      </c>
    </row>
    <row r="13291" spans="1:12" hidden="1">
      <c r="A13291" t="s">
        <v>710</v>
      </c>
      <c r="B13291" t="s">
        <v>351</v>
      </c>
      <c r="C13291" t="s">
        <v>351</v>
      </c>
      <c r="D13291" t="s">
        <v>755</v>
      </c>
      <c r="E13291" t="s">
        <v>15</v>
      </c>
      <c r="F13291" t="s">
        <v>36</v>
      </c>
      <c r="G13291" t="s">
        <v>385</v>
      </c>
      <c r="H13291" s="1">
        <v>2019</v>
      </c>
      <c r="I13291" s="2">
        <v>100</v>
      </c>
      <c r="J13291" s="3">
        <v>120</v>
      </c>
      <c r="K13291">
        <f>Table1[[#This Row],[Total Revenue + Open]]/Table1[[#This Row],[Qty]]</f>
        <v>1.2</v>
      </c>
      <c r="L13291">
        <f>Table1[[#This Row],[Total Revenue + Open]]/Table1[[#This Row],[Qty]]</f>
        <v>1.2</v>
      </c>
    </row>
    <row r="13292" spans="1:12" hidden="1">
      <c r="A13292" t="s">
        <v>710</v>
      </c>
      <c r="B13292" t="s">
        <v>351</v>
      </c>
      <c r="C13292" t="s">
        <v>351</v>
      </c>
      <c r="D13292" t="s">
        <v>755</v>
      </c>
      <c r="E13292" t="s">
        <v>15</v>
      </c>
      <c r="F13292" t="s">
        <v>36</v>
      </c>
      <c r="G13292" t="s">
        <v>385</v>
      </c>
      <c r="H13292" s="1">
        <v>2020</v>
      </c>
      <c r="I13292" s="2">
        <v>400</v>
      </c>
      <c r="J13292" s="3">
        <v>480</v>
      </c>
      <c r="K13292">
        <f>Table1[[#This Row],[Total Revenue + Open]]/Table1[[#This Row],[Qty]]</f>
        <v>1.2</v>
      </c>
      <c r="L13292">
        <f>Table1[[#This Row],[Total Revenue + Open]]/Table1[[#This Row],[Qty]]</f>
        <v>1.2</v>
      </c>
    </row>
    <row r="13293" spans="1:12" hidden="1">
      <c r="A13293" t="s">
        <v>710</v>
      </c>
      <c r="B13293" t="s">
        <v>351</v>
      </c>
      <c r="C13293" t="s">
        <v>351</v>
      </c>
      <c r="D13293" t="s">
        <v>755</v>
      </c>
      <c r="E13293" t="s">
        <v>15</v>
      </c>
      <c r="F13293" t="s">
        <v>36</v>
      </c>
      <c r="G13293" t="s">
        <v>385</v>
      </c>
      <c r="H13293" s="1">
        <v>2020</v>
      </c>
      <c r="I13293" s="2">
        <v>650</v>
      </c>
      <c r="J13293" s="3">
        <v>858</v>
      </c>
      <c r="K13293">
        <f>Table1[[#This Row],[Total Revenue + Open]]/Table1[[#This Row],[Qty]]</f>
        <v>1.32</v>
      </c>
      <c r="L13293">
        <f>Table1[[#This Row],[Total Revenue + Open]]/Table1[[#This Row],[Qty]]</f>
        <v>1.32</v>
      </c>
    </row>
    <row r="13294" spans="1:12" hidden="1">
      <c r="A13294" t="s">
        <v>710</v>
      </c>
      <c r="B13294" t="s">
        <v>351</v>
      </c>
      <c r="C13294" t="s">
        <v>351</v>
      </c>
      <c r="D13294" t="s">
        <v>755</v>
      </c>
      <c r="E13294" t="s">
        <v>15</v>
      </c>
      <c r="F13294" t="s">
        <v>36</v>
      </c>
      <c r="G13294" t="s">
        <v>385</v>
      </c>
      <c r="H13294" s="1">
        <v>2020</v>
      </c>
      <c r="I13294" s="2">
        <v>2965</v>
      </c>
      <c r="J13294" s="3">
        <v>3894</v>
      </c>
      <c r="K13294">
        <f>Table1[[#This Row],[Total Revenue + Open]]/Table1[[#This Row],[Qty]]</f>
        <v>1.3133220910623946</v>
      </c>
      <c r="L13294">
        <f>Table1[[#This Row],[Total Revenue + Open]]/Table1[[#This Row],[Qty]]</f>
        <v>1.3133220910623946</v>
      </c>
    </row>
    <row r="13295" spans="1:12" hidden="1">
      <c r="A13295" t="s">
        <v>710</v>
      </c>
      <c r="B13295" t="s">
        <v>351</v>
      </c>
      <c r="C13295" t="s">
        <v>351</v>
      </c>
      <c r="D13295" t="s">
        <v>755</v>
      </c>
      <c r="E13295" t="s">
        <v>15</v>
      </c>
      <c r="F13295" t="s">
        <v>36</v>
      </c>
      <c r="G13295" t="s">
        <v>385</v>
      </c>
      <c r="H13295" s="1">
        <v>2020</v>
      </c>
      <c r="I13295" s="2">
        <v>1200</v>
      </c>
      <c r="J13295" s="3">
        <v>1584</v>
      </c>
      <c r="K13295">
        <f>Table1[[#This Row],[Total Revenue + Open]]/Table1[[#This Row],[Qty]]</f>
        <v>1.32</v>
      </c>
      <c r="L13295">
        <f>Table1[[#This Row],[Total Revenue + Open]]/Table1[[#This Row],[Qty]]</f>
        <v>1.32</v>
      </c>
    </row>
    <row r="13296" spans="1:12" hidden="1">
      <c r="A13296" t="s">
        <v>710</v>
      </c>
      <c r="B13296" t="s">
        <v>351</v>
      </c>
      <c r="C13296" t="s">
        <v>351</v>
      </c>
      <c r="D13296" t="s">
        <v>755</v>
      </c>
      <c r="E13296" t="s">
        <v>15</v>
      </c>
      <c r="F13296" t="s">
        <v>36</v>
      </c>
      <c r="G13296" t="s">
        <v>385</v>
      </c>
      <c r="H13296" s="1">
        <v>2020</v>
      </c>
      <c r="I13296" s="2">
        <v>5480</v>
      </c>
      <c r="J13296" s="3">
        <v>7194</v>
      </c>
      <c r="K13296">
        <f>Table1[[#This Row],[Total Revenue + Open]]/Table1[[#This Row],[Qty]]</f>
        <v>1.3127737226277372</v>
      </c>
      <c r="L13296">
        <f>Table1[[#This Row],[Total Revenue + Open]]/Table1[[#This Row],[Qty]]</f>
        <v>1.3127737226277372</v>
      </c>
    </row>
    <row r="13297" spans="1:12" hidden="1">
      <c r="A13297" t="s">
        <v>710</v>
      </c>
      <c r="B13297" t="s">
        <v>351</v>
      </c>
      <c r="C13297" t="s">
        <v>351</v>
      </c>
      <c r="D13297" t="s">
        <v>755</v>
      </c>
      <c r="E13297" t="s">
        <v>15</v>
      </c>
      <c r="F13297" t="s">
        <v>36</v>
      </c>
      <c r="G13297" t="s">
        <v>385</v>
      </c>
      <c r="H13297" s="1">
        <v>2020</v>
      </c>
      <c r="I13297" s="2">
        <v>450</v>
      </c>
      <c r="J13297" s="3">
        <v>594</v>
      </c>
      <c r="K13297">
        <f>Table1[[#This Row],[Total Revenue + Open]]/Table1[[#This Row],[Qty]]</f>
        <v>1.32</v>
      </c>
      <c r="L13297">
        <f>Table1[[#This Row],[Total Revenue + Open]]/Table1[[#This Row],[Qty]]</f>
        <v>1.32</v>
      </c>
    </row>
    <row r="13298" spans="1:12" hidden="1">
      <c r="A13298" t="s">
        <v>710</v>
      </c>
      <c r="B13298" t="s">
        <v>351</v>
      </c>
      <c r="C13298" t="s">
        <v>351</v>
      </c>
      <c r="D13298" t="s">
        <v>755</v>
      </c>
      <c r="E13298" t="s">
        <v>15</v>
      </c>
      <c r="F13298" t="s">
        <v>36</v>
      </c>
      <c r="G13298" t="s">
        <v>385</v>
      </c>
      <c r="H13298" s="1">
        <v>2020</v>
      </c>
      <c r="I13298" s="2">
        <v>7790</v>
      </c>
      <c r="J13298" s="3">
        <v>10230</v>
      </c>
      <c r="K13298">
        <f>Table1[[#This Row],[Total Revenue + Open]]/Table1[[#This Row],[Qty]]</f>
        <v>1.3132220795892169</v>
      </c>
      <c r="L13298">
        <f>Table1[[#This Row],[Total Revenue + Open]]/Table1[[#This Row],[Qty]]</f>
        <v>1.3132220795892169</v>
      </c>
    </row>
    <row r="13299" spans="1:12" hidden="1">
      <c r="A13299" t="s">
        <v>710</v>
      </c>
      <c r="B13299" t="s">
        <v>351</v>
      </c>
      <c r="C13299" t="s">
        <v>351</v>
      </c>
      <c r="D13299" t="s">
        <v>755</v>
      </c>
      <c r="E13299" t="s">
        <v>15</v>
      </c>
      <c r="F13299" t="s">
        <v>36</v>
      </c>
      <c r="G13299" t="s">
        <v>385</v>
      </c>
      <c r="H13299" s="1">
        <v>2020</v>
      </c>
      <c r="I13299" s="2">
        <v>300</v>
      </c>
      <c r="J13299" s="3">
        <v>396</v>
      </c>
      <c r="K13299">
        <f>Table1[[#This Row],[Total Revenue + Open]]/Table1[[#This Row],[Qty]]</f>
        <v>1.32</v>
      </c>
      <c r="L13299">
        <f>Table1[[#This Row],[Total Revenue + Open]]/Table1[[#This Row],[Qty]]</f>
        <v>1.32</v>
      </c>
    </row>
    <row r="13300" spans="1:12" hidden="1">
      <c r="A13300" t="s">
        <v>710</v>
      </c>
      <c r="B13300" t="s">
        <v>351</v>
      </c>
      <c r="C13300" t="s">
        <v>351</v>
      </c>
      <c r="D13300" t="s">
        <v>755</v>
      </c>
      <c r="E13300" t="s">
        <v>15</v>
      </c>
      <c r="F13300" t="s">
        <v>36</v>
      </c>
      <c r="G13300" t="s">
        <v>385</v>
      </c>
      <c r="H13300" s="1">
        <v>2021</v>
      </c>
      <c r="I13300" s="2">
        <v>6335</v>
      </c>
      <c r="J13300" s="3">
        <v>8316</v>
      </c>
      <c r="K13300">
        <f>Table1[[#This Row],[Total Revenue + Open]]/Table1[[#This Row],[Qty]]</f>
        <v>1.3127071823204419</v>
      </c>
      <c r="L13300">
        <f>Table1[[#This Row],[Total Revenue + Open]]/Table1[[#This Row],[Qty]]</f>
        <v>1.3127071823204419</v>
      </c>
    </row>
    <row r="13301" spans="1:12" hidden="1">
      <c r="A13301" t="s">
        <v>710</v>
      </c>
      <c r="B13301" t="s">
        <v>351</v>
      </c>
      <c r="C13301" t="s">
        <v>351</v>
      </c>
      <c r="D13301" t="s">
        <v>755</v>
      </c>
      <c r="E13301" t="s">
        <v>15</v>
      </c>
      <c r="F13301" t="s">
        <v>36</v>
      </c>
      <c r="G13301" t="s">
        <v>385</v>
      </c>
      <c r="H13301" s="1">
        <v>2021</v>
      </c>
      <c r="I13301" s="2">
        <v>6430</v>
      </c>
      <c r="J13301" s="3">
        <v>8448</v>
      </c>
      <c r="K13301">
        <f>Table1[[#This Row],[Total Revenue + Open]]/Table1[[#This Row],[Qty]]</f>
        <v>1.313841368584759</v>
      </c>
      <c r="L13301">
        <f>Table1[[#This Row],[Total Revenue + Open]]/Table1[[#This Row],[Qty]]</f>
        <v>1.313841368584759</v>
      </c>
    </row>
    <row r="13302" spans="1:12" hidden="1">
      <c r="A13302" t="s">
        <v>710</v>
      </c>
      <c r="B13302" t="s">
        <v>351</v>
      </c>
      <c r="C13302" t="s">
        <v>351</v>
      </c>
      <c r="D13302" t="s">
        <v>755</v>
      </c>
      <c r="E13302" t="s">
        <v>15</v>
      </c>
      <c r="F13302" t="s">
        <v>36</v>
      </c>
      <c r="G13302" t="s">
        <v>385</v>
      </c>
      <c r="H13302" s="1">
        <v>2021</v>
      </c>
      <c r="I13302" s="2">
        <v>850</v>
      </c>
      <c r="J13302" s="3">
        <v>1122</v>
      </c>
      <c r="K13302">
        <f>Table1[[#This Row],[Total Revenue + Open]]/Table1[[#This Row],[Qty]]</f>
        <v>1.32</v>
      </c>
      <c r="L13302">
        <f>Table1[[#This Row],[Total Revenue + Open]]/Table1[[#This Row],[Qty]]</f>
        <v>1.32</v>
      </c>
    </row>
    <row r="13303" spans="1:12" hidden="1">
      <c r="A13303" t="s">
        <v>710</v>
      </c>
      <c r="B13303" t="s">
        <v>351</v>
      </c>
      <c r="C13303" t="s">
        <v>351</v>
      </c>
      <c r="D13303" t="s">
        <v>755</v>
      </c>
      <c r="E13303" t="s">
        <v>15</v>
      </c>
      <c r="F13303" t="s">
        <v>36</v>
      </c>
      <c r="G13303" t="s">
        <v>385</v>
      </c>
      <c r="H13303" s="1">
        <v>2021</v>
      </c>
      <c r="I13303" s="2">
        <v>700</v>
      </c>
      <c r="J13303" s="3">
        <v>924</v>
      </c>
      <c r="K13303">
        <f>Table1[[#This Row],[Total Revenue + Open]]/Table1[[#This Row],[Qty]]</f>
        <v>1.32</v>
      </c>
      <c r="L13303">
        <f>Table1[[#This Row],[Total Revenue + Open]]/Table1[[#This Row],[Qty]]</f>
        <v>1.32</v>
      </c>
    </row>
    <row r="13304" spans="1:12" hidden="1">
      <c r="A13304" t="s">
        <v>710</v>
      </c>
      <c r="B13304" t="s">
        <v>351</v>
      </c>
      <c r="C13304" t="s">
        <v>351</v>
      </c>
      <c r="D13304" t="s">
        <v>755</v>
      </c>
      <c r="E13304" t="s">
        <v>15</v>
      </c>
      <c r="F13304" t="s">
        <v>36</v>
      </c>
      <c r="G13304" t="s">
        <v>385</v>
      </c>
      <c r="H13304" s="1">
        <v>2021</v>
      </c>
      <c r="I13304" s="2">
        <v>12140</v>
      </c>
      <c r="J13304" s="3">
        <v>15939</v>
      </c>
      <c r="K13304">
        <f>Table1[[#This Row],[Total Revenue + Open]]/Table1[[#This Row],[Qty]]</f>
        <v>1.3129324546952224</v>
      </c>
      <c r="L13304">
        <f>Table1[[#This Row],[Total Revenue + Open]]/Table1[[#This Row],[Qty]]</f>
        <v>1.3129324546952224</v>
      </c>
    </row>
    <row r="13305" spans="1:12" hidden="1">
      <c r="A13305" t="s">
        <v>710</v>
      </c>
      <c r="B13305" t="s">
        <v>351</v>
      </c>
      <c r="C13305" t="s">
        <v>351</v>
      </c>
      <c r="D13305" t="s">
        <v>755</v>
      </c>
      <c r="E13305" t="s">
        <v>15</v>
      </c>
      <c r="F13305" t="s">
        <v>36</v>
      </c>
      <c r="G13305" t="s">
        <v>385</v>
      </c>
      <c r="H13305" s="1">
        <v>2021</v>
      </c>
      <c r="I13305" s="2">
        <v>15225</v>
      </c>
      <c r="J13305" s="3">
        <v>19998</v>
      </c>
      <c r="K13305">
        <f>Table1[[#This Row],[Total Revenue + Open]]/Table1[[#This Row],[Qty]]</f>
        <v>1.3134975369458128</v>
      </c>
      <c r="L13305">
        <f>Table1[[#This Row],[Total Revenue + Open]]/Table1[[#This Row],[Qty]]</f>
        <v>1.3134975369458128</v>
      </c>
    </row>
    <row r="13306" spans="1:12" hidden="1">
      <c r="A13306" t="s">
        <v>710</v>
      </c>
      <c r="B13306" t="s">
        <v>351</v>
      </c>
      <c r="C13306" t="s">
        <v>351</v>
      </c>
      <c r="D13306" t="s">
        <v>755</v>
      </c>
      <c r="E13306" t="s">
        <v>15</v>
      </c>
      <c r="F13306" t="s">
        <v>36</v>
      </c>
      <c r="G13306" t="s">
        <v>385</v>
      </c>
      <c r="H13306" s="1">
        <v>2021</v>
      </c>
      <c r="I13306" s="2">
        <v>150</v>
      </c>
      <c r="J13306" s="3">
        <v>198</v>
      </c>
      <c r="K13306">
        <f>Table1[[#This Row],[Total Revenue + Open]]/Table1[[#This Row],[Qty]]</f>
        <v>1.32</v>
      </c>
      <c r="L13306">
        <f>Table1[[#This Row],[Total Revenue + Open]]/Table1[[#This Row],[Qty]]</f>
        <v>1.32</v>
      </c>
    </row>
    <row r="13307" spans="1:12" hidden="1">
      <c r="A13307" t="s">
        <v>710</v>
      </c>
      <c r="B13307" t="s">
        <v>351</v>
      </c>
      <c r="C13307" t="s">
        <v>351</v>
      </c>
      <c r="D13307" t="s">
        <v>755</v>
      </c>
      <c r="E13307" t="s">
        <v>15</v>
      </c>
      <c r="F13307" t="s">
        <v>36</v>
      </c>
      <c r="G13307" t="s">
        <v>385</v>
      </c>
      <c r="H13307" s="1">
        <v>2022</v>
      </c>
      <c r="I13307" s="2">
        <v>7640</v>
      </c>
      <c r="J13307" s="3">
        <v>10032</v>
      </c>
      <c r="K13307">
        <f>Table1[[#This Row],[Total Revenue + Open]]/Table1[[#This Row],[Qty]]</f>
        <v>1.3130890052356021</v>
      </c>
      <c r="L13307">
        <f>Table1[[#This Row],[Total Revenue + Open]]/Table1[[#This Row],[Qty]]</f>
        <v>1.3130890052356021</v>
      </c>
    </row>
    <row r="13308" spans="1:12" hidden="1">
      <c r="A13308" t="s">
        <v>710</v>
      </c>
      <c r="B13308" t="s">
        <v>351</v>
      </c>
      <c r="C13308" t="s">
        <v>351</v>
      </c>
      <c r="D13308" t="s">
        <v>755</v>
      </c>
      <c r="E13308" t="s">
        <v>15</v>
      </c>
      <c r="F13308" t="s">
        <v>36</v>
      </c>
      <c r="G13308" t="s">
        <v>385</v>
      </c>
      <c r="H13308" s="1">
        <v>2022</v>
      </c>
      <c r="I13308" s="2">
        <v>3315</v>
      </c>
      <c r="J13308" s="3">
        <v>4356</v>
      </c>
      <c r="K13308">
        <f>Table1[[#This Row],[Total Revenue + Open]]/Table1[[#This Row],[Qty]]</f>
        <v>1.314027149321267</v>
      </c>
      <c r="L13308">
        <f>Table1[[#This Row],[Total Revenue + Open]]/Table1[[#This Row],[Qty]]</f>
        <v>1.314027149321267</v>
      </c>
    </row>
    <row r="13309" spans="1:12" hidden="1">
      <c r="A13309" t="s">
        <v>710</v>
      </c>
      <c r="B13309" t="s">
        <v>351</v>
      </c>
      <c r="C13309" t="s">
        <v>351</v>
      </c>
      <c r="D13309" t="s">
        <v>755</v>
      </c>
      <c r="E13309" t="s">
        <v>15</v>
      </c>
      <c r="F13309" t="s">
        <v>36</v>
      </c>
      <c r="G13309" t="s">
        <v>385</v>
      </c>
      <c r="H13309" s="1">
        <v>2022</v>
      </c>
      <c r="I13309" s="2">
        <v>425</v>
      </c>
      <c r="J13309" s="3">
        <v>573.75</v>
      </c>
      <c r="K13309">
        <f>Table1[[#This Row],[Total Revenue + Open]]/Table1[[#This Row],[Qty]]</f>
        <v>1.35</v>
      </c>
      <c r="L13309">
        <f>Table1[[#This Row],[Total Revenue + Open]]/Table1[[#This Row],[Qty]]</f>
        <v>1.35</v>
      </c>
    </row>
    <row r="13310" spans="1:12" hidden="1">
      <c r="A13310" t="s">
        <v>710</v>
      </c>
      <c r="B13310" t="s">
        <v>351</v>
      </c>
      <c r="C13310" t="s">
        <v>351</v>
      </c>
      <c r="D13310" t="s">
        <v>755</v>
      </c>
      <c r="E13310" t="s">
        <v>15</v>
      </c>
      <c r="F13310" t="s">
        <v>36</v>
      </c>
      <c r="G13310" t="s">
        <v>385</v>
      </c>
      <c r="H13310" s="1">
        <v>2022</v>
      </c>
      <c r="I13310" s="2">
        <v>14445</v>
      </c>
      <c r="J13310" s="3">
        <v>19406.25</v>
      </c>
      <c r="K13310">
        <f>Table1[[#This Row],[Total Revenue + Open]]/Table1[[#This Row],[Qty]]</f>
        <v>1.3434579439252337</v>
      </c>
      <c r="L13310">
        <f>Table1[[#This Row],[Total Revenue + Open]]/Table1[[#This Row],[Qty]]</f>
        <v>1.3434579439252337</v>
      </c>
    </row>
    <row r="13311" spans="1:12" hidden="1">
      <c r="A13311" t="s">
        <v>710</v>
      </c>
      <c r="B13311" t="s">
        <v>351</v>
      </c>
      <c r="C13311" t="s">
        <v>351</v>
      </c>
      <c r="D13311" t="s">
        <v>755</v>
      </c>
      <c r="E13311" t="s">
        <v>15</v>
      </c>
      <c r="F13311" t="s">
        <v>201</v>
      </c>
      <c r="G13311" t="s">
        <v>202</v>
      </c>
      <c r="H13311" s="1">
        <v>2020</v>
      </c>
      <c r="I13311" s="2">
        <v>200</v>
      </c>
      <c r="J13311" s="3">
        <v>598</v>
      </c>
      <c r="K13311">
        <f>Table1[[#This Row],[Total Revenue + Open]]/Table1[[#This Row],[Qty]]</f>
        <v>2.99</v>
      </c>
      <c r="L13311">
        <f>Table1[[#This Row],[Total Revenue + Open]]/Table1[[#This Row],[Qty]]</f>
        <v>2.99</v>
      </c>
    </row>
    <row r="13312" spans="1:12" hidden="1">
      <c r="A13312" t="s">
        <v>710</v>
      </c>
      <c r="B13312" t="s">
        <v>351</v>
      </c>
      <c r="C13312" t="s">
        <v>351</v>
      </c>
      <c r="D13312" t="s">
        <v>755</v>
      </c>
      <c r="E13312" t="s">
        <v>15</v>
      </c>
      <c r="F13312" t="s">
        <v>201</v>
      </c>
      <c r="G13312" t="s">
        <v>202</v>
      </c>
      <c r="H13312" s="1">
        <v>2021</v>
      </c>
      <c r="I13312" s="2">
        <v>300</v>
      </c>
      <c r="J13312" s="3">
        <v>897</v>
      </c>
      <c r="K13312">
        <f>Table1[[#This Row],[Total Revenue + Open]]/Table1[[#This Row],[Qty]]</f>
        <v>2.99</v>
      </c>
      <c r="L13312">
        <f>Table1[[#This Row],[Total Revenue + Open]]/Table1[[#This Row],[Qty]]</f>
        <v>2.99</v>
      </c>
    </row>
    <row r="13313" spans="1:12" hidden="1">
      <c r="A13313" t="s">
        <v>710</v>
      </c>
      <c r="B13313" t="s">
        <v>351</v>
      </c>
      <c r="C13313" t="s">
        <v>351</v>
      </c>
      <c r="D13313" t="s">
        <v>755</v>
      </c>
      <c r="E13313" t="s">
        <v>15</v>
      </c>
      <c r="F13313" t="s">
        <v>201</v>
      </c>
      <c r="G13313" t="s">
        <v>202</v>
      </c>
      <c r="H13313" s="1">
        <v>2021</v>
      </c>
      <c r="I13313" s="2">
        <v>300</v>
      </c>
      <c r="J13313" s="3">
        <v>897</v>
      </c>
      <c r="K13313">
        <f>Table1[[#This Row],[Total Revenue + Open]]/Table1[[#This Row],[Qty]]</f>
        <v>2.99</v>
      </c>
      <c r="L13313">
        <f>Table1[[#This Row],[Total Revenue + Open]]/Table1[[#This Row],[Qty]]</f>
        <v>2.99</v>
      </c>
    </row>
    <row r="13314" spans="1:12" hidden="1">
      <c r="A13314" t="s">
        <v>710</v>
      </c>
      <c r="B13314" t="s">
        <v>351</v>
      </c>
      <c r="C13314" t="s">
        <v>351</v>
      </c>
      <c r="D13314" t="s">
        <v>755</v>
      </c>
      <c r="E13314" t="s">
        <v>15</v>
      </c>
      <c r="F13314" t="s">
        <v>201</v>
      </c>
      <c r="G13314" t="s">
        <v>202</v>
      </c>
      <c r="H13314" s="1">
        <v>2021</v>
      </c>
      <c r="I13314" s="2">
        <v>1510</v>
      </c>
      <c r="J13314" s="3">
        <v>4485</v>
      </c>
      <c r="K13314">
        <f>Table1[[#This Row],[Total Revenue + Open]]/Table1[[#This Row],[Qty]]</f>
        <v>2.9701986754966887</v>
      </c>
      <c r="L13314">
        <f>Table1[[#This Row],[Total Revenue + Open]]/Table1[[#This Row],[Qty]]</f>
        <v>2.9701986754966887</v>
      </c>
    </row>
    <row r="13315" spans="1:12" hidden="1">
      <c r="A13315" t="s">
        <v>710</v>
      </c>
      <c r="B13315" t="s">
        <v>351</v>
      </c>
      <c r="C13315" t="s">
        <v>351</v>
      </c>
      <c r="D13315" t="s">
        <v>755</v>
      </c>
      <c r="E13315" t="s">
        <v>15</v>
      </c>
      <c r="F13315" t="s">
        <v>201</v>
      </c>
      <c r="G13315" t="s">
        <v>202</v>
      </c>
      <c r="H13315" s="1">
        <v>2021</v>
      </c>
      <c r="I13315" s="2">
        <v>800</v>
      </c>
      <c r="J13315" s="3">
        <v>2392</v>
      </c>
      <c r="K13315">
        <f>Table1[[#This Row],[Total Revenue + Open]]/Table1[[#This Row],[Qty]]</f>
        <v>2.99</v>
      </c>
      <c r="L13315">
        <f>Table1[[#This Row],[Total Revenue + Open]]/Table1[[#This Row],[Qty]]</f>
        <v>2.99</v>
      </c>
    </row>
    <row r="13316" spans="1:12" hidden="1">
      <c r="A13316" t="s">
        <v>710</v>
      </c>
      <c r="B13316" t="s">
        <v>351</v>
      </c>
      <c r="C13316" t="s">
        <v>351</v>
      </c>
      <c r="D13316" t="s">
        <v>755</v>
      </c>
      <c r="E13316" t="s">
        <v>15</v>
      </c>
      <c r="F13316" t="s">
        <v>201</v>
      </c>
      <c r="G13316" t="s">
        <v>202</v>
      </c>
      <c r="H13316" s="1">
        <v>2022</v>
      </c>
      <c r="I13316" s="2">
        <v>700</v>
      </c>
      <c r="J13316" s="3">
        <v>2093</v>
      </c>
      <c r="K13316">
        <f>Table1[[#This Row],[Total Revenue + Open]]/Table1[[#This Row],[Qty]]</f>
        <v>2.99</v>
      </c>
      <c r="L13316">
        <f>Table1[[#This Row],[Total Revenue + Open]]/Table1[[#This Row],[Qty]]</f>
        <v>2.99</v>
      </c>
    </row>
    <row r="13317" spans="1:12" hidden="1">
      <c r="A13317" t="s">
        <v>710</v>
      </c>
      <c r="B13317" t="s">
        <v>351</v>
      </c>
      <c r="C13317" t="s">
        <v>351</v>
      </c>
      <c r="D13317" t="s">
        <v>755</v>
      </c>
      <c r="E13317" t="s">
        <v>15</v>
      </c>
      <c r="F13317" t="s">
        <v>201</v>
      </c>
      <c r="G13317" t="s">
        <v>202</v>
      </c>
      <c r="H13317" s="1">
        <v>2022</v>
      </c>
      <c r="I13317" s="2">
        <v>200</v>
      </c>
      <c r="J13317" s="3">
        <v>598</v>
      </c>
      <c r="K13317">
        <f>Table1[[#This Row],[Total Revenue + Open]]/Table1[[#This Row],[Qty]]</f>
        <v>2.99</v>
      </c>
      <c r="L13317">
        <f>Table1[[#This Row],[Total Revenue + Open]]/Table1[[#This Row],[Qty]]</f>
        <v>2.99</v>
      </c>
    </row>
    <row r="13318" spans="1:12" hidden="1">
      <c r="A13318" t="s">
        <v>710</v>
      </c>
      <c r="B13318" t="s">
        <v>351</v>
      </c>
      <c r="C13318" t="s">
        <v>351</v>
      </c>
      <c r="D13318" t="s">
        <v>755</v>
      </c>
      <c r="E13318" t="s">
        <v>15</v>
      </c>
      <c r="F13318" t="s">
        <v>201</v>
      </c>
      <c r="G13318" t="s">
        <v>202</v>
      </c>
      <c r="H13318" s="1">
        <v>2022</v>
      </c>
      <c r="I13318" s="2">
        <v>800</v>
      </c>
      <c r="J13318" s="3">
        <v>2392</v>
      </c>
      <c r="K13318">
        <f>Table1[[#This Row],[Total Revenue + Open]]/Table1[[#This Row],[Qty]]</f>
        <v>2.99</v>
      </c>
      <c r="L13318">
        <f>Table1[[#This Row],[Total Revenue + Open]]/Table1[[#This Row],[Qty]]</f>
        <v>2.99</v>
      </c>
    </row>
    <row r="13319" spans="1:12" hidden="1">
      <c r="A13319" t="s">
        <v>710</v>
      </c>
      <c r="B13319" t="s">
        <v>351</v>
      </c>
      <c r="C13319" t="s">
        <v>351</v>
      </c>
      <c r="D13319" t="s">
        <v>755</v>
      </c>
      <c r="E13319" t="s">
        <v>15</v>
      </c>
      <c r="F13319" t="s">
        <v>201</v>
      </c>
      <c r="G13319" t="s">
        <v>202</v>
      </c>
      <c r="H13319" s="1">
        <v>2022</v>
      </c>
      <c r="I13319" s="2">
        <v>2515</v>
      </c>
      <c r="J13319" s="3">
        <v>7475</v>
      </c>
      <c r="K13319">
        <f>Table1[[#This Row],[Total Revenue + Open]]/Table1[[#This Row],[Qty]]</f>
        <v>2.9721669980119283</v>
      </c>
      <c r="L13319">
        <f>Table1[[#This Row],[Total Revenue + Open]]/Table1[[#This Row],[Qty]]</f>
        <v>2.9721669980119283</v>
      </c>
    </row>
    <row r="13320" spans="1:12" hidden="1">
      <c r="A13320" t="s">
        <v>710</v>
      </c>
      <c r="B13320" t="s">
        <v>351</v>
      </c>
      <c r="C13320" t="s">
        <v>351</v>
      </c>
      <c r="D13320" t="s">
        <v>755</v>
      </c>
      <c r="E13320" t="s">
        <v>15</v>
      </c>
      <c r="F13320" t="s">
        <v>201</v>
      </c>
      <c r="G13320" t="s">
        <v>202</v>
      </c>
      <c r="H13320" s="1">
        <v>2022</v>
      </c>
      <c r="I13320" s="2">
        <v>3520</v>
      </c>
      <c r="J13320" s="3">
        <v>10465</v>
      </c>
      <c r="K13320">
        <f>Table1[[#This Row],[Total Revenue + Open]]/Table1[[#This Row],[Qty]]</f>
        <v>2.9730113636363638</v>
      </c>
      <c r="L13320">
        <f>Table1[[#This Row],[Total Revenue + Open]]/Table1[[#This Row],[Qty]]</f>
        <v>2.9730113636363638</v>
      </c>
    </row>
    <row r="13321" spans="1:12" hidden="1">
      <c r="A13321" t="s">
        <v>710</v>
      </c>
      <c r="B13321" t="s">
        <v>351</v>
      </c>
      <c r="C13321" t="s">
        <v>351</v>
      </c>
      <c r="D13321" t="s">
        <v>755</v>
      </c>
      <c r="E13321" t="s">
        <v>15</v>
      </c>
      <c r="F13321" t="s">
        <v>201</v>
      </c>
      <c r="G13321" t="s">
        <v>202</v>
      </c>
      <c r="H13321" s="1">
        <v>2022</v>
      </c>
      <c r="I13321" s="2">
        <v>1760</v>
      </c>
      <c r="J13321" s="3">
        <v>5232.5</v>
      </c>
      <c r="K13321">
        <f>Table1[[#This Row],[Total Revenue + Open]]/Table1[[#This Row],[Qty]]</f>
        <v>2.9730113636363638</v>
      </c>
      <c r="L13321">
        <f>Table1[[#This Row],[Total Revenue + Open]]/Table1[[#This Row],[Qty]]</f>
        <v>2.9730113636363638</v>
      </c>
    </row>
    <row r="13322" spans="1:12" hidden="1">
      <c r="A13322" t="s">
        <v>710</v>
      </c>
      <c r="B13322" t="s">
        <v>351</v>
      </c>
      <c r="C13322" t="s">
        <v>351</v>
      </c>
      <c r="D13322" t="s">
        <v>755</v>
      </c>
      <c r="E13322" t="s">
        <v>15</v>
      </c>
      <c r="F13322" t="s">
        <v>201</v>
      </c>
      <c r="G13322" t="s">
        <v>202</v>
      </c>
      <c r="H13322" s="1">
        <v>2022</v>
      </c>
      <c r="I13322" s="2">
        <v>500</v>
      </c>
      <c r="J13322" s="3">
        <v>1495</v>
      </c>
      <c r="K13322">
        <f>Table1[[#This Row],[Total Revenue + Open]]/Table1[[#This Row],[Qty]]</f>
        <v>2.99</v>
      </c>
      <c r="L13322">
        <f>Table1[[#This Row],[Total Revenue + Open]]/Table1[[#This Row],[Qty]]</f>
        <v>2.99</v>
      </c>
    </row>
    <row r="13323" spans="1:12" hidden="1">
      <c r="A13323" t="s">
        <v>710</v>
      </c>
      <c r="B13323" t="s">
        <v>351</v>
      </c>
      <c r="C13323" t="s">
        <v>351</v>
      </c>
      <c r="D13323" t="s">
        <v>755</v>
      </c>
      <c r="E13323" t="s">
        <v>15</v>
      </c>
      <c r="F13323" t="s">
        <v>201</v>
      </c>
      <c r="G13323" t="s">
        <v>202</v>
      </c>
      <c r="H13323" s="1">
        <v>2022</v>
      </c>
      <c r="I13323" s="2">
        <v>1335</v>
      </c>
      <c r="J13323" s="3">
        <v>3961.75</v>
      </c>
      <c r="K13323">
        <f>Table1[[#This Row],[Total Revenue + Open]]/Table1[[#This Row],[Qty]]</f>
        <v>2.9676029962546817</v>
      </c>
      <c r="L13323">
        <f>Table1[[#This Row],[Total Revenue + Open]]/Table1[[#This Row],[Qty]]</f>
        <v>2.9676029962546817</v>
      </c>
    </row>
    <row r="13324" spans="1:12" hidden="1">
      <c r="A13324" t="s">
        <v>710</v>
      </c>
      <c r="B13324" t="s">
        <v>351</v>
      </c>
      <c r="C13324" t="s">
        <v>351</v>
      </c>
      <c r="D13324" t="s">
        <v>755</v>
      </c>
      <c r="E13324" t="s">
        <v>15</v>
      </c>
      <c r="F13324" t="s">
        <v>201</v>
      </c>
      <c r="G13324" t="s">
        <v>202</v>
      </c>
      <c r="H13324" s="1">
        <v>2020</v>
      </c>
      <c r="I13324" s="2">
        <v>250</v>
      </c>
      <c r="J13324" s="3">
        <v>742.5</v>
      </c>
      <c r="K13324">
        <f>Table1[[#This Row],[Total Revenue + Open]]/Table1[[#This Row],[Qty]]</f>
        <v>2.97</v>
      </c>
      <c r="L13324">
        <f>Table1[[#This Row],[Total Revenue + Open]]/Table1[[#This Row],[Qty]]</f>
        <v>2.97</v>
      </c>
    </row>
    <row r="13325" spans="1:12" hidden="1">
      <c r="A13325" t="s">
        <v>710</v>
      </c>
      <c r="B13325" t="s">
        <v>351</v>
      </c>
      <c r="C13325" t="s">
        <v>351</v>
      </c>
      <c r="D13325" t="s">
        <v>755</v>
      </c>
      <c r="E13325" t="s">
        <v>15</v>
      </c>
      <c r="F13325" t="s">
        <v>201</v>
      </c>
      <c r="G13325" t="s">
        <v>202</v>
      </c>
      <c r="H13325" s="1">
        <v>2020</v>
      </c>
      <c r="I13325" s="2">
        <v>1610</v>
      </c>
      <c r="J13325" s="3">
        <v>4752</v>
      </c>
      <c r="K13325">
        <f>Table1[[#This Row],[Total Revenue + Open]]/Table1[[#This Row],[Qty]]</f>
        <v>2.9515527950310561</v>
      </c>
      <c r="L13325">
        <f>Table1[[#This Row],[Total Revenue + Open]]/Table1[[#This Row],[Qty]]</f>
        <v>2.9515527950310561</v>
      </c>
    </row>
    <row r="13326" spans="1:12" hidden="1">
      <c r="A13326" t="s">
        <v>710</v>
      </c>
      <c r="B13326" t="s">
        <v>351</v>
      </c>
      <c r="C13326" t="s">
        <v>351</v>
      </c>
      <c r="D13326" t="s">
        <v>755</v>
      </c>
      <c r="E13326" t="s">
        <v>15</v>
      </c>
      <c r="F13326" t="s">
        <v>201</v>
      </c>
      <c r="G13326" t="s">
        <v>202</v>
      </c>
      <c r="H13326" s="1">
        <v>2020</v>
      </c>
      <c r="I13326" s="2">
        <v>1610</v>
      </c>
      <c r="J13326" s="3">
        <v>4752</v>
      </c>
      <c r="K13326">
        <f>Table1[[#This Row],[Total Revenue + Open]]/Table1[[#This Row],[Qty]]</f>
        <v>2.9515527950310561</v>
      </c>
      <c r="L13326">
        <f>Table1[[#This Row],[Total Revenue + Open]]/Table1[[#This Row],[Qty]]</f>
        <v>2.9515527950310561</v>
      </c>
    </row>
    <row r="13327" spans="1:12" hidden="1">
      <c r="A13327" t="s">
        <v>710</v>
      </c>
      <c r="B13327" t="s">
        <v>351</v>
      </c>
      <c r="C13327" t="s">
        <v>351</v>
      </c>
      <c r="D13327" t="s">
        <v>755</v>
      </c>
      <c r="E13327" t="s">
        <v>15</v>
      </c>
      <c r="F13327" t="s">
        <v>201</v>
      </c>
      <c r="G13327" t="s">
        <v>202</v>
      </c>
      <c r="H13327" s="1">
        <v>2020</v>
      </c>
      <c r="I13327" s="2">
        <v>1710</v>
      </c>
      <c r="J13327" s="3">
        <v>5049</v>
      </c>
      <c r="K13327">
        <f>Table1[[#This Row],[Total Revenue + Open]]/Table1[[#This Row],[Qty]]</f>
        <v>2.9526315789473685</v>
      </c>
      <c r="L13327">
        <f>Table1[[#This Row],[Total Revenue + Open]]/Table1[[#This Row],[Qty]]</f>
        <v>2.9526315789473685</v>
      </c>
    </row>
    <row r="13328" spans="1:12" hidden="1">
      <c r="A13328" t="s">
        <v>710</v>
      </c>
      <c r="B13328" t="s">
        <v>351</v>
      </c>
      <c r="C13328" t="s">
        <v>351</v>
      </c>
      <c r="D13328" t="s">
        <v>755</v>
      </c>
      <c r="E13328" t="s">
        <v>15</v>
      </c>
      <c r="F13328" t="s">
        <v>201</v>
      </c>
      <c r="G13328" t="s">
        <v>202</v>
      </c>
      <c r="H13328" s="1">
        <v>2020</v>
      </c>
      <c r="I13328" s="2">
        <v>1510</v>
      </c>
      <c r="J13328" s="3">
        <v>4455</v>
      </c>
      <c r="K13328">
        <f>Table1[[#This Row],[Total Revenue + Open]]/Table1[[#This Row],[Qty]]</f>
        <v>2.9503311258278146</v>
      </c>
      <c r="L13328">
        <f>Table1[[#This Row],[Total Revenue + Open]]/Table1[[#This Row],[Qty]]</f>
        <v>2.9503311258278146</v>
      </c>
    </row>
    <row r="13329" spans="1:12" hidden="1">
      <c r="A13329" t="s">
        <v>710</v>
      </c>
      <c r="B13329" t="s">
        <v>351</v>
      </c>
      <c r="C13329" t="s">
        <v>351</v>
      </c>
      <c r="D13329" t="s">
        <v>755</v>
      </c>
      <c r="E13329" t="s">
        <v>15</v>
      </c>
      <c r="F13329" t="s">
        <v>201</v>
      </c>
      <c r="G13329" t="s">
        <v>202</v>
      </c>
      <c r="H13329" s="1">
        <v>2020</v>
      </c>
      <c r="I13329" s="2">
        <v>1005</v>
      </c>
      <c r="J13329" s="3">
        <v>2970</v>
      </c>
      <c r="K13329">
        <f>Table1[[#This Row],[Total Revenue + Open]]/Table1[[#This Row],[Qty]]</f>
        <v>2.955223880597015</v>
      </c>
      <c r="L13329">
        <f>Table1[[#This Row],[Total Revenue + Open]]/Table1[[#This Row],[Qty]]</f>
        <v>2.955223880597015</v>
      </c>
    </row>
    <row r="13330" spans="1:12" hidden="1">
      <c r="A13330" t="s">
        <v>710</v>
      </c>
      <c r="B13330" t="s">
        <v>351</v>
      </c>
      <c r="C13330" t="s">
        <v>351</v>
      </c>
      <c r="D13330" t="s">
        <v>755</v>
      </c>
      <c r="E13330" t="s">
        <v>15</v>
      </c>
      <c r="F13330" t="s">
        <v>201</v>
      </c>
      <c r="G13330" t="s">
        <v>202</v>
      </c>
      <c r="H13330" s="1">
        <v>2021</v>
      </c>
      <c r="I13330" s="2">
        <v>1005</v>
      </c>
      <c r="J13330" s="3">
        <v>2970</v>
      </c>
      <c r="K13330">
        <f>Table1[[#This Row],[Total Revenue + Open]]/Table1[[#This Row],[Qty]]</f>
        <v>2.955223880597015</v>
      </c>
      <c r="L13330">
        <f>Table1[[#This Row],[Total Revenue + Open]]/Table1[[#This Row],[Qty]]</f>
        <v>2.955223880597015</v>
      </c>
    </row>
    <row r="13331" spans="1:12" hidden="1">
      <c r="A13331" t="s">
        <v>710</v>
      </c>
      <c r="B13331" t="s">
        <v>351</v>
      </c>
      <c r="C13331" t="s">
        <v>351</v>
      </c>
      <c r="D13331" t="s">
        <v>755</v>
      </c>
      <c r="E13331" t="s">
        <v>15</v>
      </c>
      <c r="F13331" t="s">
        <v>201</v>
      </c>
      <c r="G13331" t="s">
        <v>202</v>
      </c>
      <c r="H13331" s="1">
        <v>2021</v>
      </c>
      <c r="I13331" s="2">
        <v>1005</v>
      </c>
      <c r="J13331" s="3">
        <v>2970</v>
      </c>
      <c r="K13331">
        <f>Table1[[#This Row],[Total Revenue + Open]]/Table1[[#This Row],[Qty]]</f>
        <v>2.955223880597015</v>
      </c>
      <c r="L13331">
        <f>Table1[[#This Row],[Total Revenue + Open]]/Table1[[#This Row],[Qty]]</f>
        <v>2.955223880597015</v>
      </c>
    </row>
    <row r="13332" spans="1:12" hidden="1">
      <c r="A13332" t="s">
        <v>710</v>
      </c>
      <c r="B13332" t="s">
        <v>351</v>
      </c>
      <c r="C13332" t="s">
        <v>351</v>
      </c>
      <c r="D13332" t="s">
        <v>755</v>
      </c>
      <c r="E13332" t="s">
        <v>15</v>
      </c>
      <c r="F13332" t="s">
        <v>201</v>
      </c>
      <c r="G13332" t="s">
        <v>202</v>
      </c>
      <c r="H13332" s="1">
        <v>2021</v>
      </c>
      <c r="I13332" s="2">
        <v>1510</v>
      </c>
      <c r="J13332" s="3">
        <v>4455</v>
      </c>
      <c r="K13332">
        <f>Table1[[#This Row],[Total Revenue + Open]]/Table1[[#This Row],[Qty]]</f>
        <v>2.9503311258278146</v>
      </c>
      <c r="L13332">
        <f>Table1[[#This Row],[Total Revenue + Open]]/Table1[[#This Row],[Qty]]</f>
        <v>2.9503311258278146</v>
      </c>
    </row>
    <row r="13333" spans="1:12" hidden="1">
      <c r="A13333" t="s">
        <v>710</v>
      </c>
      <c r="B13333" t="s">
        <v>351</v>
      </c>
      <c r="C13333" t="s">
        <v>351</v>
      </c>
      <c r="D13333" t="s">
        <v>755</v>
      </c>
      <c r="E13333" t="s">
        <v>15</v>
      </c>
      <c r="F13333" t="s">
        <v>201</v>
      </c>
      <c r="G13333" t="s">
        <v>202</v>
      </c>
      <c r="H13333" s="1">
        <v>2021</v>
      </c>
      <c r="I13333" s="2">
        <v>4020</v>
      </c>
      <c r="J13333" s="3">
        <v>11880</v>
      </c>
      <c r="K13333">
        <f>Table1[[#This Row],[Total Revenue + Open]]/Table1[[#This Row],[Qty]]</f>
        <v>2.955223880597015</v>
      </c>
      <c r="L13333">
        <f>Table1[[#This Row],[Total Revenue + Open]]/Table1[[#This Row],[Qty]]</f>
        <v>2.955223880597015</v>
      </c>
    </row>
    <row r="13334" spans="1:12" hidden="1">
      <c r="A13334" t="s">
        <v>710</v>
      </c>
      <c r="B13334" t="s">
        <v>351</v>
      </c>
      <c r="C13334" t="s">
        <v>351</v>
      </c>
      <c r="D13334" t="s">
        <v>755</v>
      </c>
      <c r="E13334" t="s">
        <v>15</v>
      </c>
      <c r="F13334" t="s">
        <v>201</v>
      </c>
      <c r="G13334" t="s">
        <v>202</v>
      </c>
      <c r="H13334" s="1">
        <v>2021</v>
      </c>
      <c r="I13334" s="2">
        <v>2010</v>
      </c>
      <c r="J13334" s="3">
        <v>5940</v>
      </c>
      <c r="K13334">
        <f>Table1[[#This Row],[Total Revenue + Open]]/Table1[[#This Row],[Qty]]</f>
        <v>2.955223880597015</v>
      </c>
      <c r="L13334">
        <f>Table1[[#This Row],[Total Revenue + Open]]/Table1[[#This Row],[Qty]]</f>
        <v>2.955223880597015</v>
      </c>
    </row>
    <row r="13335" spans="1:12" hidden="1">
      <c r="A13335" t="s">
        <v>710</v>
      </c>
      <c r="B13335" t="s">
        <v>351</v>
      </c>
      <c r="C13335" t="s">
        <v>351</v>
      </c>
      <c r="D13335" t="s">
        <v>755</v>
      </c>
      <c r="E13335" t="s">
        <v>15</v>
      </c>
      <c r="F13335" t="s">
        <v>201</v>
      </c>
      <c r="G13335" t="s">
        <v>202</v>
      </c>
      <c r="H13335" s="1">
        <v>2021</v>
      </c>
      <c r="I13335" s="2">
        <v>5530</v>
      </c>
      <c r="J13335" s="3">
        <v>16335</v>
      </c>
      <c r="K13335">
        <f>Table1[[#This Row],[Total Revenue + Open]]/Table1[[#This Row],[Qty]]</f>
        <v>2.953887884267631</v>
      </c>
      <c r="L13335">
        <f>Table1[[#This Row],[Total Revenue + Open]]/Table1[[#This Row],[Qty]]</f>
        <v>2.953887884267631</v>
      </c>
    </row>
    <row r="13336" spans="1:12" hidden="1">
      <c r="A13336" t="s">
        <v>710</v>
      </c>
      <c r="B13336" t="s">
        <v>351</v>
      </c>
      <c r="C13336" t="s">
        <v>351</v>
      </c>
      <c r="D13336" t="s">
        <v>755</v>
      </c>
      <c r="E13336" t="s">
        <v>15</v>
      </c>
      <c r="F13336" t="s">
        <v>201</v>
      </c>
      <c r="G13336" t="s">
        <v>202</v>
      </c>
      <c r="H13336" s="1">
        <v>2021</v>
      </c>
      <c r="I13336" s="2">
        <v>2010</v>
      </c>
      <c r="J13336" s="3">
        <v>5940</v>
      </c>
      <c r="K13336">
        <f>Table1[[#This Row],[Total Revenue + Open]]/Table1[[#This Row],[Qty]]</f>
        <v>2.955223880597015</v>
      </c>
      <c r="L13336">
        <f>Table1[[#This Row],[Total Revenue + Open]]/Table1[[#This Row],[Qty]]</f>
        <v>2.955223880597015</v>
      </c>
    </row>
    <row r="13337" spans="1:12" hidden="1">
      <c r="A13337" t="s">
        <v>710</v>
      </c>
      <c r="B13337" t="s">
        <v>351</v>
      </c>
      <c r="C13337" t="s">
        <v>351</v>
      </c>
      <c r="D13337" t="s">
        <v>755</v>
      </c>
      <c r="E13337" t="s">
        <v>15</v>
      </c>
      <c r="F13337" t="s">
        <v>201</v>
      </c>
      <c r="G13337" t="s">
        <v>202</v>
      </c>
      <c r="H13337" s="1">
        <v>2022</v>
      </c>
      <c r="I13337" s="2">
        <v>9855</v>
      </c>
      <c r="J13337" s="3">
        <v>29106</v>
      </c>
      <c r="K13337">
        <f>Table1[[#This Row],[Total Revenue + Open]]/Table1[[#This Row],[Qty]]</f>
        <v>2.9534246575342467</v>
      </c>
      <c r="L13337">
        <f>Table1[[#This Row],[Total Revenue + Open]]/Table1[[#This Row],[Qty]]</f>
        <v>2.9534246575342467</v>
      </c>
    </row>
    <row r="13338" spans="1:12" hidden="1">
      <c r="A13338" t="s">
        <v>710</v>
      </c>
      <c r="B13338" t="s">
        <v>351</v>
      </c>
      <c r="C13338" t="s">
        <v>351</v>
      </c>
      <c r="D13338" t="s">
        <v>755</v>
      </c>
      <c r="E13338" t="s">
        <v>15</v>
      </c>
      <c r="F13338" t="s">
        <v>201</v>
      </c>
      <c r="G13338" t="s">
        <v>202</v>
      </c>
      <c r="H13338" s="1">
        <v>2022</v>
      </c>
      <c r="I13338" s="2">
        <v>3520</v>
      </c>
      <c r="J13338" s="3">
        <v>10395</v>
      </c>
      <c r="K13338">
        <f>Table1[[#This Row],[Total Revenue + Open]]/Table1[[#This Row],[Qty]]</f>
        <v>2.953125</v>
      </c>
      <c r="L13338">
        <f>Table1[[#This Row],[Total Revenue + Open]]/Table1[[#This Row],[Qty]]</f>
        <v>2.953125</v>
      </c>
    </row>
    <row r="13339" spans="1:12" hidden="1">
      <c r="A13339" t="s">
        <v>710</v>
      </c>
      <c r="B13339" t="s">
        <v>351</v>
      </c>
      <c r="C13339" t="s">
        <v>351</v>
      </c>
      <c r="D13339" t="s">
        <v>755</v>
      </c>
      <c r="E13339" t="s">
        <v>15</v>
      </c>
      <c r="F13339" t="s">
        <v>201</v>
      </c>
      <c r="G13339" t="s">
        <v>202</v>
      </c>
      <c r="H13339" s="1">
        <v>2022</v>
      </c>
      <c r="I13339" s="2">
        <v>4780</v>
      </c>
      <c r="J13339" s="3">
        <v>14107.5</v>
      </c>
      <c r="K13339">
        <f>Table1[[#This Row],[Total Revenue + Open]]/Table1[[#This Row],[Qty]]</f>
        <v>2.9513598326359833</v>
      </c>
      <c r="L13339">
        <f>Table1[[#This Row],[Total Revenue + Open]]/Table1[[#This Row],[Qty]]</f>
        <v>2.9513598326359833</v>
      </c>
    </row>
    <row r="13340" spans="1:12" hidden="1">
      <c r="A13340" t="s">
        <v>710</v>
      </c>
      <c r="B13340" t="s">
        <v>351</v>
      </c>
      <c r="C13340" t="s">
        <v>351</v>
      </c>
      <c r="D13340" t="s">
        <v>755</v>
      </c>
      <c r="E13340" t="s">
        <v>15</v>
      </c>
      <c r="F13340" t="s">
        <v>201</v>
      </c>
      <c r="G13340" t="s">
        <v>202</v>
      </c>
      <c r="H13340" s="1">
        <v>2022</v>
      </c>
      <c r="I13340" s="2">
        <v>7615</v>
      </c>
      <c r="J13340" s="3">
        <v>22497.75</v>
      </c>
      <c r="K13340">
        <f>Table1[[#This Row],[Total Revenue + Open]]/Table1[[#This Row],[Qty]]</f>
        <v>2.9543992120814182</v>
      </c>
      <c r="L13340">
        <f>Table1[[#This Row],[Total Revenue + Open]]/Table1[[#This Row],[Qty]]</f>
        <v>2.9543992120814182</v>
      </c>
    </row>
    <row r="13341" spans="1:12" hidden="1">
      <c r="A13341" t="s">
        <v>710</v>
      </c>
      <c r="B13341" t="s">
        <v>351</v>
      </c>
      <c r="C13341" t="s">
        <v>351</v>
      </c>
      <c r="D13341" t="s">
        <v>755</v>
      </c>
      <c r="E13341" t="s">
        <v>15</v>
      </c>
      <c r="F13341" t="s">
        <v>201</v>
      </c>
      <c r="G13341" t="s">
        <v>202</v>
      </c>
      <c r="H13341" s="1">
        <v>2022</v>
      </c>
      <c r="I13341" s="2">
        <v>3015</v>
      </c>
      <c r="J13341" s="3">
        <v>8910</v>
      </c>
      <c r="K13341">
        <f>Table1[[#This Row],[Total Revenue + Open]]/Table1[[#This Row],[Qty]]</f>
        <v>2.955223880597015</v>
      </c>
      <c r="L13341">
        <f>Table1[[#This Row],[Total Revenue + Open]]/Table1[[#This Row],[Qty]]</f>
        <v>2.955223880597015</v>
      </c>
    </row>
    <row r="13342" spans="1:12" hidden="1">
      <c r="A13342" t="s">
        <v>710</v>
      </c>
      <c r="B13342" t="s">
        <v>351</v>
      </c>
      <c r="C13342" t="s">
        <v>351</v>
      </c>
      <c r="D13342" t="s">
        <v>755</v>
      </c>
      <c r="E13342" t="s">
        <v>15</v>
      </c>
      <c r="F13342" t="s">
        <v>201</v>
      </c>
      <c r="G13342" t="s">
        <v>202</v>
      </c>
      <c r="H13342" s="1">
        <v>2022</v>
      </c>
      <c r="I13342" s="2">
        <v>12565</v>
      </c>
      <c r="J13342" s="3">
        <v>37125</v>
      </c>
      <c r="K13342">
        <f>Table1[[#This Row],[Total Revenue + Open]]/Table1[[#This Row],[Qty]]</f>
        <v>2.9546358933545562</v>
      </c>
      <c r="L13342">
        <f>Table1[[#This Row],[Total Revenue + Open]]/Table1[[#This Row],[Qty]]</f>
        <v>2.9546358933545562</v>
      </c>
    </row>
    <row r="13343" spans="1:12" hidden="1">
      <c r="A13343" t="s">
        <v>710</v>
      </c>
      <c r="B13343" t="s">
        <v>351</v>
      </c>
      <c r="C13343" t="s">
        <v>351</v>
      </c>
      <c r="D13343" t="s">
        <v>755</v>
      </c>
      <c r="E13343" t="s">
        <v>15</v>
      </c>
      <c r="F13343" t="s">
        <v>201</v>
      </c>
      <c r="G13343" t="s">
        <v>202</v>
      </c>
      <c r="H13343" s="1">
        <v>2022</v>
      </c>
      <c r="I13343" s="2">
        <v>7540</v>
      </c>
      <c r="J13343" s="3">
        <v>22275</v>
      </c>
      <c r="K13343">
        <f>Table1[[#This Row],[Total Revenue + Open]]/Table1[[#This Row],[Qty]]</f>
        <v>2.9542440318302385</v>
      </c>
      <c r="L13343">
        <f>Table1[[#This Row],[Total Revenue + Open]]/Table1[[#This Row],[Qty]]</f>
        <v>2.9542440318302385</v>
      </c>
    </row>
    <row r="13344" spans="1:12" hidden="1">
      <c r="A13344" t="s">
        <v>710</v>
      </c>
      <c r="B13344" t="s">
        <v>351</v>
      </c>
      <c r="C13344" t="s">
        <v>351</v>
      </c>
      <c r="D13344" t="s">
        <v>755</v>
      </c>
      <c r="E13344" t="s">
        <v>15</v>
      </c>
      <c r="F13344" t="s">
        <v>201</v>
      </c>
      <c r="G13344" t="s">
        <v>202</v>
      </c>
      <c r="H13344" s="1">
        <v>2022</v>
      </c>
      <c r="I13344" s="2">
        <v>11285</v>
      </c>
      <c r="J13344" s="3">
        <v>33338.25</v>
      </c>
      <c r="K13344">
        <f>Table1[[#This Row],[Total Revenue + Open]]/Table1[[#This Row],[Qty]]</f>
        <v>2.9542091271599467</v>
      </c>
      <c r="L13344">
        <f>Table1[[#This Row],[Total Revenue + Open]]/Table1[[#This Row],[Qty]]</f>
        <v>2.9542091271599467</v>
      </c>
    </row>
    <row r="13345" spans="1:12" hidden="1">
      <c r="A13345" t="s">
        <v>710</v>
      </c>
      <c r="B13345" t="s">
        <v>351</v>
      </c>
      <c r="C13345" t="s">
        <v>351</v>
      </c>
      <c r="D13345" t="s">
        <v>755</v>
      </c>
      <c r="E13345" t="s">
        <v>15</v>
      </c>
      <c r="F13345" t="s">
        <v>201</v>
      </c>
      <c r="G13345" t="s">
        <v>202</v>
      </c>
      <c r="H13345" s="1">
        <v>2021</v>
      </c>
      <c r="I13345" s="2">
        <v>200</v>
      </c>
      <c r="J13345" s="3">
        <v>598</v>
      </c>
      <c r="K13345">
        <f>Table1[[#This Row],[Total Revenue + Open]]/Table1[[#This Row],[Qty]]</f>
        <v>2.99</v>
      </c>
      <c r="L13345">
        <f>Table1[[#This Row],[Total Revenue + Open]]/Table1[[#This Row],[Qty]]</f>
        <v>2.99</v>
      </c>
    </row>
    <row r="13346" spans="1:12" hidden="1">
      <c r="A13346" t="s">
        <v>710</v>
      </c>
      <c r="B13346" t="s">
        <v>351</v>
      </c>
      <c r="C13346" t="s">
        <v>351</v>
      </c>
      <c r="D13346" t="s">
        <v>755</v>
      </c>
      <c r="E13346" t="s">
        <v>15</v>
      </c>
      <c r="F13346" t="s">
        <v>201</v>
      </c>
      <c r="G13346" t="s">
        <v>202</v>
      </c>
      <c r="H13346" s="1">
        <v>2022</v>
      </c>
      <c r="I13346" s="2">
        <v>200</v>
      </c>
      <c r="J13346" s="3">
        <v>598</v>
      </c>
      <c r="K13346">
        <f>Table1[[#This Row],[Total Revenue + Open]]/Table1[[#This Row],[Qty]]</f>
        <v>2.99</v>
      </c>
      <c r="L13346">
        <f>Table1[[#This Row],[Total Revenue + Open]]/Table1[[#This Row],[Qty]]</f>
        <v>2.99</v>
      </c>
    </row>
    <row r="13347" spans="1:12" hidden="1">
      <c r="A13347" t="s">
        <v>710</v>
      </c>
      <c r="B13347" t="s">
        <v>351</v>
      </c>
      <c r="C13347" t="s">
        <v>351</v>
      </c>
      <c r="D13347" t="s">
        <v>755</v>
      </c>
      <c r="E13347" t="s">
        <v>15</v>
      </c>
      <c r="F13347" t="s">
        <v>201</v>
      </c>
      <c r="G13347" t="s">
        <v>202</v>
      </c>
      <c r="H13347" s="1">
        <v>2022</v>
      </c>
      <c r="I13347" s="2">
        <v>325</v>
      </c>
      <c r="J13347" s="3">
        <v>971.75</v>
      </c>
      <c r="K13347">
        <f>Table1[[#This Row],[Total Revenue + Open]]/Table1[[#This Row],[Qty]]</f>
        <v>2.99</v>
      </c>
      <c r="L13347">
        <f>Table1[[#This Row],[Total Revenue + Open]]/Table1[[#This Row],[Qty]]</f>
        <v>2.99</v>
      </c>
    </row>
    <row r="13348" spans="1:12" hidden="1">
      <c r="A13348" t="s">
        <v>710</v>
      </c>
      <c r="B13348" t="s">
        <v>351</v>
      </c>
      <c r="C13348" t="s">
        <v>351</v>
      </c>
      <c r="D13348" t="s">
        <v>755</v>
      </c>
      <c r="E13348" t="s">
        <v>15</v>
      </c>
      <c r="F13348" t="s">
        <v>201</v>
      </c>
      <c r="G13348" t="s">
        <v>202</v>
      </c>
      <c r="H13348" s="1">
        <v>2022</v>
      </c>
      <c r="I13348" s="2">
        <v>100</v>
      </c>
      <c r="J13348" s="3">
        <v>299</v>
      </c>
      <c r="K13348">
        <f>Table1[[#This Row],[Total Revenue + Open]]/Table1[[#This Row],[Qty]]</f>
        <v>2.99</v>
      </c>
      <c r="L13348">
        <f>Table1[[#This Row],[Total Revenue + Open]]/Table1[[#This Row],[Qty]]</f>
        <v>2.99</v>
      </c>
    </row>
    <row r="13349" spans="1:12" hidden="1">
      <c r="A13349" t="s">
        <v>710</v>
      </c>
      <c r="B13349" t="s">
        <v>351</v>
      </c>
      <c r="C13349" t="s">
        <v>351</v>
      </c>
      <c r="D13349" t="s">
        <v>755</v>
      </c>
      <c r="E13349" t="s">
        <v>15</v>
      </c>
      <c r="F13349" t="s">
        <v>201</v>
      </c>
      <c r="G13349" t="s">
        <v>202</v>
      </c>
      <c r="H13349" s="1">
        <v>2021</v>
      </c>
      <c r="I13349" s="2">
        <v>200</v>
      </c>
      <c r="J13349" s="3">
        <v>598</v>
      </c>
      <c r="K13349">
        <f>Table1[[#This Row],[Total Revenue + Open]]/Table1[[#This Row],[Qty]]</f>
        <v>2.99</v>
      </c>
      <c r="L13349">
        <f>Table1[[#This Row],[Total Revenue + Open]]/Table1[[#This Row],[Qty]]</f>
        <v>2.99</v>
      </c>
    </row>
    <row r="13350" spans="1:12" hidden="1">
      <c r="A13350" t="s">
        <v>710</v>
      </c>
      <c r="B13350" t="s">
        <v>351</v>
      </c>
      <c r="C13350" t="s">
        <v>351</v>
      </c>
      <c r="D13350" t="s">
        <v>755</v>
      </c>
      <c r="E13350" t="s">
        <v>15</v>
      </c>
      <c r="F13350" t="s">
        <v>201</v>
      </c>
      <c r="G13350" t="s">
        <v>202</v>
      </c>
      <c r="H13350" s="1">
        <v>2022</v>
      </c>
      <c r="I13350" s="2">
        <v>725</v>
      </c>
      <c r="J13350" s="3">
        <v>2167.75</v>
      </c>
      <c r="K13350">
        <f>Table1[[#This Row],[Total Revenue + Open]]/Table1[[#This Row],[Qty]]</f>
        <v>2.99</v>
      </c>
      <c r="L13350">
        <f>Table1[[#This Row],[Total Revenue + Open]]/Table1[[#This Row],[Qty]]</f>
        <v>2.99</v>
      </c>
    </row>
    <row r="13351" spans="1:12" hidden="1">
      <c r="A13351" t="s">
        <v>710</v>
      </c>
      <c r="B13351" t="s">
        <v>351</v>
      </c>
      <c r="C13351" t="s">
        <v>351</v>
      </c>
      <c r="D13351" t="s">
        <v>755</v>
      </c>
      <c r="E13351" t="s">
        <v>15</v>
      </c>
      <c r="F13351" t="s">
        <v>201</v>
      </c>
      <c r="G13351" t="s">
        <v>202</v>
      </c>
      <c r="H13351" s="1">
        <v>2022</v>
      </c>
      <c r="I13351" s="2">
        <v>350</v>
      </c>
      <c r="J13351" s="3">
        <v>1046.5</v>
      </c>
      <c r="K13351">
        <f>Table1[[#This Row],[Total Revenue + Open]]/Table1[[#This Row],[Qty]]</f>
        <v>2.99</v>
      </c>
      <c r="L13351">
        <f>Table1[[#This Row],[Total Revenue + Open]]/Table1[[#This Row],[Qty]]</f>
        <v>2.99</v>
      </c>
    </row>
    <row r="13352" spans="1:12" hidden="1">
      <c r="A13352" t="s">
        <v>710</v>
      </c>
      <c r="B13352" t="s">
        <v>351</v>
      </c>
      <c r="C13352" t="s">
        <v>351</v>
      </c>
      <c r="D13352" t="s">
        <v>755</v>
      </c>
      <c r="E13352" t="s">
        <v>15</v>
      </c>
      <c r="F13352" t="s">
        <v>201</v>
      </c>
      <c r="G13352" t="s">
        <v>202</v>
      </c>
      <c r="H13352" s="1">
        <v>2022</v>
      </c>
      <c r="I13352" s="2">
        <v>925</v>
      </c>
      <c r="J13352" s="3">
        <v>2765.75</v>
      </c>
      <c r="K13352">
        <f>Table1[[#This Row],[Total Revenue + Open]]/Table1[[#This Row],[Qty]]</f>
        <v>2.99</v>
      </c>
      <c r="L13352">
        <f>Table1[[#This Row],[Total Revenue + Open]]/Table1[[#This Row],[Qty]]</f>
        <v>2.99</v>
      </c>
    </row>
    <row r="13353" spans="1:12" hidden="1">
      <c r="A13353" t="s">
        <v>710</v>
      </c>
      <c r="B13353" t="s">
        <v>351</v>
      </c>
      <c r="C13353" t="s">
        <v>351</v>
      </c>
      <c r="D13353" t="s">
        <v>755</v>
      </c>
      <c r="E13353" t="s">
        <v>15</v>
      </c>
      <c r="F13353" t="s">
        <v>201</v>
      </c>
      <c r="G13353" t="s">
        <v>202</v>
      </c>
      <c r="H13353" s="1">
        <v>2022</v>
      </c>
      <c r="I13353" s="2">
        <v>1205</v>
      </c>
      <c r="J13353" s="3">
        <v>3588</v>
      </c>
      <c r="K13353">
        <f>Table1[[#This Row],[Total Revenue + Open]]/Table1[[#This Row],[Qty]]</f>
        <v>2.9775933609958507</v>
      </c>
      <c r="L13353">
        <f>Table1[[#This Row],[Total Revenue + Open]]/Table1[[#This Row],[Qty]]</f>
        <v>2.9775933609958507</v>
      </c>
    </row>
    <row r="13354" spans="1:12" hidden="1">
      <c r="A13354" t="s">
        <v>710</v>
      </c>
      <c r="B13354" t="s">
        <v>351</v>
      </c>
      <c r="C13354" t="s">
        <v>351</v>
      </c>
      <c r="D13354" t="s">
        <v>755</v>
      </c>
      <c r="E13354" t="s">
        <v>15</v>
      </c>
      <c r="F13354" t="s">
        <v>201</v>
      </c>
      <c r="G13354" t="s">
        <v>202</v>
      </c>
      <c r="H13354" s="1">
        <v>2022</v>
      </c>
      <c r="I13354" s="2">
        <v>2140</v>
      </c>
      <c r="J13354" s="3">
        <v>6353.75</v>
      </c>
      <c r="K13354">
        <f>Table1[[#This Row],[Total Revenue + Open]]/Table1[[#This Row],[Qty]]</f>
        <v>2.9690420560747666</v>
      </c>
      <c r="L13354">
        <f>Table1[[#This Row],[Total Revenue + Open]]/Table1[[#This Row],[Qty]]</f>
        <v>2.9690420560747666</v>
      </c>
    </row>
    <row r="13355" spans="1:12" hidden="1">
      <c r="A13355" t="s">
        <v>710</v>
      </c>
      <c r="B13355" t="s">
        <v>351</v>
      </c>
      <c r="C13355" t="s">
        <v>351</v>
      </c>
      <c r="D13355" t="s">
        <v>755</v>
      </c>
      <c r="E13355" t="s">
        <v>15</v>
      </c>
      <c r="F13355" t="s">
        <v>201</v>
      </c>
      <c r="G13355" t="s">
        <v>202</v>
      </c>
      <c r="H13355" s="1">
        <v>2022</v>
      </c>
      <c r="I13355" s="2">
        <v>800</v>
      </c>
      <c r="J13355" s="3">
        <v>2392</v>
      </c>
      <c r="K13355">
        <f>Table1[[#This Row],[Total Revenue + Open]]/Table1[[#This Row],[Qty]]</f>
        <v>2.99</v>
      </c>
      <c r="L13355">
        <f>Table1[[#This Row],[Total Revenue + Open]]/Table1[[#This Row],[Qty]]</f>
        <v>2.99</v>
      </c>
    </row>
    <row r="13356" spans="1:12" hidden="1">
      <c r="A13356" t="s">
        <v>710</v>
      </c>
      <c r="B13356" t="s">
        <v>351</v>
      </c>
      <c r="C13356" t="s">
        <v>351</v>
      </c>
      <c r="D13356" t="s">
        <v>755</v>
      </c>
      <c r="E13356" t="s">
        <v>15</v>
      </c>
      <c r="F13356" t="s">
        <v>201</v>
      </c>
      <c r="G13356" t="s">
        <v>202</v>
      </c>
      <c r="H13356" s="1">
        <v>2022</v>
      </c>
      <c r="I13356" s="2">
        <v>500</v>
      </c>
      <c r="J13356" s="3">
        <v>1495</v>
      </c>
      <c r="K13356">
        <f>Table1[[#This Row],[Total Revenue + Open]]/Table1[[#This Row],[Qty]]</f>
        <v>2.99</v>
      </c>
      <c r="L13356">
        <f>Table1[[#This Row],[Total Revenue + Open]]/Table1[[#This Row],[Qty]]</f>
        <v>2.99</v>
      </c>
    </row>
    <row r="13357" spans="1:12" hidden="1">
      <c r="A13357" t="s">
        <v>710</v>
      </c>
      <c r="B13357" t="s">
        <v>351</v>
      </c>
      <c r="C13357" t="s">
        <v>351</v>
      </c>
      <c r="D13357" t="s">
        <v>755</v>
      </c>
      <c r="E13357" t="s">
        <v>15</v>
      </c>
      <c r="F13357" t="s">
        <v>201</v>
      </c>
      <c r="G13357" t="s">
        <v>202</v>
      </c>
      <c r="H13357" s="1">
        <v>2021</v>
      </c>
      <c r="I13357" s="2">
        <v>300</v>
      </c>
      <c r="J13357" s="3">
        <v>897</v>
      </c>
      <c r="K13357">
        <f>Table1[[#This Row],[Total Revenue + Open]]/Table1[[#This Row],[Qty]]</f>
        <v>2.99</v>
      </c>
      <c r="L13357">
        <f>Table1[[#This Row],[Total Revenue + Open]]/Table1[[#This Row],[Qty]]</f>
        <v>2.99</v>
      </c>
    </row>
    <row r="13358" spans="1:12" hidden="1">
      <c r="A13358" t="s">
        <v>710</v>
      </c>
      <c r="B13358" t="s">
        <v>351</v>
      </c>
      <c r="C13358" t="s">
        <v>351</v>
      </c>
      <c r="D13358" t="s">
        <v>755</v>
      </c>
      <c r="E13358" t="s">
        <v>15</v>
      </c>
      <c r="F13358" t="s">
        <v>201</v>
      </c>
      <c r="G13358" t="s">
        <v>202</v>
      </c>
      <c r="H13358" s="1">
        <v>2021</v>
      </c>
      <c r="I13358" s="2">
        <v>200</v>
      </c>
      <c r="J13358" s="3">
        <v>598</v>
      </c>
      <c r="K13358">
        <f>Table1[[#This Row],[Total Revenue + Open]]/Table1[[#This Row],[Qty]]</f>
        <v>2.99</v>
      </c>
      <c r="L13358">
        <f>Table1[[#This Row],[Total Revenue + Open]]/Table1[[#This Row],[Qty]]</f>
        <v>2.99</v>
      </c>
    </row>
    <row r="13359" spans="1:12" hidden="1">
      <c r="A13359" t="s">
        <v>710</v>
      </c>
      <c r="B13359" t="s">
        <v>351</v>
      </c>
      <c r="C13359" t="s">
        <v>351</v>
      </c>
      <c r="D13359" t="s">
        <v>755</v>
      </c>
      <c r="E13359" t="s">
        <v>15</v>
      </c>
      <c r="F13359" t="s">
        <v>201</v>
      </c>
      <c r="G13359" t="s">
        <v>202</v>
      </c>
      <c r="H13359" s="1">
        <v>2021</v>
      </c>
      <c r="I13359" s="2">
        <v>500</v>
      </c>
      <c r="J13359" s="3">
        <v>1495</v>
      </c>
      <c r="K13359">
        <f>Table1[[#This Row],[Total Revenue + Open]]/Table1[[#This Row],[Qty]]</f>
        <v>2.99</v>
      </c>
      <c r="L13359">
        <f>Table1[[#This Row],[Total Revenue + Open]]/Table1[[#This Row],[Qty]]</f>
        <v>2.99</v>
      </c>
    </row>
    <row r="13360" spans="1:12" hidden="1">
      <c r="A13360" t="s">
        <v>710</v>
      </c>
      <c r="B13360" t="s">
        <v>351</v>
      </c>
      <c r="C13360" t="s">
        <v>351</v>
      </c>
      <c r="D13360" t="s">
        <v>755</v>
      </c>
      <c r="E13360" t="s">
        <v>15</v>
      </c>
      <c r="F13360" t="s">
        <v>201</v>
      </c>
      <c r="G13360" t="s">
        <v>202</v>
      </c>
      <c r="H13360" s="1">
        <v>2021</v>
      </c>
      <c r="I13360" s="2">
        <v>300</v>
      </c>
      <c r="J13360" s="3">
        <v>897</v>
      </c>
      <c r="K13360">
        <f>Table1[[#This Row],[Total Revenue + Open]]/Table1[[#This Row],[Qty]]</f>
        <v>2.99</v>
      </c>
      <c r="L13360">
        <f>Table1[[#This Row],[Total Revenue + Open]]/Table1[[#This Row],[Qty]]</f>
        <v>2.99</v>
      </c>
    </row>
    <row r="13361" spans="1:12" hidden="1">
      <c r="A13361" t="s">
        <v>710</v>
      </c>
      <c r="B13361" t="s">
        <v>351</v>
      </c>
      <c r="C13361" t="s">
        <v>351</v>
      </c>
      <c r="D13361" t="s">
        <v>755</v>
      </c>
      <c r="E13361" t="s">
        <v>15</v>
      </c>
      <c r="F13361" t="s">
        <v>201</v>
      </c>
      <c r="G13361" t="s">
        <v>202</v>
      </c>
      <c r="H13361" s="1">
        <v>2022</v>
      </c>
      <c r="I13361" s="2">
        <v>400</v>
      </c>
      <c r="J13361" s="3">
        <v>1196</v>
      </c>
      <c r="K13361">
        <f>Table1[[#This Row],[Total Revenue + Open]]/Table1[[#This Row],[Qty]]</f>
        <v>2.99</v>
      </c>
      <c r="L13361">
        <f>Table1[[#This Row],[Total Revenue + Open]]/Table1[[#This Row],[Qty]]</f>
        <v>2.99</v>
      </c>
    </row>
    <row r="13362" spans="1:12" hidden="1">
      <c r="A13362" t="s">
        <v>710</v>
      </c>
      <c r="B13362" t="s">
        <v>351</v>
      </c>
      <c r="C13362" t="s">
        <v>351</v>
      </c>
      <c r="D13362" t="s">
        <v>755</v>
      </c>
      <c r="E13362" t="s">
        <v>15</v>
      </c>
      <c r="F13362" t="s">
        <v>201</v>
      </c>
      <c r="G13362" t="s">
        <v>202</v>
      </c>
      <c r="H13362" s="1">
        <v>2022</v>
      </c>
      <c r="I13362" s="2">
        <v>300</v>
      </c>
      <c r="J13362" s="3">
        <v>897</v>
      </c>
      <c r="K13362">
        <f>Table1[[#This Row],[Total Revenue + Open]]/Table1[[#This Row],[Qty]]</f>
        <v>2.99</v>
      </c>
      <c r="L13362">
        <f>Table1[[#This Row],[Total Revenue + Open]]/Table1[[#This Row],[Qty]]</f>
        <v>2.99</v>
      </c>
    </row>
    <row r="13363" spans="1:12" hidden="1">
      <c r="A13363" t="s">
        <v>710</v>
      </c>
      <c r="B13363" t="s">
        <v>351</v>
      </c>
      <c r="C13363" t="s">
        <v>351</v>
      </c>
      <c r="D13363" t="s">
        <v>755</v>
      </c>
      <c r="E13363" t="s">
        <v>15</v>
      </c>
      <c r="F13363" t="s">
        <v>201</v>
      </c>
      <c r="G13363" t="s">
        <v>202</v>
      </c>
      <c r="H13363" s="1">
        <v>2022</v>
      </c>
      <c r="I13363" s="2">
        <v>500</v>
      </c>
      <c r="J13363" s="3">
        <v>1495</v>
      </c>
      <c r="K13363">
        <f>Table1[[#This Row],[Total Revenue + Open]]/Table1[[#This Row],[Qty]]</f>
        <v>2.99</v>
      </c>
      <c r="L13363">
        <f>Table1[[#This Row],[Total Revenue + Open]]/Table1[[#This Row],[Qty]]</f>
        <v>2.99</v>
      </c>
    </row>
    <row r="13364" spans="1:12" hidden="1">
      <c r="A13364" t="s">
        <v>710</v>
      </c>
      <c r="B13364" t="s">
        <v>351</v>
      </c>
      <c r="C13364" t="s">
        <v>351</v>
      </c>
      <c r="D13364" t="s">
        <v>755</v>
      </c>
      <c r="E13364" t="s">
        <v>15</v>
      </c>
      <c r="F13364" t="s">
        <v>201</v>
      </c>
      <c r="G13364" t="s">
        <v>203</v>
      </c>
      <c r="H13364" s="1">
        <v>2020</v>
      </c>
      <c r="I13364" s="2">
        <v>200</v>
      </c>
      <c r="J13364" s="3">
        <v>598</v>
      </c>
      <c r="K13364">
        <f>Table1[[#This Row],[Total Revenue + Open]]/Table1[[#This Row],[Qty]]</f>
        <v>2.99</v>
      </c>
      <c r="L13364">
        <f>Table1[[#This Row],[Total Revenue + Open]]/Table1[[#This Row],[Qty]]</f>
        <v>2.99</v>
      </c>
    </row>
    <row r="13365" spans="1:12" hidden="1">
      <c r="A13365" t="s">
        <v>710</v>
      </c>
      <c r="B13365" t="s">
        <v>351</v>
      </c>
      <c r="C13365" t="s">
        <v>351</v>
      </c>
      <c r="D13365" t="s">
        <v>755</v>
      </c>
      <c r="E13365" t="s">
        <v>15</v>
      </c>
      <c r="F13365" t="s">
        <v>201</v>
      </c>
      <c r="G13365" t="s">
        <v>203</v>
      </c>
      <c r="H13365" s="1">
        <v>2021</v>
      </c>
      <c r="I13365" s="2">
        <v>300</v>
      </c>
      <c r="J13365" s="3">
        <v>897</v>
      </c>
      <c r="K13365">
        <f>Table1[[#This Row],[Total Revenue + Open]]/Table1[[#This Row],[Qty]]</f>
        <v>2.99</v>
      </c>
      <c r="L13365">
        <f>Table1[[#This Row],[Total Revenue + Open]]/Table1[[#This Row],[Qty]]</f>
        <v>2.99</v>
      </c>
    </row>
    <row r="13366" spans="1:12" hidden="1">
      <c r="A13366" t="s">
        <v>710</v>
      </c>
      <c r="B13366" t="s">
        <v>351</v>
      </c>
      <c r="C13366" t="s">
        <v>351</v>
      </c>
      <c r="D13366" t="s">
        <v>755</v>
      </c>
      <c r="E13366" t="s">
        <v>15</v>
      </c>
      <c r="F13366" t="s">
        <v>201</v>
      </c>
      <c r="G13366" t="s">
        <v>203</v>
      </c>
      <c r="H13366" s="1">
        <v>2021</v>
      </c>
      <c r="I13366" s="2">
        <v>300</v>
      </c>
      <c r="J13366" s="3">
        <v>897</v>
      </c>
      <c r="K13366">
        <f>Table1[[#This Row],[Total Revenue + Open]]/Table1[[#This Row],[Qty]]</f>
        <v>2.99</v>
      </c>
      <c r="L13366">
        <f>Table1[[#This Row],[Total Revenue + Open]]/Table1[[#This Row],[Qty]]</f>
        <v>2.99</v>
      </c>
    </row>
    <row r="13367" spans="1:12" hidden="1">
      <c r="A13367" t="s">
        <v>710</v>
      </c>
      <c r="B13367" t="s">
        <v>351</v>
      </c>
      <c r="C13367" t="s">
        <v>351</v>
      </c>
      <c r="D13367" t="s">
        <v>755</v>
      </c>
      <c r="E13367" t="s">
        <v>15</v>
      </c>
      <c r="F13367" t="s">
        <v>201</v>
      </c>
      <c r="G13367" t="s">
        <v>203</v>
      </c>
      <c r="H13367" s="1">
        <v>2021</v>
      </c>
      <c r="I13367" s="2">
        <v>1510</v>
      </c>
      <c r="J13367" s="3">
        <v>4485</v>
      </c>
      <c r="K13367">
        <f>Table1[[#This Row],[Total Revenue + Open]]/Table1[[#This Row],[Qty]]</f>
        <v>2.9701986754966887</v>
      </c>
      <c r="L13367">
        <f>Table1[[#This Row],[Total Revenue + Open]]/Table1[[#This Row],[Qty]]</f>
        <v>2.9701986754966887</v>
      </c>
    </row>
    <row r="13368" spans="1:12" hidden="1">
      <c r="A13368" t="s">
        <v>710</v>
      </c>
      <c r="B13368" t="s">
        <v>351</v>
      </c>
      <c r="C13368" t="s">
        <v>351</v>
      </c>
      <c r="D13368" t="s">
        <v>755</v>
      </c>
      <c r="E13368" t="s">
        <v>15</v>
      </c>
      <c r="F13368" t="s">
        <v>201</v>
      </c>
      <c r="G13368" t="s">
        <v>203</v>
      </c>
      <c r="H13368" s="1">
        <v>2021</v>
      </c>
      <c r="I13368" s="2">
        <v>800</v>
      </c>
      <c r="J13368" s="3">
        <v>2392</v>
      </c>
      <c r="K13368">
        <f>Table1[[#This Row],[Total Revenue + Open]]/Table1[[#This Row],[Qty]]</f>
        <v>2.99</v>
      </c>
      <c r="L13368">
        <f>Table1[[#This Row],[Total Revenue + Open]]/Table1[[#This Row],[Qty]]</f>
        <v>2.99</v>
      </c>
    </row>
    <row r="13369" spans="1:12" hidden="1">
      <c r="A13369" t="s">
        <v>710</v>
      </c>
      <c r="B13369" t="s">
        <v>351</v>
      </c>
      <c r="C13369" t="s">
        <v>351</v>
      </c>
      <c r="D13369" t="s">
        <v>755</v>
      </c>
      <c r="E13369" t="s">
        <v>15</v>
      </c>
      <c r="F13369" t="s">
        <v>201</v>
      </c>
      <c r="G13369" t="s">
        <v>203</v>
      </c>
      <c r="H13369" s="1">
        <v>2022</v>
      </c>
      <c r="I13369" s="2">
        <v>700</v>
      </c>
      <c r="J13369" s="3">
        <v>2093</v>
      </c>
      <c r="K13369">
        <f>Table1[[#This Row],[Total Revenue + Open]]/Table1[[#This Row],[Qty]]</f>
        <v>2.99</v>
      </c>
      <c r="L13369">
        <f>Table1[[#This Row],[Total Revenue + Open]]/Table1[[#This Row],[Qty]]</f>
        <v>2.99</v>
      </c>
    </row>
    <row r="13370" spans="1:12" hidden="1">
      <c r="A13370" t="s">
        <v>710</v>
      </c>
      <c r="B13370" t="s">
        <v>351</v>
      </c>
      <c r="C13370" t="s">
        <v>351</v>
      </c>
      <c r="D13370" t="s">
        <v>755</v>
      </c>
      <c r="E13370" t="s">
        <v>15</v>
      </c>
      <c r="F13370" t="s">
        <v>201</v>
      </c>
      <c r="G13370" t="s">
        <v>203</v>
      </c>
      <c r="H13370" s="1">
        <v>2022</v>
      </c>
      <c r="I13370" s="2">
        <v>200</v>
      </c>
      <c r="J13370" s="3">
        <v>598</v>
      </c>
      <c r="K13370">
        <f>Table1[[#This Row],[Total Revenue + Open]]/Table1[[#This Row],[Qty]]</f>
        <v>2.99</v>
      </c>
      <c r="L13370">
        <f>Table1[[#This Row],[Total Revenue + Open]]/Table1[[#This Row],[Qty]]</f>
        <v>2.99</v>
      </c>
    </row>
    <row r="13371" spans="1:12" hidden="1">
      <c r="A13371" t="s">
        <v>710</v>
      </c>
      <c r="B13371" t="s">
        <v>351</v>
      </c>
      <c r="C13371" t="s">
        <v>351</v>
      </c>
      <c r="D13371" t="s">
        <v>755</v>
      </c>
      <c r="E13371" t="s">
        <v>15</v>
      </c>
      <c r="F13371" t="s">
        <v>201</v>
      </c>
      <c r="G13371" t="s">
        <v>203</v>
      </c>
      <c r="H13371" s="1">
        <v>2022</v>
      </c>
      <c r="I13371" s="2">
        <v>800</v>
      </c>
      <c r="J13371" s="3">
        <v>2392</v>
      </c>
      <c r="K13371">
        <f>Table1[[#This Row],[Total Revenue + Open]]/Table1[[#This Row],[Qty]]</f>
        <v>2.99</v>
      </c>
      <c r="L13371">
        <f>Table1[[#This Row],[Total Revenue + Open]]/Table1[[#This Row],[Qty]]</f>
        <v>2.99</v>
      </c>
    </row>
    <row r="13372" spans="1:12" hidden="1">
      <c r="A13372" t="s">
        <v>710</v>
      </c>
      <c r="B13372" t="s">
        <v>351</v>
      </c>
      <c r="C13372" t="s">
        <v>351</v>
      </c>
      <c r="D13372" t="s">
        <v>755</v>
      </c>
      <c r="E13372" t="s">
        <v>15</v>
      </c>
      <c r="F13372" t="s">
        <v>201</v>
      </c>
      <c r="G13372" t="s">
        <v>203</v>
      </c>
      <c r="H13372" s="1">
        <v>2022</v>
      </c>
      <c r="I13372" s="2">
        <v>2515</v>
      </c>
      <c r="J13372" s="3">
        <v>7475</v>
      </c>
      <c r="K13372">
        <f>Table1[[#This Row],[Total Revenue + Open]]/Table1[[#This Row],[Qty]]</f>
        <v>2.9721669980119283</v>
      </c>
      <c r="L13372">
        <f>Table1[[#This Row],[Total Revenue + Open]]/Table1[[#This Row],[Qty]]</f>
        <v>2.9721669980119283</v>
      </c>
    </row>
    <row r="13373" spans="1:12" hidden="1">
      <c r="A13373" t="s">
        <v>710</v>
      </c>
      <c r="B13373" t="s">
        <v>351</v>
      </c>
      <c r="C13373" t="s">
        <v>351</v>
      </c>
      <c r="D13373" t="s">
        <v>755</v>
      </c>
      <c r="E13373" t="s">
        <v>15</v>
      </c>
      <c r="F13373" t="s">
        <v>201</v>
      </c>
      <c r="G13373" t="s">
        <v>203</v>
      </c>
      <c r="H13373" s="1">
        <v>2022</v>
      </c>
      <c r="I13373" s="2">
        <v>3520</v>
      </c>
      <c r="J13373" s="3">
        <v>10465</v>
      </c>
      <c r="K13373">
        <f>Table1[[#This Row],[Total Revenue + Open]]/Table1[[#This Row],[Qty]]</f>
        <v>2.9730113636363638</v>
      </c>
      <c r="L13373">
        <f>Table1[[#This Row],[Total Revenue + Open]]/Table1[[#This Row],[Qty]]</f>
        <v>2.9730113636363638</v>
      </c>
    </row>
    <row r="13374" spans="1:12" hidden="1">
      <c r="A13374" t="s">
        <v>710</v>
      </c>
      <c r="B13374" t="s">
        <v>351</v>
      </c>
      <c r="C13374" t="s">
        <v>351</v>
      </c>
      <c r="D13374" t="s">
        <v>755</v>
      </c>
      <c r="E13374" t="s">
        <v>15</v>
      </c>
      <c r="F13374" t="s">
        <v>201</v>
      </c>
      <c r="G13374" t="s">
        <v>203</v>
      </c>
      <c r="H13374" s="1">
        <v>2022</v>
      </c>
      <c r="I13374" s="2">
        <v>1760</v>
      </c>
      <c r="J13374" s="3">
        <v>5232.5</v>
      </c>
      <c r="K13374">
        <f>Table1[[#This Row],[Total Revenue + Open]]/Table1[[#This Row],[Qty]]</f>
        <v>2.9730113636363638</v>
      </c>
      <c r="L13374">
        <f>Table1[[#This Row],[Total Revenue + Open]]/Table1[[#This Row],[Qty]]</f>
        <v>2.9730113636363638</v>
      </c>
    </row>
    <row r="13375" spans="1:12" hidden="1">
      <c r="A13375" t="s">
        <v>710</v>
      </c>
      <c r="B13375" t="s">
        <v>351</v>
      </c>
      <c r="C13375" t="s">
        <v>351</v>
      </c>
      <c r="D13375" t="s">
        <v>755</v>
      </c>
      <c r="E13375" t="s">
        <v>15</v>
      </c>
      <c r="F13375" t="s">
        <v>201</v>
      </c>
      <c r="G13375" t="s">
        <v>203</v>
      </c>
      <c r="H13375" s="1">
        <v>2022</v>
      </c>
      <c r="I13375" s="2">
        <v>500</v>
      </c>
      <c r="J13375" s="3">
        <v>1495</v>
      </c>
      <c r="K13375">
        <f>Table1[[#This Row],[Total Revenue + Open]]/Table1[[#This Row],[Qty]]</f>
        <v>2.99</v>
      </c>
      <c r="L13375">
        <f>Table1[[#This Row],[Total Revenue + Open]]/Table1[[#This Row],[Qty]]</f>
        <v>2.99</v>
      </c>
    </row>
    <row r="13376" spans="1:12" hidden="1">
      <c r="A13376" t="s">
        <v>710</v>
      </c>
      <c r="B13376" t="s">
        <v>351</v>
      </c>
      <c r="C13376" t="s">
        <v>351</v>
      </c>
      <c r="D13376" t="s">
        <v>755</v>
      </c>
      <c r="E13376" t="s">
        <v>15</v>
      </c>
      <c r="F13376" t="s">
        <v>201</v>
      </c>
      <c r="G13376" t="s">
        <v>203</v>
      </c>
      <c r="H13376" s="1">
        <v>2022</v>
      </c>
      <c r="I13376" s="2">
        <v>1335</v>
      </c>
      <c r="J13376" s="3">
        <v>3961.75</v>
      </c>
      <c r="K13376">
        <f>Table1[[#This Row],[Total Revenue + Open]]/Table1[[#This Row],[Qty]]</f>
        <v>2.9676029962546817</v>
      </c>
      <c r="L13376">
        <f>Table1[[#This Row],[Total Revenue + Open]]/Table1[[#This Row],[Qty]]</f>
        <v>2.9676029962546817</v>
      </c>
    </row>
    <row r="13377" spans="1:12" hidden="1">
      <c r="A13377" t="s">
        <v>710</v>
      </c>
      <c r="B13377" t="s">
        <v>351</v>
      </c>
      <c r="C13377" t="s">
        <v>351</v>
      </c>
      <c r="D13377" t="s">
        <v>755</v>
      </c>
      <c r="E13377" t="s">
        <v>15</v>
      </c>
      <c r="F13377" t="s">
        <v>201</v>
      </c>
      <c r="G13377" t="s">
        <v>203</v>
      </c>
      <c r="H13377" s="1">
        <v>2020</v>
      </c>
      <c r="I13377" s="2">
        <v>250</v>
      </c>
      <c r="J13377" s="3">
        <v>742.5</v>
      </c>
      <c r="K13377">
        <f>Table1[[#This Row],[Total Revenue + Open]]/Table1[[#This Row],[Qty]]</f>
        <v>2.97</v>
      </c>
      <c r="L13377">
        <f>Table1[[#This Row],[Total Revenue + Open]]/Table1[[#This Row],[Qty]]</f>
        <v>2.97</v>
      </c>
    </row>
    <row r="13378" spans="1:12" hidden="1">
      <c r="A13378" t="s">
        <v>710</v>
      </c>
      <c r="B13378" t="s">
        <v>351</v>
      </c>
      <c r="C13378" t="s">
        <v>351</v>
      </c>
      <c r="D13378" t="s">
        <v>755</v>
      </c>
      <c r="E13378" t="s">
        <v>15</v>
      </c>
      <c r="F13378" t="s">
        <v>201</v>
      </c>
      <c r="G13378" t="s">
        <v>203</v>
      </c>
      <c r="H13378" s="1">
        <v>2020</v>
      </c>
      <c r="I13378" s="2">
        <v>1610</v>
      </c>
      <c r="J13378" s="3">
        <v>4752</v>
      </c>
      <c r="K13378">
        <f>Table1[[#This Row],[Total Revenue + Open]]/Table1[[#This Row],[Qty]]</f>
        <v>2.9515527950310561</v>
      </c>
      <c r="L13378">
        <f>Table1[[#This Row],[Total Revenue + Open]]/Table1[[#This Row],[Qty]]</f>
        <v>2.9515527950310561</v>
      </c>
    </row>
    <row r="13379" spans="1:12" hidden="1">
      <c r="A13379" t="s">
        <v>710</v>
      </c>
      <c r="B13379" t="s">
        <v>351</v>
      </c>
      <c r="C13379" t="s">
        <v>351</v>
      </c>
      <c r="D13379" t="s">
        <v>755</v>
      </c>
      <c r="E13379" t="s">
        <v>15</v>
      </c>
      <c r="F13379" t="s">
        <v>201</v>
      </c>
      <c r="G13379" t="s">
        <v>203</v>
      </c>
      <c r="H13379" s="1">
        <v>2020</v>
      </c>
      <c r="I13379" s="2">
        <v>1610</v>
      </c>
      <c r="J13379" s="3">
        <v>4752</v>
      </c>
      <c r="K13379">
        <f>Table1[[#This Row],[Total Revenue + Open]]/Table1[[#This Row],[Qty]]</f>
        <v>2.9515527950310561</v>
      </c>
      <c r="L13379">
        <f>Table1[[#This Row],[Total Revenue + Open]]/Table1[[#This Row],[Qty]]</f>
        <v>2.9515527950310561</v>
      </c>
    </row>
    <row r="13380" spans="1:12" hidden="1">
      <c r="A13380" t="s">
        <v>710</v>
      </c>
      <c r="B13380" t="s">
        <v>351</v>
      </c>
      <c r="C13380" t="s">
        <v>351</v>
      </c>
      <c r="D13380" t="s">
        <v>755</v>
      </c>
      <c r="E13380" t="s">
        <v>15</v>
      </c>
      <c r="F13380" t="s">
        <v>201</v>
      </c>
      <c r="G13380" t="s">
        <v>203</v>
      </c>
      <c r="H13380" s="1">
        <v>2020</v>
      </c>
      <c r="I13380" s="2">
        <v>1710</v>
      </c>
      <c r="J13380" s="3">
        <v>5049</v>
      </c>
      <c r="K13380">
        <f>Table1[[#This Row],[Total Revenue + Open]]/Table1[[#This Row],[Qty]]</f>
        <v>2.9526315789473685</v>
      </c>
      <c r="L13380">
        <f>Table1[[#This Row],[Total Revenue + Open]]/Table1[[#This Row],[Qty]]</f>
        <v>2.9526315789473685</v>
      </c>
    </row>
    <row r="13381" spans="1:12" hidden="1">
      <c r="A13381" t="s">
        <v>710</v>
      </c>
      <c r="B13381" t="s">
        <v>351</v>
      </c>
      <c r="C13381" t="s">
        <v>351</v>
      </c>
      <c r="D13381" t="s">
        <v>755</v>
      </c>
      <c r="E13381" t="s">
        <v>15</v>
      </c>
      <c r="F13381" t="s">
        <v>201</v>
      </c>
      <c r="G13381" t="s">
        <v>203</v>
      </c>
      <c r="H13381" s="1">
        <v>2020</v>
      </c>
      <c r="I13381" s="2">
        <v>1510</v>
      </c>
      <c r="J13381" s="3">
        <v>4455</v>
      </c>
      <c r="K13381">
        <f>Table1[[#This Row],[Total Revenue + Open]]/Table1[[#This Row],[Qty]]</f>
        <v>2.9503311258278146</v>
      </c>
      <c r="L13381">
        <f>Table1[[#This Row],[Total Revenue + Open]]/Table1[[#This Row],[Qty]]</f>
        <v>2.9503311258278146</v>
      </c>
    </row>
    <row r="13382" spans="1:12" hidden="1">
      <c r="A13382" t="s">
        <v>710</v>
      </c>
      <c r="B13382" t="s">
        <v>351</v>
      </c>
      <c r="C13382" t="s">
        <v>351</v>
      </c>
      <c r="D13382" t="s">
        <v>755</v>
      </c>
      <c r="E13382" t="s">
        <v>15</v>
      </c>
      <c r="F13382" t="s">
        <v>201</v>
      </c>
      <c r="G13382" t="s">
        <v>203</v>
      </c>
      <c r="H13382" s="1">
        <v>2020</v>
      </c>
      <c r="I13382" s="2">
        <v>1005</v>
      </c>
      <c r="J13382" s="3">
        <v>2970</v>
      </c>
      <c r="K13382">
        <f>Table1[[#This Row],[Total Revenue + Open]]/Table1[[#This Row],[Qty]]</f>
        <v>2.955223880597015</v>
      </c>
      <c r="L13382">
        <f>Table1[[#This Row],[Total Revenue + Open]]/Table1[[#This Row],[Qty]]</f>
        <v>2.955223880597015</v>
      </c>
    </row>
    <row r="13383" spans="1:12" hidden="1">
      <c r="A13383" t="s">
        <v>710</v>
      </c>
      <c r="B13383" t="s">
        <v>351</v>
      </c>
      <c r="C13383" t="s">
        <v>351</v>
      </c>
      <c r="D13383" t="s">
        <v>755</v>
      </c>
      <c r="E13383" t="s">
        <v>15</v>
      </c>
      <c r="F13383" t="s">
        <v>201</v>
      </c>
      <c r="G13383" t="s">
        <v>203</v>
      </c>
      <c r="H13383" s="1">
        <v>2021</v>
      </c>
      <c r="I13383" s="2">
        <v>1005</v>
      </c>
      <c r="J13383" s="3">
        <v>2970</v>
      </c>
      <c r="K13383">
        <f>Table1[[#This Row],[Total Revenue + Open]]/Table1[[#This Row],[Qty]]</f>
        <v>2.955223880597015</v>
      </c>
      <c r="L13383">
        <f>Table1[[#This Row],[Total Revenue + Open]]/Table1[[#This Row],[Qty]]</f>
        <v>2.955223880597015</v>
      </c>
    </row>
    <row r="13384" spans="1:12" hidden="1">
      <c r="A13384" t="s">
        <v>710</v>
      </c>
      <c r="B13384" t="s">
        <v>351</v>
      </c>
      <c r="C13384" t="s">
        <v>351</v>
      </c>
      <c r="D13384" t="s">
        <v>755</v>
      </c>
      <c r="E13384" t="s">
        <v>15</v>
      </c>
      <c r="F13384" t="s">
        <v>201</v>
      </c>
      <c r="G13384" t="s">
        <v>203</v>
      </c>
      <c r="H13384" s="1">
        <v>2021</v>
      </c>
      <c r="I13384" s="2">
        <v>1005</v>
      </c>
      <c r="J13384" s="3">
        <v>2970</v>
      </c>
      <c r="K13384">
        <f>Table1[[#This Row],[Total Revenue + Open]]/Table1[[#This Row],[Qty]]</f>
        <v>2.955223880597015</v>
      </c>
      <c r="L13384">
        <f>Table1[[#This Row],[Total Revenue + Open]]/Table1[[#This Row],[Qty]]</f>
        <v>2.955223880597015</v>
      </c>
    </row>
    <row r="13385" spans="1:12" hidden="1">
      <c r="A13385" t="s">
        <v>710</v>
      </c>
      <c r="B13385" t="s">
        <v>351</v>
      </c>
      <c r="C13385" t="s">
        <v>351</v>
      </c>
      <c r="D13385" t="s">
        <v>755</v>
      </c>
      <c r="E13385" t="s">
        <v>15</v>
      </c>
      <c r="F13385" t="s">
        <v>201</v>
      </c>
      <c r="G13385" t="s">
        <v>203</v>
      </c>
      <c r="H13385" s="1">
        <v>2021</v>
      </c>
      <c r="I13385" s="2">
        <v>1510</v>
      </c>
      <c r="J13385" s="3">
        <v>4455</v>
      </c>
      <c r="K13385">
        <f>Table1[[#This Row],[Total Revenue + Open]]/Table1[[#This Row],[Qty]]</f>
        <v>2.9503311258278146</v>
      </c>
      <c r="L13385">
        <f>Table1[[#This Row],[Total Revenue + Open]]/Table1[[#This Row],[Qty]]</f>
        <v>2.9503311258278146</v>
      </c>
    </row>
    <row r="13386" spans="1:12" hidden="1">
      <c r="A13386" t="s">
        <v>710</v>
      </c>
      <c r="B13386" t="s">
        <v>351</v>
      </c>
      <c r="C13386" t="s">
        <v>351</v>
      </c>
      <c r="D13386" t="s">
        <v>755</v>
      </c>
      <c r="E13386" t="s">
        <v>15</v>
      </c>
      <c r="F13386" t="s">
        <v>201</v>
      </c>
      <c r="G13386" t="s">
        <v>203</v>
      </c>
      <c r="H13386" s="1">
        <v>2021</v>
      </c>
      <c r="I13386" s="2">
        <v>4020</v>
      </c>
      <c r="J13386" s="3">
        <v>11880</v>
      </c>
      <c r="K13386">
        <f>Table1[[#This Row],[Total Revenue + Open]]/Table1[[#This Row],[Qty]]</f>
        <v>2.955223880597015</v>
      </c>
      <c r="L13386">
        <f>Table1[[#This Row],[Total Revenue + Open]]/Table1[[#This Row],[Qty]]</f>
        <v>2.955223880597015</v>
      </c>
    </row>
    <row r="13387" spans="1:12" hidden="1">
      <c r="A13387" t="s">
        <v>710</v>
      </c>
      <c r="B13387" t="s">
        <v>351</v>
      </c>
      <c r="C13387" t="s">
        <v>351</v>
      </c>
      <c r="D13387" t="s">
        <v>755</v>
      </c>
      <c r="E13387" t="s">
        <v>15</v>
      </c>
      <c r="F13387" t="s">
        <v>201</v>
      </c>
      <c r="G13387" t="s">
        <v>203</v>
      </c>
      <c r="H13387" s="1">
        <v>2021</v>
      </c>
      <c r="I13387" s="2">
        <v>2010</v>
      </c>
      <c r="J13387" s="3">
        <v>5940</v>
      </c>
      <c r="K13387">
        <f>Table1[[#This Row],[Total Revenue + Open]]/Table1[[#This Row],[Qty]]</f>
        <v>2.955223880597015</v>
      </c>
      <c r="L13387">
        <f>Table1[[#This Row],[Total Revenue + Open]]/Table1[[#This Row],[Qty]]</f>
        <v>2.955223880597015</v>
      </c>
    </row>
    <row r="13388" spans="1:12" hidden="1">
      <c r="A13388" t="s">
        <v>710</v>
      </c>
      <c r="B13388" t="s">
        <v>351</v>
      </c>
      <c r="C13388" t="s">
        <v>351</v>
      </c>
      <c r="D13388" t="s">
        <v>755</v>
      </c>
      <c r="E13388" t="s">
        <v>15</v>
      </c>
      <c r="F13388" t="s">
        <v>201</v>
      </c>
      <c r="G13388" t="s">
        <v>203</v>
      </c>
      <c r="H13388" s="1">
        <v>2021</v>
      </c>
      <c r="I13388" s="2">
        <v>5530</v>
      </c>
      <c r="J13388" s="3">
        <v>16335</v>
      </c>
      <c r="K13388">
        <f>Table1[[#This Row],[Total Revenue + Open]]/Table1[[#This Row],[Qty]]</f>
        <v>2.953887884267631</v>
      </c>
      <c r="L13388">
        <f>Table1[[#This Row],[Total Revenue + Open]]/Table1[[#This Row],[Qty]]</f>
        <v>2.953887884267631</v>
      </c>
    </row>
    <row r="13389" spans="1:12" hidden="1">
      <c r="A13389" t="s">
        <v>710</v>
      </c>
      <c r="B13389" t="s">
        <v>351</v>
      </c>
      <c r="C13389" t="s">
        <v>351</v>
      </c>
      <c r="D13389" t="s">
        <v>755</v>
      </c>
      <c r="E13389" t="s">
        <v>15</v>
      </c>
      <c r="F13389" t="s">
        <v>201</v>
      </c>
      <c r="G13389" t="s">
        <v>203</v>
      </c>
      <c r="H13389" s="1">
        <v>2021</v>
      </c>
      <c r="I13389" s="2">
        <v>2010</v>
      </c>
      <c r="J13389" s="3">
        <v>5940</v>
      </c>
      <c r="K13389">
        <f>Table1[[#This Row],[Total Revenue + Open]]/Table1[[#This Row],[Qty]]</f>
        <v>2.955223880597015</v>
      </c>
      <c r="L13389">
        <f>Table1[[#This Row],[Total Revenue + Open]]/Table1[[#This Row],[Qty]]</f>
        <v>2.955223880597015</v>
      </c>
    </row>
    <row r="13390" spans="1:12" hidden="1">
      <c r="A13390" t="s">
        <v>710</v>
      </c>
      <c r="B13390" t="s">
        <v>351</v>
      </c>
      <c r="C13390" t="s">
        <v>351</v>
      </c>
      <c r="D13390" t="s">
        <v>755</v>
      </c>
      <c r="E13390" t="s">
        <v>15</v>
      </c>
      <c r="F13390" t="s">
        <v>201</v>
      </c>
      <c r="G13390" t="s">
        <v>203</v>
      </c>
      <c r="H13390" s="1">
        <v>2022</v>
      </c>
      <c r="I13390" s="2">
        <v>9855</v>
      </c>
      <c r="J13390" s="3">
        <v>29106</v>
      </c>
      <c r="K13390">
        <f>Table1[[#This Row],[Total Revenue + Open]]/Table1[[#This Row],[Qty]]</f>
        <v>2.9534246575342467</v>
      </c>
      <c r="L13390">
        <f>Table1[[#This Row],[Total Revenue + Open]]/Table1[[#This Row],[Qty]]</f>
        <v>2.9534246575342467</v>
      </c>
    </row>
    <row r="13391" spans="1:12" hidden="1">
      <c r="A13391" t="s">
        <v>710</v>
      </c>
      <c r="B13391" t="s">
        <v>351</v>
      </c>
      <c r="C13391" t="s">
        <v>351</v>
      </c>
      <c r="D13391" t="s">
        <v>755</v>
      </c>
      <c r="E13391" t="s">
        <v>15</v>
      </c>
      <c r="F13391" t="s">
        <v>201</v>
      </c>
      <c r="G13391" t="s">
        <v>203</v>
      </c>
      <c r="H13391" s="1">
        <v>2022</v>
      </c>
      <c r="I13391" s="2">
        <v>3520</v>
      </c>
      <c r="J13391" s="3">
        <v>10395</v>
      </c>
      <c r="K13391">
        <f>Table1[[#This Row],[Total Revenue + Open]]/Table1[[#This Row],[Qty]]</f>
        <v>2.953125</v>
      </c>
      <c r="L13391">
        <f>Table1[[#This Row],[Total Revenue + Open]]/Table1[[#This Row],[Qty]]</f>
        <v>2.953125</v>
      </c>
    </row>
    <row r="13392" spans="1:12" hidden="1">
      <c r="A13392" t="s">
        <v>710</v>
      </c>
      <c r="B13392" t="s">
        <v>351</v>
      </c>
      <c r="C13392" t="s">
        <v>351</v>
      </c>
      <c r="D13392" t="s">
        <v>755</v>
      </c>
      <c r="E13392" t="s">
        <v>15</v>
      </c>
      <c r="F13392" t="s">
        <v>201</v>
      </c>
      <c r="G13392" t="s">
        <v>203</v>
      </c>
      <c r="H13392" s="1">
        <v>2022</v>
      </c>
      <c r="I13392" s="2">
        <v>4780</v>
      </c>
      <c r="J13392" s="3">
        <v>14107.5</v>
      </c>
      <c r="K13392">
        <f>Table1[[#This Row],[Total Revenue + Open]]/Table1[[#This Row],[Qty]]</f>
        <v>2.9513598326359833</v>
      </c>
      <c r="L13392">
        <f>Table1[[#This Row],[Total Revenue + Open]]/Table1[[#This Row],[Qty]]</f>
        <v>2.9513598326359833</v>
      </c>
    </row>
    <row r="13393" spans="1:12" hidden="1">
      <c r="A13393" t="s">
        <v>710</v>
      </c>
      <c r="B13393" t="s">
        <v>351</v>
      </c>
      <c r="C13393" t="s">
        <v>351</v>
      </c>
      <c r="D13393" t="s">
        <v>755</v>
      </c>
      <c r="E13393" t="s">
        <v>15</v>
      </c>
      <c r="F13393" t="s">
        <v>201</v>
      </c>
      <c r="G13393" t="s">
        <v>203</v>
      </c>
      <c r="H13393" s="1">
        <v>2022</v>
      </c>
      <c r="I13393" s="2">
        <v>7615</v>
      </c>
      <c r="J13393" s="3">
        <v>22497.75</v>
      </c>
      <c r="K13393">
        <f>Table1[[#This Row],[Total Revenue + Open]]/Table1[[#This Row],[Qty]]</f>
        <v>2.9543992120814182</v>
      </c>
      <c r="L13393">
        <f>Table1[[#This Row],[Total Revenue + Open]]/Table1[[#This Row],[Qty]]</f>
        <v>2.9543992120814182</v>
      </c>
    </row>
    <row r="13394" spans="1:12" hidden="1">
      <c r="A13394" t="s">
        <v>710</v>
      </c>
      <c r="B13394" t="s">
        <v>351</v>
      </c>
      <c r="C13394" t="s">
        <v>351</v>
      </c>
      <c r="D13394" t="s">
        <v>755</v>
      </c>
      <c r="E13394" t="s">
        <v>15</v>
      </c>
      <c r="F13394" t="s">
        <v>201</v>
      </c>
      <c r="G13394" t="s">
        <v>203</v>
      </c>
      <c r="H13394" s="1">
        <v>2022</v>
      </c>
      <c r="I13394" s="2">
        <v>3015</v>
      </c>
      <c r="J13394" s="3">
        <v>8910</v>
      </c>
      <c r="K13394">
        <f>Table1[[#This Row],[Total Revenue + Open]]/Table1[[#This Row],[Qty]]</f>
        <v>2.955223880597015</v>
      </c>
      <c r="L13394">
        <f>Table1[[#This Row],[Total Revenue + Open]]/Table1[[#This Row],[Qty]]</f>
        <v>2.955223880597015</v>
      </c>
    </row>
    <row r="13395" spans="1:12" hidden="1">
      <c r="A13395" t="s">
        <v>710</v>
      </c>
      <c r="B13395" t="s">
        <v>351</v>
      </c>
      <c r="C13395" t="s">
        <v>351</v>
      </c>
      <c r="D13395" t="s">
        <v>755</v>
      </c>
      <c r="E13395" t="s">
        <v>15</v>
      </c>
      <c r="F13395" t="s">
        <v>201</v>
      </c>
      <c r="G13395" t="s">
        <v>203</v>
      </c>
      <c r="H13395" s="1">
        <v>2022</v>
      </c>
      <c r="I13395" s="2">
        <v>12565</v>
      </c>
      <c r="J13395" s="3">
        <v>37125</v>
      </c>
      <c r="K13395">
        <f>Table1[[#This Row],[Total Revenue + Open]]/Table1[[#This Row],[Qty]]</f>
        <v>2.9546358933545562</v>
      </c>
      <c r="L13395">
        <f>Table1[[#This Row],[Total Revenue + Open]]/Table1[[#This Row],[Qty]]</f>
        <v>2.9546358933545562</v>
      </c>
    </row>
    <row r="13396" spans="1:12" hidden="1">
      <c r="A13396" t="s">
        <v>710</v>
      </c>
      <c r="B13396" t="s">
        <v>351</v>
      </c>
      <c r="C13396" t="s">
        <v>351</v>
      </c>
      <c r="D13396" t="s">
        <v>755</v>
      </c>
      <c r="E13396" t="s">
        <v>15</v>
      </c>
      <c r="F13396" t="s">
        <v>201</v>
      </c>
      <c r="G13396" t="s">
        <v>203</v>
      </c>
      <c r="H13396" s="1">
        <v>2022</v>
      </c>
      <c r="I13396" s="2">
        <v>7540</v>
      </c>
      <c r="J13396" s="3">
        <v>22275</v>
      </c>
      <c r="K13396">
        <f>Table1[[#This Row],[Total Revenue + Open]]/Table1[[#This Row],[Qty]]</f>
        <v>2.9542440318302385</v>
      </c>
      <c r="L13396">
        <f>Table1[[#This Row],[Total Revenue + Open]]/Table1[[#This Row],[Qty]]</f>
        <v>2.9542440318302385</v>
      </c>
    </row>
    <row r="13397" spans="1:12" hidden="1">
      <c r="A13397" t="s">
        <v>710</v>
      </c>
      <c r="B13397" t="s">
        <v>351</v>
      </c>
      <c r="C13397" t="s">
        <v>351</v>
      </c>
      <c r="D13397" t="s">
        <v>755</v>
      </c>
      <c r="E13397" t="s">
        <v>15</v>
      </c>
      <c r="F13397" t="s">
        <v>201</v>
      </c>
      <c r="G13397" t="s">
        <v>203</v>
      </c>
      <c r="H13397" s="1">
        <v>2022</v>
      </c>
      <c r="I13397" s="2">
        <v>11285</v>
      </c>
      <c r="J13397" s="3">
        <v>33338.25</v>
      </c>
      <c r="K13397">
        <f>Table1[[#This Row],[Total Revenue + Open]]/Table1[[#This Row],[Qty]]</f>
        <v>2.9542091271599467</v>
      </c>
      <c r="L13397">
        <f>Table1[[#This Row],[Total Revenue + Open]]/Table1[[#This Row],[Qty]]</f>
        <v>2.9542091271599467</v>
      </c>
    </row>
    <row r="13398" spans="1:12" hidden="1">
      <c r="A13398" t="s">
        <v>710</v>
      </c>
      <c r="B13398" t="s">
        <v>351</v>
      </c>
      <c r="C13398" t="s">
        <v>351</v>
      </c>
      <c r="D13398" t="s">
        <v>755</v>
      </c>
      <c r="E13398" t="s">
        <v>15</v>
      </c>
      <c r="F13398" t="s">
        <v>201</v>
      </c>
      <c r="G13398" t="s">
        <v>203</v>
      </c>
      <c r="H13398" s="1">
        <v>2021</v>
      </c>
      <c r="I13398" s="2">
        <v>200</v>
      </c>
      <c r="J13398" s="3">
        <v>598</v>
      </c>
      <c r="K13398">
        <f>Table1[[#This Row],[Total Revenue + Open]]/Table1[[#This Row],[Qty]]</f>
        <v>2.99</v>
      </c>
      <c r="L13398">
        <f>Table1[[#This Row],[Total Revenue + Open]]/Table1[[#This Row],[Qty]]</f>
        <v>2.99</v>
      </c>
    </row>
    <row r="13399" spans="1:12" hidden="1">
      <c r="A13399" t="s">
        <v>710</v>
      </c>
      <c r="B13399" t="s">
        <v>351</v>
      </c>
      <c r="C13399" t="s">
        <v>351</v>
      </c>
      <c r="D13399" t="s">
        <v>755</v>
      </c>
      <c r="E13399" t="s">
        <v>15</v>
      </c>
      <c r="F13399" t="s">
        <v>201</v>
      </c>
      <c r="G13399" t="s">
        <v>203</v>
      </c>
      <c r="H13399" s="1">
        <v>2022</v>
      </c>
      <c r="I13399" s="2">
        <v>200</v>
      </c>
      <c r="J13399" s="3">
        <v>598</v>
      </c>
      <c r="K13399">
        <f>Table1[[#This Row],[Total Revenue + Open]]/Table1[[#This Row],[Qty]]</f>
        <v>2.99</v>
      </c>
      <c r="L13399">
        <f>Table1[[#This Row],[Total Revenue + Open]]/Table1[[#This Row],[Qty]]</f>
        <v>2.99</v>
      </c>
    </row>
    <row r="13400" spans="1:12" hidden="1">
      <c r="A13400" t="s">
        <v>710</v>
      </c>
      <c r="B13400" t="s">
        <v>351</v>
      </c>
      <c r="C13400" t="s">
        <v>351</v>
      </c>
      <c r="D13400" t="s">
        <v>755</v>
      </c>
      <c r="E13400" t="s">
        <v>15</v>
      </c>
      <c r="F13400" t="s">
        <v>201</v>
      </c>
      <c r="G13400" t="s">
        <v>203</v>
      </c>
      <c r="H13400" s="1">
        <v>2022</v>
      </c>
      <c r="I13400" s="2">
        <v>325</v>
      </c>
      <c r="J13400" s="3">
        <v>971.75</v>
      </c>
      <c r="K13400">
        <f>Table1[[#This Row],[Total Revenue + Open]]/Table1[[#This Row],[Qty]]</f>
        <v>2.99</v>
      </c>
      <c r="L13400">
        <f>Table1[[#This Row],[Total Revenue + Open]]/Table1[[#This Row],[Qty]]</f>
        <v>2.99</v>
      </c>
    </row>
    <row r="13401" spans="1:12" hidden="1">
      <c r="A13401" t="s">
        <v>710</v>
      </c>
      <c r="B13401" t="s">
        <v>351</v>
      </c>
      <c r="C13401" t="s">
        <v>351</v>
      </c>
      <c r="D13401" t="s">
        <v>755</v>
      </c>
      <c r="E13401" t="s">
        <v>15</v>
      </c>
      <c r="F13401" t="s">
        <v>201</v>
      </c>
      <c r="G13401" t="s">
        <v>203</v>
      </c>
      <c r="H13401" s="1">
        <v>2022</v>
      </c>
      <c r="I13401" s="2">
        <v>100</v>
      </c>
      <c r="J13401" s="3">
        <v>299</v>
      </c>
      <c r="K13401">
        <f>Table1[[#This Row],[Total Revenue + Open]]/Table1[[#This Row],[Qty]]</f>
        <v>2.99</v>
      </c>
      <c r="L13401">
        <f>Table1[[#This Row],[Total Revenue + Open]]/Table1[[#This Row],[Qty]]</f>
        <v>2.99</v>
      </c>
    </row>
    <row r="13402" spans="1:12" hidden="1">
      <c r="A13402" t="s">
        <v>710</v>
      </c>
      <c r="B13402" t="s">
        <v>351</v>
      </c>
      <c r="C13402" t="s">
        <v>351</v>
      </c>
      <c r="D13402" t="s">
        <v>755</v>
      </c>
      <c r="E13402" t="s">
        <v>15</v>
      </c>
      <c r="F13402" t="s">
        <v>201</v>
      </c>
      <c r="G13402" t="s">
        <v>203</v>
      </c>
      <c r="H13402" s="1">
        <v>2021</v>
      </c>
      <c r="I13402" s="2">
        <v>200</v>
      </c>
      <c r="J13402" s="3">
        <v>598</v>
      </c>
      <c r="K13402">
        <f>Table1[[#This Row],[Total Revenue + Open]]/Table1[[#This Row],[Qty]]</f>
        <v>2.99</v>
      </c>
      <c r="L13402">
        <f>Table1[[#This Row],[Total Revenue + Open]]/Table1[[#This Row],[Qty]]</f>
        <v>2.99</v>
      </c>
    </row>
    <row r="13403" spans="1:12" hidden="1">
      <c r="A13403" t="s">
        <v>710</v>
      </c>
      <c r="B13403" t="s">
        <v>351</v>
      </c>
      <c r="C13403" t="s">
        <v>351</v>
      </c>
      <c r="D13403" t="s">
        <v>755</v>
      </c>
      <c r="E13403" t="s">
        <v>15</v>
      </c>
      <c r="F13403" t="s">
        <v>201</v>
      </c>
      <c r="G13403" t="s">
        <v>203</v>
      </c>
      <c r="H13403" s="1">
        <v>2022</v>
      </c>
      <c r="I13403" s="2">
        <v>725</v>
      </c>
      <c r="J13403" s="3">
        <v>2167.75</v>
      </c>
      <c r="K13403">
        <f>Table1[[#This Row],[Total Revenue + Open]]/Table1[[#This Row],[Qty]]</f>
        <v>2.99</v>
      </c>
      <c r="L13403">
        <f>Table1[[#This Row],[Total Revenue + Open]]/Table1[[#This Row],[Qty]]</f>
        <v>2.99</v>
      </c>
    </row>
    <row r="13404" spans="1:12" hidden="1">
      <c r="A13404" t="s">
        <v>710</v>
      </c>
      <c r="B13404" t="s">
        <v>351</v>
      </c>
      <c r="C13404" t="s">
        <v>351</v>
      </c>
      <c r="D13404" t="s">
        <v>755</v>
      </c>
      <c r="E13404" t="s">
        <v>15</v>
      </c>
      <c r="F13404" t="s">
        <v>201</v>
      </c>
      <c r="G13404" t="s">
        <v>203</v>
      </c>
      <c r="H13404" s="1">
        <v>2022</v>
      </c>
      <c r="I13404" s="2">
        <v>350</v>
      </c>
      <c r="J13404" s="3">
        <v>1046.5</v>
      </c>
      <c r="K13404">
        <f>Table1[[#This Row],[Total Revenue + Open]]/Table1[[#This Row],[Qty]]</f>
        <v>2.99</v>
      </c>
      <c r="L13404">
        <f>Table1[[#This Row],[Total Revenue + Open]]/Table1[[#This Row],[Qty]]</f>
        <v>2.99</v>
      </c>
    </row>
    <row r="13405" spans="1:12" hidden="1">
      <c r="A13405" t="s">
        <v>710</v>
      </c>
      <c r="B13405" t="s">
        <v>351</v>
      </c>
      <c r="C13405" t="s">
        <v>351</v>
      </c>
      <c r="D13405" t="s">
        <v>755</v>
      </c>
      <c r="E13405" t="s">
        <v>15</v>
      </c>
      <c r="F13405" t="s">
        <v>201</v>
      </c>
      <c r="G13405" t="s">
        <v>203</v>
      </c>
      <c r="H13405" s="1">
        <v>2022</v>
      </c>
      <c r="I13405" s="2">
        <v>925</v>
      </c>
      <c r="J13405" s="3">
        <v>2765.75</v>
      </c>
      <c r="K13405">
        <f>Table1[[#This Row],[Total Revenue + Open]]/Table1[[#This Row],[Qty]]</f>
        <v>2.99</v>
      </c>
      <c r="L13405">
        <f>Table1[[#This Row],[Total Revenue + Open]]/Table1[[#This Row],[Qty]]</f>
        <v>2.99</v>
      </c>
    </row>
    <row r="13406" spans="1:12" hidden="1">
      <c r="A13406" t="s">
        <v>710</v>
      </c>
      <c r="B13406" t="s">
        <v>351</v>
      </c>
      <c r="C13406" t="s">
        <v>351</v>
      </c>
      <c r="D13406" t="s">
        <v>755</v>
      </c>
      <c r="E13406" t="s">
        <v>15</v>
      </c>
      <c r="F13406" t="s">
        <v>201</v>
      </c>
      <c r="G13406" t="s">
        <v>203</v>
      </c>
      <c r="H13406" s="1">
        <v>2022</v>
      </c>
      <c r="I13406" s="2">
        <v>1205</v>
      </c>
      <c r="J13406" s="3">
        <v>3588</v>
      </c>
      <c r="K13406">
        <f>Table1[[#This Row],[Total Revenue + Open]]/Table1[[#This Row],[Qty]]</f>
        <v>2.9775933609958507</v>
      </c>
      <c r="L13406">
        <f>Table1[[#This Row],[Total Revenue + Open]]/Table1[[#This Row],[Qty]]</f>
        <v>2.9775933609958507</v>
      </c>
    </row>
    <row r="13407" spans="1:12" hidden="1">
      <c r="A13407" t="s">
        <v>710</v>
      </c>
      <c r="B13407" t="s">
        <v>351</v>
      </c>
      <c r="C13407" t="s">
        <v>351</v>
      </c>
      <c r="D13407" t="s">
        <v>755</v>
      </c>
      <c r="E13407" t="s">
        <v>15</v>
      </c>
      <c r="F13407" t="s">
        <v>201</v>
      </c>
      <c r="G13407" t="s">
        <v>203</v>
      </c>
      <c r="H13407" s="1">
        <v>2022</v>
      </c>
      <c r="I13407" s="2">
        <v>2140</v>
      </c>
      <c r="J13407" s="3">
        <v>6353.75</v>
      </c>
      <c r="K13407">
        <f>Table1[[#This Row],[Total Revenue + Open]]/Table1[[#This Row],[Qty]]</f>
        <v>2.9690420560747666</v>
      </c>
      <c r="L13407">
        <f>Table1[[#This Row],[Total Revenue + Open]]/Table1[[#This Row],[Qty]]</f>
        <v>2.9690420560747666</v>
      </c>
    </row>
    <row r="13408" spans="1:12" hidden="1">
      <c r="A13408" t="s">
        <v>710</v>
      </c>
      <c r="B13408" t="s">
        <v>351</v>
      </c>
      <c r="C13408" t="s">
        <v>351</v>
      </c>
      <c r="D13408" t="s">
        <v>755</v>
      </c>
      <c r="E13408" t="s">
        <v>15</v>
      </c>
      <c r="F13408" t="s">
        <v>201</v>
      </c>
      <c r="G13408" t="s">
        <v>203</v>
      </c>
      <c r="H13408" s="1">
        <v>2022</v>
      </c>
      <c r="I13408" s="2">
        <v>800</v>
      </c>
      <c r="J13408" s="3">
        <v>2392</v>
      </c>
      <c r="K13408">
        <f>Table1[[#This Row],[Total Revenue + Open]]/Table1[[#This Row],[Qty]]</f>
        <v>2.99</v>
      </c>
      <c r="L13408">
        <f>Table1[[#This Row],[Total Revenue + Open]]/Table1[[#This Row],[Qty]]</f>
        <v>2.99</v>
      </c>
    </row>
    <row r="13409" spans="1:12" hidden="1">
      <c r="A13409" t="s">
        <v>710</v>
      </c>
      <c r="B13409" t="s">
        <v>351</v>
      </c>
      <c r="C13409" t="s">
        <v>351</v>
      </c>
      <c r="D13409" t="s">
        <v>755</v>
      </c>
      <c r="E13409" t="s">
        <v>15</v>
      </c>
      <c r="F13409" t="s">
        <v>201</v>
      </c>
      <c r="G13409" t="s">
        <v>203</v>
      </c>
      <c r="H13409" s="1">
        <v>2022</v>
      </c>
      <c r="I13409" s="2">
        <v>500</v>
      </c>
      <c r="J13409" s="3">
        <v>1495</v>
      </c>
      <c r="K13409">
        <f>Table1[[#This Row],[Total Revenue + Open]]/Table1[[#This Row],[Qty]]</f>
        <v>2.99</v>
      </c>
      <c r="L13409">
        <f>Table1[[#This Row],[Total Revenue + Open]]/Table1[[#This Row],[Qty]]</f>
        <v>2.99</v>
      </c>
    </row>
    <row r="13410" spans="1:12" hidden="1">
      <c r="A13410" t="s">
        <v>710</v>
      </c>
      <c r="B13410" t="s">
        <v>351</v>
      </c>
      <c r="C13410" t="s">
        <v>351</v>
      </c>
      <c r="D13410" t="s">
        <v>755</v>
      </c>
      <c r="E13410" t="s">
        <v>15</v>
      </c>
      <c r="F13410" t="s">
        <v>201</v>
      </c>
      <c r="G13410" t="s">
        <v>203</v>
      </c>
      <c r="H13410" s="1">
        <v>2021</v>
      </c>
      <c r="I13410" s="2">
        <v>300</v>
      </c>
      <c r="J13410" s="3">
        <v>897</v>
      </c>
      <c r="K13410">
        <f>Table1[[#This Row],[Total Revenue + Open]]/Table1[[#This Row],[Qty]]</f>
        <v>2.99</v>
      </c>
      <c r="L13410">
        <f>Table1[[#This Row],[Total Revenue + Open]]/Table1[[#This Row],[Qty]]</f>
        <v>2.99</v>
      </c>
    </row>
    <row r="13411" spans="1:12" hidden="1">
      <c r="A13411" t="s">
        <v>710</v>
      </c>
      <c r="B13411" t="s">
        <v>351</v>
      </c>
      <c r="C13411" t="s">
        <v>351</v>
      </c>
      <c r="D13411" t="s">
        <v>755</v>
      </c>
      <c r="E13411" t="s">
        <v>15</v>
      </c>
      <c r="F13411" t="s">
        <v>201</v>
      </c>
      <c r="G13411" t="s">
        <v>203</v>
      </c>
      <c r="H13411" s="1">
        <v>2021</v>
      </c>
      <c r="I13411" s="2">
        <v>200</v>
      </c>
      <c r="J13411" s="3">
        <v>598</v>
      </c>
      <c r="K13411">
        <f>Table1[[#This Row],[Total Revenue + Open]]/Table1[[#This Row],[Qty]]</f>
        <v>2.99</v>
      </c>
      <c r="L13411">
        <f>Table1[[#This Row],[Total Revenue + Open]]/Table1[[#This Row],[Qty]]</f>
        <v>2.99</v>
      </c>
    </row>
    <row r="13412" spans="1:12" hidden="1">
      <c r="A13412" t="s">
        <v>710</v>
      </c>
      <c r="B13412" t="s">
        <v>351</v>
      </c>
      <c r="C13412" t="s">
        <v>351</v>
      </c>
      <c r="D13412" t="s">
        <v>755</v>
      </c>
      <c r="E13412" t="s">
        <v>15</v>
      </c>
      <c r="F13412" t="s">
        <v>201</v>
      </c>
      <c r="G13412" t="s">
        <v>203</v>
      </c>
      <c r="H13412" s="1">
        <v>2021</v>
      </c>
      <c r="I13412" s="2">
        <v>500</v>
      </c>
      <c r="J13412" s="3">
        <v>1495</v>
      </c>
      <c r="K13412">
        <f>Table1[[#This Row],[Total Revenue + Open]]/Table1[[#This Row],[Qty]]</f>
        <v>2.99</v>
      </c>
      <c r="L13412">
        <f>Table1[[#This Row],[Total Revenue + Open]]/Table1[[#This Row],[Qty]]</f>
        <v>2.99</v>
      </c>
    </row>
    <row r="13413" spans="1:12" hidden="1">
      <c r="A13413" t="s">
        <v>710</v>
      </c>
      <c r="B13413" t="s">
        <v>351</v>
      </c>
      <c r="C13413" t="s">
        <v>351</v>
      </c>
      <c r="D13413" t="s">
        <v>755</v>
      </c>
      <c r="E13413" t="s">
        <v>15</v>
      </c>
      <c r="F13413" t="s">
        <v>201</v>
      </c>
      <c r="G13413" t="s">
        <v>203</v>
      </c>
      <c r="H13413" s="1">
        <v>2021</v>
      </c>
      <c r="I13413" s="2">
        <v>300</v>
      </c>
      <c r="J13413" s="3">
        <v>897</v>
      </c>
      <c r="K13413">
        <f>Table1[[#This Row],[Total Revenue + Open]]/Table1[[#This Row],[Qty]]</f>
        <v>2.99</v>
      </c>
      <c r="L13413">
        <f>Table1[[#This Row],[Total Revenue + Open]]/Table1[[#This Row],[Qty]]</f>
        <v>2.99</v>
      </c>
    </row>
    <row r="13414" spans="1:12" hidden="1">
      <c r="A13414" t="s">
        <v>710</v>
      </c>
      <c r="B13414" t="s">
        <v>351</v>
      </c>
      <c r="C13414" t="s">
        <v>351</v>
      </c>
      <c r="D13414" t="s">
        <v>755</v>
      </c>
      <c r="E13414" t="s">
        <v>15</v>
      </c>
      <c r="F13414" t="s">
        <v>201</v>
      </c>
      <c r="G13414" t="s">
        <v>203</v>
      </c>
      <c r="H13414" s="1">
        <v>2022</v>
      </c>
      <c r="I13414" s="2">
        <v>400</v>
      </c>
      <c r="J13414" s="3">
        <v>1196</v>
      </c>
      <c r="K13414">
        <f>Table1[[#This Row],[Total Revenue + Open]]/Table1[[#This Row],[Qty]]</f>
        <v>2.99</v>
      </c>
      <c r="L13414">
        <f>Table1[[#This Row],[Total Revenue + Open]]/Table1[[#This Row],[Qty]]</f>
        <v>2.99</v>
      </c>
    </row>
    <row r="13415" spans="1:12" hidden="1">
      <c r="A13415" t="s">
        <v>710</v>
      </c>
      <c r="B13415" t="s">
        <v>351</v>
      </c>
      <c r="C13415" t="s">
        <v>351</v>
      </c>
      <c r="D13415" t="s">
        <v>755</v>
      </c>
      <c r="E13415" t="s">
        <v>15</v>
      </c>
      <c r="F13415" t="s">
        <v>201</v>
      </c>
      <c r="G13415" t="s">
        <v>203</v>
      </c>
      <c r="H13415" s="1">
        <v>2022</v>
      </c>
      <c r="I13415" s="2">
        <v>300</v>
      </c>
      <c r="J13415" s="3">
        <v>897</v>
      </c>
      <c r="K13415">
        <f>Table1[[#This Row],[Total Revenue + Open]]/Table1[[#This Row],[Qty]]</f>
        <v>2.99</v>
      </c>
      <c r="L13415">
        <f>Table1[[#This Row],[Total Revenue + Open]]/Table1[[#This Row],[Qty]]</f>
        <v>2.99</v>
      </c>
    </row>
    <row r="13416" spans="1:12" hidden="1">
      <c r="A13416" t="s">
        <v>710</v>
      </c>
      <c r="B13416" t="s">
        <v>351</v>
      </c>
      <c r="C13416" t="s">
        <v>351</v>
      </c>
      <c r="D13416" t="s">
        <v>755</v>
      </c>
      <c r="E13416" t="s">
        <v>15</v>
      </c>
      <c r="F13416" t="s">
        <v>201</v>
      </c>
      <c r="G13416" t="s">
        <v>203</v>
      </c>
      <c r="H13416" s="1">
        <v>2022</v>
      </c>
      <c r="I13416" s="2">
        <v>500</v>
      </c>
      <c r="J13416" s="3">
        <v>1495</v>
      </c>
      <c r="K13416">
        <f>Table1[[#This Row],[Total Revenue + Open]]/Table1[[#This Row],[Qty]]</f>
        <v>2.99</v>
      </c>
      <c r="L13416">
        <f>Table1[[#This Row],[Total Revenue + Open]]/Table1[[#This Row],[Qty]]</f>
        <v>2.99</v>
      </c>
    </row>
    <row r="13417" spans="1:12" hidden="1">
      <c r="A13417" t="s">
        <v>710</v>
      </c>
      <c r="B13417" t="s">
        <v>351</v>
      </c>
      <c r="C13417" t="s">
        <v>351</v>
      </c>
      <c r="D13417" t="s">
        <v>755</v>
      </c>
      <c r="E13417" t="s">
        <v>15</v>
      </c>
      <c r="F13417" t="s">
        <v>204</v>
      </c>
      <c r="G13417" t="s">
        <v>205</v>
      </c>
      <c r="H13417" s="1">
        <v>2022</v>
      </c>
      <c r="I13417" s="2">
        <v>100</v>
      </c>
      <c r="J13417" s="3">
        <v>272</v>
      </c>
      <c r="K13417">
        <f>Table1[[#This Row],[Total Revenue + Open]]/Table1[[#This Row],[Qty]]</f>
        <v>2.72</v>
      </c>
      <c r="L13417">
        <f>Table1[[#This Row],[Total Revenue + Open]]/Table1[[#This Row],[Qty]]</f>
        <v>2.72</v>
      </c>
    </row>
    <row r="13418" spans="1:12" hidden="1">
      <c r="A13418" t="s">
        <v>710</v>
      </c>
      <c r="B13418" t="s">
        <v>351</v>
      </c>
      <c r="C13418" t="s">
        <v>351</v>
      </c>
      <c r="D13418" t="s">
        <v>755</v>
      </c>
      <c r="E13418" t="s">
        <v>15</v>
      </c>
      <c r="F13418" t="s">
        <v>204</v>
      </c>
      <c r="G13418" t="s">
        <v>205</v>
      </c>
      <c r="H13418" s="1">
        <v>2022</v>
      </c>
      <c r="I13418" s="2">
        <v>500</v>
      </c>
      <c r="J13418" s="3">
        <v>1360</v>
      </c>
      <c r="K13418">
        <f>Table1[[#This Row],[Total Revenue + Open]]/Table1[[#This Row],[Qty]]</f>
        <v>2.72</v>
      </c>
      <c r="L13418">
        <f>Table1[[#This Row],[Total Revenue + Open]]/Table1[[#This Row],[Qty]]</f>
        <v>2.72</v>
      </c>
    </row>
    <row r="13419" spans="1:12" hidden="1">
      <c r="A13419" t="s">
        <v>710</v>
      </c>
      <c r="B13419" t="s">
        <v>351</v>
      </c>
      <c r="C13419" t="s">
        <v>351</v>
      </c>
      <c r="D13419" t="s">
        <v>755</v>
      </c>
      <c r="E13419" t="s">
        <v>15</v>
      </c>
      <c r="F13419" t="s">
        <v>204</v>
      </c>
      <c r="G13419" t="s">
        <v>206</v>
      </c>
      <c r="H13419" s="1">
        <v>2022</v>
      </c>
      <c r="I13419" s="2">
        <v>100</v>
      </c>
      <c r="J13419" s="3">
        <v>272</v>
      </c>
      <c r="K13419">
        <f>Table1[[#This Row],[Total Revenue + Open]]/Table1[[#This Row],[Qty]]</f>
        <v>2.72</v>
      </c>
      <c r="L13419">
        <f>Table1[[#This Row],[Total Revenue + Open]]/Table1[[#This Row],[Qty]]</f>
        <v>2.72</v>
      </c>
    </row>
    <row r="13420" spans="1:12" hidden="1">
      <c r="A13420" t="s">
        <v>710</v>
      </c>
      <c r="B13420" t="s">
        <v>351</v>
      </c>
      <c r="C13420" t="s">
        <v>351</v>
      </c>
      <c r="D13420" t="s">
        <v>755</v>
      </c>
      <c r="E13420" t="s">
        <v>15</v>
      </c>
      <c r="F13420" t="s">
        <v>204</v>
      </c>
      <c r="G13420" t="s">
        <v>206</v>
      </c>
      <c r="H13420" s="1">
        <v>2022</v>
      </c>
      <c r="I13420" s="2">
        <v>500</v>
      </c>
      <c r="J13420" s="3">
        <v>1360</v>
      </c>
      <c r="K13420">
        <f>Table1[[#This Row],[Total Revenue + Open]]/Table1[[#This Row],[Qty]]</f>
        <v>2.72</v>
      </c>
      <c r="L13420">
        <f>Table1[[#This Row],[Total Revenue + Open]]/Table1[[#This Row],[Qty]]</f>
        <v>2.72</v>
      </c>
    </row>
    <row r="13421" spans="1:12" hidden="1">
      <c r="A13421" t="s">
        <v>710</v>
      </c>
      <c r="B13421" t="s">
        <v>351</v>
      </c>
      <c r="C13421" t="s">
        <v>351</v>
      </c>
      <c r="D13421" t="s">
        <v>755</v>
      </c>
      <c r="E13421" t="s">
        <v>15</v>
      </c>
      <c r="F13421" t="s">
        <v>207</v>
      </c>
      <c r="G13421" t="s">
        <v>208</v>
      </c>
      <c r="H13421" s="1">
        <v>2021</v>
      </c>
      <c r="I13421" s="2">
        <v>300</v>
      </c>
      <c r="J13421" s="3">
        <v>1461</v>
      </c>
      <c r="K13421">
        <f>Table1[[#This Row],[Total Revenue + Open]]/Table1[[#This Row],[Qty]]</f>
        <v>4.87</v>
      </c>
      <c r="L13421">
        <f>Table1[[#This Row],[Total Revenue + Open]]/Table1[[#This Row],[Qty]]</f>
        <v>4.87</v>
      </c>
    </row>
    <row r="13422" spans="1:12" hidden="1">
      <c r="A13422" t="s">
        <v>710</v>
      </c>
      <c r="B13422" t="s">
        <v>351</v>
      </c>
      <c r="C13422" t="s">
        <v>351</v>
      </c>
      <c r="D13422" t="s">
        <v>755</v>
      </c>
      <c r="E13422" t="s">
        <v>15</v>
      </c>
      <c r="F13422" t="s">
        <v>207</v>
      </c>
      <c r="G13422" t="s">
        <v>208</v>
      </c>
      <c r="H13422" s="1">
        <v>2021</v>
      </c>
      <c r="I13422" s="2">
        <v>200</v>
      </c>
      <c r="J13422" s="3">
        <v>974</v>
      </c>
      <c r="K13422">
        <f>Table1[[#This Row],[Total Revenue + Open]]/Table1[[#This Row],[Qty]]</f>
        <v>4.87</v>
      </c>
      <c r="L13422">
        <f>Table1[[#This Row],[Total Revenue + Open]]/Table1[[#This Row],[Qty]]</f>
        <v>4.87</v>
      </c>
    </row>
    <row r="13423" spans="1:12" hidden="1">
      <c r="A13423" t="s">
        <v>710</v>
      </c>
      <c r="B13423" t="s">
        <v>351</v>
      </c>
      <c r="C13423" t="s">
        <v>351</v>
      </c>
      <c r="D13423" t="s">
        <v>755</v>
      </c>
      <c r="E13423" t="s">
        <v>15</v>
      </c>
      <c r="F13423" t="s">
        <v>207</v>
      </c>
      <c r="G13423" t="s">
        <v>208</v>
      </c>
      <c r="H13423" s="1">
        <v>2021</v>
      </c>
      <c r="I13423" s="2">
        <v>1510</v>
      </c>
      <c r="J13423" s="3">
        <v>7305</v>
      </c>
      <c r="K13423">
        <f>Table1[[#This Row],[Total Revenue + Open]]/Table1[[#This Row],[Qty]]</f>
        <v>4.8377483443708611</v>
      </c>
      <c r="L13423">
        <f>Table1[[#This Row],[Total Revenue + Open]]/Table1[[#This Row],[Qty]]</f>
        <v>4.8377483443708611</v>
      </c>
    </row>
    <row r="13424" spans="1:12" hidden="1">
      <c r="A13424" t="s">
        <v>710</v>
      </c>
      <c r="B13424" t="s">
        <v>351</v>
      </c>
      <c r="C13424" t="s">
        <v>351</v>
      </c>
      <c r="D13424" t="s">
        <v>755</v>
      </c>
      <c r="E13424" t="s">
        <v>15</v>
      </c>
      <c r="F13424" t="s">
        <v>207</v>
      </c>
      <c r="G13424" t="s">
        <v>208</v>
      </c>
      <c r="H13424" s="1">
        <v>2021</v>
      </c>
      <c r="I13424" s="2">
        <v>800</v>
      </c>
      <c r="J13424" s="3">
        <v>3896</v>
      </c>
      <c r="K13424">
        <f>Table1[[#This Row],[Total Revenue + Open]]/Table1[[#This Row],[Qty]]</f>
        <v>4.87</v>
      </c>
      <c r="L13424">
        <f>Table1[[#This Row],[Total Revenue + Open]]/Table1[[#This Row],[Qty]]</f>
        <v>4.87</v>
      </c>
    </row>
    <row r="13425" spans="1:12" hidden="1">
      <c r="A13425" t="s">
        <v>710</v>
      </c>
      <c r="B13425" t="s">
        <v>351</v>
      </c>
      <c r="C13425" t="s">
        <v>351</v>
      </c>
      <c r="D13425" t="s">
        <v>755</v>
      </c>
      <c r="E13425" t="s">
        <v>15</v>
      </c>
      <c r="F13425" t="s">
        <v>207</v>
      </c>
      <c r="G13425" t="s">
        <v>208</v>
      </c>
      <c r="H13425" s="1">
        <v>2022</v>
      </c>
      <c r="I13425" s="2">
        <v>700</v>
      </c>
      <c r="J13425" s="3">
        <v>3409</v>
      </c>
      <c r="K13425">
        <f>Table1[[#This Row],[Total Revenue + Open]]/Table1[[#This Row],[Qty]]</f>
        <v>4.87</v>
      </c>
      <c r="L13425">
        <f>Table1[[#This Row],[Total Revenue + Open]]/Table1[[#This Row],[Qty]]</f>
        <v>4.87</v>
      </c>
    </row>
    <row r="13426" spans="1:12" hidden="1">
      <c r="A13426" t="s">
        <v>710</v>
      </c>
      <c r="B13426" t="s">
        <v>351</v>
      </c>
      <c r="C13426" t="s">
        <v>351</v>
      </c>
      <c r="D13426" t="s">
        <v>755</v>
      </c>
      <c r="E13426" t="s">
        <v>15</v>
      </c>
      <c r="F13426" t="s">
        <v>207</v>
      </c>
      <c r="G13426" t="s">
        <v>208</v>
      </c>
      <c r="H13426" s="1">
        <v>2022</v>
      </c>
      <c r="I13426" s="2">
        <v>200</v>
      </c>
      <c r="J13426" s="3">
        <v>974</v>
      </c>
      <c r="K13426">
        <f>Table1[[#This Row],[Total Revenue + Open]]/Table1[[#This Row],[Qty]]</f>
        <v>4.87</v>
      </c>
      <c r="L13426">
        <f>Table1[[#This Row],[Total Revenue + Open]]/Table1[[#This Row],[Qty]]</f>
        <v>4.87</v>
      </c>
    </row>
    <row r="13427" spans="1:12" hidden="1">
      <c r="A13427" t="s">
        <v>710</v>
      </c>
      <c r="B13427" t="s">
        <v>351</v>
      </c>
      <c r="C13427" t="s">
        <v>351</v>
      </c>
      <c r="D13427" t="s">
        <v>755</v>
      </c>
      <c r="E13427" t="s">
        <v>15</v>
      </c>
      <c r="F13427" t="s">
        <v>207</v>
      </c>
      <c r="G13427" t="s">
        <v>208</v>
      </c>
      <c r="H13427" s="1">
        <v>2022</v>
      </c>
      <c r="I13427" s="2">
        <v>800</v>
      </c>
      <c r="J13427" s="3">
        <v>3896</v>
      </c>
      <c r="K13427">
        <f>Table1[[#This Row],[Total Revenue + Open]]/Table1[[#This Row],[Qty]]</f>
        <v>4.87</v>
      </c>
      <c r="L13427">
        <f>Table1[[#This Row],[Total Revenue + Open]]/Table1[[#This Row],[Qty]]</f>
        <v>4.87</v>
      </c>
    </row>
    <row r="13428" spans="1:12" hidden="1">
      <c r="A13428" t="s">
        <v>710</v>
      </c>
      <c r="B13428" t="s">
        <v>351</v>
      </c>
      <c r="C13428" t="s">
        <v>351</v>
      </c>
      <c r="D13428" t="s">
        <v>755</v>
      </c>
      <c r="E13428" t="s">
        <v>15</v>
      </c>
      <c r="F13428" t="s">
        <v>207</v>
      </c>
      <c r="G13428" t="s">
        <v>208</v>
      </c>
      <c r="H13428" s="1">
        <v>2022</v>
      </c>
      <c r="I13428" s="2">
        <v>1610</v>
      </c>
      <c r="J13428" s="3">
        <v>7792</v>
      </c>
      <c r="K13428">
        <f>Table1[[#This Row],[Total Revenue + Open]]/Table1[[#This Row],[Qty]]</f>
        <v>4.8397515527950308</v>
      </c>
      <c r="L13428">
        <f>Table1[[#This Row],[Total Revenue + Open]]/Table1[[#This Row],[Qty]]</f>
        <v>4.8397515527950308</v>
      </c>
    </row>
    <row r="13429" spans="1:12" hidden="1">
      <c r="A13429" t="s">
        <v>710</v>
      </c>
      <c r="B13429" t="s">
        <v>351</v>
      </c>
      <c r="C13429" t="s">
        <v>351</v>
      </c>
      <c r="D13429" t="s">
        <v>755</v>
      </c>
      <c r="E13429" t="s">
        <v>15</v>
      </c>
      <c r="F13429" t="s">
        <v>207</v>
      </c>
      <c r="G13429" t="s">
        <v>208</v>
      </c>
      <c r="H13429" s="1">
        <v>2022</v>
      </c>
      <c r="I13429" s="2">
        <v>3015</v>
      </c>
      <c r="J13429" s="3">
        <v>14610</v>
      </c>
      <c r="K13429">
        <f>Table1[[#This Row],[Total Revenue + Open]]/Table1[[#This Row],[Qty]]</f>
        <v>4.8457711442786069</v>
      </c>
      <c r="L13429">
        <f>Table1[[#This Row],[Total Revenue + Open]]/Table1[[#This Row],[Qty]]</f>
        <v>4.8457711442786069</v>
      </c>
    </row>
    <row r="13430" spans="1:12" hidden="1">
      <c r="A13430" t="s">
        <v>710</v>
      </c>
      <c r="B13430" t="s">
        <v>351</v>
      </c>
      <c r="C13430" t="s">
        <v>351</v>
      </c>
      <c r="D13430" t="s">
        <v>755</v>
      </c>
      <c r="E13430" t="s">
        <v>15</v>
      </c>
      <c r="F13430" t="s">
        <v>207</v>
      </c>
      <c r="G13430" t="s">
        <v>209</v>
      </c>
      <c r="H13430" s="1">
        <v>2021</v>
      </c>
      <c r="I13430" s="2">
        <v>300</v>
      </c>
      <c r="J13430" s="3">
        <v>1461</v>
      </c>
      <c r="K13430">
        <f>Table1[[#This Row],[Total Revenue + Open]]/Table1[[#This Row],[Qty]]</f>
        <v>4.87</v>
      </c>
      <c r="L13430">
        <f>Table1[[#This Row],[Total Revenue + Open]]/Table1[[#This Row],[Qty]]</f>
        <v>4.87</v>
      </c>
    </row>
    <row r="13431" spans="1:12" hidden="1">
      <c r="A13431" t="s">
        <v>710</v>
      </c>
      <c r="B13431" t="s">
        <v>351</v>
      </c>
      <c r="C13431" t="s">
        <v>351</v>
      </c>
      <c r="D13431" t="s">
        <v>755</v>
      </c>
      <c r="E13431" t="s">
        <v>15</v>
      </c>
      <c r="F13431" t="s">
        <v>207</v>
      </c>
      <c r="G13431" t="s">
        <v>209</v>
      </c>
      <c r="H13431" s="1">
        <v>2021</v>
      </c>
      <c r="I13431" s="2">
        <v>200</v>
      </c>
      <c r="J13431" s="3">
        <v>974</v>
      </c>
      <c r="K13431">
        <f>Table1[[#This Row],[Total Revenue + Open]]/Table1[[#This Row],[Qty]]</f>
        <v>4.87</v>
      </c>
      <c r="L13431">
        <f>Table1[[#This Row],[Total Revenue + Open]]/Table1[[#This Row],[Qty]]</f>
        <v>4.87</v>
      </c>
    </row>
    <row r="13432" spans="1:12" hidden="1">
      <c r="A13432" t="s">
        <v>710</v>
      </c>
      <c r="B13432" t="s">
        <v>351</v>
      </c>
      <c r="C13432" t="s">
        <v>351</v>
      </c>
      <c r="D13432" t="s">
        <v>755</v>
      </c>
      <c r="E13432" t="s">
        <v>15</v>
      </c>
      <c r="F13432" t="s">
        <v>207</v>
      </c>
      <c r="G13432" t="s">
        <v>209</v>
      </c>
      <c r="H13432" s="1">
        <v>2021</v>
      </c>
      <c r="I13432" s="2">
        <v>1510</v>
      </c>
      <c r="J13432" s="3">
        <v>7305</v>
      </c>
      <c r="K13432">
        <f>Table1[[#This Row],[Total Revenue + Open]]/Table1[[#This Row],[Qty]]</f>
        <v>4.8377483443708611</v>
      </c>
      <c r="L13432">
        <f>Table1[[#This Row],[Total Revenue + Open]]/Table1[[#This Row],[Qty]]</f>
        <v>4.8377483443708611</v>
      </c>
    </row>
    <row r="13433" spans="1:12" hidden="1">
      <c r="A13433" t="s">
        <v>710</v>
      </c>
      <c r="B13433" t="s">
        <v>351</v>
      </c>
      <c r="C13433" t="s">
        <v>351</v>
      </c>
      <c r="D13433" t="s">
        <v>755</v>
      </c>
      <c r="E13433" t="s">
        <v>15</v>
      </c>
      <c r="F13433" t="s">
        <v>207</v>
      </c>
      <c r="G13433" t="s">
        <v>209</v>
      </c>
      <c r="H13433" s="1">
        <v>2021</v>
      </c>
      <c r="I13433" s="2">
        <v>800</v>
      </c>
      <c r="J13433" s="3">
        <v>3896</v>
      </c>
      <c r="K13433">
        <f>Table1[[#This Row],[Total Revenue + Open]]/Table1[[#This Row],[Qty]]</f>
        <v>4.87</v>
      </c>
      <c r="L13433">
        <f>Table1[[#This Row],[Total Revenue + Open]]/Table1[[#This Row],[Qty]]</f>
        <v>4.87</v>
      </c>
    </row>
    <row r="13434" spans="1:12" hidden="1">
      <c r="A13434" t="s">
        <v>710</v>
      </c>
      <c r="B13434" t="s">
        <v>351</v>
      </c>
      <c r="C13434" t="s">
        <v>351</v>
      </c>
      <c r="D13434" t="s">
        <v>755</v>
      </c>
      <c r="E13434" t="s">
        <v>15</v>
      </c>
      <c r="F13434" t="s">
        <v>207</v>
      </c>
      <c r="G13434" t="s">
        <v>209</v>
      </c>
      <c r="H13434" s="1">
        <v>2022</v>
      </c>
      <c r="I13434" s="2">
        <v>700</v>
      </c>
      <c r="J13434" s="3">
        <v>3409</v>
      </c>
      <c r="K13434">
        <f>Table1[[#This Row],[Total Revenue + Open]]/Table1[[#This Row],[Qty]]</f>
        <v>4.87</v>
      </c>
      <c r="L13434">
        <f>Table1[[#This Row],[Total Revenue + Open]]/Table1[[#This Row],[Qty]]</f>
        <v>4.87</v>
      </c>
    </row>
    <row r="13435" spans="1:12" hidden="1">
      <c r="A13435" t="s">
        <v>710</v>
      </c>
      <c r="B13435" t="s">
        <v>351</v>
      </c>
      <c r="C13435" t="s">
        <v>351</v>
      </c>
      <c r="D13435" t="s">
        <v>755</v>
      </c>
      <c r="E13435" t="s">
        <v>15</v>
      </c>
      <c r="F13435" t="s">
        <v>207</v>
      </c>
      <c r="G13435" t="s">
        <v>209</v>
      </c>
      <c r="H13435" s="1">
        <v>2022</v>
      </c>
      <c r="I13435" s="2">
        <v>200</v>
      </c>
      <c r="J13435" s="3">
        <v>974</v>
      </c>
      <c r="K13435">
        <f>Table1[[#This Row],[Total Revenue + Open]]/Table1[[#This Row],[Qty]]</f>
        <v>4.87</v>
      </c>
      <c r="L13435">
        <f>Table1[[#This Row],[Total Revenue + Open]]/Table1[[#This Row],[Qty]]</f>
        <v>4.87</v>
      </c>
    </row>
    <row r="13436" spans="1:12" hidden="1">
      <c r="A13436" t="s">
        <v>710</v>
      </c>
      <c r="B13436" t="s">
        <v>351</v>
      </c>
      <c r="C13436" t="s">
        <v>351</v>
      </c>
      <c r="D13436" t="s">
        <v>755</v>
      </c>
      <c r="E13436" t="s">
        <v>15</v>
      </c>
      <c r="F13436" t="s">
        <v>207</v>
      </c>
      <c r="G13436" t="s">
        <v>209</v>
      </c>
      <c r="H13436" s="1">
        <v>2022</v>
      </c>
      <c r="I13436" s="2">
        <v>800</v>
      </c>
      <c r="J13436" s="3">
        <v>3896</v>
      </c>
      <c r="K13436">
        <f>Table1[[#This Row],[Total Revenue + Open]]/Table1[[#This Row],[Qty]]</f>
        <v>4.87</v>
      </c>
      <c r="L13436">
        <f>Table1[[#This Row],[Total Revenue + Open]]/Table1[[#This Row],[Qty]]</f>
        <v>4.87</v>
      </c>
    </row>
    <row r="13437" spans="1:12" hidden="1">
      <c r="A13437" t="s">
        <v>710</v>
      </c>
      <c r="B13437" t="s">
        <v>351</v>
      </c>
      <c r="C13437" t="s">
        <v>351</v>
      </c>
      <c r="D13437" t="s">
        <v>755</v>
      </c>
      <c r="E13437" t="s">
        <v>15</v>
      </c>
      <c r="F13437" t="s">
        <v>207</v>
      </c>
      <c r="G13437" t="s">
        <v>209</v>
      </c>
      <c r="H13437" s="1">
        <v>2022</v>
      </c>
      <c r="I13437" s="2">
        <v>1610</v>
      </c>
      <c r="J13437" s="3">
        <v>7792</v>
      </c>
      <c r="K13437">
        <f>Table1[[#This Row],[Total Revenue + Open]]/Table1[[#This Row],[Qty]]</f>
        <v>4.8397515527950308</v>
      </c>
      <c r="L13437">
        <f>Table1[[#This Row],[Total Revenue + Open]]/Table1[[#This Row],[Qty]]</f>
        <v>4.8397515527950308</v>
      </c>
    </row>
    <row r="13438" spans="1:12" hidden="1">
      <c r="A13438" t="s">
        <v>710</v>
      </c>
      <c r="B13438" t="s">
        <v>351</v>
      </c>
      <c r="C13438" t="s">
        <v>351</v>
      </c>
      <c r="D13438" t="s">
        <v>755</v>
      </c>
      <c r="E13438" t="s">
        <v>15</v>
      </c>
      <c r="F13438" t="s">
        <v>207</v>
      </c>
      <c r="G13438" t="s">
        <v>209</v>
      </c>
      <c r="H13438" s="1">
        <v>2022</v>
      </c>
      <c r="I13438" s="2">
        <v>3015</v>
      </c>
      <c r="J13438" s="3">
        <v>14610</v>
      </c>
      <c r="K13438">
        <f>Table1[[#This Row],[Total Revenue + Open]]/Table1[[#This Row],[Qty]]</f>
        <v>4.8457711442786069</v>
      </c>
      <c r="L13438">
        <f>Table1[[#This Row],[Total Revenue + Open]]/Table1[[#This Row],[Qty]]</f>
        <v>4.8457711442786069</v>
      </c>
    </row>
    <row r="13439" spans="1:12" hidden="1">
      <c r="A13439" t="s">
        <v>710</v>
      </c>
      <c r="B13439" t="s">
        <v>351</v>
      </c>
      <c r="C13439" t="s">
        <v>351</v>
      </c>
      <c r="D13439" t="s">
        <v>755</v>
      </c>
      <c r="E13439" t="s">
        <v>15</v>
      </c>
      <c r="F13439" t="s">
        <v>214</v>
      </c>
      <c r="G13439" t="s">
        <v>537</v>
      </c>
      <c r="H13439" s="1">
        <v>2021</v>
      </c>
      <c r="I13439" s="2">
        <v>4075</v>
      </c>
      <c r="J13439" s="3">
        <v>10530</v>
      </c>
      <c r="K13439">
        <f>Table1[[#This Row],[Total Revenue + Open]]/Table1[[#This Row],[Qty]]</f>
        <v>2.5840490797546014</v>
      </c>
      <c r="L13439">
        <f>Table1[[#This Row],[Total Revenue + Open]]/Table1[[#This Row],[Qty]]</f>
        <v>2.5840490797546014</v>
      </c>
    </row>
    <row r="13440" spans="1:12" hidden="1">
      <c r="A13440" t="s">
        <v>710</v>
      </c>
      <c r="B13440" t="s">
        <v>351</v>
      </c>
      <c r="C13440" t="s">
        <v>351</v>
      </c>
      <c r="D13440" t="s">
        <v>755</v>
      </c>
      <c r="E13440" t="s">
        <v>15</v>
      </c>
      <c r="F13440" t="s">
        <v>214</v>
      </c>
      <c r="G13440" t="s">
        <v>537</v>
      </c>
      <c r="H13440" s="1">
        <v>2022</v>
      </c>
      <c r="I13440" s="2">
        <v>2590</v>
      </c>
      <c r="J13440" s="3">
        <v>6695</v>
      </c>
      <c r="K13440">
        <f>Table1[[#This Row],[Total Revenue + Open]]/Table1[[#This Row],[Qty]]</f>
        <v>2.5849420849420848</v>
      </c>
      <c r="L13440">
        <f>Table1[[#This Row],[Total Revenue + Open]]/Table1[[#This Row],[Qty]]</f>
        <v>2.5849420849420848</v>
      </c>
    </row>
    <row r="13441" spans="1:12" hidden="1">
      <c r="A13441" t="s">
        <v>710</v>
      </c>
      <c r="B13441" t="s">
        <v>351</v>
      </c>
      <c r="C13441" t="s">
        <v>351</v>
      </c>
      <c r="D13441" t="s">
        <v>755</v>
      </c>
      <c r="E13441" t="s">
        <v>15</v>
      </c>
      <c r="F13441" t="s">
        <v>214</v>
      </c>
      <c r="G13441" t="s">
        <v>537</v>
      </c>
      <c r="H13441" s="1">
        <v>2022</v>
      </c>
      <c r="I13441" s="2">
        <v>800</v>
      </c>
      <c r="J13441" s="3">
        <v>2080</v>
      </c>
      <c r="K13441">
        <f>Table1[[#This Row],[Total Revenue + Open]]/Table1[[#This Row],[Qty]]</f>
        <v>2.6</v>
      </c>
      <c r="L13441">
        <f>Table1[[#This Row],[Total Revenue + Open]]/Table1[[#This Row],[Qty]]</f>
        <v>2.6</v>
      </c>
    </row>
    <row r="13442" spans="1:12" hidden="1">
      <c r="A13442" t="s">
        <v>710</v>
      </c>
      <c r="B13442" t="s">
        <v>351</v>
      </c>
      <c r="C13442" t="s">
        <v>351</v>
      </c>
      <c r="D13442" t="s">
        <v>755</v>
      </c>
      <c r="E13442" t="s">
        <v>15</v>
      </c>
      <c r="F13442" t="s">
        <v>214</v>
      </c>
      <c r="G13442" t="s">
        <v>470</v>
      </c>
      <c r="H13442" s="1">
        <v>2019</v>
      </c>
      <c r="I13442" s="2">
        <v>8245</v>
      </c>
      <c r="J13442" s="3">
        <v>21156</v>
      </c>
      <c r="K13442">
        <f>Table1[[#This Row],[Total Revenue + Open]]/Table1[[#This Row],[Qty]]</f>
        <v>2.5659187386294726</v>
      </c>
      <c r="L13442">
        <f>Table1[[#This Row],[Total Revenue + Open]]/Table1[[#This Row],[Qty]]</f>
        <v>2.5659187386294726</v>
      </c>
    </row>
    <row r="13443" spans="1:12" hidden="1">
      <c r="A13443" t="s">
        <v>710</v>
      </c>
      <c r="B13443" t="s">
        <v>351</v>
      </c>
      <c r="C13443" t="s">
        <v>351</v>
      </c>
      <c r="D13443" t="s">
        <v>755</v>
      </c>
      <c r="E13443" t="s">
        <v>15</v>
      </c>
      <c r="F13443" t="s">
        <v>214</v>
      </c>
      <c r="G13443" t="s">
        <v>470</v>
      </c>
      <c r="H13443" s="1">
        <v>2020</v>
      </c>
      <c r="I13443" s="2">
        <v>3520</v>
      </c>
      <c r="J13443" s="3">
        <v>9100</v>
      </c>
      <c r="K13443">
        <f>Table1[[#This Row],[Total Revenue + Open]]/Table1[[#This Row],[Qty]]</f>
        <v>2.5852272727272729</v>
      </c>
      <c r="L13443">
        <f>Table1[[#This Row],[Total Revenue + Open]]/Table1[[#This Row],[Qty]]</f>
        <v>2.5852272727272729</v>
      </c>
    </row>
    <row r="13444" spans="1:12" hidden="1">
      <c r="A13444" t="s">
        <v>710</v>
      </c>
      <c r="B13444" t="s">
        <v>351</v>
      </c>
      <c r="C13444" t="s">
        <v>351</v>
      </c>
      <c r="D13444" t="s">
        <v>755</v>
      </c>
      <c r="E13444" t="s">
        <v>15</v>
      </c>
      <c r="F13444" t="s">
        <v>214</v>
      </c>
      <c r="G13444" t="s">
        <v>470</v>
      </c>
      <c r="H13444" s="1">
        <v>2021</v>
      </c>
      <c r="I13444" s="2">
        <v>11215</v>
      </c>
      <c r="J13444" s="3">
        <v>28990</v>
      </c>
      <c r="K13444">
        <f>Table1[[#This Row],[Total Revenue + Open]]/Table1[[#This Row],[Qty]]</f>
        <v>2.584930896121266</v>
      </c>
      <c r="L13444">
        <f>Table1[[#This Row],[Total Revenue + Open]]/Table1[[#This Row],[Qty]]</f>
        <v>2.584930896121266</v>
      </c>
    </row>
    <row r="13445" spans="1:12" hidden="1">
      <c r="A13445" t="s">
        <v>710</v>
      </c>
      <c r="B13445" t="s">
        <v>351</v>
      </c>
      <c r="C13445" t="s">
        <v>351</v>
      </c>
      <c r="D13445" t="s">
        <v>755</v>
      </c>
      <c r="E13445" t="s">
        <v>15</v>
      </c>
      <c r="F13445" t="s">
        <v>214</v>
      </c>
      <c r="G13445" t="s">
        <v>470</v>
      </c>
      <c r="H13445" s="1">
        <v>2022</v>
      </c>
      <c r="I13445" s="2">
        <v>2590</v>
      </c>
      <c r="J13445" s="3">
        <v>6695</v>
      </c>
      <c r="K13445">
        <f>Table1[[#This Row],[Total Revenue + Open]]/Table1[[#This Row],[Qty]]</f>
        <v>2.5849420849420848</v>
      </c>
      <c r="L13445">
        <f>Table1[[#This Row],[Total Revenue + Open]]/Table1[[#This Row],[Qty]]</f>
        <v>2.5849420849420848</v>
      </c>
    </row>
    <row r="13446" spans="1:12" hidden="1">
      <c r="A13446" t="s">
        <v>710</v>
      </c>
      <c r="B13446" t="s">
        <v>351</v>
      </c>
      <c r="C13446" t="s">
        <v>351</v>
      </c>
      <c r="D13446" t="s">
        <v>755</v>
      </c>
      <c r="E13446" t="s">
        <v>15</v>
      </c>
      <c r="F13446" t="s">
        <v>214</v>
      </c>
      <c r="G13446" t="s">
        <v>470</v>
      </c>
      <c r="H13446" s="1">
        <v>2022</v>
      </c>
      <c r="I13446" s="2">
        <v>6885</v>
      </c>
      <c r="J13446" s="3">
        <v>17810</v>
      </c>
      <c r="K13446">
        <f>Table1[[#This Row],[Total Revenue + Open]]/Table1[[#This Row],[Qty]]</f>
        <v>2.5867828612926651</v>
      </c>
      <c r="L13446">
        <f>Table1[[#This Row],[Total Revenue + Open]]/Table1[[#This Row],[Qty]]</f>
        <v>2.5867828612926651</v>
      </c>
    </row>
    <row r="13447" spans="1:12" hidden="1">
      <c r="A13447" t="s">
        <v>710</v>
      </c>
      <c r="B13447" t="s">
        <v>351</v>
      </c>
      <c r="C13447" t="s">
        <v>351</v>
      </c>
      <c r="D13447" t="s">
        <v>759</v>
      </c>
      <c r="E13447" t="s">
        <v>15</v>
      </c>
      <c r="F13447" t="s">
        <v>128</v>
      </c>
      <c r="G13447" t="s">
        <v>364</v>
      </c>
      <c r="H13447" s="1">
        <v>2018</v>
      </c>
      <c r="I13447" s="2">
        <v>625</v>
      </c>
      <c r="J13447" s="3">
        <v>1881.25</v>
      </c>
      <c r="K13447">
        <f>Table1[[#This Row],[Total Revenue + Open]]/Table1[[#This Row],[Qty]]</f>
        <v>3.01</v>
      </c>
      <c r="L13447">
        <f>Table1[[#This Row],[Total Revenue + Open]]/Table1[[#This Row],[Qty]]</f>
        <v>3.01</v>
      </c>
    </row>
    <row r="13448" spans="1:12" hidden="1">
      <c r="A13448" t="s">
        <v>710</v>
      </c>
      <c r="B13448" t="s">
        <v>351</v>
      </c>
      <c r="C13448" t="s">
        <v>351</v>
      </c>
      <c r="D13448" t="s">
        <v>759</v>
      </c>
      <c r="E13448" t="s">
        <v>15</v>
      </c>
      <c r="F13448" t="s">
        <v>128</v>
      </c>
      <c r="G13448" t="s">
        <v>364</v>
      </c>
      <c r="H13448" s="1">
        <v>2018</v>
      </c>
      <c r="I13448" s="2">
        <v>625</v>
      </c>
      <c r="J13448" s="3">
        <v>1881.25</v>
      </c>
      <c r="K13448">
        <f>Table1[[#This Row],[Total Revenue + Open]]/Table1[[#This Row],[Qty]]</f>
        <v>3.01</v>
      </c>
      <c r="L13448">
        <f>Table1[[#This Row],[Total Revenue + Open]]/Table1[[#This Row],[Qty]]</f>
        <v>3.01</v>
      </c>
    </row>
    <row r="13449" spans="1:12" hidden="1">
      <c r="A13449" t="s">
        <v>710</v>
      </c>
      <c r="B13449" t="s">
        <v>351</v>
      </c>
      <c r="C13449" t="s">
        <v>351</v>
      </c>
      <c r="D13449" t="s">
        <v>759</v>
      </c>
      <c r="E13449" t="s">
        <v>15</v>
      </c>
      <c r="F13449" t="s">
        <v>128</v>
      </c>
      <c r="G13449" t="s">
        <v>364</v>
      </c>
      <c r="H13449" s="1">
        <v>2018</v>
      </c>
      <c r="I13449" s="2">
        <v>625</v>
      </c>
      <c r="J13449" s="3">
        <v>1881.25</v>
      </c>
      <c r="K13449">
        <f>Table1[[#This Row],[Total Revenue + Open]]/Table1[[#This Row],[Qty]]</f>
        <v>3.01</v>
      </c>
      <c r="L13449">
        <f>Table1[[#This Row],[Total Revenue + Open]]/Table1[[#This Row],[Qty]]</f>
        <v>3.01</v>
      </c>
    </row>
    <row r="13450" spans="1:12" hidden="1">
      <c r="A13450" t="s">
        <v>710</v>
      </c>
      <c r="B13450" t="s">
        <v>351</v>
      </c>
      <c r="C13450" t="s">
        <v>351</v>
      </c>
      <c r="D13450" t="s">
        <v>759</v>
      </c>
      <c r="E13450" t="s">
        <v>15</v>
      </c>
      <c r="F13450" t="s">
        <v>128</v>
      </c>
      <c r="G13450" t="s">
        <v>364</v>
      </c>
      <c r="H13450" s="1">
        <v>2018</v>
      </c>
      <c r="I13450" s="2">
        <v>650</v>
      </c>
      <c r="J13450" s="3">
        <v>1956.5</v>
      </c>
      <c r="K13450">
        <f>Table1[[#This Row],[Total Revenue + Open]]/Table1[[#This Row],[Qty]]</f>
        <v>3.01</v>
      </c>
      <c r="L13450">
        <f>Table1[[#This Row],[Total Revenue + Open]]/Table1[[#This Row],[Qty]]</f>
        <v>3.01</v>
      </c>
    </row>
    <row r="13451" spans="1:12" hidden="1">
      <c r="A13451" t="s">
        <v>710</v>
      </c>
      <c r="B13451" t="s">
        <v>351</v>
      </c>
      <c r="C13451" t="s">
        <v>351</v>
      </c>
      <c r="D13451" t="s">
        <v>759</v>
      </c>
      <c r="E13451" t="s">
        <v>15</v>
      </c>
      <c r="F13451" t="s">
        <v>128</v>
      </c>
      <c r="G13451" t="s">
        <v>364</v>
      </c>
      <c r="H13451" s="1">
        <v>2019</v>
      </c>
      <c r="I13451" s="2">
        <v>650</v>
      </c>
      <c r="J13451" s="3">
        <v>1956.5</v>
      </c>
      <c r="K13451">
        <f>Table1[[#This Row],[Total Revenue + Open]]/Table1[[#This Row],[Qty]]</f>
        <v>3.01</v>
      </c>
      <c r="L13451">
        <f>Table1[[#This Row],[Total Revenue + Open]]/Table1[[#This Row],[Qty]]</f>
        <v>3.01</v>
      </c>
    </row>
    <row r="13452" spans="1:12" hidden="1">
      <c r="A13452" t="s">
        <v>710</v>
      </c>
      <c r="B13452" t="s">
        <v>351</v>
      </c>
      <c r="C13452" t="s">
        <v>351</v>
      </c>
      <c r="D13452" t="s">
        <v>759</v>
      </c>
      <c r="E13452" t="s">
        <v>15</v>
      </c>
      <c r="F13452" t="s">
        <v>128</v>
      </c>
      <c r="G13452" t="s">
        <v>364</v>
      </c>
      <c r="H13452" s="1">
        <v>2019</v>
      </c>
      <c r="I13452" s="2">
        <v>50</v>
      </c>
      <c r="J13452" s="3">
        <v>150.5</v>
      </c>
      <c r="K13452">
        <f>Table1[[#This Row],[Total Revenue + Open]]/Table1[[#This Row],[Qty]]</f>
        <v>3.01</v>
      </c>
      <c r="L13452">
        <f>Table1[[#This Row],[Total Revenue + Open]]/Table1[[#This Row],[Qty]]</f>
        <v>3.01</v>
      </c>
    </row>
    <row r="13453" spans="1:12" hidden="1">
      <c r="A13453" t="s">
        <v>710</v>
      </c>
      <c r="B13453" t="s">
        <v>351</v>
      </c>
      <c r="C13453" t="s">
        <v>351</v>
      </c>
      <c r="D13453" t="s">
        <v>759</v>
      </c>
      <c r="E13453" t="s">
        <v>15</v>
      </c>
      <c r="F13453" t="s">
        <v>128</v>
      </c>
      <c r="G13453" t="s">
        <v>364</v>
      </c>
      <c r="H13453" s="1">
        <v>2019</v>
      </c>
      <c r="I13453" s="2">
        <v>1410</v>
      </c>
      <c r="J13453" s="3">
        <v>4214</v>
      </c>
      <c r="K13453">
        <f>Table1[[#This Row],[Total Revenue + Open]]/Table1[[#This Row],[Qty]]</f>
        <v>2.9886524822695035</v>
      </c>
      <c r="L13453">
        <f>Table1[[#This Row],[Total Revenue + Open]]/Table1[[#This Row],[Qty]]</f>
        <v>2.9886524822695035</v>
      </c>
    </row>
    <row r="13454" spans="1:12" hidden="1">
      <c r="A13454" t="s">
        <v>710</v>
      </c>
      <c r="B13454" t="s">
        <v>351</v>
      </c>
      <c r="C13454" t="s">
        <v>351</v>
      </c>
      <c r="D13454" t="s">
        <v>759</v>
      </c>
      <c r="E13454" t="s">
        <v>15</v>
      </c>
      <c r="F13454" t="s">
        <v>128</v>
      </c>
      <c r="G13454" t="s">
        <v>364</v>
      </c>
      <c r="H13454" s="1">
        <v>2020</v>
      </c>
      <c r="I13454" s="2">
        <v>25</v>
      </c>
      <c r="J13454" s="3">
        <v>75.25</v>
      </c>
      <c r="K13454">
        <f>Table1[[#This Row],[Total Revenue + Open]]/Table1[[#This Row],[Qty]]</f>
        <v>3.01</v>
      </c>
      <c r="L13454">
        <f>Table1[[#This Row],[Total Revenue + Open]]/Table1[[#This Row],[Qty]]</f>
        <v>3.01</v>
      </c>
    </row>
    <row r="13455" spans="1:12" hidden="1">
      <c r="A13455" t="s">
        <v>710</v>
      </c>
      <c r="B13455" t="s">
        <v>351</v>
      </c>
      <c r="C13455" t="s">
        <v>351</v>
      </c>
      <c r="D13455" t="s">
        <v>759</v>
      </c>
      <c r="E13455" t="s">
        <v>15</v>
      </c>
      <c r="F13455" t="s">
        <v>128</v>
      </c>
      <c r="G13455" t="s">
        <v>364</v>
      </c>
      <c r="H13455" s="1">
        <v>2020</v>
      </c>
      <c r="I13455" s="2">
        <v>1210</v>
      </c>
      <c r="J13455" s="3">
        <v>3612</v>
      </c>
      <c r="K13455">
        <f>Table1[[#This Row],[Total Revenue + Open]]/Table1[[#This Row],[Qty]]</f>
        <v>2.9851239669421488</v>
      </c>
      <c r="L13455">
        <f>Table1[[#This Row],[Total Revenue + Open]]/Table1[[#This Row],[Qty]]</f>
        <v>2.9851239669421488</v>
      </c>
    </row>
    <row r="13456" spans="1:12" hidden="1">
      <c r="A13456" t="s">
        <v>710</v>
      </c>
      <c r="B13456" t="s">
        <v>351</v>
      </c>
      <c r="C13456" t="s">
        <v>351</v>
      </c>
      <c r="D13456" t="s">
        <v>759</v>
      </c>
      <c r="E13456" t="s">
        <v>15</v>
      </c>
      <c r="F13456" t="s">
        <v>128</v>
      </c>
      <c r="G13456" t="s">
        <v>364</v>
      </c>
      <c r="H13456" s="1">
        <v>2021</v>
      </c>
      <c r="I13456" s="2">
        <v>1100</v>
      </c>
      <c r="J13456" s="3">
        <v>3311</v>
      </c>
      <c r="K13456">
        <f>Table1[[#This Row],[Total Revenue + Open]]/Table1[[#This Row],[Qty]]</f>
        <v>3.01</v>
      </c>
      <c r="L13456">
        <f>Table1[[#This Row],[Total Revenue + Open]]/Table1[[#This Row],[Qty]]</f>
        <v>3.01</v>
      </c>
    </row>
    <row r="13457" spans="1:12" hidden="1">
      <c r="A13457" t="s">
        <v>710</v>
      </c>
      <c r="B13457" t="s">
        <v>351</v>
      </c>
      <c r="C13457" t="s">
        <v>351</v>
      </c>
      <c r="D13457" t="s">
        <v>759</v>
      </c>
      <c r="E13457" t="s">
        <v>15</v>
      </c>
      <c r="F13457" t="s">
        <v>128</v>
      </c>
      <c r="G13457" t="s">
        <v>364</v>
      </c>
      <c r="H13457" s="1">
        <v>2018</v>
      </c>
      <c r="I13457" s="2">
        <v>725</v>
      </c>
      <c r="J13457" s="3">
        <v>2182.25</v>
      </c>
      <c r="K13457">
        <f>Table1[[#This Row],[Total Revenue + Open]]/Table1[[#This Row],[Qty]]</f>
        <v>3.01</v>
      </c>
      <c r="L13457">
        <f>Table1[[#This Row],[Total Revenue + Open]]/Table1[[#This Row],[Qty]]</f>
        <v>3.01</v>
      </c>
    </row>
    <row r="13458" spans="1:12" hidden="1">
      <c r="A13458" t="s">
        <v>710</v>
      </c>
      <c r="B13458" t="s">
        <v>351</v>
      </c>
      <c r="C13458" t="s">
        <v>351</v>
      </c>
      <c r="D13458" t="s">
        <v>759</v>
      </c>
      <c r="E13458" t="s">
        <v>15</v>
      </c>
      <c r="F13458" t="s">
        <v>128</v>
      </c>
      <c r="G13458" t="s">
        <v>364</v>
      </c>
      <c r="H13458" s="1">
        <v>2018</v>
      </c>
      <c r="I13458" s="2">
        <v>625</v>
      </c>
      <c r="J13458" s="3">
        <v>1881.25</v>
      </c>
      <c r="K13458">
        <f>Table1[[#This Row],[Total Revenue + Open]]/Table1[[#This Row],[Qty]]</f>
        <v>3.01</v>
      </c>
      <c r="L13458">
        <f>Table1[[#This Row],[Total Revenue + Open]]/Table1[[#This Row],[Qty]]</f>
        <v>3.01</v>
      </c>
    </row>
    <row r="13459" spans="1:12" hidden="1">
      <c r="A13459" t="s">
        <v>710</v>
      </c>
      <c r="B13459" t="s">
        <v>351</v>
      </c>
      <c r="C13459" t="s">
        <v>351</v>
      </c>
      <c r="D13459" t="s">
        <v>759</v>
      </c>
      <c r="E13459" t="s">
        <v>15</v>
      </c>
      <c r="F13459" t="s">
        <v>128</v>
      </c>
      <c r="G13459" t="s">
        <v>364</v>
      </c>
      <c r="H13459" s="1">
        <v>2018</v>
      </c>
      <c r="I13459" s="2">
        <v>625</v>
      </c>
      <c r="J13459" s="3">
        <v>1881.25</v>
      </c>
      <c r="K13459">
        <f>Table1[[#This Row],[Total Revenue + Open]]/Table1[[#This Row],[Qty]]</f>
        <v>3.01</v>
      </c>
      <c r="L13459">
        <f>Table1[[#This Row],[Total Revenue + Open]]/Table1[[#This Row],[Qty]]</f>
        <v>3.01</v>
      </c>
    </row>
    <row r="13460" spans="1:12" hidden="1">
      <c r="A13460" t="s">
        <v>710</v>
      </c>
      <c r="B13460" t="s">
        <v>351</v>
      </c>
      <c r="C13460" t="s">
        <v>351</v>
      </c>
      <c r="D13460" t="s">
        <v>759</v>
      </c>
      <c r="E13460" t="s">
        <v>15</v>
      </c>
      <c r="F13460" t="s">
        <v>128</v>
      </c>
      <c r="G13460" t="s">
        <v>364</v>
      </c>
      <c r="H13460" s="1">
        <v>2018</v>
      </c>
      <c r="I13460" s="2">
        <v>625</v>
      </c>
      <c r="J13460" s="3">
        <v>1881.25</v>
      </c>
      <c r="K13460">
        <f>Table1[[#This Row],[Total Revenue + Open]]/Table1[[#This Row],[Qty]]</f>
        <v>3.01</v>
      </c>
      <c r="L13460">
        <f>Table1[[#This Row],[Total Revenue + Open]]/Table1[[#This Row],[Qty]]</f>
        <v>3.01</v>
      </c>
    </row>
    <row r="13461" spans="1:12" hidden="1">
      <c r="A13461" t="s">
        <v>710</v>
      </c>
      <c r="B13461" t="s">
        <v>351</v>
      </c>
      <c r="C13461" t="s">
        <v>351</v>
      </c>
      <c r="D13461" t="s">
        <v>759</v>
      </c>
      <c r="E13461" t="s">
        <v>15</v>
      </c>
      <c r="F13461" t="s">
        <v>128</v>
      </c>
      <c r="G13461" t="s">
        <v>364</v>
      </c>
      <c r="H13461" s="1">
        <v>2018</v>
      </c>
      <c r="I13461" s="2">
        <v>625</v>
      </c>
      <c r="J13461" s="3">
        <v>1881.25</v>
      </c>
      <c r="K13461">
        <f>Table1[[#This Row],[Total Revenue + Open]]/Table1[[#This Row],[Qty]]</f>
        <v>3.01</v>
      </c>
      <c r="L13461">
        <f>Table1[[#This Row],[Total Revenue + Open]]/Table1[[#This Row],[Qty]]</f>
        <v>3.01</v>
      </c>
    </row>
    <row r="13462" spans="1:12" hidden="1">
      <c r="A13462" t="s">
        <v>710</v>
      </c>
      <c r="B13462" t="s">
        <v>351</v>
      </c>
      <c r="C13462" t="s">
        <v>351</v>
      </c>
      <c r="D13462" t="s">
        <v>759</v>
      </c>
      <c r="E13462" t="s">
        <v>15</v>
      </c>
      <c r="F13462" t="s">
        <v>128</v>
      </c>
      <c r="G13462" t="s">
        <v>364</v>
      </c>
      <c r="H13462" s="1">
        <v>2018</v>
      </c>
      <c r="I13462" s="2">
        <v>625</v>
      </c>
      <c r="J13462" s="3">
        <v>1881.25</v>
      </c>
      <c r="K13462">
        <f>Table1[[#This Row],[Total Revenue + Open]]/Table1[[#This Row],[Qty]]</f>
        <v>3.01</v>
      </c>
      <c r="L13462">
        <f>Table1[[#This Row],[Total Revenue + Open]]/Table1[[#This Row],[Qty]]</f>
        <v>3.01</v>
      </c>
    </row>
    <row r="13463" spans="1:12" hidden="1">
      <c r="A13463" t="s">
        <v>710</v>
      </c>
      <c r="B13463" t="s">
        <v>351</v>
      </c>
      <c r="C13463" t="s">
        <v>351</v>
      </c>
      <c r="D13463" t="s">
        <v>759</v>
      </c>
      <c r="E13463" t="s">
        <v>15</v>
      </c>
      <c r="F13463" t="s">
        <v>128</v>
      </c>
      <c r="G13463" t="s">
        <v>364</v>
      </c>
      <c r="H13463" s="1">
        <v>2020</v>
      </c>
      <c r="I13463" s="2">
        <v>650</v>
      </c>
      <c r="J13463" s="3">
        <v>1956.5</v>
      </c>
      <c r="K13463">
        <f>Table1[[#This Row],[Total Revenue + Open]]/Table1[[#This Row],[Qty]]</f>
        <v>3.01</v>
      </c>
      <c r="L13463">
        <f>Table1[[#This Row],[Total Revenue + Open]]/Table1[[#This Row],[Qty]]</f>
        <v>3.01</v>
      </c>
    </row>
    <row r="13464" spans="1:12" hidden="1">
      <c r="A13464" t="s">
        <v>710</v>
      </c>
      <c r="B13464" t="s">
        <v>351</v>
      </c>
      <c r="C13464" t="s">
        <v>351</v>
      </c>
      <c r="D13464" t="s">
        <v>759</v>
      </c>
      <c r="E13464" t="s">
        <v>15</v>
      </c>
      <c r="F13464" t="s">
        <v>128</v>
      </c>
      <c r="G13464" t="s">
        <v>364</v>
      </c>
      <c r="H13464" s="1">
        <v>2021</v>
      </c>
      <c r="I13464" s="2">
        <v>2065</v>
      </c>
      <c r="J13464" s="3">
        <v>6170.5</v>
      </c>
      <c r="K13464">
        <f>Table1[[#This Row],[Total Revenue + Open]]/Table1[[#This Row],[Qty]]</f>
        <v>2.9881355932203388</v>
      </c>
      <c r="L13464">
        <f>Table1[[#This Row],[Total Revenue + Open]]/Table1[[#This Row],[Qty]]</f>
        <v>2.9881355932203388</v>
      </c>
    </row>
    <row r="13465" spans="1:12" hidden="1">
      <c r="A13465" t="s">
        <v>710</v>
      </c>
      <c r="B13465" t="s">
        <v>351</v>
      </c>
      <c r="C13465" t="s">
        <v>351</v>
      </c>
      <c r="D13465" t="s">
        <v>759</v>
      </c>
      <c r="E13465" t="s">
        <v>15</v>
      </c>
      <c r="F13465" t="s">
        <v>128</v>
      </c>
      <c r="G13465" t="s">
        <v>364</v>
      </c>
      <c r="H13465" s="1">
        <v>2019</v>
      </c>
      <c r="I13465" s="2">
        <v>3125</v>
      </c>
      <c r="J13465" s="3">
        <v>9331</v>
      </c>
      <c r="K13465">
        <f>Table1[[#This Row],[Total Revenue + Open]]/Table1[[#This Row],[Qty]]</f>
        <v>2.9859200000000001</v>
      </c>
      <c r="L13465">
        <f>Table1[[#This Row],[Total Revenue + Open]]/Table1[[#This Row],[Qty]]</f>
        <v>2.9859200000000001</v>
      </c>
    </row>
    <row r="13466" spans="1:12" hidden="1">
      <c r="A13466" t="s">
        <v>710</v>
      </c>
      <c r="B13466" t="s">
        <v>351</v>
      </c>
      <c r="C13466" t="s">
        <v>351</v>
      </c>
      <c r="D13466" t="s">
        <v>759</v>
      </c>
      <c r="E13466" t="s">
        <v>15</v>
      </c>
      <c r="F13466" t="s">
        <v>128</v>
      </c>
      <c r="G13466" t="s">
        <v>364</v>
      </c>
      <c r="H13466" s="1">
        <v>2019</v>
      </c>
      <c r="I13466" s="2">
        <v>1005</v>
      </c>
      <c r="J13466" s="3">
        <v>3010</v>
      </c>
      <c r="K13466">
        <f>Table1[[#This Row],[Total Revenue + Open]]/Table1[[#This Row],[Qty]]</f>
        <v>2.9950248756218905</v>
      </c>
      <c r="L13466">
        <f>Table1[[#This Row],[Total Revenue + Open]]/Table1[[#This Row],[Qty]]</f>
        <v>2.9950248756218905</v>
      </c>
    </row>
    <row r="13467" spans="1:12" hidden="1">
      <c r="A13467" t="s">
        <v>710</v>
      </c>
      <c r="B13467" t="s">
        <v>351</v>
      </c>
      <c r="C13467" t="s">
        <v>351</v>
      </c>
      <c r="D13467" t="s">
        <v>759</v>
      </c>
      <c r="E13467" t="s">
        <v>15</v>
      </c>
      <c r="F13467" t="s">
        <v>128</v>
      </c>
      <c r="G13467" t="s">
        <v>364</v>
      </c>
      <c r="H13467" s="1">
        <v>2019</v>
      </c>
      <c r="I13467" s="2">
        <v>1260</v>
      </c>
      <c r="J13467" s="3">
        <v>3762.5</v>
      </c>
      <c r="K13467">
        <f>Table1[[#This Row],[Total Revenue + Open]]/Table1[[#This Row],[Qty]]</f>
        <v>2.9861111111111112</v>
      </c>
      <c r="L13467">
        <f>Table1[[#This Row],[Total Revenue + Open]]/Table1[[#This Row],[Qty]]</f>
        <v>2.9861111111111112</v>
      </c>
    </row>
    <row r="13468" spans="1:12" hidden="1">
      <c r="A13468" t="s">
        <v>710</v>
      </c>
      <c r="B13468" t="s">
        <v>351</v>
      </c>
      <c r="C13468" t="s">
        <v>351</v>
      </c>
      <c r="D13468" t="s">
        <v>759</v>
      </c>
      <c r="E13468" t="s">
        <v>15</v>
      </c>
      <c r="F13468" t="s">
        <v>128</v>
      </c>
      <c r="G13468" t="s">
        <v>364</v>
      </c>
      <c r="H13468" s="1">
        <v>2019</v>
      </c>
      <c r="I13468" s="2">
        <v>1660</v>
      </c>
      <c r="J13468" s="3">
        <v>4966.5</v>
      </c>
      <c r="K13468">
        <f>Table1[[#This Row],[Total Revenue + Open]]/Table1[[#This Row],[Qty]]</f>
        <v>2.991867469879518</v>
      </c>
      <c r="L13468">
        <f>Table1[[#This Row],[Total Revenue + Open]]/Table1[[#This Row],[Qty]]</f>
        <v>2.991867469879518</v>
      </c>
    </row>
    <row r="13469" spans="1:12" hidden="1">
      <c r="A13469" t="s">
        <v>710</v>
      </c>
      <c r="B13469" t="s">
        <v>351</v>
      </c>
      <c r="C13469" t="s">
        <v>351</v>
      </c>
      <c r="D13469" t="s">
        <v>759</v>
      </c>
      <c r="E13469" t="s">
        <v>15</v>
      </c>
      <c r="F13469" t="s">
        <v>128</v>
      </c>
      <c r="G13469" t="s">
        <v>364</v>
      </c>
      <c r="H13469" s="1">
        <v>2019</v>
      </c>
      <c r="I13469" s="2">
        <v>1210</v>
      </c>
      <c r="J13469" s="3">
        <v>3612</v>
      </c>
      <c r="K13469">
        <f>Table1[[#This Row],[Total Revenue + Open]]/Table1[[#This Row],[Qty]]</f>
        <v>2.9851239669421488</v>
      </c>
      <c r="L13469">
        <f>Table1[[#This Row],[Total Revenue + Open]]/Table1[[#This Row],[Qty]]</f>
        <v>2.9851239669421488</v>
      </c>
    </row>
    <row r="13470" spans="1:12" hidden="1">
      <c r="A13470" t="s">
        <v>710</v>
      </c>
      <c r="B13470" t="s">
        <v>351</v>
      </c>
      <c r="C13470" t="s">
        <v>351</v>
      </c>
      <c r="D13470" t="s">
        <v>759</v>
      </c>
      <c r="E13470" t="s">
        <v>15</v>
      </c>
      <c r="F13470" t="s">
        <v>128</v>
      </c>
      <c r="G13470" t="s">
        <v>364</v>
      </c>
      <c r="H13470" s="1">
        <v>2019</v>
      </c>
      <c r="I13470" s="2">
        <v>1005</v>
      </c>
      <c r="J13470" s="3">
        <v>3010</v>
      </c>
      <c r="K13470">
        <f>Table1[[#This Row],[Total Revenue + Open]]/Table1[[#This Row],[Qty]]</f>
        <v>2.9950248756218905</v>
      </c>
      <c r="L13470">
        <f>Table1[[#This Row],[Total Revenue + Open]]/Table1[[#This Row],[Qty]]</f>
        <v>2.9950248756218905</v>
      </c>
    </row>
    <row r="13471" spans="1:12" hidden="1">
      <c r="A13471" t="s">
        <v>710</v>
      </c>
      <c r="B13471" t="s">
        <v>351</v>
      </c>
      <c r="C13471" t="s">
        <v>351</v>
      </c>
      <c r="D13471" t="s">
        <v>759</v>
      </c>
      <c r="E13471" t="s">
        <v>15</v>
      </c>
      <c r="F13471" t="s">
        <v>128</v>
      </c>
      <c r="G13471" t="s">
        <v>364</v>
      </c>
      <c r="H13471" s="1">
        <v>2019</v>
      </c>
      <c r="I13471" s="2">
        <v>50</v>
      </c>
      <c r="J13471" s="3">
        <v>150.5</v>
      </c>
      <c r="K13471">
        <f>Table1[[#This Row],[Total Revenue + Open]]/Table1[[#This Row],[Qty]]</f>
        <v>3.01</v>
      </c>
      <c r="L13471">
        <f>Table1[[#This Row],[Total Revenue + Open]]/Table1[[#This Row],[Qty]]</f>
        <v>3.01</v>
      </c>
    </row>
    <row r="13472" spans="1:12" hidden="1">
      <c r="A13472" t="s">
        <v>710</v>
      </c>
      <c r="B13472" t="s">
        <v>351</v>
      </c>
      <c r="C13472" t="s">
        <v>351</v>
      </c>
      <c r="D13472" t="s">
        <v>759</v>
      </c>
      <c r="E13472" t="s">
        <v>15</v>
      </c>
      <c r="F13472" t="s">
        <v>128</v>
      </c>
      <c r="G13472" t="s">
        <v>364</v>
      </c>
      <c r="H13472" s="1">
        <v>2019</v>
      </c>
      <c r="I13472" s="2">
        <v>2115</v>
      </c>
      <c r="J13472" s="3">
        <v>6321</v>
      </c>
      <c r="K13472">
        <f>Table1[[#This Row],[Total Revenue + Open]]/Table1[[#This Row],[Qty]]</f>
        <v>2.9886524822695035</v>
      </c>
      <c r="L13472">
        <f>Table1[[#This Row],[Total Revenue + Open]]/Table1[[#This Row],[Qty]]</f>
        <v>2.9886524822695035</v>
      </c>
    </row>
    <row r="13473" spans="1:12" hidden="1">
      <c r="A13473" t="s">
        <v>710</v>
      </c>
      <c r="B13473" t="s">
        <v>351</v>
      </c>
      <c r="C13473" t="s">
        <v>351</v>
      </c>
      <c r="D13473" t="s">
        <v>759</v>
      </c>
      <c r="E13473" t="s">
        <v>15</v>
      </c>
      <c r="F13473" t="s">
        <v>128</v>
      </c>
      <c r="G13473" t="s">
        <v>364</v>
      </c>
      <c r="H13473" s="1">
        <v>2019</v>
      </c>
      <c r="I13473" s="2">
        <v>1005</v>
      </c>
      <c r="J13473" s="3">
        <v>3010</v>
      </c>
      <c r="K13473">
        <f>Table1[[#This Row],[Total Revenue + Open]]/Table1[[#This Row],[Qty]]</f>
        <v>2.9950248756218905</v>
      </c>
      <c r="L13473">
        <f>Table1[[#This Row],[Total Revenue + Open]]/Table1[[#This Row],[Qty]]</f>
        <v>2.9950248756218905</v>
      </c>
    </row>
    <row r="13474" spans="1:12" hidden="1">
      <c r="A13474" t="s">
        <v>710</v>
      </c>
      <c r="B13474" t="s">
        <v>351</v>
      </c>
      <c r="C13474" t="s">
        <v>351</v>
      </c>
      <c r="D13474" t="s">
        <v>759</v>
      </c>
      <c r="E13474" t="s">
        <v>15</v>
      </c>
      <c r="F13474" t="s">
        <v>128</v>
      </c>
      <c r="G13474" t="s">
        <v>364</v>
      </c>
      <c r="H13474" s="1">
        <v>2020</v>
      </c>
      <c r="I13474" s="2">
        <v>100</v>
      </c>
      <c r="J13474" s="3">
        <v>301</v>
      </c>
      <c r="K13474">
        <f>Table1[[#This Row],[Total Revenue + Open]]/Table1[[#This Row],[Qty]]</f>
        <v>3.01</v>
      </c>
      <c r="L13474">
        <f>Table1[[#This Row],[Total Revenue + Open]]/Table1[[#This Row],[Qty]]</f>
        <v>3.01</v>
      </c>
    </row>
    <row r="13475" spans="1:12" hidden="1">
      <c r="A13475" t="s">
        <v>710</v>
      </c>
      <c r="B13475" t="s">
        <v>351</v>
      </c>
      <c r="C13475" t="s">
        <v>351</v>
      </c>
      <c r="D13475" t="s">
        <v>759</v>
      </c>
      <c r="E13475" t="s">
        <v>15</v>
      </c>
      <c r="F13475" t="s">
        <v>128</v>
      </c>
      <c r="G13475" t="s">
        <v>364</v>
      </c>
      <c r="H13475" s="1">
        <v>2020</v>
      </c>
      <c r="I13475" s="2">
        <v>3120</v>
      </c>
      <c r="J13475" s="3">
        <v>9331</v>
      </c>
      <c r="K13475">
        <f>Table1[[#This Row],[Total Revenue + Open]]/Table1[[#This Row],[Qty]]</f>
        <v>2.990705128205128</v>
      </c>
      <c r="L13475">
        <f>Table1[[#This Row],[Total Revenue + Open]]/Table1[[#This Row],[Qty]]</f>
        <v>2.990705128205128</v>
      </c>
    </row>
    <row r="13476" spans="1:12" hidden="1">
      <c r="A13476" t="s">
        <v>710</v>
      </c>
      <c r="B13476" t="s">
        <v>351</v>
      </c>
      <c r="C13476" t="s">
        <v>351</v>
      </c>
      <c r="D13476" t="s">
        <v>759</v>
      </c>
      <c r="E13476" t="s">
        <v>15</v>
      </c>
      <c r="F13476" t="s">
        <v>128</v>
      </c>
      <c r="G13476" t="s">
        <v>364</v>
      </c>
      <c r="H13476" s="1">
        <v>2020</v>
      </c>
      <c r="I13476" s="2">
        <v>1210</v>
      </c>
      <c r="J13476" s="3">
        <v>3612</v>
      </c>
      <c r="K13476">
        <f>Table1[[#This Row],[Total Revenue + Open]]/Table1[[#This Row],[Qty]]</f>
        <v>2.9851239669421488</v>
      </c>
      <c r="L13476">
        <f>Table1[[#This Row],[Total Revenue + Open]]/Table1[[#This Row],[Qty]]</f>
        <v>2.9851239669421488</v>
      </c>
    </row>
    <row r="13477" spans="1:12" hidden="1">
      <c r="A13477" t="s">
        <v>710</v>
      </c>
      <c r="B13477" t="s">
        <v>351</v>
      </c>
      <c r="C13477" t="s">
        <v>351</v>
      </c>
      <c r="D13477" t="s">
        <v>759</v>
      </c>
      <c r="E13477" t="s">
        <v>15</v>
      </c>
      <c r="F13477" t="s">
        <v>128</v>
      </c>
      <c r="G13477" t="s">
        <v>364</v>
      </c>
      <c r="H13477" s="1">
        <v>2020</v>
      </c>
      <c r="I13477" s="2">
        <v>3370</v>
      </c>
      <c r="J13477" s="3">
        <v>10083.5</v>
      </c>
      <c r="K13477">
        <f>Table1[[#This Row],[Total Revenue + Open]]/Table1[[#This Row],[Qty]]</f>
        <v>2.9921364985163206</v>
      </c>
      <c r="L13477">
        <f>Table1[[#This Row],[Total Revenue + Open]]/Table1[[#This Row],[Qty]]</f>
        <v>2.9921364985163206</v>
      </c>
    </row>
    <row r="13478" spans="1:12" hidden="1">
      <c r="A13478" t="s">
        <v>710</v>
      </c>
      <c r="B13478" t="s">
        <v>351</v>
      </c>
      <c r="C13478" t="s">
        <v>351</v>
      </c>
      <c r="D13478" t="s">
        <v>759</v>
      </c>
      <c r="E13478" t="s">
        <v>15</v>
      </c>
      <c r="F13478" t="s">
        <v>128</v>
      </c>
      <c r="G13478" t="s">
        <v>364</v>
      </c>
      <c r="H13478" s="1">
        <v>2021</v>
      </c>
      <c r="I13478" s="2">
        <v>2260</v>
      </c>
      <c r="J13478" s="3">
        <v>6772.5</v>
      </c>
      <c r="K13478">
        <f>Table1[[#This Row],[Total Revenue + Open]]/Table1[[#This Row],[Qty]]</f>
        <v>2.9966814159292037</v>
      </c>
      <c r="L13478">
        <f>Table1[[#This Row],[Total Revenue + Open]]/Table1[[#This Row],[Qty]]</f>
        <v>2.9966814159292037</v>
      </c>
    </row>
    <row r="13479" spans="1:12" hidden="1">
      <c r="A13479" t="s">
        <v>710</v>
      </c>
      <c r="B13479" t="s">
        <v>351</v>
      </c>
      <c r="C13479" t="s">
        <v>351</v>
      </c>
      <c r="D13479" t="s">
        <v>759</v>
      </c>
      <c r="E13479" t="s">
        <v>15</v>
      </c>
      <c r="F13479" t="s">
        <v>128</v>
      </c>
      <c r="G13479" t="s">
        <v>364</v>
      </c>
      <c r="H13479" s="1">
        <v>2021</v>
      </c>
      <c r="I13479" s="2">
        <v>5880</v>
      </c>
      <c r="J13479" s="3">
        <v>17608.5</v>
      </c>
      <c r="K13479">
        <f>Table1[[#This Row],[Total Revenue + Open]]/Table1[[#This Row],[Qty]]</f>
        <v>2.9946428571428569</v>
      </c>
      <c r="L13479">
        <f>Table1[[#This Row],[Total Revenue + Open]]/Table1[[#This Row],[Qty]]</f>
        <v>2.9946428571428569</v>
      </c>
    </row>
    <row r="13480" spans="1:12" hidden="1">
      <c r="A13480" t="s">
        <v>710</v>
      </c>
      <c r="B13480" t="s">
        <v>351</v>
      </c>
      <c r="C13480" t="s">
        <v>351</v>
      </c>
      <c r="D13480" t="s">
        <v>759</v>
      </c>
      <c r="E13480" t="s">
        <v>15</v>
      </c>
      <c r="F13480" t="s">
        <v>128</v>
      </c>
      <c r="G13480" t="s">
        <v>364</v>
      </c>
      <c r="H13480" s="1">
        <v>2019</v>
      </c>
      <c r="I13480" s="2">
        <v>1260</v>
      </c>
      <c r="J13480" s="3">
        <v>3762.5</v>
      </c>
      <c r="K13480">
        <f>Table1[[#This Row],[Total Revenue + Open]]/Table1[[#This Row],[Qty]]</f>
        <v>2.9861111111111112</v>
      </c>
      <c r="L13480">
        <f>Table1[[#This Row],[Total Revenue + Open]]/Table1[[#This Row],[Qty]]</f>
        <v>2.9861111111111112</v>
      </c>
    </row>
    <row r="13481" spans="1:12" hidden="1">
      <c r="A13481" t="s">
        <v>710</v>
      </c>
      <c r="B13481" t="s">
        <v>351</v>
      </c>
      <c r="C13481" t="s">
        <v>351</v>
      </c>
      <c r="D13481" t="s">
        <v>759</v>
      </c>
      <c r="E13481" t="s">
        <v>15</v>
      </c>
      <c r="F13481" t="s">
        <v>128</v>
      </c>
      <c r="G13481" t="s">
        <v>364</v>
      </c>
      <c r="H13481" s="1">
        <v>2019</v>
      </c>
      <c r="I13481" s="2">
        <v>1005</v>
      </c>
      <c r="J13481" s="3">
        <v>3010</v>
      </c>
      <c r="K13481">
        <f>Table1[[#This Row],[Total Revenue + Open]]/Table1[[#This Row],[Qty]]</f>
        <v>2.9950248756218905</v>
      </c>
      <c r="L13481">
        <f>Table1[[#This Row],[Total Revenue + Open]]/Table1[[#This Row],[Qty]]</f>
        <v>2.9950248756218905</v>
      </c>
    </row>
    <row r="13482" spans="1:12" hidden="1">
      <c r="A13482" t="s">
        <v>710</v>
      </c>
      <c r="B13482" t="s">
        <v>351</v>
      </c>
      <c r="C13482" t="s">
        <v>351</v>
      </c>
      <c r="D13482" t="s">
        <v>759</v>
      </c>
      <c r="E13482" t="s">
        <v>15</v>
      </c>
      <c r="F13482" t="s">
        <v>128</v>
      </c>
      <c r="G13482" t="s">
        <v>364</v>
      </c>
      <c r="H13482" s="1">
        <v>2019</v>
      </c>
      <c r="I13482" s="2">
        <v>1005</v>
      </c>
      <c r="J13482" s="3">
        <v>3010</v>
      </c>
      <c r="K13482">
        <f>Table1[[#This Row],[Total Revenue + Open]]/Table1[[#This Row],[Qty]]</f>
        <v>2.9950248756218905</v>
      </c>
      <c r="L13482">
        <f>Table1[[#This Row],[Total Revenue + Open]]/Table1[[#This Row],[Qty]]</f>
        <v>2.9950248756218905</v>
      </c>
    </row>
    <row r="13483" spans="1:12" hidden="1">
      <c r="A13483" t="s">
        <v>710</v>
      </c>
      <c r="B13483" t="s">
        <v>351</v>
      </c>
      <c r="C13483" t="s">
        <v>351</v>
      </c>
      <c r="D13483" t="s">
        <v>759</v>
      </c>
      <c r="E13483" t="s">
        <v>15</v>
      </c>
      <c r="F13483" t="s">
        <v>128</v>
      </c>
      <c r="G13483" t="s">
        <v>364</v>
      </c>
      <c r="H13483" s="1">
        <v>2019</v>
      </c>
      <c r="I13483" s="2">
        <v>50</v>
      </c>
      <c r="J13483" s="3">
        <v>150.5</v>
      </c>
      <c r="K13483">
        <f>Table1[[#This Row],[Total Revenue + Open]]/Table1[[#This Row],[Qty]]</f>
        <v>3.01</v>
      </c>
      <c r="L13483">
        <f>Table1[[#This Row],[Total Revenue + Open]]/Table1[[#This Row],[Qty]]</f>
        <v>3.01</v>
      </c>
    </row>
    <row r="13484" spans="1:12" hidden="1">
      <c r="A13484" t="s">
        <v>710</v>
      </c>
      <c r="B13484" t="s">
        <v>351</v>
      </c>
      <c r="C13484" t="s">
        <v>351</v>
      </c>
      <c r="D13484" t="s">
        <v>759</v>
      </c>
      <c r="E13484" t="s">
        <v>15</v>
      </c>
      <c r="F13484" t="s">
        <v>128</v>
      </c>
      <c r="G13484" t="s">
        <v>364</v>
      </c>
      <c r="H13484" s="1">
        <v>2020</v>
      </c>
      <c r="I13484" s="2">
        <v>600</v>
      </c>
      <c r="J13484" s="3">
        <v>1806</v>
      </c>
      <c r="K13484">
        <f>Table1[[#This Row],[Total Revenue + Open]]/Table1[[#This Row],[Qty]]</f>
        <v>3.01</v>
      </c>
      <c r="L13484">
        <f>Table1[[#This Row],[Total Revenue + Open]]/Table1[[#This Row],[Qty]]</f>
        <v>3.01</v>
      </c>
    </row>
    <row r="13485" spans="1:12" hidden="1">
      <c r="A13485" t="s">
        <v>710</v>
      </c>
      <c r="B13485" t="s">
        <v>351</v>
      </c>
      <c r="C13485" t="s">
        <v>351</v>
      </c>
      <c r="D13485" t="s">
        <v>759</v>
      </c>
      <c r="E13485" t="s">
        <v>15</v>
      </c>
      <c r="F13485" t="s">
        <v>128</v>
      </c>
      <c r="G13485" t="s">
        <v>364</v>
      </c>
      <c r="H13485" s="1">
        <v>2020</v>
      </c>
      <c r="I13485" s="2">
        <v>1760</v>
      </c>
      <c r="J13485" s="3">
        <v>5267.5</v>
      </c>
      <c r="K13485">
        <f>Table1[[#This Row],[Total Revenue + Open]]/Table1[[#This Row],[Qty]]</f>
        <v>2.9928977272727271</v>
      </c>
      <c r="L13485">
        <f>Table1[[#This Row],[Total Revenue + Open]]/Table1[[#This Row],[Qty]]</f>
        <v>2.9928977272727271</v>
      </c>
    </row>
    <row r="13486" spans="1:12" hidden="1">
      <c r="A13486" t="s">
        <v>710</v>
      </c>
      <c r="B13486" t="s">
        <v>351</v>
      </c>
      <c r="C13486" t="s">
        <v>351</v>
      </c>
      <c r="D13486" t="s">
        <v>759</v>
      </c>
      <c r="E13486" t="s">
        <v>15</v>
      </c>
      <c r="F13486" t="s">
        <v>128</v>
      </c>
      <c r="G13486" t="s">
        <v>364</v>
      </c>
      <c r="H13486" s="1">
        <v>2021</v>
      </c>
      <c r="I13486" s="2">
        <v>2415</v>
      </c>
      <c r="J13486" s="3">
        <v>7224</v>
      </c>
      <c r="K13486">
        <f>Table1[[#This Row],[Total Revenue + Open]]/Table1[[#This Row],[Qty]]</f>
        <v>2.991304347826087</v>
      </c>
      <c r="L13486">
        <f>Table1[[#This Row],[Total Revenue + Open]]/Table1[[#This Row],[Qty]]</f>
        <v>2.991304347826087</v>
      </c>
    </row>
    <row r="13487" spans="1:12" hidden="1">
      <c r="A13487" t="s">
        <v>710</v>
      </c>
      <c r="B13487" t="s">
        <v>351</v>
      </c>
      <c r="C13487" t="s">
        <v>351</v>
      </c>
      <c r="D13487" t="s">
        <v>759</v>
      </c>
      <c r="E13487" t="s">
        <v>15</v>
      </c>
      <c r="F13487" t="s">
        <v>128</v>
      </c>
      <c r="G13487" t="s">
        <v>364</v>
      </c>
      <c r="H13487" s="1">
        <v>2019</v>
      </c>
      <c r="I13487" s="2">
        <v>650</v>
      </c>
      <c r="J13487" s="3">
        <v>1956.5</v>
      </c>
      <c r="K13487">
        <f>Table1[[#This Row],[Total Revenue + Open]]/Table1[[#This Row],[Qty]]</f>
        <v>3.01</v>
      </c>
      <c r="L13487">
        <f>Table1[[#This Row],[Total Revenue + Open]]/Table1[[#This Row],[Qty]]</f>
        <v>3.01</v>
      </c>
    </row>
    <row r="13488" spans="1:12" hidden="1">
      <c r="A13488" t="s">
        <v>710</v>
      </c>
      <c r="B13488" t="s">
        <v>351</v>
      </c>
      <c r="C13488" t="s">
        <v>351</v>
      </c>
      <c r="D13488" t="s">
        <v>759</v>
      </c>
      <c r="E13488" t="s">
        <v>15</v>
      </c>
      <c r="F13488" t="s">
        <v>128</v>
      </c>
      <c r="G13488" t="s">
        <v>369</v>
      </c>
      <c r="H13488" s="1">
        <v>2018</v>
      </c>
      <c r="I13488" s="2">
        <v>625</v>
      </c>
      <c r="J13488" s="3">
        <v>1881.25</v>
      </c>
      <c r="K13488">
        <f>Table1[[#This Row],[Total Revenue + Open]]/Table1[[#This Row],[Qty]]</f>
        <v>3.01</v>
      </c>
      <c r="L13488">
        <f>Table1[[#This Row],[Total Revenue + Open]]/Table1[[#This Row],[Qty]]</f>
        <v>3.01</v>
      </c>
    </row>
    <row r="13489" spans="1:12" hidden="1">
      <c r="A13489" t="s">
        <v>710</v>
      </c>
      <c r="B13489" t="s">
        <v>351</v>
      </c>
      <c r="C13489" t="s">
        <v>351</v>
      </c>
      <c r="D13489" t="s">
        <v>759</v>
      </c>
      <c r="E13489" t="s">
        <v>15</v>
      </c>
      <c r="F13489" t="s">
        <v>128</v>
      </c>
      <c r="G13489" t="s">
        <v>369</v>
      </c>
      <c r="H13489" s="1">
        <v>2018</v>
      </c>
      <c r="I13489" s="2">
        <v>625</v>
      </c>
      <c r="J13489" s="3">
        <v>1881.25</v>
      </c>
      <c r="K13489">
        <f>Table1[[#This Row],[Total Revenue + Open]]/Table1[[#This Row],[Qty]]</f>
        <v>3.01</v>
      </c>
      <c r="L13489">
        <f>Table1[[#This Row],[Total Revenue + Open]]/Table1[[#This Row],[Qty]]</f>
        <v>3.01</v>
      </c>
    </row>
    <row r="13490" spans="1:12" hidden="1">
      <c r="A13490" t="s">
        <v>710</v>
      </c>
      <c r="B13490" t="s">
        <v>351</v>
      </c>
      <c r="C13490" t="s">
        <v>351</v>
      </c>
      <c r="D13490" t="s">
        <v>759</v>
      </c>
      <c r="E13490" t="s">
        <v>15</v>
      </c>
      <c r="F13490" t="s">
        <v>128</v>
      </c>
      <c r="G13490" t="s">
        <v>369</v>
      </c>
      <c r="H13490" s="1">
        <v>2018</v>
      </c>
      <c r="I13490" s="2">
        <v>625</v>
      </c>
      <c r="J13490" s="3">
        <v>1881.25</v>
      </c>
      <c r="K13490">
        <f>Table1[[#This Row],[Total Revenue + Open]]/Table1[[#This Row],[Qty]]</f>
        <v>3.01</v>
      </c>
      <c r="L13490">
        <f>Table1[[#This Row],[Total Revenue + Open]]/Table1[[#This Row],[Qty]]</f>
        <v>3.01</v>
      </c>
    </row>
    <row r="13491" spans="1:12" hidden="1">
      <c r="A13491" t="s">
        <v>710</v>
      </c>
      <c r="B13491" t="s">
        <v>351</v>
      </c>
      <c r="C13491" t="s">
        <v>351</v>
      </c>
      <c r="D13491" t="s">
        <v>759</v>
      </c>
      <c r="E13491" t="s">
        <v>15</v>
      </c>
      <c r="F13491" t="s">
        <v>128</v>
      </c>
      <c r="G13491" t="s">
        <v>369</v>
      </c>
      <c r="H13491" s="1">
        <v>2018</v>
      </c>
      <c r="I13491" s="2">
        <v>650</v>
      </c>
      <c r="J13491" s="3">
        <v>1956.5</v>
      </c>
      <c r="K13491">
        <f>Table1[[#This Row],[Total Revenue + Open]]/Table1[[#This Row],[Qty]]</f>
        <v>3.01</v>
      </c>
      <c r="L13491">
        <f>Table1[[#This Row],[Total Revenue + Open]]/Table1[[#This Row],[Qty]]</f>
        <v>3.01</v>
      </c>
    </row>
    <row r="13492" spans="1:12" hidden="1">
      <c r="A13492" t="s">
        <v>710</v>
      </c>
      <c r="B13492" t="s">
        <v>351</v>
      </c>
      <c r="C13492" t="s">
        <v>351</v>
      </c>
      <c r="D13492" t="s">
        <v>759</v>
      </c>
      <c r="E13492" t="s">
        <v>15</v>
      </c>
      <c r="F13492" t="s">
        <v>128</v>
      </c>
      <c r="G13492" t="s">
        <v>369</v>
      </c>
      <c r="H13492" s="1">
        <v>2019</v>
      </c>
      <c r="I13492" s="2">
        <v>650</v>
      </c>
      <c r="J13492" s="3">
        <v>1956.5</v>
      </c>
      <c r="K13492">
        <f>Table1[[#This Row],[Total Revenue + Open]]/Table1[[#This Row],[Qty]]</f>
        <v>3.01</v>
      </c>
      <c r="L13492">
        <f>Table1[[#This Row],[Total Revenue + Open]]/Table1[[#This Row],[Qty]]</f>
        <v>3.01</v>
      </c>
    </row>
    <row r="13493" spans="1:12" hidden="1">
      <c r="A13493" t="s">
        <v>710</v>
      </c>
      <c r="B13493" t="s">
        <v>351</v>
      </c>
      <c r="C13493" t="s">
        <v>351</v>
      </c>
      <c r="D13493" t="s">
        <v>759</v>
      </c>
      <c r="E13493" t="s">
        <v>15</v>
      </c>
      <c r="F13493" t="s">
        <v>128</v>
      </c>
      <c r="G13493" t="s">
        <v>369</v>
      </c>
      <c r="H13493" s="1">
        <v>2019</v>
      </c>
      <c r="I13493" s="2">
        <v>50</v>
      </c>
      <c r="J13493" s="3">
        <v>150.5</v>
      </c>
      <c r="K13493">
        <f>Table1[[#This Row],[Total Revenue + Open]]/Table1[[#This Row],[Qty]]</f>
        <v>3.01</v>
      </c>
      <c r="L13493">
        <f>Table1[[#This Row],[Total Revenue + Open]]/Table1[[#This Row],[Qty]]</f>
        <v>3.01</v>
      </c>
    </row>
    <row r="13494" spans="1:12" hidden="1">
      <c r="A13494" t="s">
        <v>710</v>
      </c>
      <c r="B13494" t="s">
        <v>351</v>
      </c>
      <c r="C13494" t="s">
        <v>351</v>
      </c>
      <c r="D13494" t="s">
        <v>759</v>
      </c>
      <c r="E13494" t="s">
        <v>15</v>
      </c>
      <c r="F13494" t="s">
        <v>128</v>
      </c>
      <c r="G13494" t="s">
        <v>369</v>
      </c>
      <c r="H13494" s="1">
        <v>2019</v>
      </c>
      <c r="I13494" s="2">
        <v>1410</v>
      </c>
      <c r="J13494" s="3">
        <v>4214</v>
      </c>
      <c r="K13494">
        <f>Table1[[#This Row],[Total Revenue + Open]]/Table1[[#This Row],[Qty]]</f>
        <v>2.9886524822695035</v>
      </c>
      <c r="L13494">
        <f>Table1[[#This Row],[Total Revenue + Open]]/Table1[[#This Row],[Qty]]</f>
        <v>2.9886524822695035</v>
      </c>
    </row>
    <row r="13495" spans="1:12" hidden="1">
      <c r="A13495" t="s">
        <v>710</v>
      </c>
      <c r="B13495" t="s">
        <v>351</v>
      </c>
      <c r="C13495" t="s">
        <v>351</v>
      </c>
      <c r="D13495" t="s">
        <v>759</v>
      </c>
      <c r="E13495" t="s">
        <v>15</v>
      </c>
      <c r="F13495" t="s">
        <v>128</v>
      </c>
      <c r="G13495" t="s">
        <v>369</v>
      </c>
      <c r="H13495" s="1">
        <v>2020</v>
      </c>
      <c r="I13495" s="2">
        <v>25</v>
      </c>
      <c r="J13495" s="3">
        <v>75.25</v>
      </c>
      <c r="K13495">
        <f>Table1[[#This Row],[Total Revenue + Open]]/Table1[[#This Row],[Qty]]</f>
        <v>3.01</v>
      </c>
      <c r="L13495">
        <f>Table1[[#This Row],[Total Revenue + Open]]/Table1[[#This Row],[Qty]]</f>
        <v>3.01</v>
      </c>
    </row>
    <row r="13496" spans="1:12" hidden="1">
      <c r="A13496" t="s">
        <v>710</v>
      </c>
      <c r="B13496" t="s">
        <v>351</v>
      </c>
      <c r="C13496" t="s">
        <v>351</v>
      </c>
      <c r="D13496" t="s">
        <v>759</v>
      </c>
      <c r="E13496" t="s">
        <v>15</v>
      </c>
      <c r="F13496" t="s">
        <v>128</v>
      </c>
      <c r="G13496" t="s">
        <v>369</v>
      </c>
      <c r="H13496" s="1">
        <v>2020</v>
      </c>
      <c r="I13496" s="2">
        <v>1210</v>
      </c>
      <c r="J13496" s="3">
        <v>3612</v>
      </c>
      <c r="K13496">
        <f>Table1[[#This Row],[Total Revenue + Open]]/Table1[[#This Row],[Qty]]</f>
        <v>2.9851239669421488</v>
      </c>
      <c r="L13496">
        <f>Table1[[#This Row],[Total Revenue + Open]]/Table1[[#This Row],[Qty]]</f>
        <v>2.9851239669421488</v>
      </c>
    </row>
    <row r="13497" spans="1:12" hidden="1">
      <c r="A13497" t="s">
        <v>710</v>
      </c>
      <c r="B13497" t="s">
        <v>351</v>
      </c>
      <c r="C13497" t="s">
        <v>351</v>
      </c>
      <c r="D13497" t="s">
        <v>759</v>
      </c>
      <c r="E13497" t="s">
        <v>15</v>
      </c>
      <c r="F13497" t="s">
        <v>128</v>
      </c>
      <c r="G13497" t="s">
        <v>369</v>
      </c>
      <c r="H13497" s="1">
        <v>2021</v>
      </c>
      <c r="I13497" s="2">
        <v>1100</v>
      </c>
      <c r="J13497" s="3">
        <v>3311</v>
      </c>
      <c r="K13497">
        <f>Table1[[#This Row],[Total Revenue + Open]]/Table1[[#This Row],[Qty]]</f>
        <v>3.01</v>
      </c>
      <c r="L13497">
        <f>Table1[[#This Row],[Total Revenue + Open]]/Table1[[#This Row],[Qty]]</f>
        <v>3.01</v>
      </c>
    </row>
    <row r="13498" spans="1:12" hidden="1">
      <c r="A13498" t="s">
        <v>710</v>
      </c>
      <c r="B13498" t="s">
        <v>351</v>
      </c>
      <c r="C13498" t="s">
        <v>351</v>
      </c>
      <c r="D13498" t="s">
        <v>759</v>
      </c>
      <c r="E13498" t="s">
        <v>15</v>
      </c>
      <c r="F13498" t="s">
        <v>128</v>
      </c>
      <c r="G13498" t="s">
        <v>369</v>
      </c>
      <c r="H13498" s="1">
        <v>2018</v>
      </c>
      <c r="I13498" s="2">
        <v>725</v>
      </c>
      <c r="J13498" s="3">
        <v>2182.25</v>
      </c>
      <c r="K13498">
        <f>Table1[[#This Row],[Total Revenue + Open]]/Table1[[#This Row],[Qty]]</f>
        <v>3.01</v>
      </c>
      <c r="L13498">
        <f>Table1[[#This Row],[Total Revenue + Open]]/Table1[[#This Row],[Qty]]</f>
        <v>3.01</v>
      </c>
    </row>
    <row r="13499" spans="1:12" hidden="1">
      <c r="A13499" t="s">
        <v>710</v>
      </c>
      <c r="B13499" t="s">
        <v>351</v>
      </c>
      <c r="C13499" t="s">
        <v>351</v>
      </c>
      <c r="D13499" t="s">
        <v>759</v>
      </c>
      <c r="E13499" t="s">
        <v>15</v>
      </c>
      <c r="F13499" t="s">
        <v>128</v>
      </c>
      <c r="G13499" t="s">
        <v>369</v>
      </c>
      <c r="H13499" s="1">
        <v>2018</v>
      </c>
      <c r="I13499" s="2">
        <v>625</v>
      </c>
      <c r="J13499" s="3">
        <v>1881.25</v>
      </c>
      <c r="K13499">
        <f>Table1[[#This Row],[Total Revenue + Open]]/Table1[[#This Row],[Qty]]</f>
        <v>3.01</v>
      </c>
      <c r="L13499">
        <f>Table1[[#This Row],[Total Revenue + Open]]/Table1[[#This Row],[Qty]]</f>
        <v>3.01</v>
      </c>
    </row>
    <row r="13500" spans="1:12" hidden="1">
      <c r="A13500" t="s">
        <v>710</v>
      </c>
      <c r="B13500" t="s">
        <v>351</v>
      </c>
      <c r="C13500" t="s">
        <v>351</v>
      </c>
      <c r="D13500" t="s">
        <v>759</v>
      </c>
      <c r="E13500" t="s">
        <v>15</v>
      </c>
      <c r="F13500" t="s">
        <v>128</v>
      </c>
      <c r="G13500" t="s">
        <v>369</v>
      </c>
      <c r="H13500" s="1">
        <v>2018</v>
      </c>
      <c r="I13500" s="2">
        <v>625</v>
      </c>
      <c r="J13500" s="3">
        <v>1881.25</v>
      </c>
      <c r="K13500">
        <f>Table1[[#This Row],[Total Revenue + Open]]/Table1[[#This Row],[Qty]]</f>
        <v>3.01</v>
      </c>
      <c r="L13500">
        <f>Table1[[#This Row],[Total Revenue + Open]]/Table1[[#This Row],[Qty]]</f>
        <v>3.01</v>
      </c>
    </row>
    <row r="13501" spans="1:12" hidden="1">
      <c r="A13501" t="s">
        <v>710</v>
      </c>
      <c r="B13501" t="s">
        <v>351</v>
      </c>
      <c r="C13501" t="s">
        <v>351</v>
      </c>
      <c r="D13501" t="s">
        <v>759</v>
      </c>
      <c r="E13501" t="s">
        <v>15</v>
      </c>
      <c r="F13501" t="s">
        <v>128</v>
      </c>
      <c r="G13501" t="s">
        <v>369</v>
      </c>
      <c r="H13501" s="1">
        <v>2018</v>
      </c>
      <c r="I13501" s="2">
        <v>625</v>
      </c>
      <c r="J13501" s="3">
        <v>1881.25</v>
      </c>
      <c r="K13501">
        <f>Table1[[#This Row],[Total Revenue + Open]]/Table1[[#This Row],[Qty]]</f>
        <v>3.01</v>
      </c>
      <c r="L13501">
        <f>Table1[[#This Row],[Total Revenue + Open]]/Table1[[#This Row],[Qty]]</f>
        <v>3.01</v>
      </c>
    </row>
    <row r="13502" spans="1:12" hidden="1">
      <c r="A13502" t="s">
        <v>710</v>
      </c>
      <c r="B13502" t="s">
        <v>351</v>
      </c>
      <c r="C13502" t="s">
        <v>351</v>
      </c>
      <c r="D13502" t="s">
        <v>759</v>
      </c>
      <c r="E13502" t="s">
        <v>15</v>
      </c>
      <c r="F13502" t="s">
        <v>128</v>
      </c>
      <c r="G13502" t="s">
        <v>369</v>
      </c>
      <c r="H13502" s="1">
        <v>2018</v>
      </c>
      <c r="I13502" s="2">
        <v>625</v>
      </c>
      <c r="J13502" s="3">
        <v>1881.25</v>
      </c>
      <c r="K13502">
        <f>Table1[[#This Row],[Total Revenue + Open]]/Table1[[#This Row],[Qty]]</f>
        <v>3.01</v>
      </c>
      <c r="L13502">
        <f>Table1[[#This Row],[Total Revenue + Open]]/Table1[[#This Row],[Qty]]</f>
        <v>3.01</v>
      </c>
    </row>
    <row r="13503" spans="1:12" hidden="1">
      <c r="A13503" t="s">
        <v>710</v>
      </c>
      <c r="B13503" t="s">
        <v>351</v>
      </c>
      <c r="C13503" t="s">
        <v>351</v>
      </c>
      <c r="D13503" t="s">
        <v>759</v>
      </c>
      <c r="E13503" t="s">
        <v>15</v>
      </c>
      <c r="F13503" t="s">
        <v>128</v>
      </c>
      <c r="G13503" t="s">
        <v>369</v>
      </c>
      <c r="H13503" s="1">
        <v>2018</v>
      </c>
      <c r="I13503" s="2">
        <v>625</v>
      </c>
      <c r="J13503" s="3">
        <v>1881.25</v>
      </c>
      <c r="K13503">
        <f>Table1[[#This Row],[Total Revenue + Open]]/Table1[[#This Row],[Qty]]</f>
        <v>3.01</v>
      </c>
      <c r="L13503">
        <f>Table1[[#This Row],[Total Revenue + Open]]/Table1[[#This Row],[Qty]]</f>
        <v>3.01</v>
      </c>
    </row>
    <row r="13504" spans="1:12" hidden="1">
      <c r="A13504" t="s">
        <v>710</v>
      </c>
      <c r="B13504" t="s">
        <v>351</v>
      </c>
      <c r="C13504" t="s">
        <v>351</v>
      </c>
      <c r="D13504" t="s">
        <v>759</v>
      </c>
      <c r="E13504" t="s">
        <v>15</v>
      </c>
      <c r="F13504" t="s">
        <v>128</v>
      </c>
      <c r="G13504" t="s">
        <v>369</v>
      </c>
      <c r="H13504" s="1">
        <v>2020</v>
      </c>
      <c r="I13504" s="2">
        <v>650</v>
      </c>
      <c r="J13504" s="3">
        <v>1956.5</v>
      </c>
      <c r="K13504">
        <f>Table1[[#This Row],[Total Revenue + Open]]/Table1[[#This Row],[Qty]]</f>
        <v>3.01</v>
      </c>
      <c r="L13504">
        <f>Table1[[#This Row],[Total Revenue + Open]]/Table1[[#This Row],[Qty]]</f>
        <v>3.01</v>
      </c>
    </row>
    <row r="13505" spans="1:12" hidden="1">
      <c r="A13505" t="s">
        <v>710</v>
      </c>
      <c r="B13505" t="s">
        <v>351</v>
      </c>
      <c r="C13505" t="s">
        <v>351</v>
      </c>
      <c r="D13505" t="s">
        <v>759</v>
      </c>
      <c r="E13505" t="s">
        <v>15</v>
      </c>
      <c r="F13505" t="s">
        <v>128</v>
      </c>
      <c r="G13505" t="s">
        <v>369</v>
      </c>
      <c r="H13505" s="1">
        <v>2021</v>
      </c>
      <c r="I13505" s="2">
        <v>2010</v>
      </c>
      <c r="J13505" s="3">
        <v>6020</v>
      </c>
      <c r="K13505">
        <f>Table1[[#This Row],[Total Revenue + Open]]/Table1[[#This Row],[Qty]]</f>
        <v>2.9950248756218905</v>
      </c>
      <c r="L13505">
        <f>Table1[[#This Row],[Total Revenue + Open]]/Table1[[#This Row],[Qty]]</f>
        <v>2.9950248756218905</v>
      </c>
    </row>
    <row r="13506" spans="1:12" hidden="1">
      <c r="A13506" t="s">
        <v>710</v>
      </c>
      <c r="B13506" t="s">
        <v>351</v>
      </c>
      <c r="C13506" t="s">
        <v>351</v>
      </c>
      <c r="D13506" t="s">
        <v>759</v>
      </c>
      <c r="E13506" t="s">
        <v>15</v>
      </c>
      <c r="F13506" t="s">
        <v>128</v>
      </c>
      <c r="G13506" t="s">
        <v>369</v>
      </c>
      <c r="H13506" s="1">
        <v>2019</v>
      </c>
      <c r="I13506" s="2">
        <v>3125</v>
      </c>
      <c r="J13506" s="3">
        <v>9331</v>
      </c>
      <c r="K13506">
        <f>Table1[[#This Row],[Total Revenue + Open]]/Table1[[#This Row],[Qty]]</f>
        <v>2.9859200000000001</v>
      </c>
      <c r="L13506">
        <f>Table1[[#This Row],[Total Revenue + Open]]/Table1[[#This Row],[Qty]]</f>
        <v>2.9859200000000001</v>
      </c>
    </row>
    <row r="13507" spans="1:12" hidden="1">
      <c r="A13507" t="s">
        <v>710</v>
      </c>
      <c r="B13507" t="s">
        <v>351</v>
      </c>
      <c r="C13507" t="s">
        <v>351</v>
      </c>
      <c r="D13507" t="s">
        <v>759</v>
      </c>
      <c r="E13507" t="s">
        <v>15</v>
      </c>
      <c r="F13507" t="s">
        <v>128</v>
      </c>
      <c r="G13507" t="s">
        <v>369</v>
      </c>
      <c r="H13507" s="1">
        <v>2019</v>
      </c>
      <c r="I13507" s="2">
        <v>1005</v>
      </c>
      <c r="J13507" s="3">
        <v>3010</v>
      </c>
      <c r="K13507">
        <f>Table1[[#This Row],[Total Revenue + Open]]/Table1[[#This Row],[Qty]]</f>
        <v>2.9950248756218905</v>
      </c>
      <c r="L13507">
        <f>Table1[[#This Row],[Total Revenue + Open]]/Table1[[#This Row],[Qty]]</f>
        <v>2.9950248756218905</v>
      </c>
    </row>
    <row r="13508" spans="1:12" hidden="1">
      <c r="A13508" t="s">
        <v>710</v>
      </c>
      <c r="B13508" t="s">
        <v>351</v>
      </c>
      <c r="C13508" t="s">
        <v>351</v>
      </c>
      <c r="D13508" t="s">
        <v>759</v>
      </c>
      <c r="E13508" t="s">
        <v>15</v>
      </c>
      <c r="F13508" t="s">
        <v>128</v>
      </c>
      <c r="G13508" t="s">
        <v>369</v>
      </c>
      <c r="H13508" s="1">
        <v>2019</v>
      </c>
      <c r="I13508" s="2">
        <v>1260</v>
      </c>
      <c r="J13508" s="3">
        <v>3762.5</v>
      </c>
      <c r="K13508">
        <f>Table1[[#This Row],[Total Revenue + Open]]/Table1[[#This Row],[Qty]]</f>
        <v>2.9861111111111112</v>
      </c>
      <c r="L13508">
        <f>Table1[[#This Row],[Total Revenue + Open]]/Table1[[#This Row],[Qty]]</f>
        <v>2.9861111111111112</v>
      </c>
    </row>
    <row r="13509" spans="1:12" hidden="1">
      <c r="A13509" t="s">
        <v>710</v>
      </c>
      <c r="B13509" t="s">
        <v>351</v>
      </c>
      <c r="C13509" t="s">
        <v>351</v>
      </c>
      <c r="D13509" t="s">
        <v>759</v>
      </c>
      <c r="E13509" t="s">
        <v>15</v>
      </c>
      <c r="F13509" t="s">
        <v>128</v>
      </c>
      <c r="G13509" t="s">
        <v>369</v>
      </c>
      <c r="H13509" s="1">
        <v>2019</v>
      </c>
      <c r="I13509" s="2">
        <v>1660</v>
      </c>
      <c r="J13509" s="3">
        <v>4966.5</v>
      </c>
      <c r="K13509">
        <f>Table1[[#This Row],[Total Revenue + Open]]/Table1[[#This Row],[Qty]]</f>
        <v>2.991867469879518</v>
      </c>
      <c r="L13509">
        <f>Table1[[#This Row],[Total Revenue + Open]]/Table1[[#This Row],[Qty]]</f>
        <v>2.991867469879518</v>
      </c>
    </row>
    <row r="13510" spans="1:12" hidden="1">
      <c r="A13510" t="s">
        <v>710</v>
      </c>
      <c r="B13510" t="s">
        <v>351</v>
      </c>
      <c r="C13510" t="s">
        <v>351</v>
      </c>
      <c r="D13510" t="s">
        <v>759</v>
      </c>
      <c r="E13510" t="s">
        <v>15</v>
      </c>
      <c r="F13510" t="s">
        <v>128</v>
      </c>
      <c r="G13510" t="s">
        <v>369</v>
      </c>
      <c r="H13510" s="1">
        <v>2019</v>
      </c>
      <c r="I13510" s="2">
        <v>1210</v>
      </c>
      <c r="J13510" s="3">
        <v>3612</v>
      </c>
      <c r="K13510">
        <f>Table1[[#This Row],[Total Revenue + Open]]/Table1[[#This Row],[Qty]]</f>
        <v>2.9851239669421488</v>
      </c>
      <c r="L13510">
        <f>Table1[[#This Row],[Total Revenue + Open]]/Table1[[#This Row],[Qty]]</f>
        <v>2.9851239669421488</v>
      </c>
    </row>
    <row r="13511" spans="1:12" hidden="1">
      <c r="A13511" t="s">
        <v>710</v>
      </c>
      <c r="B13511" t="s">
        <v>351</v>
      </c>
      <c r="C13511" t="s">
        <v>351</v>
      </c>
      <c r="D13511" t="s">
        <v>759</v>
      </c>
      <c r="E13511" t="s">
        <v>15</v>
      </c>
      <c r="F13511" t="s">
        <v>128</v>
      </c>
      <c r="G13511" t="s">
        <v>369</v>
      </c>
      <c r="H13511" s="1">
        <v>2019</v>
      </c>
      <c r="I13511" s="2">
        <v>1005</v>
      </c>
      <c r="J13511" s="3">
        <v>3010</v>
      </c>
      <c r="K13511">
        <f>Table1[[#This Row],[Total Revenue + Open]]/Table1[[#This Row],[Qty]]</f>
        <v>2.9950248756218905</v>
      </c>
      <c r="L13511">
        <f>Table1[[#This Row],[Total Revenue + Open]]/Table1[[#This Row],[Qty]]</f>
        <v>2.9950248756218905</v>
      </c>
    </row>
    <row r="13512" spans="1:12" hidden="1">
      <c r="A13512" t="s">
        <v>710</v>
      </c>
      <c r="B13512" t="s">
        <v>351</v>
      </c>
      <c r="C13512" t="s">
        <v>351</v>
      </c>
      <c r="D13512" t="s">
        <v>759</v>
      </c>
      <c r="E13512" t="s">
        <v>15</v>
      </c>
      <c r="F13512" t="s">
        <v>128</v>
      </c>
      <c r="G13512" t="s">
        <v>369</v>
      </c>
      <c r="H13512" s="1">
        <v>2019</v>
      </c>
      <c r="I13512" s="2">
        <v>50</v>
      </c>
      <c r="J13512" s="3">
        <v>150.5</v>
      </c>
      <c r="K13512">
        <f>Table1[[#This Row],[Total Revenue + Open]]/Table1[[#This Row],[Qty]]</f>
        <v>3.01</v>
      </c>
      <c r="L13512">
        <f>Table1[[#This Row],[Total Revenue + Open]]/Table1[[#This Row],[Qty]]</f>
        <v>3.01</v>
      </c>
    </row>
    <row r="13513" spans="1:12" hidden="1">
      <c r="A13513" t="s">
        <v>710</v>
      </c>
      <c r="B13513" t="s">
        <v>351</v>
      </c>
      <c r="C13513" t="s">
        <v>351</v>
      </c>
      <c r="D13513" t="s">
        <v>759</v>
      </c>
      <c r="E13513" t="s">
        <v>15</v>
      </c>
      <c r="F13513" t="s">
        <v>128</v>
      </c>
      <c r="G13513" t="s">
        <v>369</v>
      </c>
      <c r="H13513" s="1">
        <v>2019</v>
      </c>
      <c r="I13513" s="2">
        <v>2115</v>
      </c>
      <c r="J13513" s="3">
        <v>6321</v>
      </c>
      <c r="K13513">
        <f>Table1[[#This Row],[Total Revenue + Open]]/Table1[[#This Row],[Qty]]</f>
        <v>2.9886524822695035</v>
      </c>
      <c r="L13513">
        <f>Table1[[#This Row],[Total Revenue + Open]]/Table1[[#This Row],[Qty]]</f>
        <v>2.9886524822695035</v>
      </c>
    </row>
    <row r="13514" spans="1:12" hidden="1">
      <c r="A13514" t="s">
        <v>710</v>
      </c>
      <c r="B13514" t="s">
        <v>490</v>
      </c>
      <c r="C13514" t="s">
        <v>491</v>
      </c>
      <c r="D13514" t="s">
        <v>711</v>
      </c>
      <c r="E13514" t="s">
        <v>15</v>
      </c>
      <c r="F13514" t="s">
        <v>128</v>
      </c>
      <c r="G13514" t="s">
        <v>390</v>
      </c>
      <c r="H13514" s="1">
        <v>2020</v>
      </c>
      <c r="I13514" s="2">
        <v>50</v>
      </c>
      <c r="J13514" s="3">
        <v>150.5</v>
      </c>
      <c r="K13514">
        <f>Table1[[#This Row],[Total Revenue + Open]]/Table1[[#This Row],[Qty]]</f>
        <v>3.01</v>
      </c>
      <c r="L13514">
        <f>Table1[[#This Row],[Total Revenue + Open]]/Table1[[#This Row],[Qty]]</f>
        <v>3.01</v>
      </c>
    </row>
    <row r="13515" spans="1:12" hidden="1">
      <c r="A13515" t="s">
        <v>710</v>
      </c>
      <c r="B13515" t="s">
        <v>490</v>
      </c>
      <c r="C13515" t="s">
        <v>491</v>
      </c>
      <c r="D13515" t="s">
        <v>711</v>
      </c>
      <c r="E13515" t="s">
        <v>15</v>
      </c>
      <c r="F13515" t="s">
        <v>77</v>
      </c>
      <c r="G13515" t="s">
        <v>78</v>
      </c>
      <c r="H13515" s="1">
        <v>2018</v>
      </c>
      <c r="I13515" s="2">
        <v>5420</v>
      </c>
      <c r="J13515" s="3">
        <v>6588</v>
      </c>
      <c r="K13515">
        <f>Table1[[#This Row],[Total Revenue + Open]]/Table1[[#This Row],[Qty]]</f>
        <v>1.2154981549815498</v>
      </c>
      <c r="L13515">
        <f>Table1[[#This Row],[Total Revenue + Open]]/Table1[[#This Row],[Qty]]</f>
        <v>1.2154981549815498</v>
      </c>
    </row>
    <row r="13516" spans="1:12" hidden="1">
      <c r="A13516" t="s">
        <v>710</v>
      </c>
      <c r="B13516" t="s">
        <v>490</v>
      </c>
      <c r="C13516" t="s">
        <v>491</v>
      </c>
      <c r="D13516" t="s">
        <v>711</v>
      </c>
      <c r="E13516" t="s">
        <v>15</v>
      </c>
      <c r="F13516" t="s">
        <v>77</v>
      </c>
      <c r="G13516" t="s">
        <v>78</v>
      </c>
      <c r="H13516" s="1">
        <v>2018</v>
      </c>
      <c r="I13516" s="2">
        <v>1610</v>
      </c>
      <c r="J13516" s="3">
        <v>1952</v>
      </c>
      <c r="K13516">
        <f>Table1[[#This Row],[Total Revenue + Open]]/Table1[[#This Row],[Qty]]</f>
        <v>1.2124223602484472</v>
      </c>
      <c r="L13516">
        <f>Table1[[#This Row],[Total Revenue + Open]]/Table1[[#This Row],[Qty]]</f>
        <v>1.2124223602484472</v>
      </c>
    </row>
    <row r="13517" spans="1:12" hidden="1">
      <c r="A13517" t="s">
        <v>710</v>
      </c>
      <c r="B13517" t="s">
        <v>490</v>
      </c>
      <c r="C13517" t="s">
        <v>491</v>
      </c>
      <c r="D13517" t="s">
        <v>711</v>
      </c>
      <c r="E13517" t="s">
        <v>15</v>
      </c>
      <c r="F13517" t="s">
        <v>77</v>
      </c>
      <c r="G13517" t="s">
        <v>78</v>
      </c>
      <c r="H13517" s="1">
        <v>2019</v>
      </c>
      <c r="I13517" s="2">
        <v>1710</v>
      </c>
      <c r="J13517" s="3">
        <v>2074</v>
      </c>
      <c r="K13517">
        <f>Table1[[#This Row],[Total Revenue + Open]]/Table1[[#This Row],[Qty]]</f>
        <v>1.2128654970760233</v>
      </c>
      <c r="L13517">
        <f>Table1[[#This Row],[Total Revenue + Open]]/Table1[[#This Row],[Qty]]</f>
        <v>1.2128654970760233</v>
      </c>
    </row>
    <row r="13518" spans="1:12" hidden="1">
      <c r="A13518" t="s">
        <v>710</v>
      </c>
      <c r="B13518" t="s">
        <v>490</v>
      </c>
      <c r="C13518" t="s">
        <v>491</v>
      </c>
      <c r="D13518" t="s">
        <v>711</v>
      </c>
      <c r="E13518" t="s">
        <v>15</v>
      </c>
      <c r="F13518" t="s">
        <v>77</v>
      </c>
      <c r="G13518" t="s">
        <v>78</v>
      </c>
      <c r="H13518" s="1">
        <v>2019</v>
      </c>
      <c r="I13518" s="2">
        <v>200</v>
      </c>
      <c r="J13518" s="3">
        <v>158</v>
      </c>
      <c r="K13518">
        <f>Table1[[#This Row],[Total Revenue + Open]]/Table1[[#This Row],[Qty]]</f>
        <v>0.79</v>
      </c>
      <c r="L13518">
        <f>Table1[[#This Row],[Total Revenue + Open]]/Table1[[#This Row],[Qty]]</f>
        <v>0.79</v>
      </c>
    </row>
    <row r="13519" spans="1:12" hidden="1">
      <c r="A13519" t="s">
        <v>710</v>
      </c>
      <c r="B13519" t="s">
        <v>490</v>
      </c>
      <c r="C13519" t="s">
        <v>491</v>
      </c>
      <c r="D13519" t="s">
        <v>711</v>
      </c>
      <c r="E13519" t="s">
        <v>15</v>
      </c>
      <c r="F13519" t="s">
        <v>77</v>
      </c>
      <c r="G13519" t="s">
        <v>78</v>
      </c>
      <c r="H13519" s="1">
        <v>2019</v>
      </c>
      <c r="I13519" s="2">
        <v>400</v>
      </c>
      <c r="J13519" s="3">
        <v>316</v>
      </c>
      <c r="K13519">
        <f>Table1[[#This Row],[Total Revenue + Open]]/Table1[[#This Row],[Qty]]</f>
        <v>0.79</v>
      </c>
      <c r="L13519">
        <f>Table1[[#This Row],[Total Revenue + Open]]/Table1[[#This Row],[Qty]]</f>
        <v>0.79</v>
      </c>
    </row>
    <row r="13520" spans="1:12" hidden="1">
      <c r="A13520" t="s">
        <v>710</v>
      </c>
      <c r="B13520" t="s">
        <v>490</v>
      </c>
      <c r="C13520" t="s">
        <v>491</v>
      </c>
      <c r="D13520" t="s">
        <v>711</v>
      </c>
      <c r="E13520" t="s">
        <v>15</v>
      </c>
      <c r="F13520" t="s">
        <v>77</v>
      </c>
      <c r="G13520" t="s">
        <v>78</v>
      </c>
      <c r="H13520" s="1">
        <v>2019</v>
      </c>
      <c r="I13520" s="2">
        <v>100</v>
      </c>
      <c r="J13520" s="3">
        <v>79</v>
      </c>
      <c r="K13520">
        <f>Table1[[#This Row],[Total Revenue + Open]]/Table1[[#This Row],[Qty]]</f>
        <v>0.79</v>
      </c>
      <c r="L13520">
        <f>Table1[[#This Row],[Total Revenue + Open]]/Table1[[#This Row],[Qty]]</f>
        <v>0.79</v>
      </c>
    </row>
    <row r="13521" spans="1:12" hidden="1">
      <c r="A13521" t="s">
        <v>710</v>
      </c>
      <c r="B13521" t="s">
        <v>490</v>
      </c>
      <c r="C13521" t="s">
        <v>491</v>
      </c>
      <c r="D13521" t="s">
        <v>711</v>
      </c>
      <c r="E13521" t="s">
        <v>15</v>
      </c>
      <c r="F13521" t="s">
        <v>77</v>
      </c>
      <c r="G13521" t="s">
        <v>78</v>
      </c>
      <c r="H13521" s="1">
        <v>2018</v>
      </c>
      <c r="I13521" s="2">
        <v>1235</v>
      </c>
      <c r="J13521" s="3">
        <v>1494.5</v>
      </c>
      <c r="K13521">
        <f>Table1[[#This Row],[Total Revenue + Open]]/Table1[[#This Row],[Qty]]</f>
        <v>1.2101214574898786</v>
      </c>
      <c r="L13521">
        <f>Table1[[#This Row],[Total Revenue + Open]]/Table1[[#This Row],[Qty]]</f>
        <v>1.2101214574898786</v>
      </c>
    </row>
    <row r="13522" spans="1:12" hidden="1">
      <c r="A13522" t="s">
        <v>710</v>
      </c>
      <c r="B13522" t="s">
        <v>490</v>
      </c>
      <c r="C13522" t="s">
        <v>491</v>
      </c>
      <c r="D13522" t="s">
        <v>711</v>
      </c>
      <c r="E13522" t="s">
        <v>15</v>
      </c>
      <c r="F13522" t="s">
        <v>77</v>
      </c>
      <c r="G13522" t="s">
        <v>78</v>
      </c>
      <c r="H13522" s="1">
        <v>2019</v>
      </c>
      <c r="I13522" s="2">
        <v>2615</v>
      </c>
      <c r="J13522" s="3">
        <v>3172</v>
      </c>
      <c r="K13522">
        <f>Table1[[#This Row],[Total Revenue + Open]]/Table1[[#This Row],[Qty]]</f>
        <v>1.213001912045889</v>
      </c>
      <c r="L13522">
        <f>Table1[[#This Row],[Total Revenue + Open]]/Table1[[#This Row],[Qty]]</f>
        <v>1.213001912045889</v>
      </c>
    </row>
    <row r="13523" spans="1:12" hidden="1">
      <c r="A13523" t="s">
        <v>710</v>
      </c>
      <c r="B13523" t="s">
        <v>490</v>
      </c>
      <c r="C13523" t="s">
        <v>491</v>
      </c>
      <c r="D13523" t="s">
        <v>711</v>
      </c>
      <c r="E13523" t="s">
        <v>15</v>
      </c>
      <c r="F13523" t="s">
        <v>77</v>
      </c>
      <c r="G13523" t="s">
        <v>78</v>
      </c>
      <c r="H13523" s="1">
        <v>2019</v>
      </c>
      <c r="I13523" s="2">
        <v>300</v>
      </c>
      <c r="J13523" s="3">
        <v>237</v>
      </c>
      <c r="K13523">
        <f>Table1[[#This Row],[Total Revenue + Open]]/Table1[[#This Row],[Qty]]</f>
        <v>0.79</v>
      </c>
      <c r="L13523">
        <f>Table1[[#This Row],[Total Revenue + Open]]/Table1[[#This Row],[Qty]]</f>
        <v>0.79</v>
      </c>
    </row>
    <row r="13524" spans="1:12" hidden="1">
      <c r="A13524" t="s">
        <v>710</v>
      </c>
      <c r="B13524" t="s">
        <v>490</v>
      </c>
      <c r="C13524" t="s">
        <v>491</v>
      </c>
      <c r="D13524" t="s">
        <v>711</v>
      </c>
      <c r="E13524" t="s">
        <v>15</v>
      </c>
      <c r="F13524" t="s">
        <v>77</v>
      </c>
      <c r="G13524" t="s">
        <v>78</v>
      </c>
      <c r="H13524" s="1">
        <v>2019</v>
      </c>
      <c r="I13524" s="2">
        <v>300</v>
      </c>
      <c r="J13524" s="3">
        <v>237</v>
      </c>
      <c r="K13524">
        <f>Table1[[#This Row],[Total Revenue + Open]]/Table1[[#This Row],[Qty]]</f>
        <v>0.79</v>
      </c>
      <c r="L13524">
        <f>Table1[[#This Row],[Total Revenue + Open]]/Table1[[#This Row],[Qty]]</f>
        <v>0.79</v>
      </c>
    </row>
    <row r="13525" spans="1:12" hidden="1">
      <c r="A13525" t="s">
        <v>710</v>
      </c>
      <c r="B13525" t="s">
        <v>490</v>
      </c>
      <c r="C13525" t="s">
        <v>491</v>
      </c>
      <c r="D13525" t="s">
        <v>711</v>
      </c>
      <c r="E13525" t="s">
        <v>15</v>
      </c>
      <c r="F13525" t="s">
        <v>77</v>
      </c>
      <c r="G13525" t="s">
        <v>78</v>
      </c>
      <c r="H13525" s="1">
        <v>2019</v>
      </c>
      <c r="I13525" s="2">
        <v>3870</v>
      </c>
      <c r="J13525" s="3">
        <v>4697</v>
      </c>
      <c r="K13525">
        <f>Table1[[#This Row],[Total Revenue + Open]]/Table1[[#This Row],[Qty]]</f>
        <v>1.2136950904392765</v>
      </c>
      <c r="L13525">
        <f>Table1[[#This Row],[Total Revenue + Open]]/Table1[[#This Row],[Qty]]</f>
        <v>1.2136950904392765</v>
      </c>
    </row>
    <row r="13526" spans="1:12" hidden="1">
      <c r="A13526" t="s">
        <v>710</v>
      </c>
      <c r="B13526" t="s">
        <v>490</v>
      </c>
      <c r="C13526" t="s">
        <v>491</v>
      </c>
      <c r="D13526" t="s">
        <v>711</v>
      </c>
      <c r="E13526" t="s">
        <v>15</v>
      </c>
      <c r="F13526" t="s">
        <v>77</v>
      </c>
      <c r="G13526" t="s">
        <v>78</v>
      </c>
      <c r="H13526" s="1">
        <v>2019</v>
      </c>
      <c r="I13526" s="2">
        <v>4825</v>
      </c>
      <c r="J13526" s="3">
        <v>5856</v>
      </c>
      <c r="K13526">
        <f>Table1[[#This Row],[Total Revenue + Open]]/Table1[[#This Row],[Qty]]</f>
        <v>1.213678756476684</v>
      </c>
      <c r="L13526">
        <f>Table1[[#This Row],[Total Revenue + Open]]/Table1[[#This Row],[Qty]]</f>
        <v>1.213678756476684</v>
      </c>
    </row>
    <row r="13527" spans="1:12" hidden="1">
      <c r="A13527" t="s">
        <v>710</v>
      </c>
      <c r="B13527" t="s">
        <v>490</v>
      </c>
      <c r="C13527" t="s">
        <v>491</v>
      </c>
      <c r="D13527" t="s">
        <v>711</v>
      </c>
      <c r="E13527" t="s">
        <v>15</v>
      </c>
      <c r="F13527" t="s">
        <v>77</v>
      </c>
      <c r="G13527" t="s">
        <v>78</v>
      </c>
      <c r="H13527" s="1">
        <v>2019</v>
      </c>
      <c r="I13527" s="2">
        <v>700</v>
      </c>
      <c r="J13527" s="3">
        <v>553</v>
      </c>
      <c r="K13527">
        <f>Table1[[#This Row],[Total Revenue + Open]]/Table1[[#This Row],[Qty]]</f>
        <v>0.79</v>
      </c>
      <c r="L13527">
        <f>Table1[[#This Row],[Total Revenue + Open]]/Table1[[#This Row],[Qty]]</f>
        <v>0.79</v>
      </c>
    </row>
    <row r="13528" spans="1:12" hidden="1">
      <c r="A13528" t="s">
        <v>710</v>
      </c>
      <c r="B13528" t="s">
        <v>490</v>
      </c>
      <c r="C13528" t="s">
        <v>491</v>
      </c>
      <c r="D13528" t="s">
        <v>711</v>
      </c>
      <c r="E13528" t="s">
        <v>15</v>
      </c>
      <c r="F13528" t="s">
        <v>77</v>
      </c>
      <c r="G13528" t="s">
        <v>78</v>
      </c>
      <c r="H13528" s="1">
        <v>2019</v>
      </c>
      <c r="I13528" s="2">
        <v>50</v>
      </c>
      <c r="J13528" s="3">
        <v>39.5</v>
      </c>
      <c r="K13528">
        <f>Table1[[#This Row],[Total Revenue + Open]]/Table1[[#This Row],[Qty]]</f>
        <v>0.79</v>
      </c>
      <c r="L13528">
        <f>Table1[[#This Row],[Total Revenue + Open]]/Table1[[#This Row],[Qty]]</f>
        <v>0.79</v>
      </c>
    </row>
    <row r="13529" spans="1:12" hidden="1">
      <c r="A13529" t="s">
        <v>710</v>
      </c>
      <c r="B13529" t="s">
        <v>490</v>
      </c>
      <c r="C13529" t="s">
        <v>491</v>
      </c>
      <c r="D13529" t="s">
        <v>711</v>
      </c>
      <c r="E13529" t="s">
        <v>15</v>
      </c>
      <c r="F13529" t="s">
        <v>77</v>
      </c>
      <c r="G13529" t="s">
        <v>78</v>
      </c>
      <c r="H13529" s="1">
        <v>2018</v>
      </c>
      <c r="I13529" s="2">
        <v>5465</v>
      </c>
      <c r="J13529" s="3">
        <v>6649</v>
      </c>
      <c r="K13529">
        <f>Table1[[#This Row],[Total Revenue + Open]]/Table1[[#This Row],[Qty]]</f>
        <v>1.216651418115279</v>
      </c>
      <c r="L13529">
        <f>Table1[[#This Row],[Total Revenue + Open]]/Table1[[#This Row],[Qty]]</f>
        <v>1.216651418115279</v>
      </c>
    </row>
    <row r="13530" spans="1:12" hidden="1">
      <c r="A13530" t="s">
        <v>710</v>
      </c>
      <c r="B13530" t="s">
        <v>490</v>
      </c>
      <c r="C13530" t="s">
        <v>491</v>
      </c>
      <c r="D13530" t="s">
        <v>711</v>
      </c>
      <c r="E13530" t="s">
        <v>15</v>
      </c>
      <c r="F13530" t="s">
        <v>77</v>
      </c>
      <c r="G13530" t="s">
        <v>78</v>
      </c>
      <c r="H13530" s="1">
        <v>2019</v>
      </c>
      <c r="I13530" s="2">
        <v>1960</v>
      </c>
      <c r="J13530" s="3">
        <v>2379</v>
      </c>
      <c r="K13530">
        <f>Table1[[#This Row],[Total Revenue + Open]]/Table1[[#This Row],[Qty]]</f>
        <v>1.2137755102040817</v>
      </c>
      <c r="L13530">
        <f>Table1[[#This Row],[Total Revenue + Open]]/Table1[[#This Row],[Qty]]</f>
        <v>1.2137755102040817</v>
      </c>
    </row>
    <row r="13531" spans="1:12" hidden="1">
      <c r="A13531" t="s">
        <v>710</v>
      </c>
      <c r="B13531" t="s">
        <v>490</v>
      </c>
      <c r="C13531" t="s">
        <v>491</v>
      </c>
      <c r="D13531" t="s">
        <v>711</v>
      </c>
      <c r="E13531" t="s">
        <v>15</v>
      </c>
      <c r="F13531" t="s">
        <v>77</v>
      </c>
      <c r="G13531" t="s">
        <v>78</v>
      </c>
      <c r="H13531" s="1">
        <v>2019</v>
      </c>
      <c r="I13531" s="2">
        <v>450</v>
      </c>
      <c r="J13531" s="3">
        <v>355.5</v>
      </c>
      <c r="K13531">
        <f>Table1[[#This Row],[Total Revenue + Open]]/Table1[[#This Row],[Qty]]</f>
        <v>0.79</v>
      </c>
      <c r="L13531">
        <f>Table1[[#This Row],[Total Revenue + Open]]/Table1[[#This Row],[Qty]]</f>
        <v>0.79</v>
      </c>
    </row>
    <row r="13532" spans="1:12" hidden="1">
      <c r="A13532" t="s">
        <v>710</v>
      </c>
      <c r="B13532" t="s">
        <v>490</v>
      </c>
      <c r="C13532" t="s">
        <v>491</v>
      </c>
      <c r="D13532" t="s">
        <v>711</v>
      </c>
      <c r="E13532" t="s">
        <v>15</v>
      </c>
      <c r="F13532" t="s">
        <v>77</v>
      </c>
      <c r="G13532" t="s">
        <v>78</v>
      </c>
      <c r="H13532" s="1">
        <v>2019</v>
      </c>
      <c r="I13532" s="2">
        <v>500</v>
      </c>
      <c r="J13532" s="3">
        <v>610</v>
      </c>
      <c r="K13532">
        <f>Table1[[#This Row],[Total Revenue + Open]]/Table1[[#This Row],[Qty]]</f>
        <v>1.22</v>
      </c>
      <c r="L13532">
        <f>Table1[[#This Row],[Total Revenue + Open]]/Table1[[#This Row],[Qty]]</f>
        <v>1.22</v>
      </c>
    </row>
    <row r="13533" spans="1:12" hidden="1">
      <c r="A13533" t="s">
        <v>710</v>
      </c>
      <c r="B13533" t="s">
        <v>490</v>
      </c>
      <c r="C13533" t="s">
        <v>491</v>
      </c>
      <c r="D13533" t="s">
        <v>711</v>
      </c>
      <c r="E13533" t="s">
        <v>15</v>
      </c>
      <c r="F13533" t="s">
        <v>77</v>
      </c>
      <c r="G13533" t="s">
        <v>78</v>
      </c>
      <c r="H13533" s="1">
        <v>2018</v>
      </c>
      <c r="I13533" s="2">
        <v>1285</v>
      </c>
      <c r="J13533" s="3">
        <v>1555.5</v>
      </c>
      <c r="K13533">
        <f>Table1[[#This Row],[Total Revenue + Open]]/Table1[[#This Row],[Qty]]</f>
        <v>1.2105058365758754</v>
      </c>
      <c r="L13533">
        <f>Table1[[#This Row],[Total Revenue + Open]]/Table1[[#This Row],[Qty]]</f>
        <v>1.2105058365758754</v>
      </c>
    </row>
    <row r="13534" spans="1:12" hidden="1">
      <c r="A13534" t="s">
        <v>710</v>
      </c>
      <c r="B13534" t="s">
        <v>490</v>
      </c>
      <c r="C13534" t="s">
        <v>491</v>
      </c>
      <c r="D13534" t="s">
        <v>711</v>
      </c>
      <c r="E13534" t="s">
        <v>15</v>
      </c>
      <c r="F13534" t="s">
        <v>77</v>
      </c>
      <c r="G13534" t="s">
        <v>78</v>
      </c>
      <c r="H13534" s="1">
        <v>2018</v>
      </c>
      <c r="I13534" s="2">
        <v>2815</v>
      </c>
      <c r="J13534" s="3">
        <v>3416</v>
      </c>
      <c r="K13534">
        <f>Table1[[#This Row],[Total Revenue + Open]]/Table1[[#This Row],[Qty]]</f>
        <v>1.2134991119005329</v>
      </c>
      <c r="L13534">
        <f>Table1[[#This Row],[Total Revenue + Open]]/Table1[[#This Row],[Qty]]</f>
        <v>1.2134991119005329</v>
      </c>
    </row>
    <row r="13535" spans="1:12" hidden="1">
      <c r="A13535" t="s">
        <v>710</v>
      </c>
      <c r="B13535" t="s">
        <v>490</v>
      </c>
      <c r="C13535" t="s">
        <v>491</v>
      </c>
      <c r="D13535" t="s">
        <v>711</v>
      </c>
      <c r="E13535" t="s">
        <v>15</v>
      </c>
      <c r="F13535" t="s">
        <v>77</v>
      </c>
      <c r="G13535" t="s">
        <v>78</v>
      </c>
      <c r="H13535" s="1">
        <v>2019</v>
      </c>
      <c r="I13535" s="2">
        <v>150</v>
      </c>
      <c r="J13535" s="3">
        <v>180</v>
      </c>
      <c r="K13535">
        <f>Table1[[#This Row],[Total Revenue + Open]]/Table1[[#This Row],[Qty]]</f>
        <v>1.2</v>
      </c>
      <c r="L13535">
        <f>Table1[[#This Row],[Total Revenue + Open]]/Table1[[#This Row],[Qty]]</f>
        <v>1.2</v>
      </c>
    </row>
    <row r="13536" spans="1:12" hidden="1">
      <c r="A13536" t="s">
        <v>710</v>
      </c>
      <c r="B13536" t="s">
        <v>490</v>
      </c>
      <c r="C13536" t="s">
        <v>491</v>
      </c>
      <c r="D13536" t="s">
        <v>711</v>
      </c>
      <c r="E13536" t="s">
        <v>15</v>
      </c>
      <c r="F13536" t="s">
        <v>77</v>
      </c>
      <c r="G13536" t="s">
        <v>78</v>
      </c>
      <c r="H13536" s="1">
        <v>2019</v>
      </c>
      <c r="I13536" s="2">
        <v>1260</v>
      </c>
      <c r="J13536" s="3">
        <v>962.5</v>
      </c>
      <c r="K13536">
        <f>Table1[[#This Row],[Total Revenue + Open]]/Table1[[#This Row],[Qty]]</f>
        <v>0.76388888888888884</v>
      </c>
      <c r="L13536">
        <f>Table1[[#This Row],[Total Revenue + Open]]/Table1[[#This Row],[Qty]]</f>
        <v>0.76388888888888884</v>
      </c>
    </row>
    <row r="13537" spans="1:12" hidden="1">
      <c r="A13537" t="s">
        <v>710</v>
      </c>
      <c r="B13537" t="s">
        <v>490</v>
      </c>
      <c r="C13537" t="s">
        <v>491</v>
      </c>
      <c r="D13537" t="s">
        <v>711</v>
      </c>
      <c r="E13537" t="s">
        <v>15</v>
      </c>
      <c r="F13537" t="s">
        <v>77</v>
      </c>
      <c r="G13537" t="s">
        <v>78</v>
      </c>
      <c r="H13537" s="1">
        <v>2019</v>
      </c>
      <c r="I13537" s="2">
        <v>500</v>
      </c>
      <c r="J13537" s="3">
        <v>385</v>
      </c>
      <c r="K13537">
        <f>Table1[[#This Row],[Total Revenue + Open]]/Table1[[#This Row],[Qty]]</f>
        <v>0.77</v>
      </c>
      <c r="L13537">
        <f>Table1[[#This Row],[Total Revenue + Open]]/Table1[[#This Row],[Qty]]</f>
        <v>0.77</v>
      </c>
    </row>
    <row r="13538" spans="1:12" hidden="1">
      <c r="A13538" t="s">
        <v>710</v>
      </c>
      <c r="B13538" t="s">
        <v>490</v>
      </c>
      <c r="C13538" t="s">
        <v>491</v>
      </c>
      <c r="D13538" t="s">
        <v>711</v>
      </c>
      <c r="E13538" t="s">
        <v>15</v>
      </c>
      <c r="F13538" t="s">
        <v>77</v>
      </c>
      <c r="G13538" t="s">
        <v>78</v>
      </c>
      <c r="H13538" s="1">
        <v>2019</v>
      </c>
      <c r="I13538" s="2">
        <v>16180</v>
      </c>
      <c r="J13538" s="3">
        <v>12397</v>
      </c>
      <c r="K13538">
        <f>Table1[[#This Row],[Total Revenue + Open]]/Table1[[#This Row],[Qty]]</f>
        <v>0.76619283065512978</v>
      </c>
      <c r="L13538">
        <f>Table1[[#This Row],[Total Revenue + Open]]/Table1[[#This Row],[Qty]]</f>
        <v>0.76619283065512978</v>
      </c>
    </row>
    <row r="13539" spans="1:12" hidden="1">
      <c r="A13539" t="s">
        <v>710</v>
      </c>
      <c r="B13539" t="s">
        <v>490</v>
      </c>
      <c r="C13539" t="s">
        <v>491</v>
      </c>
      <c r="D13539" t="s">
        <v>711</v>
      </c>
      <c r="E13539" t="s">
        <v>15</v>
      </c>
      <c r="F13539" t="s">
        <v>77</v>
      </c>
      <c r="G13539" t="s">
        <v>78</v>
      </c>
      <c r="H13539" s="1">
        <v>2019</v>
      </c>
      <c r="I13539" s="2">
        <v>350</v>
      </c>
      <c r="J13539" s="3">
        <v>269.5</v>
      </c>
      <c r="K13539">
        <f>Table1[[#This Row],[Total Revenue + Open]]/Table1[[#This Row],[Qty]]</f>
        <v>0.77</v>
      </c>
      <c r="L13539">
        <f>Table1[[#This Row],[Total Revenue + Open]]/Table1[[#This Row],[Qty]]</f>
        <v>0.77</v>
      </c>
    </row>
    <row r="13540" spans="1:12" hidden="1">
      <c r="A13540" t="s">
        <v>710</v>
      </c>
      <c r="B13540" t="s">
        <v>490</v>
      </c>
      <c r="C13540" t="s">
        <v>491</v>
      </c>
      <c r="D13540" t="s">
        <v>711</v>
      </c>
      <c r="E13540" t="s">
        <v>15</v>
      </c>
      <c r="F13540" t="s">
        <v>77</v>
      </c>
      <c r="G13540" t="s">
        <v>78</v>
      </c>
      <c r="H13540" s="1">
        <v>2019</v>
      </c>
      <c r="I13540" s="2">
        <v>3065</v>
      </c>
      <c r="J13540" s="3">
        <v>2348.5</v>
      </c>
      <c r="K13540">
        <f>Table1[[#This Row],[Total Revenue + Open]]/Table1[[#This Row],[Qty]]</f>
        <v>0.76623164763458407</v>
      </c>
      <c r="L13540">
        <f>Table1[[#This Row],[Total Revenue + Open]]/Table1[[#This Row],[Qty]]</f>
        <v>0.76623164763458407</v>
      </c>
    </row>
    <row r="13541" spans="1:12" hidden="1">
      <c r="A13541" t="s">
        <v>710</v>
      </c>
      <c r="B13541" t="s">
        <v>490</v>
      </c>
      <c r="C13541" t="s">
        <v>491</v>
      </c>
      <c r="D13541" t="s">
        <v>711</v>
      </c>
      <c r="E13541" t="s">
        <v>15</v>
      </c>
      <c r="F13541" t="s">
        <v>77</v>
      </c>
      <c r="G13541" t="s">
        <v>78</v>
      </c>
      <c r="H13541" s="1">
        <v>2020</v>
      </c>
      <c r="I13541" s="2">
        <v>650</v>
      </c>
      <c r="J13541" s="3">
        <v>500.5</v>
      </c>
      <c r="K13541">
        <f>Table1[[#This Row],[Total Revenue + Open]]/Table1[[#This Row],[Qty]]</f>
        <v>0.77</v>
      </c>
      <c r="L13541">
        <f>Table1[[#This Row],[Total Revenue + Open]]/Table1[[#This Row],[Qty]]</f>
        <v>0.77</v>
      </c>
    </row>
    <row r="13542" spans="1:12" hidden="1">
      <c r="A13542" t="s">
        <v>710</v>
      </c>
      <c r="B13542" t="s">
        <v>490</v>
      </c>
      <c r="C13542" t="s">
        <v>491</v>
      </c>
      <c r="D13542" t="s">
        <v>711</v>
      </c>
      <c r="E13542" t="s">
        <v>15</v>
      </c>
      <c r="F13542" t="s">
        <v>77</v>
      </c>
      <c r="G13542" t="s">
        <v>78</v>
      </c>
      <c r="H13542" s="1">
        <v>2020</v>
      </c>
      <c r="I13542" s="2">
        <v>5380</v>
      </c>
      <c r="J13542" s="3">
        <v>4119.5</v>
      </c>
      <c r="K13542">
        <f>Table1[[#This Row],[Total Revenue + Open]]/Table1[[#This Row],[Qty]]</f>
        <v>0.76570631970260228</v>
      </c>
      <c r="L13542">
        <f>Table1[[#This Row],[Total Revenue + Open]]/Table1[[#This Row],[Qty]]</f>
        <v>0.76570631970260228</v>
      </c>
    </row>
    <row r="13543" spans="1:12" hidden="1">
      <c r="A13543" t="s">
        <v>710</v>
      </c>
      <c r="B13543" t="s">
        <v>490</v>
      </c>
      <c r="C13543" t="s">
        <v>491</v>
      </c>
      <c r="D13543" t="s">
        <v>711</v>
      </c>
      <c r="E13543" t="s">
        <v>15</v>
      </c>
      <c r="F13543" t="s">
        <v>77</v>
      </c>
      <c r="G13543" t="s">
        <v>78</v>
      </c>
      <c r="H13543" s="1">
        <v>2018</v>
      </c>
      <c r="I13543" s="2">
        <v>17160</v>
      </c>
      <c r="J13543" s="3">
        <v>20831.5</v>
      </c>
      <c r="K13543">
        <f>Table1[[#This Row],[Total Revenue + Open]]/Table1[[#This Row],[Qty]]</f>
        <v>1.2139568764568764</v>
      </c>
      <c r="L13543">
        <f>Table1[[#This Row],[Total Revenue + Open]]/Table1[[#This Row],[Qty]]</f>
        <v>1.2139568764568764</v>
      </c>
    </row>
    <row r="13544" spans="1:12" hidden="1">
      <c r="A13544" t="s">
        <v>710</v>
      </c>
      <c r="B13544" t="s">
        <v>490</v>
      </c>
      <c r="C13544" t="s">
        <v>491</v>
      </c>
      <c r="D13544" t="s">
        <v>711</v>
      </c>
      <c r="E13544" t="s">
        <v>15</v>
      </c>
      <c r="F13544" t="s">
        <v>77</v>
      </c>
      <c r="G13544" t="s">
        <v>78</v>
      </c>
      <c r="H13544" s="1">
        <v>2018</v>
      </c>
      <c r="I13544" s="2">
        <v>3690</v>
      </c>
      <c r="J13544" s="3">
        <v>4483.5</v>
      </c>
      <c r="K13544">
        <f>Table1[[#This Row],[Total Revenue + Open]]/Table1[[#This Row],[Qty]]</f>
        <v>1.2150406504065041</v>
      </c>
      <c r="L13544">
        <f>Table1[[#This Row],[Total Revenue + Open]]/Table1[[#This Row],[Qty]]</f>
        <v>1.2150406504065041</v>
      </c>
    </row>
    <row r="13545" spans="1:12" hidden="1">
      <c r="A13545" t="s">
        <v>710</v>
      </c>
      <c r="B13545" t="s">
        <v>490</v>
      </c>
      <c r="C13545" t="s">
        <v>491</v>
      </c>
      <c r="D13545" t="s">
        <v>711</v>
      </c>
      <c r="E13545" t="s">
        <v>15</v>
      </c>
      <c r="F13545" t="s">
        <v>77</v>
      </c>
      <c r="G13545" t="s">
        <v>78</v>
      </c>
      <c r="H13545" s="1">
        <v>2018</v>
      </c>
      <c r="I13545" s="2">
        <v>1610</v>
      </c>
      <c r="J13545" s="3">
        <v>1952</v>
      </c>
      <c r="K13545">
        <f>Table1[[#This Row],[Total Revenue + Open]]/Table1[[#This Row],[Qty]]</f>
        <v>1.2124223602484472</v>
      </c>
      <c r="L13545">
        <f>Table1[[#This Row],[Total Revenue + Open]]/Table1[[#This Row],[Qty]]</f>
        <v>1.2124223602484472</v>
      </c>
    </row>
    <row r="13546" spans="1:12" hidden="1">
      <c r="A13546" t="s">
        <v>710</v>
      </c>
      <c r="B13546" t="s">
        <v>490</v>
      </c>
      <c r="C13546" t="s">
        <v>491</v>
      </c>
      <c r="D13546" t="s">
        <v>711</v>
      </c>
      <c r="E13546" t="s">
        <v>15</v>
      </c>
      <c r="F13546" t="s">
        <v>77</v>
      </c>
      <c r="G13546" t="s">
        <v>78</v>
      </c>
      <c r="H13546" s="1">
        <v>2018</v>
      </c>
      <c r="I13546" s="2">
        <v>2385</v>
      </c>
      <c r="J13546" s="3">
        <v>2897.5</v>
      </c>
      <c r="K13546">
        <f>Table1[[#This Row],[Total Revenue + Open]]/Table1[[#This Row],[Qty]]</f>
        <v>1.2148846960167714</v>
      </c>
      <c r="L13546">
        <f>Table1[[#This Row],[Total Revenue + Open]]/Table1[[#This Row],[Qty]]</f>
        <v>1.2148846960167714</v>
      </c>
    </row>
    <row r="13547" spans="1:12" hidden="1">
      <c r="A13547" t="s">
        <v>710</v>
      </c>
      <c r="B13547" t="s">
        <v>490</v>
      </c>
      <c r="C13547" t="s">
        <v>491</v>
      </c>
      <c r="D13547" t="s">
        <v>711</v>
      </c>
      <c r="E13547" t="s">
        <v>15</v>
      </c>
      <c r="F13547" t="s">
        <v>77</v>
      </c>
      <c r="G13547" t="s">
        <v>78</v>
      </c>
      <c r="H13547" s="1">
        <v>2018</v>
      </c>
      <c r="I13547" s="2">
        <v>975</v>
      </c>
      <c r="J13547" s="3">
        <v>1189.5</v>
      </c>
      <c r="K13547">
        <f>Table1[[#This Row],[Total Revenue + Open]]/Table1[[#This Row],[Qty]]</f>
        <v>1.22</v>
      </c>
      <c r="L13547">
        <f>Table1[[#This Row],[Total Revenue + Open]]/Table1[[#This Row],[Qty]]</f>
        <v>1.22</v>
      </c>
    </row>
    <row r="13548" spans="1:12" hidden="1">
      <c r="A13548" t="s">
        <v>710</v>
      </c>
      <c r="B13548" t="s">
        <v>490</v>
      </c>
      <c r="C13548" t="s">
        <v>491</v>
      </c>
      <c r="D13548" t="s">
        <v>711</v>
      </c>
      <c r="E13548" t="s">
        <v>15</v>
      </c>
      <c r="F13548" t="s">
        <v>77</v>
      </c>
      <c r="G13548" t="s">
        <v>78</v>
      </c>
      <c r="H13548" s="1">
        <v>2018</v>
      </c>
      <c r="I13548" s="2">
        <v>500</v>
      </c>
      <c r="J13548" s="3">
        <v>610</v>
      </c>
      <c r="K13548">
        <f>Table1[[#This Row],[Total Revenue + Open]]/Table1[[#This Row],[Qty]]</f>
        <v>1.22</v>
      </c>
      <c r="L13548">
        <f>Table1[[#This Row],[Total Revenue + Open]]/Table1[[#This Row],[Qty]]</f>
        <v>1.22</v>
      </c>
    </row>
    <row r="13549" spans="1:12" hidden="1">
      <c r="A13549" t="s">
        <v>710</v>
      </c>
      <c r="B13549" t="s">
        <v>490</v>
      </c>
      <c r="C13549" t="s">
        <v>491</v>
      </c>
      <c r="D13549" t="s">
        <v>711</v>
      </c>
      <c r="E13549" t="s">
        <v>15</v>
      </c>
      <c r="F13549" t="s">
        <v>77</v>
      </c>
      <c r="G13549" t="s">
        <v>78</v>
      </c>
      <c r="H13549" s="1">
        <v>2018</v>
      </c>
      <c r="I13549" s="2">
        <v>9000</v>
      </c>
      <c r="J13549" s="3">
        <v>10919</v>
      </c>
      <c r="K13549">
        <f>Table1[[#This Row],[Total Revenue + Open]]/Table1[[#This Row],[Qty]]</f>
        <v>1.2132222222222222</v>
      </c>
      <c r="L13549">
        <f>Table1[[#This Row],[Total Revenue + Open]]/Table1[[#This Row],[Qty]]</f>
        <v>1.2132222222222222</v>
      </c>
    </row>
    <row r="13550" spans="1:12" hidden="1">
      <c r="A13550" t="s">
        <v>710</v>
      </c>
      <c r="B13550" t="s">
        <v>490</v>
      </c>
      <c r="C13550" t="s">
        <v>491</v>
      </c>
      <c r="D13550" t="s">
        <v>711</v>
      </c>
      <c r="E13550" t="s">
        <v>15</v>
      </c>
      <c r="F13550" t="s">
        <v>77</v>
      </c>
      <c r="G13550" t="s">
        <v>78</v>
      </c>
      <c r="H13550" s="1">
        <v>2018</v>
      </c>
      <c r="I13550" s="2">
        <v>6280</v>
      </c>
      <c r="J13550" s="3">
        <v>7625</v>
      </c>
      <c r="K13550">
        <f>Table1[[#This Row],[Total Revenue + Open]]/Table1[[#This Row],[Qty]]</f>
        <v>1.214171974522293</v>
      </c>
      <c r="L13550">
        <f>Table1[[#This Row],[Total Revenue + Open]]/Table1[[#This Row],[Qty]]</f>
        <v>1.214171974522293</v>
      </c>
    </row>
    <row r="13551" spans="1:12" hidden="1">
      <c r="A13551" t="s">
        <v>710</v>
      </c>
      <c r="B13551" t="s">
        <v>490</v>
      </c>
      <c r="C13551" t="s">
        <v>491</v>
      </c>
      <c r="D13551" t="s">
        <v>711</v>
      </c>
      <c r="E13551" t="s">
        <v>15</v>
      </c>
      <c r="F13551" t="s">
        <v>77</v>
      </c>
      <c r="G13551" t="s">
        <v>78</v>
      </c>
      <c r="H13551" s="1">
        <v>2019</v>
      </c>
      <c r="I13551" s="2">
        <v>4775</v>
      </c>
      <c r="J13551" s="3">
        <v>5795</v>
      </c>
      <c r="K13551">
        <f>Table1[[#This Row],[Total Revenue + Open]]/Table1[[#This Row],[Qty]]</f>
        <v>1.2136125654450263</v>
      </c>
      <c r="L13551">
        <f>Table1[[#This Row],[Total Revenue + Open]]/Table1[[#This Row],[Qty]]</f>
        <v>1.2136125654450263</v>
      </c>
    </row>
    <row r="13552" spans="1:12" hidden="1">
      <c r="A13552" t="s">
        <v>710</v>
      </c>
      <c r="B13552" t="s">
        <v>490</v>
      </c>
      <c r="C13552" t="s">
        <v>491</v>
      </c>
      <c r="D13552" t="s">
        <v>711</v>
      </c>
      <c r="E13552" t="s">
        <v>15</v>
      </c>
      <c r="F13552" t="s">
        <v>77</v>
      </c>
      <c r="G13552" t="s">
        <v>78</v>
      </c>
      <c r="H13552" s="1">
        <v>2019</v>
      </c>
      <c r="I13552" s="2">
        <v>2510</v>
      </c>
      <c r="J13552" s="3">
        <v>3050</v>
      </c>
      <c r="K13552">
        <f>Table1[[#This Row],[Total Revenue + Open]]/Table1[[#This Row],[Qty]]</f>
        <v>1.2151394422310757</v>
      </c>
      <c r="L13552">
        <f>Table1[[#This Row],[Total Revenue + Open]]/Table1[[#This Row],[Qty]]</f>
        <v>1.2151394422310757</v>
      </c>
    </row>
    <row r="13553" spans="1:12" hidden="1">
      <c r="A13553" t="s">
        <v>710</v>
      </c>
      <c r="B13553" t="s">
        <v>490</v>
      </c>
      <c r="C13553" t="s">
        <v>491</v>
      </c>
      <c r="D13553" t="s">
        <v>711</v>
      </c>
      <c r="E13553" t="s">
        <v>15</v>
      </c>
      <c r="F13553" t="s">
        <v>77</v>
      </c>
      <c r="G13553" t="s">
        <v>78</v>
      </c>
      <c r="H13553" s="1">
        <v>2019</v>
      </c>
      <c r="I13553" s="2">
        <v>1050</v>
      </c>
      <c r="J13553" s="3">
        <v>1216.5</v>
      </c>
      <c r="K13553">
        <f>Table1[[#This Row],[Total Revenue + Open]]/Table1[[#This Row],[Qty]]</f>
        <v>1.1585714285714286</v>
      </c>
      <c r="L13553">
        <f>Table1[[#This Row],[Total Revenue + Open]]/Table1[[#This Row],[Qty]]</f>
        <v>1.1585714285714286</v>
      </c>
    </row>
    <row r="13554" spans="1:12" hidden="1">
      <c r="A13554" t="s">
        <v>710</v>
      </c>
      <c r="B13554" t="s">
        <v>490</v>
      </c>
      <c r="C13554" t="s">
        <v>491</v>
      </c>
      <c r="D13554" t="s">
        <v>711</v>
      </c>
      <c r="E13554" t="s">
        <v>15</v>
      </c>
      <c r="F13554" t="s">
        <v>77</v>
      </c>
      <c r="G13554" t="s">
        <v>78</v>
      </c>
      <c r="H13554" s="1">
        <v>2019</v>
      </c>
      <c r="I13554" s="2">
        <v>1300</v>
      </c>
      <c r="J13554" s="3">
        <v>1027</v>
      </c>
      <c r="K13554">
        <f>Table1[[#This Row],[Total Revenue + Open]]/Table1[[#This Row],[Qty]]</f>
        <v>0.79</v>
      </c>
      <c r="L13554">
        <f>Table1[[#This Row],[Total Revenue + Open]]/Table1[[#This Row],[Qty]]</f>
        <v>0.79</v>
      </c>
    </row>
    <row r="13555" spans="1:12" hidden="1">
      <c r="A13555" t="s">
        <v>710</v>
      </c>
      <c r="B13555" t="s">
        <v>490</v>
      </c>
      <c r="C13555" t="s">
        <v>491</v>
      </c>
      <c r="D13555" t="s">
        <v>711</v>
      </c>
      <c r="E13555" t="s">
        <v>15</v>
      </c>
      <c r="F13555" t="s">
        <v>77</v>
      </c>
      <c r="G13555" t="s">
        <v>78</v>
      </c>
      <c r="H13555" s="1">
        <v>2019</v>
      </c>
      <c r="I13555" s="2">
        <v>150</v>
      </c>
      <c r="J13555" s="3">
        <v>118.5</v>
      </c>
      <c r="K13555">
        <f>Table1[[#This Row],[Total Revenue + Open]]/Table1[[#This Row],[Qty]]</f>
        <v>0.79</v>
      </c>
      <c r="L13555">
        <f>Table1[[#This Row],[Total Revenue + Open]]/Table1[[#This Row],[Qty]]</f>
        <v>0.79</v>
      </c>
    </row>
    <row r="13556" spans="1:12" hidden="1">
      <c r="A13556" t="s">
        <v>710</v>
      </c>
      <c r="B13556" t="s">
        <v>490</v>
      </c>
      <c r="C13556" t="s">
        <v>491</v>
      </c>
      <c r="D13556" t="s">
        <v>711</v>
      </c>
      <c r="E13556" t="s">
        <v>15</v>
      </c>
      <c r="F13556" t="s">
        <v>77</v>
      </c>
      <c r="G13556" t="s">
        <v>78</v>
      </c>
      <c r="H13556" s="1">
        <v>2019</v>
      </c>
      <c r="I13556" s="2">
        <v>750</v>
      </c>
      <c r="J13556" s="3">
        <v>592.5</v>
      </c>
      <c r="K13556">
        <f>Table1[[#This Row],[Total Revenue + Open]]/Table1[[#This Row],[Qty]]</f>
        <v>0.79</v>
      </c>
      <c r="L13556">
        <f>Table1[[#This Row],[Total Revenue + Open]]/Table1[[#This Row],[Qty]]</f>
        <v>0.79</v>
      </c>
    </row>
    <row r="13557" spans="1:12" hidden="1">
      <c r="A13557" t="s">
        <v>710</v>
      </c>
      <c r="B13557" t="s">
        <v>490</v>
      </c>
      <c r="C13557" t="s">
        <v>491</v>
      </c>
      <c r="D13557" t="s">
        <v>711</v>
      </c>
      <c r="E13557" t="s">
        <v>15</v>
      </c>
      <c r="F13557" t="s">
        <v>77</v>
      </c>
      <c r="G13557" t="s">
        <v>78</v>
      </c>
      <c r="H13557" s="1">
        <v>2018</v>
      </c>
      <c r="I13557" s="2">
        <v>500</v>
      </c>
      <c r="J13557" s="3">
        <v>610</v>
      </c>
      <c r="K13557">
        <f>Table1[[#This Row],[Total Revenue + Open]]/Table1[[#This Row],[Qty]]</f>
        <v>1.22</v>
      </c>
      <c r="L13557">
        <f>Table1[[#This Row],[Total Revenue + Open]]/Table1[[#This Row],[Qty]]</f>
        <v>1.22</v>
      </c>
    </row>
    <row r="13558" spans="1:12" hidden="1">
      <c r="A13558" t="s">
        <v>710</v>
      </c>
      <c r="B13558" t="s">
        <v>490</v>
      </c>
      <c r="C13558" t="s">
        <v>491</v>
      </c>
      <c r="D13558" t="s">
        <v>711</v>
      </c>
      <c r="E13558" t="s">
        <v>15</v>
      </c>
      <c r="F13558" t="s">
        <v>77</v>
      </c>
      <c r="G13558" t="s">
        <v>78</v>
      </c>
      <c r="H13558" s="1">
        <v>2018</v>
      </c>
      <c r="I13558" s="2">
        <v>14365</v>
      </c>
      <c r="J13558" s="3">
        <v>17446</v>
      </c>
      <c r="K13558">
        <f>Table1[[#This Row],[Total Revenue + Open]]/Table1[[#This Row],[Qty]]</f>
        <v>1.2144796380090497</v>
      </c>
      <c r="L13558">
        <f>Table1[[#This Row],[Total Revenue + Open]]/Table1[[#This Row],[Qty]]</f>
        <v>1.2144796380090497</v>
      </c>
    </row>
    <row r="13559" spans="1:12" hidden="1">
      <c r="A13559" t="s">
        <v>710</v>
      </c>
      <c r="B13559" t="s">
        <v>490</v>
      </c>
      <c r="C13559" t="s">
        <v>491</v>
      </c>
      <c r="D13559" t="s">
        <v>711</v>
      </c>
      <c r="E13559" t="s">
        <v>15</v>
      </c>
      <c r="F13559" t="s">
        <v>77</v>
      </c>
      <c r="G13559" t="s">
        <v>78</v>
      </c>
      <c r="H13559" s="1">
        <v>2018</v>
      </c>
      <c r="I13559" s="2">
        <v>500</v>
      </c>
      <c r="J13559" s="3">
        <v>610</v>
      </c>
      <c r="K13559">
        <f>Table1[[#This Row],[Total Revenue + Open]]/Table1[[#This Row],[Qty]]</f>
        <v>1.22</v>
      </c>
      <c r="L13559">
        <f>Table1[[#This Row],[Total Revenue + Open]]/Table1[[#This Row],[Qty]]</f>
        <v>1.22</v>
      </c>
    </row>
    <row r="13560" spans="1:12" hidden="1">
      <c r="A13560" t="s">
        <v>710</v>
      </c>
      <c r="B13560" t="s">
        <v>490</v>
      </c>
      <c r="C13560" t="s">
        <v>491</v>
      </c>
      <c r="D13560" t="s">
        <v>711</v>
      </c>
      <c r="E13560" t="s">
        <v>15</v>
      </c>
      <c r="F13560" t="s">
        <v>77</v>
      </c>
      <c r="G13560" t="s">
        <v>78</v>
      </c>
      <c r="H13560" s="1">
        <v>2019</v>
      </c>
      <c r="I13560" s="2">
        <v>8490</v>
      </c>
      <c r="J13560" s="3">
        <v>10309</v>
      </c>
      <c r="K13560">
        <f>Table1[[#This Row],[Total Revenue + Open]]/Table1[[#This Row],[Qty]]</f>
        <v>1.2142520612485277</v>
      </c>
      <c r="L13560">
        <f>Table1[[#This Row],[Total Revenue + Open]]/Table1[[#This Row],[Qty]]</f>
        <v>1.2142520612485277</v>
      </c>
    </row>
    <row r="13561" spans="1:12" hidden="1">
      <c r="A13561" t="s">
        <v>710</v>
      </c>
      <c r="B13561" t="s">
        <v>490</v>
      </c>
      <c r="C13561" t="s">
        <v>491</v>
      </c>
      <c r="D13561" t="s">
        <v>711</v>
      </c>
      <c r="E13561" t="s">
        <v>15</v>
      </c>
      <c r="F13561" t="s">
        <v>77</v>
      </c>
      <c r="G13561" t="s">
        <v>78</v>
      </c>
      <c r="H13561" s="1">
        <v>2020</v>
      </c>
      <c r="I13561" s="2">
        <v>1910</v>
      </c>
      <c r="J13561" s="3">
        <v>1501</v>
      </c>
      <c r="K13561">
        <f>Table1[[#This Row],[Total Revenue + Open]]/Table1[[#This Row],[Qty]]</f>
        <v>0.78586387434554972</v>
      </c>
      <c r="L13561">
        <f>Table1[[#This Row],[Total Revenue + Open]]/Table1[[#This Row],[Qty]]</f>
        <v>0.78586387434554972</v>
      </c>
    </row>
    <row r="13562" spans="1:12" hidden="1">
      <c r="A13562" t="s">
        <v>710</v>
      </c>
      <c r="B13562" t="s">
        <v>490</v>
      </c>
      <c r="C13562" t="s">
        <v>491</v>
      </c>
      <c r="D13562" t="s">
        <v>711</v>
      </c>
      <c r="E13562" t="s">
        <v>15</v>
      </c>
      <c r="F13562" t="s">
        <v>77</v>
      </c>
      <c r="G13562" t="s">
        <v>78</v>
      </c>
      <c r="H13562" s="1">
        <v>2020</v>
      </c>
      <c r="I13562" s="2">
        <v>6785</v>
      </c>
      <c r="J13562" s="3">
        <v>5332.5</v>
      </c>
      <c r="K13562">
        <f>Table1[[#This Row],[Total Revenue + Open]]/Table1[[#This Row],[Qty]]</f>
        <v>0.78592483419307291</v>
      </c>
      <c r="L13562">
        <f>Table1[[#This Row],[Total Revenue + Open]]/Table1[[#This Row],[Qty]]</f>
        <v>0.78592483419307291</v>
      </c>
    </row>
    <row r="13563" spans="1:12" hidden="1">
      <c r="A13563" t="s">
        <v>710</v>
      </c>
      <c r="B13563" t="s">
        <v>490</v>
      </c>
      <c r="C13563" t="s">
        <v>491</v>
      </c>
      <c r="D13563" t="s">
        <v>711</v>
      </c>
      <c r="E13563" t="s">
        <v>15</v>
      </c>
      <c r="F13563" t="s">
        <v>77</v>
      </c>
      <c r="G13563" t="s">
        <v>78</v>
      </c>
      <c r="H13563" s="1">
        <v>2020</v>
      </c>
      <c r="I13563" s="2">
        <v>300</v>
      </c>
      <c r="J13563" s="3">
        <v>237</v>
      </c>
      <c r="K13563">
        <f>Table1[[#This Row],[Total Revenue + Open]]/Table1[[#This Row],[Qty]]</f>
        <v>0.79</v>
      </c>
      <c r="L13563">
        <f>Table1[[#This Row],[Total Revenue + Open]]/Table1[[#This Row],[Qty]]</f>
        <v>0.79</v>
      </c>
    </row>
    <row r="13564" spans="1:12" hidden="1">
      <c r="A13564" t="s">
        <v>710</v>
      </c>
      <c r="B13564" t="s">
        <v>490</v>
      </c>
      <c r="C13564" t="s">
        <v>491</v>
      </c>
      <c r="D13564" t="s">
        <v>711</v>
      </c>
      <c r="E13564" t="s">
        <v>15</v>
      </c>
      <c r="F13564" t="s">
        <v>77</v>
      </c>
      <c r="G13564" t="s">
        <v>78</v>
      </c>
      <c r="H13564" s="1">
        <v>2020</v>
      </c>
      <c r="I13564" s="2">
        <v>300</v>
      </c>
      <c r="J13564" s="3">
        <v>237</v>
      </c>
      <c r="K13564">
        <f>Table1[[#This Row],[Total Revenue + Open]]/Table1[[#This Row],[Qty]]</f>
        <v>0.79</v>
      </c>
      <c r="L13564">
        <f>Table1[[#This Row],[Total Revenue + Open]]/Table1[[#This Row],[Qty]]</f>
        <v>0.79</v>
      </c>
    </row>
    <row r="13565" spans="1:12" hidden="1">
      <c r="A13565" t="s">
        <v>710</v>
      </c>
      <c r="B13565" t="s">
        <v>490</v>
      </c>
      <c r="C13565" t="s">
        <v>491</v>
      </c>
      <c r="D13565" t="s">
        <v>711</v>
      </c>
      <c r="E13565" t="s">
        <v>15</v>
      </c>
      <c r="F13565" t="s">
        <v>77</v>
      </c>
      <c r="G13565" t="s">
        <v>78</v>
      </c>
      <c r="H13565" s="1">
        <v>2020</v>
      </c>
      <c r="I13565" s="2">
        <v>1360</v>
      </c>
      <c r="J13565" s="3">
        <v>1066.5</v>
      </c>
      <c r="K13565">
        <f>Table1[[#This Row],[Total Revenue + Open]]/Table1[[#This Row],[Qty]]</f>
        <v>0.78419117647058822</v>
      </c>
      <c r="L13565">
        <f>Table1[[#This Row],[Total Revenue + Open]]/Table1[[#This Row],[Qty]]</f>
        <v>0.78419117647058822</v>
      </c>
    </row>
    <row r="13566" spans="1:12" hidden="1">
      <c r="A13566" t="s">
        <v>710</v>
      </c>
      <c r="B13566" t="s">
        <v>490</v>
      </c>
      <c r="C13566" t="s">
        <v>491</v>
      </c>
      <c r="D13566" t="s">
        <v>711</v>
      </c>
      <c r="E13566" t="s">
        <v>15</v>
      </c>
      <c r="F13566" t="s">
        <v>77</v>
      </c>
      <c r="G13566" t="s">
        <v>79</v>
      </c>
      <c r="H13566" s="1">
        <v>2017</v>
      </c>
      <c r="I13566" s="2">
        <v>600</v>
      </c>
      <c r="J13566" s="3">
        <v>732</v>
      </c>
      <c r="K13566">
        <f>Table1[[#This Row],[Total Revenue + Open]]/Table1[[#This Row],[Qty]]</f>
        <v>1.22</v>
      </c>
      <c r="L13566">
        <f>Table1[[#This Row],[Total Revenue + Open]]/Table1[[#This Row],[Qty]]</f>
        <v>1.22</v>
      </c>
    </row>
    <row r="13567" spans="1:12" hidden="1">
      <c r="A13567" t="s">
        <v>710</v>
      </c>
      <c r="B13567" t="s">
        <v>490</v>
      </c>
      <c r="C13567" t="s">
        <v>491</v>
      </c>
      <c r="D13567" t="s">
        <v>711</v>
      </c>
      <c r="E13567" t="s">
        <v>15</v>
      </c>
      <c r="F13567" t="s">
        <v>77</v>
      </c>
      <c r="G13567" t="s">
        <v>79</v>
      </c>
      <c r="H13567" s="1">
        <v>2018</v>
      </c>
      <c r="I13567" s="2">
        <v>1075</v>
      </c>
      <c r="J13567" s="3">
        <v>1311.5</v>
      </c>
      <c r="K13567">
        <f>Table1[[#This Row],[Total Revenue + Open]]/Table1[[#This Row],[Qty]]</f>
        <v>1.22</v>
      </c>
      <c r="L13567">
        <f>Table1[[#This Row],[Total Revenue + Open]]/Table1[[#This Row],[Qty]]</f>
        <v>1.22</v>
      </c>
    </row>
    <row r="13568" spans="1:12" hidden="1">
      <c r="A13568" t="s">
        <v>710</v>
      </c>
      <c r="B13568" t="s">
        <v>490</v>
      </c>
      <c r="C13568" t="s">
        <v>491</v>
      </c>
      <c r="D13568" t="s">
        <v>711</v>
      </c>
      <c r="E13568" t="s">
        <v>15</v>
      </c>
      <c r="F13568" t="s">
        <v>77</v>
      </c>
      <c r="G13568" t="s">
        <v>79</v>
      </c>
      <c r="H13568" s="1">
        <v>2019</v>
      </c>
      <c r="I13568" s="2">
        <v>50</v>
      </c>
      <c r="J13568" s="3">
        <v>39.5</v>
      </c>
      <c r="K13568">
        <f>Table1[[#This Row],[Total Revenue + Open]]/Table1[[#This Row],[Qty]]</f>
        <v>0.79</v>
      </c>
      <c r="L13568">
        <f>Table1[[#This Row],[Total Revenue + Open]]/Table1[[#This Row],[Qty]]</f>
        <v>0.79</v>
      </c>
    </row>
    <row r="13569" spans="1:12" hidden="1">
      <c r="A13569" t="s">
        <v>710</v>
      </c>
      <c r="B13569" t="s">
        <v>490</v>
      </c>
      <c r="C13569" t="s">
        <v>491</v>
      </c>
      <c r="D13569" t="s">
        <v>711</v>
      </c>
      <c r="E13569" t="s">
        <v>15</v>
      </c>
      <c r="F13569" t="s">
        <v>77</v>
      </c>
      <c r="G13569" t="s">
        <v>79</v>
      </c>
      <c r="H13569" s="1">
        <v>2020</v>
      </c>
      <c r="I13569" s="2">
        <v>2810</v>
      </c>
      <c r="J13569" s="3">
        <v>2212</v>
      </c>
      <c r="K13569">
        <f>Table1[[#This Row],[Total Revenue + Open]]/Table1[[#This Row],[Qty]]</f>
        <v>0.78718861209964408</v>
      </c>
      <c r="L13569">
        <f>Table1[[#This Row],[Total Revenue + Open]]/Table1[[#This Row],[Qty]]</f>
        <v>0.78718861209964408</v>
      </c>
    </row>
    <row r="13570" spans="1:12" hidden="1">
      <c r="A13570" t="s">
        <v>710</v>
      </c>
      <c r="B13570" t="s">
        <v>490</v>
      </c>
      <c r="C13570" t="s">
        <v>491</v>
      </c>
      <c r="D13570" t="s">
        <v>711</v>
      </c>
      <c r="E13570" t="s">
        <v>15</v>
      </c>
      <c r="F13570" t="s">
        <v>77</v>
      </c>
      <c r="G13570" t="s">
        <v>79</v>
      </c>
      <c r="H13570" s="1">
        <v>2020</v>
      </c>
      <c r="I13570" s="2">
        <v>50</v>
      </c>
      <c r="J13570" s="3">
        <v>39.5</v>
      </c>
      <c r="K13570">
        <f>Table1[[#This Row],[Total Revenue + Open]]/Table1[[#This Row],[Qty]]</f>
        <v>0.79</v>
      </c>
      <c r="L13570">
        <f>Table1[[#This Row],[Total Revenue + Open]]/Table1[[#This Row],[Qty]]</f>
        <v>0.79</v>
      </c>
    </row>
    <row r="13571" spans="1:12" hidden="1">
      <c r="A13571" t="s">
        <v>710</v>
      </c>
      <c r="B13571" t="s">
        <v>490</v>
      </c>
      <c r="C13571" t="s">
        <v>491</v>
      </c>
      <c r="D13571" t="s">
        <v>711</v>
      </c>
      <c r="E13571" t="s">
        <v>15</v>
      </c>
      <c r="F13571" t="s">
        <v>77</v>
      </c>
      <c r="G13571" t="s">
        <v>79</v>
      </c>
      <c r="H13571" s="1">
        <v>2017</v>
      </c>
      <c r="I13571" s="2">
        <v>16235</v>
      </c>
      <c r="J13571" s="3">
        <v>19703</v>
      </c>
      <c r="K13571">
        <f>Table1[[#This Row],[Total Revenue + Open]]/Table1[[#This Row],[Qty]]</f>
        <v>1.2136125654450263</v>
      </c>
      <c r="L13571">
        <f>Table1[[#This Row],[Total Revenue + Open]]/Table1[[#This Row],[Qty]]</f>
        <v>1.2136125654450263</v>
      </c>
    </row>
    <row r="13572" spans="1:12" hidden="1">
      <c r="A13572" t="s">
        <v>710</v>
      </c>
      <c r="B13572" t="s">
        <v>490</v>
      </c>
      <c r="C13572" t="s">
        <v>491</v>
      </c>
      <c r="D13572" t="s">
        <v>711</v>
      </c>
      <c r="E13572" t="s">
        <v>15</v>
      </c>
      <c r="F13572" t="s">
        <v>77</v>
      </c>
      <c r="G13572" t="s">
        <v>79</v>
      </c>
      <c r="H13572" s="1">
        <v>2018</v>
      </c>
      <c r="I13572" s="2">
        <v>5170</v>
      </c>
      <c r="J13572" s="3">
        <v>6283</v>
      </c>
      <c r="K13572">
        <f>Table1[[#This Row],[Total Revenue + Open]]/Table1[[#This Row],[Qty]]</f>
        <v>1.2152804642166344</v>
      </c>
      <c r="L13572">
        <f>Table1[[#This Row],[Total Revenue + Open]]/Table1[[#This Row],[Qty]]</f>
        <v>1.2152804642166344</v>
      </c>
    </row>
    <row r="13573" spans="1:12" hidden="1">
      <c r="A13573" t="s">
        <v>710</v>
      </c>
      <c r="B13573" t="s">
        <v>490</v>
      </c>
      <c r="C13573" t="s">
        <v>491</v>
      </c>
      <c r="D13573" t="s">
        <v>711</v>
      </c>
      <c r="E13573" t="s">
        <v>15</v>
      </c>
      <c r="F13573" t="s">
        <v>77</v>
      </c>
      <c r="G13573" t="s">
        <v>79</v>
      </c>
      <c r="H13573" s="1">
        <v>2018</v>
      </c>
      <c r="I13573" s="2">
        <v>375</v>
      </c>
      <c r="J13573" s="3">
        <v>457.5</v>
      </c>
      <c r="K13573">
        <f>Table1[[#This Row],[Total Revenue + Open]]/Table1[[#This Row],[Qty]]</f>
        <v>1.22</v>
      </c>
      <c r="L13573">
        <f>Table1[[#This Row],[Total Revenue + Open]]/Table1[[#This Row],[Qty]]</f>
        <v>1.22</v>
      </c>
    </row>
    <row r="13574" spans="1:12" hidden="1">
      <c r="A13574" t="s">
        <v>710</v>
      </c>
      <c r="B13574" t="s">
        <v>490</v>
      </c>
      <c r="C13574" t="s">
        <v>491</v>
      </c>
      <c r="D13574" t="s">
        <v>711</v>
      </c>
      <c r="E13574" t="s">
        <v>15</v>
      </c>
      <c r="F13574" t="s">
        <v>77</v>
      </c>
      <c r="G13574" t="s">
        <v>79</v>
      </c>
      <c r="H13574" s="1">
        <v>2019</v>
      </c>
      <c r="I13574" s="2">
        <v>2010</v>
      </c>
      <c r="J13574" s="3">
        <v>1580</v>
      </c>
      <c r="K13574">
        <f>Table1[[#This Row],[Total Revenue + Open]]/Table1[[#This Row],[Qty]]</f>
        <v>0.78606965174129351</v>
      </c>
      <c r="L13574">
        <f>Table1[[#This Row],[Total Revenue + Open]]/Table1[[#This Row],[Qty]]</f>
        <v>0.78606965174129351</v>
      </c>
    </row>
    <row r="13575" spans="1:12" hidden="1">
      <c r="A13575" t="s">
        <v>710</v>
      </c>
      <c r="B13575" t="s">
        <v>490</v>
      </c>
      <c r="C13575" t="s">
        <v>491</v>
      </c>
      <c r="D13575" t="s">
        <v>711</v>
      </c>
      <c r="E13575" t="s">
        <v>15</v>
      </c>
      <c r="F13575" t="s">
        <v>77</v>
      </c>
      <c r="G13575" t="s">
        <v>79</v>
      </c>
      <c r="H13575" s="1">
        <v>2020</v>
      </c>
      <c r="I13575" s="2">
        <v>150</v>
      </c>
      <c r="J13575" s="3">
        <v>118.5</v>
      </c>
      <c r="K13575">
        <f>Table1[[#This Row],[Total Revenue + Open]]/Table1[[#This Row],[Qty]]</f>
        <v>0.79</v>
      </c>
      <c r="L13575">
        <f>Table1[[#This Row],[Total Revenue + Open]]/Table1[[#This Row],[Qty]]</f>
        <v>0.79</v>
      </c>
    </row>
    <row r="13576" spans="1:12" hidden="1">
      <c r="A13576" t="s">
        <v>710</v>
      </c>
      <c r="B13576" t="s">
        <v>490</v>
      </c>
      <c r="C13576" t="s">
        <v>491</v>
      </c>
      <c r="D13576" t="s">
        <v>711</v>
      </c>
      <c r="E13576" t="s">
        <v>15</v>
      </c>
      <c r="F13576" t="s">
        <v>77</v>
      </c>
      <c r="G13576" t="s">
        <v>79</v>
      </c>
      <c r="H13576" s="1">
        <v>2018</v>
      </c>
      <c r="I13576" s="2">
        <v>5420</v>
      </c>
      <c r="J13576" s="3">
        <v>6588</v>
      </c>
      <c r="K13576">
        <f>Table1[[#This Row],[Total Revenue + Open]]/Table1[[#This Row],[Qty]]</f>
        <v>1.2154981549815498</v>
      </c>
      <c r="L13576">
        <f>Table1[[#This Row],[Total Revenue + Open]]/Table1[[#This Row],[Qty]]</f>
        <v>1.2154981549815498</v>
      </c>
    </row>
    <row r="13577" spans="1:12" hidden="1">
      <c r="A13577" t="s">
        <v>710</v>
      </c>
      <c r="B13577" t="s">
        <v>490</v>
      </c>
      <c r="C13577" t="s">
        <v>491</v>
      </c>
      <c r="D13577" t="s">
        <v>711</v>
      </c>
      <c r="E13577" t="s">
        <v>15</v>
      </c>
      <c r="F13577" t="s">
        <v>77</v>
      </c>
      <c r="G13577" t="s">
        <v>79</v>
      </c>
      <c r="H13577" s="1">
        <v>2018</v>
      </c>
      <c r="I13577" s="2">
        <v>1610</v>
      </c>
      <c r="J13577" s="3">
        <v>1952</v>
      </c>
      <c r="K13577">
        <f>Table1[[#This Row],[Total Revenue + Open]]/Table1[[#This Row],[Qty]]</f>
        <v>1.2124223602484472</v>
      </c>
      <c r="L13577">
        <f>Table1[[#This Row],[Total Revenue + Open]]/Table1[[#This Row],[Qty]]</f>
        <v>1.2124223602484472</v>
      </c>
    </row>
    <row r="13578" spans="1:12" hidden="1">
      <c r="A13578" t="s">
        <v>710</v>
      </c>
      <c r="B13578" t="s">
        <v>490</v>
      </c>
      <c r="C13578" t="s">
        <v>491</v>
      </c>
      <c r="D13578" t="s">
        <v>711</v>
      </c>
      <c r="E13578" t="s">
        <v>15</v>
      </c>
      <c r="F13578" t="s">
        <v>77</v>
      </c>
      <c r="G13578" t="s">
        <v>79</v>
      </c>
      <c r="H13578" s="1">
        <v>2019</v>
      </c>
      <c r="I13578" s="2">
        <v>1710</v>
      </c>
      <c r="J13578" s="3">
        <v>2074</v>
      </c>
      <c r="K13578">
        <f>Table1[[#This Row],[Total Revenue + Open]]/Table1[[#This Row],[Qty]]</f>
        <v>1.2128654970760233</v>
      </c>
      <c r="L13578">
        <f>Table1[[#This Row],[Total Revenue + Open]]/Table1[[#This Row],[Qty]]</f>
        <v>1.2128654970760233</v>
      </c>
    </row>
    <row r="13579" spans="1:12" hidden="1">
      <c r="A13579" t="s">
        <v>710</v>
      </c>
      <c r="B13579" t="s">
        <v>490</v>
      </c>
      <c r="C13579" t="s">
        <v>491</v>
      </c>
      <c r="D13579" t="s">
        <v>711</v>
      </c>
      <c r="E13579" t="s">
        <v>15</v>
      </c>
      <c r="F13579" t="s">
        <v>77</v>
      </c>
      <c r="G13579" t="s">
        <v>79</v>
      </c>
      <c r="H13579" s="1">
        <v>2019</v>
      </c>
      <c r="I13579" s="2">
        <v>200</v>
      </c>
      <c r="J13579" s="3">
        <v>158</v>
      </c>
      <c r="K13579">
        <f>Table1[[#This Row],[Total Revenue + Open]]/Table1[[#This Row],[Qty]]</f>
        <v>0.79</v>
      </c>
      <c r="L13579">
        <f>Table1[[#This Row],[Total Revenue + Open]]/Table1[[#This Row],[Qty]]</f>
        <v>0.79</v>
      </c>
    </row>
    <row r="13580" spans="1:12" hidden="1">
      <c r="A13580" t="s">
        <v>710</v>
      </c>
      <c r="B13580" t="s">
        <v>490</v>
      </c>
      <c r="C13580" t="s">
        <v>491</v>
      </c>
      <c r="D13580" t="s">
        <v>711</v>
      </c>
      <c r="E13580" t="s">
        <v>15</v>
      </c>
      <c r="F13580" t="s">
        <v>77</v>
      </c>
      <c r="G13580" t="s">
        <v>79</v>
      </c>
      <c r="H13580" s="1">
        <v>2019</v>
      </c>
      <c r="I13580" s="2">
        <v>400</v>
      </c>
      <c r="J13580" s="3">
        <v>316</v>
      </c>
      <c r="K13580">
        <f>Table1[[#This Row],[Total Revenue + Open]]/Table1[[#This Row],[Qty]]</f>
        <v>0.79</v>
      </c>
      <c r="L13580">
        <f>Table1[[#This Row],[Total Revenue + Open]]/Table1[[#This Row],[Qty]]</f>
        <v>0.79</v>
      </c>
    </row>
    <row r="13581" spans="1:12" hidden="1">
      <c r="A13581" t="s">
        <v>710</v>
      </c>
      <c r="B13581" t="s">
        <v>490</v>
      </c>
      <c r="C13581" t="s">
        <v>491</v>
      </c>
      <c r="D13581" t="s">
        <v>711</v>
      </c>
      <c r="E13581" t="s">
        <v>15</v>
      </c>
      <c r="F13581" t="s">
        <v>77</v>
      </c>
      <c r="G13581" t="s">
        <v>79</v>
      </c>
      <c r="H13581" s="1">
        <v>2019</v>
      </c>
      <c r="I13581" s="2">
        <v>100</v>
      </c>
      <c r="J13581" s="3">
        <v>79</v>
      </c>
      <c r="K13581">
        <f>Table1[[#This Row],[Total Revenue + Open]]/Table1[[#This Row],[Qty]]</f>
        <v>0.79</v>
      </c>
      <c r="L13581">
        <f>Table1[[#This Row],[Total Revenue + Open]]/Table1[[#This Row],[Qty]]</f>
        <v>0.79</v>
      </c>
    </row>
    <row r="13582" spans="1:12" hidden="1">
      <c r="A13582" t="s">
        <v>710</v>
      </c>
      <c r="B13582" t="s">
        <v>490</v>
      </c>
      <c r="C13582" t="s">
        <v>491</v>
      </c>
      <c r="D13582" t="s">
        <v>711</v>
      </c>
      <c r="E13582" t="s">
        <v>15</v>
      </c>
      <c r="F13582" t="s">
        <v>77</v>
      </c>
      <c r="G13582" t="s">
        <v>79</v>
      </c>
      <c r="H13582" s="1">
        <v>2018</v>
      </c>
      <c r="I13582" s="2">
        <v>1235</v>
      </c>
      <c r="J13582" s="3">
        <v>1494.5</v>
      </c>
      <c r="K13582">
        <f>Table1[[#This Row],[Total Revenue + Open]]/Table1[[#This Row],[Qty]]</f>
        <v>1.2101214574898786</v>
      </c>
      <c r="L13582">
        <f>Table1[[#This Row],[Total Revenue + Open]]/Table1[[#This Row],[Qty]]</f>
        <v>1.2101214574898786</v>
      </c>
    </row>
    <row r="13583" spans="1:12" hidden="1">
      <c r="A13583" t="s">
        <v>710</v>
      </c>
      <c r="B13583" t="s">
        <v>490</v>
      </c>
      <c r="C13583" t="s">
        <v>491</v>
      </c>
      <c r="D13583" t="s">
        <v>711</v>
      </c>
      <c r="E13583" t="s">
        <v>15</v>
      </c>
      <c r="F13583" t="s">
        <v>77</v>
      </c>
      <c r="G13583" t="s">
        <v>79</v>
      </c>
      <c r="H13583" s="1">
        <v>2019</v>
      </c>
      <c r="I13583" s="2">
        <v>2615</v>
      </c>
      <c r="J13583" s="3">
        <v>3172</v>
      </c>
      <c r="K13583">
        <f>Table1[[#This Row],[Total Revenue + Open]]/Table1[[#This Row],[Qty]]</f>
        <v>1.213001912045889</v>
      </c>
      <c r="L13583">
        <f>Table1[[#This Row],[Total Revenue + Open]]/Table1[[#This Row],[Qty]]</f>
        <v>1.213001912045889</v>
      </c>
    </row>
    <row r="13584" spans="1:12" hidden="1">
      <c r="A13584" t="s">
        <v>710</v>
      </c>
      <c r="B13584" t="s">
        <v>490</v>
      </c>
      <c r="C13584" t="s">
        <v>491</v>
      </c>
      <c r="D13584" t="s">
        <v>711</v>
      </c>
      <c r="E13584" t="s">
        <v>15</v>
      </c>
      <c r="F13584" t="s">
        <v>77</v>
      </c>
      <c r="G13584" t="s">
        <v>79</v>
      </c>
      <c r="H13584" s="1">
        <v>2019</v>
      </c>
      <c r="I13584" s="2">
        <v>300</v>
      </c>
      <c r="J13584" s="3">
        <v>237</v>
      </c>
      <c r="K13584">
        <f>Table1[[#This Row],[Total Revenue + Open]]/Table1[[#This Row],[Qty]]</f>
        <v>0.79</v>
      </c>
      <c r="L13584">
        <f>Table1[[#This Row],[Total Revenue + Open]]/Table1[[#This Row],[Qty]]</f>
        <v>0.79</v>
      </c>
    </row>
    <row r="13585" spans="1:12" hidden="1">
      <c r="A13585" t="s">
        <v>710</v>
      </c>
      <c r="B13585" t="s">
        <v>490</v>
      </c>
      <c r="C13585" t="s">
        <v>491</v>
      </c>
      <c r="D13585" t="s">
        <v>711</v>
      </c>
      <c r="E13585" t="s">
        <v>15</v>
      </c>
      <c r="F13585" t="s">
        <v>77</v>
      </c>
      <c r="G13585" t="s">
        <v>79</v>
      </c>
      <c r="H13585" s="1">
        <v>2019</v>
      </c>
      <c r="I13585" s="2">
        <v>300</v>
      </c>
      <c r="J13585" s="3">
        <v>237</v>
      </c>
      <c r="K13585">
        <f>Table1[[#This Row],[Total Revenue + Open]]/Table1[[#This Row],[Qty]]</f>
        <v>0.79</v>
      </c>
      <c r="L13585">
        <f>Table1[[#This Row],[Total Revenue + Open]]/Table1[[#This Row],[Qty]]</f>
        <v>0.79</v>
      </c>
    </row>
    <row r="13586" spans="1:12" hidden="1">
      <c r="A13586" t="s">
        <v>710</v>
      </c>
      <c r="B13586" t="s">
        <v>490</v>
      </c>
      <c r="C13586" t="s">
        <v>491</v>
      </c>
      <c r="D13586" t="s">
        <v>711</v>
      </c>
      <c r="E13586" t="s">
        <v>15</v>
      </c>
      <c r="F13586" t="s">
        <v>77</v>
      </c>
      <c r="G13586" t="s">
        <v>79</v>
      </c>
      <c r="H13586" s="1">
        <v>2019</v>
      </c>
      <c r="I13586" s="2">
        <v>3870</v>
      </c>
      <c r="J13586" s="3">
        <v>4697</v>
      </c>
      <c r="K13586">
        <f>Table1[[#This Row],[Total Revenue + Open]]/Table1[[#This Row],[Qty]]</f>
        <v>1.2136950904392765</v>
      </c>
      <c r="L13586">
        <f>Table1[[#This Row],[Total Revenue + Open]]/Table1[[#This Row],[Qty]]</f>
        <v>1.2136950904392765</v>
      </c>
    </row>
    <row r="13587" spans="1:12" hidden="1">
      <c r="A13587" t="s">
        <v>710</v>
      </c>
      <c r="B13587" t="s">
        <v>490</v>
      </c>
      <c r="C13587" t="s">
        <v>491</v>
      </c>
      <c r="D13587" t="s">
        <v>711</v>
      </c>
      <c r="E13587" t="s">
        <v>15</v>
      </c>
      <c r="F13587" t="s">
        <v>77</v>
      </c>
      <c r="G13587" t="s">
        <v>79</v>
      </c>
      <c r="H13587" s="1">
        <v>2019</v>
      </c>
      <c r="I13587" s="2">
        <v>4825</v>
      </c>
      <c r="J13587" s="3">
        <v>5856</v>
      </c>
      <c r="K13587">
        <f>Table1[[#This Row],[Total Revenue + Open]]/Table1[[#This Row],[Qty]]</f>
        <v>1.213678756476684</v>
      </c>
      <c r="L13587">
        <f>Table1[[#This Row],[Total Revenue + Open]]/Table1[[#This Row],[Qty]]</f>
        <v>1.213678756476684</v>
      </c>
    </row>
    <row r="13588" spans="1:12" hidden="1">
      <c r="A13588" t="s">
        <v>710</v>
      </c>
      <c r="B13588" t="s">
        <v>490</v>
      </c>
      <c r="C13588" t="s">
        <v>491</v>
      </c>
      <c r="D13588" t="s">
        <v>711</v>
      </c>
      <c r="E13588" t="s">
        <v>15</v>
      </c>
      <c r="F13588" t="s">
        <v>77</v>
      </c>
      <c r="G13588" t="s">
        <v>79</v>
      </c>
      <c r="H13588" s="1">
        <v>2019</v>
      </c>
      <c r="I13588" s="2">
        <v>700</v>
      </c>
      <c r="J13588" s="3">
        <v>553</v>
      </c>
      <c r="K13588">
        <f>Table1[[#This Row],[Total Revenue + Open]]/Table1[[#This Row],[Qty]]</f>
        <v>0.79</v>
      </c>
      <c r="L13588">
        <f>Table1[[#This Row],[Total Revenue + Open]]/Table1[[#This Row],[Qty]]</f>
        <v>0.79</v>
      </c>
    </row>
    <row r="13589" spans="1:12" hidden="1">
      <c r="A13589" t="s">
        <v>710</v>
      </c>
      <c r="B13589" t="s">
        <v>490</v>
      </c>
      <c r="C13589" t="s">
        <v>491</v>
      </c>
      <c r="D13589" t="s">
        <v>711</v>
      </c>
      <c r="E13589" t="s">
        <v>15</v>
      </c>
      <c r="F13589" t="s">
        <v>77</v>
      </c>
      <c r="G13589" t="s">
        <v>79</v>
      </c>
      <c r="H13589" s="1">
        <v>2019</v>
      </c>
      <c r="I13589" s="2">
        <v>50</v>
      </c>
      <c r="J13589" s="3">
        <v>39.5</v>
      </c>
      <c r="K13589">
        <f>Table1[[#This Row],[Total Revenue + Open]]/Table1[[#This Row],[Qty]]</f>
        <v>0.79</v>
      </c>
      <c r="L13589">
        <f>Table1[[#This Row],[Total Revenue + Open]]/Table1[[#This Row],[Qty]]</f>
        <v>0.79</v>
      </c>
    </row>
    <row r="13590" spans="1:12" hidden="1">
      <c r="A13590" t="s">
        <v>710</v>
      </c>
      <c r="B13590" t="s">
        <v>490</v>
      </c>
      <c r="C13590" t="s">
        <v>491</v>
      </c>
      <c r="D13590" t="s">
        <v>711</v>
      </c>
      <c r="E13590" t="s">
        <v>15</v>
      </c>
      <c r="F13590" t="s">
        <v>77</v>
      </c>
      <c r="G13590" t="s">
        <v>79</v>
      </c>
      <c r="H13590" s="1">
        <v>2018</v>
      </c>
      <c r="I13590" s="2">
        <v>5465</v>
      </c>
      <c r="J13590" s="3">
        <v>6649</v>
      </c>
      <c r="K13590">
        <f>Table1[[#This Row],[Total Revenue + Open]]/Table1[[#This Row],[Qty]]</f>
        <v>1.216651418115279</v>
      </c>
      <c r="L13590">
        <f>Table1[[#This Row],[Total Revenue + Open]]/Table1[[#This Row],[Qty]]</f>
        <v>1.216651418115279</v>
      </c>
    </row>
    <row r="13591" spans="1:12" hidden="1">
      <c r="A13591" t="s">
        <v>710</v>
      </c>
      <c r="B13591" t="s">
        <v>490</v>
      </c>
      <c r="C13591" t="s">
        <v>491</v>
      </c>
      <c r="D13591" t="s">
        <v>711</v>
      </c>
      <c r="E13591" t="s">
        <v>15</v>
      </c>
      <c r="F13591" t="s">
        <v>77</v>
      </c>
      <c r="G13591" t="s">
        <v>79</v>
      </c>
      <c r="H13591" s="1">
        <v>2019</v>
      </c>
      <c r="I13591" s="2">
        <v>1960</v>
      </c>
      <c r="J13591" s="3">
        <v>2379</v>
      </c>
      <c r="K13591">
        <f>Table1[[#This Row],[Total Revenue + Open]]/Table1[[#This Row],[Qty]]</f>
        <v>1.2137755102040817</v>
      </c>
      <c r="L13591">
        <f>Table1[[#This Row],[Total Revenue + Open]]/Table1[[#This Row],[Qty]]</f>
        <v>1.2137755102040817</v>
      </c>
    </row>
    <row r="13592" spans="1:12" hidden="1">
      <c r="A13592" t="s">
        <v>710</v>
      </c>
      <c r="B13592" t="s">
        <v>490</v>
      </c>
      <c r="C13592" t="s">
        <v>491</v>
      </c>
      <c r="D13592" t="s">
        <v>711</v>
      </c>
      <c r="E13592" t="s">
        <v>15</v>
      </c>
      <c r="F13592" t="s">
        <v>77</v>
      </c>
      <c r="G13592" t="s">
        <v>79</v>
      </c>
      <c r="H13592" s="1">
        <v>2019</v>
      </c>
      <c r="I13592" s="2">
        <v>350</v>
      </c>
      <c r="J13592" s="3">
        <v>276.5</v>
      </c>
      <c r="K13592">
        <f>Table1[[#This Row],[Total Revenue + Open]]/Table1[[#This Row],[Qty]]</f>
        <v>0.79</v>
      </c>
      <c r="L13592">
        <f>Table1[[#This Row],[Total Revenue + Open]]/Table1[[#This Row],[Qty]]</f>
        <v>0.79</v>
      </c>
    </row>
    <row r="13593" spans="1:12" hidden="1">
      <c r="A13593" t="s">
        <v>710</v>
      </c>
      <c r="B13593" t="s">
        <v>490</v>
      </c>
      <c r="C13593" t="s">
        <v>491</v>
      </c>
      <c r="D13593" t="s">
        <v>711</v>
      </c>
      <c r="E13593" t="s">
        <v>15</v>
      </c>
      <c r="F13593" t="s">
        <v>77</v>
      </c>
      <c r="G13593" t="s">
        <v>79</v>
      </c>
      <c r="H13593" s="1">
        <v>2019</v>
      </c>
      <c r="I13593" s="2">
        <v>500</v>
      </c>
      <c r="J13593" s="3">
        <v>610</v>
      </c>
      <c r="K13593">
        <f>Table1[[#This Row],[Total Revenue + Open]]/Table1[[#This Row],[Qty]]</f>
        <v>1.22</v>
      </c>
      <c r="L13593">
        <f>Table1[[#This Row],[Total Revenue + Open]]/Table1[[#This Row],[Qty]]</f>
        <v>1.22</v>
      </c>
    </row>
    <row r="13594" spans="1:12" hidden="1">
      <c r="A13594" t="s">
        <v>710</v>
      </c>
      <c r="B13594" t="s">
        <v>490</v>
      </c>
      <c r="C13594" t="s">
        <v>491</v>
      </c>
      <c r="D13594" t="s">
        <v>711</v>
      </c>
      <c r="E13594" t="s">
        <v>15</v>
      </c>
      <c r="F13594" t="s">
        <v>77</v>
      </c>
      <c r="G13594" t="s">
        <v>79</v>
      </c>
      <c r="H13594" s="1">
        <v>2018</v>
      </c>
      <c r="I13594" s="2">
        <v>1285</v>
      </c>
      <c r="J13594" s="3">
        <v>1555.5</v>
      </c>
      <c r="K13594">
        <f>Table1[[#This Row],[Total Revenue + Open]]/Table1[[#This Row],[Qty]]</f>
        <v>1.2105058365758754</v>
      </c>
      <c r="L13594">
        <f>Table1[[#This Row],[Total Revenue + Open]]/Table1[[#This Row],[Qty]]</f>
        <v>1.2105058365758754</v>
      </c>
    </row>
    <row r="13595" spans="1:12" hidden="1">
      <c r="A13595" t="s">
        <v>710</v>
      </c>
      <c r="B13595" t="s">
        <v>490</v>
      </c>
      <c r="C13595" t="s">
        <v>491</v>
      </c>
      <c r="D13595" t="s">
        <v>711</v>
      </c>
      <c r="E13595" t="s">
        <v>15</v>
      </c>
      <c r="F13595" t="s">
        <v>77</v>
      </c>
      <c r="G13595" t="s">
        <v>79</v>
      </c>
      <c r="H13595" s="1">
        <v>2018</v>
      </c>
      <c r="I13595" s="2">
        <v>2815</v>
      </c>
      <c r="J13595" s="3">
        <v>3416</v>
      </c>
      <c r="K13595">
        <f>Table1[[#This Row],[Total Revenue + Open]]/Table1[[#This Row],[Qty]]</f>
        <v>1.2134991119005329</v>
      </c>
      <c r="L13595">
        <f>Table1[[#This Row],[Total Revenue + Open]]/Table1[[#This Row],[Qty]]</f>
        <v>1.2134991119005329</v>
      </c>
    </row>
    <row r="13596" spans="1:12" hidden="1">
      <c r="A13596" t="s">
        <v>710</v>
      </c>
      <c r="B13596" t="s">
        <v>490</v>
      </c>
      <c r="C13596" t="s">
        <v>491</v>
      </c>
      <c r="D13596" t="s">
        <v>711</v>
      </c>
      <c r="E13596" t="s">
        <v>15</v>
      </c>
      <c r="F13596" t="s">
        <v>77</v>
      </c>
      <c r="G13596" t="s">
        <v>79</v>
      </c>
      <c r="H13596" s="1">
        <v>2019</v>
      </c>
      <c r="I13596" s="2">
        <v>150</v>
      </c>
      <c r="J13596" s="3">
        <v>180</v>
      </c>
      <c r="K13596">
        <f>Table1[[#This Row],[Total Revenue + Open]]/Table1[[#This Row],[Qty]]</f>
        <v>1.2</v>
      </c>
      <c r="L13596">
        <f>Table1[[#This Row],[Total Revenue + Open]]/Table1[[#This Row],[Qty]]</f>
        <v>1.2</v>
      </c>
    </row>
    <row r="13597" spans="1:12" hidden="1">
      <c r="A13597" t="s">
        <v>710</v>
      </c>
      <c r="B13597" t="s">
        <v>490</v>
      </c>
      <c r="C13597" t="s">
        <v>491</v>
      </c>
      <c r="D13597" t="s">
        <v>711</v>
      </c>
      <c r="E13597" t="s">
        <v>15</v>
      </c>
      <c r="F13597" t="s">
        <v>77</v>
      </c>
      <c r="G13597" t="s">
        <v>79</v>
      </c>
      <c r="H13597" s="1">
        <v>2019</v>
      </c>
      <c r="I13597" s="2">
        <v>1260</v>
      </c>
      <c r="J13597" s="3">
        <v>962.5</v>
      </c>
      <c r="K13597">
        <f>Table1[[#This Row],[Total Revenue + Open]]/Table1[[#This Row],[Qty]]</f>
        <v>0.76388888888888884</v>
      </c>
      <c r="L13597">
        <f>Table1[[#This Row],[Total Revenue + Open]]/Table1[[#This Row],[Qty]]</f>
        <v>0.76388888888888884</v>
      </c>
    </row>
    <row r="13598" spans="1:12" hidden="1">
      <c r="A13598" t="s">
        <v>710</v>
      </c>
      <c r="B13598" t="s">
        <v>490</v>
      </c>
      <c r="C13598" t="s">
        <v>491</v>
      </c>
      <c r="D13598" t="s">
        <v>711</v>
      </c>
      <c r="E13598" t="s">
        <v>15</v>
      </c>
      <c r="F13598" t="s">
        <v>77</v>
      </c>
      <c r="G13598" t="s">
        <v>79</v>
      </c>
      <c r="H13598" s="1">
        <v>2019</v>
      </c>
      <c r="I13598" s="2">
        <v>500</v>
      </c>
      <c r="J13598" s="3">
        <v>385</v>
      </c>
      <c r="K13598">
        <f>Table1[[#This Row],[Total Revenue + Open]]/Table1[[#This Row],[Qty]]</f>
        <v>0.77</v>
      </c>
      <c r="L13598">
        <f>Table1[[#This Row],[Total Revenue + Open]]/Table1[[#This Row],[Qty]]</f>
        <v>0.77</v>
      </c>
    </row>
    <row r="13599" spans="1:12" hidden="1">
      <c r="A13599" t="s">
        <v>710</v>
      </c>
      <c r="B13599" t="s">
        <v>490</v>
      </c>
      <c r="C13599" t="s">
        <v>491</v>
      </c>
      <c r="D13599" t="s">
        <v>711</v>
      </c>
      <c r="E13599" t="s">
        <v>15</v>
      </c>
      <c r="F13599" t="s">
        <v>77</v>
      </c>
      <c r="G13599" t="s">
        <v>79</v>
      </c>
      <c r="H13599" s="1">
        <v>2019</v>
      </c>
      <c r="I13599" s="2">
        <v>16180</v>
      </c>
      <c r="J13599" s="3">
        <v>12397</v>
      </c>
      <c r="K13599">
        <f>Table1[[#This Row],[Total Revenue + Open]]/Table1[[#This Row],[Qty]]</f>
        <v>0.76619283065512978</v>
      </c>
      <c r="L13599">
        <f>Table1[[#This Row],[Total Revenue + Open]]/Table1[[#This Row],[Qty]]</f>
        <v>0.76619283065512978</v>
      </c>
    </row>
    <row r="13600" spans="1:12" hidden="1">
      <c r="A13600" t="s">
        <v>710</v>
      </c>
      <c r="B13600" t="s">
        <v>490</v>
      </c>
      <c r="C13600" t="s">
        <v>491</v>
      </c>
      <c r="D13600" t="s">
        <v>711</v>
      </c>
      <c r="E13600" t="s">
        <v>15</v>
      </c>
      <c r="F13600" t="s">
        <v>77</v>
      </c>
      <c r="G13600" t="s">
        <v>79</v>
      </c>
      <c r="H13600" s="1">
        <v>2019</v>
      </c>
      <c r="I13600" s="2">
        <v>350</v>
      </c>
      <c r="J13600" s="3">
        <v>269.5</v>
      </c>
      <c r="K13600">
        <f>Table1[[#This Row],[Total Revenue + Open]]/Table1[[#This Row],[Qty]]</f>
        <v>0.77</v>
      </c>
      <c r="L13600">
        <f>Table1[[#This Row],[Total Revenue + Open]]/Table1[[#This Row],[Qty]]</f>
        <v>0.77</v>
      </c>
    </row>
    <row r="13601" spans="1:12" hidden="1">
      <c r="A13601" t="s">
        <v>710</v>
      </c>
      <c r="B13601" t="s">
        <v>490</v>
      </c>
      <c r="C13601" t="s">
        <v>491</v>
      </c>
      <c r="D13601" t="s">
        <v>711</v>
      </c>
      <c r="E13601" t="s">
        <v>15</v>
      </c>
      <c r="F13601" t="s">
        <v>77</v>
      </c>
      <c r="G13601" t="s">
        <v>79</v>
      </c>
      <c r="H13601" s="1">
        <v>2019</v>
      </c>
      <c r="I13601" s="2">
        <v>3065</v>
      </c>
      <c r="J13601" s="3">
        <v>2348.5</v>
      </c>
      <c r="K13601">
        <f>Table1[[#This Row],[Total Revenue + Open]]/Table1[[#This Row],[Qty]]</f>
        <v>0.76623164763458407</v>
      </c>
      <c r="L13601">
        <f>Table1[[#This Row],[Total Revenue + Open]]/Table1[[#This Row],[Qty]]</f>
        <v>0.76623164763458407</v>
      </c>
    </row>
    <row r="13602" spans="1:12" hidden="1">
      <c r="A13602" t="s">
        <v>710</v>
      </c>
      <c r="B13602" t="s">
        <v>490</v>
      </c>
      <c r="C13602" t="s">
        <v>491</v>
      </c>
      <c r="D13602" t="s">
        <v>711</v>
      </c>
      <c r="E13602" t="s">
        <v>15</v>
      </c>
      <c r="F13602" t="s">
        <v>77</v>
      </c>
      <c r="G13602" t="s">
        <v>79</v>
      </c>
      <c r="H13602" s="1">
        <v>2020</v>
      </c>
      <c r="I13602" s="2">
        <v>650</v>
      </c>
      <c r="J13602" s="3">
        <v>500.5</v>
      </c>
      <c r="K13602">
        <f>Table1[[#This Row],[Total Revenue + Open]]/Table1[[#This Row],[Qty]]</f>
        <v>0.77</v>
      </c>
      <c r="L13602">
        <f>Table1[[#This Row],[Total Revenue + Open]]/Table1[[#This Row],[Qty]]</f>
        <v>0.77</v>
      </c>
    </row>
    <row r="13603" spans="1:12" hidden="1">
      <c r="A13603" t="s">
        <v>710</v>
      </c>
      <c r="B13603" t="s">
        <v>490</v>
      </c>
      <c r="C13603" t="s">
        <v>491</v>
      </c>
      <c r="D13603" t="s">
        <v>711</v>
      </c>
      <c r="E13603" t="s">
        <v>15</v>
      </c>
      <c r="F13603" t="s">
        <v>77</v>
      </c>
      <c r="G13603" t="s">
        <v>79</v>
      </c>
      <c r="H13603" s="1">
        <v>2020</v>
      </c>
      <c r="I13603" s="2">
        <v>5380</v>
      </c>
      <c r="J13603" s="3">
        <v>4119.5</v>
      </c>
      <c r="K13603">
        <f>Table1[[#This Row],[Total Revenue + Open]]/Table1[[#This Row],[Qty]]</f>
        <v>0.76570631970260228</v>
      </c>
      <c r="L13603">
        <f>Table1[[#This Row],[Total Revenue + Open]]/Table1[[#This Row],[Qty]]</f>
        <v>0.76570631970260228</v>
      </c>
    </row>
    <row r="13604" spans="1:12" hidden="1">
      <c r="A13604" t="s">
        <v>710</v>
      </c>
      <c r="B13604" t="s">
        <v>490</v>
      </c>
      <c r="C13604" t="s">
        <v>491</v>
      </c>
      <c r="D13604" t="s">
        <v>711</v>
      </c>
      <c r="E13604" t="s">
        <v>15</v>
      </c>
      <c r="F13604" t="s">
        <v>77</v>
      </c>
      <c r="G13604" t="s">
        <v>79</v>
      </c>
      <c r="H13604" s="1">
        <v>2018</v>
      </c>
      <c r="I13604" s="2">
        <v>17160</v>
      </c>
      <c r="J13604" s="3">
        <v>20831.5</v>
      </c>
      <c r="K13604">
        <f>Table1[[#This Row],[Total Revenue + Open]]/Table1[[#This Row],[Qty]]</f>
        <v>1.2139568764568764</v>
      </c>
      <c r="L13604">
        <f>Table1[[#This Row],[Total Revenue + Open]]/Table1[[#This Row],[Qty]]</f>
        <v>1.2139568764568764</v>
      </c>
    </row>
    <row r="13605" spans="1:12" hidden="1">
      <c r="A13605" t="s">
        <v>710</v>
      </c>
      <c r="B13605" t="s">
        <v>490</v>
      </c>
      <c r="C13605" t="s">
        <v>491</v>
      </c>
      <c r="D13605" t="s">
        <v>711</v>
      </c>
      <c r="E13605" t="s">
        <v>15</v>
      </c>
      <c r="F13605" t="s">
        <v>77</v>
      </c>
      <c r="G13605" t="s">
        <v>79</v>
      </c>
      <c r="H13605" s="1">
        <v>2018</v>
      </c>
      <c r="I13605" s="2">
        <v>3690</v>
      </c>
      <c r="J13605" s="3">
        <v>4483.5</v>
      </c>
      <c r="K13605">
        <f>Table1[[#This Row],[Total Revenue + Open]]/Table1[[#This Row],[Qty]]</f>
        <v>1.2150406504065041</v>
      </c>
      <c r="L13605">
        <f>Table1[[#This Row],[Total Revenue + Open]]/Table1[[#This Row],[Qty]]</f>
        <v>1.2150406504065041</v>
      </c>
    </row>
    <row r="13606" spans="1:12" hidden="1">
      <c r="A13606" t="s">
        <v>710</v>
      </c>
      <c r="B13606" t="s">
        <v>490</v>
      </c>
      <c r="C13606" t="s">
        <v>491</v>
      </c>
      <c r="D13606" t="s">
        <v>711</v>
      </c>
      <c r="E13606" t="s">
        <v>15</v>
      </c>
      <c r="F13606" t="s">
        <v>77</v>
      </c>
      <c r="G13606" t="s">
        <v>79</v>
      </c>
      <c r="H13606" s="1">
        <v>2018</v>
      </c>
      <c r="I13606" s="2">
        <v>1610</v>
      </c>
      <c r="J13606" s="3">
        <v>1950</v>
      </c>
      <c r="K13606">
        <f>Table1[[#This Row],[Total Revenue + Open]]/Table1[[#This Row],[Qty]]</f>
        <v>1.2111801242236024</v>
      </c>
      <c r="L13606">
        <f>Table1[[#This Row],[Total Revenue + Open]]/Table1[[#This Row],[Qty]]</f>
        <v>1.2111801242236024</v>
      </c>
    </row>
    <row r="13607" spans="1:12" hidden="1">
      <c r="A13607" t="s">
        <v>710</v>
      </c>
      <c r="B13607" t="s">
        <v>490</v>
      </c>
      <c r="C13607" t="s">
        <v>491</v>
      </c>
      <c r="D13607" t="s">
        <v>711</v>
      </c>
      <c r="E13607" t="s">
        <v>15</v>
      </c>
      <c r="F13607" t="s">
        <v>77</v>
      </c>
      <c r="G13607" t="s">
        <v>79</v>
      </c>
      <c r="H13607" s="1">
        <v>2018</v>
      </c>
      <c r="I13607" s="2">
        <v>2385</v>
      </c>
      <c r="J13607" s="3">
        <v>2850</v>
      </c>
      <c r="K13607">
        <f>Table1[[#This Row],[Total Revenue + Open]]/Table1[[#This Row],[Qty]]</f>
        <v>1.1949685534591195</v>
      </c>
      <c r="L13607">
        <f>Table1[[#This Row],[Total Revenue + Open]]/Table1[[#This Row],[Qty]]</f>
        <v>1.1949685534591195</v>
      </c>
    </row>
    <row r="13608" spans="1:12" hidden="1">
      <c r="A13608" t="s">
        <v>710</v>
      </c>
      <c r="B13608" t="s">
        <v>490</v>
      </c>
      <c r="C13608" t="s">
        <v>491</v>
      </c>
      <c r="D13608" t="s">
        <v>711</v>
      </c>
      <c r="E13608" t="s">
        <v>15</v>
      </c>
      <c r="F13608" t="s">
        <v>77</v>
      </c>
      <c r="G13608" t="s">
        <v>79</v>
      </c>
      <c r="H13608" s="1">
        <v>2018</v>
      </c>
      <c r="I13608" s="2">
        <v>975</v>
      </c>
      <c r="J13608" s="3">
        <v>1189.5</v>
      </c>
      <c r="K13608">
        <f>Table1[[#This Row],[Total Revenue + Open]]/Table1[[#This Row],[Qty]]</f>
        <v>1.22</v>
      </c>
      <c r="L13608">
        <f>Table1[[#This Row],[Total Revenue + Open]]/Table1[[#This Row],[Qty]]</f>
        <v>1.22</v>
      </c>
    </row>
    <row r="13609" spans="1:12" hidden="1">
      <c r="A13609" t="s">
        <v>710</v>
      </c>
      <c r="B13609" t="s">
        <v>490</v>
      </c>
      <c r="C13609" t="s">
        <v>491</v>
      </c>
      <c r="D13609" t="s">
        <v>711</v>
      </c>
      <c r="E13609" t="s">
        <v>15</v>
      </c>
      <c r="F13609" t="s">
        <v>77</v>
      </c>
      <c r="G13609" t="s">
        <v>79</v>
      </c>
      <c r="H13609" s="1">
        <v>2018</v>
      </c>
      <c r="I13609" s="2">
        <v>500</v>
      </c>
      <c r="J13609" s="3">
        <v>610</v>
      </c>
      <c r="K13609">
        <f>Table1[[#This Row],[Total Revenue + Open]]/Table1[[#This Row],[Qty]]</f>
        <v>1.22</v>
      </c>
      <c r="L13609">
        <f>Table1[[#This Row],[Total Revenue + Open]]/Table1[[#This Row],[Qty]]</f>
        <v>1.22</v>
      </c>
    </row>
    <row r="13610" spans="1:12" hidden="1">
      <c r="A13610" t="s">
        <v>710</v>
      </c>
      <c r="B13610" t="s">
        <v>490</v>
      </c>
      <c r="C13610" t="s">
        <v>491</v>
      </c>
      <c r="D13610" t="s">
        <v>711</v>
      </c>
      <c r="E13610" t="s">
        <v>15</v>
      </c>
      <c r="F13610" t="s">
        <v>77</v>
      </c>
      <c r="G13610" t="s">
        <v>79</v>
      </c>
      <c r="H13610" s="1">
        <v>2018</v>
      </c>
      <c r="I13610" s="2">
        <v>9000</v>
      </c>
      <c r="J13610" s="3">
        <v>10919</v>
      </c>
      <c r="K13610">
        <f>Table1[[#This Row],[Total Revenue + Open]]/Table1[[#This Row],[Qty]]</f>
        <v>1.2132222222222222</v>
      </c>
      <c r="L13610">
        <f>Table1[[#This Row],[Total Revenue + Open]]/Table1[[#This Row],[Qty]]</f>
        <v>1.2132222222222222</v>
      </c>
    </row>
    <row r="13611" spans="1:12" hidden="1">
      <c r="A13611" t="s">
        <v>710</v>
      </c>
      <c r="B13611" t="s">
        <v>490</v>
      </c>
      <c r="C13611" t="s">
        <v>491</v>
      </c>
      <c r="D13611" t="s">
        <v>711</v>
      </c>
      <c r="E13611" t="s">
        <v>15</v>
      </c>
      <c r="F13611" t="s">
        <v>77</v>
      </c>
      <c r="G13611" t="s">
        <v>79</v>
      </c>
      <c r="H13611" s="1">
        <v>2018</v>
      </c>
      <c r="I13611" s="2">
        <v>6280</v>
      </c>
      <c r="J13611" s="3">
        <v>7625</v>
      </c>
      <c r="K13611">
        <f>Table1[[#This Row],[Total Revenue + Open]]/Table1[[#This Row],[Qty]]</f>
        <v>1.214171974522293</v>
      </c>
      <c r="L13611">
        <f>Table1[[#This Row],[Total Revenue + Open]]/Table1[[#This Row],[Qty]]</f>
        <v>1.214171974522293</v>
      </c>
    </row>
    <row r="13612" spans="1:12" hidden="1">
      <c r="A13612" t="s">
        <v>710</v>
      </c>
      <c r="B13612" t="s">
        <v>490</v>
      </c>
      <c r="C13612" t="s">
        <v>491</v>
      </c>
      <c r="D13612" t="s">
        <v>711</v>
      </c>
      <c r="E13612" t="s">
        <v>15</v>
      </c>
      <c r="F13612" t="s">
        <v>77</v>
      </c>
      <c r="G13612" t="s">
        <v>79</v>
      </c>
      <c r="H13612" s="1">
        <v>2019</v>
      </c>
      <c r="I13612" s="2">
        <v>4775</v>
      </c>
      <c r="J13612" s="3">
        <v>5795</v>
      </c>
      <c r="K13612">
        <f>Table1[[#This Row],[Total Revenue + Open]]/Table1[[#This Row],[Qty]]</f>
        <v>1.2136125654450263</v>
      </c>
      <c r="L13612">
        <f>Table1[[#This Row],[Total Revenue + Open]]/Table1[[#This Row],[Qty]]</f>
        <v>1.2136125654450263</v>
      </c>
    </row>
    <row r="13613" spans="1:12" hidden="1">
      <c r="A13613" t="s">
        <v>710</v>
      </c>
      <c r="B13613" t="s">
        <v>490</v>
      </c>
      <c r="C13613" t="s">
        <v>491</v>
      </c>
      <c r="D13613" t="s">
        <v>711</v>
      </c>
      <c r="E13613" t="s">
        <v>15</v>
      </c>
      <c r="F13613" t="s">
        <v>77</v>
      </c>
      <c r="G13613" t="s">
        <v>79</v>
      </c>
      <c r="H13613" s="1">
        <v>2019</v>
      </c>
      <c r="I13613" s="2">
        <v>2510</v>
      </c>
      <c r="J13613" s="3">
        <v>3050</v>
      </c>
      <c r="K13613">
        <f>Table1[[#This Row],[Total Revenue + Open]]/Table1[[#This Row],[Qty]]</f>
        <v>1.2151394422310757</v>
      </c>
      <c r="L13613">
        <f>Table1[[#This Row],[Total Revenue + Open]]/Table1[[#This Row],[Qty]]</f>
        <v>1.2151394422310757</v>
      </c>
    </row>
    <row r="13614" spans="1:12" hidden="1">
      <c r="A13614" t="s">
        <v>710</v>
      </c>
      <c r="B13614" t="s">
        <v>490</v>
      </c>
      <c r="C13614" t="s">
        <v>491</v>
      </c>
      <c r="D13614" t="s">
        <v>711</v>
      </c>
      <c r="E13614" t="s">
        <v>15</v>
      </c>
      <c r="F13614" t="s">
        <v>77</v>
      </c>
      <c r="G13614" t="s">
        <v>79</v>
      </c>
      <c r="H13614" s="1">
        <v>2019</v>
      </c>
      <c r="I13614" s="2">
        <v>1050</v>
      </c>
      <c r="J13614" s="3">
        <v>1216.5</v>
      </c>
      <c r="K13614">
        <f>Table1[[#This Row],[Total Revenue + Open]]/Table1[[#This Row],[Qty]]</f>
        <v>1.1585714285714286</v>
      </c>
      <c r="L13614">
        <f>Table1[[#This Row],[Total Revenue + Open]]/Table1[[#This Row],[Qty]]</f>
        <v>1.1585714285714286</v>
      </c>
    </row>
    <row r="13615" spans="1:12" hidden="1">
      <c r="A13615" t="s">
        <v>710</v>
      </c>
      <c r="B13615" t="s">
        <v>490</v>
      </c>
      <c r="C13615" t="s">
        <v>491</v>
      </c>
      <c r="D13615" t="s">
        <v>711</v>
      </c>
      <c r="E13615" t="s">
        <v>15</v>
      </c>
      <c r="F13615" t="s">
        <v>77</v>
      </c>
      <c r="G13615" t="s">
        <v>79</v>
      </c>
      <c r="H13615" s="1">
        <v>2019</v>
      </c>
      <c r="I13615" s="2">
        <v>1300</v>
      </c>
      <c r="J13615" s="3">
        <v>1027</v>
      </c>
      <c r="K13615">
        <f>Table1[[#This Row],[Total Revenue + Open]]/Table1[[#This Row],[Qty]]</f>
        <v>0.79</v>
      </c>
      <c r="L13615">
        <f>Table1[[#This Row],[Total Revenue + Open]]/Table1[[#This Row],[Qty]]</f>
        <v>0.79</v>
      </c>
    </row>
    <row r="13616" spans="1:12" hidden="1">
      <c r="A13616" t="s">
        <v>710</v>
      </c>
      <c r="B13616" t="s">
        <v>490</v>
      </c>
      <c r="C13616" t="s">
        <v>491</v>
      </c>
      <c r="D13616" t="s">
        <v>711</v>
      </c>
      <c r="E13616" t="s">
        <v>15</v>
      </c>
      <c r="F13616" t="s">
        <v>77</v>
      </c>
      <c r="G13616" t="s">
        <v>79</v>
      </c>
      <c r="H13616" s="1">
        <v>2019</v>
      </c>
      <c r="I13616" s="2">
        <v>150</v>
      </c>
      <c r="J13616" s="3">
        <v>118.5</v>
      </c>
      <c r="K13616">
        <f>Table1[[#This Row],[Total Revenue + Open]]/Table1[[#This Row],[Qty]]</f>
        <v>0.79</v>
      </c>
      <c r="L13616">
        <f>Table1[[#This Row],[Total Revenue + Open]]/Table1[[#This Row],[Qty]]</f>
        <v>0.79</v>
      </c>
    </row>
    <row r="13617" spans="1:12" hidden="1">
      <c r="A13617" t="s">
        <v>710</v>
      </c>
      <c r="B13617" t="s">
        <v>490</v>
      </c>
      <c r="C13617" t="s">
        <v>491</v>
      </c>
      <c r="D13617" t="s">
        <v>711</v>
      </c>
      <c r="E13617" t="s">
        <v>15</v>
      </c>
      <c r="F13617" t="s">
        <v>77</v>
      </c>
      <c r="G13617" t="s">
        <v>79</v>
      </c>
      <c r="H13617" s="1">
        <v>2019</v>
      </c>
      <c r="I13617" s="2">
        <v>750</v>
      </c>
      <c r="J13617" s="3">
        <v>592.5</v>
      </c>
      <c r="K13617">
        <f>Table1[[#This Row],[Total Revenue + Open]]/Table1[[#This Row],[Qty]]</f>
        <v>0.79</v>
      </c>
      <c r="L13617">
        <f>Table1[[#This Row],[Total Revenue + Open]]/Table1[[#This Row],[Qty]]</f>
        <v>0.79</v>
      </c>
    </row>
    <row r="13618" spans="1:12" hidden="1">
      <c r="A13618" t="s">
        <v>710</v>
      </c>
      <c r="B13618" t="s">
        <v>490</v>
      </c>
      <c r="C13618" t="s">
        <v>491</v>
      </c>
      <c r="D13618" t="s">
        <v>711</v>
      </c>
      <c r="E13618" t="s">
        <v>15</v>
      </c>
      <c r="F13618" t="s">
        <v>77</v>
      </c>
      <c r="G13618" t="s">
        <v>79</v>
      </c>
      <c r="H13618" s="1">
        <v>2018</v>
      </c>
      <c r="I13618" s="2">
        <v>500</v>
      </c>
      <c r="J13618" s="3">
        <v>610</v>
      </c>
      <c r="K13618">
        <f>Table1[[#This Row],[Total Revenue + Open]]/Table1[[#This Row],[Qty]]</f>
        <v>1.22</v>
      </c>
      <c r="L13618">
        <f>Table1[[#This Row],[Total Revenue + Open]]/Table1[[#This Row],[Qty]]</f>
        <v>1.22</v>
      </c>
    </row>
    <row r="13619" spans="1:12" hidden="1">
      <c r="A13619" t="s">
        <v>710</v>
      </c>
      <c r="B13619" t="s">
        <v>490</v>
      </c>
      <c r="C13619" t="s">
        <v>491</v>
      </c>
      <c r="D13619" t="s">
        <v>711</v>
      </c>
      <c r="E13619" t="s">
        <v>15</v>
      </c>
      <c r="F13619" t="s">
        <v>77</v>
      </c>
      <c r="G13619" t="s">
        <v>79</v>
      </c>
      <c r="H13619" s="1">
        <v>2018</v>
      </c>
      <c r="I13619" s="2">
        <v>14365</v>
      </c>
      <c r="J13619" s="3">
        <v>17446</v>
      </c>
      <c r="K13619">
        <f>Table1[[#This Row],[Total Revenue + Open]]/Table1[[#This Row],[Qty]]</f>
        <v>1.2144796380090497</v>
      </c>
      <c r="L13619">
        <f>Table1[[#This Row],[Total Revenue + Open]]/Table1[[#This Row],[Qty]]</f>
        <v>1.2144796380090497</v>
      </c>
    </row>
    <row r="13620" spans="1:12" hidden="1">
      <c r="A13620" t="s">
        <v>710</v>
      </c>
      <c r="B13620" t="s">
        <v>490</v>
      </c>
      <c r="C13620" t="s">
        <v>491</v>
      </c>
      <c r="D13620" t="s">
        <v>711</v>
      </c>
      <c r="E13620" t="s">
        <v>15</v>
      </c>
      <c r="F13620" t="s">
        <v>77</v>
      </c>
      <c r="G13620" t="s">
        <v>79</v>
      </c>
      <c r="H13620" s="1">
        <v>2018</v>
      </c>
      <c r="I13620" s="2">
        <v>500</v>
      </c>
      <c r="J13620" s="3">
        <v>610</v>
      </c>
      <c r="K13620">
        <f>Table1[[#This Row],[Total Revenue + Open]]/Table1[[#This Row],[Qty]]</f>
        <v>1.22</v>
      </c>
      <c r="L13620">
        <f>Table1[[#This Row],[Total Revenue + Open]]/Table1[[#This Row],[Qty]]</f>
        <v>1.22</v>
      </c>
    </row>
    <row r="13621" spans="1:12" hidden="1">
      <c r="A13621" t="s">
        <v>710</v>
      </c>
      <c r="B13621" t="s">
        <v>490</v>
      </c>
      <c r="C13621" t="s">
        <v>491</v>
      </c>
      <c r="D13621" t="s">
        <v>711</v>
      </c>
      <c r="E13621" t="s">
        <v>15</v>
      </c>
      <c r="F13621" t="s">
        <v>77</v>
      </c>
      <c r="G13621" t="s">
        <v>79</v>
      </c>
      <c r="H13621" s="1">
        <v>2019</v>
      </c>
      <c r="I13621" s="2">
        <v>8490</v>
      </c>
      <c r="J13621" s="3">
        <v>10309</v>
      </c>
      <c r="K13621">
        <f>Table1[[#This Row],[Total Revenue + Open]]/Table1[[#This Row],[Qty]]</f>
        <v>1.2142520612485277</v>
      </c>
      <c r="L13621">
        <f>Table1[[#This Row],[Total Revenue + Open]]/Table1[[#This Row],[Qty]]</f>
        <v>1.2142520612485277</v>
      </c>
    </row>
    <row r="13622" spans="1:12" hidden="1">
      <c r="A13622" t="s">
        <v>710</v>
      </c>
      <c r="B13622" t="s">
        <v>490</v>
      </c>
      <c r="C13622" t="s">
        <v>491</v>
      </c>
      <c r="D13622" t="s">
        <v>711</v>
      </c>
      <c r="E13622" t="s">
        <v>15</v>
      </c>
      <c r="F13622" t="s">
        <v>77</v>
      </c>
      <c r="G13622" t="s">
        <v>79</v>
      </c>
      <c r="H13622" s="1">
        <v>2020</v>
      </c>
      <c r="I13622" s="2">
        <v>1910</v>
      </c>
      <c r="J13622" s="3">
        <v>1501</v>
      </c>
      <c r="K13622">
        <f>Table1[[#This Row],[Total Revenue + Open]]/Table1[[#This Row],[Qty]]</f>
        <v>0.78586387434554972</v>
      </c>
      <c r="L13622">
        <f>Table1[[#This Row],[Total Revenue + Open]]/Table1[[#This Row],[Qty]]</f>
        <v>0.78586387434554972</v>
      </c>
    </row>
    <row r="13623" spans="1:12" hidden="1">
      <c r="A13623" t="s">
        <v>710</v>
      </c>
      <c r="B13623" t="s">
        <v>490</v>
      </c>
      <c r="C13623" t="s">
        <v>491</v>
      </c>
      <c r="D13623" t="s">
        <v>711</v>
      </c>
      <c r="E13623" t="s">
        <v>15</v>
      </c>
      <c r="F13623" t="s">
        <v>77</v>
      </c>
      <c r="G13623" t="s">
        <v>79</v>
      </c>
      <c r="H13623" s="1">
        <v>2020</v>
      </c>
      <c r="I13623" s="2">
        <v>6785</v>
      </c>
      <c r="J13623" s="3">
        <v>5332.5</v>
      </c>
      <c r="K13623">
        <f>Table1[[#This Row],[Total Revenue + Open]]/Table1[[#This Row],[Qty]]</f>
        <v>0.78592483419307291</v>
      </c>
      <c r="L13623">
        <f>Table1[[#This Row],[Total Revenue + Open]]/Table1[[#This Row],[Qty]]</f>
        <v>0.78592483419307291</v>
      </c>
    </row>
    <row r="13624" spans="1:12" hidden="1">
      <c r="A13624" t="s">
        <v>710</v>
      </c>
      <c r="B13624" t="s">
        <v>490</v>
      </c>
      <c r="C13624" t="s">
        <v>491</v>
      </c>
      <c r="D13624" t="s">
        <v>711</v>
      </c>
      <c r="E13624" t="s">
        <v>15</v>
      </c>
      <c r="F13624" t="s">
        <v>77</v>
      </c>
      <c r="G13624" t="s">
        <v>79</v>
      </c>
      <c r="H13624" s="1">
        <v>2020</v>
      </c>
      <c r="I13624" s="2">
        <v>300</v>
      </c>
      <c r="J13624" s="3">
        <v>237</v>
      </c>
      <c r="K13624">
        <f>Table1[[#This Row],[Total Revenue + Open]]/Table1[[#This Row],[Qty]]</f>
        <v>0.79</v>
      </c>
      <c r="L13624">
        <f>Table1[[#This Row],[Total Revenue + Open]]/Table1[[#This Row],[Qty]]</f>
        <v>0.79</v>
      </c>
    </row>
    <row r="13625" spans="1:12" hidden="1">
      <c r="A13625" t="s">
        <v>710</v>
      </c>
      <c r="B13625" t="s">
        <v>490</v>
      </c>
      <c r="C13625" t="s">
        <v>491</v>
      </c>
      <c r="D13625" t="s">
        <v>711</v>
      </c>
      <c r="E13625" t="s">
        <v>15</v>
      </c>
      <c r="F13625" t="s">
        <v>77</v>
      </c>
      <c r="G13625" t="s">
        <v>79</v>
      </c>
      <c r="H13625" s="1">
        <v>2020</v>
      </c>
      <c r="I13625" s="2">
        <v>300</v>
      </c>
      <c r="J13625" s="3">
        <v>237</v>
      </c>
      <c r="K13625">
        <f>Table1[[#This Row],[Total Revenue + Open]]/Table1[[#This Row],[Qty]]</f>
        <v>0.79</v>
      </c>
      <c r="L13625">
        <f>Table1[[#This Row],[Total Revenue + Open]]/Table1[[#This Row],[Qty]]</f>
        <v>0.79</v>
      </c>
    </row>
    <row r="13626" spans="1:12" hidden="1">
      <c r="A13626" t="s">
        <v>710</v>
      </c>
      <c r="B13626" t="s">
        <v>490</v>
      </c>
      <c r="C13626" t="s">
        <v>491</v>
      </c>
      <c r="D13626" t="s">
        <v>711</v>
      </c>
      <c r="E13626" t="s">
        <v>15</v>
      </c>
      <c r="F13626" t="s">
        <v>77</v>
      </c>
      <c r="G13626" t="s">
        <v>79</v>
      </c>
      <c r="H13626" s="1">
        <v>2020</v>
      </c>
      <c r="I13626" s="2">
        <v>1360</v>
      </c>
      <c r="J13626" s="3">
        <v>1066.5</v>
      </c>
      <c r="K13626">
        <f>Table1[[#This Row],[Total Revenue + Open]]/Table1[[#This Row],[Qty]]</f>
        <v>0.78419117647058822</v>
      </c>
      <c r="L13626">
        <f>Table1[[#This Row],[Total Revenue + Open]]/Table1[[#This Row],[Qty]]</f>
        <v>0.78419117647058822</v>
      </c>
    </row>
    <row r="13627" spans="1:12" hidden="1">
      <c r="A13627" t="s">
        <v>710</v>
      </c>
      <c r="B13627" t="s">
        <v>490</v>
      </c>
      <c r="C13627" t="s">
        <v>491</v>
      </c>
      <c r="D13627" t="s">
        <v>711</v>
      </c>
      <c r="E13627" t="s">
        <v>15</v>
      </c>
      <c r="F13627" t="s">
        <v>183</v>
      </c>
      <c r="G13627" t="s">
        <v>184</v>
      </c>
      <c r="H13627" s="1">
        <v>2020</v>
      </c>
      <c r="I13627" s="2">
        <v>1910</v>
      </c>
      <c r="J13627" s="3">
        <v>3876</v>
      </c>
      <c r="K13627">
        <f>Table1[[#This Row],[Total Revenue + Open]]/Table1[[#This Row],[Qty]]</f>
        <v>2.0293193717277487</v>
      </c>
      <c r="L13627">
        <f>Table1[[#This Row],[Total Revenue + Open]]/Table1[[#This Row],[Qty]]</f>
        <v>2.0293193717277487</v>
      </c>
    </row>
    <row r="13628" spans="1:12" hidden="1">
      <c r="A13628" t="s">
        <v>710</v>
      </c>
      <c r="B13628" t="s">
        <v>490</v>
      </c>
      <c r="C13628" t="s">
        <v>491</v>
      </c>
      <c r="D13628" t="s">
        <v>711</v>
      </c>
      <c r="E13628" t="s">
        <v>15</v>
      </c>
      <c r="F13628" t="s">
        <v>183</v>
      </c>
      <c r="G13628" t="s">
        <v>184</v>
      </c>
      <c r="H13628" s="1">
        <v>2020</v>
      </c>
      <c r="I13628" s="2">
        <v>550</v>
      </c>
      <c r="J13628" s="3">
        <v>1056</v>
      </c>
      <c r="K13628">
        <f>Table1[[#This Row],[Total Revenue + Open]]/Table1[[#This Row],[Qty]]</f>
        <v>1.92</v>
      </c>
      <c r="L13628">
        <f>Table1[[#This Row],[Total Revenue + Open]]/Table1[[#This Row],[Qty]]</f>
        <v>1.92</v>
      </c>
    </row>
    <row r="13629" spans="1:12" hidden="1">
      <c r="A13629" t="s">
        <v>710</v>
      </c>
      <c r="B13629" t="s">
        <v>490</v>
      </c>
      <c r="C13629" t="s">
        <v>491</v>
      </c>
      <c r="D13629" t="s">
        <v>711</v>
      </c>
      <c r="E13629" t="s">
        <v>15</v>
      </c>
      <c r="F13629" t="s">
        <v>183</v>
      </c>
      <c r="G13629" t="s">
        <v>184</v>
      </c>
      <c r="H13629" s="1">
        <v>2020</v>
      </c>
      <c r="I13629" s="2">
        <v>2265</v>
      </c>
      <c r="J13629" s="3">
        <v>4590</v>
      </c>
      <c r="K13629">
        <f>Table1[[#This Row],[Total Revenue + Open]]/Table1[[#This Row],[Qty]]</f>
        <v>2.0264900662251657</v>
      </c>
      <c r="L13629">
        <f>Table1[[#This Row],[Total Revenue + Open]]/Table1[[#This Row],[Qty]]</f>
        <v>2.0264900662251657</v>
      </c>
    </row>
    <row r="13630" spans="1:12" hidden="1">
      <c r="A13630" t="s">
        <v>710</v>
      </c>
      <c r="B13630" t="s">
        <v>490</v>
      </c>
      <c r="C13630" t="s">
        <v>491</v>
      </c>
      <c r="D13630" t="s">
        <v>711</v>
      </c>
      <c r="E13630" t="s">
        <v>15</v>
      </c>
      <c r="F13630" t="s">
        <v>183</v>
      </c>
      <c r="G13630" t="s">
        <v>184</v>
      </c>
      <c r="H13630" s="1">
        <v>2020</v>
      </c>
      <c r="I13630" s="2">
        <v>300</v>
      </c>
      <c r="J13630" s="3">
        <v>612</v>
      </c>
      <c r="K13630">
        <f>Table1[[#This Row],[Total Revenue + Open]]/Table1[[#This Row],[Qty]]</f>
        <v>2.04</v>
      </c>
      <c r="L13630">
        <f>Table1[[#This Row],[Total Revenue + Open]]/Table1[[#This Row],[Qty]]</f>
        <v>2.04</v>
      </c>
    </row>
    <row r="13631" spans="1:12" hidden="1">
      <c r="A13631" t="s">
        <v>710</v>
      </c>
      <c r="B13631" t="s">
        <v>490</v>
      </c>
      <c r="C13631" t="s">
        <v>491</v>
      </c>
      <c r="D13631" t="s">
        <v>711</v>
      </c>
      <c r="E13631" t="s">
        <v>15</v>
      </c>
      <c r="F13631" t="s">
        <v>183</v>
      </c>
      <c r="G13631" t="s">
        <v>187</v>
      </c>
      <c r="H13631" s="1">
        <v>2020</v>
      </c>
      <c r="I13631" s="2">
        <v>1910</v>
      </c>
      <c r="J13631" s="3">
        <v>3876</v>
      </c>
      <c r="K13631">
        <f>Table1[[#This Row],[Total Revenue + Open]]/Table1[[#This Row],[Qty]]</f>
        <v>2.0293193717277487</v>
      </c>
      <c r="L13631">
        <f>Table1[[#This Row],[Total Revenue + Open]]/Table1[[#This Row],[Qty]]</f>
        <v>2.0293193717277487</v>
      </c>
    </row>
    <row r="13632" spans="1:12" hidden="1">
      <c r="A13632" t="s">
        <v>710</v>
      </c>
      <c r="B13632" t="s">
        <v>490</v>
      </c>
      <c r="C13632" t="s">
        <v>491</v>
      </c>
      <c r="D13632" t="s">
        <v>711</v>
      </c>
      <c r="E13632" t="s">
        <v>15</v>
      </c>
      <c r="F13632" t="s">
        <v>183</v>
      </c>
      <c r="G13632" t="s">
        <v>187</v>
      </c>
      <c r="H13632" s="1">
        <v>2020</v>
      </c>
      <c r="I13632" s="2">
        <v>550</v>
      </c>
      <c r="J13632" s="3">
        <v>1056</v>
      </c>
      <c r="K13632">
        <f>Table1[[#This Row],[Total Revenue + Open]]/Table1[[#This Row],[Qty]]</f>
        <v>1.92</v>
      </c>
      <c r="L13632">
        <f>Table1[[#This Row],[Total Revenue + Open]]/Table1[[#This Row],[Qty]]</f>
        <v>1.92</v>
      </c>
    </row>
    <row r="13633" spans="1:12" hidden="1">
      <c r="A13633" t="s">
        <v>710</v>
      </c>
      <c r="B13633" t="s">
        <v>490</v>
      </c>
      <c r="C13633" t="s">
        <v>491</v>
      </c>
      <c r="D13633" t="s">
        <v>711</v>
      </c>
      <c r="E13633" t="s">
        <v>15</v>
      </c>
      <c r="F13633" t="s">
        <v>183</v>
      </c>
      <c r="G13633" t="s">
        <v>187</v>
      </c>
      <c r="H13633" s="1">
        <v>2020</v>
      </c>
      <c r="I13633" s="2">
        <v>2265</v>
      </c>
      <c r="J13633" s="3">
        <v>4590</v>
      </c>
      <c r="K13633">
        <f>Table1[[#This Row],[Total Revenue + Open]]/Table1[[#This Row],[Qty]]</f>
        <v>2.0264900662251657</v>
      </c>
      <c r="L13633">
        <f>Table1[[#This Row],[Total Revenue + Open]]/Table1[[#This Row],[Qty]]</f>
        <v>2.0264900662251657</v>
      </c>
    </row>
    <row r="13634" spans="1:12" hidden="1">
      <c r="A13634" t="s">
        <v>710</v>
      </c>
      <c r="B13634" t="s">
        <v>490</v>
      </c>
      <c r="C13634" t="s">
        <v>491</v>
      </c>
      <c r="D13634" t="s">
        <v>711</v>
      </c>
      <c r="E13634" t="s">
        <v>15</v>
      </c>
      <c r="F13634" t="s">
        <v>183</v>
      </c>
      <c r="G13634" t="s">
        <v>187</v>
      </c>
      <c r="H13634" s="1">
        <v>2020</v>
      </c>
      <c r="I13634" s="2">
        <v>300</v>
      </c>
      <c r="J13634" s="3">
        <v>612</v>
      </c>
      <c r="K13634">
        <f>Table1[[#This Row],[Total Revenue + Open]]/Table1[[#This Row],[Qty]]</f>
        <v>2.04</v>
      </c>
      <c r="L13634">
        <f>Table1[[#This Row],[Total Revenue + Open]]/Table1[[#This Row],[Qty]]</f>
        <v>2.04</v>
      </c>
    </row>
    <row r="13635" spans="1:12" hidden="1">
      <c r="A13635" t="s">
        <v>710</v>
      </c>
      <c r="B13635" t="s">
        <v>490</v>
      </c>
      <c r="C13635" t="s">
        <v>491</v>
      </c>
      <c r="D13635" t="s">
        <v>711</v>
      </c>
      <c r="E13635" t="s">
        <v>15</v>
      </c>
      <c r="F13635" t="s">
        <v>183</v>
      </c>
      <c r="G13635" t="s">
        <v>190</v>
      </c>
      <c r="H13635" s="1">
        <v>2020</v>
      </c>
      <c r="I13635" s="2">
        <v>300</v>
      </c>
      <c r="J13635" s="3">
        <v>612</v>
      </c>
      <c r="K13635">
        <f>Table1[[#This Row],[Total Revenue + Open]]/Table1[[#This Row],[Qty]]</f>
        <v>2.04</v>
      </c>
      <c r="L13635">
        <f>Table1[[#This Row],[Total Revenue + Open]]/Table1[[#This Row],[Qty]]</f>
        <v>2.04</v>
      </c>
    </row>
    <row r="13636" spans="1:12" hidden="1">
      <c r="A13636" t="s">
        <v>710</v>
      </c>
      <c r="B13636" t="s">
        <v>490</v>
      </c>
      <c r="C13636" t="s">
        <v>491</v>
      </c>
      <c r="D13636" t="s">
        <v>711</v>
      </c>
      <c r="E13636" t="s">
        <v>15</v>
      </c>
      <c r="F13636" t="s">
        <v>183</v>
      </c>
      <c r="G13636" t="s">
        <v>190</v>
      </c>
      <c r="H13636" s="1">
        <v>2020</v>
      </c>
      <c r="I13636" s="2">
        <v>1005</v>
      </c>
      <c r="J13636" s="3">
        <v>2040</v>
      </c>
      <c r="K13636">
        <f>Table1[[#This Row],[Total Revenue + Open]]/Table1[[#This Row],[Qty]]</f>
        <v>2.0298507462686568</v>
      </c>
      <c r="L13636">
        <f>Table1[[#This Row],[Total Revenue + Open]]/Table1[[#This Row],[Qty]]</f>
        <v>2.0298507462686568</v>
      </c>
    </row>
    <row r="13637" spans="1:12" hidden="1">
      <c r="A13637" t="s">
        <v>710</v>
      </c>
      <c r="B13637" t="s">
        <v>490</v>
      </c>
      <c r="C13637" t="s">
        <v>491</v>
      </c>
      <c r="D13637" t="s">
        <v>711</v>
      </c>
      <c r="E13637" t="s">
        <v>15</v>
      </c>
      <c r="F13637" t="s">
        <v>110</v>
      </c>
      <c r="G13637" t="s">
        <v>551</v>
      </c>
      <c r="H13637" s="1">
        <v>2019</v>
      </c>
      <c r="I13637" s="2">
        <v>4020</v>
      </c>
      <c r="J13637" s="3">
        <v>4120</v>
      </c>
      <c r="K13637">
        <f>Table1[[#This Row],[Total Revenue + Open]]/Table1[[#This Row],[Qty]]</f>
        <v>1.0248756218905473</v>
      </c>
      <c r="L13637">
        <f>Table1[[#This Row],[Total Revenue + Open]]/Table1[[#This Row],[Qty]]</f>
        <v>1.0248756218905473</v>
      </c>
    </row>
    <row r="13638" spans="1:12" hidden="1">
      <c r="A13638" t="s">
        <v>710</v>
      </c>
      <c r="B13638" t="s">
        <v>490</v>
      </c>
      <c r="C13638" t="s">
        <v>491</v>
      </c>
      <c r="D13638" t="s">
        <v>711</v>
      </c>
      <c r="E13638" t="s">
        <v>15</v>
      </c>
      <c r="F13638" t="s">
        <v>110</v>
      </c>
      <c r="G13638" t="s">
        <v>551</v>
      </c>
      <c r="H13638" s="1">
        <v>2020</v>
      </c>
      <c r="I13638" s="2">
        <v>35125</v>
      </c>
      <c r="J13638" s="3">
        <v>39843</v>
      </c>
      <c r="K13638">
        <f>Table1[[#This Row],[Total Revenue + Open]]/Table1[[#This Row],[Qty]]</f>
        <v>1.1343202846975089</v>
      </c>
      <c r="L13638">
        <f>Table1[[#This Row],[Total Revenue + Open]]/Table1[[#This Row],[Qty]]</f>
        <v>1.1343202846975089</v>
      </c>
    </row>
    <row r="13639" spans="1:12" hidden="1">
      <c r="A13639" t="s">
        <v>710</v>
      </c>
      <c r="B13639" t="s">
        <v>490</v>
      </c>
      <c r="C13639" t="s">
        <v>491</v>
      </c>
      <c r="D13639" t="s">
        <v>711</v>
      </c>
      <c r="E13639" t="s">
        <v>15</v>
      </c>
      <c r="F13639" t="s">
        <v>110</v>
      </c>
      <c r="G13639" t="s">
        <v>552</v>
      </c>
      <c r="H13639" s="1">
        <v>2019</v>
      </c>
      <c r="I13639" s="2">
        <v>4020</v>
      </c>
      <c r="J13639" s="3">
        <v>4120</v>
      </c>
      <c r="K13639">
        <f>Table1[[#This Row],[Total Revenue + Open]]/Table1[[#This Row],[Qty]]</f>
        <v>1.0248756218905473</v>
      </c>
      <c r="L13639">
        <f>Table1[[#This Row],[Total Revenue + Open]]/Table1[[#This Row],[Qty]]</f>
        <v>1.0248756218905473</v>
      </c>
    </row>
    <row r="13640" spans="1:12" hidden="1">
      <c r="A13640" t="s">
        <v>710</v>
      </c>
      <c r="B13640" t="s">
        <v>490</v>
      </c>
      <c r="C13640" t="s">
        <v>491</v>
      </c>
      <c r="D13640" t="s">
        <v>711</v>
      </c>
      <c r="E13640" t="s">
        <v>15</v>
      </c>
      <c r="F13640" t="s">
        <v>110</v>
      </c>
      <c r="G13640" t="s">
        <v>552</v>
      </c>
      <c r="H13640" s="1">
        <v>2020</v>
      </c>
      <c r="I13640" s="2">
        <v>35125</v>
      </c>
      <c r="J13640" s="3">
        <v>39843</v>
      </c>
      <c r="K13640">
        <f>Table1[[#This Row],[Total Revenue + Open]]/Table1[[#This Row],[Qty]]</f>
        <v>1.1343202846975089</v>
      </c>
      <c r="L13640">
        <f>Table1[[#This Row],[Total Revenue + Open]]/Table1[[#This Row],[Qty]]</f>
        <v>1.1343202846975089</v>
      </c>
    </row>
    <row r="13641" spans="1:12" hidden="1">
      <c r="A13641" t="s">
        <v>710</v>
      </c>
      <c r="B13641" t="s">
        <v>490</v>
      </c>
      <c r="C13641" t="s">
        <v>491</v>
      </c>
      <c r="D13641" t="s">
        <v>711</v>
      </c>
      <c r="E13641" t="s">
        <v>15</v>
      </c>
      <c r="F13641" t="s">
        <v>110</v>
      </c>
      <c r="G13641" t="s">
        <v>111</v>
      </c>
      <c r="H13641" s="1">
        <v>2019</v>
      </c>
      <c r="I13641" s="2">
        <v>50</v>
      </c>
      <c r="J13641" s="3">
        <v>50.5</v>
      </c>
      <c r="K13641">
        <f>Table1[[#This Row],[Total Revenue + Open]]/Table1[[#This Row],[Qty]]</f>
        <v>1.01</v>
      </c>
      <c r="L13641">
        <f>Table1[[#This Row],[Total Revenue + Open]]/Table1[[#This Row],[Qty]]</f>
        <v>1.01</v>
      </c>
    </row>
    <row r="13642" spans="1:12" hidden="1">
      <c r="A13642" t="s">
        <v>710</v>
      </c>
      <c r="B13642" t="s">
        <v>490</v>
      </c>
      <c r="C13642" t="s">
        <v>491</v>
      </c>
      <c r="D13642" t="s">
        <v>711</v>
      </c>
      <c r="E13642" t="s">
        <v>15</v>
      </c>
      <c r="F13642" t="s">
        <v>194</v>
      </c>
      <c r="G13642" t="s">
        <v>195</v>
      </c>
      <c r="H13642" s="1">
        <v>2020</v>
      </c>
      <c r="I13642" s="2">
        <v>950</v>
      </c>
      <c r="J13642" s="3">
        <v>2156.5</v>
      </c>
      <c r="K13642">
        <f>Table1[[#This Row],[Total Revenue + Open]]/Table1[[#This Row],[Qty]]</f>
        <v>2.27</v>
      </c>
      <c r="L13642">
        <f>Table1[[#This Row],[Total Revenue + Open]]/Table1[[#This Row],[Qty]]</f>
        <v>2.27</v>
      </c>
    </row>
    <row r="13643" spans="1:12" hidden="1">
      <c r="A13643" t="s">
        <v>710</v>
      </c>
      <c r="B13643" t="s">
        <v>490</v>
      </c>
      <c r="C13643" t="s">
        <v>491</v>
      </c>
      <c r="D13643" t="s">
        <v>711</v>
      </c>
      <c r="E13643" t="s">
        <v>15</v>
      </c>
      <c r="F13643" t="s">
        <v>194</v>
      </c>
      <c r="G13643" t="s">
        <v>195</v>
      </c>
      <c r="H13643" s="1">
        <v>2020</v>
      </c>
      <c r="I13643" s="2">
        <v>150</v>
      </c>
      <c r="J13643" s="3">
        <v>340.5</v>
      </c>
      <c r="K13643">
        <f>Table1[[#This Row],[Total Revenue + Open]]/Table1[[#This Row],[Qty]]</f>
        <v>2.27</v>
      </c>
      <c r="L13643">
        <f>Table1[[#This Row],[Total Revenue + Open]]/Table1[[#This Row],[Qty]]</f>
        <v>2.27</v>
      </c>
    </row>
    <row r="13644" spans="1:12" hidden="1">
      <c r="A13644" t="s">
        <v>710</v>
      </c>
      <c r="B13644" t="s">
        <v>490</v>
      </c>
      <c r="C13644" t="s">
        <v>491</v>
      </c>
      <c r="D13644" t="s">
        <v>711</v>
      </c>
      <c r="E13644" t="s">
        <v>15</v>
      </c>
      <c r="F13644" t="s">
        <v>194</v>
      </c>
      <c r="G13644" t="s">
        <v>195</v>
      </c>
      <c r="H13644" s="1">
        <v>2020</v>
      </c>
      <c r="I13644" s="2">
        <v>1360</v>
      </c>
      <c r="J13644" s="3">
        <v>3064.5</v>
      </c>
      <c r="K13644">
        <f>Table1[[#This Row],[Total Revenue + Open]]/Table1[[#This Row],[Qty]]</f>
        <v>2.2533088235294119</v>
      </c>
      <c r="L13644">
        <f>Table1[[#This Row],[Total Revenue + Open]]/Table1[[#This Row],[Qty]]</f>
        <v>2.2533088235294119</v>
      </c>
    </row>
    <row r="13645" spans="1:12" hidden="1">
      <c r="A13645" t="s">
        <v>710</v>
      </c>
      <c r="B13645" t="s">
        <v>490</v>
      </c>
      <c r="C13645" t="s">
        <v>491</v>
      </c>
      <c r="D13645" t="s">
        <v>711</v>
      </c>
      <c r="E13645" t="s">
        <v>15</v>
      </c>
      <c r="F13645" t="s">
        <v>194</v>
      </c>
      <c r="G13645" t="s">
        <v>195</v>
      </c>
      <c r="H13645" s="1">
        <v>2019</v>
      </c>
      <c r="I13645" s="2">
        <v>100</v>
      </c>
      <c r="J13645" s="3">
        <v>227</v>
      </c>
      <c r="K13645">
        <f>Table1[[#This Row],[Total Revenue + Open]]/Table1[[#This Row],[Qty]]</f>
        <v>2.27</v>
      </c>
      <c r="L13645">
        <f>Table1[[#This Row],[Total Revenue + Open]]/Table1[[#This Row],[Qty]]</f>
        <v>2.27</v>
      </c>
    </row>
    <row r="13646" spans="1:12" hidden="1">
      <c r="A13646" t="s">
        <v>710</v>
      </c>
      <c r="B13646" t="s">
        <v>490</v>
      </c>
      <c r="C13646" t="s">
        <v>491</v>
      </c>
      <c r="D13646" t="s">
        <v>711</v>
      </c>
      <c r="E13646" t="s">
        <v>15</v>
      </c>
      <c r="F13646" t="s">
        <v>194</v>
      </c>
      <c r="G13646" t="s">
        <v>195</v>
      </c>
      <c r="H13646" s="1">
        <v>2020</v>
      </c>
      <c r="I13646" s="2">
        <v>250</v>
      </c>
      <c r="J13646" s="3">
        <v>567.5</v>
      </c>
      <c r="K13646">
        <f>Table1[[#This Row],[Total Revenue + Open]]/Table1[[#This Row],[Qty]]</f>
        <v>2.27</v>
      </c>
      <c r="L13646">
        <f>Table1[[#This Row],[Total Revenue + Open]]/Table1[[#This Row],[Qty]]</f>
        <v>2.27</v>
      </c>
    </row>
    <row r="13647" spans="1:12" hidden="1">
      <c r="A13647" t="s">
        <v>710</v>
      </c>
      <c r="B13647" t="s">
        <v>490</v>
      </c>
      <c r="C13647" t="s">
        <v>491</v>
      </c>
      <c r="D13647" t="s">
        <v>711</v>
      </c>
      <c r="E13647" t="s">
        <v>15</v>
      </c>
      <c r="F13647" t="s">
        <v>194</v>
      </c>
      <c r="G13647" t="s">
        <v>195</v>
      </c>
      <c r="H13647" s="1">
        <v>2020</v>
      </c>
      <c r="I13647" s="2">
        <v>500</v>
      </c>
      <c r="J13647" s="3">
        <v>1135</v>
      </c>
      <c r="K13647">
        <f>Table1[[#This Row],[Total Revenue + Open]]/Table1[[#This Row],[Qty]]</f>
        <v>2.27</v>
      </c>
      <c r="L13647">
        <f>Table1[[#This Row],[Total Revenue + Open]]/Table1[[#This Row],[Qty]]</f>
        <v>2.27</v>
      </c>
    </row>
    <row r="13648" spans="1:12" hidden="1">
      <c r="A13648" t="s">
        <v>710</v>
      </c>
      <c r="B13648" t="s">
        <v>490</v>
      </c>
      <c r="C13648" t="s">
        <v>491</v>
      </c>
      <c r="D13648" t="s">
        <v>711</v>
      </c>
      <c r="E13648" t="s">
        <v>15</v>
      </c>
      <c r="F13648" t="s">
        <v>194</v>
      </c>
      <c r="G13648" t="s">
        <v>196</v>
      </c>
      <c r="H13648" s="1">
        <v>2020</v>
      </c>
      <c r="I13648" s="2">
        <v>950</v>
      </c>
      <c r="J13648" s="3">
        <v>2156.5</v>
      </c>
      <c r="K13648">
        <f>Table1[[#This Row],[Total Revenue + Open]]/Table1[[#This Row],[Qty]]</f>
        <v>2.27</v>
      </c>
      <c r="L13648">
        <f>Table1[[#This Row],[Total Revenue + Open]]/Table1[[#This Row],[Qty]]</f>
        <v>2.27</v>
      </c>
    </row>
    <row r="13649" spans="1:12" hidden="1">
      <c r="A13649" t="s">
        <v>710</v>
      </c>
      <c r="B13649" t="s">
        <v>490</v>
      </c>
      <c r="C13649" t="s">
        <v>491</v>
      </c>
      <c r="D13649" t="s">
        <v>711</v>
      </c>
      <c r="E13649" t="s">
        <v>15</v>
      </c>
      <c r="F13649" t="s">
        <v>194</v>
      </c>
      <c r="G13649" t="s">
        <v>196</v>
      </c>
      <c r="H13649" s="1">
        <v>2020</v>
      </c>
      <c r="I13649" s="2">
        <v>150</v>
      </c>
      <c r="J13649" s="3">
        <v>340.5</v>
      </c>
      <c r="K13649">
        <f>Table1[[#This Row],[Total Revenue + Open]]/Table1[[#This Row],[Qty]]</f>
        <v>2.27</v>
      </c>
      <c r="L13649">
        <f>Table1[[#This Row],[Total Revenue + Open]]/Table1[[#This Row],[Qty]]</f>
        <v>2.27</v>
      </c>
    </row>
    <row r="13650" spans="1:12" hidden="1">
      <c r="A13650" t="s">
        <v>710</v>
      </c>
      <c r="B13650" t="s">
        <v>490</v>
      </c>
      <c r="C13650" t="s">
        <v>491</v>
      </c>
      <c r="D13650" t="s">
        <v>711</v>
      </c>
      <c r="E13650" t="s">
        <v>15</v>
      </c>
      <c r="F13650" t="s">
        <v>194</v>
      </c>
      <c r="G13650" t="s">
        <v>196</v>
      </c>
      <c r="H13650" s="1">
        <v>2020</v>
      </c>
      <c r="I13650" s="2">
        <v>1360</v>
      </c>
      <c r="J13650" s="3">
        <v>3064.5</v>
      </c>
      <c r="K13650">
        <f>Table1[[#This Row],[Total Revenue + Open]]/Table1[[#This Row],[Qty]]</f>
        <v>2.2533088235294119</v>
      </c>
      <c r="L13650">
        <f>Table1[[#This Row],[Total Revenue + Open]]/Table1[[#This Row],[Qty]]</f>
        <v>2.2533088235294119</v>
      </c>
    </row>
    <row r="13651" spans="1:12" hidden="1">
      <c r="A13651" t="s">
        <v>710</v>
      </c>
      <c r="B13651" t="s">
        <v>490</v>
      </c>
      <c r="C13651" t="s">
        <v>491</v>
      </c>
      <c r="D13651" t="s">
        <v>711</v>
      </c>
      <c r="E13651" t="s">
        <v>15</v>
      </c>
      <c r="F13651" t="s">
        <v>214</v>
      </c>
      <c r="G13651" t="s">
        <v>215</v>
      </c>
      <c r="H13651" s="1">
        <v>2019</v>
      </c>
      <c r="I13651" s="2">
        <v>1350</v>
      </c>
      <c r="J13651" s="3">
        <v>3510</v>
      </c>
      <c r="K13651">
        <f>Table1[[#This Row],[Total Revenue + Open]]/Table1[[#This Row],[Qty]]</f>
        <v>2.6</v>
      </c>
      <c r="L13651">
        <f>Table1[[#This Row],[Total Revenue + Open]]/Table1[[#This Row],[Qty]]</f>
        <v>2.6</v>
      </c>
    </row>
    <row r="13652" spans="1:12" hidden="1">
      <c r="A13652" t="s">
        <v>710</v>
      </c>
      <c r="B13652" t="s">
        <v>490</v>
      </c>
      <c r="C13652" t="s">
        <v>491</v>
      </c>
      <c r="D13652" t="s">
        <v>711</v>
      </c>
      <c r="E13652" t="s">
        <v>15</v>
      </c>
      <c r="F13652" t="s">
        <v>214</v>
      </c>
      <c r="G13652" t="s">
        <v>215</v>
      </c>
      <c r="H13652" s="1">
        <v>2020</v>
      </c>
      <c r="I13652" s="2">
        <v>3120</v>
      </c>
      <c r="J13652" s="3">
        <v>8060</v>
      </c>
      <c r="K13652">
        <f>Table1[[#This Row],[Total Revenue + Open]]/Table1[[#This Row],[Qty]]</f>
        <v>2.5833333333333335</v>
      </c>
      <c r="L13652">
        <f>Table1[[#This Row],[Total Revenue + Open]]/Table1[[#This Row],[Qty]]</f>
        <v>2.5833333333333335</v>
      </c>
    </row>
    <row r="13653" spans="1:12" hidden="1">
      <c r="A13653" t="s">
        <v>710</v>
      </c>
      <c r="B13653" t="s">
        <v>490</v>
      </c>
      <c r="C13653" t="s">
        <v>491</v>
      </c>
      <c r="D13653" t="s">
        <v>711</v>
      </c>
      <c r="E13653" t="s">
        <v>15</v>
      </c>
      <c r="F13653" t="s">
        <v>214</v>
      </c>
      <c r="G13653" t="s">
        <v>215</v>
      </c>
      <c r="H13653" s="1">
        <v>2020</v>
      </c>
      <c r="I13653" s="2">
        <v>2965</v>
      </c>
      <c r="J13653" s="3">
        <v>7670</v>
      </c>
      <c r="K13653">
        <f>Table1[[#This Row],[Total Revenue + Open]]/Table1[[#This Row],[Qty]]</f>
        <v>2.5868465430016863</v>
      </c>
      <c r="L13653">
        <f>Table1[[#This Row],[Total Revenue + Open]]/Table1[[#This Row],[Qty]]</f>
        <v>2.5868465430016863</v>
      </c>
    </row>
    <row r="13654" spans="1:12" hidden="1">
      <c r="A13654" t="s">
        <v>710</v>
      </c>
      <c r="B13654" t="s">
        <v>490</v>
      </c>
      <c r="C13654" t="s">
        <v>491</v>
      </c>
      <c r="D13654" t="s">
        <v>760</v>
      </c>
      <c r="E13654" t="s">
        <v>15</v>
      </c>
      <c r="F13654" t="s">
        <v>16</v>
      </c>
      <c r="G13654" t="s">
        <v>381</v>
      </c>
      <c r="H13654" s="1">
        <v>2022</v>
      </c>
      <c r="I13654" s="2">
        <v>1160</v>
      </c>
      <c r="J13654" s="3">
        <v>2553</v>
      </c>
      <c r="K13654">
        <f>Table1[[#This Row],[Total Revenue + Open]]/Table1[[#This Row],[Qty]]</f>
        <v>2.2008620689655172</v>
      </c>
      <c r="L13654">
        <f>Table1[[#This Row],[Total Revenue + Open]]/Table1[[#This Row],[Qty]]</f>
        <v>2.2008620689655172</v>
      </c>
    </row>
    <row r="13655" spans="1:12" hidden="1">
      <c r="A13655" t="s">
        <v>710</v>
      </c>
      <c r="B13655" t="s">
        <v>490</v>
      </c>
      <c r="C13655" t="s">
        <v>491</v>
      </c>
      <c r="D13655" t="s">
        <v>760</v>
      </c>
      <c r="E13655" t="s">
        <v>15</v>
      </c>
      <c r="F13655" t="s">
        <v>16</v>
      </c>
      <c r="G13655" t="s">
        <v>381</v>
      </c>
      <c r="H13655" s="1">
        <v>2022</v>
      </c>
      <c r="I13655" s="2">
        <v>8070</v>
      </c>
      <c r="J13655" s="3">
        <v>17976</v>
      </c>
      <c r="K13655">
        <f>Table1[[#This Row],[Total Revenue + Open]]/Table1[[#This Row],[Qty]]</f>
        <v>2.2275092936802974</v>
      </c>
      <c r="L13655">
        <f>Table1[[#This Row],[Total Revenue + Open]]/Table1[[#This Row],[Qty]]</f>
        <v>2.2275092936802974</v>
      </c>
    </row>
    <row r="13656" spans="1:12" hidden="1">
      <c r="A13656" t="s">
        <v>710</v>
      </c>
      <c r="B13656" t="s">
        <v>490</v>
      </c>
      <c r="C13656" t="s">
        <v>491</v>
      </c>
      <c r="D13656" t="s">
        <v>760</v>
      </c>
      <c r="E13656" t="s">
        <v>15</v>
      </c>
      <c r="F13656" t="s">
        <v>16</v>
      </c>
      <c r="G13656" t="s">
        <v>381</v>
      </c>
      <c r="H13656" s="1">
        <v>2022</v>
      </c>
      <c r="I13656" s="2">
        <v>0</v>
      </c>
      <c r="J13656" s="3">
        <v>0</v>
      </c>
      <c r="K13656" t="e">
        <f>Table1[[#This Row],[Total Revenue + Open]]/Table1[[#This Row],[Qty]]</f>
        <v>#DIV/0!</v>
      </c>
      <c r="L13656" t="e">
        <f>Table1[[#This Row],[Total Revenue + Open]]/Table1[[#This Row],[Qty]]</f>
        <v>#DIV/0!</v>
      </c>
    </row>
    <row r="13657" spans="1:12" hidden="1">
      <c r="A13657" t="s">
        <v>710</v>
      </c>
      <c r="B13657" t="s">
        <v>490</v>
      </c>
      <c r="C13657" t="s">
        <v>491</v>
      </c>
      <c r="D13657" t="s">
        <v>760</v>
      </c>
      <c r="E13657" t="s">
        <v>15</v>
      </c>
      <c r="F13657" t="s">
        <v>16</v>
      </c>
      <c r="G13657" t="s">
        <v>381</v>
      </c>
      <c r="H13657" s="1">
        <v>2022</v>
      </c>
      <c r="I13657" s="2">
        <v>2010</v>
      </c>
      <c r="J13657" s="3">
        <v>4480</v>
      </c>
      <c r="K13657">
        <f>Table1[[#This Row],[Total Revenue + Open]]/Table1[[#This Row],[Qty]]</f>
        <v>2.2288557213930349</v>
      </c>
      <c r="L13657">
        <f>Table1[[#This Row],[Total Revenue + Open]]/Table1[[#This Row],[Qty]]</f>
        <v>2.2288557213930349</v>
      </c>
    </row>
    <row r="13658" spans="1:12" hidden="1">
      <c r="A13658" t="s">
        <v>710</v>
      </c>
      <c r="B13658" t="s">
        <v>490</v>
      </c>
      <c r="C13658" t="s">
        <v>491</v>
      </c>
      <c r="D13658" t="s">
        <v>760</v>
      </c>
      <c r="E13658" t="s">
        <v>15</v>
      </c>
      <c r="F13658" t="s">
        <v>16</v>
      </c>
      <c r="G13658" t="s">
        <v>18</v>
      </c>
      <c r="H13658" s="1">
        <v>2022</v>
      </c>
      <c r="I13658" s="2">
        <v>1160</v>
      </c>
      <c r="J13658" s="3">
        <v>2553</v>
      </c>
      <c r="K13658">
        <f>Table1[[#This Row],[Total Revenue + Open]]/Table1[[#This Row],[Qty]]</f>
        <v>2.2008620689655172</v>
      </c>
      <c r="L13658">
        <f>Table1[[#This Row],[Total Revenue + Open]]/Table1[[#This Row],[Qty]]</f>
        <v>2.2008620689655172</v>
      </c>
    </row>
    <row r="13659" spans="1:12" hidden="1">
      <c r="A13659" t="s">
        <v>710</v>
      </c>
      <c r="B13659" t="s">
        <v>490</v>
      </c>
      <c r="C13659" t="s">
        <v>491</v>
      </c>
      <c r="D13659" t="s">
        <v>760</v>
      </c>
      <c r="E13659" t="s">
        <v>15</v>
      </c>
      <c r="F13659" t="s">
        <v>16</v>
      </c>
      <c r="G13659" t="s">
        <v>18</v>
      </c>
      <c r="H13659" s="1">
        <v>2022</v>
      </c>
      <c r="I13659" s="2">
        <v>8070</v>
      </c>
      <c r="J13659" s="3">
        <v>17976</v>
      </c>
      <c r="K13659">
        <f>Table1[[#This Row],[Total Revenue + Open]]/Table1[[#This Row],[Qty]]</f>
        <v>2.2275092936802974</v>
      </c>
      <c r="L13659">
        <f>Table1[[#This Row],[Total Revenue + Open]]/Table1[[#This Row],[Qty]]</f>
        <v>2.2275092936802974</v>
      </c>
    </row>
    <row r="13660" spans="1:12" hidden="1">
      <c r="A13660" t="s">
        <v>710</v>
      </c>
      <c r="B13660" t="s">
        <v>490</v>
      </c>
      <c r="C13660" t="s">
        <v>491</v>
      </c>
      <c r="D13660" t="s">
        <v>760</v>
      </c>
      <c r="E13660" t="s">
        <v>15</v>
      </c>
      <c r="F13660" t="s">
        <v>16</v>
      </c>
      <c r="G13660" t="s">
        <v>18</v>
      </c>
      <c r="H13660" s="1">
        <v>2022</v>
      </c>
      <c r="I13660" s="2">
        <v>0</v>
      </c>
      <c r="J13660" s="3">
        <v>0</v>
      </c>
      <c r="K13660" t="e">
        <f>Table1[[#This Row],[Total Revenue + Open]]/Table1[[#This Row],[Qty]]</f>
        <v>#DIV/0!</v>
      </c>
      <c r="L13660" t="e">
        <f>Table1[[#This Row],[Total Revenue + Open]]/Table1[[#This Row],[Qty]]</f>
        <v>#DIV/0!</v>
      </c>
    </row>
    <row r="13661" spans="1:12" hidden="1">
      <c r="A13661" t="s">
        <v>710</v>
      </c>
      <c r="B13661" t="s">
        <v>490</v>
      </c>
      <c r="C13661" t="s">
        <v>491</v>
      </c>
      <c r="D13661" t="s">
        <v>760</v>
      </c>
      <c r="E13661" t="s">
        <v>15</v>
      </c>
      <c r="F13661" t="s">
        <v>16</v>
      </c>
      <c r="G13661" t="s">
        <v>18</v>
      </c>
      <c r="H13661" s="1">
        <v>2022</v>
      </c>
      <c r="I13661" s="2">
        <v>4450</v>
      </c>
      <c r="J13661" s="3">
        <v>9912</v>
      </c>
      <c r="K13661">
        <f>Table1[[#This Row],[Total Revenue + Open]]/Table1[[#This Row],[Qty]]</f>
        <v>2.2274157303370785</v>
      </c>
      <c r="L13661">
        <f>Table1[[#This Row],[Total Revenue + Open]]/Table1[[#This Row],[Qty]]</f>
        <v>2.2274157303370785</v>
      </c>
    </row>
    <row r="13662" spans="1:12" hidden="1">
      <c r="A13662" t="s">
        <v>710</v>
      </c>
      <c r="B13662" t="s">
        <v>490</v>
      </c>
      <c r="C13662" t="s">
        <v>491</v>
      </c>
      <c r="D13662" t="s">
        <v>760</v>
      </c>
      <c r="E13662" t="s">
        <v>15</v>
      </c>
      <c r="F13662" t="s">
        <v>16</v>
      </c>
      <c r="G13662" t="s">
        <v>18</v>
      </c>
      <c r="H13662" s="1">
        <v>2022</v>
      </c>
      <c r="I13662" s="2">
        <v>4020</v>
      </c>
      <c r="J13662" s="3">
        <v>8960</v>
      </c>
      <c r="K13662">
        <f>Table1[[#This Row],[Total Revenue + Open]]/Table1[[#This Row],[Qty]]</f>
        <v>2.2288557213930349</v>
      </c>
      <c r="L13662">
        <f>Table1[[#This Row],[Total Revenue + Open]]/Table1[[#This Row],[Qty]]</f>
        <v>2.2288557213930349</v>
      </c>
    </row>
    <row r="13663" spans="1:12" hidden="1">
      <c r="A13663" t="s">
        <v>710</v>
      </c>
      <c r="B13663" t="s">
        <v>490</v>
      </c>
      <c r="C13663" t="s">
        <v>491</v>
      </c>
      <c r="D13663" t="s">
        <v>760</v>
      </c>
      <c r="E13663" t="s">
        <v>15</v>
      </c>
      <c r="F13663" t="s">
        <v>16</v>
      </c>
      <c r="G13663" t="s">
        <v>18</v>
      </c>
      <c r="H13663" s="1">
        <v>2021</v>
      </c>
      <c r="I13663" s="2">
        <v>3015</v>
      </c>
      <c r="J13663" s="3">
        <v>6720</v>
      </c>
      <c r="K13663">
        <f>Table1[[#This Row],[Total Revenue + Open]]/Table1[[#This Row],[Qty]]</f>
        <v>2.2288557213930349</v>
      </c>
      <c r="L13663">
        <f>Table1[[#This Row],[Total Revenue + Open]]/Table1[[#This Row],[Qty]]</f>
        <v>2.2288557213930349</v>
      </c>
    </row>
    <row r="13664" spans="1:12" hidden="1">
      <c r="A13664" t="s">
        <v>710</v>
      </c>
      <c r="B13664" t="s">
        <v>490</v>
      </c>
      <c r="C13664" t="s">
        <v>491</v>
      </c>
      <c r="D13664" t="s">
        <v>760</v>
      </c>
      <c r="E13664" t="s">
        <v>15</v>
      </c>
      <c r="F13664" t="s">
        <v>16</v>
      </c>
      <c r="G13664" t="s">
        <v>18</v>
      </c>
      <c r="H13664" s="1">
        <v>2021</v>
      </c>
      <c r="I13664" s="2">
        <v>3015</v>
      </c>
      <c r="J13664" s="3">
        <v>6720</v>
      </c>
      <c r="K13664">
        <f>Table1[[#This Row],[Total Revenue + Open]]/Table1[[#This Row],[Qty]]</f>
        <v>2.2288557213930349</v>
      </c>
      <c r="L13664">
        <f>Table1[[#This Row],[Total Revenue + Open]]/Table1[[#This Row],[Qty]]</f>
        <v>2.2288557213930349</v>
      </c>
    </row>
    <row r="13665" spans="1:12" hidden="1">
      <c r="A13665" t="s">
        <v>710</v>
      </c>
      <c r="B13665" t="s">
        <v>490</v>
      </c>
      <c r="C13665" t="s">
        <v>491</v>
      </c>
      <c r="D13665" t="s">
        <v>760</v>
      </c>
      <c r="E13665" t="s">
        <v>15</v>
      </c>
      <c r="F13665" t="s">
        <v>16</v>
      </c>
      <c r="G13665" t="s">
        <v>18</v>
      </c>
      <c r="H13665" s="1">
        <v>2022</v>
      </c>
      <c r="I13665" s="2">
        <v>2640</v>
      </c>
      <c r="J13665" s="3">
        <v>5880</v>
      </c>
      <c r="K13665">
        <f>Table1[[#This Row],[Total Revenue + Open]]/Table1[[#This Row],[Qty]]</f>
        <v>2.2272727272727271</v>
      </c>
      <c r="L13665">
        <f>Table1[[#This Row],[Total Revenue + Open]]/Table1[[#This Row],[Qty]]</f>
        <v>2.2272727272727271</v>
      </c>
    </row>
    <row r="13666" spans="1:12" hidden="1">
      <c r="A13666" t="s">
        <v>710</v>
      </c>
      <c r="B13666" t="s">
        <v>490</v>
      </c>
      <c r="C13666" t="s">
        <v>491</v>
      </c>
      <c r="D13666" t="s">
        <v>760</v>
      </c>
      <c r="E13666" t="s">
        <v>15</v>
      </c>
      <c r="F13666" t="s">
        <v>16</v>
      </c>
      <c r="G13666" t="s">
        <v>18</v>
      </c>
      <c r="H13666" s="1">
        <v>2022</v>
      </c>
      <c r="I13666" s="2">
        <v>4020</v>
      </c>
      <c r="J13666" s="3">
        <v>8960</v>
      </c>
      <c r="K13666">
        <f>Table1[[#This Row],[Total Revenue + Open]]/Table1[[#This Row],[Qty]]</f>
        <v>2.2288557213930349</v>
      </c>
      <c r="L13666">
        <f>Table1[[#This Row],[Total Revenue + Open]]/Table1[[#This Row],[Qty]]</f>
        <v>2.2288557213930349</v>
      </c>
    </row>
    <row r="13667" spans="1:12" hidden="1">
      <c r="A13667" t="s">
        <v>710</v>
      </c>
      <c r="B13667" t="s">
        <v>490</v>
      </c>
      <c r="C13667" t="s">
        <v>491</v>
      </c>
      <c r="D13667" t="s">
        <v>760</v>
      </c>
      <c r="E13667" t="s">
        <v>15</v>
      </c>
      <c r="F13667" t="s">
        <v>16</v>
      </c>
      <c r="G13667" t="s">
        <v>18</v>
      </c>
      <c r="H13667" s="1">
        <v>2022</v>
      </c>
      <c r="I13667" s="2">
        <v>2340</v>
      </c>
      <c r="J13667" s="3">
        <v>5208</v>
      </c>
      <c r="K13667">
        <f>Table1[[#This Row],[Total Revenue + Open]]/Table1[[#This Row],[Qty]]</f>
        <v>2.2256410256410257</v>
      </c>
      <c r="L13667">
        <f>Table1[[#This Row],[Total Revenue + Open]]/Table1[[#This Row],[Qty]]</f>
        <v>2.2256410256410257</v>
      </c>
    </row>
    <row r="13668" spans="1:12" hidden="1">
      <c r="A13668" t="s">
        <v>710</v>
      </c>
      <c r="B13668" t="s">
        <v>490</v>
      </c>
      <c r="C13668" t="s">
        <v>491</v>
      </c>
      <c r="D13668" t="s">
        <v>760</v>
      </c>
      <c r="E13668" t="s">
        <v>15</v>
      </c>
      <c r="F13668" t="s">
        <v>16</v>
      </c>
      <c r="G13668" t="s">
        <v>18</v>
      </c>
      <c r="H13668" s="1">
        <v>2022</v>
      </c>
      <c r="I13668" s="2">
        <v>3015</v>
      </c>
      <c r="J13668" s="3">
        <v>6720</v>
      </c>
      <c r="K13668">
        <f>Table1[[#This Row],[Total Revenue + Open]]/Table1[[#This Row],[Qty]]</f>
        <v>2.2288557213930349</v>
      </c>
      <c r="L13668">
        <f>Table1[[#This Row],[Total Revenue + Open]]/Table1[[#This Row],[Qty]]</f>
        <v>2.2288557213930349</v>
      </c>
    </row>
    <row r="13669" spans="1:12" hidden="1">
      <c r="A13669" t="s">
        <v>710</v>
      </c>
      <c r="B13669" t="s">
        <v>490</v>
      </c>
      <c r="C13669" t="s">
        <v>491</v>
      </c>
      <c r="D13669" t="s">
        <v>760</v>
      </c>
      <c r="E13669" t="s">
        <v>15</v>
      </c>
      <c r="F13669" t="s">
        <v>16</v>
      </c>
      <c r="G13669" t="s">
        <v>18</v>
      </c>
      <c r="H13669" s="1">
        <v>2022</v>
      </c>
      <c r="I13669" s="2">
        <v>2640</v>
      </c>
      <c r="J13669" s="3">
        <v>5880</v>
      </c>
      <c r="K13669">
        <f>Table1[[#This Row],[Total Revenue + Open]]/Table1[[#This Row],[Qty]]</f>
        <v>2.2272727272727271</v>
      </c>
      <c r="L13669">
        <f>Table1[[#This Row],[Total Revenue + Open]]/Table1[[#This Row],[Qty]]</f>
        <v>2.2272727272727271</v>
      </c>
    </row>
    <row r="13670" spans="1:12" hidden="1">
      <c r="A13670" t="s">
        <v>710</v>
      </c>
      <c r="B13670" t="s">
        <v>490</v>
      </c>
      <c r="C13670" t="s">
        <v>491</v>
      </c>
      <c r="D13670" t="s">
        <v>760</v>
      </c>
      <c r="E13670" t="s">
        <v>15</v>
      </c>
      <c r="F13670" t="s">
        <v>16</v>
      </c>
      <c r="G13670" t="s">
        <v>18</v>
      </c>
      <c r="H13670" s="1">
        <v>2022</v>
      </c>
      <c r="I13670" s="2">
        <v>2010</v>
      </c>
      <c r="J13670" s="3">
        <v>4480</v>
      </c>
      <c r="K13670">
        <f>Table1[[#This Row],[Total Revenue + Open]]/Table1[[#This Row],[Qty]]</f>
        <v>2.2288557213930349</v>
      </c>
      <c r="L13670">
        <f>Table1[[#This Row],[Total Revenue + Open]]/Table1[[#This Row],[Qty]]</f>
        <v>2.2288557213930349</v>
      </c>
    </row>
    <row r="13671" spans="1:12" hidden="1">
      <c r="A13671" t="s">
        <v>710</v>
      </c>
      <c r="B13671" t="s">
        <v>490</v>
      </c>
      <c r="C13671" t="s">
        <v>491</v>
      </c>
      <c r="D13671" t="s">
        <v>760</v>
      </c>
      <c r="E13671" t="s">
        <v>15</v>
      </c>
      <c r="F13671" t="s">
        <v>16</v>
      </c>
      <c r="G13671" t="s">
        <v>18</v>
      </c>
      <c r="H13671" s="1">
        <v>2022</v>
      </c>
      <c r="I13671" s="2">
        <v>2010</v>
      </c>
      <c r="J13671" s="3">
        <v>4480</v>
      </c>
      <c r="K13671">
        <f>Table1[[#This Row],[Total Revenue + Open]]/Table1[[#This Row],[Qty]]</f>
        <v>2.2288557213930349</v>
      </c>
      <c r="L13671">
        <f>Table1[[#This Row],[Total Revenue + Open]]/Table1[[#This Row],[Qty]]</f>
        <v>2.2288557213930349</v>
      </c>
    </row>
    <row r="13672" spans="1:12" hidden="1">
      <c r="A13672" t="s">
        <v>710</v>
      </c>
      <c r="B13672" t="s">
        <v>490</v>
      </c>
      <c r="C13672" t="s">
        <v>491</v>
      </c>
      <c r="D13672" t="s">
        <v>760</v>
      </c>
      <c r="E13672" t="s">
        <v>15</v>
      </c>
      <c r="F13672" t="s">
        <v>214</v>
      </c>
      <c r="G13672" t="s">
        <v>537</v>
      </c>
      <c r="H13672" s="1">
        <v>2021</v>
      </c>
      <c r="I13672" s="2">
        <v>2215</v>
      </c>
      <c r="J13672" s="3">
        <v>5764</v>
      </c>
      <c r="K13672">
        <f>Table1[[#This Row],[Total Revenue + Open]]/Table1[[#This Row],[Qty]]</f>
        <v>2.602257336343115</v>
      </c>
      <c r="L13672">
        <f>Table1[[#This Row],[Total Revenue + Open]]/Table1[[#This Row],[Qty]]</f>
        <v>2.602257336343115</v>
      </c>
    </row>
    <row r="13673" spans="1:12" hidden="1">
      <c r="A13673" t="s">
        <v>710</v>
      </c>
      <c r="B13673" t="s">
        <v>490</v>
      </c>
      <c r="C13673" t="s">
        <v>491</v>
      </c>
      <c r="D13673" t="s">
        <v>760</v>
      </c>
      <c r="E13673" t="s">
        <v>15</v>
      </c>
      <c r="F13673" t="s">
        <v>214</v>
      </c>
      <c r="G13673" t="s">
        <v>537</v>
      </c>
      <c r="H13673" s="1">
        <v>2022</v>
      </c>
      <c r="I13673" s="2">
        <v>2415</v>
      </c>
      <c r="J13673" s="3">
        <v>6288</v>
      </c>
      <c r="K13673">
        <f>Table1[[#This Row],[Total Revenue + Open]]/Table1[[#This Row],[Qty]]</f>
        <v>2.6037267080745341</v>
      </c>
      <c r="L13673">
        <f>Table1[[#This Row],[Total Revenue + Open]]/Table1[[#This Row],[Qty]]</f>
        <v>2.6037267080745341</v>
      </c>
    </row>
    <row r="13674" spans="1:12" hidden="1">
      <c r="A13674" t="s">
        <v>710</v>
      </c>
      <c r="B13674" t="s">
        <v>490</v>
      </c>
      <c r="C13674" t="s">
        <v>491</v>
      </c>
      <c r="D13674" t="s">
        <v>760</v>
      </c>
      <c r="E13674" t="s">
        <v>15</v>
      </c>
      <c r="F13674" t="s">
        <v>214</v>
      </c>
      <c r="G13674" t="s">
        <v>537</v>
      </c>
      <c r="H13674" s="1">
        <v>2021</v>
      </c>
      <c r="I13674" s="2">
        <v>3520</v>
      </c>
      <c r="J13674" s="3">
        <v>9170</v>
      </c>
      <c r="K13674">
        <f>Table1[[#This Row],[Total Revenue + Open]]/Table1[[#This Row],[Qty]]</f>
        <v>2.6051136363636362</v>
      </c>
      <c r="L13674">
        <f>Table1[[#This Row],[Total Revenue + Open]]/Table1[[#This Row],[Qty]]</f>
        <v>2.6051136363636362</v>
      </c>
    </row>
    <row r="13675" spans="1:12" hidden="1">
      <c r="A13675" t="s">
        <v>710</v>
      </c>
      <c r="B13675" t="s">
        <v>490</v>
      </c>
      <c r="C13675" t="s">
        <v>491</v>
      </c>
      <c r="D13675" t="s">
        <v>760</v>
      </c>
      <c r="E13675" t="s">
        <v>15</v>
      </c>
      <c r="F13675" t="s">
        <v>214</v>
      </c>
      <c r="G13675" t="s">
        <v>537</v>
      </c>
      <c r="H13675" s="1">
        <v>2022</v>
      </c>
      <c r="I13675" s="2">
        <v>5580</v>
      </c>
      <c r="J13675" s="3">
        <v>14541</v>
      </c>
      <c r="K13675">
        <f>Table1[[#This Row],[Total Revenue + Open]]/Table1[[#This Row],[Qty]]</f>
        <v>2.6059139784946237</v>
      </c>
      <c r="L13675">
        <f>Table1[[#This Row],[Total Revenue + Open]]/Table1[[#This Row],[Qty]]</f>
        <v>2.6059139784946237</v>
      </c>
    </row>
    <row r="13676" spans="1:12" hidden="1">
      <c r="A13676" t="s">
        <v>710</v>
      </c>
      <c r="B13676" t="s">
        <v>490</v>
      </c>
      <c r="C13676" t="s">
        <v>491</v>
      </c>
      <c r="D13676" t="s">
        <v>760</v>
      </c>
      <c r="E13676" t="s">
        <v>15</v>
      </c>
      <c r="F13676" t="s">
        <v>214</v>
      </c>
      <c r="G13676" t="s">
        <v>215</v>
      </c>
      <c r="H13676" s="1">
        <v>2021</v>
      </c>
      <c r="I13676" s="2">
        <v>3520</v>
      </c>
      <c r="J13676" s="3">
        <v>9170</v>
      </c>
      <c r="K13676">
        <f>Table1[[#This Row],[Total Revenue + Open]]/Table1[[#This Row],[Qty]]</f>
        <v>2.6051136363636362</v>
      </c>
      <c r="L13676">
        <f>Table1[[#This Row],[Total Revenue + Open]]/Table1[[#This Row],[Qty]]</f>
        <v>2.6051136363636362</v>
      </c>
    </row>
    <row r="13677" spans="1:12" hidden="1">
      <c r="A13677" t="s">
        <v>710</v>
      </c>
      <c r="B13677" t="s">
        <v>490</v>
      </c>
      <c r="C13677" t="s">
        <v>491</v>
      </c>
      <c r="D13677" t="s">
        <v>760</v>
      </c>
      <c r="E13677" t="s">
        <v>15</v>
      </c>
      <c r="F13677" t="s">
        <v>214</v>
      </c>
      <c r="G13677" t="s">
        <v>215</v>
      </c>
      <c r="H13677" s="1">
        <v>2022</v>
      </c>
      <c r="I13677" s="2">
        <v>5580</v>
      </c>
      <c r="J13677" s="3">
        <v>14541</v>
      </c>
      <c r="K13677">
        <f>Table1[[#This Row],[Total Revenue + Open]]/Table1[[#This Row],[Qty]]</f>
        <v>2.6059139784946237</v>
      </c>
      <c r="L13677">
        <f>Table1[[#This Row],[Total Revenue + Open]]/Table1[[#This Row],[Qty]]</f>
        <v>2.6059139784946237</v>
      </c>
    </row>
    <row r="13678" spans="1:12" hidden="1">
      <c r="A13678" t="s">
        <v>710</v>
      </c>
      <c r="B13678" t="s">
        <v>490</v>
      </c>
      <c r="C13678" t="s">
        <v>491</v>
      </c>
      <c r="D13678" t="s">
        <v>760</v>
      </c>
      <c r="E13678" t="s">
        <v>15</v>
      </c>
      <c r="F13678" t="s">
        <v>214</v>
      </c>
      <c r="G13678" t="s">
        <v>470</v>
      </c>
      <c r="H13678" s="1">
        <v>2021</v>
      </c>
      <c r="I13678" s="2">
        <v>2215</v>
      </c>
      <c r="J13678" s="3">
        <v>5764</v>
      </c>
      <c r="K13678">
        <f>Table1[[#This Row],[Total Revenue + Open]]/Table1[[#This Row],[Qty]]</f>
        <v>2.602257336343115</v>
      </c>
      <c r="L13678">
        <f>Table1[[#This Row],[Total Revenue + Open]]/Table1[[#This Row],[Qty]]</f>
        <v>2.602257336343115</v>
      </c>
    </row>
    <row r="13679" spans="1:12" hidden="1">
      <c r="A13679" t="s">
        <v>710</v>
      </c>
      <c r="B13679" t="s">
        <v>490</v>
      </c>
      <c r="C13679" t="s">
        <v>491</v>
      </c>
      <c r="D13679" t="s">
        <v>760</v>
      </c>
      <c r="E13679" t="s">
        <v>15</v>
      </c>
      <c r="F13679" t="s">
        <v>214</v>
      </c>
      <c r="G13679" t="s">
        <v>470</v>
      </c>
      <c r="H13679" s="1">
        <v>2022</v>
      </c>
      <c r="I13679" s="2">
        <v>2415</v>
      </c>
      <c r="J13679" s="3">
        <v>6288</v>
      </c>
      <c r="K13679">
        <f>Table1[[#This Row],[Total Revenue + Open]]/Table1[[#This Row],[Qty]]</f>
        <v>2.6037267080745341</v>
      </c>
      <c r="L13679">
        <f>Table1[[#This Row],[Total Revenue + Open]]/Table1[[#This Row],[Qty]]</f>
        <v>2.6037267080745341</v>
      </c>
    </row>
    <row r="13680" spans="1:12" hidden="1">
      <c r="A13680" t="s">
        <v>710</v>
      </c>
      <c r="B13680" t="s">
        <v>490</v>
      </c>
      <c r="C13680" t="s">
        <v>491</v>
      </c>
      <c r="D13680" t="s">
        <v>762</v>
      </c>
      <c r="E13680" t="s">
        <v>15</v>
      </c>
      <c r="F13680" t="s">
        <v>34</v>
      </c>
      <c r="G13680" t="s">
        <v>149</v>
      </c>
      <c r="H13680" s="1">
        <v>2017</v>
      </c>
      <c r="I13680" s="2">
        <v>21100</v>
      </c>
      <c r="J13680" s="3">
        <v>46410</v>
      </c>
      <c r="K13680">
        <f>Table1[[#This Row],[Total Revenue + Open]]/Table1[[#This Row],[Qty]]</f>
        <v>2.1995260663507108</v>
      </c>
      <c r="L13680">
        <f>Table1[[#This Row],[Total Revenue + Open]]/Table1[[#This Row],[Qty]]</f>
        <v>2.1995260663507108</v>
      </c>
    </row>
    <row r="13681" spans="1:12" hidden="1">
      <c r="A13681" t="s">
        <v>710</v>
      </c>
      <c r="B13681" t="s">
        <v>490</v>
      </c>
      <c r="C13681" t="s">
        <v>491</v>
      </c>
      <c r="D13681" t="s">
        <v>762</v>
      </c>
      <c r="E13681" t="s">
        <v>15</v>
      </c>
      <c r="F13681" t="s">
        <v>34</v>
      </c>
      <c r="G13681" t="s">
        <v>149</v>
      </c>
      <c r="H13681" s="1">
        <v>2017</v>
      </c>
      <c r="I13681" s="2">
        <v>14925</v>
      </c>
      <c r="J13681" s="3">
        <v>32818.5</v>
      </c>
      <c r="K13681">
        <f>Table1[[#This Row],[Total Revenue + Open]]/Table1[[#This Row],[Qty]]</f>
        <v>2.1988944723618089</v>
      </c>
      <c r="L13681">
        <f>Table1[[#This Row],[Total Revenue + Open]]/Table1[[#This Row],[Qty]]</f>
        <v>2.1988944723618089</v>
      </c>
    </row>
    <row r="13682" spans="1:12" hidden="1">
      <c r="A13682" t="s">
        <v>710</v>
      </c>
      <c r="B13682" t="s">
        <v>490</v>
      </c>
      <c r="C13682" t="s">
        <v>491</v>
      </c>
      <c r="D13682" t="s">
        <v>762</v>
      </c>
      <c r="E13682" t="s">
        <v>15</v>
      </c>
      <c r="F13682" t="s">
        <v>34</v>
      </c>
      <c r="G13682" t="s">
        <v>149</v>
      </c>
      <c r="H13682" s="1">
        <v>2017</v>
      </c>
      <c r="I13682" s="2">
        <v>7815</v>
      </c>
      <c r="J13682" s="3">
        <v>17182.75</v>
      </c>
      <c r="K13682">
        <f>Table1[[#This Row],[Total Revenue + Open]]/Table1[[#This Row],[Qty]]</f>
        <v>2.1986884197056944</v>
      </c>
      <c r="L13682">
        <f>Table1[[#This Row],[Total Revenue + Open]]/Table1[[#This Row],[Qty]]</f>
        <v>2.1986884197056944</v>
      </c>
    </row>
    <row r="13683" spans="1:12" hidden="1">
      <c r="A13683" t="s">
        <v>710</v>
      </c>
      <c r="B13683" t="s">
        <v>490</v>
      </c>
      <c r="C13683" t="s">
        <v>491</v>
      </c>
      <c r="D13683" t="s">
        <v>762</v>
      </c>
      <c r="E13683" t="s">
        <v>15</v>
      </c>
      <c r="F13683" t="s">
        <v>34</v>
      </c>
      <c r="G13683" t="s">
        <v>150</v>
      </c>
      <c r="H13683" s="1">
        <v>2020</v>
      </c>
      <c r="I13683" s="2">
        <v>1860</v>
      </c>
      <c r="J13683" s="3">
        <v>4144</v>
      </c>
      <c r="K13683">
        <f>Table1[[#This Row],[Total Revenue + Open]]/Table1[[#This Row],[Qty]]</f>
        <v>2.2279569892473119</v>
      </c>
      <c r="L13683">
        <f>Table1[[#This Row],[Total Revenue + Open]]/Table1[[#This Row],[Qty]]</f>
        <v>2.2279569892473119</v>
      </c>
    </row>
    <row r="13684" spans="1:12" hidden="1">
      <c r="A13684" t="s">
        <v>710</v>
      </c>
      <c r="B13684" t="s">
        <v>490</v>
      </c>
      <c r="C13684" t="s">
        <v>491</v>
      </c>
      <c r="D13684" t="s">
        <v>762</v>
      </c>
      <c r="E13684" t="s">
        <v>15</v>
      </c>
      <c r="F13684" t="s">
        <v>34</v>
      </c>
      <c r="G13684" t="s">
        <v>152</v>
      </c>
      <c r="H13684" s="1">
        <v>2020</v>
      </c>
      <c r="I13684" s="2">
        <v>1860</v>
      </c>
      <c r="J13684" s="3">
        <v>4144</v>
      </c>
      <c r="K13684">
        <f>Table1[[#This Row],[Total Revenue + Open]]/Table1[[#This Row],[Qty]]</f>
        <v>2.2279569892473119</v>
      </c>
      <c r="L13684">
        <f>Table1[[#This Row],[Total Revenue + Open]]/Table1[[#This Row],[Qty]]</f>
        <v>2.2279569892473119</v>
      </c>
    </row>
    <row r="13685" spans="1:12" hidden="1">
      <c r="A13685" t="s">
        <v>710</v>
      </c>
      <c r="B13685" t="s">
        <v>490</v>
      </c>
      <c r="C13685" t="s">
        <v>491</v>
      </c>
      <c r="D13685" t="s">
        <v>762</v>
      </c>
      <c r="E13685" t="s">
        <v>15</v>
      </c>
      <c r="F13685" t="s">
        <v>34</v>
      </c>
      <c r="G13685" t="s">
        <v>35</v>
      </c>
      <c r="H13685" s="1">
        <v>2020</v>
      </c>
      <c r="I13685" s="2">
        <v>2215</v>
      </c>
      <c r="J13685" s="3">
        <v>4928</v>
      </c>
      <c r="K13685">
        <f>Table1[[#This Row],[Total Revenue + Open]]/Table1[[#This Row],[Qty]]</f>
        <v>2.2248306997742664</v>
      </c>
      <c r="L13685">
        <f>Table1[[#This Row],[Total Revenue + Open]]/Table1[[#This Row],[Qty]]</f>
        <v>2.2248306997742664</v>
      </c>
    </row>
    <row r="13686" spans="1:12" hidden="1">
      <c r="A13686" t="s">
        <v>710</v>
      </c>
      <c r="B13686" t="s">
        <v>490</v>
      </c>
      <c r="C13686" t="s">
        <v>491</v>
      </c>
      <c r="D13686" t="s">
        <v>762</v>
      </c>
      <c r="E13686" t="s">
        <v>15</v>
      </c>
      <c r="F13686" t="s">
        <v>34</v>
      </c>
      <c r="G13686" t="s">
        <v>35</v>
      </c>
      <c r="H13686" s="1">
        <v>2021</v>
      </c>
      <c r="I13686" s="2">
        <v>5080</v>
      </c>
      <c r="J13686" s="3">
        <v>11312</v>
      </c>
      <c r="K13686">
        <f>Table1[[#This Row],[Total Revenue + Open]]/Table1[[#This Row],[Qty]]</f>
        <v>2.2267716535433073</v>
      </c>
      <c r="L13686">
        <f>Table1[[#This Row],[Total Revenue + Open]]/Table1[[#This Row],[Qty]]</f>
        <v>2.2267716535433073</v>
      </c>
    </row>
    <row r="13687" spans="1:12" hidden="1">
      <c r="A13687" t="s">
        <v>710</v>
      </c>
      <c r="B13687" t="s">
        <v>490</v>
      </c>
      <c r="C13687" t="s">
        <v>491</v>
      </c>
      <c r="D13687" t="s">
        <v>762</v>
      </c>
      <c r="E13687" t="s">
        <v>15</v>
      </c>
      <c r="F13687" t="s">
        <v>34</v>
      </c>
      <c r="G13687" t="s">
        <v>35</v>
      </c>
      <c r="H13687" s="1">
        <v>2022</v>
      </c>
      <c r="I13687" s="2">
        <v>10005</v>
      </c>
      <c r="J13687" s="3">
        <v>22288</v>
      </c>
      <c r="K13687">
        <f>Table1[[#This Row],[Total Revenue + Open]]/Table1[[#This Row],[Qty]]</f>
        <v>2.2276861569215392</v>
      </c>
      <c r="L13687">
        <f>Table1[[#This Row],[Total Revenue + Open]]/Table1[[#This Row],[Qty]]</f>
        <v>2.2276861569215392</v>
      </c>
    </row>
    <row r="13688" spans="1:12" hidden="1">
      <c r="A13688" t="s">
        <v>710</v>
      </c>
      <c r="B13688" t="s">
        <v>490</v>
      </c>
      <c r="C13688" t="s">
        <v>491</v>
      </c>
      <c r="D13688" t="s">
        <v>762</v>
      </c>
      <c r="E13688" t="s">
        <v>15</v>
      </c>
      <c r="F13688" t="s">
        <v>34</v>
      </c>
      <c r="G13688" t="s">
        <v>35</v>
      </c>
      <c r="H13688" s="1">
        <v>2022</v>
      </c>
      <c r="I13688" s="2">
        <v>12015</v>
      </c>
      <c r="J13688" s="3">
        <v>26768</v>
      </c>
      <c r="K13688">
        <f>Table1[[#This Row],[Total Revenue + Open]]/Table1[[#This Row],[Qty]]</f>
        <v>2.2278818143986685</v>
      </c>
      <c r="L13688">
        <f>Table1[[#This Row],[Total Revenue + Open]]/Table1[[#This Row],[Qty]]</f>
        <v>2.2278818143986685</v>
      </c>
    </row>
    <row r="13689" spans="1:12" hidden="1">
      <c r="A13689" t="s">
        <v>710</v>
      </c>
      <c r="B13689" t="s">
        <v>490</v>
      </c>
      <c r="C13689" t="s">
        <v>491</v>
      </c>
      <c r="D13689" t="s">
        <v>762</v>
      </c>
      <c r="E13689" t="s">
        <v>15</v>
      </c>
      <c r="F13689" t="s">
        <v>34</v>
      </c>
      <c r="G13689" t="s">
        <v>35</v>
      </c>
      <c r="H13689" s="1">
        <v>2018</v>
      </c>
      <c r="I13689" s="2">
        <v>2040</v>
      </c>
      <c r="J13689" s="3">
        <v>4475.25</v>
      </c>
      <c r="K13689">
        <f>Table1[[#This Row],[Total Revenue + Open]]/Table1[[#This Row],[Qty]]</f>
        <v>2.1937500000000001</v>
      </c>
      <c r="L13689">
        <f>Table1[[#This Row],[Total Revenue + Open]]/Table1[[#This Row],[Qty]]</f>
        <v>2.1937500000000001</v>
      </c>
    </row>
    <row r="13690" spans="1:12" hidden="1">
      <c r="A13690" t="s">
        <v>710</v>
      </c>
      <c r="B13690" t="s">
        <v>490</v>
      </c>
      <c r="C13690" t="s">
        <v>491</v>
      </c>
      <c r="D13690" t="s">
        <v>762</v>
      </c>
      <c r="E13690" t="s">
        <v>15</v>
      </c>
      <c r="F13690" t="s">
        <v>34</v>
      </c>
      <c r="G13690" t="s">
        <v>35</v>
      </c>
      <c r="H13690" s="1">
        <v>2018</v>
      </c>
      <c r="I13690" s="2">
        <v>9600</v>
      </c>
      <c r="J13690" s="3">
        <v>21105.5</v>
      </c>
      <c r="K13690">
        <f>Table1[[#This Row],[Total Revenue + Open]]/Table1[[#This Row],[Qty]]</f>
        <v>2.1984895833333336</v>
      </c>
      <c r="L13690">
        <f>Table1[[#This Row],[Total Revenue + Open]]/Table1[[#This Row],[Qty]]</f>
        <v>2.1984895833333336</v>
      </c>
    </row>
    <row r="13691" spans="1:12" hidden="1">
      <c r="A13691" t="s">
        <v>710</v>
      </c>
      <c r="B13691" t="s">
        <v>490</v>
      </c>
      <c r="C13691" t="s">
        <v>491</v>
      </c>
      <c r="D13691" t="s">
        <v>762</v>
      </c>
      <c r="E13691" t="s">
        <v>15</v>
      </c>
      <c r="F13691" t="s">
        <v>34</v>
      </c>
      <c r="G13691" t="s">
        <v>35</v>
      </c>
      <c r="H13691" s="1">
        <v>2018</v>
      </c>
      <c r="I13691" s="2">
        <v>29300</v>
      </c>
      <c r="J13691" s="3">
        <v>64421.5</v>
      </c>
      <c r="K13691">
        <f>Table1[[#This Row],[Total Revenue + Open]]/Table1[[#This Row],[Qty]]</f>
        <v>2.1986860068259384</v>
      </c>
      <c r="L13691">
        <f>Table1[[#This Row],[Total Revenue + Open]]/Table1[[#This Row],[Qty]]</f>
        <v>2.1986860068259384</v>
      </c>
    </row>
    <row r="13692" spans="1:12" hidden="1">
      <c r="A13692" t="s">
        <v>710</v>
      </c>
      <c r="B13692" t="s">
        <v>490</v>
      </c>
      <c r="C13692" t="s">
        <v>491</v>
      </c>
      <c r="D13692" t="s">
        <v>762</v>
      </c>
      <c r="E13692" t="s">
        <v>15</v>
      </c>
      <c r="F13692" t="s">
        <v>34</v>
      </c>
      <c r="G13692" t="s">
        <v>35</v>
      </c>
      <c r="H13692" s="1">
        <v>2018</v>
      </c>
      <c r="I13692" s="2">
        <v>600</v>
      </c>
      <c r="J13692" s="3">
        <v>1326</v>
      </c>
      <c r="K13692">
        <f>Table1[[#This Row],[Total Revenue + Open]]/Table1[[#This Row],[Qty]]</f>
        <v>2.21</v>
      </c>
      <c r="L13692">
        <f>Table1[[#This Row],[Total Revenue + Open]]/Table1[[#This Row],[Qty]]</f>
        <v>2.21</v>
      </c>
    </row>
    <row r="13693" spans="1:12" hidden="1">
      <c r="A13693" t="s">
        <v>710</v>
      </c>
      <c r="B13693" t="s">
        <v>490</v>
      </c>
      <c r="C13693" t="s">
        <v>491</v>
      </c>
      <c r="D13693" t="s">
        <v>762</v>
      </c>
      <c r="E13693" t="s">
        <v>15</v>
      </c>
      <c r="F13693" t="s">
        <v>34</v>
      </c>
      <c r="G13693" t="s">
        <v>35</v>
      </c>
      <c r="H13693" s="1">
        <v>2019</v>
      </c>
      <c r="I13693" s="2">
        <v>6185</v>
      </c>
      <c r="J13693" s="3">
        <v>13591.5</v>
      </c>
      <c r="K13693">
        <f>Table1[[#This Row],[Total Revenue + Open]]/Table1[[#This Row],[Qty]]</f>
        <v>2.1974939369442197</v>
      </c>
      <c r="L13693">
        <f>Table1[[#This Row],[Total Revenue + Open]]/Table1[[#This Row],[Qty]]</f>
        <v>2.1974939369442197</v>
      </c>
    </row>
    <row r="13694" spans="1:12" hidden="1">
      <c r="A13694" t="s">
        <v>710</v>
      </c>
      <c r="B13694" t="s">
        <v>490</v>
      </c>
      <c r="C13694" t="s">
        <v>491</v>
      </c>
      <c r="D13694" t="s">
        <v>762</v>
      </c>
      <c r="E13694" t="s">
        <v>15</v>
      </c>
      <c r="F13694" t="s">
        <v>34</v>
      </c>
      <c r="G13694" t="s">
        <v>35</v>
      </c>
      <c r="H13694" s="1">
        <v>2019</v>
      </c>
      <c r="I13694" s="2">
        <v>8995</v>
      </c>
      <c r="J13694" s="3">
        <v>19779.5</v>
      </c>
      <c r="K13694">
        <f>Table1[[#This Row],[Total Revenue + Open]]/Table1[[#This Row],[Qty]]</f>
        <v>2.1989438576987217</v>
      </c>
      <c r="L13694">
        <f>Table1[[#This Row],[Total Revenue + Open]]/Table1[[#This Row],[Qty]]</f>
        <v>2.1989438576987217</v>
      </c>
    </row>
    <row r="13695" spans="1:12" hidden="1">
      <c r="A13695" t="s">
        <v>710</v>
      </c>
      <c r="B13695" t="s">
        <v>490</v>
      </c>
      <c r="C13695" t="s">
        <v>491</v>
      </c>
      <c r="D13695" t="s">
        <v>762</v>
      </c>
      <c r="E13695" t="s">
        <v>15</v>
      </c>
      <c r="F13695" t="s">
        <v>198</v>
      </c>
      <c r="G13695" t="s">
        <v>199</v>
      </c>
      <c r="H13695" s="1">
        <v>2022</v>
      </c>
      <c r="I13695" s="2">
        <v>5230</v>
      </c>
      <c r="J13695" s="3">
        <v>5564</v>
      </c>
      <c r="K13695">
        <f>Table1[[#This Row],[Total Revenue + Open]]/Table1[[#This Row],[Qty]]</f>
        <v>1.0638623326959846</v>
      </c>
      <c r="L13695">
        <f>Table1[[#This Row],[Total Revenue + Open]]/Table1[[#This Row],[Qty]]</f>
        <v>1.0638623326959846</v>
      </c>
    </row>
    <row r="13696" spans="1:12" hidden="1">
      <c r="A13696" t="s">
        <v>710</v>
      </c>
      <c r="B13696" t="s">
        <v>490</v>
      </c>
      <c r="C13696" t="s">
        <v>491</v>
      </c>
      <c r="D13696" t="s">
        <v>762</v>
      </c>
      <c r="E13696" t="s">
        <v>15</v>
      </c>
      <c r="F13696" t="s">
        <v>198</v>
      </c>
      <c r="G13696" t="s">
        <v>199</v>
      </c>
      <c r="H13696" s="1">
        <v>2022</v>
      </c>
      <c r="I13696" s="2">
        <v>2365</v>
      </c>
      <c r="J13696" s="3">
        <v>2514.5</v>
      </c>
      <c r="K13696">
        <f>Table1[[#This Row],[Total Revenue + Open]]/Table1[[#This Row],[Qty]]</f>
        <v>1.0632135306553911</v>
      </c>
      <c r="L13696">
        <f>Table1[[#This Row],[Total Revenue + Open]]/Table1[[#This Row],[Qty]]</f>
        <v>1.0632135306553911</v>
      </c>
    </row>
    <row r="13697" spans="1:12" hidden="1">
      <c r="A13697" t="s">
        <v>710</v>
      </c>
      <c r="B13697" t="s">
        <v>490</v>
      </c>
      <c r="C13697" t="s">
        <v>491</v>
      </c>
      <c r="D13697" t="s">
        <v>762</v>
      </c>
      <c r="E13697" t="s">
        <v>15</v>
      </c>
      <c r="F13697" t="s">
        <v>198</v>
      </c>
      <c r="G13697" t="s">
        <v>199</v>
      </c>
      <c r="H13697" s="1">
        <v>2022</v>
      </c>
      <c r="I13697" s="2">
        <v>2415</v>
      </c>
      <c r="J13697" s="3">
        <v>2568</v>
      </c>
      <c r="K13697">
        <f>Table1[[#This Row],[Total Revenue + Open]]/Table1[[#This Row],[Qty]]</f>
        <v>1.0633540372670807</v>
      </c>
      <c r="L13697">
        <f>Table1[[#This Row],[Total Revenue + Open]]/Table1[[#This Row],[Qty]]</f>
        <v>1.0633540372670807</v>
      </c>
    </row>
    <row r="13698" spans="1:12" hidden="1">
      <c r="A13698" t="s">
        <v>710</v>
      </c>
      <c r="B13698" t="s">
        <v>490</v>
      </c>
      <c r="C13698" t="s">
        <v>491</v>
      </c>
      <c r="D13698" t="s">
        <v>762</v>
      </c>
      <c r="E13698" t="s">
        <v>15</v>
      </c>
      <c r="F13698" t="s">
        <v>198</v>
      </c>
      <c r="G13698" t="s">
        <v>200</v>
      </c>
      <c r="H13698" s="1">
        <v>2022</v>
      </c>
      <c r="I13698" s="2">
        <v>5230</v>
      </c>
      <c r="J13698" s="3">
        <v>5564</v>
      </c>
      <c r="K13698">
        <f>Table1[[#This Row],[Total Revenue + Open]]/Table1[[#This Row],[Qty]]</f>
        <v>1.0638623326959846</v>
      </c>
      <c r="L13698">
        <f>Table1[[#This Row],[Total Revenue + Open]]/Table1[[#This Row],[Qty]]</f>
        <v>1.0638623326959846</v>
      </c>
    </row>
    <row r="13699" spans="1:12" hidden="1">
      <c r="A13699" t="s">
        <v>710</v>
      </c>
      <c r="B13699" t="s">
        <v>490</v>
      </c>
      <c r="C13699" t="s">
        <v>491</v>
      </c>
      <c r="D13699" t="s">
        <v>762</v>
      </c>
      <c r="E13699" t="s">
        <v>15</v>
      </c>
      <c r="F13699" t="s">
        <v>198</v>
      </c>
      <c r="G13699" t="s">
        <v>200</v>
      </c>
      <c r="H13699" s="1">
        <v>2022</v>
      </c>
      <c r="I13699" s="2">
        <v>2365</v>
      </c>
      <c r="J13699" s="3">
        <v>2514.5</v>
      </c>
      <c r="K13699">
        <f>Table1[[#This Row],[Total Revenue + Open]]/Table1[[#This Row],[Qty]]</f>
        <v>1.0632135306553911</v>
      </c>
      <c r="L13699">
        <f>Table1[[#This Row],[Total Revenue + Open]]/Table1[[#This Row],[Qty]]</f>
        <v>1.0632135306553911</v>
      </c>
    </row>
    <row r="13700" spans="1:12" hidden="1">
      <c r="A13700" t="s">
        <v>710</v>
      </c>
      <c r="B13700" t="s">
        <v>490</v>
      </c>
      <c r="C13700" t="s">
        <v>491</v>
      </c>
      <c r="D13700" t="s">
        <v>762</v>
      </c>
      <c r="E13700" t="s">
        <v>15</v>
      </c>
      <c r="F13700" t="s">
        <v>198</v>
      </c>
      <c r="G13700" t="s">
        <v>200</v>
      </c>
      <c r="H13700" s="1">
        <v>2022</v>
      </c>
      <c r="I13700" s="2">
        <v>2415</v>
      </c>
      <c r="J13700" s="3">
        <v>2568</v>
      </c>
      <c r="K13700">
        <f>Table1[[#This Row],[Total Revenue + Open]]/Table1[[#This Row],[Qty]]</f>
        <v>1.0633540372670807</v>
      </c>
      <c r="L13700">
        <f>Table1[[#This Row],[Total Revenue + Open]]/Table1[[#This Row],[Qty]]</f>
        <v>1.0633540372670807</v>
      </c>
    </row>
    <row r="13701" spans="1:12" hidden="1">
      <c r="A13701" t="s">
        <v>710</v>
      </c>
      <c r="B13701" t="s">
        <v>490</v>
      </c>
      <c r="C13701" t="s">
        <v>491</v>
      </c>
      <c r="D13701" t="s">
        <v>762</v>
      </c>
      <c r="E13701" t="s">
        <v>15</v>
      </c>
      <c r="F13701" t="s">
        <v>198</v>
      </c>
      <c r="G13701" t="s">
        <v>581</v>
      </c>
      <c r="H13701" s="1">
        <v>2022</v>
      </c>
      <c r="I13701" s="2">
        <v>6285</v>
      </c>
      <c r="J13701" s="3">
        <v>6687.5</v>
      </c>
      <c r="K13701">
        <f>Table1[[#This Row],[Total Revenue + Open]]/Table1[[#This Row],[Qty]]</f>
        <v>1.0640413683373111</v>
      </c>
      <c r="L13701">
        <f>Table1[[#This Row],[Total Revenue + Open]]/Table1[[#This Row],[Qty]]</f>
        <v>1.0640413683373111</v>
      </c>
    </row>
    <row r="13702" spans="1:12" hidden="1">
      <c r="A13702" t="s">
        <v>710</v>
      </c>
      <c r="B13702" t="s">
        <v>490</v>
      </c>
      <c r="C13702" t="s">
        <v>491</v>
      </c>
      <c r="D13702" t="s">
        <v>762</v>
      </c>
      <c r="E13702" t="s">
        <v>15</v>
      </c>
      <c r="F13702" t="s">
        <v>467</v>
      </c>
      <c r="G13702" t="s">
        <v>477</v>
      </c>
      <c r="H13702" s="1">
        <v>2018</v>
      </c>
      <c r="I13702" s="2">
        <v>6060</v>
      </c>
      <c r="J13702" s="3">
        <v>16448.25</v>
      </c>
      <c r="K13702">
        <f>Table1[[#This Row],[Total Revenue + Open]]/Table1[[#This Row],[Qty]]</f>
        <v>2.7142326732673268</v>
      </c>
      <c r="L13702">
        <f>Table1[[#This Row],[Total Revenue + Open]]/Table1[[#This Row],[Qty]]</f>
        <v>2.7142326732673268</v>
      </c>
    </row>
    <row r="13703" spans="1:12" hidden="1">
      <c r="A13703" t="s">
        <v>710</v>
      </c>
      <c r="B13703" t="s">
        <v>490</v>
      </c>
      <c r="C13703" t="s">
        <v>491</v>
      </c>
      <c r="D13703" t="s">
        <v>762</v>
      </c>
      <c r="E13703" t="s">
        <v>15</v>
      </c>
      <c r="F13703" t="s">
        <v>467</v>
      </c>
      <c r="G13703" t="s">
        <v>477</v>
      </c>
      <c r="H13703" s="1">
        <v>2019</v>
      </c>
      <c r="I13703" s="2">
        <v>6685</v>
      </c>
      <c r="J13703" s="3">
        <v>18154.5</v>
      </c>
      <c r="K13703">
        <f>Table1[[#This Row],[Total Revenue + Open]]/Table1[[#This Row],[Qty]]</f>
        <v>2.7157068062827223</v>
      </c>
      <c r="L13703">
        <f>Table1[[#This Row],[Total Revenue + Open]]/Table1[[#This Row],[Qty]]</f>
        <v>2.7157068062827223</v>
      </c>
    </row>
    <row r="13704" spans="1:12" hidden="1">
      <c r="A13704" t="s">
        <v>710</v>
      </c>
      <c r="B13704" t="s">
        <v>490</v>
      </c>
      <c r="C13704" t="s">
        <v>491</v>
      </c>
      <c r="D13704" t="s">
        <v>762</v>
      </c>
      <c r="E13704" t="s">
        <v>15</v>
      </c>
      <c r="F13704" t="s">
        <v>467</v>
      </c>
      <c r="G13704" t="s">
        <v>477</v>
      </c>
      <c r="H13704" s="1">
        <v>2020</v>
      </c>
      <c r="I13704" s="2">
        <v>2815</v>
      </c>
      <c r="J13704" s="3">
        <v>7700</v>
      </c>
      <c r="K13704">
        <f>Table1[[#This Row],[Total Revenue + Open]]/Table1[[#This Row],[Qty]]</f>
        <v>2.7353463587921847</v>
      </c>
      <c r="L13704">
        <f>Table1[[#This Row],[Total Revenue + Open]]/Table1[[#This Row],[Qty]]</f>
        <v>2.7353463587921847</v>
      </c>
    </row>
    <row r="13705" spans="1:12" hidden="1">
      <c r="A13705" t="s">
        <v>710</v>
      </c>
      <c r="B13705" t="s">
        <v>490</v>
      </c>
      <c r="C13705" t="s">
        <v>491</v>
      </c>
      <c r="D13705" t="s">
        <v>762</v>
      </c>
      <c r="E13705" t="s">
        <v>15</v>
      </c>
      <c r="F13705" t="s">
        <v>467</v>
      </c>
      <c r="G13705" t="s">
        <v>477</v>
      </c>
      <c r="H13705" s="1">
        <v>2021</v>
      </c>
      <c r="I13705" s="2">
        <v>4625</v>
      </c>
      <c r="J13705" s="3">
        <v>12650</v>
      </c>
      <c r="K13705">
        <f>Table1[[#This Row],[Total Revenue + Open]]/Table1[[#This Row],[Qty]]</f>
        <v>2.7351351351351352</v>
      </c>
      <c r="L13705">
        <f>Table1[[#This Row],[Total Revenue + Open]]/Table1[[#This Row],[Qty]]</f>
        <v>2.7351351351351352</v>
      </c>
    </row>
    <row r="13706" spans="1:12" hidden="1">
      <c r="A13706" t="s">
        <v>710</v>
      </c>
      <c r="B13706" t="s">
        <v>490</v>
      </c>
      <c r="C13706" t="s">
        <v>491</v>
      </c>
      <c r="D13706" t="s">
        <v>762</v>
      </c>
      <c r="E13706" t="s">
        <v>15</v>
      </c>
      <c r="F13706" t="s">
        <v>355</v>
      </c>
      <c r="G13706" t="s">
        <v>764</v>
      </c>
      <c r="H13706" s="1">
        <v>2018</v>
      </c>
      <c r="I13706" s="2">
        <v>4575</v>
      </c>
      <c r="J13706" s="3">
        <v>7962.5</v>
      </c>
      <c r="K13706">
        <f>Table1[[#This Row],[Total Revenue + Open]]/Table1[[#This Row],[Qty]]</f>
        <v>1.7404371584699454</v>
      </c>
      <c r="L13706">
        <f>Table1[[#This Row],[Total Revenue + Open]]/Table1[[#This Row],[Qty]]</f>
        <v>1.7404371584699454</v>
      </c>
    </row>
    <row r="13707" spans="1:12" hidden="1">
      <c r="A13707" t="s">
        <v>710</v>
      </c>
      <c r="B13707" t="s">
        <v>490</v>
      </c>
      <c r="C13707" t="s">
        <v>491</v>
      </c>
      <c r="D13707" t="s">
        <v>762</v>
      </c>
      <c r="E13707" t="s">
        <v>15</v>
      </c>
      <c r="F13707" t="s">
        <v>355</v>
      </c>
      <c r="G13707" t="s">
        <v>764</v>
      </c>
      <c r="H13707" s="1">
        <v>2019</v>
      </c>
      <c r="I13707" s="2">
        <v>4425</v>
      </c>
      <c r="J13707" s="3">
        <v>7700</v>
      </c>
      <c r="K13707">
        <f>Table1[[#This Row],[Total Revenue + Open]]/Table1[[#This Row],[Qty]]</f>
        <v>1.7401129943502824</v>
      </c>
      <c r="L13707">
        <f>Table1[[#This Row],[Total Revenue + Open]]/Table1[[#This Row],[Qty]]</f>
        <v>1.7401129943502824</v>
      </c>
    </row>
    <row r="13708" spans="1:12" hidden="1">
      <c r="A13708" t="s">
        <v>710</v>
      </c>
      <c r="B13708" t="s">
        <v>490</v>
      </c>
      <c r="C13708" t="s">
        <v>491</v>
      </c>
      <c r="D13708" t="s">
        <v>762</v>
      </c>
      <c r="E13708" t="s">
        <v>15</v>
      </c>
      <c r="F13708" t="s">
        <v>355</v>
      </c>
      <c r="G13708" t="s">
        <v>764</v>
      </c>
      <c r="H13708" s="1">
        <v>2020</v>
      </c>
      <c r="I13708" s="2">
        <v>650</v>
      </c>
      <c r="J13708" s="3">
        <v>1397.5</v>
      </c>
      <c r="K13708">
        <f>Table1[[#This Row],[Total Revenue + Open]]/Table1[[#This Row],[Qty]]</f>
        <v>2.15</v>
      </c>
      <c r="L13708">
        <f>Table1[[#This Row],[Total Revenue + Open]]/Table1[[#This Row],[Qty]]</f>
        <v>2.15</v>
      </c>
    </row>
    <row r="13709" spans="1:12" hidden="1">
      <c r="A13709" t="s">
        <v>710</v>
      </c>
      <c r="B13709" t="s">
        <v>490</v>
      </c>
      <c r="C13709" t="s">
        <v>491</v>
      </c>
      <c r="D13709" t="s">
        <v>762</v>
      </c>
      <c r="E13709" t="s">
        <v>15</v>
      </c>
      <c r="F13709" t="s">
        <v>355</v>
      </c>
      <c r="G13709" t="s">
        <v>764</v>
      </c>
      <c r="H13709" s="1">
        <v>2021</v>
      </c>
      <c r="I13709" s="2">
        <v>1060</v>
      </c>
      <c r="J13709" s="3">
        <v>2257.5</v>
      </c>
      <c r="K13709">
        <f>Table1[[#This Row],[Total Revenue + Open]]/Table1[[#This Row],[Qty]]</f>
        <v>2.1297169811320753</v>
      </c>
      <c r="L13709">
        <f>Table1[[#This Row],[Total Revenue + Open]]/Table1[[#This Row],[Qty]]</f>
        <v>2.1297169811320753</v>
      </c>
    </row>
    <row r="13710" spans="1:12" hidden="1">
      <c r="A13710" t="s">
        <v>710</v>
      </c>
      <c r="B13710" t="s">
        <v>490</v>
      </c>
      <c r="C13710" t="s">
        <v>491</v>
      </c>
      <c r="D13710" t="s">
        <v>762</v>
      </c>
      <c r="E13710" t="s">
        <v>15</v>
      </c>
      <c r="F13710" t="s">
        <v>214</v>
      </c>
      <c r="G13710" t="s">
        <v>470</v>
      </c>
      <c r="H13710" s="1">
        <v>2020</v>
      </c>
      <c r="I13710" s="2">
        <v>11210</v>
      </c>
      <c r="J13710" s="3">
        <v>28990</v>
      </c>
      <c r="K13710">
        <f>Table1[[#This Row],[Total Revenue + Open]]/Table1[[#This Row],[Qty]]</f>
        <v>2.5860838537020516</v>
      </c>
      <c r="L13710">
        <f>Table1[[#This Row],[Total Revenue + Open]]/Table1[[#This Row],[Qty]]</f>
        <v>2.5860838537020516</v>
      </c>
    </row>
    <row r="13711" spans="1:12" hidden="1">
      <c r="A13711" t="s">
        <v>710</v>
      </c>
      <c r="B13711" t="s">
        <v>490</v>
      </c>
      <c r="C13711" t="s">
        <v>491</v>
      </c>
      <c r="D13711" t="s">
        <v>762</v>
      </c>
      <c r="E13711" t="s">
        <v>15</v>
      </c>
      <c r="F13711" t="s">
        <v>214</v>
      </c>
      <c r="G13711" t="s">
        <v>470</v>
      </c>
      <c r="H13711" s="1">
        <v>2021</v>
      </c>
      <c r="I13711" s="2">
        <v>2065</v>
      </c>
      <c r="J13711" s="3">
        <v>5330</v>
      </c>
      <c r="K13711">
        <f>Table1[[#This Row],[Total Revenue + Open]]/Table1[[#This Row],[Qty]]</f>
        <v>2.5811138014527844</v>
      </c>
      <c r="L13711">
        <f>Table1[[#This Row],[Total Revenue + Open]]/Table1[[#This Row],[Qty]]</f>
        <v>2.5811138014527844</v>
      </c>
    </row>
    <row r="13712" spans="1:12" hidden="1">
      <c r="A13712" t="s">
        <v>710</v>
      </c>
      <c r="B13712" t="s">
        <v>490</v>
      </c>
      <c r="C13712" t="s">
        <v>491</v>
      </c>
      <c r="D13712" t="s">
        <v>762</v>
      </c>
      <c r="E13712" t="s">
        <v>15</v>
      </c>
      <c r="F13712" t="s">
        <v>214</v>
      </c>
      <c r="G13712" t="s">
        <v>470</v>
      </c>
      <c r="H13712" s="1">
        <v>2022</v>
      </c>
      <c r="I13712" s="2">
        <v>4275</v>
      </c>
      <c r="J13712" s="3">
        <v>11050</v>
      </c>
      <c r="K13712">
        <f>Table1[[#This Row],[Total Revenue + Open]]/Table1[[#This Row],[Qty]]</f>
        <v>2.5847953216374271</v>
      </c>
      <c r="L13712">
        <f>Table1[[#This Row],[Total Revenue + Open]]/Table1[[#This Row],[Qty]]</f>
        <v>2.5847953216374271</v>
      </c>
    </row>
    <row r="13713" spans="1:12" hidden="1">
      <c r="A13713" t="s">
        <v>710</v>
      </c>
      <c r="B13713" t="s">
        <v>490</v>
      </c>
      <c r="C13713" t="s">
        <v>491</v>
      </c>
      <c r="D13713" t="s">
        <v>765</v>
      </c>
      <c r="E13713" t="s">
        <v>15</v>
      </c>
      <c r="F13713" t="s">
        <v>36</v>
      </c>
      <c r="G13713" t="s">
        <v>384</v>
      </c>
      <c r="H13713" s="1">
        <v>2017</v>
      </c>
      <c r="I13713" s="2">
        <v>500</v>
      </c>
      <c r="J13713" s="3">
        <v>610</v>
      </c>
      <c r="K13713">
        <f>Table1[[#This Row],[Total Revenue + Open]]/Table1[[#This Row],[Qty]]</f>
        <v>1.22</v>
      </c>
      <c r="L13713">
        <f>Table1[[#This Row],[Total Revenue + Open]]/Table1[[#This Row],[Qty]]</f>
        <v>1.22</v>
      </c>
    </row>
    <row r="13714" spans="1:12" hidden="1">
      <c r="A13714" t="s">
        <v>710</v>
      </c>
      <c r="B13714" t="s">
        <v>490</v>
      </c>
      <c r="C13714" t="s">
        <v>491</v>
      </c>
      <c r="D13714" t="s">
        <v>765</v>
      </c>
      <c r="E13714" t="s">
        <v>15</v>
      </c>
      <c r="F13714" t="s">
        <v>36</v>
      </c>
      <c r="G13714" t="s">
        <v>384</v>
      </c>
      <c r="H13714" s="1">
        <v>2017</v>
      </c>
      <c r="I13714" s="2">
        <v>500</v>
      </c>
      <c r="J13714" s="3">
        <v>610</v>
      </c>
      <c r="K13714">
        <f>Table1[[#This Row],[Total Revenue + Open]]/Table1[[#This Row],[Qty]]</f>
        <v>1.22</v>
      </c>
      <c r="L13714">
        <f>Table1[[#This Row],[Total Revenue + Open]]/Table1[[#This Row],[Qty]]</f>
        <v>1.22</v>
      </c>
    </row>
    <row r="13715" spans="1:12" hidden="1">
      <c r="A13715" t="s">
        <v>710</v>
      </c>
      <c r="B13715" t="s">
        <v>490</v>
      </c>
      <c r="C13715" t="s">
        <v>491</v>
      </c>
      <c r="D13715" t="s">
        <v>765</v>
      </c>
      <c r="E13715" t="s">
        <v>15</v>
      </c>
      <c r="F13715" t="s">
        <v>77</v>
      </c>
      <c r="G13715" t="s">
        <v>79</v>
      </c>
      <c r="H13715" s="1">
        <v>2020</v>
      </c>
      <c r="I13715" s="2">
        <v>2465</v>
      </c>
      <c r="J13715" s="3">
        <v>1935.5</v>
      </c>
      <c r="K13715">
        <f>Table1[[#This Row],[Total Revenue + Open]]/Table1[[#This Row],[Qty]]</f>
        <v>0.78519269776876266</v>
      </c>
      <c r="L13715">
        <f>Table1[[#This Row],[Total Revenue + Open]]/Table1[[#This Row],[Qty]]</f>
        <v>0.78519269776876266</v>
      </c>
    </row>
    <row r="13716" spans="1:12" hidden="1">
      <c r="A13716" t="s">
        <v>710</v>
      </c>
      <c r="B13716" t="s">
        <v>490</v>
      </c>
      <c r="C13716" t="s">
        <v>491</v>
      </c>
      <c r="D13716" t="s">
        <v>765</v>
      </c>
      <c r="E13716" t="s">
        <v>15</v>
      </c>
      <c r="F13716" t="s">
        <v>77</v>
      </c>
      <c r="G13716" t="s">
        <v>79</v>
      </c>
      <c r="H13716" s="1">
        <v>2019</v>
      </c>
      <c r="I13716" s="2">
        <v>1000</v>
      </c>
      <c r="J13716" s="3">
        <v>770</v>
      </c>
      <c r="K13716">
        <f>Table1[[#This Row],[Total Revenue + Open]]/Table1[[#This Row],[Qty]]</f>
        <v>0.77</v>
      </c>
      <c r="L13716">
        <f>Table1[[#This Row],[Total Revenue + Open]]/Table1[[#This Row],[Qty]]</f>
        <v>0.77</v>
      </c>
    </row>
    <row r="13717" spans="1:12" hidden="1">
      <c r="A13717" t="s">
        <v>710</v>
      </c>
      <c r="B13717" t="s">
        <v>490</v>
      </c>
      <c r="C13717" t="s">
        <v>491</v>
      </c>
      <c r="D13717" t="s">
        <v>765</v>
      </c>
      <c r="E13717" t="s">
        <v>15</v>
      </c>
      <c r="F13717" t="s">
        <v>77</v>
      </c>
      <c r="G13717" t="s">
        <v>79</v>
      </c>
      <c r="H13717" s="1">
        <v>2020</v>
      </c>
      <c r="I13717" s="2">
        <v>300</v>
      </c>
      <c r="J13717" s="3">
        <v>237</v>
      </c>
      <c r="K13717">
        <f>Table1[[#This Row],[Total Revenue + Open]]/Table1[[#This Row],[Qty]]</f>
        <v>0.79</v>
      </c>
      <c r="L13717">
        <f>Table1[[#This Row],[Total Revenue + Open]]/Table1[[#This Row],[Qty]]</f>
        <v>0.79</v>
      </c>
    </row>
    <row r="13718" spans="1:12" hidden="1">
      <c r="A13718" t="s">
        <v>710</v>
      </c>
      <c r="B13718" t="s">
        <v>490</v>
      </c>
      <c r="C13718" t="s">
        <v>491</v>
      </c>
      <c r="D13718" t="s">
        <v>765</v>
      </c>
      <c r="E13718" t="s">
        <v>15</v>
      </c>
      <c r="F13718" t="s">
        <v>77</v>
      </c>
      <c r="G13718" t="s">
        <v>79</v>
      </c>
      <c r="H13718" s="1">
        <v>2020</v>
      </c>
      <c r="I13718" s="2">
        <v>7190</v>
      </c>
      <c r="J13718" s="3">
        <v>5648.5</v>
      </c>
      <c r="K13718">
        <f>Table1[[#This Row],[Total Revenue + Open]]/Table1[[#This Row],[Qty]]</f>
        <v>0.78560500695410296</v>
      </c>
      <c r="L13718">
        <f>Table1[[#This Row],[Total Revenue + Open]]/Table1[[#This Row],[Qty]]</f>
        <v>0.78560500695410296</v>
      </c>
    </row>
    <row r="13719" spans="1:12" hidden="1">
      <c r="A13719" t="s">
        <v>710</v>
      </c>
      <c r="B13719" t="s">
        <v>490</v>
      </c>
      <c r="C13719" t="s">
        <v>491</v>
      </c>
      <c r="D13719" t="s">
        <v>765</v>
      </c>
      <c r="E13719" t="s">
        <v>15</v>
      </c>
      <c r="F13719" t="s">
        <v>77</v>
      </c>
      <c r="G13719" t="s">
        <v>79</v>
      </c>
      <c r="H13719" s="1">
        <v>2020</v>
      </c>
      <c r="I13719" s="2">
        <v>2215</v>
      </c>
      <c r="J13719" s="3">
        <v>1738</v>
      </c>
      <c r="K13719">
        <f>Table1[[#This Row],[Total Revenue + Open]]/Table1[[#This Row],[Qty]]</f>
        <v>0.78465011286681718</v>
      </c>
      <c r="L13719">
        <f>Table1[[#This Row],[Total Revenue + Open]]/Table1[[#This Row],[Qty]]</f>
        <v>0.78465011286681718</v>
      </c>
    </row>
    <row r="13720" spans="1:12" hidden="1">
      <c r="A13720" t="s">
        <v>710</v>
      </c>
      <c r="B13720" t="s">
        <v>490</v>
      </c>
      <c r="C13720" t="s">
        <v>491</v>
      </c>
      <c r="D13720" t="s">
        <v>765</v>
      </c>
      <c r="E13720" t="s">
        <v>15</v>
      </c>
      <c r="F13720" t="s">
        <v>77</v>
      </c>
      <c r="G13720" t="s">
        <v>79</v>
      </c>
      <c r="H13720" s="1">
        <v>2020</v>
      </c>
      <c r="I13720" s="2">
        <v>1005</v>
      </c>
      <c r="J13720" s="3">
        <v>790</v>
      </c>
      <c r="K13720">
        <f>Table1[[#This Row],[Total Revenue + Open]]/Table1[[#This Row],[Qty]]</f>
        <v>0.78606965174129351</v>
      </c>
      <c r="L13720">
        <f>Table1[[#This Row],[Total Revenue + Open]]/Table1[[#This Row],[Qty]]</f>
        <v>0.78606965174129351</v>
      </c>
    </row>
    <row r="13721" spans="1:12" hidden="1">
      <c r="A13721" t="s">
        <v>710</v>
      </c>
      <c r="B13721" t="s">
        <v>490</v>
      </c>
      <c r="C13721" t="s">
        <v>491</v>
      </c>
      <c r="D13721" t="s">
        <v>765</v>
      </c>
      <c r="E13721" t="s">
        <v>15</v>
      </c>
      <c r="F13721" t="s">
        <v>118</v>
      </c>
      <c r="G13721" t="s">
        <v>527</v>
      </c>
      <c r="H13721" s="1">
        <v>2018</v>
      </c>
      <c r="I13721" s="2">
        <v>3015</v>
      </c>
      <c r="J13721" s="3">
        <v>8250</v>
      </c>
      <c r="K13721">
        <f>Table1[[#This Row],[Total Revenue + Open]]/Table1[[#This Row],[Qty]]</f>
        <v>2.7363184079601992</v>
      </c>
      <c r="L13721">
        <f>Table1[[#This Row],[Total Revenue + Open]]/Table1[[#This Row],[Qty]]</f>
        <v>2.7363184079601992</v>
      </c>
    </row>
    <row r="13722" spans="1:12" hidden="1">
      <c r="A13722" t="s">
        <v>710</v>
      </c>
      <c r="B13722" t="s">
        <v>490</v>
      </c>
      <c r="C13722" t="s">
        <v>491</v>
      </c>
      <c r="D13722" t="s">
        <v>765</v>
      </c>
      <c r="E13722" t="s">
        <v>15</v>
      </c>
      <c r="F13722" t="s">
        <v>118</v>
      </c>
      <c r="G13722" t="s">
        <v>527</v>
      </c>
      <c r="H13722" s="1">
        <v>2019</v>
      </c>
      <c r="I13722" s="2">
        <v>500</v>
      </c>
      <c r="J13722" s="3">
        <v>1375</v>
      </c>
      <c r="K13722">
        <f>Table1[[#This Row],[Total Revenue + Open]]/Table1[[#This Row],[Qty]]</f>
        <v>2.75</v>
      </c>
      <c r="L13722">
        <f>Table1[[#This Row],[Total Revenue + Open]]/Table1[[#This Row],[Qty]]</f>
        <v>2.75</v>
      </c>
    </row>
    <row r="13723" spans="1:12" hidden="1">
      <c r="A13723" t="s">
        <v>710</v>
      </c>
      <c r="B13723" t="s">
        <v>490</v>
      </c>
      <c r="C13723" t="s">
        <v>491</v>
      </c>
      <c r="D13723" t="s">
        <v>765</v>
      </c>
      <c r="E13723" t="s">
        <v>15</v>
      </c>
      <c r="F13723" t="s">
        <v>118</v>
      </c>
      <c r="G13723" t="s">
        <v>527</v>
      </c>
      <c r="H13723" s="1">
        <v>2019</v>
      </c>
      <c r="I13723" s="2">
        <v>1510</v>
      </c>
      <c r="J13723" s="3">
        <v>4125</v>
      </c>
      <c r="K13723">
        <f>Table1[[#This Row],[Total Revenue + Open]]/Table1[[#This Row],[Qty]]</f>
        <v>2.7317880794701987</v>
      </c>
      <c r="L13723">
        <f>Table1[[#This Row],[Total Revenue + Open]]/Table1[[#This Row],[Qty]]</f>
        <v>2.7317880794701987</v>
      </c>
    </row>
    <row r="13724" spans="1:12" hidden="1">
      <c r="A13724" t="s">
        <v>710</v>
      </c>
      <c r="B13724" t="s">
        <v>490</v>
      </c>
      <c r="C13724" t="s">
        <v>491</v>
      </c>
      <c r="D13724" t="s">
        <v>765</v>
      </c>
      <c r="E13724" t="s">
        <v>15</v>
      </c>
      <c r="F13724" t="s">
        <v>118</v>
      </c>
      <c r="G13724" t="s">
        <v>527</v>
      </c>
      <c r="H13724" s="1">
        <v>2019</v>
      </c>
      <c r="I13724" s="2">
        <v>1005</v>
      </c>
      <c r="J13724" s="3">
        <v>2750</v>
      </c>
      <c r="K13724">
        <f>Table1[[#This Row],[Total Revenue + Open]]/Table1[[#This Row],[Qty]]</f>
        <v>2.7363184079601992</v>
      </c>
      <c r="L13724">
        <f>Table1[[#This Row],[Total Revenue + Open]]/Table1[[#This Row],[Qty]]</f>
        <v>2.7363184079601992</v>
      </c>
    </row>
    <row r="13725" spans="1:12" hidden="1">
      <c r="A13725" t="s">
        <v>710</v>
      </c>
      <c r="B13725" t="s">
        <v>490</v>
      </c>
      <c r="C13725" t="s">
        <v>491</v>
      </c>
      <c r="D13725" t="s">
        <v>765</v>
      </c>
      <c r="E13725" t="s">
        <v>15</v>
      </c>
      <c r="F13725" t="s">
        <v>118</v>
      </c>
      <c r="G13725" t="s">
        <v>527</v>
      </c>
      <c r="H13725" s="1">
        <v>2019</v>
      </c>
      <c r="I13725" s="2">
        <v>2010</v>
      </c>
      <c r="J13725" s="3">
        <v>5500</v>
      </c>
      <c r="K13725">
        <f>Table1[[#This Row],[Total Revenue + Open]]/Table1[[#This Row],[Qty]]</f>
        <v>2.7363184079601992</v>
      </c>
      <c r="L13725">
        <f>Table1[[#This Row],[Total Revenue + Open]]/Table1[[#This Row],[Qty]]</f>
        <v>2.7363184079601992</v>
      </c>
    </row>
    <row r="13726" spans="1:12" hidden="1">
      <c r="A13726" t="s">
        <v>710</v>
      </c>
      <c r="B13726" t="s">
        <v>490</v>
      </c>
      <c r="C13726" t="s">
        <v>491</v>
      </c>
      <c r="D13726" t="s">
        <v>765</v>
      </c>
      <c r="E13726" t="s">
        <v>15</v>
      </c>
      <c r="F13726" t="s">
        <v>118</v>
      </c>
      <c r="G13726" t="s">
        <v>527</v>
      </c>
      <c r="H13726" s="1">
        <v>2019</v>
      </c>
      <c r="I13726" s="2">
        <v>3015</v>
      </c>
      <c r="J13726" s="3">
        <v>8250</v>
      </c>
      <c r="K13726">
        <f>Table1[[#This Row],[Total Revenue + Open]]/Table1[[#This Row],[Qty]]</f>
        <v>2.7363184079601992</v>
      </c>
      <c r="L13726">
        <f>Table1[[#This Row],[Total Revenue + Open]]/Table1[[#This Row],[Qty]]</f>
        <v>2.7363184079601992</v>
      </c>
    </row>
    <row r="13727" spans="1:12" hidden="1">
      <c r="A13727" t="s">
        <v>710</v>
      </c>
      <c r="B13727" t="s">
        <v>490</v>
      </c>
      <c r="C13727" t="s">
        <v>491</v>
      </c>
      <c r="D13727" t="s">
        <v>765</v>
      </c>
      <c r="E13727" t="s">
        <v>15</v>
      </c>
      <c r="F13727" t="s">
        <v>118</v>
      </c>
      <c r="G13727" t="s">
        <v>527</v>
      </c>
      <c r="H13727" s="1">
        <v>2019</v>
      </c>
      <c r="I13727" s="2">
        <v>1005</v>
      </c>
      <c r="J13727" s="3">
        <v>2750</v>
      </c>
      <c r="K13727">
        <f>Table1[[#This Row],[Total Revenue + Open]]/Table1[[#This Row],[Qty]]</f>
        <v>2.7363184079601992</v>
      </c>
      <c r="L13727">
        <f>Table1[[#This Row],[Total Revenue + Open]]/Table1[[#This Row],[Qty]]</f>
        <v>2.7363184079601992</v>
      </c>
    </row>
    <row r="13728" spans="1:12" hidden="1">
      <c r="A13728" t="s">
        <v>710</v>
      </c>
      <c r="B13728" t="s">
        <v>490</v>
      </c>
      <c r="C13728" t="s">
        <v>491</v>
      </c>
      <c r="D13728" t="s">
        <v>765</v>
      </c>
      <c r="E13728" t="s">
        <v>15</v>
      </c>
      <c r="F13728" t="s">
        <v>118</v>
      </c>
      <c r="G13728" t="s">
        <v>527</v>
      </c>
      <c r="H13728" s="1">
        <v>2019</v>
      </c>
      <c r="I13728" s="2">
        <v>1510</v>
      </c>
      <c r="J13728" s="3">
        <v>4125</v>
      </c>
      <c r="K13728">
        <f>Table1[[#This Row],[Total Revenue + Open]]/Table1[[#This Row],[Qty]]</f>
        <v>2.7317880794701987</v>
      </c>
      <c r="L13728">
        <f>Table1[[#This Row],[Total Revenue + Open]]/Table1[[#This Row],[Qty]]</f>
        <v>2.7317880794701987</v>
      </c>
    </row>
    <row r="13729" spans="1:12" hidden="1">
      <c r="A13729" t="s">
        <v>710</v>
      </c>
      <c r="B13729" t="s">
        <v>490</v>
      </c>
      <c r="C13729" t="s">
        <v>491</v>
      </c>
      <c r="D13729" t="s">
        <v>765</v>
      </c>
      <c r="E13729" t="s">
        <v>15</v>
      </c>
      <c r="F13729" t="s">
        <v>118</v>
      </c>
      <c r="G13729" t="s">
        <v>527</v>
      </c>
      <c r="H13729" s="1">
        <v>2020</v>
      </c>
      <c r="I13729" s="2">
        <v>6535</v>
      </c>
      <c r="J13729" s="3">
        <v>18005</v>
      </c>
      <c r="K13729">
        <f>Table1[[#This Row],[Total Revenue + Open]]/Table1[[#This Row],[Qty]]</f>
        <v>2.7551644988523334</v>
      </c>
      <c r="L13729">
        <f>Table1[[#This Row],[Total Revenue + Open]]/Table1[[#This Row],[Qty]]</f>
        <v>2.7551644988523334</v>
      </c>
    </row>
    <row r="13730" spans="1:12" hidden="1">
      <c r="A13730" t="s">
        <v>710</v>
      </c>
      <c r="B13730" t="s">
        <v>490</v>
      </c>
      <c r="C13730" t="s">
        <v>491</v>
      </c>
      <c r="D13730" t="s">
        <v>765</v>
      </c>
      <c r="E13730" t="s">
        <v>15</v>
      </c>
      <c r="F13730" t="s">
        <v>118</v>
      </c>
      <c r="G13730" t="s">
        <v>527</v>
      </c>
      <c r="H13730" s="1">
        <v>2021</v>
      </c>
      <c r="I13730" s="2">
        <v>1510</v>
      </c>
      <c r="J13730" s="3">
        <v>4155</v>
      </c>
      <c r="K13730">
        <f>Table1[[#This Row],[Total Revenue + Open]]/Table1[[#This Row],[Qty]]</f>
        <v>2.7516556291390728</v>
      </c>
      <c r="L13730">
        <f>Table1[[#This Row],[Total Revenue + Open]]/Table1[[#This Row],[Qty]]</f>
        <v>2.7516556291390728</v>
      </c>
    </row>
    <row r="13731" spans="1:12" hidden="1">
      <c r="A13731" t="s">
        <v>710</v>
      </c>
      <c r="B13731" t="s">
        <v>490</v>
      </c>
      <c r="C13731" t="s">
        <v>491</v>
      </c>
      <c r="D13731" t="s">
        <v>765</v>
      </c>
      <c r="E13731" t="s">
        <v>15</v>
      </c>
      <c r="F13731" t="s">
        <v>118</v>
      </c>
      <c r="G13731" t="s">
        <v>527</v>
      </c>
      <c r="H13731" s="1">
        <v>2021</v>
      </c>
      <c r="I13731" s="2">
        <v>3520</v>
      </c>
      <c r="J13731" s="3">
        <v>9695</v>
      </c>
      <c r="K13731">
        <f>Table1[[#This Row],[Total Revenue + Open]]/Table1[[#This Row],[Qty]]</f>
        <v>2.7542613636363638</v>
      </c>
      <c r="L13731">
        <f>Table1[[#This Row],[Total Revenue + Open]]/Table1[[#This Row],[Qty]]</f>
        <v>2.7542613636363638</v>
      </c>
    </row>
    <row r="13732" spans="1:12" hidden="1">
      <c r="A13732" t="s">
        <v>710</v>
      </c>
      <c r="B13732" t="s">
        <v>490</v>
      </c>
      <c r="C13732" t="s">
        <v>491</v>
      </c>
      <c r="D13732" t="s">
        <v>765</v>
      </c>
      <c r="E13732" t="s">
        <v>15</v>
      </c>
      <c r="F13732" t="s">
        <v>118</v>
      </c>
      <c r="G13732" t="s">
        <v>527</v>
      </c>
      <c r="H13732" s="1">
        <v>2021</v>
      </c>
      <c r="I13732" s="2">
        <v>1005</v>
      </c>
      <c r="J13732" s="3">
        <v>2770</v>
      </c>
      <c r="K13732">
        <f>Table1[[#This Row],[Total Revenue + Open]]/Table1[[#This Row],[Qty]]</f>
        <v>2.7562189054726369</v>
      </c>
      <c r="L13732">
        <f>Table1[[#This Row],[Total Revenue + Open]]/Table1[[#This Row],[Qty]]</f>
        <v>2.7562189054726369</v>
      </c>
    </row>
    <row r="13733" spans="1:12" hidden="1">
      <c r="A13733" t="s">
        <v>710</v>
      </c>
      <c r="B13733" t="s">
        <v>490</v>
      </c>
      <c r="C13733" t="s">
        <v>491</v>
      </c>
      <c r="D13733" t="s">
        <v>765</v>
      </c>
      <c r="E13733" t="s">
        <v>15</v>
      </c>
      <c r="F13733" t="s">
        <v>118</v>
      </c>
      <c r="G13733" t="s">
        <v>527</v>
      </c>
      <c r="H13733" s="1">
        <v>2022</v>
      </c>
      <c r="I13733" s="2">
        <v>1410</v>
      </c>
      <c r="J13733" s="3">
        <v>3878</v>
      </c>
      <c r="K13733">
        <f>Table1[[#This Row],[Total Revenue + Open]]/Table1[[#This Row],[Qty]]</f>
        <v>2.7503546099290781</v>
      </c>
      <c r="L13733">
        <f>Table1[[#This Row],[Total Revenue + Open]]/Table1[[#This Row],[Qty]]</f>
        <v>2.7503546099290781</v>
      </c>
    </row>
    <row r="13734" spans="1:12" hidden="1">
      <c r="A13734" t="s">
        <v>710</v>
      </c>
      <c r="B13734" t="s">
        <v>490</v>
      </c>
      <c r="C13734" t="s">
        <v>491</v>
      </c>
      <c r="D13734" t="s">
        <v>765</v>
      </c>
      <c r="E13734" t="s">
        <v>15</v>
      </c>
      <c r="F13734" t="s">
        <v>118</v>
      </c>
      <c r="G13734" t="s">
        <v>527</v>
      </c>
      <c r="H13734" s="1">
        <v>2022</v>
      </c>
      <c r="I13734" s="2">
        <v>2515</v>
      </c>
      <c r="J13734" s="3">
        <v>6925</v>
      </c>
      <c r="K13734">
        <f>Table1[[#This Row],[Total Revenue + Open]]/Table1[[#This Row],[Qty]]</f>
        <v>2.7534791252485089</v>
      </c>
      <c r="L13734">
        <f>Table1[[#This Row],[Total Revenue + Open]]/Table1[[#This Row],[Qty]]</f>
        <v>2.7534791252485089</v>
      </c>
    </row>
    <row r="13735" spans="1:12" hidden="1">
      <c r="A13735" t="s">
        <v>710</v>
      </c>
      <c r="B13735" t="s">
        <v>490</v>
      </c>
      <c r="C13735" t="s">
        <v>491</v>
      </c>
      <c r="D13735" t="s">
        <v>765</v>
      </c>
      <c r="E13735" t="s">
        <v>15</v>
      </c>
      <c r="F13735" t="s">
        <v>118</v>
      </c>
      <c r="G13735" t="s">
        <v>527</v>
      </c>
      <c r="H13735" s="1">
        <v>2022</v>
      </c>
      <c r="I13735" s="2">
        <v>5025</v>
      </c>
      <c r="J13735" s="3">
        <v>13850</v>
      </c>
      <c r="K13735">
        <f>Table1[[#This Row],[Total Revenue + Open]]/Table1[[#This Row],[Qty]]</f>
        <v>2.7562189054726369</v>
      </c>
      <c r="L13735">
        <f>Table1[[#This Row],[Total Revenue + Open]]/Table1[[#This Row],[Qty]]</f>
        <v>2.7562189054726369</v>
      </c>
    </row>
    <row r="13736" spans="1:12" hidden="1">
      <c r="A13736" t="s">
        <v>710</v>
      </c>
      <c r="B13736" t="s">
        <v>490</v>
      </c>
      <c r="C13736" t="s">
        <v>491</v>
      </c>
      <c r="D13736" t="s">
        <v>765</v>
      </c>
      <c r="E13736" t="s">
        <v>15</v>
      </c>
      <c r="F13736" t="s">
        <v>118</v>
      </c>
      <c r="G13736" t="s">
        <v>766</v>
      </c>
      <c r="H13736" s="1">
        <v>2017</v>
      </c>
      <c r="I13736" s="2">
        <v>1510</v>
      </c>
      <c r="J13736" s="3">
        <v>4125</v>
      </c>
      <c r="K13736">
        <f>Table1[[#This Row],[Total Revenue + Open]]/Table1[[#This Row],[Qty]]</f>
        <v>2.7317880794701987</v>
      </c>
      <c r="L13736">
        <f>Table1[[#This Row],[Total Revenue + Open]]/Table1[[#This Row],[Qty]]</f>
        <v>2.7317880794701987</v>
      </c>
    </row>
    <row r="13737" spans="1:12" hidden="1">
      <c r="A13737" t="s">
        <v>710</v>
      </c>
      <c r="B13737" t="s">
        <v>490</v>
      </c>
      <c r="C13737" t="s">
        <v>491</v>
      </c>
      <c r="D13737" t="s">
        <v>765</v>
      </c>
      <c r="E13737" t="s">
        <v>15</v>
      </c>
      <c r="F13737" t="s">
        <v>118</v>
      </c>
      <c r="G13737" t="s">
        <v>766</v>
      </c>
      <c r="H13737" s="1">
        <v>2017</v>
      </c>
      <c r="I13737" s="2">
        <v>2010</v>
      </c>
      <c r="J13737" s="3">
        <v>5500</v>
      </c>
      <c r="K13737">
        <f>Table1[[#This Row],[Total Revenue + Open]]/Table1[[#This Row],[Qty]]</f>
        <v>2.7363184079601992</v>
      </c>
      <c r="L13737">
        <f>Table1[[#This Row],[Total Revenue + Open]]/Table1[[#This Row],[Qty]]</f>
        <v>2.7363184079601992</v>
      </c>
    </row>
    <row r="13738" spans="1:12" hidden="1">
      <c r="A13738" t="s">
        <v>710</v>
      </c>
      <c r="B13738" t="s">
        <v>490</v>
      </c>
      <c r="C13738" t="s">
        <v>491</v>
      </c>
      <c r="D13738" t="s">
        <v>765</v>
      </c>
      <c r="E13738" t="s">
        <v>15</v>
      </c>
      <c r="F13738" t="s">
        <v>118</v>
      </c>
      <c r="G13738" t="s">
        <v>766</v>
      </c>
      <c r="H13738" s="1">
        <v>2017</v>
      </c>
      <c r="I13738" s="2">
        <v>1610</v>
      </c>
      <c r="J13738" s="3">
        <v>4400</v>
      </c>
      <c r="K13738">
        <f>Table1[[#This Row],[Total Revenue + Open]]/Table1[[#This Row],[Qty]]</f>
        <v>2.7329192546583849</v>
      </c>
      <c r="L13738">
        <f>Table1[[#This Row],[Total Revenue + Open]]/Table1[[#This Row],[Qty]]</f>
        <v>2.7329192546583849</v>
      </c>
    </row>
    <row r="13739" spans="1:12" hidden="1">
      <c r="A13739" t="s">
        <v>710</v>
      </c>
      <c r="B13739" t="s">
        <v>490</v>
      </c>
      <c r="C13739" t="s">
        <v>491</v>
      </c>
      <c r="D13739" t="s">
        <v>765</v>
      </c>
      <c r="E13739" t="s">
        <v>15</v>
      </c>
      <c r="F13739" t="s">
        <v>118</v>
      </c>
      <c r="G13739" t="s">
        <v>766</v>
      </c>
      <c r="H13739" s="1">
        <v>2017</v>
      </c>
      <c r="I13739" s="2">
        <v>7035</v>
      </c>
      <c r="J13739" s="3">
        <v>19250</v>
      </c>
      <c r="K13739">
        <f>Table1[[#This Row],[Total Revenue + Open]]/Table1[[#This Row],[Qty]]</f>
        <v>2.7363184079601992</v>
      </c>
      <c r="L13739">
        <f>Table1[[#This Row],[Total Revenue + Open]]/Table1[[#This Row],[Qty]]</f>
        <v>2.7363184079601992</v>
      </c>
    </row>
    <row r="13740" spans="1:12" hidden="1">
      <c r="A13740" t="s">
        <v>710</v>
      </c>
      <c r="B13740" t="s">
        <v>490</v>
      </c>
      <c r="C13740" t="s">
        <v>491</v>
      </c>
      <c r="D13740" t="s">
        <v>765</v>
      </c>
      <c r="E13740" t="s">
        <v>15</v>
      </c>
      <c r="F13740" t="s">
        <v>118</v>
      </c>
      <c r="G13740" t="s">
        <v>766</v>
      </c>
      <c r="H13740" s="1">
        <v>2018</v>
      </c>
      <c r="I13740" s="2">
        <v>3620</v>
      </c>
      <c r="J13740" s="3">
        <v>9900</v>
      </c>
      <c r="K13740">
        <f>Table1[[#This Row],[Total Revenue + Open]]/Table1[[#This Row],[Qty]]</f>
        <v>2.7348066298342539</v>
      </c>
      <c r="L13740">
        <f>Table1[[#This Row],[Total Revenue + Open]]/Table1[[#This Row],[Qty]]</f>
        <v>2.7348066298342539</v>
      </c>
    </row>
    <row r="13741" spans="1:12" hidden="1">
      <c r="A13741" t="s">
        <v>710</v>
      </c>
      <c r="B13741" t="s">
        <v>490</v>
      </c>
      <c r="C13741" t="s">
        <v>491</v>
      </c>
      <c r="D13741" t="s">
        <v>765</v>
      </c>
      <c r="E13741" t="s">
        <v>15</v>
      </c>
      <c r="F13741" t="s">
        <v>118</v>
      </c>
      <c r="G13741" t="s">
        <v>767</v>
      </c>
      <c r="H13741" s="1">
        <v>2018</v>
      </c>
      <c r="I13741" s="2">
        <v>5025</v>
      </c>
      <c r="J13741" s="3">
        <v>13750</v>
      </c>
      <c r="K13741">
        <f>Table1[[#This Row],[Total Revenue + Open]]/Table1[[#This Row],[Qty]]</f>
        <v>2.7363184079601992</v>
      </c>
      <c r="L13741">
        <f>Table1[[#This Row],[Total Revenue + Open]]/Table1[[#This Row],[Qty]]</f>
        <v>2.7363184079601992</v>
      </c>
    </row>
    <row r="13742" spans="1:12" hidden="1">
      <c r="A13742" t="s">
        <v>710</v>
      </c>
      <c r="B13742" t="s">
        <v>490</v>
      </c>
      <c r="C13742" t="s">
        <v>491</v>
      </c>
      <c r="D13742" t="s">
        <v>765</v>
      </c>
      <c r="E13742" t="s">
        <v>15</v>
      </c>
      <c r="F13742" t="s">
        <v>118</v>
      </c>
      <c r="G13742" t="s">
        <v>767</v>
      </c>
      <c r="H13742" s="1">
        <v>2019</v>
      </c>
      <c r="I13742" s="2">
        <v>3015</v>
      </c>
      <c r="J13742" s="3">
        <v>8250</v>
      </c>
      <c r="K13742">
        <f>Table1[[#This Row],[Total Revenue + Open]]/Table1[[#This Row],[Qty]]</f>
        <v>2.7363184079601992</v>
      </c>
      <c r="L13742">
        <f>Table1[[#This Row],[Total Revenue + Open]]/Table1[[#This Row],[Qty]]</f>
        <v>2.7363184079601992</v>
      </c>
    </row>
    <row r="13743" spans="1:12" hidden="1">
      <c r="A13743" t="s">
        <v>710</v>
      </c>
      <c r="B13743" t="s">
        <v>490</v>
      </c>
      <c r="C13743" t="s">
        <v>491</v>
      </c>
      <c r="D13743" t="s">
        <v>765</v>
      </c>
      <c r="E13743" t="s">
        <v>15</v>
      </c>
      <c r="F13743" t="s">
        <v>118</v>
      </c>
      <c r="G13743" t="s">
        <v>767</v>
      </c>
      <c r="H13743" s="1">
        <v>2019</v>
      </c>
      <c r="I13743" s="2">
        <v>5025</v>
      </c>
      <c r="J13743" s="3">
        <v>13750</v>
      </c>
      <c r="K13743">
        <f>Table1[[#This Row],[Total Revenue + Open]]/Table1[[#This Row],[Qty]]</f>
        <v>2.7363184079601992</v>
      </c>
      <c r="L13743">
        <f>Table1[[#This Row],[Total Revenue + Open]]/Table1[[#This Row],[Qty]]</f>
        <v>2.7363184079601992</v>
      </c>
    </row>
    <row r="13744" spans="1:12" hidden="1">
      <c r="A13744" t="s">
        <v>710</v>
      </c>
      <c r="B13744" t="s">
        <v>490</v>
      </c>
      <c r="C13744" t="s">
        <v>491</v>
      </c>
      <c r="D13744" t="s">
        <v>765</v>
      </c>
      <c r="E13744" t="s">
        <v>15</v>
      </c>
      <c r="F13744" t="s">
        <v>118</v>
      </c>
      <c r="G13744" t="s">
        <v>767</v>
      </c>
      <c r="H13744" s="1">
        <v>2019</v>
      </c>
      <c r="I13744" s="2">
        <v>3520</v>
      </c>
      <c r="J13744" s="3">
        <v>9625</v>
      </c>
      <c r="K13744">
        <f>Table1[[#This Row],[Total Revenue + Open]]/Table1[[#This Row],[Qty]]</f>
        <v>2.734375</v>
      </c>
      <c r="L13744">
        <f>Table1[[#This Row],[Total Revenue + Open]]/Table1[[#This Row],[Qty]]</f>
        <v>2.734375</v>
      </c>
    </row>
    <row r="13745" spans="1:12" hidden="1">
      <c r="A13745" t="s">
        <v>710</v>
      </c>
      <c r="B13745" t="s">
        <v>490</v>
      </c>
      <c r="C13745" t="s">
        <v>491</v>
      </c>
      <c r="D13745" t="s">
        <v>765</v>
      </c>
      <c r="E13745" t="s">
        <v>15</v>
      </c>
      <c r="F13745" t="s">
        <v>118</v>
      </c>
      <c r="G13745" t="s">
        <v>767</v>
      </c>
      <c r="H13745" s="1">
        <v>2019</v>
      </c>
      <c r="I13745" s="2">
        <v>3520</v>
      </c>
      <c r="J13745" s="3">
        <v>9625</v>
      </c>
      <c r="K13745">
        <f>Table1[[#This Row],[Total Revenue + Open]]/Table1[[#This Row],[Qty]]</f>
        <v>2.734375</v>
      </c>
      <c r="L13745">
        <f>Table1[[#This Row],[Total Revenue + Open]]/Table1[[#This Row],[Qty]]</f>
        <v>2.734375</v>
      </c>
    </row>
    <row r="13746" spans="1:12" hidden="1">
      <c r="A13746" t="s">
        <v>710</v>
      </c>
      <c r="B13746" t="s">
        <v>490</v>
      </c>
      <c r="C13746" t="s">
        <v>491</v>
      </c>
      <c r="D13746" t="s">
        <v>765</v>
      </c>
      <c r="E13746" t="s">
        <v>15</v>
      </c>
      <c r="F13746" t="s">
        <v>118</v>
      </c>
      <c r="G13746" t="s">
        <v>767</v>
      </c>
      <c r="H13746" s="1">
        <v>2021</v>
      </c>
      <c r="I13746" s="2">
        <v>1005</v>
      </c>
      <c r="J13746" s="3">
        <v>2770</v>
      </c>
      <c r="K13746">
        <f>Table1[[#This Row],[Total Revenue + Open]]/Table1[[#This Row],[Qty]]</f>
        <v>2.7562189054726369</v>
      </c>
      <c r="L13746">
        <f>Table1[[#This Row],[Total Revenue + Open]]/Table1[[#This Row],[Qty]]</f>
        <v>2.7562189054726369</v>
      </c>
    </row>
    <row r="13747" spans="1:12" hidden="1">
      <c r="A13747" t="s">
        <v>710</v>
      </c>
      <c r="B13747" t="s">
        <v>490</v>
      </c>
      <c r="C13747" t="s">
        <v>491</v>
      </c>
      <c r="D13747" t="s">
        <v>765</v>
      </c>
      <c r="E13747" t="s">
        <v>15</v>
      </c>
      <c r="F13747" t="s">
        <v>118</v>
      </c>
      <c r="G13747" t="s">
        <v>767</v>
      </c>
      <c r="H13747" s="1">
        <v>2022</v>
      </c>
      <c r="I13747" s="2">
        <v>2010</v>
      </c>
      <c r="J13747" s="3">
        <v>5540</v>
      </c>
      <c r="K13747">
        <f>Table1[[#This Row],[Total Revenue + Open]]/Table1[[#This Row],[Qty]]</f>
        <v>2.7562189054726369</v>
      </c>
      <c r="L13747">
        <f>Table1[[#This Row],[Total Revenue + Open]]/Table1[[#This Row],[Qty]]</f>
        <v>2.7562189054726369</v>
      </c>
    </row>
    <row r="13748" spans="1:12" hidden="1">
      <c r="A13748" t="s">
        <v>710</v>
      </c>
      <c r="B13748" t="s">
        <v>490</v>
      </c>
      <c r="C13748" t="s">
        <v>491</v>
      </c>
      <c r="D13748" t="s">
        <v>765</v>
      </c>
      <c r="E13748" t="s">
        <v>15</v>
      </c>
      <c r="F13748" t="s">
        <v>118</v>
      </c>
      <c r="G13748" t="s">
        <v>768</v>
      </c>
      <c r="H13748" s="1">
        <v>2017</v>
      </c>
      <c r="I13748" s="2">
        <v>8040</v>
      </c>
      <c r="J13748" s="3">
        <v>22000</v>
      </c>
      <c r="K13748">
        <f>Table1[[#This Row],[Total Revenue + Open]]/Table1[[#This Row],[Qty]]</f>
        <v>2.7363184079601992</v>
      </c>
      <c r="L13748">
        <f>Table1[[#This Row],[Total Revenue + Open]]/Table1[[#This Row],[Qty]]</f>
        <v>2.7363184079601992</v>
      </c>
    </row>
    <row r="13749" spans="1:12" hidden="1">
      <c r="A13749" t="s">
        <v>710</v>
      </c>
      <c r="B13749" t="s">
        <v>490</v>
      </c>
      <c r="C13749" t="s">
        <v>491</v>
      </c>
      <c r="D13749" t="s">
        <v>765</v>
      </c>
      <c r="E13749" t="s">
        <v>15</v>
      </c>
      <c r="F13749" t="s">
        <v>118</v>
      </c>
      <c r="G13749" t="s">
        <v>768</v>
      </c>
      <c r="H13749" s="1">
        <v>2017</v>
      </c>
      <c r="I13749" s="2">
        <v>5025</v>
      </c>
      <c r="J13749" s="3">
        <v>13750</v>
      </c>
      <c r="K13749">
        <f>Table1[[#This Row],[Total Revenue + Open]]/Table1[[#This Row],[Qty]]</f>
        <v>2.7363184079601992</v>
      </c>
      <c r="L13749">
        <f>Table1[[#This Row],[Total Revenue + Open]]/Table1[[#This Row],[Qty]]</f>
        <v>2.7363184079601992</v>
      </c>
    </row>
    <row r="13750" spans="1:12" hidden="1">
      <c r="A13750" t="s">
        <v>710</v>
      </c>
      <c r="B13750" t="s">
        <v>490</v>
      </c>
      <c r="C13750" t="s">
        <v>491</v>
      </c>
      <c r="D13750" t="s">
        <v>765</v>
      </c>
      <c r="E13750" t="s">
        <v>15</v>
      </c>
      <c r="F13750" t="s">
        <v>118</v>
      </c>
      <c r="G13750" t="s">
        <v>768</v>
      </c>
      <c r="H13750" s="1">
        <v>2017</v>
      </c>
      <c r="I13750" s="2">
        <v>5025</v>
      </c>
      <c r="J13750" s="3">
        <v>13750</v>
      </c>
      <c r="K13750">
        <f>Table1[[#This Row],[Total Revenue + Open]]/Table1[[#This Row],[Qty]]</f>
        <v>2.7363184079601992</v>
      </c>
      <c r="L13750">
        <f>Table1[[#This Row],[Total Revenue + Open]]/Table1[[#This Row],[Qty]]</f>
        <v>2.7363184079601992</v>
      </c>
    </row>
    <row r="13751" spans="1:12" hidden="1">
      <c r="A13751" t="s">
        <v>710</v>
      </c>
      <c r="B13751" t="s">
        <v>490</v>
      </c>
      <c r="C13751" t="s">
        <v>491</v>
      </c>
      <c r="D13751" t="s">
        <v>765</v>
      </c>
      <c r="E13751" t="s">
        <v>15</v>
      </c>
      <c r="F13751" t="s">
        <v>118</v>
      </c>
      <c r="G13751" t="s">
        <v>768</v>
      </c>
      <c r="H13751" s="1">
        <v>2017</v>
      </c>
      <c r="I13751" s="2">
        <v>9550</v>
      </c>
      <c r="J13751" s="3">
        <v>26125</v>
      </c>
      <c r="K13751">
        <f>Table1[[#This Row],[Total Revenue + Open]]/Table1[[#This Row],[Qty]]</f>
        <v>2.7356020942408379</v>
      </c>
      <c r="L13751">
        <f>Table1[[#This Row],[Total Revenue + Open]]/Table1[[#This Row],[Qty]]</f>
        <v>2.7356020942408379</v>
      </c>
    </row>
    <row r="13752" spans="1:12" hidden="1">
      <c r="A13752" t="s">
        <v>710</v>
      </c>
      <c r="B13752" t="s">
        <v>490</v>
      </c>
      <c r="C13752" t="s">
        <v>491</v>
      </c>
      <c r="D13752" t="s">
        <v>765</v>
      </c>
      <c r="E13752" t="s">
        <v>15</v>
      </c>
      <c r="F13752" t="s">
        <v>118</v>
      </c>
      <c r="G13752" t="s">
        <v>768</v>
      </c>
      <c r="H13752" s="1">
        <v>2018</v>
      </c>
      <c r="I13752" s="2">
        <v>5730</v>
      </c>
      <c r="J13752" s="3">
        <v>15675</v>
      </c>
      <c r="K13752">
        <f>Table1[[#This Row],[Total Revenue + Open]]/Table1[[#This Row],[Qty]]</f>
        <v>2.7356020942408379</v>
      </c>
      <c r="L13752">
        <f>Table1[[#This Row],[Total Revenue + Open]]/Table1[[#This Row],[Qty]]</f>
        <v>2.7356020942408379</v>
      </c>
    </row>
    <row r="13753" spans="1:12" hidden="1">
      <c r="A13753" t="s">
        <v>710</v>
      </c>
      <c r="B13753" t="s">
        <v>490</v>
      </c>
      <c r="C13753" t="s">
        <v>491</v>
      </c>
      <c r="D13753" t="s">
        <v>765</v>
      </c>
      <c r="E13753" t="s">
        <v>15</v>
      </c>
      <c r="F13753" t="s">
        <v>118</v>
      </c>
      <c r="G13753" t="s">
        <v>769</v>
      </c>
      <c r="H13753" s="1">
        <v>2020</v>
      </c>
      <c r="I13753" s="2">
        <v>13570</v>
      </c>
      <c r="J13753" s="3">
        <v>37395</v>
      </c>
      <c r="K13753">
        <f>Table1[[#This Row],[Total Revenue + Open]]/Table1[[#This Row],[Qty]]</f>
        <v>2.7557111274871038</v>
      </c>
      <c r="L13753">
        <f>Table1[[#This Row],[Total Revenue + Open]]/Table1[[#This Row],[Qty]]</f>
        <v>2.7557111274871038</v>
      </c>
    </row>
    <row r="13754" spans="1:12" hidden="1">
      <c r="A13754" t="s">
        <v>710</v>
      </c>
      <c r="B13754" t="s">
        <v>490</v>
      </c>
      <c r="C13754" t="s">
        <v>491</v>
      </c>
      <c r="D13754" t="s">
        <v>765</v>
      </c>
      <c r="E13754" t="s">
        <v>15</v>
      </c>
      <c r="F13754" t="s">
        <v>118</v>
      </c>
      <c r="G13754" t="s">
        <v>769</v>
      </c>
      <c r="H13754" s="1">
        <v>2021</v>
      </c>
      <c r="I13754" s="2">
        <v>4775</v>
      </c>
      <c r="J13754" s="3">
        <v>13157.5</v>
      </c>
      <c r="K13754">
        <f>Table1[[#This Row],[Total Revenue + Open]]/Table1[[#This Row],[Qty]]</f>
        <v>2.755497382198953</v>
      </c>
      <c r="L13754">
        <f>Table1[[#This Row],[Total Revenue + Open]]/Table1[[#This Row],[Qty]]</f>
        <v>2.755497382198953</v>
      </c>
    </row>
    <row r="13755" spans="1:12" hidden="1">
      <c r="A13755" t="s">
        <v>710</v>
      </c>
      <c r="B13755" t="s">
        <v>490</v>
      </c>
      <c r="C13755" t="s">
        <v>491</v>
      </c>
      <c r="D13755" t="s">
        <v>765</v>
      </c>
      <c r="E13755" t="s">
        <v>15</v>
      </c>
      <c r="F13755" t="s">
        <v>118</v>
      </c>
      <c r="G13755" t="s">
        <v>769</v>
      </c>
      <c r="H13755" s="1">
        <v>2021</v>
      </c>
      <c r="I13755" s="2">
        <v>3015</v>
      </c>
      <c r="J13755" s="3">
        <v>8310</v>
      </c>
      <c r="K13755">
        <f>Table1[[#This Row],[Total Revenue + Open]]/Table1[[#This Row],[Qty]]</f>
        <v>2.7562189054726369</v>
      </c>
      <c r="L13755">
        <f>Table1[[#This Row],[Total Revenue + Open]]/Table1[[#This Row],[Qty]]</f>
        <v>2.7562189054726369</v>
      </c>
    </row>
    <row r="13756" spans="1:12" hidden="1">
      <c r="A13756" t="s">
        <v>710</v>
      </c>
      <c r="B13756" t="s">
        <v>490</v>
      </c>
      <c r="C13756" t="s">
        <v>491</v>
      </c>
      <c r="D13756" t="s">
        <v>765</v>
      </c>
      <c r="E13756" t="s">
        <v>15</v>
      </c>
      <c r="F13756" t="s">
        <v>118</v>
      </c>
      <c r="G13756" t="s">
        <v>769</v>
      </c>
      <c r="H13756" s="1">
        <v>2021</v>
      </c>
      <c r="I13756" s="2">
        <v>900</v>
      </c>
      <c r="J13756" s="3">
        <v>2493</v>
      </c>
      <c r="K13756">
        <f>Table1[[#This Row],[Total Revenue + Open]]/Table1[[#This Row],[Qty]]</f>
        <v>2.77</v>
      </c>
      <c r="L13756">
        <f>Table1[[#This Row],[Total Revenue + Open]]/Table1[[#This Row],[Qty]]</f>
        <v>2.77</v>
      </c>
    </row>
    <row r="13757" spans="1:12" hidden="1">
      <c r="A13757" t="s">
        <v>710</v>
      </c>
      <c r="B13757" t="s">
        <v>490</v>
      </c>
      <c r="C13757" t="s">
        <v>491</v>
      </c>
      <c r="D13757" t="s">
        <v>765</v>
      </c>
      <c r="E13757" t="s">
        <v>15</v>
      </c>
      <c r="F13757" t="s">
        <v>118</v>
      </c>
      <c r="G13757" t="s">
        <v>769</v>
      </c>
      <c r="H13757" s="1">
        <v>2021</v>
      </c>
      <c r="I13757" s="2">
        <v>600</v>
      </c>
      <c r="J13757" s="3">
        <v>1662</v>
      </c>
      <c r="K13757">
        <f>Table1[[#This Row],[Total Revenue + Open]]/Table1[[#This Row],[Qty]]</f>
        <v>2.77</v>
      </c>
      <c r="L13757">
        <f>Table1[[#This Row],[Total Revenue + Open]]/Table1[[#This Row],[Qty]]</f>
        <v>2.77</v>
      </c>
    </row>
    <row r="13758" spans="1:12" hidden="1">
      <c r="A13758" t="s">
        <v>710</v>
      </c>
      <c r="B13758" t="s">
        <v>490</v>
      </c>
      <c r="C13758" t="s">
        <v>491</v>
      </c>
      <c r="D13758" t="s">
        <v>765</v>
      </c>
      <c r="E13758" t="s">
        <v>15</v>
      </c>
      <c r="F13758" t="s">
        <v>118</v>
      </c>
      <c r="G13758" t="s">
        <v>769</v>
      </c>
      <c r="H13758" s="1">
        <v>2021</v>
      </c>
      <c r="I13758" s="2">
        <v>600</v>
      </c>
      <c r="J13758" s="3">
        <v>1662</v>
      </c>
      <c r="K13758">
        <f>Table1[[#This Row],[Total Revenue + Open]]/Table1[[#This Row],[Qty]]</f>
        <v>2.77</v>
      </c>
      <c r="L13758">
        <f>Table1[[#This Row],[Total Revenue + Open]]/Table1[[#This Row],[Qty]]</f>
        <v>2.77</v>
      </c>
    </row>
    <row r="13759" spans="1:12" hidden="1">
      <c r="A13759" t="s">
        <v>710</v>
      </c>
      <c r="B13759" t="s">
        <v>490</v>
      </c>
      <c r="C13759" t="s">
        <v>491</v>
      </c>
      <c r="D13759" t="s">
        <v>765</v>
      </c>
      <c r="E13759" t="s">
        <v>15</v>
      </c>
      <c r="F13759" t="s">
        <v>118</v>
      </c>
      <c r="G13759" t="s">
        <v>769</v>
      </c>
      <c r="H13759" s="1">
        <v>2021</v>
      </c>
      <c r="I13759" s="2">
        <v>4020</v>
      </c>
      <c r="J13759" s="3">
        <v>11080</v>
      </c>
      <c r="K13759">
        <f>Table1[[#This Row],[Total Revenue + Open]]/Table1[[#This Row],[Qty]]</f>
        <v>2.7562189054726369</v>
      </c>
      <c r="L13759">
        <f>Table1[[#This Row],[Total Revenue + Open]]/Table1[[#This Row],[Qty]]</f>
        <v>2.7562189054726369</v>
      </c>
    </row>
    <row r="13760" spans="1:12" hidden="1">
      <c r="A13760" t="s">
        <v>710</v>
      </c>
      <c r="B13760" t="s">
        <v>490</v>
      </c>
      <c r="C13760" t="s">
        <v>491</v>
      </c>
      <c r="D13760" t="s">
        <v>765</v>
      </c>
      <c r="E13760" t="s">
        <v>15</v>
      </c>
      <c r="F13760" t="s">
        <v>118</v>
      </c>
      <c r="G13760" t="s">
        <v>769</v>
      </c>
      <c r="H13760" s="1">
        <v>2021</v>
      </c>
      <c r="I13760" s="2">
        <v>1210</v>
      </c>
      <c r="J13760" s="3">
        <v>3324</v>
      </c>
      <c r="K13760">
        <f>Table1[[#This Row],[Total Revenue + Open]]/Table1[[#This Row],[Qty]]</f>
        <v>2.747107438016529</v>
      </c>
      <c r="L13760">
        <f>Table1[[#This Row],[Total Revenue + Open]]/Table1[[#This Row],[Qty]]</f>
        <v>2.747107438016529</v>
      </c>
    </row>
    <row r="13761" spans="1:12" hidden="1">
      <c r="A13761" t="s">
        <v>710</v>
      </c>
      <c r="B13761" t="s">
        <v>490</v>
      </c>
      <c r="C13761" t="s">
        <v>491</v>
      </c>
      <c r="D13761" t="s">
        <v>765</v>
      </c>
      <c r="E13761" t="s">
        <v>15</v>
      </c>
      <c r="F13761" t="s">
        <v>118</v>
      </c>
      <c r="G13761" t="s">
        <v>769</v>
      </c>
      <c r="H13761" s="1">
        <v>2021</v>
      </c>
      <c r="I13761" s="2">
        <v>2240</v>
      </c>
      <c r="J13761" s="3">
        <v>6163.25</v>
      </c>
      <c r="K13761">
        <f>Table1[[#This Row],[Total Revenue + Open]]/Table1[[#This Row],[Qty]]</f>
        <v>2.7514508928571431</v>
      </c>
      <c r="L13761">
        <f>Table1[[#This Row],[Total Revenue + Open]]/Table1[[#This Row],[Qty]]</f>
        <v>2.7514508928571431</v>
      </c>
    </row>
    <row r="13762" spans="1:12" hidden="1">
      <c r="A13762" t="s">
        <v>710</v>
      </c>
      <c r="B13762" t="s">
        <v>490</v>
      </c>
      <c r="C13762" t="s">
        <v>491</v>
      </c>
      <c r="D13762" t="s">
        <v>765</v>
      </c>
      <c r="E13762" t="s">
        <v>15</v>
      </c>
      <c r="F13762" t="s">
        <v>118</v>
      </c>
      <c r="G13762" t="s">
        <v>769</v>
      </c>
      <c r="H13762" s="1">
        <v>2022</v>
      </c>
      <c r="I13762" s="2">
        <v>8545</v>
      </c>
      <c r="J13762" s="3">
        <v>23545</v>
      </c>
      <c r="K13762">
        <f>Table1[[#This Row],[Total Revenue + Open]]/Table1[[#This Row],[Qty]]</f>
        <v>2.7554125219426564</v>
      </c>
      <c r="L13762">
        <f>Table1[[#This Row],[Total Revenue + Open]]/Table1[[#This Row],[Qty]]</f>
        <v>2.7554125219426564</v>
      </c>
    </row>
    <row r="13763" spans="1:12" hidden="1">
      <c r="A13763" t="s">
        <v>710</v>
      </c>
      <c r="B13763" t="s">
        <v>490</v>
      </c>
      <c r="C13763" t="s">
        <v>491</v>
      </c>
      <c r="D13763" t="s">
        <v>765</v>
      </c>
      <c r="E13763" t="s">
        <v>15</v>
      </c>
      <c r="F13763" t="s">
        <v>118</v>
      </c>
      <c r="G13763" t="s">
        <v>769</v>
      </c>
      <c r="H13763" s="1">
        <v>2022</v>
      </c>
      <c r="I13763" s="2">
        <v>6485</v>
      </c>
      <c r="J13763" s="3">
        <v>17866.5</v>
      </c>
      <c r="K13763">
        <f>Table1[[#This Row],[Total Revenue + Open]]/Table1[[#This Row],[Qty]]</f>
        <v>2.7550501156515033</v>
      </c>
      <c r="L13763">
        <f>Table1[[#This Row],[Total Revenue + Open]]/Table1[[#This Row],[Qty]]</f>
        <v>2.7550501156515033</v>
      </c>
    </row>
    <row r="13764" spans="1:12" hidden="1">
      <c r="A13764" t="s">
        <v>710</v>
      </c>
      <c r="B13764" t="s">
        <v>490</v>
      </c>
      <c r="C13764" t="s">
        <v>491</v>
      </c>
      <c r="D13764" t="s">
        <v>765</v>
      </c>
      <c r="E13764" t="s">
        <v>15</v>
      </c>
      <c r="F13764" t="s">
        <v>118</v>
      </c>
      <c r="G13764" t="s">
        <v>769</v>
      </c>
      <c r="H13764" s="1">
        <v>2022</v>
      </c>
      <c r="I13764" s="2">
        <v>2665</v>
      </c>
      <c r="J13764" s="3">
        <v>7565.75</v>
      </c>
      <c r="K13764">
        <f>Table1[[#This Row],[Total Revenue + Open]]/Table1[[#This Row],[Qty]]</f>
        <v>2.8389305816135084</v>
      </c>
      <c r="L13764">
        <f>Table1[[#This Row],[Total Revenue + Open]]/Table1[[#This Row],[Qty]]</f>
        <v>2.8389305816135084</v>
      </c>
    </row>
    <row r="13765" spans="1:12" hidden="1">
      <c r="A13765" t="s">
        <v>710</v>
      </c>
      <c r="B13765" t="s">
        <v>490</v>
      </c>
      <c r="C13765" t="s">
        <v>491</v>
      </c>
      <c r="D13765" t="s">
        <v>765</v>
      </c>
      <c r="E13765" t="s">
        <v>15</v>
      </c>
      <c r="F13765" t="s">
        <v>216</v>
      </c>
      <c r="G13765" t="s">
        <v>524</v>
      </c>
      <c r="H13765" s="1">
        <v>2022</v>
      </c>
      <c r="I13765" s="2">
        <v>1110</v>
      </c>
      <c r="J13765" s="3">
        <v>2365</v>
      </c>
      <c r="K13765">
        <f>Table1[[#This Row],[Total Revenue + Open]]/Table1[[#This Row],[Qty]]</f>
        <v>2.1306306306306309</v>
      </c>
      <c r="L13765">
        <f>Table1[[#This Row],[Total Revenue + Open]]/Table1[[#This Row],[Qty]]</f>
        <v>2.1306306306306309</v>
      </c>
    </row>
    <row r="13766" spans="1:12" hidden="1">
      <c r="A13766" t="s">
        <v>710</v>
      </c>
      <c r="B13766" t="s">
        <v>490</v>
      </c>
      <c r="C13766" t="s">
        <v>491</v>
      </c>
      <c r="D13766" t="s">
        <v>765</v>
      </c>
      <c r="E13766" t="s">
        <v>15</v>
      </c>
      <c r="F13766" t="s">
        <v>216</v>
      </c>
      <c r="G13766" t="s">
        <v>524</v>
      </c>
      <c r="H13766" s="1">
        <v>2022</v>
      </c>
      <c r="I13766" s="2">
        <v>3520</v>
      </c>
      <c r="J13766" s="3">
        <v>7525</v>
      </c>
      <c r="K13766">
        <f>Table1[[#This Row],[Total Revenue + Open]]/Table1[[#This Row],[Qty]]</f>
        <v>2.1377840909090908</v>
      </c>
      <c r="L13766">
        <f>Table1[[#This Row],[Total Revenue + Open]]/Table1[[#This Row],[Qty]]</f>
        <v>2.1377840909090908</v>
      </c>
    </row>
    <row r="13767" spans="1:12" hidden="1">
      <c r="A13767" t="s">
        <v>710</v>
      </c>
      <c r="B13767" t="s">
        <v>490</v>
      </c>
      <c r="C13767" t="s">
        <v>491</v>
      </c>
      <c r="D13767" t="s">
        <v>765</v>
      </c>
      <c r="E13767" t="s">
        <v>15</v>
      </c>
      <c r="F13767" t="s">
        <v>216</v>
      </c>
      <c r="G13767" t="s">
        <v>524</v>
      </c>
      <c r="H13767" s="1">
        <v>2022</v>
      </c>
      <c r="I13767" s="2">
        <v>2515</v>
      </c>
      <c r="J13767" s="3">
        <v>5375</v>
      </c>
      <c r="K13767">
        <f>Table1[[#This Row],[Total Revenue + Open]]/Table1[[#This Row],[Qty]]</f>
        <v>2.1371769383697812</v>
      </c>
      <c r="L13767">
        <f>Table1[[#This Row],[Total Revenue + Open]]/Table1[[#This Row],[Qty]]</f>
        <v>2.1371769383697812</v>
      </c>
    </row>
    <row r="13768" spans="1:12" hidden="1">
      <c r="A13768" t="s">
        <v>710</v>
      </c>
      <c r="B13768" t="s">
        <v>490</v>
      </c>
      <c r="C13768" t="s">
        <v>491</v>
      </c>
      <c r="D13768" t="s">
        <v>765</v>
      </c>
      <c r="E13768" t="s">
        <v>15</v>
      </c>
      <c r="F13768" t="s">
        <v>216</v>
      </c>
      <c r="G13768" t="s">
        <v>525</v>
      </c>
      <c r="H13768" s="1">
        <v>2022</v>
      </c>
      <c r="I13768" s="2">
        <v>1110</v>
      </c>
      <c r="J13768" s="3">
        <v>2365</v>
      </c>
      <c r="K13768">
        <f>Table1[[#This Row],[Total Revenue + Open]]/Table1[[#This Row],[Qty]]</f>
        <v>2.1306306306306309</v>
      </c>
      <c r="L13768">
        <f>Table1[[#This Row],[Total Revenue + Open]]/Table1[[#This Row],[Qty]]</f>
        <v>2.1306306306306309</v>
      </c>
    </row>
    <row r="13769" spans="1:12" hidden="1">
      <c r="A13769" t="s">
        <v>710</v>
      </c>
      <c r="B13769" t="s">
        <v>490</v>
      </c>
      <c r="C13769" t="s">
        <v>491</v>
      </c>
      <c r="D13769" t="s">
        <v>765</v>
      </c>
      <c r="E13769" t="s">
        <v>15</v>
      </c>
      <c r="F13769" t="s">
        <v>216</v>
      </c>
      <c r="G13769" t="s">
        <v>525</v>
      </c>
      <c r="H13769" s="1">
        <v>2022</v>
      </c>
      <c r="I13769" s="2">
        <v>3520</v>
      </c>
      <c r="J13769" s="3">
        <v>7525</v>
      </c>
      <c r="K13769">
        <f>Table1[[#This Row],[Total Revenue + Open]]/Table1[[#This Row],[Qty]]</f>
        <v>2.1377840909090908</v>
      </c>
      <c r="L13769">
        <f>Table1[[#This Row],[Total Revenue + Open]]/Table1[[#This Row],[Qty]]</f>
        <v>2.1377840909090908</v>
      </c>
    </row>
    <row r="13770" spans="1:12" hidden="1">
      <c r="A13770" t="s">
        <v>710</v>
      </c>
      <c r="B13770" t="s">
        <v>490</v>
      </c>
      <c r="C13770" t="s">
        <v>491</v>
      </c>
      <c r="D13770" t="s">
        <v>765</v>
      </c>
      <c r="E13770" t="s">
        <v>15</v>
      </c>
      <c r="F13770" t="s">
        <v>216</v>
      </c>
      <c r="G13770" t="s">
        <v>525</v>
      </c>
      <c r="H13770" s="1">
        <v>2022</v>
      </c>
      <c r="I13770" s="2">
        <v>2515</v>
      </c>
      <c r="J13770" s="3">
        <v>5375</v>
      </c>
      <c r="K13770">
        <f>Table1[[#This Row],[Total Revenue + Open]]/Table1[[#This Row],[Qty]]</f>
        <v>2.1371769383697812</v>
      </c>
      <c r="L13770">
        <f>Table1[[#This Row],[Total Revenue + Open]]/Table1[[#This Row],[Qty]]</f>
        <v>2.1371769383697812</v>
      </c>
    </row>
    <row r="13771" spans="1:12" hidden="1">
      <c r="A13771" t="s">
        <v>710</v>
      </c>
      <c r="B13771" t="s">
        <v>490</v>
      </c>
      <c r="C13771" t="s">
        <v>491</v>
      </c>
      <c r="D13771" t="s">
        <v>770</v>
      </c>
      <c r="E13771" t="s">
        <v>15</v>
      </c>
      <c r="F13771" t="s">
        <v>214</v>
      </c>
      <c r="G13771" t="s">
        <v>470</v>
      </c>
      <c r="H13771" s="1">
        <v>2018</v>
      </c>
      <c r="I13771" s="2">
        <v>150</v>
      </c>
      <c r="J13771" s="3">
        <v>387</v>
      </c>
      <c r="K13771">
        <f>Table1[[#This Row],[Total Revenue + Open]]/Table1[[#This Row],[Qty]]</f>
        <v>2.58</v>
      </c>
      <c r="L13771">
        <f>Table1[[#This Row],[Total Revenue + Open]]/Table1[[#This Row],[Qty]]</f>
        <v>2.58</v>
      </c>
    </row>
    <row r="13772" spans="1:12" hidden="1">
      <c r="A13772" t="s">
        <v>710</v>
      </c>
      <c r="B13772" t="s">
        <v>490</v>
      </c>
      <c r="C13772" t="s">
        <v>491</v>
      </c>
      <c r="D13772" t="s">
        <v>770</v>
      </c>
      <c r="E13772" t="s">
        <v>15</v>
      </c>
      <c r="F13772" t="s">
        <v>214</v>
      </c>
      <c r="G13772" t="s">
        <v>470</v>
      </c>
      <c r="H13772" s="1">
        <v>2019</v>
      </c>
      <c r="I13772" s="2">
        <v>100</v>
      </c>
      <c r="J13772" s="3">
        <v>258</v>
      </c>
      <c r="K13772">
        <f>Table1[[#This Row],[Total Revenue + Open]]/Table1[[#This Row],[Qty]]</f>
        <v>2.58</v>
      </c>
      <c r="L13772">
        <f>Table1[[#This Row],[Total Revenue + Open]]/Table1[[#This Row],[Qty]]</f>
        <v>2.58</v>
      </c>
    </row>
    <row r="13773" spans="1:12" hidden="1">
      <c r="A13773" t="s">
        <v>710</v>
      </c>
      <c r="B13773" t="s">
        <v>490</v>
      </c>
      <c r="C13773" t="s">
        <v>491</v>
      </c>
      <c r="D13773" t="s">
        <v>771</v>
      </c>
      <c r="E13773" t="s">
        <v>15</v>
      </c>
      <c r="F13773" t="s">
        <v>16</v>
      </c>
      <c r="G13773" t="s">
        <v>381</v>
      </c>
      <c r="H13773" s="1">
        <v>2020</v>
      </c>
      <c r="I13773" s="2">
        <v>1005</v>
      </c>
      <c r="J13773" s="3">
        <v>2240</v>
      </c>
      <c r="K13773">
        <f>Table1[[#This Row],[Total Revenue + Open]]/Table1[[#This Row],[Qty]]</f>
        <v>2.2288557213930349</v>
      </c>
      <c r="L13773">
        <f>Table1[[#This Row],[Total Revenue + Open]]/Table1[[#This Row],[Qty]]</f>
        <v>2.2288557213930349</v>
      </c>
    </row>
    <row r="13774" spans="1:12" hidden="1">
      <c r="A13774" t="s">
        <v>710</v>
      </c>
      <c r="B13774" t="s">
        <v>490</v>
      </c>
      <c r="C13774" t="s">
        <v>491</v>
      </c>
      <c r="D13774" t="s">
        <v>771</v>
      </c>
      <c r="E13774" t="s">
        <v>15</v>
      </c>
      <c r="F13774" t="s">
        <v>16</v>
      </c>
      <c r="G13774" t="s">
        <v>381</v>
      </c>
      <c r="H13774" s="1">
        <v>2021</v>
      </c>
      <c r="I13774" s="2">
        <v>550</v>
      </c>
      <c r="J13774" s="3">
        <v>1232</v>
      </c>
      <c r="K13774">
        <f>Table1[[#This Row],[Total Revenue + Open]]/Table1[[#This Row],[Qty]]</f>
        <v>2.2400000000000002</v>
      </c>
      <c r="L13774">
        <f>Table1[[#This Row],[Total Revenue + Open]]/Table1[[#This Row],[Qty]]</f>
        <v>2.2400000000000002</v>
      </c>
    </row>
    <row r="13775" spans="1:12" hidden="1">
      <c r="A13775" t="s">
        <v>710</v>
      </c>
      <c r="B13775" t="s">
        <v>490</v>
      </c>
      <c r="C13775" t="s">
        <v>491</v>
      </c>
      <c r="D13775" t="s">
        <v>771</v>
      </c>
      <c r="E13775" t="s">
        <v>15</v>
      </c>
      <c r="F13775" t="s">
        <v>16</v>
      </c>
      <c r="G13775" t="s">
        <v>381</v>
      </c>
      <c r="H13775" s="1">
        <v>2021</v>
      </c>
      <c r="I13775" s="2">
        <v>3920</v>
      </c>
      <c r="J13775" s="3">
        <v>8736</v>
      </c>
      <c r="K13775">
        <f>Table1[[#This Row],[Total Revenue + Open]]/Table1[[#This Row],[Qty]]</f>
        <v>2.2285714285714286</v>
      </c>
      <c r="L13775">
        <f>Table1[[#This Row],[Total Revenue + Open]]/Table1[[#This Row],[Qty]]</f>
        <v>2.2285714285714286</v>
      </c>
    </row>
    <row r="13776" spans="1:12" hidden="1">
      <c r="A13776" t="s">
        <v>710</v>
      </c>
      <c r="B13776" t="s">
        <v>490</v>
      </c>
      <c r="C13776" t="s">
        <v>491</v>
      </c>
      <c r="D13776" t="s">
        <v>771</v>
      </c>
      <c r="E13776" t="s">
        <v>15</v>
      </c>
      <c r="F13776" t="s">
        <v>16</v>
      </c>
      <c r="G13776" t="s">
        <v>381</v>
      </c>
      <c r="H13776" s="1">
        <v>2021</v>
      </c>
      <c r="I13776" s="2">
        <v>1005</v>
      </c>
      <c r="J13776" s="3">
        <v>2240</v>
      </c>
      <c r="K13776">
        <f>Table1[[#This Row],[Total Revenue + Open]]/Table1[[#This Row],[Qty]]</f>
        <v>2.2288557213930349</v>
      </c>
      <c r="L13776">
        <f>Table1[[#This Row],[Total Revenue + Open]]/Table1[[#This Row],[Qty]]</f>
        <v>2.2288557213930349</v>
      </c>
    </row>
    <row r="13777" spans="1:12" hidden="1">
      <c r="A13777" t="s">
        <v>710</v>
      </c>
      <c r="B13777" t="s">
        <v>490</v>
      </c>
      <c r="C13777" t="s">
        <v>491</v>
      </c>
      <c r="D13777" t="s">
        <v>771</v>
      </c>
      <c r="E13777" t="s">
        <v>15</v>
      </c>
      <c r="F13777" t="s">
        <v>16</v>
      </c>
      <c r="G13777" t="s">
        <v>381</v>
      </c>
      <c r="H13777" s="1">
        <v>2021</v>
      </c>
      <c r="I13777" s="2">
        <v>3270</v>
      </c>
      <c r="J13777" s="3">
        <v>7280</v>
      </c>
      <c r="K13777">
        <f>Table1[[#This Row],[Total Revenue + Open]]/Table1[[#This Row],[Qty]]</f>
        <v>2.2262996941896023</v>
      </c>
      <c r="L13777">
        <f>Table1[[#This Row],[Total Revenue + Open]]/Table1[[#This Row],[Qty]]</f>
        <v>2.2262996941896023</v>
      </c>
    </row>
    <row r="13778" spans="1:12" hidden="1">
      <c r="A13778" t="s">
        <v>710</v>
      </c>
      <c r="B13778" t="s">
        <v>490</v>
      </c>
      <c r="C13778" t="s">
        <v>491</v>
      </c>
      <c r="D13778" t="s">
        <v>771</v>
      </c>
      <c r="E13778" t="s">
        <v>15</v>
      </c>
      <c r="F13778" t="s">
        <v>16</v>
      </c>
      <c r="G13778" t="s">
        <v>381</v>
      </c>
      <c r="H13778" s="1">
        <v>2022</v>
      </c>
      <c r="I13778" s="2">
        <v>3870</v>
      </c>
      <c r="J13778" s="3">
        <v>8624</v>
      </c>
      <c r="K13778">
        <f>Table1[[#This Row],[Total Revenue + Open]]/Table1[[#This Row],[Qty]]</f>
        <v>2.2284237726098191</v>
      </c>
      <c r="L13778">
        <f>Table1[[#This Row],[Total Revenue + Open]]/Table1[[#This Row],[Qty]]</f>
        <v>2.2284237726098191</v>
      </c>
    </row>
    <row r="13779" spans="1:12" hidden="1">
      <c r="A13779" t="s">
        <v>710</v>
      </c>
      <c r="B13779" t="s">
        <v>490</v>
      </c>
      <c r="C13779" t="s">
        <v>491</v>
      </c>
      <c r="D13779" t="s">
        <v>771</v>
      </c>
      <c r="E13779" t="s">
        <v>15</v>
      </c>
      <c r="F13779" t="s">
        <v>16</v>
      </c>
      <c r="G13779" t="s">
        <v>381</v>
      </c>
      <c r="H13779" s="1">
        <v>2022</v>
      </c>
      <c r="I13779" s="2">
        <v>1685</v>
      </c>
      <c r="J13779" s="3">
        <v>3752</v>
      </c>
      <c r="K13779">
        <f>Table1[[#This Row],[Total Revenue + Open]]/Table1[[#This Row],[Qty]]</f>
        <v>2.2267062314540058</v>
      </c>
      <c r="L13779">
        <f>Table1[[#This Row],[Total Revenue + Open]]/Table1[[#This Row],[Qty]]</f>
        <v>2.2267062314540058</v>
      </c>
    </row>
    <row r="13780" spans="1:12" hidden="1">
      <c r="A13780" t="s">
        <v>710</v>
      </c>
      <c r="B13780" t="s">
        <v>490</v>
      </c>
      <c r="C13780" t="s">
        <v>491</v>
      </c>
      <c r="D13780" t="s">
        <v>771</v>
      </c>
      <c r="E13780" t="s">
        <v>15</v>
      </c>
      <c r="F13780" t="s">
        <v>16</v>
      </c>
      <c r="G13780" t="s">
        <v>381</v>
      </c>
      <c r="H13780" s="1">
        <v>2022</v>
      </c>
      <c r="I13780" s="2">
        <v>550</v>
      </c>
      <c r="J13780" s="3">
        <v>1232</v>
      </c>
      <c r="K13780">
        <f>Table1[[#This Row],[Total Revenue + Open]]/Table1[[#This Row],[Qty]]</f>
        <v>2.2400000000000002</v>
      </c>
      <c r="L13780">
        <f>Table1[[#This Row],[Total Revenue + Open]]/Table1[[#This Row],[Qty]]</f>
        <v>2.2400000000000002</v>
      </c>
    </row>
    <row r="13781" spans="1:12" hidden="1">
      <c r="A13781" t="s">
        <v>710</v>
      </c>
      <c r="B13781" t="s">
        <v>490</v>
      </c>
      <c r="C13781" t="s">
        <v>491</v>
      </c>
      <c r="D13781" t="s">
        <v>771</v>
      </c>
      <c r="E13781" t="s">
        <v>15</v>
      </c>
      <c r="F13781" t="s">
        <v>16</v>
      </c>
      <c r="G13781" t="s">
        <v>381</v>
      </c>
      <c r="H13781" s="1">
        <v>2020</v>
      </c>
      <c r="I13781" s="2">
        <v>1410</v>
      </c>
      <c r="J13781" s="3">
        <v>3136</v>
      </c>
      <c r="K13781">
        <f>Table1[[#This Row],[Total Revenue + Open]]/Table1[[#This Row],[Qty]]</f>
        <v>2.2241134751773051</v>
      </c>
      <c r="L13781">
        <f>Table1[[#This Row],[Total Revenue + Open]]/Table1[[#This Row],[Qty]]</f>
        <v>2.2241134751773051</v>
      </c>
    </row>
    <row r="13782" spans="1:12" hidden="1">
      <c r="A13782" t="s">
        <v>710</v>
      </c>
      <c r="B13782" t="s">
        <v>490</v>
      </c>
      <c r="C13782" t="s">
        <v>491</v>
      </c>
      <c r="D13782" t="s">
        <v>771</v>
      </c>
      <c r="E13782" t="s">
        <v>15</v>
      </c>
      <c r="F13782" t="s">
        <v>16</v>
      </c>
      <c r="G13782" t="s">
        <v>381</v>
      </c>
      <c r="H13782" s="1">
        <v>2021</v>
      </c>
      <c r="I13782" s="2">
        <v>800</v>
      </c>
      <c r="J13782" s="3">
        <v>1792</v>
      </c>
      <c r="K13782">
        <f>Table1[[#This Row],[Total Revenue + Open]]/Table1[[#This Row],[Qty]]</f>
        <v>2.2400000000000002</v>
      </c>
      <c r="L13782">
        <f>Table1[[#This Row],[Total Revenue + Open]]/Table1[[#This Row],[Qty]]</f>
        <v>2.2400000000000002</v>
      </c>
    </row>
    <row r="13783" spans="1:12" hidden="1">
      <c r="A13783" t="s">
        <v>710</v>
      </c>
      <c r="B13783" t="s">
        <v>490</v>
      </c>
      <c r="C13783" t="s">
        <v>491</v>
      </c>
      <c r="D13783" t="s">
        <v>771</v>
      </c>
      <c r="E13783" t="s">
        <v>15</v>
      </c>
      <c r="F13783" t="s">
        <v>16</v>
      </c>
      <c r="G13783" t="s">
        <v>381</v>
      </c>
      <c r="H13783" s="1">
        <v>2021</v>
      </c>
      <c r="I13783" s="2">
        <v>1210</v>
      </c>
      <c r="J13783" s="3">
        <v>2688</v>
      </c>
      <c r="K13783">
        <f>Table1[[#This Row],[Total Revenue + Open]]/Table1[[#This Row],[Qty]]</f>
        <v>2.2214876033057851</v>
      </c>
      <c r="L13783">
        <f>Table1[[#This Row],[Total Revenue + Open]]/Table1[[#This Row],[Qty]]</f>
        <v>2.2214876033057851</v>
      </c>
    </row>
    <row r="13784" spans="1:12" hidden="1">
      <c r="A13784" t="s">
        <v>710</v>
      </c>
      <c r="B13784" t="s">
        <v>490</v>
      </c>
      <c r="C13784" t="s">
        <v>491</v>
      </c>
      <c r="D13784" t="s">
        <v>771</v>
      </c>
      <c r="E13784" t="s">
        <v>15</v>
      </c>
      <c r="F13784" t="s">
        <v>16</v>
      </c>
      <c r="G13784" t="s">
        <v>18</v>
      </c>
      <c r="H13784" s="1">
        <v>2020</v>
      </c>
      <c r="I13784" s="2">
        <v>1005</v>
      </c>
      <c r="J13784" s="3">
        <v>2240</v>
      </c>
      <c r="K13784">
        <f>Table1[[#This Row],[Total Revenue + Open]]/Table1[[#This Row],[Qty]]</f>
        <v>2.2288557213930349</v>
      </c>
      <c r="L13784">
        <f>Table1[[#This Row],[Total Revenue + Open]]/Table1[[#This Row],[Qty]]</f>
        <v>2.2288557213930349</v>
      </c>
    </row>
    <row r="13785" spans="1:12" hidden="1">
      <c r="A13785" t="s">
        <v>710</v>
      </c>
      <c r="B13785" t="s">
        <v>490</v>
      </c>
      <c r="C13785" t="s">
        <v>491</v>
      </c>
      <c r="D13785" t="s">
        <v>771</v>
      </c>
      <c r="E13785" t="s">
        <v>15</v>
      </c>
      <c r="F13785" t="s">
        <v>16</v>
      </c>
      <c r="G13785" t="s">
        <v>18</v>
      </c>
      <c r="H13785" s="1">
        <v>2021</v>
      </c>
      <c r="I13785" s="2">
        <v>550</v>
      </c>
      <c r="J13785" s="3">
        <v>1232</v>
      </c>
      <c r="K13785">
        <f>Table1[[#This Row],[Total Revenue + Open]]/Table1[[#This Row],[Qty]]</f>
        <v>2.2400000000000002</v>
      </c>
      <c r="L13785">
        <f>Table1[[#This Row],[Total Revenue + Open]]/Table1[[#This Row],[Qty]]</f>
        <v>2.2400000000000002</v>
      </c>
    </row>
    <row r="13786" spans="1:12" hidden="1">
      <c r="A13786" t="s">
        <v>710</v>
      </c>
      <c r="B13786" t="s">
        <v>490</v>
      </c>
      <c r="C13786" t="s">
        <v>491</v>
      </c>
      <c r="D13786" t="s">
        <v>771</v>
      </c>
      <c r="E13786" t="s">
        <v>15</v>
      </c>
      <c r="F13786" t="s">
        <v>16</v>
      </c>
      <c r="G13786" t="s">
        <v>18</v>
      </c>
      <c r="H13786" s="1">
        <v>2021</v>
      </c>
      <c r="I13786" s="2">
        <v>3920</v>
      </c>
      <c r="J13786" s="3">
        <v>8736</v>
      </c>
      <c r="K13786">
        <f>Table1[[#This Row],[Total Revenue + Open]]/Table1[[#This Row],[Qty]]</f>
        <v>2.2285714285714286</v>
      </c>
      <c r="L13786">
        <f>Table1[[#This Row],[Total Revenue + Open]]/Table1[[#This Row],[Qty]]</f>
        <v>2.2285714285714286</v>
      </c>
    </row>
    <row r="13787" spans="1:12" hidden="1">
      <c r="A13787" t="s">
        <v>710</v>
      </c>
      <c r="B13787" t="s">
        <v>490</v>
      </c>
      <c r="C13787" t="s">
        <v>491</v>
      </c>
      <c r="D13787" t="s">
        <v>771</v>
      </c>
      <c r="E13787" t="s">
        <v>15</v>
      </c>
      <c r="F13787" t="s">
        <v>16</v>
      </c>
      <c r="G13787" t="s">
        <v>18</v>
      </c>
      <c r="H13787" s="1">
        <v>2021</v>
      </c>
      <c r="I13787" s="2">
        <v>1005</v>
      </c>
      <c r="J13787" s="3">
        <v>2240</v>
      </c>
      <c r="K13787">
        <f>Table1[[#This Row],[Total Revenue + Open]]/Table1[[#This Row],[Qty]]</f>
        <v>2.2288557213930349</v>
      </c>
      <c r="L13787">
        <f>Table1[[#This Row],[Total Revenue + Open]]/Table1[[#This Row],[Qty]]</f>
        <v>2.2288557213930349</v>
      </c>
    </row>
    <row r="13788" spans="1:12" hidden="1">
      <c r="A13788" t="s">
        <v>710</v>
      </c>
      <c r="B13788" t="s">
        <v>490</v>
      </c>
      <c r="C13788" t="s">
        <v>491</v>
      </c>
      <c r="D13788" t="s">
        <v>771</v>
      </c>
      <c r="E13788" t="s">
        <v>15</v>
      </c>
      <c r="F13788" t="s">
        <v>16</v>
      </c>
      <c r="G13788" t="s">
        <v>18</v>
      </c>
      <c r="H13788" s="1">
        <v>2021</v>
      </c>
      <c r="I13788" s="2">
        <v>3270</v>
      </c>
      <c r="J13788" s="3">
        <v>7280</v>
      </c>
      <c r="K13788">
        <f>Table1[[#This Row],[Total Revenue + Open]]/Table1[[#This Row],[Qty]]</f>
        <v>2.2262996941896023</v>
      </c>
      <c r="L13788">
        <f>Table1[[#This Row],[Total Revenue + Open]]/Table1[[#This Row],[Qty]]</f>
        <v>2.2262996941896023</v>
      </c>
    </row>
    <row r="13789" spans="1:12" hidden="1">
      <c r="A13789" t="s">
        <v>710</v>
      </c>
      <c r="B13789" t="s">
        <v>490</v>
      </c>
      <c r="C13789" t="s">
        <v>491</v>
      </c>
      <c r="D13789" t="s">
        <v>771</v>
      </c>
      <c r="E13789" t="s">
        <v>15</v>
      </c>
      <c r="F13789" t="s">
        <v>16</v>
      </c>
      <c r="G13789" t="s">
        <v>18</v>
      </c>
      <c r="H13789" s="1">
        <v>2022</v>
      </c>
      <c r="I13789" s="2">
        <v>3870</v>
      </c>
      <c r="J13789" s="3">
        <v>8624</v>
      </c>
      <c r="K13789">
        <f>Table1[[#This Row],[Total Revenue + Open]]/Table1[[#This Row],[Qty]]</f>
        <v>2.2284237726098191</v>
      </c>
      <c r="L13789">
        <f>Table1[[#This Row],[Total Revenue + Open]]/Table1[[#This Row],[Qty]]</f>
        <v>2.2284237726098191</v>
      </c>
    </row>
    <row r="13790" spans="1:12" hidden="1">
      <c r="A13790" t="s">
        <v>710</v>
      </c>
      <c r="B13790" t="s">
        <v>490</v>
      </c>
      <c r="C13790" t="s">
        <v>491</v>
      </c>
      <c r="D13790" t="s">
        <v>771</v>
      </c>
      <c r="E13790" t="s">
        <v>15</v>
      </c>
      <c r="F13790" t="s">
        <v>16</v>
      </c>
      <c r="G13790" t="s">
        <v>18</v>
      </c>
      <c r="H13790" s="1">
        <v>2022</v>
      </c>
      <c r="I13790" s="2">
        <v>1685</v>
      </c>
      <c r="J13790" s="3">
        <v>3752</v>
      </c>
      <c r="K13790">
        <f>Table1[[#This Row],[Total Revenue + Open]]/Table1[[#This Row],[Qty]]</f>
        <v>2.2267062314540058</v>
      </c>
      <c r="L13790">
        <f>Table1[[#This Row],[Total Revenue + Open]]/Table1[[#This Row],[Qty]]</f>
        <v>2.2267062314540058</v>
      </c>
    </row>
    <row r="13791" spans="1:12" hidden="1">
      <c r="A13791" t="s">
        <v>710</v>
      </c>
      <c r="B13791" t="s">
        <v>490</v>
      </c>
      <c r="C13791" t="s">
        <v>491</v>
      </c>
      <c r="D13791" t="s">
        <v>771</v>
      </c>
      <c r="E13791" t="s">
        <v>15</v>
      </c>
      <c r="F13791" t="s">
        <v>16</v>
      </c>
      <c r="G13791" t="s">
        <v>18</v>
      </c>
      <c r="H13791" s="1">
        <v>2022</v>
      </c>
      <c r="I13791" s="2">
        <v>550</v>
      </c>
      <c r="J13791" s="3">
        <v>1232</v>
      </c>
      <c r="K13791">
        <f>Table1[[#This Row],[Total Revenue + Open]]/Table1[[#This Row],[Qty]]</f>
        <v>2.2400000000000002</v>
      </c>
      <c r="L13791">
        <f>Table1[[#This Row],[Total Revenue + Open]]/Table1[[#This Row],[Qty]]</f>
        <v>2.2400000000000002</v>
      </c>
    </row>
    <row r="13792" spans="1:12" hidden="1">
      <c r="A13792" t="s">
        <v>710</v>
      </c>
      <c r="B13792" t="s">
        <v>490</v>
      </c>
      <c r="C13792" t="s">
        <v>491</v>
      </c>
      <c r="D13792" t="s">
        <v>771</v>
      </c>
      <c r="E13792" t="s">
        <v>15</v>
      </c>
      <c r="F13792" t="s">
        <v>16</v>
      </c>
      <c r="G13792" t="s">
        <v>18</v>
      </c>
      <c r="H13792" s="1">
        <v>2020</v>
      </c>
      <c r="I13792" s="2">
        <v>1410</v>
      </c>
      <c r="J13792" s="3">
        <v>3136</v>
      </c>
      <c r="K13792">
        <f>Table1[[#This Row],[Total Revenue + Open]]/Table1[[#This Row],[Qty]]</f>
        <v>2.2241134751773051</v>
      </c>
      <c r="L13792">
        <f>Table1[[#This Row],[Total Revenue + Open]]/Table1[[#This Row],[Qty]]</f>
        <v>2.2241134751773051</v>
      </c>
    </row>
    <row r="13793" spans="1:12" hidden="1">
      <c r="A13793" t="s">
        <v>710</v>
      </c>
      <c r="B13793" t="s">
        <v>490</v>
      </c>
      <c r="C13793" t="s">
        <v>491</v>
      </c>
      <c r="D13793" t="s">
        <v>771</v>
      </c>
      <c r="E13793" t="s">
        <v>15</v>
      </c>
      <c r="F13793" t="s">
        <v>16</v>
      </c>
      <c r="G13793" t="s">
        <v>18</v>
      </c>
      <c r="H13793" s="1">
        <v>2021</v>
      </c>
      <c r="I13793" s="2">
        <v>800</v>
      </c>
      <c r="J13793" s="3">
        <v>1792</v>
      </c>
      <c r="K13793">
        <f>Table1[[#This Row],[Total Revenue + Open]]/Table1[[#This Row],[Qty]]</f>
        <v>2.2400000000000002</v>
      </c>
      <c r="L13793">
        <f>Table1[[#This Row],[Total Revenue + Open]]/Table1[[#This Row],[Qty]]</f>
        <v>2.2400000000000002</v>
      </c>
    </row>
    <row r="13794" spans="1:12" hidden="1">
      <c r="A13794" t="s">
        <v>710</v>
      </c>
      <c r="B13794" t="s">
        <v>490</v>
      </c>
      <c r="C13794" t="s">
        <v>491</v>
      </c>
      <c r="D13794" t="s">
        <v>771</v>
      </c>
      <c r="E13794" t="s">
        <v>15</v>
      </c>
      <c r="F13794" t="s">
        <v>16</v>
      </c>
      <c r="G13794" t="s">
        <v>18</v>
      </c>
      <c r="H13794" s="1">
        <v>2021</v>
      </c>
      <c r="I13794" s="2">
        <v>1210</v>
      </c>
      <c r="J13794" s="3">
        <v>2688</v>
      </c>
      <c r="K13794">
        <f>Table1[[#This Row],[Total Revenue + Open]]/Table1[[#This Row],[Qty]]</f>
        <v>2.2214876033057851</v>
      </c>
      <c r="L13794">
        <f>Table1[[#This Row],[Total Revenue + Open]]/Table1[[#This Row],[Qty]]</f>
        <v>2.2214876033057851</v>
      </c>
    </row>
    <row r="13795" spans="1:12" hidden="1">
      <c r="A13795" t="s">
        <v>710</v>
      </c>
      <c r="B13795" t="s">
        <v>490</v>
      </c>
      <c r="C13795" t="s">
        <v>491</v>
      </c>
      <c r="D13795" t="s">
        <v>771</v>
      </c>
      <c r="E13795" t="s">
        <v>15</v>
      </c>
      <c r="F13795" t="s">
        <v>16</v>
      </c>
      <c r="G13795" t="s">
        <v>158</v>
      </c>
      <c r="H13795" s="1">
        <v>2020</v>
      </c>
      <c r="I13795" s="2">
        <v>2415</v>
      </c>
      <c r="J13795" s="3">
        <v>5376</v>
      </c>
      <c r="K13795">
        <f>Table1[[#This Row],[Total Revenue + Open]]/Table1[[#This Row],[Qty]]</f>
        <v>2.2260869565217392</v>
      </c>
      <c r="L13795">
        <f>Table1[[#This Row],[Total Revenue + Open]]/Table1[[#This Row],[Qty]]</f>
        <v>2.2260869565217392</v>
      </c>
    </row>
    <row r="13796" spans="1:12" hidden="1">
      <c r="A13796" t="s">
        <v>710</v>
      </c>
      <c r="B13796" t="s">
        <v>490</v>
      </c>
      <c r="C13796" t="s">
        <v>491</v>
      </c>
      <c r="D13796" t="s">
        <v>771</v>
      </c>
      <c r="E13796" t="s">
        <v>15</v>
      </c>
      <c r="F13796" t="s">
        <v>16</v>
      </c>
      <c r="G13796" t="s">
        <v>158</v>
      </c>
      <c r="H13796" s="1">
        <v>2020</v>
      </c>
      <c r="I13796" s="2">
        <v>2465</v>
      </c>
      <c r="J13796" s="3">
        <v>5488</v>
      </c>
      <c r="K13796">
        <f>Table1[[#This Row],[Total Revenue + Open]]/Table1[[#This Row],[Qty]]</f>
        <v>2.2263691683569982</v>
      </c>
      <c r="L13796">
        <f>Table1[[#This Row],[Total Revenue + Open]]/Table1[[#This Row],[Qty]]</f>
        <v>2.2263691683569982</v>
      </c>
    </row>
    <row r="13797" spans="1:12" hidden="1">
      <c r="A13797" t="s">
        <v>710</v>
      </c>
      <c r="B13797" t="s">
        <v>490</v>
      </c>
      <c r="C13797" t="s">
        <v>491</v>
      </c>
      <c r="D13797" t="s">
        <v>771</v>
      </c>
      <c r="E13797" t="s">
        <v>15</v>
      </c>
      <c r="F13797" t="s">
        <v>16</v>
      </c>
      <c r="G13797" t="s">
        <v>158</v>
      </c>
      <c r="H13797" s="1">
        <v>2022</v>
      </c>
      <c r="I13797" s="2">
        <v>2690</v>
      </c>
      <c r="J13797" s="3">
        <v>5992</v>
      </c>
      <c r="K13797">
        <f>Table1[[#This Row],[Total Revenue + Open]]/Table1[[#This Row],[Qty]]</f>
        <v>2.2275092936802974</v>
      </c>
      <c r="L13797">
        <f>Table1[[#This Row],[Total Revenue + Open]]/Table1[[#This Row],[Qty]]</f>
        <v>2.2275092936802974</v>
      </c>
    </row>
    <row r="13798" spans="1:12" hidden="1">
      <c r="A13798" t="s">
        <v>710</v>
      </c>
      <c r="B13798" t="s">
        <v>490</v>
      </c>
      <c r="C13798" t="s">
        <v>491</v>
      </c>
      <c r="D13798" t="s">
        <v>771</v>
      </c>
      <c r="E13798" t="s">
        <v>15</v>
      </c>
      <c r="F13798" t="s">
        <v>198</v>
      </c>
      <c r="G13798" t="s">
        <v>199</v>
      </c>
      <c r="H13798" s="1">
        <v>2022</v>
      </c>
      <c r="I13798" s="2">
        <v>1860</v>
      </c>
      <c r="J13798" s="3">
        <v>2016.5</v>
      </c>
      <c r="K13798">
        <f>Table1[[#This Row],[Total Revenue + Open]]/Table1[[#This Row],[Qty]]</f>
        <v>1.0841397849462366</v>
      </c>
      <c r="L13798">
        <f>Table1[[#This Row],[Total Revenue + Open]]/Table1[[#This Row],[Qty]]</f>
        <v>1.0841397849462366</v>
      </c>
    </row>
    <row r="13799" spans="1:12" hidden="1">
      <c r="A13799" t="s">
        <v>710</v>
      </c>
      <c r="B13799" t="s">
        <v>490</v>
      </c>
      <c r="C13799" t="s">
        <v>491</v>
      </c>
      <c r="D13799" t="s">
        <v>771</v>
      </c>
      <c r="E13799" t="s">
        <v>15</v>
      </c>
      <c r="F13799" t="s">
        <v>198</v>
      </c>
      <c r="G13799" t="s">
        <v>199</v>
      </c>
      <c r="H13799" s="1">
        <v>2022</v>
      </c>
      <c r="I13799" s="2">
        <v>1260</v>
      </c>
      <c r="J13799" s="3">
        <v>1362.5</v>
      </c>
      <c r="K13799">
        <f>Table1[[#This Row],[Total Revenue + Open]]/Table1[[#This Row],[Qty]]</f>
        <v>1.0813492063492063</v>
      </c>
      <c r="L13799">
        <f>Table1[[#This Row],[Total Revenue + Open]]/Table1[[#This Row],[Qty]]</f>
        <v>1.0813492063492063</v>
      </c>
    </row>
    <row r="13800" spans="1:12" hidden="1">
      <c r="A13800" t="s">
        <v>710</v>
      </c>
      <c r="B13800" t="s">
        <v>490</v>
      </c>
      <c r="C13800" t="s">
        <v>491</v>
      </c>
      <c r="D13800" t="s">
        <v>771</v>
      </c>
      <c r="E13800" t="s">
        <v>15</v>
      </c>
      <c r="F13800" t="s">
        <v>198</v>
      </c>
      <c r="G13800" t="s">
        <v>199</v>
      </c>
      <c r="H13800" s="1">
        <v>2022</v>
      </c>
      <c r="I13800" s="2">
        <v>4925</v>
      </c>
      <c r="J13800" s="3">
        <v>5341</v>
      </c>
      <c r="K13800">
        <f>Table1[[#This Row],[Total Revenue + Open]]/Table1[[#This Row],[Qty]]</f>
        <v>1.084467005076142</v>
      </c>
      <c r="L13800">
        <f>Table1[[#This Row],[Total Revenue + Open]]/Table1[[#This Row],[Qty]]</f>
        <v>1.084467005076142</v>
      </c>
    </row>
    <row r="13801" spans="1:12" hidden="1">
      <c r="A13801" t="s">
        <v>710</v>
      </c>
      <c r="B13801" t="s">
        <v>490</v>
      </c>
      <c r="C13801" t="s">
        <v>491</v>
      </c>
      <c r="D13801" t="s">
        <v>771</v>
      </c>
      <c r="E13801" t="s">
        <v>15</v>
      </c>
      <c r="F13801" t="s">
        <v>198</v>
      </c>
      <c r="G13801" t="s">
        <v>199</v>
      </c>
      <c r="H13801" s="1">
        <v>2022</v>
      </c>
      <c r="I13801" s="2">
        <v>1260</v>
      </c>
      <c r="J13801" s="3">
        <v>1362.5</v>
      </c>
      <c r="K13801">
        <f>Table1[[#This Row],[Total Revenue + Open]]/Table1[[#This Row],[Qty]]</f>
        <v>1.0813492063492063</v>
      </c>
      <c r="L13801">
        <f>Table1[[#This Row],[Total Revenue + Open]]/Table1[[#This Row],[Qty]]</f>
        <v>1.0813492063492063</v>
      </c>
    </row>
    <row r="13802" spans="1:12" hidden="1">
      <c r="A13802" t="s">
        <v>710</v>
      </c>
      <c r="B13802" t="s">
        <v>490</v>
      </c>
      <c r="C13802" t="s">
        <v>491</v>
      </c>
      <c r="D13802" t="s">
        <v>771</v>
      </c>
      <c r="E13802" t="s">
        <v>15</v>
      </c>
      <c r="F13802" t="s">
        <v>198</v>
      </c>
      <c r="G13802" t="s">
        <v>200</v>
      </c>
      <c r="H13802" s="1">
        <v>2022</v>
      </c>
      <c r="I13802" s="2">
        <v>1860</v>
      </c>
      <c r="J13802" s="3">
        <v>2016.5</v>
      </c>
      <c r="K13802">
        <f>Table1[[#This Row],[Total Revenue + Open]]/Table1[[#This Row],[Qty]]</f>
        <v>1.0841397849462366</v>
      </c>
      <c r="L13802">
        <f>Table1[[#This Row],[Total Revenue + Open]]/Table1[[#This Row],[Qty]]</f>
        <v>1.0841397849462366</v>
      </c>
    </row>
    <row r="13803" spans="1:12" hidden="1">
      <c r="A13803" t="s">
        <v>710</v>
      </c>
      <c r="B13803" t="s">
        <v>490</v>
      </c>
      <c r="C13803" t="s">
        <v>491</v>
      </c>
      <c r="D13803" t="s">
        <v>771</v>
      </c>
      <c r="E13803" t="s">
        <v>15</v>
      </c>
      <c r="F13803" t="s">
        <v>198</v>
      </c>
      <c r="G13803" t="s">
        <v>200</v>
      </c>
      <c r="H13803" s="1">
        <v>2022</v>
      </c>
      <c r="I13803" s="2">
        <v>1260</v>
      </c>
      <c r="J13803" s="3">
        <v>1362.5</v>
      </c>
      <c r="K13803">
        <f>Table1[[#This Row],[Total Revenue + Open]]/Table1[[#This Row],[Qty]]</f>
        <v>1.0813492063492063</v>
      </c>
      <c r="L13803">
        <f>Table1[[#This Row],[Total Revenue + Open]]/Table1[[#This Row],[Qty]]</f>
        <v>1.0813492063492063</v>
      </c>
    </row>
    <row r="13804" spans="1:12" hidden="1">
      <c r="A13804" t="s">
        <v>710</v>
      </c>
      <c r="B13804" t="s">
        <v>490</v>
      </c>
      <c r="C13804" t="s">
        <v>491</v>
      </c>
      <c r="D13804" t="s">
        <v>771</v>
      </c>
      <c r="E13804" t="s">
        <v>15</v>
      </c>
      <c r="F13804" t="s">
        <v>198</v>
      </c>
      <c r="G13804" t="s">
        <v>200</v>
      </c>
      <c r="H13804" s="1">
        <v>2022</v>
      </c>
      <c r="I13804" s="2">
        <v>4925</v>
      </c>
      <c r="J13804" s="3">
        <v>5341</v>
      </c>
      <c r="K13804">
        <f>Table1[[#This Row],[Total Revenue + Open]]/Table1[[#This Row],[Qty]]</f>
        <v>1.084467005076142</v>
      </c>
      <c r="L13804">
        <f>Table1[[#This Row],[Total Revenue + Open]]/Table1[[#This Row],[Qty]]</f>
        <v>1.084467005076142</v>
      </c>
    </row>
    <row r="13805" spans="1:12" hidden="1">
      <c r="A13805" t="s">
        <v>710</v>
      </c>
      <c r="B13805" t="s">
        <v>490</v>
      </c>
      <c r="C13805" t="s">
        <v>491</v>
      </c>
      <c r="D13805" t="s">
        <v>771</v>
      </c>
      <c r="E13805" t="s">
        <v>15</v>
      </c>
      <c r="F13805" t="s">
        <v>198</v>
      </c>
      <c r="G13805" t="s">
        <v>200</v>
      </c>
      <c r="H13805" s="1">
        <v>2022</v>
      </c>
      <c r="I13805" s="2">
        <v>1260</v>
      </c>
      <c r="J13805" s="3">
        <v>1362.5</v>
      </c>
      <c r="K13805">
        <f>Table1[[#This Row],[Total Revenue + Open]]/Table1[[#This Row],[Qty]]</f>
        <v>1.0813492063492063</v>
      </c>
      <c r="L13805">
        <f>Table1[[#This Row],[Total Revenue + Open]]/Table1[[#This Row],[Qty]]</f>
        <v>1.0813492063492063</v>
      </c>
    </row>
    <row r="13806" spans="1:12" hidden="1">
      <c r="A13806" t="s">
        <v>710</v>
      </c>
      <c r="B13806" t="s">
        <v>490</v>
      </c>
      <c r="C13806" t="s">
        <v>491</v>
      </c>
      <c r="D13806" t="s">
        <v>771</v>
      </c>
      <c r="E13806" t="s">
        <v>15</v>
      </c>
      <c r="F13806" t="s">
        <v>467</v>
      </c>
      <c r="G13806" t="s">
        <v>482</v>
      </c>
      <c r="H13806" s="1">
        <v>2018</v>
      </c>
      <c r="I13806" s="2">
        <v>1260</v>
      </c>
      <c r="J13806" s="3">
        <v>3412.5</v>
      </c>
      <c r="K13806">
        <f>Table1[[#This Row],[Total Revenue + Open]]/Table1[[#This Row],[Qty]]</f>
        <v>2.7083333333333335</v>
      </c>
      <c r="L13806">
        <f>Table1[[#This Row],[Total Revenue + Open]]/Table1[[#This Row],[Qty]]</f>
        <v>2.7083333333333335</v>
      </c>
    </row>
    <row r="13807" spans="1:12" hidden="1">
      <c r="A13807" t="s">
        <v>710</v>
      </c>
      <c r="B13807" t="s">
        <v>490</v>
      </c>
      <c r="C13807" t="s">
        <v>491</v>
      </c>
      <c r="D13807" t="s">
        <v>771</v>
      </c>
      <c r="E13807" t="s">
        <v>15</v>
      </c>
      <c r="F13807" t="s">
        <v>467</v>
      </c>
      <c r="G13807" t="s">
        <v>772</v>
      </c>
      <c r="H13807" s="1">
        <v>2017</v>
      </c>
      <c r="I13807" s="2">
        <v>1610</v>
      </c>
      <c r="J13807" s="3">
        <v>4400</v>
      </c>
      <c r="K13807">
        <f>Table1[[#This Row],[Total Revenue + Open]]/Table1[[#This Row],[Qty]]</f>
        <v>2.7329192546583849</v>
      </c>
      <c r="L13807">
        <f>Table1[[#This Row],[Total Revenue + Open]]/Table1[[#This Row],[Qty]]</f>
        <v>2.7329192546583849</v>
      </c>
    </row>
    <row r="13808" spans="1:12" hidden="1">
      <c r="A13808" t="s">
        <v>710</v>
      </c>
      <c r="B13808" t="s">
        <v>490</v>
      </c>
      <c r="C13808" t="s">
        <v>491</v>
      </c>
      <c r="D13808" t="s">
        <v>771</v>
      </c>
      <c r="E13808" t="s">
        <v>15</v>
      </c>
      <c r="F13808" t="s">
        <v>118</v>
      </c>
      <c r="G13808" t="s">
        <v>769</v>
      </c>
      <c r="H13808" s="1">
        <v>2020</v>
      </c>
      <c r="I13808" s="2">
        <v>1460</v>
      </c>
      <c r="J13808" s="3">
        <v>4016.5</v>
      </c>
      <c r="K13808">
        <f>Table1[[#This Row],[Total Revenue + Open]]/Table1[[#This Row],[Qty]]</f>
        <v>2.7510273972602741</v>
      </c>
      <c r="L13808">
        <f>Table1[[#This Row],[Total Revenue + Open]]/Table1[[#This Row],[Qty]]</f>
        <v>2.7510273972602741</v>
      </c>
    </row>
    <row r="13809" spans="1:12" hidden="1">
      <c r="A13809" t="s">
        <v>710</v>
      </c>
      <c r="B13809" t="s">
        <v>490</v>
      </c>
      <c r="C13809" t="s">
        <v>491</v>
      </c>
      <c r="D13809" t="s">
        <v>771</v>
      </c>
      <c r="E13809" t="s">
        <v>15</v>
      </c>
      <c r="F13809" t="s">
        <v>118</v>
      </c>
      <c r="G13809" t="s">
        <v>769</v>
      </c>
      <c r="H13809" s="1">
        <v>2022</v>
      </c>
      <c r="I13809" s="2">
        <v>2065</v>
      </c>
      <c r="J13809" s="3">
        <v>5678.5</v>
      </c>
      <c r="K13809">
        <f>Table1[[#This Row],[Total Revenue + Open]]/Table1[[#This Row],[Qty]]</f>
        <v>2.7498789346246975</v>
      </c>
      <c r="L13809">
        <f>Table1[[#This Row],[Total Revenue + Open]]/Table1[[#This Row],[Qty]]</f>
        <v>2.7498789346246975</v>
      </c>
    </row>
    <row r="13810" spans="1:12" hidden="1">
      <c r="A13810" t="s">
        <v>710</v>
      </c>
      <c r="B13810" t="s">
        <v>490</v>
      </c>
      <c r="C13810" t="s">
        <v>491</v>
      </c>
      <c r="D13810" t="s">
        <v>771</v>
      </c>
      <c r="E13810" t="s">
        <v>15</v>
      </c>
      <c r="F13810" t="s">
        <v>118</v>
      </c>
      <c r="G13810" t="s">
        <v>528</v>
      </c>
      <c r="H13810" s="1">
        <v>2020</v>
      </c>
      <c r="I13810" s="2">
        <v>1460</v>
      </c>
      <c r="J13810" s="3">
        <v>4016.5</v>
      </c>
      <c r="K13810">
        <f>Table1[[#This Row],[Total Revenue + Open]]/Table1[[#This Row],[Qty]]</f>
        <v>2.7510273972602741</v>
      </c>
      <c r="L13810">
        <f>Table1[[#This Row],[Total Revenue + Open]]/Table1[[#This Row],[Qty]]</f>
        <v>2.7510273972602741</v>
      </c>
    </row>
    <row r="13811" spans="1:12" hidden="1">
      <c r="A13811" t="s">
        <v>710</v>
      </c>
      <c r="B13811" t="s">
        <v>490</v>
      </c>
      <c r="C13811" t="s">
        <v>491</v>
      </c>
      <c r="D13811" t="s">
        <v>771</v>
      </c>
      <c r="E13811" t="s">
        <v>15</v>
      </c>
      <c r="F13811" t="s">
        <v>118</v>
      </c>
      <c r="G13811" t="s">
        <v>528</v>
      </c>
      <c r="H13811" s="1">
        <v>2022</v>
      </c>
      <c r="I13811" s="2">
        <v>2065</v>
      </c>
      <c r="J13811" s="3">
        <v>5678.5</v>
      </c>
      <c r="K13811">
        <f>Table1[[#This Row],[Total Revenue + Open]]/Table1[[#This Row],[Qty]]</f>
        <v>2.7498789346246975</v>
      </c>
      <c r="L13811">
        <f>Table1[[#This Row],[Total Revenue + Open]]/Table1[[#This Row],[Qty]]</f>
        <v>2.7498789346246975</v>
      </c>
    </row>
    <row r="13812" spans="1:12" hidden="1">
      <c r="A13812" t="s">
        <v>710</v>
      </c>
      <c r="B13812" t="s">
        <v>490</v>
      </c>
      <c r="C13812" t="s">
        <v>491</v>
      </c>
      <c r="D13812" t="s">
        <v>773</v>
      </c>
      <c r="E13812" t="s">
        <v>15</v>
      </c>
      <c r="F13812" t="s">
        <v>30</v>
      </c>
      <c r="G13812" t="s">
        <v>317</v>
      </c>
      <c r="H13812" s="1">
        <v>2021</v>
      </c>
      <c r="I13812" s="2">
        <v>2615</v>
      </c>
      <c r="J13812" s="3">
        <v>6422</v>
      </c>
      <c r="K13812">
        <f>Table1[[#This Row],[Total Revenue + Open]]/Table1[[#This Row],[Qty]]</f>
        <v>2.4558317399617593</v>
      </c>
      <c r="L13812">
        <f>Table1[[#This Row],[Total Revenue + Open]]/Table1[[#This Row],[Qty]]</f>
        <v>2.4558317399617593</v>
      </c>
    </row>
    <row r="13813" spans="1:12" hidden="1">
      <c r="A13813" t="s">
        <v>710</v>
      </c>
      <c r="B13813" t="s">
        <v>490</v>
      </c>
      <c r="C13813" t="s">
        <v>491</v>
      </c>
      <c r="D13813" t="s">
        <v>773</v>
      </c>
      <c r="E13813" t="s">
        <v>15</v>
      </c>
      <c r="F13813" t="s">
        <v>30</v>
      </c>
      <c r="G13813" t="s">
        <v>317</v>
      </c>
      <c r="H13813" s="1">
        <v>2021</v>
      </c>
      <c r="I13813" s="2">
        <v>1335</v>
      </c>
      <c r="J13813" s="3">
        <v>3272.75</v>
      </c>
      <c r="K13813">
        <f>Table1[[#This Row],[Total Revenue + Open]]/Table1[[#This Row],[Qty]]</f>
        <v>2.4514981273408241</v>
      </c>
      <c r="L13813">
        <f>Table1[[#This Row],[Total Revenue + Open]]/Table1[[#This Row],[Qty]]</f>
        <v>2.4514981273408241</v>
      </c>
    </row>
    <row r="13814" spans="1:12" hidden="1">
      <c r="A13814" t="s">
        <v>710</v>
      </c>
      <c r="B13814" t="s">
        <v>490</v>
      </c>
      <c r="C13814" t="s">
        <v>491</v>
      </c>
      <c r="D13814" t="s">
        <v>773</v>
      </c>
      <c r="E13814" t="s">
        <v>15</v>
      </c>
      <c r="F13814" t="s">
        <v>30</v>
      </c>
      <c r="G13814" t="s">
        <v>317</v>
      </c>
      <c r="H13814" s="1">
        <v>2022</v>
      </c>
      <c r="I13814" s="2">
        <v>1005</v>
      </c>
      <c r="J13814" s="3">
        <v>2470</v>
      </c>
      <c r="K13814">
        <f>Table1[[#This Row],[Total Revenue + Open]]/Table1[[#This Row],[Qty]]</f>
        <v>2.4577114427860698</v>
      </c>
      <c r="L13814">
        <f>Table1[[#This Row],[Total Revenue + Open]]/Table1[[#This Row],[Qty]]</f>
        <v>2.4577114427860698</v>
      </c>
    </row>
    <row r="13815" spans="1:12" hidden="1">
      <c r="A13815" t="s">
        <v>710</v>
      </c>
      <c r="B13815" t="s">
        <v>490</v>
      </c>
      <c r="C13815" t="s">
        <v>491</v>
      </c>
      <c r="D13815" t="s">
        <v>773</v>
      </c>
      <c r="E13815" t="s">
        <v>15</v>
      </c>
      <c r="F13815" t="s">
        <v>30</v>
      </c>
      <c r="G13815" t="s">
        <v>317</v>
      </c>
      <c r="H13815" s="1">
        <v>2022</v>
      </c>
      <c r="I13815" s="2">
        <v>1000</v>
      </c>
      <c r="J13815" s="3">
        <v>2470</v>
      </c>
      <c r="K13815">
        <f>Table1[[#This Row],[Total Revenue + Open]]/Table1[[#This Row],[Qty]]</f>
        <v>2.4700000000000002</v>
      </c>
      <c r="L13815">
        <f>Table1[[#This Row],[Total Revenue + Open]]/Table1[[#This Row],[Qty]]</f>
        <v>2.4700000000000002</v>
      </c>
    </row>
    <row r="13816" spans="1:12" hidden="1">
      <c r="A13816" t="s">
        <v>710</v>
      </c>
      <c r="B13816" t="s">
        <v>490</v>
      </c>
      <c r="C13816" t="s">
        <v>491</v>
      </c>
      <c r="D13816" t="s">
        <v>773</v>
      </c>
      <c r="E13816" t="s">
        <v>15</v>
      </c>
      <c r="F13816" t="s">
        <v>30</v>
      </c>
      <c r="G13816" t="s">
        <v>317</v>
      </c>
      <c r="H13816" s="1">
        <v>2022</v>
      </c>
      <c r="I13816" s="2">
        <v>750</v>
      </c>
      <c r="J13816" s="3">
        <v>1852.5</v>
      </c>
      <c r="K13816">
        <f>Table1[[#This Row],[Total Revenue + Open]]/Table1[[#This Row],[Qty]]</f>
        <v>2.4700000000000002</v>
      </c>
      <c r="L13816">
        <f>Table1[[#This Row],[Total Revenue + Open]]/Table1[[#This Row],[Qty]]</f>
        <v>2.4700000000000002</v>
      </c>
    </row>
    <row r="13817" spans="1:12" hidden="1">
      <c r="A13817" t="s">
        <v>710</v>
      </c>
      <c r="B13817" t="s">
        <v>490</v>
      </c>
      <c r="C13817" t="s">
        <v>491</v>
      </c>
      <c r="D13817" t="s">
        <v>773</v>
      </c>
      <c r="E13817" t="s">
        <v>15</v>
      </c>
      <c r="F13817" t="s">
        <v>30</v>
      </c>
      <c r="G13817" t="s">
        <v>318</v>
      </c>
      <c r="H13817" s="1">
        <v>2021</v>
      </c>
      <c r="I13817" s="2">
        <v>2615</v>
      </c>
      <c r="J13817" s="3">
        <v>6422</v>
      </c>
      <c r="K13817">
        <f>Table1[[#This Row],[Total Revenue + Open]]/Table1[[#This Row],[Qty]]</f>
        <v>2.4558317399617593</v>
      </c>
      <c r="L13817">
        <f>Table1[[#This Row],[Total Revenue + Open]]/Table1[[#This Row],[Qty]]</f>
        <v>2.4558317399617593</v>
      </c>
    </row>
    <row r="13818" spans="1:12" hidden="1">
      <c r="A13818" t="s">
        <v>710</v>
      </c>
      <c r="B13818" t="s">
        <v>490</v>
      </c>
      <c r="C13818" t="s">
        <v>491</v>
      </c>
      <c r="D13818" t="s">
        <v>773</v>
      </c>
      <c r="E13818" t="s">
        <v>15</v>
      </c>
      <c r="F13818" t="s">
        <v>30</v>
      </c>
      <c r="G13818" t="s">
        <v>318</v>
      </c>
      <c r="H13818" s="1">
        <v>2021</v>
      </c>
      <c r="I13818" s="2">
        <v>1335</v>
      </c>
      <c r="J13818" s="3">
        <v>3272.75</v>
      </c>
      <c r="K13818">
        <f>Table1[[#This Row],[Total Revenue + Open]]/Table1[[#This Row],[Qty]]</f>
        <v>2.4514981273408241</v>
      </c>
      <c r="L13818">
        <f>Table1[[#This Row],[Total Revenue + Open]]/Table1[[#This Row],[Qty]]</f>
        <v>2.4514981273408241</v>
      </c>
    </row>
    <row r="13819" spans="1:12" hidden="1">
      <c r="A13819" t="s">
        <v>710</v>
      </c>
      <c r="B13819" t="s">
        <v>490</v>
      </c>
      <c r="C13819" t="s">
        <v>491</v>
      </c>
      <c r="D13819" t="s">
        <v>773</v>
      </c>
      <c r="E13819" t="s">
        <v>15</v>
      </c>
      <c r="F13819" t="s">
        <v>30</v>
      </c>
      <c r="G13819" t="s">
        <v>318</v>
      </c>
      <c r="H13819" s="1">
        <v>2022</v>
      </c>
      <c r="I13819" s="2">
        <v>1005</v>
      </c>
      <c r="J13819" s="3">
        <v>2470</v>
      </c>
      <c r="K13819">
        <f>Table1[[#This Row],[Total Revenue + Open]]/Table1[[#This Row],[Qty]]</f>
        <v>2.4577114427860698</v>
      </c>
      <c r="L13819">
        <f>Table1[[#This Row],[Total Revenue + Open]]/Table1[[#This Row],[Qty]]</f>
        <v>2.4577114427860698</v>
      </c>
    </row>
    <row r="13820" spans="1:12" hidden="1">
      <c r="A13820" t="s">
        <v>710</v>
      </c>
      <c r="B13820" t="s">
        <v>490</v>
      </c>
      <c r="C13820" t="s">
        <v>491</v>
      </c>
      <c r="D13820" t="s">
        <v>773</v>
      </c>
      <c r="E13820" t="s">
        <v>15</v>
      </c>
      <c r="F13820" t="s">
        <v>30</v>
      </c>
      <c r="G13820" t="s">
        <v>318</v>
      </c>
      <c r="H13820" s="1">
        <v>2022</v>
      </c>
      <c r="I13820" s="2">
        <v>1000</v>
      </c>
      <c r="J13820" s="3">
        <v>2470</v>
      </c>
      <c r="K13820">
        <f>Table1[[#This Row],[Total Revenue + Open]]/Table1[[#This Row],[Qty]]</f>
        <v>2.4700000000000002</v>
      </c>
      <c r="L13820">
        <f>Table1[[#This Row],[Total Revenue + Open]]/Table1[[#This Row],[Qty]]</f>
        <v>2.4700000000000002</v>
      </c>
    </row>
    <row r="13821" spans="1:12" hidden="1">
      <c r="A13821" t="s">
        <v>710</v>
      </c>
      <c r="B13821" t="s">
        <v>490</v>
      </c>
      <c r="C13821" t="s">
        <v>491</v>
      </c>
      <c r="D13821" t="s">
        <v>773</v>
      </c>
      <c r="E13821" t="s">
        <v>15</v>
      </c>
      <c r="F13821" t="s">
        <v>30</v>
      </c>
      <c r="G13821" t="s">
        <v>318</v>
      </c>
      <c r="H13821" s="1">
        <v>2022</v>
      </c>
      <c r="I13821" s="2">
        <v>750</v>
      </c>
      <c r="J13821" s="3">
        <v>1852.5</v>
      </c>
      <c r="K13821">
        <f>Table1[[#This Row],[Total Revenue + Open]]/Table1[[#This Row],[Qty]]</f>
        <v>2.4700000000000002</v>
      </c>
      <c r="L13821">
        <f>Table1[[#This Row],[Total Revenue + Open]]/Table1[[#This Row],[Qty]]</f>
        <v>2.4700000000000002</v>
      </c>
    </row>
    <row r="13822" spans="1:12" hidden="1">
      <c r="A13822" t="s">
        <v>710</v>
      </c>
      <c r="B13822" t="s">
        <v>490</v>
      </c>
      <c r="C13822" t="s">
        <v>491</v>
      </c>
      <c r="D13822" t="s">
        <v>773</v>
      </c>
      <c r="E13822" t="s">
        <v>15</v>
      </c>
      <c r="F13822" t="s">
        <v>16</v>
      </c>
      <c r="G13822" t="s">
        <v>158</v>
      </c>
      <c r="H13822" s="1">
        <v>2020</v>
      </c>
      <c r="I13822" s="2">
        <v>10160</v>
      </c>
      <c r="J13822" s="3">
        <v>22523</v>
      </c>
      <c r="K13822">
        <f>Table1[[#This Row],[Total Revenue + Open]]/Table1[[#This Row],[Qty]]</f>
        <v>2.2168307086614174</v>
      </c>
      <c r="L13822">
        <f>Table1[[#This Row],[Total Revenue + Open]]/Table1[[#This Row],[Qty]]</f>
        <v>2.2168307086614174</v>
      </c>
    </row>
    <row r="13823" spans="1:12" hidden="1">
      <c r="A13823" t="s">
        <v>710</v>
      </c>
      <c r="B13823" t="s">
        <v>490</v>
      </c>
      <c r="C13823" t="s">
        <v>491</v>
      </c>
      <c r="D13823" t="s">
        <v>773</v>
      </c>
      <c r="E13823" t="s">
        <v>15</v>
      </c>
      <c r="F13823" t="s">
        <v>16</v>
      </c>
      <c r="G13823" t="s">
        <v>158</v>
      </c>
      <c r="H13823" s="1">
        <v>2020</v>
      </c>
      <c r="I13823" s="2">
        <v>3015</v>
      </c>
      <c r="J13823" s="3">
        <v>6720</v>
      </c>
      <c r="K13823">
        <f>Table1[[#This Row],[Total Revenue + Open]]/Table1[[#This Row],[Qty]]</f>
        <v>2.2288557213930349</v>
      </c>
      <c r="L13823">
        <f>Table1[[#This Row],[Total Revenue + Open]]/Table1[[#This Row],[Qty]]</f>
        <v>2.2288557213930349</v>
      </c>
    </row>
    <row r="13824" spans="1:12" hidden="1">
      <c r="A13824" t="s">
        <v>710</v>
      </c>
      <c r="B13824" t="s">
        <v>490</v>
      </c>
      <c r="C13824" t="s">
        <v>491</v>
      </c>
      <c r="D13824" t="s">
        <v>773</v>
      </c>
      <c r="E13824" t="s">
        <v>15</v>
      </c>
      <c r="F13824" t="s">
        <v>16</v>
      </c>
      <c r="G13824" t="s">
        <v>158</v>
      </c>
      <c r="H13824" s="1">
        <v>2020</v>
      </c>
      <c r="I13824" s="2">
        <v>3120</v>
      </c>
      <c r="J13824" s="3">
        <v>6944</v>
      </c>
      <c r="K13824">
        <f>Table1[[#This Row],[Total Revenue + Open]]/Table1[[#This Row],[Qty]]</f>
        <v>2.2256410256410257</v>
      </c>
      <c r="L13824">
        <f>Table1[[#This Row],[Total Revenue + Open]]/Table1[[#This Row],[Qty]]</f>
        <v>2.2256410256410257</v>
      </c>
    </row>
    <row r="13825" spans="1:12" hidden="1">
      <c r="A13825" t="s">
        <v>710</v>
      </c>
      <c r="B13825" t="s">
        <v>490</v>
      </c>
      <c r="C13825" t="s">
        <v>491</v>
      </c>
      <c r="D13825" t="s">
        <v>773</v>
      </c>
      <c r="E13825" t="s">
        <v>15</v>
      </c>
      <c r="F13825" t="s">
        <v>16</v>
      </c>
      <c r="G13825" t="s">
        <v>158</v>
      </c>
      <c r="H13825" s="1">
        <v>2020</v>
      </c>
      <c r="I13825" s="2">
        <v>4525</v>
      </c>
      <c r="J13825" s="3">
        <v>10080</v>
      </c>
      <c r="K13825">
        <f>Table1[[#This Row],[Total Revenue + Open]]/Table1[[#This Row],[Qty]]</f>
        <v>2.2276243093922652</v>
      </c>
      <c r="L13825">
        <f>Table1[[#This Row],[Total Revenue + Open]]/Table1[[#This Row],[Qty]]</f>
        <v>2.2276243093922652</v>
      </c>
    </row>
    <row r="13826" spans="1:12" hidden="1">
      <c r="A13826" t="s">
        <v>710</v>
      </c>
      <c r="B13826" t="s">
        <v>490</v>
      </c>
      <c r="C13826" t="s">
        <v>491</v>
      </c>
      <c r="D13826" t="s">
        <v>773</v>
      </c>
      <c r="E13826" t="s">
        <v>15</v>
      </c>
      <c r="F13826" t="s">
        <v>16</v>
      </c>
      <c r="G13826" t="s">
        <v>158</v>
      </c>
      <c r="H13826" s="1">
        <v>2021</v>
      </c>
      <c r="I13826" s="2">
        <v>1610</v>
      </c>
      <c r="J13826" s="3">
        <v>3584</v>
      </c>
      <c r="K13826">
        <f>Table1[[#This Row],[Total Revenue + Open]]/Table1[[#This Row],[Qty]]</f>
        <v>2.2260869565217392</v>
      </c>
      <c r="L13826">
        <f>Table1[[#This Row],[Total Revenue + Open]]/Table1[[#This Row],[Qty]]</f>
        <v>2.2260869565217392</v>
      </c>
    </row>
    <row r="13827" spans="1:12" hidden="1">
      <c r="A13827" t="s">
        <v>710</v>
      </c>
      <c r="B13827" t="s">
        <v>490</v>
      </c>
      <c r="C13827" t="s">
        <v>491</v>
      </c>
      <c r="D13827" t="s">
        <v>773</v>
      </c>
      <c r="E13827" t="s">
        <v>15</v>
      </c>
      <c r="F13827" t="s">
        <v>16</v>
      </c>
      <c r="G13827" t="s">
        <v>158</v>
      </c>
      <c r="H13827" s="1">
        <v>2021</v>
      </c>
      <c r="I13827" s="2">
        <v>1005</v>
      </c>
      <c r="J13827" s="3">
        <v>2240</v>
      </c>
      <c r="K13827">
        <f>Table1[[#This Row],[Total Revenue + Open]]/Table1[[#This Row],[Qty]]</f>
        <v>2.2288557213930349</v>
      </c>
      <c r="L13827">
        <f>Table1[[#This Row],[Total Revenue + Open]]/Table1[[#This Row],[Qty]]</f>
        <v>2.2288557213930349</v>
      </c>
    </row>
    <row r="13828" spans="1:12" hidden="1">
      <c r="A13828" t="s">
        <v>710</v>
      </c>
      <c r="B13828" t="s">
        <v>490</v>
      </c>
      <c r="C13828" t="s">
        <v>491</v>
      </c>
      <c r="D13828" t="s">
        <v>773</v>
      </c>
      <c r="E13828" t="s">
        <v>15</v>
      </c>
      <c r="F13828" t="s">
        <v>16</v>
      </c>
      <c r="G13828" t="s">
        <v>158</v>
      </c>
      <c r="H13828" s="1">
        <v>2021</v>
      </c>
      <c r="I13828" s="2">
        <v>2010</v>
      </c>
      <c r="J13828" s="3">
        <v>4480</v>
      </c>
      <c r="K13828">
        <f>Table1[[#This Row],[Total Revenue + Open]]/Table1[[#This Row],[Qty]]</f>
        <v>2.2288557213930349</v>
      </c>
      <c r="L13828">
        <f>Table1[[#This Row],[Total Revenue + Open]]/Table1[[#This Row],[Qty]]</f>
        <v>2.2288557213930349</v>
      </c>
    </row>
    <row r="13829" spans="1:12" hidden="1">
      <c r="A13829" t="s">
        <v>710</v>
      </c>
      <c r="B13829" t="s">
        <v>490</v>
      </c>
      <c r="C13829" t="s">
        <v>491</v>
      </c>
      <c r="D13829" t="s">
        <v>773</v>
      </c>
      <c r="E13829" t="s">
        <v>15</v>
      </c>
      <c r="F13829" t="s">
        <v>16</v>
      </c>
      <c r="G13829" t="s">
        <v>158</v>
      </c>
      <c r="H13829" s="1">
        <v>2021</v>
      </c>
      <c r="I13829" s="2">
        <v>2010</v>
      </c>
      <c r="J13829" s="3">
        <v>4480</v>
      </c>
      <c r="K13829">
        <f>Table1[[#This Row],[Total Revenue + Open]]/Table1[[#This Row],[Qty]]</f>
        <v>2.2288557213930349</v>
      </c>
      <c r="L13829">
        <f>Table1[[#This Row],[Total Revenue + Open]]/Table1[[#This Row],[Qty]]</f>
        <v>2.2288557213930349</v>
      </c>
    </row>
    <row r="13830" spans="1:12" hidden="1">
      <c r="A13830" t="s">
        <v>710</v>
      </c>
      <c r="B13830" t="s">
        <v>490</v>
      </c>
      <c r="C13830" t="s">
        <v>491</v>
      </c>
      <c r="D13830" t="s">
        <v>773</v>
      </c>
      <c r="E13830" t="s">
        <v>15</v>
      </c>
      <c r="F13830" t="s">
        <v>16</v>
      </c>
      <c r="G13830" t="s">
        <v>158</v>
      </c>
      <c r="H13830" s="1">
        <v>2021</v>
      </c>
      <c r="I13830" s="2">
        <v>2065</v>
      </c>
      <c r="J13830" s="3">
        <v>4592</v>
      </c>
      <c r="K13830">
        <f>Table1[[#This Row],[Total Revenue + Open]]/Table1[[#This Row],[Qty]]</f>
        <v>2.2237288135593221</v>
      </c>
      <c r="L13830">
        <f>Table1[[#This Row],[Total Revenue + Open]]/Table1[[#This Row],[Qty]]</f>
        <v>2.2237288135593221</v>
      </c>
    </row>
    <row r="13831" spans="1:12" hidden="1">
      <c r="A13831" t="s">
        <v>710</v>
      </c>
      <c r="B13831" t="s">
        <v>490</v>
      </c>
      <c r="C13831" t="s">
        <v>491</v>
      </c>
      <c r="D13831" t="s">
        <v>773</v>
      </c>
      <c r="E13831" t="s">
        <v>15</v>
      </c>
      <c r="F13831" t="s">
        <v>16</v>
      </c>
      <c r="G13831" t="s">
        <v>158</v>
      </c>
      <c r="H13831" s="1">
        <v>2021</v>
      </c>
      <c r="I13831" s="2">
        <v>4780</v>
      </c>
      <c r="J13831" s="3">
        <v>10640</v>
      </c>
      <c r="K13831">
        <f>Table1[[#This Row],[Total Revenue + Open]]/Table1[[#This Row],[Qty]]</f>
        <v>2.2259414225941421</v>
      </c>
      <c r="L13831">
        <f>Table1[[#This Row],[Total Revenue + Open]]/Table1[[#This Row],[Qty]]</f>
        <v>2.2259414225941421</v>
      </c>
    </row>
    <row r="13832" spans="1:12" hidden="1">
      <c r="A13832" t="s">
        <v>710</v>
      </c>
      <c r="B13832" t="s">
        <v>490</v>
      </c>
      <c r="C13832" t="s">
        <v>491</v>
      </c>
      <c r="D13832" t="s">
        <v>773</v>
      </c>
      <c r="E13832" t="s">
        <v>15</v>
      </c>
      <c r="F13832" t="s">
        <v>16</v>
      </c>
      <c r="G13832" t="s">
        <v>158</v>
      </c>
      <c r="H13832" s="1">
        <v>2022</v>
      </c>
      <c r="I13832" s="2">
        <v>4125</v>
      </c>
      <c r="J13832" s="3">
        <v>9184</v>
      </c>
      <c r="K13832">
        <f>Table1[[#This Row],[Total Revenue + Open]]/Table1[[#This Row],[Qty]]</f>
        <v>2.2264242424242426</v>
      </c>
      <c r="L13832">
        <f>Table1[[#This Row],[Total Revenue + Open]]/Table1[[#This Row],[Qty]]</f>
        <v>2.2264242424242426</v>
      </c>
    </row>
    <row r="13833" spans="1:12" hidden="1">
      <c r="A13833" t="s">
        <v>710</v>
      </c>
      <c r="B13833" t="s">
        <v>490</v>
      </c>
      <c r="C13833" t="s">
        <v>491</v>
      </c>
      <c r="D13833" t="s">
        <v>773</v>
      </c>
      <c r="E13833" t="s">
        <v>15</v>
      </c>
      <c r="F13833" t="s">
        <v>16</v>
      </c>
      <c r="G13833" t="s">
        <v>158</v>
      </c>
      <c r="H13833" s="1">
        <v>2022</v>
      </c>
      <c r="I13833" s="2">
        <v>14375</v>
      </c>
      <c r="J13833" s="3">
        <v>32032</v>
      </c>
      <c r="K13833">
        <f>Table1[[#This Row],[Total Revenue + Open]]/Table1[[#This Row],[Qty]]</f>
        <v>2.228313043478261</v>
      </c>
      <c r="L13833">
        <f>Table1[[#This Row],[Total Revenue + Open]]/Table1[[#This Row],[Qty]]</f>
        <v>2.228313043478261</v>
      </c>
    </row>
    <row r="13834" spans="1:12" hidden="1">
      <c r="A13834" t="s">
        <v>710</v>
      </c>
      <c r="B13834" t="s">
        <v>490</v>
      </c>
      <c r="C13834" t="s">
        <v>491</v>
      </c>
      <c r="D13834" t="s">
        <v>773</v>
      </c>
      <c r="E13834" t="s">
        <v>15</v>
      </c>
      <c r="F13834" t="s">
        <v>16</v>
      </c>
      <c r="G13834" t="s">
        <v>158</v>
      </c>
      <c r="H13834" s="1">
        <v>2022</v>
      </c>
      <c r="I13834" s="2">
        <v>10555</v>
      </c>
      <c r="J13834" s="3">
        <v>23520</v>
      </c>
      <c r="K13834">
        <f>Table1[[#This Row],[Total Revenue + Open]]/Table1[[#This Row],[Qty]]</f>
        <v>2.2283278067266696</v>
      </c>
      <c r="L13834">
        <f>Table1[[#This Row],[Total Revenue + Open]]/Table1[[#This Row],[Qty]]</f>
        <v>2.2283278067266696</v>
      </c>
    </row>
    <row r="13835" spans="1:12" hidden="1">
      <c r="A13835" t="s">
        <v>710</v>
      </c>
      <c r="B13835" t="s">
        <v>490</v>
      </c>
      <c r="C13835" t="s">
        <v>491</v>
      </c>
      <c r="D13835" t="s">
        <v>773</v>
      </c>
      <c r="E13835" t="s">
        <v>15</v>
      </c>
      <c r="F13835" t="s">
        <v>16</v>
      </c>
      <c r="G13835" t="s">
        <v>158</v>
      </c>
      <c r="H13835" s="1">
        <v>2022</v>
      </c>
      <c r="I13835" s="2">
        <v>2515</v>
      </c>
      <c r="J13835" s="3">
        <v>5600</v>
      </c>
      <c r="K13835">
        <f>Table1[[#This Row],[Total Revenue + Open]]/Table1[[#This Row],[Qty]]</f>
        <v>2.2266401590457257</v>
      </c>
      <c r="L13835">
        <f>Table1[[#This Row],[Total Revenue + Open]]/Table1[[#This Row],[Qty]]</f>
        <v>2.2266401590457257</v>
      </c>
    </row>
    <row r="13836" spans="1:12" hidden="1">
      <c r="A13836" t="s">
        <v>710</v>
      </c>
      <c r="B13836" t="s">
        <v>490</v>
      </c>
      <c r="C13836" t="s">
        <v>491</v>
      </c>
      <c r="D13836" t="s">
        <v>773</v>
      </c>
      <c r="E13836" t="s">
        <v>15</v>
      </c>
      <c r="F13836" t="s">
        <v>16</v>
      </c>
      <c r="G13836" t="s">
        <v>158</v>
      </c>
      <c r="H13836" s="1">
        <v>2022</v>
      </c>
      <c r="I13836" s="2">
        <v>6030</v>
      </c>
      <c r="J13836" s="3">
        <v>13440</v>
      </c>
      <c r="K13836">
        <f>Table1[[#This Row],[Total Revenue + Open]]/Table1[[#This Row],[Qty]]</f>
        <v>2.2288557213930349</v>
      </c>
      <c r="L13836">
        <f>Table1[[#This Row],[Total Revenue + Open]]/Table1[[#This Row],[Qty]]</f>
        <v>2.2288557213930349</v>
      </c>
    </row>
    <row r="13837" spans="1:12" hidden="1">
      <c r="A13837" t="s">
        <v>710</v>
      </c>
      <c r="B13837" t="s">
        <v>490</v>
      </c>
      <c r="C13837" t="s">
        <v>491</v>
      </c>
      <c r="D13837" t="s">
        <v>773</v>
      </c>
      <c r="E13837" t="s">
        <v>15</v>
      </c>
      <c r="F13837" t="s">
        <v>16</v>
      </c>
      <c r="G13837" t="s">
        <v>158</v>
      </c>
      <c r="H13837" s="1">
        <v>2022</v>
      </c>
      <c r="I13837" s="2">
        <v>1510</v>
      </c>
      <c r="J13837" s="3">
        <v>3360</v>
      </c>
      <c r="K13837">
        <f>Table1[[#This Row],[Total Revenue + Open]]/Table1[[#This Row],[Qty]]</f>
        <v>2.2251655629139071</v>
      </c>
      <c r="L13837">
        <f>Table1[[#This Row],[Total Revenue + Open]]/Table1[[#This Row],[Qty]]</f>
        <v>2.2251655629139071</v>
      </c>
    </row>
    <row r="13838" spans="1:12" hidden="1">
      <c r="A13838" t="s">
        <v>710</v>
      </c>
      <c r="B13838" t="s">
        <v>490</v>
      </c>
      <c r="C13838" t="s">
        <v>491</v>
      </c>
      <c r="D13838" t="s">
        <v>773</v>
      </c>
      <c r="E13838" t="s">
        <v>15</v>
      </c>
      <c r="F13838" t="s">
        <v>214</v>
      </c>
      <c r="G13838" t="s">
        <v>215</v>
      </c>
      <c r="H13838" s="1">
        <v>2022</v>
      </c>
      <c r="I13838" s="2">
        <v>700</v>
      </c>
      <c r="J13838" s="3">
        <v>1820</v>
      </c>
      <c r="K13838">
        <f>Table1[[#This Row],[Total Revenue + Open]]/Table1[[#This Row],[Qty]]</f>
        <v>2.6</v>
      </c>
      <c r="L13838">
        <f>Table1[[#This Row],[Total Revenue + Open]]/Table1[[#This Row],[Qty]]</f>
        <v>2.6</v>
      </c>
    </row>
    <row r="13839" spans="1:12" hidden="1">
      <c r="A13839" t="s">
        <v>710</v>
      </c>
      <c r="B13839" t="s">
        <v>490</v>
      </c>
      <c r="C13839" t="s">
        <v>491</v>
      </c>
      <c r="D13839" t="s">
        <v>774</v>
      </c>
      <c r="E13839" t="s">
        <v>15</v>
      </c>
      <c r="F13839" t="s">
        <v>204</v>
      </c>
      <c r="G13839" t="s">
        <v>206</v>
      </c>
      <c r="H13839" s="1">
        <v>2022</v>
      </c>
      <c r="I13839" s="2">
        <v>1650</v>
      </c>
      <c r="J13839" s="3">
        <v>4488</v>
      </c>
      <c r="K13839">
        <f>Table1[[#This Row],[Total Revenue + Open]]/Table1[[#This Row],[Qty]]</f>
        <v>2.72</v>
      </c>
      <c r="L13839">
        <f>Table1[[#This Row],[Total Revenue + Open]]/Table1[[#This Row],[Qty]]</f>
        <v>2.72</v>
      </c>
    </row>
    <row r="13840" spans="1:12" hidden="1">
      <c r="A13840" t="s">
        <v>710</v>
      </c>
      <c r="B13840" t="s">
        <v>490</v>
      </c>
      <c r="C13840" t="s">
        <v>491</v>
      </c>
      <c r="D13840" t="s">
        <v>775</v>
      </c>
      <c r="E13840" t="s">
        <v>15</v>
      </c>
      <c r="F13840" t="s">
        <v>485</v>
      </c>
      <c r="G13840" t="s">
        <v>486</v>
      </c>
      <c r="H13840" s="1">
        <v>2018</v>
      </c>
      <c r="I13840" s="2">
        <v>0</v>
      </c>
      <c r="J13840" s="3">
        <v>0</v>
      </c>
      <c r="K13840" t="e">
        <f>Table1[[#This Row],[Total Revenue + Open]]/Table1[[#This Row],[Qty]]</f>
        <v>#DIV/0!</v>
      </c>
      <c r="L13840" t="e">
        <f>Table1[[#This Row],[Total Revenue + Open]]/Table1[[#This Row],[Qty]]</f>
        <v>#DIV/0!</v>
      </c>
    </row>
    <row r="13841" spans="1:12" hidden="1">
      <c r="A13841" t="s">
        <v>710</v>
      </c>
      <c r="B13841" t="s">
        <v>490</v>
      </c>
      <c r="C13841" t="s">
        <v>491</v>
      </c>
      <c r="D13841" t="s">
        <v>775</v>
      </c>
      <c r="E13841" t="s">
        <v>15</v>
      </c>
      <c r="F13841" t="s">
        <v>485</v>
      </c>
      <c r="G13841" t="s">
        <v>776</v>
      </c>
      <c r="H13841" s="1">
        <v>2018</v>
      </c>
      <c r="I13841" s="2">
        <v>0</v>
      </c>
      <c r="J13841" s="3">
        <v>0</v>
      </c>
      <c r="K13841" t="e">
        <f>Table1[[#This Row],[Total Revenue + Open]]/Table1[[#This Row],[Qty]]</f>
        <v>#DIV/0!</v>
      </c>
      <c r="L13841" t="e">
        <f>Table1[[#This Row],[Total Revenue + Open]]/Table1[[#This Row],[Qty]]</f>
        <v>#DIV/0!</v>
      </c>
    </row>
    <row r="13842" spans="1:12" hidden="1">
      <c r="A13842" t="s">
        <v>710</v>
      </c>
      <c r="B13842" t="s">
        <v>490</v>
      </c>
      <c r="C13842" t="s">
        <v>491</v>
      </c>
      <c r="D13842" t="s">
        <v>775</v>
      </c>
      <c r="E13842" t="s">
        <v>15</v>
      </c>
      <c r="F13842" t="s">
        <v>118</v>
      </c>
      <c r="G13842" t="s">
        <v>481</v>
      </c>
      <c r="H13842" s="1">
        <v>2018</v>
      </c>
      <c r="I13842" s="2">
        <v>0</v>
      </c>
      <c r="J13842" s="3">
        <v>0</v>
      </c>
      <c r="K13842" t="e">
        <f>Table1[[#This Row],[Total Revenue + Open]]/Table1[[#This Row],[Qty]]</f>
        <v>#DIV/0!</v>
      </c>
      <c r="L13842" t="e">
        <f>Table1[[#This Row],[Total Revenue + Open]]/Table1[[#This Row],[Qty]]</f>
        <v>#DIV/0!</v>
      </c>
    </row>
    <row r="13843" spans="1:12" hidden="1">
      <c r="A13843" t="s">
        <v>710</v>
      </c>
      <c r="B13843" t="s">
        <v>490</v>
      </c>
      <c r="C13843" t="s">
        <v>491</v>
      </c>
      <c r="D13843" t="s">
        <v>777</v>
      </c>
      <c r="E13843" t="s">
        <v>15</v>
      </c>
      <c r="F13843" t="s">
        <v>128</v>
      </c>
      <c r="G13843" t="s">
        <v>413</v>
      </c>
      <c r="H13843" s="1">
        <v>2017</v>
      </c>
      <c r="I13843" s="2">
        <v>3115</v>
      </c>
      <c r="J13843" s="3">
        <v>9331</v>
      </c>
      <c r="K13843">
        <f>Table1[[#This Row],[Total Revenue + Open]]/Table1[[#This Row],[Qty]]</f>
        <v>2.9955056179775279</v>
      </c>
      <c r="L13843">
        <f>Table1[[#This Row],[Total Revenue + Open]]/Table1[[#This Row],[Qty]]</f>
        <v>2.9955056179775279</v>
      </c>
    </row>
    <row r="13844" spans="1:12" hidden="1">
      <c r="A13844" t="s">
        <v>710</v>
      </c>
      <c r="B13844" t="s">
        <v>490</v>
      </c>
      <c r="C13844" t="s">
        <v>491</v>
      </c>
      <c r="D13844" t="s">
        <v>777</v>
      </c>
      <c r="E13844" t="s">
        <v>15</v>
      </c>
      <c r="F13844" t="s">
        <v>128</v>
      </c>
      <c r="G13844" t="s">
        <v>413</v>
      </c>
      <c r="H13844" s="1">
        <v>2017</v>
      </c>
      <c r="I13844" s="2">
        <v>12415</v>
      </c>
      <c r="J13844" s="3">
        <v>37173.5</v>
      </c>
      <c r="K13844">
        <f>Table1[[#This Row],[Total Revenue + Open]]/Table1[[#This Row],[Qty]]</f>
        <v>2.994240837696335</v>
      </c>
      <c r="L13844">
        <f>Table1[[#This Row],[Total Revenue + Open]]/Table1[[#This Row],[Qty]]</f>
        <v>2.994240837696335</v>
      </c>
    </row>
    <row r="13845" spans="1:12" hidden="1">
      <c r="A13845" t="s">
        <v>710</v>
      </c>
      <c r="B13845" t="s">
        <v>490</v>
      </c>
      <c r="C13845" t="s">
        <v>491</v>
      </c>
      <c r="D13845" t="s">
        <v>777</v>
      </c>
      <c r="E13845" t="s">
        <v>15</v>
      </c>
      <c r="F13845" t="s">
        <v>128</v>
      </c>
      <c r="G13845" t="s">
        <v>413</v>
      </c>
      <c r="H13845" s="1">
        <v>2017</v>
      </c>
      <c r="I13845" s="2">
        <v>2765</v>
      </c>
      <c r="J13845" s="3">
        <v>8277.5</v>
      </c>
      <c r="K13845">
        <f>Table1[[#This Row],[Total Revenue + Open]]/Table1[[#This Row],[Qty]]</f>
        <v>2.9936708860759493</v>
      </c>
      <c r="L13845">
        <f>Table1[[#This Row],[Total Revenue + Open]]/Table1[[#This Row],[Qty]]</f>
        <v>2.9936708860759493</v>
      </c>
    </row>
    <row r="13846" spans="1:12" hidden="1">
      <c r="A13846" t="s">
        <v>710</v>
      </c>
      <c r="B13846" t="s">
        <v>490</v>
      </c>
      <c r="C13846" t="s">
        <v>491</v>
      </c>
      <c r="D13846" t="s">
        <v>777</v>
      </c>
      <c r="E13846" t="s">
        <v>15</v>
      </c>
      <c r="F13846" t="s">
        <v>128</v>
      </c>
      <c r="G13846" t="s">
        <v>413</v>
      </c>
      <c r="H13846" s="1">
        <v>2018</v>
      </c>
      <c r="I13846" s="2">
        <v>8145</v>
      </c>
      <c r="J13846" s="3">
        <v>24381</v>
      </c>
      <c r="K13846">
        <f>Table1[[#This Row],[Total Revenue + Open]]/Table1[[#This Row],[Qty]]</f>
        <v>2.9933701657458562</v>
      </c>
      <c r="L13846">
        <f>Table1[[#This Row],[Total Revenue + Open]]/Table1[[#This Row],[Qty]]</f>
        <v>2.9933701657458562</v>
      </c>
    </row>
    <row r="13847" spans="1:12" hidden="1">
      <c r="A13847" t="s">
        <v>710</v>
      </c>
      <c r="B13847" t="s">
        <v>490</v>
      </c>
      <c r="C13847" t="s">
        <v>491</v>
      </c>
      <c r="D13847" t="s">
        <v>777</v>
      </c>
      <c r="E13847" t="s">
        <v>15</v>
      </c>
      <c r="F13847" t="s">
        <v>128</v>
      </c>
      <c r="G13847" t="s">
        <v>413</v>
      </c>
      <c r="H13847" s="1">
        <v>2018</v>
      </c>
      <c r="I13847" s="2">
        <v>2090</v>
      </c>
      <c r="J13847" s="3">
        <v>6245.75</v>
      </c>
      <c r="K13847">
        <f>Table1[[#This Row],[Total Revenue + Open]]/Table1[[#This Row],[Qty]]</f>
        <v>2.9883971291866027</v>
      </c>
      <c r="L13847">
        <f>Table1[[#This Row],[Total Revenue + Open]]/Table1[[#This Row],[Qty]]</f>
        <v>2.9883971291866027</v>
      </c>
    </row>
    <row r="13848" spans="1:12" hidden="1">
      <c r="A13848" t="s">
        <v>710</v>
      </c>
      <c r="B13848" t="s">
        <v>490</v>
      </c>
      <c r="C13848" t="s">
        <v>491</v>
      </c>
      <c r="D13848" t="s">
        <v>777</v>
      </c>
      <c r="E13848" t="s">
        <v>15</v>
      </c>
      <c r="F13848" t="s">
        <v>128</v>
      </c>
      <c r="G13848" t="s">
        <v>413</v>
      </c>
      <c r="H13848" s="1">
        <v>2018</v>
      </c>
      <c r="I13848" s="2">
        <v>2065</v>
      </c>
      <c r="J13848" s="3">
        <v>6170.5</v>
      </c>
      <c r="K13848">
        <f>Table1[[#This Row],[Total Revenue + Open]]/Table1[[#This Row],[Qty]]</f>
        <v>2.9881355932203388</v>
      </c>
      <c r="L13848">
        <f>Table1[[#This Row],[Total Revenue + Open]]/Table1[[#This Row],[Qty]]</f>
        <v>2.9881355932203388</v>
      </c>
    </row>
    <row r="13849" spans="1:12" hidden="1">
      <c r="A13849" t="s">
        <v>710</v>
      </c>
      <c r="B13849" t="s">
        <v>490</v>
      </c>
      <c r="C13849" t="s">
        <v>491</v>
      </c>
      <c r="D13849" t="s">
        <v>777</v>
      </c>
      <c r="E13849" t="s">
        <v>15</v>
      </c>
      <c r="F13849" t="s">
        <v>128</v>
      </c>
      <c r="G13849" t="s">
        <v>413</v>
      </c>
      <c r="H13849" s="1">
        <v>2018</v>
      </c>
      <c r="I13849" s="2">
        <v>2115</v>
      </c>
      <c r="J13849" s="3">
        <v>6321</v>
      </c>
      <c r="K13849">
        <f>Table1[[#This Row],[Total Revenue + Open]]/Table1[[#This Row],[Qty]]</f>
        <v>2.9886524822695035</v>
      </c>
      <c r="L13849">
        <f>Table1[[#This Row],[Total Revenue + Open]]/Table1[[#This Row],[Qty]]</f>
        <v>2.9886524822695035</v>
      </c>
    </row>
    <row r="13850" spans="1:12" hidden="1">
      <c r="A13850" t="s">
        <v>710</v>
      </c>
      <c r="B13850" t="s">
        <v>490</v>
      </c>
      <c r="C13850" t="s">
        <v>491</v>
      </c>
      <c r="D13850" t="s">
        <v>777</v>
      </c>
      <c r="E13850" t="s">
        <v>15</v>
      </c>
      <c r="F13850" t="s">
        <v>128</v>
      </c>
      <c r="G13850" t="s">
        <v>413</v>
      </c>
      <c r="H13850" s="1">
        <v>2019</v>
      </c>
      <c r="I13850" s="2">
        <v>2115</v>
      </c>
      <c r="J13850" s="3">
        <v>6321</v>
      </c>
      <c r="K13850">
        <f>Table1[[#This Row],[Total Revenue + Open]]/Table1[[#This Row],[Qty]]</f>
        <v>2.9886524822695035</v>
      </c>
      <c r="L13850">
        <f>Table1[[#This Row],[Total Revenue + Open]]/Table1[[#This Row],[Qty]]</f>
        <v>2.9886524822695035</v>
      </c>
    </row>
    <row r="13851" spans="1:12" hidden="1">
      <c r="A13851" t="s">
        <v>710</v>
      </c>
      <c r="B13851" t="s">
        <v>490</v>
      </c>
      <c r="C13851" t="s">
        <v>491</v>
      </c>
      <c r="D13851" t="s">
        <v>777</v>
      </c>
      <c r="E13851" t="s">
        <v>15</v>
      </c>
      <c r="F13851" t="s">
        <v>128</v>
      </c>
      <c r="G13851" t="s">
        <v>413</v>
      </c>
      <c r="H13851" s="1">
        <v>2019</v>
      </c>
      <c r="I13851" s="2">
        <v>4825</v>
      </c>
      <c r="J13851" s="3">
        <v>14448</v>
      </c>
      <c r="K13851">
        <f>Table1[[#This Row],[Total Revenue + Open]]/Table1[[#This Row],[Qty]]</f>
        <v>2.9944041450777203</v>
      </c>
      <c r="L13851">
        <f>Table1[[#This Row],[Total Revenue + Open]]/Table1[[#This Row],[Qty]]</f>
        <v>2.9944041450777203</v>
      </c>
    </row>
    <row r="13852" spans="1:12" hidden="1">
      <c r="A13852" t="s">
        <v>710</v>
      </c>
      <c r="B13852" t="s">
        <v>490</v>
      </c>
      <c r="C13852" t="s">
        <v>491</v>
      </c>
      <c r="D13852" t="s">
        <v>777</v>
      </c>
      <c r="E13852" t="s">
        <v>15</v>
      </c>
      <c r="F13852" t="s">
        <v>128</v>
      </c>
      <c r="G13852" t="s">
        <v>413</v>
      </c>
      <c r="H13852" s="1">
        <v>2019</v>
      </c>
      <c r="I13852" s="2">
        <v>50</v>
      </c>
      <c r="J13852" s="3">
        <v>150.5</v>
      </c>
      <c r="K13852">
        <f>Table1[[#This Row],[Total Revenue + Open]]/Table1[[#This Row],[Qty]]</f>
        <v>3.01</v>
      </c>
      <c r="L13852">
        <f>Table1[[#This Row],[Total Revenue + Open]]/Table1[[#This Row],[Qty]]</f>
        <v>3.01</v>
      </c>
    </row>
    <row r="13853" spans="1:12" hidden="1">
      <c r="A13853" t="s">
        <v>710</v>
      </c>
      <c r="B13853" t="s">
        <v>490</v>
      </c>
      <c r="C13853" t="s">
        <v>491</v>
      </c>
      <c r="D13853" t="s">
        <v>777</v>
      </c>
      <c r="E13853" t="s">
        <v>15</v>
      </c>
      <c r="F13853" t="s">
        <v>128</v>
      </c>
      <c r="G13853" t="s">
        <v>413</v>
      </c>
      <c r="H13853" s="1">
        <v>2019</v>
      </c>
      <c r="I13853" s="2">
        <v>3720</v>
      </c>
      <c r="J13853" s="3">
        <v>11137</v>
      </c>
      <c r="K13853">
        <f>Table1[[#This Row],[Total Revenue + Open]]/Table1[[#This Row],[Qty]]</f>
        <v>2.9938172043010751</v>
      </c>
      <c r="L13853">
        <f>Table1[[#This Row],[Total Revenue + Open]]/Table1[[#This Row],[Qty]]</f>
        <v>2.9938172043010751</v>
      </c>
    </row>
    <row r="13854" spans="1:12" hidden="1">
      <c r="A13854" t="s">
        <v>710</v>
      </c>
      <c r="B13854" t="s">
        <v>490</v>
      </c>
      <c r="C13854" t="s">
        <v>491</v>
      </c>
      <c r="D13854" t="s">
        <v>777</v>
      </c>
      <c r="E13854" t="s">
        <v>15</v>
      </c>
      <c r="F13854" t="s">
        <v>128</v>
      </c>
      <c r="G13854" t="s">
        <v>413</v>
      </c>
      <c r="H13854" s="1">
        <v>2020</v>
      </c>
      <c r="I13854" s="2">
        <v>2010</v>
      </c>
      <c r="J13854" s="3">
        <v>6020</v>
      </c>
      <c r="K13854">
        <f>Table1[[#This Row],[Total Revenue + Open]]/Table1[[#This Row],[Qty]]</f>
        <v>2.9950248756218905</v>
      </c>
      <c r="L13854">
        <f>Table1[[#This Row],[Total Revenue + Open]]/Table1[[#This Row],[Qty]]</f>
        <v>2.9950248756218905</v>
      </c>
    </row>
    <row r="13855" spans="1:12" hidden="1">
      <c r="A13855" t="s">
        <v>710</v>
      </c>
      <c r="B13855" t="s">
        <v>490</v>
      </c>
      <c r="C13855" t="s">
        <v>491</v>
      </c>
      <c r="D13855" t="s">
        <v>777</v>
      </c>
      <c r="E13855" t="s">
        <v>15</v>
      </c>
      <c r="F13855" t="s">
        <v>16</v>
      </c>
      <c r="G13855" t="s">
        <v>158</v>
      </c>
      <c r="H13855" s="1">
        <v>2017</v>
      </c>
      <c r="I13855" s="2">
        <v>7945</v>
      </c>
      <c r="J13855" s="3">
        <v>17459</v>
      </c>
      <c r="K13855">
        <f>Table1[[#This Row],[Total Revenue + Open]]/Table1[[#This Row],[Qty]]</f>
        <v>2.1974826935179359</v>
      </c>
      <c r="L13855">
        <f>Table1[[#This Row],[Total Revenue + Open]]/Table1[[#This Row],[Qty]]</f>
        <v>2.1974826935179359</v>
      </c>
    </row>
    <row r="13856" spans="1:12" hidden="1">
      <c r="A13856" t="s">
        <v>710</v>
      </c>
      <c r="B13856" t="s">
        <v>490</v>
      </c>
      <c r="C13856" t="s">
        <v>491</v>
      </c>
      <c r="D13856" t="s">
        <v>777</v>
      </c>
      <c r="E13856" t="s">
        <v>15</v>
      </c>
      <c r="F13856" t="s">
        <v>16</v>
      </c>
      <c r="G13856" t="s">
        <v>158</v>
      </c>
      <c r="H13856" s="1">
        <v>2018</v>
      </c>
      <c r="I13856" s="2">
        <v>6365</v>
      </c>
      <c r="J13856" s="3">
        <v>13978.25</v>
      </c>
      <c r="K13856">
        <f>Table1[[#This Row],[Total Revenue + Open]]/Table1[[#This Row],[Qty]]</f>
        <v>2.1961115475255304</v>
      </c>
      <c r="L13856">
        <f>Table1[[#This Row],[Total Revenue + Open]]/Table1[[#This Row],[Qty]]</f>
        <v>2.1961115475255304</v>
      </c>
    </row>
    <row r="13857" spans="1:12" hidden="1">
      <c r="A13857" t="s">
        <v>710</v>
      </c>
      <c r="B13857" t="s">
        <v>490</v>
      </c>
      <c r="C13857" t="s">
        <v>491</v>
      </c>
      <c r="D13857" t="s">
        <v>777</v>
      </c>
      <c r="E13857" t="s">
        <v>15</v>
      </c>
      <c r="F13857" t="s">
        <v>16</v>
      </c>
      <c r="G13857" t="s">
        <v>158</v>
      </c>
      <c r="H13857" s="1">
        <v>2018</v>
      </c>
      <c r="I13857" s="2">
        <v>4075</v>
      </c>
      <c r="J13857" s="3">
        <v>8950.5</v>
      </c>
      <c r="K13857">
        <f>Table1[[#This Row],[Total Revenue + Open]]/Table1[[#This Row],[Qty]]</f>
        <v>2.1964417177914108</v>
      </c>
      <c r="L13857">
        <f>Table1[[#This Row],[Total Revenue + Open]]/Table1[[#This Row],[Qty]]</f>
        <v>2.1964417177914108</v>
      </c>
    </row>
    <row r="13858" spans="1:12" hidden="1">
      <c r="A13858" t="s">
        <v>710</v>
      </c>
      <c r="B13858" t="s">
        <v>490</v>
      </c>
      <c r="C13858" t="s">
        <v>491</v>
      </c>
      <c r="D13858" t="s">
        <v>777</v>
      </c>
      <c r="E13858" t="s">
        <v>15</v>
      </c>
      <c r="F13858" t="s">
        <v>16</v>
      </c>
      <c r="G13858" t="s">
        <v>158</v>
      </c>
      <c r="H13858" s="1">
        <v>2018</v>
      </c>
      <c r="I13858" s="2">
        <v>6185</v>
      </c>
      <c r="J13858" s="3">
        <v>13591.5</v>
      </c>
      <c r="K13858">
        <f>Table1[[#This Row],[Total Revenue + Open]]/Table1[[#This Row],[Qty]]</f>
        <v>2.1974939369442197</v>
      </c>
      <c r="L13858">
        <f>Table1[[#This Row],[Total Revenue + Open]]/Table1[[#This Row],[Qty]]</f>
        <v>2.1974939369442197</v>
      </c>
    </row>
    <row r="13859" spans="1:12" hidden="1">
      <c r="A13859" t="s">
        <v>710</v>
      </c>
      <c r="B13859" t="s">
        <v>490</v>
      </c>
      <c r="C13859" t="s">
        <v>491</v>
      </c>
      <c r="D13859" t="s">
        <v>777</v>
      </c>
      <c r="E13859" t="s">
        <v>15</v>
      </c>
      <c r="F13859" t="s">
        <v>16</v>
      </c>
      <c r="G13859" t="s">
        <v>158</v>
      </c>
      <c r="H13859" s="1">
        <v>2018</v>
      </c>
      <c r="I13859" s="2">
        <v>12370</v>
      </c>
      <c r="J13859" s="3">
        <v>27183</v>
      </c>
      <c r="K13859">
        <f>Table1[[#This Row],[Total Revenue + Open]]/Table1[[#This Row],[Qty]]</f>
        <v>2.1974939369442197</v>
      </c>
      <c r="L13859">
        <f>Table1[[#This Row],[Total Revenue + Open]]/Table1[[#This Row],[Qty]]</f>
        <v>2.1974939369442197</v>
      </c>
    </row>
    <row r="13860" spans="1:12" hidden="1">
      <c r="A13860" t="s">
        <v>710</v>
      </c>
      <c r="B13860" t="s">
        <v>490</v>
      </c>
      <c r="C13860" t="s">
        <v>491</v>
      </c>
      <c r="D13860" t="s">
        <v>777</v>
      </c>
      <c r="E13860" t="s">
        <v>15</v>
      </c>
      <c r="F13860" t="s">
        <v>16</v>
      </c>
      <c r="G13860" t="s">
        <v>158</v>
      </c>
      <c r="H13860" s="1">
        <v>2019</v>
      </c>
      <c r="I13860" s="2">
        <v>4125</v>
      </c>
      <c r="J13860" s="3">
        <v>9061</v>
      </c>
      <c r="K13860">
        <f>Table1[[#This Row],[Total Revenue + Open]]/Table1[[#This Row],[Qty]]</f>
        <v>2.1966060606060607</v>
      </c>
      <c r="L13860">
        <f>Table1[[#This Row],[Total Revenue + Open]]/Table1[[#This Row],[Qty]]</f>
        <v>2.1966060606060607</v>
      </c>
    </row>
    <row r="13861" spans="1:12" hidden="1">
      <c r="A13861" t="s">
        <v>710</v>
      </c>
      <c r="B13861" t="s">
        <v>490</v>
      </c>
      <c r="C13861" t="s">
        <v>491</v>
      </c>
      <c r="D13861" t="s">
        <v>777</v>
      </c>
      <c r="E13861" t="s">
        <v>15</v>
      </c>
      <c r="F13861" t="s">
        <v>16</v>
      </c>
      <c r="G13861" t="s">
        <v>158</v>
      </c>
      <c r="H13861" s="1">
        <v>2019</v>
      </c>
      <c r="I13861" s="2">
        <v>9250</v>
      </c>
      <c r="J13861" s="3">
        <v>20332</v>
      </c>
      <c r="K13861">
        <f>Table1[[#This Row],[Total Revenue + Open]]/Table1[[#This Row],[Qty]]</f>
        <v>2.1980540540540541</v>
      </c>
      <c r="L13861">
        <f>Table1[[#This Row],[Total Revenue + Open]]/Table1[[#This Row],[Qty]]</f>
        <v>2.1980540540540541</v>
      </c>
    </row>
    <row r="13862" spans="1:12" hidden="1">
      <c r="A13862" t="s">
        <v>710</v>
      </c>
      <c r="B13862" t="s">
        <v>490</v>
      </c>
      <c r="C13862" t="s">
        <v>491</v>
      </c>
      <c r="D13862" t="s">
        <v>777</v>
      </c>
      <c r="E13862" t="s">
        <v>15</v>
      </c>
      <c r="F13862" t="s">
        <v>16</v>
      </c>
      <c r="G13862" t="s">
        <v>158</v>
      </c>
      <c r="H13862" s="1">
        <v>2019</v>
      </c>
      <c r="I13862" s="2">
        <v>14430</v>
      </c>
      <c r="J13862" s="3">
        <v>31713.5</v>
      </c>
      <c r="K13862">
        <f>Table1[[#This Row],[Total Revenue + Open]]/Table1[[#This Row],[Qty]]</f>
        <v>2.1977477477477478</v>
      </c>
      <c r="L13862">
        <f>Table1[[#This Row],[Total Revenue + Open]]/Table1[[#This Row],[Qty]]</f>
        <v>2.1977477477477478</v>
      </c>
    </row>
    <row r="13863" spans="1:12" hidden="1">
      <c r="A13863" t="s">
        <v>710</v>
      </c>
      <c r="B13863" t="s">
        <v>490</v>
      </c>
      <c r="C13863" t="s">
        <v>491</v>
      </c>
      <c r="D13863" t="s">
        <v>777</v>
      </c>
      <c r="E13863" t="s">
        <v>15</v>
      </c>
      <c r="F13863" t="s">
        <v>16</v>
      </c>
      <c r="G13863" t="s">
        <v>158</v>
      </c>
      <c r="H13863" s="1">
        <v>2019</v>
      </c>
      <c r="I13863" s="2">
        <v>3270</v>
      </c>
      <c r="J13863" s="3">
        <v>7182.5</v>
      </c>
      <c r="K13863">
        <f>Table1[[#This Row],[Total Revenue + Open]]/Table1[[#This Row],[Qty]]</f>
        <v>2.1964831804281344</v>
      </c>
      <c r="L13863">
        <f>Table1[[#This Row],[Total Revenue + Open]]/Table1[[#This Row],[Qty]]</f>
        <v>2.1964831804281344</v>
      </c>
    </row>
    <row r="13864" spans="1:12" hidden="1">
      <c r="A13864" t="s">
        <v>710</v>
      </c>
      <c r="B13864" t="s">
        <v>490</v>
      </c>
      <c r="C13864" t="s">
        <v>491</v>
      </c>
      <c r="D13864" t="s">
        <v>777</v>
      </c>
      <c r="E13864" t="s">
        <v>15</v>
      </c>
      <c r="F13864" t="s">
        <v>16</v>
      </c>
      <c r="G13864" t="s">
        <v>158</v>
      </c>
      <c r="H13864" s="1">
        <v>2019</v>
      </c>
      <c r="I13864" s="2">
        <v>2865</v>
      </c>
      <c r="J13864" s="3">
        <v>6298.5</v>
      </c>
      <c r="K13864">
        <f>Table1[[#This Row],[Total Revenue + Open]]/Table1[[#This Row],[Qty]]</f>
        <v>2.1984293193717277</v>
      </c>
      <c r="L13864">
        <f>Table1[[#This Row],[Total Revenue + Open]]/Table1[[#This Row],[Qty]]</f>
        <v>2.1984293193717277</v>
      </c>
    </row>
    <row r="13865" spans="1:12" hidden="1">
      <c r="A13865" t="s">
        <v>710</v>
      </c>
      <c r="B13865" t="s">
        <v>490</v>
      </c>
      <c r="C13865" t="s">
        <v>491</v>
      </c>
      <c r="D13865" t="s">
        <v>777</v>
      </c>
      <c r="E13865" t="s">
        <v>15</v>
      </c>
      <c r="F13865" t="s">
        <v>16</v>
      </c>
      <c r="G13865" t="s">
        <v>158</v>
      </c>
      <c r="H13865" s="1">
        <v>2019</v>
      </c>
      <c r="I13865" s="2">
        <v>4980</v>
      </c>
      <c r="J13865" s="3">
        <v>10939.5</v>
      </c>
      <c r="K13865">
        <f>Table1[[#This Row],[Total Revenue + Open]]/Table1[[#This Row],[Qty]]</f>
        <v>2.1966867469879516</v>
      </c>
      <c r="L13865">
        <f>Table1[[#This Row],[Total Revenue + Open]]/Table1[[#This Row],[Qty]]</f>
        <v>2.1966867469879516</v>
      </c>
    </row>
    <row r="13866" spans="1:12" hidden="1">
      <c r="A13866" t="s">
        <v>710</v>
      </c>
      <c r="B13866" t="s">
        <v>490</v>
      </c>
      <c r="C13866" t="s">
        <v>491</v>
      </c>
      <c r="D13866" t="s">
        <v>777</v>
      </c>
      <c r="E13866" t="s">
        <v>15</v>
      </c>
      <c r="F13866" t="s">
        <v>16</v>
      </c>
      <c r="G13866" t="s">
        <v>158</v>
      </c>
      <c r="H13866" s="1">
        <v>2019</v>
      </c>
      <c r="I13866" s="2">
        <v>2065</v>
      </c>
      <c r="J13866" s="3">
        <v>4530.5</v>
      </c>
      <c r="K13866">
        <f>Table1[[#This Row],[Total Revenue + Open]]/Table1[[#This Row],[Qty]]</f>
        <v>2.1939467312348668</v>
      </c>
      <c r="L13866">
        <f>Table1[[#This Row],[Total Revenue + Open]]/Table1[[#This Row],[Qty]]</f>
        <v>2.1939467312348668</v>
      </c>
    </row>
    <row r="13867" spans="1:12" hidden="1">
      <c r="A13867" t="s">
        <v>710</v>
      </c>
      <c r="B13867" t="s">
        <v>490</v>
      </c>
      <c r="C13867" t="s">
        <v>491</v>
      </c>
      <c r="D13867" t="s">
        <v>777</v>
      </c>
      <c r="E13867" t="s">
        <v>15</v>
      </c>
      <c r="F13867" t="s">
        <v>16</v>
      </c>
      <c r="G13867" t="s">
        <v>158</v>
      </c>
      <c r="H13867" s="1">
        <v>2020</v>
      </c>
      <c r="I13867" s="2">
        <v>5335</v>
      </c>
      <c r="J13867" s="3">
        <v>11713</v>
      </c>
      <c r="K13867">
        <f>Table1[[#This Row],[Total Revenue + Open]]/Table1[[#This Row],[Qty]]</f>
        <v>2.1955014058106843</v>
      </c>
      <c r="L13867">
        <f>Table1[[#This Row],[Total Revenue + Open]]/Table1[[#This Row],[Qty]]</f>
        <v>2.1955014058106843</v>
      </c>
    </row>
    <row r="13868" spans="1:12" hidden="1">
      <c r="A13868" t="s">
        <v>710</v>
      </c>
      <c r="B13868" t="s">
        <v>490</v>
      </c>
      <c r="C13868" t="s">
        <v>491</v>
      </c>
      <c r="D13868" t="s">
        <v>777</v>
      </c>
      <c r="E13868" t="s">
        <v>15</v>
      </c>
      <c r="F13868" t="s">
        <v>16</v>
      </c>
      <c r="G13868" t="s">
        <v>158</v>
      </c>
      <c r="H13868" s="1">
        <v>2020</v>
      </c>
      <c r="I13868" s="2">
        <v>3425</v>
      </c>
      <c r="J13868" s="3">
        <v>7548</v>
      </c>
      <c r="K13868">
        <f>Table1[[#This Row],[Total Revenue + Open]]/Table1[[#This Row],[Qty]]</f>
        <v>2.2037956204379561</v>
      </c>
      <c r="L13868">
        <f>Table1[[#This Row],[Total Revenue + Open]]/Table1[[#This Row],[Qty]]</f>
        <v>2.2037956204379561</v>
      </c>
    </row>
    <row r="13869" spans="1:12" hidden="1">
      <c r="A13869" t="s">
        <v>710</v>
      </c>
      <c r="B13869" t="s">
        <v>490</v>
      </c>
      <c r="C13869" t="s">
        <v>491</v>
      </c>
      <c r="D13869" t="s">
        <v>777</v>
      </c>
      <c r="E13869" t="s">
        <v>15</v>
      </c>
      <c r="F13869" t="s">
        <v>16</v>
      </c>
      <c r="G13869" t="s">
        <v>158</v>
      </c>
      <c r="H13869" s="1">
        <v>2020</v>
      </c>
      <c r="I13869" s="2">
        <v>2065</v>
      </c>
      <c r="J13869" s="3">
        <v>4551</v>
      </c>
      <c r="K13869">
        <f>Table1[[#This Row],[Total Revenue + Open]]/Table1[[#This Row],[Qty]]</f>
        <v>2.2038740920096851</v>
      </c>
      <c r="L13869">
        <f>Table1[[#This Row],[Total Revenue + Open]]/Table1[[#This Row],[Qty]]</f>
        <v>2.2038740920096851</v>
      </c>
    </row>
    <row r="13870" spans="1:12" hidden="1">
      <c r="A13870" t="s">
        <v>710</v>
      </c>
      <c r="B13870" t="s">
        <v>490</v>
      </c>
      <c r="C13870" t="s">
        <v>491</v>
      </c>
      <c r="D13870" t="s">
        <v>777</v>
      </c>
      <c r="E13870" t="s">
        <v>15</v>
      </c>
      <c r="F13870" t="s">
        <v>16</v>
      </c>
      <c r="G13870" t="s">
        <v>158</v>
      </c>
      <c r="H13870" s="1">
        <v>2020</v>
      </c>
      <c r="I13870" s="2">
        <v>9405</v>
      </c>
      <c r="J13870" s="3">
        <v>20801.400000000001</v>
      </c>
      <c r="K13870">
        <f>Table1[[#This Row],[Total Revenue + Open]]/Table1[[#This Row],[Qty]]</f>
        <v>2.2117384370015949</v>
      </c>
      <c r="L13870">
        <f>Table1[[#This Row],[Total Revenue + Open]]/Table1[[#This Row],[Qty]]</f>
        <v>2.2117384370015949</v>
      </c>
    </row>
    <row r="13871" spans="1:12" hidden="1">
      <c r="A13871" t="s">
        <v>710</v>
      </c>
      <c r="B13871" t="s">
        <v>490</v>
      </c>
      <c r="C13871" t="s">
        <v>491</v>
      </c>
      <c r="D13871" t="s">
        <v>777</v>
      </c>
      <c r="E13871" t="s">
        <v>15</v>
      </c>
      <c r="F13871" t="s">
        <v>16</v>
      </c>
      <c r="G13871" t="s">
        <v>158</v>
      </c>
      <c r="H13871" s="1">
        <v>2020</v>
      </c>
      <c r="I13871" s="2">
        <v>2865</v>
      </c>
      <c r="J13871" s="3">
        <v>6327</v>
      </c>
      <c r="K13871">
        <f>Table1[[#This Row],[Total Revenue + Open]]/Table1[[#This Row],[Qty]]</f>
        <v>2.2083769633507853</v>
      </c>
      <c r="L13871">
        <f>Table1[[#This Row],[Total Revenue + Open]]/Table1[[#This Row],[Qty]]</f>
        <v>2.2083769633507853</v>
      </c>
    </row>
    <row r="13872" spans="1:12" hidden="1">
      <c r="A13872" t="s">
        <v>710</v>
      </c>
      <c r="B13872" t="s">
        <v>490</v>
      </c>
      <c r="C13872" t="s">
        <v>491</v>
      </c>
      <c r="D13872" t="s">
        <v>777</v>
      </c>
      <c r="E13872" t="s">
        <v>15</v>
      </c>
      <c r="F13872" t="s">
        <v>16</v>
      </c>
      <c r="G13872" t="s">
        <v>158</v>
      </c>
      <c r="H13872" s="1">
        <v>2021</v>
      </c>
      <c r="I13872" s="2">
        <v>7200</v>
      </c>
      <c r="J13872" s="3">
        <v>15873</v>
      </c>
      <c r="K13872">
        <f>Table1[[#This Row],[Total Revenue + Open]]/Table1[[#This Row],[Qty]]</f>
        <v>2.2045833333333333</v>
      </c>
      <c r="L13872">
        <f>Table1[[#This Row],[Total Revenue + Open]]/Table1[[#This Row],[Qty]]</f>
        <v>2.2045833333333333</v>
      </c>
    </row>
    <row r="13873" spans="1:12" hidden="1">
      <c r="A13873" t="s">
        <v>710</v>
      </c>
      <c r="B13873" t="s">
        <v>490</v>
      </c>
      <c r="C13873" t="s">
        <v>491</v>
      </c>
      <c r="D13873" t="s">
        <v>777</v>
      </c>
      <c r="E13873" t="s">
        <v>15</v>
      </c>
      <c r="F13873" t="s">
        <v>16</v>
      </c>
      <c r="G13873" t="s">
        <v>158</v>
      </c>
      <c r="H13873" s="1">
        <v>2021</v>
      </c>
      <c r="I13873" s="2">
        <v>4325</v>
      </c>
      <c r="J13873" s="3">
        <v>9546</v>
      </c>
      <c r="K13873">
        <f>Table1[[#This Row],[Total Revenue + Open]]/Table1[[#This Row],[Qty]]</f>
        <v>2.2071676300578034</v>
      </c>
      <c r="L13873">
        <f>Table1[[#This Row],[Total Revenue + Open]]/Table1[[#This Row],[Qty]]</f>
        <v>2.2071676300578034</v>
      </c>
    </row>
    <row r="13874" spans="1:12" hidden="1">
      <c r="A13874" t="s">
        <v>710</v>
      </c>
      <c r="B13874" t="s">
        <v>490</v>
      </c>
      <c r="C13874" t="s">
        <v>491</v>
      </c>
      <c r="D13874" t="s">
        <v>777</v>
      </c>
      <c r="E13874" t="s">
        <v>15</v>
      </c>
      <c r="F13874" t="s">
        <v>16</v>
      </c>
      <c r="G13874" t="s">
        <v>158</v>
      </c>
      <c r="H13874" s="1">
        <v>2021</v>
      </c>
      <c r="I13874" s="2">
        <v>4125</v>
      </c>
      <c r="J13874" s="3">
        <v>9102</v>
      </c>
      <c r="K13874">
        <f>Table1[[#This Row],[Total Revenue + Open]]/Table1[[#This Row],[Qty]]</f>
        <v>2.2065454545454544</v>
      </c>
      <c r="L13874">
        <f>Table1[[#This Row],[Total Revenue + Open]]/Table1[[#This Row],[Qty]]</f>
        <v>2.2065454545454544</v>
      </c>
    </row>
    <row r="13875" spans="1:12" hidden="1">
      <c r="A13875" t="s">
        <v>710</v>
      </c>
      <c r="B13875" t="s">
        <v>490</v>
      </c>
      <c r="C13875" t="s">
        <v>491</v>
      </c>
      <c r="D13875" t="s">
        <v>777</v>
      </c>
      <c r="E13875" t="s">
        <v>15</v>
      </c>
      <c r="F13875" t="s">
        <v>16</v>
      </c>
      <c r="G13875" t="s">
        <v>158</v>
      </c>
      <c r="H13875" s="1">
        <v>2021</v>
      </c>
      <c r="I13875" s="2">
        <v>10255</v>
      </c>
      <c r="J13875" s="3">
        <v>22644</v>
      </c>
      <c r="K13875">
        <f>Table1[[#This Row],[Total Revenue + Open]]/Table1[[#This Row],[Qty]]</f>
        <v>2.2080936128717701</v>
      </c>
      <c r="L13875">
        <f>Table1[[#This Row],[Total Revenue + Open]]/Table1[[#This Row],[Qty]]</f>
        <v>2.2080936128717701</v>
      </c>
    </row>
    <row r="13876" spans="1:12" hidden="1">
      <c r="A13876" t="s">
        <v>710</v>
      </c>
      <c r="B13876" t="s">
        <v>490</v>
      </c>
      <c r="C13876" t="s">
        <v>491</v>
      </c>
      <c r="D13876" t="s">
        <v>777</v>
      </c>
      <c r="E13876" t="s">
        <v>15</v>
      </c>
      <c r="F13876" t="s">
        <v>16</v>
      </c>
      <c r="G13876" t="s">
        <v>158</v>
      </c>
      <c r="H13876" s="1">
        <v>2021</v>
      </c>
      <c r="I13876" s="2">
        <v>2465</v>
      </c>
      <c r="J13876" s="3">
        <v>5439</v>
      </c>
      <c r="K13876">
        <f>Table1[[#This Row],[Total Revenue + Open]]/Table1[[#This Row],[Qty]]</f>
        <v>2.2064908722109533</v>
      </c>
      <c r="L13876">
        <f>Table1[[#This Row],[Total Revenue + Open]]/Table1[[#This Row],[Qty]]</f>
        <v>2.2064908722109533</v>
      </c>
    </row>
    <row r="13877" spans="1:12" hidden="1">
      <c r="A13877" t="s">
        <v>710</v>
      </c>
      <c r="B13877" t="s">
        <v>490</v>
      </c>
      <c r="C13877" t="s">
        <v>491</v>
      </c>
      <c r="D13877" t="s">
        <v>777</v>
      </c>
      <c r="E13877" t="s">
        <v>15</v>
      </c>
      <c r="F13877" t="s">
        <v>16</v>
      </c>
      <c r="G13877" t="s">
        <v>158</v>
      </c>
      <c r="H13877" s="1">
        <v>2022</v>
      </c>
      <c r="I13877" s="2">
        <v>8400</v>
      </c>
      <c r="J13877" s="3">
        <v>18537</v>
      </c>
      <c r="K13877">
        <f>Table1[[#This Row],[Total Revenue + Open]]/Table1[[#This Row],[Qty]]</f>
        <v>2.2067857142857141</v>
      </c>
      <c r="L13877">
        <f>Table1[[#This Row],[Total Revenue + Open]]/Table1[[#This Row],[Qty]]</f>
        <v>2.2067857142857141</v>
      </c>
    </row>
    <row r="13878" spans="1:12" hidden="1">
      <c r="A13878" t="s">
        <v>710</v>
      </c>
      <c r="B13878" t="s">
        <v>490</v>
      </c>
      <c r="C13878" t="s">
        <v>491</v>
      </c>
      <c r="D13878" t="s">
        <v>777</v>
      </c>
      <c r="E13878" t="s">
        <v>15</v>
      </c>
      <c r="F13878" t="s">
        <v>16</v>
      </c>
      <c r="G13878" t="s">
        <v>158</v>
      </c>
      <c r="H13878" s="1">
        <v>2022</v>
      </c>
      <c r="I13878" s="2">
        <v>5530</v>
      </c>
      <c r="J13878" s="3">
        <v>12210</v>
      </c>
      <c r="K13878">
        <f>Table1[[#This Row],[Total Revenue + Open]]/Table1[[#This Row],[Qty]]</f>
        <v>2.2079566003616637</v>
      </c>
      <c r="L13878">
        <f>Table1[[#This Row],[Total Revenue + Open]]/Table1[[#This Row],[Qty]]</f>
        <v>2.2079566003616637</v>
      </c>
    </row>
    <row r="13879" spans="1:12" hidden="1">
      <c r="A13879" t="s">
        <v>710</v>
      </c>
      <c r="B13879" t="s">
        <v>490</v>
      </c>
      <c r="C13879" t="s">
        <v>491</v>
      </c>
      <c r="D13879" t="s">
        <v>777</v>
      </c>
      <c r="E13879" t="s">
        <v>15</v>
      </c>
      <c r="F13879" t="s">
        <v>16</v>
      </c>
      <c r="G13879" t="s">
        <v>158</v>
      </c>
      <c r="H13879" s="1">
        <v>2022</v>
      </c>
      <c r="I13879" s="2">
        <v>5130</v>
      </c>
      <c r="J13879" s="3">
        <v>11322</v>
      </c>
      <c r="K13879">
        <f>Table1[[#This Row],[Total Revenue + Open]]/Table1[[#This Row],[Qty]]</f>
        <v>2.2070175438596493</v>
      </c>
      <c r="L13879">
        <f>Table1[[#This Row],[Total Revenue + Open]]/Table1[[#This Row],[Qty]]</f>
        <v>2.2070175438596493</v>
      </c>
    </row>
    <row r="13880" spans="1:12" hidden="1">
      <c r="A13880" t="s">
        <v>710</v>
      </c>
      <c r="B13880" t="s">
        <v>490</v>
      </c>
      <c r="C13880" t="s">
        <v>491</v>
      </c>
      <c r="D13880" t="s">
        <v>777</v>
      </c>
      <c r="E13880" t="s">
        <v>15</v>
      </c>
      <c r="F13880" t="s">
        <v>16</v>
      </c>
      <c r="G13880" t="s">
        <v>158</v>
      </c>
      <c r="H13880" s="1">
        <v>2022</v>
      </c>
      <c r="I13880" s="2">
        <v>8200</v>
      </c>
      <c r="J13880" s="3">
        <v>18093</v>
      </c>
      <c r="K13880">
        <f>Table1[[#This Row],[Total Revenue + Open]]/Table1[[#This Row],[Qty]]</f>
        <v>2.2064634146341464</v>
      </c>
      <c r="L13880">
        <f>Table1[[#This Row],[Total Revenue + Open]]/Table1[[#This Row],[Qty]]</f>
        <v>2.2064634146341464</v>
      </c>
    </row>
    <row r="13881" spans="1:12" hidden="1">
      <c r="A13881" t="s">
        <v>710</v>
      </c>
      <c r="B13881" t="s">
        <v>490</v>
      </c>
      <c r="C13881" t="s">
        <v>491</v>
      </c>
      <c r="D13881" t="s">
        <v>777</v>
      </c>
      <c r="E13881" t="s">
        <v>15</v>
      </c>
      <c r="F13881" t="s">
        <v>16</v>
      </c>
      <c r="G13881" t="s">
        <v>161</v>
      </c>
      <c r="H13881" s="1">
        <v>2017</v>
      </c>
      <c r="I13881" s="2">
        <v>3065</v>
      </c>
      <c r="J13881" s="3">
        <v>6740.5</v>
      </c>
      <c r="K13881">
        <f>Table1[[#This Row],[Total Revenue + Open]]/Table1[[#This Row],[Qty]]</f>
        <v>2.1991843393148449</v>
      </c>
      <c r="L13881">
        <f>Table1[[#This Row],[Total Revenue + Open]]/Table1[[#This Row],[Qty]]</f>
        <v>2.1991843393148449</v>
      </c>
    </row>
    <row r="13882" spans="1:12" hidden="1">
      <c r="A13882" t="s">
        <v>710</v>
      </c>
      <c r="B13882" t="s">
        <v>490</v>
      </c>
      <c r="C13882" t="s">
        <v>491</v>
      </c>
      <c r="D13882" t="s">
        <v>777</v>
      </c>
      <c r="E13882" t="s">
        <v>15</v>
      </c>
      <c r="F13882" t="s">
        <v>16</v>
      </c>
      <c r="G13882" t="s">
        <v>161</v>
      </c>
      <c r="H13882" s="1">
        <v>2017</v>
      </c>
      <c r="I13882" s="2">
        <v>6955</v>
      </c>
      <c r="J13882" s="3">
        <v>15304.25</v>
      </c>
      <c r="K13882">
        <f>Table1[[#This Row],[Total Revenue + Open]]/Table1[[#This Row],[Qty]]</f>
        <v>2.2004672897196262</v>
      </c>
      <c r="L13882">
        <f>Table1[[#This Row],[Total Revenue + Open]]/Table1[[#This Row],[Qty]]</f>
        <v>2.2004672897196262</v>
      </c>
    </row>
    <row r="13883" spans="1:12" hidden="1">
      <c r="A13883" t="s">
        <v>710</v>
      </c>
      <c r="B13883" t="s">
        <v>490</v>
      </c>
      <c r="C13883" t="s">
        <v>491</v>
      </c>
      <c r="D13883" t="s">
        <v>777</v>
      </c>
      <c r="E13883" t="s">
        <v>15</v>
      </c>
      <c r="F13883" t="s">
        <v>16</v>
      </c>
      <c r="G13883" t="s">
        <v>161</v>
      </c>
      <c r="H13883" s="1">
        <v>2017</v>
      </c>
      <c r="I13883" s="2">
        <v>5080</v>
      </c>
      <c r="J13883" s="3">
        <v>11160.5</v>
      </c>
      <c r="K13883">
        <f>Table1[[#This Row],[Total Revenue + Open]]/Table1[[#This Row],[Qty]]</f>
        <v>2.1969488188976376</v>
      </c>
      <c r="L13883">
        <f>Table1[[#This Row],[Total Revenue + Open]]/Table1[[#This Row],[Qty]]</f>
        <v>2.1969488188976376</v>
      </c>
    </row>
    <row r="13884" spans="1:12" hidden="1">
      <c r="A13884" t="s">
        <v>710</v>
      </c>
      <c r="B13884" t="s">
        <v>490</v>
      </c>
      <c r="C13884" t="s">
        <v>491</v>
      </c>
      <c r="D13884" t="s">
        <v>777</v>
      </c>
      <c r="E13884" t="s">
        <v>15</v>
      </c>
      <c r="F13884" t="s">
        <v>36</v>
      </c>
      <c r="G13884" t="s">
        <v>37</v>
      </c>
      <c r="H13884" s="1">
        <v>2017</v>
      </c>
      <c r="I13884" s="2">
        <v>2665</v>
      </c>
      <c r="J13884" s="3">
        <v>3233</v>
      </c>
      <c r="K13884">
        <f>Table1[[#This Row],[Total Revenue + Open]]/Table1[[#This Row],[Qty]]</f>
        <v>1.2131332082551596</v>
      </c>
      <c r="L13884">
        <f>Table1[[#This Row],[Total Revenue + Open]]/Table1[[#This Row],[Qty]]</f>
        <v>1.2131332082551596</v>
      </c>
    </row>
    <row r="13885" spans="1:12" hidden="1">
      <c r="A13885" t="s">
        <v>710</v>
      </c>
      <c r="B13885" t="s">
        <v>490</v>
      </c>
      <c r="C13885" t="s">
        <v>491</v>
      </c>
      <c r="D13885" t="s">
        <v>777</v>
      </c>
      <c r="E13885" t="s">
        <v>15</v>
      </c>
      <c r="F13885" t="s">
        <v>36</v>
      </c>
      <c r="G13885" t="s">
        <v>37</v>
      </c>
      <c r="H13885" s="1">
        <v>2017</v>
      </c>
      <c r="I13885" s="2">
        <v>3720</v>
      </c>
      <c r="J13885" s="3">
        <v>4514</v>
      </c>
      <c r="K13885">
        <f>Table1[[#This Row],[Total Revenue + Open]]/Table1[[#This Row],[Qty]]</f>
        <v>1.2134408602150537</v>
      </c>
      <c r="L13885">
        <f>Table1[[#This Row],[Total Revenue + Open]]/Table1[[#This Row],[Qty]]</f>
        <v>1.2134408602150537</v>
      </c>
    </row>
    <row r="13886" spans="1:12" hidden="1">
      <c r="A13886" t="s">
        <v>710</v>
      </c>
      <c r="B13886" t="s">
        <v>490</v>
      </c>
      <c r="C13886" t="s">
        <v>491</v>
      </c>
      <c r="D13886" t="s">
        <v>777</v>
      </c>
      <c r="E13886" t="s">
        <v>15</v>
      </c>
      <c r="F13886" t="s">
        <v>36</v>
      </c>
      <c r="G13886" t="s">
        <v>37</v>
      </c>
      <c r="H13886" s="1">
        <v>2017</v>
      </c>
      <c r="I13886" s="2">
        <v>5630</v>
      </c>
      <c r="J13886" s="3">
        <v>6720</v>
      </c>
      <c r="K13886">
        <f>Table1[[#This Row],[Total Revenue + Open]]/Table1[[#This Row],[Qty]]</f>
        <v>1.1936056838365896</v>
      </c>
      <c r="L13886">
        <f>Table1[[#This Row],[Total Revenue + Open]]/Table1[[#This Row],[Qty]]</f>
        <v>1.1936056838365896</v>
      </c>
    </row>
    <row r="13887" spans="1:12" hidden="1">
      <c r="A13887" t="s">
        <v>710</v>
      </c>
      <c r="B13887" t="s">
        <v>490</v>
      </c>
      <c r="C13887" t="s">
        <v>491</v>
      </c>
      <c r="D13887" t="s">
        <v>777</v>
      </c>
      <c r="E13887" t="s">
        <v>15</v>
      </c>
      <c r="F13887" t="s">
        <v>36</v>
      </c>
      <c r="G13887" t="s">
        <v>37</v>
      </c>
      <c r="H13887" s="1">
        <v>2018</v>
      </c>
      <c r="I13887" s="2">
        <v>4430</v>
      </c>
      <c r="J13887" s="3">
        <v>5280</v>
      </c>
      <c r="K13887">
        <f>Table1[[#This Row],[Total Revenue + Open]]/Table1[[#This Row],[Qty]]</f>
        <v>1.1918735891647856</v>
      </c>
      <c r="L13887">
        <f>Table1[[#This Row],[Total Revenue + Open]]/Table1[[#This Row],[Qty]]</f>
        <v>1.1918735891647856</v>
      </c>
    </row>
    <row r="13888" spans="1:12" hidden="1">
      <c r="A13888" t="s">
        <v>710</v>
      </c>
      <c r="B13888" t="s">
        <v>490</v>
      </c>
      <c r="C13888" t="s">
        <v>491</v>
      </c>
      <c r="D13888" t="s">
        <v>777</v>
      </c>
      <c r="E13888" t="s">
        <v>15</v>
      </c>
      <c r="F13888" t="s">
        <v>36</v>
      </c>
      <c r="G13888" t="s">
        <v>180</v>
      </c>
      <c r="H13888" s="1">
        <v>2017</v>
      </c>
      <c r="I13888" s="2">
        <v>24350</v>
      </c>
      <c r="J13888" s="3">
        <v>29070</v>
      </c>
      <c r="K13888">
        <f>Table1[[#This Row],[Total Revenue + Open]]/Table1[[#This Row],[Qty]]</f>
        <v>1.1938398357289528</v>
      </c>
      <c r="L13888">
        <f>Table1[[#This Row],[Total Revenue + Open]]/Table1[[#This Row],[Qty]]</f>
        <v>1.1938398357289528</v>
      </c>
    </row>
    <row r="13889" spans="1:12" hidden="1">
      <c r="A13889" t="s">
        <v>710</v>
      </c>
      <c r="B13889" t="s">
        <v>490</v>
      </c>
      <c r="C13889" t="s">
        <v>491</v>
      </c>
      <c r="D13889" t="s">
        <v>777</v>
      </c>
      <c r="E13889" t="s">
        <v>15</v>
      </c>
      <c r="F13889" t="s">
        <v>36</v>
      </c>
      <c r="G13889" t="s">
        <v>180</v>
      </c>
      <c r="H13889" s="1">
        <v>2017</v>
      </c>
      <c r="I13889" s="2">
        <v>39955</v>
      </c>
      <c r="J13889" s="3">
        <v>47700</v>
      </c>
      <c r="K13889">
        <f>Table1[[#This Row],[Total Revenue + Open]]/Table1[[#This Row],[Qty]]</f>
        <v>1.1938430734576397</v>
      </c>
      <c r="L13889">
        <f>Table1[[#This Row],[Total Revenue + Open]]/Table1[[#This Row],[Qty]]</f>
        <v>1.1938430734576397</v>
      </c>
    </row>
    <row r="13890" spans="1:12" hidden="1">
      <c r="A13890" t="s">
        <v>710</v>
      </c>
      <c r="B13890" t="s">
        <v>490</v>
      </c>
      <c r="C13890" t="s">
        <v>491</v>
      </c>
      <c r="D13890" t="s">
        <v>777</v>
      </c>
      <c r="E13890" t="s">
        <v>15</v>
      </c>
      <c r="F13890" t="s">
        <v>36</v>
      </c>
      <c r="G13890" t="s">
        <v>180</v>
      </c>
      <c r="H13890" s="1">
        <v>2017</v>
      </c>
      <c r="I13890" s="2">
        <v>10605</v>
      </c>
      <c r="J13890" s="3">
        <v>12660</v>
      </c>
      <c r="K13890">
        <f>Table1[[#This Row],[Total Revenue + Open]]/Table1[[#This Row],[Qty]]</f>
        <v>1.1937765205091937</v>
      </c>
      <c r="L13890">
        <f>Table1[[#This Row],[Total Revenue + Open]]/Table1[[#This Row],[Qty]]</f>
        <v>1.1937765205091937</v>
      </c>
    </row>
    <row r="13891" spans="1:12" hidden="1">
      <c r="A13891" t="s">
        <v>710</v>
      </c>
      <c r="B13891" t="s">
        <v>490</v>
      </c>
      <c r="C13891" t="s">
        <v>491</v>
      </c>
      <c r="D13891" t="s">
        <v>777</v>
      </c>
      <c r="E13891" t="s">
        <v>15</v>
      </c>
      <c r="F13891" t="s">
        <v>77</v>
      </c>
      <c r="G13891" t="s">
        <v>78</v>
      </c>
      <c r="H13891" s="1">
        <v>2019</v>
      </c>
      <c r="I13891" s="2">
        <v>5730</v>
      </c>
      <c r="J13891" s="3">
        <v>4389</v>
      </c>
      <c r="K13891">
        <f>Table1[[#This Row],[Total Revenue + Open]]/Table1[[#This Row],[Qty]]</f>
        <v>0.76596858638743459</v>
      </c>
      <c r="L13891">
        <f>Table1[[#This Row],[Total Revenue + Open]]/Table1[[#This Row],[Qty]]</f>
        <v>0.76596858638743459</v>
      </c>
    </row>
    <row r="13892" spans="1:12" hidden="1">
      <c r="A13892" t="s">
        <v>710</v>
      </c>
      <c r="B13892" t="s">
        <v>490</v>
      </c>
      <c r="C13892" t="s">
        <v>491</v>
      </c>
      <c r="D13892" t="s">
        <v>777</v>
      </c>
      <c r="E13892" t="s">
        <v>15</v>
      </c>
      <c r="F13892" t="s">
        <v>77</v>
      </c>
      <c r="G13892" t="s">
        <v>78</v>
      </c>
      <c r="H13892" s="1">
        <v>2020</v>
      </c>
      <c r="I13892" s="2">
        <v>1005</v>
      </c>
      <c r="J13892" s="3">
        <v>770</v>
      </c>
      <c r="K13892">
        <f>Table1[[#This Row],[Total Revenue + Open]]/Table1[[#This Row],[Qty]]</f>
        <v>0.76616915422885568</v>
      </c>
      <c r="L13892">
        <f>Table1[[#This Row],[Total Revenue + Open]]/Table1[[#This Row],[Qty]]</f>
        <v>0.76616915422885568</v>
      </c>
    </row>
    <row r="13893" spans="1:12" hidden="1">
      <c r="A13893" t="s">
        <v>710</v>
      </c>
      <c r="B13893" t="s">
        <v>490</v>
      </c>
      <c r="C13893" t="s">
        <v>491</v>
      </c>
      <c r="D13893" t="s">
        <v>777</v>
      </c>
      <c r="E13893" t="s">
        <v>15</v>
      </c>
      <c r="F13893" t="s">
        <v>77</v>
      </c>
      <c r="G13893" t="s">
        <v>78</v>
      </c>
      <c r="H13893" s="1">
        <v>2020</v>
      </c>
      <c r="I13893" s="2">
        <v>1110</v>
      </c>
      <c r="J13893" s="3">
        <v>847</v>
      </c>
      <c r="K13893">
        <f>Table1[[#This Row],[Total Revenue + Open]]/Table1[[#This Row],[Qty]]</f>
        <v>0.76306306306306304</v>
      </c>
      <c r="L13893">
        <f>Table1[[#This Row],[Total Revenue + Open]]/Table1[[#This Row],[Qty]]</f>
        <v>0.76306306306306304</v>
      </c>
    </row>
    <row r="13894" spans="1:12" hidden="1">
      <c r="A13894" t="s">
        <v>710</v>
      </c>
      <c r="B13894" t="s">
        <v>490</v>
      </c>
      <c r="C13894" t="s">
        <v>491</v>
      </c>
      <c r="D13894" t="s">
        <v>777</v>
      </c>
      <c r="E13894" t="s">
        <v>15</v>
      </c>
      <c r="F13894" t="s">
        <v>77</v>
      </c>
      <c r="G13894" t="s">
        <v>78</v>
      </c>
      <c r="H13894" s="1">
        <v>2021</v>
      </c>
      <c r="I13894" s="2">
        <v>2420</v>
      </c>
      <c r="J13894" s="3">
        <v>1848</v>
      </c>
      <c r="K13894">
        <f>Table1[[#This Row],[Total Revenue + Open]]/Table1[[#This Row],[Qty]]</f>
        <v>0.76363636363636367</v>
      </c>
      <c r="L13894">
        <f>Table1[[#This Row],[Total Revenue + Open]]/Table1[[#This Row],[Qty]]</f>
        <v>0.76363636363636367</v>
      </c>
    </row>
    <row r="13895" spans="1:12" hidden="1">
      <c r="A13895" t="s">
        <v>710</v>
      </c>
      <c r="B13895" t="s">
        <v>490</v>
      </c>
      <c r="C13895" t="s">
        <v>491</v>
      </c>
      <c r="D13895" t="s">
        <v>777</v>
      </c>
      <c r="E13895" t="s">
        <v>15</v>
      </c>
      <c r="F13895" t="s">
        <v>77</v>
      </c>
      <c r="G13895" t="s">
        <v>78</v>
      </c>
      <c r="H13895" s="1">
        <v>2021</v>
      </c>
      <c r="I13895" s="2">
        <v>3070</v>
      </c>
      <c r="J13895" s="3">
        <v>2348.5</v>
      </c>
      <c r="K13895">
        <f>Table1[[#This Row],[Total Revenue + Open]]/Table1[[#This Row],[Qty]]</f>
        <v>0.76498371335504889</v>
      </c>
      <c r="L13895">
        <f>Table1[[#This Row],[Total Revenue + Open]]/Table1[[#This Row],[Qty]]</f>
        <v>0.76498371335504889</v>
      </c>
    </row>
    <row r="13896" spans="1:12" hidden="1">
      <c r="A13896" t="s">
        <v>710</v>
      </c>
      <c r="B13896" t="s">
        <v>490</v>
      </c>
      <c r="C13896" t="s">
        <v>491</v>
      </c>
      <c r="D13896" t="s">
        <v>777</v>
      </c>
      <c r="E13896" t="s">
        <v>15</v>
      </c>
      <c r="F13896" t="s">
        <v>77</v>
      </c>
      <c r="G13896" t="s">
        <v>78</v>
      </c>
      <c r="H13896" s="1">
        <v>2021</v>
      </c>
      <c r="I13896" s="2">
        <v>1285</v>
      </c>
      <c r="J13896" s="3">
        <v>981.75</v>
      </c>
      <c r="K13896">
        <f>Table1[[#This Row],[Total Revenue + Open]]/Table1[[#This Row],[Qty]]</f>
        <v>0.76400778210116727</v>
      </c>
      <c r="L13896">
        <f>Table1[[#This Row],[Total Revenue + Open]]/Table1[[#This Row],[Qty]]</f>
        <v>0.76400778210116727</v>
      </c>
    </row>
    <row r="13897" spans="1:12" hidden="1">
      <c r="A13897" t="s">
        <v>710</v>
      </c>
      <c r="B13897" t="s">
        <v>490</v>
      </c>
      <c r="C13897" t="s">
        <v>491</v>
      </c>
      <c r="D13897" t="s">
        <v>777</v>
      </c>
      <c r="E13897" t="s">
        <v>15</v>
      </c>
      <c r="F13897" t="s">
        <v>77</v>
      </c>
      <c r="G13897" t="s">
        <v>763</v>
      </c>
      <c r="H13897" s="1">
        <v>2022</v>
      </c>
      <c r="I13897" s="2">
        <v>3015</v>
      </c>
      <c r="J13897" s="3">
        <v>2310</v>
      </c>
      <c r="K13897">
        <f>Table1[[#This Row],[Total Revenue + Open]]/Table1[[#This Row],[Qty]]</f>
        <v>0.76616915422885568</v>
      </c>
      <c r="L13897">
        <f>Table1[[#This Row],[Total Revenue + Open]]/Table1[[#This Row],[Qty]]</f>
        <v>0.76616915422885568</v>
      </c>
    </row>
    <row r="13898" spans="1:12" hidden="1">
      <c r="A13898" t="s">
        <v>710</v>
      </c>
      <c r="B13898" t="s">
        <v>490</v>
      </c>
      <c r="C13898" t="s">
        <v>491</v>
      </c>
      <c r="D13898" t="s">
        <v>777</v>
      </c>
      <c r="E13898" t="s">
        <v>15</v>
      </c>
      <c r="F13898" t="s">
        <v>77</v>
      </c>
      <c r="G13898" t="s">
        <v>79</v>
      </c>
      <c r="H13898" s="1">
        <v>2019</v>
      </c>
      <c r="I13898" s="2">
        <v>5730</v>
      </c>
      <c r="J13898" s="3">
        <v>4389</v>
      </c>
      <c r="K13898">
        <f>Table1[[#This Row],[Total Revenue + Open]]/Table1[[#This Row],[Qty]]</f>
        <v>0.76596858638743459</v>
      </c>
      <c r="L13898">
        <f>Table1[[#This Row],[Total Revenue + Open]]/Table1[[#This Row],[Qty]]</f>
        <v>0.76596858638743459</v>
      </c>
    </row>
    <row r="13899" spans="1:12" hidden="1">
      <c r="A13899" t="s">
        <v>710</v>
      </c>
      <c r="B13899" t="s">
        <v>490</v>
      </c>
      <c r="C13899" t="s">
        <v>491</v>
      </c>
      <c r="D13899" t="s">
        <v>777</v>
      </c>
      <c r="E13899" t="s">
        <v>15</v>
      </c>
      <c r="F13899" t="s">
        <v>77</v>
      </c>
      <c r="G13899" t="s">
        <v>79</v>
      </c>
      <c r="H13899" s="1">
        <v>2020</v>
      </c>
      <c r="I13899" s="2">
        <v>1005</v>
      </c>
      <c r="J13899" s="3">
        <v>770</v>
      </c>
      <c r="K13899">
        <f>Table1[[#This Row],[Total Revenue + Open]]/Table1[[#This Row],[Qty]]</f>
        <v>0.76616915422885568</v>
      </c>
      <c r="L13899">
        <f>Table1[[#This Row],[Total Revenue + Open]]/Table1[[#This Row],[Qty]]</f>
        <v>0.76616915422885568</v>
      </c>
    </row>
    <row r="13900" spans="1:12" hidden="1">
      <c r="A13900" t="s">
        <v>710</v>
      </c>
      <c r="B13900" t="s">
        <v>490</v>
      </c>
      <c r="C13900" t="s">
        <v>491</v>
      </c>
      <c r="D13900" t="s">
        <v>777</v>
      </c>
      <c r="E13900" t="s">
        <v>15</v>
      </c>
      <c r="F13900" t="s">
        <v>77</v>
      </c>
      <c r="G13900" t="s">
        <v>79</v>
      </c>
      <c r="H13900" s="1">
        <v>2020</v>
      </c>
      <c r="I13900" s="2">
        <v>1110</v>
      </c>
      <c r="J13900" s="3">
        <v>847</v>
      </c>
      <c r="K13900">
        <f>Table1[[#This Row],[Total Revenue + Open]]/Table1[[#This Row],[Qty]]</f>
        <v>0.76306306306306304</v>
      </c>
      <c r="L13900">
        <f>Table1[[#This Row],[Total Revenue + Open]]/Table1[[#This Row],[Qty]]</f>
        <v>0.76306306306306304</v>
      </c>
    </row>
    <row r="13901" spans="1:12" hidden="1">
      <c r="A13901" t="s">
        <v>710</v>
      </c>
      <c r="B13901" t="s">
        <v>490</v>
      </c>
      <c r="C13901" t="s">
        <v>491</v>
      </c>
      <c r="D13901" t="s">
        <v>777</v>
      </c>
      <c r="E13901" t="s">
        <v>15</v>
      </c>
      <c r="F13901" t="s">
        <v>77</v>
      </c>
      <c r="G13901" t="s">
        <v>79</v>
      </c>
      <c r="H13901" s="1">
        <v>2021</v>
      </c>
      <c r="I13901" s="2">
        <v>2420</v>
      </c>
      <c r="J13901" s="3">
        <v>1848</v>
      </c>
      <c r="K13901">
        <f>Table1[[#This Row],[Total Revenue + Open]]/Table1[[#This Row],[Qty]]</f>
        <v>0.76363636363636367</v>
      </c>
      <c r="L13901">
        <f>Table1[[#This Row],[Total Revenue + Open]]/Table1[[#This Row],[Qty]]</f>
        <v>0.76363636363636367</v>
      </c>
    </row>
    <row r="13902" spans="1:12" hidden="1">
      <c r="A13902" t="s">
        <v>710</v>
      </c>
      <c r="B13902" t="s">
        <v>490</v>
      </c>
      <c r="C13902" t="s">
        <v>491</v>
      </c>
      <c r="D13902" t="s">
        <v>777</v>
      </c>
      <c r="E13902" t="s">
        <v>15</v>
      </c>
      <c r="F13902" t="s">
        <v>77</v>
      </c>
      <c r="G13902" t="s">
        <v>79</v>
      </c>
      <c r="H13902" s="1">
        <v>2021</v>
      </c>
      <c r="I13902" s="2">
        <v>3070</v>
      </c>
      <c r="J13902" s="3">
        <v>2348.5</v>
      </c>
      <c r="K13902">
        <f>Table1[[#This Row],[Total Revenue + Open]]/Table1[[#This Row],[Qty]]</f>
        <v>0.76498371335504889</v>
      </c>
      <c r="L13902">
        <f>Table1[[#This Row],[Total Revenue + Open]]/Table1[[#This Row],[Qty]]</f>
        <v>0.76498371335504889</v>
      </c>
    </row>
    <row r="13903" spans="1:12" hidden="1">
      <c r="A13903" t="s">
        <v>710</v>
      </c>
      <c r="B13903" t="s">
        <v>490</v>
      </c>
      <c r="C13903" t="s">
        <v>491</v>
      </c>
      <c r="D13903" t="s">
        <v>777</v>
      </c>
      <c r="E13903" t="s">
        <v>15</v>
      </c>
      <c r="F13903" t="s">
        <v>77</v>
      </c>
      <c r="G13903" t="s">
        <v>79</v>
      </c>
      <c r="H13903" s="1">
        <v>2021</v>
      </c>
      <c r="I13903" s="2">
        <v>1285</v>
      </c>
      <c r="J13903" s="3">
        <v>981.75</v>
      </c>
      <c r="K13903">
        <f>Table1[[#This Row],[Total Revenue + Open]]/Table1[[#This Row],[Qty]]</f>
        <v>0.76400778210116727</v>
      </c>
      <c r="L13903">
        <f>Table1[[#This Row],[Total Revenue + Open]]/Table1[[#This Row],[Qty]]</f>
        <v>0.76400778210116727</v>
      </c>
    </row>
    <row r="13904" spans="1:12" hidden="1">
      <c r="A13904" t="s">
        <v>710</v>
      </c>
      <c r="B13904" t="s">
        <v>490</v>
      </c>
      <c r="C13904" t="s">
        <v>491</v>
      </c>
      <c r="D13904" t="s">
        <v>777</v>
      </c>
      <c r="E13904" t="s">
        <v>15</v>
      </c>
      <c r="F13904" t="s">
        <v>77</v>
      </c>
      <c r="G13904" t="s">
        <v>596</v>
      </c>
      <c r="H13904" s="1">
        <v>2022</v>
      </c>
      <c r="I13904" s="2">
        <v>3015</v>
      </c>
      <c r="J13904" s="3">
        <v>2310</v>
      </c>
      <c r="K13904">
        <f>Table1[[#This Row],[Total Revenue + Open]]/Table1[[#This Row],[Qty]]</f>
        <v>0.76616915422885568</v>
      </c>
      <c r="L13904">
        <f>Table1[[#This Row],[Total Revenue + Open]]/Table1[[#This Row],[Qty]]</f>
        <v>0.76616915422885568</v>
      </c>
    </row>
    <row r="13905" spans="1:12" hidden="1">
      <c r="A13905" t="s">
        <v>710</v>
      </c>
      <c r="B13905" t="s">
        <v>490</v>
      </c>
      <c r="C13905" t="s">
        <v>491</v>
      </c>
      <c r="D13905" t="s">
        <v>777</v>
      </c>
      <c r="E13905" t="s">
        <v>15</v>
      </c>
      <c r="F13905" t="s">
        <v>110</v>
      </c>
      <c r="G13905" t="s">
        <v>111</v>
      </c>
      <c r="H13905" s="1">
        <v>2019</v>
      </c>
      <c r="I13905" s="2">
        <v>11110</v>
      </c>
      <c r="J13905" s="3">
        <v>10497.5</v>
      </c>
      <c r="K13905">
        <f>Table1[[#This Row],[Total Revenue + Open]]/Table1[[#This Row],[Qty]]</f>
        <v>0.94486948694869488</v>
      </c>
      <c r="L13905">
        <f>Table1[[#This Row],[Total Revenue + Open]]/Table1[[#This Row],[Qty]]</f>
        <v>0.94486948694869488</v>
      </c>
    </row>
    <row r="13906" spans="1:12" hidden="1">
      <c r="A13906" t="s">
        <v>710</v>
      </c>
      <c r="B13906" t="s">
        <v>490</v>
      </c>
      <c r="C13906" t="s">
        <v>491</v>
      </c>
      <c r="D13906" t="s">
        <v>777</v>
      </c>
      <c r="E13906" t="s">
        <v>15</v>
      </c>
      <c r="F13906" t="s">
        <v>80</v>
      </c>
      <c r="G13906" t="s">
        <v>574</v>
      </c>
      <c r="H13906" s="1">
        <v>2019</v>
      </c>
      <c r="I13906" s="2">
        <v>9555</v>
      </c>
      <c r="J13906" s="3">
        <v>10640</v>
      </c>
      <c r="K13906">
        <f>Table1[[#This Row],[Total Revenue + Open]]/Table1[[#This Row],[Qty]]</f>
        <v>1.1135531135531136</v>
      </c>
      <c r="L13906">
        <f>Table1[[#This Row],[Total Revenue + Open]]/Table1[[#This Row],[Qty]]</f>
        <v>1.1135531135531136</v>
      </c>
    </row>
    <row r="13907" spans="1:12" hidden="1">
      <c r="A13907" t="s">
        <v>710</v>
      </c>
      <c r="B13907" t="s">
        <v>490</v>
      </c>
      <c r="C13907" t="s">
        <v>491</v>
      </c>
      <c r="D13907" t="s">
        <v>777</v>
      </c>
      <c r="E13907" t="s">
        <v>15</v>
      </c>
      <c r="F13907" t="s">
        <v>80</v>
      </c>
      <c r="G13907" t="s">
        <v>574</v>
      </c>
      <c r="H13907" s="1">
        <v>2021</v>
      </c>
      <c r="I13907" s="2">
        <v>4525</v>
      </c>
      <c r="J13907" s="3">
        <v>5040</v>
      </c>
      <c r="K13907">
        <f>Table1[[#This Row],[Total Revenue + Open]]/Table1[[#This Row],[Qty]]</f>
        <v>1.1138121546961326</v>
      </c>
      <c r="L13907">
        <f>Table1[[#This Row],[Total Revenue + Open]]/Table1[[#This Row],[Qty]]</f>
        <v>1.1138121546961326</v>
      </c>
    </row>
    <row r="13908" spans="1:12" hidden="1">
      <c r="A13908" t="s">
        <v>710</v>
      </c>
      <c r="B13908" t="s">
        <v>490</v>
      </c>
      <c r="C13908" t="s">
        <v>491</v>
      </c>
      <c r="D13908" t="s">
        <v>777</v>
      </c>
      <c r="E13908" t="s">
        <v>15</v>
      </c>
      <c r="F13908" t="s">
        <v>80</v>
      </c>
      <c r="G13908" t="s">
        <v>574</v>
      </c>
      <c r="H13908" s="1">
        <v>2021</v>
      </c>
      <c r="I13908" s="2">
        <v>6695</v>
      </c>
      <c r="J13908" s="3">
        <v>7448</v>
      </c>
      <c r="K13908">
        <f>Table1[[#This Row],[Total Revenue + Open]]/Table1[[#This Row],[Qty]]</f>
        <v>1.112471994025392</v>
      </c>
      <c r="L13908">
        <f>Table1[[#This Row],[Total Revenue + Open]]/Table1[[#This Row],[Qty]]</f>
        <v>1.112471994025392</v>
      </c>
    </row>
    <row r="13909" spans="1:12" hidden="1">
      <c r="A13909" t="s">
        <v>710</v>
      </c>
      <c r="B13909" t="s">
        <v>490</v>
      </c>
      <c r="C13909" t="s">
        <v>491</v>
      </c>
      <c r="D13909" t="s">
        <v>777</v>
      </c>
      <c r="E13909" t="s">
        <v>15</v>
      </c>
      <c r="F13909" t="s">
        <v>597</v>
      </c>
      <c r="G13909" t="s">
        <v>691</v>
      </c>
      <c r="H13909" s="1">
        <v>2022</v>
      </c>
      <c r="I13909" s="2">
        <v>9240</v>
      </c>
      <c r="J13909" s="3">
        <v>8464</v>
      </c>
      <c r="K13909">
        <f>Table1[[#This Row],[Total Revenue + Open]]/Table1[[#This Row],[Qty]]</f>
        <v>0.91601731601731606</v>
      </c>
      <c r="L13909">
        <f>Table1[[#This Row],[Total Revenue + Open]]/Table1[[#This Row],[Qty]]</f>
        <v>0.91601731601731606</v>
      </c>
    </row>
    <row r="13910" spans="1:12" hidden="1">
      <c r="A13910" t="s">
        <v>710</v>
      </c>
      <c r="B13910" t="s">
        <v>490</v>
      </c>
      <c r="C13910" t="s">
        <v>491</v>
      </c>
      <c r="D13910" t="s">
        <v>777</v>
      </c>
      <c r="E13910" t="s">
        <v>15</v>
      </c>
      <c r="F13910" t="s">
        <v>597</v>
      </c>
      <c r="G13910" t="s">
        <v>691</v>
      </c>
      <c r="H13910" s="1">
        <v>2022</v>
      </c>
      <c r="I13910" s="2">
        <v>3350</v>
      </c>
      <c r="J13910" s="3">
        <v>3059</v>
      </c>
      <c r="K13910">
        <f>Table1[[#This Row],[Total Revenue + Open]]/Table1[[#This Row],[Qty]]</f>
        <v>0.91313432835820896</v>
      </c>
      <c r="L13910">
        <f>Table1[[#This Row],[Total Revenue + Open]]/Table1[[#This Row],[Qty]]</f>
        <v>0.91313432835820896</v>
      </c>
    </row>
    <row r="13911" spans="1:12" hidden="1">
      <c r="A13911" t="s">
        <v>710</v>
      </c>
      <c r="B13911" t="s">
        <v>490</v>
      </c>
      <c r="C13911" t="s">
        <v>491</v>
      </c>
      <c r="D13911" t="s">
        <v>777</v>
      </c>
      <c r="E13911" t="s">
        <v>15</v>
      </c>
      <c r="F13911" t="s">
        <v>198</v>
      </c>
      <c r="G13911" t="s">
        <v>199</v>
      </c>
      <c r="H13911" s="1">
        <v>2022</v>
      </c>
      <c r="I13911" s="2">
        <v>1710</v>
      </c>
      <c r="J13911" s="3">
        <v>1853</v>
      </c>
      <c r="K13911">
        <f>Table1[[#This Row],[Total Revenue + Open]]/Table1[[#This Row],[Qty]]</f>
        <v>1.0836257309941519</v>
      </c>
      <c r="L13911">
        <f>Table1[[#This Row],[Total Revenue + Open]]/Table1[[#This Row],[Qty]]</f>
        <v>1.0836257309941519</v>
      </c>
    </row>
    <row r="13912" spans="1:12" hidden="1">
      <c r="A13912" t="s">
        <v>710</v>
      </c>
      <c r="B13912" t="s">
        <v>490</v>
      </c>
      <c r="C13912" t="s">
        <v>491</v>
      </c>
      <c r="D13912" t="s">
        <v>777</v>
      </c>
      <c r="E13912" t="s">
        <v>15</v>
      </c>
      <c r="F13912" t="s">
        <v>198</v>
      </c>
      <c r="G13912" t="s">
        <v>199</v>
      </c>
      <c r="H13912" s="1">
        <v>2022</v>
      </c>
      <c r="I13912" s="2">
        <v>2515</v>
      </c>
      <c r="J13912" s="3">
        <v>2725</v>
      </c>
      <c r="K13912">
        <f>Table1[[#This Row],[Total Revenue + Open]]/Table1[[#This Row],[Qty]]</f>
        <v>1.0834990059642147</v>
      </c>
      <c r="L13912">
        <f>Table1[[#This Row],[Total Revenue + Open]]/Table1[[#This Row],[Qty]]</f>
        <v>1.0834990059642147</v>
      </c>
    </row>
    <row r="13913" spans="1:12" hidden="1">
      <c r="A13913" t="s">
        <v>710</v>
      </c>
      <c r="B13913" t="s">
        <v>490</v>
      </c>
      <c r="C13913" t="s">
        <v>491</v>
      </c>
      <c r="D13913" t="s">
        <v>777</v>
      </c>
      <c r="E13913" t="s">
        <v>15</v>
      </c>
      <c r="F13913" t="s">
        <v>198</v>
      </c>
      <c r="G13913" t="s">
        <v>199</v>
      </c>
      <c r="H13913" s="1">
        <v>2022</v>
      </c>
      <c r="I13913" s="2">
        <v>4125</v>
      </c>
      <c r="J13913" s="3">
        <v>4469</v>
      </c>
      <c r="K13913">
        <f>Table1[[#This Row],[Total Revenue + Open]]/Table1[[#This Row],[Qty]]</f>
        <v>1.0833939393939394</v>
      </c>
      <c r="L13913">
        <f>Table1[[#This Row],[Total Revenue + Open]]/Table1[[#This Row],[Qty]]</f>
        <v>1.0833939393939394</v>
      </c>
    </row>
    <row r="13914" spans="1:12" hidden="1">
      <c r="A13914" t="s">
        <v>710</v>
      </c>
      <c r="B13914" t="s">
        <v>490</v>
      </c>
      <c r="C13914" t="s">
        <v>491</v>
      </c>
      <c r="D13914" t="s">
        <v>777</v>
      </c>
      <c r="E13914" t="s">
        <v>15</v>
      </c>
      <c r="F13914" t="s">
        <v>198</v>
      </c>
      <c r="G13914" t="s">
        <v>200</v>
      </c>
      <c r="H13914" s="1">
        <v>2022</v>
      </c>
      <c r="I13914" s="2">
        <v>1710</v>
      </c>
      <c r="J13914" s="3">
        <v>1853</v>
      </c>
      <c r="K13914">
        <f>Table1[[#This Row],[Total Revenue + Open]]/Table1[[#This Row],[Qty]]</f>
        <v>1.0836257309941519</v>
      </c>
      <c r="L13914">
        <f>Table1[[#This Row],[Total Revenue + Open]]/Table1[[#This Row],[Qty]]</f>
        <v>1.0836257309941519</v>
      </c>
    </row>
    <row r="13915" spans="1:12" hidden="1">
      <c r="A13915" t="s">
        <v>710</v>
      </c>
      <c r="B13915" t="s">
        <v>490</v>
      </c>
      <c r="C13915" t="s">
        <v>491</v>
      </c>
      <c r="D13915" t="s">
        <v>777</v>
      </c>
      <c r="E13915" t="s">
        <v>15</v>
      </c>
      <c r="F13915" t="s">
        <v>198</v>
      </c>
      <c r="G13915" t="s">
        <v>200</v>
      </c>
      <c r="H13915" s="1">
        <v>2022</v>
      </c>
      <c r="I13915" s="2">
        <v>2515</v>
      </c>
      <c r="J13915" s="3">
        <v>2725</v>
      </c>
      <c r="K13915">
        <f>Table1[[#This Row],[Total Revenue + Open]]/Table1[[#This Row],[Qty]]</f>
        <v>1.0834990059642147</v>
      </c>
      <c r="L13915">
        <f>Table1[[#This Row],[Total Revenue + Open]]/Table1[[#This Row],[Qty]]</f>
        <v>1.0834990059642147</v>
      </c>
    </row>
    <row r="13916" spans="1:12" hidden="1">
      <c r="A13916" t="s">
        <v>710</v>
      </c>
      <c r="B13916" t="s">
        <v>490</v>
      </c>
      <c r="C13916" t="s">
        <v>491</v>
      </c>
      <c r="D13916" t="s">
        <v>777</v>
      </c>
      <c r="E13916" t="s">
        <v>15</v>
      </c>
      <c r="F13916" t="s">
        <v>198</v>
      </c>
      <c r="G13916" t="s">
        <v>200</v>
      </c>
      <c r="H13916" s="1">
        <v>2022</v>
      </c>
      <c r="I13916" s="2">
        <v>4125</v>
      </c>
      <c r="J13916" s="3">
        <v>4469</v>
      </c>
      <c r="K13916">
        <f>Table1[[#This Row],[Total Revenue + Open]]/Table1[[#This Row],[Qty]]</f>
        <v>1.0833939393939394</v>
      </c>
      <c r="L13916">
        <f>Table1[[#This Row],[Total Revenue + Open]]/Table1[[#This Row],[Qty]]</f>
        <v>1.0833939393939394</v>
      </c>
    </row>
    <row r="13917" spans="1:12" hidden="1">
      <c r="A13917" t="s">
        <v>710</v>
      </c>
      <c r="B13917" t="s">
        <v>490</v>
      </c>
      <c r="C13917" t="s">
        <v>491</v>
      </c>
      <c r="D13917" t="s">
        <v>777</v>
      </c>
      <c r="E13917" t="s">
        <v>15</v>
      </c>
      <c r="F13917" t="s">
        <v>204</v>
      </c>
      <c r="G13917" t="s">
        <v>205</v>
      </c>
      <c r="H13917" s="1">
        <v>2021</v>
      </c>
      <c r="I13917" s="2">
        <v>2360</v>
      </c>
      <c r="J13917" s="3">
        <v>6439</v>
      </c>
      <c r="K13917">
        <f>Table1[[#This Row],[Total Revenue + Open]]/Table1[[#This Row],[Qty]]</f>
        <v>2.7283898305084744</v>
      </c>
      <c r="L13917">
        <f>Table1[[#This Row],[Total Revenue + Open]]/Table1[[#This Row],[Qty]]</f>
        <v>2.7283898305084744</v>
      </c>
    </row>
    <row r="13918" spans="1:12" hidden="1">
      <c r="A13918" t="s">
        <v>710</v>
      </c>
      <c r="B13918" t="s">
        <v>490</v>
      </c>
      <c r="C13918" t="s">
        <v>491</v>
      </c>
      <c r="D13918" t="s">
        <v>777</v>
      </c>
      <c r="E13918" t="s">
        <v>15</v>
      </c>
      <c r="F13918" t="s">
        <v>204</v>
      </c>
      <c r="G13918" t="s">
        <v>205</v>
      </c>
      <c r="H13918" s="1">
        <v>2021</v>
      </c>
      <c r="I13918" s="2">
        <v>1300</v>
      </c>
      <c r="J13918" s="3">
        <v>3562</v>
      </c>
      <c r="K13918">
        <f>Table1[[#This Row],[Total Revenue + Open]]/Table1[[#This Row],[Qty]]</f>
        <v>2.74</v>
      </c>
      <c r="L13918">
        <f>Table1[[#This Row],[Total Revenue + Open]]/Table1[[#This Row],[Qty]]</f>
        <v>2.74</v>
      </c>
    </row>
    <row r="13919" spans="1:12" hidden="1">
      <c r="A13919" t="s">
        <v>710</v>
      </c>
      <c r="B13919" t="s">
        <v>490</v>
      </c>
      <c r="C13919" t="s">
        <v>491</v>
      </c>
      <c r="D13919" t="s">
        <v>777</v>
      </c>
      <c r="E13919" t="s">
        <v>15</v>
      </c>
      <c r="F13919" t="s">
        <v>204</v>
      </c>
      <c r="G13919" t="s">
        <v>205</v>
      </c>
      <c r="H13919" s="1">
        <v>2021</v>
      </c>
      <c r="I13919" s="2">
        <v>1210</v>
      </c>
      <c r="J13919" s="3">
        <v>3288</v>
      </c>
      <c r="K13919">
        <f>Table1[[#This Row],[Total Revenue + Open]]/Table1[[#This Row],[Qty]]</f>
        <v>2.7173553719008265</v>
      </c>
      <c r="L13919">
        <f>Table1[[#This Row],[Total Revenue + Open]]/Table1[[#This Row],[Qty]]</f>
        <v>2.7173553719008265</v>
      </c>
    </row>
    <row r="13920" spans="1:12" hidden="1">
      <c r="A13920" t="s">
        <v>710</v>
      </c>
      <c r="B13920" t="s">
        <v>490</v>
      </c>
      <c r="C13920" t="s">
        <v>491</v>
      </c>
      <c r="D13920" t="s">
        <v>777</v>
      </c>
      <c r="E13920" t="s">
        <v>15</v>
      </c>
      <c r="F13920" t="s">
        <v>204</v>
      </c>
      <c r="G13920" t="s">
        <v>206</v>
      </c>
      <c r="H13920" s="1">
        <v>2021</v>
      </c>
      <c r="I13920" s="2">
        <v>2360</v>
      </c>
      <c r="J13920" s="3">
        <v>6439</v>
      </c>
      <c r="K13920">
        <f>Table1[[#This Row],[Total Revenue + Open]]/Table1[[#This Row],[Qty]]</f>
        <v>2.7283898305084744</v>
      </c>
      <c r="L13920">
        <f>Table1[[#This Row],[Total Revenue + Open]]/Table1[[#This Row],[Qty]]</f>
        <v>2.7283898305084744</v>
      </c>
    </row>
    <row r="13921" spans="1:12" hidden="1">
      <c r="A13921" t="s">
        <v>710</v>
      </c>
      <c r="B13921" t="s">
        <v>490</v>
      </c>
      <c r="C13921" t="s">
        <v>491</v>
      </c>
      <c r="D13921" t="s">
        <v>777</v>
      </c>
      <c r="E13921" t="s">
        <v>15</v>
      </c>
      <c r="F13921" t="s">
        <v>204</v>
      </c>
      <c r="G13921" t="s">
        <v>206</v>
      </c>
      <c r="H13921" s="1">
        <v>2021</v>
      </c>
      <c r="I13921" s="2">
        <v>1300</v>
      </c>
      <c r="J13921" s="3">
        <v>3562</v>
      </c>
      <c r="K13921">
        <f>Table1[[#This Row],[Total Revenue + Open]]/Table1[[#This Row],[Qty]]</f>
        <v>2.74</v>
      </c>
      <c r="L13921">
        <f>Table1[[#This Row],[Total Revenue + Open]]/Table1[[#This Row],[Qty]]</f>
        <v>2.74</v>
      </c>
    </row>
    <row r="13922" spans="1:12" hidden="1">
      <c r="A13922" t="s">
        <v>710</v>
      </c>
      <c r="B13922" t="s">
        <v>490</v>
      </c>
      <c r="C13922" t="s">
        <v>491</v>
      </c>
      <c r="D13922" t="s">
        <v>777</v>
      </c>
      <c r="E13922" t="s">
        <v>15</v>
      </c>
      <c r="F13922" t="s">
        <v>204</v>
      </c>
      <c r="G13922" t="s">
        <v>206</v>
      </c>
      <c r="H13922" s="1">
        <v>2021</v>
      </c>
      <c r="I13922" s="2">
        <v>1210</v>
      </c>
      <c r="J13922" s="3">
        <v>3288</v>
      </c>
      <c r="K13922">
        <f>Table1[[#This Row],[Total Revenue + Open]]/Table1[[#This Row],[Qty]]</f>
        <v>2.7173553719008265</v>
      </c>
      <c r="L13922">
        <f>Table1[[#This Row],[Total Revenue + Open]]/Table1[[#This Row],[Qty]]</f>
        <v>2.7173553719008265</v>
      </c>
    </row>
    <row r="13923" spans="1:12" hidden="1">
      <c r="A13923" t="s">
        <v>710</v>
      </c>
      <c r="B13923" t="s">
        <v>490</v>
      </c>
      <c r="C13923" t="s">
        <v>491</v>
      </c>
      <c r="D13923" t="s">
        <v>777</v>
      </c>
      <c r="E13923" t="s">
        <v>15</v>
      </c>
      <c r="F13923" t="s">
        <v>210</v>
      </c>
      <c r="G13923" t="s">
        <v>213</v>
      </c>
      <c r="H13923" s="1">
        <v>2022</v>
      </c>
      <c r="I13923" s="2">
        <v>2615</v>
      </c>
      <c r="J13923" s="3">
        <v>5304</v>
      </c>
      <c r="K13923">
        <f>Table1[[#This Row],[Total Revenue + Open]]/Table1[[#This Row],[Qty]]</f>
        <v>2.0282982791586996</v>
      </c>
      <c r="L13923">
        <f>Table1[[#This Row],[Total Revenue + Open]]/Table1[[#This Row],[Qty]]</f>
        <v>2.0282982791586996</v>
      </c>
    </row>
    <row r="13924" spans="1:12" hidden="1">
      <c r="A13924" t="s">
        <v>710</v>
      </c>
      <c r="B13924" t="s">
        <v>490</v>
      </c>
      <c r="C13924" t="s">
        <v>491</v>
      </c>
      <c r="D13924" t="s">
        <v>777</v>
      </c>
      <c r="E13924" t="s">
        <v>15</v>
      </c>
      <c r="F13924" t="s">
        <v>210</v>
      </c>
      <c r="G13924" t="s">
        <v>213</v>
      </c>
      <c r="H13924" s="1">
        <v>2022</v>
      </c>
      <c r="I13924" s="2">
        <v>14075</v>
      </c>
      <c r="J13924" s="3">
        <v>28280</v>
      </c>
      <c r="K13924">
        <f>Table1[[#This Row],[Total Revenue + Open]]/Table1[[#This Row],[Qty]]</f>
        <v>2.0092362344582595</v>
      </c>
      <c r="L13924">
        <f>Table1[[#This Row],[Total Revenue + Open]]/Table1[[#This Row],[Qty]]</f>
        <v>2.0092362344582595</v>
      </c>
    </row>
    <row r="13925" spans="1:12" hidden="1">
      <c r="A13925" t="s">
        <v>710</v>
      </c>
      <c r="B13925" t="s">
        <v>490</v>
      </c>
      <c r="C13925" t="s">
        <v>491</v>
      </c>
      <c r="D13925" t="s">
        <v>777</v>
      </c>
      <c r="E13925" t="s">
        <v>15</v>
      </c>
      <c r="F13925" t="s">
        <v>210</v>
      </c>
      <c r="G13925" t="s">
        <v>213</v>
      </c>
      <c r="H13925" s="1">
        <v>2022</v>
      </c>
      <c r="I13925" s="2">
        <v>2010</v>
      </c>
      <c r="J13925" s="3">
        <v>4040</v>
      </c>
      <c r="K13925">
        <f>Table1[[#This Row],[Total Revenue + Open]]/Table1[[#This Row],[Qty]]</f>
        <v>2.0099502487562191</v>
      </c>
      <c r="L13925">
        <f>Table1[[#This Row],[Total Revenue + Open]]/Table1[[#This Row],[Qty]]</f>
        <v>2.0099502487562191</v>
      </c>
    </row>
    <row r="13926" spans="1:12" hidden="1">
      <c r="A13926" t="s">
        <v>710</v>
      </c>
      <c r="B13926" t="s">
        <v>490</v>
      </c>
      <c r="C13926" t="s">
        <v>491</v>
      </c>
      <c r="D13926" t="s">
        <v>777</v>
      </c>
      <c r="E13926" t="s">
        <v>15</v>
      </c>
      <c r="F13926" t="s">
        <v>467</v>
      </c>
      <c r="G13926" t="s">
        <v>469</v>
      </c>
      <c r="H13926" s="1">
        <v>2017</v>
      </c>
      <c r="I13926" s="2">
        <v>3620</v>
      </c>
      <c r="J13926" s="3">
        <v>9828</v>
      </c>
      <c r="K13926">
        <f>Table1[[#This Row],[Total Revenue + Open]]/Table1[[#This Row],[Qty]]</f>
        <v>2.7149171270718231</v>
      </c>
      <c r="L13926">
        <f>Table1[[#This Row],[Total Revenue + Open]]/Table1[[#This Row],[Qty]]</f>
        <v>2.7149171270718231</v>
      </c>
    </row>
    <row r="13927" spans="1:12" hidden="1">
      <c r="A13927" t="s">
        <v>710</v>
      </c>
      <c r="B13927" t="s">
        <v>490</v>
      </c>
      <c r="C13927" t="s">
        <v>491</v>
      </c>
      <c r="D13927" t="s">
        <v>777</v>
      </c>
      <c r="E13927" t="s">
        <v>15</v>
      </c>
      <c r="F13927" t="s">
        <v>467</v>
      </c>
      <c r="G13927" t="s">
        <v>469</v>
      </c>
      <c r="H13927" s="1">
        <v>2017</v>
      </c>
      <c r="I13927" s="2">
        <v>2255</v>
      </c>
      <c r="J13927" s="3">
        <v>6115.2</v>
      </c>
      <c r="K13927">
        <f>Table1[[#This Row],[Total Revenue + Open]]/Table1[[#This Row],[Qty]]</f>
        <v>2.7118403547671841</v>
      </c>
      <c r="L13927">
        <f>Table1[[#This Row],[Total Revenue + Open]]/Table1[[#This Row],[Qty]]</f>
        <v>2.7118403547671841</v>
      </c>
    </row>
    <row r="13928" spans="1:12" hidden="1">
      <c r="A13928" t="s">
        <v>710</v>
      </c>
      <c r="B13928" t="s">
        <v>530</v>
      </c>
      <c r="C13928" t="s">
        <v>530</v>
      </c>
      <c r="D13928" t="s">
        <v>780</v>
      </c>
      <c r="E13928" t="s">
        <v>15</v>
      </c>
      <c r="F13928" t="s">
        <v>16</v>
      </c>
      <c r="G13928" t="s">
        <v>158</v>
      </c>
      <c r="H13928" s="1">
        <v>2021</v>
      </c>
      <c r="I13928" s="2">
        <v>502500</v>
      </c>
      <c r="J13928" s="3">
        <v>1110000</v>
      </c>
      <c r="K13928">
        <f>Table1[[#This Row],[Total Revenue + Open]]/Table1[[#This Row],[Qty]]</f>
        <v>2.2089552238805972</v>
      </c>
      <c r="L13928">
        <f>Table1[[#This Row],[Total Revenue + Open]]/Table1[[#This Row],[Qty]]</f>
        <v>2.2089552238805972</v>
      </c>
    </row>
    <row r="13929" spans="1:12" hidden="1">
      <c r="A13929" t="s">
        <v>710</v>
      </c>
      <c r="B13929" t="s">
        <v>530</v>
      </c>
      <c r="C13929" t="s">
        <v>530</v>
      </c>
      <c r="D13929" t="s">
        <v>780</v>
      </c>
      <c r="E13929" t="s">
        <v>15</v>
      </c>
      <c r="F13929" t="s">
        <v>16</v>
      </c>
      <c r="G13929" t="s">
        <v>158</v>
      </c>
      <c r="H13929" s="1">
        <v>2021</v>
      </c>
      <c r="I13929" s="2">
        <v>15075</v>
      </c>
      <c r="J13929" s="3">
        <v>33300</v>
      </c>
      <c r="K13929">
        <f>Table1[[#This Row],[Total Revenue + Open]]/Table1[[#This Row],[Qty]]</f>
        <v>2.2089552238805972</v>
      </c>
      <c r="L13929">
        <f>Table1[[#This Row],[Total Revenue + Open]]/Table1[[#This Row],[Qty]]</f>
        <v>2.2089552238805972</v>
      </c>
    </row>
    <row r="13930" spans="1:12" hidden="1">
      <c r="A13930" t="s">
        <v>710</v>
      </c>
      <c r="B13930" t="s">
        <v>530</v>
      </c>
      <c r="C13930" t="s">
        <v>530</v>
      </c>
      <c r="D13930" t="s">
        <v>780</v>
      </c>
      <c r="E13930" t="s">
        <v>15</v>
      </c>
      <c r="F13930" t="s">
        <v>16</v>
      </c>
      <c r="G13930" t="s">
        <v>158</v>
      </c>
      <c r="H13930" s="1">
        <v>2021</v>
      </c>
      <c r="I13930" s="2">
        <v>17085</v>
      </c>
      <c r="J13930" s="3">
        <v>37740</v>
      </c>
      <c r="K13930">
        <f>Table1[[#This Row],[Total Revenue + Open]]/Table1[[#This Row],[Qty]]</f>
        <v>2.2089552238805972</v>
      </c>
      <c r="L13930">
        <f>Table1[[#This Row],[Total Revenue + Open]]/Table1[[#This Row],[Qty]]</f>
        <v>2.2089552238805972</v>
      </c>
    </row>
    <row r="13931" spans="1:12" hidden="1">
      <c r="A13931" t="s">
        <v>710</v>
      </c>
      <c r="B13931" t="s">
        <v>530</v>
      </c>
      <c r="C13931" t="s">
        <v>530</v>
      </c>
      <c r="D13931" t="s">
        <v>780</v>
      </c>
      <c r="E13931" t="s">
        <v>15</v>
      </c>
      <c r="F13931" t="s">
        <v>16</v>
      </c>
      <c r="G13931" t="s">
        <v>158</v>
      </c>
      <c r="H13931" s="1">
        <v>2021</v>
      </c>
      <c r="I13931" s="2">
        <v>14070</v>
      </c>
      <c r="J13931" s="3">
        <v>31080</v>
      </c>
      <c r="K13931">
        <f>Table1[[#This Row],[Total Revenue + Open]]/Table1[[#This Row],[Qty]]</f>
        <v>2.2089552238805972</v>
      </c>
      <c r="L13931">
        <f>Table1[[#This Row],[Total Revenue + Open]]/Table1[[#This Row],[Qty]]</f>
        <v>2.2089552238805972</v>
      </c>
    </row>
    <row r="13932" spans="1:12" hidden="1">
      <c r="A13932" t="s">
        <v>710</v>
      </c>
      <c r="B13932" t="s">
        <v>530</v>
      </c>
      <c r="C13932" t="s">
        <v>530</v>
      </c>
      <c r="D13932" t="s">
        <v>780</v>
      </c>
      <c r="E13932" t="s">
        <v>15</v>
      </c>
      <c r="F13932" t="s">
        <v>16</v>
      </c>
      <c r="G13932" t="s">
        <v>158</v>
      </c>
      <c r="H13932" s="1">
        <v>2021</v>
      </c>
      <c r="I13932" s="2">
        <v>10050</v>
      </c>
      <c r="J13932" s="3">
        <v>22200</v>
      </c>
      <c r="K13932">
        <f>Table1[[#This Row],[Total Revenue + Open]]/Table1[[#This Row],[Qty]]</f>
        <v>2.2089552238805972</v>
      </c>
      <c r="L13932">
        <f>Table1[[#This Row],[Total Revenue + Open]]/Table1[[#This Row],[Qty]]</f>
        <v>2.2089552238805972</v>
      </c>
    </row>
    <row r="13933" spans="1:12" hidden="1">
      <c r="A13933" t="s">
        <v>544</v>
      </c>
      <c r="B13933" t="s">
        <v>530</v>
      </c>
      <c r="C13933" t="s">
        <v>530</v>
      </c>
      <c r="D13933" t="s">
        <v>700</v>
      </c>
      <c r="E13933" t="s">
        <v>15</v>
      </c>
      <c r="F13933" t="s">
        <v>36</v>
      </c>
      <c r="G13933" t="s">
        <v>385</v>
      </c>
      <c r="H13933" s="1">
        <v>2022</v>
      </c>
      <c r="I13933" s="2">
        <v>6185</v>
      </c>
      <c r="J13933" s="3">
        <v>8302.5</v>
      </c>
      <c r="K13933">
        <f>Table1[[#This Row],[Total Revenue + Open]]/Table1[[#This Row],[Qty]]</f>
        <v>1.3423605497170574</v>
      </c>
      <c r="L13933">
        <f>Table1[[#This Row],[Total Revenue + Open]]/Table1[[#This Row],[Qty]]</f>
        <v>1.3423605497170574</v>
      </c>
    </row>
    <row r="13934" spans="1:12" hidden="1">
      <c r="A13934" t="s">
        <v>544</v>
      </c>
      <c r="B13934" t="s">
        <v>530</v>
      </c>
      <c r="C13934" t="s">
        <v>530</v>
      </c>
      <c r="D13934" t="s">
        <v>580</v>
      </c>
      <c r="E13934" t="s">
        <v>15</v>
      </c>
      <c r="F13934" t="s">
        <v>34</v>
      </c>
      <c r="G13934" t="s">
        <v>152</v>
      </c>
      <c r="H13934" s="1">
        <v>2022</v>
      </c>
      <c r="I13934" s="2">
        <v>3720</v>
      </c>
      <c r="J13934" s="3">
        <v>8288</v>
      </c>
      <c r="K13934">
        <f>Table1[[#This Row],[Total Revenue + Open]]/Table1[[#This Row],[Qty]]</f>
        <v>2.2279569892473119</v>
      </c>
      <c r="L13934">
        <f>Table1[[#This Row],[Total Revenue + Open]]/Table1[[#This Row],[Qty]]</f>
        <v>2.2279569892473119</v>
      </c>
    </row>
    <row r="13935" spans="1:12" hidden="1">
      <c r="A13935" t="s">
        <v>544</v>
      </c>
      <c r="B13935" t="s">
        <v>530</v>
      </c>
      <c r="C13935" t="s">
        <v>530</v>
      </c>
      <c r="D13935" t="s">
        <v>704</v>
      </c>
      <c r="E13935" t="s">
        <v>15</v>
      </c>
      <c r="F13935" t="s">
        <v>36</v>
      </c>
      <c r="G13935" t="s">
        <v>385</v>
      </c>
      <c r="H13935" s="1">
        <v>2022</v>
      </c>
      <c r="I13935" s="2">
        <v>6030</v>
      </c>
      <c r="J13935" s="3">
        <v>8220</v>
      </c>
      <c r="K13935">
        <f>Table1[[#This Row],[Total Revenue + Open]]/Table1[[#This Row],[Qty]]</f>
        <v>1.3631840796019901</v>
      </c>
      <c r="L13935">
        <f>Table1[[#This Row],[Total Revenue + Open]]/Table1[[#This Row],[Qty]]</f>
        <v>1.3631840796019901</v>
      </c>
    </row>
    <row r="13936" spans="1:12" hidden="1">
      <c r="A13936" t="s">
        <v>544</v>
      </c>
      <c r="B13936" t="s">
        <v>530</v>
      </c>
      <c r="C13936" t="s">
        <v>530</v>
      </c>
      <c r="D13936" t="s">
        <v>702</v>
      </c>
      <c r="E13936" t="s">
        <v>15</v>
      </c>
      <c r="F13936" t="s">
        <v>36</v>
      </c>
      <c r="G13936" t="s">
        <v>385</v>
      </c>
      <c r="H13936" s="1">
        <v>2022</v>
      </c>
      <c r="I13936" s="2">
        <v>6030</v>
      </c>
      <c r="J13936" s="3">
        <v>8100</v>
      </c>
      <c r="K13936">
        <f>Table1[[#This Row],[Total Revenue + Open]]/Table1[[#This Row],[Qty]]</f>
        <v>1.3432835820895523</v>
      </c>
      <c r="L13936">
        <f>Table1[[#This Row],[Total Revenue + Open]]/Table1[[#This Row],[Qty]]</f>
        <v>1.3432835820895523</v>
      </c>
    </row>
    <row r="13937" spans="1:12" hidden="1">
      <c r="A13937" t="s">
        <v>544</v>
      </c>
      <c r="B13937" t="s">
        <v>530</v>
      </c>
      <c r="C13937" t="s">
        <v>530</v>
      </c>
      <c r="D13937" t="s">
        <v>702</v>
      </c>
      <c r="E13937" t="s">
        <v>15</v>
      </c>
      <c r="F13937" t="s">
        <v>36</v>
      </c>
      <c r="G13937" t="s">
        <v>37</v>
      </c>
      <c r="H13937" s="1">
        <v>2022</v>
      </c>
      <c r="I13937" s="2">
        <v>6030</v>
      </c>
      <c r="J13937" s="3">
        <v>8100</v>
      </c>
      <c r="K13937">
        <f>Table1[[#This Row],[Total Revenue + Open]]/Table1[[#This Row],[Qty]]</f>
        <v>1.3432835820895523</v>
      </c>
      <c r="L13937">
        <f>Table1[[#This Row],[Total Revenue + Open]]/Table1[[#This Row],[Qty]]</f>
        <v>1.3432835820895523</v>
      </c>
    </row>
    <row r="13938" spans="1:12" hidden="1">
      <c r="A13938" t="s">
        <v>710</v>
      </c>
      <c r="B13938" t="s">
        <v>530</v>
      </c>
      <c r="C13938" t="s">
        <v>530</v>
      </c>
      <c r="D13938" t="s">
        <v>761</v>
      </c>
      <c r="E13938" t="s">
        <v>15</v>
      </c>
      <c r="F13938" t="s">
        <v>31</v>
      </c>
      <c r="G13938" t="s">
        <v>66</v>
      </c>
      <c r="H13938" s="1">
        <v>2022</v>
      </c>
      <c r="I13938" s="2">
        <v>3220</v>
      </c>
      <c r="J13938" s="3">
        <v>7968</v>
      </c>
      <c r="K13938">
        <f>Table1[[#This Row],[Total Revenue + Open]]/Table1[[#This Row],[Qty]]</f>
        <v>2.4745341614906833</v>
      </c>
      <c r="L13938">
        <f>Table1[[#This Row],[Total Revenue + Open]]/Table1[[#This Row],[Qty]]</f>
        <v>2.4745341614906833</v>
      </c>
    </row>
    <row r="13939" spans="1:12" hidden="1">
      <c r="A13939" t="s">
        <v>544</v>
      </c>
      <c r="B13939" t="s">
        <v>530</v>
      </c>
      <c r="C13939" t="s">
        <v>530</v>
      </c>
      <c r="D13939" t="s">
        <v>703</v>
      </c>
      <c r="E13939" t="s">
        <v>15</v>
      </c>
      <c r="F13939" t="s">
        <v>214</v>
      </c>
      <c r="G13939" t="s">
        <v>215</v>
      </c>
      <c r="H13939" s="1">
        <v>2022</v>
      </c>
      <c r="I13939" s="2">
        <v>3010</v>
      </c>
      <c r="J13939" s="3">
        <v>7800</v>
      </c>
      <c r="K13939">
        <f>Table1[[#This Row],[Total Revenue + Open]]/Table1[[#This Row],[Qty]]</f>
        <v>2.5913621262458473</v>
      </c>
      <c r="L13939">
        <f>Table1[[#This Row],[Total Revenue + Open]]/Table1[[#This Row],[Qty]]</f>
        <v>2.5913621262458473</v>
      </c>
    </row>
    <row r="13940" spans="1:12" hidden="1">
      <c r="A13940" t="s">
        <v>710</v>
      </c>
      <c r="B13940" t="s">
        <v>530</v>
      </c>
      <c r="C13940" t="s">
        <v>530</v>
      </c>
      <c r="D13940" t="s">
        <v>780</v>
      </c>
      <c r="E13940" t="s">
        <v>15</v>
      </c>
      <c r="F13940" t="s">
        <v>214</v>
      </c>
      <c r="G13940" t="s">
        <v>470</v>
      </c>
      <c r="H13940" s="1">
        <v>2022</v>
      </c>
      <c r="I13940" s="2">
        <v>3015</v>
      </c>
      <c r="J13940" s="3">
        <v>7800</v>
      </c>
      <c r="K13940">
        <f>Table1[[#This Row],[Total Revenue + Open]]/Table1[[#This Row],[Qty]]</f>
        <v>2.5870646766169156</v>
      </c>
      <c r="L13940">
        <f>Table1[[#This Row],[Total Revenue + Open]]/Table1[[#This Row],[Qty]]</f>
        <v>2.5870646766169156</v>
      </c>
    </row>
    <row r="13941" spans="1:12" hidden="1">
      <c r="A13941" t="s">
        <v>710</v>
      </c>
      <c r="B13941" t="s">
        <v>530</v>
      </c>
      <c r="C13941" t="s">
        <v>530</v>
      </c>
      <c r="D13941" t="s">
        <v>780</v>
      </c>
      <c r="E13941" t="s">
        <v>15</v>
      </c>
      <c r="F13941" t="s">
        <v>16</v>
      </c>
      <c r="G13941" t="s">
        <v>161</v>
      </c>
      <c r="H13941" s="1">
        <v>2017</v>
      </c>
      <c r="I13941" s="2">
        <v>36785</v>
      </c>
      <c r="J13941" s="3">
        <v>80886</v>
      </c>
      <c r="K13941">
        <f>Table1[[#This Row],[Total Revenue + Open]]/Table1[[#This Row],[Qty]]</f>
        <v>2.1988854152507815</v>
      </c>
      <c r="L13941">
        <f>Table1[[#This Row],[Total Revenue + Open]]/Table1[[#This Row],[Qty]]</f>
        <v>2.1988854152507815</v>
      </c>
    </row>
    <row r="13942" spans="1:12" hidden="1">
      <c r="A13942" t="s">
        <v>710</v>
      </c>
      <c r="B13942" t="s">
        <v>530</v>
      </c>
      <c r="C13942" t="s">
        <v>530</v>
      </c>
      <c r="D13942" t="s">
        <v>780</v>
      </c>
      <c r="E13942" t="s">
        <v>15</v>
      </c>
      <c r="F13942" t="s">
        <v>16</v>
      </c>
      <c r="G13942" t="s">
        <v>161</v>
      </c>
      <c r="H13942" s="1">
        <v>2017</v>
      </c>
      <c r="I13942" s="2">
        <v>20100</v>
      </c>
      <c r="J13942" s="3">
        <v>44200</v>
      </c>
      <c r="K13942">
        <f>Table1[[#This Row],[Total Revenue + Open]]/Table1[[#This Row],[Qty]]</f>
        <v>2.1990049751243781</v>
      </c>
      <c r="L13942">
        <f>Table1[[#This Row],[Total Revenue + Open]]/Table1[[#This Row],[Qty]]</f>
        <v>2.1990049751243781</v>
      </c>
    </row>
    <row r="13943" spans="1:12" hidden="1">
      <c r="A13943" t="s">
        <v>710</v>
      </c>
      <c r="B13943" t="s">
        <v>530</v>
      </c>
      <c r="C13943" t="s">
        <v>530</v>
      </c>
      <c r="D13943" t="s">
        <v>780</v>
      </c>
      <c r="E13943" t="s">
        <v>15</v>
      </c>
      <c r="F13943" t="s">
        <v>16</v>
      </c>
      <c r="G13943" t="s">
        <v>161</v>
      </c>
      <c r="H13943" s="1">
        <v>2017</v>
      </c>
      <c r="I13943" s="2">
        <v>30655</v>
      </c>
      <c r="J13943" s="3">
        <v>67405</v>
      </c>
      <c r="K13943">
        <f>Table1[[#This Row],[Total Revenue + Open]]/Table1[[#This Row],[Qty]]</f>
        <v>2.1988256401892023</v>
      </c>
      <c r="L13943">
        <f>Table1[[#This Row],[Total Revenue + Open]]/Table1[[#This Row],[Qty]]</f>
        <v>2.1988256401892023</v>
      </c>
    </row>
    <row r="13944" spans="1:12" hidden="1">
      <c r="A13944" t="s">
        <v>710</v>
      </c>
      <c r="B13944" t="s">
        <v>530</v>
      </c>
      <c r="C13944" t="s">
        <v>530</v>
      </c>
      <c r="D13944" t="s">
        <v>780</v>
      </c>
      <c r="E13944" t="s">
        <v>15</v>
      </c>
      <c r="F13944" t="s">
        <v>357</v>
      </c>
      <c r="G13944" t="s">
        <v>359</v>
      </c>
      <c r="H13944" s="1">
        <v>2018</v>
      </c>
      <c r="I13944" s="2">
        <v>100</v>
      </c>
      <c r="J13944" s="3">
        <v>145</v>
      </c>
      <c r="K13944">
        <f>Table1[[#This Row],[Total Revenue + Open]]/Table1[[#This Row],[Qty]]</f>
        <v>1.45</v>
      </c>
      <c r="L13944">
        <f>Table1[[#This Row],[Total Revenue + Open]]/Table1[[#This Row],[Qty]]</f>
        <v>1.45</v>
      </c>
    </row>
    <row r="13945" spans="1:12" hidden="1">
      <c r="A13945" t="s">
        <v>710</v>
      </c>
      <c r="B13945" t="s">
        <v>530</v>
      </c>
      <c r="C13945" t="s">
        <v>530</v>
      </c>
      <c r="D13945" t="s">
        <v>780</v>
      </c>
      <c r="E13945" t="s">
        <v>15</v>
      </c>
      <c r="F13945" t="s">
        <v>214</v>
      </c>
      <c r="G13945" t="s">
        <v>470</v>
      </c>
      <c r="H13945" s="1">
        <v>2018</v>
      </c>
      <c r="I13945" s="2">
        <v>5330</v>
      </c>
      <c r="J13945" s="3">
        <v>13674</v>
      </c>
      <c r="K13945">
        <f>Table1[[#This Row],[Total Revenue + Open]]/Table1[[#This Row],[Qty]]</f>
        <v>2.5654784240150095</v>
      </c>
      <c r="L13945">
        <f>Table1[[#This Row],[Total Revenue + Open]]/Table1[[#This Row],[Qty]]</f>
        <v>2.5654784240150095</v>
      </c>
    </row>
    <row r="13946" spans="1:12" hidden="1">
      <c r="A13946" t="s">
        <v>710</v>
      </c>
      <c r="B13946" t="s">
        <v>530</v>
      </c>
      <c r="C13946" t="s">
        <v>530</v>
      </c>
      <c r="D13946" t="s">
        <v>780</v>
      </c>
      <c r="E13946" t="s">
        <v>15</v>
      </c>
      <c r="F13946" t="s">
        <v>214</v>
      </c>
      <c r="G13946" t="s">
        <v>470</v>
      </c>
      <c r="H13946" s="1">
        <v>2018</v>
      </c>
      <c r="I13946" s="2">
        <v>6030</v>
      </c>
      <c r="J13946" s="3">
        <v>15480</v>
      </c>
      <c r="K13946">
        <f>Table1[[#This Row],[Total Revenue + Open]]/Table1[[#This Row],[Qty]]</f>
        <v>2.5671641791044775</v>
      </c>
      <c r="L13946">
        <f>Table1[[#This Row],[Total Revenue + Open]]/Table1[[#This Row],[Qty]]</f>
        <v>2.5671641791044775</v>
      </c>
    </row>
    <row r="13947" spans="1:12" hidden="1">
      <c r="A13947" t="s">
        <v>710</v>
      </c>
      <c r="B13947" t="s">
        <v>530</v>
      </c>
      <c r="C13947" t="s">
        <v>530</v>
      </c>
      <c r="D13947" t="s">
        <v>780</v>
      </c>
      <c r="E13947" t="s">
        <v>15</v>
      </c>
      <c r="F13947" t="s">
        <v>214</v>
      </c>
      <c r="G13947" t="s">
        <v>470</v>
      </c>
      <c r="H13947" s="1">
        <v>2018</v>
      </c>
      <c r="I13947" s="2">
        <v>7035</v>
      </c>
      <c r="J13947" s="3">
        <v>18060</v>
      </c>
      <c r="K13947">
        <f>Table1[[#This Row],[Total Revenue + Open]]/Table1[[#This Row],[Qty]]</f>
        <v>2.5671641791044775</v>
      </c>
      <c r="L13947">
        <f>Table1[[#This Row],[Total Revenue + Open]]/Table1[[#This Row],[Qty]]</f>
        <v>2.5671641791044775</v>
      </c>
    </row>
    <row r="13948" spans="1:12" hidden="1">
      <c r="A13948" t="s">
        <v>710</v>
      </c>
      <c r="B13948" t="s">
        <v>530</v>
      </c>
      <c r="C13948" t="s">
        <v>530</v>
      </c>
      <c r="D13948" t="s">
        <v>780</v>
      </c>
      <c r="E13948" t="s">
        <v>15</v>
      </c>
      <c r="F13948" t="s">
        <v>214</v>
      </c>
      <c r="G13948" t="s">
        <v>470</v>
      </c>
      <c r="H13948" s="1">
        <v>2018</v>
      </c>
      <c r="I13948" s="2">
        <v>8245</v>
      </c>
      <c r="J13948" s="3">
        <v>21156</v>
      </c>
      <c r="K13948">
        <f>Table1[[#This Row],[Total Revenue + Open]]/Table1[[#This Row],[Qty]]</f>
        <v>2.5659187386294726</v>
      </c>
      <c r="L13948">
        <f>Table1[[#This Row],[Total Revenue + Open]]/Table1[[#This Row],[Qty]]</f>
        <v>2.5659187386294726</v>
      </c>
    </row>
    <row r="13949" spans="1:12" hidden="1">
      <c r="A13949" t="s">
        <v>710</v>
      </c>
      <c r="B13949" t="s">
        <v>530</v>
      </c>
      <c r="C13949" t="s">
        <v>530</v>
      </c>
      <c r="D13949" t="s">
        <v>780</v>
      </c>
      <c r="E13949" t="s">
        <v>15</v>
      </c>
      <c r="F13949" t="s">
        <v>214</v>
      </c>
      <c r="G13949" t="s">
        <v>470</v>
      </c>
      <c r="H13949" s="1">
        <v>2018</v>
      </c>
      <c r="I13949" s="2">
        <v>4020</v>
      </c>
      <c r="J13949" s="3">
        <v>10320</v>
      </c>
      <c r="K13949">
        <f>Table1[[#This Row],[Total Revenue + Open]]/Table1[[#This Row],[Qty]]</f>
        <v>2.5671641791044775</v>
      </c>
      <c r="L13949">
        <f>Table1[[#This Row],[Total Revenue + Open]]/Table1[[#This Row],[Qty]]</f>
        <v>2.5671641791044775</v>
      </c>
    </row>
    <row r="13950" spans="1:12" hidden="1">
      <c r="A13950" t="s">
        <v>710</v>
      </c>
      <c r="B13950" t="s">
        <v>530</v>
      </c>
      <c r="C13950" t="s">
        <v>530</v>
      </c>
      <c r="D13950" t="s">
        <v>780</v>
      </c>
      <c r="E13950" t="s">
        <v>15</v>
      </c>
      <c r="F13950" t="s">
        <v>214</v>
      </c>
      <c r="G13950" t="s">
        <v>470</v>
      </c>
      <c r="H13950" s="1">
        <v>2018</v>
      </c>
      <c r="I13950" s="2">
        <v>7840</v>
      </c>
      <c r="J13950" s="3">
        <v>20124</v>
      </c>
      <c r="K13950">
        <f>Table1[[#This Row],[Total Revenue + Open]]/Table1[[#This Row],[Qty]]</f>
        <v>2.5668367346938776</v>
      </c>
      <c r="L13950">
        <f>Table1[[#This Row],[Total Revenue + Open]]/Table1[[#This Row],[Qty]]</f>
        <v>2.5668367346938776</v>
      </c>
    </row>
    <row r="13951" spans="1:12" hidden="1">
      <c r="A13951" t="s">
        <v>710</v>
      </c>
      <c r="B13951" t="s">
        <v>530</v>
      </c>
      <c r="C13951" t="s">
        <v>530</v>
      </c>
      <c r="D13951" t="s">
        <v>780</v>
      </c>
      <c r="E13951" t="s">
        <v>15</v>
      </c>
      <c r="F13951" t="s">
        <v>214</v>
      </c>
      <c r="G13951" t="s">
        <v>470</v>
      </c>
      <c r="H13951" s="1">
        <v>2019</v>
      </c>
      <c r="I13951" s="2">
        <v>4725</v>
      </c>
      <c r="J13951" s="3">
        <v>12126</v>
      </c>
      <c r="K13951">
        <f>Table1[[#This Row],[Total Revenue + Open]]/Table1[[#This Row],[Qty]]</f>
        <v>2.5663492063492064</v>
      </c>
      <c r="L13951">
        <f>Table1[[#This Row],[Total Revenue + Open]]/Table1[[#This Row],[Qty]]</f>
        <v>2.5663492063492064</v>
      </c>
    </row>
    <row r="13952" spans="1:12" hidden="1">
      <c r="A13952" t="s">
        <v>710</v>
      </c>
      <c r="B13952" t="s">
        <v>530</v>
      </c>
      <c r="C13952" t="s">
        <v>530</v>
      </c>
      <c r="D13952" t="s">
        <v>780</v>
      </c>
      <c r="E13952" t="s">
        <v>15</v>
      </c>
      <c r="F13952" t="s">
        <v>214</v>
      </c>
      <c r="G13952" t="s">
        <v>470</v>
      </c>
      <c r="H13952" s="1">
        <v>2019</v>
      </c>
      <c r="I13952" s="2">
        <v>3520</v>
      </c>
      <c r="J13952" s="3">
        <v>9030</v>
      </c>
      <c r="K13952">
        <f>Table1[[#This Row],[Total Revenue + Open]]/Table1[[#This Row],[Qty]]</f>
        <v>2.5653409090909092</v>
      </c>
      <c r="L13952">
        <f>Table1[[#This Row],[Total Revenue + Open]]/Table1[[#This Row],[Qty]]</f>
        <v>2.5653409090909092</v>
      </c>
    </row>
    <row r="13953" spans="1:12" hidden="1">
      <c r="A13953" t="s">
        <v>710</v>
      </c>
      <c r="B13953" t="s">
        <v>530</v>
      </c>
      <c r="C13953" t="s">
        <v>530</v>
      </c>
      <c r="D13953" t="s">
        <v>780</v>
      </c>
      <c r="E13953" t="s">
        <v>15</v>
      </c>
      <c r="F13953" t="s">
        <v>214</v>
      </c>
      <c r="G13953" t="s">
        <v>470</v>
      </c>
      <c r="H13953" s="1">
        <v>2019</v>
      </c>
      <c r="I13953" s="2">
        <v>10355</v>
      </c>
      <c r="J13953" s="3">
        <v>26574</v>
      </c>
      <c r="K13953">
        <f>Table1[[#This Row],[Total Revenue + Open]]/Table1[[#This Row],[Qty]]</f>
        <v>2.5662964751327859</v>
      </c>
      <c r="L13953">
        <f>Table1[[#This Row],[Total Revenue + Open]]/Table1[[#This Row],[Qty]]</f>
        <v>2.5662964751327859</v>
      </c>
    </row>
    <row r="13954" spans="1:12" hidden="1">
      <c r="A13954" t="s">
        <v>710</v>
      </c>
      <c r="B13954" t="s">
        <v>530</v>
      </c>
      <c r="C13954" t="s">
        <v>530</v>
      </c>
      <c r="D13954" t="s">
        <v>780</v>
      </c>
      <c r="E13954" t="s">
        <v>15</v>
      </c>
      <c r="F13954" t="s">
        <v>214</v>
      </c>
      <c r="G13954" t="s">
        <v>470</v>
      </c>
      <c r="H13954" s="1">
        <v>2020</v>
      </c>
      <c r="I13954" s="2">
        <v>1005</v>
      </c>
      <c r="J13954" s="3">
        <v>2580</v>
      </c>
      <c r="K13954">
        <f>Table1[[#This Row],[Total Revenue + Open]]/Table1[[#This Row],[Qty]]</f>
        <v>2.5671641791044775</v>
      </c>
      <c r="L13954">
        <f>Table1[[#This Row],[Total Revenue + Open]]/Table1[[#This Row],[Qty]]</f>
        <v>2.5671641791044775</v>
      </c>
    </row>
    <row r="13955" spans="1:12" hidden="1">
      <c r="A13955" t="s">
        <v>710</v>
      </c>
      <c r="B13955" t="s">
        <v>530</v>
      </c>
      <c r="C13955" t="s">
        <v>530</v>
      </c>
      <c r="D13955" t="s">
        <v>780</v>
      </c>
      <c r="E13955" t="s">
        <v>15</v>
      </c>
      <c r="F13955" t="s">
        <v>214</v>
      </c>
      <c r="G13955" t="s">
        <v>470</v>
      </c>
      <c r="H13955" s="1">
        <v>2020</v>
      </c>
      <c r="I13955" s="2">
        <v>7835</v>
      </c>
      <c r="J13955" s="3">
        <v>20264</v>
      </c>
      <c r="K13955">
        <f>Table1[[#This Row],[Total Revenue + Open]]/Table1[[#This Row],[Qty]]</f>
        <v>2.5863433312061264</v>
      </c>
      <c r="L13955">
        <f>Table1[[#This Row],[Total Revenue + Open]]/Table1[[#This Row],[Qty]]</f>
        <v>2.5863433312061264</v>
      </c>
    </row>
    <row r="13956" spans="1:12" hidden="1">
      <c r="A13956" t="s">
        <v>710</v>
      </c>
      <c r="B13956" t="s">
        <v>530</v>
      </c>
      <c r="C13956" t="s">
        <v>530</v>
      </c>
      <c r="D13956" t="s">
        <v>780</v>
      </c>
      <c r="E13956" t="s">
        <v>15</v>
      </c>
      <c r="F13956" t="s">
        <v>214</v>
      </c>
      <c r="G13956" t="s">
        <v>470</v>
      </c>
      <c r="H13956" s="1">
        <v>2020</v>
      </c>
      <c r="I13956" s="2">
        <v>2010</v>
      </c>
      <c r="J13956" s="3">
        <v>5200</v>
      </c>
      <c r="K13956">
        <f>Table1[[#This Row],[Total Revenue + Open]]/Table1[[#This Row],[Qty]]</f>
        <v>2.5870646766169156</v>
      </c>
      <c r="L13956">
        <f>Table1[[#This Row],[Total Revenue + Open]]/Table1[[#This Row],[Qty]]</f>
        <v>2.5870646766169156</v>
      </c>
    </row>
    <row r="13957" spans="1:12" hidden="1">
      <c r="A13957" t="s">
        <v>710</v>
      </c>
      <c r="B13957" t="s">
        <v>530</v>
      </c>
      <c r="C13957" t="s">
        <v>530</v>
      </c>
      <c r="D13957" t="s">
        <v>780</v>
      </c>
      <c r="E13957" t="s">
        <v>15</v>
      </c>
      <c r="F13957" t="s">
        <v>214</v>
      </c>
      <c r="G13957" t="s">
        <v>470</v>
      </c>
      <c r="H13957" s="1">
        <v>2020</v>
      </c>
      <c r="I13957" s="2">
        <v>5025</v>
      </c>
      <c r="J13957" s="3">
        <v>13000</v>
      </c>
      <c r="K13957">
        <f>Table1[[#This Row],[Total Revenue + Open]]/Table1[[#This Row],[Qty]]</f>
        <v>2.5870646766169156</v>
      </c>
      <c r="L13957">
        <f>Table1[[#This Row],[Total Revenue + Open]]/Table1[[#This Row],[Qty]]</f>
        <v>2.5870646766169156</v>
      </c>
    </row>
    <row r="13958" spans="1:12" hidden="1">
      <c r="A13958" t="s">
        <v>710</v>
      </c>
      <c r="B13958" t="s">
        <v>530</v>
      </c>
      <c r="C13958" t="s">
        <v>530</v>
      </c>
      <c r="D13958" t="s">
        <v>780</v>
      </c>
      <c r="E13958" t="s">
        <v>15</v>
      </c>
      <c r="F13958" t="s">
        <v>214</v>
      </c>
      <c r="G13958" t="s">
        <v>470</v>
      </c>
      <c r="H13958" s="1">
        <v>2021</v>
      </c>
      <c r="I13958" s="2">
        <v>4525</v>
      </c>
      <c r="J13958" s="3">
        <v>11700</v>
      </c>
      <c r="K13958">
        <f>Table1[[#This Row],[Total Revenue + Open]]/Table1[[#This Row],[Qty]]</f>
        <v>2.5856353591160222</v>
      </c>
      <c r="L13958">
        <f>Table1[[#This Row],[Total Revenue + Open]]/Table1[[#This Row],[Qty]]</f>
        <v>2.5856353591160222</v>
      </c>
    </row>
    <row r="13959" spans="1:12" hidden="1">
      <c r="A13959" t="s">
        <v>710</v>
      </c>
      <c r="B13959" t="s">
        <v>530</v>
      </c>
      <c r="C13959" t="s">
        <v>530</v>
      </c>
      <c r="D13959" t="s">
        <v>780</v>
      </c>
      <c r="E13959" t="s">
        <v>15</v>
      </c>
      <c r="F13959" t="s">
        <v>214</v>
      </c>
      <c r="G13959" t="s">
        <v>470</v>
      </c>
      <c r="H13959" s="1">
        <v>2021</v>
      </c>
      <c r="I13959" s="2">
        <v>600</v>
      </c>
      <c r="J13959" s="3">
        <v>1560</v>
      </c>
      <c r="K13959">
        <f>Table1[[#This Row],[Total Revenue + Open]]/Table1[[#This Row],[Qty]]</f>
        <v>2.6</v>
      </c>
      <c r="L13959">
        <f>Table1[[#This Row],[Total Revenue + Open]]/Table1[[#This Row],[Qty]]</f>
        <v>2.6</v>
      </c>
    </row>
    <row r="13960" spans="1:12" hidden="1">
      <c r="A13960" t="s">
        <v>710</v>
      </c>
      <c r="B13960" t="s">
        <v>530</v>
      </c>
      <c r="C13960" t="s">
        <v>530</v>
      </c>
      <c r="D13960" t="s">
        <v>780</v>
      </c>
      <c r="E13960" t="s">
        <v>15</v>
      </c>
      <c r="F13960" t="s">
        <v>214</v>
      </c>
      <c r="G13960" t="s">
        <v>470</v>
      </c>
      <c r="H13960" s="1">
        <v>2021</v>
      </c>
      <c r="I13960" s="2">
        <v>15075</v>
      </c>
      <c r="J13960" s="3">
        <v>39000</v>
      </c>
      <c r="K13960">
        <f>Table1[[#This Row],[Total Revenue + Open]]/Table1[[#This Row],[Qty]]</f>
        <v>2.5870646766169156</v>
      </c>
      <c r="L13960">
        <f>Table1[[#This Row],[Total Revenue + Open]]/Table1[[#This Row],[Qty]]</f>
        <v>2.5870646766169156</v>
      </c>
    </row>
    <row r="13961" spans="1:12" hidden="1">
      <c r="A13961" t="s">
        <v>710</v>
      </c>
      <c r="B13961" t="s">
        <v>530</v>
      </c>
      <c r="C13961" t="s">
        <v>530</v>
      </c>
      <c r="D13961" t="s">
        <v>780</v>
      </c>
      <c r="E13961" t="s">
        <v>15</v>
      </c>
      <c r="F13961" t="s">
        <v>214</v>
      </c>
      <c r="G13961" t="s">
        <v>470</v>
      </c>
      <c r="H13961" s="1">
        <v>2021</v>
      </c>
      <c r="I13961" s="2">
        <v>7035</v>
      </c>
      <c r="J13961" s="3">
        <v>18200</v>
      </c>
      <c r="K13961">
        <f>Table1[[#This Row],[Total Revenue + Open]]/Table1[[#This Row],[Qty]]</f>
        <v>2.5870646766169156</v>
      </c>
      <c r="L13961">
        <f>Table1[[#This Row],[Total Revenue + Open]]/Table1[[#This Row],[Qty]]</f>
        <v>2.5870646766169156</v>
      </c>
    </row>
    <row r="13962" spans="1:12" hidden="1">
      <c r="A13962" t="s">
        <v>710</v>
      </c>
      <c r="B13962" t="s">
        <v>530</v>
      </c>
      <c r="C13962" t="s">
        <v>530</v>
      </c>
      <c r="D13962" t="s">
        <v>780</v>
      </c>
      <c r="E13962" t="s">
        <v>15</v>
      </c>
      <c r="F13962" t="s">
        <v>214</v>
      </c>
      <c r="G13962" t="s">
        <v>470</v>
      </c>
      <c r="H13962" s="1">
        <v>2021</v>
      </c>
      <c r="I13962" s="2">
        <v>1510</v>
      </c>
      <c r="J13962" s="3">
        <v>3900</v>
      </c>
      <c r="K13962">
        <f>Table1[[#This Row],[Total Revenue + Open]]/Table1[[#This Row],[Qty]]</f>
        <v>2.5827814569536423</v>
      </c>
      <c r="L13962">
        <f>Table1[[#This Row],[Total Revenue + Open]]/Table1[[#This Row],[Qty]]</f>
        <v>2.5827814569536423</v>
      </c>
    </row>
    <row r="13963" spans="1:12" hidden="1">
      <c r="A13963" t="s">
        <v>710</v>
      </c>
      <c r="B13963" t="s">
        <v>530</v>
      </c>
      <c r="C13963" t="s">
        <v>530</v>
      </c>
      <c r="D13963" t="s">
        <v>780</v>
      </c>
      <c r="E13963" t="s">
        <v>15</v>
      </c>
      <c r="F13963" t="s">
        <v>214</v>
      </c>
      <c r="G13963" t="s">
        <v>470</v>
      </c>
      <c r="H13963" s="1">
        <v>2021</v>
      </c>
      <c r="I13963" s="2">
        <v>2815</v>
      </c>
      <c r="J13963" s="3">
        <v>7280</v>
      </c>
      <c r="K13963">
        <f>Table1[[#This Row],[Total Revenue + Open]]/Table1[[#This Row],[Qty]]</f>
        <v>2.5861456483126108</v>
      </c>
      <c r="L13963">
        <f>Table1[[#This Row],[Total Revenue + Open]]/Table1[[#This Row],[Qty]]</f>
        <v>2.5861456483126108</v>
      </c>
    </row>
    <row r="13964" spans="1:12" hidden="1">
      <c r="A13964" t="s">
        <v>710</v>
      </c>
      <c r="B13964" t="s">
        <v>530</v>
      </c>
      <c r="C13964" t="s">
        <v>530</v>
      </c>
      <c r="D13964" t="s">
        <v>784</v>
      </c>
      <c r="E13964" t="s">
        <v>15</v>
      </c>
      <c r="F13964" t="s">
        <v>214</v>
      </c>
      <c r="G13964" t="s">
        <v>470</v>
      </c>
      <c r="H13964" s="1">
        <v>2022</v>
      </c>
      <c r="I13964" s="2">
        <v>2965</v>
      </c>
      <c r="J13964" s="3">
        <v>7670</v>
      </c>
      <c r="K13964">
        <f>Table1[[#This Row],[Total Revenue + Open]]/Table1[[#This Row],[Qty]]</f>
        <v>2.5868465430016863</v>
      </c>
      <c r="L13964">
        <f>Table1[[#This Row],[Total Revenue + Open]]/Table1[[#This Row],[Qty]]</f>
        <v>2.5868465430016863</v>
      </c>
    </row>
    <row r="13965" spans="1:12" hidden="1">
      <c r="A13965" t="s">
        <v>544</v>
      </c>
      <c r="B13965" t="s">
        <v>530</v>
      </c>
      <c r="C13965" t="s">
        <v>530</v>
      </c>
      <c r="D13965" t="s">
        <v>562</v>
      </c>
      <c r="E13965" t="s">
        <v>15</v>
      </c>
      <c r="F13965" t="s">
        <v>216</v>
      </c>
      <c r="G13965" t="s">
        <v>361</v>
      </c>
      <c r="H13965" s="1">
        <v>2022</v>
      </c>
      <c r="I13965" s="2">
        <v>2815</v>
      </c>
      <c r="J13965" s="3">
        <v>7280</v>
      </c>
      <c r="K13965">
        <f>Table1[[#This Row],[Total Revenue + Open]]/Table1[[#This Row],[Qty]]</f>
        <v>2.5861456483126108</v>
      </c>
      <c r="L13965">
        <f>Table1[[#This Row],[Total Revenue + Open]]/Table1[[#This Row],[Qty]]</f>
        <v>2.5861456483126108</v>
      </c>
    </row>
    <row r="13966" spans="1:12" hidden="1">
      <c r="A13966" t="s">
        <v>710</v>
      </c>
      <c r="B13966" t="s">
        <v>530</v>
      </c>
      <c r="C13966" t="s">
        <v>530</v>
      </c>
      <c r="D13966" t="s">
        <v>782</v>
      </c>
      <c r="E13966" t="s">
        <v>15</v>
      </c>
      <c r="F13966" t="s">
        <v>216</v>
      </c>
      <c r="G13966" t="s">
        <v>361</v>
      </c>
      <c r="H13966" s="1">
        <v>2022</v>
      </c>
      <c r="I13966" s="2">
        <v>2815</v>
      </c>
      <c r="J13966" s="3">
        <v>7280</v>
      </c>
      <c r="K13966">
        <f>Table1[[#This Row],[Total Revenue + Open]]/Table1[[#This Row],[Qty]]</f>
        <v>2.5861456483126108</v>
      </c>
      <c r="L13966">
        <f>Table1[[#This Row],[Total Revenue + Open]]/Table1[[#This Row],[Qty]]</f>
        <v>2.5861456483126108</v>
      </c>
    </row>
    <row r="13967" spans="1:12" hidden="1">
      <c r="A13967" t="s">
        <v>544</v>
      </c>
      <c r="B13967" t="s">
        <v>530</v>
      </c>
      <c r="C13967" t="s">
        <v>530</v>
      </c>
      <c r="D13967" t="s">
        <v>708</v>
      </c>
      <c r="E13967" t="s">
        <v>15</v>
      </c>
      <c r="F13967" t="s">
        <v>16</v>
      </c>
      <c r="G13967" t="s">
        <v>158</v>
      </c>
      <c r="H13967" s="1">
        <v>2022</v>
      </c>
      <c r="I13967" s="2">
        <v>3270</v>
      </c>
      <c r="J13967" s="3">
        <v>7215</v>
      </c>
      <c r="K13967">
        <f>Table1[[#This Row],[Total Revenue + Open]]/Table1[[#This Row],[Qty]]</f>
        <v>2.2064220183486238</v>
      </c>
      <c r="L13967">
        <f>Table1[[#This Row],[Total Revenue + Open]]/Table1[[#This Row],[Qty]]</f>
        <v>2.2064220183486238</v>
      </c>
    </row>
    <row r="13968" spans="1:12">
      <c r="A13968" t="s">
        <v>10</v>
      </c>
      <c r="B13968" t="s">
        <v>530</v>
      </c>
      <c r="C13968" t="s">
        <v>530</v>
      </c>
      <c r="D13968" t="s">
        <v>534</v>
      </c>
      <c r="E13968" t="s">
        <v>15</v>
      </c>
      <c r="F13968" t="s">
        <v>357</v>
      </c>
      <c r="G13968" t="s">
        <v>359</v>
      </c>
      <c r="H13968" s="1">
        <v>2022</v>
      </c>
      <c r="I13968" s="2">
        <v>4325</v>
      </c>
      <c r="J13968" s="3">
        <v>7181</v>
      </c>
      <c r="K13968">
        <f>Table1[[#This Row],[Total Revenue + Open]]/Table1[[#This Row],[Qty]]</f>
        <v>1.6603468208092484</v>
      </c>
      <c r="L13968">
        <f>Table1[[#This Row],[Qty]]/Table1[[#This Row],[Total Revenue + Open]]</f>
        <v>0.60228380448405516</v>
      </c>
    </row>
    <row r="13969" spans="1:12" hidden="1">
      <c r="A13969" t="s">
        <v>710</v>
      </c>
      <c r="B13969" t="s">
        <v>530</v>
      </c>
      <c r="C13969" t="s">
        <v>530</v>
      </c>
      <c r="D13969" t="s">
        <v>782</v>
      </c>
      <c r="E13969" t="s">
        <v>15</v>
      </c>
      <c r="F13969" t="s">
        <v>16</v>
      </c>
      <c r="G13969" t="s">
        <v>158</v>
      </c>
      <c r="H13969" s="1">
        <v>2022</v>
      </c>
      <c r="I13969" s="2">
        <v>3220</v>
      </c>
      <c r="J13969" s="3">
        <v>7104</v>
      </c>
      <c r="K13969">
        <f>Table1[[#This Row],[Total Revenue + Open]]/Table1[[#This Row],[Qty]]</f>
        <v>2.2062111801242237</v>
      </c>
      <c r="L13969">
        <f>Table1[[#This Row],[Total Revenue + Open]]/Table1[[#This Row],[Qty]]</f>
        <v>2.2062111801242237</v>
      </c>
    </row>
    <row r="13970" spans="1:12" hidden="1">
      <c r="A13970" t="s">
        <v>710</v>
      </c>
      <c r="B13970" t="s">
        <v>530</v>
      </c>
      <c r="C13970" t="s">
        <v>530</v>
      </c>
      <c r="D13970" t="s">
        <v>781</v>
      </c>
      <c r="E13970" t="s">
        <v>15</v>
      </c>
      <c r="F13970" t="s">
        <v>467</v>
      </c>
      <c r="G13970" t="s">
        <v>469</v>
      </c>
      <c r="H13970" s="1">
        <v>2017</v>
      </c>
      <c r="I13970" s="2">
        <v>24120</v>
      </c>
      <c r="J13970" s="3">
        <v>65520</v>
      </c>
      <c r="K13970">
        <f>Table1[[#This Row],[Total Revenue + Open]]/Table1[[#This Row],[Qty]]</f>
        <v>2.716417910447761</v>
      </c>
      <c r="L13970">
        <f>Table1[[#This Row],[Total Revenue + Open]]/Table1[[#This Row],[Qty]]</f>
        <v>2.716417910447761</v>
      </c>
    </row>
    <row r="13971" spans="1:12" hidden="1">
      <c r="A13971" t="s">
        <v>710</v>
      </c>
      <c r="B13971" t="s">
        <v>530</v>
      </c>
      <c r="C13971" t="s">
        <v>530</v>
      </c>
      <c r="D13971" t="s">
        <v>781</v>
      </c>
      <c r="E13971" t="s">
        <v>15</v>
      </c>
      <c r="F13971" t="s">
        <v>118</v>
      </c>
      <c r="G13971" t="s">
        <v>480</v>
      </c>
      <c r="H13971" s="1">
        <v>2021</v>
      </c>
      <c r="I13971" s="2">
        <v>700</v>
      </c>
      <c r="J13971" s="3">
        <v>1939</v>
      </c>
      <c r="K13971">
        <f>Table1[[#This Row],[Total Revenue + Open]]/Table1[[#This Row],[Qty]]</f>
        <v>2.77</v>
      </c>
      <c r="L13971">
        <f>Table1[[#This Row],[Total Revenue + Open]]/Table1[[#This Row],[Qty]]</f>
        <v>2.77</v>
      </c>
    </row>
    <row r="13972" spans="1:12" hidden="1">
      <c r="A13972" t="s">
        <v>710</v>
      </c>
      <c r="B13972" t="s">
        <v>530</v>
      </c>
      <c r="C13972" t="s">
        <v>530</v>
      </c>
      <c r="D13972" t="s">
        <v>781</v>
      </c>
      <c r="E13972" t="s">
        <v>15</v>
      </c>
      <c r="F13972" t="s">
        <v>118</v>
      </c>
      <c r="G13972" t="s">
        <v>480</v>
      </c>
      <c r="H13972" s="1">
        <v>2021</v>
      </c>
      <c r="I13972" s="2">
        <v>4075</v>
      </c>
      <c r="J13972" s="3">
        <v>11218.5</v>
      </c>
      <c r="K13972">
        <f>Table1[[#This Row],[Total Revenue + Open]]/Table1[[#This Row],[Qty]]</f>
        <v>2.7530061349693251</v>
      </c>
      <c r="L13972">
        <f>Table1[[#This Row],[Total Revenue + Open]]/Table1[[#This Row],[Qty]]</f>
        <v>2.7530061349693251</v>
      </c>
    </row>
    <row r="13973" spans="1:12" hidden="1">
      <c r="A13973" t="s">
        <v>710</v>
      </c>
      <c r="B13973" t="s">
        <v>530</v>
      </c>
      <c r="C13973" t="s">
        <v>530</v>
      </c>
      <c r="D13973" t="s">
        <v>782</v>
      </c>
      <c r="E13973" t="s">
        <v>15</v>
      </c>
      <c r="F13973" t="s">
        <v>214</v>
      </c>
      <c r="G13973" t="s">
        <v>470</v>
      </c>
      <c r="H13973" s="1">
        <v>2022</v>
      </c>
      <c r="I13973" s="2">
        <v>2520</v>
      </c>
      <c r="J13973" s="3">
        <v>6500</v>
      </c>
      <c r="K13973">
        <f>Table1[[#This Row],[Total Revenue + Open]]/Table1[[#This Row],[Qty]]</f>
        <v>2.5793650793650795</v>
      </c>
      <c r="L13973">
        <f>Table1[[#This Row],[Total Revenue + Open]]/Table1[[#This Row],[Qty]]</f>
        <v>2.5793650793650795</v>
      </c>
    </row>
    <row r="13974" spans="1:12" hidden="1">
      <c r="A13974" t="s">
        <v>710</v>
      </c>
      <c r="B13974" t="s">
        <v>530</v>
      </c>
      <c r="C13974" t="s">
        <v>530</v>
      </c>
      <c r="D13974" t="s">
        <v>781</v>
      </c>
      <c r="E13974" t="s">
        <v>15</v>
      </c>
      <c r="F13974" t="s">
        <v>118</v>
      </c>
      <c r="G13974" t="s">
        <v>480</v>
      </c>
      <c r="H13974" s="1">
        <v>2021</v>
      </c>
      <c r="I13974" s="2">
        <v>1210</v>
      </c>
      <c r="J13974" s="3">
        <v>3324</v>
      </c>
      <c r="K13974">
        <f>Table1[[#This Row],[Total Revenue + Open]]/Table1[[#This Row],[Qty]]</f>
        <v>2.747107438016529</v>
      </c>
      <c r="L13974">
        <f>Table1[[#This Row],[Total Revenue + Open]]/Table1[[#This Row],[Qty]]</f>
        <v>2.747107438016529</v>
      </c>
    </row>
    <row r="13975" spans="1:12" hidden="1">
      <c r="A13975" t="s">
        <v>544</v>
      </c>
      <c r="B13975" t="s">
        <v>530</v>
      </c>
      <c r="C13975" t="s">
        <v>530</v>
      </c>
      <c r="D13975" t="s">
        <v>580</v>
      </c>
      <c r="E13975" t="s">
        <v>15</v>
      </c>
      <c r="F13975" t="s">
        <v>34</v>
      </c>
      <c r="G13975" t="s">
        <v>152</v>
      </c>
      <c r="H13975" s="1">
        <v>2022</v>
      </c>
      <c r="I13975" s="2">
        <v>2915</v>
      </c>
      <c r="J13975" s="3">
        <v>6496</v>
      </c>
      <c r="K13975">
        <f>Table1[[#This Row],[Total Revenue + Open]]/Table1[[#This Row],[Qty]]</f>
        <v>2.2284734133790738</v>
      </c>
      <c r="L13975">
        <f>Table1[[#This Row],[Total Revenue + Open]]/Table1[[#This Row],[Qty]]</f>
        <v>2.2284734133790738</v>
      </c>
    </row>
    <row r="13976" spans="1:12" hidden="1">
      <c r="A13976" t="s">
        <v>710</v>
      </c>
      <c r="B13976" t="s">
        <v>530</v>
      </c>
      <c r="C13976" t="s">
        <v>530</v>
      </c>
      <c r="D13976" t="s">
        <v>781</v>
      </c>
      <c r="E13976" t="s">
        <v>15</v>
      </c>
      <c r="F13976" t="s">
        <v>118</v>
      </c>
      <c r="G13976" t="s">
        <v>480</v>
      </c>
      <c r="H13976" s="1">
        <v>2021</v>
      </c>
      <c r="I13976" s="2">
        <v>850</v>
      </c>
      <c r="J13976" s="3">
        <v>2354.5</v>
      </c>
      <c r="K13976">
        <f>Table1[[#This Row],[Total Revenue + Open]]/Table1[[#This Row],[Qty]]</f>
        <v>2.77</v>
      </c>
      <c r="L13976">
        <f>Table1[[#This Row],[Total Revenue + Open]]/Table1[[#This Row],[Qty]]</f>
        <v>2.77</v>
      </c>
    </row>
    <row r="13977" spans="1:12" hidden="1">
      <c r="A13977" t="s">
        <v>710</v>
      </c>
      <c r="B13977" t="s">
        <v>530</v>
      </c>
      <c r="C13977" t="s">
        <v>530</v>
      </c>
      <c r="D13977" t="s">
        <v>786</v>
      </c>
      <c r="E13977" t="s">
        <v>15</v>
      </c>
      <c r="F13977" t="s">
        <v>216</v>
      </c>
      <c r="G13977" t="s">
        <v>361</v>
      </c>
      <c r="H13977" s="1">
        <v>2022</v>
      </c>
      <c r="I13977" s="2">
        <v>2415</v>
      </c>
      <c r="J13977" s="3">
        <v>6240</v>
      </c>
      <c r="K13977">
        <f>Table1[[#This Row],[Total Revenue + Open]]/Table1[[#This Row],[Qty]]</f>
        <v>2.5838509316770186</v>
      </c>
      <c r="L13977">
        <f>Table1[[#This Row],[Total Revenue + Open]]/Table1[[#This Row],[Qty]]</f>
        <v>2.5838509316770186</v>
      </c>
    </row>
    <row r="13978" spans="1:12" hidden="1">
      <c r="A13978" t="s">
        <v>710</v>
      </c>
      <c r="B13978" t="s">
        <v>530</v>
      </c>
      <c r="C13978" t="s">
        <v>530</v>
      </c>
      <c r="D13978" t="s">
        <v>781</v>
      </c>
      <c r="E13978" t="s">
        <v>15</v>
      </c>
      <c r="F13978" t="s">
        <v>216</v>
      </c>
      <c r="G13978" t="s">
        <v>361</v>
      </c>
      <c r="H13978" s="1">
        <v>2018</v>
      </c>
      <c r="I13978" s="2">
        <v>15075</v>
      </c>
      <c r="J13978" s="3">
        <v>38700</v>
      </c>
      <c r="K13978">
        <f>Table1[[#This Row],[Total Revenue + Open]]/Table1[[#This Row],[Qty]]</f>
        <v>2.5671641791044775</v>
      </c>
      <c r="L13978">
        <f>Table1[[#This Row],[Total Revenue + Open]]/Table1[[#This Row],[Qty]]</f>
        <v>2.5671641791044775</v>
      </c>
    </row>
    <row r="13979" spans="1:12" hidden="1">
      <c r="A13979" t="s">
        <v>710</v>
      </c>
      <c r="B13979" t="s">
        <v>530</v>
      </c>
      <c r="C13979" t="s">
        <v>530</v>
      </c>
      <c r="D13979" t="s">
        <v>781</v>
      </c>
      <c r="E13979" t="s">
        <v>15</v>
      </c>
      <c r="F13979" t="s">
        <v>216</v>
      </c>
      <c r="G13979" t="s">
        <v>361</v>
      </c>
      <c r="H13979" s="1">
        <v>2019</v>
      </c>
      <c r="I13979" s="2">
        <v>18090</v>
      </c>
      <c r="J13979" s="3">
        <v>46440</v>
      </c>
      <c r="K13979">
        <f>Table1[[#This Row],[Total Revenue + Open]]/Table1[[#This Row],[Qty]]</f>
        <v>2.5671641791044775</v>
      </c>
      <c r="L13979">
        <f>Table1[[#This Row],[Total Revenue + Open]]/Table1[[#This Row],[Qty]]</f>
        <v>2.5671641791044775</v>
      </c>
    </row>
    <row r="13980" spans="1:12" hidden="1">
      <c r="A13980" t="s">
        <v>710</v>
      </c>
      <c r="B13980" t="s">
        <v>530</v>
      </c>
      <c r="C13980" t="s">
        <v>530</v>
      </c>
      <c r="D13980" t="s">
        <v>781</v>
      </c>
      <c r="E13980" t="s">
        <v>15</v>
      </c>
      <c r="F13980" t="s">
        <v>216</v>
      </c>
      <c r="G13980" t="s">
        <v>361</v>
      </c>
      <c r="H13980" s="1">
        <v>2019</v>
      </c>
      <c r="I13980" s="2">
        <v>20100</v>
      </c>
      <c r="J13980" s="3">
        <v>51600</v>
      </c>
      <c r="K13980">
        <f>Table1[[#This Row],[Total Revenue + Open]]/Table1[[#This Row],[Qty]]</f>
        <v>2.5671641791044775</v>
      </c>
      <c r="L13980">
        <f>Table1[[#This Row],[Total Revenue + Open]]/Table1[[#This Row],[Qty]]</f>
        <v>2.5671641791044775</v>
      </c>
    </row>
    <row r="13981" spans="1:12" hidden="1">
      <c r="A13981" t="s">
        <v>710</v>
      </c>
      <c r="B13981" t="s">
        <v>530</v>
      </c>
      <c r="C13981" t="s">
        <v>530</v>
      </c>
      <c r="D13981" t="s">
        <v>781</v>
      </c>
      <c r="E13981" t="s">
        <v>15</v>
      </c>
      <c r="F13981" t="s">
        <v>216</v>
      </c>
      <c r="G13981" t="s">
        <v>361</v>
      </c>
      <c r="H13981" s="1">
        <v>2020</v>
      </c>
      <c r="I13981" s="2">
        <v>502500</v>
      </c>
      <c r="J13981" s="3">
        <v>1300000</v>
      </c>
      <c r="K13981">
        <f>Table1[[#This Row],[Total Revenue + Open]]/Table1[[#This Row],[Qty]]</f>
        <v>2.5870646766169156</v>
      </c>
      <c r="L13981">
        <f>Table1[[#This Row],[Total Revenue + Open]]/Table1[[#This Row],[Qty]]</f>
        <v>2.5870646766169156</v>
      </c>
    </row>
    <row r="13982" spans="1:12" hidden="1">
      <c r="A13982" t="s">
        <v>710</v>
      </c>
      <c r="B13982" t="s">
        <v>530</v>
      </c>
      <c r="C13982" t="s">
        <v>530</v>
      </c>
      <c r="D13982" t="s">
        <v>781</v>
      </c>
      <c r="E13982" t="s">
        <v>15</v>
      </c>
      <c r="F13982" t="s">
        <v>216</v>
      </c>
      <c r="G13982" t="s">
        <v>361</v>
      </c>
      <c r="H13982" s="1">
        <v>2021</v>
      </c>
      <c r="I13982" s="2">
        <v>15075</v>
      </c>
      <c r="J13982" s="3">
        <v>39000</v>
      </c>
      <c r="K13982">
        <f>Table1[[#This Row],[Total Revenue + Open]]/Table1[[#This Row],[Qty]]</f>
        <v>2.5870646766169156</v>
      </c>
      <c r="L13982">
        <f>Table1[[#This Row],[Total Revenue + Open]]/Table1[[#This Row],[Qty]]</f>
        <v>2.5870646766169156</v>
      </c>
    </row>
    <row r="13983" spans="1:12" hidden="1">
      <c r="A13983" t="s">
        <v>710</v>
      </c>
      <c r="B13983" t="s">
        <v>530</v>
      </c>
      <c r="C13983" t="s">
        <v>530</v>
      </c>
      <c r="D13983" t="s">
        <v>781</v>
      </c>
      <c r="E13983" t="s">
        <v>15</v>
      </c>
      <c r="F13983" t="s">
        <v>216</v>
      </c>
      <c r="G13983" t="s">
        <v>361</v>
      </c>
      <c r="H13983" s="1">
        <v>2021</v>
      </c>
      <c r="I13983" s="2">
        <v>30150</v>
      </c>
      <c r="J13983" s="3">
        <v>78000</v>
      </c>
      <c r="K13983">
        <f>Table1[[#This Row],[Total Revenue + Open]]/Table1[[#This Row],[Qty]]</f>
        <v>2.5870646766169156</v>
      </c>
      <c r="L13983">
        <f>Table1[[#This Row],[Total Revenue + Open]]/Table1[[#This Row],[Qty]]</f>
        <v>2.5870646766169156</v>
      </c>
    </row>
    <row r="13984" spans="1:12" hidden="1">
      <c r="A13984" t="s">
        <v>710</v>
      </c>
      <c r="B13984" t="s">
        <v>530</v>
      </c>
      <c r="C13984" t="s">
        <v>530</v>
      </c>
      <c r="D13984" t="s">
        <v>781</v>
      </c>
      <c r="E13984" t="s">
        <v>15</v>
      </c>
      <c r="F13984" t="s">
        <v>216</v>
      </c>
      <c r="G13984" t="s">
        <v>361</v>
      </c>
      <c r="H13984" s="1">
        <v>2021</v>
      </c>
      <c r="I13984" s="2">
        <v>402000</v>
      </c>
      <c r="J13984" s="3">
        <v>1040000</v>
      </c>
      <c r="K13984">
        <f>Table1[[#This Row],[Total Revenue + Open]]/Table1[[#This Row],[Qty]]</f>
        <v>2.5870646766169156</v>
      </c>
      <c r="L13984">
        <f>Table1[[#This Row],[Total Revenue + Open]]/Table1[[#This Row],[Qty]]</f>
        <v>2.5870646766169156</v>
      </c>
    </row>
    <row r="13985" spans="1:12">
      <c r="A13985" t="s">
        <v>10</v>
      </c>
      <c r="B13985" t="s">
        <v>530</v>
      </c>
      <c r="C13985" t="s">
        <v>530</v>
      </c>
      <c r="D13985" t="s">
        <v>532</v>
      </c>
      <c r="E13985" t="s">
        <v>15</v>
      </c>
      <c r="F13985" t="s">
        <v>214</v>
      </c>
      <c r="G13985" t="s">
        <v>215</v>
      </c>
      <c r="H13985" s="1">
        <v>2022</v>
      </c>
      <c r="I13985" s="2">
        <v>2340</v>
      </c>
      <c r="J13985" s="3">
        <v>6045</v>
      </c>
      <c r="K13985">
        <f>Table1[[#This Row],[Total Revenue + Open]]/Table1[[#This Row],[Qty]]</f>
        <v>2.5833333333333335</v>
      </c>
      <c r="L13985">
        <f>Table1[[#This Row],[Qty]]/Table1[[#This Row],[Total Revenue + Open]]</f>
        <v>0.38709677419354838</v>
      </c>
    </row>
    <row r="13986" spans="1:12" hidden="1">
      <c r="A13986" t="s">
        <v>710</v>
      </c>
      <c r="B13986" t="s">
        <v>530</v>
      </c>
      <c r="C13986" t="s">
        <v>530</v>
      </c>
      <c r="D13986" t="s">
        <v>782</v>
      </c>
      <c r="E13986" t="s">
        <v>15</v>
      </c>
      <c r="F13986" t="s">
        <v>216</v>
      </c>
      <c r="G13986" t="s">
        <v>361</v>
      </c>
      <c r="H13986" s="1">
        <v>2022</v>
      </c>
      <c r="I13986" s="2">
        <v>2315</v>
      </c>
      <c r="J13986" s="3">
        <v>5980</v>
      </c>
      <c r="K13986">
        <f>Table1[[#This Row],[Total Revenue + Open]]/Table1[[#This Row],[Qty]]</f>
        <v>2.5831533477321815</v>
      </c>
      <c r="L13986">
        <f>Table1[[#This Row],[Total Revenue + Open]]/Table1[[#This Row],[Qty]]</f>
        <v>2.5831533477321815</v>
      </c>
    </row>
    <row r="13987" spans="1:12">
      <c r="A13987" t="s">
        <v>10</v>
      </c>
      <c r="B13987" t="s">
        <v>530</v>
      </c>
      <c r="C13987" t="s">
        <v>530</v>
      </c>
      <c r="D13987" t="s">
        <v>534</v>
      </c>
      <c r="E13987" t="s">
        <v>15</v>
      </c>
      <c r="F13987" t="s">
        <v>357</v>
      </c>
      <c r="G13987" t="s">
        <v>359</v>
      </c>
      <c r="H13987" s="1">
        <v>2022</v>
      </c>
      <c r="I13987" s="2">
        <v>3520</v>
      </c>
      <c r="J13987" s="3">
        <v>5845</v>
      </c>
      <c r="K13987">
        <f>Table1[[#This Row],[Total Revenue + Open]]/Table1[[#This Row],[Qty]]</f>
        <v>1.6605113636363635</v>
      </c>
      <c r="L13987">
        <f>Table1[[#This Row],[Qty]]/Table1[[#This Row],[Total Revenue + Open]]</f>
        <v>0.60222412318220697</v>
      </c>
    </row>
    <row r="13988" spans="1:12" hidden="1">
      <c r="A13988" t="s">
        <v>710</v>
      </c>
      <c r="B13988" t="s">
        <v>530</v>
      </c>
      <c r="C13988" t="s">
        <v>530</v>
      </c>
      <c r="D13988" t="s">
        <v>782</v>
      </c>
      <c r="E13988" t="s">
        <v>15</v>
      </c>
      <c r="F13988" t="s">
        <v>34</v>
      </c>
      <c r="G13988" t="s">
        <v>35</v>
      </c>
      <c r="H13988" s="1">
        <v>2018</v>
      </c>
      <c r="I13988" s="2">
        <v>2115</v>
      </c>
      <c r="J13988" s="3">
        <v>4641</v>
      </c>
      <c r="K13988">
        <f>Table1[[#This Row],[Total Revenue + Open]]/Table1[[#This Row],[Qty]]</f>
        <v>2.1943262411347519</v>
      </c>
      <c r="L13988">
        <f>Table1[[#This Row],[Total Revenue + Open]]/Table1[[#This Row],[Qty]]</f>
        <v>2.1943262411347519</v>
      </c>
    </row>
    <row r="13989" spans="1:12" hidden="1">
      <c r="A13989" t="s">
        <v>710</v>
      </c>
      <c r="B13989" t="s">
        <v>530</v>
      </c>
      <c r="C13989" t="s">
        <v>530</v>
      </c>
      <c r="D13989" t="s">
        <v>782</v>
      </c>
      <c r="E13989" t="s">
        <v>15</v>
      </c>
      <c r="F13989" t="s">
        <v>34</v>
      </c>
      <c r="G13989" t="s">
        <v>35</v>
      </c>
      <c r="H13989" s="1">
        <v>2019</v>
      </c>
      <c r="I13989" s="2">
        <v>1310</v>
      </c>
      <c r="J13989" s="3">
        <v>2873</v>
      </c>
      <c r="K13989">
        <f>Table1[[#This Row],[Total Revenue + Open]]/Table1[[#This Row],[Qty]]</f>
        <v>2.1931297709923663</v>
      </c>
      <c r="L13989">
        <f>Table1[[#This Row],[Total Revenue + Open]]/Table1[[#This Row],[Qty]]</f>
        <v>2.1931297709923663</v>
      </c>
    </row>
    <row r="13990" spans="1:12" hidden="1">
      <c r="A13990" t="s">
        <v>710</v>
      </c>
      <c r="B13990" t="s">
        <v>530</v>
      </c>
      <c r="C13990" t="s">
        <v>530</v>
      </c>
      <c r="D13990" t="s">
        <v>782</v>
      </c>
      <c r="E13990" t="s">
        <v>15</v>
      </c>
      <c r="F13990" t="s">
        <v>34</v>
      </c>
      <c r="G13990" t="s">
        <v>35</v>
      </c>
      <c r="H13990" s="1">
        <v>2019</v>
      </c>
      <c r="I13990" s="2">
        <v>1260</v>
      </c>
      <c r="J13990" s="3">
        <v>2762.5</v>
      </c>
      <c r="K13990">
        <f>Table1[[#This Row],[Total Revenue + Open]]/Table1[[#This Row],[Qty]]</f>
        <v>2.1924603174603177</v>
      </c>
      <c r="L13990">
        <f>Table1[[#This Row],[Total Revenue + Open]]/Table1[[#This Row],[Qty]]</f>
        <v>2.1924603174603177</v>
      </c>
    </row>
    <row r="13991" spans="1:12" hidden="1">
      <c r="A13991" t="s">
        <v>710</v>
      </c>
      <c r="B13991" t="s">
        <v>530</v>
      </c>
      <c r="C13991" t="s">
        <v>530</v>
      </c>
      <c r="D13991" t="s">
        <v>782</v>
      </c>
      <c r="E13991" t="s">
        <v>15</v>
      </c>
      <c r="F13991" t="s">
        <v>34</v>
      </c>
      <c r="G13991" t="s">
        <v>35</v>
      </c>
      <c r="H13991" s="1">
        <v>2021</v>
      </c>
      <c r="I13991" s="2">
        <v>2010</v>
      </c>
      <c r="J13991" s="3">
        <v>4440</v>
      </c>
      <c r="K13991">
        <f>Table1[[#This Row],[Total Revenue + Open]]/Table1[[#This Row],[Qty]]</f>
        <v>2.2089552238805972</v>
      </c>
      <c r="L13991">
        <f>Table1[[#This Row],[Total Revenue + Open]]/Table1[[#This Row],[Qty]]</f>
        <v>2.2089552238805972</v>
      </c>
    </row>
    <row r="13992" spans="1:12">
      <c r="A13992" t="s">
        <v>10</v>
      </c>
      <c r="B13992" t="s">
        <v>530</v>
      </c>
      <c r="C13992" t="s">
        <v>530</v>
      </c>
      <c r="D13992" t="s">
        <v>534</v>
      </c>
      <c r="E13992" t="s">
        <v>15</v>
      </c>
      <c r="F13992" t="s">
        <v>16</v>
      </c>
      <c r="G13992" t="s">
        <v>158</v>
      </c>
      <c r="H13992" s="1">
        <v>2022</v>
      </c>
      <c r="I13992" s="2">
        <v>2615</v>
      </c>
      <c r="J13992" s="3">
        <v>5824</v>
      </c>
      <c r="K13992">
        <f>Table1[[#This Row],[Total Revenue + Open]]/Table1[[#This Row],[Qty]]</f>
        <v>2.2271510516252389</v>
      </c>
      <c r="L13992">
        <f>Table1[[#This Row],[Qty]]/Table1[[#This Row],[Total Revenue + Open]]</f>
        <v>0.44900412087912089</v>
      </c>
    </row>
    <row r="13993" spans="1:12" hidden="1">
      <c r="A13993" t="s">
        <v>710</v>
      </c>
      <c r="B13993" t="s">
        <v>530</v>
      </c>
      <c r="C13993" t="s">
        <v>530</v>
      </c>
      <c r="D13993" t="s">
        <v>782</v>
      </c>
      <c r="E13993" t="s">
        <v>15</v>
      </c>
      <c r="F13993" t="s">
        <v>16</v>
      </c>
      <c r="G13993" t="s">
        <v>158</v>
      </c>
      <c r="H13993" s="1">
        <v>2020</v>
      </c>
      <c r="I13993" s="2">
        <v>2010</v>
      </c>
      <c r="J13993" s="3">
        <v>4440</v>
      </c>
      <c r="K13993">
        <f>Table1[[#This Row],[Total Revenue + Open]]/Table1[[#This Row],[Qty]]</f>
        <v>2.2089552238805972</v>
      </c>
      <c r="L13993">
        <f>Table1[[#This Row],[Total Revenue + Open]]/Table1[[#This Row],[Qty]]</f>
        <v>2.2089552238805972</v>
      </c>
    </row>
    <row r="13994" spans="1:12" hidden="1">
      <c r="A13994" t="s">
        <v>710</v>
      </c>
      <c r="B13994" t="s">
        <v>530</v>
      </c>
      <c r="C13994" t="s">
        <v>530</v>
      </c>
      <c r="D13994" t="s">
        <v>782</v>
      </c>
      <c r="E13994" t="s">
        <v>15</v>
      </c>
      <c r="F13994" t="s">
        <v>16</v>
      </c>
      <c r="G13994" t="s">
        <v>158</v>
      </c>
      <c r="H13994" s="1">
        <v>2020</v>
      </c>
      <c r="I13994" s="2">
        <v>2010</v>
      </c>
      <c r="J13994" s="3">
        <v>4440</v>
      </c>
      <c r="K13994">
        <f>Table1[[#This Row],[Total Revenue + Open]]/Table1[[#This Row],[Qty]]</f>
        <v>2.2089552238805972</v>
      </c>
      <c r="L13994">
        <f>Table1[[#This Row],[Total Revenue + Open]]/Table1[[#This Row],[Qty]]</f>
        <v>2.2089552238805972</v>
      </c>
    </row>
    <row r="13995" spans="1:12" hidden="1">
      <c r="A13995" t="s">
        <v>710</v>
      </c>
      <c r="B13995" t="s">
        <v>530</v>
      </c>
      <c r="C13995" t="s">
        <v>530</v>
      </c>
      <c r="D13995" t="s">
        <v>782</v>
      </c>
      <c r="E13995" t="s">
        <v>15</v>
      </c>
      <c r="F13995" t="s">
        <v>16</v>
      </c>
      <c r="G13995" t="s">
        <v>158</v>
      </c>
      <c r="H13995" s="1">
        <v>2021</v>
      </c>
      <c r="I13995" s="2">
        <v>1610</v>
      </c>
      <c r="J13995" s="3">
        <v>3552</v>
      </c>
      <c r="K13995">
        <f>Table1[[#This Row],[Total Revenue + Open]]/Table1[[#This Row],[Qty]]</f>
        <v>2.2062111801242237</v>
      </c>
      <c r="L13995">
        <f>Table1[[#This Row],[Total Revenue + Open]]/Table1[[#This Row],[Qty]]</f>
        <v>2.2062111801242237</v>
      </c>
    </row>
    <row r="13996" spans="1:12" hidden="1">
      <c r="A13996" t="s">
        <v>710</v>
      </c>
      <c r="B13996" t="s">
        <v>530</v>
      </c>
      <c r="C13996" t="s">
        <v>530</v>
      </c>
      <c r="D13996" t="s">
        <v>782</v>
      </c>
      <c r="E13996" t="s">
        <v>15</v>
      </c>
      <c r="F13996" t="s">
        <v>16</v>
      </c>
      <c r="G13996" t="s">
        <v>158</v>
      </c>
      <c r="H13996" s="1">
        <v>2021</v>
      </c>
      <c r="I13996" s="2">
        <v>4020</v>
      </c>
      <c r="J13996" s="3">
        <v>8880</v>
      </c>
      <c r="K13996">
        <f>Table1[[#This Row],[Total Revenue + Open]]/Table1[[#This Row],[Qty]]</f>
        <v>2.2089552238805972</v>
      </c>
      <c r="L13996">
        <f>Table1[[#This Row],[Total Revenue + Open]]/Table1[[#This Row],[Qty]]</f>
        <v>2.2089552238805972</v>
      </c>
    </row>
    <row r="13997" spans="1:12" hidden="1">
      <c r="A13997" t="s">
        <v>710</v>
      </c>
      <c r="B13997" t="s">
        <v>530</v>
      </c>
      <c r="C13997" t="s">
        <v>530</v>
      </c>
      <c r="D13997" t="s">
        <v>782</v>
      </c>
      <c r="E13997" t="s">
        <v>15</v>
      </c>
      <c r="F13997" t="s">
        <v>16</v>
      </c>
      <c r="G13997" t="s">
        <v>158</v>
      </c>
      <c r="H13997" s="1">
        <v>2021</v>
      </c>
      <c r="I13997" s="2">
        <v>5230</v>
      </c>
      <c r="J13997" s="3">
        <v>11544</v>
      </c>
      <c r="K13997">
        <f>Table1[[#This Row],[Total Revenue + Open]]/Table1[[#This Row],[Qty]]</f>
        <v>2.2072657743785853</v>
      </c>
      <c r="L13997">
        <f>Table1[[#This Row],[Total Revenue + Open]]/Table1[[#This Row],[Qty]]</f>
        <v>2.2072657743785853</v>
      </c>
    </row>
    <row r="13998" spans="1:12" hidden="1">
      <c r="A13998" t="s">
        <v>710</v>
      </c>
      <c r="B13998" t="s">
        <v>530</v>
      </c>
      <c r="C13998" t="s">
        <v>530</v>
      </c>
      <c r="D13998" t="s">
        <v>782</v>
      </c>
      <c r="E13998" t="s">
        <v>15</v>
      </c>
      <c r="F13998" t="s">
        <v>16</v>
      </c>
      <c r="G13998" t="s">
        <v>158</v>
      </c>
      <c r="H13998" s="1">
        <v>2021</v>
      </c>
      <c r="I13998" s="2">
        <v>1610</v>
      </c>
      <c r="J13998" s="3">
        <v>3552</v>
      </c>
      <c r="K13998">
        <f>Table1[[#This Row],[Total Revenue + Open]]/Table1[[#This Row],[Qty]]</f>
        <v>2.2062111801242237</v>
      </c>
      <c r="L13998">
        <f>Table1[[#This Row],[Total Revenue + Open]]/Table1[[#This Row],[Qty]]</f>
        <v>2.2062111801242237</v>
      </c>
    </row>
    <row r="13999" spans="1:12" hidden="1">
      <c r="A13999" t="s">
        <v>710</v>
      </c>
      <c r="B13999" t="s">
        <v>530</v>
      </c>
      <c r="C13999" t="s">
        <v>530</v>
      </c>
      <c r="D13999" t="s">
        <v>782</v>
      </c>
      <c r="E13999" t="s">
        <v>15</v>
      </c>
      <c r="F13999" t="s">
        <v>16</v>
      </c>
      <c r="G13999" t="s">
        <v>158</v>
      </c>
      <c r="H13999" s="1">
        <v>2021</v>
      </c>
      <c r="I13999" s="2">
        <v>1610</v>
      </c>
      <c r="J13999" s="3">
        <v>3552</v>
      </c>
      <c r="K13999">
        <f>Table1[[#This Row],[Total Revenue + Open]]/Table1[[#This Row],[Qty]]</f>
        <v>2.2062111801242237</v>
      </c>
      <c r="L13999">
        <f>Table1[[#This Row],[Total Revenue + Open]]/Table1[[#This Row],[Qty]]</f>
        <v>2.2062111801242237</v>
      </c>
    </row>
    <row r="14000" spans="1:12" hidden="1">
      <c r="A14000" t="s">
        <v>710</v>
      </c>
      <c r="B14000" t="s">
        <v>530</v>
      </c>
      <c r="C14000" t="s">
        <v>530</v>
      </c>
      <c r="D14000" t="s">
        <v>782</v>
      </c>
      <c r="E14000" t="s">
        <v>15</v>
      </c>
      <c r="F14000" t="s">
        <v>16</v>
      </c>
      <c r="G14000" t="s">
        <v>158</v>
      </c>
      <c r="H14000" s="1">
        <v>2021</v>
      </c>
      <c r="I14000" s="2">
        <v>2010</v>
      </c>
      <c r="J14000" s="3">
        <v>4440</v>
      </c>
      <c r="K14000">
        <f>Table1[[#This Row],[Total Revenue + Open]]/Table1[[#This Row],[Qty]]</f>
        <v>2.2089552238805972</v>
      </c>
      <c r="L14000">
        <f>Table1[[#This Row],[Total Revenue + Open]]/Table1[[#This Row],[Qty]]</f>
        <v>2.2089552238805972</v>
      </c>
    </row>
    <row r="14001" spans="1:12">
      <c r="A14001" t="s">
        <v>10</v>
      </c>
      <c r="B14001" t="s">
        <v>530</v>
      </c>
      <c r="C14001" t="s">
        <v>530</v>
      </c>
      <c r="D14001" t="s">
        <v>534</v>
      </c>
      <c r="E14001" t="s">
        <v>15</v>
      </c>
      <c r="F14001" t="s">
        <v>498</v>
      </c>
      <c r="G14001" t="s">
        <v>501</v>
      </c>
      <c r="H14001" s="1">
        <v>2022</v>
      </c>
      <c r="I14001" s="2">
        <v>1460</v>
      </c>
      <c r="J14001" s="3">
        <v>5756.5</v>
      </c>
      <c r="K14001">
        <f>Table1[[#This Row],[Total Revenue + Open]]/Table1[[#This Row],[Qty]]</f>
        <v>3.9428082191780822</v>
      </c>
      <c r="L14001">
        <f>Table1[[#This Row],[Qty]]/Table1[[#This Row],[Total Revenue + Open]]</f>
        <v>0.25362633544688612</v>
      </c>
    </row>
    <row r="14002" spans="1:12">
      <c r="A14002" t="s">
        <v>10</v>
      </c>
      <c r="B14002" t="s">
        <v>530</v>
      </c>
      <c r="C14002" t="s">
        <v>530</v>
      </c>
      <c r="D14002" t="s">
        <v>534</v>
      </c>
      <c r="E14002" t="s">
        <v>15</v>
      </c>
      <c r="F14002" t="s">
        <v>498</v>
      </c>
      <c r="G14002" t="s">
        <v>501</v>
      </c>
      <c r="H14002" s="1">
        <v>2022</v>
      </c>
      <c r="I14002" s="2">
        <v>1460</v>
      </c>
      <c r="J14002" s="3">
        <v>5756.5</v>
      </c>
      <c r="K14002">
        <f>Table1[[#This Row],[Total Revenue + Open]]/Table1[[#This Row],[Qty]]</f>
        <v>3.9428082191780822</v>
      </c>
      <c r="L14002">
        <f>Table1[[#This Row],[Qty]]/Table1[[#This Row],[Total Revenue + Open]]</f>
        <v>0.25362633544688612</v>
      </c>
    </row>
    <row r="14003" spans="1:12" hidden="1">
      <c r="A14003" t="s">
        <v>710</v>
      </c>
      <c r="B14003" t="s">
        <v>530</v>
      </c>
      <c r="C14003" t="s">
        <v>530</v>
      </c>
      <c r="D14003" t="s">
        <v>786</v>
      </c>
      <c r="E14003" t="s">
        <v>15</v>
      </c>
      <c r="F14003" t="s">
        <v>34</v>
      </c>
      <c r="G14003" t="s">
        <v>35</v>
      </c>
      <c r="H14003" s="1">
        <v>2022</v>
      </c>
      <c r="I14003" s="2">
        <v>2565</v>
      </c>
      <c r="J14003" s="3">
        <v>5712</v>
      </c>
      <c r="K14003">
        <f>Table1[[#This Row],[Total Revenue + Open]]/Table1[[#This Row],[Qty]]</f>
        <v>2.2269005847953216</v>
      </c>
      <c r="L14003">
        <f>Table1[[#This Row],[Total Revenue + Open]]/Table1[[#This Row],[Qty]]</f>
        <v>2.2269005847953216</v>
      </c>
    </row>
    <row r="14004" spans="1:12" hidden="1">
      <c r="A14004" t="s">
        <v>710</v>
      </c>
      <c r="B14004" t="s">
        <v>530</v>
      </c>
      <c r="C14004" t="s">
        <v>530</v>
      </c>
      <c r="D14004" t="s">
        <v>761</v>
      </c>
      <c r="E14004" t="s">
        <v>15</v>
      </c>
      <c r="F14004" t="s">
        <v>30</v>
      </c>
      <c r="G14004" t="s">
        <v>148</v>
      </c>
      <c r="H14004" s="1">
        <v>2022</v>
      </c>
      <c r="I14004" s="2">
        <v>2265</v>
      </c>
      <c r="J14004" s="3">
        <v>5602.5</v>
      </c>
      <c r="K14004">
        <f>Table1[[#This Row],[Total Revenue + Open]]/Table1[[#This Row],[Qty]]</f>
        <v>2.4735099337748343</v>
      </c>
      <c r="L14004">
        <f>Table1[[#This Row],[Total Revenue + Open]]/Table1[[#This Row],[Qty]]</f>
        <v>2.4735099337748343</v>
      </c>
    </row>
    <row r="14005" spans="1:12" hidden="1">
      <c r="A14005" t="s">
        <v>710</v>
      </c>
      <c r="B14005" t="s">
        <v>530</v>
      </c>
      <c r="C14005" t="s">
        <v>530</v>
      </c>
      <c r="D14005" t="s">
        <v>786</v>
      </c>
      <c r="E14005" t="s">
        <v>15</v>
      </c>
      <c r="F14005" t="s">
        <v>16</v>
      </c>
      <c r="G14005" t="s">
        <v>158</v>
      </c>
      <c r="H14005" s="1">
        <v>2022</v>
      </c>
      <c r="I14005" s="2">
        <v>2515</v>
      </c>
      <c r="J14005" s="3">
        <v>5550</v>
      </c>
      <c r="K14005">
        <f>Table1[[#This Row],[Total Revenue + Open]]/Table1[[#This Row],[Qty]]</f>
        <v>2.2067594433399602</v>
      </c>
      <c r="L14005">
        <f>Table1[[#This Row],[Total Revenue + Open]]/Table1[[#This Row],[Qty]]</f>
        <v>2.2067594433399602</v>
      </c>
    </row>
    <row r="14006" spans="1:12" hidden="1">
      <c r="A14006" t="s">
        <v>544</v>
      </c>
      <c r="B14006" t="s">
        <v>530</v>
      </c>
      <c r="C14006" t="s">
        <v>530</v>
      </c>
      <c r="D14006" t="s">
        <v>700</v>
      </c>
      <c r="E14006" t="s">
        <v>15</v>
      </c>
      <c r="F14006" t="s">
        <v>36</v>
      </c>
      <c r="G14006" t="s">
        <v>385</v>
      </c>
      <c r="H14006" s="1">
        <v>2022</v>
      </c>
      <c r="I14006" s="2">
        <v>4125</v>
      </c>
      <c r="J14006" s="3">
        <v>5535</v>
      </c>
      <c r="K14006">
        <f>Table1[[#This Row],[Total Revenue + Open]]/Table1[[#This Row],[Qty]]</f>
        <v>1.3418181818181818</v>
      </c>
      <c r="L14006">
        <f>Table1[[#This Row],[Total Revenue + Open]]/Table1[[#This Row],[Qty]]</f>
        <v>1.3418181818181818</v>
      </c>
    </row>
    <row r="14007" spans="1:12">
      <c r="A14007" t="s">
        <v>10</v>
      </c>
      <c r="B14007" t="s">
        <v>530</v>
      </c>
      <c r="C14007" t="s">
        <v>530</v>
      </c>
      <c r="D14007" t="s">
        <v>532</v>
      </c>
      <c r="E14007" t="s">
        <v>15</v>
      </c>
      <c r="F14007" t="s">
        <v>118</v>
      </c>
      <c r="G14007" t="s">
        <v>533</v>
      </c>
      <c r="H14007" s="1">
        <v>2022</v>
      </c>
      <c r="I14007" s="2">
        <v>2010</v>
      </c>
      <c r="J14007" s="3">
        <v>5500</v>
      </c>
      <c r="K14007">
        <f>Table1[[#This Row],[Total Revenue + Open]]/Table1[[#This Row],[Qty]]</f>
        <v>2.7363184079601992</v>
      </c>
      <c r="L14007">
        <f>Table1[[#This Row],[Qty]]/Table1[[#This Row],[Total Revenue + Open]]</f>
        <v>0.36545454545454548</v>
      </c>
    </row>
    <row r="14008" spans="1:12" hidden="1">
      <c r="A14008" t="s">
        <v>710</v>
      </c>
      <c r="B14008" t="s">
        <v>530</v>
      </c>
      <c r="C14008" t="s">
        <v>530</v>
      </c>
      <c r="D14008" t="s">
        <v>782</v>
      </c>
      <c r="E14008" t="s">
        <v>15</v>
      </c>
      <c r="F14008" t="s">
        <v>214</v>
      </c>
      <c r="G14008" t="s">
        <v>470</v>
      </c>
      <c r="H14008" s="1">
        <v>2021</v>
      </c>
      <c r="I14008" s="2">
        <v>4125</v>
      </c>
      <c r="J14008" s="3">
        <v>10660</v>
      </c>
      <c r="K14008">
        <f>Table1[[#This Row],[Total Revenue + Open]]/Table1[[#This Row],[Qty]]</f>
        <v>2.5842424242424245</v>
      </c>
      <c r="L14008">
        <f>Table1[[#This Row],[Total Revenue + Open]]/Table1[[#This Row],[Qty]]</f>
        <v>2.5842424242424245</v>
      </c>
    </row>
    <row r="14009" spans="1:12" hidden="1">
      <c r="A14009" t="s">
        <v>710</v>
      </c>
      <c r="B14009" t="s">
        <v>530</v>
      </c>
      <c r="C14009" t="s">
        <v>530</v>
      </c>
      <c r="D14009" t="s">
        <v>782</v>
      </c>
      <c r="E14009" t="s">
        <v>15</v>
      </c>
      <c r="F14009" t="s">
        <v>214</v>
      </c>
      <c r="G14009" t="s">
        <v>470</v>
      </c>
      <c r="H14009" s="1">
        <v>2021</v>
      </c>
      <c r="I14009" s="2">
        <v>1710</v>
      </c>
      <c r="J14009" s="3">
        <v>4420</v>
      </c>
      <c r="K14009">
        <f>Table1[[#This Row],[Total Revenue + Open]]/Table1[[#This Row],[Qty]]</f>
        <v>2.5847953216374271</v>
      </c>
      <c r="L14009">
        <f>Table1[[#This Row],[Total Revenue + Open]]/Table1[[#This Row],[Qty]]</f>
        <v>2.5847953216374271</v>
      </c>
    </row>
    <row r="14010" spans="1:12" hidden="1">
      <c r="A14010" t="s">
        <v>710</v>
      </c>
      <c r="B14010" t="s">
        <v>530</v>
      </c>
      <c r="C14010" t="s">
        <v>530</v>
      </c>
      <c r="D14010" t="s">
        <v>782</v>
      </c>
      <c r="E14010" t="s">
        <v>15</v>
      </c>
      <c r="F14010" t="s">
        <v>214</v>
      </c>
      <c r="G14010" t="s">
        <v>470</v>
      </c>
      <c r="H14010" s="1">
        <v>2021</v>
      </c>
      <c r="I14010" s="2">
        <v>1660</v>
      </c>
      <c r="J14010" s="3">
        <v>4290</v>
      </c>
      <c r="K14010">
        <f>Table1[[#This Row],[Total Revenue + Open]]/Table1[[#This Row],[Qty]]</f>
        <v>2.5843373493975905</v>
      </c>
      <c r="L14010">
        <f>Table1[[#This Row],[Total Revenue + Open]]/Table1[[#This Row],[Qty]]</f>
        <v>2.5843373493975905</v>
      </c>
    </row>
    <row r="14011" spans="1:12">
      <c r="A14011" t="s">
        <v>10</v>
      </c>
      <c r="B14011" t="s">
        <v>530</v>
      </c>
      <c r="C14011" t="s">
        <v>530</v>
      </c>
      <c r="D14011" t="s">
        <v>538</v>
      </c>
      <c r="E14011" t="s">
        <v>15</v>
      </c>
      <c r="F14011" t="s">
        <v>216</v>
      </c>
      <c r="G14011" t="s">
        <v>361</v>
      </c>
      <c r="H14011" s="1">
        <v>2022</v>
      </c>
      <c r="I14011" s="2">
        <v>2115</v>
      </c>
      <c r="J14011" s="3">
        <v>5460</v>
      </c>
      <c r="K14011">
        <f>Table1[[#This Row],[Total Revenue + Open]]/Table1[[#This Row],[Qty]]</f>
        <v>2.5815602836879434</v>
      </c>
      <c r="L14011">
        <f>Table1[[#This Row],[Qty]]/Table1[[#This Row],[Total Revenue + Open]]</f>
        <v>0.38736263736263737</v>
      </c>
    </row>
    <row r="14012" spans="1:12" hidden="1">
      <c r="A14012" t="s">
        <v>710</v>
      </c>
      <c r="B14012" t="s">
        <v>530</v>
      </c>
      <c r="C14012" t="s">
        <v>530</v>
      </c>
      <c r="D14012" t="s">
        <v>786</v>
      </c>
      <c r="E14012" t="s">
        <v>15</v>
      </c>
      <c r="F14012" t="s">
        <v>214</v>
      </c>
      <c r="G14012" t="s">
        <v>215</v>
      </c>
      <c r="H14012" s="1">
        <v>2022</v>
      </c>
      <c r="I14012" s="2">
        <v>2115</v>
      </c>
      <c r="J14012" s="3">
        <v>5460</v>
      </c>
      <c r="K14012">
        <f>Table1[[#This Row],[Total Revenue + Open]]/Table1[[#This Row],[Qty]]</f>
        <v>2.5815602836879434</v>
      </c>
      <c r="L14012">
        <f>Table1[[#This Row],[Total Revenue + Open]]/Table1[[#This Row],[Qty]]</f>
        <v>2.5815602836879434</v>
      </c>
    </row>
    <row r="14013" spans="1:12" hidden="1">
      <c r="A14013" t="s">
        <v>710</v>
      </c>
      <c r="B14013" t="s">
        <v>530</v>
      </c>
      <c r="C14013" t="s">
        <v>530</v>
      </c>
      <c r="D14013" t="s">
        <v>782</v>
      </c>
      <c r="E14013" t="s">
        <v>15</v>
      </c>
      <c r="F14013" t="s">
        <v>216</v>
      </c>
      <c r="G14013" t="s">
        <v>361</v>
      </c>
      <c r="H14013" s="1">
        <v>2019</v>
      </c>
      <c r="I14013" s="2">
        <v>600</v>
      </c>
      <c r="J14013" s="3">
        <v>1548</v>
      </c>
      <c r="K14013">
        <f>Table1[[#This Row],[Total Revenue + Open]]/Table1[[#This Row],[Qty]]</f>
        <v>2.58</v>
      </c>
      <c r="L14013">
        <f>Table1[[#This Row],[Total Revenue + Open]]/Table1[[#This Row],[Qty]]</f>
        <v>2.58</v>
      </c>
    </row>
    <row r="14014" spans="1:12" hidden="1">
      <c r="A14014" t="s">
        <v>710</v>
      </c>
      <c r="B14014" t="s">
        <v>530</v>
      </c>
      <c r="C14014" t="s">
        <v>530</v>
      </c>
      <c r="D14014" t="s">
        <v>782</v>
      </c>
      <c r="E14014" t="s">
        <v>15</v>
      </c>
      <c r="F14014" t="s">
        <v>216</v>
      </c>
      <c r="G14014" t="s">
        <v>361</v>
      </c>
      <c r="H14014" s="1">
        <v>2019</v>
      </c>
      <c r="I14014" s="2">
        <v>1710</v>
      </c>
      <c r="J14014" s="3">
        <v>4386</v>
      </c>
      <c r="K14014">
        <f>Table1[[#This Row],[Total Revenue + Open]]/Table1[[#This Row],[Qty]]</f>
        <v>2.5649122807017544</v>
      </c>
      <c r="L14014">
        <f>Table1[[#This Row],[Total Revenue + Open]]/Table1[[#This Row],[Qty]]</f>
        <v>2.5649122807017544</v>
      </c>
    </row>
    <row r="14015" spans="1:12" hidden="1">
      <c r="A14015" t="s">
        <v>710</v>
      </c>
      <c r="B14015" t="s">
        <v>530</v>
      </c>
      <c r="C14015" t="s">
        <v>530</v>
      </c>
      <c r="D14015" t="s">
        <v>782</v>
      </c>
      <c r="E14015" t="s">
        <v>15</v>
      </c>
      <c r="F14015" t="s">
        <v>216</v>
      </c>
      <c r="G14015" t="s">
        <v>361</v>
      </c>
      <c r="H14015" s="1">
        <v>2019</v>
      </c>
      <c r="I14015" s="2">
        <v>2065</v>
      </c>
      <c r="J14015" s="3">
        <v>5289</v>
      </c>
      <c r="K14015">
        <f>Table1[[#This Row],[Total Revenue + Open]]/Table1[[#This Row],[Qty]]</f>
        <v>2.5612590799031478</v>
      </c>
      <c r="L14015">
        <f>Table1[[#This Row],[Total Revenue + Open]]/Table1[[#This Row],[Qty]]</f>
        <v>2.5612590799031478</v>
      </c>
    </row>
    <row r="14016" spans="1:12" hidden="1">
      <c r="A14016" t="s">
        <v>710</v>
      </c>
      <c r="B14016" t="s">
        <v>530</v>
      </c>
      <c r="C14016" t="s">
        <v>530</v>
      </c>
      <c r="D14016" t="s">
        <v>782</v>
      </c>
      <c r="E14016" t="s">
        <v>15</v>
      </c>
      <c r="F14016" t="s">
        <v>216</v>
      </c>
      <c r="G14016" t="s">
        <v>361</v>
      </c>
      <c r="H14016" s="1">
        <v>2020</v>
      </c>
      <c r="I14016" s="2">
        <v>1860</v>
      </c>
      <c r="J14016" s="3">
        <v>4773</v>
      </c>
      <c r="K14016">
        <f>Table1[[#This Row],[Total Revenue + Open]]/Table1[[#This Row],[Qty]]</f>
        <v>2.5661290322580643</v>
      </c>
      <c r="L14016">
        <f>Table1[[#This Row],[Total Revenue + Open]]/Table1[[#This Row],[Qty]]</f>
        <v>2.5661290322580643</v>
      </c>
    </row>
    <row r="14017" spans="1:12" hidden="1">
      <c r="A14017" t="s">
        <v>710</v>
      </c>
      <c r="B14017" t="s">
        <v>530</v>
      </c>
      <c r="C14017" t="s">
        <v>530</v>
      </c>
      <c r="D14017" t="s">
        <v>782</v>
      </c>
      <c r="E14017" t="s">
        <v>15</v>
      </c>
      <c r="F14017" t="s">
        <v>216</v>
      </c>
      <c r="G14017" t="s">
        <v>361</v>
      </c>
      <c r="H14017" s="1">
        <v>2020</v>
      </c>
      <c r="I14017" s="2">
        <v>1510</v>
      </c>
      <c r="J14017" s="3">
        <v>3900</v>
      </c>
      <c r="K14017">
        <f>Table1[[#This Row],[Total Revenue + Open]]/Table1[[#This Row],[Qty]]</f>
        <v>2.5827814569536423</v>
      </c>
      <c r="L14017">
        <f>Table1[[#This Row],[Total Revenue + Open]]/Table1[[#This Row],[Qty]]</f>
        <v>2.5827814569536423</v>
      </c>
    </row>
    <row r="14018" spans="1:12" hidden="1">
      <c r="A14018" t="s">
        <v>710</v>
      </c>
      <c r="B14018" t="s">
        <v>530</v>
      </c>
      <c r="C14018" t="s">
        <v>530</v>
      </c>
      <c r="D14018" t="s">
        <v>782</v>
      </c>
      <c r="E14018" t="s">
        <v>15</v>
      </c>
      <c r="F14018" t="s">
        <v>216</v>
      </c>
      <c r="G14018" t="s">
        <v>361</v>
      </c>
      <c r="H14018" s="1">
        <v>2020</v>
      </c>
      <c r="I14018" s="2">
        <v>2665</v>
      </c>
      <c r="J14018" s="3">
        <v>6890</v>
      </c>
      <c r="K14018">
        <f>Table1[[#This Row],[Total Revenue + Open]]/Table1[[#This Row],[Qty]]</f>
        <v>2.5853658536585367</v>
      </c>
      <c r="L14018">
        <f>Table1[[#This Row],[Total Revenue + Open]]/Table1[[#This Row],[Qty]]</f>
        <v>2.5853658536585367</v>
      </c>
    </row>
    <row r="14019" spans="1:12" hidden="1">
      <c r="A14019" t="s">
        <v>710</v>
      </c>
      <c r="B14019" t="s">
        <v>530</v>
      </c>
      <c r="C14019" t="s">
        <v>530</v>
      </c>
      <c r="D14019" t="s">
        <v>782</v>
      </c>
      <c r="E14019" t="s">
        <v>15</v>
      </c>
      <c r="F14019" t="s">
        <v>216</v>
      </c>
      <c r="G14019" t="s">
        <v>361</v>
      </c>
      <c r="H14019" s="1">
        <v>2021</v>
      </c>
      <c r="I14019" s="2">
        <v>2065</v>
      </c>
      <c r="J14019" s="3">
        <v>5330</v>
      </c>
      <c r="K14019">
        <f>Table1[[#This Row],[Total Revenue + Open]]/Table1[[#This Row],[Qty]]</f>
        <v>2.5811138014527844</v>
      </c>
      <c r="L14019">
        <f>Table1[[#This Row],[Total Revenue + Open]]/Table1[[#This Row],[Qty]]</f>
        <v>2.5811138014527844</v>
      </c>
    </row>
    <row r="14020" spans="1:12" hidden="1">
      <c r="A14020" t="s">
        <v>710</v>
      </c>
      <c r="B14020" t="s">
        <v>530</v>
      </c>
      <c r="C14020" t="s">
        <v>530</v>
      </c>
      <c r="D14020" t="s">
        <v>782</v>
      </c>
      <c r="E14020" t="s">
        <v>15</v>
      </c>
      <c r="F14020" t="s">
        <v>216</v>
      </c>
      <c r="G14020" t="s">
        <v>361</v>
      </c>
      <c r="H14020" s="1">
        <v>2021</v>
      </c>
      <c r="I14020" s="2">
        <v>2315</v>
      </c>
      <c r="J14020" s="3">
        <v>5980</v>
      </c>
      <c r="K14020">
        <f>Table1[[#This Row],[Total Revenue + Open]]/Table1[[#This Row],[Qty]]</f>
        <v>2.5831533477321815</v>
      </c>
      <c r="L14020">
        <f>Table1[[#This Row],[Total Revenue + Open]]/Table1[[#This Row],[Qty]]</f>
        <v>2.5831533477321815</v>
      </c>
    </row>
    <row r="14021" spans="1:12" hidden="1">
      <c r="A14021" t="s">
        <v>710</v>
      </c>
      <c r="B14021" t="s">
        <v>530</v>
      </c>
      <c r="C14021" t="s">
        <v>530</v>
      </c>
      <c r="D14021" t="s">
        <v>782</v>
      </c>
      <c r="E14021" t="s">
        <v>15</v>
      </c>
      <c r="F14021" t="s">
        <v>216</v>
      </c>
      <c r="G14021" t="s">
        <v>361</v>
      </c>
      <c r="H14021" s="1">
        <v>2021</v>
      </c>
      <c r="I14021" s="2">
        <v>700</v>
      </c>
      <c r="J14021" s="3">
        <v>1820</v>
      </c>
      <c r="K14021">
        <f>Table1[[#This Row],[Total Revenue + Open]]/Table1[[#This Row],[Qty]]</f>
        <v>2.6</v>
      </c>
      <c r="L14021">
        <f>Table1[[#This Row],[Total Revenue + Open]]/Table1[[#This Row],[Qty]]</f>
        <v>2.6</v>
      </c>
    </row>
    <row r="14022" spans="1:12" hidden="1">
      <c r="A14022" t="s">
        <v>710</v>
      </c>
      <c r="B14022" t="s">
        <v>530</v>
      </c>
      <c r="C14022" t="s">
        <v>530</v>
      </c>
      <c r="D14022" t="s">
        <v>782</v>
      </c>
      <c r="E14022" t="s">
        <v>15</v>
      </c>
      <c r="F14022" t="s">
        <v>216</v>
      </c>
      <c r="G14022" t="s">
        <v>361</v>
      </c>
      <c r="H14022" s="1">
        <v>2021</v>
      </c>
      <c r="I14022" s="2">
        <v>4275</v>
      </c>
      <c r="J14022" s="3">
        <v>11050</v>
      </c>
      <c r="K14022">
        <f>Table1[[#This Row],[Total Revenue + Open]]/Table1[[#This Row],[Qty]]</f>
        <v>2.5847953216374271</v>
      </c>
      <c r="L14022">
        <f>Table1[[#This Row],[Total Revenue + Open]]/Table1[[#This Row],[Qty]]</f>
        <v>2.5847953216374271</v>
      </c>
    </row>
    <row r="14023" spans="1:12" hidden="1">
      <c r="A14023" t="s">
        <v>710</v>
      </c>
      <c r="B14023" t="s">
        <v>530</v>
      </c>
      <c r="C14023" t="s">
        <v>530</v>
      </c>
      <c r="D14023" t="s">
        <v>782</v>
      </c>
      <c r="E14023" t="s">
        <v>15</v>
      </c>
      <c r="F14023" t="s">
        <v>216</v>
      </c>
      <c r="G14023" t="s">
        <v>361</v>
      </c>
      <c r="H14023" s="1">
        <v>2021</v>
      </c>
      <c r="I14023" s="2">
        <v>3775</v>
      </c>
      <c r="J14023" s="3">
        <v>9750</v>
      </c>
      <c r="K14023">
        <f>Table1[[#This Row],[Total Revenue + Open]]/Table1[[#This Row],[Qty]]</f>
        <v>2.5827814569536423</v>
      </c>
      <c r="L14023">
        <f>Table1[[#This Row],[Total Revenue + Open]]/Table1[[#This Row],[Qty]]</f>
        <v>2.5827814569536423</v>
      </c>
    </row>
    <row r="14024" spans="1:12" hidden="1">
      <c r="A14024" t="s">
        <v>710</v>
      </c>
      <c r="B14024" t="s">
        <v>530</v>
      </c>
      <c r="C14024" t="s">
        <v>530</v>
      </c>
      <c r="D14024" t="s">
        <v>782</v>
      </c>
      <c r="E14024" t="s">
        <v>15</v>
      </c>
      <c r="F14024" t="s">
        <v>216</v>
      </c>
      <c r="G14024" t="s">
        <v>361</v>
      </c>
      <c r="H14024" s="1">
        <v>2021</v>
      </c>
      <c r="I14024" s="2">
        <v>2915</v>
      </c>
      <c r="J14024" s="3">
        <v>7540</v>
      </c>
      <c r="K14024">
        <f>Table1[[#This Row],[Total Revenue + Open]]/Table1[[#This Row],[Qty]]</f>
        <v>2.5866209262435675</v>
      </c>
      <c r="L14024">
        <f>Table1[[#This Row],[Total Revenue + Open]]/Table1[[#This Row],[Qty]]</f>
        <v>2.5866209262435675</v>
      </c>
    </row>
    <row r="14025" spans="1:12" hidden="1">
      <c r="A14025" t="s">
        <v>710</v>
      </c>
      <c r="B14025" t="s">
        <v>530</v>
      </c>
      <c r="C14025" t="s">
        <v>530</v>
      </c>
      <c r="D14025" t="s">
        <v>782</v>
      </c>
      <c r="E14025" t="s">
        <v>15</v>
      </c>
      <c r="F14025" t="s">
        <v>216</v>
      </c>
      <c r="G14025" t="s">
        <v>361</v>
      </c>
      <c r="H14025" s="1">
        <v>2021</v>
      </c>
      <c r="I14025" s="2">
        <v>4830</v>
      </c>
      <c r="J14025" s="3">
        <v>12480</v>
      </c>
      <c r="K14025">
        <f>Table1[[#This Row],[Total Revenue + Open]]/Table1[[#This Row],[Qty]]</f>
        <v>2.5838509316770186</v>
      </c>
      <c r="L14025">
        <f>Table1[[#This Row],[Total Revenue + Open]]/Table1[[#This Row],[Qty]]</f>
        <v>2.5838509316770186</v>
      </c>
    </row>
    <row r="14026" spans="1:12" hidden="1">
      <c r="A14026" t="s">
        <v>544</v>
      </c>
      <c r="B14026" t="s">
        <v>530</v>
      </c>
      <c r="C14026" t="s">
        <v>530</v>
      </c>
      <c r="D14026" t="s">
        <v>708</v>
      </c>
      <c r="E14026" t="s">
        <v>15</v>
      </c>
      <c r="F14026" t="s">
        <v>34</v>
      </c>
      <c r="G14026" t="s">
        <v>35</v>
      </c>
      <c r="H14026" s="1">
        <v>2022</v>
      </c>
      <c r="I14026" s="2">
        <v>2465</v>
      </c>
      <c r="J14026" s="3">
        <v>5439</v>
      </c>
      <c r="K14026">
        <f>Table1[[#This Row],[Total Revenue + Open]]/Table1[[#This Row],[Qty]]</f>
        <v>2.2064908722109533</v>
      </c>
      <c r="L14026">
        <f>Table1[[#This Row],[Total Revenue + Open]]/Table1[[#This Row],[Qty]]</f>
        <v>2.2064908722109533</v>
      </c>
    </row>
    <row r="14027" spans="1:12">
      <c r="A14027" t="s">
        <v>10</v>
      </c>
      <c r="B14027" t="s">
        <v>530</v>
      </c>
      <c r="C14027" t="s">
        <v>530</v>
      </c>
      <c r="D14027" t="s">
        <v>534</v>
      </c>
      <c r="E14027" t="s">
        <v>15</v>
      </c>
      <c r="F14027" t="s">
        <v>16</v>
      </c>
      <c r="G14027" t="s">
        <v>158</v>
      </c>
      <c r="H14027" s="1">
        <v>2022</v>
      </c>
      <c r="I14027" s="2">
        <v>2415</v>
      </c>
      <c r="J14027" s="3">
        <v>5376</v>
      </c>
      <c r="K14027">
        <f>Table1[[#This Row],[Total Revenue + Open]]/Table1[[#This Row],[Qty]]</f>
        <v>2.2260869565217392</v>
      </c>
      <c r="L14027">
        <f>Table1[[#This Row],[Qty]]/Table1[[#This Row],[Total Revenue + Open]]</f>
        <v>0.44921875</v>
      </c>
    </row>
    <row r="14028" spans="1:12">
      <c r="A14028" t="s">
        <v>10</v>
      </c>
      <c r="B14028" t="s">
        <v>530</v>
      </c>
      <c r="C14028" t="s">
        <v>530</v>
      </c>
      <c r="D14028" t="s">
        <v>538</v>
      </c>
      <c r="E14028" t="s">
        <v>15</v>
      </c>
      <c r="F14028" t="s">
        <v>216</v>
      </c>
      <c r="G14028" t="s">
        <v>361</v>
      </c>
      <c r="H14028" s="1">
        <v>2022</v>
      </c>
      <c r="I14028" s="2">
        <v>2065</v>
      </c>
      <c r="J14028" s="3">
        <v>5330</v>
      </c>
      <c r="K14028">
        <f>Table1[[#This Row],[Total Revenue + Open]]/Table1[[#This Row],[Qty]]</f>
        <v>2.5811138014527844</v>
      </c>
      <c r="L14028">
        <f>Table1[[#This Row],[Qty]]/Table1[[#This Row],[Total Revenue + Open]]</f>
        <v>0.38742964352720449</v>
      </c>
    </row>
    <row r="14029" spans="1:12" hidden="1">
      <c r="A14029" t="s">
        <v>710</v>
      </c>
      <c r="B14029" t="s">
        <v>530</v>
      </c>
      <c r="C14029" t="s">
        <v>530</v>
      </c>
      <c r="D14029" t="s">
        <v>779</v>
      </c>
      <c r="E14029" t="s">
        <v>15</v>
      </c>
      <c r="F14029" t="s">
        <v>489</v>
      </c>
      <c r="G14029" t="s">
        <v>783</v>
      </c>
      <c r="H14029" s="1">
        <v>2017</v>
      </c>
      <c r="I14029" s="2">
        <v>400</v>
      </c>
      <c r="J14029" s="3">
        <v>1812</v>
      </c>
      <c r="K14029">
        <f>Table1[[#This Row],[Total Revenue + Open]]/Table1[[#This Row],[Qty]]</f>
        <v>4.53</v>
      </c>
      <c r="L14029">
        <f>Table1[[#This Row],[Total Revenue + Open]]/Table1[[#This Row],[Qty]]</f>
        <v>4.53</v>
      </c>
    </row>
    <row r="14030" spans="1:12" hidden="1">
      <c r="A14030" t="s">
        <v>710</v>
      </c>
      <c r="B14030" t="s">
        <v>530</v>
      </c>
      <c r="C14030" t="s">
        <v>530</v>
      </c>
      <c r="D14030" t="s">
        <v>779</v>
      </c>
      <c r="E14030" t="s">
        <v>15</v>
      </c>
      <c r="F14030" t="s">
        <v>16</v>
      </c>
      <c r="G14030" t="s">
        <v>158</v>
      </c>
      <c r="H14030" s="1">
        <v>2018</v>
      </c>
      <c r="I14030" s="2">
        <v>100</v>
      </c>
      <c r="J14030" s="3">
        <v>221</v>
      </c>
      <c r="K14030">
        <f>Table1[[#This Row],[Total Revenue + Open]]/Table1[[#This Row],[Qty]]</f>
        <v>2.21</v>
      </c>
      <c r="L14030">
        <f>Table1[[#This Row],[Total Revenue + Open]]/Table1[[#This Row],[Qty]]</f>
        <v>2.21</v>
      </c>
    </row>
    <row r="14031" spans="1:12" hidden="1">
      <c r="A14031" t="s">
        <v>710</v>
      </c>
      <c r="B14031" t="s">
        <v>530</v>
      </c>
      <c r="C14031" t="s">
        <v>530</v>
      </c>
      <c r="D14031" t="s">
        <v>779</v>
      </c>
      <c r="E14031" t="s">
        <v>15</v>
      </c>
      <c r="F14031" t="s">
        <v>16</v>
      </c>
      <c r="G14031" t="s">
        <v>161</v>
      </c>
      <c r="H14031" s="1">
        <v>2017</v>
      </c>
      <c r="I14031" s="2">
        <v>400</v>
      </c>
      <c r="J14031" s="3">
        <v>884</v>
      </c>
      <c r="K14031">
        <f>Table1[[#This Row],[Total Revenue + Open]]/Table1[[#This Row],[Qty]]</f>
        <v>2.21</v>
      </c>
      <c r="L14031">
        <f>Table1[[#This Row],[Total Revenue + Open]]/Table1[[#This Row],[Qty]]</f>
        <v>2.21</v>
      </c>
    </row>
    <row r="14032" spans="1:12" hidden="1">
      <c r="A14032" t="s">
        <v>710</v>
      </c>
      <c r="B14032" t="s">
        <v>530</v>
      </c>
      <c r="C14032" t="s">
        <v>530</v>
      </c>
      <c r="D14032" t="s">
        <v>779</v>
      </c>
      <c r="E14032" t="s">
        <v>15</v>
      </c>
      <c r="F14032" t="s">
        <v>467</v>
      </c>
      <c r="G14032" t="s">
        <v>468</v>
      </c>
      <c r="H14032" s="1">
        <v>2018</v>
      </c>
      <c r="I14032" s="2">
        <v>800</v>
      </c>
      <c r="J14032" s="3">
        <v>2184</v>
      </c>
      <c r="K14032">
        <f>Table1[[#This Row],[Total Revenue + Open]]/Table1[[#This Row],[Qty]]</f>
        <v>2.73</v>
      </c>
      <c r="L14032">
        <f>Table1[[#This Row],[Total Revenue + Open]]/Table1[[#This Row],[Qty]]</f>
        <v>2.73</v>
      </c>
    </row>
    <row r="14033" spans="1:12" hidden="1">
      <c r="A14033" t="s">
        <v>710</v>
      </c>
      <c r="B14033" t="s">
        <v>530</v>
      </c>
      <c r="C14033" t="s">
        <v>530</v>
      </c>
      <c r="D14033" t="s">
        <v>779</v>
      </c>
      <c r="E14033" t="s">
        <v>15</v>
      </c>
      <c r="F14033" t="s">
        <v>467</v>
      </c>
      <c r="G14033" t="s">
        <v>468</v>
      </c>
      <c r="H14033" s="1">
        <v>2021</v>
      </c>
      <c r="I14033" s="2">
        <v>3495</v>
      </c>
      <c r="J14033" s="3">
        <v>9556.25</v>
      </c>
      <c r="K14033">
        <f>Table1[[#This Row],[Total Revenue + Open]]/Table1[[#This Row],[Qty]]</f>
        <v>2.7342632331902719</v>
      </c>
      <c r="L14033">
        <f>Table1[[#This Row],[Total Revenue + Open]]/Table1[[#This Row],[Qty]]</f>
        <v>2.7342632331902719</v>
      </c>
    </row>
    <row r="14034" spans="1:12" hidden="1">
      <c r="A14034" t="s">
        <v>710</v>
      </c>
      <c r="B14034" t="s">
        <v>530</v>
      </c>
      <c r="C14034" t="s">
        <v>530</v>
      </c>
      <c r="D14034" t="s">
        <v>779</v>
      </c>
      <c r="E14034" t="s">
        <v>15</v>
      </c>
      <c r="F14034" t="s">
        <v>467</v>
      </c>
      <c r="G14034" t="s">
        <v>469</v>
      </c>
      <c r="H14034" s="1">
        <v>2017</v>
      </c>
      <c r="I14034" s="2">
        <v>1005</v>
      </c>
      <c r="J14034" s="3">
        <v>2730</v>
      </c>
      <c r="K14034">
        <f>Table1[[#This Row],[Total Revenue + Open]]/Table1[[#This Row],[Qty]]</f>
        <v>2.716417910447761</v>
      </c>
      <c r="L14034">
        <f>Table1[[#This Row],[Total Revenue + Open]]/Table1[[#This Row],[Qty]]</f>
        <v>2.716417910447761</v>
      </c>
    </row>
    <row r="14035" spans="1:12" hidden="1">
      <c r="A14035" t="s">
        <v>710</v>
      </c>
      <c r="B14035" t="s">
        <v>530</v>
      </c>
      <c r="C14035" t="s">
        <v>530</v>
      </c>
      <c r="D14035" t="s">
        <v>784</v>
      </c>
      <c r="E14035" t="s">
        <v>15</v>
      </c>
      <c r="F14035" t="s">
        <v>30</v>
      </c>
      <c r="G14035" t="s">
        <v>148</v>
      </c>
      <c r="H14035" s="1">
        <v>2019</v>
      </c>
      <c r="I14035" s="2">
        <v>11055</v>
      </c>
      <c r="J14035" s="3">
        <v>27170</v>
      </c>
      <c r="K14035">
        <f>Table1[[#This Row],[Total Revenue + Open]]/Table1[[#This Row],[Qty]]</f>
        <v>2.4577114427860698</v>
      </c>
      <c r="L14035">
        <f>Table1[[#This Row],[Total Revenue + Open]]/Table1[[#This Row],[Qty]]</f>
        <v>2.4577114427860698</v>
      </c>
    </row>
    <row r="14036" spans="1:12" hidden="1">
      <c r="A14036" t="s">
        <v>710</v>
      </c>
      <c r="B14036" t="s">
        <v>530</v>
      </c>
      <c r="C14036" t="s">
        <v>530</v>
      </c>
      <c r="D14036" t="s">
        <v>784</v>
      </c>
      <c r="E14036" t="s">
        <v>15</v>
      </c>
      <c r="F14036" t="s">
        <v>30</v>
      </c>
      <c r="G14036" t="s">
        <v>148</v>
      </c>
      <c r="H14036" s="1">
        <v>2019</v>
      </c>
      <c r="I14036" s="2">
        <v>8495</v>
      </c>
      <c r="J14036" s="3">
        <v>20871.5</v>
      </c>
      <c r="K14036">
        <f>Table1[[#This Row],[Total Revenue + Open]]/Table1[[#This Row],[Qty]]</f>
        <v>2.4569158328428489</v>
      </c>
      <c r="L14036">
        <f>Table1[[#This Row],[Total Revenue + Open]]/Table1[[#This Row],[Qty]]</f>
        <v>2.4569158328428489</v>
      </c>
    </row>
    <row r="14037" spans="1:12" hidden="1">
      <c r="A14037" t="s">
        <v>710</v>
      </c>
      <c r="B14037" t="s">
        <v>530</v>
      </c>
      <c r="C14037" t="s">
        <v>530</v>
      </c>
      <c r="D14037" t="s">
        <v>784</v>
      </c>
      <c r="E14037" t="s">
        <v>15</v>
      </c>
      <c r="F14037" t="s">
        <v>30</v>
      </c>
      <c r="G14037" t="s">
        <v>148</v>
      </c>
      <c r="H14037" s="1">
        <v>2019</v>
      </c>
      <c r="I14037" s="2">
        <v>4020</v>
      </c>
      <c r="J14037" s="3">
        <v>9880</v>
      </c>
      <c r="K14037">
        <f>Table1[[#This Row],[Total Revenue + Open]]/Table1[[#This Row],[Qty]]</f>
        <v>2.4577114427860698</v>
      </c>
      <c r="L14037">
        <f>Table1[[#This Row],[Total Revenue + Open]]/Table1[[#This Row],[Qty]]</f>
        <v>2.4577114427860698</v>
      </c>
    </row>
    <row r="14038" spans="1:12" hidden="1">
      <c r="A14038" t="s">
        <v>710</v>
      </c>
      <c r="B14038" t="s">
        <v>530</v>
      </c>
      <c r="C14038" t="s">
        <v>530</v>
      </c>
      <c r="D14038" t="s">
        <v>784</v>
      </c>
      <c r="E14038" t="s">
        <v>15</v>
      </c>
      <c r="F14038" t="s">
        <v>30</v>
      </c>
      <c r="G14038" t="s">
        <v>148</v>
      </c>
      <c r="H14038" s="1">
        <v>2019</v>
      </c>
      <c r="I14038" s="2">
        <v>2010</v>
      </c>
      <c r="J14038" s="3">
        <v>4940</v>
      </c>
      <c r="K14038">
        <f>Table1[[#This Row],[Total Revenue + Open]]/Table1[[#This Row],[Qty]]</f>
        <v>2.4577114427860698</v>
      </c>
      <c r="L14038">
        <f>Table1[[#This Row],[Total Revenue + Open]]/Table1[[#This Row],[Qty]]</f>
        <v>2.4577114427860698</v>
      </c>
    </row>
    <row r="14039" spans="1:12" hidden="1">
      <c r="A14039" t="s">
        <v>710</v>
      </c>
      <c r="B14039" t="s">
        <v>530</v>
      </c>
      <c r="C14039" t="s">
        <v>530</v>
      </c>
      <c r="D14039" t="s">
        <v>784</v>
      </c>
      <c r="E14039" t="s">
        <v>15</v>
      </c>
      <c r="F14039" t="s">
        <v>30</v>
      </c>
      <c r="G14039" t="s">
        <v>148</v>
      </c>
      <c r="H14039" s="1">
        <v>2020</v>
      </c>
      <c r="I14039" s="2">
        <v>1410</v>
      </c>
      <c r="J14039" s="3">
        <v>3458</v>
      </c>
      <c r="K14039">
        <f>Table1[[#This Row],[Total Revenue + Open]]/Table1[[#This Row],[Qty]]</f>
        <v>2.452482269503546</v>
      </c>
      <c r="L14039">
        <f>Table1[[#This Row],[Total Revenue + Open]]/Table1[[#This Row],[Qty]]</f>
        <v>2.452482269503546</v>
      </c>
    </row>
    <row r="14040" spans="1:12" hidden="1">
      <c r="A14040" t="s">
        <v>710</v>
      </c>
      <c r="B14040" t="s">
        <v>530</v>
      </c>
      <c r="C14040" t="s">
        <v>530</v>
      </c>
      <c r="D14040" t="s">
        <v>784</v>
      </c>
      <c r="E14040" t="s">
        <v>15</v>
      </c>
      <c r="F14040" t="s">
        <v>30</v>
      </c>
      <c r="G14040" t="s">
        <v>148</v>
      </c>
      <c r="H14040" s="1">
        <v>2020</v>
      </c>
      <c r="I14040" s="2">
        <v>19650</v>
      </c>
      <c r="J14040" s="3">
        <v>48288.5</v>
      </c>
      <c r="K14040">
        <f>Table1[[#This Row],[Total Revenue + Open]]/Table1[[#This Row],[Qty]]</f>
        <v>2.4574300254452925</v>
      </c>
      <c r="L14040">
        <f>Table1[[#This Row],[Total Revenue + Open]]/Table1[[#This Row],[Qty]]</f>
        <v>2.4574300254452925</v>
      </c>
    </row>
    <row r="14041" spans="1:12" hidden="1">
      <c r="A14041" t="s">
        <v>710</v>
      </c>
      <c r="B14041" t="s">
        <v>530</v>
      </c>
      <c r="C14041" t="s">
        <v>530</v>
      </c>
      <c r="D14041" t="s">
        <v>784</v>
      </c>
      <c r="E14041" t="s">
        <v>15</v>
      </c>
      <c r="F14041" t="s">
        <v>30</v>
      </c>
      <c r="G14041" t="s">
        <v>148</v>
      </c>
      <c r="H14041" s="1">
        <v>2020</v>
      </c>
      <c r="I14041" s="2">
        <v>1210</v>
      </c>
      <c r="J14041" s="3">
        <v>2964</v>
      </c>
      <c r="K14041">
        <f>Table1[[#This Row],[Total Revenue + Open]]/Table1[[#This Row],[Qty]]</f>
        <v>2.4495867768595043</v>
      </c>
      <c r="L14041">
        <f>Table1[[#This Row],[Total Revenue + Open]]/Table1[[#This Row],[Qty]]</f>
        <v>2.4495867768595043</v>
      </c>
    </row>
    <row r="14042" spans="1:12" hidden="1">
      <c r="A14042" t="s">
        <v>710</v>
      </c>
      <c r="B14042" t="s">
        <v>530</v>
      </c>
      <c r="C14042" t="s">
        <v>530</v>
      </c>
      <c r="D14042" t="s">
        <v>784</v>
      </c>
      <c r="E14042" t="s">
        <v>15</v>
      </c>
      <c r="F14042" t="s">
        <v>30</v>
      </c>
      <c r="G14042" t="s">
        <v>148</v>
      </c>
      <c r="H14042" s="1">
        <v>2020</v>
      </c>
      <c r="I14042" s="2">
        <v>1210</v>
      </c>
      <c r="J14042" s="3">
        <v>2964</v>
      </c>
      <c r="K14042">
        <f>Table1[[#This Row],[Total Revenue + Open]]/Table1[[#This Row],[Qty]]</f>
        <v>2.4495867768595043</v>
      </c>
      <c r="L14042">
        <f>Table1[[#This Row],[Total Revenue + Open]]/Table1[[#This Row],[Qty]]</f>
        <v>2.4495867768595043</v>
      </c>
    </row>
    <row r="14043" spans="1:12" hidden="1">
      <c r="A14043" t="s">
        <v>710</v>
      </c>
      <c r="B14043" t="s">
        <v>530</v>
      </c>
      <c r="C14043" t="s">
        <v>530</v>
      </c>
      <c r="D14043" t="s">
        <v>784</v>
      </c>
      <c r="E14043" t="s">
        <v>15</v>
      </c>
      <c r="F14043" t="s">
        <v>30</v>
      </c>
      <c r="G14043" t="s">
        <v>148</v>
      </c>
      <c r="H14043" s="1">
        <v>2020</v>
      </c>
      <c r="I14043" s="2">
        <v>180900</v>
      </c>
      <c r="J14043" s="3">
        <v>444600</v>
      </c>
      <c r="K14043">
        <f>Table1[[#This Row],[Total Revenue + Open]]/Table1[[#This Row],[Qty]]</f>
        <v>2.4577114427860698</v>
      </c>
      <c r="L14043">
        <f>Table1[[#This Row],[Total Revenue + Open]]/Table1[[#This Row],[Qty]]</f>
        <v>2.4577114427860698</v>
      </c>
    </row>
    <row r="14044" spans="1:12" hidden="1">
      <c r="A14044" t="s">
        <v>710</v>
      </c>
      <c r="B14044" t="s">
        <v>530</v>
      </c>
      <c r="C14044" t="s">
        <v>530</v>
      </c>
      <c r="D14044" t="s">
        <v>784</v>
      </c>
      <c r="E14044" t="s">
        <v>15</v>
      </c>
      <c r="F14044" t="s">
        <v>30</v>
      </c>
      <c r="G14044" t="s">
        <v>148</v>
      </c>
      <c r="H14044" s="1">
        <v>2020</v>
      </c>
      <c r="I14044" s="2">
        <v>1310</v>
      </c>
      <c r="J14044" s="3">
        <v>3211</v>
      </c>
      <c r="K14044">
        <f>Table1[[#This Row],[Total Revenue + Open]]/Table1[[#This Row],[Qty]]</f>
        <v>2.4511450381679389</v>
      </c>
      <c r="L14044">
        <f>Table1[[#This Row],[Total Revenue + Open]]/Table1[[#This Row],[Qty]]</f>
        <v>2.4511450381679389</v>
      </c>
    </row>
    <row r="14045" spans="1:12" hidden="1">
      <c r="A14045" t="s">
        <v>710</v>
      </c>
      <c r="B14045" t="s">
        <v>530</v>
      </c>
      <c r="C14045" t="s">
        <v>530</v>
      </c>
      <c r="D14045" t="s">
        <v>784</v>
      </c>
      <c r="E14045" t="s">
        <v>15</v>
      </c>
      <c r="F14045" t="s">
        <v>30</v>
      </c>
      <c r="G14045" t="s">
        <v>148</v>
      </c>
      <c r="H14045" s="1">
        <v>2020</v>
      </c>
      <c r="I14045" s="2">
        <v>300</v>
      </c>
      <c r="J14045" s="3">
        <v>741</v>
      </c>
      <c r="K14045">
        <f>Table1[[#This Row],[Total Revenue + Open]]/Table1[[#This Row],[Qty]]</f>
        <v>2.4700000000000002</v>
      </c>
      <c r="L14045">
        <f>Table1[[#This Row],[Total Revenue + Open]]/Table1[[#This Row],[Qty]]</f>
        <v>2.4700000000000002</v>
      </c>
    </row>
    <row r="14046" spans="1:12" hidden="1">
      <c r="A14046" t="s">
        <v>710</v>
      </c>
      <c r="B14046" t="s">
        <v>530</v>
      </c>
      <c r="C14046" t="s">
        <v>530</v>
      </c>
      <c r="D14046" t="s">
        <v>784</v>
      </c>
      <c r="E14046" t="s">
        <v>15</v>
      </c>
      <c r="F14046" t="s">
        <v>30</v>
      </c>
      <c r="G14046" t="s">
        <v>148</v>
      </c>
      <c r="H14046" s="1">
        <v>2020</v>
      </c>
      <c r="I14046" s="2">
        <v>8655</v>
      </c>
      <c r="J14046" s="3">
        <v>21242</v>
      </c>
      <c r="K14046">
        <f>Table1[[#This Row],[Total Revenue + Open]]/Table1[[#This Row],[Qty]]</f>
        <v>2.454303870595032</v>
      </c>
      <c r="L14046">
        <f>Table1[[#This Row],[Total Revenue + Open]]/Table1[[#This Row],[Qty]]</f>
        <v>2.454303870595032</v>
      </c>
    </row>
    <row r="14047" spans="1:12" hidden="1">
      <c r="A14047" t="s">
        <v>710</v>
      </c>
      <c r="B14047" t="s">
        <v>530</v>
      </c>
      <c r="C14047" t="s">
        <v>530</v>
      </c>
      <c r="D14047" t="s">
        <v>784</v>
      </c>
      <c r="E14047" t="s">
        <v>15</v>
      </c>
      <c r="F14047" t="s">
        <v>30</v>
      </c>
      <c r="G14047" t="s">
        <v>148</v>
      </c>
      <c r="H14047" s="1">
        <v>2021</v>
      </c>
      <c r="I14047" s="2">
        <v>5285</v>
      </c>
      <c r="J14047" s="3">
        <v>12967.5</v>
      </c>
      <c r="K14047">
        <f>Table1[[#This Row],[Total Revenue + Open]]/Table1[[#This Row],[Qty]]</f>
        <v>2.4536423841059603</v>
      </c>
      <c r="L14047">
        <f>Table1[[#This Row],[Total Revenue + Open]]/Table1[[#This Row],[Qty]]</f>
        <v>2.4536423841059603</v>
      </c>
    </row>
    <row r="14048" spans="1:12" hidden="1">
      <c r="A14048" t="s">
        <v>710</v>
      </c>
      <c r="B14048" t="s">
        <v>530</v>
      </c>
      <c r="C14048" t="s">
        <v>530</v>
      </c>
      <c r="D14048" t="s">
        <v>784</v>
      </c>
      <c r="E14048" t="s">
        <v>15</v>
      </c>
      <c r="F14048" t="s">
        <v>30</v>
      </c>
      <c r="G14048" t="s">
        <v>148</v>
      </c>
      <c r="H14048" s="1">
        <v>2021</v>
      </c>
      <c r="I14048" s="2">
        <v>8745</v>
      </c>
      <c r="J14048" s="3">
        <v>21489</v>
      </c>
      <c r="K14048">
        <f>Table1[[#This Row],[Total Revenue + Open]]/Table1[[#This Row],[Qty]]</f>
        <v>2.4572898799313894</v>
      </c>
      <c r="L14048">
        <f>Table1[[#This Row],[Total Revenue + Open]]/Table1[[#This Row],[Qty]]</f>
        <v>2.4572898799313894</v>
      </c>
    </row>
    <row r="14049" spans="1:12" hidden="1">
      <c r="A14049" t="s">
        <v>710</v>
      </c>
      <c r="B14049" t="s">
        <v>530</v>
      </c>
      <c r="C14049" t="s">
        <v>530</v>
      </c>
      <c r="D14049" t="s">
        <v>784</v>
      </c>
      <c r="E14049" t="s">
        <v>15</v>
      </c>
      <c r="F14049" t="s">
        <v>30</v>
      </c>
      <c r="G14049" t="s">
        <v>148</v>
      </c>
      <c r="H14049" s="1">
        <v>2021</v>
      </c>
      <c r="I14049" s="2">
        <v>2820</v>
      </c>
      <c r="J14049" s="3">
        <v>6916</v>
      </c>
      <c r="K14049">
        <f>Table1[[#This Row],[Total Revenue + Open]]/Table1[[#This Row],[Qty]]</f>
        <v>2.452482269503546</v>
      </c>
      <c r="L14049">
        <f>Table1[[#This Row],[Total Revenue + Open]]/Table1[[#This Row],[Qty]]</f>
        <v>2.452482269503546</v>
      </c>
    </row>
    <row r="14050" spans="1:12" hidden="1">
      <c r="A14050" t="s">
        <v>710</v>
      </c>
      <c r="B14050" t="s">
        <v>530</v>
      </c>
      <c r="C14050" t="s">
        <v>530</v>
      </c>
      <c r="D14050" t="s">
        <v>784</v>
      </c>
      <c r="E14050" t="s">
        <v>15</v>
      </c>
      <c r="F14050" t="s">
        <v>30</v>
      </c>
      <c r="G14050" t="s">
        <v>148</v>
      </c>
      <c r="H14050" s="1">
        <v>2021</v>
      </c>
      <c r="I14050" s="2">
        <v>2915</v>
      </c>
      <c r="J14050" s="3">
        <v>7163</v>
      </c>
      <c r="K14050">
        <f>Table1[[#This Row],[Total Revenue + Open]]/Table1[[#This Row],[Qty]]</f>
        <v>2.4572898799313894</v>
      </c>
      <c r="L14050">
        <f>Table1[[#This Row],[Total Revenue + Open]]/Table1[[#This Row],[Qty]]</f>
        <v>2.4572898799313894</v>
      </c>
    </row>
    <row r="14051" spans="1:12" hidden="1">
      <c r="A14051" t="s">
        <v>710</v>
      </c>
      <c r="B14051" t="s">
        <v>530</v>
      </c>
      <c r="C14051" t="s">
        <v>530</v>
      </c>
      <c r="D14051" t="s">
        <v>784</v>
      </c>
      <c r="E14051" t="s">
        <v>15</v>
      </c>
      <c r="F14051" t="s">
        <v>30</v>
      </c>
      <c r="G14051" t="s">
        <v>148</v>
      </c>
      <c r="H14051" s="1">
        <v>2021</v>
      </c>
      <c r="I14051" s="2">
        <v>9345</v>
      </c>
      <c r="J14051" s="3">
        <v>22971</v>
      </c>
      <c r="K14051">
        <f>Table1[[#This Row],[Total Revenue + Open]]/Table1[[#This Row],[Qty]]</f>
        <v>2.4581059390048154</v>
      </c>
      <c r="L14051">
        <f>Table1[[#This Row],[Total Revenue + Open]]/Table1[[#This Row],[Qty]]</f>
        <v>2.4581059390048154</v>
      </c>
    </row>
    <row r="14052" spans="1:12" hidden="1">
      <c r="A14052" t="s">
        <v>710</v>
      </c>
      <c r="B14052" t="s">
        <v>530</v>
      </c>
      <c r="C14052" t="s">
        <v>530</v>
      </c>
      <c r="D14052" t="s">
        <v>784</v>
      </c>
      <c r="E14052" t="s">
        <v>15</v>
      </c>
      <c r="F14052" t="s">
        <v>30</v>
      </c>
      <c r="G14052" t="s">
        <v>148</v>
      </c>
      <c r="H14052" s="1">
        <v>2021</v>
      </c>
      <c r="I14052" s="2">
        <v>9395</v>
      </c>
      <c r="J14052" s="3">
        <v>23094.5</v>
      </c>
      <c r="K14052">
        <f>Table1[[#This Row],[Total Revenue + Open]]/Table1[[#This Row],[Qty]]</f>
        <v>2.4581692389568919</v>
      </c>
      <c r="L14052">
        <f>Table1[[#This Row],[Total Revenue + Open]]/Table1[[#This Row],[Qty]]</f>
        <v>2.4581692389568919</v>
      </c>
    </row>
    <row r="14053" spans="1:12" hidden="1">
      <c r="A14053" t="s">
        <v>710</v>
      </c>
      <c r="B14053" t="s">
        <v>530</v>
      </c>
      <c r="C14053" t="s">
        <v>530</v>
      </c>
      <c r="D14053" t="s">
        <v>784</v>
      </c>
      <c r="E14053" t="s">
        <v>15</v>
      </c>
      <c r="F14053" t="s">
        <v>30</v>
      </c>
      <c r="G14053" t="s">
        <v>148</v>
      </c>
      <c r="H14053" s="1">
        <v>2021</v>
      </c>
      <c r="I14053" s="2">
        <v>9255</v>
      </c>
      <c r="J14053" s="3">
        <v>22724</v>
      </c>
      <c r="K14053">
        <f>Table1[[#This Row],[Total Revenue + Open]]/Table1[[#This Row],[Qty]]</f>
        <v>2.4553214478660186</v>
      </c>
      <c r="L14053">
        <f>Table1[[#This Row],[Total Revenue + Open]]/Table1[[#This Row],[Qty]]</f>
        <v>2.4553214478660186</v>
      </c>
    </row>
    <row r="14054" spans="1:12" hidden="1">
      <c r="A14054" t="s">
        <v>710</v>
      </c>
      <c r="B14054" t="s">
        <v>530</v>
      </c>
      <c r="C14054" t="s">
        <v>530</v>
      </c>
      <c r="D14054" t="s">
        <v>784</v>
      </c>
      <c r="E14054" t="s">
        <v>15</v>
      </c>
      <c r="F14054" t="s">
        <v>30</v>
      </c>
      <c r="G14054" t="s">
        <v>148</v>
      </c>
      <c r="H14054" s="1">
        <v>2021</v>
      </c>
      <c r="I14054" s="2">
        <v>9200</v>
      </c>
      <c r="J14054" s="3">
        <v>22600.5</v>
      </c>
      <c r="K14054">
        <f>Table1[[#This Row],[Total Revenue + Open]]/Table1[[#This Row],[Qty]]</f>
        <v>2.4565760869565216</v>
      </c>
      <c r="L14054">
        <f>Table1[[#This Row],[Total Revenue + Open]]/Table1[[#This Row],[Qty]]</f>
        <v>2.4565760869565216</v>
      </c>
    </row>
    <row r="14055" spans="1:12" hidden="1">
      <c r="A14055" t="s">
        <v>710</v>
      </c>
      <c r="B14055" t="s">
        <v>530</v>
      </c>
      <c r="C14055" t="s">
        <v>530</v>
      </c>
      <c r="D14055" t="s">
        <v>784</v>
      </c>
      <c r="E14055" t="s">
        <v>15</v>
      </c>
      <c r="F14055" t="s">
        <v>30</v>
      </c>
      <c r="G14055" t="s">
        <v>148</v>
      </c>
      <c r="H14055" s="1">
        <v>2021</v>
      </c>
      <c r="I14055" s="2">
        <v>13425</v>
      </c>
      <c r="J14055" s="3">
        <v>32974.5</v>
      </c>
      <c r="K14055">
        <f>Table1[[#This Row],[Total Revenue + Open]]/Table1[[#This Row],[Qty]]</f>
        <v>2.4562011173184359</v>
      </c>
      <c r="L14055">
        <f>Table1[[#This Row],[Total Revenue + Open]]/Table1[[#This Row],[Qty]]</f>
        <v>2.4562011173184359</v>
      </c>
    </row>
    <row r="14056" spans="1:12" hidden="1">
      <c r="A14056" t="s">
        <v>710</v>
      </c>
      <c r="B14056" t="s">
        <v>530</v>
      </c>
      <c r="C14056" t="s">
        <v>530</v>
      </c>
      <c r="D14056" t="s">
        <v>784</v>
      </c>
      <c r="E14056" t="s">
        <v>15</v>
      </c>
      <c r="F14056" t="s">
        <v>30</v>
      </c>
      <c r="G14056" t="s">
        <v>148</v>
      </c>
      <c r="H14056" s="1">
        <v>2021</v>
      </c>
      <c r="I14056" s="2">
        <v>10105</v>
      </c>
      <c r="J14056" s="3">
        <v>24823.5</v>
      </c>
      <c r="K14056">
        <f>Table1[[#This Row],[Total Revenue + Open]]/Table1[[#This Row],[Qty]]</f>
        <v>2.456556160316675</v>
      </c>
      <c r="L14056">
        <f>Table1[[#This Row],[Total Revenue + Open]]/Table1[[#This Row],[Qty]]</f>
        <v>2.456556160316675</v>
      </c>
    </row>
    <row r="14057" spans="1:12" hidden="1">
      <c r="A14057" t="s">
        <v>710</v>
      </c>
      <c r="B14057" t="s">
        <v>530</v>
      </c>
      <c r="C14057" t="s">
        <v>530</v>
      </c>
      <c r="D14057" t="s">
        <v>784</v>
      </c>
      <c r="E14057" t="s">
        <v>15</v>
      </c>
      <c r="F14057" t="s">
        <v>30</v>
      </c>
      <c r="G14057" t="s">
        <v>148</v>
      </c>
      <c r="H14057" s="1">
        <v>2021</v>
      </c>
      <c r="I14057" s="2">
        <v>5830</v>
      </c>
      <c r="J14057" s="3">
        <v>14326</v>
      </c>
      <c r="K14057">
        <f>Table1[[#This Row],[Total Revenue + Open]]/Table1[[#This Row],[Qty]]</f>
        <v>2.4572898799313894</v>
      </c>
      <c r="L14057">
        <f>Table1[[#This Row],[Total Revenue + Open]]/Table1[[#This Row],[Qty]]</f>
        <v>2.4572898799313894</v>
      </c>
    </row>
    <row r="14058" spans="1:12" hidden="1">
      <c r="A14058" t="s">
        <v>710</v>
      </c>
      <c r="B14058" t="s">
        <v>530</v>
      </c>
      <c r="C14058" t="s">
        <v>530</v>
      </c>
      <c r="D14058" t="s">
        <v>784</v>
      </c>
      <c r="E14058" t="s">
        <v>15</v>
      </c>
      <c r="F14058" t="s">
        <v>30</v>
      </c>
      <c r="G14058" t="s">
        <v>148</v>
      </c>
      <c r="H14058" s="1">
        <v>2021</v>
      </c>
      <c r="I14058" s="2">
        <v>1210</v>
      </c>
      <c r="J14058" s="3">
        <v>2964</v>
      </c>
      <c r="K14058">
        <f>Table1[[#This Row],[Total Revenue + Open]]/Table1[[#This Row],[Qty]]</f>
        <v>2.4495867768595043</v>
      </c>
      <c r="L14058">
        <f>Table1[[#This Row],[Total Revenue + Open]]/Table1[[#This Row],[Qty]]</f>
        <v>2.4495867768595043</v>
      </c>
    </row>
    <row r="14059" spans="1:12" hidden="1">
      <c r="A14059" t="s">
        <v>710</v>
      </c>
      <c r="B14059" t="s">
        <v>530</v>
      </c>
      <c r="C14059" t="s">
        <v>530</v>
      </c>
      <c r="D14059" t="s">
        <v>780</v>
      </c>
      <c r="E14059" t="s">
        <v>15</v>
      </c>
      <c r="F14059" t="s">
        <v>214</v>
      </c>
      <c r="G14059" t="s">
        <v>470</v>
      </c>
      <c r="H14059" s="1">
        <v>2022</v>
      </c>
      <c r="I14059" s="2">
        <v>2010</v>
      </c>
      <c r="J14059" s="3">
        <v>5200</v>
      </c>
      <c r="K14059">
        <f>Table1[[#This Row],[Total Revenue + Open]]/Table1[[#This Row],[Qty]]</f>
        <v>2.5870646766169156</v>
      </c>
      <c r="L14059">
        <f>Table1[[#This Row],[Total Revenue + Open]]/Table1[[#This Row],[Qty]]</f>
        <v>2.5870646766169156</v>
      </c>
    </row>
    <row r="14060" spans="1:12">
      <c r="A14060" t="s">
        <v>10</v>
      </c>
      <c r="B14060" t="s">
        <v>530</v>
      </c>
      <c r="C14060" t="s">
        <v>530</v>
      </c>
      <c r="D14060" t="s">
        <v>534</v>
      </c>
      <c r="E14060" t="s">
        <v>15</v>
      </c>
      <c r="F14060" t="s">
        <v>357</v>
      </c>
      <c r="G14060" t="s">
        <v>359</v>
      </c>
      <c r="H14060" s="1">
        <v>2022</v>
      </c>
      <c r="I14060" s="2">
        <v>3015</v>
      </c>
      <c r="J14060" s="3">
        <v>5010</v>
      </c>
      <c r="K14060">
        <f>Table1[[#This Row],[Total Revenue + Open]]/Table1[[#This Row],[Qty]]</f>
        <v>1.6616915422885572</v>
      </c>
      <c r="L14060">
        <f>Table1[[#This Row],[Qty]]/Table1[[#This Row],[Total Revenue + Open]]</f>
        <v>0.60179640718562877</v>
      </c>
    </row>
    <row r="14061" spans="1:12" hidden="1">
      <c r="A14061" t="s">
        <v>710</v>
      </c>
      <c r="B14061" t="s">
        <v>530</v>
      </c>
      <c r="C14061" t="s">
        <v>530</v>
      </c>
      <c r="D14061" t="s">
        <v>786</v>
      </c>
      <c r="E14061" t="s">
        <v>15</v>
      </c>
      <c r="F14061" t="s">
        <v>214</v>
      </c>
      <c r="G14061" t="s">
        <v>215</v>
      </c>
      <c r="H14061" s="1">
        <v>2022</v>
      </c>
      <c r="I14061" s="2">
        <v>1935</v>
      </c>
      <c r="J14061" s="3">
        <v>5005</v>
      </c>
      <c r="K14061">
        <f>Table1[[#This Row],[Total Revenue + Open]]/Table1[[#This Row],[Qty]]</f>
        <v>2.5865633074935399</v>
      </c>
      <c r="L14061">
        <f>Table1[[#This Row],[Total Revenue + Open]]/Table1[[#This Row],[Qty]]</f>
        <v>2.5865633074935399</v>
      </c>
    </row>
    <row r="14062" spans="1:12" hidden="1">
      <c r="A14062" t="s">
        <v>544</v>
      </c>
      <c r="B14062" t="s">
        <v>530</v>
      </c>
      <c r="C14062" t="s">
        <v>530</v>
      </c>
      <c r="D14062" t="s">
        <v>703</v>
      </c>
      <c r="E14062" t="s">
        <v>15</v>
      </c>
      <c r="F14062" t="s">
        <v>214</v>
      </c>
      <c r="G14062" t="s">
        <v>215</v>
      </c>
      <c r="H14062" s="1">
        <v>2022</v>
      </c>
      <c r="I14062" s="2">
        <v>1860</v>
      </c>
      <c r="J14062" s="3">
        <v>4810</v>
      </c>
      <c r="K14062">
        <f>Table1[[#This Row],[Total Revenue + Open]]/Table1[[#This Row],[Qty]]</f>
        <v>2.586021505376344</v>
      </c>
      <c r="L14062">
        <f>Table1[[#This Row],[Total Revenue + Open]]/Table1[[#This Row],[Qty]]</f>
        <v>2.586021505376344</v>
      </c>
    </row>
    <row r="14063" spans="1:12" hidden="1">
      <c r="A14063" t="s">
        <v>710</v>
      </c>
      <c r="B14063" t="s">
        <v>530</v>
      </c>
      <c r="C14063" t="s">
        <v>530</v>
      </c>
      <c r="D14063" t="s">
        <v>784</v>
      </c>
      <c r="E14063" t="s">
        <v>15</v>
      </c>
      <c r="F14063" t="s">
        <v>214</v>
      </c>
      <c r="G14063" t="s">
        <v>470</v>
      </c>
      <c r="H14063" s="1">
        <v>2022</v>
      </c>
      <c r="I14063" s="2">
        <v>1860</v>
      </c>
      <c r="J14063" s="3">
        <v>4810</v>
      </c>
      <c r="K14063">
        <f>Table1[[#This Row],[Total Revenue + Open]]/Table1[[#This Row],[Qty]]</f>
        <v>2.586021505376344</v>
      </c>
      <c r="L14063">
        <f>Table1[[#This Row],[Total Revenue + Open]]/Table1[[#This Row],[Qty]]</f>
        <v>2.586021505376344</v>
      </c>
    </row>
    <row r="14064" spans="1:12" hidden="1">
      <c r="A14064" t="s">
        <v>710</v>
      </c>
      <c r="B14064" t="s">
        <v>530</v>
      </c>
      <c r="C14064" t="s">
        <v>530</v>
      </c>
      <c r="D14064" t="s">
        <v>786</v>
      </c>
      <c r="E14064" t="s">
        <v>15</v>
      </c>
      <c r="F14064" t="s">
        <v>34</v>
      </c>
      <c r="G14064" t="s">
        <v>35</v>
      </c>
      <c r="H14064" s="1">
        <v>2022</v>
      </c>
      <c r="I14064" s="2">
        <v>2115</v>
      </c>
      <c r="J14064" s="3">
        <v>4704</v>
      </c>
      <c r="K14064">
        <f>Table1[[#This Row],[Total Revenue + Open]]/Table1[[#This Row],[Qty]]</f>
        <v>2.2241134751773051</v>
      </c>
      <c r="L14064">
        <f>Table1[[#This Row],[Total Revenue + Open]]/Table1[[#This Row],[Qty]]</f>
        <v>2.2241134751773051</v>
      </c>
    </row>
    <row r="14065" spans="1:12" hidden="1">
      <c r="A14065" t="s">
        <v>544</v>
      </c>
      <c r="B14065" t="s">
        <v>530</v>
      </c>
      <c r="C14065" t="s">
        <v>530</v>
      </c>
      <c r="D14065" t="s">
        <v>580</v>
      </c>
      <c r="E14065" t="s">
        <v>15</v>
      </c>
      <c r="F14065" t="s">
        <v>34</v>
      </c>
      <c r="G14065" t="s">
        <v>152</v>
      </c>
      <c r="H14065" s="1">
        <v>2022</v>
      </c>
      <c r="I14065" s="2">
        <v>2115</v>
      </c>
      <c r="J14065" s="3">
        <v>4662</v>
      </c>
      <c r="K14065">
        <f>Table1[[#This Row],[Total Revenue + Open]]/Table1[[#This Row],[Qty]]</f>
        <v>2.204255319148936</v>
      </c>
      <c r="L14065">
        <f>Table1[[#This Row],[Total Revenue + Open]]/Table1[[#This Row],[Qty]]</f>
        <v>2.204255319148936</v>
      </c>
    </row>
    <row r="14066" spans="1:12" hidden="1">
      <c r="A14066" t="s">
        <v>544</v>
      </c>
      <c r="B14066" t="s">
        <v>530</v>
      </c>
      <c r="C14066" t="s">
        <v>530</v>
      </c>
      <c r="D14066" t="s">
        <v>703</v>
      </c>
      <c r="E14066" t="s">
        <v>15</v>
      </c>
      <c r="F14066" t="s">
        <v>214</v>
      </c>
      <c r="G14066" t="s">
        <v>215</v>
      </c>
      <c r="H14066" s="1">
        <v>2022</v>
      </c>
      <c r="I14066" s="2">
        <v>1755</v>
      </c>
      <c r="J14066" s="3">
        <v>4550</v>
      </c>
      <c r="K14066">
        <f>Table1[[#This Row],[Total Revenue + Open]]/Table1[[#This Row],[Qty]]</f>
        <v>2.5925925925925926</v>
      </c>
      <c r="L14066">
        <f>Table1[[#This Row],[Total Revenue + Open]]/Table1[[#This Row],[Qty]]</f>
        <v>2.5925925925925926</v>
      </c>
    </row>
    <row r="14067" spans="1:12">
      <c r="A14067" t="s">
        <v>10</v>
      </c>
      <c r="B14067" t="s">
        <v>530</v>
      </c>
      <c r="C14067" t="s">
        <v>530</v>
      </c>
      <c r="D14067" t="s">
        <v>539</v>
      </c>
      <c r="E14067" t="s">
        <v>15</v>
      </c>
      <c r="F14067" t="s">
        <v>357</v>
      </c>
      <c r="G14067" t="s">
        <v>359</v>
      </c>
      <c r="H14067" s="1">
        <v>2022</v>
      </c>
      <c r="I14067" s="2">
        <v>2715</v>
      </c>
      <c r="J14067" s="3">
        <v>4509</v>
      </c>
      <c r="K14067">
        <f>Table1[[#This Row],[Total Revenue + Open]]/Table1[[#This Row],[Qty]]</f>
        <v>1.6607734806629835</v>
      </c>
      <c r="L14067">
        <f>Table1[[#This Row],[Qty]]/Table1[[#This Row],[Total Revenue + Open]]</f>
        <v>0.60212907518296743</v>
      </c>
    </row>
    <row r="14068" spans="1:12" hidden="1">
      <c r="A14068" t="s">
        <v>710</v>
      </c>
      <c r="B14068" t="s">
        <v>530</v>
      </c>
      <c r="C14068" t="s">
        <v>530</v>
      </c>
      <c r="D14068" t="s">
        <v>784</v>
      </c>
      <c r="E14068" t="s">
        <v>15</v>
      </c>
      <c r="F14068" t="s">
        <v>31</v>
      </c>
      <c r="G14068" t="s">
        <v>32</v>
      </c>
      <c r="H14068" s="1">
        <v>2022</v>
      </c>
      <c r="I14068" s="2">
        <v>1810</v>
      </c>
      <c r="J14068" s="3">
        <v>4482</v>
      </c>
      <c r="K14068">
        <f>Table1[[#This Row],[Total Revenue + Open]]/Table1[[#This Row],[Qty]]</f>
        <v>2.4762430939226521</v>
      </c>
      <c r="L14068">
        <f>Table1[[#This Row],[Total Revenue + Open]]/Table1[[#This Row],[Qty]]</f>
        <v>2.4762430939226521</v>
      </c>
    </row>
    <row r="14069" spans="1:12" hidden="1">
      <c r="A14069" t="s">
        <v>710</v>
      </c>
      <c r="B14069" t="s">
        <v>530</v>
      </c>
      <c r="C14069" t="s">
        <v>530</v>
      </c>
      <c r="D14069" t="s">
        <v>784</v>
      </c>
      <c r="E14069" t="s">
        <v>15</v>
      </c>
      <c r="F14069" t="s">
        <v>31</v>
      </c>
      <c r="G14069" t="s">
        <v>32</v>
      </c>
      <c r="H14069" s="1">
        <v>2022</v>
      </c>
      <c r="I14069" s="2">
        <v>1810</v>
      </c>
      <c r="J14069" s="3">
        <v>4482</v>
      </c>
      <c r="K14069">
        <f>Table1[[#This Row],[Total Revenue + Open]]/Table1[[#This Row],[Qty]]</f>
        <v>2.4762430939226521</v>
      </c>
      <c r="L14069">
        <f>Table1[[#This Row],[Total Revenue + Open]]/Table1[[#This Row],[Qty]]</f>
        <v>2.4762430939226521</v>
      </c>
    </row>
    <row r="14070" spans="1:12" hidden="1">
      <c r="A14070" t="s">
        <v>710</v>
      </c>
      <c r="B14070" t="s">
        <v>530</v>
      </c>
      <c r="C14070" t="s">
        <v>530</v>
      </c>
      <c r="D14070" t="s">
        <v>784</v>
      </c>
      <c r="E14070" t="s">
        <v>15</v>
      </c>
      <c r="F14070" t="s">
        <v>31</v>
      </c>
      <c r="G14070" t="s">
        <v>33</v>
      </c>
      <c r="H14070" s="1">
        <v>2022</v>
      </c>
      <c r="I14070" s="2">
        <v>1810</v>
      </c>
      <c r="J14070" s="3">
        <v>4482</v>
      </c>
      <c r="K14070">
        <f>Table1[[#This Row],[Total Revenue + Open]]/Table1[[#This Row],[Qty]]</f>
        <v>2.4762430939226521</v>
      </c>
      <c r="L14070">
        <f>Table1[[#This Row],[Total Revenue + Open]]/Table1[[#This Row],[Qty]]</f>
        <v>2.4762430939226521</v>
      </c>
    </row>
    <row r="14071" spans="1:12" hidden="1">
      <c r="A14071" t="s">
        <v>710</v>
      </c>
      <c r="B14071" t="s">
        <v>530</v>
      </c>
      <c r="C14071" t="s">
        <v>530</v>
      </c>
      <c r="D14071" t="s">
        <v>784</v>
      </c>
      <c r="E14071" t="s">
        <v>15</v>
      </c>
      <c r="F14071" t="s">
        <v>31</v>
      </c>
      <c r="G14071" t="s">
        <v>32</v>
      </c>
      <c r="H14071" s="1">
        <v>2021</v>
      </c>
      <c r="I14071" s="2">
        <v>2915</v>
      </c>
      <c r="J14071" s="3">
        <v>7221</v>
      </c>
      <c r="K14071">
        <f>Table1[[#This Row],[Total Revenue + Open]]/Table1[[#This Row],[Qty]]</f>
        <v>2.4771869639794168</v>
      </c>
      <c r="L14071">
        <f>Table1[[#This Row],[Total Revenue + Open]]/Table1[[#This Row],[Qty]]</f>
        <v>2.4771869639794168</v>
      </c>
    </row>
    <row r="14072" spans="1:12" hidden="1">
      <c r="A14072" t="s">
        <v>710</v>
      </c>
      <c r="B14072" t="s">
        <v>530</v>
      </c>
      <c r="C14072" t="s">
        <v>530</v>
      </c>
      <c r="D14072" t="s">
        <v>784</v>
      </c>
      <c r="E14072" t="s">
        <v>15</v>
      </c>
      <c r="F14072" t="s">
        <v>31</v>
      </c>
      <c r="G14072" t="s">
        <v>32</v>
      </c>
      <c r="H14072" s="1">
        <v>2021</v>
      </c>
      <c r="I14072" s="2">
        <v>200</v>
      </c>
      <c r="J14072" s="3">
        <v>498</v>
      </c>
      <c r="K14072">
        <f>Table1[[#This Row],[Total Revenue + Open]]/Table1[[#This Row],[Qty]]</f>
        <v>2.4900000000000002</v>
      </c>
      <c r="L14072">
        <f>Table1[[#This Row],[Total Revenue + Open]]/Table1[[#This Row],[Qty]]</f>
        <v>2.4900000000000002</v>
      </c>
    </row>
    <row r="14073" spans="1:12" hidden="1">
      <c r="A14073" t="s">
        <v>710</v>
      </c>
      <c r="B14073" t="s">
        <v>530</v>
      </c>
      <c r="C14073" t="s">
        <v>530</v>
      </c>
      <c r="D14073" t="s">
        <v>784</v>
      </c>
      <c r="E14073" t="s">
        <v>15</v>
      </c>
      <c r="F14073" t="s">
        <v>31</v>
      </c>
      <c r="G14073" t="s">
        <v>33</v>
      </c>
      <c r="H14073" s="1">
        <v>2022</v>
      </c>
      <c r="I14073" s="2">
        <v>1810</v>
      </c>
      <c r="J14073" s="3">
        <v>4482</v>
      </c>
      <c r="K14073">
        <f>Table1[[#This Row],[Total Revenue + Open]]/Table1[[#This Row],[Qty]]</f>
        <v>2.4762430939226521</v>
      </c>
      <c r="L14073">
        <f>Table1[[#This Row],[Total Revenue + Open]]/Table1[[#This Row],[Qty]]</f>
        <v>2.4762430939226521</v>
      </c>
    </row>
    <row r="14074" spans="1:12" hidden="1">
      <c r="A14074" t="s">
        <v>710</v>
      </c>
      <c r="B14074" t="s">
        <v>530</v>
      </c>
      <c r="C14074" t="s">
        <v>530</v>
      </c>
      <c r="D14074" t="s">
        <v>761</v>
      </c>
      <c r="E14074" t="s">
        <v>15</v>
      </c>
      <c r="F14074" t="s">
        <v>30</v>
      </c>
      <c r="G14074" t="s">
        <v>148</v>
      </c>
      <c r="H14074" s="1">
        <v>2022</v>
      </c>
      <c r="I14074" s="2">
        <v>1810</v>
      </c>
      <c r="J14074" s="3">
        <v>4446</v>
      </c>
      <c r="K14074">
        <f>Table1[[#This Row],[Total Revenue + Open]]/Table1[[#This Row],[Qty]]</f>
        <v>2.4563535911602208</v>
      </c>
      <c r="L14074">
        <f>Table1[[#This Row],[Total Revenue + Open]]/Table1[[#This Row],[Qty]]</f>
        <v>2.4563535911602208</v>
      </c>
    </row>
    <row r="14075" spans="1:12" hidden="1">
      <c r="A14075" t="s">
        <v>544</v>
      </c>
      <c r="B14075" t="s">
        <v>530</v>
      </c>
      <c r="C14075" t="s">
        <v>530</v>
      </c>
      <c r="D14075" t="s">
        <v>708</v>
      </c>
      <c r="E14075" t="s">
        <v>15</v>
      </c>
      <c r="F14075" t="s">
        <v>16</v>
      </c>
      <c r="G14075" t="s">
        <v>466</v>
      </c>
      <c r="H14075" s="1">
        <v>2022</v>
      </c>
      <c r="I14075" s="2">
        <v>1910</v>
      </c>
      <c r="J14075" s="3">
        <v>4218</v>
      </c>
      <c r="K14075">
        <f>Table1[[#This Row],[Total Revenue + Open]]/Table1[[#This Row],[Qty]]</f>
        <v>2.2083769633507853</v>
      </c>
      <c r="L14075">
        <f>Table1[[#This Row],[Total Revenue + Open]]/Table1[[#This Row],[Qty]]</f>
        <v>2.2083769633507853</v>
      </c>
    </row>
    <row r="14076" spans="1:12" hidden="1">
      <c r="A14076" t="s">
        <v>544</v>
      </c>
      <c r="B14076" t="s">
        <v>530</v>
      </c>
      <c r="C14076" t="s">
        <v>530</v>
      </c>
      <c r="D14076" t="s">
        <v>700</v>
      </c>
      <c r="E14076" t="s">
        <v>15</v>
      </c>
      <c r="F14076" t="s">
        <v>36</v>
      </c>
      <c r="G14076" t="s">
        <v>37</v>
      </c>
      <c r="H14076" s="1">
        <v>2022</v>
      </c>
      <c r="I14076" s="2">
        <v>3120</v>
      </c>
      <c r="J14076" s="3">
        <v>4185</v>
      </c>
      <c r="K14076">
        <f>Table1[[#This Row],[Total Revenue + Open]]/Table1[[#This Row],[Qty]]</f>
        <v>1.3413461538461537</v>
      </c>
      <c r="L14076">
        <f>Table1[[#This Row],[Total Revenue + Open]]/Table1[[#This Row],[Qty]]</f>
        <v>1.3413461538461537</v>
      </c>
    </row>
    <row r="14077" spans="1:12" hidden="1">
      <c r="A14077" t="s">
        <v>544</v>
      </c>
      <c r="B14077" t="s">
        <v>530</v>
      </c>
      <c r="C14077" t="s">
        <v>530</v>
      </c>
      <c r="D14077" t="s">
        <v>700</v>
      </c>
      <c r="E14077" t="s">
        <v>15</v>
      </c>
      <c r="F14077" t="s">
        <v>357</v>
      </c>
      <c r="G14077" t="s">
        <v>359</v>
      </c>
      <c r="H14077" s="1">
        <v>2022</v>
      </c>
      <c r="I14077" s="2">
        <v>2515</v>
      </c>
      <c r="J14077" s="3">
        <v>4175</v>
      </c>
      <c r="K14077">
        <f>Table1[[#This Row],[Total Revenue + Open]]/Table1[[#This Row],[Qty]]</f>
        <v>1.6600397614314115</v>
      </c>
      <c r="L14077">
        <f>Table1[[#This Row],[Total Revenue + Open]]/Table1[[#This Row],[Qty]]</f>
        <v>1.6600397614314115</v>
      </c>
    </row>
    <row r="14078" spans="1:12" hidden="1">
      <c r="A14078" t="s">
        <v>710</v>
      </c>
      <c r="B14078" t="s">
        <v>530</v>
      </c>
      <c r="C14078" t="s">
        <v>530</v>
      </c>
      <c r="D14078" t="s">
        <v>784</v>
      </c>
      <c r="E14078" t="s">
        <v>15</v>
      </c>
      <c r="F14078" t="s">
        <v>31</v>
      </c>
      <c r="G14078" t="s">
        <v>33</v>
      </c>
      <c r="H14078" s="1">
        <v>2021</v>
      </c>
      <c r="I14078" s="2">
        <v>2915</v>
      </c>
      <c r="J14078" s="3">
        <v>7221</v>
      </c>
      <c r="K14078">
        <f>Table1[[#This Row],[Total Revenue + Open]]/Table1[[#This Row],[Qty]]</f>
        <v>2.4771869639794168</v>
      </c>
      <c r="L14078">
        <f>Table1[[#This Row],[Total Revenue + Open]]/Table1[[#This Row],[Qty]]</f>
        <v>2.4771869639794168</v>
      </c>
    </row>
    <row r="14079" spans="1:12" hidden="1">
      <c r="A14079" t="s">
        <v>710</v>
      </c>
      <c r="B14079" t="s">
        <v>530</v>
      </c>
      <c r="C14079" t="s">
        <v>530</v>
      </c>
      <c r="D14079" t="s">
        <v>784</v>
      </c>
      <c r="E14079" t="s">
        <v>15</v>
      </c>
      <c r="F14079" t="s">
        <v>31</v>
      </c>
      <c r="G14079" t="s">
        <v>33</v>
      </c>
      <c r="H14079" s="1">
        <v>2021</v>
      </c>
      <c r="I14079" s="2">
        <v>200</v>
      </c>
      <c r="J14079" s="3">
        <v>498</v>
      </c>
      <c r="K14079">
        <f>Table1[[#This Row],[Total Revenue + Open]]/Table1[[#This Row],[Qty]]</f>
        <v>2.4900000000000002</v>
      </c>
      <c r="L14079">
        <f>Table1[[#This Row],[Total Revenue + Open]]/Table1[[#This Row],[Qty]]</f>
        <v>2.4900000000000002</v>
      </c>
    </row>
    <row r="14080" spans="1:12" hidden="1">
      <c r="A14080" t="s">
        <v>710</v>
      </c>
      <c r="B14080" t="s">
        <v>530</v>
      </c>
      <c r="C14080" t="s">
        <v>530</v>
      </c>
      <c r="D14080" t="s">
        <v>786</v>
      </c>
      <c r="E14080" t="s">
        <v>15</v>
      </c>
      <c r="F14080" t="s">
        <v>34</v>
      </c>
      <c r="G14080" t="s">
        <v>35</v>
      </c>
      <c r="H14080" s="1">
        <v>2022</v>
      </c>
      <c r="I14080" s="2">
        <v>1885</v>
      </c>
      <c r="J14080" s="3">
        <v>4162.5</v>
      </c>
      <c r="K14080">
        <f>Table1[[#This Row],[Total Revenue + Open]]/Table1[[#This Row],[Qty]]</f>
        <v>2.2082228116710874</v>
      </c>
      <c r="L14080">
        <f>Table1[[#This Row],[Total Revenue + Open]]/Table1[[#This Row],[Qty]]</f>
        <v>2.2082228116710874</v>
      </c>
    </row>
    <row r="14081" spans="1:12" hidden="1">
      <c r="A14081" t="s">
        <v>544</v>
      </c>
      <c r="B14081" t="s">
        <v>530</v>
      </c>
      <c r="C14081" t="s">
        <v>530</v>
      </c>
      <c r="D14081" t="s">
        <v>703</v>
      </c>
      <c r="E14081" t="s">
        <v>15</v>
      </c>
      <c r="F14081" t="s">
        <v>214</v>
      </c>
      <c r="G14081" t="s">
        <v>215</v>
      </c>
      <c r="H14081" s="1">
        <v>2022</v>
      </c>
      <c r="I14081" s="2">
        <v>1610</v>
      </c>
      <c r="J14081" s="3">
        <v>4160</v>
      </c>
      <c r="K14081">
        <f>Table1[[#This Row],[Total Revenue + Open]]/Table1[[#This Row],[Qty]]</f>
        <v>2.5838509316770186</v>
      </c>
      <c r="L14081">
        <f>Table1[[#This Row],[Total Revenue + Open]]/Table1[[#This Row],[Qty]]</f>
        <v>2.5838509316770186</v>
      </c>
    </row>
    <row r="14082" spans="1:12" hidden="1">
      <c r="A14082" t="s">
        <v>710</v>
      </c>
      <c r="B14082" t="s">
        <v>530</v>
      </c>
      <c r="C14082" t="s">
        <v>530</v>
      </c>
      <c r="D14082" t="s">
        <v>786</v>
      </c>
      <c r="E14082" t="s">
        <v>15</v>
      </c>
      <c r="F14082" t="s">
        <v>214</v>
      </c>
      <c r="G14082" t="s">
        <v>470</v>
      </c>
      <c r="H14082" s="1">
        <v>2022</v>
      </c>
      <c r="I14082" s="2">
        <v>1605</v>
      </c>
      <c r="J14082" s="3">
        <v>4160</v>
      </c>
      <c r="K14082">
        <f>Table1[[#This Row],[Total Revenue + Open]]/Table1[[#This Row],[Qty]]</f>
        <v>2.5919003115264796</v>
      </c>
      <c r="L14082">
        <f>Table1[[#This Row],[Total Revenue + Open]]/Table1[[#This Row],[Qty]]</f>
        <v>2.5919003115264796</v>
      </c>
    </row>
    <row r="14083" spans="1:12" hidden="1">
      <c r="A14083" t="s">
        <v>544</v>
      </c>
      <c r="B14083" t="s">
        <v>530</v>
      </c>
      <c r="C14083" t="s">
        <v>530</v>
      </c>
      <c r="D14083" t="s">
        <v>704</v>
      </c>
      <c r="E14083" t="s">
        <v>15</v>
      </c>
      <c r="F14083" t="s">
        <v>36</v>
      </c>
      <c r="G14083" t="s">
        <v>37</v>
      </c>
      <c r="H14083" s="1">
        <v>2022</v>
      </c>
      <c r="I14083" s="2">
        <v>3120</v>
      </c>
      <c r="J14083" s="3">
        <v>4092</v>
      </c>
      <c r="K14083">
        <f>Table1[[#This Row],[Total Revenue + Open]]/Table1[[#This Row],[Qty]]</f>
        <v>1.3115384615384615</v>
      </c>
      <c r="L14083">
        <f>Table1[[#This Row],[Total Revenue + Open]]/Table1[[#This Row],[Qty]]</f>
        <v>1.3115384615384615</v>
      </c>
    </row>
    <row r="14084" spans="1:12" hidden="1">
      <c r="A14084" t="s">
        <v>710</v>
      </c>
      <c r="B14084" t="s">
        <v>530</v>
      </c>
      <c r="C14084" t="s">
        <v>530</v>
      </c>
      <c r="D14084" t="s">
        <v>786</v>
      </c>
      <c r="E14084" t="s">
        <v>15</v>
      </c>
      <c r="F14084" t="s">
        <v>34</v>
      </c>
      <c r="G14084" t="s">
        <v>35</v>
      </c>
      <c r="H14084" s="1">
        <v>2022</v>
      </c>
      <c r="I14084" s="2">
        <v>1810</v>
      </c>
      <c r="J14084" s="3">
        <v>4032</v>
      </c>
      <c r="K14084">
        <f>Table1[[#This Row],[Total Revenue + Open]]/Table1[[#This Row],[Qty]]</f>
        <v>2.2276243093922652</v>
      </c>
      <c r="L14084">
        <f>Table1[[#This Row],[Total Revenue + Open]]/Table1[[#This Row],[Qty]]</f>
        <v>2.2276243093922652</v>
      </c>
    </row>
    <row r="14085" spans="1:12" hidden="1">
      <c r="A14085" t="s">
        <v>710</v>
      </c>
      <c r="B14085" t="s">
        <v>530</v>
      </c>
      <c r="C14085" t="s">
        <v>530</v>
      </c>
      <c r="D14085" t="s">
        <v>784</v>
      </c>
      <c r="E14085" t="s">
        <v>15</v>
      </c>
      <c r="F14085" t="s">
        <v>31</v>
      </c>
      <c r="G14085" t="s">
        <v>66</v>
      </c>
      <c r="H14085" s="1">
        <v>2021</v>
      </c>
      <c r="I14085" s="2">
        <v>5780</v>
      </c>
      <c r="J14085" s="3">
        <v>14317.5</v>
      </c>
      <c r="K14085">
        <f>Table1[[#This Row],[Total Revenue + Open]]/Table1[[#This Row],[Qty]]</f>
        <v>2.4770761245674739</v>
      </c>
      <c r="L14085">
        <f>Table1[[#This Row],[Total Revenue + Open]]/Table1[[#This Row],[Qty]]</f>
        <v>2.4770761245674739</v>
      </c>
    </row>
    <row r="14086" spans="1:12" hidden="1">
      <c r="A14086" t="s">
        <v>710</v>
      </c>
      <c r="B14086" t="s">
        <v>530</v>
      </c>
      <c r="C14086" t="s">
        <v>530</v>
      </c>
      <c r="D14086" t="s">
        <v>784</v>
      </c>
      <c r="E14086" t="s">
        <v>15</v>
      </c>
      <c r="F14086" t="s">
        <v>31</v>
      </c>
      <c r="G14086" t="s">
        <v>66</v>
      </c>
      <c r="H14086" s="1">
        <v>2021</v>
      </c>
      <c r="I14086" s="2">
        <v>450</v>
      </c>
      <c r="J14086" s="3">
        <v>1120.5</v>
      </c>
      <c r="K14086">
        <f>Table1[[#This Row],[Total Revenue + Open]]/Table1[[#This Row],[Qty]]</f>
        <v>2.4900000000000002</v>
      </c>
      <c r="L14086">
        <f>Table1[[#This Row],[Total Revenue + Open]]/Table1[[#This Row],[Qty]]</f>
        <v>2.4900000000000002</v>
      </c>
    </row>
    <row r="14087" spans="1:12" hidden="1">
      <c r="A14087" t="s">
        <v>544</v>
      </c>
      <c r="B14087" t="s">
        <v>530</v>
      </c>
      <c r="C14087" t="s">
        <v>530</v>
      </c>
      <c r="D14087" t="s">
        <v>562</v>
      </c>
      <c r="E14087" t="s">
        <v>15</v>
      </c>
      <c r="F14087" t="s">
        <v>34</v>
      </c>
      <c r="G14087" t="s">
        <v>152</v>
      </c>
      <c r="H14087" s="1">
        <v>2022</v>
      </c>
      <c r="I14087" s="2">
        <v>1810</v>
      </c>
      <c r="J14087" s="3">
        <v>3996</v>
      </c>
      <c r="K14087">
        <f>Table1[[#This Row],[Total Revenue + Open]]/Table1[[#This Row],[Qty]]</f>
        <v>2.2077348066298343</v>
      </c>
      <c r="L14087">
        <f>Table1[[#This Row],[Total Revenue + Open]]/Table1[[#This Row],[Qty]]</f>
        <v>2.2077348066298343</v>
      </c>
    </row>
    <row r="14088" spans="1:12" hidden="1">
      <c r="A14088" t="s">
        <v>710</v>
      </c>
      <c r="B14088" t="s">
        <v>530</v>
      </c>
      <c r="C14088" t="s">
        <v>530</v>
      </c>
      <c r="D14088" t="s">
        <v>782</v>
      </c>
      <c r="E14088" t="s">
        <v>15</v>
      </c>
      <c r="F14088" t="s">
        <v>16</v>
      </c>
      <c r="G14088" t="s">
        <v>158</v>
      </c>
      <c r="H14088" s="1">
        <v>2022</v>
      </c>
      <c r="I14088" s="2">
        <v>1810</v>
      </c>
      <c r="J14088" s="3">
        <v>3996</v>
      </c>
      <c r="K14088">
        <f>Table1[[#This Row],[Total Revenue + Open]]/Table1[[#This Row],[Qty]]</f>
        <v>2.2077348066298343</v>
      </c>
      <c r="L14088">
        <f>Table1[[#This Row],[Total Revenue + Open]]/Table1[[#This Row],[Qty]]</f>
        <v>2.2077348066298343</v>
      </c>
    </row>
    <row r="14089" spans="1:12" hidden="1">
      <c r="A14089" t="s">
        <v>710</v>
      </c>
      <c r="B14089" t="s">
        <v>530</v>
      </c>
      <c r="C14089" t="s">
        <v>530</v>
      </c>
      <c r="D14089" t="s">
        <v>761</v>
      </c>
      <c r="E14089" t="s">
        <v>15</v>
      </c>
      <c r="F14089" t="s">
        <v>31</v>
      </c>
      <c r="G14089" t="s">
        <v>66</v>
      </c>
      <c r="H14089" s="1">
        <v>2022</v>
      </c>
      <c r="I14089" s="2">
        <v>1610</v>
      </c>
      <c r="J14089" s="3">
        <v>3984</v>
      </c>
      <c r="K14089">
        <f>Table1[[#This Row],[Total Revenue + Open]]/Table1[[#This Row],[Qty]]</f>
        <v>2.4745341614906833</v>
      </c>
      <c r="L14089">
        <f>Table1[[#This Row],[Total Revenue + Open]]/Table1[[#This Row],[Qty]]</f>
        <v>2.4745341614906833</v>
      </c>
    </row>
    <row r="14090" spans="1:12" hidden="1">
      <c r="A14090" t="s">
        <v>544</v>
      </c>
      <c r="B14090" t="s">
        <v>530</v>
      </c>
      <c r="C14090" t="s">
        <v>530</v>
      </c>
      <c r="D14090" t="s">
        <v>705</v>
      </c>
      <c r="E14090" t="s">
        <v>15</v>
      </c>
      <c r="F14090" t="s">
        <v>30</v>
      </c>
      <c r="G14090" t="s">
        <v>148</v>
      </c>
      <c r="H14090" s="1">
        <v>2022</v>
      </c>
      <c r="I14090" s="2">
        <v>1610</v>
      </c>
      <c r="J14090" s="3">
        <v>3952</v>
      </c>
      <c r="K14090">
        <f>Table1[[#This Row],[Total Revenue + Open]]/Table1[[#This Row],[Qty]]</f>
        <v>2.4546583850931678</v>
      </c>
      <c r="L14090">
        <f>Table1[[#This Row],[Total Revenue + Open]]/Table1[[#This Row],[Qty]]</f>
        <v>2.4546583850931678</v>
      </c>
    </row>
    <row r="14091" spans="1:12" hidden="1">
      <c r="A14091" t="s">
        <v>710</v>
      </c>
      <c r="B14091" t="s">
        <v>530</v>
      </c>
      <c r="C14091" t="s">
        <v>530</v>
      </c>
      <c r="D14091" t="s">
        <v>784</v>
      </c>
      <c r="E14091" t="s">
        <v>15</v>
      </c>
      <c r="F14091" t="s">
        <v>214</v>
      </c>
      <c r="G14091" t="s">
        <v>470</v>
      </c>
      <c r="H14091" s="1">
        <v>2021</v>
      </c>
      <c r="I14091" s="2">
        <v>4025</v>
      </c>
      <c r="J14091" s="3">
        <v>10400</v>
      </c>
      <c r="K14091">
        <f>Table1[[#This Row],[Total Revenue + Open]]/Table1[[#This Row],[Qty]]</f>
        <v>2.5838509316770186</v>
      </c>
      <c r="L14091">
        <f>Table1[[#This Row],[Total Revenue + Open]]/Table1[[#This Row],[Qty]]</f>
        <v>2.5838509316770186</v>
      </c>
    </row>
    <row r="14092" spans="1:12" hidden="1">
      <c r="A14092" t="s">
        <v>710</v>
      </c>
      <c r="B14092" t="s">
        <v>530</v>
      </c>
      <c r="C14092" t="s">
        <v>530</v>
      </c>
      <c r="D14092" t="s">
        <v>784</v>
      </c>
      <c r="E14092" t="s">
        <v>15</v>
      </c>
      <c r="F14092" t="s">
        <v>214</v>
      </c>
      <c r="G14092" t="s">
        <v>470</v>
      </c>
      <c r="H14092" s="1">
        <v>2021</v>
      </c>
      <c r="I14092" s="2">
        <v>1160</v>
      </c>
      <c r="J14092" s="3">
        <v>2990</v>
      </c>
      <c r="K14092">
        <f>Table1[[#This Row],[Total Revenue + Open]]/Table1[[#This Row],[Qty]]</f>
        <v>2.5775862068965516</v>
      </c>
      <c r="L14092">
        <f>Table1[[#This Row],[Total Revenue + Open]]/Table1[[#This Row],[Qty]]</f>
        <v>2.5775862068965516</v>
      </c>
    </row>
    <row r="14093" spans="1:12" hidden="1">
      <c r="A14093" t="s">
        <v>710</v>
      </c>
      <c r="B14093" t="s">
        <v>530</v>
      </c>
      <c r="C14093" t="s">
        <v>530</v>
      </c>
      <c r="D14093" t="s">
        <v>784</v>
      </c>
      <c r="E14093" t="s">
        <v>15</v>
      </c>
      <c r="F14093" t="s">
        <v>214</v>
      </c>
      <c r="G14093" t="s">
        <v>470</v>
      </c>
      <c r="H14093" s="1">
        <v>2021</v>
      </c>
      <c r="I14093" s="2">
        <v>8995</v>
      </c>
      <c r="J14093" s="3">
        <v>23270</v>
      </c>
      <c r="K14093">
        <f>Table1[[#This Row],[Total Revenue + Open]]/Table1[[#This Row],[Qty]]</f>
        <v>2.5869927737632019</v>
      </c>
      <c r="L14093">
        <f>Table1[[#This Row],[Total Revenue + Open]]/Table1[[#This Row],[Qty]]</f>
        <v>2.5869927737632019</v>
      </c>
    </row>
    <row r="14094" spans="1:12" hidden="1">
      <c r="A14094" t="s">
        <v>710</v>
      </c>
      <c r="B14094" t="s">
        <v>530</v>
      </c>
      <c r="C14094" t="s">
        <v>530</v>
      </c>
      <c r="D14094" t="s">
        <v>784</v>
      </c>
      <c r="E14094" t="s">
        <v>15</v>
      </c>
      <c r="F14094" t="s">
        <v>214</v>
      </c>
      <c r="G14094" t="s">
        <v>470</v>
      </c>
      <c r="H14094" s="1">
        <v>2021</v>
      </c>
      <c r="I14094" s="2">
        <v>600</v>
      </c>
      <c r="J14094" s="3">
        <v>1560</v>
      </c>
      <c r="K14094">
        <f>Table1[[#This Row],[Total Revenue + Open]]/Table1[[#This Row],[Qty]]</f>
        <v>2.6</v>
      </c>
      <c r="L14094">
        <f>Table1[[#This Row],[Total Revenue + Open]]/Table1[[#This Row],[Qty]]</f>
        <v>2.6</v>
      </c>
    </row>
    <row r="14095" spans="1:12" hidden="1">
      <c r="A14095" t="s">
        <v>710</v>
      </c>
      <c r="B14095" t="s">
        <v>530</v>
      </c>
      <c r="C14095" t="s">
        <v>530</v>
      </c>
      <c r="D14095" t="s">
        <v>784</v>
      </c>
      <c r="E14095" t="s">
        <v>15</v>
      </c>
      <c r="F14095" t="s">
        <v>214</v>
      </c>
      <c r="G14095" t="s">
        <v>470</v>
      </c>
      <c r="H14095" s="1">
        <v>2021</v>
      </c>
      <c r="I14095" s="2">
        <v>1560</v>
      </c>
      <c r="J14095" s="3">
        <v>4030</v>
      </c>
      <c r="K14095">
        <f>Table1[[#This Row],[Total Revenue + Open]]/Table1[[#This Row],[Qty]]</f>
        <v>2.5833333333333335</v>
      </c>
      <c r="L14095">
        <f>Table1[[#This Row],[Total Revenue + Open]]/Table1[[#This Row],[Qty]]</f>
        <v>2.5833333333333335</v>
      </c>
    </row>
    <row r="14096" spans="1:12" hidden="1">
      <c r="A14096" t="s">
        <v>710</v>
      </c>
      <c r="B14096" t="s">
        <v>530</v>
      </c>
      <c r="C14096" t="s">
        <v>530</v>
      </c>
      <c r="D14096" t="s">
        <v>786</v>
      </c>
      <c r="E14096" t="s">
        <v>15</v>
      </c>
      <c r="F14096" t="s">
        <v>214</v>
      </c>
      <c r="G14096" t="s">
        <v>470</v>
      </c>
      <c r="H14096" s="1">
        <v>2022</v>
      </c>
      <c r="I14096" s="2">
        <v>1510</v>
      </c>
      <c r="J14096" s="3">
        <v>3930</v>
      </c>
      <c r="K14096">
        <f>Table1[[#This Row],[Total Revenue + Open]]/Table1[[#This Row],[Qty]]</f>
        <v>2.6026490066225167</v>
      </c>
      <c r="L14096">
        <f>Table1[[#This Row],[Total Revenue + Open]]/Table1[[#This Row],[Qty]]</f>
        <v>2.6026490066225167</v>
      </c>
    </row>
    <row r="14097" spans="1:12" hidden="1">
      <c r="A14097" t="s">
        <v>710</v>
      </c>
      <c r="B14097" t="s">
        <v>530</v>
      </c>
      <c r="C14097" t="s">
        <v>530</v>
      </c>
      <c r="D14097" t="s">
        <v>786</v>
      </c>
      <c r="E14097" t="s">
        <v>15</v>
      </c>
      <c r="F14097" t="s">
        <v>34</v>
      </c>
      <c r="G14097" t="s">
        <v>35</v>
      </c>
      <c r="H14097" s="1">
        <v>2022</v>
      </c>
      <c r="I14097" s="2">
        <v>1760</v>
      </c>
      <c r="J14097" s="3">
        <v>3920</v>
      </c>
      <c r="K14097">
        <f>Table1[[#This Row],[Total Revenue + Open]]/Table1[[#This Row],[Qty]]</f>
        <v>2.2272727272727271</v>
      </c>
      <c r="L14097">
        <f>Table1[[#This Row],[Total Revenue + Open]]/Table1[[#This Row],[Qty]]</f>
        <v>2.2272727272727271</v>
      </c>
    </row>
    <row r="14098" spans="1:12" hidden="1">
      <c r="A14098" t="s">
        <v>710</v>
      </c>
      <c r="B14098" t="s">
        <v>530</v>
      </c>
      <c r="C14098" t="s">
        <v>530</v>
      </c>
      <c r="D14098" t="s">
        <v>786</v>
      </c>
      <c r="E14098" t="s">
        <v>15</v>
      </c>
      <c r="F14098" t="s">
        <v>214</v>
      </c>
      <c r="G14098" t="s">
        <v>215</v>
      </c>
      <c r="H14098" s="1">
        <v>2022</v>
      </c>
      <c r="I14098" s="2">
        <v>1510</v>
      </c>
      <c r="J14098" s="3">
        <v>3900</v>
      </c>
      <c r="K14098">
        <f>Table1[[#This Row],[Total Revenue + Open]]/Table1[[#This Row],[Qty]]</f>
        <v>2.5827814569536423</v>
      </c>
      <c r="L14098">
        <f>Table1[[#This Row],[Total Revenue + Open]]/Table1[[#This Row],[Qty]]</f>
        <v>2.5827814569536423</v>
      </c>
    </row>
    <row r="14099" spans="1:12" hidden="1">
      <c r="A14099" t="s">
        <v>710</v>
      </c>
      <c r="B14099" t="s">
        <v>530</v>
      </c>
      <c r="C14099" t="s">
        <v>530</v>
      </c>
      <c r="D14099" t="s">
        <v>786</v>
      </c>
      <c r="E14099" t="s">
        <v>15</v>
      </c>
      <c r="F14099" t="s">
        <v>214</v>
      </c>
      <c r="G14099" t="s">
        <v>215</v>
      </c>
      <c r="H14099" s="1">
        <v>2022</v>
      </c>
      <c r="I14099" s="2">
        <v>1510</v>
      </c>
      <c r="J14099" s="3">
        <v>3900</v>
      </c>
      <c r="K14099">
        <f>Table1[[#This Row],[Total Revenue + Open]]/Table1[[#This Row],[Qty]]</f>
        <v>2.5827814569536423</v>
      </c>
      <c r="L14099">
        <f>Table1[[#This Row],[Total Revenue + Open]]/Table1[[#This Row],[Qty]]</f>
        <v>2.5827814569536423</v>
      </c>
    </row>
    <row r="14100" spans="1:12" hidden="1">
      <c r="A14100" t="s">
        <v>710</v>
      </c>
      <c r="B14100" t="s">
        <v>530</v>
      </c>
      <c r="C14100" t="s">
        <v>530</v>
      </c>
      <c r="D14100" t="s">
        <v>786</v>
      </c>
      <c r="E14100" t="s">
        <v>15</v>
      </c>
      <c r="F14100" t="s">
        <v>214</v>
      </c>
      <c r="G14100" t="s">
        <v>470</v>
      </c>
      <c r="H14100" s="1">
        <v>2022</v>
      </c>
      <c r="I14100" s="2">
        <v>1510</v>
      </c>
      <c r="J14100" s="3">
        <v>3900</v>
      </c>
      <c r="K14100">
        <f>Table1[[#This Row],[Total Revenue + Open]]/Table1[[#This Row],[Qty]]</f>
        <v>2.5827814569536423</v>
      </c>
      <c r="L14100">
        <f>Table1[[#This Row],[Total Revenue + Open]]/Table1[[#This Row],[Qty]]</f>
        <v>2.5827814569536423</v>
      </c>
    </row>
    <row r="14101" spans="1:12" hidden="1">
      <c r="A14101" t="s">
        <v>710</v>
      </c>
      <c r="B14101" t="s">
        <v>530</v>
      </c>
      <c r="C14101" t="s">
        <v>530</v>
      </c>
      <c r="D14101" t="s">
        <v>761</v>
      </c>
      <c r="E14101" t="s">
        <v>15</v>
      </c>
      <c r="F14101" t="s">
        <v>30</v>
      </c>
      <c r="G14101" t="s">
        <v>148</v>
      </c>
      <c r="H14101" s="1">
        <v>2022</v>
      </c>
      <c r="I14101" s="2">
        <v>1585</v>
      </c>
      <c r="J14101" s="3">
        <v>3890.25</v>
      </c>
      <c r="K14101">
        <f>Table1[[#This Row],[Total Revenue + Open]]/Table1[[#This Row],[Qty]]</f>
        <v>2.4544164037854888</v>
      </c>
      <c r="L14101">
        <f>Table1[[#This Row],[Total Revenue + Open]]/Table1[[#This Row],[Qty]]</f>
        <v>2.4544164037854888</v>
      </c>
    </row>
    <row r="14102" spans="1:12" hidden="1">
      <c r="A14102" t="s">
        <v>710</v>
      </c>
      <c r="B14102" t="s">
        <v>530</v>
      </c>
      <c r="C14102" t="s">
        <v>530</v>
      </c>
      <c r="D14102" t="s">
        <v>786</v>
      </c>
      <c r="E14102" t="s">
        <v>15</v>
      </c>
      <c r="F14102" t="s">
        <v>34</v>
      </c>
      <c r="G14102" t="s">
        <v>35</v>
      </c>
      <c r="H14102" s="1">
        <v>2019</v>
      </c>
      <c r="I14102" s="2">
        <v>3765</v>
      </c>
      <c r="J14102" s="3">
        <v>8287.5</v>
      </c>
      <c r="K14102">
        <f>Table1[[#This Row],[Total Revenue + Open]]/Table1[[#This Row],[Qty]]</f>
        <v>2.2011952191235058</v>
      </c>
      <c r="L14102">
        <f>Table1[[#This Row],[Total Revenue + Open]]/Table1[[#This Row],[Qty]]</f>
        <v>2.2011952191235058</v>
      </c>
    </row>
    <row r="14103" spans="1:12" hidden="1">
      <c r="A14103" t="s">
        <v>710</v>
      </c>
      <c r="B14103" t="s">
        <v>530</v>
      </c>
      <c r="C14103" t="s">
        <v>530</v>
      </c>
      <c r="D14103" t="s">
        <v>786</v>
      </c>
      <c r="E14103" t="s">
        <v>15</v>
      </c>
      <c r="F14103" t="s">
        <v>34</v>
      </c>
      <c r="G14103" t="s">
        <v>35</v>
      </c>
      <c r="H14103" s="1">
        <v>2019</v>
      </c>
      <c r="I14103" s="2">
        <v>1660</v>
      </c>
      <c r="J14103" s="3">
        <v>3646.5</v>
      </c>
      <c r="K14103">
        <f>Table1[[#This Row],[Total Revenue + Open]]/Table1[[#This Row],[Qty]]</f>
        <v>2.1966867469879516</v>
      </c>
      <c r="L14103">
        <f>Table1[[#This Row],[Total Revenue + Open]]/Table1[[#This Row],[Qty]]</f>
        <v>2.1966867469879516</v>
      </c>
    </row>
    <row r="14104" spans="1:12" hidden="1">
      <c r="A14104" t="s">
        <v>710</v>
      </c>
      <c r="B14104" t="s">
        <v>530</v>
      </c>
      <c r="C14104" t="s">
        <v>530</v>
      </c>
      <c r="D14104" t="s">
        <v>786</v>
      </c>
      <c r="E14104" t="s">
        <v>15</v>
      </c>
      <c r="F14104" t="s">
        <v>34</v>
      </c>
      <c r="G14104" t="s">
        <v>35</v>
      </c>
      <c r="H14104" s="1">
        <v>2019</v>
      </c>
      <c r="I14104" s="2">
        <v>1260</v>
      </c>
      <c r="J14104" s="3">
        <v>2762.5</v>
      </c>
      <c r="K14104">
        <f>Table1[[#This Row],[Total Revenue + Open]]/Table1[[#This Row],[Qty]]</f>
        <v>2.1924603174603177</v>
      </c>
      <c r="L14104">
        <f>Table1[[#This Row],[Total Revenue + Open]]/Table1[[#This Row],[Qty]]</f>
        <v>2.1924603174603177</v>
      </c>
    </row>
    <row r="14105" spans="1:12" hidden="1">
      <c r="A14105" t="s">
        <v>710</v>
      </c>
      <c r="B14105" t="s">
        <v>530</v>
      </c>
      <c r="C14105" t="s">
        <v>530</v>
      </c>
      <c r="D14105" t="s">
        <v>786</v>
      </c>
      <c r="E14105" t="s">
        <v>15</v>
      </c>
      <c r="F14105" t="s">
        <v>34</v>
      </c>
      <c r="G14105" t="s">
        <v>35</v>
      </c>
      <c r="H14105" s="1">
        <v>2020</v>
      </c>
      <c r="I14105" s="2">
        <v>2035</v>
      </c>
      <c r="J14105" s="3">
        <v>4484.3999999999996</v>
      </c>
      <c r="K14105">
        <f>Table1[[#This Row],[Total Revenue + Open]]/Table1[[#This Row],[Qty]]</f>
        <v>2.2036363636363636</v>
      </c>
      <c r="L14105">
        <f>Table1[[#This Row],[Total Revenue + Open]]/Table1[[#This Row],[Qty]]</f>
        <v>2.2036363636363636</v>
      </c>
    </row>
    <row r="14106" spans="1:12" hidden="1">
      <c r="A14106" t="s">
        <v>710</v>
      </c>
      <c r="B14106" t="s">
        <v>530</v>
      </c>
      <c r="C14106" t="s">
        <v>530</v>
      </c>
      <c r="D14106" t="s">
        <v>786</v>
      </c>
      <c r="E14106" t="s">
        <v>15</v>
      </c>
      <c r="F14106" t="s">
        <v>34</v>
      </c>
      <c r="G14106" t="s">
        <v>35</v>
      </c>
      <c r="H14106" s="1">
        <v>2020</v>
      </c>
      <c r="I14106" s="2">
        <v>1760</v>
      </c>
      <c r="J14106" s="3">
        <v>3885</v>
      </c>
      <c r="K14106">
        <f>Table1[[#This Row],[Total Revenue + Open]]/Table1[[#This Row],[Qty]]</f>
        <v>2.2073863636363638</v>
      </c>
      <c r="L14106">
        <f>Table1[[#This Row],[Total Revenue + Open]]/Table1[[#This Row],[Qty]]</f>
        <v>2.2073863636363638</v>
      </c>
    </row>
    <row r="14107" spans="1:12" hidden="1">
      <c r="A14107" t="s">
        <v>710</v>
      </c>
      <c r="B14107" t="s">
        <v>530</v>
      </c>
      <c r="C14107" t="s">
        <v>530</v>
      </c>
      <c r="D14107" t="s">
        <v>786</v>
      </c>
      <c r="E14107" t="s">
        <v>15</v>
      </c>
      <c r="F14107" t="s">
        <v>34</v>
      </c>
      <c r="G14107" t="s">
        <v>35</v>
      </c>
      <c r="H14107" s="1">
        <v>2021</v>
      </c>
      <c r="I14107" s="2">
        <v>2310</v>
      </c>
      <c r="J14107" s="3">
        <v>5106</v>
      </c>
      <c r="K14107">
        <f>Table1[[#This Row],[Total Revenue + Open]]/Table1[[#This Row],[Qty]]</f>
        <v>2.2103896103896106</v>
      </c>
      <c r="L14107">
        <f>Table1[[#This Row],[Total Revenue + Open]]/Table1[[#This Row],[Qty]]</f>
        <v>2.2103896103896106</v>
      </c>
    </row>
    <row r="14108" spans="1:12" hidden="1">
      <c r="A14108" t="s">
        <v>710</v>
      </c>
      <c r="B14108" t="s">
        <v>530</v>
      </c>
      <c r="C14108" t="s">
        <v>530</v>
      </c>
      <c r="D14108" t="s">
        <v>786</v>
      </c>
      <c r="E14108" t="s">
        <v>15</v>
      </c>
      <c r="F14108" t="s">
        <v>34</v>
      </c>
      <c r="G14108" t="s">
        <v>35</v>
      </c>
      <c r="H14108" s="1">
        <v>2021</v>
      </c>
      <c r="I14108" s="2">
        <v>1960</v>
      </c>
      <c r="J14108" s="3">
        <v>4329</v>
      </c>
      <c r="K14108">
        <f>Table1[[#This Row],[Total Revenue + Open]]/Table1[[#This Row],[Qty]]</f>
        <v>2.208673469387755</v>
      </c>
      <c r="L14108">
        <f>Table1[[#This Row],[Total Revenue + Open]]/Table1[[#This Row],[Qty]]</f>
        <v>2.208673469387755</v>
      </c>
    </row>
    <row r="14109" spans="1:12" hidden="1">
      <c r="A14109" t="s">
        <v>710</v>
      </c>
      <c r="B14109" t="s">
        <v>530</v>
      </c>
      <c r="C14109" t="s">
        <v>530</v>
      </c>
      <c r="D14109" t="s">
        <v>786</v>
      </c>
      <c r="E14109" t="s">
        <v>15</v>
      </c>
      <c r="F14109" t="s">
        <v>34</v>
      </c>
      <c r="G14109" t="s">
        <v>35</v>
      </c>
      <c r="H14109" s="1">
        <v>2021</v>
      </c>
      <c r="I14109" s="2">
        <v>1310</v>
      </c>
      <c r="J14109" s="3">
        <v>2886</v>
      </c>
      <c r="K14109">
        <f>Table1[[#This Row],[Total Revenue + Open]]/Table1[[#This Row],[Qty]]</f>
        <v>2.2030534351145037</v>
      </c>
      <c r="L14109">
        <f>Table1[[#This Row],[Total Revenue + Open]]/Table1[[#This Row],[Qty]]</f>
        <v>2.2030534351145037</v>
      </c>
    </row>
    <row r="14110" spans="1:12" hidden="1">
      <c r="A14110" t="s">
        <v>710</v>
      </c>
      <c r="B14110" t="s">
        <v>530</v>
      </c>
      <c r="C14110" t="s">
        <v>530</v>
      </c>
      <c r="D14110" t="s">
        <v>786</v>
      </c>
      <c r="E14110" t="s">
        <v>15</v>
      </c>
      <c r="F14110" t="s">
        <v>34</v>
      </c>
      <c r="G14110" t="s">
        <v>35</v>
      </c>
      <c r="H14110" s="1">
        <v>2021</v>
      </c>
      <c r="I14110" s="2">
        <v>0</v>
      </c>
      <c r="J14110" s="3">
        <v>0</v>
      </c>
      <c r="K14110" t="e">
        <f>Table1[[#This Row],[Total Revenue + Open]]/Table1[[#This Row],[Qty]]</f>
        <v>#DIV/0!</v>
      </c>
      <c r="L14110" t="e">
        <f>Table1[[#This Row],[Total Revenue + Open]]/Table1[[#This Row],[Qty]]</f>
        <v>#DIV/0!</v>
      </c>
    </row>
    <row r="14111" spans="1:12" hidden="1">
      <c r="A14111" t="s">
        <v>710</v>
      </c>
      <c r="B14111" t="s">
        <v>530</v>
      </c>
      <c r="C14111" t="s">
        <v>530</v>
      </c>
      <c r="D14111" t="s">
        <v>786</v>
      </c>
      <c r="E14111" t="s">
        <v>15</v>
      </c>
      <c r="F14111" t="s">
        <v>34</v>
      </c>
      <c r="G14111" t="s">
        <v>35</v>
      </c>
      <c r="H14111" s="1">
        <v>2021</v>
      </c>
      <c r="I14111" s="2">
        <v>1710</v>
      </c>
      <c r="J14111" s="3">
        <v>3774</v>
      </c>
      <c r="K14111">
        <f>Table1[[#This Row],[Total Revenue + Open]]/Table1[[#This Row],[Qty]]</f>
        <v>2.2070175438596493</v>
      </c>
      <c r="L14111">
        <f>Table1[[#This Row],[Total Revenue + Open]]/Table1[[#This Row],[Qty]]</f>
        <v>2.2070175438596493</v>
      </c>
    </row>
    <row r="14112" spans="1:12" hidden="1">
      <c r="A14112" t="s">
        <v>710</v>
      </c>
      <c r="B14112" t="s">
        <v>530</v>
      </c>
      <c r="C14112" t="s">
        <v>530</v>
      </c>
      <c r="D14112" t="s">
        <v>786</v>
      </c>
      <c r="E14112" t="s">
        <v>15</v>
      </c>
      <c r="F14112" t="s">
        <v>34</v>
      </c>
      <c r="G14112" t="s">
        <v>35</v>
      </c>
      <c r="H14112" s="1">
        <v>2022</v>
      </c>
      <c r="I14112" s="2">
        <v>1735</v>
      </c>
      <c r="J14112" s="3">
        <v>3864</v>
      </c>
      <c r="K14112">
        <f>Table1[[#This Row],[Total Revenue + Open]]/Table1[[#This Row],[Qty]]</f>
        <v>2.2270893371757925</v>
      </c>
      <c r="L14112">
        <f>Table1[[#This Row],[Total Revenue + Open]]/Table1[[#This Row],[Qty]]</f>
        <v>2.2270893371757925</v>
      </c>
    </row>
    <row r="14113" spans="1:12" hidden="1">
      <c r="A14113" t="s">
        <v>710</v>
      </c>
      <c r="B14113" t="s">
        <v>530</v>
      </c>
      <c r="C14113" t="s">
        <v>530</v>
      </c>
      <c r="D14113" t="s">
        <v>786</v>
      </c>
      <c r="E14113" t="s">
        <v>15</v>
      </c>
      <c r="F14113" t="s">
        <v>34</v>
      </c>
      <c r="G14113" t="s">
        <v>35</v>
      </c>
      <c r="H14113" s="1">
        <v>2022</v>
      </c>
      <c r="I14113" s="2">
        <v>1735</v>
      </c>
      <c r="J14113" s="3">
        <v>3864</v>
      </c>
      <c r="K14113">
        <f>Table1[[#This Row],[Total Revenue + Open]]/Table1[[#This Row],[Qty]]</f>
        <v>2.2270893371757925</v>
      </c>
      <c r="L14113">
        <f>Table1[[#This Row],[Total Revenue + Open]]/Table1[[#This Row],[Qty]]</f>
        <v>2.2270893371757925</v>
      </c>
    </row>
    <row r="14114" spans="1:12" hidden="1">
      <c r="A14114" t="s">
        <v>544</v>
      </c>
      <c r="B14114" t="s">
        <v>530</v>
      </c>
      <c r="C14114" t="s">
        <v>530</v>
      </c>
      <c r="D14114" t="s">
        <v>708</v>
      </c>
      <c r="E14114" t="s">
        <v>15</v>
      </c>
      <c r="F14114" t="s">
        <v>36</v>
      </c>
      <c r="G14114" t="s">
        <v>37</v>
      </c>
      <c r="H14114" s="1">
        <v>2022</v>
      </c>
      <c r="I14114" s="2">
        <v>2740</v>
      </c>
      <c r="J14114" s="3">
        <v>3678.75</v>
      </c>
      <c r="K14114">
        <f>Table1[[#This Row],[Total Revenue + Open]]/Table1[[#This Row],[Qty]]</f>
        <v>1.3426094890510949</v>
      </c>
      <c r="L14114">
        <f>Table1[[#This Row],[Total Revenue + Open]]/Table1[[#This Row],[Qty]]</f>
        <v>1.3426094890510949</v>
      </c>
    </row>
    <row r="14115" spans="1:12" hidden="1">
      <c r="A14115" t="s">
        <v>710</v>
      </c>
      <c r="B14115" t="s">
        <v>530</v>
      </c>
      <c r="C14115" t="s">
        <v>530</v>
      </c>
      <c r="D14115" t="s">
        <v>786</v>
      </c>
      <c r="E14115" t="s">
        <v>15</v>
      </c>
      <c r="F14115" t="s">
        <v>34</v>
      </c>
      <c r="G14115" t="s">
        <v>35</v>
      </c>
      <c r="H14115" s="1">
        <v>2018</v>
      </c>
      <c r="I14115" s="2">
        <v>5560</v>
      </c>
      <c r="J14115" s="3">
        <v>12320.75</v>
      </c>
      <c r="K14115">
        <f>Table1[[#This Row],[Total Revenue + Open]]/Table1[[#This Row],[Qty]]</f>
        <v>2.2159622302158275</v>
      </c>
      <c r="L14115">
        <f>Table1[[#This Row],[Total Revenue + Open]]/Table1[[#This Row],[Qty]]</f>
        <v>2.2159622302158275</v>
      </c>
    </row>
    <row r="14116" spans="1:12" hidden="1">
      <c r="A14116" t="s">
        <v>710</v>
      </c>
      <c r="B14116" t="s">
        <v>530</v>
      </c>
      <c r="C14116" t="s">
        <v>530</v>
      </c>
      <c r="D14116" t="s">
        <v>786</v>
      </c>
      <c r="E14116" t="s">
        <v>15</v>
      </c>
      <c r="F14116" t="s">
        <v>34</v>
      </c>
      <c r="G14116" t="s">
        <v>35</v>
      </c>
      <c r="H14116" s="1">
        <v>2018</v>
      </c>
      <c r="I14116" s="2">
        <v>1660</v>
      </c>
      <c r="J14116" s="3">
        <v>3679.5</v>
      </c>
      <c r="K14116">
        <f>Table1[[#This Row],[Total Revenue + Open]]/Table1[[#This Row],[Qty]]</f>
        <v>2.2165662650602411</v>
      </c>
      <c r="L14116">
        <f>Table1[[#This Row],[Total Revenue + Open]]/Table1[[#This Row],[Qty]]</f>
        <v>2.2165662650602411</v>
      </c>
    </row>
    <row r="14117" spans="1:12" hidden="1">
      <c r="A14117" t="s">
        <v>710</v>
      </c>
      <c r="B14117" t="s">
        <v>530</v>
      </c>
      <c r="C14117" t="s">
        <v>530</v>
      </c>
      <c r="D14117" t="s">
        <v>786</v>
      </c>
      <c r="E14117" t="s">
        <v>15</v>
      </c>
      <c r="F14117" t="s">
        <v>34</v>
      </c>
      <c r="G14117" t="s">
        <v>35</v>
      </c>
      <c r="H14117" s="1">
        <v>2019</v>
      </c>
      <c r="I14117" s="2">
        <v>1410</v>
      </c>
      <c r="J14117" s="3">
        <v>3122</v>
      </c>
      <c r="K14117">
        <f>Table1[[#This Row],[Total Revenue + Open]]/Table1[[#This Row],[Qty]]</f>
        <v>2.2141843971631205</v>
      </c>
      <c r="L14117">
        <f>Table1[[#This Row],[Total Revenue + Open]]/Table1[[#This Row],[Qty]]</f>
        <v>2.2141843971631205</v>
      </c>
    </row>
    <row r="14118" spans="1:12" hidden="1">
      <c r="A14118" t="s">
        <v>710</v>
      </c>
      <c r="B14118" t="s">
        <v>530</v>
      </c>
      <c r="C14118" t="s">
        <v>530</v>
      </c>
      <c r="D14118" t="s">
        <v>786</v>
      </c>
      <c r="E14118" t="s">
        <v>15</v>
      </c>
      <c r="F14118" t="s">
        <v>34</v>
      </c>
      <c r="G14118" t="s">
        <v>35</v>
      </c>
      <c r="H14118" s="1">
        <v>2019</v>
      </c>
      <c r="I14118" s="2">
        <v>2315</v>
      </c>
      <c r="J14118" s="3">
        <v>5129</v>
      </c>
      <c r="K14118">
        <f>Table1[[#This Row],[Total Revenue + Open]]/Table1[[#This Row],[Qty]]</f>
        <v>2.2155507559395247</v>
      </c>
      <c r="L14118">
        <f>Table1[[#This Row],[Total Revenue + Open]]/Table1[[#This Row],[Qty]]</f>
        <v>2.2155507559395247</v>
      </c>
    </row>
    <row r="14119" spans="1:12" hidden="1">
      <c r="A14119" t="s">
        <v>710</v>
      </c>
      <c r="B14119" t="s">
        <v>530</v>
      </c>
      <c r="C14119" t="s">
        <v>530</v>
      </c>
      <c r="D14119" t="s">
        <v>786</v>
      </c>
      <c r="E14119" t="s">
        <v>15</v>
      </c>
      <c r="F14119" t="s">
        <v>34</v>
      </c>
      <c r="G14119" t="s">
        <v>35</v>
      </c>
      <c r="H14119" s="1">
        <v>2019</v>
      </c>
      <c r="I14119" s="2">
        <v>4125</v>
      </c>
      <c r="J14119" s="3">
        <v>9143</v>
      </c>
      <c r="K14119">
        <f>Table1[[#This Row],[Total Revenue + Open]]/Table1[[#This Row],[Qty]]</f>
        <v>2.2164848484848485</v>
      </c>
      <c r="L14119">
        <f>Table1[[#This Row],[Total Revenue + Open]]/Table1[[#This Row],[Qty]]</f>
        <v>2.2164848484848485</v>
      </c>
    </row>
    <row r="14120" spans="1:12" hidden="1">
      <c r="A14120" t="s">
        <v>710</v>
      </c>
      <c r="B14120" t="s">
        <v>530</v>
      </c>
      <c r="C14120" t="s">
        <v>530</v>
      </c>
      <c r="D14120" t="s">
        <v>786</v>
      </c>
      <c r="E14120" t="s">
        <v>15</v>
      </c>
      <c r="F14120" t="s">
        <v>34</v>
      </c>
      <c r="G14120" t="s">
        <v>35</v>
      </c>
      <c r="H14120" s="1">
        <v>2020</v>
      </c>
      <c r="I14120" s="2">
        <v>3620</v>
      </c>
      <c r="J14120" s="3">
        <v>8028</v>
      </c>
      <c r="K14120">
        <f>Table1[[#This Row],[Total Revenue + Open]]/Table1[[#This Row],[Qty]]</f>
        <v>2.2176795580110498</v>
      </c>
      <c r="L14120">
        <f>Table1[[#This Row],[Total Revenue + Open]]/Table1[[#This Row],[Qty]]</f>
        <v>2.2176795580110498</v>
      </c>
    </row>
    <row r="14121" spans="1:12" hidden="1">
      <c r="A14121" t="s">
        <v>710</v>
      </c>
      <c r="B14121" t="s">
        <v>530</v>
      </c>
      <c r="C14121" t="s">
        <v>530</v>
      </c>
      <c r="D14121" t="s">
        <v>786</v>
      </c>
      <c r="E14121" t="s">
        <v>15</v>
      </c>
      <c r="F14121" t="s">
        <v>34</v>
      </c>
      <c r="G14121" t="s">
        <v>35</v>
      </c>
      <c r="H14121" s="1">
        <v>2020</v>
      </c>
      <c r="I14121" s="2">
        <v>1960</v>
      </c>
      <c r="J14121" s="3">
        <v>4368</v>
      </c>
      <c r="K14121">
        <f>Table1[[#This Row],[Total Revenue + Open]]/Table1[[#This Row],[Qty]]</f>
        <v>2.2285714285714286</v>
      </c>
      <c r="L14121">
        <f>Table1[[#This Row],[Total Revenue + Open]]/Table1[[#This Row],[Qty]]</f>
        <v>2.2285714285714286</v>
      </c>
    </row>
    <row r="14122" spans="1:12" hidden="1">
      <c r="A14122" t="s">
        <v>710</v>
      </c>
      <c r="B14122" t="s">
        <v>530</v>
      </c>
      <c r="C14122" t="s">
        <v>530</v>
      </c>
      <c r="D14122" t="s">
        <v>786</v>
      </c>
      <c r="E14122" t="s">
        <v>15</v>
      </c>
      <c r="F14122" t="s">
        <v>34</v>
      </c>
      <c r="G14122" t="s">
        <v>35</v>
      </c>
      <c r="H14122" s="1">
        <v>2020</v>
      </c>
      <c r="I14122" s="2">
        <v>2360</v>
      </c>
      <c r="J14122" s="3">
        <v>5264</v>
      </c>
      <c r="K14122">
        <f>Table1[[#This Row],[Total Revenue + Open]]/Table1[[#This Row],[Qty]]</f>
        <v>2.2305084745762711</v>
      </c>
      <c r="L14122">
        <f>Table1[[#This Row],[Total Revenue + Open]]/Table1[[#This Row],[Qty]]</f>
        <v>2.2305084745762711</v>
      </c>
    </row>
    <row r="14123" spans="1:12" hidden="1">
      <c r="A14123" t="s">
        <v>710</v>
      </c>
      <c r="B14123" t="s">
        <v>530</v>
      </c>
      <c r="C14123" t="s">
        <v>530</v>
      </c>
      <c r="D14123" t="s">
        <v>786</v>
      </c>
      <c r="E14123" t="s">
        <v>15</v>
      </c>
      <c r="F14123" t="s">
        <v>34</v>
      </c>
      <c r="G14123" t="s">
        <v>35</v>
      </c>
      <c r="H14123" s="1">
        <v>2020</v>
      </c>
      <c r="I14123" s="2">
        <v>1005</v>
      </c>
      <c r="J14123" s="3">
        <v>2240</v>
      </c>
      <c r="K14123">
        <f>Table1[[#This Row],[Total Revenue + Open]]/Table1[[#This Row],[Qty]]</f>
        <v>2.2288557213930349</v>
      </c>
      <c r="L14123">
        <f>Table1[[#This Row],[Total Revenue + Open]]/Table1[[#This Row],[Qty]]</f>
        <v>2.2288557213930349</v>
      </c>
    </row>
    <row r="14124" spans="1:12" hidden="1">
      <c r="A14124" t="s">
        <v>710</v>
      </c>
      <c r="B14124" t="s">
        <v>530</v>
      </c>
      <c r="C14124" t="s">
        <v>530</v>
      </c>
      <c r="D14124" t="s">
        <v>786</v>
      </c>
      <c r="E14124" t="s">
        <v>15</v>
      </c>
      <c r="F14124" t="s">
        <v>34</v>
      </c>
      <c r="G14124" t="s">
        <v>35</v>
      </c>
      <c r="H14124" s="1">
        <v>2021</v>
      </c>
      <c r="I14124" s="2">
        <v>2115</v>
      </c>
      <c r="J14124" s="3">
        <v>4704</v>
      </c>
      <c r="K14124">
        <f>Table1[[#This Row],[Total Revenue + Open]]/Table1[[#This Row],[Qty]]</f>
        <v>2.2241134751773051</v>
      </c>
      <c r="L14124">
        <f>Table1[[#This Row],[Total Revenue + Open]]/Table1[[#This Row],[Qty]]</f>
        <v>2.2241134751773051</v>
      </c>
    </row>
    <row r="14125" spans="1:12" hidden="1">
      <c r="A14125" t="s">
        <v>710</v>
      </c>
      <c r="B14125" t="s">
        <v>530</v>
      </c>
      <c r="C14125" t="s">
        <v>530</v>
      </c>
      <c r="D14125" t="s">
        <v>786</v>
      </c>
      <c r="E14125" t="s">
        <v>15</v>
      </c>
      <c r="F14125" t="s">
        <v>34</v>
      </c>
      <c r="G14125" t="s">
        <v>35</v>
      </c>
      <c r="H14125" s="1">
        <v>2021</v>
      </c>
      <c r="I14125" s="2">
        <v>4625</v>
      </c>
      <c r="J14125" s="3">
        <v>10304</v>
      </c>
      <c r="K14125">
        <f>Table1[[#This Row],[Total Revenue + Open]]/Table1[[#This Row],[Qty]]</f>
        <v>2.227891891891892</v>
      </c>
      <c r="L14125">
        <f>Table1[[#This Row],[Total Revenue + Open]]/Table1[[#This Row],[Qty]]</f>
        <v>2.227891891891892</v>
      </c>
    </row>
    <row r="14126" spans="1:12" hidden="1">
      <c r="A14126" t="s">
        <v>710</v>
      </c>
      <c r="B14126" t="s">
        <v>530</v>
      </c>
      <c r="C14126" t="s">
        <v>530</v>
      </c>
      <c r="D14126" t="s">
        <v>786</v>
      </c>
      <c r="E14126" t="s">
        <v>15</v>
      </c>
      <c r="F14126" t="s">
        <v>34</v>
      </c>
      <c r="G14126" t="s">
        <v>35</v>
      </c>
      <c r="H14126" s="1">
        <v>2021</v>
      </c>
      <c r="I14126" s="2">
        <v>2890</v>
      </c>
      <c r="J14126" s="3">
        <v>6440</v>
      </c>
      <c r="K14126">
        <f>Table1[[#This Row],[Total Revenue + Open]]/Table1[[#This Row],[Qty]]</f>
        <v>2.2283737024221453</v>
      </c>
      <c r="L14126">
        <f>Table1[[#This Row],[Total Revenue + Open]]/Table1[[#This Row],[Qty]]</f>
        <v>2.2283737024221453</v>
      </c>
    </row>
    <row r="14127" spans="1:12" hidden="1">
      <c r="A14127" t="s">
        <v>710</v>
      </c>
      <c r="B14127" t="s">
        <v>530</v>
      </c>
      <c r="C14127" t="s">
        <v>530</v>
      </c>
      <c r="D14127" t="s">
        <v>786</v>
      </c>
      <c r="E14127" t="s">
        <v>15</v>
      </c>
      <c r="F14127" t="s">
        <v>34</v>
      </c>
      <c r="G14127" t="s">
        <v>35</v>
      </c>
      <c r="H14127" s="1">
        <v>2022</v>
      </c>
      <c r="I14127" s="2">
        <v>1660</v>
      </c>
      <c r="J14127" s="3">
        <v>3663</v>
      </c>
      <c r="K14127">
        <f>Table1[[#This Row],[Total Revenue + Open]]/Table1[[#This Row],[Qty]]</f>
        <v>2.2066265060240964</v>
      </c>
      <c r="L14127">
        <f>Table1[[#This Row],[Total Revenue + Open]]/Table1[[#This Row],[Qty]]</f>
        <v>2.2066265060240964</v>
      </c>
    </row>
    <row r="14128" spans="1:12" hidden="1">
      <c r="A14128" t="s">
        <v>710</v>
      </c>
      <c r="B14128" t="s">
        <v>530</v>
      </c>
      <c r="C14128" t="s">
        <v>530</v>
      </c>
      <c r="D14128" t="s">
        <v>786</v>
      </c>
      <c r="E14128" t="s">
        <v>15</v>
      </c>
      <c r="F14128" t="s">
        <v>16</v>
      </c>
      <c r="G14128" t="s">
        <v>158</v>
      </c>
      <c r="H14128" s="1">
        <v>2022</v>
      </c>
      <c r="I14128" s="2">
        <v>1660</v>
      </c>
      <c r="J14128" s="3">
        <v>3663</v>
      </c>
      <c r="K14128">
        <f>Table1[[#This Row],[Total Revenue + Open]]/Table1[[#This Row],[Qty]]</f>
        <v>2.2066265060240964</v>
      </c>
      <c r="L14128">
        <f>Table1[[#This Row],[Total Revenue + Open]]/Table1[[#This Row],[Qty]]</f>
        <v>2.2066265060240964</v>
      </c>
    </row>
    <row r="14129" spans="1:12" hidden="1">
      <c r="A14129" t="s">
        <v>544</v>
      </c>
      <c r="B14129" t="s">
        <v>530</v>
      </c>
      <c r="C14129" t="s">
        <v>530</v>
      </c>
      <c r="D14129" t="s">
        <v>703</v>
      </c>
      <c r="E14129" t="s">
        <v>15</v>
      </c>
      <c r="F14129" t="s">
        <v>214</v>
      </c>
      <c r="G14129" t="s">
        <v>215</v>
      </c>
      <c r="H14129" s="1">
        <v>2022</v>
      </c>
      <c r="I14129" s="2">
        <v>1410</v>
      </c>
      <c r="J14129" s="3">
        <v>3640</v>
      </c>
      <c r="K14129">
        <f>Table1[[#This Row],[Total Revenue + Open]]/Table1[[#This Row],[Qty]]</f>
        <v>2.5815602836879434</v>
      </c>
      <c r="L14129">
        <f>Table1[[#This Row],[Total Revenue + Open]]/Table1[[#This Row],[Qty]]</f>
        <v>2.5815602836879434</v>
      </c>
    </row>
    <row r="14130" spans="1:12" hidden="1">
      <c r="A14130" t="s">
        <v>710</v>
      </c>
      <c r="B14130" t="s">
        <v>530</v>
      </c>
      <c r="C14130" t="s">
        <v>530</v>
      </c>
      <c r="D14130" t="s">
        <v>784</v>
      </c>
      <c r="E14130" t="s">
        <v>15</v>
      </c>
      <c r="F14130" t="s">
        <v>31</v>
      </c>
      <c r="G14130" t="s">
        <v>66</v>
      </c>
      <c r="H14130" s="1">
        <v>2022</v>
      </c>
      <c r="I14130" s="2">
        <v>1460</v>
      </c>
      <c r="J14130" s="3">
        <v>3610.5</v>
      </c>
      <c r="K14130">
        <f>Table1[[#This Row],[Total Revenue + Open]]/Table1[[#This Row],[Qty]]</f>
        <v>2.4729452054794518</v>
      </c>
      <c r="L14130">
        <f>Table1[[#This Row],[Total Revenue + Open]]/Table1[[#This Row],[Qty]]</f>
        <v>2.4729452054794518</v>
      </c>
    </row>
    <row r="14131" spans="1:12" hidden="1">
      <c r="A14131" t="s">
        <v>710</v>
      </c>
      <c r="B14131" t="s">
        <v>530</v>
      </c>
      <c r="C14131" t="s">
        <v>530</v>
      </c>
      <c r="D14131" t="s">
        <v>786</v>
      </c>
      <c r="E14131" t="s">
        <v>15</v>
      </c>
      <c r="F14131" t="s">
        <v>34</v>
      </c>
      <c r="G14131" t="s">
        <v>35</v>
      </c>
      <c r="H14131" s="1">
        <v>2022</v>
      </c>
      <c r="I14131" s="2">
        <v>1610</v>
      </c>
      <c r="J14131" s="3">
        <v>3584</v>
      </c>
      <c r="K14131">
        <f>Table1[[#This Row],[Total Revenue + Open]]/Table1[[#This Row],[Qty]]</f>
        <v>2.2260869565217392</v>
      </c>
      <c r="L14131">
        <f>Table1[[#This Row],[Total Revenue + Open]]/Table1[[#This Row],[Qty]]</f>
        <v>2.2260869565217392</v>
      </c>
    </row>
    <row r="14132" spans="1:12" hidden="1">
      <c r="A14132" t="s">
        <v>710</v>
      </c>
      <c r="B14132" t="s">
        <v>530</v>
      </c>
      <c r="C14132" t="s">
        <v>530</v>
      </c>
      <c r="D14132" t="s">
        <v>786</v>
      </c>
      <c r="E14132" t="s">
        <v>15</v>
      </c>
      <c r="F14132" t="s">
        <v>34</v>
      </c>
      <c r="G14132" t="s">
        <v>35</v>
      </c>
      <c r="H14132" s="1">
        <v>2019</v>
      </c>
      <c r="I14132" s="2">
        <v>50</v>
      </c>
      <c r="J14132" s="3">
        <v>111.5</v>
      </c>
      <c r="K14132">
        <f>Table1[[#This Row],[Total Revenue + Open]]/Table1[[#This Row],[Qty]]</f>
        <v>2.23</v>
      </c>
      <c r="L14132">
        <f>Table1[[#This Row],[Total Revenue + Open]]/Table1[[#This Row],[Qty]]</f>
        <v>2.23</v>
      </c>
    </row>
    <row r="14133" spans="1:12" hidden="1">
      <c r="A14133" t="s">
        <v>710</v>
      </c>
      <c r="B14133" t="s">
        <v>530</v>
      </c>
      <c r="C14133" t="s">
        <v>530</v>
      </c>
      <c r="D14133" t="s">
        <v>786</v>
      </c>
      <c r="E14133" t="s">
        <v>15</v>
      </c>
      <c r="F14133" t="s">
        <v>34</v>
      </c>
      <c r="G14133" t="s">
        <v>35</v>
      </c>
      <c r="H14133" s="1">
        <v>2019</v>
      </c>
      <c r="I14133" s="2">
        <v>1960</v>
      </c>
      <c r="J14133" s="3">
        <v>4348.5</v>
      </c>
      <c r="K14133">
        <f>Table1[[#This Row],[Total Revenue + Open]]/Table1[[#This Row],[Qty]]</f>
        <v>2.218622448979592</v>
      </c>
      <c r="L14133">
        <f>Table1[[#This Row],[Total Revenue + Open]]/Table1[[#This Row],[Qty]]</f>
        <v>2.218622448979592</v>
      </c>
    </row>
    <row r="14134" spans="1:12" hidden="1">
      <c r="A14134" t="s">
        <v>710</v>
      </c>
      <c r="B14134" t="s">
        <v>530</v>
      </c>
      <c r="C14134" t="s">
        <v>530</v>
      </c>
      <c r="D14134" t="s">
        <v>786</v>
      </c>
      <c r="E14134" t="s">
        <v>15</v>
      </c>
      <c r="F14134" t="s">
        <v>34</v>
      </c>
      <c r="G14134" t="s">
        <v>35</v>
      </c>
      <c r="H14134" s="1">
        <v>2019</v>
      </c>
      <c r="I14134" s="2">
        <v>2010</v>
      </c>
      <c r="J14134" s="3">
        <v>4460</v>
      </c>
      <c r="K14134">
        <f>Table1[[#This Row],[Total Revenue + Open]]/Table1[[#This Row],[Qty]]</f>
        <v>2.2189054726368158</v>
      </c>
      <c r="L14134">
        <f>Table1[[#This Row],[Total Revenue + Open]]/Table1[[#This Row],[Qty]]</f>
        <v>2.2189054726368158</v>
      </c>
    </row>
    <row r="14135" spans="1:12" hidden="1">
      <c r="A14135" t="s">
        <v>710</v>
      </c>
      <c r="B14135" t="s">
        <v>530</v>
      </c>
      <c r="C14135" t="s">
        <v>530</v>
      </c>
      <c r="D14135" t="s">
        <v>786</v>
      </c>
      <c r="E14135" t="s">
        <v>15</v>
      </c>
      <c r="F14135" t="s">
        <v>34</v>
      </c>
      <c r="G14135" t="s">
        <v>35</v>
      </c>
      <c r="H14135" s="1">
        <v>2020</v>
      </c>
      <c r="I14135" s="2">
        <v>2305</v>
      </c>
      <c r="J14135" s="3">
        <v>5129.6000000000004</v>
      </c>
      <c r="K14135">
        <f>Table1[[#This Row],[Total Revenue + Open]]/Table1[[#This Row],[Qty]]</f>
        <v>2.2254229934924079</v>
      </c>
      <c r="L14135">
        <f>Table1[[#This Row],[Total Revenue + Open]]/Table1[[#This Row],[Qty]]</f>
        <v>2.2254229934924079</v>
      </c>
    </row>
    <row r="14136" spans="1:12" hidden="1">
      <c r="A14136" t="s">
        <v>710</v>
      </c>
      <c r="B14136" t="s">
        <v>530</v>
      </c>
      <c r="C14136" t="s">
        <v>530</v>
      </c>
      <c r="D14136" t="s">
        <v>786</v>
      </c>
      <c r="E14136" t="s">
        <v>15</v>
      </c>
      <c r="F14136" t="s">
        <v>34</v>
      </c>
      <c r="G14136" t="s">
        <v>35</v>
      </c>
      <c r="H14136" s="1">
        <v>2021</v>
      </c>
      <c r="I14136" s="2">
        <v>1660</v>
      </c>
      <c r="J14136" s="3">
        <v>3696</v>
      </c>
      <c r="K14136">
        <f>Table1[[#This Row],[Total Revenue + Open]]/Table1[[#This Row],[Qty]]</f>
        <v>2.2265060240963854</v>
      </c>
      <c r="L14136">
        <f>Table1[[#This Row],[Total Revenue + Open]]/Table1[[#This Row],[Qty]]</f>
        <v>2.2265060240963854</v>
      </c>
    </row>
    <row r="14137" spans="1:12" hidden="1">
      <c r="A14137" t="s">
        <v>710</v>
      </c>
      <c r="B14137" t="s">
        <v>530</v>
      </c>
      <c r="C14137" t="s">
        <v>530</v>
      </c>
      <c r="D14137" t="s">
        <v>786</v>
      </c>
      <c r="E14137" t="s">
        <v>15</v>
      </c>
      <c r="F14137" t="s">
        <v>34</v>
      </c>
      <c r="G14137" t="s">
        <v>35</v>
      </c>
      <c r="H14137" s="1">
        <v>2021</v>
      </c>
      <c r="I14137" s="2">
        <v>1660</v>
      </c>
      <c r="J14137" s="3">
        <v>3696</v>
      </c>
      <c r="K14137">
        <f>Table1[[#This Row],[Total Revenue + Open]]/Table1[[#This Row],[Qty]]</f>
        <v>2.2265060240963854</v>
      </c>
      <c r="L14137">
        <f>Table1[[#This Row],[Total Revenue + Open]]/Table1[[#This Row],[Qty]]</f>
        <v>2.2265060240963854</v>
      </c>
    </row>
    <row r="14138" spans="1:12" hidden="1">
      <c r="A14138" t="s">
        <v>710</v>
      </c>
      <c r="B14138" t="s">
        <v>530</v>
      </c>
      <c r="C14138" t="s">
        <v>530</v>
      </c>
      <c r="D14138" t="s">
        <v>786</v>
      </c>
      <c r="E14138" t="s">
        <v>15</v>
      </c>
      <c r="F14138" t="s">
        <v>34</v>
      </c>
      <c r="G14138" t="s">
        <v>35</v>
      </c>
      <c r="H14138" s="1">
        <v>2021</v>
      </c>
      <c r="I14138" s="2">
        <v>1610</v>
      </c>
      <c r="J14138" s="3">
        <v>3584</v>
      </c>
      <c r="K14138">
        <f>Table1[[#This Row],[Total Revenue + Open]]/Table1[[#This Row],[Qty]]</f>
        <v>2.2260869565217392</v>
      </c>
      <c r="L14138">
        <f>Table1[[#This Row],[Total Revenue + Open]]/Table1[[#This Row],[Qty]]</f>
        <v>2.2260869565217392</v>
      </c>
    </row>
    <row r="14139" spans="1:12" hidden="1">
      <c r="A14139" t="s">
        <v>710</v>
      </c>
      <c r="B14139" t="s">
        <v>530</v>
      </c>
      <c r="C14139" t="s">
        <v>530</v>
      </c>
      <c r="D14139" t="s">
        <v>782</v>
      </c>
      <c r="E14139" t="s">
        <v>15</v>
      </c>
      <c r="F14139" t="s">
        <v>34</v>
      </c>
      <c r="G14139" t="s">
        <v>35</v>
      </c>
      <c r="H14139" s="1">
        <v>2022</v>
      </c>
      <c r="I14139" s="2">
        <v>1610</v>
      </c>
      <c r="J14139" s="3">
        <v>3552</v>
      </c>
      <c r="K14139">
        <f>Table1[[#This Row],[Total Revenue + Open]]/Table1[[#This Row],[Qty]]</f>
        <v>2.2062111801242237</v>
      </c>
      <c r="L14139">
        <f>Table1[[#This Row],[Total Revenue + Open]]/Table1[[#This Row],[Qty]]</f>
        <v>2.2062111801242237</v>
      </c>
    </row>
    <row r="14140" spans="1:12" hidden="1">
      <c r="A14140" t="s">
        <v>710</v>
      </c>
      <c r="B14140" t="s">
        <v>530</v>
      </c>
      <c r="C14140" t="s">
        <v>530</v>
      </c>
      <c r="D14140" t="s">
        <v>782</v>
      </c>
      <c r="E14140" t="s">
        <v>15</v>
      </c>
      <c r="F14140" t="s">
        <v>214</v>
      </c>
      <c r="G14140" t="s">
        <v>470</v>
      </c>
      <c r="H14140" s="1">
        <v>2022</v>
      </c>
      <c r="I14140" s="2">
        <v>1360</v>
      </c>
      <c r="J14140" s="3">
        <v>3510</v>
      </c>
      <c r="K14140">
        <f>Table1[[#This Row],[Total Revenue + Open]]/Table1[[#This Row],[Qty]]</f>
        <v>2.5808823529411766</v>
      </c>
      <c r="L14140">
        <f>Table1[[#This Row],[Total Revenue + Open]]/Table1[[#This Row],[Qty]]</f>
        <v>2.5808823529411766</v>
      </c>
    </row>
    <row r="14141" spans="1:12" hidden="1">
      <c r="A14141" t="s">
        <v>710</v>
      </c>
      <c r="B14141" t="s">
        <v>530</v>
      </c>
      <c r="C14141" t="s">
        <v>530</v>
      </c>
      <c r="D14141" t="s">
        <v>790</v>
      </c>
      <c r="E14141" t="s">
        <v>15</v>
      </c>
      <c r="F14141" t="s">
        <v>31</v>
      </c>
      <c r="G14141" t="s">
        <v>66</v>
      </c>
      <c r="H14141" s="1">
        <v>2022</v>
      </c>
      <c r="I14141" s="2">
        <v>1410</v>
      </c>
      <c r="J14141" s="3">
        <v>3458</v>
      </c>
      <c r="K14141">
        <f>Table1[[#This Row],[Total Revenue + Open]]/Table1[[#This Row],[Qty]]</f>
        <v>2.452482269503546</v>
      </c>
      <c r="L14141">
        <f>Table1[[#This Row],[Total Revenue + Open]]/Table1[[#This Row],[Qty]]</f>
        <v>2.452482269503546</v>
      </c>
    </row>
    <row r="14142" spans="1:12" hidden="1">
      <c r="A14142" t="s">
        <v>710</v>
      </c>
      <c r="B14142" t="s">
        <v>530</v>
      </c>
      <c r="C14142" t="s">
        <v>530</v>
      </c>
      <c r="D14142" t="s">
        <v>786</v>
      </c>
      <c r="E14142" t="s">
        <v>15</v>
      </c>
      <c r="F14142" t="s">
        <v>34</v>
      </c>
      <c r="G14142" t="s">
        <v>787</v>
      </c>
      <c r="H14142" s="1">
        <v>2017</v>
      </c>
      <c r="I14142" s="2">
        <v>1810</v>
      </c>
      <c r="J14142" s="3">
        <v>4014</v>
      </c>
      <c r="K14142">
        <f>Table1[[#This Row],[Total Revenue + Open]]/Table1[[#This Row],[Qty]]</f>
        <v>2.2176795580110498</v>
      </c>
      <c r="L14142">
        <f>Table1[[#This Row],[Total Revenue + Open]]/Table1[[#This Row],[Qty]]</f>
        <v>2.2176795580110498</v>
      </c>
    </row>
    <row r="14143" spans="1:12" hidden="1">
      <c r="A14143" t="s">
        <v>710</v>
      </c>
      <c r="B14143" t="s">
        <v>530</v>
      </c>
      <c r="C14143" t="s">
        <v>530</v>
      </c>
      <c r="D14143" t="s">
        <v>786</v>
      </c>
      <c r="E14143" t="s">
        <v>15</v>
      </c>
      <c r="F14143" t="s">
        <v>34</v>
      </c>
      <c r="G14143" t="s">
        <v>787</v>
      </c>
      <c r="H14143" s="1">
        <v>2017</v>
      </c>
      <c r="I14143" s="2">
        <v>2460</v>
      </c>
      <c r="J14143" s="3">
        <v>5463.5</v>
      </c>
      <c r="K14143">
        <f>Table1[[#This Row],[Total Revenue + Open]]/Table1[[#This Row],[Qty]]</f>
        <v>2.2209349593495933</v>
      </c>
      <c r="L14143">
        <f>Table1[[#This Row],[Total Revenue + Open]]/Table1[[#This Row],[Qty]]</f>
        <v>2.2209349593495933</v>
      </c>
    </row>
    <row r="14144" spans="1:12" hidden="1">
      <c r="A14144" t="s">
        <v>710</v>
      </c>
      <c r="B14144" t="s">
        <v>530</v>
      </c>
      <c r="C14144" t="s">
        <v>530</v>
      </c>
      <c r="D14144" t="s">
        <v>786</v>
      </c>
      <c r="E14144" t="s">
        <v>15</v>
      </c>
      <c r="F14144" t="s">
        <v>34</v>
      </c>
      <c r="G14144" t="s">
        <v>787</v>
      </c>
      <c r="H14144" s="1">
        <v>2017</v>
      </c>
      <c r="I14144" s="2">
        <v>2415</v>
      </c>
      <c r="J14144" s="3">
        <v>5352</v>
      </c>
      <c r="K14144">
        <f>Table1[[#This Row],[Total Revenue + Open]]/Table1[[#This Row],[Qty]]</f>
        <v>2.2161490683229812</v>
      </c>
      <c r="L14144">
        <f>Table1[[#This Row],[Total Revenue + Open]]/Table1[[#This Row],[Qty]]</f>
        <v>2.2161490683229812</v>
      </c>
    </row>
    <row r="14145" spans="1:12" hidden="1">
      <c r="A14145" t="s">
        <v>710</v>
      </c>
      <c r="B14145" t="s">
        <v>530</v>
      </c>
      <c r="C14145" t="s">
        <v>530</v>
      </c>
      <c r="D14145" t="s">
        <v>786</v>
      </c>
      <c r="E14145" t="s">
        <v>15</v>
      </c>
      <c r="F14145" t="s">
        <v>16</v>
      </c>
      <c r="G14145" t="s">
        <v>381</v>
      </c>
      <c r="H14145" s="1">
        <v>2020</v>
      </c>
      <c r="I14145" s="2">
        <v>650</v>
      </c>
      <c r="J14145" s="3">
        <v>1443</v>
      </c>
      <c r="K14145">
        <f>Table1[[#This Row],[Total Revenue + Open]]/Table1[[#This Row],[Qty]]</f>
        <v>2.2200000000000002</v>
      </c>
      <c r="L14145">
        <f>Table1[[#This Row],[Total Revenue + Open]]/Table1[[#This Row],[Qty]]</f>
        <v>2.2200000000000002</v>
      </c>
    </row>
    <row r="14146" spans="1:12" hidden="1">
      <c r="A14146" t="s">
        <v>710</v>
      </c>
      <c r="B14146" t="s">
        <v>530</v>
      </c>
      <c r="C14146" t="s">
        <v>530</v>
      </c>
      <c r="D14146" t="s">
        <v>786</v>
      </c>
      <c r="E14146" t="s">
        <v>15</v>
      </c>
      <c r="F14146" t="s">
        <v>16</v>
      </c>
      <c r="G14146" t="s">
        <v>381</v>
      </c>
      <c r="H14146" s="1">
        <v>2020</v>
      </c>
      <c r="I14146" s="2">
        <v>550</v>
      </c>
      <c r="J14146" s="3">
        <v>1221</v>
      </c>
      <c r="K14146">
        <f>Table1[[#This Row],[Total Revenue + Open]]/Table1[[#This Row],[Qty]]</f>
        <v>2.2200000000000002</v>
      </c>
      <c r="L14146">
        <f>Table1[[#This Row],[Total Revenue + Open]]/Table1[[#This Row],[Qty]]</f>
        <v>2.2200000000000002</v>
      </c>
    </row>
    <row r="14147" spans="1:12" hidden="1">
      <c r="A14147" t="s">
        <v>710</v>
      </c>
      <c r="B14147" t="s">
        <v>530</v>
      </c>
      <c r="C14147" t="s">
        <v>530</v>
      </c>
      <c r="D14147" t="s">
        <v>786</v>
      </c>
      <c r="E14147" t="s">
        <v>15</v>
      </c>
      <c r="F14147" t="s">
        <v>16</v>
      </c>
      <c r="G14147" t="s">
        <v>381</v>
      </c>
      <c r="H14147" s="1">
        <v>2021</v>
      </c>
      <c r="I14147" s="2">
        <v>900</v>
      </c>
      <c r="J14147" s="3">
        <v>1998</v>
      </c>
      <c r="K14147">
        <f>Table1[[#This Row],[Total Revenue + Open]]/Table1[[#This Row],[Qty]]</f>
        <v>2.2200000000000002</v>
      </c>
      <c r="L14147">
        <f>Table1[[#This Row],[Total Revenue + Open]]/Table1[[#This Row],[Qty]]</f>
        <v>2.2200000000000002</v>
      </c>
    </row>
    <row r="14148" spans="1:12" hidden="1">
      <c r="A14148" t="s">
        <v>710</v>
      </c>
      <c r="B14148" t="s">
        <v>530</v>
      </c>
      <c r="C14148" t="s">
        <v>530</v>
      </c>
      <c r="D14148" t="s">
        <v>786</v>
      </c>
      <c r="E14148" t="s">
        <v>15</v>
      </c>
      <c r="F14148" t="s">
        <v>16</v>
      </c>
      <c r="G14148" t="s">
        <v>381</v>
      </c>
      <c r="H14148" s="1">
        <v>2021</v>
      </c>
      <c r="I14148" s="2">
        <v>800</v>
      </c>
      <c r="J14148" s="3">
        <v>1776</v>
      </c>
      <c r="K14148">
        <f>Table1[[#This Row],[Total Revenue + Open]]/Table1[[#This Row],[Qty]]</f>
        <v>2.2200000000000002</v>
      </c>
      <c r="L14148">
        <f>Table1[[#This Row],[Total Revenue + Open]]/Table1[[#This Row],[Qty]]</f>
        <v>2.2200000000000002</v>
      </c>
    </row>
    <row r="14149" spans="1:12" hidden="1">
      <c r="A14149" t="s">
        <v>710</v>
      </c>
      <c r="B14149" t="s">
        <v>530</v>
      </c>
      <c r="C14149" t="s">
        <v>530</v>
      </c>
      <c r="D14149" t="s">
        <v>786</v>
      </c>
      <c r="E14149" t="s">
        <v>15</v>
      </c>
      <c r="F14149" t="s">
        <v>16</v>
      </c>
      <c r="G14149" t="s">
        <v>381</v>
      </c>
      <c r="H14149" s="1">
        <v>2021</v>
      </c>
      <c r="I14149" s="2">
        <v>550</v>
      </c>
      <c r="J14149" s="3">
        <v>1221</v>
      </c>
      <c r="K14149">
        <f>Table1[[#This Row],[Total Revenue + Open]]/Table1[[#This Row],[Qty]]</f>
        <v>2.2200000000000002</v>
      </c>
      <c r="L14149">
        <f>Table1[[#This Row],[Total Revenue + Open]]/Table1[[#This Row],[Qty]]</f>
        <v>2.2200000000000002</v>
      </c>
    </row>
    <row r="14150" spans="1:12" hidden="1">
      <c r="A14150" t="s">
        <v>544</v>
      </c>
      <c r="B14150" t="s">
        <v>530</v>
      </c>
      <c r="C14150" t="s">
        <v>530</v>
      </c>
      <c r="D14150" t="s">
        <v>700</v>
      </c>
      <c r="E14150" t="s">
        <v>15</v>
      </c>
      <c r="F14150" t="s">
        <v>357</v>
      </c>
      <c r="G14150" t="s">
        <v>359</v>
      </c>
      <c r="H14150" s="1">
        <v>2022</v>
      </c>
      <c r="I14150" s="2">
        <v>2065</v>
      </c>
      <c r="J14150" s="3">
        <v>3423.5</v>
      </c>
      <c r="K14150">
        <f>Table1[[#This Row],[Total Revenue + Open]]/Table1[[#This Row],[Qty]]</f>
        <v>1.6578692493946732</v>
      </c>
      <c r="L14150">
        <f>Table1[[#This Row],[Total Revenue + Open]]/Table1[[#This Row],[Qty]]</f>
        <v>1.6578692493946732</v>
      </c>
    </row>
    <row r="14151" spans="1:12" hidden="1">
      <c r="A14151" t="s">
        <v>544</v>
      </c>
      <c r="B14151" t="s">
        <v>530</v>
      </c>
      <c r="C14151" t="s">
        <v>530</v>
      </c>
      <c r="D14151" t="s">
        <v>707</v>
      </c>
      <c r="E14151" t="s">
        <v>15</v>
      </c>
      <c r="F14151" t="s">
        <v>357</v>
      </c>
      <c r="G14151" t="s">
        <v>359</v>
      </c>
      <c r="H14151" s="1">
        <v>2022</v>
      </c>
      <c r="I14151" s="2">
        <v>2065</v>
      </c>
      <c r="J14151" s="3">
        <v>3423.5</v>
      </c>
      <c r="K14151">
        <f>Table1[[#This Row],[Total Revenue + Open]]/Table1[[#This Row],[Qty]]</f>
        <v>1.6578692493946732</v>
      </c>
      <c r="L14151">
        <f>Table1[[#This Row],[Total Revenue + Open]]/Table1[[#This Row],[Qty]]</f>
        <v>1.6578692493946732</v>
      </c>
    </row>
    <row r="14152" spans="1:12" hidden="1">
      <c r="A14152" t="s">
        <v>710</v>
      </c>
      <c r="B14152" t="s">
        <v>530</v>
      </c>
      <c r="C14152" t="s">
        <v>530</v>
      </c>
      <c r="D14152" t="s">
        <v>790</v>
      </c>
      <c r="E14152" t="s">
        <v>15</v>
      </c>
      <c r="F14152" t="s">
        <v>34</v>
      </c>
      <c r="G14152" t="s">
        <v>35</v>
      </c>
      <c r="H14152" s="1">
        <v>2022</v>
      </c>
      <c r="I14152" s="2">
        <v>1510</v>
      </c>
      <c r="J14152" s="3">
        <v>3330</v>
      </c>
      <c r="K14152">
        <f>Table1[[#This Row],[Total Revenue + Open]]/Table1[[#This Row],[Qty]]</f>
        <v>2.2052980132450331</v>
      </c>
      <c r="L14152">
        <f>Table1[[#This Row],[Total Revenue + Open]]/Table1[[#This Row],[Qty]]</f>
        <v>2.2052980132450331</v>
      </c>
    </row>
    <row r="14153" spans="1:12" hidden="1">
      <c r="A14153" t="s">
        <v>710</v>
      </c>
      <c r="B14153" t="s">
        <v>530</v>
      </c>
      <c r="C14153" t="s">
        <v>530</v>
      </c>
      <c r="D14153" t="s">
        <v>786</v>
      </c>
      <c r="E14153" t="s">
        <v>15</v>
      </c>
      <c r="F14153" t="s">
        <v>16</v>
      </c>
      <c r="G14153" t="s">
        <v>18</v>
      </c>
      <c r="H14153" s="1">
        <v>2020</v>
      </c>
      <c r="I14153" s="2">
        <v>650</v>
      </c>
      <c r="J14153" s="3">
        <v>1443</v>
      </c>
      <c r="K14153">
        <f>Table1[[#This Row],[Total Revenue + Open]]/Table1[[#This Row],[Qty]]</f>
        <v>2.2200000000000002</v>
      </c>
      <c r="L14153">
        <f>Table1[[#This Row],[Total Revenue + Open]]/Table1[[#This Row],[Qty]]</f>
        <v>2.2200000000000002</v>
      </c>
    </row>
    <row r="14154" spans="1:12" hidden="1">
      <c r="A14154" t="s">
        <v>710</v>
      </c>
      <c r="B14154" t="s">
        <v>530</v>
      </c>
      <c r="C14154" t="s">
        <v>530</v>
      </c>
      <c r="D14154" t="s">
        <v>786</v>
      </c>
      <c r="E14154" t="s">
        <v>15</v>
      </c>
      <c r="F14154" t="s">
        <v>16</v>
      </c>
      <c r="G14154" t="s">
        <v>18</v>
      </c>
      <c r="H14154" s="1">
        <v>2020</v>
      </c>
      <c r="I14154" s="2">
        <v>550</v>
      </c>
      <c r="J14154" s="3">
        <v>1221</v>
      </c>
      <c r="K14154">
        <f>Table1[[#This Row],[Total Revenue + Open]]/Table1[[#This Row],[Qty]]</f>
        <v>2.2200000000000002</v>
      </c>
      <c r="L14154">
        <f>Table1[[#This Row],[Total Revenue + Open]]/Table1[[#This Row],[Qty]]</f>
        <v>2.2200000000000002</v>
      </c>
    </row>
    <row r="14155" spans="1:12" hidden="1">
      <c r="A14155" t="s">
        <v>710</v>
      </c>
      <c r="B14155" t="s">
        <v>530</v>
      </c>
      <c r="C14155" t="s">
        <v>530</v>
      </c>
      <c r="D14155" t="s">
        <v>786</v>
      </c>
      <c r="E14155" t="s">
        <v>15</v>
      </c>
      <c r="F14155" t="s">
        <v>16</v>
      </c>
      <c r="G14155" t="s">
        <v>18</v>
      </c>
      <c r="H14155" s="1">
        <v>2021</v>
      </c>
      <c r="I14155" s="2">
        <v>900</v>
      </c>
      <c r="J14155" s="3">
        <v>1998</v>
      </c>
      <c r="K14155">
        <f>Table1[[#This Row],[Total Revenue + Open]]/Table1[[#This Row],[Qty]]</f>
        <v>2.2200000000000002</v>
      </c>
      <c r="L14155">
        <f>Table1[[#This Row],[Total Revenue + Open]]/Table1[[#This Row],[Qty]]</f>
        <v>2.2200000000000002</v>
      </c>
    </row>
    <row r="14156" spans="1:12" hidden="1">
      <c r="A14156" t="s">
        <v>710</v>
      </c>
      <c r="B14156" t="s">
        <v>530</v>
      </c>
      <c r="C14156" t="s">
        <v>530</v>
      </c>
      <c r="D14156" t="s">
        <v>786</v>
      </c>
      <c r="E14156" t="s">
        <v>15</v>
      </c>
      <c r="F14156" t="s">
        <v>16</v>
      </c>
      <c r="G14156" t="s">
        <v>18</v>
      </c>
      <c r="H14156" s="1">
        <v>2021</v>
      </c>
      <c r="I14156" s="2">
        <v>800</v>
      </c>
      <c r="J14156" s="3">
        <v>1776</v>
      </c>
      <c r="K14156">
        <f>Table1[[#This Row],[Total Revenue + Open]]/Table1[[#This Row],[Qty]]</f>
        <v>2.2200000000000002</v>
      </c>
      <c r="L14156">
        <f>Table1[[#This Row],[Total Revenue + Open]]/Table1[[#This Row],[Qty]]</f>
        <v>2.2200000000000002</v>
      </c>
    </row>
    <row r="14157" spans="1:12" hidden="1">
      <c r="A14157" t="s">
        <v>710</v>
      </c>
      <c r="B14157" t="s">
        <v>530</v>
      </c>
      <c r="C14157" t="s">
        <v>530</v>
      </c>
      <c r="D14157" t="s">
        <v>786</v>
      </c>
      <c r="E14157" t="s">
        <v>15</v>
      </c>
      <c r="F14157" t="s">
        <v>16</v>
      </c>
      <c r="G14157" t="s">
        <v>18</v>
      </c>
      <c r="H14157" s="1">
        <v>2021</v>
      </c>
      <c r="I14157" s="2">
        <v>550</v>
      </c>
      <c r="J14157" s="3">
        <v>1221</v>
      </c>
      <c r="K14157">
        <f>Table1[[#This Row],[Total Revenue + Open]]/Table1[[#This Row],[Qty]]</f>
        <v>2.2200000000000002</v>
      </c>
      <c r="L14157">
        <f>Table1[[#This Row],[Total Revenue + Open]]/Table1[[#This Row],[Qty]]</f>
        <v>2.2200000000000002</v>
      </c>
    </row>
    <row r="14158" spans="1:12" hidden="1">
      <c r="A14158" t="s">
        <v>710</v>
      </c>
      <c r="B14158" t="s">
        <v>530</v>
      </c>
      <c r="C14158" t="s">
        <v>530</v>
      </c>
      <c r="D14158" t="s">
        <v>786</v>
      </c>
      <c r="E14158" t="s">
        <v>15</v>
      </c>
      <c r="F14158" t="s">
        <v>214</v>
      </c>
      <c r="G14158" t="s">
        <v>470</v>
      </c>
      <c r="H14158" s="1">
        <v>2022</v>
      </c>
      <c r="I14158" s="2">
        <v>1260</v>
      </c>
      <c r="J14158" s="3">
        <v>3250</v>
      </c>
      <c r="K14158">
        <f>Table1[[#This Row],[Total Revenue + Open]]/Table1[[#This Row],[Qty]]</f>
        <v>2.5793650793650795</v>
      </c>
      <c r="L14158">
        <f>Table1[[#This Row],[Total Revenue + Open]]/Table1[[#This Row],[Qty]]</f>
        <v>2.5793650793650795</v>
      </c>
    </row>
    <row r="14159" spans="1:12" hidden="1">
      <c r="A14159" t="s">
        <v>710</v>
      </c>
      <c r="B14159" t="s">
        <v>530</v>
      </c>
      <c r="C14159" t="s">
        <v>530</v>
      </c>
      <c r="D14159" t="s">
        <v>790</v>
      </c>
      <c r="E14159" t="s">
        <v>15</v>
      </c>
      <c r="F14159" t="s">
        <v>16</v>
      </c>
      <c r="G14159" t="s">
        <v>158</v>
      </c>
      <c r="H14159" s="1">
        <v>2022</v>
      </c>
      <c r="I14159" s="2">
        <v>1460</v>
      </c>
      <c r="J14159" s="3">
        <v>3248</v>
      </c>
      <c r="K14159">
        <f>Table1[[#This Row],[Total Revenue + Open]]/Table1[[#This Row],[Qty]]</f>
        <v>2.2246575342465755</v>
      </c>
      <c r="L14159">
        <f>Table1[[#This Row],[Total Revenue + Open]]/Table1[[#This Row],[Qty]]</f>
        <v>2.2246575342465755</v>
      </c>
    </row>
    <row r="14160" spans="1:12" hidden="1">
      <c r="A14160" t="s">
        <v>710</v>
      </c>
      <c r="B14160" t="s">
        <v>530</v>
      </c>
      <c r="C14160" t="s">
        <v>530</v>
      </c>
      <c r="D14160" t="s">
        <v>790</v>
      </c>
      <c r="E14160" t="s">
        <v>15</v>
      </c>
      <c r="F14160" t="s">
        <v>16</v>
      </c>
      <c r="G14160" t="s">
        <v>158</v>
      </c>
      <c r="H14160" s="1">
        <v>2022</v>
      </c>
      <c r="I14160" s="2">
        <v>1410</v>
      </c>
      <c r="J14160" s="3">
        <v>3136</v>
      </c>
      <c r="K14160">
        <f>Table1[[#This Row],[Total Revenue + Open]]/Table1[[#This Row],[Qty]]</f>
        <v>2.2241134751773051</v>
      </c>
      <c r="L14160">
        <f>Table1[[#This Row],[Total Revenue + Open]]/Table1[[#This Row],[Qty]]</f>
        <v>2.2241134751773051</v>
      </c>
    </row>
    <row r="14161" spans="1:12" hidden="1">
      <c r="A14161" t="s">
        <v>710</v>
      </c>
      <c r="B14161" t="s">
        <v>530</v>
      </c>
      <c r="C14161" t="s">
        <v>530</v>
      </c>
      <c r="D14161" t="s">
        <v>786</v>
      </c>
      <c r="E14161" t="s">
        <v>15</v>
      </c>
      <c r="F14161" t="s">
        <v>16</v>
      </c>
      <c r="G14161" t="s">
        <v>158</v>
      </c>
      <c r="H14161" s="1">
        <v>2019</v>
      </c>
      <c r="I14161" s="2">
        <v>2215</v>
      </c>
      <c r="J14161" s="3">
        <v>4862</v>
      </c>
      <c r="K14161">
        <f>Table1[[#This Row],[Total Revenue + Open]]/Table1[[#This Row],[Qty]]</f>
        <v>2.1950338600451467</v>
      </c>
      <c r="L14161">
        <f>Table1[[#This Row],[Total Revenue + Open]]/Table1[[#This Row],[Qty]]</f>
        <v>2.1950338600451467</v>
      </c>
    </row>
    <row r="14162" spans="1:12" hidden="1">
      <c r="A14162" t="s">
        <v>710</v>
      </c>
      <c r="B14162" t="s">
        <v>530</v>
      </c>
      <c r="C14162" t="s">
        <v>530</v>
      </c>
      <c r="D14162" t="s">
        <v>786</v>
      </c>
      <c r="E14162" t="s">
        <v>15</v>
      </c>
      <c r="F14162" t="s">
        <v>16</v>
      </c>
      <c r="G14162" t="s">
        <v>158</v>
      </c>
      <c r="H14162" s="1">
        <v>2020</v>
      </c>
      <c r="I14162" s="2">
        <v>1160</v>
      </c>
      <c r="J14162" s="3">
        <v>2553</v>
      </c>
      <c r="K14162">
        <f>Table1[[#This Row],[Total Revenue + Open]]/Table1[[#This Row],[Qty]]</f>
        <v>2.2008620689655172</v>
      </c>
      <c r="L14162">
        <f>Table1[[#This Row],[Total Revenue + Open]]/Table1[[#This Row],[Qty]]</f>
        <v>2.2008620689655172</v>
      </c>
    </row>
    <row r="14163" spans="1:12" hidden="1">
      <c r="A14163" t="s">
        <v>710</v>
      </c>
      <c r="B14163" t="s">
        <v>530</v>
      </c>
      <c r="C14163" t="s">
        <v>530</v>
      </c>
      <c r="D14163" t="s">
        <v>786</v>
      </c>
      <c r="E14163" t="s">
        <v>15</v>
      </c>
      <c r="F14163" t="s">
        <v>16</v>
      </c>
      <c r="G14163" t="s">
        <v>158</v>
      </c>
      <c r="H14163" s="1">
        <v>2020</v>
      </c>
      <c r="I14163" s="2">
        <v>1310</v>
      </c>
      <c r="J14163" s="3">
        <v>2886</v>
      </c>
      <c r="K14163">
        <f>Table1[[#This Row],[Total Revenue + Open]]/Table1[[#This Row],[Qty]]</f>
        <v>2.2030534351145037</v>
      </c>
      <c r="L14163">
        <f>Table1[[#This Row],[Total Revenue + Open]]/Table1[[#This Row],[Qty]]</f>
        <v>2.2030534351145037</v>
      </c>
    </row>
    <row r="14164" spans="1:12" hidden="1">
      <c r="A14164" t="s">
        <v>710</v>
      </c>
      <c r="B14164" t="s">
        <v>530</v>
      </c>
      <c r="C14164" t="s">
        <v>530</v>
      </c>
      <c r="D14164" t="s">
        <v>786</v>
      </c>
      <c r="E14164" t="s">
        <v>15</v>
      </c>
      <c r="F14164" t="s">
        <v>16</v>
      </c>
      <c r="G14164" t="s">
        <v>158</v>
      </c>
      <c r="H14164" s="1">
        <v>2020</v>
      </c>
      <c r="I14164" s="2">
        <v>1730</v>
      </c>
      <c r="J14164" s="3">
        <v>3818.4</v>
      </c>
      <c r="K14164">
        <f>Table1[[#This Row],[Total Revenue + Open]]/Table1[[#This Row],[Qty]]</f>
        <v>2.2071676300578034</v>
      </c>
      <c r="L14164">
        <f>Table1[[#This Row],[Total Revenue + Open]]/Table1[[#This Row],[Qty]]</f>
        <v>2.2071676300578034</v>
      </c>
    </row>
    <row r="14165" spans="1:12" hidden="1">
      <c r="A14165" t="s">
        <v>710</v>
      </c>
      <c r="B14165" t="s">
        <v>530</v>
      </c>
      <c r="C14165" t="s">
        <v>530</v>
      </c>
      <c r="D14165" t="s">
        <v>786</v>
      </c>
      <c r="E14165" t="s">
        <v>15</v>
      </c>
      <c r="F14165" t="s">
        <v>16</v>
      </c>
      <c r="G14165" t="s">
        <v>158</v>
      </c>
      <c r="H14165" s="1">
        <v>2020</v>
      </c>
      <c r="I14165" s="2">
        <v>1110</v>
      </c>
      <c r="J14165" s="3">
        <v>2442</v>
      </c>
      <c r="K14165">
        <f>Table1[[#This Row],[Total Revenue + Open]]/Table1[[#This Row],[Qty]]</f>
        <v>2.2000000000000002</v>
      </c>
      <c r="L14165">
        <f>Table1[[#This Row],[Total Revenue + Open]]/Table1[[#This Row],[Qty]]</f>
        <v>2.2000000000000002</v>
      </c>
    </row>
    <row r="14166" spans="1:12" hidden="1">
      <c r="A14166" t="s">
        <v>710</v>
      </c>
      <c r="B14166" t="s">
        <v>530</v>
      </c>
      <c r="C14166" t="s">
        <v>530</v>
      </c>
      <c r="D14166" t="s">
        <v>786</v>
      </c>
      <c r="E14166" t="s">
        <v>15</v>
      </c>
      <c r="F14166" t="s">
        <v>16</v>
      </c>
      <c r="G14166" t="s">
        <v>158</v>
      </c>
      <c r="H14166" s="1">
        <v>2020</v>
      </c>
      <c r="I14166" s="2">
        <v>1710</v>
      </c>
      <c r="J14166" s="3">
        <v>3774</v>
      </c>
      <c r="K14166">
        <f>Table1[[#This Row],[Total Revenue + Open]]/Table1[[#This Row],[Qty]]</f>
        <v>2.2070175438596493</v>
      </c>
      <c r="L14166">
        <f>Table1[[#This Row],[Total Revenue + Open]]/Table1[[#This Row],[Qty]]</f>
        <v>2.2070175438596493</v>
      </c>
    </row>
    <row r="14167" spans="1:12" hidden="1">
      <c r="A14167" t="s">
        <v>710</v>
      </c>
      <c r="B14167" t="s">
        <v>530</v>
      </c>
      <c r="C14167" t="s">
        <v>530</v>
      </c>
      <c r="D14167" t="s">
        <v>786</v>
      </c>
      <c r="E14167" t="s">
        <v>15</v>
      </c>
      <c r="F14167" t="s">
        <v>16</v>
      </c>
      <c r="G14167" t="s">
        <v>158</v>
      </c>
      <c r="H14167" s="1">
        <v>2021</v>
      </c>
      <c r="I14167" s="2">
        <v>1060</v>
      </c>
      <c r="J14167" s="3">
        <v>2331</v>
      </c>
      <c r="K14167">
        <f>Table1[[#This Row],[Total Revenue + Open]]/Table1[[#This Row],[Qty]]</f>
        <v>2.199056603773585</v>
      </c>
      <c r="L14167">
        <f>Table1[[#This Row],[Total Revenue + Open]]/Table1[[#This Row],[Qty]]</f>
        <v>2.199056603773585</v>
      </c>
    </row>
    <row r="14168" spans="1:12" hidden="1">
      <c r="A14168" t="s">
        <v>710</v>
      </c>
      <c r="B14168" t="s">
        <v>530</v>
      </c>
      <c r="C14168" t="s">
        <v>530</v>
      </c>
      <c r="D14168" t="s">
        <v>786</v>
      </c>
      <c r="E14168" t="s">
        <v>15</v>
      </c>
      <c r="F14168" t="s">
        <v>16</v>
      </c>
      <c r="G14168" t="s">
        <v>158</v>
      </c>
      <c r="H14168" s="1">
        <v>2021</v>
      </c>
      <c r="I14168" s="2">
        <v>5990</v>
      </c>
      <c r="J14168" s="3">
        <v>13209</v>
      </c>
      <c r="K14168">
        <f>Table1[[#This Row],[Total Revenue + Open]]/Table1[[#This Row],[Qty]]</f>
        <v>2.2051752921535894</v>
      </c>
      <c r="L14168">
        <f>Table1[[#This Row],[Total Revenue + Open]]/Table1[[#This Row],[Qty]]</f>
        <v>2.2051752921535894</v>
      </c>
    </row>
    <row r="14169" spans="1:12" hidden="1">
      <c r="A14169" t="s">
        <v>710</v>
      </c>
      <c r="B14169" t="s">
        <v>530</v>
      </c>
      <c r="C14169" t="s">
        <v>530</v>
      </c>
      <c r="D14169" t="s">
        <v>786</v>
      </c>
      <c r="E14169" t="s">
        <v>15</v>
      </c>
      <c r="F14169" t="s">
        <v>16</v>
      </c>
      <c r="G14169" t="s">
        <v>158</v>
      </c>
      <c r="H14169" s="1">
        <v>2021</v>
      </c>
      <c r="I14169" s="2">
        <v>1510</v>
      </c>
      <c r="J14169" s="3">
        <v>3330</v>
      </c>
      <c r="K14169">
        <f>Table1[[#This Row],[Total Revenue + Open]]/Table1[[#This Row],[Qty]]</f>
        <v>2.2052980132450331</v>
      </c>
      <c r="L14169">
        <f>Table1[[#This Row],[Total Revenue + Open]]/Table1[[#This Row],[Qty]]</f>
        <v>2.2052980132450331</v>
      </c>
    </row>
    <row r="14170" spans="1:12" hidden="1">
      <c r="A14170" t="s">
        <v>710</v>
      </c>
      <c r="B14170" t="s">
        <v>530</v>
      </c>
      <c r="C14170" t="s">
        <v>530</v>
      </c>
      <c r="D14170" t="s">
        <v>786</v>
      </c>
      <c r="E14170" t="s">
        <v>15</v>
      </c>
      <c r="F14170" t="s">
        <v>16</v>
      </c>
      <c r="G14170" t="s">
        <v>158</v>
      </c>
      <c r="H14170" s="1">
        <v>2021</v>
      </c>
      <c r="I14170" s="2">
        <v>2010</v>
      </c>
      <c r="J14170" s="3">
        <v>4440</v>
      </c>
      <c r="K14170">
        <f>Table1[[#This Row],[Total Revenue + Open]]/Table1[[#This Row],[Qty]]</f>
        <v>2.2089552238805972</v>
      </c>
      <c r="L14170">
        <f>Table1[[#This Row],[Total Revenue + Open]]/Table1[[#This Row],[Qty]]</f>
        <v>2.2089552238805972</v>
      </c>
    </row>
    <row r="14171" spans="1:12" hidden="1">
      <c r="A14171" t="s">
        <v>710</v>
      </c>
      <c r="B14171" t="s">
        <v>530</v>
      </c>
      <c r="C14171" t="s">
        <v>530</v>
      </c>
      <c r="D14171" t="s">
        <v>786</v>
      </c>
      <c r="E14171" t="s">
        <v>15</v>
      </c>
      <c r="F14171" t="s">
        <v>16</v>
      </c>
      <c r="G14171" t="s">
        <v>158</v>
      </c>
      <c r="H14171" s="1">
        <v>2021</v>
      </c>
      <c r="I14171" s="2">
        <v>1360</v>
      </c>
      <c r="J14171" s="3">
        <v>2997</v>
      </c>
      <c r="K14171">
        <f>Table1[[#This Row],[Total Revenue + Open]]/Table1[[#This Row],[Qty]]</f>
        <v>2.2036764705882352</v>
      </c>
      <c r="L14171">
        <f>Table1[[#This Row],[Total Revenue + Open]]/Table1[[#This Row],[Qty]]</f>
        <v>2.2036764705882352</v>
      </c>
    </row>
    <row r="14172" spans="1:12" hidden="1">
      <c r="A14172" t="s">
        <v>710</v>
      </c>
      <c r="B14172" t="s">
        <v>530</v>
      </c>
      <c r="C14172" t="s">
        <v>530</v>
      </c>
      <c r="D14172" t="s">
        <v>786</v>
      </c>
      <c r="E14172" t="s">
        <v>15</v>
      </c>
      <c r="F14172" t="s">
        <v>16</v>
      </c>
      <c r="G14172" t="s">
        <v>158</v>
      </c>
      <c r="H14172" s="1">
        <v>2021</v>
      </c>
      <c r="I14172" s="2">
        <v>2815</v>
      </c>
      <c r="J14172" s="3">
        <v>6216</v>
      </c>
      <c r="K14172">
        <f>Table1[[#This Row],[Total Revenue + Open]]/Table1[[#This Row],[Qty]]</f>
        <v>2.2081705150976911</v>
      </c>
      <c r="L14172">
        <f>Table1[[#This Row],[Total Revenue + Open]]/Table1[[#This Row],[Qty]]</f>
        <v>2.2081705150976911</v>
      </c>
    </row>
    <row r="14173" spans="1:12" hidden="1">
      <c r="A14173" t="s">
        <v>710</v>
      </c>
      <c r="B14173" t="s">
        <v>530</v>
      </c>
      <c r="C14173" t="s">
        <v>530</v>
      </c>
      <c r="D14173" t="s">
        <v>790</v>
      </c>
      <c r="E14173" t="s">
        <v>15</v>
      </c>
      <c r="F14173" t="s">
        <v>34</v>
      </c>
      <c r="G14173" t="s">
        <v>35</v>
      </c>
      <c r="H14173" s="1">
        <v>2022</v>
      </c>
      <c r="I14173" s="2">
        <v>1410</v>
      </c>
      <c r="J14173" s="3">
        <v>3108</v>
      </c>
      <c r="K14173">
        <f>Table1[[#This Row],[Total Revenue + Open]]/Table1[[#This Row],[Qty]]</f>
        <v>2.204255319148936</v>
      </c>
      <c r="L14173">
        <f>Table1[[#This Row],[Total Revenue + Open]]/Table1[[#This Row],[Qty]]</f>
        <v>2.204255319148936</v>
      </c>
    </row>
    <row r="14174" spans="1:12" hidden="1">
      <c r="A14174" t="s">
        <v>710</v>
      </c>
      <c r="B14174" t="s">
        <v>530</v>
      </c>
      <c r="C14174" t="s">
        <v>530</v>
      </c>
      <c r="D14174" t="s">
        <v>786</v>
      </c>
      <c r="E14174" t="s">
        <v>15</v>
      </c>
      <c r="F14174" t="s">
        <v>214</v>
      </c>
      <c r="G14174" t="s">
        <v>470</v>
      </c>
      <c r="H14174" s="1">
        <v>2022</v>
      </c>
      <c r="I14174" s="2">
        <v>1135</v>
      </c>
      <c r="J14174" s="3">
        <v>2947.5</v>
      </c>
      <c r="K14174">
        <f>Table1[[#This Row],[Total Revenue + Open]]/Table1[[#This Row],[Qty]]</f>
        <v>2.5969162995594712</v>
      </c>
      <c r="L14174">
        <f>Table1[[#This Row],[Total Revenue + Open]]/Table1[[#This Row],[Qty]]</f>
        <v>2.5969162995594712</v>
      </c>
    </row>
    <row r="14175" spans="1:12" hidden="1">
      <c r="A14175" t="s">
        <v>544</v>
      </c>
      <c r="B14175" t="s">
        <v>530</v>
      </c>
      <c r="C14175" t="s">
        <v>530</v>
      </c>
      <c r="D14175" t="s">
        <v>708</v>
      </c>
      <c r="E14175" t="s">
        <v>15</v>
      </c>
      <c r="F14175" t="s">
        <v>36</v>
      </c>
      <c r="G14175" t="s">
        <v>37</v>
      </c>
      <c r="H14175" s="1">
        <v>2022</v>
      </c>
      <c r="I14175" s="2">
        <v>2190</v>
      </c>
      <c r="J14175" s="3">
        <v>2936.25</v>
      </c>
      <c r="K14175">
        <f>Table1[[#This Row],[Total Revenue + Open]]/Table1[[#This Row],[Qty]]</f>
        <v>1.3407534246575343</v>
      </c>
      <c r="L14175">
        <f>Table1[[#This Row],[Total Revenue + Open]]/Table1[[#This Row],[Qty]]</f>
        <v>1.3407534246575343</v>
      </c>
    </row>
    <row r="14176" spans="1:12" hidden="1">
      <c r="A14176" t="s">
        <v>710</v>
      </c>
      <c r="B14176" t="s">
        <v>530</v>
      </c>
      <c r="C14176" t="s">
        <v>530</v>
      </c>
      <c r="D14176" t="s">
        <v>790</v>
      </c>
      <c r="E14176" t="s">
        <v>15</v>
      </c>
      <c r="F14176" t="s">
        <v>34</v>
      </c>
      <c r="G14176" t="s">
        <v>35</v>
      </c>
      <c r="H14176" s="1">
        <v>2022</v>
      </c>
      <c r="I14176" s="2">
        <v>1300</v>
      </c>
      <c r="J14176" s="3">
        <v>2886</v>
      </c>
      <c r="K14176">
        <f>Table1[[#This Row],[Total Revenue + Open]]/Table1[[#This Row],[Qty]]</f>
        <v>2.2200000000000002</v>
      </c>
      <c r="L14176">
        <f>Table1[[#This Row],[Total Revenue + Open]]/Table1[[#This Row],[Qty]]</f>
        <v>2.2200000000000002</v>
      </c>
    </row>
    <row r="14177" spans="1:12" hidden="1">
      <c r="A14177" t="s">
        <v>710</v>
      </c>
      <c r="B14177" t="s">
        <v>530</v>
      </c>
      <c r="C14177" t="s">
        <v>530</v>
      </c>
      <c r="D14177" t="s">
        <v>786</v>
      </c>
      <c r="E14177" t="s">
        <v>15</v>
      </c>
      <c r="F14177" t="s">
        <v>16</v>
      </c>
      <c r="G14177" t="s">
        <v>158</v>
      </c>
      <c r="H14177" s="1">
        <v>2018</v>
      </c>
      <c r="I14177" s="2">
        <v>1335</v>
      </c>
      <c r="J14177" s="3">
        <v>2928.25</v>
      </c>
      <c r="K14177">
        <f>Table1[[#This Row],[Total Revenue + Open]]/Table1[[#This Row],[Qty]]</f>
        <v>2.1934456928838952</v>
      </c>
      <c r="L14177">
        <f>Table1[[#This Row],[Total Revenue + Open]]/Table1[[#This Row],[Qty]]</f>
        <v>2.1934456928838952</v>
      </c>
    </row>
    <row r="14178" spans="1:12" hidden="1">
      <c r="A14178" t="s">
        <v>710</v>
      </c>
      <c r="B14178" t="s">
        <v>530</v>
      </c>
      <c r="C14178" t="s">
        <v>530</v>
      </c>
      <c r="D14178" t="s">
        <v>786</v>
      </c>
      <c r="E14178" t="s">
        <v>15</v>
      </c>
      <c r="F14178" t="s">
        <v>16</v>
      </c>
      <c r="G14178" t="s">
        <v>158</v>
      </c>
      <c r="H14178" s="1">
        <v>2018</v>
      </c>
      <c r="I14178" s="2">
        <v>1210</v>
      </c>
      <c r="J14178" s="3">
        <v>2652</v>
      </c>
      <c r="K14178">
        <f>Table1[[#This Row],[Total Revenue + Open]]/Table1[[#This Row],[Qty]]</f>
        <v>2.1917355371900826</v>
      </c>
      <c r="L14178">
        <f>Table1[[#This Row],[Total Revenue + Open]]/Table1[[#This Row],[Qty]]</f>
        <v>2.1917355371900826</v>
      </c>
    </row>
    <row r="14179" spans="1:12" hidden="1">
      <c r="A14179" t="s">
        <v>710</v>
      </c>
      <c r="B14179" t="s">
        <v>530</v>
      </c>
      <c r="C14179" t="s">
        <v>530</v>
      </c>
      <c r="D14179" t="s">
        <v>786</v>
      </c>
      <c r="E14179" t="s">
        <v>15</v>
      </c>
      <c r="F14179" t="s">
        <v>16</v>
      </c>
      <c r="G14179" t="s">
        <v>158</v>
      </c>
      <c r="H14179" s="1">
        <v>2018</v>
      </c>
      <c r="I14179" s="2">
        <v>1210</v>
      </c>
      <c r="J14179" s="3">
        <v>2652</v>
      </c>
      <c r="K14179">
        <f>Table1[[#This Row],[Total Revenue + Open]]/Table1[[#This Row],[Qty]]</f>
        <v>2.1917355371900826</v>
      </c>
      <c r="L14179">
        <f>Table1[[#This Row],[Total Revenue + Open]]/Table1[[#This Row],[Qty]]</f>
        <v>2.1917355371900826</v>
      </c>
    </row>
    <row r="14180" spans="1:12" hidden="1">
      <c r="A14180" t="s">
        <v>710</v>
      </c>
      <c r="B14180" t="s">
        <v>530</v>
      </c>
      <c r="C14180" t="s">
        <v>530</v>
      </c>
      <c r="D14180" t="s">
        <v>786</v>
      </c>
      <c r="E14180" t="s">
        <v>15</v>
      </c>
      <c r="F14180" t="s">
        <v>16</v>
      </c>
      <c r="G14180" t="s">
        <v>158</v>
      </c>
      <c r="H14180" s="1">
        <v>2019</v>
      </c>
      <c r="I14180" s="2">
        <v>900</v>
      </c>
      <c r="J14180" s="3">
        <v>1989</v>
      </c>
      <c r="K14180">
        <f>Table1[[#This Row],[Total Revenue + Open]]/Table1[[#This Row],[Qty]]</f>
        <v>2.21</v>
      </c>
      <c r="L14180">
        <f>Table1[[#This Row],[Total Revenue + Open]]/Table1[[#This Row],[Qty]]</f>
        <v>2.21</v>
      </c>
    </row>
    <row r="14181" spans="1:12" hidden="1">
      <c r="A14181" t="s">
        <v>710</v>
      </c>
      <c r="B14181" t="s">
        <v>530</v>
      </c>
      <c r="C14181" t="s">
        <v>530</v>
      </c>
      <c r="D14181" t="s">
        <v>786</v>
      </c>
      <c r="E14181" t="s">
        <v>15</v>
      </c>
      <c r="F14181" t="s">
        <v>16</v>
      </c>
      <c r="G14181" t="s">
        <v>158</v>
      </c>
      <c r="H14181" s="1">
        <v>2019</v>
      </c>
      <c r="I14181" s="2">
        <v>1210</v>
      </c>
      <c r="J14181" s="3">
        <v>2652</v>
      </c>
      <c r="K14181">
        <f>Table1[[#This Row],[Total Revenue + Open]]/Table1[[#This Row],[Qty]]</f>
        <v>2.1917355371900826</v>
      </c>
      <c r="L14181">
        <f>Table1[[#This Row],[Total Revenue + Open]]/Table1[[#This Row],[Qty]]</f>
        <v>2.1917355371900826</v>
      </c>
    </row>
    <row r="14182" spans="1:12" hidden="1">
      <c r="A14182" t="s">
        <v>710</v>
      </c>
      <c r="B14182" t="s">
        <v>530</v>
      </c>
      <c r="C14182" t="s">
        <v>530</v>
      </c>
      <c r="D14182" t="s">
        <v>786</v>
      </c>
      <c r="E14182" t="s">
        <v>15</v>
      </c>
      <c r="F14182" t="s">
        <v>16</v>
      </c>
      <c r="G14182" t="s">
        <v>158</v>
      </c>
      <c r="H14182" s="1">
        <v>2020</v>
      </c>
      <c r="I14182" s="2">
        <v>1210</v>
      </c>
      <c r="J14182" s="3">
        <v>2664</v>
      </c>
      <c r="K14182">
        <f>Table1[[#This Row],[Total Revenue + Open]]/Table1[[#This Row],[Qty]]</f>
        <v>2.2016528925619836</v>
      </c>
      <c r="L14182">
        <f>Table1[[#This Row],[Total Revenue + Open]]/Table1[[#This Row],[Qty]]</f>
        <v>2.2016528925619836</v>
      </c>
    </row>
    <row r="14183" spans="1:12" hidden="1">
      <c r="A14183" t="s">
        <v>710</v>
      </c>
      <c r="B14183" t="s">
        <v>530</v>
      </c>
      <c r="C14183" t="s">
        <v>530</v>
      </c>
      <c r="D14183" t="s">
        <v>786</v>
      </c>
      <c r="E14183" t="s">
        <v>15</v>
      </c>
      <c r="F14183" t="s">
        <v>16</v>
      </c>
      <c r="G14183" t="s">
        <v>158</v>
      </c>
      <c r="H14183" s="1">
        <v>2020</v>
      </c>
      <c r="I14183" s="2">
        <v>1210</v>
      </c>
      <c r="J14183" s="3">
        <v>2664</v>
      </c>
      <c r="K14183">
        <f>Table1[[#This Row],[Total Revenue + Open]]/Table1[[#This Row],[Qty]]</f>
        <v>2.2016528925619836</v>
      </c>
      <c r="L14183">
        <f>Table1[[#This Row],[Total Revenue + Open]]/Table1[[#This Row],[Qty]]</f>
        <v>2.2016528925619836</v>
      </c>
    </row>
    <row r="14184" spans="1:12" hidden="1">
      <c r="A14184" t="s">
        <v>710</v>
      </c>
      <c r="B14184" t="s">
        <v>530</v>
      </c>
      <c r="C14184" t="s">
        <v>530</v>
      </c>
      <c r="D14184" t="s">
        <v>786</v>
      </c>
      <c r="E14184" t="s">
        <v>15</v>
      </c>
      <c r="F14184" t="s">
        <v>16</v>
      </c>
      <c r="G14184" t="s">
        <v>158</v>
      </c>
      <c r="H14184" s="1">
        <v>2020</v>
      </c>
      <c r="I14184" s="2">
        <v>1510</v>
      </c>
      <c r="J14184" s="3">
        <v>3330</v>
      </c>
      <c r="K14184">
        <f>Table1[[#This Row],[Total Revenue + Open]]/Table1[[#This Row],[Qty]]</f>
        <v>2.2052980132450331</v>
      </c>
      <c r="L14184">
        <f>Table1[[#This Row],[Total Revenue + Open]]/Table1[[#This Row],[Qty]]</f>
        <v>2.2052980132450331</v>
      </c>
    </row>
    <row r="14185" spans="1:12" hidden="1">
      <c r="A14185" t="s">
        <v>710</v>
      </c>
      <c r="B14185" t="s">
        <v>530</v>
      </c>
      <c r="C14185" t="s">
        <v>530</v>
      </c>
      <c r="D14185" t="s">
        <v>786</v>
      </c>
      <c r="E14185" t="s">
        <v>15</v>
      </c>
      <c r="F14185" t="s">
        <v>16</v>
      </c>
      <c r="G14185" t="s">
        <v>161</v>
      </c>
      <c r="H14185" s="1">
        <v>2017</v>
      </c>
      <c r="I14185" s="2">
        <v>5025</v>
      </c>
      <c r="J14185" s="3">
        <v>11050</v>
      </c>
      <c r="K14185">
        <f>Table1[[#This Row],[Total Revenue + Open]]/Table1[[#This Row],[Qty]]</f>
        <v>2.1990049751243781</v>
      </c>
      <c r="L14185">
        <f>Table1[[#This Row],[Total Revenue + Open]]/Table1[[#This Row],[Qty]]</f>
        <v>2.1990049751243781</v>
      </c>
    </row>
    <row r="14186" spans="1:12" hidden="1">
      <c r="A14186" t="s">
        <v>710</v>
      </c>
      <c r="B14186" t="s">
        <v>530</v>
      </c>
      <c r="C14186" t="s">
        <v>530</v>
      </c>
      <c r="D14186" t="s">
        <v>786</v>
      </c>
      <c r="E14186" t="s">
        <v>15</v>
      </c>
      <c r="F14186" t="s">
        <v>16</v>
      </c>
      <c r="G14186" t="s">
        <v>161</v>
      </c>
      <c r="H14186" s="1">
        <v>2017</v>
      </c>
      <c r="I14186" s="2">
        <v>1205</v>
      </c>
      <c r="J14186" s="3">
        <v>2652</v>
      </c>
      <c r="K14186">
        <f>Table1[[#This Row],[Total Revenue + Open]]/Table1[[#This Row],[Qty]]</f>
        <v>2.2008298755186724</v>
      </c>
      <c r="L14186">
        <f>Table1[[#This Row],[Total Revenue + Open]]/Table1[[#This Row],[Qty]]</f>
        <v>2.2008298755186724</v>
      </c>
    </row>
    <row r="14187" spans="1:12" hidden="1">
      <c r="A14187" t="s">
        <v>710</v>
      </c>
      <c r="B14187" t="s">
        <v>530</v>
      </c>
      <c r="C14187" t="s">
        <v>530</v>
      </c>
      <c r="D14187" t="s">
        <v>786</v>
      </c>
      <c r="E14187" t="s">
        <v>15</v>
      </c>
      <c r="F14187" t="s">
        <v>36</v>
      </c>
      <c r="G14187" t="s">
        <v>180</v>
      </c>
      <c r="H14187" s="1">
        <v>2017</v>
      </c>
      <c r="I14187" s="2">
        <v>5025</v>
      </c>
      <c r="J14187" s="3">
        <v>6000</v>
      </c>
      <c r="K14187">
        <f>Table1[[#This Row],[Total Revenue + Open]]/Table1[[#This Row],[Qty]]</f>
        <v>1.1940298507462686</v>
      </c>
      <c r="L14187">
        <f>Table1[[#This Row],[Total Revenue + Open]]/Table1[[#This Row],[Qty]]</f>
        <v>1.1940298507462686</v>
      </c>
    </row>
    <row r="14188" spans="1:12" hidden="1">
      <c r="A14188" t="s">
        <v>710</v>
      </c>
      <c r="B14188" t="s">
        <v>530</v>
      </c>
      <c r="C14188" t="s">
        <v>530</v>
      </c>
      <c r="D14188" t="s">
        <v>786</v>
      </c>
      <c r="E14188" t="s">
        <v>15</v>
      </c>
      <c r="F14188" t="s">
        <v>36</v>
      </c>
      <c r="G14188" t="s">
        <v>180</v>
      </c>
      <c r="H14188" s="1">
        <v>2017</v>
      </c>
      <c r="I14188" s="2">
        <v>-5025</v>
      </c>
      <c r="J14188" s="3">
        <v>-6000</v>
      </c>
      <c r="K14188">
        <f>Table1[[#This Row],[Total Revenue + Open]]/Table1[[#This Row],[Qty]]</f>
        <v>1.1940298507462686</v>
      </c>
      <c r="L14188">
        <f>Table1[[#This Row],[Total Revenue + Open]]/Table1[[#This Row],[Qty]]</f>
        <v>1.1940298507462686</v>
      </c>
    </row>
    <row r="14189" spans="1:12" hidden="1">
      <c r="A14189" t="s">
        <v>710</v>
      </c>
      <c r="B14189" t="s">
        <v>530</v>
      </c>
      <c r="C14189" t="s">
        <v>530</v>
      </c>
      <c r="D14189" t="s">
        <v>786</v>
      </c>
      <c r="E14189" t="s">
        <v>15</v>
      </c>
      <c r="F14189" t="s">
        <v>498</v>
      </c>
      <c r="G14189" t="s">
        <v>517</v>
      </c>
      <c r="H14189" s="1">
        <v>2017</v>
      </c>
      <c r="I14189" s="2">
        <v>3620</v>
      </c>
      <c r="J14189" s="3">
        <v>14292</v>
      </c>
      <c r="K14189">
        <f>Table1[[#This Row],[Total Revenue + Open]]/Table1[[#This Row],[Qty]]</f>
        <v>3.9480662983425416</v>
      </c>
      <c r="L14189">
        <f>Table1[[#This Row],[Total Revenue + Open]]/Table1[[#This Row],[Qty]]</f>
        <v>3.9480662983425416</v>
      </c>
    </row>
    <row r="14190" spans="1:12" hidden="1">
      <c r="A14190" t="s">
        <v>710</v>
      </c>
      <c r="B14190" t="s">
        <v>530</v>
      </c>
      <c r="C14190" t="s">
        <v>530</v>
      </c>
      <c r="D14190" t="s">
        <v>786</v>
      </c>
      <c r="E14190" t="s">
        <v>15</v>
      </c>
      <c r="F14190" t="s">
        <v>498</v>
      </c>
      <c r="G14190" t="s">
        <v>517</v>
      </c>
      <c r="H14190" s="1">
        <v>2017</v>
      </c>
      <c r="I14190" s="2">
        <v>4220</v>
      </c>
      <c r="J14190" s="3">
        <v>16674</v>
      </c>
      <c r="K14190">
        <f>Table1[[#This Row],[Total Revenue + Open]]/Table1[[#This Row],[Qty]]</f>
        <v>3.951184834123223</v>
      </c>
      <c r="L14190">
        <f>Table1[[#This Row],[Total Revenue + Open]]/Table1[[#This Row],[Qty]]</f>
        <v>3.951184834123223</v>
      </c>
    </row>
    <row r="14191" spans="1:12" hidden="1">
      <c r="A14191" t="s">
        <v>710</v>
      </c>
      <c r="B14191" t="s">
        <v>530</v>
      </c>
      <c r="C14191" t="s">
        <v>530</v>
      </c>
      <c r="D14191" t="s">
        <v>786</v>
      </c>
      <c r="E14191" t="s">
        <v>15</v>
      </c>
      <c r="F14191" t="s">
        <v>467</v>
      </c>
      <c r="G14191" t="s">
        <v>468</v>
      </c>
      <c r="H14191" s="1">
        <v>2018</v>
      </c>
      <c r="I14191" s="2">
        <v>1005</v>
      </c>
      <c r="J14191" s="3">
        <v>2730</v>
      </c>
      <c r="K14191">
        <f>Table1[[#This Row],[Total Revenue + Open]]/Table1[[#This Row],[Qty]]</f>
        <v>2.716417910447761</v>
      </c>
      <c r="L14191">
        <f>Table1[[#This Row],[Total Revenue + Open]]/Table1[[#This Row],[Qty]]</f>
        <v>2.716417910447761</v>
      </c>
    </row>
    <row r="14192" spans="1:12" hidden="1">
      <c r="A14192" t="s">
        <v>710</v>
      </c>
      <c r="B14192" t="s">
        <v>530</v>
      </c>
      <c r="C14192" t="s">
        <v>530</v>
      </c>
      <c r="D14192" t="s">
        <v>786</v>
      </c>
      <c r="E14192" t="s">
        <v>15</v>
      </c>
      <c r="F14192" t="s">
        <v>467</v>
      </c>
      <c r="G14192" t="s">
        <v>468</v>
      </c>
      <c r="H14192" s="1">
        <v>2018</v>
      </c>
      <c r="I14192" s="2">
        <v>1030</v>
      </c>
      <c r="J14192" s="3">
        <v>2784.6</v>
      </c>
      <c r="K14192">
        <f>Table1[[#This Row],[Total Revenue + Open]]/Table1[[#This Row],[Qty]]</f>
        <v>2.7034951456310679</v>
      </c>
      <c r="L14192">
        <f>Table1[[#This Row],[Total Revenue + Open]]/Table1[[#This Row],[Qty]]</f>
        <v>2.7034951456310679</v>
      </c>
    </row>
    <row r="14193" spans="1:12" hidden="1">
      <c r="A14193" t="s">
        <v>710</v>
      </c>
      <c r="B14193" t="s">
        <v>530</v>
      </c>
      <c r="C14193" t="s">
        <v>530</v>
      </c>
      <c r="D14193" t="s">
        <v>786</v>
      </c>
      <c r="E14193" t="s">
        <v>15</v>
      </c>
      <c r="F14193" t="s">
        <v>467</v>
      </c>
      <c r="G14193" t="s">
        <v>468</v>
      </c>
      <c r="H14193" s="1">
        <v>2018</v>
      </c>
      <c r="I14193" s="2">
        <v>3440</v>
      </c>
      <c r="J14193" s="3">
        <v>9336.6</v>
      </c>
      <c r="K14193">
        <f>Table1[[#This Row],[Total Revenue + Open]]/Table1[[#This Row],[Qty]]</f>
        <v>2.7141279069767443</v>
      </c>
      <c r="L14193">
        <f>Table1[[#This Row],[Total Revenue + Open]]/Table1[[#This Row],[Qty]]</f>
        <v>2.7141279069767443</v>
      </c>
    </row>
    <row r="14194" spans="1:12" hidden="1">
      <c r="A14194" t="s">
        <v>710</v>
      </c>
      <c r="B14194" t="s">
        <v>530</v>
      </c>
      <c r="C14194" t="s">
        <v>530</v>
      </c>
      <c r="D14194" t="s">
        <v>786</v>
      </c>
      <c r="E14194" t="s">
        <v>15</v>
      </c>
      <c r="F14194" t="s">
        <v>467</v>
      </c>
      <c r="G14194" t="s">
        <v>468</v>
      </c>
      <c r="H14194" s="1">
        <v>2018</v>
      </c>
      <c r="I14194" s="2">
        <v>2010</v>
      </c>
      <c r="J14194" s="3">
        <v>5460</v>
      </c>
      <c r="K14194">
        <f>Table1[[#This Row],[Total Revenue + Open]]/Table1[[#This Row],[Qty]]</f>
        <v>2.716417910447761</v>
      </c>
      <c r="L14194">
        <f>Table1[[#This Row],[Total Revenue + Open]]/Table1[[#This Row],[Qty]]</f>
        <v>2.716417910447761</v>
      </c>
    </row>
    <row r="14195" spans="1:12" hidden="1">
      <c r="A14195" t="s">
        <v>710</v>
      </c>
      <c r="B14195" t="s">
        <v>530</v>
      </c>
      <c r="C14195" t="s">
        <v>530</v>
      </c>
      <c r="D14195" t="s">
        <v>786</v>
      </c>
      <c r="E14195" t="s">
        <v>15</v>
      </c>
      <c r="F14195" t="s">
        <v>467</v>
      </c>
      <c r="G14195" t="s">
        <v>468</v>
      </c>
      <c r="H14195" s="1">
        <v>2018</v>
      </c>
      <c r="I14195" s="2">
        <v>2995</v>
      </c>
      <c r="J14195" s="3">
        <v>8135.4</v>
      </c>
      <c r="K14195">
        <f>Table1[[#This Row],[Total Revenue + Open]]/Table1[[#This Row],[Qty]]</f>
        <v>2.7163272120200332</v>
      </c>
      <c r="L14195">
        <f>Table1[[#This Row],[Total Revenue + Open]]/Table1[[#This Row],[Qty]]</f>
        <v>2.7163272120200332</v>
      </c>
    </row>
    <row r="14196" spans="1:12" hidden="1">
      <c r="A14196" t="s">
        <v>710</v>
      </c>
      <c r="B14196" t="s">
        <v>530</v>
      </c>
      <c r="C14196" t="s">
        <v>530</v>
      </c>
      <c r="D14196" t="s">
        <v>786</v>
      </c>
      <c r="E14196" t="s">
        <v>15</v>
      </c>
      <c r="F14196" t="s">
        <v>467</v>
      </c>
      <c r="G14196" t="s">
        <v>468</v>
      </c>
      <c r="H14196" s="1">
        <v>2018</v>
      </c>
      <c r="I14196" s="2">
        <v>3200</v>
      </c>
      <c r="J14196" s="3">
        <v>8681.4</v>
      </c>
      <c r="K14196">
        <f>Table1[[#This Row],[Total Revenue + Open]]/Table1[[#This Row],[Qty]]</f>
        <v>2.7129374999999998</v>
      </c>
      <c r="L14196">
        <f>Table1[[#This Row],[Total Revenue + Open]]/Table1[[#This Row],[Qty]]</f>
        <v>2.7129374999999998</v>
      </c>
    </row>
    <row r="14197" spans="1:12" hidden="1">
      <c r="A14197" t="s">
        <v>710</v>
      </c>
      <c r="B14197" t="s">
        <v>530</v>
      </c>
      <c r="C14197" t="s">
        <v>530</v>
      </c>
      <c r="D14197" t="s">
        <v>786</v>
      </c>
      <c r="E14197" t="s">
        <v>15</v>
      </c>
      <c r="F14197" t="s">
        <v>467</v>
      </c>
      <c r="G14197" t="s">
        <v>468</v>
      </c>
      <c r="H14197" s="1">
        <v>2018</v>
      </c>
      <c r="I14197" s="2">
        <v>1005</v>
      </c>
      <c r="J14197" s="3">
        <v>2730</v>
      </c>
      <c r="K14197">
        <f>Table1[[#This Row],[Total Revenue + Open]]/Table1[[#This Row],[Qty]]</f>
        <v>2.716417910447761</v>
      </c>
      <c r="L14197">
        <f>Table1[[#This Row],[Total Revenue + Open]]/Table1[[#This Row],[Qty]]</f>
        <v>2.716417910447761</v>
      </c>
    </row>
    <row r="14198" spans="1:12" hidden="1">
      <c r="A14198" t="s">
        <v>710</v>
      </c>
      <c r="B14198" t="s">
        <v>530</v>
      </c>
      <c r="C14198" t="s">
        <v>530</v>
      </c>
      <c r="D14198" t="s">
        <v>786</v>
      </c>
      <c r="E14198" t="s">
        <v>15</v>
      </c>
      <c r="F14198" t="s">
        <v>467</v>
      </c>
      <c r="G14198" t="s">
        <v>468</v>
      </c>
      <c r="H14198" s="1">
        <v>2018</v>
      </c>
      <c r="I14198" s="2">
        <v>3070</v>
      </c>
      <c r="J14198" s="3">
        <v>8326.5</v>
      </c>
      <c r="K14198">
        <f>Table1[[#This Row],[Total Revenue + Open]]/Table1[[#This Row],[Qty]]</f>
        <v>2.7122149837133551</v>
      </c>
      <c r="L14198">
        <f>Table1[[#This Row],[Total Revenue + Open]]/Table1[[#This Row],[Qty]]</f>
        <v>2.7122149837133551</v>
      </c>
    </row>
    <row r="14199" spans="1:12" hidden="1">
      <c r="A14199" t="s">
        <v>710</v>
      </c>
      <c r="B14199" t="s">
        <v>530</v>
      </c>
      <c r="C14199" t="s">
        <v>530</v>
      </c>
      <c r="D14199" t="s">
        <v>786</v>
      </c>
      <c r="E14199" t="s">
        <v>15</v>
      </c>
      <c r="F14199" t="s">
        <v>467</v>
      </c>
      <c r="G14199" t="s">
        <v>468</v>
      </c>
      <c r="H14199" s="1">
        <v>2018</v>
      </c>
      <c r="I14199" s="2">
        <v>3765</v>
      </c>
      <c r="J14199" s="3">
        <v>10237.5</v>
      </c>
      <c r="K14199">
        <f>Table1[[#This Row],[Total Revenue + Open]]/Table1[[#This Row],[Qty]]</f>
        <v>2.7191235059760954</v>
      </c>
      <c r="L14199">
        <f>Table1[[#This Row],[Total Revenue + Open]]/Table1[[#This Row],[Qty]]</f>
        <v>2.7191235059760954</v>
      </c>
    </row>
    <row r="14200" spans="1:12" hidden="1">
      <c r="A14200" t="s">
        <v>710</v>
      </c>
      <c r="B14200" t="s">
        <v>530</v>
      </c>
      <c r="C14200" t="s">
        <v>530</v>
      </c>
      <c r="D14200" t="s">
        <v>786</v>
      </c>
      <c r="E14200" t="s">
        <v>15</v>
      </c>
      <c r="F14200" t="s">
        <v>467</v>
      </c>
      <c r="G14200" t="s">
        <v>468</v>
      </c>
      <c r="H14200" s="1">
        <v>2018</v>
      </c>
      <c r="I14200" s="2">
        <v>2010</v>
      </c>
      <c r="J14200" s="3">
        <v>5460</v>
      </c>
      <c r="K14200">
        <f>Table1[[#This Row],[Total Revenue + Open]]/Table1[[#This Row],[Qty]]</f>
        <v>2.716417910447761</v>
      </c>
      <c r="L14200">
        <f>Table1[[#This Row],[Total Revenue + Open]]/Table1[[#This Row],[Qty]]</f>
        <v>2.716417910447761</v>
      </c>
    </row>
    <row r="14201" spans="1:12" hidden="1">
      <c r="A14201" t="s">
        <v>710</v>
      </c>
      <c r="B14201" t="s">
        <v>530</v>
      </c>
      <c r="C14201" t="s">
        <v>530</v>
      </c>
      <c r="D14201" t="s">
        <v>786</v>
      </c>
      <c r="E14201" t="s">
        <v>15</v>
      </c>
      <c r="F14201" t="s">
        <v>467</v>
      </c>
      <c r="G14201" t="s">
        <v>468</v>
      </c>
      <c r="H14201" s="1">
        <v>2019</v>
      </c>
      <c r="I14201" s="2">
        <v>1460</v>
      </c>
      <c r="J14201" s="3">
        <v>3958.5</v>
      </c>
      <c r="K14201">
        <f>Table1[[#This Row],[Total Revenue + Open]]/Table1[[#This Row],[Qty]]</f>
        <v>2.7113013698630137</v>
      </c>
      <c r="L14201">
        <f>Table1[[#This Row],[Total Revenue + Open]]/Table1[[#This Row],[Qty]]</f>
        <v>2.7113013698630137</v>
      </c>
    </row>
    <row r="14202" spans="1:12" hidden="1">
      <c r="A14202" t="s">
        <v>710</v>
      </c>
      <c r="B14202" t="s">
        <v>530</v>
      </c>
      <c r="C14202" t="s">
        <v>530</v>
      </c>
      <c r="D14202" t="s">
        <v>786</v>
      </c>
      <c r="E14202" t="s">
        <v>15</v>
      </c>
      <c r="F14202" t="s">
        <v>467</v>
      </c>
      <c r="G14202" t="s">
        <v>468</v>
      </c>
      <c r="H14202" s="1">
        <v>2019</v>
      </c>
      <c r="I14202" s="2">
        <v>2010</v>
      </c>
      <c r="J14202" s="3">
        <v>5460</v>
      </c>
      <c r="K14202">
        <f>Table1[[#This Row],[Total Revenue + Open]]/Table1[[#This Row],[Qty]]</f>
        <v>2.716417910447761</v>
      </c>
      <c r="L14202">
        <f>Table1[[#This Row],[Total Revenue + Open]]/Table1[[#This Row],[Qty]]</f>
        <v>2.716417910447761</v>
      </c>
    </row>
    <row r="14203" spans="1:12" hidden="1">
      <c r="A14203" t="s">
        <v>710</v>
      </c>
      <c r="B14203" t="s">
        <v>530</v>
      </c>
      <c r="C14203" t="s">
        <v>530</v>
      </c>
      <c r="D14203" t="s">
        <v>786</v>
      </c>
      <c r="E14203" t="s">
        <v>15</v>
      </c>
      <c r="F14203" t="s">
        <v>467</v>
      </c>
      <c r="G14203" t="s">
        <v>468</v>
      </c>
      <c r="H14203" s="1">
        <v>2018</v>
      </c>
      <c r="I14203" s="2">
        <v>1510</v>
      </c>
      <c r="J14203" s="3">
        <v>4125</v>
      </c>
      <c r="K14203">
        <f>Table1[[#This Row],[Total Revenue + Open]]/Table1[[#This Row],[Qty]]</f>
        <v>2.7317880794701987</v>
      </c>
      <c r="L14203">
        <f>Table1[[#This Row],[Total Revenue + Open]]/Table1[[#This Row],[Qty]]</f>
        <v>2.7317880794701987</v>
      </c>
    </row>
    <row r="14204" spans="1:12" hidden="1">
      <c r="A14204" t="s">
        <v>710</v>
      </c>
      <c r="B14204" t="s">
        <v>530</v>
      </c>
      <c r="C14204" t="s">
        <v>530</v>
      </c>
      <c r="D14204" t="s">
        <v>786</v>
      </c>
      <c r="E14204" t="s">
        <v>15</v>
      </c>
      <c r="F14204" t="s">
        <v>467</v>
      </c>
      <c r="G14204" t="s">
        <v>468</v>
      </c>
      <c r="H14204" s="1">
        <v>2018</v>
      </c>
      <c r="I14204" s="2">
        <v>1510</v>
      </c>
      <c r="J14204" s="3">
        <v>4125</v>
      </c>
      <c r="K14204">
        <f>Table1[[#This Row],[Total Revenue + Open]]/Table1[[#This Row],[Qty]]</f>
        <v>2.7317880794701987</v>
      </c>
      <c r="L14204">
        <f>Table1[[#This Row],[Total Revenue + Open]]/Table1[[#This Row],[Qty]]</f>
        <v>2.7317880794701987</v>
      </c>
    </row>
    <row r="14205" spans="1:12" hidden="1">
      <c r="A14205" t="s">
        <v>710</v>
      </c>
      <c r="B14205" t="s">
        <v>530</v>
      </c>
      <c r="C14205" t="s">
        <v>530</v>
      </c>
      <c r="D14205" t="s">
        <v>786</v>
      </c>
      <c r="E14205" t="s">
        <v>15</v>
      </c>
      <c r="F14205" t="s">
        <v>467</v>
      </c>
      <c r="G14205" t="s">
        <v>468</v>
      </c>
      <c r="H14205" s="1">
        <v>2018</v>
      </c>
      <c r="I14205" s="2">
        <v>1060</v>
      </c>
      <c r="J14205" s="3">
        <v>2887.5</v>
      </c>
      <c r="K14205">
        <f>Table1[[#This Row],[Total Revenue + Open]]/Table1[[#This Row],[Qty]]</f>
        <v>2.7240566037735849</v>
      </c>
      <c r="L14205">
        <f>Table1[[#This Row],[Total Revenue + Open]]/Table1[[#This Row],[Qty]]</f>
        <v>2.7240566037735849</v>
      </c>
    </row>
    <row r="14206" spans="1:12" hidden="1">
      <c r="A14206" t="s">
        <v>710</v>
      </c>
      <c r="B14206" t="s">
        <v>530</v>
      </c>
      <c r="C14206" t="s">
        <v>530</v>
      </c>
      <c r="D14206" t="s">
        <v>786</v>
      </c>
      <c r="E14206" t="s">
        <v>15</v>
      </c>
      <c r="F14206" t="s">
        <v>467</v>
      </c>
      <c r="G14206" t="s">
        <v>468</v>
      </c>
      <c r="H14206" s="1">
        <v>2019</v>
      </c>
      <c r="I14206" s="2">
        <v>1005</v>
      </c>
      <c r="J14206" s="3">
        <v>2750</v>
      </c>
      <c r="K14206">
        <f>Table1[[#This Row],[Total Revenue + Open]]/Table1[[#This Row],[Qty]]</f>
        <v>2.7363184079601992</v>
      </c>
      <c r="L14206">
        <f>Table1[[#This Row],[Total Revenue + Open]]/Table1[[#This Row],[Qty]]</f>
        <v>2.7363184079601992</v>
      </c>
    </row>
    <row r="14207" spans="1:12" hidden="1">
      <c r="A14207" t="s">
        <v>710</v>
      </c>
      <c r="B14207" t="s">
        <v>530</v>
      </c>
      <c r="C14207" t="s">
        <v>530</v>
      </c>
      <c r="D14207" t="s">
        <v>786</v>
      </c>
      <c r="E14207" t="s">
        <v>15</v>
      </c>
      <c r="F14207" t="s">
        <v>467</v>
      </c>
      <c r="G14207" t="s">
        <v>468</v>
      </c>
      <c r="H14207" s="1">
        <v>2019</v>
      </c>
      <c r="I14207" s="2">
        <v>1005</v>
      </c>
      <c r="J14207" s="3">
        <v>2750</v>
      </c>
      <c r="K14207">
        <f>Table1[[#This Row],[Total Revenue + Open]]/Table1[[#This Row],[Qty]]</f>
        <v>2.7363184079601992</v>
      </c>
      <c r="L14207">
        <f>Table1[[#This Row],[Total Revenue + Open]]/Table1[[#This Row],[Qty]]</f>
        <v>2.7363184079601992</v>
      </c>
    </row>
    <row r="14208" spans="1:12" hidden="1">
      <c r="A14208" t="s">
        <v>710</v>
      </c>
      <c r="B14208" t="s">
        <v>530</v>
      </c>
      <c r="C14208" t="s">
        <v>530</v>
      </c>
      <c r="D14208" t="s">
        <v>786</v>
      </c>
      <c r="E14208" t="s">
        <v>15</v>
      </c>
      <c r="F14208" t="s">
        <v>467</v>
      </c>
      <c r="G14208" t="s">
        <v>468</v>
      </c>
      <c r="H14208" s="1">
        <v>2019</v>
      </c>
      <c r="I14208" s="2">
        <v>1005</v>
      </c>
      <c r="J14208" s="3">
        <v>2750</v>
      </c>
      <c r="K14208">
        <f>Table1[[#This Row],[Total Revenue + Open]]/Table1[[#This Row],[Qty]]</f>
        <v>2.7363184079601992</v>
      </c>
      <c r="L14208">
        <f>Table1[[#This Row],[Total Revenue + Open]]/Table1[[#This Row],[Qty]]</f>
        <v>2.7363184079601992</v>
      </c>
    </row>
    <row r="14209" spans="1:12" hidden="1">
      <c r="A14209" t="s">
        <v>710</v>
      </c>
      <c r="B14209" t="s">
        <v>530</v>
      </c>
      <c r="C14209" t="s">
        <v>530</v>
      </c>
      <c r="D14209" t="s">
        <v>786</v>
      </c>
      <c r="E14209" t="s">
        <v>15</v>
      </c>
      <c r="F14209" t="s">
        <v>467</v>
      </c>
      <c r="G14209" t="s">
        <v>468</v>
      </c>
      <c r="H14209" s="1">
        <v>2020</v>
      </c>
      <c r="I14209" s="2">
        <v>1210</v>
      </c>
      <c r="J14209" s="3">
        <v>3300</v>
      </c>
      <c r="K14209">
        <f>Table1[[#This Row],[Total Revenue + Open]]/Table1[[#This Row],[Qty]]</f>
        <v>2.7272727272727271</v>
      </c>
      <c r="L14209">
        <f>Table1[[#This Row],[Total Revenue + Open]]/Table1[[#This Row],[Qty]]</f>
        <v>2.7272727272727271</v>
      </c>
    </row>
    <row r="14210" spans="1:12" hidden="1">
      <c r="A14210" t="s">
        <v>710</v>
      </c>
      <c r="B14210" t="s">
        <v>530</v>
      </c>
      <c r="C14210" t="s">
        <v>530</v>
      </c>
      <c r="D14210" t="s">
        <v>786</v>
      </c>
      <c r="E14210" t="s">
        <v>15</v>
      </c>
      <c r="F14210" t="s">
        <v>467</v>
      </c>
      <c r="G14210" t="s">
        <v>468</v>
      </c>
      <c r="H14210" s="1">
        <v>2020</v>
      </c>
      <c r="I14210" s="2">
        <v>1160</v>
      </c>
      <c r="J14210" s="3">
        <v>3162.5</v>
      </c>
      <c r="K14210">
        <f>Table1[[#This Row],[Total Revenue + Open]]/Table1[[#This Row],[Qty]]</f>
        <v>2.7262931034482758</v>
      </c>
      <c r="L14210">
        <f>Table1[[#This Row],[Total Revenue + Open]]/Table1[[#This Row],[Qty]]</f>
        <v>2.7262931034482758</v>
      </c>
    </row>
    <row r="14211" spans="1:12" hidden="1">
      <c r="A14211" t="s">
        <v>710</v>
      </c>
      <c r="B14211" t="s">
        <v>530</v>
      </c>
      <c r="C14211" t="s">
        <v>530</v>
      </c>
      <c r="D14211" t="s">
        <v>786</v>
      </c>
      <c r="E14211" t="s">
        <v>15</v>
      </c>
      <c r="F14211" t="s">
        <v>467</v>
      </c>
      <c r="G14211" t="s">
        <v>468</v>
      </c>
      <c r="H14211" s="1">
        <v>2020</v>
      </c>
      <c r="I14211" s="2">
        <v>1060</v>
      </c>
      <c r="J14211" s="3">
        <v>2908.5</v>
      </c>
      <c r="K14211">
        <f>Table1[[#This Row],[Total Revenue + Open]]/Table1[[#This Row],[Qty]]</f>
        <v>2.7438679245283017</v>
      </c>
      <c r="L14211">
        <f>Table1[[#This Row],[Total Revenue + Open]]/Table1[[#This Row],[Qty]]</f>
        <v>2.7438679245283017</v>
      </c>
    </row>
    <row r="14212" spans="1:12" hidden="1">
      <c r="A14212" t="s">
        <v>710</v>
      </c>
      <c r="B14212" t="s">
        <v>530</v>
      </c>
      <c r="C14212" t="s">
        <v>530</v>
      </c>
      <c r="D14212" t="s">
        <v>786</v>
      </c>
      <c r="E14212" t="s">
        <v>15</v>
      </c>
      <c r="F14212" t="s">
        <v>467</v>
      </c>
      <c r="G14212" t="s">
        <v>468</v>
      </c>
      <c r="H14212" s="1">
        <v>2020</v>
      </c>
      <c r="I14212" s="2">
        <v>1060</v>
      </c>
      <c r="J14212" s="3">
        <v>2908.5</v>
      </c>
      <c r="K14212">
        <f>Table1[[#This Row],[Total Revenue + Open]]/Table1[[#This Row],[Qty]]</f>
        <v>2.7438679245283017</v>
      </c>
      <c r="L14212">
        <f>Table1[[#This Row],[Total Revenue + Open]]/Table1[[#This Row],[Qty]]</f>
        <v>2.7438679245283017</v>
      </c>
    </row>
    <row r="14213" spans="1:12" hidden="1">
      <c r="A14213" t="s">
        <v>710</v>
      </c>
      <c r="B14213" t="s">
        <v>530</v>
      </c>
      <c r="C14213" t="s">
        <v>530</v>
      </c>
      <c r="D14213" t="s">
        <v>786</v>
      </c>
      <c r="E14213" t="s">
        <v>15</v>
      </c>
      <c r="F14213" t="s">
        <v>467</v>
      </c>
      <c r="G14213" t="s">
        <v>788</v>
      </c>
      <c r="H14213" s="1">
        <v>2017</v>
      </c>
      <c r="I14213" s="2">
        <v>1005</v>
      </c>
      <c r="J14213" s="3">
        <v>2750</v>
      </c>
      <c r="K14213">
        <f>Table1[[#This Row],[Total Revenue + Open]]/Table1[[#This Row],[Qty]]</f>
        <v>2.7363184079601992</v>
      </c>
      <c r="L14213">
        <f>Table1[[#This Row],[Total Revenue + Open]]/Table1[[#This Row],[Qty]]</f>
        <v>2.7363184079601992</v>
      </c>
    </row>
    <row r="14214" spans="1:12" hidden="1">
      <c r="A14214" t="s">
        <v>710</v>
      </c>
      <c r="B14214" t="s">
        <v>530</v>
      </c>
      <c r="C14214" t="s">
        <v>530</v>
      </c>
      <c r="D14214" t="s">
        <v>786</v>
      </c>
      <c r="E14214" t="s">
        <v>15</v>
      </c>
      <c r="F14214" t="s">
        <v>467</v>
      </c>
      <c r="G14214" t="s">
        <v>788</v>
      </c>
      <c r="H14214" s="1">
        <v>2017</v>
      </c>
      <c r="I14214" s="2">
        <v>1005</v>
      </c>
      <c r="J14214" s="3">
        <v>2750</v>
      </c>
      <c r="K14214">
        <f>Table1[[#This Row],[Total Revenue + Open]]/Table1[[#This Row],[Qty]]</f>
        <v>2.7363184079601992</v>
      </c>
      <c r="L14214">
        <f>Table1[[#This Row],[Total Revenue + Open]]/Table1[[#This Row],[Qty]]</f>
        <v>2.7363184079601992</v>
      </c>
    </row>
    <row r="14215" spans="1:12" hidden="1">
      <c r="A14215" t="s">
        <v>710</v>
      </c>
      <c r="B14215" t="s">
        <v>530</v>
      </c>
      <c r="C14215" t="s">
        <v>530</v>
      </c>
      <c r="D14215" t="s">
        <v>786</v>
      </c>
      <c r="E14215" t="s">
        <v>15</v>
      </c>
      <c r="F14215" t="s">
        <v>467</v>
      </c>
      <c r="G14215" t="s">
        <v>788</v>
      </c>
      <c r="H14215" s="1">
        <v>2017</v>
      </c>
      <c r="I14215" s="2">
        <v>2210</v>
      </c>
      <c r="J14215" s="3">
        <v>6050</v>
      </c>
      <c r="K14215">
        <f>Table1[[#This Row],[Total Revenue + Open]]/Table1[[#This Row],[Qty]]</f>
        <v>2.7375565610859729</v>
      </c>
      <c r="L14215">
        <f>Table1[[#This Row],[Total Revenue + Open]]/Table1[[#This Row],[Qty]]</f>
        <v>2.7375565610859729</v>
      </c>
    </row>
    <row r="14216" spans="1:12" hidden="1">
      <c r="A14216" t="s">
        <v>710</v>
      </c>
      <c r="B14216" t="s">
        <v>530</v>
      </c>
      <c r="C14216" t="s">
        <v>530</v>
      </c>
      <c r="D14216" t="s">
        <v>786</v>
      </c>
      <c r="E14216" t="s">
        <v>15</v>
      </c>
      <c r="F14216" t="s">
        <v>467</v>
      </c>
      <c r="G14216" t="s">
        <v>469</v>
      </c>
      <c r="H14216" s="1">
        <v>2017</v>
      </c>
      <c r="I14216" s="2">
        <v>4120</v>
      </c>
      <c r="J14216" s="3">
        <v>11193</v>
      </c>
      <c r="K14216">
        <f>Table1[[#This Row],[Total Revenue + Open]]/Table1[[#This Row],[Qty]]</f>
        <v>2.7167475728155339</v>
      </c>
      <c r="L14216">
        <f>Table1[[#This Row],[Total Revenue + Open]]/Table1[[#This Row],[Qty]]</f>
        <v>2.7167475728155339</v>
      </c>
    </row>
    <row r="14217" spans="1:12" hidden="1">
      <c r="A14217" t="s">
        <v>710</v>
      </c>
      <c r="B14217" t="s">
        <v>530</v>
      </c>
      <c r="C14217" t="s">
        <v>530</v>
      </c>
      <c r="D14217" t="s">
        <v>786</v>
      </c>
      <c r="E14217" t="s">
        <v>15</v>
      </c>
      <c r="F14217" t="s">
        <v>467</v>
      </c>
      <c r="G14217" t="s">
        <v>469</v>
      </c>
      <c r="H14217" s="1">
        <v>2017</v>
      </c>
      <c r="I14217" s="2">
        <v>2010</v>
      </c>
      <c r="J14217" s="3">
        <v>5460</v>
      </c>
      <c r="K14217">
        <f>Table1[[#This Row],[Total Revenue + Open]]/Table1[[#This Row],[Qty]]</f>
        <v>2.716417910447761</v>
      </c>
      <c r="L14217">
        <f>Table1[[#This Row],[Total Revenue + Open]]/Table1[[#This Row],[Qty]]</f>
        <v>2.716417910447761</v>
      </c>
    </row>
    <row r="14218" spans="1:12" hidden="1">
      <c r="A14218" t="s">
        <v>710</v>
      </c>
      <c r="B14218" t="s">
        <v>530</v>
      </c>
      <c r="C14218" t="s">
        <v>530</v>
      </c>
      <c r="D14218" t="s">
        <v>786</v>
      </c>
      <c r="E14218" t="s">
        <v>15</v>
      </c>
      <c r="F14218" t="s">
        <v>467</v>
      </c>
      <c r="G14218" t="s">
        <v>469</v>
      </c>
      <c r="H14218" s="1">
        <v>2017</v>
      </c>
      <c r="I14218" s="2">
        <v>1000</v>
      </c>
      <c r="J14218" s="3">
        <v>2730</v>
      </c>
      <c r="K14218">
        <f>Table1[[#This Row],[Total Revenue + Open]]/Table1[[#This Row],[Qty]]</f>
        <v>2.73</v>
      </c>
      <c r="L14218">
        <f>Table1[[#This Row],[Total Revenue + Open]]/Table1[[#This Row],[Qty]]</f>
        <v>2.73</v>
      </c>
    </row>
    <row r="14219" spans="1:12" hidden="1">
      <c r="A14219" t="s">
        <v>710</v>
      </c>
      <c r="B14219" t="s">
        <v>530</v>
      </c>
      <c r="C14219" t="s">
        <v>530</v>
      </c>
      <c r="D14219" t="s">
        <v>786</v>
      </c>
      <c r="E14219" t="s">
        <v>15</v>
      </c>
      <c r="F14219" t="s">
        <v>467</v>
      </c>
      <c r="G14219" t="s">
        <v>469</v>
      </c>
      <c r="H14219" s="1">
        <v>2017</v>
      </c>
      <c r="I14219" s="2">
        <v>2010</v>
      </c>
      <c r="J14219" s="3">
        <v>5460</v>
      </c>
      <c r="K14219">
        <f>Table1[[#This Row],[Total Revenue + Open]]/Table1[[#This Row],[Qty]]</f>
        <v>2.716417910447761</v>
      </c>
      <c r="L14219">
        <f>Table1[[#This Row],[Total Revenue + Open]]/Table1[[#This Row],[Qty]]</f>
        <v>2.716417910447761</v>
      </c>
    </row>
    <row r="14220" spans="1:12" hidden="1">
      <c r="A14220" t="s">
        <v>710</v>
      </c>
      <c r="B14220" t="s">
        <v>530</v>
      </c>
      <c r="C14220" t="s">
        <v>530</v>
      </c>
      <c r="D14220" t="s">
        <v>786</v>
      </c>
      <c r="E14220" t="s">
        <v>15</v>
      </c>
      <c r="F14220" t="s">
        <v>467</v>
      </c>
      <c r="G14220" t="s">
        <v>469</v>
      </c>
      <c r="H14220" s="1">
        <v>2017</v>
      </c>
      <c r="I14220" s="2">
        <v>2035</v>
      </c>
      <c r="J14220" s="3">
        <v>5514.6</v>
      </c>
      <c r="K14220">
        <f>Table1[[#This Row],[Total Revenue + Open]]/Table1[[#This Row],[Qty]]</f>
        <v>2.7098771498771499</v>
      </c>
      <c r="L14220">
        <f>Table1[[#This Row],[Total Revenue + Open]]/Table1[[#This Row],[Qty]]</f>
        <v>2.7098771498771499</v>
      </c>
    </row>
    <row r="14221" spans="1:12" hidden="1">
      <c r="A14221" t="s">
        <v>710</v>
      </c>
      <c r="B14221" t="s">
        <v>530</v>
      </c>
      <c r="C14221" t="s">
        <v>530</v>
      </c>
      <c r="D14221" t="s">
        <v>786</v>
      </c>
      <c r="E14221" t="s">
        <v>15</v>
      </c>
      <c r="F14221" t="s">
        <v>467</v>
      </c>
      <c r="G14221" t="s">
        <v>469</v>
      </c>
      <c r="H14221" s="1">
        <v>2017</v>
      </c>
      <c r="I14221" s="2">
        <v>1030</v>
      </c>
      <c r="J14221" s="3">
        <v>2784.6</v>
      </c>
      <c r="K14221">
        <f>Table1[[#This Row],[Total Revenue + Open]]/Table1[[#This Row],[Qty]]</f>
        <v>2.7034951456310679</v>
      </c>
      <c r="L14221">
        <f>Table1[[#This Row],[Total Revenue + Open]]/Table1[[#This Row],[Qty]]</f>
        <v>2.7034951456310679</v>
      </c>
    </row>
    <row r="14222" spans="1:12" hidden="1">
      <c r="A14222" t="s">
        <v>710</v>
      </c>
      <c r="B14222" t="s">
        <v>530</v>
      </c>
      <c r="C14222" t="s">
        <v>530</v>
      </c>
      <c r="D14222" t="s">
        <v>786</v>
      </c>
      <c r="E14222" t="s">
        <v>15</v>
      </c>
      <c r="F14222" t="s">
        <v>467</v>
      </c>
      <c r="G14222" t="s">
        <v>469</v>
      </c>
      <c r="H14222" s="1">
        <v>2018</v>
      </c>
      <c r="I14222" s="2">
        <v>1030</v>
      </c>
      <c r="J14222" s="3">
        <v>2784.6</v>
      </c>
      <c r="K14222">
        <f>Table1[[#This Row],[Total Revenue + Open]]/Table1[[#This Row],[Qty]]</f>
        <v>2.7034951456310679</v>
      </c>
      <c r="L14222">
        <f>Table1[[#This Row],[Total Revenue + Open]]/Table1[[#This Row],[Qty]]</f>
        <v>2.7034951456310679</v>
      </c>
    </row>
    <row r="14223" spans="1:12" hidden="1">
      <c r="A14223" t="s">
        <v>710</v>
      </c>
      <c r="B14223" t="s">
        <v>530</v>
      </c>
      <c r="C14223" t="s">
        <v>530</v>
      </c>
      <c r="D14223" t="s">
        <v>786</v>
      </c>
      <c r="E14223" t="s">
        <v>15</v>
      </c>
      <c r="F14223" t="s">
        <v>118</v>
      </c>
      <c r="G14223" t="s">
        <v>465</v>
      </c>
      <c r="H14223" s="1">
        <v>2018</v>
      </c>
      <c r="I14223" s="2">
        <v>2575</v>
      </c>
      <c r="J14223" s="3">
        <v>6988.8</v>
      </c>
      <c r="K14223">
        <f>Table1[[#This Row],[Total Revenue + Open]]/Table1[[#This Row],[Qty]]</f>
        <v>2.714097087378641</v>
      </c>
      <c r="L14223">
        <f>Table1[[#This Row],[Total Revenue + Open]]/Table1[[#This Row],[Qty]]</f>
        <v>2.714097087378641</v>
      </c>
    </row>
    <row r="14224" spans="1:12" hidden="1">
      <c r="A14224" t="s">
        <v>710</v>
      </c>
      <c r="B14224" t="s">
        <v>530</v>
      </c>
      <c r="C14224" t="s">
        <v>530</v>
      </c>
      <c r="D14224" t="s">
        <v>786</v>
      </c>
      <c r="E14224" t="s">
        <v>15</v>
      </c>
      <c r="F14224" t="s">
        <v>118</v>
      </c>
      <c r="G14224" t="s">
        <v>465</v>
      </c>
      <c r="H14224" s="1">
        <v>2018</v>
      </c>
      <c r="I14224" s="2">
        <v>2295</v>
      </c>
      <c r="J14224" s="3">
        <v>6224.4</v>
      </c>
      <c r="K14224">
        <f>Table1[[#This Row],[Total Revenue + Open]]/Table1[[#This Row],[Qty]]</f>
        <v>2.7121568627450978</v>
      </c>
      <c r="L14224">
        <f>Table1[[#This Row],[Total Revenue + Open]]/Table1[[#This Row],[Qty]]</f>
        <v>2.7121568627450978</v>
      </c>
    </row>
    <row r="14225" spans="1:12" hidden="1">
      <c r="A14225" t="s">
        <v>710</v>
      </c>
      <c r="B14225" t="s">
        <v>530</v>
      </c>
      <c r="C14225" t="s">
        <v>530</v>
      </c>
      <c r="D14225" t="s">
        <v>786</v>
      </c>
      <c r="E14225" t="s">
        <v>15</v>
      </c>
      <c r="F14225" t="s">
        <v>118</v>
      </c>
      <c r="G14225" t="s">
        <v>465</v>
      </c>
      <c r="H14225" s="1">
        <v>2018</v>
      </c>
      <c r="I14225" s="2">
        <v>1260</v>
      </c>
      <c r="J14225" s="3">
        <v>3412.5</v>
      </c>
      <c r="K14225">
        <f>Table1[[#This Row],[Total Revenue + Open]]/Table1[[#This Row],[Qty]]</f>
        <v>2.7083333333333335</v>
      </c>
      <c r="L14225">
        <f>Table1[[#This Row],[Total Revenue + Open]]/Table1[[#This Row],[Qty]]</f>
        <v>2.7083333333333335</v>
      </c>
    </row>
    <row r="14226" spans="1:12" hidden="1">
      <c r="A14226" t="s">
        <v>710</v>
      </c>
      <c r="B14226" t="s">
        <v>530</v>
      </c>
      <c r="C14226" t="s">
        <v>530</v>
      </c>
      <c r="D14226" t="s">
        <v>786</v>
      </c>
      <c r="E14226" t="s">
        <v>15</v>
      </c>
      <c r="F14226" t="s">
        <v>118</v>
      </c>
      <c r="G14226" t="s">
        <v>465</v>
      </c>
      <c r="H14226" s="1">
        <v>2019</v>
      </c>
      <c r="I14226" s="2">
        <v>2820</v>
      </c>
      <c r="J14226" s="3">
        <v>7644</v>
      </c>
      <c r="K14226">
        <f>Table1[[#This Row],[Total Revenue + Open]]/Table1[[#This Row],[Qty]]</f>
        <v>2.7106382978723405</v>
      </c>
      <c r="L14226">
        <f>Table1[[#This Row],[Total Revenue + Open]]/Table1[[#This Row],[Qty]]</f>
        <v>2.7106382978723405</v>
      </c>
    </row>
    <row r="14227" spans="1:12" hidden="1">
      <c r="A14227" t="s">
        <v>710</v>
      </c>
      <c r="B14227" t="s">
        <v>530</v>
      </c>
      <c r="C14227" t="s">
        <v>530</v>
      </c>
      <c r="D14227" t="s">
        <v>786</v>
      </c>
      <c r="E14227" t="s">
        <v>15</v>
      </c>
      <c r="F14227" t="s">
        <v>118</v>
      </c>
      <c r="G14227" t="s">
        <v>465</v>
      </c>
      <c r="H14227" s="1">
        <v>2019</v>
      </c>
      <c r="I14227" s="2">
        <v>2365</v>
      </c>
      <c r="J14227" s="3">
        <v>6415.5</v>
      </c>
      <c r="K14227">
        <f>Table1[[#This Row],[Total Revenue + Open]]/Table1[[#This Row],[Qty]]</f>
        <v>2.7126849894291754</v>
      </c>
      <c r="L14227">
        <f>Table1[[#This Row],[Total Revenue + Open]]/Table1[[#This Row],[Qty]]</f>
        <v>2.7126849894291754</v>
      </c>
    </row>
    <row r="14228" spans="1:12" hidden="1">
      <c r="A14228" t="s">
        <v>710</v>
      </c>
      <c r="B14228" t="s">
        <v>530</v>
      </c>
      <c r="C14228" t="s">
        <v>530</v>
      </c>
      <c r="D14228" t="s">
        <v>786</v>
      </c>
      <c r="E14228" t="s">
        <v>15</v>
      </c>
      <c r="F14228" t="s">
        <v>214</v>
      </c>
      <c r="G14228" t="s">
        <v>215</v>
      </c>
      <c r="H14228" s="1">
        <v>2019</v>
      </c>
      <c r="I14228" s="2">
        <v>2065</v>
      </c>
      <c r="J14228" s="3">
        <v>5289</v>
      </c>
      <c r="K14228">
        <f>Table1[[#This Row],[Total Revenue + Open]]/Table1[[#This Row],[Qty]]</f>
        <v>2.5612590799031478</v>
      </c>
      <c r="L14228">
        <f>Table1[[#This Row],[Total Revenue + Open]]/Table1[[#This Row],[Qty]]</f>
        <v>2.5612590799031478</v>
      </c>
    </row>
    <row r="14229" spans="1:12" hidden="1">
      <c r="A14229" t="s">
        <v>710</v>
      </c>
      <c r="B14229" t="s">
        <v>530</v>
      </c>
      <c r="C14229" t="s">
        <v>530</v>
      </c>
      <c r="D14229" t="s">
        <v>786</v>
      </c>
      <c r="E14229" t="s">
        <v>15</v>
      </c>
      <c r="F14229" t="s">
        <v>214</v>
      </c>
      <c r="G14229" t="s">
        <v>215</v>
      </c>
      <c r="H14229" s="1">
        <v>2019</v>
      </c>
      <c r="I14229" s="2">
        <v>1660</v>
      </c>
      <c r="J14229" s="3">
        <v>4257</v>
      </c>
      <c r="K14229">
        <f>Table1[[#This Row],[Total Revenue + Open]]/Table1[[#This Row],[Qty]]</f>
        <v>2.564457831325301</v>
      </c>
      <c r="L14229">
        <f>Table1[[#This Row],[Total Revenue + Open]]/Table1[[#This Row],[Qty]]</f>
        <v>2.564457831325301</v>
      </c>
    </row>
    <row r="14230" spans="1:12" hidden="1">
      <c r="A14230" t="s">
        <v>710</v>
      </c>
      <c r="B14230" t="s">
        <v>530</v>
      </c>
      <c r="C14230" t="s">
        <v>530</v>
      </c>
      <c r="D14230" t="s">
        <v>786</v>
      </c>
      <c r="E14230" t="s">
        <v>15</v>
      </c>
      <c r="F14230" t="s">
        <v>214</v>
      </c>
      <c r="G14230" t="s">
        <v>215</v>
      </c>
      <c r="H14230" s="1">
        <v>2020</v>
      </c>
      <c r="I14230" s="2">
        <v>1810</v>
      </c>
      <c r="J14230" s="3">
        <v>4680</v>
      </c>
      <c r="K14230">
        <f>Table1[[#This Row],[Total Revenue + Open]]/Table1[[#This Row],[Qty]]</f>
        <v>2.5856353591160222</v>
      </c>
      <c r="L14230">
        <f>Table1[[#This Row],[Total Revenue + Open]]/Table1[[#This Row],[Qty]]</f>
        <v>2.5856353591160222</v>
      </c>
    </row>
    <row r="14231" spans="1:12" hidden="1">
      <c r="A14231" t="s">
        <v>710</v>
      </c>
      <c r="B14231" t="s">
        <v>530</v>
      </c>
      <c r="C14231" t="s">
        <v>530</v>
      </c>
      <c r="D14231" t="s">
        <v>786</v>
      </c>
      <c r="E14231" t="s">
        <v>15</v>
      </c>
      <c r="F14231" t="s">
        <v>214</v>
      </c>
      <c r="G14231" t="s">
        <v>215</v>
      </c>
      <c r="H14231" s="1">
        <v>2021</v>
      </c>
      <c r="I14231" s="2">
        <v>2715</v>
      </c>
      <c r="J14231" s="3">
        <v>7020</v>
      </c>
      <c r="K14231">
        <f>Table1[[#This Row],[Total Revenue + Open]]/Table1[[#This Row],[Qty]]</f>
        <v>2.5856353591160222</v>
      </c>
      <c r="L14231">
        <f>Table1[[#This Row],[Total Revenue + Open]]/Table1[[#This Row],[Qty]]</f>
        <v>2.5856353591160222</v>
      </c>
    </row>
    <row r="14232" spans="1:12" hidden="1">
      <c r="A14232" t="s">
        <v>710</v>
      </c>
      <c r="B14232" t="s">
        <v>530</v>
      </c>
      <c r="C14232" t="s">
        <v>530</v>
      </c>
      <c r="D14232" t="s">
        <v>786</v>
      </c>
      <c r="E14232" t="s">
        <v>15</v>
      </c>
      <c r="F14232" t="s">
        <v>214</v>
      </c>
      <c r="G14232" t="s">
        <v>215</v>
      </c>
      <c r="H14232" s="1">
        <v>2021</v>
      </c>
      <c r="I14232" s="2">
        <v>3620</v>
      </c>
      <c r="J14232" s="3">
        <v>9360</v>
      </c>
      <c r="K14232">
        <f>Table1[[#This Row],[Total Revenue + Open]]/Table1[[#This Row],[Qty]]</f>
        <v>2.5856353591160222</v>
      </c>
      <c r="L14232">
        <f>Table1[[#This Row],[Total Revenue + Open]]/Table1[[#This Row],[Qty]]</f>
        <v>2.5856353591160222</v>
      </c>
    </row>
    <row r="14233" spans="1:12" hidden="1">
      <c r="A14233" t="s">
        <v>710</v>
      </c>
      <c r="B14233" t="s">
        <v>530</v>
      </c>
      <c r="C14233" t="s">
        <v>530</v>
      </c>
      <c r="D14233" t="s">
        <v>786</v>
      </c>
      <c r="E14233" t="s">
        <v>15</v>
      </c>
      <c r="F14233" t="s">
        <v>214</v>
      </c>
      <c r="G14233" t="s">
        <v>215</v>
      </c>
      <c r="H14233" s="1">
        <v>2021</v>
      </c>
      <c r="I14233" s="2">
        <v>2665</v>
      </c>
      <c r="J14233" s="3">
        <v>6890</v>
      </c>
      <c r="K14233">
        <f>Table1[[#This Row],[Total Revenue + Open]]/Table1[[#This Row],[Qty]]</f>
        <v>2.5853658536585367</v>
      </c>
      <c r="L14233">
        <f>Table1[[#This Row],[Total Revenue + Open]]/Table1[[#This Row],[Qty]]</f>
        <v>2.5853658536585367</v>
      </c>
    </row>
    <row r="14234" spans="1:12" hidden="1">
      <c r="A14234" t="s">
        <v>710</v>
      </c>
      <c r="B14234" t="s">
        <v>530</v>
      </c>
      <c r="C14234" t="s">
        <v>530</v>
      </c>
      <c r="D14234" t="s">
        <v>786</v>
      </c>
      <c r="E14234" t="s">
        <v>15</v>
      </c>
      <c r="F14234" t="s">
        <v>216</v>
      </c>
      <c r="G14234" t="s">
        <v>361</v>
      </c>
      <c r="H14234" s="1">
        <v>2022</v>
      </c>
      <c r="I14234" s="2">
        <v>1110</v>
      </c>
      <c r="J14234" s="3">
        <v>2860</v>
      </c>
      <c r="K14234">
        <f>Table1[[#This Row],[Total Revenue + Open]]/Table1[[#This Row],[Qty]]</f>
        <v>2.5765765765765765</v>
      </c>
      <c r="L14234">
        <f>Table1[[#This Row],[Total Revenue + Open]]/Table1[[#This Row],[Qty]]</f>
        <v>2.5765765765765765</v>
      </c>
    </row>
    <row r="14235" spans="1:12" hidden="1">
      <c r="A14235" t="s">
        <v>544</v>
      </c>
      <c r="B14235" t="s">
        <v>530</v>
      </c>
      <c r="C14235" t="s">
        <v>530</v>
      </c>
      <c r="D14235" t="s">
        <v>704</v>
      </c>
      <c r="E14235" t="s">
        <v>15</v>
      </c>
      <c r="F14235" t="s">
        <v>36</v>
      </c>
      <c r="G14235" t="s">
        <v>385</v>
      </c>
      <c r="H14235" s="1">
        <v>2022</v>
      </c>
      <c r="I14235" s="2">
        <v>2115</v>
      </c>
      <c r="J14235" s="3">
        <v>2835</v>
      </c>
      <c r="K14235">
        <f>Table1[[#This Row],[Total Revenue + Open]]/Table1[[#This Row],[Qty]]</f>
        <v>1.3404255319148937</v>
      </c>
      <c r="L14235">
        <f>Table1[[#This Row],[Total Revenue + Open]]/Table1[[#This Row],[Qty]]</f>
        <v>1.3404255319148937</v>
      </c>
    </row>
    <row r="14236" spans="1:12" hidden="1">
      <c r="A14236" t="s">
        <v>544</v>
      </c>
      <c r="B14236" t="s">
        <v>530</v>
      </c>
      <c r="C14236" t="s">
        <v>530</v>
      </c>
      <c r="D14236" t="s">
        <v>580</v>
      </c>
      <c r="E14236" t="s">
        <v>15</v>
      </c>
      <c r="F14236" t="s">
        <v>36</v>
      </c>
      <c r="G14236" t="s">
        <v>37</v>
      </c>
      <c r="H14236" s="1">
        <v>2022</v>
      </c>
      <c r="I14236" s="2">
        <v>2010</v>
      </c>
      <c r="J14236" s="3">
        <v>2740</v>
      </c>
      <c r="K14236">
        <f>Table1[[#This Row],[Total Revenue + Open]]/Table1[[#This Row],[Qty]]</f>
        <v>1.3631840796019901</v>
      </c>
      <c r="L14236">
        <f>Table1[[#This Row],[Total Revenue + Open]]/Table1[[#This Row],[Qty]]</f>
        <v>1.3631840796019901</v>
      </c>
    </row>
    <row r="14237" spans="1:12" hidden="1">
      <c r="A14237" t="s">
        <v>544</v>
      </c>
      <c r="B14237" t="s">
        <v>530</v>
      </c>
      <c r="C14237" t="s">
        <v>530</v>
      </c>
      <c r="D14237" t="s">
        <v>708</v>
      </c>
      <c r="E14237" t="s">
        <v>15</v>
      </c>
      <c r="F14237" t="s">
        <v>16</v>
      </c>
      <c r="G14237" t="s">
        <v>466</v>
      </c>
      <c r="H14237" s="1">
        <v>2022</v>
      </c>
      <c r="I14237" s="2">
        <v>1210</v>
      </c>
      <c r="J14237" s="3">
        <v>2664</v>
      </c>
      <c r="K14237">
        <f>Table1[[#This Row],[Total Revenue + Open]]/Table1[[#This Row],[Qty]]</f>
        <v>2.2016528925619836</v>
      </c>
      <c r="L14237">
        <f>Table1[[#This Row],[Total Revenue + Open]]/Table1[[#This Row],[Qty]]</f>
        <v>2.2016528925619836</v>
      </c>
    </row>
    <row r="14238" spans="1:12" hidden="1">
      <c r="A14238" t="s">
        <v>710</v>
      </c>
      <c r="B14238" t="s">
        <v>530</v>
      </c>
      <c r="C14238" t="s">
        <v>530</v>
      </c>
      <c r="D14238" t="s">
        <v>786</v>
      </c>
      <c r="E14238" t="s">
        <v>15</v>
      </c>
      <c r="F14238" t="s">
        <v>214</v>
      </c>
      <c r="G14238" t="s">
        <v>470</v>
      </c>
      <c r="H14238" s="1">
        <v>2020</v>
      </c>
      <c r="I14238" s="2">
        <v>1510</v>
      </c>
      <c r="J14238" s="3">
        <v>3900</v>
      </c>
      <c r="K14238">
        <f>Table1[[#This Row],[Total Revenue + Open]]/Table1[[#This Row],[Qty]]</f>
        <v>2.5827814569536423</v>
      </c>
      <c r="L14238">
        <f>Table1[[#This Row],[Total Revenue + Open]]/Table1[[#This Row],[Qty]]</f>
        <v>2.5827814569536423</v>
      </c>
    </row>
    <row r="14239" spans="1:12" hidden="1">
      <c r="A14239" t="s">
        <v>710</v>
      </c>
      <c r="B14239" t="s">
        <v>530</v>
      </c>
      <c r="C14239" t="s">
        <v>530</v>
      </c>
      <c r="D14239" t="s">
        <v>786</v>
      </c>
      <c r="E14239" t="s">
        <v>15</v>
      </c>
      <c r="F14239" t="s">
        <v>214</v>
      </c>
      <c r="G14239" t="s">
        <v>470</v>
      </c>
      <c r="H14239" s="1">
        <v>2020</v>
      </c>
      <c r="I14239" s="2">
        <v>1510</v>
      </c>
      <c r="J14239" s="3">
        <v>3900</v>
      </c>
      <c r="K14239">
        <f>Table1[[#This Row],[Total Revenue + Open]]/Table1[[#This Row],[Qty]]</f>
        <v>2.5827814569536423</v>
      </c>
      <c r="L14239">
        <f>Table1[[#This Row],[Total Revenue + Open]]/Table1[[#This Row],[Qty]]</f>
        <v>2.5827814569536423</v>
      </c>
    </row>
    <row r="14240" spans="1:12" hidden="1">
      <c r="A14240" t="s">
        <v>710</v>
      </c>
      <c r="B14240" t="s">
        <v>530</v>
      </c>
      <c r="C14240" t="s">
        <v>530</v>
      </c>
      <c r="D14240" t="s">
        <v>786</v>
      </c>
      <c r="E14240" t="s">
        <v>15</v>
      </c>
      <c r="F14240" t="s">
        <v>214</v>
      </c>
      <c r="G14240" t="s">
        <v>470</v>
      </c>
      <c r="H14240" s="1">
        <v>2021</v>
      </c>
      <c r="I14240" s="2">
        <v>600</v>
      </c>
      <c r="J14240" s="3">
        <v>1560</v>
      </c>
      <c r="K14240">
        <f>Table1[[#This Row],[Total Revenue + Open]]/Table1[[#This Row],[Qty]]</f>
        <v>2.6</v>
      </c>
      <c r="L14240">
        <f>Table1[[#This Row],[Total Revenue + Open]]/Table1[[#This Row],[Qty]]</f>
        <v>2.6</v>
      </c>
    </row>
    <row r="14241" spans="1:12" hidden="1">
      <c r="A14241" t="s">
        <v>710</v>
      </c>
      <c r="B14241" t="s">
        <v>530</v>
      </c>
      <c r="C14241" t="s">
        <v>530</v>
      </c>
      <c r="D14241" t="s">
        <v>786</v>
      </c>
      <c r="E14241" t="s">
        <v>15</v>
      </c>
      <c r="F14241" t="s">
        <v>214</v>
      </c>
      <c r="G14241" t="s">
        <v>470</v>
      </c>
      <c r="H14241" s="1">
        <v>2021</v>
      </c>
      <c r="I14241" s="2">
        <v>3370</v>
      </c>
      <c r="J14241" s="3">
        <v>8710</v>
      </c>
      <c r="K14241">
        <f>Table1[[#This Row],[Total Revenue + Open]]/Table1[[#This Row],[Qty]]</f>
        <v>2.5845697329376853</v>
      </c>
      <c r="L14241">
        <f>Table1[[#This Row],[Total Revenue + Open]]/Table1[[#This Row],[Qty]]</f>
        <v>2.5845697329376853</v>
      </c>
    </row>
    <row r="14242" spans="1:12" hidden="1">
      <c r="A14242" t="s">
        <v>710</v>
      </c>
      <c r="B14242" t="s">
        <v>530</v>
      </c>
      <c r="C14242" t="s">
        <v>530</v>
      </c>
      <c r="D14242" t="s">
        <v>786</v>
      </c>
      <c r="E14242" t="s">
        <v>15</v>
      </c>
      <c r="F14242" t="s">
        <v>214</v>
      </c>
      <c r="G14242" t="s">
        <v>470</v>
      </c>
      <c r="H14242" s="1">
        <v>2021</v>
      </c>
      <c r="I14242" s="2">
        <v>6190</v>
      </c>
      <c r="J14242" s="3">
        <v>15990</v>
      </c>
      <c r="K14242">
        <f>Table1[[#This Row],[Total Revenue + Open]]/Table1[[#This Row],[Qty]]</f>
        <v>2.5831987075928917</v>
      </c>
      <c r="L14242">
        <f>Table1[[#This Row],[Total Revenue + Open]]/Table1[[#This Row],[Qty]]</f>
        <v>2.5831987075928917</v>
      </c>
    </row>
    <row r="14243" spans="1:12" hidden="1">
      <c r="A14243" t="s">
        <v>710</v>
      </c>
      <c r="B14243" t="s">
        <v>530</v>
      </c>
      <c r="C14243" t="s">
        <v>530</v>
      </c>
      <c r="D14243" t="s">
        <v>786</v>
      </c>
      <c r="E14243" t="s">
        <v>15</v>
      </c>
      <c r="F14243" t="s">
        <v>214</v>
      </c>
      <c r="G14243" t="s">
        <v>470</v>
      </c>
      <c r="H14243" s="1">
        <v>2021</v>
      </c>
      <c r="I14243" s="2">
        <v>1410</v>
      </c>
      <c r="J14243" s="3">
        <v>3640</v>
      </c>
      <c r="K14243">
        <f>Table1[[#This Row],[Total Revenue + Open]]/Table1[[#This Row],[Qty]]</f>
        <v>2.5815602836879434</v>
      </c>
      <c r="L14243">
        <f>Table1[[#This Row],[Total Revenue + Open]]/Table1[[#This Row],[Qty]]</f>
        <v>2.5815602836879434</v>
      </c>
    </row>
    <row r="14244" spans="1:12" hidden="1">
      <c r="A14244" t="s">
        <v>544</v>
      </c>
      <c r="B14244" t="s">
        <v>530</v>
      </c>
      <c r="C14244" t="s">
        <v>530</v>
      </c>
      <c r="D14244" t="s">
        <v>708</v>
      </c>
      <c r="E14244" t="s">
        <v>15</v>
      </c>
      <c r="F14244" t="s">
        <v>16</v>
      </c>
      <c r="G14244" t="s">
        <v>158</v>
      </c>
      <c r="H14244" s="1">
        <v>2022</v>
      </c>
      <c r="I14244" s="2">
        <v>1210</v>
      </c>
      <c r="J14244" s="3">
        <v>2664</v>
      </c>
      <c r="K14244">
        <f>Table1[[#This Row],[Total Revenue + Open]]/Table1[[#This Row],[Qty]]</f>
        <v>2.2016528925619836</v>
      </c>
      <c r="L14244">
        <f>Table1[[#This Row],[Total Revenue + Open]]/Table1[[#This Row],[Qty]]</f>
        <v>2.2016528925619836</v>
      </c>
    </row>
    <row r="14245" spans="1:12" hidden="1">
      <c r="A14245" t="s">
        <v>710</v>
      </c>
      <c r="B14245" t="s">
        <v>530</v>
      </c>
      <c r="C14245" t="s">
        <v>530</v>
      </c>
      <c r="D14245" t="s">
        <v>786</v>
      </c>
      <c r="E14245" t="s">
        <v>15</v>
      </c>
      <c r="F14245" t="s">
        <v>34</v>
      </c>
      <c r="G14245" t="s">
        <v>35</v>
      </c>
      <c r="H14245" s="1">
        <v>2022</v>
      </c>
      <c r="I14245" s="2">
        <v>1185</v>
      </c>
      <c r="J14245" s="3">
        <v>2632</v>
      </c>
      <c r="K14245">
        <f>Table1[[#This Row],[Total Revenue + Open]]/Table1[[#This Row],[Qty]]</f>
        <v>2.2210970464135023</v>
      </c>
      <c r="L14245">
        <f>Table1[[#This Row],[Total Revenue + Open]]/Table1[[#This Row],[Qty]]</f>
        <v>2.2210970464135023</v>
      </c>
    </row>
    <row r="14246" spans="1:12" hidden="1">
      <c r="A14246" t="s">
        <v>710</v>
      </c>
      <c r="B14246" t="s">
        <v>530</v>
      </c>
      <c r="C14246" t="s">
        <v>530</v>
      </c>
      <c r="D14246" t="s">
        <v>786</v>
      </c>
      <c r="E14246" t="s">
        <v>15</v>
      </c>
      <c r="F14246" t="s">
        <v>216</v>
      </c>
      <c r="G14246" t="s">
        <v>361</v>
      </c>
      <c r="H14246" s="1">
        <v>2022</v>
      </c>
      <c r="I14246" s="2">
        <v>1005</v>
      </c>
      <c r="J14246" s="3">
        <v>2600</v>
      </c>
      <c r="K14246">
        <f>Table1[[#This Row],[Total Revenue + Open]]/Table1[[#This Row],[Qty]]</f>
        <v>2.5870646766169156</v>
      </c>
      <c r="L14246">
        <f>Table1[[#This Row],[Total Revenue + Open]]/Table1[[#This Row],[Qty]]</f>
        <v>2.5870646766169156</v>
      </c>
    </row>
    <row r="14247" spans="1:12" hidden="1">
      <c r="A14247" t="s">
        <v>710</v>
      </c>
      <c r="B14247" t="s">
        <v>530</v>
      </c>
      <c r="C14247" t="s">
        <v>530</v>
      </c>
      <c r="D14247" t="s">
        <v>786</v>
      </c>
      <c r="E14247" t="s">
        <v>15</v>
      </c>
      <c r="F14247" t="s">
        <v>214</v>
      </c>
      <c r="G14247" t="s">
        <v>470</v>
      </c>
      <c r="H14247" s="1">
        <v>2021</v>
      </c>
      <c r="I14247" s="2">
        <v>1410</v>
      </c>
      <c r="J14247" s="3">
        <v>3668</v>
      </c>
      <c r="K14247">
        <f>Table1[[#This Row],[Total Revenue + Open]]/Table1[[#This Row],[Qty]]</f>
        <v>2.601418439716312</v>
      </c>
      <c r="L14247">
        <f>Table1[[#This Row],[Total Revenue + Open]]/Table1[[#This Row],[Qty]]</f>
        <v>2.601418439716312</v>
      </c>
    </row>
    <row r="14248" spans="1:12" hidden="1">
      <c r="A14248" t="s">
        <v>710</v>
      </c>
      <c r="B14248" t="s">
        <v>530</v>
      </c>
      <c r="C14248" t="s">
        <v>530</v>
      </c>
      <c r="D14248" t="s">
        <v>786</v>
      </c>
      <c r="E14248" t="s">
        <v>15</v>
      </c>
      <c r="F14248" t="s">
        <v>214</v>
      </c>
      <c r="G14248" t="s">
        <v>470</v>
      </c>
      <c r="H14248" s="1">
        <v>2021</v>
      </c>
      <c r="I14248" s="2">
        <v>1060</v>
      </c>
      <c r="J14248" s="3">
        <v>2751</v>
      </c>
      <c r="K14248">
        <f>Table1[[#This Row],[Total Revenue + Open]]/Table1[[#This Row],[Qty]]</f>
        <v>2.5952830188679243</v>
      </c>
      <c r="L14248">
        <f>Table1[[#This Row],[Total Revenue + Open]]/Table1[[#This Row],[Qty]]</f>
        <v>2.5952830188679243</v>
      </c>
    </row>
    <row r="14249" spans="1:12" hidden="1">
      <c r="A14249" t="s">
        <v>710</v>
      </c>
      <c r="B14249" t="s">
        <v>530</v>
      </c>
      <c r="C14249" t="s">
        <v>530</v>
      </c>
      <c r="D14249" t="s">
        <v>786</v>
      </c>
      <c r="E14249" t="s">
        <v>15</v>
      </c>
      <c r="F14249" t="s">
        <v>214</v>
      </c>
      <c r="G14249" t="s">
        <v>470</v>
      </c>
      <c r="H14249" s="1">
        <v>2021</v>
      </c>
      <c r="I14249" s="2">
        <v>3320</v>
      </c>
      <c r="J14249" s="3">
        <v>8646</v>
      </c>
      <c r="K14249">
        <f>Table1[[#This Row],[Total Revenue + Open]]/Table1[[#This Row],[Qty]]</f>
        <v>2.6042168674698796</v>
      </c>
      <c r="L14249">
        <f>Table1[[#This Row],[Total Revenue + Open]]/Table1[[#This Row],[Qty]]</f>
        <v>2.6042168674698796</v>
      </c>
    </row>
    <row r="14250" spans="1:12" hidden="1">
      <c r="A14250" t="s">
        <v>544</v>
      </c>
      <c r="B14250" t="s">
        <v>530</v>
      </c>
      <c r="C14250" t="s">
        <v>530</v>
      </c>
      <c r="D14250" t="s">
        <v>705</v>
      </c>
      <c r="E14250" t="s">
        <v>15</v>
      </c>
      <c r="F14250" t="s">
        <v>30</v>
      </c>
      <c r="G14250" t="s">
        <v>148</v>
      </c>
      <c r="H14250" s="1">
        <v>2022</v>
      </c>
      <c r="I14250" s="2">
        <v>1060</v>
      </c>
      <c r="J14250" s="3">
        <v>2593.5</v>
      </c>
      <c r="K14250">
        <f>Table1[[#This Row],[Total Revenue + Open]]/Table1[[#This Row],[Qty]]</f>
        <v>2.4466981132075474</v>
      </c>
      <c r="L14250">
        <f>Table1[[#This Row],[Total Revenue + Open]]/Table1[[#This Row],[Qty]]</f>
        <v>2.4466981132075474</v>
      </c>
    </row>
    <row r="14251" spans="1:12" hidden="1">
      <c r="A14251" t="s">
        <v>544</v>
      </c>
      <c r="B14251" t="s">
        <v>530</v>
      </c>
      <c r="C14251" t="s">
        <v>530</v>
      </c>
      <c r="D14251" t="s">
        <v>707</v>
      </c>
      <c r="E14251" t="s">
        <v>15</v>
      </c>
      <c r="F14251" t="s">
        <v>357</v>
      </c>
      <c r="G14251" t="s">
        <v>359</v>
      </c>
      <c r="H14251" s="1">
        <v>2022</v>
      </c>
      <c r="I14251" s="2">
        <v>1260</v>
      </c>
      <c r="J14251" s="3">
        <v>2500</v>
      </c>
      <c r="K14251">
        <f>Table1[[#This Row],[Total Revenue + Open]]/Table1[[#This Row],[Qty]]</f>
        <v>1.9841269841269842</v>
      </c>
      <c r="L14251">
        <f>Table1[[#This Row],[Total Revenue + Open]]/Table1[[#This Row],[Qty]]</f>
        <v>1.9841269841269842</v>
      </c>
    </row>
    <row r="14252" spans="1:12" hidden="1">
      <c r="A14252" t="s">
        <v>710</v>
      </c>
      <c r="B14252" t="s">
        <v>530</v>
      </c>
      <c r="C14252" t="s">
        <v>530</v>
      </c>
      <c r="D14252" t="s">
        <v>786</v>
      </c>
      <c r="E14252" t="s">
        <v>15</v>
      </c>
      <c r="F14252" t="s">
        <v>216</v>
      </c>
      <c r="G14252" t="s">
        <v>361</v>
      </c>
      <c r="H14252" s="1">
        <v>2019</v>
      </c>
      <c r="I14252" s="2">
        <v>100</v>
      </c>
      <c r="J14252" s="3">
        <v>258</v>
      </c>
      <c r="K14252">
        <f>Table1[[#This Row],[Total Revenue + Open]]/Table1[[#This Row],[Qty]]</f>
        <v>2.58</v>
      </c>
      <c r="L14252">
        <f>Table1[[#This Row],[Total Revenue + Open]]/Table1[[#This Row],[Qty]]</f>
        <v>2.58</v>
      </c>
    </row>
    <row r="14253" spans="1:12" hidden="1">
      <c r="A14253" t="s">
        <v>710</v>
      </c>
      <c r="B14253" t="s">
        <v>530</v>
      </c>
      <c r="C14253" t="s">
        <v>530</v>
      </c>
      <c r="D14253" t="s">
        <v>786</v>
      </c>
      <c r="E14253" t="s">
        <v>15</v>
      </c>
      <c r="F14253" t="s">
        <v>216</v>
      </c>
      <c r="G14253" t="s">
        <v>361</v>
      </c>
      <c r="H14253" s="1">
        <v>2020</v>
      </c>
      <c r="I14253" s="2">
        <v>1060</v>
      </c>
      <c r="J14253" s="3">
        <v>2709</v>
      </c>
      <c r="K14253">
        <f>Table1[[#This Row],[Total Revenue + Open]]/Table1[[#This Row],[Qty]]</f>
        <v>2.5556603773584907</v>
      </c>
      <c r="L14253">
        <f>Table1[[#This Row],[Total Revenue + Open]]/Table1[[#This Row],[Qty]]</f>
        <v>2.5556603773584907</v>
      </c>
    </row>
    <row r="14254" spans="1:12" hidden="1">
      <c r="A14254" t="s">
        <v>710</v>
      </c>
      <c r="B14254" t="s">
        <v>530</v>
      </c>
      <c r="C14254" t="s">
        <v>530</v>
      </c>
      <c r="D14254" t="s">
        <v>786</v>
      </c>
      <c r="E14254" t="s">
        <v>15</v>
      </c>
      <c r="F14254" t="s">
        <v>216</v>
      </c>
      <c r="G14254" t="s">
        <v>361</v>
      </c>
      <c r="H14254" s="1">
        <v>2020</v>
      </c>
      <c r="I14254" s="2">
        <v>1060</v>
      </c>
      <c r="J14254" s="3">
        <v>2709</v>
      </c>
      <c r="K14254">
        <f>Table1[[#This Row],[Total Revenue + Open]]/Table1[[#This Row],[Qty]]</f>
        <v>2.5556603773584907</v>
      </c>
      <c r="L14254">
        <f>Table1[[#This Row],[Total Revenue + Open]]/Table1[[#This Row],[Qty]]</f>
        <v>2.5556603773584907</v>
      </c>
    </row>
    <row r="14255" spans="1:12" hidden="1">
      <c r="A14255" t="s">
        <v>710</v>
      </c>
      <c r="B14255" t="s">
        <v>530</v>
      </c>
      <c r="C14255" t="s">
        <v>530</v>
      </c>
      <c r="D14255" t="s">
        <v>786</v>
      </c>
      <c r="E14255" t="s">
        <v>15</v>
      </c>
      <c r="F14255" t="s">
        <v>216</v>
      </c>
      <c r="G14255" t="s">
        <v>361</v>
      </c>
      <c r="H14255" s="1">
        <v>2020</v>
      </c>
      <c r="I14255" s="2">
        <v>1110</v>
      </c>
      <c r="J14255" s="3">
        <v>2860</v>
      </c>
      <c r="K14255">
        <f>Table1[[#This Row],[Total Revenue + Open]]/Table1[[#This Row],[Qty]]</f>
        <v>2.5765765765765765</v>
      </c>
      <c r="L14255">
        <f>Table1[[#This Row],[Total Revenue + Open]]/Table1[[#This Row],[Qty]]</f>
        <v>2.5765765765765765</v>
      </c>
    </row>
    <row r="14256" spans="1:12" hidden="1">
      <c r="A14256" t="s">
        <v>710</v>
      </c>
      <c r="B14256" t="s">
        <v>530</v>
      </c>
      <c r="C14256" t="s">
        <v>530</v>
      </c>
      <c r="D14256" t="s">
        <v>786</v>
      </c>
      <c r="E14256" t="s">
        <v>15</v>
      </c>
      <c r="F14256" t="s">
        <v>216</v>
      </c>
      <c r="G14256" t="s">
        <v>361</v>
      </c>
      <c r="H14256" s="1">
        <v>2020</v>
      </c>
      <c r="I14256" s="2">
        <v>1060</v>
      </c>
      <c r="J14256" s="3">
        <v>2730</v>
      </c>
      <c r="K14256">
        <f>Table1[[#This Row],[Total Revenue + Open]]/Table1[[#This Row],[Qty]]</f>
        <v>2.5754716981132075</v>
      </c>
      <c r="L14256">
        <f>Table1[[#This Row],[Total Revenue + Open]]/Table1[[#This Row],[Qty]]</f>
        <v>2.5754716981132075</v>
      </c>
    </row>
    <row r="14257" spans="1:12" hidden="1">
      <c r="A14257" t="s">
        <v>710</v>
      </c>
      <c r="B14257" t="s">
        <v>530</v>
      </c>
      <c r="C14257" t="s">
        <v>530</v>
      </c>
      <c r="D14257" t="s">
        <v>786</v>
      </c>
      <c r="E14257" t="s">
        <v>15</v>
      </c>
      <c r="F14257" t="s">
        <v>216</v>
      </c>
      <c r="G14257" t="s">
        <v>361</v>
      </c>
      <c r="H14257" s="1">
        <v>2021</v>
      </c>
      <c r="I14257" s="2">
        <v>1210</v>
      </c>
      <c r="J14257" s="3">
        <v>3120</v>
      </c>
      <c r="K14257">
        <f>Table1[[#This Row],[Total Revenue + Open]]/Table1[[#This Row],[Qty]]</f>
        <v>2.5785123966942147</v>
      </c>
      <c r="L14257">
        <f>Table1[[#This Row],[Total Revenue + Open]]/Table1[[#This Row],[Qty]]</f>
        <v>2.5785123966942147</v>
      </c>
    </row>
    <row r="14258" spans="1:12" hidden="1">
      <c r="A14258" t="s">
        <v>710</v>
      </c>
      <c r="B14258" t="s">
        <v>530</v>
      </c>
      <c r="C14258" t="s">
        <v>530</v>
      </c>
      <c r="D14258" t="s">
        <v>786</v>
      </c>
      <c r="E14258" t="s">
        <v>15</v>
      </c>
      <c r="F14258" t="s">
        <v>216</v>
      </c>
      <c r="G14258" t="s">
        <v>361</v>
      </c>
      <c r="H14258" s="1">
        <v>2021</v>
      </c>
      <c r="I14258" s="2">
        <v>1060</v>
      </c>
      <c r="J14258" s="3">
        <v>2730</v>
      </c>
      <c r="K14258">
        <f>Table1[[#This Row],[Total Revenue + Open]]/Table1[[#This Row],[Qty]]</f>
        <v>2.5754716981132075</v>
      </c>
      <c r="L14258">
        <f>Table1[[#This Row],[Total Revenue + Open]]/Table1[[#This Row],[Qty]]</f>
        <v>2.5754716981132075</v>
      </c>
    </row>
    <row r="14259" spans="1:12" hidden="1">
      <c r="A14259" t="s">
        <v>710</v>
      </c>
      <c r="B14259" t="s">
        <v>530</v>
      </c>
      <c r="C14259" t="s">
        <v>530</v>
      </c>
      <c r="D14259" t="s">
        <v>786</v>
      </c>
      <c r="E14259" t="s">
        <v>15</v>
      </c>
      <c r="F14259" t="s">
        <v>216</v>
      </c>
      <c r="G14259" t="s">
        <v>361</v>
      </c>
      <c r="H14259" s="1">
        <v>2021</v>
      </c>
      <c r="I14259" s="2">
        <v>1060</v>
      </c>
      <c r="J14259" s="3">
        <v>2730</v>
      </c>
      <c r="K14259">
        <f>Table1[[#This Row],[Total Revenue + Open]]/Table1[[#This Row],[Qty]]</f>
        <v>2.5754716981132075</v>
      </c>
      <c r="L14259">
        <f>Table1[[#This Row],[Total Revenue + Open]]/Table1[[#This Row],[Qty]]</f>
        <v>2.5754716981132075</v>
      </c>
    </row>
    <row r="14260" spans="1:12" hidden="1">
      <c r="A14260" t="s">
        <v>710</v>
      </c>
      <c r="B14260" t="s">
        <v>530</v>
      </c>
      <c r="C14260" t="s">
        <v>530</v>
      </c>
      <c r="D14260" t="s">
        <v>786</v>
      </c>
      <c r="E14260" t="s">
        <v>15</v>
      </c>
      <c r="F14260" t="s">
        <v>216</v>
      </c>
      <c r="G14260" t="s">
        <v>361</v>
      </c>
      <c r="H14260" s="1">
        <v>2021</v>
      </c>
      <c r="I14260" s="2">
        <v>2220</v>
      </c>
      <c r="J14260" s="3">
        <v>5720</v>
      </c>
      <c r="K14260">
        <f>Table1[[#This Row],[Total Revenue + Open]]/Table1[[#This Row],[Qty]]</f>
        <v>2.5765765765765765</v>
      </c>
      <c r="L14260">
        <f>Table1[[#This Row],[Total Revenue + Open]]/Table1[[#This Row],[Qty]]</f>
        <v>2.5765765765765765</v>
      </c>
    </row>
    <row r="14261" spans="1:12" hidden="1">
      <c r="A14261" t="s">
        <v>710</v>
      </c>
      <c r="B14261" t="s">
        <v>530</v>
      </c>
      <c r="C14261" t="s">
        <v>530</v>
      </c>
      <c r="D14261" t="s">
        <v>786</v>
      </c>
      <c r="E14261" t="s">
        <v>15</v>
      </c>
      <c r="F14261" t="s">
        <v>216</v>
      </c>
      <c r="G14261" t="s">
        <v>361</v>
      </c>
      <c r="H14261" s="1">
        <v>2021</v>
      </c>
      <c r="I14261" s="2">
        <v>1110</v>
      </c>
      <c r="J14261" s="3">
        <v>2860</v>
      </c>
      <c r="K14261">
        <f>Table1[[#This Row],[Total Revenue + Open]]/Table1[[#This Row],[Qty]]</f>
        <v>2.5765765765765765</v>
      </c>
      <c r="L14261">
        <f>Table1[[#This Row],[Total Revenue + Open]]/Table1[[#This Row],[Qty]]</f>
        <v>2.5765765765765765</v>
      </c>
    </row>
    <row r="14262" spans="1:12" hidden="1">
      <c r="A14262" t="s">
        <v>710</v>
      </c>
      <c r="B14262" t="s">
        <v>530</v>
      </c>
      <c r="C14262" t="s">
        <v>530</v>
      </c>
      <c r="D14262" t="s">
        <v>786</v>
      </c>
      <c r="E14262" t="s">
        <v>15</v>
      </c>
      <c r="F14262" t="s">
        <v>216</v>
      </c>
      <c r="G14262" t="s">
        <v>361</v>
      </c>
      <c r="H14262" s="1">
        <v>2021</v>
      </c>
      <c r="I14262" s="2">
        <v>2120</v>
      </c>
      <c r="J14262" s="3">
        <v>5460</v>
      </c>
      <c r="K14262">
        <f>Table1[[#This Row],[Total Revenue + Open]]/Table1[[#This Row],[Qty]]</f>
        <v>2.5754716981132075</v>
      </c>
      <c r="L14262">
        <f>Table1[[#This Row],[Total Revenue + Open]]/Table1[[#This Row],[Qty]]</f>
        <v>2.5754716981132075</v>
      </c>
    </row>
    <row r="14263" spans="1:12" hidden="1">
      <c r="A14263" t="s">
        <v>710</v>
      </c>
      <c r="B14263" t="s">
        <v>530</v>
      </c>
      <c r="C14263" t="s">
        <v>530</v>
      </c>
      <c r="D14263" t="s">
        <v>784</v>
      </c>
      <c r="E14263" t="s">
        <v>15</v>
      </c>
      <c r="F14263" t="s">
        <v>31</v>
      </c>
      <c r="G14263" t="s">
        <v>66</v>
      </c>
      <c r="H14263" s="1">
        <v>2022</v>
      </c>
      <c r="I14263" s="2">
        <v>1005</v>
      </c>
      <c r="J14263" s="3">
        <v>2490</v>
      </c>
      <c r="K14263">
        <f>Table1[[#This Row],[Total Revenue + Open]]/Table1[[#This Row],[Qty]]</f>
        <v>2.4776119402985075</v>
      </c>
      <c r="L14263">
        <f>Table1[[#This Row],[Total Revenue + Open]]/Table1[[#This Row],[Qty]]</f>
        <v>2.4776119402985075</v>
      </c>
    </row>
    <row r="14264" spans="1:12">
      <c r="A14264" t="s">
        <v>10</v>
      </c>
      <c r="B14264" t="s">
        <v>530</v>
      </c>
      <c r="C14264" t="s">
        <v>530</v>
      </c>
      <c r="D14264" t="s">
        <v>534</v>
      </c>
      <c r="E14264" t="s">
        <v>15</v>
      </c>
      <c r="F14264" t="s">
        <v>16</v>
      </c>
      <c r="G14264" t="s">
        <v>158</v>
      </c>
      <c r="H14264" s="1">
        <v>2022</v>
      </c>
      <c r="I14264" s="2">
        <v>1110</v>
      </c>
      <c r="J14264" s="3">
        <v>2464</v>
      </c>
      <c r="K14264">
        <f>Table1[[#This Row],[Total Revenue + Open]]/Table1[[#This Row],[Qty]]</f>
        <v>2.2198198198198198</v>
      </c>
      <c r="L14264">
        <f>Table1[[#This Row],[Qty]]/Table1[[#This Row],[Total Revenue + Open]]</f>
        <v>0.45048701298701299</v>
      </c>
    </row>
    <row r="14265" spans="1:12" hidden="1">
      <c r="A14265" t="s">
        <v>544</v>
      </c>
      <c r="B14265" t="s">
        <v>530</v>
      </c>
      <c r="C14265" t="s">
        <v>530</v>
      </c>
      <c r="D14265" t="s">
        <v>708</v>
      </c>
      <c r="E14265" t="s">
        <v>15</v>
      </c>
      <c r="F14265" t="s">
        <v>34</v>
      </c>
      <c r="G14265" t="s">
        <v>35</v>
      </c>
      <c r="H14265" s="1">
        <v>2022</v>
      </c>
      <c r="I14265" s="2">
        <v>1060</v>
      </c>
      <c r="J14265" s="3">
        <v>2331</v>
      </c>
      <c r="K14265">
        <f>Table1[[#This Row],[Total Revenue + Open]]/Table1[[#This Row],[Qty]]</f>
        <v>2.199056603773585</v>
      </c>
      <c r="L14265">
        <f>Table1[[#This Row],[Total Revenue + Open]]/Table1[[#This Row],[Qty]]</f>
        <v>2.199056603773585</v>
      </c>
    </row>
    <row r="14266" spans="1:12" hidden="1">
      <c r="A14266" t="s">
        <v>710</v>
      </c>
      <c r="B14266" t="s">
        <v>530</v>
      </c>
      <c r="C14266" t="s">
        <v>530</v>
      </c>
      <c r="D14266" t="s">
        <v>761</v>
      </c>
      <c r="E14266" t="s">
        <v>15</v>
      </c>
      <c r="F14266" t="s">
        <v>131</v>
      </c>
      <c r="G14266" t="s">
        <v>531</v>
      </c>
      <c r="H14266" s="1">
        <v>2018</v>
      </c>
      <c r="I14266" s="2">
        <v>1210</v>
      </c>
      <c r="J14266" s="3">
        <v>3060</v>
      </c>
      <c r="K14266">
        <f>Table1[[#This Row],[Total Revenue + Open]]/Table1[[#This Row],[Qty]]</f>
        <v>2.5289256198347108</v>
      </c>
      <c r="L14266">
        <f>Table1[[#This Row],[Total Revenue + Open]]/Table1[[#This Row],[Qty]]</f>
        <v>2.5289256198347108</v>
      </c>
    </row>
    <row r="14267" spans="1:12" hidden="1">
      <c r="A14267" t="s">
        <v>710</v>
      </c>
      <c r="B14267" t="s">
        <v>530</v>
      </c>
      <c r="C14267" t="s">
        <v>530</v>
      </c>
      <c r="D14267" t="s">
        <v>761</v>
      </c>
      <c r="E14267" t="s">
        <v>15</v>
      </c>
      <c r="F14267" t="s">
        <v>131</v>
      </c>
      <c r="G14267" t="s">
        <v>546</v>
      </c>
      <c r="H14267" s="1">
        <v>2017</v>
      </c>
      <c r="I14267" s="2">
        <v>1610</v>
      </c>
      <c r="J14267" s="3">
        <v>4080</v>
      </c>
      <c r="K14267">
        <f>Table1[[#This Row],[Total Revenue + Open]]/Table1[[#This Row],[Qty]]</f>
        <v>2.5341614906832297</v>
      </c>
      <c r="L14267">
        <f>Table1[[#This Row],[Total Revenue + Open]]/Table1[[#This Row],[Qty]]</f>
        <v>2.5341614906832297</v>
      </c>
    </row>
    <row r="14268" spans="1:12" hidden="1">
      <c r="A14268" t="s">
        <v>710</v>
      </c>
      <c r="B14268" t="s">
        <v>530</v>
      </c>
      <c r="C14268" t="s">
        <v>530</v>
      </c>
      <c r="D14268" t="s">
        <v>761</v>
      </c>
      <c r="E14268" t="s">
        <v>15</v>
      </c>
      <c r="F14268" t="s">
        <v>30</v>
      </c>
      <c r="G14268" t="s">
        <v>148</v>
      </c>
      <c r="H14268" s="1">
        <v>2019</v>
      </c>
      <c r="I14268" s="2">
        <v>900</v>
      </c>
      <c r="J14268" s="3">
        <v>2223</v>
      </c>
      <c r="K14268">
        <f>Table1[[#This Row],[Total Revenue + Open]]/Table1[[#This Row],[Qty]]</f>
        <v>2.4700000000000002</v>
      </c>
      <c r="L14268">
        <f>Table1[[#This Row],[Total Revenue + Open]]/Table1[[#This Row],[Qty]]</f>
        <v>2.4700000000000002</v>
      </c>
    </row>
    <row r="14269" spans="1:12" hidden="1">
      <c r="A14269" t="s">
        <v>710</v>
      </c>
      <c r="B14269" t="s">
        <v>530</v>
      </c>
      <c r="C14269" t="s">
        <v>530</v>
      </c>
      <c r="D14269" t="s">
        <v>761</v>
      </c>
      <c r="E14269" t="s">
        <v>15</v>
      </c>
      <c r="F14269" t="s">
        <v>30</v>
      </c>
      <c r="G14269" t="s">
        <v>148</v>
      </c>
      <c r="H14269" s="1">
        <v>2019</v>
      </c>
      <c r="I14269" s="2">
        <v>150</v>
      </c>
      <c r="J14269" s="3">
        <v>370.5</v>
      </c>
      <c r="K14269">
        <f>Table1[[#This Row],[Total Revenue + Open]]/Table1[[#This Row],[Qty]]</f>
        <v>2.4700000000000002</v>
      </c>
      <c r="L14269">
        <f>Table1[[#This Row],[Total Revenue + Open]]/Table1[[#This Row],[Qty]]</f>
        <v>2.4700000000000002</v>
      </c>
    </row>
    <row r="14270" spans="1:12" hidden="1">
      <c r="A14270" t="s">
        <v>710</v>
      </c>
      <c r="B14270" t="s">
        <v>530</v>
      </c>
      <c r="C14270" t="s">
        <v>530</v>
      </c>
      <c r="D14270" t="s">
        <v>761</v>
      </c>
      <c r="E14270" t="s">
        <v>15</v>
      </c>
      <c r="F14270" t="s">
        <v>30</v>
      </c>
      <c r="G14270" t="s">
        <v>148</v>
      </c>
      <c r="H14270" s="1">
        <v>2020</v>
      </c>
      <c r="I14270" s="2">
        <v>4585</v>
      </c>
      <c r="J14270" s="3">
        <v>11263.2</v>
      </c>
      <c r="K14270">
        <f>Table1[[#This Row],[Total Revenue + Open]]/Table1[[#This Row],[Qty]]</f>
        <v>2.4565321701199565</v>
      </c>
      <c r="L14270">
        <f>Table1[[#This Row],[Total Revenue + Open]]/Table1[[#This Row],[Qty]]</f>
        <v>2.4565321701199565</v>
      </c>
    </row>
    <row r="14271" spans="1:12" hidden="1">
      <c r="A14271" t="s">
        <v>710</v>
      </c>
      <c r="B14271" t="s">
        <v>530</v>
      </c>
      <c r="C14271" t="s">
        <v>530</v>
      </c>
      <c r="D14271" t="s">
        <v>761</v>
      </c>
      <c r="E14271" t="s">
        <v>15</v>
      </c>
      <c r="F14271" t="s">
        <v>30</v>
      </c>
      <c r="G14271" t="s">
        <v>148</v>
      </c>
      <c r="H14271" s="1">
        <v>2021</v>
      </c>
      <c r="I14271" s="2">
        <v>150</v>
      </c>
      <c r="J14271" s="3">
        <v>370.5</v>
      </c>
      <c r="K14271">
        <f>Table1[[#This Row],[Total Revenue + Open]]/Table1[[#This Row],[Qty]]</f>
        <v>2.4700000000000002</v>
      </c>
      <c r="L14271">
        <f>Table1[[#This Row],[Total Revenue + Open]]/Table1[[#This Row],[Qty]]</f>
        <v>2.4700000000000002</v>
      </c>
    </row>
    <row r="14272" spans="1:12" hidden="1">
      <c r="A14272" t="s">
        <v>710</v>
      </c>
      <c r="B14272" t="s">
        <v>530</v>
      </c>
      <c r="C14272" t="s">
        <v>530</v>
      </c>
      <c r="D14272" t="s">
        <v>784</v>
      </c>
      <c r="E14272" t="s">
        <v>15</v>
      </c>
      <c r="F14272" t="s">
        <v>31</v>
      </c>
      <c r="G14272" t="s">
        <v>32</v>
      </c>
      <c r="H14272" s="1">
        <v>2022</v>
      </c>
      <c r="I14272" s="2">
        <v>900</v>
      </c>
      <c r="J14272" s="3">
        <v>2241</v>
      </c>
      <c r="K14272">
        <f>Table1[[#This Row],[Total Revenue + Open]]/Table1[[#This Row],[Qty]]</f>
        <v>2.4900000000000002</v>
      </c>
      <c r="L14272">
        <f>Table1[[#This Row],[Total Revenue + Open]]/Table1[[#This Row],[Qty]]</f>
        <v>2.4900000000000002</v>
      </c>
    </row>
    <row r="14273" spans="1:12" hidden="1">
      <c r="A14273" t="s">
        <v>710</v>
      </c>
      <c r="B14273" t="s">
        <v>530</v>
      </c>
      <c r="C14273" t="s">
        <v>530</v>
      </c>
      <c r="D14273" t="s">
        <v>784</v>
      </c>
      <c r="E14273" t="s">
        <v>15</v>
      </c>
      <c r="F14273" t="s">
        <v>31</v>
      </c>
      <c r="G14273" t="s">
        <v>33</v>
      </c>
      <c r="H14273" s="1">
        <v>2022</v>
      </c>
      <c r="I14273" s="2">
        <v>900</v>
      </c>
      <c r="J14273" s="3">
        <v>2241</v>
      </c>
      <c r="K14273">
        <f>Table1[[#This Row],[Total Revenue + Open]]/Table1[[#This Row],[Qty]]</f>
        <v>2.4900000000000002</v>
      </c>
      <c r="L14273">
        <f>Table1[[#This Row],[Total Revenue + Open]]/Table1[[#This Row],[Qty]]</f>
        <v>2.4900000000000002</v>
      </c>
    </row>
    <row r="14274" spans="1:12" hidden="1">
      <c r="A14274" t="s">
        <v>710</v>
      </c>
      <c r="B14274" t="s">
        <v>530</v>
      </c>
      <c r="C14274" t="s">
        <v>530</v>
      </c>
      <c r="D14274" t="s">
        <v>784</v>
      </c>
      <c r="E14274" t="s">
        <v>15</v>
      </c>
      <c r="F14274" t="s">
        <v>31</v>
      </c>
      <c r="G14274" t="s">
        <v>66</v>
      </c>
      <c r="H14274" s="1">
        <v>2022</v>
      </c>
      <c r="I14274" s="2">
        <v>900</v>
      </c>
      <c r="J14274" s="3">
        <v>2241</v>
      </c>
      <c r="K14274">
        <f>Table1[[#This Row],[Total Revenue + Open]]/Table1[[#This Row],[Qty]]</f>
        <v>2.4900000000000002</v>
      </c>
      <c r="L14274">
        <f>Table1[[#This Row],[Total Revenue + Open]]/Table1[[#This Row],[Qty]]</f>
        <v>2.4900000000000002</v>
      </c>
    </row>
    <row r="14275" spans="1:12" hidden="1">
      <c r="A14275" t="s">
        <v>710</v>
      </c>
      <c r="B14275" t="s">
        <v>530</v>
      </c>
      <c r="C14275" t="s">
        <v>530</v>
      </c>
      <c r="D14275" t="s">
        <v>761</v>
      </c>
      <c r="E14275" t="s">
        <v>15</v>
      </c>
      <c r="F14275" t="s">
        <v>30</v>
      </c>
      <c r="G14275" t="s">
        <v>148</v>
      </c>
      <c r="H14275" s="1">
        <v>2019</v>
      </c>
      <c r="I14275" s="2">
        <v>900</v>
      </c>
      <c r="J14275" s="3">
        <v>2241</v>
      </c>
      <c r="K14275">
        <f>Table1[[#This Row],[Total Revenue + Open]]/Table1[[#This Row],[Qty]]</f>
        <v>2.4900000000000002</v>
      </c>
      <c r="L14275">
        <f>Table1[[#This Row],[Total Revenue + Open]]/Table1[[#This Row],[Qty]]</f>
        <v>2.4900000000000002</v>
      </c>
    </row>
    <row r="14276" spans="1:12" hidden="1">
      <c r="A14276" t="s">
        <v>710</v>
      </c>
      <c r="B14276" t="s">
        <v>530</v>
      </c>
      <c r="C14276" t="s">
        <v>530</v>
      </c>
      <c r="D14276" t="s">
        <v>761</v>
      </c>
      <c r="E14276" t="s">
        <v>15</v>
      </c>
      <c r="F14276" t="s">
        <v>30</v>
      </c>
      <c r="G14276" t="s">
        <v>148</v>
      </c>
      <c r="H14276" s="1">
        <v>2019</v>
      </c>
      <c r="I14276" s="2">
        <v>1510</v>
      </c>
      <c r="J14276" s="3">
        <v>3735</v>
      </c>
      <c r="K14276">
        <f>Table1[[#This Row],[Total Revenue + Open]]/Table1[[#This Row],[Qty]]</f>
        <v>2.4735099337748343</v>
      </c>
      <c r="L14276">
        <f>Table1[[#This Row],[Total Revenue + Open]]/Table1[[#This Row],[Qty]]</f>
        <v>2.4735099337748343</v>
      </c>
    </row>
    <row r="14277" spans="1:12" hidden="1">
      <c r="A14277" t="s">
        <v>710</v>
      </c>
      <c r="B14277" t="s">
        <v>530</v>
      </c>
      <c r="C14277" t="s">
        <v>530</v>
      </c>
      <c r="D14277" t="s">
        <v>761</v>
      </c>
      <c r="E14277" t="s">
        <v>15</v>
      </c>
      <c r="F14277" t="s">
        <v>30</v>
      </c>
      <c r="G14277" t="s">
        <v>148</v>
      </c>
      <c r="H14277" s="1">
        <v>2020</v>
      </c>
      <c r="I14277" s="2">
        <v>101550</v>
      </c>
      <c r="J14277" s="3">
        <v>251490</v>
      </c>
      <c r="K14277">
        <f>Table1[[#This Row],[Total Revenue + Open]]/Table1[[#This Row],[Qty]]</f>
        <v>2.4765140324963073</v>
      </c>
      <c r="L14277">
        <f>Table1[[#This Row],[Total Revenue + Open]]/Table1[[#This Row],[Qty]]</f>
        <v>2.4765140324963073</v>
      </c>
    </row>
    <row r="14278" spans="1:12" hidden="1">
      <c r="A14278" t="s">
        <v>710</v>
      </c>
      <c r="B14278" t="s">
        <v>530</v>
      </c>
      <c r="C14278" t="s">
        <v>530</v>
      </c>
      <c r="D14278" t="s">
        <v>761</v>
      </c>
      <c r="E14278" t="s">
        <v>15</v>
      </c>
      <c r="F14278" t="s">
        <v>30</v>
      </c>
      <c r="G14278" t="s">
        <v>148</v>
      </c>
      <c r="H14278" s="1">
        <v>2021</v>
      </c>
      <c r="I14278" s="2">
        <v>2515</v>
      </c>
      <c r="J14278" s="3">
        <v>6225</v>
      </c>
      <c r="K14278">
        <f>Table1[[#This Row],[Total Revenue + Open]]/Table1[[#This Row],[Qty]]</f>
        <v>2.4751491053677932</v>
      </c>
      <c r="L14278">
        <f>Table1[[#This Row],[Total Revenue + Open]]/Table1[[#This Row],[Qty]]</f>
        <v>2.4751491053677932</v>
      </c>
    </row>
    <row r="14279" spans="1:12" hidden="1">
      <c r="A14279" t="s">
        <v>710</v>
      </c>
      <c r="B14279" t="s">
        <v>530</v>
      </c>
      <c r="C14279" t="s">
        <v>530</v>
      </c>
      <c r="D14279" t="s">
        <v>761</v>
      </c>
      <c r="E14279" t="s">
        <v>15</v>
      </c>
      <c r="F14279" t="s">
        <v>30</v>
      </c>
      <c r="G14279" t="s">
        <v>148</v>
      </c>
      <c r="H14279" s="1">
        <v>2021</v>
      </c>
      <c r="I14279" s="2">
        <v>700</v>
      </c>
      <c r="J14279" s="3">
        <v>1743</v>
      </c>
      <c r="K14279">
        <f>Table1[[#This Row],[Total Revenue + Open]]/Table1[[#This Row],[Qty]]</f>
        <v>2.4900000000000002</v>
      </c>
      <c r="L14279">
        <f>Table1[[#This Row],[Total Revenue + Open]]/Table1[[#This Row],[Qty]]</f>
        <v>2.4900000000000002</v>
      </c>
    </row>
    <row r="14280" spans="1:12" hidden="1">
      <c r="A14280" t="s">
        <v>544</v>
      </c>
      <c r="B14280" t="s">
        <v>530</v>
      </c>
      <c r="C14280" t="s">
        <v>530</v>
      </c>
      <c r="D14280" t="s">
        <v>708</v>
      </c>
      <c r="E14280" t="s">
        <v>15</v>
      </c>
      <c r="F14280" t="s">
        <v>16</v>
      </c>
      <c r="G14280" t="s">
        <v>466</v>
      </c>
      <c r="H14280" s="1">
        <v>2022</v>
      </c>
      <c r="I14280" s="2">
        <v>1005</v>
      </c>
      <c r="J14280" s="3">
        <v>2220</v>
      </c>
      <c r="K14280">
        <f>Table1[[#This Row],[Total Revenue + Open]]/Table1[[#This Row],[Qty]]</f>
        <v>2.2089552238805972</v>
      </c>
      <c r="L14280">
        <f>Table1[[#This Row],[Total Revenue + Open]]/Table1[[#This Row],[Qty]]</f>
        <v>2.2089552238805972</v>
      </c>
    </row>
    <row r="14281" spans="1:12" hidden="1">
      <c r="A14281" t="s">
        <v>544</v>
      </c>
      <c r="B14281" t="s">
        <v>530</v>
      </c>
      <c r="C14281" t="s">
        <v>530</v>
      </c>
      <c r="D14281" t="s">
        <v>703</v>
      </c>
      <c r="E14281" t="s">
        <v>15</v>
      </c>
      <c r="F14281" t="s">
        <v>214</v>
      </c>
      <c r="G14281" t="s">
        <v>215</v>
      </c>
      <c r="H14281" s="1">
        <v>2022</v>
      </c>
      <c r="I14281" s="2">
        <v>800</v>
      </c>
      <c r="J14281" s="3">
        <v>2080</v>
      </c>
      <c r="K14281">
        <f>Table1[[#This Row],[Total Revenue + Open]]/Table1[[#This Row],[Qty]]</f>
        <v>2.6</v>
      </c>
      <c r="L14281">
        <f>Table1[[#This Row],[Total Revenue + Open]]/Table1[[#This Row],[Qty]]</f>
        <v>2.6</v>
      </c>
    </row>
    <row r="14282" spans="1:12" hidden="1">
      <c r="A14282" t="s">
        <v>544</v>
      </c>
      <c r="B14282" t="s">
        <v>530</v>
      </c>
      <c r="C14282" t="s">
        <v>530</v>
      </c>
      <c r="D14282" t="s">
        <v>703</v>
      </c>
      <c r="E14282" t="s">
        <v>15</v>
      </c>
      <c r="F14282" t="s">
        <v>214</v>
      </c>
      <c r="G14282" t="s">
        <v>215</v>
      </c>
      <c r="H14282" s="1">
        <v>2022</v>
      </c>
      <c r="I14282" s="2">
        <v>800</v>
      </c>
      <c r="J14282" s="3">
        <v>2080</v>
      </c>
      <c r="K14282">
        <f>Table1[[#This Row],[Total Revenue + Open]]/Table1[[#This Row],[Qty]]</f>
        <v>2.6</v>
      </c>
      <c r="L14282">
        <f>Table1[[#This Row],[Total Revenue + Open]]/Table1[[#This Row],[Qty]]</f>
        <v>2.6</v>
      </c>
    </row>
    <row r="14283" spans="1:12" hidden="1">
      <c r="A14283" t="s">
        <v>710</v>
      </c>
      <c r="B14283" t="s">
        <v>530</v>
      </c>
      <c r="C14283" t="s">
        <v>530</v>
      </c>
      <c r="D14283" t="s">
        <v>761</v>
      </c>
      <c r="E14283" t="s">
        <v>15</v>
      </c>
      <c r="F14283" t="s">
        <v>31</v>
      </c>
      <c r="G14283" t="s">
        <v>66</v>
      </c>
      <c r="H14283" s="1">
        <v>2018</v>
      </c>
      <c r="I14283" s="2">
        <v>3650</v>
      </c>
      <c r="J14283" s="3">
        <v>9026.25</v>
      </c>
      <c r="K14283">
        <f>Table1[[#This Row],[Total Revenue + Open]]/Table1[[#This Row],[Qty]]</f>
        <v>2.4729452054794518</v>
      </c>
      <c r="L14283">
        <f>Table1[[#This Row],[Total Revenue + Open]]/Table1[[#This Row],[Qty]]</f>
        <v>2.4729452054794518</v>
      </c>
    </row>
    <row r="14284" spans="1:12" hidden="1">
      <c r="A14284" t="s">
        <v>710</v>
      </c>
      <c r="B14284" t="s">
        <v>530</v>
      </c>
      <c r="C14284" t="s">
        <v>530</v>
      </c>
      <c r="D14284" t="s">
        <v>761</v>
      </c>
      <c r="E14284" t="s">
        <v>15</v>
      </c>
      <c r="F14284" t="s">
        <v>31</v>
      </c>
      <c r="G14284" t="s">
        <v>66</v>
      </c>
      <c r="H14284" s="1">
        <v>2018</v>
      </c>
      <c r="I14284" s="2">
        <v>5005</v>
      </c>
      <c r="J14284" s="3">
        <v>12387.75</v>
      </c>
      <c r="K14284">
        <f>Table1[[#This Row],[Total Revenue + Open]]/Table1[[#This Row],[Qty]]</f>
        <v>2.4750749250749249</v>
      </c>
      <c r="L14284">
        <f>Table1[[#This Row],[Total Revenue + Open]]/Table1[[#This Row],[Qty]]</f>
        <v>2.4750749250749249</v>
      </c>
    </row>
    <row r="14285" spans="1:12" hidden="1">
      <c r="A14285" t="s">
        <v>710</v>
      </c>
      <c r="B14285" t="s">
        <v>530</v>
      </c>
      <c r="C14285" t="s">
        <v>530</v>
      </c>
      <c r="D14285" t="s">
        <v>761</v>
      </c>
      <c r="E14285" t="s">
        <v>15</v>
      </c>
      <c r="F14285" t="s">
        <v>31</v>
      </c>
      <c r="G14285" t="s">
        <v>66</v>
      </c>
      <c r="H14285" s="1">
        <v>2018</v>
      </c>
      <c r="I14285" s="2">
        <v>3270</v>
      </c>
      <c r="J14285" s="3">
        <v>8092.5</v>
      </c>
      <c r="K14285">
        <f>Table1[[#This Row],[Total Revenue + Open]]/Table1[[#This Row],[Qty]]</f>
        <v>2.4747706422018347</v>
      </c>
      <c r="L14285">
        <f>Table1[[#This Row],[Total Revenue + Open]]/Table1[[#This Row],[Qty]]</f>
        <v>2.4747706422018347</v>
      </c>
    </row>
    <row r="14286" spans="1:12" hidden="1">
      <c r="A14286" t="s">
        <v>710</v>
      </c>
      <c r="B14286" t="s">
        <v>530</v>
      </c>
      <c r="C14286" t="s">
        <v>530</v>
      </c>
      <c r="D14286" t="s">
        <v>761</v>
      </c>
      <c r="E14286" t="s">
        <v>15</v>
      </c>
      <c r="F14286" t="s">
        <v>31</v>
      </c>
      <c r="G14286" t="s">
        <v>66</v>
      </c>
      <c r="H14286" s="1">
        <v>2018</v>
      </c>
      <c r="I14286" s="2">
        <v>3015</v>
      </c>
      <c r="J14286" s="3">
        <v>7470</v>
      </c>
      <c r="K14286">
        <f>Table1[[#This Row],[Total Revenue + Open]]/Table1[[#This Row],[Qty]]</f>
        <v>2.4776119402985075</v>
      </c>
      <c r="L14286">
        <f>Table1[[#This Row],[Total Revenue + Open]]/Table1[[#This Row],[Qty]]</f>
        <v>2.4776119402985075</v>
      </c>
    </row>
    <row r="14287" spans="1:12" hidden="1">
      <c r="A14287" t="s">
        <v>710</v>
      </c>
      <c r="B14287" t="s">
        <v>530</v>
      </c>
      <c r="C14287" t="s">
        <v>530</v>
      </c>
      <c r="D14287" t="s">
        <v>761</v>
      </c>
      <c r="E14287" t="s">
        <v>15</v>
      </c>
      <c r="F14287" t="s">
        <v>31</v>
      </c>
      <c r="G14287" t="s">
        <v>66</v>
      </c>
      <c r="H14287" s="1">
        <v>2018</v>
      </c>
      <c r="I14287" s="2">
        <v>1660</v>
      </c>
      <c r="J14287" s="3">
        <v>4108.5</v>
      </c>
      <c r="K14287">
        <f>Table1[[#This Row],[Total Revenue + Open]]/Table1[[#This Row],[Qty]]</f>
        <v>2.4750000000000001</v>
      </c>
      <c r="L14287">
        <f>Table1[[#This Row],[Total Revenue + Open]]/Table1[[#This Row],[Qty]]</f>
        <v>2.4750000000000001</v>
      </c>
    </row>
    <row r="14288" spans="1:12" hidden="1">
      <c r="A14288" t="s">
        <v>710</v>
      </c>
      <c r="B14288" t="s">
        <v>530</v>
      </c>
      <c r="C14288" t="s">
        <v>530</v>
      </c>
      <c r="D14288" t="s">
        <v>761</v>
      </c>
      <c r="E14288" t="s">
        <v>15</v>
      </c>
      <c r="F14288" t="s">
        <v>31</v>
      </c>
      <c r="G14288" t="s">
        <v>66</v>
      </c>
      <c r="H14288" s="1">
        <v>2018</v>
      </c>
      <c r="I14288" s="2">
        <v>20205</v>
      </c>
      <c r="J14288" s="3">
        <v>50049</v>
      </c>
      <c r="K14288">
        <f>Table1[[#This Row],[Total Revenue + Open]]/Table1[[#This Row],[Qty]]</f>
        <v>2.4770601336302893</v>
      </c>
      <c r="L14288">
        <f>Table1[[#This Row],[Total Revenue + Open]]/Table1[[#This Row],[Qty]]</f>
        <v>2.4770601336302893</v>
      </c>
    </row>
    <row r="14289" spans="1:12" hidden="1">
      <c r="A14289" t="s">
        <v>710</v>
      </c>
      <c r="B14289" t="s">
        <v>530</v>
      </c>
      <c r="C14289" t="s">
        <v>530</v>
      </c>
      <c r="D14289" t="s">
        <v>761</v>
      </c>
      <c r="E14289" t="s">
        <v>15</v>
      </c>
      <c r="F14289" t="s">
        <v>31</v>
      </c>
      <c r="G14289" t="s">
        <v>66</v>
      </c>
      <c r="H14289" s="1">
        <v>2019</v>
      </c>
      <c r="I14289" s="2">
        <v>1910</v>
      </c>
      <c r="J14289" s="3">
        <v>4731</v>
      </c>
      <c r="K14289">
        <f>Table1[[#This Row],[Total Revenue + Open]]/Table1[[#This Row],[Qty]]</f>
        <v>2.4769633507853404</v>
      </c>
      <c r="L14289">
        <f>Table1[[#This Row],[Total Revenue + Open]]/Table1[[#This Row],[Qty]]</f>
        <v>2.4769633507853404</v>
      </c>
    </row>
    <row r="14290" spans="1:12" hidden="1">
      <c r="A14290" t="s">
        <v>710</v>
      </c>
      <c r="B14290" t="s">
        <v>530</v>
      </c>
      <c r="C14290" t="s">
        <v>530</v>
      </c>
      <c r="D14290" t="s">
        <v>761</v>
      </c>
      <c r="E14290" t="s">
        <v>15</v>
      </c>
      <c r="F14290" t="s">
        <v>31</v>
      </c>
      <c r="G14290" t="s">
        <v>66</v>
      </c>
      <c r="H14290" s="1">
        <v>2019</v>
      </c>
      <c r="I14290" s="2">
        <v>1710</v>
      </c>
      <c r="J14290" s="3">
        <v>4233</v>
      </c>
      <c r="K14290">
        <f>Table1[[#This Row],[Total Revenue + Open]]/Table1[[#This Row],[Qty]]</f>
        <v>2.475438596491228</v>
      </c>
      <c r="L14290">
        <f>Table1[[#This Row],[Total Revenue + Open]]/Table1[[#This Row],[Qty]]</f>
        <v>2.475438596491228</v>
      </c>
    </row>
    <row r="14291" spans="1:12" hidden="1">
      <c r="A14291" t="s">
        <v>710</v>
      </c>
      <c r="B14291" t="s">
        <v>530</v>
      </c>
      <c r="C14291" t="s">
        <v>530</v>
      </c>
      <c r="D14291" t="s">
        <v>761</v>
      </c>
      <c r="E14291" t="s">
        <v>15</v>
      </c>
      <c r="F14291" t="s">
        <v>31</v>
      </c>
      <c r="G14291" t="s">
        <v>66</v>
      </c>
      <c r="H14291" s="1">
        <v>2019</v>
      </c>
      <c r="I14291" s="2">
        <v>2065</v>
      </c>
      <c r="J14291" s="3">
        <v>5104.5</v>
      </c>
      <c r="K14291">
        <f>Table1[[#This Row],[Total Revenue + Open]]/Table1[[#This Row],[Qty]]</f>
        <v>2.4719128329297821</v>
      </c>
      <c r="L14291">
        <f>Table1[[#This Row],[Total Revenue + Open]]/Table1[[#This Row],[Qty]]</f>
        <v>2.4719128329297821</v>
      </c>
    </row>
    <row r="14292" spans="1:12" hidden="1">
      <c r="A14292" t="s">
        <v>710</v>
      </c>
      <c r="B14292" t="s">
        <v>530</v>
      </c>
      <c r="C14292" t="s">
        <v>530</v>
      </c>
      <c r="D14292" t="s">
        <v>761</v>
      </c>
      <c r="E14292" t="s">
        <v>15</v>
      </c>
      <c r="F14292" t="s">
        <v>31</v>
      </c>
      <c r="G14292" t="s">
        <v>66</v>
      </c>
      <c r="H14292" s="1">
        <v>2019</v>
      </c>
      <c r="I14292" s="2">
        <v>5685</v>
      </c>
      <c r="J14292" s="3">
        <v>14068.5</v>
      </c>
      <c r="K14292">
        <f>Table1[[#This Row],[Total Revenue + Open]]/Table1[[#This Row],[Qty]]</f>
        <v>2.4746701846965697</v>
      </c>
      <c r="L14292">
        <f>Table1[[#This Row],[Total Revenue + Open]]/Table1[[#This Row],[Qty]]</f>
        <v>2.4746701846965697</v>
      </c>
    </row>
    <row r="14293" spans="1:12" hidden="1">
      <c r="A14293" t="s">
        <v>710</v>
      </c>
      <c r="B14293" t="s">
        <v>530</v>
      </c>
      <c r="C14293" t="s">
        <v>530</v>
      </c>
      <c r="D14293" t="s">
        <v>761</v>
      </c>
      <c r="E14293" t="s">
        <v>15</v>
      </c>
      <c r="F14293" t="s">
        <v>31</v>
      </c>
      <c r="G14293" t="s">
        <v>66</v>
      </c>
      <c r="H14293" s="1">
        <v>2020</v>
      </c>
      <c r="I14293" s="2">
        <v>4020</v>
      </c>
      <c r="J14293" s="3">
        <v>9960</v>
      </c>
      <c r="K14293">
        <f>Table1[[#This Row],[Total Revenue + Open]]/Table1[[#This Row],[Qty]]</f>
        <v>2.4776119402985075</v>
      </c>
      <c r="L14293">
        <f>Table1[[#This Row],[Total Revenue + Open]]/Table1[[#This Row],[Qty]]</f>
        <v>2.4776119402985075</v>
      </c>
    </row>
    <row r="14294" spans="1:12" hidden="1">
      <c r="A14294" t="s">
        <v>710</v>
      </c>
      <c r="B14294" t="s">
        <v>530</v>
      </c>
      <c r="C14294" t="s">
        <v>530</v>
      </c>
      <c r="D14294" t="s">
        <v>761</v>
      </c>
      <c r="E14294" t="s">
        <v>15</v>
      </c>
      <c r="F14294" t="s">
        <v>31</v>
      </c>
      <c r="G14294" t="s">
        <v>66</v>
      </c>
      <c r="H14294" s="1">
        <v>2020</v>
      </c>
      <c r="I14294" s="2">
        <v>1610</v>
      </c>
      <c r="J14294" s="3">
        <v>3984</v>
      </c>
      <c r="K14294">
        <f>Table1[[#This Row],[Total Revenue + Open]]/Table1[[#This Row],[Qty]]</f>
        <v>2.4745341614906833</v>
      </c>
      <c r="L14294">
        <f>Table1[[#This Row],[Total Revenue + Open]]/Table1[[#This Row],[Qty]]</f>
        <v>2.4745341614906833</v>
      </c>
    </row>
    <row r="14295" spans="1:12" hidden="1">
      <c r="A14295" t="s">
        <v>710</v>
      </c>
      <c r="B14295" t="s">
        <v>530</v>
      </c>
      <c r="C14295" t="s">
        <v>530</v>
      </c>
      <c r="D14295" t="s">
        <v>761</v>
      </c>
      <c r="E14295" t="s">
        <v>15</v>
      </c>
      <c r="F14295" t="s">
        <v>31</v>
      </c>
      <c r="G14295" t="s">
        <v>66</v>
      </c>
      <c r="H14295" s="1">
        <v>2020</v>
      </c>
      <c r="I14295" s="2">
        <v>2720</v>
      </c>
      <c r="J14295" s="3">
        <v>6723</v>
      </c>
      <c r="K14295">
        <f>Table1[[#This Row],[Total Revenue + Open]]/Table1[[#This Row],[Qty]]</f>
        <v>2.4716911764705882</v>
      </c>
      <c r="L14295">
        <f>Table1[[#This Row],[Total Revenue + Open]]/Table1[[#This Row],[Qty]]</f>
        <v>2.4716911764705882</v>
      </c>
    </row>
    <row r="14296" spans="1:12" hidden="1">
      <c r="A14296" t="s">
        <v>710</v>
      </c>
      <c r="B14296" t="s">
        <v>530</v>
      </c>
      <c r="C14296" t="s">
        <v>530</v>
      </c>
      <c r="D14296" t="s">
        <v>761</v>
      </c>
      <c r="E14296" t="s">
        <v>15</v>
      </c>
      <c r="F14296" t="s">
        <v>31</v>
      </c>
      <c r="G14296" t="s">
        <v>66</v>
      </c>
      <c r="H14296" s="1">
        <v>2020</v>
      </c>
      <c r="I14296" s="2">
        <v>2115</v>
      </c>
      <c r="J14296" s="3">
        <v>5229</v>
      </c>
      <c r="K14296">
        <f>Table1[[#This Row],[Total Revenue + Open]]/Table1[[#This Row],[Qty]]</f>
        <v>2.472340425531915</v>
      </c>
      <c r="L14296">
        <f>Table1[[#This Row],[Total Revenue + Open]]/Table1[[#This Row],[Qty]]</f>
        <v>2.472340425531915</v>
      </c>
    </row>
    <row r="14297" spans="1:12" hidden="1">
      <c r="A14297" t="s">
        <v>710</v>
      </c>
      <c r="B14297" t="s">
        <v>530</v>
      </c>
      <c r="C14297" t="s">
        <v>530</v>
      </c>
      <c r="D14297" t="s">
        <v>761</v>
      </c>
      <c r="E14297" t="s">
        <v>15</v>
      </c>
      <c r="F14297" t="s">
        <v>31</v>
      </c>
      <c r="G14297" t="s">
        <v>66</v>
      </c>
      <c r="H14297" s="1">
        <v>2021</v>
      </c>
      <c r="I14297" s="2">
        <v>7035</v>
      </c>
      <c r="J14297" s="3">
        <v>17430</v>
      </c>
      <c r="K14297">
        <f>Table1[[#This Row],[Total Revenue + Open]]/Table1[[#This Row],[Qty]]</f>
        <v>2.4776119402985075</v>
      </c>
      <c r="L14297">
        <f>Table1[[#This Row],[Total Revenue + Open]]/Table1[[#This Row],[Qty]]</f>
        <v>2.4776119402985075</v>
      </c>
    </row>
    <row r="14298" spans="1:12" hidden="1">
      <c r="A14298" t="s">
        <v>710</v>
      </c>
      <c r="B14298" t="s">
        <v>530</v>
      </c>
      <c r="C14298" t="s">
        <v>530</v>
      </c>
      <c r="D14298" t="s">
        <v>761</v>
      </c>
      <c r="E14298" t="s">
        <v>15</v>
      </c>
      <c r="F14298" t="s">
        <v>31</v>
      </c>
      <c r="G14298" t="s">
        <v>66</v>
      </c>
      <c r="H14298" s="1">
        <v>2021</v>
      </c>
      <c r="I14298" s="2">
        <v>7290</v>
      </c>
      <c r="J14298" s="3">
        <v>18052.5</v>
      </c>
      <c r="K14298">
        <f>Table1[[#This Row],[Total Revenue + Open]]/Table1[[#This Row],[Qty]]</f>
        <v>2.4763374485596708</v>
      </c>
      <c r="L14298">
        <f>Table1[[#This Row],[Total Revenue + Open]]/Table1[[#This Row],[Qty]]</f>
        <v>2.4763374485596708</v>
      </c>
    </row>
    <row r="14299" spans="1:12" hidden="1">
      <c r="A14299" t="s">
        <v>710</v>
      </c>
      <c r="B14299" t="s">
        <v>530</v>
      </c>
      <c r="C14299" t="s">
        <v>530</v>
      </c>
      <c r="D14299" t="s">
        <v>761</v>
      </c>
      <c r="E14299" t="s">
        <v>15</v>
      </c>
      <c r="F14299" t="s">
        <v>31</v>
      </c>
      <c r="G14299" t="s">
        <v>66</v>
      </c>
      <c r="H14299" s="1">
        <v>2021</v>
      </c>
      <c r="I14299" s="2">
        <v>4075</v>
      </c>
      <c r="J14299" s="3">
        <v>10084.5</v>
      </c>
      <c r="K14299">
        <f>Table1[[#This Row],[Total Revenue + Open]]/Table1[[#This Row],[Qty]]</f>
        <v>2.474723926380368</v>
      </c>
      <c r="L14299">
        <f>Table1[[#This Row],[Total Revenue + Open]]/Table1[[#This Row],[Qty]]</f>
        <v>2.474723926380368</v>
      </c>
    </row>
    <row r="14300" spans="1:12" hidden="1">
      <c r="A14300" t="s">
        <v>710</v>
      </c>
      <c r="B14300" t="s">
        <v>530</v>
      </c>
      <c r="C14300" t="s">
        <v>530</v>
      </c>
      <c r="D14300" t="s">
        <v>761</v>
      </c>
      <c r="E14300" t="s">
        <v>15</v>
      </c>
      <c r="F14300" t="s">
        <v>31</v>
      </c>
      <c r="G14300" t="s">
        <v>66</v>
      </c>
      <c r="H14300" s="1">
        <v>2021</v>
      </c>
      <c r="I14300" s="2">
        <v>11765</v>
      </c>
      <c r="J14300" s="3">
        <v>29133</v>
      </c>
      <c r="K14300">
        <f>Table1[[#This Row],[Total Revenue + Open]]/Table1[[#This Row],[Qty]]</f>
        <v>2.4762430939226521</v>
      </c>
      <c r="L14300">
        <f>Table1[[#This Row],[Total Revenue + Open]]/Table1[[#This Row],[Qty]]</f>
        <v>2.4762430939226521</v>
      </c>
    </row>
    <row r="14301" spans="1:12" hidden="1">
      <c r="A14301" t="s">
        <v>710</v>
      </c>
      <c r="B14301" t="s">
        <v>530</v>
      </c>
      <c r="C14301" t="s">
        <v>530</v>
      </c>
      <c r="D14301" t="s">
        <v>761</v>
      </c>
      <c r="E14301" t="s">
        <v>15</v>
      </c>
      <c r="F14301" t="s">
        <v>31</v>
      </c>
      <c r="G14301" t="s">
        <v>66</v>
      </c>
      <c r="H14301" s="1">
        <v>2021</v>
      </c>
      <c r="I14301" s="2">
        <v>12670</v>
      </c>
      <c r="J14301" s="3">
        <v>31374</v>
      </c>
      <c r="K14301">
        <f>Table1[[#This Row],[Total Revenue + Open]]/Table1[[#This Row],[Qty]]</f>
        <v>2.4762430939226521</v>
      </c>
      <c r="L14301">
        <f>Table1[[#This Row],[Total Revenue + Open]]/Table1[[#This Row],[Qty]]</f>
        <v>2.4762430939226521</v>
      </c>
    </row>
    <row r="14302" spans="1:12" hidden="1">
      <c r="A14302" t="s">
        <v>710</v>
      </c>
      <c r="B14302" t="s">
        <v>530</v>
      </c>
      <c r="C14302" t="s">
        <v>530</v>
      </c>
      <c r="D14302" t="s">
        <v>761</v>
      </c>
      <c r="E14302" t="s">
        <v>15</v>
      </c>
      <c r="F14302" t="s">
        <v>31</v>
      </c>
      <c r="G14302" t="s">
        <v>66</v>
      </c>
      <c r="H14302" s="1">
        <v>2021</v>
      </c>
      <c r="I14302" s="2">
        <v>11835</v>
      </c>
      <c r="J14302" s="3">
        <v>29319.75</v>
      </c>
      <c r="K14302">
        <f>Table1[[#This Row],[Total Revenue + Open]]/Table1[[#This Row],[Qty]]</f>
        <v>2.4773764258555131</v>
      </c>
      <c r="L14302">
        <f>Table1[[#This Row],[Total Revenue + Open]]/Table1[[#This Row],[Qty]]</f>
        <v>2.4773764258555131</v>
      </c>
    </row>
    <row r="14303" spans="1:12" hidden="1">
      <c r="A14303" t="s">
        <v>710</v>
      </c>
      <c r="B14303" t="s">
        <v>530</v>
      </c>
      <c r="C14303" t="s">
        <v>530</v>
      </c>
      <c r="D14303" t="s">
        <v>761</v>
      </c>
      <c r="E14303" t="s">
        <v>15</v>
      </c>
      <c r="F14303" t="s">
        <v>31</v>
      </c>
      <c r="G14303" t="s">
        <v>66</v>
      </c>
      <c r="H14303" s="1">
        <v>2021</v>
      </c>
      <c r="I14303" s="2">
        <v>8645</v>
      </c>
      <c r="J14303" s="3">
        <v>21414</v>
      </c>
      <c r="K14303">
        <f>Table1[[#This Row],[Total Revenue + Open]]/Table1[[#This Row],[Qty]]</f>
        <v>2.4770387507229614</v>
      </c>
      <c r="L14303">
        <f>Table1[[#This Row],[Total Revenue + Open]]/Table1[[#This Row],[Qty]]</f>
        <v>2.4770387507229614</v>
      </c>
    </row>
    <row r="14304" spans="1:12" hidden="1">
      <c r="A14304" t="s">
        <v>544</v>
      </c>
      <c r="B14304" t="s">
        <v>530</v>
      </c>
      <c r="C14304" t="s">
        <v>530</v>
      </c>
      <c r="D14304" t="s">
        <v>707</v>
      </c>
      <c r="E14304" t="s">
        <v>15</v>
      </c>
      <c r="F14304" t="s">
        <v>357</v>
      </c>
      <c r="G14304" t="s">
        <v>359</v>
      </c>
      <c r="H14304" s="1">
        <v>2022</v>
      </c>
      <c r="I14304" s="2">
        <v>1200</v>
      </c>
      <c r="J14304" s="3">
        <v>2004</v>
      </c>
      <c r="K14304">
        <f>Table1[[#This Row],[Total Revenue + Open]]/Table1[[#This Row],[Qty]]</f>
        <v>1.67</v>
      </c>
      <c r="L14304">
        <f>Table1[[#This Row],[Total Revenue + Open]]/Table1[[#This Row],[Qty]]</f>
        <v>1.67</v>
      </c>
    </row>
    <row r="14305" spans="1:12" hidden="1">
      <c r="A14305" t="s">
        <v>544</v>
      </c>
      <c r="B14305" t="s">
        <v>530</v>
      </c>
      <c r="C14305" t="s">
        <v>530</v>
      </c>
      <c r="D14305" t="s">
        <v>708</v>
      </c>
      <c r="E14305" t="s">
        <v>15</v>
      </c>
      <c r="F14305" t="s">
        <v>16</v>
      </c>
      <c r="G14305" t="s">
        <v>488</v>
      </c>
      <c r="H14305" s="1">
        <v>2022</v>
      </c>
      <c r="I14305" s="2">
        <v>900</v>
      </c>
      <c r="J14305" s="3">
        <v>1998</v>
      </c>
      <c r="K14305">
        <f>Table1[[#This Row],[Total Revenue + Open]]/Table1[[#This Row],[Qty]]</f>
        <v>2.2200000000000002</v>
      </c>
      <c r="L14305">
        <f>Table1[[#This Row],[Total Revenue + Open]]/Table1[[#This Row],[Qty]]</f>
        <v>2.2200000000000002</v>
      </c>
    </row>
    <row r="14306" spans="1:12" hidden="1">
      <c r="A14306" t="s">
        <v>710</v>
      </c>
      <c r="B14306" t="s">
        <v>530</v>
      </c>
      <c r="C14306" t="s">
        <v>530</v>
      </c>
      <c r="D14306" t="s">
        <v>761</v>
      </c>
      <c r="E14306" t="s">
        <v>15</v>
      </c>
      <c r="F14306" t="s">
        <v>31</v>
      </c>
      <c r="G14306" t="s">
        <v>66</v>
      </c>
      <c r="H14306" s="1">
        <v>2017</v>
      </c>
      <c r="I14306" s="2">
        <v>8070</v>
      </c>
      <c r="J14306" s="3">
        <v>20142.75</v>
      </c>
      <c r="K14306">
        <f>Table1[[#This Row],[Total Revenue + Open]]/Table1[[#This Row],[Qty]]</f>
        <v>2.496003717472119</v>
      </c>
      <c r="L14306">
        <f>Table1[[#This Row],[Total Revenue + Open]]/Table1[[#This Row],[Qty]]</f>
        <v>2.496003717472119</v>
      </c>
    </row>
    <row r="14307" spans="1:12" hidden="1">
      <c r="A14307" t="s">
        <v>710</v>
      </c>
      <c r="B14307" t="s">
        <v>530</v>
      </c>
      <c r="C14307" t="s">
        <v>530</v>
      </c>
      <c r="D14307" t="s">
        <v>786</v>
      </c>
      <c r="E14307" t="s">
        <v>15</v>
      </c>
      <c r="F14307" t="s">
        <v>16</v>
      </c>
      <c r="G14307" t="s">
        <v>381</v>
      </c>
      <c r="H14307" s="1">
        <v>2022</v>
      </c>
      <c r="I14307" s="2">
        <v>850</v>
      </c>
      <c r="J14307" s="3">
        <v>1887</v>
      </c>
      <c r="K14307">
        <f>Table1[[#This Row],[Total Revenue + Open]]/Table1[[#This Row],[Qty]]</f>
        <v>2.2200000000000002</v>
      </c>
      <c r="L14307">
        <f>Table1[[#This Row],[Total Revenue + Open]]/Table1[[#This Row],[Qty]]</f>
        <v>2.2200000000000002</v>
      </c>
    </row>
    <row r="14308" spans="1:12" hidden="1">
      <c r="A14308" t="s">
        <v>710</v>
      </c>
      <c r="B14308" t="s">
        <v>530</v>
      </c>
      <c r="C14308" t="s">
        <v>530</v>
      </c>
      <c r="D14308" t="s">
        <v>761</v>
      </c>
      <c r="E14308" t="s">
        <v>15</v>
      </c>
      <c r="F14308" t="s">
        <v>214</v>
      </c>
      <c r="G14308" t="s">
        <v>215</v>
      </c>
      <c r="H14308" s="1">
        <v>2017</v>
      </c>
      <c r="I14308" s="2">
        <v>1285</v>
      </c>
      <c r="J14308" s="3">
        <v>3315</v>
      </c>
      <c r="K14308">
        <f>Table1[[#This Row],[Total Revenue + Open]]/Table1[[#This Row],[Qty]]</f>
        <v>2.5797665369649807</v>
      </c>
      <c r="L14308">
        <f>Table1[[#This Row],[Total Revenue + Open]]/Table1[[#This Row],[Qty]]</f>
        <v>2.5797665369649807</v>
      </c>
    </row>
    <row r="14309" spans="1:12" hidden="1">
      <c r="A14309" t="s">
        <v>710</v>
      </c>
      <c r="B14309" t="s">
        <v>530</v>
      </c>
      <c r="C14309" t="s">
        <v>530</v>
      </c>
      <c r="D14309" t="s">
        <v>761</v>
      </c>
      <c r="E14309" t="s">
        <v>15</v>
      </c>
      <c r="F14309" t="s">
        <v>214</v>
      </c>
      <c r="G14309" t="s">
        <v>215</v>
      </c>
      <c r="H14309" s="1">
        <v>2018</v>
      </c>
      <c r="I14309" s="2">
        <v>5135</v>
      </c>
      <c r="J14309" s="3">
        <v>13158</v>
      </c>
      <c r="K14309">
        <f>Table1[[#This Row],[Total Revenue + Open]]/Table1[[#This Row],[Qty]]</f>
        <v>2.562414800389484</v>
      </c>
      <c r="L14309">
        <f>Table1[[#This Row],[Total Revenue + Open]]/Table1[[#This Row],[Qty]]</f>
        <v>2.562414800389484</v>
      </c>
    </row>
    <row r="14310" spans="1:12" hidden="1">
      <c r="A14310" t="s">
        <v>710</v>
      </c>
      <c r="B14310" t="s">
        <v>530</v>
      </c>
      <c r="C14310" t="s">
        <v>530</v>
      </c>
      <c r="D14310" t="s">
        <v>761</v>
      </c>
      <c r="E14310" t="s">
        <v>15</v>
      </c>
      <c r="F14310" t="s">
        <v>214</v>
      </c>
      <c r="G14310" t="s">
        <v>215</v>
      </c>
      <c r="H14310" s="1">
        <v>2018</v>
      </c>
      <c r="I14310" s="2">
        <v>1710</v>
      </c>
      <c r="J14310" s="3">
        <v>4386</v>
      </c>
      <c r="K14310">
        <f>Table1[[#This Row],[Total Revenue + Open]]/Table1[[#This Row],[Qty]]</f>
        <v>2.5649122807017544</v>
      </c>
      <c r="L14310">
        <f>Table1[[#This Row],[Total Revenue + Open]]/Table1[[#This Row],[Qty]]</f>
        <v>2.5649122807017544</v>
      </c>
    </row>
    <row r="14311" spans="1:12" hidden="1">
      <c r="A14311" t="s">
        <v>710</v>
      </c>
      <c r="B14311" t="s">
        <v>530</v>
      </c>
      <c r="C14311" t="s">
        <v>530</v>
      </c>
      <c r="D14311" t="s">
        <v>761</v>
      </c>
      <c r="E14311" t="s">
        <v>15</v>
      </c>
      <c r="F14311" t="s">
        <v>214</v>
      </c>
      <c r="G14311" t="s">
        <v>215</v>
      </c>
      <c r="H14311" s="1">
        <v>2019</v>
      </c>
      <c r="I14311" s="2">
        <v>3470</v>
      </c>
      <c r="J14311" s="3">
        <v>8901</v>
      </c>
      <c r="K14311">
        <f>Table1[[#This Row],[Total Revenue + Open]]/Table1[[#This Row],[Qty]]</f>
        <v>2.5651296829971182</v>
      </c>
      <c r="L14311">
        <f>Table1[[#This Row],[Total Revenue + Open]]/Table1[[#This Row],[Qty]]</f>
        <v>2.5651296829971182</v>
      </c>
    </row>
    <row r="14312" spans="1:12" hidden="1">
      <c r="A14312" t="s">
        <v>710</v>
      </c>
      <c r="B14312" t="s">
        <v>530</v>
      </c>
      <c r="C14312" t="s">
        <v>530</v>
      </c>
      <c r="D14312" t="s">
        <v>761</v>
      </c>
      <c r="E14312" t="s">
        <v>15</v>
      </c>
      <c r="F14312" t="s">
        <v>214</v>
      </c>
      <c r="G14312" t="s">
        <v>215</v>
      </c>
      <c r="H14312" s="1">
        <v>2020</v>
      </c>
      <c r="I14312" s="2">
        <v>1660</v>
      </c>
      <c r="J14312" s="3">
        <v>4257</v>
      </c>
      <c r="K14312">
        <f>Table1[[#This Row],[Total Revenue + Open]]/Table1[[#This Row],[Qty]]</f>
        <v>2.564457831325301</v>
      </c>
      <c r="L14312">
        <f>Table1[[#This Row],[Total Revenue + Open]]/Table1[[#This Row],[Qty]]</f>
        <v>2.564457831325301</v>
      </c>
    </row>
    <row r="14313" spans="1:12" hidden="1">
      <c r="A14313" t="s">
        <v>710</v>
      </c>
      <c r="B14313" t="s">
        <v>530</v>
      </c>
      <c r="C14313" t="s">
        <v>530</v>
      </c>
      <c r="D14313" t="s">
        <v>761</v>
      </c>
      <c r="E14313" t="s">
        <v>15</v>
      </c>
      <c r="F14313" t="s">
        <v>214</v>
      </c>
      <c r="G14313" t="s">
        <v>215</v>
      </c>
      <c r="H14313" s="1">
        <v>2020</v>
      </c>
      <c r="I14313" s="2">
        <v>1610</v>
      </c>
      <c r="J14313" s="3">
        <v>4160</v>
      </c>
      <c r="K14313">
        <f>Table1[[#This Row],[Total Revenue + Open]]/Table1[[#This Row],[Qty]]</f>
        <v>2.5838509316770186</v>
      </c>
      <c r="L14313">
        <f>Table1[[#This Row],[Total Revenue + Open]]/Table1[[#This Row],[Qty]]</f>
        <v>2.5838509316770186</v>
      </c>
    </row>
    <row r="14314" spans="1:12" hidden="1">
      <c r="A14314" t="s">
        <v>710</v>
      </c>
      <c r="B14314" t="s">
        <v>530</v>
      </c>
      <c r="C14314" t="s">
        <v>530</v>
      </c>
      <c r="D14314" t="s">
        <v>761</v>
      </c>
      <c r="E14314" t="s">
        <v>15</v>
      </c>
      <c r="F14314" t="s">
        <v>214</v>
      </c>
      <c r="G14314" t="s">
        <v>215</v>
      </c>
      <c r="H14314" s="1">
        <v>2021</v>
      </c>
      <c r="I14314" s="2">
        <v>3015</v>
      </c>
      <c r="J14314" s="3">
        <v>7800</v>
      </c>
      <c r="K14314">
        <f>Table1[[#This Row],[Total Revenue + Open]]/Table1[[#This Row],[Qty]]</f>
        <v>2.5870646766169156</v>
      </c>
      <c r="L14314">
        <f>Table1[[#This Row],[Total Revenue + Open]]/Table1[[#This Row],[Qty]]</f>
        <v>2.5870646766169156</v>
      </c>
    </row>
    <row r="14315" spans="1:12" hidden="1">
      <c r="A14315" t="s">
        <v>710</v>
      </c>
      <c r="B14315" t="s">
        <v>530</v>
      </c>
      <c r="C14315" t="s">
        <v>530</v>
      </c>
      <c r="D14315" t="s">
        <v>761</v>
      </c>
      <c r="E14315" t="s">
        <v>15</v>
      </c>
      <c r="F14315" t="s">
        <v>214</v>
      </c>
      <c r="G14315" t="s">
        <v>215</v>
      </c>
      <c r="H14315" s="1">
        <v>2021</v>
      </c>
      <c r="I14315" s="2">
        <v>1560</v>
      </c>
      <c r="J14315" s="3">
        <v>4030</v>
      </c>
      <c r="K14315">
        <f>Table1[[#This Row],[Total Revenue + Open]]/Table1[[#This Row],[Qty]]</f>
        <v>2.5833333333333335</v>
      </c>
      <c r="L14315">
        <f>Table1[[#This Row],[Total Revenue + Open]]/Table1[[#This Row],[Qty]]</f>
        <v>2.5833333333333335</v>
      </c>
    </row>
    <row r="14316" spans="1:12" hidden="1">
      <c r="A14316" t="s">
        <v>710</v>
      </c>
      <c r="B14316" t="s">
        <v>530</v>
      </c>
      <c r="C14316" t="s">
        <v>530</v>
      </c>
      <c r="D14316" t="s">
        <v>761</v>
      </c>
      <c r="E14316" t="s">
        <v>15</v>
      </c>
      <c r="F14316" t="s">
        <v>214</v>
      </c>
      <c r="G14316" t="s">
        <v>215</v>
      </c>
      <c r="H14316" s="1">
        <v>2021</v>
      </c>
      <c r="I14316" s="2">
        <v>1660</v>
      </c>
      <c r="J14316" s="3">
        <v>4290</v>
      </c>
      <c r="K14316">
        <f>Table1[[#This Row],[Total Revenue + Open]]/Table1[[#This Row],[Qty]]</f>
        <v>2.5843373493975905</v>
      </c>
      <c r="L14316">
        <f>Table1[[#This Row],[Total Revenue + Open]]/Table1[[#This Row],[Qty]]</f>
        <v>2.5843373493975905</v>
      </c>
    </row>
    <row r="14317" spans="1:12" hidden="1">
      <c r="A14317" t="s">
        <v>710</v>
      </c>
      <c r="B14317" t="s">
        <v>530</v>
      </c>
      <c r="C14317" t="s">
        <v>530</v>
      </c>
      <c r="D14317" t="s">
        <v>761</v>
      </c>
      <c r="E14317" t="s">
        <v>15</v>
      </c>
      <c r="F14317" t="s">
        <v>214</v>
      </c>
      <c r="G14317" t="s">
        <v>215</v>
      </c>
      <c r="H14317" s="1">
        <v>2021</v>
      </c>
      <c r="I14317" s="2">
        <v>1660</v>
      </c>
      <c r="J14317" s="3">
        <v>4290</v>
      </c>
      <c r="K14317">
        <f>Table1[[#This Row],[Total Revenue + Open]]/Table1[[#This Row],[Qty]]</f>
        <v>2.5843373493975905</v>
      </c>
      <c r="L14317">
        <f>Table1[[#This Row],[Total Revenue + Open]]/Table1[[#This Row],[Qty]]</f>
        <v>2.5843373493975905</v>
      </c>
    </row>
    <row r="14318" spans="1:12" hidden="1">
      <c r="A14318" t="s">
        <v>710</v>
      </c>
      <c r="B14318" t="s">
        <v>530</v>
      </c>
      <c r="C14318" t="s">
        <v>530</v>
      </c>
      <c r="D14318" t="s">
        <v>761</v>
      </c>
      <c r="E14318" t="s">
        <v>15</v>
      </c>
      <c r="F14318" t="s">
        <v>214</v>
      </c>
      <c r="G14318" t="s">
        <v>215</v>
      </c>
      <c r="H14318" s="1">
        <v>2021</v>
      </c>
      <c r="I14318" s="2">
        <v>3370</v>
      </c>
      <c r="J14318" s="3">
        <v>8710</v>
      </c>
      <c r="K14318">
        <f>Table1[[#This Row],[Total Revenue + Open]]/Table1[[#This Row],[Qty]]</f>
        <v>2.5845697329376853</v>
      </c>
      <c r="L14318">
        <f>Table1[[#This Row],[Total Revenue + Open]]/Table1[[#This Row],[Qty]]</f>
        <v>2.5845697329376853</v>
      </c>
    </row>
    <row r="14319" spans="1:12" hidden="1">
      <c r="A14319" t="s">
        <v>710</v>
      </c>
      <c r="B14319" t="s">
        <v>530</v>
      </c>
      <c r="C14319" t="s">
        <v>530</v>
      </c>
      <c r="D14319" t="s">
        <v>761</v>
      </c>
      <c r="E14319" t="s">
        <v>15</v>
      </c>
      <c r="F14319" t="s">
        <v>214</v>
      </c>
      <c r="G14319" t="s">
        <v>215</v>
      </c>
      <c r="H14319" s="1">
        <v>2021</v>
      </c>
      <c r="I14319" s="2">
        <v>1660</v>
      </c>
      <c r="J14319" s="3">
        <v>4290</v>
      </c>
      <c r="K14319">
        <f>Table1[[#This Row],[Total Revenue + Open]]/Table1[[#This Row],[Qty]]</f>
        <v>2.5843373493975905</v>
      </c>
      <c r="L14319">
        <f>Table1[[#This Row],[Total Revenue + Open]]/Table1[[#This Row],[Qty]]</f>
        <v>2.5843373493975905</v>
      </c>
    </row>
    <row r="14320" spans="1:12" hidden="1">
      <c r="A14320" t="s">
        <v>710</v>
      </c>
      <c r="B14320" t="s">
        <v>530</v>
      </c>
      <c r="C14320" t="s">
        <v>530</v>
      </c>
      <c r="D14320" t="s">
        <v>761</v>
      </c>
      <c r="E14320" t="s">
        <v>15</v>
      </c>
      <c r="F14320" t="s">
        <v>214</v>
      </c>
      <c r="G14320" t="s">
        <v>215</v>
      </c>
      <c r="H14320" s="1">
        <v>2021</v>
      </c>
      <c r="I14320" s="2">
        <v>1660</v>
      </c>
      <c r="J14320" s="3">
        <v>4290</v>
      </c>
      <c r="K14320">
        <f>Table1[[#This Row],[Total Revenue + Open]]/Table1[[#This Row],[Qty]]</f>
        <v>2.5843373493975905</v>
      </c>
      <c r="L14320">
        <f>Table1[[#This Row],[Total Revenue + Open]]/Table1[[#This Row],[Qty]]</f>
        <v>2.5843373493975905</v>
      </c>
    </row>
    <row r="14321" spans="1:12" hidden="1">
      <c r="A14321" t="s">
        <v>710</v>
      </c>
      <c r="B14321" t="s">
        <v>530</v>
      </c>
      <c r="C14321" t="s">
        <v>530</v>
      </c>
      <c r="D14321" t="s">
        <v>786</v>
      </c>
      <c r="E14321" t="s">
        <v>15</v>
      </c>
      <c r="F14321" t="s">
        <v>16</v>
      </c>
      <c r="G14321" t="s">
        <v>381</v>
      </c>
      <c r="H14321" s="1">
        <v>2022</v>
      </c>
      <c r="I14321" s="2">
        <v>850</v>
      </c>
      <c r="J14321" s="3">
        <v>1887</v>
      </c>
      <c r="K14321">
        <f>Table1[[#This Row],[Total Revenue + Open]]/Table1[[#This Row],[Qty]]</f>
        <v>2.2200000000000002</v>
      </c>
      <c r="L14321">
        <f>Table1[[#This Row],[Total Revenue + Open]]/Table1[[#This Row],[Qty]]</f>
        <v>2.2200000000000002</v>
      </c>
    </row>
    <row r="14322" spans="1:12" hidden="1">
      <c r="A14322" t="s">
        <v>710</v>
      </c>
      <c r="B14322" t="s">
        <v>530</v>
      </c>
      <c r="C14322" t="s">
        <v>530</v>
      </c>
      <c r="D14322" t="s">
        <v>786</v>
      </c>
      <c r="E14322" t="s">
        <v>15</v>
      </c>
      <c r="F14322" t="s">
        <v>16</v>
      </c>
      <c r="G14322" t="s">
        <v>18</v>
      </c>
      <c r="H14322" s="1">
        <v>2022</v>
      </c>
      <c r="I14322" s="2">
        <v>850</v>
      </c>
      <c r="J14322" s="3">
        <v>1887</v>
      </c>
      <c r="K14322">
        <f>Table1[[#This Row],[Total Revenue + Open]]/Table1[[#This Row],[Qty]]</f>
        <v>2.2200000000000002</v>
      </c>
      <c r="L14322">
        <f>Table1[[#This Row],[Total Revenue + Open]]/Table1[[#This Row],[Qty]]</f>
        <v>2.2200000000000002</v>
      </c>
    </row>
    <row r="14323" spans="1:12" hidden="1">
      <c r="A14323" t="s">
        <v>710</v>
      </c>
      <c r="B14323" t="s">
        <v>530</v>
      </c>
      <c r="C14323" t="s">
        <v>530</v>
      </c>
      <c r="D14323" t="s">
        <v>789</v>
      </c>
      <c r="E14323" t="s">
        <v>15</v>
      </c>
      <c r="F14323" t="s">
        <v>131</v>
      </c>
      <c r="G14323" t="s">
        <v>531</v>
      </c>
      <c r="H14323" s="1">
        <v>2018</v>
      </c>
      <c r="I14323" s="2">
        <v>1005</v>
      </c>
      <c r="J14323" s="3">
        <v>2550</v>
      </c>
      <c r="K14323">
        <f>Table1[[#This Row],[Total Revenue + Open]]/Table1[[#This Row],[Qty]]</f>
        <v>2.5373134328358211</v>
      </c>
      <c r="L14323">
        <f>Table1[[#This Row],[Total Revenue + Open]]/Table1[[#This Row],[Qty]]</f>
        <v>2.5373134328358211</v>
      </c>
    </row>
    <row r="14324" spans="1:12" hidden="1">
      <c r="A14324" t="s">
        <v>710</v>
      </c>
      <c r="B14324" t="s">
        <v>530</v>
      </c>
      <c r="C14324" t="s">
        <v>530</v>
      </c>
      <c r="D14324" t="s">
        <v>789</v>
      </c>
      <c r="E14324" t="s">
        <v>15</v>
      </c>
      <c r="F14324" t="s">
        <v>131</v>
      </c>
      <c r="G14324" t="s">
        <v>531</v>
      </c>
      <c r="H14324" s="1">
        <v>2018</v>
      </c>
      <c r="I14324" s="2">
        <v>1005</v>
      </c>
      <c r="J14324" s="3">
        <v>2550</v>
      </c>
      <c r="K14324">
        <f>Table1[[#This Row],[Total Revenue + Open]]/Table1[[#This Row],[Qty]]</f>
        <v>2.5373134328358211</v>
      </c>
      <c r="L14324">
        <f>Table1[[#This Row],[Total Revenue + Open]]/Table1[[#This Row],[Qty]]</f>
        <v>2.5373134328358211</v>
      </c>
    </row>
    <row r="14325" spans="1:12" hidden="1">
      <c r="A14325" t="s">
        <v>710</v>
      </c>
      <c r="B14325" t="s">
        <v>530</v>
      </c>
      <c r="C14325" t="s">
        <v>530</v>
      </c>
      <c r="D14325" t="s">
        <v>789</v>
      </c>
      <c r="E14325" t="s">
        <v>15</v>
      </c>
      <c r="F14325" t="s">
        <v>131</v>
      </c>
      <c r="G14325" t="s">
        <v>531</v>
      </c>
      <c r="H14325" s="1">
        <v>2018</v>
      </c>
      <c r="I14325" s="2">
        <v>1005</v>
      </c>
      <c r="J14325" s="3">
        <v>2550</v>
      </c>
      <c r="K14325">
        <f>Table1[[#This Row],[Total Revenue + Open]]/Table1[[#This Row],[Qty]]</f>
        <v>2.5373134328358211</v>
      </c>
      <c r="L14325">
        <f>Table1[[#This Row],[Total Revenue + Open]]/Table1[[#This Row],[Qty]]</f>
        <v>2.5373134328358211</v>
      </c>
    </row>
    <row r="14326" spans="1:12" hidden="1">
      <c r="A14326" t="s">
        <v>710</v>
      </c>
      <c r="B14326" t="s">
        <v>530</v>
      </c>
      <c r="C14326" t="s">
        <v>530</v>
      </c>
      <c r="D14326" t="s">
        <v>789</v>
      </c>
      <c r="E14326" t="s">
        <v>15</v>
      </c>
      <c r="F14326" t="s">
        <v>131</v>
      </c>
      <c r="G14326" t="s">
        <v>531</v>
      </c>
      <c r="H14326" s="1">
        <v>2018</v>
      </c>
      <c r="I14326" s="2">
        <v>2010</v>
      </c>
      <c r="J14326" s="3">
        <v>5100</v>
      </c>
      <c r="K14326">
        <f>Table1[[#This Row],[Total Revenue + Open]]/Table1[[#This Row],[Qty]]</f>
        <v>2.5373134328358211</v>
      </c>
      <c r="L14326">
        <f>Table1[[#This Row],[Total Revenue + Open]]/Table1[[#This Row],[Qty]]</f>
        <v>2.5373134328358211</v>
      </c>
    </row>
    <row r="14327" spans="1:12" hidden="1">
      <c r="A14327" t="s">
        <v>710</v>
      </c>
      <c r="B14327" t="s">
        <v>530</v>
      </c>
      <c r="C14327" t="s">
        <v>530</v>
      </c>
      <c r="D14327" t="s">
        <v>789</v>
      </c>
      <c r="E14327" t="s">
        <v>15</v>
      </c>
      <c r="F14327" t="s">
        <v>131</v>
      </c>
      <c r="G14327" t="s">
        <v>531</v>
      </c>
      <c r="H14327" s="1">
        <v>2019</v>
      </c>
      <c r="I14327" s="2">
        <v>1005</v>
      </c>
      <c r="J14327" s="3">
        <v>2550</v>
      </c>
      <c r="K14327">
        <f>Table1[[#This Row],[Total Revenue + Open]]/Table1[[#This Row],[Qty]]</f>
        <v>2.5373134328358211</v>
      </c>
      <c r="L14327">
        <f>Table1[[#This Row],[Total Revenue + Open]]/Table1[[#This Row],[Qty]]</f>
        <v>2.5373134328358211</v>
      </c>
    </row>
    <row r="14328" spans="1:12" hidden="1">
      <c r="A14328" t="s">
        <v>710</v>
      </c>
      <c r="B14328" t="s">
        <v>530</v>
      </c>
      <c r="C14328" t="s">
        <v>530</v>
      </c>
      <c r="D14328" t="s">
        <v>789</v>
      </c>
      <c r="E14328" t="s">
        <v>15</v>
      </c>
      <c r="F14328" t="s">
        <v>131</v>
      </c>
      <c r="G14328" t="s">
        <v>531</v>
      </c>
      <c r="H14328" s="1">
        <v>2019</v>
      </c>
      <c r="I14328" s="2">
        <v>500</v>
      </c>
      <c r="J14328" s="3">
        <v>1275</v>
      </c>
      <c r="K14328">
        <f>Table1[[#This Row],[Total Revenue + Open]]/Table1[[#This Row],[Qty]]</f>
        <v>2.5499999999999998</v>
      </c>
      <c r="L14328">
        <f>Table1[[#This Row],[Total Revenue + Open]]/Table1[[#This Row],[Qty]]</f>
        <v>2.5499999999999998</v>
      </c>
    </row>
    <row r="14329" spans="1:12" hidden="1">
      <c r="A14329" t="s">
        <v>710</v>
      </c>
      <c r="B14329" t="s">
        <v>530</v>
      </c>
      <c r="C14329" t="s">
        <v>530</v>
      </c>
      <c r="D14329" t="s">
        <v>789</v>
      </c>
      <c r="E14329" t="s">
        <v>15</v>
      </c>
      <c r="F14329" t="s">
        <v>131</v>
      </c>
      <c r="G14329" t="s">
        <v>531</v>
      </c>
      <c r="H14329" s="1">
        <v>2019</v>
      </c>
      <c r="I14329" s="2">
        <v>1005</v>
      </c>
      <c r="J14329" s="3">
        <v>2550</v>
      </c>
      <c r="K14329">
        <f>Table1[[#This Row],[Total Revenue + Open]]/Table1[[#This Row],[Qty]]</f>
        <v>2.5373134328358211</v>
      </c>
      <c r="L14329">
        <f>Table1[[#This Row],[Total Revenue + Open]]/Table1[[#This Row],[Qty]]</f>
        <v>2.5373134328358211</v>
      </c>
    </row>
    <row r="14330" spans="1:12" hidden="1">
      <c r="A14330" t="s">
        <v>710</v>
      </c>
      <c r="B14330" t="s">
        <v>530</v>
      </c>
      <c r="C14330" t="s">
        <v>530</v>
      </c>
      <c r="D14330" t="s">
        <v>789</v>
      </c>
      <c r="E14330" t="s">
        <v>15</v>
      </c>
      <c r="F14330" t="s">
        <v>131</v>
      </c>
      <c r="G14330" t="s">
        <v>531</v>
      </c>
      <c r="H14330" s="1">
        <v>2019</v>
      </c>
      <c r="I14330" s="2">
        <v>3015</v>
      </c>
      <c r="J14330" s="3">
        <v>7650</v>
      </c>
      <c r="K14330">
        <f>Table1[[#This Row],[Total Revenue + Open]]/Table1[[#This Row],[Qty]]</f>
        <v>2.5373134328358211</v>
      </c>
      <c r="L14330">
        <f>Table1[[#This Row],[Total Revenue + Open]]/Table1[[#This Row],[Qty]]</f>
        <v>2.5373134328358211</v>
      </c>
    </row>
    <row r="14331" spans="1:12" hidden="1">
      <c r="A14331" t="s">
        <v>710</v>
      </c>
      <c r="B14331" t="s">
        <v>530</v>
      </c>
      <c r="C14331" t="s">
        <v>530</v>
      </c>
      <c r="D14331" t="s">
        <v>789</v>
      </c>
      <c r="E14331" t="s">
        <v>15</v>
      </c>
      <c r="F14331" t="s">
        <v>131</v>
      </c>
      <c r="G14331" t="s">
        <v>546</v>
      </c>
      <c r="H14331" s="1">
        <v>2017</v>
      </c>
      <c r="I14331" s="2">
        <v>4525</v>
      </c>
      <c r="J14331" s="3">
        <v>11475</v>
      </c>
      <c r="K14331">
        <f>Table1[[#This Row],[Total Revenue + Open]]/Table1[[#This Row],[Qty]]</f>
        <v>2.5359116022099446</v>
      </c>
      <c r="L14331">
        <f>Table1[[#This Row],[Total Revenue + Open]]/Table1[[#This Row],[Qty]]</f>
        <v>2.5359116022099446</v>
      </c>
    </row>
    <row r="14332" spans="1:12" hidden="1">
      <c r="A14332" t="s">
        <v>710</v>
      </c>
      <c r="B14332" t="s">
        <v>530</v>
      </c>
      <c r="C14332" t="s">
        <v>530</v>
      </c>
      <c r="D14332" t="s">
        <v>789</v>
      </c>
      <c r="E14332" t="s">
        <v>15</v>
      </c>
      <c r="F14332" t="s">
        <v>131</v>
      </c>
      <c r="G14332" t="s">
        <v>546</v>
      </c>
      <c r="H14332" s="1">
        <v>2017</v>
      </c>
      <c r="I14332" s="2">
        <v>10050</v>
      </c>
      <c r="J14332" s="3">
        <v>25500</v>
      </c>
      <c r="K14332">
        <f>Table1[[#This Row],[Total Revenue + Open]]/Table1[[#This Row],[Qty]]</f>
        <v>2.5373134328358211</v>
      </c>
      <c r="L14332">
        <f>Table1[[#This Row],[Total Revenue + Open]]/Table1[[#This Row],[Qty]]</f>
        <v>2.5373134328358211</v>
      </c>
    </row>
    <row r="14333" spans="1:12" hidden="1">
      <c r="A14333" t="s">
        <v>710</v>
      </c>
      <c r="B14333" t="s">
        <v>530</v>
      </c>
      <c r="C14333" t="s">
        <v>530</v>
      </c>
      <c r="D14333" t="s">
        <v>789</v>
      </c>
      <c r="E14333" t="s">
        <v>15</v>
      </c>
      <c r="F14333" t="s">
        <v>131</v>
      </c>
      <c r="G14333" t="s">
        <v>546</v>
      </c>
      <c r="H14333" s="1">
        <v>2017</v>
      </c>
      <c r="I14333" s="2">
        <v>400</v>
      </c>
      <c r="J14333" s="3">
        <v>1020</v>
      </c>
      <c r="K14333">
        <f>Table1[[#This Row],[Total Revenue + Open]]/Table1[[#This Row],[Qty]]</f>
        <v>2.5499999999999998</v>
      </c>
      <c r="L14333">
        <f>Table1[[#This Row],[Total Revenue + Open]]/Table1[[#This Row],[Qty]]</f>
        <v>2.5499999999999998</v>
      </c>
    </row>
    <row r="14334" spans="1:12" hidden="1">
      <c r="A14334" t="s">
        <v>710</v>
      </c>
      <c r="B14334" t="s">
        <v>530</v>
      </c>
      <c r="C14334" t="s">
        <v>530</v>
      </c>
      <c r="D14334" t="s">
        <v>789</v>
      </c>
      <c r="E14334" t="s">
        <v>15</v>
      </c>
      <c r="F14334" t="s">
        <v>131</v>
      </c>
      <c r="G14334" t="s">
        <v>546</v>
      </c>
      <c r="H14334" s="1">
        <v>2018</v>
      </c>
      <c r="I14334" s="2">
        <v>500</v>
      </c>
      <c r="J14334" s="3">
        <v>1275</v>
      </c>
      <c r="K14334">
        <f>Table1[[#This Row],[Total Revenue + Open]]/Table1[[#This Row],[Qty]]</f>
        <v>2.5499999999999998</v>
      </c>
      <c r="L14334">
        <f>Table1[[#This Row],[Total Revenue + Open]]/Table1[[#This Row],[Qty]]</f>
        <v>2.5499999999999998</v>
      </c>
    </row>
    <row r="14335" spans="1:12" hidden="1">
      <c r="A14335" t="s">
        <v>710</v>
      </c>
      <c r="B14335" t="s">
        <v>530</v>
      </c>
      <c r="C14335" t="s">
        <v>530</v>
      </c>
      <c r="D14335" t="s">
        <v>789</v>
      </c>
      <c r="E14335" t="s">
        <v>15</v>
      </c>
      <c r="F14335" t="s">
        <v>47</v>
      </c>
      <c r="G14335" t="s">
        <v>476</v>
      </c>
      <c r="H14335" s="1">
        <v>2018</v>
      </c>
      <c r="I14335" s="2">
        <v>5025</v>
      </c>
      <c r="J14335" s="3">
        <v>12750</v>
      </c>
      <c r="K14335">
        <f>Table1[[#This Row],[Total Revenue + Open]]/Table1[[#This Row],[Qty]]</f>
        <v>2.5373134328358211</v>
      </c>
      <c r="L14335">
        <f>Table1[[#This Row],[Total Revenue + Open]]/Table1[[#This Row],[Qty]]</f>
        <v>2.5373134328358211</v>
      </c>
    </row>
    <row r="14336" spans="1:12" hidden="1">
      <c r="A14336" t="s">
        <v>710</v>
      </c>
      <c r="B14336" t="s">
        <v>530</v>
      </c>
      <c r="C14336" t="s">
        <v>530</v>
      </c>
      <c r="D14336" t="s">
        <v>789</v>
      </c>
      <c r="E14336" t="s">
        <v>15</v>
      </c>
      <c r="F14336" t="s">
        <v>47</v>
      </c>
      <c r="G14336" t="s">
        <v>476</v>
      </c>
      <c r="H14336" s="1">
        <v>2019</v>
      </c>
      <c r="I14336" s="2">
        <v>8040</v>
      </c>
      <c r="J14336" s="3">
        <v>20400</v>
      </c>
      <c r="K14336">
        <f>Table1[[#This Row],[Total Revenue + Open]]/Table1[[#This Row],[Qty]]</f>
        <v>2.5373134328358211</v>
      </c>
      <c r="L14336">
        <f>Table1[[#This Row],[Total Revenue + Open]]/Table1[[#This Row],[Qty]]</f>
        <v>2.5373134328358211</v>
      </c>
    </row>
    <row r="14337" spans="1:12" hidden="1">
      <c r="A14337" t="s">
        <v>710</v>
      </c>
      <c r="B14337" t="s">
        <v>530</v>
      </c>
      <c r="C14337" t="s">
        <v>530</v>
      </c>
      <c r="D14337" t="s">
        <v>789</v>
      </c>
      <c r="E14337" t="s">
        <v>15</v>
      </c>
      <c r="F14337" t="s">
        <v>47</v>
      </c>
      <c r="G14337" t="s">
        <v>476</v>
      </c>
      <c r="H14337" s="1">
        <v>2017</v>
      </c>
      <c r="I14337" s="2">
        <v>6030</v>
      </c>
      <c r="J14337" s="3">
        <v>15300</v>
      </c>
      <c r="K14337">
        <f>Table1[[#This Row],[Total Revenue + Open]]/Table1[[#This Row],[Qty]]</f>
        <v>2.5373134328358211</v>
      </c>
      <c r="L14337">
        <f>Table1[[#This Row],[Total Revenue + Open]]/Table1[[#This Row],[Qty]]</f>
        <v>2.5373134328358211</v>
      </c>
    </row>
    <row r="14338" spans="1:12" hidden="1">
      <c r="A14338" t="s">
        <v>710</v>
      </c>
      <c r="B14338" t="s">
        <v>530</v>
      </c>
      <c r="C14338" t="s">
        <v>530</v>
      </c>
      <c r="D14338" t="s">
        <v>789</v>
      </c>
      <c r="E14338" t="s">
        <v>15</v>
      </c>
      <c r="F14338" t="s">
        <v>47</v>
      </c>
      <c r="G14338" t="s">
        <v>476</v>
      </c>
      <c r="H14338" s="1">
        <v>2017</v>
      </c>
      <c r="I14338" s="2">
        <v>10050</v>
      </c>
      <c r="J14338" s="3">
        <v>25500</v>
      </c>
      <c r="K14338">
        <f>Table1[[#This Row],[Total Revenue + Open]]/Table1[[#This Row],[Qty]]</f>
        <v>2.5373134328358211</v>
      </c>
      <c r="L14338">
        <f>Table1[[#This Row],[Total Revenue + Open]]/Table1[[#This Row],[Qty]]</f>
        <v>2.5373134328358211</v>
      </c>
    </row>
    <row r="14339" spans="1:12" hidden="1">
      <c r="A14339" t="s">
        <v>710</v>
      </c>
      <c r="B14339" t="s">
        <v>530</v>
      </c>
      <c r="C14339" t="s">
        <v>530</v>
      </c>
      <c r="D14339" t="s">
        <v>789</v>
      </c>
      <c r="E14339" t="s">
        <v>15</v>
      </c>
      <c r="F14339" t="s">
        <v>34</v>
      </c>
      <c r="G14339" t="s">
        <v>149</v>
      </c>
      <c r="H14339" s="1">
        <v>2017</v>
      </c>
      <c r="I14339" s="2">
        <v>18595</v>
      </c>
      <c r="J14339" s="3">
        <v>40885</v>
      </c>
      <c r="K14339">
        <f>Table1[[#This Row],[Total Revenue + Open]]/Table1[[#This Row],[Qty]]</f>
        <v>2.1987093304651788</v>
      </c>
      <c r="L14339">
        <f>Table1[[#This Row],[Total Revenue + Open]]/Table1[[#This Row],[Qty]]</f>
        <v>2.1987093304651788</v>
      </c>
    </row>
    <row r="14340" spans="1:12" hidden="1">
      <c r="A14340" t="s">
        <v>710</v>
      </c>
      <c r="B14340" t="s">
        <v>530</v>
      </c>
      <c r="C14340" t="s">
        <v>530</v>
      </c>
      <c r="D14340" t="s">
        <v>789</v>
      </c>
      <c r="E14340" t="s">
        <v>15</v>
      </c>
      <c r="F14340" t="s">
        <v>34</v>
      </c>
      <c r="G14340" t="s">
        <v>149</v>
      </c>
      <c r="H14340" s="1">
        <v>2017</v>
      </c>
      <c r="I14340" s="2">
        <v>11560</v>
      </c>
      <c r="J14340" s="3">
        <v>25415</v>
      </c>
      <c r="K14340">
        <f>Table1[[#This Row],[Total Revenue + Open]]/Table1[[#This Row],[Qty]]</f>
        <v>2.1985294117647061</v>
      </c>
      <c r="L14340">
        <f>Table1[[#This Row],[Total Revenue + Open]]/Table1[[#This Row],[Qty]]</f>
        <v>2.1985294117647061</v>
      </c>
    </row>
    <row r="14341" spans="1:12" hidden="1">
      <c r="A14341" t="s">
        <v>710</v>
      </c>
      <c r="B14341" t="s">
        <v>530</v>
      </c>
      <c r="C14341" t="s">
        <v>530</v>
      </c>
      <c r="D14341" t="s">
        <v>789</v>
      </c>
      <c r="E14341" t="s">
        <v>15</v>
      </c>
      <c r="F14341" t="s">
        <v>34</v>
      </c>
      <c r="G14341" t="s">
        <v>35</v>
      </c>
      <c r="H14341" s="1">
        <v>2018</v>
      </c>
      <c r="I14341" s="2">
        <v>12565</v>
      </c>
      <c r="J14341" s="3">
        <v>27625</v>
      </c>
      <c r="K14341">
        <f>Table1[[#This Row],[Total Revenue + Open]]/Table1[[#This Row],[Qty]]</f>
        <v>2.1985674492638281</v>
      </c>
      <c r="L14341">
        <f>Table1[[#This Row],[Total Revenue + Open]]/Table1[[#This Row],[Qty]]</f>
        <v>2.1985674492638281</v>
      </c>
    </row>
    <row r="14342" spans="1:12" hidden="1">
      <c r="A14342" t="s">
        <v>710</v>
      </c>
      <c r="B14342" t="s">
        <v>530</v>
      </c>
      <c r="C14342" t="s">
        <v>530</v>
      </c>
      <c r="D14342" t="s">
        <v>789</v>
      </c>
      <c r="E14342" t="s">
        <v>15</v>
      </c>
      <c r="F14342" t="s">
        <v>34</v>
      </c>
      <c r="G14342" t="s">
        <v>35</v>
      </c>
      <c r="H14342" s="1">
        <v>2018</v>
      </c>
      <c r="I14342" s="2">
        <v>20100</v>
      </c>
      <c r="J14342" s="3">
        <v>44200</v>
      </c>
      <c r="K14342">
        <f>Table1[[#This Row],[Total Revenue + Open]]/Table1[[#This Row],[Qty]]</f>
        <v>2.1990049751243781</v>
      </c>
      <c r="L14342">
        <f>Table1[[#This Row],[Total Revenue + Open]]/Table1[[#This Row],[Qty]]</f>
        <v>2.1990049751243781</v>
      </c>
    </row>
    <row r="14343" spans="1:12" hidden="1">
      <c r="A14343" t="s">
        <v>710</v>
      </c>
      <c r="B14343" t="s">
        <v>530</v>
      </c>
      <c r="C14343" t="s">
        <v>530</v>
      </c>
      <c r="D14343" t="s">
        <v>789</v>
      </c>
      <c r="E14343" t="s">
        <v>15</v>
      </c>
      <c r="F14343" t="s">
        <v>34</v>
      </c>
      <c r="G14343" t="s">
        <v>35</v>
      </c>
      <c r="H14343" s="1">
        <v>2018</v>
      </c>
      <c r="I14343" s="2">
        <v>60300</v>
      </c>
      <c r="J14343" s="3">
        <v>132600</v>
      </c>
      <c r="K14343">
        <f>Table1[[#This Row],[Total Revenue + Open]]/Table1[[#This Row],[Qty]]</f>
        <v>2.1990049751243781</v>
      </c>
      <c r="L14343">
        <f>Table1[[#This Row],[Total Revenue + Open]]/Table1[[#This Row],[Qty]]</f>
        <v>2.1990049751243781</v>
      </c>
    </row>
    <row r="14344" spans="1:12" hidden="1">
      <c r="A14344" t="s">
        <v>710</v>
      </c>
      <c r="B14344" t="s">
        <v>530</v>
      </c>
      <c r="C14344" t="s">
        <v>530</v>
      </c>
      <c r="D14344" t="s">
        <v>789</v>
      </c>
      <c r="E14344" t="s">
        <v>15</v>
      </c>
      <c r="F14344" t="s">
        <v>34</v>
      </c>
      <c r="G14344" t="s">
        <v>35</v>
      </c>
      <c r="H14344" s="1">
        <v>2018</v>
      </c>
      <c r="I14344" s="2">
        <v>30150</v>
      </c>
      <c r="J14344" s="3">
        <v>66300</v>
      </c>
      <c r="K14344">
        <f>Table1[[#This Row],[Total Revenue + Open]]/Table1[[#This Row],[Qty]]</f>
        <v>2.1990049751243781</v>
      </c>
      <c r="L14344">
        <f>Table1[[#This Row],[Total Revenue + Open]]/Table1[[#This Row],[Qty]]</f>
        <v>2.1990049751243781</v>
      </c>
    </row>
    <row r="14345" spans="1:12" hidden="1">
      <c r="A14345" t="s">
        <v>710</v>
      </c>
      <c r="B14345" t="s">
        <v>530</v>
      </c>
      <c r="C14345" t="s">
        <v>530</v>
      </c>
      <c r="D14345" t="s">
        <v>789</v>
      </c>
      <c r="E14345" t="s">
        <v>15</v>
      </c>
      <c r="F14345" t="s">
        <v>34</v>
      </c>
      <c r="G14345" t="s">
        <v>35</v>
      </c>
      <c r="H14345" s="1">
        <v>2018</v>
      </c>
      <c r="I14345" s="2">
        <v>40200</v>
      </c>
      <c r="J14345" s="3">
        <v>88400</v>
      </c>
      <c r="K14345">
        <f>Table1[[#This Row],[Total Revenue + Open]]/Table1[[#This Row],[Qty]]</f>
        <v>2.1990049751243781</v>
      </c>
      <c r="L14345">
        <f>Table1[[#This Row],[Total Revenue + Open]]/Table1[[#This Row],[Qty]]</f>
        <v>2.1990049751243781</v>
      </c>
    </row>
    <row r="14346" spans="1:12" hidden="1">
      <c r="A14346" t="s">
        <v>710</v>
      </c>
      <c r="B14346" t="s">
        <v>530</v>
      </c>
      <c r="C14346" t="s">
        <v>530</v>
      </c>
      <c r="D14346" t="s">
        <v>789</v>
      </c>
      <c r="E14346" t="s">
        <v>15</v>
      </c>
      <c r="F14346" t="s">
        <v>34</v>
      </c>
      <c r="G14346" t="s">
        <v>35</v>
      </c>
      <c r="H14346" s="1">
        <v>2018</v>
      </c>
      <c r="I14346" s="2">
        <v>60300</v>
      </c>
      <c r="J14346" s="3">
        <v>132600</v>
      </c>
      <c r="K14346">
        <f>Table1[[#This Row],[Total Revenue + Open]]/Table1[[#This Row],[Qty]]</f>
        <v>2.1990049751243781</v>
      </c>
      <c r="L14346">
        <f>Table1[[#This Row],[Total Revenue + Open]]/Table1[[#This Row],[Qty]]</f>
        <v>2.1990049751243781</v>
      </c>
    </row>
    <row r="14347" spans="1:12" hidden="1">
      <c r="A14347" t="s">
        <v>710</v>
      </c>
      <c r="B14347" t="s">
        <v>530</v>
      </c>
      <c r="C14347" t="s">
        <v>530</v>
      </c>
      <c r="D14347" t="s">
        <v>789</v>
      </c>
      <c r="E14347" t="s">
        <v>15</v>
      </c>
      <c r="F14347" t="s">
        <v>34</v>
      </c>
      <c r="G14347" t="s">
        <v>35</v>
      </c>
      <c r="H14347" s="1">
        <v>2018</v>
      </c>
      <c r="I14347" s="2">
        <v>50250</v>
      </c>
      <c r="J14347" s="3">
        <v>110500</v>
      </c>
      <c r="K14347">
        <f>Table1[[#This Row],[Total Revenue + Open]]/Table1[[#This Row],[Qty]]</f>
        <v>2.1990049751243781</v>
      </c>
      <c r="L14347">
        <f>Table1[[#This Row],[Total Revenue + Open]]/Table1[[#This Row],[Qty]]</f>
        <v>2.1990049751243781</v>
      </c>
    </row>
    <row r="14348" spans="1:12" hidden="1">
      <c r="A14348" t="s">
        <v>710</v>
      </c>
      <c r="B14348" t="s">
        <v>530</v>
      </c>
      <c r="C14348" t="s">
        <v>530</v>
      </c>
      <c r="D14348" t="s">
        <v>789</v>
      </c>
      <c r="E14348" t="s">
        <v>15</v>
      </c>
      <c r="F14348" t="s">
        <v>34</v>
      </c>
      <c r="G14348" t="s">
        <v>35</v>
      </c>
      <c r="H14348" s="1">
        <v>2019</v>
      </c>
      <c r="I14348" s="2">
        <v>15075</v>
      </c>
      <c r="J14348" s="3">
        <v>33150</v>
      </c>
      <c r="K14348">
        <f>Table1[[#This Row],[Total Revenue + Open]]/Table1[[#This Row],[Qty]]</f>
        <v>2.1990049751243781</v>
      </c>
      <c r="L14348">
        <f>Table1[[#This Row],[Total Revenue + Open]]/Table1[[#This Row],[Qty]]</f>
        <v>2.1990049751243781</v>
      </c>
    </row>
    <row r="14349" spans="1:12" hidden="1">
      <c r="A14349" t="s">
        <v>710</v>
      </c>
      <c r="B14349" t="s">
        <v>530</v>
      </c>
      <c r="C14349" t="s">
        <v>530</v>
      </c>
      <c r="D14349" t="s">
        <v>789</v>
      </c>
      <c r="E14349" t="s">
        <v>15</v>
      </c>
      <c r="F14349" t="s">
        <v>34</v>
      </c>
      <c r="G14349" t="s">
        <v>35</v>
      </c>
      <c r="H14349" s="1">
        <v>2019</v>
      </c>
      <c r="I14349" s="2">
        <v>100500</v>
      </c>
      <c r="J14349" s="3">
        <v>221000</v>
      </c>
      <c r="K14349">
        <f>Table1[[#This Row],[Total Revenue + Open]]/Table1[[#This Row],[Qty]]</f>
        <v>2.1990049751243781</v>
      </c>
      <c r="L14349">
        <f>Table1[[#This Row],[Total Revenue + Open]]/Table1[[#This Row],[Qty]]</f>
        <v>2.1990049751243781</v>
      </c>
    </row>
    <row r="14350" spans="1:12" hidden="1">
      <c r="A14350" t="s">
        <v>710</v>
      </c>
      <c r="B14350" t="s">
        <v>530</v>
      </c>
      <c r="C14350" t="s">
        <v>530</v>
      </c>
      <c r="D14350" t="s">
        <v>789</v>
      </c>
      <c r="E14350" t="s">
        <v>15</v>
      </c>
      <c r="F14350" t="s">
        <v>34</v>
      </c>
      <c r="G14350" t="s">
        <v>35</v>
      </c>
      <c r="H14350" s="1">
        <v>2020</v>
      </c>
      <c r="I14350" s="2">
        <v>301500</v>
      </c>
      <c r="J14350" s="3">
        <v>666000</v>
      </c>
      <c r="K14350">
        <f>Table1[[#This Row],[Total Revenue + Open]]/Table1[[#This Row],[Qty]]</f>
        <v>2.2089552238805972</v>
      </c>
      <c r="L14350">
        <f>Table1[[#This Row],[Total Revenue + Open]]/Table1[[#This Row],[Qty]]</f>
        <v>2.2089552238805972</v>
      </c>
    </row>
    <row r="14351" spans="1:12" hidden="1">
      <c r="A14351" t="s">
        <v>710</v>
      </c>
      <c r="B14351" t="s">
        <v>530</v>
      </c>
      <c r="C14351" t="s">
        <v>530</v>
      </c>
      <c r="D14351" t="s">
        <v>789</v>
      </c>
      <c r="E14351" t="s">
        <v>15</v>
      </c>
      <c r="F14351" t="s">
        <v>34</v>
      </c>
      <c r="G14351" t="s">
        <v>35</v>
      </c>
      <c r="H14351" s="1">
        <v>2021</v>
      </c>
      <c r="I14351" s="2">
        <v>25125</v>
      </c>
      <c r="J14351" s="3">
        <v>55500</v>
      </c>
      <c r="K14351">
        <f>Table1[[#This Row],[Total Revenue + Open]]/Table1[[#This Row],[Qty]]</f>
        <v>2.2089552238805972</v>
      </c>
      <c r="L14351">
        <f>Table1[[#This Row],[Total Revenue + Open]]/Table1[[#This Row],[Qty]]</f>
        <v>2.2089552238805972</v>
      </c>
    </row>
    <row r="14352" spans="1:12" hidden="1">
      <c r="A14352" t="s">
        <v>710</v>
      </c>
      <c r="B14352" t="s">
        <v>530</v>
      </c>
      <c r="C14352" t="s">
        <v>530</v>
      </c>
      <c r="D14352" t="s">
        <v>789</v>
      </c>
      <c r="E14352" t="s">
        <v>15</v>
      </c>
      <c r="F14352" t="s">
        <v>34</v>
      </c>
      <c r="G14352" t="s">
        <v>35</v>
      </c>
      <c r="H14352" s="1">
        <v>2021</v>
      </c>
      <c r="I14352" s="2">
        <v>55275</v>
      </c>
      <c r="J14352" s="3">
        <v>122100</v>
      </c>
      <c r="K14352">
        <f>Table1[[#This Row],[Total Revenue + Open]]/Table1[[#This Row],[Qty]]</f>
        <v>2.2089552238805972</v>
      </c>
      <c r="L14352">
        <f>Table1[[#This Row],[Total Revenue + Open]]/Table1[[#This Row],[Qty]]</f>
        <v>2.2089552238805972</v>
      </c>
    </row>
    <row r="14353" spans="1:12" hidden="1">
      <c r="A14353" t="s">
        <v>710</v>
      </c>
      <c r="B14353" t="s">
        <v>530</v>
      </c>
      <c r="C14353" t="s">
        <v>530</v>
      </c>
      <c r="D14353" t="s">
        <v>789</v>
      </c>
      <c r="E14353" t="s">
        <v>15</v>
      </c>
      <c r="F14353" t="s">
        <v>34</v>
      </c>
      <c r="G14353" t="s">
        <v>35</v>
      </c>
      <c r="H14353" s="1">
        <v>2021</v>
      </c>
      <c r="I14353" s="2">
        <v>40200</v>
      </c>
      <c r="J14353" s="3">
        <v>88800</v>
      </c>
      <c r="K14353">
        <f>Table1[[#This Row],[Total Revenue + Open]]/Table1[[#This Row],[Qty]]</f>
        <v>2.2089552238805972</v>
      </c>
      <c r="L14353">
        <f>Table1[[#This Row],[Total Revenue + Open]]/Table1[[#This Row],[Qty]]</f>
        <v>2.2089552238805972</v>
      </c>
    </row>
    <row r="14354" spans="1:12" hidden="1">
      <c r="A14354" t="s">
        <v>710</v>
      </c>
      <c r="B14354" t="s">
        <v>530</v>
      </c>
      <c r="C14354" t="s">
        <v>530</v>
      </c>
      <c r="D14354" t="s">
        <v>789</v>
      </c>
      <c r="E14354" t="s">
        <v>15</v>
      </c>
      <c r="F14354" t="s">
        <v>34</v>
      </c>
      <c r="G14354" t="s">
        <v>35</v>
      </c>
      <c r="H14354" s="1">
        <v>2021</v>
      </c>
      <c r="I14354" s="2">
        <v>30150</v>
      </c>
      <c r="J14354" s="3">
        <v>66600</v>
      </c>
      <c r="K14354">
        <f>Table1[[#This Row],[Total Revenue + Open]]/Table1[[#This Row],[Qty]]</f>
        <v>2.2089552238805972</v>
      </c>
      <c r="L14354">
        <f>Table1[[#This Row],[Total Revenue + Open]]/Table1[[#This Row],[Qty]]</f>
        <v>2.2089552238805972</v>
      </c>
    </row>
    <row r="14355" spans="1:12" hidden="1">
      <c r="A14355" t="s">
        <v>710</v>
      </c>
      <c r="B14355" t="s">
        <v>530</v>
      </c>
      <c r="C14355" t="s">
        <v>530</v>
      </c>
      <c r="D14355" t="s">
        <v>790</v>
      </c>
      <c r="E14355" t="s">
        <v>15</v>
      </c>
      <c r="F14355" t="s">
        <v>131</v>
      </c>
      <c r="G14355" t="s">
        <v>546</v>
      </c>
      <c r="H14355" s="1">
        <v>2017</v>
      </c>
      <c r="I14355" s="2">
        <v>19790</v>
      </c>
      <c r="J14355" s="3">
        <v>50235</v>
      </c>
      <c r="K14355">
        <f>Table1[[#This Row],[Total Revenue + Open]]/Table1[[#This Row],[Qty]]</f>
        <v>2.5384032339565437</v>
      </c>
      <c r="L14355">
        <f>Table1[[#This Row],[Total Revenue + Open]]/Table1[[#This Row],[Qty]]</f>
        <v>2.5384032339565437</v>
      </c>
    </row>
    <row r="14356" spans="1:12" hidden="1">
      <c r="A14356" t="s">
        <v>710</v>
      </c>
      <c r="B14356" t="s">
        <v>530</v>
      </c>
      <c r="C14356" t="s">
        <v>530</v>
      </c>
      <c r="D14356" t="s">
        <v>790</v>
      </c>
      <c r="E14356" t="s">
        <v>15</v>
      </c>
      <c r="F14356" t="s">
        <v>131</v>
      </c>
      <c r="G14356" t="s">
        <v>546</v>
      </c>
      <c r="H14356" s="1">
        <v>2017</v>
      </c>
      <c r="I14356" s="2">
        <v>3015</v>
      </c>
      <c r="J14356" s="3">
        <v>7650</v>
      </c>
      <c r="K14356">
        <f>Table1[[#This Row],[Total Revenue + Open]]/Table1[[#This Row],[Qty]]</f>
        <v>2.5373134328358211</v>
      </c>
      <c r="L14356">
        <f>Table1[[#This Row],[Total Revenue + Open]]/Table1[[#This Row],[Qty]]</f>
        <v>2.5373134328358211</v>
      </c>
    </row>
    <row r="14357" spans="1:12" hidden="1">
      <c r="A14357" t="s">
        <v>710</v>
      </c>
      <c r="B14357" t="s">
        <v>530</v>
      </c>
      <c r="C14357" t="s">
        <v>530</v>
      </c>
      <c r="D14357" t="s">
        <v>790</v>
      </c>
      <c r="E14357" t="s">
        <v>15</v>
      </c>
      <c r="F14357" t="s">
        <v>131</v>
      </c>
      <c r="G14357" t="s">
        <v>546</v>
      </c>
      <c r="H14357" s="1">
        <v>2017</v>
      </c>
      <c r="I14357" s="2">
        <v>2010</v>
      </c>
      <c r="J14357" s="3">
        <v>5100</v>
      </c>
      <c r="K14357">
        <f>Table1[[#This Row],[Total Revenue + Open]]/Table1[[#This Row],[Qty]]</f>
        <v>2.5373134328358211</v>
      </c>
      <c r="L14357">
        <f>Table1[[#This Row],[Total Revenue + Open]]/Table1[[#This Row],[Qty]]</f>
        <v>2.5373134328358211</v>
      </c>
    </row>
    <row r="14358" spans="1:12" hidden="1">
      <c r="A14358" t="s">
        <v>710</v>
      </c>
      <c r="B14358" t="s">
        <v>530</v>
      </c>
      <c r="C14358" t="s">
        <v>530</v>
      </c>
      <c r="D14358" t="s">
        <v>790</v>
      </c>
      <c r="E14358" t="s">
        <v>15</v>
      </c>
      <c r="F14358" t="s">
        <v>131</v>
      </c>
      <c r="G14358" t="s">
        <v>546</v>
      </c>
      <c r="H14358" s="1">
        <v>2017</v>
      </c>
      <c r="I14358" s="2">
        <v>32725</v>
      </c>
      <c r="J14358" s="3">
        <v>83002.5</v>
      </c>
      <c r="K14358">
        <f>Table1[[#This Row],[Total Revenue + Open]]/Table1[[#This Row],[Qty]]</f>
        <v>2.5363636363636362</v>
      </c>
      <c r="L14358">
        <f>Table1[[#This Row],[Total Revenue + Open]]/Table1[[#This Row],[Qty]]</f>
        <v>2.5363636363636362</v>
      </c>
    </row>
    <row r="14359" spans="1:12" hidden="1">
      <c r="A14359" t="s">
        <v>710</v>
      </c>
      <c r="B14359" t="s">
        <v>530</v>
      </c>
      <c r="C14359" t="s">
        <v>530</v>
      </c>
      <c r="D14359" t="s">
        <v>790</v>
      </c>
      <c r="E14359" t="s">
        <v>15</v>
      </c>
      <c r="F14359" t="s">
        <v>131</v>
      </c>
      <c r="G14359" t="s">
        <v>546</v>
      </c>
      <c r="H14359" s="1">
        <v>2017</v>
      </c>
      <c r="I14359" s="2">
        <v>7290</v>
      </c>
      <c r="J14359" s="3">
        <v>18487.5</v>
      </c>
      <c r="K14359">
        <f>Table1[[#This Row],[Total Revenue + Open]]/Table1[[#This Row],[Qty]]</f>
        <v>2.536008230452675</v>
      </c>
      <c r="L14359">
        <f>Table1[[#This Row],[Total Revenue + Open]]/Table1[[#This Row],[Qty]]</f>
        <v>2.536008230452675</v>
      </c>
    </row>
    <row r="14360" spans="1:12" hidden="1">
      <c r="A14360" t="s">
        <v>710</v>
      </c>
      <c r="B14360" t="s">
        <v>530</v>
      </c>
      <c r="C14360" t="s">
        <v>530</v>
      </c>
      <c r="D14360" t="s">
        <v>790</v>
      </c>
      <c r="E14360" t="s">
        <v>15</v>
      </c>
      <c r="F14360" t="s">
        <v>131</v>
      </c>
      <c r="G14360" t="s">
        <v>546</v>
      </c>
      <c r="H14360" s="1">
        <v>2017</v>
      </c>
      <c r="I14360" s="2">
        <v>7945</v>
      </c>
      <c r="J14360" s="3">
        <v>20145</v>
      </c>
      <c r="K14360">
        <f>Table1[[#This Row],[Total Revenue + Open]]/Table1[[#This Row],[Qty]]</f>
        <v>2.5355569540591567</v>
      </c>
      <c r="L14360">
        <f>Table1[[#This Row],[Total Revenue + Open]]/Table1[[#This Row],[Qty]]</f>
        <v>2.5355569540591567</v>
      </c>
    </row>
    <row r="14361" spans="1:12" hidden="1">
      <c r="A14361" t="s">
        <v>710</v>
      </c>
      <c r="B14361" t="s">
        <v>530</v>
      </c>
      <c r="C14361" t="s">
        <v>530</v>
      </c>
      <c r="D14361" t="s">
        <v>790</v>
      </c>
      <c r="E14361" t="s">
        <v>15</v>
      </c>
      <c r="F14361" t="s">
        <v>131</v>
      </c>
      <c r="G14361" t="s">
        <v>546</v>
      </c>
      <c r="H14361" s="1">
        <v>2017</v>
      </c>
      <c r="I14361" s="2">
        <v>4130</v>
      </c>
      <c r="J14361" s="3">
        <v>10455</v>
      </c>
      <c r="K14361">
        <f>Table1[[#This Row],[Total Revenue + Open]]/Table1[[#This Row],[Qty]]</f>
        <v>2.5314769975786926</v>
      </c>
      <c r="L14361">
        <f>Table1[[#This Row],[Total Revenue + Open]]/Table1[[#This Row],[Qty]]</f>
        <v>2.5314769975786926</v>
      </c>
    </row>
    <row r="14362" spans="1:12" hidden="1">
      <c r="A14362" t="s">
        <v>710</v>
      </c>
      <c r="B14362" t="s">
        <v>530</v>
      </c>
      <c r="C14362" t="s">
        <v>530</v>
      </c>
      <c r="D14362" t="s">
        <v>790</v>
      </c>
      <c r="E14362" t="s">
        <v>15</v>
      </c>
      <c r="F14362" t="s">
        <v>131</v>
      </c>
      <c r="G14362" t="s">
        <v>546</v>
      </c>
      <c r="H14362" s="1">
        <v>2017</v>
      </c>
      <c r="I14362" s="2">
        <v>5785</v>
      </c>
      <c r="J14362" s="3">
        <v>14662.5</v>
      </c>
      <c r="K14362">
        <f>Table1[[#This Row],[Total Revenue + Open]]/Table1[[#This Row],[Qty]]</f>
        <v>2.5345721694036301</v>
      </c>
      <c r="L14362">
        <f>Table1[[#This Row],[Total Revenue + Open]]/Table1[[#This Row],[Qty]]</f>
        <v>2.5345721694036301</v>
      </c>
    </row>
    <row r="14363" spans="1:12" hidden="1">
      <c r="A14363" t="s">
        <v>710</v>
      </c>
      <c r="B14363" t="s">
        <v>530</v>
      </c>
      <c r="C14363" t="s">
        <v>530</v>
      </c>
      <c r="D14363" t="s">
        <v>790</v>
      </c>
      <c r="E14363" t="s">
        <v>15</v>
      </c>
      <c r="F14363" t="s">
        <v>131</v>
      </c>
      <c r="G14363" t="s">
        <v>546</v>
      </c>
      <c r="H14363" s="1">
        <v>2017</v>
      </c>
      <c r="I14363" s="2">
        <v>2040</v>
      </c>
      <c r="J14363" s="3">
        <v>5163.75</v>
      </c>
      <c r="K14363">
        <f>Table1[[#This Row],[Total Revenue + Open]]/Table1[[#This Row],[Qty]]</f>
        <v>2.53125</v>
      </c>
      <c r="L14363">
        <f>Table1[[#This Row],[Total Revenue + Open]]/Table1[[#This Row],[Qty]]</f>
        <v>2.53125</v>
      </c>
    </row>
    <row r="14364" spans="1:12" hidden="1">
      <c r="A14364" t="s">
        <v>710</v>
      </c>
      <c r="B14364" t="s">
        <v>530</v>
      </c>
      <c r="C14364" t="s">
        <v>530</v>
      </c>
      <c r="D14364" t="s">
        <v>790</v>
      </c>
      <c r="E14364" t="s">
        <v>15</v>
      </c>
      <c r="F14364" t="s">
        <v>131</v>
      </c>
      <c r="G14364" t="s">
        <v>546</v>
      </c>
      <c r="H14364" s="1">
        <v>2017</v>
      </c>
      <c r="I14364" s="2">
        <v>1510</v>
      </c>
      <c r="J14364" s="3">
        <v>3825</v>
      </c>
      <c r="K14364">
        <f>Table1[[#This Row],[Total Revenue + Open]]/Table1[[#This Row],[Qty]]</f>
        <v>2.5331125827814569</v>
      </c>
      <c r="L14364">
        <f>Table1[[#This Row],[Total Revenue + Open]]/Table1[[#This Row],[Qty]]</f>
        <v>2.5331125827814569</v>
      </c>
    </row>
    <row r="14365" spans="1:12" hidden="1">
      <c r="A14365" t="s">
        <v>710</v>
      </c>
      <c r="B14365" t="s">
        <v>530</v>
      </c>
      <c r="C14365" t="s">
        <v>530</v>
      </c>
      <c r="D14365" t="s">
        <v>790</v>
      </c>
      <c r="E14365" t="s">
        <v>15</v>
      </c>
      <c r="F14365" t="s">
        <v>131</v>
      </c>
      <c r="G14365" t="s">
        <v>546</v>
      </c>
      <c r="H14365" s="1">
        <v>2018</v>
      </c>
      <c r="I14365" s="2">
        <v>1510</v>
      </c>
      <c r="J14365" s="3">
        <v>3825</v>
      </c>
      <c r="K14365">
        <f>Table1[[#This Row],[Total Revenue + Open]]/Table1[[#This Row],[Qty]]</f>
        <v>2.5331125827814569</v>
      </c>
      <c r="L14365">
        <f>Table1[[#This Row],[Total Revenue + Open]]/Table1[[#This Row],[Qty]]</f>
        <v>2.5331125827814569</v>
      </c>
    </row>
    <row r="14366" spans="1:12" hidden="1">
      <c r="A14366" t="s">
        <v>710</v>
      </c>
      <c r="B14366" t="s">
        <v>530</v>
      </c>
      <c r="C14366" t="s">
        <v>530</v>
      </c>
      <c r="D14366" t="s">
        <v>790</v>
      </c>
      <c r="E14366" t="s">
        <v>15</v>
      </c>
      <c r="F14366" t="s">
        <v>131</v>
      </c>
      <c r="G14366" t="s">
        <v>546</v>
      </c>
      <c r="H14366" s="1">
        <v>2018</v>
      </c>
      <c r="I14366" s="2">
        <v>2010</v>
      </c>
      <c r="J14366" s="3">
        <v>5100</v>
      </c>
      <c r="K14366">
        <f>Table1[[#This Row],[Total Revenue + Open]]/Table1[[#This Row],[Qty]]</f>
        <v>2.5373134328358211</v>
      </c>
      <c r="L14366">
        <f>Table1[[#This Row],[Total Revenue + Open]]/Table1[[#This Row],[Qty]]</f>
        <v>2.5373134328358211</v>
      </c>
    </row>
    <row r="14367" spans="1:12" hidden="1">
      <c r="A14367" t="s">
        <v>710</v>
      </c>
      <c r="B14367" t="s">
        <v>530</v>
      </c>
      <c r="C14367" t="s">
        <v>530</v>
      </c>
      <c r="D14367" t="s">
        <v>790</v>
      </c>
      <c r="E14367" t="s">
        <v>15</v>
      </c>
      <c r="F14367" t="s">
        <v>131</v>
      </c>
      <c r="G14367" t="s">
        <v>546</v>
      </c>
      <c r="H14367" s="1">
        <v>2018</v>
      </c>
      <c r="I14367" s="2">
        <v>1810</v>
      </c>
      <c r="J14367" s="3">
        <v>4590</v>
      </c>
      <c r="K14367">
        <f>Table1[[#This Row],[Total Revenue + Open]]/Table1[[#This Row],[Qty]]</f>
        <v>2.5359116022099446</v>
      </c>
      <c r="L14367">
        <f>Table1[[#This Row],[Total Revenue + Open]]/Table1[[#This Row],[Qty]]</f>
        <v>2.5359116022099446</v>
      </c>
    </row>
    <row r="14368" spans="1:12" hidden="1">
      <c r="A14368" t="s">
        <v>710</v>
      </c>
      <c r="B14368" t="s">
        <v>530</v>
      </c>
      <c r="C14368" t="s">
        <v>530</v>
      </c>
      <c r="D14368" t="s">
        <v>790</v>
      </c>
      <c r="E14368" t="s">
        <v>15</v>
      </c>
      <c r="F14368" t="s">
        <v>131</v>
      </c>
      <c r="G14368" t="s">
        <v>546</v>
      </c>
      <c r="H14368" s="1">
        <v>2018</v>
      </c>
      <c r="I14368" s="2">
        <v>4625</v>
      </c>
      <c r="J14368" s="3">
        <v>11730</v>
      </c>
      <c r="K14368">
        <f>Table1[[#This Row],[Total Revenue + Open]]/Table1[[#This Row],[Qty]]</f>
        <v>2.5362162162162161</v>
      </c>
      <c r="L14368">
        <f>Table1[[#This Row],[Total Revenue + Open]]/Table1[[#This Row],[Qty]]</f>
        <v>2.5362162162162161</v>
      </c>
    </row>
    <row r="14369" spans="1:12" hidden="1">
      <c r="A14369" t="s">
        <v>710</v>
      </c>
      <c r="B14369" t="s">
        <v>530</v>
      </c>
      <c r="C14369" t="s">
        <v>530</v>
      </c>
      <c r="D14369" t="s">
        <v>790</v>
      </c>
      <c r="E14369" t="s">
        <v>15</v>
      </c>
      <c r="F14369" t="s">
        <v>131</v>
      </c>
      <c r="G14369" t="s">
        <v>791</v>
      </c>
      <c r="H14369" s="1">
        <v>2017</v>
      </c>
      <c r="I14369" s="2">
        <v>2010</v>
      </c>
      <c r="J14369" s="3">
        <v>5140</v>
      </c>
      <c r="K14369">
        <f>Table1[[#This Row],[Total Revenue + Open]]/Table1[[#This Row],[Qty]]</f>
        <v>2.5572139303482588</v>
      </c>
      <c r="L14369">
        <f>Table1[[#This Row],[Total Revenue + Open]]/Table1[[#This Row],[Qty]]</f>
        <v>2.5572139303482588</v>
      </c>
    </row>
    <row r="14370" spans="1:12" hidden="1">
      <c r="A14370" t="s">
        <v>710</v>
      </c>
      <c r="B14370" t="s">
        <v>530</v>
      </c>
      <c r="C14370" t="s">
        <v>530</v>
      </c>
      <c r="D14370" t="s">
        <v>790</v>
      </c>
      <c r="E14370" t="s">
        <v>15</v>
      </c>
      <c r="F14370" t="s">
        <v>31</v>
      </c>
      <c r="G14370" t="s">
        <v>32</v>
      </c>
      <c r="H14370" s="1">
        <v>2020</v>
      </c>
      <c r="I14370" s="2">
        <v>800</v>
      </c>
      <c r="J14370" s="3">
        <v>1976</v>
      </c>
      <c r="K14370">
        <f>Table1[[#This Row],[Total Revenue + Open]]/Table1[[#This Row],[Qty]]</f>
        <v>2.4700000000000002</v>
      </c>
      <c r="L14370">
        <f>Table1[[#This Row],[Total Revenue + Open]]/Table1[[#This Row],[Qty]]</f>
        <v>2.4700000000000002</v>
      </c>
    </row>
    <row r="14371" spans="1:12" hidden="1">
      <c r="A14371" t="s">
        <v>710</v>
      </c>
      <c r="B14371" t="s">
        <v>530</v>
      </c>
      <c r="C14371" t="s">
        <v>530</v>
      </c>
      <c r="D14371" t="s">
        <v>790</v>
      </c>
      <c r="E14371" t="s">
        <v>15</v>
      </c>
      <c r="F14371" t="s">
        <v>31</v>
      </c>
      <c r="G14371" t="s">
        <v>32</v>
      </c>
      <c r="H14371" s="1">
        <v>2020</v>
      </c>
      <c r="I14371" s="2">
        <v>600</v>
      </c>
      <c r="J14371" s="3">
        <v>1482</v>
      </c>
      <c r="K14371">
        <f>Table1[[#This Row],[Total Revenue + Open]]/Table1[[#This Row],[Qty]]</f>
        <v>2.4700000000000002</v>
      </c>
      <c r="L14371">
        <f>Table1[[#This Row],[Total Revenue + Open]]/Table1[[#This Row],[Qty]]</f>
        <v>2.4700000000000002</v>
      </c>
    </row>
    <row r="14372" spans="1:12" hidden="1">
      <c r="A14372" t="s">
        <v>710</v>
      </c>
      <c r="B14372" t="s">
        <v>530</v>
      </c>
      <c r="C14372" t="s">
        <v>530</v>
      </c>
      <c r="D14372" t="s">
        <v>790</v>
      </c>
      <c r="E14372" t="s">
        <v>15</v>
      </c>
      <c r="F14372" t="s">
        <v>31</v>
      </c>
      <c r="G14372" t="s">
        <v>32</v>
      </c>
      <c r="H14372" s="1">
        <v>2021</v>
      </c>
      <c r="I14372" s="2">
        <v>750</v>
      </c>
      <c r="J14372" s="3">
        <v>1852.5</v>
      </c>
      <c r="K14372">
        <f>Table1[[#This Row],[Total Revenue + Open]]/Table1[[#This Row],[Qty]]</f>
        <v>2.4700000000000002</v>
      </c>
      <c r="L14372">
        <f>Table1[[#This Row],[Total Revenue + Open]]/Table1[[#This Row],[Qty]]</f>
        <v>2.4700000000000002</v>
      </c>
    </row>
    <row r="14373" spans="1:12" hidden="1">
      <c r="A14373" t="s">
        <v>710</v>
      </c>
      <c r="B14373" t="s">
        <v>530</v>
      </c>
      <c r="C14373" t="s">
        <v>530</v>
      </c>
      <c r="D14373" t="s">
        <v>790</v>
      </c>
      <c r="E14373" t="s">
        <v>15</v>
      </c>
      <c r="F14373" t="s">
        <v>31</v>
      </c>
      <c r="G14373" t="s">
        <v>32</v>
      </c>
      <c r="H14373" s="1">
        <v>2021</v>
      </c>
      <c r="I14373" s="2">
        <v>600</v>
      </c>
      <c r="J14373" s="3">
        <v>1482</v>
      </c>
      <c r="K14373">
        <f>Table1[[#This Row],[Total Revenue + Open]]/Table1[[#This Row],[Qty]]</f>
        <v>2.4700000000000002</v>
      </c>
      <c r="L14373">
        <f>Table1[[#This Row],[Total Revenue + Open]]/Table1[[#This Row],[Qty]]</f>
        <v>2.4700000000000002</v>
      </c>
    </row>
    <row r="14374" spans="1:12" hidden="1">
      <c r="A14374" t="s">
        <v>710</v>
      </c>
      <c r="B14374" t="s">
        <v>530</v>
      </c>
      <c r="C14374" t="s">
        <v>530</v>
      </c>
      <c r="D14374" t="s">
        <v>790</v>
      </c>
      <c r="E14374" t="s">
        <v>15</v>
      </c>
      <c r="F14374" t="s">
        <v>31</v>
      </c>
      <c r="G14374" t="s">
        <v>33</v>
      </c>
      <c r="H14374" s="1">
        <v>2020</v>
      </c>
      <c r="I14374" s="2">
        <v>800</v>
      </c>
      <c r="J14374" s="3">
        <v>1976</v>
      </c>
      <c r="K14374">
        <f>Table1[[#This Row],[Total Revenue + Open]]/Table1[[#This Row],[Qty]]</f>
        <v>2.4700000000000002</v>
      </c>
      <c r="L14374">
        <f>Table1[[#This Row],[Total Revenue + Open]]/Table1[[#This Row],[Qty]]</f>
        <v>2.4700000000000002</v>
      </c>
    </row>
    <row r="14375" spans="1:12" hidden="1">
      <c r="A14375" t="s">
        <v>710</v>
      </c>
      <c r="B14375" t="s">
        <v>530</v>
      </c>
      <c r="C14375" t="s">
        <v>530</v>
      </c>
      <c r="D14375" t="s">
        <v>790</v>
      </c>
      <c r="E14375" t="s">
        <v>15</v>
      </c>
      <c r="F14375" t="s">
        <v>31</v>
      </c>
      <c r="G14375" t="s">
        <v>33</v>
      </c>
      <c r="H14375" s="1">
        <v>2020</v>
      </c>
      <c r="I14375" s="2">
        <v>600</v>
      </c>
      <c r="J14375" s="3">
        <v>1482</v>
      </c>
      <c r="K14375">
        <f>Table1[[#This Row],[Total Revenue + Open]]/Table1[[#This Row],[Qty]]</f>
        <v>2.4700000000000002</v>
      </c>
      <c r="L14375">
        <f>Table1[[#This Row],[Total Revenue + Open]]/Table1[[#This Row],[Qty]]</f>
        <v>2.4700000000000002</v>
      </c>
    </row>
    <row r="14376" spans="1:12" hidden="1">
      <c r="A14376" t="s">
        <v>710</v>
      </c>
      <c r="B14376" t="s">
        <v>530</v>
      </c>
      <c r="C14376" t="s">
        <v>530</v>
      </c>
      <c r="D14376" t="s">
        <v>790</v>
      </c>
      <c r="E14376" t="s">
        <v>15</v>
      </c>
      <c r="F14376" t="s">
        <v>31</v>
      </c>
      <c r="G14376" t="s">
        <v>33</v>
      </c>
      <c r="H14376" s="1">
        <v>2021</v>
      </c>
      <c r="I14376" s="2">
        <v>750</v>
      </c>
      <c r="J14376" s="3">
        <v>1852.5</v>
      </c>
      <c r="K14376">
        <f>Table1[[#This Row],[Total Revenue + Open]]/Table1[[#This Row],[Qty]]</f>
        <v>2.4700000000000002</v>
      </c>
      <c r="L14376">
        <f>Table1[[#This Row],[Total Revenue + Open]]/Table1[[#This Row],[Qty]]</f>
        <v>2.4700000000000002</v>
      </c>
    </row>
    <row r="14377" spans="1:12" hidden="1">
      <c r="A14377" t="s">
        <v>710</v>
      </c>
      <c r="B14377" t="s">
        <v>530</v>
      </c>
      <c r="C14377" t="s">
        <v>530</v>
      </c>
      <c r="D14377" t="s">
        <v>790</v>
      </c>
      <c r="E14377" t="s">
        <v>15</v>
      </c>
      <c r="F14377" t="s">
        <v>31</v>
      </c>
      <c r="G14377" t="s">
        <v>33</v>
      </c>
      <c r="H14377" s="1">
        <v>2021</v>
      </c>
      <c r="I14377" s="2">
        <v>600</v>
      </c>
      <c r="J14377" s="3">
        <v>1482</v>
      </c>
      <c r="K14377">
        <f>Table1[[#This Row],[Total Revenue + Open]]/Table1[[#This Row],[Qty]]</f>
        <v>2.4700000000000002</v>
      </c>
      <c r="L14377">
        <f>Table1[[#This Row],[Total Revenue + Open]]/Table1[[#This Row],[Qty]]</f>
        <v>2.4700000000000002</v>
      </c>
    </row>
    <row r="14378" spans="1:12" hidden="1">
      <c r="A14378" t="s">
        <v>710</v>
      </c>
      <c r="B14378" t="s">
        <v>530</v>
      </c>
      <c r="C14378" t="s">
        <v>530</v>
      </c>
      <c r="D14378" t="s">
        <v>790</v>
      </c>
      <c r="E14378" t="s">
        <v>15</v>
      </c>
      <c r="F14378" t="s">
        <v>31</v>
      </c>
      <c r="G14378" t="s">
        <v>66</v>
      </c>
      <c r="H14378" s="1">
        <v>2019</v>
      </c>
      <c r="I14378" s="2">
        <v>14175</v>
      </c>
      <c r="J14378" s="3">
        <v>34827</v>
      </c>
      <c r="K14378">
        <f>Table1[[#This Row],[Total Revenue + Open]]/Table1[[#This Row],[Qty]]</f>
        <v>2.456931216931217</v>
      </c>
      <c r="L14378">
        <f>Table1[[#This Row],[Total Revenue + Open]]/Table1[[#This Row],[Qty]]</f>
        <v>2.456931216931217</v>
      </c>
    </row>
    <row r="14379" spans="1:12" hidden="1">
      <c r="A14379" t="s">
        <v>710</v>
      </c>
      <c r="B14379" t="s">
        <v>530</v>
      </c>
      <c r="C14379" t="s">
        <v>530</v>
      </c>
      <c r="D14379" t="s">
        <v>790</v>
      </c>
      <c r="E14379" t="s">
        <v>15</v>
      </c>
      <c r="F14379" t="s">
        <v>31</v>
      </c>
      <c r="G14379" t="s">
        <v>66</v>
      </c>
      <c r="H14379" s="1">
        <v>2019</v>
      </c>
      <c r="I14379" s="2">
        <v>7035</v>
      </c>
      <c r="J14379" s="3">
        <v>17290</v>
      </c>
      <c r="K14379">
        <f>Table1[[#This Row],[Total Revenue + Open]]/Table1[[#This Row],[Qty]]</f>
        <v>2.4577114427860698</v>
      </c>
      <c r="L14379">
        <f>Table1[[#This Row],[Total Revenue + Open]]/Table1[[#This Row],[Qty]]</f>
        <v>2.4577114427860698</v>
      </c>
    </row>
    <row r="14380" spans="1:12" hidden="1">
      <c r="A14380" t="s">
        <v>710</v>
      </c>
      <c r="B14380" t="s">
        <v>530</v>
      </c>
      <c r="C14380" t="s">
        <v>530</v>
      </c>
      <c r="D14380" t="s">
        <v>790</v>
      </c>
      <c r="E14380" t="s">
        <v>15</v>
      </c>
      <c r="F14380" t="s">
        <v>31</v>
      </c>
      <c r="G14380" t="s">
        <v>66</v>
      </c>
      <c r="H14380" s="1">
        <v>2019</v>
      </c>
      <c r="I14380" s="2">
        <v>5025</v>
      </c>
      <c r="J14380" s="3">
        <v>12350</v>
      </c>
      <c r="K14380">
        <f>Table1[[#This Row],[Total Revenue + Open]]/Table1[[#This Row],[Qty]]</f>
        <v>2.4577114427860698</v>
      </c>
      <c r="L14380">
        <f>Table1[[#This Row],[Total Revenue + Open]]/Table1[[#This Row],[Qty]]</f>
        <v>2.4577114427860698</v>
      </c>
    </row>
    <row r="14381" spans="1:12" hidden="1">
      <c r="A14381" t="s">
        <v>710</v>
      </c>
      <c r="B14381" t="s">
        <v>530</v>
      </c>
      <c r="C14381" t="s">
        <v>530</v>
      </c>
      <c r="D14381" t="s">
        <v>790</v>
      </c>
      <c r="E14381" t="s">
        <v>15</v>
      </c>
      <c r="F14381" t="s">
        <v>31</v>
      </c>
      <c r="G14381" t="s">
        <v>66</v>
      </c>
      <c r="H14381" s="1">
        <v>2019</v>
      </c>
      <c r="I14381" s="2">
        <v>3770</v>
      </c>
      <c r="J14381" s="3">
        <v>9262.5</v>
      </c>
      <c r="K14381">
        <f>Table1[[#This Row],[Total Revenue + Open]]/Table1[[#This Row],[Qty]]</f>
        <v>2.4568965517241379</v>
      </c>
      <c r="L14381">
        <f>Table1[[#This Row],[Total Revenue + Open]]/Table1[[#This Row],[Qty]]</f>
        <v>2.4568965517241379</v>
      </c>
    </row>
    <row r="14382" spans="1:12" hidden="1">
      <c r="A14382" t="s">
        <v>710</v>
      </c>
      <c r="B14382" t="s">
        <v>530</v>
      </c>
      <c r="C14382" t="s">
        <v>530</v>
      </c>
      <c r="D14382" t="s">
        <v>790</v>
      </c>
      <c r="E14382" t="s">
        <v>15</v>
      </c>
      <c r="F14382" t="s">
        <v>31</v>
      </c>
      <c r="G14382" t="s">
        <v>66</v>
      </c>
      <c r="H14382" s="1">
        <v>2019</v>
      </c>
      <c r="I14382" s="2">
        <v>7740</v>
      </c>
      <c r="J14382" s="3">
        <v>19019</v>
      </c>
      <c r="K14382">
        <f>Table1[[#This Row],[Total Revenue + Open]]/Table1[[#This Row],[Qty]]</f>
        <v>2.4572351421188632</v>
      </c>
      <c r="L14382">
        <f>Table1[[#This Row],[Total Revenue + Open]]/Table1[[#This Row],[Qty]]</f>
        <v>2.4572351421188632</v>
      </c>
    </row>
    <row r="14383" spans="1:12" hidden="1">
      <c r="A14383" t="s">
        <v>710</v>
      </c>
      <c r="B14383" t="s">
        <v>530</v>
      </c>
      <c r="C14383" t="s">
        <v>530</v>
      </c>
      <c r="D14383" t="s">
        <v>790</v>
      </c>
      <c r="E14383" t="s">
        <v>15</v>
      </c>
      <c r="F14383" t="s">
        <v>31</v>
      </c>
      <c r="G14383" t="s">
        <v>66</v>
      </c>
      <c r="H14383" s="1">
        <v>2019</v>
      </c>
      <c r="I14383" s="2">
        <v>4925</v>
      </c>
      <c r="J14383" s="3">
        <v>12103</v>
      </c>
      <c r="K14383">
        <f>Table1[[#This Row],[Total Revenue + Open]]/Table1[[#This Row],[Qty]]</f>
        <v>2.4574619289340101</v>
      </c>
      <c r="L14383">
        <f>Table1[[#This Row],[Total Revenue + Open]]/Table1[[#This Row],[Qty]]</f>
        <v>2.4574619289340101</v>
      </c>
    </row>
    <row r="14384" spans="1:12" hidden="1">
      <c r="A14384" t="s">
        <v>710</v>
      </c>
      <c r="B14384" t="s">
        <v>530</v>
      </c>
      <c r="C14384" t="s">
        <v>530</v>
      </c>
      <c r="D14384" t="s">
        <v>790</v>
      </c>
      <c r="E14384" t="s">
        <v>15</v>
      </c>
      <c r="F14384" t="s">
        <v>31</v>
      </c>
      <c r="G14384" t="s">
        <v>66</v>
      </c>
      <c r="H14384" s="1">
        <v>2020</v>
      </c>
      <c r="I14384" s="2">
        <v>7740</v>
      </c>
      <c r="J14384" s="3">
        <v>19019</v>
      </c>
      <c r="K14384">
        <f>Table1[[#This Row],[Total Revenue + Open]]/Table1[[#This Row],[Qty]]</f>
        <v>2.4572351421188632</v>
      </c>
      <c r="L14384">
        <f>Table1[[#This Row],[Total Revenue + Open]]/Table1[[#This Row],[Qty]]</f>
        <v>2.4572351421188632</v>
      </c>
    </row>
    <row r="14385" spans="1:12" hidden="1">
      <c r="A14385" t="s">
        <v>710</v>
      </c>
      <c r="B14385" t="s">
        <v>530</v>
      </c>
      <c r="C14385" t="s">
        <v>530</v>
      </c>
      <c r="D14385" t="s">
        <v>790</v>
      </c>
      <c r="E14385" t="s">
        <v>15</v>
      </c>
      <c r="F14385" t="s">
        <v>31</v>
      </c>
      <c r="G14385" t="s">
        <v>66</v>
      </c>
      <c r="H14385" s="1">
        <v>2020</v>
      </c>
      <c r="I14385" s="2">
        <v>7240</v>
      </c>
      <c r="J14385" s="3">
        <v>17784</v>
      </c>
      <c r="K14385">
        <f>Table1[[#This Row],[Total Revenue + Open]]/Table1[[#This Row],[Qty]]</f>
        <v>2.4563535911602208</v>
      </c>
      <c r="L14385">
        <f>Table1[[#This Row],[Total Revenue + Open]]/Table1[[#This Row],[Qty]]</f>
        <v>2.4563535911602208</v>
      </c>
    </row>
    <row r="14386" spans="1:12" hidden="1">
      <c r="A14386" t="s">
        <v>710</v>
      </c>
      <c r="B14386" t="s">
        <v>530</v>
      </c>
      <c r="C14386" t="s">
        <v>530</v>
      </c>
      <c r="D14386" t="s">
        <v>790</v>
      </c>
      <c r="E14386" t="s">
        <v>15</v>
      </c>
      <c r="F14386" t="s">
        <v>31</v>
      </c>
      <c r="G14386" t="s">
        <v>66</v>
      </c>
      <c r="H14386" s="1">
        <v>2020</v>
      </c>
      <c r="I14386" s="2">
        <v>16590</v>
      </c>
      <c r="J14386" s="3">
        <v>40755</v>
      </c>
      <c r="K14386">
        <f>Table1[[#This Row],[Total Revenue + Open]]/Table1[[#This Row],[Qty]]</f>
        <v>2.4566003616636527</v>
      </c>
      <c r="L14386">
        <f>Table1[[#This Row],[Total Revenue + Open]]/Table1[[#This Row],[Qty]]</f>
        <v>2.4566003616636527</v>
      </c>
    </row>
    <row r="14387" spans="1:12" hidden="1">
      <c r="A14387" t="s">
        <v>710</v>
      </c>
      <c r="B14387" t="s">
        <v>530</v>
      </c>
      <c r="C14387" t="s">
        <v>530</v>
      </c>
      <c r="D14387" t="s">
        <v>790</v>
      </c>
      <c r="E14387" t="s">
        <v>15</v>
      </c>
      <c r="F14387" t="s">
        <v>31</v>
      </c>
      <c r="G14387" t="s">
        <v>66</v>
      </c>
      <c r="H14387" s="1">
        <v>2020</v>
      </c>
      <c r="I14387" s="2">
        <v>12665</v>
      </c>
      <c r="J14387" s="3">
        <v>31122</v>
      </c>
      <c r="K14387">
        <f>Table1[[#This Row],[Total Revenue + Open]]/Table1[[#This Row],[Qty]]</f>
        <v>2.4573233320173706</v>
      </c>
      <c r="L14387">
        <f>Table1[[#This Row],[Total Revenue + Open]]/Table1[[#This Row],[Qty]]</f>
        <v>2.4573233320173706</v>
      </c>
    </row>
    <row r="14388" spans="1:12" hidden="1">
      <c r="A14388" t="s">
        <v>710</v>
      </c>
      <c r="B14388" t="s">
        <v>530</v>
      </c>
      <c r="C14388" t="s">
        <v>530</v>
      </c>
      <c r="D14388" t="s">
        <v>790</v>
      </c>
      <c r="E14388" t="s">
        <v>15</v>
      </c>
      <c r="F14388" t="s">
        <v>31</v>
      </c>
      <c r="G14388" t="s">
        <v>66</v>
      </c>
      <c r="H14388" s="1">
        <v>2020</v>
      </c>
      <c r="I14388" s="2">
        <v>427500</v>
      </c>
      <c r="J14388" s="3">
        <v>1049700.5</v>
      </c>
      <c r="K14388">
        <f>Table1[[#This Row],[Total Revenue + Open]]/Table1[[#This Row],[Qty]]</f>
        <v>2.4554397660818714</v>
      </c>
      <c r="L14388">
        <f>Table1[[#This Row],[Total Revenue + Open]]/Table1[[#This Row],[Qty]]</f>
        <v>2.4554397660818714</v>
      </c>
    </row>
    <row r="14389" spans="1:12" hidden="1">
      <c r="A14389" t="s">
        <v>710</v>
      </c>
      <c r="B14389" t="s">
        <v>530</v>
      </c>
      <c r="C14389" t="s">
        <v>530</v>
      </c>
      <c r="D14389" t="s">
        <v>790</v>
      </c>
      <c r="E14389" t="s">
        <v>15</v>
      </c>
      <c r="F14389" t="s">
        <v>31</v>
      </c>
      <c r="G14389" t="s">
        <v>66</v>
      </c>
      <c r="H14389" s="1">
        <v>2020</v>
      </c>
      <c r="I14389" s="2">
        <v>1310</v>
      </c>
      <c r="J14389" s="3">
        <v>3211</v>
      </c>
      <c r="K14389">
        <f>Table1[[#This Row],[Total Revenue + Open]]/Table1[[#This Row],[Qty]]</f>
        <v>2.4511450381679389</v>
      </c>
      <c r="L14389">
        <f>Table1[[#This Row],[Total Revenue + Open]]/Table1[[#This Row],[Qty]]</f>
        <v>2.4511450381679389</v>
      </c>
    </row>
    <row r="14390" spans="1:12" hidden="1">
      <c r="A14390" t="s">
        <v>710</v>
      </c>
      <c r="B14390" t="s">
        <v>530</v>
      </c>
      <c r="C14390" t="s">
        <v>530</v>
      </c>
      <c r="D14390" t="s">
        <v>790</v>
      </c>
      <c r="E14390" t="s">
        <v>15</v>
      </c>
      <c r="F14390" t="s">
        <v>31</v>
      </c>
      <c r="G14390" t="s">
        <v>66</v>
      </c>
      <c r="H14390" s="1">
        <v>2020</v>
      </c>
      <c r="I14390" s="2">
        <v>10310</v>
      </c>
      <c r="J14390" s="3">
        <v>25317.5</v>
      </c>
      <c r="K14390">
        <f>Table1[[#This Row],[Total Revenue + Open]]/Table1[[#This Row],[Qty]]</f>
        <v>2.4556256062075654</v>
      </c>
      <c r="L14390">
        <f>Table1[[#This Row],[Total Revenue + Open]]/Table1[[#This Row],[Qty]]</f>
        <v>2.4556256062075654</v>
      </c>
    </row>
    <row r="14391" spans="1:12" hidden="1">
      <c r="A14391" t="s">
        <v>710</v>
      </c>
      <c r="B14391" t="s">
        <v>530</v>
      </c>
      <c r="C14391" t="s">
        <v>530</v>
      </c>
      <c r="D14391" t="s">
        <v>790</v>
      </c>
      <c r="E14391" t="s">
        <v>15</v>
      </c>
      <c r="F14391" t="s">
        <v>31</v>
      </c>
      <c r="G14391" t="s">
        <v>66</v>
      </c>
      <c r="H14391" s="1">
        <v>2020</v>
      </c>
      <c r="I14391" s="2">
        <v>4020</v>
      </c>
      <c r="J14391" s="3">
        <v>9880</v>
      </c>
      <c r="K14391">
        <f>Table1[[#This Row],[Total Revenue + Open]]/Table1[[#This Row],[Qty]]</f>
        <v>2.4577114427860698</v>
      </c>
      <c r="L14391">
        <f>Table1[[#This Row],[Total Revenue + Open]]/Table1[[#This Row],[Qty]]</f>
        <v>2.4577114427860698</v>
      </c>
    </row>
    <row r="14392" spans="1:12" hidden="1">
      <c r="A14392" t="s">
        <v>710</v>
      </c>
      <c r="B14392" t="s">
        <v>530</v>
      </c>
      <c r="C14392" t="s">
        <v>530</v>
      </c>
      <c r="D14392" t="s">
        <v>790</v>
      </c>
      <c r="E14392" t="s">
        <v>15</v>
      </c>
      <c r="F14392" t="s">
        <v>31</v>
      </c>
      <c r="G14392" t="s">
        <v>66</v>
      </c>
      <c r="H14392" s="1">
        <v>2020</v>
      </c>
      <c r="I14392" s="2">
        <v>13720</v>
      </c>
      <c r="J14392" s="3">
        <v>33715.5</v>
      </c>
      <c r="K14392">
        <f>Table1[[#This Row],[Total Revenue + Open]]/Table1[[#This Row],[Qty]]</f>
        <v>2.4573979591836737</v>
      </c>
      <c r="L14392">
        <f>Table1[[#This Row],[Total Revenue + Open]]/Table1[[#This Row],[Qty]]</f>
        <v>2.4573979591836737</v>
      </c>
    </row>
    <row r="14393" spans="1:12" hidden="1">
      <c r="A14393" t="s">
        <v>710</v>
      </c>
      <c r="B14393" t="s">
        <v>530</v>
      </c>
      <c r="C14393" t="s">
        <v>530</v>
      </c>
      <c r="D14393" t="s">
        <v>790</v>
      </c>
      <c r="E14393" t="s">
        <v>15</v>
      </c>
      <c r="F14393" t="s">
        <v>31</v>
      </c>
      <c r="G14393" t="s">
        <v>66</v>
      </c>
      <c r="H14393" s="1">
        <v>2021</v>
      </c>
      <c r="I14393" s="2">
        <v>10960</v>
      </c>
      <c r="J14393" s="3">
        <v>26923</v>
      </c>
      <c r="K14393">
        <f>Table1[[#This Row],[Total Revenue + Open]]/Table1[[#This Row],[Qty]]</f>
        <v>2.4564781021897812</v>
      </c>
      <c r="L14393">
        <f>Table1[[#This Row],[Total Revenue + Open]]/Table1[[#This Row],[Qty]]</f>
        <v>2.4564781021897812</v>
      </c>
    </row>
    <row r="14394" spans="1:12" hidden="1">
      <c r="A14394" t="s">
        <v>710</v>
      </c>
      <c r="B14394" t="s">
        <v>530</v>
      </c>
      <c r="C14394" t="s">
        <v>530</v>
      </c>
      <c r="D14394" t="s">
        <v>790</v>
      </c>
      <c r="E14394" t="s">
        <v>15</v>
      </c>
      <c r="F14394" t="s">
        <v>31</v>
      </c>
      <c r="G14394" t="s">
        <v>66</v>
      </c>
      <c r="H14394" s="1">
        <v>2021</v>
      </c>
      <c r="I14394" s="2">
        <v>193000</v>
      </c>
      <c r="J14394" s="3">
        <v>474240</v>
      </c>
      <c r="K14394">
        <f>Table1[[#This Row],[Total Revenue + Open]]/Table1[[#This Row],[Qty]]</f>
        <v>2.4572020725388599</v>
      </c>
      <c r="L14394">
        <f>Table1[[#This Row],[Total Revenue + Open]]/Table1[[#This Row],[Qty]]</f>
        <v>2.4572020725388599</v>
      </c>
    </row>
    <row r="14395" spans="1:12" hidden="1">
      <c r="A14395" t="s">
        <v>710</v>
      </c>
      <c r="B14395" t="s">
        <v>530</v>
      </c>
      <c r="C14395" t="s">
        <v>530</v>
      </c>
      <c r="D14395" t="s">
        <v>790</v>
      </c>
      <c r="E14395" t="s">
        <v>15</v>
      </c>
      <c r="F14395" t="s">
        <v>31</v>
      </c>
      <c r="G14395" t="s">
        <v>66</v>
      </c>
      <c r="H14395" s="1">
        <v>2021</v>
      </c>
      <c r="I14395" s="2">
        <v>9050</v>
      </c>
      <c r="J14395" s="3">
        <v>22230</v>
      </c>
      <c r="K14395">
        <f>Table1[[#This Row],[Total Revenue + Open]]/Table1[[#This Row],[Qty]]</f>
        <v>2.4563535911602208</v>
      </c>
      <c r="L14395">
        <f>Table1[[#This Row],[Total Revenue + Open]]/Table1[[#This Row],[Qty]]</f>
        <v>2.4563535911602208</v>
      </c>
    </row>
    <row r="14396" spans="1:12" hidden="1">
      <c r="A14396" t="s">
        <v>710</v>
      </c>
      <c r="B14396" t="s">
        <v>530</v>
      </c>
      <c r="C14396" t="s">
        <v>530</v>
      </c>
      <c r="D14396" t="s">
        <v>790</v>
      </c>
      <c r="E14396" t="s">
        <v>15</v>
      </c>
      <c r="F14396" t="s">
        <v>31</v>
      </c>
      <c r="G14396" t="s">
        <v>66</v>
      </c>
      <c r="H14396" s="1">
        <v>2021</v>
      </c>
      <c r="I14396" s="2">
        <v>21665</v>
      </c>
      <c r="J14396" s="3">
        <v>53228.5</v>
      </c>
      <c r="K14396">
        <f>Table1[[#This Row],[Total Revenue + Open]]/Table1[[#This Row],[Qty]]</f>
        <v>2.4568889914608816</v>
      </c>
      <c r="L14396">
        <f>Table1[[#This Row],[Total Revenue + Open]]/Table1[[#This Row],[Qty]]</f>
        <v>2.4568889914608816</v>
      </c>
    </row>
    <row r="14397" spans="1:12" hidden="1">
      <c r="A14397" t="s">
        <v>710</v>
      </c>
      <c r="B14397" t="s">
        <v>530</v>
      </c>
      <c r="C14397" t="s">
        <v>530</v>
      </c>
      <c r="D14397" t="s">
        <v>790</v>
      </c>
      <c r="E14397" t="s">
        <v>15</v>
      </c>
      <c r="F14397" t="s">
        <v>31</v>
      </c>
      <c r="G14397" t="s">
        <v>66</v>
      </c>
      <c r="H14397" s="1">
        <v>2021</v>
      </c>
      <c r="I14397" s="2">
        <v>31065</v>
      </c>
      <c r="J14397" s="3">
        <v>76323</v>
      </c>
      <c r="K14397">
        <f>Table1[[#This Row],[Total Revenue + Open]]/Table1[[#This Row],[Qty]]</f>
        <v>2.4568807339449541</v>
      </c>
      <c r="L14397">
        <f>Table1[[#This Row],[Total Revenue + Open]]/Table1[[#This Row],[Qty]]</f>
        <v>2.4568807339449541</v>
      </c>
    </row>
    <row r="14398" spans="1:12" hidden="1">
      <c r="A14398" t="s">
        <v>710</v>
      </c>
      <c r="B14398" t="s">
        <v>530</v>
      </c>
      <c r="C14398" t="s">
        <v>530</v>
      </c>
      <c r="D14398" t="s">
        <v>790</v>
      </c>
      <c r="E14398" t="s">
        <v>15</v>
      </c>
      <c r="F14398" t="s">
        <v>31</v>
      </c>
      <c r="G14398" t="s">
        <v>66</v>
      </c>
      <c r="H14398" s="1">
        <v>2021</v>
      </c>
      <c r="I14398" s="2">
        <v>15590</v>
      </c>
      <c r="J14398" s="3">
        <v>38285</v>
      </c>
      <c r="K14398">
        <f>Table1[[#This Row],[Total Revenue + Open]]/Table1[[#This Row],[Qty]]</f>
        <v>2.4557408595253367</v>
      </c>
      <c r="L14398">
        <f>Table1[[#This Row],[Total Revenue + Open]]/Table1[[#This Row],[Qty]]</f>
        <v>2.4557408595253367</v>
      </c>
    </row>
    <row r="14399" spans="1:12" hidden="1">
      <c r="A14399" t="s">
        <v>710</v>
      </c>
      <c r="B14399" t="s">
        <v>530</v>
      </c>
      <c r="C14399" t="s">
        <v>530</v>
      </c>
      <c r="D14399" t="s">
        <v>790</v>
      </c>
      <c r="E14399" t="s">
        <v>15</v>
      </c>
      <c r="F14399" t="s">
        <v>31</v>
      </c>
      <c r="G14399" t="s">
        <v>66</v>
      </c>
      <c r="H14399" s="1">
        <v>2021</v>
      </c>
      <c r="I14399" s="2">
        <v>12970</v>
      </c>
      <c r="J14399" s="3">
        <v>31863</v>
      </c>
      <c r="K14399">
        <f>Table1[[#This Row],[Total Revenue + Open]]/Table1[[#This Row],[Qty]]</f>
        <v>2.4566692367000771</v>
      </c>
      <c r="L14399">
        <f>Table1[[#This Row],[Total Revenue + Open]]/Table1[[#This Row],[Qty]]</f>
        <v>2.4566692367000771</v>
      </c>
    </row>
    <row r="14400" spans="1:12" hidden="1">
      <c r="A14400" t="s">
        <v>710</v>
      </c>
      <c r="B14400" t="s">
        <v>530</v>
      </c>
      <c r="C14400" t="s">
        <v>530</v>
      </c>
      <c r="D14400" t="s">
        <v>790</v>
      </c>
      <c r="E14400" t="s">
        <v>15</v>
      </c>
      <c r="F14400" t="s">
        <v>31</v>
      </c>
      <c r="G14400" t="s">
        <v>66</v>
      </c>
      <c r="H14400" s="1">
        <v>2021</v>
      </c>
      <c r="I14400" s="2">
        <v>9650</v>
      </c>
      <c r="J14400" s="3">
        <v>23712</v>
      </c>
      <c r="K14400">
        <f>Table1[[#This Row],[Total Revenue + Open]]/Table1[[#This Row],[Qty]]</f>
        <v>2.4572020725388599</v>
      </c>
      <c r="L14400">
        <f>Table1[[#This Row],[Total Revenue + Open]]/Table1[[#This Row],[Qty]]</f>
        <v>2.4572020725388599</v>
      </c>
    </row>
    <row r="14401" spans="1:12" hidden="1">
      <c r="A14401" t="s">
        <v>710</v>
      </c>
      <c r="B14401" t="s">
        <v>530</v>
      </c>
      <c r="C14401" t="s">
        <v>530</v>
      </c>
      <c r="D14401" t="s">
        <v>790</v>
      </c>
      <c r="E14401" t="s">
        <v>15</v>
      </c>
      <c r="F14401" t="s">
        <v>31</v>
      </c>
      <c r="G14401" t="s">
        <v>66</v>
      </c>
      <c r="H14401" s="1">
        <v>2021</v>
      </c>
      <c r="I14401" s="2">
        <v>13520</v>
      </c>
      <c r="J14401" s="3">
        <v>33221.5</v>
      </c>
      <c r="K14401">
        <f>Table1[[#This Row],[Total Revenue + Open]]/Table1[[#This Row],[Qty]]</f>
        <v>2.4572115384615385</v>
      </c>
      <c r="L14401">
        <f>Table1[[#This Row],[Total Revenue + Open]]/Table1[[#This Row],[Qty]]</f>
        <v>2.4572115384615385</v>
      </c>
    </row>
    <row r="14402" spans="1:12" hidden="1">
      <c r="A14402" t="s">
        <v>710</v>
      </c>
      <c r="B14402" t="s">
        <v>530</v>
      </c>
      <c r="C14402" t="s">
        <v>530</v>
      </c>
      <c r="D14402" t="s">
        <v>790</v>
      </c>
      <c r="E14402" t="s">
        <v>15</v>
      </c>
      <c r="F14402" t="s">
        <v>31</v>
      </c>
      <c r="G14402" t="s">
        <v>66</v>
      </c>
      <c r="H14402" s="1">
        <v>2021</v>
      </c>
      <c r="I14402" s="2">
        <v>4325</v>
      </c>
      <c r="J14402" s="3">
        <v>10621</v>
      </c>
      <c r="K14402">
        <f>Table1[[#This Row],[Total Revenue + Open]]/Table1[[#This Row],[Qty]]</f>
        <v>2.4557225433526013</v>
      </c>
      <c r="L14402">
        <f>Table1[[#This Row],[Total Revenue + Open]]/Table1[[#This Row],[Qty]]</f>
        <v>2.4557225433526013</v>
      </c>
    </row>
    <row r="14403" spans="1:12" hidden="1">
      <c r="A14403" t="s">
        <v>710</v>
      </c>
      <c r="B14403" t="s">
        <v>530</v>
      </c>
      <c r="C14403" t="s">
        <v>530</v>
      </c>
      <c r="D14403" t="s">
        <v>786</v>
      </c>
      <c r="E14403" t="s">
        <v>15</v>
      </c>
      <c r="F14403" t="s">
        <v>16</v>
      </c>
      <c r="G14403" t="s">
        <v>18</v>
      </c>
      <c r="H14403" s="1">
        <v>2022</v>
      </c>
      <c r="I14403" s="2">
        <v>850</v>
      </c>
      <c r="J14403" s="3">
        <v>1887</v>
      </c>
      <c r="K14403">
        <f>Table1[[#This Row],[Total Revenue + Open]]/Table1[[#This Row],[Qty]]</f>
        <v>2.2200000000000002</v>
      </c>
      <c r="L14403">
        <f>Table1[[#This Row],[Total Revenue + Open]]/Table1[[#This Row],[Qty]]</f>
        <v>2.2200000000000002</v>
      </c>
    </row>
    <row r="14404" spans="1:12" hidden="1">
      <c r="A14404" t="s">
        <v>710</v>
      </c>
      <c r="B14404" t="s">
        <v>530</v>
      </c>
      <c r="C14404" t="s">
        <v>530</v>
      </c>
      <c r="D14404" t="s">
        <v>784</v>
      </c>
      <c r="E14404" t="s">
        <v>15</v>
      </c>
      <c r="F14404" t="s">
        <v>31</v>
      </c>
      <c r="G14404" t="s">
        <v>32</v>
      </c>
      <c r="H14404" s="1">
        <v>2022</v>
      </c>
      <c r="I14404" s="2">
        <v>750</v>
      </c>
      <c r="J14404" s="3">
        <v>1867.5</v>
      </c>
      <c r="K14404">
        <f>Table1[[#This Row],[Total Revenue + Open]]/Table1[[#This Row],[Qty]]</f>
        <v>2.4900000000000002</v>
      </c>
      <c r="L14404">
        <f>Table1[[#This Row],[Total Revenue + Open]]/Table1[[#This Row],[Qty]]</f>
        <v>2.4900000000000002</v>
      </c>
    </row>
    <row r="14405" spans="1:12" hidden="1">
      <c r="A14405" t="s">
        <v>710</v>
      </c>
      <c r="B14405" t="s">
        <v>530</v>
      </c>
      <c r="C14405" t="s">
        <v>530</v>
      </c>
      <c r="D14405" t="s">
        <v>784</v>
      </c>
      <c r="E14405" t="s">
        <v>15</v>
      </c>
      <c r="F14405" t="s">
        <v>31</v>
      </c>
      <c r="G14405" t="s">
        <v>33</v>
      </c>
      <c r="H14405" s="1">
        <v>2022</v>
      </c>
      <c r="I14405" s="2">
        <v>750</v>
      </c>
      <c r="J14405" s="3">
        <v>1867.5</v>
      </c>
      <c r="K14405">
        <f>Table1[[#This Row],[Total Revenue + Open]]/Table1[[#This Row],[Qty]]</f>
        <v>2.4900000000000002</v>
      </c>
      <c r="L14405">
        <f>Table1[[#This Row],[Total Revenue + Open]]/Table1[[#This Row],[Qty]]</f>
        <v>2.4900000000000002</v>
      </c>
    </row>
    <row r="14406" spans="1:12" hidden="1">
      <c r="A14406" t="s">
        <v>544</v>
      </c>
      <c r="B14406" t="s">
        <v>530</v>
      </c>
      <c r="C14406" t="s">
        <v>530</v>
      </c>
      <c r="D14406" t="s">
        <v>708</v>
      </c>
      <c r="E14406" t="s">
        <v>15</v>
      </c>
      <c r="F14406" t="s">
        <v>36</v>
      </c>
      <c r="G14406" t="s">
        <v>37</v>
      </c>
      <c r="H14406" s="1">
        <v>2022</v>
      </c>
      <c r="I14406" s="2">
        <v>1390</v>
      </c>
      <c r="J14406" s="3">
        <v>1863</v>
      </c>
      <c r="K14406">
        <f>Table1[[#This Row],[Total Revenue + Open]]/Table1[[#This Row],[Qty]]</f>
        <v>1.3402877697841726</v>
      </c>
      <c r="L14406">
        <f>Table1[[#This Row],[Total Revenue + Open]]/Table1[[#This Row],[Qty]]</f>
        <v>1.3402877697841726</v>
      </c>
    </row>
    <row r="14407" spans="1:12" hidden="1">
      <c r="A14407" t="s">
        <v>544</v>
      </c>
      <c r="B14407" t="s">
        <v>530</v>
      </c>
      <c r="C14407" t="s">
        <v>530</v>
      </c>
      <c r="D14407" t="s">
        <v>703</v>
      </c>
      <c r="E14407" t="s">
        <v>15</v>
      </c>
      <c r="F14407" t="s">
        <v>214</v>
      </c>
      <c r="G14407" t="s">
        <v>215</v>
      </c>
      <c r="H14407" s="1">
        <v>2022</v>
      </c>
      <c r="I14407" s="2">
        <v>700</v>
      </c>
      <c r="J14407" s="3">
        <v>1820</v>
      </c>
      <c r="K14407">
        <f>Table1[[#This Row],[Total Revenue + Open]]/Table1[[#This Row],[Qty]]</f>
        <v>2.6</v>
      </c>
      <c r="L14407">
        <f>Table1[[#This Row],[Total Revenue + Open]]/Table1[[#This Row],[Qty]]</f>
        <v>2.6</v>
      </c>
    </row>
    <row r="14408" spans="1:12" hidden="1">
      <c r="A14408" t="s">
        <v>710</v>
      </c>
      <c r="B14408" t="s">
        <v>530</v>
      </c>
      <c r="C14408" t="s">
        <v>530</v>
      </c>
      <c r="D14408" t="s">
        <v>786</v>
      </c>
      <c r="E14408" t="s">
        <v>15</v>
      </c>
      <c r="F14408" t="s">
        <v>16</v>
      </c>
      <c r="G14408" t="s">
        <v>381</v>
      </c>
      <c r="H14408" s="1">
        <v>2022</v>
      </c>
      <c r="I14408" s="2">
        <v>800</v>
      </c>
      <c r="J14408" s="3">
        <v>1776</v>
      </c>
      <c r="K14408">
        <f>Table1[[#This Row],[Total Revenue + Open]]/Table1[[#This Row],[Qty]]</f>
        <v>2.2200000000000002</v>
      </c>
      <c r="L14408">
        <f>Table1[[#This Row],[Total Revenue + Open]]/Table1[[#This Row],[Qty]]</f>
        <v>2.2200000000000002</v>
      </c>
    </row>
    <row r="14409" spans="1:12" hidden="1">
      <c r="A14409" t="s">
        <v>710</v>
      </c>
      <c r="B14409" t="s">
        <v>530</v>
      </c>
      <c r="C14409" t="s">
        <v>530</v>
      </c>
      <c r="D14409" t="s">
        <v>786</v>
      </c>
      <c r="E14409" t="s">
        <v>15</v>
      </c>
      <c r="F14409" t="s">
        <v>16</v>
      </c>
      <c r="G14409" t="s">
        <v>18</v>
      </c>
      <c r="H14409" s="1">
        <v>2022</v>
      </c>
      <c r="I14409" s="2">
        <v>800</v>
      </c>
      <c r="J14409" s="3">
        <v>1776</v>
      </c>
      <c r="K14409">
        <f>Table1[[#This Row],[Total Revenue + Open]]/Table1[[#This Row],[Qty]]</f>
        <v>2.2200000000000002</v>
      </c>
      <c r="L14409">
        <f>Table1[[#This Row],[Total Revenue + Open]]/Table1[[#This Row],[Qty]]</f>
        <v>2.2200000000000002</v>
      </c>
    </row>
    <row r="14410" spans="1:12" hidden="1">
      <c r="A14410" t="s">
        <v>544</v>
      </c>
      <c r="B14410" t="s">
        <v>530</v>
      </c>
      <c r="C14410" t="s">
        <v>530</v>
      </c>
      <c r="D14410" t="s">
        <v>705</v>
      </c>
      <c r="E14410" t="s">
        <v>15</v>
      </c>
      <c r="F14410" t="s">
        <v>30</v>
      </c>
      <c r="G14410" t="s">
        <v>317</v>
      </c>
      <c r="H14410" s="1">
        <v>2022</v>
      </c>
      <c r="I14410" s="2">
        <v>625</v>
      </c>
      <c r="J14410" s="3">
        <v>1556.25</v>
      </c>
      <c r="K14410">
        <f>Table1[[#This Row],[Total Revenue + Open]]/Table1[[#This Row],[Qty]]</f>
        <v>2.4900000000000002</v>
      </c>
      <c r="L14410">
        <f>Table1[[#This Row],[Total Revenue + Open]]/Table1[[#This Row],[Qty]]</f>
        <v>2.4900000000000002</v>
      </c>
    </row>
    <row r="14411" spans="1:12" hidden="1">
      <c r="A14411" t="s">
        <v>544</v>
      </c>
      <c r="B14411" t="s">
        <v>530</v>
      </c>
      <c r="C14411" t="s">
        <v>530</v>
      </c>
      <c r="D14411" t="s">
        <v>705</v>
      </c>
      <c r="E14411" t="s">
        <v>15</v>
      </c>
      <c r="F14411" t="s">
        <v>30</v>
      </c>
      <c r="G14411" t="s">
        <v>318</v>
      </c>
      <c r="H14411" s="1">
        <v>2022</v>
      </c>
      <c r="I14411" s="2">
        <v>625</v>
      </c>
      <c r="J14411" s="3">
        <v>1556.25</v>
      </c>
      <c r="K14411">
        <f>Table1[[#This Row],[Total Revenue + Open]]/Table1[[#This Row],[Qty]]</f>
        <v>2.4900000000000002</v>
      </c>
      <c r="L14411">
        <f>Table1[[#This Row],[Total Revenue + Open]]/Table1[[#This Row],[Qty]]</f>
        <v>2.4900000000000002</v>
      </c>
    </row>
    <row r="14412" spans="1:12" hidden="1">
      <c r="A14412" t="s">
        <v>544</v>
      </c>
      <c r="B14412" t="s">
        <v>530</v>
      </c>
      <c r="C14412" t="s">
        <v>530</v>
      </c>
      <c r="D14412" t="s">
        <v>708</v>
      </c>
      <c r="E14412" t="s">
        <v>15</v>
      </c>
      <c r="F14412" t="s">
        <v>16</v>
      </c>
      <c r="G14412" t="s">
        <v>488</v>
      </c>
      <c r="H14412" s="1">
        <v>2022</v>
      </c>
      <c r="I14412" s="2">
        <v>700</v>
      </c>
      <c r="J14412" s="3">
        <v>1554</v>
      </c>
      <c r="K14412">
        <f>Table1[[#This Row],[Total Revenue + Open]]/Table1[[#This Row],[Qty]]</f>
        <v>2.2200000000000002</v>
      </c>
      <c r="L14412">
        <f>Table1[[#This Row],[Total Revenue + Open]]/Table1[[#This Row],[Qty]]</f>
        <v>2.2200000000000002</v>
      </c>
    </row>
    <row r="14413" spans="1:12" hidden="1">
      <c r="A14413" t="s">
        <v>544</v>
      </c>
      <c r="B14413" t="s">
        <v>530</v>
      </c>
      <c r="C14413" t="s">
        <v>530</v>
      </c>
      <c r="D14413" t="s">
        <v>705</v>
      </c>
      <c r="E14413" t="s">
        <v>15</v>
      </c>
      <c r="F14413" t="s">
        <v>30</v>
      </c>
      <c r="G14413" t="s">
        <v>317</v>
      </c>
      <c r="H14413" s="1">
        <v>2022</v>
      </c>
      <c r="I14413" s="2">
        <v>600</v>
      </c>
      <c r="J14413" s="3">
        <v>1494</v>
      </c>
      <c r="K14413">
        <f>Table1[[#This Row],[Total Revenue + Open]]/Table1[[#This Row],[Qty]]</f>
        <v>2.4900000000000002</v>
      </c>
      <c r="L14413">
        <f>Table1[[#This Row],[Total Revenue + Open]]/Table1[[#This Row],[Qty]]</f>
        <v>2.4900000000000002</v>
      </c>
    </row>
    <row r="14414" spans="1:12" hidden="1">
      <c r="A14414" t="s">
        <v>710</v>
      </c>
      <c r="B14414" t="s">
        <v>530</v>
      </c>
      <c r="C14414" t="s">
        <v>530</v>
      </c>
      <c r="D14414" t="s">
        <v>790</v>
      </c>
      <c r="E14414" t="s">
        <v>15</v>
      </c>
      <c r="F14414" t="s">
        <v>31</v>
      </c>
      <c r="G14414" t="s">
        <v>66</v>
      </c>
      <c r="H14414" s="1">
        <v>2019</v>
      </c>
      <c r="I14414" s="2">
        <v>3520</v>
      </c>
      <c r="J14414" s="3">
        <v>8715</v>
      </c>
      <c r="K14414">
        <f>Table1[[#This Row],[Total Revenue + Open]]/Table1[[#This Row],[Qty]]</f>
        <v>2.4758522727272729</v>
      </c>
      <c r="L14414">
        <f>Table1[[#This Row],[Total Revenue + Open]]/Table1[[#This Row],[Qty]]</f>
        <v>2.4758522727272729</v>
      </c>
    </row>
    <row r="14415" spans="1:12" hidden="1">
      <c r="A14415" t="s">
        <v>710</v>
      </c>
      <c r="B14415" t="s">
        <v>530</v>
      </c>
      <c r="C14415" t="s">
        <v>530</v>
      </c>
      <c r="D14415" t="s">
        <v>790</v>
      </c>
      <c r="E14415" t="s">
        <v>15</v>
      </c>
      <c r="F14415" t="s">
        <v>31</v>
      </c>
      <c r="G14415" t="s">
        <v>66</v>
      </c>
      <c r="H14415" s="1">
        <v>2019</v>
      </c>
      <c r="I14415" s="2">
        <v>3520</v>
      </c>
      <c r="J14415" s="3">
        <v>8715</v>
      </c>
      <c r="K14415">
        <f>Table1[[#This Row],[Total Revenue + Open]]/Table1[[#This Row],[Qty]]</f>
        <v>2.4758522727272729</v>
      </c>
      <c r="L14415">
        <f>Table1[[#This Row],[Total Revenue + Open]]/Table1[[#This Row],[Qty]]</f>
        <v>2.4758522727272729</v>
      </c>
    </row>
    <row r="14416" spans="1:12" hidden="1">
      <c r="A14416" t="s">
        <v>710</v>
      </c>
      <c r="B14416" t="s">
        <v>530</v>
      </c>
      <c r="C14416" t="s">
        <v>530</v>
      </c>
      <c r="D14416" t="s">
        <v>790</v>
      </c>
      <c r="E14416" t="s">
        <v>15</v>
      </c>
      <c r="F14416" t="s">
        <v>34</v>
      </c>
      <c r="G14416" t="s">
        <v>35</v>
      </c>
      <c r="H14416" s="1">
        <v>2021</v>
      </c>
      <c r="I14416" s="2">
        <v>1410</v>
      </c>
      <c r="J14416" s="3">
        <v>3108</v>
      </c>
      <c r="K14416">
        <f>Table1[[#This Row],[Total Revenue + Open]]/Table1[[#This Row],[Qty]]</f>
        <v>2.204255319148936</v>
      </c>
      <c r="L14416">
        <f>Table1[[#This Row],[Total Revenue + Open]]/Table1[[#This Row],[Qty]]</f>
        <v>2.204255319148936</v>
      </c>
    </row>
    <row r="14417" spans="1:12" hidden="1">
      <c r="A14417" t="s">
        <v>710</v>
      </c>
      <c r="B14417" t="s">
        <v>530</v>
      </c>
      <c r="C14417" t="s">
        <v>530</v>
      </c>
      <c r="D14417" t="s">
        <v>790</v>
      </c>
      <c r="E14417" t="s">
        <v>15</v>
      </c>
      <c r="F14417" t="s">
        <v>34</v>
      </c>
      <c r="G14417" t="s">
        <v>35</v>
      </c>
      <c r="H14417" s="1">
        <v>2021</v>
      </c>
      <c r="I14417" s="2">
        <v>3220</v>
      </c>
      <c r="J14417" s="3">
        <v>7104</v>
      </c>
      <c r="K14417">
        <f>Table1[[#This Row],[Total Revenue + Open]]/Table1[[#This Row],[Qty]]</f>
        <v>2.2062111801242237</v>
      </c>
      <c r="L14417">
        <f>Table1[[#This Row],[Total Revenue + Open]]/Table1[[#This Row],[Qty]]</f>
        <v>2.2062111801242237</v>
      </c>
    </row>
    <row r="14418" spans="1:12" hidden="1">
      <c r="A14418" t="s">
        <v>710</v>
      </c>
      <c r="B14418" t="s">
        <v>530</v>
      </c>
      <c r="C14418" t="s">
        <v>530</v>
      </c>
      <c r="D14418" t="s">
        <v>790</v>
      </c>
      <c r="E14418" t="s">
        <v>15</v>
      </c>
      <c r="F14418" t="s">
        <v>34</v>
      </c>
      <c r="G14418" t="s">
        <v>35</v>
      </c>
      <c r="H14418" s="1">
        <v>2021</v>
      </c>
      <c r="I14418" s="2">
        <v>2720</v>
      </c>
      <c r="J14418" s="3">
        <v>5994</v>
      </c>
      <c r="K14418">
        <f>Table1[[#This Row],[Total Revenue + Open]]/Table1[[#This Row],[Qty]]</f>
        <v>2.2036764705882352</v>
      </c>
      <c r="L14418">
        <f>Table1[[#This Row],[Total Revenue + Open]]/Table1[[#This Row],[Qty]]</f>
        <v>2.2036764705882352</v>
      </c>
    </row>
    <row r="14419" spans="1:12" hidden="1">
      <c r="A14419" t="s">
        <v>710</v>
      </c>
      <c r="B14419" t="s">
        <v>530</v>
      </c>
      <c r="C14419" t="s">
        <v>530</v>
      </c>
      <c r="D14419" t="s">
        <v>790</v>
      </c>
      <c r="E14419" t="s">
        <v>15</v>
      </c>
      <c r="F14419" t="s">
        <v>34</v>
      </c>
      <c r="G14419" t="s">
        <v>35</v>
      </c>
      <c r="H14419" s="1">
        <v>2021</v>
      </c>
      <c r="I14419" s="2">
        <v>1005</v>
      </c>
      <c r="J14419" s="3">
        <v>2220</v>
      </c>
      <c r="K14419">
        <f>Table1[[#This Row],[Total Revenue + Open]]/Table1[[#This Row],[Qty]]</f>
        <v>2.2089552238805972</v>
      </c>
      <c r="L14419">
        <f>Table1[[#This Row],[Total Revenue + Open]]/Table1[[#This Row],[Qty]]</f>
        <v>2.2089552238805972</v>
      </c>
    </row>
    <row r="14420" spans="1:12" hidden="1">
      <c r="A14420" t="s">
        <v>710</v>
      </c>
      <c r="B14420" t="s">
        <v>530</v>
      </c>
      <c r="C14420" t="s">
        <v>530</v>
      </c>
      <c r="D14420" t="s">
        <v>790</v>
      </c>
      <c r="E14420" t="s">
        <v>15</v>
      </c>
      <c r="F14420" t="s">
        <v>34</v>
      </c>
      <c r="G14420" t="s">
        <v>35</v>
      </c>
      <c r="H14420" s="1">
        <v>2021</v>
      </c>
      <c r="I14420" s="2">
        <v>2215</v>
      </c>
      <c r="J14420" s="3">
        <v>4884</v>
      </c>
      <c r="K14420">
        <f>Table1[[#This Row],[Total Revenue + Open]]/Table1[[#This Row],[Qty]]</f>
        <v>2.2049661399548532</v>
      </c>
      <c r="L14420">
        <f>Table1[[#This Row],[Total Revenue + Open]]/Table1[[#This Row],[Qty]]</f>
        <v>2.2049661399548532</v>
      </c>
    </row>
    <row r="14421" spans="1:12" hidden="1">
      <c r="A14421" t="s">
        <v>710</v>
      </c>
      <c r="B14421" t="s">
        <v>530</v>
      </c>
      <c r="C14421" t="s">
        <v>530</v>
      </c>
      <c r="D14421" t="s">
        <v>790</v>
      </c>
      <c r="E14421" t="s">
        <v>15</v>
      </c>
      <c r="F14421" t="s">
        <v>34</v>
      </c>
      <c r="G14421" t="s">
        <v>35</v>
      </c>
      <c r="H14421" s="1">
        <v>2021</v>
      </c>
      <c r="I14421" s="2">
        <v>4820</v>
      </c>
      <c r="J14421" s="3">
        <v>10656</v>
      </c>
      <c r="K14421">
        <f>Table1[[#This Row],[Total Revenue + Open]]/Table1[[#This Row],[Qty]]</f>
        <v>2.2107883817427387</v>
      </c>
      <c r="L14421">
        <f>Table1[[#This Row],[Total Revenue + Open]]/Table1[[#This Row],[Qty]]</f>
        <v>2.2107883817427387</v>
      </c>
    </row>
    <row r="14422" spans="1:12" hidden="1">
      <c r="A14422" t="s">
        <v>710</v>
      </c>
      <c r="B14422" t="s">
        <v>530</v>
      </c>
      <c r="C14422" t="s">
        <v>530</v>
      </c>
      <c r="D14422" t="s">
        <v>790</v>
      </c>
      <c r="E14422" t="s">
        <v>15</v>
      </c>
      <c r="F14422" t="s">
        <v>34</v>
      </c>
      <c r="G14422" t="s">
        <v>35</v>
      </c>
      <c r="H14422" s="1">
        <v>2021</v>
      </c>
      <c r="I14422" s="2">
        <v>23830</v>
      </c>
      <c r="J14422" s="3">
        <v>52614</v>
      </c>
      <c r="K14422">
        <f>Table1[[#This Row],[Total Revenue + Open]]/Table1[[#This Row],[Qty]]</f>
        <v>2.2078892152748635</v>
      </c>
      <c r="L14422">
        <f>Table1[[#This Row],[Total Revenue + Open]]/Table1[[#This Row],[Qty]]</f>
        <v>2.2078892152748635</v>
      </c>
    </row>
    <row r="14423" spans="1:12" hidden="1">
      <c r="A14423" t="s">
        <v>710</v>
      </c>
      <c r="B14423" t="s">
        <v>530</v>
      </c>
      <c r="C14423" t="s">
        <v>530</v>
      </c>
      <c r="D14423" t="s">
        <v>790</v>
      </c>
      <c r="E14423" t="s">
        <v>15</v>
      </c>
      <c r="F14423" t="s">
        <v>34</v>
      </c>
      <c r="G14423" t="s">
        <v>35</v>
      </c>
      <c r="H14423" s="1">
        <v>2021</v>
      </c>
      <c r="I14423" s="2">
        <v>1260</v>
      </c>
      <c r="J14423" s="3">
        <v>2775</v>
      </c>
      <c r="K14423">
        <f>Table1[[#This Row],[Total Revenue + Open]]/Table1[[#This Row],[Qty]]</f>
        <v>2.2023809523809526</v>
      </c>
      <c r="L14423">
        <f>Table1[[#This Row],[Total Revenue + Open]]/Table1[[#This Row],[Qty]]</f>
        <v>2.2023809523809526</v>
      </c>
    </row>
    <row r="14424" spans="1:12" hidden="1">
      <c r="A14424" t="s">
        <v>710</v>
      </c>
      <c r="B14424" t="s">
        <v>530</v>
      </c>
      <c r="C14424" t="s">
        <v>530</v>
      </c>
      <c r="D14424" t="s">
        <v>790</v>
      </c>
      <c r="E14424" t="s">
        <v>15</v>
      </c>
      <c r="F14424" t="s">
        <v>34</v>
      </c>
      <c r="G14424" t="s">
        <v>35</v>
      </c>
      <c r="H14424" s="1">
        <v>2021</v>
      </c>
      <c r="I14424" s="2">
        <v>1710</v>
      </c>
      <c r="J14424" s="3">
        <v>3774</v>
      </c>
      <c r="K14424">
        <f>Table1[[#This Row],[Total Revenue + Open]]/Table1[[#This Row],[Qty]]</f>
        <v>2.2070175438596493</v>
      </c>
      <c r="L14424">
        <f>Table1[[#This Row],[Total Revenue + Open]]/Table1[[#This Row],[Qty]]</f>
        <v>2.2070175438596493</v>
      </c>
    </row>
    <row r="14425" spans="1:12" hidden="1">
      <c r="A14425" t="s">
        <v>544</v>
      </c>
      <c r="B14425" t="s">
        <v>530</v>
      </c>
      <c r="C14425" t="s">
        <v>530</v>
      </c>
      <c r="D14425" t="s">
        <v>705</v>
      </c>
      <c r="E14425" t="s">
        <v>15</v>
      </c>
      <c r="F14425" t="s">
        <v>30</v>
      </c>
      <c r="G14425" t="s">
        <v>318</v>
      </c>
      <c r="H14425" s="1">
        <v>2022</v>
      </c>
      <c r="I14425" s="2">
        <v>600</v>
      </c>
      <c r="J14425" s="3">
        <v>1494</v>
      </c>
      <c r="K14425">
        <f>Table1[[#This Row],[Total Revenue + Open]]/Table1[[#This Row],[Qty]]</f>
        <v>2.4900000000000002</v>
      </c>
      <c r="L14425">
        <f>Table1[[#This Row],[Total Revenue + Open]]/Table1[[#This Row],[Qty]]</f>
        <v>2.4900000000000002</v>
      </c>
    </row>
    <row r="14426" spans="1:12" hidden="1">
      <c r="A14426" t="s">
        <v>544</v>
      </c>
      <c r="B14426" t="s">
        <v>530</v>
      </c>
      <c r="C14426" t="s">
        <v>530</v>
      </c>
      <c r="D14426" t="s">
        <v>708</v>
      </c>
      <c r="E14426" t="s">
        <v>15</v>
      </c>
      <c r="F14426" t="s">
        <v>16</v>
      </c>
      <c r="G14426" t="s">
        <v>488</v>
      </c>
      <c r="H14426" s="1">
        <v>2022</v>
      </c>
      <c r="I14426" s="2">
        <v>600</v>
      </c>
      <c r="J14426" s="3">
        <v>1332</v>
      </c>
      <c r="K14426">
        <f>Table1[[#This Row],[Total Revenue + Open]]/Table1[[#This Row],[Qty]]</f>
        <v>2.2200000000000002</v>
      </c>
      <c r="L14426">
        <f>Table1[[#This Row],[Total Revenue + Open]]/Table1[[#This Row],[Qty]]</f>
        <v>2.2200000000000002</v>
      </c>
    </row>
    <row r="14427" spans="1:12" hidden="1">
      <c r="A14427" t="s">
        <v>710</v>
      </c>
      <c r="B14427" t="s">
        <v>530</v>
      </c>
      <c r="C14427" t="s">
        <v>530</v>
      </c>
      <c r="D14427" t="s">
        <v>784</v>
      </c>
      <c r="E14427" t="s">
        <v>15</v>
      </c>
      <c r="F14427" t="s">
        <v>31</v>
      </c>
      <c r="G14427" t="s">
        <v>32</v>
      </c>
      <c r="H14427" s="1">
        <v>2022</v>
      </c>
      <c r="I14427" s="2">
        <v>500</v>
      </c>
      <c r="J14427" s="3">
        <v>1245</v>
      </c>
      <c r="K14427">
        <f>Table1[[#This Row],[Total Revenue + Open]]/Table1[[#This Row],[Qty]]</f>
        <v>2.4900000000000002</v>
      </c>
      <c r="L14427">
        <f>Table1[[#This Row],[Total Revenue + Open]]/Table1[[#This Row],[Qty]]</f>
        <v>2.4900000000000002</v>
      </c>
    </row>
    <row r="14428" spans="1:12" hidden="1">
      <c r="A14428" t="s">
        <v>710</v>
      </c>
      <c r="B14428" t="s">
        <v>530</v>
      </c>
      <c r="C14428" t="s">
        <v>530</v>
      </c>
      <c r="D14428" t="s">
        <v>784</v>
      </c>
      <c r="E14428" t="s">
        <v>15</v>
      </c>
      <c r="F14428" t="s">
        <v>31</v>
      </c>
      <c r="G14428" t="s">
        <v>33</v>
      </c>
      <c r="H14428" s="1">
        <v>2022</v>
      </c>
      <c r="I14428" s="2">
        <v>500</v>
      </c>
      <c r="J14428" s="3">
        <v>1245</v>
      </c>
      <c r="K14428">
        <f>Table1[[#This Row],[Total Revenue + Open]]/Table1[[#This Row],[Qty]]</f>
        <v>2.4900000000000002</v>
      </c>
      <c r="L14428">
        <f>Table1[[#This Row],[Total Revenue + Open]]/Table1[[#This Row],[Qty]]</f>
        <v>2.4900000000000002</v>
      </c>
    </row>
    <row r="14429" spans="1:12" hidden="1">
      <c r="A14429" t="s">
        <v>544</v>
      </c>
      <c r="B14429" t="s">
        <v>530</v>
      </c>
      <c r="C14429" t="s">
        <v>530</v>
      </c>
      <c r="D14429" t="s">
        <v>708</v>
      </c>
      <c r="E14429" t="s">
        <v>15</v>
      </c>
      <c r="F14429" t="s">
        <v>16</v>
      </c>
      <c r="G14429" t="s">
        <v>488</v>
      </c>
      <c r="H14429" s="1">
        <v>2022</v>
      </c>
      <c r="I14429" s="2">
        <v>500</v>
      </c>
      <c r="J14429" s="3">
        <v>1110</v>
      </c>
      <c r="K14429">
        <f>Table1[[#This Row],[Total Revenue + Open]]/Table1[[#This Row],[Qty]]</f>
        <v>2.2200000000000002</v>
      </c>
      <c r="L14429">
        <f>Table1[[#This Row],[Total Revenue + Open]]/Table1[[#This Row],[Qty]]</f>
        <v>2.2200000000000002</v>
      </c>
    </row>
    <row r="14430" spans="1:12" hidden="1">
      <c r="A14430" t="s">
        <v>710</v>
      </c>
      <c r="B14430" t="s">
        <v>530</v>
      </c>
      <c r="C14430" t="s">
        <v>530</v>
      </c>
      <c r="D14430" t="s">
        <v>784</v>
      </c>
      <c r="E14430" t="s">
        <v>15</v>
      </c>
      <c r="F14430" t="s">
        <v>214</v>
      </c>
      <c r="G14430" t="s">
        <v>470</v>
      </c>
      <c r="H14430" s="1">
        <v>2022</v>
      </c>
      <c r="I14430" s="2">
        <v>300</v>
      </c>
      <c r="J14430" s="3">
        <v>780</v>
      </c>
      <c r="K14430">
        <f>Table1[[#This Row],[Total Revenue + Open]]/Table1[[#This Row],[Qty]]</f>
        <v>2.6</v>
      </c>
      <c r="L14430">
        <f>Table1[[#This Row],[Total Revenue + Open]]/Table1[[#This Row],[Qty]]</f>
        <v>2.6</v>
      </c>
    </row>
    <row r="14431" spans="1:12" hidden="1">
      <c r="A14431" t="s">
        <v>710</v>
      </c>
      <c r="B14431" t="s">
        <v>530</v>
      </c>
      <c r="C14431" t="s">
        <v>530</v>
      </c>
      <c r="D14431" t="s">
        <v>784</v>
      </c>
      <c r="E14431" t="s">
        <v>15</v>
      </c>
      <c r="F14431" t="s">
        <v>34</v>
      </c>
      <c r="G14431" t="s">
        <v>785</v>
      </c>
      <c r="H14431" s="1">
        <v>2022</v>
      </c>
      <c r="I14431" s="2">
        <v>200</v>
      </c>
      <c r="J14431" s="3">
        <v>700</v>
      </c>
      <c r="K14431">
        <f>Table1[[#This Row],[Total Revenue + Open]]/Table1[[#This Row],[Qty]]</f>
        <v>3.5</v>
      </c>
      <c r="L14431">
        <f>Table1[[#This Row],[Total Revenue + Open]]/Table1[[#This Row],[Qty]]</f>
        <v>3.5</v>
      </c>
    </row>
    <row r="14432" spans="1:12">
      <c r="A14432" t="s">
        <v>10</v>
      </c>
      <c r="B14432" t="s">
        <v>530</v>
      </c>
      <c r="C14432" t="s">
        <v>530</v>
      </c>
      <c r="D14432" t="s">
        <v>532</v>
      </c>
      <c r="E14432" t="s">
        <v>15</v>
      </c>
      <c r="F14432" t="s">
        <v>216</v>
      </c>
      <c r="G14432" t="s">
        <v>525</v>
      </c>
      <c r="H14432" s="1">
        <v>2022</v>
      </c>
      <c r="I14432" s="2">
        <v>250</v>
      </c>
      <c r="J14432" s="3">
        <v>537.5</v>
      </c>
      <c r="K14432">
        <f>Table1[[#This Row],[Total Revenue + Open]]/Table1[[#This Row],[Qty]]</f>
        <v>2.15</v>
      </c>
      <c r="L14432">
        <f>Table1[[#This Row],[Qty]]/Table1[[#This Row],[Total Revenue + Open]]</f>
        <v>0.46511627906976744</v>
      </c>
    </row>
    <row r="14433" spans="1:12" hidden="1">
      <c r="A14433" t="s">
        <v>544</v>
      </c>
      <c r="B14433" t="s">
        <v>530</v>
      </c>
      <c r="C14433" t="s">
        <v>530</v>
      </c>
      <c r="D14433" t="s">
        <v>562</v>
      </c>
      <c r="E14433" t="s">
        <v>15</v>
      </c>
      <c r="F14433" t="s">
        <v>216</v>
      </c>
      <c r="G14433" t="s">
        <v>361</v>
      </c>
      <c r="H14433" s="1">
        <v>2022</v>
      </c>
      <c r="I14433" s="2">
        <v>100</v>
      </c>
      <c r="J14433" s="3">
        <v>260</v>
      </c>
      <c r="K14433">
        <f>Table1[[#This Row],[Total Revenue + Open]]/Table1[[#This Row],[Qty]]</f>
        <v>2.6</v>
      </c>
      <c r="L14433">
        <f>Table1[[#This Row],[Total Revenue + Open]]/Table1[[#This Row],[Qty]]</f>
        <v>2.6</v>
      </c>
    </row>
    <row r="14434" spans="1:12" hidden="1">
      <c r="A14434" t="s">
        <v>710</v>
      </c>
      <c r="B14434" t="s">
        <v>530</v>
      </c>
      <c r="C14434" t="s">
        <v>530</v>
      </c>
      <c r="D14434" t="s">
        <v>790</v>
      </c>
      <c r="E14434" t="s">
        <v>15</v>
      </c>
      <c r="F14434" t="s">
        <v>16</v>
      </c>
      <c r="G14434" t="s">
        <v>158</v>
      </c>
      <c r="H14434" s="1">
        <v>2020</v>
      </c>
      <c r="I14434" s="2">
        <v>2465</v>
      </c>
      <c r="J14434" s="3">
        <v>5488</v>
      </c>
      <c r="K14434">
        <f>Table1[[#This Row],[Total Revenue + Open]]/Table1[[#This Row],[Qty]]</f>
        <v>2.2263691683569982</v>
      </c>
      <c r="L14434">
        <f>Table1[[#This Row],[Total Revenue + Open]]/Table1[[#This Row],[Qty]]</f>
        <v>2.2263691683569982</v>
      </c>
    </row>
    <row r="14435" spans="1:12" hidden="1">
      <c r="A14435" t="s">
        <v>710</v>
      </c>
      <c r="B14435" t="s">
        <v>530</v>
      </c>
      <c r="C14435" t="s">
        <v>530</v>
      </c>
      <c r="D14435" t="s">
        <v>790</v>
      </c>
      <c r="E14435" t="s">
        <v>15</v>
      </c>
      <c r="F14435" t="s">
        <v>16</v>
      </c>
      <c r="G14435" t="s">
        <v>158</v>
      </c>
      <c r="H14435" s="1">
        <v>2021</v>
      </c>
      <c r="I14435" s="2">
        <v>2465</v>
      </c>
      <c r="J14435" s="3">
        <v>5488</v>
      </c>
      <c r="K14435">
        <f>Table1[[#This Row],[Total Revenue + Open]]/Table1[[#This Row],[Qty]]</f>
        <v>2.2263691683569982</v>
      </c>
      <c r="L14435">
        <f>Table1[[#This Row],[Total Revenue + Open]]/Table1[[#This Row],[Qty]]</f>
        <v>2.2263691683569982</v>
      </c>
    </row>
    <row r="14436" spans="1:12" hidden="1">
      <c r="A14436" t="s">
        <v>710</v>
      </c>
      <c r="B14436" t="s">
        <v>530</v>
      </c>
      <c r="C14436" t="s">
        <v>530</v>
      </c>
      <c r="D14436" t="s">
        <v>790</v>
      </c>
      <c r="E14436" t="s">
        <v>15</v>
      </c>
      <c r="F14436" t="s">
        <v>16</v>
      </c>
      <c r="G14436" t="s">
        <v>158</v>
      </c>
      <c r="H14436" s="1">
        <v>2021</v>
      </c>
      <c r="I14436" s="2">
        <v>2765</v>
      </c>
      <c r="J14436" s="3">
        <v>6160</v>
      </c>
      <c r="K14436">
        <f>Table1[[#This Row],[Total Revenue + Open]]/Table1[[#This Row],[Qty]]</f>
        <v>2.2278481012658227</v>
      </c>
      <c r="L14436">
        <f>Table1[[#This Row],[Total Revenue + Open]]/Table1[[#This Row],[Qty]]</f>
        <v>2.2278481012658227</v>
      </c>
    </row>
    <row r="14437" spans="1:12" hidden="1">
      <c r="A14437" t="s">
        <v>710</v>
      </c>
      <c r="B14437" t="s">
        <v>530</v>
      </c>
      <c r="C14437" t="s">
        <v>530</v>
      </c>
      <c r="D14437" t="s">
        <v>790</v>
      </c>
      <c r="E14437" t="s">
        <v>15</v>
      </c>
      <c r="F14437" t="s">
        <v>16</v>
      </c>
      <c r="G14437" t="s">
        <v>158</v>
      </c>
      <c r="H14437" s="1">
        <v>2021</v>
      </c>
      <c r="I14437" s="2">
        <v>1210</v>
      </c>
      <c r="J14437" s="3">
        <v>2688</v>
      </c>
      <c r="K14437">
        <f>Table1[[#This Row],[Total Revenue + Open]]/Table1[[#This Row],[Qty]]</f>
        <v>2.2214876033057851</v>
      </c>
      <c r="L14437">
        <f>Table1[[#This Row],[Total Revenue + Open]]/Table1[[#This Row],[Qty]]</f>
        <v>2.2214876033057851</v>
      </c>
    </row>
    <row r="14438" spans="1:12" hidden="1">
      <c r="A14438" t="s">
        <v>710</v>
      </c>
      <c r="B14438" t="s">
        <v>530</v>
      </c>
      <c r="C14438" t="s">
        <v>530</v>
      </c>
      <c r="D14438" t="s">
        <v>790</v>
      </c>
      <c r="E14438" t="s">
        <v>15</v>
      </c>
      <c r="F14438" t="s">
        <v>16</v>
      </c>
      <c r="G14438" t="s">
        <v>158</v>
      </c>
      <c r="H14438" s="1">
        <v>2021</v>
      </c>
      <c r="I14438" s="2">
        <v>2010</v>
      </c>
      <c r="J14438" s="3">
        <v>4480</v>
      </c>
      <c r="K14438">
        <f>Table1[[#This Row],[Total Revenue + Open]]/Table1[[#This Row],[Qty]]</f>
        <v>2.2288557213930349</v>
      </c>
      <c r="L14438">
        <f>Table1[[#This Row],[Total Revenue + Open]]/Table1[[#This Row],[Qty]]</f>
        <v>2.2288557213930349</v>
      </c>
    </row>
    <row r="14439" spans="1:12" hidden="1">
      <c r="A14439" t="s">
        <v>710</v>
      </c>
      <c r="B14439" t="s">
        <v>530</v>
      </c>
      <c r="C14439" t="s">
        <v>530</v>
      </c>
      <c r="D14439" t="s">
        <v>790</v>
      </c>
      <c r="E14439" t="s">
        <v>15</v>
      </c>
      <c r="F14439" t="s">
        <v>16</v>
      </c>
      <c r="G14439" t="s">
        <v>158</v>
      </c>
      <c r="H14439" s="1">
        <v>2021</v>
      </c>
      <c r="I14439" s="2">
        <v>1060</v>
      </c>
      <c r="J14439" s="3">
        <v>2352</v>
      </c>
      <c r="K14439">
        <f>Table1[[#This Row],[Total Revenue + Open]]/Table1[[#This Row],[Qty]]</f>
        <v>2.2188679245283018</v>
      </c>
      <c r="L14439">
        <f>Table1[[#This Row],[Total Revenue + Open]]/Table1[[#This Row],[Qty]]</f>
        <v>2.2188679245283018</v>
      </c>
    </row>
    <row r="14440" spans="1:12" hidden="1">
      <c r="A14440" t="s">
        <v>544</v>
      </c>
      <c r="B14440" t="s">
        <v>530</v>
      </c>
      <c r="C14440" t="s">
        <v>530</v>
      </c>
      <c r="D14440" t="s">
        <v>707</v>
      </c>
      <c r="E14440" t="s">
        <v>15</v>
      </c>
      <c r="F14440" t="s">
        <v>357</v>
      </c>
      <c r="G14440" t="s">
        <v>359</v>
      </c>
      <c r="H14440" s="1">
        <v>2022</v>
      </c>
      <c r="I14440" s="2">
        <v>10</v>
      </c>
      <c r="J14440" s="3">
        <v>0</v>
      </c>
      <c r="K14440">
        <f>Table1[[#This Row],[Total Revenue + Open]]/Table1[[#This Row],[Qty]]</f>
        <v>0</v>
      </c>
      <c r="L14440">
        <f>Table1[[#This Row],[Total Revenue + Open]]/Table1[[#This Row],[Qty]]</f>
        <v>0</v>
      </c>
    </row>
    <row r="14441" spans="1:12" hidden="1">
      <c r="A14441" t="s">
        <v>544</v>
      </c>
      <c r="B14441" t="s">
        <v>530</v>
      </c>
      <c r="C14441" t="s">
        <v>530</v>
      </c>
      <c r="D14441" t="s">
        <v>708</v>
      </c>
      <c r="E14441" t="s">
        <v>15</v>
      </c>
      <c r="F14441" t="s">
        <v>34</v>
      </c>
      <c r="G14441" t="s">
        <v>35</v>
      </c>
      <c r="H14441" s="1">
        <v>2022</v>
      </c>
      <c r="I14441" s="2">
        <v>0</v>
      </c>
      <c r="J14441" s="3">
        <v>0</v>
      </c>
      <c r="K14441" t="e">
        <f>Table1[[#This Row],[Total Revenue + Open]]/Table1[[#This Row],[Qty]]</f>
        <v>#DIV/0!</v>
      </c>
      <c r="L14441" t="e">
        <f>Table1[[#This Row],[Total Revenue + Open]]/Table1[[#This Row],[Qty]]</f>
        <v>#DIV/0!</v>
      </c>
    </row>
    <row r="14442" spans="1:12" hidden="1">
      <c r="A14442" t="s">
        <v>710</v>
      </c>
      <c r="B14442" t="s">
        <v>530</v>
      </c>
      <c r="C14442" t="s">
        <v>530</v>
      </c>
      <c r="D14442" t="s">
        <v>790</v>
      </c>
      <c r="E14442" t="s">
        <v>15</v>
      </c>
      <c r="F14442" t="s">
        <v>16</v>
      </c>
      <c r="G14442" t="s">
        <v>158</v>
      </c>
      <c r="H14442" s="1">
        <v>2018</v>
      </c>
      <c r="I14442" s="2">
        <v>950</v>
      </c>
      <c r="J14442" s="3">
        <v>2099.5</v>
      </c>
      <c r="K14442">
        <f>Table1[[#This Row],[Total Revenue + Open]]/Table1[[#This Row],[Qty]]</f>
        <v>2.21</v>
      </c>
      <c r="L14442">
        <f>Table1[[#This Row],[Total Revenue + Open]]/Table1[[#This Row],[Qty]]</f>
        <v>2.21</v>
      </c>
    </row>
    <row r="14443" spans="1:12" hidden="1">
      <c r="A14443" t="s">
        <v>710</v>
      </c>
      <c r="B14443" t="s">
        <v>530</v>
      </c>
      <c r="C14443" t="s">
        <v>530</v>
      </c>
      <c r="D14443" t="s">
        <v>790</v>
      </c>
      <c r="E14443" t="s">
        <v>15</v>
      </c>
      <c r="F14443" t="s">
        <v>16</v>
      </c>
      <c r="G14443" t="s">
        <v>158</v>
      </c>
      <c r="H14443" s="1">
        <v>2019</v>
      </c>
      <c r="I14443" s="2">
        <v>10460</v>
      </c>
      <c r="J14443" s="3">
        <v>22984</v>
      </c>
      <c r="K14443">
        <f>Table1[[#This Row],[Total Revenue + Open]]/Table1[[#This Row],[Qty]]</f>
        <v>2.1973231357552581</v>
      </c>
      <c r="L14443">
        <f>Table1[[#This Row],[Total Revenue + Open]]/Table1[[#This Row],[Qty]]</f>
        <v>2.1973231357552581</v>
      </c>
    </row>
    <row r="14444" spans="1:12" hidden="1">
      <c r="A14444" t="s">
        <v>710</v>
      </c>
      <c r="B14444" t="s">
        <v>530</v>
      </c>
      <c r="C14444" t="s">
        <v>530</v>
      </c>
      <c r="D14444" t="s">
        <v>790</v>
      </c>
      <c r="E14444" t="s">
        <v>15</v>
      </c>
      <c r="F14444" t="s">
        <v>16</v>
      </c>
      <c r="G14444" t="s">
        <v>158</v>
      </c>
      <c r="H14444" s="1">
        <v>2019</v>
      </c>
      <c r="I14444" s="2">
        <v>2815</v>
      </c>
      <c r="J14444" s="3">
        <v>6188</v>
      </c>
      <c r="K14444">
        <f>Table1[[#This Row],[Total Revenue + Open]]/Table1[[#This Row],[Qty]]</f>
        <v>2.1982238010657196</v>
      </c>
      <c r="L14444">
        <f>Table1[[#This Row],[Total Revenue + Open]]/Table1[[#This Row],[Qty]]</f>
        <v>2.1982238010657196</v>
      </c>
    </row>
    <row r="14445" spans="1:12" hidden="1">
      <c r="A14445" t="s">
        <v>710</v>
      </c>
      <c r="B14445" t="s">
        <v>530</v>
      </c>
      <c r="C14445" t="s">
        <v>530</v>
      </c>
      <c r="D14445" t="s">
        <v>790</v>
      </c>
      <c r="E14445" t="s">
        <v>15</v>
      </c>
      <c r="F14445" t="s">
        <v>16</v>
      </c>
      <c r="G14445" t="s">
        <v>158</v>
      </c>
      <c r="H14445" s="1">
        <v>2019</v>
      </c>
      <c r="I14445" s="2">
        <v>5230</v>
      </c>
      <c r="J14445" s="3">
        <v>11492</v>
      </c>
      <c r="K14445">
        <f>Table1[[#This Row],[Total Revenue + Open]]/Table1[[#This Row],[Qty]]</f>
        <v>2.1973231357552581</v>
      </c>
      <c r="L14445">
        <f>Table1[[#This Row],[Total Revenue + Open]]/Table1[[#This Row],[Qty]]</f>
        <v>2.1973231357552581</v>
      </c>
    </row>
    <row r="14446" spans="1:12" hidden="1">
      <c r="A14446" t="s">
        <v>710</v>
      </c>
      <c r="B14446" t="s">
        <v>530</v>
      </c>
      <c r="C14446" t="s">
        <v>530</v>
      </c>
      <c r="D14446" t="s">
        <v>790</v>
      </c>
      <c r="E14446" t="s">
        <v>15</v>
      </c>
      <c r="F14446" t="s">
        <v>16</v>
      </c>
      <c r="G14446" t="s">
        <v>158</v>
      </c>
      <c r="H14446" s="1">
        <v>2019</v>
      </c>
      <c r="I14446" s="2">
        <v>4020</v>
      </c>
      <c r="J14446" s="3">
        <v>8840</v>
      </c>
      <c r="K14446">
        <f>Table1[[#This Row],[Total Revenue + Open]]/Table1[[#This Row],[Qty]]</f>
        <v>2.1990049751243781</v>
      </c>
      <c r="L14446">
        <f>Table1[[#This Row],[Total Revenue + Open]]/Table1[[#This Row],[Qty]]</f>
        <v>2.1990049751243781</v>
      </c>
    </row>
    <row r="14447" spans="1:12" hidden="1">
      <c r="A14447" t="s">
        <v>710</v>
      </c>
      <c r="B14447" t="s">
        <v>530</v>
      </c>
      <c r="C14447" t="s">
        <v>530</v>
      </c>
      <c r="D14447" t="s">
        <v>790</v>
      </c>
      <c r="E14447" t="s">
        <v>15</v>
      </c>
      <c r="F14447" t="s">
        <v>16</v>
      </c>
      <c r="G14447" t="s">
        <v>158</v>
      </c>
      <c r="H14447" s="1">
        <v>2019</v>
      </c>
      <c r="I14447" s="2">
        <v>13220</v>
      </c>
      <c r="J14447" s="3">
        <v>29061.5</v>
      </c>
      <c r="K14447">
        <f>Table1[[#This Row],[Total Revenue + Open]]/Table1[[#This Row],[Qty]]</f>
        <v>2.1982980332829047</v>
      </c>
      <c r="L14447">
        <f>Table1[[#This Row],[Total Revenue + Open]]/Table1[[#This Row],[Qty]]</f>
        <v>2.1982980332829047</v>
      </c>
    </row>
    <row r="14448" spans="1:12" hidden="1">
      <c r="A14448" t="s">
        <v>710</v>
      </c>
      <c r="B14448" t="s">
        <v>530</v>
      </c>
      <c r="C14448" t="s">
        <v>530</v>
      </c>
      <c r="D14448" t="s">
        <v>790</v>
      </c>
      <c r="E14448" t="s">
        <v>15</v>
      </c>
      <c r="F14448" t="s">
        <v>16</v>
      </c>
      <c r="G14448" t="s">
        <v>158</v>
      </c>
      <c r="H14448" s="1">
        <v>2019</v>
      </c>
      <c r="I14448" s="2">
        <v>12765</v>
      </c>
      <c r="J14448" s="3">
        <v>28067</v>
      </c>
      <c r="K14448">
        <f>Table1[[#This Row],[Total Revenue + Open]]/Table1[[#This Row],[Qty]]</f>
        <v>2.198746572659616</v>
      </c>
      <c r="L14448">
        <f>Table1[[#This Row],[Total Revenue + Open]]/Table1[[#This Row],[Qty]]</f>
        <v>2.198746572659616</v>
      </c>
    </row>
    <row r="14449" spans="1:12" hidden="1">
      <c r="A14449" t="s">
        <v>710</v>
      </c>
      <c r="B14449" t="s">
        <v>530</v>
      </c>
      <c r="C14449" t="s">
        <v>530</v>
      </c>
      <c r="D14449" t="s">
        <v>790</v>
      </c>
      <c r="E14449" t="s">
        <v>15</v>
      </c>
      <c r="F14449" t="s">
        <v>16</v>
      </c>
      <c r="G14449" t="s">
        <v>158</v>
      </c>
      <c r="H14449" s="1">
        <v>2019</v>
      </c>
      <c r="I14449" s="2">
        <v>1005</v>
      </c>
      <c r="J14449" s="3">
        <v>2210</v>
      </c>
      <c r="K14449">
        <f>Table1[[#This Row],[Total Revenue + Open]]/Table1[[#This Row],[Qty]]</f>
        <v>2.1990049751243781</v>
      </c>
      <c r="L14449">
        <f>Table1[[#This Row],[Total Revenue + Open]]/Table1[[#This Row],[Qty]]</f>
        <v>2.1990049751243781</v>
      </c>
    </row>
    <row r="14450" spans="1:12" hidden="1">
      <c r="A14450" t="s">
        <v>710</v>
      </c>
      <c r="B14450" t="s">
        <v>530</v>
      </c>
      <c r="C14450" t="s">
        <v>530</v>
      </c>
      <c r="D14450" t="s">
        <v>790</v>
      </c>
      <c r="E14450" t="s">
        <v>15</v>
      </c>
      <c r="F14450" t="s">
        <v>16</v>
      </c>
      <c r="G14450" t="s">
        <v>158</v>
      </c>
      <c r="H14450" s="1">
        <v>2019</v>
      </c>
      <c r="I14450" s="2">
        <v>3520</v>
      </c>
      <c r="J14450" s="3">
        <v>7735</v>
      </c>
      <c r="K14450">
        <f>Table1[[#This Row],[Total Revenue + Open]]/Table1[[#This Row],[Qty]]</f>
        <v>2.1974431818181817</v>
      </c>
      <c r="L14450">
        <f>Table1[[#This Row],[Total Revenue + Open]]/Table1[[#This Row],[Qty]]</f>
        <v>2.1974431818181817</v>
      </c>
    </row>
    <row r="14451" spans="1:12" hidden="1">
      <c r="A14451" t="s">
        <v>710</v>
      </c>
      <c r="B14451" t="s">
        <v>530</v>
      </c>
      <c r="C14451" t="s">
        <v>530</v>
      </c>
      <c r="D14451" t="s">
        <v>790</v>
      </c>
      <c r="E14451" t="s">
        <v>15</v>
      </c>
      <c r="F14451" t="s">
        <v>16</v>
      </c>
      <c r="G14451" t="s">
        <v>158</v>
      </c>
      <c r="H14451" s="1">
        <v>2019</v>
      </c>
      <c r="I14451" s="2">
        <v>9655</v>
      </c>
      <c r="J14451" s="3">
        <v>21216</v>
      </c>
      <c r="K14451">
        <f>Table1[[#This Row],[Total Revenue + Open]]/Table1[[#This Row],[Qty]]</f>
        <v>2.1974106680476435</v>
      </c>
      <c r="L14451">
        <f>Table1[[#This Row],[Total Revenue + Open]]/Table1[[#This Row],[Qty]]</f>
        <v>2.1974106680476435</v>
      </c>
    </row>
    <row r="14452" spans="1:12" hidden="1">
      <c r="A14452" t="s">
        <v>710</v>
      </c>
      <c r="B14452" t="s">
        <v>530</v>
      </c>
      <c r="C14452" t="s">
        <v>530</v>
      </c>
      <c r="D14452" t="s">
        <v>790</v>
      </c>
      <c r="E14452" t="s">
        <v>15</v>
      </c>
      <c r="F14452" t="s">
        <v>16</v>
      </c>
      <c r="G14452" t="s">
        <v>158</v>
      </c>
      <c r="H14452" s="1">
        <v>2019</v>
      </c>
      <c r="I14452" s="2">
        <v>4020</v>
      </c>
      <c r="J14452" s="3">
        <v>8840</v>
      </c>
      <c r="K14452">
        <f>Table1[[#This Row],[Total Revenue + Open]]/Table1[[#This Row],[Qty]]</f>
        <v>2.1990049751243781</v>
      </c>
      <c r="L14452">
        <f>Table1[[#This Row],[Total Revenue + Open]]/Table1[[#This Row],[Qty]]</f>
        <v>2.1990049751243781</v>
      </c>
    </row>
    <row r="14453" spans="1:12" hidden="1">
      <c r="A14453" t="s">
        <v>710</v>
      </c>
      <c r="B14453" t="s">
        <v>530</v>
      </c>
      <c r="C14453" t="s">
        <v>530</v>
      </c>
      <c r="D14453" t="s">
        <v>790</v>
      </c>
      <c r="E14453" t="s">
        <v>15</v>
      </c>
      <c r="F14453" t="s">
        <v>16</v>
      </c>
      <c r="G14453" t="s">
        <v>158</v>
      </c>
      <c r="H14453" s="1">
        <v>2019</v>
      </c>
      <c r="I14453" s="2">
        <v>5485</v>
      </c>
      <c r="J14453" s="3">
        <v>12044.5</v>
      </c>
      <c r="K14453">
        <f>Table1[[#This Row],[Total Revenue + Open]]/Table1[[#This Row],[Qty]]</f>
        <v>2.1958979033728352</v>
      </c>
      <c r="L14453">
        <f>Table1[[#This Row],[Total Revenue + Open]]/Table1[[#This Row],[Qty]]</f>
        <v>2.1958979033728352</v>
      </c>
    </row>
    <row r="14454" spans="1:12" hidden="1">
      <c r="A14454" t="s">
        <v>710</v>
      </c>
      <c r="B14454" t="s">
        <v>530</v>
      </c>
      <c r="C14454" t="s">
        <v>530</v>
      </c>
      <c r="D14454" t="s">
        <v>790</v>
      </c>
      <c r="E14454" t="s">
        <v>15</v>
      </c>
      <c r="F14454" t="s">
        <v>16</v>
      </c>
      <c r="G14454" t="s">
        <v>158</v>
      </c>
      <c r="H14454" s="1">
        <v>2020</v>
      </c>
      <c r="I14454" s="2">
        <v>6390</v>
      </c>
      <c r="J14454" s="3">
        <v>14033.5</v>
      </c>
      <c r="K14454">
        <f>Table1[[#This Row],[Total Revenue + Open]]/Table1[[#This Row],[Qty]]</f>
        <v>2.1961658841940532</v>
      </c>
      <c r="L14454">
        <f>Table1[[#This Row],[Total Revenue + Open]]/Table1[[#This Row],[Qty]]</f>
        <v>2.1961658841940532</v>
      </c>
    </row>
    <row r="14455" spans="1:12" hidden="1">
      <c r="A14455" t="s">
        <v>710</v>
      </c>
      <c r="B14455" t="s">
        <v>530</v>
      </c>
      <c r="C14455" t="s">
        <v>530</v>
      </c>
      <c r="D14455" t="s">
        <v>790</v>
      </c>
      <c r="E14455" t="s">
        <v>15</v>
      </c>
      <c r="F14455" t="s">
        <v>16</v>
      </c>
      <c r="G14455" t="s">
        <v>158</v>
      </c>
      <c r="H14455" s="1">
        <v>2020</v>
      </c>
      <c r="I14455" s="2">
        <v>6535</v>
      </c>
      <c r="J14455" s="3">
        <v>14365</v>
      </c>
      <c r="K14455">
        <f>Table1[[#This Row],[Total Revenue + Open]]/Table1[[#This Row],[Qty]]</f>
        <v>2.1981637337413926</v>
      </c>
      <c r="L14455">
        <f>Table1[[#This Row],[Total Revenue + Open]]/Table1[[#This Row],[Qty]]</f>
        <v>2.1981637337413926</v>
      </c>
    </row>
    <row r="14456" spans="1:12" hidden="1">
      <c r="A14456" t="s">
        <v>710</v>
      </c>
      <c r="B14456" t="s">
        <v>530</v>
      </c>
      <c r="C14456" t="s">
        <v>530</v>
      </c>
      <c r="D14456" t="s">
        <v>790</v>
      </c>
      <c r="E14456" t="s">
        <v>15</v>
      </c>
      <c r="F14456" t="s">
        <v>16</v>
      </c>
      <c r="G14456" t="s">
        <v>158</v>
      </c>
      <c r="H14456" s="1">
        <v>2020</v>
      </c>
      <c r="I14456" s="2">
        <v>6585</v>
      </c>
      <c r="J14456" s="3">
        <v>14475.5</v>
      </c>
      <c r="K14456">
        <f>Table1[[#This Row],[Total Revenue + Open]]/Table1[[#This Row],[Qty]]</f>
        <v>2.1982536066818525</v>
      </c>
      <c r="L14456">
        <f>Table1[[#This Row],[Total Revenue + Open]]/Table1[[#This Row],[Qty]]</f>
        <v>2.1982536066818525</v>
      </c>
    </row>
    <row r="14457" spans="1:12" hidden="1">
      <c r="A14457" t="s">
        <v>710</v>
      </c>
      <c r="B14457" t="s">
        <v>530</v>
      </c>
      <c r="C14457" t="s">
        <v>530</v>
      </c>
      <c r="D14457" t="s">
        <v>790</v>
      </c>
      <c r="E14457" t="s">
        <v>15</v>
      </c>
      <c r="F14457" t="s">
        <v>16</v>
      </c>
      <c r="G14457" t="s">
        <v>158</v>
      </c>
      <c r="H14457" s="1">
        <v>2020</v>
      </c>
      <c r="I14457" s="2">
        <v>5435</v>
      </c>
      <c r="J14457" s="3">
        <v>11988</v>
      </c>
      <c r="K14457">
        <f>Table1[[#This Row],[Total Revenue + Open]]/Table1[[#This Row],[Qty]]</f>
        <v>2.2057037718491261</v>
      </c>
      <c r="L14457">
        <f>Table1[[#This Row],[Total Revenue + Open]]/Table1[[#This Row],[Qty]]</f>
        <v>2.2057037718491261</v>
      </c>
    </row>
    <row r="14458" spans="1:12" hidden="1">
      <c r="A14458" t="s">
        <v>710</v>
      </c>
      <c r="B14458" t="s">
        <v>530</v>
      </c>
      <c r="C14458" t="s">
        <v>530</v>
      </c>
      <c r="D14458" t="s">
        <v>790</v>
      </c>
      <c r="E14458" t="s">
        <v>15</v>
      </c>
      <c r="F14458" t="s">
        <v>16</v>
      </c>
      <c r="G14458" t="s">
        <v>158</v>
      </c>
      <c r="H14458" s="1">
        <v>2020</v>
      </c>
      <c r="I14458" s="2">
        <v>10050</v>
      </c>
      <c r="J14458" s="3">
        <v>22200</v>
      </c>
      <c r="K14458">
        <f>Table1[[#This Row],[Total Revenue + Open]]/Table1[[#This Row],[Qty]]</f>
        <v>2.2089552238805972</v>
      </c>
      <c r="L14458">
        <f>Table1[[#This Row],[Total Revenue + Open]]/Table1[[#This Row],[Qty]]</f>
        <v>2.2089552238805972</v>
      </c>
    </row>
    <row r="14459" spans="1:12" hidden="1">
      <c r="A14459" t="s">
        <v>710</v>
      </c>
      <c r="B14459" t="s">
        <v>530</v>
      </c>
      <c r="C14459" t="s">
        <v>530</v>
      </c>
      <c r="D14459" t="s">
        <v>790</v>
      </c>
      <c r="E14459" t="s">
        <v>15</v>
      </c>
      <c r="F14459" t="s">
        <v>16</v>
      </c>
      <c r="G14459" t="s">
        <v>158</v>
      </c>
      <c r="H14459" s="1">
        <v>2020</v>
      </c>
      <c r="I14459" s="2">
        <v>18055</v>
      </c>
      <c r="J14459" s="3">
        <v>39849</v>
      </c>
      <c r="K14459">
        <f>Table1[[#This Row],[Total Revenue + Open]]/Table1[[#This Row],[Qty]]</f>
        <v>2.2070894489061201</v>
      </c>
      <c r="L14459">
        <f>Table1[[#This Row],[Total Revenue + Open]]/Table1[[#This Row],[Qty]]</f>
        <v>2.2070894489061201</v>
      </c>
    </row>
    <row r="14460" spans="1:12" hidden="1">
      <c r="A14460" t="s">
        <v>710</v>
      </c>
      <c r="B14460" t="s">
        <v>530</v>
      </c>
      <c r="C14460" t="s">
        <v>530</v>
      </c>
      <c r="D14460" t="s">
        <v>790</v>
      </c>
      <c r="E14460" t="s">
        <v>15</v>
      </c>
      <c r="F14460" t="s">
        <v>16</v>
      </c>
      <c r="G14460" t="s">
        <v>158</v>
      </c>
      <c r="H14460" s="1">
        <v>2020</v>
      </c>
      <c r="I14460" s="2">
        <v>8795</v>
      </c>
      <c r="J14460" s="3">
        <v>19425</v>
      </c>
      <c r="K14460">
        <f>Table1[[#This Row],[Total Revenue + Open]]/Table1[[#This Row],[Qty]]</f>
        <v>2.2086412734508243</v>
      </c>
      <c r="L14460">
        <f>Table1[[#This Row],[Total Revenue + Open]]/Table1[[#This Row],[Qty]]</f>
        <v>2.2086412734508243</v>
      </c>
    </row>
    <row r="14461" spans="1:12" hidden="1">
      <c r="A14461" t="s">
        <v>710</v>
      </c>
      <c r="B14461" t="s">
        <v>530</v>
      </c>
      <c r="C14461" t="s">
        <v>530</v>
      </c>
      <c r="D14461" t="s">
        <v>790</v>
      </c>
      <c r="E14461" t="s">
        <v>15</v>
      </c>
      <c r="F14461" t="s">
        <v>16</v>
      </c>
      <c r="G14461" t="s">
        <v>158</v>
      </c>
      <c r="H14461" s="1">
        <v>2020</v>
      </c>
      <c r="I14461" s="2">
        <v>29450</v>
      </c>
      <c r="J14461" s="3">
        <v>65046</v>
      </c>
      <c r="K14461">
        <f>Table1[[#This Row],[Total Revenue + Open]]/Table1[[#This Row],[Qty]]</f>
        <v>2.2086926994906619</v>
      </c>
      <c r="L14461">
        <f>Table1[[#This Row],[Total Revenue + Open]]/Table1[[#This Row],[Qty]]</f>
        <v>2.2086926994906619</v>
      </c>
    </row>
    <row r="14462" spans="1:12" hidden="1">
      <c r="A14462" t="s">
        <v>710</v>
      </c>
      <c r="B14462" t="s">
        <v>530</v>
      </c>
      <c r="C14462" t="s">
        <v>530</v>
      </c>
      <c r="D14462" t="s">
        <v>790</v>
      </c>
      <c r="E14462" t="s">
        <v>15</v>
      </c>
      <c r="F14462" t="s">
        <v>16</v>
      </c>
      <c r="G14462" t="s">
        <v>158</v>
      </c>
      <c r="H14462" s="1">
        <v>2020</v>
      </c>
      <c r="I14462" s="2">
        <v>15540</v>
      </c>
      <c r="J14462" s="3">
        <v>34299</v>
      </c>
      <c r="K14462">
        <f>Table1[[#This Row],[Total Revenue + Open]]/Table1[[#This Row],[Qty]]</f>
        <v>2.2071428571428573</v>
      </c>
      <c r="L14462">
        <f>Table1[[#This Row],[Total Revenue + Open]]/Table1[[#This Row],[Qty]]</f>
        <v>2.2071428571428573</v>
      </c>
    </row>
    <row r="14463" spans="1:12" hidden="1">
      <c r="A14463" t="s">
        <v>710</v>
      </c>
      <c r="B14463" t="s">
        <v>530</v>
      </c>
      <c r="C14463" t="s">
        <v>530</v>
      </c>
      <c r="D14463" t="s">
        <v>790</v>
      </c>
      <c r="E14463" t="s">
        <v>15</v>
      </c>
      <c r="F14463" t="s">
        <v>16</v>
      </c>
      <c r="G14463" t="s">
        <v>158</v>
      </c>
      <c r="H14463" s="1">
        <v>2020</v>
      </c>
      <c r="I14463" s="2">
        <v>11210</v>
      </c>
      <c r="J14463" s="3">
        <v>24753</v>
      </c>
      <c r="K14463">
        <f>Table1[[#This Row],[Total Revenue + Open]]/Table1[[#This Row],[Qty]]</f>
        <v>2.2081177520071367</v>
      </c>
      <c r="L14463">
        <f>Table1[[#This Row],[Total Revenue + Open]]/Table1[[#This Row],[Qty]]</f>
        <v>2.2081177520071367</v>
      </c>
    </row>
    <row r="14464" spans="1:12" hidden="1">
      <c r="A14464" t="s">
        <v>710</v>
      </c>
      <c r="B14464" t="s">
        <v>530</v>
      </c>
      <c r="C14464" t="s">
        <v>530</v>
      </c>
      <c r="D14464" t="s">
        <v>790</v>
      </c>
      <c r="E14464" t="s">
        <v>15</v>
      </c>
      <c r="F14464" t="s">
        <v>16</v>
      </c>
      <c r="G14464" t="s">
        <v>158</v>
      </c>
      <c r="H14464" s="1">
        <v>2020</v>
      </c>
      <c r="I14464" s="2">
        <v>8050</v>
      </c>
      <c r="J14464" s="3">
        <v>17760</v>
      </c>
      <c r="K14464">
        <f>Table1[[#This Row],[Total Revenue + Open]]/Table1[[#This Row],[Qty]]</f>
        <v>2.2062111801242237</v>
      </c>
      <c r="L14464">
        <f>Table1[[#This Row],[Total Revenue + Open]]/Table1[[#This Row],[Qty]]</f>
        <v>2.2062111801242237</v>
      </c>
    </row>
    <row r="14465" spans="1:12" hidden="1">
      <c r="A14465" t="s">
        <v>710</v>
      </c>
      <c r="B14465" t="s">
        <v>530</v>
      </c>
      <c r="C14465" t="s">
        <v>530</v>
      </c>
      <c r="D14465" t="s">
        <v>790</v>
      </c>
      <c r="E14465" t="s">
        <v>15</v>
      </c>
      <c r="F14465" t="s">
        <v>16</v>
      </c>
      <c r="G14465" t="s">
        <v>158</v>
      </c>
      <c r="H14465" s="1">
        <v>2021</v>
      </c>
      <c r="I14465" s="2">
        <v>23035</v>
      </c>
      <c r="J14465" s="3">
        <v>50838</v>
      </c>
      <c r="K14465">
        <f>Table1[[#This Row],[Total Revenue + Open]]/Table1[[#This Row],[Qty]]</f>
        <v>2.206989364011287</v>
      </c>
      <c r="L14465">
        <f>Table1[[#This Row],[Total Revenue + Open]]/Table1[[#This Row],[Qty]]</f>
        <v>2.206989364011287</v>
      </c>
    </row>
    <row r="14466" spans="1:12" hidden="1">
      <c r="A14466" t="s">
        <v>710</v>
      </c>
      <c r="B14466" t="s">
        <v>530</v>
      </c>
      <c r="C14466" t="s">
        <v>530</v>
      </c>
      <c r="D14466" t="s">
        <v>790</v>
      </c>
      <c r="E14466" t="s">
        <v>15</v>
      </c>
      <c r="F14466" t="s">
        <v>16</v>
      </c>
      <c r="G14466" t="s">
        <v>158</v>
      </c>
      <c r="H14466" s="1">
        <v>2021</v>
      </c>
      <c r="I14466" s="2">
        <v>13025</v>
      </c>
      <c r="J14466" s="3">
        <v>28749</v>
      </c>
      <c r="K14466">
        <f>Table1[[#This Row],[Total Revenue + Open]]/Table1[[#This Row],[Qty]]</f>
        <v>2.2072168905950096</v>
      </c>
      <c r="L14466">
        <f>Table1[[#This Row],[Total Revenue + Open]]/Table1[[#This Row],[Qty]]</f>
        <v>2.2072168905950096</v>
      </c>
    </row>
    <row r="14467" spans="1:12" hidden="1">
      <c r="A14467" t="s">
        <v>710</v>
      </c>
      <c r="B14467" t="s">
        <v>530</v>
      </c>
      <c r="C14467" t="s">
        <v>530</v>
      </c>
      <c r="D14467" t="s">
        <v>790</v>
      </c>
      <c r="E14467" t="s">
        <v>15</v>
      </c>
      <c r="F14467" t="s">
        <v>16</v>
      </c>
      <c r="G14467" t="s">
        <v>158</v>
      </c>
      <c r="H14467" s="1">
        <v>2021</v>
      </c>
      <c r="I14467" s="2">
        <v>9045</v>
      </c>
      <c r="J14467" s="3">
        <v>19980</v>
      </c>
      <c r="K14467">
        <f>Table1[[#This Row],[Total Revenue + Open]]/Table1[[#This Row],[Qty]]</f>
        <v>2.2089552238805972</v>
      </c>
      <c r="L14467">
        <f>Table1[[#This Row],[Total Revenue + Open]]/Table1[[#This Row],[Qty]]</f>
        <v>2.2089552238805972</v>
      </c>
    </row>
    <row r="14468" spans="1:12" hidden="1">
      <c r="A14468" t="s">
        <v>710</v>
      </c>
      <c r="B14468" t="s">
        <v>530</v>
      </c>
      <c r="C14468" t="s">
        <v>530</v>
      </c>
      <c r="D14468" t="s">
        <v>790</v>
      </c>
      <c r="E14468" t="s">
        <v>15</v>
      </c>
      <c r="F14468" t="s">
        <v>16</v>
      </c>
      <c r="G14468" t="s">
        <v>158</v>
      </c>
      <c r="H14468" s="1">
        <v>2021</v>
      </c>
      <c r="I14468" s="2">
        <v>163950</v>
      </c>
      <c r="J14468" s="3">
        <v>361860</v>
      </c>
      <c r="K14468">
        <f>Table1[[#This Row],[Total Revenue + Open]]/Table1[[#This Row],[Qty]]</f>
        <v>2.2071363220494051</v>
      </c>
      <c r="L14468">
        <f>Table1[[#This Row],[Total Revenue + Open]]/Table1[[#This Row],[Qty]]</f>
        <v>2.2071363220494051</v>
      </c>
    </row>
    <row r="14469" spans="1:12" hidden="1">
      <c r="A14469" t="s">
        <v>710</v>
      </c>
      <c r="B14469" t="s">
        <v>530</v>
      </c>
      <c r="C14469" t="s">
        <v>530</v>
      </c>
      <c r="D14469" t="s">
        <v>790</v>
      </c>
      <c r="E14469" t="s">
        <v>15</v>
      </c>
      <c r="F14469" t="s">
        <v>16</v>
      </c>
      <c r="G14469" t="s">
        <v>158</v>
      </c>
      <c r="H14469" s="1">
        <v>2021</v>
      </c>
      <c r="I14469" s="2">
        <v>23095</v>
      </c>
      <c r="J14469" s="3">
        <v>50949</v>
      </c>
      <c r="K14469">
        <f>Table1[[#This Row],[Total Revenue + Open]]/Table1[[#This Row],[Qty]]</f>
        <v>2.2060619181641048</v>
      </c>
      <c r="L14469">
        <f>Table1[[#This Row],[Total Revenue + Open]]/Table1[[#This Row],[Qty]]</f>
        <v>2.2060619181641048</v>
      </c>
    </row>
    <row r="14470" spans="1:12" hidden="1">
      <c r="A14470" t="s">
        <v>710</v>
      </c>
      <c r="B14470" t="s">
        <v>530</v>
      </c>
      <c r="C14470" t="s">
        <v>530</v>
      </c>
      <c r="D14470" t="s">
        <v>790</v>
      </c>
      <c r="E14470" t="s">
        <v>15</v>
      </c>
      <c r="F14470" t="s">
        <v>16</v>
      </c>
      <c r="G14470" t="s">
        <v>158</v>
      </c>
      <c r="H14470" s="1">
        <v>2021</v>
      </c>
      <c r="I14470" s="2">
        <v>2565</v>
      </c>
      <c r="J14470" s="3">
        <v>5661</v>
      </c>
      <c r="K14470">
        <f>Table1[[#This Row],[Total Revenue + Open]]/Table1[[#This Row],[Qty]]</f>
        <v>2.2070175438596493</v>
      </c>
      <c r="L14470">
        <f>Table1[[#This Row],[Total Revenue + Open]]/Table1[[#This Row],[Qty]]</f>
        <v>2.2070175438596493</v>
      </c>
    </row>
    <row r="14471" spans="1:12" hidden="1">
      <c r="A14471" t="s">
        <v>710</v>
      </c>
      <c r="B14471" t="s">
        <v>530</v>
      </c>
      <c r="C14471" t="s">
        <v>530</v>
      </c>
      <c r="D14471" t="s">
        <v>790</v>
      </c>
      <c r="E14471" t="s">
        <v>15</v>
      </c>
      <c r="F14471" t="s">
        <v>16</v>
      </c>
      <c r="G14471" t="s">
        <v>158</v>
      </c>
      <c r="H14471" s="1">
        <v>2021</v>
      </c>
      <c r="I14471" s="2">
        <v>21060</v>
      </c>
      <c r="J14471" s="3">
        <v>46509</v>
      </c>
      <c r="K14471">
        <f>Table1[[#This Row],[Total Revenue + Open]]/Table1[[#This Row],[Qty]]</f>
        <v>2.2084045584045584</v>
      </c>
      <c r="L14471">
        <f>Table1[[#This Row],[Total Revenue + Open]]/Table1[[#This Row],[Qty]]</f>
        <v>2.2084045584045584</v>
      </c>
    </row>
    <row r="14472" spans="1:12" hidden="1">
      <c r="A14472" t="s">
        <v>710</v>
      </c>
      <c r="B14472" t="s">
        <v>530</v>
      </c>
      <c r="C14472" t="s">
        <v>530</v>
      </c>
      <c r="D14472" t="s">
        <v>790</v>
      </c>
      <c r="E14472" t="s">
        <v>15</v>
      </c>
      <c r="F14472" t="s">
        <v>16</v>
      </c>
      <c r="G14472" t="s">
        <v>158</v>
      </c>
      <c r="H14472" s="1">
        <v>2021</v>
      </c>
      <c r="I14472" s="2">
        <v>8100</v>
      </c>
      <c r="J14472" s="3">
        <v>17871</v>
      </c>
      <c r="K14472">
        <f>Table1[[#This Row],[Total Revenue + Open]]/Table1[[#This Row],[Qty]]</f>
        <v>2.2062962962962964</v>
      </c>
      <c r="L14472">
        <f>Table1[[#This Row],[Total Revenue + Open]]/Table1[[#This Row],[Qty]]</f>
        <v>2.2062962962962964</v>
      </c>
    </row>
    <row r="14473" spans="1:12" hidden="1">
      <c r="A14473" t="s">
        <v>710</v>
      </c>
      <c r="B14473" t="s">
        <v>530</v>
      </c>
      <c r="C14473" t="s">
        <v>530</v>
      </c>
      <c r="D14473" t="s">
        <v>790</v>
      </c>
      <c r="E14473" t="s">
        <v>15</v>
      </c>
      <c r="F14473" t="s">
        <v>16</v>
      </c>
      <c r="G14473" t="s">
        <v>158</v>
      </c>
      <c r="H14473" s="1">
        <v>2021</v>
      </c>
      <c r="I14473" s="2">
        <v>21065</v>
      </c>
      <c r="J14473" s="3">
        <v>46509</v>
      </c>
      <c r="K14473">
        <f>Table1[[#This Row],[Total Revenue + Open]]/Table1[[#This Row],[Qty]]</f>
        <v>2.2078803702824592</v>
      </c>
      <c r="L14473">
        <f>Table1[[#This Row],[Total Revenue + Open]]/Table1[[#This Row],[Qty]]</f>
        <v>2.2078803702824592</v>
      </c>
    </row>
    <row r="14474" spans="1:12" hidden="1">
      <c r="A14474" t="s">
        <v>710</v>
      </c>
      <c r="B14474" t="s">
        <v>530</v>
      </c>
      <c r="C14474" t="s">
        <v>530</v>
      </c>
      <c r="D14474" t="s">
        <v>781</v>
      </c>
      <c r="E14474" t="s">
        <v>15</v>
      </c>
      <c r="F14474" t="s">
        <v>118</v>
      </c>
      <c r="G14474" t="s">
        <v>480</v>
      </c>
      <c r="H14474" s="1">
        <v>2022</v>
      </c>
      <c r="I14474" s="2">
        <v>30000</v>
      </c>
      <c r="J14474" s="3">
        <v>500000</v>
      </c>
      <c r="K14474">
        <f>Table1[[#This Row],[Total Revenue + Open]]/Table1[[#This Row],[Qty]]</f>
        <v>16.666666666666668</v>
      </c>
      <c r="L14474">
        <f>Table1[[#This Row],[Total Revenue + Open]]/Table1[[#This Row],[Qty]]</f>
        <v>16.666666666666668</v>
      </c>
    </row>
    <row r="14475" spans="1:12" hidden="1">
      <c r="A14475" t="s">
        <v>710</v>
      </c>
      <c r="B14475" t="s">
        <v>530</v>
      </c>
      <c r="C14475" t="s">
        <v>530</v>
      </c>
      <c r="D14475" t="s">
        <v>781</v>
      </c>
      <c r="E14475" t="s">
        <v>15</v>
      </c>
      <c r="F14475" t="s">
        <v>118</v>
      </c>
      <c r="G14475" t="s">
        <v>480</v>
      </c>
      <c r="H14475" s="1">
        <v>2022</v>
      </c>
      <c r="I14475" s="2">
        <v>0</v>
      </c>
      <c r="J14475" s="3">
        <v>0</v>
      </c>
      <c r="K14475" t="e">
        <f>Table1[[#This Row],[Total Revenue + Open]]/Table1[[#This Row],[Qty]]</f>
        <v>#DIV/0!</v>
      </c>
      <c r="L14475" t="e">
        <f>Table1[[#This Row],[Total Revenue + Open]]/Table1[[#This Row],[Qty]]</f>
        <v>#DIV/0!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09B6A-C4B1-3143-B7CB-38E939C69861}">
  <sheetPr codeName="Sheet2">
    <tabColor theme="9" tint="0.59999389629810485"/>
  </sheetPr>
  <dimension ref="D2:AC91"/>
  <sheetViews>
    <sheetView topLeftCell="I20" zoomScale="86" zoomScaleNormal="70" workbookViewId="0">
      <selection activeCell="AB44" sqref="AB44"/>
    </sheetView>
  </sheetViews>
  <sheetFormatPr baseColWidth="10" defaultRowHeight="15"/>
  <cols>
    <col min="1" max="1" width="7.1640625" style="22" customWidth="1"/>
    <col min="2" max="2" width="8.1640625" style="22" customWidth="1"/>
    <col min="3" max="10" width="10.83203125" style="22"/>
    <col min="11" max="11" width="4.33203125" style="22" customWidth="1"/>
    <col min="12" max="13" width="10.83203125" style="22"/>
    <col min="14" max="14" width="10.83203125" style="22" customWidth="1"/>
    <col min="15" max="18" width="10.83203125" style="22"/>
    <col min="19" max="19" width="4.1640625" style="22" customWidth="1"/>
    <col min="20" max="27" width="10.83203125" style="22"/>
    <col min="28" max="28" width="4.33203125" style="22" customWidth="1"/>
    <col min="29" max="16384" width="10.83203125" style="22"/>
  </cols>
  <sheetData>
    <row r="2" spans="4:26">
      <c r="D2" s="126" t="s">
        <v>817</v>
      </c>
      <c r="E2" s="126"/>
      <c r="F2" s="126"/>
      <c r="G2" s="126"/>
      <c r="H2" s="126"/>
      <c r="I2" s="126"/>
      <c r="J2" s="126"/>
      <c r="L2" s="126" t="s">
        <v>816</v>
      </c>
      <c r="M2" s="126"/>
      <c r="N2" s="126"/>
      <c r="O2" s="126"/>
      <c r="P2" s="126"/>
      <c r="Q2" s="126"/>
      <c r="R2" s="126"/>
      <c r="T2" s="126" t="s">
        <v>818</v>
      </c>
      <c r="U2" s="126"/>
      <c r="V2" s="126"/>
      <c r="W2" s="126"/>
      <c r="X2" s="126"/>
      <c r="Y2" s="126"/>
      <c r="Z2" s="126"/>
    </row>
    <row r="25" spans="4:29">
      <c r="D25" s="126" t="s">
        <v>1317</v>
      </c>
      <c r="E25" s="126"/>
      <c r="F25" s="126"/>
      <c r="G25" s="126"/>
      <c r="H25" s="126"/>
      <c r="I25" s="126"/>
      <c r="J25" s="126"/>
      <c r="L25" s="126" t="s">
        <v>1170</v>
      </c>
      <c r="M25" s="126"/>
      <c r="N25" s="126"/>
      <c r="O25" s="126"/>
      <c r="P25" s="126"/>
      <c r="Q25" s="126"/>
      <c r="R25" s="126"/>
      <c r="T25" s="126" t="s">
        <v>845</v>
      </c>
      <c r="U25" s="126"/>
      <c r="V25" s="126"/>
      <c r="W25" s="126"/>
      <c r="X25" s="126"/>
      <c r="Y25" s="126"/>
      <c r="Z25" s="126"/>
      <c r="AC25" s="58" t="s">
        <v>1301</v>
      </c>
    </row>
    <row r="26" spans="4:29">
      <c r="AB26" s="57">
        <v>1</v>
      </c>
      <c r="AC26" s="22" t="s">
        <v>1302</v>
      </c>
    </row>
    <row r="27" spans="4:29">
      <c r="AB27" s="57">
        <v>2</v>
      </c>
      <c r="AC27" s="22" t="s">
        <v>1307</v>
      </c>
    </row>
    <row r="28" spans="4:29">
      <c r="AB28" s="57">
        <v>3</v>
      </c>
      <c r="AC28" s="22" t="s">
        <v>1308</v>
      </c>
    </row>
    <row r="29" spans="4:29">
      <c r="AB29" s="57">
        <v>4</v>
      </c>
      <c r="AC29" s="22" t="s">
        <v>1309</v>
      </c>
    </row>
    <row r="30" spans="4:29">
      <c r="AB30" s="57">
        <v>5</v>
      </c>
      <c r="AC30" s="22" t="s">
        <v>1310</v>
      </c>
    </row>
    <row r="31" spans="4:29">
      <c r="AB31" s="57">
        <v>6</v>
      </c>
      <c r="AC31" s="22" t="s">
        <v>1311</v>
      </c>
    </row>
    <row r="32" spans="4:29">
      <c r="AB32" s="57">
        <v>7</v>
      </c>
      <c r="AC32" s="22" t="s">
        <v>1316</v>
      </c>
    </row>
    <row r="33" spans="4:29">
      <c r="AB33" s="57">
        <v>8</v>
      </c>
      <c r="AC33" s="22" t="s">
        <v>1315</v>
      </c>
    </row>
    <row r="34" spans="4:29">
      <c r="AB34" s="57">
        <v>9</v>
      </c>
      <c r="AC34" s="22" t="s">
        <v>1313</v>
      </c>
    </row>
    <row r="35" spans="4:29">
      <c r="AB35" s="57">
        <v>10</v>
      </c>
      <c r="AC35" s="22" t="s">
        <v>1312</v>
      </c>
    </row>
    <row r="36" spans="4:29">
      <c r="AB36" s="57">
        <v>11</v>
      </c>
      <c r="AC36" s="22" t="s">
        <v>1314</v>
      </c>
    </row>
    <row r="37" spans="4:29">
      <c r="AB37" s="57">
        <v>12</v>
      </c>
      <c r="AC37" s="22" t="s">
        <v>1303</v>
      </c>
    </row>
    <row r="38" spans="4:29">
      <c r="AB38" s="57">
        <v>13</v>
      </c>
      <c r="AC38" s="22" t="s">
        <v>1304</v>
      </c>
    </row>
    <row r="39" spans="4:29">
      <c r="AB39" s="57">
        <v>14</v>
      </c>
      <c r="AC39" s="22" t="s">
        <v>1305</v>
      </c>
    </row>
    <row r="40" spans="4:29">
      <c r="AB40" s="57">
        <v>15</v>
      </c>
      <c r="AC40" s="22" t="s">
        <v>1306</v>
      </c>
    </row>
    <row r="47" spans="4:29">
      <c r="D47" s="126" t="s">
        <v>842</v>
      </c>
      <c r="E47" s="126"/>
      <c r="F47" s="126"/>
      <c r="G47" s="126"/>
      <c r="H47" s="126"/>
      <c r="I47" s="126"/>
      <c r="J47" s="126"/>
      <c r="L47" s="126" t="s">
        <v>843</v>
      </c>
      <c r="M47" s="126"/>
      <c r="N47" s="126"/>
      <c r="O47" s="126"/>
      <c r="P47" s="126"/>
      <c r="Q47" s="126"/>
      <c r="R47" s="126"/>
      <c r="T47" s="126" t="s">
        <v>844</v>
      </c>
      <c r="U47" s="126"/>
      <c r="V47" s="126"/>
      <c r="W47" s="126"/>
      <c r="X47" s="126"/>
      <c r="Y47" s="126"/>
      <c r="Z47" s="126"/>
    </row>
    <row r="70" spans="4:26">
      <c r="D70" s="126" t="s">
        <v>823</v>
      </c>
      <c r="E70" s="126"/>
      <c r="F70" s="126"/>
      <c r="G70" s="126"/>
      <c r="H70" s="126"/>
      <c r="I70" s="126"/>
      <c r="J70" s="126"/>
      <c r="L70" s="126" t="s">
        <v>829</v>
      </c>
      <c r="M70" s="126"/>
      <c r="N70" s="126"/>
      <c r="O70" s="126"/>
      <c r="P70" s="126"/>
      <c r="Q70" s="126"/>
      <c r="R70" s="126"/>
      <c r="T70" s="126" t="s">
        <v>830</v>
      </c>
      <c r="U70" s="126"/>
      <c r="V70" s="126"/>
      <c r="W70" s="126"/>
      <c r="X70" s="126"/>
      <c r="Y70" s="126"/>
      <c r="Z70" s="126"/>
    </row>
    <row r="91" spans="4:26">
      <c r="D91" s="126" t="s">
        <v>832</v>
      </c>
      <c r="E91" s="126"/>
      <c r="F91" s="126"/>
      <c r="G91" s="126"/>
      <c r="H91" s="126"/>
      <c r="I91" s="126"/>
      <c r="J91" s="126"/>
      <c r="L91" s="126" t="s">
        <v>833</v>
      </c>
      <c r="M91" s="126"/>
      <c r="N91" s="126"/>
      <c r="O91" s="126"/>
      <c r="P91" s="126"/>
      <c r="Q91" s="126"/>
      <c r="R91" s="126"/>
      <c r="T91" s="126" t="s">
        <v>834</v>
      </c>
      <c r="U91" s="126"/>
      <c r="V91" s="126"/>
      <c r="W91" s="126"/>
      <c r="X91" s="126"/>
      <c r="Y91" s="126"/>
      <c r="Z91" s="126"/>
    </row>
  </sheetData>
  <mergeCells count="15">
    <mergeCell ref="D91:J91"/>
    <mergeCell ref="L91:R91"/>
    <mergeCell ref="T91:Z91"/>
    <mergeCell ref="T70:Z70"/>
    <mergeCell ref="D70:J70"/>
    <mergeCell ref="D47:J47"/>
    <mergeCell ref="L47:R47"/>
    <mergeCell ref="T47:Z47"/>
    <mergeCell ref="L70:R70"/>
    <mergeCell ref="L2:R2"/>
    <mergeCell ref="T2:Z2"/>
    <mergeCell ref="D25:J25"/>
    <mergeCell ref="L25:R25"/>
    <mergeCell ref="T25:Z25"/>
    <mergeCell ref="D2:J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E9942-19A4-F24F-87D3-7412C64C0E52}">
  <dimension ref="A1:J1131"/>
  <sheetViews>
    <sheetView workbookViewId="0">
      <selection sqref="A1:J1131"/>
    </sheetView>
  </sheetViews>
  <sheetFormatPr baseColWidth="10" defaultRowHeight="15"/>
  <cols>
    <col min="3" max="3" width="14.6640625" customWidth="1"/>
    <col min="5" max="5" width="14.83203125" customWidth="1"/>
    <col min="6" max="6" width="13.5" customWidth="1"/>
    <col min="7" max="7" width="12.5" customWidth="1"/>
    <col min="10" max="10" width="20.1640625" customWidth="1"/>
  </cols>
  <sheetData>
    <row r="1" spans="1:10">
      <c r="A1" t="s">
        <v>0</v>
      </c>
      <c r="B1" t="s">
        <v>1</v>
      </c>
      <c r="C1" t="s">
        <v>2</v>
      </c>
      <c r="D1" t="s">
        <v>3</v>
      </c>
      <c r="E1" t="s">
        <v>4</v>
      </c>
      <c r="F1" t="s">
        <v>5</v>
      </c>
      <c r="G1" t="s">
        <v>6</v>
      </c>
      <c r="H1" t="s">
        <v>7</v>
      </c>
      <c r="I1" t="s">
        <v>8</v>
      </c>
      <c r="J1" t="s">
        <v>9</v>
      </c>
    </row>
    <row r="2" spans="1:10">
      <c r="A2" t="s">
        <v>10</v>
      </c>
      <c r="B2" t="s">
        <v>530</v>
      </c>
      <c r="C2" t="s">
        <v>530</v>
      </c>
      <c r="D2" t="s">
        <v>534</v>
      </c>
      <c r="E2" t="s">
        <v>15</v>
      </c>
      <c r="F2" t="s">
        <v>498</v>
      </c>
      <c r="G2" t="s">
        <v>517</v>
      </c>
      <c r="H2">
        <v>2017</v>
      </c>
      <c r="I2">
        <v>1510</v>
      </c>
      <c r="J2">
        <v>5955</v>
      </c>
    </row>
    <row r="3" spans="1:10">
      <c r="A3" t="s">
        <v>10</v>
      </c>
      <c r="B3" t="s">
        <v>530</v>
      </c>
      <c r="C3" t="s">
        <v>530</v>
      </c>
      <c r="D3" t="s">
        <v>534</v>
      </c>
      <c r="E3" t="s">
        <v>15</v>
      </c>
      <c r="F3" t="s">
        <v>498</v>
      </c>
      <c r="G3" t="s">
        <v>517</v>
      </c>
      <c r="H3">
        <v>2017</v>
      </c>
      <c r="I3">
        <v>8450</v>
      </c>
      <c r="J3">
        <v>33348</v>
      </c>
    </row>
    <row r="4" spans="1:10">
      <c r="A4" t="s">
        <v>10</v>
      </c>
      <c r="B4" t="s">
        <v>530</v>
      </c>
      <c r="C4" t="s">
        <v>530</v>
      </c>
      <c r="D4" t="s">
        <v>534</v>
      </c>
      <c r="E4" t="s">
        <v>15</v>
      </c>
      <c r="F4" t="s">
        <v>498</v>
      </c>
      <c r="G4" t="s">
        <v>517</v>
      </c>
      <c r="H4">
        <v>2017</v>
      </c>
      <c r="I4">
        <v>8485</v>
      </c>
      <c r="J4">
        <v>33506.800000000003</v>
      </c>
    </row>
    <row r="5" spans="1:10">
      <c r="A5" t="s">
        <v>10</v>
      </c>
      <c r="B5" t="s">
        <v>530</v>
      </c>
      <c r="C5" t="s">
        <v>530</v>
      </c>
      <c r="D5" t="s">
        <v>534</v>
      </c>
      <c r="E5" t="s">
        <v>15</v>
      </c>
      <c r="F5" t="s">
        <v>498</v>
      </c>
      <c r="G5" t="s">
        <v>517</v>
      </c>
      <c r="H5">
        <v>2017</v>
      </c>
      <c r="I5">
        <v>14680</v>
      </c>
      <c r="J5">
        <v>57962</v>
      </c>
    </row>
    <row r="6" spans="1:10">
      <c r="A6" t="s">
        <v>10</v>
      </c>
      <c r="B6" t="s">
        <v>530</v>
      </c>
      <c r="C6" t="s">
        <v>530</v>
      </c>
      <c r="D6" t="s">
        <v>534</v>
      </c>
      <c r="E6" t="s">
        <v>15</v>
      </c>
      <c r="F6" t="s">
        <v>498</v>
      </c>
      <c r="G6" t="s">
        <v>517</v>
      </c>
      <c r="H6">
        <v>2017</v>
      </c>
      <c r="I6">
        <v>5460</v>
      </c>
      <c r="J6">
        <v>21517.4</v>
      </c>
    </row>
    <row r="7" spans="1:10">
      <c r="A7" t="s">
        <v>10</v>
      </c>
      <c r="B7" t="s">
        <v>530</v>
      </c>
      <c r="C7" t="s">
        <v>530</v>
      </c>
      <c r="D7" t="s">
        <v>534</v>
      </c>
      <c r="E7" t="s">
        <v>15</v>
      </c>
      <c r="F7" t="s">
        <v>498</v>
      </c>
      <c r="G7" t="s">
        <v>517</v>
      </c>
      <c r="H7">
        <v>2017</v>
      </c>
      <c r="I7">
        <v>7460</v>
      </c>
      <c r="J7">
        <v>29457.4</v>
      </c>
    </row>
    <row r="8" spans="1:10">
      <c r="A8" t="s">
        <v>10</v>
      </c>
      <c r="B8" t="s">
        <v>530</v>
      </c>
      <c r="C8" t="s">
        <v>530</v>
      </c>
      <c r="D8" t="s">
        <v>534</v>
      </c>
      <c r="E8" t="s">
        <v>15</v>
      </c>
      <c r="F8" t="s">
        <v>498</v>
      </c>
      <c r="G8" t="s">
        <v>517</v>
      </c>
      <c r="H8">
        <v>2017</v>
      </c>
      <c r="I8">
        <v>10185</v>
      </c>
      <c r="J8">
        <v>40176.400000000001</v>
      </c>
    </row>
    <row r="9" spans="1:10">
      <c r="A9" t="s">
        <v>10</v>
      </c>
      <c r="B9" t="s">
        <v>530</v>
      </c>
      <c r="C9" t="s">
        <v>530</v>
      </c>
      <c r="D9" t="s">
        <v>534</v>
      </c>
      <c r="E9" t="s">
        <v>15</v>
      </c>
      <c r="F9" t="s">
        <v>498</v>
      </c>
      <c r="G9" t="s">
        <v>517</v>
      </c>
      <c r="H9">
        <v>2017</v>
      </c>
      <c r="I9">
        <v>3825</v>
      </c>
      <c r="J9">
        <v>15086</v>
      </c>
    </row>
    <row r="10" spans="1:10">
      <c r="A10" t="s">
        <v>10</v>
      </c>
      <c r="B10" t="s">
        <v>530</v>
      </c>
      <c r="C10" t="s">
        <v>530</v>
      </c>
      <c r="D10" t="s">
        <v>534</v>
      </c>
      <c r="E10" t="s">
        <v>15</v>
      </c>
      <c r="F10" t="s">
        <v>498</v>
      </c>
      <c r="G10" t="s">
        <v>517</v>
      </c>
      <c r="H10">
        <v>2017</v>
      </c>
      <c r="I10">
        <v>5330</v>
      </c>
      <c r="J10">
        <v>21041</v>
      </c>
    </row>
    <row r="11" spans="1:10">
      <c r="A11" t="s">
        <v>10</v>
      </c>
      <c r="B11" t="s">
        <v>530</v>
      </c>
      <c r="C11" t="s">
        <v>530</v>
      </c>
      <c r="D11" t="s">
        <v>534</v>
      </c>
      <c r="E11" t="s">
        <v>15</v>
      </c>
      <c r="F11" t="s">
        <v>498</v>
      </c>
      <c r="G11" t="s">
        <v>517</v>
      </c>
      <c r="H11">
        <v>2017</v>
      </c>
      <c r="I11">
        <v>9865</v>
      </c>
      <c r="J11">
        <v>38985.4</v>
      </c>
    </row>
    <row r="12" spans="1:10">
      <c r="A12" t="s">
        <v>10</v>
      </c>
      <c r="B12" t="s">
        <v>530</v>
      </c>
      <c r="C12" t="s">
        <v>530</v>
      </c>
      <c r="D12" t="s">
        <v>534</v>
      </c>
      <c r="E12" t="s">
        <v>15</v>
      </c>
      <c r="F12" t="s">
        <v>498</v>
      </c>
      <c r="G12" t="s">
        <v>517</v>
      </c>
      <c r="H12">
        <v>2017</v>
      </c>
      <c r="I12">
        <v>3030</v>
      </c>
      <c r="J12">
        <v>11989.4</v>
      </c>
    </row>
    <row r="13" spans="1:10">
      <c r="A13" t="s">
        <v>10</v>
      </c>
      <c r="B13" t="s">
        <v>530</v>
      </c>
      <c r="C13" t="s">
        <v>530</v>
      </c>
      <c r="D13" t="s">
        <v>534</v>
      </c>
      <c r="E13" t="s">
        <v>15</v>
      </c>
      <c r="F13" t="s">
        <v>498</v>
      </c>
      <c r="G13" t="s">
        <v>517</v>
      </c>
      <c r="H13">
        <v>2017</v>
      </c>
      <c r="I13">
        <v>780</v>
      </c>
      <c r="J13">
        <v>3096.6</v>
      </c>
    </row>
    <row r="14" spans="1:10">
      <c r="A14" t="s">
        <v>10</v>
      </c>
      <c r="B14" t="s">
        <v>530</v>
      </c>
      <c r="C14" t="s">
        <v>530</v>
      </c>
      <c r="D14" t="s">
        <v>534</v>
      </c>
      <c r="E14" t="s">
        <v>15</v>
      </c>
      <c r="F14" t="s">
        <v>498</v>
      </c>
      <c r="G14" t="s">
        <v>536</v>
      </c>
      <c r="H14">
        <v>2017</v>
      </c>
      <c r="I14">
        <v>3760</v>
      </c>
      <c r="J14">
        <v>14922.6</v>
      </c>
    </row>
    <row r="15" spans="1:10">
      <c r="A15" t="s">
        <v>10</v>
      </c>
      <c r="B15" t="s">
        <v>530</v>
      </c>
      <c r="C15" t="s">
        <v>530</v>
      </c>
      <c r="D15" t="s">
        <v>534</v>
      </c>
      <c r="E15" t="s">
        <v>15</v>
      </c>
      <c r="F15" t="s">
        <v>498</v>
      </c>
      <c r="G15" t="s">
        <v>536</v>
      </c>
      <c r="H15">
        <v>2017</v>
      </c>
      <c r="I15">
        <v>3540</v>
      </c>
      <c r="J15">
        <v>14044.8</v>
      </c>
    </row>
    <row r="16" spans="1:10">
      <c r="A16" t="s">
        <v>10</v>
      </c>
      <c r="B16" t="s">
        <v>530</v>
      </c>
      <c r="C16" t="s">
        <v>530</v>
      </c>
      <c r="D16" t="s">
        <v>534</v>
      </c>
      <c r="E16" t="s">
        <v>15</v>
      </c>
      <c r="F16" t="s">
        <v>498</v>
      </c>
      <c r="G16" t="s">
        <v>536</v>
      </c>
      <c r="H16">
        <v>2017</v>
      </c>
      <c r="I16">
        <v>2735</v>
      </c>
      <c r="J16">
        <v>10852.8</v>
      </c>
    </row>
    <row r="17" spans="1:10">
      <c r="A17" t="s">
        <v>10</v>
      </c>
      <c r="B17" t="s">
        <v>530</v>
      </c>
      <c r="C17" t="s">
        <v>530</v>
      </c>
      <c r="D17" t="s">
        <v>534</v>
      </c>
      <c r="E17" t="s">
        <v>15</v>
      </c>
      <c r="F17" t="s">
        <v>498</v>
      </c>
      <c r="G17" t="s">
        <v>516</v>
      </c>
      <c r="H17">
        <v>2017</v>
      </c>
      <c r="I17">
        <v>6435</v>
      </c>
      <c r="J17">
        <v>25408</v>
      </c>
    </row>
    <row r="18" spans="1:10">
      <c r="A18" t="s">
        <v>10</v>
      </c>
      <c r="B18" t="s">
        <v>530</v>
      </c>
      <c r="C18" t="s">
        <v>530</v>
      </c>
      <c r="D18" t="s">
        <v>534</v>
      </c>
      <c r="E18" t="s">
        <v>15</v>
      </c>
      <c r="F18" t="s">
        <v>498</v>
      </c>
      <c r="G18" t="s">
        <v>516</v>
      </c>
      <c r="H18">
        <v>2017</v>
      </c>
      <c r="I18">
        <v>10855</v>
      </c>
      <c r="J18">
        <v>42876</v>
      </c>
    </row>
    <row r="19" spans="1:10">
      <c r="A19" t="s">
        <v>10</v>
      </c>
      <c r="B19" t="s">
        <v>530</v>
      </c>
      <c r="C19" t="s">
        <v>530</v>
      </c>
      <c r="D19" t="s">
        <v>534</v>
      </c>
      <c r="E19" t="s">
        <v>15</v>
      </c>
      <c r="F19" t="s">
        <v>498</v>
      </c>
      <c r="G19" t="s">
        <v>516</v>
      </c>
      <c r="H19">
        <v>2017</v>
      </c>
      <c r="I19">
        <v>15280</v>
      </c>
      <c r="J19">
        <v>60344</v>
      </c>
    </row>
    <row r="20" spans="1:10">
      <c r="A20" t="s">
        <v>10</v>
      </c>
      <c r="B20" t="s">
        <v>490</v>
      </c>
      <c r="C20" t="s">
        <v>491</v>
      </c>
      <c r="D20" t="s">
        <v>65</v>
      </c>
      <c r="E20" t="s">
        <v>15</v>
      </c>
      <c r="F20" t="s">
        <v>118</v>
      </c>
      <c r="G20" t="s">
        <v>511</v>
      </c>
      <c r="H20">
        <v>2017</v>
      </c>
      <c r="I20">
        <v>7640</v>
      </c>
      <c r="J20">
        <v>20748</v>
      </c>
    </row>
    <row r="21" spans="1:10">
      <c r="A21" t="s">
        <v>10</v>
      </c>
      <c r="B21" t="s">
        <v>490</v>
      </c>
      <c r="C21" t="s">
        <v>491</v>
      </c>
      <c r="D21" t="s">
        <v>65</v>
      </c>
      <c r="E21" t="s">
        <v>15</v>
      </c>
      <c r="F21" t="s">
        <v>118</v>
      </c>
      <c r="G21" t="s">
        <v>511</v>
      </c>
      <c r="H21">
        <v>2017</v>
      </c>
      <c r="I21">
        <v>2615</v>
      </c>
      <c r="J21">
        <v>7098</v>
      </c>
    </row>
    <row r="22" spans="1:10">
      <c r="A22" t="s">
        <v>10</v>
      </c>
      <c r="B22" t="s">
        <v>490</v>
      </c>
      <c r="C22" t="s">
        <v>491</v>
      </c>
      <c r="D22" t="s">
        <v>65</v>
      </c>
      <c r="E22" t="s">
        <v>15</v>
      </c>
      <c r="F22" t="s">
        <v>118</v>
      </c>
      <c r="G22" t="s">
        <v>511</v>
      </c>
      <c r="H22">
        <v>2017</v>
      </c>
      <c r="I22">
        <v>10715</v>
      </c>
      <c r="J22">
        <v>29101.8</v>
      </c>
    </row>
    <row r="23" spans="1:10">
      <c r="A23" t="s">
        <v>10</v>
      </c>
      <c r="B23" t="s">
        <v>490</v>
      </c>
      <c r="C23" t="s">
        <v>491</v>
      </c>
      <c r="D23" t="s">
        <v>65</v>
      </c>
      <c r="E23" t="s">
        <v>15</v>
      </c>
      <c r="F23" t="s">
        <v>118</v>
      </c>
      <c r="G23" t="s">
        <v>511</v>
      </c>
      <c r="H23">
        <v>2017</v>
      </c>
      <c r="I23">
        <v>5230</v>
      </c>
      <c r="J23">
        <v>14196</v>
      </c>
    </row>
    <row r="24" spans="1:10">
      <c r="A24" t="s">
        <v>10</v>
      </c>
      <c r="B24" t="s">
        <v>490</v>
      </c>
      <c r="C24" t="s">
        <v>491</v>
      </c>
      <c r="D24" t="s">
        <v>65</v>
      </c>
      <c r="E24" t="s">
        <v>15</v>
      </c>
      <c r="F24" t="s">
        <v>118</v>
      </c>
      <c r="G24" t="s">
        <v>511</v>
      </c>
      <c r="H24">
        <v>2017</v>
      </c>
      <c r="I24">
        <v>2575</v>
      </c>
      <c r="J24">
        <v>6988.8</v>
      </c>
    </row>
    <row r="25" spans="1:10">
      <c r="A25" t="s">
        <v>10</v>
      </c>
      <c r="B25" t="s">
        <v>490</v>
      </c>
      <c r="C25" t="s">
        <v>491</v>
      </c>
      <c r="D25" t="s">
        <v>65</v>
      </c>
      <c r="E25" t="s">
        <v>15</v>
      </c>
      <c r="F25" t="s">
        <v>118</v>
      </c>
      <c r="G25" t="s">
        <v>511</v>
      </c>
      <c r="H25">
        <v>2017</v>
      </c>
      <c r="I25">
        <v>12085</v>
      </c>
      <c r="J25">
        <v>32814.6</v>
      </c>
    </row>
    <row r="26" spans="1:10">
      <c r="A26" t="s">
        <v>10</v>
      </c>
      <c r="B26" t="s">
        <v>490</v>
      </c>
      <c r="C26" t="s">
        <v>491</v>
      </c>
      <c r="D26" t="s">
        <v>65</v>
      </c>
      <c r="E26" t="s">
        <v>15</v>
      </c>
      <c r="F26" t="s">
        <v>77</v>
      </c>
      <c r="G26" t="s">
        <v>78</v>
      </c>
      <c r="H26">
        <v>2017</v>
      </c>
      <c r="I26">
        <v>1960</v>
      </c>
      <c r="J26">
        <v>2379</v>
      </c>
    </row>
    <row r="27" spans="1:10">
      <c r="A27" t="s">
        <v>10</v>
      </c>
      <c r="B27" t="s">
        <v>490</v>
      </c>
      <c r="C27" t="s">
        <v>491</v>
      </c>
      <c r="D27" t="s">
        <v>65</v>
      </c>
      <c r="E27" t="s">
        <v>15</v>
      </c>
      <c r="F27" t="s">
        <v>31</v>
      </c>
      <c r="G27" t="s">
        <v>510</v>
      </c>
      <c r="H27">
        <v>2017</v>
      </c>
      <c r="I27">
        <v>2415</v>
      </c>
      <c r="J27">
        <v>5976</v>
      </c>
    </row>
    <row r="28" spans="1:10">
      <c r="A28" t="s">
        <v>10</v>
      </c>
      <c r="B28" t="s">
        <v>490</v>
      </c>
      <c r="C28" t="s">
        <v>491</v>
      </c>
      <c r="D28" t="s">
        <v>65</v>
      </c>
      <c r="E28" t="s">
        <v>15</v>
      </c>
      <c r="F28" t="s">
        <v>31</v>
      </c>
      <c r="G28" t="s">
        <v>510</v>
      </c>
      <c r="H28">
        <v>2017</v>
      </c>
      <c r="I28">
        <v>0</v>
      </c>
      <c r="J28">
        <v>0</v>
      </c>
    </row>
    <row r="29" spans="1:10">
      <c r="A29" t="s">
        <v>10</v>
      </c>
      <c r="B29" t="s">
        <v>490</v>
      </c>
      <c r="C29" t="s">
        <v>491</v>
      </c>
      <c r="D29" t="s">
        <v>505</v>
      </c>
      <c r="E29" t="s">
        <v>15</v>
      </c>
      <c r="F29" t="s">
        <v>16</v>
      </c>
      <c r="G29" t="s">
        <v>509</v>
      </c>
      <c r="H29">
        <v>2017</v>
      </c>
      <c r="I29">
        <v>4195</v>
      </c>
      <c r="J29">
        <v>9310.25</v>
      </c>
    </row>
    <row r="30" spans="1:10">
      <c r="A30" t="s">
        <v>10</v>
      </c>
      <c r="B30" t="s">
        <v>490</v>
      </c>
      <c r="C30" t="s">
        <v>491</v>
      </c>
      <c r="D30" t="s">
        <v>505</v>
      </c>
      <c r="E30" t="s">
        <v>15</v>
      </c>
      <c r="F30" t="s">
        <v>16</v>
      </c>
      <c r="G30" t="s">
        <v>508</v>
      </c>
      <c r="H30">
        <v>2017</v>
      </c>
      <c r="I30">
        <v>1030</v>
      </c>
      <c r="J30">
        <v>2285.75</v>
      </c>
    </row>
    <row r="31" spans="1:10">
      <c r="A31" t="s">
        <v>10</v>
      </c>
      <c r="B31" t="s">
        <v>490</v>
      </c>
      <c r="C31" t="s">
        <v>491</v>
      </c>
      <c r="D31" t="s">
        <v>505</v>
      </c>
      <c r="E31" t="s">
        <v>15</v>
      </c>
      <c r="F31" t="s">
        <v>16</v>
      </c>
      <c r="G31" t="s">
        <v>507</v>
      </c>
      <c r="H31">
        <v>2017</v>
      </c>
      <c r="I31">
        <v>4195</v>
      </c>
      <c r="J31">
        <v>9310.25</v>
      </c>
    </row>
    <row r="32" spans="1:10">
      <c r="A32" t="s">
        <v>10</v>
      </c>
      <c r="B32" t="s">
        <v>490</v>
      </c>
      <c r="C32" t="s">
        <v>491</v>
      </c>
      <c r="D32" t="s">
        <v>505</v>
      </c>
      <c r="E32" t="s">
        <v>15</v>
      </c>
      <c r="F32" t="s">
        <v>16</v>
      </c>
      <c r="G32" t="s">
        <v>506</v>
      </c>
      <c r="H32">
        <v>2017</v>
      </c>
      <c r="I32">
        <v>1030</v>
      </c>
      <c r="J32">
        <v>2285.75</v>
      </c>
    </row>
    <row r="33" spans="1:10">
      <c r="A33" t="s">
        <v>10</v>
      </c>
      <c r="B33" t="s">
        <v>490</v>
      </c>
      <c r="C33" t="s">
        <v>491</v>
      </c>
      <c r="D33" t="s">
        <v>503</v>
      </c>
      <c r="E33" t="s">
        <v>15</v>
      </c>
      <c r="F33" t="s">
        <v>77</v>
      </c>
      <c r="G33" t="s">
        <v>504</v>
      </c>
      <c r="H33">
        <v>2017</v>
      </c>
      <c r="I33">
        <v>11710</v>
      </c>
      <c r="J33">
        <v>13980</v>
      </c>
    </row>
    <row r="34" spans="1:10">
      <c r="A34" t="s">
        <v>10</v>
      </c>
      <c r="B34" t="s">
        <v>490</v>
      </c>
      <c r="C34" t="s">
        <v>491</v>
      </c>
      <c r="D34" t="s">
        <v>503</v>
      </c>
      <c r="E34" t="s">
        <v>15</v>
      </c>
      <c r="F34" t="s">
        <v>36</v>
      </c>
      <c r="G34" t="s">
        <v>37</v>
      </c>
      <c r="H34">
        <v>2017</v>
      </c>
      <c r="I34">
        <v>16080</v>
      </c>
      <c r="J34">
        <v>19200</v>
      </c>
    </row>
    <row r="35" spans="1:10">
      <c r="A35" t="s">
        <v>10</v>
      </c>
      <c r="B35" t="s">
        <v>490</v>
      </c>
      <c r="C35" t="s">
        <v>491</v>
      </c>
      <c r="D35" t="s">
        <v>503</v>
      </c>
      <c r="E35" t="s">
        <v>15</v>
      </c>
      <c r="F35" t="s">
        <v>31</v>
      </c>
      <c r="G35" t="s">
        <v>375</v>
      </c>
      <c r="H35">
        <v>2017</v>
      </c>
      <c r="I35">
        <v>200</v>
      </c>
      <c r="J35">
        <v>494</v>
      </c>
    </row>
    <row r="36" spans="1:10">
      <c r="A36" t="s">
        <v>10</v>
      </c>
      <c r="B36" t="s">
        <v>490</v>
      </c>
      <c r="C36" t="s">
        <v>491</v>
      </c>
      <c r="D36" t="s">
        <v>503</v>
      </c>
      <c r="E36" t="s">
        <v>15</v>
      </c>
      <c r="F36" t="s">
        <v>31</v>
      </c>
      <c r="G36" t="s">
        <v>374</v>
      </c>
      <c r="H36">
        <v>2017</v>
      </c>
      <c r="I36">
        <v>1405</v>
      </c>
      <c r="J36">
        <v>3458</v>
      </c>
    </row>
    <row r="37" spans="1:10">
      <c r="A37" t="s">
        <v>10</v>
      </c>
      <c r="B37" t="s">
        <v>490</v>
      </c>
      <c r="C37" t="s">
        <v>491</v>
      </c>
      <c r="D37" t="s">
        <v>503</v>
      </c>
      <c r="E37" t="s">
        <v>15</v>
      </c>
      <c r="F37" t="s">
        <v>31</v>
      </c>
      <c r="G37" t="s">
        <v>374</v>
      </c>
      <c r="H37">
        <v>2017</v>
      </c>
      <c r="I37">
        <v>200</v>
      </c>
      <c r="J37">
        <v>494</v>
      </c>
    </row>
    <row r="38" spans="1:10">
      <c r="A38" t="s">
        <v>10</v>
      </c>
      <c r="B38" t="s">
        <v>490</v>
      </c>
      <c r="C38" t="s">
        <v>491</v>
      </c>
      <c r="D38" t="s">
        <v>497</v>
      </c>
      <c r="E38" t="s">
        <v>15</v>
      </c>
      <c r="F38" t="s">
        <v>467</v>
      </c>
      <c r="G38" t="s">
        <v>502</v>
      </c>
      <c r="H38">
        <v>2017</v>
      </c>
      <c r="I38">
        <v>500</v>
      </c>
      <c r="J38">
        <v>1375</v>
      </c>
    </row>
    <row r="39" spans="1:10">
      <c r="A39" t="s">
        <v>10</v>
      </c>
      <c r="B39" t="s">
        <v>490</v>
      </c>
      <c r="C39" t="s">
        <v>491</v>
      </c>
      <c r="D39" t="s">
        <v>497</v>
      </c>
      <c r="E39" t="s">
        <v>15</v>
      </c>
      <c r="F39" t="s">
        <v>498</v>
      </c>
      <c r="G39" t="s">
        <v>499</v>
      </c>
      <c r="H39">
        <v>2017</v>
      </c>
      <c r="I39">
        <v>500</v>
      </c>
      <c r="J39">
        <v>1995</v>
      </c>
    </row>
    <row r="40" spans="1:10">
      <c r="A40" t="s">
        <v>10</v>
      </c>
      <c r="B40" t="s">
        <v>490</v>
      </c>
      <c r="C40" t="s">
        <v>491</v>
      </c>
      <c r="D40" t="s">
        <v>494</v>
      </c>
      <c r="E40" t="s">
        <v>15</v>
      </c>
      <c r="F40" t="s">
        <v>77</v>
      </c>
      <c r="G40" t="s">
        <v>496</v>
      </c>
      <c r="H40">
        <v>2017</v>
      </c>
      <c r="I40">
        <v>5050</v>
      </c>
      <c r="J40">
        <v>6130.5</v>
      </c>
    </row>
    <row r="41" spans="1:10">
      <c r="A41" t="s">
        <v>10</v>
      </c>
      <c r="B41" t="s">
        <v>490</v>
      </c>
      <c r="C41" t="s">
        <v>491</v>
      </c>
      <c r="D41" t="s">
        <v>494</v>
      </c>
      <c r="E41" t="s">
        <v>15</v>
      </c>
      <c r="F41" t="s">
        <v>74</v>
      </c>
      <c r="G41" t="s">
        <v>495</v>
      </c>
      <c r="H41">
        <v>2017</v>
      </c>
      <c r="I41">
        <v>5080</v>
      </c>
      <c r="J41">
        <v>7928.5</v>
      </c>
    </row>
    <row r="42" spans="1:10">
      <c r="A42" t="s">
        <v>10</v>
      </c>
      <c r="B42" t="s">
        <v>490</v>
      </c>
      <c r="C42" t="s">
        <v>491</v>
      </c>
      <c r="D42" t="s">
        <v>494</v>
      </c>
      <c r="E42" t="s">
        <v>15</v>
      </c>
      <c r="F42" t="s">
        <v>16</v>
      </c>
      <c r="G42" t="s">
        <v>158</v>
      </c>
      <c r="H42">
        <v>2017</v>
      </c>
      <c r="I42">
        <v>5025</v>
      </c>
      <c r="J42">
        <v>11150</v>
      </c>
    </row>
    <row r="43" spans="1:10">
      <c r="A43" t="s">
        <v>10</v>
      </c>
      <c r="B43" t="s">
        <v>490</v>
      </c>
      <c r="C43" t="s">
        <v>491</v>
      </c>
      <c r="D43" t="s">
        <v>492</v>
      </c>
      <c r="E43" t="s">
        <v>15</v>
      </c>
      <c r="F43" t="s">
        <v>16</v>
      </c>
      <c r="G43" t="s">
        <v>493</v>
      </c>
      <c r="H43">
        <v>2017</v>
      </c>
      <c r="I43">
        <v>5055</v>
      </c>
      <c r="J43">
        <v>11205.75</v>
      </c>
    </row>
    <row r="44" spans="1:10">
      <c r="A44" t="s">
        <v>10</v>
      </c>
      <c r="B44" t="s">
        <v>351</v>
      </c>
      <c r="C44" t="s">
        <v>351</v>
      </c>
      <c r="D44" t="s">
        <v>455</v>
      </c>
      <c r="E44" t="s">
        <v>15</v>
      </c>
      <c r="F44" t="s">
        <v>36</v>
      </c>
      <c r="G44" t="s">
        <v>383</v>
      </c>
      <c r="H44">
        <v>2017</v>
      </c>
      <c r="I44">
        <v>5025</v>
      </c>
      <c r="J44">
        <v>6000</v>
      </c>
    </row>
    <row r="45" spans="1:10">
      <c r="A45" t="s">
        <v>10</v>
      </c>
      <c r="B45" t="s">
        <v>351</v>
      </c>
      <c r="C45" t="s">
        <v>351</v>
      </c>
      <c r="D45" t="s">
        <v>455</v>
      </c>
      <c r="E45" t="s">
        <v>15</v>
      </c>
      <c r="F45" t="s">
        <v>36</v>
      </c>
      <c r="G45" t="s">
        <v>383</v>
      </c>
      <c r="H45">
        <v>2017</v>
      </c>
      <c r="I45">
        <v>14175</v>
      </c>
      <c r="J45">
        <v>16920</v>
      </c>
    </row>
    <row r="46" spans="1:10">
      <c r="A46" t="s">
        <v>10</v>
      </c>
      <c r="B46" t="s">
        <v>351</v>
      </c>
      <c r="C46" t="s">
        <v>351</v>
      </c>
      <c r="D46" t="s">
        <v>455</v>
      </c>
      <c r="E46" t="s">
        <v>15</v>
      </c>
      <c r="F46" t="s">
        <v>36</v>
      </c>
      <c r="G46" t="s">
        <v>383</v>
      </c>
      <c r="H46">
        <v>2017</v>
      </c>
      <c r="I46">
        <v>3245</v>
      </c>
      <c r="J46">
        <v>3870</v>
      </c>
    </row>
    <row r="47" spans="1:10">
      <c r="A47" t="s">
        <v>10</v>
      </c>
      <c r="B47" t="s">
        <v>351</v>
      </c>
      <c r="C47" t="s">
        <v>351</v>
      </c>
      <c r="D47" t="s">
        <v>455</v>
      </c>
      <c r="E47" t="s">
        <v>15</v>
      </c>
      <c r="F47" t="s">
        <v>36</v>
      </c>
      <c r="G47" t="s">
        <v>383</v>
      </c>
      <c r="H47">
        <v>2017</v>
      </c>
      <c r="I47">
        <v>125</v>
      </c>
      <c r="J47">
        <v>150</v>
      </c>
    </row>
    <row r="48" spans="1:10">
      <c r="A48" t="s">
        <v>10</v>
      </c>
      <c r="B48" t="s">
        <v>351</v>
      </c>
      <c r="C48" t="s">
        <v>351</v>
      </c>
      <c r="D48" t="s">
        <v>455</v>
      </c>
      <c r="E48" t="s">
        <v>15</v>
      </c>
      <c r="F48" t="s">
        <v>36</v>
      </c>
      <c r="G48" t="s">
        <v>383</v>
      </c>
      <c r="H48">
        <v>2017</v>
      </c>
      <c r="I48">
        <v>4525</v>
      </c>
      <c r="J48">
        <v>5400</v>
      </c>
    </row>
    <row r="49" spans="1:10">
      <c r="A49" t="s">
        <v>10</v>
      </c>
      <c r="B49" t="s">
        <v>351</v>
      </c>
      <c r="C49" t="s">
        <v>351</v>
      </c>
      <c r="D49" t="s">
        <v>455</v>
      </c>
      <c r="E49" t="s">
        <v>15</v>
      </c>
      <c r="F49" t="s">
        <v>36</v>
      </c>
      <c r="G49" t="s">
        <v>383</v>
      </c>
      <c r="H49">
        <v>2017</v>
      </c>
      <c r="I49">
        <v>3120</v>
      </c>
      <c r="J49">
        <v>3720</v>
      </c>
    </row>
    <row r="50" spans="1:10">
      <c r="A50" t="s">
        <v>10</v>
      </c>
      <c r="B50" t="s">
        <v>351</v>
      </c>
      <c r="C50" t="s">
        <v>351</v>
      </c>
      <c r="D50" t="s">
        <v>455</v>
      </c>
      <c r="E50" t="s">
        <v>15</v>
      </c>
      <c r="F50" t="s">
        <v>36</v>
      </c>
      <c r="G50" t="s">
        <v>383</v>
      </c>
      <c r="H50">
        <v>2017</v>
      </c>
      <c r="I50">
        <v>10080</v>
      </c>
      <c r="J50">
        <v>12030</v>
      </c>
    </row>
    <row r="51" spans="1:10">
      <c r="A51" t="s">
        <v>10</v>
      </c>
      <c r="B51" t="s">
        <v>351</v>
      </c>
      <c r="C51" t="s">
        <v>351</v>
      </c>
      <c r="D51" t="s">
        <v>455</v>
      </c>
      <c r="E51" t="s">
        <v>15</v>
      </c>
      <c r="F51" t="s">
        <v>36</v>
      </c>
      <c r="G51" t="s">
        <v>383</v>
      </c>
      <c r="H51">
        <v>2017</v>
      </c>
      <c r="I51">
        <v>525</v>
      </c>
      <c r="J51">
        <v>630</v>
      </c>
    </row>
    <row r="52" spans="1:10">
      <c r="A52" t="s">
        <v>10</v>
      </c>
      <c r="B52" t="s">
        <v>351</v>
      </c>
      <c r="C52" t="s">
        <v>351</v>
      </c>
      <c r="D52" t="s">
        <v>455</v>
      </c>
      <c r="E52" t="s">
        <v>15</v>
      </c>
      <c r="F52" t="s">
        <v>36</v>
      </c>
      <c r="G52" t="s">
        <v>383</v>
      </c>
      <c r="H52">
        <v>2017</v>
      </c>
      <c r="I52">
        <v>4220</v>
      </c>
      <c r="J52">
        <v>5040</v>
      </c>
    </row>
    <row r="53" spans="1:10">
      <c r="A53" t="s">
        <v>10</v>
      </c>
      <c r="B53" t="s">
        <v>351</v>
      </c>
      <c r="C53" t="s">
        <v>351</v>
      </c>
      <c r="D53" t="s">
        <v>455</v>
      </c>
      <c r="E53" t="s">
        <v>15</v>
      </c>
      <c r="F53" t="s">
        <v>36</v>
      </c>
      <c r="G53" t="s">
        <v>382</v>
      </c>
      <c r="H53">
        <v>2017</v>
      </c>
      <c r="I53">
        <v>5025</v>
      </c>
      <c r="J53">
        <v>6000</v>
      </c>
    </row>
    <row r="54" spans="1:10">
      <c r="A54" t="s">
        <v>10</v>
      </c>
      <c r="B54" t="s">
        <v>351</v>
      </c>
      <c r="C54" t="s">
        <v>351</v>
      </c>
      <c r="D54" t="s">
        <v>455</v>
      </c>
      <c r="E54" t="s">
        <v>15</v>
      </c>
      <c r="F54" t="s">
        <v>36</v>
      </c>
      <c r="G54" t="s">
        <v>382</v>
      </c>
      <c r="H54">
        <v>2017</v>
      </c>
      <c r="I54">
        <v>14175</v>
      </c>
      <c r="J54">
        <v>16920</v>
      </c>
    </row>
    <row r="55" spans="1:10">
      <c r="A55" t="s">
        <v>10</v>
      </c>
      <c r="B55" t="s">
        <v>351</v>
      </c>
      <c r="C55" t="s">
        <v>351</v>
      </c>
      <c r="D55" t="s">
        <v>455</v>
      </c>
      <c r="E55" t="s">
        <v>15</v>
      </c>
      <c r="F55" t="s">
        <v>36</v>
      </c>
      <c r="G55" t="s">
        <v>382</v>
      </c>
      <c r="H55">
        <v>2017</v>
      </c>
      <c r="I55">
        <v>3245</v>
      </c>
      <c r="J55">
        <v>3870</v>
      </c>
    </row>
    <row r="56" spans="1:10">
      <c r="A56" t="s">
        <v>10</v>
      </c>
      <c r="B56" t="s">
        <v>351</v>
      </c>
      <c r="C56" t="s">
        <v>351</v>
      </c>
      <c r="D56" t="s">
        <v>455</v>
      </c>
      <c r="E56" t="s">
        <v>15</v>
      </c>
      <c r="F56" t="s">
        <v>36</v>
      </c>
      <c r="G56" t="s">
        <v>382</v>
      </c>
      <c r="H56">
        <v>2017</v>
      </c>
      <c r="I56">
        <v>125</v>
      </c>
      <c r="J56">
        <v>150</v>
      </c>
    </row>
    <row r="57" spans="1:10">
      <c r="A57" t="s">
        <v>10</v>
      </c>
      <c r="B57" t="s">
        <v>351</v>
      </c>
      <c r="C57" t="s">
        <v>351</v>
      </c>
      <c r="D57" t="s">
        <v>455</v>
      </c>
      <c r="E57" t="s">
        <v>15</v>
      </c>
      <c r="F57" t="s">
        <v>36</v>
      </c>
      <c r="G57" t="s">
        <v>382</v>
      </c>
      <c r="H57">
        <v>2017</v>
      </c>
      <c r="I57">
        <v>4525</v>
      </c>
      <c r="J57">
        <v>5400</v>
      </c>
    </row>
    <row r="58" spans="1:10">
      <c r="A58" t="s">
        <v>10</v>
      </c>
      <c r="B58" t="s">
        <v>351</v>
      </c>
      <c r="C58" t="s">
        <v>351</v>
      </c>
      <c r="D58" t="s">
        <v>455</v>
      </c>
      <c r="E58" t="s">
        <v>15</v>
      </c>
      <c r="F58" t="s">
        <v>36</v>
      </c>
      <c r="G58" t="s">
        <v>382</v>
      </c>
      <c r="H58">
        <v>2017</v>
      </c>
      <c r="I58">
        <v>3120</v>
      </c>
      <c r="J58">
        <v>3720</v>
      </c>
    </row>
    <row r="59" spans="1:10">
      <c r="A59" t="s">
        <v>10</v>
      </c>
      <c r="B59" t="s">
        <v>351</v>
      </c>
      <c r="C59" t="s">
        <v>351</v>
      </c>
      <c r="D59" t="s">
        <v>455</v>
      </c>
      <c r="E59" t="s">
        <v>15</v>
      </c>
      <c r="F59" t="s">
        <v>36</v>
      </c>
      <c r="G59" t="s">
        <v>382</v>
      </c>
      <c r="H59">
        <v>2017</v>
      </c>
      <c r="I59">
        <v>10080</v>
      </c>
      <c r="J59">
        <v>12030</v>
      </c>
    </row>
    <row r="60" spans="1:10">
      <c r="A60" t="s">
        <v>10</v>
      </c>
      <c r="B60" t="s">
        <v>351</v>
      </c>
      <c r="C60" t="s">
        <v>351</v>
      </c>
      <c r="D60" t="s">
        <v>455</v>
      </c>
      <c r="E60" t="s">
        <v>15</v>
      </c>
      <c r="F60" t="s">
        <v>36</v>
      </c>
      <c r="G60" t="s">
        <v>382</v>
      </c>
      <c r="H60">
        <v>2017</v>
      </c>
      <c r="I60">
        <v>525</v>
      </c>
      <c r="J60">
        <v>630</v>
      </c>
    </row>
    <row r="61" spans="1:10">
      <c r="A61" t="s">
        <v>10</v>
      </c>
      <c r="B61" t="s">
        <v>351</v>
      </c>
      <c r="C61" t="s">
        <v>351</v>
      </c>
      <c r="D61" t="s">
        <v>455</v>
      </c>
      <c r="E61" t="s">
        <v>15</v>
      </c>
      <c r="F61" t="s">
        <v>36</v>
      </c>
      <c r="G61" t="s">
        <v>382</v>
      </c>
      <c r="H61">
        <v>2017</v>
      </c>
      <c r="I61">
        <v>4220</v>
      </c>
      <c r="J61">
        <v>5040</v>
      </c>
    </row>
    <row r="62" spans="1:10">
      <c r="A62" t="s">
        <v>10</v>
      </c>
      <c r="B62" t="s">
        <v>351</v>
      </c>
      <c r="C62" t="s">
        <v>351</v>
      </c>
      <c r="D62" t="s">
        <v>455</v>
      </c>
      <c r="E62" t="s">
        <v>15</v>
      </c>
      <c r="F62" t="s">
        <v>143</v>
      </c>
      <c r="G62" t="s">
        <v>464</v>
      </c>
      <c r="H62">
        <v>2017</v>
      </c>
      <c r="I62">
        <v>675</v>
      </c>
      <c r="J62">
        <v>918</v>
      </c>
    </row>
    <row r="63" spans="1:10">
      <c r="A63" t="s">
        <v>10</v>
      </c>
      <c r="B63" t="s">
        <v>351</v>
      </c>
      <c r="C63" t="s">
        <v>351</v>
      </c>
      <c r="D63" t="s">
        <v>455</v>
      </c>
      <c r="E63" t="s">
        <v>15</v>
      </c>
      <c r="F63" t="s">
        <v>128</v>
      </c>
      <c r="G63" t="s">
        <v>462</v>
      </c>
      <c r="H63">
        <v>2017</v>
      </c>
      <c r="I63">
        <v>500</v>
      </c>
      <c r="J63">
        <v>1495</v>
      </c>
    </row>
    <row r="64" spans="1:10">
      <c r="A64" t="s">
        <v>10</v>
      </c>
      <c r="B64" t="s">
        <v>351</v>
      </c>
      <c r="C64" t="s">
        <v>351</v>
      </c>
      <c r="D64" t="s">
        <v>455</v>
      </c>
      <c r="E64" t="s">
        <v>15</v>
      </c>
      <c r="F64" t="s">
        <v>128</v>
      </c>
      <c r="G64" t="s">
        <v>462</v>
      </c>
      <c r="H64">
        <v>2017</v>
      </c>
      <c r="I64">
        <v>500</v>
      </c>
      <c r="J64">
        <v>1495</v>
      </c>
    </row>
    <row r="65" spans="1:10">
      <c r="A65" t="s">
        <v>10</v>
      </c>
      <c r="B65" t="s">
        <v>351</v>
      </c>
      <c r="C65" t="s">
        <v>351</v>
      </c>
      <c r="D65" t="s">
        <v>455</v>
      </c>
      <c r="E65" t="s">
        <v>15</v>
      </c>
      <c r="F65" t="s">
        <v>128</v>
      </c>
      <c r="G65" t="s">
        <v>462</v>
      </c>
      <c r="H65">
        <v>2017</v>
      </c>
      <c r="I65">
        <v>1160</v>
      </c>
      <c r="J65">
        <v>3438.5</v>
      </c>
    </row>
    <row r="66" spans="1:10">
      <c r="A66" t="s">
        <v>10</v>
      </c>
      <c r="B66" t="s">
        <v>351</v>
      </c>
      <c r="C66" t="s">
        <v>351</v>
      </c>
      <c r="D66" t="s">
        <v>455</v>
      </c>
      <c r="E66" t="s">
        <v>15</v>
      </c>
      <c r="F66" t="s">
        <v>128</v>
      </c>
      <c r="G66" t="s">
        <v>462</v>
      </c>
      <c r="H66">
        <v>2017</v>
      </c>
      <c r="I66">
        <v>1760</v>
      </c>
      <c r="J66">
        <v>5232.5</v>
      </c>
    </row>
    <row r="67" spans="1:10">
      <c r="A67" t="s">
        <v>10</v>
      </c>
      <c r="B67" t="s">
        <v>351</v>
      </c>
      <c r="C67" t="s">
        <v>351</v>
      </c>
      <c r="D67" t="s">
        <v>455</v>
      </c>
      <c r="E67" t="s">
        <v>15</v>
      </c>
      <c r="F67" t="s">
        <v>128</v>
      </c>
      <c r="G67" t="s">
        <v>462</v>
      </c>
      <c r="H67">
        <v>2017</v>
      </c>
      <c r="I67">
        <v>3265</v>
      </c>
      <c r="J67">
        <v>9717.5</v>
      </c>
    </row>
    <row r="68" spans="1:10">
      <c r="A68" t="s">
        <v>10</v>
      </c>
      <c r="B68" t="s">
        <v>351</v>
      </c>
      <c r="C68" t="s">
        <v>351</v>
      </c>
      <c r="D68" t="s">
        <v>455</v>
      </c>
      <c r="E68" t="s">
        <v>15</v>
      </c>
      <c r="F68" t="s">
        <v>128</v>
      </c>
      <c r="G68" t="s">
        <v>369</v>
      </c>
      <c r="H68">
        <v>2017</v>
      </c>
      <c r="I68">
        <v>1660</v>
      </c>
      <c r="J68">
        <v>4966.5</v>
      </c>
    </row>
    <row r="69" spans="1:10">
      <c r="A69" t="s">
        <v>10</v>
      </c>
      <c r="B69" t="s">
        <v>351</v>
      </c>
      <c r="C69" t="s">
        <v>351</v>
      </c>
      <c r="D69" t="s">
        <v>455</v>
      </c>
      <c r="E69" t="s">
        <v>15</v>
      </c>
      <c r="F69" t="s">
        <v>128</v>
      </c>
      <c r="G69" t="s">
        <v>369</v>
      </c>
      <c r="H69">
        <v>2017</v>
      </c>
      <c r="I69">
        <v>700</v>
      </c>
      <c r="J69">
        <v>2107</v>
      </c>
    </row>
    <row r="70" spans="1:10">
      <c r="A70" t="s">
        <v>10</v>
      </c>
      <c r="B70" t="s">
        <v>351</v>
      </c>
      <c r="C70" t="s">
        <v>351</v>
      </c>
      <c r="D70" t="s">
        <v>455</v>
      </c>
      <c r="E70" t="s">
        <v>15</v>
      </c>
      <c r="F70" t="s">
        <v>128</v>
      </c>
      <c r="G70" t="s">
        <v>460</v>
      </c>
      <c r="H70">
        <v>2017</v>
      </c>
      <c r="I70">
        <v>1110</v>
      </c>
      <c r="J70">
        <v>3311</v>
      </c>
    </row>
    <row r="71" spans="1:10">
      <c r="A71" t="s">
        <v>10</v>
      </c>
      <c r="B71" t="s">
        <v>351</v>
      </c>
      <c r="C71" t="s">
        <v>351</v>
      </c>
      <c r="D71" t="s">
        <v>455</v>
      </c>
      <c r="E71" t="s">
        <v>15</v>
      </c>
      <c r="F71" t="s">
        <v>128</v>
      </c>
      <c r="G71" t="s">
        <v>460</v>
      </c>
      <c r="H71">
        <v>2017</v>
      </c>
      <c r="I71">
        <v>500</v>
      </c>
      <c r="J71">
        <v>1505</v>
      </c>
    </row>
    <row r="72" spans="1:10">
      <c r="A72" t="s">
        <v>10</v>
      </c>
      <c r="B72" t="s">
        <v>351</v>
      </c>
      <c r="C72" t="s">
        <v>351</v>
      </c>
      <c r="D72" t="s">
        <v>455</v>
      </c>
      <c r="E72" t="s">
        <v>15</v>
      </c>
      <c r="F72" t="s">
        <v>128</v>
      </c>
      <c r="G72" t="s">
        <v>459</v>
      </c>
      <c r="H72">
        <v>2017</v>
      </c>
      <c r="I72">
        <v>725</v>
      </c>
      <c r="J72">
        <v>2182.25</v>
      </c>
    </row>
    <row r="73" spans="1:10">
      <c r="A73" t="s">
        <v>10</v>
      </c>
      <c r="B73" t="s">
        <v>351</v>
      </c>
      <c r="C73" t="s">
        <v>351</v>
      </c>
      <c r="D73" t="s">
        <v>455</v>
      </c>
      <c r="E73" t="s">
        <v>15</v>
      </c>
      <c r="F73" t="s">
        <v>128</v>
      </c>
      <c r="G73" t="s">
        <v>459</v>
      </c>
      <c r="H73">
        <v>2017</v>
      </c>
      <c r="I73">
        <v>750</v>
      </c>
      <c r="J73">
        <v>2257.5</v>
      </c>
    </row>
    <row r="74" spans="1:10">
      <c r="A74" t="s">
        <v>10</v>
      </c>
      <c r="B74" t="s">
        <v>351</v>
      </c>
      <c r="C74" t="s">
        <v>351</v>
      </c>
      <c r="D74" t="s">
        <v>455</v>
      </c>
      <c r="E74" t="s">
        <v>15</v>
      </c>
      <c r="F74" t="s">
        <v>128</v>
      </c>
      <c r="G74" t="s">
        <v>459</v>
      </c>
      <c r="H74">
        <v>2017</v>
      </c>
      <c r="I74">
        <v>500</v>
      </c>
      <c r="J74">
        <v>1505</v>
      </c>
    </row>
    <row r="75" spans="1:10">
      <c r="A75" t="s">
        <v>10</v>
      </c>
      <c r="B75" t="s">
        <v>351</v>
      </c>
      <c r="C75" t="s">
        <v>351</v>
      </c>
      <c r="D75" t="s">
        <v>455</v>
      </c>
      <c r="E75" t="s">
        <v>15</v>
      </c>
      <c r="F75" t="s">
        <v>128</v>
      </c>
      <c r="G75" t="s">
        <v>393</v>
      </c>
      <c r="H75">
        <v>2017</v>
      </c>
      <c r="I75">
        <v>850</v>
      </c>
      <c r="J75">
        <v>2558.5</v>
      </c>
    </row>
    <row r="76" spans="1:10">
      <c r="A76" t="s">
        <v>10</v>
      </c>
      <c r="B76" t="s">
        <v>351</v>
      </c>
      <c r="C76" t="s">
        <v>351</v>
      </c>
      <c r="D76" t="s">
        <v>455</v>
      </c>
      <c r="E76" t="s">
        <v>15</v>
      </c>
      <c r="F76" t="s">
        <v>128</v>
      </c>
      <c r="G76" t="s">
        <v>393</v>
      </c>
      <c r="H76">
        <v>2017</v>
      </c>
      <c r="I76">
        <v>2795</v>
      </c>
      <c r="J76">
        <v>8352.75</v>
      </c>
    </row>
    <row r="77" spans="1:10">
      <c r="A77" t="s">
        <v>10</v>
      </c>
      <c r="B77" t="s">
        <v>351</v>
      </c>
      <c r="C77" t="s">
        <v>351</v>
      </c>
      <c r="D77" t="s">
        <v>455</v>
      </c>
      <c r="E77" t="s">
        <v>15</v>
      </c>
      <c r="F77" t="s">
        <v>128</v>
      </c>
      <c r="G77" t="s">
        <v>393</v>
      </c>
      <c r="H77">
        <v>2017</v>
      </c>
      <c r="I77">
        <v>2615</v>
      </c>
      <c r="J77">
        <v>7826</v>
      </c>
    </row>
    <row r="78" spans="1:10">
      <c r="A78" t="s">
        <v>10</v>
      </c>
      <c r="B78" t="s">
        <v>351</v>
      </c>
      <c r="C78" t="s">
        <v>351</v>
      </c>
      <c r="D78" t="s">
        <v>455</v>
      </c>
      <c r="E78" t="s">
        <v>15</v>
      </c>
      <c r="F78" t="s">
        <v>128</v>
      </c>
      <c r="G78" t="s">
        <v>393</v>
      </c>
      <c r="H78">
        <v>2017</v>
      </c>
      <c r="I78">
        <v>125</v>
      </c>
      <c r="J78">
        <v>376.25</v>
      </c>
    </row>
    <row r="79" spans="1:10">
      <c r="A79" t="s">
        <v>10</v>
      </c>
      <c r="B79" t="s">
        <v>351</v>
      </c>
      <c r="C79" t="s">
        <v>351</v>
      </c>
      <c r="D79" t="s">
        <v>455</v>
      </c>
      <c r="E79" t="s">
        <v>15</v>
      </c>
      <c r="F79" t="s">
        <v>128</v>
      </c>
      <c r="G79" t="s">
        <v>393</v>
      </c>
      <c r="H79">
        <v>2017</v>
      </c>
      <c r="I79">
        <v>6285</v>
      </c>
      <c r="J79">
        <v>18812.5</v>
      </c>
    </row>
    <row r="80" spans="1:10">
      <c r="A80" t="s">
        <v>10</v>
      </c>
      <c r="B80" t="s">
        <v>351</v>
      </c>
      <c r="C80" t="s">
        <v>351</v>
      </c>
      <c r="D80" t="s">
        <v>455</v>
      </c>
      <c r="E80" t="s">
        <v>15</v>
      </c>
      <c r="F80" t="s">
        <v>128</v>
      </c>
      <c r="G80" t="s">
        <v>393</v>
      </c>
      <c r="H80">
        <v>2017</v>
      </c>
      <c r="I80">
        <v>7790</v>
      </c>
      <c r="J80">
        <v>23327.5</v>
      </c>
    </row>
    <row r="81" spans="1:10">
      <c r="A81" t="s">
        <v>10</v>
      </c>
      <c r="B81" t="s">
        <v>351</v>
      </c>
      <c r="C81" t="s">
        <v>351</v>
      </c>
      <c r="D81" t="s">
        <v>455</v>
      </c>
      <c r="E81" t="s">
        <v>15</v>
      </c>
      <c r="F81" t="s">
        <v>128</v>
      </c>
      <c r="G81" t="s">
        <v>458</v>
      </c>
      <c r="H81">
        <v>2017</v>
      </c>
      <c r="I81">
        <v>500</v>
      </c>
      <c r="J81">
        <v>1495</v>
      </c>
    </row>
    <row r="82" spans="1:10">
      <c r="A82" t="s">
        <v>10</v>
      </c>
      <c r="B82" t="s">
        <v>351</v>
      </c>
      <c r="C82" t="s">
        <v>351</v>
      </c>
      <c r="D82" t="s">
        <v>455</v>
      </c>
      <c r="E82" t="s">
        <v>15</v>
      </c>
      <c r="F82" t="s">
        <v>128</v>
      </c>
      <c r="G82" t="s">
        <v>458</v>
      </c>
      <c r="H82">
        <v>2017</v>
      </c>
      <c r="I82">
        <v>500</v>
      </c>
      <c r="J82">
        <v>1495</v>
      </c>
    </row>
    <row r="83" spans="1:10">
      <c r="A83" t="s">
        <v>10</v>
      </c>
      <c r="B83" t="s">
        <v>351</v>
      </c>
      <c r="C83" t="s">
        <v>351</v>
      </c>
      <c r="D83" t="s">
        <v>455</v>
      </c>
      <c r="E83" t="s">
        <v>15</v>
      </c>
      <c r="F83" t="s">
        <v>128</v>
      </c>
      <c r="G83" t="s">
        <v>458</v>
      </c>
      <c r="H83">
        <v>2017</v>
      </c>
      <c r="I83">
        <v>1160</v>
      </c>
      <c r="J83">
        <v>3438.5</v>
      </c>
    </row>
    <row r="84" spans="1:10">
      <c r="A84" t="s">
        <v>10</v>
      </c>
      <c r="B84" t="s">
        <v>351</v>
      </c>
      <c r="C84" t="s">
        <v>351</v>
      </c>
      <c r="D84" t="s">
        <v>455</v>
      </c>
      <c r="E84" t="s">
        <v>15</v>
      </c>
      <c r="F84" t="s">
        <v>128</v>
      </c>
      <c r="G84" t="s">
        <v>458</v>
      </c>
      <c r="H84">
        <v>2017</v>
      </c>
      <c r="I84">
        <v>1735</v>
      </c>
      <c r="J84">
        <v>5157.75</v>
      </c>
    </row>
    <row r="85" spans="1:10">
      <c r="A85" t="s">
        <v>10</v>
      </c>
      <c r="B85" t="s">
        <v>351</v>
      </c>
      <c r="C85" t="s">
        <v>351</v>
      </c>
      <c r="D85" t="s">
        <v>455</v>
      </c>
      <c r="E85" t="s">
        <v>15</v>
      </c>
      <c r="F85" t="s">
        <v>128</v>
      </c>
      <c r="G85" t="s">
        <v>458</v>
      </c>
      <c r="H85">
        <v>2017</v>
      </c>
      <c r="I85">
        <v>3265</v>
      </c>
      <c r="J85">
        <v>9717.5</v>
      </c>
    </row>
    <row r="86" spans="1:10">
      <c r="A86" t="s">
        <v>10</v>
      </c>
      <c r="B86" t="s">
        <v>351</v>
      </c>
      <c r="C86" t="s">
        <v>351</v>
      </c>
      <c r="D86" t="s">
        <v>410</v>
      </c>
      <c r="E86" t="s">
        <v>15</v>
      </c>
      <c r="F86" t="s">
        <v>85</v>
      </c>
      <c r="G86" t="s">
        <v>86</v>
      </c>
      <c r="H86">
        <v>2017</v>
      </c>
      <c r="I86">
        <v>21185</v>
      </c>
      <c r="J86">
        <v>123351.98</v>
      </c>
    </row>
    <row r="87" spans="1:10">
      <c r="A87" t="s">
        <v>10</v>
      </c>
      <c r="B87" t="s">
        <v>351</v>
      </c>
      <c r="C87" t="s">
        <v>351</v>
      </c>
      <c r="D87" t="s">
        <v>410</v>
      </c>
      <c r="E87" t="s">
        <v>15</v>
      </c>
      <c r="F87" t="s">
        <v>85</v>
      </c>
      <c r="G87" t="s">
        <v>86</v>
      </c>
      <c r="H87">
        <v>2017</v>
      </c>
      <c r="I87">
        <v>14245</v>
      </c>
      <c r="J87">
        <v>82966.28</v>
      </c>
    </row>
    <row r="88" spans="1:10">
      <c r="A88" t="s">
        <v>10</v>
      </c>
      <c r="B88" t="s">
        <v>351</v>
      </c>
      <c r="C88" t="s">
        <v>351</v>
      </c>
      <c r="D88" t="s">
        <v>410</v>
      </c>
      <c r="E88" t="s">
        <v>15</v>
      </c>
      <c r="F88" t="s">
        <v>85</v>
      </c>
      <c r="G88" t="s">
        <v>86</v>
      </c>
      <c r="H88">
        <v>2017</v>
      </c>
      <c r="I88">
        <v>11935</v>
      </c>
      <c r="J88">
        <v>69504.38</v>
      </c>
    </row>
    <row r="89" spans="1:10">
      <c r="A89" t="s">
        <v>10</v>
      </c>
      <c r="B89" t="s">
        <v>351</v>
      </c>
      <c r="C89" t="s">
        <v>351</v>
      </c>
      <c r="D89" t="s">
        <v>410</v>
      </c>
      <c r="E89" t="s">
        <v>15</v>
      </c>
      <c r="F89" t="s">
        <v>85</v>
      </c>
      <c r="G89" t="s">
        <v>451</v>
      </c>
      <c r="H89">
        <v>2017</v>
      </c>
      <c r="I89">
        <v>7615</v>
      </c>
      <c r="J89">
        <v>44336.480000000003</v>
      </c>
    </row>
    <row r="90" spans="1:10">
      <c r="A90" t="s">
        <v>10</v>
      </c>
      <c r="B90" t="s">
        <v>351</v>
      </c>
      <c r="C90" t="s">
        <v>351</v>
      </c>
      <c r="D90" t="s">
        <v>410</v>
      </c>
      <c r="E90" t="s">
        <v>15</v>
      </c>
      <c r="F90" t="s">
        <v>85</v>
      </c>
      <c r="G90" t="s">
        <v>451</v>
      </c>
      <c r="H90">
        <v>2017</v>
      </c>
      <c r="I90">
        <v>6355</v>
      </c>
      <c r="J90">
        <v>37020.230000000003</v>
      </c>
    </row>
    <row r="91" spans="1:10">
      <c r="A91" t="s">
        <v>10</v>
      </c>
      <c r="B91" t="s">
        <v>351</v>
      </c>
      <c r="C91" t="s">
        <v>351</v>
      </c>
      <c r="D91" t="s">
        <v>410</v>
      </c>
      <c r="E91" t="s">
        <v>15</v>
      </c>
      <c r="F91" t="s">
        <v>85</v>
      </c>
      <c r="G91" t="s">
        <v>451</v>
      </c>
      <c r="H91">
        <v>2017</v>
      </c>
      <c r="I91">
        <v>5680</v>
      </c>
      <c r="J91">
        <v>33069.449999999997</v>
      </c>
    </row>
    <row r="92" spans="1:10">
      <c r="A92" t="s">
        <v>10</v>
      </c>
      <c r="B92" t="s">
        <v>351</v>
      </c>
      <c r="C92" t="s">
        <v>351</v>
      </c>
      <c r="D92" t="s">
        <v>410</v>
      </c>
      <c r="E92" t="s">
        <v>15</v>
      </c>
      <c r="F92" t="s">
        <v>85</v>
      </c>
      <c r="G92" t="s">
        <v>451</v>
      </c>
      <c r="H92">
        <v>2017</v>
      </c>
      <c r="I92">
        <v>1205</v>
      </c>
      <c r="J92">
        <v>7023.6</v>
      </c>
    </row>
    <row r="93" spans="1:10">
      <c r="A93" t="s">
        <v>10</v>
      </c>
      <c r="B93" t="s">
        <v>351</v>
      </c>
      <c r="C93" t="s">
        <v>351</v>
      </c>
      <c r="D93" t="s">
        <v>410</v>
      </c>
      <c r="E93" t="s">
        <v>15</v>
      </c>
      <c r="F93" t="s">
        <v>85</v>
      </c>
      <c r="G93" t="s">
        <v>450</v>
      </c>
      <c r="H93">
        <v>2017</v>
      </c>
      <c r="I93">
        <v>7615</v>
      </c>
      <c r="J93">
        <v>44336.480000000003</v>
      </c>
    </row>
    <row r="94" spans="1:10">
      <c r="A94" t="s">
        <v>10</v>
      </c>
      <c r="B94" t="s">
        <v>351</v>
      </c>
      <c r="C94" t="s">
        <v>351</v>
      </c>
      <c r="D94" t="s">
        <v>410</v>
      </c>
      <c r="E94" t="s">
        <v>15</v>
      </c>
      <c r="F94" t="s">
        <v>85</v>
      </c>
      <c r="G94" t="s">
        <v>450</v>
      </c>
      <c r="H94">
        <v>2017</v>
      </c>
      <c r="I94">
        <v>6355</v>
      </c>
      <c r="J94">
        <v>37020.230000000003</v>
      </c>
    </row>
    <row r="95" spans="1:10">
      <c r="A95" t="s">
        <v>10</v>
      </c>
      <c r="B95" t="s">
        <v>351</v>
      </c>
      <c r="C95" t="s">
        <v>351</v>
      </c>
      <c r="D95" t="s">
        <v>410</v>
      </c>
      <c r="E95" t="s">
        <v>15</v>
      </c>
      <c r="F95" t="s">
        <v>85</v>
      </c>
      <c r="G95" t="s">
        <v>450</v>
      </c>
      <c r="H95">
        <v>2017</v>
      </c>
      <c r="I95">
        <v>5680</v>
      </c>
      <c r="J95">
        <v>33069.449999999997</v>
      </c>
    </row>
    <row r="96" spans="1:10">
      <c r="A96" t="s">
        <v>10</v>
      </c>
      <c r="B96" t="s">
        <v>351</v>
      </c>
      <c r="C96" t="s">
        <v>351</v>
      </c>
      <c r="D96" t="s">
        <v>410</v>
      </c>
      <c r="E96" t="s">
        <v>15</v>
      </c>
      <c r="F96" t="s">
        <v>433</v>
      </c>
      <c r="G96" t="s">
        <v>447</v>
      </c>
      <c r="H96">
        <v>2017</v>
      </c>
      <c r="I96">
        <v>800</v>
      </c>
      <c r="J96">
        <v>1624</v>
      </c>
    </row>
    <row r="97" spans="1:10">
      <c r="A97" t="s">
        <v>10</v>
      </c>
      <c r="B97" t="s">
        <v>351</v>
      </c>
      <c r="C97" t="s">
        <v>351</v>
      </c>
      <c r="D97" t="s">
        <v>410</v>
      </c>
      <c r="E97" t="s">
        <v>15</v>
      </c>
      <c r="F97" t="s">
        <v>433</v>
      </c>
      <c r="G97" t="s">
        <v>447</v>
      </c>
      <c r="H97">
        <v>2017</v>
      </c>
      <c r="I97">
        <v>950</v>
      </c>
      <c r="J97">
        <v>1928.5</v>
      </c>
    </row>
    <row r="98" spans="1:10">
      <c r="A98" t="s">
        <v>10</v>
      </c>
      <c r="B98" t="s">
        <v>351</v>
      </c>
      <c r="C98" t="s">
        <v>351</v>
      </c>
      <c r="D98" t="s">
        <v>410</v>
      </c>
      <c r="E98" t="s">
        <v>15</v>
      </c>
      <c r="F98" t="s">
        <v>433</v>
      </c>
      <c r="G98" t="s">
        <v>447</v>
      </c>
      <c r="H98">
        <v>2017</v>
      </c>
      <c r="I98">
        <v>650</v>
      </c>
      <c r="J98">
        <v>1319.5</v>
      </c>
    </row>
    <row r="99" spans="1:10">
      <c r="A99" t="s">
        <v>10</v>
      </c>
      <c r="B99" t="s">
        <v>351</v>
      </c>
      <c r="C99" t="s">
        <v>351</v>
      </c>
      <c r="D99" t="s">
        <v>410</v>
      </c>
      <c r="E99" t="s">
        <v>15</v>
      </c>
      <c r="F99" t="s">
        <v>433</v>
      </c>
      <c r="G99" t="s">
        <v>447</v>
      </c>
      <c r="H99">
        <v>2017</v>
      </c>
      <c r="I99">
        <v>650</v>
      </c>
      <c r="J99">
        <v>1319.5</v>
      </c>
    </row>
    <row r="100" spans="1:10">
      <c r="A100" t="s">
        <v>10</v>
      </c>
      <c r="B100" t="s">
        <v>351</v>
      </c>
      <c r="C100" t="s">
        <v>351</v>
      </c>
      <c r="D100" t="s">
        <v>410</v>
      </c>
      <c r="E100" t="s">
        <v>15</v>
      </c>
      <c r="F100" t="s">
        <v>433</v>
      </c>
      <c r="G100" t="s">
        <v>447</v>
      </c>
      <c r="H100">
        <v>2017</v>
      </c>
      <c r="I100">
        <v>1705</v>
      </c>
      <c r="J100">
        <v>3451</v>
      </c>
    </row>
    <row r="101" spans="1:10">
      <c r="A101" t="s">
        <v>10</v>
      </c>
      <c r="B101" t="s">
        <v>351</v>
      </c>
      <c r="C101" t="s">
        <v>351</v>
      </c>
      <c r="D101" t="s">
        <v>410</v>
      </c>
      <c r="E101" t="s">
        <v>15</v>
      </c>
      <c r="F101" t="s">
        <v>433</v>
      </c>
      <c r="G101" t="s">
        <v>447</v>
      </c>
      <c r="H101">
        <v>2017</v>
      </c>
      <c r="I101">
        <v>2515</v>
      </c>
      <c r="J101">
        <v>5075</v>
      </c>
    </row>
    <row r="102" spans="1:10">
      <c r="A102" t="s">
        <v>10</v>
      </c>
      <c r="B102" t="s">
        <v>351</v>
      </c>
      <c r="C102" t="s">
        <v>351</v>
      </c>
      <c r="D102" t="s">
        <v>410</v>
      </c>
      <c r="E102" t="s">
        <v>15</v>
      </c>
      <c r="F102" t="s">
        <v>433</v>
      </c>
      <c r="G102" t="s">
        <v>446</v>
      </c>
      <c r="H102">
        <v>2017</v>
      </c>
      <c r="I102">
        <v>1260</v>
      </c>
      <c r="J102">
        <v>2537.5</v>
      </c>
    </row>
    <row r="103" spans="1:10">
      <c r="A103" t="s">
        <v>10</v>
      </c>
      <c r="B103" t="s">
        <v>351</v>
      </c>
      <c r="C103" t="s">
        <v>351</v>
      </c>
      <c r="D103" t="s">
        <v>410</v>
      </c>
      <c r="E103" t="s">
        <v>15</v>
      </c>
      <c r="F103" t="s">
        <v>433</v>
      </c>
      <c r="G103" t="s">
        <v>446</v>
      </c>
      <c r="H103">
        <v>2017</v>
      </c>
      <c r="I103">
        <v>0</v>
      </c>
      <c r="J103">
        <v>0</v>
      </c>
    </row>
    <row r="104" spans="1:10">
      <c r="A104" t="s">
        <v>10</v>
      </c>
      <c r="B104" t="s">
        <v>351</v>
      </c>
      <c r="C104" t="s">
        <v>351</v>
      </c>
      <c r="D104" t="s">
        <v>410</v>
      </c>
      <c r="E104" t="s">
        <v>15</v>
      </c>
      <c r="F104" t="s">
        <v>433</v>
      </c>
      <c r="G104" t="s">
        <v>446</v>
      </c>
      <c r="H104">
        <v>2017</v>
      </c>
      <c r="I104">
        <v>1705</v>
      </c>
      <c r="J104">
        <v>3451</v>
      </c>
    </row>
    <row r="105" spans="1:10">
      <c r="A105" t="s">
        <v>10</v>
      </c>
      <c r="B105" t="s">
        <v>351</v>
      </c>
      <c r="C105" t="s">
        <v>351</v>
      </c>
      <c r="D105" t="s">
        <v>410</v>
      </c>
      <c r="E105" t="s">
        <v>15</v>
      </c>
      <c r="F105" t="s">
        <v>433</v>
      </c>
      <c r="G105" t="s">
        <v>446</v>
      </c>
      <c r="H105">
        <v>2017</v>
      </c>
      <c r="I105">
        <v>2010</v>
      </c>
      <c r="J105">
        <v>4060</v>
      </c>
    </row>
    <row r="106" spans="1:10">
      <c r="A106" t="s">
        <v>10</v>
      </c>
      <c r="B106" t="s">
        <v>351</v>
      </c>
      <c r="C106" t="s">
        <v>351</v>
      </c>
      <c r="D106" t="s">
        <v>410</v>
      </c>
      <c r="E106" t="s">
        <v>15</v>
      </c>
      <c r="F106" t="s">
        <v>433</v>
      </c>
      <c r="G106" t="s">
        <v>445</v>
      </c>
      <c r="H106">
        <v>2017</v>
      </c>
      <c r="I106">
        <v>10250</v>
      </c>
      <c r="J106">
        <v>20706</v>
      </c>
    </row>
    <row r="107" spans="1:10">
      <c r="A107" t="s">
        <v>10</v>
      </c>
      <c r="B107" t="s">
        <v>351</v>
      </c>
      <c r="C107" t="s">
        <v>351</v>
      </c>
      <c r="D107" t="s">
        <v>410</v>
      </c>
      <c r="E107" t="s">
        <v>15</v>
      </c>
      <c r="F107" t="s">
        <v>433</v>
      </c>
      <c r="G107" t="s">
        <v>445</v>
      </c>
      <c r="H107">
        <v>2017</v>
      </c>
      <c r="I107">
        <v>4625</v>
      </c>
      <c r="J107">
        <v>9338</v>
      </c>
    </row>
    <row r="108" spans="1:10">
      <c r="A108" t="s">
        <v>10</v>
      </c>
      <c r="B108" t="s">
        <v>351</v>
      </c>
      <c r="C108" t="s">
        <v>351</v>
      </c>
      <c r="D108" t="s">
        <v>410</v>
      </c>
      <c r="E108" t="s">
        <v>15</v>
      </c>
      <c r="F108" t="s">
        <v>433</v>
      </c>
      <c r="G108" t="s">
        <v>445</v>
      </c>
      <c r="H108">
        <v>2017</v>
      </c>
      <c r="I108">
        <v>4470</v>
      </c>
      <c r="J108">
        <v>9033.5</v>
      </c>
    </row>
    <row r="109" spans="1:10">
      <c r="A109" t="s">
        <v>10</v>
      </c>
      <c r="B109" t="s">
        <v>351</v>
      </c>
      <c r="C109" t="s">
        <v>351</v>
      </c>
      <c r="D109" t="s">
        <v>410</v>
      </c>
      <c r="E109" t="s">
        <v>15</v>
      </c>
      <c r="F109" t="s">
        <v>433</v>
      </c>
      <c r="G109" t="s">
        <v>445</v>
      </c>
      <c r="H109">
        <v>2017</v>
      </c>
      <c r="I109">
        <v>6735</v>
      </c>
      <c r="J109">
        <v>13601</v>
      </c>
    </row>
    <row r="110" spans="1:10">
      <c r="A110" t="s">
        <v>10</v>
      </c>
      <c r="B110" t="s">
        <v>351</v>
      </c>
      <c r="C110" t="s">
        <v>351</v>
      </c>
      <c r="D110" t="s">
        <v>410</v>
      </c>
      <c r="E110" t="s">
        <v>15</v>
      </c>
      <c r="F110" t="s">
        <v>433</v>
      </c>
      <c r="G110" t="s">
        <v>445</v>
      </c>
      <c r="H110">
        <v>2017</v>
      </c>
      <c r="I110">
        <v>2260</v>
      </c>
      <c r="J110">
        <v>4567.5</v>
      </c>
    </row>
    <row r="111" spans="1:10">
      <c r="A111" t="s">
        <v>10</v>
      </c>
      <c r="B111" t="s">
        <v>351</v>
      </c>
      <c r="C111" t="s">
        <v>351</v>
      </c>
      <c r="D111" t="s">
        <v>410</v>
      </c>
      <c r="E111" t="s">
        <v>15</v>
      </c>
      <c r="F111" t="s">
        <v>433</v>
      </c>
      <c r="G111" t="s">
        <v>445</v>
      </c>
      <c r="H111">
        <v>2017</v>
      </c>
      <c r="I111">
        <v>6480</v>
      </c>
      <c r="J111">
        <v>13093.5</v>
      </c>
    </row>
    <row r="112" spans="1:10">
      <c r="A112" t="s">
        <v>10</v>
      </c>
      <c r="B112" t="s">
        <v>351</v>
      </c>
      <c r="C112" t="s">
        <v>351</v>
      </c>
      <c r="D112" t="s">
        <v>410</v>
      </c>
      <c r="E112" t="s">
        <v>15</v>
      </c>
      <c r="F112" t="s">
        <v>433</v>
      </c>
      <c r="G112" t="s">
        <v>445</v>
      </c>
      <c r="H112">
        <v>2017</v>
      </c>
      <c r="I112">
        <v>7185</v>
      </c>
      <c r="J112">
        <v>14514.5</v>
      </c>
    </row>
    <row r="113" spans="1:10">
      <c r="A113" t="s">
        <v>10</v>
      </c>
      <c r="B113" t="s">
        <v>351</v>
      </c>
      <c r="C113" t="s">
        <v>351</v>
      </c>
      <c r="D113" t="s">
        <v>410</v>
      </c>
      <c r="E113" t="s">
        <v>15</v>
      </c>
      <c r="F113" t="s">
        <v>433</v>
      </c>
      <c r="G113" t="s">
        <v>445</v>
      </c>
      <c r="H113">
        <v>2017</v>
      </c>
      <c r="I113">
        <v>15930</v>
      </c>
      <c r="J113">
        <v>32651</v>
      </c>
    </row>
    <row r="114" spans="1:10">
      <c r="A114" t="s">
        <v>10</v>
      </c>
      <c r="B114" t="s">
        <v>351</v>
      </c>
      <c r="C114" t="s">
        <v>351</v>
      </c>
      <c r="D114" t="s">
        <v>410</v>
      </c>
      <c r="E114" t="s">
        <v>15</v>
      </c>
      <c r="F114" t="s">
        <v>433</v>
      </c>
      <c r="G114" t="s">
        <v>444</v>
      </c>
      <c r="H114">
        <v>2017</v>
      </c>
      <c r="I114">
        <v>600</v>
      </c>
      <c r="J114">
        <v>1218</v>
      </c>
    </row>
    <row r="115" spans="1:10">
      <c r="A115" t="s">
        <v>10</v>
      </c>
      <c r="B115" t="s">
        <v>351</v>
      </c>
      <c r="C115" t="s">
        <v>351</v>
      </c>
      <c r="D115" t="s">
        <v>410</v>
      </c>
      <c r="E115" t="s">
        <v>15</v>
      </c>
      <c r="F115" t="s">
        <v>433</v>
      </c>
      <c r="G115" t="s">
        <v>444</v>
      </c>
      <c r="H115">
        <v>2017</v>
      </c>
      <c r="I115">
        <v>500</v>
      </c>
      <c r="J115">
        <v>1015</v>
      </c>
    </row>
    <row r="116" spans="1:10">
      <c r="A116" t="s">
        <v>10</v>
      </c>
      <c r="B116" t="s">
        <v>351</v>
      </c>
      <c r="C116" t="s">
        <v>351</v>
      </c>
      <c r="D116" t="s">
        <v>410</v>
      </c>
      <c r="E116" t="s">
        <v>15</v>
      </c>
      <c r="F116" t="s">
        <v>433</v>
      </c>
      <c r="G116" t="s">
        <v>444</v>
      </c>
      <c r="H116">
        <v>2017</v>
      </c>
      <c r="I116">
        <v>4320</v>
      </c>
      <c r="J116">
        <v>8729</v>
      </c>
    </row>
    <row r="117" spans="1:10">
      <c r="A117" t="s">
        <v>10</v>
      </c>
      <c r="B117" t="s">
        <v>351</v>
      </c>
      <c r="C117" t="s">
        <v>351</v>
      </c>
      <c r="D117" t="s">
        <v>410</v>
      </c>
      <c r="E117" t="s">
        <v>15</v>
      </c>
      <c r="F117" t="s">
        <v>433</v>
      </c>
      <c r="G117" t="s">
        <v>444</v>
      </c>
      <c r="H117">
        <v>2017</v>
      </c>
      <c r="I117">
        <v>2305</v>
      </c>
      <c r="J117">
        <v>4669</v>
      </c>
    </row>
    <row r="118" spans="1:10">
      <c r="A118" t="s">
        <v>10</v>
      </c>
      <c r="B118" t="s">
        <v>351</v>
      </c>
      <c r="C118" t="s">
        <v>351</v>
      </c>
      <c r="D118" t="s">
        <v>410</v>
      </c>
      <c r="E118" t="s">
        <v>15</v>
      </c>
      <c r="F118" t="s">
        <v>433</v>
      </c>
      <c r="G118" t="s">
        <v>444</v>
      </c>
      <c r="H118">
        <v>2017</v>
      </c>
      <c r="I118">
        <v>9045</v>
      </c>
      <c r="J118">
        <v>18270</v>
      </c>
    </row>
    <row r="119" spans="1:10">
      <c r="A119" t="s">
        <v>10</v>
      </c>
      <c r="B119" t="s">
        <v>351</v>
      </c>
      <c r="C119" t="s">
        <v>351</v>
      </c>
      <c r="D119" t="s">
        <v>410</v>
      </c>
      <c r="E119" t="s">
        <v>15</v>
      </c>
      <c r="F119" t="s">
        <v>433</v>
      </c>
      <c r="G119" t="s">
        <v>443</v>
      </c>
      <c r="H119">
        <v>2017</v>
      </c>
      <c r="I119">
        <v>1205</v>
      </c>
      <c r="J119">
        <v>2436</v>
      </c>
    </row>
    <row r="120" spans="1:10">
      <c r="A120" t="s">
        <v>10</v>
      </c>
      <c r="B120" t="s">
        <v>351</v>
      </c>
      <c r="C120" t="s">
        <v>351</v>
      </c>
      <c r="D120" t="s">
        <v>410</v>
      </c>
      <c r="E120" t="s">
        <v>15</v>
      </c>
      <c r="F120" t="s">
        <v>433</v>
      </c>
      <c r="G120" t="s">
        <v>443</v>
      </c>
      <c r="H120">
        <v>2017</v>
      </c>
      <c r="I120">
        <v>1610</v>
      </c>
      <c r="J120">
        <v>3248</v>
      </c>
    </row>
    <row r="121" spans="1:10">
      <c r="A121" t="s">
        <v>10</v>
      </c>
      <c r="B121" t="s">
        <v>351</v>
      </c>
      <c r="C121" t="s">
        <v>351</v>
      </c>
      <c r="D121" t="s">
        <v>410</v>
      </c>
      <c r="E121" t="s">
        <v>15</v>
      </c>
      <c r="F121" t="s">
        <v>433</v>
      </c>
      <c r="G121" t="s">
        <v>443</v>
      </c>
      <c r="H121">
        <v>2017</v>
      </c>
      <c r="I121">
        <v>5025</v>
      </c>
      <c r="J121">
        <v>10150</v>
      </c>
    </row>
    <row r="122" spans="1:10">
      <c r="A122" t="s">
        <v>10</v>
      </c>
      <c r="B122" t="s">
        <v>351</v>
      </c>
      <c r="C122" t="s">
        <v>351</v>
      </c>
      <c r="D122" t="s">
        <v>410</v>
      </c>
      <c r="E122" t="s">
        <v>15</v>
      </c>
      <c r="F122" t="s">
        <v>433</v>
      </c>
      <c r="G122" t="s">
        <v>443</v>
      </c>
      <c r="H122">
        <v>2017</v>
      </c>
      <c r="I122">
        <v>3015</v>
      </c>
      <c r="J122">
        <v>6090</v>
      </c>
    </row>
    <row r="123" spans="1:10">
      <c r="A123" t="s">
        <v>10</v>
      </c>
      <c r="B123" t="s">
        <v>351</v>
      </c>
      <c r="C123" t="s">
        <v>351</v>
      </c>
      <c r="D123" t="s">
        <v>410</v>
      </c>
      <c r="E123" t="s">
        <v>15</v>
      </c>
      <c r="F123" t="s">
        <v>433</v>
      </c>
      <c r="G123" t="s">
        <v>443</v>
      </c>
      <c r="H123">
        <v>2017</v>
      </c>
      <c r="I123">
        <v>6430</v>
      </c>
      <c r="J123">
        <v>12992</v>
      </c>
    </row>
    <row r="124" spans="1:10">
      <c r="A124" t="s">
        <v>10</v>
      </c>
      <c r="B124" t="s">
        <v>351</v>
      </c>
      <c r="C124" t="s">
        <v>351</v>
      </c>
      <c r="D124" t="s">
        <v>410</v>
      </c>
      <c r="E124" t="s">
        <v>15</v>
      </c>
      <c r="F124" t="s">
        <v>433</v>
      </c>
      <c r="G124" t="s">
        <v>443</v>
      </c>
      <c r="H124">
        <v>2017</v>
      </c>
      <c r="I124">
        <v>4925</v>
      </c>
      <c r="J124">
        <v>9947</v>
      </c>
    </row>
    <row r="125" spans="1:10">
      <c r="A125" t="s">
        <v>10</v>
      </c>
      <c r="B125" t="s">
        <v>351</v>
      </c>
      <c r="C125" t="s">
        <v>351</v>
      </c>
      <c r="D125" t="s">
        <v>410</v>
      </c>
      <c r="E125" t="s">
        <v>15</v>
      </c>
      <c r="F125" t="s">
        <v>433</v>
      </c>
      <c r="G125" t="s">
        <v>442</v>
      </c>
      <c r="H125">
        <v>2017</v>
      </c>
      <c r="I125">
        <v>800</v>
      </c>
      <c r="J125">
        <v>1624</v>
      </c>
    </row>
    <row r="126" spans="1:10">
      <c r="A126" t="s">
        <v>10</v>
      </c>
      <c r="B126" t="s">
        <v>351</v>
      </c>
      <c r="C126" t="s">
        <v>351</v>
      </c>
      <c r="D126" t="s">
        <v>410</v>
      </c>
      <c r="E126" t="s">
        <v>15</v>
      </c>
      <c r="F126" t="s">
        <v>433</v>
      </c>
      <c r="G126" t="s">
        <v>442</v>
      </c>
      <c r="H126">
        <v>2017</v>
      </c>
      <c r="I126">
        <v>950</v>
      </c>
      <c r="J126">
        <v>1928.5</v>
      </c>
    </row>
    <row r="127" spans="1:10">
      <c r="A127" t="s">
        <v>10</v>
      </c>
      <c r="B127" t="s">
        <v>351</v>
      </c>
      <c r="C127" t="s">
        <v>351</v>
      </c>
      <c r="D127" t="s">
        <v>410</v>
      </c>
      <c r="E127" t="s">
        <v>15</v>
      </c>
      <c r="F127" t="s">
        <v>433</v>
      </c>
      <c r="G127" t="s">
        <v>442</v>
      </c>
      <c r="H127">
        <v>2017</v>
      </c>
      <c r="I127">
        <v>650</v>
      </c>
      <c r="J127">
        <v>1319.5</v>
      </c>
    </row>
    <row r="128" spans="1:10">
      <c r="A128" t="s">
        <v>10</v>
      </c>
      <c r="B128" t="s">
        <v>351</v>
      </c>
      <c r="C128" t="s">
        <v>351</v>
      </c>
      <c r="D128" t="s">
        <v>410</v>
      </c>
      <c r="E128" t="s">
        <v>15</v>
      </c>
      <c r="F128" t="s">
        <v>433</v>
      </c>
      <c r="G128" t="s">
        <v>442</v>
      </c>
      <c r="H128">
        <v>2017</v>
      </c>
      <c r="I128">
        <v>650</v>
      </c>
      <c r="J128">
        <v>1319.5</v>
      </c>
    </row>
    <row r="129" spans="1:10">
      <c r="A129" t="s">
        <v>10</v>
      </c>
      <c r="B129" t="s">
        <v>351</v>
      </c>
      <c r="C129" t="s">
        <v>351</v>
      </c>
      <c r="D129" t="s">
        <v>410</v>
      </c>
      <c r="E129" t="s">
        <v>15</v>
      </c>
      <c r="F129" t="s">
        <v>433</v>
      </c>
      <c r="G129" t="s">
        <v>442</v>
      </c>
      <c r="H129">
        <v>2017</v>
      </c>
      <c r="I129">
        <v>1705</v>
      </c>
      <c r="J129">
        <v>3451</v>
      </c>
    </row>
    <row r="130" spans="1:10">
      <c r="A130" t="s">
        <v>10</v>
      </c>
      <c r="B130" t="s">
        <v>351</v>
      </c>
      <c r="C130" t="s">
        <v>351</v>
      </c>
      <c r="D130" t="s">
        <v>410</v>
      </c>
      <c r="E130" t="s">
        <v>15</v>
      </c>
      <c r="F130" t="s">
        <v>433</v>
      </c>
      <c r="G130" t="s">
        <v>442</v>
      </c>
      <c r="H130">
        <v>2017</v>
      </c>
      <c r="I130">
        <v>2515</v>
      </c>
      <c r="J130">
        <v>5075</v>
      </c>
    </row>
    <row r="131" spans="1:10">
      <c r="A131" t="s">
        <v>10</v>
      </c>
      <c r="B131" t="s">
        <v>351</v>
      </c>
      <c r="C131" t="s">
        <v>351</v>
      </c>
      <c r="D131" t="s">
        <v>410</v>
      </c>
      <c r="E131" t="s">
        <v>15</v>
      </c>
      <c r="F131" t="s">
        <v>433</v>
      </c>
      <c r="G131" t="s">
        <v>441</v>
      </c>
      <c r="H131">
        <v>2017</v>
      </c>
      <c r="I131">
        <v>1260</v>
      </c>
      <c r="J131">
        <v>2537.5</v>
      </c>
    </row>
    <row r="132" spans="1:10">
      <c r="A132" t="s">
        <v>10</v>
      </c>
      <c r="B132" t="s">
        <v>351</v>
      </c>
      <c r="C132" t="s">
        <v>351</v>
      </c>
      <c r="D132" t="s">
        <v>410</v>
      </c>
      <c r="E132" t="s">
        <v>15</v>
      </c>
      <c r="F132" t="s">
        <v>433</v>
      </c>
      <c r="G132" t="s">
        <v>441</v>
      </c>
      <c r="H132">
        <v>2017</v>
      </c>
      <c r="I132">
        <v>0</v>
      </c>
      <c r="J132">
        <v>0</v>
      </c>
    </row>
    <row r="133" spans="1:10">
      <c r="A133" t="s">
        <v>10</v>
      </c>
      <c r="B133" t="s">
        <v>351</v>
      </c>
      <c r="C133" t="s">
        <v>351</v>
      </c>
      <c r="D133" t="s">
        <v>410</v>
      </c>
      <c r="E133" t="s">
        <v>15</v>
      </c>
      <c r="F133" t="s">
        <v>433</v>
      </c>
      <c r="G133" t="s">
        <v>441</v>
      </c>
      <c r="H133">
        <v>2017</v>
      </c>
      <c r="I133">
        <v>1705</v>
      </c>
      <c r="J133">
        <v>3451</v>
      </c>
    </row>
    <row r="134" spans="1:10">
      <c r="A134" t="s">
        <v>10</v>
      </c>
      <c r="B134" t="s">
        <v>351</v>
      </c>
      <c r="C134" t="s">
        <v>351</v>
      </c>
      <c r="D134" t="s">
        <v>410</v>
      </c>
      <c r="E134" t="s">
        <v>15</v>
      </c>
      <c r="F134" t="s">
        <v>433</v>
      </c>
      <c r="G134" t="s">
        <v>441</v>
      </c>
      <c r="H134">
        <v>2017</v>
      </c>
      <c r="I134">
        <v>2010</v>
      </c>
      <c r="J134">
        <v>4060</v>
      </c>
    </row>
    <row r="135" spans="1:10">
      <c r="A135" t="s">
        <v>10</v>
      </c>
      <c r="B135" t="s">
        <v>351</v>
      </c>
      <c r="C135" t="s">
        <v>351</v>
      </c>
      <c r="D135" t="s">
        <v>410</v>
      </c>
      <c r="E135" t="s">
        <v>15</v>
      </c>
      <c r="F135" t="s">
        <v>433</v>
      </c>
      <c r="G135" t="s">
        <v>440</v>
      </c>
      <c r="H135">
        <v>2017</v>
      </c>
      <c r="I135">
        <v>10255</v>
      </c>
      <c r="J135">
        <v>20706</v>
      </c>
    </row>
    <row r="136" spans="1:10">
      <c r="A136" t="s">
        <v>10</v>
      </c>
      <c r="B136" t="s">
        <v>351</v>
      </c>
      <c r="C136" t="s">
        <v>351</v>
      </c>
      <c r="D136" t="s">
        <v>410</v>
      </c>
      <c r="E136" t="s">
        <v>15</v>
      </c>
      <c r="F136" t="s">
        <v>433</v>
      </c>
      <c r="G136" t="s">
        <v>440</v>
      </c>
      <c r="H136">
        <v>2017</v>
      </c>
      <c r="I136">
        <v>4625</v>
      </c>
      <c r="J136">
        <v>9338</v>
      </c>
    </row>
    <row r="137" spans="1:10">
      <c r="A137" t="s">
        <v>10</v>
      </c>
      <c r="B137" t="s">
        <v>351</v>
      </c>
      <c r="C137" t="s">
        <v>351</v>
      </c>
      <c r="D137" t="s">
        <v>410</v>
      </c>
      <c r="E137" t="s">
        <v>15</v>
      </c>
      <c r="F137" t="s">
        <v>433</v>
      </c>
      <c r="G137" t="s">
        <v>440</v>
      </c>
      <c r="H137">
        <v>2017</v>
      </c>
      <c r="I137">
        <v>4470</v>
      </c>
      <c r="J137">
        <v>9033.5</v>
      </c>
    </row>
    <row r="138" spans="1:10">
      <c r="A138" t="s">
        <v>10</v>
      </c>
      <c r="B138" t="s">
        <v>351</v>
      </c>
      <c r="C138" t="s">
        <v>351</v>
      </c>
      <c r="D138" t="s">
        <v>410</v>
      </c>
      <c r="E138" t="s">
        <v>15</v>
      </c>
      <c r="F138" t="s">
        <v>433</v>
      </c>
      <c r="G138" t="s">
        <v>440</v>
      </c>
      <c r="H138">
        <v>2017</v>
      </c>
      <c r="I138">
        <v>6735</v>
      </c>
      <c r="J138">
        <v>13601</v>
      </c>
    </row>
    <row r="139" spans="1:10">
      <c r="A139" t="s">
        <v>10</v>
      </c>
      <c r="B139" t="s">
        <v>351</v>
      </c>
      <c r="C139" t="s">
        <v>351</v>
      </c>
      <c r="D139" t="s">
        <v>410</v>
      </c>
      <c r="E139" t="s">
        <v>15</v>
      </c>
      <c r="F139" t="s">
        <v>433</v>
      </c>
      <c r="G139" t="s">
        <v>440</v>
      </c>
      <c r="H139">
        <v>2017</v>
      </c>
      <c r="I139">
        <v>2260</v>
      </c>
      <c r="J139">
        <v>4567.5</v>
      </c>
    </row>
    <row r="140" spans="1:10">
      <c r="A140" t="s">
        <v>10</v>
      </c>
      <c r="B140" t="s">
        <v>351</v>
      </c>
      <c r="C140" t="s">
        <v>351</v>
      </c>
      <c r="D140" t="s">
        <v>410</v>
      </c>
      <c r="E140" t="s">
        <v>15</v>
      </c>
      <c r="F140" t="s">
        <v>433</v>
      </c>
      <c r="G140" t="s">
        <v>440</v>
      </c>
      <c r="H140">
        <v>2017</v>
      </c>
      <c r="I140">
        <v>6480</v>
      </c>
      <c r="J140">
        <v>13093.5</v>
      </c>
    </row>
    <row r="141" spans="1:10">
      <c r="A141" t="s">
        <v>10</v>
      </c>
      <c r="B141" t="s">
        <v>351</v>
      </c>
      <c r="C141" t="s">
        <v>351</v>
      </c>
      <c r="D141" t="s">
        <v>410</v>
      </c>
      <c r="E141" t="s">
        <v>15</v>
      </c>
      <c r="F141" t="s">
        <v>433</v>
      </c>
      <c r="G141" t="s">
        <v>440</v>
      </c>
      <c r="H141">
        <v>2017</v>
      </c>
      <c r="I141">
        <v>7185</v>
      </c>
      <c r="J141">
        <v>14514.5</v>
      </c>
    </row>
    <row r="142" spans="1:10">
      <c r="A142" t="s">
        <v>10</v>
      </c>
      <c r="B142" t="s">
        <v>351</v>
      </c>
      <c r="C142" t="s">
        <v>351</v>
      </c>
      <c r="D142" t="s">
        <v>410</v>
      </c>
      <c r="E142" t="s">
        <v>15</v>
      </c>
      <c r="F142" t="s">
        <v>433</v>
      </c>
      <c r="G142" t="s">
        <v>440</v>
      </c>
      <c r="H142">
        <v>2017</v>
      </c>
      <c r="I142">
        <v>15930</v>
      </c>
      <c r="J142">
        <v>32651</v>
      </c>
    </row>
    <row r="143" spans="1:10">
      <c r="A143" t="s">
        <v>10</v>
      </c>
      <c r="B143" t="s">
        <v>351</v>
      </c>
      <c r="C143" t="s">
        <v>351</v>
      </c>
      <c r="D143" t="s">
        <v>410</v>
      </c>
      <c r="E143" t="s">
        <v>15</v>
      </c>
      <c r="F143" t="s">
        <v>433</v>
      </c>
      <c r="G143" t="s">
        <v>439</v>
      </c>
      <c r="H143">
        <v>2017</v>
      </c>
      <c r="I143">
        <v>600</v>
      </c>
      <c r="J143">
        <v>1218</v>
      </c>
    </row>
    <row r="144" spans="1:10">
      <c r="A144" t="s">
        <v>10</v>
      </c>
      <c r="B144" t="s">
        <v>351</v>
      </c>
      <c r="C144" t="s">
        <v>351</v>
      </c>
      <c r="D144" t="s">
        <v>410</v>
      </c>
      <c r="E144" t="s">
        <v>15</v>
      </c>
      <c r="F144" t="s">
        <v>433</v>
      </c>
      <c r="G144" t="s">
        <v>439</v>
      </c>
      <c r="H144">
        <v>2017</v>
      </c>
      <c r="I144">
        <v>500</v>
      </c>
      <c r="J144">
        <v>1015</v>
      </c>
    </row>
    <row r="145" spans="1:10">
      <c r="A145" t="s">
        <v>10</v>
      </c>
      <c r="B145" t="s">
        <v>351</v>
      </c>
      <c r="C145" t="s">
        <v>351</v>
      </c>
      <c r="D145" t="s">
        <v>410</v>
      </c>
      <c r="E145" t="s">
        <v>15</v>
      </c>
      <c r="F145" t="s">
        <v>433</v>
      </c>
      <c r="G145" t="s">
        <v>439</v>
      </c>
      <c r="H145">
        <v>2017</v>
      </c>
      <c r="I145">
        <v>4320</v>
      </c>
      <c r="J145">
        <v>8729</v>
      </c>
    </row>
    <row r="146" spans="1:10">
      <c r="A146" t="s">
        <v>10</v>
      </c>
      <c r="B146" t="s">
        <v>351</v>
      </c>
      <c r="C146" t="s">
        <v>351</v>
      </c>
      <c r="D146" t="s">
        <v>410</v>
      </c>
      <c r="E146" t="s">
        <v>15</v>
      </c>
      <c r="F146" t="s">
        <v>433</v>
      </c>
      <c r="G146" t="s">
        <v>439</v>
      </c>
      <c r="H146">
        <v>2017</v>
      </c>
      <c r="I146">
        <v>2305</v>
      </c>
      <c r="J146">
        <v>4669</v>
      </c>
    </row>
    <row r="147" spans="1:10">
      <c r="A147" t="s">
        <v>10</v>
      </c>
      <c r="B147" t="s">
        <v>351</v>
      </c>
      <c r="C147" t="s">
        <v>351</v>
      </c>
      <c r="D147" t="s">
        <v>410</v>
      </c>
      <c r="E147" t="s">
        <v>15</v>
      </c>
      <c r="F147" t="s">
        <v>433</v>
      </c>
      <c r="G147" t="s">
        <v>439</v>
      </c>
      <c r="H147">
        <v>2017</v>
      </c>
      <c r="I147">
        <v>9045</v>
      </c>
      <c r="J147">
        <v>18270</v>
      </c>
    </row>
    <row r="148" spans="1:10">
      <c r="A148" t="s">
        <v>10</v>
      </c>
      <c r="B148" t="s">
        <v>351</v>
      </c>
      <c r="C148" t="s">
        <v>351</v>
      </c>
      <c r="D148" t="s">
        <v>410</v>
      </c>
      <c r="E148" t="s">
        <v>15</v>
      </c>
      <c r="F148" t="s">
        <v>433</v>
      </c>
      <c r="G148" t="s">
        <v>438</v>
      </c>
      <c r="H148">
        <v>2017</v>
      </c>
      <c r="I148">
        <v>1205</v>
      </c>
      <c r="J148">
        <v>2436</v>
      </c>
    </row>
    <row r="149" spans="1:10">
      <c r="A149" t="s">
        <v>10</v>
      </c>
      <c r="B149" t="s">
        <v>351</v>
      </c>
      <c r="C149" t="s">
        <v>351</v>
      </c>
      <c r="D149" t="s">
        <v>410</v>
      </c>
      <c r="E149" t="s">
        <v>15</v>
      </c>
      <c r="F149" t="s">
        <v>433</v>
      </c>
      <c r="G149" t="s">
        <v>438</v>
      </c>
      <c r="H149">
        <v>2017</v>
      </c>
      <c r="I149">
        <v>1610</v>
      </c>
      <c r="J149">
        <v>3248</v>
      </c>
    </row>
    <row r="150" spans="1:10">
      <c r="A150" t="s">
        <v>10</v>
      </c>
      <c r="B150" t="s">
        <v>351</v>
      </c>
      <c r="C150" t="s">
        <v>351</v>
      </c>
      <c r="D150" t="s">
        <v>410</v>
      </c>
      <c r="E150" t="s">
        <v>15</v>
      </c>
      <c r="F150" t="s">
        <v>433</v>
      </c>
      <c r="G150" t="s">
        <v>438</v>
      </c>
      <c r="H150">
        <v>2017</v>
      </c>
      <c r="I150">
        <v>5025</v>
      </c>
      <c r="J150">
        <v>10150</v>
      </c>
    </row>
    <row r="151" spans="1:10">
      <c r="A151" t="s">
        <v>10</v>
      </c>
      <c r="B151" t="s">
        <v>351</v>
      </c>
      <c r="C151" t="s">
        <v>351</v>
      </c>
      <c r="D151" t="s">
        <v>410</v>
      </c>
      <c r="E151" t="s">
        <v>15</v>
      </c>
      <c r="F151" t="s">
        <v>433</v>
      </c>
      <c r="G151" t="s">
        <v>438</v>
      </c>
      <c r="H151">
        <v>2017</v>
      </c>
      <c r="I151">
        <v>3120</v>
      </c>
      <c r="J151">
        <v>6293</v>
      </c>
    </row>
    <row r="152" spans="1:10">
      <c r="A152" t="s">
        <v>10</v>
      </c>
      <c r="B152" t="s">
        <v>351</v>
      </c>
      <c r="C152" t="s">
        <v>351</v>
      </c>
      <c r="D152" t="s">
        <v>410</v>
      </c>
      <c r="E152" t="s">
        <v>15</v>
      </c>
      <c r="F152" t="s">
        <v>433</v>
      </c>
      <c r="G152" t="s">
        <v>438</v>
      </c>
      <c r="H152">
        <v>2017</v>
      </c>
      <c r="I152">
        <v>6430</v>
      </c>
      <c r="J152">
        <v>12992</v>
      </c>
    </row>
    <row r="153" spans="1:10">
      <c r="A153" t="s">
        <v>10</v>
      </c>
      <c r="B153" t="s">
        <v>351</v>
      </c>
      <c r="C153" t="s">
        <v>351</v>
      </c>
      <c r="D153" t="s">
        <v>410</v>
      </c>
      <c r="E153" t="s">
        <v>15</v>
      </c>
      <c r="F153" t="s">
        <v>433</v>
      </c>
      <c r="G153" t="s">
        <v>438</v>
      </c>
      <c r="H153">
        <v>2017</v>
      </c>
      <c r="I153">
        <v>4825</v>
      </c>
      <c r="J153">
        <v>9744</v>
      </c>
    </row>
    <row r="154" spans="1:10">
      <c r="A154" t="s">
        <v>10</v>
      </c>
      <c r="B154" t="s">
        <v>351</v>
      </c>
      <c r="C154" t="s">
        <v>351</v>
      </c>
      <c r="D154" t="s">
        <v>410</v>
      </c>
      <c r="E154" t="s">
        <v>15</v>
      </c>
      <c r="F154" t="s">
        <v>426</v>
      </c>
      <c r="G154" t="s">
        <v>432</v>
      </c>
      <c r="H154">
        <v>2017</v>
      </c>
      <c r="I154">
        <v>1860</v>
      </c>
      <c r="J154">
        <v>5975.5</v>
      </c>
    </row>
    <row r="155" spans="1:10">
      <c r="A155" t="s">
        <v>10</v>
      </c>
      <c r="B155" t="s">
        <v>351</v>
      </c>
      <c r="C155" t="s">
        <v>351</v>
      </c>
      <c r="D155" t="s">
        <v>410</v>
      </c>
      <c r="E155" t="s">
        <v>15</v>
      </c>
      <c r="F155" t="s">
        <v>426</v>
      </c>
      <c r="G155" t="s">
        <v>432</v>
      </c>
      <c r="H155">
        <v>2017</v>
      </c>
      <c r="I155">
        <v>4400</v>
      </c>
      <c r="J155">
        <v>14131.25</v>
      </c>
    </row>
    <row r="156" spans="1:10">
      <c r="A156" t="s">
        <v>10</v>
      </c>
      <c r="B156" t="s">
        <v>351</v>
      </c>
      <c r="C156" t="s">
        <v>351</v>
      </c>
      <c r="D156" t="s">
        <v>410</v>
      </c>
      <c r="E156" t="s">
        <v>15</v>
      </c>
      <c r="F156" t="s">
        <v>426</v>
      </c>
      <c r="G156" t="s">
        <v>432</v>
      </c>
      <c r="H156">
        <v>2017</v>
      </c>
      <c r="I156">
        <v>1005</v>
      </c>
      <c r="J156">
        <v>3230</v>
      </c>
    </row>
    <row r="157" spans="1:10">
      <c r="A157" t="s">
        <v>10</v>
      </c>
      <c r="B157" t="s">
        <v>351</v>
      </c>
      <c r="C157" t="s">
        <v>351</v>
      </c>
      <c r="D157" t="s">
        <v>410</v>
      </c>
      <c r="E157" t="s">
        <v>15</v>
      </c>
      <c r="F157" t="s">
        <v>426</v>
      </c>
      <c r="G157" t="s">
        <v>432</v>
      </c>
      <c r="H157">
        <v>2017</v>
      </c>
      <c r="I157">
        <v>2260</v>
      </c>
      <c r="J157">
        <v>7267.5</v>
      </c>
    </row>
    <row r="158" spans="1:10">
      <c r="A158" t="s">
        <v>10</v>
      </c>
      <c r="B158" t="s">
        <v>351</v>
      </c>
      <c r="C158" t="s">
        <v>351</v>
      </c>
      <c r="D158" t="s">
        <v>410</v>
      </c>
      <c r="E158" t="s">
        <v>15</v>
      </c>
      <c r="F158" t="s">
        <v>426</v>
      </c>
      <c r="G158" t="s">
        <v>432</v>
      </c>
      <c r="H158">
        <v>2017</v>
      </c>
      <c r="I158">
        <v>2990</v>
      </c>
      <c r="J158">
        <v>9609.25</v>
      </c>
    </row>
    <row r="159" spans="1:10">
      <c r="A159" t="s">
        <v>10</v>
      </c>
      <c r="B159" t="s">
        <v>351</v>
      </c>
      <c r="C159" t="s">
        <v>351</v>
      </c>
      <c r="D159" t="s">
        <v>410</v>
      </c>
      <c r="E159" t="s">
        <v>15</v>
      </c>
      <c r="F159" t="s">
        <v>426</v>
      </c>
      <c r="G159" t="s">
        <v>432</v>
      </c>
      <c r="H159">
        <v>2017</v>
      </c>
      <c r="I159">
        <v>6380</v>
      </c>
      <c r="J159">
        <v>20510.5</v>
      </c>
    </row>
    <row r="160" spans="1:10">
      <c r="A160" t="s">
        <v>10</v>
      </c>
      <c r="B160" t="s">
        <v>351</v>
      </c>
      <c r="C160" t="s">
        <v>351</v>
      </c>
      <c r="D160" t="s">
        <v>410</v>
      </c>
      <c r="E160" t="s">
        <v>15</v>
      </c>
      <c r="F160" t="s">
        <v>426</v>
      </c>
      <c r="G160" t="s">
        <v>432</v>
      </c>
      <c r="H160">
        <v>2017</v>
      </c>
      <c r="I160">
        <v>875</v>
      </c>
      <c r="J160">
        <v>2826.25</v>
      </c>
    </row>
    <row r="161" spans="1:10">
      <c r="A161" t="s">
        <v>10</v>
      </c>
      <c r="B161" t="s">
        <v>351</v>
      </c>
      <c r="C161" t="s">
        <v>351</v>
      </c>
      <c r="D161" t="s">
        <v>410</v>
      </c>
      <c r="E161" t="s">
        <v>15</v>
      </c>
      <c r="F161" t="s">
        <v>426</v>
      </c>
      <c r="G161" t="s">
        <v>432</v>
      </c>
      <c r="H161">
        <v>2017</v>
      </c>
      <c r="I161">
        <v>1835</v>
      </c>
      <c r="J161">
        <v>5894.75</v>
      </c>
    </row>
    <row r="162" spans="1:10">
      <c r="A162" t="s">
        <v>10</v>
      </c>
      <c r="B162" t="s">
        <v>351</v>
      </c>
      <c r="C162" t="s">
        <v>351</v>
      </c>
      <c r="D162" t="s">
        <v>410</v>
      </c>
      <c r="E162" t="s">
        <v>15</v>
      </c>
      <c r="F162" t="s">
        <v>426</v>
      </c>
      <c r="G162" t="s">
        <v>432</v>
      </c>
      <c r="H162">
        <v>2017</v>
      </c>
      <c r="I162">
        <v>4920</v>
      </c>
      <c r="J162">
        <v>15827</v>
      </c>
    </row>
    <row r="163" spans="1:10">
      <c r="A163" t="s">
        <v>10</v>
      </c>
      <c r="B163" t="s">
        <v>351</v>
      </c>
      <c r="C163" t="s">
        <v>351</v>
      </c>
      <c r="D163" t="s">
        <v>410</v>
      </c>
      <c r="E163" t="s">
        <v>15</v>
      </c>
      <c r="F163" t="s">
        <v>426</v>
      </c>
      <c r="G163" t="s">
        <v>431</v>
      </c>
      <c r="H163">
        <v>2017</v>
      </c>
      <c r="I163">
        <v>1305</v>
      </c>
      <c r="J163">
        <v>4199</v>
      </c>
    </row>
    <row r="164" spans="1:10">
      <c r="A164" t="s">
        <v>10</v>
      </c>
      <c r="B164" t="s">
        <v>351</v>
      </c>
      <c r="C164" t="s">
        <v>351</v>
      </c>
      <c r="D164" t="s">
        <v>410</v>
      </c>
      <c r="E164" t="s">
        <v>15</v>
      </c>
      <c r="F164" t="s">
        <v>426</v>
      </c>
      <c r="G164" t="s">
        <v>431</v>
      </c>
      <c r="H164">
        <v>2017</v>
      </c>
      <c r="I164">
        <v>2510</v>
      </c>
      <c r="J164">
        <v>8075</v>
      </c>
    </row>
    <row r="165" spans="1:10">
      <c r="A165" t="s">
        <v>10</v>
      </c>
      <c r="B165" t="s">
        <v>351</v>
      </c>
      <c r="C165" t="s">
        <v>351</v>
      </c>
      <c r="D165" t="s">
        <v>410</v>
      </c>
      <c r="E165" t="s">
        <v>15</v>
      </c>
      <c r="F165" t="s">
        <v>426</v>
      </c>
      <c r="G165" t="s">
        <v>431</v>
      </c>
      <c r="H165">
        <v>2017</v>
      </c>
      <c r="I165">
        <v>800</v>
      </c>
      <c r="J165">
        <v>2584</v>
      </c>
    </row>
    <row r="166" spans="1:10">
      <c r="A166" t="s">
        <v>10</v>
      </c>
      <c r="B166" t="s">
        <v>351</v>
      </c>
      <c r="C166" t="s">
        <v>351</v>
      </c>
      <c r="D166" t="s">
        <v>410</v>
      </c>
      <c r="E166" t="s">
        <v>15</v>
      </c>
      <c r="F166" t="s">
        <v>426</v>
      </c>
      <c r="G166" t="s">
        <v>431</v>
      </c>
      <c r="H166">
        <v>2017</v>
      </c>
      <c r="I166">
        <v>2315</v>
      </c>
      <c r="J166">
        <v>7429</v>
      </c>
    </row>
    <row r="167" spans="1:10">
      <c r="A167" t="s">
        <v>10</v>
      </c>
      <c r="B167" t="s">
        <v>351</v>
      </c>
      <c r="C167" t="s">
        <v>351</v>
      </c>
      <c r="D167" t="s">
        <v>410</v>
      </c>
      <c r="E167" t="s">
        <v>15</v>
      </c>
      <c r="F167" t="s">
        <v>426</v>
      </c>
      <c r="G167" t="s">
        <v>431</v>
      </c>
      <c r="H167">
        <v>2017</v>
      </c>
      <c r="I167">
        <v>6030</v>
      </c>
      <c r="J167">
        <v>19380</v>
      </c>
    </row>
    <row r="168" spans="1:10">
      <c r="A168" t="s">
        <v>10</v>
      </c>
      <c r="B168" t="s">
        <v>351</v>
      </c>
      <c r="C168" t="s">
        <v>351</v>
      </c>
      <c r="D168" t="s">
        <v>410</v>
      </c>
      <c r="E168" t="s">
        <v>15</v>
      </c>
      <c r="F168" t="s">
        <v>426</v>
      </c>
      <c r="G168" t="s">
        <v>430</v>
      </c>
      <c r="H168">
        <v>2017</v>
      </c>
      <c r="I168">
        <v>1860</v>
      </c>
      <c r="J168">
        <v>5975.5</v>
      </c>
    </row>
    <row r="169" spans="1:10">
      <c r="A169" t="s">
        <v>10</v>
      </c>
      <c r="B169" t="s">
        <v>351</v>
      </c>
      <c r="C169" t="s">
        <v>351</v>
      </c>
      <c r="D169" t="s">
        <v>410</v>
      </c>
      <c r="E169" t="s">
        <v>15</v>
      </c>
      <c r="F169" t="s">
        <v>426</v>
      </c>
      <c r="G169" t="s">
        <v>430</v>
      </c>
      <c r="H169">
        <v>2017</v>
      </c>
      <c r="I169">
        <v>4400</v>
      </c>
      <c r="J169">
        <v>14131.25</v>
      </c>
    </row>
    <row r="170" spans="1:10">
      <c r="A170" t="s">
        <v>10</v>
      </c>
      <c r="B170" t="s">
        <v>351</v>
      </c>
      <c r="C170" t="s">
        <v>351</v>
      </c>
      <c r="D170" t="s">
        <v>410</v>
      </c>
      <c r="E170" t="s">
        <v>15</v>
      </c>
      <c r="F170" t="s">
        <v>426</v>
      </c>
      <c r="G170" t="s">
        <v>430</v>
      </c>
      <c r="H170">
        <v>2017</v>
      </c>
      <c r="I170">
        <v>1005</v>
      </c>
      <c r="J170">
        <v>3230</v>
      </c>
    </row>
    <row r="171" spans="1:10">
      <c r="A171" t="s">
        <v>10</v>
      </c>
      <c r="B171" t="s">
        <v>351</v>
      </c>
      <c r="C171" t="s">
        <v>351</v>
      </c>
      <c r="D171" t="s">
        <v>410</v>
      </c>
      <c r="E171" t="s">
        <v>15</v>
      </c>
      <c r="F171" t="s">
        <v>426</v>
      </c>
      <c r="G171" t="s">
        <v>430</v>
      </c>
      <c r="H171">
        <v>2017</v>
      </c>
      <c r="I171">
        <v>2185</v>
      </c>
      <c r="J171">
        <v>7025.25</v>
      </c>
    </row>
    <row r="172" spans="1:10">
      <c r="A172" t="s">
        <v>10</v>
      </c>
      <c r="B172" t="s">
        <v>351</v>
      </c>
      <c r="C172" t="s">
        <v>351</v>
      </c>
      <c r="D172" t="s">
        <v>410</v>
      </c>
      <c r="E172" t="s">
        <v>15</v>
      </c>
      <c r="F172" t="s">
        <v>426</v>
      </c>
      <c r="G172" t="s">
        <v>430</v>
      </c>
      <c r="H172">
        <v>2017</v>
      </c>
      <c r="I172">
        <v>2990</v>
      </c>
      <c r="J172">
        <v>9609.25</v>
      </c>
    </row>
    <row r="173" spans="1:10">
      <c r="A173" t="s">
        <v>10</v>
      </c>
      <c r="B173" t="s">
        <v>351</v>
      </c>
      <c r="C173" t="s">
        <v>351</v>
      </c>
      <c r="D173" t="s">
        <v>410</v>
      </c>
      <c r="E173" t="s">
        <v>15</v>
      </c>
      <c r="F173" t="s">
        <v>426</v>
      </c>
      <c r="G173" t="s">
        <v>430</v>
      </c>
      <c r="H173">
        <v>2017</v>
      </c>
      <c r="I173">
        <v>6380</v>
      </c>
      <c r="J173">
        <v>20510.5</v>
      </c>
    </row>
    <row r="174" spans="1:10">
      <c r="A174" t="s">
        <v>10</v>
      </c>
      <c r="B174" t="s">
        <v>351</v>
      </c>
      <c r="C174" t="s">
        <v>351</v>
      </c>
      <c r="D174" t="s">
        <v>410</v>
      </c>
      <c r="E174" t="s">
        <v>15</v>
      </c>
      <c r="F174" t="s">
        <v>426</v>
      </c>
      <c r="G174" t="s">
        <v>430</v>
      </c>
      <c r="H174">
        <v>2017</v>
      </c>
      <c r="I174">
        <v>875</v>
      </c>
      <c r="J174">
        <v>2826.25</v>
      </c>
    </row>
    <row r="175" spans="1:10">
      <c r="A175" t="s">
        <v>10</v>
      </c>
      <c r="B175" t="s">
        <v>351</v>
      </c>
      <c r="C175" t="s">
        <v>351</v>
      </c>
      <c r="D175" t="s">
        <v>410</v>
      </c>
      <c r="E175" t="s">
        <v>15</v>
      </c>
      <c r="F175" t="s">
        <v>426</v>
      </c>
      <c r="G175" t="s">
        <v>430</v>
      </c>
      <c r="H175">
        <v>2017</v>
      </c>
      <c r="I175">
        <v>1835</v>
      </c>
      <c r="J175">
        <v>5894.75</v>
      </c>
    </row>
    <row r="176" spans="1:10">
      <c r="A176" t="s">
        <v>10</v>
      </c>
      <c r="B176" t="s">
        <v>351</v>
      </c>
      <c r="C176" t="s">
        <v>351</v>
      </c>
      <c r="D176" t="s">
        <v>410</v>
      </c>
      <c r="E176" t="s">
        <v>15</v>
      </c>
      <c r="F176" t="s">
        <v>426</v>
      </c>
      <c r="G176" t="s">
        <v>430</v>
      </c>
      <c r="H176">
        <v>2017</v>
      </c>
      <c r="I176">
        <v>4920</v>
      </c>
      <c r="J176">
        <v>15827</v>
      </c>
    </row>
    <row r="177" spans="1:10">
      <c r="A177" t="s">
        <v>10</v>
      </c>
      <c r="B177" t="s">
        <v>351</v>
      </c>
      <c r="C177" t="s">
        <v>351</v>
      </c>
      <c r="D177" t="s">
        <v>410</v>
      </c>
      <c r="E177" t="s">
        <v>15</v>
      </c>
      <c r="F177" t="s">
        <v>426</v>
      </c>
      <c r="G177" t="s">
        <v>429</v>
      </c>
      <c r="H177">
        <v>2017</v>
      </c>
      <c r="I177">
        <v>1305</v>
      </c>
      <c r="J177">
        <v>4199</v>
      </c>
    </row>
    <row r="178" spans="1:10">
      <c r="A178" t="s">
        <v>10</v>
      </c>
      <c r="B178" t="s">
        <v>351</v>
      </c>
      <c r="C178" t="s">
        <v>351</v>
      </c>
      <c r="D178" t="s">
        <v>410</v>
      </c>
      <c r="E178" t="s">
        <v>15</v>
      </c>
      <c r="F178" t="s">
        <v>426</v>
      </c>
      <c r="G178" t="s">
        <v>429</v>
      </c>
      <c r="H178">
        <v>2017</v>
      </c>
      <c r="I178">
        <v>2510</v>
      </c>
      <c r="J178">
        <v>8075</v>
      </c>
    </row>
    <row r="179" spans="1:10">
      <c r="A179" t="s">
        <v>10</v>
      </c>
      <c r="B179" t="s">
        <v>351</v>
      </c>
      <c r="C179" t="s">
        <v>351</v>
      </c>
      <c r="D179" t="s">
        <v>410</v>
      </c>
      <c r="E179" t="s">
        <v>15</v>
      </c>
      <c r="F179" t="s">
        <v>426</v>
      </c>
      <c r="G179" t="s">
        <v>429</v>
      </c>
      <c r="H179">
        <v>2017</v>
      </c>
      <c r="I179">
        <v>800</v>
      </c>
      <c r="J179">
        <v>2584</v>
      </c>
    </row>
    <row r="180" spans="1:10">
      <c r="A180" t="s">
        <v>10</v>
      </c>
      <c r="B180" t="s">
        <v>351</v>
      </c>
      <c r="C180" t="s">
        <v>351</v>
      </c>
      <c r="D180" t="s">
        <v>410</v>
      </c>
      <c r="E180" t="s">
        <v>15</v>
      </c>
      <c r="F180" t="s">
        <v>426</v>
      </c>
      <c r="G180" t="s">
        <v>429</v>
      </c>
      <c r="H180">
        <v>2017</v>
      </c>
      <c r="I180">
        <v>2215</v>
      </c>
      <c r="J180">
        <v>7106</v>
      </c>
    </row>
    <row r="181" spans="1:10">
      <c r="A181" t="s">
        <v>10</v>
      </c>
      <c r="B181" t="s">
        <v>351</v>
      </c>
      <c r="C181" t="s">
        <v>351</v>
      </c>
      <c r="D181" t="s">
        <v>410</v>
      </c>
      <c r="E181" t="s">
        <v>15</v>
      </c>
      <c r="F181" t="s">
        <v>426</v>
      </c>
      <c r="G181" t="s">
        <v>429</v>
      </c>
      <c r="H181">
        <v>2017</v>
      </c>
      <c r="I181">
        <v>6030</v>
      </c>
      <c r="J181">
        <v>19380</v>
      </c>
    </row>
    <row r="182" spans="1:10">
      <c r="A182" t="s">
        <v>10</v>
      </c>
      <c r="B182" t="s">
        <v>351</v>
      </c>
      <c r="C182" t="s">
        <v>351</v>
      </c>
      <c r="D182" t="s">
        <v>410</v>
      </c>
      <c r="E182" t="s">
        <v>15</v>
      </c>
      <c r="F182" t="s">
        <v>72</v>
      </c>
      <c r="G182" t="s">
        <v>425</v>
      </c>
      <c r="H182">
        <v>2017</v>
      </c>
      <c r="I182">
        <v>650</v>
      </c>
      <c r="J182">
        <v>1690</v>
      </c>
    </row>
    <row r="183" spans="1:10">
      <c r="A183" t="s">
        <v>10</v>
      </c>
      <c r="B183" t="s">
        <v>351</v>
      </c>
      <c r="C183" t="s">
        <v>351</v>
      </c>
      <c r="D183" t="s">
        <v>410</v>
      </c>
      <c r="E183" t="s">
        <v>15</v>
      </c>
      <c r="F183" t="s">
        <v>72</v>
      </c>
      <c r="G183" t="s">
        <v>425</v>
      </c>
      <c r="H183">
        <v>2017</v>
      </c>
      <c r="I183">
        <v>1130</v>
      </c>
      <c r="J183">
        <v>2925</v>
      </c>
    </row>
    <row r="184" spans="1:10">
      <c r="A184" t="s">
        <v>10</v>
      </c>
      <c r="B184" t="s">
        <v>351</v>
      </c>
      <c r="C184" t="s">
        <v>351</v>
      </c>
      <c r="D184" t="s">
        <v>410</v>
      </c>
      <c r="E184" t="s">
        <v>15</v>
      </c>
      <c r="F184" t="s">
        <v>72</v>
      </c>
      <c r="G184" t="s">
        <v>425</v>
      </c>
      <c r="H184">
        <v>2017</v>
      </c>
      <c r="I184">
        <v>3065</v>
      </c>
      <c r="J184">
        <v>7930</v>
      </c>
    </row>
    <row r="185" spans="1:10">
      <c r="A185" t="s">
        <v>10</v>
      </c>
      <c r="B185" t="s">
        <v>351</v>
      </c>
      <c r="C185" t="s">
        <v>351</v>
      </c>
      <c r="D185" t="s">
        <v>410</v>
      </c>
      <c r="E185" t="s">
        <v>15</v>
      </c>
      <c r="F185" t="s">
        <v>72</v>
      </c>
      <c r="G185" t="s">
        <v>425</v>
      </c>
      <c r="H185">
        <v>2017</v>
      </c>
      <c r="I185">
        <v>7510</v>
      </c>
      <c r="J185">
        <v>19357</v>
      </c>
    </row>
    <row r="186" spans="1:10">
      <c r="A186" t="s">
        <v>10</v>
      </c>
      <c r="B186" t="s">
        <v>351</v>
      </c>
      <c r="C186" t="s">
        <v>351</v>
      </c>
      <c r="D186" t="s">
        <v>410</v>
      </c>
      <c r="E186" t="s">
        <v>15</v>
      </c>
      <c r="F186" t="s">
        <v>72</v>
      </c>
      <c r="G186" t="s">
        <v>425</v>
      </c>
      <c r="H186">
        <v>2017</v>
      </c>
      <c r="I186">
        <v>5080</v>
      </c>
      <c r="J186">
        <v>13208</v>
      </c>
    </row>
    <row r="187" spans="1:10">
      <c r="A187" t="s">
        <v>10</v>
      </c>
      <c r="B187" t="s">
        <v>351</v>
      </c>
      <c r="C187" t="s">
        <v>351</v>
      </c>
      <c r="D187" t="s">
        <v>410</v>
      </c>
      <c r="E187" t="s">
        <v>15</v>
      </c>
      <c r="F187" t="s">
        <v>72</v>
      </c>
      <c r="G187" t="s">
        <v>425</v>
      </c>
      <c r="H187">
        <v>2017</v>
      </c>
      <c r="I187">
        <v>900</v>
      </c>
      <c r="J187">
        <v>2340</v>
      </c>
    </row>
    <row r="188" spans="1:10">
      <c r="A188" t="s">
        <v>10</v>
      </c>
      <c r="B188" t="s">
        <v>351</v>
      </c>
      <c r="C188" t="s">
        <v>351</v>
      </c>
      <c r="D188" t="s">
        <v>410</v>
      </c>
      <c r="E188" t="s">
        <v>15</v>
      </c>
      <c r="F188" t="s">
        <v>72</v>
      </c>
      <c r="G188" t="s">
        <v>425</v>
      </c>
      <c r="H188">
        <v>2017</v>
      </c>
      <c r="I188">
        <v>4070</v>
      </c>
      <c r="J188">
        <v>10530</v>
      </c>
    </row>
    <row r="189" spans="1:10">
      <c r="A189" t="s">
        <v>10</v>
      </c>
      <c r="B189" t="s">
        <v>351</v>
      </c>
      <c r="C189" t="s">
        <v>351</v>
      </c>
      <c r="D189" t="s">
        <v>410</v>
      </c>
      <c r="E189" t="s">
        <v>15</v>
      </c>
      <c r="F189" t="s">
        <v>72</v>
      </c>
      <c r="G189" t="s">
        <v>424</v>
      </c>
      <c r="H189">
        <v>2017</v>
      </c>
      <c r="I189">
        <v>1255</v>
      </c>
      <c r="J189">
        <v>3287.5</v>
      </c>
    </row>
    <row r="190" spans="1:10">
      <c r="A190" t="s">
        <v>10</v>
      </c>
      <c r="B190" t="s">
        <v>351</v>
      </c>
      <c r="C190" t="s">
        <v>351</v>
      </c>
      <c r="D190" t="s">
        <v>410</v>
      </c>
      <c r="E190" t="s">
        <v>15</v>
      </c>
      <c r="F190" t="s">
        <v>72</v>
      </c>
      <c r="G190" t="s">
        <v>424</v>
      </c>
      <c r="H190">
        <v>2017</v>
      </c>
      <c r="I190">
        <v>775</v>
      </c>
      <c r="J190">
        <v>2038.25</v>
      </c>
    </row>
    <row r="191" spans="1:10">
      <c r="A191" t="s">
        <v>10</v>
      </c>
      <c r="B191" t="s">
        <v>351</v>
      </c>
      <c r="C191" t="s">
        <v>351</v>
      </c>
      <c r="D191" t="s">
        <v>410</v>
      </c>
      <c r="E191" t="s">
        <v>15</v>
      </c>
      <c r="F191" t="s">
        <v>72</v>
      </c>
      <c r="G191" t="s">
        <v>424</v>
      </c>
      <c r="H191">
        <v>2017</v>
      </c>
      <c r="I191">
        <v>2110</v>
      </c>
      <c r="J191">
        <v>5523</v>
      </c>
    </row>
    <row r="192" spans="1:10">
      <c r="A192" t="s">
        <v>10</v>
      </c>
      <c r="B192" t="s">
        <v>351</v>
      </c>
      <c r="C192" t="s">
        <v>351</v>
      </c>
      <c r="D192" t="s">
        <v>410</v>
      </c>
      <c r="E192" t="s">
        <v>15</v>
      </c>
      <c r="F192" t="s">
        <v>72</v>
      </c>
      <c r="G192" t="s">
        <v>424</v>
      </c>
      <c r="H192">
        <v>2017</v>
      </c>
      <c r="I192">
        <v>1630</v>
      </c>
      <c r="J192">
        <v>4273.75</v>
      </c>
    </row>
    <row r="193" spans="1:10">
      <c r="A193" t="s">
        <v>10</v>
      </c>
      <c r="B193" t="s">
        <v>351</v>
      </c>
      <c r="C193" t="s">
        <v>351</v>
      </c>
      <c r="D193" t="s">
        <v>410</v>
      </c>
      <c r="E193" t="s">
        <v>15</v>
      </c>
      <c r="F193" t="s">
        <v>72</v>
      </c>
      <c r="G193" t="s">
        <v>424</v>
      </c>
      <c r="H193">
        <v>2017</v>
      </c>
      <c r="I193">
        <v>925</v>
      </c>
      <c r="J193">
        <v>2432.75</v>
      </c>
    </row>
    <row r="194" spans="1:10">
      <c r="A194" t="s">
        <v>10</v>
      </c>
      <c r="B194" t="s">
        <v>351</v>
      </c>
      <c r="C194" t="s">
        <v>351</v>
      </c>
      <c r="D194" t="s">
        <v>410</v>
      </c>
      <c r="E194" t="s">
        <v>15</v>
      </c>
      <c r="F194" t="s">
        <v>72</v>
      </c>
      <c r="G194" t="s">
        <v>424</v>
      </c>
      <c r="H194">
        <v>2017</v>
      </c>
      <c r="I194">
        <v>2210</v>
      </c>
      <c r="J194">
        <v>5720</v>
      </c>
    </row>
    <row r="195" spans="1:10">
      <c r="A195" t="s">
        <v>10</v>
      </c>
      <c r="B195" t="s">
        <v>351</v>
      </c>
      <c r="C195" t="s">
        <v>351</v>
      </c>
      <c r="D195" t="s">
        <v>410</v>
      </c>
      <c r="E195" t="s">
        <v>15</v>
      </c>
      <c r="F195" t="s">
        <v>72</v>
      </c>
      <c r="G195" t="s">
        <v>423</v>
      </c>
      <c r="H195">
        <v>2017</v>
      </c>
      <c r="I195">
        <v>650</v>
      </c>
      <c r="J195">
        <v>1690</v>
      </c>
    </row>
    <row r="196" spans="1:10">
      <c r="A196" t="s">
        <v>10</v>
      </c>
      <c r="B196" t="s">
        <v>351</v>
      </c>
      <c r="C196" t="s">
        <v>351</v>
      </c>
      <c r="D196" t="s">
        <v>410</v>
      </c>
      <c r="E196" t="s">
        <v>15</v>
      </c>
      <c r="F196" t="s">
        <v>72</v>
      </c>
      <c r="G196" t="s">
        <v>423</v>
      </c>
      <c r="H196">
        <v>2017</v>
      </c>
      <c r="I196">
        <v>1130</v>
      </c>
      <c r="J196">
        <v>2925</v>
      </c>
    </row>
    <row r="197" spans="1:10">
      <c r="A197" t="s">
        <v>10</v>
      </c>
      <c r="B197" t="s">
        <v>351</v>
      </c>
      <c r="C197" t="s">
        <v>351</v>
      </c>
      <c r="D197" t="s">
        <v>410</v>
      </c>
      <c r="E197" t="s">
        <v>15</v>
      </c>
      <c r="F197" t="s">
        <v>72</v>
      </c>
      <c r="G197" t="s">
        <v>423</v>
      </c>
      <c r="H197">
        <v>2017</v>
      </c>
      <c r="I197">
        <v>2815</v>
      </c>
      <c r="J197">
        <v>7280</v>
      </c>
    </row>
    <row r="198" spans="1:10">
      <c r="A198" t="s">
        <v>10</v>
      </c>
      <c r="B198" t="s">
        <v>351</v>
      </c>
      <c r="C198" t="s">
        <v>351</v>
      </c>
      <c r="D198" t="s">
        <v>410</v>
      </c>
      <c r="E198" t="s">
        <v>15</v>
      </c>
      <c r="F198" t="s">
        <v>72</v>
      </c>
      <c r="G198" t="s">
        <v>423</v>
      </c>
      <c r="H198">
        <v>2017</v>
      </c>
      <c r="I198">
        <v>7510</v>
      </c>
      <c r="J198">
        <v>19357</v>
      </c>
    </row>
    <row r="199" spans="1:10">
      <c r="A199" t="s">
        <v>10</v>
      </c>
      <c r="B199" t="s">
        <v>351</v>
      </c>
      <c r="C199" t="s">
        <v>351</v>
      </c>
      <c r="D199" t="s">
        <v>410</v>
      </c>
      <c r="E199" t="s">
        <v>15</v>
      </c>
      <c r="F199" t="s">
        <v>72</v>
      </c>
      <c r="G199" t="s">
        <v>423</v>
      </c>
      <c r="H199">
        <v>2017</v>
      </c>
      <c r="I199">
        <v>5080</v>
      </c>
      <c r="J199">
        <v>13208</v>
      </c>
    </row>
    <row r="200" spans="1:10">
      <c r="A200" t="s">
        <v>10</v>
      </c>
      <c r="B200" t="s">
        <v>351</v>
      </c>
      <c r="C200" t="s">
        <v>351</v>
      </c>
      <c r="D200" t="s">
        <v>410</v>
      </c>
      <c r="E200" t="s">
        <v>15</v>
      </c>
      <c r="F200" t="s">
        <v>72</v>
      </c>
      <c r="G200" t="s">
        <v>423</v>
      </c>
      <c r="H200">
        <v>2017</v>
      </c>
      <c r="I200">
        <v>900</v>
      </c>
      <c r="J200">
        <v>2340</v>
      </c>
    </row>
    <row r="201" spans="1:10">
      <c r="A201" t="s">
        <v>10</v>
      </c>
      <c r="B201" t="s">
        <v>351</v>
      </c>
      <c r="C201" t="s">
        <v>351</v>
      </c>
      <c r="D201" t="s">
        <v>410</v>
      </c>
      <c r="E201" t="s">
        <v>15</v>
      </c>
      <c r="F201" t="s">
        <v>72</v>
      </c>
      <c r="G201" t="s">
        <v>423</v>
      </c>
      <c r="H201">
        <v>2017</v>
      </c>
      <c r="I201">
        <v>4070</v>
      </c>
      <c r="J201">
        <v>10530</v>
      </c>
    </row>
    <row r="202" spans="1:10">
      <c r="A202" t="s">
        <v>10</v>
      </c>
      <c r="B202" t="s">
        <v>351</v>
      </c>
      <c r="C202" t="s">
        <v>351</v>
      </c>
      <c r="D202" t="s">
        <v>410</v>
      </c>
      <c r="E202" t="s">
        <v>15</v>
      </c>
      <c r="F202" t="s">
        <v>72</v>
      </c>
      <c r="G202" t="s">
        <v>422</v>
      </c>
      <c r="H202">
        <v>2017</v>
      </c>
      <c r="I202">
        <v>1255</v>
      </c>
      <c r="J202">
        <v>3287.5</v>
      </c>
    </row>
    <row r="203" spans="1:10">
      <c r="A203" t="s">
        <v>10</v>
      </c>
      <c r="B203" t="s">
        <v>351</v>
      </c>
      <c r="C203" t="s">
        <v>351</v>
      </c>
      <c r="D203" t="s">
        <v>410</v>
      </c>
      <c r="E203" t="s">
        <v>15</v>
      </c>
      <c r="F203" t="s">
        <v>72</v>
      </c>
      <c r="G203" t="s">
        <v>422</v>
      </c>
      <c r="H203">
        <v>2017</v>
      </c>
      <c r="I203">
        <v>850</v>
      </c>
      <c r="J203">
        <v>2235.5</v>
      </c>
    </row>
    <row r="204" spans="1:10">
      <c r="A204" t="s">
        <v>10</v>
      </c>
      <c r="B204" t="s">
        <v>351</v>
      </c>
      <c r="C204" t="s">
        <v>351</v>
      </c>
      <c r="D204" t="s">
        <v>410</v>
      </c>
      <c r="E204" t="s">
        <v>15</v>
      </c>
      <c r="F204" t="s">
        <v>72</v>
      </c>
      <c r="G204" t="s">
        <v>422</v>
      </c>
      <c r="H204">
        <v>2017</v>
      </c>
      <c r="I204">
        <v>2110</v>
      </c>
      <c r="J204">
        <v>5523</v>
      </c>
    </row>
    <row r="205" spans="1:10">
      <c r="A205" t="s">
        <v>10</v>
      </c>
      <c r="B205" t="s">
        <v>351</v>
      </c>
      <c r="C205" t="s">
        <v>351</v>
      </c>
      <c r="D205" t="s">
        <v>410</v>
      </c>
      <c r="E205" t="s">
        <v>15</v>
      </c>
      <c r="F205" t="s">
        <v>72</v>
      </c>
      <c r="G205" t="s">
        <v>422</v>
      </c>
      <c r="H205">
        <v>2017</v>
      </c>
      <c r="I205">
        <v>1630</v>
      </c>
      <c r="J205">
        <v>4273.75</v>
      </c>
    </row>
    <row r="206" spans="1:10">
      <c r="A206" t="s">
        <v>10</v>
      </c>
      <c r="B206" t="s">
        <v>351</v>
      </c>
      <c r="C206" t="s">
        <v>351</v>
      </c>
      <c r="D206" t="s">
        <v>410</v>
      </c>
      <c r="E206" t="s">
        <v>15</v>
      </c>
      <c r="F206" t="s">
        <v>72</v>
      </c>
      <c r="G206" t="s">
        <v>422</v>
      </c>
      <c r="H206">
        <v>2017</v>
      </c>
      <c r="I206">
        <v>925</v>
      </c>
      <c r="J206">
        <v>2432.75</v>
      </c>
    </row>
    <row r="207" spans="1:10">
      <c r="A207" t="s">
        <v>10</v>
      </c>
      <c r="B207" t="s">
        <v>351</v>
      </c>
      <c r="C207" t="s">
        <v>351</v>
      </c>
      <c r="D207" t="s">
        <v>410</v>
      </c>
      <c r="E207" t="s">
        <v>15</v>
      </c>
      <c r="F207" t="s">
        <v>72</v>
      </c>
      <c r="G207" t="s">
        <v>422</v>
      </c>
      <c r="H207">
        <v>2017</v>
      </c>
      <c r="I207">
        <v>2210</v>
      </c>
      <c r="J207">
        <v>5720</v>
      </c>
    </row>
    <row r="208" spans="1:10">
      <c r="A208" t="s">
        <v>10</v>
      </c>
      <c r="B208" t="s">
        <v>351</v>
      </c>
      <c r="C208" t="s">
        <v>351</v>
      </c>
      <c r="D208" t="s">
        <v>410</v>
      </c>
      <c r="E208" t="s">
        <v>15</v>
      </c>
      <c r="F208" t="s">
        <v>131</v>
      </c>
      <c r="G208" t="s">
        <v>418</v>
      </c>
      <c r="H208">
        <v>2017</v>
      </c>
      <c r="I208">
        <v>1305</v>
      </c>
      <c r="J208">
        <v>3341</v>
      </c>
    </row>
    <row r="209" spans="1:10">
      <c r="A209" t="s">
        <v>10</v>
      </c>
      <c r="B209" t="s">
        <v>351</v>
      </c>
      <c r="C209" t="s">
        <v>351</v>
      </c>
      <c r="D209" t="s">
        <v>410</v>
      </c>
      <c r="E209" t="s">
        <v>15</v>
      </c>
      <c r="F209" t="s">
        <v>131</v>
      </c>
      <c r="G209" t="s">
        <v>418</v>
      </c>
      <c r="H209">
        <v>2017</v>
      </c>
      <c r="I209">
        <v>11560</v>
      </c>
      <c r="J209">
        <v>29555</v>
      </c>
    </row>
    <row r="210" spans="1:10">
      <c r="A210" t="s">
        <v>10</v>
      </c>
      <c r="B210" t="s">
        <v>351</v>
      </c>
      <c r="C210" t="s">
        <v>351</v>
      </c>
      <c r="D210" t="s">
        <v>410</v>
      </c>
      <c r="E210" t="s">
        <v>15</v>
      </c>
      <c r="F210" t="s">
        <v>131</v>
      </c>
      <c r="G210" t="s">
        <v>418</v>
      </c>
      <c r="H210">
        <v>2017</v>
      </c>
      <c r="I210">
        <v>11460</v>
      </c>
      <c r="J210">
        <v>29298</v>
      </c>
    </row>
    <row r="211" spans="1:10">
      <c r="A211" t="s">
        <v>10</v>
      </c>
      <c r="B211" t="s">
        <v>351</v>
      </c>
      <c r="C211" t="s">
        <v>351</v>
      </c>
      <c r="D211" t="s">
        <v>410</v>
      </c>
      <c r="E211" t="s">
        <v>15</v>
      </c>
      <c r="F211" t="s">
        <v>128</v>
      </c>
      <c r="G211" t="s">
        <v>415</v>
      </c>
      <c r="H211">
        <v>2017</v>
      </c>
      <c r="I211">
        <v>500</v>
      </c>
      <c r="J211">
        <v>1905</v>
      </c>
    </row>
    <row r="212" spans="1:10">
      <c r="A212" t="s">
        <v>10</v>
      </c>
      <c r="B212" t="s">
        <v>351</v>
      </c>
      <c r="C212" t="s">
        <v>351</v>
      </c>
      <c r="D212" t="s">
        <v>410</v>
      </c>
      <c r="E212" t="s">
        <v>15</v>
      </c>
      <c r="F212" t="s">
        <v>128</v>
      </c>
      <c r="G212" t="s">
        <v>415</v>
      </c>
      <c r="H212">
        <v>2017</v>
      </c>
      <c r="I212">
        <v>800</v>
      </c>
      <c r="J212">
        <v>3048</v>
      </c>
    </row>
    <row r="213" spans="1:10">
      <c r="A213" t="s">
        <v>10</v>
      </c>
      <c r="B213" t="s">
        <v>351</v>
      </c>
      <c r="C213" t="s">
        <v>351</v>
      </c>
      <c r="D213" t="s">
        <v>410</v>
      </c>
      <c r="E213" t="s">
        <v>15</v>
      </c>
      <c r="F213" t="s">
        <v>128</v>
      </c>
      <c r="G213" t="s">
        <v>415</v>
      </c>
      <c r="H213">
        <v>2017</v>
      </c>
      <c r="I213">
        <v>2715</v>
      </c>
      <c r="J213">
        <v>10287</v>
      </c>
    </row>
    <row r="214" spans="1:10">
      <c r="A214" t="s">
        <v>10</v>
      </c>
      <c r="B214" t="s">
        <v>351</v>
      </c>
      <c r="C214" t="s">
        <v>351</v>
      </c>
      <c r="D214" t="s">
        <v>410</v>
      </c>
      <c r="E214" t="s">
        <v>15</v>
      </c>
      <c r="F214" t="s">
        <v>128</v>
      </c>
      <c r="G214" t="s">
        <v>415</v>
      </c>
      <c r="H214">
        <v>2017</v>
      </c>
      <c r="I214">
        <v>600</v>
      </c>
      <c r="J214">
        <v>2286</v>
      </c>
    </row>
    <row r="215" spans="1:10">
      <c r="A215" t="s">
        <v>10</v>
      </c>
      <c r="B215" t="s">
        <v>351</v>
      </c>
      <c r="C215" t="s">
        <v>351</v>
      </c>
      <c r="D215" t="s">
        <v>410</v>
      </c>
      <c r="E215" t="s">
        <v>15</v>
      </c>
      <c r="F215" t="s">
        <v>128</v>
      </c>
      <c r="G215" t="s">
        <v>415</v>
      </c>
      <c r="H215">
        <v>2017</v>
      </c>
      <c r="I215">
        <v>500</v>
      </c>
      <c r="J215">
        <v>1905</v>
      </c>
    </row>
    <row r="216" spans="1:10">
      <c r="A216" t="s">
        <v>10</v>
      </c>
      <c r="B216" t="s">
        <v>351</v>
      </c>
      <c r="C216" t="s">
        <v>351</v>
      </c>
      <c r="D216" t="s">
        <v>410</v>
      </c>
      <c r="E216" t="s">
        <v>15</v>
      </c>
      <c r="F216" t="s">
        <v>128</v>
      </c>
      <c r="G216" t="s">
        <v>415</v>
      </c>
      <c r="H216">
        <v>2017</v>
      </c>
      <c r="I216">
        <v>1110</v>
      </c>
      <c r="J216">
        <v>4191</v>
      </c>
    </row>
    <row r="217" spans="1:10">
      <c r="A217" t="s">
        <v>10</v>
      </c>
      <c r="B217" t="s">
        <v>351</v>
      </c>
      <c r="C217" t="s">
        <v>351</v>
      </c>
      <c r="D217" t="s">
        <v>410</v>
      </c>
      <c r="E217" t="s">
        <v>15</v>
      </c>
      <c r="F217" t="s">
        <v>128</v>
      </c>
      <c r="G217" t="s">
        <v>415</v>
      </c>
      <c r="H217">
        <v>2017</v>
      </c>
      <c r="I217">
        <v>2010</v>
      </c>
      <c r="J217">
        <v>7620</v>
      </c>
    </row>
    <row r="218" spans="1:10">
      <c r="A218" t="s">
        <v>10</v>
      </c>
      <c r="B218" t="s">
        <v>351</v>
      </c>
      <c r="C218" t="s">
        <v>351</v>
      </c>
      <c r="D218" t="s">
        <v>410</v>
      </c>
      <c r="E218" t="s">
        <v>15</v>
      </c>
      <c r="F218" t="s">
        <v>128</v>
      </c>
      <c r="G218" t="s">
        <v>415</v>
      </c>
      <c r="H218">
        <v>2017</v>
      </c>
      <c r="I218">
        <v>1705</v>
      </c>
      <c r="J218">
        <v>6477</v>
      </c>
    </row>
    <row r="219" spans="1:10">
      <c r="A219" t="s">
        <v>10</v>
      </c>
      <c r="B219" t="s">
        <v>351</v>
      </c>
      <c r="C219" t="s">
        <v>351</v>
      </c>
      <c r="D219" t="s">
        <v>410</v>
      </c>
      <c r="E219" t="s">
        <v>15</v>
      </c>
      <c r="F219" t="s">
        <v>128</v>
      </c>
      <c r="G219" t="s">
        <v>415</v>
      </c>
      <c r="H219">
        <v>2017</v>
      </c>
      <c r="I219">
        <v>2710</v>
      </c>
      <c r="J219">
        <v>10287</v>
      </c>
    </row>
    <row r="220" spans="1:10">
      <c r="A220" t="s">
        <v>10</v>
      </c>
      <c r="B220" t="s">
        <v>351</v>
      </c>
      <c r="C220" t="s">
        <v>351</v>
      </c>
      <c r="D220" t="s">
        <v>410</v>
      </c>
      <c r="E220" t="s">
        <v>15</v>
      </c>
      <c r="F220" t="s">
        <v>123</v>
      </c>
      <c r="G220" t="s">
        <v>411</v>
      </c>
      <c r="H220">
        <v>2017</v>
      </c>
      <c r="I220">
        <v>500</v>
      </c>
      <c r="J220">
        <v>1635</v>
      </c>
    </row>
    <row r="221" spans="1:10">
      <c r="A221" t="s">
        <v>10</v>
      </c>
      <c r="B221" t="s">
        <v>351</v>
      </c>
      <c r="C221" t="s">
        <v>351</v>
      </c>
      <c r="D221" t="s">
        <v>410</v>
      </c>
      <c r="E221" t="s">
        <v>15</v>
      </c>
      <c r="F221" t="s">
        <v>123</v>
      </c>
      <c r="G221" t="s">
        <v>411</v>
      </c>
      <c r="H221">
        <v>2017</v>
      </c>
      <c r="I221">
        <v>6330</v>
      </c>
      <c r="J221">
        <v>20601</v>
      </c>
    </row>
    <row r="222" spans="1:10">
      <c r="A222" t="s">
        <v>10</v>
      </c>
      <c r="B222" t="s">
        <v>351</v>
      </c>
      <c r="C222" t="s">
        <v>351</v>
      </c>
      <c r="D222" t="s">
        <v>401</v>
      </c>
      <c r="E222" t="s">
        <v>15</v>
      </c>
      <c r="F222" t="s">
        <v>16</v>
      </c>
      <c r="G222" t="s">
        <v>161</v>
      </c>
      <c r="H222">
        <v>2017</v>
      </c>
      <c r="I222">
        <v>700</v>
      </c>
      <c r="J222">
        <v>1561</v>
      </c>
    </row>
    <row r="223" spans="1:10">
      <c r="A223" t="s">
        <v>10</v>
      </c>
      <c r="B223" t="s">
        <v>351</v>
      </c>
      <c r="C223" t="s">
        <v>351</v>
      </c>
      <c r="D223" t="s">
        <v>401</v>
      </c>
      <c r="E223" t="s">
        <v>15</v>
      </c>
      <c r="F223" t="s">
        <v>16</v>
      </c>
      <c r="G223" t="s">
        <v>161</v>
      </c>
      <c r="H223">
        <v>2017</v>
      </c>
      <c r="I223">
        <v>2010</v>
      </c>
      <c r="J223">
        <v>4460</v>
      </c>
    </row>
    <row r="224" spans="1:10">
      <c r="A224" t="s">
        <v>10</v>
      </c>
      <c r="B224" t="s">
        <v>351</v>
      </c>
      <c r="C224" t="s">
        <v>351</v>
      </c>
      <c r="D224" t="s">
        <v>401</v>
      </c>
      <c r="E224" t="s">
        <v>15</v>
      </c>
      <c r="F224" t="s">
        <v>16</v>
      </c>
      <c r="G224" t="s">
        <v>161</v>
      </c>
      <c r="H224">
        <v>2017</v>
      </c>
      <c r="I224">
        <v>1505</v>
      </c>
      <c r="J224">
        <v>3345</v>
      </c>
    </row>
    <row r="225" spans="1:10">
      <c r="A225" t="s">
        <v>10</v>
      </c>
      <c r="B225" t="s">
        <v>351</v>
      </c>
      <c r="C225" t="s">
        <v>351</v>
      </c>
      <c r="D225" t="s">
        <v>401</v>
      </c>
      <c r="E225" t="s">
        <v>15</v>
      </c>
      <c r="F225" t="s">
        <v>16</v>
      </c>
      <c r="G225" t="s">
        <v>161</v>
      </c>
      <c r="H225">
        <v>2017</v>
      </c>
      <c r="I225">
        <v>4520</v>
      </c>
      <c r="J225">
        <v>10035</v>
      </c>
    </row>
    <row r="226" spans="1:10">
      <c r="A226" t="s">
        <v>10</v>
      </c>
      <c r="B226" t="s">
        <v>351</v>
      </c>
      <c r="C226" t="s">
        <v>351</v>
      </c>
      <c r="D226" t="s">
        <v>401</v>
      </c>
      <c r="E226" t="s">
        <v>15</v>
      </c>
      <c r="F226" t="s">
        <v>16</v>
      </c>
      <c r="G226" t="s">
        <v>161</v>
      </c>
      <c r="H226">
        <v>2017</v>
      </c>
      <c r="I226">
        <v>1510</v>
      </c>
      <c r="J226">
        <v>3345</v>
      </c>
    </row>
    <row r="227" spans="1:10">
      <c r="A227" t="s">
        <v>10</v>
      </c>
      <c r="B227" t="s">
        <v>351</v>
      </c>
      <c r="C227" t="s">
        <v>351</v>
      </c>
      <c r="D227" t="s">
        <v>401</v>
      </c>
      <c r="E227" t="s">
        <v>15</v>
      </c>
      <c r="F227" t="s">
        <v>16</v>
      </c>
      <c r="G227" t="s">
        <v>161</v>
      </c>
      <c r="H227">
        <v>2017</v>
      </c>
      <c r="I227">
        <v>500</v>
      </c>
      <c r="J227">
        <v>1115</v>
      </c>
    </row>
    <row r="228" spans="1:10">
      <c r="A228" t="s">
        <v>10</v>
      </c>
      <c r="B228" t="s">
        <v>351</v>
      </c>
      <c r="C228" t="s">
        <v>351</v>
      </c>
      <c r="D228" t="s">
        <v>401</v>
      </c>
      <c r="E228" t="s">
        <v>15</v>
      </c>
      <c r="F228" t="s">
        <v>16</v>
      </c>
      <c r="G228" t="s">
        <v>407</v>
      </c>
      <c r="H228">
        <v>2017</v>
      </c>
      <c r="I228">
        <v>700</v>
      </c>
      <c r="J228">
        <v>1561</v>
      </c>
    </row>
    <row r="229" spans="1:10">
      <c r="A229" t="s">
        <v>10</v>
      </c>
      <c r="B229" t="s">
        <v>351</v>
      </c>
      <c r="C229" t="s">
        <v>351</v>
      </c>
      <c r="D229" t="s">
        <v>401</v>
      </c>
      <c r="E229" t="s">
        <v>15</v>
      </c>
      <c r="F229" t="s">
        <v>16</v>
      </c>
      <c r="G229" t="s">
        <v>407</v>
      </c>
      <c r="H229">
        <v>2017</v>
      </c>
      <c r="I229">
        <v>2010</v>
      </c>
      <c r="J229">
        <v>4460</v>
      </c>
    </row>
    <row r="230" spans="1:10">
      <c r="A230" t="s">
        <v>10</v>
      </c>
      <c r="B230" t="s">
        <v>351</v>
      </c>
      <c r="C230" t="s">
        <v>351</v>
      </c>
      <c r="D230" t="s">
        <v>401</v>
      </c>
      <c r="E230" t="s">
        <v>15</v>
      </c>
      <c r="F230" t="s">
        <v>16</v>
      </c>
      <c r="G230" t="s">
        <v>407</v>
      </c>
      <c r="H230">
        <v>2017</v>
      </c>
      <c r="I230">
        <v>1505</v>
      </c>
      <c r="J230">
        <v>3345</v>
      </c>
    </row>
    <row r="231" spans="1:10">
      <c r="A231" t="s">
        <v>10</v>
      </c>
      <c r="B231" t="s">
        <v>351</v>
      </c>
      <c r="C231" t="s">
        <v>351</v>
      </c>
      <c r="D231" t="s">
        <v>401</v>
      </c>
      <c r="E231" t="s">
        <v>15</v>
      </c>
      <c r="F231" t="s">
        <v>16</v>
      </c>
      <c r="G231" t="s">
        <v>407</v>
      </c>
      <c r="H231">
        <v>2017</v>
      </c>
      <c r="I231">
        <v>4520</v>
      </c>
      <c r="J231">
        <v>10035</v>
      </c>
    </row>
    <row r="232" spans="1:10">
      <c r="A232" t="s">
        <v>10</v>
      </c>
      <c r="B232" t="s">
        <v>351</v>
      </c>
      <c r="C232" t="s">
        <v>351</v>
      </c>
      <c r="D232" t="s">
        <v>401</v>
      </c>
      <c r="E232" t="s">
        <v>15</v>
      </c>
      <c r="F232" t="s">
        <v>16</v>
      </c>
      <c r="G232" t="s">
        <v>407</v>
      </c>
      <c r="H232">
        <v>2017</v>
      </c>
      <c r="I232">
        <v>1510</v>
      </c>
      <c r="J232">
        <v>3345</v>
      </c>
    </row>
    <row r="233" spans="1:10">
      <c r="A233" t="s">
        <v>10</v>
      </c>
      <c r="B233" t="s">
        <v>351</v>
      </c>
      <c r="C233" t="s">
        <v>351</v>
      </c>
      <c r="D233" t="s">
        <v>401</v>
      </c>
      <c r="E233" t="s">
        <v>15</v>
      </c>
      <c r="F233" t="s">
        <v>16</v>
      </c>
      <c r="G233" t="s">
        <v>407</v>
      </c>
      <c r="H233">
        <v>2017</v>
      </c>
      <c r="I233">
        <v>500</v>
      </c>
      <c r="J233">
        <v>1115</v>
      </c>
    </row>
    <row r="234" spans="1:10">
      <c r="A234" t="s">
        <v>10</v>
      </c>
      <c r="B234" t="s">
        <v>351</v>
      </c>
      <c r="C234" t="s">
        <v>351</v>
      </c>
      <c r="D234" t="s">
        <v>389</v>
      </c>
      <c r="E234" t="s">
        <v>15</v>
      </c>
      <c r="F234" t="s">
        <v>131</v>
      </c>
      <c r="G234" t="s">
        <v>400</v>
      </c>
      <c r="H234">
        <v>2017</v>
      </c>
      <c r="I234">
        <v>800</v>
      </c>
      <c r="J234">
        <v>2056</v>
      </c>
    </row>
    <row r="235" spans="1:10">
      <c r="A235" t="s">
        <v>10</v>
      </c>
      <c r="B235" t="s">
        <v>351</v>
      </c>
      <c r="C235" t="s">
        <v>351</v>
      </c>
      <c r="D235" t="s">
        <v>389</v>
      </c>
      <c r="E235" t="s">
        <v>15</v>
      </c>
      <c r="F235" t="s">
        <v>131</v>
      </c>
      <c r="G235" t="s">
        <v>399</v>
      </c>
      <c r="H235">
        <v>2017</v>
      </c>
      <c r="I235">
        <v>600</v>
      </c>
      <c r="J235">
        <v>1542</v>
      </c>
    </row>
    <row r="236" spans="1:10">
      <c r="A236" t="s">
        <v>10</v>
      </c>
      <c r="B236" t="s">
        <v>351</v>
      </c>
      <c r="C236" t="s">
        <v>351</v>
      </c>
      <c r="D236" t="s">
        <v>389</v>
      </c>
      <c r="E236" t="s">
        <v>15</v>
      </c>
      <c r="F236" t="s">
        <v>131</v>
      </c>
      <c r="G236" t="s">
        <v>398</v>
      </c>
      <c r="H236">
        <v>2017</v>
      </c>
      <c r="I236">
        <v>500</v>
      </c>
      <c r="J236">
        <v>1285</v>
      </c>
    </row>
    <row r="237" spans="1:10">
      <c r="A237" t="s">
        <v>10</v>
      </c>
      <c r="B237" t="s">
        <v>351</v>
      </c>
      <c r="C237" t="s">
        <v>351</v>
      </c>
      <c r="D237" t="s">
        <v>389</v>
      </c>
      <c r="E237" t="s">
        <v>15</v>
      </c>
      <c r="F237" t="s">
        <v>128</v>
      </c>
      <c r="G237" t="s">
        <v>397</v>
      </c>
      <c r="H237">
        <v>2017</v>
      </c>
      <c r="I237">
        <v>400</v>
      </c>
      <c r="J237">
        <v>1196</v>
      </c>
    </row>
    <row r="238" spans="1:10">
      <c r="A238" t="s">
        <v>10</v>
      </c>
      <c r="B238" t="s">
        <v>351</v>
      </c>
      <c r="C238" t="s">
        <v>351</v>
      </c>
      <c r="D238" t="s">
        <v>389</v>
      </c>
      <c r="E238" t="s">
        <v>15</v>
      </c>
      <c r="F238" t="s">
        <v>128</v>
      </c>
      <c r="G238" t="s">
        <v>396</v>
      </c>
      <c r="H238">
        <v>2017</v>
      </c>
      <c r="I238">
        <v>500</v>
      </c>
      <c r="J238">
        <v>1505</v>
      </c>
    </row>
    <row r="239" spans="1:10">
      <c r="A239" t="s">
        <v>10</v>
      </c>
      <c r="B239" t="s">
        <v>351</v>
      </c>
      <c r="C239" t="s">
        <v>351</v>
      </c>
      <c r="D239" t="s">
        <v>389</v>
      </c>
      <c r="E239" t="s">
        <v>15</v>
      </c>
      <c r="F239" t="s">
        <v>128</v>
      </c>
      <c r="G239" t="s">
        <v>396</v>
      </c>
      <c r="H239">
        <v>2017</v>
      </c>
      <c r="I239">
        <v>0</v>
      </c>
      <c r="J239">
        <v>0</v>
      </c>
    </row>
    <row r="240" spans="1:10">
      <c r="A240" t="s">
        <v>10</v>
      </c>
      <c r="B240" t="s">
        <v>351</v>
      </c>
      <c r="C240" t="s">
        <v>351</v>
      </c>
      <c r="D240" t="s">
        <v>389</v>
      </c>
      <c r="E240" t="s">
        <v>15</v>
      </c>
      <c r="F240" t="s">
        <v>128</v>
      </c>
      <c r="G240" t="s">
        <v>396</v>
      </c>
      <c r="H240">
        <v>2017</v>
      </c>
      <c r="I240">
        <v>500</v>
      </c>
      <c r="J240">
        <v>1505</v>
      </c>
    </row>
    <row r="241" spans="1:10">
      <c r="A241" t="s">
        <v>10</v>
      </c>
      <c r="B241" t="s">
        <v>351</v>
      </c>
      <c r="C241" t="s">
        <v>351</v>
      </c>
      <c r="D241" t="s">
        <v>389</v>
      </c>
      <c r="E241" t="s">
        <v>15</v>
      </c>
      <c r="F241" t="s">
        <v>128</v>
      </c>
      <c r="G241" t="s">
        <v>396</v>
      </c>
      <c r="H241">
        <v>2017</v>
      </c>
      <c r="I241">
        <v>1535</v>
      </c>
      <c r="J241">
        <v>4590.25</v>
      </c>
    </row>
    <row r="242" spans="1:10">
      <c r="A242" t="s">
        <v>10</v>
      </c>
      <c r="B242" t="s">
        <v>351</v>
      </c>
      <c r="C242" t="s">
        <v>351</v>
      </c>
      <c r="D242" t="s">
        <v>389</v>
      </c>
      <c r="E242" t="s">
        <v>15</v>
      </c>
      <c r="F242" t="s">
        <v>128</v>
      </c>
      <c r="G242" t="s">
        <v>396</v>
      </c>
      <c r="H242">
        <v>2017</v>
      </c>
      <c r="I242">
        <v>0</v>
      </c>
      <c r="J242">
        <v>0</v>
      </c>
    </row>
    <row r="243" spans="1:10">
      <c r="A243" t="s">
        <v>10</v>
      </c>
      <c r="B243" t="s">
        <v>351</v>
      </c>
      <c r="C243" t="s">
        <v>351</v>
      </c>
      <c r="D243" t="s">
        <v>389</v>
      </c>
      <c r="E243" t="s">
        <v>15</v>
      </c>
      <c r="F243" t="s">
        <v>128</v>
      </c>
      <c r="G243" t="s">
        <v>396</v>
      </c>
      <c r="H243">
        <v>2017</v>
      </c>
      <c r="I243">
        <v>2340</v>
      </c>
      <c r="J243">
        <v>6998.25</v>
      </c>
    </row>
    <row r="244" spans="1:10">
      <c r="A244" t="s">
        <v>10</v>
      </c>
      <c r="B244" t="s">
        <v>351</v>
      </c>
      <c r="C244" t="s">
        <v>351</v>
      </c>
      <c r="D244" t="s">
        <v>389</v>
      </c>
      <c r="E244" t="s">
        <v>15</v>
      </c>
      <c r="F244" t="s">
        <v>128</v>
      </c>
      <c r="G244" t="s">
        <v>396</v>
      </c>
      <c r="H244">
        <v>2017</v>
      </c>
      <c r="I244">
        <v>4550</v>
      </c>
      <c r="J244">
        <v>13529.75</v>
      </c>
    </row>
    <row r="245" spans="1:10">
      <c r="A245" t="s">
        <v>10</v>
      </c>
      <c r="B245" t="s">
        <v>351</v>
      </c>
      <c r="C245" t="s">
        <v>351</v>
      </c>
      <c r="D245" t="s">
        <v>389</v>
      </c>
      <c r="E245" t="s">
        <v>15</v>
      </c>
      <c r="F245" t="s">
        <v>128</v>
      </c>
      <c r="G245" t="s">
        <v>396</v>
      </c>
      <c r="H245">
        <v>2017</v>
      </c>
      <c r="I245">
        <v>0</v>
      </c>
      <c r="J245">
        <v>0</v>
      </c>
    </row>
    <row r="246" spans="1:10">
      <c r="A246" t="s">
        <v>10</v>
      </c>
      <c r="B246" t="s">
        <v>351</v>
      </c>
      <c r="C246" t="s">
        <v>351</v>
      </c>
      <c r="D246" t="s">
        <v>389</v>
      </c>
      <c r="E246" t="s">
        <v>15</v>
      </c>
      <c r="F246" t="s">
        <v>128</v>
      </c>
      <c r="G246" t="s">
        <v>396</v>
      </c>
      <c r="H246">
        <v>2017</v>
      </c>
      <c r="I246">
        <v>8925</v>
      </c>
      <c r="J246">
        <v>26536.25</v>
      </c>
    </row>
    <row r="247" spans="1:10">
      <c r="A247" t="s">
        <v>10</v>
      </c>
      <c r="B247" t="s">
        <v>351</v>
      </c>
      <c r="C247" t="s">
        <v>351</v>
      </c>
      <c r="D247" t="s">
        <v>389</v>
      </c>
      <c r="E247" t="s">
        <v>15</v>
      </c>
      <c r="F247" t="s">
        <v>128</v>
      </c>
      <c r="G247" t="s">
        <v>395</v>
      </c>
      <c r="H247">
        <v>2017</v>
      </c>
      <c r="I247">
        <v>400</v>
      </c>
      <c r="J247">
        <v>1196</v>
      </c>
    </row>
    <row r="248" spans="1:10">
      <c r="A248" t="s">
        <v>10</v>
      </c>
      <c r="B248" t="s">
        <v>351</v>
      </c>
      <c r="C248" t="s">
        <v>351</v>
      </c>
      <c r="D248" t="s">
        <v>389</v>
      </c>
      <c r="E248" t="s">
        <v>15</v>
      </c>
      <c r="F248" t="s">
        <v>128</v>
      </c>
      <c r="G248" t="s">
        <v>394</v>
      </c>
      <c r="H248">
        <v>2017</v>
      </c>
      <c r="I248">
        <v>500</v>
      </c>
      <c r="J248">
        <v>1505</v>
      </c>
    </row>
    <row r="249" spans="1:10">
      <c r="A249" t="s">
        <v>10</v>
      </c>
      <c r="B249" t="s">
        <v>351</v>
      </c>
      <c r="C249" t="s">
        <v>351</v>
      </c>
      <c r="D249" t="s">
        <v>389</v>
      </c>
      <c r="E249" t="s">
        <v>15</v>
      </c>
      <c r="F249" t="s">
        <v>128</v>
      </c>
      <c r="G249" t="s">
        <v>394</v>
      </c>
      <c r="H249">
        <v>2017</v>
      </c>
      <c r="I249">
        <v>0</v>
      </c>
      <c r="J249">
        <v>0</v>
      </c>
    </row>
    <row r="250" spans="1:10">
      <c r="A250" t="s">
        <v>10</v>
      </c>
      <c r="B250" t="s">
        <v>351</v>
      </c>
      <c r="C250" t="s">
        <v>351</v>
      </c>
      <c r="D250" t="s">
        <v>389</v>
      </c>
      <c r="E250" t="s">
        <v>15</v>
      </c>
      <c r="F250" t="s">
        <v>128</v>
      </c>
      <c r="G250" t="s">
        <v>394</v>
      </c>
      <c r="H250">
        <v>2017</v>
      </c>
      <c r="I250">
        <v>500</v>
      </c>
      <c r="J250">
        <v>1505</v>
      </c>
    </row>
    <row r="251" spans="1:10">
      <c r="A251" t="s">
        <v>10</v>
      </c>
      <c r="B251" t="s">
        <v>351</v>
      </c>
      <c r="C251" t="s">
        <v>351</v>
      </c>
      <c r="D251" t="s">
        <v>389</v>
      </c>
      <c r="E251" t="s">
        <v>15</v>
      </c>
      <c r="F251" t="s">
        <v>128</v>
      </c>
      <c r="G251" t="s">
        <v>394</v>
      </c>
      <c r="H251">
        <v>2017</v>
      </c>
      <c r="I251">
        <v>1535</v>
      </c>
      <c r="J251">
        <v>4590.25</v>
      </c>
    </row>
    <row r="252" spans="1:10">
      <c r="A252" t="s">
        <v>10</v>
      </c>
      <c r="B252" t="s">
        <v>351</v>
      </c>
      <c r="C252" t="s">
        <v>351</v>
      </c>
      <c r="D252" t="s">
        <v>389</v>
      </c>
      <c r="E252" t="s">
        <v>15</v>
      </c>
      <c r="F252" t="s">
        <v>128</v>
      </c>
      <c r="G252" t="s">
        <v>394</v>
      </c>
      <c r="H252">
        <v>2017</v>
      </c>
      <c r="I252">
        <v>0</v>
      </c>
      <c r="J252">
        <v>0</v>
      </c>
    </row>
    <row r="253" spans="1:10">
      <c r="A253" t="s">
        <v>10</v>
      </c>
      <c r="B253" t="s">
        <v>351</v>
      </c>
      <c r="C253" t="s">
        <v>351</v>
      </c>
      <c r="D253" t="s">
        <v>389</v>
      </c>
      <c r="E253" t="s">
        <v>15</v>
      </c>
      <c r="F253" t="s">
        <v>128</v>
      </c>
      <c r="G253" t="s">
        <v>394</v>
      </c>
      <c r="H253">
        <v>2017</v>
      </c>
      <c r="I253">
        <v>2340</v>
      </c>
      <c r="J253">
        <v>6998.25</v>
      </c>
    </row>
    <row r="254" spans="1:10">
      <c r="A254" t="s">
        <v>10</v>
      </c>
      <c r="B254" t="s">
        <v>351</v>
      </c>
      <c r="C254" t="s">
        <v>351</v>
      </c>
      <c r="D254" t="s">
        <v>389</v>
      </c>
      <c r="E254" t="s">
        <v>15</v>
      </c>
      <c r="F254" t="s">
        <v>128</v>
      </c>
      <c r="G254" t="s">
        <v>394</v>
      </c>
      <c r="H254">
        <v>2017</v>
      </c>
      <c r="I254">
        <v>4550</v>
      </c>
      <c r="J254">
        <v>13529.75</v>
      </c>
    </row>
    <row r="255" spans="1:10">
      <c r="A255" t="s">
        <v>10</v>
      </c>
      <c r="B255" t="s">
        <v>351</v>
      </c>
      <c r="C255" t="s">
        <v>351</v>
      </c>
      <c r="D255" t="s">
        <v>389</v>
      </c>
      <c r="E255" t="s">
        <v>15</v>
      </c>
      <c r="F255" t="s">
        <v>128</v>
      </c>
      <c r="G255" t="s">
        <v>394</v>
      </c>
      <c r="H255">
        <v>2017</v>
      </c>
      <c r="I255">
        <v>0</v>
      </c>
      <c r="J255">
        <v>0</v>
      </c>
    </row>
    <row r="256" spans="1:10">
      <c r="A256" t="s">
        <v>10</v>
      </c>
      <c r="B256" t="s">
        <v>351</v>
      </c>
      <c r="C256" t="s">
        <v>351</v>
      </c>
      <c r="D256" t="s">
        <v>389</v>
      </c>
      <c r="E256" t="s">
        <v>15</v>
      </c>
      <c r="F256" t="s">
        <v>128</v>
      </c>
      <c r="G256" t="s">
        <v>394</v>
      </c>
      <c r="H256">
        <v>2017</v>
      </c>
      <c r="I256">
        <v>8925</v>
      </c>
      <c r="J256">
        <v>26536.25</v>
      </c>
    </row>
    <row r="257" spans="1:10">
      <c r="A257" t="s">
        <v>10</v>
      </c>
      <c r="B257" t="s">
        <v>351</v>
      </c>
      <c r="C257" t="s">
        <v>351</v>
      </c>
      <c r="D257" t="s">
        <v>389</v>
      </c>
      <c r="E257" t="s">
        <v>15</v>
      </c>
      <c r="F257" t="s">
        <v>128</v>
      </c>
      <c r="G257" t="s">
        <v>369</v>
      </c>
      <c r="H257">
        <v>2017</v>
      </c>
      <c r="I257">
        <v>0</v>
      </c>
      <c r="J257">
        <v>0</v>
      </c>
    </row>
    <row r="258" spans="1:10">
      <c r="A258" t="s">
        <v>10</v>
      </c>
      <c r="B258" t="s">
        <v>351</v>
      </c>
      <c r="C258" t="s">
        <v>351</v>
      </c>
      <c r="D258" t="s">
        <v>389</v>
      </c>
      <c r="E258" t="s">
        <v>15</v>
      </c>
      <c r="F258" t="s">
        <v>128</v>
      </c>
      <c r="G258" t="s">
        <v>369</v>
      </c>
      <c r="H258">
        <v>2017</v>
      </c>
      <c r="I258">
        <v>500</v>
      </c>
      <c r="J258">
        <v>1505</v>
      </c>
    </row>
    <row r="259" spans="1:10">
      <c r="A259" t="s">
        <v>10</v>
      </c>
      <c r="B259" t="s">
        <v>351</v>
      </c>
      <c r="C259" t="s">
        <v>351</v>
      </c>
      <c r="D259" t="s">
        <v>389</v>
      </c>
      <c r="E259" t="s">
        <v>15</v>
      </c>
      <c r="F259" t="s">
        <v>128</v>
      </c>
      <c r="G259" t="s">
        <v>393</v>
      </c>
      <c r="H259">
        <v>2017</v>
      </c>
      <c r="I259">
        <v>500</v>
      </c>
      <c r="J259">
        <v>1505</v>
      </c>
    </row>
    <row r="260" spans="1:10">
      <c r="A260" t="s">
        <v>10</v>
      </c>
      <c r="B260" t="s">
        <v>351</v>
      </c>
      <c r="C260" t="s">
        <v>351</v>
      </c>
      <c r="D260" t="s">
        <v>389</v>
      </c>
      <c r="E260" t="s">
        <v>15</v>
      </c>
      <c r="F260" t="s">
        <v>128</v>
      </c>
      <c r="G260" t="s">
        <v>393</v>
      </c>
      <c r="H260">
        <v>2017</v>
      </c>
      <c r="I260">
        <v>1685</v>
      </c>
      <c r="J260">
        <v>5041.75</v>
      </c>
    </row>
    <row r="261" spans="1:10">
      <c r="A261" t="s">
        <v>10</v>
      </c>
      <c r="B261" t="s">
        <v>351</v>
      </c>
      <c r="C261" t="s">
        <v>351</v>
      </c>
      <c r="D261" t="s">
        <v>389</v>
      </c>
      <c r="E261" t="s">
        <v>15</v>
      </c>
      <c r="F261" t="s">
        <v>128</v>
      </c>
      <c r="G261" t="s">
        <v>392</v>
      </c>
      <c r="H261">
        <v>2017</v>
      </c>
      <c r="I261">
        <v>0</v>
      </c>
      <c r="J261">
        <v>0</v>
      </c>
    </row>
    <row r="262" spans="1:10">
      <c r="A262" t="s">
        <v>10</v>
      </c>
      <c r="B262" t="s">
        <v>351</v>
      </c>
      <c r="C262" t="s">
        <v>351</v>
      </c>
      <c r="D262" t="s">
        <v>389</v>
      </c>
      <c r="E262" t="s">
        <v>15</v>
      </c>
      <c r="F262" t="s">
        <v>128</v>
      </c>
      <c r="G262" t="s">
        <v>392</v>
      </c>
      <c r="H262">
        <v>2017</v>
      </c>
      <c r="I262">
        <v>500</v>
      </c>
      <c r="J262">
        <v>1505</v>
      </c>
    </row>
    <row r="263" spans="1:10">
      <c r="A263" t="s">
        <v>10</v>
      </c>
      <c r="B263" t="s">
        <v>351</v>
      </c>
      <c r="C263" t="s">
        <v>351</v>
      </c>
      <c r="D263" t="s">
        <v>389</v>
      </c>
      <c r="E263" t="s">
        <v>15</v>
      </c>
      <c r="F263" t="s">
        <v>128</v>
      </c>
      <c r="G263" t="s">
        <v>391</v>
      </c>
      <c r="H263">
        <v>2017</v>
      </c>
      <c r="I263">
        <v>500</v>
      </c>
      <c r="J263">
        <v>1505</v>
      </c>
    </row>
    <row r="264" spans="1:10">
      <c r="A264" t="s">
        <v>10</v>
      </c>
      <c r="B264" t="s">
        <v>351</v>
      </c>
      <c r="C264" t="s">
        <v>351</v>
      </c>
      <c r="D264" t="s">
        <v>389</v>
      </c>
      <c r="E264" t="s">
        <v>15</v>
      </c>
      <c r="F264" t="s">
        <v>128</v>
      </c>
      <c r="G264" t="s">
        <v>391</v>
      </c>
      <c r="H264">
        <v>2017</v>
      </c>
      <c r="I264">
        <v>1685</v>
      </c>
      <c r="J264">
        <v>5041.75</v>
      </c>
    </row>
    <row r="265" spans="1:10">
      <c r="A265" t="s">
        <v>10</v>
      </c>
      <c r="B265" t="s">
        <v>351</v>
      </c>
      <c r="C265" t="s">
        <v>351</v>
      </c>
      <c r="D265" t="s">
        <v>389</v>
      </c>
      <c r="E265" t="s">
        <v>15</v>
      </c>
      <c r="F265" t="s">
        <v>128</v>
      </c>
      <c r="G265" t="s">
        <v>364</v>
      </c>
      <c r="H265">
        <v>2017</v>
      </c>
      <c r="I265">
        <v>0</v>
      </c>
      <c r="J265">
        <v>0</v>
      </c>
    </row>
    <row r="266" spans="1:10">
      <c r="A266" t="s">
        <v>10</v>
      </c>
      <c r="B266" t="s">
        <v>351</v>
      </c>
      <c r="C266" t="s">
        <v>351</v>
      </c>
      <c r="D266" t="s">
        <v>389</v>
      </c>
      <c r="E266" t="s">
        <v>15</v>
      </c>
      <c r="F266" t="s">
        <v>128</v>
      </c>
      <c r="G266" t="s">
        <v>364</v>
      </c>
      <c r="H266">
        <v>2017</v>
      </c>
      <c r="I266">
        <v>500</v>
      </c>
      <c r="J266">
        <v>1505</v>
      </c>
    </row>
    <row r="267" spans="1:10">
      <c r="A267" t="s">
        <v>10</v>
      </c>
      <c r="B267" t="s">
        <v>351</v>
      </c>
      <c r="C267" t="s">
        <v>351</v>
      </c>
      <c r="D267" t="s">
        <v>389</v>
      </c>
      <c r="E267" t="s">
        <v>15</v>
      </c>
      <c r="F267" t="s">
        <v>128</v>
      </c>
      <c r="G267" t="s">
        <v>390</v>
      </c>
      <c r="H267">
        <v>2017</v>
      </c>
      <c r="I267">
        <v>0</v>
      </c>
      <c r="J267">
        <v>0</v>
      </c>
    </row>
    <row r="268" spans="1:10">
      <c r="A268" t="s">
        <v>10</v>
      </c>
      <c r="B268" t="s">
        <v>351</v>
      </c>
      <c r="C268" t="s">
        <v>351</v>
      </c>
      <c r="D268" t="s">
        <v>389</v>
      </c>
      <c r="E268" t="s">
        <v>15</v>
      </c>
      <c r="F268" t="s">
        <v>128</v>
      </c>
      <c r="G268" t="s">
        <v>390</v>
      </c>
      <c r="H268">
        <v>2017</v>
      </c>
      <c r="I268">
        <v>500</v>
      </c>
      <c r="J268">
        <v>1505</v>
      </c>
    </row>
    <row r="269" spans="1:10">
      <c r="A269" t="s">
        <v>10</v>
      </c>
      <c r="B269" t="s">
        <v>351</v>
      </c>
      <c r="C269" t="s">
        <v>351</v>
      </c>
      <c r="D269" t="s">
        <v>363</v>
      </c>
      <c r="E269" t="s">
        <v>15</v>
      </c>
      <c r="F269" t="s">
        <v>36</v>
      </c>
      <c r="G269" t="s">
        <v>383</v>
      </c>
      <c r="H269">
        <v>2017</v>
      </c>
      <c r="I269">
        <v>7185</v>
      </c>
      <c r="J269">
        <v>8580</v>
      </c>
    </row>
    <row r="270" spans="1:10">
      <c r="A270" t="s">
        <v>10</v>
      </c>
      <c r="B270" t="s">
        <v>351</v>
      </c>
      <c r="C270" t="s">
        <v>351</v>
      </c>
      <c r="D270" t="s">
        <v>363</v>
      </c>
      <c r="E270" t="s">
        <v>15</v>
      </c>
      <c r="F270" t="s">
        <v>36</v>
      </c>
      <c r="G270" t="s">
        <v>383</v>
      </c>
      <c r="H270">
        <v>2017</v>
      </c>
      <c r="I270">
        <v>7160</v>
      </c>
      <c r="J270">
        <v>8550</v>
      </c>
    </row>
    <row r="271" spans="1:10">
      <c r="A271" t="s">
        <v>10</v>
      </c>
      <c r="B271" t="s">
        <v>351</v>
      </c>
      <c r="C271" t="s">
        <v>351</v>
      </c>
      <c r="D271" t="s">
        <v>363</v>
      </c>
      <c r="E271" t="s">
        <v>15</v>
      </c>
      <c r="F271" t="s">
        <v>36</v>
      </c>
      <c r="G271" t="s">
        <v>383</v>
      </c>
      <c r="H271">
        <v>2017</v>
      </c>
      <c r="I271">
        <v>6080</v>
      </c>
      <c r="J271">
        <v>7260</v>
      </c>
    </row>
    <row r="272" spans="1:10">
      <c r="A272" t="s">
        <v>10</v>
      </c>
      <c r="B272" t="s">
        <v>351</v>
      </c>
      <c r="C272" t="s">
        <v>351</v>
      </c>
      <c r="D272" t="s">
        <v>363</v>
      </c>
      <c r="E272" t="s">
        <v>15</v>
      </c>
      <c r="F272" t="s">
        <v>36</v>
      </c>
      <c r="G272" t="s">
        <v>383</v>
      </c>
      <c r="H272">
        <v>2017</v>
      </c>
      <c r="I272">
        <v>2410</v>
      </c>
      <c r="J272">
        <v>2880</v>
      </c>
    </row>
    <row r="273" spans="1:10">
      <c r="A273" t="s">
        <v>10</v>
      </c>
      <c r="B273" t="s">
        <v>351</v>
      </c>
      <c r="C273" t="s">
        <v>351</v>
      </c>
      <c r="D273" t="s">
        <v>363</v>
      </c>
      <c r="E273" t="s">
        <v>15</v>
      </c>
      <c r="F273" t="s">
        <v>36</v>
      </c>
      <c r="G273" t="s">
        <v>383</v>
      </c>
      <c r="H273">
        <v>2017</v>
      </c>
      <c r="I273">
        <v>12110</v>
      </c>
      <c r="J273">
        <v>14460</v>
      </c>
    </row>
    <row r="274" spans="1:10">
      <c r="A274" t="s">
        <v>10</v>
      </c>
      <c r="B274" t="s">
        <v>351</v>
      </c>
      <c r="C274" t="s">
        <v>351</v>
      </c>
      <c r="D274" t="s">
        <v>363</v>
      </c>
      <c r="E274" t="s">
        <v>15</v>
      </c>
      <c r="F274" t="s">
        <v>36</v>
      </c>
      <c r="G274" t="s">
        <v>383</v>
      </c>
      <c r="H274">
        <v>2017</v>
      </c>
      <c r="I274">
        <v>6735</v>
      </c>
      <c r="J274">
        <v>8040</v>
      </c>
    </row>
    <row r="275" spans="1:10">
      <c r="A275" t="s">
        <v>10</v>
      </c>
      <c r="B275" t="s">
        <v>351</v>
      </c>
      <c r="C275" t="s">
        <v>351</v>
      </c>
      <c r="D275" t="s">
        <v>363</v>
      </c>
      <c r="E275" t="s">
        <v>15</v>
      </c>
      <c r="F275" t="s">
        <v>36</v>
      </c>
      <c r="G275" t="s">
        <v>383</v>
      </c>
      <c r="H275">
        <v>2017</v>
      </c>
      <c r="I275">
        <v>13745</v>
      </c>
      <c r="J275">
        <v>16410</v>
      </c>
    </row>
    <row r="276" spans="1:10">
      <c r="A276" t="s">
        <v>10</v>
      </c>
      <c r="B276" t="s">
        <v>351</v>
      </c>
      <c r="C276" t="s">
        <v>351</v>
      </c>
      <c r="D276" t="s">
        <v>363</v>
      </c>
      <c r="E276" t="s">
        <v>15</v>
      </c>
      <c r="F276" t="s">
        <v>36</v>
      </c>
      <c r="G276" t="s">
        <v>383</v>
      </c>
      <c r="H276">
        <v>2017</v>
      </c>
      <c r="I276">
        <v>1380</v>
      </c>
      <c r="J276">
        <v>1650</v>
      </c>
    </row>
    <row r="277" spans="1:10">
      <c r="A277" t="s">
        <v>10</v>
      </c>
      <c r="B277" t="s">
        <v>351</v>
      </c>
      <c r="C277" t="s">
        <v>351</v>
      </c>
      <c r="D277" t="s">
        <v>363</v>
      </c>
      <c r="E277" t="s">
        <v>15</v>
      </c>
      <c r="F277" t="s">
        <v>36</v>
      </c>
      <c r="G277" t="s">
        <v>383</v>
      </c>
      <c r="H277">
        <v>2017</v>
      </c>
      <c r="I277">
        <v>3520</v>
      </c>
      <c r="J277">
        <v>4200</v>
      </c>
    </row>
    <row r="278" spans="1:10">
      <c r="A278" t="s">
        <v>10</v>
      </c>
      <c r="B278" t="s">
        <v>351</v>
      </c>
      <c r="C278" t="s">
        <v>351</v>
      </c>
      <c r="D278" t="s">
        <v>363</v>
      </c>
      <c r="E278" t="s">
        <v>15</v>
      </c>
      <c r="F278" t="s">
        <v>36</v>
      </c>
      <c r="G278" t="s">
        <v>383</v>
      </c>
      <c r="H278">
        <v>2017</v>
      </c>
      <c r="I278">
        <v>3920</v>
      </c>
      <c r="J278">
        <v>4680</v>
      </c>
    </row>
    <row r="279" spans="1:10">
      <c r="A279" t="s">
        <v>10</v>
      </c>
      <c r="B279" t="s">
        <v>351</v>
      </c>
      <c r="C279" t="s">
        <v>351</v>
      </c>
      <c r="D279" t="s">
        <v>363</v>
      </c>
      <c r="E279" t="s">
        <v>15</v>
      </c>
      <c r="F279" t="s">
        <v>36</v>
      </c>
      <c r="G279" t="s">
        <v>382</v>
      </c>
      <c r="H279">
        <v>2017</v>
      </c>
      <c r="I279">
        <v>7185</v>
      </c>
      <c r="J279">
        <v>8580</v>
      </c>
    </row>
    <row r="280" spans="1:10">
      <c r="A280" t="s">
        <v>10</v>
      </c>
      <c r="B280" t="s">
        <v>351</v>
      </c>
      <c r="C280" t="s">
        <v>351</v>
      </c>
      <c r="D280" t="s">
        <v>363</v>
      </c>
      <c r="E280" t="s">
        <v>15</v>
      </c>
      <c r="F280" t="s">
        <v>36</v>
      </c>
      <c r="G280" t="s">
        <v>382</v>
      </c>
      <c r="H280">
        <v>2017</v>
      </c>
      <c r="I280">
        <v>7160</v>
      </c>
      <c r="J280">
        <v>8550</v>
      </c>
    </row>
    <row r="281" spans="1:10">
      <c r="A281" t="s">
        <v>10</v>
      </c>
      <c r="B281" t="s">
        <v>351</v>
      </c>
      <c r="C281" t="s">
        <v>351</v>
      </c>
      <c r="D281" t="s">
        <v>363</v>
      </c>
      <c r="E281" t="s">
        <v>15</v>
      </c>
      <c r="F281" t="s">
        <v>36</v>
      </c>
      <c r="G281" t="s">
        <v>382</v>
      </c>
      <c r="H281">
        <v>2017</v>
      </c>
      <c r="I281">
        <v>5980</v>
      </c>
      <c r="J281">
        <v>7140</v>
      </c>
    </row>
    <row r="282" spans="1:10">
      <c r="A282" t="s">
        <v>10</v>
      </c>
      <c r="B282" t="s">
        <v>351</v>
      </c>
      <c r="C282" t="s">
        <v>351</v>
      </c>
      <c r="D282" t="s">
        <v>363</v>
      </c>
      <c r="E282" t="s">
        <v>15</v>
      </c>
      <c r="F282" t="s">
        <v>36</v>
      </c>
      <c r="G282" t="s">
        <v>382</v>
      </c>
      <c r="H282">
        <v>2017</v>
      </c>
      <c r="I282">
        <v>2510</v>
      </c>
      <c r="J282">
        <v>3000</v>
      </c>
    </row>
    <row r="283" spans="1:10">
      <c r="A283" t="s">
        <v>10</v>
      </c>
      <c r="B283" t="s">
        <v>351</v>
      </c>
      <c r="C283" t="s">
        <v>351</v>
      </c>
      <c r="D283" t="s">
        <v>363</v>
      </c>
      <c r="E283" t="s">
        <v>15</v>
      </c>
      <c r="F283" t="s">
        <v>36</v>
      </c>
      <c r="G283" t="s">
        <v>382</v>
      </c>
      <c r="H283">
        <v>2017</v>
      </c>
      <c r="I283">
        <v>12110</v>
      </c>
      <c r="J283">
        <v>14460</v>
      </c>
    </row>
    <row r="284" spans="1:10">
      <c r="A284" t="s">
        <v>10</v>
      </c>
      <c r="B284" t="s">
        <v>351</v>
      </c>
      <c r="C284" t="s">
        <v>351</v>
      </c>
      <c r="D284" t="s">
        <v>363</v>
      </c>
      <c r="E284" t="s">
        <v>15</v>
      </c>
      <c r="F284" t="s">
        <v>36</v>
      </c>
      <c r="G284" t="s">
        <v>382</v>
      </c>
      <c r="H284">
        <v>2017</v>
      </c>
      <c r="I284">
        <v>6735</v>
      </c>
      <c r="J284">
        <v>8040</v>
      </c>
    </row>
    <row r="285" spans="1:10">
      <c r="A285" t="s">
        <v>10</v>
      </c>
      <c r="B285" t="s">
        <v>351</v>
      </c>
      <c r="C285" t="s">
        <v>351</v>
      </c>
      <c r="D285" t="s">
        <v>363</v>
      </c>
      <c r="E285" t="s">
        <v>15</v>
      </c>
      <c r="F285" t="s">
        <v>36</v>
      </c>
      <c r="G285" t="s">
        <v>382</v>
      </c>
      <c r="H285">
        <v>2017</v>
      </c>
      <c r="I285">
        <v>13745</v>
      </c>
      <c r="J285">
        <v>16410</v>
      </c>
    </row>
    <row r="286" spans="1:10">
      <c r="A286" t="s">
        <v>10</v>
      </c>
      <c r="B286" t="s">
        <v>351</v>
      </c>
      <c r="C286" t="s">
        <v>351</v>
      </c>
      <c r="D286" t="s">
        <v>363</v>
      </c>
      <c r="E286" t="s">
        <v>15</v>
      </c>
      <c r="F286" t="s">
        <v>36</v>
      </c>
      <c r="G286" t="s">
        <v>382</v>
      </c>
      <c r="H286">
        <v>2017</v>
      </c>
      <c r="I286">
        <v>1380</v>
      </c>
      <c r="J286">
        <v>1650</v>
      </c>
    </row>
    <row r="287" spans="1:10">
      <c r="A287" t="s">
        <v>10</v>
      </c>
      <c r="B287" t="s">
        <v>351</v>
      </c>
      <c r="C287" t="s">
        <v>351</v>
      </c>
      <c r="D287" t="s">
        <v>363</v>
      </c>
      <c r="E287" t="s">
        <v>15</v>
      </c>
      <c r="F287" t="s">
        <v>36</v>
      </c>
      <c r="G287" t="s">
        <v>382</v>
      </c>
      <c r="H287">
        <v>2017</v>
      </c>
      <c r="I287">
        <v>3520</v>
      </c>
      <c r="J287">
        <v>4200</v>
      </c>
    </row>
    <row r="288" spans="1:10">
      <c r="A288" t="s">
        <v>10</v>
      </c>
      <c r="B288" t="s">
        <v>351</v>
      </c>
      <c r="C288" t="s">
        <v>351</v>
      </c>
      <c r="D288" t="s">
        <v>363</v>
      </c>
      <c r="E288" t="s">
        <v>15</v>
      </c>
      <c r="F288" t="s">
        <v>36</v>
      </c>
      <c r="G288" t="s">
        <v>382</v>
      </c>
      <c r="H288">
        <v>2017</v>
      </c>
      <c r="I288">
        <v>3920</v>
      </c>
      <c r="J288">
        <v>4680</v>
      </c>
    </row>
    <row r="289" spans="1:10">
      <c r="A289" t="s">
        <v>10</v>
      </c>
      <c r="B289" t="s">
        <v>351</v>
      </c>
      <c r="C289" t="s">
        <v>351</v>
      </c>
      <c r="D289" t="s">
        <v>363</v>
      </c>
      <c r="E289" t="s">
        <v>15</v>
      </c>
      <c r="F289" t="s">
        <v>16</v>
      </c>
      <c r="G289" t="s">
        <v>17</v>
      </c>
      <c r="H289">
        <v>2017</v>
      </c>
      <c r="I289">
        <v>1105</v>
      </c>
      <c r="J289">
        <v>2431</v>
      </c>
    </row>
    <row r="290" spans="1:10">
      <c r="A290" t="s">
        <v>10</v>
      </c>
      <c r="B290" t="s">
        <v>351</v>
      </c>
      <c r="C290" t="s">
        <v>351</v>
      </c>
      <c r="D290" t="s">
        <v>363</v>
      </c>
      <c r="E290" t="s">
        <v>15</v>
      </c>
      <c r="F290" t="s">
        <v>16</v>
      </c>
      <c r="G290" t="s">
        <v>17</v>
      </c>
      <c r="H290">
        <v>2017</v>
      </c>
      <c r="I290">
        <v>50</v>
      </c>
      <c r="J290">
        <v>110.5</v>
      </c>
    </row>
    <row r="291" spans="1:10">
      <c r="A291" t="s">
        <v>10</v>
      </c>
      <c r="B291" t="s">
        <v>351</v>
      </c>
      <c r="C291" t="s">
        <v>351</v>
      </c>
      <c r="D291" t="s">
        <v>363</v>
      </c>
      <c r="E291" t="s">
        <v>15</v>
      </c>
      <c r="F291" t="s">
        <v>16</v>
      </c>
      <c r="G291" t="s">
        <v>17</v>
      </c>
      <c r="H291">
        <v>2017</v>
      </c>
      <c r="I291">
        <v>600</v>
      </c>
      <c r="J291">
        <v>1326</v>
      </c>
    </row>
    <row r="292" spans="1:10">
      <c r="A292" t="s">
        <v>10</v>
      </c>
      <c r="B292" t="s">
        <v>351</v>
      </c>
      <c r="C292" t="s">
        <v>351</v>
      </c>
      <c r="D292" t="s">
        <v>363</v>
      </c>
      <c r="E292" t="s">
        <v>15</v>
      </c>
      <c r="F292" t="s">
        <v>16</v>
      </c>
      <c r="G292" t="s">
        <v>17</v>
      </c>
      <c r="H292">
        <v>2017</v>
      </c>
      <c r="I292">
        <v>1155</v>
      </c>
      <c r="J292">
        <v>2541.5</v>
      </c>
    </row>
    <row r="293" spans="1:10">
      <c r="A293" t="s">
        <v>10</v>
      </c>
      <c r="B293" t="s">
        <v>351</v>
      </c>
      <c r="C293" t="s">
        <v>351</v>
      </c>
      <c r="D293" t="s">
        <v>363</v>
      </c>
      <c r="E293" t="s">
        <v>15</v>
      </c>
      <c r="F293" t="s">
        <v>16</v>
      </c>
      <c r="G293" t="s">
        <v>17</v>
      </c>
      <c r="H293">
        <v>2017</v>
      </c>
      <c r="I293">
        <v>550</v>
      </c>
      <c r="J293">
        <v>1215.5</v>
      </c>
    </row>
    <row r="294" spans="1:10">
      <c r="A294" t="s">
        <v>10</v>
      </c>
      <c r="B294" t="s">
        <v>351</v>
      </c>
      <c r="C294" t="s">
        <v>351</v>
      </c>
      <c r="D294" t="s">
        <v>363</v>
      </c>
      <c r="E294" t="s">
        <v>15</v>
      </c>
      <c r="F294" t="s">
        <v>16</v>
      </c>
      <c r="G294" t="s">
        <v>17</v>
      </c>
      <c r="H294">
        <v>2017</v>
      </c>
      <c r="I294">
        <v>2135</v>
      </c>
      <c r="J294">
        <v>4696.25</v>
      </c>
    </row>
    <row r="295" spans="1:10">
      <c r="A295" t="s">
        <v>10</v>
      </c>
      <c r="B295" t="s">
        <v>351</v>
      </c>
      <c r="C295" t="s">
        <v>351</v>
      </c>
      <c r="D295" t="s">
        <v>363</v>
      </c>
      <c r="E295" t="s">
        <v>15</v>
      </c>
      <c r="F295" t="s">
        <v>16</v>
      </c>
      <c r="G295" t="s">
        <v>380</v>
      </c>
      <c r="H295">
        <v>2017</v>
      </c>
      <c r="I295">
        <v>1105</v>
      </c>
      <c r="J295">
        <v>2431</v>
      </c>
    </row>
    <row r="296" spans="1:10">
      <c r="A296" t="s">
        <v>10</v>
      </c>
      <c r="B296" t="s">
        <v>351</v>
      </c>
      <c r="C296" t="s">
        <v>351</v>
      </c>
      <c r="D296" t="s">
        <v>363</v>
      </c>
      <c r="E296" t="s">
        <v>15</v>
      </c>
      <c r="F296" t="s">
        <v>16</v>
      </c>
      <c r="G296" t="s">
        <v>380</v>
      </c>
      <c r="H296">
        <v>2017</v>
      </c>
      <c r="I296">
        <v>50</v>
      </c>
      <c r="J296">
        <v>110.5</v>
      </c>
    </row>
    <row r="297" spans="1:10">
      <c r="A297" t="s">
        <v>10</v>
      </c>
      <c r="B297" t="s">
        <v>351</v>
      </c>
      <c r="C297" t="s">
        <v>351</v>
      </c>
      <c r="D297" t="s">
        <v>363</v>
      </c>
      <c r="E297" t="s">
        <v>15</v>
      </c>
      <c r="F297" t="s">
        <v>16</v>
      </c>
      <c r="G297" t="s">
        <v>380</v>
      </c>
      <c r="H297">
        <v>2017</v>
      </c>
      <c r="I297">
        <v>600</v>
      </c>
      <c r="J297">
        <v>1326</v>
      </c>
    </row>
    <row r="298" spans="1:10">
      <c r="A298" t="s">
        <v>10</v>
      </c>
      <c r="B298" t="s">
        <v>351</v>
      </c>
      <c r="C298" t="s">
        <v>351</v>
      </c>
      <c r="D298" t="s">
        <v>363</v>
      </c>
      <c r="E298" t="s">
        <v>15</v>
      </c>
      <c r="F298" t="s">
        <v>34</v>
      </c>
      <c r="G298" t="s">
        <v>377</v>
      </c>
      <c r="H298">
        <v>2017</v>
      </c>
      <c r="I298">
        <v>500</v>
      </c>
      <c r="J298">
        <v>1115</v>
      </c>
    </row>
    <row r="299" spans="1:10">
      <c r="A299" t="s">
        <v>10</v>
      </c>
      <c r="B299" t="s">
        <v>351</v>
      </c>
      <c r="C299" t="s">
        <v>351</v>
      </c>
      <c r="D299" t="s">
        <v>363</v>
      </c>
      <c r="E299" t="s">
        <v>15</v>
      </c>
      <c r="F299" t="s">
        <v>31</v>
      </c>
      <c r="G299" t="s">
        <v>375</v>
      </c>
      <c r="H299">
        <v>2017</v>
      </c>
      <c r="I299">
        <v>350</v>
      </c>
      <c r="J299">
        <v>864.5</v>
      </c>
    </row>
    <row r="300" spans="1:10">
      <c r="A300" t="s">
        <v>10</v>
      </c>
      <c r="B300" t="s">
        <v>351</v>
      </c>
      <c r="C300" t="s">
        <v>351</v>
      </c>
      <c r="D300" t="s">
        <v>363</v>
      </c>
      <c r="E300" t="s">
        <v>15</v>
      </c>
      <c r="F300" t="s">
        <v>31</v>
      </c>
      <c r="G300" t="s">
        <v>375</v>
      </c>
      <c r="H300">
        <v>2017</v>
      </c>
      <c r="I300">
        <v>1860</v>
      </c>
      <c r="J300">
        <v>4569.5</v>
      </c>
    </row>
    <row r="301" spans="1:10">
      <c r="A301" t="s">
        <v>10</v>
      </c>
      <c r="B301" t="s">
        <v>351</v>
      </c>
      <c r="C301" t="s">
        <v>351</v>
      </c>
      <c r="D301" t="s">
        <v>363</v>
      </c>
      <c r="E301" t="s">
        <v>15</v>
      </c>
      <c r="F301" t="s">
        <v>31</v>
      </c>
      <c r="G301" t="s">
        <v>374</v>
      </c>
      <c r="H301">
        <v>2017</v>
      </c>
      <c r="I301">
        <v>1200</v>
      </c>
      <c r="J301">
        <v>2964</v>
      </c>
    </row>
    <row r="302" spans="1:10">
      <c r="A302" t="s">
        <v>10</v>
      </c>
      <c r="B302" t="s">
        <v>351</v>
      </c>
      <c r="C302" t="s">
        <v>351</v>
      </c>
      <c r="D302" t="s">
        <v>363</v>
      </c>
      <c r="E302" t="s">
        <v>15</v>
      </c>
      <c r="F302" t="s">
        <v>31</v>
      </c>
      <c r="G302" t="s">
        <v>374</v>
      </c>
      <c r="H302">
        <v>2017</v>
      </c>
      <c r="I302">
        <v>300</v>
      </c>
      <c r="J302">
        <v>741</v>
      </c>
    </row>
    <row r="303" spans="1:10">
      <c r="A303" t="s">
        <v>10</v>
      </c>
      <c r="B303" t="s">
        <v>351</v>
      </c>
      <c r="C303" t="s">
        <v>351</v>
      </c>
      <c r="D303" t="s">
        <v>363</v>
      </c>
      <c r="E303" t="s">
        <v>15</v>
      </c>
      <c r="F303" t="s">
        <v>31</v>
      </c>
      <c r="G303" t="s">
        <v>374</v>
      </c>
      <c r="H303">
        <v>2017</v>
      </c>
      <c r="I303">
        <v>325</v>
      </c>
      <c r="J303">
        <v>802.75</v>
      </c>
    </row>
    <row r="304" spans="1:10">
      <c r="A304" t="s">
        <v>10</v>
      </c>
      <c r="B304" t="s">
        <v>351</v>
      </c>
      <c r="C304" t="s">
        <v>351</v>
      </c>
      <c r="D304" t="s">
        <v>363</v>
      </c>
      <c r="E304" t="s">
        <v>15</v>
      </c>
      <c r="F304" t="s">
        <v>31</v>
      </c>
      <c r="G304" t="s">
        <v>374</v>
      </c>
      <c r="H304">
        <v>2017</v>
      </c>
      <c r="I304">
        <v>300</v>
      </c>
      <c r="J304">
        <v>741</v>
      </c>
    </row>
    <row r="305" spans="1:10">
      <c r="A305" t="s">
        <v>10</v>
      </c>
      <c r="B305" t="s">
        <v>351</v>
      </c>
      <c r="C305" t="s">
        <v>351</v>
      </c>
      <c r="D305" t="s">
        <v>363</v>
      </c>
      <c r="E305" t="s">
        <v>15</v>
      </c>
      <c r="F305" t="s">
        <v>31</v>
      </c>
      <c r="G305" t="s">
        <v>374</v>
      </c>
      <c r="H305">
        <v>2017</v>
      </c>
      <c r="I305">
        <v>350</v>
      </c>
      <c r="J305">
        <v>864.5</v>
      </c>
    </row>
    <row r="306" spans="1:10">
      <c r="A306" t="s">
        <v>10</v>
      </c>
      <c r="B306" t="s">
        <v>351</v>
      </c>
      <c r="C306" t="s">
        <v>351</v>
      </c>
      <c r="D306" t="s">
        <v>363</v>
      </c>
      <c r="E306" t="s">
        <v>15</v>
      </c>
      <c r="F306" t="s">
        <v>31</v>
      </c>
      <c r="G306" t="s">
        <v>374</v>
      </c>
      <c r="H306">
        <v>2017</v>
      </c>
      <c r="I306">
        <v>1860</v>
      </c>
      <c r="J306">
        <v>4569.5</v>
      </c>
    </row>
    <row r="307" spans="1:10">
      <c r="A307" t="s">
        <v>10</v>
      </c>
      <c r="B307" t="s">
        <v>351</v>
      </c>
      <c r="C307" t="s">
        <v>351</v>
      </c>
      <c r="D307" t="s">
        <v>363</v>
      </c>
      <c r="E307" t="s">
        <v>15</v>
      </c>
      <c r="F307" t="s">
        <v>30</v>
      </c>
      <c r="G307" t="s">
        <v>319</v>
      </c>
      <c r="H307">
        <v>2017</v>
      </c>
      <c r="I307">
        <v>325</v>
      </c>
      <c r="J307">
        <v>802.75</v>
      </c>
    </row>
    <row r="308" spans="1:10">
      <c r="A308" t="s">
        <v>10</v>
      </c>
      <c r="B308" t="s">
        <v>351</v>
      </c>
      <c r="C308" t="s">
        <v>351</v>
      </c>
      <c r="D308" t="s">
        <v>363</v>
      </c>
      <c r="E308" t="s">
        <v>15</v>
      </c>
      <c r="F308" t="s">
        <v>30</v>
      </c>
      <c r="G308" t="s">
        <v>319</v>
      </c>
      <c r="H308">
        <v>2017</v>
      </c>
      <c r="I308">
        <v>1585</v>
      </c>
      <c r="J308">
        <v>3890.25</v>
      </c>
    </row>
    <row r="309" spans="1:10">
      <c r="A309" t="s">
        <v>10</v>
      </c>
      <c r="B309" t="s">
        <v>351</v>
      </c>
      <c r="C309" t="s">
        <v>351</v>
      </c>
      <c r="D309" t="s">
        <v>363</v>
      </c>
      <c r="E309" t="s">
        <v>15</v>
      </c>
      <c r="F309" t="s">
        <v>30</v>
      </c>
      <c r="G309" t="s">
        <v>316</v>
      </c>
      <c r="H309">
        <v>2017</v>
      </c>
      <c r="I309">
        <v>325</v>
      </c>
      <c r="J309">
        <v>802.75</v>
      </c>
    </row>
    <row r="310" spans="1:10">
      <c r="A310" t="s">
        <v>10</v>
      </c>
      <c r="B310" t="s">
        <v>351</v>
      </c>
      <c r="C310" t="s">
        <v>351</v>
      </c>
      <c r="D310" t="s">
        <v>363</v>
      </c>
      <c r="E310" t="s">
        <v>15</v>
      </c>
      <c r="F310" t="s">
        <v>30</v>
      </c>
      <c r="G310" t="s">
        <v>316</v>
      </c>
      <c r="H310">
        <v>2017</v>
      </c>
      <c r="I310">
        <v>1585</v>
      </c>
      <c r="J310">
        <v>3890.25</v>
      </c>
    </row>
    <row r="311" spans="1:10">
      <c r="A311" t="s">
        <v>10</v>
      </c>
      <c r="B311" t="s">
        <v>351</v>
      </c>
      <c r="C311" t="s">
        <v>351</v>
      </c>
      <c r="D311" t="s">
        <v>363</v>
      </c>
      <c r="E311" t="s">
        <v>15</v>
      </c>
      <c r="F311" t="s">
        <v>128</v>
      </c>
      <c r="G311" t="s">
        <v>373</v>
      </c>
      <c r="H311">
        <v>2017</v>
      </c>
      <c r="I311">
        <v>500</v>
      </c>
      <c r="J311">
        <v>1505</v>
      </c>
    </row>
    <row r="312" spans="1:10">
      <c r="A312" t="s">
        <v>10</v>
      </c>
      <c r="B312" t="s">
        <v>351</v>
      </c>
      <c r="C312" t="s">
        <v>351</v>
      </c>
      <c r="D312" t="s">
        <v>363</v>
      </c>
      <c r="E312" t="s">
        <v>15</v>
      </c>
      <c r="F312" t="s">
        <v>128</v>
      </c>
      <c r="G312" t="s">
        <v>373</v>
      </c>
      <c r="H312">
        <v>2017</v>
      </c>
      <c r="I312">
        <v>500</v>
      </c>
      <c r="J312">
        <v>1505</v>
      </c>
    </row>
    <row r="313" spans="1:10">
      <c r="A313" t="s">
        <v>10</v>
      </c>
      <c r="B313" t="s">
        <v>351</v>
      </c>
      <c r="C313" t="s">
        <v>351</v>
      </c>
      <c r="D313" t="s">
        <v>363</v>
      </c>
      <c r="E313" t="s">
        <v>15</v>
      </c>
      <c r="F313" t="s">
        <v>128</v>
      </c>
      <c r="G313" t="s">
        <v>372</v>
      </c>
      <c r="H313">
        <v>2017</v>
      </c>
      <c r="I313">
        <v>750</v>
      </c>
      <c r="J313">
        <v>2242.5</v>
      </c>
    </row>
    <row r="314" spans="1:10">
      <c r="A314" t="s">
        <v>10</v>
      </c>
      <c r="B314" t="s">
        <v>351</v>
      </c>
      <c r="C314" t="s">
        <v>351</v>
      </c>
      <c r="D314" t="s">
        <v>363</v>
      </c>
      <c r="E314" t="s">
        <v>15</v>
      </c>
      <c r="F314" t="s">
        <v>128</v>
      </c>
      <c r="G314" t="s">
        <v>372</v>
      </c>
      <c r="H314">
        <v>2017</v>
      </c>
      <c r="I314">
        <v>850</v>
      </c>
      <c r="J314">
        <v>2541.5</v>
      </c>
    </row>
    <row r="315" spans="1:10">
      <c r="A315" t="s">
        <v>10</v>
      </c>
      <c r="B315" t="s">
        <v>351</v>
      </c>
      <c r="C315" t="s">
        <v>351</v>
      </c>
      <c r="D315" t="s">
        <v>363</v>
      </c>
      <c r="E315" t="s">
        <v>15</v>
      </c>
      <c r="F315" t="s">
        <v>128</v>
      </c>
      <c r="G315" t="s">
        <v>372</v>
      </c>
      <c r="H315">
        <v>2017</v>
      </c>
      <c r="I315">
        <v>1000</v>
      </c>
      <c r="J315">
        <v>2990</v>
      </c>
    </row>
    <row r="316" spans="1:10">
      <c r="A316" t="s">
        <v>10</v>
      </c>
      <c r="B316" t="s">
        <v>351</v>
      </c>
      <c r="C316" t="s">
        <v>351</v>
      </c>
      <c r="D316" t="s">
        <v>363</v>
      </c>
      <c r="E316" t="s">
        <v>15</v>
      </c>
      <c r="F316" t="s">
        <v>128</v>
      </c>
      <c r="G316" t="s">
        <v>372</v>
      </c>
      <c r="H316">
        <v>2017</v>
      </c>
      <c r="I316">
        <v>600</v>
      </c>
      <c r="J316">
        <v>1794</v>
      </c>
    </row>
    <row r="317" spans="1:10">
      <c r="A317" t="s">
        <v>10</v>
      </c>
      <c r="B317" t="s">
        <v>351</v>
      </c>
      <c r="C317" t="s">
        <v>351</v>
      </c>
      <c r="D317" t="s">
        <v>363</v>
      </c>
      <c r="E317" t="s">
        <v>15</v>
      </c>
      <c r="F317" t="s">
        <v>128</v>
      </c>
      <c r="G317" t="s">
        <v>372</v>
      </c>
      <c r="H317">
        <v>2017</v>
      </c>
      <c r="I317">
        <v>500</v>
      </c>
      <c r="J317">
        <v>1495</v>
      </c>
    </row>
    <row r="318" spans="1:10">
      <c r="A318" t="s">
        <v>10</v>
      </c>
      <c r="B318" t="s">
        <v>351</v>
      </c>
      <c r="C318" t="s">
        <v>351</v>
      </c>
      <c r="D318" t="s">
        <v>363</v>
      </c>
      <c r="E318" t="s">
        <v>15</v>
      </c>
      <c r="F318" t="s">
        <v>128</v>
      </c>
      <c r="G318" t="s">
        <v>372</v>
      </c>
      <c r="H318">
        <v>2017</v>
      </c>
      <c r="I318">
        <v>300</v>
      </c>
      <c r="J318">
        <v>897</v>
      </c>
    </row>
    <row r="319" spans="1:10">
      <c r="A319" t="s">
        <v>10</v>
      </c>
      <c r="B319" t="s">
        <v>351</v>
      </c>
      <c r="C319" t="s">
        <v>351</v>
      </c>
      <c r="D319" t="s">
        <v>363</v>
      </c>
      <c r="E319" t="s">
        <v>15</v>
      </c>
      <c r="F319" t="s">
        <v>128</v>
      </c>
      <c r="G319" t="s">
        <v>371</v>
      </c>
      <c r="H319">
        <v>2017</v>
      </c>
      <c r="I319">
        <v>1300</v>
      </c>
      <c r="J319">
        <v>3913</v>
      </c>
    </row>
    <row r="320" spans="1:10">
      <c r="A320" t="s">
        <v>10</v>
      </c>
      <c r="B320" t="s">
        <v>351</v>
      </c>
      <c r="C320" t="s">
        <v>351</v>
      </c>
      <c r="D320" t="s">
        <v>363</v>
      </c>
      <c r="E320" t="s">
        <v>15</v>
      </c>
      <c r="F320" t="s">
        <v>128</v>
      </c>
      <c r="G320" t="s">
        <v>371</v>
      </c>
      <c r="H320">
        <v>2017</v>
      </c>
      <c r="I320">
        <v>950</v>
      </c>
      <c r="J320">
        <v>2859.5</v>
      </c>
    </row>
    <row r="321" spans="1:10">
      <c r="A321" t="s">
        <v>10</v>
      </c>
      <c r="B321" t="s">
        <v>351</v>
      </c>
      <c r="C321" t="s">
        <v>351</v>
      </c>
      <c r="D321" t="s">
        <v>363</v>
      </c>
      <c r="E321" t="s">
        <v>15</v>
      </c>
      <c r="F321" t="s">
        <v>128</v>
      </c>
      <c r="G321" t="s">
        <v>371</v>
      </c>
      <c r="H321">
        <v>2017</v>
      </c>
      <c r="I321">
        <v>1805</v>
      </c>
      <c r="J321">
        <v>5418</v>
      </c>
    </row>
    <row r="322" spans="1:10">
      <c r="A322" t="s">
        <v>10</v>
      </c>
      <c r="B322" t="s">
        <v>351</v>
      </c>
      <c r="C322" t="s">
        <v>351</v>
      </c>
      <c r="D322" t="s">
        <v>363</v>
      </c>
      <c r="E322" t="s">
        <v>15</v>
      </c>
      <c r="F322" t="s">
        <v>128</v>
      </c>
      <c r="G322" t="s">
        <v>371</v>
      </c>
      <c r="H322">
        <v>2017</v>
      </c>
      <c r="I322">
        <v>675</v>
      </c>
      <c r="J322">
        <v>2031.75</v>
      </c>
    </row>
    <row r="323" spans="1:10">
      <c r="A323" t="s">
        <v>10</v>
      </c>
      <c r="B323" t="s">
        <v>351</v>
      </c>
      <c r="C323" t="s">
        <v>351</v>
      </c>
      <c r="D323" t="s">
        <v>363</v>
      </c>
      <c r="E323" t="s">
        <v>15</v>
      </c>
      <c r="F323" t="s">
        <v>128</v>
      </c>
      <c r="G323" t="s">
        <v>371</v>
      </c>
      <c r="H323">
        <v>2017</v>
      </c>
      <c r="I323">
        <v>1100</v>
      </c>
      <c r="J323">
        <v>3311</v>
      </c>
    </row>
    <row r="324" spans="1:10">
      <c r="A324" t="s">
        <v>10</v>
      </c>
      <c r="B324" t="s">
        <v>351</v>
      </c>
      <c r="C324" t="s">
        <v>351</v>
      </c>
      <c r="D324" t="s">
        <v>363</v>
      </c>
      <c r="E324" t="s">
        <v>15</v>
      </c>
      <c r="F324" t="s">
        <v>128</v>
      </c>
      <c r="G324" t="s">
        <v>371</v>
      </c>
      <c r="H324">
        <v>2017</v>
      </c>
      <c r="I324">
        <v>675</v>
      </c>
      <c r="J324">
        <v>2031.75</v>
      </c>
    </row>
    <row r="325" spans="1:10">
      <c r="A325" t="s">
        <v>10</v>
      </c>
      <c r="B325" t="s">
        <v>351</v>
      </c>
      <c r="C325" t="s">
        <v>351</v>
      </c>
      <c r="D325" t="s">
        <v>363</v>
      </c>
      <c r="E325" t="s">
        <v>15</v>
      </c>
      <c r="F325" t="s">
        <v>128</v>
      </c>
      <c r="G325" t="s">
        <v>370</v>
      </c>
      <c r="H325">
        <v>2017</v>
      </c>
      <c r="I325">
        <v>500</v>
      </c>
      <c r="J325">
        <v>1505</v>
      </c>
    </row>
    <row r="326" spans="1:10">
      <c r="A326" t="s">
        <v>10</v>
      </c>
      <c r="B326" t="s">
        <v>351</v>
      </c>
      <c r="C326" t="s">
        <v>351</v>
      </c>
      <c r="D326" t="s">
        <v>363</v>
      </c>
      <c r="E326" t="s">
        <v>15</v>
      </c>
      <c r="F326" t="s">
        <v>128</v>
      </c>
      <c r="G326" t="s">
        <v>370</v>
      </c>
      <c r="H326">
        <v>2017</v>
      </c>
      <c r="I326">
        <v>500</v>
      </c>
      <c r="J326">
        <v>1505</v>
      </c>
    </row>
    <row r="327" spans="1:10">
      <c r="A327" t="s">
        <v>10</v>
      </c>
      <c r="B327" t="s">
        <v>351</v>
      </c>
      <c r="C327" t="s">
        <v>351</v>
      </c>
      <c r="D327" t="s">
        <v>363</v>
      </c>
      <c r="E327" t="s">
        <v>15</v>
      </c>
      <c r="F327" t="s">
        <v>128</v>
      </c>
      <c r="G327" t="s">
        <v>370</v>
      </c>
      <c r="H327">
        <v>2017</v>
      </c>
      <c r="I327">
        <v>500</v>
      </c>
      <c r="J327">
        <v>1505</v>
      </c>
    </row>
    <row r="328" spans="1:10">
      <c r="A328" t="s">
        <v>10</v>
      </c>
      <c r="B328" t="s">
        <v>351</v>
      </c>
      <c r="C328" t="s">
        <v>351</v>
      </c>
      <c r="D328" t="s">
        <v>363</v>
      </c>
      <c r="E328" t="s">
        <v>15</v>
      </c>
      <c r="F328" t="s">
        <v>128</v>
      </c>
      <c r="G328" t="s">
        <v>368</v>
      </c>
      <c r="H328">
        <v>2017</v>
      </c>
      <c r="I328">
        <v>500</v>
      </c>
      <c r="J328">
        <v>1505</v>
      </c>
    </row>
    <row r="329" spans="1:10">
      <c r="A329" t="s">
        <v>10</v>
      </c>
      <c r="B329" t="s">
        <v>351</v>
      </c>
      <c r="C329" t="s">
        <v>351</v>
      </c>
      <c r="D329" t="s">
        <v>363</v>
      </c>
      <c r="E329" t="s">
        <v>15</v>
      </c>
      <c r="F329" t="s">
        <v>128</v>
      </c>
      <c r="G329" t="s">
        <v>368</v>
      </c>
      <c r="H329">
        <v>2017</v>
      </c>
      <c r="I329">
        <v>500</v>
      </c>
      <c r="J329">
        <v>1505</v>
      </c>
    </row>
    <row r="330" spans="1:10">
      <c r="A330" t="s">
        <v>10</v>
      </c>
      <c r="B330" t="s">
        <v>351</v>
      </c>
      <c r="C330" t="s">
        <v>351</v>
      </c>
      <c r="D330" t="s">
        <v>363</v>
      </c>
      <c r="E330" t="s">
        <v>15</v>
      </c>
      <c r="F330" t="s">
        <v>128</v>
      </c>
      <c r="G330" t="s">
        <v>367</v>
      </c>
      <c r="H330">
        <v>2017</v>
      </c>
      <c r="I330">
        <v>750</v>
      </c>
      <c r="J330">
        <v>2242.5</v>
      </c>
    </row>
    <row r="331" spans="1:10">
      <c r="A331" t="s">
        <v>10</v>
      </c>
      <c r="B331" t="s">
        <v>351</v>
      </c>
      <c r="C331" t="s">
        <v>351</v>
      </c>
      <c r="D331" t="s">
        <v>363</v>
      </c>
      <c r="E331" t="s">
        <v>15</v>
      </c>
      <c r="F331" t="s">
        <v>128</v>
      </c>
      <c r="G331" t="s">
        <v>367</v>
      </c>
      <c r="H331">
        <v>2017</v>
      </c>
      <c r="I331">
        <v>850</v>
      </c>
      <c r="J331">
        <v>2541.5</v>
      </c>
    </row>
    <row r="332" spans="1:10">
      <c r="A332" t="s">
        <v>10</v>
      </c>
      <c r="B332" t="s">
        <v>351</v>
      </c>
      <c r="C332" t="s">
        <v>351</v>
      </c>
      <c r="D332" t="s">
        <v>363</v>
      </c>
      <c r="E332" t="s">
        <v>15</v>
      </c>
      <c r="F332" t="s">
        <v>128</v>
      </c>
      <c r="G332" t="s">
        <v>367</v>
      </c>
      <c r="H332">
        <v>2017</v>
      </c>
      <c r="I332">
        <v>1000</v>
      </c>
      <c r="J332">
        <v>2990</v>
      </c>
    </row>
    <row r="333" spans="1:10">
      <c r="A333" t="s">
        <v>10</v>
      </c>
      <c r="B333" t="s">
        <v>351</v>
      </c>
      <c r="C333" t="s">
        <v>351</v>
      </c>
      <c r="D333" t="s">
        <v>363</v>
      </c>
      <c r="E333" t="s">
        <v>15</v>
      </c>
      <c r="F333" t="s">
        <v>128</v>
      </c>
      <c r="G333" t="s">
        <v>367</v>
      </c>
      <c r="H333">
        <v>2017</v>
      </c>
      <c r="I333">
        <v>600</v>
      </c>
      <c r="J333">
        <v>1794</v>
      </c>
    </row>
    <row r="334" spans="1:10">
      <c r="A334" t="s">
        <v>10</v>
      </c>
      <c r="B334" t="s">
        <v>351</v>
      </c>
      <c r="C334" t="s">
        <v>351</v>
      </c>
      <c r="D334" t="s">
        <v>363</v>
      </c>
      <c r="E334" t="s">
        <v>15</v>
      </c>
      <c r="F334" t="s">
        <v>128</v>
      </c>
      <c r="G334" t="s">
        <v>367</v>
      </c>
      <c r="H334">
        <v>2017</v>
      </c>
      <c r="I334">
        <v>500</v>
      </c>
      <c r="J334">
        <v>1495</v>
      </c>
    </row>
    <row r="335" spans="1:10">
      <c r="A335" t="s">
        <v>10</v>
      </c>
      <c r="B335" t="s">
        <v>351</v>
      </c>
      <c r="C335" t="s">
        <v>351</v>
      </c>
      <c r="D335" t="s">
        <v>363</v>
      </c>
      <c r="E335" t="s">
        <v>15</v>
      </c>
      <c r="F335" t="s">
        <v>128</v>
      </c>
      <c r="G335" t="s">
        <v>367</v>
      </c>
      <c r="H335">
        <v>2017</v>
      </c>
      <c r="I335">
        <v>300</v>
      </c>
      <c r="J335">
        <v>897</v>
      </c>
    </row>
    <row r="336" spans="1:10">
      <c r="A336" t="s">
        <v>10</v>
      </c>
      <c r="B336" t="s">
        <v>351</v>
      </c>
      <c r="C336" t="s">
        <v>351</v>
      </c>
      <c r="D336" t="s">
        <v>363</v>
      </c>
      <c r="E336" t="s">
        <v>15</v>
      </c>
      <c r="F336" t="s">
        <v>128</v>
      </c>
      <c r="G336" t="s">
        <v>366</v>
      </c>
      <c r="H336">
        <v>2017</v>
      </c>
      <c r="I336">
        <v>1300</v>
      </c>
      <c r="J336">
        <v>3913</v>
      </c>
    </row>
    <row r="337" spans="1:10">
      <c r="A337" t="s">
        <v>10</v>
      </c>
      <c r="B337" t="s">
        <v>351</v>
      </c>
      <c r="C337" t="s">
        <v>351</v>
      </c>
      <c r="D337" t="s">
        <v>363</v>
      </c>
      <c r="E337" t="s">
        <v>15</v>
      </c>
      <c r="F337" t="s">
        <v>128</v>
      </c>
      <c r="G337" t="s">
        <v>366</v>
      </c>
      <c r="H337">
        <v>2017</v>
      </c>
      <c r="I337">
        <v>950</v>
      </c>
      <c r="J337">
        <v>2859.5</v>
      </c>
    </row>
    <row r="338" spans="1:10">
      <c r="A338" t="s">
        <v>10</v>
      </c>
      <c r="B338" t="s">
        <v>351</v>
      </c>
      <c r="C338" t="s">
        <v>351</v>
      </c>
      <c r="D338" t="s">
        <v>363</v>
      </c>
      <c r="E338" t="s">
        <v>15</v>
      </c>
      <c r="F338" t="s">
        <v>128</v>
      </c>
      <c r="G338" t="s">
        <v>366</v>
      </c>
      <c r="H338">
        <v>2017</v>
      </c>
      <c r="I338">
        <v>1805</v>
      </c>
      <c r="J338">
        <v>5418</v>
      </c>
    </row>
    <row r="339" spans="1:10">
      <c r="A339" t="s">
        <v>10</v>
      </c>
      <c r="B339" t="s">
        <v>351</v>
      </c>
      <c r="C339" t="s">
        <v>351</v>
      </c>
      <c r="D339" t="s">
        <v>363</v>
      </c>
      <c r="E339" t="s">
        <v>15</v>
      </c>
      <c r="F339" t="s">
        <v>128</v>
      </c>
      <c r="G339" t="s">
        <v>366</v>
      </c>
      <c r="H339">
        <v>2017</v>
      </c>
      <c r="I339">
        <v>675</v>
      </c>
      <c r="J339">
        <v>2031.75</v>
      </c>
    </row>
    <row r="340" spans="1:10">
      <c r="A340" t="s">
        <v>10</v>
      </c>
      <c r="B340" t="s">
        <v>351</v>
      </c>
      <c r="C340" t="s">
        <v>351</v>
      </c>
      <c r="D340" t="s">
        <v>363</v>
      </c>
      <c r="E340" t="s">
        <v>15</v>
      </c>
      <c r="F340" t="s">
        <v>128</v>
      </c>
      <c r="G340" t="s">
        <v>366</v>
      </c>
      <c r="H340">
        <v>2017</v>
      </c>
      <c r="I340">
        <v>1100</v>
      </c>
      <c r="J340">
        <v>3311</v>
      </c>
    </row>
    <row r="341" spans="1:10">
      <c r="A341" t="s">
        <v>10</v>
      </c>
      <c r="B341" t="s">
        <v>351</v>
      </c>
      <c r="C341" t="s">
        <v>351</v>
      </c>
      <c r="D341" t="s">
        <v>363</v>
      </c>
      <c r="E341" t="s">
        <v>15</v>
      </c>
      <c r="F341" t="s">
        <v>128</v>
      </c>
      <c r="G341" t="s">
        <v>366</v>
      </c>
      <c r="H341">
        <v>2017</v>
      </c>
      <c r="I341">
        <v>675</v>
      </c>
      <c r="J341">
        <v>2031.75</v>
      </c>
    </row>
    <row r="342" spans="1:10">
      <c r="A342" t="s">
        <v>10</v>
      </c>
      <c r="B342" t="s">
        <v>351</v>
      </c>
      <c r="C342" t="s">
        <v>351</v>
      </c>
      <c r="D342" t="s">
        <v>363</v>
      </c>
      <c r="E342" t="s">
        <v>15</v>
      </c>
      <c r="F342" t="s">
        <v>128</v>
      </c>
      <c r="G342" t="s">
        <v>365</v>
      </c>
      <c r="H342">
        <v>2017</v>
      </c>
      <c r="I342">
        <v>500</v>
      </c>
      <c r="J342">
        <v>1505</v>
      </c>
    </row>
    <row r="343" spans="1:10">
      <c r="A343" t="s">
        <v>10</v>
      </c>
      <c r="B343" t="s">
        <v>351</v>
      </c>
      <c r="C343" t="s">
        <v>351</v>
      </c>
      <c r="D343" t="s">
        <v>363</v>
      </c>
      <c r="E343" t="s">
        <v>15</v>
      </c>
      <c r="F343" t="s">
        <v>128</v>
      </c>
      <c r="G343" t="s">
        <v>365</v>
      </c>
      <c r="H343">
        <v>2017</v>
      </c>
      <c r="I343">
        <v>500</v>
      </c>
      <c r="J343">
        <v>1505</v>
      </c>
    </row>
    <row r="344" spans="1:10">
      <c r="A344" t="s">
        <v>10</v>
      </c>
      <c r="B344" t="s">
        <v>351</v>
      </c>
      <c r="C344" t="s">
        <v>351</v>
      </c>
      <c r="D344" t="s">
        <v>363</v>
      </c>
      <c r="E344" t="s">
        <v>15</v>
      </c>
      <c r="F344" t="s">
        <v>128</v>
      </c>
      <c r="G344" t="s">
        <v>365</v>
      </c>
      <c r="H344">
        <v>2017</v>
      </c>
      <c r="I344">
        <v>500</v>
      </c>
      <c r="J344">
        <v>1505</v>
      </c>
    </row>
    <row r="345" spans="1:10">
      <c r="A345" t="s">
        <v>10</v>
      </c>
      <c r="B345" t="s">
        <v>11</v>
      </c>
      <c r="C345" t="s">
        <v>322</v>
      </c>
      <c r="D345" t="s">
        <v>65</v>
      </c>
      <c r="E345" t="s">
        <v>15</v>
      </c>
      <c r="F345" t="s">
        <v>74</v>
      </c>
      <c r="G345" t="s">
        <v>350</v>
      </c>
      <c r="H345">
        <v>2017</v>
      </c>
      <c r="I345">
        <v>2810</v>
      </c>
      <c r="J345">
        <v>4396</v>
      </c>
    </row>
    <row r="346" spans="1:10">
      <c r="A346" t="s">
        <v>10</v>
      </c>
      <c r="B346" t="s">
        <v>11</v>
      </c>
      <c r="C346" t="s">
        <v>322</v>
      </c>
      <c r="D346" t="s">
        <v>65</v>
      </c>
      <c r="E346" t="s">
        <v>15</v>
      </c>
      <c r="F346" t="s">
        <v>74</v>
      </c>
      <c r="G346" t="s">
        <v>349</v>
      </c>
      <c r="H346">
        <v>2017</v>
      </c>
      <c r="I346">
        <v>2715</v>
      </c>
      <c r="J346">
        <v>4239</v>
      </c>
    </row>
    <row r="347" spans="1:10">
      <c r="A347" t="s">
        <v>10</v>
      </c>
      <c r="B347" t="s">
        <v>11</v>
      </c>
      <c r="C347" t="s">
        <v>322</v>
      </c>
      <c r="D347" t="s">
        <v>65</v>
      </c>
      <c r="E347" t="s">
        <v>15</v>
      </c>
      <c r="F347" t="s">
        <v>74</v>
      </c>
      <c r="G347" t="s">
        <v>349</v>
      </c>
      <c r="H347">
        <v>2017</v>
      </c>
      <c r="I347">
        <v>2010</v>
      </c>
      <c r="J347">
        <v>3140</v>
      </c>
    </row>
    <row r="348" spans="1:10">
      <c r="A348" t="s">
        <v>10</v>
      </c>
      <c r="B348" t="s">
        <v>11</v>
      </c>
      <c r="C348" t="s">
        <v>322</v>
      </c>
      <c r="D348" t="s">
        <v>65</v>
      </c>
      <c r="E348" t="s">
        <v>15</v>
      </c>
      <c r="F348" t="s">
        <v>74</v>
      </c>
      <c r="G348" t="s">
        <v>348</v>
      </c>
      <c r="H348">
        <v>2017</v>
      </c>
      <c r="I348">
        <v>4525</v>
      </c>
      <c r="J348">
        <v>7065</v>
      </c>
    </row>
    <row r="349" spans="1:10">
      <c r="A349" t="s">
        <v>10</v>
      </c>
      <c r="B349" t="s">
        <v>11</v>
      </c>
      <c r="C349" t="s">
        <v>322</v>
      </c>
      <c r="D349" t="s">
        <v>65</v>
      </c>
      <c r="E349" t="s">
        <v>15</v>
      </c>
      <c r="F349" t="s">
        <v>74</v>
      </c>
      <c r="G349" t="s">
        <v>348</v>
      </c>
      <c r="H349">
        <v>2017</v>
      </c>
      <c r="I349">
        <v>4220</v>
      </c>
      <c r="J349">
        <v>6594</v>
      </c>
    </row>
    <row r="350" spans="1:10">
      <c r="A350" t="s">
        <v>10</v>
      </c>
      <c r="B350" t="s">
        <v>11</v>
      </c>
      <c r="C350" t="s">
        <v>322</v>
      </c>
      <c r="D350" t="s">
        <v>65</v>
      </c>
      <c r="E350" t="s">
        <v>15</v>
      </c>
      <c r="F350" t="s">
        <v>74</v>
      </c>
      <c r="G350" t="s">
        <v>347</v>
      </c>
      <c r="H350">
        <v>2017</v>
      </c>
      <c r="I350">
        <v>4925</v>
      </c>
      <c r="J350">
        <v>7693</v>
      </c>
    </row>
    <row r="351" spans="1:10">
      <c r="A351" t="s">
        <v>10</v>
      </c>
      <c r="B351" t="s">
        <v>11</v>
      </c>
      <c r="C351" t="s">
        <v>322</v>
      </c>
      <c r="D351" t="s">
        <v>65</v>
      </c>
      <c r="E351" t="s">
        <v>15</v>
      </c>
      <c r="F351" t="s">
        <v>74</v>
      </c>
      <c r="G351" t="s">
        <v>347</v>
      </c>
      <c r="H351">
        <v>2017</v>
      </c>
      <c r="I351">
        <v>6735</v>
      </c>
      <c r="J351">
        <v>10519</v>
      </c>
    </row>
    <row r="352" spans="1:10">
      <c r="A352" t="s">
        <v>10</v>
      </c>
      <c r="B352" t="s">
        <v>11</v>
      </c>
      <c r="C352" t="s">
        <v>322</v>
      </c>
      <c r="D352" t="s">
        <v>65</v>
      </c>
      <c r="E352" t="s">
        <v>15</v>
      </c>
      <c r="F352" t="s">
        <v>74</v>
      </c>
      <c r="G352" t="s">
        <v>347</v>
      </c>
      <c r="H352">
        <v>2017</v>
      </c>
      <c r="I352">
        <v>1850</v>
      </c>
      <c r="J352">
        <v>2904.5</v>
      </c>
    </row>
    <row r="353" spans="1:10">
      <c r="A353" t="s">
        <v>10</v>
      </c>
      <c r="B353" t="s">
        <v>11</v>
      </c>
      <c r="C353" t="s">
        <v>322</v>
      </c>
      <c r="D353" t="s">
        <v>65</v>
      </c>
      <c r="E353" t="s">
        <v>15</v>
      </c>
      <c r="F353" t="s">
        <v>74</v>
      </c>
      <c r="G353" t="s">
        <v>346</v>
      </c>
      <c r="H353">
        <v>2017</v>
      </c>
      <c r="I353">
        <v>2810</v>
      </c>
      <c r="J353">
        <v>4396</v>
      </c>
    </row>
    <row r="354" spans="1:10">
      <c r="A354" t="s">
        <v>10</v>
      </c>
      <c r="B354" t="s">
        <v>11</v>
      </c>
      <c r="C354" t="s">
        <v>322</v>
      </c>
      <c r="D354" t="s">
        <v>65</v>
      </c>
      <c r="E354" t="s">
        <v>15</v>
      </c>
      <c r="F354" t="s">
        <v>74</v>
      </c>
      <c r="G354" t="s">
        <v>345</v>
      </c>
      <c r="H354">
        <v>2017</v>
      </c>
      <c r="I354">
        <v>2715</v>
      </c>
      <c r="J354">
        <v>4239</v>
      </c>
    </row>
    <row r="355" spans="1:10">
      <c r="A355" t="s">
        <v>10</v>
      </c>
      <c r="B355" t="s">
        <v>11</v>
      </c>
      <c r="C355" t="s">
        <v>322</v>
      </c>
      <c r="D355" t="s">
        <v>65</v>
      </c>
      <c r="E355" t="s">
        <v>15</v>
      </c>
      <c r="F355" t="s">
        <v>74</v>
      </c>
      <c r="G355" t="s">
        <v>345</v>
      </c>
      <c r="H355">
        <v>2017</v>
      </c>
      <c r="I355">
        <v>2010</v>
      </c>
      <c r="J355">
        <v>3140</v>
      </c>
    </row>
    <row r="356" spans="1:10">
      <c r="A356" t="s">
        <v>10</v>
      </c>
      <c r="B356" t="s">
        <v>11</v>
      </c>
      <c r="C356" t="s">
        <v>322</v>
      </c>
      <c r="D356" t="s">
        <v>65</v>
      </c>
      <c r="E356" t="s">
        <v>15</v>
      </c>
      <c r="F356" t="s">
        <v>74</v>
      </c>
      <c r="G356" t="s">
        <v>344</v>
      </c>
      <c r="H356">
        <v>2017</v>
      </c>
      <c r="I356">
        <v>4525</v>
      </c>
      <c r="J356">
        <v>7065</v>
      </c>
    </row>
    <row r="357" spans="1:10">
      <c r="A357" t="s">
        <v>10</v>
      </c>
      <c r="B357" t="s">
        <v>11</v>
      </c>
      <c r="C357" t="s">
        <v>322</v>
      </c>
      <c r="D357" t="s">
        <v>65</v>
      </c>
      <c r="E357" t="s">
        <v>15</v>
      </c>
      <c r="F357" t="s">
        <v>74</v>
      </c>
      <c r="G357" t="s">
        <v>344</v>
      </c>
      <c r="H357">
        <v>2017</v>
      </c>
      <c r="I357">
        <v>4220</v>
      </c>
      <c r="J357">
        <v>6594</v>
      </c>
    </row>
    <row r="358" spans="1:10">
      <c r="A358" t="s">
        <v>10</v>
      </c>
      <c r="B358" t="s">
        <v>11</v>
      </c>
      <c r="C358" t="s">
        <v>322</v>
      </c>
      <c r="D358" t="s">
        <v>65</v>
      </c>
      <c r="E358" t="s">
        <v>15</v>
      </c>
      <c r="F358" t="s">
        <v>74</v>
      </c>
      <c r="G358" t="s">
        <v>343</v>
      </c>
      <c r="H358">
        <v>2017</v>
      </c>
      <c r="I358">
        <v>4925</v>
      </c>
      <c r="J358">
        <v>7693</v>
      </c>
    </row>
    <row r="359" spans="1:10">
      <c r="A359" t="s">
        <v>10</v>
      </c>
      <c r="B359" t="s">
        <v>11</v>
      </c>
      <c r="C359" t="s">
        <v>322</v>
      </c>
      <c r="D359" t="s">
        <v>65</v>
      </c>
      <c r="E359" t="s">
        <v>15</v>
      </c>
      <c r="F359" t="s">
        <v>74</v>
      </c>
      <c r="G359" t="s">
        <v>343</v>
      </c>
      <c r="H359">
        <v>2017</v>
      </c>
      <c r="I359">
        <v>1850</v>
      </c>
      <c r="J359">
        <v>2904.5</v>
      </c>
    </row>
    <row r="360" spans="1:10">
      <c r="A360" t="s">
        <v>10</v>
      </c>
      <c r="B360" t="s">
        <v>11</v>
      </c>
      <c r="C360" t="s">
        <v>322</v>
      </c>
      <c r="D360" t="s">
        <v>65</v>
      </c>
      <c r="E360" t="s">
        <v>15</v>
      </c>
      <c r="F360" t="s">
        <v>74</v>
      </c>
      <c r="G360" t="s">
        <v>323</v>
      </c>
      <c r="H360">
        <v>2017</v>
      </c>
      <c r="I360">
        <v>-1569</v>
      </c>
      <c r="J360">
        <v>-2431.9499999999998</v>
      </c>
    </row>
    <row r="361" spans="1:10">
      <c r="A361" t="s">
        <v>10</v>
      </c>
      <c r="B361" t="s">
        <v>11</v>
      </c>
      <c r="C361" t="s">
        <v>322</v>
      </c>
      <c r="D361" t="s">
        <v>50</v>
      </c>
      <c r="E361" t="s">
        <v>15</v>
      </c>
      <c r="F361" t="s">
        <v>74</v>
      </c>
      <c r="G361" t="s">
        <v>340</v>
      </c>
      <c r="H361">
        <v>2017</v>
      </c>
      <c r="I361">
        <v>500</v>
      </c>
      <c r="J361">
        <v>785</v>
      </c>
    </row>
    <row r="362" spans="1:10">
      <c r="A362" t="s">
        <v>10</v>
      </c>
      <c r="B362" t="s">
        <v>11</v>
      </c>
      <c r="C362" t="s">
        <v>322</v>
      </c>
      <c r="D362" t="s">
        <v>50</v>
      </c>
      <c r="E362" t="s">
        <v>15</v>
      </c>
      <c r="F362" t="s">
        <v>74</v>
      </c>
      <c r="G362" t="s">
        <v>340</v>
      </c>
      <c r="H362">
        <v>2017</v>
      </c>
      <c r="I362">
        <v>6515</v>
      </c>
      <c r="J362">
        <v>10165.75</v>
      </c>
    </row>
    <row r="363" spans="1:10">
      <c r="A363" t="s">
        <v>10</v>
      </c>
      <c r="B363" t="s">
        <v>11</v>
      </c>
      <c r="C363" t="s">
        <v>322</v>
      </c>
      <c r="D363" t="s">
        <v>50</v>
      </c>
      <c r="E363" t="s">
        <v>15</v>
      </c>
      <c r="F363" t="s">
        <v>74</v>
      </c>
      <c r="G363" t="s">
        <v>340</v>
      </c>
      <c r="H363">
        <v>2017</v>
      </c>
      <c r="I363">
        <v>20710</v>
      </c>
      <c r="J363">
        <v>32342</v>
      </c>
    </row>
    <row r="364" spans="1:10">
      <c r="A364" t="s">
        <v>10</v>
      </c>
      <c r="B364" t="s">
        <v>11</v>
      </c>
      <c r="C364" t="s">
        <v>322</v>
      </c>
      <c r="D364" t="s">
        <v>50</v>
      </c>
      <c r="E364" t="s">
        <v>15</v>
      </c>
      <c r="F364" t="s">
        <v>74</v>
      </c>
      <c r="G364" t="s">
        <v>340</v>
      </c>
      <c r="H364">
        <v>2017</v>
      </c>
      <c r="I364">
        <v>14070</v>
      </c>
      <c r="J364">
        <v>21980</v>
      </c>
    </row>
    <row r="365" spans="1:10">
      <c r="A365" t="s">
        <v>10</v>
      </c>
      <c r="B365" t="s">
        <v>11</v>
      </c>
      <c r="C365" t="s">
        <v>322</v>
      </c>
      <c r="D365" t="s">
        <v>50</v>
      </c>
      <c r="E365" t="s">
        <v>15</v>
      </c>
      <c r="F365" t="s">
        <v>74</v>
      </c>
      <c r="G365" t="s">
        <v>339</v>
      </c>
      <c r="H365">
        <v>2017</v>
      </c>
      <c r="I365">
        <v>8500</v>
      </c>
      <c r="J365">
        <v>13266.5</v>
      </c>
    </row>
    <row r="366" spans="1:10">
      <c r="A366" t="s">
        <v>10</v>
      </c>
      <c r="B366" t="s">
        <v>11</v>
      </c>
      <c r="C366" t="s">
        <v>322</v>
      </c>
      <c r="D366" t="s">
        <v>50</v>
      </c>
      <c r="E366" t="s">
        <v>15</v>
      </c>
      <c r="F366" t="s">
        <v>74</v>
      </c>
      <c r="G366" t="s">
        <v>339</v>
      </c>
      <c r="H366">
        <v>2017</v>
      </c>
      <c r="I366">
        <v>1035</v>
      </c>
      <c r="J366">
        <v>1609.25</v>
      </c>
    </row>
    <row r="367" spans="1:10">
      <c r="A367" t="s">
        <v>10</v>
      </c>
      <c r="B367" t="s">
        <v>11</v>
      </c>
      <c r="C367" t="s">
        <v>322</v>
      </c>
      <c r="D367" t="s">
        <v>50</v>
      </c>
      <c r="E367" t="s">
        <v>15</v>
      </c>
      <c r="F367" t="s">
        <v>74</v>
      </c>
      <c r="G367" t="s">
        <v>338</v>
      </c>
      <c r="H367">
        <v>2017</v>
      </c>
      <c r="I367">
        <v>525</v>
      </c>
      <c r="J367">
        <v>824.25</v>
      </c>
    </row>
    <row r="368" spans="1:10">
      <c r="A368" t="s">
        <v>10</v>
      </c>
      <c r="B368" t="s">
        <v>11</v>
      </c>
      <c r="C368" t="s">
        <v>322</v>
      </c>
      <c r="D368" t="s">
        <v>50</v>
      </c>
      <c r="E368" t="s">
        <v>15</v>
      </c>
      <c r="F368" t="s">
        <v>74</v>
      </c>
      <c r="G368" t="s">
        <v>337</v>
      </c>
      <c r="H368">
        <v>2017</v>
      </c>
      <c r="I368">
        <v>3870</v>
      </c>
      <c r="J368">
        <v>6044.5</v>
      </c>
    </row>
    <row r="369" spans="1:10">
      <c r="A369" t="s">
        <v>10</v>
      </c>
      <c r="B369" t="s">
        <v>11</v>
      </c>
      <c r="C369" t="s">
        <v>322</v>
      </c>
      <c r="D369" t="s">
        <v>50</v>
      </c>
      <c r="E369" t="s">
        <v>15</v>
      </c>
      <c r="F369" t="s">
        <v>74</v>
      </c>
      <c r="G369" t="s">
        <v>336</v>
      </c>
      <c r="H369">
        <v>2017</v>
      </c>
      <c r="I369">
        <v>500</v>
      </c>
      <c r="J369">
        <v>785</v>
      </c>
    </row>
    <row r="370" spans="1:10">
      <c r="A370" t="s">
        <v>10</v>
      </c>
      <c r="B370" t="s">
        <v>11</v>
      </c>
      <c r="C370" t="s">
        <v>322</v>
      </c>
      <c r="D370" t="s">
        <v>50</v>
      </c>
      <c r="E370" t="s">
        <v>15</v>
      </c>
      <c r="F370" t="s">
        <v>74</v>
      </c>
      <c r="G370" t="s">
        <v>335</v>
      </c>
      <c r="H370">
        <v>2017</v>
      </c>
      <c r="I370">
        <v>1510</v>
      </c>
      <c r="J370">
        <v>2355</v>
      </c>
    </row>
    <row r="371" spans="1:10">
      <c r="A371" t="s">
        <v>10</v>
      </c>
      <c r="B371" t="s">
        <v>11</v>
      </c>
      <c r="C371" t="s">
        <v>322</v>
      </c>
      <c r="D371" t="s">
        <v>50</v>
      </c>
      <c r="E371" t="s">
        <v>15</v>
      </c>
      <c r="F371" t="s">
        <v>74</v>
      </c>
      <c r="G371" t="s">
        <v>335</v>
      </c>
      <c r="H371">
        <v>2017</v>
      </c>
      <c r="I371">
        <v>4165</v>
      </c>
      <c r="J371">
        <v>6515.5</v>
      </c>
    </row>
    <row r="372" spans="1:10">
      <c r="A372" t="s">
        <v>10</v>
      </c>
      <c r="B372" t="s">
        <v>11</v>
      </c>
      <c r="C372" t="s">
        <v>322</v>
      </c>
      <c r="D372" t="s">
        <v>50</v>
      </c>
      <c r="E372" t="s">
        <v>15</v>
      </c>
      <c r="F372" t="s">
        <v>74</v>
      </c>
      <c r="G372" t="s">
        <v>334</v>
      </c>
      <c r="H372">
        <v>2017</v>
      </c>
      <c r="I372">
        <v>500</v>
      </c>
      <c r="J372">
        <v>785</v>
      </c>
    </row>
    <row r="373" spans="1:10">
      <c r="A373" t="s">
        <v>10</v>
      </c>
      <c r="B373" t="s">
        <v>11</v>
      </c>
      <c r="C373" t="s">
        <v>322</v>
      </c>
      <c r="D373" t="s">
        <v>50</v>
      </c>
      <c r="E373" t="s">
        <v>15</v>
      </c>
      <c r="F373" t="s">
        <v>74</v>
      </c>
      <c r="G373" t="s">
        <v>334</v>
      </c>
      <c r="H373">
        <v>2017</v>
      </c>
      <c r="I373">
        <v>1260</v>
      </c>
      <c r="J373">
        <v>1962.5</v>
      </c>
    </row>
    <row r="374" spans="1:10">
      <c r="A374" t="s">
        <v>10</v>
      </c>
      <c r="B374" t="s">
        <v>11</v>
      </c>
      <c r="C374" t="s">
        <v>322</v>
      </c>
      <c r="D374" t="s">
        <v>50</v>
      </c>
      <c r="E374" t="s">
        <v>15</v>
      </c>
      <c r="F374" t="s">
        <v>74</v>
      </c>
      <c r="G374" t="s">
        <v>334</v>
      </c>
      <c r="H374">
        <v>2017</v>
      </c>
      <c r="I374">
        <v>10080</v>
      </c>
      <c r="J374">
        <v>15739.25</v>
      </c>
    </row>
    <row r="375" spans="1:10">
      <c r="A375" t="s">
        <v>10</v>
      </c>
      <c r="B375" t="s">
        <v>11</v>
      </c>
      <c r="C375" t="s">
        <v>322</v>
      </c>
      <c r="D375" t="s">
        <v>50</v>
      </c>
      <c r="E375" t="s">
        <v>15</v>
      </c>
      <c r="F375" t="s">
        <v>74</v>
      </c>
      <c r="G375" t="s">
        <v>334</v>
      </c>
      <c r="H375">
        <v>2017</v>
      </c>
      <c r="I375">
        <v>12060</v>
      </c>
      <c r="J375">
        <v>18840</v>
      </c>
    </row>
    <row r="376" spans="1:10">
      <c r="A376" t="s">
        <v>10</v>
      </c>
      <c r="B376" t="s">
        <v>11</v>
      </c>
      <c r="C376" t="s">
        <v>322</v>
      </c>
      <c r="D376" t="s">
        <v>50</v>
      </c>
      <c r="E376" t="s">
        <v>15</v>
      </c>
      <c r="F376" t="s">
        <v>74</v>
      </c>
      <c r="G376" t="s">
        <v>76</v>
      </c>
      <c r="H376">
        <v>2017</v>
      </c>
      <c r="I376">
        <v>600</v>
      </c>
      <c r="J376">
        <v>942</v>
      </c>
    </row>
    <row r="377" spans="1:10">
      <c r="A377" t="s">
        <v>10</v>
      </c>
      <c r="B377" t="s">
        <v>11</v>
      </c>
      <c r="C377" t="s">
        <v>322</v>
      </c>
      <c r="D377" t="s">
        <v>50</v>
      </c>
      <c r="E377" t="s">
        <v>15</v>
      </c>
      <c r="F377" t="s">
        <v>74</v>
      </c>
      <c r="G377" t="s">
        <v>76</v>
      </c>
      <c r="H377">
        <v>2017</v>
      </c>
      <c r="I377">
        <v>3120</v>
      </c>
      <c r="J377">
        <v>4867</v>
      </c>
    </row>
    <row r="378" spans="1:10">
      <c r="A378" t="s">
        <v>10</v>
      </c>
      <c r="B378" t="s">
        <v>11</v>
      </c>
      <c r="C378" t="s">
        <v>322</v>
      </c>
      <c r="D378" t="s">
        <v>50</v>
      </c>
      <c r="E378" t="s">
        <v>15</v>
      </c>
      <c r="F378" t="s">
        <v>74</v>
      </c>
      <c r="G378" t="s">
        <v>76</v>
      </c>
      <c r="H378">
        <v>2017</v>
      </c>
      <c r="I378">
        <v>1410</v>
      </c>
      <c r="J378">
        <v>2198</v>
      </c>
    </row>
    <row r="379" spans="1:10">
      <c r="A379" t="s">
        <v>10</v>
      </c>
      <c r="B379" t="s">
        <v>11</v>
      </c>
      <c r="C379" t="s">
        <v>322</v>
      </c>
      <c r="D379" t="s">
        <v>50</v>
      </c>
      <c r="E379" t="s">
        <v>15</v>
      </c>
      <c r="F379" t="s">
        <v>74</v>
      </c>
      <c r="G379" t="s">
        <v>76</v>
      </c>
      <c r="H379">
        <v>2017</v>
      </c>
      <c r="I379">
        <v>14880</v>
      </c>
      <c r="J379">
        <v>23236</v>
      </c>
    </row>
    <row r="380" spans="1:10">
      <c r="A380" t="s">
        <v>10</v>
      </c>
      <c r="B380" t="s">
        <v>11</v>
      </c>
      <c r="C380" t="s">
        <v>322</v>
      </c>
      <c r="D380" t="s">
        <v>50</v>
      </c>
      <c r="E380" t="s">
        <v>15</v>
      </c>
      <c r="F380" t="s">
        <v>74</v>
      </c>
      <c r="G380" t="s">
        <v>76</v>
      </c>
      <c r="H380">
        <v>2017</v>
      </c>
      <c r="I380">
        <v>9875</v>
      </c>
      <c r="J380">
        <v>15425.25</v>
      </c>
    </row>
    <row r="381" spans="1:10">
      <c r="A381" t="s">
        <v>10</v>
      </c>
      <c r="B381" t="s">
        <v>11</v>
      </c>
      <c r="C381" t="s">
        <v>322</v>
      </c>
      <c r="D381" t="s">
        <v>50</v>
      </c>
      <c r="E381" t="s">
        <v>15</v>
      </c>
      <c r="F381" t="s">
        <v>74</v>
      </c>
      <c r="G381" t="s">
        <v>76</v>
      </c>
      <c r="H381">
        <v>2017</v>
      </c>
      <c r="I381">
        <v>13645</v>
      </c>
      <c r="J381">
        <v>21312.75</v>
      </c>
    </row>
    <row r="382" spans="1:10">
      <c r="A382" t="s">
        <v>10</v>
      </c>
      <c r="B382" t="s">
        <v>11</v>
      </c>
      <c r="C382" t="s">
        <v>322</v>
      </c>
      <c r="D382" t="s">
        <v>50</v>
      </c>
      <c r="E382" t="s">
        <v>15</v>
      </c>
      <c r="F382" t="s">
        <v>74</v>
      </c>
      <c r="G382" t="s">
        <v>76</v>
      </c>
      <c r="H382">
        <v>2017</v>
      </c>
      <c r="I382">
        <v>1585</v>
      </c>
      <c r="J382">
        <v>2472.75</v>
      </c>
    </row>
    <row r="383" spans="1:10">
      <c r="A383" t="s">
        <v>10</v>
      </c>
      <c r="B383" t="s">
        <v>11</v>
      </c>
      <c r="C383" t="s">
        <v>322</v>
      </c>
      <c r="D383" t="s">
        <v>50</v>
      </c>
      <c r="E383" t="s">
        <v>15</v>
      </c>
      <c r="F383" t="s">
        <v>74</v>
      </c>
      <c r="G383" t="s">
        <v>76</v>
      </c>
      <c r="H383">
        <v>2017</v>
      </c>
      <c r="I383">
        <v>0</v>
      </c>
      <c r="J383">
        <v>0</v>
      </c>
    </row>
    <row r="384" spans="1:10">
      <c r="A384" t="s">
        <v>10</v>
      </c>
      <c r="B384" t="s">
        <v>11</v>
      </c>
      <c r="C384" t="s">
        <v>322</v>
      </c>
      <c r="D384" t="s">
        <v>50</v>
      </c>
      <c r="E384" t="s">
        <v>15</v>
      </c>
      <c r="F384" t="s">
        <v>74</v>
      </c>
      <c r="G384" t="s">
        <v>76</v>
      </c>
      <c r="H384">
        <v>2017</v>
      </c>
      <c r="I384">
        <v>500</v>
      </c>
      <c r="J384">
        <v>785</v>
      </c>
    </row>
    <row r="385" spans="1:10">
      <c r="A385" t="s">
        <v>10</v>
      </c>
      <c r="B385" t="s">
        <v>11</v>
      </c>
      <c r="C385" t="s">
        <v>322</v>
      </c>
      <c r="D385" t="s">
        <v>50</v>
      </c>
      <c r="E385" t="s">
        <v>15</v>
      </c>
      <c r="F385" t="s">
        <v>74</v>
      </c>
      <c r="G385" t="s">
        <v>333</v>
      </c>
      <c r="H385">
        <v>2017</v>
      </c>
      <c r="I385">
        <v>6540</v>
      </c>
      <c r="J385">
        <v>10205</v>
      </c>
    </row>
    <row r="386" spans="1:10">
      <c r="A386" t="s">
        <v>10</v>
      </c>
      <c r="B386" t="s">
        <v>11</v>
      </c>
      <c r="C386" t="s">
        <v>322</v>
      </c>
      <c r="D386" t="s">
        <v>50</v>
      </c>
      <c r="E386" t="s">
        <v>15</v>
      </c>
      <c r="F386" t="s">
        <v>74</v>
      </c>
      <c r="G386" t="s">
        <v>333</v>
      </c>
      <c r="H386">
        <v>2017</v>
      </c>
      <c r="I386">
        <v>13045</v>
      </c>
      <c r="J386">
        <v>20370.75</v>
      </c>
    </row>
    <row r="387" spans="1:10">
      <c r="A387" t="s">
        <v>10</v>
      </c>
      <c r="B387" t="s">
        <v>11</v>
      </c>
      <c r="C387" t="s">
        <v>322</v>
      </c>
      <c r="D387" t="s">
        <v>50</v>
      </c>
      <c r="E387" t="s">
        <v>15</v>
      </c>
      <c r="F387" t="s">
        <v>74</v>
      </c>
      <c r="G387" t="s">
        <v>333</v>
      </c>
      <c r="H387">
        <v>2017</v>
      </c>
      <c r="I387">
        <v>15075</v>
      </c>
      <c r="J387">
        <v>23550</v>
      </c>
    </row>
    <row r="388" spans="1:10">
      <c r="A388" t="s">
        <v>10</v>
      </c>
      <c r="B388" t="s">
        <v>11</v>
      </c>
      <c r="C388" t="s">
        <v>322</v>
      </c>
      <c r="D388" t="s">
        <v>50</v>
      </c>
      <c r="E388" t="s">
        <v>15</v>
      </c>
      <c r="F388" t="s">
        <v>74</v>
      </c>
      <c r="G388" t="s">
        <v>332</v>
      </c>
      <c r="H388">
        <v>2017</v>
      </c>
      <c r="I388">
        <v>725</v>
      </c>
      <c r="J388">
        <v>1138.25</v>
      </c>
    </row>
    <row r="389" spans="1:10">
      <c r="A389" t="s">
        <v>10</v>
      </c>
      <c r="B389" t="s">
        <v>11</v>
      </c>
      <c r="C389" t="s">
        <v>322</v>
      </c>
      <c r="D389" t="s">
        <v>50</v>
      </c>
      <c r="E389" t="s">
        <v>15</v>
      </c>
      <c r="F389" t="s">
        <v>74</v>
      </c>
      <c r="G389" t="s">
        <v>332</v>
      </c>
      <c r="H389">
        <v>2017</v>
      </c>
      <c r="I389">
        <v>500</v>
      </c>
      <c r="J389">
        <v>785</v>
      </c>
    </row>
    <row r="390" spans="1:10">
      <c r="A390" t="s">
        <v>10</v>
      </c>
      <c r="B390" t="s">
        <v>11</v>
      </c>
      <c r="C390" t="s">
        <v>322</v>
      </c>
      <c r="D390" t="s">
        <v>50</v>
      </c>
      <c r="E390" t="s">
        <v>15</v>
      </c>
      <c r="F390" t="s">
        <v>74</v>
      </c>
      <c r="G390" t="s">
        <v>332</v>
      </c>
      <c r="H390">
        <v>2017</v>
      </c>
      <c r="I390">
        <v>2615</v>
      </c>
      <c r="J390">
        <v>4082</v>
      </c>
    </row>
    <row r="391" spans="1:10">
      <c r="A391" t="s">
        <v>10</v>
      </c>
      <c r="B391" t="s">
        <v>11</v>
      </c>
      <c r="C391" t="s">
        <v>322</v>
      </c>
      <c r="D391" t="s">
        <v>50</v>
      </c>
      <c r="E391" t="s">
        <v>15</v>
      </c>
      <c r="F391" t="s">
        <v>74</v>
      </c>
      <c r="G391" t="s">
        <v>332</v>
      </c>
      <c r="H391">
        <v>2017</v>
      </c>
      <c r="I391">
        <v>13395</v>
      </c>
      <c r="J391">
        <v>20920.25</v>
      </c>
    </row>
    <row r="392" spans="1:10">
      <c r="A392" t="s">
        <v>10</v>
      </c>
      <c r="B392" t="s">
        <v>11</v>
      </c>
      <c r="C392" t="s">
        <v>322</v>
      </c>
      <c r="D392" t="s">
        <v>50</v>
      </c>
      <c r="E392" t="s">
        <v>15</v>
      </c>
      <c r="F392" t="s">
        <v>74</v>
      </c>
      <c r="G392" t="s">
        <v>332</v>
      </c>
      <c r="H392">
        <v>2017</v>
      </c>
      <c r="I392">
        <v>8040</v>
      </c>
      <c r="J392">
        <v>12560</v>
      </c>
    </row>
    <row r="393" spans="1:10">
      <c r="A393" t="s">
        <v>10</v>
      </c>
      <c r="B393" t="s">
        <v>11</v>
      </c>
      <c r="C393" t="s">
        <v>322</v>
      </c>
      <c r="D393" t="s">
        <v>50</v>
      </c>
      <c r="E393" t="s">
        <v>15</v>
      </c>
      <c r="F393" t="s">
        <v>74</v>
      </c>
      <c r="G393" t="s">
        <v>331</v>
      </c>
      <c r="H393">
        <v>2017</v>
      </c>
      <c r="I393">
        <v>14375</v>
      </c>
      <c r="J393">
        <v>22451</v>
      </c>
    </row>
    <row r="394" spans="1:10">
      <c r="A394" t="s">
        <v>10</v>
      </c>
      <c r="B394" t="s">
        <v>11</v>
      </c>
      <c r="C394" t="s">
        <v>322</v>
      </c>
      <c r="D394" t="s">
        <v>50</v>
      </c>
      <c r="E394" t="s">
        <v>15</v>
      </c>
      <c r="F394" t="s">
        <v>74</v>
      </c>
      <c r="G394" t="s">
        <v>331</v>
      </c>
      <c r="H394">
        <v>2017</v>
      </c>
      <c r="I394">
        <v>1035</v>
      </c>
      <c r="J394">
        <v>1609.25</v>
      </c>
    </row>
    <row r="395" spans="1:10">
      <c r="A395" t="s">
        <v>10</v>
      </c>
      <c r="B395" t="s">
        <v>11</v>
      </c>
      <c r="C395" t="s">
        <v>322</v>
      </c>
      <c r="D395" t="s">
        <v>50</v>
      </c>
      <c r="E395" t="s">
        <v>15</v>
      </c>
      <c r="F395" t="s">
        <v>74</v>
      </c>
      <c r="G395" t="s">
        <v>331</v>
      </c>
      <c r="H395">
        <v>2017</v>
      </c>
      <c r="I395">
        <v>6955</v>
      </c>
      <c r="J395">
        <v>10872.25</v>
      </c>
    </row>
    <row r="396" spans="1:10">
      <c r="A396" t="s">
        <v>10</v>
      </c>
      <c r="B396" t="s">
        <v>11</v>
      </c>
      <c r="C396" t="s">
        <v>322</v>
      </c>
      <c r="D396" t="s">
        <v>50</v>
      </c>
      <c r="E396" t="s">
        <v>15</v>
      </c>
      <c r="F396" t="s">
        <v>74</v>
      </c>
      <c r="G396" t="s">
        <v>331</v>
      </c>
      <c r="H396">
        <v>2017</v>
      </c>
      <c r="I396">
        <v>1485</v>
      </c>
      <c r="J396">
        <v>2315.75</v>
      </c>
    </row>
    <row r="397" spans="1:10">
      <c r="A397" t="s">
        <v>10</v>
      </c>
      <c r="B397" t="s">
        <v>11</v>
      </c>
      <c r="C397" t="s">
        <v>322</v>
      </c>
      <c r="D397" t="s">
        <v>50</v>
      </c>
      <c r="E397" t="s">
        <v>15</v>
      </c>
      <c r="F397" t="s">
        <v>74</v>
      </c>
      <c r="G397" t="s">
        <v>331</v>
      </c>
      <c r="H397">
        <v>2017</v>
      </c>
      <c r="I397">
        <v>7285</v>
      </c>
      <c r="J397">
        <v>11382.5</v>
      </c>
    </row>
    <row r="398" spans="1:10">
      <c r="A398" t="s">
        <v>10</v>
      </c>
      <c r="B398" t="s">
        <v>11</v>
      </c>
      <c r="C398" t="s">
        <v>322</v>
      </c>
      <c r="D398" t="s">
        <v>50</v>
      </c>
      <c r="E398" t="s">
        <v>15</v>
      </c>
      <c r="F398" t="s">
        <v>74</v>
      </c>
      <c r="G398" t="s">
        <v>330</v>
      </c>
      <c r="H398">
        <v>2017</v>
      </c>
      <c r="I398">
        <v>750</v>
      </c>
      <c r="J398">
        <v>1177.5</v>
      </c>
    </row>
    <row r="399" spans="1:10">
      <c r="A399" t="s">
        <v>10</v>
      </c>
      <c r="B399" t="s">
        <v>11</v>
      </c>
      <c r="C399" t="s">
        <v>322</v>
      </c>
      <c r="D399" t="s">
        <v>50</v>
      </c>
      <c r="E399" t="s">
        <v>15</v>
      </c>
      <c r="F399" t="s">
        <v>74</v>
      </c>
      <c r="G399" t="s">
        <v>330</v>
      </c>
      <c r="H399">
        <v>2017</v>
      </c>
      <c r="I399">
        <v>1860</v>
      </c>
      <c r="J399">
        <v>2904.5</v>
      </c>
    </row>
    <row r="400" spans="1:10">
      <c r="A400" t="s">
        <v>10</v>
      </c>
      <c r="B400" t="s">
        <v>11</v>
      </c>
      <c r="C400" t="s">
        <v>322</v>
      </c>
      <c r="D400" t="s">
        <v>50</v>
      </c>
      <c r="E400" t="s">
        <v>15</v>
      </c>
      <c r="F400" t="s">
        <v>74</v>
      </c>
      <c r="G400" t="s">
        <v>329</v>
      </c>
      <c r="H400">
        <v>2017</v>
      </c>
      <c r="I400">
        <v>500</v>
      </c>
      <c r="J400">
        <v>785</v>
      </c>
    </row>
    <row r="401" spans="1:10">
      <c r="A401" t="s">
        <v>10</v>
      </c>
      <c r="B401" t="s">
        <v>11</v>
      </c>
      <c r="C401" t="s">
        <v>322</v>
      </c>
      <c r="D401" t="s">
        <v>50</v>
      </c>
      <c r="E401" t="s">
        <v>15</v>
      </c>
      <c r="F401" t="s">
        <v>74</v>
      </c>
      <c r="G401" t="s">
        <v>329</v>
      </c>
      <c r="H401">
        <v>2017</v>
      </c>
      <c r="I401">
        <v>6085</v>
      </c>
      <c r="J401">
        <v>9498.5</v>
      </c>
    </row>
    <row r="402" spans="1:10">
      <c r="A402" t="s">
        <v>10</v>
      </c>
      <c r="B402" t="s">
        <v>11</v>
      </c>
      <c r="C402" t="s">
        <v>322</v>
      </c>
      <c r="D402" t="s">
        <v>50</v>
      </c>
      <c r="E402" t="s">
        <v>15</v>
      </c>
      <c r="F402" t="s">
        <v>74</v>
      </c>
      <c r="G402" t="s">
        <v>328</v>
      </c>
      <c r="H402">
        <v>2017</v>
      </c>
      <c r="I402">
        <v>2490</v>
      </c>
      <c r="J402">
        <v>3885.75</v>
      </c>
    </row>
    <row r="403" spans="1:10">
      <c r="A403" t="s">
        <v>10</v>
      </c>
      <c r="B403" t="s">
        <v>11</v>
      </c>
      <c r="C403" t="s">
        <v>322</v>
      </c>
      <c r="D403" t="s">
        <v>50</v>
      </c>
      <c r="E403" t="s">
        <v>15</v>
      </c>
      <c r="F403" t="s">
        <v>74</v>
      </c>
      <c r="G403" t="s">
        <v>328</v>
      </c>
      <c r="H403">
        <v>2017</v>
      </c>
      <c r="I403">
        <v>4525</v>
      </c>
      <c r="J403">
        <v>7065</v>
      </c>
    </row>
    <row r="404" spans="1:10">
      <c r="A404" t="s">
        <v>10</v>
      </c>
      <c r="B404" t="s">
        <v>11</v>
      </c>
      <c r="C404" t="s">
        <v>322</v>
      </c>
      <c r="D404" t="s">
        <v>50</v>
      </c>
      <c r="E404" t="s">
        <v>15</v>
      </c>
      <c r="F404" t="s">
        <v>74</v>
      </c>
      <c r="G404" t="s">
        <v>328</v>
      </c>
      <c r="H404">
        <v>2017</v>
      </c>
      <c r="I404">
        <v>2290</v>
      </c>
      <c r="J404">
        <v>3571.75</v>
      </c>
    </row>
    <row r="405" spans="1:10">
      <c r="A405" t="s">
        <v>10</v>
      </c>
      <c r="B405" t="s">
        <v>11</v>
      </c>
      <c r="C405" t="s">
        <v>322</v>
      </c>
      <c r="D405" t="s">
        <v>50</v>
      </c>
      <c r="E405" t="s">
        <v>15</v>
      </c>
      <c r="F405" t="s">
        <v>74</v>
      </c>
      <c r="G405" t="s">
        <v>328</v>
      </c>
      <c r="H405">
        <v>2017</v>
      </c>
      <c r="I405">
        <v>7735</v>
      </c>
      <c r="J405">
        <v>12089</v>
      </c>
    </row>
    <row r="406" spans="1:10">
      <c r="A406" t="s">
        <v>10</v>
      </c>
      <c r="B406" t="s">
        <v>11</v>
      </c>
      <c r="C406" t="s">
        <v>322</v>
      </c>
      <c r="D406" t="s">
        <v>50</v>
      </c>
      <c r="E406" t="s">
        <v>15</v>
      </c>
      <c r="F406" t="s">
        <v>74</v>
      </c>
      <c r="G406" t="s">
        <v>328</v>
      </c>
      <c r="H406">
        <v>2017</v>
      </c>
      <c r="I406">
        <v>0</v>
      </c>
      <c r="J406">
        <v>0</v>
      </c>
    </row>
    <row r="407" spans="1:10">
      <c r="A407" t="s">
        <v>10</v>
      </c>
      <c r="B407" t="s">
        <v>11</v>
      </c>
      <c r="C407" t="s">
        <v>322</v>
      </c>
      <c r="D407" t="s">
        <v>50</v>
      </c>
      <c r="E407" t="s">
        <v>15</v>
      </c>
      <c r="F407" t="s">
        <v>74</v>
      </c>
      <c r="G407" t="s">
        <v>328</v>
      </c>
      <c r="H407">
        <v>2017</v>
      </c>
      <c r="I407">
        <v>500</v>
      </c>
      <c r="J407">
        <v>785</v>
      </c>
    </row>
    <row r="408" spans="1:10">
      <c r="A408" t="s">
        <v>10</v>
      </c>
      <c r="B408" t="s">
        <v>11</v>
      </c>
      <c r="C408" t="s">
        <v>322</v>
      </c>
      <c r="D408" t="s">
        <v>50</v>
      </c>
      <c r="E408" t="s">
        <v>15</v>
      </c>
      <c r="F408" t="s">
        <v>74</v>
      </c>
      <c r="G408" t="s">
        <v>327</v>
      </c>
      <c r="H408">
        <v>2017</v>
      </c>
      <c r="I408">
        <v>4575</v>
      </c>
      <c r="J408">
        <v>7143.5</v>
      </c>
    </row>
    <row r="409" spans="1:10">
      <c r="A409" t="s">
        <v>10</v>
      </c>
      <c r="B409" t="s">
        <v>11</v>
      </c>
      <c r="C409" t="s">
        <v>322</v>
      </c>
      <c r="D409" t="s">
        <v>50</v>
      </c>
      <c r="E409" t="s">
        <v>15</v>
      </c>
      <c r="F409" t="s">
        <v>74</v>
      </c>
      <c r="G409" t="s">
        <v>327</v>
      </c>
      <c r="H409">
        <v>2017</v>
      </c>
      <c r="I409">
        <v>6310</v>
      </c>
      <c r="J409">
        <v>9851.75</v>
      </c>
    </row>
    <row r="410" spans="1:10">
      <c r="A410" t="s">
        <v>10</v>
      </c>
      <c r="B410" t="s">
        <v>11</v>
      </c>
      <c r="C410" t="s">
        <v>322</v>
      </c>
      <c r="D410" t="s">
        <v>50</v>
      </c>
      <c r="E410" t="s">
        <v>15</v>
      </c>
      <c r="F410" t="s">
        <v>74</v>
      </c>
      <c r="G410" t="s">
        <v>327</v>
      </c>
      <c r="H410">
        <v>2017</v>
      </c>
      <c r="I410">
        <v>6660</v>
      </c>
      <c r="J410">
        <v>10401.25</v>
      </c>
    </row>
    <row r="411" spans="1:10">
      <c r="A411" t="s">
        <v>10</v>
      </c>
      <c r="B411" t="s">
        <v>11</v>
      </c>
      <c r="C411" t="s">
        <v>322</v>
      </c>
      <c r="D411" t="s">
        <v>50</v>
      </c>
      <c r="E411" t="s">
        <v>15</v>
      </c>
      <c r="F411" t="s">
        <v>74</v>
      </c>
      <c r="G411" t="s">
        <v>327</v>
      </c>
      <c r="H411">
        <v>2017</v>
      </c>
      <c r="I411">
        <v>0</v>
      </c>
      <c r="J411">
        <v>0</v>
      </c>
    </row>
    <row r="412" spans="1:10">
      <c r="A412" t="s">
        <v>10</v>
      </c>
      <c r="B412" t="s">
        <v>11</v>
      </c>
      <c r="C412" t="s">
        <v>322</v>
      </c>
      <c r="D412" t="s">
        <v>50</v>
      </c>
      <c r="E412" t="s">
        <v>15</v>
      </c>
      <c r="F412" t="s">
        <v>74</v>
      </c>
      <c r="G412" t="s">
        <v>327</v>
      </c>
      <c r="H412">
        <v>2017</v>
      </c>
      <c r="I412">
        <v>500</v>
      </c>
      <c r="J412">
        <v>785</v>
      </c>
    </row>
    <row r="413" spans="1:10">
      <c r="A413" t="s">
        <v>10</v>
      </c>
      <c r="B413" t="s">
        <v>11</v>
      </c>
      <c r="C413" t="s">
        <v>322</v>
      </c>
      <c r="D413" t="s">
        <v>50</v>
      </c>
      <c r="E413" t="s">
        <v>15</v>
      </c>
      <c r="F413" t="s">
        <v>74</v>
      </c>
      <c r="G413" t="s">
        <v>326</v>
      </c>
      <c r="H413">
        <v>2017</v>
      </c>
      <c r="I413">
        <v>1510</v>
      </c>
      <c r="J413">
        <v>2355</v>
      </c>
    </row>
    <row r="414" spans="1:10">
      <c r="A414" t="s">
        <v>10</v>
      </c>
      <c r="B414" t="s">
        <v>11</v>
      </c>
      <c r="C414" t="s">
        <v>322</v>
      </c>
      <c r="D414" t="s">
        <v>50</v>
      </c>
      <c r="E414" t="s">
        <v>15</v>
      </c>
      <c r="F414" t="s">
        <v>74</v>
      </c>
      <c r="G414" t="s">
        <v>326</v>
      </c>
      <c r="H414">
        <v>2017</v>
      </c>
      <c r="I414">
        <v>4165</v>
      </c>
      <c r="J414">
        <v>6515.5</v>
      </c>
    </row>
    <row r="415" spans="1:10">
      <c r="A415" t="s">
        <v>10</v>
      </c>
      <c r="B415" t="s">
        <v>11</v>
      </c>
      <c r="C415" t="s">
        <v>322</v>
      </c>
      <c r="D415" t="s">
        <v>50</v>
      </c>
      <c r="E415" t="s">
        <v>15</v>
      </c>
      <c r="F415" t="s">
        <v>74</v>
      </c>
      <c r="G415" t="s">
        <v>325</v>
      </c>
      <c r="H415">
        <v>2017</v>
      </c>
      <c r="I415">
        <v>8500</v>
      </c>
      <c r="J415">
        <v>13266.5</v>
      </c>
    </row>
    <row r="416" spans="1:10">
      <c r="A416" t="s">
        <v>10</v>
      </c>
      <c r="B416" t="s">
        <v>11</v>
      </c>
      <c r="C416" t="s">
        <v>322</v>
      </c>
      <c r="D416" t="s">
        <v>50</v>
      </c>
      <c r="E416" t="s">
        <v>15</v>
      </c>
      <c r="F416" t="s">
        <v>74</v>
      </c>
      <c r="G416" t="s">
        <v>325</v>
      </c>
      <c r="H416">
        <v>2017</v>
      </c>
      <c r="I416">
        <v>1035</v>
      </c>
      <c r="J416">
        <v>1609.25</v>
      </c>
    </row>
    <row r="417" spans="1:10">
      <c r="A417" t="s">
        <v>10</v>
      </c>
      <c r="B417" t="s">
        <v>11</v>
      </c>
      <c r="C417" t="s">
        <v>322</v>
      </c>
      <c r="D417" t="s">
        <v>50</v>
      </c>
      <c r="E417" t="s">
        <v>15</v>
      </c>
      <c r="F417" t="s">
        <v>74</v>
      </c>
      <c r="G417" t="s">
        <v>324</v>
      </c>
      <c r="H417">
        <v>2017</v>
      </c>
      <c r="I417">
        <v>500</v>
      </c>
      <c r="J417">
        <v>785</v>
      </c>
    </row>
    <row r="418" spans="1:10">
      <c r="A418" t="s">
        <v>10</v>
      </c>
      <c r="B418" t="s">
        <v>11</v>
      </c>
      <c r="C418" t="s">
        <v>322</v>
      </c>
      <c r="D418" t="s">
        <v>50</v>
      </c>
      <c r="E418" t="s">
        <v>15</v>
      </c>
      <c r="F418" t="s">
        <v>74</v>
      </c>
      <c r="G418" t="s">
        <v>324</v>
      </c>
      <c r="H418">
        <v>2017</v>
      </c>
      <c r="I418">
        <v>1260</v>
      </c>
      <c r="J418">
        <v>1962.5</v>
      </c>
    </row>
    <row r="419" spans="1:10">
      <c r="A419" t="s">
        <v>10</v>
      </c>
      <c r="B419" t="s">
        <v>11</v>
      </c>
      <c r="C419" t="s">
        <v>322</v>
      </c>
      <c r="D419" t="s">
        <v>50</v>
      </c>
      <c r="E419" t="s">
        <v>15</v>
      </c>
      <c r="F419" t="s">
        <v>74</v>
      </c>
      <c r="G419" t="s">
        <v>324</v>
      </c>
      <c r="H419">
        <v>2017</v>
      </c>
      <c r="I419">
        <v>10080</v>
      </c>
      <c r="J419">
        <v>15739.25</v>
      </c>
    </row>
    <row r="420" spans="1:10">
      <c r="A420" t="s">
        <v>10</v>
      </c>
      <c r="B420" t="s">
        <v>11</v>
      </c>
      <c r="C420" t="s">
        <v>322</v>
      </c>
      <c r="D420" t="s">
        <v>50</v>
      </c>
      <c r="E420" t="s">
        <v>15</v>
      </c>
      <c r="F420" t="s">
        <v>74</v>
      </c>
      <c r="G420" t="s">
        <v>324</v>
      </c>
      <c r="H420">
        <v>2017</v>
      </c>
      <c r="I420">
        <v>12060</v>
      </c>
      <c r="J420">
        <v>18840</v>
      </c>
    </row>
    <row r="421" spans="1:10">
      <c r="A421" t="s">
        <v>10</v>
      </c>
      <c r="B421" t="s">
        <v>11</v>
      </c>
      <c r="C421" t="s">
        <v>322</v>
      </c>
      <c r="D421" t="s">
        <v>50</v>
      </c>
      <c r="E421" t="s">
        <v>15</v>
      </c>
      <c r="F421" t="s">
        <v>74</v>
      </c>
      <c r="G421" t="s">
        <v>75</v>
      </c>
      <c r="H421">
        <v>2017</v>
      </c>
      <c r="I421">
        <v>600</v>
      </c>
      <c r="J421">
        <v>942</v>
      </c>
    </row>
    <row r="422" spans="1:10">
      <c r="A422" t="s">
        <v>10</v>
      </c>
      <c r="B422" t="s">
        <v>11</v>
      </c>
      <c r="C422" t="s">
        <v>322</v>
      </c>
      <c r="D422" t="s">
        <v>50</v>
      </c>
      <c r="E422" t="s">
        <v>15</v>
      </c>
      <c r="F422" t="s">
        <v>74</v>
      </c>
      <c r="G422" t="s">
        <v>75</v>
      </c>
      <c r="H422">
        <v>2017</v>
      </c>
      <c r="I422">
        <v>3120</v>
      </c>
      <c r="J422">
        <v>4867</v>
      </c>
    </row>
    <row r="423" spans="1:10">
      <c r="A423" t="s">
        <v>10</v>
      </c>
      <c r="B423" t="s">
        <v>11</v>
      </c>
      <c r="C423" t="s">
        <v>322</v>
      </c>
      <c r="D423" t="s">
        <v>50</v>
      </c>
      <c r="E423" t="s">
        <v>15</v>
      </c>
      <c r="F423" t="s">
        <v>74</v>
      </c>
      <c r="G423" t="s">
        <v>75</v>
      </c>
      <c r="H423">
        <v>2017</v>
      </c>
      <c r="I423">
        <v>1410</v>
      </c>
      <c r="J423">
        <v>2198</v>
      </c>
    </row>
    <row r="424" spans="1:10">
      <c r="A424" t="s">
        <v>10</v>
      </c>
      <c r="B424" t="s">
        <v>11</v>
      </c>
      <c r="C424" t="s">
        <v>322</v>
      </c>
      <c r="D424" t="s">
        <v>50</v>
      </c>
      <c r="E424" t="s">
        <v>15</v>
      </c>
      <c r="F424" t="s">
        <v>74</v>
      </c>
      <c r="G424" t="s">
        <v>75</v>
      </c>
      <c r="H424">
        <v>2017</v>
      </c>
      <c r="I424">
        <v>14880</v>
      </c>
      <c r="J424">
        <v>23236</v>
      </c>
    </row>
    <row r="425" spans="1:10">
      <c r="A425" t="s">
        <v>10</v>
      </c>
      <c r="B425" t="s">
        <v>11</v>
      </c>
      <c r="C425" t="s">
        <v>322</v>
      </c>
      <c r="D425" t="s">
        <v>50</v>
      </c>
      <c r="E425" t="s">
        <v>15</v>
      </c>
      <c r="F425" t="s">
        <v>74</v>
      </c>
      <c r="G425" t="s">
        <v>323</v>
      </c>
      <c r="H425">
        <v>2017</v>
      </c>
      <c r="I425">
        <v>375</v>
      </c>
      <c r="J425">
        <v>581.25</v>
      </c>
    </row>
    <row r="426" spans="1:10">
      <c r="A426" t="s">
        <v>10</v>
      </c>
      <c r="B426" t="s">
        <v>11</v>
      </c>
      <c r="C426" t="s">
        <v>322</v>
      </c>
      <c r="D426" t="s">
        <v>50</v>
      </c>
      <c r="E426" t="s">
        <v>15</v>
      </c>
      <c r="F426" t="s">
        <v>74</v>
      </c>
      <c r="G426" t="s">
        <v>323</v>
      </c>
      <c r="H426">
        <v>2017</v>
      </c>
      <c r="I426">
        <v>4380</v>
      </c>
      <c r="J426">
        <v>6742.5</v>
      </c>
    </row>
    <row r="427" spans="1:10">
      <c r="A427" t="s">
        <v>10</v>
      </c>
      <c r="B427" t="s">
        <v>11</v>
      </c>
      <c r="C427" t="s">
        <v>322</v>
      </c>
      <c r="D427" t="s">
        <v>50</v>
      </c>
      <c r="E427" t="s">
        <v>15</v>
      </c>
      <c r="F427" t="s">
        <v>74</v>
      </c>
      <c r="G427" t="s">
        <v>323</v>
      </c>
      <c r="H427">
        <v>2017</v>
      </c>
      <c r="I427">
        <v>2040</v>
      </c>
      <c r="J427">
        <v>3138.75</v>
      </c>
    </row>
    <row r="428" spans="1:10">
      <c r="A428" t="s">
        <v>10</v>
      </c>
      <c r="B428" t="s">
        <v>11</v>
      </c>
      <c r="C428" t="s">
        <v>322</v>
      </c>
      <c r="D428" t="s">
        <v>50</v>
      </c>
      <c r="E428" t="s">
        <v>15</v>
      </c>
      <c r="F428" t="s">
        <v>74</v>
      </c>
      <c r="G428" t="s">
        <v>323</v>
      </c>
      <c r="H428">
        <v>2017</v>
      </c>
      <c r="I428">
        <v>175</v>
      </c>
      <c r="J428">
        <v>271.25</v>
      </c>
    </row>
    <row r="429" spans="1:10">
      <c r="A429" t="s">
        <v>10</v>
      </c>
      <c r="B429" t="s">
        <v>11</v>
      </c>
      <c r="C429" t="s">
        <v>119</v>
      </c>
      <c r="D429" t="s">
        <v>65</v>
      </c>
      <c r="E429" t="s">
        <v>15</v>
      </c>
      <c r="F429" t="s">
        <v>36</v>
      </c>
      <c r="G429" t="s">
        <v>182</v>
      </c>
      <c r="H429">
        <v>2017</v>
      </c>
      <c r="I429">
        <v>2840</v>
      </c>
      <c r="J429">
        <v>3446.5</v>
      </c>
    </row>
    <row r="430" spans="1:10">
      <c r="A430" t="s">
        <v>10</v>
      </c>
      <c r="B430" t="s">
        <v>11</v>
      </c>
      <c r="C430" t="s">
        <v>119</v>
      </c>
      <c r="D430" t="s">
        <v>65</v>
      </c>
      <c r="E430" t="s">
        <v>15</v>
      </c>
      <c r="F430" t="s">
        <v>36</v>
      </c>
      <c r="G430" t="s">
        <v>182</v>
      </c>
      <c r="H430">
        <v>2017</v>
      </c>
      <c r="I430">
        <v>950</v>
      </c>
      <c r="J430">
        <v>1159</v>
      </c>
    </row>
    <row r="431" spans="1:10">
      <c r="A431" t="s">
        <v>10</v>
      </c>
      <c r="B431" t="s">
        <v>11</v>
      </c>
      <c r="C431" t="s">
        <v>119</v>
      </c>
      <c r="D431" t="s">
        <v>65</v>
      </c>
      <c r="E431" t="s">
        <v>15</v>
      </c>
      <c r="F431" t="s">
        <v>36</v>
      </c>
      <c r="G431" t="s">
        <v>180</v>
      </c>
      <c r="H431">
        <v>2017</v>
      </c>
      <c r="I431">
        <v>4705</v>
      </c>
      <c r="J431">
        <v>5610</v>
      </c>
    </row>
    <row r="432" spans="1:10">
      <c r="A432" t="s">
        <v>10</v>
      </c>
      <c r="B432" t="s">
        <v>11</v>
      </c>
      <c r="C432" t="s">
        <v>119</v>
      </c>
      <c r="D432" t="s">
        <v>65</v>
      </c>
      <c r="E432" t="s">
        <v>15</v>
      </c>
      <c r="F432" t="s">
        <v>36</v>
      </c>
      <c r="G432" t="s">
        <v>37</v>
      </c>
      <c r="H432">
        <v>2017</v>
      </c>
      <c r="I432">
        <v>2540</v>
      </c>
      <c r="J432">
        <v>3080.5</v>
      </c>
    </row>
    <row r="433" spans="1:10">
      <c r="A433" t="s">
        <v>10</v>
      </c>
      <c r="B433" t="s">
        <v>11</v>
      </c>
      <c r="C433" t="s">
        <v>119</v>
      </c>
      <c r="D433" t="s">
        <v>65</v>
      </c>
      <c r="E433" t="s">
        <v>15</v>
      </c>
      <c r="F433" t="s">
        <v>36</v>
      </c>
      <c r="G433" t="s">
        <v>321</v>
      </c>
      <c r="H433">
        <v>2017</v>
      </c>
      <c r="I433">
        <v>1260</v>
      </c>
      <c r="J433">
        <v>1525</v>
      </c>
    </row>
    <row r="434" spans="1:10">
      <c r="A434" t="s">
        <v>10</v>
      </c>
      <c r="B434" t="s">
        <v>11</v>
      </c>
      <c r="C434" t="s">
        <v>119</v>
      </c>
      <c r="D434" t="s">
        <v>65</v>
      </c>
      <c r="E434" t="s">
        <v>15</v>
      </c>
      <c r="F434" t="s">
        <v>36</v>
      </c>
      <c r="G434" t="s">
        <v>320</v>
      </c>
      <c r="H434">
        <v>2017</v>
      </c>
      <c r="I434">
        <v>1260</v>
      </c>
      <c r="J434">
        <v>1525</v>
      </c>
    </row>
    <row r="435" spans="1:10">
      <c r="A435" t="s">
        <v>10</v>
      </c>
      <c r="B435" t="s">
        <v>11</v>
      </c>
      <c r="C435" t="s">
        <v>119</v>
      </c>
      <c r="D435" t="s">
        <v>65</v>
      </c>
      <c r="E435" t="s">
        <v>15</v>
      </c>
      <c r="F435" t="s">
        <v>30</v>
      </c>
      <c r="G435" t="s">
        <v>148</v>
      </c>
      <c r="H435">
        <v>2017</v>
      </c>
      <c r="I435">
        <v>2540</v>
      </c>
      <c r="J435">
        <v>6236.75</v>
      </c>
    </row>
    <row r="436" spans="1:10">
      <c r="A436" t="s">
        <v>10</v>
      </c>
      <c r="B436" t="s">
        <v>11</v>
      </c>
      <c r="C436" t="s">
        <v>119</v>
      </c>
      <c r="D436" t="s">
        <v>65</v>
      </c>
      <c r="E436" t="s">
        <v>15</v>
      </c>
      <c r="F436" t="s">
        <v>30</v>
      </c>
      <c r="G436" t="s">
        <v>319</v>
      </c>
      <c r="H436">
        <v>2017</v>
      </c>
      <c r="I436">
        <v>4525</v>
      </c>
      <c r="J436">
        <v>11115</v>
      </c>
    </row>
    <row r="437" spans="1:10">
      <c r="A437" t="s">
        <v>10</v>
      </c>
      <c r="B437" t="s">
        <v>11</v>
      </c>
      <c r="C437" t="s">
        <v>119</v>
      </c>
      <c r="D437" t="s">
        <v>65</v>
      </c>
      <c r="E437" t="s">
        <v>15</v>
      </c>
      <c r="F437" t="s">
        <v>30</v>
      </c>
      <c r="G437" t="s">
        <v>318</v>
      </c>
      <c r="H437">
        <v>2017</v>
      </c>
      <c r="I437">
        <v>2165</v>
      </c>
      <c r="J437">
        <v>5353.5</v>
      </c>
    </row>
    <row r="438" spans="1:10">
      <c r="A438" t="s">
        <v>10</v>
      </c>
      <c r="B438" t="s">
        <v>11</v>
      </c>
      <c r="C438" t="s">
        <v>119</v>
      </c>
      <c r="D438" t="s">
        <v>65</v>
      </c>
      <c r="E438" t="s">
        <v>15</v>
      </c>
      <c r="F438" t="s">
        <v>30</v>
      </c>
      <c r="G438" t="s">
        <v>317</v>
      </c>
      <c r="H438">
        <v>2017</v>
      </c>
      <c r="I438">
        <v>2165</v>
      </c>
      <c r="J438">
        <v>5353.5</v>
      </c>
    </row>
    <row r="439" spans="1:10">
      <c r="A439" t="s">
        <v>10</v>
      </c>
      <c r="B439" t="s">
        <v>11</v>
      </c>
      <c r="C439" t="s">
        <v>119</v>
      </c>
      <c r="D439" t="s">
        <v>65</v>
      </c>
      <c r="E439" t="s">
        <v>15</v>
      </c>
      <c r="F439" t="s">
        <v>30</v>
      </c>
      <c r="G439" t="s">
        <v>316</v>
      </c>
      <c r="H439">
        <v>2017</v>
      </c>
      <c r="I439">
        <v>4525</v>
      </c>
      <c r="J439">
        <v>11115</v>
      </c>
    </row>
    <row r="440" spans="1:10">
      <c r="A440" t="s">
        <v>10</v>
      </c>
      <c r="B440" t="s">
        <v>11</v>
      </c>
      <c r="C440" t="s">
        <v>119</v>
      </c>
      <c r="D440" t="s">
        <v>65</v>
      </c>
      <c r="E440" t="s">
        <v>15</v>
      </c>
      <c r="F440" t="s">
        <v>123</v>
      </c>
      <c r="G440" t="s">
        <v>315</v>
      </c>
      <c r="H440">
        <v>2017</v>
      </c>
      <c r="I440">
        <v>3945</v>
      </c>
      <c r="J440">
        <v>10872.25</v>
      </c>
    </row>
    <row r="441" spans="1:10">
      <c r="A441" t="s">
        <v>10</v>
      </c>
      <c r="B441" t="s">
        <v>11</v>
      </c>
      <c r="C441" t="s">
        <v>119</v>
      </c>
      <c r="D441" t="s">
        <v>65</v>
      </c>
      <c r="E441" t="s">
        <v>15</v>
      </c>
      <c r="F441" t="s">
        <v>123</v>
      </c>
      <c r="G441" t="s">
        <v>314</v>
      </c>
      <c r="H441">
        <v>2017</v>
      </c>
      <c r="I441">
        <v>7665</v>
      </c>
      <c r="J441">
        <v>21121.25</v>
      </c>
    </row>
    <row r="442" spans="1:10">
      <c r="A442" t="s">
        <v>10</v>
      </c>
      <c r="B442" t="s">
        <v>11</v>
      </c>
      <c r="C442" t="s">
        <v>119</v>
      </c>
      <c r="D442" t="s">
        <v>65</v>
      </c>
      <c r="E442" t="s">
        <v>15</v>
      </c>
      <c r="F442" t="s">
        <v>123</v>
      </c>
      <c r="G442" t="s">
        <v>314</v>
      </c>
      <c r="H442">
        <v>2017</v>
      </c>
      <c r="I442">
        <v>12695</v>
      </c>
      <c r="J442">
        <v>34971.25</v>
      </c>
    </row>
    <row r="443" spans="1:10">
      <c r="A443" t="s">
        <v>10</v>
      </c>
      <c r="B443" t="s">
        <v>11</v>
      </c>
      <c r="C443" t="s">
        <v>119</v>
      </c>
      <c r="D443" t="s">
        <v>65</v>
      </c>
      <c r="E443" t="s">
        <v>15</v>
      </c>
      <c r="F443" t="s">
        <v>123</v>
      </c>
      <c r="G443" t="s">
        <v>314</v>
      </c>
      <c r="H443">
        <v>2017</v>
      </c>
      <c r="I443">
        <v>1160</v>
      </c>
      <c r="J443">
        <v>3162.5</v>
      </c>
    </row>
    <row r="444" spans="1:10">
      <c r="A444" t="s">
        <v>10</v>
      </c>
      <c r="B444" t="s">
        <v>11</v>
      </c>
      <c r="C444" t="s">
        <v>119</v>
      </c>
      <c r="D444" t="s">
        <v>65</v>
      </c>
      <c r="E444" t="s">
        <v>15</v>
      </c>
      <c r="F444" t="s">
        <v>123</v>
      </c>
      <c r="G444" t="s">
        <v>314</v>
      </c>
      <c r="H444">
        <v>2017</v>
      </c>
      <c r="I444">
        <v>1835</v>
      </c>
      <c r="J444">
        <v>5018.75</v>
      </c>
    </row>
    <row r="445" spans="1:10">
      <c r="A445" t="s">
        <v>10</v>
      </c>
      <c r="B445" t="s">
        <v>11</v>
      </c>
      <c r="C445" t="s">
        <v>119</v>
      </c>
      <c r="D445" t="s">
        <v>65</v>
      </c>
      <c r="E445" t="s">
        <v>15</v>
      </c>
      <c r="F445" t="s">
        <v>123</v>
      </c>
      <c r="G445" t="s">
        <v>314</v>
      </c>
      <c r="H445">
        <v>2017</v>
      </c>
      <c r="I445">
        <v>4575</v>
      </c>
      <c r="J445">
        <v>12512.5</v>
      </c>
    </row>
    <row r="446" spans="1:10">
      <c r="A446" t="s">
        <v>10</v>
      </c>
      <c r="B446" t="s">
        <v>11</v>
      </c>
      <c r="C446" t="s">
        <v>119</v>
      </c>
      <c r="D446" t="s">
        <v>309</v>
      </c>
      <c r="E446" t="s">
        <v>15</v>
      </c>
      <c r="F446" t="s">
        <v>34</v>
      </c>
      <c r="G446" t="s">
        <v>313</v>
      </c>
      <c r="H446">
        <v>2017</v>
      </c>
      <c r="I446">
        <v>4150</v>
      </c>
      <c r="J446">
        <v>9198.75</v>
      </c>
    </row>
    <row r="447" spans="1:10">
      <c r="A447" t="s">
        <v>10</v>
      </c>
      <c r="B447" t="s">
        <v>11</v>
      </c>
      <c r="C447" t="s">
        <v>119</v>
      </c>
      <c r="D447" t="s">
        <v>309</v>
      </c>
      <c r="E447" t="s">
        <v>15</v>
      </c>
      <c r="F447" t="s">
        <v>34</v>
      </c>
      <c r="G447" t="s">
        <v>154</v>
      </c>
      <c r="H447">
        <v>2017</v>
      </c>
      <c r="I447">
        <v>5880</v>
      </c>
      <c r="J447">
        <v>13045.5</v>
      </c>
    </row>
    <row r="448" spans="1:10">
      <c r="A448" t="s">
        <v>10</v>
      </c>
      <c r="B448" t="s">
        <v>11</v>
      </c>
      <c r="C448" t="s">
        <v>119</v>
      </c>
      <c r="D448" t="s">
        <v>309</v>
      </c>
      <c r="E448" t="s">
        <v>15</v>
      </c>
      <c r="F448" t="s">
        <v>34</v>
      </c>
      <c r="G448" t="s">
        <v>154</v>
      </c>
      <c r="H448">
        <v>2017</v>
      </c>
      <c r="I448">
        <v>4395</v>
      </c>
      <c r="J448">
        <v>9756.25</v>
      </c>
    </row>
    <row r="449" spans="1:10">
      <c r="A449" t="s">
        <v>10</v>
      </c>
      <c r="B449" t="s">
        <v>11</v>
      </c>
      <c r="C449" t="s">
        <v>119</v>
      </c>
      <c r="D449" t="s">
        <v>309</v>
      </c>
      <c r="E449" t="s">
        <v>15</v>
      </c>
      <c r="F449" t="s">
        <v>34</v>
      </c>
      <c r="G449" t="s">
        <v>312</v>
      </c>
      <c r="H449">
        <v>2017</v>
      </c>
      <c r="I449">
        <v>50</v>
      </c>
      <c r="J449">
        <v>111.5</v>
      </c>
    </row>
    <row r="450" spans="1:10">
      <c r="A450" t="s">
        <v>10</v>
      </c>
      <c r="B450" t="s">
        <v>11</v>
      </c>
      <c r="C450" t="s">
        <v>119</v>
      </c>
      <c r="D450" t="s">
        <v>309</v>
      </c>
      <c r="E450" t="s">
        <v>15</v>
      </c>
      <c r="F450" t="s">
        <v>34</v>
      </c>
      <c r="G450" t="s">
        <v>312</v>
      </c>
      <c r="H450">
        <v>2017</v>
      </c>
      <c r="I450">
        <v>1185</v>
      </c>
      <c r="J450">
        <v>2620.25</v>
      </c>
    </row>
    <row r="451" spans="1:10">
      <c r="A451" t="s">
        <v>10</v>
      </c>
      <c r="B451" t="s">
        <v>11</v>
      </c>
      <c r="C451" t="s">
        <v>119</v>
      </c>
      <c r="D451" t="s">
        <v>309</v>
      </c>
      <c r="E451" t="s">
        <v>15</v>
      </c>
      <c r="F451" t="s">
        <v>34</v>
      </c>
      <c r="G451" t="s">
        <v>312</v>
      </c>
      <c r="H451">
        <v>2017</v>
      </c>
      <c r="I451">
        <v>1235</v>
      </c>
      <c r="J451">
        <v>2731.75</v>
      </c>
    </row>
    <row r="452" spans="1:10">
      <c r="A452" t="s">
        <v>10</v>
      </c>
      <c r="B452" t="s">
        <v>11</v>
      </c>
      <c r="C452" t="s">
        <v>119</v>
      </c>
      <c r="D452" t="s">
        <v>309</v>
      </c>
      <c r="E452" t="s">
        <v>15</v>
      </c>
      <c r="F452" t="s">
        <v>34</v>
      </c>
      <c r="G452" t="s">
        <v>149</v>
      </c>
      <c r="H452">
        <v>2017</v>
      </c>
      <c r="I452">
        <v>125</v>
      </c>
      <c r="J452">
        <v>276.25</v>
      </c>
    </row>
    <row r="453" spans="1:10">
      <c r="A453" t="s">
        <v>10</v>
      </c>
      <c r="B453" t="s">
        <v>11</v>
      </c>
      <c r="C453" t="s">
        <v>119</v>
      </c>
      <c r="D453" t="s">
        <v>309</v>
      </c>
      <c r="E453" t="s">
        <v>15</v>
      </c>
      <c r="F453" t="s">
        <v>34</v>
      </c>
      <c r="G453" t="s">
        <v>149</v>
      </c>
      <c r="H453">
        <v>2017</v>
      </c>
      <c r="I453">
        <v>4525</v>
      </c>
      <c r="J453">
        <v>9945</v>
      </c>
    </row>
    <row r="454" spans="1:10">
      <c r="A454" t="s">
        <v>10</v>
      </c>
      <c r="B454" t="s">
        <v>11</v>
      </c>
      <c r="C454" t="s">
        <v>119</v>
      </c>
      <c r="D454" t="s">
        <v>309</v>
      </c>
      <c r="E454" t="s">
        <v>15</v>
      </c>
      <c r="F454" t="s">
        <v>34</v>
      </c>
      <c r="G454" t="s">
        <v>149</v>
      </c>
      <c r="H454">
        <v>2017</v>
      </c>
      <c r="I454">
        <v>5430</v>
      </c>
      <c r="J454">
        <v>11934</v>
      </c>
    </row>
    <row r="455" spans="1:10">
      <c r="A455" t="s">
        <v>10</v>
      </c>
      <c r="B455" t="s">
        <v>11</v>
      </c>
      <c r="C455" t="s">
        <v>119</v>
      </c>
      <c r="D455" t="s">
        <v>309</v>
      </c>
      <c r="E455" t="s">
        <v>15</v>
      </c>
      <c r="F455" t="s">
        <v>34</v>
      </c>
      <c r="G455" t="s">
        <v>149</v>
      </c>
      <c r="H455">
        <v>2017</v>
      </c>
      <c r="I455">
        <v>1385</v>
      </c>
      <c r="J455">
        <v>3038.75</v>
      </c>
    </row>
    <row r="456" spans="1:10">
      <c r="A456" t="s">
        <v>10</v>
      </c>
      <c r="B456" t="s">
        <v>11</v>
      </c>
      <c r="C456" t="s">
        <v>119</v>
      </c>
      <c r="D456" t="s">
        <v>309</v>
      </c>
      <c r="E456" t="s">
        <v>15</v>
      </c>
      <c r="F456" t="s">
        <v>30</v>
      </c>
      <c r="G456" t="s">
        <v>148</v>
      </c>
      <c r="H456">
        <v>2017</v>
      </c>
      <c r="I456">
        <v>1585</v>
      </c>
      <c r="J456">
        <v>3890.25</v>
      </c>
    </row>
    <row r="457" spans="1:10">
      <c r="A457" t="s">
        <v>10</v>
      </c>
      <c r="B457" t="s">
        <v>11</v>
      </c>
      <c r="C457" t="s">
        <v>119</v>
      </c>
      <c r="D457" t="s">
        <v>309</v>
      </c>
      <c r="E457" t="s">
        <v>15</v>
      </c>
      <c r="F457" t="s">
        <v>30</v>
      </c>
      <c r="G457" t="s">
        <v>148</v>
      </c>
      <c r="H457">
        <v>2017</v>
      </c>
      <c r="I457">
        <v>1000</v>
      </c>
      <c r="J457">
        <v>2470</v>
      </c>
    </row>
    <row r="458" spans="1:10">
      <c r="A458" t="s">
        <v>10</v>
      </c>
      <c r="B458" t="s">
        <v>11</v>
      </c>
      <c r="C458" t="s">
        <v>119</v>
      </c>
      <c r="D458" t="s">
        <v>309</v>
      </c>
      <c r="E458" t="s">
        <v>15</v>
      </c>
      <c r="F458" t="s">
        <v>30</v>
      </c>
      <c r="G458" t="s">
        <v>148</v>
      </c>
      <c r="H458">
        <v>2017</v>
      </c>
      <c r="I458">
        <v>5455</v>
      </c>
      <c r="J458">
        <v>13399.75</v>
      </c>
    </row>
    <row r="459" spans="1:10">
      <c r="A459" t="s">
        <v>10</v>
      </c>
      <c r="B459" t="s">
        <v>11</v>
      </c>
      <c r="C459" t="s">
        <v>119</v>
      </c>
      <c r="D459" t="s">
        <v>309</v>
      </c>
      <c r="E459" t="s">
        <v>15</v>
      </c>
      <c r="F459" t="s">
        <v>30</v>
      </c>
      <c r="G459" t="s">
        <v>148</v>
      </c>
      <c r="H459">
        <v>2017</v>
      </c>
      <c r="I459">
        <v>650</v>
      </c>
      <c r="J459">
        <v>1605.5</v>
      </c>
    </row>
    <row r="460" spans="1:10">
      <c r="A460" t="s">
        <v>10</v>
      </c>
      <c r="B460" t="s">
        <v>11</v>
      </c>
      <c r="C460" t="s">
        <v>119</v>
      </c>
      <c r="D460" t="s">
        <v>309</v>
      </c>
      <c r="E460" t="s">
        <v>15</v>
      </c>
      <c r="F460" t="s">
        <v>123</v>
      </c>
      <c r="G460" t="s">
        <v>310</v>
      </c>
      <c r="H460">
        <v>2017</v>
      </c>
      <c r="I460">
        <v>2210</v>
      </c>
      <c r="J460">
        <v>6094</v>
      </c>
    </row>
    <row r="461" spans="1:10">
      <c r="A461" t="s">
        <v>10</v>
      </c>
      <c r="B461" t="s">
        <v>11</v>
      </c>
      <c r="C461" t="s">
        <v>119</v>
      </c>
      <c r="D461" t="s">
        <v>309</v>
      </c>
      <c r="E461" t="s">
        <v>15</v>
      </c>
      <c r="F461" t="s">
        <v>123</v>
      </c>
      <c r="G461" t="s">
        <v>310</v>
      </c>
      <c r="H461">
        <v>2017</v>
      </c>
      <c r="I461">
        <v>550</v>
      </c>
      <c r="J461">
        <v>1523.5</v>
      </c>
    </row>
    <row r="462" spans="1:10">
      <c r="A462" t="s">
        <v>10</v>
      </c>
      <c r="B462" t="s">
        <v>11</v>
      </c>
      <c r="C462" t="s">
        <v>119</v>
      </c>
      <c r="D462" t="s">
        <v>309</v>
      </c>
      <c r="E462" t="s">
        <v>15</v>
      </c>
      <c r="F462" t="s">
        <v>123</v>
      </c>
      <c r="G462" t="s">
        <v>310</v>
      </c>
      <c r="H462">
        <v>2017</v>
      </c>
      <c r="I462">
        <v>1650</v>
      </c>
      <c r="J462">
        <v>4570.5</v>
      </c>
    </row>
    <row r="463" spans="1:10">
      <c r="A463" t="s">
        <v>10</v>
      </c>
      <c r="B463" t="s">
        <v>11</v>
      </c>
      <c r="C463" t="s">
        <v>119</v>
      </c>
      <c r="D463" t="s">
        <v>46</v>
      </c>
      <c r="E463" t="s">
        <v>19</v>
      </c>
      <c r="F463" t="s">
        <v>40</v>
      </c>
      <c r="G463" t="s">
        <v>308</v>
      </c>
      <c r="H463">
        <v>2017</v>
      </c>
      <c r="I463">
        <v>18500</v>
      </c>
      <c r="J463">
        <v>2497.5</v>
      </c>
    </row>
    <row r="464" spans="1:10">
      <c r="A464" t="s">
        <v>10</v>
      </c>
      <c r="B464" t="s">
        <v>11</v>
      </c>
      <c r="C464" t="s">
        <v>119</v>
      </c>
      <c r="D464" t="s">
        <v>46</v>
      </c>
      <c r="E464" t="s">
        <v>19</v>
      </c>
      <c r="F464" t="s">
        <v>40</v>
      </c>
      <c r="G464" t="s">
        <v>308</v>
      </c>
      <c r="H464">
        <v>2017</v>
      </c>
      <c r="I464">
        <v>0</v>
      </c>
      <c r="J464">
        <v>0</v>
      </c>
    </row>
    <row r="465" spans="1:10">
      <c r="A465" t="s">
        <v>10</v>
      </c>
      <c r="B465" t="s">
        <v>11</v>
      </c>
      <c r="C465" t="s">
        <v>119</v>
      </c>
      <c r="D465" t="s">
        <v>46</v>
      </c>
      <c r="E465" t="s">
        <v>19</v>
      </c>
      <c r="F465" t="s">
        <v>40</v>
      </c>
      <c r="G465" t="s">
        <v>308</v>
      </c>
      <c r="H465">
        <v>2017</v>
      </c>
      <c r="I465">
        <v>36600</v>
      </c>
      <c r="J465">
        <v>4941</v>
      </c>
    </row>
    <row r="466" spans="1:10">
      <c r="A466" t="s">
        <v>10</v>
      </c>
      <c r="B466" t="s">
        <v>11</v>
      </c>
      <c r="C466" t="s">
        <v>119</v>
      </c>
      <c r="D466" t="s">
        <v>46</v>
      </c>
      <c r="E466" t="s">
        <v>19</v>
      </c>
      <c r="F466" t="s">
        <v>40</v>
      </c>
      <c r="G466" t="s">
        <v>308</v>
      </c>
      <c r="H466">
        <v>2017</v>
      </c>
      <c r="I466">
        <v>38000</v>
      </c>
      <c r="J466">
        <v>5130</v>
      </c>
    </row>
    <row r="467" spans="1:10">
      <c r="A467" t="s">
        <v>10</v>
      </c>
      <c r="B467" t="s">
        <v>11</v>
      </c>
      <c r="C467" t="s">
        <v>119</v>
      </c>
      <c r="D467" t="s">
        <v>46</v>
      </c>
      <c r="E467" t="s">
        <v>19</v>
      </c>
      <c r="F467" t="s">
        <v>40</v>
      </c>
      <c r="G467" t="s">
        <v>308</v>
      </c>
      <c r="H467">
        <v>2017</v>
      </c>
      <c r="I467">
        <v>29100</v>
      </c>
      <c r="J467">
        <v>3928.5</v>
      </c>
    </row>
    <row r="468" spans="1:10">
      <c r="A468" t="s">
        <v>10</v>
      </c>
      <c r="B468" t="s">
        <v>11</v>
      </c>
      <c r="C468" t="s">
        <v>119</v>
      </c>
      <c r="D468" t="s">
        <v>46</v>
      </c>
      <c r="E468" t="s">
        <v>19</v>
      </c>
      <c r="F468" t="s">
        <v>40</v>
      </c>
      <c r="G468" t="s">
        <v>308</v>
      </c>
      <c r="H468">
        <v>2017</v>
      </c>
      <c r="I468">
        <v>15500</v>
      </c>
      <c r="J468">
        <v>2092.5</v>
      </c>
    </row>
    <row r="469" spans="1:10">
      <c r="A469" t="s">
        <v>10</v>
      </c>
      <c r="B469" t="s">
        <v>11</v>
      </c>
      <c r="C469" t="s">
        <v>119</v>
      </c>
      <c r="D469" t="s">
        <v>46</v>
      </c>
      <c r="E469" t="s">
        <v>19</v>
      </c>
      <c r="F469" t="s">
        <v>40</v>
      </c>
      <c r="G469" t="s">
        <v>308</v>
      </c>
      <c r="H469">
        <v>2017</v>
      </c>
      <c r="I469">
        <v>67750</v>
      </c>
      <c r="J469">
        <v>9146.25</v>
      </c>
    </row>
    <row r="470" spans="1:10">
      <c r="A470" t="s">
        <v>10</v>
      </c>
      <c r="B470" t="s">
        <v>11</v>
      </c>
      <c r="C470" t="s">
        <v>119</v>
      </c>
      <c r="D470" t="s">
        <v>46</v>
      </c>
      <c r="E470" t="s">
        <v>19</v>
      </c>
      <c r="F470" t="s">
        <v>40</v>
      </c>
      <c r="G470" t="s">
        <v>308</v>
      </c>
      <c r="H470">
        <v>2017</v>
      </c>
      <c r="I470">
        <v>59650</v>
      </c>
      <c r="J470">
        <v>8052.75</v>
      </c>
    </row>
    <row r="471" spans="1:10">
      <c r="A471" t="s">
        <v>10</v>
      </c>
      <c r="B471" t="s">
        <v>11</v>
      </c>
      <c r="C471" t="s">
        <v>119</v>
      </c>
      <c r="D471" t="s">
        <v>46</v>
      </c>
      <c r="E471" t="s">
        <v>19</v>
      </c>
      <c r="F471" t="s">
        <v>40</v>
      </c>
      <c r="G471" t="s">
        <v>308</v>
      </c>
      <c r="H471">
        <v>2017</v>
      </c>
      <c r="I471">
        <v>26300</v>
      </c>
      <c r="J471">
        <v>3550.5</v>
      </c>
    </row>
    <row r="472" spans="1:10">
      <c r="A472" t="s">
        <v>10</v>
      </c>
      <c r="B472" t="s">
        <v>11</v>
      </c>
      <c r="C472" t="s">
        <v>119</v>
      </c>
      <c r="D472" t="s">
        <v>46</v>
      </c>
      <c r="E472" t="s">
        <v>19</v>
      </c>
      <c r="F472" t="s">
        <v>40</v>
      </c>
      <c r="G472" t="s">
        <v>308</v>
      </c>
      <c r="H472">
        <v>2017</v>
      </c>
      <c r="I472">
        <v>42900</v>
      </c>
      <c r="J472">
        <v>5791.5</v>
      </c>
    </row>
    <row r="473" spans="1:10">
      <c r="A473" t="s">
        <v>10</v>
      </c>
      <c r="B473" t="s">
        <v>11</v>
      </c>
      <c r="C473" t="s">
        <v>119</v>
      </c>
      <c r="D473" t="s">
        <v>46</v>
      </c>
      <c r="E473" t="s">
        <v>19</v>
      </c>
      <c r="F473" t="s">
        <v>40</v>
      </c>
      <c r="G473" t="s">
        <v>308</v>
      </c>
      <c r="H473">
        <v>2017</v>
      </c>
      <c r="I473">
        <v>41800</v>
      </c>
      <c r="J473">
        <v>5643</v>
      </c>
    </row>
    <row r="474" spans="1:10">
      <c r="A474" t="s">
        <v>10</v>
      </c>
      <c r="B474" t="s">
        <v>11</v>
      </c>
      <c r="C474" t="s">
        <v>119</v>
      </c>
      <c r="D474" t="s">
        <v>46</v>
      </c>
      <c r="E474" t="s">
        <v>19</v>
      </c>
      <c r="F474" t="s">
        <v>40</v>
      </c>
      <c r="G474" t="s">
        <v>308</v>
      </c>
      <c r="H474">
        <v>2017</v>
      </c>
      <c r="I474">
        <v>0</v>
      </c>
      <c r="J474">
        <v>0</v>
      </c>
    </row>
    <row r="475" spans="1:10">
      <c r="A475" t="s">
        <v>10</v>
      </c>
      <c r="B475" t="s">
        <v>11</v>
      </c>
      <c r="C475" t="s">
        <v>119</v>
      </c>
      <c r="D475" t="s">
        <v>46</v>
      </c>
      <c r="E475" t="s">
        <v>19</v>
      </c>
      <c r="F475" t="s">
        <v>40</v>
      </c>
      <c r="G475" t="s">
        <v>307</v>
      </c>
      <c r="H475">
        <v>2017</v>
      </c>
      <c r="I475">
        <v>3500</v>
      </c>
      <c r="J475">
        <v>332.5</v>
      </c>
    </row>
    <row r="476" spans="1:10">
      <c r="A476" t="s">
        <v>10</v>
      </c>
      <c r="B476" t="s">
        <v>11</v>
      </c>
      <c r="C476" t="s">
        <v>119</v>
      </c>
      <c r="D476" t="s">
        <v>46</v>
      </c>
      <c r="E476" t="s">
        <v>19</v>
      </c>
      <c r="F476" t="s">
        <v>40</v>
      </c>
      <c r="G476" t="s">
        <v>307</v>
      </c>
      <c r="H476">
        <v>2017</v>
      </c>
      <c r="I476">
        <v>2400</v>
      </c>
      <c r="J476">
        <v>228</v>
      </c>
    </row>
    <row r="477" spans="1:10">
      <c r="A477" t="s">
        <v>10</v>
      </c>
      <c r="B477" t="s">
        <v>11</v>
      </c>
      <c r="C477" t="s">
        <v>119</v>
      </c>
      <c r="D477" t="s">
        <v>46</v>
      </c>
      <c r="E477" t="s">
        <v>19</v>
      </c>
      <c r="F477" t="s">
        <v>40</v>
      </c>
      <c r="G477" t="s">
        <v>307</v>
      </c>
      <c r="H477">
        <v>2017</v>
      </c>
      <c r="I477">
        <v>55400</v>
      </c>
      <c r="J477">
        <v>5263</v>
      </c>
    </row>
    <row r="478" spans="1:10">
      <c r="A478" t="s">
        <v>10</v>
      </c>
      <c r="B478" t="s">
        <v>11</v>
      </c>
      <c r="C478" t="s">
        <v>119</v>
      </c>
      <c r="D478" t="s">
        <v>46</v>
      </c>
      <c r="E478" t="s">
        <v>19</v>
      </c>
      <c r="F478" t="s">
        <v>40</v>
      </c>
      <c r="G478" t="s">
        <v>307</v>
      </c>
      <c r="H478">
        <v>2017</v>
      </c>
      <c r="I478">
        <v>0</v>
      </c>
      <c r="J478">
        <v>0</v>
      </c>
    </row>
    <row r="479" spans="1:10">
      <c r="A479" t="s">
        <v>10</v>
      </c>
      <c r="B479" t="s">
        <v>11</v>
      </c>
      <c r="C479" t="s">
        <v>119</v>
      </c>
      <c r="D479" t="s">
        <v>46</v>
      </c>
      <c r="E479" t="s">
        <v>19</v>
      </c>
      <c r="F479" t="s">
        <v>40</v>
      </c>
      <c r="G479" t="s">
        <v>307</v>
      </c>
      <c r="H479">
        <v>2017</v>
      </c>
      <c r="I479">
        <v>4800</v>
      </c>
      <c r="J479">
        <v>456</v>
      </c>
    </row>
    <row r="480" spans="1:10">
      <c r="A480" t="s">
        <v>10</v>
      </c>
      <c r="B480" t="s">
        <v>11</v>
      </c>
      <c r="C480" t="s">
        <v>119</v>
      </c>
      <c r="D480" t="s">
        <v>46</v>
      </c>
      <c r="E480" t="s">
        <v>19</v>
      </c>
      <c r="F480" t="s">
        <v>40</v>
      </c>
      <c r="G480" t="s">
        <v>307</v>
      </c>
      <c r="H480">
        <v>2017</v>
      </c>
      <c r="I480">
        <v>13800</v>
      </c>
      <c r="J480">
        <v>1311</v>
      </c>
    </row>
    <row r="481" spans="1:10">
      <c r="A481" t="s">
        <v>10</v>
      </c>
      <c r="B481" t="s">
        <v>11</v>
      </c>
      <c r="C481" t="s">
        <v>119</v>
      </c>
      <c r="D481" t="s">
        <v>46</v>
      </c>
      <c r="E481" t="s">
        <v>19</v>
      </c>
      <c r="F481" t="s">
        <v>40</v>
      </c>
      <c r="G481" t="s">
        <v>306</v>
      </c>
      <c r="H481">
        <v>2017</v>
      </c>
      <c r="I481">
        <v>158500</v>
      </c>
      <c r="J481">
        <v>20605</v>
      </c>
    </row>
    <row r="482" spans="1:10">
      <c r="A482" t="s">
        <v>10</v>
      </c>
      <c r="B482" t="s">
        <v>11</v>
      </c>
      <c r="C482" t="s">
        <v>119</v>
      </c>
      <c r="D482" t="s">
        <v>46</v>
      </c>
      <c r="E482" t="s">
        <v>19</v>
      </c>
      <c r="F482" t="s">
        <v>40</v>
      </c>
      <c r="G482" t="s">
        <v>306</v>
      </c>
      <c r="H482">
        <v>2017</v>
      </c>
      <c r="I482">
        <v>169400</v>
      </c>
      <c r="J482">
        <v>22022</v>
      </c>
    </row>
    <row r="483" spans="1:10">
      <c r="A483" t="s">
        <v>10</v>
      </c>
      <c r="B483" t="s">
        <v>11</v>
      </c>
      <c r="C483" t="s">
        <v>119</v>
      </c>
      <c r="D483" t="s">
        <v>46</v>
      </c>
      <c r="E483" t="s">
        <v>19</v>
      </c>
      <c r="F483" t="s">
        <v>40</v>
      </c>
      <c r="G483" t="s">
        <v>306</v>
      </c>
      <c r="H483">
        <v>2017</v>
      </c>
      <c r="I483">
        <v>19500</v>
      </c>
      <c r="J483">
        <v>2535</v>
      </c>
    </row>
    <row r="484" spans="1:10">
      <c r="A484" t="s">
        <v>10</v>
      </c>
      <c r="B484" t="s">
        <v>11</v>
      </c>
      <c r="C484" t="s">
        <v>119</v>
      </c>
      <c r="D484" t="s">
        <v>46</v>
      </c>
      <c r="E484" t="s">
        <v>19</v>
      </c>
      <c r="F484" t="s">
        <v>40</v>
      </c>
      <c r="G484" t="s">
        <v>306</v>
      </c>
      <c r="H484">
        <v>2017</v>
      </c>
      <c r="I484">
        <v>18800</v>
      </c>
      <c r="J484">
        <v>2444</v>
      </c>
    </row>
    <row r="485" spans="1:10">
      <c r="A485" t="s">
        <v>10</v>
      </c>
      <c r="B485" t="s">
        <v>11</v>
      </c>
      <c r="C485" t="s">
        <v>119</v>
      </c>
      <c r="D485" t="s">
        <v>46</v>
      </c>
      <c r="E485" t="s">
        <v>19</v>
      </c>
      <c r="F485" t="s">
        <v>40</v>
      </c>
      <c r="G485" t="s">
        <v>306</v>
      </c>
      <c r="H485">
        <v>2017</v>
      </c>
      <c r="I485">
        <v>1000</v>
      </c>
      <c r="J485">
        <v>130</v>
      </c>
    </row>
    <row r="486" spans="1:10">
      <c r="A486" t="s">
        <v>10</v>
      </c>
      <c r="B486" t="s">
        <v>11</v>
      </c>
      <c r="C486" t="s">
        <v>119</v>
      </c>
      <c r="D486" t="s">
        <v>46</v>
      </c>
      <c r="E486" t="s">
        <v>19</v>
      </c>
      <c r="F486" t="s">
        <v>40</v>
      </c>
      <c r="G486" t="s">
        <v>306</v>
      </c>
      <c r="H486">
        <v>2017</v>
      </c>
      <c r="I486">
        <v>1000</v>
      </c>
      <c r="J486">
        <v>130</v>
      </c>
    </row>
    <row r="487" spans="1:10">
      <c r="A487" t="s">
        <v>10</v>
      </c>
      <c r="B487" t="s">
        <v>11</v>
      </c>
      <c r="C487" t="s">
        <v>119</v>
      </c>
      <c r="D487" t="s">
        <v>46</v>
      </c>
      <c r="E487" t="s">
        <v>19</v>
      </c>
      <c r="F487" t="s">
        <v>40</v>
      </c>
      <c r="G487" t="s">
        <v>231</v>
      </c>
      <c r="H487">
        <v>2017</v>
      </c>
      <c r="I487">
        <v>2800</v>
      </c>
      <c r="J487">
        <v>518</v>
      </c>
    </row>
    <row r="488" spans="1:10">
      <c r="A488" t="s">
        <v>10</v>
      </c>
      <c r="B488" t="s">
        <v>11</v>
      </c>
      <c r="C488" t="s">
        <v>119</v>
      </c>
      <c r="D488" t="s">
        <v>46</v>
      </c>
      <c r="E488" t="s">
        <v>19</v>
      </c>
      <c r="F488" t="s">
        <v>40</v>
      </c>
      <c r="G488" t="s">
        <v>231</v>
      </c>
      <c r="H488">
        <v>2017</v>
      </c>
      <c r="I488">
        <v>2400</v>
      </c>
      <c r="J488">
        <v>444</v>
      </c>
    </row>
    <row r="489" spans="1:10">
      <c r="A489" t="s">
        <v>10</v>
      </c>
      <c r="B489" t="s">
        <v>11</v>
      </c>
      <c r="C489" t="s">
        <v>119</v>
      </c>
      <c r="D489" t="s">
        <v>46</v>
      </c>
      <c r="E489" t="s">
        <v>19</v>
      </c>
      <c r="F489" t="s">
        <v>40</v>
      </c>
      <c r="G489" t="s">
        <v>231</v>
      </c>
      <c r="H489">
        <v>2017</v>
      </c>
      <c r="I489">
        <v>11500</v>
      </c>
      <c r="J489">
        <v>2127.5</v>
      </c>
    </row>
    <row r="490" spans="1:10">
      <c r="A490" t="s">
        <v>10</v>
      </c>
      <c r="B490" t="s">
        <v>11</v>
      </c>
      <c r="C490" t="s">
        <v>119</v>
      </c>
      <c r="D490" t="s">
        <v>46</v>
      </c>
      <c r="E490" t="s">
        <v>19</v>
      </c>
      <c r="F490" t="s">
        <v>40</v>
      </c>
      <c r="G490" t="s">
        <v>231</v>
      </c>
      <c r="H490">
        <v>2017</v>
      </c>
      <c r="I490">
        <v>0</v>
      </c>
      <c r="J490">
        <v>0</v>
      </c>
    </row>
    <row r="491" spans="1:10">
      <c r="A491" t="s">
        <v>10</v>
      </c>
      <c r="B491" t="s">
        <v>11</v>
      </c>
      <c r="C491" t="s">
        <v>119</v>
      </c>
      <c r="D491" t="s">
        <v>46</v>
      </c>
      <c r="E491" t="s">
        <v>19</v>
      </c>
      <c r="F491" t="s">
        <v>40</v>
      </c>
      <c r="G491" t="s">
        <v>304</v>
      </c>
      <c r="H491">
        <v>2017</v>
      </c>
      <c r="I491">
        <v>5000</v>
      </c>
      <c r="J491">
        <v>725</v>
      </c>
    </row>
    <row r="492" spans="1:10">
      <c r="A492" t="s">
        <v>10</v>
      </c>
      <c r="B492" t="s">
        <v>11</v>
      </c>
      <c r="C492" t="s">
        <v>119</v>
      </c>
      <c r="D492" t="s">
        <v>46</v>
      </c>
      <c r="E492" t="s">
        <v>19</v>
      </c>
      <c r="F492" t="s">
        <v>40</v>
      </c>
      <c r="G492" t="s">
        <v>304</v>
      </c>
      <c r="H492">
        <v>2017</v>
      </c>
      <c r="I492">
        <v>21800</v>
      </c>
      <c r="J492">
        <v>3161</v>
      </c>
    </row>
    <row r="493" spans="1:10">
      <c r="A493" t="s">
        <v>10</v>
      </c>
      <c r="B493" t="s">
        <v>11</v>
      </c>
      <c r="C493" t="s">
        <v>119</v>
      </c>
      <c r="D493" t="s">
        <v>46</v>
      </c>
      <c r="E493" t="s">
        <v>19</v>
      </c>
      <c r="F493" t="s">
        <v>40</v>
      </c>
      <c r="G493" t="s">
        <v>304</v>
      </c>
      <c r="H493">
        <v>2017</v>
      </c>
      <c r="I493">
        <v>19000</v>
      </c>
      <c r="J493">
        <v>2755</v>
      </c>
    </row>
    <row r="494" spans="1:10">
      <c r="A494" t="s">
        <v>10</v>
      </c>
      <c r="B494" t="s">
        <v>11</v>
      </c>
      <c r="C494" t="s">
        <v>119</v>
      </c>
      <c r="D494" t="s">
        <v>46</v>
      </c>
      <c r="E494" t="s">
        <v>19</v>
      </c>
      <c r="F494" t="s">
        <v>40</v>
      </c>
      <c r="G494" t="s">
        <v>304</v>
      </c>
      <c r="H494">
        <v>2017</v>
      </c>
      <c r="I494">
        <v>12300</v>
      </c>
      <c r="J494">
        <v>1783.5</v>
      </c>
    </row>
    <row r="495" spans="1:10">
      <c r="A495" t="s">
        <v>10</v>
      </c>
      <c r="B495" t="s">
        <v>11</v>
      </c>
      <c r="C495" t="s">
        <v>119</v>
      </c>
      <c r="D495" t="s">
        <v>46</v>
      </c>
      <c r="E495" t="s">
        <v>19</v>
      </c>
      <c r="F495" t="s">
        <v>40</v>
      </c>
      <c r="G495" t="s">
        <v>304</v>
      </c>
      <c r="H495">
        <v>2017</v>
      </c>
      <c r="I495">
        <v>27500</v>
      </c>
      <c r="J495">
        <v>3987.5</v>
      </c>
    </row>
    <row r="496" spans="1:10">
      <c r="A496" t="s">
        <v>10</v>
      </c>
      <c r="B496" t="s">
        <v>11</v>
      </c>
      <c r="C496" t="s">
        <v>119</v>
      </c>
      <c r="D496" t="s">
        <v>46</v>
      </c>
      <c r="E496" t="s">
        <v>19</v>
      </c>
      <c r="F496" t="s">
        <v>40</v>
      </c>
      <c r="G496" t="s">
        <v>304</v>
      </c>
      <c r="H496">
        <v>2017</v>
      </c>
      <c r="I496">
        <v>29300</v>
      </c>
      <c r="J496">
        <v>4248.5</v>
      </c>
    </row>
    <row r="497" spans="1:10">
      <c r="A497" t="s">
        <v>10</v>
      </c>
      <c r="B497" t="s">
        <v>11</v>
      </c>
      <c r="C497" t="s">
        <v>119</v>
      </c>
      <c r="D497" t="s">
        <v>46</v>
      </c>
      <c r="E497" t="s">
        <v>19</v>
      </c>
      <c r="F497" t="s">
        <v>40</v>
      </c>
      <c r="G497" t="s">
        <v>304</v>
      </c>
      <c r="H497">
        <v>2017</v>
      </c>
      <c r="I497">
        <v>15400</v>
      </c>
      <c r="J497">
        <v>2233</v>
      </c>
    </row>
    <row r="498" spans="1:10">
      <c r="A498" t="s">
        <v>10</v>
      </c>
      <c r="B498" t="s">
        <v>11</v>
      </c>
      <c r="C498" t="s">
        <v>119</v>
      </c>
      <c r="D498" t="s">
        <v>46</v>
      </c>
      <c r="E498" t="s">
        <v>19</v>
      </c>
      <c r="F498" t="s">
        <v>40</v>
      </c>
      <c r="G498" t="s">
        <v>304</v>
      </c>
      <c r="H498">
        <v>2017</v>
      </c>
      <c r="I498">
        <v>0</v>
      </c>
      <c r="J498">
        <v>0</v>
      </c>
    </row>
    <row r="499" spans="1:10">
      <c r="A499" t="s">
        <v>10</v>
      </c>
      <c r="B499" t="s">
        <v>11</v>
      </c>
      <c r="C499" t="s">
        <v>119</v>
      </c>
      <c r="D499" t="s">
        <v>46</v>
      </c>
      <c r="E499" t="s">
        <v>19</v>
      </c>
      <c r="F499" t="s">
        <v>40</v>
      </c>
      <c r="G499" t="s">
        <v>304</v>
      </c>
      <c r="H499">
        <v>2017</v>
      </c>
      <c r="I499">
        <v>46000</v>
      </c>
      <c r="J499">
        <v>6670</v>
      </c>
    </row>
    <row r="500" spans="1:10">
      <c r="A500" t="s">
        <v>10</v>
      </c>
      <c r="B500" t="s">
        <v>11</v>
      </c>
      <c r="C500" t="s">
        <v>119</v>
      </c>
      <c r="D500" t="s">
        <v>46</v>
      </c>
      <c r="E500" t="s">
        <v>19</v>
      </c>
      <c r="F500" t="s">
        <v>40</v>
      </c>
      <c r="G500" t="s">
        <v>304</v>
      </c>
      <c r="H500">
        <v>2017</v>
      </c>
      <c r="I500">
        <v>16000</v>
      </c>
      <c r="J500">
        <v>2320</v>
      </c>
    </row>
    <row r="501" spans="1:10">
      <c r="A501" t="s">
        <v>10</v>
      </c>
      <c r="B501" t="s">
        <v>11</v>
      </c>
      <c r="C501" t="s">
        <v>119</v>
      </c>
      <c r="D501" t="s">
        <v>46</v>
      </c>
      <c r="E501" t="s">
        <v>19</v>
      </c>
      <c r="F501" t="s">
        <v>40</v>
      </c>
      <c r="G501" t="s">
        <v>304</v>
      </c>
      <c r="H501">
        <v>2017</v>
      </c>
      <c r="I501">
        <v>0</v>
      </c>
      <c r="J501">
        <v>0</v>
      </c>
    </row>
    <row r="502" spans="1:10">
      <c r="A502" t="s">
        <v>10</v>
      </c>
      <c r="B502" t="s">
        <v>11</v>
      </c>
      <c r="C502" t="s">
        <v>119</v>
      </c>
      <c r="D502" t="s">
        <v>46</v>
      </c>
      <c r="E502" t="s">
        <v>19</v>
      </c>
      <c r="F502" t="s">
        <v>54</v>
      </c>
      <c r="G502" t="s">
        <v>229</v>
      </c>
      <c r="H502">
        <v>2017</v>
      </c>
      <c r="I502">
        <v>19500</v>
      </c>
      <c r="J502">
        <v>2730</v>
      </c>
    </row>
    <row r="503" spans="1:10">
      <c r="A503" t="s">
        <v>10</v>
      </c>
      <c r="B503" t="s">
        <v>11</v>
      </c>
      <c r="C503" t="s">
        <v>119</v>
      </c>
      <c r="D503" t="s">
        <v>46</v>
      </c>
      <c r="E503" t="s">
        <v>19</v>
      </c>
      <c r="F503" t="s">
        <v>54</v>
      </c>
      <c r="G503" t="s">
        <v>229</v>
      </c>
      <c r="H503">
        <v>2017</v>
      </c>
      <c r="I503">
        <v>75700</v>
      </c>
      <c r="J503">
        <v>10598</v>
      </c>
    </row>
    <row r="504" spans="1:10">
      <c r="A504" t="s">
        <v>10</v>
      </c>
      <c r="B504" t="s">
        <v>11</v>
      </c>
      <c r="C504" t="s">
        <v>119</v>
      </c>
      <c r="D504" t="s">
        <v>46</v>
      </c>
      <c r="E504" t="s">
        <v>19</v>
      </c>
      <c r="F504" t="s">
        <v>54</v>
      </c>
      <c r="G504" t="s">
        <v>229</v>
      </c>
      <c r="H504">
        <v>2017</v>
      </c>
      <c r="I504">
        <v>53600</v>
      </c>
      <c r="J504">
        <v>7504</v>
      </c>
    </row>
    <row r="505" spans="1:10">
      <c r="A505" t="s">
        <v>10</v>
      </c>
      <c r="B505" t="s">
        <v>11</v>
      </c>
      <c r="C505" t="s">
        <v>119</v>
      </c>
      <c r="D505" t="s">
        <v>46</v>
      </c>
      <c r="E505" t="s">
        <v>19</v>
      </c>
      <c r="F505" t="s">
        <v>54</v>
      </c>
      <c r="G505" t="s">
        <v>229</v>
      </c>
      <c r="H505">
        <v>2017</v>
      </c>
      <c r="I505">
        <v>4000</v>
      </c>
      <c r="J505">
        <v>560</v>
      </c>
    </row>
    <row r="506" spans="1:10">
      <c r="A506" t="s">
        <v>10</v>
      </c>
      <c r="B506" t="s">
        <v>11</v>
      </c>
      <c r="C506" t="s">
        <v>119</v>
      </c>
      <c r="D506" t="s">
        <v>46</v>
      </c>
      <c r="E506" t="s">
        <v>19</v>
      </c>
      <c r="F506" t="s">
        <v>54</v>
      </c>
      <c r="G506" t="s">
        <v>229</v>
      </c>
      <c r="H506">
        <v>2017</v>
      </c>
      <c r="I506">
        <v>13900</v>
      </c>
      <c r="J506">
        <v>1932</v>
      </c>
    </row>
    <row r="507" spans="1:10">
      <c r="A507" t="s">
        <v>10</v>
      </c>
      <c r="B507" t="s">
        <v>11</v>
      </c>
      <c r="C507" t="s">
        <v>119</v>
      </c>
      <c r="D507" t="s">
        <v>46</v>
      </c>
      <c r="E507" t="s">
        <v>19</v>
      </c>
      <c r="F507" t="s">
        <v>54</v>
      </c>
      <c r="G507" t="s">
        <v>229</v>
      </c>
      <c r="H507">
        <v>2017</v>
      </c>
      <c r="I507">
        <v>1700</v>
      </c>
      <c r="J507">
        <v>238</v>
      </c>
    </row>
    <row r="508" spans="1:10">
      <c r="A508" t="s">
        <v>10</v>
      </c>
      <c r="B508" t="s">
        <v>11</v>
      </c>
      <c r="C508" t="s">
        <v>119</v>
      </c>
      <c r="D508" t="s">
        <v>46</v>
      </c>
      <c r="E508" t="s">
        <v>19</v>
      </c>
      <c r="F508" t="s">
        <v>54</v>
      </c>
      <c r="G508" t="s">
        <v>229</v>
      </c>
      <c r="H508">
        <v>2017</v>
      </c>
      <c r="I508">
        <v>5500</v>
      </c>
      <c r="J508">
        <v>770</v>
      </c>
    </row>
    <row r="509" spans="1:10">
      <c r="A509" t="s">
        <v>10</v>
      </c>
      <c r="B509" t="s">
        <v>11</v>
      </c>
      <c r="C509" t="s">
        <v>119</v>
      </c>
      <c r="D509" t="s">
        <v>46</v>
      </c>
      <c r="E509" t="s">
        <v>19</v>
      </c>
      <c r="F509" t="s">
        <v>54</v>
      </c>
      <c r="G509" t="s">
        <v>229</v>
      </c>
      <c r="H509">
        <v>2017</v>
      </c>
      <c r="I509">
        <v>1000</v>
      </c>
      <c r="J509">
        <v>140</v>
      </c>
    </row>
    <row r="510" spans="1:10">
      <c r="A510" t="s">
        <v>10</v>
      </c>
      <c r="B510" t="s">
        <v>11</v>
      </c>
      <c r="C510" t="s">
        <v>119</v>
      </c>
      <c r="D510" t="s">
        <v>46</v>
      </c>
      <c r="E510" t="s">
        <v>19</v>
      </c>
      <c r="F510" t="s">
        <v>54</v>
      </c>
      <c r="G510" t="s">
        <v>59</v>
      </c>
      <c r="H510">
        <v>2017</v>
      </c>
      <c r="I510">
        <v>15000</v>
      </c>
      <c r="J510">
        <v>2100</v>
      </c>
    </row>
    <row r="511" spans="1:10">
      <c r="A511" t="s">
        <v>10</v>
      </c>
      <c r="B511" t="s">
        <v>11</v>
      </c>
      <c r="C511" t="s">
        <v>119</v>
      </c>
      <c r="D511" t="s">
        <v>46</v>
      </c>
      <c r="E511" t="s">
        <v>19</v>
      </c>
      <c r="F511" t="s">
        <v>54</v>
      </c>
      <c r="G511" t="s">
        <v>59</v>
      </c>
      <c r="H511">
        <v>2017</v>
      </c>
      <c r="I511">
        <v>40100</v>
      </c>
      <c r="J511">
        <v>5614</v>
      </c>
    </row>
    <row r="512" spans="1:10">
      <c r="A512" t="s">
        <v>10</v>
      </c>
      <c r="B512" t="s">
        <v>11</v>
      </c>
      <c r="C512" t="s">
        <v>119</v>
      </c>
      <c r="D512" t="s">
        <v>46</v>
      </c>
      <c r="E512" t="s">
        <v>19</v>
      </c>
      <c r="F512" t="s">
        <v>54</v>
      </c>
      <c r="G512" t="s">
        <v>59</v>
      </c>
      <c r="H512">
        <v>2017</v>
      </c>
      <c r="I512">
        <v>32600</v>
      </c>
      <c r="J512">
        <v>4564</v>
      </c>
    </row>
    <row r="513" spans="1:10">
      <c r="A513" t="s">
        <v>10</v>
      </c>
      <c r="B513" t="s">
        <v>11</v>
      </c>
      <c r="C513" t="s">
        <v>119</v>
      </c>
      <c r="D513" t="s">
        <v>46</v>
      </c>
      <c r="E513" t="s">
        <v>19</v>
      </c>
      <c r="F513" t="s">
        <v>54</v>
      </c>
      <c r="G513" t="s">
        <v>59</v>
      </c>
      <c r="H513">
        <v>2017</v>
      </c>
      <c r="I513">
        <v>16700</v>
      </c>
      <c r="J513">
        <v>2338</v>
      </c>
    </row>
    <row r="514" spans="1:10">
      <c r="A514" t="s">
        <v>10</v>
      </c>
      <c r="B514" t="s">
        <v>11</v>
      </c>
      <c r="C514" t="s">
        <v>119</v>
      </c>
      <c r="D514" t="s">
        <v>46</v>
      </c>
      <c r="E514" t="s">
        <v>19</v>
      </c>
      <c r="F514" t="s">
        <v>54</v>
      </c>
      <c r="G514" t="s">
        <v>59</v>
      </c>
      <c r="H514">
        <v>2017</v>
      </c>
      <c r="I514">
        <v>13800</v>
      </c>
      <c r="J514">
        <v>1638</v>
      </c>
    </row>
    <row r="515" spans="1:10">
      <c r="A515" t="s">
        <v>10</v>
      </c>
      <c r="B515" t="s">
        <v>11</v>
      </c>
      <c r="C515" t="s">
        <v>119</v>
      </c>
      <c r="D515" t="s">
        <v>46</v>
      </c>
      <c r="E515" t="s">
        <v>19</v>
      </c>
      <c r="F515" t="s">
        <v>54</v>
      </c>
      <c r="G515" t="s">
        <v>59</v>
      </c>
      <c r="H515">
        <v>2017</v>
      </c>
      <c r="I515">
        <v>19100</v>
      </c>
      <c r="J515">
        <v>2604</v>
      </c>
    </row>
    <row r="516" spans="1:10">
      <c r="A516" t="s">
        <v>10</v>
      </c>
      <c r="B516" t="s">
        <v>11</v>
      </c>
      <c r="C516" t="s">
        <v>119</v>
      </c>
      <c r="D516" t="s">
        <v>46</v>
      </c>
      <c r="E516" t="s">
        <v>19</v>
      </c>
      <c r="F516" t="s">
        <v>54</v>
      </c>
      <c r="G516" t="s">
        <v>59</v>
      </c>
      <c r="H516">
        <v>2017</v>
      </c>
      <c r="I516">
        <v>12900</v>
      </c>
      <c r="J516">
        <v>1806</v>
      </c>
    </row>
    <row r="517" spans="1:10">
      <c r="A517" t="s">
        <v>10</v>
      </c>
      <c r="B517" t="s">
        <v>11</v>
      </c>
      <c r="C517" t="s">
        <v>119</v>
      </c>
      <c r="D517" t="s">
        <v>46</v>
      </c>
      <c r="E517" t="s">
        <v>19</v>
      </c>
      <c r="F517" t="s">
        <v>54</v>
      </c>
      <c r="G517" t="s">
        <v>59</v>
      </c>
      <c r="H517">
        <v>2017</v>
      </c>
      <c r="I517">
        <v>4700</v>
      </c>
      <c r="J517">
        <v>658</v>
      </c>
    </row>
    <row r="518" spans="1:10">
      <c r="A518" t="s">
        <v>10</v>
      </c>
      <c r="B518" t="s">
        <v>11</v>
      </c>
      <c r="C518" t="s">
        <v>119</v>
      </c>
      <c r="D518" t="s">
        <v>46</v>
      </c>
      <c r="E518" t="s">
        <v>19</v>
      </c>
      <c r="F518" t="s">
        <v>54</v>
      </c>
      <c r="G518" t="s">
        <v>59</v>
      </c>
      <c r="H518">
        <v>2017</v>
      </c>
      <c r="I518">
        <v>15900</v>
      </c>
      <c r="J518">
        <v>2226</v>
      </c>
    </row>
    <row r="519" spans="1:10">
      <c r="A519" t="s">
        <v>10</v>
      </c>
      <c r="B519" t="s">
        <v>11</v>
      </c>
      <c r="C519" t="s">
        <v>119</v>
      </c>
      <c r="D519" t="s">
        <v>46</v>
      </c>
      <c r="E519" t="s">
        <v>19</v>
      </c>
      <c r="F519" t="s">
        <v>54</v>
      </c>
      <c r="G519" t="s">
        <v>59</v>
      </c>
      <c r="H519">
        <v>2017</v>
      </c>
      <c r="I519">
        <v>18200</v>
      </c>
      <c r="J519">
        <v>2548</v>
      </c>
    </row>
    <row r="520" spans="1:10">
      <c r="A520" t="s">
        <v>10</v>
      </c>
      <c r="B520" t="s">
        <v>11</v>
      </c>
      <c r="C520" t="s">
        <v>119</v>
      </c>
      <c r="D520" t="s">
        <v>46</v>
      </c>
      <c r="E520" t="s">
        <v>19</v>
      </c>
      <c r="F520" t="s">
        <v>54</v>
      </c>
      <c r="G520" t="s">
        <v>58</v>
      </c>
      <c r="H520">
        <v>2017</v>
      </c>
      <c r="I520">
        <v>79500</v>
      </c>
      <c r="J520">
        <v>11130</v>
      </c>
    </row>
    <row r="521" spans="1:10">
      <c r="A521" t="s">
        <v>10</v>
      </c>
      <c r="B521" t="s">
        <v>11</v>
      </c>
      <c r="C521" t="s">
        <v>119</v>
      </c>
      <c r="D521" t="s">
        <v>120</v>
      </c>
      <c r="E521" t="s">
        <v>12</v>
      </c>
      <c r="F521" t="s">
        <v>121</v>
      </c>
      <c r="G521" t="s">
        <v>122</v>
      </c>
      <c r="H521">
        <v>2017</v>
      </c>
      <c r="I521">
        <v>7350</v>
      </c>
      <c r="J521">
        <v>915.38</v>
      </c>
    </row>
    <row r="522" spans="1:10">
      <c r="A522" t="s">
        <v>10</v>
      </c>
      <c r="B522" t="s">
        <v>11</v>
      </c>
      <c r="C522" t="s">
        <v>119</v>
      </c>
      <c r="D522" t="s">
        <v>120</v>
      </c>
      <c r="E522" t="s">
        <v>12</v>
      </c>
      <c r="F522" t="s">
        <v>121</v>
      </c>
      <c r="G522" t="s">
        <v>122</v>
      </c>
      <c r="H522">
        <v>2017</v>
      </c>
      <c r="I522">
        <v>150</v>
      </c>
      <c r="J522">
        <v>18.75</v>
      </c>
    </row>
    <row r="523" spans="1:10">
      <c r="A523" t="s">
        <v>10</v>
      </c>
      <c r="B523" t="s">
        <v>11</v>
      </c>
      <c r="C523" t="s">
        <v>119</v>
      </c>
      <c r="D523" t="s">
        <v>120</v>
      </c>
      <c r="E523" t="s">
        <v>12</v>
      </c>
      <c r="F523" t="s">
        <v>121</v>
      </c>
      <c r="G523" t="s">
        <v>122</v>
      </c>
      <c r="H523">
        <v>2017</v>
      </c>
      <c r="I523">
        <v>4300</v>
      </c>
      <c r="J523">
        <v>537.5</v>
      </c>
    </row>
    <row r="524" spans="1:10">
      <c r="A524" t="s">
        <v>10</v>
      </c>
      <c r="B524" t="s">
        <v>11</v>
      </c>
      <c r="C524" t="s">
        <v>119</v>
      </c>
      <c r="D524" t="s">
        <v>46</v>
      </c>
      <c r="E524" t="s">
        <v>19</v>
      </c>
      <c r="F524" t="s">
        <v>54</v>
      </c>
      <c r="G524" t="s">
        <v>58</v>
      </c>
      <c r="H524">
        <v>2017</v>
      </c>
      <c r="I524">
        <v>30900</v>
      </c>
      <c r="J524">
        <v>4326</v>
      </c>
    </row>
    <row r="525" spans="1:10">
      <c r="A525" t="s">
        <v>10</v>
      </c>
      <c r="B525" t="s">
        <v>11</v>
      </c>
      <c r="C525" t="s">
        <v>119</v>
      </c>
      <c r="D525" t="s">
        <v>46</v>
      </c>
      <c r="E525" t="s">
        <v>19</v>
      </c>
      <c r="F525" t="s">
        <v>54</v>
      </c>
      <c r="G525" t="s">
        <v>58</v>
      </c>
      <c r="H525">
        <v>2017</v>
      </c>
      <c r="I525">
        <v>27300</v>
      </c>
      <c r="J525">
        <v>3822</v>
      </c>
    </row>
    <row r="526" spans="1:10">
      <c r="A526" t="s">
        <v>10</v>
      </c>
      <c r="B526" t="s">
        <v>11</v>
      </c>
      <c r="C526" t="s">
        <v>119</v>
      </c>
      <c r="D526" t="s">
        <v>46</v>
      </c>
      <c r="E526" t="s">
        <v>19</v>
      </c>
      <c r="F526" t="s">
        <v>54</v>
      </c>
      <c r="G526" t="s">
        <v>58</v>
      </c>
      <c r="H526">
        <v>2017</v>
      </c>
      <c r="I526">
        <v>90800</v>
      </c>
      <c r="J526">
        <v>12712</v>
      </c>
    </row>
    <row r="527" spans="1:10">
      <c r="A527" t="s">
        <v>10</v>
      </c>
      <c r="B527" t="s">
        <v>11</v>
      </c>
      <c r="C527" t="s">
        <v>119</v>
      </c>
      <c r="D527" t="s">
        <v>46</v>
      </c>
      <c r="E527" t="s">
        <v>19</v>
      </c>
      <c r="F527" t="s">
        <v>54</v>
      </c>
      <c r="G527" t="s">
        <v>58</v>
      </c>
      <c r="H527">
        <v>2017</v>
      </c>
      <c r="I527">
        <v>7400</v>
      </c>
      <c r="J527">
        <v>1036</v>
      </c>
    </row>
    <row r="528" spans="1:10">
      <c r="A528" t="s">
        <v>10</v>
      </c>
      <c r="B528" t="s">
        <v>11</v>
      </c>
      <c r="C528" t="s">
        <v>119</v>
      </c>
      <c r="D528" t="s">
        <v>46</v>
      </c>
      <c r="E528" t="s">
        <v>19</v>
      </c>
      <c r="F528" t="s">
        <v>54</v>
      </c>
      <c r="G528" t="s">
        <v>58</v>
      </c>
      <c r="H528">
        <v>2017</v>
      </c>
      <c r="I528">
        <v>10500</v>
      </c>
      <c r="J528">
        <v>1470</v>
      </c>
    </row>
    <row r="529" spans="1:10">
      <c r="A529" t="s">
        <v>10</v>
      </c>
      <c r="B529" t="s">
        <v>11</v>
      </c>
      <c r="C529" t="s">
        <v>119</v>
      </c>
      <c r="D529" t="s">
        <v>120</v>
      </c>
      <c r="E529" t="s">
        <v>12</v>
      </c>
      <c r="F529" t="s">
        <v>121</v>
      </c>
      <c r="G529" t="s">
        <v>122</v>
      </c>
      <c r="H529">
        <v>2017</v>
      </c>
      <c r="I529">
        <v>1000</v>
      </c>
      <c r="J529">
        <v>125</v>
      </c>
    </row>
    <row r="530" spans="1:10">
      <c r="A530" t="s">
        <v>10</v>
      </c>
      <c r="B530" t="s">
        <v>11</v>
      </c>
      <c r="C530" t="s">
        <v>119</v>
      </c>
      <c r="D530" t="s">
        <v>120</v>
      </c>
      <c r="E530" t="s">
        <v>12</v>
      </c>
      <c r="F530" t="s">
        <v>121</v>
      </c>
      <c r="G530" t="s">
        <v>122</v>
      </c>
      <c r="H530">
        <v>2017</v>
      </c>
      <c r="I530">
        <v>41400</v>
      </c>
      <c r="J530">
        <v>5175</v>
      </c>
    </row>
    <row r="531" spans="1:10">
      <c r="A531" t="s">
        <v>10</v>
      </c>
      <c r="B531" t="s">
        <v>11</v>
      </c>
      <c r="C531" t="s">
        <v>119</v>
      </c>
      <c r="D531" t="s">
        <v>120</v>
      </c>
      <c r="E531" t="s">
        <v>12</v>
      </c>
      <c r="F531" t="s">
        <v>121</v>
      </c>
      <c r="G531" t="s">
        <v>122</v>
      </c>
      <c r="H531">
        <v>2017</v>
      </c>
      <c r="I531">
        <v>18250</v>
      </c>
      <c r="J531">
        <v>2281.25</v>
      </c>
    </row>
    <row r="532" spans="1:10">
      <c r="A532" t="s">
        <v>10</v>
      </c>
      <c r="B532" t="s">
        <v>11</v>
      </c>
      <c r="C532" t="s">
        <v>119</v>
      </c>
      <c r="D532" t="s">
        <v>120</v>
      </c>
      <c r="E532" t="s">
        <v>12</v>
      </c>
      <c r="F532" t="s">
        <v>121</v>
      </c>
      <c r="G532" t="s">
        <v>122</v>
      </c>
      <c r="H532">
        <v>2017</v>
      </c>
      <c r="I532">
        <v>500</v>
      </c>
      <c r="J532">
        <v>62.5</v>
      </c>
    </row>
    <row r="533" spans="1:10">
      <c r="A533" t="s">
        <v>10</v>
      </c>
      <c r="B533" t="s">
        <v>11</v>
      </c>
      <c r="C533" t="s">
        <v>119</v>
      </c>
      <c r="D533" t="s">
        <v>120</v>
      </c>
      <c r="E533" t="s">
        <v>12</v>
      </c>
      <c r="F533" t="s">
        <v>121</v>
      </c>
      <c r="G533" t="s">
        <v>122</v>
      </c>
      <c r="H533">
        <v>2017</v>
      </c>
      <c r="I533">
        <v>13550</v>
      </c>
      <c r="J533">
        <v>1693.75</v>
      </c>
    </row>
    <row r="534" spans="1:10">
      <c r="A534" t="s">
        <v>10</v>
      </c>
      <c r="B534" t="s">
        <v>11</v>
      </c>
      <c r="C534" t="s">
        <v>119</v>
      </c>
      <c r="D534" t="s">
        <v>46</v>
      </c>
      <c r="E534" t="s">
        <v>19</v>
      </c>
      <c r="F534" t="s">
        <v>54</v>
      </c>
      <c r="G534" t="s">
        <v>58</v>
      </c>
      <c r="H534">
        <v>2017</v>
      </c>
      <c r="I534">
        <v>1000</v>
      </c>
      <c r="J534">
        <v>140</v>
      </c>
    </row>
    <row r="535" spans="1:10">
      <c r="A535" t="s">
        <v>10</v>
      </c>
      <c r="B535" t="s">
        <v>11</v>
      </c>
      <c r="C535" t="s">
        <v>119</v>
      </c>
      <c r="D535" t="s">
        <v>46</v>
      </c>
      <c r="E535" t="s">
        <v>19</v>
      </c>
      <c r="F535" t="s">
        <v>54</v>
      </c>
      <c r="G535" t="s">
        <v>58</v>
      </c>
      <c r="H535">
        <v>2017</v>
      </c>
      <c r="I535">
        <v>2500</v>
      </c>
      <c r="J535">
        <v>350</v>
      </c>
    </row>
    <row r="536" spans="1:10">
      <c r="A536" t="s">
        <v>10</v>
      </c>
      <c r="B536" t="s">
        <v>11</v>
      </c>
      <c r="C536" t="s">
        <v>119</v>
      </c>
      <c r="D536" t="s">
        <v>46</v>
      </c>
      <c r="E536" t="s">
        <v>19</v>
      </c>
      <c r="F536" t="s">
        <v>54</v>
      </c>
      <c r="G536" t="s">
        <v>58</v>
      </c>
      <c r="H536">
        <v>2017</v>
      </c>
      <c r="I536">
        <v>7000</v>
      </c>
      <c r="J536">
        <v>980</v>
      </c>
    </row>
    <row r="537" spans="1:10">
      <c r="A537" t="s">
        <v>10</v>
      </c>
      <c r="B537" t="s">
        <v>11</v>
      </c>
      <c r="C537" t="s">
        <v>119</v>
      </c>
      <c r="D537" t="s">
        <v>46</v>
      </c>
      <c r="E537" t="s">
        <v>19</v>
      </c>
      <c r="F537" t="s">
        <v>54</v>
      </c>
      <c r="G537" t="s">
        <v>58</v>
      </c>
      <c r="H537">
        <v>2017</v>
      </c>
      <c r="I537">
        <v>0</v>
      </c>
      <c r="J537">
        <v>0</v>
      </c>
    </row>
    <row r="538" spans="1:10">
      <c r="A538" t="s">
        <v>10</v>
      </c>
      <c r="B538" t="s">
        <v>11</v>
      </c>
      <c r="C538" t="s">
        <v>119</v>
      </c>
      <c r="D538" t="s">
        <v>46</v>
      </c>
      <c r="E538" t="s">
        <v>15</v>
      </c>
      <c r="F538" t="s">
        <v>288</v>
      </c>
      <c r="G538" t="s">
        <v>294</v>
      </c>
      <c r="H538">
        <v>2017</v>
      </c>
      <c r="I538">
        <v>1105</v>
      </c>
      <c r="J538">
        <v>2178</v>
      </c>
    </row>
    <row r="539" spans="1:10">
      <c r="A539" t="s">
        <v>10</v>
      </c>
      <c r="B539" t="s">
        <v>11</v>
      </c>
      <c r="C539" t="s">
        <v>119</v>
      </c>
      <c r="D539" t="s">
        <v>46</v>
      </c>
      <c r="E539" t="s">
        <v>15</v>
      </c>
      <c r="F539" t="s">
        <v>288</v>
      </c>
      <c r="G539" t="s">
        <v>293</v>
      </c>
      <c r="H539">
        <v>2017</v>
      </c>
      <c r="I539">
        <v>3520</v>
      </c>
      <c r="J539">
        <v>6930</v>
      </c>
    </row>
    <row r="540" spans="1:10">
      <c r="A540" t="s">
        <v>10</v>
      </c>
      <c r="B540" t="s">
        <v>11</v>
      </c>
      <c r="C540" t="s">
        <v>119</v>
      </c>
      <c r="D540" t="s">
        <v>46</v>
      </c>
      <c r="E540" t="s">
        <v>15</v>
      </c>
      <c r="F540" t="s">
        <v>288</v>
      </c>
      <c r="G540" t="s">
        <v>293</v>
      </c>
      <c r="H540">
        <v>2017</v>
      </c>
      <c r="I540">
        <v>1610</v>
      </c>
      <c r="J540">
        <v>3168</v>
      </c>
    </row>
    <row r="541" spans="1:10">
      <c r="A541" t="s">
        <v>10</v>
      </c>
      <c r="B541" t="s">
        <v>11</v>
      </c>
      <c r="C541" t="s">
        <v>119</v>
      </c>
      <c r="D541" t="s">
        <v>46</v>
      </c>
      <c r="E541" t="s">
        <v>15</v>
      </c>
      <c r="F541" t="s">
        <v>288</v>
      </c>
      <c r="G541" t="s">
        <v>293</v>
      </c>
      <c r="H541">
        <v>2017</v>
      </c>
      <c r="I541">
        <v>6735</v>
      </c>
      <c r="J541">
        <v>13266</v>
      </c>
    </row>
    <row r="542" spans="1:10">
      <c r="A542" t="s">
        <v>10</v>
      </c>
      <c r="B542" t="s">
        <v>11</v>
      </c>
      <c r="C542" t="s">
        <v>119</v>
      </c>
      <c r="D542" t="s">
        <v>46</v>
      </c>
      <c r="E542" t="s">
        <v>15</v>
      </c>
      <c r="F542" t="s">
        <v>288</v>
      </c>
      <c r="G542" t="s">
        <v>293</v>
      </c>
      <c r="H542">
        <v>2017</v>
      </c>
      <c r="I542">
        <v>4320</v>
      </c>
      <c r="J542">
        <v>8514</v>
      </c>
    </row>
    <row r="543" spans="1:10">
      <c r="A543" t="s">
        <v>10</v>
      </c>
      <c r="B543" t="s">
        <v>11</v>
      </c>
      <c r="C543" t="s">
        <v>119</v>
      </c>
      <c r="D543" t="s">
        <v>46</v>
      </c>
      <c r="E543" t="s">
        <v>15</v>
      </c>
      <c r="F543" t="s">
        <v>288</v>
      </c>
      <c r="G543" t="s">
        <v>293</v>
      </c>
      <c r="H543">
        <v>2017</v>
      </c>
      <c r="I543">
        <v>1105</v>
      </c>
      <c r="J543">
        <v>2178</v>
      </c>
    </row>
    <row r="544" spans="1:10">
      <c r="A544" t="s">
        <v>10</v>
      </c>
      <c r="B544" t="s">
        <v>11</v>
      </c>
      <c r="C544" t="s">
        <v>119</v>
      </c>
      <c r="D544" t="s">
        <v>46</v>
      </c>
      <c r="E544" t="s">
        <v>15</v>
      </c>
      <c r="F544" t="s">
        <v>288</v>
      </c>
      <c r="G544" t="s">
        <v>293</v>
      </c>
      <c r="H544">
        <v>2017</v>
      </c>
      <c r="I544">
        <v>4020</v>
      </c>
      <c r="J544">
        <v>7920</v>
      </c>
    </row>
    <row r="545" spans="1:10">
      <c r="A545" t="s">
        <v>10</v>
      </c>
      <c r="B545" t="s">
        <v>11</v>
      </c>
      <c r="C545" t="s">
        <v>119</v>
      </c>
      <c r="D545" t="s">
        <v>46</v>
      </c>
      <c r="E545" t="s">
        <v>15</v>
      </c>
      <c r="F545" t="s">
        <v>288</v>
      </c>
      <c r="G545" t="s">
        <v>293</v>
      </c>
      <c r="H545">
        <v>2017</v>
      </c>
      <c r="I545">
        <v>4620</v>
      </c>
      <c r="J545">
        <v>9108</v>
      </c>
    </row>
    <row r="546" spans="1:10">
      <c r="A546" t="s">
        <v>10</v>
      </c>
      <c r="B546" t="s">
        <v>11</v>
      </c>
      <c r="C546" t="s">
        <v>119</v>
      </c>
      <c r="D546" t="s">
        <v>46</v>
      </c>
      <c r="E546" t="s">
        <v>15</v>
      </c>
      <c r="F546" t="s">
        <v>288</v>
      </c>
      <c r="G546" t="s">
        <v>292</v>
      </c>
      <c r="H546">
        <v>2017</v>
      </c>
      <c r="I546">
        <v>600</v>
      </c>
      <c r="J546">
        <v>1188</v>
      </c>
    </row>
    <row r="547" spans="1:10">
      <c r="A547" t="s">
        <v>10</v>
      </c>
      <c r="B547" t="s">
        <v>11</v>
      </c>
      <c r="C547" t="s">
        <v>119</v>
      </c>
      <c r="D547" t="s">
        <v>46</v>
      </c>
      <c r="E547" t="s">
        <v>15</v>
      </c>
      <c r="F547" t="s">
        <v>288</v>
      </c>
      <c r="G547" t="s">
        <v>292</v>
      </c>
      <c r="H547">
        <v>2017</v>
      </c>
      <c r="I547">
        <v>1305</v>
      </c>
      <c r="J547">
        <v>2574</v>
      </c>
    </row>
    <row r="548" spans="1:10">
      <c r="A548" t="s">
        <v>10</v>
      </c>
      <c r="B548" t="s">
        <v>11</v>
      </c>
      <c r="C548" t="s">
        <v>119</v>
      </c>
      <c r="D548" t="s">
        <v>46</v>
      </c>
      <c r="E548" t="s">
        <v>15</v>
      </c>
      <c r="F548" t="s">
        <v>288</v>
      </c>
      <c r="G548" t="s">
        <v>292</v>
      </c>
      <c r="H548">
        <v>2017</v>
      </c>
      <c r="I548">
        <v>500</v>
      </c>
      <c r="J548">
        <v>990</v>
      </c>
    </row>
    <row r="549" spans="1:10">
      <c r="A549" t="s">
        <v>10</v>
      </c>
      <c r="B549" t="s">
        <v>11</v>
      </c>
      <c r="C549" t="s">
        <v>119</v>
      </c>
      <c r="D549" t="s">
        <v>46</v>
      </c>
      <c r="E549" t="s">
        <v>15</v>
      </c>
      <c r="F549" t="s">
        <v>288</v>
      </c>
      <c r="G549" t="s">
        <v>291</v>
      </c>
      <c r="H549">
        <v>2017</v>
      </c>
      <c r="I549">
        <v>1305</v>
      </c>
      <c r="J549">
        <v>2574</v>
      </c>
    </row>
    <row r="550" spans="1:10">
      <c r="A550" t="s">
        <v>10</v>
      </c>
      <c r="B550" t="s">
        <v>11</v>
      </c>
      <c r="C550" t="s">
        <v>119</v>
      </c>
      <c r="D550" t="s">
        <v>46</v>
      </c>
      <c r="E550" t="s">
        <v>15</v>
      </c>
      <c r="F550" t="s">
        <v>288</v>
      </c>
      <c r="G550" t="s">
        <v>291</v>
      </c>
      <c r="H550">
        <v>2017</v>
      </c>
      <c r="I550">
        <v>25630</v>
      </c>
      <c r="J550">
        <v>50490</v>
      </c>
    </row>
    <row r="551" spans="1:10">
      <c r="A551" t="s">
        <v>10</v>
      </c>
      <c r="B551" t="s">
        <v>11</v>
      </c>
      <c r="C551" t="s">
        <v>119</v>
      </c>
      <c r="D551" t="s">
        <v>46</v>
      </c>
      <c r="E551" t="s">
        <v>15</v>
      </c>
      <c r="F551" t="s">
        <v>288</v>
      </c>
      <c r="G551" t="s">
        <v>291</v>
      </c>
      <c r="H551">
        <v>2017</v>
      </c>
      <c r="I551">
        <v>13275</v>
      </c>
      <c r="J551">
        <v>26136</v>
      </c>
    </row>
    <row r="552" spans="1:10">
      <c r="A552" t="s">
        <v>10</v>
      </c>
      <c r="B552" t="s">
        <v>11</v>
      </c>
      <c r="C552" t="s">
        <v>119</v>
      </c>
      <c r="D552" t="s">
        <v>46</v>
      </c>
      <c r="E552" t="s">
        <v>15</v>
      </c>
      <c r="F552" t="s">
        <v>288</v>
      </c>
      <c r="G552" t="s">
        <v>291</v>
      </c>
      <c r="H552">
        <v>2017</v>
      </c>
      <c r="I552">
        <v>7740</v>
      </c>
      <c r="J552">
        <v>15246</v>
      </c>
    </row>
    <row r="553" spans="1:10">
      <c r="A553" t="s">
        <v>10</v>
      </c>
      <c r="B553" t="s">
        <v>11</v>
      </c>
      <c r="C553" t="s">
        <v>119</v>
      </c>
      <c r="D553" t="s">
        <v>46</v>
      </c>
      <c r="E553" t="s">
        <v>15</v>
      </c>
      <c r="F553" t="s">
        <v>288</v>
      </c>
      <c r="G553" t="s">
        <v>291</v>
      </c>
      <c r="H553">
        <v>2017</v>
      </c>
      <c r="I553">
        <v>8040</v>
      </c>
      <c r="J553">
        <v>15840</v>
      </c>
    </row>
    <row r="554" spans="1:10">
      <c r="A554" t="s">
        <v>10</v>
      </c>
      <c r="B554" t="s">
        <v>11</v>
      </c>
      <c r="C554" t="s">
        <v>119</v>
      </c>
      <c r="D554" t="s">
        <v>46</v>
      </c>
      <c r="E554" t="s">
        <v>15</v>
      </c>
      <c r="F554" t="s">
        <v>288</v>
      </c>
      <c r="G554" t="s">
        <v>291</v>
      </c>
      <c r="H554">
        <v>2017</v>
      </c>
      <c r="I554">
        <v>2110</v>
      </c>
      <c r="J554">
        <v>4158</v>
      </c>
    </row>
    <row r="555" spans="1:10">
      <c r="A555" t="s">
        <v>10</v>
      </c>
      <c r="B555" t="s">
        <v>11</v>
      </c>
      <c r="C555" t="s">
        <v>119</v>
      </c>
      <c r="D555" t="s">
        <v>46</v>
      </c>
      <c r="E555" t="s">
        <v>15</v>
      </c>
      <c r="F555" t="s">
        <v>288</v>
      </c>
      <c r="G555" t="s">
        <v>291</v>
      </c>
      <c r="H555">
        <v>2017</v>
      </c>
      <c r="I555">
        <v>7535</v>
      </c>
      <c r="J555">
        <v>14850</v>
      </c>
    </row>
    <row r="556" spans="1:10">
      <c r="A556" t="s">
        <v>10</v>
      </c>
      <c r="B556" t="s">
        <v>11</v>
      </c>
      <c r="C556" t="s">
        <v>119</v>
      </c>
      <c r="D556" t="s">
        <v>46</v>
      </c>
      <c r="E556" t="s">
        <v>15</v>
      </c>
      <c r="F556" t="s">
        <v>288</v>
      </c>
      <c r="G556" t="s">
        <v>291</v>
      </c>
      <c r="H556">
        <v>2017</v>
      </c>
      <c r="I556">
        <v>13165</v>
      </c>
      <c r="J556">
        <v>25938</v>
      </c>
    </row>
    <row r="557" spans="1:10">
      <c r="A557" t="s">
        <v>10</v>
      </c>
      <c r="B557" t="s">
        <v>11</v>
      </c>
      <c r="C557" t="s">
        <v>119</v>
      </c>
      <c r="D557" t="s">
        <v>46</v>
      </c>
      <c r="E557" t="s">
        <v>15</v>
      </c>
      <c r="F557" t="s">
        <v>288</v>
      </c>
      <c r="G557" t="s">
        <v>291</v>
      </c>
      <c r="H557">
        <v>2017</v>
      </c>
      <c r="I557">
        <v>8745</v>
      </c>
      <c r="J557">
        <v>17052</v>
      </c>
    </row>
    <row r="558" spans="1:10">
      <c r="A558" t="s">
        <v>10</v>
      </c>
      <c r="B558" t="s">
        <v>11</v>
      </c>
      <c r="C558" t="s">
        <v>119</v>
      </c>
      <c r="D558" t="s">
        <v>46</v>
      </c>
      <c r="E558" t="s">
        <v>15</v>
      </c>
      <c r="F558" t="s">
        <v>288</v>
      </c>
      <c r="G558" t="s">
        <v>291</v>
      </c>
      <c r="H558">
        <v>2017</v>
      </c>
      <c r="I558">
        <v>0</v>
      </c>
      <c r="J558">
        <v>0</v>
      </c>
    </row>
    <row r="559" spans="1:10">
      <c r="A559" t="s">
        <v>10</v>
      </c>
      <c r="B559" t="s">
        <v>11</v>
      </c>
      <c r="C559" t="s">
        <v>119</v>
      </c>
      <c r="D559" t="s">
        <v>46</v>
      </c>
      <c r="E559" t="s">
        <v>15</v>
      </c>
      <c r="F559" t="s">
        <v>288</v>
      </c>
      <c r="G559" t="s">
        <v>290</v>
      </c>
      <c r="H559">
        <v>2017</v>
      </c>
      <c r="I559">
        <v>2515</v>
      </c>
      <c r="J559">
        <v>4950</v>
      </c>
    </row>
    <row r="560" spans="1:10">
      <c r="A560" t="s">
        <v>10</v>
      </c>
      <c r="B560" t="s">
        <v>11</v>
      </c>
      <c r="C560" t="s">
        <v>119</v>
      </c>
      <c r="D560" t="s">
        <v>46</v>
      </c>
      <c r="E560" t="s">
        <v>15</v>
      </c>
      <c r="F560" t="s">
        <v>288</v>
      </c>
      <c r="G560" t="s">
        <v>290</v>
      </c>
      <c r="H560">
        <v>2017</v>
      </c>
      <c r="I560">
        <v>6030</v>
      </c>
      <c r="J560">
        <v>11880</v>
      </c>
    </row>
    <row r="561" spans="1:10">
      <c r="A561" t="s">
        <v>10</v>
      </c>
      <c r="B561" t="s">
        <v>11</v>
      </c>
      <c r="C561" t="s">
        <v>119</v>
      </c>
      <c r="D561" t="s">
        <v>46</v>
      </c>
      <c r="E561" t="s">
        <v>15</v>
      </c>
      <c r="F561" t="s">
        <v>288</v>
      </c>
      <c r="G561" t="s">
        <v>290</v>
      </c>
      <c r="H561">
        <v>2017</v>
      </c>
      <c r="I561">
        <v>4625</v>
      </c>
      <c r="J561">
        <v>9108</v>
      </c>
    </row>
    <row r="562" spans="1:10">
      <c r="A562" t="s">
        <v>10</v>
      </c>
      <c r="B562" t="s">
        <v>11</v>
      </c>
      <c r="C562" t="s">
        <v>119</v>
      </c>
      <c r="D562" t="s">
        <v>46</v>
      </c>
      <c r="E562" t="s">
        <v>15</v>
      </c>
      <c r="F562" t="s">
        <v>288</v>
      </c>
      <c r="G562" t="s">
        <v>290</v>
      </c>
      <c r="H562">
        <v>2017</v>
      </c>
      <c r="I562">
        <v>1710</v>
      </c>
      <c r="J562">
        <v>3366</v>
      </c>
    </row>
    <row r="563" spans="1:10">
      <c r="A563" t="s">
        <v>10</v>
      </c>
      <c r="B563" t="s">
        <v>11</v>
      </c>
      <c r="C563" t="s">
        <v>119</v>
      </c>
      <c r="D563" t="s">
        <v>46</v>
      </c>
      <c r="E563" t="s">
        <v>15</v>
      </c>
      <c r="F563" t="s">
        <v>288</v>
      </c>
      <c r="G563" t="s">
        <v>290</v>
      </c>
      <c r="H563">
        <v>2017</v>
      </c>
      <c r="I563">
        <v>5125</v>
      </c>
      <c r="J563">
        <v>10098</v>
      </c>
    </row>
    <row r="564" spans="1:10">
      <c r="A564" t="s">
        <v>10</v>
      </c>
      <c r="B564" t="s">
        <v>11</v>
      </c>
      <c r="C564" t="s">
        <v>119</v>
      </c>
      <c r="D564" t="s">
        <v>46</v>
      </c>
      <c r="E564" t="s">
        <v>15</v>
      </c>
      <c r="F564" t="s">
        <v>288</v>
      </c>
      <c r="G564" t="s">
        <v>290</v>
      </c>
      <c r="H564">
        <v>2017</v>
      </c>
      <c r="I564">
        <v>2410</v>
      </c>
      <c r="J564">
        <v>4752</v>
      </c>
    </row>
    <row r="565" spans="1:10">
      <c r="A565" t="s">
        <v>10</v>
      </c>
      <c r="B565" t="s">
        <v>11</v>
      </c>
      <c r="C565" t="s">
        <v>119</v>
      </c>
      <c r="D565" t="s">
        <v>46</v>
      </c>
      <c r="E565" t="s">
        <v>15</v>
      </c>
      <c r="F565" t="s">
        <v>288</v>
      </c>
      <c r="G565" t="s">
        <v>290</v>
      </c>
      <c r="H565">
        <v>2017</v>
      </c>
      <c r="I565">
        <v>2815</v>
      </c>
      <c r="J565">
        <v>5544</v>
      </c>
    </row>
    <row r="566" spans="1:10">
      <c r="A566" t="s">
        <v>10</v>
      </c>
      <c r="B566" t="s">
        <v>11</v>
      </c>
      <c r="C566" t="s">
        <v>119</v>
      </c>
      <c r="D566" t="s">
        <v>46</v>
      </c>
      <c r="E566" t="s">
        <v>15</v>
      </c>
      <c r="F566" t="s">
        <v>288</v>
      </c>
      <c r="G566" t="s">
        <v>290</v>
      </c>
      <c r="H566">
        <v>2017</v>
      </c>
      <c r="I566">
        <v>500</v>
      </c>
      <c r="J566">
        <v>980</v>
      </c>
    </row>
    <row r="567" spans="1:10">
      <c r="A567" t="s">
        <v>10</v>
      </c>
      <c r="B567" t="s">
        <v>11</v>
      </c>
      <c r="C567" t="s">
        <v>119</v>
      </c>
      <c r="D567" t="s">
        <v>46</v>
      </c>
      <c r="E567" t="s">
        <v>15</v>
      </c>
      <c r="F567" t="s">
        <v>288</v>
      </c>
      <c r="G567" t="s">
        <v>290</v>
      </c>
      <c r="H567">
        <v>2017</v>
      </c>
      <c r="I567">
        <v>0</v>
      </c>
      <c r="J567">
        <v>0</v>
      </c>
    </row>
    <row r="568" spans="1:10">
      <c r="A568" t="s">
        <v>10</v>
      </c>
      <c r="B568" t="s">
        <v>11</v>
      </c>
      <c r="C568" t="s">
        <v>119</v>
      </c>
      <c r="D568" t="s">
        <v>46</v>
      </c>
      <c r="E568" t="s">
        <v>15</v>
      </c>
      <c r="F568" t="s">
        <v>288</v>
      </c>
      <c r="G568" t="s">
        <v>289</v>
      </c>
      <c r="H568">
        <v>2017</v>
      </c>
      <c r="I568">
        <v>600</v>
      </c>
      <c r="J568">
        <v>1188</v>
      </c>
    </row>
    <row r="569" spans="1:10">
      <c r="A569" t="s">
        <v>10</v>
      </c>
      <c r="B569" t="s">
        <v>11</v>
      </c>
      <c r="C569" t="s">
        <v>119</v>
      </c>
      <c r="D569" t="s">
        <v>46</v>
      </c>
      <c r="E569" t="s">
        <v>15</v>
      </c>
      <c r="F569" t="s">
        <v>288</v>
      </c>
      <c r="G569" t="s">
        <v>289</v>
      </c>
      <c r="H569">
        <v>2017</v>
      </c>
      <c r="I569">
        <v>16480</v>
      </c>
      <c r="J569">
        <v>32472</v>
      </c>
    </row>
    <row r="570" spans="1:10">
      <c r="A570" t="s">
        <v>10</v>
      </c>
      <c r="B570" t="s">
        <v>11</v>
      </c>
      <c r="C570" t="s">
        <v>119</v>
      </c>
      <c r="D570" t="s">
        <v>46</v>
      </c>
      <c r="E570" t="s">
        <v>15</v>
      </c>
      <c r="F570" t="s">
        <v>288</v>
      </c>
      <c r="G570" t="s">
        <v>289</v>
      </c>
      <c r="H570">
        <v>2017</v>
      </c>
      <c r="I570">
        <v>1305</v>
      </c>
      <c r="J570">
        <v>2574</v>
      </c>
    </row>
    <row r="571" spans="1:10">
      <c r="A571" t="s">
        <v>10</v>
      </c>
      <c r="B571" t="s">
        <v>11</v>
      </c>
      <c r="C571" t="s">
        <v>119</v>
      </c>
      <c r="D571" t="s">
        <v>46</v>
      </c>
      <c r="E571" t="s">
        <v>15</v>
      </c>
      <c r="F571" t="s">
        <v>288</v>
      </c>
      <c r="G571" t="s">
        <v>289</v>
      </c>
      <c r="H571">
        <v>2017</v>
      </c>
      <c r="I571">
        <v>0</v>
      </c>
      <c r="J571">
        <v>0</v>
      </c>
    </row>
    <row r="572" spans="1:10">
      <c r="A572" t="s">
        <v>10</v>
      </c>
      <c r="B572" t="s">
        <v>11</v>
      </c>
      <c r="C572" t="s">
        <v>119</v>
      </c>
      <c r="D572" t="s">
        <v>46</v>
      </c>
      <c r="E572" t="s">
        <v>15</v>
      </c>
      <c r="F572" t="s">
        <v>288</v>
      </c>
      <c r="G572" t="s">
        <v>289</v>
      </c>
      <c r="H572">
        <v>2017</v>
      </c>
      <c r="I572">
        <v>900</v>
      </c>
      <c r="J572">
        <v>1782</v>
      </c>
    </row>
    <row r="573" spans="1:10">
      <c r="A573" t="s">
        <v>10</v>
      </c>
      <c r="B573" t="s">
        <v>11</v>
      </c>
      <c r="C573" t="s">
        <v>119</v>
      </c>
      <c r="D573" t="s">
        <v>46</v>
      </c>
      <c r="E573" t="s">
        <v>15</v>
      </c>
      <c r="F573" t="s">
        <v>34</v>
      </c>
      <c r="G573" t="s">
        <v>287</v>
      </c>
      <c r="H573">
        <v>2017</v>
      </c>
      <c r="I573">
        <v>4020</v>
      </c>
      <c r="J573">
        <v>8840</v>
      </c>
    </row>
    <row r="574" spans="1:10">
      <c r="A574" t="s">
        <v>10</v>
      </c>
      <c r="B574" t="s">
        <v>11</v>
      </c>
      <c r="C574" t="s">
        <v>119</v>
      </c>
      <c r="D574" t="s">
        <v>46</v>
      </c>
      <c r="E574" t="s">
        <v>15</v>
      </c>
      <c r="F574" t="s">
        <v>34</v>
      </c>
      <c r="G574" t="s">
        <v>287</v>
      </c>
      <c r="H574">
        <v>2017</v>
      </c>
      <c r="I574">
        <v>15075</v>
      </c>
      <c r="J574">
        <v>33150</v>
      </c>
    </row>
    <row r="575" spans="1:10">
      <c r="A575" t="s">
        <v>10</v>
      </c>
      <c r="B575" t="s">
        <v>11</v>
      </c>
      <c r="C575" t="s">
        <v>119</v>
      </c>
      <c r="D575" t="s">
        <v>46</v>
      </c>
      <c r="E575" t="s">
        <v>15</v>
      </c>
      <c r="F575" t="s">
        <v>34</v>
      </c>
      <c r="G575" t="s">
        <v>287</v>
      </c>
      <c r="H575">
        <v>2017</v>
      </c>
      <c r="I575">
        <v>6535</v>
      </c>
      <c r="J575">
        <v>14365</v>
      </c>
    </row>
    <row r="576" spans="1:10">
      <c r="A576" t="s">
        <v>10</v>
      </c>
      <c r="B576" t="s">
        <v>11</v>
      </c>
      <c r="C576" t="s">
        <v>119</v>
      </c>
      <c r="D576" t="s">
        <v>46</v>
      </c>
      <c r="E576" t="s">
        <v>15</v>
      </c>
      <c r="F576" t="s">
        <v>34</v>
      </c>
      <c r="G576" t="s">
        <v>286</v>
      </c>
      <c r="H576">
        <v>2017</v>
      </c>
      <c r="I576">
        <v>5530</v>
      </c>
      <c r="J576">
        <v>12155</v>
      </c>
    </row>
    <row r="577" spans="1:10">
      <c r="A577" t="s">
        <v>10</v>
      </c>
      <c r="B577" t="s">
        <v>11</v>
      </c>
      <c r="C577" t="s">
        <v>119</v>
      </c>
      <c r="D577" t="s">
        <v>46</v>
      </c>
      <c r="E577" t="s">
        <v>15</v>
      </c>
      <c r="F577" t="s">
        <v>34</v>
      </c>
      <c r="G577" t="s">
        <v>286</v>
      </c>
      <c r="H577">
        <v>2017</v>
      </c>
      <c r="I577">
        <v>9145</v>
      </c>
      <c r="J577">
        <v>20111</v>
      </c>
    </row>
    <row r="578" spans="1:10">
      <c r="A578" t="s">
        <v>10</v>
      </c>
      <c r="B578" t="s">
        <v>11</v>
      </c>
      <c r="C578" t="s">
        <v>119</v>
      </c>
      <c r="D578" t="s">
        <v>46</v>
      </c>
      <c r="E578" t="s">
        <v>15</v>
      </c>
      <c r="F578" t="s">
        <v>34</v>
      </c>
      <c r="G578" t="s">
        <v>286</v>
      </c>
      <c r="H578">
        <v>2017</v>
      </c>
      <c r="I578">
        <v>6735</v>
      </c>
      <c r="J578">
        <v>14807</v>
      </c>
    </row>
    <row r="579" spans="1:10">
      <c r="A579" t="s">
        <v>10</v>
      </c>
      <c r="B579" t="s">
        <v>11</v>
      </c>
      <c r="C579" t="s">
        <v>119</v>
      </c>
      <c r="D579" t="s">
        <v>46</v>
      </c>
      <c r="E579" t="s">
        <v>15</v>
      </c>
      <c r="F579" t="s">
        <v>34</v>
      </c>
      <c r="G579" t="s">
        <v>286</v>
      </c>
      <c r="H579">
        <v>2017</v>
      </c>
      <c r="I579">
        <v>11860</v>
      </c>
      <c r="J579">
        <v>26078</v>
      </c>
    </row>
    <row r="580" spans="1:10">
      <c r="A580" t="s">
        <v>10</v>
      </c>
      <c r="B580" t="s">
        <v>11</v>
      </c>
      <c r="C580" t="s">
        <v>119</v>
      </c>
      <c r="D580" t="s">
        <v>46</v>
      </c>
      <c r="E580" t="s">
        <v>15</v>
      </c>
      <c r="F580" t="s">
        <v>34</v>
      </c>
      <c r="G580" t="s">
        <v>286</v>
      </c>
      <c r="H580">
        <v>2017</v>
      </c>
      <c r="I580">
        <v>25325</v>
      </c>
      <c r="J580">
        <v>55692</v>
      </c>
    </row>
    <row r="581" spans="1:10">
      <c r="A581" t="s">
        <v>10</v>
      </c>
      <c r="B581" t="s">
        <v>11</v>
      </c>
      <c r="C581" t="s">
        <v>119</v>
      </c>
      <c r="D581" t="s">
        <v>46</v>
      </c>
      <c r="E581" t="s">
        <v>15</v>
      </c>
      <c r="F581" t="s">
        <v>34</v>
      </c>
      <c r="G581" t="s">
        <v>286</v>
      </c>
      <c r="H581">
        <v>2017</v>
      </c>
      <c r="I581">
        <v>4420</v>
      </c>
      <c r="J581">
        <v>9724</v>
      </c>
    </row>
    <row r="582" spans="1:10">
      <c r="A582" t="s">
        <v>10</v>
      </c>
      <c r="B582" t="s">
        <v>11</v>
      </c>
      <c r="C582" t="s">
        <v>119</v>
      </c>
      <c r="D582" t="s">
        <v>46</v>
      </c>
      <c r="E582" t="s">
        <v>15</v>
      </c>
      <c r="F582" t="s">
        <v>34</v>
      </c>
      <c r="G582" t="s">
        <v>286</v>
      </c>
      <c r="H582">
        <v>2017</v>
      </c>
      <c r="I582">
        <v>8440</v>
      </c>
      <c r="J582">
        <v>18564</v>
      </c>
    </row>
    <row r="583" spans="1:10">
      <c r="A583" t="s">
        <v>10</v>
      </c>
      <c r="B583" t="s">
        <v>11</v>
      </c>
      <c r="C583" t="s">
        <v>119</v>
      </c>
      <c r="D583" t="s">
        <v>46</v>
      </c>
      <c r="E583" t="s">
        <v>15</v>
      </c>
      <c r="F583" t="s">
        <v>34</v>
      </c>
      <c r="G583" t="s">
        <v>286</v>
      </c>
      <c r="H583">
        <v>2017</v>
      </c>
      <c r="I583">
        <v>7740</v>
      </c>
      <c r="J583">
        <v>17017</v>
      </c>
    </row>
    <row r="584" spans="1:10">
      <c r="A584" t="s">
        <v>10</v>
      </c>
      <c r="B584" t="s">
        <v>11</v>
      </c>
      <c r="C584" t="s">
        <v>119</v>
      </c>
      <c r="D584" t="s">
        <v>46</v>
      </c>
      <c r="E584" t="s">
        <v>15</v>
      </c>
      <c r="F584" t="s">
        <v>34</v>
      </c>
      <c r="G584" t="s">
        <v>286</v>
      </c>
      <c r="H584">
        <v>2017</v>
      </c>
      <c r="I584">
        <v>0</v>
      </c>
      <c r="J584">
        <v>0</v>
      </c>
    </row>
    <row r="585" spans="1:10">
      <c r="A585" t="s">
        <v>10</v>
      </c>
      <c r="B585" t="s">
        <v>11</v>
      </c>
      <c r="C585" t="s">
        <v>119</v>
      </c>
      <c r="D585" t="s">
        <v>46</v>
      </c>
      <c r="E585" t="s">
        <v>15</v>
      </c>
      <c r="F585" t="s">
        <v>276</v>
      </c>
      <c r="G585" t="s">
        <v>285</v>
      </c>
      <c r="H585">
        <v>2017</v>
      </c>
      <c r="I585">
        <v>2515</v>
      </c>
      <c r="J585">
        <v>5200</v>
      </c>
    </row>
    <row r="586" spans="1:10">
      <c r="A586" t="s">
        <v>10</v>
      </c>
      <c r="B586" t="s">
        <v>11</v>
      </c>
      <c r="C586" t="s">
        <v>119</v>
      </c>
      <c r="D586" t="s">
        <v>46</v>
      </c>
      <c r="E586" t="s">
        <v>15</v>
      </c>
      <c r="F586" t="s">
        <v>276</v>
      </c>
      <c r="G586" t="s">
        <v>285</v>
      </c>
      <c r="H586">
        <v>2017</v>
      </c>
      <c r="I586">
        <v>2410</v>
      </c>
      <c r="J586">
        <v>4992</v>
      </c>
    </row>
    <row r="587" spans="1:10">
      <c r="A587" t="s">
        <v>10</v>
      </c>
      <c r="B587" t="s">
        <v>11</v>
      </c>
      <c r="C587" t="s">
        <v>119</v>
      </c>
      <c r="D587" t="s">
        <v>46</v>
      </c>
      <c r="E587" t="s">
        <v>15</v>
      </c>
      <c r="F587" t="s">
        <v>276</v>
      </c>
      <c r="G587" t="s">
        <v>285</v>
      </c>
      <c r="H587">
        <v>2017</v>
      </c>
      <c r="I587">
        <v>4925</v>
      </c>
      <c r="J587">
        <v>10192</v>
      </c>
    </row>
    <row r="588" spans="1:10">
      <c r="A588" t="s">
        <v>10</v>
      </c>
      <c r="B588" t="s">
        <v>11</v>
      </c>
      <c r="C588" t="s">
        <v>119</v>
      </c>
      <c r="D588" t="s">
        <v>46</v>
      </c>
      <c r="E588" t="s">
        <v>15</v>
      </c>
      <c r="F588" t="s">
        <v>276</v>
      </c>
      <c r="G588" t="s">
        <v>285</v>
      </c>
      <c r="H588">
        <v>2017</v>
      </c>
      <c r="I588">
        <v>4120</v>
      </c>
      <c r="J588">
        <v>8528</v>
      </c>
    </row>
    <row r="589" spans="1:10">
      <c r="A589" t="s">
        <v>10</v>
      </c>
      <c r="B589" t="s">
        <v>11</v>
      </c>
      <c r="C589" t="s">
        <v>119</v>
      </c>
      <c r="D589" t="s">
        <v>46</v>
      </c>
      <c r="E589" t="s">
        <v>15</v>
      </c>
      <c r="F589" t="s">
        <v>276</v>
      </c>
      <c r="G589" t="s">
        <v>285</v>
      </c>
      <c r="H589">
        <v>2017</v>
      </c>
      <c r="I589">
        <v>8540</v>
      </c>
      <c r="J589">
        <v>17680</v>
      </c>
    </row>
    <row r="590" spans="1:10">
      <c r="A590" t="s">
        <v>10</v>
      </c>
      <c r="B590" t="s">
        <v>11</v>
      </c>
      <c r="C590" t="s">
        <v>119</v>
      </c>
      <c r="D590" t="s">
        <v>46</v>
      </c>
      <c r="E590" t="s">
        <v>15</v>
      </c>
      <c r="F590" t="s">
        <v>276</v>
      </c>
      <c r="G590" t="s">
        <v>285</v>
      </c>
      <c r="H590">
        <v>2017</v>
      </c>
      <c r="I590">
        <v>4320</v>
      </c>
      <c r="J590">
        <v>8944</v>
      </c>
    </row>
    <row r="591" spans="1:10">
      <c r="A591" t="s">
        <v>10</v>
      </c>
      <c r="B591" t="s">
        <v>11</v>
      </c>
      <c r="C591" t="s">
        <v>119</v>
      </c>
      <c r="D591" t="s">
        <v>46</v>
      </c>
      <c r="E591" t="s">
        <v>15</v>
      </c>
      <c r="F591" t="s">
        <v>276</v>
      </c>
      <c r="G591" t="s">
        <v>285</v>
      </c>
      <c r="H591">
        <v>2017</v>
      </c>
      <c r="I591">
        <v>2515</v>
      </c>
      <c r="J591">
        <v>5200</v>
      </c>
    </row>
    <row r="592" spans="1:10">
      <c r="A592" t="s">
        <v>10</v>
      </c>
      <c r="B592" t="s">
        <v>11</v>
      </c>
      <c r="C592" t="s">
        <v>119</v>
      </c>
      <c r="D592" t="s">
        <v>46</v>
      </c>
      <c r="E592" t="s">
        <v>15</v>
      </c>
      <c r="F592" t="s">
        <v>276</v>
      </c>
      <c r="G592" t="s">
        <v>285</v>
      </c>
      <c r="H592">
        <v>2017</v>
      </c>
      <c r="I592">
        <v>5225</v>
      </c>
      <c r="J592">
        <v>10816</v>
      </c>
    </row>
    <row r="593" spans="1:10">
      <c r="A593" t="s">
        <v>10</v>
      </c>
      <c r="B593" t="s">
        <v>11</v>
      </c>
      <c r="C593" t="s">
        <v>119</v>
      </c>
      <c r="D593" t="s">
        <v>46</v>
      </c>
      <c r="E593" t="s">
        <v>15</v>
      </c>
      <c r="F593" t="s">
        <v>276</v>
      </c>
      <c r="G593" t="s">
        <v>285</v>
      </c>
      <c r="H593">
        <v>2017</v>
      </c>
      <c r="I593">
        <v>3920</v>
      </c>
      <c r="J593">
        <v>8112</v>
      </c>
    </row>
    <row r="594" spans="1:10">
      <c r="A594" t="s">
        <v>10</v>
      </c>
      <c r="B594" t="s">
        <v>11</v>
      </c>
      <c r="C594" t="s">
        <v>119</v>
      </c>
      <c r="D594" t="s">
        <v>46</v>
      </c>
      <c r="E594" t="s">
        <v>15</v>
      </c>
      <c r="F594" t="s">
        <v>276</v>
      </c>
      <c r="G594" t="s">
        <v>285</v>
      </c>
      <c r="H594">
        <v>2017</v>
      </c>
      <c r="I594">
        <v>12465</v>
      </c>
      <c r="J594">
        <v>25792</v>
      </c>
    </row>
    <row r="595" spans="1:10">
      <c r="A595" t="s">
        <v>10</v>
      </c>
      <c r="B595" t="s">
        <v>11</v>
      </c>
      <c r="C595" t="s">
        <v>119</v>
      </c>
      <c r="D595" t="s">
        <v>46</v>
      </c>
      <c r="E595" t="s">
        <v>15</v>
      </c>
      <c r="F595" t="s">
        <v>276</v>
      </c>
      <c r="G595" t="s">
        <v>285</v>
      </c>
      <c r="H595">
        <v>2017</v>
      </c>
      <c r="I595">
        <v>8340</v>
      </c>
      <c r="J595">
        <v>17264</v>
      </c>
    </row>
    <row r="596" spans="1:10">
      <c r="A596" t="s">
        <v>10</v>
      </c>
      <c r="B596" t="s">
        <v>11</v>
      </c>
      <c r="C596" t="s">
        <v>119</v>
      </c>
      <c r="D596" t="s">
        <v>46</v>
      </c>
      <c r="E596" t="s">
        <v>15</v>
      </c>
      <c r="F596" t="s">
        <v>276</v>
      </c>
      <c r="G596" t="s">
        <v>285</v>
      </c>
      <c r="H596">
        <v>2017</v>
      </c>
      <c r="I596">
        <v>0</v>
      </c>
      <c r="J596">
        <v>0</v>
      </c>
    </row>
    <row r="597" spans="1:10">
      <c r="A597" t="s">
        <v>10</v>
      </c>
      <c r="B597" t="s">
        <v>11</v>
      </c>
      <c r="C597" t="s">
        <v>119</v>
      </c>
      <c r="D597" t="s">
        <v>46</v>
      </c>
      <c r="E597" t="s">
        <v>15</v>
      </c>
      <c r="F597" t="s">
        <v>276</v>
      </c>
      <c r="G597" t="s">
        <v>284</v>
      </c>
      <c r="H597">
        <v>2017</v>
      </c>
      <c r="I597">
        <v>1005</v>
      </c>
      <c r="J597">
        <v>2080</v>
      </c>
    </row>
    <row r="598" spans="1:10">
      <c r="A598" t="s">
        <v>10</v>
      </c>
      <c r="B598" t="s">
        <v>11</v>
      </c>
      <c r="C598" t="s">
        <v>119</v>
      </c>
      <c r="D598" t="s">
        <v>46</v>
      </c>
      <c r="E598" t="s">
        <v>15</v>
      </c>
      <c r="F598" t="s">
        <v>276</v>
      </c>
      <c r="G598" t="s">
        <v>284</v>
      </c>
      <c r="H598">
        <v>2017</v>
      </c>
      <c r="I598">
        <v>600</v>
      </c>
      <c r="J598">
        <v>1248</v>
      </c>
    </row>
    <row r="599" spans="1:10">
      <c r="A599" t="s">
        <v>10</v>
      </c>
      <c r="B599" t="s">
        <v>11</v>
      </c>
      <c r="C599" t="s">
        <v>119</v>
      </c>
      <c r="D599" t="s">
        <v>46</v>
      </c>
      <c r="E599" t="s">
        <v>15</v>
      </c>
      <c r="F599" t="s">
        <v>276</v>
      </c>
      <c r="G599" t="s">
        <v>284</v>
      </c>
      <c r="H599">
        <v>2017</v>
      </c>
      <c r="I599">
        <v>600</v>
      </c>
      <c r="J599">
        <v>1248</v>
      </c>
    </row>
    <row r="600" spans="1:10">
      <c r="A600" t="s">
        <v>10</v>
      </c>
      <c r="B600" t="s">
        <v>11</v>
      </c>
      <c r="C600" t="s">
        <v>119</v>
      </c>
      <c r="D600" t="s">
        <v>46</v>
      </c>
      <c r="E600" t="s">
        <v>15</v>
      </c>
      <c r="F600" t="s">
        <v>276</v>
      </c>
      <c r="G600" t="s">
        <v>284</v>
      </c>
      <c r="H600">
        <v>2017</v>
      </c>
      <c r="I600">
        <v>3115</v>
      </c>
      <c r="J600">
        <v>6448</v>
      </c>
    </row>
    <row r="601" spans="1:10">
      <c r="A601" t="s">
        <v>10</v>
      </c>
      <c r="B601" t="s">
        <v>11</v>
      </c>
      <c r="C601" t="s">
        <v>119</v>
      </c>
      <c r="D601" t="s">
        <v>46</v>
      </c>
      <c r="E601" t="s">
        <v>15</v>
      </c>
      <c r="F601" t="s">
        <v>276</v>
      </c>
      <c r="G601" t="s">
        <v>284</v>
      </c>
      <c r="H601">
        <v>2017</v>
      </c>
      <c r="I601">
        <v>2210</v>
      </c>
      <c r="J601">
        <v>4576</v>
      </c>
    </row>
    <row r="602" spans="1:10">
      <c r="A602" t="s">
        <v>10</v>
      </c>
      <c r="B602" t="s">
        <v>11</v>
      </c>
      <c r="C602" t="s">
        <v>119</v>
      </c>
      <c r="D602" t="s">
        <v>46</v>
      </c>
      <c r="E602" t="s">
        <v>15</v>
      </c>
      <c r="F602" t="s">
        <v>276</v>
      </c>
      <c r="G602" t="s">
        <v>284</v>
      </c>
      <c r="H602">
        <v>2017</v>
      </c>
      <c r="I602">
        <v>1810</v>
      </c>
      <c r="J602">
        <v>3744</v>
      </c>
    </row>
    <row r="603" spans="1:10">
      <c r="A603" t="s">
        <v>10</v>
      </c>
      <c r="B603" t="s">
        <v>11</v>
      </c>
      <c r="C603" t="s">
        <v>119</v>
      </c>
      <c r="D603" t="s">
        <v>46</v>
      </c>
      <c r="E603" t="s">
        <v>15</v>
      </c>
      <c r="F603" t="s">
        <v>276</v>
      </c>
      <c r="G603" t="s">
        <v>284</v>
      </c>
      <c r="H603">
        <v>2017</v>
      </c>
      <c r="I603">
        <v>1710</v>
      </c>
      <c r="J603">
        <v>3536</v>
      </c>
    </row>
    <row r="604" spans="1:10">
      <c r="A604" t="s">
        <v>10</v>
      </c>
      <c r="B604" t="s">
        <v>11</v>
      </c>
      <c r="C604" t="s">
        <v>119</v>
      </c>
      <c r="D604" t="s">
        <v>46</v>
      </c>
      <c r="E604" t="s">
        <v>15</v>
      </c>
      <c r="F604" t="s">
        <v>276</v>
      </c>
      <c r="G604" t="s">
        <v>283</v>
      </c>
      <c r="H604">
        <v>2017</v>
      </c>
      <c r="I604">
        <v>0</v>
      </c>
      <c r="J604">
        <v>0</v>
      </c>
    </row>
    <row r="605" spans="1:10">
      <c r="A605" t="s">
        <v>10</v>
      </c>
      <c r="B605" t="s">
        <v>11</v>
      </c>
      <c r="C605" t="s">
        <v>119</v>
      </c>
      <c r="D605" t="s">
        <v>46</v>
      </c>
      <c r="E605" t="s">
        <v>15</v>
      </c>
      <c r="F605" t="s">
        <v>276</v>
      </c>
      <c r="G605" t="s">
        <v>283</v>
      </c>
      <c r="H605">
        <v>2017</v>
      </c>
      <c r="I605">
        <v>600</v>
      </c>
      <c r="J605">
        <v>1248</v>
      </c>
    </row>
    <row r="606" spans="1:10">
      <c r="A606" t="s">
        <v>10</v>
      </c>
      <c r="B606" t="s">
        <v>11</v>
      </c>
      <c r="C606" t="s">
        <v>119</v>
      </c>
      <c r="D606" t="s">
        <v>46</v>
      </c>
      <c r="E606" t="s">
        <v>15</v>
      </c>
      <c r="F606" t="s">
        <v>276</v>
      </c>
      <c r="G606" t="s">
        <v>283</v>
      </c>
      <c r="H606">
        <v>2017</v>
      </c>
      <c r="I606">
        <v>1205</v>
      </c>
      <c r="J606">
        <v>2496</v>
      </c>
    </row>
    <row r="607" spans="1:10">
      <c r="A607" t="s">
        <v>10</v>
      </c>
      <c r="B607" t="s">
        <v>11</v>
      </c>
      <c r="C607" t="s">
        <v>119</v>
      </c>
      <c r="D607" t="s">
        <v>46</v>
      </c>
      <c r="E607" t="s">
        <v>15</v>
      </c>
      <c r="F607" t="s">
        <v>276</v>
      </c>
      <c r="G607" t="s">
        <v>283</v>
      </c>
      <c r="H607">
        <v>2017</v>
      </c>
      <c r="I607">
        <v>1205</v>
      </c>
      <c r="J607">
        <v>2496</v>
      </c>
    </row>
    <row r="608" spans="1:10">
      <c r="A608" t="s">
        <v>10</v>
      </c>
      <c r="B608" t="s">
        <v>11</v>
      </c>
      <c r="C608" t="s">
        <v>119</v>
      </c>
      <c r="D608" t="s">
        <v>46</v>
      </c>
      <c r="E608" t="s">
        <v>15</v>
      </c>
      <c r="F608" t="s">
        <v>276</v>
      </c>
      <c r="G608" t="s">
        <v>283</v>
      </c>
      <c r="H608">
        <v>2017</v>
      </c>
      <c r="I608">
        <v>0</v>
      </c>
      <c r="J608">
        <v>0</v>
      </c>
    </row>
    <row r="609" spans="1:10">
      <c r="A609" t="s">
        <v>10</v>
      </c>
      <c r="B609" t="s">
        <v>11</v>
      </c>
      <c r="C609" t="s">
        <v>119</v>
      </c>
      <c r="D609" t="s">
        <v>46</v>
      </c>
      <c r="E609" t="s">
        <v>15</v>
      </c>
      <c r="F609" t="s">
        <v>276</v>
      </c>
      <c r="G609" t="s">
        <v>282</v>
      </c>
      <c r="H609">
        <v>2017</v>
      </c>
      <c r="I609">
        <v>500</v>
      </c>
      <c r="J609">
        <v>1040</v>
      </c>
    </row>
    <row r="610" spans="1:10">
      <c r="A610" t="s">
        <v>10</v>
      </c>
      <c r="B610" t="s">
        <v>11</v>
      </c>
      <c r="C610" t="s">
        <v>119</v>
      </c>
      <c r="D610" t="s">
        <v>46</v>
      </c>
      <c r="E610" t="s">
        <v>15</v>
      </c>
      <c r="F610" t="s">
        <v>276</v>
      </c>
      <c r="G610" t="s">
        <v>281</v>
      </c>
      <c r="H610">
        <v>2017</v>
      </c>
      <c r="I610">
        <v>1810</v>
      </c>
      <c r="J610">
        <v>3744</v>
      </c>
    </row>
    <row r="611" spans="1:10">
      <c r="A611" t="s">
        <v>10</v>
      </c>
      <c r="B611" t="s">
        <v>11</v>
      </c>
      <c r="C611" t="s">
        <v>119</v>
      </c>
      <c r="D611" t="s">
        <v>46</v>
      </c>
      <c r="E611" t="s">
        <v>15</v>
      </c>
      <c r="F611" t="s">
        <v>276</v>
      </c>
      <c r="G611" t="s">
        <v>281</v>
      </c>
      <c r="H611">
        <v>2017</v>
      </c>
      <c r="I611">
        <v>700</v>
      </c>
      <c r="J611">
        <v>1456</v>
      </c>
    </row>
    <row r="612" spans="1:10">
      <c r="A612" t="s">
        <v>10</v>
      </c>
      <c r="B612" t="s">
        <v>11</v>
      </c>
      <c r="C612" t="s">
        <v>119</v>
      </c>
      <c r="D612" t="s">
        <v>46</v>
      </c>
      <c r="E612" t="s">
        <v>15</v>
      </c>
      <c r="F612" t="s">
        <v>276</v>
      </c>
      <c r="G612" t="s">
        <v>281</v>
      </c>
      <c r="H612">
        <v>2017</v>
      </c>
      <c r="I612">
        <v>0</v>
      </c>
      <c r="J612">
        <v>0</v>
      </c>
    </row>
    <row r="613" spans="1:10">
      <c r="A613" t="s">
        <v>10</v>
      </c>
      <c r="B613" t="s">
        <v>11</v>
      </c>
      <c r="C613" t="s">
        <v>119</v>
      </c>
      <c r="D613" t="s">
        <v>46</v>
      </c>
      <c r="E613" t="s">
        <v>15</v>
      </c>
      <c r="F613" t="s">
        <v>276</v>
      </c>
      <c r="G613" t="s">
        <v>280</v>
      </c>
      <c r="H613">
        <v>2017</v>
      </c>
      <c r="I613">
        <v>3015</v>
      </c>
      <c r="J613">
        <v>6240</v>
      </c>
    </row>
    <row r="614" spans="1:10">
      <c r="A614" t="s">
        <v>10</v>
      </c>
      <c r="B614" t="s">
        <v>11</v>
      </c>
      <c r="C614" t="s">
        <v>119</v>
      </c>
      <c r="D614" t="s">
        <v>46</v>
      </c>
      <c r="E614" t="s">
        <v>15</v>
      </c>
      <c r="F614" t="s">
        <v>276</v>
      </c>
      <c r="G614" t="s">
        <v>280</v>
      </c>
      <c r="H614">
        <v>2017</v>
      </c>
      <c r="I614">
        <v>0</v>
      </c>
      <c r="J614">
        <v>0</v>
      </c>
    </row>
    <row r="615" spans="1:10">
      <c r="A615" t="s">
        <v>10</v>
      </c>
      <c r="B615" t="s">
        <v>11</v>
      </c>
      <c r="C615" t="s">
        <v>119</v>
      </c>
      <c r="D615" t="s">
        <v>46</v>
      </c>
      <c r="E615" t="s">
        <v>15</v>
      </c>
      <c r="F615" t="s">
        <v>276</v>
      </c>
      <c r="G615" t="s">
        <v>280</v>
      </c>
      <c r="H615">
        <v>2017</v>
      </c>
      <c r="I615">
        <v>1205</v>
      </c>
      <c r="J615">
        <v>2496</v>
      </c>
    </row>
    <row r="616" spans="1:10">
      <c r="A616" t="s">
        <v>10</v>
      </c>
      <c r="B616" t="s">
        <v>11</v>
      </c>
      <c r="C616" t="s">
        <v>119</v>
      </c>
      <c r="D616" t="s">
        <v>46</v>
      </c>
      <c r="E616" t="s">
        <v>15</v>
      </c>
      <c r="F616" t="s">
        <v>276</v>
      </c>
      <c r="G616" t="s">
        <v>280</v>
      </c>
      <c r="H616">
        <v>2017</v>
      </c>
      <c r="I616">
        <v>1610</v>
      </c>
      <c r="J616">
        <v>3328</v>
      </c>
    </row>
    <row r="617" spans="1:10">
      <c r="A617" t="s">
        <v>10</v>
      </c>
      <c r="B617" t="s">
        <v>11</v>
      </c>
      <c r="C617" t="s">
        <v>119</v>
      </c>
      <c r="D617" t="s">
        <v>46</v>
      </c>
      <c r="E617" t="s">
        <v>15</v>
      </c>
      <c r="F617" t="s">
        <v>276</v>
      </c>
      <c r="G617" t="s">
        <v>280</v>
      </c>
      <c r="H617">
        <v>2017</v>
      </c>
      <c r="I617">
        <v>3720</v>
      </c>
      <c r="J617">
        <v>7696</v>
      </c>
    </row>
    <row r="618" spans="1:10">
      <c r="A618" t="s">
        <v>10</v>
      </c>
      <c r="B618" t="s">
        <v>11</v>
      </c>
      <c r="C618" t="s">
        <v>119</v>
      </c>
      <c r="D618" t="s">
        <v>46</v>
      </c>
      <c r="E618" t="s">
        <v>15</v>
      </c>
      <c r="F618" t="s">
        <v>276</v>
      </c>
      <c r="G618" t="s">
        <v>280</v>
      </c>
      <c r="H618">
        <v>2017</v>
      </c>
      <c r="I618">
        <v>1810</v>
      </c>
      <c r="J618">
        <v>3744</v>
      </c>
    </row>
    <row r="619" spans="1:10">
      <c r="A619" t="s">
        <v>10</v>
      </c>
      <c r="B619" t="s">
        <v>11</v>
      </c>
      <c r="C619" t="s">
        <v>119</v>
      </c>
      <c r="D619" t="s">
        <v>46</v>
      </c>
      <c r="E619" t="s">
        <v>15</v>
      </c>
      <c r="F619" t="s">
        <v>276</v>
      </c>
      <c r="G619" t="s">
        <v>280</v>
      </c>
      <c r="H619">
        <v>2017</v>
      </c>
      <c r="I619">
        <v>0</v>
      </c>
      <c r="J619">
        <v>0</v>
      </c>
    </row>
    <row r="620" spans="1:10">
      <c r="A620" t="s">
        <v>10</v>
      </c>
      <c r="B620" t="s">
        <v>11</v>
      </c>
      <c r="C620" t="s">
        <v>119</v>
      </c>
      <c r="D620" t="s">
        <v>46</v>
      </c>
      <c r="E620" t="s">
        <v>15</v>
      </c>
      <c r="F620" t="s">
        <v>276</v>
      </c>
      <c r="G620" t="s">
        <v>279</v>
      </c>
      <c r="H620">
        <v>2017</v>
      </c>
      <c r="I620">
        <v>500</v>
      </c>
      <c r="J620">
        <v>1040</v>
      </c>
    </row>
    <row r="621" spans="1:10">
      <c r="A621" t="s">
        <v>10</v>
      </c>
      <c r="B621" t="s">
        <v>11</v>
      </c>
      <c r="C621" t="s">
        <v>119</v>
      </c>
      <c r="D621" t="s">
        <v>46</v>
      </c>
      <c r="E621" t="s">
        <v>15</v>
      </c>
      <c r="F621" t="s">
        <v>276</v>
      </c>
      <c r="G621" t="s">
        <v>278</v>
      </c>
      <c r="H621">
        <v>2017</v>
      </c>
      <c r="I621">
        <v>24625</v>
      </c>
      <c r="J621">
        <v>50960</v>
      </c>
    </row>
    <row r="622" spans="1:10">
      <c r="A622" t="s">
        <v>10</v>
      </c>
      <c r="B622" t="s">
        <v>11</v>
      </c>
      <c r="C622" t="s">
        <v>119</v>
      </c>
      <c r="D622" t="s">
        <v>46</v>
      </c>
      <c r="E622" t="s">
        <v>15</v>
      </c>
      <c r="F622" t="s">
        <v>276</v>
      </c>
      <c r="G622" t="s">
        <v>278</v>
      </c>
      <c r="H622">
        <v>2017</v>
      </c>
      <c r="I622">
        <v>33670</v>
      </c>
      <c r="J622">
        <v>69680</v>
      </c>
    </row>
    <row r="623" spans="1:10">
      <c r="A623" t="s">
        <v>10</v>
      </c>
      <c r="B623" t="s">
        <v>11</v>
      </c>
      <c r="C623" t="s">
        <v>119</v>
      </c>
      <c r="D623" t="s">
        <v>46</v>
      </c>
      <c r="E623" t="s">
        <v>15</v>
      </c>
      <c r="F623" t="s">
        <v>276</v>
      </c>
      <c r="G623" t="s">
        <v>278</v>
      </c>
      <c r="H623">
        <v>2017</v>
      </c>
      <c r="I623">
        <v>8440</v>
      </c>
      <c r="J623">
        <v>17472</v>
      </c>
    </row>
    <row r="624" spans="1:10">
      <c r="A624" t="s">
        <v>10</v>
      </c>
      <c r="B624" t="s">
        <v>11</v>
      </c>
      <c r="C624" t="s">
        <v>119</v>
      </c>
      <c r="D624" t="s">
        <v>46</v>
      </c>
      <c r="E624" t="s">
        <v>15</v>
      </c>
      <c r="F624" t="s">
        <v>276</v>
      </c>
      <c r="G624" t="s">
        <v>278</v>
      </c>
      <c r="H624">
        <v>2017</v>
      </c>
      <c r="I624">
        <v>8140</v>
      </c>
      <c r="J624">
        <v>16848</v>
      </c>
    </row>
    <row r="625" spans="1:10">
      <c r="A625" t="s">
        <v>10</v>
      </c>
      <c r="B625" t="s">
        <v>11</v>
      </c>
      <c r="C625" t="s">
        <v>119</v>
      </c>
      <c r="D625" t="s">
        <v>46</v>
      </c>
      <c r="E625" t="s">
        <v>15</v>
      </c>
      <c r="F625" t="s">
        <v>276</v>
      </c>
      <c r="G625" t="s">
        <v>278</v>
      </c>
      <c r="H625">
        <v>2017</v>
      </c>
      <c r="I625">
        <v>9750</v>
      </c>
      <c r="J625">
        <v>20176</v>
      </c>
    </row>
    <row r="626" spans="1:10">
      <c r="A626" t="s">
        <v>10</v>
      </c>
      <c r="B626" t="s">
        <v>11</v>
      </c>
      <c r="C626" t="s">
        <v>119</v>
      </c>
      <c r="D626" t="s">
        <v>46</v>
      </c>
      <c r="E626" t="s">
        <v>15</v>
      </c>
      <c r="F626" t="s">
        <v>276</v>
      </c>
      <c r="G626" t="s">
        <v>278</v>
      </c>
      <c r="H626">
        <v>2017</v>
      </c>
      <c r="I626">
        <v>8545</v>
      </c>
      <c r="J626">
        <v>17680</v>
      </c>
    </row>
    <row r="627" spans="1:10">
      <c r="A627" t="s">
        <v>10</v>
      </c>
      <c r="B627" t="s">
        <v>11</v>
      </c>
      <c r="C627" t="s">
        <v>119</v>
      </c>
      <c r="D627" t="s">
        <v>46</v>
      </c>
      <c r="E627" t="s">
        <v>15</v>
      </c>
      <c r="F627" t="s">
        <v>276</v>
      </c>
      <c r="G627" t="s">
        <v>278</v>
      </c>
      <c r="H627">
        <v>2017</v>
      </c>
      <c r="I627">
        <v>4925</v>
      </c>
      <c r="J627">
        <v>10192</v>
      </c>
    </row>
    <row r="628" spans="1:10">
      <c r="A628" t="s">
        <v>10</v>
      </c>
      <c r="B628" t="s">
        <v>11</v>
      </c>
      <c r="C628" t="s">
        <v>119</v>
      </c>
      <c r="D628" t="s">
        <v>46</v>
      </c>
      <c r="E628" t="s">
        <v>15</v>
      </c>
      <c r="F628" t="s">
        <v>276</v>
      </c>
      <c r="G628" t="s">
        <v>278</v>
      </c>
      <c r="H628">
        <v>2017</v>
      </c>
      <c r="I628">
        <v>5930</v>
      </c>
      <c r="J628">
        <v>12272</v>
      </c>
    </row>
    <row r="629" spans="1:10">
      <c r="A629" t="s">
        <v>10</v>
      </c>
      <c r="B629" t="s">
        <v>11</v>
      </c>
      <c r="C629" t="s">
        <v>119</v>
      </c>
      <c r="D629" t="s">
        <v>46</v>
      </c>
      <c r="E629" t="s">
        <v>15</v>
      </c>
      <c r="F629" t="s">
        <v>276</v>
      </c>
      <c r="G629" t="s">
        <v>278</v>
      </c>
      <c r="H629">
        <v>2017</v>
      </c>
      <c r="I629">
        <v>2410</v>
      </c>
      <c r="J629">
        <v>4992</v>
      </c>
    </row>
    <row r="630" spans="1:10">
      <c r="A630" t="s">
        <v>10</v>
      </c>
      <c r="B630" t="s">
        <v>11</v>
      </c>
      <c r="C630" t="s">
        <v>119</v>
      </c>
      <c r="D630" t="s">
        <v>46</v>
      </c>
      <c r="E630" t="s">
        <v>15</v>
      </c>
      <c r="F630" t="s">
        <v>276</v>
      </c>
      <c r="G630" t="s">
        <v>278</v>
      </c>
      <c r="H630">
        <v>2017</v>
      </c>
      <c r="I630">
        <v>18695</v>
      </c>
      <c r="J630">
        <v>38688</v>
      </c>
    </row>
    <row r="631" spans="1:10">
      <c r="A631" t="s">
        <v>10</v>
      </c>
      <c r="B631" t="s">
        <v>11</v>
      </c>
      <c r="C631" t="s">
        <v>119</v>
      </c>
      <c r="D631" t="s">
        <v>46</v>
      </c>
      <c r="E631" t="s">
        <v>15</v>
      </c>
      <c r="F631" t="s">
        <v>276</v>
      </c>
      <c r="G631" t="s">
        <v>278</v>
      </c>
      <c r="H631">
        <v>2017</v>
      </c>
      <c r="I631">
        <v>9850</v>
      </c>
      <c r="J631">
        <v>20384</v>
      </c>
    </row>
    <row r="632" spans="1:10">
      <c r="A632" t="s">
        <v>10</v>
      </c>
      <c r="B632" t="s">
        <v>11</v>
      </c>
      <c r="C632" t="s">
        <v>119</v>
      </c>
      <c r="D632" t="s">
        <v>46</v>
      </c>
      <c r="E632" t="s">
        <v>15</v>
      </c>
      <c r="F632" t="s">
        <v>276</v>
      </c>
      <c r="G632" t="s">
        <v>278</v>
      </c>
      <c r="H632">
        <v>2017</v>
      </c>
      <c r="I632">
        <v>0</v>
      </c>
      <c r="J632">
        <v>0</v>
      </c>
    </row>
    <row r="633" spans="1:10">
      <c r="A633" t="s">
        <v>10</v>
      </c>
      <c r="B633" t="s">
        <v>11</v>
      </c>
      <c r="C633" t="s">
        <v>119</v>
      </c>
      <c r="D633" t="s">
        <v>46</v>
      </c>
      <c r="E633" t="s">
        <v>15</v>
      </c>
      <c r="F633" t="s">
        <v>276</v>
      </c>
      <c r="G633" t="s">
        <v>277</v>
      </c>
      <c r="H633">
        <v>2017</v>
      </c>
      <c r="I633">
        <v>0</v>
      </c>
      <c r="J633">
        <v>0</v>
      </c>
    </row>
    <row r="634" spans="1:10">
      <c r="A634" t="s">
        <v>10</v>
      </c>
      <c r="B634" t="s">
        <v>11</v>
      </c>
      <c r="C634" t="s">
        <v>119</v>
      </c>
      <c r="D634" t="s">
        <v>46</v>
      </c>
      <c r="E634" t="s">
        <v>15</v>
      </c>
      <c r="F634" t="s">
        <v>276</v>
      </c>
      <c r="G634" t="s">
        <v>277</v>
      </c>
      <c r="H634">
        <v>2017</v>
      </c>
      <c r="I634">
        <v>1205</v>
      </c>
      <c r="J634">
        <v>2496</v>
      </c>
    </row>
    <row r="635" spans="1:10">
      <c r="A635" t="s">
        <v>10</v>
      </c>
      <c r="B635" t="s">
        <v>11</v>
      </c>
      <c r="C635" t="s">
        <v>119</v>
      </c>
      <c r="D635" t="s">
        <v>46</v>
      </c>
      <c r="E635" t="s">
        <v>15</v>
      </c>
      <c r="F635" t="s">
        <v>276</v>
      </c>
      <c r="G635" t="s">
        <v>277</v>
      </c>
      <c r="H635">
        <v>2017</v>
      </c>
      <c r="I635">
        <v>3620</v>
      </c>
      <c r="J635">
        <v>7488</v>
      </c>
    </row>
    <row r="636" spans="1:10">
      <c r="A636" t="s">
        <v>10</v>
      </c>
      <c r="B636" t="s">
        <v>11</v>
      </c>
      <c r="C636" t="s">
        <v>119</v>
      </c>
      <c r="D636" t="s">
        <v>46</v>
      </c>
      <c r="E636" t="s">
        <v>15</v>
      </c>
      <c r="F636" t="s">
        <v>131</v>
      </c>
      <c r="G636" t="s">
        <v>275</v>
      </c>
      <c r="H636">
        <v>2017</v>
      </c>
      <c r="I636">
        <v>1510</v>
      </c>
      <c r="J636">
        <v>3855</v>
      </c>
    </row>
    <row r="637" spans="1:10">
      <c r="A637" t="s">
        <v>10</v>
      </c>
      <c r="B637" t="s">
        <v>11</v>
      </c>
      <c r="C637" t="s">
        <v>119</v>
      </c>
      <c r="D637" t="s">
        <v>46</v>
      </c>
      <c r="E637" t="s">
        <v>15</v>
      </c>
      <c r="F637" t="s">
        <v>131</v>
      </c>
      <c r="G637" t="s">
        <v>275</v>
      </c>
      <c r="H637">
        <v>2017</v>
      </c>
      <c r="I637">
        <v>4325</v>
      </c>
      <c r="J637">
        <v>11051</v>
      </c>
    </row>
    <row r="638" spans="1:10">
      <c r="A638" t="s">
        <v>10</v>
      </c>
      <c r="B638" t="s">
        <v>11</v>
      </c>
      <c r="C638" t="s">
        <v>119</v>
      </c>
      <c r="D638" t="s">
        <v>46</v>
      </c>
      <c r="E638" t="s">
        <v>15</v>
      </c>
      <c r="F638" t="s">
        <v>131</v>
      </c>
      <c r="G638" t="s">
        <v>275</v>
      </c>
      <c r="H638">
        <v>2017</v>
      </c>
      <c r="I638">
        <v>8340</v>
      </c>
      <c r="J638">
        <v>21331</v>
      </c>
    </row>
    <row r="639" spans="1:10">
      <c r="A639" t="s">
        <v>10</v>
      </c>
      <c r="B639" t="s">
        <v>11</v>
      </c>
      <c r="C639" t="s">
        <v>119</v>
      </c>
      <c r="D639" t="s">
        <v>46</v>
      </c>
      <c r="E639" t="s">
        <v>15</v>
      </c>
      <c r="F639" t="s">
        <v>131</v>
      </c>
      <c r="G639" t="s">
        <v>275</v>
      </c>
      <c r="H639">
        <v>2017</v>
      </c>
      <c r="I639">
        <v>1205</v>
      </c>
      <c r="J639">
        <v>3084</v>
      </c>
    </row>
    <row r="640" spans="1:10">
      <c r="A640" t="s">
        <v>10</v>
      </c>
      <c r="B640" t="s">
        <v>11</v>
      </c>
      <c r="C640" t="s">
        <v>119</v>
      </c>
      <c r="D640" t="s">
        <v>46</v>
      </c>
      <c r="E640" t="s">
        <v>15</v>
      </c>
      <c r="F640" t="s">
        <v>131</v>
      </c>
      <c r="G640" t="s">
        <v>275</v>
      </c>
      <c r="H640">
        <v>2017</v>
      </c>
      <c r="I640">
        <v>9950</v>
      </c>
      <c r="J640">
        <v>25443</v>
      </c>
    </row>
    <row r="641" spans="1:10">
      <c r="A641" t="s">
        <v>10</v>
      </c>
      <c r="B641" t="s">
        <v>11</v>
      </c>
      <c r="C641" t="s">
        <v>119</v>
      </c>
      <c r="D641" t="s">
        <v>46</v>
      </c>
      <c r="E641" t="s">
        <v>15</v>
      </c>
      <c r="F641" t="s">
        <v>131</v>
      </c>
      <c r="G641" t="s">
        <v>275</v>
      </c>
      <c r="H641">
        <v>2017</v>
      </c>
      <c r="I641">
        <v>2515</v>
      </c>
      <c r="J641">
        <v>6425</v>
      </c>
    </row>
    <row r="642" spans="1:10">
      <c r="A642" t="s">
        <v>10</v>
      </c>
      <c r="B642" t="s">
        <v>11</v>
      </c>
      <c r="C642" t="s">
        <v>119</v>
      </c>
      <c r="D642" t="s">
        <v>46</v>
      </c>
      <c r="E642" t="s">
        <v>15</v>
      </c>
      <c r="F642" t="s">
        <v>131</v>
      </c>
      <c r="G642" t="s">
        <v>275</v>
      </c>
      <c r="H642">
        <v>2017</v>
      </c>
      <c r="I642">
        <v>8040</v>
      </c>
      <c r="J642">
        <v>20560</v>
      </c>
    </row>
    <row r="643" spans="1:10">
      <c r="A643" t="s">
        <v>10</v>
      </c>
      <c r="B643" t="s">
        <v>11</v>
      </c>
      <c r="C643" t="s">
        <v>119</v>
      </c>
      <c r="D643" t="s">
        <v>46</v>
      </c>
      <c r="E643" t="s">
        <v>15</v>
      </c>
      <c r="F643" t="s">
        <v>131</v>
      </c>
      <c r="G643" t="s">
        <v>275</v>
      </c>
      <c r="H643">
        <v>2017</v>
      </c>
      <c r="I643">
        <v>1705</v>
      </c>
      <c r="J643">
        <v>4369</v>
      </c>
    </row>
    <row r="644" spans="1:10">
      <c r="A644" t="s">
        <v>10</v>
      </c>
      <c r="B644" t="s">
        <v>11</v>
      </c>
      <c r="C644" t="s">
        <v>119</v>
      </c>
      <c r="D644" t="s">
        <v>46</v>
      </c>
      <c r="E644" t="s">
        <v>15</v>
      </c>
      <c r="F644" t="s">
        <v>131</v>
      </c>
      <c r="G644" t="s">
        <v>275</v>
      </c>
      <c r="H644">
        <v>2017</v>
      </c>
      <c r="I644">
        <v>11760</v>
      </c>
      <c r="J644">
        <v>30069</v>
      </c>
    </row>
    <row r="645" spans="1:10">
      <c r="A645" t="s">
        <v>10</v>
      </c>
      <c r="B645" t="s">
        <v>11</v>
      </c>
      <c r="C645" t="s">
        <v>119</v>
      </c>
      <c r="D645" t="s">
        <v>46</v>
      </c>
      <c r="E645" t="s">
        <v>15</v>
      </c>
      <c r="F645" t="s">
        <v>131</v>
      </c>
      <c r="G645" t="s">
        <v>275</v>
      </c>
      <c r="H645">
        <v>2017</v>
      </c>
      <c r="I645">
        <v>4120</v>
      </c>
      <c r="J645">
        <v>10537</v>
      </c>
    </row>
    <row r="646" spans="1:10">
      <c r="A646" t="s">
        <v>10</v>
      </c>
      <c r="B646" t="s">
        <v>11</v>
      </c>
      <c r="C646" t="s">
        <v>119</v>
      </c>
      <c r="D646" t="s">
        <v>46</v>
      </c>
      <c r="E646" t="s">
        <v>15</v>
      </c>
      <c r="F646" t="s">
        <v>131</v>
      </c>
      <c r="G646" t="s">
        <v>275</v>
      </c>
      <c r="H646">
        <v>2017</v>
      </c>
      <c r="I646">
        <v>14675</v>
      </c>
      <c r="J646">
        <v>37522</v>
      </c>
    </row>
    <row r="647" spans="1:10">
      <c r="A647" t="s">
        <v>10</v>
      </c>
      <c r="B647" t="s">
        <v>11</v>
      </c>
      <c r="C647" t="s">
        <v>119</v>
      </c>
      <c r="D647" t="s">
        <v>46</v>
      </c>
      <c r="E647" t="s">
        <v>15</v>
      </c>
      <c r="F647" t="s">
        <v>131</v>
      </c>
      <c r="G647" t="s">
        <v>275</v>
      </c>
      <c r="H647">
        <v>2017</v>
      </c>
      <c r="I647">
        <v>0</v>
      </c>
      <c r="J647">
        <v>0</v>
      </c>
    </row>
    <row r="648" spans="1:10">
      <c r="A648" t="s">
        <v>10</v>
      </c>
      <c r="B648" t="s">
        <v>11</v>
      </c>
      <c r="C648" t="s">
        <v>119</v>
      </c>
      <c r="D648" t="s">
        <v>46</v>
      </c>
      <c r="E648" t="s">
        <v>15</v>
      </c>
      <c r="F648" t="s">
        <v>131</v>
      </c>
      <c r="G648" t="s">
        <v>274</v>
      </c>
      <c r="H648">
        <v>2017</v>
      </c>
      <c r="I648">
        <v>1510</v>
      </c>
      <c r="J648">
        <v>3855</v>
      </c>
    </row>
    <row r="649" spans="1:10">
      <c r="A649" t="s">
        <v>10</v>
      </c>
      <c r="B649" t="s">
        <v>11</v>
      </c>
      <c r="C649" t="s">
        <v>119</v>
      </c>
      <c r="D649" t="s">
        <v>46</v>
      </c>
      <c r="E649" t="s">
        <v>15</v>
      </c>
      <c r="F649" t="s">
        <v>131</v>
      </c>
      <c r="G649" t="s">
        <v>274</v>
      </c>
      <c r="H649">
        <v>2017</v>
      </c>
      <c r="I649">
        <v>2815</v>
      </c>
      <c r="J649">
        <v>7196</v>
      </c>
    </row>
    <row r="650" spans="1:10">
      <c r="A650" t="s">
        <v>10</v>
      </c>
      <c r="B650" t="s">
        <v>11</v>
      </c>
      <c r="C650" t="s">
        <v>119</v>
      </c>
      <c r="D650" t="s">
        <v>46</v>
      </c>
      <c r="E650" t="s">
        <v>15</v>
      </c>
      <c r="F650" t="s">
        <v>131</v>
      </c>
      <c r="G650" t="s">
        <v>274</v>
      </c>
      <c r="H650">
        <v>2017</v>
      </c>
      <c r="I650">
        <v>7840</v>
      </c>
      <c r="J650">
        <v>20046</v>
      </c>
    </row>
    <row r="651" spans="1:10">
      <c r="A651" t="s">
        <v>10</v>
      </c>
      <c r="B651" t="s">
        <v>11</v>
      </c>
      <c r="C651" t="s">
        <v>119</v>
      </c>
      <c r="D651" t="s">
        <v>46</v>
      </c>
      <c r="E651" t="s">
        <v>15</v>
      </c>
      <c r="F651" t="s">
        <v>131</v>
      </c>
      <c r="G651" t="s">
        <v>274</v>
      </c>
      <c r="H651">
        <v>2017</v>
      </c>
      <c r="I651">
        <v>600</v>
      </c>
      <c r="J651">
        <v>1542</v>
      </c>
    </row>
    <row r="652" spans="1:10">
      <c r="A652" t="s">
        <v>10</v>
      </c>
      <c r="B652" t="s">
        <v>11</v>
      </c>
      <c r="C652" t="s">
        <v>119</v>
      </c>
      <c r="D652" t="s">
        <v>46</v>
      </c>
      <c r="E652" t="s">
        <v>15</v>
      </c>
      <c r="F652" t="s">
        <v>131</v>
      </c>
      <c r="G652" t="s">
        <v>274</v>
      </c>
      <c r="H652">
        <v>2017</v>
      </c>
      <c r="I652">
        <v>1810</v>
      </c>
      <c r="J652">
        <v>4626</v>
      </c>
    </row>
    <row r="653" spans="1:10">
      <c r="A653" t="s">
        <v>10</v>
      </c>
      <c r="B653" t="s">
        <v>11</v>
      </c>
      <c r="C653" t="s">
        <v>119</v>
      </c>
      <c r="D653" t="s">
        <v>46</v>
      </c>
      <c r="E653" t="s">
        <v>15</v>
      </c>
      <c r="F653" t="s">
        <v>131</v>
      </c>
      <c r="G653" t="s">
        <v>274</v>
      </c>
      <c r="H653">
        <v>2017</v>
      </c>
      <c r="I653">
        <v>1810</v>
      </c>
      <c r="J653">
        <v>4626</v>
      </c>
    </row>
    <row r="654" spans="1:10">
      <c r="A654" t="s">
        <v>10</v>
      </c>
      <c r="B654" t="s">
        <v>11</v>
      </c>
      <c r="C654" t="s">
        <v>119</v>
      </c>
      <c r="D654" t="s">
        <v>46</v>
      </c>
      <c r="E654" t="s">
        <v>15</v>
      </c>
      <c r="F654" t="s">
        <v>131</v>
      </c>
      <c r="G654" t="s">
        <v>274</v>
      </c>
      <c r="H654">
        <v>2017</v>
      </c>
      <c r="I654">
        <v>1305</v>
      </c>
      <c r="J654">
        <v>3341</v>
      </c>
    </row>
    <row r="655" spans="1:10">
      <c r="A655" t="s">
        <v>10</v>
      </c>
      <c r="B655" t="s">
        <v>11</v>
      </c>
      <c r="C655" t="s">
        <v>119</v>
      </c>
      <c r="D655" t="s">
        <v>46</v>
      </c>
      <c r="E655" t="s">
        <v>15</v>
      </c>
      <c r="F655" t="s">
        <v>131</v>
      </c>
      <c r="G655" t="s">
        <v>274</v>
      </c>
      <c r="H655">
        <v>2017</v>
      </c>
      <c r="I655">
        <v>3520</v>
      </c>
      <c r="J655">
        <v>8995</v>
      </c>
    </row>
    <row r="656" spans="1:10">
      <c r="A656" t="s">
        <v>10</v>
      </c>
      <c r="B656" t="s">
        <v>11</v>
      </c>
      <c r="C656" t="s">
        <v>119</v>
      </c>
      <c r="D656" t="s">
        <v>46</v>
      </c>
      <c r="E656" t="s">
        <v>15</v>
      </c>
      <c r="F656" t="s">
        <v>131</v>
      </c>
      <c r="G656" t="s">
        <v>274</v>
      </c>
      <c r="H656">
        <v>2017</v>
      </c>
      <c r="I656">
        <v>600</v>
      </c>
      <c r="J656">
        <v>1542</v>
      </c>
    </row>
    <row r="657" spans="1:10">
      <c r="A657" t="s">
        <v>10</v>
      </c>
      <c r="B657" t="s">
        <v>11</v>
      </c>
      <c r="C657" t="s">
        <v>119</v>
      </c>
      <c r="D657" t="s">
        <v>46</v>
      </c>
      <c r="E657" t="s">
        <v>15</v>
      </c>
      <c r="F657" t="s">
        <v>131</v>
      </c>
      <c r="G657" t="s">
        <v>274</v>
      </c>
      <c r="H657">
        <v>2017</v>
      </c>
      <c r="I657">
        <v>600</v>
      </c>
      <c r="J657">
        <v>1542</v>
      </c>
    </row>
    <row r="658" spans="1:10">
      <c r="A658" t="s">
        <v>10</v>
      </c>
      <c r="B658" t="s">
        <v>11</v>
      </c>
      <c r="C658" t="s">
        <v>119</v>
      </c>
      <c r="D658" t="s">
        <v>46</v>
      </c>
      <c r="E658" t="s">
        <v>15</v>
      </c>
      <c r="F658" t="s">
        <v>131</v>
      </c>
      <c r="G658" t="s">
        <v>274</v>
      </c>
      <c r="H658">
        <v>2017</v>
      </c>
      <c r="I658">
        <v>0</v>
      </c>
      <c r="J658">
        <v>0</v>
      </c>
    </row>
    <row r="659" spans="1:10">
      <c r="A659" t="s">
        <v>10</v>
      </c>
      <c r="B659" t="s">
        <v>11</v>
      </c>
      <c r="C659" t="s">
        <v>119</v>
      </c>
      <c r="D659" t="s">
        <v>46</v>
      </c>
      <c r="E659" t="s">
        <v>15</v>
      </c>
      <c r="F659" t="s">
        <v>131</v>
      </c>
      <c r="G659" t="s">
        <v>273</v>
      </c>
      <c r="H659">
        <v>2017</v>
      </c>
      <c r="I659">
        <v>0</v>
      </c>
      <c r="J659">
        <v>0</v>
      </c>
    </row>
    <row r="660" spans="1:10">
      <c r="A660" t="s">
        <v>10</v>
      </c>
      <c r="B660" t="s">
        <v>11</v>
      </c>
      <c r="C660" t="s">
        <v>119</v>
      </c>
      <c r="D660" t="s">
        <v>46</v>
      </c>
      <c r="E660" t="s">
        <v>15</v>
      </c>
      <c r="F660" t="s">
        <v>131</v>
      </c>
      <c r="G660" t="s">
        <v>273</v>
      </c>
      <c r="H660">
        <v>2017</v>
      </c>
      <c r="I660">
        <v>500</v>
      </c>
      <c r="J660">
        <v>1275</v>
      </c>
    </row>
    <row r="661" spans="1:10">
      <c r="A661" t="s">
        <v>10</v>
      </c>
      <c r="B661" t="s">
        <v>11</v>
      </c>
      <c r="C661" t="s">
        <v>119</v>
      </c>
      <c r="D661" t="s">
        <v>46</v>
      </c>
      <c r="E661" t="s">
        <v>15</v>
      </c>
      <c r="F661" t="s">
        <v>131</v>
      </c>
      <c r="G661" t="s">
        <v>273</v>
      </c>
      <c r="H661">
        <v>2017</v>
      </c>
      <c r="I661">
        <v>0</v>
      </c>
      <c r="J661">
        <v>0</v>
      </c>
    </row>
    <row r="662" spans="1:10">
      <c r="A662" t="s">
        <v>10</v>
      </c>
      <c r="B662" t="s">
        <v>11</v>
      </c>
      <c r="C662" t="s">
        <v>119</v>
      </c>
      <c r="D662" t="s">
        <v>46</v>
      </c>
      <c r="E662" t="s">
        <v>15</v>
      </c>
      <c r="F662" t="s">
        <v>131</v>
      </c>
      <c r="G662" t="s">
        <v>273</v>
      </c>
      <c r="H662">
        <v>2017</v>
      </c>
      <c r="I662">
        <v>1205</v>
      </c>
      <c r="J662">
        <v>3060</v>
      </c>
    </row>
    <row r="663" spans="1:10">
      <c r="A663" t="s">
        <v>10</v>
      </c>
      <c r="B663" t="s">
        <v>11</v>
      </c>
      <c r="C663" t="s">
        <v>119</v>
      </c>
      <c r="D663" t="s">
        <v>46</v>
      </c>
      <c r="E663" t="s">
        <v>15</v>
      </c>
      <c r="F663" t="s">
        <v>131</v>
      </c>
      <c r="G663" t="s">
        <v>273</v>
      </c>
      <c r="H663">
        <v>2017</v>
      </c>
      <c r="I663">
        <v>3215</v>
      </c>
      <c r="J663">
        <v>8160</v>
      </c>
    </row>
    <row r="664" spans="1:10">
      <c r="A664" t="s">
        <v>10</v>
      </c>
      <c r="B664" t="s">
        <v>11</v>
      </c>
      <c r="C664" t="s">
        <v>119</v>
      </c>
      <c r="D664" t="s">
        <v>46</v>
      </c>
      <c r="E664" t="s">
        <v>15</v>
      </c>
      <c r="F664" t="s">
        <v>131</v>
      </c>
      <c r="G664" t="s">
        <v>273</v>
      </c>
      <c r="H664">
        <v>2017</v>
      </c>
      <c r="I664">
        <v>3215</v>
      </c>
      <c r="J664">
        <v>8160</v>
      </c>
    </row>
    <row r="665" spans="1:10">
      <c r="A665" t="s">
        <v>10</v>
      </c>
      <c r="B665" t="s">
        <v>11</v>
      </c>
      <c r="C665" t="s">
        <v>119</v>
      </c>
      <c r="D665" t="s">
        <v>46</v>
      </c>
      <c r="E665" t="s">
        <v>15</v>
      </c>
      <c r="F665" t="s">
        <v>131</v>
      </c>
      <c r="G665" t="s">
        <v>273</v>
      </c>
      <c r="H665">
        <v>2017</v>
      </c>
      <c r="I665">
        <v>0</v>
      </c>
      <c r="J665">
        <v>0</v>
      </c>
    </row>
    <row r="666" spans="1:10">
      <c r="A666" t="s">
        <v>10</v>
      </c>
      <c r="B666" t="s">
        <v>11</v>
      </c>
      <c r="C666" t="s">
        <v>119</v>
      </c>
      <c r="D666" t="s">
        <v>46</v>
      </c>
      <c r="E666" t="s">
        <v>15</v>
      </c>
      <c r="F666" t="s">
        <v>131</v>
      </c>
      <c r="G666" t="s">
        <v>272</v>
      </c>
      <c r="H666">
        <v>2017</v>
      </c>
      <c r="I666">
        <v>1405</v>
      </c>
      <c r="J666">
        <v>3570</v>
      </c>
    </row>
    <row r="667" spans="1:10">
      <c r="A667" t="s">
        <v>10</v>
      </c>
      <c r="B667" t="s">
        <v>11</v>
      </c>
      <c r="C667" t="s">
        <v>119</v>
      </c>
      <c r="D667" t="s">
        <v>46</v>
      </c>
      <c r="E667" t="s">
        <v>15</v>
      </c>
      <c r="F667" t="s">
        <v>131</v>
      </c>
      <c r="G667" t="s">
        <v>272</v>
      </c>
      <c r="H667">
        <v>2017</v>
      </c>
      <c r="I667">
        <v>2010</v>
      </c>
      <c r="J667">
        <v>5100</v>
      </c>
    </row>
    <row r="668" spans="1:10">
      <c r="A668" t="s">
        <v>10</v>
      </c>
      <c r="B668" t="s">
        <v>11</v>
      </c>
      <c r="C668" t="s">
        <v>119</v>
      </c>
      <c r="D668" t="s">
        <v>46</v>
      </c>
      <c r="E668" t="s">
        <v>15</v>
      </c>
      <c r="F668" t="s">
        <v>131</v>
      </c>
      <c r="G668" t="s">
        <v>271</v>
      </c>
      <c r="H668">
        <v>2017</v>
      </c>
      <c r="I668">
        <v>600</v>
      </c>
      <c r="J668">
        <v>1590</v>
      </c>
    </row>
    <row r="669" spans="1:10">
      <c r="A669" t="s">
        <v>10</v>
      </c>
      <c r="B669" t="s">
        <v>11</v>
      </c>
      <c r="C669" t="s">
        <v>119</v>
      </c>
      <c r="D669" t="s">
        <v>46</v>
      </c>
      <c r="E669" t="s">
        <v>15</v>
      </c>
      <c r="F669" t="s">
        <v>131</v>
      </c>
      <c r="G669" t="s">
        <v>271</v>
      </c>
      <c r="H669">
        <v>2017</v>
      </c>
      <c r="I669">
        <v>2615</v>
      </c>
      <c r="J669">
        <v>6890</v>
      </c>
    </row>
    <row r="670" spans="1:10">
      <c r="A670" t="s">
        <v>10</v>
      </c>
      <c r="B670" t="s">
        <v>11</v>
      </c>
      <c r="C670" t="s">
        <v>119</v>
      </c>
      <c r="D670" t="s">
        <v>46</v>
      </c>
      <c r="E670" t="s">
        <v>15</v>
      </c>
      <c r="F670" t="s">
        <v>131</v>
      </c>
      <c r="G670" t="s">
        <v>271</v>
      </c>
      <c r="H670">
        <v>2017</v>
      </c>
      <c r="I670">
        <v>1005</v>
      </c>
      <c r="J670">
        <v>2650</v>
      </c>
    </row>
    <row r="671" spans="1:10">
      <c r="A671" t="s">
        <v>10</v>
      </c>
      <c r="B671" t="s">
        <v>11</v>
      </c>
      <c r="C671" t="s">
        <v>119</v>
      </c>
      <c r="D671" t="s">
        <v>46</v>
      </c>
      <c r="E671" t="s">
        <v>15</v>
      </c>
      <c r="F671" t="s">
        <v>131</v>
      </c>
      <c r="G671" t="s">
        <v>271</v>
      </c>
      <c r="H671">
        <v>2017</v>
      </c>
      <c r="I671">
        <v>2815</v>
      </c>
      <c r="J671">
        <v>7420</v>
      </c>
    </row>
    <row r="672" spans="1:10">
      <c r="A672" t="s">
        <v>10</v>
      </c>
      <c r="B672" t="s">
        <v>11</v>
      </c>
      <c r="C672" t="s">
        <v>119</v>
      </c>
      <c r="D672" t="s">
        <v>46</v>
      </c>
      <c r="E672" t="s">
        <v>15</v>
      </c>
      <c r="F672" t="s">
        <v>131</v>
      </c>
      <c r="G672" t="s">
        <v>271</v>
      </c>
      <c r="H672">
        <v>2017</v>
      </c>
      <c r="I672">
        <v>8645</v>
      </c>
      <c r="J672">
        <v>22790</v>
      </c>
    </row>
    <row r="673" spans="1:10">
      <c r="A673" t="s">
        <v>10</v>
      </c>
      <c r="B673" t="s">
        <v>11</v>
      </c>
      <c r="C673" t="s">
        <v>119</v>
      </c>
      <c r="D673" t="s">
        <v>120</v>
      </c>
      <c r="E673" t="s">
        <v>12</v>
      </c>
      <c r="F673" t="s">
        <v>13</v>
      </c>
      <c r="G673" t="s">
        <v>14</v>
      </c>
      <c r="H673">
        <v>2017</v>
      </c>
      <c r="I673">
        <v>1250</v>
      </c>
      <c r="J673">
        <v>125</v>
      </c>
    </row>
    <row r="674" spans="1:10">
      <c r="A674" t="s">
        <v>10</v>
      </c>
      <c r="B674" t="s">
        <v>11</v>
      </c>
      <c r="C674" t="s">
        <v>119</v>
      </c>
      <c r="D674" t="s">
        <v>120</v>
      </c>
      <c r="E674" t="s">
        <v>12</v>
      </c>
      <c r="F674" t="s">
        <v>13</v>
      </c>
      <c r="G674" t="s">
        <v>14</v>
      </c>
      <c r="H674">
        <v>2017</v>
      </c>
      <c r="I674">
        <v>13250</v>
      </c>
      <c r="J674">
        <v>1325</v>
      </c>
    </row>
    <row r="675" spans="1:10">
      <c r="A675" t="s">
        <v>10</v>
      </c>
      <c r="B675" t="s">
        <v>11</v>
      </c>
      <c r="C675" t="s">
        <v>119</v>
      </c>
      <c r="D675" t="s">
        <v>120</v>
      </c>
      <c r="E675" t="s">
        <v>12</v>
      </c>
      <c r="F675" t="s">
        <v>13</v>
      </c>
      <c r="G675" t="s">
        <v>14</v>
      </c>
      <c r="H675">
        <v>2017</v>
      </c>
      <c r="I675">
        <v>12300</v>
      </c>
      <c r="J675">
        <v>1230</v>
      </c>
    </row>
    <row r="676" spans="1:10">
      <c r="A676" t="s">
        <v>10</v>
      </c>
      <c r="B676" t="s">
        <v>11</v>
      </c>
      <c r="C676" t="s">
        <v>119</v>
      </c>
      <c r="D676" t="s">
        <v>120</v>
      </c>
      <c r="E676" t="s">
        <v>12</v>
      </c>
      <c r="F676" t="s">
        <v>13</v>
      </c>
      <c r="G676" t="s">
        <v>14</v>
      </c>
      <c r="H676">
        <v>2017</v>
      </c>
      <c r="I676">
        <v>3700</v>
      </c>
      <c r="J676">
        <v>481</v>
      </c>
    </row>
    <row r="677" spans="1:10">
      <c r="A677" t="s">
        <v>10</v>
      </c>
      <c r="B677" t="s">
        <v>11</v>
      </c>
      <c r="C677" t="s">
        <v>119</v>
      </c>
      <c r="D677" t="s">
        <v>120</v>
      </c>
      <c r="E677" t="s">
        <v>12</v>
      </c>
      <c r="F677" t="s">
        <v>13</v>
      </c>
      <c r="G677" t="s">
        <v>14</v>
      </c>
      <c r="H677">
        <v>2017</v>
      </c>
      <c r="I677">
        <v>6800</v>
      </c>
      <c r="J677">
        <v>884</v>
      </c>
    </row>
    <row r="678" spans="1:10">
      <c r="A678" t="s">
        <v>10</v>
      </c>
      <c r="B678" t="s">
        <v>11</v>
      </c>
      <c r="C678" t="s">
        <v>119</v>
      </c>
      <c r="D678" t="s">
        <v>120</v>
      </c>
      <c r="E678" t="s">
        <v>12</v>
      </c>
      <c r="F678" t="s">
        <v>13</v>
      </c>
      <c r="G678" t="s">
        <v>14</v>
      </c>
      <c r="H678">
        <v>2017</v>
      </c>
      <c r="I678">
        <v>6300</v>
      </c>
      <c r="J678">
        <v>819</v>
      </c>
    </row>
    <row r="679" spans="1:10">
      <c r="A679" t="s">
        <v>10</v>
      </c>
      <c r="B679" t="s">
        <v>11</v>
      </c>
      <c r="C679" t="s">
        <v>119</v>
      </c>
      <c r="D679" t="s">
        <v>120</v>
      </c>
      <c r="E679" t="s">
        <v>12</v>
      </c>
      <c r="F679" t="s">
        <v>13</v>
      </c>
      <c r="G679" t="s">
        <v>14</v>
      </c>
      <c r="H679">
        <v>2017</v>
      </c>
      <c r="I679">
        <v>25250</v>
      </c>
      <c r="J679">
        <v>3282.5</v>
      </c>
    </row>
    <row r="680" spans="1:10">
      <c r="A680" t="s">
        <v>10</v>
      </c>
      <c r="B680" t="s">
        <v>11</v>
      </c>
      <c r="C680" t="s">
        <v>119</v>
      </c>
      <c r="D680" t="s">
        <v>120</v>
      </c>
      <c r="E680" t="s">
        <v>12</v>
      </c>
      <c r="F680" t="s">
        <v>13</v>
      </c>
      <c r="G680" t="s">
        <v>14</v>
      </c>
      <c r="H680">
        <v>2017</v>
      </c>
      <c r="I680">
        <v>10350</v>
      </c>
      <c r="J680">
        <v>1345.5</v>
      </c>
    </row>
    <row r="681" spans="1:10">
      <c r="A681" t="s">
        <v>10</v>
      </c>
      <c r="B681" t="s">
        <v>11</v>
      </c>
      <c r="C681" t="s">
        <v>119</v>
      </c>
      <c r="D681" t="s">
        <v>120</v>
      </c>
      <c r="E681" t="s">
        <v>12</v>
      </c>
      <c r="F681" t="s">
        <v>13</v>
      </c>
      <c r="G681" t="s">
        <v>14</v>
      </c>
      <c r="H681">
        <v>2017</v>
      </c>
      <c r="I681">
        <v>9950</v>
      </c>
      <c r="J681">
        <v>1293.5</v>
      </c>
    </row>
    <row r="682" spans="1:10">
      <c r="A682" t="s">
        <v>10</v>
      </c>
      <c r="B682" t="s">
        <v>11</v>
      </c>
      <c r="C682" t="s">
        <v>119</v>
      </c>
      <c r="D682" t="s">
        <v>120</v>
      </c>
      <c r="E682" t="s">
        <v>12</v>
      </c>
      <c r="F682" t="s">
        <v>13</v>
      </c>
      <c r="G682" t="s">
        <v>14</v>
      </c>
      <c r="H682">
        <v>2017</v>
      </c>
      <c r="I682">
        <v>5100</v>
      </c>
      <c r="J682">
        <v>663</v>
      </c>
    </row>
    <row r="683" spans="1:10">
      <c r="A683" t="s">
        <v>10</v>
      </c>
      <c r="B683" t="s">
        <v>11</v>
      </c>
      <c r="C683" t="s">
        <v>119</v>
      </c>
      <c r="D683" t="s">
        <v>46</v>
      </c>
      <c r="E683" t="s">
        <v>15</v>
      </c>
      <c r="F683" t="s">
        <v>131</v>
      </c>
      <c r="G683" t="s">
        <v>271</v>
      </c>
      <c r="H683">
        <v>2017</v>
      </c>
      <c r="I683">
        <v>5430</v>
      </c>
      <c r="J683">
        <v>14310</v>
      </c>
    </row>
    <row r="684" spans="1:10">
      <c r="A684" t="s">
        <v>10</v>
      </c>
      <c r="B684" t="s">
        <v>11</v>
      </c>
      <c r="C684" t="s">
        <v>119</v>
      </c>
      <c r="D684" t="s">
        <v>46</v>
      </c>
      <c r="E684" t="s">
        <v>15</v>
      </c>
      <c r="F684" t="s">
        <v>131</v>
      </c>
      <c r="G684" t="s">
        <v>271</v>
      </c>
      <c r="H684">
        <v>2017</v>
      </c>
      <c r="I684">
        <v>0</v>
      </c>
      <c r="J684">
        <v>0</v>
      </c>
    </row>
    <row r="685" spans="1:10">
      <c r="A685" t="s">
        <v>10</v>
      </c>
      <c r="B685" t="s">
        <v>11</v>
      </c>
      <c r="C685" t="s">
        <v>119</v>
      </c>
      <c r="D685" t="s">
        <v>46</v>
      </c>
      <c r="E685" t="s">
        <v>15</v>
      </c>
      <c r="F685" t="s">
        <v>131</v>
      </c>
      <c r="G685" t="s">
        <v>270</v>
      </c>
      <c r="H685">
        <v>2017</v>
      </c>
      <c r="I685">
        <v>0</v>
      </c>
      <c r="J685">
        <v>0</v>
      </c>
    </row>
    <row r="686" spans="1:10">
      <c r="A686" t="s">
        <v>10</v>
      </c>
      <c r="B686" t="s">
        <v>11</v>
      </c>
      <c r="C686" t="s">
        <v>119</v>
      </c>
      <c r="D686" t="s">
        <v>46</v>
      </c>
      <c r="E686" t="s">
        <v>15</v>
      </c>
      <c r="F686" t="s">
        <v>131</v>
      </c>
      <c r="G686" t="s">
        <v>270</v>
      </c>
      <c r="H686">
        <v>2017</v>
      </c>
      <c r="I686">
        <v>1005</v>
      </c>
      <c r="J686">
        <v>2650</v>
      </c>
    </row>
    <row r="687" spans="1:10">
      <c r="A687" t="s">
        <v>10</v>
      </c>
      <c r="B687" t="s">
        <v>11</v>
      </c>
      <c r="C687" t="s">
        <v>119</v>
      </c>
      <c r="D687" t="s">
        <v>46</v>
      </c>
      <c r="E687" t="s">
        <v>15</v>
      </c>
      <c r="F687" t="s">
        <v>131</v>
      </c>
      <c r="G687" t="s">
        <v>270</v>
      </c>
      <c r="H687">
        <v>2017</v>
      </c>
      <c r="I687">
        <v>7235</v>
      </c>
      <c r="J687">
        <v>19080</v>
      </c>
    </row>
    <row r="688" spans="1:10">
      <c r="A688" t="s">
        <v>10</v>
      </c>
      <c r="B688" t="s">
        <v>11</v>
      </c>
      <c r="C688" t="s">
        <v>119</v>
      </c>
      <c r="D688" t="s">
        <v>46</v>
      </c>
      <c r="E688" t="s">
        <v>15</v>
      </c>
      <c r="F688" t="s">
        <v>131</v>
      </c>
      <c r="G688" t="s">
        <v>270</v>
      </c>
      <c r="H688">
        <v>2017</v>
      </c>
      <c r="I688">
        <v>11360</v>
      </c>
      <c r="J688">
        <v>29945</v>
      </c>
    </row>
    <row r="689" spans="1:10">
      <c r="A689" t="s">
        <v>10</v>
      </c>
      <c r="B689" t="s">
        <v>11</v>
      </c>
      <c r="C689" t="s">
        <v>119</v>
      </c>
      <c r="D689" t="s">
        <v>46</v>
      </c>
      <c r="E689" t="s">
        <v>15</v>
      </c>
      <c r="F689" t="s">
        <v>131</v>
      </c>
      <c r="G689" t="s">
        <v>270</v>
      </c>
      <c r="H689">
        <v>2017</v>
      </c>
      <c r="I689">
        <v>14270</v>
      </c>
      <c r="J689">
        <v>37630</v>
      </c>
    </row>
    <row r="690" spans="1:10">
      <c r="A690" t="s">
        <v>10</v>
      </c>
      <c r="B690" t="s">
        <v>11</v>
      </c>
      <c r="C690" t="s">
        <v>119</v>
      </c>
      <c r="D690" t="s">
        <v>46</v>
      </c>
      <c r="E690" t="s">
        <v>15</v>
      </c>
      <c r="F690" t="s">
        <v>131</v>
      </c>
      <c r="G690" t="s">
        <v>270</v>
      </c>
      <c r="H690">
        <v>2017</v>
      </c>
      <c r="I690">
        <v>0</v>
      </c>
      <c r="J690">
        <v>0</v>
      </c>
    </row>
    <row r="691" spans="1:10">
      <c r="A691" t="s">
        <v>10</v>
      </c>
      <c r="B691" t="s">
        <v>11</v>
      </c>
      <c r="C691" t="s">
        <v>119</v>
      </c>
      <c r="D691" t="s">
        <v>46</v>
      </c>
      <c r="E691" t="s">
        <v>15</v>
      </c>
      <c r="F691" t="s">
        <v>131</v>
      </c>
      <c r="G691" t="s">
        <v>269</v>
      </c>
      <c r="H691">
        <v>2017</v>
      </c>
      <c r="I691">
        <v>0</v>
      </c>
      <c r="J691">
        <v>0</v>
      </c>
    </row>
    <row r="692" spans="1:10">
      <c r="A692" t="s">
        <v>10</v>
      </c>
      <c r="B692" t="s">
        <v>11</v>
      </c>
      <c r="C692" t="s">
        <v>119</v>
      </c>
      <c r="D692" t="s">
        <v>46</v>
      </c>
      <c r="E692" t="s">
        <v>15</v>
      </c>
      <c r="F692" t="s">
        <v>131</v>
      </c>
      <c r="G692" t="s">
        <v>269</v>
      </c>
      <c r="H692">
        <v>2017</v>
      </c>
      <c r="I692">
        <v>1510</v>
      </c>
      <c r="J692">
        <v>3975</v>
      </c>
    </row>
    <row r="693" spans="1:10">
      <c r="A693" t="s">
        <v>10</v>
      </c>
      <c r="B693" t="s">
        <v>11</v>
      </c>
      <c r="C693" t="s">
        <v>119</v>
      </c>
      <c r="D693" t="s">
        <v>46</v>
      </c>
      <c r="E693" t="s">
        <v>15</v>
      </c>
      <c r="F693" t="s">
        <v>131</v>
      </c>
      <c r="G693" t="s">
        <v>269</v>
      </c>
      <c r="H693">
        <v>2017</v>
      </c>
      <c r="I693">
        <v>2615</v>
      </c>
      <c r="J693">
        <v>6890</v>
      </c>
    </row>
    <row r="694" spans="1:10">
      <c r="A694" t="s">
        <v>10</v>
      </c>
      <c r="B694" t="s">
        <v>11</v>
      </c>
      <c r="C694" t="s">
        <v>119</v>
      </c>
      <c r="D694" t="s">
        <v>46</v>
      </c>
      <c r="E694" t="s">
        <v>15</v>
      </c>
      <c r="F694" t="s">
        <v>131</v>
      </c>
      <c r="G694" t="s">
        <v>269</v>
      </c>
      <c r="H694">
        <v>2017</v>
      </c>
      <c r="I694">
        <v>900</v>
      </c>
      <c r="J694">
        <v>2385</v>
      </c>
    </row>
    <row r="695" spans="1:10">
      <c r="A695" t="s">
        <v>10</v>
      </c>
      <c r="B695" t="s">
        <v>11</v>
      </c>
      <c r="C695" t="s">
        <v>119</v>
      </c>
      <c r="D695" t="s">
        <v>46</v>
      </c>
      <c r="E695" t="s">
        <v>15</v>
      </c>
      <c r="F695" t="s">
        <v>123</v>
      </c>
      <c r="G695" t="s">
        <v>268</v>
      </c>
      <c r="H695">
        <v>2017</v>
      </c>
      <c r="I695">
        <v>3015</v>
      </c>
      <c r="J695">
        <v>8310</v>
      </c>
    </row>
    <row r="696" spans="1:10">
      <c r="A696" t="s">
        <v>10</v>
      </c>
      <c r="B696" t="s">
        <v>11</v>
      </c>
      <c r="C696" t="s">
        <v>119</v>
      </c>
      <c r="D696" t="s">
        <v>46</v>
      </c>
      <c r="E696" t="s">
        <v>15</v>
      </c>
      <c r="F696" t="s">
        <v>123</v>
      </c>
      <c r="G696" t="s">
        <v>268</v>
      </c>
      <c r="H696">
        <v>2017</v>
      </c>
      <c r="I696">
        <v>4020</v>
      </c>
      <c r="J696">
        <v>11080</v>
      </c>
    </row>
    <row r="697" spans="1:10">
      <c r="A697" t="s">
        <v>10</v>
      </c>
      <c r="B697" t="s">
        <v>11</v>
      </c>
      <c r="C697" t="s">
        <v>119</v>
      </c>
      <c r="D697" t="s">
        <v>46</v>
      </c>
      <c r="E697" t="s">
        <v>15</v>
      </c>
      <c r="F697" t="s">
        <v>123</v>
      </c>
      <c r="G697" t="s">
        <v>268</v>
      </c>
      <c r="H697">
        <v>2017</v>
      </c>
      <c r="I697">
        <v>25630</v>
      </c>
      <c r="J697">
        <v>70635</v>
      </c>
    </row>
    <row r="698" spans="1:10">
      <c r="A698" t="s">
        <v>10</v>
      </c>
      <c r="B698" t="s">
        <v>11</v>
      </c>
      <c r="C698" t="s">
        <v>119</v>
      </c>
      <c r="D698" t="s">
        <v>46</v>
      </c>
      <c r="E698" t="s">
        <v>15</v>
      </c>
      <c r="F698" t="s">
        <v>123</v>
      </c>
      <c r="G698" t="s">
        <v>268</v>
      </c>
      <c r="H698">
        <v>2017</v>
      </c>
      <c r="I698">
        <v>1005</v>
      </c>
      <c r="J698">
        <v>2770</v>
      </c>
    </row>
    <row r="699" spans="1:10">
      <c r="A699" t="s">
        <v>10</v>
      </c>
      <c r="B699" t="s">
        <v>11</v>
      </c>
      <c r="C699" t="s">
        <v>119</v>
      </c>
      <c r="D699" t="s">
        <v>46</v>
      </c>
      <c r="E699" t="s">
        <v>15</v>
      </c>
      <c r="F699" t="s">
        <v>123</v>
      </c>
      <c r="G699" t="s">
        <v>268</v>
      </c>
      <c r="H699">
        <v>2017</v>
      </c>
      <c r="I699">
        <v>5530</v>
      </c>
      <c r="J699">
        <v>15235</v>
      </c>
    </row>
    <row r="700" spans="1:10">
      <c r="A700" t="s">
        <v>10</v>
      </c>
      <c r="B700" t="s">
        <v>11</v>
      </c>
      <c r="C700" t="s">
        <v>119</v>
      </c>
      <c r="D700" t="s">
        <v>46</v>
      </c>
      <c r="E700" t="s">
        <v>15</v>
      </c>
      <c r="F700" t="s">
        <v>123</v>
      </c>
      <c r="G700" t="s">
        <v>268</v>
      </c>
      <c r="H700">
        <v>2017</v>
      </c>
      <c r="I700">
        <v>0</v>
      </c>
      <c r="J700">
        <v>0</v>
      </c>
    </row>
    <row r="701" spans="1:10">
      <c r="A701" t="s">
        <v>10</v>
      </c>
      <c r="B701" t="s">
        <v>11</v>
      </c>
      <c r="C701" t="s">
        <v>119</v>
      </c>
      <c r="D701" t="s">
        <v>46</v>
      </c>
      <c r="E701" t="s">
        <v>15</v>
      </c>
      <c r="F701" t="s">
        <v>123</v>
      </c>
      <c r="G701" t="s">
        <v>268</v>
      </c>
      <c r="H701">
        <v>2017</v>
      </c>
      <c r="I701">
        <v>7740</v>
      </c>
      <c r="J701">
        <v>21329</v>
      </c>
    </row>
    <row r="702" spans="1:10">
      <c r="A702" t="s">
        <v>10</v>
      </c>
      <c r="B702" t="s">
        <v>11</v>
      </c>
      <c r="C702" t="s">
        <v>119</v>
      </c>
      <c r="D702" t="s">
        <v>46</v>
      </c>
      <c r="E702" t="s">
        <v>15</v>
      </c>
      <c r="F702" t="s">
        <v>123</v>
      </c>
      <c r="G702" t="s">
        <v>268</v>
      </c>
      <c r="H702">
        <v>2017</v>
      </c>
      <c r="I702">
        <v>1510</v>
      </c>
      <c r="J702">
        <v>4155</v>
      </c>
    </row>
    <row r="703" spans="1:10">
      <c r="A703" t="s">
        <v>10</v>
      </c>
      <c r="B703" t="s">
        <v>11</v>
      </c>
      <c r="C703" t="s">
        <v>119</v>
      </c>
      <c r="D703" t="s">
        <v>46</v>
      </c>
      <c r="E703" t="s">
        <v>15</v>
      </c>
      <c r="F703" t="s">
        <v>123</v>
      </c>
      <c r="G703" t="s">
        <v>268</v>
      </c>
      <c r="H703">
        <v>2017</v>
      </c>
      <c r="I703">
        <v>1005</v>
      </c>
      <c r="J703">
        <v>2770</v>
      </c>
    </row>
    <row r="704" spans="1:10">
      <c r="A704" t="s">
        <v>10</v>
      </c>
      <c r="B704" t="s">
        <v>11</v>
      </c>
      <c r="C704" t="s">
        <v>119</v>
      </c>
      <c r="D704" t="s">
        <v>46</v>
      </c>
      <c r="E704" t="s">
        <v>15</v>
      </c>
      <c r="F704" t="s">
        <v>123</v>
      </c>
      <c r="G704" t="s">
        <v>268</v>
      </c>
      <c r="H704">
        <v>2017</v>
      </c>
      <c r="I704">
        <v>1510</v>
      </c>
      <c r="J704">
        <v>4155</v>
      </c>
    </row>
    <row r="705" spans="1:10">
      <c r="A705" t="s">
        <v>10</v>
      </c>
      <c r="B705" t="s">
        <v>11</v>
      </c>
      <c r="C705" t="s">
        <v>119</v>
      </c>
      <c r="D705" t="s">
        <v>46</v>
      </c>
      <c r="E705" t="s">
        <v>15</v>
      </c>
      <c r="F705" t="s">
        <v>123</v>
      </c>
      <c r="G705" t="s">
        <v>268</v>
      </c>
      <c r="H705">
        <v>2017</v>
      </c>
      <c r="I705">
        <v>13065</v>
      </c>
      <c r="J705">
        <v>36010</v>
      </c>
    </row>
    <row r="706" spans="1:10">
      <c r="A706" t="s">
        <v>10</v>
      </c>
      <c r="B706" t="s">
        <v>11</v>
      </c>
      <c r="C706" t="s">
        <v>119</v>
      </c>
      <c r="D706" t="s">
        <v>46</v>
      </c>
      <c r="E706" t="s">
        <v>15</v>
      </c>
      <c r="F706" t="s">
        <v>123</v>
      </c>
      <c r="G706" t="s">
        <v>268</v>
      </c>
      <c r="H706">
        <v>2017</v>
      </c>
      <c r="I706">
        <v>19600</v>
      </c>
      <c r="J706">
        <v>54015</v>
      </c>
    </row>
    <row r="707" spans="1:10">
      <c r="A707" t="s">
        <v>10</v>
      </c>
      <c r="B707" t="s">
        <v>11</v>
      </c>
      <c r="C707" t="s">
        <v>119</v>
      </c>
      <c r="D707" t="s">
        <v>46</v>
      </c>
      <c r="E707" t="s">
        <v>15</v>
      </c>
      <c r="F707" t="s">
        <v>123</v>
      </c>
      <c r="G707" t="s">
        <v>268</v>
      </c>
      <c r="H707">
        <v>2017</v>
      </c>
      <c r="I707">
        <v>500</v>
      </c>
      <c r="J707">
        <v>1385</v>
      </c>
    </row>
    <row r="708" spans="1:10">
      <c r="A708" t="s">
        <v>10</v>
      </c>
      <c r="B708" t="s">
        <v>11</v>
      </c>
      <c r="C708" t="s">
        <v>119</v>
      </c>
      <c r="D708" t="s">
        <v>46</v>
      </c>
      <c r="E708" t="s">
        <v>15</v>
      </c>
      <c r="F708" t="s">
        <v>123</v>
      </c>
      <c r="G708" t="s">
        <v>268</v>
      </c>
      <c r="H708">
        <v>2017</v>
      </c>
      <c r="I708">
        <v>2515</v>
      </c>
      <c r="J708">
        <v>6925</v>
      </c>
    </row>
    <row r="709" spans="1:10">
      <c r="A709" t="s">
        <v>10</v>
      </c>
      <c r="B709" t="s">
        <v>11</v>
      </c>
      <c r="C709" t="s">
        <v>119</v>
      </c>
      <c r="D709" t="s">
        <v>46</v>
      </c>
      <c r="E709" t="s">
        <v>15</v>
      </c>
      <c r="F709" t="s">
        <v>123</v>
      </c>
      <c r="G709" t="s">
        <v>268</v>
      </c>
      <c r="H709">
        <v>2017</v>
      </c>
      <c r="I709">
        <v>1510</v>
      </c>
      <c r="J709">
        <v>4155</v>
      </c>
    </row>
    <row r="710" spans="1:10">
      <c r="A710" t="s">
        <v>10</v>
      </c>
      <c r="B710" t="s">
        <v>11</v>
      </c>
      <c r="C710" t="s">
        <v>119</v>
      </c>
      <c r="D710" t="s">
        <v>46</v>
      </c>
      <c r="E710" t="s">
        <v>15</v>
      </c>
      <c r="F710" t="s">
        <v>123</v>
      </c>
      <c r="G710" t="s">
        <v>268</v>
      </c>
      <c r="H710">
        <v>2017</v>
      </c>
      <c r="I710">
        <v>5530</v>
      </c>
      <c r="J710">
        <v>15235</v>
      </c>
    </row>
    <row r="711" spans="1:10">
      <c r="A711" t="s">
        <v>10</v>
      </c>
      <c r="B711" t="s">
        <v>11</v>
      </c>
      <c r="C711" t="s">
        <v>119</v>
      </c>
      <c r="D711" t="s">
        <v>46</v>
      </c>
      <c r="E711" t="s">
        <v>15</v>
      </c>
      <c r="F711" t="s">
        <v>123</v>
      </c>
      <c r="G711" t="s">
        <v>268</v>
      </c>
      <c r="H711">
        <v>2017</v>
      </c>
      <c r="I711">
        <v>4525</v>
      </c>
      <c r="J711">
        <v>12465</v>
      </c>
    </row>
    <row r="712" spans="1:10">
      <c r="A712" t="s">
        <v>10</v>
      </c>
      <c r="B712" t="s">
        <v>11</v>
      </c>
      <c r="C712" t="s">
        <v>119</v>
      </c>
      <c r="D712" t="s">
        <v>46</v>
      </c>
      <c r="E712" t="s">
        <v>15</v>
      </c>
      <c r="F712" t="s">
        <v>123</v>
      </c>
      <c r="G712" t="s">
        <v>268</v>
      </c>
      <c r="H712">
        <v>2017</v>
      </c>
      <c r="I712">
        <v>14070</v>
      </c>
      <c r="J712">
        <v>38780</v>
      </c>
    </row>
    <row r="713" spans="1:10">
      <c r="A713" t="s">
        <v>10</v>
      </c>
      <c r="B713" t="s">
        <v>11</v>
      </c>
      <c r="C713" t="s">
        <v>119</v>
      </c>
      <c r="D713" t="s">
        <v>46</v>
      </c>
      <c r="E713" t="s">
        <v>15</v>
      </c>
      <c r="F713" t="s">
        <v>123</v>
      </c>
      <c r="G713" t="s">
        <v>268</v>
      </c>
      <c r="H713">
        <v>2017</v>
      </c>
      <c r="I713">
        <v>7540</v>
      </c>
      <c r="J713">
        <v>20775</v>
      </c>
    </row>
    <row r="714" spans="1:10">
      <c r="A714" t="s">
        <v>10</v>
      </c>
      <c r="B714" t="s">
        <v>11</v>
      </c>
      <c r="C714" t="s">
        <v>119</v>
      </c>
      <c r="D714" t="s">
        <v>46</v>
      </c>
      <c r="E714" t="s">
        <v>15</v>
      </c>
      <c r="F714" t="s">
        <v>123</v>
      </c>
      <c r="G714" t="s">
        <v>268</v>
      </c>
      <c r="H714">
        <v>2017</v>
      </c>
      <c r="I714">
        <v>12060</v>
      </c>
      <c r="J714">
        <v>33240</v>
      </c>
    </row>
    <row r="715" spans="1:10">
      <c r="A715" t="s">
        <v>10</v>
      </c>
      <c r="B715" t="s">
        <v>11</v>
      </c>
      <c r="C715" t="s">
        <v>119</v>
      </c>
      <c r="D715" t="s">
        <v>46</v>
      </c>
      <c r="E715" t="s">
        <v>15</v>
      </c>
      <c r="F715" t="s">
        <v>123</v>
      </c>
      <c r="G715" t="s">
        <v>268</v>
      </c>
      <c r="H715">
        <v>2017</v>
      </c>
      <c r="I715">
        <v>12565</v>
      </c>
      <c r="J715">
        <v>34625</v>
      </c>
    </row>
    <row r="716" spans="1:10">
      <c r="A716" t="s">
        <v>10</v>
      </c>
      <c r="B716" t="s">
        <v>11</v>
      </c>
      <c r="C716" t="s">
        <v>119</v>
      </c>
      <c r="D716" t="s">
        <v>46</v>
      </c>
      <c r="E716" t="s">
        <v>15</v>
      </c>
      <c r="F716" t="s">
        <v>123</v>
      </c>
      <c r="G716" t="s">
        <v>268</v>
      </c>
      <c r="H716">
        <v>2017</v>
      </c>
      <c r="I716">
        <v>17085</v>
      </c>
      <c r="J716">
        <v>47090</v>
      </c>
    </row>
    <row r="717" spans="1:10">
      <c r="A717" t="s">
        <v>10</v>
      </c>
      <c r="B717" t="s">
        <v>11</v>
      </c>
      <c r="C717" t="s">
        <v>119</v>
      </c>
      <c r="D717" t="s">
        <v>46</v>
      </c>
      <c r="E717" t="s">
        <v>15</v>
      </c>
      <c r="F717" t="s">
        <v>123</v>
      </c>
      <c r="G717" t="s">
        <v>267</v>
      </c>
      <c r="H717">
        <v>2017</v>
      </c>
      <c r="I717">
        <v>500</v>
      </c>
      <c r="J717">
        <v>1385</v>
      </c>
    </row>
    <row r="718" spans="1:10">
      <c r="A718" t="s">
        <v>10</v>
      </c>
      <c r="B718" t="s">
        <v>11</v>
      </c>
      <c r="C718" t="s">
        <v>119</v>
      </c>
      <c r="D718" t="s">
        <v>46</v>
      </c>
      <c r="E718" t="s">
        <v>15</v>
      </c>
      <c r="F718" t="s">
        <v>123</v>
      </c>
      <c r="G718" t="s">
        <v>267</v>
      </c>
      <c r="H718">
        <v>2017</v>
      </c>
      <c r="I718">
        <v>9550</v>
      </c>
      <c r="J718">
        <v>26315</v>
      </c>
    </row>
    <row r="719" spans="1:10">
      <c r="A719" t="s">
        <v>10</v>
      </c>
      <c r="B719" t="s">
        <v>11</v>
      </c>
      <c r="C719" t="s">
        <v>119</v>
      </c>
      <c r="D719" t="s">
        <v>46</v>
      </c>
      <c r="E719" t="s">
        <v>15</v>
      </c>
      <c r="F719" t="s">
        <v>123</v>
      </c>
      <c r="G719" t="s">
        <v>267</v>
      </c>
      <c r="H719">
        <v>2017</v>
      </c>
      <c r="I719">
        <v>0</v>
      </c>
      <c r="J719">
        <v>0</v>
      </c>
    </row>
    <row r="720" spans="1:10">
      <c r="A720" t="s">
        <v>10</v>
      </c>
      <c r="B720" t="s">
        <v>11</v>
      </c>
      <c r="C720" t="s">
        <v>119</v>
      </c>
      <c r="D720" t="s">
        <v>46</v>
      </c>
      <c r="E720" t="s">
        <v>15</v>
      </c>
      <c r="F720" t="s">
        <v>123</v>
      </c>
      <c r="G720" t="s">
        <v>267</v>
      </c>
      <c r="H720">
        <v>2017</v>
      </c>
      <c r="I720">
        <v>12360</v>
      </c>
      <c r="J720">
        <v>34071</v>
      </c>
    </row>
    <row r="721" spans="1:10">
      <c r="A721" t="s">
        <v>10</v>
      </c>
      <c r="B721" t="s">
        <v>11</v>
      </c>
      <c r="C721" t="s">
        <v>119</v>
      </c>
      <c r="D721" t="s">
        <v>46</v>
      </c>
      <c r="E721" t="s">
        <v>15</v>
      </c>
      <c r="F721" t="s">
        <v>123</v>
      </c>
      <c r="G721" t="s">
        <v>267</v>
      </c>
      <c r="H721">
        <v>2017</v>
      </c>
      <c r="I721">
        <v>3215</v>
      </c>
      <c r="J721">
        <v>8864</v>
      </c>
    </row>
    <row r="722" spans="1:10">
      <c r="A722" t="s">
        <v>10</v>
      </c>
      <c r="B722" t="s">
        <v>11</v>
      </c>
      <c r="C722" t="s">
        <v>119</v>
      </c>
      <c r="D722" t="s">
        <v>46</v>
      </c>
      <c r="E722" t="s">
        <v>15</v>
      </c>
      <c r="F722" t="s">
        <v>123</v>
      </c>
      <c r="G722" t="s">
        <v>267</v>
      </c>
      <c r="H722">
        <v>2017</v>
      </c>
      <c r="I722">
        <v>1205</v>
      </c>
      <c r="J722">
        <v>3324</v>
      </c>
    </row>
    <row r="723" spans="1:10">
      <c r="A723" t="s">
        <v>10</v>
      </c>
      <c r="B723" t="s">
        <v>11</v>
      </c>
      <c r="C723" t="s">
        <v>119</v>
      </c>
      <c r="D723" t="s">
        <v>46</v>
      </c>
      <c r="E723" t="s">
        <v>15</v>
      </c>
      <c r="F723" t="s">
        <v>123</v>
      </c>
      <c r="G723" t="s">
        <v>267</v>
      </c>
      <c r="H723">
        <v>2017</v>
      </c>
      <c r="I723">
        <v>1610</v>
      </c>
      <c r="J723">
        <v>4432</v>
      </c>
    </row>
    <row r="724" spans="1:10">
      <c r="A724" t="s">
        <v>10</v>
      </c>
      <c r="B724" t="s">
        <v>11</v>
      </c>
      <c r="C724" t="s">
        <v>119</v>
      </c>
      <c r="D724" t="s">
        <v>46</v>
      </c>
      <c r="E724" t="s">
        <v>15</v>
      </c>
      <c r="F724" t="s">
        <v>123</v>
      </c>
      <c r="G724" t="s">
        <v>267</v>
      </c>
      <c r="H724">
        <v>2017</v>
      </c>
      <c r="I724">
        <v>0</v>
      </c>
      <c r="J724">
        <v>0</v>
      </c>
    </row>
    <row r="725" spans="1:10">
      <c r="A725" t="s">
        <v>10</v>
      </c>
      <c r="B725" t="s">
        <v>11</v>
      </c>
      <c r="C725" t="s">
        <v>119</v>
      </c>
      <c r="D725" t="s">
        <v>46</v>
      </c>
      <c r="E725" t="s">
        <v>15</v>
      </c>
      <c r="F725" t="s">
        <v>123</v>
      </c>
      <c r="G725" t="s">
        <v>266</v>
      </c>
      <c r="H725">
        <v>2017</v>
      </c>
      <c r="I725">
        <v>10555</v>
      </c>
      <c r="J725">
        <v>29085</v>
      </c>
    </row>
    <row r="726" spans="1:10">
      <c r="A726" t="s">
        <v>10</v>
      </c>
      <c r="B726" t="s">
        <v>11</v>
      </c>
      <c r="C726" t="s">
        <v>119</v>
      </c>
      <c r="D726" t="s">
        <v>46</v>
      </c>
      <c r="E726" t="s">
        <v>15</v>
      </c>
      <c r="F726" t="s">
        <v>123</v>
      </c>
      <c r="G726" t="s">
        <v>266</v>
      </c>
      <c r="H726">
        <v>2017</v>
      </c>
      <c r="I726">
        <v>600</v>
      </c>
      <c r="J726">
        <v>1662</v>
      </c>
    </row>
    <row r="727" spans="1:10">
      <c r="A727" t="s">
        <v>10</v>
      </c>
      <c r="B727" t="s">
        <v>11</v>
      </c>
      <c r="C727" t="s">
        <v>119</v>
      </c>
      <c r="D727" t="s">
        <v>46</v>
      </c>
      <c r="E727" t="s">
        <v>15</v>
      </c>
      <c r="F727" t="s">
        <v>123</v>
      </c>
      <c r="G727" t="s">
        <v>266</v>
      </c>
      <c r="H727">
        <v>2017</v>
      </c>
      <c r="I727">
        <v>12860</v>
      </c>
      <c r="J727">
        <v>35456</v>
      </c>
    </row>
    <row r="728" spans="1:10">
      <c r="A728" t="s">
        <v>10</v>
      </c>
      <c r="B728" t="s">
        <v>11</v>
      </c>
      <c r="C728" t="s">
        <v>119</v>
      </c>
      <c r="D728" t="s">
        <v>46</v>
      </c>
      <c r="E728" t="s">
        <v>15</v>
      </c>
      <c r="F728" t="s">
        <v>123</v>
      </c>
      <c r="G728" t="s">
        <v>266</v>
      </c>
      <c r="H728">
        <v>2017</v>
      </c>
      <c r="I728">
        <v>600</v>
      </c>
      <c r="J728">
        <v>1662</v>
      </c>
    </row>
    <row r="729" spans="1:10">
      <c r="A729" t="s">
        <v>10</v>
      </c>
      <c r="B729" t="s">
        <v>11</v>
      </c>
      <c r="C729" t="s">
        <v>119</v>
      </c>
      <c r="D729" t="s">
        <v>46</v>
      </c>
      <c r="E729" t="s">
        <v>15</v>
      </c>
      <c r="F729" t="s">
        <v>123</v>
      </c>
      <c r="G729" t="s">
        <v>266</v>
      </c>
      <c r="H729">
        <v>2017</v>
      </c>
      <c r="I729">
        <v>600</v>
      </c>
      <c r="J729">
        <v>1662</v>
      </c>
    </row>
    <row r="730" spans="1:10">
      <c r="A730" t="s">
        <v>10</v>
      </c>
      <c r="B730" t="s">
        <v>11</v>
      </c>
      <c r="C730" t="s">
        <v>119</v>
      </c>
      <c r="D730" t="s">
        <v>46</v>
      </c>
      <c r="E730" t="s">
        <v>15</v>
      </c>
      <c r="F730" t="s">
        <v>123</v>
      </c>
      <c r="G730" t="s">
        <v>266</v>
      </c>
      <c r="H730">
        <v>2017</v>
      </c>
      <c r="I730">
        <v>2410</v>
      </c>
      <c r="J730">
        <v>6648</v>
      </c>
    </row>
    <row r="731" spans="1:10">
      <c r="A731" t="s">
        <v>10</v>
      </c>
      <c r="B731" t="s">
        <v>11</v>
      </c>
      <c r="C731" t="s">
        <v>119</v>
      </c>
      <c r="D731" t="s">
        <v>46</v>
      </c>
      <c r="E731" t="s">
        <v>15</v>
      </c>
      <c r="F731" t="s">
        <v>123</v>
      </c>
      <c r="G731" t="s">
        <v>266</v>
      </c>
      <c r="H731">
        <v>2017</v>
      </c>
      <c r="I731">
        <v>0</v>
      </c>
      <c r="J731">
        <v>0</v>
      </c>
    </row>
    <row r="732" spans="1:10">
      <c r="A732" t="s">
        <v>10</v>
      </c>
      <c r="B732" t="s">
        <v>11</v>
      </c>
      <c r="C732" t="s">
        <v>119</v>
      </c>
      <c r="D732" t="s">
        <v>46</v>
      </c>
      <c r="E732" t="s">
        <v>15</v>
      </c>
      <c r="F732" t="s">
        <v>123</v>
      </c>
      <c r="G732" t="s">
        <v>265</v>
      </c>
      <c r="H732">
        <v>2017</v>
      </c>
      <c r="I732">
        <v>500</v>
      </c>
      <c r="J732">
        <v>1385</v>
      </c>
    </row>
    <row r="733" spans="1:10">
      <c r="A733" t="s">
        <v>10</v>
      </c>
      <c r="B733" t="s">
        <v>11</v>
      </c>
      <c r="C733" t="s">
        <v>119</v>
      </c>
      <c r="D733" t="s">
        <v>46</v>
      </c>
      <c r="E733" t="s">
        <v>15</v>
      </c>
      <c r="F733" t="s">
        <v>123</v>
      </c>
      <c r="G733" t="s">
        <v>265</v>
      </c>
      <c r="H733">
        <v>2017</v>
      </c>
      <c r="I733">
        <v>1205</v>
      </c>
      <c r="J733">
        <v>3324</v>
      </c>
    </row>
    <row r="734" spans="1:10">
      <c r="A734" t="s">
        <v>10</v>
      </c>
      <c r="B734" t="s">
        <v>11</v>
      </c>
      <c r="C734" t="s">
        <v>119</v>
      </c>
      <c r="D734" t="s">
        <v>46</v>
      </c>
      <c r="E734" t="s">
        <v>15</v>
      </c>
      <c r="F734" t="s">
        <v>123</v>
      </c>
      <c r="G734" t="s">
        <v>265</v>
      </c>
      <c r="H734">
        <v>2017</v>
      </c>
      <c r="I734">
        <v>5425</v>
      </c>
      <c r="J734">
        <v>14958</v>
      </c>
    </row>
    <row r="735" spans="1:10">
      <c r="A735" t="s">
        <v>10</v>
      </c>
      <c r="B735" t="s">
        <v>11</v>
      </c>
      <c r="C735" t="s">
        <v>119</v>
      </c>
      <c r="D735" t="s">
        <v>120</v>
      </c>
      <c r="E735" t="s">
        <v>12</v>
      </c>
      <c r="F735" t="s">
        <v>13</v>
      </c>
      <c r="G735" t="s">
        <v>14</v>
      </c>
      <c r="H735">
        <v>2017</v>
      </c>
      <c r="I735">
        <v>500</v>
      </c>
      <c r="J735">
        <v>65</v>
      </c>
    </row>
    <row r="736" spans="1:10">
      <c r="A736" t="s">
        <v>10</v>
      </c>
      <c r="B736" t="s">
        <v>11</v>
      </c>
      <c r="C736" t="s">
        <v>119</v>
      </c>
      <c r="D736" t="s">
        <v>120</v>
      </c>
      <c r="E736" t="s">
        <v>12</v>
      </c>
      <c r="F736" t="s">
        <v>13</v>
      </c>
      <c r="G736" t="s">
        <v>14</v>
      </c>
      <c r="H736">
        <v>2017</v>
      </c>
      <c r="I736">
        <v>7550</v>
      </c>
      <c r="J736">
        <v>981.5</v>
      </c>
    </row>
    <row r="737" spans="1:10">
      <c r="A737" t="s">
        <v>10</v>
      </c>
      <c r="B737" t="s">
        <v>11</v>
      </c>
      <c r="C737" t="s">
        <v>119</v>
      </c>
      <c r="D737" t="s">
        <v>120</v>
      </c>
      <c r="E737" t="s">
        <v>12</v>
      </c>
      <c r="F737" t="s">
        <v>13</v>
      </c>
      <c r="G737" t="s">
        <v>14</v>
      </c>
      <c r="H737">
        <v>2017</v>
      </c>
      <c r="I737">
        <v>12150</v>
      </c>
      <c r="J737">
        <v>1579.5</v>
      </c>
    </row>
    <row r="738" spans="1:10">
      <c r="A738" t="s">
        <v>10</v>
      </c>
      <c r="B738" t="s">
        <v>11</v>
      </c>
      <c r="C738" t="s">
        <v>119</v>
      </c>
      <c r="D738" t="s">
        <v>120</v>
      </c>
      <c r="E738" t="s">
        <v>12</v>
      </c>
      <c r="F738" t="s">
        <v>13</v>
      </c>
      <c r="G738" t="s">
        <v>14</v>
      </c>
      <c r="H738">
        <v>2017</v>
      </c>
      <c r="I738">
        <v>2400</v>
      </c>
      <c r="J738">
        <v>312</v>
      </c>
    </row>
    <row r="739" spans="1:10">
      <c r="A739" t="s">
        <v>10</v>
      </c>
      <c r="B739" t="s">
        <v>11</v>
      </c>
      <c r="C739" t="s">
        <v>119</v>
      </c>
      <c r="D739" t="s">
        <v>46</v>
      </c>
      <c r="E739" t="s">
        <v>15</v>
      </c>
      <c r="F739" t="s">
        <v>123</v>
      </c>
      <c r="G739" t="s">
        <v>265</v>
      </c>
      <c r="H739">
        <v>2017</v>
      </c>
      <c r="I739">
        <v>0</v>
      </c>
      <c r="J739">
        <v>0</v>
      </c>
    </row>
    <row r="740" spans="1:10">
      <c r="A740" t="s">
        <v>10</v>
      </c>
      <c r="B740" t="s">
        <v>11</v>
      </c>
      <c r="C740" t="s">
        <v>119</v>
      </c>
      <c r="D740" t="s">
        <v>46</v>
      </c>
      <c r="E740" t="s">
        <v>15</v>
      </c>
      <c r="F740" t="s">
        <v>123</v>
      </c>
      <c r="G740" t="s">
        <v>264</v>
      </c>
      <c r="H740">
        <v>2017</v>
      </c>
      <c r="I740">
        <v>1510</v>
      </c>
      <c r="J740">
        <v>4155</v>
      </c>
    </row>
    <row r="741" spans="1:10">
      <c r="A741" t="s">
        <v>10</v>
      </c>
      <c r="B741" t="s">
        <v>11</v>
      </c>
      <c r="C741" t="s">
        <v>119</v>
      </c>
      <c r="D741" t="s">
        <v>46</v>
      </c>
      <c r="E741" t="s">
        <v>15</v>
      </c>
      <c r="F741" t="s">
        <v>123</v>
      </c>
      <c r="G741" t="s">
        <v>264</v>
      </c>
      <c r="H741">
        <v>2017</v>
      </c>
      <c r="I741">
        <v>1510</v>
      </c>
      <c r="J741">
        <v>4155</v>
      </c>
    </row>
    <row r="742" spans="1:10">
      <c r="A742" t="s">
        <v>10</v>
      </c>
      <c r="B742" t="s">
        <v>11</v>
      </c>
      <c r="C742" t="s">
        <v>119</v>
      </c>
      <c r="D742" t="s">
        <v>46</v>
      </c>
      <c r="E742" t="s">
        <v>15</v>
      </c>
      <c r="F742" t="s">
        <v>123</v>
      </c>
      <c r="G742" t="s">
        <v>264</v>
      </c>
      <c r="H742">
        <v>2017</v>
      </c>
      <c r="I742">
        <v>2515</v>
      </c>
      <c r="J742">
        <v>6925</v>
      </c>
    </row>
    <row r="743" spans="1:10">
      <c r="A743" t="s">
        <v>10</v>
      </c>
      <c r="B743" t="s">
        <v>11</v>
      </c>
      <c r="C743" t="s">
        <v>119</v>
      </c>
      <c r="D743" t="s">
        <v>46</v>
      </c>
      <c r="E743" t="s">
        <v>15</v>
      </c>
      <c r="F743" t="s">
        <v>123</v>
      </c>
      <c r="G743" t="s">
        <v>264</v>
      </c>
      <c r="H743">
        <v>2017</v>
      </c>
      <c r="I743">
        <v>2010</v>
      </c>
      <c r="J743">
        <v>5540</v>
      </c>
    </row>
    <row r="744" spans="1:10">
      <c r="A744" t="s">
        <v>10</v>
      </c>
      <c r="B744" t="s">
        <v>11</v>
      </c>
      <c r="C744" t="s">
        <v>119</v>
      </c>
      <c r="D744" t="s">
        <v>120</v>
      </c>
      <c r="E744" t="s">
        <v>12</v>
      </c>
      <c r="F744" t="s">
        <v>13</v>
      </c>
      <c r="G744" t="s">
        <v>14</v>
      </c>
      <c r="H744">
        <v>2017</v>
      </c>
      <c r="I744">
        <v>2650</v>
      </c>
      <c r="J744">
        <v>265</v>
      </c>
    </row>
    <row r="745" spans="1:10">
      <c r="A745" t="s">
        <v>10</v>
      </c>
      <c r="B745" t="s">
        <v>11</v>
      </c>
      <c r="C745" t="s">
        <v>119</v>
      </c>
      <c r="D745" t="s">
        <v>120</v>
      </c>
      <c r="E745" t="s">
        <v>15</v>
      </c>
      <c r="F745" t="s">
        <v>123</v>
      </c>
      <c r="G745" t="s">
        <v>124</v>
      </c>
      <c r="H745">
        <v>2017</v>
      </c>
      <c r="I745">
        <v>2260</v>
      </c>
      <c r="J745">
        <v>6232.5</v>
      </c>
    </row>
    <row r="746" spans="1:10">
      <c r="A746" t="s">
        <v>10</v>
      </c>
      <c r="B746" t="s">
        <v>11</v>
      </c>
      <c r="C746" t="s">
        <v>119</v>
      </c>
      <c r="D746" t="s">
        <v>120</v>
      </c>
      <c r="E746" t="s">
        <v>15</v>
      </c>
      <c r="F746" t="s">
        <v>123</v>
      </c>
      <c r="G746" t="s">
        <v>124</v>
      </c>
      <c r="H746">
        <v>2017</v>
      </c>
      <c r="I746">
        <v>1030</v>
      </c>
      <c r="J746">
        <v>2839.25</v>
      </c>
    </row>
    <row r="747" spans="1:10">
      <c r="A747" t="s">
        <v>10</v>
      </c>
      <c r="B747" t="s">
        <v>11</v>
      </c>
      <c r="C747" t="s">
        <v>119</v>
      </c>
      <c r="D747" t="s">
        <v>120</v>
      </c>
      <c r="E747" t="s">
        <v>15</v>
      </c>
      <c r="F747" t="s">
        <v>123</v>
      </c>
      <c r="G747" t="s">
        <v>125</v>
      </c>
      <c r="H747">
        <v>2017</v>
      </c>
      <c r="I747">
        <v>7135</v>
      </c>
      <c r="J747">
        <v>19667</v>
      </c>
    </row>
    <row r="748" spans="1:10">
      <c r="A748" t="s">
        <v>10</v>
      </c>
      <c r="B748" t="s">
        <v>11</v>
      </c>
      <c r="C748" t="s">
        <v>119</v>
      </c>
      <c r="D748" t="s">
        <v>120</v>
      </c>
      <c r="E748" t="s">
        <v>15</v>
      </c>
      <c r="F748" t="s">
        <v>123</v>
      </c>
      <c r="G748" t="s">
        <v>125</v>
      </c>
      <c r="H748">
        <v>2017</v>
      </c>
      <c r="I748">
        <v>8865</v>
      </c>
      <c r="J748">
        <v>24445.25</v>
      </c>
    </row>
    <row r="749" spans="1:10">
      <c r="A749" t="s">
        <v>10</v>
      </c>
      <c r="B749" t="s">
        <v>11</v>
      </c>
      <c r="C749" t="s">
        <v>119</v>
      </c>
      <c r="D749" t="s">
        <v>120</v>
      </c>
      <c r="E749" t="s">
        <v>15</v>
      </c>
      <c r="F749" t="s">
        <v>123</v>
      </c>
      <c r="G749" t="s">
        <v>125</v>
      </c>
      <c r="H749">
        <v>2017</v>
      </c>
      <c r="I749">
        <v>0</v>
      </c>
      <c r="J749">
        <v>0</v>
      </c>
    </row>
    <row r="750" spans="1:10">
      <c r="A750" t="s">
        <v>10</v>
      </c>
      <c r="B750" t="s">
        <v>11</v>
      </c>
      <c r="C750" t="s">
        <v>119</v>
      </c>
      <c r="D750" t="s">
        <v>46</v>
      </c>
      <c r="E750" t="s">
        <v>15</v>
      </c>
      <c r="F750" t="s">
        <v>123</v>
      </c>
      <c r="G750" t="s">
        <v>264</v>
      </c>
      <c r="H750">
        <v>2017</v>
      </c>
      <c r="I750">
        <v>1810</v>
      </c>
      <c r="J750">
        <v>4986</v>
      </c>
    </row>
    <row r="751" spans="1:10">
      <c r="A751" t="s">
        <v>10</v>
      </c>
      <c r="B751" t="s">
        <v>11</v>
      </c>
      <c r="C751" t="s">
        <v>119</v>
      </c>
      <c r="D751" t="s">
        <v>46</v>
      </c>
      <c r="E751" t="s">
        <v>15</v>
      </c>
      <c r="F751" t="s">
        <v>123</v>
      </c>
      <c r="G751" t="s">
        <v>263</v>
      </c>
      <c r="H751">
        <v>2017</v>
      </c>
      <c r="I751">
        <v>6030</v>
      </c>
      <c r="J751">
        <v>16620</v>
      </c>
    </row>
    <row r="752" spans="1:10">
      <c r="A752" t="s">
        <v>10</v>
      </c>
      <c r="B752" t="s">
        <v>11</v>
      </c>
      <c r="C752" t="s">
        <v>119</v>
      </c>
      <c r="D752" t="s">
        <v>46</v>
      </c>
      <c r="E752" t="s">
        <v>15</v>
      </c>
      <c r="F752" t="s">
        <v>123</v>
      </c>
      <c r="G752" t="s">
        <v>263</v>
      </c>
      <c r="H752">
        <v>2017</v>
      </c>
      <c r="I752">
        <v>5530</v>
      </c>
      <c r="J752">
        <v>15235</v>
      </c>
    </row>
    <row r="753" spans="1:10">
      <c r="A753" t="s">
        <v>10</v>
      </c>
      <c r="B753" t="s">
        <v>11</v>
      </c>
      <c r="C753" t="s">
        <v>119</v>
      </c>
      <c r="D753" t="s">
        <v>120</v>
      </c>
      <c r="E753" t="s">
        <v>15</v>
      </c>
      <c r="F753" t="s">
        <v>123</v>
      </c>
      <c r="G753" t="s">
        <v>126</v>
      </c>
      <c r="H753">
        <v>2017</v>
      </c>
      <c r="I753">
        <v>4090</v>
      </c>
      <c r="J753">
        <v>11206.25</v>
      </c>
    </row>
    <row r="754" spans="1:10">
      <c r="A754" t="s">
        <v>10</v>
      </c>
      <c r="B754" t="s">
        <v>11</v>
      </c>
      <c r="C754" t="s">
        <v>119</v>
      </c>
      <c r="D754" t="s">
        <v>120</v>
      </c>
      <c r="E754" t="s">
        <v>15</v>
      </c>
      <c r="F754" t="s">
        <v>123</v>
      </c>
      <c r="G754" t="s">
        <v>126</v>
      </c>
      <c r="H754">
        <v>2017</v>
      </c>
      <c r="I754">
        <v>500</v>
      </c>
      <c r="J754">
        <v>1375</v>
      </c>
    </row>
    <row r="755" spans="1:10">
      <c r="A755" t="s">
        <v>10</v>
      </c>
      <c r="B755" t="s">
        <v>11</v>
      </c>
      <c r="C755" t="s">
        <v>119</v>
      </c>
      <c r="D755" t="s">
        <v>120</v>
      </c>
      <c r="E755" t="s">
        <v>15</v>
      </c>
      <c r="F755" t="s">
        <v>123</v>
      </c>
      <c r="G755" t="s">
        <v>126</v>
      </c>
      <c r="H755">
        <v>2017</v>
      </c>
      <c r="I755">
        <v>1710</v>
      </c>
      <c r="J755">
        <v>4675</v>
      </c>
    </row>
    <row r="756" spans="1:10">
      <c r="A756" t="s">
        <v>10</v>
      </c>
      <c r="B756" t="s">
        <v>11</v>
      </c>
      <c r="C756" t="s">
        <v>119</v>
      </c>
      <c r="D756" t="s">
        <v>46</v>
      </c>
      <c r="E756" t="s">
        <v>15</v>
      </c>
      <c r="F756" t="s">
        <v>123</v>
      </c>
      <c r="G756" t="s">
        <v>263</v>
      </c>
      <c r="H756">
        <v>2017</v>
      </c>
      <c r="I756">
        <v>5325</v>
      </c>
      <c r="J756">
        <v>14681</v>
      </c>
    </row>
    <row r="757" spans="1:10">
      <c r="A757" t="s">
        <v>10</v>
      </c>
      <c r="B757" t="s">
        <v>11</v>
      </c>
      <c r="C757" t="s">
        <v>119</v>
      </c>
      <c r="D757" t="s">
        <v>46</v>
      </c>
      <c r="E757" t="s">
        <v>15</v>
      </c>
      <c r="F757" t="s">
        <v>123</v>
      </c>
      <c r="G757" t="s">
        <v>263</v>
      </c>
      <c r="H757">
        <v>2017</v>
      </c>
      <c r="I757">
        <v>6835</v>
      </c>
      <c r="J757">
        <v>18836</v>
      </c>
    </row>
    <row r="758" spans="1:10">
      <c r="A758" t="s">
        <v>10</v>
      </c>
      <c r="B758" t="s">
        <v>11</v>
      </c>
      <c r="C758" t="s">
        <v>119</v>
      </c>
      <c r="D758" t="s">
        <v>46</v>
      </c>
      <c r="E758" t="s">
        <v>15</v>
      </c>
      <c r="F758" t="s">
        <v>123</v>
      </c>
      <c r="G758" t="s">
        <v>263</v>
      </c>
      <c r="H758">
        <v>2017</v>
      </c>
      <c r="I758">
        <v>2610</v>
      </c>
      <c r="J758">
        <v>7202</v>
      </c>
    </row>
    <row r="759" spans="1:10">
      <c r="A759" t="s">
        <v>10</v>
      </c>
      <c r="B759" t="s">
        <v>11</v>
      </c>
      <c r="C759" t="s">
        <v>119</v>
      </c>
      <c r="D759" t="s">
        <v>46</v>
      </c>
      <c r="E759" t="s">
        <v>15</v>
      </c>
      <c r="F759" t="s">
        <v>123</v>
      </c>
      <c r="G759" t="s">
        <v>263</v>
      </c>
      <c r="H759">
        <v>2017</v>
      </c>
      <c r="I759">
        <v>10150</v>
      </c>
      <c r="J759">
        <v>27977</v>
      </c>
    </row>
    <row r="760" spans="1:10">
      <c r="A760" t="s">
        <v>10</v>
      </c>
      <c r="B760" t="s">
        <v>11</v>
      </c>
      <c r="C760" t="s">
        <v>119</v>
      </c>
      <c r="D760" t="s">
        <v>120</v>
      </c>
      <c r="E760" t="s">
        <v>15</v>
      </c>
      <c r="F760" t="s">
        <v>123</v>
      </c>
      <c r="G760" t="s">
        <v>126</v>
      </c>
      <c r="H760">
        <v>2017</v>
      </c>
      <c r="I760">
        <v>500</v>
      </c>
      <c r="J760">
        <v>1385</v>
      </c>
    </row>
    <row r="761" spans="1:10">
      <c r="A761" t="s">
        <v>10</v>
      </c>
      <c r="B761" t="s">
        <v>11</v>
      </c>
      <c r="C761" t="s">
        <v>119</v>
      </c>
      <c r="D761" t="s">
        <v>120</v>
      </c>
      <c r="E761" t="s">
        <v>15</v>
      </c>
      <c r="F761" t="s">
        <v>123</v>
      </c>
      <c r="G761" t="s">
        <v>126</v>
      </c>
      <c r="H761">
        <v>2017</v>
      </c>
      <c r="I761">
        <v>20810</v>
      </c>
      <c r="J761">
        <v>57339</v>
      </c>
    </row>
    <row r="762" spans="1:10">
      <c r="A762" t="s">
        <v>10</v>
      </c>
      <c r="B762" t="s">
        <v>11</v>
      </c>
      <c r="C762" t="s">
        <v>119</v>
      </c>
      <c r="D762" t="s">
        <v>120</v>
      </c>
      <c r="E762" t="s">
        <v>15</v>
      </c>
      <c r="F762" t="s">
        <v>123</v>
      </c>
      <c r="G762" t="s">
        <v>126</v>
      </c>
      <c r="H762">
        <v>2017</v>
      </c>
      <c r="I762">
        <v>9025</v>
      </c>
      <c r="J762">
        <v>24860.75</v>
      </c>
    </row>
    <row r="763" spans="1:10">
      <c r="A763" t="s">
        <v>10</v>
      </c>
      <c r="B763" t="s">
        <v>11</v>
      </c>
      <c r="C763" t="s">
        <v>119</v>
      </c>
      <c r="D763" t="s">
        <v>120</v>
      </c>
      <c r="E763" t="s">
        <v>15</v>
      </c>
      <c r="F763" t="s">
        <v>123</v>
      </c>
      <c r="G763" t="s">
        <v>126</v>
      </c>
      <c r="H763">
        <v>2017</v>
      </c>
      <c r="I763">
        <v>500</v>
      </c>
      <c r="J763">
        <v>1385</v>
      </c>
    </row>
    <row r="764" spans="1:10">
      <c r="A764" t="s">
        <v>10</v>
      </c>
      <c r="B764" t="s">
        <v>11</v>
      </c>
      <c r="C764" t="s">
        <v>119</v>
      </c>
      <c r="D764" t="s">
        <v>120</v>
      </c>
      <c r="E764" t="s">
        <v>15</v>
      </c>
      <c r="F764" t="s">
        <v>123</v>
      </c>
      <c r="G764" t="s">
        <v>126</v>
      </c>
      <c r="H764">
        <v>2017</v>
      </c>
      <c r="I764">
        <v>6910</v>
      </c>
      <c r="J764">
        <v>19043.75</v>
      </c>
    </row>
    <row r="765" spans="1:10">
      <c r="A765" t="s">
        <v>10</v>
      </c>
      <c r="B765" t="s">
        <v>11</v>
      </c>
      <c r="C765" t="s">
        <v>119</v>
      </c>
      <c r="D765" t="s">
        <v>46</v>
      </c>
      <c r="E765" t="s">
        <v>15</v>
      </c>
      <c r="F765" t="s">
        <v>123</v>
      </c>
      <c r="G765" t="s">
        <v>263</v>
      </c>
      <c r="H765">
        <v>2017</v>
      </c>
      <c r="I765">
        <v>600</v>
      </c>
      <c r="J765">
        <v>1662</v>
      </c>
    </row>
    <row r="766" spans="1:10">
      <c r="A766" t="s">
        <v>10</v>
      </c>
      <c r="B766" t="s">
        <v>11</v>
      </c>
      <c r="C766" t="s">
        <v>119</v>
      </c>
      <c r="D766" t="s">
        <v>46</v>
      </c>
      <c r="E766" t="s">
        <v>15</v>
      </c>
      <c r="F766" t="s">
        <v>123</v>
      </c>
      <c r="G766" t="s">
        <v>263</v>
      </c>
      <c r="H766">
        <v>2017</v>
      </c>
      <c r="I766">
        <v>0</v>
      </c>
      <c r="J766">
        <v>0</v>
      </c>
    </row>
    <row r="767" spans="1:10">
      <c r="A767" t="s">
        <v>10</v>
      </c>
      <c r="B767" t="s">
        <v>11</v>
      </c>
      <c r="C767" t="s">
        <v>119</v>
      </c>
      <c r="D767" t="s">
        <v>46</v>
      </c>
      <c r="E767" t="s">
        <v>15</v>
      </c>
      <c r="F767" t="s">
        <v>123</v>
      </c>
      <c r="G767" t="s">
        <v>262</v>
      </c>
      <c r="H767">
        <v>2017</v>
      </c>
      <c r="I767">
        <v>3015</v>
      </c>
      <c r="J767">
        <v>8310</v>
      </c>
    </row>
    <row r="768" spans="1:10">
      <c r="A768" t="s">
        <v>10</v>
      </c>
      <c r="B768" t="s">
        <v>11</v>
      </c>
      <c r="C768" t="s">
        <v>119</v>
      </c>
      <c r="D768" t="s">
        <v>46</v>
      </c>
      <c r="E768" t="s">
        <v>15</v>
      </c>
      <c r="F768" t="s">
        <v>123</v>
      </c>
      <c r="G768" t="s">
        <v>262</v>
      </c>
      <c r="H768">
        <v>2017</v>
      </c>
      <c r="I768">
        <v>9550</v>
      </c>
      <c r="J768">
        <v>26315</v>
      </c>
    </row>
    <row r="769" spans="1:10">
      <c r="A769" t="s">
        <v>10</v>
      </c>
      <c r="B769" t="s">
        <v>11</v>
      </c>
      <c r="C769" t="s">
        <v>119</v>
      </c>
      <c r="D769" t="s">
        <v>46</v>
      </c>
      <c r="E769" t="s">
        <v>15</v>
      </c>
      <c r="F769" t="s">
        <v>123</v>
      </c>
      <c r="G769" t="s">
        <v>262</v>
      </c>
      <c r="H769">
        <v>2017</v>
      </c>
      <c r="I769">
        <v>12565</v>
      </c>
      <c r="J769">
        <v>34625</v>
      </c>
    </row>
    <row r="770" spans="1:10">
      <c r="A770" t="s">
        <v>10</v>
      </c>
      <c r="B770" t="s">
        <v>11</v>
      </c>
      <c r="C770" t="s">
        <v>119</v>
      </c>
      <c r="D770" t="s">
        <v>46</v>
      </c>
      <c r="E770" t="s">
        <v>15</v>
      </c>
      <c r="F770" t="s">
        <v>123</v>
      </c>
      <c r="G770" t="s">
        <v>262</v>
      </c>
      <c r="H770">
        <v>2017</v>
      </c>
      <c r="I770">
        <v>1610</v>
      </c>
      <c r="J770">
        <v>4432</v>
      </c>
    </row>
    <row r="771" spans="1:10">
      <c r="A771" t="s">
        <v>10</v>
      </c>
      <c r="B771" t="s">
        <v>11</v>
      </c>
      <c r="C771" t="s">
        <v>119</v>
      </c>
      <c r="D771" t="s">
        <v>46</v>
      </c>
      <c r="E771" t="s">
        <v>15</v>
      </c>
      <c r="F771" t="s">
        <v>123</v>
      </c>
      <c r="G771" t="s">
        <v>262</v>
      </c>
      <c r="H771">
        <v>2017</v>
      </c>
      <c r="I771">
        <v>14980</v>
      </c>
      <c r="J771">
        <v>41273</v>
      </c>
    </row>
    <row r="772" spans="1:10">
      <c r="A772" t="s">
        <v>10</v>
      </c>
      <c r="B772" t="s">
        <v>11</v>
      </c>
      <c r="C772" t="s">
        <v>119</v>
      </c>
      <c r="D772" t="s">
        <v>46</v>
      </c>
      <c r="E772" t="s">
        <v>15</v>
      </c>
      <c r="F772" t="s">
        <v>123</v>
      </c>
      <c r="G772" t="s">
        <v>262</v>
      </c>
      <c r="H772">
        <v>2017</v>
      </c>
      <c r="I772">
        <v>500</v>
      </c>
      <c r="J772">
        <v>1385</v>
      </c>
    </row>
    <row r="773" spans="1:10">
      <c r="A773" t="s">
        <v>10</v>
      </c>
      <c r="B773" t="s">
        <v>11</v>
      </c>
      <c r="C773" t="s">
        <v>119</v>
      </c>
      <c r="D773" t="s">
        <v>120</v>
      </c>
      <c r="E773" t="s">
        <v>15</v>
      </c>
      <c r="F773" t="s">
        <v>123</v>
      </c>
      <c r="G773" t="s">
        <v>126</v>
      </c>
      <c r="H773">
        <v>2017</v>
      </c>
      <c r="I773">
        <v>500</v>
      </c>
      <c r="J773">
        <v>1385</v>
      </c>
    </row>
    <row r="774" spans="1:10">
      <c r="A774" t="s">
        <v>10</v>
      </c>
      <c r="B774" t="s">
        <v>11</v>
      </c>
      <c r="C774" t="s">
        <v>119</v>
      </c>
      <c r="D774" t="s">
        <v>46</v>
      </c>
      <c r="E774" t="s">
        <v>12</v>
      </c>
      <c r="F774" t="s">
        <v>13</v>
      </c>
      <c r="G774" t="s">
        <v>28</v>
      </c>
      <c r="H774">
        <v>2017</v>
      </c>
      <c r="I774">
        <v>11000</v>
      </c>
      <c r="J774">
        <v>1430</v>
      </c>
    </row>
    <row r="775" spans="1:10">
      <c r="A775" t="s">
        <v>10</v>
      </c>
      <c r="B775" t="s">
        <v>11</v>
      </c>
      <c r="C775" t="s">
        <v>119</v>
      </c>
      <c r="D775" t="s">
        <v>46</v>
      </c>
      <c r="E775" t="s">
        <v>12</v>
      </c>
      <c r="F775" t="s">
        <v>13</v>
      </c>
      <c r="G775" t="s">
        <v>28</v>
      </c>
      <c r="H775">
        <v>2017</v>
      </c>
      <c r="I775">
        <v>5700</v>
      </c>
      <c r="J775">
        <v>741</v>
      </c>
    </row>
    <row r="776" spans="1:10">
      <c r="A776" t="s">
        <v>10</v>
      </c>
      <c r="B776" t="s">
        <v>11</v>
      </c>
      <c r="C776" t="s">
        <v>119</v>
      </c>
      <c r="D776" t="s">
        <v>46</v>
      </c>
      <c r="E776" t="s">
        <v>12</v>
      </c>
      <c r="F776" t="s">
        <v>13</v>
      </c>
      <c r="G776" t="s">
        <v>28</v>
      </c>
      <c r="H776">
        <v>2017</v>
      </c>
      <c r="I776">
        <v>14400</v>
      </c>
      <c r="J776">
        <v>1872</v>
      </c>
    </row>
    <row r="777" spans="1:10">
      <c r="A777" t="s">
        <v>10</v>
      </c>
      <c r="B777" t="s">
        <v>11</v>
      </c>
      <c r="C777" t="s">
        <v>119</v>
      </c>
      <c r="D777" t="s">
        <v>120</v>
      </c>
      <c r="E777" t="s">
        <v>15</v>
      </c>
      <c r="F777" t="s">
        <v>123</v>
      </c>
      <c r="G777" t="s">
        <v>127</v>
      </c>
      <c r="H777">
        <v>2017</v>
      </c>
      <c r="I777">
        <v>4090</v>
      </c>
      <c r="J777">
        <v>11206.25</v>
      </c>
    </row>
    <row r="778" spans="1:10">
      <c r="A778" t="s">
        <v>10</v>
      </c>
      <c r="B778" t="s">
        <v>11</v>
      </c>
      <c r="C778" t="s">
        <v>119</v>
      </c>
      <c r="D778" t="s">
        <v>120</v>
      </c>
      <c r="E778" t="s">
        <v>15</v>
      </c>
      <c r="F778" t="s">
        <v>123</v>
      </c>
      <c r="G778" t="s">
        <v>127</v>
      </c>
      <c r="H778">
        <v>2017</v>
      </c>
      <c r="I778">
        <v>500</v>
      </c>
      <c r="J778">
        <v>1375</v>
      </c>
    </row>
    <row r="779" spans="1:10">
      <c r="A779" t="s">
        <v>10</v>
      </c>
      <c r="B779" t="s">
        <v>11</v>
      </c>
      <c r="C779" t="s">
        <v>119</v>
      </c>
      <c r="D779" t="s">
        <v>120</v>
      </c>
      <c r="E779" t="s">
        <v>15</v>
      </c>
      <c r="F779" t="s">
        <v>123</v>
      </c>
      <c r="G779" t="s">
        <v>127</v>
      </c>
      <c r="H779">
        <v>2017</v>
      </c>
      <c r="I779">
        <v>1710</v>
      </c>
      <c r="J779">
        <v>4675</v>
      </c>
    </row>
    <row r="780" spans="1:10">
      <c r="A780" t="s">
        <v>10</v>
      </c>
      <c r="B780" t="s">
        <v>11</v>
      </c>
      <c r="C780" t="s">
        <v>119</v>
      </c>
      <c r="D780" t="s">
        <v>46</v>
      </c>
      <c r="E780" t="s">
        <v>12</v>
      </c>
      <c r="F780" t="s">
        <v>13</v>
      </c>
      <c r="G780" t="s">
        <v>28</v>
      </c>
      <c r="H780">
        <v>2017</v>
      </c>
      <c r="I780">
        <v>10000</v>
      </c>
      <c r="J780">
        <v>1300</v>
      </c>
    </row>
    <row r="781" spans="1:10">
      <c r="A781" t="s">
        <v>10</v>
      </c>
      <c r="B781" t="s">
        <v>11</v>
      </c>
      <c r="C781" t="s">
        <v>119</v>
      </c>
      <c r="D781" t="s">
        <v>46</v>
      </c>
      <c r="E781" t="s">
        <v>12</v>
      </c>
      <c r="F781" t="s">
        <v>13</v>
      </c>
      <c r="G781" t="s">
        <v>28</v>
      </c>
      <c r="H781">
        <v>2017</v>
      </c>
      <c r="I781">
        <v>10300</v>
      </c>
      <c r="J781">
        <v>1339</v>
      </c>
    </row>
    <row r="782" spans="1:10">
      <c r="A782" t="s">
        <v>10</v>
      </c>
      <c r="B782" t="s">
        <v>11</v>
      </c>
      <c r="C782" t="s">
        <v>119</v>
      </c>
      <c r="D782" t="s">
        <v>46</v>
      </c>
      <c r="E782" t="s">
        <v>12</v>
      </c>
      <c r="F782" t="s">
        <v>13</v>
      </c>
      <c r="G782" t="s">
        <v>28</v>
      </c>
      <c r="H782">
        <v>2017</v>
      </c>
      <c r="I782">
        <v>6800</v>
      </c>
      <c r="J782">
        <v>884</v>
      </c>
    </row>
    <row r="783" spans="1:10">
      <c r="A783" t="s">
        <v>10</v>
      </c>
      <c r="B783" t="s">
        <v>11</v>
      </c>
      <c r="C783" t="s">
        <v>119</v>
      </c>
      <c r="D783" t="s">
        <v>46</v>
      </c>
      <c r="E783" t="s">
        <v>12</v>
      </c>
      <c r="F783" t="s">
        <v>13</v>
      </c>
      <c r="G783" t="s">
        <v>28</v>
      </c>
      <c r="H783">
        <v>2017</v>
      </c>
      <c r="I783">
        <v>15700</v>
      </c>
      <c r="J783">
        <v>2041</v>
      </c>
    </row>
    <row r="784" spans="1:10">
      <c r="A784" t="s">
        <v>10</v>
      </c>
      <c r="B784" t="s">
        <v>11</v>
      </c>
      <c r="C784" t="s">
        <v>119</v>
      </c>
      <c r="D784" t="s">
        <v>46</v>
      </c>
      <c r="E784" t="s">
        <v>12</v>
      </c>
      <c r="F784" t="s">
        <v>13</v>
      </c>
      <c r="G784" t="s">
        <v>28</v>
      </c>
      <c r="H784">
        <v>2017</v>
      </c>
      <c r="I784">
        <v>25200</v>
      </c>
      <c r="J784">
        <v>3276</v>
      </c>
    </row>
    <row r="785" spans="1:10">
      <c r="A785" t="s">
        <v>10</v>
      </c>
      <c r="B785" t="s">
        <v>11</v>
      </c>
      <c r="C785" t="s">
        <v>119</v>
      </c>
      <c r="D785" t="s">
        <v>120</v>
      </c>
      <c r="E785" t="s">
        <v>15</v>
      </c>
      <c r="F785" t="s">
        <v>123</v>
      </c>
      <c r="G785" t="s">
        <v>127</v>
      </c>
      <c r="H785">
        <v>2017</v>
      </c>
      <c r="I785">
        <v>500</v>
      </c>
      <c r="J785">
        <v>1385</v>
      </c>
    </row>
    <row r="786" spans="1:10">
      <c r="A786" t="s">
        <v>10</v>
      </c>
      <c r="B786" t="s">
        <v>11</v>
      </c>
      <c r="C786" t="s">
        <v>119</v>
      </c>
      <c r="D786" t="s">
        <v>120</v>
      </c>
      <c r="E786" t="s">
        <v>15</v>
      </c>
      <c r="F786" t="s">
        <v>123</v>
      </c>
      <c r="G786" t="s">
        <v>127</v>
      </c>
      <c r="H786">
        <v>2017</v>
      </c>
      <c r="I786">
        <v>20810</v>
      </c>
      <c r="J786">
        <v>57339</v>
      </c>
    </row>
    <row r="787" spans="1:10">
      <c r="A787" t="s">
        <v>10</v>
      </c>
      <c r="B787" t="s">
        <v>11</v>
      </c>
      <c r="C787" t="s">
        <v>119</v>
      </c>
      <c r="D787" t="s">
        <v>120</v>
      </c>
      <c r="E787" t="s">
        <v>15</v>
      </c>
      <c r="F787" t="s">
        <v>123</v>
      </c>
      <c r="G787" t="s">
        <v>127</v>
      </c>
      <c r="H787">
        <v>2017</v>
      </c>
      <c r="I787">
        <v>9025</v>
      </c>
      <c r="J787">
        <v>24860.75</v>
      </c>
    </row>
    <row r="788" spans="1:10">
      <c r="A788" t="s">
        <v>10</v>
      </c>
      <c r="B788" t="s">
        <v>11</v>
      </c>
      <c r="C788" t="s">
        <v>119</v>
      </c>
      <c r="D788" t="s">
        <v>120</v>
      </c>
      <c r="E788" t="s">
        <v>15</v>
      </c>
      <c r="F788" t="s">
        <v>123</v>
      </c>
      <c r="G788" t="s">
        <v>127</v>
      </c>
      <c r="H788">
        <v>2017</v>
      </c>
      <c r="I788">
        <v>500</v>
      </c>
      <c r="J788">
        <v>1385</v>
      </c>
    </row>
    <row r="789" spans="1:10">
      <c r="A789" t="s">
        <v>10</v>
      </c>
      <c r="B789" t="s">
        <v>11</v>
      </c>
      <c r="C789" t="s">
        <v>119</v>
      </c>
      <c r="D789" t="s">
        <v>120</v>
      </c>
      <c r="E789" t="s">
        <v>15</v>
      </c>
      <c r="F789" t="s">
        <v>123</v>
      </c>
      <c r="G789" t="s">
        <v>127</v>
      </c>
      <c r="H789">
        <v>2017</v>
      </c>
      <c r="I789">
        <v>6910</v>
      </c>
      <c r="J789">
        <v>19043.75</v>
      </c>
    </row>
    <row r="790" spans="1:10">
      <c r="A790" t="s">
        <v>10</v>
      </c>
      <c r="B790" t="s">
        <v>11</v>
      </c>
      <c r="C790" t="s">
        <v>119</v>
      </c>
      <c r="D790" t="s">
        <v>46</v>
      </c>
      <c r="E790" t="s">
        <v>12</v>
      </c>
      <c r="F790" t="s">
        <v>13</v>
      </c>
      <c r="G790" t="s">
        <v>28</v>
      </c>
      <c r="H790">
        <v>2017</v>
      </c>
      <c r="I790">
        <v>6700</v>
      </c>
      <c r="J790">
        <v>871</v>
      </c>
    </row>
    <row r="791" spans="1:10">
      <c r="A791" t="s">
        <v>10</v>
      </c>
      <c r="B791" t="s">
        <v>11</v>
      </c>
      <c r="C791" t="s">
        <v>119</v>
      </c>
      <c r="D791" t="s">
        <v>46</v>
      </c>
      <c r="E791" t="s">
        <v>12</v>
      </c>
      <c r="F791" t="s">
        <v>13</v>
      </c>
      <c r="G791" t="s">
        <v>28</v>
      </c>
      <c r="H791">
        <v>2017</v>
      </c>
      <c r="I791">
        <v>10300</v>
      </c>
      <c r="J791">
        <v>1339</v>
      </c>
    </row>
    <row r="792" spans="1:10">
      <c r="A792" t="s">
        <v>10</v>
      </c>
      <c r="B792" t="s">
        <v>11</v>
      </c>
      <c r="C792" t="s">
        <v>119</v>
      </c>
      <c r="D792" t="s">
        <v>46</v>
      </c>
      <c r="E792" t="s">
        <v>12</v>
      </c>
      <c r="F792" t="s">
        <v>13</v>
      </c>
      <c r="G792" t="s">
        <v>28</v>
      </c>
      <c r="H792">
        <v>2017</v>
      </c>
      <c r="I792">
        <v>10200</v>
      </c>
      <c r="J792">
        <v>1326</v>
      </c>
    </row>
    <row r="793" spans="1:10">
      <c r="A793" t="s">
        <v>10</v>
      </c>
      <c r="B793" t="s">
        <v>11</v>
      </c>
      <c r="C793" t="s">
        <v>119</v>
      </c>
      <c r="D793" t="s">
        <v>46</v>
      </c>
      <c r="E793" t="s">
        <v>12</v>
      </c>
      <c r="F793" t="s">
        <v>13</v>
      </c>
      <c r="G793" t="s">
        <v>28</v>
      </c>
      <c r="H793">
        <v>2017</v>
      </c>
      <c r="I793">
        <v>0</v>
      </c>
      <c r="J793">
        <v>0</v>
      </c>
    </row>
    <row r="794" spans="1:10">
      <c r="A794" t="s">
        <v>10</v>
      </c>
      <c r="B794" t="s">
        <v>11</v>
      </c>
      <c r="C794" t="s">
        <v>119</v>
      </c>
      <c r="D794" t="s">
        <v>258</v>
      </c>
      <c r="E794" t="s">
        <v>15</v>
      </c>
      <c r="F794" t="s">
        <v>16</v>
      </c>
      <c r="G794" t="s">
        <v>161</v>
      </c>
      <c r="H794">
        <v>2017</v>
      </c>
      <c r="I794">
        <v>2515</v>
      </c>
      <c r="J794">
        <v>5525</v>
      </c>
    </row>
    <row r="795" spans="1:10">
      <c r="A795" t="s">
        <v>10</v>
      </c>
      <c r="B795" t="s">
        <v>11</v>
      </c>
      <c r="C795" t="s">
        <v>119</v>
      </c>
      <c r="D795" t="s">
        <v>258</v>
      </c>
      <c r="E795" t="s">
        <v>15</v>
      </c>
      <c r="F795" t="s">
        <v>31</v>
      </c>
      <c r="G795" t="s">
        <v>259</v>
      </c>
      <c r="H795">
        <v>2017</v>
      </c>
      <c r="I795">
        <v>4375</v>
      </c>
      <c r="J795">
        <v>10744.5</v>
      </c>
    </row>
    <row r="796" spans="1:10">
      <c r="A796" t="s">
        <v>10</v>
      </c>
      <c r="B796" t="s">
        <v>11</v>
      </c>
      <c r="C796" t="s">
        <v>119</v>
      </c>
      <c r="D796" t="s">
        <v>120</v>
      </c>
      <c r="E796" t="s">
        <v>22</v>
      </c>
      <c r="F796" t="s">
        <v>23</v>
      </c>
      <c r="G796" t="s">
        <v>25</v>
      </c>
      <c r="H796">
        <v>2017</v>
      </c>
      <c r="I796">
        <v>19240</v>
      </c>
      <c r="J796">
        <v>15120.6</v>
      </c>
    </row>
    <row r="797" spans="1:10">
      <c r="A797" t="s">
        <v>10</v>
      </c>
      <c r="B797" t="s">
        <v>11</v>
      </c>
      <c r="C797" t="s">
        <v>119</v>
      </c>
      <c r="D797" t="s">
        <v>120</v>
      </c>
      <c r="E797" t="s">
        <v>22</v>
      </c>
      <c r="F797" t="s">
        <v>23</v>
      </c>
      <c r="G797" t="s">
        <v>25</v>
      </c>
      <c r="H797">
        <v>2017</v>
      </c>
      <c r="I797">
        <v>43615</v>
      </c>
      <c r="J797">
        <v>34278.1</v>
      </c>
    </row>
    <row r="798" spans="1:10">
      <c r="A798" t="s">
        <v>10</v>
      </c>
      <c r="B798" t="s">
        <v>11</v>
      </c>
      <c r="C798" t="s">
        <v>119</v>
      </c>
      <c r="D798" t="s">
        <v>120</v>
      </c>
      <c r="E798" t="s">
        <v>15</v>
      </c>
      <c r="F798" t="s">
        <v>123</v>
      </c>
      <c r="G798" t="s">
        <v>127</v>
      </c>
      <c r="H798">
        <v>2017</v>
      </c>
      <c r="I798">
        <v>500</v>
      </c>
      <c r="J798">
        <v>1385</v>
      </c>
    </row>
    <row r="799" spans="1:10">
      <c r="A799" t="s">
        <v>10</v>
      </c>
      <c r="B799" t="s">
        <v>11</v>
      </c>
      <c r="C799" t="s">
        <v>119</v>
      </c>
      <c r="D799" t="s">
        <v>120</v>
      </c>
      <c r="E799" t="s">
        <v>22</v>
      </c>
      <c r="F799" t="s">
        <v>23</v>
      </c>
      <c r="G799" t="s">
        <v>25</v>
      </c>
      <c r="H799">
        <v>2017</v>
      </c>
      <c r="I799">
        <v>27275</v>
      </c>
      <c r="J799">
        <v>21432.7</v>
      </c>
    </row>
    <row r="800" spans="1:10">
      <c r="A800" t="s">
        <v>10</v>
      </c>
      <c r="B800" t="s">
        <v>11</v>
      </c>
      <c r="C800" t="s">
        <v>119</v>
      </c>
      <c r="D800" t="s">
        <v>120</v>
      </c>
      <c r="E800" t="s">
        <v>22</v>
      </c>
      <c r="F800" t="s">
        <v>23</v>
      </c>
      <c r="G800" t="s">
        <v>25</v>
      </c>
      <c r="H800">
        <v>2017</v>
      </c>
      <c r="I800">
        <v>165045</v>
      </c>
      <c r="J800">
        <v>129710.1</v>
      </c>
    </row>
    <row r="801" spans="1:10">
      <c r="A801" t="s">
        <v>10</v>
      </c>
      <c r="B801" t="s">
        <v>11</v>
      </c>
      <c r="C801" t="s">
        <v>119</v>
      </c>
      <c r="D801" t="s">
        <v>120</v>
      </c>
      <c r="E801" t="s">
        <v>22</v>
      </c>
      <c r="F801" t="s">
        <v>23</v>
      </c>
      <c r="G801" t="s">
        <v>25</v>
      </c>
      <c r="H801">
        <v>2017</v>
      </c>
      <c r="I801">
        <v>3250</v>
      </c>
      <c r="J801">
        <v>2551.6999999999998</v>
      </c>
    </row>
    <row r="802" spans="1:10">
      <c r="A802" t="s">
        <v>10</v>
      </c>
      <c r="B802" t="s">
        <v>11</v>
      </c>
      <c r="C802" t="s">
        <v>119</v>
      </c>
      <c r="D802" t="s">
        <v>120</v>
      </c>
      <c r="E802" t="s">
        <v>22</v>
      </c>
      <c r="F802" t="s">
        <v>23</v>
      </c>
      <c r="G802" t="s">
        <v>25</v>
      </c>
      <c r="H802">
        <v>2017</v>
      </c>
      <c r="I802">
        <v>12330</v>
      </c>
      <c r="J802">
        <v>9693.2999999999993</v>
      </c>
    </row>
    <row r="803" spans="1:10">
      <c r="A803" t="s">
        <v>10</v>
      </c>
      <c r="B803" t="s">
        <v>11</v>
      </c>
      <c r="C803" t="s">
        <v>119</v>
      </c>
      <c r="D803" t="s">
        <v>120</v>
      </c>
      <c r="E803" t="s">
        <v>22</v>
      </c>
      <c r="F803" t="s">
        <v>23</v>
      </c>
      <c r="G803" t="s">
        <v>25</v>
      </c>
      <c r="H803">
        <v>2017</v>
      </c>
      <c r="I803">
        <v>6390</v>
      </c>
      <c r="J803">
        <v>5024.3999999999996</v>
      </c>
    </row>
    <row r="804" spans="1:10">
      <c r="A804" t="s">
        <v>10</v>
      </c>
      <c r="B804" t="s">
        <v>11</v>
      </c>
      <c r="C804" t="s">
        <v>119</v>
      </c>
      <c r="D804" t="s">
        <v>120</v>
      </c>
      <c r="E804" t="s">
        <v>22</v>
      </c>
      <c r="F804" t="s">
        <v>23</v>
      </c>
      <c r="G804" t="s">
        <v>25</v>
      </c>
      <c r="H804">
        <v>2017</v>
      </c>
      <c r="I804">
        <v>5615</v>
      </c>
      <c r="J804">
        <v>4408.2</v>
      </c>
    </row>
    <row r="805" spans="1:10">
      <c r="A805" t="s">
        <v>10</v>
      </c>
      <c r="B805" t="s">
        <v>11</v>
      </c>
      <c r="C805" t="s">
        <v>119</v>
      </c>
      <c r="D805" t="s">
        <v>120</v>
      </c>
      <c r="E805" t="s">
        <v>22</v>
      </c>
      <c r="F805" t="s">
        <v>23</v>
      </c>
      <c r="G805" t="s">
        <v>25</v>
      </c>
      <c r="H805">
        <v>2017</v>
      </c>
      <c r="I805">
        <v>44675</v>
      </c>
      <c r="J805">
        <v>35123.4</v>
      </c>
    </row>
    <row r="806" spans="1:10">
      <c r="A806" t="s">
        <v>10</v>
      </c>
      <c r="B806" t="s">
        <v>11</v>
      </c>
      <c r="C806" t="s">
        <v>119</v>
      </c>
      <c r="D806" t="s">
        <v>120</v>
      </c>
      <c r="E806" t="s">
        <v>22</v>
      </c>
      <c r="F806" t="s">
        <v>23</v>
      </c>
      <c r="G806" t="s">
        <v>25</v>
      </c>
      <c r="H806">
        <v>2017</v>
      </c>
      <c r="I806">
        <v>1440</v>
      </c>
      <c r="J806">
        <v>1129.7</v>
      </c>
    </row>
    <row r="807" spans="1:10">
      <c r="A807" t="s">
        <v>10</v>
      </c>
      <c r="B807" t="s">
        <v>11</v>
      </c>
      <c r="C807" t="s">
        <v>119</v>
      </c>
      <c r="D807" t="s">
        <v>120</v>
      </c>
      <c r="E807" t="s">
        <v>22</v>
      </c>
      <c r="F807" t="s">
        <v>23</v>
      </c>
      <c r="G807" t="s">
        <v>25</v>
      </c>
      <c r="H807">
        <v>2017</v>
      </c>
      <c r="I807">
        <v>83935</v>
      </c>
      <c r="J807">
        <v>62640</v>
      </c>
    </row>
    <row r="808" spans="1:10">
      <c r="A808" t="s">
        <v>10</v>
      </c>
      <c r="B808" t="s">
        <v>11</v>
      </c>
      <c r="C808" t="s">
        <v>119</v>
      </c>
      <c r="D808" t="s">
        <v>120</v>
      </c>
      <c r="E808" t="s">
        <v>22</v>
      </c>
      <c r="F808" t="s">
        <v>23</v>
      </c>
      <c r="G808" t="s">
        <v>44</v>
      </c>
      <c r="H808">
        <v>2017</v>
      </c>
      <c r="I808">
        <v>9750</v>
      </c>
      <c r="J808">
        <v>7663</v>
      </c>
    </row>
    <row r="809" spans="1:10">
      <c r="A809" t="s">
        <v>10</v>
      </c>
      <c r="B809" t="s">
        <v>11</v>
      </c>
      <c r="C809" t="s">
        <v>119</v>
      </c>
      <c r="D809" t="s">
        <v>120</v>
      </c>
      <c r="E809" t="s">
        <v>22</v>
      </c>
      <c r="F809" t="s">
        <v>23</v>
      </c>
      <c r="G809" t="s">
        <v>44</v>
      </c>
      <c r="H809">
        <v>2017</v>
      </c>
      <c r="I809">
        <v>2580</v>
      </c>
      <c r="J809">
        <v>2038.2</v>
      </c>
    </row>
    <row r="810" spans="1:10">
      <c r="A810" t="s">
        <v>10</v>
      </c>
      <c r="B810" t="s">
        <v>11</v>
      </c>
      <c r="C810" t="s">
        <v>119</v>
      </c>
      <c r="D810" t="s">
        <v>120</v>
      </c>
      <c r="E810" t="s">
        <v>22</v>
      </c>
      <c r="F810" t="s">
        <v>23</v>
      </c>
      <c r="G810" t="s">
        <v>44</v>
      </c>
      <c r="H810">
        <v>2017</v>
      </c>
      <c r="I810">
        <v>1440</v>
      </c>
      <c r="J810">
        <v>1129.7</v>
      </c>
    </row>
    <row r="811" spans="1:10">
      <c r="A811" t="s">
        <v>10</v>
      </c>
      <c r="B811" t="s">
        <v>11</v>
      </c>
      <c r="C811" t="s">
        <v>119</v>
      </c>
      <c r="D811" t="s">
        <v>120</v>
      </c>
      <c r="E811" t="s">
        <v>22</v>
      </c>
      <c r="F811" t="s">
        <v>23</v>
      </c>
      <c r="G811" t="s">
        <v>44</v>
      </c>
      <c r="H811">
        <v>2017</v>
      </c>
      <c r="I811">
        <v>60</v>
      </c>
      <c r="J811">
        <v>47.4</v>
      </c>
    </row>
    <row r="812" spans="1:10">
      <c r="A812" t="s">
        <v>10</v>
      </c>
      <c r="B812" t="s">
        <v>11</v>
      </c>
      <c r="C812" t="s">
        <v>119</v>
      </c>
      <c r="D812" t="s">
        <v>120</v>
      </c>
      <c r="E812" t="s">
        <v>22</v>
      </c>
      <c r="F812" t="s">
        <v>23</v>
      </c>
      <c r="G812" t="s">
        <v>44</v>
      </c>
      <c r="H812">
        <v>2017</v>
      </c>
      <c r="I812">
        <v>1095</v>
      </c>
      <c r="J812">
        <v>861.1</v>
      </c>
    </row>
    <row r="813" spans="1:10">
      <c r="A813" t="s">
        <v>10</v>
      </c>
      <c r="B813" t="s">
        <v>11</v>
      </c>
      <c r="C813" t="s">
        <v>119</v>
      </c>
      <c r="D813" t="s">
        <v>120</v>
      </c>
      <c r="E813" t="s">
        <v>22</v>
      </c>
      <c r="F813" t="s">
        <v>23</v>
      </c>
      <c r="G813" t="s">
        <v>60</v>
      </c>
      <c r="H813">
        <v>2017</v>
      </c>
      <c r="I813">
        <v>1430</v>
      </c>
      <c r="J813">
        <v>1129.7</v>
      </c>
    </row>
    <row r="814" spans="1:10">
      <c r="A814" t="s">
        <v>10</v>
      </c>
      <c r="B814" t="s">
        <v>11</v>
      </c>
      <c r="C814" t="s">
        <v>119</v>
      </c>
      <c r="D814" t="s">
        <v>120</v>
      </c>
      <c r="E814" t="s">
        <v>22</v>
      </c>
      <c r="F814" t="s">
        <v>23</v>
      </c>
      <c r="G814" t="s">
        <v>60</v>
      </c>
      <c r="H814">
        <v>2017</v>
      </c>
      <c r="I814">
        <v>7840</v>
      </c>
      <c r="J814">
        <v>6162</v>
      </c>
    </row>
    <row r="815" spans="1:10">
      <c r="A815" t="s">
        <v>10</v>
      </c>
      <c r="B815" t="s">
        <v>11</v>
      </c>
      <c r="C815" t="s">
        <v>119</v>
      </c>
      <c r="D815" t="s">
        <v>120</v>
      </c>
      <c r="E815" t="s">
        <v>22</v>
      </c>
      <c r="F815" t="s">
        <v>23</v>
      </c>
      <c r="G815" t="s">
        <v>60</v>
      </c>
      <c r="H815">
        <v>2017</v>
      </c>
      <c r="I815">
        <v>8335</v>
      </c>
      <c r="J815">
        <v>6549.1</v>
      </c>
    </row>
    <row r="816" spans="1:10">
      <c r="A816" t="s">
        <v>10</v>
      </c>
      <c r="B816" t="s">
        <v>11</v>
      </c>
      <c r="C816" t="s">
        <v>119</v>
      </c>
      <c r="D816" t="s">
        <v>120</v>
      </c>
      <c r="E816" t="s">
        <v>22</v>
      </c>
      <c r="F816" t="s">
        <v>23</v>
      </c>
      <c r="G816" t="s">
        <v>60</v>
      </c>
      <c r="H816">
        <v>2017</v>
      </c>
      <c r="I816">
        <v>34425</v>
      </c>
      <c r="J816">
        <v>27041.7</v>
      </c>
    </row>
    <row r="817" spans="1:10">
      <c r="A817" t="s">
        <v>10</v>
      </c>
      <c r="B817" t="s">
        <v>11</v>
      </c>
      <c r="C817" t="s">
        <v>119</v>
      </c>
      <c r="D817" t="s">
        <v>120</v>
      </c>
      <c r="E817" t="s">
        <v>22</v>
      </c>
      <c r="F817" t="s">
        <v>23</v>
      </c>
      <c r="G817" t="s">
        <v>60</v>
      </c>
      <c r="H817">
        <v>2017</v>
      </c>
      <c r="I817">
        <v>2245</v>
      </c>
      <c r="J817">
        <v>1761.7</v>
      </c>
    </row>
    <row r="818" spans="1:10">
      <c r="A818" t="s">
        <v>10</v>
      </c>
      <c r="B818" t="s">
        <v>11</v>
      </c>
      <c r="C818" t="s">
        <v>119</v>
      </c>
      <c r="D818" t="s">
        <v>120</v>
      </c>
      <c r="E818" t="s">
        <v>22</v>
      </c>
      <c r="F818" t="s">
        <v>23</v>
      </c>
      <c r="G818" t="s">
        <v>60</v>
      </c>
      <c r="H818">
        <v>2017</v>
      </c>
      <c r="I818">
        <v>3920</v>
      </c>
      <c r="J818">
        <v>3081</v>
      </c>
    </row>
    <row r="819" spans="1:10">
      <c r="A819" t="s">
        <v>10</v>
      </c>
      <c r="B819" t="s">
        <v>11</v>
      </c>
      <c r="C819" t="s">
        <v>119</v>
      </c>
      <c r="D819" t="s">
        <v>120</v>
      </c>
      <c r="E819" t="s">
        <v>22</v>
      </c>
      <c r="F819" t="s">
        <v>23</v>
      </c>
      <c r="G819" t="s">
        <v>60</v>
      </c>
      <c r="H819">
        <v>2017</v>
      </c>
      <c r="I819">
        <v>2925</v>
      </c>
      <c r="J819">
        <v>2298.9</v>
      </c>
    </row>
    <row r="820" spans="1:10">
      <c r="A820" t="s">
        <v>10</v>
      </c>
      <c r="B820" t="s">
        <v>11</v>
      </c>
      <c r="C820" t="s">
        <v>119</v>
      </c>
      <c r="D820" t="s">
        <v>120</v>
      </c>
      <c r="E820" t="s">
        <v>22</v>
      </c>
      <c r="F820" t="s">
        <v>23</v>
      </c>
      <c r="G820" t="s">
        <v>60</v>
      </c>
      <c r="H820">
        <v>2017</v>
      </c>
      <c r="I820">
        <v>5720</v>
      </c>
      <c r="J820">
        <v>4495.1000000000004</v>
      </c>
    </row>
    <row r="821" spans="1:10">
      <c r="A821" t="s">
        <v>10</v>
      </c>
      <c r="B821" t="s">
        <v>11</v>
      </c>
      <c r="C821" t="s">
        <v>119</v>
      </c>
      <c r="D821" t="s">
        <v>120</v>
      </c>
      <c r="E821" t="s">
        <v>22</v>
      </c>
      <c r="F821" t="s">
        <v>23</v>
      </c>
      <c r="G821" t="s">
        <v>60</v>
      </c>
      <c r="H821">
        <v>2017</v>
      </c>
      <c r="I821">
        <v>45295</v>
      </c>
      <c r="J821">
        <v>35597.4</v>
      </c>
    </row>
    <row r="822" spans="1:10">
      <c r="A822" t="s">
        <v>10</v>
      </c>
      <c r="B822" t="s">
        <v>11</v>
      </c>
      <c r="C822" t="s">
        <v>119</v>
      </c>
      <c r="D822" t="s">
        <v>120</v>
      </c>
      <c r="E822" t="s">
        <v>22</v>
      </c>
      <c r="F822" t="s">
        <v>23</v>
      </c>
      <c r="G822" t="s">
        <v>60</v>
      </c>
      <c r="H822">
        <v>2017</v>
      </c>
      <c r="I822">
        <v>21905</v>
      </c>
      <c r="J822">
        <v>16782.5</v>
      </c>
    </row>
    <row r="823" spans="1:10">
      <c r="A823" t="s">
        <v>10</v>
      </c>
      <c r="B823" t="s">
        <v>11</v>
      </c>
      <c r="C823" t="s">
        <v>119</v>
      </c>
      <c r="D823" t="s">
        <v>120</v>
      </c>
      <c r="E823" t="s">
        <v>22</v>
      </c>
      <c r="F823" t="s">
        <v>23</v>
      </c>
      <c r="G823" t="s">
        <v>60</v>
      </c>
      <c r="H823">
        <v>2017</v>
      </c>
      <c r="I823">
        <v>32895</v>
      </c>
      <c r="J823">
        <v>24547.5</v>
      </c>
    </row>
    <row r="824" spans="1:10">
      <c r="A824" t="s">
        <v>10</v>
      </c>
      <c r="B824" t="s">
        <v>11</v>
      </c>
      <c r="C824" t="s">
        <v>119</v>
      </c>
      <c r="D824" t="s">
        <v>120</v>
      </c>
      <c r="E824" t="s">
        <v>22</v>
      </c>
      <c r="F824" t="s">
        <v>23</v>
      </c>
      <c r="G824" t="s">
        <v>60</v>
      </c>
      <c r="H824">
        <v>2017</v>
      </c>
      <c r="I824">
        <v>9005</v>
      </c>
      <c r="J824">
        <v>6720</v>
      </c>
    </row>
    <row r="825" spans="1:10">
      <c r="A825" t="s">
        <v>10</v>
      </c>
      <c r="B825" t="s">
        <v>11</v>
      </c>
      <c r="C825" t="s">
        <v>119</v>
      </c>
      <c r="D825" t="s">
        <v>120</v>
      </c>
      <c r="E825" t="s">
        <v>22</v>
      </c>
      <c r="F825" t="s">
        <v>23</v>
      </c>
      <c r="G825" t="s">
        <v>24</v>
      </c>
      <c r="H825">
        <v>2017</v>
      </c>
      <c r="I825">
        <v>5770</v>
      </c>
      <c r="J825">
        <v>4534.6000000000004</v>
      </c>
    </row>
    <row r="826" spans="1:10">
      <c r="A826" t="s">
        <v>10</v>
      </c>
      <c r="B826" t="s">
        <v>11</v>
      </c>
      <c r="C826" t="s">
        <v>119</v>
      </c>
      <c r="D826" t="s">
        <v>120</v>
      </c>
      <c r="E826" t="s">
        <v>22</v>
      </c>
      <c r="F826" t="s">
        <v>23</v>
      </c>
      <c r="G826" t="s">
        <v>24</v>
      </c>
      <c r="H826">
        <v>2017</v>
      </c>
      <c r="I826">
        <v>7635</v>
      </c>
      <c r="J826">
        <v>5996.1</v>
      </c>
    </row>
    <row r="827" spans="1:10">
      <c r="A827" t="s">
        <v>10</v>
      </c>
      <c r="B827" t="s">
        <v>11</v>
      </c>
      <c r="C827" t="s">
        <v>119</v>
      </c>
      <c r="D827" t="s">
        <v>120</v>
      </c>
      <c r="E827" t="s">
        <v>22</v>
      </c>
      <c r="F827" t="s">
        <v>23</v>
      </c>
      <c r="G827" t="s">
        <v>24</v>
      </c>
      <c r="H827">
        <v>2017</v>
      </c>
      <c r="I827">
        <v>15930</v>
      </c>
      <c r="J827">
        <v>12521.5</v>
      </c>
    </row>
    <row r="828" spans="1:10">
      <c r="A828" t="s">
        <v>10</v>
      </c>
      <c r="B828" t="s">
        <v>11</v>
      </c>
      <c r="C828" t="s">
        <v>119</v>
      </c>
      <c r="D828" t="s">
        <v>120</v>
      </c>
      <c r="E828" t="s">
        <v>22</v>
      </c>
      <c r="F828" t="s">
        <v>23</v>
      </c>
      <c r="G828" t="s">
        <v>24</v>
      </c>
      <c r="H828">
        <v>2017</v>
      </c>
      <c r="I828">
        <v>29120</v>
      </c>
      <c r="J828">
        <v>22886.3</v>
      </c>
    </row>
    <row r="829" spans="1:10">
      <c r="A829" t="s">
        <v>10</v>
      </c>
      <c r="B829" t="s">
        <v>11</v>
      </c>
      <c r="C829" t="s">
        <v>119</v>
      </c>
      <c r="D829" t="s">
        <v>120</v>
      </c>
      <c r="E829" t="s">
        <v>22</v>
      </c>
      <c r="F829" t="s">
        <v>23</v>
      </c>
      <c r="G829" t="s">
        <v>24</v>
      </c>
      <c r="H829">
        <v>2017</v>
      </c>
      <c r="I829">
        <v>4705</v>
      </c>
      <c r="J829">
        <v>3697.2</v>
      </c>
    </row>
    <row r="830" spans="1:10">
      <c r="A830" t="s">
        <v>10</v>
      </c>
      <c r="B830" t="s">
        <v>11</v>
      </c>
      <c r="C830" t="s">
        <v>119</v>
      </c>
      <c r="D830" t="s">
        <v>120</v>
      </c>
      <c r="E830" t="s">
        <v>22</v>
      </c>
      <c r="F830" t="s">
        <v>23</v>
      </c>
      <c r="G830" t="s">
        <v>24</v>
      </c>
      <c r="H830">
        <v>2017</v>
      </c>
      <c r="I830">
        <v>8560</v>
      </c>
      <c r="J830">
        <v>6730.8</v>
      </c>
    </row>
    <row r="831" spans="1:10">
      <c r="A831" t="s">
        <v>10</v>
      </c>
      <c r="B831" t="s">
        <v>11</v>
      </c>
      <c r="C831" t="s">
        <v>119</v>
      </c>
      <c r="D831" t="s">
        <v>120</v>
      </c>
      <c r="E831" t="s">
        <v>22</v>
      </c>
      <c r="F831" t="s">
        <v>23</v>
      </c>
      <c r="G831" t="s">
        <v>24</v>
      </c>
      <c r="H831">
        <v>2017</v>
      </c>
      <c r="I831">
        <v>11135</v>
      </c>
      <c r="J831">
        <v>8761.1</v>
      </c>
    </row>
    <row r="832" spans="1:10">
      <c r="A832" t="s">
        <v>10</v>
      </c>
      <c r="B832" t="s">
        <v>11</v>
      </c>
      <c r="C832" t="s">
        <v>119</v>
      </c>
      <c r="D832" t="s">
        <v>120</v>
      </c>
      <c r="E832" t="s">
        <v>22</v>
      </c>
      <c r="F832" t="s">
        <v>23</v>
      </c>
      <c r="G832" t="s">
        <v>24</v>
      </c>
      <c r="H832">
        <v>2017</v>
      </c>
      <c r="I832">
        <v>5900</v>
      </c>
      <c r="J832">
        <v>4637.3</v>
      </c>
    </row>
    <row r="833" spans="1:10">
      <c r="A833" t="s">
        <v>10</v>
      </c>
      <c r="B833" t="s">
        <v>11</v>
      </c>
      <c r="C833" t="s">
        <v>119</v>
      </c>
      <c r="D833" t="s">
        <v>120</v>
      </c>
      <c r="E833" t="s">
        <v>22</v>
      </c>
      <c r="F833" t="s">
        <v>23</v>
      </c>
      <c r="G833" t="s">
        <v>24</v>
      </c>
      <c r="H833">
        <v>2017</v>
      </c>
      <c r="I833">
        <v>24135</v>
      </c>
      <c r="J833">
        <v>18967.900000000001</v>
      </c>
    </row>
    <row r="834" spans="1:10">
      <c r="A834" t="s">
        <v>10</v>
      </c>
      <c r="B834" t="s">
        <v>11</v>
      </c>
      <c r="C834" t="s">
        <v>119</v>
      </c>
      <c r="D834" t="s">
        <v>120</v>
      </c>
      <c r="E834" t="s">
        <v>22</v>
      </c>
      <c r="F834" t="s">
        <v>23</v>
      </c>
      <c r="G834" t="s">
        <v>24</v>
      </c>
      <c r="H834">
        <v>2017</v>
      </c>
      <c r="I834">
        <v>14190</v>
      </c>
      <c r="J834">
        <v>10802</v>
      </c>
    </row>
    <row r="835" spans="1:10">
      <c r="A835" t="s">
        <v>10</v>
      </c>
      <c r="B835" t="s">
        <v>11</v>
      </c>
      <c r="C835" t="s">
        <v>119</v>
      </c>
      <c r="D835" t="s">
        <v>120</v>
      </c>
      <c r="E835" t="s">
        <v>22</v>
      </c>
      <c r="F835" t="s">
        <v>23</v>
      </c>
      <c r="G835" t="s">
        <v>24</v>
      </c>
      <c r="H835">
        <v>2017</v>
      </c>
      <c r="I835">
        <v>27120</v>
      </c>
      <c r="J835">
        <v>20242.5</v>
      </c>
    </row>
    <row r="836" spans="1:10">
      <c r="A836" t="s">
        <v>10</v>
      </c>
      <c r="B836" t="s">
        <v>11</v>
      </c>
      <c r="C836" t="s">
        <v>119</v>
      </c>
      <c r="D836" t="s">
        <v>120</v>
      </c>
      <c r="E836" t="s">
        <v>22</v>
      </c>
      <c r="F836" t="s">
        <v>23</v>
      </c>
      <c r="G836" t="s">
        <v>24</v>
      </c>
      <c r="H836">
        <v>2017</v>
      </c>
      <c r="I836">
        <v>3315</v>
      </c>
      <c r="J836">
        <v>2475</v>
      </c>
    </row>
    <row r="837" spans="1:10">
      <c r="A837" t="s">
        <v>10</v>
      </c>
      <c r="B837" t="s">
        <v>11</v>
      </c>
      <c r="C837" t="s">
        <v>119</v>
      </c>
      <c r="D837" t="s">
        <v>120</v>
      </c>
      <c r="E837" t="s">
        <v>15</v>
      </c>
      <c r="F837" t="s">
        <v>131</v>
      </c>
      <c r="G837" t="s">
        <v>132</v>
      </c>
      <c r="H837">
        <v>2017</v>
      </c>
      <c r="I837">
        <v>1755</v>
      </c>
      <c r="J837">
        <v>4340</v>
      </c>
    </row>
    <row r="838" spans="1:10">
      <c r="A838" t="s">
        <v>10</v>
      </c>
      <c r="B838" t="s">
        <v>11</v>
      </c>
      <c r="C838" t="s">
        <v>119</v>
      </c>
      <c r="D838" t="s">
        <v>120</v>
      </c>
      <c r="E838" t="s">
        <v>15</v>
      </c>
      <c r="F838" t="s">
        <v>131</v>
      </c>
      <c r="G838" t="s">
        <v>132</v>
      </c>
      <c r="H838">
        <v>2017</v>
      </c>
      <c r="I838">
        <v>5630</v>
      </c>
      <c r="J838">
        <v>13888</v>
      </c>
    </row>
    <row r="839" spans="1:10">
      <c r="A839" t="s">
        <v>10</v>
      </c>
      <c r="B839" t="s">
        <v>11</v>
      </c>
      <c r="C839" t="s">
        <v>119</v>
      </c>
      <c r="D839" t="s">
        <v>120</v>
      </c>
      <c r="E839" t="s">
        <v>15</v>
      </c>
      <c r="F839" t="s">
        <v>131</v>
      </c>
      <c r="G839" t="s">
        <v>132</v>
      </c>
      <c r="H839">
        <v>2017</v>
      </c>
      <c r="I839">
        <v>950</v>
      </c>
      <c r="J839">
        <v>2422.5</v>
      </c>
    </row>
    <row r="840" spans="1:10">
      <c r="A840" t="s">
        <v>10</v>
      </c>
      <c r="B840" t="s">
        <v>11</v>
      </c>
      <c r="C840" t="s">
        <v>119</v>
      </c>
      <c r="D840" t="s">
        <v>120</v>
      </c>
      <c r="E840" t="s">
        <v>15</v>
      </c>
      <c r="F840" t="s">
        <v>131</v>
      </c>
      <c r="G840" t="s">
        <v>132</v>
      </c>
      <c r="H840">
        <v>2017</v>
      </c>
      <c r="I840">
        <v>500</v>
      </c>
      <c r="J840">
        <v>1275</v>
      </c>
    </row>
    <row r="841" spans="1:10">
      <c r="A841" t="s">
        <v>10</v>
      </c>
      <c r="B841" t="s">
        <v>11</v>
      </c>
      <c r="C841" t="s">
        <v>119</v>
      </c>
      <c r="D841" t="s">
        <v>120</v>
      </c>
      <c r="E841" t="s">
        <v>15</v>
      </c>
      <c r="F841" t="s">
        <v>131</v>
      </c>
      <c r="G841" t="s">
        <v>133</v>
      </c>
      <c r="H841">
        <v>2017</v>
      </c>
      <c r="I841">
        <v>14570</v>
      </c>
      <c r="J841">
        <v>37410</v>
      </c>
    </row>
    <row r="842" spans="1:10">
      <c r="A842" t="s">
        <v>10</v>
      </c>
      <c r="B842" t="s">
        <v>11</v>
      </c>
      <c r="C842" t="s">
        <v>119</v>
      </c>
      <c r="D842" t="s">
        <v>120</v>
      </c>
      <c r="E842" t="s">
        <v>15</v>
      </c>
      <c r="F842" t="s">
        <v>131</v>
      </c>
      <c r="G842" t="s">
        <v>133</v>
      </c>
      <c r="H842">
        <v>2017</v>
      </c>
      <c r="I842">
        <v>12015</v>
      </c>
      <c r="J842">
        <v>31259.75</v>
      </c>
    </row>
    <row r="843" spans="1:10">
      <c r="A843" t="s">
        <v>10</v>
      </c>
      <c r="B843" t="s">
        <v>11</v>
      </c>
      <c r="C843" t="s">
        <v>119</v>
      </c>
      <c r="D843" t="s">
        <v>120</v>
      </c>
      <c r="E843" t="s">
        <v>15</v>
      </c>
      <c r="F843" t="s">
        <v>131</v>
      </c>
      <c r="G843" t="s">
        <v>133</v>
      </c>
      <c r="H843">
        <v>2017</v>
      </c>
      <c r="I843">
        <v>12665</v>
      </c>
      <c r="J843">
        <v>33390</v>
      </c>
    </row>
    <row r="844" spans="1:10">
      <c r="A844" t="s">
        <v>10</v>
      </c>
      <c r="B844" t="s">
        <v>11</v>
      </c>
      <c r="C844" t="s">
        <v>119</v>
      </c>
      <c r="D844" t="s">
        <v>120</v>
      </c>
      <c r="E844" t="s">
        <v>15</v>
      </c>
      <c r="F844" t="s">
        <v>131</v>
      </c>
      <c r="G844" t="s">
        <v>133</v>
      </c>
      <c r="H844">
        <v>2017</v>
      </c>
      <c r="I844">
        <v>1835</v>
      </c>
      <c r="J844">
        <v>4836.25</v>
      </c>
    </row>
    <row r="845" spans="1:10">
      <c r="A845" t="s">
        <v>10</v>
      </c>
      <c r="B845" t="s">
        <v>11</v>
      </c>
      <c r="C845" t="s">
        <v>119</v>
      </c>
      <c r="D845" t="s">
        <v>120</v>
      </c>
      <c r="E845" t="s">
        <v>15</v>
      </c>
      <c r="F845" t="s">
        <v>131</v>
      </c>
      <c r="G845" t="s">
        <v>133</v>
      </c>
      <c r="H845">
        <v>2017</v>
      </c>
      <c r="I845">
        <v>4250</v>
      </c>
      <c r="J845">
        <v>11196.25</v>
      </c>
    </row>
    <row r="846" spans="1:10">
      <c r="A846" t="s">
        <v>10</v>
      </c>
      <c r="B846" t="s">
        <v>11</v>
      </c>
      <c r="C846" t="s">
        <v>119</v>
      </c>
      <c r="D846" t="s">
        <v>120</v>
      </c>
      <c r="E846" t="s">
        <v>15</v>
      </c>
      <c r="F846" t="s">
        <v>131</v>
      </c>
      <c r="G846" t="s">
        <v>133</v>
      </c>
      <c r="H846">
        <v>2017</v>
      </c>
      <c r="I846">
        <v>4575</v>
      </c>
      <c r="J846">
        <v>12057.5</v>
      </c>
    </row>
    <row r="847" spans="1:10">
      <c r="A847" t="s">
        <v>10</v>
      </c>
      <c r="B847" t="s">
        <v>11</v>
      </c>
      <c r="C847" t="s">
        <v>119</v>
      </c>
      <c r="D847" t="s">
        <v>120</v>
      </c>
      <c r="E847" t="s">
        <v>19</v>
      </c>
      <c r="F847" t="s">
        <v>40</v>
      </c>
      <c r="G847" t="s">
        <v>257</v>
      </c>
      <c r="H847">
        <v>2017</v>
      </c>
      <c r="I847">
        <v>8500</v>
      </c>
      <c r="J847">
        <v>1147.5</v>
      </c>
    </row>
    <row r="848" spans="1:10">
      <c r="A848" t="s">
        <v>10</v>
      </c>
      <c r="B848" t="s">
        <v>11</v>
      </c>
      <c r="C848" t="s">
        <v>119</v>
      </c>
      <c r="D848" t="s">
        <v>120</v>
      </c>
      <c r="E848" t="s">
        <v>19</v>
      </c>
      <c r="F848" t="s">
        <v>40</v>
      </c>
      <c r="G848" t="s">
        <v>257</v>
      </c>
      <c r="H848">
        <v>2017</v>
      </c>
      <c r="I848">
        <v>6800</v>
      </c>
      <c r="J848">
        <v>918</v>
      </c>
    </row>
    <row r="849" spans="1:10">
      <c r="A849" t="s">
        <v>10</v>
      </c>
      <c r="B849" t="s">
        <v>11</v>
      </c>
      <c r="C849" t="s">
        <v>119</v>
      </c>
      <c r="D849" t="s">
        <v>120</v>
      </c>
      <c r="E849" t="s">
        <v>19</v>
      </c>
      <c r="F849" t="s">
        <v>40</v>
      </c>
      <c r="G849" t="s">
        <v>256</v>
      </c>
      <c r="H849">
        <v>2017</v>
      </c>
      <c r="I849">
        <v>550</v>
      </c>
      <c r="J849">
        <v>0</v>
      </c>
    </row>
    <row r="850" spans="1:10">
      <c r="A850" t="s">
        <v>10</v>
      </c>
      <c r="B850" t="s">
        <v>11</v>
      </c>
      <c r="C850" t="s">
        <v>119</v>
      </c>
      <c r="D850" t="s">
        <v>120</v>
      </c>
      <c r="E850" t="s">
        <v>15</v>
      </c>
      <c r="F850" t="s">
        <v>131</v>
      </c>
      <c r="G850" t="s">
        <v>134</v>
      </c>
      <c r="H850">
        <v>2017</v>
      </c>
      <c r="I850">
        <v>950</v>
      </c>
      <c r="J850">
        <v>2375</v>
      </c>
    </row>
    <row r="851" spans="1:10">
      <c r="A851" t="s">
        <v>10</v>
      </c>
      <c r="B851" t="s">
        <v>11</v>
      </c>
      <c r="C851" t="s">
        <v>119</v>
      </c>
      <c r="D851" t="s">
        <v>120</v>
      </c>
      <c r="E851" t="s">
        <v>15</v>
      </c>
      <c r="F851" t="s">
        <v>131</v>
      </c>
      <c r="G851" t="s">
        <v>134</v>
      </c>
      <c r="H851">
        <v>2017</v>
      </c>
      <c r="I851">
        <v>8245</v>
      </c>
      <c r="J851">
        <v>20643.5</v>
      </c>
    </row>
    <row r="852" spans="1:10">
      <c r="A852" t="s">
        <v>10</v>
      </c>
      <c r="B852" t="s">
        <v>11</v>
      </c>
      <c r="C852" t="s">
        <v>119</v>
      </c>
      <c r="D852" t="s">
        <v>120</v>
      </c>
      <c r="E852" t="s">
        <v>15</v>
      </c>
      <c r="F852" t="s">
        <v>131</v>
      </c>
      <c r="G852" t="s">
        <v>134</v>
      </c>
      <c r="H852">
        <v>2017</v>
      </c>
      <c r="I852">
        <v>9455</v>
      </c>
      <c r="J852">
        <v>24158</v>
      </c>
    </row>
    <row r="853" spans="1:10">
      <c r="A853" t="s">
        <v>10</v>
      </c>
      <c r="B853" t="s">
        <v>11</v>
      </c>
      <c r="C853" t="s">
        <v>119</v>
      </c>
      <c r="D853" t="s">
        <v>120</v>
      </c>
      <c r="E853" t="s">
        <v>15</v>
      </c>
      <c r="F853" t="s">
        <v>131</v>
      </c>
      <c r="G853" t="s">
        <v>134</v>
      </c>
      <c r="H853">
        <v>2017</v>
      </c>
      <c r="I853">
        <v>500</v>
      </c>
      <c r="J853">
        <v>1285</v>
      </c>
    </row>
    <row r="854" spans="1:10">
      <c r="A854" t="s">
        <v>10</v>
      </c>
      <c r="B854" t="s">
        <v>11</v>
      </c>
      <c r="C854" t="s">
        <v>119</v>
      </c>
      <c r="D854" t="s">
        <v>120</v>
      </c>
      <c r="E854" t="s">
        <v>15</v>
      </c>
      <c r="F854" t="s">
        <v>131</v>
      </c>
      <c r="G854" t="s">
        <v>134</v>
      </c>
      <c r="H854">
        <v>2017</v>
      </c>
      <c r="I854">
        <v>7765</v>
      </c>
      <c r="J854">
        <v>19853.25</v>
      </c>
    </row>
    <row r="855" spans="1:10">
      <c r="A855" t="s">
        <v>10</v>
      </c>
      <c r="B855" t="s">
        <v>11</v>
      </c>
      <c r="C855" t="s">
        <v>119</v>
      </c>
      <c r="D855" t="s">
        <v>120</v>
      </c>
      <c r="E855" t="s">
        <v>15</v>
      </c>
      <c r="F855" t="s">
        <v>131</v>
      </c>
      <c r="G855" t="s">
        <v>134</v>
      </c>
      <c r="H855">
        <v>2017</v>
      </c>
      <c r="I855">
        <v>500</v>
      </c>
      <c r="J855">
        <v>1285</v>
      </c>
    </row>
    <row r="856" spans="1:10">
      <c r="A856" t="s">
        <v>10</v>
      </c>
      <c r="B856" t="s">
        <v>11</v>
      </c>
      <c r="C856" t="s">
        <v>119</v>
      </c>
      <c r="D856" t="s">
        <v>120</v>
      </c>
      <c r="E856" t="s">
        <v>19</v>
      </c>
      <c r="F856" t="s">
        <v>40</v>
      </c>
      <c r="G856" t="s">
        <v>254</v>
      </c>
      <c r="H856">
        <v>2017</v>
      </c>
      <c r="I856">
        <v>3050</v>
      </c>
      <c r="J856">
        <v>411.75</v>
      </c>
    </row>
    <row r="857" spans="1:10">
      <c r="A857" t="s">
        <v>10</v>
      </c>
      <c r="B857" t="s">
        <v>11</v>
      </c>
      <c r="C857" t="s">
        <v>119</v>
      </c>
      <c r="D857" t="s">
        <v>120</v>
      </c>
      <c r="E857" t="s">
        <v>19</v>
      </c>
      <c r="F857" t="s">
        <v>40</v>
      </c>
      <c r="G857" t="s">
        <v>254</v>
      </c>
      <c r="H857">
        <v>2017</v>
      </c>
      <c r="I857">
        <v>2000</v>
      </c>
      <c r="J857">
        <v>260</v>
      </c>
    </row>
    <row r="858" spans="1:10">
      <c r="A858" t="s">
        <v>10</v>
      </c>
      <c r="B858" t="s">
        <v>11</v>
      </c>
      <c r="C858" t="s">
        <v>119</v>
      </c>
      <c r="D858" t="s">
        <v>120</v>
      </c>
      <c r="E858" t="s">
        <v>15</v>
      </c>
      <c r="F858" t="s">
        <v>47</v>
      </c>
      <c r="G858" t="s">
        <v>135</v>
      </c>
      <c r="H858">
        <v>2017</v>
      </c>
      <c r="I858">
        <v>500</v>
      </c>
      <c r="J858">
        <v>1250</v>
      </c>
    </row>
    <row r="859" spans="1:10">
      <c r="A859" t="s">
        <v>10</v>
      </c>
      <c r="B859" t="s">
        <v>11</v>
      </c>
      <c r="C859" t="s">
        <v>119</v>
      </c>
      <c r="D859" t="s">
        <v>120</v>
      </c>
      <c r="E859" t="s">
        <v>15</v>
      </c>
      <c r="F859" t="s">
        <v>47</v>
      </c>
      <c r="G859" t="s">
        <v>135</v>
      </c>
      <c r="H859">
        <v>2017</v>
      </c>
      <c r="I859">
        <v>500</v>
      </c>
      <c r="J859">
        <v>1250</v>
      </c>
    </row>
    <row r="860" spans="1:10">
      <c r="A860" t="s">
        <v>10</v>
      </c>
      <c r="B860" t="s">
        <v>11</v>
      </c>
      <c r="C860" t="s">
        <v>119</v>
      </c>
      <c r="D860" t="s">
        <v>120</v>
      </c>
      <c r="E860" t="s">
        <v>15</v>
      </c>
      <c r="F860" t="s">
        <v>47</v>
      </c>
      <c r="G860" t="s">
        <v>136</v>
      </c>
      <c r="H860">
        <v>2017</v>
      </c>
      <c r="I860">
        <v>1780</v>
      </c>
      <c r="J860">
        <v>4437.5</v>
      </c>
    </row>
    <row r="861" spans="1:10">
      <c r="A861" t="s">
        <v>10</v>
      </c>
      <c r="B861" t="s">
        <v>11</v>
      </c>
      <c r="C861" t="s">
        <v>119</v>
      </c>
      <c r="D861" t="s">
        <v>120</v>
      </c>
      <c r="E861" t="s">
        <v>15</v>
      </c>
      <c r="F861" t="s">
        <v>47</v>
      </c>
      <c r="G861" t="s">
        <v>137</v>
      </c>
      <c r="H861">
        <v>2017</v>
      </c>
      <c r="I861">
        <v>2235</v>
      </c>
      <c r="J861">
        <v>5607</v>
      </c>
    </row>
    <row r="862" spans="1:10">
      <c r="A862" t="s">
        <v>10</v>
      </c>
      <c r="B862" t="s">
        <v>11</v>
      </c>
      <c r="C862" t="s">
        <v>119</v>
      </c>
      <c r="D862" t="s">
        <v>120</v>
      </c>
      <c r="E862" t="s">
        <v>15</v>
      </c>
      <c r="F862" t="s">
        <v>47</v>
      </c>
      <c r="G862" t="s">
        <v>137</v>
      </c>
      <c r="H862">
        <v>2017</v>
      </c>
      <c r="I862">
        <v>2460</v>
      </c>
      <c r="J862">
        <v>6174</v>
      </c>
    </row>
    <row r="863" spans="1:10">
      <c r="A863" t="s">
        <v>10</v>
      </c>
      <c r="B863" t="s">
        <v>11</v>
      </c>
      <c r="C863" t="s">
        <v>119</v>
      </c>
      <c r="D863" t="s">
        <v>120</v>
      </c>
      <c r="E863" t="s">
        <v>15</v>
      </c>
      <c r="F863" t="s">
        <v>47</v>
      </c>
      <c r="G863" t="s">
        <v>137</v>
      </c>
      <c r="H863">
        <v>2017</v>
      </c>
      <c r="I863">
        <v>2160</v>
      </c>
      <c r="J863">
        <v>5525.5</v>
      </c>
    </row>
    <row r="864" spans="1:10">
      <c r="A864" t="s">
        <v>10</v>
      </c>
      <c r="B864" t="s">
        <v>11</v>
      </c>
      <c r="C864" t="s">
        <v>119</v>
      </c>
      <c r="D864" t="s">
        <v>120</v>
      </c>
      <c r="E864" t="s">
        <v>15</v>
      </c>
      <c r="F864" t="s">
        <v>47</v>
      </c>
      <c r="G864" t="s">
        <v>137</v>
      </c>
      <c r="H864">
        <v>2017</v>
      </c>
      <c r="I864">
        <v>500</v>
      </c>
      <c r="J864">
        <v>1285</v>
      </c>
    </row>
    <row r="865" spans="1:10">
      <c r="A865" t="s">
        <v>10</v>
      </c>
      <c r="B865" t="s">
        <v>11</v>
      </c>
      <c r="C865" t="s">
        <v>119</v>
      </c>
      <c r="D865" t="s">
        <v>120</v>
      </c>
      <c r="E865" t="s">
        <v>15</v>
      </c>
      <c r="F865" t="s">
        <v>47</v>
      </c>
      <c r="G865" t="s">
        <v>137</v>
      </c>
      <c r="H865">
        <v>2017</v>
      </c>
      <c r="I865">
        <v>1635</v>
      </c>
      <c r="J865">
        <v>4176.25</v>
      </c>
    </row>
    <row r="866" spans="1:10">
      <c r="A866" t="s">
        <v>10</v>
      </c>
      <c r="B866" t="s">
        <v>11</v>
      </c>
      <c r="C866" t="s">
        <v>119</v>
      </c>
      <c r="D866" t="s">
        <v>120</v>
      </c>
      <c r="E866" t="s">
        <v>15</v>
      </c>
      <c r="F866" t="s">
        <v>47</v>
      </c>
      <c r="G866" t="s">
        <v>137</v>
      </c>
      <c r="H866">
        <v>2017</v>
      </c>
      <c r="I866">
        <v>6490</v>
      </c>
      <c r="J866">
        <v>16576.5</v>
      </c>
    </row>
    <row r="867" spans="1:10">
      <c r="A867" t="s">
        <v>10</v>
      </c>
      <c r="B867" t="s">
        <v>11</v>
      </c>
      <c r="C867" t="s">
        <v>119</v>
      </c>
      <c r="D867" t="s">
        <v>120</v>
      </c>
      <c r="E867" t="s">
        <v>15</v>
      </c>
      <c r="F867" t="s">
        <v>47</v>
      </c>
      <c r="G867" t="s">
        <v>138</v>
      </c>
      <c r="H867">
        <v>2017</v>
      </c>
      <c r="I867">
        <v>1960</v>
      </c>
      <c r="J867">
        <v>4914</v>
      </c>
    </row>
    <row r="868" spans="1:10">
      <c r="A868" t="s">
        <v>10</v>
      </c>
      <c r="B868" t="s">
        <v>11</v>
      </c>
      <c r="C868" t="s">
        <v>119</v>
      </c>
      <c r="D868" t="s">
        <v>120</v>
      </c>
      <c r="E868" t="s">
        <v>15</v>
      </c>
      <c r="F868" t="s">
        <v>47</v>
      </c>
      <c r="G868" t="s">
        <v>139</v>
      </c>
      <c r="H868">
        <v>2017</v>
      </c>
      <c r="I868">
        <v>1610</v>
      </c>
      <c r="J868">
        <v>4000</v>
      </c>
    </row>
    <row r="869" spans="1:10">
      <c r="A869" t="s">
        <v>10</v>
      </c>
      <c r="B869" t="s">
        <v>11</v>
      </c>
      <c r="C869" t="s">
        <v>119</v>
      </c>
      <c r="D869" t="s">
        <v>120</v>
      </c>
      <c r="E869" t="s">
        <v>15</v>
      </c>
      <c r="F869" t="s">
        <v>47</v>
      </c>
      <c r="G869" t="s">
        <v>139</v>
      </c>
      <c r="H869">
        <v>2017</v>
      </c>
      <c r="I869">
        <v>500</v>
      </c>
      <c r="J869">
        <v>1285</v>
      </c>
    </row>
    <row r="870" spans="1:10">
      <c r="A870" t="s">
        <v>10</v>
      </c>
      <c r="B870" t="s">
        <v>11</v>
      </c>
      <c r="C870" t="s">
        <v>119</v>
      </c>
      <c r="D870" t="s">
        <v>120</v>
      </c>
      <c r="E870" t="s">
        <v>15</v>
      </c>
      <c r="F870" t="s">
        <v>47</v>
      </c>
      <c r="G870" t="s">
        <v>140</v>
      </c>
      <c r="H870">
        <v>2017</v>
      </c>
      <c r="I870">
        <v>3172</v>
      </c>
      <c r="J870">
        <v>7812.5</v>
      </c>
    </row>
    <row r="871" spans="1:10">
      <c r="A871" t="s">
        <v>10</v>
      </c>
      <c r="B871" t="s">
        <v>11</v>
      </c>
      <c r="C871" t="s">
        <v>119</v>
      </c>
      <c r="D871" t="s">
        <v>120</v>
      </c>
      <c r="E871" t="s">
        <v>15</v>
      </c>
      <c r="F871" t="s">
        <v>47</v>
      </c>
      <c r="G871" t="s">
        <v>140</v>
      </c>
      <c r="H871">
        <v>2017</v>
      </c>
      <c r="I871">
        <v>1560</v>
      </c>
      <c r="J871">
        <v>3875</v>
      </c>
    </row>
    <row r="872" spans="1:10">
      <c r="A872" t="s">
        <v>10</v>
      </c>
      <c r="B872" t="s">
        <v>11</v>
      </c>
      <c r="C872" t="s">
        <v>119</v>
      </c>
      <c r="D872" t="s">
        <v>120</v>
      </c>
      <c r="E872" t="s">
        <v>15</v>
      </c>
      <c r="F872" t="s">
        <v>47</v>
      </c>
      <c r="G872" t="s">
        <v>141</v>
      </c>
      <c r="H872">
        <v>2017</v>
      </c>
      <c r="I872">
        <v>1205</v>
      </c>
      <c r="J872">
        <v>3000</v>
      </c>
    </row>
    <row r="873" spans="1:10">
      <c r="A873" t="s">
        <v>10</v>
      </c>
      <c r="B873" t="s">
        <v>11</v>
      </c>
      <c r="C873" t="s">
        <v>119</v>
      </c>
      <c r="D873" t="s">
        <v>120</v>
      </c>
      <c r="E873" t="s">
        <v>15</v>
      </c>
      <c r="F873" t="s">
        <v>47</v>
      </c>
      <c r="G873" t="s">
        <v>141</v>
      </c>
      <c r="H873">
        <v>2017</v>
      </c>
      <c r="I873">
        <v>500</v>
      </c>
      <c r="J873">
        <v>1250</v>
      </c>
    </row>
    <row r="874" spans="1:10">
      <c r="A874" t="s">
        <v>10</v>
      </c>
      <c r="B874" t="s">
        <v>11</v>
      </c>
      <c r="C874" t="s">
        <v>119</v>
      </c>
      <c r="D874" t="s">
        <v>120</v>
      </c>
      <c r="E874" t="s">
        <v>15</v>
      </c>
      <c r="F874" t="s">
        <v>47</v>
      </c>
      <c r="G874" t="s">
        <v>141</v>
      </c>
      <c r="H874">
        <v>2017</v>
      </c>
      <c r="I874">
        <v>500</v>
      </c>
      <c r="J874">
        <v>1285</v>
      </c>
    </row>
    <row r="875" spans="1:10">
      <c r="A875" t="s">
        <v>10</v>
      </c>
      <c r="B875" t="s">
        <v>11</v>
      </c>
      <c r="C875" t="s">
        <v>119</v>
      </c>
      <c r="D875" t="s">
        <v>120</v>
      </c>
      <c r="E875" t="s">
        <v>15</v>
      </c>
      <c r="F875" t="s">
        <v>47</v>
      </c>
      <c r="G875" t="s">
        <v>141</v>
      </c>
      <c r="H875">
        <v>2017</v>
      </c>
      <c r="I875">
        <v>575</v>
      </c>
      <c r="J875">
        <v>1477.75</v>
      </c>
    </row>
    <row r="876" spans="1:10">
      <c r="A876" t="s">
        <v>10</v>
      </c>
      <c r="B876" t="s">
        <v>11</v>
      </c>
      <c r="C876" t="s">
        <v>119</v>
      </c>
      <c r="D876" t="s">
        <v>120</v>
      </c>
      <c r="E876" t="s">
        <v>15</v>
      </c>
      <c r="F876" t="s">
        <v>47</v>
      </c>
      <c r="G876" t="s">
        <v>141</v>
      </c>
      <c r="H876">
        <v>2017</v>
      </c>
      <c r="I876">
        <v>4045</v>
      </c>
      <c r="J876">
        <v>10344.25</v>
      </c>
    </row>
    <row r="877" spans="1:10">
      <c r="A877" t="s">
        <v>10</v>
      </c>
      <c r="B877" t="s">
        <v>11</v>
      </c>
      <c r="C877" t="s">
        <v>119</v>
      </c>
      <c r="D877" t="s">
        <v>120</v>
      </c>
      <c r="E877" t="s">
        <v>15</v>
      </c>
      <c r="F877" t="s">
        <v>47</v>
      </c>
      <c r="G877" t="s">
        <v>141</v>
      </c>
      <c r="H877">
        <v>2017</v>
      </c>
      <c r="I877">
        <v>1210</v>
      </c>
      <c r="J877">
        <v>3084</v>
      </c>
    </row>
    <row r="878" spans="1:10">
      <c r="A878" t="s">
        <v>10</v>
      </c>
      <c r="B878" t="s">
        <v>11</v>
      </c>
      <c r="C878" t="s">
        <v>119</v>
      </c>
      <c r="D878" t="s">
        <v>120</v>
      </c>
      <c r="E878" t="s">
        <v>15</v>
      </c>
      <c r="F878" t="s">
        <v>47</v>
      </c>
      <c r="G878" t="s">
        <v>141</v>
      </c>
      <c r="H878">
        <v>2017</v>
      </c>
      <c r="I878">
        <v>500</v>
      </c>
      <c r="J878">
        <v>1285</v>
      </c>
    </row>
    <row r="879" spans="1:10">
      <c r="A879" t="s">
        <v>10</v>
      </c>
      <c r="B879" t="s">
        <v>11</v>
      </c>
      <c r="C879" t="s">
        <v>119</v>
      </c>
      <c r="D879" t="s">
        <v>120</v>
      </c>
      <c r="E879" t="s">
        <v>15</v>
      </c>
      <c r="F879" t="s">
        <v>47</v>
      </c>
      <c r="G879" t="s">
        <v>141</v>
      </c>
      <c r="H879">
        <v>2017</v>
      </c>
      <c r="I879">
        <v>2410</v>
      </c>
      <c r="J879">
        <v>6168</v>
      </c>
    </row>
    <row r="880" spans="1:10">
      <c r="A880" t="s">
        <v>10</v>
      </c>
      <c r="B880" t="s">
        <v>11</v>
      </c>
      <c r="C880" t="s">
        <v>119</v>
      </c>
      <c r="D880" t="s">
        <v>120</v>
      </c>
      <c r="E880" t="s">
        <v>15</v>
      </c>
      <c r="F880" t="s">
        <v>47</v>
      </c>
      <c r="G880" t="s">
        <v>141</v>
      </c>
      <c r="H880">
        <v>2017</v>
      </c>
      <c r="I880">
        <v>6465</v>
      </c>
      <c r="J880">
        <v>16512.25</v>
      </c>
    </row>
    <row r="881" spans="1:10">
      <c r="A881" t="s">
        <v>10</v>
      </c>
      <c r="B881" t="s">
        <v>11</v>
      </c>
      <c r="C881" t="s">
        <v>119</v>
      </c>
      <c r="D881" t="s">
        <v>120</v>
      </c>
      <c r="E881" t="s">
        <v>15</v>
      </c>
      <c r="F881" t="s">
        <v>47</v>
      </c>
      <c r="G881" t="s">
        <v>142</v>
      </c>
      <c r="H881">
        <v>2017</v>
      </c>
      <c r="I881">
        <v>2590</v>
      </c>
      <c r="J881">
        <v>6437.5</v>
      </c>
    </row>
    <row r="882" spans="1:10">
      <c r="A882" t="s">
        <v>10</v>
      </c>
      <c r="B882" t="s">
        <v>11</v>
      </c>
      <c r="C882" t="s">
        <v>119</v>
      </c>
      <c r="D882" t="s">
        <v>120</v>
      </c>
      <c r="E882" t="s">
        <v>15</v>
      </c>
      <c r="F882" t="s">
        <v>47</v>
      </c>
      <c r="G882" t="s">
        <v>142</v>
      </c>
      <c r="H882">
        <v>2017</v>
      </c>
      <c r="I882">
        <v>2560</v>
      </c>
      <c r="J882">
        <v>6375</v>
      </c>
    </row>
    <row r="883" spans="1:10">
      <c r="A883" t="s">
        <v>10</v>
      </c>
      <c r="B883" t="s">
        <v>11</v>
      </c>
      <c r="C883" t="s">
        <v>119</v>
      </c>
      <c r="D883" t="s">
        <v>120</v>
      </c>
      <c r="E883" t="s">
        <v>15</v>
      </c>
      <c r="F883" t="s">
        <v>47</v>
      </c>
      <c r="G883" t="s">
        <v>142</v>
      </c>
      <c r="H883">
        <v>2017</v>
      </c>
      <c r="I883">
        <v>0</v>
      </c>
      <c r="J883">
        <v>0</v>
      </c>
    </row>
    <row r="884" spans="1:10">
      <c r="A884" t="s">
        <v>10</v>
      </c>
      <c r="B884" t="s">
        <v>11</v>
      </c>
      <c r="C884" t="s">
        <v>119</v>
      </c>
      <c r="D884" t="s">
        <v>120</v>
      </c>
      <c r="E884" t="s">
        <v>15</v>
      </c>
      <c r="F884" t="s">
        <v>143</v>
      </c>
      <c r="G884" t="s">
        <v>144</v>
      </c>
      <c r="H884">
        <v>2017</v>
      </c>
      <c r="I884">
        <v>7790</v>
      </c>
      <c r="J884">
        <v>10385</v>
      </c>
    </row>
    <row r="885" spans="1:10">
      <c r="A885" t="s">
        <v>10</v>
      </c>
      <c r="B885" t="s">
        <v>11</v>
      </c>
      <c r="C885" t="s">
        <v>119</v>
      </c>
      <c r="D885" t="s">
        <v>120</v>
      </c>
      <c r="E885" t="s">
        <v>15</v>
      </c>
      <c r="F885" t="s">
        <v>143</v>
      </c>
      <c r="G885" t="s">
        <v>144</v>
      </c>
      <c r="H885">
        <v>2017</v>
      </c>
      <c r="I885">
        <v>1760</v>
      </c>
      <c r="J885">
        <v>2345</v>
      </c>
    </row>
    <row r="886" spans="1:10">
      <c r="A886" t="s">
        <v>10</v>
      </c>
      <c r="B886" t="s">
        <v>11</v>
      </c>
      <c r="C886" t="s">
        <v>119</v>
      </c>
      <c r="D886" t="s">
        <v>120</v>
      </c>
      <c r="E886" t="s">
        <v>15</v>
      </c>
      <c r="F886" t="s">
        <v>143</v>
      </c>
      <c r="G886" t="s">
        <v>144</v>
      </c>
      <c r="H886">
        <v>2017</v>
      </c>
      <c r="I886">
        <v>6030</v>
      </c>
      <c r="J886">
        <v>8280</v>
      </c>
    </row>
    <row r="887" spans="1:10">
      <c r="A887" t="s">
        <v>10</v>
      </c>
      <c r="B887" t="s">
        <v>11</v>
      </c>
      <c r="C887" t="s">
        <v>119</v>
      </c>
      <c r="D887" t="s">
        <v>120</v>
      </c>
      <c r="E887" t="s">
        <v>15</v>
      </c>
      <c r="F887" t="s">
        <v>30</v>
      </c>
      <c r="G887" t="s">
        <v>145</v>
      </c>
      <c r="H887">
        <v>2017</v>
      </c>
      <c r="I887">
        <v>1325</v>
      </c>
      <c r="J887">
        <v>3299.25</v>
      </c>
    </row>
    <row r="888" spans="1:10">
      <c r="A888" t="s">
        <v>10</v>
      </c>
      <c r="B888" t="s">
        <v>11</v>
      </c>
      <c r="C888" t="s">
        <v>119</v>
      </c>
      <c r="D888" t="s">
        <v>120</v>
      </c>
      <c r="E888" t="s">
        <v>15</v>
      </c>
      <c r="F888" t="s">
        <v>30</v>
      </c>
      <c r="G888" t="s">
        <v>145</v>
      </c>
      <c r="H888">
        <v>2017</v>
      </c>
      <c r="I888">
        <v>4320</v>
      </c>
      <c r="J888">
        <v>10707</v>
      </c>
    </row>
    <row r="889" spans="1:10">
      <c r="A889" t="s">
        <v>10</v>
      </c>
      <c r="B889" t="s">
        <v>11</v>
      </c>
      <c r="C889" t="s">
        <v>119</v>
      </c>
      <c r="D889" t="s">
        <v>120</v>
      </c>
      <c r="E889" t="s">
        <v>15</v>
      </c>
      <c r="F889" t="s">
        <v>30</v>
      </c>
      <c r="G889" t="s">
        <v>146</v>
      </c>
      <c r="H889">
        <v>2017</v>
      </c>
      <c r="I889">
        <v>500</v>
      </c>
      <c r="J889">
        <v>1245</v>
      </c>
    </row>
    <row r="890" spans="1:10">
      <c r="A890" t="s">
        <v>10</v>
      </c>
      <c r="B890" t="s">
        <v>11</v>
      </c>
      <c r="C890" t="s">
        <v>119</v>
      </c>
      <c r="D890" t="s">
        <v>120</v>
      </c>
      <c r="E890" t="s">
        <v>15</v>
      </c>
      <c r="F890" t="s">
        <v>30</v>
      </c>
      <c r="G890" t="s">
        <v>147</v>
      </c>
      <c r="H890">
        <v>2017</v>
      </c>
      <c r="I890">
        <v>1325</v>
      </c>
      <c r="J890">
        <v>3299.25</v>
      </c>
    </row>
    <row r="891" spans="1:10">
      <c r="A891" t="s">
        <v>10</v>
      </c>
      <c r="B891" t="s">
        <v>11</v>
      </c>
      <c r="C891" t="s">
        <v>119</v>
      </c>
      <c r="D891" t="s">
        <v>120</v>
      </c>
      <c r="E891" t="s">
        <v>19</v>
      </c>
      <c r="F891" t="s">
        <v>40</v>
      </c>
      <c r="G891" t="s">
        <v>43</v>
      </c>
      <c r="H891">
        <v>2017</v>
      </c>
      <c r="I891">
        <v>3345</v>
      </c>
      <c r="J891">
        <v>943.35</v>
      </c>
    </row>
    <row r="892" spans="1:10">
      <c r="A892" t="s">
        <v>10</v>
      </c>
      <c r="B892" t="s">
        <v>11</v>
      </c>
      <c r="C892" t="s">
        <v>119</v>
      </c>
      <c r="D892" t="s">
        <v>120</v>
      </c>
      <c r="E892" t="s">
        <v>15</v>
      </c>
      <c r="F892" t="s">
        <v>34</v>
      </c>
      <c r="G892" t="s">
        <v>149</v>
      </c>
      <c r="H892">
        <v>2017</v>
      </c>
      <c r="I892">
        <v>1705</v>
      </c>
      <c r="J892">
        <v>3689</v>
      </c>
    </row>
    <row r="893" spans="1:10">
      <c r="A893" t="s">
        <v>10</v>
      </c>
      <c r="B893" t="s">
        <v>11</v>
      </c>
      <c r="C893" t="s">
        <v>119</v>
      </c>
      <c r="D893" t="s">
        <v>120</v>
      </c>
      <c r="E893" t="s">
        <v>15</v>
      </c>
      <c r="F893" t="s">
        <v>34</v>
      </c>
      <c r="G893" t="s">
        <v>149</v>
      </c>
      <c r="H893">
        <v>2017</v>
      </c>
      <c r="I893">
        <v>14920</v>
      </c>
      <c r="J893">
        <v>32224.5</v>
      </c>
    </row>
    <row r="894" spans="1:10">
      <c r="A894" t="s">
        <v>10</v>
      </c>
      <c r="B894" t="s">
        <v>11</v>
      </c>
      <c r="C894" t="s">
        <v>119</v>
      </c>
      <c r="D894" t="s">
        <v>120</v>
      </c>
      <c r="E894" t="s">
        <v>15</v>
      </c>
      <c r="F894" t="s">
        <v>34</v>
      </c>
      <c r="G894" t="s">
        <v>149</v>
      </c>
      <c r="H894">
        <v>2017</v>
      </c>
      <c r="I894">
        <v>3340</v>
      </c>
      <c r="J894">
        <v>7414.75</v>
      </c>
    </row>
    <row r="895" spans="1:10">
      <c r="A895" t="s">
        <v>10</v>
      </c>
      <c r="B895" t="s">
        <v>11</v>
      </c>
      <c r="C895" t="s">
        <v>119</v>
      </c>
      <c r="D895" t="s">
        <v>120</v>
      </c>
      <c r="E895" t="s">
        <v>15</v>
      </c>
      <c r="F895" t="s">
        <v>34</v>
      </c>
      <c r="G895" t="s">
        <v>149</v>
      </c>
      <c r="H895">
        <v>2017</v>
      </c>
      <c r="I895">
        <v>14535</v>
      </c>
      <c r="J895">
        <v>32223.5</v>
      </c>
    </row>
    <row r="896" spans="1:10">
      <c r="A896" t="s">
        <v>10</v>
      </c>
      <c r="B896" t="s">
        <v>11</v>
      </c>
      <c r="C896" t="s">
        <v>119</v>
      </c>
      <c r="D896" t="s">
        <v>120</v>
      </c>
      <c r="E896" t="s">
        <v>15</v>
      </c>
      <c r="F896" t="s">
        <v>34</v>
      </c>
      <c r="G896" t="s">
        <v>149</v>
      </c>
      <c r="H896">
        <v>2017</v>
      </c>
      <c r="I896">
        <v>1925</v>
      </c>
      <c r="J896">
        <v>4292.75</v>
      </c>
    </row>
    <row r="897" spans="1:10">
      <c r="A897" t="s">
        <v>10</v>
      </c>
      <c r="B897" t="s">
        <v>11</v>
      </c>
      <c r="C897" t="s">
        <v>119</v>
      </c>
      <c r="D897" t="s">
        <v>120</v>
      </c>
      <c r="E897" t="s">
        <v>15</v>
      </c>
      <c r="F897" t="s">
        <v>34</v>
      </c>
      <c r="G897" t="s">
        <v>149</v>
      </c>
      <c r="H897">
        <v>2017</v>
      </c>
      <c r="I897">
        <v>3495</v>
      </c>
      <c r="J897">
        <v>7749.25</v>
      </c>
    </row>
    <row r="898" spans="1:10">
      <c r="A898" t="s">
        <v>10</v>
      </c>
      <c r="B898" t="s">
        <v>11</v>
      </c>
      <c r="C898" t="s">
        <v>119</v>
      </c>
      <c r="D898" t="s">
        <v>120</v>
      </c>
      <c r="E898" t="s">
        <v>15</v>
      </c>
      <c r="F898" t="s">
        <v>34</v>
      </c>
      <c r="G898" t="s">
        <v>149</v>
      </c>
      <c r="H898">
        <v>2017</v>
      </c>
      <c r="I898">
        <v>500</v>
      </c>
      <c r="J898">
        <v>1115</v>
      </c>
    </row>
    <row r="899" spans="1:10">
      <c r="A899" t="s">
        <v>10</v>
      </c>
      <c r="B899" t="s">
        <v>11</v>
      </c>
      <c r="C899" t="s">
        <v>119</v>
      </c>
      <c r="D899" t="s">
        <v>120</v>
      </c>
      <c r="E899" t="s">
        <v>19</v>
      </c>
      <c r="F899" t="s">
        <v>40</v>
      </c>
      <c r="G899" t="s">
        <v>43</v>
      </c>
      <c r="H899">
        <v>2017</v>
      </c>
      <c r="I899">
        <v>290</v>
      </c>
      <c r="J899">
        <v>82.65</v>
      </c>
    </row>
    <row r="900" spans="1:10">
      <c r="A900" t="s">
        <v>10</v>
      </c>
      <c r="B900" t="s">
        <v>11</v>
      </c>
      <c r="C900" t="s">
        <v>119</v>
      </c>
      <c r="D900" t="s">
        <v>120</v>
      </c>
      <c r="E900" t="s">
        <v>15</v>
      </c>
      <c r="F900" t="s">
        <v>34</v>
      </c>
      <c r="G900" t="s">
        <v>149</v>
      </c>
      <c r="H900">
        <v>2017</v>
      </c>
      <c r="I900">
        <v>11280</v>
      </c>
      <c r="J900">
        <v>25020.6</v>
      </c>
    </row>
    <row r="901" spans="1:10">
      <c r="A901" t="s">
        <v>10</v>
      </c>
      <c r="B901" t="s">
        <v>11</v>
      </c>
      <c r="C901" t="s">
        <v>119</v>
      </c>
      <c r="D901" t="s">
        <v>120</v>
      </c>
      <c r="E901" t="s">
        <v>15</v>
      </c>
      <c r="F901" t="s">
        <v>34</v>
      </c>
      <c r="G901" t="s">
        <v>149</v>
      </c>
      <c r="H901">
        <v>2017</v>
      </c>
      <c r="I901">
        <v>0</v>
      </c>
      <c r="J901">
        <v>0</v>
      </c>
    </row>
    <row r="902" spans="1:10">
      <c r="A902" t="s">
        <v>10</v>
      </c>
      <c r="B902" t="s">
        <v>11</v>
      </c>
      <c r="C902" t="s">
        <v>119</v>
      </c>
      <c r="D902" t="s">
        <v>120</v>
      </c>
      <c r="E902" t="s">
        <v>15</v>
      </c>
      <c r="F902" t="s">
        <v>34</v>
      </c>
      <c r="G902" t="s">
        <v>149</v>
      </c>
      <c r="H902">
        <v>2017</v>
      </c>
      <c r="I902">
        <v>12935</v>
      </c>
      <c r="J902">
        <v>28711.25</v>
      </c>
    </row>
    <row r="903" spans="1:10">
      <c r="A903" t="s">
        <v>10</v>
      </c>
      <c r="B903" t="s">
        <v>11</v>
      </c>
      <c r="C903" t="s">
        <v>119</v>
      </c>
      <c r="D903" t="s">
        <v>120</v>
      </c>
      <c r="E903" t="s">
        <v>15</v>
      </c>
      <c r="F903" t="s">
        <v>34</v>
      </c>
      <c r="G903" t="s">
        <v>149</v>
      </c>
      <c r="H903">
        <v>2017</v>
      </c>
      <c r="I903">
        <v>2415</v>
      </c>
      <c r="J903">
        <v>5352</v>
      </c>
    </row>
    <row r="904" spans="1:10">
      <c r="A904" t="s">
        <v>10</v>
      </c>
      <c r="B904" t="s">
        <v>11</v>
      </c>
      <c r="C904" t="s">
        <v>119</v>
      </c>
      <c r="D904" t="s">
        <v>120</v>
      </c>
      <c r="E904" t="s">
        <v>15</v>
      </c>
      <c r="F904" t="s">
        <v>34</v>
      </c>
      <c r="G904" t="s">
        <v>149</v>
      </c>
      <c r="H904">
        <v>2017</v>
      </c>
      <c r="I904">
        <v>14420</v>
      </c>
      <c r="J904">
        <v>32000.5</v>
      </c>
    </row>
    <row r="905" spans="1:10">
      <c r="A905" t="s">
        <v>10</v>
      </c>
      <c r="B905" t="s">
        <v>11</v>
      </c>
      <c r="C905" t="s">
        <v>119</v>
      </c>
      <c r="D905" t="s">
        <v>120</v>
      </c>
      <c r="E905" t="s">
        <v>19</v>
      </c>
      <c r="F905" t="s">
        <v>40</v>
      </c>
      <c r="G905" t="s">
        <v>43</v>
      </c>
      <c r="H905">
        <v>2017</v>
      </c>
      <c r="I905">
        <v>4645</v>
      </c>
      <c r="J905">
        <v>1313.85</v>
      </c>
    </row>
    <row r="906" spans="1:10">
      <c r="A906" t="s">
        <v>10</v>
      </c>
      <c r="B906" t="s">
        <v>11</v>
      </c>
      <c r="C906" t="s">
        <v>119</v>
      </c>
      <c r="D906" t="s">
        <v>120</v>
      </c>
      <c r="E906" t="s">
        <v>19</v>
      </c>
      <c r="F906" t="s">
        <v>40</v>
      </c>
      <c r="G906" t="s">
        <v>43</v>
      </c>
      <c r="H906">
        <v>2017</v>
      </c>
      <c r="I906">
        <v>7470</v>
      </c>
      <c r="J906">
        <v>2111.85</v>
      </c>
    </row>
    <row r="907" spans="1:10">
      <c r="A907" t="s">
        <v>10</v>
      </c>
      <c r="B907" t="s">
        <v>11</v>
      </c>
      <c r="C907" t="s">
        <v>119</v>
      </c>
      <c r="D907" t="s">
        <v>120</v>
      </c>
      <c r="E907" t="s">
        <v>19</v>
      </c>
      <c r="F907" t="s">
        <v>40</v>
      </c>
      <c r="G907" t="s">
        <v>43</v>
      </c>
      <c r="H907">
        <v>2017</v>
      </c>
      <c r="I907">
        <v>20</v>
      </c>
      <c r="J907">
        <v>5.7</v>
      </c>
    </row>
    <row r="908" spans="1:10">
      <c r="A908" t="s">
        <v>10</v>
      </c>
      <c r="B908" t="s">
        <v>11</v>
      </c>
      <c r="C908" t="s">
        <v>119</v>
      </c>
      <c r="D908" t="s">
        <v>120</v>
      </c>
      <c r="E908" t="s">
        <v>19</v>
      </c>
      <c r="F908" t="s">
        <v>40</v>
      </c>
      <c r="G908" t="s">
        <v>42</v>
      </c>
      <c r="H908">
        <v>2017</v>
      </c>
      <c r="I908">
        <v>26800</v>
      </c>
      <c r="J908">
        <v>2278</v>
      </c>
    </row>
    <row r="909" spans="1:10">
      <c r="A909" t="s">
        <v>10</v>
      </c>
      <c r="B909" t="s">
        <v>11</v>
      </c>
      <c r="C909" t="s">
        <v>119</v>
      </c>
      <c r="D909" t="s">
        <v>120</v>
      </c>
      <c r="E909" t="s">
        <v>19</v>
      </c>
      <c r="F909" t="s">
        <v>40</v>
      </c>
      <c r="G909" t="s">
        <v>42</v>
      </c>
      <c r="H909">
        <v>2017</v>
      </c>
      <c r="I909">
        <v>500</v>
      </c>
      <c r="J909">
        <v>42.5</v>
      </c>
    </row>
    <row r="910" spans="1:10">
      <c r="A910" t="s">
        <v>10</v>
      </c>
      <c r="B910" t="s">
        <v>11</v>
      </c>
      <c r="C910" t="s">
        <v>119</v>
      </c>
      <c r="D910" t="s">
        <v>120</v>
      </c>
      <c r="E910" t="s">
        <v>19</v>
      </c>
      <c r="F910" t="s">
        <v>40</v>
      </c>
      <c r="G910" t="s">
        <v>42</v>
      </c>
      <c r="H910">
        <v>2017</v>
      </c>
      <c r="I910">
        <v>71150</v>
      </c>
      <c r="J910">
        <v>6047.75</v>
      </c>
    </row>
    <row r="911" spans="1:10">
      <c r="A911" t="s">
        <v>10</v>
      </c>
      <c r="B911" t="s">
        <v>11</v>
      </c>
      <c r="C911" t="s">
        <v>119</v>
      </c>
      <c r="D911" t="s">
        <v>120</v>
      </c>
      <c r="E911" t="s">
        <v>19</v>
      </c>
      <c r="F911" t="s">
        <v>40</v>
      </c>
      <c r="G911" t="s">
        <v>42</v>
      </c>
      <c r="H911">
        <v>2017</v>
      </c>
      <c r="I911">
        <v>63800</v>
      </c>
      <c r="J911">
        <v>5423</v>
      </c>
    </row>
    <row r="912" spans="1:10">
      <c r="A912" t="s">
        <v>10</v>
      </c>
      <c r="B912" t="s">
        <v>11</v>
      </c>
      <c r="C912" t="s">
        <v>119</v>
      </c>
      <c r="D912" t="s">
        <v>120</v>
      </c>
      <c r="E912" t="s">
        <v>19</v>
      </c>
      <c r="F912" t="s">
        <v>40</v>
      </c>
      <c r="G912" t="s">
        <v>252</v>
      </c>
      <c r="H912">
        <v>2017</v>
      </c>
      <c r="I912">
        <v>500</v>
      </c>
      <c r="J912">
        <v>67.5</v>
      </c>
    </row>
    <row r="913" spans="1:10">
      <c r="A913" t="s">
        <v>10</v>
      </c>
      <c r="B913" t="s">
        <v>11</v>
      </c>
      <c r="C913" t="s">
        <v>119</v>
      </c>
      <c r="D913" t="s">
        <v>120</v>
      </c>
      <c r="E913" t="s">
        <v>19</v>
      </c>
      <c r="F913" t="s">
        <v>40</v>
      </c>
      <c r="G913" t="s">
        <v>252</v>
      </c>
      <c r="H913">
        <v>2017</v>
      </c>
      <c r="I913">
        <v>8150</v>
      </c>
      <c r="J913">
        <v>1100.25</v>
      </c>
    </row>
    <row r="914" spans="1:10">
      <c r="A914" t="s">
        <v>10</v>
      </c>
      <c r="B914" t="s">
        <v>11</v>
      </c>
      <c r="C914" t="s">
        <v>119</v>
      </c>
      <c r="D914" t="s">
        <v>120</v>
      </c>
      <c r="E914" t="s">
        <v>19</v>
      </c>
      <c r="F914" t="s">
        <v>40</v>
      </c>
      <c r="G914" t="s">
        <v>252</v>
      </c>
      <c r="H914">
        <v>2017</v>
      </c>
      <c r="I914">
        <v>6000</v>
      </c>
      <c r="J914">
        <v>810</v>
      </c>
    </row>
    <row r="915" spans="1:10">
      <c r="A915" t="s">
        <v>10</v>
      </c>
      <c r="B915" t="s">
        <v>11</v>
      </c>
      <c r="C915" t="s">
        <v>119</v>
      </c>
      <c r="D915" t="s">
        <v>120</v>
      </c>
      <c r="E915" t="s">
        <v>19</v>
      </c>
      <c r="F915" t="s">
        <v>40</v>
      </c>
      <c r="G915" t="s">
        <v>252</v>
      </c>
      <c r="H915">
        <v>2017</v>
      </c>
      <c r="I915">
        <v>9400</v>
      </c>
      <c r="J915">
        <v>1269</v>
      </c>
    </row>
    <row r="916" spans="1:10">
      <c r="A916" t="s">
        <v>10</v>
      </c>
      <c r="B916" t="s">
        <v>11</v>
      </c>
      <c r="C916" t="s">
        <v>119</v>
      </c>
      <c r="D916" t="s">
        <v>120</v>
      </c>
      <c r="E916" t="s">
        <v>19</v>
      </c>
      <c r="F916" t="s">
        <v>40</v>
      </c>
      <c r="G916" t="s">
        <v>252</v>
      </c>
      <c r="H916">
        <v>2017</v>
      </c>
      <c r="I916">
        <v>8150</v>
      </c>
      <c r="J916">
        <v>1069.75</v>
      </c>
    </row>
    <row r="917" spans="1:10">
      <c r="A917" t="s">
        <v>10</v>
      </c>
      <c r="B917" t="s">
        <v>11</v>
      </c>
      <c r="C917" t="s">
        <v>119</v>
      </c>
      <c r="D917" t="s">
        <v>120</v>
      </c>
      <c r="E917" t="s">
        <v>19</v>
      </c>
      <c r="F917" t="s">
        <v>40</v>
      </c>
      <c r="G917" t="s">
        <v>252</v>
      </c>
      <c r="H917">
        <v>2017</v>
      </c>
      <c r="I917">
        <v>2750</v>
      </c>
      <c r="J917">
        <v>357.5</v>
      </c>
    </row>
    <row r="918" spans="1:10">
      <c r="A918" t="s">
        <v>10</v>
      </c>
      <c r="B918" t="s">
        <v>11</v>
      </c>
      <c r="C918" t="s">
        <v>119</v>
      </c>
      <c r="D918" t="s">
        <v>120</v>
      </c>
      <c r="E918" t="s">
        <v>19</v>
      </c>
      <c r="F918" t="s">
        <v>40</v>
      </c>
      <c r="G918" t="s">
        <v>252</v>
      </c>
      <c r="H918">
        <v>2017</v>
      </c>
      <c r="I918">
        <v>7750</v>
      </c>
      <c r="J918">
        <v>1007.5</v>
      </c>
    </row>
    <row r="919" spans="1:10">
      <c r="A919" t="s">
        <v>10</v>
      </c>
      <c r="B919" t="s">
        <v>11</v>
      </c>
      <c r="C919" t="s">
        <v>119</v>
      </c>
      <c r="D919" t="s">
        <v>120</v>
      </c>
      <c r="E919" t="s">
        <v>19</v>
      </c>
      <c r="F919" t="s">
        <v>40</v>
      </c>
      <c r="G919" t="s">
        <v>251</v>
      </c>
      <c r="H919">
        <v>2017</v>
      </c>
      <c r="I919">
        <v>19350</v>
      </c>
      <c r="J919">
        <v>2612.25</v>
      </c>
    </row>
    <row r="920" spans="1:10">
      <c r="A920" t="s">
        <v>10</v>
      </c>
      <c r="B920" t="s">
        <v>11</v>
      </c>
      <c r="C920" t="s">
        <v>119</v>
      </c>
      <c r="D920" t="s">
        <v>120</v>
      </c>
      <c r="E920" t="s">
        <v>19</v>
      </c>
      <c r="F920" t="s">
        <v>40</v>
      </c>
      <c r="G920" t="s">
        <v>251</v>
      </c>
      <c r="H920">
        <v>2017</v>
      </c>
      <c r="I920">
        <v>49100</v>
      </c>
      <c r="J920">
        <v>6628.5</v>
      </c>
    </row>
    <row r="921" spans="1:10">
      <c r="A921" t="s">
        <v>10</v>
      </c>
      <c r="B921" t="s">
        <v>11</v>
      </c>
      <c r="C921" t="s">
        <v>119</v>
      </c>
      <c r="D921" t="s">
        <v>120</v>
      </c>
      <c r="E921" t="s">
        <v>19</v>
      </c>
      <c r="F921" t="s">
        <v>40</v>
      </c>
      <c r="G921" t="s">
        <v>251</v>
      </c>
      <c r="H921">
        <v>2017</v>
      </c>
      <c r="I921">
        <v>27450</v>
      </c>
      <c r="J921">
        <v>3705.75</v>
      </c>
    </row>
    <row r="922" spans="1:10">
      <c r="A922" t="s">
        <v>10</v>
      </c>
      <c r="B922" t="s">
        <v>11</v>
      </c>
      <c r="C922" t="s">
        <v>119</v>
      </c>
      <c r="D922" t="s">
        <v>120</v>
      </c>
      <c r="E922" t="s">
        <v>19</v>
      </c>
      <c r="F922" t="s">
        <v>40</v>
      </c>
      <c r="G922" t="s">
        <v>251</v>
      </c>
      <c r="H922">
        <v>2017</v>
      </c>
      <c r="I922">
        <v>104550</v>
      </c>
      <c r="J922">
        <v>14114.25</v>
      </c>
    </row>
    <row r="923" spans="1:10">
      <c r="A923" t="s">
        <v>10</v>
      </c>
      <c r="B923" t="s">
        <v>11</v>
      </c>
      <c r="C923" t="s">
        <v>119</v>
      </c>
      <c r="D923" t="s">
        <v>120</v>
      </c>
      <c r="E923" t="s">
        <v>19</v>
      </c>
      <c r="F923" t="s">
        <v>40</v>
      </c>
      <c r="G923" t="s">
        <v>251</v>
      </c>
      <c r="H923">
        <v>2017</v>
      </c>
      <c r="I923">
        <v>0</v>
      </c>
      <c r="J923">
        <v>0</v>
      </c>
    </row>
    <row r="924" spans="1:10">
      <c r="A924" t="s">
        <v>10</v>
      </c>
      <c r="B924" t="s">
        <v>11</v>
      </c>
      <c r="C924" t="s">
        <v>119</v>
      </c>
      <c r="D924" t="s">
        <v>120</v>
      </c>
      <c r="E924" t="s">
        <v>19</v>
      </c>
      <c r="F924" t="s">
        <v>40</v>
      </c>
      <c r="G924" t="s">
        <v>251</v>
      </c>
      <c r="H924">
        <v>2017</v>
      </c>
      <c r="I924">
        <v>17450</v>
      </c>
      <c r="J924">
        <v>2355.75</v>
      </c>
    </row>
    <row r="925" spans="1:10">
      <c r="A925" t="s">
        <v>10</v>
      </c>
      <c r="B925" t="s">
        <v>11</v>
      </c>
      <c r="C925" t="s">
        <v>119</v>
      </c>
      <c r="D925" t="s">
        <v>120</v>
      </c>
      <c r="E925" t="s">
        <v>19</v>
      </c>
      <c r="F925" t="s">
        <v>40</v>
      </c>
      <c r="G925" t="s">
        <v>251</v>
      </c>
      <c r="H925">
        <v>2017</v>
      </c>
      <c r="I925">
        <v>1500</v>
      </c>
      <c r="J925">
        <v>202.5</v>
      </c>
    </row>
    <row r="926" spans="1:10">
      <c r="A926" t="s">
        <v>10</v>
      </c>
      <c r="B926" t="s">
        <v>11</v>
      </c>
      <c r="C926" t="s">
        <v>119</v>
      </c>
      <c r="D926" t="s">
        <v>120</v>
      </c>
      <c r="E926" t="s">
        <v>19</v>
      </c>
      <c r="F926" t="s">
        <v>40</v>
      </c>
      <c r="G926" t="s">
        <v>251</v>
      </c>
      <c r="H926">
        <v>2017</v>
      </c>
      <c r="I926">
        <v>5450</v>
      </c>
      <c r="J926">
        <v>735.75</v>
      </c>
    </row>
    <row r="927" spans="1:10">
      <c r="A927" t="s">
        <v>10</v>
      </c>
      <c r="B927" t="s">
        <v>11</v>
      </c>
      <c r="C927" t="s">
        <v>119</v>
      </c>
      <c r="D927" t="s">
        <v>120</v>
      </c>
      <c r="E927" t="s">
        <v>19</v>
      </c>
      <c r="F927" t="s">
        <v>40</v>
      </c>
      <c r="G927" t="s">
        <v>251</v>
      </c>
      <c r="H927">
        <v>2017</v>
      </c>
      <c r="I927">
        <v>85450</v>
      </c>
      <c r="J927">
        <v>11535.75</v>
      </c>
    </row>
    <row r="928" spans="1:10">
      <c r="A928" t="s">
        <v>10</v>
      </c>
      <c r="B928" t="s">
        <v>11</v>
      </c>
      <c r="C928" t="s">
        <v>119</v>
      </c>
      <c r="D928" t="s">
        <v>120</v>
      </c>
      <c r="E928" t="s">
        <v>19</v>
      </c>
      <c r="F928" t="s">
        <v>40</v>
      </c>
      <c r="G928" t="s">
        <v>251</v>
      </c>
      <c r="H928">
        <v>2017</v>
      </c>
      <c r="I928">
        <v>5450</v>
      </c>
      <c r="J928">
        <v>735.75</v>
      </c>
    </row>
    <row r="929" spans="1:10">
      <c r="A929" t="s">
        <v>10</v>
      </c>
      <c r="B929" t="s">
        <v>11</v>
      </c>
      <c r="C929" t="s">
        <v>119</v>
      </c>
      <c r="D929" t="s">
        <v>120</v>
      </c>
      <c r="E929" t="s">
        <v>19</v>
      </c>
      <c r="F929" t="s">
        <v>40</v>
      </c>
      <c r="G929" t="s">
        <v>251</v>
      </c>
      <c r="H929">
        <v>2017</v>
      </c>
      <c r="I929">
        <v>98750</v>
      </c>
      <c r="J929">
        <v>12837.5</v>
      </c>
    </row>
    <row r="930" spans="1:10">
      <c r="A930" t="s">
        <v>10</v>
      </c>
      <c r="B930" t="s">
        <v>11</v>
      </c>
      <c r="C930" t="s">
        <v>119</v>
      </c>
      <c r="D930" t="s">
        <v>120</v>
      </c>
      <c r="E930" t="s">
        <v>19</v>
      </c>
      <c r="F930" t="s">
        <v>40</v>
      </c>
      <c r="G930" t="s">
        <v>251</v>
      </c>
      <c r="H930">
        <v>2017</v>
      </c>
      <c r="I930">
        <v>1650</v>
      </c>
      <c r="J930">
        <v>214.5</v>
      </c>
    </row>
    <row r="931" spans="1:10">
      <c r="A931" t="s">
        <v>10</v>
      </c>
      <c r="B931" t="s">
        <v>11</v>
      </c>
      <c r="C931" t="s">
        <v>119</v>
      </c>
      <c r="D931" t="s">
        <v>120</v>
      </c>
      <c r="E931" t="s">
        <v>19</v>
      </c>
      <c r="F931" t="s">
        <v>40</v>
      </c>
      <c r="G931" t="s">
        <v>250</v>
      </c>
      <c r="H931">
        <v>2017</v>
      </c>
      <c r="I931">
        <v>1050</v>
      </c>
      <c r="J931">
        <v>141.75</v>
      </c>
    </row>
    <row r="932" spans="1:10">
      <c r="A932" t="s">
        <v>10</v>
      </c>
      <c r="B932" t="s">
        <v>11</v>
      </c>
      <c r="C932" t="s">
        <v>119</v>
      </c>
      <c r="D932" t="s">
        <v>120</v>
      </c>
      <c r="E932" t="s">
        <v>19</v>
      </c>
      <c r="F932" t="s">
        <v>40</v>
      </c>
      <c r="G932" t="s">
        <v>250</v>
      </c>
      <c r="H932">
        <v>2017</v>
      </c>
      <c r="I932">
        <v>2500</v>
      </c>
      <c r="J932">
        <v>337.5</v>
      </c>
    </row>
    <row r="933" spans="1:10">
      <c r="A933" t="s">
        <v>10</v>
      </c>
      <c r="B933" t="s">
        <v>11</v>
      </c>
      <c r="C933" t="s">
        <v>119</v>
      </c>
      <c r="D933" t="s">
        <v>120</v>
      </c>
      <c r="E933" t="s">
        <v>19</v>
      </c>
      <c r="F933" t="s">
        <v>40</v>
      </c>
      <c r="G933" t="s">
        <v>250</v>
      </c>
      <c r="H933">
        <v>2017</v>
      </c>
      <c r="I933">
        <v>1000</v>
      </c>
      <c r="J933">
        <v>130</v>
      </c>
    </row>
    <row r="934" spans="1:10">
      <c r="A934" t="s">
        <v>10</v>
      </c>
      <c r="B934" t="s">
        <v>11</v>
      </c>
      <c r="C934" t="s">
        <v>119</v>
      </c>
      <c r="D934" t="s">
        <v>120</v>
      </c>
      <c r="E934" t="s">
        <v>19</v>
      </c>
      <c r="F934" t="s">
        <v>40</v>
      </c>
      <c r="G934" t="s">
        <v>249</v>
      </c>
      <c r="H934">
        <v>2017</v>
      </c>
      <c r="I934">
        <v>2200</v>
      </c>
      <c r="J934">
        <v>385</v>
      </c>
    </row>
    <row r="935" spans="1:10">
      <c r="A935" t="s">
        <v>10</v>
      </c>
      <c r="B935" t="s">
        <v>11</v>
      </c>
      <c r="C935" t="s">
        <v>119</v>
      </c>
      <c r="D935" t="s">
        <v>120</v>
      </c>
      <c r="E935" t="s">
        <v>19</v>
      </c>
      <c r="F935" t="s">
        <v>40</v>
      </c>
      <c r="G935" t="s">
        <v>248</v>
      </c>
      <c r="H935">
        <v>2017</v>
      </c>
      <c r="I935">
        <v>3550</v>
      </c>
      <c r="J935">
        <v>621.25</v>
      </c>
    </row>
    <row r="936" spans="1:10">
      <c r="A936" t="s">
        <v>10</v>
      </c>
      <c r="B936" t="s">
        <v>11</v>
      </c>
      <c r="C936" t="s">
        <v>119</v>
      </c>
      <c r="D936" t="s">
        <v>120</v>
      </c>
      <c r="E936" t="s">
        <v>19</v>
      </c>
      <c r="F936" t="s">
        <v>40</v>
      </c>
      <c r="G936" t="s">
        <v>248</v>
      </c>
      <c r="H936">
        <v>2017</v>
      </c>
      <c r="I936">
        <v>4250</v>
      </c>
      <c r="J936">
        <v>743.75</v>
      </c>
    </row>
    <row r="937" spans="1:10">
      <c r="A937" t="s">
        <v>10</v>
      </c>
      <c r="B937" t="s">
        <v>11</v>
      </c>
      <c r="C937" t="s">
        <v>119</v>
      </c>
      <c r="D937" t="s">
        <v>120</v>
      </c>
      <c r="E937" t="s">
        <v>19</v>
      </c>
      <c r="F937" t="s">
        <v>40</v>
      </c>
      <c r="G937" t="s">
        <v>248</v>
      </c>
      <c r="H937">
        <v>2017</v>
      </c>
      <c r="I937">
        <v>24150</v>
      </c>
      <c r="J937">
        <v>4226.25</v>
      </c>
    </row>
    <row r="938" spans="1:10">
      <c r="A938" t="s">
        <v>10</v>
      </c>
      <c r="B938" t="s">
        <v>11</v>
      </c>
      <c r="C938" t="s">
        <v>119</v>
      </c>
      <c r="D938" t="s">
        <v>120</v>
      </c>
      <c r="E938" t="s">
        <v>19</v>
      </c>
      <c r="F938" t="s">
        <v>40</v>
      </c>
      <c r="G938" t="s">
        <v>248</v>
      </c>
      <c r="H938">
        <v>2017</v>
      </c>
      <c r="I938">
        <v>2950</v>
      </c>
      <c r="J938">
        <v>516.25</v>
      </c>
    </row>
    <row r="939" spans="1:10">
      <c r="A939" t="s">
        <v>10</v>
      </c>
      <c r="B939" t="s">
        <v>11</v>
      </c>
      <c r="C939" t="s">
        <v>119</v>
      </c>
      <c r="D939" t="s">
        <v>120</v>
      </c>
      <c r="E939" t="s">
        <v>19</v>
      </c>
      <c r="F939" t="s">
        <v>40</v>
      </c>
      <c r="G939" t="s">
        <v>248</v>
      </c>
      <c r="H939">
        <v>2017</v>
      </c>
      <c r="I939">
        <v>30800</v>
      </c>
      <c r="J939">
        <v>5390</v>
      </c>
    </row>
    <row r="940" spans="1:10">
      <c r="A940" t="s">
        <v>10</v>
      </c>
      <c r="B940" t="s">
        <v>11</v>
      </c>
      <c r="C940" t="s">
        <v>119</v>
      </c>
      <c r="D940" t="s">
        <v>120</v>
      </c>
      <c r="E940" t="s">
        <v>19</v>
      </c>
      <c r="F940" t="s">
        <v>40</v>
      </c>
      <c r="G940" t="s">
        <v>248</v>
      </c>
      <c r="H940">
        <v>2017</v>
      </c>
      <c r="I940">
        <v>19750</v>
      </c>
      <c r="J940">
        <v>3425</v>
      </c>
    </row>
    <row r="941" spans="1:10">
      <c r="A941" t="s">
        <v>10</v>
      </c>
      <c r="B941" t="s">
        <v>11</v>
      </c>
      <c r="C941" t="s">
        <v>119</v>
      </c>
      <c r="D941" t="s">
        <v>120</v>
      </c>
      <c r="E941" t="s">
        <v>19</v>
      </c>
      <c r="F941" t="s">
        <v>40</v>
      </c>
      <c r="G941" t="s">
        <v>248</v>
      </c>
      <c r="H941">
        <v>2017</v>
      </c>
      <c r="I941">
        <v>15750</v>
      </c>
      <c r="J941">
        <v>2677.5</v>
      </c>
    </row>
    <row r="942" spans="1:10">
      <c r="A942" t="s">
        <v>10</v>
      </c>
      <c r="B942" t="s">
        <v>11</v>
      </c>
      <c r="C942" t="s">
        <v>119</v>
      </c>
      <c r="D942" t="s">
        <v>120</v>
      </c>
      <c r="E942" t="s">
        <v>19</v>
      </c>
      <c r="F942" t="s">
        <v>40</v>
      </c>
      <c r="G942" t="s">
        <v>247</v>
      </c>
      <c r="H942">
        <v>2017</v>
      </c>
      <c r="I942">
        <v>1000</v>
      </c>
      <c r="J942">
        <v>130</v>
      </c>
    </row>
    <row r="943" spans="1:10">
      <c r="A943" t="s">
        <v>10</v>
      </c>
      <c r="B943" t="s">
        <v>11</v>
      </c>
      <c r="C943" t="s">
        <v>119</v>
      </c>
      <c r="D943" t="s">
        <v>120</v>
      </c>
      <c r="E943" t="s">
        <v>19</v>
      </c>
      <c r="F943" t="s">
        <v>40</v>
      </c>
      <c r="G943" t="s">
        <v>246</v>
      </c>
      <c r="H943">
        <v>2017</v>
      </c>
      <c r="I943">
        <v>500</v>
      </c>
      <c r="J943">
        <v>67.5</v>
      </c>
    </row>
    <row r="944" spans="1:10">
      <c r="A944" t="s">
        <v>10</v>
      </c>
      <c r="B944" t="s">
        <v>11</v>
      </c>
      <c r="C944" t="s">
        <v>119</v>
      </c>
      <c r="D944" t="s">
        <v>120</v>
      </c>
      <c r="E944" t="s">
        <v>19</v>
      </c>
      <c r="F944" t="s">
        <v>40</v>
      </c>
      <c r="G944" t="s">
        <v>245</v>
      </c>
      <c r="H944">
        <v>2017</v>
      </c>
      <c r="I944">
        <v>950</v>
      </c>
      <c r="J944">
        <v>152</v>
      </c>
    </row>
    <row r="945" spans="1:10">
      <c r="A945" t="s">
        <v>10</v>
      </c>
      <c r="B945" t="s">
        <v>11</v>
      </c>
      <c r="C945" t="s">
        <v>119</v>
      </c>
      <c r="D945" t="s">
        <v>120</v>
      </c>
      <c r="E945" t="s">
        <v>19</v>
      </c>
      <c r="F945" t="s">
        <v>40</v>
      </c>
      <c r="G945" t="s">
        <v>245</v>
      </c>
      <c r="H945">
        <v>2017</v>
      </c>
      <c r="I945">
        <v>700</v>
      </c>
      <c r="J945">
        <v>112</v>
      </c>
    </row>
    <row r="946" spans="1:10">
      <c r="A946" t="s">
        <v>10</v>
      </c>
      <c r="B946" t="s">
        <v>11</v>
      </c>
      <c r="C946" t="s">
        <v>119</v>
      </c>
      <c r="D946" t="s">
        <v>120</v>
      </c>
      <c r="E946" t="s">
        <v>19</v>
      </c>
      <c r="F946" t="s">
        <v>40</v>
      </c>
      <c r="G946" t="s">
        <v>244</v>
      </c>
      <c r="H946">
        <v>2017</v>
      </c>
      <c r="I946">
        <v>36250</v>
      </c>
      <c r="J946">
        <v>5981.25</v>
      </c>
    </row>
    <row r="947" spans="1:10">
      <c r="A947" t="s">
        <v>10</v>
      </c>
      <c r="B947" t="s">
        <v>11</v>
      </c>
      <c r="C947" t="s">
        <v>119</v>
      </c>
      <c r="D947" t="s">
        <v>120</v>
      </c>
      <c r="E947" t="s">
        <v>19</v>
      </c>
      <c r="F947" t="s">
        <v>40</v>
      </c>
      <c r="G947" t="s">
        <v>244</v>
      </c>
      <c r="H947">
        <v>2017</v>
      </c>
      <c r="I947">
        <v>29500</v>
      </c>
      <c r="J947">
        <v>4867.5</v>
      </c>
    </row>
    <row r="948" spans="1:10">
      <c r="A948" t="s">
        <v>10</v>
      </c>
      <c r="B948" t="s">
        <v>11</v>
      </c>
      <c r="C948" t="s">
        <v>119</v>
      </c>
      <c r="D948" t="s">
        <v>120</v>
      </c>
      <c r="E948" t="s">
        <v>19</v>
      </c>
      <c r="F948" t="s">
        <v>40</v>
      </c>
      <c r="G948" t="s">
        <v>244</v>
      </c>
      <c r="H948">
        <v>2017</v>
      </c>
      <c r="I948">
        <v>140550</v>
      </c>
      <c r="J948">
        <v>23190.75</v>
      </c>
    </row>
    <row r="949" spans="1:10">
      <c r="A949" t="s">
        <v>10</v>
      </c>
      <c r="B949" t="s">
        <v>11</v>
      </c>
      <c r="C949" t="s">
        <v>119</v>
      </c>
      <c r="D949" t="s">
        <v>120</v>
      </c>
      <c r="E949" t="s">
        <v>19</v>
      </c>
      <c r="F949" t="s">
        <v>40</v>
      </c>
      <c r="G949" t="s">
        <v>244</v>
      </c>
      <c r="H949">
        <v>2017</v>
      </c>
      <c r="I949">
        <v>4000</v>
      </c>
      <c r="J949">
        <v>660</v>
      </c>
    </row>
    <row r="950" spans="1:10">
      <c r="A950" t="s">
        <v>10</v>
      </c>
      <c r="B950" t="s">
        <v>11</v>
      </c>
      <c r="C950" t="s">
        <v>119</v>
      </c>
      <c r="D950" t="s">
        <v>120</v>
      </c>
      <c r="E950" t="s">
        <v>19</v>
      </c>
      <c r="F950" t="s">
        <v>40</v>
      </c>
      <c r="G950" t="s">
        <v>244</v>
      </c>
      <c r="H950">
        <v>2017</v>
      </c>
      <c r="I950">
        <v>7100</v>
      </c>
      <c r="J950">
        <v>1171.5</v>
      </c>
    </row>
    <row r="951" spans="1:10">
      <c r="A951" t="s">
        <v>10</v>
      </c>
      <c r="B951" t="s">
        <v>11</v>
      </c>
      <c r="C951" t="s">
        <v>119</v>
      </c>
      <c r="D951" t="s">
        <v>120</v>
      </c>
      <c r="E951" t="s">
        <v>19</v>
      </c>
      <c r="F951" t="s">
        <v>40</v>
      </c>
      <c r="G951" t="s">
        <v>244</v>
      </c>
      <c r="H951">
        <v>2017</v>
      </c>
      <c r="I951">
        <v>248550</v>
      </c>
      <c r="J951">
        <v>41010.75</v>
      </c>
    </row>
    <row r="952" spans="1:10">
      <c r="A952" t="s">
        <v>10</v>
      </c>
      <c r="B952" t="s">
        <v>11</v>
      </c>
      <c r="C952" t="s">
        <v>119</v>
      </c>
      <c r="D952" t="s">
        <v>120</v>
      </c>
      <c r="E952" t="s">
        <v>19</v>
      </c>
      <c r="F952" t="s">
        <v>40</v>
      </c>
      <c r="G952" t="s">
        <v>244</v>
      </c>
      <c r="H952">
        <v>2017</v>
      </c>
      <c r="I952">
        <v>128150</v>
      </c>
      <c r="J952">
        <v>18528.25</v>
      </c>
    </row>
    <row r="953" spans="1:10">
      <c r="A953" t="s">
        <v>10</v>
      </c>
      <c r="B953" t="s">
        <v>11</v>
      </c>
      <c r="C953" t="s">
        <v>119</v>
      </c>
      <c r="D953" t="s">
        <v>120</v>
      </c>
      <c r="E953" t="s">
        <v>19</v>
      </c>
      <c r="F953" t="s">
        <v>40</v>
      </c>
      <c r="G953" t="s">
        <v>244</v>
      </c>
      <c r="H953">
        <v>2017</v>
      </c>
      <c r="I953">
        <v>69550</v>
      </c>
      <c r="J953">
        <v>11128</v>
      </c>
    </row>
    <row r="954" spans="1:10">
      <c r="A954" t="s">
        <v>10</v>
      </c>
      <c r="B954" t="s">
        <v>11</v>
      </c>
      <c r="C954" t="s">
        <v>119</v>
      </c>
      <c r="D954" t="s">
        <v>120</v>
      </c>
      <c r="E954" t="s">
        <v>19</v>
      </c>
      <c r="F954" t="s">
        <v>40</v>
      </c>
      <c r="G954" t="s">
        <v>243</v>
      </c>
      <c r="H954">
        <v>2017</v>
      </c>
      <c r="I954">
        <v>12000</v>
      </c>
      <c r="J954">
        <v>1500</v>
      </c>
    </row>
    <row r="955" spans="1:10">
      <c r="A955" t="s">
        <v>10</v>
      </c>
      <c r="B955" t="s">
        <v>11</v>
      </c>
      <c r="C955" t="s">
        <v>119</v>
      </c>
      <c r="D955" t="s">
        <v>120</v>
      </c>
      <c r="E955" t="s">
        <v>19</v>
      </c>
      <c r="F955" t="s">
        <v>40</v>
      </c>
      <c r="G955" t="s">
        <v>243</v>
      </c>
      <c r="H955">
        <v>2017</v>
      </c>
      <c r="I955">
        <v>3500</v>
      </c>
      <c r="J955">
        <v>420</v>
      </c>
    </row>
    <row r="956" spans="1:10">
      <c r="A956" t="s">
        <v>10</v>
      </c>
      <c r="B956" t="s">
        <v>11</v>
      </c>
      <c r="C956" t="s">
        <v>119</v>
      </c>
      <c r="D956" t="s">
        <v>120</v>
      </c>
      <c r="E956" t="s">
        <v>19</v>
      </c>
      <c r="F956" t="s">
        <v>40</v>
      </c>
      <c r="G956" t="s">
        <v>243</v>
      </c>
      <c r="H956">
        <v>2017</v>
      </c>
      <c r="I956">
        <v>15500</v>
      </c>
      <c r="J956">
        <v>1860</v>
      </c>
    </row>
    <row r="957" spans="1:10">
      <c r="A957" t="s">
        <v>10</v>
      </c>
      <c r="B957" t="s">
        <v>11</v>
      </c>
      <c r="C957" t="s">
        <v>119</v>
      </c>
      <c r="D957" t="s">
        <v>120</v>
      </c>
      <c r="E957" t="s">
        <v>19</v>
      </c>
      <c r="F957" t="s">
        <v>40</v>
      </c>
      <c r="G957" t="s">
        <v>242</v>
      </c>
      <c r="H957">
        <v>2017</v>
      </c>
      <c r="I957">
        <v>3100</v>
      </c>
      <c r="J957">
        <v>372</v>
      </c>
    </row>
    <row r="958" spans="1:10">
      <c r="A958" t="s">
        <v>10</v>
      </c>
      <c r="B958" t="s">
        <v>11</v>
      </c>
      <c r="C958" t="s">
        <v>119</v>
      </c>
      <c r="D958" t="s">
        <v>120</v>
      </c>
      <c r="E958" t="s">
        <v>19</v>
      </c>
      <c r="F958" t="s">
        <v>40</v>
      </c>
      <c r="G958" t="s">
        <v>242</v>
      </c>
      <c r="H958">
        <v>2017</v>
      </c>
      <c r="I958">
        <v>500</v>
      </c>
      <c r="J958">
        <v>60</v>
      </c>
    </row>
    <row r="959" spans="1:10">
      <c r="A959" t="s">
        <v>10</v>
      </c>
      <c r="B959" t="s">
        <v>11</v>
      </c>
      <c r="C959" t="s">
        <v>119</v>
      </c>
      <c r="D959" t="s">
        <v>120</v>
      </c>
      <c r="E959" t="s">
        <v>19</v>
      </c>
      <c r="F959" t="s">
        <v>40</v>
      </c>
      <c r="G959" t="s">
        <v>240</v>
      </c>
      <c r="H959">
        <v>2017</v>
      </c>
      <c r="I959">
        <v>42400</v>
      </c>
      <c r="J959">
        <v>4028</v>
      </c>
    </row>
    <row r="960" spans="1:10">
      <c r="A960" t="s">
        <v>10</v>
      </c>
      <c r="B960" t="s">
        <v>11</v>
      </c>
      <c r="C960" t="s">
        <v>119</v>
      </c>
      <c r="D960" t="s">
        <v>120</v>
      </c>
      <c r="E960" t="s">
        <v>19</v>
      </c>
      <c r="F960" t="s">
        <v>40</v>
      </c>
      <c r="G960" t="s">
        <v>240</v>
      </c>
      <c r="H960">
        <v>2017</v>
      </c>
      <c r="I960">
        <v>33600</v>
      </c>
      <c r="J960">
        <v>3192</v>
      </c>
    </row>
    <row r="961" spans="1:10">
      <c r="A961" t="s">
        <v>10</v>
      </c>
      <c r="B961" t="s">
        <v>11</v>
      </c>
      <c r="C961" t="s">
        <v>119</v>
      </c>
      <c r="D961" t="s">
        <v>120</v>
      </c>
      <c r="E961" t="s">
        <v>19</v>
      </c>
      <c r="F961" t="s">
        <v>40</v>
      </c>
      <c r="G961" t="s">
        <v>240</v>
      </c>
      <c r="H961">
        <v>2017</v>
      </c>
      <c r="I961">
        <v>105150</v>
      </c>
      <c r="J961">
        <v>9989.25</v>
      </c>
    </row>
    <row r="962" spans="1:10">
      <c r="A962" t="s">
        <v>10</v>
      </c>
      <c r="B962" t="s">
        <v>11</v>
      </c>
      <c r="C962" t="s">
        <v>119</v>
      </c>
      <c r="D962" t="s">
        <v>120</v>
      </c>
      <c r="E962" t="s">
        <v>19</v>
      </c>
      <c r="F962" t="s">
        <v>40</v>
      </c>
      <c r="G962" t="s">
        <v>240</v>
      </c>
      <c r="H962">
        <v>2017</v>
      </c>
      <c r="I962">
        <v>500</v>
      </c>
      <c r="J962">
        <v>47.5</v>
      </c>
    </row>
    <row r="963" spans="1:10">
      <c r="A963" t="s">
        <v>10</v>
      </c>
      <c r="B963" t="s">
        <v>11</v>
      </c>
      <c r="C963" t="s">
        <v>119</v>
      </c>
      <c r="D963" t="s">
        <v>120</v>
      </c>
      <c r="E963" t="s">
        <v>19</v>
      </c>
      <c r="F963" t="s">
        <v>40</v>
      </c>
      <c r="G963" t="s">
        <v>239</v>
      </c>
      <c r="H963">
        <v>2017</v>
      </c>
      <c r="I963">
        <v>45550</v>
      </c>
      <c r="J963">
        <v>6149.25</v>
      </c>
    </row>
    <row r="964" spans="1:10">
      <c r="A964" t="s">
        <v>10</v>
      </c>
      <c r="B964" t="s">
        <v>11</v>
      </c>
      <c r="C964" t="s">
        <v>119</v>
      </c>
      <c r="D964" t="s">
        <v>120</v>
      </c>
      <c r="E964" t="s">
        <v>19</v>
      </c>
      <c r="F964" t="s">
        <v>40</v>
      </c>
      <c r="G964" t="s">
        <v>238</v>
      </c>
      <c r="H964">
        <v>2017</v>
      </c>
      <c r="I964">
        <v>18350</v>
      </c>
      <c r="J964">
        <v>2477.25</v>
      </c>
    </row>
    <row r="965" spans="1:10">
      <c r="A965" t="s">
        <v>10</v>
      </c>
      <c r="B965" t="s">
        <v>11</v>
      </c>
      <c r="C965" t="s">
        <v>119</v>
      </c>
      <c r="D965" t="s">
        <v>120</v>
      </c>
      <c r="E965" t="s">
        <v>19</v>
      </c>
      <c r="F965" t="s">
        <v>40</v>
      </c>
      <c r="G965" t="s">
        <v>238</v>
      </c>
      <c r="H965">
        <v>2017</v>
      </c>
      <c r="I965">
        <v>138400</v>
      </c>
      <c r="J965">
        <v>18684</v>
      </c>
    </row>
    <row r="966" spans="1:10">
      <c r="A966" t="s">
        <v>10</v>
      </c>
      <c r="B966" t="s">
        <v>11</v>
      </c>
      <c r="C966" t="s">
        <v>119</v>
      </c>
      <c r="D966" t="s">
        <v>120</v>
      </c>
      <c r="E966" t="s">
        <v>19</v>
      </c>
      <c r="F966" t="s">
        <v>40</v>
      </c>
      <c r="G966" t="s">
        <v>238</v>
      </c>
      <c r="H966">
        <v>2017</v>
      </c>
      <c r="I966">
        <v>500</v>
      </c>
      <c r="J966">
        <v>67.5</v>
      </c>
    </row>
    <row r="967" spans="1:10">
      <c r="A967" t="s">
        <v>10</v>
      </c>
      <c r="B967" t="s">
        <v>11</v>
      </c>
      <c r="C967" t="s">
        <v>119</v>
      </c>
      <c r="D967" t="s">
        <v>120</v>
      </c>
      <c r="E967" t="s">
        <v>19</v>
      </c>
      <c r="F967" t="s">
        <v>40</v>
      </c>
      <c r="G967" t="s">
        <v>238</v>
      </c>
      <c r="H967">
        <v>2017</v>
      </c>
      <c r="I967">
        <v>36150</v>
      </c>
      <c r="J967">
        <v>4880.25</v>
      </c>
    </row>
    <row r="968" spans="1:10">
      <c r="A968" t="s">
        <v>10</v>
      </c>
      <c r="B968" t="s">
        <v>11</v>
      </c>
      <c r="C968" t="s">
        <v>119</v>
      </c>
      <c r="D968" t="s">
        <v>120</v>
      </c>
      <c r="E968" t="s">
        <v>19</v>
      </c>
      <c r="F968" t="s">
        <v>40</v>
      </c>
      <c r="G968" t="s">
        <v>238</v>
      </c>
      <c r="H968">
        <v>2017</v>
      </c>
      <c r="I968">
        <v>9800</v>
      </c>
      <c r="J968">
        <v>1274</v>
      </c>
    </row>
    <row r="969" spans="1:10">
      <c r="A969" t="s">
        <v>10</v>
      </c>
      <c r="B969" t="s">
        <v>11</v>
      </c>
      <c r="C969" t="s">
        <v>119</v>
      </c>
      <c r="D969" t="s">
        <v>120</v>
      </c>
      <c r="E969" t="s">
        <v>19</v>
      </c>
      <c r="F969" t="s">
        <v>40</v>
      </c>
      <c r="G969" t="s">
        <v>238</v>
      </c>
      <c r="H969">
        <v>2017</v>
      </c>
      <c r="I969">
        <v>11350</v>
      </c>
      <c r="J969">
        <v>1532.25</v>
      </c>
    </row>
    <row r="970" spans="1:10">
      <c r="A970" t="s">
        <v>10</v>
      </c>
      <c r="B970" t="s">
        <v>11</v>
      </c>
      <c r="C970" t="s">
        <v>119</v>
      </c>
      <c r="D970" t="s">
        <v>120</v>
      </c>
      <c r="E970" t="s">
        <v>19</v>
      </c>
      <c r="F970" t="s">
        <v>40</v>
      </c>
      <c r="G970" t="s">
        <v>238</v>
      </c>
      <c r="H970">
        <v>2017</v>
      </c>
      <c r="I970">
        <v>71050</v>
      </c>
      <c r="J970">
        <v>9591.75</v>
      </c>
    </row>
    <row r="971" spans="1:10">
      <c r="A971" t="s">
        <v>10</v>
      </c>
      <c r="B971" t="s">
        <v>11</v>
      </c>
      <c r="C971" t="s">
        <v>119</v>
      </c>
      <c r="D971" t="s">
        <v>120</v>
      </c>
      <c r="E971" t="s">
        <v>19</v>
      </c>
      <c r="F971" t="s">
        <v>40</v>
      </c>
      <c r="G971" t="s">
        <v>238</v>
      </c>
      <c r="H971">
        <v>2017</v>
      </c>
      <c r="I971">
        <v>5100</v>
      </c>
      <c r="J971">
        <v>688.5</v>
      </c>
    </row>
    <row r="972" spans="1:10">
      <c r="A972" t="s">
        <v>10</v>
      </c>
      <c r="B972" t="s">
        <v>11</v>
      </c>
      <c r="C972" t="s">
        <v>119</v>
      </c>
      <c r="D972" t="s">
        <v>120</v>
      </c>
      <c r="E972" t="s">
        <v>19</v>
      </c>
      <c r="F972" t="s">
        <v>40</v>
      </c>
      <c r="G972" t="s">
        <v>238</v>
      </c>
      <c r="H972">
        <v>2017</v>
      </c>
      <c r="I972">
        <v>6850</v>
      </c>
      <c r="J972">
        <v>924.75</v>
      </c>
    </row>
    <row r="973" spans="1:10">
      <c r="A973" t="s">
        <v>10</v>
      </c>
      <c r="B973" t="s">
        <v>11</v>
      </c>
      <c r="C973" t="s">
        <v>119</v>
      </c>
      <c r="D973" t="s">
        <v>120</v>
      </c>
      <c r="E973" t="s">
        <v>19</v>
      </c>
      <c r="F973" t="s">
        <v>40</v>
      </c>
      <c r="G973" t="s">
        <v>238</v>
      </c>
      <c r="H973">
        <v>2017</v>
      </c>
      <c r="I973">
        <v>33200</v>
      </c>
      <c r="J973">
        <v>4482</v>
      </c>
    </row>
    <row r="974" spans="1:10">
      <c r="A974" t="s">
        <v>10</v>
      </c>
      <c r="B974" t="s">
        <v>11</v>
      </c>
      <c r="C974" t="s">
        <v>119</v>
      </c>
      <c r="D974" t="s">
        <v>120</v>
      </c>
      <c r="E974" t="s">
        <v>19</v>
      </c>
      <c r="F974" t="s">
        <v>40</v>
      </c>
      <c r="G974" t="s">
        <v>238</v>
      </c>
      <c r="H974">
        <v>2017</v>
      </c>
      <c r="I974">
        <v>600</v>
      </c>
      <c r="J974">
        <v>0</v>
      </c>
    </row>
    <row r="975" spans="1:10">
      <c r="A975" t="s">
        <v>10</v>
      </c>
      <c r="B975" t="s">
        <v>11</v>
      </c>
      <c r="C975" t="s">
        <v>119</v>
      </c>
      <c r="D975" t="s">
        <v>120</v>
      </c>
      <c r="E975" t="s">
        <v>19</v>
      </c>
      <c r="F975" t="s">
        <v>40</v>
      </c>
      <c r="G975" t="s">
        <v>238</v>
      </c>
      <c r="H975">
        <v>2017</v>
      </c>
      <c r="I975">
        <v>14800</v>
      </c>
      <c r="J975">
        <v>1924</v>
      </c>
    </row>
    <row r="976" spans="1:10">
      <c r="A976" t="s">
        <v>10</v>
      </c>
      <c r="B976" t="s">
        <v>11</v>
      </c>
      <c r="C976" t="s">
        <v>119</v>
      </c>
      <c r="D976" t="s">
        <v>120</v>
      </c>
      <c r="E976" t="s">
        <v>19</v>
      </c>
      <c r="F976" t="s">
        <v>40</v>
      </c>
      <c r="G976" t="s">
        <v>238</v>
      </c>
      <c r="H976">
        <v>2017</v>
      </c>
      <c r="I976">
        <v>6050</v>
      </c>
      <c r="J976">
        <v>726</v>
      </c>
    </row>
    <row r="977" spans="1:10">
      <c r="A977" t="s">
        <v>10</v>
      </c>
      <c r="B977" t="s">
        <v>11</v>
      </c>
      <c r="C977" t="s">
        <v>119</v>
      </c>
      <c r="D977" t="s">
        <v>120</v>
      </c>
      <c r="E977" t="s">
        <v>19</v>
      </c>
      <c r="F977" t="s">
        <v>40</v>
      </c>
      <c r="G977" t="s">
        <v>237</v>
      </c>
      <c r="H977">
        <v>2017</v>
      </c>
      <c r="I977">
        <v>2000</v>
      </c>
      <c r="J977">
        <v>240</v>
      </c>
    </row>
    <row r="978" spans="1:10">
      <c r="A978" t="s">
        <v>10</v>
      </c>
      <c r="B978" t="s">
        <v>11</v>
      </c>
      <c r="C978" t="s">
        <v>119</v>
      </c>
      <c r="D978" t="s">
        <v>120</v>
      </c>
      <c r="E978" t="s">
        <v>19</v>
      </c>
      <c r="F978" t="s">
        <v>40</v>
      </c>
      <c r="G978" t="s">
        <v>236</v>
      </c>
      <c r="H978">
        <v>2017</v>
      </c>
      <c r="I978">
        <v>7200</v>
      </c>
      <c r="J978">
        <v>972</v>
      </c>
    </row>
    <row r="979" spans="1:10">
      <c r="A979" t="s">
        <v>10</v>
      </c>
      <c r="B979" t="s">
        <v>11</v>
      </c>
      <c r="C979" t="s">
        <v>119</v>
      </c>
      <c r="D979" t="s">
        <v>120</v>
      </c>
      <c r="E979" t="s">
        <v>19</v>
      </c>
      <c r="F979" t="s">
        <v>40</v>
      </c>
      <c r="G979" t="s">
        <v>236</v>
      </c>
      <c r="H979">
        <v>2017</v>
      </c>
      <c r="I979">
        <v>0</v>
      </c>
      <c r="J979">
        <v>0</v>
      </c>
    </row>
    <row r="980" spans="1:10">
      <c r="A980" t="s">
        <v>10</v>
      </c>
      <c r="B980" t="s">
        <v>11</v>
      </c>
      <c r="C980" t="s">
        <v>119</v>
      </c>
      <c r="D980" t="s">
        <v>120</v>
      </c>
      <c r="E980" t="s">
        <v>19</v>
      </c>
      <c r="F980" t="s">
        <v>40</v>
      </c>
      <c r="G980" t="s">
        <v>236</v>
      </c>
      <c r="H980">
        <v>2017</v>
      </c>
      <c r="I980">
        <v>1000</v>
      </c>
      <c r="J980">
        <v>135</v>
      </c>
    </row>
    <row r="981" spans="1:10">
      <c r="A981" t="s">
        <v>10</v>
      </c>
      <c r="B981" t="s">
        <v>11</v>
      </c>
      <c r="C981" t="s">
        <v>119</v>
      </c>
      <c r="D981" t="s">
        <v>120</v>
      </c>
      <c r="E981" t="s">
        <v>19</v>
      </c>
      <c r="F981" t="s">
        <v>40</v>
      </c>
      <c r="G981" t="s">
        <v>236</v>
      </c>
      <c r="H981">
        <v>2017</v>
      </c>
      <c r="I981">
        <v>1750</v>
      </c>
      <c r="J981">
        <v>236.25</v>
      </c>
    </row>
    <row r="982" spans="1:10">
      <c r="A982" t="s">
        <v>10</v>
      </c>
      <c r="B982" t="s">
        <v>11</v>
      </c>
      <c r="C982" t="s">
        <v>119</v>
      </c>
      <c r="D982" t="s">
        <v>120</v>
      </c>
      <c r="E982" t="s">
        <v>19</v>
      </c>
      <c r="F982" t="s">
        <v>40</v>
      </c>
      <c r="G982" t="s">
        <v>236</v>
      </c>
      <c r="H982">
        <v>2017</v>
      </c>
      <c r="I982">
        <v>2150</v>
      </c>
      <c r="J982">
        <v>290.25</v>
      </c>
    </row>
    <row r="983" spans="1:10">
      <c r="A983" t="s">
        <v>10</v>
      </c>
      <c r="B983" t="s">
        <v>11</v>
      </c>
      <c r="C983" t="s">
        <v>119</v>
      </c>
      <c r="D983" t="s">
        <v>120</v>
      </c>
      <c r="E983" t="s">
        <v>19</v>
      </c>
      <c r="F983" t="s">
        <v>40</v>
      </c>
      <c r="G983" t="s">
        <v>236</v>
      </c>
      <c r="H983">
        <v>2017</v>
      </c>
      <c r="I983">
        <v>1250</v>
      </c>
      <c r="J983">
        <v>168.75</v>
      </c>
    </row>
    <row r="984" spans="1:10">
      <c r="A984" t="s">
        <v>10</v>
      </c>
      <c r="B984" t="s">
        <v>11</v>
      </c>
      <c r="C984" t="s">
        <v>119</v>
      </c>
      <c r="D984" t="s">
        <v>120</v>
      </c>
      <c r="E984" t="s">
        <v>19</v>
      </c>
      <c r="F984" t="s">
        <v>40</v>
      </c>
      <c r="G984" t="s">
        <v>236</v>
      </c>
      <c r="H984">
        <v>2017</v>
      </c>
      <c r="I984">
        <v>700</v>
      </c>
      <c r="J984">
        <v>94.5</v>
      </c>
    </row>
    <row r="985" spans="1:10">
      <c r="A985" t="s">
        <v>10</v>
      </c>
      <c r="B985" t="s">
        <v>11</v>
      </c>
      <c r="C985" t="s">
        <v>119</v>
      </c>
      <c r="D985" t="s">
        <v>120</v>
      </c>
      <c r="E985" t="s">
        <v>19</v>
      </c>
      <c r="F985" t="s">
        <v>40</v>
      </c>
      <c r="G985" t="s">
        <v>236</v>
      </c>
      <c r="H985">
        <v>2017</v>
      </c>
      <c r="I985">
        <v>13350</v>
      </c>
      <c r="J985">
        <v>1735.5</v>
      </c>
    </row>
    <row r="986" spans="1:10">
      <c r="A986" t="s">
        <v>10</v>
      </c>
      <c r="B986" t="s">
        <v>11</v>
      </c>
      <c r="C986" t="s">
        <v>119</v>
      </c>
      <c r="D986" t="s">
        <v>120</v>
      </c>
      <c r="E986" t="s">
        <v>19</v>
      </c>
      <c r="F986" t="s">
        <v>40</v>
      </c>
      <c r="G986" t="s">
        <v>235</v>
      </c>
      <c r="H986">
        <v>2017</v>
      </c>
      <c r="I986">
        <v>500</v>
      </c>
      <c r="J986">
        <v>67.5</v>
      </c>
    </row>
    <row r="987" spans="1:10">
      <c r="A987" t="s">
        <v>10</v>
      </c>
      <c r="B987" t="s">
        <v>11</v>
      </c>
      <c r="C987" t="s">
        <v>119</v>
      </c>
      <c r="D987" t="s">
        <v>120</v>
      </c>
      <c r="E987" t="s">
        <v>19</v>
      </c>
      <c r="F987" t="s">
        <v>40</v>
      </c>
      <c r="G987" t="s">
        <v>235</v>
      </c>
      <c r="H987">
        <v>2017</v>
      </c>
      <c r="I987">
        <v>2250</v>
      </c>
      <c r="J987">
        <v>303.75</v>
      </c>
    </row>
    <row r="988" spans="1:10">
      <c r="A988" t="s">
        <v>10</v>
      </c>
      <c r="B988" t="s">
        <v>11</v>
      </c>
      <c r="C988" t="s">
        <v>119</v>
      </c>
      <c r="D988" t="s">
        <v>120</v>
      </c>
      <c r="E988" t="s">
        <v>19</v>
      </c>
      <c r="F988" t="s">
        <v>40</v>
      </c>
      <c r="G988" t="s">
        <v>235</v>
      </c>
      <c r="H988">
        <v>2017</v>
      </c>
      <c r="I988">
        <v>6200</v>
      </c>
      <c r="J988">
        <v>837</v>
      </c>
    </row>
    <row r="989" spans="1:10">
      <c r="A989" t="s">
        <v>10</v>
      </c>
      <c r="B989" t="s">
        <v>11</v>
      </c>
      <c r="C989" t="s">
        <v>119</v>
      </c>
      <c r="D989" t="s">
        <v>120</v>
      </c>
      <c r="E989" t="s">
        <v>15</v>
      </c>
      <c r="F989" t="s">
        <v>34</v>
      </c>
      <c r="G989" t="s">
        <v>154</v>
      </c>
      <c r="H989">
        <v>2017</v>
      </c>
      <c r="I989">
        <v>500</v>
      </c>
      <c r="J989">
        <v>1115</v>
      </c>
    </row>
    <row r="990" spans="1:10">
      <c r="A990" t="s">
        <v>10</v>
      </c>
      <c r="B990" t="s">
        <v>11</v>
      </c>
      <c r="C990" t="s">
        <v>119</v>
      </c>
      <c r="D990" t="s">
        <v>120</v>
      </c>
      <c r="E990" t="s">
        <v>15</v>
      </c>
      <c r="F990" t="s">
        <v>34</v>
      </c>
      <c r="G990" t="s">
        <v>154</v>
      </c>
      <c r="H990">
        <v>2017</v>
      </c>
      <c r="I990">
        <v>8375</v>
      </c>
      <c r="J990">
        <v>18564.75</v>
      </c>
    </row>
    <row r="991" spans="1:10">
      <c r="A991" t="s">
        <v>10</v>
      </c>
      <c r="B991" t="s">
        <v>11</v>
      </c>
      <c r="C991" t="s">
        <v>119</v>
      </c>
      <c r="D991" t="s">
        <v>120</v>
      </c>
      <c r="E991" t="s">
        <v>19</v>
      </c>
      <c r="F991" t="s">
        <v>40</v>
      </c>
      <c r="G991" t="s">
        <v>234</v>
      </c>
      <c r="H991">
        <v>2017</v>
      </c>
      <c r="I991">
        <v>2400</v>
      </c>
      <c r="J991">
        <v>324</v>
      </c>
    </row>
    <row r="992" spans="1:10">
      <c r="A992" t="s">
        <v>10</v>
      </c>
      <c r="B992" t="s">
        <v>11</v>
      </c>
      <c r="C992" t="s">
        <v>119</v>
      </c>
      <c r="D992" t="s">
        <v>120</v>
      </c>
      <c r="E992" t="s">
        <v>19</v>
      </c>
      <c r="F992" t="s">
        <v>40</v>
      </c>
      <c r="G992" t="s">
        <v>234</v>
      </c>
      <c r="H992">
        <v>2017</v>
      </c>
      <c r="I992">
        <v>12150</v>
      </c>
      <c r="J992">
        <v>1640.25</v>
      </c>
    </row>
    <row r="993" spans="1:10">
      <c r="A993" t="s">
        <v>10</v>
      </c>
      <c r="B993" t="s">
        <v>11</v>
      </c>
      <c r="C993" t="s">
        <v>119</v>
      </c>
      <c r="D993" t="s">
        <v>120</v>
      </c>
      <c r="E993" t="s">
        <v>19</v>
      </c>
      <c r="F993" t="s">
        <v>40</v>
      </c>
      <c r="G993" t="s">
        <v>234</v>
      </c>
      <c r="H993">
        <v>2017</v>
      </c>
      <c r="I993">
        <v>39050</v>
      </c>
      <c r="J993">
        <v>5271.75</v>
      </c>
    </row>
    <row r="994" spans="1:10">
      <c r="A994" t="s">
        <v>10</v>
      </c>
      <c r="B994" t="s">
        <v>11</v>
      </c>
      <c r="C994" t="s">
        <v>119</v>
      </c>
      <c r="D994" t="s">
        <v>120</v>
      </c>
      <c r="E994" t="s">
        <v>15</v>
      </c>
      <c r="F994" t="s">
        <v>34</v>
      </c>
      <c r="G994" t="s">
        <v>155</v>
      </c>
      <c r="H994">
        <v>2017</v>
      </c>
      <c r="I994">
        <v>14195</v>
      </c>
      <c r="J994">
        <v>31498.75</v>
      </c>
    </row>
    <row r="995" spans="1:10">
      <c r="A995" t="s">
        <v>10</v>
      </c>
      <c r="B995" t="s">
        <v>11</v>
      </c>
      <c r="C995" t="s">
        <v>119</v>
      </c>
      <c r="D995" t="s">
        <v>120</v>
      </c>
      <c r="E995" t="s">
        <v>15</v>
      </c>
      <c r="F995" t="s">
        <v>34</v>
      </c>
      <c r="G995" t="s">
        <v>155</v>
      </c>
      <c r="H995">
        <v>2017</v>
      </c>
      <c r="I995">
        <v>2165</v>
      </c>
      <c r="J995">
        <v>4794.5</v>
      </c>
    </row>
    <row r="996" spans="1:10">
      <c r="A996" t="s">
        <v>10</v>
      </c>
      <c r="B996" t="s">
        <v>11</v>
      </c>
      <c r="C996" t="s">
        <v>119</v>
      </c>
      <c r="D996" t="s">
        <v>120</v>
      </c>
      <c r="E996" t="s">
        <v>15</v>
      </c>
      <c r="F996" t="s">
        <v>34</v>
      </c>
      <c r="G996" t="s">
        <v>155</v>
      </c>
      <c r="H996">
        <v>2017</v>
      </c>
      <c r="I996">
        <v>3545</v>
      </c>
      <c r="J996">
        <v>7860.75</v>
      </c>
    </row>
    <row r="997" spans="1:10">
      <c r="A997" t="s">
        <v>10</v>
      </c>
      <c r="B997" t="s">
        <v>11</v>
      </c>
      <c r="C997" t="s">
        <v>119</v>
      </c>
      <c r="D997" t="s">
        <v>120</v>
      </c>
      <c r="E997" t="s">
        <v>19</v>
      </c>
      <c r="F997" t="s">
        <v>40</v>
      </c>
      <c r="G997" t="s">
        <v>234</v>
      </c>
      <c r="H997">
        <v>2017</v>
      </c>
      <c r="I997">
        <v>500</v>
      </c>
      <c r="J997">
        <v>67.5</v>
      </c>
    </row>
    <row r="998" spans="1:10">
      <c r="A998" t="s">
        <v>10</v>
      </c>
      <c r="B998" t="s">
        <v>11</v>
      </c>
      <c r="C998" t="s">
        <v>119</v>
      </c>
      <c r="D998" t="s">
        <v>120</v>
      </c>
      <c r="E998" t="s">
        <v>19</v>
      </c>
      <c r="F998" t="s">
        <v>40</v>
      </c>
      <c r="G998" t="s">
        <v>234</v>
      </c>
      <c r="H998">
        <v>2017</v>
      </c>
      <c r="I998">
        <v>2200</v>
      </c>
      <c r="J998">
        <v>297</v>
      </c>
    </row>
    <row r="999" spans="1:10">
      <c r="A999" t="s">
        <v>10</v>
      </c>
      <c r="B999" t="s">
        <v>11</v>
      </c>
      <c r="C999" t="s">
        <v>119</v>
      </c>
      <c r="D999" t="s">
        <v>120</v>
      </c>
      <c r="E999" t="s">
        <v>19</v>
      </c>
      <c r="F999" t="s">
        <v>40</v>
      </c>
      <c r="G999" t="s">
        <v>234</v>
      </c>
      <c r="H999">
        <v>2017</v>
      </c>
      <c r="I999">
        <v>5250</v>
      </c>
      <c r="J999">
        <v>708.75</v>
      </c>
    </row>
    <row r="1000" spans="1:10">
      <c r="A1000" t="s">
        <v>10</v>
      </c>
      <c r="B1000" t="s">
        <v>11</v>
      </c>
      <c r="C1000" t="s">
        <v>119</v>
      </c>
      <c r="D1000" t="s">
        <v>120</v>
      </c>
      <c r="E1000" t="s">
        <v>15</v>
      </c>
      <c r="F1000" t="s">
        <v>34</v>
      </c>
      <c r="G1000" t="s">
        <v>156</v>
      </c>
      <c r="H1000">
        <v>2017</v>
      </c>
      <c r="I1000">
        <v>1100</v>
      </c>
      <c r="J1000">
        <v>2453</v>
      </c>
    </row>
    <row r="1001" spans="1:10">
      <c r="A1001" t="s">
        <v>10</v>
      </c>
      <c r="B1001" t="s">
        <v>11</v>
      </c>
      <c r="C1001" t="s">
        <v>119</v>
      </c>
      <c r="D1001" t="s">
        <v>120</v>
      </c>
      <c r="E1001" t="s">
        <v>15</v>
      </c>
      <c r="F1001" t="s">
        <v>34</v>
      </c>
      <c r="G1001" t="s">
        <v>156</v>
      </c>
      <c r="H1001">
        <v>2017</v>
      </c>
      <c r="I1001">
        <v>4845</v>
      </c>
      <c r="J1001">
        <v>10759.75</v>
      </c>
    </row>
    <row r="1002" spans="1:10">
      <c r="A1002" t="s">
        <v>10</v>
      </c>
      <c r="B1002" t="s">
        <v>11</v>
      </c>
      <c r="C1002" t="s">
        <v>119</v>
      </c>
      <c r="D1002" t="s">
        <v>120</v>
      </c>
      <c r="E1002" t="s">
        <v>15</v>
      </c>
      <c r="F1002" t="s">
        <v>34</v>
      </c>
      <c r="G1002" t="s">
        <v>157</v>
      </c>
      <c r="H1002">
        <v>2017</v>
      </c>
      <c r="I1002">
        <v>2360</v>
      </c>
      <c r="J1002">
        <v>5099.5</v>
      </c>
    </row>
    <row r="1003" spans="1:10">
      <c r="A1003" t="s">
        <v>10</v>
      </c>
      <c r="B1003" t="s">
        <v>11</v>
      </c>
      <c r="C1003" t="s">
        <v>119</v>
      </c>
      <c r="D1003" t="s">
        <v>120</v>
      </c>
      <c r="E1003" t="s">
        <v>19</v>
      </c>
      <c r="F1003" t="s">
        <v>40</v>
      </c>
      <c r="G1003" t="s">
        <v>234</v>
      </c>
      <c r="H1003">
        <v>2017</v>
      </c>
      <c r="I1003">
        <v>1050</v>
      </c>
      <c r="J1003">
        <v>141.75</v>
      </c>
    </row>
    <row r="1004" spans="1:10">
      <c r="A1004" t="s">
        <v>10</v>
      </c>
      <c r="B1004" t="s">
        <v>11</v>
      </c>
      <c r="C1004" t="s">
        <v>119</v>
      </c>
      <c r="D1004" t="s">
        <v>120</v>
      </c>
      <c r="E1004" t="s">
        <v>19</v>
      </c>
      <c r="F1004" t="s">
        <v>40</v>
      </c>
      <c r="G1004" t="s">
        <v>234</v>
      </c>
      <c r="H1004">
        <v>2017</v>
      </c>
      <c r="I1004">
        <v>650</v>
      </c>
      <c r="J1004">
        <v>87.75</v>
      </c>
    </row>
    <row r="1005" spans="1:10">
      <c r="A1005" t="s">
        <v>10</v>
      </c>
      <c r="B1005" t="s">
        <v>11</v>
      </c>
      <c r="C1005" t="s">
        <v>119</v>
      </c>
      <c r="D1005" t="s">
        <v>120</v>
      </c>
      <c r="E1005" t="s">
        <v>19</v>
      </c>
      <c r="F1005" t="s">
        <v>40</v>
      </c>
      <c r="G1005" t="s">
        <v>234</v>
      </c>
      <c r="H1005">
        <v>2017</v>
      </c>
      <c r="I1005">
        <v>1150</v>
      </c>
      <c r="J1005">
        <v>155.25</v>
      </c>
    </row>
    <row r="1006" spans="1:10">
      <c r="A1006" t="s">
        <v>10</v>
      </c>
      <c r="B1006" t="s">
        <v>11</v>
      </c>
      <c r="C1006" t="s">
        <v>119</v>
      </c>
      <c r="D1006" t="s">
        <v>120</v>
      </c>
      <c r="E1006" t="s">
        <v>19</v>
      </c>
      <c r="F1006" t="s">
        <v>40</v>
      </c>
      <c r="G1006" t="s">
        <v>234</v>
      </c>
      <c r="H1006">
        <v>2017</v>
      </c>
      <c r="I1006">
        <v>2800</v>
      </c>
      <c r="J1006">
        <v>364</v>
      </c>
    </row>
    <row r="1007" spans="1:10">
      <c r="A1007" t="s">
        <v>10</v>
      </c>
      <c r="B1007" t="s">
        <v>11</v>
      </c>
      <c r="C1007" t="s">
        <v>119</v>
      </c>
      <c r="D1007" t="s">
        <v>120</v>
      </c>
      <c r="E1007" t="s">
        <v>19</v>
      </c>
      <c r="F1007" t="s">
        <v>40</v>
      </c>
      <c r="G1007" t="s">
        <v>234</v>
      </c>
      <c r="H1007">
        <v>2017</v>
      </c>
      <c r="I1007">
        <v>3450</v>
      </c>
      <c r="J1007">
        <v>431.25</v>
      </c>
    </row>
    <row r="1008" spans="1:10">
      <c r="A1008" t="s">
        <v>10</v>
      </c>
      <c r="B1008" t="s">
        <v>11</v>
      </c>
      <c r="C1008" t="s">
        <v>119</v>
      </c>
      <c r="D1008" t="s">
        <v>120</v>
      </c>
      <c r="E1008" t="s">
        <v>19</v>
      </c>
      <c r="F1008" t="s">
        <v>40</v>
      </c>
      <c r="G1008" t="s">
        <v>234</v>
      </c>
      <c r="H1008">
        <v>2017</v>
      </c>
      <c r="I1008">
        <v>11000</v>
      </c>
      <c r="J1008">
        <v>1375</v>
      </c>
    </row>
    <row r="1009" spans="1:10">
      <c r="A1009" t="s">
        <v>10</v>
      </c>
      <c r="B1009" t="s">
        <v>11</v>
      </c>
      <c r="C1009" t="s">
        <v>119</v>
      </c>
      <c r="D1009" t="s">
        <v>120</v>
      </c>
      <c r="E1009" t="s">
        <v>19</v>
      </c>
      <c r="F1009" t="s">
        <v>40</v>
      </c>
      <c r="G1009" t="s">
        <v>234</v>
      </c>
      <c r="H1009">
        <v>2017</v>
      </c>
      <c r="I1009">
        <v>20550</v>
      </c>
      <c r="J1009">
        <v>2568.75</v>
      </c>
    </row>
    <row r="1010" spans="1:10">
      <c r="A1010" t="s">
        <v>10</v>
      </c>
      <c r="B1010" t="s">
        <v>11</v>
      </c>
      <c r="C1010" t="s">
        <v>119</v>
      </c>
      <c r="D1010" t="s">
        <v>120</v>
      </c>
      <c r="E1010" t="s">
        <v>19</v>
      </c>
      <c r="F1010" t="s">
        <v>40</v>
      </c>
      <c r="G1010" t="s">
        <v>234</v>
      </c>
      <c r="H1010">
        <v>2017</v>
      </c>
      <c r="I1010">
        <v>26200</v>
      </c>
      <c r="J1010">
        <v>3275</v>
      </c>
    </row>
    <row r="1011" spans="1:10">
      <c r="A1011" t="s">
        <v>10</v>
      </c>
      <c r="B1011" t="s">
        <v>11</v>
      </c>
      <c r="C1011" t="s">
        <v>119</v>
      </c>
      <c r="D1011" t="s">
        <v>120</v>
      </c>
      <c r="E1011" t="s">
        <v>19</v>
      </c>
      <c r="F1011" t="s">
        <v>40</v>
      </c>
      <c r="G1011" t="s">
        <v>234</v>
      </c>
      <c r="H1011">
        <v>2017</v>
      </c>
      <c r="I1011">
        <v>2550</v>
      </c>
      <c r="J1011">
        <v>318.75</v>
      </c>
    </row>
    <row r="1012" spans="1:10">
      <c r="A1012" t="s">
        <v>10</v>
      </c>
      <c r="B1012" t="s">
        <v>11</v>
      </c>
      <c r="C1012" t="s">
        <v>119</v>
      </c>
      <c r="D1012" t="s">
        <v>120</v>
      </c>
      <c r="E1012" t="s">
        <v>19</v>
      </c>
      <c r="F1012" t="s">
        <v>40</v>
      </c>
      <c r="G1012" t="s">
        <v>234</v>
      </c>
      <c r="H1012">
        <v>2017</v>
      </c>
      <c r="I1012">
        <v>6850</v>
      </c>
      <c r="J1012">
        <v>856.25</v>
      </c>
    </row>
    <row r="1013" spans="1:10">
      <c r="A1013" t="s">
        <v>10</v>
      </c>
      <c r="B1013" t="s">
        <v>11</v>
      </c>
      <c r="C1013" t="s">
        <v>119</v>
      </c>
      <c r="D1013" t="s">
        <v>120</v>
      </c>
      <c r="E1013" t="s">
        <v>19</v>
      </c>
      <c r="F1013" t="s">
        <v>40</v>
      </c>
      <c r="G1013" t="s">
        <v>234</v>
      </c>
      <c r="H1013">
        <v>2017</v>
      </c>
      <c r="I1013">
        <v>9700</v>
      </c>
      <c r="J1013">
        <v>1212.5</v>
      </c>
    </row>
    <row r="1014" spans="1:10">
      <c r="A1014" t="s">
        <v>10</v>
      </c>
      <c r="B1014" t="s">
        <v>11</v>
      </c>
      <c r="C1014" t="s">
        <v>119</v>
      </c>
      <c r="D1014" t="s">
        <v>120</v>
      </c>
      <c r="E1014" t="s">
        <v>19</v>
      </c>
      <c r="F1014" t="s">
        <v>40</v>
      </c>
      <c r="G1014" t="s">
        <v>234</v>
      </c>
      <c r="H1014">
        <v>2017</v>
      </c>
      <c r="I1014">
        <v>4300</v>
      </c>
      <c r="J1014">
        <v>537.5</v>
      </c>
    </row>
    <row r="1015" spans="1:10">
      <c r="A1015" t="s">
        <v>10</v>
      </c>
      <c r="B1015" t="s">
        <v>11</v>
      </c>
      <c r="C1015" t="s">
        <v>119</v>
      </c>
      <c r="D1015" t="s">
        <v>120</v>
      </c>
      <c r="E1015" t="s">
        <v>19</v>
      </c>
      <c r="F1015" t="s">
        <v>40</v>
      </c>
      <c r="G1015" t="s">
        <v>234</v>
      </c>
      <c r="H1015">
        <v>2017</v>
      </c>
      <c r="I1015">
        <v>43300</v>
      </c>
      <c r="J1015">
        <v>5412.5</v>
      </c>
    </row>
    <row r="1016" spans="1:10">
      <c r="A1016" t="s">
        <v>10</v>
      </c>
      <c r="B1016" t="s">
        <v>11</v>
      </c>
      <c r="C1016" t="s">
        <v>119</v>
      </c>
      <c r="D1016" t="s">
        <v>120</v>
      </c>
      <c r="E1016" t="s">
        <v>19</v>
      </c>
      <c r="F1016" t="s">
        <v>40</v>
      </c>
      <c r="G1016" t="s">
        <v>234</v>
      </c>
      <c r="H1016">
        <v>2017</v>
      </c>
      <c r="I1016">
        <v>7750</v>
      </c>
      <c r="J1016">
        <v>930</v>
      </c>
    </row>
    <row r="1017" spans="1:10">
      <c r="A1017" t="s">
        <v>10</v>
      </c>
      <c r="B1017" t="s">
        <v>11</v>
      </c>
      <c r="C1017" t="s">
        <v>119</v>
      </c>
      <c r="D1017" t="s">
        <v>120</v>
      </c>
      <c r="E1017" t="s">
        <v>19</v>
      </c>
      <c r="F1017" t="s">
        <v>40</v>
      </c>
      <c r="G1017" t="s">
        <v>234</v>
      </c>
      <c r="H1017">
        <v>2017</v>
      </c>
      <c r="I1017">
        <v>26250</v>
      </c>
      <c r="J1017">
        <v>3150</v>
      </c>
    </row>
    <row r="1018" spans="1:10">
      <c r="A1018" t="s">
        <v>10</v>
      </c>
      <c r="B1018" t="s">
        <v>11</v>
      </c>
      <c r="C1018" t="s">
        <v>119</v>
      </c>
      <c r="D1018" t="s">
        <v>120</v>
      </c>
      <c r="E1018" t="s">
        <v>19</v>
      </c>
      <c r="F1018" t="s">
        <v>40</v>
      </c>
      <c r="G1018" t="s">
        <v>234</v>
      </c>
      <c r="H1018">
        <v>2017</v>
      </c>
      <c r="I1018">
        <v>1000</v>
      </c>
      <c r="J1018">
        <v>120</v>
      </c>
    </row>
    <row r="1019" spans="1:10">
      <c r="A1019" t="s">
        <v>10</v>
      </c>
      <c r="B1019" t="s">
        <v>11</v>
      </c>
      <c r="C1019" t="s">
        <v>119</v>
      </c>
      <c r="D1019" t="s">
        <v>120</v>
      </c>
      <c r="E1019" t="s">
        <v>19</v>
      </c>
      <c r="F1019" t="s">
        <v>20</v>
      </c>
      <c r="G1019" t="s">
        <v>224</v>
      </c>
      <c r="H1019">
        <v>2017</v>
      </c>
      <c r="I1019">
        <v>760</v>
      </c>
      <c r="J1019">
        <v>269.8</v>
      </c>
    </row>
    <row r="1020" spans="1:10">
      <c r="A1020" t="s">
        <v>10</v>
      </c>
      <c r="B1020" t="s">
        <v>11</v>
      </c>
      <c r="C1020" t="s">
        <v>119</v>
      </c>
      <c r="D1020" t="s">
        <v>120</v>
      </c>
      <c r="E1020" t="s">
        <v>19</v>
      </c>
      <c r="F1020" t="s">
        <v>20</v>
      </c>
      <c r="G1020" t="s">
        <v>223</v>
      </c>
      <c r="H1020">
        <v>2017</v>
      </c>
      <c r="I1020">
        <v>460</v>
      </c>
      <c r="J1020">
        <v>163.30000000000001</v>
      </c>
    </row>
    <row r="1021" spans="1:10">
      <c r="A1021" t="s">
        <v>10</v>
      </c>
      <c r="B1021" t="s">
        <v>11</v>
      </c>
      <c r="C1021" t="s">
        <v>119</v>
      </c>
      <c r="D1021" t="s">
        <v>120</v>
      </c>
      <c r="E1021" t="s">
        <v>19</v>
      </c>
      <c r="F1021" t="s">
        <v>20</v>
      </c>
      <c r="G1021" t="s">
        <v>223</v>
      </c>
      <c r="H1021">
        <v>2017</v>
      </c>
      <c r="I1021">
        <v>20</v>
      </c>
      <c r="J1021">
        <v>7.1</v>
      </c>
    </row>
    <row r="1022" spans="1:10">
      <c r="A1022" t="s">
        <v>10</v>
      </c>
      <c r="B1022" t="s">
        <v>11</v>
      </c>
      <c r="C1022" t="s">
        <v>119</v>
      </c>
      <c r="D1022" t="s">
        <v>120</v>
      </c>
      <c r="E1022" t="s">
        <v>19</v>
      </c>
      <c r="F1022" t="s">
        <v>20</v>
      </c>
      <c r="G1022" t="s">
        <v>222</v>
      </c>
      <c r="H1022">
        <v>2017</v>
      </c>
      <c r="I1022">
        <v>1220</v>
      </c>
      <c r="J1022">
        <v>433.11</v>
      </c>
    </row>
    <row r="1023" spans="1:10">
      <c r="A1023" t="s">
        <v>10</v>
      </c>
      <c r="B1023" t="s">
        <v>11</v>
      </c>
      <c r="C1023" t="s">
        <v>119</v>
      </c>
      <c r="D1023" t="s">
        <v>120</v>
      </c>
      <c r="E1023" t="s">
        <v>19</v>
      </c>
      <c r="F1023" t="s">
        <v>20</v>
      </c>
      <c r="G1023" t="s">
        <v>221</v>
      </c>
      <c r="H1023">
        <v>2017</v>
      </c>
      <c r="I1023">
        <v>510</v>
      </c>
      <c r="J1023">
        <v>181.05</v>
      </c>
    </row>
    <row r="1024" spans="1:10">
      <c r="A1024" t="s">
        <v>10</v>
      </c>
      <c r="B1024" t="s">
        <v>11</v>
      </c>
      <c r="C1024" t="s">
        <v>119</v>
      </c>
      <c r="D1024" t="s">
        <v>120</v>
      </c>
      <c r="E1024" t="s">
        <v>19</v>
      </c>
      <c r="F1024" t="s">
        <v>20</v>
      </c>
      <c r="G1024" t="s">
        <v>220</v>
      </c>
      <c r="H1024">
        <v>2017</v>
      </c>
      <c r="I1024">
        <v>30</v>
      </c>
      <c r="J1024">
        <v>10.65</v>
      </c>
    </row>
    <row r="1025" spans="1:10">
      <c r="A1025" t="s">
        <v>10</v>
      </c>
      <c r="B1025" t="s">
        <v>11</v>
      </c>
      <c r="C1025" t="s">
        <v>119</v>
      </c>
      <c r="D1025" t="s">
        <v>120</v>
      </c>
      <c r="E1025" t="s">
        <v>19</v>
      </c>
      <c r="F1025" t="s">
        <v>20</v>
      </c>
      <c r="G1025" t="s">
        <v>220</v>
      </c>
      <c r="H1025">
        <v>2017</v>
      </c>
      <c r="I1025">
        <v>770</v>
      </c>
      <c r="J1025">
        <v>273.35000000000002</v>
      </c>
    </row>
    <row r="1026" spans="1:10">
      <c r="A1026" t="s">
        <v>10</v>
      </c>
      <c r="B1026" t="s">
        <v>11</v>
      </c>
      <c r="C1026" t="s">
        <v>119</v>
      </c>
      <c r="D1026" t="s">
        <v>120</v>
      </c>
      <c r="E1026" t="s">
        <v>15</v>
      </c>
      <c r="F1026" t="s">
        <v>191</v>
      </c>
      <c r="G1026" t="s">
        <v>193</v>
      </c>
      <c r="H1026">
        <v>2017</v>
      </c>
      <c r="I1026">
        <v>500</v>
      </c>
      <c r="J1026">
        <v>1210</v>
      </c>
    </row>
    <row r="1027" spans="1:10">
      <c r="A1027" t="s">
        <v>10</v>
      </c>
      <c r="B1027" t="s">
        <v>11</v>
      </c>
      <c r="C1027" t="s">
        <v>119</v>
      </c>
      <c r="D1027" t="s">
        <v>120</v>
      </c>
      <c r="E1027" t="s">
        <v>15</v>
      </c>
      <c r="F1027" t="s">
        <v>191</v>
      </c>
      <c r="G1027" t="s">
        <v>192</v>
      </c>
      <c r="H1027">
        <v>2017</v>
      </c>
      <c r="I1027">
        <v>20250</v>
      </c>
      <c r="J1027">
        <v>48763</v>
      </c>
    </row>
    <row r="1028" spans="1:10">
      <c r="A1028" t="s">
        <v>10</v>
      </c>
      <c r="B1028" t="s">
        <v>11</v>
      </c>
      <c r="C1028" t="s">
        <v>119</v>
      </c>
      <c r="D1028" t="s">
        <v>120</v>
      </c>
      <c r="E1028" t="s">
        <v>15</v>
      </c>
      <c r="F1028" t="s">
        <v>191</v>
      </c>
      <c r="G1028" t="s">
        <v>192</v>
      </c>
      <c r="H1028">
        <v>2017</v>
      </c>
      <c r="I1028">
        <v>23035</v>
      </c>
      <c r="J1028">
        <v>55478.5</v>
      </c>
    </row>
    <row r="1029" spans="1:10">
      <c r="A1029" t="s">
        <v>10</v>
      </c>
      <c r="B1029" t="s">
        <v>11</v>
      </c>
      <c r="C1029" t="s">
        <v>119</v>
      </c>
      <c r="D1029" t="s">
        <v>120</v>
      </c>
      <c r="E1029" t="s">
        <v>15</v>
      </c>
      <c r="F1029" t="s">
        <v>191</v>
      </c>
      <c r="G1029" t="s">
        <v>192</v>
      </c>
      <c r="H1029">
        <v>2017</v>
      </c>
      <c r="I1029">
        <v>2690</v>
      </c>
      <c r="J1029">
        <v>6473.5</v>
      </c>
    </row>
    <row r="1030" spans="1:10">
      <c r="A1030" t="s">
        <v>10</v>
      </c>
      <c r="B1030" t="s">
        <v>11</v>
      </c>
      <c r="C1030" t="s">
        <v>119</v>
      </c>
      <c r="D1030" t="s">
        <v>120</v>
      </c>
      <c r="E1030" t="s">
        <v>15</v>
      </c>
      <c r="F1030" t="s">
        <v>191</v>
      </c>
      <c r="G1030" t="s">
        <v>192</v>
      </c>
      <c r="H1030">
        <v>2017</v>
      </c>
      <c r="I1030">
        <v>4325</v>
      </c>
      <c r="J1030">
        <v>10406</v>
      </c>
    </row>
    <row r="1031" spans="1:10">
      <c r="A1031" t="s">
        <v>10</v>
      </c>
      <c r="B1031" t="s">
        <v>11</v>
      </c>
      <c r="C1031" t="s">
        <v>119</v>
      </c>
      <c r="D1031" t="s">
        <v>120</v>
      </c>
      <c r="E1031" t="s">
        <v>15</v>
      </c>
      <c r="F1031" t="s">
        <v>191</v>
      </c>
      <c r="G1031" t="s">
        <v>192</v>
      </c>
      <c r="H1031">
        <v>2017</v>
      </c>
      <c r="I1031">
        <v>3095</v>
      </c>
      <c r="J1031">
        <v>7441.5</v>
      </c>
    </row>
    <row r="1032" spans="1:10">
      <c r="A1032" t="s">
        <v>10</v>
      </c>
      <c r="B1032" t="s">
        <v>11</v>
      </c>
      <c r="C1032" t="s">
        <v>119</v>
      </c>
      <c r="D1032" t="s">
        <v>120</v>
      </c>
      <c r="E1032" t="s">
        <v>15</v>
      </c>
      <c r="F1032" t="s">
        <v>183</v>
      </c>
      <c r="G1032" t="s">
        <v>189</v>
      </c>
      <c r="H1032">
        <v>2017</v>
      </c>
      <c r="I1032">
        <v>500</v>
      </c>
      <c r="J1032">
        <v>960</v>
      </c>
    </row>
    <row r="1033" spans="1:10">
      <c r="A1033" t="s">
        <v>10</v>
      </c>
      <c r="B1033" t="s">
        <v>11</v>
      </c>
      <c r="C1033" t="s">
        <v>119</v>
      </c>
      <c r="D1033" t="s">
        <v>120</v>
      </c>
      <c r="E1033" t="s">
        <v>15</v>
      </c>
      <c r="F1033" t="s">
        <v>183</v>
      </c>
      <c r="G1033" t="s">
        <v>188</v>
      </c>
      <c r="H1033">
        <v>2017</v>
      </c>
      <c r="I1033">
        <v>500</v>
      </c>
      <c r="J1033">
        <v>960</v>
      </c>
    </row>
    <row r="1034" spans="1:10">
      <c r="A1034" t="s">
        <v>10</v>
      </c>
      <c r="B1034" t="s">
        <v>11</v>
      </c>
      <c r="C1034" t="s">
        <v>119</v>
      </c>
      <c r="D1034" t="s">
        <v>120</v>
      </c>
      <c r="E1034" t="s">
        <v>15</v>
      </c>
      <c r="F1034" t="s">
        <v>183</v>
      </c>
      <c r="G1034" t="s">
        <v>187</v>
      </c>
      <c r="H1034">
        <v>2017</v>
      </c>
      <c r="I1034">
        <v>2790</v>
      </c>
      <c r="J1034">
        <v>5328</v>
      </c>
    </row>
    <row r="1035" spans="1:10">
      <c r="A1035" t="s">
        <v>10</v>
      </c>
      <c r="B1035" t="s">
        <v>11</v>
      </c>
      <c r="C1035" t="s">
        <v>119</v>
      </c>
      <c r="D1035" t="s">
        <v>120</v>
      </c>
      <c r="E1035" t="s">
        <v>15</v>
      </c>
      <c r="F1035" t="s">
        <v>183</v>
      </c>
      <c r="G1035" t="s">
        <v>187</v>
      </c>
      <c r="H1035">
        <v>2017</v>
      </c>
      <c r="I1035">
        <v>3670</v>
      </c>
      <c r="J1035">
        <v>7008</v>
      </c>
    </row>
    <row r="1036" spans="1:10">
      <c r="A1036" t="s">
        <v>10</v>
      </c>
      <c r="B1036" t="s">
        <v>11</v>
      </c>
      <c r="C1036" t="s">
        <v>119</v>
      </c>
      <c r="D1036" t="s">
        <v>120</v>
      </c>
      <c r="E1036" t="s">
        <v>15</v>
      </c>
      <c r="F1036" t="s">
        <v>183</v>
      </c>
      <c r="G1036" t="s">
        <v>187</v>
      </c>
      <c r="H1036">
        <v>2017</v>
      </c>
      <c r="I1036">
        <v>5375</v>
      </c>
      <c r="J1036">
        <v>10272</v>
      </c>
    </row>
    <row r="1037" spans="1:10">
      <c r="A1037" t="s">
        <v>10</v>
      </c>
      <c r="B1037" t="s">
        <v>11</v>
      </c>
      <c r="C1037" t="s">
        <v>119</v>
      </c>
      <c r="D1037" t="s">
        <v>120</v>
      </c>
      <c r="E1037" t="s">
        <v>15</v>
      </c>
      <c r="F1037" t="s">
        <v>16</v>
      </c>
      <c r="G1037" t="s">
        <v>158</v>
      </c>
      <c r="H1037">
        <v>2017</v>
      </c>
      <c r="I1037">
        <v>9</v>
      </c>
      <c r="J1037">
        <v>20.069999999999901</v>
      </c>
    </row>
    <row r="1038" spans="1:10">
      <c r="A1038" t="s">
        <v>10</v>
      </c>
      <c r="B1038" t="s">
        <v>11</v>
      </c>
      <c r="C1038" t="s">
        <v>119</v>
      </c>
      <c r="D1038" t="s">
        <v>120</v>
      </c>
      <c r="E1038" t="s">
        <v>15</v>
      </c>
      <c r="F1038" t="s">
        <v>16</v>
      </c>
      <c r="G1038" t="s">
        <v>158</v>
      </c>
      <c r="H1038">
        <v>2017</v>
      </c>
      <c r="I1038">
        <v>2490</v>
      </c>
      <c r="J1038">
        <v>5519.25</v>
      </c>
    </row>
    <row r="1039" spans="1:10">
      <c r="A1039" t="s">
        <v>10</v>
      </c>
      <c r="B1039" t="s">
        <v>11</v>
      </c>
      <c r="C1039" t="s">
        <v>119</v>
      </c>
      <c r="D1039" t="s">
        <v>120</v>
      </c>
      <c r="E1039" t="s">
        <v>15</v>
      </c>
      <c r="F1039" t="s">
        <v>16</v>
      </c>
      <c r="G1039" t="s">
        <v>158</v>
      </c>
      <c r="H1039">
        <v>2017</v>
      </c>
      <c r="I1039">
        <v>900</v>
      </c>
      <c r="J1039">
        <v>2007</v>
      </c>
    </row>
    <row r="1040" spans="1:10">
      <c r="A1040" t="s">
        <v>10</v>
      </c>
      <c r="B1040" t="s">
        <v>11</v>
      </c>
      <c r="C1040" t="s">
        <v>119</v>
      </c>
      <c r="D1040" t="s">
        <v>120</v>
      </c>
      <c r="E1040" t="s">
        <v>15</v>
      </c>
      <c r="F1040" t="s">
        <v>16</v>
      </c>
      <c r="G1040" t="s">
        <v>158</v>
      </c>
      <c r="H1040">
        <v>2017</v>
      </c>
      <c r="I1040">
        <v>11660</v>
      </c>
      <c r="J1040">
        <v>25868</v>
      </c>
    </row>
    <row r="1041" spans="1:10">
      <c r="A1041" t="s">
        <v>10</v>
      </c>
      <c r="B1041" t="s">
        <v>11</v>
      </c>
      <c r="C1041" t="s">
        <v>119</v>
      </c>
      <c r="D1041" t="s">
        <v>120</v>
      </c>
      <c r="E1041" t="s">
        <v>15</v>
      </c>
      <c r="F1041" t="s">
        <v>16</v>
      </c>
      <c r="G1041" t="s">
        <v>158</v>
      </c>
      <c r="H1041">
        <v>2017</v>
      </c>
      <c r="I1041">
        <v>1935</v>
      </c>
      <c r="J1041">
        <v>4292.75</v>
      </c>
    </row>
    <row r="1042" spans="1:10">
      <c r="A1042" t="s">
        <v>10</v>
      </c>
      <c r="B1042" t="s">
        <v>11</v>
      </c>
      <c r="C1042" t="s">
        <v>119</v>
      </c>
      <c r="D1042" t="s">
        <v>120</v>
      </c>
      <c r="E1042" t="s">
        <v>15</v>
      </c>
      <c r="F1042" t="s">
        <v>183</v>
      </c>
      <c r="G1042" t="s">
        <v>187</v>
      </c>
      <c r="H1042">
        <v>2017</v>
      </c>
      <c r="I1042">
        <v>4650</v>
      </c>
      <c r="J1042">
        <v>8880</v>
      </c>
    </row>
    <row r="1043" spans="1:10">
      <c r="A1043" t="s">
        <v>10</v>
      </c>
      <c r="B1043" t="s">
        <v>11</v>
      </c>
      <c r="C1043" t="s">
        <v>119</v>
      </c>
      <c r="D1043" t="s">
        <v>120</v>
      </c>
      <c r="E1043" t="s">
        <v>15</v>
      </c>
      <c r="F1043" t="s">
        <v>183</v>
      </c>
      <c r="G1043" t="s">
        <v>187</v>
      </c>
      <c r="H1043">
        <v>2017</v>
      </c>
      <c r="I1043">
        <v>3685</v>
      </c>
      <c r="J1043">
        <v>7056</v>
      </c>
    </row>
    <row r="1044" spans="1:10">
      <c r="A1044" t="s">
        <v>10</v>
      </c>
      <c r="B1044" t="s">
        <v>11</v>
      </c>
      <c r="C1044" t="s">
        <v>119</v>
      </c>
      <c r="D1044" t="s">
        <v>120</v>
      </c>
      <c r="E1044" t="s">
        <v>15</v>
      </c>
      <c r="F1044" t="s">
        <v>16</v>
      </c>
      <c r="G1044" t="s">
        <v>158</v>
      </c>
      <c r="H1044">
        <v>2017</v>
      </c>
      <c r="I1044">
        <v>6805</v>
      </c>
      <c r="J1044">
        <v>15108.25</v>
      </c>
    </row>
    <row r="1045" spans="1:10">
      <c r="A1045" t="s">
        <v>10</v>
      </c>
      <c r="B1045" t="s">
        <v>11</v>
      </c>
      <c r="C1045" t="s">
        <v>119</v>
      </c>
      <c r="D1045" t="s">
        <v>120</v>
      </c>
      <c r="E1045" t="s">
        <v>15</v>
      </c>
      <c r="F1045" t="s">
        <v>183</v>
      </c>
      <c r="G1045" t="s">
        <v>186</v>
      </c>
      <c r="H1045">
        <v>2017</v>
      </c>
      <c r="I1045">
        <v>500</v>
      </c>
      <c r="J1045">
        <v>960</v>
      </c>
    </row>
    <row r="1046" spans="1:10">
      <c r="A1046" t="s">
        <v>10</v>
      </c>
      <c r="B1046" t="s">
        <v>11</v>
      </c>
      <c r="C1046" t="s">
        <v>119</v>
      </c>
      <c r="D1046" t="s">
        <v>120</v>
      </c>
      <c r="E1046" t="s">
        <v>15</v>
      </c>
      <c r="F1046" t="s">
        <v>16</v>
      </c>
      <c r="G1046" t="s">
        <v>158</v>
      </c>
      <c r="H1046">
        <v>2017</v>
      </c>
      <c r="I1046">
        <v>11005</v>
      </c>
      <c r="J1046">
        <v>24418.5</v>
      </c>
    </row>
    <row r="1047" spans="1:10">
      <c r="A1047" t="s">
        <v>10</v>
      </c>
      <c r="B1047" t="s">
        <v>11</v>
      </c>
      <c r="C1047" t="s">
        <v>119</v>
      </c>
      <c r="D1047" t="s">
        <v>120</v>
      </c>
      <c r="E1047" t="s">
        <v>15</v>
      </c>
      <c r="F1047" t="s">
        <v>183</v>
      </c>
      <c r="G1047" t="s">
        <v>185</v>
      </c>
      <c r="H1047">
        <v>2017</v>
      </c>
      <c r="I1047">
        <v>500</v>
      </c>
      <c r="J1047">
        <v>960</v>
      </c>
    </row>
    <row r="1048" spans="1:10">
      <c r="A1048" t="s">
        <v>10</v>
      </c>
      <c r="B1048" t="s">
        <v>11</v>
      </c>
      <c r="C1048" t="s">
        <v>119</v>
      </c>
      <c r="D1048" t="s">
        <v>120</v>
      </c>
      <c r="E1048" t="s">
        <v>15</v>
      </c>
      <c r="F1048" t="s">
        <v>183</v>
      </c>
      <c r="G1048" t="s">
        <v>184</v>
      </c>
      <c r="H1048">
        <v>2017</v>
      </c>
      <c r="I1048">
        <v>2790</v>
      </c>
      <c r="J1048">
        <v>5328</v>
      </c>
    </row>
    <row r="1049" spans="1:10">
      <c r="A1049" t="s">
        <v>10</v>
      </c>
      <c r="B1049" t="s">
        <v>11</v>
      </c>
      <c r="C1049" t="s">
        <v>119</v>
      </c>
      <c r="D1049" t="s">
        <v>120</v>
      </c>
      <c r="E1049" t="s">
        <v>15</v>
      </c>
      <c r="F1049" t="s">
        <v>16</v>
      </c>
      <c r="G1049" t="s">
        <v>159</v>
      </c>
      <c r="H1049">
        <v>2017</v>
      </c>
      <c r="I1049">
        <v>7865</v>
      </c>
      <c r="J1049">
        <v>17449.75</v>
      </c>
    </row>
    <row r="1050" spans="1:10">
      <c r="A1050" t="s">
        <v>10</v>
      </c>
      <c r="B1050" t="s">
        <v>11</v>
      </c>
      <c r="C1050" t="s">
        <v>119</v>
      </c>
      <c r="D1050" t="s">
        <v>120</v>
      </c>
      <c r="E1050" t="s">
        <v>15</v>
      </c>
      <c r="F1050" t="s">
        <v>16</v>
      </c>
      <c r="G1050" t="s">
        <v>160</v>
      </c>
      <c r="H1050">
        <v>2017</v>
      </c>
      <c r="I1050">
        <v>1660</v>
      </c>
      <c r="J1050">
        <v>3580.5</v>
      </c>
    </row>
    <row r="1051" spans="1:10">
      <c r="A1051" t="s">
        <v>10</v>
      </c>
      <c r="B1051" t="s">
        <v>11</v>
      </c>
      <c r="C1051" t="s">
        <v>119</v>
      </c>
      <c r="D1051" t="s">
        <v>120</v>
      </c>
      <c r="E1051" t="s">
        <v>15</v>
      </c>
      <c r="F1051" t="s">
        <v>16</v>
      </c>
      <c r="G1051" t="s">
        <v>161</v>
      </c>
      <c r="H1051">
        <v>2017</v>
      </c>
      <c r="I1051">
        <v>600</v>
      </c>
      <c r="J1051">
        <v>1290</v>
      </c>
    </row>
    <row r="1052" spans="1:10">
      <c r="A1052" t="s">
        <v>10</v>
      </c>
      <c r="B1052" t="s">
        <v>11</v>
      </c>
      <c r="C1052" t="s">
        <v>119</v>
      </c>
      <c r="D1052" t="s">
        <v>120</v>
      </c>
      <c r="E1052" t="s">
        <v>15</v>
      </c>
      <c r="F1052" t="s">
        <v>16</v>
      </c>
      <c r="G1052" t="s">
        <v>161</v>
      </c>
      <c r="H1052">
        <v>2017</v>
      </c>
      <c r="I1052">
        <v>500</v>
      </c>
      <c r="J1052">
        <v>1075</v>
      </c>
    </row>
    <row r="1053" spans="1:10">
      <c r="A1053" t="s">
        <v>10</v>
      </c>
      <c r="B1053" t="s">
        <v>11</v>
      </c>
      <c r="C1053" t="s">
        <v>119</v>
      </c>
      <c r="D1053" t="s">
        <v>120</v>
      </c>
      <c r="E1053" t="s">
        <v>15</v>
      </c>
      <c r="F1053" t="s">
        <v>16</v>
      </c>
      <c r="G1053" t="s">
        <v>161</v>
      </c>
      <c r="H1053">
        <v>2017</v>
      </c>
      <c r="I1053">
        <v>10350</v>
      </c>
      <c r="J1053">
        <v>22351</v>
      </c>
    </row>
    <row r="1054" spans="1:10">
      <c r="A1054" t="s">
        <v>10</v>
      </c>
      <c r="B1054" t="s">
        <v>11</v>
      </c>
      <c r="C1054" t="s">
        <v>119</v>
      </c>
      <c r="D1054" t="s">
        <v>120</v>
      </c>
      <c r="E1054" t="s">
        <v>15</v>
      </c>
      <c r="F1054" t="s">
        <v>16</v>
      </c>
      <c r="G1054" t="s">
        <v>162</v>
      </c>
      <c r="H1054">
        <v>2017</v>
      </c>
      <c r="I1054">
        <v>1160</v>
      </c>
      <c r="J1054">
        <v>2564.5</v>
      </c>
    </row>
    <row r="1055" spans="1:10">
      <c r="A1055" t="s">
        <v>10</v>
      </c>
      <c r="B1055" t="s">
        <v>11</v>
      </c>
      <c r="C1055" t="s">
        <v>119</v>
      </c>
      <c r="D1055" t="s">
        <v>120</v>
      </c>
      <c r="E1055" t="s">
        <v>15</v>
      </c>
      <c r="F1055" t="s">
        <v>16</v>
      </c>
      <c r="G1055" t="s">
        <v>162</v>
      </c>
      <c r="H1055">
        <v>2017</v>
      </c>
      <c r="I1055">
        <v>1410</v>
      </c>
      <c r="J1055">
        <v>3122</v>
      </c>
    </row>
    <row r="1056" spans="1:10">
      <c r="A1056" t="s">
        <v>10</v>
      </c>
      <c r="B1056" t="s">
        <v>11</v>
      </c>
      <c r="C1056" t="s">
        <v>119</v>
      </c>
      <c r="D1056" t="s">
        <v>120</v>
      </c>
      <c r="E1056" t="s">
        <v>15</v>
      </c>
      <c r="F1056" t="s">
        <v>16</v>
      </c>
      <c r="G1056" t="s">
        <v>163</v>
      </c>
      <c r="H1056">
        <v>2017</v>
      </c>
      <c r="I1056">
        <v>2235</v>
      </c>
      <c r="J1056">
        <v>4828.25</v>
      </c>
    </row>
    <row r="1057" spans="1:10">
      <c r="A1057" t="s">
        <v>10</v>
      </c>
      <c r="B1057" t="s">
        <v>11</v>
      </c>
      <c r="C1057" t="s">
        <v>119</v>
      </c>
      <c r="D1057" t="s">
        <v>120</v>
      </c>
      <c r="E1057" t="s">
        <v>15</v>
      </c>
      <c r="F1057" t="s">
        <v>16</v>
      </c>
      <c r="G1057" t="s">
        <v>163</v>
      </c>
      <c r="H1057">
        <v>2017</v>
      </c>
      <c r="I1057">
        <v>500</v>
      </c>
      <c r="J1057">
        <v>1085</v>
      </c>
    </row>
    <row r="1058" spans="1:10">
      <c r="A1058" t="s">
        <v>10</v>
      </c>
      <c r="B1058" t="s">
        <v>11</v>
      </c>
      <c r="C1058" t="s">
        <v>119</v>
      </c>
      <c r="D1058" t="s">
        <v>120</v>
      </c>
      <c r="E1058" t="s">
        <v>15</v>
      </c>
      <c r="F1058" t="s">
        <v>16</v>
      </c>
      <c r="G1058" t="s">
        <v>163</v>
      </c>
      <c r="H1058">
        <v>2017</v>
      </c>
      <c r="I1058">
        <v>700</v>
      </c>
      <c r="J1058">
        <v>1561</v>
      </c>
    </row>
    <row r="1059" spans="1:10">
      <c r="A1059" t="s">
        <v>10</v>
      </c>
      <c r="B1059" t="s">
        <v>11</v>
      </c>
      <c r="C1059" t="s">
        <v>119</v>
      </c>
      <c r="D1059" t="s">
        <v>120</v>
      </c>
      <c r="E1059" t="s">
        <v>15</v>
      </c>
      <c r="F1059" t="s">
        <v>16</v>
      </c>
      <c r="G1059" t="s">
        <v>164</v>
      </c>
      <c r="H1059">
        <v>2017</v>
      </c>
      <c r="I1059">
        <v>2740</v>
      </c>
      <c r="J1059">
        <v>6076.75</v>
      </c>
    </row>
    <row r="1060" spans="1:10">
      <c r="A1060" t="s">
        <v>10</v>
      </c>
      <c r="B1060" t="s">
        <v>11</v>
      </c>
      <c r="C1060" t="s">
        <v>119</v>
      </c>
      <c r="D1060" t="s">
        <v>120</v>
      </c>
      <c r="E1060" t="s">
        <v>15</v>
      </c>
      <c r="F1060" t="s">
        <v>16</v>
      </c>
      <c r="G1060" t="s">
        <v>165</v>
      </c>
      <c r="H1060">
        <v>2017</v>
      </c>
      <c r="I1060">
        <v>1525</v>
      </c>
      <c r="J1060">
        <v>3309.25</v>
      </c>
    </row>
    <row r="1061" spans="1:10">
      <c r="A1061" t="s">
        <v>10</v>
      </c>
      <c r="B1061" t="s">
        <v>11</v>
      </c>
      <c r="C1061" t="s">
        <v>119</v>
      </c>
      <c r="D1061" t="s">
        <v>120</v>
      </c>
      <c r="E1061" t="s">
        <v>15</v>
      </c>
      <c r="F1061" t="s">
        <v>16</v>
      </c>
      <c r="G1061" t="s">
        <v>165</v>
      </c>
      <c r="H1061">
        <v>2017</v>
      </c>
      <c r="I1061">
        <v>0</v>
      </c>
      <c r="J1061">
        <v>0</v>
      </c>
    </row>
    <row r="1062" spans="1:10">
      <c r="A1062" t="s">
        <v>10</v>
      </c>
      <c r="B1062" t="s">
        <v>11</v>
      </c>
      <c r="C1062" t="s">
        <v>119</v>
      </c>
      <c r="D1062" t="s">
        <v>120</v>
      </c>
      <c r="E1062" t="s">
        <v>15</v>
      </c>
      <c r="F1062" t="s">
        <v>16</v>
      </c>
      <c r="G1062" t="s">
        <v>165</v>
      </c>
      <c r="H1062">
        <v>2017</v>
      </c>
      <c r="I1062">
        <v>2085</v>
      </c>
      <c r="J1062">
        <v>4627.25</v>
      </c>
    </row>
    <row r="1063" spans="1:10">
      <c r="A1063" t="s">
        <v>10</v>
      </c>
      <c r="B1063" t="s">
        <v>11</v>
      </c>
      <c r="C1063" t="s">
        <v>119</v>
      </c>
      <c r="D1063" t="s">
        <v>120</v>
      </c>
      <c r="E1063" t="s">
        <v>15</v>
      </c>
      <c r="F1063" t="s">
        <v>16</v>
      </c>
      <c r="G1063" t="s">
        <v>165</v>
      </c>
      <c r="H1063">
        <v>2017</v>
      </c>
      <c r="I1063">
        <v>1075</v>
      </c>
      <c r="J1063">
        <v>2397.25</v>
      </c>
    </row>
    <row r="1064" spans="1:10">
      <c r="A1064" t="s">
        <v>10</v>
      </c>
      <c r="B1064" t="s">
        <v>11</v>
      </c>
      <c r="C1064" t="s">
        <v>119</v>
      </c>
      <c r="D1064" t="s">
        <v>120</v>
      </c>
      <c r="E1064" t="s">
        <v>15</v>
      </c>
      <c r="F1064" t="s">
        <v>16</v>
      </c>
      <c r="G1064" t="s">
        <v>165</v>
      </c>
      <c r="H1064">
        <v>2017</v>
      </c>
      <c r="I1064">
        <v>500</v>
      </c>
      <c r="J1064">
        <v>1115</v>
      </c>
    </row>
    <row r="1065" spans="1:10">
      <c r="A1065" t="s">
        <v>10</v>
      </c>
      <c r="B1065" t="s">
        <v>11</v>
      </c>
      <c r="C1065" t="s">
        <v>119</v>
      </c>
      <c r="D1065" t="s">
        <v>120</v>
      </c>
      <c r="E1065" t="s">
        <v>15</v>
      </c>
      <c r="F1065" t="s">
        <v>16</v>
      </c>
      <c r="G1065" t="s">
        <v>165</v>
      </c>
      <c r="H1065">
        <v>2017</v>
      </c>
      <c r="I1065">
        <v>6560</v>
      </c>
      <c r="J1065">
        <v>14550.75</v>
      </c>
    </row>
    <row r="1066" spans="1:10">
      <c r="A1066" t="s">
        <v>10</v>
      </c>
      <c r="B1066" t="s">
        <v>11</v>
      </c>
      <c r="C1066" t="s">
        <v>119</v>
      </c>
      <c r="D1066" t="s">
        <v>120</v>
      </c>
      <c r="E1066" t="s">
        <v>15</v>
      </c>
      <c r="F1066" t="s">
        <v>16</v>
      </c>
      <c r="G1066" t="s">
        <v>165</v>
      </c>
      <c r="H1066">
        <v>2017</v>
      </c>
      <c r="I1066">
        <v>1935</v>
      </c>
      <c r="J1066">
        <v>4292.75</v>
      </c>
    </row>
    <row r="1067" spans="1:10">
      <c r="A1067" t="s">
        <v>10</v>
      </c>
      <c r="B1067" t="s">
        <v>11</v>
      </c>
      <c r="C1067" t="s">
        <v>119</v>
      </c>
      <c r="D1067" t="s">
        <v>120</v>
      </c>
      <c r="E1067" t="s">
        <v>15</v>
      </c>
      <c r="F1067" t="s">
        <v>183</v>
      </c>
      <c r="G1067" t="s">
        <v>184</v>
      </c>
      <c r="H1067">
        <v>2017</v>
      </c>
      <c r="I1067">
        <v>3670</v>
      </c>
      <c r="J1067">
        <v>7008</v>
      </c>
    </row>
    <row r="1068" spans="1:10">
      <c r="A1068" t="s">
        <v>10</v>
      </c>
      <c r="B1068" t="s">
        <v>11</v>
      </c>
      <c r="C1068" t="s">
        <v>119</v>
      </c>
      <c r="D1068" t="s">
        <v>120</v>
      </c>
      <c r="E1068" t="s">
        <v>15</v>
      </c>
      <c r="F1068" t="s">
        <v>16</v>
      </c>
      <c r="G1068" t="s">
        <v>166</v>
      </c>
      <c r="H1068">
        <v>2017</v>
      </c>
      <c r="I1068">
        <v>16905</v>
      </c>
      <c r="J1068">
        <v>36510.25</v>
      </c>
    </row>
    <row r="1069" spans="1:10">
      <c r="A1069" t="s">
        <v>10</v>
      </c>
      <c r="B1069" t="s">
        <v>11</v>
      </c>
      <c r="C1069" t="s">
        <v>119</v>
      </c>
      <c r="D1069" t="s">
        <v>120</v>
      </c>
      <c r="E1069" t="s">
        <v>15</v>
      </c>
      <c r="F1069" t="s">
        <v>16</v>
      </c>
      <c r="G1069" t="s">
        <v>167</v>
      </c>
      <c r="H1069">
        <v>2017</v>
      </c>
      <c r="I1069">
        <v>6105</v>
      </c>
      <c r="J1069">
        <v>13547.25</v>
      </c>
    </row>
    <row r="1070" spans="1:10">
      <c r="A1070" t="s">
        <v>10</v>
      </c>
      <c r="B1070" t="s">
        <v>11</v>
      </c>
      <c r="C1070" t="s">
        <v>119</v>
      </c>
      <c r="D1070" t="s">
        <v>120</v>
      </c>
      <c r="E1070" t="s">
        <v>15</v>
      </c>
      <c r="F1070" t="s">
        <v>16</v>
      </c>
      <c r="G1070" t="s">
        <v>167</v>
      </c>
      <c r="H1070">
        <v>2017</v>
      </c>
      <c r="I1070">
        <v>500</v>
      </c>
      <c r="J1070">
        <v>1115</v>
      </c>
    </row>
    <row r="1071" spans="1:10">
      <c r="A1071" t="s">
        <v>10</v>
      </c>
      <c r="B1071" t="s">
        <v>11</v>
      </c>
      <c r="C1071" t="s">
        <v>119</v>
      </c>
      <c r="D1071" t="s">
        <v>120</v>
      </c>
      <c r="E1071" t="s">
        <v>15</v>
      </c>
      <c r="F1071" t="s">
        <v>183</v>
      </c>
      <c r="G1071" t="s">
        <v>184</v>
      </c>
      <c r="H1071">
        <v>2017</v>
      </c>
      <c r="I1071">
        <v>5375</v>
      </c>
      <c r="J1071">
        <v>10272</v>
      </c>
    </row>
    <row r="1072" spans="1:10">
      <c r="A1072" t="s">
        <v>10</v>
      </c>
      <c r="B1072" t="s">
        <v>11</v>
      </c>
      <c r="C1072" t="s">
        <v>119</v>
      </c>
      <c r="D1072" t="s">
        <v>120</v>
      </c>
      <c r="E1072" t="s">
        <v>15</v>
      </c>
      <c r="F1072" t="s">
        <v>16</v>
      </c>
      <c r="G1072" t="s">
        <v>168</v>
      </c>
      <c r="H1072">
        <v>2017</v>
      </c>
      <c r="I1072">
        <v>8640</v>
      </c>
      <c r="J1072">
        <v>19178</v>
      </c>
    </row>
    <row r="1073" spans="1:10">
      <c r="A1073" t="s">
        <v>10</v>
      </c>
      <c r="B1073" t="s">
        <v>11</v>
      </c>
      <c r="C1073" t="s">
        <v>119</v>
      </c>
      <c r="D1073" t="s">
        <v>120</v>
      </c>
      <c r="E1073" t="s">
        <v>15</v>
      </c>
      <c r="F1073" t="s">
        <v>183</v>
      </c>
      <c r="G1073" t="s">
        <v>184</v>
      </c>
      <c r="H1073">
        <v>2017</v>
      </c>
      <c r="I1073">
        <v>4650</v>
      </c>
      <c r="J1073">
        <v>8880</v>
      </c>
    </row>
    <row r="1074" spans="1:10">
      <c r="A1074" t="s">
        <v>10</v>
      </c>
      <c r="B1074" t="s">
        <v>11</v>
      </c>
      <c r="C1074" t="s">
        <v>119</v>
      </c>
      <c r="D1074" t="s">
        <v>120</v>
      </c>
      <c r="E1074" t="s">
        <v>15</v>
      </c>
      <c r="F1074" t="s">
        <v>16</v>
      </c>
      <c r="G1074" t="s">
        <v>169</v>
      </c>
      <c r="H1074">
        <v>2017</v>
      </c>
      <c r="I1074">
        <v>2790</v>
      </c>
      <c r="J1074">
        <v>6188.25</v>
      </c>
    </row>
    <row r="1075" spans="1:10">
      <c r="A1075" t="s">
        <v>10</v>
      </c>
      <c r="B1075" t="s">
        <v>11</v>
      </c>
      <c r="C1075" t="s">
        <v>119</v>
      </c>
      <c r="D1075" t="s">
        <v>120</v>
      </c>
      <c r="E1075" t="s">
        <v>15</v>
      </c>
      <c r="F1075" t="s">
        <v>16</v>
      </c>
      <c r="G1075" t="s">
        <v>170</v>
      </c>
      <c r="H1075">
        <v>2017</v>
      </c>
      <c r="I1075">
        <v>16910</v>
      </c>
      <c r="J1075">
        <v>36510.25</v>
      </c>
    </row>
    <row r="1076" spans="1:10">
      <c r="A1076" t="s">
        <v>10</v>
      </c>
      <c r="B1076" t="s">
        <v>11</v>
      </c>
      <c r="C1076" t="s">
        <v>119</v>
      </c>
      <c r="D1076" t="s">
        <v>120</v>
      </c>
      <c r="E1076" t="s">
        <v>15</v>
      </c>
      <c r="F1076" t="s">
        <v>16</v>
      </c>
      <c r="G1076" t="s">
        <v>170</v>
      </c>
      <c r="H1076">
        <v>2017</v>
      </c>
      <c r="I1076">
        <v>500</v>
      </c>
      <c r="J1076">
        <v>1115</v>
      </c>
    </row>
    <row r="1077" spans="1:10">
      <c r="A1077" t="s">
        <v>10</v>
      </c>
      <c r="B1077" t="s">
        <v>11</v>
      </c>
      <c r="C1077" t="s">
        <v>119</v>
      </c>
      <c r="D1077" t="s">
        <v>120</v>
      </c>
      <c r="E1077" t="s">
        <v>15</v>
      </c>
      <c r="F1077" t="s">
        <v>16</v>
      </c>
      <c r="G1077" t="s">
        <v>171</v>
      </c>
      <c r="H1077">
        <v>2017</v>
      </c>
      <c r="I1077">
        <v>32615</v>
      </c>
      <c r="J1077">
        <v>70416.5</v>
      </c>
    </row>
    <row r="1078" spans="1:10">
      <c r="A1078" t="s">
        <v>10</v>
      </c>
      <c r="B1078" t="s">
        <v>11</v>
      </c>
      <c r="C1078" t="s">
        <v>119</v>
      </c>
      <c r="D1078" t="s">
        <v>120</v>
      </c>
      <c r="E1078" t="s">
        <v>15</v>
      </c>
      <c r="F1078" t="s">
        <v>16</v>
      </c>
      <c r="G1078" t="s">
        <v>172</v>
      </c>
      <c r="H1078">
        <v>2017</v>
      </c>
      <c r="I1078">
        <v>500</v>
      </c>
      <c r="J1078">
        <v>1115</v>
      </c>
    </row>
    <row r="1079" spans="1:10">
      <c r="A1079" t="s">
        <v>10</v>
      </c>
      <c r="B1079" t="s">
        <v>11</v>
      </c>
      <c r="C1079" t="s">
        <v>119</v>
      </c>
      <c r="D1079" t="s">
        <v>120</v>
      </c>
      <c r="E1079" t="s">
        <v>15</v>
      </c>
      <c r="F1079" t="s">
        <v>16</v>
      </c>
      <c r="G1079" t="s">
        <v>172</v>
      </c>
      <c r="H1079">
        <v>2017</v>
      </c>
      <c r="I1079">
        <v>11585</v>
      </c>
      <c r="J1079">
        <v>25700.75</v>
      </c>
    </row>
    <row r="1080" spans="1:10">
      <c r="A1080" t="s">
        <v>10</v>
      </c>
      <c r="B1080" t="s">
        <v>11</v>
      </c>
      <c r="C1080" t="s">
        <v>119</v>
      </c>
      <c r="D1080" t="s">
        <v>120</v>
      </c>
      <c r="E1080" t="s">
        <v>15</v>
      </c>
      <c r="F1080" t="s">
        <v>16</v>
      </c>
      <c r="G1080" t="s">
        <v>172</v>
      </c>
      <c r="H1080">
        <v>2017</v>
      </c>
      <c r="I1080">
        <v>3270</v>
      </c>
      <c r="J1080">
        <v>7247.5</v>
      </c>
    </row>
    <row r="1081" spans="1:10">
      <c r="A1081" t="s">
        <v>10</v>
      </c>
      <c r="B1081" t="s">
        <v>11</v>
      </c>
      <c r="C1081" t="s">
        <v>119</v>
      </c>
      <c r="D1081" t="s">
        <v>120</v>
      </c>
      <c r="E1081" t="s">
        <v>15</v>
      </c>
      <c r="F1081" t="s">
        <v>183</v>
      </c>
      <c r="G1081" t="s">
        <v>184</v>
      </c>
      <c r="H1081">
        <v>2017</v>
      </c>
      <c r="I1081">
        <v>3685</v>
      </c>
      <c r="J1081">
        <v>7056</v>
      </c>
    </row>
    <row r="1082" spans="1:10">
      <c r="A1082" t="s">
        <v>10</v>
      </c>
      <c r="B1082" t="s">
        <v>11</v>
      </c>
      <c r="C1082" t="s">
        <v>119</v>
      </c>
      <c r="D1082" t="s">
        <v>120</v>
      </c>
      <c r="E1082" t="s">
        <v>15</v>
      </c>
      <c r="F1082" t="s">
        <v>36</v>
      </c>
      <c r="G1082" t="s">
        <v>173</v>
      </c>
      <c r="H1082">
        <v>2017</v>
      </c>
      <c r="I1082">
        <v>525</v>
      </c>
      <c r="J1082">
        <v>630</v>
      </c>
    </row>
    <row r="1083" spans="1:10">
      <c r="A1083" t="s">
        <v>10</v>
      </c>
      <c r="B1083" t="s">
        <v>11</v>
      </c>
      <c r="C1083" t="s">
        <v>119</v>
      </c>
      <c r="D1083" t="s">
        <v>120</v>
      </c>
      <c r="E1083" t="s">
        <v>15</v>
      </c>
      <c r="F1083" t="s">
        <v>36</v>
      </c>
      <c r="G1083" t="s">
        <v>173</v>
      </c>
      <c r="H1083">
        <v>2017</v>
      </c>
      <c r="I1083">
        <v>6405</v>
      </c>
      <c r="J1083">
        <v>7650</v>
      </c>
    </row>
    <row r="1084" spans="1:10">
      <c r="A1084" t="s">
        <v>10</v>
      </c>
      <c r="B1084" t="s">
        <v>11</v>
      </c>
      <c r="C1084" t="s">
        <v>119</v>
      </c>
      <c r="D1084" t="s">
        <v>120</v>
      </c>
      <c r="E1084" t="s">
        <v>15</v>
      </c>
      <c r="F1084" t="s">
        <v>36</v>
      </c>
      <c r="G1084" t="s">
        <v>173</v>
      </c>
      <c r="H1084">
        <v>2017</v>
      </c>
      <c r="I1084">
        <v>6360</v>
      </c>
      <c r="J1084">
        <v>7590</v>
      </c>
    </row>
    <row r="1085" spans="1:10">
      <c r="A1085" t="s">
        <v>10</v>
      </c>
      <c r="B1085" t="s">
        <v>11</v>
      </c>
      <c r="C1085" t="s">
        <v>119</v>
      </c>
      <c r="D1085" t="s">
        <v>120</v>
      </c>
      <c r="E1085" t="s">
        <v>15</v>
      </c>
      <c r="F1085" t="s">
        <v>36</v>
      </c>
      <c r="G1085" t="s">
        <v>173</v>
      </c>
      <c r="H1085">
        <v>2017</v>
      </c>
      <c r="I1085">
        <v>1635</v>
      </c>
      <c r="J1085">
        <v>1950</v>
      </c>
    </row>
    <row r="1086" spans="1:10">
      <c r="A1086" t="s">
        <v>10</v>
      </c>
      <c r="B1086" t="s">
        <v>11</v>
      </c>
      <c r="C1086" t="s">
        <v>119</v>
      </c>
      <c r="D1086" t="s">
        <v>120</v>
      </c>
      <c r="E1086" t="s">
        <v>15</v>
      </c>
      <c r="F1086" t="s">
        <v>36</v>
      </c>
      <c r="G1086" t="s">
        <v>173</v>
      </c>
      <c r="H1086">
        <v>2017</v>
      </c>
      <c r="I1086">
        <v>3615</v>
      </c>
      <c r="J1086">
        <v>4320</v>
      </c>
    </row>
    <row r="1087" spans="1:10">
      <c r="A1087" t="s">
        <v>10</v>
      </c>
      <c r="B1087" t="s">
        <v>11</v>
      </c>
      <c r="C1087" t="s">
        <v>119</v>
      </c>
      <c r="D1087" t="s">
        <v>120</v>
      </c>
      <c r="E1087" t="s">
        <v>15</v>
      </c>
      <c r="F1087" t="s">
        <v>36</v>
      </c>
      <c r="G1087" t="s">
        <v>173</v>
      </c>
      <c r="H1087">
        <v>2017</v>
      </c>
      <c r="I1087">
        <v>3295</v>
      </c>
      <c r="J1087">
        <v>3930</v>
      </c>
    </row>
    <row r="1088" spans="1:10">
      <c r="A1088" t="s">
        <v>10</v>
      </c>
      <c r="B1088" t="s">
        <v>11</v>
      </c>
      <c r="C1088" t="s">
        <v>119</v>
      </c>
      <c r="D1088" t="s">
        <v>120</v>
      </c>
      <c r="E1088" t="s">
        <v>15</v>
      </c>
      <c r="F1088" t="s">
        <v>36</v>
      </c>
      <c r="G1088" t="s">
        <v>173</v>
      </c>
      <c r="H1088">
        <v>2017</v>
      </c>
      <c r="I1088">
        <v>6230</v>
      </c>
      <c r="J1088">
        <v>7440</v>
      </c>
    </row>
    <row r="1089" spans="1:10">
      <c r="A1089" t="s">
        <v>10</v>
      </c>
      <c r="B1089" t="s">
        <v>11</v>
      </c>
      <c r="C1089" t="s">
        <v>119</v>
      </c>
      <c r="D1089" t="s">
        <v>120</v>
      </c>
      <c r="E1089" t="s">
        <v>15</v>
      </c>
      <c r="F1089" t="s">
        <v>36</v>
      </c>
      <c r="G1089" t="s">
        <v>173</v>
      </c>
      <c r="H1089">
        <v>2017</v>
      </c>
      <c r="I1089">
        <v>2370</v>
      </c>
      <c r="J1089">
        <v>2820</v>
      </c>
    </row>
    <row r="1090" spans="1:10">
      <c r="A1090" t="s">
        <v>10</v>
      </c>
      <c r="B1090" t="s">
        <v>11</v>
      </c>
      <c r="C1090" t="s">
        <v>119</v>
      </c>
      <c r="D1090" t="s">
        <v>120</v>
      </c>
      <c r="E1090" t="s">
        <v>15</v>
      </c>
      <c r="F1090" t="s">
        <v>36</v>
      </c>
      <c r="G1090" t="s">
        <v>173</v>
      </c>
      <c r="H1090">
        <v>2017</v>
      </c>
      <c r="I1090">
        <v>2615</v>
      </c>
      <c r="J1090">
        <v>3120</v>
      </c>
    </row>
    <row r="1091" spans="1:10">
      <c r="A1091" t="s">
        <v>10</v>
      </c>
      <c r="B1091" t="s">
        <v>11</v>
      </c>
      <c r="C1091" t="s">
        <v>119</v>
      </c>
      <c r="D1091" t="s">
        <v>120</v>
      </c>
      <c r="E1091" t="s">
        <v>15</v>
      </c>
      <c r="F1091" t="s">
        <v>36</v>
      </c>
      <c r="G1091" t="s">
        <v>181</v>
      </c>
      <c r="H1091">
        <v>2017</v>
      </c>
      <c r="I1091">
        <v>5505</v>
      </c>
      <c r="J1091">
        <v>6679.5</v>
      </c>
    </row>
    <row r="1092" spans="1:10">
      <c r="A1092" t="s">
        <v>10</v>
      </c>
      <c r="B1092" t="s">
        <v>11</v>
      </c>
      <c r="C1092" t="s">
        <v>119</v>
      </c>
      <c r="D1092" t="s">
        <v>120</v>
      </c>
      <c r="E1092" t="s">
        <v>15</v>
      </c>
      <c r="F1092" t="s">
        <v>36</v>
      </c>
      <c r="G1092" t="s">
        <v>181</v>
      </c>
      <c r="H1092">
        <v>2017</v>
      </c>
      <c r="I1092">
        <v>6260</v>
      </c>
      <c r="J1092">
        <v>7594.5</v>
      </c>
    </row>
    <row r="1093" spans="1:10">
      <c r="A1093" t="s">
        <v>10</v>
      </c>
      <c r="B1093" t="s">
        <v>11</v>
      </c>
      <c r="C1093" t="s">
        <v>119</v>
      </c>
      <c r="D1093" t="s">
        <v>120</v>
      </c>
      <c r="E1093" t="s">
        <v>15</v>
      </c>
      <c r="F1093" t="s">
        <v>36</v>
      </c>
      <c r="G1093" t="s">
        <v>173</v>
      </c>
      <c r="H1093">
        <v>2017</v>
      </c>
      <c r="I1093">
        <v>1310</v>
      </c>
      <c r="J1093">
        <v>1525</v>
      </c>
    </row>
    <row r="1094" spans="1:10">
      <c r="A1094" t="s">
        <v>10</v>
      </c>
      <c r="B1094" t="s">
        <v>11</v>
      </c>
      <c r="C1094" t="s">
        <v>119</v>
      </c>
      <c r="D1094" t="s">
        <v>120</v>
      </c>
      <c r="E1094" t="s">
        <v>15</v>
      </c>
      <c r="F1094" t="s">
        <v>36</v>
      </c>
      <c r="G1094" t="s">
        <v>173</v>
      </c>
      <c r="H1094">
        <v>2017</v>
      </c>
      <c r="I1094">
        <v>2410</v>
      </c>
      <c r="J1094">
        <v>2928</v>
      </c>
    </row>
    <row r="1095" spans="1:10">
      <c r="A1095" t="s">
        <v>10</v>
      </c>
      <c r="B1095" t="s">
        <v>11</v>
      </c>
      <c r="C1095" t="s">
        <v>119</v>
      </c>
      <c r="D1095" t="s">
        <v>120</v>
      </c>
      <c r="E1095" t="s">
        <v>15</v>
      </c>
      <c r="F1095" t="s">
        <v>36</v>
      </c>
      <c r="G1095" t="s">
        <v>173</v>
      </c>
      <c r="H1095">
        <v>2017</v>
      </c>
      <c r="I1095">
        <v>6180</v>
      </c>
      <c r="J1095">
        <v>7503</v>
      </c>
    </row>
    <row r="1096" spans="1:10">
      <c r="A1096" t="s">
        <v>10</v>
      </c>
      <c r="B1096" t="s">
        <v>11</v>
      </c>
      <c r="C1096" t="s">
        <v>119</v>
      </c>
      <c r="D1096" t="s">
        <v>120</v>
      </c>
      <c r="E1096" t="s">
        <v>15</v>
      </c>
      <c r="F1096" t="s">
        <v>36</v>
      </c>
      <c r="G1096" t="s">
        <v>173</v>
      </c>
      <c r="H1096">
        <v>2017</v>
      </c>
      <c r="I1096">
        <v>900</v>
      </c>
      <c r="J1096">
        <v>1098</v>
      </c>
    </row>
    <row r="1097" spans="1:10">
      <c r="A1097" t="s">
        <v>10</v>
      </c>
      <c r="B1097" t="s">
        <v>11</v>
      </c>
      <c r="C1097" t="s">
        <v>119</v>
      </c>
      <c r="D1097" t="s">
        <v>120</v>
      </c>
      <c r="E1097" t="s">
        <v>15</v>
      </c>
      <c r="F1097" t="s">
        <v>36</v>
      </c>
      <c r="G1097" t="s">
        <v>173</v>
      </c>
      <c r="H1097">
        <v>2017</v>
      </c>
      <c r="I1097">
        <v>1125</v>
      </c>
      <c r="J1097">
        <v>1372.5</v>
      </c>
    </row>
    <row r="1098" spans="1:10">
      <c r="A1098" t="s">
        <v>10</v>
      </c>
      <c r="B1098" t="s">
        <v>11</v>
      </c>
      <c r="C1098" t="s">
        <v>119</v>
      </c>
      <c r="D1098" t="s">
        <v>120</v>
      </c>
      <c r="E1098" t="s">
        <v>15</v>
      </c>
      <c r="F1098" t="s">
        <v>36</v>
      </c>
      <c r="G1098" t="s">
        <v>180</v>
      </c>
      <c r="H1098">
        <v>2017</v>
      </c>
      <c r="I1098">
        <v>4100</v>
      </c>
      <c r="J1098">
        <v>4890</v>
      </c>
    </row>
    <row r="1099" spans="1:10">
      <c r="A1099" t="s">
        <v>10</v>
      </c>
      <c r="B1099" t="s">
        <v>11</v>
      </c>
      <c r="C1099" t="s">
        <v>119</v>
      </c>
      <c r="D1099" t="s">
        <v>120</v>
      </c>
      <c r="E1099" t="s">
        <v>15</v>
      </c>
      <c r="F1099" t="s">
        <v>36</v>
      </c>
      <c r="G1099" t="s">
        <v>180</v>
      </c>
      <c r="H1099">
        <v>2017</v>
      </c>
      <c r="I1099">
        <v>3250</v>
      </c>
      <c r="J1099">
        <v>3870</v>
      </c>
    </row>
    <row r="1100" spans="1:10">
      <c r="A1100" t="s">
        <v>10</v>
      </c>
      <c r="B1100" t="s">
        <v>11</v>
      </c>
      <c r="C1100" t="s">
        <v>119</v>
      </c>
      <c r="D1100" t="s">
        <v>120</v>
      </c>
      <c r="E1100" t="s">
        <v>15</v>
      </c>
      <c r="F1100" t="s">
        <v>36</v>
      </c>
      <c r="G1100" t="s">
        <v>174</v>
      </c>
      <c r="H1100">
        <v>2017</v>
      </c>
      <c r="I1100">
        <v>525</v>
      </c>
      <c r="J1100">
        <v>630</v>
      </c>
    </row>
    <row r="1101" spans="1:10">
      <c r="A1101" t="s">
        <v>10</v>
      </c>
      <c r="B1101" t="s">
        <v>11</v>
      </c>
      <c r="C1101" t="s">
        <v>119</v>
      </c>
      <c r="D1101" t="s">
        <v>120</v>
      </c>
      <c r="E1101" t="s">
        <v>15</v>
      </c>
      <c r="F1101" t="s">
        <v>36</v>
      </c>
      <c r="G1101" t="s">
        <v>174</v>
      </c>
      <c r="H1101">
        <v>2017</v>
      </c>
      <c r="I1101">
        <v>6405</v>
      </c>
      <c r="J1101">
        <v>7650</v>
      </c>
    </row>
    <row r="1102" spans="1:10">
      <c r="A1102" t="s">
        <v>10</v>
      </c>
      <c r="B1102" t="s">
        <v>11</v>
      </c>
      <c r="C1102" t="s">
        <v>119</v>
      </c>
      <c r="D1102" t="s">
        <v>120</v>
      </c>
      <c r="E1102" t="s">
        <v>15</v>
      </c>
      <c r="F1102" t="s">
        <v>36</v>
      </c>
      <c r="G1102" t="s">
        <v>174</v>
      </c>
      <c r="H1102">
        <v>2017</v>
      </c>
      <c r="I1102">
        <v>6360</v>
      </c>
      <c r="J1102">
        <v>7590</v>
      </c>
    </row>
    <row r="1103" spans="1:10">
      <c r="A1103" t="s">
        <v>10</v>
      </c>
      <c r="B1103" t="s">
        <v>11</v>
      </c>
      <c r="C1103" t="s">
        <v>119</v>
      </c>
      <c r="D1103" t="s">
        <v>120</v>
      </c>
      <c r="E1103" t="s">
        <v>15</v>
      </c>
      <c r="F1103" t="s">
        <v>36</v>
      </c>
      <c r="G1103" t="s">
        <v>174</v>
      </c>
      <c r="H1103">
        <v>2017</v>
      </c>
      <c r="I1103">
        <v>1660</v>
      </c>
      <c r="J1103">
        <v>1980</v>
      </c>
    </row>
    <row r="1104" spans="1:10">
      <c r="A1104" t="s">
        <v>10</v>
      </c>
      <c r="B1104" t="s">
        <v>11</v>
      </c>
      <c r="C1104" t="s">
        <v>119</v>
      </c>
      <c r="D1104" t="s">
        <v>120</v>
      </c>
      <c r="E1104" t="s">
        <v>15</v>
      </c>
      <c r="F1104" t="s">
        <v>36</v>
      </c>
      <c r="G1104" t="s">
        <v>174</v>
      </c>
      <c r="H1104">
        <v>2017</v>
      </c>
      <c r="I1104">
        <v>3590</v>
      </c>
      <c r="J1104">
        <v>4290</v>
      </c>
    </row>
    <row r="1105" spans="1:10">
      <c r="A1105" t="s">
        <v>10</v>
      </c>
      <c r="B1105" t="s">
        <v>11</v>
      </c>
      <c r="C1105" t="s">
        <v>119</v>
      </c>
      <c r="D1105" t="s">
        <v>120</v>
      </c>
      <c r="E1105" t="s">
        <v>15</v>
      </c>
      <c r="F1105" t="s">
        <v>36</v>
      </c>
      <c r="G1105" t="s">
        <v>174</v>
      </c>
      <c r="H1105">
        <v>2017</v>
      </c>
      <c r="I1105">
        <v>3310</v>
      </c>
      <c r="J1105">
        <v>3960</v>
      </c>
    </row>
    <row r="1106" spans="1:10">
      <c r="A1106" t="s">
        <v>10</v>
      </c>
      <c r="B1106" t="s">
        <v>11</v>
      </c>
      <c r="C1106" t="s">
        <v>119</v>
      </c>
      <c r="D1106" t="s">
        <v>120</v>
      </c>
      <c r="E1106" t="s">
        <v>15</v>
      </c>
      <c r="F1106" t="s">
        <v>36</v>
      </c>
      <c r="G1106" t="s">
        <v>174</v>
      </c>
      <c r="H1106">
        <v>2017</v>
      </c>
      <c r="I1106">
        <v>6705</v>
      </c>
      <c r="J1106">
        <v>8010</v>
      </c>
    </row>
    <row r="1107" spans="1:10">
      <c r="A1107" t="s">
        <v>10</v>
      </c>
      <c r="B1107" t="s">
        <v>11</v>
      </c>
      <c r="C1107" t="s">
        <v>119</v>
      </c>
      <c r="D1107" t="s">
        <v>120</v>
      </c>
      <c r="E1107" t="s">
        <v>15</v>
      </c>
      <c r="F1107" t="s">
        <v>36</v>
      </c>
      <c r="G1107" t="s">
        <v>174</v>
      </c>
      <c r="H1107">
        <v>2017</v>
      </c>
      <c r="I1107">
        <v>1860</v>
      </c>
      <c r="J1107">
        <v>2220</v>
      </c>
    </row>
    <row r="1108" spans="1:10">
      <c r="A1108" t="s">
        <v>10</v>
      </c>
      <c r="B1108" t="s">
        <v>11</v>
      </c>
      <c r="C1108" t="s">
        <v>119</v>
      </c>
      <c r="D1108" t="s">
        <v>120</v>
      </c>
      <c r="E1108" t="s">
        <v>15</v>
      </c>
      <c r="F1108" t="s">
        <v>36</v>
      </c>
      <c r="G1108" t="s">
        <v>174</v>
      </c>
      <c r="H1108">
        <v>2017</v>
      </c>
      <c r="I1108">
        <v>2640</v>
      </c>
      <c r="J1108">
        <v>3150</v>
      </c>
    </row>
    <row r="1109" spans="1:10">
      <c r="A1109" t="s">
        <v>10</v>
      </c>
      <c r="B1109" t="s">
        <v>11</v>
      </c>
      <c r="C1109" t="s">
        <v>119</v>
      </c>
      <c r="D1109" t="s">
        <v>120</v>
      </c>
      <c r="E1109" t="s">
        <v>15</v>
      </c>
      <c r="F1109" t="s">
        <v>36</v>
      </c>
      <c r="G1109" t="s">
        <v>180</v>
      </c>
      <c r="H1109">
        <v>2017</v>
      </c>
      <c r="I1109">
        <v>6380</v>
      </c>
      <c r="J1109">
        <v>7620</v>
      </c>
    </row>
    <row r="1110" spans="1:10">
      <c r="A1110" t="s">
        <v>10</v>
      </c>
      <c r="B1110" t="s">
        <v>11</v>
      </c>
      <c r="C1110" t="s">
        <v>119</v>
      </c>
      <c r="D1110" t="s">
        <v>120</v>
      </c>
      <c r="E1110" t="s">
        <v>15</v>
      </c>
      <c r="F1110" t="s">
        <v>36</v>
      </c>
      <c r="G1110" t="s">
        <v>180</v>
      </c>
      <c r="H1110">
        <v>2017</v>
      </c>
      <c r="I1110">
        <v>3915</v>
      </c>
      <c r="J1110">
        <v>4680</v>
      </c>
    </row>
    <row r="1111" spans="1:10">
      <c r="A1111" t="s">
        <v>10</v>
      </c>
      <c r="B1111" t="s">
        <v>11</v>
      </c>
      <c r="C1111" t="s">
        <v>119</v>
      </c>
      <c r="D1111" t="s">
        <v>120</v>
      </c>
      <c r="E1111" t="s">
        <v>15</v>
      </c>
      <c r="F1111" t="s">
        <v>36</v>
      </c>
      <c r="G1111" t="s">
        <v>174</v>
      </c>
      <c r="H1111">
        <v>2017</v>
      </c>
      <c r="I1111">
        <v>1460</v>
      </c>
      <c r="J1111">
        <v>1708</v>
      </c>
    </row>
    <row r="1112" spans="1:10">
      <c r="A1112" t="s">
        <v>10</v>
      </c>
      <c r="B1112" t="s">
        <v>11</v>
      </c>
      <c r="C1112" t="s">
        <v>119</v>
      </c>
      <c r="D1112" t="s">
        <v>120</v>
      </c>
      <c r="E1112" t="s">
        <v>15</v>
      </c>
      <c r="F1112" t="s">
        <v>36</v>
      </c>
      <c r="G1112" t="s">
        <v>174</v>
      </c>
      <c r="H1112">
        <v>2017</v>
      </c>
      <c r="I1112">
        <v>2240</v>
      </c>
      <c r="J1112">
        <v>2714.5</v>
      </c>
    </row>
    <row r="1113" spans="1:10">
      <c r="A1113" t="s">
        <v>10</v>
      </c>
      <c r="B1113" t="s">
        <v>11</v>
      </c>
      <c r="C1113" t="s">
        <v>119</v>
      </c>
      <c r="D1113" t="s">
        <v>120</v>
      </c>
      <c r="E1113" t="s">
        <v>15</v>
      </c>
      <c r="F1113" t="s">
        <v>36</v>
      </c>
      <c r="G1113" t="s">
        <v>174</v>
      </c>
      <c r="H1113">
        <v>2017</v>
      </c>
      <c r="I1113">
        <v>6205</v>
      </c>
      <c r="J1113">
        <v>7533.5</v>
      </c>
    </row>
    <row r="1114" spans="1:10">
      <c r="A1114" t="s">
        <v>10</v>
      </c>
      <c r="B1114" t="s">
        <v>11</v>
      </c>
      <c r="C1114" t="s">
        <v>119</v>
      </c>
      <c r="D1114" t="s">
        <v>120</v>
      </c>
      <c r="E1114" t="s">
        <v>15</v>
      </c>
      <c r="F1114" t="s">
        <v>36</v>
      </c>
      <c r="G1114" t="s">
        <v>174</v>
      </c>
      <c r="H1114">
        <v>2017</v>
      </c>
      <c r="I1114">
        <v>900</v>
      </c>
      <c r="J1114">
        <v>1098</v>
      </c>
    </row>
    <row r="1115" spans="1:10">
      <c r="A1115" t="s">
        <v>10</v>
      </c>
      <c r="B1115" t="s">
        <v>11</v>
      </c>
      <c r="C1115" t="s">
        <v>119</v>
      </c>
      <c r="D1115" t="s">
        <v>120</v>
      </c>
      <c r="E1115" t="s">
        <v>15</v>
      </c>
      <c r="F1115" t="s">
        <v>36</v>
      </c>
      <c r="G1115" t="s">
        <v>174</v>
      </c>
      <c r="H1115">
        <v>2017</v>
      </c>
      <c r="I1115">
        <v>1125</v>
      </c>
      <c r="J1115">
        <v>1372.5</v>
      </c>
    </row>
    <row r="1116" spans="1:10">
      <c r="A1116" t="s">
        <v>10</v>
      </c>
      <c r="B1116" t="s">
        <v>11</v>
      </c>
      <c r="C1116" t="s">
        <v>119</v>
      </c>
      <c r="D1116" t="s">
        <v>120</v>
      </c>
      <c r="E1116" t="s">
        <v>15</v>
      </c>
      <c r="F1116" t="s">
        <v>36</v>
      </c>
      <c r="G1116" t="s">
        <v>179</v>
      </c>
      <c r="H1116">
        <v>2017</v>
      </c>
      <c r="I1116">
        <v>1005</v>
      </c>
      <c r="J1116">
        <v>1220</v>
      </c>
    </row>
    <row r="1117" spans="1:10">
      <c r="A1117" t="s">
        <v>10</v>
      </c>
      <c r="B1117" t="s">
        <v>11</v>
      </c>
      <c r="C1117" t="s">
        <v>119</v>
      </c>
      <c r="D1117" t="s">
        <v>120</v>
      </c>
      <c r="E1117" t="s">
        <v>15</v>
      </c>
      <c r="F1117" t="s">
        <v>36</v>
      </c>
      <c r="G1117" t="s">
        <v>178</v>
      </c>
      <c r="H1117">
        <v>2017</v>
      </c>
      <c r="I1117">
        <v>500</v>
      </c>
      <c r="J1117">
        <v>610</v>
      </c>
    </row>
    <row r="1118" spans="1:10">
      <c r="A1118" t="s">
        <v>10</v>
      </c>
      <c r="B1118" t="s">
        <v>11</v>
      </c>
      <c r="C1118" t="s">
        <v>119</v>
      </c>
      <c r="D1118" t="s">
        <v>120</v>
      </c>
      <c r="E1118" t="s">
        <v>15</v>
      </c>
      <c r="F1118" t="s">
        <v>36</v>
      </c>
      <c r="G1118" t="s">
        <v>178</v>
      </c>
      <c r="H1118">
        <v>2017</v>
      </c>
      <c r="I1118">
        <v>2265</v>
      </c>
      <c r="J1118">
        <v>2745</v>
      </c>
    </row>
    <row r="1119" spans="1:10">
      <c r="A1119" t="s">
        <v>10</v>
      </c>
      <c r="B1119" t="s">
        <v>11</v>
      </c>
      <c r="C1119" t="s">
        <v>119</v>
      </c>
      <c r="D1119" t="s">
        <v>120</v>
      </c>
      <c r="E1119" t="s">
        <v>15</v>
      </c>
      <c r="F1119" t="s">
        <v>36</v>
      </c>
      <c r="G1119" t="s">
        <v>178</v>
      </c>
      <c r="H1119">
        <v>2017</v>
      </c>
      <c r="I1119">
        <v>6235</v>
      </c>
      <c r="J1119">
        <v>7564</v>
      </c>
    </row>
    <row r="1120" spans="1:10">
      <c r="A1120" t="s">
        <v>10</v>
      </c>
      <c r="B1120" t="s">
        <v>11</v>
      </c>
      <c r="C1120" t="s">
        <v>119</v>
      </c>
      <c r="D1120" t="s">
        <v>120</v>
      </c>
      <c r="E1120" t="s">
        <v>15</v>
      </c>
      <c r="F1120" t="s">
        <v>36</v>
      </c>
      <c r="G1120" t="s">
        <v>177</v>
      </c>
      <c r="H1120">
        <v>2017</v>
      </c>
      <c r="I1120">
        <v>1060</v>
      </c>
      <c r="J1120">
        <v>1281</v>
      </c>
    </row>
    <row r="1121" spans="1:10">
      <c r="A1121" t="s">
        <v>10</v>
      </c>
      <c r="B1121" t="s">
        <v>11</v>
      </c>
      <c r="C1121" t="s">
        <v>119</v>
      </c>
      <c r="D1121" t="s">
        <v>120</v>
      </c>
      <c r="E1121" t="s">
        <v>15</v>
      </c>
      <c r="F1121" t="s">
        <v>36</v>
      </c>
      <c r="G1121" t="s">
        <v>177</v>
      </c>
      <c r="H1121">
        <v>2017</v>
      </c>
      <c r="I1121">
        <v>2515</v>
      </c>
      <c r="J1121">
        <v>3050</v>
      </c>
    </row>
    <row r="1122" spans="1:10">
      <c r="A1122" t="s">
        <v>10</v>
      </c>
      <c r="B1122" t="s">
        <v>11</v>
      </c>
      <c r="C1122" t="s">
        <v>119</v>
      </c>
      <c r="D1122" t="s">
        <v>120</v>
      </c>
      <c r="E1122" t="s">
        <v>15</v>
      </c>
      <c r="F1122" t="s">
        <v>36</v>
      </c>
      <c r="G1122" t="s">
        <v>176</v>
      </c>
      <c r="H1122">
        <v>2017</v>
      </c>
      <c r="I1122">
        <v>1210</v>
      </c>
      <c r="J1122">
        <v>1464</v>
      </c>
    </row>
    <row r="1123" spans="1:10">
      <c r="A1123" t="s">
        <v>10</v>
      </c>
      <c r="B1123" t="s">
        <v>11</v>
      </c>
      <c r="C1123" t="s">
        <v>119</v>
      </c>
      <c r="D1123" t="s">
        <v>120</v>
      </c>
      <c r="E1123" t="s">
        <v>15</v>
      </c>
      <c r="F1123" t="s">
        <v>36</v>
      </c>
      <c r="G1123" t="s">
        <v>176</v>
      </c>
      <c r="H1123">
        <v>2017</v>
      </c>
      <c r="I1123">
        <v>6135</v>
      </c>
      <c r="J1123">
        <v>7442</v>
      </c>
    </row>
    <row r="1124" spans="1:10">
      <c r="A1124" t="s">
        <v>10</v>
      </c>
      <c r="B1124" t="s">
        <v>11</v>
      </c>
      <c r="C1124" t="s">
        <v>119</v>
      </c>
      <c r="D1124" t="s">
        <v>120</v>
      </c>
      <c r="E1124" t="s">
        <v>15</v>
      </c>
      <c r="F1124" t="s">
        <v>36</v>
      </c>
      <c r="G1124" t="s">
        <v>176</v>
      </c>
      <c r="H1124">
        <v>2017</v>
      </c>
      <c r="I1124">
        <v>3570</v>
      </c>
      <c r="J1124">
        <v>4331</v>
      </c>
    </row>
    <row r="1125" spans="1:10">
      <c r="A1125" t="s">
        <v>10</v>
      </c>
      <c r="B1125" t="s">
        <v>11</v>
      </c>
      <c r="C1125" t="s">
        <v>119</v>
      </c>
      <c r="D1125" t="s">
        <v>120</v>
      </c>
      <c r="E1125" t="s">
        <v>15</v>
      </c>
      <c r="F1125" t="s">
        <v>36</v>
      </c>
      <c r="G1125" t="s">
        <v>175</v>
      </c>
      <c r="H1125">
        <v>2017</v>
      </c>
      <c r="I1125">
        <v>1210</v>
      </c>
      <c r="J1125">
        <v>1440</v>
      </c>
    </row>
    <row r="1126" spans="1:10">
      <c r="A1126" t="s">
        <v>10</v>
      </c>
      <c r="B1126" t="s">
        <v>11</v>
      </c>
      <c r="C1126" t="s">
        <v>119</v>
      </c>
      <c r="D1126" t="s">
        <v>120</v>
      </c>
      <c r="E1126" t="s">
        <v>15</v>
      </c>
      <c r="F1126" t="s">
        <v>36</v>
      </c>
      <c r="G1126" t="s">
        <v>176</v>
      </c>
      <c r="H1126">
        <v>2017</v>
      </c>
      <c r="I1126">
        <v>500</v>
      </c>
      <c r="J1126">
        <v>610</v>
      </c>
    </row>
    <row r="1127" spans="1:10">
      <c r="A1127" t="s">
        <v>10</v>
      </c>
      <c r="B1127" t="s">
        <v>11</v>
      </c>
      <c r="C1127" t="s">
        <v>119</v>
      </c>
      <c r="D1127" t="s">
        <v>120</v>
      </c>
      <c r="E1127" t="s">
        <v>15</v>
      </c>
      <c r="F1127" t="s">
        <v>36</v>
      </c>
      <c r="G1127" t="s">
        <v>176</v>
      </c>
      <c r="H1127">
        <v>2017</v>
      </c>
      <c r="I1127">
        <v>1210</v>
      </c>
      <c r="J1127">
        <v>1440</v>
      </c>
    </row>
    <row r="1128" spans="1:10">
      <c r="A1128" t="s">
        <v>10</v>
      </c>
      <c r="B1128" t="s">
        <v>11</v>
      </c>
      <c r="C1128" t="s">
        <v>119</v>
      </c>
      <c r="D1128" t="s">
        <v>120</v>
      </c>
      <c r="E1128" t="s">
        <v>15</v>
      </c>
      <c r="F1128" t="s">
        <v>36</v>
      </c>
      <c r="G1128" t="s">
        <v>175</v>
      </c>
      <c r="H1128">
        <v>2017</v>
      </c>
      <c r="I1128">
        <v>500</v>
      </c>
      <c r="J1128">
        <v>610</v>
      </c>
    </row>
    <row r="1129" spans="1:10">
      <c r="A1129" t="s">
        <v>10</v>
      </c>
      <c r="B1129" t="s">
        <v>11</v>
      </c>
      <c r="C1129" t="s">
        <v>119</v>
      </c>
      <c r="D1129" t="s">
        <v>120</v>
      </c>
      <c r="E1129" t="s">
        <v>15</v>
      </c>
      <c r="F1129" t="s">
        <v>36</v>
      </c>
      <c r="G1129" t="s">
        <v>175</v>
      </c>
      <c r="H1129">
        <v>2017</v>
      </c>
      <c r="I1129">
        <v>3570</v>
      </c>
      <c r="J1129">
        <v>4331</v>
      </c>
    </row>
    <row r="1130" spans="1:10">
      <c r="A1130" t="s">
        <v>10</v>
      </c>
      <c r="B1130" t="s">
        <v>11</v>
      </c>
      <c r="C1130" t="s">
        <v>119</v>
      </c>
      <c r="D1130" t="s">
        <v>120</v>
      </c>
      <c r="E1130" t="s">
        <v>15</v>
      </c>
      <c r="F1130" t="s">
        <v>36</v>
      </c>
      <c r="G1130" t="s">
        <v>175</v>
      </c>
      <c r="H1130">
        <v>2017</v>
      </c>
      <c r="I1130">
        <v>6135</v>
      </c>
      <c r="J1130">
        <v>7442</v>
      </c>
    </row>
    <row r="1131" spans="1:10">
      <c r="A1131" t="s">
        <v>10</v>
      </c>
      <c r="B1131" t="s">
        <v>11</v>
      </c>
      <c r="C1131" t="s">
        <v>119</v>
      </c>
      <c r="D1131" t="s">
        <v>120</v>
      </c>
      <c r="E1131" t="s">
        <v>15</v>
      </c>
      <c r="F1131" t="s">
        <v>36</v>
      </c>
      <c r="G1131" t="s">
        <v>175</v>
      </c>
      <c r="H1131">
        <v>2017</v>
      </c>
      <c r="I1131">
        <v>1210</v>
      </c>
      <c r="J1131">
        <v>1464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D7A0F-116E-A841-A94C-B4AEAB7E2BC0}">
  <dimension ref="A1:J1131"/>
  <sheetViews>
    <sheetView workbookViewId="0">
      <selection sqref="A1:J1131"/>
    </sheetView>
  </sheetViews>
  <sheetFormatPr baseColWidth="10" defaultRowHeight="15"/>
  <cols>
    <col min="3" max="3" width="14.6640625" customWidth="1"/>
    <col min="5" max="5" width="14.83203125" customWidth="1"/>
    <col min="6" max="6" width="13.5" customWidth="1"/>
    <col min="7" max="7" width="12.5" customWidth="1"/>
    <col min="10" max="10" width="20.1640625" customWidth="1"/>
  </cols>
  <sheetData>
    <row r="1" spans="1:10">
      <c r="A1" t="s">
        <v>0</v>
      </c>
      <c r="B1" t="s">
        <v>1</v>
      </c>
      <c r="C1" t="s">
        <v>2</v>
      </c>
      <c r="D1" t="s">
        <v>3</v>
      </c>
      <c r="E1" t="s">
        <v>4</v>
      </c>
      <c r="F1" t="s">
        <v>5</v>
      </c>
      <c r="G1" t="s">
        <v>6</v>
      </c>
      <c r="H1" t="s">
        <v>7</v>
      </c>
      <c r="I1" t="s">
        <v>8</v>
      </c>
      <c r="J1" t="s">
        <v>9</v>
      </c>
    </row>
    <row r="2" spans="1:10">
      <c r="A2" t="s">
        <v>10</v>
      </c>
      <c r="B2" t="s">
        <v>530</v>
      </c>
      <c r="C2" t="s">
        <v>530</v>
      </c>
      <c r="D2" t="s">
        <v>534</v>
      </c>
      <c r="E2" t="s">
        <v>15</v>
      </c>
      <c r="F2" t="s">
        <v>498</v>
      </c>
      <c r="G2" t="s">
        <v>517</v>
      </c>
      <c r="H2">
        <v>2017</v>
      </c>
      <c r="I2">
        <v>1510</v>
      </c>
      <c r="J2">
        <v>5955</v>
      </c>
    </row>
    <row r="3" spans="1:10">
      <c r="A3" t="s">
        <v>10</v>
      </c>
      <c r="B3" t="s">
        <v>530</v>
      </c>
      <c r="C3" t="s">
        <v>530</v>
      </c>
      <c r="D3" t="s">
        <v>534</v>
      </c>
      <c r="E3" t="s">
        <v>15</v>
      </c>
      <c r="F3" t="s">
        <v>498</v>
      </c>
      <c r="G3" t="s">
        <v>517</v>
      </c>
      <c r="H3">
        <v>2017</v>
      </c>
      <c r="I3">
        <v>8450</v>
      </c>
      <c r="J3">
        <v>33348</v>
      </c>
    </row>
    <row r="4" spans="1:10">
      <c r="A4" t="s">
        <v>10</v>
      </c>
      <c r="B4" t="s">
        <v>530</v>
      </c>
      <c r="C4" t="s">
        <v>530</v>
      </c>
      <c r="D4" t="s">
        <v>534</v>
      </c>
      <c r="E4" t="s">
        <v>15</v>
      </c>
      <c r="F4" t="s">
        <v>498</v>
      </c>
      <c r="G4" t="s">
        <v>517</v>
      </c>
      <c r="H4">
        <v>2017</v>
      </c>
      <c r="I4">
        <v>8485</v>
      </c>
      <c r="J4">
        <v>33506.800000000003</v>
      </c>
    </row>
    <row r="5" spans="1:10">
      <c r="A5" t="s">
        <v>10</v>
      </c>
      <c r="B5" t="s">
        <v>530</v>
      </c>
      <c r="C5" t="s">
        <v>530</v>
      </c>
      <c r="D5" t="s">
        <v>534</v>
      </c>
      <c r="E5" t="s">
        <v>15</v>
      </c>
      <c r="F5" t="s">
        <v>498</v>
      </c>
      <c r="G5" t="s">
        <v>517</v>
      </c>
      <c r="H5">
        <v>2017</v>
      </c>
      <c r="I5">
        <v>14680</v>
      </c>
      <c r="J5">
        <v>57962</v>
      </c>
    </row>
    <row r="6" spans="1:10">
      <c r="A6" t="s">
        <v>10</v>
      </c>
      <c r="B6" t="s">
        <v>530</v>
      </c>
      <c r="C6" t="s">
        <v>530</v>
      </c>
      <c r="D6" t="s">
        <v>534</v>
      </c>
      <c r="E6" t="s">
        <v>15</v>
      </c>
      <c r="F6" t="s">
        <v>498</v>
      </c>
      <c r="G6" t="s">
        <v>517</v>
      </c>
      <c r="H6">
        <v>2017</v>
      </c>
      <c r="I6">
        <v>5460</v>
      </c>
      <c r="J6">
        <v>21517.4</v>
      </c>
    </row>
    <row r="7" spans="1:10">
      <c r="A7" t="s">
        <v>10</v>
      </c>
      <c r="B7" t="s">
        <v>530</v>
      </c>
      <c r="C7" t="s">
        <v>530</v>
      </c>
      <c r="D7" t="s">
        <v>534</v>
      </c>
      <c r="E7" t="s">
        <v>15</v>
      </c>
      <c r="F7" t="s">
        <v>498</v>
      </c>
      <c r="G7" t="s">
        <v>517</v>
      </c>
      <c r="H7">
        <v>2017</v>
      </c>
      <c r="I7">
        <v>7460</v>
      </c>
      <c r="J7">
        <v>29457.4</v>
      </c>
    </row>
    <row r="8" spans="1:10">
      <c r="A8" t="s">
        <v>10</v>
      </c>
      <c r="B8" t="s">
        <v>530</v>
      </c>
      <c r="C8" t="s">
        <v>530</v>
      </c>
      <c r="D8" t="s">
        <v>534</v>
      </c>
      <c r="E8" t="s">
        <v>15</v>
      </c>
      <c r="F8" t="s">
        <v>498</v>
      </c>
      <c r="G8" t="s">
        <v>517</v>
      </c>
      <c r="H8">
        <v>2017</v>
      </c>
      <c r="I8">
        <v>10185</v>
      </c>
      <c r="J8">
        <v>40176.400000000001</v>
      </c>
    </row>
    <row r="9" spans="1:10">
      <c r="A9" t="s">
        <v>10</v>
      </c>
      <c r="B9" t="s">
        <v>530</v>
      </c>
      <c r="C9" t="s">
        <v>530</v>
      </c>
      <c r="D9" t="s">
        <v>534</v>
      </c>
      <c r="E9" t="s">
        <v>15</v>
      </c>
      <c r="F9" t="s">
        <v>498</v>
      </c>
      <c r="G9" t="s">
        <v>517</v>
      </c>
      <c r="H9">
        <v>2017</v>
      </c>
      <c r="I9">
        <v>3825</v>
      </c>
      <c r="J9">
        <v>15086</v>
      </c>
    </row>
    <row r="10" spans="1:10">
      <c r="A10" t="s">
        <v>10</v>
      </c>
      <c r="B10" t="s">
        <v>530</v>
      </c>
      <c r="C10" t="s">
        <v>530</v>
      </c>
      <c r="D10" t="s">
        <v>534</v>
      </c>
      <c r="E10" t="s">
        <v>15</v>
      </c>
      <c r="F10" t="s">
        <v>498</v>
      </c>
      <c r="G10" t="s">
        <v>517</v>
      </c>
      <c r="H10">
        <v>2017</v>
      </c>
      <c r="I10">
        <v>5330</v>
      </c>
      <c r="J10">
        <v>21041</v>
      </c>
    </row>
    <row r="11" spans="1:10">
      <c r="A11" t="s">
        <v>10</v>
      </c>
      <c r="B11" t="s">
        <v>530</v>
      </c>
      <c r="C11" t="s">
        <v>530</v>
      </c>
      <c r="D11" t="s">
        <v>534</v>
      </c>
      <c r="E11" t="s">
        <v>15</v>
      </c>
      <c r="F11" t="s">
        <v>498</v>
      </c>
      <c r="G11" t="s">
        <v>517</v>
      </c>
      <c r="H11">
        <v>2017</v>
      </c>
      <c r="I11">
        <v>9865</v>
      </c>
      <c r="J11">
        <v>38985.4</v>
      </c>
    </row>
    <row r="12" spans="1:10">
      <c r="A12" t="s">
        <v>10</v>
      </c>
      <c r="B12" t="s">
        <v>530</v>
      </c>
      <c r="C12" t="s">
        <v>530</v>
      </c>
      <c r="D12" t="s">
        <v>534</v>
      </c>
      <c r="E12" t="s">
        <v>15</v>
      </c>
      <c r="F12" t="s">
        <v>498</v>
      </c>
      <c r="G12" t="s">
        <v>517</v>
      </c>
      <c r="H12">
        <v>2017</v>
      </c>
      <c r="I12">
        <v>3030</v>
      </c>
      <c r="J12">
        <v>11989.4</v>
      </c>
    </row>
    <row r="13" spans="1:10">
      <c r="A13" t="s">
        <v>10</v>
      </c>
      <c r="B13" t="s">
        <v>530</v>
      </c>
      <c r="C13" t="s">
        <v>530</v>
      </c>
      <c r="D13" t="s">
        <v>534</v>
      </c>
      <c r="E13" t="s">
        <v>15</v>
      </c>
      <c r="F13" t="s">
        <v>498</v>
      </c>
      <c r="G13" t="s">
        <v>517</v>
      </c>
      <c r="H13">
        <v>2017</v>
      </c>
      <c r="I13">
        <v>780</v>
      </c>
      <c r="J13">
        <v>3096.6</v>
      </c>
    </row>
    <row r="14" spans="1:10">
      <c r="A14" t="s">
        <v>10</v>
      </c>
      <c r="B14" t="s">
        <v>530</v>
      </c>
      <c r="C14" t="s">
        <v>530</v>
      </c>
      <c r="D14" t="s">
        <v>534</v>
      </c>
      <c r="E14" t="s">
        <v>15</v>
      </c>
      <c r="F14" t="s">
        <v>498</v>
      </c>
      <c r="G14" t="s">
        <v>536</v>
      </c>
      <c r="H14">
        <v>2017</v>
      </c>
      <c r="I14">
        <v>3760</v>
      </c>
      <c r="J14">
        <v>14922.6</v>
      </c>
    </row>
    <row r="15" spans="1:10">
      <c r="A15" t="s">
        <v>10</v>
      </c>
      <c r="B15" t="s">
        <v>530</v>
      </c>
      <c r="C15" t="s">
        <v>530</v>
      </c>
      <c r="D15" t="s">
        <v>534</v>
      </c>
      <c r="E15" t="s">
        <v>15</v>
      </c>
      <c r="F15" t="s">
        <v>498</v>
      </c>
      <c r="G15" t="s">
        <v>536</v>
      </c>
      <c r="H15">
        <v>2017</v>
      </c>
      <c r="I15">
        <v>3540</v>
      </c>
      <c r="J15">
        <v>14044.8</v>
      </c>
    </row>
    <row r="16" spans="1:10">
      <c r="A16" t="s">
        <v>10</v>
      </c>
      <c r="B16" t="s">
        <v>530</v>
      </c>
      <c r="C16" t="s">
        <v>530</v>
      </c>
      <c r="D16" t="s">
        <v>534</v>
      </c>
      <c r="E16" t="s">
        <v>15</v>
      </c>
      <c r="F16" t="s">
        <v>498</v>
      </c>
      <c r="G16" t="s">
        <v>536</v>
      </c>
      <c r="H16">
        <v>2017</v>
      </c>
      <c r="I16">
        <v>2735</v>
      </c>
      <c r="J16">
        <v>10852.8</v>
      </c>
    </row>
    <row r="17" spans="1:10">
      <c r="A17" t="s">
        <v>10</v>
      </c>
      <c r="B17" t="s">
        <v>530</v>
      </c>
      <c r="C17" t="s">
        <v>530</v>
      </c>
      <c r="D17" t="s">
        <v>534</v>
      </c>
      <c r="E17" t="s">
        <v>15</v>
      </c>
      <c r="F17" t="s">
        <v>498</v>
      </c>
      <c r="G17" t="s">
        <v>516</v>
      </c>
      <c r="H17">
        <v>2017</v>
      </c>
      <c r="I17">
        <v>6435</v>
      </c>
      <c r="J17">
        <v>25408</v>
      </c>
    </row>
    <row r="18" spans="1:10">
      <c r="A18" t="s">
        <v>10</v>
      </c>
      <c r="B18" t="s">
        <v>530</v>
      </c>
      <c r="C18" t="s">
        <v>530</v>
      </c>
      <c r="D18" t="s">
        <v>534</v>
      </c>
      <c r="E18" t="s">
        <v>15</v>
      </c>
      <c r="F18" t="s">
        <v>498</v>
      </c>
      <c r="G18" t="s">
        <v>516</v>
      </c>
      <c r="H18">
        <v>2017</v>
      </c>
      <c r="I18">
        <v>10855</v>
      </c>
      <c r="J18">
        <v>42876</v>
      </c>
    </row>
    <row r="19" spans="1:10">
      <c r="A19" t="s">
        <v>10</v>
      </c>
      <c r="B19" t="s">
        <v>530</v>
      </c>
      <c r="C19" t="s">
        <v>530</v>
      </c>
      <c r="D19" t="s">
        <v>534</v>
      </c>
      <c r="E19" t="s">
        <v>15</v>
      </c>
      <c r="F19" t="s">
        <v>498</v>
      </c>
      <c r="G19" t="s">
        <v>516</v>
      </c>
      <c r="H19">
        <v>2017</v>
      </c>
      <c r="I19">
        <v>15280</v>
      </c>
      <c r="J19">
        <v>60344</v>
      </c>
    </row>
    <row r="20" spans="1:10">
      <c r="A20" t="s">
        <v>10</v>
      </c>
      <c r="B20" t="s">
        <v>490</v>
      </c>
      <c r="C20" t="s">
        <v>491</v>
      </c>
      <c r="D20" t="s">
        <v>65</v>
      </c>
      <c r="E20" t="s">
        <v>15</v>
      </c>
      <c r="F20" t="s">
        <v>118</v>
      </c>
      <c r="G20" t="s">
        <v>511</v>
      </c>
      <c r="H20">
        <v>2017</v>
      </c>
      <c r="I20">
        <v>7640</v>
      </c>
      <c r="J20">
        <v>20748</v>
      </c>
    </row>
    <row r="21" spans="1:10">
      <c r="A21" t="s">
        <v>10</v>
      </c>
      <c r="B21" t="s">
        <v>490</v>
      </c>
      <c r="C21" t="s">
        <v>491</v>
      </c>
      <c r="D21" t="s">
        <v>65</v>
      </c>
      <c r="E21" t="s">
        <v>15</v>
      </c>
      <c r="F21" t="s">
        <v>118</v>
      </c>
      <c r="G21" t="s">
        <v>511</v>
      </c>
      <c r="H21">
        <v>2017</v>
      </c>
      <c r="I21">
        <v>2615</v>
      </c>
      <c r="J21">
        <v>7098</v>
      </c>
    </row>
    <row r="22" spans="1:10">
      <c r="A22" t="s">
        <v>10</v>
      </c>
      <c r="B22" t="s">
        <v>490</v>
      </c>
      <c r="C22" t="s">
        <v>491</v>
      </c>
      <c r="D22" t="s">
        <v>65</v>
      </c>
      <c r="E22" t="s">
        <v>15</v>
      </c>
      <c r="F22" t="s">
        <v>118</v>
      </c>
      <c r="G22" t="s">
        <v>511</v>
      </c>
      <c r="H22">
        <v>2017</v>
      </c>
      <c r="I22">
        <v>10715</v>
      </c>
      <c r="J22">
        <v>29101.8</v>
      </c>
    </row>
    <row r="23" spans="1:10">
      <c r="A23" t="s">
        <v>10</v>
      </c>
      <c r="B23" t="s">
        <v>490</v>
      </c>
      <c r="C23" t="s">
        <v>491</v>
      </c>
      <c r="D23" t="s">
        <v>65</v>
      </c>
      <c r="E23" t="s">
        <v>15</v>
      </c>
      <c r="F23" t="s">
        <v>118</v>
      </c>
      <c r="G23" t="s">
        <v>511</v>
      </c>
      <c r="H23">
        <v>2017</v>
      </c>
      <c r="I23">
        <v>5230</v>
      </c>
      <c r="J23">
        <v>14196</v>
      </c>
    </row>
    <row r="24" spans="1:10">
      <c r="A24" t="s">
        <v>10</v>
      </c>
      <c r="B24" t="s">
        <v>490</v>
      </c>
      <c r="C24" t="s">
        <v>491</v>
      </c>
      <c r="D24" t="s">
        <v>65</v>
      </c>
      <c r="E24" t="s">
        <v>15</v>
      </c>
      <c r="F24" t="s">
        <v>118</v>
      </c>
      <c r="G24" t="s">
        <v>511</v>
      </c>
      <c r="H24">
        <v>2017</v>
      </c>
      <c r="I24">
        <v>2575</v>
      </c>
      <c r="J24">
        <v>6988.8</v>
      </c>
    </row>
    <row r="25" spans="1:10">
      <c r="A25" t="s">
        <v>10</v>
      </c>
      <c r="B25" t="s">
        <v>490</v>
      </c>
      <c r="C25" t="s">
        <v>491</v>
      </c>
      <c r="D25" t="s">
        <v>65</v>
      </c>
      <c r="E25" t="s">
        <v>15</v>
      </c>
      <c r="F25" t="s">
        <v>118</v>
      </c>
      <c r="G25" t="s">
        <v>511</v>
      </c>
      <c r="H25">
        <v>2017</v>
      </c>
      <c r="I25">
        <v>12085</v>
      </c>
      <c r="J25">
        <v>32814.6</v>
      </c>
    </row>
    <row r="26" spans="1:10">
      <c r="A26" t="s">
        <v>10</v>
      </c>
      <c r="B26" t="s">
        <v>490</v>
      </c>
      <c r="C26" t="s">
        <v>491</v>
      </c>
      <c r="D26" t="s">
        <v>65</v>
      </c>
      <c r="E26" t="s">
        <v>15</v>
      </c>
      <c r="F26" t="s">
        <v>77</v>
      </c>
      <c r="G26" t="s">
        <v>78</v>
      </c>
      <c r="H26">
        <v>2017</v>
      </c>
      <c r="I26">
        <v>1960</v>
      </c>
      <c r="J26">
        <v>2379</v>
      </c>
    </row>
    <row r="27" spans="1:10">
      <c r="A27" t="s">
        <v>10</v>
      </c>
      <c r="B27" t="s">
        <v>490</v>
      </c>
      <c r="C27" t="s">
        <v>491</v>
      </c>
      <c r="D27" t="s">
        <v>65</v>
      </c>
      <c r="E27" t="s">
        <v>15</v>
      </c>
      <c r="F27" t="s">
        <v>31</v>
      </c>
      <c r="G27" t="s">
        <v>510</v>
      </c>
      <c r="H27">
        <v>2017</v>
      </c>
      <c r="I27">
        <v>2415</v>
      </c>
      <c r="J27">
        <v>5976</v>
      </c>
    </row>
    <row r="28" spans="1:10">
      <c r="A28" t="s">
        <v>10</v>
      </c>
      <c r="B28" t="s">
        <v>490</v>
      </c>
      <c r="C28" t="s">
        <v>491</v>
      </c>
      <c r="D28" t="s">
        <v>65</v>
      </c>
      <c r="E28" t="s">
        <v>15</v>
      </c>
      <c r="F28" t="s">
        <v>31</v>
      </c>
      <c r="G28" t="s">
        <v>510</v>
      </c>
      <c r="H28">
        <v>2017</v>
      </c>
      <c r="I28">
        <v>0</v>
      </c>
      <c r="J28">
        <v>0</v>
      </c>
    </row>
    <row r="29" spans="1:10">
      <c r="A29" t="s">
        <v>10</v>
      </c>
      <c r="B29" t="s">
        <v>490</v>
      </c>
      <c r="C29" t="s">
        <v>491</v>
      </c>
      <c r="D29" t="s">
        <v>505</v>
      </c>
      <c r="E29" t="s">
        <v>15</v>
      </c>
      <c r="F29" t="s">
        <v>16</v>
      </c>
      <c r="G29" t="s">
        <v>509</v>
      </c>
      <c r="H29">
        <v>2017</v>
      </c>
      <c r="I29">
        <v>4195</v>
      </c>
      <c r="J29">
        <v>9310.25</v>
      </c>
    </row>
    <row r="30" spans="1:10">
      <c r="A30" t="s">
        <v>10</v>
      </c>
      <c r="B30" t="s">
        <v>490</v>
      </c>
      <c r="C30" t="s">
        <v>491</v>
      </c>
      <c r="D30" t="s">
        <v>505</v>
      </c>
      <c r="E30" t="s">
        <v>15</v>
      </c>
      <c r="F30" t="s">
        <v>16</v>
      </c>
      <c r="G30" t="s">
        <v>508</v>
      </c>
      <c r="H30">
        <v>2017</v>
      </c>
      <c r="I30">
        <v>1030</v>
      </c>
      <c r="J30">
        <v>2285.75</v>
      </c>
    </row>
    <row r="31" spans="1:10">
      <c r="A31" t="s">
        <v>10</v>
      </c>
      <c r="B31" t="s">
        <v>490</v>
      </c>
      <c r="C31" t="s">
        <v>491</v>
      </c>
      <c r="D31" t="s">
        <v>505</v>
      </c>
      <c r="E31" t="s">
        <v>15</v>
      </c>
      <c r="F31" t="s">
        <v>16</v>
      </c>
      <c r="G31" t="s">
        <v>507</v>
      </c>
      <c r="H31">
        <v>2017</v>
      </c>
      <c r="I31">
        <v>4195</v>
      </c>
      <c r="J31">
        <v>9310.25</v>
      </c>
    </row>
    <row r="32" spans="1:10">
      <c r="A32" t="s">
        <v>10</v>
      </c>
      <c r="B32" t="s">
        <v>490</v>
      </c>
      <c r="C32" t="s">
        <v>491</v>
      </c>
      <c r="D32" t="s">
        <v>505</v>
      </c>
      <c r="E32" t="s">
        <v>15</v>
      </c>
      <c r="F32" t="s">
        <v>16</v>
      </c>
      <c r="G32" t="s">
        <v>506</v>
      </c>
      <c r="H32">
        <v>2017</v>
      </c>
      <c r="I32">
        <v>1030</v>
      </c>
      <c r="J32">
        <v>2285.75</v>
      </c>
    </row>
    <row r="33" spans="1:10">
      <c r="A33" t="s">
        <v>10</v>
      </c>
      <c r="B33" t="s">
        <v>490</v>
      </c>
      <c r="C33" t="s">
        <v>491</v>
      </c>
      <c r="D33" t="s">
        <v>503</v>
      </c>
      <c r="E33" t="s">
        <v>15</v>
      </c>
      <c r="F33" t="s">
        <v>77</v>
      </c>
      <c r="G33" t="s">
        <v>504</v>
      </c>
      <c r="H33">
        <v>2017</v>
      </c>
      <c r="I33">
        <v>11710</v>
      </c>
      <c r="J33">
        <v>13980</v>
      </c>
    </row>
    <row r="34" spans="1:10">
      <c r="A34" t="s">
        <v>10</v>
      </c>
      <c r="B34" t="s">
        <v>490</v>
      </c>
      <c r="C34" t="s">
        <v>491</v>
      </c>
      <c r="D34" t="s">
        <v>503</v>
      </c>
      <c r="E34" t="s">
        <v>15</v>
      </c>
      <c r="F34" t="s">
        <v>36</v>
      </c>
      <c r="G34" t="s">
        <v>37</v>
      </c>
      <c r="H34">
        <v>2017</v>
      </c>
      <c r="I34">
        <v>16080</v>
      </c>
      <c r="J34">
        <v>19200</v>
      </c>
    </row>
    <row r="35" spans="1:10">
      <c r="A35" t="s">
        <v>10</v>
      </c>
      <c r="B35" t="s">
        <v>490</v>
      </c>
      <c r="C35" t="s">
        <v>491</v>
      </c>
      <c r="D35" t="s">
        <v>503</v>
      </c>
      <c r="E35" t="s">
        <v>15</v>
      </c>
      <c r="F35" t="s">
        <v>31</v>
      </c>
      <c r="G35" t="s">
        <v>375</v>
      </c>
      <c r="H35">
        <v>2017</v>
      </c>
      <c r="I35">
        <v>200</v>
      </c>
      <c r="J35">
        <v>494</v>
      </c>
    </row>
    <row r="36" spans="1:10">
      <c r="A36" t="s">
        <v>10</v>
      </c>
      <c r="B36" t="s">
        <v>490</v>
      </c>
      <c r="C36" t="s">
        <v>491</v>
      </c>
      <c r="D36" t="s">
        <v>503</v>
      </c>
      <c r="E36" t="s">
        <v>15</v>
      </c>
      <c r="F36" t="s">
        <v>31</v>
      </c>
      <c r="G36" t="s">
        <v>374</v>
      </c>
      <c r="H36">
        <v>2017</v>
      </c>
      <c r="I36">
        <v>1405</v>
      </c>
      <c r="J36">
        <v>3458</v>
      </c>
    </row>
    <row r="37" spans="1:10">
      <c r="A37" t="s">
        <v>10</v>
      </c>
      <c r="B37" t="s">
        <v>490</v>
      </c>
      <c r="C37" t="s">
        <v>491</v>
      </c>
      <c r="D37" t="s">
        <v>503</v>
      </c>
      <c r="E37" t="s">
        <v>15</v>
      </c>
      <c r="F37" t="s">
        <v>31</v>
      </c>
      <c r="G37" t="s">
        <v>374</v>
      </c>
      <c r="H37">
        <v>2017</v>
      </c>
      <c r="I37">
        <v>200</v>
      </c>
      <c r="J37">
        <v>494</v>
      </c>
    </row>
    <row r="38" spans="1:10">
      <c r="A38" t="s">
        <v>10</v>
      </c>
      <c r="B38" t="s">
        <v>490</v>
      </c>
      <c r="C38" t="s">
        <v>491</v>
      </c>
      <c r="D38" t="s">
        <v>497</v>
      </c>
      <c r="E38" t="s">
        <v>15</v>
      </c>
      <c r="F38" t="s">
        <v>467</v>
      </c>
      <c r="G38" t="s">
        <v>502</v>
      </c>
      <c r="H38">
        <v>2017</v>
      </c>
      <c r="I38">
        <v>500</v>
      </c>
      <c r="J38">
        <v>1375</v>
      </c>
    </row>
    <row r="39" spans="1:10">
      <c r="A39" t="s">
        <v>10</v>
      </c>
      <c r="B39" t="s">
        <v>490</v>
      </c>
      <c r="C39" t="s">
        <v>491</v>
      </c>
      <c r="D39" t="s">
        <v>497</v>
      </c>
      <c r="E39" t="s">
        <v>15</v>
      </c>
      <c r="F39" t="s">
        <v>498</v>
      </c>
      <c r="G39" t="s">
        <v>499</v>
      </c>
      <c r="H39">
        <v>2017</v>
      </c>
      <c r="I39">
        <v>500</v>
      </c>
      <c r="J39">
        <v>1995</v>
      </c>
    </row>
    <row r="40" spans="1:10">
      <c r="A40" t="s">
        <v>10</v>
      </c>
      <c r="B40" t="s">
        <v>490</v>
      </c>
      <c r="C40" t="s">
        <v>491</v>
      </c>
      <c r="D40" t="s">
        <v>494</v>
      </c>
      <c r="E40" t="s">
        <v>15</v>
      </c>
      <c r="F40" t="s">
        <v>77</v>
      </c>
      <c r="G40" t="s">
        <v>496</v>
      </c>
      <c r="H40">
        <v>2017</v>
      </c>
      <c r="I40">
        <v>5050</v>
      </c>
      <c r="J40">
        <v>6130.5</v>
      </c>
    </row>
    <row r="41" spans="1:10">
      <c r="A41" t="s">
        <v>10</v>
      </c>
      <c r="B41" t="s">
        <v>490</v>
      </c>
      <c r="C41" t="s">
        <v>491</v>
      </c>
      <c r="D41" t="s">
        <v>494</v>
      </c>
      <c r="E41" t="s">
        <v>15</v>
      </c>
      <c r="F41" t="s">
        <v>74</v>
      </c>
      <c r="G41" t="s">
        <v>495</v>
      </c>
      <c r="H41">
        <v>2017</v>
      </c>
      <c r="I41">
        <v>5080</v>
      </c>
      <c r="J41">
        <v>7928.5</v>
      </c>
    </row>
    <row r="42" spans="1:10">
      <c r="A42" t="s">
        <v>10</v>
      </c>
      <c r="B42" t="s">
        <v>490</v>
      </c>
      <c r="C42" t="s">
        <v>491</v>
      </c>
      <c r="D42" t="s">
        <v>494</v>
      </c>
      <c r="E42" t="s">
        <v>15</v>
      </c>
      <c r="F42" t="s">
        <v>16</v>
      </c>
      <c r="G42" t="s">
        <v>158</v>
      </c>
      <c r="H42">
        <v>2017</v>
      </c>
      <c r="I42">
        <v>5025</v>
      </c>
      <c r="J42">
        <v>11150</v>
      </c>
    </row>
    <row r="43" spans="1:10">
      <c r="A43" t="s">
        <v>10</v>
      </c>
      <c r="B43" t="s">
        <v>490</v>
      </c>
      <c r="C43" t="s">
        <v>491</v>
      </c>
      <c r="D43" t="s">
        <v>492</v>
      </c>
      <c r="E43" t="s">
        <v>15</v>
      </c>
      <c r="F43" t="s">
        <v>16</v>
      </c>
      <c r="G43" t="s">
        <v>493</v>
      </c>
      <c r="H43">
        <v>2017</v>
      </c>
      <c r="I43">
        <v>5055</v>
      </c>
      <c r="J43">
        <v>11205.75</v>
      </c>
    </row>
    <row r="44" spans="1:10">
      <c r="A44" t="s">
        <v>10</v>
      </c>
      <c r="B44" t="s">
        <v>351</v>
      </c>
      <c r="C44" t="s">
        <v>351</v>
      </c>
      <c r="D44" t="s">
        <v>455</v>
      </c>
      <c r="E44" t="s">
        <v>15</v>
      </c>
      <c r="F44" t="s">
        <v>36</v>
      </c>
      <c r="G44" t="s">
        <v>383</v>
      </c>
      <c r="H44">
        <v>2017</v>
      </c>
      <c r="I44">
        <v>5025</v>
      </c>
      <c r="J44">
        <v>6000</v>
      </c>
    </row>
    <row r="45" spans="1:10">
      <c r="A45" t="s">
        <v>10</v>
      </c>
      <c r="B45" t="s">
        <v>351</v>
      </c>
      <c r="C45" t="s">
        <v>351</v>
      </c>
      <c r="D45" t="s">
        <v>455</v>
      </c>
      <c r="E45" t="s">
        <v>15</v>
      </c>
      <c r="F45" t="s">
        <v>36</v>
      </c>
      <c r="G45" t="s">
        <v>383</v>
      </c>
      <c r="H45">
        <v>2017</v>
      </c>
      <c r="I45">
        <v>14175</v>
      </c>
      <c r="J45">
        <v>16920</v>
      </c>
    </row>
    <row r="46" spans="1:10">
      <c r="A46" t="s">
        <v>10</v>
      </c>
      <c r="B46" t="s">
        <v>351</v>
      </c>
      <c r="C46" t="s">
        <v>351</v>
      </c>
      <c r="D46" t="s">
        <v>455</v>
      </c>
      <c r="E46" t="s">
        <v>15</v>
      </c>
      <c r="F46" t="s">
        <v>36</v>
      </c>
      <c r="G46" t="s">
        <v>383</v>
      </c>
      <c r="H46">
        <v>2017</v>
      </c>
      <c r="I46">
        <v>3245</v>
      </c>
      <c r="J46">
        <v>3870</v>
      </c>
    </row>
    <row r="47" spans="1:10">
      <c r="A47" t="s">
        <v>10</v>
      </c>
      <c r="B47" t="s">
        <v>351</v>
      </c>
      <c r="C47" t="s">
        <v>351</v>
      </c>
      <c r="D47" t="s">
        <v>455</v>
      </c>
      <c r="E47" t="s">
        <v>15</v>
      </c>
      <c r="F47" t="s">
        <v>36</v>
      </c>
      <c r="G47" t="s">
        <v>383</v>
      </c>
      <c r="H47">
        <v>2017</v>
      </c>
      <c r="I47">
        <v>125</v>
      </c>
      <c r="J47">
        <v>150</v>
      </c>
    </row>
    <row r="48" spans="1:10">
      <c r="A48" t="s">
        <v>10</v>
      </c>
      <c r="B48" t="s">
        <v>351</v>
      </c>
      <c r="C48" t="s">
        <v>351</v>
      </c>
      <c r="D48" t="s">
        <v>455</v>
      </c>
      <c r="E48" t="s">
        <v>15</v>
      </c>
      <c r="F48" t="s">
        <v>36</v>
      </c>
      <c r="G48" t="s">
        <v>383</v>
      </c>
      <c r="H48">
        <v>2017</v>
      </c>
      <c r="I48">
        <v>4525</v>
      </c>
      <c r="J48">
        <v>5400</v>
      </c>
    </row>
    <row r="49" spans="1:10">
      <c r="A49" t="s">
        <v>10</v>
      </c>
      <c r="B49" t="s">
        <v>351</v>
      </c>
      <c r="C49" t="s">
        <v>351</v>
      </c>
      <c r="D49" t="s">
        <v>455</v>
      </c>
      <c r="E49" t="s">
        <v>15</v>
      </c>
      <c r="F49" t="s">
        <v>36</v>
      </c>
      <c r="G49" t="s">
        <v>383</v>
      </c>
      <c r="H49">
        <v>2017</v>
      </c>
      <c r="I49">
        <v>3120</v>
      </c>
      <c r="J49">
        <v>3720</v>
      </c>
    </row>
    <row r="50" spans="1:10">
      <c r="A50" t="s">
        <v>10</v>
      </c>
      <c r="B50" t="s">
        <v>351</v>
      </c>
      <c r="C50" t="s">
        <v>351</v>
      </c>
      <c r="D50" t="s">
        <v>455</v>
      </c>
      <c r="E50" t="s">
        <v>15</v>
      </c>
      <c r="F50" t="s">
        <v>36</v>
      </c>
      <c r="G50" t="s">
        <v>383</v>
      </c>
      <c r="H50">
        <v>2017</v>
      </c>
      <c r="I50">
        <v>10080</v>
      </c>
      <c r="J50">
        <v>12030</v>
      </c>
    </row>
    <row r="51" spans="1:10">
      <c r="A51" t="s">
        <v>10</v>
      </c>
      <c r="B51" t="s">
        <v>351</v>
      </c>
      <c r="C51" t="s">
        <v>351</v>
      </c>
      <c r="D51" t="s">
        <v>455</v>
      </c>
      <c r="E51" t="s">
        <v>15</v>
      </c>
      <c r="F51" t="s">
        <v>36</v>
      </c>
      <c r="G51" t="s">
        <v>383</v>
      </c>
      <c r="H51">
        <v>2017</v>
      </c>
      <c r="I51">
        <v>525</v>
      </c>
      <c r="J51">
        <v>630</v>
      </c>
    </row>
    <row r="52" spans="1:10">
      <c r="A52" t="s">
        <v>10</v>
      </c>
      <c r="B52" t="s">
        <v>351</v>
      </c>
      <c r="C52" t="s">
        <v>351</v>
      </c>
      <c r="D52" t="s">
        <v>455</v>
      </c>
      <c r="E52" t="s">
        <v>15</v>
      </c>
      <c r="F52" t="s">
        <v>36</v>
      </c>
      <c r="G52" t="s">
        <v>383</v>
      </c>
      <c r="H52">
        <v>2017</v>
      </c>
      <c r="I52">
        <v>4220</v>
      </c>
      <c r="J52">
        <v>5040</v>
      </c>
    </row>
    <row r="53" spans="1:10">
      <c r="A53" t="s">
        <v>10</v>
      </c>
      <c r="B53" t="s">
        <v>351</v>
      </c>
      <c r="C53" t="s">
        <v>351</v>
      </c>
      <c r="D53" t="s">
        <v>455</v>
      </c>
      <c r="E53" t="s">
        <v>15</v>
      </c>
      <c r="F53" t="s">
        <v>36</v>
      </c>
      <c r="G53" t="s">
        <v>382</v>
      </c>
      <c r="H53">
        <v>2017</v>
      </c>
      <c r="I53">
        <v>5025</v>
      </c>
      <c r="J53">
        <v>6000</v>
      </c>
    </row>
    <row r="54" spans="1:10">
      <c r="A54" t="s">
        <v>10</v>
      </c>
      <c r="B54" t="s">
        <v>351</v>
      </c>
      <c r="C54" t="s">
        <v>351</v>
      </c>
      <c r="D54" t="s">
        <v>455</v>
      </c>
      <c r="E54" t="s">
        <v>15</v>
      </c>
      <c r="F54" t="s">
        <v>36</v>
      </c>
      <c r="G54" t="s">
        <v>382</v>
      </c>
      <c r="H54">
        <v>2017</v>
      </c>
      <c r="I54">
        <v>14175</v>
      </c>
      <c r="J54">
        <v>16920</v>
      </c>
    </row>
    <row r="55" spans="1:10">
      <c r="A55" t="s">
        <v>10</v>
      </c>
      <c r="B55" t="s">
        <v>351</v>
      </c>
      <c r="C55" t="s">
        <v>351</v>
      </c>
      <c r="D55" t="s">
        <v>455</v>
      </c>
      <c r="E55" t="s">
        <v>15</v>
      </c>
      <c r="F55" t="s">
        <v>36</v>
      </c>
      <c r="G55" t="s">
        <v>382</v>
      </c>
      <c r="H55">
        <v>2017</v>
      </c>
      <c r="I55">
        <v>3245</v>
      </c>
      <c r="J55">
        <v>3870</v>
      </c>
    </row>
    <row r="56" spans="1:10">
      <c r="A56" t="s">
        <v>10</v>
      </c>
      <c r="B56" t="s">
        <v>351</v>
      </c>
      <c r="C56" t="s">
        <v>351</v>
      </c>
      <c r="D56" t="s">
        <v>455</v>
      </c>
      <c r="E56" t="s">
        <v>15</v>
      </c>
      <c r="F56" t="s">
        <v>36</v>
      </c>
      <c r="G56" t="s">
        <v>382</v>
      </c>
      <c r="H56">
        <v>2017</v>
      </c>
      <c r="I56">
        <v>125</v>
      </c>
      <c r="J56">
        <v>150</v>
      </c>
    </row>
    <row r="57" spans="1:10">
      <c r="A57" t="s">
        <v>10</v>
      </c>
      <c r="B57" t="s">
        <v>351</v>
      </c>
      <c r="C57" t="s">
        <v>351</v>
      </c>
      <c r="D57" t="s">
        <v>455</v>
      </c>
      <c r="E57" t="s">
        <v>15</v>
      </c>
      <c r="F57" t="s">
        <v>36</v>
      </c>
      <c r="G57" t="s">
        <v>382</v>
      </c>
      <c r="H57">
        <v>2017</v>
      </c>
      <c r="I57">
        <v>4525</v>
      </c>
      <c r="J57">
        <v>5400</v>
      </c>
    </row>
    <row r="58" spans="1:10">
      <c r="A58" t="s">
        <v>10</v>
      </c>
      <c r="B58" t="s">
        <v>351</v>
      </c>
      <c r="C58" t="s">
        <v>351</v>
      </c>
      <c r="D58" t="s">
        <v>455</v>
      </c>
      <c r="E58" t="s">
        <v>15</v>
      </c>
      <c r="F58" t="s">
        <v>36</v>
      </c>
      <c r="G58" t="s">
        <v>382</v>
      </c>
      <c r="H58">
        <v>2017</v>
      </c>
      <c r="I58">
        <v>3120</v>
      </c>
      <c r="J58">
        <v>3720</v>
      </c>
    </row>
    <row r="59" spans="1:10">
      <c r="A59" t="s">
        <v>10</v>
      </c>
      <c r="B59" t="s">
        <v>351</v>
      </c>
      <c r="C59" t="s">
        <v>351</v>
      </c>
      <c r="D59" t="s">
        <v>455</v>
      </c>
      <c r="E59" t="s">
        <v>15</v>
      </c>
      <c r="F59" t="s">
        <v>36</v>
      </c>
      <c r="G59" t="s">
        <v>382</v>
      </c>
      <c r="H59">
        <v>2017</v>
      </c>
      <c r="I59">
        <v>10080</v>
      </c>
      <c r="J59">
        <v>12030</v>
      </c>
    </row>
    <row r="60" spans="1:10">
      <c r="A60" t="s">
        <v>10</v>
      </c>
      <c r="B60" t="s">
        <v>351</v>
      </c>
      <c r="C60" t="s">
        <v>351</v>
      </c>
      <c r="D60" t="s">
        <v>455</v>
      </c>
      <c r="E60" t="s">
        <v>15</v>
      </c>
      <c r="F60" t="s">
        <v>36</v>
      </c>
      <c r="G60" t="s">
        <v>382</v>
      </c>
      <c r="H60">
        <v>2017</v>
      </c>
      <c r="I60">
        <v>525</v>
      </c>
      <c r="J60">
        <v>630</v>
      </c>
    </row>
    <row r="61" spans="1:10">
      <c r="A61" t="s">
        <v>10</v>
      </c>
      <c r="B61" t="s">
        <v>351</v>
      </c>
      <c r="C61" t="s">
        <v>351</v>
      </c>
      <c r="D61" t="s">
        <v>455</v>
      </c>
      <c r="E61" t="s">
        <v>15</v>
      </c>
      <c r="F61" t="s">
        <v>36</v>
      </c>
      <c r="G61" t="s">
        <v>382</v>
      </c>
      <c r="H61">
        <v>2017</v>
      </c>
      <c r="I61">
        <v>4220</v>
      </c>
      <c r="J61">
        <v>5040</v>
      </c>
    </row>
    <row r="62" spans="1:10">
      <c r="A62" t="s">
        <v>10</v>
      </c>
      <c r="B62" t="s">
        <v>351</v>
      </c>
      <c r="C62" t="s">
        <v>351</v>
      </c>
      <c r="D62" t="s">
        <v>455</v>
      </c>
      <c r="E62" t="s">
        <v>15</v>
      </c>
      <c r="F62" t="s">
        <v>143</v>
      </c>
      <c r="G62" t="s">
        <v>464</v>
      </c>
      <c r="H62">
        <v>2017</v>
      </c>
      <c r="I62">
        <v>675</v>
      </c>
      <c r="J62">
        <v>918</v>
      </c>
    </row>
    <row r="63" spans="1:10">
      <c r="A63" t="s">
        <v>10</v>
      </c>
      <c r="B63" t="s">
        <v>351</v>
      </c>
      <c r="C63" t="s">
        <v>351</v>
      </c>
      <c r="D63" t="s">
        <v>455</v>
      </c>
      <c r="E63" t="s">
        <v>15</v>
      </c>
      <c r="F63" t="s">
        <v>128</v>
      </c>
      <c r="G63" t="s">
        <v>462</v>
      </c>
      <c r="H63">
        <v>2017</v>
      </c>
      <c r="I63">
        <v>500</v>
      </c>
      <c r="J63">
        <v>1495</v>
      </c>
    </row>
    <row r="64" spans="1:10">
      <c r="A64" t="s">
        <v>10</v>
      </c>
      <c r="B64" t="s">
        <v>351</v>
      </c>
      <c r="C64" t="s">
        <v>351</v>
      </c>
      <c r="D64" t="s">
        <v>455</v>
      </c>
      <c r="E64" t="s">
        <v>15</v>
      </c>
      <c r="F64" t="s">
        <v>128</v>
      </c>
      <c r="G64" t="s">
        <v>462</v>
      </c>
      <c r="H64">
        <v>2017</v>
      </c>
      <c r="I64">
        <v>500</v>
      </c>
      <c r="J64">
        <v>1495</v>
      </c>
    </row>
    <row r="65" spans="1:10">
      <c r="A65" t="s">
        <v>10</v>
      </c>
      <c r="B65" t="s">
        <v>351</v>
      </c>
      <c r="C65" t="s">
        <v>351</v>
      </c>
      <c r="D65" t="s">
        <v>455</v>
      </c>
      <c r="E65" t="s">
        <v>15</v>
      </c>
      <c r="F65" t="s">
        <v>128</v>
      </c>
      <c r="G65" t="s">
        <v>462</v>
      </c>
      <c r="H65">
        <v>2017</v>
      </c>
      <c r="I65">
        <v>1160</v>
      </c>
      <c r="J65">
        <v>3438.5</v>
      </c>
    </row>
    <row r="66" spans="1:10">
      <c r="A66" t="s">
        <v>10</v>
      </c>
      <c r="B66" t="s">
        <v>351</v>
      </c>
      <c r="C66" t="s">
        <v>351</v>
      </c>
      <c r="D66" t="s">
        <v>455</v>
      </c>
      <c r="E66" t="s">
        <v>15</v>
      </c>
      <c r="F66" t="s">
        <v>128</v>
      </c>
      <c r="G66" t="s">
        <v>462</v>
      </c>
      <c r="H66">
        <v>2017</v>
      </c>
      <c r="I66">
        <v>1760</v>
      </c>
      <c r="J66">
        <v>5232.5</v>
      </c>
    </row>
    <row r="67" spans="1:10">
      <c r="A67" t="s">
        <v>10</v>
      </c>
      <c r="B67" t="s">
        <v>351</v>
      </c>
      <c r="C67" t="s">
        <v>351</v>
      </c>
      <c r="D67" t="s">
        <v>455</v>
      </c>
      <c r="E67" t="s">
        <v>15</v>
      </c>
      <c r="F67" t="s">
        <v>128</v>
      </c>
      <c r="G67" t="s">
        <v>462</v>
      </c>
      <c r="H67">
        <v>2017</v>
      </c>
      <c r="I67">
        <v>3265</v>
      </c>
      <c r="J67">
        <v>9717.5</v>
      </c>
    </row>
    <row r="68" spans="1:10">
      <c r="A68" t="s">
        <v>10</v>
      </c>
      <c r="B68" t="s">
        <v>351</v>
      </c>
      <c r="C68" t="s">
        <v>351</v>
      </c>
      <c r="D68" t="s">
        <v>455</v>
      </c>
      <c r="E68" t="s">
        <v>15</v>
      </c>
      <c r="F68" t="s">
        <v>128</v>
      </c>
      <c r="G68" t="s">
        <v>369</v>
      </c>
      <c r="H68">
        <v>2017</v>
      </c>
      <c r="I68">
        <v>1660</v>
      </c>
      <c r="J68">
        <v>4966.5</v>
      </c>
    </row>
    <row r="69" spans="1:10">
      <c r="A69" t="s">
        <v>10</v>
      </c>
      <c r="B69" t="s">
        <v>351</v>
      </c>
      <c r="C69" t="s">
        <v>351</v>
      </c>
      <c r="D69" t="s">
        <v>455</v>
      </c>
      <c r="E69" t="s">
        <v>15</v>
      </c>
      <c r="F69" t="s">
        <v>128</v>
      </c>
      <c r="G69" t="s">
        <v>369</v>
      </c>
      <c r="H69">
        <v>2017</v>
      </c>
      <c r="I69">
        <v>700</v>
      </c>
      <c r="J69">
        <v>2107</v>
      </c>
    </row>
    <row r="70" spans="1:10">
      <c r="A70" t="s">
        <v>10</v>
      </c>
      <c r="B70" t="s">
        <v>351</v>
      </c>
      <c r="C70" t="s">
        <v>351</v>
      </c>
      <c r="D70" t="s">
        <v>455</v>
      </c>
      <c r="E70" t="s">
        <v>15</v>
      </c>
      <c r="F70" t="s">
        <v>128</v>
      </c>
      <c r="G70" t="s">
        <v>460</v>
      </c>
      <c r="H70">
        <v>2017</v>
      </c>
      <c r="I70">
        <v>1110</v>
      </c>
      <c r="J70">
        <v>3311</v>
      </c>
    </row>
    <row r="71" spans="1:10">
      <c r="A71" t="s">
        <v>10</v>
      </c>
      <c r="B71" t="s">
        <v>351</v>
      </c>
      <c r="C71" t="s">
        <v>351</v>
      </c>
      <c r="D71" t="s">
        <v>455</v>
      </c>
      <c r="E71" t="s">
        <v>15</v>
      </c>
      <c r="F71" t="s">
        <v>128</v>
      </c>
      <c r="G71" t="s">
        <v>460</v>
      </c>
      <c r="H71">
        <v>2017</v>
      </c>
      <c r="I71">
        <v>500</v>
      </c>
      <c r="J71">
        <v>1505</v>
      </c>
    </row>
    <row r="72" spans="1:10">
      <c r="A72" t="s">
        <v>10</v>
      </c>
      <c r="B72" t="s">
        <v>351</v>
      </c>
      <c r="C72" t="s">
        <v>351</v>
      </c>
      <c r="D72" t="s">
        <v>455</v>
      </c>
      <c r="E72" t="s">
        <v>15</v>
      </c>
      <c r="F72" t="s">
        <v>128</v>
      </c>
      <c r="G72" t="s">
        <v>459</v>
      </c>
      <c r="H72">
        <v>2017</v>
      </c>
      <c r="I72">
        <v>725</v>
      </c>
      <c r="J72">
        <v>2182.25</v>
      </c>
    </row>
    <row r="73" spans="1:10">
      <c r="A73" t="s">
        <v>10</v>
      </c>
      <c r="B73" t="s">
        <v>351</v>
      </c>
      <c r="C73" t="s">
        <v>351</v>
      </c>
      <c r="D73" t="s">
        <v>455</v>
      </c>
      <c r="E73" t="s">
        <v>15</v>
      </c>
      <c r="F73" t="s">
        <v>128</v>
      </c>
      <c r="G73" t="s">
        <v>459</v>
      </c>
      <c r="H73">
        <v>2017</v>
      </c>
      <c r="I73">
        <v>750</v>
      </c>
      <c r="J73">
        <v>2257.5</v>
      </c>
    </row>
    <row r="74" spans="1:10">
      <c r="A74" t="s">
        <v>10</v>
      </c>
      <c r="B74" t="s">
        <v>351</v>
      </c>
      <c r="C74" t="s">
        <v>351</v>
      </c>
      <c r="D74" t="s">
        <v>455</v>
      </c>
      <c r="E74" t="s">
        <v>15</v>
      </c>
      <c r="F74" t="s">
        <v>128</v>
      </c>
      <c r="G74" t="s">
        <v>459</v>
      </c>
      <c r="H74">
        <v>2017</v>
      </c>
      <c r="I74">
        <v>500</v>
      </c>
      <c r="J74">
        <v>1505</v>
      </c>
    </row>
    <row r="75" spans="1:10">
      <c r="A75" t="s">
        <v>10</v>
      </c>
      <c r="B75" t="s">
        <v>351</v>
      </c>
      <c r="C75" t="s">
        <v>351</v>
      </c>
      <c r="D75" t="s">
        <v>455</v>
      </c>
      <c r="E75" t="s">
        <v>15</v>
      </c>
      <c r="F75" t="s">
        <v>128</v>
      </c>
      <c r="G75" t="s">
        <v>393</v>
      </c>
      <c r="H75">
        <v>2017</v>
      </c>
      <c r="I75">
        <v>850</v>
      </c>
      <c r="J75">
        <v>2558.5</v>
      </c>
    </row>
    <row r="76" spans="1:10">
      <c r="A76" t="s">
        <v>10</v>
      </c>
      <c r="B76" t="s">
        <v>351</v>
      </c>
      <c r="C76" t="s">
        <v>351</v>
      </c>
      <c r="D76" t="s">
        <v>455</v>
      </c>
      <c r="E76" t="s">
        <v>15</v>
      </c>
      <c r="F76" t="s">
        <v>128</v>
      </c>
      <c r="G76" t="s">
        <v>393</v>
      </c>
      <c r="H76">
        <v>2017</v>
      </c>
      <c r="I76">
        <v>2795</v>
      </c>
      <c r="J76">
        <v>8352.75</v>
      </c>
    </row>
    <row r="77" spans="1:10">
      <c r="A77" t="s">
        <v>10</v>
      </c>
      <c r="B77" t="s">
        <v>351</v>
      </c>
      <c r="C77" t="s">
        <v>351</v>
      </c>
      <c r="D77" t="s">
        <v>455</v>
      </c>
      <c r="E77" t="s">
        <v>15</v>
      </c>
      <c r="F77" t="s">
        <v>128</v>
      </c>
      <c r="G77" t="s">
        <v>393</v>
      </c>
      <c r="H77">
        <v>2017</v>
      </c>
      <c r="I77">
        <v>2615</v>
      </c>
      <c r="J77">
        <v>7826</v>
      </c>
    </row>
    <row r="78" spans="1:10">
      <c r="A78" t="s">
        <v>10</v>
      </c>
      <c r="B78" t="s">
        <v>351</v>
      </c>
      <c r="C78" t="s">
        <v>351</v>
      </c>
      <c r="D78" t="s">
        <v>455</v>
      </c>
      <c r="E78" t="s">
        <v>15</v>
      </c>
      <c r="F78" t="s">
        <v>128</v>
      </c>
      <c r="G78" t="s">
        <v>393</v>
      </c>
      <c r="H78">
        <v>2017</v>
      </c>
      <c r="I78">
        <v>125</v>
      </c>
      <c r="J78">
        <v>376.25</v>
      </c>
    </row>
    <row r="79" spans="1:10">
      <c r="A79" t="s">
        <v>10</v>
      </c>
      <c r="B79" t="s">
        <v>351</v>
      </c>
      <c r="C79" t="s">
        <v>351</v>
      </c>
      <c r="D79" t="s">
        <v>455</v>
      </c>
      <c r="E79" t="s">
        <v>15</v>
      </c>
      <c r="F79" t="s">
        <v>128</v>
      </c>
      <c r="G79" t="s">
        <v>393</v>
      </c>
      <c r="H79">
        <v>2017</v>
      </c>
      <c r="I79">
        <v>6285</v>
      </c>
      <c r="J79">
        <v>18812.5</v>
      </c>
    </row>
    <row r="80" spans="1:10">
      <c r="A80" t="s">
        <v>10</v>
      </c>
      <c r="B80" t="s">
        <v>351</v>
      </c>
      <c r="C80" t="s">
        <v>351</v>
      </c>
      <c r="D80" t="s">
        <v>455</v>
      </c>
      <c r="E80" t="s">
        <v>15</v>
      </c>
      <c r="F80" t="s">
        <v>128</v>
      </c>
      <c r="G80" t="s">
        <v>393</v>
      </c>
      <c r="H80">
        <v>2017</v>
      </c>
      <c r="I80">
        <v>7790</v>
      </c>
      <c r="J80">
        <v>23327.5</v>
      </c>
    </row>
    <row r="81" spans="1:10">
      <c r="A81" t="s">
        <v>10</v>
      </c>
      <c r="B81" t="s">
        <v>351</v>
      </c>
      <c r="C81" t="s">
        <v>351</v>
      </c>
      <c r="D81" t="s">
        <v>455</v>
      </c>
      <c r="E81" t="s">
        <v>15</v>
      </c>
      <c r="F81" t="s">
        <v>128</v>
      </c>
      <c r="G81" t="s">
        <v>458</v>
      </c>
      <c r="H81">
        <v>2017</v>
      </c>
      <c r="I81">
        <v>500</v>
      </c>
      <c r="J81">
        <v>1495</v>
      </c>
    </row>
    <row r="82" spans="1:10">
      <c r="A82" t="s">
        <v>10</v>
      </c>
      <c r="B82" t="s">
        <v>351</v>
      </c>
      <c r="C82" t="s">
        <v>351</v>
      </c>
      <c r="D82" t="s">
        <v>455</v>
      </c>
      <c r="E82" t="s">
        <v>15</v>
      </c>
      <c r="F82" t="s">
        <v>128</v>
      </c>
      <c r="G82" t="s">
        <v>458</v>
      </c>
      <c r="H82">
        <v>2017</v>
      </c>
      <c r="I82">
        <v>500</v>
      </c>
      <c r="J82">
        <v>1495</v>
      </c>
    </row>
    <row r="83" spans="1:10">
      <c r="A83" t="s">
        <v>10</v>
      </c>
      <c r="B83" t="s">
        <v>351</v>
      </c>
      <c r="C83" t="s">
        <v>351</v>
      </c>
      <c r="D83" t="s">
        <v>455</v>
      </c>
      <c r="E83" t="s">
        <v>15</v>
      </c>
      <c r="F83" t="s">
        <v>128</v>
      </c>
      <c r="G83" t="s">
        <v>458</v>
      </c>
      <c r="H83">
        <v>2017</v>
      </c>
      <c r="I83">
        <v>1160</v>
      </c>
      <c r="J83">
        <v>3438.5</v>
      </c>
    </row>
    <row r="84" spans="1:10">
      <c r="A84" t="s">
        <v>10</v>
      </c>
      <c r="B84" t="s">
        <v>351</v>
      </c>
      <c r="C84" t="s">
        <v>351</v>
      </c>
      <c r="D84" t="s">
        <v>455</v>
      </c>
      <c r="E84" t="s">
        <v>15</v>
      </c>
      <c r="F84" t="s">
        <v>128</v>
      </c>
      <c r="G84" t="s">
        <v>458</v>
      </c>
      <c r="H84">
        <v>2017</v>
      </c>
      <c r="I84">
        <v>1735</v>
      </c>
      <c r="J84">
        <v>5157.75</v>
      </c>
    </row>
    <row r="85" spans="1:10">
      <c r="A85" t="s">
        <v>10</v>
      </c>
      <c r="B85" t="s">
        <v>351</v>
      </c>
      <c r="C85" t="s">
        <v>351</v>
      </c>
      <c r="D85" t="s">
        <v>455</v>
      </c>
      <c r="E85" t="s">
        <v>15</v>
      </c>
      <c r="F85" t="s">
        <v>128</v>
      </c>
      <c r="G85" t="s">
        <v>458</v>
      </c>
      <c r="H85">
        <v>2017</v>
      </c>
      <c r="I85">
        <v>3265</v>
      </c>
      <c r="J85">
        <v>9717.5</v>
      </c>
    </row>
    <row r="86" spans="1:10">
      <c r="A86" t="s">
        <v>10</v>
      </c>
      <c r="B86" t="s">
        <v>351</v>
      </c>
      <c r="C86" t="s">
        <v>351</v>
      </c>
      <c r="D86" t="s">
        <v>410</v>
      </c>
      <c r="E86" t="s">
        <v>15</v>
      </c>
      <c r="F86" t="s">
        <v>85</v>
      </c>
      <c r="G86" t="s">
        <v>86</v>
      </c>
      <c r="H86">
        <v>2017</v>
      </c>
      <c r="I86">
        <v>21185</v>
      </c>
      <c r="J86">
        <v>123351.98</v>
      </c>
    </row>
    <row r="87" spans="1:10">
      <c r="A87" t="s">
        <v>10</v>
      </c>
      <c r="B87" t="s">
        <v>351</v>
      </c>
      <c r="C87" t="s">
        <v>351</v>
      </c>
      <c r="D87" t="s">
        <v>410</v>
      </c>
      <c r="E87" t="s">
        <v>15</v>
      </c>
      <c r="F87" t="s">
        <v>85</v>
      </c>
      <c r="G87" t="s">
        <v>86</v>
      </c>
      <c r="H87">
        <v>2017</v>
      </c>
      <c r="I87">
        <v>14245</v>
      </c>
      <c r="J87">
        <v>82966.28</v>
      </c>
    </row>
    <row r="88" spans="1:10">
      <c r="A88" t="s">
        <v>10</v>
      </c>
      <c r="B88" t="s">
        <v>351</v>
      </c>
      <c r="C88" t="s">
        <v>351</v>
      </c>
      <c r="D88" t="s">
        <v>410</v>
      </c>
      <c r="E88" t="s">
        <v>15</v>
      </c>
      <c r="F88" t="s">
        <v>85</v>
      </c>
      <c r="G88" t="s">
        <v>86</v>
      </c>
      <c r="H88">
        <v>2017</v>
      </c>
      <c r="I88">
        <v>11935</v>
      </c>
      <c r="J88">
        <v>69504.38</v>
      </c>
    </row>
    <row r="89" spans="1:10">
      <c r="A89" t="s">
        <v>10</v>
      </c>
      <c r="B89" t="s">
        <v>351</v>
      </c>
      <c r="C89" t="s">
        <v>351</v>
      </c>
      <c r="D89" t="s">
        <v>410</v>
      </c>
      <c r="E89" t="s">
        <v>15</v>
      </c>
      <c r="F89" t="s">
        <v>85</v>
      </c>
      <c r="G89" t="s">
        <v>451</v>
      </c>
      <c r="H89">
        <v>2017</v>
      </c>
      <c r="I89">
        <v>7615</v>
      </c>
      <c r="J89">
        <v>44336.480000000003</v>
      </c>
    </row>
    <row r="90" spans="1:10">
      <c r="A90" t="s">
        <v>10</v>
      </c>
      <c r="B90" t="s">
        <v>351</v>
      </c>
      <c r="C90" t="s">
        <v>351</v>
      </c>
      <c r="D90" t="s">
        <v>410</v>
      </c>
      <c r="E90" t="s">
        <v>15</v>
      </c>
      <c r="F90" t="s">
        <v>85</v>
      </c>
      <c r="G90" t="s">
        <v>451</v>
      </c>
      <c r="H90">
        <v>2017</v>
      </c>
      <c r="I90">
        <v>6355</v>
      </c>
      <c r="J90">
        <v>37020.230000000003</v>
      </c>
    </row>
    <row r="91" spans="1:10">
      <c r="A91" t="s">
        <v>10</v>
      </c>
      <c r="B91" t="s">
        <v>351</v>
      </c>
      <c r="C91" t="s">
        <v>351</v>
      </c>
      <c r="D91" t="s">
        <v>410</v>
      </c>
      <c r="E91" t="s">
        <v>15</v>
      </c>
      <c r="F91" t="s">
        <v>85</v>
      </c>
      <c r="G91" t="s">
        <v>451</v>
      </c>
      <c r="H91">
        <v>2017</v>
      </c>
      <c r="I91">
        <v>5680</v>
      </c>
      <c r="J91">
        <v>33069.449999999997</v>
      </c>
    </row>
    <row r="92" spans="1:10">
      <c r="A92" t="s">
        <v>10</v>
      </c>
      <c r="B92" t="s">
        <v>351</v>
      </c>
      <c r="C92" t="s">
        <v>351</v>
      </c>
      <c r="D92" t="s">
        <v>410</v>
      </c>
      <c r="E92" t="s">
        <v>15</v>
      </c>
      <c r="F92" t="s">
        <v>85</v>
      </c>
      <c r="G92" t="s">
        <v>451</v>
      </c>
      <c r="H92">
        <v>2017</v>
      </c>
      <c r="I92">
        <v>1205</v>
      </c>
      <c r="J92">
        <v>7023.6</v>
      </c>
    </row>
    <row r="93" spans="1:10">
      <c r="A93" t="s">
        <v>10</v>
      </c>
      <c r="B93" t="s">
        <v>351</v>
      </c>
      <c r="C93" t="s">
        <v>351</v>
      </c>
      <c r="D93" t="s">
        <v>410</v>
      </c>
      <c r="E93" t="s">
        <v>15</v>
      </c>
      <c r="F93" t="s">
        <v>85</v>
      </c>
      <c r="G93" t="s">
        <v>450</v>
      </c>
      <c r="H93">
        <v>2017</v>
      </c>
      <c r="I93">
        <v>7615</v>
      </c>
      <c r="J93">
        <v>44336.480000000003</v>
      </c>
    </row>
    <row r="94" spans="1:10">
      <c r="A94" t="s">
        <v>10</v>
      </c>
      <c r="B94" t="s">
        <v>351</v>
      </c>
      <c r="C94" t="s">
        <v>351</v>
      </c>
      <c r="D94" t="s">
        <v>410</v>
      </c>
      <c r="E94" t="s">
        <v>15</v>
      </c>
      <c r="F94" t="s">
        <v>85</v>
      </c>
      <c r="G94" t="s">
        <v>450</v>
      </c>
      <c r="H94">
        <v>2017</v>
      </c>
      <c r="I94">
        <v>6355</v>
      </c>
      <c r="J94">
        <v>37020.230000000003</v>
      </c>
    </row>
    <row r="95" spans="1:10">
      <c r="A95" t="s">
        <v>10</v>
      </c>
      <c r="B95" t="s">
        <v>351</v>
      </c>
      <c r="C95" t="s">
        <v>351</v>
      </c>
      <c r="D95" t="s">
        <v>410</v>
      </c>
      <c r="E95" t="s">
        <v>15</v>
      </c>
      <c r="F95" t="s">
        <v>85</v>
      </c>
      <c r="G95" t="s">
        <v>450</v>
      </c>
      <c r="H95">
        <v>2017</v>
      </c>
      <c r="I95">
        <v>5680</v>
      </c>
      <c r="J95">
        <v>33069.449999999997</v>
      </c>
    </row>
    <row r="96" spans="1:10">
      <c r="A96" t="s">
        <v>10</v>
      </c>
      <c r="B96" t="s">
        <v>351</v>
      </c>
      <c r="C96" t="s">
        <v>351</v>
      </c>
      <c r="D96" t="s">
        <v>410</v>
      </c>
      <c r="E96" t="s">
        <v>15</v>
      </c>
      <c r="F96" t="s">
        <v>433</v>
      </c>
      <c r="G96" t="s">
        <v>447</v>
      </c>
      <c r="H96">
        <v>2017</v>
      </c>
      <c r="I96">
        <v>800</v>
      </c>
      <c r="J96">
        <v>1624</v>
      </c>
    </row>
    <row r="97" spans="1:10">
      <c r="A97" t="s">
        <v>10</v>
      </c>
      <c r="B97" t="s">
        <v>351</v>
      </c>
      <c r="C97" t="s">
        <v>351</v>
      </c>
      <c r="D97" t="s">
        <v>410</v>
      </c>
      <c r="E97" t="s">
        <v>15</v>
      </c>
      <c r="F97" t="s">
        <v>433</v>
      </c>
      <c r="G97" t="s">
        <v>447</v>
      </c>
      <c r="H97">
        <v>2017</v>
      </c>
      <c r="I97">
        <v>950</v>
      </c>
      <c r="J97">
        <v>1928.5</v>
      </c>
    </row>
    <row r="98" spans="1:10">
      <c r="A98" t="s">
        <v>10</v>
      </c>
      <c r="B98" t="s">
        <v>351</v>
      </c>
      <c r="C98" t="s">
        <v>351</v>
      </c>
      <c r="D98" t="s">
        <v>410</v>
      </c>
      <c r="E98" t="s">
        <v>15</v>
      </c>
      <c r="F98" t="s">
        <v>433</v>
      </c>
      <c r="G98" t="s">
        <v>447</v>
      </c>
      <c r="H98">
        <v>2017</v>
      </c>
      <c r="I98">
        <v>650</v>
      </c>
      <c r="J98">
        <v>1319.5</v>
      </c>
    </row>
    <row r="99" spans="1:10">
      <c r="A99" t="s">
        <v>10</v>
      </c>
      <c r="B99" t="s">
        <v>351</v>
      </c>
      <c r="C99" t="s">
        <v>351</v>
      </c>
      <c r="D99" t="s">
        <v>410</v>
      </c>
      <c r="E99" t="s">
        <v>15</v>
      </c>
      <c r="F99" t="s">
        <v>433</v>
      </c>
      <c r="G99" t="s">
        <v>447</v>
      </c>
      <c r="H99">
        <v>2017</v>
      </c>
      <c r="I99">
        <v>650</v>
      </c>
      <c r="J99">
        <v>1319.5</v>
      </c>
    </row>
    <row r="100" spans="1:10">
      <c r="A100" t="s">
        <v>10</v>
      </c>
      <c r="B100" t="s">
        <v>351</v>
      </c>
      <c r="C100" t="s">
        <v>351</v>
      </c>
      <c r="D100" t="s">
        <v>410</v>
      </c>
      <c r="E100" t="s">
        <v>15</v>
      </c>
      <c r="F100" t="s">
        <v>433</v>
      </c>
      <c r="G100" t="s">
        <v>447</v>
      </c>
      <c r="H100">
        <v>2017</v>
      </c>
      <c r="I100">
        <v>1705</v>
      </c>
      <c r="J100">
        <v>3451</v>
      </c>
    </row>
    <row r="101" spans="1:10">
      <c r="A101" t="s">
        <v>10</v>
      </c>
      <c r="B101" t="s">
        <v>351</v>
      </c>
      <c r="C101" t="s">
        <v>351</v>
      </c>
      <c r="D101" t="s">
        <v>410</v>
      </c>
      <c r="E101" t="s">
        <v>15</v>
      </c>
      <c r="F101" t="s">
        <v>433</v>
      </c>
      <c r="G101" t="s">
        <v>447</v>
      </c>
      <c r="H101">
        <v>2017</v>
      </c>
      <c r="I101">
        <v>2515</v>
      </c>
      <c r="J101">
        <v>5075</v>
      </c>
    </row>
    <row r="102" spans="1:10">
      <c r="A102" t="s">
        <v>10</v>
      </c>
      <c r="B102" t="s">
        <v>351</v>
      </c>
      <c r="C102" t="s">
        <v>351</v>
      </c>
      <c r="D102" t="s">
        <v>410</v>
      </c>
      <c r="E102" t="s">
        <v>15</v>
      </c>
      <c r="F102" t="s">
        <v>433</v>
      </c>
      <c r="G102" t="s">
        <v>446</v>
      </c>
      <c r="H102">
        <v>2017</v>
      </c>
      <c r="I102">
        <v>1260</v>
      </c>
      <c r="J102">
        <v>2537.5</v>
      </c>
    </row>
    <row r="103" spans="1:10">
      <c r="A103" t="s">
        <v>10</v>
      </c>
      <c r="B103" t="s">
        <v>351</v>
      </c>
      <c r="C103" t="s">
        <v>351</v>
      </c>
      <c r="D103" t="s">
        <v>410</v>
      </c>
      <c r="E103" t="s">
        <v>15</v>
      </c>
      <c r="F103" t="s">
        <v>433</v>
      </c>
      <c r="G103" t="s">
        <v>446</v>
      </c>
      <c r="H103">
        <v>2017</v>
      </c>
      <c r="I103">
        <v>0</v>
      </c>
      <c r="J103">
        <v>0</v>
      </c>
    </row>
    <row r="104" spans="1:10">
      <c r="A104" t="s">
        <v>10</v>
      </c>
      <c r="B104" t="s">
        <v>351</v>
      </c>
      <c r="C104" t="s">
        <v>351</v>
      </c>
      <c r="D104" t="s">
        <v>410</v>
      </c>
      <c r="E104" t="s">
        <v>15</v>
      </c>
      <c r="F104" t="s">
        <v>433</v>
      </c>
      <c r="G104" t="s">
        <v>446</v>
      </c>
      <c r="H104">
        <v>2017</v>
      </c>
      <c r="I104">
        <v>1705</v>
      </c>
      <c r="J104">
        <v>3451</v>
      </c>
    </row>
    <row r="105" spans="1:10">
      <c r="A105" t="s">
        <v>10</v>
      </c>
      <c r="B105" t="s">
        <v>351</v>
      </c>
      <c r="C105" t="s">
        <v>351</v>
      </c>
      <c r="D105" t="s">
        <v>410</v>
      </c>
      <c r="E105" t="s">
        <v>15</v>
      </c>
      <c r="F105" t="s">
        <v>433</v>
      </c>
      <c r="G105" t="s">
        <v>446</v>
      </c>
      <c r="H105">
        <v>2017</v>
      </c>
      <c r="I105">
        <v>2010</v>
      </c>
      <c r="J105">
        <v>4060</v>
      </c>
    </row>
    <row r="106" spans="1:10">
      <c r="A106" t="s">
        <v>10</v>
      </c>
      <c r="B106" t="s">
        <v>351</v>
      </c>
      <c r="C106" t="s">
        <v>351</v>
      </c>
      <c r="D106" t="s">
        <v>410</v>
      </c>
      <c r="E106" t="s">
        <v>15</v>
      </c>
      <c r="F106" t="s">
        <v>433</v>
      </c>
      <c r="G106" t="s">
        <v>445</v>
      </c>
      <c r="H106">
        <v>2017</v>
      </c>
      <c r="I106">
        <v>10250</v>
      </c>
      <c r="J106">
        <v>20706</v>
      </c>
    </row>
    <row r="107" spans="1:10">
      <c r="A107" t="s">
        <v>10</v>
      </c>
      <c r="B107" t="s">
        <v>351</v>
      </c>
      <c r="C107" t="s">
        <v>351</v>
      </c>
      <c r="D107" t="s">
        <v>410</v>
      </c>
      <c r="E107" t="s">
        <v>15</v>
      </c>
      <c r="F107" t="s">
        <v>433</v>
      </c>
      <c r="G107" t="s">
        <v>445</v>
      </c>
      <c r="H107">
        <v>2017</v>
      </c>
      <c r="I107">
        <v>4625</v>
      </c>
      <c r="J107">
        <v>9338</v>
      </c>
    </row>
    <row r="108" spans="1:10">
      <c r="A108" t="s">
        <v>10</v>
      </c>
      <c r="B108" t="s">
        <v>351</v>
      </c>
      <c r="C108" t="s">
        <v>351</v>
      </c>
      <c r="D108" t="s">
        <v>410</v>
      </c>
      <c r="E108" t="s">
        <v>15</v>
      </c>
      <c r="F108" t="s">
        <v>433</v>
      </c>
      <c r="G108" t="s">
        <v>445</v>
      </c>
      <c r="H108">
        <v>2017</v>
      </c>
      <c r="I108">
        <v>4470</v>
      </c>
      <c r="J108">
        <v>9033.5</v>
      </c>
    </row>
    <row r="109" spans="1:10">
      <c r="A109" t="s">
        <v>10</v>
      </c>
      <c r="B109" t="s">
        <v>351</v>
      </c>
      <c r="C109" t="s">
        <v>351</v>
      </c>
      <c r="D109" t="s">
        <v>410</v>
      </c>
      <c r="E109" t="s">
        <v>15</v>
      </c>
      <c r="F109" t="s">
        <v>433</v>
      </c>
      <c r="G109" t="s">
        <v>445</v>
      </c>
      <c r="H109">
        <v>2017</v>
      </c>
      <c r="I109">
        <v>6735</v>
      </c>
      <c r="J109">
        <v>13601</v>
      </c>
    </row>
    <row r="110" spans="1:10">
      <c r="A110" t="s">
        <v>10</v>
      </c>
      <c r="B110" t="s">
        <v>351</v>
      </c>
      <c r="C110" t="s">
        <v>351</v>
      </c>
      <c r="D110" t="s">
        <v>410</v>
      </c>
      <c r="E110" t="s">
        <v>15</v>
      </c>
      <c r="F110" t="s">
        <v>433</v>
      </c>
      <c r="G110" t="s">
        <v>445</v>
      </c>
      <c r="H110">
        <v>2017</v>
      </c>
      <c r="I110">
        <v>2260</v>
      </c>
      <c r="J110">
        <v>4567.5</v>
      </c>
    </row>
    <row r="111" spans="1:10">
      <c r="A111" t="s">
        <v>10</v>
      </c>
      <c r="B111" t="s">
        <v>351</v>
      </c>
      <c r="C111" t="s">
        <v>351</v>
      </c>
      <c r="D111" t="s">
        <v>410</v>
      </c>
      <c r="E111" t="s">
        <v>15</v>
      </c>
      <c r="F111" t="s">
        <v>433</v>
      </c>
      <c r="G111" t="s">
        <v>445</v>
      </c>
      <c r="H111">
        <v>2017</v>
      </c>
      <c r="I111">
        <v>6480</v>
      </c>
      <c r="J111">
        <v>13093.5</v>
      </c>
    </row>
    <row r="112" spans="1:10">
      <c r="A112" t="s">
        <v>10</v>
      </c>
      <c r="B112" t="s">
        <v>351</v>
      </c>
      <c r="C112" t="s">
        <v>351</v>
      </c>
      <c r="D112" t="s">
        <v>410</v>
      </c>
      <c r="E112" t="s">
        <v>15</v>
      </c>
      <c r="F112" t="s">
        <v>433</v>
      </c>
      <c r="G112" t="s">
        <v>445</v>
      </c>
      <c r="H112">
        <v>2017</v>
      </c>
      <c r="I112">
        <v>7185</v>
      </c>
      <c r="J112">
        <v>14514.5</v>
      </c>
    </row>
    <row r="113" spans="1:10">
      <c r="A113" t="s">
        <v>10</v>
      </c>
      <c r="B113" t="s">
        <v>351</v>
      </c>
      <c r="C113" t="s">
        <v>351</v>
      </c>
      <c r="D113" t="s">
        <v>410</v>
      </c>
      <c r="E113" t="s">
        <v>15</v>
      </c>
      <c r="F113" t="s">
        <v>433</v>
      </c>
      <c r="G113" t="s">
        <v>445</v>
      </c>
      <c r="H113">
        <v>2017</v>
      </c>
      <c r="I113">
        <v>15930</v>
      </c>
      <c r="J113">
        <v>32651</v>
      </c>
    </row>
    <row r="114" spans="1:10">
      <c r="A114" t="s">
        <v>10</v>
      </c>
      <c r="B114" t="s">
        <v>351</v>
      </c>
      <c r="C114" t="s">
        <v>351</v>
      </c>
      <c r="D114" t="s">
        <v>410</v>
      </c>
      <c r="E114" t="s">
        <v>15</v>
      </c>
      <c r="F114" t="s">
        <v>433</v>
      </c>
      <c r="G114" t="s">
        <v>444</v>
      </c>
      <c r="H114">
        <v>2017</v>
      </c>
      <c r="I114">
        <v>600</v>
      </c>
      <c r="J114">
        <v>1218</v>
      </c>
    </row>
    <row r="115" spans="1:10">
      <c r="A115" t="s">
        <v>10</v>
      </c>
      <c r="B115" t="s">
        <v>351</v>
      </c>
      <c r="C115" t="s">
        <v>351</v>
      </c>
      <c r="D115" t="s">
        <v>410</v>
      </c>
      <c r="E115" t="s">
        <v>15</v>
      </c>
      <c r="F115" t="s">
        <v>433</v>
      </c>
      <c r="G115" t="s">
        <v>444</v>
      </c>
      <c r="H115">
        <v>2017</v>
      </c>
      <c r="I115">
        <v>500</v>
      </c>
      <c r="J115">
        <v>1015</v>
      </c>
    </row>
    <row r="116" spans="1:10">
      <c r="A116" t="s">
        <v>10</v>
      </c>
      <c r="B116" t="s">
        <v>351</v>
      </c>
      <c r="C116" t="s">
        <v>351</v>
      </c>
      <c r="D116" t="s">
        <v>410</v>
      </c>
      <c r="E116" t="s">
        <v>15</v>
      </c>
      <c r="F116" t="s">
        <v>433</v>
      </c>
      <c r="G116" t="s">
        <v>444</v>
      </c>
      <c r="H116">
        <v>2017</v>
      </c>
      <c r="I116">
        <v>4320</v>
      </c>
      <c r="J116">
        <v>8729</v>
      </c>
    </row>
    <row r="117" spans="1:10">
      <c r="A117" t="s">
        <v>10</v>
      </c>
      <c r="B117" t="s">
        <v>351</v>
      </c>
      <c r="C117" t="s">
        <v>351</v>
      </c>
      <c r="D117" t="s">
        <v>410</v>
      </c>
      <c r="E117" t="s">
        <v>15</v>
      </c>
      <c r="F117" t="s">
        <v>433</v>
      </c>
      <c r="G117" t="s">
        <v>444</v>
      </c>
      <c r="H117">
        <v>2017</v>
      </c>
      <c r="I117">
        <v>2305</v>
      </c>
      <c r="J117">
        <v>4669</v>
      </c>
    </row>
    <row r="118" spans="1:10">
      <c r="A118" t="s">
        <v>10</v>
      </c>
      <c r="B118" t="s">
        <v>351</v>
      </c>
      <c r="C118" t="s">
        <v>351</v>
      </c>
      <c r="D118" t="s">
        <v>410</v>
      </c>
      <c r="E118" t="s">
        <v>15</v>
      </c>
      <c r="F118" t="s">
        <v>433</v>
      </c>
      <c r="G118" t="s">
        <v>444</v>
      </c>
      <c r="H118">
        <v>2017</v>
      </c>
      <c r="I118">
        <v>9045</v>
      </c>
      <c r="J118">
        <v>18270</v>
      </c>
    </row>
    <row r="119" spans="1:10">
      <c r="A119" t="s">
        <v>10</v>
      </c>
      <c r="B119" t="s">
        <v>351</v>
      </c>
      <c r="C119" t="s">
        <v>351</v>
      </c>
      <c r="D119" t="s">
        <v>410</v>
      </c>
      <c r="E119" t="s">
        <v>15</v>
      </c>
      <c r="F119" t="s">
        <v>433</v>
      </c>
      <c r="G119" t="s">
        <v>443</v>
      </c>
      <c r="H119">
        <v>2017</v>
      </c>
      <c r="I119">
        <v>1205</v>
      </c>
      <c r="J119">
        <v>2436</v>
      </c>
    </row>
    <row r="120" spans="1:10">
      <c r="A120" t="s">
        <v>10</v>
      </c>
      <c r="B120" t="s">
        <v>351</v>
      </c>
      <c r="C120" t="s">
        <v>351</v>
      </c>
      <c r="D120" t="s">
        <v>410</v>
      </c>
      <c r="E120" t="s">
        <v>15</v>
      </c>
      <c r="F120" t="s">
        <v>433</v>
      </c>
      <c r="G120" t="s">
        <v>443</v>
      </c>
      <c r="H120">
        <v>2017</v>
      </c>
      <c r="I120">
        <v>1610</v>
      </c>
      <c r="J120">
        <v>3248</v>
      </c>
    </row>
    <row r="121" spans="1:10">
      <c r="A121" t="s">
        <v>10</v>
      </c>
      <c r="B121" t="s">
        <v>351</v>
      </c>
      <c r="C121" t="s">
        <v>351</v>
      </c>
      <c r="D121" t="s">
        <v>410</v>
      </c>
      <c r="E121" t="s">
        <v>15</v>
      </c>
      <c r="F121" t="s">
        <v>433</v>
      </c>
      <c r="G121" t="s">
        <v>443</v>
      </c>
      <c r="H121">
        <v>2017</v>
      </c>
      <c r="I121">
        <v>5025</v>
      </c>
      <c r="J121">
        <v>10150</v>
      </c>
    </row>
    <row r="122" spans="1:10">
      <c r="A122" t="s">
        <v>10</v>
      </c>
      <c r="B122" t="s">
        <v>351</v>
      </c>
      <c r="C122" t="s">
        <v>351</v>
      </c>
      <c r="D122" t="s">
        <v>410</v>
      </c>
      <c r="E122" t="s">
        <v>15</v>
      </c>
      <c r="F122" t="s">
        <v>433</v>
      </c>
      <c r="G122" t="s">
        <v>443</v>
      </c>
      <c r="H122">
        <v>2017</v>
      </c>
      <c r="I122">
        <v>3015</v>
      </c>
      <c r="J122">
        <v>6090</v>
      </c>
    </row>
    <row r="123" spans="1:10">
      <c r="A123" t="s">
        <v>10</v>
      </c>
      <c r="B123" t="s">
        <v>351</v>
      </c>
      <c r="C123" t="s">
        <v>351</v>
      </c>
      <c r="D123" t="s">
        <v>410</v>
      </c>
      <c r="E123" t="s">
        <v>15</v>
      </c>
      <c r="F123" t="s">
        <v>433</v>
      </c>
      <c r="G123" t="s">
        <v>443</v>
      </c>
      <c r="H123">
        <v>2017</v>
      </c>
      <c r="I123">
        <v>6430</v>
      </c>
      <c r="J123">
        <v>12992</v>
      </c>
    </row>
    <row r="124" spans="1:10">
      <c r="A124" t="s">
        <v>10</v>
      </c>
      <c r="B124" t="s">
        <v>351</v>
      </c>
      <c r="C124" t="s">
        <v>351</v>
      </c>
      <c r="D124" t="s">
        <v>410</v>
      </c>
      <c r="E124" t="s">
        <v>15</v>
      </c>
      <c r="F124" t="s">
        <v>433</v>
      </c>
      <c r="G124" t="s">
        <v>443</v>
      </c>
      <c r="H124">
        <v>2017</v>
      </c>
      <c r="I124">
        <v>4925</v>
      </c>
      <c r="J124">
        <v>9947</v>
      </c>
    </row>
    <row r="125" spans="1:10">
      <c r="A125" t="s">
        <v>10</v>
      </c>
      <c r="B125" t="s">
        <v>351</v>
      </c>
      <c r="C125" t="s">
        <v>351</v>
      </c>
      <c r="D125" t="s">
        <v>410</v>
      </c>
      <c r="E125" t="s">
        <v>15</v>
      </c>
      <c r="F125" t="s">
        <v>433</v>
      </c>
      <c r="G125" t="s">
        <v>442</v>
      </c>
      <c r="H125">
        <v>2017</v>
      </c>
      <c r="I125">
        <v>800</v>
      </c>
      <c r="J125">
        <v>1624</v>
      </c>
    </row>
    <row r="126" spans="1:10">
      <c r="A126" t="s">
        <v>10</v>
      </c>
      <c r="B126" t="s">
        <v>351</v>
      </c>
      <c r="C126" t="s">
        <v>351</v>
      </c>
      <c r="D126" t="s">
        <v>410</v>
      </c>
      <c r="E126" t="s">
        <v>15</v>
      </c>
      <c r="F126" t="s">
        <v>433</v>
      </c>
      <c r="G126" t="s">
        <v>442</v>
      </c>
      <c r="H126">
        <v>2017</v>
      </c>
      <c r="I126">
        <v>950</v>
      </c>
      <c r="J126">
        <v>1928.5</v>
      </c>
    </row>
    <row r="127" spans="1:10">
      <c r="A127" t="s">
        <v>10</v>
      </c>
      <c r="B127" t="s">
        <v>351</v>
      </c>
      <c r="C127" t="s">
        <v>351</v>
      </c>
      <c r="D127" t="s">
        <v>410</v>
      </c>
      <c r="E127" t="s">
        <v>15</v>
      </c>
      <c r="F127" t="s">
        <v>433</v>
      </c>
      <c r="G127" t="s">
        <v>442</v>
      </c>
      <c r="H127">
        <v>2017</v>
      </c>
      <c r="I127">
        <v>650</v>
      </c>
      <c r="J127">
        <v>1319.5</v>
      </c>
    </row>
    <row r="128" spans="1:10">
      <c r="A128" t="s">
        <v>10</v>
      </c>
      <c r="B128" t="s">
        <v>351</v>
      </c>
      <c r="C128" t="s">
        <v>351</v>
      </c>
      <c r="D128" t="s">
        <v>410</v>
      </c>
      <c r="E128" t="s">
        <v>15</v>
      </c>
      <c r="F128" t="s">
        <v>433</v>
      </c>
      <c r="G128" t="s">
        <v>442</v>
      </c>
      <c r="H128">
        <v>2017</v>
      </c>
      <c r="I128">
        <v>650</v>
      </c>
      <c r="J128">
        <v>1319.5</v>
      </c>
    </row>
    <row r="129" spans="1:10">
      <c r="A129" t="s">
        <v>10</v>
      </c>
      <c r="B129" t="s">
        <v>351</v>
      </c>
      <c r="C129" t="s">
        <v>351</v>
      </c>
      <c r="D129" t="s">
        <v>410</v>
      </c>
      <c r="E129" t="s">
        <v>15</v>
      </c>
      <c r="F129" t="s">
        <v>433</v>
      </c>
      <c r="G129" t="s">
        <v>442</v>
      </c>
      <c r="H129">
        <v>2017</v>
      </c>
      <c r="I129">
        <v>1705</v>
      </c>
      <c r="J129">
        <v>3451</v>
      </c>
    </row>
    <row r="130" spans="1:10">
      <c r="A130" t="s">
        <v>10</v>
      </c>
      <c r="B130" t="s">
        <v>351</v>
      </c>
      <c r="C130" t="s">
        <v>351</v>
      </c>
      <c r="D130" t="s">
        <v>410</v>
      </c>
      <c r="E130" t="s">
        <v>15</v>
      </c>
      <c r="F130" t="s">
        <v>433</v>
      </c>
      <c r="G130" t="s">
        <v>442</v>
      </c>
      <c r="H130">
        <v>2017</v>
      </c>
      <c r="I130">
        <v>2515</v>
      </c>
      <c r="J130">
        <v>5075</v>
      </c>
    </row>
    <row r="131" spans="1:10">
      <c r="A131" t="s">
        <v>10</v>
      </c>
      <c r="B131" t="s">
        <v>351</v>
      </c>
      <c r="C131" t="s">
        <v>351</v>
      </c>
      <c r="D131" t="s">
        <v>410</v>
      </c>
      <c r="E131" t="s">
        <v>15</v>
      </c>
      <c r="F131" t="s">
        <v>433</v>
      </c>
      <c r="G131" t="s">
        <v>441</v>
      </c>
      <c r="H131">
        <v>2017</v>
      </c>
      <c r="I131">
        <v>1260</v>
      </c>
      <c r="J131">
        <v>2537.5</v>
      </c>
    </row>
    <row r="132" spans="1:10">
      <c r="A132" t="s">
        <v>10</v>
      </c>
      <c r="B132" t="s">
        <v>351</v>
      </c>
      <c r="C132" t="s">
        <v>351</v>
      </c>
      <c r="D132" t="s">
        <v>410</v>
      </c>
      <c r="E132" t="s">
        <v>15</v>
      </c>
      <c r="F132" t="s">
        <v>433</v>
      </c>
      <c r="G132" t="s">
        <v>441</v>
      </c>
      <c r="H132">
        <v>2017</v>
      </c>
      <c r="I132">
        <v>0</v>
      </c>
      <c r="J132">
        <v>0</v>
      </c>
    </row>
    <row r="133" spans="1:10">
      <c r="A133" t="s">
        <v>10</v>
      </c>
      <c r="B133" t="s">
        <v>351</v>
      </c>
      <c r="C133" t="s">
        <v>351</v>
      </c>
      <c r="D133" t="s">
        <v>410</v>
      </c>
      <c r="E133" t="s">
        <v>15</v>
      </c>
      <c r="F133" t="s">
        <v>433</v>
      </c>
      <c r="G133" t="s">
        <v>441</v>
      </c>
      <c r="H133">
        <v>2017</v>
      </c>
      <c r="I133">
        <v>1705</v>
      </c>
      <c r="J133">
        <v>3451</v>
      </c>
    </row>
    <row r="134" spans="1:10">
      <c r="A134" t="s">
        <v>10</v>
      </c>
      <c r="B134" t="s">
        <v>351</v>
      </c>
      <c r="C134" t="s">
        <v>351</v>
      </c>
      <c r="D134" t="s">
        <v>410</v>
      </c>
      <c r="E134" t="s">
        <v>15</v>
      </c>
      <c r="F134" t="s">
        <v>433</v>
      </c>
      <c r="G134" t="s">
        <v>441</v>
      </c>
      <c r="H134">
        <v>2017</v>
      </c>
      <c r="I134">
        <v>2010</v>
      </c>
      <c r="J134">
        <v>4060</v>
      </c>
    </row>
    <row r="135" spans="1:10">
      <c r="A135" t="s">
        <v>10</v>
      </c>
      <c r="B135" t="s">
        <v>351</v>
      </c>
      <c r="C135" t="s">
        <v>351</v>
      </c>
      <c r="D135" t="s">
        <v>410</v>
      </c>
      <c r="E135" t="s">
        <v>15</v>
      </c>
      <c r="F135" t="s">
        <v>433</v>
      </c>
      <c r="G135" t="s">
        <v>440</v>
      </c>
      <c r="H135">
        <v>2017</v>
      </c>
      <c r="I135">
        <v>10255</v>
      </c>
      <c r="J135">
        <v>20706</v>
      </c>
    </row>
    <row r="136" spans="1:10">
      <c r="A136" t="s">
        <v>10</v>
      </c>
      <c r="B136" t="s">
        <v>351</v>
      </c>
      <c r="C136" t="s">
        <v>351</v>
      </c>
      <c r="D136" t="s">
        <v>410</v>
      </c>
      <c r="E136" t="s">
        <v>15</v>
      </c>
      <c r="F136" t="s">
        <v>433</v>
      </c>
      <c r="G136" t="s">
        <v>440</v>
      </c>
      <c r="H136">
        <v>2017</v>
      </c>
      <c r="I136">
        <v>4625</v>
      </c>
      <c r="J136">
        <v>9338</v>
      </c>
    </row>
    <row r="137" spans="1:10">
      <c r="A137" t="s">
        <v>10</v>
      </c>
      <c r="B137" t="s">
        <v>351</v>
      </c>
      <c r="C137" t="s">
        <v>351</v>
      </c>
      <c r="D137" t="s">
        <v>410</v>
      </c>
      <c r="E137" t="s">
        <v>15</v>
      </c>
      <c r="F137" t="s">
        <v>433</v>
      </c>
      <c r="G137" t="s">
        <v>440</v>
      </c>
      <c r="H137">
        <v>2017</v>
      </c>
      <c r="I137">
        <v>4470</v>
      </c>
      <c r="J137">
        <v>9033.5</v>
      </c>
    </row>
    <row r="138" spans="1:10">
      <c r="A138" t="s">
        <v>10</v>
      </c>
      <c r="B138" t="s">
        <v>351</v>
      </c>
      <c r="C138" t="s">
        <v>351</v>
      </c>
      <c r="D138" t="s">
        <v>410</v>
      </c>
      <c r="E138" t="s">
        <v>15</v>
      </c>
      <c r="F138" t="s">
        <v>433</v>
      </c>
      <c r="G138" t="s">
        <v>440</v>
      </c>
      <c r="H138">
        <v>2017</v>
      </c>
      <c r="I138">
        <v>6735</v>
      </c>
      <c r="J138">
        <v>13601</v>
      </c>
    </row>
    <row r="139" spans="1:10">
      <c r="A139" t="s">
        <v>10</v>
      </c>
      <c r="B139" t="s">
        <v>351</v>
      </c>
      <c r="C139" t="s">
        <v>351</v>
      </c>
      <c r="D139" t="s">
        <v>410</v>
      </c>
      <c r="E139" t="s">
        <v>15</v>
      </c>
      <c r="F139" t="s">
        <v>433</v>
      </c>
      <c r="G139" t="s">
        <v>440</v>
      </c>
      <c r="H139">
        <v>2017</v>
      </c>
      <c r="I139">
        <v>2260</v>
      </c>
      <c r="J139">
        <v>4567.5</v>
      </c>
    </row>
    <row r="140" spans="1:10">
      <c r="A140" t="s">
        <v>10</v>
      </c>
      <c r="B140" t="s">
        <v>351</v>
      </c>
      <c r="C140" t="s">
        <v>351</v>
      </c>
      <c r="D140" t="s">
        <v>410</v>
      </c>
      <c r="E140" t="s">
        <v>15</v>
      </c>
      <c r="F140" t="s">
        <v>433</v>
      </c>
      <c r="G140" t="s">
        <v>440</v>
      </c>
      <c r="H140">
        <v>2017</v>
      </c>
      <c r="I140">
        <v>6480</v>
      </c>
      <c r="J140">
        <v>13093.5</v>
      </c>
    </row>
    <row r="141" spans="1:10">
      <c r="A141" t="s">
        <v>10</v>
      </c>
      <c r="B141" t="s">
        <v>351</v>
      </c>
      <c r="C141" t="s">
        <v>351</v>
      </c>
      <c r="D141" t="s">
        <v>410</v>
      </c>
      <c r="E141" t="s">
        <v>15</v>
      </c>
      <c r="F141" t="s">
        <v>433</v>
      </c>
      <c r="G141" t="s">
        <v>440</v>
      </c>
      <c r="H141">
        <v>2017</v>
      </c>
      <c r="I141">
        <v>7185</v>
      </c>
      <c r="J141">
        <v>14514.5</v>
      </c>
    </row>
    <row r="142" spans="1:10">
      <c r="A142" t="s">
        <v>10</v>
      </c>
      <c r="B142" t="s">
        <v>351</v>
      </c>
      <c r="C142" t="s">
        <v>351</v>
      </c>
      <c r="D142" t="s">
        <v>410</v>
      </c>
      <c r="E142" t="s">
        <v>15</v>
      </c>
      <c r="F142" t="s">
        <v>433</v>
      </c>
      <c r="G142" t="s">
        <v>440</v>
      </c>
      <c r="H142">
        <v>2017</v>
      </c>
      <c r="I142">
        <v>15930</v>
      </c>
      <c r="J142">
        <v>32651</v>
      </c>
    </row>
    <row r="143" spans="1:10">
      <c r="A143" t="s">
        <v>10</v>
      </c>
      <c r="B143" t="s">
        <v>351</v>
      </c>
      <c r="C143" t="s">
        <v>351</v>
      </c>
      <c r="D143" t="s">
        <v>410</v>
      </c>
      <c r="E143" t="s">
        <v>15</v>
      </c>
      <c r="F143" t="s">
        <v>433</v>
      </c>
      <c r="G143" t="s">
        <v>439</v>
      </c>
      <c r="H143">
        <v>2017</v>
      </c>
      <c r="I143">
        <v>600</v>
      </c>
      <c r="J143">
        <v>1218</v>
      </c>
    </row>
    <row r="144" spans="1:10">
      <c r="A144" t="s">
        <v>10</v>
      </c>
      <c r="B144" t="s">
        <v>351</v>
      </c>
      <c r="C144" t="s">
        <v>351</v>
      </c>
      <c r="D144" t="s">
        <v>410</v>
      </c>
      <c r="E144" t="s">
        <v>15</v>
      </c>
      <c r="F144" t="s">
        <v>433</v>
      </c>
      <c r="G144" t="s">
        <v>439</v>
      </c>
      <c r="H144">
        <v>2017</v>
      </c>
      <c r="I144">
        <v>500</v>
      </c>
      <c r="J144">
        <v>1015</v>
      </c>
    </row>
    <row r="145" spans="1:10">
      <c r="A145" t="s">
        <v>10</v>
      </c>
      <c r="B145" t="s">
        <v>351</v>
      </c>
      <c r="C145" t="s">
        <v>351</v>
      </c>
      <c r="D145" t="s">
        <v>410</v>
      </c>
      <c r="E145" t="s">
        <v>15</v>
      </c>
      <c r="F145" t="s">
        <v>433</v>
      </c>
      <c r="G145" t="s">
        <v>439</v>
      </c>
      <c r="H145">
        <v>2017</v>
      </c>
      <c r="I145">
        <v>4320</v>
      </c>
      <c r="J145">
        <v>8729</v>
      </c>
    </row>
    <row r="146" spans="1:10">
      <c r="A146" t="s">
        <v>10</v>
      </c>
      <c r="B146" t="s">
        <v>351</v>
      </c>
      <c r="C146" t="s">
        <v>351</v>
      </c>
      <c r="D146" t="s">
        <v>410</v>
      </c>
      <c r="E146" t="s">
        <v>15</v>
      </c>
      <c r="F146" t="s">
        <v>433</v>
      </c>
      <c r="G146" t="s">
        <v>439</v>
      </c>
      <c r="H146">
        <v>2017</v>
      </c>
      <c r="I146">
        <v>2305</v>
      </c>
      <c r="J146">
        <v>4669</v>
      </c>
    </row>
    <row r="147" spans="1:10">
      <c r="A147" t="s">
        <v>10</v>
      </c>
      <c r="B147" t="s">
        <v>351</v>
      </c>
      <c r="C147" t="s">
        <v>351</v>
      </c>
      <c r="D147" t="s">
        <v>410</v>
      </c>
      <c r="E147" t="s">
        <v>15</v>
      </c>
      <c r="F147" t="s">
        <v>433</v>
      </c>
      <c r="G147" t="s">
        <v>439</v>
      </c>
      <c r="H147">
        <v>2017</v>
      </c>
      <c r="I147">
        <v>9045</v>
      </c>
      <c r="J147">
        <v>18270</v>
      </c>
    </row>
    <row r="148" spans="1:10">
      <c r="A148" t="s">
        <v>10</v>
      </c>
      <c r="B148" t="s">
        <v>351</v>
      </c>
      <c r="C148" t="s">
        <v>351</v>
      </c>
      <c r="D148" t="s">
        <v>410</v>
      </c>
      <c r="E148" t="s">
        <v>15</v>
      </c>
      <c r="F148" t="s">
        <v>433</v>
      </c>
      <c r="G148" t="s">
        <v>438</v>
      </c>
      <c r="H148">
        <v>2017</v>
      </c>
      <c r="I148">
        <v>1205</v>
      </c>
      <c r="J148">
        <v>2436</v>
      </c>
    </row>
    <row r="149" spans="1:10">
      <c r="A149" t="s">
        <v>10</v>
      </c>
      <c r="B149" t="s">
        <v>351</v>
      </c>
      <c r="C149" t="s">
        <v>351</v>
      </c>
      <c r="D149" t="s">
        <v>410</v>
      </c>
      <c r="E149" t="s">
        <v>15</v>
      </c>
      <c r="F149" t="s">
        <v>433</v>
      </c>
      <c r="G149" t="s">
        <v>438</v>
      </c>
      <c r="H149">
        <v>2017</v>
      </c>
      <c r="I149">
        <v>1610</v>
      </c>
      <c r="J149">
        <v>3248</v>
      </c>
    </row>
    <row r="150" spans="1:10">
      <c r="A150" t="s">
        <v>10</v>
      </c>
      <c r="B150" t="s">
        <v>351</v>
      </c>
      <c r="C150" t="s">
        <v>351</v>
      </c>
      <c r="D150" t="s">
        <v>410</v>
      </c>
      <c r="E150" t="s">
        <v>15</v>
      </c>
      <c r="F150" t="s">
        <v>433</v>
      </c>
      <c r="G150" t="s">
        <v>438</v>
      </c>
      <c r="H150">
        <v>2017</v>
      </c>
      <c r="I150">
        <v>5025</v>
      </c>
      <c r="J150">
        <v>10150</v>
      </c>
    </row>
    <row r="151" spans="1:10">
      <c r="A151" t="s">
        <v>10</v>
      </c>
      <c r="B151" t="s">
        <v>351</v>
      </c>
      <c r="C151" t="s">
        <v>351</v>
      </c>
      <c r="D151" t="s">
        <v>410</v>
      </c>
      <c r="E151" t="s">
        <v>15</v>
      </c>
      <c r="F151" t="s">
        <v>433</v>
      </c>
      <c r="G151" t="s">
        <v>438</v>
      </c>
      <c r="H151">
        <v>2017</v>
      </c>
      <c r="I151">
        <v>3120</v>
      </c>
      <c r="J151">
        <v>6293</v>
      </c>
    </row>
    <row r="152" spans="1:10">
      <c r="A152" t="s">
        <v>10</v>
      </c>
      <c r="B152" t="s">
        <v>351</v>
      </c>
      <c r="C152" t="s">
        <v>351</v>
      </c>
      <c r="D152" t="s">
        <v>410</v>
      </c>
      <c r="E152" t="s">
        <v>15</v>
      </c>
      <c r="F152" t="s">
        <v>433</v>
      </c>
      <c r="G152" t="s">
        <v>438</v>
      </c>
      <c r="H152">
        <v>2017</v>
      </c>
      <c r="I152">
        <v>6430</v>
      </c>
      <c r="J152">
        <v>12992</v>
      </c>
    </row>
    <row r="153" spans="1:10">
      <c r="A153" t="s">
        <v>10</v>
      </c>
      <c r="B153" t="s">
        <v>351</v>
      </c>
      <c r="C153" t="s">
        <v>351</v>
      </c>
      <c r="D153" t="s">
        <v>410</v>
      </c>
      <c r="E153" t="s">
        <v>15</v>
      </c>
      <c r="F153" t="s">
        <v>433</v>
      </c>
      <c r="G153" t="s">
        <v>438</v>
      </c>
      <c r="H153">
        <v>2017</v>
      </c>
      <c r="I153">
        <v>4825</v>
      </c>
      <c r="J153">
        <v>9744</v>
      </c>
    </row>
    <row r="154" spans="1:10">
      <c r="A154" t="s">
        <v>10</v>
      </c>
      <c r="B154" t="s">
        <v>351</v>
      </c>
      <c r="C154" t="s">
        <v>351</v>
      </c>
      <c r="D154" t="s">
        <v>410</v>
      </c>
      <c r="E154" t="s">
        <v>15</v>
      </c>
      <c r="F154" t="s">
        <v>426</v>
      </c>
      <c r="G154" t="s">
        <v>432</v>
      </c>
      <c r="H154">
        <v>2017</v>
      </c>
      <c r="I154">
        <v>1860</v>
      </c>
      <c r="J154">
        <v>5975.5</v>
      </c>
    </row>
    <row r="155" spans="1:10">
      <c r="A155" t="s">
        <v>10</v>
      </c>
      <c r="B155" t="s">
        <v>351</v>
      </c>
      <c r="C155" t="s">
        <v>351</v>
      </c>
      <c r="D155" t="s">
        <v>410</v>
      </c>
      <c r="E155" t="s">
        <v>15</v>
      </c>
      <c r="F155" t="s">
        <v>426</v>
      </c>
      <c r="G155" t="s">
        <v>432</v>
      </c>
      <c r="H155">
        <v>2017</v>
      </c>
      <c r="I155">
        <v>4400</v>
      </c>
      <c r="J155">
        <v>14131.25</v>
      </c>
    </row>
    <row r="156" spans="1:10">
      <c r="A156" t="s">
        <v>10</v>
      </c>
      <c r="B156" t="s">
        <v>351</v>
      </c>
      <c r="C156" t="s">
        <v>351</v>
      </c>
      <c r="D156" t="s">
        <v>410</v>
      </c>
      <c r="E156" t="s">
        <v>15</v>
      </c>
      <c r="F156" t="s">
        <v>426</v>
      </c>
      <c r="G156" t="s">
        <v>432</v>
      </c>
      <c r="H156">
        <v>2017</v>
      </c>
      <c r="I156">
        <v>1005</v>
      </c>
      <c r="J156">
        <v>3230</v>
      </c>
    </row>
    <row r="157" spans="1:10">
      <c r="A157" t="s">
        <v>10</v>
      </c>
      <c r="B157" t="s">
        <v>351</v>
      </c>
      <c r="C157" t="s">
        <v>351</v>
      </c>
      <c r="D157" t="s">
        <v>410</v>
      </c>
      <c r="E157" t="s">
        <v>15</v>
      </c>
      <c r="F157" t="s">
        <v>426</v>
      </c>
      <c r="G157" t="s">
        <v>432</v>
      </c>
      <c r="H157">
        <v>2017</v>
      </c>
      <c r="I157">
        <v>2260</v>
      </c>
      <c r="J157">
        <v>7267.5</v>
      </c>
    </row>
    <row r="158" spans="1:10">
      <c r="A158" t="s">
        <v>10</v>
      </c>
      <c r="B158" t="s">
        <v>351</v>
      </c>
      <c r="C158" t="s">
        <v>351</v>
      </c>
      <c r="D158" t="s">
        <v>410</v>
      </c>
      <c r="E158" t="s">
        <v>15</v>
      </c>
      <c r="F158" t="s">
        <v>426</v>
      </c>
      <c r="G158" t="s">
        <v>432</v>
      </c>
      <c r="H158">
        <v>2017</v>
      </c>
      <c r="I158">
        <v>2990</v>
      </c>
      <c r="J158">
        <v>9609.25</v>
      </c>
    </row>
    <row r="159" spans="1:10">
      <c r="A159" t="s">
        <v>10</v>
      </c>
      <c r="B159" t="s">
        <v>351</v>
      </c>
      <c r="C159" t="s">
        <v>351</v>
      </c>
      <c r="D159" t="s">
        <v>410</v>
      </c>
      <c r="E159" t="s">
        <v>15</v>
      </c>
      <c r="F159" t="s">
        <v>426</v>
      </c>
      <c r="G159" t="s">
        <v>432</v>
      </c>
      <c r="H159">
        <v>2017</v>
      </c>
      <c r="I159">
        <v>6380</v>
      </c>
      <c r="J159">
        <v>20510.5</v>
      </c>
    </row>
    <row r="160" spans="1:10">
      <c r="A160" t="s">
        <v>10</v>
      </c>
      <c r="B160" t="s">
        <v>351</v>
      </c>
      <c r="C160" t="s">
        <v>351</v>
      </c>
      <c r="D160" t="s">
        <v>410</v>
      </c>
      <c r="E160" t="s">
        <v>15</v>
      </c>
      <c r="F160" t="s">
        <v>426</v>
      </c>
      <c r="G160" t="s">
        <v>432</v>
      </c>
      <c r="H160">
        <v>2017</v>
      </c>
      <c r="I160">
        <v>875</v>
      </c>
      <c r="J160">
        <v>2826.25</v>
      </c>
    </row>
    <row r="161" spans="1:10">
      <c r="A161" t="s">
        <v>10</v>
      </c>
      <c r="B161" t="s">
        <v>351</v>
      </c>
      <c r="C161" t="s">
        <v>351</v>
      </c>
      <c r="D161" t="s">
        <v>410</v>
      </c>
      <c r="E161" t="s">
        <v>15</v>
      </c>
      <c r="F161" t="s">
        <v>426</v>
      </c>
      <c r="G161" t="s">
        <v>432</v>
      </c>
      <c r="H161">
        <v>2017</v>
      </c>
      <c r="I161">
        <v>1835</v>
      </c>
      <c r="J161">
        <v>5894.75</v>
      </c>
    </row>
    <row r="162" spans="1:10">
      <c r="A162" t="s">
        <v>10</v>
      </c>
      <c r="B162" t="s">
        <v>351</v>
      </c>
      <c r="C162" t="s">
        <v>351</v>
      </c>
      <c r="D162" t="s">
        <v>410</v>
      </c>
      <c r="E162" t="s">
        <v>15</v>
      </c>
      <c r="F162" t="s">
        <v>426</v>
      </c>
      <c r="G162" t="s">
        <v>432</v>
      </c>
      <c r="H162">
        <v>2017</v>
      </c>
      <c r="I162">
        <v>4920</v>
      </c>
      <c r="J162">
        <v>15827</v>
      </c>
    </row>
    <row r="163" spans="1:10">
      <c r="A163" t="s">
        <v>10</v>
      </c>
      <c r="B163" t="s">
        <v>351</v>
      </c>
      <c r="C163" t="s">
        <v>351</v>
      </c>
      <c r="D163" t="s">
        <v>410</v>
      </c>
      <c r="E163" t="s">
        <v>15</v>
      </c>
      <c r="F163" t="s">
        <v>426</v>
      </c>
      <c r="G163" t="s">
        <v>431</v>
      </c>
      <c r="H163">
        <v>2017</v>
      </c>
      <c r="I163">
        <v>1305</v>
      </c>
      <c r="J163">
        <v>4199</v>
      </c>
    </row>
    <row r="164" spans="1:10">
      <c r="A164" t="s">
        <v>10</v>
      </c>
      <c r="B164" t="s">
        <v>351</v>
      </c>
      <c r="C164" t="s">
        <v>351</v>
      </c>
      <c r="D164" t="s">
        <v>410</v>
      </c>
      <c r="E164" t="s">
        <v>15</v>
      </c>
      <c r="F164" t="s">
        <v>426</v>
      </c>
      <c r="G164" t="s">
        <v>431</v>
      </c>
      <c r="H164">
        <v>2017</v>
      </c>
      <c r="I164">
        <v>2510</v>
      </c>
      <c r="J164">
        <v>8075</v>
      </c>
    </row>
    <row r="165" spans="1:10">
      <c r="A165" t="s">
        <v>10</v>
      </c>
      <c r="B165" t="s">
        <v>351</v>
      </c>
      <c r="C165" t="s">
        <v>351</v>
      </c>
      <c r="D165" t="s">
        <v>410</v>
      </c>
      <c r="E165" t="s">
        <v>15</v>
      </c>
      <c r="F165" t="s">
        <v>426</v>
      </c>
      <c r="G165" t="s">
        <v>431</v>
      </c>
      <c r="H165">
        <v>2017</v>
      </c>
      <c r="I165">
        <v>800</v>
      </c>
      <c r="J165">
        <v>2584</v>
      </c>
    </row>
    <row r="166" spans="1:10">
      <c r="A166" t="s">
        <v>10</v>
      </c>
      <c r="B166" t="s">
        <v>351</v>
      </c>
      <c r="C166" t="s">
        <v>351</v>
      </c>
      <c r="D166" t="s">
        <v>410</v>
      </c>
      <c r="E166" t="s">
        <v>15</v>
      </c>
      <c r="F166" t="s">
        <v>426</v>
      </c>
      <c r="G166" t="s">
        <v>431</v>
      </c>
      <c r="H166">
        <v>2017</v>
      </c>
      <c r="I166">
        <v>2315</v>
      </c>
      <c r="J166">
        <v>7429</v>
      </c>
    </row>
    <row r="167" spans="1:10">
      <c r="A167" t="s">
        <v>10</v>
      </c>
      <c r="B167" t="s">
        <v>351</v>
      </c>
      <c r="C167" t="s">
        <v>351</v>
      </c>
      <c r="D167" t="s">
        <v>410</v>
      </c>
      <c r="E167" t="s">
        <v>15</v>
      </c>
      <c r="F167" t="s">
        <v>426</v>
      </c>
      <c r="G167" t="s">
        <v>431</v>
      </c>
      <c r="H167">
        <v>2017</v>
      </c>
      <c r="I167">
        <v>6030</v>
      </c>
      <c r="J167">
        <v>19380</v>
      </c>
    </row>
    <row r="168" spans="1:10">
      <c r="A168" t="s">
        <v>10</v>
      </c>
      <c r="B168" t="s">
        <v>351</v>
      </c>
      <c r="C168" t="s">
        <v>351</v>
      </c>
      <c r="D168" t="s">
        <v>410</v>
      </c>
      <c r="E168" t="s">
        <v>15</v>
      </c>
      <c r="F168" t="s">
        <v>426</v>
      </c>
      <c r="G168" t="s">
        <v>430</v>
      </c>
      <c r="H168">
        <v>2017</v>
      </c>
      <c r="I168">
        <v>1860</v>
      </c>
      <c r="J168">
        <v>5975.5</v>
      </c>
    </row>
    <row r="169" spans="1:10">
      <c r="A169" t="s">
        <v>10</v>
      </c>
      <c r="B169" t="s">
        <v>351</v>
      </c>
      <c r="C169" t="s">
        <v>351</v>
      </c>
      <c r="D169" t="s">
        <v>410</v>
      </c>
      <c r="E169" t="s">
        <v>15</v>
      </c>
      <c r="F169" t="s">
        <v>426</v>
      </c>
      <c r="G169" t="s">
        <v>430</v>
      </c>
      <c r="H169">
        <v>2017</v>
      </c>
      <c r="I169">
        <v>4400</v>
      </c>
      <c r="J169">
        <v>14131.25</v>
      </c>
    </row>
    <row r="170" spans="1:10">
      <c r="A170" t="s">
        <v>10</v>
      </c>
      <c r="B170" t="s">
        <v>351</v>
      </c>
      <c r="C170" t="s">
        <v>351</v>
      </c>
      <c r="D170" t="s">
        <v>410</v>
      </c>
      <c r="E170" t="s">
        <v>15</v>
      </c>
      <c r="F170" t="s">
        <v>426</v>
      </c>
      <c r="G170" t="s">
        <v>430</v>
      </c>
      <c r="H170">
        <v>2017</v>
      </c>
      <c r="I170">
        <v>1005</v>
      </c>
      <c r="J170">
        <v>3230</v>
      </c>
    </row>
    <row r="171" spans="1:10">
      <c r="A171" t="s">
        <v>10</v>
      </c>
      <c r="B171" t="s">
        <v>351</v>
      </c>
      <c r="C171" t="s">
        <v>351</v>
      </c>
      <c r="D171" t="s">
        <v>410</v>
      </c>
      <c r="E171" t="s">
        <v>15</v>
      </c>
      <c r="F171" t="s">
        <v>426</v>
      </c>
      <c r="G171" t="s">
        <v>430</v>
      </c>
      <c r="H171">
        <v>2017</v>
      </c>
      <c r="I171">
        <v>2185</v>
      </c>
      <c r="J171">
        <v>7025.25</v>
      </c>
    </row>
    <row r="172" spans="1:10">
      <c r="A172" t="s">
        <v>10</v>
      </c>
      <c r="B172" t="s">
        <v>351</v>
      </c>
      <c r="C172" t="s">
        <v>351</v>
      </c>
      <c r="D172" t="s">
        <v>410</v>
      </c>
      <c r="E172" t="s">
        <v>15</v>
      </c>
      <c r="F172" t="s">
        <v>426</v>
      </c>
      <c r="G172" t="s">
        <v>430</v>
      </c>
      <c r="H172">
        <v>2017</v>
      </c>
      <c r="I172">
        <v>2990</v>
      </c>
      <c r="J172">
        <v>9609.25</v>
      </c>
    </row>
    <row r="173" spans="1:10">
      <c r="A173" t="s">
        <v>10</v>
      </c>
      <c r="B173" t="s">
        <v>351</v>
      </c>
      <c r="C173" t="s">
        <v>351</v>
      </c>
      <c r="D173" t="s">
        <v>410</v>
      </c>
      <c r="E173" t="s">
        <v>15</v>
      </c>
      <c r="F173" t="s">
        <v>426</v>
      </c>
      <c r="G173" t="s">
        <v>430</v>
      </c>
      <c r="H173">
        <v>2017</v>
      </c>
      <c r="I173">
        <v>6380</v>
      </c>
      <c r="J173">
        <v>20510.5</v>
      </c>
    </row>
    <row r="174" spans="1:10">
      <c r="A174" t="s">
        <v>10</v>
      </c>
      <c r="B174" t="s">
        <v>351</v>
      </c>
      <c r="C174" t="s">
        <v>351</v>
      </c>
      <c r="D174" t="s">
        <v>410</v>
      </c>
      <c r="E174" t="s">
        <v>15</v>
      </c>
      <c r="F174" t="s">
        <v>426</v>
      </c>
      <c r="G174" t="s">
        <v>430</v>
      </c>
      <c r="H174">
        <v>2017</v>
      </c>
      <c r="I174">
        <v>875</v>
      </c>
      <c r="J174">
        <v>2826.25</v>
      </c>
    </row>
    <row r="175" spans="1:10">
      <c r="A175" t="s">
        <v>10</v>
      </c>
      <c r="B175" t="s">
        <v>351</v>
      </c>
      <c r="C175" t="s">
        <v>351</v>
      </c>
      <c r="D175" t="s">
        <v>410</v>
      </c>
      <c r="E175" t="s">
        <v>15</v>
      </c>
      <c r="F175" t="s">
        <v>426</v>
      </c>
      <c r="G175" t="s">
        <v>430</v>
      </c>
      <c r="H175">
        <v>2017</v>
      </c>
      <c r="I175">
        <v>1835</v>
      </c>
      <c r="J175">
        <v>5894.75</v>
      </c>
    </row>
    <row r="176" spans="1:10">
      <c r="A176" t="s">
        <v>10</v>
      </c>
      <c r="B176" t="s">
        <v>351</v>
      </c>
      <c r="C176" t="s">
        <v>351</v>
      </c>
      <c r="D176" t="s">
        <v>410</v>
      </c>
      <c r="E176" t="s">
        <v>15</v>
      </c>
      <c r="F176" t="s">
        <v>426</v>
      </c>
      <c r="G176" t="s">
        <v>430</v>
      </c>
      <c r="H176">
        <v>2017</v>
      </c>
      <c r="I176">
        <v>4920</v>
      </c>
      <c r="J176">
        <v>15827</v>
      </c>
    </row>
    <row r="177" spans="1:10">
      <c r="A177" t="s">
        <v>10</v>
      </c>
      <c r="B177" t="s">
        <v>351</v>
      </c>
      <c r="C177" t="s">
        <v>351</v>
      </c>
      <c r="D177" t="s">
        <v>410</v>
      </c>
      <c r="E177" t="s">
        <v>15</v>
      </c>
      <c r="F177" t="s">
        <v>426</v>
      </c>
      <c r="G177" t="s">
        <v>429</v>
      </c>
      <c r="H177">
        <v>2017</v>
      </c>
      <c r="I177">
        <v>1305</v>
      </c>
      <c r="J177">
        <v>4199</v>
      </c>
    </row>
    <row r="178" spans="1:10">
      <c r="A178" t="s">
        <v>10</v>
      </c>
      <c r="B178" t="s">
        <v>351</v>
      </c>
      <c r="C178" t="s">
        <v>351</v>
      </c>
      <c r="D178" t="s">
        <v>410</v>
      </c>
      <c r="E178" t="s">
        <v>15</v>
      </c>
      <c r="F178" t="s">
        <v>426</v>
      </c>
      <c r="G178" t="s">
        <v>429</v>
      </c>
      <c r="H178">
        <v>2017</v>
      </c>
      <c r="I178">
        <v>2510</v>
      </c>
      <c r="J178">
        <v>8075</v>
      </c>
    </row>
    <row r="179" spans="1:10">
      <c r="A179" t="s">
        <v>10</v>
      </c>
      <c r="B179" t="s">
        <v>351</v>
      </c>
      <c r="C179" t="s">
        <v>351</v>
      </c>
      <c r="D179" t="s">
        <v>410</v>
      </c>
      <c r="E179" t="s">
        <v>15</v>
      </c>
      <c r="F179" t="s">
        <v>426</v>
      </c>
      <c r="G179" t="s">
        <v>429</v>
      </c>
      <c r="H179">
        <v>2017</v>
      </c>
      <c r="I179">
        <v>800</v>
      </c>
      <c r="J179">
        <v>2584</v>
      </c>
    </row>
    <row r="180" spans="1:10">
      <c r="A180" t="s">
        <v>10</v>
      </c>
      <c r="B180" t="s">
        <v>351</v>
      </c>
      <c r="C180" t="s">
        <v>351</v>
      </c>
      <c r="D180" t="s">
        <v>410</v>
      </c>
      <c r="E180" t="s">
        <v>15</v>
      </c>
      <c r="F180" t="s">
        <v>426</v>
      </c>
      <c r="G180" t="s">
        <v>429</v>
      </c>
      <c r="H180">
        <v>2017</v>
      </c>
      <c r="I180">
        <v>2215</v>
      </c>
      <c r="J180">
        <v>7106</v>
      </c>
    </row>
    <row r="181" spans="1:10">
      <c r="A181" t="s">
        <v>10</v>
      </c>
      <c r="B181" t="s">
        <v>351</v>
      </c>
      <c r="C181" t="s">
        <v>351</v>
      </c>
      <c r="D181" t="s">
        <v>410</v>
      </c>
      <c r="E181" t="s">
        <v>15</v>
      </c>
      <c r="F181" t="s">
        <v>426</v>
      </c>
      <c r="G181" t="s">
        <v>429</v>
      </c>
      <c r="H181">
        <v>2017</v>
      </c>
      <c r="I181">
        <v>6030</v>
      </c>
      <c r="J181">
        <v>19380</v>
      </c>
    </row>
    <row r="182" spans="1:10">
      <c r="A182" t="s">
        <v>10</v>
      </c>
      <c r="B182" t="s">
        <v>351</v>
      </c>
      <c r="C182" t="s">
        <v>351</v>
      </c>
      <c r="D182" t="s">
        <v>410</v>
      </c>
      <c r="E182" t="s">
        <v>15</v>
      </c>
      <c r="F182" t="s">
        <v>72</v>
      </c>
      <c r="G182" t="s">
        <v>425</v>
      </c>
      <c r="H182">
        <v>2017</v>
      </c>
      <c r="I182">
        <v>650</v>
      </c>
      <c r="J182">
        <v>1690</v>
      </c>
    </row>
    <row r="183" spans="1:10">
      <c r="A183" t="s">
        <v>10</v>
      </c>
      <c r="B183" t="s">
        <v>351</v>
      </c>
      <c r="C183" t="s">
        <v>351</v>
      </c>
      <c r="D183" t="s">
        <v>410</v>
      </c>
      <c r="E183" t="s">
        <v>15</v>
      </c>
      <c r="F183" t="s">
        <v>72</v>
      </c>
      <c r="G183" t="s">
        <v>425</v>
      </c>
      <c r="H183">
        <v>2017</v>
      </c>
      <c r="I183">
        <v>1130</v>
      </c>
      <c r="J183">
        <v>2925</v>
      </c>
    </row>
    <row r="184" spans="1:10">
      <c r="A184" t="s">
        <v>10</v>
      </c>
      <c r="B184" t="s">
        <v>351</v>
      </c>
      <c r="C184" t="s">
        <v>351</v>
      </c>
      <c r="D184" t="s">
        <v>410</v>
      </c>
      <c r="E184" t="s">
        <v>15</v>
      </c>
      <c r="F184" t="s">
        <v>72</v>
      </c>
      <c r="G184" t="s">
        <v>425</v>
      </c>
      <c r="H184">
        <v>2017</v>
      </c>
      <c r="I184">
        <v>3065</v>
      </c>
      <c r="J184">
        <v>7930</v>
      </c>
    </row>
    <row r="185" spans="1:10">
      <c r="A185" t="s">
        <v>10</v>
      </c>
      <c r="B185" t="s">
        <v>351</v>
      </c>
      <c r="C185" t="s">
        <v>351</v>
      </c>
      <c r="D185" t="s">
        <v>410</v>
      </c>
      <c r="E185" t="s">
        <v>15</v>
      </c>
      <c r="F185" t="s">
        <v>72</v>
      </c>
      <c r="G185" t="s">
        <v>425</v>
      </c>
      <c r="H185">
        <v>2017</v>
      </c>
      <c r="I185">
        <v>7510</v>
      </c>
      <c r="J185">
        <v>19357</v>
      </c>
    </row>
    <row r="186" spans="1:10">
      <c r="A186" t="s">
        <v>10</v>
      </c>
      <c r="B186" t="s">
        <v>351</v>
      </c>
      <c r="C186" t="s">
        <v>351</v>
      </c>
      <c r="D186" t="s">
        <v>410</v>
      </c>
      <c r="E186" t="s">
        <v>15</v>
      </c>
      <c r="F186" t="s">
        <v>72</v>
      </c>
      <c r="G186" t="s">
        <v>425</v>
      </c>
      <c r="H186">
        <v>2017</v>
      </c>
      <c r="I186">
        <v>5080</v>
      </c>
      <c r="J186">
        <v>13208</v>
      </c>
    </row>
    <row r="187" spans="1:10">
      <c r="A187" t="s">
        <v>10</v>
      </c>
      <c r="B187" t="s">
        <v>351</v>
      </c>
      <c r="C187" t="s">
        <v>351</v>
      </c>
      <c r="D187" t="s">
        <v>410</v>
      </c>
      <c r="E187" t="s">
        <v>15</v>
      </c>
      <c r="F187" t="s">
        <v>72</v>
      </c>
      <c r="G187" t="s">
        <v>425</v>
      </c>
      <c r="H187">
        <v>2017</v>
      </c>
      <c r="I187">
        <v>900</v>
      </c>
      <c r="J187">
        <v>2340</v>
      </c>
    </row>
    <row r="188" spans="1:10">
      <c r="A188" t="s">
        <v>10</v>
      </c>
      <c r="B188" t="s">
        <v>351</v>
      </c>
      <c r="C188" t="s">
        <v>351</v>
      </c>
      <c r="D188" t="s">
        <v>410</v>
      </c>
      <c r="E188" t="s">
        <v>15</v>
      </c>
      <c r="F188" t="s">
        <v>72</v>
      </c>
      <c r="G188" t="s">
        <v>425</v>
      </c>
      <c r="H188">
        <v>2017</v>
      </c>
      <c r="I188">
        <v>4070</v>
      </c>
      <c r="J188">
        <v>10530</v>
      </c>
    </row>
    <row r="189" spans="1:10">
      <c r="A189" t="s">
        <v>10</v>
      </c>
      <c r="B189" t="s">
        <v>351</v>
      </c>
      <c r="C189" t="s">
        <v>351</v>
      </c>
      <c r="D189" t="s">
        <v>410</v>
      </c>
      <c r="E189" t="s">
        <v>15</v>
      </c>
      <c r="F189" t="s">
        <v>72</v>
      </c>
      <c r="G189" t="s">
        <v>424</v>
      </c>
      <c r="H189">
        <v>2017</v>
      </c>
      <c r="I189">
        <v>1255</v>
      </c>
      <c r="J189">
        <v>3287.5</v>
      </c>
    </row>
    <row r="190" spans="1:10">
      <c r="A190" t="s">
        <v>10</v>
      </c>
      <c r="B190" t="s">
        <v>351</v>
      </c>
      <c r="C190" t="s">
        <v>351</v>
      </c>
      <c r="D190" t="s">
        <v>410</v>
      </c>
      <c r="E190" t="s">
        <v>15</v>
      </c>
      <c r="F190" t="s">
        <v>72</v>
      </c>
      <c r="G190" t="s">
        <v>424</v>
      </c>
      <c r="H190">
        <v>2017</v>
      </c>
      <c r="I190">
        <v>775</v>
      </c>
      <c r="J190">
        <v>2038.25</v>
      </c>
    </row>
    <row r="191" spans="1:10">
      <c r="A191" t="s">
        <v>10</v>
      </c>
      <c r="B191" t="s">
        <v>351</v>
      </c>
      <c r="C191" t="s">
        <v>351</v>
      </c>
      <c r="D191" t="s">
        <v>410</v>
      </c>
      <c r="E191" t="s">
        <v>15</v>
      </c>
      <c r="F191" t="s">
        <v>72</v>
      </c>
      <c r="G191" t="s">
        <v>424</v>
      </c>
      <c r="H191">
        <v>2017</v>
      </c>
      <c r="I191">
        <v>2110</v>
      </c>
      <c r="J191">
        <v>5523</v>
      </c>
    </row>
    <row r="192" spans="1:10">
      <c r="A192" t="s">
        <v>10</v>
      </c>
      <c r="B192" t="s">
        <v>351</v>
      </c>
      <c r="C192" t="s">
        <v>351</v>
      </c>
      <c r="D192" t="s">
        <v>410</v>
      </c>
      <c r="E192" t="s">
        <v>15</v>
      </c>
      <c r="F192" t="s">
        <v>72</v>
      </c>
      <c r="G192" t="s">
        <v>424</v>
      </c>
      <c r="H192">
        <v>2017</v>
      </c>
      <c r="I192">
        <v>1630</v>
      </c>
      <c r="J192">
        <v>4273.75</v>
      </c>
    </row>
    <row r="193" spans="1:10">
      <c r="A193" t="s">
        <v>10</v>
      </c>
      <c r="B193" t="s">
        <v>351</v>
      </c>
      <c r="C193" t="s">
        <v>351</v>
      </c>
      <c r="D193" t="s">
        <v>410</v>
      </c>
      <c r="E193" t="s">
        <v>15</v>
      </c>
      <c r="F193" t="s">
        <v>72</v>
      </c>
      <c r="G193" t="s">
        <v>424</v>
      </c>
      <c r="H193">
        <v>2017</v>
      </c>
      <c r="I193">
        <v>925</v>
      </c>
      <c r="J193">
        <v>2432.75</v>
      </c>
    </row>
    <row r="194" spans="1:10">
      <c r="A194" t="s">
        <v>10</v>
      </c>
      <c r="B194" t="s">
        <v>351</v>
      </c>
      <c r="C194" t="s">
        <v>351</v>
      </c>
      <c r="D194" t="s">
        <v>410</v>
      </c>
      <c r="E194" t="s">
        <v>15</v>
      </c>
      <c r="F194" t="s">
        <v>72</v>
      </c>
      <c r="G194" t="s">
        <v>424</v>
      </c>
      <c r="H194">
        <v>2017</v>
      </c>
      <c r="I194">
        <v>2210</v>
      </c>
      <c r="J194">
        <v>5720</v>
      </c>
    </row>
    <row r="195" spans="1:10">
      <c r="A195" t="s">
        <v>10</v>
      </c>
      <c r="B195" t="s">
        <v>351</v>
      </c>
      <c r="C195" t="s">
        <v>351</v>
      </c>
      <c r="D195" t="s">
        <v>410</v>
      </c>
      <c r="E195" t="s">
        <v>15</v>
      </c>
      <c r="F195" t="s">
        <v>72</v>
      </c>
      <c r="G195" t="s">
        <v>423</v>
      </c>
      <c r="H195">
        <v>2017</v>
      </c>
      <c r="I195">
        <v>650</v>
      </c>
      <c r="J195">
        <v>1690</v>
      </c>
    </row>
    <row r="196" spans="1:10">
      <c r="A196" t="s">
        <v>10</v>
      </c>
      <c r="B196" t="s">
        <v>351</v>
      </c>
      <c r="C196" t="s">
        <v>351</v>
      </c>
      <c r="D196" t="s">
        <v>410</v>
      </c>
      <c r="E196" t="s">
        <v>15</v>
      </c>
      <c r="F196" t="s">
        <v>72</v>
      </c>
      <c r="G196" t="s">
        <v>423</v>
      </c>
      <c r="H196">
        <v>2017</v>
      </c>
      <c r="I196">
        <v>1130</v>
      </c>
      <c r="J196">
        <v>2925</v>
      </c>
    </row>
    <row r="197" spans="1:10">
      <c r="A197" t="s">
        <v>10</v>
      </c>
      <c r="B197" t="s">
        <v>351</v>
      </c>
      <c r="C197" t="s">
        <v>351</v>
      </c>
      <c r="D197" t="s">
        <v>410</v>
      </c>
      <c r="E197" t="s">
        <v>15</v>
      </c>
      <c r="F197" t="s">
        <v>72</v>
      </c>
      <c r="G197" t="s">
        <v>423</v>
      </c>
      <c r="H197">
        <v>2017</v>
      </c>
      <c r="I197">
        <v>2815</v>
      </c>
      <c r="J197">
        <v>7280</v>
      </c>
    </row>
    <row r="198" spans="1:10">
      <c r="A198" t="s">
        <v>10</v>
      </c>
      <c r="B198" t="s">
        <v>351</v>
      </c>
      <c r="C198" t="s">
        <v>351</v>
      </c>
      <c r="D198" t="s">
        <v>410</v>
      </c>
      <c r="E198" t="s">
        <v>15</v>
      </c>
      <c r="F198" t="s">
        <v>72</v>
      </c>
      <c r="G198" t="s">
        <v>423</v>
      </c>
      <c r="H198">
        <v>2017</v>
      </c>
      <c r="I198">
        <v>7510</v>
      </c>
      <c r="J198">
        <v>19357</v>
      </c>
    </row>
    <row r="199" spans="1:10">
      <c r="A199" t="s">
        <v>10</v>
      </c>
      <c r="B199" t="s">
        <v>351</v>
      </c>
      <c r="C199" t="s">
        <v>351</v>
      </c>
      <c r="D199" t="s">
        <v>410</v>
      </c>
      <c r="E199" t="s">
        <v>15</v>
      </c>
      <c r="F199" t="s">
        <v>72</v>
      </c>
      <c r="G199" t="s">
        <v>423</v>
      </c>
      <c r="H199">
        <v>2017</v>
      </c>
      <c r="I199">
        <v>5080</v>
      </c>
      <c r="J199">
        <v>13208</v>
      </c>
    </row>
    <row r="200" spans="1:10">
      <c r="A200" t="s">
        <v>10</v>
      </c>
      <c r="B200" t="s">
        <v>351</v>
      </c>
      <c r="C200" t="s">
        <v>351</v>
      </c>
      <c r="D200" t="s">
        <v>410</v>
      </c>
      <c r="E200" t="s">
        <v>15</v>
      </c>
      <c r="F200" t="s">
        <v>72</v>
      </c>
      <c r="G200" t="s">
        <v>423</v>
      </c>
      <c r="H200">
        <v>2017</v>
      </c>
      <c r="I200">
        <v>900</v>
      </c>
      <c r="J200">
        <v>2340</v>
      </c>
    </row>
    <row r="201" spans="1:10">
      <c r="A201" t="s">
        <v>10</v>
      </c>
      <c r="B201" t="s">
        <v>351</v>
      </c>
      <c r="C201" t="s">
        <v>351</v>
      </c>
      <c r="D201" t="s">
        <v>410</v>
      </c>
      <c r="E201" t="s">
        <v>15</v>
      </c>
      <c r="F201" t="s">
        <v>72</v>
      </c>
      <c r="G201" t="s">
        <v>423</v>
      </c>
      <c r="H201">
        <v>2017</v>
      </c>
      <c r="I201">
        <v>4070</v>
      </c>
      <c r="J201">
        <v>10530</v>
      </c>
    </row>
    <row r="202" spans="1:10">
      <c r="A202" t="s">
        <v>10</v>
      </c>
      <c r="B202" t="s">
        <v>351</v>
      </c>
      <c r="C202" t="s">
        <v>351</v>
      </c>
      <c r="D202" t="s">
        <v>410</v>
      </c>
      <c r="E202" t="s">
        <v>15</v>
      </c>
      <c r="F202" t="s">
        <v>72</v>
      </c>
      <c r="G202" t="s">
        <v>422</v>
      </c>
      <c r="H202">
        <v>2017</v>
      </c>
      <c r="I202">
        <v>1255</v>
      </c>
      <c r="J202">
        <v>3287.5</v>
      </c>
    </row>
    <row r="203" spans="1:10">
      <c r="A203" t="s">
        <v>10</v>
      </c>
      <c r="B203" t="s">
        <v>351</v>
      </c>
      <c r="C203" t="s">
        <v>351</v>
      </c>
      <c r="D203" t="s">
        <v>410</v>
      </c>
      <c r="E203" t="s">
        <v>15</v>
      </c>
      <c r="F203" t="s">
        <v>72</v>
      </c>
      <c r="G203" t="s">
        <v>422</v>
      </c>
      <c r="H203">
        <v>2017</v>
      </c>
      <c r="I203">
        <v>850</v>
      </c>
      <c r="J203">
        <v>2235.5</v>
      </c>
    </row>
    <row r="204" spans="1:10">
      <c r="A204" t="s">
        <v>10</v>
      </c>
      <c r="B204" t="s">
        <v>351</v>
      </c>
      <c r="C204" t="s">
        <v>351</v>
      </c>
      <c r="D204" t="s">
        <v>410</v>
      </c>
      <c r="E204" t="s">
        <v>15</v>
      </c>
      <c r="F204" t="s">
        <v>72</v>
      </c>
      <c r="G204" t="s">
        <v>422</v>
      </c>
      <c r="H204">
        <v>2017</v>
      </c>
      <c r="I204">
        <v>2110</v>
      </c>
      <c r="J204">
        <v>5523</v>
      </c>
    </row>
    <row r="205" spans="1:10">
      <c r="A205" t="s">
        <v>10</v>
      </c>
      <c r="B205" t="s">
        <v>351</v>
      </c>
      <c r="C205" t="s">
        <v>351</v>
      </c>
      <c r="D205" t="s">
        <v>410</v>
      </c>
      <c r="E205" t="s">
        <v>15</v>
      </c>
      <c r="F205" t="s">
        <v>72</v>
      </c>
      <c r="G205" t="s">
        <v>422</v>
      </c>
      <c r="H205">
        <v>2017</v>
      </c>
      <c r="I205">
        <v>1630</v>
      </c>
      <c r="J205">
        <v>4273.75</v>
      </c>
    </row>
    <row r="206" spans="1:10">
      <c r="A206" t="s">
        <v>10</v>
      </c>
      <c r="B206" t="s">
        <v>351</v>
      </c>
      <c r="C206" t="s">
        <v>351</v>
      </c>
      <c r="D206" t="s">
        <v>410</v>
      </c>
      <c r="E206" t="s">
        <v>15</v>
      </c>
      <c r="F206" t="s">
        <v>72</v>
      </c>
      <c r="G206" t="s">
        <v>422</v>
      </c>
      <c r="H206">
        <v>2017</v>
      </c>
      <c r="I206">
        <v>925</v>
      </c>
      <c r="J206">
        <v>2432.75</v>
      </c>
    </row>
    <row r="207" spans="1:10">
      <c r="A207" t="s">
        <v>10</v>
      </c>
      <c r="B207" t="s">
        <v>351</v>
      </c>
      <c r="C207" t="s">
        <v>351</v>
      </c>
      <c r="D207" t="s">
        <v>410</v>
      </c>
      <c r="E207" t="s">
        <v>15</v>
      </c>
      <c r="F207" t="s">
        <v>72</v>
      </c>
      <c r="G207" t="s">
        <v>422</v>
      </c>
      <c r="H207">
        <v>2017</v>
      </c>
      <c r="I207">
        <v>2210</v>
      </c>
      <c r="J207">
        <v>5720</v>
      </c>
    </row>
    <row r="208" spans="1:10">
      <c r="A208" t="s">
        <v>10</v>
      </c>
      <c r="B208" t="s">
        <v>351</v>
      </c>
      <c r="C208" t="s">
        <v>351</v>
      </c>
      <c r="D208" t="s">
        <v>410</v>
      </c>
      <c r="E208" t="s">
        <v>15</v>
      </c>
      <c r="F208" t="s">
        <v>131</v>
      </c>
      <c r="G208" t="s">
        <v>418</v>
      </c>
      <c r="H208">
        <v>2017</v>
      </c>
      <c r="I208">
        <v>1305</v>
      </c>
      <c r="J208">
        <v>3341</v>
      </c>
    </row>
    <row r="209" spans="1:10">
      <c r="A209" t="s">
        <v>10</v>
      </c>
      <c r="B209" t="s">
        <v>351</v>
      </c>
      <c r="C209" t="s">
        <v>351</v>
      </c>
      <c r="D209" t="s">
        <v>410</v>
      </c>
      <c r="E209" t="s">
        <v>15</v>
      </c>
      <c r="F209" t="s">
        <v>131</v>
      </c>
      <c r="G209" t="s">
        <v>418</v>
      </c>
      <c r="H209">
        <v>2017</v>
      </c>
      <c r="I209">
        <v>11560</v>
      </c>
      <c r="J209">
        <v>29555</v>
      </c>
    </row>
    <row r="210" spans="1:10">
      <c r="A210" t="s">
        <v>10</v>
      </c>
      <c r="B210" t="s">
        <v>351</v>
      </c>
      <c r="C210" t="s">
        <v>351</v>
      </c>
      <c r="D210" t="s">
        <v>410</v>
      </c>
      <c r="E210" t="s">
        <v>15</v>
      </c>
      <c r="F210" t="s">
        <v>131</v>
      </c>
      <c r="G210" t="s">
        <v>418</v>
      </c>
      <c r="H210">
        <v>2017</v>
      </c>
      <c r="I210">
        <v>11460</v>
      </c>
      <c r="J210">
        <v>29298</v>
      </c>
    </row>
    <row r="211" spans="1:10">
      <c r="A211" t="s">
        <v>10</v>
      </c>
      <c r="B211" t="s">
        <v>351</v>
      </c>
      <c r="C211" t="s">
        <v>351</v>
      </c>
      <c r="D211" t="s">
        <v>410</v>
      </c>
      <c r="E211" t="s">
        <v>15</v>
      </c>
      <c r="F211" t="s">
        <v>128</v>
      </c>
      <c r="G211" t="s">
        <v>415</v>
      </c>
      <c r="H211">
        <v>2017</v>
      </c>
      <c r="I211">
        <v>500</v>
      </c>
      <c r="J211">
        <v>1905</v>
      </c>
    </row>
    <row r="212" spans="1:10">
      <c r="A212" t="s">
        <v>10</v>
      </c>
      <c r="B212" t="s">
        <v>351</v>
      </c>
      <c r="C212" t="s">
        <v>351</v>
      </c>
      <c r="D212" t="s">
        <v>410</v>
      </c>
      <c r="E212" t="s">
        <v>15</v>
      </c>
      <c r="F212" t="s">
        <v>128</v>
      </c>
      <c r="G212" t="s">
        <v>415</v>
      </c>
      <c r="H212">
        <v>2017</v>
      </c>
      <c r="I212">
        <v>800</v>
      </c>
      <c r="J212">
        <v>3048</v>
      </c>
    </row>
    <row r="213" spans="1:10">
      <c r="A213" t="s">
        <v>10</v>
      </c>
      <c r="B213" t="s">
        <v>351</v>
      </c>
      <c r="C213" t="s">
        <v>351</v>
      </c>
      <c r="D213" t="s">
        <v>410</v>
      </c>
      <c r="E213" t="s">
        <v>15</v>
      </c>
      <c r="F213" t="s">
        <v>128</v>
      </c>
      <c r="G213" t="s">
        <v>415</v>
      </c>
      <c r="H213">
        <v>2017</v>
      </c>
      <c r="I213">
        <v>2715</v>
      </c>
      <c r="J213">
        <v>10287</v>
      </c>
    </row>
    <row r="214" spans="1:10">
      <c r="A214" t="s">
        <v>10</v>
      </c>
      <c r="B214" t="s">
        <v>351</v>
      </c>
      <c r="C214" t="s">
        <v>351</v>
      </c>
      <c r="D214" t="s">
        <v>410</v>
      </c>
      <c r="E214" t="s">
        <v>15</v>
      </c>
      <c r="F214" t="s">
        <v>128</v>
      </c>
      <c r="G214" t="s">
        <v>415</v>
      </c>
      <c r="H214">
        <v>2017</v>
      </c>
      <c r="I214">
        <v>600</v>
      </c>
      <c r="J214">
        <v>2286</v>
      </c>
    </row>
    <row r="215" spans="1:10">
      <c r="A215" t="s">
        <v>10</v>
      </c>
      <c r="B215" t="s">
        <v>351</v>
      </c>
      <c r="C215" t="s">
        <v>351</v>
      </c>
      <c r="D215" t="s">
        <v>410</v>
      </c>
      <c r="E215" t="s">
        <v>15</v>
      </c>
      <c r="F215" t="s">
        <v>128</v>
      </c>
      <c r="G215" t="s">
        <v>415</v>
      </c>
      <c r="H215">
        <v>2017</v>
      </c>
      <c r="I215">
        <v>500</v>
      </c>
      <c r="J215">
        <v>1905</v>
      </c>
    </row>
    <row r="216" spans="1:10">
      <c r="A216" t="s">
        <v>10</v>
      </c>
      <c r="B216" t="s">
        <v>351</v>
      </c>
      <c r="C216" t="s">
        <v>351</v>
      </c>
      <c r="D216" t="s">
        <v>410</v>
      </c>
      <c r="E216" t="s">
        <v>15</v>
      </c>
      <c r="F216" t="s">
        <v>128</v>
      </c>
      <c r="G216" t="s">
        <v>415</v>
      </c>
      <c r="H216">
        <v>2017</v>
      </c>
      <c r="I216">
        <v>1110</v>
      </c>
      <c r="J216">
        <v>4191</v>
      </c>
    </row>
    <row r="217" spans="1:10">
      <c r="A217" t="s">
        <v>10</v>
      </c>
      <c r="B217" t="s">
        <v>351</v>
      </c>
      <c r="C217" t="s">
        <v>351</v>
      </c>
      <c r="D217" t="s">
        <v>410</v>
      </c>
      <c r="E217" t="s">
        <v>15</v>
      </c>
      <c r="F217" t="s">
        <v>128</v>
      </c>
      <c r="G217" t="s">
        <v>415</v>
      </c>
      <c r="H217">
        <v>2017</v>
      </c>
      <c r="I217">
        <v>2010</v>
      </c>
      <c r="J217">
        <v>7620</v>
      </c>
    </row>
    <row r="218" spans="1:10">
      <c r="A218" t="s">
        <v>10</v>
      </c>
      <c r="B218" t="s">
        <v>351</v>
      </c>
      <c r="C218" t="s">
        <v>351</v>
      </c>
      <c r="D218" t="s">
        <v>410</v>
      </c>
      <c r="E218" t="s">
        <v>15</v>
      </c>
      <c r="F218" t="s">
        <v>128</v>
      </c>
      <c r="G218" t="s">
        <v>415</v>
      </c>
      <c r="H218">
        <v>2017</v>
      </c>
      <c r="I218">
        <v>1705</v>
      </c>
      <c r="J218">
        <v>6477</v>
      </c>
    </row>
    <row r="219" spans="1:10">
      <c r="A219" t="s">
        <v>10</v>
      </c>
      <c r="B219" t="s">
        <v>351</v>
      </c>
      <c r="C219" t="s">
        <v>351</v>
      </c>
      <c r="D219" t="s">
        <v>410</v>
      </c>
      <c r="E219" t="s">
        <v>15</v>
      </c>
      <c r="F219" t="s">
        <v>128</v>
      </c>
      <c r="G219" t="s">
        <v>415</v>
      </c>
      <c r="H219">
        <v>2017</v>
      </c>
      <c r="I219">
        <v>2710</v>
      </c>
      <c r="J219">
        <v>10287</v>
      </c>
    </row>
    <row r="220" spans="1:10">
      <c r="A220" t="s">
        <v>10</v>
      </c>
      <c r="B220" t="s">
        <v>351</v>
      </c>
      <c r="C220" t="s">
        <v>351</v>
      </c>
      <c r="D220" t="s">
        <v>410</v>
      </c>
      <c r="E220" t="s">
        <v>15</v>
      </c>
      <c r="F220" t="s">
        <v>123</v>
      </c>
      <c r="G220" t="s">
        <v>411</v>
      </c>
      <c r="H220">
        <v>2017</v>
      </c>
      <c r="I220">
        <v>500</v>
      </c>
      <c r="J220">
        <v>1635</v>
      </c>
    </row>
    <row r="221" spans="1:10">
      <c r="A221" t="s">
        <v>10</v>
      </c>
      <c r="B221" t="s">
        <v>351</v>
      </c>
      <c r="C221" t="s">
        <v>351</v>
      </c>
      <c r="D221" t="s">
        <v>410</v>
      </c>
      <c r="E221" t="s">
        <v>15</v>
      </c>
      <c r="F221" t="s">
        <v>123</v>
      </c>
      <c r="G221" t="s">
        <v>411</v>
      </c>
      <c r="H221">
        <v>2017</v>
      </c>
      <c r="I221">
        <v>6330</v>
      </c>
      <c r="J221">
        <v>20601</v>
      </c>
    </row>
    <row r="222" spans="1:10">
      <c r="A222" t="s">
        <v>10</v>
      </c>
      <c r="B222" t="s">
        <v>351</v>
      </c>
      <c r="C222" t="s">
        <v>351</v>
      </c>
      <c r="D222" t="s">
        <v>401</v>
      </c>
      <c r="E222" t="s">
        <v>15</v>
      </c>
      <c r="F222" t="s">
        <v>16</v>
      </c>
      <c r="G222" t="s">
        <v>161</v>
      </c>
      <c r="H222">
        <v>2017</v>
      </c>
      <c r="I222">
        <v>700</v>
      </c>
      <c r="J222">
        <v>1561</v>
      </c>
    </row>
    <row r="223" spans="1:10">
      <c r="A223" t="s">
        <v>10</v>
      </c>
      <c r="B223" t="s">
        <v>351</v>
      </c>
      <c r="C223" t="s">
        <v>351</v>
      </c>
      <c r="D223" t="s">
        <v>401</v>
      </c>
      <c r="E223" t="s">
        <v>15</v>
      </c>
      <c r="F223" t="s">
        <v>16</v>
      </c>
      <c r="G223" t="s">
        <v>161</v>
      </c>
      <c r="H223">
        <v>2017</v>
      </c>
      <c r="I223">
        <v>2010</v>
      </c>
      <c r="J223">
        <v>4460</v>
      </c>
    </row>
    <row r="224" spans="1:10">
      <c r="A224" t="s">
        <v>10</v>
      </c>
      <c r="B224" t="s">
        <v>351</v>
      </c>
      <c r="C224" t="s">
        <v>351</v>
      </c>
      <c r="D224" t="s">
        <v>401</v>
      </c>
      <c r="E224" t="s">
        <v>15</v>
      </c>
      <c r="F224" t="s">
        <v>16</v>
      </c>
      <c r="G224" t="s">
        <v>161</v>
      </c>
      <c r="H224">
        <v>2017</v>
      </c>
      <c r="I224">
        <v>1505</v>
      </c>
      <c r="J224">
        <v>3345</v>
      </c>
    </row>
    <row r="225" spans="1:10">
      <c r="A225" t="s">
        <v>10</v>
      </c>
      <c r="B225" t="s">
        <v>351</v>
      </c>
      <c r="C225" t="s">
        <v>351</v>
      </c>
      <c r="D225" t="s">
        <v>401</v>
      </c>
      <c r="E225" t="s">
        <v>15</v>
      </c>
      <c r="F225" t="s">
        <v>16</v>
      </c>
      <c r="G225" t="s">
        <v>161</v>
      </c>
      <c r="H225">
        <v>2017</v>
      </c>
      <c r="I225">
        <v>4520</v>
      </c>
      <c r="J225">
        <v>10035</v>
      </c>
    </row>
    <row r="226" spans="1:10">
      <c r="A226" t="s">
        <v>10</v>
      </c>
      <c r="B226" t="s">
        <v>351</v>
      </c>
      <c r="C226" t="s">
        <v>351</v>
      </c>
      <c r="D226" t="s">
        <v>401</v>
      </c>
      <c r="E226" t="s">
        <v>15</v>
      </c>
      <c r="F226" t="s">
        <v>16</v>
      </c>
      <c r="G226" t="s">
        <v>161</v>
      </c>
      <c r="H226">
        <v>2017</v>
      </c>
      <c r="I226">
        <v>1510</v>
      </c>
      <c r="J226">
        <v>3345</v>
      </c>
    </row>
    <row r="227" spans="1:10">
      <c r="A227" t="s">
        <v>10</v>
      </c>
      <c r="B227" t="s">
        <v>351</v>
      </c>
      <c r="C227" t="s">
        <v>351</v>
      </c>
      <c r="D227" t="s">
        <v>401</v>
      </c>
      <c r="E227" t="s">
        <v>15</v>
      </c>
      <c r="F227" t="s">
        <v>16</v>
      </c>
      <c r="G227" t="s">
        <v>161</v>
      </c>
      <c r="H227">
        <v>2017</v>
      </c>
      <c r="I227">
        <v>500</v>
      </c>
      <c r="J227">
        <v>1115</v>
      </c>
    </row>
    <row r="228" spans="1:10">
      <c r="A228" t="s">
        <v>10</v>
      </c>
      <c r="B228" t="s">
        <v>351</v>
      </c>
      <c r="C228" t="s">
        <v>351</v>
      </c>
      <c r="D228" t="s">
        <v>401</v>
      </c>
      <c r="E228" t="s">
        <v>15</v>
      </c>
      <c r="F228" t="s">
        <v>16</v>
      </c>
      <c r="G228" t="s">
        <v>407</v>
      </c>
      <c r="H228">
        <v>2017</v>
      </c>
      <c r="I228">
        <v>700</v>
      </c>
      <c r="J228">
        <v>1561</v>
      </c>
    </row>
    <row r="229" spans="1:10">
      <c r="A229" t="s">
        <v>10</v>
      </c>
      <c r="B229" t="s">
        <v>351</v>
      </c>
      <c r="C229" t="s">
        <v>351</v>
      </c>
      <c r="D229" t="s">
        <v>401</v>
      </c>
      <c r="E229" t="s">
        <v>15</v>
      </c>
      <c r="F229" t="s">
        <v>16</v>
      </c>
      <c r="G229" t="s">
        <v>407</v>
      </c>
      <c r="H229">
        <v>2017</v>
      </c>
      <c r="I229">
        <v>2010</v>
      </c>
      <c r="J229">
        <v>4460</v>
      </c>
    </row>
    <row r="230" spans="1:10">
      <c r="A230" t="s">
        <v>10</v>
      </c>
      <c r="B230" t="s">
        <v>351</v>
      </c>
      <c r="C230" t="s">
        <v>351</v>
      </c>
      <c r="D230" t="s">
        <v>401</v>
      </c>
      <c r="E230" t="s">
        <v>15</v>
      </c>
      <c r="F230" t="s">
        <v>16</v>
      </c>
      <c r="G230" t="s">
        <v>407</v>
      </c>
      <c r="H230">
        <v>2017</v>
      </c>
      <c r="I230">
        <v>1505</v>
      </c>
      <c r="J230">
        <v>3345</v>
      </c>
    </row>
    <row r="231" spans="1:10">
      <c r="A231" t="s">
        <v>10</v>
      </c>
      <c r="B231" t="s">
        <v>351</v>
      </c>
      <c r="C231" t="s">
        <v>351</v>
      </c>
      <c r="D231" t="s">
        <v>401</v>
      </c>
      <c r="E231" t="s">
        <v>15</v>
      </c>
      <c r="F231" t="s">
        <v>16</v>
      </c>
      <c r="G231" t="s">
        <v>407</v>
      </c>
      <c r="H231">
        <v>2017</v>
      </c>
      <c r="I231">
        <v>4520</v>
      </c>
      <c r="J231">
        <v>10035</v>
      </c>
    </row>
    <row r="232" spans="1:10">
      <c r="A232" t="s">
        <v>10</v>
      </c>
      <c r="B232" t="s">
        <v>351</v>
      </c>
      <c r="C232" t="s">
        <v>351</v>
      </c>
      <c r="D232" t="s">
        <v>401</v>
      </c>
      <c r="E232" t="s">
        <v>15</v>
      </c>
      <c r="F232" t="s">
        <v>16</v>
      </c>
      <c r="G232" t="s">
        <v>407</v>
      </c>
      <c r="H232">
        <v>2017</v>
      </c>
      <c r="I232">
        <v>1510</v>
      </c>
      <c r="J232">
        <v>3345</v>
      </c>
    </row>
    <row r="233" spans="1:10">
      <c r="A233" t="s">
        <v>10</v>
      </c>
      <c r="B233" t="s">
        <v>351</v>
      </c>
      <c r="C233" t="s">
        <v>351</v>
      </c>
      <c r="D233" t="s">
        <v>401</v>
      </c>
      <c r="E233" t="s">
        <v>15</v>
      </c>
      <c r="F233" t="s">
        <v>16</v>
      </c>
      <c r="G233" t="s">
        <v>407</v>
      </c>
      <c r="H233">
        <v>2017</v>
      </c>
      <c r="I233">
        <v>500</v>
      </c>
      <c r="J233">
        <v>1115</v>
      </c>
    </row>
    <row r="234" spans="1:10">
      <c r="A234" t="s">
        <v>10</v>
      </c>
      <c r="B234" t="s">
        <v>351</v>
      </c>
      <c r="C234" t="s">
        <v>351</v>
      </c>
      <c r="D234" t="s">
        <v>389</v>
      </c>
      <c r="E234" t="s">
        <v>15</v>
      </c>
      <c r="F234" t="s">
        <v>131</v>
      </c>
      <c r="G234" t="s">
        <v>400</v>
      </c>
      <c r="H234">
        <v>2017</v>
      </c>
      <c r="I234">
        <v>800</v>
      </c>
      <c r="J234">
        <v>2056</v>
      </c>
    </row>
    <row r="235" spans="1:10">
      <c r="A235" t="s">
        <v>10</v>
      </c>
      <c r="B235" t="s">
        <v>351</v>
      </c>
      <c r="C235" t="s">
        <v>351</v>
      </c>
      <c r="D235" t="s">
        <v>389</v>
      </c>
      <c r="E235" t="s">
        <v>15</v>
      </c>
      <c r="F235" t="s">
        <v>131</v>
      </c>
      <c r="G235" t="s">
        <v>399</v>
      </c>
      <c r="H235">
        <v>2017</v>
      </c>
      <c r="I235">
        <v>600</v>
      </c>
      <c r="J235">
        <v>1542</v>
      </c>
    </row>
    <row r="236" spans="1:10">
      <c r="A236" t="s">
        <v>10</v>
      </c>
      <c r="B236" t="s">
        <v>351</v>
      </c>
      <c r="C236" t="s">
        <v>351</v>
      </c>
      <c r="D236" t="s">
        <v>389</v>
      </c>
      <c r="E236" t="s">
        <v>15</v>
      </c>
      <c r="F236" t="s">
        <v>131</v>
      </c>
      <c r="G236" t="s">
        <v>398</v>
      </c>
      <c r="H236">
        <v>2017</v>
      </c>
      <c r="I236">
        <v>500</v>
      </c>
      <c r="J236">
        <v>1285</v>
      </c>
    </row>
    <row r="237" spans="1:10">
      <c r="A237" t="s">
        <v>10</v>
      </c>
      <c r="B237" t="s">
        <v>351</v>
      </c>
      <c r="C237" t="s">
        <v>351</v>
      </c>
      <c r="D237" t="s">
        <v>389</v>
      </c>
      <c r="E237" t="s">
        <v>15</v>
      </c>
      <c r="F237" t="s">
        <v>128</v>
      </c>
      <c r="G237" t="s">
        <v>397</v>
      </c>
      <c r="H237">
        <v>2017</v>
      </c>
      <c r="I237">
        <v>400</v>
      </c>
      <c r="J237">
        <v>1196</v>
      </c>
    </row>
    <row r="238" spans="1:10">
      <c r="A238" t="s">
        <v>10</v>
      </c>
      <c r="B238" t="s">
        <v>351</v>
      </c>
      <c r="C238" t="s">
        <v>351</v>
      </c>
      <c r="D238" t="s">
        <v>389</v>
      </c>
      <c r="E238" t="s">
        <v>15</v>
      </c>
      <c r="F238" t="s">
        <v>128</v>
      </c>
      <c r="G238" t="s">
        <v>396</v>
      </c>
      <c r="H238">
        <v>2017</v>
      </c>
      <c r="I238">
        <v>500</v>
      </c>
      <c r="J238">
        <v>1505</v>
      </c>
    </row>
    <row r="239" spans="1:10">
      <c r="A239" t="s">
        <v>10</v>
      </c>
      <c r="B239" t="s">
        <v>351</v>
      </c>
      <c r="C239" t="s">
        <v>351</v>
      </c>
      <c r="D239" t="s">
        <v>389</v>
      </c>
      <c r="E239" t="s">
        <v>15</v>
      </c>
      <c r="F239" t="s">
        <v>128</v>
      </c>
      <c r="G239" t="s">
        <v>396</v>
      </c>
      <c r="H239">
        <v>2017</v>
      </c>
      <c r="I239">
        <v>0</v>
      </c>
      <c r="J239">
        <v>0</v>
      </c>
    </row>
    <row r="240" spans="1:10">
      <c r="A240" t="s">
        <v>10</v>
      </c>
      <c r="B240" t="s">
        <v>351</v>
      </c>
      <c r="C240" t="s">
        <v>351</v>
      </c>
      <c r="D240" t="s">
        <v>389</v>
      </c>
      <c r="E240" t="s">
        <v>15</v>
      </c>
      <c r="F240" t="s">
        <v>128</v>
      </c>
      <c r="G240" t="s">
        <v>396</v>
      </c>
      <c r="H240">
        <v>2017</v>
      </c>
      <c r="I240">
        <v>500</v>
      </c>
      <c r="J240">
        <v>1505</v>
      </c>
    </row>
    <row r="241" spans="1:10">
      <c r="A241" t="s">
        <v>10</v>
      </c>
      <c r="B241" t="s">
        <v>351</v>
      </c>
      <c r="C241" t="s">
        <v>351</v>
      </c>
      <c r="D241" t="s">
        <v>389</v>
      </c>
      <c r="E241" t="s">
        <v>15</v>
      </c>
      <c r="F241" t="s">
        <v>128</v>
      </c>
      <c r="G241" t="s">
        <v>396</v>
      </c>
      <c r="H241">
        <v>2017</v>
      </c>
      <c r="I241">
        <v>1535</v>
      </c>
      <c r="J241">
        <v>4590.25</v>
      </c>
    </row>
    <row r="242" spans="1:10">
      <c r="A242" t="s">
        <v>10</v>
      </c>
      <c r="B242" t="s">
        <v>351</v>
      </c>
      <c r="C242" t="s">
        <v>351</v>
      </c>
      <c r="D242" t="s">
        <v>389</v>
      </c>
      <c r="E242" t="s">
        <v>15</v>
      </c>
      <c r="F242" t="s">
        <v>128</v>
      </c>
      <c r="G242" t="s">
        <v>396</v>
      </c>
      <c r="H242">
        <v>2017</v>
      </c>
      <c r="I242">
        <v>0</v>
      </c>
      <c r="J242">
        <v>0</v>
      </c>
    </row>
    <row r="243" spans="1:10">
      <c r="A243" t="s">
        <v>10</v>
      </c>
      <c r="B243" t="s">
        <v>351</v>
      </c>
      <c r="C243" t="s">
        <v>351</v>
      </c>
      <c r="D243" t="s">
        <v>389</v>
      </c>
      <c r="E243" t="s">
        <v>15</v>
      </c>
      <c r="F243" t="s">
        <v>128</v>
      </c>
      <c r="G243" t="s">
        <v>396</v>
      </c>
      <c r="H243">
        <v>2017</v>
      </c>
      <c r="I243">
        <v>2340</v>
      </c>
      <c r="J243">
        <v>6998.25</v>
      </c>
    </row>
    <row r="244" spans="1:10">
      <c r="A244" t="s">
        <v>10</v>
      </c>
      <c r="B244" t="s">
        <v>351</v>
      </c>
      <c r="C244" t="s">
        <v>351</v>
      </c>
      <c r="D244" t="s">
        <v>389</v>
      </c>
      <c r="E244" t="s">
        <v>15</v>
      </c>
      <c r="F244" t="s">
        <v>128</v>
      </c>
      <c r="G244" t="s">
        <v>396</v>
      </c>
      <c r="H244">
        <v>2017</v>
      </c>
      <c r="I244">
        <v>4550</v>
      </c>
      <c r="J244">
        <v>13529.75</v>
      </c>
    </row>
    <row r="245" spans="1:10">
      <c r="A245" t="s">
        <v>10</v>
      </c>
      <c r="B245" t="s">
        <v>351</v>
      </c>
      <c r="C245" t="s">
        <v>351</v>
      </c>
      <c r="D245" t="s">
        <v>389</v>
      </c>
      <c r="E245" t="s">
        <v>15</v>
      </c>
      <c r="F245" t="s">
        <v>128</v>
      </c>
      <c r="G245" t="s">
        <v>396</v>
      </c>
      <c r="H245">
        <v>2017</v>
      </c>
      <c r="I245">
        <v>0</v>
      </c>
      <c r="J245">
        <v>0</v>
      </c>
    </row>
    <row r="246" spans="1:10">
      <c r="A246" t="s">
        <v>10</v>
      </c>
      <c r="B246" t="s">
        <v>351</v>
      </c>
      <c r="C246" t="s">
        <v>351</v>
      </c>
      <c r="D246" t="s">
        <v>389</v>
      </c>
      <c r="E246" t="s">
        <v>15</v>
      </c>
      <c r="F246" t="s">
        <v>128</v>
      </c>
      <c r="G246" t="s">
        <v>396</v>
      </c>
      <c r="H246">
        <v>2017</v>
      </c>
      <c r="I246">
        <v>8925</v>
      </c>
      <c r="J246">
        <v>26536.25</v>
      </c>
    </row>
    <row r="247" spans="1:10">
      <c r="A247" t="s">
        <v>10</v>
      </c>
      <c r="B247" t="s">
        <v>351</v>
      </c>
      <c r="C247" t="s">
        <v>351</v>
      </c>
      <c r="D247" t="s">
        <v>389</v>
      </c>
      <c r="E247" t="s">
        <v>15</v>
      </c>
      <c r="F247" t="s">
        <v>128</v>
      </c>
      <c r="G247" t="s">
        <v>395</v>
      </c>
      <c r="H247">
        <v>2017</v>
      </c>
      <c r="I247">
        <v>400</v>
      </c>
      <c r="J247">
        <v>1196</v>
      </c>
    </row>
    <row r="248" spans="1:10">
      <c r="A248" t="s">
        <v>10</v>
      </c>
      <c r="B248" t="s">
        <v>351</v>
      </c>
      <c r="C248" t="s">
        <v>351</v>
      </c>
      <c r="D248" t="s">
        <v>389</v>
      </c>
      <c r="E248" t="s">
        <v>15</v>
      </c>
      <c r="F248" t="s">
        <v>128</v>
      </c>
      <c r="G248" t="s">
        <v>394</v>
      </c>
      <c r="H248">
        <v>2017</v>
      </c>
      <c r="I248">
        <v>500</v>
      </c>
      <c r="J248">
        <v>1505</v>
      </c>
    </row>
    <row r="249" spans="1:10">
      <c r="A249" t="s">
        <v>10</v>
      </c>
      <c r="B249" t="s">
        <v>351</v>
      </c>
      <c r="C249" t="s">
        <v>351</v>
      </c>
      <c r="D249" t="s">
        <v>389</v>
      </c>
      <c r="E249" t="s">
        <v>15</v>
      </c>
      <c r="F249" t="s">
        <v>128</v>
      </c>
      <c r="G249" t="s">
        <v>394</v>
      </c>
      <c r="H249">
        <v>2017</v>
      </c>
      <c r="I249">
        <v>0</v>
      </c>
      <c r="J249">
        <v>0</v>
      </c>
    </row>
    <row r="250" spans="1:10">
      <c r="A250" t="s">
        <v>10</v>
      </c>
      <c r="B250" t="s">
        <v>351</v>
      </c>
      <c r="C250" t="s">
        <v>351</v>
      </c>
      <c r="D250" t="s">
        <v>389</v>
      </c>
      <c r="E250" t="s">
        <v>15</v>
      </c>
      <c r="F250" t="s">
        <v>128</v>
      </c>
      <c r="G250" t="s">
        <v>394</v>
      </c>
      <c r="H250">
        <v>2017</v>
      </c>
      <c r="I250">
        <v>500</v>
      </c>
      <c r="J250">
        <v>1505</v>
      </c>
    </row>
    <row r="251" spans="1:10">
      <c r="A251" t="s">
        <v>10</v>
      </c>
      <c r="B251" t="s">
        <v>351</v>
      </c>
      <c r="C251" t="s">
        <v>351</v>
      </c>
      <c r="D251" t="s">
        <v>389</v>
      </c>
      <c r="E251" t="s">
        <v>15</v>
      </c>
      <c r="F251" t="s">
        <v>128</v>
      </c>
      <c r="G251" t="s">
        <v>394</v>
      </c>
      <c r="H251">
        <v>2017</v>
      </c>
      <c r="I251">
        <v>1535</v>
      </c>
      <c r="J251">
        <v>4590.25</v>
      </c>
    </row>
    <row r="252" spans="1:10">
      <c r="A252" t="s">
        <v>10</v>
      </c>
      <c r="B252" t="s">
        <v>351</v>
      </c>
      <c r="C252" t="s">
        <v>351</v>
      </c>
      <c r="D252" t="s">
        <v>389</v>
      </c>
      <c r="E252" t="s">
        <v>15</v>
      </c>
      <c r="F252" t="s">
        <v>128</v>
      </c>
      <c r="G252" t="s">
        <v>394</v>
      </c>
      <c r="H252">
        <v>2017</v>
      </c>
      <c r="I252">
        <v>0</v>
      </c>
      <c r="J252">
        <v>0</v>
      </c>
    </row>
    <row r="253" spans="1:10">
      <c r="A253" t="s">
        <v>10</v>
      </c>
      <c r="B253" t="s">
        <v>351</v>
      </c>
      <c r="C253" t="s">
        <v>351</v>
      </c>
      <c r="D253" t="s">
        <v>389</v>
      </c>
      <c r="E253" t="s">
        <v>15</v>
      </c>
      <c r="F253" t="s">
        <v>128</v>
      </c>
      <c r="G253" t="s">
        <v>394</v>
      </c>
      <c r="H253">
        <v>2017</v>
      </c>
      <c r="I253">
        <v>2340</v>
      </c>
      <c r="J253">
        <v>6998.25</v>
      </c>
    </row>
    <row r="254" spans="1:10">
      <c r="A254" t="s">
        <v>10</v>
      </c>
      <c r="B254" t="s">
        <v>351</v>
      </c>
      <c r="C254" t="s">
        <v>351</v>
      </c>
      <c r="D254" t="s">
        <v>389</v>
      </c>
      <c r="E254" t="s">
        <v>15</v>
      </c>
      <c r="F254" t="s">
        <v>128</v>
      </c>
      <c r="G254" t="s">
        <v>394</v>
      </c>
      <c r="H254">
        <v>2017</v>
      </c>
      <c r="I254">
        <v>4550</v>
      </c>
      <c r="J254">
        <v>13529.75</v>
      </c>
    </row>
    <row r="255" spans="1:10">
      <c r="A255" t="s">
        <v>10</v>
      </c>
      <c r="B255" t="s">
        <v>351</v>
      </c>
      <c r="C255" t="s">
        <v>351</v>
      </c>
      <c r="D255" t="s">
        <v>389</v>
      </c>
      <c r="E255" t="s">
        <v>15</v>
      </c>
      <c r="F255" t="s">
        <v>128</v>
      </c>
      <c r="G255" t="s">
        <v>394</v>
      </c>
      <c r="H255">
        <v>2017</v>
      </c>
      <c r="I255">
        <v>0</v>
      </c>
      <c r="J255">
        <v>0</v>
      </c>
    </row>
    <row r="256" spans="1:10">
      <c r="A256" t="s">
        <v>10</v>
      </c>
      <c r="B256" t="s">
        <v>351</v>
      </c>
      <c r="C256" t="s">
        <v>351</v>
      </c>
      <c r="D256" t="s">
        <v>389</v>
      </c>
      <c r="E256" t="s">
        <v>15</v>
      </c>
      <c r="F256" t="s">
        <v>128</v>
      </c>
      <c r="G256" t="s">
        <v>394</v>
      </c>
      <c r="H256">
        <v>2017</v>
      </c>
      <c r="I256">
        <v>8925</v>
      </c>
      <c r="J256">
        <v>26536.25</v>
      </c>
    </row>
    <row r="257" spans="1:10">
      <c r="A257" t="s">
        <v>10</v>
      </c>
      <c r="B257" t="s">
        <v>351</v>
      </c>
      <c r="C257" t="s">
        <v>351</v>
      </c>
      <c r="D257" t="s">
        <v>389</v>
      </c>
      <c r="E257" t="s">
        <v>15</v>
      </c>
      <c r="F257" t="s">
        <v>128</v>
      </c>
      <c r="G257" t="s">
        <v>369</v>
      </c>
      <c r="H257">
        <v>2017</v>
      </c>
      <c r="I257">
        <v>0</v>
      </c>
      <c r="J257">
        <v>0</v>
      </c>
    </row>
    <row r="258" spans="1:10">
      <c r="A258" t="s">
        <v>10</v>
      </c>
      <c r="B258" t="s">
        <v>351</v>
      </c>
      <c r="C258" t="s">
        <v>351</v>
      </c>
      <c r="D258" t="s">
        <v>389</v>
      </c>
      <c r="E258" t="s">
        <v>15</v>
      </c>
      <c r="F258" t="s">
        <v>128</v>
      </c>
      <c r="G258" t="s">
        <v>369</v>
      </c>
      <c r="H258">
        <v>2017</v>
      </c>
      <c r="I258">
        <v>500</v>
      </c>
      <c r="J258">
        <v>1505</v>
      </c>
    </row>
    <row r="259" spans="1:10">
      <c r="A259" t="s">
        <v>10</v>
      </c>
      <c r="B259" t="s">
        <v>351</v>
      </c>
      <c r="C259" t="s">
        <v>351</v>
      </c>
      <c r="D259" t="s">
        <v>389</v>
      </c>
      <c r="E259" t="s">
        <v>15</v>
      </c>
      <c r="F259" t="s">
        <v>128</v>
      </c>
      <c r="G259" t="s">
        <v>393</v>
      </c>
      <c r="H259">
        <v>2017</v>
      </c>
      <c r="I259">
        <v>500</v>
      </c>
      <c r="J259">
        <v>1505</v>
      </c>
    </row>
    <row r="260" spans="1:10">
      <c r="A260" t="s">
        <v>10</v>
      </c>
      <c r="B260" t="s">
        <v>351</v>
      </c>
      <c r="C260" t="s">
        <v>351</v>
      </c>
      <c r="D260" t="s">
        <v>389</v>
      </c>
      <c r="E260" t="s">
        <v>15</v>
      </c>
      <c r="F260" t="s">
        <v>128</v>
      </c>
      <c r="G260" t="s">
        <v>393</v>
      </c>
      <c r="H260">
        <v>2017</v>
      </c>
      <c r="I260">
        <v>1685</v>
      </c>
      <c r="J260">
        <v>5041.75</v>
      </c>
    </row>
    <row r="261" spans="1:10">
      <c r="A261" t="s">
        <v>10</v>
      </c>
      <c r="B261" t="s">
        <v>351</v>
      </c>
      <c r="C261" t="s">
        <v>351</v>
      </c>
      <c r="D261" t="s">
        <v>389</v>
      </c>
      <c r="E261" t="s">
        <v>15</v>
      </c>
      <c r="F261" t="s">
        <v>128</v>
      </c>
      <c r="G261" t="s">
        <v>392</v>
      </c>
      <c r="H261">
        <v>2017</v>
      </c>
      <c r="I261">
        <v>0</v>
      </c>
      <c r="J261">
        <v>0</v>
      </c>
    </row>
    <row r="262" spans="1:10">
      <c r="A262" t="s">
        <v>10</v>
      </c>
      <c r="B262" t="s">
        <v>351</v>
      </c>
      <c r="C262" t="s">
        <v>351</v>
      </c>
      <c r="D262" t="s">
        <v>389</v>
      </c>
      <c r="E262" t="s">
        <v>15</v>
      </c>
      <c r="F262" t="s">
        <v>128</v>
      </c>
      <c r="G262" t="s">
        <v>392</v>
      </c>
      <c r="H262">
        <v>2017</v>
      </c>
      <c r="I262">
        <v>500</v>
      </c>
      <c r="J262">
        <v>1505</v>
      </c>
    </row>
    <row r="263" spans="1:10">
      <c r="A263" t="s">
        <v>10</v>
      </c>
      <c r="B263" t="s">
        <v>351</v>
      </c>
      <c r="C263" t="s">
        <v>351</v>
      </c>
      <c r="D263" t="s">
        <v>389</v>
      </c>
      <c r="E263" t="s">
        <v>15</v>
      </c>
      <c r="F263" t="s">
        <v>128</v>
      </c>
      <c r="G263" t="s">
        <v>391</v>
      </c>
      <c r="H263">
        <v>2017</v>
      </c>
      <c r="I263">
        <v>500</v>
      </c>
      <c r="J263">
        <v>1505</v>
      </c>
    </row>
    <row r="264" spans="1:10">
      <c r="A264" t="s">
        <v>10</v>
      </c>
      <c r="B264" t="s">
        <v>351</v>
      </c>
      <c r="C264" t="s">
        <v>351</v>
      </c>
      <c r="D264" t="s">
        <v>389</v>
      </c>
      <c r="E264" t="s">
        <v>15</v>
      </c>
      <c r="F264" t="s">
        <v>128</v>
      </c>
      <c r="G264" t="s">
        <v>391</v>
      </c>
      <c r="H264">
        <v>2017</v>
      </c>
      <c r="I264">
        <v>1685</v>
      </c>
      <c r="J264">
        <v>5041.75</v>
      </c>
    </row>
    <row r="265" spans="1:10">
      <c r="A265" t="s">
        <v>10</v>
      </c>
      <c r="B265" t="s">
        <v>351</v>
      </c>
      <c r="C265" t="s">
        <v>351</v>
      </c>
      <c r="D265" t="s">
        <v>389</v>
      </c>
      <c r="E265" t="s">
        <v>15</v>
      </c>
      <c r="F265" t="s">
        <v>128</v>
      </c>
      <c r="G265" t="s">
        <v>364</v>
      </c>
      <c r="H265">
        <v>2017</v>
      </c>
      <c r="I265">
        <v>0</v>
      </c>
      <c r="J265">
        <v>0</v>
      </c>
    </row>
    <row r="266" spans="1:10">
      <c r="A266" t="s">
        <v>10</v>
      </c>
      <c r="B266" t="s">
        <v>351</v>
      </c>
      <c r="C266" t="s">
        <v>351</v>
      </c>
      <c r="D266" t="s">
        <v>389</v>
      </c>
      <c r="E266" t="s">
        <v>15</v>
      </c>
      <c r="F266" t="s">
        <v>128</v>
      </c>
      <c r="G266" t="s">
        <v>364</v>
      </c>
      <c r="H266">
        <v>2017</v>
      </c>
      <c r="I266">
        <v>500</v>
      </c>
      <c r="J266">
        <v>1505</v>
      </c>
    </row>
    <row r="267" spans="1:10">
      <c r="A267" t="s">
        <v>10</v>
      </c>
      <c r="B267" t="s">
        <v>351</v>
      </c>
      <c r="C267" t="s">
        <v>351</v>
      </c>
      <c r="D267" t="s">
        <v>389</v>
      </c>
      <c r="E267" t="s">
        <v>15</v>
      </c>
      <c r="F267" t="s">
        <v>128</v>
      </c>
      <c r="G267" t="s">
        <v>390</v>
      </c>
      <c r="H267">
        <v>2017</v>
      </c>
      <c r="I267">
        <v>0</v>
      </c>
      <c r="J267">
        <v>0</v>
      </c>
    </row>
    <row r="268" spans="1:10">
      <c r="A268" t="s">
        <v>10</v>
      </c>
      <c r="B268" t="s">
        <v>351</v>
      </c>
      <c r="C268" t="s">
        <v>351</v>
      </c>
      <c r="D268" t="s">
        <v>389</v>
      </c>
      <c r="E268" t="s">
        <v>15</v>
      </c>
      <c r="F268" t="s">
        <v>128</v>
      </c>
      <c r="G268" t="s">
        <v>390</v>
      </c>
      <c r="H268">
        <v>2017</v>
      </c>
      <c r="I268">
        <v>500</v>
      </c>
      <c r="J268">
        <v>1505</v>
      </c>
    </row>
    <row r="269" spans="1:10">
      <c r="A269" t="s">
        <v>10</v>
      </c>
      <c r="B269" t="s">
        <v>351</v>
      </c>
      <c r="C269" t="s">
        <v>351</v>
      </c>
      <c r="D269" t="s">
        <v>363</v>
      </c>
      <c r="E269" t="s">
        <v>15</v>
      </c>
      <c r="F269" t="s">
        <v>36</v>
      </c>
      <c r="G269" t="s">
        <v>383</v>
      </c>
      <c r="H269">
        <v>2017</v>
      </c>
      <c r="I269">
        <v>7185</v>
      </c>
      <c r="J269">
        <v>8580</v>
      </c>
    </row>
    <row r="270" spans="1:10">
      <c r="A270" t="s">
        <v>10</v>
      </c>
      <c r="B270" t="s">
        <v>351</v>
      </c>
      <c r="C270" t="s">
        <v>351</v>
      </c>
      <c r="D270" t="s">
        <v>363</v>
      </c>
      <c r="E270" t="s">
        <v>15</v>
      </c>
      <c r="F270" t="s">
        <v>36</v>
      </c>
      <c r="G270" t="s">
        <v>383</v>
      </c>
      <c r="H270">
        <v>2017</v>
      </c>
      <c r="I270">
        <v>7160</v>
      </c>
      <c r="J270">
        <v>8550</v>
      </c>
    </row>
    <row r="271" spans="1:10">
      <c r="A271" t="s">
        <v>10</v>
      </c>
      <c r="B271" t="s">
        <v>351</v>
      </c>
      <c r="C271" t="s">
        <v>351</v>
      </c>
      <c r="D271" t="s">
        <v>363</v>
      </c>
      <c r="E271" t="s">
        <v>15</v>
      </c>
      <c r="F271" t="s">
        <v>36</v>
      </c>
      <c r="G271" t="s">
        <v>383</v>
      </c>
      <c r="H271">
        <v>2017</v>
      </c>
      <c r="I271">
        <v>6080</v>
      </c>
      <c r="J271">
        <v>7260</v>
      </c>
    </row>
    <row r="272" spans="1:10">
      <c r="A272" t="s">
        <v>10</v>
      </c>
      <c r="B272" t="s">
        <v>351</v>
      </c>
      <c r="C272" t="s">
        <v>351</v>
      </c>
      <c r="D272" t="s">
        <v>363</v>
      </c>
      <c r="E272" t="s">
        <v>15</v>
      </c>
      <c r="F272" t="s">
        <v>36</v>
      </c>
      <c r="G272" t="s">
        <v>383</v>
      </c>
      <c r="H272">
        <v>2017</v>
      </c>
      <c r="I272">
        <v>2410</v>
      </c>
      <c r="J272">
        <v>2880</v>
      </c>
    </row>
    <row r="273" spans="1:10">
      <c r="A273" t="s">
        <v>10</v>
      </c>
      <c r="B273" t="s">
        <v>351</v>
      </c>
      <c r="C273" t="s">
        <v>351</v>
      </c>
      <c r="D273" t="s">
        <v>363</v>
      </c>
      <c r="E273" t="s">
        <v>15</v>
      </c>
      <c r="F273" t="s">
        <v>36</v>
      </c>
      <c r="G273" t="s">
        <v>383</v>
      </c>
      <c r="H273">
        <v>2017</v>
      </c>
      <c r="I273">
        <v>12110</v>
      </c>
      <c r="J273">
        <v>14460</v>
      </c>
    </row>
    <row r="274" spans="1:10">
      <c r="A274" t="s">
        <v>10</v>
      </c>
      <c r="B274" t="s">
        <v>351</v>
      </c>
      <c r="C274" t="s">
        <v>351</v>
      </c>
      <c r="D274" t="s">
        <v>363</v>
      </c>
      <c r="E274" t="s">
        <v>15</v>
      </c>
      <c r="F274" t="s">
        <v>36</v>
      </c>
      <c r="G274" t="s">
        <v>383</v>
      </c>
      <c r="H274">
        <v>2017</v>
      </c>
      <c r="I274">
        <v>6735</v>
      </c>
      <c r="J274">
        <v>8040</v>
      </c>
    </row>
    <row r="275" spans="1:10">
      <c r="A275" t="s">
        <v>10</v>
      </c>
      <c r="B275" t="s">
        <v>351</v>
      </c>
      <c r="C275" t="s">
        <v>351</v>
      </c>
      <c r="D275" t="s">
        <v>363</v>
      </c>
      <c r="E275" t="s">
        <v>15</v>
      </c>
      <c r="F275" t="s">
        <v>36</v>
      </c>
      <c r="G275" t="s">
        <v>383</v>
      </c>
      <c r="H275">
        <v>2017</v>
      </c>
      <c r="I275">
        <v>13745</v>
      </c>
      <c r="J275">
        <v>16410</v>
      </c>
    </row>
    <row r="276" spans="1:10">
      <c r="A276" t="s">
        <v>10</v>
      </c>
      <c r="B276" t="s">
        <v>351</v>
      </c>
      <c r="C276" t="s">
        <v>351</v>
      </c>
      <c r="D276" t="s">
        <v>363</v>
      </c>
      <c r="E276" t="s">
        <v>15</v>
      </c>
      <c r="F276" t="s">
        <v>36</v>
      </c>
      <c r="G276" t="s">
        <v>383</v>
      </c>
      <c r="H276">
        <v>2017</v>
      </c>
      <c r="I276">
        <v>1380</v>
      </c>
      <c r="J276">
        <v>1650</v>
      </c>
    </row>
    <row r="277" spans="1:10">
      <c r="A277" t="s">
        <v>10</v>
      </c>
      <c r="B277" t="s">
        <v>351</v>
      </c>
      <c r="C277" t="s">
        <v>351</v>
      </c>
      <c r="D277" t="s">
        <v>363</v>
      </c>
      <c r="E277" t="s">
        <v>15</v>
      </c>
      <c r="F277" t="s">
        <v>36</v>
      </c>
      <c r="G277" t="s">
        <v>383</v>
      </c>
      <c r="H277">
        <v>2017</v>
      </c>
      <c r="I277">
        <v>3520</v>
      </c>
      <c r="J277">
        <v>4200</v>
      </c>
    </row>
    <row r="278" spans="1:10">
      <c r="A278" t="s">
        <v>10</v>
      </c>
      <c r="B278" t="s">
        <v>351</v>
      </c>
      <c r="C278" t="s">
        <v>351</v>
      </c>
      <c r="D278" t="s">
        <v>363</v>
      </c>
      <c r="E278" t="s">
        <v>15</v>
      </c>
      <c r="F278" t="s">
        <v>36</v>
      </c>
      <c r="G278" t="s">
        <v>383</v>
      </c>
      <c r="H278">
        <v>2017</v>
      </c>
      <c r="I278">
        <v>3920</v>
      </c>
      <c r="J278">
        <v>4680</v>
      </c>
    </row>
    <row r="279" spans="1:10">
      <c r="A279" t="s">
        <v>10</v>
      </c>
      <c r="B279" t="s">
        <v>351</v>
      </c>
      <c r="C279" t="s">
        <v>351</v>
      </c>
      <c r="D279" t="s">
        <v>363</v>
      </c>
      <c r="E279" t="s">
        <v>15</v>
      </c>
      <c r="F279" t="s">
        <v>36</v>
      </c>
      <c r="G279" t="s">
        <v>382</v>
      </c>
      <c r="H279">
        <v>2017</v>
      </c>
      <c r="I279">
        <v>7185</v>
      </c>
      <c r="J279">
        <v>8580</v>
      </c>
    </row>
    <row r="280" spans="1:10">
      <c r="A280" t="s">
        <v>10</v>
      </c>
      <c r="B280" t="s">
        <v>351</v>
      </c>
      <c r="C280" t="s">
        <v>351</v>
      </c>
      <c r="D280" t="s">
        <v>363</v>
      </c>
      <c r="E280" t="s">
        <v>15</v>
      </c>
      <c r="F280" t="s">
        <v>36</v>
      </c>
      <c r="G280" t="s">
        <v>382</v>
      </c>
      <c r="H280">
        <v>2017</v>
      </c>
      <c r="I280">
        <v>7160</v>
      </c>
      <c r="J280">
        <v>8550</v>
      </c>
    </row>
    <row r="281" spans="1:10">
      <c r="A281" t="s">
        <v>10</v>
      </c>
      <c r="B281" t="s">
        <v>351</v>
      </c>
      <c r="C281" t="s">
        <v>351</v>
      </c>
      <c r="D281" t="s">
        <v>363</v>
      </c>
      <c r="E281" t="s">
        <v>15</v>
      </c>
      <c r="F281" t="s">
        <v>36</v>
      </c>
      <c r="G281" t="s">
        <v>382</v>
      </c>
      <c r="H281">
        <v>2017</v>
      </c>
      <c r="I281">
        <v>5980</v>
      </c>
      <c r="J281">
        <v>7140</v>
      </c>
    </row>
    <row r="282" spans="1:10">
      <c r="A282" t="s">
        <v>10</v>
      </c>
      <c r="B282" t="s">
        <v>351</v>
      </c>
      <c r="C282" t="s">
        <v>351</v>
      </c>
      <c r="D282" t="s">
        <v>363</v>
      </c>
      <c r="E282" t="s">
        <v>15</v>
      </c>
      <c r="F282" t="s">
        <v>36</v>
      </c>
      <c r="G282" t="s">
        <v>382</v>
      </c>
      <c r="H282">
        <v>2017</v>
      </c>
      <c r="I282">
        <v>2510</v>
      </c>
      <c r="J282">
        <v>3000</v>
      </c>
    </row>
    <row r="283" spans="1:10">
      <c r="A283" t="s">
        <v>10</v>
      </c>
      <c r="B283" t="s">
        <v>351</v>
      </c>
      <c r="C283" t="s">
        <v>351</v>
      </c>
      <c r="D283" t="s">
        <v>363</v>
      </c>
      <c r="E283" t="s">
        <v>15</v>
      </c>
      <c r="F283" t="s">
        <v>36</v>
      </c>
      <c r="G283" t="s">
        <v>382</v>
      </c>
      <c r="H283">
        <v>2017</v>
      </c>
      <c r="I283">
        <v>12110</v>
      </c>
      <c r="J283">
        <v>14460</v>
      </c>
    </row>
    <row r="284" spans="1:10">
      <c r="A284" t="s">
        <v>10</v>
      </c>
      <c r="B284" t="s">
        <v>351</v>
      </c>
      <c r="C284" t="s">
        <v>351</v>
      </c>
      <c r="D284" t="s">
        <v>363</v>
      </c>
      <c r="E284" t="s">
        <v>15</v>
      </c>
      <c r="F284" t="s">
        <v>36</v>
      </c>
      <c r="G284" t="s">
        <v>382</v>
      </c>
      <c r="H284">
        <v>2017</v>
      </c>
      <c r="I284">
        <v>6735</v>
      </c>
      <c r="J284">
        <v>8040</v>
      </c>
    </row>
    <row r="285" spans="1:10">
      <c r="A285" t="s">
        <v>10</v>
      </c>
      <c r="B285" t="s">
        <v>351</v>
      </c>
      <c r="C285" t="s">
        <v>351</v>
      </c>
      <c r="D285" t="s">
        <v>363</v>
      </c>
      <c r="E285" t="s">
        <v>15</v>
      </c>
      <c r="F285" t="s">
        <v>36</v>
      </c>
      <c r="G285" t="s">
        <v>382</v>
      </c>
      <c r="H285">
        <v>2017</v>
      </c>
      <c r="I285">
        <v>13745</v>
      </c>
      <c r="J285">
        <v>16410</v>
      </c>
    </row>
    <row r="286" spans="1:10">
      <c r="A286" t="s">
        <v>10</v>
      </c>
      <c r="B286" t="s">
        <v>351</v>
      </c>
      <c r="C286" t="s">
        <v>351</v>
      </c>
      <c r="D286" t="s">
        <v>363</v>
      </c>
      <c r="E286" t="s">
        <v>15</v>
      </c>
      <c r="F286" t="s">
        <v>36</v>
      </c>
      <c r="G286" t="s">
        <v>382</v>
      </c>
      <c r="H286">
        <v>2017</v>
      </c>
      <c r="I286">
        <v>1380</v>
      </c>
      <c r="J286">
        <v>1650</v>
      </c>
    </row>
    <row r="287" spans="1:10">
      <c r="A287" t="s">
        <v>10</v>
      </c>
      <c r="B287" t="s">
        <v>351</v>
      </c>
      <c r="C287" t="s">
        <v>351</v>
      </c>
      <c r="D287" t="s">
        <v>363</v>
      </c>
      <c r="E287" t="s">
        <v>15</v>
      </c>
      <c r="F287" t="s">
        <v>36</v>
      </c>
      <c r="G287" t="s">
        <v>382</v>
      </c>
      <c r="H287">
        <v>2017</v>
      </c>
      <c r="I287">
        <v>3520</v>
      </c>
      <c r="J287">
        <v>4200</v>
      </c>
    </row>
    <row r="288" spans="1:10">
      <c r="A288" t="s">
        <v>10</v>
      </c>
      <c r="B288" t="s">
        <v>351</v>
      </c>
      <c r="C288" t="s">
        <v>351</v>
      </c>
      <c r="D288" t="s">
        <v>363</v>
      </c>
      <c r="E288" t="s">
        <v>15</v>
      </c>
      <c r="F288" t="s">
        <v>36</v>
      </c>
      <c r="G288" t="s">
        <v>382</v>
      </c>
      <c r="H288">
        <v>2017</v>
      </c>
      <c r="I288">
        <v>3920</v>
      </c>
      <c r="J288">
        <v>4680</v>
      </c>
    </row>
    <row r="289" spans="1:10">
      <c r="A289" t="s">
        <v>10</v>
      </c>
      <c r="B289" t="s">
        <v>351</v>
      </c>
      <c r="C289" t="s">
        <v>351</v>
      </c>
      <c r="D289" t="s">
        <v>363</v>
      </c>
      <c r="E289" t="s">
        <v>15</v>
      </c>
      <c r="F289" t="s">
        <v>16</v>
      </c>
      <c r="G289" t="s">
        <v>17</v>
      </c>
      <c r="H289">
        <v>2017</v>
      </c>
      <c r="I289">
        <v>1105</v>
      </c>
      <c r="J289">
        <v>2431</v>
      </c>
    </row>
    <row r="290" spans="1:10">
      <c r="A290" t="s">
        <v>10</v>
      </c>
      <c r="B290" t="s">
        <v>351</v>
      </c>
      <c r="C290" t="s">
        <v>351</v>
      </c>
      <c r="D290" t="s">
        <v>363</v>
      </c>
      <c r="E290" t="s">
        <v>15</v>
      </c>
      <c r="F290" t="s">
        <v>16</v>
      </c>
      <c r="G290" t="s">
        <v>17</v>
      </c>
      <c r="H290">
        <v>2017</v>
      </c>
      <c r="I290">
        <v>50</v>
      </c>
      <c r="J290">
        <v>110.5</v>
      </c>
    </row>
    <row r="291" spans="1:10">
      <c r="A291" t="s">
        <v>10</v>
      </c>
      <c r="B291" t="s">
        <v>351</v>
      </c>
      <c r="C291" t="s">
        <v>351</v>
      </c>
      <c r="D291" t="s">
        <v>363</v>
      </c>
      <c r="E291" t="s">
        <v>15</v>
      </c>
      <c r="F291" t="s">
        <v>16</v>
      </c>
      <c r="G291" t="s">
        <v>17</v>
      </c>
      <c r="H291">
        <v>2017</v>
      </c>
      <c r="I291">
        <v>600</v>
      </c>
      <c r="J291">
        <v>1326</v>
      </c>
    </row>
    <row r="292" spans="1:10">
      <c r="A292" t="s">
        <v>10</v>
      </c>
      <c r="B292" t="s">
        <v>351</v>
      </c>
      <c r="C292" t="s">
        <v>351</v>
      </c>
      <c r="D292" t="s">
        <v>363</v>
      </c>
      <c r="E292" t="s">
        <v>15</v>
      </c>
      <c r="F292" t="s">
        <v>16</v>
      </c>
      <c r="G292" t="s">
        <v>17</v>
      </c>
      <c r="H292">
        <v>2017</v>
      </c>
      <c r="I292">
        <v>1155</v>
      </c>
      <c r="J292">
        <v>2541.5</v>
      </c>
    </row>
    <row r="293" spans="1:10">
      <c r="A293" t="s">
        <v>10</v>
      </c>
      <c r="B293" t="s">
        <v>351</v>
      </c>
      <c r="C293" t="s">
        <v>351</v>
      </c>
      <c r="D293" t="s">
        <v>363</v>
      </c>
      <c r="E293" t="s">
        <v>15</v>
      </c>
      <c r="F293" t="s">
        <v>16</v>
      </c>
      <c r="G293" t="s">
        <v>17</v>
      </c>
      <c r="H293">
        <v>2017</v>
      </c>
      <c r="I293">
        <v>550</v>
      </c>
      <c r="J293">
        <v>1215.5</v>
      </c>
    </row>
    <row r="294" spans="1:10">
      <c r="A294" t="s">
        <v>10</v>
      </c>
      <c r="B294" t="s">
        <v>351</v>
      </c>
      <c r="C294" t="s">
        <v>351</v>
      </c>
      <c r="D294" t="s">
        <v>363</v>
      </c>
      <c r="E294" t="s">
        <v>15</v>
      </c>
      <c r="F294" t="s">
        <v>16</v>
      </c>
      <c r="G294" t="s">
        <v>17</v>
      </c>
      <c r="H294">
        <v>2017</v>
      </c>
      <c r="I294">
        <v>2135</v>
      </c>
      <c r="J294">
        <v>4696.25</v>
      </c>
    </row>
    <row r="295" spans="1:10">
      <c r="A295" t="s">
        <v>10</v>
      </c>
      <c r="B295" t="s">
        <v>351</v>
      </c>
      <c r="C295" t="s">
        <v>351</v>
      </c>
      <c r="D295" t="s">
        <v>363</v>
      </c>
      <c r="E295" t="s">
        <v>15</v>
      </c>
      <c r="F295" t="s">
        <v>16</v>
      </c>
      <c r="G295" t="s">
        <v>380</v>
      </c>
      <c r="H295">
        <v>2017</v>
      </c>
      <c r="I295">
        <v>1105</v>
      </c>
      <c r="J295">
        <v>2431</v>
      </c>
    </row>
    <row r="296" spans="1:10">
      <c r="A296" t="s">
        <v>10</v>
      </c>
      <c r="B296" t="s">
        <v>351</v>
      </c>
      <c r="C296" t="s">
        <v>351</v>
      </c>
      <c r="D296" t="s">
        <v>363</v>
      </c>
      <c r="E296" t="s">
        <v>15</v>
      </c>
      <c r="F296" t="s">
        <v>16</v>
      </c>
      <c r="G296" t="s">
        <v>380</v>
      </c>
      <c r="H296">
        <v>2017</v>
      </c>
      <c r="I296">
        <v>50</v>
      </c>
      <c r="J296">
        <v>110.5</v>
      </c>
    </row>
    <row r="297" spans="1:10">
      <c r="A297" t="s">
        <v>10</v>
      </c>
      <c r="B297" t="s">
        <v>351</v>
      </c>
      <c r="C297" t="s">
        <v>351</v>
      </c>
      <c r="D297" t="s">
        <v>363</v>
      </c>
      <c r="E297" t="s">
        <v>15</v>
      </c>
      <c r="F297" t="s">
        <v>16</v>
      </c>
      <c r="G297" t="s">
        <v>380</v>
      </c>
      <c r="H297">
        <v>2017</v>
      </c>
      <c r="I297">
        <v>600</v>
      </c>
      <c r="J297">
        <v>1326</v>
      </c>
    </row>
    <row r="298" spans="1:10">
      <c r="A298" t="s">
        <v>10</v>
      </c>
      <c r="B298" t="s">
        <v>351</v>
      </c>
      <c r="C298" t="s">
        <v>351</v>
      </c>
      <c r="D298" t="s">
        <v>363</v>
      </c>
      <c r="E298" t="s">
        <v>15</v>
      </c>
      <c r="F298" t="s">
        <v>34</v>
      </c>
      <c r="G298" t="s">
        <v>377</v>
      </c>
      <c r="H298">
        <v>2017</v>
      </c>
      <c r="I298">
        <v>500</v>
      </c>
      <c r="J298">
        <v>1115</v>
      </c>
    </row>
    <row r="299" spans="1:10">
      <c r="A299" t="s">
        <v>10</v>
      </c>
      <c r="B299" t="s">
        <v>351</v>
      </c>
      <c r="C299" t="s">
        <v>351</v>
      </c>
      <c r="D299" t="s">
        <v>363</v>
      </c>
      <c r="E299" t="s">
        <v>15</v>
      </c>
      <c r="F299" t="s">
        <v>31</v>
      </c>
      <c r="G299" t="s">
        <v>375</v>
      </c>
      <c r="H299">
        <v>2017</v>
      </c>
      <c r="I299">
        <v>350</v>
      </c>
      <c r="J299">
        <v>864.5</v>
      </c>
    </row>
    <row r="300" spans="1:10">
      <c r="A300" t="s">
        <v>10</v>
      </c>
      <c r="B300" t="s">
        <v>351</v>
      </c>
      <c r="C300" t="s">
        <v>351</v>
      </c>
      <c r="D300" t="s">
        <v>363</v>
      </c>
      <c r="E300" t="s">
        <v>15</v>
      </c>
      <c r="F300" t="s">
        <v>31</v>
      </c>
      <c r="G300" t="s">
        <v>375</v>
      </c>
      <c r="H300">
        <v>2017</v>
      </c>
      <c r="I300">
        <v>1860</v>
      </c>
      <c r="J300">
        <v>4569.5</v>
      </c>
    </row>
    <row r="301" spans="1:10">
      <c r="A301" t="s">
        <v>10</v>
      </c>
      <c r="B301" t="s">
        <v>351</v>
      </c>
      <c r="C301" t="s">
        <v>351</v>
      </c>
      <c r="D301" t="s">
        <v>363</v>
      </c>
      <c r="E301" t="s">
        <v>15</v>
      </c>
      <c r="F301" t="s">
        <v>31</v>
      </c>
      <c r="G301" t="s">
        <v>374</v>
      </c>
      <c r="H301">
        <v>2017</v>
      </c>
      <c r="I301">
        <v>1200</v>
      </c>
      <c r="J301">
        <v>2964</v>
      </c>
    </row>
    <row r="302" spans="1:10">
      <c r="A302" t="s">
        <v>10</v>
      </c>
      <c r="B302" t="s">
        <v>351</v>
      </c>
      <c r="C302" t="s">
        <v>351</v>
      </c>
      <c r="D302" t="s">
        <v>363</v>
      </c>
      <c r="E302" t="s">
        <v>15</v>
      </c>
      <c r="F302" t="s">
        <v>31</v>
      </c>
      <c r="G302" t="s">
        <v>374</v>
      </c>
      <c r="H302">
        <v>2017</v>
      </c>
      <c r="I302">
        <v>300</v>
      </c>
      <c r="J302">
        <v>741</v>
      </c>
    </row>
    <row r="303" spans="1:10">
      <c r="A303" t="s">
        <v>10</v>
      </c>
      <c r="B303" t="s">
        <v>351</v>
      </c>
      <c r="C303" t="s">
        <v>351</v>
      </c>
      <c r="D303" t="s">
        <v>363</v>
      </c>
      <c r="E303" t="s">
        <v>15</v>
      </c>
      <c r="F303" t="s">
        <v>31</v>
      </c>
      <c r="G303" t="s">
        <v>374</v>
      </c>
      <c r="H303">
        <v>2017</v>
      </c>
      <c r="I303">
        <v>325</v>
      </c>
      <c r="J303">
        <v>802.75</v>
      </c>
    </row>
    <row r="304" spans="1:10">
      <c r="A304" t="s">
        <v>10</v>
      </c>
      <c r="B304" t="s">
        <v>351</v>
      </c>
      <c r="C304" t="s">
        <v>351</v>
      </c>
      <c r="D304" t="s">
        <v>363</v>
      </c>
      <c r="E304" t="s">
        <v>15</v>
      </c>
      <c r="F304" t="s">
        <v>31</v>
      </c>
      <c r="G304" t="s">
        <v>374</v>
      </c>
      <c r="H304">
        <v>2017</v>
      </c>
      <c r="I304">
        <v>300</v>
      </c>
      <c r="J304">
        <v>741</v>
      </c>
    </row>
    <row r="305" spans="1:10">
      <c r="A305" t="s">
        <v>10</v>
      </c>
      <c r="B305" t="s">
        <v>351</v>
      </c>
      <c r="C305" t="s">
        <v>351</v>
      </c>
      <c r="D305" t="s">
        <v>363</v>
      </c>
      <c r="E305" t="s">
        <v>15</v>
      </c>
      <c r="F305" t="s">
        <v>31</v>
      </c>
      <c r="G305" t="s">
        <v>374</v>
      </c>
      <c r="H305">
        <v>2017</v>
      </c>
      <c r="I305">
        <v>350</v>
      </c>
      <c r="J305">
        <v>864.5</v>
      </c>
    </row>
    <row r="306" spans="1:10">
      <c r="A306" t="s">
        <v>10</v>
      </c>
      <c r="B306" t="s">
        <v>351</v>
      </c>
      <c r="C306" t="s">
        <v>351</v>
      </c>
      <c r="D306" t="s">
        <v>363</v>
      </c>
      <c r="E306" t="s">
        <v>15</v>
      </c>
      <c r="F306" t="s">
        <v>31</v>
      </c>
      <c r="G306" t="s">
        <v>374</v>
      </c>
      <c r="H306">
        <v>2017</v>
      </c>
      <c r="I306">
        <v>1860</v>
      </c>
      <c r="J306">
        <v>4569.5</v>
      </c>
    </row>
    <row r="307" spans="1:10">
      <c r="A307" t="s">
        <v>10</v>
      </c>
      <c r="B307" t="s">
        <v>351</v>
      </c>
      <c r="C307" t="s">
        <v>351</v>
      </c>
      <c r="D307" t="s">
        <v>363</v>
      </c>
      <c r="E307" t="s">
        <v>15</v>
      </c>
      <c r="F307" t="s">
        <v>30</v>
      </c>
      <c r="G307" t="s">
        <v>319</v>
      </c>
      <c r="H307">
        <v>2017</v>
      </c>
      <c r="I307">
        <v>325</v>
      </c>
      <c r="J307">
        <v>802.75</v>
      </c>
    </row>
    <row r="308" spans="1:10">
      <c r="A308" t="s">
        <v>10</v>
      </c>
      <c r="B308" t="s">
        <v>351</v>
      </c>
      <c r="C308" t="s">
        <v>351</v>
      </c>
      <c r="D308" t="s">
        <v>363</v>
      </c>
      <c r="E308" t="s">
        <v>15</v>
      </c>
      <c r="F308" t="s">
        <v>30</v>
      </c>
      <c r="G308" t="s">
        <v>319</v>
      </c>
      <c r="H308">
        <v>2017</v>
      </c>
      <c r="I308">
        <v>1585</v>
      </c>
      <c r="J308">
        <v>3890.25</v>
      </c>
    </row>
    <row r="309" spans="1:10">
      <c r="A309" t="s">
        <v>10</v>
      </c>
      <c r="B309" t="s">
        <v>351</v>
      </c>
      <c r="C309" t="s">
        <v>351</v>
      </c>
      <c r="D309" t="s">
        <v>363</v>
      </c>
      <c r="E309" t="s">
        <v>15</v>
      </c>
      <c r="F309" t="s">
        <v>30</v>
      </c>
      <c r="G309" t="s">
        <v>316</v>
      </c>
      <c r="H309">
        <v>2017</v>
      </c>
      <c r="I309">
        <v>325</v>
      </c>
      <c r="J309">
        <v>802.75</v>
      </c>
    </row>
    <row r="310" spans="1:10">
      <c r="A310" t="s">
        <v>10</v>
      </c>
      <c r="B310" t="s">
        <v>351</v>
      </c>
      <c r="C310" t="s">
        <v>351</v>
      </c>
      <c r="D310" t="s">
        <v>363</v>
      </c>
      <c r="E310" t="s">
        <v>15</v>
      </c>
      <c r="F310" t="s">
        <v>30</v>
      </c>
      <c r="G310" t="s">
        <v>316</v>
      </c>
      <c r="H310">
        <v>2017</v>
      </c>
      <c r="I310">
        <v>1585</v>
      </c>
      <c r="J310">
        <v>3890.25</v>
      </c>
    </row>
    <row r="311" spans="1:10">
      <c r="A311" t="s">
        <v>10</v>
      </c>
      <c r="B311" t="s">
        <v>351</v>
      </c>
      <c r="C311" t="s">
        <v>351</v>
      </c>
      <c r="D311" t="s">
        <v>363</v>
      </c>
      <c r="E311" t="s">
        <v>15</v>
      </c>
      <c r="F311" t="s">
        <v>128</v>
      </c>
      <c r="G311" t="s">
        <v>373</v>
      </c>
      <c r="H311">
        <v>2017</v>
      </c>
      <c r="I311">
        <v>500</v>
      </c>
      <c r="J311">
        <v>1505</v>
      </c>
    </row>
    <row r="312" spans="1:10">
      <c r="A312" t="s">
        <v>10</v>
      </c>
      <c r="B312" t="s">
        <v>351</v>
      </c>
      <c r="C312" t="s">
        <v>351</v>
      </c>
      <c r="D312" t="s">
        <v>363</v>
      </c>
      <c r="E312" t="s">
        <v>15</v>
      </c>
      <c r="F312" t="s">
        <v>128</v>
      </c>
      <c r="G312" t="s">
        <v>373</v>
      </c>
      <c r="H312">
        <v>2017</v>
      </c>
      <c r="I312">
        <v>500</v>
      </c>
      <c r="J312">
        <v>1505</v>
      </c>
    </row>
    <row r="313" spans="1:10">
      <c r="A313" t="s">
        <v>10</v>
      </c>
      <c r="B313" t="s">
        <v>351</v>
      </c>
      <c r="C313" t="s">
        <v>351</v>
      </c>
      <c r="D313" t="s">
        <v>363</v>
      </c>
      <c r="E313" t="s">
        <v>15</v>
      </c>
      <c r="F313" t="s">
        <v>128</v>
      </c>
      <c r="G313" t="s">
        <v>372</v>
      </c>
      <c r="H313">
        <v>2017</v>
      </c>
      <c r="I313">
        <v>750</v>
      </c>
      <c r="J313">
        <v>2242.5</v>
      </c>
    </row>
    <row r="314" spans="1:10">
      <c r="A314" t="s">
        <v>10</v>
      </c>
      <c r="B314" t="s">
        <v>351</v>
      </c>
      <c r="C314" t="s">
        <v>351</v>
      </c>
      <c r="D314" t="s">
        <v>363</v>
      </c>
      <c r="E314" t="s">
        <v>15</v>
      </c>
      <c r="F314" t="s">
        <v>128</v>
      </c>
      <c r="G314" t="s">
        <v>372</v>
      </c>
      <c r="H314">
        <v>2017</v>
      </c>
      <c r="I314">
        <v>850</v>
      </c>
      <c r="J314">
        <v>2541.5</v>
      </c>
    </row>
    <row r="315" spans="1:10">
      <c r="A315" t="s">
        <v>10</v>
      </c>
      <c r="B315" t="s">
        <v>351</v>
      </c>
      <c r="C315" t="s">
        <v>351</v>
      </c>
      <c r="D315" t="s">
        <v>363</v>
      </c>
      <c r="E315" t="s">
        <v>15</v>
      </c>
      <c r="F315" t="s">
        <v>128</v>
      </c>
      <c r="G315" t="s">
        <v>372</v>
      </c>
      <c r="H315">
        <v>2017</v>
      </c>
      <c r="I315">
        <v>1000</v>
      </c>
      <c r="J315">
        <v>2990</v>
      </c>
    </row>
    <row r="316" spans="1:10">
      <c r="A316" t="s">
        <v>10</v>
      </c>
      <c r="B316" t="s">
        <v>351</v>
      </c>
      <c r="C316" t="s">
        <v>351</v>
      </c>
      <c r="D316" t="s">
        <v>363</v>
      </c>
      <c r="E316" t="s">
        <v>15</v>
      </c>
      <c r="F316" t="s">
        <v>128</v>
      </c>
      <c r="G316" t="s">
        <v>372</v>
      </c>
      <c r="H316">
        <v>2017</v>
      </c>
      <c r="I316">
        <v>600</v>
      </c>
      <c r="J316">
        <v>1794</v>
      </c>
    </row>
    <row r="317" spans="1:10">
      <c r="A317" t="s">
        <v>10</v>
      </c>
      <c r="B317" t="s">
        <v>351</v>
      </c>
      <c r="C317" t="s">
        <v>351</v>
      </c>
      <c r="D317" t="s">
        <v>363</v>
      </c>
      <c r="E317" t="s">
        <v>15</v>
      </c>
      <c r="F317" t="s">
        <v>128</v>
      </c>
      <c r="G317" t="s">
        <v>372</v>
      </c>
      <c r="H317">
        <v>2017</v>
      </c>
      <c r="I317">
        <v>500</v>
      </c>
      <c r="J317">
        <v>1495</v>
      </c>
    </row>
    <row r="318" spans="1:10">
      <c r="A318" t="s">
        <v>10</v>
      </c>
      <c r="B318" t="s">
        <v>351</v>
      </c>
      <c r="C318" t="s">
        <v>351</v>
      </c>
      <c r="D318" t="s">
        <v>363</v>
      </c>
      <c r="E318" t="s">
        <v>15</v>
      </c>
      <c r="F318" t="s">
        <v>128</v>
      </c>
      <c r="G318" t="s">
        <v>372</v>
      </c>
      <c r="H318">
        <v>2017</v>
      </c>
      <c r="I318">
        <v>300</v>
      </c>
      <c r="J318">
        <v>897</v>
      </c>
    </row>
    <row r="319" spans="1:10">
      <c r="A319" t="s">
        <v>10</v>
      </c>
      <c r="B319" t="s">
        <v>351</v>
      </c>
      <c r="C319" t="s">
        <v>351</v>
      </c>
      <c r="D319" t="s">
        <v>363</v>
      </c>
      <c r="E319" t="s">
        <v>15</v>
      </c>
      <c r="F319" t="s">
        <v>128</v>
      </c>
      <c r="G319" t="s">
        <v>371</v>
      </c>
      <c r="H319">
        <v>2017</v>
      </c>
      <c r="I319">
        <v>1300</v>
      </c>
      <c r="J319">
        <v>3913</v>
      </c>
    </row>
    <row r="320" spans="1:10">
      <c r="A320" t="s">
        <v>10</v>
      </c>
      <c r="B320" t="s">
        <v>351</v>
      </c>
      <c r="C320" t="s">
        <v>351</v>
      </c>
      <c r="D320" t="s">
        <v>363</v>
      </c>
      <c r="E320" t="s">
        <v>15</v>
      </c>
      <c r="F320" t="s">
        <v>128</v>
      </c>
      <c r="G320" t="s">
        <v>371</v>
      </c>
      <c r="H320">
        <v>2017</v>
      </c>
      <c r="I320">
        <v>950</v>
      </c>
      <c r="J320">
        <v>2859.5</v>
      </c>
    </row>
    <row r="321" spans="1:10">
      <c r="A321" t="s">
        <v>10</v>
      </c>
      <c r="B321" t="s">
        <v>351</v>
      </c>
      <c r="C321" t="s">
        <v>351</v>
      </c>
      <c r="D321" t="s">
        <v>363</v>
      </c>
      <c r="E321" t="s">
        <v>15</v>
      </c>
      <c r="F321" t="s">
        <v>128</v>
      </c>
      <c r="G321" t="s">
        <v>371</v>
      </c>
      <c r="H321">
        <v>2017</v>
      </c>
      <c r="I321">
        <v>1805</v>
      </c>
      <c r="J321">
        <v>5418</v>
      </c>
    </row>
    <row r="322" spans="1:10">
      <c r="A322" t="s">
        <v>10</v>
      </c>
      <c r="B322" t="s">
        <v>351</v>
      </c>
      <c r="C322" t="s">
        <v>351</v>
      </c>
      <c r="D322" t="s">
        <v>363</v>
      </c>
      <c r="E322" t="s">
        <v>15</v>
      </c>
      <c r="F322" t="s">
        <v>128</v>
      </c>
      <c r="G322" t="s">
        <v>371</v>
      </c>
      <c r="H322">
        <v>2017</v>
      </c>
      <c r="I322">
        <v>675</v>
      </c>
      <c r="J322">
        <v>2031.75</v>
      </c>
    </row>
    <row r="323" spans="1:10">
      <c r="A323" t="s">
        <v>10</v>
      </c>
      <c r="B323" t="s">
        <v>351</v>
      </c>
      <c r="C323" t="s">
        <v>351</v>
      </c>
      <c r="D323" t="s">
        <v>363</v>
      </c>
      <c r="E323" t="s">
        <v>15</v>
      </c>
      <c r="F323" t="s">
        <v>128</v>
      </c>
      <c r="G323" t="s">
        <v>371</v>
      </c>
      <c r="H323">
        <v>2017</v>
      </c>
      <c r="I323">
        <v>1100</v>
      </c>
      <c r="J323">
        <v>3311</v>
      </c>
    </row>
    <row r="324" spans="1:10">
      <c r="A324" t="s">
        <v>10</v>
      </c>
      <c r="B324" t="s">
        <v>351</v>
      </c>
      <c r="C324" t="s">
        <v>351</v>
      </c>
      <c r="D324" t="s">
        <v>363</v>
      </c>
      <c r="E324" t="s">
        <v>15</v>
      </c>
      <c r="F324" t="s">
        <v>128</v>
      </c>
      <c r="G324" t="s">
        <v>371</v>
      </c>
      <c r="H324">
        <v>2017</v>
      </c>
      <c r="I324">
        <v>675</v>
      </c>
      <c r="J324">
        <v>2031.75</v>
      </c>
    </row>
    <row r="325" spans="1:10">
      <c r="A325" t="s">
        <v>10</v>
      </c>
      <c r="B325" t="s">
        <v>351</v>
      </c>
      <c r="C325" t="s">
        <v>351</v>
      </c>
      <c r="D325" t="s">
        <v>363</v>
      </c>
      <c r="E325" t="s">
        <v>15</v>
      </c>
      <c r="F325" t="s">
        <v>128</v>
      </c>
      <c r="G325" t="s">
        <v>370</v>
      </c>
      <c r="H325">
        <v>2017</v>
      </c>
      <c r="I325">
        <v>500</v>
      </c>
      <c r="J325">
        <v>1505</v>
      </c>
    </row>
    <row r="326" spans="1:10">
      <c r="A326" t="s">
        <v>10</v>
      </c>
      <c r="B326" t="s">
        <v>351</v>
      </c>
      <c r="C326" t="s">
        <v>351</v>
      </c>
      <c r="D326" t="s">
        <v>363</v>
      </c>
      <c r="E326" t="s">
        <v>15</v>
      </c>
      <c r="F326" t="s">
        <v>128</v>
      </c>
      <c r="G326" t="s">
        <v>370</v>
      </c>
      <c r="H326">
        <v>2017</v>
      </c>
      <c r="I326">
        <v>500</v>
      </c>
      <c r="J326">
        <v>1505</v>
      </c>
    </row>
    <row r="327" spans="1:10">
      <c r="A327" t="s">
        <v>10</v>
      </c>
      <c r="B327" t="s">
        <v>351</v>
      </c>
      <c r="C327" t="s">
        <v>351</v>
      </c>
      <c r="D327" t="s">
        <v>363</v>
      </c>
      <c r="E327" t="s">
        <v>15</v>
      </c>
      <c r="F327" t="s">
        <v>128</v>
      </c>
      <c r="G327" t="s">
        <v>370</v>
      </c>
      <c r="H327">
        <v>2017</v>
      </c>
      <c r="I327">
        <v>500</v>
      </c>
      <c r="J327">
        <v>1505</v>
      </c>
    </row>
    <row r="328" spans="1:10">
      <c r="A328" t="s">
        <v>10</v>
      </c>
      <c r="B328" t="s">
        <v>351</v>
      </c>
      <c r="C328" t="s">
        <v>351</v>
      </c>
      <c r="D328" t="s">
        <v>363</v>
      </c>
      <c r="E328" t="s">
        <v>15</v>
      </c>
      <c r="F328" t="s">
        <v>128</v>
      </c>
      <c r="G328" t="s">
        <v>368</v>
      </c>
      <c r="H328">
        <v>2017</v>
      </c>
      <c r="I328">
        <v>500</v>
      </c>
      <c r="J328">
        <v>1505</v>
      </c>
    </row>
    <row r="329" spans="1:10">
      <c r="A329" t="s">
        <v>10</v>
      </c>
      <c r="B329" t="s">
        <v>351</v>
      </c>
      <c r="C329" t="s">
        <v>351</v>
      </c>
      <c r="D329" t="s">
        <v>363</v>
      </c>
      <c r="E329" t="s">
        <v>15</v>
      </c>
      <c r="F329" t="s">
        <v>128</v>
      </c>
      <c r="G329" t="s">
        <v>368</v>
      </c>
      <c r="H329">
        <v>2017</v>
      </c>
      <c r="I329">
        <v>500</v>
      </c>
      <c r="J329">
        <v>1505</v>
      </c>
    </row>
    <row r="330" spans="1:10">
      <c r="A330" t="s">
        <v>10</v>
      </c>
      <c r="B330" t="s">
        <v>351</v>
      </c>
      <c r="C330" t="s">
        <v>351</v>
      </c>
      <c r="D330" t="s">
        <v>363</v>
      </c>
      <c r="E330" t="s">
        <v>15</v>
      </c>
      <c r="F330" t="s">
        <v>128</v>
      </c>
      <c r="G330" t="s">
        <v>367</v>
      </c>
      <c r="H330">
        <v>2017</v>
      </c>
      <c r="I330">
        <v>750</v>
      </c>
      <c r="J330">
        <v>2242.5</v>
      </c>
    </row>
    <row r="331" spans="1:10">
      <c r="A331" t="s">
        <v>10</v>
      </c>
      <c r="B331" t="s">
        <v>351</v>
      </c>
      <c r="C331" t="s">
        <v>351</v>
      </c>
      <c r="D331" t="s">
        <v>363</v>
      </c>
      <c r="E331" t="s">
        <v>15</v>
      </c>
      <c r="F331" t="s">
        <v>128</v>
      </c>
      <c r="G331" t="s">
        <v>367</v>
      </c>
      <c r="H331">
        <v>2017</v>
      </c>
      <c r="I331">
        <v>850</v>
      </c>
      <c r="J331">
        <v>2541.5</v>
      </c>
    </row>
    <row r="332" spans="1:10">
      <c r="A332" t="s">
        <v>10</v>
      </c>
      <c r="B332" t="s">
        <v>351</v>
      </c>
      <c r="C332" t="s">
        <v>351</v>
      </c>
      <c r="D332" t="s">
        <v>363</v>
      </c>
      <c r="E332" t="s">
        <v>15</v>
      </c>
      <c r="F332" t="s">
        <v>128</v>
      </c>
      <c r="G332" t="s">
        <v>367</v>
      </c>
      <c r="H332">
        <v>2017</v>
      </c>
      <c r="I332">
        <v>1000</v>
      </c>
      <c r="J332">
        <v>2990</v>
      </c>
    </row>
    <row r="333" spans="1:10">
      <c r="A333" t="s">
        <v>10</v>
      </c>
      <c r="B333" t="s">
        <v>351</v>
      </c>
      <c r="C333" t="s">
        <v>351</v>
      </c>
      <c r="D333" t="s">
        <v>363</v>
      </c>
      <c r="E333" t="s">
        <v>15</v>
      </c>
      <c r="F333" t="s">
        <v>128</v>
      </c>
      <c r="G333" t="s">
        <v>367</v>
      </c>
      <c r="H333">
        <v>2017</v>
      </c>
      <c r="I333">
        <v>600</v>
      </c>
      <c r="J333">
        <v>1794</v>
      </c>
    </row>
    <row r="334" spans="1:10">
      <c r="A334" t="s">
        <v>10</v>
      </c>
      <c r="B334" t="s">
        <v>351</v>
      </c>
      <c r="C334" t="s">
        <v>351</v>
      </c>
      <c r="D334" t="s">
        <v>363</v>
      </c>
      <c r="E334" t="s">
        <v>15</v>
      </c>
      <c r="F334" t="s">
        <v>128</v>
      </c>
      <c r="G334" t="s">
        <v>367</v>
      </c>
      <c r="H334">
        <v>2017</v>
      </c>
      <c r="I334">
        <v>500</v>
      </c>
      <c r="J334">
        <v>1495</v>
      </c>
    </row>
    <row r="335" spans="1:10">
      <c r="A335" t="s">
        <v>10</v>
      </c>
      <c r="B335" t="s">
        <v>351</v>
      </c>
      <c r="C335" t="s">
        <v>351</v>
      </c>
      <c r="D335" t="s">
        <v>363</v>
      </c>
      <c r="E335" t="s">
        <v>15</v>
      </c>
      <c r="F335" t="s">
        <v>128</v>
      </c>
      <c r="G335" t="s">
        <v>367</v>
      </c>
      <c r="H335">
        <v>2017</v>
      </c>
      <c r="I335">
        <v>300</v>
      </c>
      <c r="J335">
        <v>897</v>
      </c>
    </row>
    <row r="336" spans="1:10">
      <c r="A336" t="s">
        <v>10</v>
      </c>
      <c r="B336" t="s">
        <v>351</v>
      </c>
      <c r="C336" t="s">
        <v>351</v>
      </c>
      <c r="D336" t="s">
        <v>363</v>
      </c>
      <c r="E336" t="s">
        <v>15</v>
      </c>
      <c r="F336" t="s">
        <v>128</v>
      </c>
      <c r="G336" t="s">
        <v>366</v>
      </c>
      <c r="H336">
        <v>2017</v>
      </c>
      <c r="I336">
        <v>1300</v>
      </c>
      <c r="J336">
        <v>3913</v>
      </c>
    </row>
    <row r="337" spans="1:10">
      <c r="A337" t="s">
        <v>10</v>
      </c>
      <c r="B337" t="s">
        <v>351</v>
      </c>
      <c r="C337" t="s">
        <v>351</v>
      </c>
      <c r="D337" t="s">
        <v>363</v>
      </c>
      <c r="E337" t="s">
        <v>15</v>
      </c>
      <c r="F337" t="s">
        <v>128</v>
      </c>
      <c r="G337" t="s">
        <v>366</v>
      </c>
      <c r="H337">
        <v>2017</v>
      </c>
      <c r="I337">
        <v>950</v>
      </c>
      <c r="J337">
        <v>2859.5</v>
      </c>
    </row>
    <row r="338" spans="1:10">
      <c r="A338" t="s">
        <v>10</v>
      </c>
      <c r="B338" t="s">
        <v>351</v>
      </c>
      <c r="C338" t="s">
        <v>351</v>
      </c>
      <c r="D338" t="s">
        <v>363</v>
      </c>
      <c r="E338" t="s">
        <v>15</v>
      </c>
      <c r="F338" t="s">
        <v>128</v>
      </c>
      <c r="G338" t="s">
        <v>366</v>
      </c>
      <c r="H338">
        <v>2017</v>
      </c>
      <c r="I338">
        <v>1805</v>
      </c>
      <c r="J338">
        <v>5418</v>
      </c>
    </row>
    <row r="339" spans="1:10">
      <c r="A339" t="s">
        <v>10</v>
      </c>
      <c r="B339" t="s">
        <v>351</v>
      </c>
      <c r="C339" t="s">
        <v>351</v>
      </c>
      <c r="D339" t="s">
        <v>363</v>
      </c>
      <c r="E339" t="s">
        <v>15</v>
      </c>
      <c r="F339" t="s">
        <v>128</v>
      </c>
      <c r="G339" t="s">
        <v>366</v>
      </c>
      <c r="H339">
        <v>2017</v>
      </c>
      <c r="I339">
        <v>675</v>
      </c>
      <c r="J339">
        <v>2031.75</v>
      </c>
    </row>
    <row r="340" spans="1:10">
      <c r="A340" t="s">
        <v>10</v>
      </c>
      <c r="B340" t="s">
        <v>351</v>
      </c>
      <c r="C340" t="s">
        <v>351</v>
      </c>
      <c r="D340" t="s">
        <v>363</v>
      </c>
      <c r="E340" t="s">
        <v>15</v>
      </c>
      <c r="F340" t="s">
        <v>128</v>
      </c>
      <c r="G340" t="s">
        <v>366</v>
      </c>
      <c r="H340">
        <v>2017</v>
      </c>
      <c r="I340">
        <v>1100</v>
      </c>
      <c r="J340">
        <v>3311</v>
      </c>
    </row>
    <row r="341" spans="1:10">
      <c r="A341" t="s">
        <v>10</v>
      </c>
      <c r="B341" t="s">
        <v>351</v>
      </c>
      <c r="C341" t="s">
        <v>351</v>
      </c>
      <c r="D341" t="s">
        <v>363</v>
      </c>
      <c r="E341" t="s">
        <v>15</v>
      </c>
      <c r="F341" t="s">
        <v>128</v>
      </c>
      <c r="G341" t="s">
        <v>366</v>
      </c>
      <c r="H341">
        <v>2017</v>
      </c>
      <c r="I341">
        <v>675</v>
      </c>
      <c r="J341">
        <v>2031.75</v>
      </c>
    </row>
    <row r="342" spans="1:10">
      <c r="A342" t="s">
        <v>10</v>
      </c>
      <c r="B342" t="s">
        <v>351</v>
      </c>
      <c r="C342" t="s">
        <v>351</v>
      </c>
      <c r="D342" t="s">
        <v>363</v>
      </c>
      <c r="E342" t="s">
        <v>15</v>
      </c>
      <c r="F342" t="s">
        <v>128</v>
      </c>
      <c r="G342" t="s">
        <v>365</v>
      </c>
      <c r="H342">
        <v>2017</v>
      </c>
      <c r="I342">
        <v>500</v>
      </c>
      <c r="J342">
        <v>1505</v>
      </c>
    </row>
    <row r="343" spans="1:10">
      <c r="A343" t="s">
        <v>10</v>
      </c>
      <c r="B343" t="s">
        <v>351</v>
      </c>
      <c r="C343" t="s">
        <v>351</v>
      </c>
      <c r="D343" t="s">
        <v>363</v>
      </c>
      <c r="E343" t="s">
        <v>15</v>
      </c>
      <c r="F343" t="s">
        <v>128</v>
      </c>
      <c r="G343" t="s">
        <v>365</v>
      </c>
      <c r="H343">
        <v>2017</v>
      </c>
      <c r="I343">
        <v>500</v>
      </c>
      <c r="J343">
        <v>1505</v>
      </c>
    </row>
    <row r="344" spans="1:10">
      <c r="A344" t="s">
        <v>10</v>
      </c>
      <c r="B344" t="s">
        <v>351</v>
      </c>
      <c r="C344" t="s">
        <v>351</v>
      </c>
      <c r="D344" t="s">
        <v>363</v>
      </c>
      <c r="E344" t="s">
        <v>15</v>
      </c>
      <c r="F344" t="s">
        <v>128</v>
      </c>
      <c r="G344" t="s">
        <v>365</v>
      </c>
      <c r="H344">
        <v>2017</v>
      </c>
      <c r="I344">
        <v>500</v>
      </c>
      <c r="J344">
        <v>1505</v>
      </c>
    </row>
    <row r="345" spans="1:10">
      <c r="A345" t="s">
        <v>10</v>
      </c>
      <c r="B345" t="s">
        <v>11</v>
      </c>
      <c r="C345" t="s">
        <v>322</v>
      </c>
      <c r="D345" t="s">
        <v>65</v>
      </c>
      <c r="E345" t="s">
        <v>15</v>
      </c>
      <c r="F345" t="s">
        <v>74</v>
      </c>
      <c r="G345" t="s">
        <v>350</v>
      </c>
      <c r="H345">
        <v>2017</v>
      </c>
      <c r="I345">
        <v>2810</v>
      </c>
      <c r="J345">
        <v>4396</v>
      </c>
    </row>
    <row r="346" spans="1:10">
      <c r="A346" t="s">
        <v>10</v>
      </c>
      <c r="B346" t="s">
        <v>11</v>
      </c>
      <c r="C346" t="s">
        <v>322</v>
      </c>
      <c r="D346" t="s">
        <v>65</v>
      </c>
      <c r="E346" t="s">
        <v>15</v>
      </c>
      <c r="F346" t="s">
        <v>74</v>
      </c>
      <c r="G346" t="s">
        <v>349</v>
      </c>
      <c r="H346">
        <v>2017</v>
      </c>
      <c r="I346">
        <v>2715</v>
      </c>
      <c r="J346">
        <v>4239</v>
      </c>
    </row>
    <row r="347" spans="1:10">
      <c r="A347" t="s">
        <v>10</v>
      </c>
      <c r="B347" t="s">
        <v>11</v>
      </c>
      <c r="C347" t="s">
        <v>322</v>
      </c>
      <c r="D347" t="s">
        <v>65</v>
      </c>
      <c r="E347" t="s">
        <v>15</v>
      </c>
      <c r="F347" t="s">
        <v>74</v>
      </c>
      <c r="G347" t="s">
        <v>349</v>
      </c>
      <c r="H347">
        <v>2017</v>
      </c>
      <c r="I347">
        <v>2010</v>
      </c>
      <c r="J347">
        <v>3140</v>
      </c>
    </row>
    <row r="348" spans="1:10">
      <c r="A348" t="s">
        <v>10</v>
      </c>
      <c r="B348" t="s">
        <v>11</v>
      </c>
      <c r="C348" t="s">
        <v>322</v>
      </c>
      <c r="D348" t="s">
        <v>65</v>
      </c>
      <c r="E348" t="s">
        <v>15</v>
      </c>
      <c r="F348" t="s">
        <v>74</v>
      </c>
      <c r="G348" t="s">
        <v>348</v>
      </c>
      <c r="H348">
        <v>2017</v>
      </c>
      <c r="I348">
        <v>4525</v>
      </c>
      <c r="J348">
        <v>7065</v>
      </c>
    </row>
    <row r="349" spans="1:10">
      <c r="A349" t="s">
        <v>10</v>
      </c>
      <c r="B349" t="s">
        <v>11</v>
      </c>
      <c r="C349" t="s">
        <v>322</v>
      </c>
      <c r="D349" t="s">
        <v>65</v>
      </c>
      <c r="E349" t="s">
        <v>15</v>
      </c>
      <c r="F349" t="s">
        <v>74</v>
      </c>
      <c r="G349" t="s">
        <v>348</v>
      </c>
      <c r="H349">
        <v>2017</v>
      </c>
      <c r="I349">
        <v>4220</v>
      </c>
      <c r="J349">
        <v>6594</v>
      </c>
    </row>
    <row r="350" spans="1:10">
      <c r="A350" t="s">
        <v>10</v>
      </c>
      <c r="B350" t="s">
        <v>11</v>
      </c>
      <c r="C350" t="s">
        <v>322</v>
      </c>
      <c r="D350" t="s">
        <v>65</v>
      </c>
      <c r="E350" t="s">
        <v>15</v>
      </c>
      <c r="F350" t="s">
        <v>74</v>
      </c>
      <c r="G350" t="s">
        <v>347</v>
      </c>
      <c r="H350">
        <v>2017</v>
      </c>
      <c r="I350">
        <v>4925</v>
      </c>
      <c r="J350">
        <v>7693</v>
      </c>
    </row>
    <row r="351" spans="1:10">
      <c r="A351" t="s">
        <v>10</v>
      </c>
      <c r="B351" t="s">
        <v>11</v>
      </c>
      <c r="C351" t="s">
        <v>322</v>
      </c>
      <c r="D351" t="s">
        <v>65</v>
      </c>
      <c r="E351" t="s">
        <v>15</v>
      </c>
      <c r="F351" t="s">
        <v>74</v>
      </c>
      <c r="G351" t="s">
        <v>347</v>
      </c>
      <c r="H351">
        <v>2017</v>
      </c>
      <c r="I351">
        <v>6735</v>
      </c>
      <c r="J351">
        <v>10519</v>
      </c>
    </row>
    <row r="352" spans="1:10">
      <c r="A352" t="s">
        <v>10</v>
      </c>
      <c r="B352" t="s">
        <v>11</v>
      </c>
      <c r="C352" t="s">
        <v>322</v>
      </c>
      <c r="D352" t="s">
        <v>65</v>
      </c>
      <c r="E352" t="s">
        <v>15</v>
      </c>
      <c r="F352" t="s">
        <v>74</v>
      </c>
      <c r="G352" t="s">
        <v>347</v>
      </c>
      <c r="H352">
        <v>2017</v>
      </c>
      <c r="I352">
        <v>1850</v>
      </c>
      <c r="J352">
        <v>2904.5</v>
      </c>
    </row>
    <row r="353" spans="1:10">
      <c r="A353" t="s">
        <v>10</v>
      </c>
      <c r="B353" t="s">
        <v>11</v>
      </c>
      <c r="C353" t="s">
        <v>322</v>
      </c>
      <c r="D353" t="s">
        <v>65</v>
      </c>
      <c r="E353" t="s">
        <v>15</v>
      </c>
      <c r="F353" t="s">
        <v>74</v>
      </c>
      <c r="G353" t="s">
        <v>346</v>
      </c>
      <c r="H353">
        <v>2017</v>
      </c>
      <c r="I353">
        <v>2810</v>
      </c>
      <c r="J353">
        <v>4396</v>
      </c>
    </row>
    <row r="354" spans="1:10">
      <c r="A354" t="s">
        <v>10</v>
      </c>
      <c r="B354" t="s">
        <v>11</v>
      </c>
      <c r="C354" t="s">
        <v>322</v>
      </c>
      <c r="D354" t="s">
        <v>65</v>
      </c>
      <c r="E354" t="s">
        <v>15</v>
      </c>
      <c r="F354" t="s">
        <v>74</v>
      </c>
      <c r="G354" t="s">
        <v>345</v>
      </c>
      <c r="H354">
        <v>2017</v>
      </c>
      <c r="I354">
        <v>2715</v>
      </c>
      <c r="J354">
        <v>4239</v>
      </c>
    </row>
    <row r="355" spans="1:10">
      <c r="A355" t="s">
        <v>10</v>
      </c>
      <c r="B355" t="s">
        <v>11</v>
      </c>
      <c r="C355" t="s">
        <v>322</v>
      </c>
      <c r="D355" t="s">
        <v>65</v>
      </c>
      <c r="E355" t="s">
        <v>15</v>
      </c>
      <c r="F355" t="s">
        <v>74</v>
      </c>
      <c r="G355" t="s">
        <v>345</v>
      </c>
      <c r="H355">
        <v>2017</v>
      </c>
      <c r="I355">
        <v>2010</v>
      </c>
      <c r="J355">
        <v>3140</v>
      </c>
    </row>
    <row r="356" spans="1:10">
      <c r="A356" t="s">
        <v>10</v>
      </c>
      <c r="B356" t="s">
        <v>11</v>
      </c>
      <c r="C356" t="s">
        <v>322</v>
      </c>
      <c r="D356" t="s">
        <v>65</v>
      </c>
      <c r="E356" t="s">
        <v>15</v>
      </c>
      <c r="F356" t="s">
        <v>74</v>
      </c>
      <c r="G356" t="s">
        <v>344</v>
      </c>
      <c r="H356">
        <v>2017</v>
      </c>
      <c r="I356">
        <v>4525</v>
      </c>
      <c r="J356">
        <v>7065</v>
      </c>
    </row>
    <row r="357" spans="1:10">
      <c r="A357" t="s">
        <v>10</v>
      </c>
      <c r="B357" t="s">
        <v>11</v>
      </c>
      <c r="C357" t="s">
        <v>322</v>
      </c>
      <c r="D357" t="s">
        <v>65</v>
      </c>
      <c r="E357" t="s">
        <v>15</v>
      </c>
      <c r="F357" t="s">
        <v>74</v>
      </c>
      <c r="G357" t="s">
        <v>344</v>
      </c>
      <c r="H357">
        <v>2017</v>
      </c>
      <c r="I357">
        <v>4220</v>
      </c>
      <c r="J357">
        <v>6594</v>
      </c>
    </row>
    <row r="358" spans="1:10">
      <c r="A358" t="s">
        <v>10</v>
      </c>
      <c r="B358" t="s">
        <v>11</v>
      </c>
      <c r="C358" t="s">
        <v>322</v>
      </c>
      <c r="D358" t="s">
        <v>65</v>
      </c>
      <c r="E358" t="s">
        <v>15</v>
      </c>
      <c r="F358" t="s">
        <v>74</v>
      </c>
      <c r="G358" t="s">
        <v>343</v>
      </c>
      <c r="H358">
        <v>2017</v>
      </c>
      <c r="I358">
        <v>4925</v>
      </c>
      <c r="J358">
        <v>7693</v>
      </c>
    </row>
    <row r="359" spans="1:10">
      <c r="A359" t="s">
        <v>10</v>
      </c>
      <c r="B359" t="s">
        <v>11</v>
      </c>
      <c r="C359" t="s">
        <v>322</v>
      </c>
      <c r="D359" t="s">
        <v>65</v>
      </c>
      <c r="E359" t="s">
        <v>15</v>
      </c>
      <c r="F359" t="s">
        <v>74</v>
      </c>
      <c r="G359" t="s">
        <v>343</v>
      </c>
      <c r="H359">
        <v>2017</v>
      </c>
      <c r="I359">
        <v>1850</v>
      </c>
      <c r="J359">
        <v>2904.5</v>
      </c>
    </row>
    <row r="360" spans="1:10">
      <c r="A360" t="s">
        <v>10</v>
      </c>
      <c r="B360" t="s">
        <v>11</v>
      </c>
      <c r="C360" t="s">
        <v>322</v>
      </c>
      <c r="D360" t="s">
        <v>65</v>
      </c>
      <c r="E360" t="s">
        <v>15</v>
      </c>
      <c r="F360" t="s">
        <v>74</v>
      </c>
      <c r="G360" t="s">
        <v>323</v>
      </c>
      <c r="H360">
        <v>2017</v>
      </c>
      <c r="I360">
        <v>-1569</v>
      </c>
      <c r="J360">
        <v>-2431.9499999999998</v>
      </c>
    </row>
    <row r="361" spans="1:10">
      <c r="A361" t="s">
        <v>10</v>
      </c>
      <c r="B361" t="s">
        <v>11</v>
      </c>
      <c r="C361" t="s">
        <v>322</v>
      </c>
      <c r="D361" t="s">
        <v>50</v>
      </c>
      <c r="E361" t="s">
        <v>15</v>
      </c>
      <c r="F361" t="s">
        <v>74</v>
      </c>
      <c r="G361" t="s">
        <v>340</v>
      </c>
      <c r="H361">
        <v>2017</v>
      </c>
      <c r="I361">
        <v>500</v>
      </c>
      <c r="J361">
        <v>785</v>
      </c>
    </row>
    <row r="362" spans="1:10">
      <c r="A362" t="s">
        <v>10</v>
      </c>
      <c r="B362" t="s">
        <v>11</v>
      </c>
      <c r="C362" t="s">
        <v>322</v>
      </c>
      <c r="D362" t="s">
        <v>50</v>
      </c>
      <c r="E362" t="s">
        <v>15</v>
      </c>
      <c r="F362" t="s">
        <v>74</v>
      </c>
      <c r="G362" t="s">
        <v>340</v>
      </c>
      <c r="H362">
        <v>2017</v>
      </c>
      <c r="I362">
        <v>6515</v>
      </c>
      <c r="J362">
        <v>10165.75</v>
      </c>
    </row>
    <row r="363" spans="1:10">
      <c r="A363" t="s">
        <v>10</v>
      </c>
      <c r="B363" t="s">
        <v>11</v>
      </c>
      <c r="C363" t="s">
        <v>322</v>
      </c>
      <c r="D363" t="s">
        <v>50</v>
      </c>
      <c r="E363" t="s">
        <v>15</v>
      </c>
      <c r="F363" t="s">
        <v>74</v>
      </c>
      <c r="G363" t="s">
        <v>340</v>
      </c>
      <c r="H363">
        <v>2017</v>
      </c>
      <c r="I363">
        <v>20710</v>
      </c>
      <c r="J363">
        <v>32342</v>
      </c>
    </row>
    <row r="364" spans="1:10">
      <c r="A364" t="s">
        <v>10</v>
      </c>
      <c r="B364" t="s">
        <v>11</v>
      </c>
      <c r="C364" t="s">
        <v>322</v>
      </c>
      <c r="D364" t="s">
        <v>50</v>
      </c>
      <c r="E364" t="s">
        <v>15</v>
      </c>
      <c r="F364" t="s">
        <v>74</v>
      </c>
      <c r="G364" t="s">
        <v>340</v>
      </c>
      <c r="H364">
        <v>2017</v>
      </c>
      <c r="I364">
        <v>14070</v>
      </c>
      <c r="J364">
        <v>21980</v>
      </c>
    </row>
    <row r="365" spans="1:10">
      <c r="A365" t="s">
        <v>10</v>
      </c>
      <c r="B365" t="s">
        <v>11</v>
      </c>
      <c r="C365" t="s">
        <v>322</v>
      </c>
      <c r="D365" t="s">
        <v>50</v>
      </c>
      <c r="E365" t="s">
        <v>15</v>
      </c>
      <c r="F365" t="s">
        <v>74</v>
      </c>
      <c r="G365" t="s">
        <v>339</v>
      </c>
      <c r="H365">
        <v>2017</v>
      </c>
      <c r="I365">
        <v>8500</v>
      </c>
      <c r="J365">
        <v>13266.5</v>
      </c>
    </row>
    <row r="366" spans="1:10">
      <c r="A366" t="s">
        <v>10</v>
      </c>
      <c r="B366" t="s">
        <v>11</v>
      </c>
      <c r="C366" t="s">
        <v>322</v>
      </c>
      <c r="D366" t="s">
        <v>50</v>
      </c>
      <c r="E366" t="s">
        <v>15</v>
      </c>
      <c r="F366" t="s">
        <v>74</v>
      </c>
      <c r="G366" t="s">
        <v>339</v>
      </c>
      <c r="H366">
        <v>2017</v>
      </c>
      <c r="I366">
        <v>1035</v>
      </c>
      <c r="J366">
        <v>1609.25</v>
      </c>
    </row>
    <row r="367" spans="1:10">
      <c r="A367" t="s">
        <v>10</v>
      </c>
      <c r="B367" t="s">
        <v>11</v>
      </c>
      <c r="C367" t="s">
        <v>322</v>
      </c>
      <c r="D367" t="s">
        <v>50</v>
      </c>
      <c r="E367" t="s">
        <v>15</v>
      </c>
      <c r="F367" t="s">
        <v>74</v>
      </c>
      <c r="G367" t="s">
        <v>338</v>
      </c>
      <c r="H367">
        <v>2017</v>
      </c>
      <c r="I367">
        <v>525</v>
      </c>
      <c r="J367">
        <v>824.25</v>
      </c>
    </row>
    <row r="368" spans="1:10">
      <c r="A368" t="s">
        <v>10</v>
      </c>
      <c r="B368" t="s">
        <v>11</v>
      </c>
      <c r="C368" t="s">
        <v>322</v>
      </c>
      <c r="D368" t="s">
        <v>50</v>
      </c>
      <c r="E368" t="s">
        <v>15</v>
      </c>
      <c r="F368" t="s">
        <v>74</v>
      </c>
      <c r="G368" t="s">
        <v>337</v>
      </c>
      <c r="H368">
        <v>2017</v>
      </c>
      <c r="I368">
        <v>3870</v>
      </c>
      <c r="J368">
        <v>6044.5</v>
      </c>
    </row>
    <row r="369" spans="1:10">
      <c r="A369" t="s">
        <v>10</v>
      </c>
      <c r="B369" t="s">
        <v>11</v>
      </c>
      <c r="C369" t="s">
        <v>322</v>
      </c>
      <c r="D369" t="s">
        <v>50</v>
      </c>
      <c r="E369" t="s">
        <v>15</v>
      </c>
      <c r="F369" t="s">
        <v>74</v>
      </c>
      <c r="G369" t="s">
        <v>336</v>
      </c>
      <c r="H369">
        <v>2017</v>
      </c>
      <c r="I369">
        <v>500</v>
      </c>
      <c r="J369">
        <v>785</v>
      </c>
    </row>
    <row r="370" spans="1:10">
      <c r="A370" t="s">
        <v>10</v>
      </c>
      <c r="B370" t="s">
        <v>11</v>
      </c>
      <c r="C370" t="s">
        <v>322</v>
      </c>
      <c r="D370" t="s">
        <v>50</v>
      </c>
      <c r="E370" t="s">
        <v>15</v>
      </c>
      <c r="F370" t="s">
        <v>74</v>
      </c>
      <c r="G370" t="s">
        <v>335</v>
      </c>
      <c r="H370">
        <v>2017</v>
      </c>
      <c r="I370">
        <v>1510</v>
      </c>
      <c r="J370">
        <v>2355</v>
      </c>
    </row>
    <row r="371" spans="1:10">
      <c r="A371" t="s">
        <v>10</v>
      </c>
      <c r="B371" t="s">
        <v>11</v>
      </c>
      <c r="C371" t="s">
        <v>322</v>
      </c>
      <c r="D371" t="s">
        <v>50</v>
      </c>
      <c r="E371" t="s">
        <v>15</v>
      </c>
      <c r="F371" t="s">
        <v>74</v>
      </c>
      <c r="G371" t="s">
        <v>335</v>
      </c>
      <c r="H371">
        <v>2017</v>
      </c>
      <c r="I371">
        <v>4165</v>
      </c>
      <c r="J371">
        <v>6515.5</v>
      </c>
    </row>
    <row r="372" spans="1:10">
      <c r="A372" t="s">
        <v>10</v>
      </c>
      <c r="B372" t="s">
        <v>11</v>
      </c>
      <c r="C372" t="s">
        <v>322</v>
      </c>
      <c r="D372" t="s">
        <v>50</v>
      </c>
      <c r="E372" t="s">
        <v>15</v>
      </c>
      <c r="F372" t="s">
        <v>74</v>
      </c>
      <c r="G372" t="s">
        <v>334</v>
      </c>
      <c r="H372">
        <v>2017</v>
      </c>
      <c r="I372">
        <v>500</v>
      </c>
      <c r="J372">
        <v>785</v>
      </c>
    </row>
    <row r="373" spans="1:10">
      <c r="A373" t="s">
        <v>10</v>
      </c>
      <c r="B373" t="s">
        <v>11</v>
      </c>
      <c r="C373" t="s">
        <v>322</v>
      </c>
      <c r="D373" t="s">
        <v>50</v>
      </c>
      <c r="E373" t="s">
        <v>15</v>
      </c>
      <c r="F373" t="s">
        <v>74</v>
      </c>
      <c r="G373" t="s">
        <v>334</v>
      </c>
      <c r="H373">
        <v>2017</v>
      </c>
      <c r="I373">
        <v>1260</v>
      </c>
      <c r="J373">
        <v>1962.5</v>
      </c>
    </row>
    <row r="374" spans="1:10">
      <c r="A374" t="s">
        <v>10</v>
      </c>
      <c r="B374" t="s">
        <v>11</v>
      </c>
      <c r="C374" t="s">
        <v>322</v>
      </c>
      <c r="D374" t="s">
        <v>50</v>
      </c>
      <c r="E374" t="s">
        <v>15</v>
      </c>
      <c r="F374" t="s">
        <v>74</v>
      </c>
      <c r="G374" t="s">
        <v>334</v>
      </c>
      <c r="H374">
        <v>2017</v>
      </c>
      <c r="I374">
        <v>10080</v>
      </c>
      <c r="J374">
        <v>15739.25</v>
      </c>
    </row>
    <row r="375" spans="1:10">
      <c r="A375" t="s">
        <v>10</v>
      </c>
      <c r="B375" t="s">
        <v>11</v>
      </c>
      <c r="C375" t="s">
        <v>322</v>
      </c>
      <c r="D375" t="s">
        <v>50</v>
      </c>
      <c r="E375" t="s">
        <v>15</v>
      </c>
      <c r="F375" t="s">
        <v>74</v>
      </c>
      <c r="G375" t="s">
        <v>334</v>
      </c>
      <c r="H375">
        <v>2017</v>
      </c>
      <c r="I375">
        <v>12060</v>
      </c>
      <c r="J375">
        <v>18840</v>
      </c>
    </row>
    <row r="376" spans="1:10">
      <c r="A376" t="s">
        <v>10</v>
      </c>
      <c r="B376" t="s">
        <v>11</v>
      </c>
      <c r="C376" t="s">
        <v>322</v>
      </c>
      <c r="D376" t="s">
        <v>50</v>
      </c>
      <c r="E376" t="s">
        <v>15</v>
      </c>
      <c r="F376" t="s">
        <v>74</v>
      </c>
      <c r="G376" t="s">
        <v>76</v>
      </c>
      <c r="H376">
        <v>2017</v>
      </c>
      <c r="I376">
        <v>600</v>
      </c>
      <c r="J376">
        <v>942</v>
      </c>
    </row>
    <row r="377" spans="1:10">
      <c r="A377" t="s">
        <v>10</v>
      </c>
      <c r="B377" t="s">
        <v>11</v>
      </c>
      <c r="C377" t="s">
        <v>322</v>
      </c>
      <c r="D377" t="s">
        <v>50</v>
      </c>
      <c r="E377" t="s">
        <v>15</v>
      </c>
      <c r="F377" t="s">
        <v>74</v>
      </c>
      <c r="G377" t="s">
        <v>76</v>
      </c>
      <c r="H377">
        <v>2017</v>
      </c>
      <c r="I377">
        <v>3120</v>
      </c>
      <c r="J377">
        <v>4867</v>
      </c>
    </row>
    <row r="378" spans="1:10">
      <c r="A378" t="s">
        <v>10</v>
      </c>
      <c r="B378" t="s">
        <v>11</v>
      </c>
      <c r="C378" t="s">
        <v>322</v>
      </c>
      <c r="D378" t="s">
        <v>50</v>
      </c>
      <c r="E378" t="s">
        <v>15</v>
      </c>
      <c r="F378" t="s">
        <v>74</v>
      </c>
      <c r="G378" t="s">
        <v>76</v>
      </c>
      <c r="H378">
        <v>2017</v>
      </c>
      <c r="I378">
        <v>1410</v>
      </c>
      <c r="J378">
        <v>2198</v>
      </c>
    </row>
    <row r="379" spans="1:10">
      <c r="A379" t="s">
        <v>10</v>
      </c>
      <c r="B379" t="s">
        <v>11</v>
      </c>
      <c r="C379" t="s">
        <v>322</v>
      </c>
      <c r="D379" t="s">
        <v>50</v>
      </c>
      <c r="E379" t="s">
        <v>15</v>
      </c>
      <c r="F379" t="s">
        <v>74</v>
      </c>
      <c r="G379" t="s">
        <v>76</v>
      </c>
      <c r="H379">
        <v>2017</v>
      </c>
      <c r="I379">
        <v>14880</v>
      </c>
      <c r="J379">
        <v>23236</v>
      </c>
    </row>
    <row r="380" spans="1:10">
      <c r="A380" t="s">
        <v>10</v>
      </c>
      <c r="B380" t="s">
        <v>11</v>
      </c>
      <c r="C380" t="s">
        <v>322</v>
      </c>
      <c r="D380" t="s">
        <v>50</v>
      </c>
      <c r="E380" t="s">
        <v>15</v>
      </c>
      <c r="F380" t="s">
        <v>74</v>
      </c>
      <c r="G380" t="s">
        <v>76</v>
      </c>
      <c r="H380">
        <v>2017</v>
      </c>
      <c r="I380">
        <v>9875</v>
      </c>
      <c r="J380">
        <v>15425.25</v>
      </c>
    </row>
    <row r="381" spans="1:10">
      <c r="A381" t="s">
        <v>10</v>
      </c>
      <c r="B381" t="s">
        <v>11</v>
      </c>
      <c r="C381" t="s">
        <v>322</v>
      </c>
      <c r="D381" t="s">
        <v>50</v>
      </c>
      <c r="E381" t="s">
        <v>15</v>
      </c>
      <c r="F381" t="s">
        <v>74</v>
      </c>
      <c r="G381" t="s">
        <v>76</v>
      </c>
      <c r="H381">
        <v>2017</v>
      </c>
      <c r="I381">
        <v>13645</v>
      </c>
      <c r="J381">
        <v>21312.75</v>
      </c>
    </row>
    <row r="382" spans="1:10">
      <c r="A382" t="s">
        <v>10</v>
      </c>
      <c r="B382" t="s">
        <v>11</v>
      </c>
      <c r="C382" t="s">
        <v>322</v>
      </c>
      <c r="D382" t="s">
        <v>50</v>
      </c>
      <c r="E382" t="s">
        <v>15</v>
      </c>
      <c r="F382" t="s">
        <v>74</v>
      </c>
      <c r="G382" t="s">
        <v>76</v>
      </c>
      <c r="H382">
        <v>2017</v>
      </c>
      <c r="I382">
        <v>1585</v>
      </c>
      <c r="J382">
        <v>2472.75</v>
      </c>
    </row>
    <row r="383" spans="1:10">
      <c r="A383" t="s">
        <v>10</v>
      </c>
      <c r="B383" t="s">
        <v>11</v>
      </c>
      <c r="C383" t="s">
        <v>322</v>
      </c>
      <c r="D383" t="s">
        <v>50</v>
      </c>
      <c r="E383" t="s">
        <v>15</v>
      </c>
      <c r="F383" t="s">
        <v>74</v>
      </c>
      <c r="G383" t="s">
        <v>76</v>
      </c>
      <c r="H383">
        <v>2017</v>
      </c>
      <c r="I383">
        <v>0</v>
      </c>
      <c r="J383">
        <v>0</v>
      </c>
    </row>
    <row r="384" spans="1:10">
      <c r="A384" t="s">
        <v>10</v>
      </c>
      <c r="B384" t="s">
        <v>11</v>
      </c>
      <c r="C384" t="s">
        <v>322</v>
      </c>
      <c r="D384" t="s">
        <v>50</v>
      </c>
      <c r="E384" t="s">
        <v>15</v>
      </c>
      <c r="F384" t="s">
        <v>74</v>
      </c>
      <c r="G384" t="s">
        <v>76</v>
      </c>
      <c r="H384">
        <v>2017</v>
      </c>
      <c r="I384">
        <v>500</v>
      </c>
      <c r="J384">
        <v>785</v>
      </c>
    </row>
    <row r="385" spans="1:10">
      <c r="A385" t="s">
        <v>10</v>
      </c>
      <c r="B385" t="s">
        <v>11</v>
      </c>
      <c r="C385" t="s">
        <v>322</v>
      </c>
      <c r="D385" t="s">
        <v>50</v>
      </c>
      <c r="E385" t="s">
        <v>15</v>
      </c>
      <c r="F385" t="s">
        <v>74</v>
      </c>
      <c r="G385" t="s">
        <v>333</v>
      </c>
      <c r="H385">
        <v>2017</v>
      </c>
      <c r="I385">
        <v>6540</v>
      </c>
      <c r="J385">
        <v>10205</v>
      </c>
    </row>
    <row r="386" spans="1:10">
      <c r="A386" t="s">
        <v>10</v>
      </c>
      <c r="B386" t="s">
        <v>11</v>
      </c>
      <c r="C386" t="s">
        <v>322</v>
      </c>
      <c r="D386" t="s">
        <v>50</v>
      </c>
      <c r="E386" t="s">
        <v>15</v>
      </c>
      <c r="F386" t="s">
        <v>74</v>
      </c>
      <c r="G386" t="s">
        <v>333</v>
      </c>
      <c r="H386">
        <v>2017</v>
      </c>
      <c r="I386">
        <v>13045</v>
      </c>
      <c r="J386">
        <v>20370.75</v>
      </c>
    </row>
    <row r="387" spans="1:10">
      <c r="A387" t="s">
        <v>10</v>
      </c>
      <c r="B387" t="s">
        <v>11</v>
      </c>
      <c r="C387" t="s">
        <v>322</v>
      </c>
      <c r="D387" t="s">
        <v>50</v>
      </c>
      <c r="E387" t="s">
        <v>15</v>
      </c>
      <c r="F387" t="s">
        <v>74</v>
      </c>
      <c r="G387" t="s">
        <v>333</v>
      </c>
      <c r="H387">
        <v>2017</v>
      </c>
      <c r="I387">
        <v>15075</v>
      </c>
      <c r="J387">
        <v>23550</v>
      </c>
    </row>
    <row r="388" spans="1:10">
      <c r="A388" t="s">
        <v>10</v>
      </c>
      <c r="B388" t="s">
        <v>11</v>
      </c>
      <c r="C388" t="s">
        <v>322</v>
      </c>
      <c r="D388" t="s">
        <v>50</v>
      </c>
      <c r="E388" t="s">
        <v>15</v>
      </c>
      <c r="F388" t="s">
        <v>74</v>
      </c>
      <c r="G388" t="s">
        <v>332</v>
      </c>
      <c r="H388">
        <v>2017</v>
      </c>
      <c r="I388">
        <v>725</v>
      </c>
      <c r="J388">
        <v>1138.25</v>
      </c>
    </row>
    <row r="389" spans="1:10">
      <c r="A389" t="s">
        <v>10</v>
      </c>
      <c r="B389" t="s">
        <v>11</v>
      </c>
      <c r="C389" t="s">
        <v>322</v>
      </c>
      <c r="D389" t="s">
        <v>50</v>
      </c>
      <c r="E389" t="s">
        <v>15</v>
      </c>
      <c r="F389" t="s">
        <v>74</v>
      </c>
      <c r="G389" t="s">
        <v>332</v>
      </c>
      <c r="H389">
        <v>2017</v>
      </c>
      <c r="I389">
        <v>500</v>
      </c>
      <c r="J389">
        <v>785</v>
      </c>
    </row>
    <row r="390" spans="1:10">
      <c r="A390" t="s">
        <v>10</v>
      </c>
      <c r="B390" t="s">
        <v>11</v>
      </c>
      <c r="C390" t="s">
        <v>322</v>
      </c>
      <c r="D390" t="s">
        <v>50</v>
      </c>
      <c r="E390" t="s">
        <v>15</v>
      </c>
      <c r="F390" t="s">
        <v>74</v>
      </c>
      <c r="G390" t="s">
        <v>332</v>
      </c>
      <c r="H390">
        <v>2017</v>
      </c>
      <c r="I390">
        <v>2615</v>
      </c>
      <c r="J390">
        <v>4082</v>
      </c>
    </row>
    <row r="391" spans="1:10">
      <c r="A391" t="s">
        <v>10</v>
      </c>
      <c r="B391" t="s">
        <v>11</v>
      </c>
      <c r="C391" t="s">
        <v>322</v>
      </c>
      <c r="D391" t="s">
        <v>50</v>
      </c>
      <c r="E391" t="s">
        <v>15</v>
      </c>
      <c r="F391" t="s">
        <v>74</v>
      </c>
      <c r="G391" t="s">
        <v>332</v>
      </c>
      <c r="H391">
        <v>2017</v>
      </c>
      <c r="I391">
        <v>13395</v>
      </c>
      <c r="J391">
        <v>20920.25</v>
      </c>
    </row>
    <row r="392" spans="1:10">
      <c r="A392" t="s">
        <v>10</v>
      </c>
      <c r="B392" t="s">
        <v>11</v>
      </c>
      <c r="C392" t="s">
        <v>322</v>
      </c>
      <c r="D392" t="s">
        <v>50</v>
      </c>
      <c r="E392" t="s">
        <v>15</v>
      </c>
      <c r="F392" t="s">
        <v>74</v>
      </c>
      <c r="G392" t="s">
        <v>332</v>
      </c>
      <c r="H392">
        <v>2017</v>
      </c>
      <c r="I392">
        <v>8040</v>
      </c>
      <c r="J392">
        <v>12560</v>
      </c>
    </row>
    <row r="393" spans="1:10">
      <c r="A393" t="s">
        <v>10</v>
      </c>
      <c r="B393" t="s">
        <v>11</v>
      </c>
      <c r="C393" t="s">
        <v>322</v>
      </c>
      <c r="D393" t="s">
        <v>50</v>
      </c>
      <c r="E393" t="s">
        <v>15</v>
      </c>
      <c r="F393" t="s">
        <v>74</v>
      </c>
      <c r="G393" t="s">
        <v>331</v>
      </c>
      <c r="H393">
        <v>2017</v>
      </c>
      <c r="I393">
        <v>14375</v>
      </c>
      <c r="J393">
        <v>22451</v>
      </c>
    </row>
    <row r="394" spans="1:10">
      <c r="A394" t="s">
        <v>10</v>
      </c>
      <c r="B394" t="s">
        <v>11</v>
      </c>
      <c r="C394" t="s">
        <v>322</v>
      </c>
      <c r="D394" t="s">
        <v>50</v>
      </c>
      <c r="E394" t="s">
        <v>15</v>
      </c>
      <c r="F394" t="s">
        <v>74</v>
      </c>
      <c r="G394" t="s">
        <v>331</v>
      </c>
      <c r="H394">
        <v>2017</v>
      </c>
      <c r="I394">
        <v>1035</v>
      </c>
      <c r="J394">
        <v>1609.25</v>
      </c>
    </row>
    <row r="395" spans="1:10">
      <c r="A395" t="s">
        <v>10</v>
      </c>
      <c r="B395" t="s">
        <v>11</v>
      </c>
      <c r="C395" t="s">
        <v>322</v>
      </c>
      <c r="D395" t="s">
        <v>50</v>
      </c>
      <c r="E395" t="s">
        <v>15</v>
      </c>
      <c r="F395" t="s">
        <v>74</v>
      </c>
      <c r="G395" t="s">
        <v>331</v>
      </c>
      <c r="H395">
        <v>2017</v>
      </c>
      <c r="I395">
        <v>6955</v>
      </c>
      <c r="J395">
        <v>10872.25</v>
      </c>
    </row>
    <row r="396" spans="1:10">
      <c r="A396" t="s">
        <v>10</v>
      </c>
      <c r="B396" t="s">
        <v>11</v>
      </c>
      <c r="C396" t="s">
        <v>322</v>
      </c>
      <c r="D396" t="s">
        <v>50</v>
      </c>
      <c r="E396" t="s">
        <v>15</v>
      </c>
      <c r="F396" t="s">
        <v>74</v>
      </c>
      <c r="G396" t="s">
        <v>331</v>
      </c>
      <c r="H396">
        <v>2017</v>
      </c>
      <c r="I396">
        <v>1485</v>
      </c>
      <c r="J396">
        <v>2315.75</v>
      </c>
    </row>
    <row r="397" spans="1:10">
      <c r="A397" t="s">
        <v>10</v>
      </c>
      <c r="B397" t="s">
        <v>11</v>
      </c>
      <c r="C397" t="s">
        <v>322</v>
      </c>
      <c r="D397" t="s">
        <v>50</v>
      </c>
      <c r="E397" t="s">
        <v>15</v>
      </c>
      <c r="F397" t="s">
        <v>74</v>
      </c>
      <c r="G397" t="s">
        <v>331</v>
      </c>
      <c r="H397">
        <v>2017</v>
      </c>
      <c r="I397">
        <v>7285</v>
      </c>
      <c r="J397">
        <v>11382.5</v>
      </c>
    </row>
    <row r="398" spans="1:10">
      <c r="A398" t="s">
        <v>10</v>
      </c>
      <c r="B398" t="s">
        <v>11</v>
      </c>
      <c r="C398" t="s">
        <v>322</v>
      </c>
      <c r="D398" t="s">
        <v>50</v>
      </c>
      <c r="E398" t="s">
        <v>15</v>
      </c>
      <c r="F398" t="s">
        <v>74</v>
      </c>
      <c r="G398" t="s">
        <v>330</v>
      </c>
      <c r="H398">
        <v>2017</v>
      </c>
      <c r="I398">
        <v>750</v>
      </c>
      <c r="J398">
        <v>1177.5</v>
      </c>
    </row>
    <row r="399" spans="1:10">
      <c r="A399" t="s">
        <v>10</v>
      </c>
      <c r="B399" t="s">
        <v>11</v>
      </c>
      <c r="C399" t="s">
        <v>322</v>
      </c>
      <c r="D399" t="s">
        <v>50</v>
      </c>
      <c r="E399" t="s">
        <v>15</v>
      </c>
      <c r="F399" t="s">
        <v>74</v>
      </c>
      <c r="G399" t="s">
        <v>330</v>
      </c>
      <c r="H399">
        <v>2017</v>
      </c>
      <c r="I399">
        <v>1860</v>
      </c>
      <c r="J399">
        <v>2904.5</v>
      </c>
    </row>
    <row r="400" spans="1:10">
      <c r="A400" t="s">
        <v>10</v>
      </c>
      <c r="B400" t="s">
        <v>11</v>
      </c>
      <c r="C400" t="s">
        <v>322</v>
      </c>
      <c r="D400" t="s">
        <v>50</v>
      </c>
      <c r="E400" t="s">
        <v>15</v>
      </c>
      <c r="F400" t="s">
        <v>74</v>
      </c>
      <c r="G400" t="s">
        <v>329</v>
      </c>
      <c r="H400">
        <v>2017</v>
      </c>
      <c r="I400">
        <v>500</v>
      </c>
      <c r="J400">
        <v>785</v>
      </c>
    </row>
    <row r="401" spans="1:10">
      <c r="A401" t="s">
        <v>10</v>
      </c>
      <c r="B401" t="s">
        <v>11</v>
      </c>
      <c r="C401" t="s">
        <v>322</v>
      </c>
      <c r="D401" t="s">
        <v>50</v>
      </c>
      <c r="E401" t="s">
        <v>15</v>
      </c>
      <c r="F401" t="s">
        <v>74</v>
      </c>
      <c r="G401" t="s">
        <v>329</v>
      </c>
      <c r="H401">
        <v>2017</v>
      </c>
      <c r="I401">
        <v>6085</v>
      </c>
      <c r="J401">
        <v>9498.5</v>
      </c>
    </row>
    <row r="402" spans="1:10">
      <c r="A402" t="s">
        <v>10</v>
      </c>
      <c r="B402" t="s">
        <v>11</v>
      </c>
      <c r="C402" t="s">
        <v>322</v>
      </c>
      <c r="D402" t="s">
        <v>50</v>
      </c>
      <c r="E402" t="s">
        <v>15</v>
      </c>
      <c r="F402" t="s">
        <v>74</v>
      </c>
      <c r="G402" t="s">
        <v>328</v>
      </c>
      <c r="H402">
        <v>2017</v>
      </c>
      <c r="I402">
        <v>2490</v>
      </c>
      <c r="J402">
        <v>3885.75</v>
      </c>
    </row>
    <row r="403" spans="1:10">
      <c r="A403" t="s">
        <v>10</v>
      </c>
      <c r="B403" t="s">
        <v>11</v>
      </c>
      <c r="C403" t="s">
        <v>322</v>
      </c>
      <c r="D403" t="s">
        <v>50</v>
      </c>
      <c r="E403" t="s">
        <v>15</v>
      </c>
      <c r="F403" t="s">
        <v>74</v>
      </c>
      <c r="G403" t="s">
        <v>328</v>
      </c>
      <c r="H403">
        <v>2017</v>
      </c>
      <c r="I403">
        <v>4525</v>
      </c>
      <c r="J403">
        <v>7065</v>
      </c>
    </row>
    <row r="404" spans="1:10">
      <c r="A404" t="s">
        <v>10</v>
      </c>
      <c r="B404" t="s">
        <v>11</v>
      </c>
      <c r="C404" t="s">
        <v>322</v>
      </c>
      <c r="D404" t="s">
        <v>50</v>
      </c>
      <c r="E404" t="s">
        <v>15</v>
      </c>
      <c r="F404" t="s">
        <v>74</v>
      </c>
      <c r="G404" t="s">
        <v>328</v>
      </c>
      <c r="H404">
        <v>2017</v>
      </c>
      <c r="I404">
        <v>2290</v>
      </c>
      <c r="J404">
        <v>3571.75</v>
      </c>
    </row>
    <row r="405" spans="1:10">
      <c r="A405" t="s">
        <v>10</v>
      </c>
      <c r="B405" t="s">
        <v>11</v>
      </c>
      <c r="C405" t="s">
        <v>322</v>
      </c>
      <c r="D405" t="s">
        <v>50</v>
      </c>
      <c r="E405" t="s">
        <v>15</v>
      </c>
      <c r="F405" t="s">
        <v>74</v>
      </c>
      <c r="G405" t="s">
        <v>328</v>
      </c>
      <c r="H405">
        <v>2017</v>
      </c>
      <c r="I405">
        <v>7735</v>
      </c>
      <c r="J405">
        <v>12089</v>
      </c>
    </row>
    <row r="406" spans="1:10">
      <c r="A406" t="s">
        <v>10</v>
      </c>
      <c r="B406" t="s">
        <v>11</v>
      </c>
      <c r="C406" t="s">
        <v>322</v>
      </c>
      <c r="D406" t="s">
        <v>50</v>
      </c>
      <c r="E406" t="s">
        <v>15</v>
      </c>
      <c r="F406" t="s">
        <v>74</v>
      </c>
      <c r="G406" t="s">
        <v>328</v>
      </c>
      <c r="H406">
        <v>2017</v>
      </c>
      <c r="I406">
        <v>0</v>
      </c>
      <c r="J406">
        <v>0</v>
      </c>
    </row>
    <row r="407" spans="1:10">
      <c r="A407" t="s">
        <v>10</v>
      </c>
      <c r="B407" t="s">
        <v>11</v>
      </c>
      <c r="C407" t="s">
        <v>322</v>
      </c>
      <c r="D407" t="s">
        <v>50</v>
      </c>
      <c r="E407" t="s">
        <v>15</v>
      </c>
      <c r="F407" t="s">
        <v>74</v>
      </c>
      <c r="G407" t="s">
        <v>328</v>
      </c>
      <c r="H407">
        <v>2017</v>
      </c>
      <c r="I407">
        <v>500</v>
      </c>
      <c r="J407">
        <v>785</v>
      </c>
    </row>
    <row r="408" spans="1:10">
      <c r="A408" t="s">
        <v>10</v>
      </c>
      <c r="B408" t="s">
        <v>11</v>
      </c>
      <c r="C408" t="s">
        <v>322</v>
      </c>
      <c r="D408" t="s">
        <v>50</v>
      </c>
      <c r="E408" t="s">
        <v>15</v>
      </c>
      <c r="F408" t="s">
        <v>74</v>
      </c>
      <c r="G408" t="s">
        <v>327</v>
      </c>
      <c r="H408">
        <v>2017</v>
      </c>
      <c r="I408">
        <v>4575</v>
      </c>
      <c r="J408">
        <v>7143.5</v>
      </c>
    </row>
    <row r="409" spans="1:10">
      <c r="A409" t="s">
        <v>10</v>
      </c>
      <c r="B409" t="s">
        <v>11</v>
      </c>
      <c r="C409" t="s">
        <v>322</v>
      </c>
      <c r="D409" t="s">
        <v>50</v>
      </c>
      <c r="E409" t="s">
        <v>15</v>
      </c>
      <c r="F409" t="s">
        <v>74</v>
      </c>
      <c r="G409" t="s">
        <v>327</v>
      </c>
      <c r="H409">
        <v>2017</v>
      </c>
      <c r="I409">
        <v>6310</v>
      </c>
      <c r="J409">
        <v>9851.75</v>
      </c>
    </row>
    <row r="410" spans="1:10">
      <c r="A410" t="s">
        <v>10</v>
      </c>
      <c r="B410" t="s">
        <v>11</v>
      </c>
      <c r="C410" t="s">
        <v>322</v>
      </c>
      <c r="D410" t="s">
        <v>50</v>
      </c>
      <c r="E410" t="s">
        <v>15</v>
      </c>
      <c r="F410" t="s">
        <v>74</v>
      </c>
      <c r="G410" t="s">
        <v>327</v>
      </c>
      <c r="H410">
        <v>2017</v>
      </c>
      <c r="I410">
        <v>6660</v>
      </c>
      <c r="J410">
        <v>10401.25</v>
      </c>
    </row>
    <row r="411" spans="1:10">
      <c r="A411" t="s">
        <v>10</v>
      </c>
      <c r="B411" t="s">
        <v>11</v>
      </c>
      <c r="C411" t="s">
        <v>322</v>
      </c>
      <c r="D411" t="s">
        <v>50</v>
      </c>
      <c r="E411" t="s">
        <v>15</v>
      </c>
      <c r="F411" t="s">
        <v>74</v>
      </c>
      <c r="G411" t="s">
        <v>327</v>
      </c>
      <c r="H411">
        <v>2017</v>
      </c>
      <c r="I411">
        <v>0</v>
      </c>
      <c r="J411">
        <v>0</v>
      </c>
    </row>
    <row r="412" spans="1:10">
      <c r="A412" t="s">
        <v>10</v>
      </c>
      <c r="B412" t="s">
        <v>11</v>
      </c>
      <c r="C412" t="s">
        <v>322</v>
      </c>
      <c r="D412" t="s">
        <v>50</v>
      </c>
      <c r="E412" t="s">
        <v>15</v>
      </c>
      <c r="F412" t="s">
        <v>74</v>
      </c>
      <c r="G412" t="s">
        <v>327</v>
      </c>
      <c r="H412">
        <v>2017</v>
      </c>
      <c r="I412">
        <v>500</v>
      </c>
      <c r="J412">
        <v>785</v>
      </c>
    </row>
    <row r="413" spans="1:10">
      <c r="A413" t="s">
        <v>10</v>
      </c>
      <c r="B413" t="s">
        <v>11</v>
      </c>
      <c r="C413" t="s">
        <v>322</v>
      </c>
      <c r="D413" t="s">
        <v>50</v>
      </c>
      <c r="E413" t="s">
        <v>15</v>
      </c>
      <c r="F413" t="s">
        <v>74</v>
      </c>
      <c r="G413" t="s">
        <v>326</v>
      </c>
      <c r="H413">
        <v>2017</v>
      </c>
      <c r="I413">
        <v>1510</v>
      </c>
      <c r="J413">
        <v>2355</v>
      </c>
    </row>
    <row r="414" spans="1:10">
      <c r="A414" t="s">
        <v>10</v>
      </c>
      <c r="B414" t="s">
        <v>11</v>
      </c>
      <c r="C414" t="s">
        <v>322</v>
      </c>
      <c r="D414" t="s">
        <v>50</v>
      </c>
      <c r="E414" t="s">
        <v>15</v>
      </c>
      <c r="F414" t="s">
        <v>74</v>
      </c>
      <c r="G414" t="s">
        <v>326</v>
      </c>
      <c r="H414">
        <v>2017</v>
      </c>
      <c r="I414">
        <v>4165</v>
      </c>
      <c r="J414">
        <v>6515.5</v>
      </c>
    </row>
    <row r="415" spans="1:10">
      <c r="A415" t="s">
        <v>10</v>
      </c>
      <c r="B415" t="s">
        <v>11</v>
      </c>
      <c r="C415" t="s">
        <v>322</v>
      </c>
      <c r="D415" t="s">
        <v>50</v>
      </c>
      <c r="E415" t="s">
        <v>15</v>
      </c>
      <c r="F415" t="s">
        <v>74</v>
      </c>
      <c r="G415" t="s">
        <v>325</v>
      </c>
      <c r="H415">
        <v>2017</v>
      </c>
      <c r="I415">
        <v>8500</v>
      </c>
      <c r="J415">
        <v>13266.5</v>
      </c>
    </row>
    <row r="416" spans="1:10">
      <c r="A416" t="s">
        <v>10</v>
      </c>
      <c r="B416" t="s">
        <v>11</v>
      </c>
      <c r="C416" t="s">
        <v>322</v>
      </c>
      <c r="D416" t="s">
        <v>50</v>
      </c>
      <c r="E416" t="s">
        <v>15</v>
      </c>
      <c r="F416" t="s">
        <v>74</v>
      </c>
      <c r="G416" t="s">
        <v>325</v>
      </c>
      <c r="H416">
        <v>2017</v>
      </c>
      <c r="I416">
        <v>1035</v>
      </c>
      <c r="J416">
        <v>1609.25</v>
      </c>
    </row>
    <row r="417" spans="1:10">
      <c r="A417" t="s">
        <v>10</v>
      </c>
      <c r="B417" t="s">
        <v>11</v>
      </c>
      <c r="C417" t="s">
        <v>322</v>
      </c>
      <c r="D417" t="s">
        <v>50</v>
      </c>
      <c r="E417" t="s">
        <v>15</v>
      </c>
      <c r="F417" t="s">
        <v>74</v>
      </c>
      <c r="G417" t="s">
        <v>324</v>
      </c>
      <c r="H417">
        <v>2017</v>
      </c>
      <c r="I417">
        <v>500</v>
      </c>
      <c r="J417">
        <v>785</v>
      </c>
    </row>
    <row r="418" spans="1:10">
      <c r="A418" t="s">
        <v>10</v>
      </c>
      <c r="B418" t="s">
        <v>11</v>
      </c>
      <c r="C418" t="s">
        <v>322</v>
      </c>
      <c r="D418" t="s">
        <v>50</v>
      </c>
      <c r="E418" t="s">
        <v>15</v>
      </c>
      <c r="F418" t="s">
        <v>74</v>
      </c>
      <c r="G418" t="s">
        <v>324</v>
      </c>
      <c r="H418">
        <v>2017</v>
      </c>
      <c r="I418">
        <v>1260</v>
      </c>
      <c r="J418">
        <v>1962.5</v>
      </c>
    </row>
    <row r="419" spans="1:10">
      <c r="A419" t="s">
        <v>10</v>
      </c>
      <c r="B419" t="s">
        <v>11</v>
      </c>
      <c r="C419" t="s">
        <v>322</v>
      </c>
      <c r="D419" t="s">
        <v>50</v>
      </c>
      <c r="E419" t="s">
        <v>15</v>
      </c>
      <c r="F419" t="s">
        <v>74</v>
      </c>
      <c r="G419" t="s">
        <v>324</v>
      </c>
      <c r="H419">
        <v>2017</v>
      </c>
      <c r="I419">
        <v>10080</v>
      </c>
      <c r="J419">
        <v>15739.25</v>
      </c>
    </row>
    <row r="420" spans="1:10">
      <c r="A420" t="s">
        <v>10</v>
      </c>
      <c r="B420" t="s">
        <v>11</v>
      </c>
      <c r="C420" t="s">
        <v>322</v>
      </c>
      <c r="D420" t="s">
        <v>50</v>
      </c>
      <c r="E420" t="s">
        <v>15</v>
      </c>
      <c r="F420" t="s">
        <v>74</v>
      </c>
      <c r="G420" t="s">
        <v>324</v>
      </c>
      <c r="H420">
        <v>2017</v>
      </c>
      <c r="I420">
        <v>12060</v>
      </c>
      <c r="J420">
        <v>18840</v>
      </c>
    </row>
    <row r="421" spans="1:10">
      <c r="A421" t="s">
        <v>10</v>
      </c>
      <c r="B421" t="s">
        <v>11</v>
      </c>
      <c r="C421" t="s">
        <v>322</v>
      </c>
      <c r="D421" t="s">
        <v>50</v>
      </c>
      <c r="E421" t="s">
        <v>15</v>
      </c>
      <c r="F421" t="s">
        <v>74</v>
      </c>
      <c r="G421" t="s">
        <v>75</v>
      </c>
      <c r="H421">
        <v>2017</v>
      </c>
      <c r="I421">
        <v>600</v>
      </c>
      <c r="J421">
        <v>942</v>
      </c>
    </row>
    <row r="422" spans="1:10">
      <c r="A422" t="s">
        <v>10</v>
      </c>
      <c r="B422" t="s">
        <v>11</v>
      </c>
      <c r="C422" t="s">
        <v>322</v>
      </c>
      <c r="D422" t="s">
        <v>50</v>
      </c>
      <c r="E422" t="s">
        <v>15</v>
      </c>
      <c r="F422" t="s">
        <v>74</v>
      </c>
      <c r="G422" t="s">
        <v>75</v>
      </c>
      <c r="H422">
        <v>2017</v>
      </c>
      <c r="I422">
        <v>3120</v>
      </c>
      <c r="J422">
        <v>4867</v>
      </c>
    </row>
    <row r="423" spans="1:10">
      <c r="A423" t="s">
        <v>10</v>
      </c>
      <c r="B423" t="s">
        <v>11</v>
      </c>
      <c r="C423" t="s">
        <v>322</v>
      </c>
      <c r="D423" t="s">
        <v>50</v>
      </c>
      <c r="E423" t="s">
        <v>15</v>
      </c>
      <c r="F423" t="s">
        <v>74</v>
      </c>
      <c r="G423" t="s">
        <v>75</v>
      </c>
      <c r="H423">
        <v>2017</v>
      </c>
      <c r="I423">
        <v>1410</v>
      </c>
      <c r="J423">
        <v>2198</v>
      </c>
    </row>
    <row r="424" spans="1:10">
      <c r="A424" t="s">
        <v>10</v>
      </c>
      <c r="B424" t="s">
        <v>11</v>
      </c>
      <c r="C424" t="s">
        <v>322</v>
      </c>
      <c r="D424" t="s">
        <v>50</v>
      </c>
      <c r="E424" t="s">
        <v>15</v>
      </c>
      <c r="F424" t="s">
        <v>74</v>
      </c>
      <c r="G424" t="s">
        <v>75</v>
      </c>
      <c r="H424">
        <v>2017</v>
      </c>
      <c r="I424">
        <v>14880</v>
      </c>
      <c r="J424">
        <v>23236</v>
      </c>
    </row>
    <row r="425" spans="1:10">
      <c r="A425" t="s">
        <v>10</v>
      </c>
      <c r="B425" t="s">
        <v>11</v>
      </c>
      <c r="C425" t="s">
        <v>322</v>
      </c>
      <c r="D425" t="s">
        <v>50</v>
      </c>
      <c r="E425" t="s">
        <v>15</v>
      </c>
      <c r="F425" t="s">
        <v>74</v>
      </c>
      <c r="G425" t="s">
        <v>323</v>
      </c>
      <c r="H425">
        <v>2017</v>
      </c>
      <c r="I425">
        <v>375</v>
      </c>
      <c r="J425">
        <v>581.25</v>
      </c>
    </row>
    <row r="426" spans="1:10">
      <c r="A426" t="s">
        <v>10</v>
      </c>
      <c r="B426" t="s">
        <v>11</v>
      </c>
      <c r="C426" t="s">
        <v>322</v>
      </c>
      <c r="D426" t="s">
        <v>50</v>
      </c>
      <c r="E426" t="s">
        <v>15</v>
      </c>
      <c r="F426" t="s">
        <v>74</v>
      </c>
      <c r="G426" t="s">
        <v>323</v>
      </c>
      <c r="H426">
        <v>2017</v>
      </c>
      <c r="I426">
        <v>4380</v>
      </c>
      <c r="J426">
        <v>6742.5</v>
      </c>
    </row>
    <row r="427" spans="1:10">
      <c r="A427" t="s">
        <v>10</v>
      </c>
      <c r="B427" t="s">
        <v>11</v>
      </c>
      <c r="C427" t="s">
        <v>322</v>
      </c>
      <c r="D427" t="s">
        <v>50</v>
      </c>
      <c r="E427" t="s">
        <v>15</v>
      </c>
      <c r="F427" t="s">
        <v>74</v>
      </c>
      <c r="G427" t="s">
        <v>323</v>
      </c>
      <c r="H427">
        <v>2017</v>
      </c>
      <c r="I427">
        <v>2040</v>
      </c>
      <c r="J427">
        <v>3138.75</v>
      </c>
    </row>
    <row r="428" spans="1:10">
      <c r="A428" t="s">
        <v>10</v>
      </c>
      <c r="B428" t="s">
        <v>11</v>
      </c>
      <c r="C428" t="s">
        <v>322</v>
      </c>
      <c r="D428" t="s">
        <v>50</v>
      </c>
      <c r="E428" t="s">
        <v>15</v>
      </c>
      <c r="F428" t="s">
        <v>74</v>
      </c>
      <c r="G428" t="s">
        <v>323</v>
      </c>
      <c r="H428">
        <v>2017</v>
      </c>
      <c r="I428">
        <v>175</v>
      </c>
      <c r="J428">
        <v>271.25</v>
      </c>
    </row>
    <row r="429" spans="1:10">
      <c r="A429" t="s">
        <v>10</v>
      </c>
      <c r="B429" t="s">
        <v>11</v>
      </c>
      <c r="C429" t="s">
        <v>119</v>
      </c>
      <c r="D429" t="s">
        <v>65</v>
      </c>
      <c r="E429" t="s">
        <v>15</v>
      </c>
      <c r="F429" t="s">
        <v>36</v>
      </c>
      <c r="G429" t="s">
        <v>182</v>
      </c>
      <c r="H429">
        <v>2017</v>
      </c>
      <c r="I429">
        <v>2840</v>
      </c>
      <c r="J429">
        <v>3446.5</v>
      </c>
    </row>
    <row r="430" spans="1:10">
      <c r="A430" t="s">
        <v>10</v>
      </c>
      <c r="B430" t="s">
        <v>11</v>
      </c>
      <c r="C430" t="s">
        <v>119</v>
      </c>
      <c r="D430" t="s">
        <v>65</v>
      </c>
      <c r="E430" t="s">
        <v>15</v>
      </c>
      <c r="F430" t="s">
        <v>36</v>
      </c>
      <c r="G430" t="s">
        <v>182</v>
      </c>
      <c r="H430">
        <v>2017</v>
      </c>
      <c r="I430">
        <v>950</v>
      </c>
      <c r="J430">
        <v>1159</v>
      </c>
    </row>
    <row r="431" spans="1:10">
      <c r="A431" t="s">
        <v>10</v>
      </c>
      <c r="B431" t="s">
        <v>11</v>
      </c>
      <c r="C431" t="s">
        <v>119</v>
      </c>
      <c r="D431" t="s">
        <v>65</v>
      </c>
      <c r="E431" t="s">
        <v>15</v>
      </c>
      <c r="F431" t="s">
        <v>36</v>
      </c>
      <c r="G431" t="s">
        <v>180</v>
      </c>
      <c r="H431">
        <v>2017</v>
      </c>
      <c r="I431">
        <v>4705</v>
      </c>
      <c r="J431">
        <v>5610</v>
      </c>
    </row>
    <row r="432" spans="1:10">
      <c r="A432" t="s">
        <v>10</v>
      </c>
      <c r="B432" t="s">
        <v>11</v>
      </c>
      <c r="C432" t="s">
        <v>119</v>
      </c>
      <c r="D432" t="s">
        <v>65</v>
      </c>
      <c r="E432" t="s">
        <v>15</v>
      </c>
      <c r="F432" t="s">
        <v>36</v>
      </c>
      <c r="G432" t="s">
        <v>37</v>
      </c>
      <c r="H432">
        <v>2017</v>
      </c>
      <c r="I432">
        <v>2540</v>
      </c>
      <c r="J432">
        <v>3080.5</v>
      </c>
    </row>
    <row r="433" spans="1:10">
      <c r="A433" t="s">
        <v>10</v>
      </c>
      <c r="B433" t="s">
        <v>11</v>
      </c>
      <c r="C433" t="s">
        <v>119</v>
      </c>
      <c r="D433" t="s">
        <v>65</v>
      </c>
      <c r="E433" t="s">
        <v>15</v>
      </c>
      <c r="F433" t="s">
        <v>36</v>
      </c>
      <c r="G433" t="s">
        <v>321</v>
      </c>
      <c r="H433">
        <v>2017</v>
      </c>
      <c r="I433">
        <v>1260</v>
      </c>
      <c r="J433">
        <v>1525</v>
      </c>
    </row>
    <row r="434" spans="1:10">
      <c r="A434" t="s">
        <v>10</v>
      </c>
      <c r="B434" t="s">
        <v>11</v>
      </c>
      <c r="C434" t="s">
        <v>119</v>
      </c>
      <c r="D434" t="s">
        <v>65</v>
      </c>
      <c r="E434" t="s">
        <v>15</v>
      </c>
      <c r="F434" t="s">
        <v>36</v>
      </c>
      <c r="G434" t="s">
        <v>320</v>
      </c>
      <c r="H434">
        <v>2017</v>
      </c>
      <c r="I434">
        <v>1260</v>
      </c>
      <c r="J434">
        <v>1525</v>
      </c>
    </row>
    <row r="435" spans="1:10">
      <c r="A435" t="s">
        <v>10</v>
      </c>
      <c r="B435" t="s">
        <v>11</v>
      </c>
      <c r="C435" t="s">
        <v>119</v>
      </c>
      <c r="D435" t="s">
        <v>65</v>
      </c>
      <c r="E435" t="s">
        <v>15</v>
      </c>
      <c r="F435" t="s">
        <v>30</v>
      </c>
      <c r="G435" t="s">
        <v>148</v>
      </c>
      <c r="H435">
        <v>2017</v>
      </c>
      <c r="I435">
        <v>2540</v>
      </c>
      <c r="J435">
        <v>6236.75</v>
      </c>
    </row>
    <row r="436" spans="1:10">
      <c r="A436" t="s">
        <v>10</v>
      </c>
      <c r="B436" t="s">
        <v>11</v>
      </c>
      <c r="C436" t="s">
        <v>119</v>
      </c>
      <c r="D436" t="s">
        <v>65</v>
      </c>
      <c r="E436" t="s">
        <v>15</v>
      </c>
      <c r="F436" t="s">
        <v>30</v>
      </c>
      <c r="G436" t="s">
        <v>319</v>
      </c>
      <c r="H436">
        <v>2017</v>
      </c>
      <c r="I436">
        <v>4525</v>
      </c>
      <c r="J436">
        <v>11115</v>
      </c>
    </row>
    <row r="437" spans="1:10">
      <c r="A437" t="s">
        <v>10</v>
      </c>
      <c r="B437" t="s">
        <v>11</v>
      </c>
      <c r="C437" t="s">
        <v>119</v>
      </c>
      <c r="D437" t="s">
        <v>65</v>
      </c>
      <c r="E437" t="s">
        <v>15</v>
      </c>
      <c r="F437" t="s">
        <v>30</v>
      </c>
      <c r="G437" t="s">
        <v>318</v>
      </c>
      <c r="H437">
        <v>2017</v>
      </c>
      <c r="I437">
        <v>2165</v>
      </c>
      <c r="J437">
        <v>5353.5</v>
      </c>
    </row>
    <row r="438" spans="1:10">
      <c r="A438" t="s">
        <v>10</v>
      </c>
      <c r="B438" t="s">
        <v>11</v>
      </c>
      <c r="C438" t="s">
        <v>119</v>
      </c>
      <c r="D438" t="s">
        <v>65</v>
      </c>
      <c r="E438" t="s">
        <v>15</v>
      </c>
      <c r="F438" t="s">
        <v>30</v>
      </c>
      <c r="G438" t="s">
        <v>317</v>
      </c>
      <c r="H438">
        <v>2017</v>
      </c>
      <c r="I438">
        <v>2165</v>
      </c>
      <c r="J438">
        <v>5353.5</v>
      </c>
    </row>
    <row r="439" spans="1:10">
      <c r="A439" t="s">
        <v>10</v>
      </c>
      <c r="B439" t="s">
        <v>11</v>
      </c>
      <c r="C439" t="s">
        <v>119</v>
      </c>
      <c r="D439" t="s">
        <v>65</v>
      </c>
      <c r="E439" t="s">
        <v>15</v>
      </c>
      <c r="F439" t="s">
        <v>30</v>
      </c>
      <c r="G439" t="s">
        <v>316</v>
      </c>
      <c r="H439">
        <v>2017</v>
      </c>
      <c r="I439">
        <v>4525</v>
      </c>
      <c r="J439">
        <v>11115</v>
      </c>
    </row>
    <row r="440" spans="1:10">
      <c r="A440" t="s">
        <v>10</v>
      </c>
      <c r="B440" t="s">
        <v>11</v>
      </c>
      <c r="C440" t="s">
        <v>119</v>
      </c>
      <c r="D440" t="s">
        <v>65</v>
      </c>
      <c r="E440" t="s">
        <v>15</v>
      </c>
      <c r="F440" t="s">
        <v>123</v>
      </c>
      <c r="G440" t="s">
        <v>315</v>
      </c>
      <c r="H440">
        <v>2017</v>
      </c>
      <c r="I440">
        <v>3945</v>
      </c>
      <c r="J440">
        <v>10872.25</v>
      </c>
    </row>
    <row r="441" spans="1:10">
      <c r="A441" t="s">
        <v>10</v>
      </c>
      <c r="B441" t="s">
        <v>11</v>
      </c>
      <c r="C441" t="s">
        <v>119</v>
      </c>
      <c r="D441" t="s">
        <v>65</v>
      </c>
      <c r="E441" t="s">
        <v>15</v>
      </c>
      <c r="F441" t="s">
        <v>123</v>
      </c>
      <c r="G441" t="s">
        <v>314</v>
      </c>
      <c r="H441">
        <v>2017</v>
      </c>
      <c r="I441">
        <v>7665</v>
      </c>
      <c r="J441">
        <v>21121.25</v>
      </c>
    </row>
    <row r="442" spans="1:10">
      <c r="A442" t="s">
        <v>10</v>
      </c>
      <c r="B442" t="s">
        <v>11</v>
      </c>
      <c r="C442" t="s">
        <v>119</v>
      </c>
      <c r="D442" t="s">
        <v>65</v>
      </c>
      <c r="E442" t="s">
        <v>15</v>
      </c>
      <c r="F442" t="s">
        <v>123</v>
      </c>
      <c r="G442" t="s">
        <v>314</v>
      </c>
      <c r="H442">
        <v>2017</v>
      </c>
      <c r="I442">
        <v>12695</v>
      </c>
      <c r="J442">
        <v>34971.25</v>
      </c>
    </row>
    <row r="443" spans="1:10">
      <c r="A443" t="s">
        <v>10</v>
      </c>
      <c r="B443" t="s">
        <v>11</v>
      </c>
      <c r="C443" t="s">
        <v>119</v>
      </c>
      <c r="D443" t="s">
        <v>65</v>
      </c>
      <c r="E443" t="s">
        <v>15</v>
      </c>
      <c r="F443" t="s">
        <v>123</v>
      </c>
      <c r="G443" t="s">
        <v>314</v>
      </c>
      <c r="H443">
        <v>2017</v>
      </c>
      <c r="I443">
        <v>1160</v>
      </c>
      <c r="J443">
        <v>3162.5</v>
      </c>
    </row>
    <row r="444" spans="1:10">
      <c r="A444" t="s">
        <v>10</v>
      </c>
      <c r="B444" t="s">
        <v>11</v>
      </c>
      <c r="C444" t="s">
        <v>119</v>
      </c>
      <c r="D444" t="s">
        <v>65</v>
      </c>
      <c r="E444" t="s">
        <v>15</v>
      </c>
      <c r="F444" t="s">
        <v>123</v>
      </c>
      <c r="G444" t="s">
        <v>314</v>
      </c>
      <c r="H444">
        <v>2017</v>
      </c>
      <c r="I444">
        <v>1835</v>
      </c>
      <c r="J444">
        <v>5018.75</v>
      </c>
    </row>
    <row r="445" spans="1:10">
      <c r="A445" t="s">
        <v>10</v>
      </c>
      <c r="B445" t="s">
        <v>11</v>
      </c>
      <c r="C445" t="s">
        <v>119</v>
      </c>
      <c r="D445" t="s">
        <v>65</v>
      </c>
      <c r="E445" t="s">
        <v>15</v>
      </c>
      <c r="F445" t="s">
        <v>123</v>
      </c>
      <c r="G445" t="s">
        <v>314</v>
      </c>
      <c r="H445">
        <v>2017</v>
      </c>
      <c r="I445">
        <v>4575</v>
      </c>
      <c r="J445">
        <v>12512.5</v>
      </c>
    </row>
    <row r="446" spans="1:10">
      <c r="A446" t="s">
        <v>10</v>
      </c>
      <c r="B446" t="s">
        <v>11</v>
      </c>
      <c r="C446" t="s">
        <v>119</v>
      </c>
      <c r="D446" t="s">
        <v>309</v>
      </c>
      <c r="E446" t="s">
        <v>15</v>
      </c>
      <c r="F446" t="s">
        <v>34</v>
      </c>
      <c r="G446" t="s">
        <v>313</v>
      </c>
      <c r="H446">
        <v>2017</v>
      </c>
      <c r="I446">
        <v>4150</v>
      </c>
      <c r="J446">
        <v>9198.75</v>
      </c>
    </row>
    <row r="447" spans="1:10">
      <c r="A447" t="s">
        <v>10</v>
      </c>
      <c r="B447" t="s">
        <v>11</v>
      </c>
      <c r="C447" t="s">
        <v>119</v>
      </c>
      <c r="D447" t="s">
        <v>309</v>
      </c>
      <c r="E447" t="s">
        <v>15</v>
      </c>
      <c r="F447" t="s">
        <v>34</v>
      </c>
      <c r="G447" t="s">
        <v>154</v>
      </c>
      <c r="H447">
        <v>2017</v>
      </c>
      <c r="I447">
        <v>5880</v>
      </c>
      <c r="J447">
        <v>13045.5</v>
      </c>
    </row>
    <row r="448" spans="1:10">
      <c r="A448" t="s">
        <v>10</v>
      </c>
      <c r="B448" t="s">
        <v>11</v>
      </c>
      <c r="C448" t="s">
        <v>119</v>
      </c>
      <c r="D448" t="s">
        <v>309</v>
      </c>
      <c r="E448" t="s">
        <v>15</v>
      </c>
      <c r="F448" t="s">
        <v>34</v>
      </c>
      <c r="G448" t="s">
        <v>154</v>
      </c>
      <c r="H448">
        <v>2017</v>
      </c>
      <c r="I448">
        <v>4395</v>
      </c>
      <c r="J448">
        <v>9756.25</v>
      </c>
    </row>
    <row r="449" spans="1:10">
      <c r="A449" t="s">
        <v>10</v>
      </c>
      <c r="B449" t="s">
        <v>11</v>
      </c>
      <c r="C449" t="s">
        <v>119</v>
      </c>
      <c r="D449" t="s">
        <v>309</v>
      </c>
      <c r="E449" t="s">
        <v>15</v>
      </c>
      <c r="F449" t="s">
        <v>34</v>
      </c>
      <c r="G449" t="s">
        <v>312</v>
      </c>
      <c r="H449">
        <v>2017</v>
      </c>
      <c r="I449">
        <v>50</v>
      </c>
      <c r="J449">
        <v>111.5</v>
      </c>
    </row>
    <row r="450" spans="1:10">
      <c r="A450" t="s">
        <v>10</v>
      </c>
      <c r="B450" t="s">
        <v>11</v>
      </c>
      <c r="C450" t="s">
        <v>119</v>
      </c>
      <c r="D450" t="s">
        <v>309</v>
      </c>
      <c r="E450" t="s">
        <v>15</v>
      </c>
      <c r="F450" t="s">
        <v>34</v>
      </c>
      <c r="G450" t="s">
        <v>312</v>
      </c>
      <c r="H450">
        <v>2017</v>
      </c>
      <c r="I450">
        <v>1185</v>
      </c>
      <c r="J450">
        <v>2620.25</v>
      </c>
    </row>
    <row r="451" spans="1:10">
      <c r="A451" t="s">
        <v>10</v>
      </c>
      <c r="B451" t="s">
        <v>11</v>
      </c>
      <c r="C451" t="s">
        <v>119</v>
      </c>
      <c r="D451" t="s">
        <v>309</v>
      </c>
      <c r="E451" t="s">
        <v>15</v>
      </c>
      <c r="F451" t="s">
        <v>34</v>
      </c>
      <c r="G451" t="s">
        <v>312</v>
      </c>
      <c r="H451">
        <v>2017</v>
      </c>
      <c r="I451">
        <v>1235</v>
      </c>
      <c r="J451">
        <v>2731.75</v>
      </c>
    </row>
    <row r="452" spans="1:10">
      <c r="A452" t="s">
        <v>10</v>
      </c>
      <c r="B452" t="s">
        <v>11</v>
      </c>
      <c r="C452" t="s">
        <v>119</v>
      </c>
      <c r="D452" t="s">
        <v>309</v>
      </c>
      <c r="E452" t="s">
        <v>15</v>
      </c>
      <c r="F452" t="s">
        <v>34</v>
      </c>
      <c r="G452" t="s">
        <v>149</v>
      </c>
      <c r="H452">
        <v>2017</v>
      </c>
      <c r="I452">
        <v>125</v>
      </c>
      <c r="J452">
        <v>276.25</v>
      </c>
    </row>
    <row r="453" spans="1:10">
      <c r="A453" t="s">
        <v>10</v>
      </c>
      <c r="B453" t="s">
        <v>11</v>
      </c>
      <c r="C453" t="s">
        <v>119</v>
      </c>
      <c r="D453" t="s">
        <v>309</v>
      </c>
      <c r="E453" t="s">
        <v>15</v>
      </c>
      <c r="F453" t="s">
        <v>34</v>
      </c>
      <c r="G453" t="s">
        <v>149</v>
      </c>
      <c r="H453">
        <v>2017</v>
      </c>
      <c r="I453">
        <v>4525</v>
      </c>
      <c r="J453">
        <v>9945</v>
      </c>
    </row>
    <row r="454" spans="1:10">
      <c r="A454" t="s">
        <v>10</v>
      </c>
      <c r="B454" t="s">
        <v>11</v>
      </c>
      <c r="C454" t="s">
        <v>119</v>
      </c>
      <c r="D454" t="s">
        <v>309</v>
      </c>
      <c r="E454" t="s">
        <v>15</v>
      </c>
      <c r="F454" t="s">
        <v>34</v>
      </c>
      <c r="G454" t="s">
        <v>149</v>
      </c>
      <c r="H454">
        <v>2017</v>
      </c>
      <c r="I454">
        <v>5430</v>
      </c>
      <c r="J454">
        <v>11934</v>
      </c>
    </row>
    <row r="455" spans="1:10">
      <c r="A455" t="s">
        <v>10</v>
      </c>
      <c r="B455" t="s">
        <v>11</v>
      </c>
      <c r="C455" t="s">
        <v>119</v>
      </c>
      <c r="D455" t="s">
        <v>309</v>
      </c>
      <c r="E455" t="s">
        <v>15</v>
      </c>
      <c r="F455" t="s">
        <v>34</v>
      </c>
      <c r="G455" t="s">
        <v>149</v>
      </c>
      <c r="H455">
        <v>2017</v>
      </c>
      <c r="I455">
        <v>1385</v>
      </c>
      <c r="J455">
        <v>3038.75</v>
      </c>
    </row>
    <row r="456" spans="1:10">
      <c r="A456" t="s">
        <v>10</v>
      </c>
      <c r="B456" t="s">
        <v>11</v>
      </c>
      <c r="C456" t="s">
        <v>119</v>
      </c>
      <c r="D456" t="s">
        <v>309</v>
      </c>
      <c r="E456" t="s">
        <v>15</v>
      </c>
      <c r="F456" t="s">
        <v>30</v>
      </c>
      <c r="G456" t="s">
        <v>148</v>
      </c>
      <c r="H456">
        <v>2017</v>
      </c>
      <c r="I456">
        <v>1585</v>
      </c>
      <c r="J456">
        <v>3890.25</v>
      </c>
    </row>
    <row r="457" spans="1:10">
      <c r="A457" t="s">
        <v>10</v>
      </c>
      <c r="B457" t="s">
        <v>11</v>
      </c>
      <c r="C457" t="s">
        <v>119</v>
      </c>
      <c r="D457" t="s">
        <v>309</v>
      </c>
      <c r="E457" t="s">
        <v>15</v>
      </c>
      <c r="F457" t="s">
        <v>30</v>
      </c>
      <c r="G457" t="s">
        <v>148</v>
      </c>
      <c r="H457">
        <v>2017</v>
      </c>
      <c r="I457">
        <v>1000</v>
      </c>
      <c r="J457">
        <v>2470</v>
      </c>
    </row>
    <row r="458" spans="1:10">
      <c r="A458" t="s">
        <v>10</v>
      </c>
      <c r="B458" t="s">
        <v>11</v>
      </c>
      <c r="C458" t="s">
        <v>119</v>
      </c>
      <c r="D458" t="s">
        <v>309</v>
      </c>
      <c r="E458" t="s">
        <v>15</v>
      </c>
      <c r="F458" t="s">
        <v>30</v>
      </c>
      <c r="G458" t="s">
        <v>148</v>
      </c>
      <c r="H458">
        <v>2017</v>
      </c>
      <c r="I458">
        <v>5455</v>
      </c>
      <c r="J458">
        <v>13399.75</v>
      </c>
    </row>
    <row r="459" spans="1:10">
      <c r="A459" t="s">
        <v>10</v>
      </c>
      <c r="B459" t="s">
        <v>11</v>
      </c>
      <c r="C459" t="s">
        <v>119</v>
      </c>
      <c r="D459" t="s">
        <v>309</v>
      </c>
      <c r="E459" t="s">
        <v>15</v>
      </c>
      <c r="F459" t="s">
        <v>30</v>
      </c>
      <c r="G459" t="s">
        <v>148</v>
      </c>
      <c r="H459">
        <v>2017</v>
      </c>
      <c r="I459">
        <v>650</v>
      </c>
      <c r="J459">
        <v>1605.5</v>
      </c>
    </row>
    <row r="460" spans="1:10">
      <c r="A460" t="s">
        <v>10</v>
      </c>
      <c r="B460" t="s">
        <v>11</v>
      </c>
      <c r="C460" t="s">
        <v>119</v>
      </c>
      <c r="D460" t="s">
        <v>309</v>
      </c>
      <c r="E460" t="s">
        <v>15</v>
      </c>
      <c r="F460" t="s">
        <v>123</v>
      </c>
      <c r="G460" t="s">
        <v>310</v>
      </c>
      <c r="H460">
        <v>2017</v>
      </c>
      <c r="I460">
        <v>2210</v>
      </c>
      <c r="J460">
        <v>6094</v>
      </c>
    </row>
    <row r="461" spans="1:10">
      <c r="A461" t="s">
        <v>10</v>
      </c>
      <c r="B461" t="s">
        <v>11</v>
      </c>
      <c r="C461" t="s">
        <v>119</v>
      </c>
      <c r="D461" t="s">
        <v>309</v>
      </c>
      <c r="E461" t="s">
        <v>15</v>
      </c>
      <c r="F461" t="s">
        <v>123</v>
      </c>
      <c r="G461" t="s">
        <v>310</v>
      </c>
      <c r="H461">
        <v>2017</v>
      </c>
      <c r="I461">
        <v>550</v>
      </c>
      <c r="J461">
        <v>1523.5</v>
      </c>
    </row>
    <row r="462" spans="1:10">
      <c r="A462" t="s">
        <v>10</v>
      </c>
      <c r="B462" t="s">
        <v>11</v>
      </c>
      <c r="C462" t="s">
        <v>119</v>
      </c>
      <c r="D462" t="s">
        <v>309</v>
      </c>
      <c r="E462" t="s">
        <v>15</v>
      </c>
      <c r="F462" t="s">
        <v>123</v>
      </c>
      <c r="G462" t="s">
        <v>310</v>
      </c>
      <c r="H462">
        <v>2017</v>
      </c>
      <c r="I462">
        <v>1650</v>
      </c>
      <c r="J462">
        <v>4570.5</v>
      </c>
    </row>
    <row r="463" spans="1:10">
      <c r="A463" t="s">
        <v>10</v>
      </c>
      <c r="B463" t="s">
        <v>11</v>
      </c>
      <c r="C463" t="s">
        <v>119</v>
      </c>
      <c r="D463" t="s">
        <v>46</v>
      </c>
      <c r="E463" t="s">
        <v>19</v>
      </c>
      <c r="F463" t="s">
        <v>40</v>
      </c>
      <c r="G463" t="s">
        <v>308</v>
      </c>
      <c r="H463">
        <v>2017</v>
      </c>
      <c r="I463">
        <v>18500</v>
      </c>
      <c r="J463">
        <v>2497.5</v>
      </c>
    </row>
    <row r="464" spans="1:10">
      <c r="A464" t="s">
        <v>10</v>
      </c>
      <c r="B464" t="s">
        <v>11</v>
      </c>
      <c r="C464" t="s">
        <v>119</v>
      </c>
      <c r="D464" t="s">
        <v>46</v>
      </c>
      <c r="E464" t="s">
        <v>19</v>
      </c>
      <c r="F464" t="s">
        <v>40</v>
      </c>
      <c r="G464" t="s">
        <v>308</v>
      </c>
      <c r="H464">
        <v>2017</v>
      </c>
      <c r="I464">
        <v>0</v>
      </c>
      <c r="J464">
        <v>0</v>
      </c>
    </row>
    <row r="465" spans="1:10">
      <c r="A465" t="s">
        <v>10</v>
      </c>
      <c r="B465" t="s">
        <v>11</v>
      </c>
      <c r="C465" t="s">
        <v>119</v>
      </c>
      <c r="D465" t="s">
        <v>46</v>
      </c>
      <c r="E465" t="s">
        <v>19</v>
      </c>
      <c r="F465" t="s">
        <v>40</v>
      </c>
      <c r="G465" t="s">
        <v>308</v>
      </c>
      <c r="H465">
        <v>2017</v>
      </c>
      <c r="I465">
        <v>36600</v>
      </c>
      <c r="J465">
        <v>4941</v>
      </c>
    </row>
    <row r="466" spans="1:10">
      <c r="A466" t="s">
        <v>10</v>
      </c>
      <c r="B466" t="s">
        <v>11</v>
      </c>
      <c r="C466" t="s">
        <v>119</v>
      </c>
      <c r="D466" t="s">
        <v>46</v>
      </c>
      <c r="E466" t="s">
        <v>19</v>
      </c>
      <c r="F466" t="s">
        <v>40</v>
      </c>
      <c r="G466" t="s">
        <v>308</v>
      </c>
      <c r="H466">
        <v>2017</v>
      </c>
      <c r="I466">
        <v>38000</v>
      </c>
      <c r="J466">
        <v>5130</v>
      </c>
    </row>
    <row r="467" spans="1:10">
      <c r="A467" t="s">
        <v>10</v>
      </c>
      <c r="B467" t="s">
        <v>11</v>
      </c>
      <c r="C467" t="s">
        <v>119</v>
      </c>
      <c r="D467" t="s">
        <v>46</v>
      </c>
      <c r="E467" t="s">
        <v>19</v>
      </c>
      <c r="F467" t="s">
        <v>40</v>
      </c>
      <c r="G467" t="s">
        <v>308</v>
      </c>
      <c r="H467">
        <v>2017</v>
      </c>
      <c r="I467">
        <v>29100</v>
      </c>
      <c r="J467">
        <v>3928.5</v>
      </c>
    </row>
    <row r="468" spans="1:10">
      <c r="A468" t="s">
        <v>10</v>
      </c>
      <c r="B468" t="s">
        <v>11</v>
      </c>
      <c r="C468" t="s">
        <v>119</v>
      </c>
      <c r="D468" t="s">
        <v>46</v>
      </c>
      <c r="E468" t="s">
        <v>19</v>
      </c>
      <c r="F468" t="s">
        <v>40</v>
      </c>
      <c r="G468" t="s">
        <v>308</v>
      </c>
      <c r="H468">
        <v>2017</v>
      </c>
      <c r="I468">
        <v>15500</v>
      </c>
      <c r="J468">
        <v>2092.5</v>
      </c>
    </row>
    <row r="469" spans="1:10">
      <c r="A469" t="s">
        <v>10</v>
      </c>
      <c r="B469" t="s">
        <v>11</v>
      </c>
      <c r="C469" t="s">
        <v>119</v>
      </c>
      <c r="D469" t="s">
        <v>46</v>
      </c>
      <c r="E469" t="s">
        <v>19</v>
      </c>
      <c r="F469" t="s">
        <v>40</v>
      </c>
      <c r="G469" t="s">
        <v>308</v>
      </c>
      <c r="H469">
        <v>2017</v>
      </c>
      <c r="I469">
        <v>67750</v>
      </c>
      <c r="J469">
        <v>9146.25</v>
      </c>
    </row>
    <row r="470" spans="1:10">
      <c r="A470" t="s">
        <v>10</v>
      </c>
      <c r="B470" t="s">
        <v>11</v>
      </c>
      <c r="C470" t="s">
        <v>119</v>
      </c>
      <c r="D470" t="s">
        <v>46</v>
      </c>
      <c r="E470" t="s">
        <v>19</v>
      </c>
      <c r="F470" t="s">
        <v>40</v>
      </c>
      <c r="G470" t="s">
        <v>308</v>
      </c>
      <c r="H470">
        <v>2017</v>
      </c>
      <c r="I470">
        <v>59650</v>
      </c>
      <c r="J470">
        <v>8052.75</v>
      </c>
    </row>
    <row r="471" spans="1:10">
      <c r="A471" t="s">
        <v>10</v>
      </c>
      <c r="B471" t="s">
        <v>11</v>
      </c>
      <c r="C471" t="s">
        <v>119</v>
      </c>
      <c r="D471" t="s">
        <v>46</v>
      </c>
      <c r="E471" t="s">
        <v>19</v>
      </c>
      <c r="F471" t="s">
        <v>40</v>
      </c>
      <c r="G471" t="s">
        <v>308</v>
      </c>
      <c r="H471">
        <v>2017</v>
      </c>
      <c r="I471">
        <v>26300</v>
      </c>
      <c r="J471">
        <v>3550.5</v>
      </c>
    </row>
    <row r="472" spans="1:10">
      <c r="A472" t="s">
        <v>10</v>
      </c>
      <c r="B472" t="s">
        <v>11</v>
      </c>
      <c r="C472" t="s">
        <v>119</v>
      </c>
      <c r="D472" t="s">
        <v>46</v>
      </c>
      <c r="E472" t="s">
        <v>19</v>
      </c>
      <c r="F472" t="s">
        <v>40</v>
      </c>
      <c r="G472" t="s">
        <v>308</v>
      </c>
      <c r="H472">
        <v>2017</v>
      </c>
      <c r="I472">
        <v>42900</v>
      </c>
      <c r="J472">
        <v>5791.5</v>
      </c>
    </row>
    <row r="473" spans="1:10">
      <c r="A473" t="s">
        <v>10</v>
      </c>
      <c r="B473" t="s">
        <v>11</v>
      </c>
      <c r="C473" t="s">
        <v>119</v>
      </c>
      <c r="D473" t="s">
        <v>46</v>
      </c>
      <c r="E473" t="s">
        <v>19</v>
      </c>
      <c r="F473" t="s">
        <v>40</v>
      </c>
      <c r="G473" t="s">
        <v>308</v>
      </c>
      <c r="H473">
        <v>2017</v>
      </c>
      <c r="I473">
        <v>41800</v>
      </c>
      <c r="J473">
        <v>5643</v>
      </c>
    </row>
    <row r="474" spans="1:10">
      <c r="A474" t="s">
        <v>10</v>
      </c>
      <c r="B474" t="s">
        <v>11</v>
      </c>
      <c r="C474" t="s">
        <v>119</v>
      </c>
      <c r="D474" t="s">
        <v>46</v>
      </c>
      <c r="E474" t="s">
        <v>19</v>
      </c>
      <c r="F474" t="s">
        <v>40</v>
      </c>
      <c r="G474" t="s">
        <v>308</v>
      </c>
      <c r="H474">
        <v>2017</v>
      </c>
      <c r="I474">
        <v>0</v>
      </c>
      <c r="J474">
        <v>0</v>
      </c>
    </row>
    <row r="475" spans="1:10">
      <c r="A475" t="s">
        <v>10</v>
      </c>
      <c r="B475" t="s">
        <v>11</v>
      </c>
      <c r="C475" t="s">
        <v>119</v>
      </c>
      <c r="D475" t="s">
        <v>46</v>
      </c>
      <c r="E475" t="s">
        <v>19</v>
      </c>
      <c r="F475" t="s">
        <v>40</v>
      </c>
      <c r="G475" t="s">
        <v>307</v>
      </c>
      <c r="H475">
        <v>2017</v>
      </c>
      <c r="I475">
        <v>3500</v>
      </c>
      <c r="J475">
        <v>332.5</v>
      </c>
    </row>
    <row r="476" spans="1:10">
      <c r="A476" t="s">
        <v>10</v>
      </c>
      <c r="B476" t="s">
        <v>11</v>
      </c>
      <c r="C476" t="s">
        <v>119</v>
      </c>
      <c r="D476" t="s">
        <v>46</v>
      </c>
      <c r="E476" t="s">
        <v>19</v>
      </c>
      <c r="F476" t="s">
        <v>40</v>
      </c>
      <c r="G476" t="s">
        <v>307</v>
      </c>
      <c r="H476">
        <v>2017</v>
      </c>
      <c r="I476">
        <v>2400</v>
      </c>
      <c r="J476">
        <v>228</v>
      </c>
    </row>
    <row r="477" spans="1:10">
      <c r="A477" t="s">
        <v>10</v>
      </c>
      <c r="B477" t="s">
        <v>11</v>
      </c>
      <c r="C477" t="s">
        <v>119</v>
      </c>
      <c r="D477" t="s">
        <v>46</v>
      </c>
      <c r="E477" t="s">
        <v>19</v>
      </c>
      <c r="F477" t="s">
        <v>40</v>
      </c>
      <c r="G477" t="s">
        <v>307</v>
      </c>
      <c r="H477">
        <v>2017</v>
      </c>
      <c r="I477">
        <v>55400</v>
      </c>
      <c r="J477">
        <v>5263</v>
      </c>
    </row>
    <row r="478" spans="1:10">
      <c r="A478" t="s">
        <v>10</v>
      </c>
      <c r="B478" t="s">
        <v>11</v>
      </c>
      <c r="C478" t="s">
        <v>119</v>
      </c>
      <c r="D478" t="s">
        <v>46</v>
      </c>
      <c r="E478" t="s">
        <v>19</v>
      </c>
      <c r="F478" t="s">
        <v>40</v>
      </c>
      <c r="G478" t="s">
        <v>307</v>
      </c>
      <c r="H478">
        <v>2017</v>
      </c>
      <c r="I478">
        <v>0</v>
      </c>
      <c r="J478">
        <v>0</v>
      </c>
    </row>
    <row r="479" spans="1:10">
      <c r="A479" t="s">
        <v>10</v>
      </c>
      <c r="B479" t="s">
        <v>11</v>
      </c>
      <c r="C479" t="s">
        <v>119</v>
      </c>
      <c r="D479" t="s">
        <v>46</v>
      </c>
      <c r="E479" t="s">
        <v>19</v>
      </c>
      <c r="F479" t="s">
        <v>40</v>
      </c>
      <c r="G479" t="s">
        <v>307</v>
      </c>
      <c r="H479">
        <v>2017</v>
      </c>
      <c r="I479">
        <v>4800</v>
      </c>
      <c r="J479">
        <v>456</v>
      </c>
    </row>
    <row r="480" spans="1:10">
      <c r="A480" t="s">
        <v>10</v>
      </c>
      <c r="B480" t="s">
        <v>11</v>
      </c>
      <c r="C480" t="s">
        <v>119</v>
      </c>
      <c r="D480" t="s">
        <v>46</v>
      </c>
      <c r="E480" t="s">
        <v>19</v>
      </c>
      <c r="F480" t="s">
        <v>40</v>
      </c>
      <c r="G480" t="s">
        <v>307</v>
      </c>
      <c r="H480">
        <v>2017</v>
      </c>
      <c r="I480">
        <v>13800</v>
      </c>
      <c r="J480">
        <v>1311</v>
      </c>
    </row>
    <row r="481" spans="1:10">
      <c r="A481" t="s">
        <v>10</v>
      </c>
      <c r="B481" t="s">
        <v>11</v>
      </c>
      <c r="C481" t="s">
        <v>119</v>
      </c>
      <c r="D481" t="s">
        <v>46</v>
      </c>
      <c r="E481" t="s">
        <v>19</v>
      </c>
      <c r="F481" t="s">
        <v>40</v>
      </c>
      <c r="G481" t="s">
        <v>306</v>
      </c>
      <c r="H481">
        <v>2017</v>
      </c>
      <c r="I481">
        <v>158500</v>
      </c>
      <c r="J481">
        <v>20605</v>
      </c>
    </row>
    <row r="482" spans="1:10">
      <c r="A482" t="s">
        <v>10</v>
      </c>
      <c r="B482" t="s">
        <v>11</v>
      </c>
      <c r="C482" t="s">
        <v>119</v>
      </c>
      <c r="D482" t="s">
        <v>46</v>
      </c>
      <c r="E482" t="s">
        <v>19</v>
      </c>
      <c r="F482" t="s">
        <v>40</v>
      </c>
      <c r="G482" t="s">
        <v>306</v>
      </c>
      <c r="H482">
        <v>2017</v>
      </c>
      <c r="I482">
        <v>169400</v>
      </c>
      <c r="J482">
        <v>22022</v>
      </c>
    </row>
    <row r="483" spans="1:10">
      <c r="A483" t="s">
        <v>10</v>
      </c>
      <c r="B483" t="s">
        <v>11</v>
      </c>
      <c r="C483" t="s">
        <v>119</v>
      </c>
      <c r="D483" t="s">
        <v>46</v>
      </c>
      <c r="E483" t="s">
        <v>19</v>
      </c>
      <c r="F483" t="s">
        <v>40</v>
      </c>
      <c r="G483" t="s">
        <v>306</v>
      </c>
      <c r="H483">
        <v>2017</v>
      </c>
      <c r="I483">
        <v>19500</v>
      </c>
      <c r="J483">
        <v>2535</v>
      </c>
    </row>
    <row r="484" spans="1:10">
      <c r="A484" t="s">
        <v>10</v>
      </c>
      <c r="B484" t="s">
        <v>11</v>
      </c>
      <c r="C484" t="s">
        <v>119</v>
      </c>
      <c r="D484" t="s">
        <v>46</v>
      </c>
      <c r="E484" t="s">
        <v>19</v>
      </c>
      <c r="F484" t="s">
        <v>40</v>
      </c>
      <c r="G484" t="s">
        <v>306</v>
      </c>
      <c r="H484">
        <v>2017</v>
      </c>
      <c r="I484">
        <v>18800</v>
      </c>
      <c r="J484">
        <v>2444</v>
      </c>
    </row>
    <row r="485" spans="1:10">
      <c r="A485" t="s">
        <v>10</v>
      </c>
      <c r="B485" t="s">
        <v>11</v>
      </c>
      <c r="C485" t="s">
        <v>119</v>
      </c>
      <c r="D485" t="s">
        <v>46</v>
      </c>
      <c r="E485" t="s">
        <v>19</v>
      </c>
      <c r="F485" t="s">
        <v>40</v>
      </c>
      <c r="G485" t="s">
        <v>306</v>
      </c>
      <c r="H485">
        <v>2017</v>
      </c>
      <c r="I485">
        <v>1000</v>
      </c>
      <c r="J485">
        <v>130</v>
      </c>
    </row>
    <row r="486" spans="1:10">
      <c r="A486" t="s">
        <v>10</v>
      </c>
      <c r="B486" t="s">
        <v>11</v>
      </c>
      <c r="C486" t="s">
        <v>119</v>
      </c>
      <c r="D486" t="s">
        <v>46</v>
      </c>
      <c r="E486" t="s">
        <v>19</v>
      </c>
      <c r="F486" t="s">
        <v>40</v>
      </c>
      <c r="G486" t="s">
        <v>306</v>
      </c>
      <c r="H486">
        <v>2017</v>
      </c>
      <c r="I486">
        <v>1000</v>
      </c>
      <c r="J486">
        <v>130</v>
      </c>
    </row>
    <row r="487" spans="1:10">
      <c r="A487" t="s">
        <v>10</v>
      </c>
      <c r="B487" t="s">
        <v>11</v>
      </c>
      <c r="C487" t="s">
        <v>119</v>
      </c>
      <c r="D487" t="s">
        <v>46</v>
      </c>
      <c r="E487" t="s">
        <v>19</v>
      </c>
      <c r="F487" t="s">
        <v>40</v>
      </c>
      <c r="G487" t="s">
        <v>231</v>
      </c>
      <c r="H487">
        <v>2017</v>
      </c>
      <c r="I487">
        <v>2800</v>
      </c>
      <c r="J487">
        <v>518</v>
      </c>
    </row>
    <row r="488" spans="1:10">
      <c r="A488" t="s">
        <v>10</v>
      </c>
      <c r="B488" t="s">
        <v>11</v>
      </c>
      <c r="C488" t="s">
        <v>119</v>
      </c>
      <c r="D488" t="s">
        <v>46</v>
      </c>
      <c r="E488" t="s">
        <v>19</v>
      </c>
      <c r="F488" t="s">
        <v>40</v>
      </c>
      <c r="G488" t="s">
        <v>231</v>
      </c>
      <c r="H488">
        <v>2017</v>
      </c>
      <c r="I488">
        <v>2400</v>
      </c>
      <c r="J488">
        <v>444</v>
      </c>
    </row>
    <row r="489" spans="1:10">
      <c r="A489" t="s">
        <v>10</v>
      </c>
      <c r="B489" t="s">
        <v>11</v>
      </c>
      <c r="C489" t="s">
        <v>119</v>
      </c>
      <c r="D489" t="s">
        <v>46</v>
      </c>
      <c r="E489" t="s">
        <v>19</v>
      </c>
      <c r="F489" t="s">
        <v>40</v>
      </c>
      <c r="G489" t="s">
        <v>231</v>
      </c>
      <c r="H489">
        <v>2017</v>
      </c>
      <c r="I489">
        <v>11500</v>
      </c>
      <c r="J489">
        <v>2127.5</v>
      </c>
    </row>
    <row r="490" spans="1:10">
      <c r="A490" t="s">
        <v>10</v>
      </c>
      <c r="B490" t="s">
        <v>11</v>
      </c>
      <c r="C490" t="s">
        <v>119</v>
      </c>
      <c r="D490" t="s">
        <v>46</v>
      </c>
      <c r="E490" t="s">
        <v>19</v>
      </c>
      <c r="F490" t="s">
        <v>40</v>
      </c>
      <c r="G490" t="s">
        <v>231</v>
      </c>
      <c r="H490">
        <v>2017</v>
      </c>
      <c r="I490">
        <v>0</v>
      </c>
      <c r="J490">
        <v>0</v>
      </c>
    </row>
    <row r="491" spans="1:10">
      <c r="A491" t="s">
        <v>10</v>
      </c>
      <c r="B491" t="s">
        <v>11</v>
      </c>
      <c r="C491" t="s">
        <v>119</v>
      </c>
      <c r="D491" t="s">
        <v>46</v>
      </c>
      <c r="E491" t="s">
        <v>19</v>
      </c>
      <c r="F491" t="s">
        <v>40</v>
      </c>
      <c r="G491" t="s">
        <v>304</v>
      </c>
      <c r="H491">
        <v>2017</v>
      </c>
      <c r="I491">
        <v>5000</v>
      </c>
      <c r="J491">
        <v>725</v>
      </c>
    </row>
    <row r="492" spans="1:10">
      <c r="A492" t="s">
        <v>10</v>
      </c>
      <c r="B492" t="s">
        <v>11</v>
      </c>
      <c r="C492" t="s">
        <v>119</v>
      </c>
      <c r="D492" t="s">
        <v>46</v>
      </c>
      <c r="E492" t="s">
        <v>19</v>
      </c>
      <c r="F492" t="s">
        <v>40</v>
      </c>
      <c r="G492" t="s">
        <v>304</v>
      </c>
      <c r="H492">
        <v>2017</v>
      </c>
      <c r="I492">
        <v>21800</v>
      </c>
      <c r="J492">
        <v>3161</v>
      </c>
    </row>
    <row r="493" spans="1:10">
      <c r="A493" t="s">
        <v>10</v>
      </c>
      <c r="B493" t="s">
        <v>11</v>
      </c>
      <c r="C493" t="s">
        <v>119</v>
      </c>
      <c r="D493" t="s">
        <v>46</v>
      </c>
      <c r="E493" t="s">
        <v>19</v>
      </c>
      <c r="F493" t="s">
        <v>40</v>
      </c>
      <c r="G493" t="s">
        <v>304</v>
      </c>
      <c r="H493">
        <v>2017</v>
      </c>
      <c r="I493">
        <v>19000</v>
      </c>
      <c r="J493">
        <v>2755</v>
      </c>
    </row>
    <row r="494" spans="1:10">
      <c r="A494" t="s">
        <v>10</v>
      </c>
      <c r="B494" t="s">
        <v>11</v>
      </c>
      <c r="C494" t="s">
        <v>119</v>
      </c>
      <c r="D494" t="s">
        <v>46</v>
      </c>
      <c r="E494" t="s">
        <v>19</v>
      </c>
      <c r="F494" t="s">
        <v>40</v>
      </c>
      <c r="G494" t="s">
        <v>304</v>
      </c>
      <c r="H494">
        <v>2017</v>
      </c>
      <c r="I494">
        <v>12300</v>
      </c>
      <c r="J494">
        <v>1783.5</v>
      </c>
    </row>
    <row r="495" spans="1:10">
      <c r="A495" t="s">
        <v>10</v>
      </c>
      <c r="B495" t="s">
        <v>11</v>
      </c>
      <c r="C495" t="s">
        <v>119</v>
      </c>
      <c r="D495" t="s">
        <v>46</v>
      </c>
      <c r="E495" t="s">
        <v>19</v>
      </c>
      <c r="F495" t="s">
        <v>40</v>
      </c>
      <c r="G495" t="s">
        <v>304</v>
      </c>
      <c r="H495">
        <v>2017</v>
      </c>
      <c r="I495">
        <v>27500</v>
      </c>
      <c r="J495">
        <v>3987.5</v>
      </c>
    </row>
    <row r="496" spans="1:10">
      <c r="A496" t="s">
        <v>10</v>
      </c>
      <c r="B496" t="s">
        <v>11</v>
      </c>
      <c r="C496" t="s">
        <v>119</v>
      </c>
      <c r="D496" t="s">
        <v>46</v>
      </c>
      <c r="E496" t="s">
        <v>19</v>
      </c>
      <c r="F496" t="s">
        <v>40</v>
      </c>
      <c r="G496" t="s">
        <v>304</v>
      </c>
      <c r="H496">
        <v>2017</v>
      </c>
      <c r="I496">
        <v>29300</v>
      </c>
      <c r="J496">
        <v>4248.5</v>
      </c>
    </row>
    <row r="497" spans="1:10">
      <c r="A497" t="s">
        <v>10</v>
      </c>
      <c r="B497" t="s">
        <v>11</v>
      </c>
      <c r="C497" t="s">
        <v>119</v>
      </c>
      <c r="D497" t="s">
        <v>46</v>
      </c>
      <c r="E497" t="s">
        <v>19</v>
      </c>
      <c r="F497" t="s">
        <v>40</v>
      </c>
      <c r="G497" t="s">
        <v>304</v>
      </c>
      <c r="H497">
        <v>2017</v>
      </c>
      <c r="I497">
        <v>15400</v>
      </c>
      <c r="J497">
        <v>2233</v>
      </c>
    </row>
    <row r="498" spans="1:10">
      <c r="A498" t="s">
        <v>10</v>
      </c>
      <c r="B498" t="s">
        <v>11</v>
      </c>
      <c r="C498" t="s">
        <v>119</v>
      </c>
      <c r="D498" t="s">
        <v>46</v>
      </c>
      <c r="E498" t="s">
        <v>19</v>
      </c>
      <c r="F498" t="s">
        <v>40</v>
      </c>
      <c r="G498" t="s">
        <v>304</v>
      </c>
      <c r="H498">
        <v>2017</v>
      </c>
      <c r="I498">
        <v>0</v>
      </c>
      <c r="J498">
        <v>0</v>
      </c>
    </row>
    <row r="499" spans="1:10">
      <c r="A499" t="s">
        <v>10</v>
      </c>
      <c r="B499" t="s">
        <v>11</v>
      </c>
      <c r="C499" t="s">
        <v>119</v>
      </c>
      <c r="D499" t="s">
        <v>46</v>
      </c>
      <c r="E499" t="s">
        <v>19</v>
      </c>
      <c r="F499" t="s">
        <v>40</v>
      </c>
      <c r="G499" t="s">
        <v>304</v>
      </c>
      <c r="H499">
        <v>2017</v>
      </c>
      <c r="I499">
        <v>46000</v>
      </c>
      <c r="J499">
        <v>6670</v>
      </c>
    </row>
    <row r="500" spans="1:10">
      <c r="A500" t="s">
        <v>10</v>
      </c>
      <c r="B500" t="s">
        <v>11</v>
      </c>
      <c r="C500" t="s">
        <v>119</v>
      </c>
      <c r="D500" t="s">
        <v>46</v>
      </c>
      <c r="E500" t="s">
        <v>19</v>
      </c>
      <c r="F500" t="s">
        <v>40</v>
      </c>
      <c r="G500" t="s">
        <v>304</v>
      </c>
      <c r="H500">
        <v>2017</v>
      </c>
      <c r="I500">
        <v>16000</v>
      </c>
      <c r="J500">
        <v>2320</v>
      </c>
    </row>
    <row r="501" spans="1:10">
      <c r="A501" t="s">
        <v>10</v>
      </c>
      <c r="B501" t="s">
        <v>11</v>
      </c>
      <c r="C501" t="s">
        <v>119</v>
      </c>
      <c r="D501" t="s">
        <v>46</v>
      </c>
      <c r="E501" t="s">
        <v>19</v>
      </c>
      <c r="F501" t="s">
        <v>40</v>
      </c>
      <c r="G501" t="s">
        <v>304</v>
      </c>
      <c r="H501">
        <v>2017</v>
      </c>
      <c r="I501">
        <v>0</v>
      </c>
      <c r="J501">
        <v>0</v>
      </c>
    </row>
    <row r="502" spans="1:10">
      <c r="A502" t="s">
        <v>10</v>
      </c>
      <c r="B502" t="s">
        <v>11</v>
      </c>
      <c r="C502" t="s">
        <v>119</v>
      </c>
      <c r="D502" t="s">
        <v>46</v>
      </c>
      <c r="E502" t="s">
        <v>19</v>
      </c>
      <c r="F502" t="s">
        <v>54</v>
      </c>
      <c r="G502" t="s">
        <v>229</v>
      </c>
      <c r="H502">
        <v>2017</v>
      </c>
      <c r="I502">
        <v>19500</v>
      </c>
      <c r="J502">
        <v>2730</v>
      </c>
    </row>
    <row r="503" spans="1:10">
      <c r="A503" t="s">
        <v>10</v>
      </c>
      <c r="B503" t="s">
        <v>11</v>
      </c>
      <c r="C503" t="s">
        <v>119</v>
      </c>
      <c r="D503" t="s">
        <v>46</v>
      </c>
      <c r="E503" t="s">
        <v>19</v>
      </c>
      <c r="F503" t="s">
        <v>54</v>
      </c>
      <c r="G503" t="s">
        <v>229</v>
      </c>
      <c r="H503">
        <v>2017</v>
      </c>
      <c r="I503">
        <v>75700</v>
      </c>
      <c r="J503">
        <v>10598</v>
      </c>
    </row>
    <row r="504" spans="1:10">
      <c r="A504" t="s">
        <v>10</v>
      </c>
      <c r="B504" t="s">
        <v>11</v>
      </c>
      <c r="C504" t="s">
        <v>119</v>
      </c>
      <c r="D504" t="s">
        <v>46</v>
      </c>
      <c r="E504" t="s">
        <v>19</v>
      </c>
      <c r="F504" t="s">
        <v>54</v>
      </c>
      <c r="G504" t="s">
        <v>229</v>
      </c>
      <c r="H504">
        <v>2017</v>
      </c>
      <c r="I504">
        <v>53600</v>
      </c>
      <c r="J504">
        <v>7504</v>
      </c>
    </row>
    <row r="505" spans="1:10">
      <c r="A505" t="s">
        <v>10</v>
      </c>
      <c r="B505" t="s">
        <v>11</v>
      </c>
      <c r="C505" t="s">
        <v>119</v>
      </c>
      <c r="D505" t="s">
        <v>46</v>
      </c>
      <c r="E505" t="s">
        <v>19</v>
      </c>
      <c r="F505" t="s">
        <v>54</v>
      </c>
      <c r="G505" t="s">
        <v>229</v>
      </c>
      <c r="H505">
        <v>2017</v>
      </c>
      <c r="I505">
        <v>4000</v>
      </c>
      <c r="J505">
        <v>560</v>
      </c>
    </row>
    <row r="506" spans="1:10">
      <c r="A506" t="s">
        <v>10</v>
      </c>
      <c r="B506" t="s">
        <v>11</v>
      </c>
      <c r="C506" t="s">
        <v>119</v>
      </c>
      <c r="D506" t="s">
        <v>46</v>
      </c>
      <c r="E506" t="s">
        <v>19</v>
      </c>
      <c r="F506" t="s">
        <v>54</v>
      </c>
      <c r="G506" t="s">
        <v>229</v>
      </c>
      <c r="H506">
        <v>2017</v>
      </c>
      <c r="I506">
        <v>13900</v>
      </c>
      <c r="J506">
        <v>1932</v>
      </c>
    </row>
    <row r="507" spans="1:10">
      <c r="A507" t="s">
        <v>10</v>
      </c>
      <c r="B507" t="s">
        <v>11</v>
      </c>
      <c r="C507" t="s">
        <v>119</v>
      </c>
      <c r="D507" t="s">
        <v>46</v>
      </c>
      <c r="E507" t="s">
        <v>19</v>
      </c>
      <c r="F507" t="s">
        <v>54</v>
      </c>
      <c r="G507" t="s">
        <v>229</v>
      </c>
      <c r="H507">
        <v>2017</v>
      </c>
      <c r="I507">
        <v>1700</v>
      </c>
      <c r="J507">
        <v>238</v>
      </c>
    </row>
    <row r="508" spans="1:10">
      <c r="A508" t="s">
        <v>10</v>
      </c>
      <c r="B508" t="s">
        <v>11</v>
      </c>
      <c r="C508" t="s">
        <v>119</v>
      </c>
      <c r="D508" t="s">
        <v>46</v>
      </c>
      <c r="E508" t="s">
        <v>19</v>
      </c>
      <c r="F508" t="s">
        <v>54</v>
      </c>
      <c r="G508" t="s">
        <v>229</v>
      </c>
      <c r="H508">
        <v>2017</v>
      </c>
      <c r="I508">
        <v>5500</v>
      </c>
      <c r="J508">
        <v>770</v>
      </c>
    </row>
    <row r="509" spans="1:10">
      <c r="A509" t="s">
        <v>10</v>
      </c>
      <c r="B509" t="s">
        <v>11</v>
      </c>
      <c r="C509" t="s">
        <v>119</v>
      </c>
      <c r="D509" t="s">
        <v>46</v>
      </c>
      <c r="E509" t="s">
        <v>19</v>
      </c>
      <c r="F509" t="s">
        <v>54</v>
      </c>
      <c r="G509" t="s">
        <v>229</v>
      </c>
      <c r="H509">
        <v>2017</v>
      </c>
      <c r="I509">
        <v>1000</v>
      </c>
      <c r="J509">
        <v>140</v>
      </c>
    </row>
    <row r="510" spans="1:10">
      <c r="A510" t="s">
        <v>10</v>
      </c>
      <c r="B510" t="s">
        <v>11</v>
      </c>
      <c r="C510" t="s">
        <v>119</v>
      </c>
      <c r="D510" t="s">
        <v>46</v>
      </c>
      <c r="E510" t="s">
        <v>19</v>
      </c>
      <c r="F510" t="s">
        <v>54</v>
      </c>
      <c r="G510" t="s">
        <v>59</v>
      </c>
      <c r="H510">
        <v>2017</v>
      </c>
      <c r="I510">
        <v>15000</v>
      </c>
      <c r="J510">
        <v>2100</v>
      </c>
    </row>
    <row r="511" spans="1:10">
      <c r="A511" t="s">
        <v>10</v>
      </c>
      <c r="B511" t="s">
        <v>11</v>
      </c>
      <c r="C511" t="s">
        <v>119</v>
      </c>
      <c r="D511" t="s">
        <v>46</v>
      </c>
      <c r="E511" t="s">
        <v>19</v>
      </c>
      <c r="F511" t="s">
        <v>54</v>
      </c>
      <c r="G511" t="s">
        <v>59</v>
      </c>
      <c r="H511">
        <v>2017</v>
      </c>
      <c r="I511">
        <v>40100</v>
      </c>
      <c r="J511">
        <v>5614</v>
      </c>
    </row>
    <row r="512" spans="1:10">
      <c r="A512" t="s">
        <v>10</v>
      </c>
      <c r="B512" t="s">
        <v>11</v>
      </c>
      <c r="C512" t="s">
        <v>119</v>
      </c>
      <c r="D512" t="s">
        <v>46</v>
      </c>
      <c r="E512" t="s">
        <v>19</v>
      </c>
      <c r="F512" t="s">
        <v>54</v>
      </c>
      <c r="G512" t="s">
        <v>59</v>
      </c>
      <c r="H512">
        <v>2017</v>
      </c>
      <c r="I512">
        <v>32600</v>
      </c>
      <c r="J512">
        <v>4564</v>
      </c>
    </row>
    <row r="513" spans="1:10">
      <c r="A513" t="s">
        <v>10</v>
      </c>
      <c r="B513" t="s">
        <v>11</v>
      </c>
      <c r="C513" t="s">
        <v>119</v>
      </c>
      <c r="D513" t="s">
        <v>46</v>
      </c>
      <c r="E513" t="s">
        <v>19</v>
      </c>
      <c r="F513" t="s">
        <v>54</v>
      </c>
      <c r="G513" t="s">
        <v>59</v>
      </c>
      <c r="H513">
        <v>2017</v>
      </c>
      <c r="I513">
        <v>16700</v>
      </c>
      <c r="J513">
        <v>2338</v>
      </c>
    </row>
    <row r="514" spans="1:10">
      <c r="A514" t="s">
        <v>10</v>
      </c>
      <c r="B514" t="s">
        <v>11</v>
      </c>
      <c r="C514" t="s">
        <v>119</v>
      </c>
      <c r="D514" t="s">
        <v>46</v>
      </c>
      <c r="E514" t="s">
        <v>19</v>
      </c>
      <c r="F514" t="s">
        <v>54</v>
      </c>
      <c r="G514" t="s">
        <v>59</v>
      </c>
      <c r="H514">
        <v>2017</v>
      </c>
      <c r="I514">
        <v>13800</v>
      </c>
      <c r="J514">
        <v>1638</v>
      </c>
    </row>
    <row r="515" spans="1:10">
      <c r="A515" t="s">
        <v>10</v>
      </c>
      <c r="B515" t="s">
        <v>11</v>
      </c>
      <c r="C515" t="s">
        <v>119</v>
      </c>
      <c r="D515" t="s">
        <v>46</v>
      </c>
      <c r="E515" t="s">
        <v>19</v>
      </c>
      <c r="F515" t="s">
        <v>54</v>
      </c>
      <c r="G515" t="s">
        <v>59</v>
      </c>
      <c r="H515">
        <v>2017</v>
      </c>
      <c r="I515">
        <v>19100</v>
      </c>
      <c r="J515">
        <v>2604</v>
      </c>
    </row>
    <row r="516" spans="1:10">
      <c r="A516" t="s">
        <v>10</v>
      </c>
      <c r="B516" t="s">
        <v>11</v>
      </c>
      <c r="C516" t="s">
        <v>119</v>
      </c>
      <c r="D516" t="s">
        <v>46</v>
      </c>
      <c r="E516" t="s">
        <v>19</v>
      </c>
      <c r="F516" t="s">
        <v>54</v>
      </c>
      <c r="G516" t="s">
        <v>59</v>
      </c>
      <c r="H516">
        <v>2017</v>
      </c>
      <c r="I516">
        <v>12900</v>
      </c>
      <c r="J516">
        <v>1806</v>
      </c>
    </row>
    <row r="517" spans="1:10">
      <c r="A517" t="s">
        <v>10</v>
      </c>
      <c r="B517" t="s">
        <v>11</v>
      </c>
      <c r="C517" t="s">
        <v>119</v>
      </c>
      <c r="D517" t="s">
        <v>46</v>
      </c>
      <c r="E517" t="s">
        <v>19</v>
      </c>
      <c r="F517" t="s">
        <v>54</v>
      </c>
      <c r="G517" t="s">
        <v>59</v>
      </c>
      <c r="H517">
        <v>2017</v>
      </c>
      <c r="I517">
        <v>4700</v>
      </c>
      <c r="J517">
        <v>658</v>
      </c>
    </row>
    <row r="518" spans="1:10">
      <c r="A518" t="s">
        <v>10</v>
      </c>
      <c r="B518" t="s">
        <v>11</v>
      </c>
      <c r="C518" t="s">
        <v>119</v>
      </c>
      <c r="D518" t="s">
        <v>46</v>
      </c>
      <c r="E518" t="s">
        <v>19</v>
      </c>
      <c r="F518" t="s">
        <v>54</v>
      </c>
      <c r="G518" t="s">
        <v>59</v>
      </c>
      <c r="H518">
        <v>2017</v>
      </c>
      <c r="I518">
        <v>15900</v>
      </c>
      <c r="J518">
        <v>2226</v>
      </c>
    </row>
    <row r="519" spans="1:10">
      <c r="A519" t="s">
        <v>10</v>
      </c>
      <c r="B519" t="s">
        <v>11</v>
      </c>
      <c r="C519" t="s">
        <v>119</v>
      </c>
      <c r="D519" t="s">
        <v>46</v>
      </c>
      <c r="E519" t="s">
        <v>19</v>
      </c>
      <c r="F519" t="s">
        <v>54</v>
      </c>
      <c r="G519" t="s">
        <v>59</v>
      </c>
      <c r="H519">
        <v>2017</v>
      </c>
      <c r="I519">
        <v>18200</v>
      </c>
      <c r="J519">
        <v>2548</v>
      </c>
    </row>
    <row r="520" spans="1:10">
      <c r="A520" t="s">
        <v>10</v>
      </c>
      <c r="B520" t="s">
        <v>11</v>
      </c>
      <c r="C520" t="s">
        <v>119</v>
      </c>
      <c r="D520" t="s">
        <v>46</v>
      </c>
      <c r="E520" t="s">
        <v>19</v>
      </c>
      <c r="F520" t="s">
        <v>54</v>
      </c>
      <c r="G520" t="s">
        <v>58</v>
      </c>
      <c r="H520">
        <v>2017</v>
      </c>
      <c r="I520">
        <v>79500</v>
      </c>
      <c r="J520">
        <v>11130</v>
      </c>
    </row>
    <row r="521" spans="1:10">
      <c r="A521" t="s">
        <v>10</v>
      </c>
      <c r="B521" t="s">
        <v>11</v>
      </c>
      <c r="C521" t="s">
        <v>119</v>
      </c>
      <c r="D521" t="s">
        <v>120</v>
      </c>
      <c r="E521" t="s">
        <v>12</v>
      </c>
      <c r="F521" t="s">
        <v>121</v>
      </c>
      <c r="G521" t="s">
        <v>122</v>
      </c>
      <c r="H521">
        <v>2017</v>
      </c>
      <c r="I521">
        <v>7350</v>
      </c>
      <c r="J521">
        <v>915.38</v>
      </c>
    </row>
    <row r="522" spans="1:10">
      <c r="A522" t="s">
        <v>10</v>
      </c>
      <c r="B522" t="s">
        <v>11</v>
      </c>
      <c r="C522" t="s">
        <v>119</v>
      </c>
      <c r="D522" t="s">
        <v>120</v>
      </c>
      <c r="E522" t="s">
        <v>12</v>
      </c>
      <c r="F522" t="s">
        <v>121</v>
      </c>
      <c r="G522" t="s">
        <v>122</v>
      </c>
      <c r="H522">
        <v>2017</v>
      </c>
      <c r="I522">
        <v>150</v>
      </c>
      <c r="J522">
        <v>18.75</v>
      </c>
    </row>
    <row r="523" spans="1:10">
      <c r="A523" t="s">
        <v>10</v>
      </c>
      <c r="B523" t="s">
        <v>11</v>
      </c>
      <c r="C523" t="s">
        <v>119</v>
      </c>
      <c r="D523" t="s">
        <v>120</v>
      </c>
      <c r="E523" t="s">
        <v>12</v>
      </c>
      <c r="F523" t="s">
        <v>121</v>
      </c>
      <c r="G523" t="s">
        <v>122</v>
      </c>
      <c r="H523">
        <v>2017</v>
      </c>
      <c r="I523">
        <v>4300</v>
      </c>
      <c r="J523">
        <v>537.5</v>
      </c>
    </row>
    <row r="524" spans="1:10">
      <c r="A524" t="s">
        <v>10</v>
      </c>
      <c r="B524" t="s">
        <v>11</v>
      </c>
      <c r="C524" t="s">
        <v>119</v>
      </c>
      <c r="D524" t="s">
        <v>46</v>
      </c>
      <c r="E524" t="s">
        <v>19</v>
      </c>
      <c r="F524" t="s">
        <v>54</v>
      </c>
      <c r="G524" t="s">
        <v>58</v>
      </c>
      <c r="H524">
        <v>2017</v>
      </c>
      <c r="I524">
        <v>30900</v>
      </c>
      <c r="J524">
        <v>4326</v>
      </c>
    </row>
    <row r="525" spans="1:10">
      <c r="A525" t="s">
        <v>10</v>
      </c>
      <c r="B525" t="s">
        <v>11</v>
      </c>
      <c r="C525" t="s">
        <v>119</v>
      </c>
      <c r="D525" t="s">
        <v>46</v>
      </c>
      <c r="E525" t="s">
        <v>19</v>
      </c>
      <c r="F525" t="s">
        <v>54</v>
      </c>
      <c r="G525" t="s">
        <v>58</v>
      </c>
      <c r="H525">
        <v>2017</v>
      </c>
      <c r="I525">
        <v>27300</v>
      </c>
      <c r="J525">
        <v>3822</v>
      </c>
    </row>
    <row r="526" spans="1:10">
      <c r="A526" t="s">
        <v>10</v>
      </c>
      <c r="B526" t="s">
        <v>11</v>
      </c>
      <c r="C526" t="s">
        <v>119</v>
      </c>
      <c r="D526" t="s">
        <v>46</v>
      </c>
      <c r="E526" t="s">
        <v>19</v>
      </c>
      <c r="F526" t="s">
        <v>54</v>
      </c>
      <c r="G526" t="s">
        <v>58</v>
      </c>
      <c r="H526">
        <v>2017</v>
      </c>
      <c r="I526">
        <v>90800</v>
      </c>
      <c r="J526">
        <v>12712</v>
      </c>
    </row>
    <row r="527" spans="1:10">
      <c r="A527" t="s">
        <v>10</v>
      </c>
      <c r="B527" t="s">
        <v>11</v>
      </c>
      <c r="C527" t="s">
        <v>119</v>
      </c>
      <c r="D527" t="s">
        <v>46</v>
      </c>
      <c r="E527" t="s">
        <v>19</v>
      </c>
      <c r="F527" t="s">
        <v>54</v>
      </c>
      <c r="G527" t="s">
        <v>58</v>
      </c>
      <c r="H527">
        <v>2017</v>
      </c>
      <c r="I527">
        <v>7400</v>
      </c>
      <c r="J527">
        <v>1036</v>
      </c>
    </row>
    <row r="528" spans="1:10">
      <c r="A528" t="s">
        <v>10</v>
      </c>
      <c r="B528" t="s">
        <v>11</v>
      </c>
      <c r="C528" t="s">
        <v>119</v>
      </c>
      <c r="D528" t="s">
        <v>46</v>
      </c>
      <c r="E528" t="s">
        <v>19</v>
      </c>
      <c r="F528" t="s">
        <v>54</v>
      </c>
      <c r="G528" t="s">
        <v>58</v>
      </c>
      <c r="H528">
        <v>2017</v>
      </c>
      <c r="I528">
        <v>10500</v>
      </c>
      <c r="J528">
        <v>1470</v>
      </c>
    </row>
    <row r="529" spans="1:10">
      <c r="A529" t="s">
        <v>10</v>
      </c>
      <c r="B529" t="s">
        <v>11</v>
      </c>
      <c r="C529" t="s">
        <v>119</v>
      </c>
      <c r="D529" t="s">
        <v>120</v>
      </c>
      <c r="E529" t="s">
        <v>12</v>
      </c>
      <c r="F529" t="s">
        <v>121</v>
      </c>
      <c r="G529" t="s">
        <v>122</v>
      </c>
      <c r="H529">
        <v>2017</v>
      </c>
      <c r="I529">
        <v>1000</v>
      </c>
      <c r="J529">
        <v>125</v>
      </c>
    </row>
    <row r="530" spans="1:10">
      <c r="A530" t="s">
        <v>10</v>
      </c>
      <c r="B530" t="s">
        <v>11</v>
      </c>
      <c r="C530" t="s">
        <v>119</v>
      </c>
      <c r="D530" t="s">
        <v>120</v>
      </c>
      <c r="E530" t="s">
        <v>12</v>
      </c>
      <c r="F530" t="s">
        <v>121</v>
      </c>
      <c r="G530" t="s">
        <v>122</v>
      </c>
      <c r="H530">
        <v>2017</v>
      </c>
      <c r="I530">
        <v>41400</v>
      </c>
      <c r="J530">
        <v>5175</v>
      </c>
    </row>
    <row r="531" spans="1:10">
      <c r="A531" t="s">
        <v>10</v>
      </c>
      <c r="B531" t="s">
        <v>11</v>
      </c>
      <c r="C531" t="s">
        <v>119</v>
      </c>
      <c r="D531" t="s">
        <v>120</v>
      </c>
      <c r="E531" t="s">
        <v>12</v>
      </c>
      <c r="F531" t="s">
        <v>121</v>
      </c>
      <c r="G531" t="s">
        <v>122</v>
      </c>
      <c r="H531">
        <v>2017</v>
      </c>
      <c r="I531">
        <v>18250</v>
      </c>
      <c r="J531">
        <v>2281.25</v>
      </c>
    </row>
    <row r="532" spans="1:10">
      <c r="A532" t="s">
        <v>10</v>
      </c>
      <c r="B532" t="s">
        <v>11</v>
      </c>
      <c r="C532" t="s">
        <v>119</v>
      </c>
      <c r="D532" t="s">
        <v>120</v>
      </c>
      <c r="E532" t="s">
        <v>12</v>
      </c>
      <c r="F532" t="s">
        <v>121</v>
      </c>
      <c r="G532" t="s">
        <v>122</v>
      </c>
      <c r="H532">
        <v>2017</v>
      </c>
      <c r="I532">
        <v>500</v>
      </c>
      <c r="J532">
        <v>62.5</v>
      </c>
    </row>
    <row r="533" spans="1:10">
      <c r="A533" t="s">
        <v>10</v>
      </c>
      <c r="B533" t="s">
        <v>11</v>
      </c>
      <c r="C533" t="s">
        <v>119</v>
      </c>
      <c r="D533" t="s">
        <v>120</v>
      </c>
      <c r="E533" t="s">
        <v>12</v>
      </c>
      <c r="F533" t="s">
        <v>121</v>
      </c>
      <c r="G533" t="s">
        <v>122</v>
      </c>
      <c r="H533">
        <v>2017</v>
      </c>
      <c r="I533">
        <v>13550</v>
      </c>
      <c r="J533">
        <v>1693.75</v>
      </c>
    </row>
    <row r="534" spans="1:10">
      <c r="A534" t="s">
        <v>10</v>
      </c>
      <c r="B534" t="s">
        <v>11</v>
      </c>
      <c r="C534" t="s">
        <v>119</v>
      </c>
      <c r="D534" t="s">
        <v>46</v>
      </c>
      <c r="E534" t="s">
        <v>19</v>
      </c>
      <c r="F534" t="s">
        <v>54</v>
      </c>
      <c r="G534" t="s">
        <v>58</v>
      </c>
      <c r="H534">
        <v>2017</v>
      </c>
      <c r="I534">
        <v>1000</v>
      </c>
      <c r="J534">
        <v>140</v>
      </c>
    </row>
    <row r="535" spans="1:10">
      <c r="A535" t="s">
        <v>10</v>
      </c>
      <c r="B535" t="s">
        <v>11</v>
      </c>
      <c r="C535" t="s">
        <v>119</v>
      </c>
      <c r="D535" t="s">
        <v>46</v>
      </c>
      <c r="E535" t="s">
        <v>19</v>
      </c>
      <c r="F535" t="s">
        <v>54</v>
      </c>
      <c r="G535" t="s">
        <v>58</v>
      </c>
      <c r="H535">
        <v>2017</v>
      </c>
      <c r="I535">
        <v>2500</v>
      </c>
      <c r="J535">
        <v>350</v>
      </c>
    </row>
    <row r="536" spans="1:10">
      <c r="A536" t="s">
        <v>10</v>
      </c>
      <c r="B536" t="s">
        <v>11</v>
      </c>
      <c r="C536" t="s">
        <v>119</v>
      </c>
      <c r="D536" t="s">
        <v>46</v>
      </c>
      <c r="E536" t="s">
        <v>19</v>
      </c>
      <c r="F536" t="s">
        <v>54</v>
      </c>
      <c r="G536" t="s">
        <v>58</v>
      </c>
      <c r="H536">
        <v>2017</v>
      </c>
      <c r="I536">
        <v>7000</v>
      </c>
      <c r="J536">
        <v>980</v>
      </c>
    </row>
    <row r="537" spans="1:10">
      <c r="A537" t="s">
        <v>10</v>
      </c>
      <c r="B537" t="s">
        <v>11</v>
      </c>
      <c r="C537" t="s">
        <v>119</v>
      </c>
      <c r="D537" t="s">
        <v>46</v>
      </c>
      <c r="E537" t="s">
        <v>19</v>
      </c>
      <c r="F537" t="s">
        <v>54</v>
      </c>
      <c r="G537" t="s">
        <v>58</v>
      </c>
      <c r="H537">
        <v>2017</v>
      </c>
      <c r="I537">
        <v>0</v>
      </c>
      <c r="J537">
        <v>0</v>
      </c>
    </row>
    <row r="538" spans="1:10">
      <c r="A538" t="s">
        <v>10</v>
      </c>
      <c r="B538" t="s">
        <v>11</v>
      </c>
      <c r="C538" t="s">
        <v>119</v>
      </c>
      <c r="D538" t="s">
        <v>46</v>
      </c>
      <c r="E538" t="s">
        <v>15</v>
      </c>
      <c r="F538" t="s">
        <v>288</v>
      </c>
      <c r="G538" t="s">
        <v>294</v>
      </c>
      <c r="H538">
        <v>2017</v>
      </c>
      <c r="I538">
        <v>1105</v>
      </c>
      <c r="J538">
        <v>2178</v>
      </c>
    </row>
    <row r="539" spans="1:10">
      <c r="A539" t="s">
        <v>10</v>
      </c>
      <c r="B539" t="s">
        <v>11</v>
      </c>
      <c r="C539" t="s">
        <v>119</v>
      </c>
      <c r="D539" t="s">
        <v>46</v>
      </c>
      <c r="E539" t="s">
        <v>15</v>
      </c>
      <c r="F539" t="s">
        <v>288</v>
      </c>
      <c r="G539" t="s">
        <v>293</v>
      </c>
      <c r="H539">
        <v>2017</v>
      </c>
      <c r="I539">
        <v>3520</v>
      </c>
      <c r="J539">
        <v>6930</v>
      </c>
    </row>
    <row r="540" spans="1:10">
      <c r="A540" t="s">
        <v>10</v>
      </c>
      <c r="B540" t="s">
        <v>11</v>
      </c>
      <c r="C540" t="s">
        <v>119</v>
      </c>
      <c r="D540" t="s">
        <v>46</v>
      </c>
      <c r="E540" t="s">
        <v>15</v>
      </c>
      <c r="F540" t="s">
        <v>288</v>
      </c>
      <c r="G540" t="s">
        <v>293</v>
      </c>
      <c r="H540">
        <v>2017</v>
      </c>
      <c r="I540">
        <v>1610</v>
      </c>
      <c r="J540">
        <v>3168</v>
      </c>
    </row>
    <row r="541" spans="1:10">
      <c r="A541" t="s">
        <v>10</v>
      </c>
      <c r="B541" t="s">
        <v>11</v>
      </c>
      <c r="C541" t="s">
        <v>119</v>
      </c>
      <c r="D541" t="s">
        <v>46</v>
      </c>
      <c r="E541" t="s">
        <v>15</v>
      </c>
      <c r="F541" t="s">
        <v>288</v>
      </c>
      <c r="G541" t="s">
        <v>293</v>
      </c>
      <c r="H541">
        <v>2017</v>
      </c>
      <c r="I541">
        <v>6735</v>
      </c>
      <c r="J541">
        <v>13266</v>
      </c>
    </row>
    <row r="542" spans="1:10">
      <c r="A542" t="s">
        <v>10</v>
      </c>
      <c r="B542" t="s">
        <v>11</v>
      </c>
      <c r="C542" t="s">
        <v>119</v>
      </c>
      <c r="D542" t="s">
        <v>46</v>
      </c>
      <c r="E542" t="s">
        <v>15</v>
      </c>
      <c r="F542" t="s">
        <v>288</v>
      </c>
      <c r="G542" t="s">
        <v>293</v>
      </c>
      <c r="H542">
        <v>2017</v>
      </c>
      <c r="I542">
        <v>4320</v>
      </c>
      <c r="J542">
        <v>8514</v>
      </c>
    </row>
    <row r="543" spans="1:10">
      <c r="A543" t="s">
        <v>10</v>
      </c>
      <c r="B543" t="s">
        <v>11</v>
      </c>
      <c r="C543" t="s">
        <v>119</v>
      </c>
      <c r="D543" t="s">
        <v>46</v>
      </c>
      <c r="E543" t="s">
        <v>15</v>
      </c>
      <c r="F543" t="s">
        <v>288</v>
      </c>
      <c r="G543" t="s">
        <v>293</v>
      </c>
      <c r="H543">
        <v>2017</v>
      </c>
      <c r="I543">
        <v>1105</v>
      </c>
      <c r="J543">
        <v>2178</v>
      </c>
    </row>
    <row r="544" spans="1:10">
      <c r="A544" t="s">
        <v>10</v>
      </c>
      <c r="B544" t="s">
        <v>11</v>
      </c>
      <c r="C544" t="s">
        <v>119</v>
      </c>
      <c r="D544" t="s">
        <v>46</v>
      </c>
      <c r="E544" t="s">
        <v>15</v>
      </c>
      <c r="F544" t="s">
        <v>288</v>
      </c>
      <c r="G544" t="s">
        <v>293</v>
      </c>
      <c r="H544">
        <v>2017</v>
      </c>
      <c r="I544">
        <v>4020</v>
      </c>
      <c r="J544">
        <v>7920</v>
      </c>
    </row>
    <row r="545" spans="1:10">
      <c r="A545" t="s">
        <v>10</v>
      </c>
      <c r="B545" t="s">
        <v>11</v>
      </c>
      <c r="C545" t="s">
        <v>119</v>
      </c>
      <c r="D545" t="s">
        <v>46</v>
      </c>
      <c r="E545" t="s">
        <v>15</v>
      </c>
      <c r="F545" t="s">
        <v>288</v>
      </c>
      <c r="G545" t="s">
        <v>293</v>
      </c>
      <c r="H545">
        <v>2017</v>
      </c>
      <c r="I545">
        <v>4620</v>
      </c>
      <c r="J545">
        <v>9108</v>
      </c>
    </row>
    <row r="546" spans="1:10">
      <c r="A546" t="s">
        <v>10</v>
      </c>
      <c r="B546" t="s">
        <v>11</v>
      </c>
      <c r="C546" t="s">
        <v>119</v>
      </c>
      <c r="D546" t="s">
        <v>46</v>
      </c>
      <c r="E546" t="s">
        <v>15</v>
      </c>
      <c r="F546" t="s">
        <v>288</v>
      </c>
      <c r="G546" t="s">
        <v>292</v>
      </c>
      <c r="H546">
        <v>2017</v>
      </c>
      <c r="I546">
        <v>600</v>
      </c>
      <c r="J546">
        <v>1188</v>
      </c>
    </row>
    <row r="547" spans="1:10">
      <c r="A547" t="s">
        <v>10</v>
      </c>
      <c r="B547" t="s">
        <v>11</v>
      </c>
      <c r="C547" t="s">
        <v>119</v>
      </c>
      <c r="D547" t="s">
        <v>46</v>
      </c>
      <c r="E547" t="s">
        <v>15</v>
      </c>
      <c r="F547" t="s">
        <v>288</v>
      </c>
      <c r="G547" t="s">
        <v>292</v>
      </c>
      <c r="H547">
        <v>2017</v>
      </c>
      <c r="I547">
        <v>1305</v>
      </c>
      <c r="J547">
        <v>2574</v>
      </c>
    </row>
    <row r="548" spans="1:10">
      <c r="A548" t="s">
        <v>10</v>
      </c>
      <c r="B548" t="s">
        <v>11</v>
      </c>
      <c r="C548" t="s">
        <v>119</v>
      </c>
      <c r="D548" t="s">
        <v>46</v>
      </c>
      <c r="E548" t="s">
        <v>15</v>
      </c>
      <c r="F548" t="s">
        <v>288</v>
      </c>
      <c r="G548" t="s">
        <v>292</v>
      </c>
      <c r="H548">
        <v>2017</v>
      </c>
      <c r="I548">
        <v>500</v>
      </c>
      <c r="J548">
        <v>990</v>
      </c>
    </row>
    <row r="549" spans="1:10">
      <c r="A549" t="s">
        <v>10</v>
      </c>
      <c r="B549" t="s">
        <v>11</v>
      </c>
      <c r="C549" t="s">
        <v>119</v>
      </c>
      <c r="D549" t="s">
        <v>46</v>
      </c>
      <c r="E549" t="s">
        <v>15</v>
      </c>
      <c r="F549" t="s">
        <v>288</v>
      </c>
      <c r="G549" t="s">
        <v>291</v>
      </c>
      <c r="H549">
        <v>2017</v>
      </c>
      <c r="I549">
        <v>1305</v>
      </c>
      <c r="J549">
        <v>2574</v>
      </c>
    </row>
    <row r="550" spans="1:10">
      <c r="A550" t="s">
        <v>10</v>
      </c>
      <c r="B550" t="s">
        <v>11</v>
      </c>
      <c r="C550" t="s">
        <v>119</v>
      </c>
      <c r="D550" t="s">
        <v>46</v>
      </c>
      <c r="E550" t="s">
        <v>15</v>
      </c>
      <c r="F550" t="s">
        <v>288</v>
      </c>
      <c r="G550" t="s">
        <v>291</v>
      </c>
      <c r="H550">
        <v>2017</v>
      </c>
      <c r="I550">
        <v>25630</v>
      </c>
      <c r="J550">
        <v>50490</v>
      </c>
    </row>
    <row r="551" spans="1:10">
      <c r="A551" t="s">
        <v>10</v>
      </c>
      <c r="B551" t="s">
        <v>11</v>
      </c>
      <c r="C551" t="s">
        <v>119</v>
      </c>
      <c r="D551" t="s">
        <v>46</v>
      </c>
      <c r="E551" t="s">
        <v>15</v>
      </c>
      <c r="F551" t="s">
        <v>288</v>
      </c>
      <c r="G551" t="s">
        <v>291</v>
      </c>
      <c r="H551">
        <v>2017</v>
      </c>
      <c r="I551">
        <v>13275</v>
      </c>
      <c r="J551">
        <v>26136</v>
      </c>
    </row>
    <row r="552" spans="1:10">
      <c r="A552" t="s">
        <v>10</v>
      </c>
      <c r="B552" t="s">
        <v>11</v>
      </c>
      <c r="C552" t="s">
        <v>119</v>
      </c>
      <c r="D552" t="s">
        <v>46</v>
      </c>
      <c r="E552" t="s">
        <v>15</v>
      </c>
      <c r="F552" t="s">
        <v>288</v>
      </c>
      <c r="G552" t="s">
        <v>291</v>
      </c>
      <c r="H552">
        <v>2017</v>
      </c>
      <c r="I552">
        <v>7740</v>
      </c>
      <c r="J552">
        <v>15246</v>
      </c>
    </row>
    <row r="553" spans="1:10">
      <c r="A553" t="s">
        <v>10</v>
      </c>
      <c r="B553" t="s">
        <v>11</v>
      </c>
      <c r="C553" t="s">
        <v>119</v>
      </c>
      <c r="D553" t="s">
        <v>46</v>
      </c>
      <c r="E553" t="s">
        <v>15</v>
      </c>
      <c r="F553" t="s">
        <v>288</v>
      </c>
      <c r="G553" t="s">
        <v>291</v>
      </c>
      <c r="H553">
        <v>2017</v>
      </c>
      <c r="I553">
        <v>8040</v>
      </c>
      <c r="J553">
        <v>15840</v>
      </c>
    </row>
    <row r="554" spans="1:10">
      <c r="A554" t="s">
        <v>10</v>
      </c>
      <c r="B554" t="s">
        <v>11</v>
      </c>
      <c r="C554" t="s">
        <v>119</v>
      </c>
      <c r="D554" t="s">
        <v>46</v>
      </c>
      <c r="E554" t="s">
        <v>15</v>
      </c>
      <c r="F554" t="s">
        <v>288</v>
      </c>
      <c r="G554" t="s">
        <v>291</v>
      </c>
      <c r="H554">
        <v>2017</v>
      </c>
      <c r="I554">
        <v>2110</v>
      </c>
      <c r="J554">
        <v>4158</v>
      </c>
    </row>
    <row r="555" spans="1:10">
      <c r="A555" t="s">
        <v>10</v>
      </c>
      <c r="B555" t="s">
        <v>11</v>
      </c>
      <c r="C555" t="s">
        <v>119</v>
      </c>
      <c r="D555" t="s">
        <v>46</v>
      </c>
      <c r="E555" t="s">
        <v>15</v>
      </c>
      <c r="F555" t="s">
        <v>288</v>
      </c>
      <c r="G555" t="s">
        <v>291</v>
      </c>
      <c r="H555">
        <v>2017</v>
      </c>
      <c r="I555">
        <v>7535</v>
      </c>
      <c r="J555">
        <v>14850</v>
      </c>
    </row>
    <row r="556" spans="1:10">
      <c r="A556" t="s">
        <v>10</v>
      </c>
      <c r="B556" t="s">
        <v>11</v>
      </c>
      <c r="C556" t="s">
        <v>119</v>
      </c>
      <c r="D556" t="s">
        <v>46</v>
      </c>
      <c r="E556" t="s">
        <v>15</v>
      </c>
      <c r="F556" t="s">
        <v>288</v>
      </c>
      <c r="G556" t="s">
        <v>291</v>
      </c>
      <c r="H556">
        <v>2017</v>
      </c>
      <c r="I556">
        <v>13165</v>
      </c>
      <c r="J556">
        <v>25938</v>
      </c>
    </row>
    <row r="557" spans="1:10">
      <c r="A557" t="s">
        <v>10</v>
      </c>
      <c r="B557" t="s">
        <v>11</v>
      </c>
      <c r="C557" t="s">
        <v>119</v>
      </c>
      <c r="D557" t="s">
        <v>46</v>
      </c>
      <c r="E557" t="s">
        <v>15</v>
      </c>
      <c r="F557" t="s">
        <v>288</v>
      </c>
      <c r="G557" t="s">
        <v>291</v>
      </c>
      <c r="H557">
        <v>2017</v>
      </c>
      <c r="I557">
        <v>8745</v>
      </c>
      <c r="J557">
        <v>17052</v>
      </c>
    </row>
    <row r="558" spans="1:10">
      <c r="A558" t="s">
        <v>10</v>
      </c>
      <c r="B558" t="s">
        <v>11</v>
      </c>
      <c r="C558" t="s">
        <v>119</v>
      </c>
      <c r="D558" t="s">
        <v>46</v>
      </c>
      <c r="E558" t="s">
        <v>15</v>
      </c>
      <c r="F558" t="s">
        <v>288</v>
      </c>
      <c r="G558" t="s">
        <v>291</v>
      </c>
      <c r="H558">
        <v>2017</v>
      </c>
      <c r="I558">
        <v>0</v>
      </c>
      <c r="J558">
        <v>0</v>
      </c>
    </row>
    <row r="559" spans="1:10">
      <c r="A559" t="s">
        <v>10</v>
      </c>
      <c r="B559" t="s">
        <v>11</v>
      </c>
      <c r="C559" t="s">
        <v>119</v>
      </c>
      <c r="D559" t="s">
        <v>46</v>
      </c>
      <c r="E559" t="s">
        <v>15</v>
      </c>
      <c r="F559" t="s">
        <v>288</v>
      </c>
      <c r="G559" t="s">
        <v>290</v>
      </c>
      <c r="H559">
        <v>2017</v>
      </c>
      <c r="I559">
        <v>2515</v>
      </c>
      <c r="J559">
        <v>4950</v>
      </c>
    </row>
    <row r="560" spans="1:10">
      <c r="A560" t="s">
        <v>10</v>
      </c>
      <c r="B560" t="s">
        <v>11</v>
      </c>
      <c r="C560" t="s">
        <v>119</v>
      </c>
      <c r="D560" t="s">
        <v>46</v>
      </c>
      <c r="E560" t="s">
        <v>15</v>
      </c>
      <c r="F560" t="s">
        <v>288</v>
      </c>
      <c r="G560" t="s">
        <v>290</v>
      </c>
      <c r="H560">
        <v>2017</v>
      </c>
      <c r="I560">
        <v>6030</v>
      </c>
      <c r="J560">
        <v>11880</v>
      </c>
    </row>
    <row r="561" spans="1:10">
      <c r="A561" t="s">
        <v>10</v>
      </c>
      <c r="B561" t="s">
        <v>11</v>
      </c>
      <c r="C561" t="s">
        <v>119</v>
      </c>
      <c r="D561" t="s">
        <v>46</v>
      </c>
      <c r="E561" t="s">
        <v>15</v>
      </c>
      <c r="F561" t="s">
        <v>288</v>
      </c>
      <c r="G561" t="s">
        <v>290</v>
      </c>
      <c r="H561">
        <v>2017</v>
      </c>
      <c r="I561">
        <v>4625</v>
      </c>
      <c r="J561">
        <v>9108</v>
      </c>
    </row>
    <row r="562" spans="1:10">
      <c r="A562" t="s">
        <v>10</v>
      </c>
      <c r="B562" t="s">
        <v>11</v>
      </c>
      <c r="C562" t="s">
        <v>119</v>
      </c>
      <c r="D562" t="s">
        <v>46</v>
      </c>
      <c r="E562" t="s">
        <v>15</v>
      </c>
      <c r="F562" t="s">
        <v>288</v>
      </c>
      <c r="G562" t="s">
        <v>290</v>
      </c>
      <c r="H562">
        <v>2017</v>
      </c>
      <c r="I562">
        <v>1710</v>
      </c>
      <c r="J562">
        <v>3366</v>
      </c>
    </row>
    <row r="563" spans="1:10">
      <c r="A563" t="s">
        <v>10</v>
      </c>
      <c r="B563" t="s">
        <v>11</v>
      </c>
      <c r="C563" t="s">
        <v>119</v>
      </c>
      <c r="D563" t="s">
        <v>46</v>
      </c>
      <c r="E563" t="s">
        <v>15</v>
      </c>
      <c r="F563" t="s">
        <v>288</v>
      </c>
      <c r="G563" t="s">
        <v>290</v>
      </c>
      <c r="H563">
        <v>2017</v>
      </c>
      <c r="I563">
        <v>5125</v>
      </c>
      <c r="J563">
        <v>10098</v>
      </c>
    </row>
    <row r="564" spans="1:10">
      <c r="A564" t="s">
        <v>10</v>
      </c>
      <c r="B564" t="s">
        <v>11</v>
      </c>
      <c r="C564" t="s">
        <v>119</v>
      </c>
      <c r="D564" t="s">
        <v>46</v>
      </c>
      <c r="E564" t="s">
        <v>15</v>
      </c>
      <c r="F564" t="s">
        <v>288</v>
      </c>
      <c r="G564" t="s">
        <v>290</v>
      </c>
      <c r="H564">
        <v>2017</v>
      </c>
      <c r="I564">
        <v>2410</v>
      </c>
      <c r="J564">
        <v>4752</v>
      </c>
    </row>
    <row r="565" spans="1:10">
      <c r="A565" t="s">
        <v>10</v>
      </c>
      <c r="B565" t="s">
        <v>11</v>
      </c>
      <c r="C565" t="s">
        <v>119</v>
      </c>
      <c r="D565" t="s">
        <v>46</v>
      </c>
      <c r="E565" t="s">
        <v>15</v>
      </c>
      <c r="F565" t="s">
        <v>288</v>
      </c>
      <c r="G565" t="s">
        <v>290</v>
      </c>
      <c r="H565">
        <v>2017</v>
      </c>
      <c r="I565">
        <v>2815</v>
      </c>
      <c r="J565">
        <v>5544</v>
      </c>
    </row>
    <row r="566" spans="1:10">
      <c r="A566" t="s">
        <v>10</v>
      </c>
      <c r="B566" t="s">
        <v>11</v>
      </c>
      <c r="C566" t="s">
        <v>119</v>
      </c>
      <c r="D566" t="s">
        <v>46</v>
      </c>
      <c r="E566" t="s">
        <v>15</v>
      </c>
      <c r="F566" t="s">
        <v>288</v>
      </c>
      <c r="G566" t="s">
        <v>290</v>
      </c>
      <c r="H566">
        <v>2017</v>
      </c>
      <c r="I566">
        <v>500</v>
      </c>
      <c r="J566">
        <v>980</v>
      </c>
    </row>
    <row r="567" spans="1:10">
      <c r="A567" t="s">
        <v>10</v>
      </c>
      <c r="B567" t="s">
        <v>11</v>
      </c>
      <c r="C567" t="s">
        <v>119</v>
      </c>
      <c r="D567" t="s">
        <v>46</v>
      </c>
      <c r="E567" t="s">
        <v>15</v>
      </c>
      <c r="F567" t="s">
        <v>288</v>
      </c>
      <c r="G567" t="s">
        <v>290</v>
      </c>
      <c r="H567">
        <v>2017</v>
      </c>
      <c r="I567">
        <v>0</v>
      </c>
      <c r="J567">
        <v>0</v>
      </c>
    </row>
    <row r="568" spans="1:10">
      <c r="A568" t="s">
        <v>10</v>
      </c>
      <c r="B568" t="s">
        <v>11</v>
      </c>
      <c r="C568" t="s">
        <v>119</v>
      </c>
      <c r="D568" t="s">
        <v>46</v>
      </c>
      <c r="E568" t="s">
        <v>15</v>
      </c>
      <c r="F568" t="s">
        <v>288</v>
      </c>
      <c r="G568" t="s">
        <v>289</v>
      </c>
      <c r="H568">
        <v>2017</v>
      </c>
      <c r="I568">
        <v>600</v>
      </c>
      <c r="J568">
        <v>1188</v>
      </c>
    </row>
    <row r="569" spans="1:10">
      <c r="A569" t="s">
        <v>10</v>
      </c>
      <c r="B569" t="s">
        <v>11</v>
      </c>
      <c r="C569" t="s">
        <v>119</v>
      </c>
      <c r="D569" t="s">
        <v>46</v>
      </c>
      <c r="E569" t="s">
        <v>15</v>
      </c>
      <c r="F569" t="s">
        <v>288</v>
      </c>
      <c r="G569" t="s">
        <v>289</v>
      </c>
      <c r="H569">
        <v>2017</v>
      </c>
      <c r="I569">
        <v>16480</v>
      </c>
      <c r="J569">
        <v>32472</v>
      </c>
    </row>
    <row r="570" spans="1:10">
      <c r="A570" t="s">
        <v>10</v>
      </c>
      <c r="B570" t="s">
        <v>11</v>
      </c>
      <c r="C570" t="s">
        <v>119</v>
      </c>
      <c r="D570" t="s">
        <v>46</v>
      </c>
      <c r="E570" t="s">
        <v>15</v>
      </c>
      <c r="F570" t="s">
        <v>288</v>
      </c>
      <c r="G570" t="s">
        <v>289</v>
      </c>
      <c r="H570">
        <v>2017</v>
      </c>
      <c r="I570">
        <v>1305</v>
      </c>
      <c r="J570">
        <v>2574</v>
      </c>
    </row>
    <row r="571" spans="1:10">
      <c r="A571" t="s">
        <v>10</v>
      </c>
      <c r="B571" t="s">
        <v>11</v>
      </c>
      <c r="C571" t="s">
        <v>119</v>
      </c>
      <c r="D571" t="s">
        <v>46</v>
      </c>
      <c r="E571" t="s">
        <v>15</v>
      </c>
      <c r="F571" t="s">
        <v>288</v>
      </c>
      <c r="G571" t="s">
        <v>289</v>
      </c>
      <c r="H571">
        <v>2017</v>
      </c>
      <c r="I571">
        <v>0</v>
      </c>
      <c r="J571">
        <v>0</v>
      </c>
    </row>
    <row r="572" spans="1:10">
      <c r="A572" t="s">
        <v>10</v>
      </c>
      <c r="B572" t="s">
        <v>11</v>
      </c>
      <c r="C572" t="s">
        <v>119</v>
      </c>
      <c r="D572" t="s">
        <v>46</v>
      </c>
      <c r="E572" t="s">
        <v>15</v>
      </c>
      <c r="F572" t="s">
        <v>288</v>
      </c>
      <c r="G572" t="s">
        <v>289</v>
      </c>
      <c r="H572">
        <v>2017</v>
      </c>
      <c r="I572">
        <v>900</v>
      </c>
      <c r="J572">
        <v>1782</v>
      </c>
    </row>
    <row r="573" spans="1:10">
      <c r="A573" t="s">
        <v>10</v>
      </c>
      <c r="B573" t="s">
        <v>11</v>
      </c>
      <c r="C573" t="s">
        <v>119</v>
      </c>
      <c r="D573" t="s">
        <v>46</v>
      </c>
      <c r="E573" t="s">
        <v>15</v>
      </c>
      <c r="F573" t="s">
        <v>34</v>
      </c>
      <c r="G573" t="s">
        <v>287</v>
      </c>
      <c r="H573">
        <v>2017</v>
      </c>
      <c r="I573">
        <v>4020</v>
      </c>
      <c r="J573">
        <v>8840</v>
      </c>
    </row>
    <row r="574" spans="1:10">
      <c r="A574" t="s">
        <v>10</v>
      </c>
      <c r="B574" t="s">
        <v>11</v>
      </c>
      <c r="C574" t="s">
        <v>119</v>
      </c>
      <c r="D574" t="s">
        <v>46</v>
      </c>
      <c r="E574" t="s">
        <v>15</v>
      </c>
      <c r="F574" t="s">
        <v>34</v>
      </c>
      <c r="G574" t="s">
        <v>287</v>
      </c>
      <c r="H574">
        <v>2017</v>
      </c>
      <c r="I574">
        <v>15075</v>
      </c>
      <c r="J574">
        <v>33150</v>
      </c>
    </row>
    <row r="575" spans="1:10">
      <c r="A575" t="s">
        <v>10</v>
      </c>
      <c r="B575" t="s">
        <v>11</v>
      </c>
      <c r="C575" t="s">
        <v>119</v>
      </c>
      <c r="D575" t="s">
        <v>46</v>
      </c>
      <c r="E575" t="s">
        <v>15</v>
      </c>
      <c r="F575" t="s">
        <v>34</v>
      </c>
      <c r="G575" t="s">
        <v>287</v>
      </c>
      <c r="H575">
        <v>2017</v>
      </c>
      <c r="I575">
        <v>6535</v>
      </c>
      <c r="J575">
        <v>14365</v>
      </c>
    </row>
    <row r="576" spans="1:10">
      <c r="A576" t="s">
        <v>10</v>
      </c>
      <c r="B576" t="s">
        <v>11</v>
      </c>
      <c r="C576" t="s">
        <v>119</v>
      </c>
      <c r="D576" t="s">
        <v>46</v>
      </c>
      <c r="E576" t="s">
        <v>15</v>
      </c>
      <c r="F576" t="s">
        <v>34</v>
      </c>
      <c r="G576" t="s">
        <v>286</v>
      </c>
      <c r="H576">
        <v>2017</v>
      </c>
      <c r="I576">
        <v>5530</v>
      </c>
      <c r="J576">
        <v>12155</v>
      </c>
    </row>
    <row r="577" spans="1:10">
      <c r="A577" t="s">
        <v>10</v>
      </c>
      <c r="B577" t="s">
        <v>11</v>
      </c>
      <c r="C577" t="s">
        <v>119</v>
      </c>
      <c r="D577" t="s">
        <v>46</v>
      </c>
      <c r="E577" t="s">
        <v>15</v>
      </c>
      <c r="F577" t="s">
        <v>34</v>
      </c>
      <c r="G577" t="s">
        <v>286</v>
      </c>
      <c r="H577">
        <v>2017</v>
      </c>
      <c r="I577">
        <v>9145</v>
      </c>
      <c r="J577">
        <v>20111</v>
      </c>
    </row>
    <row r="578" spans="1:10">
      <c r="A578" t="s">
        <v>10</v>
      </c>
      <c r="B578" t="s">
        <v>11</v>
      </c>
      <c r="C578" t="s">
        <v>119</v>
      </c>
      <c r="D578" t="s">
        <v>46</v>
      </c>
      <c r="E578" t="s">
        <v>15</v>
      </c>
      <c r="F578" t="s">
        <v>34</v>
      </c>
      <c r="G578" t="s">
        <v>286</v>
      </c>
      <c r="H578">
        <v>2017</v>
      </c>
      <c r="I578">
        <v>6735</v>
      </c>
      <c r="J578">
        <v>14807</v>
      </c>
    </row>
    <row r="579" spans="1:10">
      <c r="A579" t="s">
        <v>10</v>
      </c>
      <c r="B579" t="s">
        <v>11</v>
      </c>
      <c r="C579" t="s">
        <v>119</v>
      </c>
      <c r="D579" t="s">
        <v>46</v>
      </c>
      <c r="E579" t="s">
        <v>15</v>
      </c>
      <c r="F579" t="s">
        <v>34</v>
      </c>
      <c r="G579" t="s">
        <v>286</v>
      </c>
      <c r="H579">
        <v>2017</v>
      </c>
      <c r="I579">
        <v>11860</v>
      </c>
      <c r="J579">
        <v>26078</v>
      </c>
    </row>
    <row r="580" spans="1:10">
      <c r="A580" t="s">
        <v>10</v>
      </c>
      <c r="B580" t="s">
        <v>11</v>
      </c>
      <c r="C580" t="s">
        <v>119</v>
      </c>
      <c r="D580" t="s">
        <v>46</v>
      </c>
      <c r="E580" t="s">
        <v>15</v>
      </c>
      <c r="F580" t="s">
        <v>34</v>
      </c>
      <c r="G580" t="s">
        <v>286</v>
      </c>
      <c r="H580">
        <v>2017</v>
      </c>
      <c r="I580">
        <v>25325</v>
      </c>
      <c r="J580">
        <v>55692</v>
      </c>
    </row>
    <row r="581" spans="1:10">
      <c r="A581" t="s">
        <v>10</v>
      </c>
      <c r="B581" t="s">
        <v>11</v>
      </c>
      <c r="C581" t="s">
        <v>119</v>
      </c>
      <c r="D581" t="s">
        <v>46</v>
      </c>
      <c r="E581" t="s">
        <v>15</v>
      </c>
      <c r="F581" t="s">
        <v>34</v>
      </c>
      <c r="G581" t="s">
        <v>286</v>
      </c>
      <c r="H581">
        <v>2017</v>
      </c>
      <c r="I581">
        <v>4420</v>
      </c>
      <c r="J581">
        <v>9724</v>
      </c>
    </row>
    <row r="582" spans="1:10">
      <c r="A582" t="s">
        <v>10</v>
      </c>
      <c r="B582" t="s">
        <v>11</v>
      </c>
      <c r="C582" t="s">
        <v>119</v>
      </c>
      <c r="D582" t="s">
        <v>46</v>
      </c>
      <c r="E582" t="s">
        <v>15</v>
      </c>
      <c r="F582" t="s">
        <v>34</v>
      </c>
      <c r="G582" t="s">
        <v>286</v>
      </c>
      <c r="H582">
        <v>2017</v>
      </c>
      <c r="I582">
        <v>8440</v>
      </c>
      <c r="J582">
        <v>18564</v>
      </c>
    </row>
    <row r="583" spans="1:10">
      <c r="A583" t="s">
        <v>10</v>
      </c>
      <c r="B583" t="s">
        <v>11</v>
      </c>
      <c r="C583" t="s">
        <v>119</v>
      </c>
      <c r="D583" t="s">
        <v>46</v>
      </c>
      <c r="E583" t="s">
        <v>15</v>
      </c>
      <c r="F583" t="s">
        <v>34</v>
      </c>
      <c r="G583" t="s">
        <v>286</v>
      </c>
      <c r="H583">
        <v>2017</v>
      </c>
      <c r="I583">
        <v>7740</v>
      </c>
      <c r="J583">
        <v>17017</v>
      </c>
    </row>
    <row r="584" spans="1:10">
      <c r="A584" t="s">
        <v>10</v>
      </c>
      <c r="B584" t="s">
        <v>11</v>
      </c>
      <c r="C584" t="s">
        <v>119</v>
      </c>
      <c r="D584" t="s">
        <v>46</v>
      </c>
      <c r="E584" t="s">
        <v>15</v>
      </c>
      <c r="F584" t="s">
        <v>34</v>
      </c>
      <c r="G584" t="s">
        <v>286</v>
      </c>
      <c r="H584">
        <v>2017</v>
      </c>
      <c r="I584">
        <v>0</v>
      </c>
      <c r="J584">
        <v>0</v>
      </c>
    </row>
    <row r="585" spans="1:10">
      <c r="A585" t="s">
        <v>10</v>
      </c>
      <c r="B585" t="s">
        <v>11</v>
      </c>
      <c r="C585" t="s">
        <v>119</v>
      </c>
      <c r="D585" t="s">
        <v>46</v>
      </c>
      <c r="E585" t="s">
        <v>15</v>
      </c>
      <c r="F585" t="s">
        <v>276</v>
      </c>
      <c r="G585" t="s">
        <v>285</v>
      </c>
      <c r="H585">
        <v>2017</v>
      </c>
      <c r="I585">
        <v>2515</v>
      </c>
      <c r="J585">
        <v>5200</v>
      </c>
    </row>
    <row r="586" spans="1:10">
      <c r="A586" t="s">
        <v>10</v>
      </c>
      <c r="B586" t="s">
        <v>11</v>
      </c>
      <c r="C586" t="s">
        <v>119</v>
      </c>
      <c r="D586" t="s">
        <v>46</v>
      </c>
      <c r="E586" t="s">
        <v>15</v>
      </c>
      <c r="F586" t="s">
        <v>276</v>
      </c>
      <c r="G586" t="s">
        <v>285</v>
      </c>
      <c r="H586">
        <v>2017</v>
      </c>
      <c r="I586">
        <v>2410</v>
      </c>
      <c r="J586">
        <v>4992</v>
      </c>
    </row>
    <row r="587" spans="1:10">
      <c r="A587" t="s">
        <v>10</v>
      </c>
      <c r="B587" t="s">
        <v>11</v>
      </c>
      <c r="C587" t="s">
        <v>119</v>
      </c>
      <c r="D587" t="s">
        <v>46</v>
      </c>
      <c r="E587" t="s">
        <v>15</v>
      </c>
      <c r="F587" t="s">
        <v>276</v>
      </c>
      <c r="G587" t="s">
        <v>285</v>
      </c>
      <c r="H587">
        <v>2017</v>
      </c>
      <c r="I587">
        <v>4925</v>
      </c>
      <c r="J587">
        <v>10192</v>
      </c>
    </row>
    <row r="588" spans="1:10">
      <c r="A588" t="s">
        <v>10</v>
      </c>
      <c r="B588" t="s">
        <v>11</v>
      </c>
      <c r="C588" t="s">
        <v>119</v>
      </c>
      <c r="D588" t="s">
        <v>46</v>
      </c>
      <c r="E588" t="s">
        <v>15</v>
      </c>
      <c r="F588" t="s">
        <v>276</v>
      </c>
      <c r="G588" t="s">
        <v>285</v>
      </c>
      <c r="H588">
        <v>2017</v>
      </c>
      <c r="I588">
        <v>4120</v>
      </c>
      <c r="J588">
        <v>8528</v>
      </c>
    </row>
    <row r="589" spans="1:10">
      <c r="A589" t="s">
        <v>10</v>
      </c>
      <c r="B589" t="s">
        <v>11</v>
      </c>
      <c r="C589" t="s">
        <v>119</v>
      </c>
      <c r="D589" t="s">
        <v>46</v>
      </c>
      <c r="E589" t="s">
        <v>15</v>
      </c>
      <c r="F589" t="s">
        <v>276</v>
      </c>
      <c r="G589" t="s">
        <v>285</v>
      </c>
      <c r="H589">
        <v>2017</v>
      </c>
      <c r="I589">
        <v>8540</v>
      </c>
      <c r="J589">
        <v>17680</v>
      </c>
    </row>
    <row r="590" spans="1:10">
      <c r="A590" t="s">
        <v>10</v>
      </c>
      <c r="B590" t="s">
        <v>11</v>
      </c>
      <c r="C590" t="s">
        <v>119</v>
      </c>
      <c r="D590" t="s">
        <v>46</v>
      </c>
      <c r="E590" t="s">
        <v>15</v>
      </c>
      <c r="F590" t="s">
        <v>276</v>
      </c>
      <c r="G590" t="s">
        <v>285</v>
      </c>
      <c r="H590">
        <v>2017</v>
      </c>
      <c r="I590">
        <v>4320</v>
      </c>
      <c r="J590">
        <v>8944</v>
      </c>
    </row>
    <row r="591" spans="1:10">
      <c r="A591" t="s">
        <v>10</v>
      </c>
      <c r="B591" t="s">
        <v>11</v>
      </c>
      <c r="C591" t="s">
        <v>119</v>
      </c>
      <c r="D591" t="s">
        <v>46</v>
      </c>
      <c r="E591" t="s">
        <v>15</v>
      </c>
      <c r="F591" t="s">
        <v>276</v>
      </c>
      <c r="G591" t="s">
        <v>285</v>
      </c>
      <c r="H591">
        <v>2017</v>
      </c>
      <c r="I591">
        <v>2515</v>
      </c>
      <c r="J591">
        <v>5200</v>
      </c>
    </row>
    <row r="592" spans="1:10">
      <c r="A592" t="s">
        <v>10</v>
      </c>
      <c r="B592" t="s">
        <v>11</v>
      </c>
      <c r="C592" t="s">
        <v>119</v>
      </c>
      <c r="D592" t="s">
        <v>46</v>
      </c>
      <c r="E592" t="s">
        <v>15</v>
      </c>
      <c r="F592" t="s">
        <v>276</v>
      </c>
      <c r="G592" t="s">
        <v>285</v>
      </c>
      <c r="H592">
        <v>2017</v>
      </c>
      <c r="I592">
        <v>5225</v>
      </c>
      <c r="J592">
        <v>10816</v>
      </c>
    </row>
    <row r="593" spans="1:10">
      <c r="A593" t="s">
        <v>10</v>
      </c>
      <c r="B593" t="s">
        <v>11</v>
      </c>
      <c r="C593" t="s">
        <v>119</v>
      </c>
      <c r="D593" t="s">
        <v>46</v>
      </c>
      <c r="E593" t="s">
        <v>15</v>
      </c>
      <c r="F593" t="s">
        <v>276</v>
      </c>
      <c r="G593" t="s">
        <v>285</v>
      </c>
      <c r="H593">
        <v>2017</v>
      </c>
      <c r="I593">
        <v>3920</v>
      </c>
      <c r="J593">
        <v>8112</v>
      </c>
    </row>
    <row r="594" spans="1:10">
      <c r="A594" t="s">
        <v>10</v>
      </c>
      <c r="B594" t="s">
        <v>11</v>
      </c>
      <c r="C594" t="s">
        <v>119</v>
      </c>
      <c r="D594" t="s">
        <v>46</v>
      </c>
      <c r="E594" t="s">
        <v>15</v>
      </c>
      <c r="F594" t="s">
        <v>276</v>
      </c>
      <c r="G594" t="s">
        <v>285</v>
      </c>
      <c r="H594">
        <v>2017</v>
      </c>
      <c r="I594">
        <v>12465</v>
      </c>
      <c r="J594">
        <v>25792</v>
      </c>
    </row>
    <row r="595" spans="1:10">
      <c r="A595" t="s">
        <v>10</v>
      </c>
      <c r="B595" t="s">
        <v>11</v>
      </c>
      <c r="C595" t="s">
        <v>119</v>
      </c>
      <c r="D595" t="s">
        <v>46</v>
      </c>
      <c r="E595" t="s">
        <v>15</v>
      </c>
      <c r="F595" t="s">
        <v>276</v>
      </c>
      <c r="G595" t="s">
        <v>285</v>
      </c>
      <c r="H595">
        <v>2017</v>
      </c>
      <c r="I595">
        <v>8340</v>
      </c>
      <c r="J595">
        <v>17264</v>
      </c>
    </row>
    <row r="596" spans="1:10">
      <c r="A596" t="s">
        <v>10</v>
      </c>
      <c r="B596" t="s">
        <v>11</v>
      </c>
      <c r="C596" t="s">
        <v>119</v>
      </c>
      <c r="D596" t="s">
        <v>46</v>
      </c>
      <c r="E596" t="s">
        <v>15</v>
      </c>
      <c r="F596" t="s">
        <v>276</v>
      </c>
      <c r="G596" t="s">
        <v>285</v>
      </c>
      <c r="H596">
        <v>2017</v>
      </c>
      <c r="I596">
        <v>0</v>
      </c>
      <c r="J596">
        <v>0</v>
      </c>
    </row>
    <row r="597" spans="1:10">
      <c r="A597" t="s">
        <v>10</v>
      </c>
      <c r="B597" t="s">
        <v>11</v>
      </c>
      <c r="C597" t="s">
        <v>119</v>
      </c>
      <c r="D597" t="s">
        <v>46</v>
      </c>
      <c r="E597" t="s">
        <v>15</v>
      </c>
      <c r="F597" t="s">
        <v>276</v>
      </c>
      <c r="G597" t="s">
        <v>284</v>
      </c>
      <c r="H597">
        <v>2017</v>
      </c>
      <c r="I597">
        <v>1005</v>
      </c>
      <c r="J597">
        <v>2080</v>
      </c>
    </row>
    <row r="598" spans="1:10">
      <c r="A598" t="s">
        <v>10</v>
      </c>
      <c r="B598" t="s">
        <v>11</v>
      </c>
      <c r="C598" t="s">
        <v>119</v>
      </c>
      <c r="D598" t="s">
        <v>46</v>
      </c>
      <c r="E598" t="s">
        <v>15</v>
      </c>
      <c r="F598" t="s">
        <v>276</v>
      </c>
      <c r="G598" t="s">
        <v>284</v>
      </c>
      <c r="H598">
        <v>2017</v>
      </c>
      <c r="I598">
        <v>600</v>
      </c>
      <c r="J598">
        <v>1248</v>
      </c>
    </row>
    <row r="599" spans="1:10">
      <c r="A599" t="s">
        <v>10</v>
      </c>
      <c r="B599" t="s">
        <v>11</v>
      </c>
      <c r="C599" t="s">
        <v>119</v>
      </c>
      <c r="D599" t="s">
        <v>46</v>
      </c>
      <c r="E599" t="s">
        <v>15</v>
      </c>
      <c r="F599" t="s">
        <v>276</v>
      </c>
      <c r="G599" t="s">
        <v>284</v>
      </c>
      <c r="H599">
        <v>2017</v>
      </c>
      <c r="I599">
        <v>600</v>
      </c>
      <c r="J599">
        <v>1248</v>
      </c>
    </row>
    <row r="600" spans="1:10">
      <c r="A600" t="s">
        <v>10</v>
      </c>
      <c r="B600" t="s">
        <v>11</v>
      </c>
      <c r="C600" t="s">
        <v>119</v>
      </c>
      <c r="D600" t="s">
        <v>46</v>
      </c>
      <c r="E600" t="s">
        <v>15</v>
      </c>
      <c r="F600" t="s">
        <v>276</v>
      </c>
      <c r="G600" t="s">
        <v>284</v>
      </c>
      <c r="H600">
        <v>2017</v>
      </c>
      <c r="I600">
        <v>3115</v>
      </c>
      <c r="J600">
        <v>6448</v>
      </c>
    </row>
    <row r="601" spans="1:10">
      <c r="A601" t="s">
        <v>10</v>
      </c>
      <c r="B601" t="s">
        <v>11</v>
      </c>
      <c r="C601" t="s">
        <v>119</v>
      </c>
      <c r="D601" t="s">
        <v>46</v>
      </c>
      <c r="E601" t="s">
        <v>15</v>
      </c>
      <c r="F601" t="s">
        <v>276</v>
      </c>
      <c r="G601" t="s">
        <v>284</v>
      </c>
      <c r="H601">
        <v>2017</v>
      </c>
      <c r="I601">
        <v>2210</v>
      </c>
      <c r="J601">
        <v>4576</v>
      </c>
    </row>
    <row r="602" spans="1:10">
      <c r="A602" t="s">
        <v>10</v>
      </c>
      <c r="B602" t="s">
        <v>11</v>
      </c>
      <c r="C602" t="s">
        <v>119</v>
      </c>
      <c r="D602" t="s">
        <v>46</v>
      </c>
      <c r="E602" t="s">
        <v>15</v>
      </c>
      <c r="F602" t="s">
        <v>276</v>
      </c>
      <c r="G602" t="s">
        <v>284</v>
      </c>
      <c r="H602">
        <v>2017</v>
      </c>
      <c r="I602">
        <v>1810</v>
      </c>
      <c r="J602">
        <v>3744</v>
      </c>
    </row>
    <row r="603" spans="1:10">
      <c r="A603" t="s">
        <v>10</v>
      </c>
      <c r="B603" t="s">
        <v>11</v>
      </c>
      <c r="C603" t="s">
        <v>119</v>
      </c>
      <c r="D603" t="s">
        <v>46</v>
      </c>
      <c r="E603" t="s">
        <v>15</v>
      </c>
      <c r="F603" t="s">
        <v>276</v>
      </c>
      <c r="G603" t="s">
        <v>284</v>
      </c>
      <c r="H603">
        <v>2017</v>
      </c>
      <c r="I603">
        <v>1710</v>
      </c>
      <c r="J603">
        <v>3536</v>
      </c>
    </row>
    <row r="604" spans="1:10">
      <c r="A604" t="s">
        <v>10</v>
      </c>
      <c r="B604" t="s">
        <v>11</v>
      </c>
      <c r="C604" t="s">
        <v>119</v>
      </c>
      <c r="D604" t="s">
        <v>46</v>
      </c>
      <c r="E604" t="s">
        <v>15</v>
      </c>
      <c r="F604" t="s">
        <v>276</v>
      </c>
      <c r="G604" t="s">
        <v>283</v>
      </c>
      <c r="H604">
        <v>2017</v>
      </c>
      <c r="I604">
        <v>0</v>
      </c>
      <c r="J604">
        <v>0</v>
      </c>
    </row>
    <row r="605" spans="1:10">
      <c r="A605" t="s">
        <v>10</v>
      </c>
      <c r="B605" t="s">
        <v>11</v>
      </c>
      <c r="C605" t="s">
        <v>119</v>
      </c>
      <c r="D605" t="s">
        <v>46</v>
      </c>
      <c r="E605" t="s">
        <v>15</v>
      </c>
      <c r="F605" t="s">
        <v>276</v>
      </c>
      <c r="G605" t="s">
        <v>283</v>
      </c>
      <c r="H605">
        <v>2017</v>
      </c>
      <c r="I605">
        <v>600</v>
      </c>
      <c r="J605">
        <v>1248</v>
      </c>
    </row>
    <row r="606" spans="1:10">
      <c r="A606" t="s">
        <v>10</v>
      </c>
      <c r="B606" t="s">
        <v>11</v>
      </c>
      <c r="C606" t="s">
        <v>119</v>
      </c>
      <c r="D606" t="s">
        <v>46</v>
      </c>
      <c r="E606" t="s">
        <v>15</v>
      </c>
      <c r="F606" t="s">
        <v>276</v>
      </c>
      <c r="G606" t="s">
        <v>283</v>
      </c>
      <c r="H606">
        <v>2017</v>
      </c>
      <c r="I606">
        <v>1205</v>
      </c>
      <c r="J606">
        <v>2496</v>
      </c>
    </row>
    <row r="607" spans="1:10">
      <c r="A607" t="s">
        <v>10</v>
      </c>
      <c r="B607" t="s">
        <v>11</v>
      </c>
      <c r="C607" t="s">
        <v>119</v>
      </c>
      <c r="D607" t="s">
        <v>46</v>
      </c>
      <c r="E607" t="s">
        <v>15</v>
      </c>
      <c r="F607" t="s">
        <v>276</v>
      </c>
      <c r="G607" t="s">
        <v>283</v>
      </c>
      <c r="H607">
        <v>2017</v>
      </c>
      <c r="I607">
        <v>1205</v>
      </c>
      <c r="J607">
        <v>2496</v>
      </c>
    </row>
    <row r="608" spans="1:10">
      <c r="A608" t="s">
        <v>10</v>
      </c>
      <c r="B608" t="s">
        <v>11</v>
      </c>
      <c r="C608" t="s">
        <v>119</v>
      </c>
      <c r="D608" t="s">
        <v>46</v>
      </c>
      <c r="E608" t="s">
        <v>15</v>
      </c>
      <c r="F608" t="s">
        <v>276</v>
      </c>
      <c r="G608" t="s">
        <v>283</v>
      </c>
      <c r="H608">
        <v>2017</v>
      </c>
      <c r="I608">
        <v>0</v>
      </c>
      <c r="J608">
        <v>0</v>
      </c>
    </row>
    <row r="609" spans="1:10">
      <c r="A609" t="s">
        <v>10</v>
      </c>
      <c r="B609" t="s">
        <v>11</v>
      </c>
      <c r="C609" t="s">
        <v>119</v>
      </c>
      <c r="D609" t="s">
        <v>46</v>
      </c>
      <c r="E609" t="s">
        <v>15</v>
      </c>
      <c r="F609" t="s">
        <v>276</v>
      </c>
      <c r="G609" t="s">
        <v>282</v>
      </c>
      <c r="H609">
        <v>2017</v>
      </c>
      <c r="I609">
        <v>500</v>
      </c>
      <c r="J609">
        <v>1040</v>
      </c>
    </row>
    <row r="610" spans="1:10">
      <c r="A610" t="s">
        <v>10</v>
      </c>
      <c r="B610" t="s">
        <v>11</v>
      </c>
      <c r="C610" t="s">
        <v>119</v>
      </c>
      <c r="D610" t="s">
        <v>46</v>
      </c>
      <c r="E610" t="s">
        <v>15</v>
      </c>
      <c r="F610" t="s">
        <v>276</v>
      </c>
      <c r="G610" t="s">
        <v>281</v>
      </c>
      <c r="H610">
        <v>2017</v>
      </c>
      <c r="I610">
        <v>1810</v>
      </c>
      <c r="J610">
        <v>3744</v>
      </c>
    </row>
    <row r="611" spans="1:10">
      <c r="A611" t="s">
        <v>10</v>
      </c>
      <c r="B611" t="s">
        <v>11</v>
      </c>
      <c r="C611" t="s">
        <v>119</v>
      </c>
      <c r="D611" t="s">
        <v>46</v>
      </c>
      <c r="E611" t="s">
        <v>15</v>
      </c>
      <c r="F611" t="s">
        <v>276</v>
      </c>
      <c r="G611" t="s">
        <v>281</v>
      </c>
      <c r="H611">
        <v>2017</v>
      </c>
      <c r="I611">
        <v>700</v>
      </c>
      <c r="J611">
        <v>1456</v>
      </c>
    </row>
    <row r="612" spans="1:10">
      <c r="A612" t="s">
        <v>10</v>
      </c>
      <c r="B612" t="s">
        <v>11</v>
      </c>
      <c r="C612" t="s">
        <v>119</v>
      </c>
      <c r="D612" t="s">
        <v>46</v>
      </c>
      <c r="E612" t="s">
        <v>15</v>
      </c>
      <c r="F612" t="s">
        <v>276</v>
      </c>
      <c r="G612" t="s">
        <v>281</v>
      </c>
      <c r="H612">
        <v>2017</v>
      </c>
      <c r="I612">
        <v>0</v>
      </c>
      <c r="J612">
        <v>0</v>
      </c>
    </row>
    <row r="613" spans="1:10">
      <c r="A613" t="s">
        <v>10</v>
      </c>
      <c r="B613" t="s">
        <v>11</v>
      </c>
      <c r="C613" t="s">
        <v>119</v>
      </c>
      <c r="D613" t="s">
        <v>46</v>
      </c>
      <c r="E613" t="s">
        <v>15</v>
      </c>
      <c r="F613" t="s">
        <v>276</v>
      </c>
      <c r="G613" t="s">
        <v>280</v>
      </c>
      <c r="H613">
        <v>2017</v>
      </c>
      <c r="I613">
        <v>3015</v>
      </c>
      <c r="J613">
        <v>6240</v>
      </c>
    </row>
    <row r="614" spans="1:10">
      <c r="A614" t="s">
        <v>10</v>
      </c>
      <c r="B614" t="s">
        <v>11</v>
      </c>
      <c r="C614" t="s">
        <v>119</v>
      </c>
      <c r="D614" t="s">
        <v>46</v>
      </c>
      <c r="E614" t="s">
        <v>15</v>
      </c>
      <c r="F614" t="s">
        <v>276</v>
      </c>
      <c r="G614" t="s">
        <v>280</v>
      </c>
      <c r="H614">
        <v>2017</v>
      </c>
      <c r="I614">
        <v>0</v>
      </c>
      <c r="J614">
        <v>0</v>
      </c>
    </row>
    <row r="615" spans="1:10">
      <c r="A615" t="s">
        <v>10</v>
      </c>
      <c r="B615" t="s">
        <v>11</v>
      </c>
      <c r="C615" t="s">
        <v>119</v>
      </c>
      <c r="D615" t="s">
        <v>46</v>
      </c>
      <c r="E615" t="s">
        <v>15</v>
      </c>
      <c r="F615" t="s">
        <v>276</v>
      </c>
      <c r="G615" t="s">
        <v>280</v>
      </c>
      <c r="H615">
        <v>2017</v>
      </c>
      <c r="I615">
        <v>1205</v>
      </c>
      <c r="J615">
        <v>2496</v>
      </c>
    </row>
    <row r="616" spans="1:10">
      <c r="A616" t="s">
        <v>10</v>
      </c>
      <c r="B616" t="s">
        <v>11</v>
      </c>
      <c r="C616" t="s">
        <v>119</v>
      </c>
      <c r="D616" t="s">
        <v>46</v>
      </c>
      <c r="E616" t="s">
        <v>15</v>
      </c>
      <c r="F616" t="s">
        <v>276</v>
      </c>
      <c r="G616" t="s">
        <v>280</v>
      </c>
      <c r="H616">
        <v>2017</v>
      </c>
      <c r="I616">
        <v>1610</v>
      </c>
      <c r="J616">
        <v>3328</v>
      </c>
    </row>
    <row r="617" spans="1:10">
      <c r="A617" t="s">
        <v>10</v>
      </c>
      <c r="B617" t="s">
        <v>11</v>
      </c>
      <c r="C617" t="s">
        <v>119</v>
      </c>
      <c r="D617" t="s">
        <v>46</v>
      </c>
      <c r="E617" t="s">
        <v>15</v>
      </c>
      <c r="F617" t="s">
        <v>276</v>
      </c>
      <c r="G617" t="s">
        <v>280</v>
      </c>
      <c r="H617">
        <v>2017</v>
      </c>
      <c r="I617">
        <v>3720</v>
      </c>
      <c r="J617">
        <v>7696</v>
      </c>
    </row>
    <row r="618" spans="1:10">
      <c r="A618" t="s">
        <v>10</v>
      </c>
      <c r="B618" t="s">
        <v>11</v>
      </c>
      <c r="C618" t="s">
        <v>119</v>
      </c>
      <c r="D618" t="s">
        <v>46</v>
      </c>
      <c r="E618" t="s">
        <v>15</v>
      </c>
      <c r="F618" t="s">
        <v>276</v>
      </c>
      <c r="G618" t="s">
        <v>280</v>
      </c>
      <c r="H618">
        <v>2017</v>
      </c>
      <c r="I618">
        <v>1810</v>
      </c>
      <c r="J618">
        <v>3744</v>
      </c>
    </row>
    <row r="619" spans="1:10">
      <c r="A619" t="s">
        <v>10</v>
      </c>
      <c r="B619" t="s">
        <v>11</v>
      </c>
      <c r="C619" t="s">
        <v>119</v>
      </c>
      <c r="D619" t="s">
        <v>46</v>
      </c>
      <c r="E619" t="s">
        <v>15</v>
      </c>
      <c r="F619" t="s">
        <v>276</v>
      </c>
      <c r="G619" t="s">
        <v>280</v>
      </c>
      <c r="H619">
        <v>2017</v>
      </c>
      <c r="I619">
        <v>0</v>
      </c>
      <c r="J619">
        <v>0</v>
      </c>
    </row>
    <row r="620" spans="1:10">
      <c r="A620" t="s">
        <v>10</v>
      </c>
      <c r="B620" t="s">
        <v>11</v>
      </c>
      <c r="C620" t="s">
        <v>119</v>
      </c>
      <c r="D620" t="s">
        <v>46</v>
      </c>
      <c r="E620" t="s">
        <v>15</v>
      </c>
      <c r="F620" t="s">
        <v>276</v>
      </c>
      <c r="G620" t="s">
        <v>279</v>
      </c>
      <c r="H620">
        <v>2017</v>
      </c>
      <c r="I620">
        <v>500</v>
      </c>
      <c r="J620">
        <v>1040</v>
      </c>
    </row>
    <row r="621" spans="1:10">
      <c r="A621" t="s">
        <v>10</v>
      </c>
      <c r="B621" t="s">
        <v>11</v>
      </c>
      <c r="C621" t="s">
        <v>119</v>
      </c>
      <c r="D621" t="s">
        <v>46</v>
      </c>
      <c r="E621" t="s">
        <v>15</v>
      </c>
      <c r="F621" t="s">
        <v>276</v>
      </c>
      <c r="G621" t="s">
        <v>278</v>
      </c>
      <c r="H621">
        <v>2017</v>
      </c>
      <c r="I621">
        <v>24625</v>
      </c>
      <c r="J621">
        <v>50960</v>
      </c>
    </row>
    <row r="622" spans="1:10">
      <c r="A622" t="s">
        <v>10</v>
      </c>
      <c r="B622" t="s">
        <v>11</v>
      </c>
      <c r="C622" t="s">
        <v>119</v>
      </c>
      <c r="D622" t="s">
        <v>46</v>
      </c>
      <c r="E622" t="s">
        <v>15</v>
      </c>
      <c r="F622" t="s">
        <v>276</v>
      </c>
      <c r="G622" t="s">
        <v>278</v>
      </c>
      <c r="H622">
        <v>2017</v>
      </c>
      <c r="I622">
        <v>33670</v>
      </c>
      <c r="J622">
        <v>69680</v>
      </c>
    </row>
    <row r="623" spans="1:10">
      <c r="A623" t="s">
        <v>10</v>
      </c>
      <c r="B623" t="s">
        <v>11</v>
      </c>
      <c r="C623" t="s">
        <v>119</v>
      </c>
      <c r="D623" t="s">
        <v>46</v>
      </c>
      <c r="E623" t="s">
        <v>15</v>
      </c>
      <c r="F623" t="s">
        <v>276</v>
      </c>
      <c r="G623" t="s">
        <v>278</v>
      </c>
      <c r="H623">
        <v>2017</v>
      </c>
      <c r="I623">
        <v>8440</v>
      </c>
      <c r="J623">
        <v>17472</v>
      </c>
    </row>
    <row r="624" spans="1:10">
      <c r="A624" t="s">
        <v>10</v>
      </c>
      <c r="B624" t="s">
        <v>11</v>
      </c>
      <c r="C624" t="s">
        <v>119</v>
      </c>
      <c r="D624" t="s">
        <v>46</v>
      </c>
      <c r="E624" t="s">
        <v>15</v>
      </c>
      <c r="F624" t="s">
        <v>276</v>
      </c>
      <c r="G624" t="s">
        <v>278</v>
      </c>
      <c r="H624">
        <v>2017</v>
      </c>
      <c r="I624">
        <v>8140</v>
      </c>
      <c r="J624">
        <v>16848</v>
      </c>
    </row>
    <row r="625" spans="1:10">
      <c r="A625" t="s">
        <v>10</v>
      </c>
      <c r="B625" t="s">
        <v>11</v>
      </c>
      <c r="C625" t="s">
        <v>119</v>
      </c>
      <c r="D625" t="s">
        <v>46</v>
      </c>
      <c r="E625" t="s">
        <v>15</v>
      </c>
      <c r="F625" t="s">
        <v>276</v>
      </c>
      <c r="G625" t="s">
        <v>278</v>
      </c>
      <c r="H625">
        <v>2017</v>
      </c>
      <c r="I625">
        <v>9750</v>
      </c>
      <c r="J625">
        <v>20176</v>
      </c>
    </row>
    <row r="626" spans="1:10">
      <c r="A626" t="s">
        <v>10</v>
      </c>
      <c r="B626" t="s">
        <v>11</v>
      </c>
      <c r="C626" t="s">
        <v>119</v>
      </c>
      <c r="D626" t="s">
        <v>46</v>
      </c>
      <c r="E626" t="s">
        <v>15</v>
      </c>
      <c r="F626" t="s">
        <v>276</v>
      </c>
      <c r="G626" t="s">
        <v>278</v>
      </c>
      <c r="H626">
        <v>2017</v>
      </c>
      <c r="I626">
        <v>8545</v>
      </c>
      <c r="J626">
        <v>17680</v>
      </c>
    </row>
    <row r="627" spans="1:10">
      <c r="A627" t="s">
        <v>10</v>
      </c>
      <c r="B627" t="s">
        <v>11</v>
      </c>
      <c r="C627" t="s">
        <v>119</v>
      </c>
      <c r="D627" t="s">
        <v>46</v>
      </c>
      <c r="E627" t="s">
        <v>15</v>
      </c>
      <c r="F627" t="s">
        <v>276</v>
      </c>
      <c r="G627" t="s">
        <v>278</v>
      </c>
      <c r="H627">
        <v>2017</v>
      </c>
      <c r="I627">
        <v>4925</v>
      </c>
      <c r="J627">
        <v>10192</v>
      </c>
    </row>
    <row r="628" spans="1:10">
      <c r="A628" t="s">
        <v>10</v>
      </c>
      <c r="B628" t="s">
        <v>11</v>
      </c>
      <c r="C628" t="s">
        <v>119</v>
      </c>
      <c r="D628" t="s">
        <v>46</v>
      </c>
      <c r="E628" t="s">
        <v>15</v>
      </c>
      <c r="F628" t="s">
        <v>276</v>
      </c>
      <c r="G628" t="s">
        <v>278</v>
      </c>
      <c r="H628">
        <v>2017</v>
      </c>
      <c r="I628">
        <v>5930</v>
      </c>
      <c r="J628">
        <v>12272</v>
      </c>
    </row>
    <row r="629" spans="1:10">
      <c r="A629" t="s">
        <v>10</v>
      </c>
      <c r="B629" t="s">
        <v>11</v>
      </c>
      <c r="C629" t="s">
        <v>119</v>
      </c>
      <c r="D629" t="s">
        <v>46</v>
      </c>
      <c r="E629" t="s">
        <v>15</v>
      </c>
      <c r="F629" t="s">
        <v>276</v>
      </c>
      <c r="G629" t="s">
        <v>278</v>
      </c>
      <c r="H629">
        <v>2017</v>
      </c>
      <c r="I629">
        <v>2410</v>
      </c>
      <c r="J629">
        <v>4992</v>
      </c>
    </row>
    <row r="630" spans="1:10">
      <c r="A630" t="s">
        <v>10</v>
      </c>
      <c r="B630" t="s">
        <v>11</v>
      </c>
      <c r="C630" t="s">
        <v>119</v>
      </c>
      <c r="D630" t="s">
        <v>46</v>
      </c>
      <c r="E630" t="s">
        <v>15</v>
      </c>
      <c r="F630" t="s">
        <v>276</v>
      </c>
      <c r="G630" t="s">
        <v>278</v>
      </c>
      <c r="H630">
        <v>2017</v>
      </c>
      <c r="I630">
        <v>18695</v>
      </c>
      <c r="J630">
        <v>38688</v>
      </c>
    </row>
    <row r="631" spans="1:10">
      <c r="A631" t="s">
        <v>10</v>
      </c>
      <c r="B631" t="s">
        <v>11</v>
      </c>
      <c r="C631" t="s">
        <v>119</v>
      </c>
      <c r="D631" t="s">
        <v>46</v>
      </c>
      <c r="E631" t="s">
        <v>15</v>
      </c>
      <c r="F631" t="s">
        <v>276</v>
      </c>
      <c r="G631" t="s">
        <v>278</v>
      </c>
      <c r="H631">
        <v>2017</v>
      </c>
      <c r="I631">
        <v>9850</v>
      </c>
      <c r="J631">
        <v>20384</v>
      </c>
    </row>
    <row r="632" spans="1:10">
      <c r="A632" t="s">
        <v>10</v>
      </c>
      <c r="B632" t="s">
        <v>11</v>
      </c>
      <c r="C632" t="s">
        <v>119</v>
      </c>
      <c r="D632" t="s">
        <v>46</v>
      </c>
      <c r="E632" t="s">
        <v>15</v>
      </c>
      <c r="F632" t="s">
        <v>276</v>
      </c>
      <c r="G632" t="s">
        <v>278</v>
      </c>
      <c r="H632">
        <v>2017</v>
      </c>
      <c r="I632">
        <v>0</v>
      </c>
      <c r="J632">
        <v>0</v>
      </c>
    </row>
    <row r="633" spans="1:10">
      <c r="A633" t="s">
        <v>10</v>
      </c>
      <c r="B633" t="s">
        <v>11</v>
      </c>
      <c r="C633" t="s">
        <v>119</v>
      </c>
      <c r="D633" t="s">
        <v>46</v>
      </c>
      <c r="E633" t="s">
        <v>15</v>
      </c>
      <c r="F633" t="s">
        <v>276</v>
      </c>
      <c r="G633" t="s">
        <v>277</v>
      </c>
      <c r="H633">
        <v>2017</v>
      </c>
      <c r="I633">
        <v>0</v>
      </c>
      <c r="J633">
        <v>0</v>
      </c>
    </row>
    <row r="634" spans="1:10">
      <c r="A634" t="s">
        <v>10</v>
      </c>
      <c r="B634" t="s">
        <v>11</v>
      </c>
      <c r="C634" t="s">
        <v>119</v>
      </c>
      <c r="D634" t="s">
        <v>46</v>
      </c>
      <c r="E634" t="s">
        <v>15</v>
      </c>
      <c r="F634" t="s">
        <v>276</v>
      </c>
      <c r="G634" t="s">
        <v>277</v>
      </c>
      <c r="H634">
        <v>2017</v>
      </c>
      <c r="I634">
        <v>1205</v>
      </c>
      <c r="J634">
        <v>2496</v>
      </c>
    </row>
    <row r="635" spans="1:10">
      <c r="A635" t="s">
        <v>10</v>
      </c>
      <c r="B635" t="s">
        <v>11</v>
      </c>
      <c r="C635" t="s">
        <v>119</v>
      </c>
      <c r="D635" t="s">
        <v>46</v>
      </c>
      <c r="E635" t="s">
        <v>15</v>
      </c>
      <c r="F635" t="s">
        <v>276</v>
      </c>
      <c r="G635" t="s">
        <v>277</v>
      </c>
      <c r="H635">
        <v>2017</v>
      </c>
      <c r="I635">
        <v>3620</v>
      </c>
      <c r="J635">
        <v>7488</v>
      </c>
    </row>
    <row r="636" spans="1:10">
      <c r="A636" t="s">
        <v>10</v>
      </c>
      <c r="B636" t="s">
        <v>11</v>
      </c>
      <c r="C636" t="s">
        <v>119</v>
      </c>
      <c r="D636" t="s">
        <v>46</v>
      </c>
      <c r="E636" t="s">
        <v>15</v>
      </c>
      <c r="F636" t="s">
        <v>131</v>
      </c>
      <c r="G636" t="s">
        <v>275</v>
      </c>
      <c r="H636">
        <v>2017</v>
      </c>
      <c r="I636">
        <v>1510</v>
      </c>
      <c r="J636">
        <v>3855</v>
      </c>
    </row>
    <row r="637" spans="1:10">
      <c r="A637" t="s">
        <v>10</v>
      </c>
      <c r="B637" t="s">
        <v>11</v>
      </c>
      <c r="C637" t="s">
        <v>119</v>
      </c>
      <c r="D637" t="s">
        <v>46</v>
      </c>
      <c r="E637" t="s">
        <v>15</v>
      </c>
      <c r="F637" t="s">
        <v>131</v>
      </c>
      <c r="G637" t="s">
        <v>275</v>
      </c>
      <c r="H637">
        <v>2017</v>
      </c>
      <c r="I637">
        <v>4325</v>
      </c>
      <c r="J637">
        <v>11051</v>
      </c>
    </row>
    <row r="638" spans="1:10">
      <c r="A638" t="s">
        <v>10</v>
      </c>
      <c r="B638" t="s">
        <v>11</v>
      </c>
      <c r="C638" t="s">
        <v>119</v>
      </c>
      <c r="D638" t="s">
        <v>46</v>
      </c>
      <c r="E638" t="s">
        <v>15</v>
      </c>
      <c r="F638" t="s">
        <v>131</v>
      </c>
      <c r="G638" t="s">
        <v>275</v>
      </c>
      <c r="H638">
        <v>2017</v>
      </c>
      <c r="I638">
        <v>8340</v>
      </c>
      <c r="J638">
        <v>21331</v>
      </c>
    </row>
    <row r="639" spans="1:10">
      <c r="A639" t="s">
        <v>10</v>
      </c>
      <c r="B639" t="s">
        <v>11</v>
      </c>
      <c r="C639" t="s">
        <v>119</v>
      </c>
      <c r="D639" t="s">
        <v>46</v>
      </c>
      <c r="E639" t="s">
        <v>15</v>
      </c>
      <c r="F639" t="s">
        <v>131</v>
      </c>
      <c r="G639" t="s">
        <v>275</v>
      </c>
      <c r="H639">
        <v>2017</v>
      </c>
      <c r="I639">
        <v>1205</v>
      </c>
      <c r="J639">
        <v>3084</v>
      </c>
    </row>
    <row r="640" spans="1:10">
      <c r="A640" t="s">
        <v>10</v>
      </c>
      <c r="B640" t="s">
        <v>11</v>
      </c>
      <c r="C640" t="s">
        <v>119</v>
      </c>
      <c r="D640" t="s">
        <v>46</v>
      </c>
      <c r="E640" t="s">
        <v>15</v>
      </c>
      <c r="F640" t="s">
        <v>131</v>
      </c>
      <c r="G640" t="s">
        <v>275</v>
      </c>
      <c r="H640">
        <v>2017</v>
      </c>
      <c r="I640">
        <v>9950</v>
      </c>
      <c r="J640">
        <v>25443</v>
      </c>
    </row>
    <row r="641" spans="1:10">
      <c r="A641" t="s">
        <v>10</v>
      </c>
      <c r="B641" t="s">
        <v>11</v>
      </c>
      <c r="C641" t="s">
        <v>119</v>
      </c>
      <c r="D641" t="s">
        <v>46</v>
      </c>
      <c r="E641" t="s">
        <v>15</v>
      </c>
      <c r="F641" t="s">
        <v>131</v>
      </c>
      <c r="G641" t="s">
        <v>275</v>
      </c>
      <c r="H641">
        <v>2017</v>
      </c>
      <c r="I641">
        <v>2515</v>
      </c>
      <c r="J641">
        <v>6425</v>
      </c>
    </row>
    <row r="642" spans="1:10">
      <c r="A642" t="s">
        <v>10</v>
      </c>
      <c r="B642" t="s">
        <v>11</v>
      </c>
      <c r="C642" t="s">
        <v>119</v>
      </c>
      <c r="D642" t="s">
        <v>46</v>
      </c>
      <c r="E642" t="s">
        <v>15</v>
      </c>
      <c r="F642" t="s">
        <v>131</v>
      </c>
      <c r="G642" t="s">
        <v>275</v>
      </c>
      <c r="H642">
        <v>2017</v>
      </c>
      <c r="I642">
        <v>8040</v>
      </c>
      <c r="J642">
        <v>20560</v>
      </c>
    </row>
    <row r="643" spans="1:10">
      <c r="A643" t="s">
        <v>10</v>
      </c>
      <c r="B643" t="s">
        <v>11</v>
      </c>
      <c r="C643" t="s">
        <v>119</v>
      </c>
      <c r="D643" t="s">
        <v>46</v>
      </c>
      <c r="E643" t="s">
        <v>15</v>
      </c>
      <c r="F643" t="s">
        <v>131</v>
      </c>
      <c r="G643" t="s">
        <v>275</v>
      </c>
      <c r="H643">
        <v>2017</v>
      </c>
      <c r="I643">
        <v>1705</v>
      </c>
      <c r="J643">
        <v>4369</v>
      </c>
    </row>
    <row r="644" spans="1:10">
      <c r="A644" t="s">
        <v>10</v>
      </c>
      <c r="B644" t="s">
        <v>11</v>
      </c>
      <c r="C644" t="s">
        <v>119</v>
      </c>
      <c r="D644" t="s">
        <v>46</v>
      </c>
      <c r="E644" t="s">
        <v>15</v>
      </c>
      <c r="F644" t="s">
        <v>131</v>
      </c>
      <c r="G644" t="s">
        <v>275</v>
      </c>
      <c r="H644">
        <v>2017</v>
      </c>
      <c r="I644">
        <v>11760</v>
      </c>
      <c r="J644">
        <v>30069</v>
      </c>
    </row>
    <row r="645" spans="1:10">
      <c r="A645" t="s">
        <v>10</v>
      </c>
      <c r="B645" t="s">
        <v>11</v>
      </c>
      <c r="C645" t="s">
        <v>119</v>
      </c>
      <c r="D645" t="s">
        <v>46</v>
      </c>
      <c r="E645" t="s">
        <v>15</v>
      </c>
      <c r="F645" t="s">
        <v>131</v>
      </c>
      <c r="G645" t="s">
        <v>275</v>
      </c>
      <c r="H645">
        <v>2017</v>
      </c>
      <c r="I645">
        <v>4120</v>
      </c>
      <c r="J645">
        <v>10537</v>
      </c>
    </row>
    <row r="646" spans="1:10">
      <c r="A646" t="s">
        <v>10</v>
      </c>
      <c r="B646" t="s">
        <v>11</v>
      </c>
      <c r="C646" t="s">
        <v>119</v>
      </c>
      <c r="D646" t="s">
        <v>46</v>
      </c>
      <c r="E646" t="s">
        <v>15</v>
      </c>
      <c r="F646" t="s">
        <v>131</v>
      </c>
      <c r="G646" t="s">
        <v>275</v>
      </c>
      <c r="H646">
        <v>2017</v>
      </c>
      <c r="I646">
        <v>14675</v>
      </c>
      <c r="J646">
        <v>37522</v>
      </c>
    </row>
    <row r="647" spans="1:10">
      <c r="A647" t="s">
        <v>10</v>
      </c>
      <c r="B647" t="s">
        <v>11</v>
      </c>
      <c r="C647" t="s">
        <v>119</v>
      </c>
      <c r="D647" t="s">
        <v>46</v>
      </c>
      <c r="E647" t="s">
        <v>15</v>
      </c>
      <c r="F647" t="s">
        <v>131</v>
      </c>
      <c r="G647" t="s">
        <v>275</v>
      </c>
      <c r="H647">
        <v>2017</v>
      </c>
      <c r="I647">
        <v>0</v>
      </c>
      <c r="J647">
        <v>0</v>
      </c>
    </row>
    <row r="648" spans="1:10">
      <c r="A648" t="s">
        <v>10</v>
      </c>
      <c r="B648" t="s">
        <v>11</v>
      </c>
      <c r="C648" t="s">
        <v>119</v>
      </c>
      <c r="D648" t="s">
        <v>46</v>
      </c>
      <c r="E648" t="s">
        <v>15</v>
      </c>
      <c r="F648" t="s">
        <v>131</v>
      </c>
      <c r="G648" t="s">
        <v>274</v>
      </c>
      <c r="H648">
        <v>2017</v>
      </c>
      <c r="I648">
        <v>1510</v>
      </c>
      <c r="J648">
        <v>3855</v>
      </c>
    </row>
    <row r="649" spans="1:10">
      <c r="A649" t="s">
        <v>10</v>
      </c>
      <c r="B649" t="s">
        <v>11</v>
      </c>
      <c r="C649" t="s">
        <v>119</v>
      </c>
      <c r="D649" t="s">
        <v>46</v>
      </c>
      <c r="E649" t="s">
        <v>15</v>
      </c>
      <c r="F649" t="s">
        <v>131</v>
      </c>
      <c r="G649" t="s">
        <v>274</v>
      </c>
      <c r="H649">
        <v>2017</v>
      </c>
      <c r="I649">
        <v>2815</v>
      </c>
      <c r="J649">
        <v>7196</v>
      </c>
    </row>
    <row r="650" spans="1:10">
      <c r="A650" t="s">
        <v>10</v>
      </c>
      <c r="B650" t="s">
        <v>11</v>
      </c>
      <c r="C650" t="s">
        <v>119</v>
      </c>
      <c r="D650" t="s">
        <v>46</v>
      </c>
      <c r="E650" t="s">
        <v>15</v>
      </c>
      <c r="F650" t="s">
        <v>131</v>
      </c>
      <c r="G650" t="s">
        <v>274</v>
      </c>
      <c r="H650">
        <v>2017</v>
      </c>
      <c r="I650">
        <v>7840</v>
      </c>
      <c r="J650">
        <v>20046</v>
      </c>
    </row>
    <row r="651" spans="1:10">
      <c r="A651" t="s">
        <v>10</v>
      </c>
      <c r="B651" t="s">
        <v>11</v>
      </c>
      <c r="C651" t="s">
        <v>119</v>
      </c>
      <c r="D651" t="s">
        <v>46</v>
      </c>
      <c r="E651" t="s">
        <v>15</v>
      </c>
      <c r="F651" t="s">
        <v>131</v>
      </c>
      <c r="G651" t="s">
        <v>274</v>
      </c>
      <c r="H651">
        <v>2017</v>
      </c>
      <c r="I651">
        <v>600</v>
      </c>
      <c r="J651">
        <v>1542</v>
      </c>
    </row>
    <row r="652" spans="1:10">
      <c r="A652" t="s">
        <v>10</v>
      </c>
      <c r="B652" t="s">
        <v>11</v>
      </c>
      <c r="C652" t="s">
        <v>119</v>
      </c>
      <c r="D652" t="s">
        <v>46</v>
      </c>
      <c r="E652" t="s">
        <v>15</v>
      </c>
      <c r="F652" t="s">
        <v>131</v>
      </c>
      <c r="G652" t="s">
        <v>274</v>
      </c>
      <c r="H652">
        <v>2017</v>
      </c>
      <c r="I652">
        <v>1810</v>
      </c>
      <c r="J652">
        <v>4626</v>
      </c>
    </row>
    <row r="653" spans="1:10">
      <c r="A653" t="s">
        <v>10</v>
      </c>
      <c r="B653" t="s">
        <v>11</v>
      </c>
      <c r="C653" t="s">
        <v>119</v>
      </c>
      <c r="D653" t="s">
        <v>46</v>
      </c>
      <c r="E653" t="s">
        <v>15</v>
      </c>
      <c r="F653" t="s">
        <v>131</v>
      </c>
      <c r="G653" t="s">
        <v>274</v>
      </c>
      <c r="H653">
        <v>2017</v>
      </c>
      <c r="I653">
        <v>1810</v>
      </c>
      <c r="J653">
        <v>4626</v>
      </c>
    </row>
    <row r="654" spans="1:10">
      <c r="A654" t="s">
        <v>10</v>
      </c>
      <c r="B654" t="s">
        <v>11</v>
      </c>
      <c r="C654" t="s">
        <v>119</v>
      </c>
      <c r="D654" t="s">
        <v>46</v>
      </c>
      <c r="E654" t="s">
        <v>15</v>
      </c>
      <c r="F654" t="s">
        <v>131</v>
      </c>
      <c r="G654" t="s">
        <v>274</v>
      </c>
      <c r="H654">
        <v>2017</v>
      </c>
      <c r="I654">
        <v>1305</v>
      </c>
      <c r="J654">
        <v>3341</v>
      </c>
    </row>
    <row r="655" spans="1:10">
      <c r="A655" t="s">
        <v>10</v>
      </c>
      <c r="B655" t="s">
        <v>11</v>
      </c>
      <c r="C655" t="s">
        <v>119</v>
      </c>
      <c r="D655" t="s">
        <v>46</v>
      </c>
      <c r="E655" t="s">
        <v>15</v>
      </c>
      <c r="F655" t="s">
        <v>131</v>
      </c>
      <c r="G655" t="s">
        <v>274</v>
      </c>
      <c r="H655">
        <v>2017</v>
      </c>
      <c r="I655">
        <v>3520</v>
      </c>
      <c r="J655">
        <v>8995</v>
      </c>
    </row>
    <row r="656" spans="1:10">
      <c r="A656" t="s">
        <v>10</v>
      </c>
      <c r="B656" t="s">
        <v>11</v>
      </c>
      <c r="C656" t="s">
        <v>119</v>
      </c>
      <c r="D656" t="s">
        <v>46</v>
      </c>
      <c r="E656" t="s">
        <v>15</v>
      </c>
      <c r="F656" t="s">
        <v>131</v>
      </c>
      <c r="G656" t="s">
        <v>274</v>
      </c>
      <c r="H656">
        <v>2017</v>
      </c>
      <c r="I656">
        <v>600</v>
      </c>
      <c r="J656">
        <v>1542</v>
      </c>
    </row>
    <row r="657" spans="1:10">
      <c r="A657" t="s">
        <v>10</v>
      </c>
      <c r="B657" t="s">
        <v>11</v>
      </c>
      <c r="C657" t="s">
        <v>119</v>
      </c>
      <c r="D657" t="s">
        <v>46</v>
      </c>
      <c r="E657" t="s">
        <v>15</v>
      </c>
      <c r="F657" t="s">
        <v>131</v>
      </c>
      <c r="G657" t="s">
        <v>274</v>
      </c>
      <c r="H657">
        <v>2017</v>
      </c>
      <c r="I657">
        <v>600</v>
      </c>
      <c r="J657">
        <v>1542</v>
      </c>
    </row>
    <row r="658" spans="1:10">
      <c r="A658" t="s">
        <v>10</v>
      </c>
      <c r="B658" t="s">
        <v>11</v>
      </c>
      <c r="C658" t="s">
        <v>119</v>
      </c>
      <c r="D658" t="s">
        <v>46</v>
      </c>
      <c r="E658" t="s">
        <v>15</v>
      </c>
      <c r="F658" t="s">
        <v>131</v>
      </c>
      <c r="G658" t="s">
        <v>274</v>
      </c>
      <c r="H658">
        <v>2017</v>
      </c>
      <c r="I658">
        <v>0</v>
      </c>
      <c r="J658">
        <v>0</v>
      </c>
    </row>
    <row r="659" spans="1:10">
      <c r="A659" t="s">
        <v>10</v>
      </c>
      <c r="B659" t="s">
        <v>11</v>
      </c>
      <c r="C659" t="s">
        <v>119</v>
      </c>
      <c r="D659" t="s">
        <v>46</v>
      </c>
      <c r="E659" t="s">
        <v>15</v>
      </c>
      <c r="F659" t="s">
        <v>131</v>
      </c>
      <c r="G659" t="s">
        <v>273</v>
      </c>
      <c r="H659">
        <v>2017</v>
      </c>
      <c r="I659">
        <v>0</v>
      </c>
      <c r="J659">
        <v>0</v>
      </c>
    </row>
    <row r="660" spans="1:10">
      <c r="A660" t="s">
        <v>10</v>
      </c>
      <c r="B660" t="s">
        <v>11</v>
      </c>
      <c r="C660" t="s">
        <v>119</v>
      </c>
      <c r="D660" t="s">
        <v>46</v>
      </c>
      <c r="E660" t="s">
        <v>15</v>
      </c>
      <c r="F660" t="s">
        <v>131</v>
      </c>
      <c r="G660" t="s">
        <v>273</v>
      </c>
      <c r="H660">
        <v>2017</v>
      </c>
      <c r="I660">
        <v>500</v>
      </c>
      <c r="J660">
        <v>1275</v>
      </c>
    </row>
    <row r="661" spans="1:10">
      <c r="A661" t="s">
        <v>10</v>
      </c>
      <c r="B661" t="s">
        <v>11</v>
      </c>
      <c r="C661" t="s">
        <v>119</v>
      </c>
      <c r="D661" t="s">
        <v>46</v>
      </c>
      <c r="E661" t="s">
        <v>15</v>
      </c>
      <c r="F661" t="s">
        <v>131</v>
      </c>
      <c r="G661" t="s">
        <v>273</v>
      </c>
      <c r="H661">
        <v>2017</v>
      </c>
      <c r="I661">
        <v>0</v>
      </c>
      <c r="J661">
        <v>0</v>
      </c>
    </row>
    <row r="662" spans="1:10">
      <c r="A662" t="s">
        <v>10</v>
      </c>
      <c r="B662" t="s">
        <v>11</v>
      </c>
      <c r="C662" t="s">
        <v>119</v>
      </c>
      <c r="D662" t="s">
        <v>46</v>
      </c>
      <c r="E662" t="s">
        <v>15</v>
      </c>
      <c r="F662" t="s">
        <v>131</v>
      </c>
      <c r="G662" t="s">
        <v>273</v>
      </c>
      <c r="H662">
        <v>2017</v>
      </c>
      <c r="I662">
        <v>1205</v>
      </c>
      <c r="J662">
        <v>3060</v>
      </c>
    </row>
    <row r="663" spans="1:10">
      <c r="A663" t="s">
        <v>10</v>
      </c>
      <c r="B663" t="s">
        <v>11</v>
      </c>
      <c r="C663" t="s">
        <v>119</v>
      </c>
      <c r="D663" t="s">
        <v>46</v>
      </c>
      <c r="E663" t="s">
        <v>15</v>
      </c>
      <c r="F663" t="s">
        <v>131</v>
      </c>
      <c r="G663" t="s">
        <v>273</v>
      </c>
      <c r="H663">
        <v>2017</v>
      </c>
      <c r="I663">
        <v>3215</v>
      </c>
      <c r="J663">
        <v>8160</v>
      </c>
    </row>
    <row r="664" spans="1:10">
      <c r="A664" t="s">
        <v>10</v>
      </c>
      <c r="B664" t="s">
        <v>11</v>
      </c>
      <c r="C664" t="s">
        <v>119</v>
      </c>
      <c r="D664" t="s">
        <v>46</v>
      </c>
      <c r="E664" t="s">
        <v>15</v>
      </c>
      <c r="F664" t="s">
        <v>131</v>
      </c>
      <c r="G664" t="s">
        <v>273</v>
      </c>
      <c r="H664">
        <v>2017</v>
      </c>
      <c r="I664">
        <v>3215</v>
      </c>
      <c r="J664">
        <v>8160</v>
      </c>
    </row>
    <row r="665" spans="1:10">
      <c r="A665" t="s">
        <v>10</v>
      </c>
      <c r="B665" t="s">
        <v>11</v>
      </c>
      <c r="C665" t="s">
        <v>119</v>
      </c>
      <c r="D665" t="s">
        <v>46</v>
      </c>
      <c r="E665" t="s">
        <v>15</v>
      </c>
      <c r="F665" t="s">
        <v>131</v>
      </c>
      <c r="G665" t="s">
        <v>273</v>
      </c>
      <c r="H665">
        <v>2017</v>
      </c>
      <c r="I665">
        <v>0</v>
      </c>
      <c r="J665">
        <v>0</v>
      </c>
    </row>
    <row r="666" spans="1:10">
      <c r="A666" t="s">
        <v>10</v>
      </c>
      <c r="B666" t="s">
        <v>11</v>
      </c>
      <c r="C666" t="s">
        <v>119</v>
      </c>
      <c r="D666" t="s">
        <v>46</v>
      </c>
      <c r="E666" t="s">
        <v>15</v>
      </c>
      <c r="F666" t="s">
        <v>131</v>
      </c>
      <c r="G666" t="s">
        <v>272</v>
      </c>
      <c r="H666">
        <v>2017</v>
      </c>
      <c r="I666">
        <v>1405</v>
      </c>
      <c r="J666">
        <v>3570</v>
      </c>
    </row>
    <row r="667" spans="1:10">
      <c r="A667" t="s">
        <v>10</v>
      </c>
      <c r="B667" t="s">
        <v>11</v>
      </c>
      <c r="C667" t="s">
        <v>119</v>
      </c>
      <c r="D667" t="s">
        <v>46</v>
      </c>
      <c r="E667" t="s">
        <v>15</v>
      </c>
      <c r="F667" t="s">
        <v>131</v>
      </c>
      <c r="G667" t="s">
        <v>272</v>
      </c>
      <c r="H667">
        <v>2017</v>
      </c>
      <c r="I667">
        <v>2010</v>
      </c>
      <c r="J667">
        <v>5100</v>
      </c>
    </row>
    <row r="668" spans="1:10">
      <c r="A668" t="s">
        <v>10</v>
      </c>
      <c r="B668" t="s">
        <v>11</v>
      </c>
      <c r="C668" t="s">
        <v>119</v>
      </c>
      <c r="D668" t="s">
        <v>46</v>
      </c>
      <c r="E668" t="s">
        <v>15</v>
      </c>
      <c r="F668" t="s">
        <v>131</v>
      </c>
      <c r="G668" t="s">
        <v>271</v>
      </c>
      <c r="H668">
        <v>2017</v>
      </c>
      <c r="I668">
        <v>600</v>
      </c>
      <c r="J668">
        <v>1590</v>
      </c>
    </row>
    <row r="669" spans="1:10">
      <c r="A669" t="s">
        <v>10</v>
      </c>
      <c r="B669" t="s">
        <v>11</v>
      </c>
      <c r="C669" t="s">
        <v>119</v>
      </c>
      <c r="D669" t="s">
        <v>46</v>
      </c>
      <c r="E669" t="s">
        <v>15</v>
      </c>
      <c r="F669" t="s">
        <v>131</v>
      </c>
      <c r="G669" t="s">
        <v>271</v>
      </c>
      <c r="H669">
        <v>2017</v>
      </c>
      <c r="I669">
        <v>2615</v>
      </c>
      <c r="J669">
        <v>6890</v>
      </c>
    </row>
    <row r="670" spans="1:10">
      <c r="A670" t="s">
        <v>10</v>
      </c>
      <c r="B670" t="s">
        <v>11</v>
      </c>
      <c r="C670" t="s">
        <v>119</v>
      </c>
      <c r="D670" t="s">
        <v>46</v>
      </c>
      <c r="E670" t="s">
        <v>15</v>
      </c>
      <c r="F670" t="s">
        <v>131</v>
      </c>
      <c r="G670" t="s">
        <v>271</v>
      </c>
      <c r="H670">
        <v>2017</v>
      </c>
      <c r="I670">
        <v>1005</v>
      </c>
      <c r="J670">
        <v>2650</v>
      </c>
    </row>
    <row r="671" spans="1:10">
      <c r="A671" t="s">
        <v>10</v>
      </c>
      <c r="B671" t="s">
        <v>11</v>
      </c>
      <c r="C671" t="s">
        <v>119</v>
      </c>
      <c r="D671" t="s">
        <v>46</v>
      </c>
      <c r="E671" t="s">
        <v>15</v>
      </c>
      <c r="F671" t="s">
        <v>131</v>
      </c>
      <c r="G671" t="s">
        <v>271</v>
      </c>
      <c r="H671">
        <v>2017</v>
      </c>
      <c r="I671">
        <v>2815</v>
      </c>
      <c r="J671">
        <v>7420</v>
      </c>
    </row>
    <row r="672" spans="1:10">
      <c r="A672" t="s">
        <v>10</v>
      </c>
      <c r="B672" t="s">
        <v>11</v>
      </c>
      <c r="C672" t="s">
        <v>119</v>
      </c>
      <c r="D672" t="s">
        <v>46</v>
      </c>
      <c r="E672" t="s">
        <v>15</v>
      </c>
      <c r="F672" t="s">
        <v>131</v>
      </c>
      <c r="G672" t="s">
        <v>271</v>
      </c>
      <c r="H672">
        <v>2017</v>
      </c>
      <c r="I672">
        <v>8645</v>
      </c>
      <c r="J672">
        <v>22790</v>
      </c>
    </row>
    <row r="673" spans="1:10">
      <c r="A673" t="s">
        <v>10</v>
      </c>
      <c r="B673" t="s">
        <v>11</v>
      </c>
      <c r="C673" t="s">
        <v>119</v>
      </c>
      <c r="D673" t="s">
        <v>120</v>
      </c>
      <c r="E673" t="s">
        <v>12</v>
      </c>
      <c r="F673" t="s">
        <v>13</v>
      </c>
      <c r="G673" t="s">
        <v>14</v>
      </c>
      <c r="H673">
        <v>2017</v>
      </c>
      <c r="I673">
        <v>1250</v>
      </c>
      <c r="J673">
        <v>125</v>
      </c>
    </row>
    <row r="674" spans="1:10">
      <c r="A674" t="s">
        <v>10</v>
      </c>
      <c r="B674" t="s">
        <v>11</v>
      </c>
      <c r="C674" t="s">
        <v>119</v>
      </c>
      <c r="D674" t="s">
        <v>120</v>
      </c>
      <c r="E674" t="s">
        <v>12</v>
      </c>
      <c r="F674" t="s">
        <v>13</v>
      </c>
      <c r="G674" t="s">
        <v>14</v>
      </c>
      <c r="H674">
        <v>2017</v>
      </c>
      <c r="I674">
        <v>13250</v>
      </c>
      <c r="J674">
        <v>1325</v>
      </c>
    </row>
    <row r="675" spans="1:10">
      <c r="A675" t="s">
        <v>10</v>
      </c>
      <c r="B675" t="s">
        <v>11</v>
      </c>
      <c r="C675" t="s">
        <v>119</v>
      </c>
      <c r="D675" t="s">
        <v>120</v>
      </c>
      <c r="E675" t="s">
        <v>12</v>
      </c>
      <c r="F675" t="s">
        <v>13</v>
      </c>
      <c r="G675" t="s">
        <v>14</v>
      </c>
      <c r="H675">
        <v>2017</v>
      </c>
      <c r="I675">
        <v>12300</v>
      </c>
      <c r="J675">
        <v>1230</v>
      </c>
    </row>
    <row r="676" spans="1:10">
      <c r="A676" t="s">
        <v>10</v>
      </c>
      <c r="B676" t="s">
        <v>11</v>
      </c>
      <c r="C676" t="s">
        <v>119</v>
      </c>
      <c r="D676" t="s">
        <v>120</v>
      </c>
      <c r="E676" t="s">
        <v>12</v>
      </c>
      <c r="F676" t="s">
        <v>13</v>
      </c>
      <c r="G676" t="s">
        <v>14</v>
      </c>
      <c r="H676">
        <v>2017</v>
      </c>
      <c r="I676">
        <v>3700</v>
      </c>
      <c r="J676">
        <v>481</v>
      </c>
    </row>
    <row r="677" spans="1:10">
      <c r="A677" t="s">
        <v>10</v>
      </c>
      <c r="B677" t="s">
        <v>11</v>
      </c>
      <c r="C677" t="s">
        <v>119</v>
      </c>
      <c r="D677" t="s">
        <v>120</v>
      </c>
      <c r="E677" t="s">
        <v>12</v>
      </c>
      <c r="F677" t="s">
        <v>13</v>
      </c>
      <c r="G677" t="s">
        <v>14</v>
      </c>
      <c r="H677">
        <v>2017</v>
      </c>
      <c r="I677">
        <v>6800</v>
      </c>
      <c r="J677">
        <v>884</v>
      </c>
    </row>
    <row r="678" spans="1:10">
      <c r="A678" t="s">
        <v>10</v>
      </c>
      <c r="B678" t="s">
        <v>11</v>
      </c>
      <c r="C678" t="s">
        <v>119</v>
      </c>
      <c r="D678" t="s">
        <v>120</v>
      </c>
      <c r="E678" t="s">
        <v>12</v>
      </c>
      <c r="F678" t="s">
        <v>13</v>
      </c>
      <c r="G678" t="s">
        <v>14</v>
      </c>
      <c r="H678">
        <v>2017</v>
      </c>
      <c r="I678">
        <v>6300</v>
      </c>
      <c r="J678">
        <v>819</v>
      </c>
    </row>
    <row r="679" spans="1:10">
      <c r="A679" t="s">
        <v>10</v>
      </c>
      <c r="B679" t="s">
        <v>11</v>
      </c>
      <c r="C679" t="s">
        <v>119</v>
      </c>
      <c r="D679" t="s">
        <v>120</v>
      </c>
      <c r="E679" t="s">
        <v>12</v>
      </c>
      <c r="F679" t="s">
        <v>13</v>
      </c>
      <c r="G679" t="s">
        <v>14</v>
      </c>
      <c r="H679">
        <v>2017</v>
      </c>
      <c r="I679">
        <v>25250</v>
      </c>
      <c r="J679">
        <v>3282.5</v>
      </c>
    </row>
    <row r="680" spans="1:10">
      <c r="A680" t="s">
        <v>10</v>
      </c>
      <c r="B680" t="s">
        <v>11</v>
      </c>
      <c r="C680" t="s">
        <v>119</v>
      </c>
      <c r="D680" t="s">
        <v>120</v>
      </c>
      <c r="E680" t="s">
        <v>12</v>
      </c>
      <c r="F680" t="s">
        <v>13</v>
      </c>
      <c r="G680" t="s">
        <v>14</v>
      </c>
      <c r="H680">
        <v>2017</v>
      </c>
      <c r="I680">
        <v>10350</v>
      </c>
      <c r="J680">
        <v>1345.5</v>
      </c>
    </row>
    <row r="681" spans="1:10">
      <c r="A681" t="s">
        <v>10</v>
      </c>
      <c r="B681" t="s">
        <v>11</v>
      </c>
      <c r="C681" t="s">
        <v>119</v>
      </c>
      <c r="D681" t="s">
        <v>120</v>
      </c>
      <c r="E681" t="s">
        <v>12</v>
      </c>
      <c r="F681" t="s">
        <v>13</v>
      </c>
      <c r="G681" t="s">
        <v>14</v>
      </c>
      <c r="H681">
        <v>2017</v>
      </c>
      <c r="I681">
        <v>9950</v>
      </c>
      <c r="J681">
        <v>1293.5</v>
      </c>
    </row>
    <row r="682" spans="1:10">
      <c r="A682" t="s">
        <v>10</v>
      </c>
      <c r="B682" t="s">
        <v>11</v>
      </c>
      <c r="C682" t="s">
        <v>119</v>
      </c>
      <c r="D682" t="s">
        <v>120</v>
      </c>
      <c r="E682" t="s">
        <v>12</v>
      </c>
      <c r="F682" t="s">
        <v>13</v>
      </c>
      <c r="G682" t="s">
        <v>14</v>
      </c>
      <c r="H682">
        <v>2017</v>
      </c>
      <c r="I682">
        <v>5100</v>
      </c>
      <c r="J682">
        <v>663</v>
      </c>
    </row>
    <row r="683" spans="1:10">
      <c r="A683" t="s">
        <v>10</v>
      </c>
      <c r="B683" t="s">
        <v>11</v>
      </c>
      <c r="C683" t="s">
        <v>119</v>
      </c>
      <c r="D683" t="s">
        <v>46</v>
      </c>
      <c r="E683" t="s">
        <v>15</v>
      </c>
      <c r="F683" t="s">
        <v>131</v>
      </c>
      <c r="G683" t="s">
        <v>271</v>
      </c>
      <c r="H683">
        <v>2017</v>
      </c>
      <c r="I683">
        <v>5430</v>
      </c>
      <c r="J683">
        <v>14310</v>
      </c>
    </row>
    <row r="684" spans="1:10">
      <c r="A684" t="s">
        <v>10</v>
      </c>
      <c r="B684" t="s">
        <v>11</v>
      </c>
      <c r="C684" t="s">
        <v>119</v>
      </c>
      <c r="D684" t="s">
        <v>46</v>
      </c>
      <c r="E684" t="s">
        <v>15</v>
      </c>
      <c r="F684" t="s">
        <v>131</v>
      </c>
      <c r="G684" t="s">
        <v>271</v>
      </c>
      <c r="H684">
        <v>2017</v>
      </c>
      <c r="I684">
        <v>0</v>
      </c>
      <c r="J684">
        <v>0</v>
      </c>
    </row>
    <row r="685" spans="1:10">
      <c r="A685" t="s">
        <v>10</v>
      </c>
      <c r="B685" t="s">
        <v>11</v>
      </c>
      <c r="C685" t="s">
        <v>119</v>
      </c>
      <c r="D685" t="s">
        <v>46</v>
      </c>
      <c r="E685" t="s">
        <v>15</v>
      </c>
      <c r="F685" t="s">
        <v>131</v>
      </c>
      <c r="G685" t="s">
        <v>270</v>
      </c>
      <c r="H685">
        <v>2017</v>
      </c>
      <c r="I685">
        <v>0</v>
      </c>
      <c r="J685">
        <v>0</v>
      </c>
    </row>
    <row r="686" spans="1:10">
      <c r="A686" t="s">
        <v>10</v>
      </c>
      <c r="B686" t="s">
        <v>11</v>
      </c>
      <c r="C686" t="s">
        <v>119</v>
      </c>
      <c r="D686" t="s">
        <v>46</v>
      </c>
      <c r="E686" t="s">
        <v>15</v>
      </c>
      <c r="F686" t="s">
        <v>131</v>
      </c>
      <c r="G686" t="s">
        <v>270</v>
      </c>
      <c r="H686">
        <v>2017</v>
      </c>
      <c r="I686">
        <v>1005</v>
      </c>
      <c r="J686">
        <v>2650</v>
      </c>
    </row>
    <row r="687" spans="1:10">
      <c r="A687" t="s">
        <v>10</v>
      </c>
      <c r="B687" t="s">
        <v>11</v>
      </c>
      <c r="C687" t="s">
        <v>119</v>
      </c>
      <c r="D687" t="s">
        <v>46</v>
      </c>
      <c r="E687" t="s">
        <v>15</v>
      </c>
      <c r="F687" t="s">
        <v>131</v>
      </c>
      <c r="G687" t="s">
        <v>270</v>
      </c>
      <c r="H687">
        <v>2017</v>
      </c>
      <c r="I687">
        <v>7235</v>
      </c>
      <c r="J687">
        <v>19080</v>
      </c>
    </row>
    <row r="688" spans="1:10">
      <c r="A688" t="s">
        <v>10</v>
      </c>
      <c r="B688" t="s">
        <v>11</v>
      </c>
      <c r="C688" t="s">
        <v>119</v>
      </c>
      <c r="D688" t="s">
        <v>46</v>
      </c>
      <c r="E688" t="s">
        <v>15</v>
      </c>
      <c r="F688" t="s">
        <v>131</v>
      </c>
      <c r="G688" t="s">
        <v>270</v>
      </c>
      <c r="H688">
        <v>2017</v>
      </c>
      <c r="I688">
        <v>11360</v>
      </c>
      <c r="J688">
        <v>29945</v>
      </c>
    </row>
    <row r="689" spans="1:10">
      <c r="A689" t="s">
        <v>10</v>
      </c>
      <c r="B689" t="s">
        <v>11</v>
      </c>
      <c r="C689" t="s">
        <v>119</v>
      </c>
      <c r="D689" t="s">
        <v>46</v>
      </c>
      <c r="E689" t="s">
        <v>15</v>
      </c>
      <c r="F689" t="s">
        <v>131</v>
      </c>
      <c r="G689" t="s">
        <v>270</v>
      </c>
      <c r="H689">
        <v>2017</v>
      </c>
      <c r="I689">
        <v>14270</v>
      </c>
      <c r="J689">
        <v>37630</v>
      </c>
    </row>
    <row r="690" spans="1:10">
      <c r="A690" t="s">
        <v>10</v>
      </c>
      <c r="B690" t="s">
        <v>11</v>
      </c>
      <c r="C690" t="s">
        <v>119</v>
      </c>
      <c r="D690" t="s">
        <v>46</v>
      </c>
      <c r="E690" t="s">
        <v>15</v>
      </c>
      <c r="F690" t="s">
        <v>131</v>
      </c>
      <c r="G690" t="s">
        <v>270</v>
      </c>
      <c r="H690">
        <v>2017</v>
      </c>
      <c r="I690">
        <v>0</v>
      </c>
      <c r="J690">
        <v>0</v>
      </c>
    </row>
    <row r="691" spans="1:10">
      <c r="A691" t="s">
        <v>10</v>
      </c>
      <c r="B691" t="s">
        <v>11</v>
      </c>
      <c r="C691" t="s">
        <v>119</v>
      </c>
      <c r="D691" t="s">
        <v>46</v>
      </c>
      <c r="E691" t="s">
        <v>15</v>
      </c>
      <c r="F691" t="s">
        <v>131</v>
      </c>
      <c r="G691" t="s">
        <v>269</v>
      </c>
      <c r="H691">
        <v>2017</v>
      </c>
      <c r="I691">
        <v>0</v>
      </c>
      <c r="J691">
        <v>0</v>
      </c>
    </row>
    <row r="692" spans="1:10">
      <c r="A692" t="s">
        <v>10</v>
      </c>
      <c r="B692" t="s">
        <v>11</v>
      </c>
      <c r="C692" t="s">
        <v>119</v>
      </c>
      <c r="D692" t="s">
        <v>46</v>
      </c>
      <c r="E692" t="s">
        <v>15</v>
      </c>
      <c r="F692" t="s">
        <v>131</v>
      </c>
      <c r="G692" t="s">
        <v>269</v>
      </c>
      <c r="H692">
        <v>2017</v>
      </c>
      <c r="I692">
        <v>1510</v>
      </c>
      <c r="J692">
        <v>3975</v>
      </c>
    </row>
    <row r="693" spans="1:10">
      <c r="A693" t="s">
        <v>10</v>
      </c>
      <c r="B693" t="s">
        <v>11</v>
      </c>
      <c r="C693" t="s">
        <v>119</v>
      </c>
      <c r="D693" t="s">
        <v>46</v>
      </c>
      <c r="E693" t="s">
        <v>15</v>
      </c>
      <c r="F693" t="s">
        <v>131</v>
      </c>
      <c r="G693" t="s">
        <v>269</v>
      </c>
      <c r="H693">
        <v>2017</v>
      </c>
      <c r="I693">
        <v>2615</v>
      </c>
      <c r="J693">
        <v>6890</v>
      </c>
    </row>
    <row r="694" spans="1:10">
      <c r="A694" t="s">
        <v>10</v>
      </c>
      <c r="B694" t="s">
        <v>11</v>
      </c>
      <c r="C694" t="s">
        <v>119</v>
      </c>
      <c r="D694" t="s">
        <v>46</v>
      </c>
      <c r="E694" t="s">
        <v>15</v>
      </c>
      <c r="F694" t="s">
        <v>131</v>
      </c>
      <c r="G694" t="s">
        <v>269</v>
      </c>
      <c r="H694">
        <v>2017</v>
      </c>
      <c r="I694">
        <v>900</v>
      </c>
      <c r="J694">
        <v>2385</v>
      </c>
    </row>
    <row r="695" spans="1:10">
      <c r="A695" t="s">
        <v>10</v>
      </c>
      <c r="B695" t="s">
        <v>11</v>
      </c>
      <c r="C695" t="s">
        <v>119</v>
      </c>
      <c r="D695" t="s">
        <v>46</v>
      </c>
      <c r="E695" t="s">
        <v>15</v>
      </c>
      <c r="F695" t="s">
        <v>123</v>
      </c>
      <c r="G695" t="s">
        <v>268</v>
      </c>
      <c r="H695">
        <v>2017</v>
      </c>
      <c r="I695">
        <v>3015</v>
      </c>
      <c r="J695">
        <v>8310</v>
      </c>
    </row>
    <row r="696" spans="1:10">
      <c r="A696" t="s">
        <v>10</v>
      </c>
      <c r="B696" t="s">
        <v>11</v>
      </c>
      <c r="C696" t="s">
        <v>119</v>
      </c>
      <c r="D696" t="s">
        <v>46</v>
      </c>
      <c r="E696" t="s">
        <v>15</v>
      </c>
      <c r="F696" t="s">
        <v>123</v>
      </c>
      <c r="G696" t="s">
        <v>268</v>
      </c>
      <c r="H696">
        <v>2017</v>
      </c>
      <c r="I696">
        <v>4020</v>
      </c>
      <c r="J696">
        <v>11080</v>
      </c>
    </row>
    <row r="697" spans="1:10">
      <c r="A697" t="s">
        <v>10</v>
      </c>
      <c r="B697" t="s">
        <v>11</v>
      </c>
      <c r="C697" t="s">
        <v>119</v>
      </c>
      <c r="D697" t="s">
        <v>46</v>
      </c>
      <c r="E697" t="s">
        <v>15</v>
      </c>
      <c r="F697" t="s">
        <v>123</v>
      </c>
      <c r="G697" t="s">
        <v>268</v>
      </c>
      <c r="H697">
        <v>2017</v>
      </c>
      <c r="I697">
        <v>25630</v>
      </c>
      <c r="J697">
        <v>70635</v>
      </c>
    </row>
    <row r="698" spans="1:10">
      <c r="A698" t="s">
        <v>10</v>
      </c>
      <c r="B698" t="s">
        <v>11</v>
      </c>
      <c r="C698" t="s">
        <v>119</v>
      </c>
      <c r="D698" t="s">
        <v>46</v>
      </c>
      <c r="E698" t="s">
        <v>15</v>
      </c>
      <c r="F698" t="s">
        <v>123</v>
      </c>
      <c r="G698" t="s">
        <v>268</v>
      </c>
      <c r="H698">
        <v>2017</v>
      </c>
      <c r="I698">
        <v>1005</v>
      </c>
      <c r="J698">
        <v>2770</v>
      </c>
    </row>
    <row r="699" spans="1:10">
      <c r="A699" t="s">
        <v>10</v>
      </c>
      <c r="B699" t="s">
        <v>11</v>
      </c>
      <c r="C699" t="s">
        <v>119</v>
      </c>
      <c r="D699" t="s">
        <v>46</v>
      </c>
      <c r="E699" t="s">
        <v>15</v>
      </c>
      <c r="F699" t="s">
        <v>123</v>
      </c>
      <c r="G699" t="s">
        <v>268</v>
      </c>
      <c r="H699">
        <v>2017</v>
      </c>
      <c r="I699">
        <v>5530</v>
      </c>
      <c r="J699">
        <v>15235</v>
      </c>
    </row>
    <row r="700" spans="1:10">
      <c r="A700" t="s">
        <v>10</v>
      </c>
      <c r="B700" t="s">
        <v>11</v>
      </c>
      <c r="C700" t="s">
        <v>119</v>
      </c>
      <c r="D700" t="s">
        <v>46</v>
      </c>
      <c r="E700" t="s">
        <v>15</v>
      </c>
      <c r="F700" t="s">
        <v>123</v>
      </c>
      <c r="G700" t="s">
        <v>268</v>
      </c>
      <c r="H700">
        <v>2017</v>
      </c>
      <c r="I700">
        <v>0</v>
      </c>
      <c r="J700">
        <v>0</v>
      </c>
    </row>
    <row r="701" spans="1:10">
      <c r="A701" t="s">
        <v>10</v>
      </c>
      <c r="B701" t="s">
        <v>11</v>
      </c>
      <c r="C701" t="s">
        <v>119</v>
      </c>
      <c r="D701" t="s">
        <v>46</v>
      </c>
      <c r="E701" t="s">
        <v>15</v>
      </c>
      <c r="F701" t="s">
        <v>123</v>
      </c>
      <c r="G701" t="s">
        <v>268</v>
      </c>
      <c r="H701">
        <v>2017</v>
      </c>
      <c r="I701">
        <v>7740</v>
      </c>
      <c r="J701">
        <v>21329</v>
      </c>
    </row>
    <row r="702" spans="1:10">
      <c r="A702" t="s">
        <v>10</v>
      </c>
      <c r="B702" t="s">
        <v>11</v>
      </c>
      <c r="C702" t="s">
        <v>119</v>
      </c>
      <c r="D702" t="s">
        <v>46</v>
      </c>
      <c r="E702" t="s">
        <v>15</v>
      </c>
      <c r="F702" t="s">
        <v>123</v>
      </c>
      <c r="G702" t="s">
        <v>268</v>
      </c>
      <c r="H702">
        <v>2017</v>
      </c>
      <c r="I702">
        <v>1510</v>
      </c>
      <c r="J702">
        <v>4155</v>
      </c>
    </row>
    <row r="703" spans="1:10">
      <c r="A703" t="s">
        <v>10</v>
      </c>
      <c r="B703" t="s">
        <v>11</v>
      </c>
      <c r="C703" t="s">
        <v>119</v>
      </c>
      <c r="D703" t="s">
        <v>46</v>
      </c>
      <c r="E703" t="s">
        <v>15</v>
      </c>
      <c r="F703" t="s">
        <v>123</v>
      </c>
      <c r="G703" t="s">
        <v>268</v>
      </c>
      <c r="H703">
        <v>2017</v>
      </c>
      <c r="I703">
        <v>1005</v>
      </c>
      <c r="J703">
        <v>2770</v>
      </c>
    </row>
    <row r="704" spans="1:10">
      <c r="A704" t="s">
        <v>10</v>
      </c>
      <c r="B704" t="s">
        <v>11</v>
      </c>
      <c r="C704" t="s">
        <v>119</v>
      </c>
      <c r="D704" t="s">
        <v>46</v>
      </c>
      <c r="E704" t="s">
        <v>15</v>
      </c>
      <c r="F704" t="s">
        <v>123</v>
      </c>
      <c r="G704" t="s">
        <v>268</v>
      </c>
      <c r="H704">
        <v>2017</v>
      </c>
      <c r="I704">
        <v>1510</v>
      </c>
      <c r="J704">
        <v>4155</v>
      </c>
    </row>
    <row r="705" spans="1:10">
      <c r="A705" t="s">
        <v>10</v>
      </c>
      <c r="B705" t="s">
        <v>11</v>
      </c>
      <c r="C705" t="s">
        <v>119</v>
      </c>
      <c r="D705" t="s">
        <v>46</v>
      </c>
      <c r="E705" t="s">
        <v>15</v>
      </c>
      <c r="F705" t="s">
        <v>123</v>
      </c>
      <c r="G705" t="s">
        <v>268</v>
      </c>
      <c r="H705">
        <v>2017</v>
      </c>
      <c r="I705">
        <v>13065</v>
      </c>
      <c r="J705">
        <v>36010</v>
      </c>
    </row>
    <row r="706" spans="1:10">
      <c r="A706" t="s">
        <v>10</v>
      </c>
      <c r="B706" t="s">
        <v>11</v>
      </c>
      <c r="C706" t="s">
        <v>119</v>
      </c>
      <c r="D706" t="s">
        <v>46</v>
      </c>
      <c r="E706" t="s">
        <v>15</v>
      </c>
      <c r="F706" t="s">
        <v>123</v>
      </c>
      <c r="G706" t="s">
        <v>268</v>
      </c>
      <c r="H706">
        <v>2017</v>
      </c>
      <c r="I706">
        <v>19600</v>
      </c>
      <c r="J706">
        <v>54015</v>
      </c>
    </row>
    <row r="707" spans="1:10">
      <c r="A707" t="s">
        <v>10</v>
      </c>
      <c r="B707" t="s">
        <v>11</v>
      </c>
      <c r="C707" t="s">
        <v>119</v>
      </c>
      <c r="D707" t="s">
        <v>46</v>
      </c>
      <c r="E707" t="s">
        <v>15</v>
      </c>
      <c r="F707" t="s">
        <v>123</v>
      </c>
      <c r="G707" t="s">
        <v>268</v>
      </c>
      <c r="H707">
        <v>2017</v>
      </c>
      <c r="I707">
        <v>500</v>
      </c>
      <c r="J707">
        <v>1385</v>
      </c>
    </row>
    <row r="708" spans="1:10">
      <c r="A708" t="s">
        <v>10</v>
      </c>
      <c r="B708" t="s">
        <v>11</v>
      </c>
      <c r="C708" t="s">
        <v>119</v>
      </c>
      <c r="D708" t="s">
        <v>46</v>
      </c>
      <c r="E708" t="s">
        <v>15</v>
      </c>
      <c r="F708" t="s">
        <v>123</v>
      </c>
      <c r="G708" t="s">
        <v>268</v>
      </c>
      <c r="H708">
        <v>2017</v>
      </c>
      <c r="I708">
        <v>2515</v>
      </c>
      <c r="J708">
        <v>6925</v>
      </c>
    </row>
    <row r="709" spans="1:10">
      <c r="A709" t="s">
        <v>10</v>
      </c>
      <c r="B709" t="s">
        <v>11</v>
      </c>
      <c r="C709" t="s">
        <v>119</v>
      </c>
      <c r="D709" t="s">
        <v>46</v>
      </c>
      <c r="E709" t="s">
        <v>15</v>
      </c>
      <c r="F709" t="s">
        <v>123</v>
      </c>
      <c r="G709" t="s">
        <v>268</v>
      </c>
      <c r="H709">
        <v>2017</v>
      </c>
      <c r="I709">
        <v>1510</v>
      </c>
      <c r="J709">
        <v>4155</v>
      </c>
    </row>
    <row r="710" spans="1:10">
      <c r="A710" t="s">
        <v>10</v>
      </c>
      <c r="B710" t="s">
        <v>11</v>
      </c>
      <c r="C710" t="s">
        <v>119</v>
      </c>
      <c r="D710" t="s">
        <v>46</v>
      </c>
      <c r="E710" t="s">
        <v>15</v>
      </c>
      <c r="F710" t="s">
        <v>123</v>
      </c>
      <c r="G710" t="s">
        <v>268</v>
      </c>
      <c r="H710">
        <v>2017</v>
      </c>
      <c r="I710">
        <v>5530</v>
      </c>
      <c r="J710">
        <v>15235</v>
      </c>
    </row>
    <row r="711" spans="1:10">
      <c r="A711" t="s">
        <v>10</v>
      </c>
      <c r="B711" t="s">
        <v>11</v>
      </c>
      <c r="C711" t="s">
        <v>119</v>
      </c>
      <c r="D711" t="s">
        <v>46</v>
      </c>
      <c r="E711" t="s">
        <v>15</v>
      </c>
      <c r="F711" t="s">
        <v>123</v>
      </c>
      <c r="G711" t="s">
        <v>268</v>
      </c>
      <c r="H711">
        <v>2017</v>
      </c>
      <c r="I711">
        <v>4525</v>
      </c>
      <c r="J711">
        <v>12465</v>
      </c>
    </row>
    <row r="712" spans="1:10">
      <c r="A712" t="s">
        <v>10</v>
      </c>
      <c r="B712" t="s">
        <v>11</v>
      </c>
      <c r="C712" t="s">
        <v>119</v>
      </c>
      <c r="D712" t="s">
        <v>46</v>
      </c>
      <c r="E712" t="s">
        <v>15</v>
      </c>
      <c r="F712" t="s">
        <v>123</v>
      </c>
      <c r="G712" t="s">
        <v>268</v>
      </c>
      <c r="H712">
        <v>2017</v>
      </c>
      <c r="I712">
        <v>14070</v>
      </c>
      <c r="J712">
        <v>38780</v>
      </c>
    </row>
    <row r="713" spans="1:10">
      <c r="A713" t="s">
        <v>10</v>
      </c>
      <c r="B713" t="s">
        <v>11</v>
      </c>
      <c r="C713" t="s">
        <v>119</v>
      </c>
      <c r="D713" t="s">
        <v>46</v>
      </c>
      <c r="E713" t="s">
        <v>15</v>
      </c>
      <c r="F713" t="s">
        <v>123</v>
      </c>
      <c r="G713" t="s">
        <v>268</v>
      </c>
      <c r="H713">
        <v>2017</v>
      </c>
      <c r="I713">
        <v>7540</v>
      </c>
      <c r="J713">
        <v>20775</v>
      </c>
    </row>
    <row r="714" spans="1:10">
      <c r="A714" t="s">
        <v>10</v>
      </c>
      <c r="B714" t="s">
        <v>11</v>
      </c>
      <c r="C714" t="s">
        <v>119</v>
      </c>
      <c r="D714" t="s">
        <v>46</v>
      </c>
      <c r="E714" t="s">
        <v>15</v>
      </c>
      <c r="F714" t="s">
        <v>123</v>
      </c>
      <c r="G714" t="s">
        <v>268</v>
      </c>
      <c r="H714">
        <v>2017</v>
      </c>
      <c r="I714">
        <v>12060</v>
      </c>
      <c r="J714">
        <v>33240</v>
      </c>
    </row>
    <row r="715" spans="1:10">
      <c r="A715" t="s">
        <v>10</v>
      </c>
      <c r="B715" t="s">
        <v>11</v>
      </c>
      <c r="C715" t="s">
        <v>119</v>
      </c>
      <c r="D715" t="s">
        <v>46</v>
      </c>
      <c r="E715" t="s">
        <v>15</v>
      </c>
      <c r="F715" t="s">
        <v>123</v>
      </c>
      <c r="G715" t="s">
        <v>268</v>
      </c>
      <c r="H715">
        <v>2017</v>
      </c>
      <c r="I715">
        <v>12565</v>
      </c>
      <c r="J715">
        <v>34625</v>
      </c>
    </row>
    <row r="716" spans="1:10">
      <c r="A716" t="s">
        <v>10</v>
      </c>
      <c r="B716" t="s">
        <v>11</v>
      </c>
      <c r="C716" t="s">
        <v>119</v>
      </c>
      <c r="D716" t="s">
        <v>46</v>
      </c>
      <c r="E716" t="s">
        <v>15</v>
      </c>
      <c r="F716" t="s">
        <v>123</v>
      </c>
      <c r="G716" t="s">
        <v>268</v>
      </c>
      <c r="H716">
        <v>2017</v>
      </c>
      <c r="I716">
        <v>17085</v>
      </c>
      <c r="J716">
        <v>47090</v>
      </c>
    </row>
    <row r="717" spans="1:10">
      <c r="A717" t="s">
        <v>10</v>
      </c>
      <c r="B717" t="s">
        <v>11</v>
      </c>
      <c r="C717" t="s">
        <v>119</v>
      </c>
      <c r="D717" t="s">
        <v>46</v>
      </c>
      <c r="E717" t="s">
        <v>15</v>
      </c>
      <c r="F717" t="s">
        <v>123</v>
      </c>
      <c r="G717" t="s">
        <v>267</v>
      </c>
      <c r="H717">
        <v>2017</v>
      </c>
      <c r="I717">
        <v>500</v>
      </c>
      <c r="J717">
        <v>1385</v>
      </c>
    </row>
    <row r="718" spans="1:10">
      <c r="A718" t="s">
        <v>10</v>
      </c>
      <c r="B718" t="s">
        <v>11</v>
      </c>
      <c r="C718" t="s">
        <v>119</v>
      </c>
      <c r="D718" t="s">
        <v>46</v>
      </c>
      <c r="E718" t="s">
        <v>15</v>
      </c>
      <c r="F718" t="s">
        <v>123</v>
      </c>
      <c r="G718" t="s">
        <v>267</v>
      </c>
      <c r="H718">
        <v>2017</v>
      </c>
      <c r="I718">
        <v>9550</v>
      </c>
      <c r="J718">
        <v>26315</v>
      </c>
    </row>
    <row r="719" spans="1:10">
      <c r="A719" t="s">
        <v>10</v>
      </c>
      <c r="B719" t="s">
        <v>11</v>
      </c>
      <c r="C719" t="s">
        <v>119</v>
      </c>
      <c r="D719" t="s">
        <v>46</v>
      </c>
      <c r="E719" t="s">
        <v>15</v>
      </c>
      <c r="F719" t="s">
        <v>123</v>
      </c>
      <c r="G719" t="s">
        <v>267</v>
      </c>
      <c r="H719">
        <v>2017</v>
      </c>
      <c r="I719">
        <v>0</v>
      </c>
      <c r="J719">
        <v>0</v>
      </c>
    </row>
    <row r="720" spans="1:10">
      <c r="A720" t="s">
        <v>10</v>
      </c>
      <c r="B720" t="s">
        <v>11</v>
      </c>
      <c r="C720" t="s">
        <v>119</v>
      </c>
      <c r="D720" t="s">
        <v>46</v>
      </c>
      <c r="E720" t="s">
        <v>15</v>
      </c>
      <c r="F720" t="s">
        <v>123</v>
      </c>
      <c r="G720" t="s">
        <v>267</v>
      </c>
      <c r="H720">
        <v>2017</v>
      </c>
      <c r="I720">
        <v>12360</v>
      </c>
      <c r="J720">
        <v>34071</v>
      </c>
    </row>
    <row r="721" spans="1:10">
      <c r="A721" t="s">
        <v>10</v>
      </c>
      <c r="B721" t="s">
        <v>11</v>
      </c>
      <c r="C721" t="s">
        <v>119</v>
      </c>
      <c r="D721" t="s">
        <v>46</v>
      </c>
      <c r="E721" t="s">
        <v>15</v>
      </c>
      <c r="F721" t="s">
        <v>123</v>
      </c>
      <c r="G721" t="s">
        <v>267</v>
      </c>
      <c r="H721">
        <v>2017</v>
      </c>
      <c r="I721">
        <v>3215</v>
      </c>
      <c r="J721">
        <v>8864</v>
      </c>
    </row>
    <row r="722" spans="1:10">
      <c r="A722" t="s">
        <v>10</v>
      </c>
      <c r="B722" t="s">
        <v>11</v>
      </c>
      <c r="C722" t="s">
        <v>119</v>
      </c>
      <c r="D722" t="s">
        <v>46</v>
      </c>
      <c r="E722" t="s">
        <v>15</v>
      </c>
      <c r="F722" t="s">
        <v>123</v>
      </c>
      <c r="G722" t="s">
        <v>267</v>
      </c>
      <c r="H722">
        <v>2017</v>
      </c>
      <c r="I722">
        <v>1205</v>
      </c>
      <c r="J722">
        <v>3324</v>
      </c>
    </row>
    <row r="723" spans="1:10">
      <c r="A723" t="s">
        <v>10</v>
      </c>
      <c r="B723" t="s">
        <v>11</v>
      </c>
      <c r="C723" t="s">
        <v>119</v>
      </c>
      <c r="D723" t="s">
        <v>46</v>
      </c>
      <c r="E723" t="s">
        <v>15</v>
      </c>
      <c r="F723" t="s">
        <v>123</v>
      </c>
      <c r="G723" t="s">
        <v>267</v>
      </c>
      <c r="H723">
        <v>2017</v>
      </c>
      <c r="I723">
        <v>1610</v>
      </c>
      <c r="J723">
        <v>4432</v>
      </c>
    </row>
    <row r="724" spans="1:10">
      <c r="A724" t="s">
        <v>10</v>
      </c>
      <c r="B724" t="s">
        <v>11</v>
      </c>
      <c r="C724" t="s">
        <v>119</v>
      </c>
      <c r="D724" t="s">
        <v>46</v>
      </c>
      <c r="E724" t="s">
        <v>15</v>
      </c>
      <c r="F724" t="s">
        <v>123</v>
      </c>
      <c r="G724" t="s">
        <v>267</v>
      </c>
      <c r="H724">
        <v>2017</v>
      </c>
      <c r="I724">
        <v>0</v>
      </c>
      <c r="J724">
        <v>0</v>
      </c>
    </row>
    <row r="725" spans="1:10">
      <c r="A725" t="s">
        <v>10</v>
      </c>
      <c r="B725" t="s">
        <v>11</v>
      </c>
      <c r="C725" t="s">
        <v>119</v>
      </c>
      <c r="D725" t="s">
        <v>46</v>
      </c>
      <c r="E725" t="s">
        <v>15</v>
      </c>
      <c r="F725" t="s">
        <v>123</v>
      </c>
      <c r="G725" t="s">
        <v>266</v>
      </c>
      <c r="H725">
        <v>2017</v>
      </c>
      <c r="I725">
        <v>10555</v>
      </c>
      <c r="J725">
        <v>29085</v>
      </c>
    </row>
    <row r="726" spans="1:10">
      <c r="A726" t="s">
        <v>10</v>
      </c>
      <c r="B726" t="s">
        <v>11</v>
      </c>
      <c r="C726" t="s">
        <v>119</v>
      </c>
      <c r="D726" t="s">
        <v>46</v>
      </c>
      <c r="E726" t="s">
        <v>15</v>
      </c>
      <c r="F726" t="s">
        <v>123</v>
      </c>
      <c r="G726" t="s">
        <v>266</v>
      </c>
      <c r="H726">
        <v>2017</v>
      </c>
      <c r="I726">
        <v>600</v>
      </c>
      <c r="J726">
        <v>1662</v>
      </c>
    </row>
    <row r="727" spans="1:10">
      <c r="A727" t="s">
        <v>10</v>
      </c>
      <c r="B727" t="s">
        <v>11</v>
      </c>
      <c r="C727" t="s">
        <v>119</v>
      </c>
      <c r="D727" t="s">
        <v>46</v>
      </c>
      <c r="E727" t="s">
        <v>15</v>
      </c>
      <c r="F727" t="s">
        <v>123</v>
      </c>
      <c r="G727" t="s">
        <v>266</v>
      </c>
      <c r="H727">
        <v>2017</v>
      </c>
      <c r="I727">
        <v>12860</v>
      </c>
      <c r="J727">
        <v>35456</v>
      </c>
    </row>
    <row r="728" spans="1:10">
      <c r="A728" t="s">
        <v>10</v>
      </c>
      <c r="B728" t="s">
        <v>11</v>
      </c>
      <c r="C728" t="s">
        <v>119</v>
      </c>
      <c r="D728" t="s">
        <v>46</v>
      </c>
      <c r="E728" t="s">
        <v>15</v>
      </c>
      <c r="F728" t="s">
        <v>123</v>
      </c>
      <c r="G728" t="s">
        <v>266</v>
      </c>
      <c r="H728">
        <v>2017</v>
      </c>
      <c r="I728">
        <v>600</v>
      </c>
      <c r="J728">
        <v>1662</v>
      </c>
    </row>
    <row r="729" spans="1:10">
      <c r="A729" t="s">
        <v>10</v>
      </c>
      <c r="B729" t="s">
        <v>11</v>
      </c>
      <c r="C729" t="s">
        <v>119</v>
      </c>
      <c r="D729" t="s">
        <v>46</v>
      </c>
      <c r="E729" t="s">
        <v>15</v>
      </c>
      <c r="F729" t="s">
        <v>123</v>
      </c>
      <c r="G729" t="s">
        <v>266</v>
      </c>
      <c r="H729">
        <v>2017</v>
      </c>
      <c r="I729">
        <v>600</v>
      </c>
      <c r="J729">
        <v>1662</v>
      </c>
    </row>
    <row r="730" spans="1:10">
      <c r="A730" t="s">
        <v>10</v>
      </c>
      <c r="B730" t="s">
        <v>11</v>
      </c>
      <c r="C730" t="s">
        <v>119</v>
      </c>
      <c r="D730" t="s">
        <v>46</v>
      </c>
      <c r="E730" t="s">
        <v>15</v>
      </c>
      <c r="F730" t="s">
        <v>123</v>
      </c>
      <c r="G730" t="s">
        <v>266</v>
      </c>
      <c r="H730">
        <v>2017</v>
      </c>
      <c r="I730">
        <v>2410</v>
      </c>
      <c r="J730">
        <v>6648</v>
      </c>
    </row>
    <row r="731" spans="1:10">
      <c r="A731" t="s">
        <v>10</v>
      </c>
      <c r="B731" t="s">
        <v>11</v>
      </c>
      <c r="C731" t="s">
        <v>119</v>
      </c>
      <c r="D731" t="s">
        <v>46</v>
      </c>
      <c r="E731" t="s">
        <v>15</v>
      </c>
      <c r="F731" t="s">
        <v>123</v>
      </c>
      <c r="G731" t="s">
        <v>266</v>
      </c>
      <c r="H731">
        <v>2017</v>
      </c>
      <c r="I731">
        <v>0</v>
      </c>
      <c r="J731">
        <v>0</v>
      </c>
    </row>
    <row r="732" spans="1:10">
      <c r="A732" t="s">
        <v>10</v>
      </c>
      <c r="B732" t="s">
        <v>11</v>
      </c>
      <c r="C732" t="s">
        <v>119</v>
      </c>
      <c r="D732" t="s">
        <v>46</v>
      </c>
      <c r="E732" t="s">
        <v>15</v>
      </c>
      <c r="F732" t="s">
        <v>123</v>
      </c>
      <c r="G732" t="s">
        <v>265</v>
      </c>
      <c r="H732">
        <v>2017</v>
      </c>
      <c r="I732">
        <v>500</v>
      </c>
      <c r="J732">
        <v>1385</v>
      </c>
    </row>
    <row r="733" spans="1:10">
      <c r="A733" t="s">
        <v>10</v>
      </c>
      <c r="B733" t="s">
        <v>11</v>
      </c>
      <c r="C733" t="s">
        <v>119</v>
      </c>
      <c r="D733" t="s">
        <v>46</v>
      </c>
      <c r="E733" t="s">
        <v>15</v>
      </c>
      <c r="F733" t="s">
        <v>123</v>
      </c>
      <c r="G733" t="s">
        <v>265</v>
      </c>
      <c r="H733">
        <v>2017</v>
      </c>
      <c r="I733">
        <v>1205</v>
      </c>
      <c r="J733">
        <v>3324</v>
      </c>
    </row>
    <row r="734" spans="1:10">
      <c r="A734" t="s">
        <v>10</v>
      </c>
      <c r="B734" t="s">
        <v>11</v>
      </c>
      <c r="C734" t="s">
        <v>119</v>
      </c>
      <c r="D734" t="s">
        <v>46</v>
      </c>
      <c r="E734" t="s">
        <v>15</v>
      </c>
      <c r="F734" t="s">
        <v>123</v>
      </c>
      <c r="G734" t="s">
        <v>265</v>
      </c>
      <c r="H734">
        <v>2017</v>
      </c>
      <c r="I734">
        <v>5425</v>
      </c>
      <c r="J734">
        <v>14958</v>
      </c>
    </row>
    <row r="735" spans="1:10">
      <c r="A735" t="s">
        <v>10</v>
      </c>
      <c r="B735" t="s">
        <v>11</v>
      </c>
      <c r="C735" t="s">
        <v>119</v>
      </c>
      <c r="D735" t="s">
        <v>120</v>
      </c>
      <c r="E735" t="s">
        <v>12</v>
      </c>
      <c r="F735" t="s">
        <v>13</v>
      </c>
      <c r="G735" t="s">
        <v>14</v>
      </c>
      <c r="H735">
        <v>2017</v>
      </c>
      <c r="I735">
        <v>500</v>
      </c>
      <c r="J735">
        <v>65</v>
      </c>
    </row>
    <row r="736" spans="1:10">
      <c r="A736" t="s">
        <v>10</v>
      </c>
      <c r="B736" t="s">
        <v>11</v>
      </c>
      <c r="C736" t="s">
        <v>119</v>
      </c>
      <c r="D736" t="s">
        <v>120</v>
      </c>
      <c r="E736" t="s">
        <v>12</v>
      </c>
      <c r="F736" t="s">
        <v>13</v>
      </c>
      <c r="G736" t="s">
        <v>14</v>
      </c>
      <c r="H736">
        <v>2017</v>
      </c>
      <c r="I736">
        <v>7550</v>
      </c>
      <c r="J736">
        <v>981.5</v>
      </c>
    </row>
    <row r="737" spans="1:10">
      <c r="A737" t="s">
        <v>10</v>
      </c>
      <c r="B737" t="s">
        <v>11</v>
      </c>
      <c r="C737" t="s">
        <v>119</v>
      </c>
      <c r="D737" t="s">
        <v>120</v>
      </c>
      <c r="E737" t="s">
        <v>12</v>
      </c>
      <c r="F737" t="s">
        <v>13</v>
      </c>
      <c r="G737" t="s">
        <v>14</v>
      </c>
      <c r="H737">
        <v>2017</v>
      </c>
      <c r="I737">
        <v>12150</v>
      </c>
      <c r="J737">
        <v>1579.5</v>
      </c>
    </row>
    <row r="738" spans="1:10">
      <c r="A738" t="s">
        <v>10</v>
      </c>
      <c r="B738" t="s">
        <v>11</v>
      </c>
      <c r="C738" t="s">
        <v>119</v>
      </c>
      <c r="D738" t="s">
        <v>120</v>
      </c>
      <c r="E738" t="s">
        <v>12</v>
      </c>
      <c r="F738" t="s">
        <v>13</v>
      </c>
      <c r="G738" t="s">
        <v>14</v>
      </c>
      <c r="H738">
        <v>2017</v>
      </c>
      <c r="I738">
        <v>2400</v>
      </c>
      <c r="J738">
        <v>312</v>
      </c>
    </row>
    <row r="739" spans="1:10">
      <c r="A739" t="s">
        <v>10</v>
      </c>
      <c r="B739" t="s">
        <v>11</v>
      </c>
      <c r="C739" t="s">
        <v>119</v>
      </c>
      <c r="D739" t="s">
        <v>46</v>
      </c>
      <c r="E739" t="s">
        <v>15</v>
      </c>
      <c r="F739" t="s">
        <v>123</v>
      </c>
      <c r="G739" t="s">
        <v>265</v>
      </c>
      <c r="H739">
        <v>2017</v>
      </c>
      <c r="I739">
        <v>0</v>
      </c>
      <c r="J739">
        <v>0</v>
      </c>
    </row>
    <row r="740" spans="1:10">
      <c r="A740" t="s">
        <v>10</v>
      </c>
      <c r="B740" t="s">
        <v>11</v>
      </c>
      <c r="C740" t="s">
        <v>119</v>
      </c>
      <c r="D740" t="s">
        <v>46</v>
      </c>
      <c r="E740" t="s">
        <v>15</v>
      </c>
      <c r="F740" t="s">
        <v>123</v>
      </c>
      <c r="G740" t="s">
        <v>264</v>
      </c>
      <c r="H740">
        <v>2017</v>
      </c>
      <c r="I740">
        <v>1510</v>
      </c>
      <c r="J740">
        <v>4155</v>
      </c>
    </row>
    <row r="741" spans="1:10">
      <c r="A741" t="s">
        <v>10</v>
      </c>
      <c r="B741" t="s">
        <v>11</v>
      </c>
      <c r="C741" t="s">
        <v>119</v>
      </c>
      <c r="D741" t="s">
        <v>46</v>
      </c>
      <c r="E741" t="s">
        <v>15</v>
      </c>
      <c r="F741" t="s">
        <v>123</v>
      </c>
      <c r="G741" t="s">
        <v>264</v>
      </c>
      <c r="H741">
        <v>2017</v>
      </c>
      <c r="I741">
        <v>1510</v>
      </c>
      <c r="J741">
        <v>4155</v>
      </c>
    </row>
    <row r="742" spans="1:10">
      <c r="A742" t="s">
        <v>10</v>
      </c>
      <c r="B742" t="s">
        <v>11</v>
      </c>
      <c r="C742" t="s">
        <v>119</v>
      </c>
      <c r="D742" t="s">
        <v>46</v>
      </c>
      <c r="E742" t="s">
        <v>15</v>
      </c>
      <c r="F742" t="s">
        <v>123</v>
      </c>
      <c r="G742" t="s">
        <v>264</v>
      </c>
      <c r="H742">
        <v>2017</v>
      </c>
      <c r="I742">
        <v>2515</v>
      </c>
      <c r="J742">
        <v>6925</v>
      </c>
    </row>
    <row r="743" spans="1:10">
      <c r="A743" t="s">
        <v>10</v>
      </c>
      <c r="B743" t="s">
        <v>11</v>
      </c>
      <c r="C743" t="s">
        <v>119</v>
      </c>
      <c r="D743" t="s">
        <v>46</v>
      </c>
      <c r="E743" t="s">
        <v>15</v>
      </c>
      <c r="F743" t="s">
        <v>123</v>
      </c>
      <c r="G743" t="s">
        <v>264</v>
      </c>
      <c r="H743">
        <v>2017</v>
      </c>
      <c r="I743">
        <v>2010</v>
      </c>
      <c r="J743">
        <v>5540</v>
      </c>
    </row>
    <row r="744" spans="1:10">
      <c r="A744" t="s">
        <v>10</v>
      </c>
      <c r="B744" t="s">
        <v>11</v>
      </c>
      <c r="C744" t="s">
        <v>119</v>
      </c>
      <c r="D744" t="s">
        <v>120</v>
      </c>
      <c r="E744" t="s">
        <v>12</v>
      </c>
      <c r="F744" t="s">
        <v>13</v>
      </c>
      <c r="G744" t="s">
        <v>14</v>
      </c>
      <c r="H744">
        <v>2017</v>
      </c>
      <c r="I744">
        <v>2650</v>
      </c>
      <c r="J744">
        <v>265</v>
      </c>
    </row>
    <row r="745" spans="1:10">
      <c r="A745" t="s">
        <v>10</v>
      </c>
      <c r="B745" t="s">
        <v>11</v>
      </c>
      <c r="C745" t="s">
        <v>119</v>
      </c>
      <c r="D745" t="s">
        <v>120</v>
      </c>
      <c r="E745" t="s">
        <v>15</v>
      </c>
      <c r="F745" t="s">
        <v>123</v>
      </c>
      <c r="G745" t="s">
        <v>124</v>
      </c>
      <c r="H745">
        <v>2017</v>
      </c>
      <c r="I745">
        <v>2260</v>
      </c>
      <c r="J745">
        <v>6232.5</v>
      </c>
    </row>
    <row r="746" spans="1:10">
      <c r="A746" t="s">
        <v>10</v>
      </c>
      <c r="B746" t="s">
        <v>11</v>
      </c>
      <c r="C746" t="s">
        <v>119</v>
      </c>
      <c r="D746" t="s">
        <v>120</v>
      </c>
      <c r="E746" t="s">
        <v>15</v>
      </c>
      <c r="F746" t="s">
        <v>123</v>
      </c>
      <c r="G746" t="s">
        <v>124</v>
      </c>
      <c r="H746">
        <v>2017</v>
      </c>
      <c r="I746">
        <v>1030</v>
      </c>
      <c r="J746">
        <v>2839.25</v>
      </c>
    </row>
    <row r="747" spans="1:10">
      <c r="A747" t="s">
        <v>10</v>
      </c>
      <c r="B747" t="s">
        <v>11</v>
      </c>
      <c r="C747" t="s">
        <v>119</v>
      </c>
      <c r="D747" t="s">
        <v>120</v>
      </c>
      <c r="E747" t="s">
        <v>15</v>
      </c>
      <c r="F747" t="s">
        <v>123</v>
      </c>
      <c r="G747" t="s">
        <v>125</v>
      </c>
      <c r="H747">
        <v>2017</v>
      </c>
      <c r="I747">
        <v>7135</v>
      </c>
      <c r="J747">
        <v>19667</v>
      </c>
    </row>
    <row r="748" spans="1:10">
      <c r="A748" t="s">
        <v>10</v>
      </c>
      <c r="B748" t="s">
        <v>11</v>
      </c>
      <c r="C748" t="s">
        <v>119</v>
      </c>
      <c r="D748" t="s">
        <v>120</v>
      </c>
      <c r="E748" t="s">
        <v>15</v>
      </c>
      <c r="F748" t="s">
        <v>123</v>
      </c>
      <c r="G748" t="s">
        <v>125</v>
      </c>
      <c r="H748">
        <v>2017</v>
      </c>
      <c r="I748">
        <v>8865</v>
      </c>
      <c r="J748">
        <v>24445.25</v>
      </c>
    </row>
    <row r="749" spans="1:10">
      <c r="A749" t="s">
        <v>10</v>
      </c>
      <c r="B749" t="s">
        <v>11</v>
      </c>
      <c r="C749" t="s">
        <v>119</v>
      </c>
      <c r="D749" t="s">
        <v>120</v>
      </c>
      <c r="E749" t="s">
        <v>15</v>
      </c>
      <c r="F749" t="s">
        <v>123</v>
      </c>
      <c r="G749" t="s">
        <v>125</v>
      </c>
      <c r="H749">
        <v>2017</v>
      </c>
      <c r="I749">
        <v>0</v>
      </c>
      <c r="J749">
        <v>0</v>
      </c>
    </row>
    <row r="750" spans="1:10">
      <c r="A750" t="s">
        <v>10</v>
      </c>
      <c r="B750" t="s">
        <v>11</v>
      </c>
      <c r="C750" t="s">
        <v>119</v>
      </c>
      <c r="D750" t="s">
        <v>46</v>
      </c>
      <c r="E750" t="s">
        <v>15</v>
      </c>
      <c r="F750" t="s">
        <v>123</v>
      </c>
      <c r="G750" t="s">
        <v>264</v>
      </c>
      <c r="H750">
        <v>2017</v>
      </c>
      <c r="I750">
        <v>1810</v>
      </c>
      <c r="J750">
        <v>4986</v>
      </c>
    </row>
    <row r="751" spans="1:10">
      <c r="A751" t="s">
        <v>10</v>
      </c>
      <c r="B751" t="s">
        <v>11</v>
      </c>
      <c r="C751" t="s">
        <v>119</v>
      </c>
      <c r="D751" t="s">
        <v>46</v>
      </c>
      <c r="E751" t="s">
        <v>15</v>
      </c>
      <c r="F751" t="s">
        <v>123</v>
      </c>
      <c r="G751" t="s">
        <v>263</v>
      </c>
      <c r="H751">
        <v>2017</v>
      </c>
      <c r="I751">
        <v>6030</v>
      </c>
      <c r="J751">
        <v>16620</v>
      </c>
    </row>
    <row r="752" spans="1:10">
      <c r="A752" t="s">
        <v>10</v>
      </c>
      <c r="B752" t="s">
        <v>11</v>
      </c>
      <c r="C752" t="s">
        <v>119</v>
      </c>
      <c r="D752" t="s">
        <v>46</v>
      </c>
      <c r="E752" t="s">
        <v>15</v>
      </c>
      <c r="F752" t="s">
        <v>123</v>
      </c>
      <c r="G752" t="s">
        <v>263</v>
      </c>
      <c r="H752">
        <v>2017</v>
      </c>
      <c r="I752">
        <v>5530</v>
      </c>
      <c r="J752">
        <v>15235</v>
      </c>
    </row>
    <row r="753" spans="1:10">
      <c r="A753" t="s">
        <v>10</v>
      </c>
      <c r="B753" t="s">
        <v>11</v>
      </c>
      <c r="C753" t="s">
        <v>119</v>
      </c>
      <c r="D753" t="s">
        <v>120</v>
      </c>
      <c r="E753" t="s">
        <v>15</v>
      </c>
      <c r="F753" t="s">
        <v>123</v>
      </c>
      <c r="G753" t="s">
        <v>126</v>
      </c>
      <c r="H753">
        <v>2017</v>
      </c>
      <c r="I753">
        <v>4090</v>
      </c>
      <c r="J753">
        <v>11206.25</v>
      </c>
    </row>
    <row r="754" spans="1:10">
      <c r="A754" t="s">
        <v>10</v>
      </c>
      <c r="B754" t="s">
        <v>11</v>
      </c>
      <c r="C754" t="s">
        <v>119</v>
      </c>
      <c r="D754" t="s">
        <v>120</v>
      </c>
      <c r="E754" t="s">
        <v>15</v>
      </c>
      <c r="F754" t="s">
        <v>123</v>
      </c>
      <c r="G754" t="s">
        <v>126</v>
      </c>
      <c r="H754">
        <v>2017</v>
      </c>
      <c r="I754">
        <v>500</v>
      </c>
      <c r="J754">
        <v>1375</v>
      </c>
    </row>
    <row r="755" spans="1:10">
      <c r="A755" t="s">
        <v>10</v>
      </c>
      <c r="B755" t="s">
        <v>11</v>
      </c>
      <c r="C755" t="s">
        <v>119</v>
      </c>
      <c r="D755" t="s">
        <v>120</v>
      </c>
      <c r="E755" t="s">
        <v>15</v>
      </c>
      <c r="F755" t="s">
        <v>123</v>
      </c>
      <c r="G755" t="s">
        <v>126</v>
      </c>
      <c r="H755">
        <v>2017</v>
      </c>
      <c r="I755">
        <v>1710</v>
      </c>
      <c r="J755">
        <v>4675</v>
      </c>
    </row>
    <row r="756" spans="1:10">
      <c r="A756" t="s">
        <v>10</v>
      </c>
      <c r="B756" t="s">
        <v>11</v>
      </c>
      <c r="C756" t="s">
        <v>119</v>
      </c>
      <c r="D756" t="s">
        <v>46</v>
      </c>
      <c r="E756" t="s">
        <v>15</v>
      </c>
      <c r="F756" t="s">
        <v>123</v>
      </c>
      <c r="G756" t="s">
        <v>263</v>
      </c>
      <c r="H756">
        <v>2017</v>
      </c>
      <c r="I756">
        <v>5325</v>
      </c>
      <c r="J756">
        <v>14681</v>
      </c>
    </row>
    <row r="757" spans="1:10">
      <c r="A757" t="s">
        <v>10</v>
      </c>
      <c r="B757" t="s">
        <v>11</v>
      </c>
      <c r="C757" t="s">
        <v>119</v>
      </c>
      <c r="D757" t="s">
        <v>46</v>
      </c>
      <c r="E757" t="s">
        <v>15</v>
      </c>
      <c r="F757" t="s">
        <v>123</v>
      </c>
      <c r="G757" t="s">
        <v>263</v>
      </c>
      <c r="H757">
        <v>2017</v>
      </c>
      <c r="I757">
        <v>6835</v>
      </c>
      <c r="J757">
        <v>18836</v>
      </c>
    </row>
    <row r="758" spans="1:10">
      <c r="A758" t="s">
        <v>10</v>
      </c>
      <c r="B758" t="s">
        <v>11</v>
      </c>
      <c r="C758" t="s">
        <v>119</v>
      </c>
      <c r="D758" t="s">
        <v>46</v>
      </c>
      <c r="E758" t="s">
        <v>15</v>
      </c>
      <c r="F758" t="s">
        <v>123</v>
      </c>
      <c r="G758" t="s">
        <v>263</v>
      </c>
      <c r="H758">
        <v>2017</v>
      </c>
      <c r="I758">
        <v>2610</v>
      </c>
      <c r="J758">
        <v>7202</v>
      </c>
    </row>
    <row r="759" spans="1:10">
      <c r="A759" t="s">
        <v>10</v>
      </c>
      <c r="B759" t="s">
        <v>11</v>
      </c>
      <c r="C759" t="s">
        <v>119</v>
      </c>
      <c r="D759" t="s">
        <v>46</v>
      </c>
      <c r="E759" t="s">
        <v>15</v>
      </c>
      <c r="F759" t="s">
        <v>123</v>
      </c>
      <c r="G759" t="s">
        <v>263</v>
      </c>
      <c r="H759">
        <v>2017</v>
      </c>
      <c r="I759">
        <v>10150</v>
      </c>
      <c r="J759">
        <v>27977</v>
      </c>
    </row>
    <row r="760" spans="1:10">
      <c r="A760" t="s">
        <v>10</v>
      </c>
      <c r="B760" t="s">
        <v>11</v>
      </c>
      <c r="C760" t="s">
        <v>119</v>
      </c>
      <c r="D760" t="s">
        <v>120</v>
      </c>
      <c r="E760" t="s">
        <v>15</v>
      </c>
      <c r="F760" t="s">
        <v>123</v>
      </c>
      <c r="G760" t="s">
        <v>126</v>
      </c>
      <c r="H760">
        <v>2017</v>
      </c>
      <c r="I760">
        <v>500</v>
      </c>
      <c r="J760">
        <v>1385</v>
      </c>
    </row>
    <row r="761" spans="1:10">
      <c r="A761" t="s">
        <v>10</v>
      </c>
      <c r="B761" t="s">
        <v>11</v>
      </c>
      <c r="C761" t="s">
        <v>119</v>
      </c>
      <c r="D761" t="s">
        <v>120</v>
      </c>
      <c r="E761" t="s">
        <v>15</v>
      </c>
      <c r="F761" t="s">
        <v>123</v>
      </c>
      <c r="G761" t="s">
        <v>126</v>
      </c>
      <c r="H761">
        <v>2017</v>
      </c>
      <c r="I761">
        <v>20810</v>
      </c>
      <c r="J761">
        <v>57339</v>
      </c>
    </row>
    <row r="762" spans="1:10">
      <c r="A762" t="s">
        <v>10</v>
      </c>
      <c r="B762" t="s">
        <v>11</v>
      </c>
      <c r="C762" t="s">
        <v>119</v>
      </c>
      <c r="D762" t="s">
        <v>120</v>
      </c>
      <c r="E762" t="s">
        <v>15</v>
      </c>
      <c r="F762" t="s">
        <v>123</v>
      </c>
      <c r="G762" t="s">
        <v>126</v>
      </c>
      <c r="H762">
        <v>2017</v>
      </c>
      <c r="I762">
        <v>9025</v>
      </c>
      <c r="J762">
        <v>24860.75</v>
      </c>
    </row>
    <row r="763" spans="1:10">
      <c r="A763" t="s">
        <v>10</v>
      </c>
      <c r="B763" t="s">
        <v>11</v>
      </c>
      <c r="C763" t="s">
        <v>119</v>
      </c>
      <c r="D763" t="s">
        <v>120</v>
      </c>
      <c r="E763" t="s">
        <v>15</v>
      </c>
      <c r="F763" t="s">
        <v>123</v>
      </c>
      <c r="G763" t="s">
        <v>126</v>
      </c>
      <c r="H763">
        <v>2017</v>
      </c>
      <c r="I763">
        <v>500</v>
      </c>
      <c r="J763">
        <v>1385</v>
      </c>
    </row>
    <row r="764" spans="1:10">
      <c r="A764" t="s">
        <v>10</v>
      </c>
      <c r="B764" t="s">
        <v>11</v>
      </c>
      <c r="C764" t="s">
        <v>119</v>
      </c>
      <c r="D764" t="s">
        <v>120</v>
      </c>
      <c r="E764" t="s">
        <v>15</v>
      </c>
      <c r="F764" t="s">
        <v>123</v>
      </c>
      <c r="G764" t="s">
        <v>126</v>
      </c>
      <c r="H764">
        <v>2017</v>
      </c>
      <c r="I764">
        <v>6910</v>
      </c>
      <c r="J764">
        <v>19043.75</v>
      </c>
    </row>
    <row r="765" spans="1:10">
      <c r="A765" t="s">
        <v>10</v>
      </c>
      <c r="B765" t="s">
        <v>11</v>
      </c>
      <c r="C765" t="s">
        <v>119</v>
      </c>
      <c r="D765" t="s">
        <v>46</v>
      </c>
      <c r="E765" t="s">
        <v>15</v>
      </c>
      <c r="F765" t="s">
        <v>123</v>
      </c>
      <c r="G765" t="s">
        <v>263</v>
      </c>
      <c r="H765">
        <v>2017</v>
      </c>
      <c r="I765">
        <v>600</v>
      </c>
      <c r="J765">
        <v>1662</v>
      </c>
    </row>
    <row r="766" spans="1:10">
      <c r="A766" t="s">
        <v>10</v>
      </c>
      <c r="B766" t="s">
        <v>11</v>
      </c>
      <c r="C766" t="s">
        <v>119</v>
      </c>
      <c r="D766" t="s">
        <v>46</v>
      </c>
      <c r="E766" t="s">
        <v>15</v>
      </c>
      <c r="F766" t="s">
        <v>123</v>
      </c>
      <c r="G766" t="s">
        <v>263</v>
      </c>
      <c r="H766">
        <v>2017</v>
      </c>
      <c r="I766">
        <v>0</v>
      </c>
      <c r="J766">
        <v>0</v>
      </c>
    </row>
    <row r="767" spans="1:10">
      <c r="A767" t="s">
        <v>10</v>
      </c>
      <c r="B767" t="s">
        <v>11</v>
      </c>
      <c r="C767" t="s">
        <v>119</v>
      </c>
      <c r="D767" t="s">
        <v>46</v>
      </c>
      <c r="E767" t="s">
        <v>15</v>
      </c>
      <c r="F767" t="s">
        <v>123</v>
      </c>
      <c r="G767" t="s">
        <v>262</v>
      </c>
      <c r="H767">
        <v>2017</v>
      </c>
      <c r="I767">
        <v>3015</v>
      </c>
      <c r="J767">
        <v>8310</v>
      </c>
    </row>
    <row r="768" spans="1:10">
      <c r="A768" t="s">
        <v>10</v>
      </c>
      <c r="B768" t="s">
        <v>11</v>
      </c>
      <c r="C768" t="s">
        <v>119</v>
      </c>
      <c r="D768" t="s">
        <v>46</v>
      </c>
      <c r="E768" t="s">
        <v>15</v>
      </c>
      <c r="F768" t="s">
        <v>123</v>
      </c>
      <c r="G768" t="s">
        <v>262</v>
      </c>
      <c r="H768">
        <v>2017</v>
      </c>
      <c r="I768">
        <v>9550</v>
      </c>
      <c r="J768">
        <v>26315</v>
      </c>
    </row>
    <row r="769" spans="1:10">
      <c r="A769" t="s">
        <v>10</v>
      </c>
      <c r="B769" t="s">
        <v>11</v>
      </c>
      <c r="C769" t="s">
        <v>119</v>
      </c>
      <c r="D769" t="s">
        <v>46</v>
      </c>
      <c r="E769" t="s">
        <v>15</v>
      </c>
      <c r="F769" t="s">
        <v>123</v>
      </c>
      <c r="G769" t="s">
        <v>262</v>
      </c>
      <c r="H769">
        <v>2017</v>
      </c>
      <c r="I769">
        <v>12565</v>
      </c>
      <c r="J769">
        <v>34625</v>
      </c>
    </row>
    <row r="770" spans="1:10">
      <c r="A770" t="s">
        <v>10</v>
      </c>
      <c r="B770" t="s">
        <v>11</v>
      </c>
      <c r="C770" t="s">
        <v>119</v>
      </c>
      <c r="D770" t="s">
        <v>46</v>
      </c>
      <c r="E770" t="s">
        <v>15</v>
      </c>
      <c r="F770" t="s">
        <v>123</v>
      </c>
      <c r="G770" t="s">
        <v>262</v>
      </c>
      <c r="H770">
        <v>2017</v>
      </c>
      <c r="I770">
        <v>1610</v>
      </c>
      <c r="J770">
        <v>4432</v>
      </c>
    </row>
    <row r="771" spans="1:10">
      <c r="A771" t="s">
        <v>10</v>
      </c>
      <c r="B771" t="s">
        <v>11</v>
      </c>
      <c r="C771" t="s">
        <v>119</v>
      </c>
      <c r="D771" t="s">
        <v>46</v>
      </c>
      <c r="E771" t="s">
        <v>15</v>
      </c>
      <c r="F771" t="s">
        <v>123</v>
      </c>
      <c r="G771" t="s">
        <v>262</v>
      </c>
      <c r="H771">
        <v>2017</v>
      </c>
      <c r="I771">
        <v>14980</v>
      </c>
      <c r="J771">
        <v>41273</v>
      </c>
    </row>
    <row r="772" spans="1:10">
      <c r="A772" t="s">
        <v>10</v>
      </c>
      <c r="B772" t="s">
        <v>11</v>
      </c>
      <c r="C772" t="s">
        <v>119</v>
      </c>
      <c r="D772" t="s">
        <v>46</v>
      </c>
      <c r="E772" t="s">
        <v>15</v>
      </c>
      <c r="F772" t="s">
        <v>123</v>
      </c>
      <c r="G772" t="s">
        <v>262</v>
      </c>
      <c r="H772">
        <v>2017</v>
      </c>
      <c r="I772">
        <v>500</v>
      </c>
      <c r="J772">
        <v>1385</v>
      </c>
    </row>
    <row r="773" spans="1:10">
      <c r="A773" t="s">
        <v>10</v>
      </c>
      <c r="B773" t="s">
        <v>11</v>
      </c>
      <c r="C773" t="s">
        <v>119</v>
      </c>
      <c r="D773" t="s">
        <v>120</v>
      </c>
      <c r="E773" t="s">
        <v>15</v>
      </c>
      <c r="F773" t="s">
        <v>123</v>
      </c>
      <c r="G773" t="s">
        <v>126</v>
      </c>
      <c r="H773">
        <v>2017</v>
      </c>
      <c r="I773">
        <v>500</v>
      </c>
      <c r="J773">
        <v>1385</v>
      </c>
    </row>
    <row r="774" spans="1:10">
      <c r="A774" t="s">
        <v>10</v>
      </c>
      <c r="B774" t="s">
        <v>11</v>
      </c>
      <c r="C774" t="s">
        <v>119</v>
      </c>
      <c r="D774" t="s">
        <v>46</v>
      </c>
      <c r="E774" t="s">
        <v>12</v>
      </c>
      <c r="F774" t="s">
        <v>13</v>
      </c>
      <c r="G774" t="s">
        <v>28</v>
      </c>
      <c r="H774">
        <v>2017</v>
      </c>
      <c r="I774">
        <v>11000</v>
      </c>
      <c r="J774">
        <v>1430</v>
      </c>
    </row>
    <row r="775" spans="1:10">
      <c r="A775" t="s">
        <v>10</v>
      </c>
      <c r="B775" t="s">
        <v>11</v>
      </c>
      <c r="C775" t="s">
        <v>119</v>
      </c>
      <c r="D775" t="s">
        <v>46</v>
      </c>
      <c r="E775" t="s">
        <v>12</v>
      </c>
      <c r="F775" t="s">
        <v>13</v>
      </c>
      <c r="G775" t="s">
        <v>28</v>
      </c>
      <c r="H775">
        <v>2017</v>
      </c>
      <c r="I775">
        <v>5700</v>
      </c>
      <c r="J775">
        <v>741</v>
      </c>
    </row>
    <row r="776" spans="1:10">
      <c r="A776" t="s">
        <v>10</v>
      </c>
      <c r="B776" t="s">
        <v>11</v>
      </c>
      <c r="C776" t="s">
        <v>119</v>
      </c>
      <c r="D776" t="s">
        <v>46</v>
      </c>
      <c r="E776" t="s">
        <v>12</v>
      </c>
      <c r="F776" t="s">
        <v>13</v>
      </c>
      <c r="G776" t="s">
        <v>28</v>
      </c>
      <c r="H776">
        <v>2017</v>
      </c>
      <c r="I776">
        <v>14400</v>
      </c>
      <c r="J776">
        <v>1872</v>
      </c>
    </row>
    <row r="777" spans="1:10">
      <c r="A777" t="s">
        <v>10</v>
      </c>
      <c r="B777" t="s">
        <v>11</v>
      </c>
      <c r="C777" t="s">
        <v>119</v>
      </c>
      <c r="D777" t="s">
        <v>120</v>
      </c>
      <c r="E777" t="s">
        <v>15</v>
      </c>
      <c r="F777" t="s">
        <v>123</v>
      </c>
      <c r="G777" t="s">
        <v>127</v>
      </c>
      <c r="H777">
        <v>2017</v>
      </c>
      <c r="I777">
        <v>4090</v>
      </c>
      <c r="J777">
        <v>11206.25</v>
      </c>
    </row>
    <row r="778" spans="1:10">
      <c r="A778" t="s">
        <v>10</v>
      </c>
      <c r="B778" t="s">
        <v>11</v>
      </c>
      <c r="C778" t="s">
        <v>119</v>
      </c>
      <c r="D778" t="s">
        <v>120</v>
      </c>
      <c r="E778" t="s">
        <v>15</v>
      </c>
      <c r="F778" t="s">
        <v>123</v>
      </c>
      <c r="G778" t="s">
        <v>127</v>
      </c>
      <c r="H778">
        <v>2017</v>
      </c>
      <c r="I778">
        <v>500</v>
      </c>
      <c r="J778">
        <v>1375</v>
      </c>
    </row>
    <row r="779" spans="1:10">
      <c r="A779" t="s">
        <v>10</v>
      </c>
      <c r="B779" t="s">
        <v>11</v>
      </c>
      <c r="C779" t="s">
        <v>119</v>
      </c>
      <c r="D779" t="s">
        <v>120</v>
      </c>
      <c r="E779" t="s">
        <v>15</v>
      </c>
      <c r="F779" t="s">
        <v>123</v>
      </c>
      <c r="G779" t="s">
        <v>127</v>
      </c>
      <c r="H779">
        <v>2017</v>
      </c>
      <c r="I779">
        <v>1710</v>
      </c>
      <c r="J779">
        <v>4675</v>
      </c>
    </row>
    <row r="780" spans="1:10">
      <c r="A780" t="s">
        <v>10</v>
      </c>
      <c r="B780" t="s">
        <v>11</v>
      </c>
      <c r="C780" t="s">
        <v>119</v>
      </c>
      <c r="D780" t="s">
        <v>46</v>
      </c>
      <c r="E780" t="s">
        <v>12</v>
      </c>
      <c r="F780" t="s">
        <v>13</v>
      </c>
      <c r="G780" t="s">
        <v>28</v>
      </c>
      <c r="H780">
        <v>2017</v>
      </c>
      <c r="I780">
        <v>10000</v>
      </c>
      <c r="J780">
        <v>1300</v>
      </c>
    </row>
    <row r="781" spans="1:10">
      <c r="A781" t="s">
        <v>10</v>
      </c>
      <c r="B781" t="s">
        <v>11</v>
      </c>
      <c r="C781" t="s">
        <v>119</v>
      </c>
      <c r="D781" t="s">
        <v>46</v>
      </c>
      <c r="E781" t="s">
        <v>12</v>
      </c>
      <c r="F781" t="s">
        <v>13</v>
      </c>
      <c r="G781" t="s">
        <v>28</v>
      </c>
      <c r="H781">
        <v>2017</v>
      </c>
      <c r="I781">
        <v>10300</v>
      </c>
      <c r="J781">
        <v>1339</v>
      </c>
    </row>
    <row r="782" spans="1:10">
      <c r="A782" t="s">
        <v>10</v>
      </c>
      <c r="B782" t="s">
        <v>11</v>
      </c>
      <c r="C782" t="s">
        <v>119</v>
      </c>
      <c r="D782" t="s">
        <v>46</v>
      </c>
      <c r="E782" t="s">
        <v>12</v>
      </c>
      <c r="F782" t="s">
        <v>13</v>
      </c>
      <c r="G782" t="s">
        <v>28</v>
      </c>
      <c r="H782">
        <v>2017</v>
      </c>
      <c r="I782">
        <v>6800</v>
      </c>
      <c r="J782">
        <v>884</v>
      </c>
    </row>
    <row r="783" spans="1:10">
      <c r="A783" t="s">
        <v>10</v>
      </c>
      <c r="B783" t="s">
        <v>11</v>
      </c>
      <c r="C783" t="s">
        <v>119</v>
      </c>
      <c r="D783" t="s">
        <v>46</v>
      </c>
      <c r="E783" t="s">
        <v>12</v>
      </c>
      <c r="F783" t="s">
        <v>13</v>
      </c>
      <c r="G783" t="s">
        <v>28</v>
      </c>
      <c r="H783">
        <v>2017</v>
      </c>
      <c r="I783">
        <v>15700</v>
      </c>
      <c r="J783">
        <v>2041</v>
      </c>
    </row>
    <row r="784" spans="1:10">
      <c r="A784" t="s">
        <v>10</v>
      </c>
      <c r="B784" t="s">
        <v>11</v>
      </c>
      <c r="C784" t="s">
        <v>119</v>
      </c>
      <c r="D784" t="s">
        <v>46</v>
      </c>
      <c r="E784" t="s">
        <v>12</v>
      </c>
      <c r="F784" t="s">
        <v>13</v>
      </c>
      <c r="G784" t="s">
        <v>28</v>
      </c>
      <c r="H784">
        <v>2017</v>
      </c>
      <c r="I784">
        <v>25200</v>
      </c>
      <c r="J784">
        <v>3276</v>
      </c>
    </row>
    <row r="785" spans="1:10">
      <c r="A785" t="s">
        <v>10</v>
      </c>
      <c r="B785" t="s">
        <v>11</v>
      </c>
      <c r="C785" t="s">
        <v>119</v>
      </c>
      <c r="D785" t="s">
        <v>120</v>
      </c>
      <c r="E785" t="s">
        <v>15</v>
      </c>
      <c r="F785" t="s">
        <v>123</v>
      </c>
      <c r="G785" t="s">
        <v>127</v>
      </c>
      <c r="H785">
        <v>2017</v>
      </c>
      <c r="I785">
        <v>500</v>
      </c>
      <c r="J785">
        <v>1385</v>
      </c>
    </row>
    <row r="786" spans="1:10">
      <c r="A786" t="s">
        <v>10</v>
      </c>
      <c r="B786" t="s">
        <v>11</v>
      </c>
      <c r="C786" t="s">
        <v>119</v>
      </c>
      <c r="D786" t="s">
        <v>120</v>
      </c>
      <c r="E786" t="s">
        <v>15</v>
      </c>
      <c r="F786" t="s">
        <v>123</v>
      </c>
      <c r="G786" t="s">
        <v>127</v>
      </c>
      <c r="H786">
        <v>2017</v>
      </c>
      <c r="I786">
        <v>20810</v>
      </c>
      <c r="J786">
        <v>57339</v>
      </c>
    </row>
    <row r="787" spans="1:10">
      <c r="A787" t="s">
        <v>10</v>
      </c>
      <c r="B787" t="s">
        <v>11</v>
      </c>
      <c r="C787" t="s">
        <v>119</v>
      </c>
      <c r="D787" t="s">
        <v>120</v>
      </c>
      <c r="E787" t="s">
        <v>15</v>
      </c>
      <c r="F787" t="s">
        <v>123</v>
      </c>
      <c r="G787" t="s">
        <v>127</v>
      </c>
      <c r="H787">
        <v>2017</v>
      </c>
      <c r="I787">
        <v>9025</v>
      </c>
      <c r="J787">
        <v>24860.75</v>
      </c>
    </row>
    <row r="788" spans="1:10">
      <c r="A788" t="s">
        <v>10</v>
      </c>
      <c r="B788" t="s">
        <v>11</v>
      </c>
      <c r="C788" t="s">
        <v>119</v>
      </c>
      <c r="D788" t="s">
        <v>120</v>
      </c>
      <c r="E788" t="s">
        <v>15</v>
      </c>
      <c r="F788" t="s">
        <v>123</v>
      </c>
      <c r="G788" t="s">
        <v>127</v>
      </c>
      <c r="H788">
        <v>2017</v>
      </c>
      <c r="I788">
        <v>500</v>
      </c>
      <c r="J788">
        <v>1385</v>
      </c>
    </row>
    <row r="789" spans="1:10">
      <c r="A789" t="s">
        <v>10</v>
      </c>
      <c r="B789" t="s">
        <v>11</v>
      </c>
      <c r="C789" t="s">
        <v>119</v>
      </c>
      <c r="D789" t="s">
        <v>120</v>
      </c>
      <c r="E789" t="s">
        <v>15</v>
      </c>
      <c r="F789" t="s">
        <v>123</v>
      </c>
      <c r="G789" t="s">
        <v>127</v>
      </c>
      <c r="H789">
        <v>2017</v>
      </c>
      <c r="I789">
        <v>6910</v>
      </c>
      <c r="J789">
        <v>19043.75</v>
      </c>
    </row>
    <row r="790" spans="1:10">
      <c r="A790" t="s">
        <v>10</v>
      </c>
      <c r="B790" t="s">
        <v>11</v>
      </c>
      <c r="C790" t="s">
        <v>119</v>
      </c>
      <c r="D790" t="s">
        <v>46</v>
      </c>
      <c r="E790" t="s">
        <v>12</v>
      </c>
      <c r="F790" t="s">
        <v>13</v>
      </c>
      <c r="G790" t="s">
        <v>28</v>
      </c>
      <c r="H790">
        <v>2017</v>
      </c>
      <c r="I790">
        <v>6700</v>
      </c>
      <c r="J790">
        <v>871</v>
      </c>
    </row>
    <row r="791" spans="1:10">
      <c r="A791" t="s">
        <v>10</v>
      </c>
      <c r="B791" t="s">
        <v>11</v>
      </c>
      <c r="C791" t="s">
        <v>119</v>
      </c>
      <c r="D791" t="s">
        <v>46</v>
      </c>
      <c r="E791" t="s">
        <v>12</v>
      </c>
      <c r="F791" t="s">
        <v>13</v>
      </c>
      <c r="G791" t="s">
        <v>28</v>
      </c>
      <c r="H791">
        <v>2017</v>
      </c>
      <c r="I791">
        <v>10300</v>
      </c>
      <c r="J791">
        <v>1339</v>
      </c>
    </row>
    <row r="792" spans="1:10">
      <c r="A792" t="s">
        <v>10</v>
      </c>
      <c r="B792" t="s">
        <v>11</v>
      </c>
      <c r="C792" t="s">
        <v>119</v>
      </c>
      <c r="D792" t="s">
        <v>46</v>
      </c>
      <c r="E792" t="s">
        <v>12</v>
      </c>
      <c r="F792" t="s">
        <v>13</v>
      </c>
      <c r="G792" t="s">
        <v>28</v>
      </c>
      <c r="H792">
        <v>2017</v>
      </c>
      <c r="I792">
        <v>10200</v>
      </c>
      <c r="J792">
        <v>1326</v>
      </c>
    </row>
    <row r="793" spans="1:10">
      <c r="A793" t="s">
        <v>10</v>
      </c>
      <c r="B793" t="s">
        <v>11</v>
      </c>
      <c r="C793" t="s">
        <v>119</v>
      </c>
      <c r="D793" t="s">
        <v>46</v>
      </c>
      <c r="E793" t="s">
        <v>12</v>
      </c>
      <c r="F793" t="s">
        <v>13</v>
      </c>
      <c r="G793" t="s">
        <v>28</v>
      </c>
      <c r="H793">
        <v>2017</v>
      </c>
      <c r="I793">
        <v>0</v>
      </c>
      <c r="J793">
        <v>0</v>
      </c>
    </row>
    <row r="794" spans="1:10">
      <c r="A794" t="s">
        <v>10</v>
      </c>
      <c r="B794" t="s">
        <v>11</v>
      </c>
      <c r="C794" t="s">
        <v>119</v>
      </c>
      <c r="D794" t="s">
        <v>258</v>
      </c>
      <c r="E794" t="s">
        <v>15</v>
      </c>
      <c r="F794" t="s">
        <v>16</v>
      </c>
      <c r="G794" t="s">
        <v>161</v>
      </c>
      <c r="H794">
        <v>2017</v>
      </c>
      <c r="I794">
        <v>2515</v>
      </c>
      <c r="J794">
        <v>5525</v>
      </c>
    </row>
    <row r="795" spans="1:10">
      <c r="A795" t="s">
        <v>10</v>
      </c>
      <c r="B795" t="s">
        <v>11</v>
      </c>
      <c r="C795" t="s">
        <v>119</v>
      </c>
      <c r="D795" t="s">
        <v>258</v>
      </c>
      <c r="E795" t="s">
        <v>15</v>
      </c>
      <c r="F795" t="s">
        <v>31</v>
      </c>
      <c r="G795" t="s">
        <v>259</v>
      </c>
      <c r="H795">
        <v>2017</v>
      </c>
      <c r="I795">
        <v>4375</v>
      </c>
      <c r="J795">
        <v>10744.5</v>
      </c>
    </row>
    <row r="796" spans="1:10">
      <c r="A796" t="s">
        <v>10</v>
      </c>
      <c r="B796" t="s">
        <v>11</v>
      </c>
      <c r="C796" t="s">
        <v>119</v>
      </c>
      <c r="D796" t="s">
        <v>120</v>
      </c>
      <c r="E796" t="s">
        <v>22</v>
      </c>
      <c r="F796" t="s">
        <v>23</v>
      </c>
      <c r="G796" t="s">
        <v>25</v>
      </c>
      <c r="H796">
        <v>2017</v>
      </c>
      <c r="I796">
        <v>19240</v>
      </c>
      <c r="J796">
        <v>15120.6</v>
      </c>
    </row>
    <row r="797" spans="1:10">
      <c r="A797" t="s">
        <v>10</v>
      </c>
      <c r="B797" t="s">
        <v>11</v>
      </c>
      <c r="C797" t="s">
        <v>119</v>
      </c>
      <c r="D797" t="s">
        <v>120</v>
      </c>
      <c r="E797" t="s">
        <v>22</v>
      </c>
      <c r="F797" t="s">
        <v>23</v>
      </c>
      <c r="G797" t="s">
        <v>25</v>
      </c>
      <c r="H797">
        <v>2017</v>
      </c>
      <c r="I797">
        <v>43615</v>
      </c>
      <c r="J797">
        <v>34278.1</v>
      </c>
    </row>
    <row r="798" spans="1:10">
      <c r="A798" t="s">
        <v>10</v>
      </c>
      <c r="B798" t="s">
        <v>11</v>
      </c>
      <c r="C798" t="s">
        <v>119</v>
      </c>
      <c r="D798" t="s">
        <v>120</v>
      </c>
      <c r="E798" t="s">
        <v>15</v>
      </c>
      <c r="F798" t="s">
        <v>123</v>
      </c>
      <c r="G798" t="s">
        <v>127</v>
      </c>
      <c r="H798">
        <v>2017</v>
      </c>
      <c r="I798">
        <v>500</v>
      </c>
      <c r="J798">
        <v>1385</v>
      </c>
    </row>
    <row r="799" spans="1:10">
      <c r="A799" t="s">
        <v>10</v>
      </c>
      <c r="B799" t="s">
        <v>11</v>
      </c>
      <c r="C799" t="s">
        <v>119</v>
      </c>
      <c r="D799" t="s">
        <v>120</v>
      </c>
      <c r="E799" t="s">
        <v>22</v>
      </c>
      <c r="F799" t="s">
        <v>23</v>
      </c>
      <c r="G799" t="s">
        <v>25</v>
      </c>
      <c r="H799">
        <v>2017</v>
      </c>
      <c r="I799">
        <v>27275</v>
      </c>
      <c r="J799">
        <v>21432.7</v>
      </c>
    </row>
    <row r="800" spans="1:10">
      <c r="A800" t="s">
        <v>10</v>
      </c>
      <c r="B800" t="s">
        <v>11</v>
      </c>
      <c r="C800" t="s">
        <v>119</v>
      </c>
      <c r="D800" t="s">
        <v>120</v>
      </c>
      <c r="E800" t="s">
        <v>22</v>
      </c>
      <c r="F800" t="s">
        <v>23</v>
      </c>
      <c r="G800" t="s">
        <v>25</v>
      </c>
      <c r="H800">
        <v>2017</v>
      </c>
      <c r="I800">
        <v>165045</v>
      </c>
      <c r="J800">
        <v>129710.1</v>
      </c>
    </row>
    <row r="801" spans="1:10">
      <c r="A801" t="s">
        <v>10</v>
      </c>
      <c r="B801" t="s">
        <v>11</v>
      </c>
      <c r="C801" t="s">
        <v>119</v>
      </c>
      <c r="D801" t="s">
        <v>120</v>
      </c>
      <c r="E801" t="s">
        <v>22</v>
      </c>
      <c r="F801" t="s">
        <v>23</v>
      </c>
      <c r="G801" t="s">
        <v>25</v>
      </c>
      <c r="H801">
        <v>2017</v>
      </c>
      <c r="I801">
        <v>3250</v>
      </c>
      <c r="J801">
        <v>2551.6999999999998</v>
      </c>
    </row>
    <row r="802" spans="1:10">
      <c r="A802" t="s">
        <v>10</v>
      </c>
      <c r="B802" t="s">
        <v>11</v>
      </c>
      <c r="C802" t="s">
        <v>119</v>
      </c>
      <c r="D802" t="s">
        <v>120</v>
      </c>
      <c r="E802" t="s">
        <v>22</v>
      </c>
      <c r="F802" t="s">
        <v>23</v>
      </c>
      <c r="G802" t="s">
        <v>25</v>
      </c>
      <c r="H802">
        <v>2017</v>
      </c>
      <c r="I802">
        <v>12330</v>
      </c>
      <c r="J802">
        <v>9693.2999999999993</v>
      </c>
    </row>
    <row r="803" spans="1:10">
      <c r="A803" t="s">
        <v>10</v>
      </c>
      <c r="B803" t="s">
        <v>11</v>
      </c>
      <c r="C803" t="s">
        <v>119</v>
      </c>
      <c r="D803" t="s">
        <v>120</v>
      </c>
      <c r="E803" t="s">
        <v>22</v>
      </c>
      <c r="F803" t="s">
        <v>23</v>
      </c>
      <c r="G803" t="s">
        <v>25</v>
      </c>
      <c r="H803">
        <v>2017</v>
      </c>
      <c r="I803">
        <v>6390</v>
      </c>
      <c r="J803">
        <v>5024.3999999999996</v>
      </c>
    </row>
    <row r="804" spans="1:10">
      <c r="A804" t="s">
        <v>10</v>
      </c>
      <c r="B804" t="s">
        <v>11</v>
      </c>
      <c r="C804" t="s">
        <v>119</v>
      </c>
      <c r="D804" t="s">
        <v>120</v>
      </c>
      <c r="E804" t="s">
        <v>22</v>
      </c>
      <c r="F804" t="s">
        <v>23</v>
      </c>
      <c r="G804" t="s">
        <v>25</v>
      </c>
      <c r="H804">
        <v>2017</v>
      </c>
      <c r="I804">
        <v>5615</v>
      </c>
      <c r="J804">
        <v>4408.2</v>
      </c>
    </row>
    <row r="805" spans="1:10">
      <c r="A805" t="s">
        <v>10</v>
      </c>
      <c r="B805" t="s">
        <v>11</v>
      </c>
      <c r="C805" t="s">
        <v>119</v>
      </c>
      <c r="D805" t="s">
        <v>120</v>
      </c>
      <c r="E805" t="s">
        <v>22</v>
      </c>
      <c r="F805" t="s">
        <v>23</v>
      </c>
      <c r="G805" t="s">
        <v>25</v>
      </c>
      <c r="H805">
        <v>2017</v>
      </c>
      <c r="I805">
        <v>44675</v>
      </c>
      <c r="J805">
        <v>35123.4</v>
      </c>
    </row>
    <row r="806" spans="1:10">
      <c r="A806" t="s">
        <v>10</v>
      </c>
      <c r="B806" t="s">
        <v>11</v>
      </c>
      <c r="C806" t="s">
        <v>119</v>
      </c>
      <c r="D806" t="s">
        <v>120</v>
      </c>
      <c r="E806" t="s">
        <v>22</v>
      </c>
      <c r="F806" t="s">
        <v>23</v>
      </c>
      <c r="G806" t="s">
        <v>25</v>
      </c>
      <c r="H806">
        <v>2017</v>
      </c>
      <c r="I806">
        <v>1440</v>
      </c>
      <c r="J806">
        <v>1129.7</v>
      </c>
    </row>
    <row r="807" spans="1:10">
      <c r="A807" t="s">
        <v>10</v>
      </c>
      <c r="B807" t="s">
        <v>11</v>
      </c>
      <c r="C807" t="s">
        <v>119</v>
      </c>
      <c r="D807" t="s">
        <v>120</v>
      </c>
      <c r="E807" t="s">
        <v>22</v>
      </c>
      <c r="F807" t="s">
        <v>23</v>
      </c>
      <c r="G807" t="s">
        <v>25</v>
      </c>
      <c r="H807">
        <v>2017</v>
      </c>
      <c r="I807">
        <v>83935</v>
      </c>
      <c r="J807">
        <v>62640</v>
      </c>
    </row>
    <row r="808" spans="1:10">
      <c r="A808" t="s">
        <v>10</v>
      </c>
      <c r="B808" t="s">
        <v>11</v>
      </c>
      <c r="C808" t="s">
        <v>119</v>
      </c>
      <c r="D808" t="s">
        <v>120</v>
      </c>
      <c r="E808" t="s">
        <v>22</v>
      </c>
      <c r="F808" t="s">
        <v>23</v>
      </c>
      <c r="G808" t="s">
        <v>44</v>
      </c>
      <c r="H808">
        <v>2017</v>
      </c>
      <c r="I808">
        <v>9750</v>
      </c>
      <c r="J808">
        <v>7663</v>
      </c>
    </row>
    <row r="809" spans="1:10">
      <c r="A809" t="s">
        <v>10</v>
      </c>
      <c r="B809" t="s">
        <v>11</v>
      </c>
      <c r="C809" t="s">
        <v>119</v>
      </c>
      <c r="D809" t="s">
        <v>120</v>
      </c>
      <c r="E809" t="s">
        <v>22</v>
      </c>
      <c r="F809" t="s">
        <v>23</v>
      </c>
      <c r="G809" t="s">
        <v>44</v>
      </c>
      <c r="H809">
        <v>2017</v>
      </c>
      <c r="I809">
        <v>2580</v>
      </c>
      <c r="J809">
        <v>2038.2</v>
      </c>
    </row>
    <row r="810" spans="1:10">
      <c r="A810" t="s">
        <v>10</v>
      </c>
      <c r="B810" t="s">
        <v>11</v>
      </c>
      <c r="C810" t="s">
        <v>119</v>
      </c>
      <c r="D810" t="s">
        <v>120</v>
      </c>
      <c r="E810" t="s">
        <v>22</v>
      </c>
      <c r="F810" t="s">
        <v>23</v>
      </c>
      <c r="G810" t="s">
        <v>44</v>
      </c>
      <c r="H810">
        <v>2017</v>
      </c>
      <c r="I810">
        <v>1440</v>
      </c>
      <c r="J810">
        <v>1129.7</v>
      </c>
    </row>
    <row r="811" spans="1:10">
      <c r="A811" t="s">
        <v>10</v>
      </c>
      <c r="B811" t="s">
        <v>11</v>
      </c>
      <c r="C811" t="s">
        <v>119</v>
      </c>
      <c r="D811" t="s">
        <v>120</v>
      </c>
      <c r="E811" t="s">
        <v>22</v>
      </c>
      <c r="F811" t="s">
        <v>23</v>
      </c>
      <c r="G811" t="s">
        <v>44</v>
      </c>
      <c r="H811">
        <v>2017</v>
      </c>
      <c r="I811">
        <v>60</v>
      </c>
      <c r="J811">
        <v>47.4</v>
      </c>
    </row>
    <row r="812" spans="1:10">
      <c r="A812" t="s">
        <v>10</v>
      </c>
      <c r="B812" t="s">
        <v>11</v>
      </c>
      <c r="C812" t="s">
        <v>119</v>
      </c>
      <c r="D812" t="s">
        <v>120</v>
      </c>
      <c r="E812" t="s">
        <v>22</v>
      </c>
      <c r="F812" t="s">
        <v>23</v>
      </c>
      <c r="G812" t="s">
        <v>44</v>
      </c>
      <c r="H812">
        <v>2017</v>
      </c>
      <c r="I812">
        <v>1095</v>
      </c>
      <c r="J812">
        <v>861.1</v>
      </c>
    </row>
    <row r="813" spans="1:10">
      <c r="A813" t="s">
        <v>10</v>
      </c>
      <c r="B813" t="s">
        <v>11</v>
      </c>
      <c r="C813" t="s">
        <v>119</v>
      </c>
      <c r="D813" t="s">
        <v>120</v>
      </c>
      <c r="E813" t="s">
        <v>22</v>
      </c>
      <c r="F813" t="s">
        <v>23</v>
      </c>
      <c r="G813" t="s">
        <v>60</v>
      </c>
      <c r="H813">
        <v>2017</v>
      </c>
      <c r="I813">
        <v>1430</v>
      </c>
      <c r="J813">
        <v>1129.7</v>
      </c>
    </row>
    <row r="814" spans="1:10">
      <c r="A814" t="s">
        <v>10</v>
      </c>
      <c r="B814" t="s">
        <v>11</v>
      </c>
      <c r="C814" t="s">
        <v>119</v>
      </c>
      <c r="D814" t="s">
        <v>120</v>
      </c>
      <c r="E814" t="s">
        <v>22</v>
      </c>
      <c r="F814" t="s">
        <v>23</v>
      </c>
      <c r="G814" t="s">
        <v>60</v>
      </c>
      <c r="H814">
        <v>2017</v>
      </c>
      <c r="I814">
        <v>7840</v>
      </c>
      <c r="J814">
        <v>6162</v>
      </c>
    </row>
    <row r="815" spans="1:10">
      <c r="A815" t="s">
        <v>10</v>
      </c>
      <c r="B815" t="s">
        <v>11</v>
      </c>
      <c r="C815" t="s">
        <v>119</v>
      </c>
      <c r="D815" t="s">
        <v>120</v>
      </c>
      <c r="E815" t="s">
        <v>22</v>
      </c>
      <c r="F815" t="s">
        <v>23</v>
      </c>
      <c r="G815" t="s">
        <v>60</v>
      </c>
      <c r="H815">
        <v>2017</v>
      </c>
      <c r="I815">
        <v>8335</v>
      </c>
      <c r="J815">
        <v>6549.1</v>
      </c>
    </row>
    <row r="816" spans="1:10">
      <c r="A816" t="s">
        <v>10</v>
      </c>
      <c r="B816" t="s">
        <v>11</v>
      </c>
      <c r="C816" t="s">
        <v>119</v>
      </c>
      <c r="D816" t="s">
        <v>120</v>
      </c>
      <c r="E816" t="s">
        <v>22</v>
      </c>
      <c r="F816" t="s">
        <v>23</v>
      </c>
      <c r="G816" t="s">
        <v>60</v>
      </c>
      <c r="H816">
        <v>2017</v>
      </c>
      <c r="I816">
        <v>34425</v>
      </c>
      <c r="J816">
        <v>27041.7</v>
      </c>
    </row>
    <row r="817" spans="1:10">
      <c r="A817" t="s">
        <v>10</v>
      </c>
      <c r="B817" t="s">
        <v>11</v>
      </c>
      <c r="C817" t="s">
        <v>119</v>
      </c>
      <c r="D817" t="s">
        <v>120</v>
      </c>
      <c r="E817" t="s">
        <v>22</v>
      </c>
      <c r="F817" t="s">
        <v>23</v>
      </c>
      <c r="G817" t="s">
        <v>60</v>
      </c>
      <c r="H817">
        <v>2017</v>
      </c>
      <c r="I817">
        <v>2245</v>
      </c>
      <c r="J817">
        <v>1761.7</v>
      </c>
    </row>
    <row r="818" spans="1:10">
      <c r="A818" t="s">
        <v>10</v>
      </c>
      <c r="B818" t="s">
        <v>11</v>
      </c>
      <c r="C818" t="s">
        <v>119</v>
      </c>
      <c r="D818" t="s">
        <v>120</v>
      </c>
      <c r="E818" t="s">
        <v>22</v>
      </c>
      <c r="F818" t="s">
        <v>23</v>
      </c>
      <c r="G818" t="s">
        <v>60</v>
      </c>
      <c r="H818">
        <v>2017</v>
      </c>
      <c r="I818">
        <v>3920</v>
      </c>
      <c r="J818">
        <v>3081</v>
      </c>
    </row>
    <row r="819" spans="1:10">
      <c r="A819" t="s">
        <v>10</v>
      </c>
      <c r="B819" t="s">
        <v>11</v>
      </c>
      <c r="C819" t="s">
        <v>119</v>
      </c>
      <c r="D819" t="s">
        <v>120</v>
      </c>
      <c r="E819" t="s">
        <v>22</v>
      </c>
      <c r="F819" t="s">
        <v>23</v>
      </c>
      <c r="G819" t="s">
        <v>60</v>
      </c>
      <c r="H819">
        <v>2017</v>
      </c>
      <c r="I819">
        <v>2925</v>
      </c>
      <c r="J819">
        <v>2298.9</v>
      </c>
    </row>
    <row r="820" spans="1:10">
      <c r="A820" t="s">
        <v>10</v>
      </c>
      <c r="B820" t="s">
        <v>11</v>
      </c>
      <c r="C820" t="s">
        <v>119</v>
      </c>
      <c r="D820" t="s">
        <v>120</v>
      </c>
      <c r="E820" t="s">
        <v>22</v>
      </c>
      <c r="F820" t="s">
        <v>23</v>
      </c>
      <c r="G820" t="s">
        <v>60</v>
      </c>
      <c r="H820">
        <v>2017</v>
      </c>
      <c r="I820">
        <v>5720</v>
      </c>
      <c r="J820">
        <v>4495.1000000000004</v>
      </c>
    </row>
    <row r="821" spans="1:10">
      <c r="A821" t="s">
        <v>10</v>
      </c>
      <c r="B821" t="s">
        <v>11</v>
      </c>
      <c r="C821" t="s">
        <v>119</v>
      </c>
      <c r="D821" t="s">
        <v>120</v>
      </c>
      <c r="E821" t="s">
        <v>22</v>
      </c>
      <c r="F821" t="s">
        <v>23</v>
      </c>
      <c r="G821" t="s">
        <v>60</v>
      </c>
      <c r="H821">
        <v>2017</v>
      </c>
      <c r="I821">
        <v>45295</v>
      </c>
      <c r="J821">
        <v>35597.4</v>
      </c>
    </row>
    <row r="822" spans="1:10">
      <c r="A822" t="s">
        <v>10</v>
      </c>
      <c r="B822" t="s">
        <v>11</v>
      </c>
      <c r="C822" t="s">
        <v>119</v>
      </c>
      <c r="D822" t="s">
        <v>120</v>
      </c>
      <c r="E822" t="s">
        <v>22</v>
      </c>
      <c r="F822" t="s">
        <v>23</v>
      </c>
      <c r="G822" t="s">
        <v>60</v>
      </c>
      <c r="H822">
        <v>2017</v>
      </c>
      <c r="I822">
        <v>21905</v>
      </c>
      <c r="J822">
        <v>16782.5</v>
      </c>
    </row>
    <row r="823" spans="1:10">
      <c r="A823" t="s">
        <v>10</v>
      </c>
      <c r="B823" t="s">
        <v>11</v>
      </c>
      <c r="C823" t="s">
        <v>119</v>
      </c>
      <c r="D823" t="s">
        <v>120</v>
      </c>
      <c r="E823" t="s">
        <v>22</v>
      </c>
      <c r="F823" t="s">
        <v>23</v>
      </c>
      <c r="G823" t="s">
        <v>60</v>
      </c>
      <c r="H823">
        <v>2017</v>
      </c>
      <c r="I823">
        <v>32895</v>
      </c>
      <c r="J823">
        <v>24547.5</v>
      </c>
    </row>
    <row r="824" spans="1:10">
      <c r="A824" t="s">
        <v>10</v>
      </c>
      <c r="B824" t="s">
        <v>11</v>
      </c>
      <c r="C824" t="s">
        <v>119</v>
      </c>
      <c r="D824" t="s">
        <v>120</v>
      </c>
      <c r="E824" t="s">
        <v>22</v>
      </c>
      <c r="F824" t="s">
        <v>23</v>
      </c>
      <c r="G824" t="s">
        <v>60</v>
      </c>
      <c r="H824">
        <v>2017</v>
      </c>
      <c r="I824">
        <v>9005</v>
      </c>
      <c r="J824">
        <v>6720</v>
      </c>
    </row>
    <row r="825" spans="1:10">
      <c r="A825" t="s">
        <v>10</v>
      </c>
      <c r="B825" t="s">
        <v>11</v>
      </c>
      <c r="C825" t="s">
        <v>119</v>
      </c>
      <c r="D825" t="s">
        <v>120</v>
      </c>
      <c r="E825" t="s">
        <v>22</v>
      </c>
      <c r="F825" t="s">
        <v>23</v>
      </c>
      <c r="G825" t="s">
        <v>24</v>
      </c>
      <c r="H825">
        <v>2017</v>
      </c>
      <c r="I825">
        <v>5770</v>
      </c>
      <c r="J825">
        <v>4534.6000000000004</v>
      </c>
    </row>
    <row r="826" spans="1:10">
      <c r="A826" t="s">
        <v>10</v>
      </c>
      <c r="B826" t="s">
        <v>11</v>
      </c>
      <c r="C826" t="s">
        <v>119</v>
      </c>
      <c r="D826" t="s">
        <v>120</v>
      </c>
      <c r="E826" t="s">
        <v>22</v>
      </c>
      <c r="F826" t="s">
        <v>23</v>
      </c>
      <c r="G826" t="s">
        <v>24</v>
      </c>
      <c r="H826">
        <v>2017</v>
      </c>
      <c r="I826">
        <v>7635</v>
      </c>
      <c r="J826">
        <v>5996.1</v>
      </c>
    </row>
    <row r="827" spans="1:10">
      <c r="A827" t="s">
        <v>10</v>
      </c>
      <c r="B827" t="s">
        <v>11</v>
      </c>
      <c r="C827" t="s">
        <v>119</v>
      </c>
      <c r="D827" t="s">
        <v>120</v>
      </c>
      <c r="E827" t="s">
        <v>22</v>
      </c>
      <c r="F827" t="s">
        <v>23</v>
      </c>
      <c r="G827" t="s">
        <v>24</v>
      </c>
      <c r="H827">
        <v>2017</v>
      </c>
      <c r="I827">
        <v>15930</v>
      </c>
      <c r="J827">
        <v>12521.5</v>
      </c>
    </row>
    <row r="828" spans="1:10">
      <c r="A828" t="s">
        <v>10</v>
      </c>
      <c r="B828" t="s">
        <v>11</v>
      </c>
      <c r="C828" t="s">
        <v>119</v>
      </c>
      <c r="D828" t="s">
        <v>120</v>
      </c>
      <c r="E828" t="s">
        <v>22</v>
      </c>
      <c r="F828" t="s">
        <v>23</v>
      </c>
      <c r="G828" t="s">
        <v>24</v>
      </c>
      <c r="H828">
        <v>2017</v>
      </c>
      <c r="I828">
        <v>29120</v>
      </c>
      <c r="J828">
        <v>22886.3</v>
      </c>
    </row>
    <row r="829" spans="1:10">
      <c r="A829" t="s">
        <v>10</v>
      </c>
      <c r="B829" t="s">
        <v>11</v>
      </c>
      <c r="C829" t="s">
        <v>119</v>
      </c>
      <c r="D829" t="s">
        <v>120</v>
      </c>
      <c r="E829" t="s">
        <v>22</v>
      </c>
      <c r="F829" t="s">
        <v>23</v>
      </c>
      <c r="G829" t="s">
        <v>24</v>
      </c>
      <c r="H829">
        <v>2017</v>
      </c>
      <c r="I829">
        <v>4705</v>
      </c>
      <c r="J829">
        <v>3697.2</v>
      </c>
    </row>
    <row r="830" spans="1:10">
      <c r="A830" t="s">
        <v>10</v>
      </c>
      <c r="B830" t="s">
        <v>11</v>
      </c>
      <c r="C830" t="s">
        <v>119</v>
      </c>
      <c r="D830" t="s">
        <v>120</v>
      </c>
      <c r="E830" t="s">
        <v>22</v>
      </c>
      <c r="F830" t="s">
        <v>23</v>
      </c>
      <c r="G830" t="s">
        <v>24</v>
      </c>
      <c r="H830">
        <v>2017</v>
      </c>
      <c r="I830">
        <v>8560</v>
      </c>
      <c r="J830">
        <v>6730.8</v>
      </c>
    </row>
    <row r="831" spans="1:10">
      <c r="A831" t="s">
        <v>10</v>
      </c>
      <c r="B831" t="s">
        <v>11</v>
      </c>
      <c r="C831" t="s">
        <v>119</v>
      </c>
      <c r="D831" t="s">
        <v>120</v>
      </c>
      <c r="E831" t="s">
        <v>22</v>
      </c>
      <c r="F831" t="s">
        <v>23</v>
      </c>
      <c r="G831" t="s">
        <v>24</v>
      </c>
      <c r="H831">
        <v>2017</v>
      </c>
      <c r="I831">
        <v>11135</v>
      </c>
      <c r="J831">
        <v>8761.1</v>
      </c>
    </row>
    <row r="832" spans="1:10">
      <c r="A832" t="s">
        <v>10</v>
      </c>
      <c r="B832" t="s">
        <v>11</v>
      </c>
      <c r="C832" t="s">
        <v>119</v>
      </c>
      <c r="D832" t="s">
        <v>120</v>
      </c>
      <c r="E832" t="s">
        <v>22</v>
      </c>
      <c r="F832" t="s">
        <v>23</v>
      </c>
      <c r="G832" t="s">
        <v>24</v>
      </c>
      <c r="H832">
        <v>2017</v>
      </c>
      <c r="I832">
        <v>5900</v>
      </c>
      <c r="J832">
        <v>4637.3</v>
      </c>
    </row>
    <row r="833" spans="1:10">
      <c r="A833" t="s">
        <v>10</v>
      </c>
      <c r="B833" t="s">
        <v>11</v>
      </c>
      <c r="C833" t="s">
        <v>119</v>
      </c>
      <c r="D833" t="s">
        <v>120</v>
      </c>
      <c r="E833" t="s">
        <v>22</v>
      </c>
      <c r="F833" t="s">
        <v>23</v>
      </c>
      <c r="G833" t="s">
        <v>24</v>
      </c>
      <c r="H833">
        <v>2017</v>
      </c>
      <c r="I833">
        <v>24135</v>
      </c>
      <c r="J833">
        <v>18967.900000000001</v>
      </c>
    </row>
    <row r="834" spans="1:10">
      <c r="A834" t="s">
        <v>10</v>
      </c>
      <c r="B834" t="s">
        <v>11</v>
      </c>
      <c r="C834" t="s">
        <v>119</v>
      </c>
      <c r="D834" t="s">
        <v>120</v>
      </c>
      <c r="E834" t="s">
        <v>22</v>
      </c>
      <c r="F834" t="s">
        <v>23</v>
      </c>
      <c r="G834" t="s">
        <v>24</v>
      </c>
      <c r="H834">
        <v>2017</v>
      </c>
      <c r="I834">
        <v>14190</v>
      </c>
      <c r="J834">
        <v>10802</v>
      </c>
    </row>
    <row r="835" spans="1:10">
      <c r="A835" t="s">
        <v>10</v>
      </c>
      <c r="B835" t="s">
        <v>11</v>
      </c>
      <c r="C835" t="s">
        <v>119</v>
      </c>
      <c r="D835" t="s">
        <v>120</v>
      </c>
      <c r="E835" t="s">
        <v>22</v>
      </c>
      <c r="F835" t="s">
        <v>23</v>
      </c>
      <c r="G835" t="s">
        <v>24</v>
      </c>
      <c r="H835">
        <v>2017</v>
      </c>
      <c r="I835">
        <v>27120</v>
      </c>
      <c r="J835">
        <v>20242.5</v>
      </c>
    </row>
    <row r="836" spans="1:10">
      <c r="A836" t="s">
        <v>10</v>
      </c>
      <c r="B836" t="s">
        <v>11</v>
      </c>
      <c r="C836" t="s">
        <v>119</v>
      </c>
      <c r="D836" t="s">
        <v>120</v>
      </c>
      <c r="E836" t="s">
        <v>22</v>
      </c>
      <c r="F836" t="s">
        <v>23</v>
      </c>
      <c r="G836" t="s">
        <v>24</v>
      </c>
      <c r="H836">
        <v>2017</v>
      </c>
      <c r="I836">
        <v>3315</v>
      </c>
      <c r="J836">
        <v>2475</v>
      </c>
    </row>
    <row r="837" spans="1:10">
      <c r="A837" t="s">
        <v>10</v>
      </c>
      <c r="B837" t="s">
        <v>11</v>
      </c>
      <c r="C837" t="s">
        <v>119</v>
      </c>
      <c r="D837" t="s">
        <v>120</v>
      </c>
      <c r="E837" t="s">
        <v>15</v>
      </c>
      <c r="F837" t="s">
        <v>131</v>
      </c>
      <c r="G837" t="s">
        <v>132</v>
      </c>
      <c r="H837">
        <v>2017</v>
      </c>
      <c r="I837">
        <v>1755</v>
      </c>
      <c r="J837">
        <v>4340</v>
      </c>
    </row>
    <row r="838" spans="1:10">
      <c r="A838" t="s">
        <v>10</v>
      </c>
      <c r="B838" t="s">
        <v>11</v>
      </c>
      <c r="C838" t="s">
        <v>119</v>
      </c>
      <c r="D838" t="s">
        <v>120</v>
      </c>
      <c r="E838" t="s">
        <v>15</v>
      </c>
      <c r="F838" t="s">
        <v>131</v>
      </c>
      <c r="G838" t="s">
        <v>132</v>
      </c>
      <c r="H838">
        <v>2017</v>
      </c>
      <c r="I838">
        <v>5630</v>
      </c>
      <c r="J838">
        <v>13888</v>
      </c>
    </row>
    <row r="839" spans="1:10">
      <c r="A839" t="s">
        <v>10</v>
      </c>
      <c r="B839" t="s">
        <v>11</v>
      </c>
      <c r="C839" t="s">
        <v>119</v>
      </c>
      <c r="D839" t="s">
        <v>120</v>
      </c>
      <c r="E839" t="s">
        <v>15</v>
      </c>
      <c r="F839" t="s">
        <v>131</v>
      </c>
      <c r="G839" t="s">
        <v>132</v>
      </c>
      <c r="H839">
        <v>2017</v>
      </c>
      <c r="I839">
        <v>950</v>
      </c>
      <c r="J839">
        <v>2422.5</v>
      </c>
    </row>
    <row r="840" spans="1:10">
      <c r="A840" t="s">
        <v>10</v>
      </c>
      <c r="B840" t="s">
        <v>11</v>
      </c>
      <c r="C840" t="s">
        <v>119</v>
      </c>
      <c r="D840" t="s">
        <v>120</v>
      </c>
      <c r="E840" t="s">
        <v>15</v>
      </c>
      <c r="F840" t="s">
        <v>131</v>
      </c>
      <c r="G840" t="s">
        <v>132</v>
      </c>
      <c r="H840">
        <v>2017</v>
      </c>
      <c r="I840">
        <v>500</v>
      </c>
      <c r="J840">
        <v>1275</v>
      </c>
    </row>
    <row r="841" spans="1:10">
      <c r="A841" t="s">
        <v>10</v>
      </c>
      <c r="B841" t="s">
        <v>11</v>
      </c>
      <c r="C841" t="s">
        <v>119</v>
      </c>
      <c r="D841" t="s">
        <v>120</v>
      </c>
      <c r="E841" t="s">
        <v>15</v>
      </c>
      <c r="F841" t="s">
        <v>131</v>
      </c>
      <c r="G841" t="s">
        <v>133</v>
      </c>
      <c r="H841">
        <v>2017</v>
      </c>
      <c r="I841">
        <v>14570</v>
      </c>
      <c r="J841">
        <v>37410</v>
      </c>
    </row>
    <row r="842" spans="1:10">
      <c r="A842" t="s">
        <v>10</v>
      </c>
      <c r="B842" t="s">
        <v>11</v>
      </c>
      <c r="C842" t="s">
        <v>119</v>
      </c>
      <c r="D842" t="s">
        <v>120</v>
      </c>
      <c r="E842" t="s">
        <v>15</v>
      </c>
      <c r="F842" t="s">
        <v>131</v>
      </c>
      <c r="G842" t="s">
        <v>133</v>
      </c>
      <c r="H842">
        <v>2017</v>
      </c>
      <c r="I842">
        <v>12015</v>
      </c>
      <c r="J842">
        <v>31259.75</v>
      </c>
    </row>
    <row r="843" spans="1:10">
      <c r="A843" t="s">
        <v>10</v>
      </c>
      <c r="B843" t="s">
        <v>11</v>
      </c>
      <c r="C843" t="s">
        <v>119</v>
      </c>
      <c r="D843" t="s">
        <v>120</v>
      </c>
      <c r="E843" t="s">
        <v>15</v>
      </c>
      <c r="F843" t="s">
        <v>131</v>
      </c>
      <c r="G843" t="s">
        <v>133</v>
      </c>
      <c r="H843">
        <v>2017</v>
      </c>
      <c r="I843">
        <v>12665</v>
      </c>
      <c r="J843">
        <v>33390</v>
      </c>
    </row>
    <row r="844" spans="1:10">
      <c r="A844" t="s">
        <v>10</v>
      </c>
      <c r="B844" t="s">
        <v>11</v>
      </c>
      <c r="C844" t="s">
        <v>119</v>
      </c>
      <c r="D844" t="s">
        <v>120</v>
      </c>
      <c r="E844" t="s">
        <v>15</v>
      </c>
      <c r="F844" t="s">
        <v>131</v>
      </c>
      <c r="G844" t="s">
        <v>133</v>
      </c>
      <c r="H844">
        <v>2017</v>
      </c>
      <c r="I844">
        <v>1835</v>
      </c>
      <c r="J844">
        <v>4836.25</v>
      </c>
    </row>
    <row r="845" spans="1:10">
      <c r="A845" t="s">
        <v>10</v>
      </c>
      <c r="B845" t="s">
        <v>11</v>
      </c>
      <c r="C845" t="s">
        <v>119</v>
      </c>
      <c r="D845" t="s">
        <v>120</v>
      </c>
      <c r="E845" t="s">
        <v>15</v>
      </c>
      <c r="F845" t="s">
        <v>131</v>
      </c>
      <c r="G845" t="s">
        <v>133</v>
      </c>
      <c r="H845">
        <v>2017</v>
      </c>
      <c r="I845">
        <v>4250</v>
      </c>
      <c r="J845">
        <v>11196.25</v>
      </c>
    </row>
    <row r="846" spans="1:10">
      <c r="A846" t="s">
        <v>10</v>
      </c>
      <c r="B846" t="s">
        <v>11</v>
      </c>
      <c r="C846" t="s">
        <v>119</v>
      </c>
      <c r="D846" t="s">
        <v>120</v>
      </c>
      <c r="E846" t="s">
        <v>15</v>
      </c>
      <c r="F846" t="s">
        <v>131</v>
      </c>
      <c r="G846" t="s">
        <v>133</v>
      </c>
      <c r="H846">
        <v>2017</v>
      </c>
      <c r="I846">
        <v>4575</v>
      </c>
      <c r="J846">
        <v>12057.5</v>
      </c>
    </row>
    <row r="847" spans="1:10">
      <c r="A847" t="s">
        <v>10</v>
      </c>
      <c r="B847" t="s">
        <v>11</v>
      </c>
      <c r="C847" t="s">
        <v>119</v>
      </c>
      <c r="D847" t="s">
        <v>120</v>
      </c>
      <c r="E847" t="s">
        <v>19</v>
      </c>
      <c r="F847" t="s">
        <v>40</v>
      </c>
      <c r="G847" t="s">
        <v>257</v>
      </c>
      <c r="H847">
        <v>2017</v>
      </c>
      <c r="I847">
        <v>8500</v>
      </c>
      <c r="J847">
        <v>1147.5</v>
      </c>
    </row>
    <row r="848" spans="1:10">
      <c r="A848" t="s">
        <v>10</v>
      </c>
      <c r="B848" t="s">
        <v>11</v>
      </c>
      <c r="C848" t="s">
        <v>119</v>
      </c>
      <c r="D848" t="s">
        <v>120</v>
      </c>
      <c r="E848" t="s">
        <v>19</v>
      </c>
      <c r="F848" t="s">
        <v>40</v>
      </c>
      <c r="G848" t="s">
        <v>257</v>
      </c>
      <c r="H848">
        <v>2017</v>
      </c>
      <c r="I848">
        <v>6800</v>
      </c>
      <c r="J848">
        <v>918</v>
      </c>
    </row>
    <row r="849" spans="1:10">
      <c r="A849" t="s">
        <v>10</v>
      </c>
      <c r="B849" t="s">
        <v>11</v>
      </c>
      <c r="C849" t="s">
        <v>119</v>
      </c>
      <c r="D849" t="s">
        <v>120</v>
      </c>
      <c r="E849" t="s">
        <v>19</v>
      </c>
      <c r="F849" t="s">
        <v>40</v>
      </c>
      <c r="G849" t="s">
        <v>256</v>
      </c>
      <c r="H849">
        <v>2017</v>
      </c>
      <c r="I849">
        <v>550</v>
      </c>
      <c r="J849">
        <v>0</v>
      </c>
    </row>
    <row r="850" spans="1:10">
      <c r="A850" t="s">
        <v>10</v>
      </c>
      <c r="B850" t="s">
        <v>11</v>
      </c>
      <c r="C850" t="s">
        <v>119</v>
      </c>
      <c r="D850" t="s">
        <v>120</v>
      </c>
      <c r="E850" t="s">
        <v>15</v>
      </c>
      <c r="F850" t="s">
        <v>131</v>
      </c>
      <c r="G850" t="s">
        <v>134</v>
      </c>
      <c r="H850">
        <v>2017</v>
      </c>
      <c r="I850">
        <v>950</v>
      </c>
      <c r="J850">
        <v>2375</v>
      </c>
    </row>
    <row r="851" spans="1:10">
      <c r="A851" t="s">
        <v>10</v>
      </c>
      <c r="B851" t="s">
        <v>11</v>
      </c>
      <c r="C851" t="s">
        <v>119</v>
      </c>
      <c r="D851" t="s">
        <v>120</v>
      </c>
      <c r="E851" t="s">
        <v>15</v>
      </c>
      <c r="F851" t="s">
        <v>131</v>
      </c>
      <c r="G851" t="s">
        <v>134</v>
      </c>
      <c r="H851">
        <v>2017</v>
      </c>
      <c r="I851">
        <v>8245</v>
      </c>
      <c r="J851">
        <v>20643.5</v>
      </c>
    </row>
    <row r="852" spans="1:10">
      <c r="A852" t="s">
        <v>10</v>
      </c>
      <c r="B852" t="s">
        <v>11</v>
      </c>
      <c r="C852" t="s">
        <v>119</v>
      </c>
      <c r="D852" t="s">
        <v>120</v>
      </c>
      <c r="E852" t="s">
        <v>15</v>
      </c>
      <c r="F852" t="s">
        <v>131</v>
      </c>
      <c r="G852" t="s">
        <v>134</v>
      </c>
      <c r="H852">
        <v>2017</v>
      </c>
      <c r="I852">
        <v>9455</v>
      </c>
      <c r="J852">
        <v>24158</v>
      </c>
    </row>
    <row r="853" spans="1:10">
      <c r="A853" t="s">
        <v>10</v>
      </c>
      <c r="B853" t="s">
        <v>11</v>
      </c>
      <c r="C853" t="s">
        <v>119</v>
      </c>
      <c r="D853" t="s">
        <v>120</v>
      </c>
      <c r="E853" t="s">
        <v>15</v>
      </c>
      <c r="F853" t="s">
        <v>131</v>
      </c>
      <c r="G853" t="s">
        <v>134</v>
      </c>
      <c r="H853">
        <v>2017</v>
      </c>
      <c r="I853">
        <v>500</v>
      </c>
      <c r="J853">
        <v>1285</v>
      </c>
    </row>
    <row r="854" spans="1:10">
      <c r="A854" t="s">
        <v>10</v>
      </c>
      <c r="B854" t="s">
        <v>11</v>
      </c>
      <c r="C854" t="s">
        <v>119</v>
      </c>
      <c r="D854" t="s">
        <v>120</v>
      </c>
      <c r="E854" t="s">
        <v>15</v>
      </c>
      <c r="F854" t="s">
        <v>131</v>
      </c>
      <c r="G854" t="s">
        <v>134</v>
      </c>
      <c r="H854">
        <v>2017</v>
      </c>
      <c r="I854">
        <v>7765</v>
      </c>
      <c r="J854">
        <v>19853.25</v>
      </c>
    </row>
    <row r="855" spans="1:10">
      <c r="A855" t="s">
        <v>10</v>
      </c>
      <c r="B855" t="s">
        <v>11</v>
      </c>
      <c r="C855" t="s">
        <v>119</v>
      </c>
      <c r="D855" t="s">
        <v>120</v>
      </c>
      <c r="E855" t="s">
        <v>15</v>
      </c>
      <c r="F855" t="s">
        <v>131</v>
      </c>
      <c r="G855" t="s">
        <v>134</v>
      </c>
      <c r="H855">
        <v>2017</v>
      </c>
      <c r="I855">
        <v>500</v>
      </c>
      <c r="J855">
        <v>1285</v>
      </c>
    </row>
    <row r="856" spans="1:10">
      <c r="A856" t="s">
        <v>10</v>
      </c>
      <c r="B856" t="s">
        <v>11</v>
      </c>
      <c r="C856" t="s">
        <v>119</v>
      </c>
      <c r="D856" t="s">
        <v>120</v>
      </c>
      <c r="E856" t="s">
        <v>19</v>
      </c>
      <c r="F856" t="s">
        <v>40</v>
      </c>
      <c r="G856" t="s">
        <v>254</v>
      </c>
      <c r="H856">
        <v>2017</v>
      </c>
      <c r="I856">
        <v>3050</v>
      </c>
      <c r="J856">
        <v>411.75</v>
      </c>
    </row>
    <row r="857" spans="1:10">
      <c r="A857" t="s">
        <v>10</v>
      </c>
      <c r="B857" t="s">
        <v>11</v>
      </c>
      <c r="C857" t="s">
        <v>119</v>
      </c>
      <c r="D857" t="s">
        <v>120</v>
      </c>
      <c r="E857" t="s">
        <v>19</v>
      </c>
      <c r="F857" t="s">
        <v>40</v>
      </c>
      <c r="G857" t="s">
        <v>254</v>
      </c>
      <c r="H857">
        <v>2017</v>
      </c>
      <c r="I857">
        <v>2000</v>
      </c>
      <c r="J857">
        <v>260</v>
      </c>
    </row>
    <row r="858" spans="1:10">
      <c r="A858" t="s">
        <v>10</v>
      </c>
      <c r="B858" t="s">
        <v>11</v>
      </c>
      <c r="C858" t="s">
        <v>119</v>
      </c>
      <c r="D858" t="s">
        <v>120</v>
      </c>
      <c r="E858" t="s">
        <v>15</v>
      </c>
      <c r="F858" t="s">
        <v>47</v>
      </c>
      <c r="G858" t="s">
        <v>135</v>
      </c>
      <c r="H858">
        <v>2017</v>
      </c>
      <c r="I858">
        <v>500</v>
      </c>
      <c r="J858">
        <v>1250</v>
      </c>
    </row>
    <row r="859" spans="1:10">
      <c r="A859" t="s">
        <v>10</v>
      </c>
      <c r="B859" t="s">
        <v>11</v>
      </c>
      <c r="C859" t="s">
        <v>119</v>
      </c>
      <c r="D859" t="s">
        <v>120</v>
      </c>
      <c r="E859" t="s">
        <v>15</v>
      </c>
      <c r="F859" t="s">
        <v>47</v>
      </c>
      <c r="G859" t="s">
        <v>135</v>
      </c>
      <c r="H859">
        <v>2017</v>
      </c>
      <c r="I859">
        <v>500</v>
      </c>
      <c r="J859">
        <v>1250</v>
      </c>
    </row>
    <row r="860" spans="1:10">
      <c r="A860" t="s">
        <v>10</v>
      </c>
      <c r="B860" t="s">
        <v>11</v>
      </c>
      <c r="C860" t="s">
        <v>119</v>
      </c>
      <c r="D860" t="s">
        <v>120</v>
      </c>
      <c r="E860" t="s">
        <v>15</v>
      </c>
      <c r="F860" t="s">
        <v>47</v>
      </c>
      <c r="G860" t="s">
        <v>136</v>
      </c>
      <c r="H860">
        <v>2017</v>
      </c>
      <c r="I860">
        <v>1780</v>
      </c>
      <c r="J860">
        <v>4437.5</v>
      </c>
    </row>
    <row r="861" spans="1:10">
      <c r="A861" t="s">
        <v>10</v>
      </c>
      <c r="B861" t="s">
        <v>11</v>
      </c>
      <c r="C861" t="s">
        <v>119</v>
      </c>
      <c r="D861" t="s">
        <v>120</v>
      </c>
      <c r="E861" t="s">
        <v>15</v>
      </c>
      <c r="F861" t="s">
        <v>47</v>
      </c>
      <c r="G861" t="s">
        <v>137</v>
      </c>
      <c r="H861">
        <v>2017</v>
      </c>
      <c r="I861">
        <v>2235</v>
      </c>
      <c r="J861">
        <v>5607</v>
      </c>
    </row>
    <row r="862" spans="1:10">
      <c r="A862" t="s">
        <v>10</v>
      </c>
      <c r="B862" t="s">
        <v>11</v>
      </c>
      <c r="C862" t="s">
        <v>119</v>
      </c>
      <c r="D862" t="s">
        <v>120</v>
      </c>
      <c r="E862" t="s">
        <v>15</v>
      </c>
      <c r="F862" t="s">
        <v>47</v>
      </c>
      <c r="G862" t="s">
        <v>137</v>
      </c>
      <c r="H862">
        <v>2017</v>
      </c>
      <c r="I862">
        <v>2460</v>
      </c>
      <c r="J862">
        <v>6174</v>
      </c>
    </row>
    <row r="863" spans="1:10">
      <c r="A863" t="s">
        <v>10</v>
      </c>
      <c r="B863" t="s">
        <v>11</v>
      </c>
      <c r="C863" t="s">
        <v>119</v>
      </c>
      <c r="D863" t="s">
        <v>120</v>
      </c>
      <c r="E863" t="s">
        <v>15</v>
      </c>
      <c r="F863" t="s">
        <v>47</v>
      </c>
      <c r="G863" t="s">
        <v>137</v>
      </c>
      <c r="H863">
        <v>2017</v>
      </c>
      <c r="I863">
        <v>2160</v>
      </c>
      <c r="J863">
        <v>5525.5</v>
      </c>
    </row>
    <row r="864" spans="1:10">
      <c r="A864" t="s">
        <v>10</v>
      </c>
      <c r="B864" t="s">
        <v>11</v>
      </c>
      <c r="C864" t="s">
        <v>119</v>
      </c>
      <c r="D864" t="s">
        <v>120</v>
      </c>
      <c r="E864" t="s">
        <v>15</v>
      </c>
      <c r="F864" t="s">
        <v>47</v>
      </c>
      <c r="G864" t="s">
        <v>137</v>
      </c>
      <c r="H864">
        <v>2017</v>
      </c>
      <c r="I864">
        <v>500</v>
      </c>
      <c r="J864">
        <v>1285</v>
      </c>
    </row>
    <row r="865" spans="1:10">
      <c r="A865" t="s">
        <v>10</v>
      </c>
      <c r="B865" t="s">
        <v>11</v>
      </c>
      <c r="C865" t="s">
        <v>119</v>
      </c>
      <c r="D865" t="s">
        <v>120</v>
      </c>
      <c r="E865" t="s">
        <v>15</v>
      </c>
      <c r="F865" t="s">
        <v>47</v>
      </c>
      <c r="G865" t="s">
        <v>137</v>
      </c>
      <c r="H865">
        <v>2017</v>
      </c>
      <c r="I865">
        <v>1635</v>
      </c>
      <c r="J865">
        <v>4176.25</v>
      </c>
    </row>
    <row r="866" spans="1:10">
      <c r="A866" t="s">
        <v>10</v>
      </c>
      <c r="B866" t="s">
        <v>11</v>
      </c>
      <c r="C866" t="s">
        <v>119</v>
      </c>
      <c r="D866" t="s">
        <v>120</v>
      </c>
      <c r="E866" t="s">
        <v>15</v>
      </c>
      <c r="F866" t="s">
        <v>47</v>
      </c>
      <c r="G866" t="s">
        <v>137</v>
      </c>
      <c r="H866">
        <v>2017</v>
      </c>
      <c r="I866">
        <v>6490</v>
      </c>
      <c r="J866">
        <v>16576.5</v>
      </c>
    </row>
    <row r="867" spans="1:10">
      <c r="A867" t="s">
        <v>10</v>
      </c>
      <c r="B867" t="s">
        <v>11</v>
      </c>
      <c r="C867" t="s">
        <v>119</v>
      </c>
      <c r="D867" t="s">
        <v>120</v>
      </c>
      <c r="E867" t="s">
        <v>15</v>
      </c>
      <c r="F867" t="s">
        <v>47</v>
      </c>
      <c r="G867" t="s">
        <v>138</v>
      </c>
      <c r="H867">
        <v>2017</v>
      </c>
      <c r="I867">
        <v>1960</v>
      </c>
      <c r="J867">
        <v>4914</v>
      </c>
    </row>
    <row r="868" spans="1:10">
      <c r="A868" t="s">
        <v>10</v>
      </c>
      <c r="B868" t="s">
        <v>11</v>
      </c>
      <c r="C868" t="s">
        <v>119</v>
      </c>
      <c r="D868" t="s">
        <v>120</v>
      </c>
      <c r="E868" t="s">
        <v>15</v>
      </c>
      <c r="F868" t="s">
        <v>47</v>
      </c>
      <c r="G868" t="s">
        <v>139</v>
      </c>
      <c r="H868">
        <v>2017</v>
      </c>
      <c r="I868">
        <v>1610</v>
      </c>
      <c r="J868">
        <v>4000</v>
      </c>
    </row>
    <row r="869" spans="1:10">
      <c r="A869" t="s">
        <v>10</v>
      </c>
      <c r="B869" t="s">
        <v>11</v>
      </c>
      <c r="C869" t="s">
        <v>119</v>
      </c>
      <c r="D869" t="s">
        <v>120</v>
      </c>
      <c r="E869" t="s">
        <v>15</v>
      </c>
      <c r="F869" t="s">
        <v>47</v>
      </c>
      <c r="G869" t="s">
        <v>139</v>
      </c>
      <c r="H869">
        <v>2017</v>
      </c>
      <c r="I869">
        <v>500</v>
      </c>
      <c r="J869">
        <v>1285</v>
      </c>
    </row>
    <row r="870" spans="1:10">
      <c r="A870" t="s">
        <v>10</v>
      </c>
      <c r="B870" t="s">
        <v>11</v>
      </c>
      <c r="C870" t="s">
        <v>119</v>
      </c>
      <c r="D870" t="s">
        <v>120</v>
      </c>
      <c r="E870" t="s">
        <v>15</v>
      </c>
      <c r="F870" t="s">
        <v>47</v>
      </c>
      <c r="G870" t="s">
        <v>140</v>
      </c>
      <c r="H870">
        <v>2017</v>
      </c>
      <c r="I870">
        <v>3172</v>
      </c>
      <c r="J870">
        <v>7812.5</v>
      </c>
    </row>
    <row r="871" spans="1:10">
      <c r="A871" t="s">
        <v>10</v>
      </c>
      <c r="B871" t="s">
        <v>11</v>
      </c>
      <c r="C871" t="s">
        <v>119</v>
      </c>
      <c r="D871" t="s">
        <v>120</v>
      </c>
      <c r="E871" t="s">
        <v>15</v>
      </c>
      <c r="F871" t="s">
        <v>47</v>
      </c>
      <c r="G871" t="s">
        <v>140</v>
      </c>
      <c r="H871">
        <v>2017</v>
      </c>
      <c r="I871">
        <v>1560</v>
      </c>
      <c r="J871">
        <v>3875</v>
      </c>
    </row>
    <row r="872" spans="1:10">
      <c r="A872" t="s">
        <v>10</v>
      </c>
      <c r="B872" t="s">
        <v>11</v>
      </c>
      <c r="C872" t="s">
        <v>119</v>
      </c>
      <c r="D872" t="s">
        <v>120</v>
      </c>
      <c r="E872" t="s">
        <v>15</v>
      </c>
      <c r="F872" t="s">
        <v>47</v>
      </c>
      <c r="G872" t="s">
        <v>141</v>
      </c>
      <c r="H872">
        <v>2017</v>
      </c>
      <c r="I872">
        <v>1205</v>
      </c>
      <c r="J872">
        <v>3000</v>
      </c>
    </row>
    <row r="873" spans="1:10">
      <c r="A873" t="s">
        <v>10</v>
      </c>
      <c r="B873" t="s">
        <v>11</v>
      </c>
      <c r="C873" t="s">
        <v>119</v>
      </c>
      <c r="D873" t="s">
        <v>120</v>
      </c>
      <c r="E873" t="s">
        <v>15</v>
      </c>
      <c r="F873" t="s">
        <v>47</v>
      </c>
      <c r="G873" t="s">
        <v>141</v>
      </c>
      <c r="H873">
        <v>2017</v>
      </c>
      <c r="I873">
        <v>500</v>
      </c>
      <c r="J873">
        <v>1250</v>
      </c>
    </row>
    <row r="874" spans="1:10">
      <c r="A874" t="s">
        <v>10</v>
      </c>
      <c r="B874" t="s">
        <v>11</v>
      </c>
      <c r="C874" t="s">
        <v>119</v>
      </c>
      <c r="D874" t="s">
        <v>120</v>
      </c>
      <c r="E874" t="s">
        <v>15</v>
      </c>
      <c r="F874" t="s">
        <v>47</v>
      </c>
      <c r="G874" t="s">
        <v>141</v>
      </c>
      <c r="H874">
        <v>2017</v>
      </c>
      <c r="I874">
        <v>500</v>
      </c>
      <c r="J874">
        <v>1285</v>
      </c>
    </row>
    <row r="875" spans="1:10">
      <c r="A875" t="s">
        <v>10</v>
      </c>
      <c r="B875" t="s">
        <v>11</v>
      </c>
      <c r="C875" t="s">
        <v>119</v>
      </c>
      <c r="D875" t="s">
        <v>120</v>
      </c>
      <c r="E875" t="s">
        <v>15</v>
      </c>
      <c r="F875" t="s">
        <v>47</v>
      </c>
      <c r="G875" t="s">
        <v>141</v>
      </c>
      <c r="H875">
        <v>2017</v>
      </c>
      <c r="I875">
        <v>575</v>
      </c>
      <c r="J875">
        <v>1477.75</v>
      </c>
    </row>
    <row r="876" spans="1:10">
      <c r="A876" t="s">
        <v>10</v>
      </c>
      <c r="B876" t="s">
        <v>11</v>
      </c>
      <c r="C876" t="s">
        <v>119</v>
      </c>
      <c r="D876" t="s">
        <v>120</v>
      </c>
      <c r="E876" t="s">
        <v>15</v>
      </c>
      <c r="F876" t="s">
        <v>47</v>
      </c>
      <c r="G876" t="s">
        <v>141</v>
      </c>
      <c r="H876">
        <v>2017</v>
      </c>
      <c r="I876">
        <v>4045</v>
      </c>
      <c r="J876">
        <v>10344.25</v>
      </c>
    </row>
    <row r="877" spans="1:10">
      <c r="A877" t="s">
        <v>10</v>
      </c>
      <c r="B877" t="s">
        <v>11</v>
      </c>
      <c r="C877" t="s">
        <v>119</v>
      </c>
      <c r="D877" t="s">
        <v>120</v>
      </c>
      <c r="E877" t="s">
        <v>15</v>
      </c>
      <c r="F877" t="s">
        <v>47</v>
      </c>
      <c r="G877" t="s">
        <v>141</v>
      </c>
      <c r="H877">
        <v>2017</v>
      </c>
      <c r="I877">
        <v>1210</v>
      </c>
      <c r="J877">
        <v>3084</v>
      </c>
    </row>
    <row r="878" spans="1:10">
      <c r="A878" t="s">
        <v>10</v>
      </c>
      <c r="B878" t="s">
        <v>11</v>
      </c>
      <c r="C878" t="s">
        <v>119</v>
      </c>
      <c r="D878" t="s">
        <v>120</v>
      </c>
      <c r="E878" t="s">
        <v>15</v>
      </c>
      <c r="F878" t="s">
        <v>47</v>
      </c>
      <c r="G878" t="s">
        <v>141</v>
      </c>
      <c r="H878">
        <v>2017</v>
      </c>
      <c r="I878">
        <v>500</v>
      </c>
      <c r="J878">
        <v>1285</v>
      </c>
    </row>
    <row r="879" spans="1:10">
      <c r="A879" t="s">
        <v>10</v>
      </c>
      <c r="B879" t="s">
        <v>11</v>
      </c>
      <c r="C879" t="s">
        <v>119</v>
      </c>
      <c r="D879" t="s">
        <v>120</v>
      </c>
      <c r="E879" t="s">
        <v>15</v>
      </c>
      <c r="F879" t="s">
        <v>47</v>
      </c>
      <c r="G879" t="s">
        <v>141</v>
      </c>
      <c r="H879">
        <v>2017</v>
      </c>
      <c r="I879">
        <v>2410</v>
      </c>
      <c r="J879">
        <v>6168</v>
      </c>
    </row>
    <row r="880" spans="1:10">
      <c r="A880" t="s">
        <v>10</v>
      </c>
      <c r="B880" t="s">
        <v>11</v>
      </c>
      <c r="C880" t="s">
        <v>119</v>
      </c>
      <c r="D880" t="s">
        <v>120</v>
      </c>
      <c r="E880" t="s">
        <v>15</v>
      </c>
      <c r="F880" t="s">
        <v>47</v>
      </c>
      <c r="G880" t="s">
        <v>141</v>
      </c>
      <c r="H880">
        <v>2017</v>
      </c>
      <c r="I880">
        <v>6465</v>
      </c>
      <c r="J880">
        <v>16512.25</v>
      </c>
    </row>
    <row r="881" spans="1:10">
      <c r="A881" t="s">
        <v>10</v>
      </c>
      <c r="B881" t="s">
        <v>11</v>
      </c>
      <c r="C881" t="s">
        <v>119</v>
      </c>
      <c r="D881" t="s">
        <v>120</v>
      </c>
      <c r="E881" t="s">
        <v>15</v>
      </c>
      <c r="F881" t="s">
        <v>47</v>
      </c>
      <c r="G881" t="s">
        <v>142</v>
      </c>
      <c r="H881">
        <v>2017</v>
      </c>
      <c r="I881">
        <v>2590</v>
      </c>
      <c r="J881">
        <v>6437.5</v>
      </c>
    </row>
    <row r="882" spans="1:10">
      <c r="A882" t="s">
        <v>10</v>
      </c>
      <c r="B882" t="s">
        <v>11</v>
      </c>
      <c r="C882" t="s">
        <v>119</v>
      </c>
      <c r="D882" t="s">
        <v>120</v>
      </c>
      <c r="E882" t="s">
        <v>15</v>
      </c>
      <c r="F882" t="s">
        <v>47</v>
      </c>
      <c r="G882" t="s">
        <v>142</v>
      </c>
      <c r="H882">
        <v>2017</v>
      </c>
      <c r="I882">
        <v>2560</v>
      </c>
      <c r="J882">
        <v>6375</v>
      </c>
    </row>
    <row r="883" spans="1:10">
      <c r="A883" t="s">
        <v>10</v>
      </c>
      <c r="B883" t="s">
        <v>11</v>
      </c>
      <c r="C883" t="s">
        <v>119</v>
      </c>
      <c r="D883" t="s">
        <v>120</v>
      </c>
      <c r="E883" t="s">
        <v>15</v>
      </c>
      <c r="F883" t="s">
        <v>47</v>
      </c>
      <c r="G883" t="s">
        <v>142</v>
      </c>
      <c r="H883">
        <v>2017</v>
      </c>
      <c r="I883">
        <v>0</v>
      </c>
      <c r="J883">
        <v>0</v>
      </c>
    </row>
    <row r="884" spans="1:10">
      <c r="A884" t="s">
        <v>10</v>
      </c>
      <c r="B884" t="s">
        <v>11</v>
      </c>
      <c r="C884" t="s">
        <v>119</v>
      </c>
      <c r="D884" t="s">
        <v>120</v>
      </c>
      <c r="E884" t="s">
        <v>15</v>
      </c>
      <c r="F884" t="s">
        <v>143</v>
      </c>
      <c r="G884" t="s">
        <v>144</v>
      </c>
      <c r="H884">
        <v>2017</v>
      </c>
      <c r="I884">
        <v>7790</v>
      </c>
      <c r="J884">
        <v>10385</v>
      </c>
    </row>
    <row r="885" spans="1:10">
      <c r="A885" t="s">
        <v>10</v>
      </c>
      <c r="B885" t="s">
        <v>11</v>
      </c>
      <c r="C885" t="s">
        <v>119</v>
      </c>
      <c r="D885" t="s">
        <v>120</v>
      </c>
      <c r="E885" t="s">
        <v>15</v>
      </c>
      <c r="F885" t="s">
        <v>143</v>
      </c>
      <c r="G885" t="s">
        <v>144</v>
      </c>
      <c r="H885">
        <v>2017</v>
      </c>
      <c r="I885">
        <v>1760</v>
      </c>
      <c r="J885">
        <v>2345</v>
      </c>
    </row>
    <row r="886" spans="1:10">
      <c r="A886" t="s">
        <v>10</v>
      </c>
      <c r="B886" t="s">
        <v>11</v>
      </c>
      <c r="C886" t="s">
        <v>119</v>
      </c>
      <c r="D886" t="s">
        <v>120</v>
      </c>
      <c r="E886" t="s">
        <v>15</v>
      </c>
      <c r="F886" t="s">
        <v>143</v>
      </c>
      <c r="G886" t="s">
        <v>144</v>
      </c>
      <c r="H886">
        <v>2017</v>
      </c>
      <c r="I886">
        <v>6030</v>
      </c>
      <c r="J886">
        <v>8280</v>
      </c>
    </row>
    <row r="887" spans="1:10">
      <c r="A887" t="s">
        <v>10</v>
      </c>
      <c r="B887" t="s">
        <v>11</v>
      </c>
      <c r="C887" t="s">
        <v>119</v>
      </c>
      <c r="D887" t="s">
        <v>120</v>
      </c>
      <c r="E887" t="s">
        <v>15</v>
      </c>
      <c r="F887" t="s">
        <v>30</v>
      </c>
      <c r="G887" t="s">
        <v>145</v>
      </c>
      <c r="H887">
        <v>2017</v>
      </c>
      <c r="I887">
        <v>1325</v>
      </c>
      <c r="J887">
        <v>3299.25</v>
      </c>
    </row>
    <row r="888" spans="1:10">
      <c r="A888" t="s">
        <v>10</v>
      </c>
      <c r="B888" t="s">
        <v>11</v>
      </c>
      <c r="C888" t="s">
        <v>119</v>
      </c>
      <c r="D888" t="s">
        <v>120</v>
      </c>
      <c r="E888" t="s">
        <v>15</v>
      </c>
      <c r="F888" t="s">
        <v>30</v>
      </c>
      <c r="G888" t="s">
        <v>145</v>
      </c>
      <c r="H888">
        <v>2017</v>
      </c>
      <c r="I888">
        <v>4320</v>
      </c>
      <c r="J888">
        <v>10707</v>
      </c>
    </row>
    <row r="889" spans="1:10">
      <c r="A889" t="s">
        <v>10</v>
      </c>
      <c r="B889" t="s">
        <v>11</v>
      </c>
      <c r="C889" t="s">
        <v>119</v>
      </c>
      <c r="D889" t="s">
        <v>120</v>
      </c>
      <c r="E889" t="s">
        <v>15</v>
      </c>
      <c r="F889" t="s">
        <v>30</v>
      </c>
      <c r="G889" t="s">
        <v>146</v>
      </c>
      <c r="H889">
        <v>2017</v>
      </c>
      <c r="I889">
        <v>500</v>
      </c>
      <c r="J889">
        <v>1245</v>
      </c>
    </row>
    <row r="890" spans="1:10">
      <c r="A890" t="s">
        <v>10</v>
      </c>
      <c r="B890" t="s">
        <v>11</v>
      </c>
      <c r="C890" t="s">
        <v>119</v>
      </c>
      <c r="D890" t="s">
        <v>120</v>
      </c>
      <c r="E890" t="s">
        <v>15</v>
      </c>
      <c r="F890" t="s">
        <v>30</v>
      </c>
      <c r="G890" t="s">
        <v>147</v>
      </c>
      <c r="H890">
        <v>2017</v>
      </c>
      <c r="I890">
        <v>1325</v>
      </c>
      <c r="J890">
        <v>3299.25</v>
      </c>
    </row>
    <row r="891" spans="1:10">
      <c r="A891" t="s">
        <v>10</v>
      </c>
      <c r="B891" t="s">
        <v>11</v>
      </c>
      <c r="C891" t="s">
        <v>119</v>
      </c>
      <c r="D891" t="s">
        <v>120</v>
      </c>
      <c r="E891" t="s">
        <v>19</v>
      </c>
      <c r="F891" t="s">
        <v>40</v>
      </c>
      <c r="G891" t="s">
        <v>43</v>
      </c>
      <c r="H891">
        <v>2017</v>
      </c>
      <c r="I891">
        <v>3345</v>
      </c>
      <c r="J891">
        <v>943.35</v>
      </c>
    </row>
    <row r="892" spans="1:10">
      <c r="A892" t="s">
        <v>10</v>
      </c>
      <c r="B892" t="s">
        <v>11</v>
      </c>
      <c r="C892" t="s">
        <v>119</v>
      </c>
      <c r="D892" t="s">
        <v>120</v>
      </c>
      <c r="E892" t="s">
        <v>15</v>
      </c>
      <c r="F892" t="s">
        <v>34</v>
      </c>
      <c r="G892" t="s">
        <v>149</v>
      </c>
      <c r="H892">
        <v>2017</v>
      </c>
      <c r="I892">
        <v>1705</v>
      </c>
      <c r="J892">
        <v>3689</v>
      </c>
    </row>
    <row r="893" spans="1:10">
      <c r="A893" t="s">
        <v>10</v>
      </c>
      <c r="B893" t="s">
        <v>11</v>
      </c>
      <c r="C893" t="s">
        <v>119</v>
      </c>
      <c r="D893" t="s">
        <v>120</v>
      </c>
      <c r="E893" t="s">
        <v>15</v>
      </c>
      <c r="F893" t="s">
        <v>34</v>
      </c>
      <c r="G893" t="s">
        <v>149</v>
      </c>
      <c r="H893">
        <v>2017</v>
      </c>
      <c r="I893">
        <v>14920</v>
      </c>
      <c r="J893">
        <v>32224.5</v>
      </c>
    </row>
    <row r="894" spans="1:10">
      <c r="A894" t="s">
        <v>10</v>
      </c>
      <c r="B894" t="s">
        <v>11</v>
      </c>
      <c r="C894" t="s">
        <v>119</v>
      </c>
      <c r="D894" t="s">
        <v>120</v>
      </c>
      <c r="E894" t="s">
        <v>15</v>
      </c>
      <c r="F894" t="s">
        <v>34</v>
      </c>
      <c r="G894" t="s">
        <v>149</v>
      </c>
      <c r="H894">
        <v>2017</v>
      </c>
      <c r="I894">
        <v>3340</v>
      </c>
      <c r="J894">
        <v>7414.75</v>
      </c>
    </row>
    <row r="895" spans="1:10">
      <c r="A895" t="s">
        <v>10</v>
      </c>
      <c r="B895" t="s">
        <v>11</v>
      </c>
      <c r="C895" t="s">
        <v>119</v>
      </c>
      <c r="D895" t="s">
        <v>120</v>
      </c>
      <c r="E895" t="s">
        <v>15</v>
      </c>
      <c r="F895" t="s">
        <v>34</v>
      </c>
      <c r="G895" t="s">
        <v>149</v>
      </c>
      <c r="H895">
        <v>2017</v>
      </c>
      <c r="I895">
        <v>14535</v>
      </c>
      <c r="J895">
        <v>32223.5</v>
      </c>
    </row>
    <row r="896" spans="1:10">
      <c r="A896" t="s">
        <v>10</v>
      </c>
      <c r="B896" t="s">
        <v>11</v>
      </c>
      <c r="C896" t="s">
        <v>119</v>
      </c>
      <c r="D896" t="s">
        <v>120</v>
      </c>
      <c r="E896" t="s">
        <v>15</v>
      </c>
      <c r="F896" t="s">
        <v>34</v>
      </c>
      <c r="G896" t="s">
        <v>149</v>
      </c>
      <c r="H896">
        <v>2017</v>
      </c>
      <c r="I896">
        <v>1925</v>
      </c>
      <c r="J896">
        <v>4292.75</v>
      </c>
    </row>
    <row r="897" spans="1:10">
      <c r="A897" t="s">
        <v>10</v>
      </c>
      <c r="B897" t="s">
        <v>11</v>
      </c>
      <c r="C897" t="s">
        <v>119</v>
      </c>
      <c r="D897" t="s">
        <v>120</v>
      </c>
      <c r="E897" t="s">
        <v>15</v>
      </c>
      <c r="F897" t="s">
        <v>34</v>
      </c>
      <c r="G897" t="s">
        <v>149</v>
      </c>
      <c r="H897">
        <v>2017</v>
      </c>
      <c r="I897">
        <v>3495</v>
      </c>
      <c r="J897">
        <v>7749.25</v>
      </c>
    </row>
    <row r="898" spans="1:10">
      <c r="A898" t="s">
        <v>10</v>
      </c>
      <c r="B898" t="s">
        <v>11</v>
      </c>
      <c r="C898" t="s">
        <v>119</v>
      </c>
      <c r="D898" t="s">
        <v>120</v>
      </c>
      <c r="E898" t="s">
        <v>15</v>
      </c>
      <c r="F898" t="s">
        <v>34</v>
      </c>
      <c r="G898" t="s">
        <v>149</v>
      </c>
      <c r="H898">
        <v>2017</v>
      </c>
      <c r="I898">
        <v>500</v>
      </c>
      <c r="J898">
        <v>1115</v>
      </c>
    </row>
    <row r="899" spans="1:10">
      <c r="A899" t="s">
        <v>10</v>
      </c>
      <c r="B899" t="s">
        <v>11</v>
      </c>
      <c r="C899" t="s">
        <v>119</v>
      </c>
      <c r="D899" t="s">
        <v>120</v>
      </c>
      <c r="E899" t="s">
        <v>19</v>
      </c>
      <c r="F899" t="s">
        <v>40</v>
      </c>
      <c r="G899" t="s">
        <v>43</v>
      </c>
      <c r="H899">
        <v>2017</v>
      </c>
      <c r="I899">
        <v>290</v>
      </c>
      <c r="J899">
        <v>82.65</v>
      </c>
    </row>
    <row r="900" spans="1:10">
      <c r="A900" t="s">
        <v>10</v>
      </c>
      <c r="B900" t="s">
        <v>11</v>
      </c>
      <c r="C900" t="s">
        <v>119</v>
      </c>
      <c r="D900" t="s">
        <v>120</v>
      </c>
      <c r="E900" t="s">
        <v>15</v>
      </c>
      <c r="F900" t="s">
        <v>34</v>
      </c>
      <c r="G900" t="s">
        <v>149</v>
      </c>
      <c r="H900">
        <v>2017</v>
      </c>
      <c r="I900">
        <v>11280</v>
      </c>
      <c r="J900">
        <v>25020.6</v>
      </c>
    </row>
    <row r="901" spans="1:10">
      <c r="A901" t="s">
        <v>10</v>
      </c>
      <c r="B901" t="s">
        <v>11</v>
      </c>
      <c r="C901" t="s">
        <v>119</v>
      </c>
      <c r="D901" t="s">
        <v>120</v>
      </c>
      <c r="E901" t="s">
        <v>15</v>
      </c>
      <c r="F901" t="s">
        <v>34</v>
      </c>
      <c r="G901" t="s">
        <v>149</v>
      </c>
      <c r="H901">
        <v>2017</v>
      </c>
      <c r="I901">
        <v>0</v>
      </c>
      <c r="J901">
        <v>0</v>
      </c>
    </row>
    <row r="902" spans="1:10">
      <c r="A902" t="s">
        <v>10</v>
      </c>
      <c r="B902" t="s">
        <v>11</v>
      </c>
      <c r="C902" t="s">
        <v>119</v>
      </c>
      <c r="D902" t="s">
        <v>120</v>
      </c>
      <c r="E902" t="s">
        <v>15</v>
      </c>
      <c r="F902" t="s">
        <v>34</v>
      </c>
      <c r="G902" t="s">
        <v>149</v>
      </c>
      <c r="H902">
        <v>2017</v>
      </c>
      <c r="I902">
        <v>12935</v>
      </c>
      <c r="J902">
        <v>28711.25</v>
      </c>
    </row>
    <row r="903" spans="1:10">
      <c r="A903" t="s">
        <v>10</v>
      </c>
      <c r="B903" t="s">
        <v>11</v>
      </c>
      <c r="C903" t="s">
        <v>119</v>
      </c>
      <c r="D903" t="s">
        <v>120</v>
      </c>
      <c r="E903" t="s">
        <v>15</v>
      </c>
      <c r="F903" t="s">
        <v>34</v>
      </c>
      <c r="G903" t="s">
        <v>149</v>
      </c>
      <c r="H903">
        <v>2017</v>
      </c>
      <c r="I903">
        <v>2415</v>
      </c>
      <c r="J903">
        <v>5352</v>
      </c>
    </row>
    <row r="904" spans="1:10">
      <c r="A904" t="s">
        <v>10</v>
      </c>
      <c r="B904" t="s">
        <v>11</v>
      </c>
      <c r="C904" t="s">
        <v>119</v>
      </c>
      <c r="D904" t="s">
        <v>120</v>
      </c>
      <c r="E904" t="s">
        <v>15</v>
      </c>
      <c r="F904" t="s">
        <v>34</v>
      </c>
      <c r="G904" t="s">
        <v>149</v>
      </c>
      <c r="H904">
        <v>2017</v>
      </c>
      <c r="I904">
        <v>14420</v>
      </c>
      <c r="J904">
        <v>32000.5</v>
      </c>
    </row>
    <row r="905" spans="1:10">
      <c r="A905" t="s">
        <v>10</v>
      </c>
      <c r="B905" t="s">
        <v>11</v>
      </c>
      <c r="C905" t="s">
        <v>119</v>
      </c>
      <c r="D905" t="s">
        <v>120</v>
      </c>
      <c r="E905" t="s">
        <v>19</v>
      </c>
      <c r="F905" t="s">
        <v>40</v>
      </c>
      <c r="G905" t="s">
        <v>43</v>
      </c>
      <c r="H905">
        <v>2017</v>
      </c>
      <c r="I905">
        <v>4645</v>
      </c>
      <c r="J905">
        <v>1313.85</v>
      </c>
    </row>
    <row r="906" spans="1:10">
      <c r="A906" t="s">
        <v>10</v>
      </c>
      <c r="B906" t="s">
        <v>11</v>
      </c>
      <c r="C906" t="s">
        <v>119</v>
      </c>
      <c r="D906" t="s">
        <v>120</v>
      </c>
      <c r="E906" t="s">
        <v>19</v>
      </c>
      <c r="F906" t="s">
        <v>40</v>
      </c>
      <c r="G906" t="s">
        <v>43</v>
      </c>
      <c r="H906">
        <v>2017</v>
      </c>
      <c r="I906">
        <v>7470</v>
      </c>
      <c r="J906">
        <v>2111.85</v>
      </c>
    </row>
    <row r="907" spans="1:10">
      <c r="A907" t="s">
        <v>10</v>
      </c>
      <c r="B907" t="s">
        <v>11</v>
      </c>
      <c r="C907" t="s">
        <v>119</v>
      </c>
      <c r="D907" t="s">
        <v>120</v>
      </c>
      <c r="E907" t="s">
        <v>19</v>
      </c>
      <c r="F907" t="s">
        <v>40</v>
      </c>
      <c r="G907" t="s">
        <v>43</v>
      </c>
      <c r="H907">
        <v>2017</v>
      </c>
      <c r="I907">
        <v>20</v>
      </c>
      <c r="J907">
        <v>5.7</v>
      </c>
    </row>
    <row r="908" spans="1:10">
      <c r="A908" t="s">
        <v>10</v>
      </c>
      <c r="B908" t="s">
        <v>11</v>
      </c>
      <c r="C908" t="s">
        <v>119</v>
      </c>
      <c r="D908" t="s">
        <v>120</v>
      </c>
      <c r="E908" t="s">
        <v>19</v>
      </c>
      <c r="F908" t="s">
        <v>40</v>
      </c>
      <c r="G908" t="s">
        <v>42</v>
      </c>
      <c r="H908">
        <v>2017</v>
      </c>
      <c r="I908">
        <v>26800</v>
      </c>
      <c r="J908">
        <v>2278</v>
      </c>
    </row>
    <row r="909" spans="1:10">
      <c r="A909" t="s">
        <v>10</v>
      </c>
      <c r="B909" t="s">
        <v>11</v>
      </c>
      <c r="C909" t="s">
        <v>119</v>
      </c>
      <c r="D909" t="s">
        <v>120</v>
      </c>
      <c r="E909" t="s">
        <v>19</v>
      </c>
      <c r="F909" t="s">
        <v>40</v>
      </c>
      <c r="G909" t="s">
        <v>42</v>
      </c>
      <c r="H909">
        <v>2017</v>
      </c>
      <c r="I909">
        <v>500</v>
      </c>
      <c r="J909">
        <v>42.5</v>
      </c>
    </row>
    <row r="910" spans="1:10">
      <c r="A910" t="s">
        <v>10</v>
      </c>
      <c r="B910" t="s">
        <v>11</v>
      </c>
      <c r="C910" t="s">
        <v>119</v>
      </c>
      <c r="D910" t="s">
        <v>120</v>
      </c>
      <c r="E910" t="s">
        <v>19</v>
      </c>
      <c r="F910" t="s">
        <v>40</v>
      </c>
      <c r="G910" t="s">
        <v>42</v>
      </c>
      <c r="H910">
        <v>2017</v>
      </c>
      <c r="I910">
        <v>71150</v>
      </c>
      <c r="J910">
        <v>6047.75</v>
      </c>
    </row>
    <row r="911" spans="1:10">
      <c r="A911" t="s">
        <v>10</v>
      </c>
      <c r="B911" t="s">
        <v>11</v>
      </c>
      <c r="C911" t="s">
        <v>119</v>
      </c>
      <c r="D911" t="s">
        <v>120</v>
      </c>
      <c r="E911" t="s">
        <v>19</v>
      </c>
      <c r="F911" t="s">
        <v>40</v>
      </c>
      <c r="G911" t="s">
        <v>42</v>
      </c>
      <c r="H911">
        <v>2017</v>
      </c>
      <c r="I911">
        <v>63800</v>
      </c>
      <c r="J911">
        <v>5423</v>
      </c>
    </row>
    <row r="912" spans="1:10">
      <c r="A912" t="s">
        <v>10</v>
      </c>
      <c r="B912" t="s">
        <v>11</v>
      </c>
      <c r="C912" t="s">
        <v>119</v>
      </c>
      <c r="D912" t="s">
        <v>120</v>
      </c>
      <c r="E912" t="s">
        <v>19</v>
      </c>
      <c r="F912" t="s">
        <v>40</v>
      </c>
      <c r="G912" t="s">
        <v>252</v>
      </c>
      <c r="H912">
        <v>2017</v>
      </c>
      <c r="I912">
        <v>500</v>
      </c>
      <c r="J912">
        <v>67.5</v>
      </c>
    </row>
    <row r="913" spans="1:10">
      <c r="A913" t="s">
        <v>10</v>
      </c>
      <c r="B913" t="s">
        <v>11</v>
      </c>
      <c r="C913" t="s">
        <v>119</v>
      </c>
      <c r="D913" t="s">
        <v>120</v>
      </c>
      <c r="E913" t="s">
        <v>19</v>
      </c>
      <c r="F913" t="s">
        <v>40</v>
      </c>
      <c r="G913" t="s">
        <v>252</v>
      </c>
      <c r="H913">
        <v>2017</v>
      </c>
      <c r="I913">
        <v>8150</v>
      </c>
      <c r="J913">
        <v>1100.25</v>
      </c>
    </row>
    <row r="914" spans="1:10">
      <c r="A914" t="s">
        <v>10</v>
      </c>
      <c r="B914" t="s">
        <v>11</v>
      </c>
      <c r="C914" t="s">
        <v>119</v>
      </c>
      <c r="D914" t="s">
        <v>120</v>
      </c>
      <c r="E914" t="s">
        <v>19</v>
      </c>
      <c r="F914" t="s">
        <v>40</v>
      </c>
      <c r="G914" t="s">
        <v>252</v>
      </c>
      <c r="H914">
        <v>2017</v>
      </c>
      <c r="I914">
        <v>6000</v>
      </c>
      <c r="J914">
        <v>810</v>
      </c>
    </row>
    <row r="915" spans="1:10">
      <c r="A915" t="s">
        <v>10</v>
      </c>
      <c r="B915" t="s">
        <v>11</v>
      </c>
      <c r="C915" t="s">
        <v>119</v>
      </c>
      <c r="D915" t="s">
        <v>120</v>
      </c>
      <c r="E915" t="s">
        <v>19</v>
      </c>
      <c r="F915" t="s">
        <v>40</v>
      </c>
      <c r="G915" t="s">
        <v>252</v>
      </c>
      <c r="H915">
        <v>2017</v>
      </c>
      <c r="I915">
        <v>9400</v>
      </c>
      <c r="J915">
        <v>1269</v>
      </c>
    </row>
    <row r="916" spans="1:10">
      <c r="A916" t="s">
        <v>10</v>
      </c>
      <c r="B916" t="s">
        <v>11</v>
      </c>
      <c r="C916" t="s">
        <v>119</v>
      </c>
      <c r="D916" t="s">
        <v>120</v>
      </c>
      <c r="E916" t="s">
        <v>19</v>
      </c>
      <c r="F916" t="s">
        <v>40</v>
      </c>
      <c r="G916" t="s">
        <v>252</v>
      </c>
      <c r="H916">
        <v>2017</v>
      </c>
      <c r="I916">
        <v>8150</v>
      </c>
      <c r="J916">
        <v>1069.75</v>
      </c>
    </row>
    <row r="917" spans="1:10">
      <c r="A917" t="s">
        <v>10</v>
      </c>
      <c r="B917" t="s">
        <v>11</v>
      </c>
      <c r="C917" t="s">
        <v>119</v>
      </c>
      <c r="D917" t="s">
        <v>120</v>
      </c>
      <c r="E917" t="s">
        <v>19</v>
      </c>
      <c r="F917" t="s">
        <v>40</v>
      </c>
      <c r="G917" t="s">
        <v>252</v>
      </c>
      <c r="H917">
        <v>2017</v>
      </c>
      <c r="I917">
        <v>2750</v>
      </c>
      <c r="J917">
        <v>357.5</v>
      </c>
    </row>
    <row r="918" spans="1:10">
      <c r="A918" t="s">
        <v>10</v>
      </c>
      <c r="B918" t="s">
        <v>11</v>
      </c>
      <c r="C918" t="s">
        <v>119</v>
      </c>
      <c r="D918" t="s">
        <v>120</v>
      </c>
      <c r="E918" t="s">
        <v>19</v>
      </c>
      <c r="F918" t="s">
        <v>40</v>
      </c>
      <c r="G918" t="s">
        <v>252</v>
      </c>
      <c r="H918">
        <v>2017</v>
      </c>
      <c r="I918">
        <v>7750</v>
      </c>
      <c r="J918">
        <v>1007.5</v>
      </c>
    </row>
    <row r="919" spans="1:10">
      <c r="A919" t="s">
        <v>10</v>
      </c>
      <c r="B919" t="s">
        <v>11</v>
      </c>
      <c r="C919" t="s">
        <v>119</v>
      </c>
      <c r="D919" t="s">
        <v>120</v>
      </c>
      <c r="E919" t="s">
        <v>19</v>
      </c>
      <c r="F919" t="s">
        <v>40</v>
      </c>
      <c r="G919" t="s">
        <v>251</v>
      </c>
      <c r="H919">
        <v>2017</v>
      </c>
      <c r="I919">
        <v>19350</v>
      </c>
      <c r="J919">
        <v>2612.25</v>
      </c>
    </row>
    <row r="920" spans="1:10">
      <c r="A920" t="s">
        <v>10</v>
      </c>
      <c r="B920" t="s">
        <v>11</v>
      </c>
      <c r="C920" t="s">
        <v>119</v>
      </c>
      <c r="D920" t="s">
        <v>120</v>
      </c>
      <c r="E920" t="s">
        <v>19</v>
      </c>
      <c r="F920" t="s">
        <v>40</v>
      </c>
      <c r="G920" t="s">
        <v>251</v>
      </c>
      <c r="H920">
        <v>2017</v>
      </c>
      <c r="I920">
        <v>49100</v>
      </c>
      <c r="J920">
        <v>6628.5</v>
      </c>
    </row>
    <row r="921" spans="1:10">
      <c r="A921" t="s">
        <v>10</v>
      </c>
      <c r="B921" t="s">
        <v>11</v>
      </c>
      <c r="C921" t="s">
        <v>119</v>
      </c>
      <c r="D921" t="s">
        <v>120</v>
      </c>
      <c r="E921" t="s">
        <v>19</v>
      </c>
      <c r="F921" t="s">
        <v>40</v>
      </c>
      <c r="G921" t="s">
        <v>251</v>
      </c>
      <c r="H921">
        <v>2017</v>
      </c>
      <c r="I921">
        <v>27450</v>
      </c>
      <c r="J921">
        <v>3705.75</v>
      </c>
    </row>
    <row r="922" spans="1:10">
      <c r="A922" t="s">
        <v>10</v>
      </c>
      <c r="B922" t="s">
        <v>11</v>
      </c>
      <c r="C922" t="s">
        <v>119</v>
      </c>
      <c r="D922" t="s">
        <v>120</v>
      </c>
      <c r="E922" t="s">
        <v>19</v>
      </c>
      <c r="F922" t="s">
        <v>40</v>
      </c>
      <c r="G922" t="s">
        <v>251</v>
      </c>
      <c r="H922">
        <v>2017</v>
      </c>
      <c r="I922">
        <v>104550</v>
      </c>
      <c r="J922">
        <v>14114.25</v>
      </c>
    </row>
    <row r="923" spans="1:10">
      <c r="A923" t="s">
        <v>10</v>
      </c>
      <c r="B923" t="s">
        <v>11</v>
      </c>
      <c r="C923" t="s">
        <v>119</v>
      </c>
      <c r="D923" t="s">
        <v>120</v>
      </c>
      <c r="E923" t="s">
        <v>19</v>
      </c>
      <c r="F923" t="s">
        <v>40</v>
      </c>
      <c r="G923" t="s">
        <v>251</v>
      </c>
      <c r="H923">
        <v>2017</v>
      </c>
      <c r="I923">
        <v>0</v>
      </c>
      <c r="J923">
        <v>0</v>
      </c>
    </row>
    <row r="924" spans="1:10">
      <c r="A924" t="s">
        <v>10</v>
      </c>
      <c r="B924" t="s">
        <v>11</v>
      </c>
      <c r="C924" t="s">
        <v>119</v>
      </c>
      <c r="D924" t="s">
        <v>120</v>
      </c>
      <c r="E924" t="s">
        <v>19</v>
      </c>
      <c r="F924" t="s">
        <v>40</v>
      </c>
      <c r="G924" t="s">
        <v>251</v>
      </c>
      <c r="H924">
        <v>2017</v>
      </c>
      <c r="I924">
        <v>17450</v>
      </c>
      <c r="J924">
        <v>2355.75</v>
      </c>
    </row>
    <row r="925" spans="1:10">
      <c r="A925" t="s">
        <v>10</v>
      </c>
      <c r="B925" t="s">
        <v>11</v>
      </c>
      <c r="C925" t="s">
        <v>119</v>
      </c>
      <c r="D925" t="s">
        <v>120</v>
      </c>
      <c r="E925" t="s">
        <v>19</v>
      </c>
      <c r="F925" t="s">
        <v>40</v>
      </c>
      <c r="G925" t="s">
        <v>251</v>
      </c>
      <c r="H925">
        <v>2017</v>
      </c>
      <c r="I925">
        <v>1500</v>
      </c>
      <c r="J925">
        <v>202.5</v>
      </c>
    </row>
    <row r="926" spans="1:10">
      <c r="A926" t="s">
        <v>10</v>
      </c>
      <c r="B926" t="s">
        <v>11</v>
      </c>
      <c r="C926" t="s">
        <v>119</v>
      </c>
      <c r="D926" t="s">
        <v>120</v>
      </c>
      <c r="E926" t="s">
        <v>19</v>
      </c>
      <c r="F926" t="s">
        <v>40</v>
      </c>
      <c r="G926" t="s">
        <v>251</v>
      </c>
      <c r="H926">
        <v>2017</v>
      </c>
      <c r="I926">
        <v>5450</v>
      </c>
      <c r="J926">
        <v>735.75</v>
      </c>
    </row>
    <row r="927" spans="1:10">
      <c r="A927" t="s">
        <v>10</v>
      </c>
      <c r="B927" t="s">
        <v>11</v>
      </c>
      <c r="C927" t="s">
        <v>119</v>
      </c>
      <c r="D927" t="s">
        <v>120</v>
      </c>
      <c r="E927" t="s">
        <v>19</v>
      </c>
      <c r="F927" t="s">
        <v>40</v>
      </c>
      <c r="G927" t="s">
        <v>251</v>
      </c>
      <c r="H927">
        <v>2017</v>
      </c>
      <c r="I927">
        <v>85450</v>
      </c>
      <c r="J927">
        <v>11535.75</v>
      </c>
    </row>
    <row r="928" spans="1:10">
      <c r="A928" t="s">
        <v>10</v>
      </c>
      <c r="B928" t="s">
        <v>11</v>
      </c>
      <c r="C928" t="s">
        <v>119</v>
      </c>
      <c r="D928" t="s">
        <v>120</v>
      </c>
      <c r="E928" t="s">
        <v>19</v>
      </c>
      <c r="F928" t="s">
        <v>40</v>
      </c>
      <c r="G928" t="s">
        <v>251</v>
      </c>
      <c r="H928">
        <v>2017</v>
      </c>
      <c r="I928">
        <v>5450</v>
      </c>
      <c r="J928">
        <v>735.75</v>
      </c>
    </row>
    <row r="929" spans="1:10">
      <c r="A929" t="s">
        <v>10</v>
      </c>
      <c r="B929" t="s">
        <v>11</v>
      </c>
      <c r="C929" t="s">
        <v>119</v>
      </c>
      <c r="D929" t="s">
        <v>120</v>
      </c>
      <c r="E929" t="s">
        <v>19</v>
      </c>
      <c r="F929" t="s">
        <v>40</v>
      </c>
      <c r="G929" t="s">
        <v>251</v>
      </c>
      <c r="H929">
        <v>2017</v>
      </c>
      <c r="I929">
        <v>98750</v>
      </c>
      <c r="J929">
        <v>12837.5</v>
      </c>
    </row>
    <row r="930" spans="1:10">
      <c r="A930" t="s">
        <v>10</v>
      </c>
      <c r="B930" t="s">
        <v>11</v>
      </c>
      <c r="C930" t="s">
        <v>119</v>
      </c>
      <c r="D930" t="s">
        <v>120</v>
      </c>
      <c r="E930" t="s">
        <v>19</v>
      </c>
      <c r="F930" t="s">
        <v>40</v>
      </c>
      <c r="G930" t="s">
        <v>251</v>
      </c>
      <c r="H930">
        <v>2017</v>
      </c>
      <c r="I930">
        <v>1650</v>
      </c>
      <c r="J930">
        <v>214.5</v>
      </c>
    </row>
    <row r="931" spans="1:10">
      <c r="A931" t="s">
        <v>10</v>
      </c>
      <c r="B931" t="s">
        <v>11</v>
      </c>
      <c r="C931" t="s">
        <v>119</v>
      </c>
      <c r="D931" t="s">
        <v>120</v>
      </c>
      <c r="E931" t="s">
        <v>19</v>
      </c>
      <c r="F931" t="s">
        <v>40</v>
      </c>
      <c r="G931" t="s">
        <v>250</v>
      </c>
      <c r="H931">
        <v>2017</v>
      </c>
      <c r="I931">
        <v>1050</v>
      </c>
      <c r="J931">
        <v>141.75</v>
      </c>
    </row>
    <row r="932" spans="1:10">
      <c r="A932" t="s">
        <v>10</v>
      </c>
      <c r="B932" t="s">
        <v>11</v>
      </c>
      <c r="C932" t="s">
        <v>119</v>
      </c>
      <c r="D932" t="s">
        <v>120</v>
      </c>
      <c r="E932" t="s">
        <v>19</v>
      </c>
      <c r="F932" t="s">
        <v>40</v>
      </c>
      <c r="G932" t="s">
        <v>250</v>
      </c>
      <c r="H932">
        <v>2017</v>
      </c>
      <c r="I932">
        <v>2500</v>
      </c>
      <c r="J932">
        <v>337.5</v>
      </c>
    </row>
    <row r="933" spans="1:10">
      <c r="A933" t="s">
        <v>10</v>
      </c>
      <c r="B933" t="s">
        <v>11</v>
      </c>
      <c r="C933" t="s">
        <v>119</v>
      </c>
      <c r="D933" t="s">
        <v>120</v>
      </c>
      <c r="E933" t="s">
        <v>19</v>
      </c>
      <c r="F933" t="s">
        <v>40</v>
      </c>
      <c r="G933" t="s">
        <v>250</v>
      </c>
      <c r="H933">
        <v>2017</v>
      </c>
      <c r="I933">
        <v>1000</v>
      </c>
      <c r="J933">
        <v>130</v>
      </c>
    </row>
    <row r="934" spans="1:10">
      <c r="A934" t="s">
        <v>10</v>
      </c>
      <c r="B934" t="s">
        <v>11</v>
      </c>
      <c r="C934" t="s">
        <v>119</v>
      </c>
      <c r="D934" t="s">
        <v>120</v>
      </c>
      <c r="E934" t="s">
        <v>19</v>
      </c>
      <c r="F934" t="s">
        <v>40</v>
      </c>
      <c r="G934" t="s">
        <v>249</v>
      </c>
      <c r="H934">
        <v>2017</v>
      </c>
      <c r="I934">
        <v>2200</v>
      </c>
      <c r="J934">
        <v>385</v>
      </c>
    </row>
    <row r="935" spans="1:10">
      <c r="A935" t="s">
        <v>10</v>
      </c>
      <c r="B935" t="s">
        <v>11</v>
      </c>
      <c r="C935" t="s">
        <v>119</v>
      </c>
      <c r="D935" t="s">
        <v>120</v>
      </c>
      <c r="E935" t="s">
        <v>19</v>
      </c>
      <c r="F935" t="s">
        <v>40</v>
      </c>
      <c r="G935" t="s">
        <v>248</v>
      </c>
      <c r="H935">
        <v>2017</v>
      </c>
      <c r="I935">
        <v>3550</v>
      </c>
      <c r="J935">
        <v>621.25</v>
      </c>
    </row>
    <row r="936" spans="1:10">
      <c r="A936" t="s">
        <v>10</v>
      </c>
      <c r="B936" t="s">
        <v>11</v>
      </c>
      <c r="C936" t="s">
        <v>119</v>
      </c>
      <c r="D936" t="s">
        <v>120</v>
      </c>
      <c r="E936" t="s">
        <v>19</v>
      </c>
      <c r="F936" t="s">
        <v>40</v>
      </c>
      <c r="G936" t="s">
        <v>248</v>
      </c>
      <c r="H936">
        <v>2017</v>
      </c>
      <c r="I936">
        <v>4250</v>
      </c>
      <c r="J936">
        <v>743.75</v>
      </c>
    </row>
    <row r="937" spans="1:10">
      <c r="A937" t="s">
        <v>10</v>
      </c>
      <c r="B937" t="s">
        <v>11</v>
      </c>
      <c r="C937" t="s">
        <v>119</v>
      </c>
      <c r="D937" t="s">
        <v>120</v>
      </c>
      <c r="E937" t="s">
        <v>19</v>
      </c>
      <c r="F937" t="s">
        <v>40</v>
      </c>
      <c r="G937" t="s">
        <v>248</v>
      </c>
      <c r="H937">
        <v>2017</v>
      </c>
      <c r="I937">
        <v>24150</v>
      </c>
      <c r="J937">
        <v>4226.25</v>
      </c>
    </row>
    <row r="938" spans="1:10">
      <c r="A938" t="s">
        <v>10</v>
      </c>
      <c r="B938" t="s">
        <v>11</v>
      </c>
      <c r="C938" t="s">
        <v>119</v>
      </c>
      <c r="D938" t="s">
        <v>120</v>
      </c>
      <c r="E938" t="s">
        <v>19</v>
      </c>
      <c r="F938" t="s">
        <v>40</v>
      </c>
      <c r="G938" t="s">
        <v>248</v>
      </c>
      <c r="H938">
        <v>2017</v>
      </c>
      <c r="I938">
        <v>2950</v>
      </c>
      <c r="J938">
        <v>516.25</v>
      </c>
    </row>
    <row r="939" spans="1:10">
      <c r="A939" t="s">
        <v>10</v>
      </c>
      <c r="B939" t="s">
        <v>11</v>
      </c>
      <c r="C939" t="s">
        <v>119</v>
      </c>
      <c r="D939" t="s">
        <v>120</v>
      </c>
      <c r="E939" t="s">
        <v>19</v>
      </c>
      <c r="F939" t="s">
        <v>40</v>
      </c>
      <c r="G939" t="s">
        <v>248</v>
      </c>
      <c r="H939">
        <v>2017</v>
      </c>
      <c r="I939">
        <v>30800</v>
      </c>
      <c r="J939">
        <v>5390</v>
      </c>
    </row>
    <row r="940" spans="1:10">
      <c r="A940" t="s">
        <v>10</v>
      </c>
      <c r="B940" t="s">
        <v>11</v>
      </c>
      <c r="C940" t="s">
        <v>119</v>
      </c>
      <c r="D940" t="s">
        <v>120</v>
      </c>
      <c r="E940" t="s">
        <v>19</v>
      </c>
      <c r="F940" t="s">
        <v>40</v>
      </c>
      <c r="G940" t="s">
        <v>248</v>
      </c>
      <c r="H940">
        <v>2017</v>
      </c>
      <c r="I940">
        <v>19750</v>
      </c>
      <c r="J940">
        <v>3425</v>
      </c>
    </row>
    <row r="941" spans="1:10">
      <c r="A941" t="s">
        <v>10</v>
      </c>
      <c r="B941" t="s">
        <v>11</v>
      </c>
      <c r="C941" t="s">
        <v>119</v>
      </c>
      <c r="D941" t="s">
        <v>120</v>
      </c>
      <c r="E941" t="s">
        <v>19</v>
      </c>
      <c r="F941" t="s">
        <v>40</v>
      </c>
      <c r="G941" t="s">
        <v>248</v>
      </c>
      <c r="H941">
        <v>2017</v>
      </c>
      <c r="I941">
        <v>15750</v>
      </c>
      <c r="J941">
        <v>2677.5</v>
      </c>
    </row>
    <row r="942" spans="1:10">
      <c r="A942" t="s">
        <v>10</v>
      </c>
      <c r="B942" t="s">
        <v>11</v>
      </c>
      <c r="C942" t="s">
        <v>119</v>
      </c>
      <c r="D942" t="s">
        <v>120</v>
      </c>
      <c r="E942" t="s">
        <v>19</v>
      </c>
      <c r="F942" t="s">
        <v>40</v>
      </c>
      <c r="G942" t="s">
        <v>247</v>
      </c>
      <c r="H942">
        <v>2017</v>
      </c>
      <c r="I942">
        <v>1000</v>
      </c>
      <c r="J942">
        <v>130</v>
      </c>
    </row>
    <row r="943" spans="1:10">
      <c r="A943" t="s">
        <v>10</v>
      </c>
      <c r="B943" t="s">
        <v>11</v>
      </c>
      <c r="C943" t="s">
        <v>119</v>
      </c>
      <c r="D943" t="s">
        <v>120</v>
      </c>
      <c r="E943" t="s">
        <v>19</v>
      </c>
      <c r="F943" t="s">
        <v>40</v>
      </c>
      <c r="G943" t="s">
        <v>246</v>
      </c>
      <c r="H943">
        <v>2017</v>
      </c>
      <c r="I943">
        <v>500</v>
      </c>
      <c r="J943">
        <v>67.5</v>
      </c>
    </row>
    <row r="944" spans="1:10">
      <c r="A944" t="s">
        <v>10</v>
      </c>
      <c r="B944" t="s">
        <v>11</v>
      </c>
      <c r="C944" t="s">
        <v>119</v>
      </c>
      <c r="D944" t="s">
        <v>120</v>
      </c>
      <c r="E944" t="s">
        <v>19</v>
      </c>
      <c r="F944" t="s">
        <v>40</v>
      </c>
      <c r="G944" t="s">
        <v>245</v>
      </c>
      <c r="H944">
        <v>2017</v>
      </c>
      <c r="I944">
        <v>950</v>
      </c>
      <c r="J944">
        <v>152</v>
      </c>
    </row>
    <row r="945" spans="1:10">
      <c r="A945" t="s">
        <v>10</v>
      </c>
      <c r="B945" t="s">
        <v>11</v>
      </c>
      <c r="C945" t="s">
        <v>119</v>
      </c>
      <c r="D945" t="s">
        <v>120</v>
      </c>
      <c r="E945" t="s">
        <v>19</v>
      </c>
      <c r="F945" t="s">
        <v>40</v>
      </c>
      <c r="G945" t="s">
        <v>245</v>
      </c>
      <c r="H945">
        <v>2017</v>
      </c>
      <c r="I945">
        <v>700</v>
      </c>
      <c r="J945">
        <v>112</v>
      </c>
    </row>
    <row r="946" spans="1:10">
      <c r="A946" t="s">
        <v>10</v>
      </c>
      <c r="B946" t="s">
        <v>11</v>
      </c>
      <c r="C946" t="s">
        <v>119</v>
      </c>
      <c r="D946" t="s">
        <v>120</v>
      </c>
      <c r="E946" t="s">
        <v>19</v>
      </c>
      <c r="F946" t="s">
        <v>40</v>
      </c>
      <c r="G946" t="s">
        <v>244</v>
      </c>
      <c r="H946">
        <v>2017</v>
      </c>
      <c r="I946">
        <v>36250</v>
      </c>
      <c r="J946">
        <v>5981.25</v>
      </c>
    </row>
    <row r="947" spans="1:10">
      <c r="A947" t="s">
        <v>10</v>
      </c>
      <c r="B947" t="s">
        <v>11</v>
      </c>
      <c r="C947" t="s">
        <v>119</v>
      </c>
      <c r="D947" t="s">
        <v>120</v>
      </c>
      <c r="E947" t="s">
        <v>19</v>
      </c>
      <c r="F947" t="s">
        <v>40</v>
      </c>
      <c r="G947" t="s">
        <v>244</v>
      </c>
      <c r="H947">
        <v>2017</v>
      </c>
      <c r="I947">
        <v>29500</v>
      </c>
      <c r="J947">
        <v>4867.5</v>
      </c>
    </row>
    <row r="948" spans="1:10">
      <c r="A948" t="s">
        <v>10</v>
      </c>
      <c r="B948" t="s">
        <v>11</v>
      </c>
      <c r="C948" t="s">
        <v>119</v>
      </c>
      <c r="D948" t="s">
        <v>120</v>
      </c>
      <c r="E948" t="s">
        <v>19</v>
      </c>
      <c r="F948" t="s">
        <v>40</v>
      </c>
      <c r="G948" t="s">
        <v>244</v>
      </c>
      <c r="H948">
        <v>2017</v>
      </c>
      <c r="I948">
        <v>140550</v>
      </c>
      <c r="J948">
        <v>23190.75</v>
      </c>
    </row>
    <row r="949" spans="1:10">
      <c r="A949" t="s">
        <v>10</v>
      </c>
      <c r="B949" t="s">
        <v>11</v>
      </c>
      <c r="C949" t="s">
        <v>119</v>
      </c>
      <c r="D949" t="s">
        <v>120</v>
      </c>
      <c r="E949" t="s">
        <v>19</v>
      </c>
      <c r="F949" t="s">
        <v>40</v>
      </c>
      <c r="G949" t="s">
        <v>244</v>
      </c>
      <c r="H949">
        <v>2017</v>
      </c>
      <c r="I949">
        <v>4000</v>
      </c>
      <c r="J949">
        <v>660</v>
      </c>
    </row>
    <row r="950" spans="1:10">
      <c r="A950" t="s">
        <v>10</v>
      </c>
      <c r="B950" t="s">
        <v>11</v>
      </c>
      <c r="C950" t="s">
        <v>119</v>
      </c>
      <c r="D950" t="s">
        <v>120</v>
      </c>
      <c r="E950" t="s">
        <v>19</v>
      </c>
      <c r="F950" t="s">
        <v>40</v>
      </c>
      <c r="G950" t="s">
        <v>244</v>
      </c>
      <c r="H950">
        <v>2017</v>
      </c>
      <c r="I950">
        <v>7100</v>
      </c>
      <c r="J950">
        <v>1171.5</v>
      </c>
    </row>
    <row r="951" spans="1:10">
      <c r="A951" t="s">
        <v>10</v>
      </c>
      <c r="B951" t="s">
        <v>11</v>
      </c>
      <c r="C951" t="s">
        <v>119</v>
      </c>
      <c r="D951" t="s">
        <v>120</v>
      </c>
      <c r="E951" t="s">
        <v>19</v>
      </c>
      <c r="F951" t="s">
        <v>40</v>
      </c>
      <c r="G951" t="s">
        <v>244</v>
      </c>
      <c r="H951">
        <v>2017</v>
      </c>
      <c r="I951">
        <v>248550</v>
      </c>
      <c r="J951">
        <v>41010.75</v>
      </c>
    </row>
    <row r="952" spans="1:10">
      <c r="A952" t="s">
        <v>10</v>
      </c>
      <c r="B952" t="s">
        <v>11</v>
      </c>
      <c r="C952" t="s">
        <v>119</v>
      </c>
      <c r="D952" t="s">
        <v>120</v>
      </c>
      <c r="E952" t="s">
        <v>19</v>
      </c>
      <c r="F952" t="s">
        <v>40</v>
      </c>
      <c r="G952" t="s">
        <v>244</v>
      </c>
      <c r="H952">
        <v>2017</v>
      </c>
      <c r="I952">
        <v>128150</v>
      </c>
      <c r="J952">
        <v>18528.25</v>
      </c>
    </row>
    <row r="953" spans="1:10">
      <c r="A953" t="s">
        <v>10</v>
      </c>
      <c r="B953" t="s">
        <v>11</v>
      </c>
      <c r="C953" t="s">
        <v>119</v>
      </c>
      <c r="D953" t="s">
        <v>120</v>
      </c>
      <c r="E953" t="s">
        <v>19</v>
      </c>
      <c r="F953" t="s">
        <v>40</v>
      </c>
      <c r="G953" t="s">
        <v>244</v>
      </c>
      <c r="H953">
        <v>2017</v>
      </c>
      <c r="I953">
        <v>69550</v>
      </c>
      <c r="J953">
        <v>11128</v>
      </c>
    </row>
    <row r="954" spans="1:10">
      <c r="A954" t="s">
        <v>10</v>
      </c>
      <c r="B954" t="s">
        <v>11</v>
      </c>
      <c r="C954" t="s">
        <v>119</v>
      </c>
      <c r="D954" t="s">
        <v>120</v>
      </c>
      <c r="E954" t="s">
        <v>19</v>
      </c>
      <c r="F954" t="s">
        <v>40</v>
      </c>
      <c r="G954" t="s">
        <v>243</v>
      </c>
      <c r="H954">
        <v>2017</v>
      </c>
      <c r="I954">
        <v>12000</v>
      </c>
      <c r="J954">
        <v>1500</v>
      </c>
    </row>
    <row r="955" spans="1:10">
      <c r="A955" t="s">
        <v>10</v>
      </c>
      <c r="B955" t="s">
        <v>11</v>
      </c>
      <c r="C955" t="s">
        <v>119</v>
      </c>
      <c r="D955" t="s">
        <v>120</v>
      </c>
      <c r="E955" t="s">
        <v>19</v>
      </c>
      <c r="F955" t="s">
        <v>40</v>
      </c>
      <c r="G955" t="s">
        <v>243</v>
      </c>
      <c r="H955">
        <v>2017</v>
      </c>
      <c r="I955">
        <v>3500</v>
      </c>
      <c r="J955">
        <v>420</v>
      </c>
    </row>
    <row r="956" spans="1:10">
      <c r="A956" t="s">
        <v>10</v>
      </c>
      <c r="B956" t="s">
        <v>11</v>
      </c>
      <c r="C956" t="s">
        <v>119</v>
      </c>
      <c r="D956" t="s">
        <v>120</v>
      </c>
      <c r="E956" t="s">
        <v>19</v>
      </c>
      <c r="F956" t="s">
        <v>40</v>
      </c>
      <c r="G956" t="s">
        <v>243</v>
      </c>
      <c r="H956">
        <v>2017</v>
      </c>
      <c r="I956">
        <v>15500</v>
      </c>
      <c r="J956">
        <v>1860</v>
      </c>
    </row>
    <row r="957" spans="1:10">
      <c r="A957" t="s">
        <v>10</v>
      </c>
      <c r="B957" t="s">
        <v>11</v>
      </c>
      <c r="C957" t="s">
        <v>119</v>
      </c>
      <c r="D957" t="s">
        <v>120</v>
      </c>
      <c r="E957" t="s">
        <v>19</v>
      </c>
      <c r="F957" t="s">
        <v>40</v>
      </c>
      <c r="G957" t="s">
        <v>242</v>
      </c>
      <c r="H957">
        <v>2017</v>
      </c>
      <c r="I957">
        <v>3100</v>
      </c>
      <c r="J957">
        <v>372</v>
      </c>
    </row>
    <row r="958" spans="1:10">
      <c r="A958" t="s">
        <v>10</v>
      </c>
      <c r="B958" t="s">
        <v>11</v>
      </c>
      <c r="C958" t="s">
        <v>119</v>
      </c>
      <c r="D958" t="s">
        <v>120</v>
      </c>
      <c r="E958" t="s">
        <v>19</v>
      </c>
      <c r="F958" t="s">
        <v>40</v>
      </c>
      <c r="G958" t="s">
        <v>242</v>
      </c>
      <c r="H958">
        <v>2017</v>
      </c>
      <c r="I958">
        <v>500</v>
      </c>
      <c r="J958">
        <v>60</v>
      </c>
    </row>
    <row r="959" spans="1:10">
      <c r="A959" t="s">
        <v>10</v>
      </c>
      <c r="B959" t="s">
        <v>11</v>
      </c>
      <c r="C959" t="s">
        <v>119</v>
      </c>
      <c r="D959" t="s">
        <v>120</v>
      </c>
      <c r="E959" t="s">
        <v>19</v>
      </c>
      <c r="F959" t="s">
        <v>40</v>
      </c>
      <c r="G959" t="s">
        <v>240</v>
      </c>
      <c r="H959">
        <v>2017</v>
      </c>
      <c r="I959">
        <v>42400</v>
      </c>
      <c r="J959">
        <v>4028</v>
      </c>
    </row>
    <row r="960" spans="1:10">
      <c r="A960" t="s">
        <v>10</v>
      </c>
      <c r="B960" t="s">
        <v>11</v>
      </c>
      <c r="C960" t="s">
        <v>119</v>
      </c>
      <c r="D960" t="s">
        <v>120</v>
      </c>
      <c r="E960" t="s">
        <v>19</v>
      </c>
      <c r="F960" t="s">
        <v>40</v>
      </c>
      <c r="G960" t="s">
        <v>240</v>
      </c>
      <c r="H960">
        <v>2017</v>
      </c>
      <c r="I960">
        <v>33600</v>
      </c>
      <c r="J960">
        <v>3192</v>
      </c>
    </row>
    <row r="961" spans="1:10">
      <c r="A961" t="s">
        <v>10</v>
      </c>
      <c r="B961" t="s">
        <v>11</v>
      </c>
      <c r="C961" t="s">
        <v>119</v>
      </c>
      <c r="D961" t="s">
        <v>120</v>
      </c>
      <c r="E961" t="s">
        <v>19</v>
      </c>
      <c r="F961" t="s">
        <v>40</v>
      </c>
      <c r="G961" t="s">
        <v>240</v>
      </c>
      <c r="H961">
        <v>2017</v>
      </c>
      <c r="I961">
        <v>105150</v>
      </c>
      <c r="J961">
        <v>9989.25</v>
      </c>
    </row>
    <row r="962" spans="1:10">
      <c r="A962" t="s">
        <v>10</v>
      </c>
      <c r="B962" t="s">
        <v>11</v>
      </c>
      <c r="C962" t="s">
        <v>119</v>
      </c>
      <c r="D962" t="s">
        <v>120</v>
      </c>
      <c r="E962" t="s">
        <v>19</v>
      </c>
      <c r="F962" t="s">
        <v>40</v>
      </c>
      <c r="G962" t="s">
        <v>240</v>
      </c>
      <c r="H962">
        <v>2017</v>
      </c>
      <c r="I962">
        <v>500</v>
      </c>
      <c r="J962">
        <v>47.5</v>
      </c>
    </row>
    <row r="963" spans="1:10">
      <c r="A963" t="s">
        <v>10</v>
      </c>
      <c r="B963" t="s">
        <v>11</v>
      </c>
      <c r="C963" t="s">
        <v>119</v>
      </c>
      <c r="D963" t="s">
        <v>120</v>
      </c>
      <c r="E963" t="s">
        <v>19</v>
      </c>
      <c r="F963" t="s">
        <v>40</v>
      </c>
      <c r="G963" t="s">
        <v>239</v>
      </c>
      <c r="H963">
        <v>2017</v>
      </c>
      <c r="I963">
        <v>45550</v>
      </c>
      <c r="J963">
        <v>6149.25</v>
      </c>
    </row>
    <row r="964" spans="1:10">
      <c r="A964" t="s">
        <v>10</v>
      </c>
      <c r="B964" t="s">
        <v>11</v>
      </c>
      <c r="C964" t="s">
        <v>119</v>
      </c>
      <c r="D964" t="s">
        <v>120</v>
      </c>
      <c r="E964" t="s">
        <v>19</v>
      </c>
      <c r="F964" t="s">
        <v>40</v>
      </c>
      <c r="G964" t="s">
        <v>238</v>
      </c>
      <c r="H964">
        <v>2017</v>
      </c>
      <c r="I964">
        <v>18350</v>
      </c>
      <c r="J964">
        <v>2477.25</v>
      </c>
    </row>
    <row r="965" spans="1:10">
      <c r="A965" t="s">
        <v>10</v>
      </c>
      <c r="B965" t="s">
        <v>11</v>
      </c>
      <c r="C965" t="s">
        <v>119</v>
      </c>
      <c r="D965" t="s">
        <v>120</v>
      </c>
      <c r="E965" t="s">
        <v>19</v>
      </c>
      <c r="F965" t="s">
        <v>40</v>
      </c>
      <c r="G965" t="s">
        <v>238</v>
      </c>
      <c r="H965">
        <v>2017</v>
      </c>
      <c r="I965">
        <v>138400</v>
      </c>
      <c r="J965">
        <v>18684</v>
      </c>
    </row>
    <row r="966" spans="1:10">
      <c r="A966" t="s">
        <v>10</v>
      </c>
      <c r="B966" t="s">
        <v>11</v>
      </c>
      <c r="C966" t="s">
        <v>119</v>
      </c>
      <c r="D966" t="s">
        <v>120</v>
      </c>
      <c r="E966" t="s">
        <v>19</v>
      </c>
      <c r="F966" t="s">
        <v>40</v>
      </c>
      <c r="G966" t="s">
        <v>238</v>
      </c>
      <c r="H966">
        <v>2017</v>
      </c>
      <c r="I966">
        <v>500</v>
      </c>
      <c r="J966">
        <v>67.5</v>
      </c>
    </row>
    <row r="967" spans="1:10">
      <c r="A967" t="s">
        <v>10</v>
      </c>
      <c r="B967" t="s">
        <v>11</v>
      </c>
      <c r="C967" t="s">
        <v>119</v>
      </c>
      <c r="D967" t="s">
        <v>120</v>
      </c>
      <c r="E967" t="s">
        <v>19</v>
      </c>
      <c r="F967" t="s">
        <v>40</v>
      </c>
      <c r="G967" t="s">
        <v>238</v>
      </c>
      <c r="H967">
        <v>2017</v>
      </c>
      <c r="I967">
        <v>36150</v>
      </c>
      <c r="J967">
        <v>4880.25</v>
      </c>
    </row>
    <row r="968" spans="1:10">
      <c r="A968" t="s">
        <v>10</v>
      </c>
      <c r="B968" t="s">
        <v>11</v>
      </c>
      <c r="C968" t="s">
        <v>119</v>
      </c>
      <c r="D968" t="s">
        <v>120</v>
      </c>
      <c r="E968" t="s">
        <v>19</v>
      </c>
      <c r="F968" t="s">
        <v>40</v>
      </c>
      <c r="G968" t="s">
        <v>238</v>
      </c>
      <c r="H968">
        <v>2017</v>
      </c>
      <c r="I968">
        <v>9800</v>
      </c>
      <c r="J968">
        <v>1274</v>
      </c>
    </row>
    <row r="969" spans="1:10">
      <c r="A969" t="s">
        <v>10</v>
      </c>
      <c r="B969" t="s">
        <v>11</v>
      </c>
      <c r="C969" t="s">
        <v>119</v>
      </c>
      <c r="D969" t="s">
        <v>120</v>
      </c>
      <c r="E969" t="s">
        <v>19</v>
      </c>
      <c r="F969" t="s">
        <v>40</v>
      </c>
      <c r="G969" t="s">
        <v>238</v>
      </c>
      <c r="H969">
        <v>2017</v>
      </c>
      <c r="I969">
        <v>11350</v>
      </c>
      <c r="J969">
        <v>1532.25</v>
      </c>
    </row>
    <row r="970" spans="1:10">
      <c r="A970" t="s">
        <v>10</v>
      </c>
      <c r="B970" t="s">
        <v>11</v>
      </c>
      <c r="C970" t="s">
        <v>119</v>
      </c>
      <c r="D970" t="s">
        <v>120</v>
      </c>
      <c r="E970" t="s">
        <v>19</v>
      </c>
      <c r="F970" t="s">
        <v>40</v>
      </c>
      <c r="G970" t="s">
        <v>238</v>
      </c>
      <c r="H970">
        <v>2017</v>
      </c>
      <c r="I970">
        <v>71050</v>
      </c>
      <c r="J970">
        <v>9591.75</v>
      </c>
    </row>
    <row r="971" spans="1:10">
      <c r="A971" t="s">
        <v>10</v>
      </c>
      <c r="B971" t="s">
        <v>11</v>
      </c>
      <c r="C971" t="s">
        <v>119</v>
      </c>
      <c r="D971" t="s">
        <v>120</v>
      </c>
      <c r="E971" t="s">
        <v>19</v>
      </c>
      <c r="F971" t="s">
        <v>40</v>
      </c>
      <c r="G971" t="s">
        <v>238</v>
      </c>
      <c r="H971">
        <v>2017</v>
      </c>
      <c r="I971">
        <v>5100</v>
      </c>
      <c r="J971">
        <v>688.5</v>
      </c>
    </row>
    <row r="972" spans="1:10">
      <c r="A972" t="s">
        <v>10</v>
      </c>
      <c r="B972" t="s">
        <v>11</v>
      </c>
      <c r="C972" t="s">
        <v>119</v>
      </c>
      <c r="D972" t="s">
        <v>120</v>
      </c>
      <c r="E972" t="s">
        <v>19</v>
      </c>
      <c r="F972" t="s">
        <v>40</v>
      </c>
      <c r="G972" t="s">
        <v>238</v>
      </c>
      <c r="H972">
        <v>2017</v>
      </c>
      <c r="I972">
        <v>6850</v>
      </c>
      <c r="J972">
        <v>924.75</v>
      </c>
    </row>
    <row r="973" spans="1:10">
      <c r="A973" t="s">
        <v>10</v>
      </c>
      <c r="B973" t="s">
        <v>11</v>
      </c>
      <c r="C973" t="s">
        <v>119</v>
      </c>
      <c r="D973" t="s">
        <v>120</v>
      </c>
      <c r="E973" t="s">
        <v>19</v>
      </c>
      <c r="F973" t="s">
        <v>40</v>
      </c>
      <c r="G973" t="s">
        <v>238</v>
      </c>
      <c r="H973">
        <v>2017</v>
      </c>
      <c r="I973">
        <v>33200</v>
      </c>
      <c r="J973">
        <v>4482</v>
      </c>
    </row>
    <row r="974" spans="1:10">
      <c r="A974" t="s">
        <v>10</v>
      </c>
      <c r="B974" t="s">
        <v>11</v>
      </c>
      <c r="C974" t="s">
        <v>119</v>
      </c>
      <c r="D974" t="s">
        <v>120</v>
      </c>
      <c r="E974" t="s">
        <v>19</v>
      </c>
      <c r="F974" t="s">
        <v>40</v>
      </c>
      <c r="G974" t="s">
        <v>238</v>
      </c>
      <c r="H974">
        <v>2017</v>
      </c>
      <c r="I974">
        <v>600</v>
      </c>
      <c r="J974">
        <v>0</v>
      </c>
    </row>
    <row r="975" spans="1:10">
      <c r="A975" t="s">
        <v>10</v>
      </c>
      <c r="B975" t="s">
        <v>11</v>
      </c>
      <c r="C975" t="s">
        <v>119</v>
      </c>
      <c r="D975" t="s">
        <v>120</v>
      </c>
      <c r="E975" t="s">
        <v>19</v>
      </c>
      <c r="F975" t="s">
        <v>40</v>
      </c>
      <c r="G975" t="s">
        <v>238</v>
      </c>
      <c r="H975">
        <v>2017</v>
      </c>
      <c r="I975">
        <v>14800</v>
      </c>
      <c r="J975">
        <v>1924</v>
      </c>
    </row>
    <row r="976" spans="1:10">
      <c r="A976" t="s">
        <v>10</v>
      </c>
      <c r="B976" t="s">
        <v>11</v>
      </c>
      <c r="C976" t="s">
        <v>119</v>
      </c>
      <c r="D976" t="s">
        <v>120</v>
      </c>
      <c r="E976" t="s">
        <v>19</v>
      </c>
      <c r="F976" t="s">
        <v>40</v>
      </c>
      <c r="G976" t="s">
        <v>238</v>
      </c>
      <c r="H976">
        <v>2017</v>
      </c>
      <c r="I976">
        <v>6050</v>
      </c>
      <c r="J976">
        <v>726</v>
      </c>
    </row>
    <row r="977" spans="1:10">
      <c r="A977" t="s">
        <v>10</v>
      </c>
      <c r="B977" t="s">
        <v>11</v>
      </c>
      <c r="C977" t="s">
        <v>119</v>
      </c>
      <c r="D977" t="s">
        <v>120</v>
      </c>
      <c r="E977" t="s">
        <v>19</v>
      </c>
      <c r="F977" t="s">
        <v>40</v>
      </c>
      <c r="G977" t="s">
        <v>237</v>
      </c>
      <c r="H977">
        <v>2017</v>
      </c>
      <c r="I977">
        <v>2000</v>
      </c>
      <c r="J977">
        <v>240</v>
      </c>
    </row>
    <row r="978" spans="1:10">
      <c r="A978" t="s">
        <v>10</v>
      </c>
      <c r="B978" t="s">
        <v>11</v>
      </c>
      <c r="C978" t="s">
        <v>119</v>
      </c>
      <c r="D978" t="s">
        <v>120</v>
      </c>
      <c r="E978" t="s">
        <v>19</v>
      </c>
      <c r="F978" t="s">
        <v>40</v>
      </c>
      <c r="G978" t="s">
        <v>236</v>
      </c>
      <c r="H978">
        <v>2017</v>
      </c>
      <c r="I978">
        <v>7200</v>
      </c>
      <c r="J978">
        <v>972</v>
      </c>
    </row>
    <row r="979" spans="1:10">
      <c r="A979" t="s">
        <v>10</v>
      </c>
      <c r="B979" t="s">
        <v>11</v>
      </c>
      <c r="C979" t="s">
        <v>119</v>
      </c>
      <c r="D979" t="s">
        <v>120</v>
      </c>
      <c r="E979" t="s">
        <v>19</v>
      </c>
      <c r="F979" t="s">
        <v>40</v>
      </c>
      <c r="G979" t="s">
        <v>236</v>
      </c>
      <c r="H979">
        <v>2017</v>
      </c>
      <c r="I979">
        <v>0</v>
      </c>
      <c r="J979">
        <v>0</v>
      </c>
    </row>
    <row r="980" spans="1:10">
      <c r="A980" t="s">
        <v>10</v>
      </c>
      <c r="B980" t="s">
        <v>11</v>
      </c>
      <c r="C980" t="s">
        <v>119</v>
      </c>
      <c r="D980" t="s">
        <v>120</v>
      </c>
      <c r="E980" t="s">
        <v>19</v>
      </c>
      <c r="F980" t="s">
        <v>40</v>
      </c>
      <c r="G980" t="s">
        <v>236</v>
      </c>
      <c r="H980">
        <v>2017</v>
      </c>
      <c r="I980">
        <v>1000</v>
      </c>
      <c r="J980">
        <v>135</v>
      </c>
    </row>
    <row r="981" spans="1:10">
      <c r="A981" t="s">
        <v>10</v>
      </c>
      <c r="B981" t="s">
        <v>11</v>
      </c>
      <c r="C981" t="s">
        <v>119</v>
      </c>
      <c r="D981" t="s">
        <v>120</v>
      </c>
      <c r="E981" t="s">
        <v>19</v>
      </c>
      <c r="F981" t="s">
        <v>40</v>
      </c>
      <c r="G981" t="s">
        <v>236</v>
      </c>
      <c r="H981">
        <v>2017</v>
      </c>
      <c r="I981">
        <v>1750</v>
      </c>
      <c r="J981">
        <v>236.25</v>
      </c>
    </row>
    <row r="982" spans="1:10">
      <c r="A982" t="s">
        <v>10</v>
      </c>
      <c r="B982" t="s">
        <v>11</v>
      </c>
      <c r="C982" t="s">
        <v>119</v>
      </c>
      <c r="D982" t="s">
        <v>120</v>
      </c>
      <c r="E982" t="s">
        <v>19</v>
      </c>
      <c r="F982" t="s">
        <v>40</v>
      </c>
      <c r="G982" t="s">
        <v>236</v>
      </c>
      <c r="H982">
        <v>2017</v>
      </c>
      <c r="I982">
        <v>2150</v>
      </c>
      <c r="J982">
        <v>290.25</v>
      </c>
    </row>
    <row r="983" spans="1:10">
      <c r="A983" t="s">
        <v>10</v>
      </c>
      <c r="B983" t="s">
        <v>11</v>
      </c>
      <c r="C983" t="s">
        <v>119</v>
      </c>
      <c r="D983" t="s">
        <v>120</v>
      </c>
      <c r="E983" t="s">
        <v>19</v>
      </c>
      <c r="F983" t="s">
        <v>40</v>
      </c>
      <c r="G983" t="s">
        <v>236</v>
      </c>
      <c r="H983">
        <v>2017</v>
      </c>
      <c r="I983">
        <v>1250</v>
      </c>
      <c r="J983">
        <v>168.75</v>
      </c>
    </row>
    <row r="984" spans="1:10">
      <c r="A984" t="s">
        <v>10</v>
      </c>
      <c r="B984" t="s">
        <v>11</v>
      </c>
      <c r="C984" t="s">
        <v>119</v>
      </c>
      <c r="D984" t="s">
        <v>120</v>
      </c>
      <c r="E984" t="s">
        <v>19</v>
      </c>
      <c r="F984" t="s">
        <v>40</v>
      </c>
      <c r="G984" t="s">
        <v>236</v>
      </c>
      <c r="H984">
        <v>2017</v>
      </c>
      <c r="I984">
        <v>700</v>
      </c>
      <c r="J984">
        <v>94.5</v>
      </c>
    </row>
    <row r="985" spans="1:10">
      <c r="A985" t="s">
        <v>10</v>
      </c>
      <c r="B985" t="s">
        <v>11</v>
      </c>
      <c r="C985" t="s">
        <v>119</v>
      </c>
      <c r="D985" t="s">
        <v>120</v>
      </c>
      <c r="E985" t="s">
        <v>19</v>
      </c>
      <c r="F985" t="s">
        <v>40</v>
      </c>
      <c r="G985" t="s">
        <v>236</v>
      </c>
      <c r="H985">
        <v>2017</v>
      </c>
      <c r="I985">
        <v>13350</v>
      </c>
      <c r="J985">
        <v>1735.5</v>
      </c>
    </row>
    <row r="986" spans="1:10">
      <c r="A986" t="s">
        <v>10</v>
      </c>
      <c r="B986" t="s">
        <v>11</v>
      </c>
      <c r="C986" t="s">
        <v>119</v>
      </c>
      <c r="D986" t="s">
        <v>120</v>
      </c>
      <c r="E986" t="s">
        <v>19</v>
      </c>
      <c r="F986" t="s">
        <v>40</v>
      </c>
      <c r="G986" t="s">
        <v>235</v>
      </c>
      <c r="H986">
        <v>2017</v>
      </c>
      <c r="I986">
        <v>500</v>
      </c>
      <c r="J986">
        <v>67.5</v>
      </c>
    </row>
    <row r="987" spans="1:10">
      <c r="A987" t="s">
        <v>10</v>
      </c>
      <c r="B987" t="s">
        <v>11</v>
      </c>
      <c r="C987" t="s">
        <v>119</v>
      </c>
      <c r="D987" t="s">
        <v>120</v>
      </c>
      <c r="E987" t="s">
        <v>19</v>
      </c>
      <c r="F987" t="s">
        <v>40</v>
      </c>
      <c r="G987" t="s">
        <v>235</v>
      </c>
      <c r="H987">
        <v>2017</v>
      </c>
      <c r="I987">
        <v>2250</v>
      </c>
      <c r="J987">
        <v>303.75</v>
      </c>
    </row>
    <row r="988" spans="1:10">
      <c r="A988" t="s">
        <v>10</v>
      </c>
      <c r="B988" t="s">
        <v>11</v>
      </c>
      <c r="C988" t="s">
        <v>119</v>
      </c>
      <c r="D988" t="s">
        <v>120</v>
      </c>
      <c r="E988" t="s">
        <v>19</v>
      </c>
      <c r="F988" t="s">
        <v>40</v>
      </c>
      <c r="G988" t="s">
        <v>235</v>
      </c>
      <c r="H988">
        <v>2017</v>
      </c>
      <c r="I988">
        <v>6200</v>
      </c>
      <c r="J988">
        <v>837</v>
      </c>
    </row>
    <row r="989" spans="1:10">
      <c r="A989" t="s">
        <v>10</v>
      </c>
      <c r="B989" t="s">
        <v>11</v>
      </c>
      <c r="C989" t="s">
        <v>119</v>
      </c>
      <c r="D989" t="s">
        <v>120</v>
      </c>
      <c r="E989" t="s">
        <v>15</v>
      </c>
      <c r="F989" t="s">
        <v>34</v>
      </c>
      <c r="G989" t="s">
        <v>154</v>
      </c>
      <c r="H989">
        <v>2017</v>
      </c>
      <c r="I989">
        <v>500</v>
      </c>
      <c r="J989">
        <v>1115</v>
      </c>
    </row>
    <row r="990" spans="1:10">
      <c r="A990" t="s">
        <v>10</v>
      </c>
      <c r="B990" t="s">
        <v>11</v>
      </c>
      <c r="C990" t="s">
        <v>119</v>
      </c>
      <c r="D990" t="s">
        <v>120</v>
      </c>
      <c r="E990" t="s">
        <v>15</v>
      </c>
      <c r="F990" t="s">
        <v>34</v>
      </c>
      <c r="G990" t="s">
        <v>154</v>
      </c>
      <c r="H990">
        <v>2017</v>
      </c>
      <c r="I990">
        <v>8375</v>
      </c>
      <c r="J990">
        <v>18564.75</v>
      </c>
    </row>
    <row r="991" spans="1:10">
      <c r="A991" t="s">
        <v>10</v>
      </c>
      <c r="B991" t="s">
        <v>11</v>
      </c>
      <c r="C991" t="s">
        <v>119</v>
      </c>
      <c r="D991" t="s">
        <v>120</v>
      </c>
      <c r="E991" t="s">
        <v>19</v>
      </c>
      <c r="F991" t="s">
        <v>40</v>
      </c>
      <c r="G991" t="s">
        <v>234</v>
      </c>
      <c r="H991">
        <v>2017</v>
      </c>
      <c r="I991">
        <v>2400</v>
      </c>
      <c r="J991">
        <v>324</v>
      </c>
    </row>
    <row r="992" spans="1:10">
      <c r="A992" t="s">
        <v>10</v>
      </c>
      <c r="B992" t="s">
        <v>11</v>
      </c>
      <c r="C992" t="s">
        <v>119</v>
      </c>
      <c r="D992" t="s">
        <v>120</v>
      </c>
      <c r="E992" t="s">
        <v>19</v>
      </c>
      <c r="F992" t="s">
        <v>40</v>
      </c>
      <c r="G992" t="s">
        <v>234</v>
      </c>
      <c r="H992">
        <v>2017</v>
      </c>
      <c r="I992">
        <v>12150</v>
      </c>
      <c r="J992">
        <v>1640.25</v>
      </c>
    </row>
    <row r="993" spans="1:10">
      <c r="A993" t="s">
        <v>10</v>
      </c>
      <c r="B993" t="s">
        <v>11</v>
      </c>
      <c r="C993" t="s">
        <v>119</v>
      </c>
      <c r="D993" t="s">
        <v>120</v>
      </c>
      <c r="E993" t="s">
        <v>19</v>
      </c>
      <c r="F993" t="s">
        <v>40</v>
      </c>
      <c r="G993" t="s">
        <v>234</v>
      </c>
      <c r="H993">
        <v>2017</v>
      </c>
      <c r="I993">
        <v>39050</v>
      </c>
      <c r="J993">
        <v>5271.75</v>
      </c>
    </row>
    <row r="994" spans="1:10">
      <c r="A994" t="s">
        <v>10</v>
      </c>
      <c r="B994" t="s">
        <v>11</v>
      </c>
      <c r="C994" t="s">
        <v>119</v>
      </c>
      <c r="D994" t="s">
        <v>120</v>
      </c>
      <c r="E994" t="s">
        <v>15</v>
      </c>
      <c r="F994" t="s">
        <v>34</v>
      </c>
      <c r="G994" t="s">
        <v>155</v>
      </c>
      <c r="H994">
        <v>2017</v>
      </c>
      <c r="I994">
        <v>14195</v>
      </c>
      <c r="J994">
        <v>31498.75</v>
      </c>
    </row>
    <row r="995" spans="1:10">
      <c r="A995" t="s">
        <v>10</v>
      </c>
      <c r="B995" t="s">
        <v>11</v>
      </c>
      <c r="C995" t="s">
        <v>119</v>
      </c>
      <c r="D995" t="s">
        <v>120</v>
      </c>
      <c r="E995" t="s">
        <v>15</v>
      </c>
      <c r="F995" t="s">
        <v>34</v>
      </c>
      <c r="G995" t="s">
        <v>155</v>
      </c>
      <c r="H995">
        <v>2017</v>
      </c>
      <c r="I995">
        <v>2165</v>
      </c>
      <c r="J995">
        <v>4794.5</v>
      </c>
    </row>
    <row r="996" spans="1:10">
      <c r="A996" t="s">
        <v>10</v>
      </c>
      <c r="B996" t="s">
        <v>11</v>
      </c>
      <c r="C996" t="s">
        <v>119</v>
      </c>
      <c r="D996" t="s">
        <v>120</v>
      </c>
      <c r="E996" t="s">
        <v>15</v>
      </c>
      <c r="F996" t="s">
        <v>34</v>
      </c>
      <c r="G996" t="s">
        <v>155</v>
      </c>
      <c r="H996">
        <v>2017</v>
      </c>
      <c r="I996">
        <v>3545</v>
      </c>
      <c r="J996">
        <v>7860.75</v>
      </c>
    </row>
    <row r="997" spans="1:10">
      <c r="A997" t="s">
        <v>10</v>
      </c>
      <c r="B997" t="s">
        <v>11</v>
      </c>
      <c r="C997" t="s">
        <v>119</v>
      </c>
      <c r="D997" t="s">
        <v>120</v>
      </c>
      <c r="E997" t="s">
        <v>19</v>
      </c>
      <c r="F997" t="s">
        <v>40</v>
      </c>
      <c r="G997" t="s">
        <v>234</v>
      </c>
      <c r="H997">
        <v>2017</v>
      </c>
      <c r="I997">
        <v>500</v>
      </c>
      <c r="J997">
        <v>67.5</v>
      </c>
    </row>
    <row r="998" spans="1:10">
      <c r="A998" t="s">
        <v>10</v>
      </c>
      <c r="B998" t="s">
        <v>11</v>
      </c>
      <c r="C998" t="s">
        <v>119</v>
      </c>
      <c r="D998" t="s">
        <v>120</v>
      </c>
      <c r="E998" t="s">
        <v>19</v>
      </c>
      <c r="F998" t="s">
        <v>40</v>
      </c>
      <c r="G998" t="s">
        <v>234</v>
      </c>
      <c r="H998">
        <v>2017</v>
      </c>
      <c r="I998">
        <v>2200</v>
      </c>
      <c r="J998">
        <v>297</v>
      </c>
    </row>
    <row r="999" spans="1:10">
      <c r="A999" t="s">
        <v>10</v>
      </c>
      <c r="B999" t="s">
        <v>11</v>
      </c>
      <c r="C999" t="s">
        <v>119</v>
      </c>
      <c r="D999" t="s">
        <v>120</v>
      </c>
      <c r="E999" t="s">
        <v>19</v>
      </c>
      <c r="F999" t="s">
        <v>40</v>
      </c>
      <c r="G999" t="s">
        <v>234</v>
      </c>
      <c r="H999">
        <v>2017</v>
      </c>
      <c r="I999">
        <v>5250</v>
      </c>
      <c r="J999">
        <v>708.75</v>
      </c>
    </row>
    <row r="1000" spans="1:10">
      <c r="A1000" t="s">
        <v>10</v>
      </c>
      <c r="B1000" t="s">
        <v>11</v>
      </c>
      <c r="C1000" t="s">
        <v>119</v>
      </c>
      <c r="D1000" t="s">
        <v>120</v>
      </c>
      <c r="E1000" t="s">
        <v>15</v>
      </c>
      <c r="F1000" t="s">
        <v>34</v>
      </c>
      <c r="G1000" t="s">
        <v>156</v>
      </c>
      <c r="H1000">
        <v>2017</v>
      </c>
      <c r="I1000">
        <v>1100</v>
      </c>
      <c r="J1000">
        <v>2453</v>
      </c>
    </row>
    <row r="1001" spans="1:10">
      <c r="A1001" t="s">
        <v>10</v>
      </c>
      <c r="B1001" t="s">
        <v>11</v>
      </c>
      <c r="C1001" t="s">
        <v>119</v>
      </c>
      <c r="D1001" t="s">
        <v>120</v>
      </c>
      <c r="E1001" t="s">
        <v>15</v>
      </c>
      <c r="F1001" t="s">
        <v>34</v>
      </c>
      <c r="G1001" t="s">
        <v>156</v>
      </c>
      <c r="H1001">
        <v>2017</v>
      </c>
      <c r="I1001">
        <v>4845</v>
      </c>
      <c r="J1001">
        <v>10759.75</v>
      </c>
    </row>
    <row r="1002" spans="1:10">
      <c r="A1002" t="s">
        <v>10</v>
      </c>
      <c r="B1002" t="s">
        <v>11</v>
      </c>
      <c r="C1002" t="s">
        <v>119</v>
      </c>
      <c r="D1002" t="s">
        <v>120</v>
      </c>
      <c r="E1002" t="s">
        <v>15</v>
      </c>
      <c r="F1002" t="s">
        <v>34</v>
      </c>
      <c r="G1002" t="s">
        <v>157</v>
      </c>
      <c r="H1002">
        <v>2017</v>
      </c>
      <c r="I1002">
        <v>2360</v>
      </c>
      <c r="J1002">
        <v>5099.5</v>
      </c>
    </row>
    <row r="1003" spans="1:10">
      <c r="A1003" t="s">
        <v>10</v>
      </c>
      <c r="B1003" t="s">
        <v>11</v>
      </c>
      <c r="C1003" t="s">
        <v>119</v>
      </c>
      <c r="D1003" t="s">
        <v>120</v>
      </c>
      <c r="E1003" t="s">
        <v>19</v>
      </c>
      <c r="F1003" t="s">
        <v>40</v>
      </c>
      <c r="G1003" t="s">
        <v>234</v>
      </c>
      <c r="H1003">
        <v>2017</v>
      </c>
      <c r="I1003">
        <v>1050</v>
      </c>
      <c r="J1003">
        <v>141.75</v>
      </c>
    </row>
    <row r="1004" spans="1:10">
      <c r="A1004" t="s">
        <v>10</v>
      </c>
      <c r="B1004" t="s">
        <v>11</v>
      </c>
      <c r="C1004" t="s">
        <v>119</v>
      </c>
      <c r="D1004" t="s">
        <v>120</v>
      </c>
      <c r="E1004" t="s">
        <v>19</v>
      </c>
      <c r="F1004" t="s">
        <v>40</v>
      </c>
      <c r="G1004" t="s">
        <v>234</v>
      </c>
      <c r="H1004">
        <v>2017</v>
      </c>
      <c r="I1004">
        <v>650</v>
      </c>
      <c r="J1004">
        <v>87.75</v>
      </c>
    </row>
    <row r="1005" spans="1:10">
      <c r="A1005" t="s">
        <v>10</v>
      </c>
      <c r="B1005" t="s">
        <v>11</v>
      </c>
      <c r="C1005" t="s">
        <v>119</v>
      </c>
      <c r="D1005" t="s">
        <v>120</v>
      </c>
      <c r="E1005" t="s">
        <v>19</v>
      </c>
      <c r="F1005" t="s">
        <v>40</v>
      </c>
      <c r="G1005" t="s">
        <v>234</v>
      </c>
      <c r="H1005">
        <v>2017</v>
      </c>
      <c r="I1005">
        <v>1150</v>
      </c>
      <c r="J1005">
        <v>155.25</v>
      </c>
    </row>
    <row r="1006" spans="1:10">
      <c r="A1006" t="s">
        <v>10</v>
      </c>
      <c r="B1006" t="s">
        <v>11</v>
      </c>
      <c r="C1006" t="s">
        <v>119</v>
      </c>
      <c r="D1006" t="s">
        <v>120</v>
      </c>
      <c r="E1006" t="s">
        <v>19</v>
      </c>
      <c r="F1006" t="s">
        <v>40</v>
      </c>
      <c r="G1006" t="s">
        <v>234</v>
      </c>
      <c r="H1006">
        <v>2017</v>
      </c>
      <c r="I1006">
        <v>2800</v>
      </c>
      <c r="J1006">
        <v>364</v>
      </c>
    </row>
    <row r="1007" spans="1:10">
      <c r="A1007" t="s">
        <v>10</v>
      </c>
      <c r="B1007" t="s">
        <v>11</v>
      </c>
      <c r="C1007" t="s">
        <v>119</v>
      </c>
      <c r="D1007" t="s">
        <v>120</v>
      </c>
      <c r="E1007" t="s">
        <v>19</v>
      </c>
      <c r="F1007" t="s">
        <v>40</v>
      </c>
      <c r="G1007" t="s">
        <v>234</v>
      </c>
      <c r="H1007">
        <v>2017</v>
      </c>
      <c r="I1007">
        <v>3450</v>
      </c>
      <c r="J1007">
        <v>431.25</v>
      </c>
    </row>
    <row r="1008" spans="1:10">
      <c r="A1008" t="s">
        <v>10</v>
      </c>
      <c r="B1008" t="s">
        <v>11</v>
      </c>
      <c r="C1008" t="s">
        <v>119</v>
      </c>
      <c r="D1008" t="s">
        <v>120</v>
      </c>
      <c r="E1008" t="s">
        <v>19</v>
      </c>
      <c r="F1008" t="s">
        <v>40</v>
      </c>
      <c r="G1008" t="s">
        <v>234</v>
      </c>
      <c r="H1008">
        <v>2017</v>
      </c>
      <c r="I1008">
        <v>11000</v>
      </c>
      <c r="J1008">
        <v>1375</v>
      </c>
    </row>
    <row r="1009" spans="1:10">
      <c r="A1009" t="s">
        <v>10</v>
      </c>
      <c r="B1009" t="s">
        <v>11</v>
      </c>
      <c r="C1009" t="s">
        <v>119</v>
      </c>
      <c r="D1009" t="s">
        <v>120</v>
      </c>
      <c r="E1009" t="s">
        <v>19</v>
      </c>
      <c r="F1009" t="s">
        <v>40</v>
      </c>
      <c r="G1009" t="s">
        <v>234</v>
      </c>
      <c r="H1009">
        <v>2017</v>
      </c>
      <c r="I1009">
        <v>20550</v>
      </c>
      <c r="J1009">
        <v>2568.75</v>
      </c>
    </row>
    <row r="1010" spans="1:10">
      <c r="A1010" t="s">
        <v>10</v>
      </c>
      <c r="B1010" t="s">
        <v>11</v>
      </c>
      <c r="C1010" t="s">
        <v>119</v>
      </c>
      <c r="D1010" t="s">
        <v>120</v>
      </c>
      <c r="E1010" t="s">
        <v>19</v>
      </c>
      <c r="F1010" t="s">
        <v>40</v>
      </c>
      <c r="G1010" t="s">
        <v>234</v>
      </c>
      <c r="H1010">
        <v>2017</v>
      </c>
      <c r="I1010">
        <v>26200</v>
      </c>
      <c r="J1010">
        <v>3275</v>
      </c>
    </row>
    <row r="1011" spans="1:10">
      <c r="A1011" t="s">
        <v>10</v>
      </c>
      <c r="B1011" t="s">
        <v>11</v>
      </c>
      <c r="C1011" t="s">
        <v>119</v>
      </c>
      <c r="D1011" t="s">
        <v>120</v>
      </c>
      <c r="E1011" t="s">
        <v>19</v>
      </c>
      <c r="F1011" t="s">
        <v>40</v>
      </c>
      <c r="G1011" t="s">
        <v>234</v>
      </c>
      <c r="H1011">
        <v>2017</v>
      </c>
      <c r="I1011">
        <v>2550</v>
      </c>
      <c r="J1011">
        <v>318.75</v>
      </c>
    </row>
    <row r="1012" spans="1:10">
      <c r="A1012" t="s">
        <v>10</v>
      </c>
      <c r="B1012" t="s">
        <v>11</v>
      </c>
      <c r="C1012" t="s">
        <v>119</v>
      </c>
      <c r="D1012" t="s">
        <v>120</v>
      </c>
      <c r="E1012" t="s">
        <v>19</v>
      </c>
      <c r="F1012" t="s">
        <v>40</v>
      </c>
      <c r="G1012" t="s">
        <v>234</v>
      </c>
      <c r="H1012">
        <v>2017</v>
      </c>
      <c r="I1012">
        <v>6850</v>
      </c>
      <c r="J1012">
        <v>856.25</v>
      </c>
    </row>
    <row r="1013" spans="1:10">
      <c r="A1013" t="s">
        <v>10</v>
      </c>
      <c r="B1013" t="s">
        <v>11</v>
      </c>
      <c r="C1013" t="s">
        <v>119</v>
      </c>
      <c r="D1013" t="s">
        <v>120</v>
      </c>
      <c r="E1013" t="s">
        <v>19</v>
      </c>
      <c r="F1013" t="s">
        <v>40</v>
      </c>
      <c r="G1013" t="s">
        <v>234</v>
      </c>
      <c r="H1013">
        <v>2017</v>
      </c>
      <c r="I1013">
        <v>9700</v>
      </c>
      <c r="J1013">
        <v>1212.5</v>
      </c>
    </row>
    <row r="1014" spans="1:10">
      <c r="A1014" t="s">
        <v>10</v>
      </c>
      <c r="B1014" t="s">
        <v>11</v>
      </c>
      <c r="C1014" t="s">
        <v>119</v>
      </c>
      <c r="D1014" t="s">
        <v>120</v>
      </c>
      <c r="E1014" t="s">
        <v>19</v>
      </c>
      <c r="F1014" t="s">
        <v>40</v>
      </c>
      <c r="G1014" t="s">
        <v>234</v>
      </c>
      <c r="H1014">
        <v>2017</v>
      </c>
      <c r="I1014">
        <v>4300</v>
      </c>
      <c r="J1014">
        <v>537.5</v>
      </c>
    </row>
    <row r="1015" spans="1:10">
      <c r="A1015" t="s">
        <v>10</v>
      </c>
      <c r="B1015" t="s">
        <v>11</v>
      </c>
      <c r="C1015" t="s">
        <v>119</v>
      </c>
      <c r="D1015" t="s">
        <v>120</v>
      </c>
      <c r="E1015" t="s">
        <v>19</v>
      </c>
      <c r="F1015" t="s">
        <v>40</v>
      </c>
      <c r="G1015" t="s">
        <v>234</v>
      </c>
      <c r="H1015">
        <v>2017</v>
      </c>
      <c r="I1015">
        <v>43300</v>
      </c>
      <c r="J1015">
        <v>5412.5</v>
      </c>
    </row>
    <row r="1016" spans="1:10">
      <c r="A1016" t="s">
        <v>10</v>
      </c>
      <c r="B1016" t="s">
        <v>11</v>
      </c>
      <c r="C1016" t="s">
        <v>119</v>
      </c>
      <c r="D1016" t="s">
        <v>120</v>
      </c>
      <c r="E1016" t="s">
        <v>19</v>
      </c>
      <c r="F1016" t="s">
        <v>40</v>
      </c>
      <c r="G1016" t="s">
        <v>234</v>
      </c>
      <c r="H1016">
        <v>2017</v>
      </c>
      <c r="I1016">
        <v>7750</v>
      </c>
      <c r="J1016">
        <v>930</v>
      </c>
    </row>
    <row r="1017" spans="1:10">
      <c r="A1017" t="s">
        <v>10</v>
      </c>
      <c r="B1017" t="s">
        <v>11</v>
      </c>
      <c r="C1017" t="s">
        <v>119</v>
      </c>
      <c r="D1017" t="s">
        <v>120</v>
      </c>
      <c r="E1017" t="s">
        <v>19</v>
      </c>
      <c r="F1017" t="s">
        <v>40</v>
      </c>
      <c r="G1017" t="s">
        <v>234</v>
      </c>
      <c r="H1017">
        <v>2017</v>
      </c>
      <c r="I1017">
        <v>26250</v>
      </c>
      <c r="J1017">
        <v>3150</v>
      </c>
    </row>
    <row r="1018" spans="1:10">
      <c r="A1018" t="s">
        <v>10</v>
      </c>
      <c r="B1018" t="s">
        <v>11</v>
      </c>
      <c r="C1018" t="s">
        <v>119</v>
      </c>
      <c r="D1018" t="s">
        <v>120</v>
      </c>
      <c r="E1018" t="s">
        <v>19</v>
      </c>
      <c r="F1018" t="s">
        <v>40</v>
      </c>
      <c r="G1018" t="s">
        <v>234</v>
      </c>
      <c r="H1018">
        <v>2017</v>
      </c>
      <c r="I1018">
        <v>1000</v>
      </c>
      <c r="J1018">
        <v>120</v>
      </c>
    </row>
    <row r="1019" spans="1:10">
      <c r="A1019" t="s">
        <v>10</v>
      </c>
      <c r="B1019" t="s">
        <v>11</v>
      </c>
      <c r="C1019" t="s">
        <v>119</v>
      </c>
      <c r="D1019" t="s">
        <v>120</v>
      </c>
      <c r="E1019" t="s">
        <v>19</v>
      </c>
      <c r="F1019" t="s">
        <v>20</v>
      </c>
      <c r="G1019" t="s">
        <v>224</v>
      </c>
      <c r="H1019">
        <v>2017</v>
      </c>
      <c r="I1019">
        <v>760</v>
      </c>
      <c r="J1019">
        <v>269.8</v>
      </c>
    </row>
    <row r="1020" spans="1:10">
      <c r="A1020" t="s">
        <v>10</v>
      </c>
      <c r="B1020" t="s">
        <v>11</v>
      </c>
      <c r="C1020" t="s">
        <v>119</v>
      </c>
      <c r="D1020" t="s">
        <v>120</v>
      </c>
      <c r="E1020" t="s">
        <v>19</v>
      </c>
      <c r="F1020" t="s">
        <v>20</v>
      </c>
      <c r="G1020" t="s">
        <v>223</v>
      </c>
      <c r="H1020">
        <v>2017</v>
      </c>
      <c r="I1020">
        <v>460</v>
      </c>
      <c r="J1020">
        <v>163.30000000000001</v>
      </c>
    </row>
    <row r="1021" spans="1:10">
      <c r="A1021" t="s">
        <v>10</v>
      </c>
      <c r="B1021" t="s">
        <v>11</v>
      </c>
      <c r="C1021" t="s">
        <v>119</v>
      </c>
      <c r="D1021" t="s">
        <v>120</v>
      </c>
      <c r="E1021" t="s">
        <v>19</v>
      </c>
      <c r="F1021" t="s">
        <v>20</v>
      </c>
      <c r="G1021" t="s">
        <v>223</v>
      </c>
      <c r="H1021">
        <v>2017</v>
      </c>
      <c r="I1021">
        <v>20</v>
      </c>
      <c r="J1021">
        <v>7.1</v>
      </c>
    </row>
    <row r="1022" spans="1:10">
      <c r="A1022" t="s">
        <v>10</v>
      </c>
      <c r="B1022" t="s">
        <v>11</v>
      </c>
      <c r="C1022" t="s">
        <v>119</v>
      </c>
      <c r="D1022" t="s">
        <v>120</v>
      </c>
      <c r="E1022" t="s">
        <v>19</v>
      </c>
      <c r="F1022" t="s">
        <v>20</v>
      </c>
      <c r="G1022" t="s">
        <v>222</v>
      </c>
      <c r="H1022">
        <v>2017</v>
      </c>
      <c r="I1022">
        <v>1220</v>
      </c>
      <c r="J1022">
        <v>433.11</v>
      </c>
    </row>
    <row r="1023" spans="1:10">
      <c r="A1023" t="s">
        <v>10</v>
      </c>
      <c r="B1023" t="s">
        <v>11</v>
      </c>
      <c r="C1023" t="s">
        <v>119</v>
      </c>
      <c r="D1023" t="s">
        <v>120</v>
      </c>
      <c r="E1023" t="s">
        <v>19</v>
      </c>
      <c r="F1023" t="s">
        <v>20</v>
      </c>
      <c r="G1023" t="s">
        <v>221</v>
      </c>
      <c r="H1023">
        <v>2017</v>
      </c>
      <c r="I1023">
        <v>510</v>
      </c>
      <c r="J1023">
        <v>181.05</v>
      </c>
    </row>
    <row r="1024" spans="1:10">
      <c r="A1024" t="s">
        <v>10</v>
      </c>
      <c r="B1024" t="s">
        <v>11</v>
      </c>
      <c r="C1024" t="s">
        <v>119</v>
      </c>
      <c r="D1024" t="s">
        <v>120</v>
      </c>
      <c r="E1024" t="s">
        <v>19</v>
      </c>
      <c r="F1024" t="s">
        <v>20</v>
      </c>
      <c r="G1024" t="s">
        <v>220</v>
      </c>
      <c r="H1024">
        <v>2017</v>
      </c>
      <c r="I1024">
        <v>30</v>
      </c>
      <c r="J1024">
        <v>10.65</v>
      </c>
    </row>
    <row r="1025" spans="1:10">
      <c r="A1025" t="s">
        <v>10</v>
      </c>
      <c r="B1025" t="s">
        <v>11</v>
      </c>
      <c r="C1025" t="s">
        <v>119</v>
      </c>
      <c r="D1025" t="s">
        <v>120</v>
      </c>
      <c r="E1025" t="s">
        <v>19</v>
      </c>
      <c r="F1025" t="s">
        <v>20</v>
      </c>
      <c r="G1025" t="s">
        <v>220</v>
      </c>
      <c r="H1025">
        <v>2017</v>
      </c>
      <c r="I1025">
        <v>770</v>
      </c>
      <c r="J1025">
        <v>273.35000000000002</v>
      </c>
    </row>
    <row r="1026" spans="1:10">
      <c r="A1026" t="s">
        <v>10</v>
      </c>
      <c r="B1026" t="s">
        <v>11</v>
      </c>
      <c r="C1026" t="s">
        <v>119</v>
      </c>
      <c r="D1026" t="s">
        <v>120</v>
      </c>
      <c r="E1026" t="s">
        <v>15</v>
      </c>
      <c r="F1026" t="s">
        <v>191</v>
      </c>
      <c r="G1026" t="s">
        <v>193</v>
      </c>
      <c r="H1026">
        <v>2017</v>
      </c>
      <c r="I1026">
        <v>500</v>
      </c>
      <c r="J1026">
        <v>1210</v>
      </c>
    </row>
    <row r="1027" spans="1:10">
      <c r="A1027" t="s">
        <v>10</v>
      </c>
      <c r="B1027" t="s">
        <v>11</v>
      </c>
      <c r="C1027" t="s">
        <v>119</v>
      </c>
      <c r="D1027" t="s">
        <v>120</v>
      </c>
      <c r="E1027" t="s">
        <v>15</v>
      </c>
      <c r="F1027" t="s">
        <v>191</v>
      </c>
      <c r="G1027" t="s">
        <v>192</v>
      </c>
      <c r="H1027">
        <v>2017</v>
      </c>
      <c r="I1027">
        <v>20250</v>
      </c>
      <c r="J1027">
        <v>48763</v>
      </c>
    </row>
    <row r="1028" spans="1:10">
      <c r="A1028" t="s">
        <v>10</v>
      </c>
      <c r="B1028" t="s">
        <v>11</v>
      </c>
      <c r="C1028" t="s">
        <v>119</v>
      </c>
      <c r="D1028" t="s">
        <v>120</v>
      </c>
      <c r="E1028" t="s">
        <v>15</v>
      </c>
      <c r="F1028" t="s">
        <v>191</v>
      </c>
      <c r="G1028" t="s">
        <v>192</v>
      </c>
      <c r="H1028">
        <v>2017</v>
      </c>
      <c r="I1028">
        <v>23035</v>
      </c>
      <c r="J1028">
        <v>55478.5</v>
      </c>
    </row>
    <row r="1029" spans="1:10">
      <c r="A1029" t="s">
        <v>10</v>
      </c>
      <c r="B1029" t="s">
        <v>11</v>
      </c>
      <c r="C1029" t="s">
        <v>119</v>
      </c>
      <c r="D1029" t="s">
        <v>120</v>
      </c>
      <c r="E1029" t="s">
        <v>15</v>
      </c>
      <c r="F1029" t="s">
        <v>191</v>
      </c>
      <c r="G1029" t="s">
        <v>192</v>
      </c>
      <c r="H1029">
        <v>2017</v>
      </c>
      <c r="I1029">
        <v>2690</v>
      </c>
      <c r="J1029">
        <v>6473.5</v>
      </c>
    </row>
    <row r="1030" spans="1:10">
      <c r="A1030" t="s">
        <v>10</v>
      </c>
      <c r="B1030" t="s">
        <v>11</v>
      </c>
      <c r="C1030" t="s">
        <v>119</v>
      </c>
      <c r="D1030" t="s">
        <v>120</v>
      </c>
      <c r="E1030" t="s">
        <v>15</v>
      </c>
      <c r="F1030" t="s">
        <v>191</v>
      </c>
      <c r="G1030" t="s">
        <v>192</v>
      </c>
      <c r="H1030">
        <v>2017</v>
      </c>
      <c r="I1030">
        <v>4325</v>
      </c>
      <c r="J1030">
        <v>10406</v>
      </c>
    </row>
    <row r="1031" spans="1:10">
      <c r="A1031" t="s">
        <v>10</v>
      </c>
      <c r="B1031" t="s">
        <v>11</v>
      </c>
      <c r="C1031" t="s">
        <v>119</v>
      </c>
      <c r="D1031" t="s">
        <v>120</v>
      </c>
      <c r="E1031" t="s">
        <v>15</v>
      </c>
      <c r="F1031" t="s">
        <v>191</v>
      </c>
      <c r="G1031" t="s">
        <v>192</v>
      </c>
      <c r="H1031">
        <v>2017</v>
      </c>
      <c r="I1031">
        <v>3095</v>
      </c>
      <c r="J1031">
        <v>7441.5</v>
      </c>
    </row>
    <row r="1032" spans="1:10">
      <c r="A1032" t="s">
        <v>10</v>
      </c>
      <c r="B1032" t="s">
        <v>11</v>
      </c>
      <c r="C1032" t="s">
        <v>119</v>
      </c>
      <c r="D1032" t="s">
        <v>120</v>
      </c>
      <c r="E1032" t="s">
        <v>15</v>
      </c>
      <c r="F1032" t="s">
        <v>183</v>
      </c>
      <c r="G1032" t="s">
        <v>189</v>
      </c>
      <c r="H1032">
        <v>2017</v>
      </c>
      <c r="I1032">
        <v>500</v>
      </c>
      <c r="J1032">
        <v>960</v>
      </c>
    </row>
    <row r="1033" spans="1:10">
      <c r="A1033" t="s">
        <v>10</v>
      </c>
      <c r="B1033" t="s">
        <v>11</v>
      </c>
      <c r="C1033" t="s">
        <v>119</v>
      </c>
      <c r="D1033" t="s">
        <v>120</v>
      </c>
      <c r="E1033" t="s">
        <v>15</v>
      </c>
      <c r="F1033" t="s">
        <v>183</v>
      </c>
      <c r="G1033" t="s">
        <v>188</v>
      </c>
      <c r="H1033">
        <v>2017</v>
      </c>
      <c r="I1033">
        <v>500</v>
      </c>
      <c r="J1033">
        <v>960</v>
      </c>
    </row>
    <row r="1034" spans="1:10">
      <c r="A1034" t="s">
        <v>10</v>
      </c>
      <c r="B1034" t="s">
        <v>11</v>
      </c>
      <c r="C1034" t="s">
        <v>119</v>
      </c>
      <c r="D1034" t="s">
        <v>120</v>
      </c>
      <c r="E1034" t="s">
        <v>15</v>
      </c>
      <c r="F1034" t="s">
        <v>183</v>
      </c>
      <c r="G1034" t="s">
        <v>187</v>
      </c>
      <c r="H1034">
        <v>2017</v>
      </c>
      <c r="I1034">
        <v>2790</v>
      </c>
      <c r="J1034">
        <v>5328</v>
      </c>
    </row>
    <row r="1035" spans="1:10">
      <c r="A1035" t="s">
        <v>10</v>
      </c>
      <c r="B1035" t="s">
        <v>11</v>
      </c>
      <c r="C1035" t="s">
        <v>119</v>
      </c>
      <c r="D1035" t="s">
        <v>120</v>
      </c>
      <c r="E1035" t="s">
        <v>15</v>
      </c>
      <c r="F1035" t="s">
        <v>183</v>
      </c>
      <c r="G1035" t="s">
        <v>187</v>
      </c>
      <c r="H1035">
        <v>2017</v>
      </c>
      <c r="I1035">
        <v>3670</v>
      </c>
      <c r="J1035">
        <v>7008</v>
      </c>
    </row>
    <row r="1036" spans="1:10">
      <c r="A1036" t="s">
        <v>10</v>
      </c>
      <c r="B1036" t="s">
        <v>11</v>
      </c>
      <c r="C1036" t="s">
        <v>119</v>
      </c>
      <c r="D1036" t="s">
        <v>120</v>
      </c>
      <c r="E1036" t="s">
        <v>15</v>
      </c>
      <c r="F1036" t="s">
        <v>183</v>
      </c>
      <c r="G1036" t="s">
        <v>187</v>
      </c>
      <c r="H1036">
        <v>2017</v>
      </c>
      <c r="I1036">
        <v>5375</v>
      </c>
      <c r="J1036">
        <v>10272</v>
      </c>
    </row>
    <row r="1037" spans="1:10">
      <c r="A1037" t="s">
        <v>10</v>
      </c>
      <c r="B1037" t="s">
        <v>11</v>
      </c>
      <c r="C1037" t="s">
        <v>119</v>
      </c>
      <c r="D1037" t="s">
        <v>120</v>
      </c>
      <c r="E1037" t="s">
        <v>15</v>
      </c>
      <c r="F1037" t="s">
        <v>16</v>
      </c>
      <c r="G1037" t="s">
        <v>158</v>
      </c>
      <c r="H1037">
        <v>2017</v>
      </c>
      <c r="I1037">
        <v>9</v>
      </c>
      <c r="J1037">
        <v>20.069999999999901</v>
      </c>
    </row>
    <row r="1038" spans="1:10">
      <c r="A1038" t="s">
        <v>10</v>
      </c>
      <c r="B1038" t="s">
        <v>11</v>
      </c>
      <c r="C1038" t="s">
        <v>119</v>
      </c>
      <c r="D1038" t="s">
        <v>120</v>
      </c>
      <c r="E1038" t="s">
        <v>15</v>
      </c>
      <c r="F1038" t="s">
        <v>16</v>
      </c>
      <c r="G1038" t="s">
        <v>158</v>
      </c>
      <c r="H1038">
        <v>2017</v>
      </c>
      <c r="I1038">
        <v>2490</v>
      </c>
      <c r="J1038">
        <v>5519.25</v>
      </c>
    </row>
    <row r="1039" spans="1:10">
      <c r="A1039" t="s">
        <v>10</v>
      </c>
      <c r="B1039" t="s">
        <v>11</v>
      </c>
      <c r="C1039" t="s">
        <v>119</v>
      </c>
      <c r="D1039" t="s">
        <v>120</v>
      </c>
      <c r="E1039" t="s">
        <v>15</v>
      </c>
      <c r="F1039" t="s">
        <v>16</v>
      </c>
      <c r="G1039" t="s">
        <v>158</v>
      </c>
      <c r="H1039">
        <v>2017</v>
      </c>
      <c r="I1039">
        <v>900</v>
      </c>
      <c r="J1039">
        <v>2007</v>
      </c>
    </row>
    <row r="1040" spans="1:10">
      <c r="A1040" t="s">
        <v>10</v>
      </c>
      <c r="B1040" t="s">
        <v>11</v>
      </c>
      <c r="C1040" t="s">
        <v>119</v>
      </c>
      <c r="D1040" t="s">
        <v>120</v>
      </c>
      <c r="E1040" t="s">
        <v>15</v>
      </c>
      <c r="F1040" t="s">
        <v>16</v>
      </c>
      <c r="G1040" t="s">
        <v>158</v>
      </c>
      <c r="H1040">
        <v>2017</v>
      </c>
      <c r="I1040">
        <v>11660</v>
      </c>
      <c r="J1040">
        <v>25868</v>
      </c>
    </row>
    <row r="1041" spans="1:10">
      <c r="A1041" t="s">
        <v>10</v>
      </c>
      <c r="B1041" t="s">
        <v>11</v>
      </c>
      <c r="C1041" t="s">
        <v>119</v>
      </c>
      <c r="D1041" t="s">
        <v>120</v>
      </c>
      <c r="E1041" t="s">
        <v>15</v>
      </c>
      <c r="F1041" t="s">
        <v>16</v>
      </c>
      <c r="G1041" t="s">
        <v>158</v>
      </c>
      <c r="H1041">
        <v>2017</v>
      </c>
      <c r="I1041">
        <v>1935</v>
      </c>
      <c r="J1041">
        <v>4292.75</v>
      </c>
    </row>
    <row r="1042" spans="1:10">
      <c r="A1042" t="s">
        <v>10</v>
      </c>
      <c r="B1042" t="s">
        <v>11</v>
      </c>
      <c r="C1042" t="s">
        <v>119</v>
      </c>
      <c r="D1042" t="s">
        <v>120</v>
      </c>
      <c r="E1042" t="s">
        <v>15</v>
      </c>
      <c r="F1042" t="s">
        <v>183</v>
      </c>
      <c r="G1042" t="s">
        <v>187</v>
      </c>
      <c r="H1042">
        <v>2017</v>
      </c>
      <c r="I1042">
        <v>4650</v>
      </c>
      <c r="J1042">
        <v>8880</v>
      </c>
    </row>
    <row r="1043" spans="1:10">
      <c r="A1043" t="s">
        <v>10</v>
      </c>
      <c r="B1043" t="s">
        <v>11</v>
      </c>
      <c r="C1043" t="s">
        <v>119</v>
      </c>
      <c r="D1043" t="s">
        <v>120</v>
      </c>
      <c r="E1043" t="s">
        <v>15</v>
      </c>
      <c r="F1043" t="s">
        <v>183</v>
      </c>
      <c r="G1043" t="s">
        <v>187</v>
      </c>
      <c r="H1043">
        <v>2017</v>
      </c>
      <c r="I1043">
        <v>3685</v>
      </c>
      <c r="J1043">
        <v>7056</v>
      </c>
    </row>
    <row r="1044" spans="1:10">
      <c r="A1044" t="s">
        <v>10</v>
      </c>
      <c r="B1044" t="s">
        <v>11</v>
      </c>
      <c r="C1044" t="s">
        <v>119</v>
      </c>
      <c r="D1044" t="s">
        <v>120</v>
      </c>
      <c r="E1044" t="s">
        <v>15</v>
      </c>
      <c r="F1044" t="s">
        <v>16</v>
      </c>
      <c r="G1044" t="s">
        <v>158</v>
      </c>
      <c r="H1044">
        <v>2017</v>
      </c>
      <c r="I1044">
        <v>6805</v>
      </c>
      <c r="J1044">
        <v>15108.25</v>
      </c>
    </row>
    <row r="1045" spans="1:10">
      <c r="A1045" t="s">
        <v>10</v>
      </c>
      <c r="B1045" t="s">
        <v>11</v>
      </c>
      <c r="C1045" t="s">
        <v>119</v>
      </c>
      <c r="D1045" t="s">
        <v>120</v>
      </c>
      <c r="E1045" t="s">
        <v>15</v>
      </c>
      <c r="F1045" t="s">
        <v>183</v>
      </c>
      <c r="G1045" t="s">
        <v>186</v>
      </c>
      <c r="H1045">
        <v>2017</v>
      </c>
      <c r="I1045">
        <v>500</v>
      </c>
      <c r="J1045">
        <v>960</v>
      </c>
    </row>
    <row r="1046" spans="1:10">
      <c r="A1046" t="s">
        <v>10</v>
      </c>
      <c r="B1046" t="s">
        <v>11</v>
      </c>
      <c r="C1046" t="s">
        <v>119</v>
      </c>
      <c r="D1046" t="s">
        <v>120</v>
      </c>
      <c r="E1046" t="s">
        <v>15</v>
      </c>
      <c r="F1046" t="s">
        <v>16</v>
      </c>
      <c r="G1046" t="s">
        <v>158</v>
      </c>
      <c r="H1046">
        <v>2017</v>
      </c>
      <c r="I1046">
        <v>11005</v>
      </c>
      <c r="J1046">
        <v>24418.5</v>
      </c>
    </row>
    <row r="1047" spans="1:10">
      <c r="A1047" t="s">
        <v>10</v>
      </c>
      <c r="B1047" t="s">
        <v>11</v>
      </c>
      <c r="C1047" t="s">
        <v>119</v>
      </c>
      <c r="D1047" t="s">
        <v>120</v>
      </c>
      <c r="E1047" t="s">
        <v>15</v>
      </c>
      <c r="F1047" t="s">
        <v>183</v>
      </c>
      <c r="G1047" t="s">
        <v>185</v>
      </c>
      <c r="H1047">
        <v>2017</v>
      </c>
      <c r="I1047">
        <v>500</v>
      </c>
      <c r="J1047">
        <v>960</v>
      </c>
    </row>
    <row r="1048" spans="1:10">
      <c r="A1048" t="s">
        <v>10</v>
      </c>
      <c r="B1048" t="s">
        <v>11</v>
      </c>
      <c r="C1048" t="s">
        <v>119</v>
      </c>
      <c r="D1048" t="s">
        <v>120</v>
      </c>
      <c r="E1048" t="s">
        <v>15</v>
      </c>
      <c r="F1048" t="s">
        <v>183</v>
      </c>
      <c r="G1048" t="s">
        <v>184</v>
      </c>
      <c r="H1048">
        <v>2017</v>
      </c>
      <c r="I1048">
        <v>2790</v>
      </c>
      <c r="J1048">
        <v>5328</v>
      </c>
    </row>
    <row r="1049" spans="1:10">
      <c r="A1049" t="s">
        <v>10</v>
      </c>
      <c r="B1049" t="s">
        <v>11</v>
      </c>
      <c r="C1049" t="s">
        <v>119</v>
      </c>
      <c r="D1049" t="s">
        <v>120</v>
      </c>
      <c r="E1049" t="s">
        <v>15</v>
      </c>
      <c r="F1049" t="s">
        <v>16</v>
      </c>
      <c r="G1049" t="s">
        <v>159</v>
      </c>
      <c r="H1049">
        <v>2017</v>
      </c>
      <c r="I1049">
        <v>7865</v>
      </c>
      <c r="J1049">
        <v>17449.75</v>
      </c>
    </row>
    <row r="1050" spans="1:10">
      <c r="A1050" t="s">
        <v>10</v>
      </c>
      <c r="B1050" t="s">
        <v>11</v>
      </c>
      <c r="C1050" t="s">
        <v>119</v>
      </c>
      <c r="D1050" t="s">
        <v>120</v>
      </c>
      <c r="E1050" t="s">
        <v>15</v>
      </c>
      <c r="F1050" t="s">
        <v>16</v>
      </c>
      <c r="G1050" t="s">
        <v>160</v>
      </c>
      <c r="H1050">
        <v>2017</v>
      </c>
      <c r="I1050">
        <v>1660</v>
      </c>
      <c r="J1050">
        <v>3580.5</v>
      </c>
    </row>
    <row r="1051" spans="1:10">
      <c r="A1051" t="s">
        <v>10</v>
      </c>
      <c r="B1051" t="s">
        <v>11</v>
      </c>
      <c r="C1051" t="s">
        <v>119</v>
      </c>
      <c r="D1051" t="s">
        <v>120</v>
      </c>
      <c r="E1051" t="s">
        <v>15</v>
      </c>
      <c r="F1051" t="s">
        <v>16</v>
      </c>
      <c r="G1051" t="s">
        <v>161</v>
      </c>
      <c r="H1051">
        <v>2017</v>
      </c>
      <c r="I1051">
        <v>600</v>
      </c>
      <c r="J1051">
        <v>1290</v>
      </c>
    </row>
    <row r="1052" spans="1:10">
      <c r="A1052" t="s">
        <v>10</v>
      </c>
      <c r="B1052" t="s">
        <v>11</v>
      </c>
      <c r="C1052" t="s">
        <v>119</v>
      </c>
      <c r="D1052" t="s">
        <v>120</v>
      </c>
      <c r="E1052" t="s">
        <v>15</v>
      </c>
      <c r="F1052" t="s">
        <v>16</v>
      </c>
      <c r="G1052" t="s">
        <v>161</v>
      </c>
      <c r="H1052">
        <v>2017</v>
      </c>
      <c r="I1052">
        <v>500</v>
      </c>
      <c r="J1052">
        <v>1075</v>
      </c>
    </row>
    <row r="1053" spans="1:10">
      <c r="A1053" t="s">
        <v>10</v>
      </c>
      <c r="B1053" t="s">
        <v>11</v>
      </c>
      <c r="C1053" t="s">
        <v>119</v>
      </c>
      <c r="D1053" t="s">
        <v>120</v>
      </c>
      <c r="E1053" t="s">
        <v>15</v>
      </c>
      <c r="F1053" t="s">
        <v>16</v>
      </c>
      <c r="G1053" t="s">
        <v>161</v>
      </c>
      <c r="H1053">
        <v>2017</v>
      </c>
      <c r="I1053">
        <v>10350</v>
      </c>
      <c r="J1053">
        <v>22351</v>
      </c>
    </row>
    <row r="1054" spans="1:10">
      <c r="A1054" t="s">
        <v>10</v>
      </c>
      <c r="B1054" t="s">
        <v>11</v>
      </c>
      <c r="C1054" t="s">
        <v>119</v>
      </c>
      <c r="D1054" t="s">
        <v>120</v>
      </c>
      <c r="E1054" t="s">
        <v>15</v>
      </c>
      <c r="F1054" t="s">
        <v>16</v>
      </c>
      <c r="G1054" t="s">
        <v>162</v>
      </c>
      <c r="H1054">
        <v>2017</v>
      </c>
      <c r="I1054">
        <v>1160</v>
      </c>
      <c r="J1054">
        <v>2564.5</v>
      </c>
    </row>
    <row r="1055" spans="1:10">
      <c r="A1055" t="s">
        <v>10</v>
      </c>
      <c r="B1055" t="s">
        <v>11</v>
      </c>
      <c r="C1055" t="s">
        <v>119</v>
      </c>
      <c r="D1055" t="s">
        <v>120</v>
      </c>
      <c r="E1055" t="s">
        <v>15</v>
      </c>
      <c r="F1055" t="s">
        <v>16</v>
      </c>
      <c r="G1055" t="s">
        <v>162</v>
      </c>
      <c r="H1055">
        <v>2017</v>
      </c>
      <c r="I1055">
        <v>1410</v>
      </c>
      <c r="J1055">
        <v>3122</v>
      </c>
    </row>
    <row r="1056" spans="1:10">
      <c r="A1056" t="s">
        <v>10</v>
      </c>
      <c r="B1056" t="s">
        <v>11</v>
      </c>
      <c r="C1056" t="s">
        <v>119</v>
      </c>
      <c r="D1056" t="s">
        <v>120</v>
      </c>
      <c r="E1056" t="s">
        <v>15</v>
      </c>
      <c r="F1056" t="s">
        <v>16</v>
      </c>
      <c r="G1056" t="s">
        <v>163</v>
      </c>
      <c r="H1056">
        <v>2017</v>
      </c>
      <c r="I1056">
        <v>2235</v>
      </c>
      <c r="J1056">
        <v>4828.25</v>
      </c>
    </row>
    <row r="1057" spans="1:10">
      <c r="A1057" t="s">
        <v>10</v>
      </c>
      <c r="B1057" t="s">
        <v>11</v>
      </c>
      <c r="C1057" t="s">
        <v>119</v>
      </c>
      <c r="D1057" t="s">
        <v>120</v>
      </c>
      <c r="E1057" t="s">
        <v>15</v>
      </c>
      <c r="F1057" t="s">
        <v>16</v>
      </c>
      <c r="G1057" t="s">
        <v>163</v>
      </c>
      <c r="H1057">
        <v>2017</v>
      </c>
      <c r="I1057">
        <v>500</v>
      </c>
      <c r="J1057">
        <v>1085</v>
      </c>
    </row>
    <row r="1058" spans="1:10">
      <c r="A1058" t="s">
        <v>10</v>
      </c>
      <c r="B1058" t="s">
        <v>11</v>
      </c>
      <c r="C1058" t="s">
        <v>119</v>
      </c>
      <c r="D1058" t="s">
        <v>120</v>
      </c>
      <c r="E1058" t="s">
        <v>15</v>
      </c>
      <c r="F1058" t="s">
        <v>16</v>
      </c>
      <c r="G1058" t="s">
        <v>163</v>
      </c>
      <c r="H1058">
        <v>2017</v>
      </c>
      <c r="I1058">
        <v>700</v>
      </c>
      <c r="J1058">
        <v>1561</v>
      </c>
    </row>
    <row r="1059" spans="1:10">
      <c r="A1059" t="s">
        <v>10</v>
      </c>
      <c r="B1059" t="s">
        <v>11</v>
      </c>
      <c r="C1059" t="s">
        <v>119</v>
      </c>
      <c r="D1059" t="s">
        <v>120</v>
      </c>
      <c r="E1059" t="s">
        <v>15</v>
      </c>
      <c r="F1059" t="s">
        <v>16</v>
      </c>
      <c r="G1059" t="s">
        <v>164</v>
      </c>
      <c r="H1059">
        <v>2017</v>
      </c>
      <c r="I1059">
        <v>2740</v>
      </c>
      <c r="J1059">
        <v>6076.75</v>
      </c>
    </row>
    <row r="1060" spans="1:10">
      <c r="A1060" t="s">
        <v>10</v>
      </c>
      <c r="B1060" t="s">
        <v>11</v>
      </c>
      <c r="C1060" t="s">
        <v>119</v>
      </c>
      <c r="D1060" t="s">
        <v>120</v>
      </c>
      <c r="E1060" t="s">
        <v>15</v>
      </c>
      <c r="F1060" t="s">
        <v>16</v>
      </c>
      <c r="G1060" t="s">
        <v>165</v>
      </c>
      <c r="H1060">
        <v>2017</v>
      </c>
      <c r="I1060">
        <v>1525</v>
      </c>
      <c r="J1060">
        <v>3309.25</v>
      </c>
    </row>
    <row r="1061" spans="1:10">
      <c r="A1061" t="s">
        <v>10</v>
      </c>
      <c r="B1061" t="s">
        <v>11</v>
      </c>
      <c r="C1061" t="s">
        <v>119</v>
      </c>
      <c r="D1061" t="s">
        <v>120</v>
      </c>
      <c r="E1061" t="s">
        <v>15</v>
      </c>
      <c r="F1061" t="s">
        <v>16</v>
      </c>
      <c r="G1061" t="s">
        <v>165</v>
      </c>
      <c r="H1061">
        <v>2017</v>
      </c>
      <c r="I1061">
        <v>0</v>
      </c>
      <c r="J1061">
        <v>0</v>
      </c>
    </row>
    <row r="1062" spans="1:10">
      <c r="A1062" t="s">
        <v>10</v>
      </c>
      <c r="B1062" t="s">
        <v>11</v>
      </c>
      <c r="C1062" t="s">
        <v>119</v>
      </c>
      <c r="D1062" t="s">
        <v>120</v>
      </c>
      <c r="E1062" t="s">
        <v>15</v>
      </c>
      <c r="F1062" t="s">
        <v>16</v>
      </c>
      <c r="G1062" t="s">
        <v>165</v>
      </c>
      <c r="H1062">
        <v>2017</v>
      </c>
      <c r="I1062">
        <v>2085</v>
      </c>
      <c r="J1062">
        <v>4627.25</v>
      </c>
    </row>
    <row r="1063" spans="1:10">
      <c r="A1063" t="s">
        <v>10</v>
      </c>
      <c r="B1063" t="s">
        <v>11</v>
      </c>
      <c r="C1063" t="s">
        <v>119</v>
      </c>
      <c r="D1063" t="s">
        <v>120</v>
      </c>
      <c r="E1063" t="s">
        <v>15</v>
      </c>
      <c r="F1063" t="s">
        <v>16</v>
      </c>
      <c r="G1063" t="s">
        <v>165</v>
      </c>
      <c r="H1063">
        <v>2017</v>
      </c>
      <c r="I1063">
        <v>1075</v>
      </c>
      <c r="J1063">
        <v>2397.25</v>
      </c>
    </row>
    <row r="1064" spans="1:10">
      <c r="A1064" t="s">
        <v>10</v>
      </c>
      <c r="B1064" t="s">
        <v>11</v>
      </c>
      <c r="C1064" t="s">
        <v>119</v>
      </c>
      <c r="D1064" t="s">
        <v>120</v>
      </c>
      <c r="E1064" t="s">
        <v>15</v>
      </c>
      <c r="F1064" t="s">
        <v>16</v>
      </c>
      <c r="G1064" t="s">
        <v>165</v>
      </c>
      <c r="H1064">
        <v>2017</v>
      </c>
      <c r="I1064">
        <v>500</v>
      </c>
      <c r="J1064">
        <v>1115</v>
      </c>
    </row>
    <row r="1065" spans="1:10">
      <c r="A1065" t="s">
        <v>10</v>
      </c>
      <c r="B1065" t="s">
        <v>11</v>
      </c>
      <c r="C1065" t="s">
        <v>119</v>
      </c>
      <c r="D1065" t="s">
        <v>120</v>
      </c>
      <c r="E1065" t="s">
        <v>15</v>
      </c>
      <c r="F1065" t="s">
        <v>16</v>
      </c>
      <c r="G1065" t="s">
        <v>165</v>
      </c>
      <c r="H1065">
        <v>2017</v>
      </c>
      <c r="I1065">
        <v>6560</v>
      </c>
      <c r="J1065">
        <v>14550.75</v>
      </c>
    </row>
    <row r="1066" spans="1:10">
      <c r="A1066" t="s">
        <v>10</v>
      </c>
      <c r="B1066" t="s">
        <v>11</v>
      </c>
      <c r="C1066" t="s">
        <v>119</v>
      </c>
      <c r="D1066" t="s">
        <v>120</v>
      </c>
      <c r="E1066" t="s">
        <v>15</v>
      </c>
      <c r="F1066" t="s">
        <v>16</v>
      </c>
      <c r="G1066" t="s">
        <v>165</v>
      </c>
      <c r="H1066">
        <v>2017</v>
      </c>
      <c r="I1066">
        <v>1935</v>
      </c>
      <c r="J1066">
        <v>4292.75</v>
      </c>
    </row>
    <row r="1067" spans="1:10">
      <c r="A1067" t="s">
        <v>10</v>
      </c>
      <c r="B1067" t="s">
        <v>11</v>
      </c>
      <c r="C1067" t="s">
        <v>119</v>
      </c>
      <c r="D1067" t="s">
        <v>120</v>
      </c>
      <c r="E1067" t="s">
        <v>15</v>
      </c>
      <c r="F1067" t="s">
        <v>183</v>
      </c>
      <c r="G1067" t="s">
        <v>184</v>
      </c>
      <c r="H1067">
        <v>2017</v>
      </c>
      <c r="I1067">
        <v>3670</v>
      </c>
      <c r="J1067">
        <v>7008</v>
      </c>
    </row>
    <row r="1068" spans="1:10">
      <c r="A1068" t="s">
        <v>10</v>
      </c>
      <c r="B1068" t="s">
        <v>11</v>
      </c>
      <c r="C1068" t="s">
        <v>119</v>
      </c>
      <c r="D1068" t="s">
        <v>120</v>
      </c>
      <c r="E1068" t="s">
        <v>15</v>
      </c>
      <c r="F1068" t="s">
        <v>16</v>
      </c>
      <c r="G1068" t="s">
        <v>166</v>
      </c>
      <c r="H1068">
        <v>2017</v>
      </c>
      <c r="I1068">
        <v>16905</v>
      </c>
      <c r="J1068">
        <v>36510.25</v>
      </c>
    </row>
    <row r="1069" spans="1:10">
      <c r="A1069" t="s">
        <v>10</v>
      </c>
      <c r="B1069" t="s">
        <v>11</v>
      </c>
      <c r="C1069" t="s">
        <v>119</v>
      </c>
      <c r="D1069" t="s">
        <v>120</v>
      </c>
      <c r="E1069" t="s">
        <v>15</v>
      </c>
      <c r="F1069" t="s">
        <v>16</v>
      </c>
      <c r="G1069" t="s">
        <v>167</v>
      </c>
      <c r="H1069">
        <v>2017</v>
      </c>
      <c r="I1069">
        <v>6105</v>
      </c>
      <c r="J1069">
        <v>13547.25</v>
      </c>
    </row>
    <row r="1070" spans="1:10">
      <c r="A1070" t="s">
        <v>10</v>
      </c>
      <c r="B1070" t="s">
        <v>11</v>
      </c>
      <c r="C1070" t="s">
        <v>119</v>
      </c>
      <c r="D1070" t="s">
        <v>120</v>
      </c>
      <c r="E1070" t="s">
        <v>15</v>
      </c>
      <c r="F1070" t="s">
        <v>16</v>
      </c>
      <c r="G1070" t="s">
        <v>167</v>
      </c>
      <c r="H1070">
        <v>2017</v>
      </c>
      <c r="I1070">
        <v>500</v>
      </c>
      <c r="J1070">
        <v>1115</v>
      </c>
    </row>
    <row r="1071" spans="1:10">
      <c r="A1071" t="s">
        <v>10</v>
      </c>
      <c r="B1071" t="s">
        <v>11</v>
      </c>
      <c r="C1071" t="s">
        <v>119</v>
      </c>
      <c r="D1071" t="s">
        <v>120</v>
      </c>
      <c r="E1071" t="s">
        <v>15</v>
      </c>
      <c r="F1071" t="s">
        <v>183</v>
      </c>
      <c r="G1071" t="s">
        <v>184</v>
      </c>
      <c r="H1071">
        <v>2017</v>
      </c>
      <c r="I1071">
        <v>5375</v>
      </c>
      <c r="J1071">
        <v>10272</v>
      </c>
    </row>
    <row r="1072" spans="1:10">
      <c r="A1072" t="s">
        <v>10</v>
      </c>
      <c r="B1072" t="s">
        <v>11</v>
      </c>
      <c r="C1072" t="s">
        <v>119</v>
      </c>
      <c r="D1072" t="s">
        <v>120</v>
      </c>
      <c r="E1072" t="s">
        <v>15</v>
      </c>
      <c r="F1072" t="s">
        <v>16</v>
      </c>
      <c r="G1072" t="s">
        <v>168</v>
      </c>
      <c r="H1072">
        <v>2017</v>
      </c>
      <c r="I1072">
        <v>8640</v>
      </c>
      <c r="J1072">
        <v>19178</v>
      </c>
    </row>
    <row r="1073" spans="1:10">
      <c r="A1073" t="s">
        <v>10</v>
      </c>
      <c r="B1073" t="s">
        <v>11</v>
      </c>
      <c r="C1073" t="s">
        <v>119</v>
      </c>
      <c r="D1073" t="s">
        <v>120</v>
      </c>
      <c r="E1073" t="s">
        <v>15</v>
      </c>
      <c r="F1073" t="s">
        <v>183</v>
      </c>
      <c r="G1073" t="s">
        <v>184</v>
      </c>
      <c r="H1073">
        <v>2017</v>
      </c>
      <c r="I1073">
        <v>4650</v>
      </c>
      <c r="J1073">
        <v>8880</v>
      </c>
    </row>
    <row r="1074" spans="1:10">
      <c r="A1074" t="s">
        <v>10</v>
      </c>
      <c r="B1074" t="s">
        <v>11</v>
      </c>
      <c r="C1074" t="s">
        <v>119</v>
      </c>
      <c r="D1074" t="s">
        <v>120</v>
      </c>
      <c r="E1074" t="s">
        <v>15</v>
      </c>
      <c r="F1074" t="s">
        <v>16</v>
      </c>
      <c r="G1074" t="s">
        <v>169</v>
      </c>
      <c r="H1074">
        <v>2017</v>
      </c>
      <c r="I1074">
        <v>2790</v>
      </c>
      <c r="J1074">
        <v>6188.25</v>
      </c>
    </row>
    <row r="1075" spans="1:10">
      <c r="A1075" t="s">
        <v>10</v>
      </c>
      <c r="B1075" t="s">
        <v>11</v>
      </c>
      <c r="C1075" t="s">
        <v>119</v>
      </c>
      <c r="D1075" t="s">
        <v>120</v>
      </c>
      <c r="E1075" t="s">
        <v>15</v>
      </c>
      <c r="F1075" t="s">
        <v>16</v>
      </c>
      <c r="G1075" t="s">
        <v>170</v>
      </c>
      <c r="H1075">
        <v>2017</v>
      </c>
      <c r="I1075">
        <v>16910</v>
      </c>
      <c r="J1075">
        <v>36510.25</v>
      </c>
    </row>
    <row r="1076" spans="1:10">
      <c r="A1076" t="s">
        <v>10</v>
      </c>
      <c r="B1076" t="s">
        <v>11</v>
      </c>
      <c r="C1076" t="s">
        <v>119</v>
      </c>
      <c r="D1076" t="s">
        <v>120</v>
      </c>
      <c r="E1076" t="s">
        <v>15</v>
      </c>
      <c r="F1076" t="s">
        <v>16</v>
      </c>
      <c r="G1076" t="s">
        <v>170</v>
      </c>
      <c r="H1076">
        <v>2017</v>
      </c>
      <c r="I1076">
        <v>500</v>
      </c>
      <c r="J1076">
        <v>1115</v>
      </c>
    </row>
    <row r="1077" spans="1:10">
      <c r="A1077" t="s">
        <v>10</v>
      </c>
      <c r="B1077" t="s">
        <v>11</v>
      </c>
      <c r="C1077" t="s">
        <v>119</v>
      </c>
      <c r="D1077" t="s">
        <v>120</v>
      </c>
      <c r="E1077" t="s">
        <v>15</v>
      </c>
      <c r="F1077" t="s">
        <v>16</v>
      </c>
      <c r="G1077" t="s">
        <v>171</v>
      </c>
      <c r="H1077">
        <v>2017</v>
      </c>
      <c r="I1077">
        <v>32615</v>
      </c>
      <c r="J1077">
        <v>70416.5</v>
      </c>
    </row>
    <row r="1078" spans="1:10">
      <c r="A1078" t="s">
        <v>10</v>
      </c>
      <c r="B1078" t="s">
        <v>11</v>
      </c>
      <c r="C1078" t="s">
        <v>119</v>
      </c>
      <c r="D1078" t="s">
        <v>120</v>
      </c>
      <c r="E1078" t="s">
        <v>15</v>
      </c>
      <c r="F1078" t="s">
        <v>16</v>
      </c>
      <c r="G1078" t="s">
        <v>172</v>
      </c>
      <c r="H1078">
        <v>2017</v>
      </c>
      <c r="I1078">
        <v>500</v>
      </c>
      <c r="J1078">
        <v>1115</v>
      </c>
    </row>
    <row r="1079" spans="1:10">
      <c r="A1079" t="s">
        <v>10</v>
      </c>
      <c r="B1079" t="s">
        <v>11</v>
      </c>
      <c r="C1079" t="s">
        <v>119</v>
      </c>
      <c r="D1079" t="s">
        <v>120</v>
      </c>
      <c r="E1079" t="s">
        <v>15</v>
      </c>
      <c r="F1079" t="s">
        <v>16</v>
      </c>
      <c r="G1079" t="s">
        <v>172</v>
      </c>
      <c r="H1079">
        <v>2017</v>
      </c>
      <c r="I1079">
        <v>11585</v>
      </c>
      <c r="J1079">
        <v>25700.75</v>
      </c>
    </row>
    <row r="1080" spans="1:10">
      <c r="A1080" t="s">
        <v>10</v>
      </c>
      <c r="B1080" t="s">
        <v>11</v>
      </c>
      <c r="C1080" t="s">
        <v>119</v>
      </c>
      <c r="D1080" t="s">
        <v>120</v>
      </c>
      <c r="E1080" t="s">
        <v>15</v>
      </c>
      <c r="F1080" t="s">
        <v>16</v>
      </c>
      <c r="G1080" t="s">
        <v>172</v>
      </c>
      <c r="H1080">
        <v>2017</v>
      </c>
      <c r="I1080">
        <v>3270</v>
      </c>
      <c r="J1080">
        <v>7247.5</v>
      </c>
    </row>
    <row r="1081" spans="1:10">
      <c r="A1081" t="s">
        <v>10</v>
      </c>
      <c r="B1081" t="s">
        <v>11</v>
      </c>
      <c r="C1081" t="s">
        <v>119</v>
      </c>
      <c r="D1081" t="s">
        <v>120</v>
      </c>
      <c r="E1081" t="s">
        <v>15</v>
      </c>
      <c r="F1081" t="s">
        <v>183</v>
      </c>
      <c r="G1081" t="s">
        <v>184</v>
      </c>
      <c r="H1081">
        <v>2017</v>
      </c>
      <c r="I1081">
        <v>3685</v>
      </c>
      <c r="J1081">
        <v>7056</v>
      </c>
    </row>
    <row r="1082" spans="1:10">
      <c r="A1082" t="s">
        <v>10</v>
      </c>
      <c r="B1082" t="s">
        <v>11</v>
      </c>
      <c r="C1082" t="s">
        <v>119</v>
      </c>
      <c r="D1082" t="s">
        <v>120</v>
      </c>
      <c r="E1082" t="s">
        <v>15</v>
      </c>
      <c r="F1082" t="s">
        <v>36</v>
      </c>
      <c r="G1082" t="s">
        <v>173</v>
      </c>
      <c r="H1082">
        <v>2017</v>
      </c>
      <c r="I1082">
        <v>525</v>
      </c>
      <c r="J1082">
        <v>630</v>
      </c>
    </row>
    <row r="1083" spans="1:10">
      <c r="A1083" t="s">
        <v>10</v>
      </c>
      <c r="B1083" t="s">
        <v>11</v>
      </c>
      <c r="C1083" t="s">
        <v>119</v>
      </c>
      <c r="D1083" t="s">
        <v>120</v>
      </c>
      <c r="E1083" t="s">
        <v>15</v>
      </c>
      <c r="F1083" t="s">
        <v>36</v>
      </c>
      <c r="G1083" t="s">
        <v>173</v>
      </c>
      <c r="H1083">
        <v>2017</v>
      </c>
      <c r="I1083">
        <v>6405</v>
      </c>
      <c r="J1083">
        <v>7650</v>
      </c>
    </row>
    <row r="1084" spans="1:10">
      <c r="A1084" t="s">
        <v>10</v>
      </c>
      <c r="B1084" t="s">
        <v>11</v>
      </c>
      <c r="C1084" t="s">
        <v>119</v>
      </c>
      <c r="D1084" t="s">
        <v>120</v>
      </c>
      <c r="E1084" t="s">
        <v>15</v>
      </c>
      <c r="F1084" t="s">
        <v>36</v>
      </c>
      <c r="G1084" t="s">
        <v>173</v>
      </c>
      <c r="H1084">
        <v>2017</v>
      </c>
      <c r="I1084">
        <v>6360</v>
      </c>
      <c r="J1084">
        <v>7590</v>
      </c>
    </row>
    <row r="1085" spans="1:10">
      <c r="A1085" t="s">
        <v>10</v>
      </c>
      <c r="B1085" t="s">
        <v>11</v>
      </c>
      <c r="C1085" t="s">
        <v>119</v>
      </c>
      <c r="D1085" t="s">
        <v>120</v>
      </c>
      <c r="E1085" t="s">
        <v>15</v>
      </c>
      <c r="F1085" t="s">
        <v>36</v>
      </c>
      <c r="G1085" t="s">
        <v>173</v>
      </c>
      <c r="H1085">
        <v>2017</v>
      </c>
      <c r="I1085">
        <v>1635</v>
      </c>
      <c r="J1085">
        <v>1950</v>
      </c>
    </row>
    <row r="1086" spans="1:10">
      <c r="A1086" t="s">
        <v>10</v>
      </c>
      <c r="B1086" t="s">
        <v>11</v>
      </c>
      <c r="C1086" t="s">
        <v>119</v>
      </c>
      <c r="D1086" t="s">
        <v>120</v>
      </c>
      <c r="E1086" t="s">
        <v>15</v>
      </c>
      <c r="F1086" t="s">
        <v>36</v>
      </c>
      <c r="G1086" t="s">
        <v>173</v>
      </c>
      <c r="H1086">
        <v>2017</v>
      </c>
      <c r="I1086">
        <v>3615</v>
      </c>
      <c r="J1086">
        <v>4320</v>
      </c>
    </row>
    <row r="1087" spans="1:10">
      <c r="A1087" t="s">
        <v>10</v>
      </c>
      <c r="B1087" t="s">
        <v>11</v>
      </c>
      <c r="C1087" t="s">
        <v>119</v>
      </c>
      <c r="D1087" t="s">
        <v>120</v>
      </c>
      <c r="E1087" t="s">
        <v>15</v>
      </c>
      <c r="F1087" t="s">
        <v>36</v>
      </c>
      <c r="G1087" t="s">
        <v>173</v>
      </c>
      <c r="H1087">
        <v>2017</v>
      </c>
      <c r="I1087">
        <v>3295</v>
      </c>
      <c r="J1087">
        <v>3930</v>
      </c>
    </row>
    <row r="1088" spans="1:10">
      <c r="A1088" t="s">
        <v>10</v>
      </c>
      <c r="B1088" t="s">
        <v>11</v>
      </c>
      <c r="C1088" t="s">
        <v>119</v>
      </c>
      <c r="D1088" t="s">
        <v>120</v>
      </c>
      <c r="E1088" t="s">
        <v>15</v>
      </c>
      <c r="F1088" t="s">
        <v>36</v>
      </c>
      <c r="G1088" t="s">
        <v>173</v>
      </c>
      <c r="H1088">
        <v>2017</v>
      </c>
      <c r="I1088">
        <v>6230</v>
      </c>
      <c r="J1088">
        <v>7440</v>
      </c>
    </row>
    <row r="1089" spans="1:10">
      <c r="A1089" t="s">
        <v>10</v>
      </c>
      <c r="B1089" t="s">
        <v>11</v>
      </c>
      <c r="C1089" t="s">
        <v>119</v>
      </c>
      <c r="D1089" t="s">
        <v>120</v>
      </c>
      <c r="E1089" t="s">
        <v>15</v>
      </c>
      <c r="F1089" t="s">
        <v>36</v>
      </c>
      <c r="G1089" t="s">
        <v>173</v>
      </c>
      <c r="H1089">
        <v>2017</v>
      </c>
      <c r="I1089">
        <v>2370</v>
      </c>
      <c r="J1089">
        <v>2820</v>
      </c>
    </row>
    <row r="1090" spans="1:10">
      <c r="A1090" t="s">
        <v>10</v>
      </c>
      <c r="B1090" t="s">
        <v>11</v>
      </c>
      <c r="C1090" t="s">
        <v>119</v>
      </c>
      <c r="D1090" t="s">
        <v>120</v>
      </c>
      <c r="E1090" t="s">
        <v>15</v>
      </c>
      <c r="F1090" t="s">
        <v>36</v>
      </c>
      <c r="G1090" t="s">
        <v>173</v>
      </c>
      <c r="H1090">
        <v>2017</v>
      </c>
      <c r="I1090">
        <v>2615</v>
      </c>
      <c r="J1090">
        <v>3120</v>
      </c>
    </row>
    <row r="1091" spans="1:10">
      <c r="A1091" t="s">
        <v>10</v>
      </c>
      <c r="B1091" t="s">
        <v>11</v>
      </c>
      <c r="C1091" t="s">
        <v>119</v>
      </c>
      <c r="D1091" t="s">
        <v>120</v>
      </c>
      <c r="E1091" t="s">
        <v>15</v>
      </c>
      <c r="F1091" t="s">
        <v>36</v>
      </c>
      <c r="G1091" t="s">
        <v>181</v>
      </c>
      <c r="H1091">
        <v>2017</v>
      </c>
      <c r="I1091">
        <v>5505</v>
      </c>
      <c r="J1091">
        <v>6679.5</v>
      </c>
    </row>
    <row r="1092" spans="1:10">
      <c r="A1092" t="s">
        <v>10</v>
      </c>
      <c r="B1092" t="s">
        <v>11</v>
      </c>
      <c r="C1092" t="s">
        <v>119</v>
      </c>
      <c r="D1092" t="s">
        <v>120</v>
      </c>
      <c r="E1092" t="s">
        <v>15</v>
      </c>
      <c r="F1092" t="s">
        <v>36</v>
      </c>
      <c r="G1092" t="s">
        <v>181</v>
      </c>
      <c r="H1092">
        <v>2017</v>
      </c>
      <c r="I1092">
        <v>6260</v>
      </c>
      <c r="J1092">
        <v>7594.5</v>
      </c>
    </row>
    <row r="1093" spans="1:10">
      <c r="A1093" t="s">
        <v>10</v>
      </c>
      <c r="B1093" t="s">
        <v>11</v>
      </c>
      <c r="C1093" t="s">
        <v>119</v>
      </c>
      <c r="D1093" t="s">
        <v>120</v>
      </c>
      <c r="E1093" t="s">
        <v>15</v>
      </c>
      <c r="F1093" t="s">
        <v>36</v>
      </c>
      <c r="G1093" t="s">
        <v>173</v>
      </c>
      <c r="H1093">
        <v>2017</v>
      </c>
      <c r="I1093">
        <v>1310</v>
      </c>
      <c r="J1093">
        <v>1525</v>
      </c>
    </row>
    <row r="1094" spans="1:10">
      <c r="A1094" t="s">
        <v>10</v>
      </c>
      <c r="B1094" t="s">
        <v>11</v>
      </c>
      <c r="C1094" t="s">
        <v>119</v>
      </c>
      <c r="D1094" t="s">
        <v>120</v>
      </c>
      <c r="E1094" t="s">
        <v>15</v>
      </c>
      <c r="F1094" t="s">
        <v>36</v>
      </c>
      <c r="G1094" t="s">
        <v>173</v>
      </c>
      <c r="H1094">
        <v>2017</v>
      </c>
      <c r="I1094">
        <v>2410</v>
      </c>
      <c r="J1094">
        <v>2928</v>
      </c>
    </row>
    <row r="1095" spans="1:10">
      <c r="A1095" t="s">
        <v>10</v>
      </c>
      <c r="B1095" t="s">
        <v>11</v>
      </c>
      <c r="C1095" t="s">
        <v>119</v>
      </c>
      <c r="D1095" t="s">
        <v>120</v>
      </c>
      <c r="E1095" t="s">
        <v>15</v>
      </c>
      <c r="F1095" t="s">
        <v>36</v>
      </c>
      <c r="G1095" t="s">
        <v>173</v>
      </c>
      <c r="H1095">
        <v>2017</v>
      </c>
      <c r="I1095">
        <v>6180</v>
      </c>
      <c r="J1095">
        <v>7503</v>
      </c>
    </row>
    <row r="1096" spans="1:10">
      <c r="A1096" t="s">
        <v>10</v>
      </c>
      <c r="B1096" t="s">
        <v>11</v>
      </c>
      <c r="C1096" t="s">
        <v>119</v>
      </c>
      <c r="D1096" t="s">
        <v>120</v>
      </c>
      <c r="E1096" t="s">
        <v>15</v>
      </c>
      <c r="F1096" t="s">
        <v>36</v>
      </c>
      <c r="G1096" t="s">
        <v>173</v>
      </c>
      <c r="H1096">
        <v>2017</v>
      </c>
      <c r="I1096">
        <v>900</v>
      </c>
      <c r="J1096">
        <v>1098</v>
      </c>
    </row>
    <row r="1097" spans="1:10">
      <c r="A1097" t="s">
        <v>10</v>
      </c>
      <c r="B1097" t="s">
        <v>11</v>
      </c>
      <c r="C1097" t="s">
        <v>119</v>
      </c>
      <c r="D1097" t="s">
        <v>120</v>
      </c>
      <c r="E1097" t="s">
        <v>15</v>
      </c>
      <c r="F1097" t="s">
        <v>36</v>
      </c>
      <c r="G1097" t="s">
        <v>173</v>
      </c>
      <c r="H1097">
        <v>2017</v>
      </c>
      <c r="I1097">
        <v>1125</v>
      </c>
      <c r="J1097">
        <v>1372.5</v>
      </c>
    </row>
    <row r="1098" spans="1:10">
      <c r="A1098" t="s">
        <v>10</v>
      </c>
      <c r="B1098" t="s">
        <v>11</v>
      </c>
      <c r="C1098" t="s">
        <v>119</v>
      </c>
      <c r="D1098" t="s">
        <v>120</v>
      </c>
      <c r="E1098" t="s">
        <v>15</v>
      </c>
      <c r="F1098" t="s">
        <v>36</v>
      </c>
      <c r="G1098" t="s">
        <v>180</v>
      </c>
      <c r="H1098">
        <v>2017</v>
      </c>
      <c r="I1098">
        <v>4100</v>
      </c>
      <c r="J1098">
        <v>4890</v>
      </c>
    </row>
    <row r="1099" spans="1:10">
      <c r="A1099" t="s">
        <v>10</v>
      </c>
      <c r="B1099" t="s">
        <v>11</v>
      </c>
      <c r="C1099" t="s">
        <v>119</v>
      </c>
      <c r="D1099" t="s">
        <v>120</v>
      </c>
      <c r="E1099" t="s">
        <v>15</v>
      </c>
      <c r="F1099" t="s">
        <v>36</v>
      </c>
      <c r="G1099" t="s">
        <v>180</v>
      </c>
      <c r="H1099">
        <v>2017</v>
      </c>
      <c r="I1099">
        <v>3250</v>
      </c>
      <c r="J1099">
        <v>3870</v>
      </c>
    </row>
    <row r="1100" spans="1:10">
      <c r="A1100" t="s">
        <v>10</v>
      </c>
      <c r="B1100" t="s">
        <v>11</v>
      </c>
      <c r="C1100" t="s">
        <v>119</v>
      </c>
      <c r="D1100" t="s">
        <v>120</v>
      </c>
      <c r="E1100" t="s">
        <v>15</v>
      </c>
      <c r="F1100" t="s">
        <v>36</v>
      </c>
      <c r="G1100" t="s">
        <v>174</v>
      </c>
      <c r="H1100">
        <v>2017</v>
      </c>
      <c r="I1100">
        <v>525</v>
      </c>
      <c r="J1100">
        <v>630</v>
      </c>
    </row>
    <row r="1101" spans="1:10">
      <c r="A1101" t="s">
        <v>10</v>
      </c>
      <c r="B1101" t="s">
        <v>11</v>
      </c>
      <c r="C1101" t="s">
        <v>119</v>
      </c>
      <c r="D1101" t="s">
        <v>120</v>
      </c>
      <c r="E1101" t="s">
        <v>15</v>
      </c>
      <c r="F1101" t="s">
        <v>36</v>
      </c>
      <c r="G1101" t="s">
        <v>174</v>
      </c>
      <c r="H1101">
        <v>2017</v>
      </c>
      <c r="I1101">
        <v>6405</v>
      </c>
      <c r="J1101">
        <v>7650</v>
      </c>
    </row>
    <row r="1102" spans="1:10">
      <c r="A1102" t="s">
        <v>10</v>
      </c>
      <c r="B1102" t="s">
        <v>11</v>
      </c>
      <c r="C1102" t="s">
        <v>119</v>
      </c>
      <c r="D1102" t="s">
        <v>120</v>
      </c>
      <c r="E1102" t="s">
        <v>15</v>
      </c>
      <c r="F1102" t="s">
        <v>36</v>
      </c>
      <c r="G1102" t="s">
        <v>174</v>
      </c>
      <c r="H1102">
        <v>2017</v>
      </c>
      <c r="I1102">
        <v>6360</v>
      </c>
      <c r="J1102">
        <v>7590</v>
      </c>
    </row>
    <row r="1103" spans="1:10">
      <c r="A1103" t="s">
        <v>10</v>
      </c>
      <c r="B1103" t="s">
        <v>11</v>
      </c>
      <c r="C1103" t="s">
        <v>119</v>
      </c>
      <c r="D1103" t="s">
        <v>120</v>
      </c>
      <c r="E1103" t="s">
        <v>15</v>
      </c>
      <c r="F1103" t="s">
        <v>36</v>
      </c>
      <c r="G1103" t="s">
        <v>174</v>
      </c>
      <c r="H1103">
        <v>2017</v>
      </c>
      <c r="I1103">
        <v>1660</v>
      </c>
      <c r="J1103">
        <v>1980</v>
      </c>
    </row>
    <row r="1104" spans="1:10">
      <c r="A1104" t="s">
        <v>10</v>
      </c>
      <c r="B1104" t="s">
        <v>11</v>
      </c>
      <c r="C1104" t="s">
        <v>119</v>
      </c>
      <c r="D1104" t="s">
        <v>120</v>
      </c>
      <c r="E1104" t="s">
        <v>15</v>
      </c>
      <c r="F1104" t="s">
        <v>36</v>
      </c>
      <c r="G1104" t="s">
        <v>174</v>
      </c>
      <c r="H1104">
        <v>2017</v>
      </c>
      <c r="I1104">
        <v>3590</v>
      </c>
      <c r="J1104">
        <v>4290</v>
      </c>
    </row>
    <row r="1105" spans="1:10">
      <c r="A1105" t="s">
        <v>10</v>
      </c>
      <c r="B1105" t="s">
        <v>11</v>
      </c>
      <c r="C1105" t="s">
        <v>119</v>
      </c>
      <c r="D1105" t="s">
        <v>120</v>
      </c>
      <c r="E1105" t="s">
        <v>15</v>
      </c>
      <c r="F1105" t="s">
        <v>36</v>
      </c>
      <c r="G1105" t="s">
        <v>174</v>
      </c>
      <c r="H1105">
        <v>2017</v>
      </c>
      <c r="I1105">
        <v>3310</v>
      </c>
      <c r="J1105">
        <v>3960</v>
      </c>
    </row>
    <row r="1106" spans="1:10">
      <c r="A1106" t="s">
        <v>10</v>
      </c>
      <c r="B1106" t="s">
        <v>11</v>
      </c>
      <c r="C1106" t="s">
        <v>119</v>
      </c>
      <c r="D1106" t="s">
        <v>120</v>
      </c>
      <c r="E1106" t="s">
        <v>15</v>
      </c>
      <c r="F1106" t="s">
        <v>36</v>
      </c>
      <c r="G1106" t="s">
        <v>174</v>
      </c>
      <c r="H1106">
        <v>2017</v>
      </c>
      <c r="I1106">
        <v>6705</v>
      </c>
      <c r="J1106">
        <v>8010</v>
      </c>
    </row>
    <row r="1107" spans="1:10">
      <c r="A1107" t="s">
        <v>10</v>
      </c>
      <c r="B1107" t="s">
        <v>11</v>
      </c>
      <c r="C1107" t="s">
        <v>119</v>
      </c>
      <c r="D1107" t="s">
        <v>120</v>
      </c>
      <c r="E1107" t="s">
        <v>15</v>
      </c>
      <c r="F1107" t="s">
        <v>36</v>
      </c>
      <c r="G1107" t="s">
        <v>174</v>
      </c>
      <c r="H1107">
        <v>2017</v>
      </c>
      <c r="I1107">
        <v>1860</v>
      </c>
      <c r="J1107">
        <v>2220</v>
      </c>
    </row>
    <row r="1108" spans="1:10">
      <c r="A1108" t="s">
        <v>10</v>
      </c>
      <c r="B1108" t="s">
        <v>11</v>
      </c>
      <c r="C1108" t="s">
        <v>119</v>
      </c>
      <c r="D1108" t="s">
        <v>120</v>
      </c>
      <c r="E1108" t="s">
        <v>15</v>
      </c>
      <c r="F1108" t="s">
        <v>36</v>
      </c>
      <c r="G1108" t="s">
        <v>174</v>
      </c>
      <c r="H1108">
        <v>2017</v>
      </c>
      <c r="I1108">
        <v>2640</v>
      </c>
      <c r="J1108">
        <v>3150</v>
      </c>
    </row>
    <row r="1109" spans="1:10">
      <c r="A1109" t="s">
        <v>10</v>
      </c>
      <c r="B1109" t="s">
        <v>11</v>
      </c>
      <c r="C1109" t="s">
        <v>119</v>
      </c>
      <c r="D1109" t="s">
        <v>120</v>
      </c>
      <c r="E1109" t="s">
        <v>15</v>
      </c>
      <c r="F1109" t="s">
        <v>36</v>
      </c>
      <c r="G1109" t="s">
        <v>180</v>
      </c>
      <c r="H1109">
        <v>2017</v>
      </c>
      <c r="I1109">
        <v>6380</v>
      </c>
      <c r="J1109">
        <v>7620</v>
      </c>
    </row>
    <row r="1110" spans="1:10">
      <c r="A1110" t="s">
        <v>10</v>
      </c>
      <c r="B1110" t="s">
        <v>11</v>
      </c>
      <c r="C1110" t="s">
        <v>119</v>
      </c>
      <c r="D1110" t="s">
        <v>120</v>
      </c>
      <c r="E1110" t="s">
        <v>15</v>
      </c>
      <c r="F1110" t="s">
        <v>36</v>
      </c>
      <c r="G1110" t="s">
        <v>180</v>
      </c>
      <c r="H1110">
        <v>2017</v>
      </c>
      <c r="I1110">
        <v>3915</v>
      </c>
      <c r="J1110">
        <v>4680</v>
      </c>
    </row>
    <row r="1111" spans="1:10">
      <c r="A1111" t="s">
        <v>10</v>
      </c>
      <c r="B1111" t="s">
        <v>11</v>
      </c>
      <c r="C1111" t="s">
        <v>119</v>
      </c>
      <c r="D1111" t="s">
        <v>120</v>
      </c>
      <c r="E1111" t="s">
        <v>15</v>
      </c>
      <c r="F1111" t="s">
        <v>36</v>
      </c>
      <c r="G1111" t="s">
        <v>174</v>
      </c>
      <c r="H1111">
        <v>2017</v>
      </c>
      <c r="I1111">
        <v>1460</v>
      </c>
      <c r="J1111">
        <v>1708</v>
      </c>
    </row>
    <row r="1112" spans="1:10">
      <c r="A1112" t="s">
        <v>10</v>
      </c>
      <c r="B1112" t="s">
        <v>11</v>
      </c>
      <c r="C1112" t="s">
        <v>119</v>
      </c>
      <c r="D1112" t="s">
        <v>120</v>
      </c>
      <c r="E1112" t="s">
        <v>15</v>
      </c>
      <c r="F1112" t="s">
        <v>36</v>
      </c>
      <c r="G1112" t="s">
        <v>174</v>
      </c>
      <c r="H1112">
        <v>2017</v>
      </c>
      <c r="I1112">
        <v>2240</v>
      </c>
      <c r="J1112">
        <v>2714.5</v>
      </c>
    </row>
    <row r="1113" spans="1:10">
      <c r="A1113" t="s">
        <v>10</v>
      </c>
      <c r="B1113" t="s">
        <v>11</v>
      </c>
      <c r="C1113" t="s">
        <v>119</v>
      </c>
      <c r="D1113" t="s">
        <v>120</v>
      </c>
      <c r="E1113" t="s">
        <v>15</v>
      </c>
      <c r="F1113" t="s">
        <v>36</v>
      </c>
      <c r="G1113" t="s">
        <v>174</v>
      </c>
      <c r="H1113">
        <v>2017</v>
      </c>
      <c r="I1113">
        <v>6205</v>
      </c>
      <c r="J1113">
        <v>7533.5</v>
      </c>
    </row>
    <row r="1114" spans="1:10">
      <c r="A1114" t="s">
        <v>10</v>
      </c>
      <c r="B1114" t="s">
        <v>11</v>
      </c>
      <c r="C1114" t="s">
        <v>119</v>
      </c>
      <c r="D1114" t="s">
        <v>120</v>
      </c>
      <c r="E1114" t="s">
        <v>15</v>
      </c>
      <c r="F1114" t="s">
        <v>36</v>
      </c>
      <c r="G1114" t="s">
        <v>174</v>
      </c>
      <c r="H1114">
        <v>2017</v>
      </c>
      <c r="I1114">
        <v>900</v>
      </c>
      <c r="J1114">
        <v>1098</v>
      </c>
    </row>
    <row r="1115" spans="1:10">
      <c r="A1115" t="s">
        <v>10</v>
      </c>
      <c r="B1115" t="s">
        <v>11</v>
      </c>
      <c r="C1115" t="s">
        <v>119</v>
      </c>
      <c r="D1115" t="s">
        <v>120</v>
      </c>
      <c r="E1115" t="s">
        <v>15</v>
      </c>
      <c r="F1115" t="s">
        <v>36</v>
      </c>
      <c r="G1115" t="s">
        <v>174</v>
      </c>
      <c r="H1115">
        <v>2017</v>
      </c>
      <c r="I1115">
        <v>1125</v>
      </c>
      <c r="J1115">
        <v>1372.5</v>
      </c>
    </row>
    <row r="1116" spans="1:10">
      <c r="A1116" t="s">
        <v>10</v>
      </c>
      <c r="B1116" t="s">
        <v>11</v>
      </c>
      <c r="C1116" t="s">
        <v>119</v>
      </c>
      <c r="D1116" t="s">
        <v>120</v>
      </c>
      <c r="E1116" t="s">
        <v>15</v>
      </c>
      <c r="F1116" t="s">
        <v>36</v>
      </c>
      <c r="G1116" t="s">
        <v>179</v>
      </c>
      <c r="H1116">
        <v>2017</v>
      </c>
      <c r="I1116">
        <v>1005</v>
      </c>
      <c r="J1116">
        <v>1220</v>
      </c>
    </row>
    <row r="1117" spans="1:10">
      <c r="A1117" t="s">
        <v>10</v>
      </c>
      <c r="B1117" t="s">
        <v>11</v>
      </c>
      <c r="C1117" t="s">
        <v>119</v>
      </c>
      <c r="D1117" t="s">
        <v>120</v>
      </c>
      <c r="E1117" t="s">
        <v>15</v>
      </c>
      <c r="F1117" t="s">
        <v>36</v>
      </c>
      <c r="G1117" t="s">
        <v>178</v>
      </c>
      <c r="H1117">
        <v>2017</v>
      </c>
      <c r="I1117">
        <v>500</v>
      </c>
      <c r="J1117">
        <v>610</v>
      </c>
    </row>
    <row r="1118" spans="1:10">
      <c r="A1118" t="s">
        <v>10</v>
      </c>
      <c r="B1118" t="s">
        <v>11</v>
      </c>
      <c r="C1118" t="s">
        <v>119</v>
      </c>
      <c r="D1118" t="s">
        <v>120</v>
      </c>
      <c r="E1118" t="s">
        <v>15</v>
      </c>
      <c r="F1118" t="s">
        <v>36</v>
      </c>
      <c r="G1118" t="s">
        <v>178</v>
      </c>
      <c r="H1118">
        <v>2017</v>
      </c>
      <c r="I1118">
        <v>2265</v>
      </c>
      <c r="J1118">
        <v>2745</v>
      </c>
    </row>
    <row r="1119" spans="1:10">
      <c r="A1119" t="s">
        <v>10</v>
      </c>
      <c r="B1119" t="s">
        <v>11</v>
      </c>
      <c r="C1119" t="s">
        <v>119</v>
      </c>
      <c r="D1119" t="s">
        <v>120</v>
      </c>
      <c r="E1119" t="s">
        <v>15</v>
      </c>
      <c r="F1119" t="s">
        <v>36</v>
      </c>
      <c r="G1119" t="s">
        <v>178</v>
      </c>
      <c r="H1119">
        <v>2017</v>
      </c>
      <c r="I1119">
        <v>6235</v>
      </c>
      <c r="J1119">
        <v>7564</v>
      </c>
    </row>
    <row r="1120" spans="1:10">
      <c r="A1120" t="s">
        <v>10</v>
      </c>
      <c r="B1120" t="s">
        <v>11</v>
      </c>
      <c r="C1120" t="s">
        <v>119</v>
      </c>
      <c r="D1120" t="s">
        <v>120</v>
      </c>
      <c r="E1120" t="s">
        <v>15</v>
      </c>
      <c r="F1120" t="s">
        <v>36</v>
      </c>
      <c r="G1120" t="s">
        <v>177</v>
      </c>
      <c r="H1120">
        <v>2017</v>
      </c>
      <c r="I1120">
        <v>1060</v>
      </c>
      <c r="J1120">
        <v>1281</v>
      </c>
    </row>
    <row r="1121" spans="1:10">
      <c r="A1121" t="s">
        <v>10</v>
      </c>
      <c r="B1121" t="s">
        <v>11</v>
      </c>
      <c r="C1121" t="s">
        <v>119</v>
      </c>
      <c r="D1121" t="s">
        <v>120</v>
      </c>
      <c r="E1121" t="s">
        <v>15</v>
      </c>
      <c r="F1121" t="s">
        <v>36</v>
      </c>
      <c r="G1121" t="s">
        <v>177</v>
      </c>
      <c r="H1121">
        <v>2017</v>
      </c>
      <c r="I1121">
        <v>2515</v>
      </c>
      <c r="J1121">
        <v>3050</v>
      </c>
    </row>
    <row r="1122" spans="1:10">
      <c r="A1122" t="s">
        <v>10</v>
      </c>
      <c r="B1122" t="s">
        <v>11</v>
      </c>
      <c r="C1122" t="s">
        <v>119</v>
      </c>
      <c r="D1122" t="s">
        <v>120</v>
      </c>
      <c r="E1122" t="s">
        <v>15</v>
      </c>
      <c r="F1122" t="s">
        <v>36</v>
      </c>
      <c r="G1122" t="s">
        <v>176</v>
      </c>
      <c r="H1122">
        <v>2017</v>
      </c>
      <c r="I1122">
        <v>1210</v>
      </c>
      <c r="J1122">
        <v>1464</v>
      </c>
    </row>
    <row r="1123" spans="1:10">
      <c r="A1123" t="s">
        <v>10</v>
      </c>
      <c r="B1123" t="s">
        <v>11</v>
      </c>
      <c r="C1123" t="s">
        <v>119</v>
      </c>
      <c r="D1123" t="s">
        <v>120</v>
      </c>
      <c r="E1123" t="s">
        <v>15</v>
      </c>
      <c r="F1123" t="s">
        <v>36</v>
      </c>
      <c r="G1123" t="s">
        <v>176</v>
      </c>
      <c r="H1123">
        <v>2017</v>
      </c>
      <c r="I1123">
        <v>6135</v>
      </c>
      <c r="J1123">
        <v>7442</v>
      </c>
    </row>
    <row r="1124" spans="1:10">
      <c r="A1124" t="s">
        <v>10</v>
      </c>
      <c r="B1124" t="s">
        <v>11</v>
      </c>
      <c r="C1124" t="s">
        <v>119</v>
      </c>
      <c r="D1124" t="s">
        <v>120</v>
      </c>
      <c r="E1124" t="s">
        <v>15</v>
      </c>
      <c r="F1124" t="s">
        <v>36</v>
      </c>
      <c r="G1124" t="s">
        <v>176</v>
      </c>
      <c r="H1124">
        <v>2017</v>
      </c>
      <c r="I1124">
        <v>3570</v>
      </c>
      <c r="J1124">
        <v>4331</v>
      </c>
    </row>
    <row r="1125" spans="1:10">
      <c r="A1125" t="s">
        <v>10</v>
      </c>
      <c r="B1125" t="s">
        <v>11</v>
      </c>
      <c r="C1125" t="s">
        <v>119</v>
      </c>
      <c r="D1125" t="s">
        <v>120</v>
      </c>
      <c r="E1125" t="s">
        <v>15</v>
      </c>
      <c r="F1125" t="s">
        <v>36</v>
      </c>
      <c r="G1125" t="s">
        <v>175</v>
      </c>
      <c r="H1125">
        <v>2017</v>
      </c>
      <c r="I1125">
        <v>1210</v>
      </c>
      <c r="J1125">
        <v>1440</v>
      </c>
    </row>
    <row r="1126" spans="1:10">
      <c r="A1126" t="s">
        <v>10</v>
      </c>
      <c r="B1126" t="s">
        <v>11</v>
      </c>
      <c r="C1126" t="s">
        <v>119</v>
      </c>
      <c r="D1126" t="s">
        <v>120</v>
      </c>
      <c r="E1126" t="s">
        <v>15</v>
      </c>
      <c r="F1126" t="s">
        <v>36</v>
      </c>
      <c r="G1126" t="s">
        <v>176</v>
      </c>
      <c r="H1126">
        <v>2017</v>
      </c>
      <c r="I1126">
        <v>500</v>
      </c>
      <c r="J1126">
        <v>610</v>
      </c>
    </row>
    <row r="1127" spans="1:10">
      <c r="A1127" t="s">
        <v>10</v>
      </c>
      <c r="B1127" t="s">
        <v>11</v>
      </c>
      <c r="C1127" t="s">
        <v>119</v>
      </c>
      <c r="D1127" t="s">
        <v>120</v>
      </c>
      <c r="E1127" t="s">
        <v>15</v>
      </c>
      <c r="F1127" t="s">
        <v>36</v>
      </c>
      <c r="G1127" t="s">
        <v>176</v>
      </c>
      <c r="H1127">
        <v>2017</v>
      </c>
      <c r="I1127">
        <v>1210</v>
      </c>
      <c r="J1127">
        <v>1440</v>
      </c>
    </row>
    <row r="1128" spans="1:10">
      <c r="A1128" t="s">
        <v>10</v>
      </c>
      <c r="B1128" t="s">
        <v>11</v>
      </c>
      <c r="C1128" t="s">
        <v>119</v>
      </c>
      <c r="D1128" t="s">
        <v>120</v>
      </c>
      <c r="E1128" t="s">
        <v>15</v>
      </c>
      <c r="F1128" t="s">
        <v>36</v>
      </c>
      <c r="G1128" t="s">
        <v>175</v>
      </c>
      <c r="H1128">
        <v>2017</v>
      </c>
      <c r="I1128">
        <v>500</v>
      </c>
      <c r="J1128">
        <v>610</v>
      </c>
    </row>
    <row r="1129" spans="1:10">
      <c r="A1129" t="s">
        <v>10</v>
      </c>
      <c r="B1129" t="s">
        <v>11</v>
      </c>
      <c r="C1129" t="s">
        <v>119</v>
      </c>
      <c r="D1129" t="s">
        <v>120</v>
      </c>
      <c r="E1129" t="s">
        <v>15</v>
      </c>
      <c r="F1129" t="s">
        <v>36</v>
      </c>
      <c r="G1129" t="s">
        <v>175</v>
      </c>
      <c r="H1129">
        <v>2017</v>
      </c>
      <c r="I1129">
        <v>3570</v>
      </c>
      <c r="J1129">
        <v>4331</v>
      </c>
    </row>
    <row r="1130" spans="1:10">
      <c r="A1130" t="s">
        <v>10</v>
      </c>
      <c r="B1130" t="s">
        <v>11</v>
      </c>
      <c r="C1130" t="s">
        <v>119</v>
      </c>
      <c r="D1130" t="s">
        <v>120</v>
      </c>
      <c r="E1130" t="s">
        <v>15</v>
      </c>
      <c r="F1130" t="s">
        <v>36</v>
      </c>
      <c r="G1130" t="s">
        <v>175</v>
      </c>
      <c r="H1130">
        <v>2017</v>
      </c>
      <c r="I1130">
        <v>6135</v>
      </c>
      <c r="J1130">
        <v>7442</v>
      </c>
    </row>
    <row r="1131" spans="1:10">
      <c r="A1131" t="s">
        <v>10</v>
      </c>
      <c r="B1131" t="s">
        <v>11</v>
      </c>
      <c r="C1131" t="s">
        <v>119</v>
      </c>
      <c r="D1131" t="s">
        <v>120</v>
      </c>
      <c r="E1131" t="s">
        <v>15</v>
      </c>
      <c r="F1131" t="s">
        <v>36</v>
      </c>
      <c r="G1131" t="s">
        <v>175</v>
      </c>
      <c r="H1131">
        <v>2017</v>
      </c>
      <c r="I1131">
        <v>1210</v>
      </c>
      <c r="J1131">
        <v>1464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2519D-0834-4C47-85A5-A5D76437D379}">
  <sheetPr codeName="Sheet3"/>
  <dimension ref="A1:U373"/>
  <sheetViews>
    <sheetView showGridLines="0" workbookViewId="0">
      <selection activeCell="N380" sqref="N380"/>
    </sheetView>
  </sheetViews>
  <sheetFormatPr baseColWidth="10" defaultRowHeight="15"/>
  <cols>
    <col min="1" max="1" width="17.5" bestFit="1" customWidth="1"/>
    <col min="2" max="2" width="23.6640625" bestFit="1" customWidth="1"/>
    <col min="3" max="8" width="12.1640625" bestFit="1" customWidth="1"/>
    <col min="9" max="10" width="11.1640625" bestFit="1" customWidth="1"/>
    <col min="11" max="15" width="12.1640625" bestFit="1" customWidth="1"/>
    <col min="16" max="16" width="10.1640625" bestFit="1" customWidth="1"/>
    <col min="17" max="19" width="11.1640625" bestFit="1" customWidth="1"/>
    <col min="20" max="25" width="12.1640625" bestFit="1" customWidth="1"/>
    <col min="26" max="26" width="13.33203125" bestFit="1" customWidth="1"/>
    <col min="27" max="27" width="12.1640625" bestFit="1" customWidth="1"/>
    <col min="28" max="29" width="9.1640625" bestFit="1" customWidth="1"/>
    <col min="30" max="30" width="8.1640625" bestFit="1" customWidth="1"/>
    <col min="31" max="31" width="9.33203125" bestFit="1" customWidth="1"/>
    <col min="32" max="33" width="9.1640625" bestFit="1" customWidth="1"/>
    <col min="34" max="34" width="8.1640625" bestFit="1" customWidth="1"/>
    <col min="35" max="35" width="9.33203125" bestFit="1" customWidth="1"/>
    <col min="36" max="36" width="10.1640625" bestFit="1" customWidth="1"/>
    <col min="37" max="38" width="5.1640625" bestFit="1" customWidth="1"/>
    <col min="39" max="39" width="12" bestFit="1" customWidth="1"/>
    <col min="40" max="40" width="10.83203125" bestFit="1" customWidth="1"/>
    <col min="41" max="45" width="5.1640625" bestFit="1" customWidth="1"/>
    <col min="46" max="46" width="13.33203125" bestFit="1" customWidth="1"/>
    <col min="47" max="47" width="10" bestFit="1" customWidth="1"/>
    <col min="48" max="48" width="5.5" bestFit="1" customWidth="1"/>
    <col min="49" max="50" width="5.33203125" bestFit="1" customWidth="1"/>
    <col min="51" max="51" width="5.6640625" bestFit="1" customWidth="1"/>
    <col min="52" max="52" width="3" bestFit="1" customWidth="1"/>
    <col min="53" max="53" width="9" bestFit="1" customWidth="1"/>
    <col min="54" max="54" width="5.5" bestFit="1" customWidth="1"/>
    <col min="55" max="55" width="3" bestFit="1" customWidth="1"/>
    <col min="56" max="57" width="4" bestFit="1" customWidth="1"/>
    <col min="58" max="58" width="10" bestFit="1" customWidth="1"/>
  </cols>
  <sheetData>
    <row r="1" spans="1:11">
      <c r="A1" s="127" t="s">
        <v>1172</v>
      </c>
      <c r="B1" s="127"/>
    </row>
    <row r="3" spans="1:11">
      <c r="A3" s="7" t="s">
        <v>814</v>
      </c>
      <c r="B3" s="7" t="s">
        <v>815</v>
      </c>
    </row>
    <row r="4" spans="1:11">
      <c r="A4" s="7" t="s">
        <v>811</v>
      </c>
      <c r="B4" t="s">
        <v>10</v>
      </c>
      <c r="C4" t="s">
        <v>544</v>
      </c>
      <c r="D4" t="s">
        <v>710</v>
      </c>
      <c r="E4" t="s">
        <v>812</v>
      </c>
    </row>
    <row r="5" spans="1:11">
      <c r="A5" s="9">
        <v>2017</v>
      </c>
      <c r="B5" s="10">
        <v>8964957.22000001</v>
      </c>
      <c r="C5" s="10">
        <v>4279296.3499999996</v>
      </c>
      <c r="D5" s="10">
        <v>2773977.9000000004</v>
      </c>
      <c r="E5" s="10">
        <v>16018231.47000001</v>
      </c>
    </row>
    <row r="6" spans="1:11">
      <c r="A6" s="9">
        <v>2018</v>
      </c>
      <c r="B6" s="10">
        <v>8611632.6399999987</v>
      </c>
      <c r="C6" s="10">
        <v>4968717.3499999996</v>
      </c>
      <c r="D6" s="10">
        <v>3709543.3</v>
      </c>
      <c r="E6" s="10">
        <v>17289893.289999999</v>
      </c>
    </row>
    <row r="7" spans="1:11">
      <c r="A7" s="9">
        <v>2019</v>
      </c>
      <c r="B7" s="10">
        <v>8599437.4000000004</v>
      </c>
      <c r="C7" s="10">
        <v>9363025.3000000007</v>
      </c>
      <c r="D7" s="10">
        <v>3173455.75</v>
      </c>
      <c r="E7" s="10">
        <v>21135918.450000003</v>
      </c>
    </row>
    <row r="8" spans="1:11">
      <c r="A8" s="9">
        <v>2020</v>
      </c>
      <c r="B8" s="10">
        <v>9630137.9000000004</v>
      </c>
      <c r="C8" s="10">
        <v>15785273.780692847</v>
      </c>
      <c r="D8" s="10">
        <v>7374930.7500000009</v>
      </c>
      <c r="E8" s="10">
        <v>32790342.430692848</v>
      </c>
    </row>
    <row r="9" spans="1:11">
      <c r="A9" s="9">
        <v>2021</v>
      </c>
      <c r="B9" s="10">
        <v>14181048.009999998</v>
      </c>
      <c r="C9" s="10">
        <v>16800632.134180423</v>
      </c>
      <c r="D9" s="10">
        <v>10090152.25</v>
      </c>
      <c r="E9" s="10">
        <v>41071832.394180417</v>
      </c>
    </row>
    <row r="10" spans="1:11">
      <c r="A10" s="9">
        <v>2022</v>
      </c>
      <c r="B10" s="10">
        <v>13964322.520000005</v>
      </c>
      <c r="C10" s="10">
        <v>21962276.859544143</v>
      </c>
      <c r="D10" s="10">
        <v>16259934.800000001</v>
      </c>
      <c r="E10" s="10">
        <v>52186534.179544151</v>
      </c>
    </row>
    <row r="11" spans="1:11">
      <c r="A11" s="9" t="s">
        <v>812</v>
      </c>
      <c r="B11" s="10">
        <v>63951535.690000005</v>
      </c>
      <c r="C11" s="10">
        <v>73159221.774417415</v>
      </c>
      <c r="D11" s="10">
        <v>43381994.75</v>
      </c>
      <c r="E11" s="10">
        <v>180492752.21441743</v>
      </c>
    </row>
    <row r="12" spans="1:11">
      <c r="A12" s="9"/>
      <c r="B12" s="10"/>
      <c r="C12" s="10"/>
      <c r="D12" s="10"/>
      <c r="E12" s="10"/>
      <c r="G12" s="9"/>
    </row>
    <row r="13" spans="1:11">
      <c r="A13" s="130" t="s">
        <v>1171</v>
      </c>
      <c r="B13" s="130"/>
      <c r="C13" s="10"/>
      <c r="D13" s="10"/>
      <c r="E13" s="10"/>
      <c r="G13" s="9"/>
      <c r="K13" s="13"/>
    </row>
    <row r="14" spans="1:11">
      <c r="A14" s="9"/>
      <c r="B14" s="10"/>
      <c r="C14" s="10"/>
      <c r="D14" s="10"/>
      <c r="E14" s="10"/>
      <c r="G14" s="9"/>
      <c r="K14" s="13"/>
    </row>
    <row r="15" spans="1:11">
      <c r="A15" s="9" t="s">
        <v>811</v>
      </c>
      <c r="B15" s="10" t="s">
        <v>10</v>
      </c>
      <c r="C15" s="10" t="s">
        <v>544</v>
      </c>
      <c r="D15" s="10" t="s">
        <v>710</v>
      </c>
      <c r="E15" s="10"/>
      <c r="G15" s="9"/>
      <c r="K15" s="13"/>
    </row>
    <row r="16" spans="1:11">
      <c r="A16">
        <v>2017</v>
      </c>
      <c r="B16">
        <v>8964957.22000001</v>
      </c>
      <c r="C16">
        <v>4279296.3499999996</v>
      </c>
      <c r="D16">
        <v>2773977.9000000004</v>
      </c>
    </row>
    <row r="17" spans="1:7">
      <c r="A17">
        <v>2018</v>
      </c>
      <c r="B17">
        <v>8611632.6399999987</v>
      </c>
      <c r="C17">
        <v>4968717.3499999996</v>
      </c>
      <c r="D17">
        <v>3709543.3</v>
      </c>
    </row>
    <row r="18" spans="1:7">
      <c r="A18">
        <v>2019</v>
      </c>
      <c r="B18">
        <v>8599437.4000000004</v>
      </c>
      <c r="C18">
        <v>9363025.3000000007</v>
      </c>
      <c r="D18">
        <v>3173455.75</v>
      </c>
    </row>
    <row r="19" spans="1:7">
      <c r="A19">
        <v>2020</v>
      </c>
      <c r="B19">
        <v>9630137.9000000004</v>
      </c>
      <c r="C19">
        <v>15785273.780692847</v>
      </c>
      <c r="D19">
        <v>7374930.7500000009</v>
      </c>
    </row>
    <row r="20" spans="1:7">
      <c r="A20">
        <v>2021</v>
      </c>
      <c r="B20">
        <v>14181048.009999998</v>
      </c>
      <c r="C20">
        <v>16800632.134180423</v>
      </c>
      <c r="D20">
        <v>10090152.25</v>
      </c>
    </row>
    <row r="21" spans="1:7">
      <c r="A21">
        <v>2022</v>
      </c>
      <c r="B21">
        <v>13964322.520000005</v>
      </c>
      <c r="C21">
        <v>21962276.859544143</v>
      </c>
      <c r="D21">
        <v>16259934.800000001</v>
      </c>
    </row>
    <row r="22" spans="1:7">
      <c r="A22">
        <v>2023</v>
      </c>
      <c r="B22">
        <f>_xlfn.FORECAST.ETS($A22,B$16:B$21,$A$16:$A$21)</f>
        <v>15501742.083389323</v>
      </c>
      <c r="C22">
        <f>_xlfn.FORECAST.ETS($A22,C$16:C$21,$A$16:$A$21)</f>
        <v>25976541.804818004</v>
      </c>
      <c r="D22">
        <f>_xlfn.FORECAST.ETS($A22,D$16:D$21,$A$16:$A$21)</f>
        <v>18733219.530178498</v>
      </c>
    </row>
    <row r="23" spans="1:7">
      <c r="A23">
        <v>2024</v>
      </c>
      <c r="B23">
        <f>_xlfn.FORECAST.ETS($A23,B$16:B$22,$A$16:$A$22)</f>
        <v>16698623.267083351</v>
      </c>
      <c r="C23">
        <f>_xlfn.FORECAST.ETS($A23,C$16:C$22,$A$16:$A$22)</f>
        <v>29606125.084702794</v>
      </c>
      <c r="D23">
        <f>_xlfn.FORECAST.ETS($A23,D$16:D$22,$A$16:$A$22)</f>
        <v>21590069.041962061</v>
      </c>
    </row>
    <row r="24" spans="1:7">
      <c r="A24">
        <v>2025</v>
      </c>
      <c r="B24">
        <f>_xlfn.FORECAST.ETS($A24,B$16:B$23,$A$16:$A$23)</f>
        <v>18014374.575062934</v>
      </c>
      <c r="C24">
        <f>_xlfn.FORECAST.ETS($A24,C$16:C$23,$A$16:$A$23)</f>
        <v>33507538.885459017</v>
      </c>
      <c r="D24">
        <f>_xlfn.FORECAST.ETS($A24,D$16:D$23,$A$16:$A$23)</f>
        <v>24561934.012594972</v>
      </c>
    </row>
    <row r="25" spans="1:7">
      <c r="A25">
        <v>2026</v>
      </c>
      <c r="B25">
        <f>_xlfn.FORECAST.ETS($A25,B$16:B$24,$A$16:$A$24)</f>
        <v>19330978.684678655</v>
      </c>
      <c r="C25">
        <f>_xlfn.FORECAST.ETS($A25,C$16:C$24,$A$16:$A$24)</f>
        <v>39419649.275819823</v>
      </c>
      <c r="D25">
        <f>_xlfn.FORECAST.ETS($A25,D$16:D$24,$A$16:$A$24)</f>
        <v>27578351.095435683</v>
      </c>
    </row>
    <row r="26" spans="1:7">
      <c r="A26">
        <v>2027</v>
      </c>
      <c r="B26">
        <f>_xlfn.FORECAST.ETS($A26,B$16:B$25,$A$16:$A$25)</f>
        <v>20648459.321540982</v>
      </c>
      <c r="C26">
        <f>_xlfn.FORECAST.ETS($A26,C$16:C$25,$A$16:$A$25)</f>
        <v>40984981.468349613</v>
      </c>
      <c r="D26">
        <f>_xlfn.FORECAST.ETS($A26,D$16:D$25,$A$16:$A$25)</f>
        <v>30618046.412313186</v>
      </c>
    </row>
    <row r="28" spans="1:7">
      <c r="A28" s="128" t="s">
        <v>7</v>
      </c>
      <c r="B28" s="129">
        <v>2022</v>
      </c>
    </row>
    <row r="30" spans="1:7">
      <c r="A30" s="7" t="s">
        <v>811</v>
      </c>
      <c r="B30" t="s">
        <v>814</v>
      </c>
    </row>
    <row r="31" spans="1:7">
      <c r="A31" s="4" t="s">
        <v>530</v>
      </c>
      <c r="B31" s="21">
        <v>17330235</v>
      </c>
      <c r="D31" s="11"/>
      <c r="G31" s="12"/>
    </row>
    <row r="32" spans="1:7">
      <c r="A32" s="4" t="s">
        <v>73</v>
      </c>
      <c r="B32" s="21">
        <v>11388950.885525603</v>
      </c>
      <c r="D32" s="11"/>
      <c r="G32" s="12"/>
    </row>
    <row r="33" spans="1:21">
      <c r="A33" s="4" t="s">
        <v>119</v>
      </c>
      <c r="B33" s="21">
        <v>10970069.770000001</v>
      </c>
      <c r="D33" s="11"/>
      <c r="G33" s="12"/>
    </row>
    <row r="34" spans="1:21">
      <c r="A34" s="4" t="s">
        <v>351</v>
      </c>
      <c r="B34" s="21">
        <v>9056354.25</v>
      </c>
      <c r="D34" s="11"/>
      <c r="G34" s="12"/>
      <c r="T34" s="4" t="s">
        <v>119</v>
      </c>
      <c r="U34">
        <v>10970069.770000001</v>
      </c>
    </row>
    <row r="35" spans="1:21">
      <c r="A35" s="4" t="s">
        <v>491</v>
      </c>
      <c r="B35" s="21">
        <v>3326626.0969272749</v>
      </c>
      <c r="D35" s="11"/>
      <c r="G35" s="12"/>
      <c r="T35" s="4" t="s">
        <v>491</v>
      </c>
      <c r="U35">
        <v>3326626.0969272749</v>
      </c>
    </row>
    <row r="36" spans="1:21">
      <c r="A36" s="4" t="s">
        <v>518</v>
      </c>
      <c r="B36" s="21">
        <v>114298.1770912639</v>
      </c>
      <c r="D36" s="11"/>
      <c r="T36" s="4" t="s">
        <v>322</v>
      </c>
    </row>
    <row r="37" spans="1:21">
      <c r="A37" s="4" t="s">
        <v>812</v>
      </c>
      <c r="B37">
        <v>52186534.179544143</v>
      </c>
      <c r="D37" s="11"/>
      <c r="T37" s="4" t="s">
        <v>518</v>
      </c>
      <c r="U37">
        <v>114298.17709126395</v>
      </c>
    </row>
    <row r="38" spans="1:21">
      <c r="T38" s="4" t="s">
        <v>530</v>
      </c>
      <c r="U38">
        <v>17330235</v>
      </c>
    </row>
    <row r="39" spans="1:21">
      <c r="U39">
        <f>SUM(U32:U38)</f>
        <v>31741229.044018541</v>
      </c>
    </row>
    <row r="40" spans="1:21">
      <c r="A40" s="127" t="s">
        <v>1296</v>
      </c>
      <c r="B40" s="127"/>
    </row>
    <row r="42" spans="1:21">
      <c r="A42" s="7" t="s">
        <v>811</v>
      </c>
      <c r="B42" t="s">
        <v>814</v>
      </c>
    </row>
    <row r="43" spans="1:21">
      <c r="A43" s="9">
        <v>2017</v>
      </c>
      <c r="B43" s="10">
        <v>16018231.470000008</v>
      </c>
    </row>
    <row r="44" spans="1:21">
      <c r="A44" s="9">
        <v>2018</v>
      </c>
      <c r="B44" s="10">
        <v>17289893.289999999</v>
      </c>
    </row>
    <row r="45" spans="1:21">
      <c r="A45" s="9">
        <v>2019</v>
      </c>
      <c r="B45" s="10">
        <v>21135918.449999996</v>
      </c>
    </row>
    <row r="46" spans="1:21">
      <c r="A46" s="9">
        <v>2020</v>
      </c>
      <c r="B46" s="10">
        <v>32790342.43069284</v>
      </c>
    </row>
    <row r="47" spans="1:21">
      <c r="A47" s="9">
        <v>2021</v>
      </c>
      <c r="B47" s="10">
        <v>41071832.394180417</v>
      </c>
    </row>
    <row r="48" spans="1:21">
      <c r="A48" s="9">
        <v>2022</v>
      </c>
      <c r="B48" s="10">
        <v>52186534.179544121</v>
      </c>
    </row>
    <row r="49" spans="1:11">
      <c r="A49" s="9" t="s">
        <v>812</v>
      </c>
      <c r="B49" s="10">
        <v>180492752.2144174</v>
      </c>
    </row>
    <row r="51" spans="1:11">
      <c r="A51" s="127" t="s">
        <v>1297</v>
      </c>
      <c r="B51" s="127"/>
    </row>
    <row r="53" spans="1:11">
      <c r="A53" s="7" t="s">
        <v>811</v>
      </c>
      <c r="B53" t="s">
        <v>814</v>
      </c>
      <c r="D53" t="s">
        <v>10</v>
      </c>
      <c r="E53" s="14" t="s">
        <v>822</v>
      </c>
      <c r="G53" t="s">
        <v>544</v>
      </c>
      <c r="H53" s="14" t="s">
        <v>821</v>
      </c>
      <c r="J53" t="s">
        <v>710</v>
      </c>
      <c r="K53" s="14" t="s">
        <v>820</v>
      </c>
    </row>
    <row r="54" spans="1:11">
      <c r="A54" s="4" t="s">
        <v>10</v>
      </c>
      <c r="B54">
        <v>13964322.520000001</v>
      </c>
      <c r="D54" t="s">
        <v>120</v>
      </c>
      <c r="E54" s="14">
        <v>5155677.4700000007</v>
      </c>
      <c r="F54" s="10"/>
      <c r="G54" t="s">
        <v>545</v>
      </c>
      <c r="H54" s="14">
        <v>4947633.4712324347</v>
      </c>
      <c r="J54" t="s">
        <v>781</v>
      </c>
      <c r="K54" s="14">
        <v>3514000</v>
      </c>
    </row>
    <row r="55" spans="1:11">
      <c r="A55" s="8" t="s">
        <v>352</v>
      </c>
      <c r="B55">
        <v>37082</v>
      </c>
      <c r="D55" t="s">
        <v>46</v>
      </c>
      <c r="E55" s="14">
        <v>3018930</v>
      </c>
      <c r="G55" t="s">
        <v>550</v>
      </c>
      <c r="H55" s="14">
        <v>4747730.3642931888</v>
      </c>
      <c r="J55" t="s">
        <v>761</v>
      </c>
      <c r="K55" s="14">
        <v>3146896</v>
      </c>
    </row>
    <row r="56" spans="1:11">
      <c r="A56" s="8" t="s">
        <v>120</v>
      </c>
      <c r="B56">
        <v>5155677.4700000007</v>
      </c>
      <c r="D56" t="s">
        <v>534</v>
      </c>
      <c r="E56" s="14">
        <v>1905867.5</v>
      </c>
      <c r="G56" t="s">
        <v>612</v>
      </c>
      <c r="H56" s="14">
        <v>4020621.5</v>
      </c>
      <c r="J56" t="s">
        <v>712</v>
      </c>
      <c r="K56" s="14">
        <v>2282466.0499999998</v>
      </c>
    </row>
    <row r="57" spans="1:11">
      <c r="A57" s="8" t="s">
        <v>519</v>
      </c>
      <c r="B57">
        <v>34187.25</v>
      </c>
      <c r="D57" t="s">
        <v>410</v>
      </c>
      <c r="E57" s="14">
        <v>1503411.75</v>
      </c>
      <c r="G57" t="s">
        <v>580</v>
      </c>
      <c r="H57" s="14">
        <v>2607195.25</v>
      </c>
      <c r="J57" t="s">
        <v>790</v>
      </c>
      <c r="K57" s="14">
        <v>1983625</v>
      </c>
    </row>
    <row r="58" spans="1:11">
      <c r="A58" s="8" t="s">
        <v>532</v>
      </c>
      <c r="B58">
        <v>147373.75</v>
      </c>
      <c r="D58" t="s">
        <v>50</v>
      </c>
      <c r="E58" s="14">
        <v>837021.05000000016</v>
      </c>
      <c r="G58" t="s">
        <v>702</v>
      </c>
      <c r="H58" s="14">
        <v>942226.75</v>
      </c>
      <c r="J58" t="s">
        <v>734</v>
      </c>
      <c r="K58" s="14">
        <v>812481</v>
      </c>
    </row>
    <row r="59" spans="1:11">
      <c r="A59" s="8" t="s">
        <v>492</v>
      </c>
      <c r="B59">
        <v>42896</v>
      </c>
      <c r="D59" t="s">
        <v>455</v>
      </c>
      <c r="E59" s="14">
        <v>373577</v>
      </c>
      <c r="G59" t="s">
        <v>662</v>
      </c>
      <c r="H59" s="14">
        <v>896131.25</v>
      </c>
      <c r="J59" t="s">
        <v>755</v>
      </c>
      <c r="K59" s="14">
        <v>712982.75</v>
      </c>
    </row>
    <row r="60" spans="1:11">
      <c r="A60" s="8" t="s">
        <v>46</v>
      </c>
      <c r="B60">
        <v>3018930</v>
      </c>
      <c r="D60" t="s">
        <v>363</v>
      </c>
      <c r="E60" s="14">
        <v>226309.5</v>
      </c>
      <c r="G60" t="s">
        <v>679</v>
      </c>
      <c r="H60" s="14">
        <v>721584.25</v>
      </c>
      <c r="J60" t="s">
        <v>780</v>
      </c>
      <c r="K60" s="14">
        <v>620164</v>
      </c>
    </row>
    <row r="61" spans="1:11">
      <c r="A61" s="8" t="s">
        <v>362</v>
      </c>
      <c r="B61">
        <v>111003.75</v>
      </c>
      <c r="D61" t="s">
        <v>538</v>
      </c>
      <c r="E61" s="14">
        <v>204010</v>
      </c>
      <c r="G61" t="s">
        <v>562</v>
      </c>
      <c r="H61" s="14">
        <v>611017</v>
      </c>
      <c r="J61" t="s">
        <v>784</v>
      </c>
      <c r="K61" s="14">
        <v>489898.75</v>
      </c>
    </row>
    <row r="62" spans="1:11">
      <c r="A62" s="8" t="s">
        <v>363</v>
      </c>
      <c r="B62">
        <v>226309.5</v>
      </c>
      <c r="D62" t="s">
        <v>401</v>
      </c>
      <c r="E62" s="14">
        <v>155309</v>
      </c>
      <c r="G62" t="s">
        <v>672</v>
      </c>
      <c r="H62" s="14">
        <v>344340.5</v>
      </c>
      <c r="J62" t="s">
        <v>725</v>
      </c>
      <c r="K62" s="14">
        <v>466897</v>
      </c>
    </row>
    <row r="63" spans="1:11">
      <c r="A63" s="8" t="s">
        <v>497</v>
      </c>
      <c r="B63">
        <v>3030</v>
      </c>
      <c r="D63" t="s">
        <v>532</v>
      </c>
      <c r="E63" s="14">
        <v>147373.75</v>
      </c>
      <c r="G63" t="s">
        <v>700</v>
      </c>
      <c r="H63" s="14">
        <v>341510.5</v>
      </c>
      <c r="J63" t="s">
        <v>714</v>
      </c>
      <c r="K63" s="14">
        <v>334901</v>
      </c>
    </row>
    <row r="64" spans="1:11">
      <c r="A64" s="8" t="s">
        <v>389</v>
      </c>
      <c r="B64">
        <v>9264</v>
      </c>
      <c r="D64" t="s">
        <v>362</v>
      </c>
      <c r="E64" s="14">
        <v>111003.75</v>
      </c>
      <c r="G64" t="s">
        <v>695</v>
      </c>
      <c r="H64" s="14">
        <v>323381.75</v>
      </c>
      <c r="J64" t="s">
        <v>786</v>
      </c>
      <c r="K64" s="14">
        <v>304596</v>
      </c>
    </row>
    <row r="65" spans="1:11">
      <c r="A65" s="8" t="s">
        <v>503</v>
      </c>
      <c r="B65">
        <v>2541</v>
      </c>
      <c r="D65" t="s">
        <v>309</v>
      </c>
      <c r="E65" s="14">
        <v>80221.5</v>
      </c>
      <c r="G65" t="s">
        <v>592</v>
      </c>
      <c r="H65" s="14">
        <v>260969</v>
      </c>
      <c r="J65" t="s">
        <v>715</v>
      </c>
      <c r="K65" s="14">
        <v>190351.5</v>
      </c>
    </row>
    <row r="66" spans="1:11">
      <c r="A66" s="8" t="s">
        <v>50</v>
      </c>
      <c r="B66">
        <v>837021.05000000016</v>
      </c>
      <c r="D66" t="s">
        <v>102</v>
      </c>
      <c r="E66" s="14">
        <v>42955</v>
      </c>
      <c r="G66" t="s">
        <v>688</v>
      </c>
      <c r="H66" s="14">
        <v>231475</v>
      </c>
      <c r="J66" t="s">
        <v>741</v>
      </c>
      <c r="K66" s="14">
        <v>172440</v>
      </c>
    </row>
    <row r="67" spans="1:11">
      <c r="A67" s="8" t="s">
        <v>309</v>
      </c>
      <c r="B67">
        <v>80221.5</v>
      </c>
      <c r="D67" t="s">
        <v>492</v>
      </c>
      <c r="E67" s="14">
        <v>42896</v>
      </c>
      <c r="G67" t="s">
        <v>704</v>
      </c>
      <c r="H67" s="14">
        <v>192629.5</v>
      </c>
      <c r="J67" t="s">
        <v>782</v>
      </c>
      <c r="K67" s="14">
        <v>168004</v>
      </c>
    </row>
    <row r="68" spans="1:11">
      <c r="A68" s="8" t="s">
        <v>401</v>
      </c>
      <c r="B68">
        <v>155309</v>
      </c>
      <c r="D68" t="s">
        <v>352</v>
      </c>
      <c r="E68" s="14">
        <v>37082</v>
      </c>
      <c r="G68" t="s">
        <v>599</v>
      </c>
      <c r="H68" s="14">
        <v>130958.5</v>
      </c>
      <c r="J68" t="s">
        <v>760</v>
      </c>
      <c r="K68" s="14">
        <v>147676</v>
      </c>
    </row>
    <row r="69" spans="1:11">
      <c r="A69" s="8" t="s">
        <v>534</v>
      </c>
      <c r="B69">
        <v>1905867.5</v>
      </c>
      <c r="D69" t="s">
        <v>519</v>
      </c>
      <c r="E69" s="14">
        <v>34187.25</v>
      </c>
      <c r="G69" t="s">
        <v>563</v>
      </c>
      <c r="H69" s="14">
        <v>124680</v>
      </c>
      <c r="J69" t="s">
        <v>777</v>
      </c>
      <c r="K69" s="14">
        <v>132023</v>
      </c>
    </row>
    <row r="70" spans="1:11">
      <c r="A70" s="8" t="s">
        <v>538</v>
      </c>
      <c r="B70">
        <v>204010</v>
      </c>
      <c r="D70" t="s">
        <v>408</v>
      </c>
      <c r="E70" s="14">
        <v>24616</v>
      </c>
      <c r="G70" t="s">
        <v>708</v>
      </c>
      <c r="H70" s="14">
        <v>120033</v>
      </c>
      <c r="J70" t="s">
        <v>711</v>
      </c>
      <c r="K70" s="14">
        <v>127780</v>
      </c>
    </row>
    <row r="71" spans="1:11">
      <c r="A71" s="8" t="s">
        <v>408</v>
      </c>
      <c r="B71">
        <v>24616</v>
      </c>
      <c r="D71" t="s">
        <v>341</v>
      </c>
      <c r="E71" s="14">
        <v>24106.5</v>
      </c>
      <c r="G71" t="s">
        <v>696</v>
      </c>
      <c r="H71" s="14">
        <v>110365.5</v>
      </c>
      <c r="J71" t="s">
        <v>724</v>
      </c>
      <c r="K71" s="14">
        <v>120042</v>
      </c>
    </row>
    <row r="72" spans="1:11">
      <c r="A72" s="8" t="s">
        <v>102</v>
      </c>
      <c r="B72">
        <v>42955</v>
      </c>
      <c r="D72" t="s">
        <v>505</v>
      </c>
      <c r="E72" s="14">
        <v>20423.5</v>
      </c>
      <c r="G72" t="s">
        <v>705</v>
      </c>
      <c r="H72" s="14">
        <v>95846</v>
      </c>
      <c r="J72" t="s">
        <v>765</v>
      </c>
      <c r="K72" s="14">
        <v>109700.25</v>
      </c>
    </row>
    <row r="73" spans="1:11">
      <c r="A73" s="8" t="s">
        <v>410</v>
      </c>
      <c r="B73">
        <v>1503411.75</v>
      </c>
      <c r="D73" t="s">
        <v>389</v>
      </c>
      <c r="E73" s="14">
        <v>9264</v>
      </c>
      <c r="G73" t="s">
        <v>593</v>
      </c>
      <c r="H73" s="14">
        <v>60787.75</v>
      </c>
      <c r="J73" t="s">
        <v>773</v>
      </c>
      <c r="K73" s="14">
        <v>102541</v>
      </c>
    </row>
    <row r="74" spans="1:11">
      <c r="A74" s="8" t="s">
        <v>341</v>
      </c>
      <c r="B74">
        <v>24106.5</v>
      </c>
      <c r="D74" t="s">
        <v>539</v>
      </c>
      <c r="E74" s="14">
        <v>4509</v>
      </c>
      <c r="G74" t="s">
        <v>703</v>
      </c>
      <c r="H74" s="14">
        <v>41990</v>
      </c>
      <c r="J74" t="s">
        <v>762</v>
      </c>
      <c r="K74" s="14">
        <v>88086.5</v>
      </c>
    </row>
    <row r="75" spans="1:11">
      <c r="A75" s="8" t="s">
        <v>539</v>
      </c>
      <c r="B75">
        <v>4509</v>
      </c>
      <c r="D75" t="s">
        <v>497</v>
      </c>
      <c r="E75" s="14">
        <v>3030</v>
      </c>
      <c r="G75" t="s">
        <v>605</v>
      </c>
      <c r="H75" s="14">
        <v>38481.5</v>
      </c>
      <c r="J75" t="s">
        <v>713</v>
      </c>
      <c r="K75" s="14">
        <v>87590</v>
      </c>
    </row>
    <row r="76" spans="1:11">
      <c r="A76" s="8" t="s">
        <v>505</v>
      </c>
      <c r="B76">
        <v>20423.5</v>
      </c>
      <c r="D76" t="s">
        <v>503</v>
      </c>
      <c r="E76" s="14">
        <v>2541</v>
      </c>
      <c r="G76" t="s">
        <v>687</v>
      </c>
      <c r="H76" s="14">
        <v>33039.927091263904</v>
      </c>
      <c r="J76" t="s">
        <v>723</v>
      </c>
      <c r="K76" s="14">
        <v>69400</v>
      </c>
    </row>
    <row r="77" spans="1:11">
      <c r="A77" s="8" t="s">
        <v>455</v>
      </c>
      <c r="B77">
        <v>373577</v>
      </c>
      <c r="G77" t="s">
        <v>707</v>
      </c>
      <c r="H77" s="14">
        <v>7927.5</v>
      </c>
      <c r="J77" t="s">
        <v>771</v>
      </c>
      <c r="K77" s="14">
        <v>64730</v>
      </c>
    </row>
    <row r="78" spans="1:11">
      <c r="A78" s="4" t="s">
        <v>544</v>
      </c>
      <c r="B78">
        <v>21962276.859544162</v>
      </c>
      <c r="G78" t="s">
        <v>558</v>
      </c>
      <c r="H78" s="14">
        <v>5544</v>
      </c>
      <c r="J78" t="s">
        <v>754</v>
      </c>
      <c r="K78" s="14">
        <v>6175</v>
      </c>
    </row>
    <row r="79" spans="1:11">
      <c r="A79" s="8" t="s">
        <v>545</v>
      </c>
      <c r="B79">
        <v>4947633.4712324347</v>
      </c>
      <c r="G79" t="s">
        <v>673</v>
      </c>
      <c r="H79" s="14">
        <v>4177.0969272747998</v>
      </c>
      <c r="J79" t="s">
        <v>774</v>
      </c>
      <c r="K79" s="14">
        <v>4488</v>
      </c>
    </row>
    <row r="80" spans="1:11">
      <c r="A80" s="8" t="s">
        <v>580</v>
      </c>
      <c r="B80">
        <v>2607195.25</v>
      </c>
      <c r="D80" t="s">
        <v>824</v>
      </c>
      <c r="E80" s="10">
        <f>SUM(E54:E59)</f>
        <v>12794484.770000001</v>
      </c>
      <c r="J80" t="s">
        <v>733</v>
      </c>
      <c r="K80" s="14">
        <v>0</v>
      </c>
    </row>
    <row r="81" spans="1:11">
      <c r="A81" s="8" t="s">
        <v>662</v>
      </c>
      <c r="B81">
        <v>896131.25</v>
      </c>
      <c r="D81" t="s">
        <v>825</v>
      </c>
      <c r="E81">
        <f>E80/Table9[[#Headers],[ $13,964,322.52 ]]</f>
        <v>0.91622667348705733</v>
      </c>
    </row>
    <row r="82" spans="1:11">
      <c r="A82" s="8" t="s">
        <v>700</v>
      </c>
      <c r="B82">
        <v>341510.5</v>
      </c>
      <c r="G82" t="s">
        <v>826</v>
      </c>
      <c r="H82" s="10">
        <f>SUM(H54:H63)</f>
        <v>20179990.835525624</v>
      </c>
      <c r="J82" t="s">
        <v>827</v>
      </c>
      <c r="K82" s="10">
        <f>SUM(K54:K64)</f>
        <v>14668907.550000001</v>
      </c>
    </row>
    <row r="83" spans="1:11">
      <c r="A83" s="8" t="s">
        <v>703</v>
      </c>
      <c r="B83">
        <v>41990</v>
      </c>
      <c r="G83" t="s">
        <v>825</v>
      </c>
      <c r="H83">
        <f>H82/Table10[[#Headers],[ $21,962,276.86 ]]</f>
        <v>0.91884784825199695</v>
      </c>
      <c r="J83" t="s">
        <v>828</v>
      </c>
      <c r="K83">
        <f>K82/Table11[[#Headers],[ $16,259,934.80 ]]</f>
        <v>0.90215045327242027</v>
      </c>
    </row>
    <row r="84" spans="1:11">
      <c r="A84" s="8" t="s">
        <v>599</v>
      </c>
      <c r="B84">
        <v>130958.5</v>
      </c>
    </row>
    <row r="85" spans="1:11">
      <c r="A85" s="8" t="s">
        <v>592</v>
      </c>
      <c r="B85">
        <v>260969</v>
      </c>
    </row>
    <row r="86" spans="1:11">
      <c r="A86" s="8" t="s">
        <v>593</v>
      </c>
      <c r="B86">
        <v>60787.75</v>
      </c>
    </row>
    <row r="87" spans="1:11">
      <c r="A87" s="8" t="s">
        <v>672</v>
      </c>
      <c r="B87">
        <v>344340.5</v>
      </c>
    </row>
    <row r="88" spans="1:11">
      <c r="A88" s="8" t="s">
        <v>704</v>
      </c>
      <c r="B88">
        <v>192629.5</v>
      </c>
    </row>
    <row r="89" spans="1:11">
      <c r="A89" s="8" t="s">
        <v>673</v>
      </c>
      <c r="B89">
        <v>4177.0969272747998</v>
      </c>
    </row>
    <row r="90" spans="1:11">
      <c r="A90" s="8" t="s">
        <v>550</v>
      </c>
      <c r="B90">
        <v>4747730.3642931888</v>
      </c>
    </row>
    <row r="91" spans="1:11">
      <c r="A91" s="8" t="s">
        <v>605</v>
      </c>
      <c r="B91">
        <v>38481.5</v>
      </c>
    </row>
    <row r="92" spans="1:11">
      <c r="A92" s="8" t="s">
        <v>705</v>
      </c>
      <c r="B92">
        <v>95846</v>
      </c>
    </row>
    <row r="93" spans="1:11">
      <c r="A93" s="8" t="s">
        <v>679</v>
      </c>
      <c r="B93">
        <v>721584.25</v>
      </c>
    </row>
    <row r="94" spans="1:11">
      <c r="A94" s="8" t="s">
        <v>702</v>
      </c>
      <c r="B94">
        <v>942226.75</v>
      </c>
    </row>
    <row r="95" spans="1:11">
      <c r="A95" s="8" t="s">
        <v>687</v>
      </c>
      <c r="B95">
        <v>33039.927091263904</v>
      </c>
    </row>
    <row r="96" spans="1:11">
      <c r="A96" s="8" t="s">
        <v>707</v>
      </c>
      <c r="B96">
        <v>7927.5</v>
      </c>
    </row>
    <row r="97" spans="1:2">
      <c r="A97" s="8" t="s">
        <v>688</v>
      </c>
      <c r="B97">
        <v>231475</v>
      </c>
    </row>
    <row r="98" spans="1:2">
      <c r="A98" s="8" t="s">
        <v>558</v>
      </c>
      <c r="B98">
        <v>5544</v>
      </c>
    </row>
    <row r="99" spans="1:2">
      <c r="A99" s="8" t="s">
        <v>708</v>
      </c>
      <c r="B99">
        <v>120033</v>
      </c>
    </row>
    <row r="100" spans="1:2">
      <c r="A100" s="8" t="s">
        <v>562</v>
      </c>
      <c r="B100">
        <v>611017</v>
      </c>
    </row>
    <row r="101" spans="1:2">
      <c r="A101" s="8" t="s">
        <v>563</v>
      </c>
      <c r="B101">
        <v>124680</v>
      </c>
    </row>
    <row r="102" spans="1:2">
      <c r="A102" s="8" t="s">
        <v>612</v>
      </c>
      <c r="B102">
        <v>4020621.5</v>
      </c>
    </row>
    <row r="103" spans="1:2">
      <c r="A103" s="8" t="s">
        <v>695</v>
      </c>
      <c r="B103">
        <v>323381.75</v>
      </c>
    </row>
    <row r="104" spans="1:2">
      <c r="A104" s="8" t="s">
        <v>696</v>
      </c>
      <c r="B104">
        <v>110365.5</v>
      </c>
    </row>
    <row r="105" spans="1:2">
      <c r="A105" s="4" t="s">
        <v>710</v>
      </c>
      <c r="B105">
        <v>16259934.800000001</v>
      </c>
    </row>
    <row r="106" spans="1:2">
      <c r="A106" s="8" t="s">
        <v>711</v>
      </c>
      <c r="B106">
        <v>127780</v>
      </c>
    </row>
    <row r="107" spans="1:2">
      <c r="A107" s="8" t="s">
        <v>760</v>
      </c>
      <c r="B107">
        <v>147676</v>
      </c>
    </row>
    <row r="108" spans="1:2">
      <c r="A108" s="8" t="s">
        <v>780</v>
      </c>
      <c r="B108">
        <v>620164</v>
      </c>
    </row>
    <row r="109" spans="1:2">
      <c r="A109" s="8" t="s">
        <v>781</v>
      </c>
      <c r="B109">
        <v>3514000</v>
      </c>
    </row>
    <row r="110" spans="1:2">
      <c r="A110" s="8" t="s">
        <v>782</v>
      </c>
      <c r="B110">
        <v>168004</v>
      </c>
    </row>
    <row r="111" spans="1:2">
      <c r="A111" s="8" t="s">
        <v>784</v>
      </c>
      <c r="B111">
        <v>489898.75</v>
      </c>
    </row>
    <row r="112" spans="1:2">
      <c r="A112" s="8" t="s">
        <v>786</v>
      </c>
      <c r="B112">
        <v>304596</v>
      </c>
    </row>
    <row r="113" spans="1:2">
      <c r="A113" s="8" t="s">
        <v>761</v>
      </c>
      <c r="B113">
        <v>3146896</v>
      </c>
    </row>
    <row r="114" spans="1:2">
      <c r="A114" s="8" t="s">
        <v>723</v>
      </c>
      <c r="B114">
        <v>69400</v>
      </c>
    </row>
    <row r="115" spans="1:2">
      <c r="A115" s="8" t="s">
        <v>724</v>
      </c>
      <c r="B115">
        <v>120042</v>
      </c>
    </row>
    <row r="116" spans="1:2">
      <c r="A116" s="8" t="s">
        <v>725</v>
      </c>
      <c r="B116">
        <v>466897</v>
      </c>
    </row>
    <row r="117" spans="1:2">
      <c r="A117" s="8" t="s">
        <v>712</v>
      </c>
      <c r="B117">
        <v>2282466.0499999998</v>
      </c>
    </row>
    <row r="118" spans="1:2">
      <c r="A118" s="8" t="s">
        <v>790</v>
      </c>
      <c r="B118">
        <v>1983625</v>
      </c>
    </row>
    <row r="119" spans="1:2">
      <c r="A119" s="8" t="s">
        <v>733</v>
      </c>
      <c r="B119">
        <v>0</v>
      </c>
    </row>
    <row r="120" spans="1:2">
      <c r="A120" s="8" t="s">
        <v>734</v>
      </c>
      <c r="B120">
        <v>812481</v>
      </c>
    </row>
    <row r="121" spans="1:2">
      <c r="A121" s="8" t="s">
        <v>741</v>
      </c>
      <c r="B121">
        <v>172440</v>
      </c>
    </row>
    <row r="122" spans="1:2">
      <c r="A122" s="8" t="s">
        <v>762</v>
      </c>
      <c r="B122">
        <v>88086.5</v>
      </c>
    </row>
    <row r="123" spans="1:2">
      <c r="A123" s="8" t="s">
        <v>754</v>
      </c>
      <c r="B123">
        <v>6175</v>
      </c>
    </row>
    <row r="124" spans="1:2">
      <c r="A124" s="8" t="s">
        <v>765</v>
      </c>
      <c r="B124">
        <v>109700.25</v>
      </c>
    </row>
    <row r="125" spans="1:2">
      <c r="A125" s="8" t="s">
        <v>755</v>
      </c>
      <c r="B125">
        <v>712982.75</v>
      </c>
    </row>
    <row r="126" spans="1:2">
      <c r="A126" s="8" t="s">
        <v>771</v>
      </c>
      <c r="B126">
        <v>64730</v>
      </c>
    </row>
    <row r="127" spans="1:2">
      <c r="A127" s="8" t="s">
        <v>773</v>
      </c>
      <c r="B127">
        <v>102541</v>
      </c>
    </row>
    <row r="128" spans="1:2">
      <c r="A128" s="8" t="s">
        <v>774</v>
      </c>
      <c r="B128">
        <v>4488</v>
      </c>
    </row>
    <row r="129" spans="1:11">
      <c r="A129" s="8" t="s">
        <v>713</v>
      </c>
      <c r="B129">
        <v>87590</v>
      </c>
    </row>
    <row r="130" spans="1:11">
      <c r="A130" s="8" t="s">
        <v>714</v>
      </c>
      <c r="B130">
        <v>334901</v>
      </c>
    </row>
    <row r="131" spans="1:11">
      <c r="A131" s="8" t="s">
        <v>715</v>
      </c>
      <c r="B131">
        <v>190351.5</v>
      </c>
    </row>
    <row r="132" spans="1:11">
      <c r="A132" s="8" t="s">
        <v>777</v>
      </c>
      <c r="B132">
        <v>132023</v>
      </c>
    </row>
    <row r="133" spans="1:11">
      <c r="A133" s="4" t="s">
        <v>812</v>
      </c>
      <c r="B133">
        <v>52186534.179544158</v>
      </c>
    </row>
    <row r="135" spans="1:11">
      <c r="A135" s="127" t="s">
        <v>1298</v>
      </c>
      <c r="B135" s="127"/>
    </row>
    <row r="137" spans="1:11">
      <c r="A137" s="7" t="s">
        <v>814</v>
      </c>
      <c r="B137" s="7" t="s">
        <v>815</v>
      </c>
    </row>
    <row r="138" spans="1:11">
      <c r="A138" s="7" t="s">
        <v>811</v>
      </c>
      <c r="B138" s="1">
        <v>2017</v>
      </c>
      <c r="C138" s="1">
        <v>2018</v>
      </c>
      <c r="D138" s="1">
        <v>2019</v>
      </c>
      <c r="E138" s="1">
        <v>2020</v>
      </c>
      <c r="F138" s="1">
        <v>2021</v>
      </c>
      <c r="G138" s="1">
        <v>2022</v>
      </c>
      <c r="H138" s="1" t="s">
        <v>812</v>
      </c>
    </row>
    <row r="139" spans="1:11">
      <c r="A139" s="4" t="s">
        <v>20</v>
      </c>
      <c r="B139">
        <v>1338.3600000000001</v>
      </c>
      <c r="C139">
        <v>11756.25</v>
      </c>
      <c r="D139">
        <v>6793.75</v>
      </c>
      <c r="E139">
        <v>8177.75</v>
      </c>
      <c r="F139">
        <v>19355.25</v>
      </c>
      <c r="G139">
        <v>9468.75</v>
      </c>
      <c r="H139">
        <v>56890.11</v>
      </c>
      <c r="J139" t="s">
        <v>810</v>
      </c>
      <c r="K139" t="s">
        <v>819</v>
      </c>
    </row>
    <row r="140" spans="1:11">
      <c r="A140" s="4" t="s">
        <v>23</v>
      </c>
      <c r="B140">
        <v>591270.5</v>
      </c>
      <c r="C140">
        <v>475358.8</v>
      </c>
      <c r="D140">
        <v>328347.7</v>
      </c>
      <c r="E140">
        <v>206893.1</v>
      </c>
      <c r="F140">
        <v>103355.70000000001</v>
      </c>
      <c r="G140">
        <v>22815.200000000001</v>
      </c>
      <c r="H140">
        <v>1728041</v>
      </c>
      <c r="J140" t="s">
        <v>80</v>
      </c>
      <c r="K140" s="14">
        <v>6239334.1642931877</v>
      </c>
    </row>
    <row r="141" spans="1:11">
      <c r="A141" s="4" t="s">
        <v>114</v>
      </c>
      <c r="C141">
        <v>1192.5</v>
      </c>
      <c r="H141">
        <v>1192.5</v>
      </c>
      <c r="J141" t="s">
        <v>36</v>
      </c>
      <c r="K141" s="14">
        <v>4973089</v>
      </c>
    </row>
    <row r="142" spans="1:11">
      <c r="A142" s="4" t="s">
        <v>54</v>
      </c>
      <c r="B142">
        <v>86534</v>
      </c>
      <c r="C142">
        <v>280791</v>
      </c>
      <c r="D142">
        <v>444549</v>
      </c>
      <c r="E142">
        <v>804582.8</v>
      </c>
      <c r="F142">
        <v>763656.6</v>
      </c>
      <c r="G142">
        <v>230505.8</v>
      </c>
      <c r="H142">
        <v>2610619.1999999997</v>
      </c>
      <c r="J142" t="s">
        <v>566</v>
      </c>
      <c r="K142" s="14">
        <v>4851336.1209966941</v>
      </c>
    </row>
    <row r="143" spans="1:11">
      <c r="A143" s="4" t="s">
        <v>92</v>
      </c>
      <c r="E143">
        <v>4200</v>
      </c>
      <c r="F143">
        <v>365183</v>
      </c>
      <c r="G143">
        <v>993248</v>
      </c>
      <c r="H143">
        <v>1362631</v>
      </c>
      <c r="J143" t="s">
        <v>30</v>
      </c>
      <c r="K143" s="14">
        <v>4150792.75</v>
      </c>
    </row>
    <row r="144" spans="1:11">
      <c r="A144" s="4" t="s">
        <v>489</v>
      </c>
      <c r="B144">
        <v>1812</v>
      </c>
      <c r="H144">
        <v>1812</v>
      </c>
      <c r="J144" t="s">
        <v>34</v>
      </c>
      <c r="K144" s="14">
        <v>3571592</v>
      </c>
    </row>
    <row r="145" spans="1:11">
      <c r="A145" s="4" t="s">
        <v>40</v>
      </c>
      <c r="B145">
        <v>454338.64999999997</v>
      </c>
      <c r="C145">
        <v>299147.65000000002</v>
      </c>
      <c r="D145">
        <v>76073.75</v>
      </c>
      <c r="E145">
        <v>14343.75</v>
      </c>
      <c r="F145">
        <v>102927.8</v>
      </c>
      <c r="G145">
        <v>82589.75</v>
      </c>
      <c r="H145">
        <v>1029421.3500000001</v>
      </c>
      <c r="J145" t="s">
        <v>183</v>
      </c>
      <c r="K145" s="14">
        <v>3345702.8</v>
      </c>
    </row>
    <row r="146" spans="1:11">
      <c r="A146" s="4" t="s">
        <v>123</v>
      </c>
      <c r="B146">
        <v>1465313</v>
      </c>
      <c r="C146">
        <v>1386273.25</v>
      </c>
      <c r="D146">
        <v>661251.5</v>
      </c>
      <c r="E146">
        <v>259176.5</v>
      </c>
      <c r="F146">
        <v>87713.25</v>
      </c>
      <c r="H146">
        <v>3859727.5</v>
      </c>
      <c r="J146" t="s">
        <v>118</v>
      </c>
      <c r="K146" s="14">
        <v>2693033.5</v>
      </c>
    </row>
    <row r="147" spans="1:11">
      <c r="A147" s="4" t="s">
        <v>128</v>
      </c>
      <c r="B147">
        <v>2271181.5</v>
      </c>
      <c r="C147">
        <v>2009834.75</v>
      </c>
      <c r="D147">
        <v>2213713.75</v>
      </c>
      <c r="E147">
        <v>1701088.25</v>
      </c>
      <c r="F147">
        <v>1957210</v>
      </c>
      <c r="G147">
        <v>420271.75</v>
      </c>
      <c r="H147">
        <v>10573300</v>
      </c>
      <c r="J147" t="s">
        <v>16</v>
      </c>
      <c r="K147" s="14">
        <v>2590771</v>
      </c>
    </row>
    <row r="148" spans="1:11">
      <c r="A148" s="4" t="s">
        <v>121</v>
      </c>
      <c r="B148">
        <v>10809.130000000001</v>
      </c>
      <c r="C148">
        <v>10018.75</v>
      </c>
      <c r="H148">
        <v>20827.88</v>
      </c>
      <c r="J148" t="s">
        <v>201</v>
      </c>
      <c r="K148" s="14">
        <v>2533866.5</v>
      </c>
    </row>
    <row r="149" spans="1:11">
      <c r="A149" s="4" t="s">
        <v>131</v>
      </c>
      <c r="B149">
        <v>991647.25</v>
      </c>
      <c r="C149">
        <v>321402</v>
      </c>
      <c r="D149">
        <v>14025</v>
      </c>
      <c r="E149">
        <v>1530</v>
      </c>
      <c r="H149">
        <v>1328604.25</v>
      </c>
      <c r="J149" t="s">
        <v>194</v>
      </c>
      <c r="K149" s="14">
        <v>2330965</v>
      </c>
    </row>
    <row r="150" spans="1:11">
      <c r="A150" s="4" t="s">
        <v>276</v>
      </c>
      <c r="B150">
        <v>471952</v>
      </c>
      <c r="C150">
        <v>239200</v>
      </c>
      <c r="H150">
        <v>711152</v>
      </c>
      <c r="J150" t="s">
        <v>77</v>
      </c>
      <c r="K150" s="14">
        <v>1899377.4270912637</v>
      </c>
    </row>
    <row r="151" spans="1:11">
      <c r="A151" s="4" t="s">
        <v>47</v>
      </c>
      <c r="B151">
        <v>306777.25</v>
      </c>
      <c r="C151">
        <v>31777.5</v>
      </c>
      <c r="D151">
        <v>23741</v>
      </c>
      <c r="H151">
        <v>362295.75</v>
      </c>
      <c r="J151" t="s">
        <v>214</v>
      </c>
      <c r="K151" s="14">
        <v>1612812</v>
      </c>
    </row>
    <row r="152" spans="1:11">
      <c r="A152" s="4" t="s">
        <v>143</v>
      </c>
      <c r="B152">
        <v>72171</v>
      </c>
      <c r="C152">
        <v>14316</v>
      </c>
      <c r="D152">
        <v>8434.6710000000003</v>
      </c>
      <c r="H152">
        <v>94921.671000000002</v>
      </c>
      <c r="J152" t="s">
        <v>216</v>
      </c>
      <c r="K152" s="14">
        <v>1527459.5</v>
      </c>
    </row>
    <row r="153" spans="1:11">
      <c r="A153" s="4" t="s">
        <v>13</v>
      </c>
      <c r="B153">
        <v>31070.5</v>
      </c>
      <c r="C153">
        <v>89875.5</v>
      </c>
      <c r="D153">
        <v>110844.5</v>
      </c>
      <c r="E153">
        <v>114029.5</v>
      </c>
      <c r="F153">
        <v>194837.5</v>
      </c>
      <c r="G153">
        <v>263321.5</v>
      </c>
      <c r="H153">
        <v>803979</v>
      </c>
      <c r="J153" t="s">
        <v>198</v>
      </c>
      <c r="K153" s="14">
        <v>1208777.5</v>
      </c>
    </row>
    <row r="154" spans="1:11">
      <c r="A154" s="4" t="s">
        <v>30</v>
      </c>
      <c r="B154">
        <v>589353</v>
      </c>
      <c r="C154">
        <v>719595.75</v>
      </c>
      <c r="D154">
        <v>430896</v>
      </c>
      <c r="E154">
        <v>1402186.2</v>
      </c>
      <c r="F154">
        <v>349296.5</v>
      </c>
      <c r="G154">
        <v>4150792.75</v>
      </c>
      <c r="H154">
        <v>7642120.2000000002</v>
      </c>
      <c r="J154" t="s">
        <v>204</v>
      </c>
      <c r="K154" s="14">
        <v>1203458.82</v>
      </c>
    </row>
    <row r="155" spans="1:11">
      <c r="A155" s="4" t="s">
        <v>31</v>
      </c>
      <c r="B155">
        <v>518614.25</v>
      </c>
      <c r="C155">
        <v>428711.5</v>
      </c>
      <c r="D155">
        <v>537977</v>
      </c>
      <c r="E155">
        <v>1543257</v>
      </c>
      <c r="F155">
        <v>1561781</v>
      </c>
      <c r="G155">
        <v>816165.75</v>
      </c>
      <c r="H155">
        <v>5406506.5</v>
      </c>
      <c r="J155" t="s">
        <v>357</v>
      </c>
      <c r="K155" s="14">
        <v>1199578</v>
      </c>
    </row>
    <row r="156" spans="1:11">
      <c r="A156" s="4" t="s">
        <v>34</v>
      </c>
      <c r="B156">
        <v>856409.35</v>
      </c>
      <c r="C156">
        <v>2382056.5</v>
      </c>
      <c r="D156">
        <v>1608993.5</v>
      </c>
      <c r="E156">
        <v>4318869</v>
      </c>
      <c r="F156">
        <v>3447172.7</v>
      </c>
      <c r="G156">
        <v>3571592</v>
      </c>
      <c r="H156">
        <v>16185093.050000001</v>
      </c>
      <c r="J156" t="s">
        <v>210</v>
      </c>
      <c r="K156" s="14">
        <v>1172120</v>
      </c>
    </row>
    <row r="157" spans="1:11">
      <c r="A157" s="4" t="s">
        <v>16</v>
      </c>
      <c r="B157">
        <v>989711.82000000007</v>
      </c>
      <c r="C157">
        <v>629548.75</v>
      </c>
      <c r="D157">
        <v>1295874</v>
      </c>
      <c r="E157">
        <v>987524.3</v>
      </c>
      <c r="F157">
        <v>2939035</v>
      </c>
      <c r="G157">
        <v>2590771</v>
      </c>
      <c r="H157">
        <v>9432464.870000001</v>
      </c>
      <c r="J157" t="s">
        <v>92</v>
      </c>
      <c r="K157" s="14">
        <v>993248</v>
      </c>
    </row>
    <row r="158" spans="1:11">
      <c r="A158" s="4" t="s">
        <v>36</v>
      </c>
      <c r="B158">
        <v>1387459</v>
      </c>
      <c r="C158">
        <v>2095639</v>
      </c>
      <c r="D158">
        <v>3999840.4880000008</v>
      </c>
      <c r="E158">
        <v>6959552.3135364056</v>
      </c>
      <c r="F158">
        <v>5190199.5065475451</v>
      </c>
      <c r="G158">
        <v>4973089</v>
      </c>
      <c r="H158">
        <v>24605779.308083951</v>
      </c>
      <c r="J158" t="s">
        <v>31</v>
      </c>
      <c r="K158" s="14">
        <v>816165.75</v>
      </c>
    </row>
    <row r="159" spans="1:11">
      <c r="A159" s="4" t="s">
        <v>74</v>
      </c>
      <c r="B159">
        <v>772440.8</v>
      </c>
      <c r="C159">
        <v>448554.7</v>
      </c>
      <c r="D159">
        <v>398720</v>
      </c>
      <c r="E159">
        <v>16774</v>
      </c>
      <c r="F159">
        <v>893</v>
      </c>
      <c r="G159">
        <v>262330.5</v>
      </c>
      <c r="H159">
        <v>1899713</v>
      </c>
      <c r="J159" t="s">
        <v>85</v>
      </c>
      <c r="K159" s="14">
        <v>651277.5</v>
      </c>
    </row>
    <row r="160" spans="1:11">
      <c r="A160" s="4" t="s">
        <v>681</v>
      </c>
      <c r="B160">
        <v>914166.5</v>
      </c>
      <c r="C160">
        <v>371671.75</v>
      </c>
      <c r="D160">
        <v>917169.5</v>
      </c>
      <c r="E160">
        <v>452720</v>
      </c>
      <c r="F160">
        <v>153497.75</v>
      </c>
      <c r="G160">
        <v>19777.25</v>
      </c>
      <c r="H160">
        <v>2829002.75</v>
      </c>
      <c r="J160" t="s">
        <v>128</v>
      </c>
      <c r="K160" s="14">
        <v>420271.75</v>
      </c>
    </row>
    <row r="161" spans="1:11">
      <c r="A161" s="4" t="s">
        <v>697</v>
      </c>
      <c r="B161">
        <v>167219</v>
      </c>
      <c r="C161">
        <v>60490.75</v>
      </c>
      <c r="D161">
        <v>128857.5</v>
      </c>
      <c r="E161">
        <v>25398</v>
      </c>
      <c r="F161">
        <v>119858.5</v>
      </c>
      <c r="G161">
        <v>33460</v>
      </c>
      <c r="H161">
        <v>535283.75</v>
      </c>
      <c r="J161" t="s">
        <v>207</v>
      </c>
      <c r="K161" s="14">
        <v>309518.90000000002</v>
      </c>
    </row>
    <row r="162" spans="1:11">
      <c r="A162" s="4" t="s">
        <v>288</v>
      </c>
      <c r="B162">
        <v>318992</v>
      </c>
      <c r="D162">
        <v>3491.31</v>
      </c>
      <c r="E162">
        <v>133399.38495883258</v>
      </c>
      <c r="F162">
        <v>15083.756572703698</v>
      </c>
      <c r="H162">
        <v>470966.4515315363</v>
      </c>
      <c r="J162" t="s">
        <v>13</v>
      </c>
      <c r="K162" s="14">
        <v>263321.5</v>
      </c>
    </row>
    <row r="163" spans="1:11">
      <c r="A163" s="4" t="s">
        <v>77</v>
      </c>
      <c r="B163">
        <v>42924.5</v>
      </c>
      <c r="C163">
        <v>633830</v>
      </c>
      <c r="D163">
        <v>413350.98899999994</v>
      </c>
      <c r="E163">
        <v>678376.19644964603</v>
      </c>
      <c r="F163">
        <v>1444106.9570550439</v>
      </c>
      <c r="G163">
        <v>1899377.4270912637</v>
      </c>
      <c r="H163">
        <v>5111966.0695959534</v>
      </c>
      <c r="J163" t="s">
        <v>74</v>
      </c>
      <c r="K163" s="14">
        <v>262330.5</v>
      </c>
    </row>
    <row r="164" spans="1:11">
      <c r="A164" s="4" t="s">
        <v>183</v>
      </c>
      <c r="B164">
        <v>205776</v>
      </c>
      <c r="C164">
        <v>401433</v>
      </c>
      <c r="D164">
        <v>1429548</v>
      </c>
      <c r="E164">
        <v>1581998</v>
      </c>
      <c r="F164">
        <v>2630030</v>
      </c>
      <c r="G164">
        <v>3345702.8</v>
      </c>
      <c r="H164">
        <v>9594487.8000000007</v>
      </c>
      <c r="J164" t="s">
        <v>54</v>
      </c>
      <c r="K164" s="14">
        <v>230505.8</v>
      </c>
    </row>
    <row r="165" spans="1:11">
      <c r="A165" s="4" t="s">
        <v>191</v>
      </c>
      <c r="B165">
        <v>129772.5</v>
      </c>
      <c r="C165">
        <v>92565</v>
      </c>
      <c r="D165">
        <v>584561</v>
      </c>
      <c r="E165">
        <v>431293</v>
      </c>
      <c r="F165">
        <v>228039</v>
      </c>
      <c r="H165">
        <v>1466230.5</v>
      </c>
      <c r="J165" t="s">
        <v>386</v>
      </c>
      <c r="K165" s="14">
        <v>182160</v>
      </c>
    </row>
    <row r="166" spans="1:11">
      <c r="A166" s="4" t="s">
        <v>110</v>
      </c>
      <c r="B166">
        <v>81427</v>
      </c>
      <c r="C166">
        <v>69033.5</v>
      </c>
      <c r="D166">
        <v>49587.5</v>
      </c>
      <c r="E166">
        <v>102386</v>
      </c>
      <c r="F166">
        <v>2632</v>
      </c>
      <c r="H166">
        <v>305066</v>
      </c>
      <c r="J166" t="s">
        <v>498</v>
      </c>
      <c r="K166" s="14">
        <v>181878.5</v>
      </c>
    </row>
    <row r="167" spans="1:11">
      <c r="A167" s="4" t="s">
        <v>566</v>
      </c>
      <c r="C167">
        <v>516365.2</v>
      </c>
      <c r="D167">
        <v>1934543.2179999999</v>
      </c>
      <c r="E167">
        <v>961921.52055929718</v>
      </c>
      <c r="F167">
        <v>3297123.8538229517</v>
      </c>
      <c r="G167">
        <v>4851336.1209966941</v>
      </c>
      <c r="H167">
        <v>11561289.913378943</v>
      </c>
      <c r="J167" t="s">
        <v>72</v>
      </c>
      <c r="K167" s="14">
        <v>134045</v>
      </c>
    </row>
    <row r="168" spans="1:11">
      <c r="A168" s="4" t="s">
        <v>51</v>
      </c>
      <c r="B168">
        <v>11955.25</v>
      </c>
      <c r="C168">
        <v>428885.5</v>
      </c>
      <c r="D168">
        <v>289533</v>
      </c>
      <c r="E168">
        <v>479822.75</v>
      </c>
      <c r="F168">
        <v>13965</v>
      </c>
      <c r="H168">
        <v>1224161.5</v>
      </c>
      <c r="J168" t="s">
        <v>570</v>
      </c>
      <c r="K168" s="14">
        <v>100474.4471630147</v>
      </c>
    </row>
    <row r="169" spans="1:11">
      <c r="A169" s="4" t="s">
        <v>194</v>
      </c>
      <c r="D169">
        <v>609495</v>
      </c>
      <c r="E169">
        <v>1367801</v>
      </c>
      <c r="F169">
        <v>1592507.6600000001</v>
      </c>
      <c r="G169">
        <v>2330965</v>
      </c>
      <c r="H169">
        <v>5900768.6600000001</v>
      </c>
      <c r="J169" t="s">
        <v>597</v>
      </c>
      <c r="K169" s="14">
        <v>94439</v>
      </c>
    </row>
    <row r="170" spans="1:11">
      <c r="A170" s="4" t="s">
        <v>80</v>
      </c>
      <c r="D170">
        <v>10640</v>
      </c>
      <c r="E170">
        <v>1957051.266648524</v>
      </c>
      <c r="F170">
        <v>4947641.4885664489</v>
      </c>
      <c r="G170">
        <v>6239334.1642931877</v>
      </c>
      <c r="H170">
        <v>13154666.919508159</v>
      </c>
      <c r="J170" t="s">
        <v>61</v>
      </c>
      <c r="K170" s="14">
        <v>93757.5</v>
      </c>
    </row>
    <row r="171" spans="1:11">
      <c r="A171" s="4" t="s">
        <v>570</v>
      </c>
      <c r="E171">
        <v>5452.0985401458001</v>
      </c>
      <c r="F171">
        <v>121075.80231142382</v>
      </c>
      <c r="G171">
        <v>100474.4471630147</v>
      </c>
      <c r="H171">
        <v>227002.34801458434</v>
      </c>
      <c r="J171" t="s">
        <v>433</v>
      </c>
      <c r="K171" s="14">
        <v>93587</v>
      </c>
    </row>
    <row r="172" spans="1:11">
      <c r="A172" s="4" t="s">
        <v>597</v>
      </c>
      <c r="F172">
        <v>143496</v>
      </c>
      <c r="G172">
        <v>94439</v>
      </c>
      <c r="H172">
        <v>237935</v>
      </c>
      <c r="J172" t="s">
        <v>40</v>
      </c>
      <c r="K172" s="14">
        <v>82589.75</v>
      </c>
    </row>
    <row r="173" spans="1:11">
      <c r="A173" s="4" t="s">
        <v>198</v>
      </c>
      <c r="G173">
        <v>1208777.5</v>
      </c>
      <c r="H173">
        <v>1208777.5</v>
      </c>
      <c r="J173" t="s">
        <v>520</v>
      </c>
      <c r="K173" s="14">
        <v>58256</v>
      </c>
    </row>
    <row r="174" spans="1:11">
      <c r="A174" s="4" t="s">
        <v>386</v>
      </c>
      <c r="G174">
        <v>182160</v>
      </c>
      <c r="H174">
        <v>182160</v>
      </c>
      <c r="J174" t="s">
        <v>697</v>
      </c>
      <c r="K174" s="14">
        <v>33460</v>
      </c>
    </row>
    <row r="175" spans="1:11">
      <c r="A175" s="4" t="s">
        <v>201</v>
      </c>
      <c r="E175">
        <v>1310149</v>
      </c>
      <c r="F175">
        <v>2327337</v>
      </c>
      <c r="G175">
        <v>2533866.5</v>
      </c>
      <c r="H175">
        <v>6171352.5</v>
      </c>
      <c r="J175" t="s">
        <v>98</v>
      </c>
      <c r="K175" s="14">
        <v>29120</v>
      </c>
    </row>
    <row r="176" spans="1:11">
      <c r="A176" s="4" t="s">
        <v>520</v>
      </c>
      <c r="E176">
        <v>300564</v>
      </c>
      <c r="F176">
        <v>403675</v>
      </c>
      <c r="G176">
        <v>58256</v>
      </c>
      <c r="H176">
        <v>762495</v>
      </c>
      <c r="J176" t="s">
        <v>23</v>
      </c>
      <c r="K176" s="14">
        <v>22815.200000000001</v>
      </c>
    </row>
    <row r="177" spans="1:11">
      <c r="A177" s="4" t="s">
        <v>204</v>
      </c>
      <c r="E177">
        <v>867595</v>
      </c>
      <c r="F177">
        <v>1222287.5</v>
      </c>
      <c r="G177">
        <v>1203458.82</v>
      </c>
      <c r="H177">
        <v>3293341.3200000003</v>
      </c>
      <c r="J177" t="s">
        <v>681</v>
      </c>
      <c r="K177" s="14">
        <v>19777.25</v>
      </c>
    </row>
    <row r="178" spans="1:11">
      <c r="A178" s="4" t="s">
        <v>207</v>
      </c>
      <c r="F178">
        <v>221828.5</v>
      </c>
      <c r="G178">
        <v>309518.90000000002</v>
      </c>
      <c r="H178">
        <v>531347.4</v>
      </c>
      <c r="J178" t="s">
        <v>20</v>
      </c>
      <c r="K178" s="14">
        <v>9468.75</v>
      </c>
    </row>
    <row r="179" spans="1:11">
      <c r="A179" s="4" t="s">
        <v>210</v>
      </c>
      <c r="G179">
        <v>1172120</v>
      </c>
      <c r="H179">
        <v>1172120</v>
      </c>
    </row>
    <row r="180" spans="1:11">
      <c r="A180" s="4" t="s">
        <v>498</v>
      </c>
      <c r="B180">
        <v>513530.60000000003</v>
      </c>
      <c r="C180">
        <v>373158.2</v>
      </c>
      <c r="D180">
        <v>329723.5</v>
      </c>
      <c r="E180">
        <v>216960.5</v>
      </c>
      <c r="F180">
        <v>337747.75</v>
      </c>
      <c r="G180">
        <v>181878.5</v>
      </c>
      <c r="H180">
        <v>1952999.05</v>
      </c>
      <c r="K180" s="10">
        <f>SUM(Table13[Column2])</f>
        <v>52186534.179544158</v>
      </c>
    </row>
    <row r="181" spans="1:11">
      <c r="A181" s="4" t="s">
        <v>467</v>
      </c>
      <c r="B181">
        <v>161878.5</v>
      </c>
      <c r="C181">
        <v>133304.99999999997</v>
      </c>
      <c r="D181">
        <v>48670.123999999996</v>
      </c>
      <c r="E181">
        <v>22729.5</v>
      </c>
      <c r="F181">
        <v>22206.25</v>
      </c>
      <c r="H181">
        <v>388789.37400000001</v>
      </c>
    </row>
    <row r="182" spans="1:11">
      <c r="A182" s="4" t="s">
        <v>485</v>
      </c>
      <c r="C182">
        <v>0</v>
      </c>
      <c r="H182">
        <v>0</v>
      </c>
    </row>
    <row r="183" spans="1:11">
      <c r="A183" s="4" t="s">
        <v>355</v>
      </c>
      <c r="B183">
        <v>8085</v>
      </c>
      <c r="C183">
        <v>11112.5</v>
      </c>
      <c r="D183">
        <v>14525</v>
      </c>
      <c r="E183">
        <v>276978</v>
      </c>
      <c r="F183">
        <v>10642.5</v>
      </c>
      <c r="H183">
        <v>321343</v>
      </c>
    </row>
    <row r="184" spans="1:11">
      <c r="A184" s="4" t="s">
        <v>118</v>
      </c>
      <c r="B184">
        <v>219847.2</v>
      </c>
      <c r="C184">
        <v>180307.6</v>
      </c>
      <c r="D184">
        <v>127045.5</v>
      </c>
      <c r="E184">
        <v>76927.75</v>
      </c>
      <c r="F184">
        <v>86077.75</v>
      </c>
      <c r="G184">
        <v>2693033.5</v>
      </c>
      <c r="H184">
        <v>3383239.3</v>
      </c>
    </row>
    <row r="185" spans="1:11">
      <c r="A185" s="4" t="s">
        <v>357</v>
      </c>
      <c r="C185">
        <v>29978.75</v>
      </c>
      <c r="D185">
        <v>1885</v>
      </c>
      <c r="E185">
        <v>6300</v>
      </c>
      <c r="F185">
        <v>63140</v>
      </c>
      <c r="G185">
        <v>1199578</v>
      </c>
      <c r="H185">
        <v>1300881.75</v>
      </c>
    </row>
    <row r="186" spans="1:11">
      <c r="A186" s="4" t="s">
        <v>214</v>
      </c>
      <c r="B186">
        <v>3315</v>
      </c>
      <c r="C186">
        <v>217600</v>
      </c>
      <c r="D186">
        <v>388043</v>
      </c>
      <c r="E186">
        <v>588498</v>
      </c>
      <c r="F186">
        <v>1352261</v>
      </c>
      <c r="G186">
        <v>1612812</v>
      </c>
      <c r="H186">
        <v>4162529</v>
      </c>
    </row>
    <row r="187" spans="1:11">
      <c r="A187" s="4" t="s">
        <v>216</v>
      </c>
      <c r="C187">
        <v>38700</v>
      </c>
      <c r="D187">
        <v>127968</v>
      </c>
      <c r="E187">
        <v>1326571</v>
      </c>
      <c r="F187">
        <v>1383582.319304303</v>
      </c>
      <c r="G187">
        <v>1527459.5</v>
      </c>
      <c r="H187">
        <v>4404280.8193043033</v>
      </c>
    </row>
    <row r="188" spans="1:11">
      <c r="A188" s="4" t="s">
        <v>26</v>
      </c>
      <c r="C188">
        <v>0</v>
      </c>
      <c r="D188">
        <v>0</v>
      </c>
      <c r="E188">
        <v>0</v>
      </c>
      <c r="F188">
        <v>0</v>
      </c>
      <c r="G188">
        <v>0</v>
      </c>
      <c r="H188">
        <v>0</v>
      </c>
    </row>
    <row r="189" spans="1:11">
      <c r="A189" s="4" t="s">
        <v>72</v>
      </c>
      <c r="B189">
        <v>162057.75</v>
      </c>
      <c r="C189">
        <v>94420</v>
      </c>
      <c r="D189">
        <v>35530</v>
      </c>
      <c r="E189">
        <v>32300</v>
      </c>
      <c r="F189">
        <v>176035</v>
      </c>
      <c r="G189">
        <v>134045</v>
      </c>
      <c r="H189">
        <v>634387.75</v>
      </c>
    </row>
    <row r="190" spans="1:11">
      <c r="A190" s="4" t="s">
        <v>426</v>
      </c>
      <c r="B190">
        <v>253312.75</v>
      </c>
      <c r="C190">
        <v>99484</v>
      </c>
      <c r="D190">
        <v>120802</v>
      </c>
      <c r="E190">
        <v>5814</v>
      </c>
      <c r="H190">
        <v>479412.75</v>
      </c>
    </row>
    <row r="191" spans="1:11">
      <c r="A191" s="4" t="s">
        <v>433</v>
      </c>
      <c r="B191">
        <v>442070</v>
      </c>
      <c r="C191">
        <v>432670</v>
      </c>
      <c r="D191">
        <v>395090</v>
      </c>
      <c r="E191">
        <v>349992</v>
      </c>
      <c r="F191">
        <v>452911</v>
      </c>
      <c r="G191">
        <v>93587</v>
      </c>
      <c r="H191">
        <v>2166320</v>
      </c>
    </row>
    <row r="192" spans="1:11">
      <c r="A192" s="4" t="s">
        <v>85</v>
      </c>
      <c r="B192">
        <v>511698.56000000006</v>
      </c>
      <c r="C192">
        <v>1229832.3899999999</v>
      </c>
      <c r="D192">
        <v>983288.7</v>
      </c>
      <c r="E192">
        <v>751500</v>
      </c>
      <c r="F192">
        <v>1152011.25</v>
      </c>
      <c r="G192">
        <v>651277.5</v>
      </c>
      <c r="H192">
        <v>5279608.4000000004</v>
      </c>
    </row>
    <row r="193" spans="1:11">
      <c r="A193" s="4" t="s">
        <v>61</v>
      </c>
      <c r="D193">
        <v>32495</v>
      </c>
      <c r="E193">
        <v>137660</v>
      </c>
      <c r="F193">
        <v>68415</v>
      </c>
      <c r="G193">
        <v>93757.5</v>
      </c>
      <c r="H193">
        <v>332327.5</v>
      </c>
    </row>
    <row r="194" spans="1:11">
      <c r="A194" s="4" t="s">
        <v>98</v>
      </c>
      <c r="G194">
        <v>29120</v>
      </c>
      <c r="H194">
        <v>29120</v>
      </c>
    </row>
    <row r="195" spans="1:11">
      <c r="A195" s="4" t="s">
        <v>812</v>
      </c>
      <c r="B195">
        <v>16018231.470000001</v>
      </c>
      <c r="C195">
        <v>17289893.289999995</v>
      </c>
      <c r="D195">
        <v>21135918.450000003</v>
      </c>
      <c r="E195">
        <v>32790342.430692848</v>
      </c>
      <c r="F195">
        <v>41071832.394180417</v>
      </c>
      <c r="G195">
        <v>52186534.179544158</v>
      </c>
      <c r="H195">
        <v>180492752.21441749</v>
      </c>
    </row>
    <row r="197" spans="1:11">
      <c r="A197" s="127" t="s">
        <v>1299</v>
      </c>
      <c r="B197" s="127"/>
    </row>
    <row r="199" spans="1:11">
      <c r="A199" s="7" t="s">
        <v>811</v>
      </c>
      <c r="B199" t="s">
        <v>814</v>
      </c>
      <c r="D199" t="s">
        <v>10</v>
      </c>
      <c r="E199" t="s">
        <v>831</v>
      </c>
      <c r="G199" t="s">
        <v>544</v>
      </c>
      <c r="H199" t="s">
        <v>831</v>
      </c>
      <c r="J199" t="s">
        <v>710</v>
      </c>
      <c r="K199" t="s">
        <v>831</v>
      </c>
    </row>
    <row r="200" spans="1:11">
      <c r="A200" s="4" t="s">
        <v>10</v>
      </c>
      <c r="B200">
        <v>13964322.520000001</v>
      </c>
      <c r="D200" s="8" t="s">
        <v>194</v>
      </c>
      <c r="E200" s="14">
        <v>2306789.5</v>
      </c>
      <c r="G200" s="8" t="s">
        <v>80</v>
      </c>
      <c r="H200" s="14">
        <v>4913206.3642931888</v>
      </c>
      <c r="J200" s="8" t="s">
        <v>30</v>
      </c>
      <c r="K200" s="14">
        <v>3391401.75</v>
      </c>
    </row>
    <row r="201" spans="1:11">
      <c r="A201" s="8" t="s">
        <v>20</v>
      </c>
      <c r="B201">
        <v>9468.75</v>
      </c>
      <c r="D201" s="8" t="s">
        <v>36</v>
      </c>
      <c r="E201" s="14">
        <v>1195354.5</v>
      </c>
      <c r="G201" s="8" t="s">
        <v>566</v>
      </c>
      <c r="H201" s="14">
        <v>4851336.1209966941</v>
      </c>
      <c r="J201" s="8" t="s">
        <v>118</v>
      </c>
      <c r="K201" s="14">
        <v>2590527.25</v>
      </c>
    </row>
    <row r="202" spans="1:11">
      <c r="A202" s="8" t="s">
        <v>23</v>
      </c>
      <c r="B202">
        <v>22815.200000000001</v>
      </c>
      <c r="D202" s="8" t="s">
        <v>357</v>
      </c>
      <c r="E202" s="14">
        <v>1160052</v>
      </c>
      <c r="G202" s="8" t="s">
        <v>36</v>
      </c>
      <c r="H202" s="14">
        <v>3478583.75</v>
      </c>
      <c r="J202" s="8" t="s">
        <v>16</v>
      </c>
      <c r="K202" s="14">
        <v>2283861</v>
      </c>
    </row>
    <row r="203" spans="1:11">
      <c r="A203" s="8" t="s">
        <v>54</v>
      </c>
      <c r="B203">
        <v>230505.8</v>
      </c>
      <c r="D203" s="8" t="s">
        <v>92</v>
      </c>
      <c r="E203" s="14">
        <v>993248</v>
      </c>
      <c r="G203" s="8" t="s">
        <v>34</v>
      </c>
      <c r="H203" s="14">
        <v>2252261</v>
      </c>
      <c r="J203" s="8" t="s">
        <v>183</v>
      </c>
      <c r="K203" s="14">
        <v>1805032.7999999998</v>
      </c>
    </row>
    <row r="204" spans="1:11">
      <c r="A204" s="8" t="s">
        <v>92</v>
      </c>
      <c r="B204">
        <v>993248</v>
      </c>
      <c r="D204" s="8" t="s">
        <v>210</v>
      </c>
      <c r="E204" s="14">
        <v>744896</v>
      </c>
      <c r="G204" s="8" t="s">
        <v>77</v>
      </c>
      <c r="H204" s="14">
        <v>1794787.6770912637</v>
      </c>
      <c r="J204" s="8" t="s">
        <v>216</v>
      </c>
      <c r="K204" s="14">
        <v>1078720</v>
      </c>
    </row>
    <row r="205" spans="1:11">
      <c r="A205" s="8" t="s">
        <v>40</v>
      </c>
      <c r="B205">
        <v>82589.75</v>
      </c>
      <c r="D205" s="8" t="s">
        <v>214</v>
      </c>
      <c r="E205" s="14">
        <v>742210</v>
      </c>
      <c r="G205" s="8" t="s">
        <v>201</v>
      </c>
      <c r="H205" s="14">
        <v>1070506.5</v>
      </c>
      <c r="J205" s="8" t="s">
        <v>201</v>
      </c>
      <c r="K205" s="14">
        <v>782793.5</v>
      </c>
    </row>
    <row r="206" spans="1:11">
      <c r="A206" s="8" t="s">
        <v>128</v>
      </c>
      <c r="B206">
        <v>151991.5</v>
      </c>
      <c r="D206" s="8" t="s">
        <v>34</v>
      </c>
      <c r="E206" s="14">
        <v>700612</v>
      </c>
      <c r="G206" s="8" t="s">
        <v>183</v>
      </c>
      <c r="H206" s="14">
        <v>1004303</v>
      </c>
      <c r="J206" s="8" t="s">
        <v>214</v>
      </c>
      <c r="K206" s="14">
        <v>728075.5</v>
      </c>
    </row>
    <row r="207" spans="1:11">
      <c r="A207" s="8" t="s">
        <v>13</v>
      </c>
      <c r="B207">
        <v>263321.5</v>
      </c>
      <c r="D207" s="8" t="s">
        <v>80</v>
      </c>
      <c r="E207" s="14">
        <v>682127.3</v>
      </c>
      <c r="G207" s="8" t="s">
        <v>30</v>
      </c>
      <c r="H207" s="14">
        <v>759391</v>
      </c>
      <c r="J207" s="8" t="s">
        <v>31</v>
      </c>
      <c r="K207" s="14">
        <v>680475.5</v>
      </c>
    </row>
    <row r="208" spans="1:11">
      <c r="A208" s="8" t="s">
        <v>34</v>
      </c>
      <c r="B208">
        <v>700612</v>
      </c>
      <c r="D208" s="8" t="s">
        <v>201</v>
      </c>
      <c r="E208" s="14">
        <v>680566.5</v>
      </c>
      <c r="G208" s="8" t="s">
        <v>198</v>
      </c>
      <c r="H208" s="14">
        <v>469354</v>
      </c>
      <c r="J208" s="8" t="s">
        <v>80</v>
      </c>
      <c r="K208" s="14">
        <v>644000.5</v>
      </c>
    </row>
    <row r="209" spans="1:11">
      <c r="A209" s="8" t="s">
        <v>16</v>
      </c>
      <c r="B209">
        <v>180760</v>
      </c>
      <c r="D209" s="8" t="s">
        <v>204</v>
      </c>
      <c r="E209" s="14">
        <v>674849.82000000007</v>
      </c>
      <c r="G209" s="8" t="s">
        <v>216</v>
      </c>
      <c r="H209" s="14">
        <v>302770</v>
      </c>
      <c r="J209" s="8" t="s">
        <v>34</v>
      </c>
      <c r="K209" s="14">
        <v>618719</v>
      </c>
    </row>
    <row r="210" spans="1:11">
      <c r="A210" s="8" t="s">
        <v>36</v>
      </c>
      <c r="B210">
        <v>1195354.5</v>
      </c>
      <c r="D210" s="8" t="s">
        <v>198</v>
      </c>
      <c r="E210">
        <v>673184</v>
      </c>
      <c r="G210" s="8" t="s">
        <v>204</v>
      </c>
      <c r="H210">
        <v>255569</v>
      </c>
      <c r="J210" s="8" t="s">
        <v>210</v>
      </c>
      <c r="K210">
        <v>410893</v>
      </c>
    </row>
    <row r="211" spans="1:11">
      <c r="A211" s="8" t="s">
        <v>74</v>
      </c>
      <c r="B211">
        <v>262330.5</v>
      </c>
      <c r="D211" s="8" t="s">
        <v>85</v>
      </c>
      <c r="E211">
        <v>651277.5</v>
      </c>
      <c r="G211" s="8" t="s">
        <v>214</v>
      </c>
      <c r="H211">
        <v>142526.5</v>
      </c>
      <c r="J211" s="8" t="s">
        <v>36</v>
      </c>
      <c r="K211" s="14">
        <v>299150.75</v>
      </c>
    </row>
    <row r="212" spans="1:11">
      <c r="A212" s="8" t="s">
        <v>77</v>
      </c>
      <c r="B212">
        <v>99969.75</v>
      </c>
      <c r="D212" s="8" t="s">
        <v>183</v>
      </c>
      <c r="E212">
        <v>536367</v>
      </c>
      <c r="G212" s="8" t="s">
        <v>31</v>
      </c>
      <c r="H212">
        <v>135690.25</v>
      </c>
      <c r="J212" s="8" t="s">
        <v>204</v>
      </c>
      <c r="K212">
        <v>273040</v>
      </c>
    </row>
    <row r="213" spans="1:11">
      <c r="A213" s="8" t="s">
        <v>183</v>
      </c>
      <c r="B213">
        <v>536367</v>
      </c>
      <c r="D213" s="8" t="s">
        <v>13</v>
      </c>
      <c r="E213">
        <v>263321.5</v>
      </c>
      <c r="G213" s="8" t="s">
        <v>16</v>
      </c>
      <c r="H213">
        <v>126150</v>
      </c>
      <c r="J213" s="8" t="s">
        <v>128</v>
      </c>
      <c r="K213" s="14">
        <v>225538.25</v>
      </c>
    </row>
    <row r="214" spans="1:11">
      <c r="A214" s="8" t="s">
        <v>194</v>
      </c>
      <c r="B214">
        <v>2306789.5</v>
      </c>
      <c r="D214" s="8" t="s">
        <v>74</v>
      </c>
      <c r="E214">
        <v>262330.5</v>
      </c>
      <c r="G214" s="8" t="s">
        <v>570</v>
      </c>
      <c r="H214">
        <v>100474.4471630147</v>
      </c>
      <c r="J214" s="8" t="s">
        <v>386</v>
      </c>
      <c r="K214">
        <v>142416</v>
      </c>
    </row>
    <row r="215" spans="1:11">
      <c r="A215" s="8" t="s">
        <v>80</v>
      </c>
      <c r="B215">
        <v>682127.3</v>
      </c>
      <c r="D215" s="8" t="s">
        <v>54</v>
      </c>
      <c r="E215">
        <v>230505.8</v>
      </c>
      <c r="G215" s="8" t="s">
        <v>597</v>
      </c>
      <c r="H215">
        <v>82916</v>
      </c>
      <c r="J215" s="8" t="s">
        <v>207</v>
      </c>
      <c r="K215">
        <v>140476</v>
      </c>
    </row>
    <row r="216" spans="1:11">
      <c r="A216" s="8" t="s">
        <v>198</v>
      </c>
      <c r="B216">
        <v>673184</v>
      </c>
      <c r="D216" s="8" t="s">
        <v>498</v>
      </c>
      <c r="E216">
        <v>181878.5</v>
      </c>
      <c r="G216" s="8" t="s">
        <v>207</v>
      </c>
      <c r="H216">
        <v>70615</v>
      </c>
      <c r="J216" s="8" t="s">
        <v>198</v>
      </c>
      <c r="K216">
        <v>66239.5</v>
      </c>
    </row>
    <row r="217" spans="1:11">
      <c r="A217" s="8" t="s">
        <v>386</v>
      </c>
      <c r="B217">
        <v>39744</v>
      </c>
      <c r="D217" s="8" t="s">
        <v>16</v>
      </c>
      <c r="E217">
        <v>180760</v>
      </c>
      <c r="G217" s="8" t="s">
        <v>128</v>
      </c>
      <c r="H217">
        <v>42742</v>
      </c>
      <c r="J217" s="8" t="s">
        <v>520</v>
      </c>
      <c r="K217">
        <v>58256</v>
      </c>
    </row>
    <row r="218" spans="1:11">
      <c r="A218" s="8" t="s">
        <v>201</v>
      </c>
      <c r="B218">
        <v>680566.5</v>
      </c>
      <c r="D218" s="8" t="s">
        <v>128</v>
      </c>
      <c r="E218">
        <v>151991.5</v>
      </c>
      <c r="G218" s="8" t="s">
        <v>357</v>
      </c>
      <c r="H218">
        <v>39526</v>
      </c>
      <c r="J218" s="8" t="s">
        <v>194</v>
      </c>
      <c r="K218" s="14">
        <v>24175.5</v>
      </c>
    </row>
    <row r="219" spans="1:11">
      <c r="A219" s="8" t="s">
        <v>204</v>
      </c>
      <c r="B219">
        <v>674849.82000000007</v>
      </c>
      <c r="D219" s="8" t="s">
        <v>216</v>
      </c>
      <c r="E219">
        <v>145969.5</v>
      </c>
      <c r="G219" s="8" t="s">
        <v>697</v>
      </c>
      <c r="H219">
        <v>33460</v>
      </c>
      <c r="J219" s="8" t="s">
        <v>597</v>
      </c>
      <c r="K219">
        <v>11523</v>
      </c>
    </row>
    <row r="220" spans="1:11">
      <c r="A220" s="8" t="s">
        <v>207</v>
      </c>
      <c r="B220">
        <v>98427.9</v>
      </c>
      <c r="D220" s="8" t="s">
        <v>72</v>
      </c>
      <c r="E220">
        <v>134045</v>
      </c>
      <c r="G220" s="8" t="s">
        <v>681</v>
      </c>
      <c r="H220">
        <v>19777.25</v>
      </c>
      <c r="J220" s="8" t="s">
        <v>77</v>
      </c>
      <c r="K220" s="14">
        <v>4620</v>
      </c>
    </row>
    <row r="221" spans="1:11">
      <c r="A221" s="8" t="s">
        <v>210</v>
      </c>
      <c r="B221">
        <v>744896</v>
      </c>
      <c r="D221" s="8" t="s">
        <v>118</v>
      </c>
      <c r="E221">
        <v>102506.25</v>
      </c>
      <c r="G221" s="8" t="s">
        <v>210</v>
      </c>
      <c r="H221">
        <v>16331</v>
      </c>
    </row>
    <row r="222" spans="1:11">
      <c r="A222" s="8" t="s">
        <v>498</v>
      </c>
      <c r="B222">
        <v>181878.5</v>
      </c>
      <c r="D222" s="8" t="s">
        <v>77</v>
      </c>
      <c r="E222">
        <v>99969.75</v>
      </c>
    </row>
    <row r="223" spans="1:11">
      <c r="A223" s="8" t="s">
        <v>118</v>
      </c>
      <c r="B223">
        <v>102506.25</v>
      </c>
      <c r="D223" s="8" t="s">
        <v>207</v>
      </c>
      <c r="E223">
        <v>98427.9</v>
      </c>
    </row>
    <row r="224" spans="1:11">
      <c r="A224" s="8" t="s">
        <v>357</v>
      </c>
      <c r="B224">
        <v>1160052</v>
      </c>
      <c r="D224" s="8" t="s">
        <v>61</v>
      </c>
      <c r="E224">
        <v>93757.5</v>
      </c>
    </row>
    <row r="225" spans="1:5">
      <c r="A225" s="8" t="s">
        <v>214</v>
      </c>
      <c r="B225">
        <v>742210</v>
      </c>
      <c r="D225" s="8" t="s">
        <v>433</v>
      </c>
      <c r="E225">
        <v>93587</v>
      </c>
    </row>
    <row r="226" spans="1:5">
      <c r="A226" s="8" t="s">
        <v>216</v>
      </c>
      <c r="B226">
        <v>145969.5</v>
      </c>
      <c r="D226" s="8" t="s">
        <v>40</v>
      </c>
      <c r="E226">
        <v>82589.75</v>
      </c>
    </row>
    <row r="227" spans="1:5">
      <c r="A227" s="8" t="s">
        <v>26</v>
      </c>
      <c r="B227">
        <v>0</v>
      </c>
      <c r="D227" s="8" t="s">
        <v>386</v>
      </c>
      <c r="E227">
        <v>39744</v>
      </c>
    </row>
    <row r="228" spans="1:5">
      <c r="A228" s="8" t="s">
        <v>72</v>
      </c>
      <c r="B228">
        <v>134045</v>
      </c>
      <c r="D228" s="8" t="s">
        <v>98</v>
      </c>
      <c r="E228">
        <v>29120</v>
      </c>
    </row>
    <row r="229" spans="1:5">
      <c r="A229" s="8" t="s">
        <v>433</v>
      </c>
      <c r="B229">
        <v>93587</v>
      </c>
      <c r="D229" s="8" t="s">
        <v>23</v>
      </c>
      <c r="E229">
        <v>22815.200000000001</v>
      </c>
    </row>
    <row r="230" spans="1:5">
      <c r="A230" s="8" t="s">
        <v>85</v>
      </c>
      <c r="B230">
        <v>651277.5</v>
      </c>
      <c r="D230" s="8" t="s">
        <v>20</v>
      </c>
      <c r="E230">
        <v>9468.75</v>
      </c>
    </row>
    <row r="231" spans="1:5">
      <c r="A231" s="8" t="s">
        <v>61</v>
      </c>
      <c r="B231">
        <v>93757.5</v>
      </c>
      <c r="D231" s="8" t="s">
        <v>26</v>
      </c>
      <c r="E231">
        <v>0</v>
      </c>
    </row>
    <row r="232" spans="1:5">
      <c r="A232" s="8" t="s">
        <v>98</v>
      </c>
      <c r="B232">
        <v>29120</v>
      </c>
    </row>
    <row r="233" spans="1:5">
      <c r="A233" s="4" t="s">
        <v>544</v>
      </c>
      <c r="B233">
        <v>21962276.859544162</v>
      </c>
    </row>
    <row r="234" spans="1:5">
      <c r="A234" s="8" t="s">
        <v>128</v>
      </c>
      <c r="B234">
        <v>42742</v>
      </c>
    </row>
    <row r="235" spans="1:5">
      <c r="A235" s="8" t="s">
        <v>30</v>
      </c>
      <c r="B235">
        <v>759391</v>
      </c>
    </row>
    <row r="236" spans="1:5">
      <c r="A236" s="8" t="s">
        <v>31</v>
      </c>
      <c r="B236">
        <v>135690.25</v>
      </c>
    </row>
    <row r="237" spans="1:5">
      <c r="A237" s="8" t="s">
        <v>34</v>
      </c>
      <c r="B237">
        <v>2252261</v>
      </c>
    </row>
    <row r="238" spans="1:5">
      <c r="A238" s="8" t="s">
        <v>16</v>
      </c>
      <c r="B238">
        <v>126150</v>
      </c>
    </row>
    <row r="239" spans="1:5">
      <c r="A239" s="8" t="s">
        <v>36</v>
      </c>
      <c r="B239">
        <v>3478583.75</v>
      </c>
    </row>
    <row r="240" spans="1:5">
      <c r="A240" s="8" t="s">
        <v>681</v>
      </c>
      <c r="B240">
        <v>19777.25</v>
      </c>
    </row>
    <row r="241" spans="1:2">
      <c r="A241" s="8" t="s">
        <v>697</v>
      </c>
      <c r="B241">
        <v>33460</v>
      </c>
    </row>
    <row r="242" spans="1:2">
      <c r="A242" s="8" t="s">
        <v>77</v>
      </c>
      <c r="B242">
        <v>1794787.6770912637</v>
      </c>
    </row>
    <row r="243" spans="1:2">
      <c r="A243" s="8" t="s">
        <v>183</v>
      </c>
      <c r="B243">
        <v>1004303</v>
      </c>
    </row>
    <row r="244" spans="1:2">
      <c r="A244" s="8" t="s">
        <v>566</v>
      </c>
      <c r="B244">
        <v>4851336.1209966941</v>
      </c>
    </row>
    <row r="245" spans="1:2">
      <c r="A245" s="8" t="s">
        <v>80</v>
      </c>
      <c r="B245">
        <v>4913206.3642931888</v>
      </c>
    </row>
    <row r="246" spans="1:2">
      <c r="A246" s="8" t="s">
        <v>570</v>
      </c>
      <c r="B246">
        <v>100474.4471630147</v>
      </c>
    </row>
    <row r="247" spans="1:2">
      <c r="A247" s="8" t="s">
        <v>597</v>
      </c>
      <c r="B247">
        <v>82916</v>
      </c>
    </row>
    <row r="248" spans="1:2">
      <c r="A248" s="8" t="s">
        <v>198</v>
      </c>
      <c r="B248">
        <v>469354</v>
      </c>
    </row>
    <row r="249" spans="1:2">
      <c r="A249" s="8" t="s">
        <v>201</v>
      </c>
      <c r="B249">
        <v>1070506.5</v>
      </c>
    </row>
    <row r="250" spans="1:2">
      <c r="A250" s="8" t="s">
        <v>204</v>
      </c>
      <c r="B250">
        <v>255569</v>
      </c>
    </row>
    <row r="251" spans="1:2">
      <c r="A251" s="8" t="s">
        <v>207</v>
      </c>
      <c r="B251">
        <v>70615</v>
      </c>
    </row>
    <row r="252" spans="1:2">
      <c r="A252" s="8" t="s">
        <v>210</v>
      </c>
      <c r="B252">
        <v>16331</v>
      </c>
    </row>
    <row r="253" spans="1:2">
      <c r="A253" s="8" t="s">
        <v>357</v>
      </c>
      <c r="B253">
        <v>39526</v>
      </c>
    </row>
    <row r="254" spans="1:2">
      <c r="A254" s="8" t="s">
        <v>214</v>
      </c>
      <c r="B254">
        <v>142526.5</v>
      </c>
    </row>
    <row r="255" spans="1:2">
      <c r="A255" s="8" t="s">
        <v>216</v>
      </c>
      <c r="B255">
        <v>302770</v>
      </c>
    </row>
    <row r="256" spans="1:2">
      <c r="A256" s="4" t="s">
        <v>710</v>
      </c>
      <c r="B256">
        <v>16259934.800000001</v>
      </c>
    </row>
    <row r="257" spans="1:2">
      <c r="A257" s="8" t="s">
        <v>128</v>
      </c>
      <c r="B257">
        <v>225538.25</v>
      </c>
    </row>
    <row r="258" spans="1:2">
      <c r="A258" s="8" t="s">
        <v>30</v>
      </c>
      <c r="B258">
        <v>3391401.75</v>
      </c>
    </row>
    <row r="259" spans="1:2">
      <c r="A259" s="8" t="s">
        <v>31</v>
      </c>
      <c r="B259">
        <v>680475.5</v>
      </c>
    </row>
    <row r="260" spans="1:2">
      <c r="A260" s="8" t="s">
        <v>34</v>
      </c>
      <c r="B260">
        <v>618719</v>
      </c>
    </row>
    <row r="261" spans="1:2">
      <c r="A261" s="8" t="s">
        <v>16</v>
      </c>
      <c r="B261">
        <v>2283861</v>
      </c>
    </row>
    <row r="262" spans="1:2">
      <c r="A262" s="8" t="s">
        <v>36</v>
      </c>
      <c r="B262">
        <v>299150.75</v>
      </c>
    </row>
    <row r="263" spans="1:2">
      <c r="A263" s="8" t="s">
        <v>77</v>
      </c>
      <c r="B263">
        <v>4620</v>
      </c>
    </row>
    <row r="264" spans="1:2">
      <c r="A264" s="8" t="s">
        <v>183</v>
      </c>
      <c r="B264">
        <v>1805032.7999999998</v>
      </c>
    </row>
    <row r="265" spans="1:2">
      <c r="A265" s="8" t="s">
        <v>194</v>
      </c>
      <c r="B265">
        <v>24175.5</v>
      </c>
    </row>
    <row r="266" spans="1:2">
      <c r="A266" s="8" t="s">
        <v>80</v>
      </c>
      <c r="B266">
        <v>644000.5</v>
      </c>
    </row>
    <row r="267" spans="1:2">
      <c r="A267" s="8" t="s">
        <v>597</v>
      </c>
      <c r="B267">
        <v>11523</v>
      </c>
    </row>
    <row r="268" spans="1:2">
      <c r="A268" s="8" t="s">
        <v>198</v>
      </c>
      <c r="B268">
        <v>66239.5</v>
      </c>
    </row>
    <row r="269" spans="1:2">
      <c r="A269" s="8" t="s">
        <v>386</v>
      </c>
      <c r="B269">
        <v>142416</v>
      </c>
    </row>
    <row r="270" spans="1:2">
      <c r="A270" s="8" t="s">
        <v>201</v>
      </c>
      <c r="B270">
        <v>782793.5</v>
      </c>
    </row>
    <row r="271" spans="1:2">
      <c r="A271" s="8" t="s">
        <v>520</v>
      </c>
      <c r="B271">
        <v>58256</v>
      </c>
    </row>
    <row r="272" spans="1:2">
      <c r="A272" s="8" t="s">
        <v>204</v>
      </c>
      <c r="B272">
        <v>273040</v>
      </c>
    </row>
    <row r="273" spans="1:8">
      <c r="A273" s="8" t="s">
        <v>207</v>
      </c>
      <c r="B273">
        <v>140476</v>
      </c>
    </row>
    <row r="274" spans="1:8">
      <c r="A274" s="8" t="s">
        <v>210</v>
      </c>
      <c r="B274">
        <v>410893</v>
      </c>
    </row>
    <row r="275" spans="1:8">
      <c r="A275" s="8" t="s">
        <v>118</v>
      </c>
      <c r="B275">
        <v>2590527.25</v>
      </c>
    </row>
    <row r="276" spans="1:8">
      <c r="A276" s="8" t="s">
        <v>214</v>
      </c>
      <c r="B276">
        <v>728075.5</v>
      </c>
    </row>
    <row r="277" spans="1:8">
      <c r="A277" s="8" t="s">
        <v>216</v>
      </c>
      <c r="B277">
        <v>1078720</v>
      </c>
    </row>
    <row r="278" spans="1:8">
      <c r="A278" s="4" t="s">
        <v>812</v>
      </c>
      <c r="B278">
        <v>52186534.179544166</v>
      </c>
    </row>
    <row r="279" spans="1:8">
      <c r="A279" s="4"/>
    </row>
    <row r="280" spans="1:8">
      <c r="A280" s="127" t="s">
        <v>1300</v>
      </c>
      <c r="B280" s="127"/>
    </row>
    <row r="281" spans="1:8">
      <c r="A281" s="4"/>
    </row>
    <row r="282" spans="1:8">
      <c r="A282" s="7" t="s">
        <v>7</v>
      </c>
      <c r="B282" s="9">
        <v>2022</v>
      </c>
    </row>
    <row r="283" spans="1:8">
      <c r="A283" s="7" t="s">
        <v>0</v>
      </c>
      <c r="B283" t="s">
        <v>841</v>
      </c>
    </row>
    <row r="285" spans="1:8">
      <c r="A285" s="7" t="s">
        <v>811</v>
      </c>
      <c r="B285" t="s">
        <v>813</v>
      </c>
      <c r="C285" t="s">
        <v>814</v>
      </c>
      <c r="E285" t="s">
        <v>811</v>
      </c>
      <c r="F285" t="s">
        <v>813</v>
      </c>
      <c r="G285" t="s">
        <v>814</v>
      </c>
      <c r="H285" t="s">
        <v>941</v>
      </c>
    </row>
    <row r="286" spans="1:8">
      <c r="A286" s="4" t="s">
        <v>73</v>
      </c>
      <c r="B286" s="13">
        <v>11764385</v>
      </c>
      <c r="C286" s="21">
        <v>11388950.885525603</v>
      </c>
      <c r="E286" t="s">
        <v>73</v>
      </c>
      <c r="F286">
        <v>11764385</v>
      </c>
      <c r="G286">
        <v>11388950.885525603</v>
      </c>
      <c r="H286">
        <f>G286/F286</f>
        <v>0.96808722984887041</v>
      </c>
    </row>
    <row r="287" spans="1:8">
      <c r="A287" s="4" t="s">
        <v>351</v>
      </c>
      <c r="B287" s="13">
        <v>3821450</v>
      </c>
      <c r="C287" s="21">
        <v>9056354.25</v>
      </c>
      <c r="E287" t="s">
        <v>351</v>
      </c>
      <c r="F287">
        <v>3821450</v>
      </c>
      <c r="G287">
        <v>9056354.25</v>
      </c>
      <c r="H287">
        <f t="shared" ref="H287:H292" si="0">G287/F287</f>
        <v>2.3698738044459562</v>
      </c>
    </row>
    <row r="288" spans="1:8">
      <c r="A288" s="4" t="s">
        <v>119</v>
      </c>
      <c r="B288" s="13">
        <v>16109363</v>
      </c>
      <c r="C288" s="21">
        <v>10970069.770000001</v>
      </c>
      <c r="E288" t="s">
        <v>119</v>
      </c>
      <c r="F288">
        <v>16109363</v>
      </c>
      <c r="G288">
        <v>10970069.770000001</v>
      </c>
      <c r="H288">
        <f t="shared" si="0"/>
        <v>0.68097477038663801</v>
      </c>
    </row>
    <row r="289" spans="1:8">
      <c r="A289" s="4" t="s">
        <v>491</v>
      </c>
      <c r="B289" s="13">
        <v>3295640</v>
      </c>
      <c r="C289" s="21">
        <v>3326626.0969272749</v>
      </c>
      <c r="E289" t="s">
        <v>491</v>
      </c>
      <c r="F289">
        <v>3295640</v>
      </c>
      <c r="G289">
        <v>3326626.0969272749</v>
      </c>
      <c r="H289">
        <f t="shared" si="0"/>
        <v>1.0094021485742601</v>
      </c>
    </row>
    <row r="290" spans="1:8">
      <c r="A290" s="4" t="s">
        <v>518</v>
      </c>
      <c r="B290" s="13">
        <v>121355</v>
      </c>
      <c r="C290" s="21">
        <v>114298.1770912639</v>
      </c>
      <c r="E290" t="s">
        <v>518</v>
      </c>
      <c r="F290">
        <v>121355</v>
      </c>
      <c r="G290">
        <v>114298.1770912639</v>
      </c>
      <c r="H290">
        <f t="shared" si="0"/>
        <v>0.94184975560350959</v>
      </c>
    </row>
    <row r="291" spans="1:8">
      <c r="A291" s="4" t="s">
        <v>530</v>
      </c>
      <c r="B291" s="13">
        <v>6704965</v>
      </c>
      <c r="C291" s="21">
        <v>17330235</v>
      </c>
      <c r="E291" t="s">
        <v>530</v>
      </c>
      <c r="F291">
        <v>6704965</v>
      </c>
      <c r="G291">
        <v>17330235</v>
      </c>
      <c r="H291">
        <f t="shared" si="0"/>
        <v>2.5846868701029759</v>
      </c>
    </row>
    <row r="292" spans="1:8">
      <c r="A292" s="4" t="s">
        <v>812</v>
      </c>
      <c r="B292">
        <v>41817158</v>
      </c>
      <c r="C292">
        <v>52186534.179544143</v>
      </c>
      <c r="E292" t="s">
        <v>812</v>
      </c>
      <c r="F292">
        <v>41817158</v>
      </c>
      <c r="G292">
        <v>52186534.179544143</v>
      </c>
      <c r="H292">
        <f t="shared" si="0"/>
        <v>1.2479694143620219</v>
      </c>
    </row>
    <row r="294" spans="1:8">
      <c r="A294" s="4"/>
    </row>
    <row r="295" spans="1:8">
      <c r="A295" s="7" t="s">
        <v>7</v>
      </c>
      <c r="B295" s="9">
        <v>2022</v>
      </c>
    </row>
    <row r="296" spans="1:8">
      <c r="A296" s="7" t="s">
        <v>0</v>
      </c>
      <c r="B296" t="s">
        <v>10</v>
      </c>
    </row>
    <row r="298" spans="1:8">
      <c r="A298" s="7" t="s">
        <v>811</v>
      </c>
      <c r="B298" t="s">
        <v>814</v>
      </c>
    </row>
    <row r="299" spans="1:8">
      <c r="A299" s="4" t="s">
        <v>73</v>
      </c>
      <c r="B299" s="21">
        <v>811780.79999999993</v>
      </c>
    </row>
    <row r="300" spans="1:8">
      <c r="A300" s="4" t="s">
        <v>351</v>
      </c>
      <c r="B300" s="21">
        <v>2440573</v>
      </c>
    </row>
    <row r="301" spans="1:8">
      <c r="A301" s="4" t="s">
        <v>119</v>
      </c>
      <c r="B301" s="21">
        <v>8323024.2200000007</v>
      </c>
    </row>
    <row r="302" spans="1:8">
      <c r="A302" s="4" t="s">
        <v>491</v>
      </c>
      <c r="B302" s="21">
        <v>45926</v>
      </c>
    </row>
    <row r="303" spans="1:8">
      <c r="A303" s="4" t="s">
        <v>518</v>
      </c>
      <c r="B303" s="21">
        <v>81258.25</v>
      </c>
    </row>
    <row r="304" spans="1:8">
      <c r="A304" s="4" t="s">
        <v>530</v>
      </c>
      <c r="B304" s="21">
        <v>2261760.25</v>
      </c>
    </row>
    <row r="305" spans="1:2">
      <c r="A305" s="4" t="s">
        <v>812</v>
      </c>
      <c r="B305">
        <v>13964322.52</v>
      </c>
    </row>
    <row r="307" spans="1:2">
      <c r="A307" s="7" t="s">
        <v>7</v>
      </c>
      <c r="B307" s="9">
        <v>2022</v>
      </c>
    </row>
    <row r="308" spans="1:2">
      <c r="A308" s="7" t="s">
        <v>0</v>
      </c>
      <c r="B308" t="s">
        <v>544</v>
      </c>
    </row>
    <row r="310" spans="1:2">
      <c r="A310" s="7" t="s">
        <v>811</v>
      </c>
      <c r="B310" t="s">
        <v>814</v>
      </c>
    </row>
    <row r="311" spans="1:2">
      <c r="A311" s="4" t="s">
        <v>73</v>
      </c>
      <c r="B311" s="21">
        <v>9825587.8355256189</v>
      </c>
    </row>
    <row r="312" spans="1:2">
      <c r="A312" s="4" t="s">
        <v>351</v>
      </c>
      <c r="B312" s="21">
        <v>4190061.5</v>
      </c>
    </row>
    <row r="313" spans="1:2">
      <c r="A313" s="4" t="s">
        <v>119</v>
      </c>
      <c r="B313" s="21">
        <v>440841.25</v>
      </c>
    </row>
    <row r="314" spans="1:2">
      <c r="A314" s="4" t="s">
        <v>491</v>
      </c>
      <c r="B314" s="21">
        <v>2631455.3469272749</v>
      </c>
    </row>
    <row r="315" spans="1:2">
      <c r="A315" s="4" t="s">
        <v>518</v>
      </c>
      <c r="B315" s="21">
        <v>33039.927091263897</v>
      </c>
    </row>
    <row r="316" spans="1:2">
      <c r="A316" s="4" t="s">
        <v>530</v>
      </c>
      <c r="B316" s="21">
        <v>4841291</v>
      </c>
    </row>
    <row r="317" spans="1:2">
      <c r="A317" s="4" t="s">
        <v>812</v>
      </c>
      <c r="B317">
        <v>21962276.859544158</v>
      </c>
    </row>
    <row r="319" spans="1:2">
      <c r="A319" s="7" t="s">
        <v>7</v>
      </c>
      <c r="B319" s="9">
        <v>2022</v>
      </c>
    </row>
    <row r="320" spans="1:2">
      <c r="A320" s="7" t="s">
        <v>0</v>
      </c>
      <c r="B320" t="s">
        <v>710</v>
      </c>
    </row>
    <row r="322" spans="1:5">
      <c r="A322" s="7" t="s">
        <v>811</v>
      </c>
      <c r="B322" t="s">
        <v>814</v>
      </c>
    </row>
    <row r="323" spans="1:5">
      <c r="A323" s="4" t="s">
        <v>530</v>
      </c>
      <c r="B323" s="21">
        <v>10227183.75</v>
      </c>
    </row>
    <row r="324" spans="1:5">
      <c r="A324" s="4" t="s">
        <v>351</v>
      </c>
      <c r="B324" s="21">
        <v>2425719.75</v>
      </c>
    </row>
    <row r="325" spans="1:5">
      <c r="A325" s="4" t="s">
        <v>119</v>
      </c>
      <c r="B325" s="21">
        <v>2206204.2999999998</v>
      </c>
    </row>
    <row r="326" spans="1:5">
      <c r="A326" s="4" t="s">
        <v>73</v>
      </c>
      <c r="B326" s="21">
        <v>751582.25</v>
      </c>
    </row>
    <row r="327" spans="1:5">
      <c r="A327" s="4" t="s">
        <v>491</v>
      </c>
      <c r="B327" s="21">
        <v>649244.75</v>
      </c>
    </row>
    <row r="328" spans="1:5">
      <c r="A328" s="4" t="s">
        <v>812</v>
      </c>
      <c r="B328">
        <v>16259934.800000001</v>
      </c>
    </row>
    <row r="330" spans="1:5">
      <c r="A330" t="s">
        <v>1440</v>
      </c>
    </row>
    <row r="332" spans="1:5">
      <c r="A332" s="7" t="s">
        <v>813</v>
      </c>
      <c r="B332" s="7" t="s">
        <v>815</v>
      </c>
    </row>
    <row r="333" spans="1:5">
      <c r="A333" s="7" t="s">
        <v>811</v>
      </c>
      <c r="B333" t="s">
        <v>10</v>
      </c>
      <c r="C333" t="s">
        <v>544</v>
      </c>
      <c r="D333" t="s">
        <v>710</v>
      </c>
      <c r="E333" t="s">
        <v>812</v>
      </c>
    </row>
    <row r="334" spans="1:5">
      <c r="A334" s="9">
        <v>2017</v>
      </c>
      <c r="B334" s="24">
        <v>8440512</v>
      </c>
      <c r="C334" s="24">
        <v>2082919</v>
      </c>
      <c r="D334" s="24">
        <v>1176625</v>
      </c>
      <c r="E334" s="24">
        <v>11700056</v>
      </c>
    </row>
    <row r="335" spans="1:5">
      <c r="A335" s="9">
        <v>2018</v>
      </c>
      <c r="B335" s="24">
        <v>8937200</v>
      </c>
      <c r="C335" s="24">
        <v>3209259</v>
      </c>
      <c r="D335" s="24">
        <v>1887130</v>
      </c>
      <c r="E335" s="24">
        <v>14033589</v>
      </c>
    </row>
    <row r="336" spans="1:5">
      <c r="A336" s="9">
        <v>2019</v>
      </c>
      <c r="B336" s="24">
        <v>8581140</v>
      </c>
      <c r="C336" s="24">
        <v>6893040</v>
      </c>
      <c r="D336" s="24">
        <v>1369350</v>
      </c>
      <c r="E336" s="24">
        <v>16843530</v>
      </c>
    </row>
    <row r="337" spans="1:11">
      <c r="A337" s="9">
        <v>2020</v>
      </c>
      <c r="B337" s="24">
        <v>11315385</v>
      </c>
      <c r="C337" s="24">
        <v>10851458</v>
      </c>
      <c r="D337" s="24">
        <v>3083860</v>
      </c>
      <c r="E337" s="24">
        <v>25250703</v>
      </c>
    </row>
    <row r="338" spans="1:11">
      <c r="A338" s="9">
        <v>2021</v>
      </c>
      <c r="B338" s="24">
        <v>16626913</v>
      </c>
      <c r="C338" s="24">
        <v>13315337</v>
      </c>
      <c r="D338" s="24">
        <v>4478995</v>
      </c>
      <c r="E338" s="24">
        <v>34421245</v>
      </c>
    </row>
    <row r="339" spans="1:11">
      <c r="A339" s="9">
        <v>2022</v>
      </c>
      <c r="B339" s="24">
        <v>18027118</v>
      </c>
      <c r="C339" s="24">
        <v>18064470</v>
      </c>
      <c r="D339" s="24">
        <v>5725570</v>
      </c>
      <c r="E339" s="24">
        <v>41817158</v>
      </c>
    </row>
    <row r="340" spans="1:11">
      <c r="A340" s="9" t="s">
        <v>812</v>
      </c>
      <c r="B340" s="13">
        <v>71928268</v>
      </c>
      <c r="C340" s="13">
        <v>54416483</v>
      </c>
      <c r="D340" s="13">
        <v>17721530</v>
      </c>
      <c r="E340" s="13">
        <v>144066281</v>
      </c>
    </row>
    <row r="341" spans="1:11">
      <c r="D341" s="13"/>
    </row>
    <row r="342" spans="1:11">
      <c r="B342" t="s">
        <v>10</v>
      </c>
      <c r="C342" t="s">
        <v>544</v>
      </c>
      <c r="D342" s="13" t="s">
        <v>710</v>
      </c>
    </row>
    <row r="343" spans="1:11">
      <c r="A343" t="s">
        <v>1458</v>
      </c>
      <c r="B343" s="15">
        <v>13964322.520000005</v>
      </c>
      <c r="C343">
        <v>21962276.859544143</v>
      </c>
      <c r="D343">
        <v>16259934.800000001</v>
      </c>
      <c r="H343" s="81"/>
      <c r="I343" s="78" t="s">
        <v>10</v>
      </c>
      <c r="J343" s="78" t="s">
        <v>544</v>
      </c>
      <c r="K343" s="124" t="s">
        <v>710</v>
      </c>
    </row>
    <row r="344" spans="1:11">
      <c r="A344" t="s">
        <v>1459</v>
      </c>
      <c r="B344">
        <v>18027118</v>
      </c>
      <c r="C344">
        <v>18064470</v>
      </c>
      <c r="D344">
        <v>5725570</v>
      </c>
      <c r="H344" s="78" t="s">
        <v>1460</v>
      </c>
      <c r="I344" s="125">
        <v>0.77462867442261185</v>
      </c>
      <c r="J344" s="125">
        <v>1.2157720021425562</v>
      </c>
      <c r="K344" s="125">
        <v>2.8398805359117101</v>
      </c>
    </row>
    <row r="345" spans="1:11">
      <c r="A345" t="s">
        <v>1460</v>
      </c>
      <c r="B345">
        <f>B343/B344</f>
        <v>0.77462867442261185</v>
      </c>
      <c r="C345">
        <f>C343/C344</f>
        <v>1.2157720021425562</v>
      </c>
      <c r="D345">
        <f>D343/D344</f>
        <v>2.8398805359117083</v>
      </c>
    </row>
    <row r="347" spans="1:11">
      <c r="A347" s="7" t="s">
        <v>7</v>
      </c>
      <c r="B347" s="9">
        <v>2022</v>
      </c>
    </row>
    <row r="349" spans="1:11">
      <c r="A349" s="7" t="s">
        <v>811</v>
      </c>
      <c r="B349" t="s">
        <v>814</v>
      </c>
    </row>
    <row r="350" spans="1:11">
      <c r="A350" s="4" t="s">
        <v>530</v>
      </c>
      <c r="B350">
        <v>17330235</v>
      </c>
    </row>
    <row r="351" spans="1:11">
      <c r="A351" s="8" t="s">
        <v>710</v>
      </c>
      <c r="B351">
        <v>10227183.75</v>
      </c>
    </row>
    <row r="352" spans="1:11">
      <c r="A352" s="8" t="s">
        <v>544</v>
      </c>
      <c r="B352">
        <v>4841291</v>
      </c>
    </row>
    <row r="353" spans="1:2">
      <c r="A353" s="8" t="s">
        <v>10</v>
      </c>
      <c r="B353">
        <v>2261760.25</v>
      </c>
    </row>
    <row r="354" spans="1:2">
      <c r="A354" s="4" t="s">
        <v>73</v>
      </c>
      <c r="B354">
        <v>11388950.885525607</v>
      </c>
    </row>
    <row r="355" spans="1:2">
      <c r="A355" s="8" t="s">
        <v>544</v>
      </c>
      <c r="B355">
        <v>9825587.8355256058</v>
      </c>
    </row>
    <row r="356" spans="1:2">
      <c r="A356" s="8" t="s">
        <v>10</v>
      </c>
      <c r="B356">
        <v>811780.79999999993</v>
      </c>
    </row>
    <row r="357" spans="1:2">
      <c r="A357" s="8" t="s">
        <v>710</v>
      </c>
      <c r="B357">
        <v>751582.25</v>
      </c>
    </row>
    <row r="358" spans="1:2">
      <c r="A358" s="4" t="s">
        <v>119</v>
      </c>
      <c r="B358">
        <v>10970069.77</v>
      </c>
    </row>
    <row r="359" spans="1:2">
      <c r="A359" s="8" t="s">
        <v>10</v>
      </c>
      <c r="B359">
        <v>8323024.2200000007</v>
      </c>
    </row>
    <row r="360" spans="1:2">
      <c r="A360" s="8" t="s">
        <v>710</v>
      </c>
      <c r="B360">
        <v>2206204.2999999998</v>
      </c>
    </row>
    <row r="361" spans="1:2">
      <c r="A361" s="8" t="s">
        <v>544</v>
      </c>
      <c r="B361">
        <v>440841.25</v>
      </c>
    </row>
    <row r="362" spans="1:2">
      <c r="A362" s="4" t="s">
        <v>351</v>
      </c>
      <c r="B362">
        <v>9056354.25</v>
      </c>
    </row>
    <row r="363" spans="1:2">
      <c r="A363" s="8" t="s">
        <v>544</v>
      </c>
      <c r="B363">
        <v>4190061.5</v>
      </c>
    </row>
    <row r="364" spans="1:2">
      <c r="A364" s="8" t="s">
        <v>10</v>
      </c>
      <c r="B364">
        <v>2440573</v>
      </c>
    </row>
    <row r="365" spans="1:2">
      <c r="A365" s="8" t="s">
        <v>710</v>
      </c>
      <c r="B365">
        <v>2425719.75</v>
      </c>
    </row>
    <row r="366" spans="1:2">
      <c r="A366" s="4" t="s">
        <v>491</v>
      </c>
      <c r="B366">
        <v>3326626.0969272749</v>
      </c>
    </row>
    <row r="367" spans="1:2">
      <c r="A367" s="8" t="s">
        <v>544</v>
      </c>
      <c r="B367">
        <v>2631455.3469272749</v>
      </c>
    </row>
    <row r="368" spans="1:2">
      <c r="A368" s="8" t="s">
        <v>710</v>
      </c>
      <c r="B368">
        <v>649244.75</v>
      </c>
    </row>
    <row r="369" spans="1:2">
      <c r="A369" s="8" t="s">
        <v>10</v>
      </c>
      <c r="B369">
        <v>45926</v>
      </c>
    </row>
    <row r="370" spans="1:2">
      <c r="A370" s="4" t="s">
        <v>518</v>
      </c>
      <c r="B370">
        <v>114298.1770912639</v>
      </c>
    </row>
    <row r="371" spans="1:2">
      <c r="A371" s="8" t="s">
        <v>10</v>
      </c>
      <c r="B371">
        <v>81258.25</v>
      </c>
    </row>
    <row r="372" spans="1:2">
      <c r="A372" s="8" t="s">
        <v>544</v>
      </c>
      <c r="B372">
        <v>33039.927091263897</v>
      </c>
    </row>
    <row r="373" spans="1:2">
      <c r="A373" s="4" t="s">
        <v>812</v>
      </c>
      <c r="B373">
        <v>52186534.179544143</v>
      </c>
    </row>
  </sheetData>
  <mergeCells count="8">
    <mergeCell ref="A197:B197"/>
    <mergeCell ref="A280:B280"/>
    <mergeCell ref="A28:B28"/>
    <mergeCell ref="A13:B13"/>
    <mergeCell ref="A1:B1"/>
    <mergeCell ref="A40:B40"/>
    <mergeCell ref="A51:B51"/>
    <mergeCell ref="A135:B135"/>
  </mergeCells>
  <phoneticPr fontId="5" type="noConversion"/>
  <pageMargins left="0.7" right="0.7" top="0.75" bottom="0.75" header="0.3" footer="0.3"/>
  <pageSetup orientation="portrait" horizontalDpi="0" verticalDpi="0"/>
  <drawing r:id="rId13"/>
  <tableParts count="8">
    <tablePart r:id="rId14"/>
    <tablePart r:id="rId15"/>
    <tablePart r:id="rId16"/>
    <tablePart r:id="rId17"/>
    <tablePart r:id="rId18"/>
    <tablePart r:id="rId19"/>
    <tablePart r:id="rId20"/>
    <tablePart r:id="rId21"/>
  </tableParts>
  <extLst>
    <ext xmlns:x14="http://schemas.microsoft.com/office/spreadsheetml/2009/9/main" uri="{A8765BA9-456A-4dab-B4F3-ACF838C121DE}">
      <x14:slicerList>
        <x14:slicer r:id="rId2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88879-38B0-BE4D-AF6C-38E9A01154EE}">
  <sheetPr codeName="Sheet4"/>
  <dimension ref="A1:J3164"/>
  <sheetViews>
    <sheetView topLeftCell="A2" workbookViewId="0">
      <selection sqref="A1:J3164"/>
    </sheetView>
  </sheetViews>
  <sheetFormatPr baseColWidth="10" defaultRowHeight="15"/>
  <cols>
    <col min="3" max="3" width="14.6640625" customWidth="1"/>
    <col min="5" max="5" width="14.83203125" customWidth="1"/>
    <col min="6" max="6" width="13.5" customWidth="1"/>
    <col min="7" max="7" width="12.5" customWidth="1"/>
    <col min="10" max="10" width="20.1640625" customWidth="1"/>
  </cols>
  <sheetData>
    <row r="1" spans="1:10">
      <c r="A1" t="s">
        <v>0</v>
      </c>
      <c r="B1" t="s">
        <v>1</v>
      </c>
      <c r="C1" t="s">
        <v>2</v>
      </c>
      <c r="D1" t="s">
        <v>3</v>
      </c>
      <c r="E1" t="s">
        <v>4</v>
      </c>
      <c r="F1" t="s">
        <v>5</v>
      </c>
      <c r="G1" t="s">
        <v>6</v>
      </c>
      <c r="H1" t="s">
        <v>7</v>
      </c>
      <c r="I1" t="s">
        <v>8</v>
      </c>
      <c r="J1" t="s">
        <v>9</v>
      </c>
    </row>
    <row r="2" spans="1:10">
      <c r="A2" t="s">
        <v>10</v>
      </c>
      <c r="B2" t="s">
        <v>351</v>
      </c>
      <c r="C2" t="s">
        <v>351</v>
      </c>
      <c r="D2" t="s">
        <v>352</v>
      </c>
      <c r="E2" t="s">
        <v>15</v>
      </c>
      <c r="F2" t="s">
        <v>357</v>
      </c>
      <c r="G2" t="s">
        <v>358</v>
      </c>
      <c r="H2">
        <v>2022</v>
      </c>
      <c r="I2">
        <v>2010</v>
      </c>
      <c r="J2">
        <v>4000</v>
      </c>
    </row>
    <row r="3" spans="1:10">
      <c r="A3" t="s">
        <v>10</v>
      </c>
      <c r="B3" t="s">
        <v>351</v>
      </c>
      <c r="C3" t="s">
        <v>351</v>
      </c>
      <c r="D3" t="s">
        <v>352</v>
      </c>
      <c r="E3" t="s">
        <v>15</v>
      </c>
      <c r="F3" t="s">
        <v>357</v>
      </c>
      <c r="G3" t="s">
        <v>359</v>
      </c>
      <c r="H3">
        <v>2022</v>
      </c>
      <c r="I3">
        <v>2010</v>
      </c>
      <c r="J3">
        <v>4000</v>
      </c>
    </row>
    <row r="4" spans="1:10">
      <c r="A4" t="s">
        <v>10</v>
      </c>
      <c r="B4" t="s">
        <v>351</v>
      </c>
      <c r="C4" t="s">
        <v>351</v>
      </c>
      <c r="D4" t="s">
        <v>352</v>
      </c>
      <c r="E4" t="s">
        <v>15</v>
      </c>
      <c r="F4" t="s">
        <v>216</v>
      </c>
      <c r="G4" t="s">
        <v>360</v>
      </c>
      <c r="H4">
        <v>2022</v>
      </c>
      <c r="I4">
        <v>1535</v>
      </c>
      <c r="J4">
        <v>3995.5</v>
      </c>
    </row>
    <row r="5" spans="1:10">
      <c r="A5" t="s">
        <v>10</v>
      </c>
      <c r="B5" t="s">
        <v>351</v>
      </c>
      <c r="C5" t="s">
        <v>351</v>
      </c>
      <c r="D5" t="s">
        <v>352</v>
      </c>
      <c r="E5" t="s">
        <v>15</v>
      </c>
      <c r="F5" t="s">
        <v>216</v>
      </c>
      <c r="G5" t="s">
        <v>360</v>
      </c>
      <c r="H5">
        <v>2022</v>
      </c>
      <c r="I5">
        <v>4050</v>
      </c>
      <c r="J5">
        <v>10545.5</v>
      </c>
    </row>
    <row r="6" spans="1:10">
      <c r="A6" t="s">
        <v>10</v>
      </c>
      <c r="B6" t="s">
        <v>351</v>
      </c>
      <c r="C6" t="s">
        <v>351</v>
      </c>
      <c r="D6" t="s">
        <v>352</v>
      </c>
      <c r="E6" t="s">
        <v>15</v>
      </c>
      <c r="F6" t="s">
        <v>216</v>
      </c>
      <c r="G6" t="s">
        <v>361</v>
      </c>
      <c r="H6">
        <v>2022</v>
      </c>
      <c r="I6">
        <v>1535</v>
      </c>
      <c r="J6">
        <v>3995.5</v>
      </c>
    </row>
    <row r="7" spans="1:10">
      <c r="A7" t="s">
        <v>10</v>
      </c>
      <c r="B7" t="s">
        <v>351</v>
      </c>
      <c r="C7" t="s">
        <v>351</v>
      </c>
      <c r="D7" t="s">
        <v>352</v>
      </c>
      <c r="E7" t="s">
        <v>15</v>
      </c>
      <c r="F7" t="s">
        <v>216</v>
      </c>
      <c r="G7" t="s">
        <v>361</v>
      </c>
      <c r="H7">
        <v>2022</v>
      </c>
      <c r="I7">
        <v>4050</v>
      </c>
      <c r="J7">
        <v>10545.5</v>
      </c>
    </row>
    <row r="8" spans="1:10">
      <c r="A8" t="s">
        <v>710</v>
      </c>
      <c r="B8" t="s">
        <v>11</v>
      </c>
      <c r="C8" t="s">
        <v>73</v>
      </c>
      <c r="D8" t="s">
        <v>711</v>
      </c>
      <c r="E8" t="s">
        <v>15</v>
      </c>
      <c r="F8" t="s">
        <v>80</v>
      </c>
      <c r="G8" t="s">
        <v>105</v>
      </c>
      <c r="H8">
        <v>2022</v>
      </c>
      <c r="I8">
        <v>41910</v>
      </c>
      <c r="J8">
        <v>48789</v>
      </c>
    </row>
    <row r="9" spans="1:10">
      <c r="A9" t="s">
        <v>710</v>
      </c>
      <c r="B9" t="s">
        <v>11</v>
      </c>
      <c r="C9" t="s">
        <v>73</v>
      </c>
      <c r="D9" t="s">
        <v>711</v>
      </c>
      <c r="E9" t="s">
        <v>15</v>
      </c>
      <c r="F9" t="s">
        <v>80</v>
      </c>
      <c r="G9" t="s">
        <v>105</v>
      </c>
      <c r="H9">
        <v>2022</v>
      </c>
      <c r="I9">
        <v>8345</v>
      </c>
      <c r="J9">
        <v>9711</v>
      </c>
    </row>
    <row r="10" spans="1:10">
      <c r="A10" t="s">
        <v>710</v>
      </c>
      <c r="B10" t="s">
        <v>11</v>
      </c>
      <c r="C10" t="s">
        <v>73</v>
      </c>
      <c r="D10" t="s">
        <v>711</v>
      </c>
      <c r="E10" t="s">
        <v>15</v>
      </c>
      <c r="F10" t="s">
        <v>80</v>
      </c>
      <c r="G10" t="s">
        <v>105</v>
      </c>
      <c r="H10">
        <v>2022</v>
      </c>
      <c r="I10">
        <v>1885</v>
      </c>
      <c r="J10">
        <v>2193.75</v>
      </c>
    </row>
    <row r="11" spans="1:10">
      <c r="A11" t="s">
        <v>710</v>
      </c>
      <c r="B11" t="s">
        <v>11</v>
      </c>
      <c r="C11" t="s">
        <v>73</v>
      </c>
      <c r="D11" t="s">
        <v>711</v>
      </c>
      <c r="E11" t="s">
        <v>15</v>
      </c>
      <c r="F11" t="s">
        <v>80</v>
      </c>
      <c r="G11" t="s">
        <v>105</v>
      </c>
      <c r="H11">
        <v>2022</v>
      </c>
      <c r="I11">
        <v>1530</v>
      </c>
      <c r="J11">
        <v>1784.25</v>
      </c>
    </row>
    <row r="12" spans="1:10">
      <c r="A12" t="s">
        <v>710</v>
      </c>
      <c r="B12" t="s">
        <v>351</v>
      </c>
      <c r="C12" t="s">
        <v>351</v>
      </c>
      <c r="D12" t="s">
        <v>711</v>
      </c>
      <c r="E12" t="s">
        <v>15</v>
      </c>
      <c r="F12" t="s">
        <v>16</v>
      </c>
      <c r="G12" t="s">
        <v>381</v>
      </c>
      <c r="H12">
        <v>2022</v>
      </c>
      <c r="I12">
        <v>25</v>
      </c>
      <c r="J12">
        <v>56</v>
      </c>
    </row>
    <row r="13" spans="1:10">
      <c r="A13" t="s">
        <v>710</v>
      </c>
      <c r="B13" t="s">
        <v>351</v>
      </c>
      <c r="C13" t="s">
        <v>351</v>
      </c>
      <c r="D13" t="s">
        <v>711</v>
      </c>
      <c r="E13" t="s">
        <v>15</v>
      </c>
      <c r="F13" t="s">
        <v>16</v>
      </c>
      <c r="G13" t="s">
        <v>381</v>
      </c>
      <c r="H13">
        <v>2022</v>
      </c>
      <c r="I13">
        <v>25</v>
      </c>
      <c r="J13">
        <v>56</v>
      </c>
    </row>
    <row r="14" spans="1:10">
      <c r="A14" t="s">
        <v>710</v>
      </c>
      <c r="B14" t="s">
        <v>351</v>
      </c>
      <c r="C14" t="s">
        <v>351</v>
      </c>
      <c r="D14" t="s">
        <v>711</v>
      </c>
      <c r="E14" t="s">
        <v>15</v>
      </c>
      <c r="F14" t="s">
        <v>16</v>
      </c>
      <c r="G14" t="s">
        <v>381</v>
      </c>
      <c r="H14">
        <v>2022</v>
      </c>
      <c r="I14">
        <v>750</v>
      </c>
      <c r="J14">
        <v>1680</v>
      </c>
    </row>
    <row r="15" spans="1:10">
      <c r="A15" t="s">
        <v>710</v>
      </c>
      <c r="B15" t="s">
        <v>351</v>
      </c>
      <c r="C15" t="s">
        <v>351</v>
      </c>
      <c r="D15" t="s">
        <v>711</v>
      </c>
      <c r="E15" t="s">
        <v>15</v>
      </c>
      <c r="F15" t="s">
        <v>16</v>
      </c>
      <c r="G15" t="s">
        <v>381</v>
      </c>
      <c r="H15">
        <v>2022</v>
      </c>
      <c r="I15">
        <v>50</v>
      </c>
      <c r="J15">
        <v>112</v>
      </c>
    </row>
    <row r="16" spans="1:10">
      <c r="A16" t="s">
        <v>710</v>
      </c>
      <c r="B16" t="s">
        <v>351</v>
      </c>
      <c r="C16" t="s">
        <v>351</v>
      </c>
      <c r="D16" t="s">
        <v>711</v>
      </c>
      <c r="E16" t="s">
        <v>15</v>
      </c>
      <c r="F16" t="s">
        <v>16</v>
      </c>
      <c r="G16" t="s">
        <v>381</v>
      </c>
      <c r="H16">
        <v>2022</v>
      </c>
      <c r="I16">
        <v>5680</v>
      </c>
      <c r="J16">
        <v>12543</v>
      </c>
    </row>
    <row r="17" spans="1:10">
      <c r="A17" t="s">
        <v>710</v>
      </c>
      <c r="B17" t="s">
        <v>351</v>
      </c>
      <c r="C17" t="s">
        <v>351</v>
      </c>
      <c r="D17" t="s">
        <v>711</v>
      </c>
      <c r="E17" t="s">
        <v>15</v>
      </c>
      <c r="F17" t="s">
        <v>16</v>
      </c>
      <c r="G17" t="s">
        <v>381</v>
      </c>
      <c r="H17">
        <v>2022</v>
      </c>
      <c r="I17">
        <v>125</v>
      </c>
      <c r="J17">
        <v>277.5</v>
      </c>
    </row>
    <row r="18" spans="1:10">
      <c r="A18" t="s">
        <v>710</v>
      </c>
      <c r="B18" t="s">
        <v>351</v>
      </c>
      <c r="C18" t="s">
        <v>351</v>
      </c>
      <c r="D18" t="s">
        <v>711</v>
      </c>
      <c r="E18" t="s">
        <v>15</v>
      </c>
      <c r="F18" t="s">
        <v>16</v>
      </c>
      <c r="G18" t="s">
        <v>381</v>
      </c>
      <c r="H18">
        <v>2022</v>
      </c>
      <c r="I18">
        <v>6185</v>
      </c>
      <c r="J18">
        <v>13653</v>
      </c>
    </row>
    <row r="19" spans="1:10">
      <c r="A19" t="s">
        <v>710</v>
      </c>
      <c r="B19" t="s">
        <v>351</v>
      </c>
      <c r="C19" t="s">
        <v>351</v>
      </c>
      <c r="D19" t="s">
        <v>711</v>
      </c>
      <c r="E19" t="s">
        <v>15</v>
      </c>
      <c r="F19" t="s">
        <v>16</v>
      </c>
      <c r="G19" t="s">
        <v>381</v>
      </c>
      <c r="H19">
        <v>2022</v>
      </c>
      <c r="I19">
        <v>825</v>
      </c>
      <c r="J19">
        <v>1831.5</v>
      </c>
    </row>
    <row r="20" spans="1:10">
      <c r="A20" t="s">
        <v>710</v>
      </c>
      <c r="B20" t="s">
        <v>351</v>
      </c>
      <c r="C20" t="s">
        <v>351</v>
      </c>
      <c r="D20" t="s">
        <v>711</v>
      </c>
      <c r="E20" t="s">
        <v>15</v>
      </c>
      <c r="F20" t="s">
        <v>16</v>
      </c>
      <c r="G20" t="s">
        <v>381</v>
      </c>
      <c r="H20">
        <v>2022</v>
      </c>
      <c r="I20">
        <v>875</v>
      </c>
      <c r="J20">
        <v>1942.5</v>
      </c>
    </row>
    <row r="21" spans="1:10">
      <c r="A21" t="s">
        <v>710</v>
      </c>
      <c r="B21" t="s">
        <v>351</v>
      </c>
      <c r="C21" t="s">
        <v>351</v>
      </c>
      <c r="D21" t="s">
        <v>711</v>
      </c>
      <c r="E21" t="s">
        <v>15</v>
      </c>
      <c r="F21" t="s">
        <v>16</v>
      </c>
      <c r="G21" t="s">
        <v>381</v>
      </c>
      <c r="H21">
        <v>2022</v>
      </c>
      <c r="I21">
        <v>225</v>
      </c>
      <c r="J21">
        <v>499.5</v>
      </c>
    </row>
    <row r="22" spans="1:10">
      <c r="A22" t="s">
        <v>710</v>
      </c>
      <c r="B22" t="s">
        <v>351</v>
      </c>
      <c r="C22" t="s">
        <v>351</v>
      </c>
      <c r="D22" t="s">
        <v>711</v>
      </c>
      <c r="E22" t="s">
        <v>15</v>
      </c>
      <c r="F22" t="s">
        <v>16</v>
      </c>
      <c r="G22" t="s">
        <v>18</v>
      </c>
      <c r="H22">
        <v>2022</v>
      </c>
      <c r="I22">
        <v>25</v>
      </c>
      <c r="J22">
        <v>56</v>
      </c>
    </row>
    <row r="23" spans="1:10">
      <c r="A23" t="s">
        <v>710</v>
      </c>
      <c r="B23" t="s">
        <v>351</v>
      </c>
      <c r="C23" t="s">
        <v>351</v>
      </c>
      <c r="D23" t="s">
        <v>711</v>
      </c>
      <c r="E23" t="s">
        <v>15</v>
      </c>
      <c r="F23" t="s">
        <v>16</v>
      </c>
      <c r="G23" t="s">
        <v>18</v>
      </c>
      <c r="H23">
        <v>2022</v>
      </c>
      <c r="I23">
        <v>25</v>
      </c>
      <c r="J23">
        <v>56</v>
      </c>
    </row>
    <row r="24" spans="1:10">
      <c r="A24" t="s">
        <v>710</v>
      </c>
      <c r="B24" t="s">
        <v>351</v>
      </c>
      <c r="C24" t="s">
        <v>351</v>
      </c>
      <c r="D24" t="s">
        <v>711</v>
      </c>
      <c r="E24" t="s">
        <v>15</v>
      </c>
      <c r="F24" t="s">
        <v>16</v>
      </c>
      <c r="G24" t="s">
        <v>18</v>
      </c>
      <c r="H24">
        <v>2022</v>
      </c>
      <c r="I24">
        <v>750</v>
      </c>
      <c r="J24">
        <v>1680</v>
      </c>
    </row>
    <row r="25" spans="1:10">
      <c r="A25" t="s">
        <v>710</v>
      </c>
      <c r="B25" t="s">
        <v>351</v>
      </c>
      <c r="C25" t="s">
        <v>351</v>
      </c>
      <c r="D25" t="s">
        <v>711</v>
      </c>
      <c r="E25" t="s">
        <v>15</v>
      </c>
      <c r="F25" t="s">
        <v>16</v>
      </c>
      <c r="G25" t="s">
        <v>18</v>
      </c>
      <c r="H25">
        <v>2022</v>
      </c>
      <c r="I25">
        <v>50</v>
      </c>
      <c r="J25">
        <v>112</v>
      </c>
    </row>
    <row r="26" spans="1:10">
      <c r="A26" t="s">
        <v>710</v>
      </c>
      <c r="B26" t="s">
        <v>351</v>
      </c>
      <c r="C26" t="s">
        <v>351</v>
      </c>
      <c r="D26" t="s">
        <v>711</v>
      </c>
      <c r="E26" t="s">
        <v>15</v>
      </c>
      <c r="F26" t="s">
        <v>16</v>
      </c>
      <c r="G26" t="s">
        <v>18</v>
      </c>
      <c r="H26">
        <v>2022</v>
      </c>
      <c r="I26">
        <v>5680</v>
      </c>
      <c r="J26">
        <v>12543</v>
      </c>
    </row>
    <row r="27" spans="1:10">
      <c r="A27" t="s">
        <v>710</v>
      </c>
      <c r="B27" t="s">
        <v>351</v>
      </c>
      <c r="C27" t="s">
        <v>351</v>
      </c>
      <c r="D27" t="s">
        <v>711</v>
      </c>
      <c r="E27" t="s">
        <v>15</v>
      </c>
      <c r="F27" t="s">
        <v>16</v>
      </c>
      <c r="G27" t="s">
        <v>18</v>
      </c>
      <c r="H27">
        <v>2022</v>
      </c>
      <c r="I27">
        <v>125</v>
      </c>
      <c r="J27">
        <v>277.5</v>
      </c>
    </row>
    <row r="28" spans="1:10">
      <c r="A28" t="s">
        <v>710</v>
      </c>
      <c r="B28" t="s">
        <v>351</v>
      </c>
      <c r="C28" t="s">
        <v>351</v>
      </c>
      <c r="D28" t="s">
        <v>711</v>
      </c>
      <c r="E28" t="s">
        <v>15</v>
      </c>
      <c r="F28" t="s">
        <v>16</v>
      </c>
      <c r="G28" t="s">
        <v>18</v>
      </c>
      <c r="H28">
        <v>2022</v>
      </c>
      <c r="I28">
        <v>6185</v>
      </c>
      <c r="J28">
        <v>13653</v>
      </c>
    </row>
    <row r="29" spans="1:10">
      <c r="A29" t="s">
        <v>710</v>
      </c>
      <c r="B29" t="s">
        <v>351</v>
      </c>
      <c r="C29" t="s">
        <v>351</v>
      </c>
      <c r="D29" t="s">
        <v>711</v>
      </c>
      <c r="E29" t="s">
        <v>15</v>
      </c>
      <c r="F29" t="s">
        <v>16</v>
      </c>
      <c r="G29" t="s">
        <v>18</v>
      </c>
      <c r="H29">
        <v>2022</v>
      </c>
      <c r="I29">
        <v>825</v>
      </c>
      <c r="J29">
        <v>1831.5</v>
      </c>
    </row>
    <row r="30" spans="1:10">
      <c r="A30" t="s">
        <v>710</v>
      </c>
      <c r="B30" t="s">
        <v>351</v>
      </c>
      <c r="C30" t="s">
        <v>351</v>
      </c>
      <c r="D30" t="s">
        <v>711</v>
      </c>
      <c r="E30" t="s">
        <v>15</v>
      </c>
      <c r="F30" t="s">
        <v>16</v>
      </c>
      <c r="G30" t="s">
        <v>18</v>
      </c>
      <c r="H30">
        <v>2022</v>
      </c>
      <c r="I30">
        <v>875</v>
      </c>
      <c r="J30">
        <v>1942.5</v>
      </c>
    </row>
    <row r="31" spans="1:10">
      <c r="A31" t="s">
        <v>710</v>
      </c>
      <c r="B31" t="s">
        <v>351</v>
      </c>
      <c r="C31" t="s">
        <v>351</v>
      </c>
      <c r="D31" t="s">
        <v>711</v>
      </c>
      <c r="E31" t="s">
        <v>15</v>
      </c>
      <c r="F31" t="s">
        <v>16</v>
      </c>
      <c r="G31" t="s">
        <v>18</v>
      </c>
      <c r="H31">
        <v>2022</v>
      </c>
      <c r="I31">
        <v>225</v>
      </c>
      <c r="J31">
        <v>499.5</v>
      </c>
    </row>
    <row r="32" spans="1:10">
      <c r="A32" t="s">
        <v>10</v>
      </c>
      <c r="B32" t="s">
        <v>11</v>
      </c>
      <c r="C32" t="s">
        <v>119</v>
      </c>
      <c r="D32" t="s">
        <v>120</v>
      </c>
      <c r="E32" t="s">
        <v>15</v>
      </c>
      <c r="F32" t="s">
        <v>194</v>
      </c>
      <c r="G32" t="s">
        <v>195</v>
      </c>
      <c r="H32">
        <v>2022</v>
      </c>
      <c r="I32">
        <v>136225</v>
      </c>
      <c r="J32">
        <v>307585</v>
      </c>
    </row>
    <row r="33" spans="1:10">
      <c r="A33" t="s">
        <v>10</v>
      </c>
      <c r="B33" t="s">
        <v>11</v>
      </c>
      <c r="C33" t="s">
        <v>119</v>
      </c>
      <c r="D33" t="s">
        <v>120</v>
      </c>
      <c r="E33" t="s">
        <v>15</v>
      </c>
      <c r="F33" t="s">
        <v>194</v>
      </c>
      <c r="G33" t="s">
        <v>196</v>
      </c>
      <c r="H33">
        <v>2022</v>
      </c>
      <c r="I33">
        <v>136200</v>
      </c>
      <c r="J33">
        <v>307528.25</v>
      </c>
    </row>
    <row r="34" spans="1:10">
      <c r="A34" t="s">
        <v>10</v>
      </c>
      <c r="B34" t="s">
        <v>11</v>
      </c>
      <c r="C34" t="s">
        <v>119</v>
      </c>
      <c r="D34" t="s">
        <v>120</v>
      </c>
      <c r="E34" t="s">
        <v>15</v>
      </c>
      <c r="F34" t="s">
        <v>210</v>
      </c>
      <c r="G34" t="s">
        <v>211</v>
      </c>
      <c r="H34">
        <v>2022</v>
      </c>
      <c r="I34">
        <v>84835</v>
      </c>
      <c r="J34">
        <v>172176</v>
      </c>
    </row>
    <row r="35" spans="1:10">
      <c r="A35" t="s">
        <v>10</v>
      </c>
      <c r="B35" t="s">
        <v>11</v>
      </c>
      <c r="C35" t="s">
        <v>119</v>
      </c>
      <c r="D35" t="s">
        <v>120</v>
      </c>
      <c r="E35" t="s">
        <v>15</v>
      </c>
      <c r="F35" t="s">
        <v>210</v>
      </c>
      <c r="G35" t="s">
        <v>212</v>
      </c>
      <c r="H35">
        <v>2022</v>
      </c>
      <c r="I35">
        <v>84835</v>
      </c>
      <c r="J35">
        <v>172176</v>
      </c>
    </row>
    <row r="36" spans="1:10">
      <c r="A36" t="s">
        <v>10</v>
      </c>
      <c r="B36" t="s">
        <v>11</v>
      </c>
      <c r="C36" t="s">
        <v>119</v>
      </c>
      <c r="D36" t="s">
        <v>120</v>
      </c>
      <c r="E36" t="s">
        <v>15</v>
      </c>
      <c r="F36" t="s">
        <v>194</v>
      </c>
      <c r="G36" t="s">
        <v>195</v>
      </c>
      <c r="H36">
        <v>2022</v>
      </c>
      <c r="I36">
        <v>71920</v>
      </c>
      <c r="J36">
        <v>162418.5</v>
      </c>
    </row>
    <row r="37" spans="1:10">
      <c r="A37" t="s">
        <v>10</v>
      </c>
      <c r="B37" t="s">
        <v>11</v>
      </c>
      <c r="C37" t="s">
        <v>119</v>
      </c>
      <c r="D37" t="s">
        <v>120</v>
      </c>
      <c r="E37" t="s">
        <v>15</v>
      </c>
      <c r="F37" t="s">
        <v>194</v>
      </c>
      <c r="G37" t="s">
        <v>196</v>
      </c>
      <c r="H37">
        <v>2022</v>
      </c>
      <c r="I37">
        <v>71920</v>
      </c>
      <c r="J37">
        <v>162418.5</v>
      </c>
    </row>
    <row r="38" spans="1:10">
      <c r="A38" t="s">
        <v>10</v>
      </c>
      <c r="B38" t="s">
        <v>11</v>
      </c>
      <c r="C38" t="s">
        <v>119</v>
      </c>
      <c r="D38" t="s">
        <v>120</v>
      </c>
      <c r="E38" t="s">
        <v>15</v>
      </c>
      <c r="F38" t="s">
        <v>216</v>
      </c>
      <c r="G38" t="s">
        <v>217</v>
      </c>
      <c r="H38">
        <v>2022</v>
      </c>
      <c r="I38">
        <v>40805</v>
      </c>
      <c r="J38">
        <v>105560</v>
      </c>
    </row>
    <row r="39" spans="1:10">
      <c r="A39" t="s">
        <v>10</v>
      </c>
      <c r="B39" t="s">
        <v>11</v>
      </c>
      <c r="C39" t="s">
        <v>119</v>
      </c>
      <c r="D39" t="s">
        <v>120</v>
      </c>
      <c r="E39" t="s">
        <v>15</v>
      </c>
      <c r="F39" t="s">
        <v>194</v>
      </c>
      <c r="G39" t="s">
        <v>196</v>
      </c>
      <c r="H39">
        <v>2022</v>
      </c>
      <c r="I39">
        <v>41135</v>
      </c>
      <c r="J39">
        <v>92899.75</v>
      </c>
    </row>
    <row r="40" spans="1:10">
      <c r="A40" t="s">
        <v>10</v>
      </c>
      <c r="B40" t="s">
        <v>11</v>
      </c>
      <c r="C40" t="s">
        <v>119</v>
      </c>
      <c r="D40" t="s">
        <v>120</v>
      </c>
      <c r="E40" t="s">
        <v>15</v>
      </c>
      <c r="F40" t="s">
        <v>194</v>
      </c>
      <c r="G40" t="s">
        <v>195</v>
      </c>
      <c r="H40">
        <v>2022</v>
      </c>
      <c r="I40">
        <v>41110</v>
      </c>
      <c r="J40">
        <v>92843</v>
      </c>
    </row>
    <row r="41" spans="1:10">
      <c r="A41" t="s">
        <v>10</v>
      </c>
      <c r="B41" t="s">
        <v>11</v>
      </c>
      <c r="C41" t="s">
        <v>119</v>
      </c>
      <c r="D41" t="s">
        <v>120</v>
      </c>
      <c r="E41" t="s">
        <v>15</v>
      </c>
      <c r="F41" t="s">
        <v>194</v>
      </c>
      <c r="G41" t="s">
        <v>196</v>
      </c>
      <c r="H41">
        <v>2022</v>
      </c>
      <c r="I41">
        <v>34925</v>
      </c>
      <c r="J41">
        <v>78882.5</v>
      </c>
    </row>
    <row r="42" spans="1:10">
      <c r="A42" t="s">
        <v>10</v>
      </c>
      <c r="B42" t="s">
        <v>11</v>
      </c>
      <c r="C42" t="s">
        <v>119</v>
      </c>
      <c r="D42" t="s">
        <v>120</v>
      </c>
      <c r="E42" t="s">
        <v>15</v>
      </c>
      <c r="F42" t="s">
        <v>194</v>
      </c>
      <c r="G42" t="s">
        <v>195</v>
      </c>
      <c r="H42">
        <v>2022</v>
      </c>
      <c r="I42">
        <v>34900</v>
      </c>
      <c r="J42">
        <v>78825.75</v>
      </c>
    </row>
    <row r="43" spans="1:10">
      <c r="A43" t="s">
        <v>10</v>
      </c>
      <c r="B43" t="s">
        <v>11</v>
      </c>
      <c r="C43" t="s">
        <v>119</v>
      </c>
      <c r="D43" t="s">
        <v>120</v>
      </c>
      <c r="E43" t="s">
        <v>15</v>
      </c>
      <c r="F43" t="s">
        <v>204</v>
      </c>
      <c r="G43" t="s">
        <v>205</v>
      </c>
      <c r="H43">
        <v>2022</v>
      </c>
      <c r="I43">
        <v>26485</v>
      </c>
      <c r="J43">
        <v>72199</v>
      </c>
    </row>
    <row r="44" spans="1:10">
      <c r="A44" t="s">
        <v>10</v>
      </c>
      <c r="B44" t="s">
        <v>11</v>
      </c>
      <c r="C44" t="s">
        <v>119</v>
      </c>
      <c r="D44" t="s">
        <v>120</v>
      </c>
      <c r="E44" t="s">
        <v>15</v>
      </c>
      <c r="F44" t="s">
        <v>74</v>
      </c>
      <c r="G44" t="s">
        <v>104</v>
      </c>
      <c r="H44">
        <v>2022</v>
      </c>
      <c r="I44">
        <v>68625</v>
      </c>
      <c r="J44">
        <v>64178.5</v>
      </c>
    </row>
    <row r="45" spans="1:10">
      <c r="A45" t="s">
        <v>10</v>
      </c>
      <c r="B45" t="s">
        <v>11</v>
      </c>
      <c r="C45" t="s">
        <v>119</v>
      </c>
      <c r="D45" t="s">
        <v>120</v>
      </c>
      <c r="E45" t="s">
        <v>15</v>
      </c>
      <c r="F45" t="s">
        <v>194</v>
      </c>
      <c r="G45" t="s">
        <v>195</v>
      </c>
      <c r="H45">
        <v>2022</v>
      </c>
      <c r="I45">
        <v>27885</v>
      </c>
      <c r="J45">
        <v>62992.5</v>
      </c>
    </row>
    <row r="46" spans="1:10">
      <c r="A46" t="s">
        <v>10</v>
      </c>
      <c r="B46" t="s">
        <v>11</v>
      </c>
      <c r="C46" t="s">
        <v>119</v>
      </c>
      <c r="D46" t="s">
        <v>120</v>
      </c>
      <c r="E46" t="s">
        <v>15</v>
      </c>
      <c r="F46" t="s">
        <v>194</v>
      </c>
      <c r="G46" t="s">
        <v>196</v>
      </c>
      <c r="H46">
        <v>2022</v>
      </c>
      <c r="I46">
        <v>27885</v>
      </c>
      <c r="J46">
        <v>62992.5</v>
      </c>
    </row>
    <row r="47" spans="1:10">
      <c r="A47" t="s">
        <v>10</v>
      </c>
      <c r="B47" t="s">
        <v>11</v>
      </c>
      <c r="C47" t="s">
        <v>119</v>
      </c>
      <c r="D47" t="s">
        <v>120</v>
      </c>
      <c r="E47" t="s">
        <v>15</v>
      </c>
      <c r="F47" t="s">
        <v>210</v>
      </c>
      <c r="G47" t="s">
        <v>211</v>
      </c>
      <c r="H47">
        <v>2022</v>
      </c>
      <c r="I47">
        <v>26240</v>
      </c>
      <c r="J47">
        <v>53244</v>
      </c>
    </row>
    <row r="48" spans="1:10">
      <c r="A48" t="s">
        <v>10</v>
      </c>
      <c r="B48" t="s">
        <v>11</v>
      </c>
      <c r="C48" t="s">
        <v>119</v>
      </c>
      <c r="D48" t="s">
        <v>120</v>
      </c>
      <c r="E48" t="s">
        <v>15</v>
      </c>
      <c r="F48" t="s">
        <v>210</v>
      </c>
      <c r="G48" t="s">
        <v>212</v>
      </c>
      <c r="H48">
        <v>2022</v>
      </c>
      <c r="I48">
        <v>26240</v>
      </c>
      <c r="J48">
        <v>53244</v>
      </c>
    </row>
    <row r="49" spans="1:10">
      <c r="A49" t="s">
        <v>10</v>
      </c>
      <c r="B49" t="s">
        <v>11</v>
      </c>
      <c r="C49" t="s">
        <v>119</v>
      </c>
      <c r="D49" t="s">
        <v>120</v>
      </c>
      <c r="E49" t="s">
        <v>15</v>
      </c>
      <c r="F49" t="s">
        <v>36</v>
      </c>
      <c r="G49" t="s">
        <v>37</v>
      </c>
      <c r="H49">
        <v>2022</v>
      </c>
      <c r="I49">
        <v>39050</v>
      </c>
      <c r="J49">
        <v>52059</v>
      </c>
    </row>
    <row r="50" spans="1:10">
      <c r="A50" t="s">
        <v>10</v>
      </c>
      <c r="B50" t="s">
        <v>11</v>
      </c>
      <c r="C50" t="s">
        <v>119</v>
      </c>
      <c r="D50" t="s">
        <v>120</v>
      </c>
      <c r="E50" t="s">
        <v>15</v>
      </c>
      <c r="F50" t="s">
        <v>183</v>
      </c>
      <c r="G50" t="s">
        <v>187</v>
      </c>
      <c r="H50">
        <v>2022</v>
      </c>
      <c r="I50">
        <v>24035</v>
      </c>
      <c r="J50">
        <v>48756</v>
      </c>
    </row>
    <row r="51" spans="1:10">
      <c r="A51" t="s">
        <v>10</v>
      </c>
      <c r="B51" t="s">
        <v>11</v>
      </c>
      <c r="C51" t="s">
        <v>119</v>
      </c>
      <c r="D51" t="s">
        <v>120</v>
      </c>
      <c r="E51" t="s">
        <v>15</v>
      </c>
      <c r="F51" t="s">
        <v>74</v>
      </c>
      <c r="G51" t="s">
        <v>104</v>
      </c>
      <c r="H51">
        <v>2022</v>
      </c>
      <c r="I51">
        <v>52120</v>
      </c>
      <c r="J51">
        <v>48739</v>
      </c>
    </row>
    <row r="52" spans="1:10">
      <c r="A52" t="s">
        <v>10</v>
      </c>
      <c r="B52" t="s">
        <v>11</v>
      </c>
      <c r="C52" t="s">
        <v>119</v>
      </c>
      <c r="D52" t="s">
        <v>120</v>
      </c>
      <c r="E52" t="s">
        <v>15</v>
      </c>
      <c r="F52" t="s">
        <v>74</v>
      </c>
      <c r="G52" t="s">
        <v>104</v>
      </c>
      <c r="H52">
        <v>2022</v>
      </c>
      <c r="I52">
        <v>51965</v>
      </c>
      <c r="J52">
        <v>48598</v>
      </c>
    </row>
    <row r="53" spans="1:10">
      <c r="A53" t="s">
        <v>10</v>
      </c>
      <c r="B53" t="s">
        <v>11</v>
      </c>
      <c r="C53" t="s">
        <v>119</v>
      </c>
      <c r="D53" t="s">
        <v>120</v>
      </c>
      <c r="E53" t="s">
        <v>15</v>
      </c>
      <c r="F53" t="s">
        <v>36</v>
      </c>
      <c r="G53" t="s">
        <v>37</v>
      </c>
      <c r="H53">
        <v>2022</v>
      </c>
      <c r="I53">
        <v>35010</v>
      </c>
      <c r="J53">
        <v>46665.5</v>
      </c>
    </row>
    <row r="54" spans="1:10">
      <c r="A54" t="s">
        <v>10</v>
      </c>
      <c r="B54" t="s">
        <v>11</v>
      </c>
      <c r="C54" t="s">
        <v>119</v>
      </c>
      <c r="D54" t="s">
        <v>120</v>
      </c>
      <c r="E54" t="s">
        <v>15</v>
      </c>
      <c r="F54" t="s">
        <v>194</v>
      </c>
      <c r="G54" t="s">
        <v>197</v>
      </c>
      <c r="H54">
        <v>2022</v>
      </c>
      <c r="I54">
        <v>20030</v>
      </c>
      <c r="J54">
        <v>45229.75</v>
      </c>
    </row>
    <row r="55" spans="1:10">
      <c r="A55" t="s">
        <v>10</v>
      </c>
      <c r="B55" t="s">
        <v>11</v>
      </c>
      <c r="C55" t="s">
        <v>119</v>
      </c>
      <c r="D55" t="s">
        <v>120</v>
      </c>
      <c r="E55" t="s">
        <v>15</v>
      </c>
      <c r="F55" t="s">
        <v>194</v>
      </c>
      <c r="G55" t="s">
        <v>195</v>
      </c>
      <c r="H55">
        <v>2022</v>
      </c>
      <c r="I55">
        <v>19635</v>
      </c>
      <c r="J55">
        <v>44321.75</v>
      </c>
    </row>
    <row r="56" spans="1:10">
      <c r="A56" t="s">
        <v>10</v>
      </c>
      <c r="B56" t="s">
        <v>11</v>
      </c>
      <c r="C56" t="s">
        <v>119</v>
      </c>
      <c r="D56" t="s">
        <v>120</v>
      </c>
      <c r="E56" t="s">
        <v>15</v>
      </c>
      <c r="F56" t="s">
        <v>194</v>
      </c>
      <c r="G56" t="s">
        <v>196</v>
      </c>
      <c r="H56">
        <v>2022</v>
      </c>
      <c r="I56">
        <v>19610</v>
      </c>
      <c r="J56">
        <v>44265</v>
      </c>
    </row>
    <row r="57" spans="1:10">
      <c r="A57" t="s">
        <v>10</v>
      </c>
      <c r="B57" t="s">
        <v>11</v>
      </c>
      <c r="C57" t="s">
        <v>119</v>
      </c>
      <c r="D57" t="s">
        <v>120</v>
      </c>
      <c r="E57" t="s">
        <v>12</v>
      </c>
      <c r="F57" t="s">
        <v>13</v>
      </c>
      <c r="G57" t="s">
        <v>14</v>
      </c>
      <c r="H57">
        <v>2022</v>
      </c>
      <c r="I57">
        <v>340000</v>
      </c>
      <c r="J57">
        <v>44200</v>
      </c>
    </row>
    <row r="58" spans="1:10">
      <c r="A58" t="s">
        <v>10</v>
      </c>
      <c r="B58" t="s">
        <v>11</v>
      </c>
      <c r="C58" t="s">
        <v>119</v>
      </c>
      <c r="D58" t="s">
        <v>120</v>
      </c>
      <c r="E58" t="s">
        <v>15</v>
      </c>
      <c r="F58" t="s">
        <v>201</v>
      </c>
      <c r="G58" t="s">
        <v>202</v>
      </c>
      <c r="H58">
        <v>2022</v>
      </c>
      <c r="I58">
        <v>14580</v>
      </c>
      <c r="J58">
        <v>43355</v>
      </c>
    </row>
    <row r="59" spans="1:10">
      <c r="A59" t="s">
        <v>10</v>
      </c>
      <c r="B59" t="s">
        <v>11</v>
      </c>
      <c r="C59" t="s">
        <v>119</v>
      </c>
      <c r="D59" t="s">
        <v>120</v>
      </c>
      <c r="E59" t="s">
        <v>15</v>
      </c>
      <c r="F59" t="s">
        <v>201</v>
      </c>
      <c r="G59" t="s">
        <v>203</v>
      </c>
      <c r="H59">
        <v>2022</v>
      </c>
      <c r="I59">
        <v>14580</v>
      </c>
      <c r="J59">
        <v>43355</v>
      </c>
    </row>
    <row r="60" spans="1:10">
      <c r="A60" t="s">
        <v>10</v>
      </c>
      <c r="B60" t="s">
        <v>11</v>
      </c>
      <c r="C60" t="s">
        <v>119</v>
      </c>
      <c r="D60" t="s">
        <v>120</v>
      </c>
      <c r="E60" t="s">
        <v>15</v>
      </c>
      <c r="F60" t="s">
        <v>194</v>
      </c>
      <c r="G60" t="s">
        <v>195</v>
      </c>
      <c r="H60">
        <v>2022</v>
      </c>
      <c r="I60">
        <v>18470</v>
      </c>
      <c r="J60">
        <v>41711.25</v>
      </c>
    </row>
    <row r="61" spans="1:10">
      <c r="A61" t="s">
        <v>10</v>
      </c>
      <c r="B61" t="s">
        <v>11</v>
      </c>
      <c r="C61" t="s">
        <v>119</v>
      </c>
      <c r="D61" t="s">
        <v>120</v>
      </c>
      <c r="E61" t="s">
        <v>15</v>
      </c>
      <c r="F61" t="s">
        <v>194</v>
      </c>
      <c r="G61" t="s">
        <v>196</v>
      </c>
      <c r="H61">
        <v>2022</v>
      </c>
      <c r="I61">
        <v>18470</v>
      </c>
      <c r="J61">
        <v>41711.25</v>
      </c>
    </row>
    <row r="62" spans="1:10">
      <c r="A62" t="s">
        <v>10</v>
      </c>
      <c r="B62" t="s">
        <v>11</v>
      </c>
      <c r="C62" t="s">
        <v>119</v>
      </c>
      <c r="D62" t="s">
        <v>120</v>
      </c>
      <c r="E62" t="s">
        <v>15</v>
      </c>
      <c r="F62" t="s">
        <v>194</v>
      </c>
      <c r="G62" t="s">
        <v>195</v>
      </c>
      <c r="H62">
        <v>2022</v>
      </c>
      <c r="I62">
        <v>18395</v>
      </c>
      <c r="J62">
        <v>41541</v>
      </c>
    </row>
    <row r="63" spans="1:10">
      <c r="A63" t="s">
        <v>10</v>
      </c>
      <c r="B63" t="s">
        <v>11</v>
      </c>
      <c r="C63" t="s">
        <v>119</v>
      </c>
      <c r="D63" t="s">
        <v>120</v>
      </c>
      <c r="E63" t="s">
        <v>15</v>
      </c>
      <c r="F63" t="s">
        <v>194</v>
      </c>
      <c r="G63" t="s">
        <v>196</v>
      </c>
      <c r="H63">
        <v>2022</v>
      </c>
      <c r="I63">
        <v>18370</v>
      </c>
      <c r="J63">
        <v>41484.25</v>
      </c>
    </row>
    <row r="64" spans="1:10">
      <c r="A64" t="s">
        <v>10</v>
      </c>
      <c r="B64" t="s">
        <v>11</v>
      </c>
      <c r="C64" t="s">
        <v>119</v>
      </c>
      <c r="D64" t="s">
        <v>120</v>
      </c>
      <c r="E64" t="s">
        <v>15</v>
      </c>
      <c r="F64" t="s">
        <v>194</v>
      </c>
      <c r="G64" t="s">
        <v>197</v>
      </c>
      <c r="H64">
        <v>2022</v>
      </c>
      <c r="I64">
        <v>18115</v>
      </c>
      <c r="J64">
        <v>40916.75</v>
      </c>
    </row>
    <row r="65" spans="1:10">
      <c r="A65" t="s">
        <v>10</v>
      </c>
      <c r="B65" t="s">
        <v>11</v>
      </c>
      <c r="C65" t="s">
        <v>119</v>
      </c>
      <c r="D65" t="s">
        <v>120</v>
      </c>
      <c r="E65" t="s">
        <v>15</v>
      </c>
      <c r="F65" t="s">
        <v>194</v>
      </c>
      <c r="G65" t="s">
        <v>196</v>
      </c>
      <c r="H65">
        <v>2022</v>
      </c>
      <c r="I65">
        <v>18040</v>
      </c>
      <c r="J65">
        <v>40746.5</v>
      </c>
    </row>
    <row r="66" spans="1:10">
      <c r="A66" t="s">
        <v>10</v>
      </c>
      <c r="B66" t="s">
        <v>11</v>
      </c>
      <c r="C66" t="s">
        <v>119</v>
      </c>
      <c r="D66" t="s">
        <v>120</v>
      </c>
      <c r="E66" t="s">
        <v>15</v>
      </c>
      <c r="F66" t="s">
        <v>194</v>
      </c>
      <c r="G66" t="s">
        <v>195</v>
      </c>
      <c r="H66">
        <v>2022</v>
      </c>
      <c r="I66">
        <v>18015</v>
      </c>
      <c r="J66">
        <v>40689.75</v>
      </c>
    </row>
    <row r="67" spans="1:10">
      <c r="A67" t="s">
        <v>10</v>
      </c>
      <c r="B67" t="s">
        <v>11</v>
      </c>
      <c r="C67" t="s">
        <v>119</v>
      </c>
      <c r="D67" t="s">
        <v>120</v>
      </c>
      <c r="E67" t="s">
        <v>15</v>
      </c>
      <c r="F67" t="s">
        <v>36</v>
      </c>
      <c r="G67" t="s">
        <v>37</v>
      </c>
      <c r="H67">
        <v>2022</v>
      </c>
      <c r="I67">
        <v>30155</v>
      </c>
      <c r="J67">
        <v>40200</v>
      </c>
    </row>
    <row r="68" spans="1:10">
      <c r="A68" t="s">
        <v>10</v>
      </c>
      <c r="B68" t="s">
        <v>11</v>
      </c>
      <c r="C68" t="s">
        <v>119</v>
      </c>
      <c r="D68" t="s">
        <v>120</v>
      </c>
      <c r="E68" t="s">
        <v>19</v>
      </c>
      <c r="F68" t="s">
        <v>92</v>
      </c>
      <c r="G68" t="s">
        <v>93</v>
      </c>
      <c r="H68">
        <v>2022</v>
      </c>
      <c r="I68">
        <v>267650</v>
      </c>
      <c r="J68">
        <v>37471</v>
      </c>
    </row>
    <row r="69" spans="1:10">
      <c r="A69" t="s">
        <v>10</v>
      </c>
      <c r="B69" t="s">
        <v>11</v>
      </c>
      <c r="C69" t="s">
        <v>119</v>
      </c>
      <c r="D69" t="s">
        <v>120</v>
      </c>
      <c r="E69" t="s">
        <v>15</v>
      </c>
      <c r="F69" t="s">
        <v>183</v>
      </c>
      <c r="G69" t="s">
        <v>184</v>
      </c>
      <c r="H69">
        <v>2022</v>
      </c>
      <c r="I69">
        <v>18200</v>
      </c>
      <c r="J69">
        <v>36924</v>
      </c>
    </row>
    <row r="70" spans="1:10">
      <c r="A70" t="s">
        <v>10</v>
      </c>
      <c r="B70" t="s">
        <v>11</v>
      </c>
      <c r="C70" t="s">
        <v>119</v>
      </c>
      <c r="D70" t="s">
        <v>120</v>
      </c>
      <c r="E70" t="s">
        <v>15</v>
      </c>
      <c r="F70" t="s">
        <v>183</v>
      </c>
      <c r="G70" t="s">
        <v>187</v>
      </c>
      <c r="H70">
        <v>2022</v>
      </c>
      <c r="I70">
        <v>18200</v>
      </c>
      <c r="J70">
        <v>36924</v>
      </c>
    </row>
    <row r="71" spans="1:10">
      <c r="A71" t="s">
        <v>10</v>
      </c>
      <c r="B71" t="s">
        <v>11</v>
      </c>
      <c r="C71" t="s">
        <v>119</v>
      </c>
      <c r="D71" t="s">
        <v>120</v>
      </c>
      <c r="E71" t="s">
        <v>15</v>
      </c>
      <c r="F71" t="s">
        <v>74</v>
      </c>
      <c r="G71" t="s">
        <v>104</v>
      </c>
      <c r="H71">
        <v>2022</v>
      </c>
      <c r="I71">
        <v>38950</v>
      </c>
      <c r="J71">
        <v>36425</v>
      </c>
    </row>
    <row r="72" spans="1:10">
      <c r="A72" t="s">
        <v>10</v>
      </c>
      <c r="B72" t="s">
        <v>11</v>
      </c>
      <c r="C72" t="s">
        <v>119</v>
      </c>
      <c r="D72" t="s">
        <v>120</v>
      </c>
      <c r="E72" t="s">
        <v>15</v>
      </c>
      <c r="F72" t="s">
        <v>36</v>
      </c>
      <c r="G72" t="s">
        <v>37</v>
      </c>
      <c r="H72">
        <v>2022</v>
      </c>
      <c r="I72">
        <v>27175</v>
      </c>
      <c r="J72">
        <v>36213.5</v>
      </c>
    </row>
    <row r="73" spans="1:10">
      <c r="A73" t="s">
        <v>10</v>
      </c>
      <c r="B73" t="s">
        <v>11</v>
      </c>
      <c r="C73" t="s">
        <v>119</v>
      </c>
      <c r="D73" t="s">
        <v>120</v>
      </c>
      <c r="E73" t="s">
        <v>15</v>
      </c>
      <c r="F73" t="s">
        <v>36</v>
      </c>
      <c r="G73" t="s">
        <v>37</v>
      </c>
      <c r="H73">
        <v>2022</v>
      </c>
      <c r="I73">
        <v>26265</v>
      </c>
      <c r="J73">
        <v>35791.25</v>
      </c>
    </row>
    <row r="74" spans="1:10">
      <c r="A74" t="s">
        <v>10</v>
      </c>
      <c r="B74" t="s">
        <v>11</v>
      </c>
      <c r="C74" t="s">
        <v>119</v>
      </c>
      <c r="D74" t="s">
        <v>120</v>
      </c>
      <c r="E74" t="s">
        <v>15</v>
      </c>
      <c r="F74" t="s">
        <v>36</v>
      </c>
      <c r="G74" t="s">
        <v>37</v>
      </c>
      <c r="H74">
        <v>2022</v>
      </c>
      <c r="I74">
        <v>26130</v>
      </c>
      <c r="J74">
        <v>35620</v>
      </c>
    </row>
    <row r="75" spans="1:10">
      <c r="A75" t="s">
        <v>10</v>
      </c>
      <c r="B75" t="s">
        <v>11</v>
      </c>
      <c r="C75" t="s">
        <v>119</v>
      </c>
      <c r="D75" t="s">
        <v>120</v>
      </c>
      <c r="E75" t="s">
        <v>19</v>
      </c>
      <c r="F75" t="s">
        <v>54</v>
      </c>
      <c r="G75" t="s">
        <v>59</v>
      </c>
      <c r="H75">
        <v>2022</v>
      </c>
      <c r="I75">
        <v>253900</v>
      </c>
      <c r="J75">
        <v>35546</v>
      </c>
    </row>
    <row r="76" spans="1:10">
      <c r="A76" t="s">
        <v>10</v>
      </c>
      <c r="B76" t="s">
        <v>11</v>
      </c>
      <c r="C76" t="s">
        <v>119</v>
      </c>
      <c r="D76" t="s">
        <v>120</v>
      </c>
      <c r="E76" t="s">
        <v>15</v>
      </c>
      <c r="F76" t="s">
        <v>194</v>
      </c>
      <c r="G76" t="s">
        <v>195</v>
      </c>
      <c r="H76">
        <v>2022</v>
      </c>
      <c r="I76">
        <v>14100</v>
      </c>
      <c r="J76">
        <v>31836.75</v>
      </c>
    </row>
    <row r="77" spans="1:10">
      <c r="A77" t="s">
        <v>10</v>
      </c>
      <c r="B77" t="s">
        <v>11</v>
      </c>
      <c r="C77" t="s">
        <v>119</v>
      </c>
      <c r="D77" t="s">
        <v>120</v>
      </c>
      <c r="E77" t="s">
        <v>15</v>
      </c>
      <c r="F77" t="s">
        <v>194</v>
      </c>
      <c r="G77" t="s">
        <v>196</v>
      </c>
      <c r="H77">
        <v>2022</v>
      </c>
      <c r="I77">
        <v>14100</v>
      </c>
      <c r="J77">
        <v>31836.75</v>
      </c>
    </row>
    <row r="78" spans="1:10">
      <c r="A78" t="s">
        <v>10</v>
      </c>
      <c r="B78" t="s">
        <v>11</v>
      </c>
      <c r="C78" t="s">
        <v>119</v>
      </c>
      <c r="D78" t="s">
        <v>120</v>
      </c>
      <c r="E78" t="s">
        <v>15</v>
      </c>
      <c r="F78" t="s">
        <v>36</v>
      </c>
      <c r="G78" t="s">
        <v>37</v>
      </c>
      <c r="H78">
        <v>2022</v>
      </c>
      <c r="I78">
        <v>23095</v>
      </c>
      <c r="J78">
        <v>30786.5</v>
      </c>
    </row>
    <row r="79" spans="1:10">
      <c r="A79" t="s">
        <v>10</v>
      </c>
      <c r="B79" t="s">
        <v>11</v>
      </c>
      <c r="C79" t="s">
        <v>119</v>
      </c>
      <c r="D79" t="s">
        <v>120</v>
      </c>
      <c r="E79" t="s">
        <v>19</v>
      </c>
      <c r="F79" t="s">
        <v>40</v>
      </c>
      <c r="G79" t="s">
        <v>41</v>
      </c>
      <c r="H79">
        <v>2022</v>
      </c>
      <c r="I79">
        <v>243550</v>
      </c>
      <c r="J79">
        <v>30443.75</v>
      </c>
    </row>
    <row r="80" spans="1:10">
      <c r="A80" t="s">
        <v>10</v>
      </c>
      <c r="B80" t="s">
        <v>11</v>
      </c>
      <c r="C80" t="s">
        <v>119</v>
      </c>
      <c r="D80" t="s">
        <v>120</v>
      </c>
      <c r="E80" t="s">
        <v>15</v>
      </c>
      <c r="F80" t="s">
        <v>36</v>
      </c>
      <c r="G80" t="s">
        <v>37</v>
      </c>
      <c r="H80">
        <v>2022</v>
      </c>
      <c r="I80">
        <v>21915</v>
      </c>
      <c r="J80">
        <v>29866</v>
      </c>
    </row>
    <row r="81" spans="1:10">
      <c r="A81" t="s">
        <v>10</v>
      </c>
      <c r="B81" t="s">
        <v>11</v>
      </c>
      <c r="C81" t="s">
        <v>119</v>
      </c>
      <c r="D81" t="s">
        <v>120</v>
      </c>
      <c r="E81" t="s">
        <v>15</v>
      </c>
      <c r="F81" t="s">
        <v>36</v>
      </c>
      <c r="G81" t="s">
        <v>37</v>
      </c>
      <c r="H81">
        <v>2022</v>
      </c>
      <c r="I81">
        <v>20690</v>
      </c>
      <c r="J81">
        <v>28187.75</v>
      </c>
    </row>
    <row r="82" spans="1:10">
      <c r="A82" t="s">
        <v>10</v>
      </c>
      <c r="B82" t="s">
        <v>11</v>
      </c>
      <c r="C82" t="s">
        <v>119</v>
      </c>
      <c r="D82" t="s">
        <v>120</v>
      </c>
      <c r="E82" t="s">
        <v>15</v>
      </c>
      <c r="F82" t="s">
        <v>204</v>
      </c>
      <c r="G82" t="s">
        <v>205</v>
      </c>
      <c r="H82">
        <v>2022</v>
      </c>
      <c r="I82">
        <v>10155</v>
      </c>
      <c r="J82">
        <v>27674</v>
      </c>
    </row>
    <row r="83" spans="1:10">
      <c r="A83" t="s">
        <v>10</v>
      </c>
      <c r="B83" t="s">
        <v>11</v>
      </c>
      <c r="C83" t="s">
        <v>119</v>
      </c>
      <c r="D83" t="s">
        <v>120</v>
      </c>
      <c r="E83" t="s">
        <v>15</v>
      </c>
      <c r="F83" t="s">
        <v>183</v>
      </c>
      <c r="G83" t="s">
        <v>187</v>
      </c>
      <c r="H83">
        <v>2022</v>
      </c>
      <c r="I83">
        <v>13575</v>
      </c>
      <c r="J83">
        <v>27540</v>
      </c>
    </row>
    <row r="84" spans="1:10">
      <c r="A84" t="s">
        <v>10</v>
      </c>
      <c r="B84" t="s">
        <v>11</v>
      </c>
      <c r="C84" t="s">
        <v>119</v>
      </c>
      <c r="D84" t="s">
        <v>120</v>
      </c>
      <c r="E84" t="s">
        <v>15</v>
      </c>
      <c r="F84" t="s">
        <v>183</v>
      </c>
      <c r="G84" t="s">
        <v>187</v>
      </c>
      <c r="H84">
        <v>2022</v>
      </c>
      <c r="I84">
        <v>13445</v>
      </c>
      <c r="J84">
        <v>27285</v>
      </c>
    </row>
    <row r="85" spans="1:10">
      <c r="A85" t="s">
        <v>10</v>
      </c>
      <c r="B85" t="s">
        <v>11</v>
      </c>
      <c r="C85" t="s">
        <v>119</v>
      </c>
      <c r="D85" t="s">
        <v>120</v>
      </c>
      <c r="E85" t="s">
        <v>19</v>
      </c>
      <c r="F85" t="s">
        <v>92</v>
      </c>
      <c r="G85" t="s">
        <v>93</v>
      </c>
      <c r="H85">
        <v>2022</v>
      </c>
      <c r="I85">
        <v>176700</v>
      </c>
      <c r="J85">
        <v>24738</v>
      </c>
    </row>
    <row r="86" spans="1:10">
      <c r="A86" t="s">
        <v>10</v>
      </c>
      <c r="B86" t="s">
        <v>11</v>
      </c>
      <c r="C86" t="s">
        <v>119</v>
      </c>
      <c r="D86" t="s">
        <v>120</v>
      </c>
      <c r="E86" t="s">
        <v>15</v>
      </c>
      <c r="F86" t="s">
        <v>36</v>
      </c>
      <c r="G86" t="s">
        <v>37</v>
      </c>
      <c r="H86">
        <v>2022</v>
      </c>
      <c r="I86">
        <v>18095</v>
      </c>
      <c r="J86">
        <v>24660</v>
      </c>
    </row>
    <row r="87" spans="1:10">
      <c r="A87" t="s">
        <v>10</v>
      </c>
      <c r="B87" t="s">
        <v>11</v>
      </c>
      <c r="C87" t="s">
        <v>119</v>
      </c>
      <c r="D87" t="s">
        <v>120</v>
      </c>
      <c r="E87" t="s">
        <v>15</v>
      </c>
      <c r="F87" t="s">
        <v>183</v>
      </c>
      <c r="G87" t="s">
        <v>187</v>
      </c>
      <c r="H87">
        <v>2022</v>
      </c>
      <c r="I87">
        <v>11790</v>
      </c>
      <c r="J87">
        <v>23919</v>
      </c>
    </row>
    <row r="88" spans="1:10">
      <c r="A88" t="s">
        <v>10</v>
      </c>
      <c r="B88" t="s">
        <v>11</v>
      </c>
      <c r="C88" t="s">
        <v>119</v>
      </c>
      <c r="D88" t="s">
        <v>120</v>
      </c>
      <c r="E88" t="s">
        <v>15</v>
      </c>
      <c r="F88" t="s">
        <v>183</v>
      </c>
      <c r="G88" t="s">
        <v>184</v>
      </c>
      <c r="H88">
        <v>2022</v>
      </c>
      <c r="I88">
        <v>11765</v>
      </c>
      <c r="J88">
        <v>23868</v>
      </c>
    </row>
    <row r="89" spans="1:10">
      <c r="A89" t="s">
        <v>10</v>
      </c>
      <c r="B89" t="s">
        <v>11</v>
      </c>
      <c r="C89" t="s">
        <v>119</v>
      </c>
      <c r="D89" t="s">
        <v>120</v>
      </c>
      <c r="E89" t="s">
        <v>15</v>
      </c>
      <c r="F89" t="s">
        <v>210</v>
      </c>
      <c r="G89" t="s">
        <v>211</v>
      </c>
      <c r="H89">
        <v>2022</v>
      </c>
      <c r="I89">
        <v>11525</v>
      </c>
      <c r="J89">
        <v>23358</v>
      </c>
    </row>
    <row r="90" spans="1:10">
      <c r="A90" t="s">
        <v>10</v>
      </c>
      <c r="B90" t="s">
        <v>11</v>
      </c>
      <c r="C90" t="s">
        <v>119</v>
      </c>
      <c r="D90" t="s">
        <v>120</v>
      </c>
      <c r="E90" t="s">
        <v>15</v>
      </c>
      <c r="F90" t="s">
        <v>210</v>
      </c>
      <c r="G90" t="s">
        <v>212</v>
      </c>
      <c r="H90">
        <v>2022</v>
      </c>
      <c r="I90">
        <v>11525</v>
      </c>
      <c r="J90">
        <v>23358</v>
      </c>
    </row>
    <row r="91" spans="1:10">
      <c r="A91" t="s">
        <v>10</v>
      </c>
      <c r="B91" t="s">
        <v>11</v>
      </c>
      <c r="C91" t="s">
        <v>119</v>
      </c>
      <c r="D91" t="s">
        <v>120</v>
      </c>
      <c r="E91" t="s">
        <v>19</v>
      </c>
      <c r="F91" t="s">
        <v>40</v>
      </c>
      <c r="G91" t="s">
        <v>42</v>
      </c>
      <c r="H91">
        <v>2022</v>
      </c>
      <c r="I91">
        <v>243650</v>
      </c>
      <c r="J91">
        <v>23146.75</v>
      </c>
    </row>
    <row r="92" spans="1:10">
      <c r="A92" t="s">
        <v>10</v>
      </c>
      <c r="B92" t="s">
        <v>11</v>
      </c>
      <c r="C92" t="s">
        <v>119</v>
      </c>
      <c r="D92" t="s">
        <v>120</v>
      </c>
      <c r="E92" t="s">
        <v>15</v>
      </c>
      <c r="F92" t="s">
        <v>36</v>
      </c>
      <c r="G92" t="s">
        <v>37</v>
      </c>
      <c r="H92">
        <v>2022</v>
      </c>
      <c r="I92">
        <v>16735</v>
      </c>
      <c r="J92">
        <v>22311</v>
      </c>
    </row>
    <row r="93" spans="1:10">
      <c r="A93" t="s">
        <v>10</v>
      </c>
      <c r="B93" t="s">
        <v>11</v>
      </c>
      <c r="C93" t="s">
        <v>119</v>
      </c>
      <c r="D93" t="s">
        <v>120</v>
      </c>
      <c r="E93" t="s">
        <v>15</v>
      </c>
      <c r="F93" t="s">
        <v>36</v>
      </c>
      <c r="G93" t="s">
        <v>37</v>
      </c>
      <c r="H93">
        <v>2022</v>
      </c>
      <c r="I93">
        <v>16265</v>
      </c>
      <c r="J93">
        <v>22159.75</v>
      </c>
    </row>
    <row r="94" spans="1:10">
      <c r="A94" t="s">
        <v>10</v>
      </c>
      <c r="B94" t="s">
        <v>11</v>
      </c>
      <c r="C94" t="s">
        <v>119</v>
      </c>
      <c r="D94" t="s">
        <v>120</v>
      </c>
      <c r="E94" t="s">
        <v>15</v>
      </c>
      <c r="F94" t="s">
        <v>194</v>
      </c>
      <c r="G94" t="s">
        <v>195</v>
      </c>
      <c r="H94">
        <v>2022</v>
      </c>
      <c r="I94">
        <v>9805</v>
      </c>
      <c r="J94">
        <v>22132.5</v>
      </c>
    </row>
    <row r="95" spans="1:10">
      <c r="A95" t="s">
        <v>10</v>
      </c>
      <c r="B95" t="s">
        <v>11</v>
      </c>
      <c r="C95" t="s">
        <v>119</v>
      </c>
      <c r="D95" t="s">
        <v>120</v>
      </c>
      <c r="E95" t="s">
        <v>15</v>
      </c>
      <c r="F95" t="s">
        <v>194</v>
      </c>
      <c r="G95" t="s">
        <v>196</v>
      </c>
      <c r="H95">
        <v>2022</v>
      </c>
      <c r="I95">
        <v>9805</v>
      </c>
      <c r="J95">
        <v>22132.5</v>
      </c>
    </row>
    <row r="96" spans="1:10">
      <c r="A96" t="s">
        <v>10</v>
      </c>
      <c r="B96" t="s">
        <v>11</v>
      </c>
      <c r="C96" t="s">
        <v>119</v>
      </c>
      <c r="D96" t="s">
        <v>120</v>
      </c>
      <c r="E96" t="s">
        <v>15</v>
      </c>
      <c r="F96" t="s">
        <v>204</v>
      </c>
      <c r="G96" t="s">
        <v>205</v>
      </c>
      <c r="H96">
        <v>2022</v>
      </c>
      <c r="I96">
        <v>7915</v>
      </c>
      <c r="J96">
        <v>21577.5</v>
      </c>
    </row>
    <row r="97" spans="1:10">
      <c r="A97" t="s">
        <v>10</v>
      </c>
      <c r="B97" t="s">
        <v>11</v>
      </c>
      <c r="C97" t="s">
        <v>119</v>
      </c>
      <c r="D97" t="s">
        <v>120</v>
      </c>
      <c r="E97" t="s">
        <v>12</v>
      </c>
      <c r="F97" t="s">
        <v>13</v>
      </c>
      <c r="G97" t="s">
        <v>14</v>
      </c>
      <c r="H97">
        <v>2022</v>
      </c>
      <c r="I97">
        <v>154250</v>
      </c>
      <c r="J97">
        <v>20052.5</v>
      </c>
    </row>
    <row r="98" spans="1:10">
      <c r="A98" t="s">
        <v>10</v>
      </c>
      <c r="B98" t="s">
        <v>11</v>
      </c>
      <c r="C98" t="s">
        <v>119</v>
      </c>
      <c r="D98" t="s">
        <v>120</v>
      </c>
      <c r="E98" t="s">
        <v>19</v>
      </c>
      <c r="F98" t="s">
        <v>54</v>
      </c>
      <c r="G98" t="s">
        <v>58</v>
      </c>
      <c r="H98">
        <v>2022</v>
      </c>
      <c r="I98">
        <v>143000</v>
      </c>
      <c r="J98">
        <v>20020</v>
      </c>
    </row>
    <row r="99" spans="1:10">
      <c r="A99" t="s">
        <v>10</v>
      </c>
      <c r="B99" t="s">
        <v>11</v>
      </c>
      <c r="C99" t="s">
        <v>119</v>
      </c>
      <c r="D99" t="s">
        <v>120</v>
      </c>
      <c r="E99" t="s">
        <v>15</v>
      </c>
      <c r="F99" t="s">
        <v>74</v>
      </c>
      <c r="G99" t="s">
        <v>104</v>
      </c>
      <c r="H99">
        <v>2022</v>
      </c>
      <c r="I99">
        <v>21165</v>
      </c>
      <c r="J99">
        <v>19787</v>
      </c>
    </row>
    <row r="100" spans="1:10">
      <c r="A100" t="s">
        <v>10</v>
      </c>
      <c r="B100" t="s">
        <v>11</v>
      </c>
      <c r="C100" t="s">
        <v>119</v>
      </c>
      <c r="D100" t="s">
        <v>120</v>
      </c>
      <c r="E100" t="s">
        <v>15</v>
      </c>
      <c r="F100" t="s">
        <v>194</v>
      </c>
      <c r="G100" t="s">
        <v>195</v>
      </c>
      <c r="H100">
        <v>2022</v>
      </c>
      <c r="I100">
        <v>8620</v>
      </c>
      <c r="J100">
        <v>19465.25</v>
      </c>
    </row>
    <row r="101" spans="1:10">
      <c r="A101" t="s">
        <v>10</v>
      </c>
      <c r="B101" t="s">
        <v>11</v>
      </c>
      <c r="C101" t="s">
        <v>119</v>
      </c>
      <c r="D101" t="s">
        <v>120</v>
      </c>
      <c r="E101" t="s">
        <v>15</v>
      </c>
      <c r="F101" t="s">
        <v>194</v>
      </c>
      <c r="G101" t="s">
        <v>196</v>
      </c>
      <c r="H101">
        <v>2022</v>
      </c>
      <c r="I101">
        <v>8620</v>
      </c>
      <c r="J101">
        <v>19465.25</v>
      </c>
    </row>
    <row r="102" spans="1:10">
      <c r="A102" t="s">
        <v>10</v>
      </c>
      <c r="B102" t="s">
        <v>11</v>
      </c>
      <c r="C102" t="s">
        <v>119</v>
      </c>
      <c r="D102" t="s">
        <v>120</v>
      </c>
      <c r="E102" t="s">
        <v>15</v>
      </c>
      <c r="F102" t="s">
        <v>194</v>
      </c>
      <c r="G102" t="s">
        <v>195</v>
      </c>
      <c r="H102">
        <v>2022</v>
      </c>
      <c r="I102">
        <v>8465</v>
      </c>
      <c r="J102">
        <v>19124.75</v>
      </c>
    </row>
    <row r="103" spans="1:10">
      <c r="A103" t="s">
        <v>10</v>
      </c>
      <c r="B103" t="s">
        <v>11</v>
      </c>
      <c r="C103" t="s">
        <v>119</v>
      </c>
      <c r="D103" t="s">
        <v>120</v>
      </c>
      <c r="E103" t="s">
        <v>15</v>
      </c>
      <c r="F103" t="s">
        <v>194</v>
      </c>
      <c r="G103" t="s">
        <v>196</v>
      </c>
      <c r="H103">
        <v>2022</v>
      </c>
      <c r="I103">
        <v>8465</v>
      </c>
      <c r="J103">
        <v>19124.75</v>
      </c>
    </row>
    <row r="104" spans="1:10">
      <c r="A104" t="s">
        <v>10</v>
      </c>
      <c r="B104" t="s">
        <v>11</v>
      </c>
      <c r="C104" t="s">
        <v>119</v>
      </c>
      <c r="D104" t="s">
        <v>120</v>
      </c>
      <c r="E104" t="s">
        <v>15</v>
      </c>
      <c r="F104" t="s">
        <v>74</v>
      </c>
      <c r="G104" t="s">
        <v>104</v>
      </c>
      <c r="H104">
        <v>2022</v>
      </c>
      <c r="I104">
        <v>20100</v>
      </c>
      <c r="J104">
        <v>18800</v>
      </c>
    </row>
    <row r="105" spans="1:10">
      <c r="A105" t="s">
        <v>10</v>
      </c>
      <c r="B105" t="s">
        <v>11</v>
      </c>
      <c r="C105" t="s">
        <v>119</v>
      </c>
      <c r="D105" t="s">
        <v>120</v>
      </c>
      <c r="E105" t="s">
        <v>12</v>
      </c>
      <c r="F105" t="s">
        <v>13</v>
      </c>
      <c r="G105" t="s">
        <v>14</v>
      </c>
      <c r="H105">
        <v>2022</v>
      </c>
      <c r="I105">
        <v>139000</v>
      </c>
      <c r="J105">
        <v>18063.5</v>
      </c>
    </row>
    <row r="106" spans="1:10">
      <c r="A106" t="s">
        <v>10</v>
      </c>
      <c r="B106" t="s">
        <v>11</v>
      </c>
      <c r="C106" t="s">
        <v>119</v>
      </c>
      <c r="D106" t="s">
        <v>120</v>
      </c>
      <c r="E106" t="s">
        <v>12</v>
      </c>
      <c r="F106" t="s">
        <v>13</v>
      </c>
      <c r="G106" t="s">
        <v>14</v>
      </c>
      <c r="H106">
        <v>2022</v>
      </c>
      <c r="I106">
        <v>137300</v>
      </c>
      <c r="J106">
        <v>17842.5</v>
      </c>
    </row>
    <row r="107" spans="1:10">
      <c r="A107" t="s">
        <v>10</v>
      </c>
      <c r="B107" t="s">
        <v>11</v>
      </c>
      <c r="C107" t="s">
        <v>119</v>
      </c>
      <c r="D107" t="s">
        <v>120</v>
      </c>
      <c r="E107" t="s">
        <v>15</v>
      </c>
      <c r="F107" t="s">
        <v>198</v>
      </c>
      <c r="G107" t="s">
        <v>199</v>
      </c>
      <c r="H107">
        <v>2022</v>
      </c>
      <c r="I107">
        <v>15510</v>
      </c>
      <c r="J107">
        <v>16813.25</v>
      </c>
    </row>
    <row r="108" spans="1:10">
      <c r="A108" t="s">
        <v>10</v>
      </c>
      <c r="B108" t="s">
        <v>11</v>
      </c>
      <c r="C108" t="s">
        <v>119</v>
      </c>
      <c r="D108" t="s">
        <v>120</v>
      </c>
      <c r="E108" t="s">
        <v>15</v>
      </c>
      <c r="F108" t="s">
        <v>198</v>
      </c>
      <c r="G108" t="s">
        <v>200</v>
      </c>
      <c r="H108">
        <v>2022</v>
      </c>
      <c r="I108">
        <v>15510</v>
      </c>
      <c r="J108">
        <v>16813.25</v>
      </c>
    </row>
    <row r="109" spans="1:10">
      <c r="A109" t="s">
        <v>10</v>
      </c>
      <c r="B109" t="s">
        <v>11</v>
      </c>
      <c r="C109" t="s">
        <v>119</v>
      </c>
      <c r="D109" t="s">
        <v>120</v>
      </c>
      <c r="E109" t="s">
        <v>15</v>
      </c>
      <c r="F109" t="s">
        <v>194</v>
      </c>
      <c r="G109" t="s">
        <v>195</v>
      </c>
      <c r="H109">
        <v>2022</v>
      </c>
      <c r="I109">
        <v>7385</v>
      </c>
      <c r="J109">
        <v>16684.5</v>
      </c>
    </row>
    <row r="110" spans="1:10">
      <c r="A110" t="s">
        <v>10</v>
      </c>
      <c r="B110" t="s">
        <v>11</v>
      </c>
      <c r="C110" t="s">
        <v>119</v>
      </c>
      <c r="D110" t="s">
        <v>120</v>
      </c>
      <c r="E110" t="s">
        <v>15</v>
      </c>
      <c r="F110" t="s">
        <v>194</v>
      </c>
      <c r="G110" t="s">
        <v>196</v>
      </c>
      <c r="H110">
        <v>2022</v>
      </c>
      <c r="I110">
        <v>7385</v>
      </c>
      <c r="J110">
        <v>16684.5</v>
      </c>
    </row>
    <row r="111" spans="1:10">
      <c r="A111" t="s">
        <v>10</v>
      </c>
      <c r="B111" t="s">
        <v>11</v>
      </c>
      <c r="C111" t="s">
        <v>119</v>
      </c>
      <c r="D111" t="s">
        <v>120</v>
      </c>
      <c r="E111" t="s">
        <v>15</v>
      </c>
      <c r="F111" t="s">
        <v>36</v>
      </c>
      <c r="G111" t="s">
        <v>37</v>
      </c>
      <c r="H111">
        <v>2022</v>
      </c>
      <c r="I111">
        <v>11985</v>
      </c>
      <c r="J111">
        <v>16337.25</v>
      </c>
    </row>
    <row r="112" spans="1:10">
      <c r="A112" t="s">
        <v>10</v>
      </c>
      <c r="B112" t="s">
        <v>11</v>
      </c>
      <c r="C112" t="s">
        <v>119</v>
      </c>
      <c r="D112" t="s">
        <v>120</v>
      </c>
      <c r="E112" t="s">
        <v>15</v>
      </c>
      <c r="F112" t="s">
        <v>36</v>
      </c>
      <c r="G112" t="s">
        <v>37</v>
      </c>
      <c r="H112">
        <v>2022</v>
      </c>
      <c r="I112">
        <v>11960</v>
      </c>
      <c r="J112">
        <v>16303</v>
      </c>
    </row>
    <row r="113" spans="1:10">
      <c r="A113" t="s">
        <v>10</v>
      </c>
      <c r="B113" t="s">
        <v>11</v>
      </c>
      <c r="C113" t="s">
        <v>119</v>
      </c>
      <c r="D113" t="s">
        <v>120</v>
      </c>
      <c r="E113" t="s">
        <v>15</v>
      </c>
      <c r="F113" t="s">
        <v>36</v>
      </c>
      <c r="G113" t="s">
        <v>37</v>
      </c>
      <c r="H113">
        <v>2022</v>
      </c>
      <c r="I113">
        <v>12220</v>
      </c>
      <c r="J113">
        <v>16281</v>
      </c>
    </row>
    <row r="114" spans="1:10">
      <c r="A114" t="s">
        <v>10</v>
      </c>
      <c r="B114" t="s">
        <v>11</v>
      </c>
      <c r="C114" t="s">
        <v>119</v>
      </c>
      <c r="D114" t="s">
        <v>120</v>
      </c>
      <c r="E114" t="s">
        <v>15</v>
      </c>
      <c r="F114" t="s">
        <v>183</v>
      </c>
      <c r="G114" t="s">
        <v>184</v>
      </c>
      <c r="H114">
        <v>2022</v>
      </c>
      <c r="I114">
        <v>8000</v>
      </c>
      <c r="J114">
        <v>16218</v>
      </c>
    </row>
    <row r="115" spans="1:10">
      <c r="A115" t="s">
        <v>10</v>
      </c>
      <c r="B115" t="s">
        <v>11</v>
      </c>
      <c r="C115" t="s">
        <v>119</v>
      </c>
      <c r="D115" t="s">
        <v>120</v>
      </c>
      <c r="E115" t="s">
        <v>15</v>
      </c>
      <c r="F115" t="s">
        <v>183</v>
      </c>
      <c r="G115" t="s">
        <v>187</v>
      </c>
      <c r="H115">
        <v>2022</v>
      </c>
      <c r="I115">
        <v>8000</v>
      </c>
      <c r="J115">
        <v>16218</v>
      </c>
    </row>
    <row r="116" spans="1:10">
      <c r="A116" t="s">
        <v>10</v>
      </c>
      <c r="B116" t="s">
        <v>11</v>
      </c>
      <c r="C116" t="s">
        <v>119</v>
      </c>
      <c r="D116" t="s">
        <v>120</v>
      </c>
      <c r="E116" t="s">
        <v>15</v>
      </c>
      <c r="F116" t="s">
        <v>36</v>
      </c>
      <c r="G116" t="s">
        <v>37</v>
      </c>
      <c r="H116">
        <v>2022</v>
      </c>
      <c r="I116">
        <v>11055</v>
      </c>
      <c r="J116">
        <v>15070</v>
      </c>
    </row>
    <row r="117" spans="1:10">
      <c r="A117" t="s">
        <v>10</v>
      </c>
      <c r="B117" t="s">
        <v>11</v>
      </c>
      <c r="C117" t="s">
        <v>119</v>
      </c>
      <c r="D117" t="s">
        <v>120</v>
      </c>
      <c r="E117" t="s">
        <v>15</v>
      </c>
      <c r="F117" t="s">
        <v>36</v>
      </c>
      <c r="G117" t="s">
        <v>37</v>
      </c>
      <c r="H117">
        <v>2022</v>
      </c>
      <c r="I117">
        <v>10550</v>
      </c>
      <c r="J117">
        <v>14385</v>
      </c>
    </row>
    <row r="118" spans="1:10">
      <c r="A118" t="s">
        <v>10</v>
      </c>
      <c r="B118" t="s">
        <v>11</v>
      </c>
      <c r="C118" t="s">
        <v>119</v>
      </c>
      <c r="D118" t="s">
        <v>120</v>
      </c>
      <c r="E118" t="s">
        <v>15</v>
      </c>
      <c r="F118" t="s">
        <v>36</v>
      </c>
      <c r="G118" t="s">
        <v>37</v>
      </c>
      <c r="H118">
        <v>2022</v>
      </c>
      <c r="I118">
        <v>10705</v>
      </c>
      <c r="J118">
        <v>14271</v>
      </c>
    </row>
    <row r="119" spans="1:10">
      <c r="A119" t="s">
        <v>10</v>
      </c>
      <c r="B119" t="s">
        <v>11</v>
      </c>
      <c r="C119" t="s">
        <v>119</v>
      </c>
      <c r="D119" t="s">
        <v>120</v>
      </c>
      <c r="E119" t="s">
        <v>15</v>
      </c>
      <c r="F119" t="s">
        <v>36</v>
      </c>
      <c r="G119" t="s">
        <v>37</v>
      </c>
      <c r="H119">
        <v>2022</v>
      </c>
      <c r="I119">
        <v>10430</v>
      </c>
      <c r="J119">
        <v>14213.75</v>
      </c>
    </row>
    <row r="120" spans="1:10">
      <c r="A120" t="s">
        <v>10</v>
      </c>
      <c r="B120" t="s">
        <v>11</v>
      </c>
      <c r="C120" t="s">
        <v>119</v>
      </c>
      <c r="D120" t="s">
        <v>120</v>
      </c>
      <c r="E120" t="s">
        <v>19</v>
      </c>
      <c r="F120" t="s">
        <v>92</v>
      </c>
      <c r="G120" t="s">
        <v>93</v>
      </c>
      <c r="H120">
        <v>2022</v>
      </c>
      <c r="I120">
        <v>100050</v>
      </c>
      <c r="J120">
        <v>14007</v>
      </c>
    </row>
    <row r="121" spans="1:10">
      <c r="A121" t="s">
        <v>10</v>
      </c>
      <c r="B121" t="s">
        <v>11</v>
      </c>
      <c r="C121" t="s">
        <v>119</v>
      </c>
      <c r="D121" t="s">
        <v>120</v>
      </c>
      <c r="E121" t="s">
        <v>15</v>
      </c>
      <c r="F121" t="s">
        <v>36</v>
      </c>
      <c r="G121" t="s">
        <v>37</v>
      </c>
      <c r="H121">
        <v>2022</v>
      </c>
      <c r="I121">
        <v>10350</v>
      </c>
      <c r="J121">
        <v>13802</v>
      </c>
    </row>
    <row r="122" spans="1:10">
      <c r="A122" t="s">
        <v>10</v>
      </c>
      <c r="B122" t="s">
        <v>11</v>
      </c>
      <c r="C122" t="s">
        <v>119</v>
      </c>
      <c r="D122" t="s">
        <v>120</v>
      </c>
      <c r="E122" t="s">
        <v>15</v>
      </c>
      <c r="F122" t="s">
        <v>128</v>
      </c>
      <c r="G122" t="s">
        <v>129</v>
      </c>
      <c r="H122">
        <v>2022</v>
      </c>
      <c r="I122">
        <v>4500</v>
      </c>
      <c r="J122">
        <v>13380.25</v>
      </c>
    </row>
    <row r="123" spans="1:10">
      <c r="A123" t="s">
        <v>10</v>
      </c>
      <c r="B123" t="s">
        <v>11</v>
      </c>
      <c r="C123" t="s">
        <v>119</v>
      </c>
      <c r="D123" t="s">
        <v>120</v>
      </c>
      <c r="E123" t="s">
        <v>15</v>
      </c>
      <c r="F123" t="s">
        <v>128</v>
      </c>
      <c r="G123" t="s">
        <v>130</v>
      </c>
      <c r="H123">
        <v>2022</v>
      </c>
      <c r="I123">
        <v>4500</v>
      </c>
      <c r="J123">
        <v>13380.25</v>
      </c>
    </row>
    <row r="124" spans="1:10">
      <c r="A124" t="s">
        <v>10</v>
      </c>
      <c r="B124" t="s">
        <v>11</v>
      </c>
      <c r="C124" t="s">
        <v>119</v>
      </c>
      <c r="D124" t="s">
        <v>120</v>
      </c>
      <c r="E124" t="s">
        <v>15</v>
      </c>
      <c r="F124" t="s">
        <v>36</v>
      </c>
      <c r="G124" t="s">
        <v>37</v>
      </c>
      <c r="H124">
        <v>2022</v>
      </c>
      <c r="I124">
        <v>9810</v>
      </c>
      <c r="J124">
        <v>13357.5</v>
      </c>
    </row>
    <row r="125" spans="1:10">
      <c r="A125" t="s">
        <v>10</v>
      </c>
      <c r="B125" t="s">
        <v>11</v>
      </c>
      <c r="C125" t="s">
        <v>119</v>
      </c>
      <c r="D125" t="s">
        <v>120</v>
      </c>
      <c r="E125" t="s">
        <v>19</v>
      </c>
      <c r="F125" t="s">
        <v>54</v>
      </c>
      <c r="G125" t="s">
        <v>56</v>
      </c>
      <c r="H125">
        <v>2022</v>
      </c>
      <c r="I125">
        <v>88900</v>
      </c>
      <c r="J125">
        <v>12446</v>
      </c>
    </row>
    <row r="126" spans="1:10">
      <c r="A126" t="s">
        <v>10</v>
      </c>
      <c r="B126" t="s">
        <v>11</v>
      </c>
      <c r="C126" t="s">
        <v>119</v>
      </c>
      <c r="D126" t="s">
        <v>120</v>
      </c>
      <c r="E126" t="s">
        <v>15</v>
      </c>
      <c r="F126" t="s">
        <v>183</v>
      </c>
      <c r="G126" t="s">
        <v>184</v>
      </c>
      <c r="H126">
        <v>2022</v>
      </c>
      <c r="I126">
        <v>5780</v>
      </c>
      <c r="J126">
        <v>11730</v>
      </c>
    </row>
    <row r="127" spans="1:10">
      <c r="A127" t="s">
        <v>10</v>
      </c>
      <c r="B127" t="s">
        <v>11</v>
      </c>
      <c r="C127" t="s">
        <v>119</v>
      </c>
      <c r="D127" t="s">
        <v>120</v>
      </c>
      <c r="E127" t="s">
        <v>15</v>
      </c>
      <c r="F127" t="s">
        <v>183</v>
      </c>
      <c r="G127" t="s">
        <v>187</v>
      </c>
      <c r="H127">
        <v>2022</v>
      </c>
      <c r="I127">
        <v>5780</v>
      </c>
      <c r="J127">
        <v>11730</v>
      </c>
    </row>
    <row r="128" spans="1:10">
      <c r="A128" t="s">
        <v>10</v>
      </c>
      <c r="B128" t="s">
        <v>11</v>
      </c>
      <c r="C128" t="s">
        <v>119</v>
      </c>
      <c r="D128" t="s">
        <v>120</v>
      </c>
      <c r="E128" t="s">
        <v>15</v>
      </c>
      <c r="F128" t="s">
        <v>36</v>
      </c>
      <c r="G128" t="s">
        <v>37</v>
      </c>
      <c r="H128">
        <v>2022</v>
      </c>
      <c r="I128">
        <v>8700</v>
      </c>
      <c r="J128">
        <v>11591</v>
      </c>
    </row>
    <row r="129" spans="1:10">
      <c r="A129" t="s">
        <v>10</v>
      </c>
      <c r="B129" t="s">
        <v>11</v>
      </c>
      <c r="C129" t="s">
        <v>119</v>
      </c>
      <c r="D129" t="s">
        <v>120</v>
      </c>
      <c r="E129" t="s">
        <v>15</v>
      </c>
      <c r="F129" t="s">
        <v>194</v>
      </c>
      <c r="G129" t="s">
        <v>195</v>
      </c>
      <c r="H129">
        <v>2022</v>
      </c>
      <c r="I129">
        <v>4790</v>
      </c>
      <c r="J129">
        <v>10839.25</v>
      </c>
    </row>
    <row r="130" spans="1:10">
      <c r="A130" t="s">
        <v>10</v>
      </c>
      <c r="B130" t="s">
        <v>11</v>
      </c>
      <c r="C130" t="s">
        <v>119</v>
      </c>
      <c r="D130" t="s">
        <v>120</v>
      </c>
      <c r="E130" t="s">
        <v>15</v>
      </c>
      <c r="F130" t="s">
        <v>194</v>
      </c>
      <c r="G130" t="s">
        <v>196</v>
      </c>
      <c r="H130">
        <v>2022</v>
      </c>
      <c r="I130">
        <v>4790</v>
      </c>
      <c r="J130">
        <v>10839.25</v>
      </c>
    </row>
    <row r="131" spans="1:10">
      <c r="A131" t="s">
        <v>10</v>
      </c>
      <c r="B131" t="s">
        <v>11</v>
      </c>
      <c r="C131" t="s">
        <v>119</v>
      </c>
      <c r="D131" t="s">
        <v>120</v>
      </c>
      <c r="E131" t="s">
        <v>15</v>
      </c>
      <c r="F131" t="s">
        <v>198</v>
      </c>
      <c r="G131" t="s">
        <v>199</v>
      </c>
      <c r="H131">
        <v>2022</v>
      </c>
      <c r="I131">
        <v>9900</v>
      </c>
      <c r="J131">
        <v>10736.5</v>
      </c>
    </row>
    <row r="132" spans="1:10">
      <c r="A132" t="s">
        <v>10</v>
      </c>
      <c r="B132" t="s">
        <v>11</v>
      </c>
      <c r="C132" t="s">
        <v>119</v>
      </c>
      <c r="D132" t="s">
        <v>120</v>
      </c>
      <c r="E132" t="s">
        <v>15</v>
      </c>
      <c r="F132" t="s">
        <v>198</v>
      </c>
      <c r="G132" t="s">
        <v>200</v>
      </c>
      <c r="H132">
        <v>2022</v>
      </c>
      <c r="I132">
        <v>9900</v>
      </c>
      <c r="J132">
        <v>10736.5</v>
      </c>
    </row>
    <row r="133" spans="1:10">
      <c r="A133" t="s">
        <v>10</v>
      </c>
      <c r="B133" t="s">
        <v>11</v>
      </c>
      <c r="C133" t="s">
        <v>119</v>
      </c>
      <c r="D133" t="s">
        <v>120</v>
      </c>
      <c r="E133" t="s">
        <v>12</v>
      </c>
      <c r="F133" t="s">
        <v>13</v>
      </c>
      <c r="G133" t="s">
        <v>14</v>
      </c>
      <c r="H133">
        <v>2022</v>
      </c>
      <c r="I133">
        <v>79400</v>
      </c>
      <c r="J133">
        <v>10322</v>
      </c>
    </row>
    <row r="134" spans="1:10">
      <c r="A134" t="s">
        <v>10</v>
      </c>
      <c r="B134" t="s">
        <v>11</v>
      </c>
      <c r="C134" t="s">
        <v>119</v>
      </c>
      <c r="D134" t="s">
        <v>120</v>
      </c>
      <c r="E134" t="s">
        <v>19</v>
      </c>
      <c r="F134" t="s">
        <v>40</v>
      </c>
      <c r="G134" t="s">
        <v>255</v>
      </c>
      <c r="H134">
        <v>2022</v>
      </c>
      <c r="I134">
        <v>81200</v>
      </c>
      <c r="J134">
        <v>10150</v>
      </c>
    </row>
    <row r="135" spans="1:10">
      <c r="A135" t="s">
        <v>10</v>
      </c>
      <c r="B135" t="s">
        <v>11</v>
      </c>
      <c r="C135" t="s">
        <v>119</v>
      </c>
      <c r="D135" t="s">
        <v>120</v>
      </c>
      <c r="E135" t="s">
        <v>19</v>
      </c>
      <c r="F135" t="s">
        <v>54</v>
      </c>
      <c r="G135" t="s">
        <v>59</v>
      </c>
      <c r="H135">
        <v>2022</v>
      </c>
      <c r="I135">
        <v>72300</v>
      </c>
      <c r="J135">
        <v>10122</v>
      </c>
    </row>
    <row r="136" spans="1:10">
      <c r="A136" t="s">
        <v>10</v>
      </c>
      <c r="B136" t="s">
        <v>11</v>
      </c>
      <c r="C136" t="s">
        <v>119</v>
      </c>
      <c r="D136" t="s">
        <v>120</v>
      </c>
      <c r="E136" t="s">
        <v>15</v>
      </c>
      <c r="F136" t="s">
        <v>194</v>
      </c>
      <c r="G136" t="s">
        <v>195</v>
      </c>
      <c r="H136">
        <v>2022</v>
      </c>
      <c r="I136">
        <v>4425</v>
      </c>
      <c r="J136">
        <v>9988</v>
      </c>
    </row>
    <row r="137" spans="1:10">
      <c r="A137" t="s">
        <v>10</v>
      </c>
      <c r="B137" t="s">
        <v>11</v>
      </c>
      <c r="C137" t="s">
        <v>119</v>
      </c>
      <c r="D137" t="s">
        <v>120</v>
      </c>
      <c r="E137" t="s">
        <v>15</v>
      </c>
      <c r="F137" t="s">
        <v>204</v>
      </c>
      <c r="G137" t="s">
        <v>205</v>
      </c>
      <c r="H137">
        <v>2022</v>
      </c>
      <c r="I137">
        <v>3635</v>
      </c>
      <c r="J137">
        <v>9932.5</v>
      </c>
    </row>
    <row r="138" spans="1:10">
      <c r="A138" t="s">
        <v>10</v>
      </c>
      <c r="B138" t="s">
        <v>11</v>
      </c>
      <c r="C138" t="s">
        <v>119</v>
      </c>
      <c r="D138" t="s">
        <v>120</v>
      </c>
      <c r="E138" t="s">
        <v>15</v>
      </c>
      <c r="F138" t="s">
        <v>194</v>
      </c>
      <c r="G138" t="s">
        <v>196</v>
      </c>
      <c r="H138">
        <v>2022</v>
      </c>
      <c r="I138">
        <v>4400</v>
      </c>
      <c r="J138">
        <v>9931.25</v>
      </c>
    </row>
    <row r="139" spans="1:10">
      <c r="A139" t="s">
        <v>10</v>
      </c>
      <c r="B139" t="s">
        <v>11</v>
      </c>
      <c r="C139" t="s">
        <v>119</v>
      </c>
      <c r="D139" t="s">
        <v>120</v>
      </c>
      <c r="E139" t="s">
        <v>19</v>
      </c>
      <c r="F139" t="s">
        <v>92</v>
      </c>
      <c r="G139" t="s">
        <v>107</v>
      </c>
      <c r="H139">
        <v>2022</v>
      </c>
      <c r="I139">
        <v>70500</v>
      </c>
      <c r="J139">
        <v>9870</v>
      </c>
    </row>
    <row r="140" spans="1:10">
      <c r="A140" t="s">
        <v>10</v>
      </c>
      <c r="B140" t="s">
        <v>11</v>
      </c>
      <c r="C140" t="s">
        <v>119</v>
      </c>
      <c r="D140" t="s">
        <v>120</v>
      </c>
      <c r="E140" t="s">
        <v>15</v>
      </c>
      <c r="F140" t="s">
        <v>36</v>
      </c>
      <c r="G140" t="s">
        <v>37</v>
      </c>
      <c r="H140">
        <v>2022</v>
      </c>
      <c r="I140">
        <v>7390</v>
      </c>
      <c r="J140">
        <v>9849</v>
      </c>
    </row>
    <row r="141" spans="1:10">
      <c r="A141" t="s">
        <v>10</v>
      </c>
      <c r="B141" t="s">
        <v>11</v>
      </c>
      <c r="C141" t="s">
        <v>119</v>
      </c>
      <c r="D141" t="s">
        <v>120</v>
      </c>
      <c r="E141" t="s">
        <v>15</v>
      </c>
      <c r="F141" t="s">
        <v>183</v>
      </c>
      <c r="G141" t="s">
        <v>184</v>
      </c>
      <c r="H141">
        <v>2022</v>
      </c>
      <c r="I141">
        <v>4775</v>
      </c>
      <c r="J141">
        <v>9690</v>
      </c>
    </row>
    <row r="142" spans="1:10">
      <c r="A142" t="s">
        <v>10</v>
      </c>
      <c r="B142" t="s">
        <v>11</v>
      </c>
      <c r="C142" t="s">
        <v>119</v>
      </c>
      <c r="D142" t="s">
        <v>120</v>
      </c>
      <c r="E142" t="s">
        <v>15</v>
      </c>
      <c r="F142" t="s">
        <v>183</v>
      </c>
      <c r="G142" t="s">
        <v>187</v>
      </c>
      <c r="H142">
        <v>2022</v>
      </c>
      <c r="I142">
        <v>4775</v>
      </c>
      <c r="J142">
        <v>9690</v>
      </c>
    </row>
    <row r="143" spans="1:10">
      <c r="A143" t="s">
        <v>10</v>
      </c>
      <c r="B143" t="s">
        <v>11</v>
      </c>
      <c r="C143" t="s">
        <v>119</v>
      </c>
      <c r="D143" t="s">
        <v>120</v>
      </c>
      <c r="E143" t="s">
        <v>15</v>
      </c>
      <c r="F143" t="s">
        <v>36</v>
      </c>
      <c r="G143" t="s">
        <v>37</v>
      </c>
      <c r="H143">
        <v>2022</v>
      </c>
      <c r="I143">
        <v>7035</v>
      </c>
      <c r="J143">
        <v>9590</v>
      </c>
    </row>
    <row r="144" spans="1:10">
      <c r="A144" t="s">
        <v>10</v>
      </c>
      <c r="B144" t="s">
        <v>11</v>
      </c>
      <c r="C144" t="s">
        <v>119</v>
      </c>
      <c r="D144" t="s">
        <v>120</v>
      </c>
      <c r="E144" t="s">
        <v>15</v>
      </c>
      <c r="F144" t="s">
        <v>36</v>
      </c>
      <c r="G144" t="s">
        <v>37</v>
      </c>
      <c r="H144">
        <v>2022</v>
      </c>
      <c r="I144">
        <v>7035</v>
      </c>
      <c r="J144">
        <v>9380</v>
      </c>
    </row>
    <row r="145" spans="1:10">
      <c r="A145" t="s">
        <v>10</v>
      </c>
      <c r="B145" t="s">
        <v>11</v>
      </c>
      <c r="C145" t="s">
        <v>119</v>
      </c>
      <c r="D145" t="s">
        <v>120</v>
      </c>
      <c r="E145" t="s">
        <v>12</v>
      </c>
      <c r="F145" t="s">
        <v>13</v>
      </c>
      <c r="G145" t="s">
        <v>14</v>
      </c>
      <c r="H145">
        <v>2022</v>
      </c>
      <c r="I145">
        <v>71650</v>
      </c>
      <c r="J145">
        <v>9314.5</v>
      </c>
    </row>
    <row r="146" spans="1:10">
      <c r="A146" t="s">
        <v>10</v>
      </c>
      <c r="B146" t="s">
        <v>11</v>
      </c>
      <c r="C146" t="s">
        <v>119</v>
      </c>
      <c r="D146" t="s">
        <v>120</v>
      </c>
      <c r="E146" t="s">
        <v>15</v>
      </c>
      <c r="F146" t="s">
        <v>36</v>
      </c>
      <c r="G146" t="s">
        <v>37</v>
      </c>
      <c r="H146">
        <v>2022</v>
      </c>
      <c r="I146">
        <v>6985</v>
      </c>
      <c r="J146">
        <v>9313.75</v>
      </c>
    </row>
    <row r="147" spans="1:10">
      <c r="A147" t="s">
        <v>10</v>
      </c>
      <c r="B147" t="s">
        <v>11</v>
      </c>
      <c r="C147" t="s">
        <v>119</v>
      </c>
      <c r="D147" t="s">
        <v>120</v>
      </c>
      <c r="E147" t="s">
        <v>15</v>
      </c>
      <c r="F147" t="s">
        <v>198</v>
      </c>
      <c r="G147" t="s">
        <v>199</v>
      </c>
      <c r="H147">
        <v>2022</v>
      </c>
      <c r="I147">
        <v>8345</v>
      </c>
      <c r="J147">
        <v>9047</v>
      </c>
    </row>
    <row r="148" spans="1:10">
      <c r="A148" t="s">
        <v>10</v>
      </c>
      <c r="B148" t="s">
        <v>11</v>
      </c>
      <c r="C148" t="s">
        <v>119</v>
      </c>
      <c r="D148" t="s">
        <v>120</v>
      </c>
      <c r="E148" t="s">
        <v>15</v>
      </c>
      <c r="F148" t="s">
        <v>198</v>
      </c>
      <c r="G148" t="s">
        <v>200</v>
      </c>
      <c r="H148">
        <v>2022</v>
      </c>
      <c r="I148">
        <v>8345</v>
      </c>
      <c r="J148">
        <v>9047</v>
      </c>
    </row>
    <row r="149" spans="1:10">
      <c r="A149" t="s">
        <v>10</v>
      </c>
      <c r="B149" t="s">
        <v>11</v>
      </c>
      <c r="C149" t="s">
        <v>119</v>
      </c>
      <c r="D149" t="s">
        <v>120</v>
      </c>
      <c r="E149" t="s">
        <v>22</v>
      </c>
      <c r="F149" t="s">
        <v>23</v>
      </c>
      <c r="G149" t="s">
        <v>24</v>
      </c>
      <c r="H149">
        <v>2022</v>
      </c>
      <c r="I149">
        <v>11350</v>
      </c>
      <c r="J149">
        <v>8919.1</v>
      </c>
    </row>
    <row r="150" spans="1:10">
      <c r="A150" t="s">
        <v>10</v>
      </c>
      <c r="B150" t="s">
        <v>11</v>
      </c>
      <c r="C150" t="s">
        <v>119</v>
      </c>
      <c r="D150" t="s">
        <v>120</v>
      </c>
      <c r="E150" t="s">
        <v>19</v>
      </c>
      <c r="F150" t="s">
        <v>92</v>
      </c>
      <c r="G150" t="s">
        <v>93</v>
      </c>
      <c r="H150">
        <v>2022</v>
      </c>
      <c r="I150">
        <v>61150</v>
      </c>
      <c r="J150">
        <v>8561</v>
      </c>
    </row>
    <row r="151" spans="1:10">
      <c r="A151" t="s">
        <v>10</v>
      </c>
      <c r="B151" t="s">
        <v>11</v>
      </c>
      <c r="C151" t="s">
        <v>119</v>
      </c>
      <c r="D151" t="s">
        <v>120</v>
      </c>
      <c r="E151" t="s">
        <v>15</v>
      </c>
      <c r="F151" t="s">
        <v>194</v>
      </c>
      <c r="G151" t="s">
        <v>195</v>
      </c>
      <c r="H151">
        <v>2022</v>
      </c>
      <c r="I151">
        <v>3645</v>
      </c>
      <c r="J151">
        <v>8228.75</v>
      </c>
    </row>
    <row r="152" spans="1:10">
      <c r="A152" t="s">
        <v>10</v>
      </c>
      <c r="B152" t="s">
        <v>11</v>
      </c>
      <c r="C152" t="s">
        <v>119</v>
      </c>
      <c r="D152" t="s">
        <v>120</v>
      </c>
      <c r="E152" t="s">
        <v>15</v>
      </c>
      <c r="F152" t="s">
        <v>194</v>
      </c>
      <c r="G152" t="s">
        <v>196</v>
      </c>
      <c r="H152">
        <v>2022</v>
      </c>
      <c r="I152">
        <v>3645</v>
      </c>
      <c r="J152">
        <v>8228.75</v>
      </c>
    </row>
    <row r="153" spans="1:10">
      <c r="A153" t="s">
        <v>10</v>
      </c>
      <c r="B153" t="s">
        <v>11</v>
      </c>
      <c r="C153" t="s">
        <v>119</v>
      </c>
      <c r="D153" t="s">
        <v>120</v>
      </c>
      <c r="E153" t="s">
        <v>15</v>
      </c>
      <c r="F153" t="s">
        <v>36</v>
      </c>
      <c r="G153" t="s">
        <v>37</v>
      </c>
      <c r="H153">
        <v>2022</v>
      </c>
      <c r="I153">
        <v>5980</v>
      </c>
      <c r="J153">
        <v>8151.5</v>
      </c>
    </row>
    <row r="154" spans="1:10">
      <c r="A154" t="s">
        <v>10</v>
      </c>
      <c r="B154" t="s">
        <v>11</v>
      </c>
      <c r="C154" t="s">
        <v>119</v>
      </c>
      <c r="D154" t="s">
        <v>120</v>
      </c>
      <c r="E154" t="s">
        <v>19</v>
      </c>
      <c r="F154" t="s">
        <v>54</v>
      </c>
      <c r="G154" t="s">
        <v>91</v>
      </c>
      <c r="H154">
        <v>2022</v>
      </c>
      <c r="I154">
        <v>56300</v>
      </c>
      <c r="J154">
        <v>7882</v>
      </c>
    </row>
    <row r="155" spans="1:10">
      <c r="A155" t="s">
        <v>10</v>
      </c>
      <c r="B155" t="s">
        <v>11</v>
      </c>
      <c r="C155" t="s">
        <v>119</v>
      </c>
      <c r="D155" t="s">
        <v>120</v>
      </c>
      <c r="E155" t="s">
        <v>15</v>
      </c>
      <c r="F155" t="s">
        <v>36</v>
      </c>
      <c r="G155" t="s">
        <v>37</v>
      </c>
      <c r="H155">
        <v>2022</v>
      </c>
      <c r="I155">
        <v>5705</v>
      </c>
      <c r="J155">
        <v>7774.75</v>
      </c>
    </row>
    <row r="156" spans="1:10">
      <c r="A156" t="s">
        <v>10</v>
      </c>
      <c r="B156" t="s">
        <v>11</v>
      </c>
      <c r="C156" t="s">
        <v>119</v>
      </c>
      <c r="D156" t="s">
        <v>120</v>
      </c>
      <c r="E156" t="s">
        <v>15</v>
      </c>
      <c r="F156" t="s">
        <v>198</v>
      </c>
      <c r="G156" t="s">
        <v>199</v>
      </c>
      <c r="H156">
        <v>2022</v>
      </c>
      <c r="I156">
        <v>7140</v>
      </c>
      <c r="J156">
        <v>7739</v>
      </c>
    </row>
    <row r="157" spans="1:10">
      <c r="A157" t="s">
        <v>10</v>
      </c>
      <c r="B157" t="s">
        <v>11</v>
      </c>
      <c r="C157" t="s">
        <v>119</v>
      </c>
      <c r="D157" t="s">
        <v>120</v>
      </c>
      <c r="E157" t="s">
        <v>15</v>
      </c>
      <c r="F157" t="s">
        <v>198</v>
      </c>
      <c r="G157" t="s">
        <v>200</v>
      </c>
      <c r="H157">
        <v>2022</v>
      </c>
      <c r="I157">
        <v>7140</v>
      </c>
      <c r="J157">
        <v>7739</v>
      </c>
    </row>
    <row r="158" spans="1:10">
      <c r="A158" t="s">
        <v>10</v>
      </c>
      <c r="B158" t="s">
        <v>11</v>
      </c>
      <c r="C158" t="s">
        <v>119</v>
      </c>
      <c r="D158" t="s">
        <v>120</v>
      </c>
      <c r="E158" t="s">
        <v>15</v>
      </c>
      <c r="F158" t="s">
        <v>183</v>
      </c>
      <c r="G158" t="s">
        <v>184</v>
      </c>
      <c r="H158">
        <v>2022</v>
      </c>
      <c r="I158">
        <v>3800</v>
      </c>
      <c r="J158">
        <v>7701</v>
      </c>
    </row>
    <row r="159" spans="1:10">
      <c r="A159" t="s">
        <v>10</v>
      </c>
      <c r="B159" t="s">
        <v>11</v>
      </c>
      <c r="C159" t="s">
        <v>119</v>
      </c>
      <c r="D159" t="s">
        <v>120</v>
      </c>
      <c r="E159" t="s">
        <v>15</v>
      </c>
      <c r="F159" t="s">
        <v>183</v>
      </c>
      <c r="G159" t="s">
        <v>187</v>
      </c>
      <c r="H159">
        <v>2022</v>
      </c>
      <c r="I159">
        <v>3800</v>
      </c>
      <c r="J159">
        <v>7701</v>
      </c>
    </row>
    <row r="160" spans="1:10">
      <c r="A160" t="s">
        <v>10</v>
      </c>
      <c r="B160" t="s">
        <v>11</v>
      </c>
      <c r="C160" t="s">
        <v>119</v>
      </c>
      <c r="D160" t="s">
        <v>120</v>
      </c>
      <c r="E160" t="s">
        <v>15</v>
      </c>
      <c r="F160" t="s">
        <v>210</v>
      </c>
      <c r="G160" t="s">
        <v>211</v>
      </c>
      <c r="H160">
        <v>2022</v>
      </c>
      <c r="I160">
        <v>3740</v>
      </c>
      <c r="J160">
        <v>7599</v>
      </c>
    </row>
    <row r="161" spans="1:10">
      <c r="A161" t="s">
        <v>10</v>
      </c>
      <c r="B161" t="s">
        <v>11</v>
      </c>
      <c r="C161" t="s">
        <v>119</v>
      </c>
      <c r="D161" t="s">
        <v>120</v>
      </c>
      <c r="E161" t="s">
        <v>15</v>
      </c>
      <c r="F161" t="s">
        <v>210</v>
      </c>
      <c r="G161" t="s">
        <v>212</v>
      </c>
      <c r="H161">
        <v>2022</v>
      </c>
      <c r="I161">
        <v>3740</v>
      </c>
      <c r="J161">
        <v>7599</v>
      </c>
    </row>
    <row r="162" spans="1:10">
      <c r="A162" t="s">
        <v>10</v>
      </c>
      <c r="B162" t="s">
        <v>11</v>
      </c>
      <c r="C162" t="s">
        <v>119</v>
      </c>
      <c r="D162" t="s">
        <v>120</v>
      </c>
      <c r="E162" t="s">
        <v>19</v>
      </c>
      <c r="F162" t="s">
        <v>92</v>
      </c>
      <c r="G162" t="s">
        <v>93</v>
      </c>
      <c r="H162">
        <v>2022</v>
      </c>
      <c r="I162">
        <v>51300</v>
      </c>
      <c r="J162">
        <v>7182</v>
      </c>
    </row>
    <row r="163" spans="1:10">
      <c r="A163" t="s">
        <v>10</v>
      </c>
      <c r="B163" t="s">
        <v>11</v>
      </c>
      <c r="C163" t="s">
        <v>119</v>
      </c>
      <c r="D163" t="s">
        <v>120</v>
      </c>
      <c r="E163" t="s">
        <v>19</v>
      </c>
      <c r="F163" t="s">
        <v>92</v>
      </c>
      <c r="G163" t="s">
        <v>93</v>
      </c>
      <c r="H163">
        <v>2022</v>
      </c>
      <c r="I163">
        <v>47300</v>
      </c>
      <c r="J163">
        <v>7095</v>
      </c>
    </row>
    <row r="164" spans="1:10">
      <c r="A164" t="s">
        <v>10</v>
      </c>
      <c r="B164" t="s">
        <v>11</v>
      </c>
      <c r="C164" t="s">
        <v>119</v>
      </c>
      <c r="D164" t="s">
        <v>120</v>
      </c>
      <c r="E164" t="s">
        <v>15</v>
      </c>
      <c r="F164" t="s">
        <v>74</v>
      </c>
      <c r="G164" t="s">
        <v>104</v>
      </c>
      <c r="H164">
        <v>2022</v>
      </c>
      <c r="I164">
        <v>7490</v>
      </c>
      <c r="J164">
        <v>7003</v>
      </c>
    </row>
    <row r="165" spans="1:10">
      <c r="A165" t="s">
        <v>10</v>
      </c>
      <c r="B165" t="s">
        <v>11</v>
      </c>
      <c r="C165" t="s">
        <v>119</v>
      </c>
      <c r="D165" t="s">
        <v>120</v>
      </c>
      <c r="E165" t="s">
        <v>15</v>
      </c>
      <c r="F165" t="s">
        <v>194</v>
      </c>
      <c r="G165" t="s">
        <v>195</v>
      </c>
      <c r="H165">
        <v>2022</v>
      </c>
      <c r="I165">
        <v>2990</v>
      </c>
      <c r="J165">
        <v>6753.25</v>
      </c>
    </row>
    <row r="166" spans="1:10">
      <c r="A166" t="s">
        <v>10</v>
      </c>
      <c r="B166" t="s">
        <v>11</v>
      </c>
      <c r="C166" t="s">
        <v>119</v>
      </c>
      <c r="D166" t="s">
        <v>120</v>
      </c>
      <c r="E166" t="s">
        <v>15</v>
      </c>
      <c r="F166" t="s">
        <v>194</v>
      </c>
      <c r="G166" t="s">
        <v>196</v>
      </c>
      <c r="H166">
        <v>2022</v>
      </c>
      <c r="I166">
        <v>2990</v>
      </c>
      <c r="J166">
        <v>6753.25</v>
      </c>
    </row>
    <row r="167" spans="1:10">
      <c r="A167" t="s">
        <v>10</v>
      </c>
      <c r="B167" t="s">
        <v>11</v>
      </c>
      <c r="C167" t="s">
        <v>119</v>
      </c>
      <c r="D167" t="s">
        <v>120</v>
      </c>
      <c r="E167" t="s">
        <v>15</v>
      </c>
      <c r="F167" t="s">
        <v>36</v>
      </c>
      <c r="G167" t="s">
        <v>37</v>
      </c>
      <c r="H167">
        <v>2022</v>
      </c>
      <c r="I167">
        <v>4930</v>
      </c>
      <c r="J167">
        <v>6713</v>
      </c>
    </row>
    <row r="168" spans="1:10">
      <c r="A168" t="s">
        <v>10</v>
      </c>
      <c r="B168" t="s">
        <v>11</v>
      </c>
      <c r="C168" t="s">
        <v>119</v>
      </c>
      <c r="D168" t="s">
        <v>120</v>
      </c>
      <c r="E168" t="s">
        <v>12</v>
      </c>
      <c r="F168" t="s">
        <v>13</v>
      </c>
      <c r="G168" t="s">
        <v>14</v>
      </c>
      <c r="H168">
        <v>2022</v>
      </c>
      <c r="I168">
        <v>50900</v>
      </c>
      <c r="J168">
        <v>6617</v>
      </c>
    </row>
    <row r="169" spans="1:10">
      <c r="A169" t="s">
        <v>10</v>
      </c>
      <c r="B169" t="s">
        <v>11</v>
      </c>
      <c r="C169" t="s">
        <v>119</v>
      </c>
      <c r="D169" t="s">
        <v>120</v>
      </c>
      <c r="E169" t="s">
        <v>15</v>
      </c>
      <c r="F169" t="s">
        <v>204</v>
      </c>
      <c r="G169" t="s">
        <v>205</v>
      </c>
      <c r="H169">
        <v>2022</v>
      </c>
      <c r="I169">
        <v>2424</v>
      </c>
      <c r="J169">
        <v>6600.66</v>
      </c>
    </row>
    <row r="170" spans="1:10">
      <c r="A170" t="s">
        <v>10</v>
      </c>
      <c r="B170" t="s">
        <v>11</v>
      </c>
      <c r="C170" t="s">
        <v>119</v>
      </c>
      <c r="D170" t="s">
        <v>120</v>
      </c>
      <c r="E170" t="s">
        <v>15</v>
      </c>
      <c r="F170" t="s">
        <v>204</v>
      </c>
      <c r="G170" t="s">
        <v>206</v>
      </c>
      <c r="H170">
        <v>2022</v>
      </c>
      <c r="I170">
        <v>2424</v>
      </c>
      <c r="J170">
        <v>6600.66</v>
      </c>
    </row>
    <row r="171" spans="1:10">
      <c r="A171" t="s">
        <v>10</v>
      </c>
      <c r="B171" t="s">
        <v>11</v>
      </c>
      <c r="C171" t="s">
        <v>119</v>
      </c>
      <c r="D171" t="s">
        <v>120</v>
      </c>
      <c r="E171" t="s">
        <v>15</v>
      </c>
      <c r="F171" t="s">
        <v>74</v>
      </c>
      <c r="G171" t="s">
        <v>104</v>
      </c>
      <c r="H171">
        <v>2022</v>
      </c>
      <c r="I171">
        <v>6840</v>
      </c>
      <c r="J171">
        <v>6392</v>
      </c>
    </row>
    <row r="172" spans="1:10">
      <c r="A172" t="s">
        <v>10</v>
      </c>
      <c r="B172" t="s">
        <v>11</v>
      </c>
      <c r="C172" t="s">
        <v>119</v>
      </c>
      <c r="D172" t="s">
        <v>120</v>
      </c>
      <c r="E172" t="s">
        <v>19</v>
      </c>
      <c r="F172" t="s">
        <v>54</v>
      </c>
      <c r="G172" t="s">
        <v>59</v>
      </c>
      <c r="H172">
        <v>2022</v>
      </c>
      <c r="I172">
        <v>34200</v>
      </c>
      <c r="J172">
        <v>5814</v>
      </c>
    </row>
    <row r="173" spans="1:10">
      <c r="A173" t="s">
        <v>10</v>
      </c>
      <c r="B173" t="s">
        <v>11</v>
      </c>
      <c r="C173" t="s">
        <v>119</v>
      </c>
      <c r="D173" t="s">
        <v>120</v>
      </c>
      <c r="E173" t="s">
        <v>19</v>
      </c>
      <c r="F173" t="s">
        <v>54</v>
      </c>
      <c r="G173" t="s">
        <v>58</v>
      </c>
      <c r="H173">
        <v>2022</v>
      </c>
      <c r="I173">
        <v>34100</v>
      </c>
      <c r="J173">
        <v>5797</v>
      </c>
    </row>
    <row r="174" spans="1:10">
      <c r="A174" t="s">
        <v>10</v>
      </c>
      <c r="B174" t="s">
        <v>11</v>
      </c>
      <c r="C174" t="s">
        <v>119</v>
      </c>
      <c r="D174" t="s">
        <v>120</v>
      </c>
      <c r="E174" t="s">
        <v>19</v>
      </c>
      <c r="F174" t="s">
        <v>92</v>
      </c>
      <c r="G174" t="s">
        <v>107</v>
      </c>
      <c r="H174">
        <v>2022</v>
      </c>
      <c r="I174">
        <v>37800</v>
      </c>
      <c r="J174">
        <v>5670</v>
      </c>
    </row>
    <row r="175" spans="1:10">
      <c r="A175" t="s">
        <v>10</v>
      </c>
      <c r="B175" t="s">
        <v>11</v>
      </c>
      <c r="C175" t="s">
        <v>119</v>
      </c>
      <c r="D175" t="s">
        <v>120</v>
      </c>
      <c r="E175" t="s">
        <v>15</v>
      </c>
      <c r="F175" t="s">
        <v>74</v>
      </c>
      <c r="G175" t="s">
        <v>104</v>
      </c>
      <c r="H175">
        <v>2022</v>
      </c>
      <c r="I175">
        <v>6030</v>
      </c>
      <c r="J175">
        <v>5640</v>
      </c>
    </row>
    <row r="176" spans="1:10">
      <c r="A176" t="s">
        <v>10</v>
      </c>
      <c r="B176" t="s">
        <v>11</v>
      </c>
      <c r="C176" t="s">
        <v>119</v>
      </c>
      <c r="D176" t="s">
        <v>120</v>
      </c>
      <c r="E176" t="s">
        <v>15</v>
      </c>
      <c r="F176" t="s">
        <v>36</v>
      </c>
      <c r="G176" t="s">
        <v>37</v>
      </c>
      <c r="H176">
        <v>2022</v>
      </c>
      <c r="I176">
        <v>4125</v>
      </c>
      <c r="J176">
        <v>5617</v>
      </c>
    </row>
    <row r="177" spans="1:10">
      <c r="A177" t="s">
        <v>10</v>
      </c>
      <c r="B177" t="s">
        <v>11</v>
      </c>
      <c r="C177" t="s">
        <v>119</v>
      </c>
      <c r="D177" t="s">
        <v>120</v>
      </c>
      <c r="E177" t="s">
        <v>15</v>
      </c>
      <c r="F177" t="s">
        <v>183</v>
      </c>
      <c r="G177" t="s">
        <v>184</v>
      </c>
      <c r="H177">
        <v>2022</v>
      </c>
      <c r="I177">
        <v>2765</v>
      </c>
      <c r="J177">
        <v>5610</v>
      </c>
    </row>
    <row r="178" spans="1:10">
      <c r="A178" t="s">
        <v>10</v>
      </c>
      <c r="B178" t="s">
        <v>11</v>
      </c>
      <c r="C178" t="s">
        <v>119</v>
      </c>
      <c r="D178" t="s">
        <v>120</v>
      </c>
      <c r="E178" t="s">
        <v>15</v>
      </c>
      <c r="F178" t="s">
        <v>183</v>
      </c>
      <c r="G178" t="s">
        <v>187</v>
      </c>
      <c r="H178">
        <v>2022</v>
      </c>
      <c r="I178">
        <v>2765</v>
      </c>
      <c r="J178">
        <v>5610</v>
      </c>
    </row>
    <row r="179" spans="1:10">
      <c r="A179" t="s">
        <v>10</v>
      </c>
      <c r="B179" t="s">
        <v>11</v>
      </c>
      <c r="C179" t="s">
        <v>119</v>
      </c>
      <c r="D179" t="s">
        <v>120</v>
      </c>
      <c r="E179" t="s">
        <v>15</v>
      </c>
      <c r="F179" t="s">
        <v>36</v>
      </c>
      <c r="G179" t="s">
        <v>37</v>
      </c>
      <c r="H179">
        <v>2022</v>
      </c>
      <c r="I179">
        <v>4075</v>
      </c>
      <c r="J179">
        <v>5548.5</v>
      </c>
    </row>
    <row r="180" spans="1:10">
      <c r="A180" t="s">
        <v>10</v>
      </c>
      <c r="B180" t="s">
        <v>11</v>
      </c>
      <c r="C180" t="s">
        <v>119</v>
      </c>
      <c r="D180" t="s">
        <v>120</v>
      </c>
      <c r="E180" t="s">
        <v>15</v>
      </c>
      <c r="F180" t="s">
        <v>198</v>
      </c>
      <c r="G180" t="s">
        <v>199</v>
      </c>
      <c r="H180">
        <v>2022</v>
      </c>
      <c r="I180">
        <v>5080</v>
      </c>
      <c r="J180">
        <v>5504.5</v>
      </c>
    </row>
    <row r="181" spans="1:10">
      <c r="A181" t="s">
        <v>10</v>
      </c>
      <c r="B181" t="s">
        <v>11</v>
      </c>
      <c r="C181" t="s">
        <v>119</v>
      </c>
      <c r="D181" t="s">
        <v>120</v>
      </c>
      <c r="E181" t="s">
        <v>15</v>
      </c>
      <c r="F181" t="s">
        <v>198</v>
      </c>
      <c r="G181" t="s">
        <v>200</v>
      </c>
      <c r="H181">
        <v>2022</v>
      </c>
      <c r="I181">
        <v>5080</v>
      </c>
      <c r="J181">
        <v>5504.5</v>
      </c>
    </row>
    <row r="182" spans="1:10">
      <c r="A182" t="s">
        <v>10</v>
      </c>
      <c r="B182" t="s">
        <v>11</v>
      </c>
      <c r="C182" t="s">
        <v>119</v>
      </c>
      <c r="D182" t="s">
        <v>120</v>
      </c>
      <c r="E182" t="s">
        <v>15</v>
      </c>
      <c r="F182" t="s">
        <v>36</v>
      </c>
      <c r="G182" t="s">
        <v>37</v>
      </c>
      <c r="H182">
        <v>2022</v>
      </c>
      <c r="I182">
        <v>4125</v>
      </c>
      <c r="J182">
        <v>5494</v>
      </c>
    </row>
    <row r="183" spans="1:10">
      <c r="A183" t="s">
        <v>10</v>
      </c>
      <c r="B183" t="s">
        <v>11</v>
      </c>
      <c r="C183" t="s">
        <v>119</v>
      </c>
      <c r="D183" t="s">
        <v>120</v>
      </c>
      <c r="E183" t="s">
        <v>15</v>
      </c>
      <c r="F183" t="s">
        <v>36</v>
      </c>
      <c r="G183" t="s">
        <v>37</v>
      </c>
      <c r="H183">
        <v>2022</v>
      </c>
      <c r="I183">
        <v>4020</v>
      </c>
      <c r="J183">
        <v>5480</v>
      </c>
    </row>
    <row r="184" spans="1:10">
      <c r="A184" t="s">
        <v>10</v>
      </c>
      <c r="B184" t="s">
        <v>11</v>
      </c>
      <c r="C184" t="s">
        <v>119</v>
      </c>
      <c r="D184" t="s">
        <v>120</v>
      </c>
      <c r="E184" t="s">
        <v>19</v>
      </c>
      <c r="F184" t="s">
        <v>54</v>
      </c>
      <c r="G184" t="s">
        <v>91</v>
      </c>
      <c r="H184">
        <v>2022</v>
      </c>
      <c r="I184">
        <v>38800</v>
      </c>
      <c r="J184">
        <v>5432</v>
      </c>
    </row>
    <row r="185" spans="1:10">
      <c r="A185" t="s">
        <v>10</v>
      </c>
      <c r="B185" t="s">
        <v>11</v>
      </c>
      <c r="C185" t="s">
        <v>119</v>
      </c>
      <c r="D185" t="s">
        <v>120</v>
      </c>
      <c r="E185" t="s">
        <v>19</v>
      </c>
      <c r="F185" t="s">
        <v>40</v>
      </c>
      <c r="G185" t="s">
        <v>42</v>
      </c>
      <c r="H185">
        <v>2022</v>
      </c>
      <c r="I185">
        <v>56250</v>
      </c>
      <c r="J185">
        <v>5343.75</v>
      </c>
    </row>
    <row r="186" spans="1:10">
      <c r="A186" t="s">
        <v>10</v>
      </c>
      <c r="B186" t="s">
        <v>11</v>
      </c>
      <c r="C186" t="s">
        <v>119</v>
      </c>
      <c r="D186" t="s">
        <v>120</v>
      </c>
      <c r="E186" t="s">
        <v>19</v>
      </c>
      <c r="F186" t="s">
        <v>92</v>
      </c>
      <c r="G186" t="s">
        <v>93</v>
      </c>
      <c r="H186">
        <v>2022</v>
      </c>
      <c r="I186">
        <v>34450</v>
      </c>
      <c r="J186">
        <v>5167.5</v>
      </c>
    </row>
    <row r="187" spans="1:10">
      <c r="A187" t="s">
        <v>10</v>
      </c>
      <c r="B187" t="s">
        <v>11</v>
      </c>
      <c r="C187" t="s">
        <v>119</v>
      </c>
      <c r="D187" t="s">
        <v>120</v>
      </c>
      <c r="E187" t="s">
        <v>15</v>
      </c>
      <c r="F187" t="s">
        <v>210</v>
      </c>
      <c r="G187" t="s">
        <v>211</v>
      </c>
      <c r="H187">
        <v>2022</v>
      </c>
      <c r="I187">
        <v>2415</v>
      </c>
      <c r="J187">
        <v>4896</v>
      </c>
    </row>
    <row r="188" spans="1:10">
      <c r="A188" t="s">
        <v>10</v>
      </c>
      <c r="B188" t="s">
        <v>11</v>
      </c>
      <c r="C188" t="s">
        <v>119</v>
      </c>
      <c r="D188" t="s">
        <v>120</v>
      </c>
      <c r="E188" t="s">
        <v>15</v>
      </c>
      <c r="F188" t="s">
        <v>210</v>
      </c>
      <c r="G188" t="s">
        <v>211</v>
      </c>
      <c r="H188">
        <v>2022</v>
      </c>
      <c r="I188">
        <v>2410</v>
      </c>
      <c r="J188">
        <v>4896</v>
      </c>
    </row>
    <row r="189" spans="1:10">
      <c r="A189" t="s">
        <v>10</v>
      </c>
      <c r="B189" t="s">
        <v>11</v>
      </c>
      <c r="C189" t="s">
        <v>119</v>
      </c>
      <c r="D189" t="s">
        <v>120</v>
      </c>
      <c r="E189" t="s">
        <v>15</v>
      </c>
      <c r="F189" t="s">
        <v>210</v>
      </c>
      <c r="G189" t="s">
        <v>212</v>
      </c>
      <c r="H189">
        <v>2022</v>
      </c>
      <c r="I189">
        <v>2415</v>
      </c>
      <c r="J189">
        <v>4896</v>
      </c>
    </row>
    <row r="190" spans="1:10">
      <c r="A190" t="s">
        <v>10</v>
      </c>
      <c r="B190" t="s">
        <v>11</v>
      </c>
      <c r="C190" t="s">
        <v>119</v>
      </c>
      <c r="D190" t="s">
        <v>120</v>
      </c>
      <c r="E190" t="s">
        <v>15</v>
      </c>
      <c r="F190" t="s">
        <v>210</v>
      </c>
      <c r="G190" t="s">
        <v>212</v>
      </c>
      <c r="H190">
        <v>2022</v>
      </c>
      <c r="I190">
        <v>2410</v>
      </c>
      <c r="J190">
        <v>4896</v>
      </c>
    </row>
    <row r="191" spans="1:10">
      <c r="A191" t="s">
        <v>10</v>
      </c>
      <c r="B191" t="s">
        <v>11</v>
      </c>
      <c r="C191" t="s">
        <v>119</v>
      </c>
      <c r="D191" t="s">
        <v>120</v>
      </c>
      <c r="E191" t="s">
        <v>15</v>
      </c>
      <c r="F191" t="s">
        <v>128</v>
      </c>
      <c r="G191" t="s">
        <v>130</v>
      </c>
      <c r="H191">
        <v>2022</v>
      </c>
      <c r="I191">
        <v>1635</v>
      </c>
      <c r="J191">
        <v>4858.75</v>
      </c>
    </row>
    <row r="192" spans="1:10">
      <c r="A192" t="s">
        <v>10</v>
      </c>
      <c r="B192" t="s">
        <v>11</v>
      </c>
      <c r="C192" t="s">
        <v>119</v>
      </c>
      <c r="D192" t="s">
        <v>120</v>
      </c>
      <c r="E192" t="s">
        <v>15</v>
      </c>
      <c r="F192" t="s">
        <v>183</v>
      </c>
      <c r="G192" t="s">
        <v>184</v>
      </c>
      <c r="H192">
        <v>2022</v>
      </c>
      <c r="I192">
        <v>2390</v>
      </c>
      <c r="J192">
        <v>4845</v>
      </c>
    </row>
    <row r="193" spans="1:10">
      <c r="A193" t="s">
        <v>10</v>
      </c>
      <c r="B193" t="s">
        <v>11</v>
      </c>
      <c r="C193" t="s">
        <v>119</v>
      </c>
      <c r="D193" t="s">
        <v>120</v>
      </c>
      <c r="E193" t="s">
        <v>15</v>
      </c>
      <c r="F193" t="s">
        <v>183</v>
      </c>
      <c r="G193" t="s">
        <v>187</v>
      </c>
      <c r="H193">
        <v>2022</v>
      </c>
      <c r="I193">
        <v>2390</v>
      </c>
      <c r="J193">
        <v>4845</v>
      </c>
    </row>
    <row r="194" spans="1:10">
      <c r="A194" t="s">
        <v>10</v>
      </c>
      <c r="B194" t="s">
        <v>11</v>
      </c>
      <c r="C194" t="s">
        <v>119</v>
      </c>
      <c r="D194" t="s">
        <v>120</v>
      </c>
      <c r="E194" t="s">
        <v>12</v>
      </c>
      <c r="F194" t="s">
        <v>13</v>
      </c>
      <c r="G194" t="s">
        <v>14</v>
      </c>
      <c r="H194">
        <v>2022</v>
      </c>
      <c r="I194">
        <v>37250</v>
      </c>
      <c r="J194">
        <v>4823</v>
      </c>
    </row>
    <row r="195" spans="1:10">
      <c r="A195" t="s">
        <v>10</v>
      </c>
      <c r="B195" t="s">
        <v>11</v>
      </c>
      <c r="C195" t="s">
        <v>119</v>
      </c>
      <c r="D195" t="s">
        <v>120</v>
      </c>
      <c r="E195" t="s">
        <v>15</v>
      </c>
      <c r="F195" t="s">
        <v>128</v>
      </c>
      <c r="G195" t="s">
        <v>129</v>
      </c>
      <c r="H195">
        <v>2022</v>
      </c>
      <c r="I195">
        <v>1605</v>
      </c>
      <c r="J195">
        <v>4784</v>
      </c>
    </row>
    <row r="196" spans="1:10">
      <c r="A196" t="s">
        <v>10</v>
      </c>
      <c r="B196" t="s">
        <v>11</v>
      </c>
      <c r="C196" t="s">
        <v>119</v>
      </c>
      <c r="D196" t="s">
        <v>120</v>
      </c>
      <c r="E196" t="s">
        <v>12</v>
      </c>
      <c r="F196" t="s">
        <v>13</v>
      </c>
      <c r="G196" t="s">
        <v>14</v>
      </c>
      <c r="H196">
        <v>2022</v>
      </c>
      <c r="I196">
        <v>36750</v>
      </c>
      <c r="J196">
        <v>4777.5</v>
      </c>
    </row>
    <row r="197" spans="1:10">
      <c r="A197" t="s">
        <v>10</v>
      </c>
      <c r="B197" t="s">
        <v>11</v>
      </c>
      <c r="C197" t="s">
        <v>119</v>
      </c>
      <c r="D197" t="s">
        <v>120</v>
      </c>
      <c r="E197" t="s">
        <v>15</v>
      </c>
      <c r="F197" t="s">
        <v>77</v>
      </c>
      <c r="G197" t="s">
        <v>78</v>
      </c>
      <c r="H197">
        <v>2022</v>
      </c>
      <c r="I197">
        <v>5885</v>
      </c>
      <c r="J197">
        <v>4621.5</v>
      </c>
    </row>
    <row r="198" spans="1:10">
      <c r="A198" t="s">
        <v>10</v>
      </c>
      <c r="B198" t="s">
        <v>11</v>
      </c>
      <c r="C198" t="s">
        <v>119</v>
      </c>
      <c r="D198" t="s">
        <v>120</v>
      </c>
      <c r="E198" t="s">
        <v>15</v>
      </c>
      <c r="F198" t="s">
        <v>77</v>
      </c>
      <c r="G198" t="s">
        <v>79</v>
      </c>
      <c r="H198">
        <v>2022</v>
      </c>
      <c r="I198">
        <v>5885</v>
      </c>
      <c r="J198">
        <v>4621.5</v>
      </c>
    </row>
    <row r="199" spans="1:10">
      <c r="A199" t="s">
        <v>10</v>
      </c>
      <c r="B199" t="s">
        <v>11</v>
      </c>
      <c r="C199" t="s">
        <v>119</v>
      </c>
      <c r="D199" t="s">
        <v>120</v>
      </c>
      <c r="E199" t="s">
        <v>22</v>
      </c>
      <c r="F199" t="s">
        <v>23</v>
      </c>
      <c r="G199" t="s">
        <v>24</v>
      </c>
      <c r="H199">
        <v>2022</v>
      </c>
      <c r="I199">
        <v>5855</v>
      </c>
      <c r="J199">
        <v>4605.7</v>
      </c>
    </row>
    <row r="200" spans="1:10">
      <c r="A200" t="s">
        <v>10</v>
      </c>
      <c r="B200" t="s">
        <v>11</v>
      </c>
      <c r="C200" t="s">
        <v>119</v>
      </c>
      <c r="D200" t="s">
        <v>120</v>
      </c>
      <c r="E200" t="s">
        <v>15</v>
      </c>
      <c r="F200" t="s">
        <v>36</v>
      </c>
      <c r="G200" t="s">
        <v>37</v>
      </c>
      <c r="H200">
        <v>2022</v>
      </c>
      <c r="I200">
        <v>3270</v>
      </c>
      <c r="J200">
        <v>4452.5</v>
      </c>
    </row>
    <row r="201" spans="1:10">
      <c r="A201" t="s">
        <v>10</v>
      </c>
      <c r="B201" t="s">
        <v>11</v>
      </c>
      <c r="C201" t="s">
        <v>119</v>
      </c>
      <c r="D201" t="s">
        <v>120</v>
      </c>
      <c r="E201" t="s">
        <v>15</v>
      </c>
      <c r="F201" t="s">
        <v>36</v>
      </c>
      <c r="G201" t="s">
        <v>37</v>
      </c>
      <c r="H201">
        <v>2022</v>
      </c>
      <c r="I201">
        <v>3270</v>
      </c>
      <c r="J201">
        <v>4452.5</v>
      </c>
    </row>
    <row r="202" spans="1:10">
      <c r="A202" t="s">
        <v>10</v>
      </c>
      <c r="B202" t="s">
        <v>11</v>
      </c>
      <c r="C202" t="s">
        <v>119</v>
      </c>
      <c r="D202" t="s">
        <v>120</v>
      </c>
      <c r="E202" t="s">
        <v>19</v>
      </c>
      <c r="F202" t="s">
        <v>92</v>
      </c>
      <c r="G202" t="s">
        <v>108</v>
      </c>
      <c r="H202">
        <v>2022</v>
      </c>
      <c r="I202">
        <v>29150</v>
      </c>
      <c r="J202">
        <v>4372.5</v>
      </c>
    </row>
    <row r="203" spans="1:10">
      <c r="A203" t="s">
        <v>10</v>
      </c>
      <c r="B203" t="s">
        <v>11</v>
      </c>
      <c r="C203" t="s">
        <v>119</v>
      </c>
      <c r="D203" t="s">
        <v>120</v>
      </c>
      <c r="E203" t="s">
        <v>19</v>
      </c>
      <c r="F203" t="s">
        <v>92</v>
      </c>
      <c r="G203" t="s">
        <v>108</v>
      </c>
      <c r="H203">
        <v>2022</v>
      </c>
      <c r="I203">
        <v>28750</v>
      </c>
      <c r="J203">
        <v>4312.5</v>
      </c>
    </row>
    <row r="204" spans="1:10">
      <c r="A204" t="s">
        <v>10</v>
      </c>
      <c r="B204" t="s">
        <v>11</v>
      </c>
      <c r="C204" t="s">
        <v>119</v>
      </c>
      <c r="D204" t="s">
        <v>120</v>
      </c>
      <c r="E204" t="s">
        <v>19</v>
      </c>
      <c r="F204" t="s">
        <v>92</v>
      </c>
      <c r="G204" t="s">
        <v>93</v>
      </c>
      <c r="H204">
        <v>2022</v>
      </c>
      <c r="I204">
        <v>28750</v>
      </c>
      <c r="J204">
        <v>4290</v>
      </c>
    </row>
    <row r="205" spans="1:10">
      <c r="A205" t="s">
        <v>10</v>
      </c>
      <c r="B205" t="s">
        <v>11</v>
      </c>
      <c r="C205" t="s">
        <v>119</v>
      </c>
      <c r="D205" t="s">
        <v>120</v>
      </c>
      <c r="E205" t="s">
        <v>15</v>
      </c>
      <c r="F205" t="s">
        <v>128</v>
      </c>
      <c r="G205" t="s">
        <v>129</v>
      </c>
      <c r="H205">
        <v>2022</v>
      </c>
      <c r="I205">
        <v>1385</v>
      </c>
      <c r="J205">
        <v>4138.75</v>
      </c>
    </row>
    <row r="206" spans="1:10">
      <c r="A206" t="s">
        <v>10</v>
      </c>
      <c r="B206" t="s">
        <v>11</v>
      </c>
      <c r="C206" t="s">
        <v>119</v>
      </c>
      <c r="D206" t="s">
        <v>120</v>
      </c>
      <c r="E206" t="s">
        <v>15</v>
      </c>
      <c r="F206" t="s">
        <v>128</v>
      </c>
      <c r="G206" t="s">
        <v>130</v>
      </c>
      <c r="H206">
        <v>2022</v>
      </c>
      <c r="I206">
        <v>1385</v>
      </c>
      <c r="J206">
        <v>4138.75</v>
      </c>
    </row>
    <row r="207" spans="1:10">
      <c r="A207" t="s">
        <v>10</v>
      </c>
      <c r="B207" t="s">
        <v>11</v>
      </c>
      <c r="C207" t="s">
        <v>119</v>
      </c>
      <c r="D207" t="s">
        <v>120</v>
      </c>
      <c r="E207" t="s">
        <v>19</v>
      </c>
      <c r="F207" t="s">
        <v>92</v>
      </c>
      <c r="G207" t="s">
        <v>106</v>
      </c>
      <c r="H207">
        <v>2022</v>
      </c>
      <c r="I207">
        <v>29150</v>
      </c>
      <c r="J207">
        <v>4081</v>
      </c>
    </row>
    <row r="208" spans="1:10">
      <c r="A208" t="s">
        <v>10</v>
      </c>
      <c r="B208" t="s">
        <v>11</v>
      </c>
      <c r="C208" t="s">
        <v>119</v>
      </c>
      <c r="D208" t="s">
        <v>120</v>
      </c>
      <c r="E208" t="s">
        <v>19</v>
      </c>
      <c r="F208" t="s">
        <v>40</v>
      </c>
      <c r="G208" t="s">
        <v>234</v>
      </c>
      <c r="H208">
        <v>2022</v>
      </c>
      <c r="I208">
        <v>30000</v>
      </c>
      <c r="J208">
        <v>4050</v>
      </c>
    </row>
    <row r="209" spans="1:10">
      <c r="A209" t="s">
        <v>10</v>
      </c>
      <c r="B209" t="s">
        <v>11</v>
      </c>
      <c r="C209" t="s">
        <v>119</v>
      </c>
      <c r="D209" t="s">
        <v>120</v>
      </c>
      <c r="E209" t="s">
        <v>15</v>
      </c>
      <c r="F209" t="s">
        <v>183</v>
      </c>
      <c r="G209" t="s">
        <v>184</v>
      </c>
      <c r="H209">
        <v>2022</v>
      </c>
      <c r="I209">
        <v>1925</v>
      </c>
      <c r="J209">
        <v>3927</v>
      </c>
    </row>
    <row r="210" spans="1:10">
      <c r="A210" t="s">
        <v>10</v>
      </c>
      <c r="B210" t="s">
        <v>11</v>
      </c>
      <c r="C210" t="s">
        <v>119</v>
      </c>
      <c r="D210" t="s">
        <v>120</v>
      </c>
      <c r="E210" t="s">
        <v>15</v>
      </c>
      <c r="F210" t="s">
        <v>183</v>
      </c>
      <c r="G210" t="s">
        <v>187</v>
      </c>
      <c r="H210">
        <v>2022</v>
      </c>
      <c r="I210">
        <v>1925</v>
      </c>
      <c r="J210">
        <v>3927</v>
      </c>
    </row>
    <row r="211" spans="1:10">
      <c r="A211" t="s">
        <v>10</v>
      </c>
      <c r="B211" t="s">
        <v>11</v>
      </c>
      <c r="C211" t="s">
        <v>119</v>
      </c>
      <c r="D211" t="s">
        <v>120</v>
      </c>
      <c r="E211" t="s">
        <v>19</v>
      </c>
      <c r="F211" t="s">
        <v>92</v>
      </c>
      <c r="G211" t="s">
        <v>108</v>
      </c>
      <c r="H211">
        <v>2022</v>
      </c>
      <c r="I211">
        <v>27700</v>
      </c>
      <c r="J211">
        <v>3878</v>
      </c>
    </row>
    <row r="212" spans="1:10">
      <c r="A212" t="s">
        <v>10</v>
      </c>
      <c r="B212" t="s">
        <v>11</v>
      </c>
      <c r="C212" t="s">
        <v>119</v>
      </c>
      <c r="D212" t="s">
        <v>120</v>
      </c>
      <c r="E212" t="s">
        <v>19</v>
      </c>
      <c r="F212" t="s">
        <v>54</v>
      </c>
      <c r="G212" t="s">
        <v>58</v>
      </c>
      <c r="H212">
        <v>2022</v>
      </c>
      <c r="I212">
        <v>26900</v>
      </c>
      <c r="J212">
        <v>3766</v>
      </c>
    </row>
    <row r="213" spans="1:10">
      <c r="A213" t="s">
        <v>10</v>
      </c>
      <c r="B213" t="s">
        <v>11</v>
      </c>
      <c r="C213" t="s">
        <v>119</v>
      </c>
      <c r="D213" t="s">
        <v>120</v>
      </c>
      <c r="E213" t="s">
        <v>19</v>
      </c>
      <c r="F213" t="s">
        <v>54</v>
      </c>
      <c r="G213" t="s">
        <v>58</v>
      </c>
      <c r="H213">
        <v>2022</v>
      </c>
      <c r="I213">
        <v>22100</v>
      </c>
      <c r="J213">
        <v>3757</v>
      </c>
    </row>
    <row r="214" spans="1:10">
      <c r="A214" t="s">
        <v>10</v>
      </c>
      <c r="B214" t="s">
        <v>11</v>
      </c>
      <c r="C214" t="s">
        <v>119</v>
      </c>
      <c r="D214" t="s">
        <v>120</v>
      </c>
      <c r="E214" t="s">
        <v>19</v>
      </c>
      <c r="F214" t="s">
        <v>54</v>
      </c>
      <c r="G214" t="s">
        <v>59</v>
      </c>
      <c r="H214">
        <v>2022</v>
      </c>
      <c r="I214">
        <v>22000</v>
      </c>
      <c r="J214">
        <v>3740</v>
      </c>
    </row>
    <row r="215" spans="1:10">
      <c r="A215" t="s">
        <v>10</v>
      </c>
      <c r="B215" t="s">
        <v>11</v>
      </c>
      <c r="C215" t="s">
        <v>119</v>
      </c>
      <c r="D215" t="s">
        <v>120</v>
      </c>
      <c r="E215" t="s">
        <v>15</v>
      </c>
      <c r="F215" t="s">
        <v>198</v>
      </c>
      <c r="G215" t="s">
        <v>199</v>
      </c>
      <c r="H215">
        <v>2022</v>
      </c>
      <c r="I215">
        <v>3410</v>
      </c>
      <c r="J215">
        <v>3706</v>
      </c>
    </row>
    <row r="216" spans="1:10">
      <c r="A216" t="s">
        <v>10</v>
      </c>
      <c r="B216" t="s">
        <v>11</v>
      </c>
      <c r="C216" t="s">
        <v>119</v>
      </c>
      <c r="D216" t="s">
        <v>120</v>
      </c>
      <c r="E216" t="s">
        <v>15</v>
      </c>
      <c r="F216" t="s">
        <v>198</v>
      </c>
      <c r="G216" t="s">
        <v>200</v>
      </c>
      <c r="H216">
        <v>2022</v>
      </c>
      <c r="I216">
        <v>3410</v>
      </c>
      <c r="J216">
        <v>3706</v>
      </c>
    </row>
    <row r="217" spans="1:10">
      <c r="A217" t="s">
        <v>10</v>
      </c>
      <c r="B217" t="s">
        <v>11</v>
      </c>
      <c r="C217" t="s">
        <v>119</v>
      </c>
      <c r="D217" t="s">
        <v>120</v>
      </c>
      <c r="E217" t="s">
        <v>15</v>
      </c>
      <c r="F217" t="s">
        <v>36</v>
      </c>
      <c r="G217" t="s">
        <v>37</v>
      </c>
      <c r="H217">
        <v>2022</v>
      </c>
      <c r="I217">
        <v>2715</v>
      </c>
      <c r="J217">
        <v>3699</v>
      </c>
    </row>
    <row r="218" spans="1:10">
      <c r="A218" t="s">
        <v>10</v>
      </c>
      <c r="B218" t="s">
        <v>11</v>
      </c>
      <c r="C218" t="s">
        <v>119</v>
      </c>
      <c r="D218" t="s">
        <v>120</v>
      </c>
      <c r="E218" t="s">
        <v>12</v>
      </c>
      <c r="F218" t="s">
        <v>13</v>
      </c>
      <c r="G218" t="s">
        <v>14</v>
      </c>
      <c r="H218">
        <v>2022</v>
      </c>
      <c r="I218">
        <v>28050</v>
      </c>
      <c r="J218">
        <v>3646.5</v>
      </c>
    </row>
    <row r="219" spans="1:10">
      <c r="A219" t="s">
        <v>10</v>
      </c>
      <c r="B219" t="s">
        <v>11</v>
      </c>
      <c r="C219" t="s">
        <v>119</v>
      </c>
      <c r="D219" t="s">
        <v>120</v>
      </c>
      <c r="E219" t="s">
        <v>15</v>
      </c>
      <c r="F219" t="s">
        <v>36</v>
      </c>
      <c r="G219" t="s">
        <v>37</v>
      </c>
      <c r="H219">
        <v>2022</v>
      </c>
      <c r="I219">
        <v>2640</v>
      </c>
      <c r="J219">
        <v>3596.25</v>
      </c>
    </row>
    <row r="220" spans="1:10">
      <c r="A220" t="s">
        <v>10</v>
      </c>
      <c r="B220" t="s">
        <v>11</v>
      </c>
      <c r="C220" t="s">
        <v>119</v>
      </c>
      <c r="D220" t="s">
        <v>120</v>
      </c>
      <c r="E220" t="s">
        <v>15</v>
      </c>
      <c r="F220" t="s">
        <v>77</v>
      </c>
      <c r="G220" t="s">
        <v>78</v>
      </c>
      <c r="H220">
        <v>2022</v>
      </c>
      <c r="I220">
        <v>4580</v>
      </c>
      <c r="J220">
        <v>3594.5</v>
      </c>
    </row>
    <row r="221" spans="1:10">
      <c r="A221" t="s">
        <v>10</v>
      </c>
      <c r="B221" t="s">
        <v>11</v>
      </c>
      <c r="C221" t="s">
        <v>119</v>
      </c>
      <c r="D221" t="s">
        <v>120</v>
      </c>
      <c r="E221" t="s">
        <v>15</v>
      </c>
      <c r="F221" t="s">
        <v>77</v>
      </c>
      <c r="G221" t="s">
        <v>79</v>
      </c>
      <c r="H221">
        <v>2022</v>
      </c>
      <c r="I221">
        <v>4580</v>
      </c>
      <c r="J221">
        <v>3594.5</v>
      </c>
    </row>
    <row r="222" spans="1:10">
      <c r="A222" t="s">
        <v>10</v>
      </c>
      <c r="B222" t="s">
        <v>11</v>
      </c>
      <c r="C222" t="s">
        <v>119</v>
      </c>
      <c r="D222" t="s">
        <v>120</v>
      </c>
      <c r="E222" t="s">
        <v>12</v>
      </c>
      <c r="F222" t="s">
        <v>13</v>
      </c>
      <c r="G222" t="s">
        <v>14</v>
      </c>
      <c r="H222">
        <v>2022</v>
      </c>
      <c r="I222">
        <v>27050</v>
      </c>
      <c r="J222">
        <v>3516.5</v>
      </c>
    </row>
    <row r="223" spans="1:10">
      <c r="A223" t="s">
        <v>10</v>
      </c>
      <c r="B223" t="s">
        <v>11</v>
      </c>
      <c r="C223" t="s">
        <v>119</v>
      </c>
      <c r="D223" t="s">
        <v>120</v>
      </c>
      <c r="E223" t="s">
        <v>15</v>
      </c>
      <c r="F223" t="s">
        <v>194</v>
      </c>
      <c r="G223" t="s">
        <v>195</v>
      </c>
      <c r="H223">
        <v>2022</v>
      </c>
      <c r="I223">
        <v>1535</v>
      </c>
      <c r="J223">
        <v>3461.75</v>
      </c>
    </row>
    <row r="224" spans="1:10">
      <c r="A224" t="s">
        <v>10</v>
      </c>
      <c r="B224" t="s">
        <v>11</v>
      </c>
      <c r="C224" t="s">
        <v>119</v>
      </c>
      <c r="D224" t="s">
        <v>120</v>
      </c>
      <c r="E224" t="s">
        <v>15</v>
      </c>
      <c r="F224" t="s">
        <v>194</v>
      </c>
      <c r="G224" t="s">
        <v>196</v>
      </c>
      <c r="H224">
        <v>2022</v>
      </c>
      <c r="I224">
        <v>1535</v>
      </c>
      <c r="J224">
        <v>3461.75</v>
      </c>
    </row>
    <row r="225" spans="1:10">
      <c r="A225" t="s">
        <v>10</v>
      </c>
      <c r="B225" t="s">
        <v>11</v>
      </c>
      <c r="C225" t="s">
        <v>119</v>
      </c>
      <c r="D225" t="s">
        <v>120</v>
      </c>
      <c r="E225" t="s">
        <v>19</v>
      </c>
      <c r="F225" t="s">
        <v>92</v>
      </c>
      <c r="G225" t="s">
        <v>107</v>
      </c>
      <c r="H225">
        <v>2022</v>
      </c>
      <c r="I225">
        <v>24650</v>
      </c>
      <c r="J225">
        <v>3451</v>
      </c>
    </row>
    <row r="226" spans="1:10">
      <c r="A226" t="s">
        <v>10</v>
      </c>
      <c r="B226" t="s">
        <v>11</v>
      </c>
      <c r="C226" t="s">
        <v>119</v>
      </c>
      <c r="D226" t="s">
        <v>120</v>
      </c>
      <c r="E226" t="s">
        <v>22</v>
      </c>
      <c r="F226" t="s">
        <v>23</v>
      </c>
      <c r="G226" t="s">
        <v>24</v>
      </c>
      <c r="H226">
        <v>2022</v>
      </c>
      <c r="I226">
        <v>4305</v>
      </c>
      <c r="J226">
        <v>3381.2</v>
      </c>
    </row>
    <row r="227" spans="1:10">
      <c r="A227" t="s">
        <v>10</v>
      </c>
      <c r="B227" t="s">
        <v>11</v>
      </c>
      <c r="C227" t="s">
        <v>119</v>
      </c>
      <c r="D227" t="s">
        <v>120</v>
      </c>
      <c r="E227" t="s">
        <v>15</v>
      </c>
      <c r="F227" t="s">
        <v>198</v>
      </c>
      <c r="G227" t="s">
        <v>199</v>
      </c>
      <c r="H227">
        <v>2022</v>
      </c>
      <c r="I227">
        <v>3120</v>
      </c>
      <c r="J227">
        <v>3379</v>
      </c>
    </row>
    <row r="228" spans="1:10">
      <c r="A228" t="s">
        <v>10</v>
      </c>
      <c r="B228" t="s">
        <v>11</v>
      </c>
      <c r="C228" t="s">
        <v>119</v>
      </c>
      <c r="D228" t="s">
        <v>120</v>
      </c>
      <c r="E228" t="s">
        <v>15</v>
      </c>
      <c r="F228" t="s">
        <v>198</v>
      </c>
      <c r="G228" t="s">
        <v>199</v>
      </c>
      <c r="H228">
        <v>2022</v>
      </c>
      <c r="I228">
        <v>3110</v>
      </c>
      <c r="J228">
        <v>3379</v>
      </c>
    </row>
    <row r="229" spans="1:10">
      <c r="A229" t="s">
        <v>10</v>
      </c>
      <c r="B229" t="s">
        <v>11</v>
      </c>
      <c r="C229" t="s">
        <v>119</v>
      </c>
      <c r="D229" t="s">
        <v>120</v>
      </c>
      <c r="E229" t="s">
        <v>15</v>
      </c>
      <c r="F229" t="s">
        <v>198</v>
      </c>
      <c r="G229" t="s">
        <v>200</v>
      </c>
      <c r="H229">
        <v>2022</v>
      </c>
      <c r="I229">
        <v>3120</v>
      </c>
      <c r="J229">
        <v>3379</v>
      </c>
    </row>
    <row r="230" spans="1:10">
      <c r="A230" t="s">
        <v>10</v>
      </c>
      <c r="B230" t="s">
        <v>11</v>
      </c>
      <c r="C230" t="s">
        <v>119</v>
      </c>
      <c r="D230" t="s">
        <v>120</v>
      </c>
      <c r="E230" t="s">
        <v>15</v>
      </c>
      <c r="F230" t="s">
        <v>198</v>
      </c>
      <c r="G230" t="s">
        <v>200</v>
      </c>
      <c r="H230">
        <v>2022</v>
      </c>
      <c r="I230">
        <v>3110</v>
      </c>
      <c r="J230">
        <v>3379</v>
      </c>
    </row>
    <row r="231" spans="1:10">
      <c r="A231" t="s">
        <v>10</v>
      </c>
      <c r="B231" t="s">
        <v>11</v>
      </c>
      <c r="C231" t="s">
        <v>119</v>
      </c>
      <c r="D231" t="s">
        <v>120</v>
      </c>
      <c r="E231" t="s">
        <v>15</v>
      </c>
      <c r="F231" t="s">
        <v>204</v>
      </c>
      <c r="G231" t="s">
        <v>205</v>
      </c>
      <c r="H231">
        <v>2022</v>
      </c>
      <c r="I231">
        <v>1210</v>
      </c>
      <c r="J231">
        <v>3288</v>
      </c>
    </row>
    <row r="232" spans="1:10">
      <c r="A232" t="s">
        <v>10</v>
      </c>
      <c r="B232" t="s">
        <v>11</v>
      </c>
      <c r="C232" t="s">
        <v>119</v>
      </c>
      <c r="D232" t="s">
        <v>120</v>
      </c>
      <c r="E232" t="s">
        <v>12</v>
      </c>
      <c r="F232" t="s">
        <v>13</v>
      </c>
      <c r="G232" t="s">
        <v>14</v>
      </c>
      <c r="H232">
        <v>2022</v>
      </c>
      <c r="I232">
        <v>24850</v>
      </c>
      <c r="J232">
        <v>3230.5</v>
      </c>
    </row>
    <row r="233" spans="1:10">
      <c r="A233" t="s">
        <v>10</v>
      </c>
      <c r="B233" t="s">
        <v>11</v>
      </c>
      <c r="C233" t="s">
        <v>119</v>
      </c>
      <c r="D233" t="s">
        <v>120</v>
      </c>
      <c r="E233" t="s">
        <v>15</v>
      </c>
      <c r="F233" t="s">
        <v>198</v>
      </c>
      <c r="G233" t="s">
        <v>199</v>
      </c>
      <c r="H233">
        <v>2022</v>
      </c>
      <c r="I233">
        <v>2915</v>
      </c>
      <c r="J233">
        <v>3161</v>
      </c>
    </row>
    <row r="234" spans="1:10">
      <c r="A234" t="s">
        <v>10</v>
      </c>
      <c r="B234" t="s">
        <v>11</v>
      </c>
      <c r="C234" t="s">
        <v>119</v>
      </c>
      <c r="D234" t="s">
        <v>120</v>
      </c>
      <c r="E234" t="s">
        <v>15</v>
      </c>
      <c r="F234" t="s">
        <v>198</v>
      </c>
      <c r="G234" t="s">
        <v>200</v>
      </c>
      <c r="H234">
        <v>2022</v>
      </c>
      <c r="I234">
        <v>2915</v>
      </c>
      <c r="J234">
        <v>3161</v>
      </c>
    </row>
    <row r="235" spans="1:10">
      <c r="A235" t="s">
        <v>10</v>
      </c>
      <c r="B235" t="s">
        <v>11</v>
      </c>
      <c r="C235" t="s">
        <v>119</v>
      </c>
      <c r="D235" t="s">
        <v>120</v>
      </c>
      <c r="E235" t="s">
        <v>19</v>
      </c>
      <c r="F235" t="s">
        <v>92</v>
      </c>
      <c r="G235" t="s">
        <v>93</v>
      </c>
      <c r="H235">
        <v>2022</v>
      </c>
      <c r="I235">
        <v>20900</v>
      </c>
      <c r="J235">
        <v>3135</v>
      </c>
    </row>
    <row r="236" spans="1:10">
      <c r="A236" t="s">
        <v>10</v>
      </c>
      <c r="B236" t="s">
        <v>11</v>
      </c>
      <c r="C236" t="s">
        <v>119</v>
      </c>
      <c r="D236" t="s">
        <v>120</v>
      </c>
      <c r="E236" t="s">
        <v>19</v>
      </c>
      <c r="F236" t="s">
        <v>40</v>
      </c>
      <c r="G236" t="s">
        <v>253</v>
      </c>
      <c r="H236">
        <v>2022</v>
      </c>
      <c r="I236">
        <v>10830</v>
      </c>
      <c r="J236">
        <v>3060.9</v>
      </c>
    </row>
    <row r="237" spans="1:10">
      <c r="A237" t="s">
        <v>10</v>
      </c>
      <c r="B237" t="s">
        <v>11</v>
      </c>
      <c r="C237" t="s">
        <v>119</v>
      </c>
      <c r="D237" t="s">
        <v>120</v>
      </c>
      <c r="E237" t="s">
        <v>15</v>
      </c>
      <c r="F237" t="s">
        <v>194</v>
      </c>
      <c r="G237" t="s">
        <v>195</v>
      </c>
      <c r="H237">
        <v>2022</v>
      </c>
      <c r="I237">
        <v>1335</v>
      </c>
      <c r="J237">
        <v>3007.75</v>
      </c>
    </row>
    <row r="238" spans="1:10">
      <c r="A238" t="s">
        <v>10</v>
      </c>
      <c r="B238" t="s">
        <v>11</v>
      </c>
      <c r="C238" t="s">
        <v>119</v>
      </c>
      <c r="D238" t="s">
        <v>120</v>
      </c>
      <c r="E238" t="s">
        <v>15</v>
      </c>
      <c r="F238" t="s">
        <v>194</v>
      </c>
      <c r="G238" t="s">
        <v>196</v>
      </c>
      <c r="H238">
        <v>2022</v>
      </c>
      <c r="I238">
        <v>1335</v>
      </c>
      <c r="J238">
        <v>3007.75</v>
      </c>
    </row>
    <row r="239" spans="1:10">
      <c r="A239" t="s">
        <v>10</v>
      </c>
      <c r="B239" t="s">
        <v>11</v>
      </c>
      <c r="C239" t="s">
        <v>119</v>
      </c>
      <c r="D239" t="s">
        <v>120</v>
      </c>
      <c r="E239" t="s">
        <v>19</v>
      </c>
      <c r="F239" t="s">
        <v>54</v>
      </c>
      <c r="G239" t="s">
        <v>68</v>
      </c>
      <c r="H239">
        <v>2022</v>
      </c>
      <c r="I239">
        <v>21400</v>
      </c>
      <c r="J239">
        <v>2996</v>
      </c>
    </row>
    <row r="240" spans="1:10">
      <c r="A240" t="s">
        <v>10</v>
      </c>
      <c r="B240" t="s">
        <v>11</v>
      </c>
      <c r="C240" t="s">
        <v>119</v>
      </c>
      <c r="D240" t="s">
        <v>120</v>
      </c>
      <c r="E240" t="s">
        <v>12</v>
      </c>
      <c r="F240" t="s">
        <v>13</v>
      </c>
      <c r="G240" t="s">
        <v>14</v>
      </c>
      <c r="H240">
        <v>2022</v>
      </c>
      <c r="I240">
        <v>22750</v>
      </c>
      <c r="J240">
        <v>2957.5</v>
      </c>
    </row>
    <row r="241" spans="1:10">
      <c r="A241" t="s">
        <v>10</v>
      </c>
      <c r="B241" t="s">
        <v>11</v>
      </c>
      <c r="C241" t="s">
        <v>119</v>
      </c>
      <c r="D241" t="s">
        <v>120</v>
      </c>
      <c r="E241" t="s">
        <v>15</v>
      </c>
      <c r="F241" t="s">
        <v>204</v>
      </c>
      <c r="G241" t="s">
        <v>205</v>
      </c>
      <c r="H241">
        <v>2022</v>
      </c>
      <c r="I241">
        <v>1060</v>
      </c>
      <c r="J241">
        <v>2877</v>
      </c>
    </row>
    <row r="242" spans="1:10">
      <c r="A242" t="s">
        <v>10</v>
      </c>
      <c r="B242" t="s">
        <v>11</v>
      </c>
      <c r="C242" t="s">
        <v>119</v>
      </c>
      <c r="D242" t="s">
        <v>120</v>
      </c>
      <c r="E242" t="s">
        <v>15</v>
      </c>
      <c r="F242" t="s">
        <v>204</v>
      </c>
      <c r="G242" t="s">
        <v>205</v>
      </c>
      <c r="H242">
        <v>2022</v>
      </c>
      <c r="I242">
        <v>1025</v>
      </c>
      <c r="J242">
        <v>2808.5</v>
      </c>
    </row>
    <row r="243" spans="1:10">
      <c r="A243" t="s">
        <v>10</v>
      </c>
      <c r="B243" t="s">
        <v>11</v>
      </c>
      <c r="C243" t="s">
        <v>119</v>
      </c>
      <c r="D243" t="s">
        <v>120</v>
      </c>
      <c r="E243" t="s">
        <v>15</v>
      </c>
      <c r="F243" t="s">
        <v>204</v>
      </c>
      <c r="G243" t="s">
        <v>206</v>
      </c>
      <c r="H243">
        <v>2022</v>
      </c>
      <c r="I243">
        <v>1025</v>
      </c>
      <c r="J243">
        <v>2808.5</v>
      </c>
    </row>
    <row r="244" spans="1:10">
      <c r="A244" t="s">
        <v>10</v>
      </c>
      <c r="B244" t="s">
        <v>11</v>
      </c>
      <c r="C244" t="s">
        <v>119</v>
      </c>
      <c r="D244" t="s">
        <v>120</v>
      </c>
      <c r="E244" t="s">
        <v>15</v>
      </c>
      <c r="F244" t="s">
        <v>77</v>
      </c>
      <c r="G244" t="s">
        <v>78</v>
      </c>
      <c r="H244">
        <v>2022</v>
      </c>
      <c r="I244">
        <v>3550</v>
      </c>
      <c r="J244">
        <v>2784.75</v>
      </c>
    </row>
    <row r="245" spans="1:10">
      <c r="A245" t="s">
        <v>10</v>
      </c>
      <c r="B245" t="s">
        <v>11</v>
      </c>
      <c r="C245" t="s">
        <v>119</v>
      </c>
      <c r="D245" t="s">
        <v>120</v>
      </c>
      <c r="E245" t="s">
        <v>15</v>
      </c>
      <c r="F245" t="s">
        <v>77</v>
      </c>
      <c r="G245" t="s">
        <v>79</v>
      </c>
      <c r="H245">
        <v>2022</v>
      </c>
      <c r="I245">
        <v>3550</v>
      </c>
      <c r="J245">
        <v>2784.75</v>
      </c>
    </row>
    <row r="246" spans="1:10">
      <c r="A246" t="s">
        <v>10</v>
      </c>
      <c r="B246" t="s">
        <v>11</v>
      </c>
      <c r="C246" t="s">
        <v>119</v>
      </c>
      <c r="D246" t="s">
        <v>120</v>
      </c>
      <c r="E246" t="s">
        <v>15</v>
      </c>
      <c r="F246" t="s">
        <v>36</v>
      </c>
      <c r="G246" t="s">
        <v>37</v>
      </c>
      <c r="H246">
        <v>2022</v>
      </c>
      <c r="I246">
        <v>2090</v>
      </c>
      <c r="J246">
        <v>2780.5</v>
      </c>
    </row>
    <row r="247" spans="1:10">
      <c r="A247" t="s">
        <v>10</v>
      </c>
      <c r="B247" t="s">
        <v>11</v>
      </c>
      <c r="C247" t="s">
        <v>119</v>
      </c>
      <c r="D247" t="s">
        <v>120</v>
      </c>
      <c r="E247" t="s">
        <v>15</v>
      </c>
      <c r="F247" t="s">
        <v>194</v>
      </c>
      <c r="G247" t="s">
        <v>195</v>
      </c>
      <c r="H247">
        <v>2022</v>
      </c>
      <c r="I247">
        <v>1210</v>
      </c>
      <c r="J247">
        <v>2724</v>
      </c>
    </row>
    <row r="248" spans="1:10">
      <c r="A248" t="s">
        <v>10</v>
      </c>
      <c r="B248" t="s">
        <v>11</v>
      </c>
      <c r="C248" t="s">
        <v>119</v>
      </c>
      <c r="D248" t="s">
        <v>120</v>
      </c>
      <c r="E248" t="s">
        <v>15</v>
      </c>
      <c r="F248" t="s">
        <v>194</v>
      </c>
      <c r="G248" t="s">
        <v>196</v>
      </c>
      <c r="H248">
        <v>2022</v>
      </c>
      <c r="I248">
        <v>1210</v>
      </c>
      <c r="J248">
        <v>2724</v>
      </c>
    </row>
    <row r="249" spans="1:10">
      <c r="A249" t="s">
        <v>10</v>
      </c>
      <c r="B249" t="s">
        <v>11</v>
      </c>
      <c r="C249" t="s">
        <v>119</v>
      </c>
      <c r="D249" t="s">
        <v>120</v>
      </c>
      <c r="E249" t="s">
        <v>19</v>
      </c>
      <c r="F249" t="s">
        <v>54</v>
      </c>
      <c r="G249" t="s">
        <v>225</v>
      </c>
      <c r="H249">
        <v>2022</v>
      </c>
      <c r="I249">
        <v>19200</v>
      </c>
      <c r="J249">
        <v>2688</v>
      </c>
    </row>
    <row r="250" spans="1:10">
      <c r="A250" t="s">
        <v>10</v>
      </c>
      <c r="B250" t="s">
        <v>11</v>
      </c>
      <c r="C250" t="s">
        <v>119</v>
      </c>
      <c r="D250" t="s">
        <v>120</v>
      </c>
      <c r="E250" t="s">
        <v>15</v>
      </c>
      <c r="F250" t="s">
        <v>194</v>
      </c>
      <c r="G250" t="s">
        <v>195</v>
      </c>
      <c r="H250">
        <v>2022</v>
      </c>
      <c r="I250">
        <v>1185</v>
      </c>
      <c r="J250">
        <v>2667.25</v>
      </c>
    </row>
    <row r="251" spans="1:10">
      <c r="A251" t="s">
        <v>10</v>
      </c>
      <c r="B251" t="s">
        <v>11</v>
      </c>
      <c r="C251" t="s">
        <v>119</v>
      </c>
      <c r="D251" t="s">
        <v>120</v>
      </c>
      <c r="E251" t="s">
        <v>15</v>
      </c>
      <c r="F251" t="s">
        <v>194</v>
      </c>
      <c r="G251" t="s">
        <v>196</v>
      </c>
      <c r="H251">
        <v>2022</v>
      </c>
      <c r="I251">
        <v>1185</v>
      </c>
      <c r="J251">
        <v>2667.25</v>
      </c>
    </row>
    <row r="252" spans="1:10">
      <c r="A252" t="s">
        <v>10</v>
      </c>
      <c r="B252" t="s">
        <v>11</v>
      </c>
      <c r="C252" t="s">
        <v>119</v>
      </c>
      <c r="D252" t="s">
        <v>120</v>
      </c>
      <c r="E252" t="s">
        <v>15</v>
      </c>
      <c r="F252" t="s">
        <v>183</v>
      </c>
      <c r="G252" t="s">
        <v>190</v>
      </c>
      <c r="H252">
        <v>2022</v>
      </c>
      <c r="I252">
        <v>1280</v>
      </c>
      <c r="J252">
        <v>2601</v>
      </c>
    </row>
    <row r="253" spans="1:10">
      <c r="A253" t="s">
        <v>10</v>
      </c>
      <c r="B253" t="s">
        <v>11</v>
      </c>
      <c r="C253" t="s">
        <v>119</v>
      </c>
      <c r="D253" t="s">
        <v>120</v>
      </c>
      <c r="E253" t="s">
        <v>15</v>
      </c>
      <c r="F253" t="s">
        <v>194</v>
      </c>
      <c r="G253" t="s">
        <v>195</v>
      </c>
      <c r="H253">
        <v>2022</v>
      </c>
      <c r="I253">
        <v>1135</v>
      </c>
      <c r="J253">
        <v>2553.75</v>
      </c>
    </row>
    <row r="254" spans="1:10">
      <c r="A254" t="s">
        <v>10</v>
      </c>
      <c r="B254" t="s">
        <v>11</v>
      </c>
      <c r="C254" t="s">
        <v>119</v>
      </c>
      <c r="D254" t="s">
        <v>120</v>
      </c>
      <c r="E254" t="s">
        <v>15</v>
      </c>
      <c r="F254" t="s">
        <v>194</v>
      </c>
      <c r="G254" t="s">
        <v>196</v>
      </c>
      <c r="H254">
        <v>2022</v>
      </c>
      <c r="I254">
        <v>1135</v>
      </c>
      <c r="J254">
        <v>2553.75</v>
      </c>
    </row>
    <row r="255" spans="1:10">
      <c r="A255" t="s">
        <v>10</v>
      </c>
      <c r="B255" t="s">
        <v>11</v>
      </c>
      <c r="C255" t="s">
        <v>119</v>
      </c>
      <c r="D255" t="s">
        <v>120</v>
      </c>
      <c r="E255" t="s">
        <v>15</v>
      </c>
      <c r="F255" t="s">
        <v>74</v>
      </c>
      <c r="G255" t="s">
        <v>104</v>
      </c>
      <c r="H255">
        <v>2022</v>
      </c>
      <c r="I255">
        <v>2565</v>
      </c>
      <c r="J255">
        <v>2397</v>
      </c>
    </row>
    <row r="256" spans="1:10">
      <c r="A256" t="s">
        <v>10</v>
      </c>
      <c r="B256" t="s">
        <v>11</v>
      </c>
      <c r="C256" t="s">
        <v>119</v>
      </c>
      <c r="D256" t="s">
        <v>120</v>
      </c>
      <c r="E256" t="s">
        <v>15</v>
      </c>
      <c r="F256" t="s">
        <v>183</v>
      </c>
      <c r="G256" t="s">
        <v>184</v>
      </c>
      <c r="H256">
        <v>2022</v>
      </c>
      <c r="I256">
        <v>1175</v>
      </c>
      <c r="J256">
        <v>2397</v>
      </c>
    </row>
    <row r="257" spans="1:10">
      <c r="A257" t="s">
        <v>10</v>
      </c>
      <c r="B257" t="s">
        <v>11</v>
      </c>
      <c r="C257" t="s">
        <v>119</v>
      </c>
      <c r="D257" t="s">
        <v>120</v>
      </c>
      <c r="E257" t="s">
        <v>15</v>
      </c>
      <c r="F257" t="s">
        <v>183</v>
      </c>
      <c r="G257" t="s">
        <v>187</v>
      </c>
      <c r="H257">
        <v>2022</v>
      </c>
      <c r="I257">
        <v>1175</v>
      </c>
      <c r="J257">
        <v>2397</v>
      </c>
    </row>
    <row r="258" spans="1:10">
      <c r="A258" t="s">
        <v>10</v>
      </c>
      <c r="B258" t="s">
        <v>11</v>
      </c>
      <c r="C258" t="s">
        <v>119</v>
      </c>
      <c r="D258" t="s">
        <v>120</v>
      </c>
      <c r="E258" t="s">
        <v>19</v>
      </c>
      <c r="F258" t="s">
        <v>54</v>
      </c>
      <c r="G258" t="s">
        <v>59</v>
      </c>
      <c r="H258">
        <v>2022</v>
      </c>
      <c r="I258">
        <v>13900</v>
      </c>
      <c r="J258">
        <v>2363</v>
      </c>
    </row>
    <row r="259" spans="1:10">
      <c r="A259" t="s">
        <v>10</v>
      </c>
      <c r="B259" t="s">
        <v>11</v>
      </c>
      <c r="C259" t="s">
        <v>119</v>
      </c>
      <c r="D259" t="s">
        <v>120</v>
      </c>
      <c r="E259" t="s">
        <v>19</v>
      </c>
      <c r="F259" t="s">
        <v>54</v>
      </c>
      <c r="G259" t="s">
        <v>68</v>
      </c>
      <c r="H259">
        <v>2022</v>
      </c>
      <c r="I259">
        <v>16800</v>
      </c>
      <c r="J259">
        <v>2352</v>
      </c>
    </row>
    <row r="260" spans="1:10">
      <c r="A260" t="s">
        <v>10</v>
      </c>
      <c r="B260" t="s">
        <v>11</v>
      </c>
      <c r="C260" t="s">
        <v>119</v>
      </c>
      <c r="D260" t="s">
        <v>120</v>
      </c>
      <c r="E260" t="s">
        <v>15</v>
      </c>
      <c r="F260" t="s">
        <v>74</v>
      </c>
      <c r="G260" t="s">
        <v>104</v>
      </c>
      <c r="H260">
        <v>2022</v>
      </c>
      <c r="I260">
        <v>2515</v>
      </c>
      <c r="J260">
        <v>2350</v>
      </c>
    </row>
    <row r="261" spans="1:10">
      <c r="A261" t="s">
        <v>10</v>
      </c>
      <c r="B261" t="s">
        <v>11</v>
      </c>
      <c r="C261" t="s">
        <v>119</v>
      </c>
      <c r="D261" t="s">
        <v>120</v>
      </c>
      <c r="E261" t="s">
        <v>15</v>
      </c>
      <c r="F261" t="s">
        <v>36</v>
      </c>
      <c r="G261" t="s">
        <v>37</v>
      </c>
      <c r="H261">
        <v>2022</v>
      </c>
      <c r="I261">
        <v>1710</v>
      </c>
      <c r="J261">
        <v>2329</v>
      </c>
    </row>
    <row r="262" spans="1:10">
      <c r="A262" t="s">
        <v>10</v>
      </c>
      <c r="B262" t="s">
        <v>11</v>
      </c>
      <c r="C262" t="s">
        <v>119</v>
      </c>
      <c r="D262" t="s">
        <v>120</v>
      </c>
      <c r="E262" t="s">
        <v>19</v>
      </c>
      <c r="F262" t="s">
        <v>54</v>
      </c>
      <c r="G262" t="s">
        <v>58</v>
      </c>
      <c r="H262">
        <v>2022</v>
      </c>
      <c r="I262">
        <v>13700</v>
      </c>
      <c r="J262">
        <v>2329</v>
      </c>
    </row>
    <row r="263" spans="1:10">
      <c r="A263" t="s">
        <v>10</v>
      </c>
      <c r="B263" t="s">
        <v>11</v>
      </c>
      <c r="C263" t="s">
        <v>119</v>
      </c>
      <c r="D263" t="s">
        <v>120</v>
      </c>
      <c r="E263" t="s">
        <v>12</v>
      </c>
      <c r="F263" t="s">
        <v>13</v>
      </c>
      <c r="G263" t="s">
        <v>14</v>
      </c>
      <c r="H263">
        <v>2022</v>
      </c>
      <c r="I263">
        <v>17850</v>
      </c>
      <c r="J263">
        <v>2320.5</v>
      </c>
    </row>
    <row r="264" spans="1:10">
      <c r="A264" t="s">
        <v>10</v>
      </c>
      <c r="B264" t="s">
        <v>11</v>
      </c>
      <c r="C264" t="s">
        <v>119</v>
      </c>
      <c r="D264" t="s">
        <v>120</v>
      </c>
      <c r="E264" t="s">
        <v>19</v>
      </c>
      <c r="F264" t="s">
        <v>54</v>
      </c>
      <c r="G264" t="s">
        <v>58</v>
      </c>
      <c r="H264">
        <v>2022</v>
      </c>
      <c r="I264">
        <v>12900</v>
      </c>
      <c r="J264">
        <v>2193</v>
      </c>
    </row>
    <row r="265" spans="1:10">
      <c r="A265" t="s">
        <v>10</v>
      </c>
      <c r="B265" t="s">
        <v>11</v>
      </c>
      <c r="C265" t="s">
        <v>119</v>
      </c>
      <c r="D265" t="s">
        <v>120</v>
      </c>
      <c r="E265" t="s">
        <v>19</v>
      </c>
      <c r="F265" t="s">
        <v>54</v>
      </c>
      <c r="G265" t="s">
        <v>59</v>
      </c>
      <c r="H265">
        <v>2022</v>
      </c>
      <c r="I265">
        <v>12900</v>
      </c>
      <c r="J265">
        <v>2193</v>
      </c>
    </row>
    <row r="266" spans="1:10">
      <c r="A266" t="s">
        <v>10</v>
      </c>
      <c r="B266" t="s">
        <v>11</v>
      </c>
      <c r="C266" t="s">
        <v>119</v>
      </c>
      <c r="D266" t="s">
        <v>120</v>
      </c>
      <c r="E266" t="s">
        <v>12</v>
      </c>
      <c r="F266" t="s">
        <v>13</v>
      </c>
      <c r="G266" t="s">
        <v>14</v>
      </c>
      <c r="H266">
        <v>2022</v>
      </c>
      <c r="I266">
        <v>16850</v>
      </c>
      <c r="J266">
        <v>2190.5</v>
      </c>
    </row>
    <row r="267" spans="1:10">
      <c r="A267" t="s">
        <v>10</v>
      </c>
      <c r="B267" t="s">
        <v>11</v>
      </c>
      <c r="C267" t="s">
        <v>119</v>
      </c>
      <c r="D267" t="s">
        <v>120</v>
      </c>
      <c r="E267" t="s">
        <v>15</v>
      </c>
      <c r="F267" t="s">
        <v>77</v>
      </c>
      <c r="G267" t="s">
        <v>78</v>
      </c>
      <c r="H267">
        <v>2022</v>
      </c>
      <c r="I267">
        <v>2690</v>
      </c>
      <c r="J267">
        <v>2113.25</v>
      </c>
    </row>
    <row r="268" spans="1:10">
      <c r="A268" t="s">
        <v>10</v>
      </c>
      <c r="B268" t="s">
        <v>11</v>
      </c>
      <c r="C268" t="s">
        <v>119</v>
      </c>
      <c r="D268" t="s">
        <v>120</v>
      </c>
      <c r="E268" t="s">
        <v>15</v>
      </c>
      <c r="F268" t="s">
        <v>77</v>
      </c>
      <c r="G268" t="s">
        <v>79</v>
      </c>
      <c r="H268">
        <v>2022</v>
      </c>
      <c r="I268">
        <v>2690</v>
      </c>
      <c r="J268">
        <v>2113.25</v>
      </c>
    </row>
    <row r="269" spans="1:10">
      <c r="A269" t="s">
        <v>10</v>
      </c>
      <c r="B269" t="s">
        <v>11</v>
      </c>
      <c r="C269" t="s">
        <v>119</v>
      </c>
      <c r="D269" t="s">
        <v>120</v>
      </c>
      <c r="E269" t="s">
        <v>19</v>
      </c>
      <c r="F269" t="s">
        <v>40</v>
      </c>
      <c r="G269" t="s">
        <v>42</v>
      </c>
      <c r="H269">
        <v>2022</v>
      </c>
      <c r="I269">
        <v>24700</v>
      </c>
      <c r="J269">
        <v>2099.5</v>
      </c>
    </row>
    <row r="270" spans="1:10">
      <c r="A270" t="s">
        <v>10</v>
      </c>
      <c r="B270" t="s">
        <v>11</v>
      </c>
      <c r="C270" t="s">
        <v>119</v>
      </c>
      <c r="D270" t="s">
        <v>120</v>
      </c>
      <c r="E270" t="s">
        <v>15</v>
      </c>
      <c r="F270" t="s">
        <v>210</v>
      </c>
      <c r="G270" t="s">
        <v>211</v>
      </c>
      <c r="H270">
        <v>2022</v>
      </c>
      <c r="I270">
        <v>1025</v>
      </c>
      <c r="J270">
        <v>2091</v>
      </c>
    </row>
    <row r="271" spans="1:10">
      <c r="A271" t="s">
        <v>10</v>
      </c>
      <c r="B271" t="s">
        <v>11</v>
      </c>
      <c r="C271" t="s">
        <v>119</v>
      </c>
      <c r="D271" t="s">
        <v>120</v>
      </c>
      <c r="E271" t="s">
        <v>15</v>
      </c>
      <c r="F271" t="s">
        <v>210</v>
      </c>
      <c r="G271" t="s">
        <v>212</v>
      </c>
      <c r="H271">
        <v>2022</v>
      </c>
      <c r="I271">
        <v>1025</v>
      </c>
      <c r="J271">
        <v>2091</v>
      </c>
    </row>
    <row r="272" spans="1:10">
      <c r="A272" t="s">
        <v>10</v>
      </c>
      <c r="B272" t="s">
        <v>11</v>
      </c>
      <c r="C272" t="s">
        <v>119</v>
      </c>
      <c r="D272" t="s">
        <v>120</v>
      </c>
      <c r="E272" t="s">
        <v>15</v>
      </c>
      <c r="F272" t="s">
        <v>204</v>
      </c>
      <c r="G272" t="s">
        <v>205</v>
      </c>
      <c r="H272">
        <v>2022</v>
      </c>
      <c r="I272">
        <v>750</v>
      </c>
      <c r="J272">
        <v>2055</v>
      </c>
    </row>
    <row r="273" spans="1:10">
      <c r="A273" t="s">
        <v>10</v>
      </c>
      <c r="B273" t="s">
        <v>11</v>
      </c>
      <c r="C273" t="s">
        <v>119</v>
      </c>
      <c r="D273" t="s">
        <v>120</v>
      </c>
      <c r="E273" t="s">
        <v>15</v>
      </c>
      <c r="F273" t="s">
        <v>204</v>
      </c>
      <c r="G273" t="s">
        <v>206</v>
      </c>
      <c r="H273">
        <v>2022</v>
      </c>
      <c r="I273">
        <v>750</v>
      </c>
      <c r="J273">
        <v>2055</v>
      </c>
    </row>
    <row r="274" spans="1:10">
      <c r="A274" t="s">
        <v>10</v>
      </c>
      <c r="B274" t="s">
        <v>11</v>
      </c>
      <c r="C274" t="s">
        <v>119</v>
      </c>
      <c r="D274" t="s">
        <v>120</v>
      </c>
      <c r="E274" t="s">
        <v>15</v>
      </c>
      <c r="F274" t="s">
        <v>77</v>
      </c>
      <c r="G274" t="s">
        <v>78</v>
      </c>
      <c r="H274">
        <v>2022</v>
      </c>
      <c r="I274">
        <v>2595</v>
      </c>
      <c r="J274">
        <v>2034.25</v>
      </c>
    </row>
    <row r="275" spans="1:10">
      <c r="A275" t="s">
        <v>10</v>
      </c>
      <c r="B275" t="s">
        <v>11</v>
      </c>
      <c r="C275" t="s">
        <v>119</v>
      </c>
      <c r="D275" t="s">
        <v>120</v>
      </c>
      <c r="E275" t="s">
        <v>15</v>
      </c>
      <c r="F275" t="s">
        <v>77</v>
      </c>
      <c r="G275" t="s">
        <v>79</v>
      </c>
      <c r="H275">
        <v>2022</v>
      </c>
      <c r="I275">
        <v>2595</v>
      </c>
      <c r="J275">
        <v>2034.25</v>
      </c>
    </row>
    <row r="276" spans="1:10">
      <c r="A276" t="s">
        <v>10</v>
      </c>
      <c r="B276" t="s">
        <v>11</v>
      </c>
      <c r="C276" t="s">
        <v>119</v>
      </c>
      <c r="D276" t="s">
        <v>120</v>
      </c>
      <c r="E276" t="s">
        <v>15</v>
      </c>
      <c r="F276" t="s">
        <v>77</v>
      </c>
      <c r="G276" t="s">
        <v>78</v>
      </c>
      <c r="H276">
        <v>2022</v>
      </c>
      <c r="I276">
        <v>2500</v>
      </c>
      <c r="J276">
        <v>1975</v>
      </c>
    </row>
    <row r="277" spans="1:10">
      <c r="A277" t="s">
        <v>10</v>
      </c>
      <c r="B277" t="s">
        <v>11</v>
      </c>
      <c r="C277" t="s">
        <v>119</v>
      </c>
      <c r="D277" t="s">
        <v>120</v>
      </c>
      <c r="E277" t="s">
        <v>15</v>
      </c>
      <c r="F277" t="s">
        <v>77</v>
      </c>
      <c r="G277" t="s">
        <v>79</v>
      </c>
      <c r="H277">
        <v>2022</v>
      </c>
      <c r="I277">
        <v>2500</v>
      </c>
      <c r="J277">
        <v>1975</v>
      </c>
    </row>
    <row r="278" spans="1:10">
      <c r="A278" t="s">
        <v>10</v>
      </c>
      <c r="B278" t="s">
        <v>11</v>
      </c>
      <c r="C278" t="s">
        <v>119</v>
      </c>
      <c r="D278" t="s">
        <v>120</v>
      </c>
      <c r="E278" t="s">
        <v>19</v>
      </c>
      <c r="F278" t="s">
        <v>54</v>
      </c>
      <c r="G278" t="s">
        <v>68</v>
      </c>
      <c r="H278">
        <v>2022</v>
      </c>
      <c r="I278">
        <v>11500</v>
      </c>
      <c r="J278">
        <v>1955</v>
      </c>
    </row>
    <row r="279" spans="1:10">
      <c r="A279" t="s">
        <v>10</v>
      </c>
      <c r="B279" t="s">
        <v>11</v>
      </c>
      <c r="C279" t="s">
        <v>119</v>
      </c>
      <c r="D279" t="s">
        <v>120</v>
      </c>
      <c r="E279" t="s">
        <v>22</v>
      </c>
      <c r="F279" t="s">
        <v>23</v>
      </c>
      <c r="G279" t="s">
        <v>24</v>
      </c>
      <c r="H279">
        <v>2022</v>
      </c>
      <c r="I279">
        <v>2480</v>
      </c>
      <c r="J279">
        <v>1951.3</v>
      </c>
    </row>
    <row r="280" spans="1:10">
      <c r="A280" t="s">
        <v>10</v>
      </c>
      <c r="B280" t="s">
        <v>11</v>
      </c>
      <c r="C280" t="s">
        <v>119</v>
      </c>
      <c r="D280" t="s">
        <v>120</v>
      </c>
      <c r="E280" t="s">
        <v>12</v>
      </c>
      <c r="F280" t="s">
        <v>13</v>
      </c>
      <c r="G280" t="s">
        <v>14</v>
      </c>
      <c r="H280">
        <v>2022</v>
      </c>
      <c r="I280">
        <v>14800</v>
      </c>
      <c r="J280">
        <v>1924</v>
      </c>
    </row>
    <row r="281" spans="1:10">
      <c r="A281" t="s">
        <v>10</v>
      </c>
      <c r="B281" t="s">
        <v>11</v>
      </c>
      <c r="C281" t="s">
        <v>119</v>
      </c>
      <c r="D281" t="s">
        <v>120</v>
      </c>
      <c r="E281" t="s">
        <v>15</v>
      </c>
      <c r="F281" t="s">
        <v>204</v>
      </c>
      <c r="G281" t="s">
        <v>205</v>
      </c>
      <c r="H281">
        <v>2022</v>
      </c>
      <c r="I281">
        <v>700</v>
      </c>
      <c r="J281">
        <v>1918</v>
      </c>
    </row>
    <row r="282" spans="1:10">
      <c r="A282" t="s">
        <v>10</v>
      </c>
      <c r="B282" t="s">
        <v>11</v>
      </c>
      <c r="C282" t="s">
        <v>119</v>
      </c>
      <c r="D282" t="s">
        <v>120</v>
      </c>
      <c r="E282" t="s">
        <v>19</v>
      </c>
      <c r="F282" t="s">
        <v>40</v>
      </c>
      <c r="G282" t="s">
        <v>234</v>
      </c>
      <c r="H282">
        <v>2022</v>
      </c>
      <c r="I282">
        <v>14100</v>
      </c>
      <c r="J282">
        <v>1903.5</v>
      </c>
    </row>
    <row r="283" spans="1:10">
      <c r="A283" t="s">
        <v>10</v>
      </c>
      <c r="B283" t="s">
        <v>11</v>
      </c>
      <c r="C283" t="s">
        <v>119</v>
      </c>
      <c r="D283" t="s">
        <v>120</v>
      </c>
      <c r="E283" t="s">
        <v>19</v>
      </c>
      <c r="F283" t="s">
        <v>92</v>
      </c>
      <c r="G283" t="s">
        <v>108</v>
      </c>
      <c r="H283">
        <v>2022</v>
      </c>
      <c r="I283">
        <v>12650</v>
      </c>
      <c r="J283">
        <v>1897.5</v>
      </c>
    </row>
    <row r="284" spans="1:10">
      <c r="A284" t="s">
        <v>10</v>
      </c>
      <c r="B284" t="s">
        <v>11</v>
      </c>
      <c r="C284" t="s">
        <v>119</v>
      </c>
      <c r="D284" t="s">
        <v>120</v>
      </c>
      <c r="E284" t="s">
        <v>22</v>
      </c>
      <c r="F284" t="s">
        <v>23</v>
      </c>
      <c r="G284" t="s">
        <v>24</v>
      </c>
      <c r="H284">
        <v>2022</v>
      </c>
      <c r="I284">
        <v>2375</v>
      </c>
      <c r="J284">
        <v>1864.4</v>
      </c>
    </row>
    <row r="285" spans="1:10">
      <c r="A285" t="s">
        <v>10</v>
      </c>
      <c r="B285" t="s">
        <v>11</v>
      </c>
      <c r="C285" t="s">
        <v>119</v>
      </c>
      <c r="D285" t="s">
        <v>120</v>
      </c>
      <c r="E285" t="s">
        <v>15</v>
      </c>
      <c r="F285" t="s">
        <v>36</v>
      </c>
      <c r="G285" t="s">
        <v>37</v>
      </c>
      <c r="H285">
        <v>2022</v>
      </c>
      <c r="I285">
        <v>1310</v>
      </c>
      <c r="J285">
        <v>1781</v>
      </c>
    </row>
    <row r="286" spans="1:10">
      <c r="A286" t="s">
        <v>10</v>
      </c>
      <c r="B286" t="s">
        <v>11</v>
      </c>
      <c r="C286" t="s">
        <v>119</v>
      </c>
      <c r="D286" t="s">
        <v>120</v>
      </c>
      <c r="E286" t="s">
        <v>19</v>
      </c>
      <c r="F286" t="s">
        <v>54</v>
      </c>
      <c r="G286" t="s">
        <v>55</v>
      </c>
      <c r="H286">
        <v>2022</v>
      </c>
      <c r="I286">
        <v>12580</v>
      </c>
      <c r="J286">
        <v>1759.8</v>
      </c>
    </row>
    <row r="287" spans="1:10">
      <c r="A287" t="s">
        <v>10</v>
      </c>
      <c r="B287" t="s">
        <v>11</v>
      </c>
      <c r="C287" t="s">
        <v>119</v>
      </c>
      <c r="D287" t="s">
        <v>120</v>
      </c>
      <c r="E287" t="s">
        <v>19</v>
      </c>
      <c r="F287" t="s">
        <v>54</v>
      </c>
      <c r="G287" t="s">
        <v>57</v>
      </c>
      <c r="H287">
        <v>2022</v>
      </c>
      <c r="I287">
        <v>11900</v>
      </c>
      <c r="J287">
        <v>1666</v>
      </c>
    </row>
    <row r="288" spans="1:10">
      <c r="A288" t="s">
        <v>10</v>
      </c>
      <c r="B288" t="s">
        <v>11</v>
      </c>
      <c r="C288" t="s">
        <v>119</v>
      </c>
      <c r="D288" t="s">
        <v>120</v>
      </c>
      <c r="E288" t="s">
        <v>15</v>
      </c>
      <c r="F288" t="s">
        <v>198</v>
      </c>
      <c r="G288" t="s">
        <v>199</v>
      </c>
      <c r="H288">
        <v>2022</v>
      </c>
      <c r="I288">
        <v>1535</v>
      </c>
      <c r="J288">
        <v>1662.25</v>
      </c>
    </row>
    <row r="289" spans="1:10">
      <c r="A289" t="s">
        <v>10</v>
      </c>
      <c r="B289" t="s">
        <v>11</v>
      </c>
      <c r="C289" t="s">
        <v>119</v>
      </c>
      <c r="D289" t="s">
        <v>120</v>
      </c>
      <c r="E289" t="s">
        <v>15</v>
      </c>
      <c r="F289" t="s">
        <v>198</v>
      </c>
      <c r="G289" t="s">
        <v>200</v>
      </c>
      <c r="H289">
        <v>2022</v>
      </c>
      <c r="I289">
        <v>1535</v>
      </c>
      <c r="J289">
        <v>1662.25</v>
      </c>
    </row>
    <row r="290" spans="1:10">
      <c r="A290" t="s">
        <v>10</v>
      </c>
      <c r="B290" t="s">
        <v>11</v>
      </c>
      <c r="C290" t="s">
        <v>119</v>
      </c>
      <c r="D290" t="s">
        <v>120</v>
      </c>
      <c r="E290" t="s">
        <v>15</v>
      </c>
      <c r="F290" t="s">
        <v>36</v>
      </c>
      <c r="G290" t="s">
        <v>37</v>
      </c>
      <c r="H290">
        <v>2022</v>
      </c>
      <c r="I290">
        <v>1235</v>
      </c>
      <c r="J290">
        <v>1641.5</v>
      </c>
    </row>
    <row r="291" spans="1:10">
      <c r="A291" t="s">
        <v>10</v>
      </c>
      <c r="B291" t="s">
        <v>11</v>
      </c>
      <c r="C291" t="s">
        <v>119</v>
      </c>
      <c r="D291" t="s">
        <v>120</v>
      </c>
      <c r="E291" t="s">
        <v>19</v>
      </c>
      <c r="F291" t="s">
        <v>54</v>
      </c>
      <c r="G291" t="s">
        <v>68</v>
      </c>
      <c r="H291">
        <v>2022</v>
      </c>
      <c r="I291">
        <v>9600</v>
      </c>
      <c r="J291">
        <v>1632</v>
      </c>
    </row>
    <row r="292" spans="1:10">
      <c r="A292" t="s">
        <v>10</v>
      </c>
      <c r="B292" t="s">
        <v>11</v>
      </c>
      <c r="C292" t="s">
        <v>119</v>
      </c>
      <c r="D292" t="s">
        <v>120</v>
      </c>
      <c r="E292" t="s">
        <v>19</v>
      </c>
      <c r="F292" t="s">
        <v>54</v>
      </c>
      <c r="G292" t="s">
        <v>91</v>
      </c>
      <c r="H292">
        <v>2022</v>
      </c>
      <c r="I292">
        <v>9500</v>
      </c>
      <c r="J292">
        <v>1615</v>
      </c>
    </row>
    <row r="293" spans="1:10">
      <c r="A293" t="s">
        <v>10</v>
      </c>
      <c r="B293" t="s">
        <v>11</v>
      </c>
      <c r="C293" t="s">
        <v>119</v>
      </c>
      <c r="D293" t="s">
        <v>120</v>
      </c>
      <c r="E293" t="s">
        <v>15</v>
      </c>
      <c r="F293" t="s">
        <v>194</v>
      </c>
      <c r="G293" t="s">
        <v>195</v>
      </c>
      <c r="H293">
        <v>2022</v>
      </c>
      <c r="I293">
        <v>675</v>
      </c>
      <c r="J293">
        <v>1532.25</v>
      </c>
    </row>
    <row r="294" spans="1:10">
      <c r="A294" t="s">
        <v>10</v>
      </c>
      <c r="B294" t="s">
        <v>11</v>
      </c>
      <c r="C294" t="s">
        <v>119</v>
      </c>
      <c r="D294" t="s">
        <v>120</v>
      </c>
      <c r="E294" t="s">
        <v>15</v>
      </c>
      <c r="F294" t="s">
        <v>194</v>
      </c>
      <c r="G294" t="s">
        <v>196</v>
      </c>
      <c r="H294">
        <v>2022</v>
      </c>
      <c r="I294">
        <v>675</v>
      </c>
      <c r="J294">
        <v>1532.25</v>
      </c>
    </row>
    <row r="295" spans="1:10">
      <c r="A295" t="s">
        <v>10</v>
      </c>
      <c r="B295" t="s">
        <v>11</v>
      </c>
      <c r="C295" t="s">
        <v>119</v>
      </c>
      <c r="D295" t="s">
        <v>120</v>
      </c>
      <c r="E295" t="s">
        <v>19</v>
      </c>
      <c r="F295" t="s">
        <v>54</v>
      </c>
      <c r="G295" t="s">
        <v>56</v>
      </c>
      <c r="H295">
        <v>2022</v>
      </c>
      <c r="I295">
        <v>10700</v>
      </c>
      <c r="J295">
        <v>1498</v>
      </c>
    </row>
    <row r="296" spans="1:10">
      <c r="A296" t="s">
        <v>10</v>
      </c>
      <c r="B296" t="s">
        <v>11</v>
      </c>
      <c r="C296" t="s">
        <v>119</v>
      </c>
      <c r="D296" t="s">
        <v>120</v>
      </c>
      <c r="E296" t="s">
        <v>19</v>
      </c>
      <c r="F296" t="s">
        <v>92</v>
      </c>
      <c r="G296" t="s">
        <v>108</v>
      </c>
      <c r="H296">
        <v>2022</v>
      </c>
      <c r="I296">
        <v>9750</v>
      </c>
      <c r="J296">
        <v>1462.5</v>
      </c>
    </row>
    <row r="297" spans="1:10">
      <c r="A297" t="s">
        <v>10</v>
      </c>
      <c r="B297" t="s">
        <v>11</v>
      </c>
      <c r="C297" t="s">
        <v>119</v>
      </c>
      <c r="D297" t="s">
        <v>120</v>
      </c>
      <c r="E297" t="s">
        <v>15</v>
      </c>
      <c r="F297" t="s">
        <v>210</v>
      </c>
      <c r="G297" t="s">
        <v>211</v>
      </c>
      <c r="H297">
        <v>2022</v>
      </c>
      <c r="I297">
        <v>700</v>
      </c>
      <c r="J297">
        <v>1428</v>
      </c>
    </row>
    <row r="298" spans="1:10">
      <c r="A298" t="s">
        <v>10</v>
      </c>
      <c r="B298" t="s">
        <v>11</v>
      </c>
      <c r="C298" t="s">
        <v>119</v>
      </c>
      <c r="D298" t="s">
        <v>120</v>
      </c>
      <c r="E298" t="s">
        <v>15</v>
      </c>
      <c r="F298" t="s">
        <v>210</v>
      </c>
      <c r="G298" t="s">
        <v>212</v>
      </c>
      <c r="H298">
        <v>2022</v>
      </c>
      <c r="I298">
        <v>700</v>
      </c>
      <c r="J298">
        <v>1428</v>
      </c>
    </row>
    <row r="299" spans="1:10">
      <c r="A299" t="s">
        <v>10</v>
      </c>
      <c r="B299" t="s">
        <v>11</v>
      </c>
      <c r="C299" t="s">
        <v>119</v>
      </c>
      <c r="D299" t="s">
        <v>120</v>
      </c>
      <c r="E299" t="s">
        <v>15</v>
      </c>
      <c r="F299" t="s">
        <v>194</v>
      </c>
      <c r="G299" t="s">
        <v>195</v>
      </c>
      <c r="H299">
        <v>2022</v>
      </c>
      <c r="I299">
        <v>625</v>
      </c>
      <c r="J299">
        <v>1418.75</v>
      </c>
    </row>
    <row r="300" spans="1:10">
      <c r="A300" t="s">
        <v>10</v>
      </c>
      <c r="B300" t="s">
        <v>11</v>
      </c>
      <c r="C300" t="s">
        <v>119</v>
      </c>
      <c r="D300" t="s">
        <v>120</v>
      </c>
      <c r="E300" t="s">
        <v>15</v>
      </c>
      <c r="F300" t="s">
        <v>194</v>
      </c>
      <c r="G300" t="s">
        <v>196</v>
      </c>
      <c r="H300">
        <v>2022</v>
      </c>
      <c r="I300">
        <v>625</v>
      </c>
      <c r="J300">
        <v>1418.75</v>
      </c>
    </row>
    <row r="301" spans="1:10">
      <c r="A301" t="s">
        <v>10</v>
      </c>
      <c r="B301" t="s">
        <v>11</v>
      </c>
      <c r="C301" t="s">
        <v>119</v>
      </c>
      <c r="D301" t="s">
        <v>120</v>
      </c>
      <c r="E301" t="s">
        <v>22</v>
      </c>
      <c r="F301" t="s">
        <v>23</v>
      </c>
      <c r="G301" t="s">
        <v>24</v>
      </c>
      <c r="H301">
        <v>2022</v>
      </c>
      <c r="I301">
        <v>1780</v>
      </c>
      <c r="J301">
        <v>1398.3</v>
      </c>
    </row>
    <row r="302" spans="1:10">
      <c r="A302" t="s">
        <v>10</v>
      </c>
      <c r="B302" t="s">
        <v>11</v>
      </c>
      <c r="C302" t="s">
        <v>119</v>
      </c>
      <c r="D302" t="s">
        <v>120</v>
      </c>
      <c r="E302" t="s">
        <v>19</v>
      </c>
      <c r="F302" t="s">
        <v>54</v>
      </c>
      <c r="G302" t="s">
        <v>57</v>
      </c>
      <c r="H302">
        <v>2022</v>
      </c>
      <c r="I302">
        <v>8100</v>
      </c>
      <c r="J302">
        <v>1377</v>
      </c>
    </row>
    <row r="303" spans="1:10">
      <c r="A303" t="s">
        <v>10</v>
      </c>
      <c r="B303" t="s">
        <v>11</v>
      </c>
      <c r="C303" t="s">
        <v>119</v>
      </c>
      <c r="D303" t="s">
        <v>120</v>
      </c>
      <c r="E303" t="s">
        <v>19</v>
      </c>
      <c r="F303" t="s">
        <v>54</v>
      </c>
      <c r="G303" t="s">
        <v>56</v>
      </c>
      <c r="H303">
        <v>2022</v>
      </c>
      <c r="I303">
        <v>8000</v>
      </c>
      <c r="J303">
        <v>1360</v>
      </c>
    </row>
    <row r="304" spans="1:10">
      <c r="A304" t="s">
        <v>10</v>
      </c>
      <c r="B304" t="s">
        <v>11</v>
      </c>
      <c r="C304" t="s">
        <v>119</v>
      </c>
      <c r="D304" t="s">
        <v>120</v>
      </c>
      <c r="E304" t="s">
        <v>19</v>
      </c>
      <c r="F304" t="s">
        <v>54</v>
      </c>
      <c r="G304" t="s">
        <v>56</v>
      </c>
      <c r="H304">
        <v>2022</v>
      </c>
      <c r="I304">
        <v>8000</v>
      </c>
      <c r="J304">
        <v>1360</v>
      </c>
    </row>
    <row r="305" spans="1:10">
      <c r="A305" t="s">
        <v>10</v>
      </c>
      <c r="B305" t="s">
        <v>11</v>
      </c>
      <c r="C305" t="s">
        <v>119</v>
      </c>
      <c r="D305" t="s">
        <v>120</v>
      </c>
      <c r="E305" t="s">
        <v>19</v>
      </c>
      <c r="F305" t="s">
        <v>54</v>
      </c>
      <c r="G305" t="s">
        <v>57</v>
      </c>
      <c r="H305">
        <v>2022</v>
      </c>
      <c r="I305">
        <v>8000</v>
      </c>
      <c r="J305">
        <v>1360</v>
      </c>
    </row>
    <row r="306" spans="1:10">
      <c r="A306" t="s">
        <v>10</v>
      </c>
      <c r="B306" t="s">
        <v>11</v>
      </c>
      <c r="C306" t="s">
        <v>119</v>
      </c>
      <c r="D306" t="s">
        <v>120</v>
      </c>
      <c r="E306" t="s">
        <v>15</v>
      </c>
      <c r="F306" t="s">
        <v>74</v>
      </c>
      <c r="G306" t="s">
        <v>104</v>
      </c>
      <c r="H306">
        <v>2022</v>
      </c>
      <c r="I306">
        <v>1410</v>
      </c>
      <c r="J306">
        <v>1316</v>
      </c>
    </row>
    <row r="307" spans="1:10">
      <c r="A307" t="s">
        <v>10</v>
      </c>
      <c r="B307" t="s">
        <v>11</v>
      </c>
      <c r="C307" t="s">
        <v>119</v>
      </c>
      <c r="D307" t="s">
        <v>120</v>
      </c>
      <c r="E307" t="s">
        <v>12</v>
      </c>
      <c r="F307" t="s">
        <v>13</v>
      </c>
      <c r="G307" t="s">
        <v>14</v>
      </c>
      <c r="H307">
        <v>2022</v>
      </c>
      <c r="I307">
        <v>9650</v>
      </c>
      <c r="J307">
        <v>1254.5</v>
      </c>
    </row>
    <row r="308" spans="1:10">
      <c r="A308" t="s">
        <v>10</v>
      </c>
      <c r="B308" t="s">
        <v>11</v>
      </c>
      <c r="C308" t="s">
        <v>119</v>
      </c>
      <c r="D308" t="s">
        <v>120</v>
      </c>
      <c r="E308" t="s">
        <v>19</v>
      </c>
      <c r="F308" t="s">
        <v>20</v>
      </c>
      <c r="G308" t="s">
        <v>67</v>
      </c>
      <c r="H308">
        <v>2022</v>
      </c>
      <c r="I308">
        <v>2500</v>
      </c>
      <c r="J308">
        <v>1250</v>
      </c>
    </row>
    <row r="309" spans="1:10">
      <c r="A309" t="s">
        <v>10</v>
      </c>
      <c r="B309" t="s">
        <v>11</v>
      </c>
      <c r="C309" t="s">
        <v>119</v>
      </c>
      <c r="D309" t="s">
        <v>120</v>
      </c>
      <c r="E309" t="s">
        <v>19</v>
      </c>
      <c r="F309" t="s">
        <v>40</v>
      </c>
      <c r="G309" t="s">
        <v>234</v>
      </c>
      <c r="H309">
        <v>2022</v>
      </c>
      <c r="I309">
        <v>9250</v>
      </c>
      <c r="J309">
        <v>1248.75</v>
      </c>
    </row>
    <row r="310" spans="1:10">
      <c r="A310" t="s">
        <v>10</v>
      </c>
      <c r="B310" t="s">
        <v>11</v>
      </c>
      <c r="C310" t="s">
        <v>119</v>
      </c>
      <c r="D310" t="s">
        <v>120</v>
      </c>
      <c r="E310" t="s">
        <v>15</v>
      </c>
      <c r="F310" t="s">
        <v>77</v>
      </c>
      <c r="G310" t="s">
        <v>78</v>
      </c>
      <c r="H310">
        <v>2022</v>
      </c>
      <c r="I310">
        <v>1560</v>
      </c>
      <c r="J310">
        <v>1224.5</v>
      </c>
    </row>
    <row r="311" spans="1:10">
      <c r="A311" t="s">
        <v>10</v>
      </c>
      <c r="B311" t="s">
        <v>11</v>
      </c>
      <c r="C311" t="s">
        <v>119</v>
      </c>
      <c r="D311" t="s">
        <v>120</v>
      </c>
      <c r="E311" t="s">
        <v>15</v>
      </c>
      <c r="F311" t="s">
        <v>77</v>
      </c>
      <c r="G311" t="s">
        <v>79</v>
      </c>
      <c r="H311">
        <v>2022</v>
      </c>
      <c r="I311">
        <v>1560</v>
      </c>
      <c r="J311">
        <v>1224.5</v>
      </c>
    </row>
    <row r="312" spans="1:10">
      <c r="A312" t="s">
        <v>10</v>
      </c>
      <c r="B312" t="s">
        <v>11</v>
      </c>
      <c r="C312" t="s">
        <v>119</v>
      </c>
      <c r="D312" t="s">
        <v>120</v>
      </c>
      <c r="E312" t="s">
        <v>12</v>
      </c>
      <c r="F312" t="s">
        <v>13</v>
      </c>
      <c r="G312" t="s">
        <v>14</v>
      </c>
      <c r="H312">
        <v>2022</v>
      </c>
      <c r="I312">
        <v>9200</v>
      </c>
      <c r="J312">
        <v>1196</v>
      </c>
    </row>
    <row r="313" spans="1:10">
      <c r="A313" t="s">
        <v>10</v>
      </c>
      <c r="B313" t="s">
        <v>11</v>
      </c>
      <c r="C313" t="s">
        <v>119</v>
      </c>
      <c r="D313" t="s">
        <v>120</v>
      </c>
      <c r="E313" t="s">
        <v>12</v>
      </c>
      <c r="F313" t="s">
        <v>13</v>
      </c>
      <c r="G313" t="s">
        <v>14</v>
      </c>
      <c r="H313">
        <v>2022</v>
      </c>
      <c r="I313">
        <v>8850</v>
      </c>
      <c r="J313">
        <v>1150.5</v>
      </c>
    </row>
    <row r="314" spans="1:10">
      <c r="A314" t="s">
        <v>10</v>
      </c>
      <c r="B314" t="s">
        <v>11</v>
      </c>
      <c r="C314" t="s">
        <v>119</v>
      </c>
      <c r="D314" t="s">
        <v>120</v>
      </c>
      <c r="E314" t="s">
        <v>19</v>
      </c>
      <c r="F314" t="s">
        <v>20</v>
      </c>
      <c r="G314" t="s">
        <v>67</v>
      </c>
      <c r="H314">
        <v>2022</v>
      </c>
      <c r="I314">
        <v>2290</v>
      </c>
      <c r="J314">
        <v>1145</v>
      </c>
    </row>
    <row r="315" spans="1:10">
      <c r="A315" t="s">
        <v>10</v>
      </c>
      <c r="B315" t="s">
        <v>11</v>
      </c>
      <c r="C315" t="s">
        <v>119</v>
      </c>
      <c r="D315" t="s">
        <v>120</v>
      </c>
      <c r="E315" t="s">
        <v>15</v>
      </c>
      <c r="F315" t="s">
        <v>36</v>
      </c>
      <c r="G315" t="s">
        <v>37</v>
      </c>
      <c r="H315">
        <v>2022</v>
      </c>
      <c r="I315">
        <v>850</v>
      </c>
      <c r="J315">
        <v>1139</v>
      </c>
    </row>
    <row r="316" spans="1:10">
      <c r="A316" t="s">
        <v>10</v>
      </c>
      <c r="B316" t="s">
        <v>11</v>
      </c>
      <c r="C316" t="s">
        <v>119</v>
      </c>
      <c r="D316" t="s">
        <v>120</v>
      </c>
      <c r="E316" t="s">
        <v>19</v>
      </c>
      <c r="F316" t="s">
        <v>54</v>
      </c>
      <c r="G316" t="s">
        <v>225</v>
      </c>
      <c r="H316">
        <v>2022</v>
      </c>
      <c r="I316">
        <v>6700</v>
      </c>
      <c r="J316">
        <v>1139</v>
      </c>
    </row>
    <row r="317" spans="1:10">
      <c r="A317" t="s">
        <v>10</v>
      </c>
      <c r="B317" t="s">
        <v>11</v>
      </c>
      <c r="C317" t="s">
        <v>119</v>
      </c>
      <c r="D317" t="s">
        <v>120</v>
      </c>
      <c r="E317" t="s">
        <v>19</v>
      </c>
      <c r="F317" t="s">
        <v>54</v>
      </c>
      <c r="G317" t="s">
        <v>57</v>
      </c>
      <c r="H317">
        <v>2022</v>
      </c>
      <c r="I317">
        <v>6700</v>
      </c>
      <c r="J317">
        <v>1139</v>
      </c>
    </row>
    <row r="318" spans="1:10">
      <c r="A318" t="s">
        <v>10</v>
      </c>
      <c r="B318" t="s">
        <v>11</v>
      </c>
      <c r="C318" t="s">
        <v>119</v>
      </c>
      <c r="D318" t="s">
        <v>120</v>
      </c>
      <c r="E318" t="s">
        <v>15</v>
      </c>
      <c r="F318" t="s">
        <v>77</v>
      </c>
      <c r="G318" t="s">
        <v>78</v>
      </c>
      <c r="H318">
        <v>2022</v>
      </c>
      <c r="I318">
        <v>1385</v>
      </c>
      <c r="J318">
        <v>1086.25</v>
      </c>
    </row>
    <row r="319" spans="1:10">
      <c r="A319" t="s">
        <v>10</v>
      </c>
      <c r="B319" t="s">
        <v>11</v>
      </c>
      <c r="C319" t="s">
        <v>119</v>
      </c>
      <c r="D319" t="s">
        <v>120</v>
      </c>
      <c r="E319" t="s">
        <v>15</v>
      </c>
      <c r="F319" t="s">
        <v>77</v>
      </c>
      <c r="G319" t="s">
        <v>79</v>
      </c>
      <c r="H319">
        <v>2022</v>
      </c>
      <c r="I319">
        <v>1385</v>
      </c>
      <c r="J319">
        <v>1086.25</v>
      </c>
    </row>
    <row r="320" spans="1:10">
      <c r="A320" t="s">
        <v>10</v>
      </c>
      <c r="B320" t="s">
        <v>11</v>
      </c>
      <c r="C320" t="s">
        <v>119</v>
      </c>
      <c r="D320" t="s">
        <v>120</v>
      </c>
      <c r="E320" t="s">
        <v>15</v>
      </c>
      <c r="F320" t="s">
        <v>198</v>
      </c>
      <c r="G320" t="s">
        <v>199</v>
      </c>
      <c r="H320">
        <v>2022</v>
      </c>
      <c r="I320">
        <v>950</v>
      </c>
      <c r="J320">
        <v>1035.5</v>
      </c>
    </row>
    <row r="321" spans="1:10">
      <c r="A321" t="s">
        <v>10</v>
      </c>
      <c r="B321" t="s">
        <v>11</v>
      </c>
      <c r="C321" t="s">
        <v>119</v>
      </c>
      <c r="D321" t="s">
        <v>120</v>
      </c>
      <c r="E321" t="s">
        <v>15</v>
      </c>
      <c r="F321" t="s">
        <v>198</v>
      </c>
      <c r="G321" t="s">
        <v>200</v>
      </c>
      <c r="H321">
        <v>2022</v>
      </c>
      <c r="I321">
        <v>950</v>
      </c>
      <c r="J321">
        <v>1035.5</v>
      </c>
    </row>
    <row r="322" spans="1:10">
      <c r="A322" t="s">
        <v>10</v>
      </c>
      <c r="B322" t="s">
        <v>11</v>
      </c>
      <c r="C322" t="s">
        <v>119</v>
      </c>
      <c r="D322" t="s">
        <v>120</v>
      </c>
      <c r="E322" t="s">
        <v>15</v>
      </c>
      <c r="F322" t="s">
        <v>77</v>
      </c>
      <c r="G322" t="s">
        <v>78</v>
      </c>
      <c r="H322">
        <v>2022</v>
      </c>
      <c r="I322">
        <v>1300</v>
      </c>
      <c r="J322">
        <v>1027</v>
      </c>
    </row>
    <row r="323" spans="1:10">
      <c r="A323" t="s">
        <v>10</v>
      </c>
      <c r="B323" t="s">
        <v>11</v>
      </c>
      <c r="C323" t="s">
        <v>119</v>
      </c>
      <c r="D323" t="s">
        <v>120</v>
      </c>
      <c r="E323" t="s">
        <v>15</v>
      </c>
      <c r="F323" t="s">
        <v>77</v>
      </c>
      <c r="G323" t="s">
        <v>79</v>
      </c>
      <c r="H323">
        <v>2022</v>
      </c>
      <c r="I323">
        <v>1300</v>
      </c>
      <c r="J323">
        <v>1027</v>
      </c>
    </row>
    <row r="324" spans="1:10">
      <c r="A324" t="s">
        <v>10</v>
      </c>
      <c r="B324" t="s">
        <v>11</v>
      </c>
      <c r="C324" t="s">
        <v>119</v>
      </c>
      <c r="D324" t="s">
        <v>120</v>
      </c>
      <c r="E324" t="s">
        <v>19</v>
      </c>
      <c r="F324" t="s">
        <v>54</v>
      </c>
      <c r="G324" t="s">
        <v>68</v>
      </c>
      <c r="H324">
        <v>2022</v>
      </c>
      <c r="I324">
        <v>5800</v>
      </c>
      <c r="J324">
        <v>986</v>
      </c>
    </row>
    <row r="325" spans="1:10">
      <c r="A325" t="s">
        <v>10</v>
      </c>
      <c r="B325" t="s">
        <v>11</v>
      </c>
      <c r="C325" t="s">
        <v>119</v>
      </c>
      <c r="D325" t="s">
        <v>120</v>
      </c>
      <c r="E325" t="s">
        <v>15</v>
      </c>
      <c r="F325" t="s">
        <v>128</v>
      </c>
      <c r="G325" t="s">
        <v>129</v>
      </c>
      <c r="H325">
        <v>2022</v>
      </c>
      <c r="I325">
        <v>325</v>
      </c>
      <c r="J325">
        <v>971.75</v>
      </c>
    </row>
    <row r="326" spans="1:10">
      <c r="A326" t="s">
        <v>10</v>
      </c>
      <c r="B326" t="s">
        <v>11</v>
      </c>
      <c r="C326" t="s">
        <v>119</v>
      </c>
      <c r="D326" t="s">
        <v>120</v>
      </c>
      <c r="E326" t="s">
        <v>15</v>
      </c>
      <c r="F326" t="s">
        <v>183</v>
      </c>
      <c r="G326" t="s">
        <v>190</v>
      </c>
      <c r="H326">
        <v>2022</v>
      </c>
      <c r="I326">
        <v>475</v>
      </c>
      <c r="J326">
        <v>969</v>
      </c>
    </row>
    <row r="327" spans="1:10">
      <c r="A327" t="s">
        <v>10</v>
      </c>
      <c r="B327" t="s">
        <v>11</v>
      </c>
      <c r="C327" t="s">
        <v>119</v>
      </c>
      <c r="D327" t="s">
        <v>120</v>
      </c>
      <c r="E327" t="s">
        <v>12</v>
      </c>
      <c r="F327" t="s">
        <v>13</v>
      </c>
      <c r="G327" t="s">
        <v>14</v>
      </c>
      <c r="H327">
        <v>2022</v>
      </c>
      <c r="I327">
        <v>7250</v>
      </c>
      <c r="J327">
        <v>942.5</v>
      </c>
    </row>
    <row r="328" spans="1:10">
      <c r="A328" t="s">
        <v>10</v>
      </c>
      <c r="B328" t="s">
        <v>11</v>
      </c>
      <c r="C328" t="s">
        <v>119</v>
      </c>
      <c r="D328" t="s">
        <v>120</v>
      </c>
      <c r="E328" t="s">
        <v>19</v>
      </c>
      <c r="F328" t="s">
        <v>20</v>
      </c>
      <c r="G328" t="s">
        <v>67</v>
      </c>
      <c r="H328">
        <v>2022</v>
      </c>
      <c r="I328">
        <v>1875</v>
      </c>
      <c r="J328">
        <v>937.5</v>
      </c>
    </row>
    <row r="329" spans="1:10">
      <c r="A329" t="s">
        <v>10</v>
      </c>
      <c r="B329" t="s">
        <v>11</v>
      </c>
      <c r="C329" t="s">
        <v>119</v>
      </c>
      <c r="D329" t="s">
        <v>120</v>
      </c>
      <c r="E329" t="s">
        <v>12</v>
      </c>
      <c r="F329" t="s">
        <v>13</v>
      </c>
      <c r="G329" t="s">
        <v>14</v>
      </c>
      <c r="H329">
        <v>2022</v>
      </c>
      <c r="I329">
        <v>7200</v>
      </c>
      <c r="J329">
        <v>936</v>
      </c>
    </row>
    <row r="330" spans="1:10">
      <c r="A330" t="s">
        <v>10</v>
      </c>
      <c r="B330" t="s">
        <v>11</v>
      </c>
      <c r="C330" t="s">
        <v>119</v>
      </c>
      <c r="D330" t="s">
        <v>120</v>
      </c>
      <c r="E330" t="s">
        <v>19</v>
      </c>
      <c r="F330" t="s">
        <v>54</v>
      </c>
      <c r="G330" t="s">
        <v>91</v>
      </c>
      <c r="H330">
        <v>2022</v>
      </c>
      <c r="I330">
        <v>5500</v>
      </c>
      <c r="J330">
        <v>935</v>
      </c>
    </row>
    <row r="331" spans="1:10">
      <c r="A331" t="s">
        <v>10</v>
      </c>
      <c r="B331" t="s">
        <v>11</v>
      </c>
      <c r="C331" t="s">
        <v>119</v>
      </c>
      <c r="D331" t="s">
        <v>120</v>
      </c>
      <c r="E331" t="s">
        <v>12</v>
      </c>
      <c r="F331" t="s">
        <v>13</v>
      </c>
      <c r="G331" t="s">
        <v>14</v>
      </c>
      <c r="H331">
        <v>2022</v>
      </c>
      <c r="I331">
        <v>7100</v>
      </c>
      <c r="J331">
        <v>923</v>
      </c>
    </row>
    <row r="332" spans="1:10">
      <c r="A332" t="s">
        <v>10</v>
      </c>
      <c r="B332" t="s">
        <v>11</v>
      </c>
      <c r="C332" t="s">
        <v>119</v>
      </c>
      <c r="D332" t="s">
        <v>120</v>
      </c>
      <c r="E332" t="s">
        <v>12</v>
      </c>
      <c r="F332" t="s">
        <v>13</v>
      </c>
      <c r="G332" t="s">
        <v>14</v>
      </c>
      <c r="H332">
        <v>2022</v>
      </c>
      <c r="I332">
        <v>7050</v>
      </c>
      <c r="J332">
        <v>916.5</v>
      </c>
    </row>
    <row r="333" spans="1:10">
      <c r="A333" t="s">
        <v>10</v>
      </c>
      <c r="B333" t="s">
        <v>11</v>
      </c>
      <c r="C333" t="s">
        <v>119</v>
      </c>
      <c r="D333" t="s">
        <v>120</v>
      </c>
      <c r="E333" t="s">
        <v>15</v>
      </c>
      <c r="F333" t="s">
        <v>128</v>
      </c>
      <c r="G333" t="s">
        <v>130</v>
      </c>
      <c r="H333">
        <v>2022</v>
      </c>
      <c r="I333">
        <v>300</v>
      </c>
      <c r="J333">
        <v>897</v>
      </c>
    </row>
    <row r="334" spans="1:10">
      <c r="A334" t="s">
        <v>10</v>
      </c>
      <c r="B334" t="s">
        <v>11</v>
      </c>
      <c r="C334" t="s">
        <v>119</v>
      </c>
      <c r="D334" t="s">
        <v>120</v>
      </c>
      <c r="E334" t="s">
        <v>19</v>
      </c>
      <c r="F334" t="s">
        <v>20</v>
      </c>
      <c r="G334" t="s">
        <v>67</v>
      </c>
      <c r="H334">
        <v>2022</v>
      </c>
      <c r="I334">
        <v>1770</v>
      </c>
      <c r="J334">
        <v>885</v>
      </c>
    </row>
    <row r="335" spans="1:10">
      <c r="A335" t="s">
        <v>10</v>
      </c>
      <c r="B335" t="s">
        <v>11</v>
      </c>
      <c r="C335" t="s">
        <v>119</v>
      </c>
      <c r="D335" t="s">
        <v>120</v>
      </c>
      <c r="E335" t="s">
        <v>19</v>
      </c>
      <c r="F335" t="s">
        <v>54</v>
      </c>
      <c r="G335" t="s">
        <v>56</v>
      </c>
      <c r="H335">
        <v>2022</v>
      </c>
      <c r="I335">
        <v>5100</v>
      </c>
      <c r="J335">
        <v>867</v>
      </c>
    </row>
    <row r="336" spans="1:10">
      <c r="A336" t="s">
        <v>10</v>
      </c>
      <c r="B336" t="s">
        <v>11</v>
      </c>
      <c r="C336" t="s">
        <v>119</v>
      </c>
      <c r="D336" t="s">
        <v>120</v>
      </c>
      <c r="E336" t="s">
        <v>19</v>
      </c>
      <c r="F336" t="s">
        <v>54</v>
      </c>
      <c r="G336" t="s">
        <v>58</v>
      </c>
      <c r="H336">
        <v>2022</v>
      </c>
      <c r="I336">
        <v>5000</v>
      </c>
      <c r="J336">
        <v>850</v>
      </c>
    </row>
    <row r="337" spans="1:10">
      <c r="A337" t="s">
        <v>10</v>
      </c>
      <c r="B337" t="s">
        <v>11</v>
      </c>
      <c r="C337" t="s">
        <v>119</v>
      </c>
      <c r="D337" t="s">
        <v>120</v>
      </c>
      <c r="E337" t="s">
        <v>19</v>
      </c>
      <c r="F337" t="s">
        <v>54</v>
      </c>
      <c r="G337" t="s">
        <v>59</v>
      </c>
      <c r="H337">
        <v>2022</v>
      </c>
      <c r="I337">
        <v>4900</v>
      </c>
      <c r="J337">
        <v>833</v>
      </c>
    </row>
    <row r="338" spans="1:10">
      <c r="A338" t="s">
        <v>10</v>
      </c>
      <c r="B338" t="s">
        <v>11</v>
      </c>
      <c r="C338" t="s">
        <v>119</v>
      </c>
      <c r="D338" t="s">
        <v>120</v>
      </c>
      <c r="E338" t="s">
        <v>12</v>
      </c>
      <c r="F338" t="s">
        <v>13</v>
      </c>
      <c r="G338" t="s">
        <v>14</v>
      </c>
      <c r="H338">
        <v>2022</v>
      </c>
      <c r="I338">
        <v>6350</v>
      </c>
      <c r="J338">
        <v>825.5</v>
      </c>
    </row>
    <row r="339" spans="1:10">
      <c r="A339" t="s">
        <v>10</v>
      </c>
      <c r="B339" t="s">
        <v>11</v>
      </c>
      <c r="C339" t="s">
        <v>119</v>
      </c>
      <c r="D339" t="s">
        <v>120</v>
      </c>
      <c r="E339" t="s">
        <v>12</v>
      </c>
      <c r="F339" t="s">
        <v>13</v>
      </c>
      <c r="G339" t="s">
        <v>14</v>
      </c>
      <c r="H339">
        <v>2022</v>
      </c>
      <c r="I339">
        <v>6250</v>
      </c>
      <c r="J339">
        <v>812.5</v>
      </c>
    </row>
    <row r="340" spans="1:10">
      <c r="A340" t="s">
        <v>10</v>
      </c>
      <c r="B340" t="s">
        <v>11</v>
      </c>
      <c r="C340" t="s">
        <v>119</v>
      </c>
      <c r="D340" t="s">
        <v>120</v>
      </c>
      <c r="E340" t="s">
        <v>12</v>
      </c>
      <c r="F340" t="s">
        <v>13</v>
      </c>
      <c r="G340" t="s">
        <v>14</v>
      </c>
      <c r="H340">
        <v>2022</v>
      </c>
      <c r="I340">
        <v>6200</v>
      </c>
      <c r="J340">
        <v>806</v>
      </c>
    </row>
    <row r="341" spans="1:10">
      <c r="A341" t="s">
        <v>10</v>
      </c>
      <c r="B341" t="s">
        <v>11</v>
      </c>
      <c r="C341" t="s">
        <v>119</v>
      </c>
      <c r="D341" t="s">
        <v>120</v>
      </c>
      <c r="E341" t="s">
        <v>12</v>
      </c>
      <c r="F341" t="s">
        <v>13</v>
      </c>
      <c r="G341" t="s">
        <v>14</v>
      </c>
      <c r="H341">
        <v>2022</v>
      </c>
      <c r="I341">
        <v>6200</v>
      </c>
      <c r="J341">
        <v>806</v>
      </c>
    </row>
    <row r="342" spans="1:10">
      <c r="A342" t="s">
        <v>10</v>
      </c>
      <c r="B342" t="s">
        <v>11</v>
      </c>
      <c r="C342" t="s">
        <v>119</v>
      </c>
      <c r="D342" t="s">
        <v>120</v>
      </c>
      <c r="E342" t="s">
        <v>19</v>
      </c>
      <c r="F342" t="s">
        <v>20</v>
      </c>
      <c r="G342" t="s">
        <v>218</v>
      </c>
      <c r="H342">
        <v>2022</v>
      </c>
      <c r="I342">
        <v>1750</v>
      </c>
      <c r="J342">
        <v>787.5</v>
      </c>
    </row>
    <row r="343" spans="1:10">
      <c r="A343" t="s">
        <v>10</v>
      </c>
      <c r="B343" t="s">
        <v>11</v>
      </c>
      <c r="C343" t="s">
        <v>119</v>
      </c>
      <c r="D343" t="s">
        <v>120</v>
      </c>
      <c r="E343" t="s">
        <v>15</v>
      </c>
      <c r="F343" t="s">
        <v>183</v>
      </c>
      <c r="G343" t="s">
        <v>190</v>
      </c>
      <c r="H343">
        <v>2022</v>
      </c>
      <c r="I343">
        <v>375</v>
      </c>
      <c r="J343">
        <v>765</v>
      </c>
    </row>
    <row r="344" spans="1:10">
      <c r="A344" t="s">
        <v>10</v>
      </c>
      <c r="B344" t="s">
        <v>11</v>
      </c>
      <c r="C344" t="s">
        <v>119</v>
      </c>
      <c r="D344" t="s">
        <v>120</v>
      </c>
      <c r="E344" t="s">
        <v>19</v>
      </c>
      <c r="F344" t="s">
        <v>54</v>
      </c>
      <c r="G344" t="s">
        <v>227</v>
      </c>
      <c r="H344">
        <v>2022</v>
      </c>
      <c r="I344">
        <v>5400</v>
      </c>
      <c r="J344">
        <v>756</v>
      </c>
    </row>
    <row r="345" spans="1:10">
      <c r="A345" t="s">
        <v>10</v>
      </c>
      <c r="B345" t="s">
        <v>11</v>
      </c>
      <c r="C345" t="s">
        <v>119</v>
      </c>
      <c r="D345" t="s">
        <v>120</v>
      </c>
      <c r="E345" t="s">
        <v>12</v>
      </c>
      <c r="F345" t="s">
        <v>13</v>
      </c>
      <c r="G345" t="s">
        <v>14</v>
      </c>
      <c r="H345">
        <v>2022</v>
      </c>
      <c r="I345">
        <v>5800</v>
      </c>
      <c r="J345">
        <v>754</v>
      </c>
    </row>
    <row r="346" spans="1:10">
      <c r="A346" t="s">
        <v>10</v>
      </c>
      <c r="B346" t="s">
        <v>11</v>
      </c>
      <c r="C346" t="s">
        <v>119</v>
      </c>
      <c r="D346" t="s">
        <v>120</v>
      </c>
      <c r="E346" t="s">
        <v>15</v>
      </c>
      <c r="F346" t="s">
        <v>198</v>
      </c>
      <c r="G346" t="s">
        <v>199</v>
      </c>
      <c r="H346">
        <v>2022</v>
      </c>
      <c r="I346">
        <v>675</v>
      </c>
      <c r="J346">
        <v>735.75</v>
      </c>
    </row>
    <row r="347" spans="1:10">
      <c r="A347" t="s">
        <v>10</v>
      </c>
      <c r="B347" t="s">
        <v>11</v>
      </c>
      <c r="C347" t="s">
        <v>119</v>
      </c>
      <c r="D347" t="s">
        <v>120</v>
      </c>
      <c r="E347" t="s">
        <v>15</v>
      </c>
      <c r="F347" t="s">
        <v>198</v>
      </c>
      <c r="G347" t="s">
        <v>200</v>
      </c>
      <c r="H347">
        <v>2022</v>
      </c>
      <c r="I347">
        <v>675</v>
      </c>
      <c r="J347">
        <v>735.75</v>
      </c>
    </row>
    <row r="348" spans="1:10">
      <c r="A348" t="s">
        <v>10</v>
      </c>
      <c r="B348" t="s">
        <v>11</v>
      </c>
      <c r="C348" t="s">
        <v>119</v>
      </c>
      <c r="D348" t="s">
        <v>120</v>
      </c>
      <c r="E348" t="s">
        <v>19</v>
      </c>
      <c r="F348" t="s">
        <v>92</v>
      </c>
      <c r="G348" t="s">
        <v>93</v>
      </c>
      <c r="H348">
        <v>2022</v>
      </c>
      <c r="I348">
        <v>4900</v>
      </c>
      <c r="J348">
        <v>735</v>
      </c>
    </row>
    <row r="349" spans="1:10">
      <c r="A349" t="s">
        <v>10</v>
      </c>
      <c r="B349" t="s">
        <v>11</v>
      </c>
      <c r="C349" t="s">
        <v>119</v>
      </c>
      <c r="D349" t="s">
        <v>120</v>
      </c>
      <c r="E349" t="s">
        <v>19</v>
      </c>
      <c r="F349" t="s">
        <v>54</v>
      </c>
      <c r="G349" t="s">
        <v>57</v>
      </c>
      <c r="H349">
        <v>2022</v>
      </c>
      <c r="I349">
        <v>5300</v>
      </c>
      <c r="J349">
        <v>728</v>
      </c>
    </row>
    <row r="350" spans="1:10">
      <c r="A350" t="s">
        <v>10</v>
      </c>
      <c r="B350" t="s">
        <v>11</v>
      </c>
      <c r="C350" t="s">
        <v>119</v>
      </c>
      <c r="D350" t="s">
        <v>120</v>
      </c>
      <c r="E350" t="s">
        <v>12</v>
      </c>
      <c r="F350" t="s">
        <v>13</v>
      </c>
      <c r="G350" t="s">
        <v>14</v>
      </c>
      <c r="H350">
        <v>2022</v>
      </c>
      <c r="I350">
        <v>5450</v>
      </c>
      <c r="J350">
        <v>708.5</v>
      </c>
    </row>
    <row r="351" spans="1:10">
      <c r="A351" t="s">
        <v>10</v>
      </c>
      <c r="B351" t="s">
        <v>11</v>
      </c>
      <c r="C351" t="s">
        <v>119</v>
      </c>
      <c r="D351" t="s">
        <v>120</v>
      </c>
      <c r="E351" t="s">
        <v>19</v>
      </c>
      <c r="F351" t="s">
        <v>54</v>
      </c>
      <c r="G351" t="s">
        <v>91</v>
      </c>
      <c r="H351">
        <v>2022</v>
      </c>
      <c r="I351">
        <v>4100</v>
      </c>
      <c r="J351">
        <v>697</v>
      </c>
    </row>
    <row r="352" spans="1:10">
      <c r="A352" t="s">
        <v>10</v>
      </c>
      <c r="B352" t="s">
        <v>11</v>
      </c>
      <c r="C352" t="s">
        <v>119</v>
      </c>
      <c r="D352" t="s">
        <v>120</v>
      </c>
      <c r="E352" t="s">
        <v>19</v>
      </c>
      <c r="F352" t="s">
        <v>40</v>
      </c>
      <c r="G352" t="s">
        <v>43</v>
      </c>
      <c r="H352">
        <v>2022</v>
      </c>
      <c r="I352">
        <v>2430</v>
      </c>
      <c r="J352">
        <v>686.85</v>
      </c>
    </row>
    <row r="353" spans="1:10">
      <c r="A353" t="s">
        <v>10</v>
      </c>
      <c r="B353" t="s">
        <v>11</v>
      </c>
      <c r="C353" t="s">
        <v>119</v>
      </c>
      <c r="D353" t="s">
        <v>120</v>
      </c>
      <c r="E353" t="s">
        <v>15</v>
      </c>
      <c r="F353" t="s">
        <v>128</v>
      </c>
      <c r="G353" t="s">
        <v>129</v>
      </c>
      <c r="H353">
        <v>2022</v>
      </c>
      <c r="I353">
        <v>225</v>
      </c>
      <c r="J353">
        <v>677.25</v>
      </c>
    </row>
    <row r="354" spans="1:10">
      <c r="A354" t="s">
        <v>10</v>
      </c>
      <c r="B354" t="s">
        <v>11</v>
      </c>
      <c r="C354" t="s">
        <v>119</v>
      </c>
      <c r="D354" t="s">
        <v>120</v>
      </c>
      <c r="E354" t="s">
        <v>15</v>
      </c>
      <c r="F354" t="s">
        <v>128</v>
      </c>
      <c r="G354" t="s">
        <v>130</v>
      </c>
      <c r="H354">
        <v>2022</v>
      </c>
      <c r="I354">
        <v>225</v>
      </c>
      <c r="J354">
        <v>677.25</v>
      </c>
    </row>
    <row r="355" spans="1:10">
      <c r="A355" t="s">
        <v>10</v>
      </c>
      <c r="B355" t="s">
        <v>11</v>
      </c>
      <c r="C355" t="s">
        <v>119</v>
      </c>
      <c r="D355" t="s">
        <v>120</v>
      </c>
      <c r="E355" t="s">
        <v>12</v>
      </c>
      <c r="F355" t="s">
        <v>13</v>
      </c>
      <c r="G355" t="s">
        <v>14</v>
      </c>
      <c r="H355">
        <v>2022</v>
      </c>
      <c r="I355">
        <v>5100</v>
      </c>
      <c r="J355">
        <v>656.5</v>
      </c>
    </row>
    <row r="356" spans="1:10">
      <c r="A356" t="s">
        <v>10</v>
      </c>
      <c r="B356" t="s">
        <v>11</v>
      </c>
      <c r="C356" t="s">
        <v>119</v>
      </c>
      <c r="D356" t="s">
        <v>120</v>
      </c>
      <c r="E356" t="s">
        <v>15</v>
      </c>
      <c r="F356" t="s">
        <v>198</v>
      </c>
      <c r="G356" t="s">
        <v>199</v>
      </c>
      <c r="H356">
        <v>2022</v>
      </c>
      <c r="I356">
        <v>600</v>
      </c>
      <c r="J356">
        <v>654</v>
      </c>
    </row>
    <row r="357" spans="1:10">
      <c r="A357" t="s">
        <v>10</v>
      </c>
      <c r="B357" t="s">
        <v>11</v>
      </c>
      <c r="C357" t="s">
        <v>119</v>
      </c>
      <c r="D357" t="s">
        <v>120</v>
      </c>
      <c r="E357" t="s">
        <v>15</v>
      </c>
      <c r="F357" t="s">
        <v>198</v>
      </c>
      <c r="G357" t="s">
        <v>200</v>
      </c>
      <c r="H357">
        <v>2022</v>
      </c>
      <c r="I357">
        <v>600</v>
      </c>
      <c r="J357">
        <v>654</v>
      </c>
    </row>
    <row r="358" spans="1:10">
      <c r="A358" t="s">
        <v>10</v>
      </c>
      <c r="B358" t="s">
        <v>11</v>
      </c>
      <c r="C358" t="s">
        <v>119</v>
      </c>
      <c r="D358" t="s">
        <v>120</v>
      </c>
      <c r="E358" t="s">
        <v>19</v>
      </c>
      <c r="F358" t="s">
        <v>92</v>
      </c>
      <c r="G358" t="s">
        <v>93</v>
      </c>
      <c r="H358">
        <v>2022</v>
      </c>
      <c r="I358">
        <v>4350</v>
      </c>
      <c r="J358">
        <v>652.5</v>
      </c>
    </row>
    <row r="359" spans="1:10">
      <c r="A359" t="s">
        <v>10</v>
      </c>
      <c r="B359" t="s">
        <v>11</v>
      </c>
      <c r="C359" t="s">
        <v>119</v>
      </c>
      <c r="D359" t="s">
        <v>120</v>
      </c>
      <c r="E359" t="s">
        <v>15</v>
      </c>
      <c r="F359" t="s">
        <v>207</v>
      </c>
      <c r="G359" t="s">
        <v>208</v>
      </c>
      <c r="H359">
        <v>2022</v>
      </c>
      <c r="I359">
        <v>130</v>
      </c>
      <c r="J359">
        <v>635.70000000000005</v>
      </c>
    </row>
    <row r="360" spans="1:10">
      <c r="A360" t="s">
        <v>10</v>
      </c>
      <c r="B360" t="s">
        <v>11</v>
      </c>
      <c r="C360" t="s">
        <v>119</v>
      </c>
      <c r="D360" t="s">
        <v>120</v>
      </c>
      <c r="E360" t="s">
        <v>15</v>
      </c>
      <c r="F360" t="s">
        <v>207</v>
      </c>
      <c r="G360" t="s">
        <v>209</v>
      </c>
      <c r="H360">
        <v>2022</v>
      </c>
      <c r="I360">
        <v>130</v>
      </c>
      <c r="J360">
        <v>635.70000000000005</v>
      </c>
    </row>
    <row r="361" spans="1:10">
      <c r="A361" t="s">
        <v>10</v>
      </c>
      <c r="B361" t="s">
        <v>11</v>
      </c>
      <c r="C361" t="s">
        <v>119</v>
      </c>
      <c r="D361" t="s">
        <v>120</v>
      </c>
      <c r="E361" t="s">
        <v>15</v>
      </c>
      <c r="F361" t="s">
        <v>36</v>
      </c>
      <c r="G361" t="s">
        <v>37</v>
      </c>
      <c r="H361">
        <v>2022</v>
      </c>
      <c r="I361">
        <v>450</v>
      </c>
      <c r="J361">
        <v>616.5</v>
      </c>
    </row>
    <row r="362" spans="1:10">
      <c r="A362" t="s">
        <v>10</v>
      </c>
      <c r="B362" t="s">
        <v>11</v>
      </c>
      <c r="C362" t="s">
        <v>119</v>
      </c>
      <c r="D362" t="s">
        <v>120</v>
      </c>
      <c r="E362" t="s">
        <v>15</v>
      </c>
      <c r="F362" t="s">
        <v>204</v>
      </c>
      <c r="G362" t="s">
        <v>205</v>
      </c>
      <c r="H362">
        <v>2022</v>
      </c>
      <c r="I362">
        <v>225</v>
      </c>
      <c r="J362">
        <v>616.5</v>
      </c>
    </row>
    <row r="363" spans="1:10">
      <c r="A363" t="s">
        <v>10</v>
      </c>
      <c r="B363" t="s">
        <v>11</v>
      </c>
      <c r="C363" t="s">
        <v>119</v>
      </c>
      <c r="D363" t="s">
        <v>120</v>
      </c>
      <c r="E363" t="s">
        <v>15</v>
      </c>
      <c r="F363" t="s">
        <v>204</v>
      </c>
      <c r="G363" t="s">
        <v>206</v>
      </c>
      <c r="H363">
        <v>2022</v>
      </c>
      <c r="I363">
        <v>225</v>
      </c>
      <c r="J363">
        <v>616.5</v>
      </c>
    </row>
    <row r="364" spans="1:10">
      <c r="A364" t="s">
        <v>10</v>
      </c>
      <c r="B364" t="s">
        <v>11</v>
      </c>
      <c r="C364" t="s">
        <v>119</v>
      </c>
      <c r="D364" t="s">
        <v>120</v>
      </c>
      <c r="E364" t="s">
        <v>15</v>
      </c>
      <c r="F364" t="s">
        <v>183</v>
      </c>
      <c r="G364" t="s">
        <v>190</v>
      </c>
      <c r="H364">
        <v>2022</v>
      </c>
      <c r="I364">
        <v>300</v>
      </c>
      <c r="J364">
        <v>612</v>
      </c>
    </row>
    <row r="365" spans="1:10">
      <c r="A365" t="s">
        <v>10</v>
      </c>
      <c r="B365" t="s">
        <v>11</v>
      </c>
      <c r="C365" t="s">
        <v>119</v>
      </c>
      <c r="D365" t="s">
        <v>120</v>
      </c>
      <c r="E365" t="s">
        <v>12</v>
      </c>
      <c r="F365" t="s">
        <v>13</v>
      </c>
      <c r="G365" t="s">
        <v>14</v>
      </c>
      <c r="H365">
        <v>2022</v>
      </c>
      <c r="I365">
        <v>4500</v>
      </c>
      <c r="J365">
        <v>585</v>
      </c>
    </row>
    <row r="366" spans="1:10">
      <c r="A366" t="s">
        <v>10</v>
      </c>
      <c r="B366" t="s">
        <v>11</v>
      </c>
      <c r="C366" t="s">
        <v>119</v>
      </c>
      <c r="D366" t="s">
        <v>120</v>
      </c>
      <c r="E366" t="s">
        <v>19</v>
      </c>
      <c r="F366" t="s">
        <v>92</v>
      </c>
      <c r="G366" t="s">
        <v>108</v>
      </c>
      <c r="H366">
        <v>2022</v>
      </c>
      <c r="I366">
        <v>4000</v>
      </c>
      <c r="J366">
        <v>560</v>
      </c>
    </row>
    <row r="367" spans="1:10">
      <c r="A367" t="s">
        <v>10</v>
      </c>
      <c r="B367" t="s">
        <v>11</v>
      </c>
      <c r="C367" t="s">
        <v>119</v>
      </c>
      <c r="D367" t="s">
        <v>120</v>
      </c>
      <c r="E367" t="s">
        <v>15</v>
      </c>
      <c r="F367" t="s">
        <v>204</v>
      </c>
      <c r="G367" t="s">
        <v>205</v>
      </c>
      <c r="H367">
        <v>2022</v>
      </c>
      <c r="I367">
        <v>200</v>
      </c>
      <c r="J367">
        <v>548</v>
      </c>
    </row>
    <row r="368" spans="1:10">
      <c r="A368" t="s">
        <v>10</v>
      </c>
      <c r="B368" t="s">
        <v>11</v>
      </c>
      <c r="C368" t="s">
        <v>119</v>
      </c>
      <c r="D368" t="s">
        <v>120</v>
      </c>
      <c r="E368" t="s">
        <v>19</v>
      </c>
      <c r="F368" t="s">
        <v>20</v>
      </c>
      <c r="G368" t="s">
        <v>67</v>
      </c>
      <c r="H368">
        <v>2022</v>
      </c>
      <c r="I368">
        <v>1000</v>
      </c>
      <c r="J368">
        <v>500</v>
      </c>
    </row>
    <row r="369" spans="1:10">
      <c r="A369" t="s">
        <v>10</v>
      </c>
      <c r="B369" t="s">
        <v>11</v>
      </c>
      <c r="C369" t="s">
        <v>119</v>
      </c>
      <c r="D369" t="s">
        <v>120</v>
      </c>
      <c r="E369" t="s">
        <v>15</v>
      </c>
      <c r="F369" t="s">
        <v>77</v>
      </c>
      <c r="G369" t="s">
        <v>78</v>
      </c>
      <c r="H369">
        <v>2022</v>
      </c>
      <c r="I369">
        <v>625</v>
      </c>
      <c r="J369">
        <v>493.75</v>
      </c>
    </row>
    <row r="370" spans="1:10">
      <c r="A370" t="s">
        <v>10</v>
      </c>
      <c r="B370" t="s">
        <v>11</v>
      </c>
      <c r="C370" t="s">
        <v>119</v>
      </c>
      <c r="D370" t="s">
        <v>120</v>
      </c>
      <c r="E370" t="s">
        <v>15</v>
      </c>
      <c r="F370" t="s">
        <v>77</v>
      </c>
      <c r="G370" t="s">
        <v>79</v>
      </c>
      <c r="H370">
        <v>2022</v>
      </c>
      <c r="I370">
        <v>625</v>
      </c>
      <c r="J370">
        <v>493.75</v>
      </c>
    </row>
    <row r="371" spans="1:10">
      <c r="A371" t="s">
        <v>10</v>
      </c>
      <c r="B371" t="s">
        <v>11</v>
      </c>
      <c r="C371" t="s">
        <v>119</v>
      </c>
      <c r="D371" t="s">
        <v>120</v>
      </c>
      <c r="E371" t="s">
        <v>15</v>
      </c>
      <c r="F371" t="s">
        <v>74</v>
      </c>
      <c r="G371" t="s">
        <v>104</v>
      </c>
      <c r="H371">
        <v>2022</v>
      </c>
      <c r="I371">
        <v>500</v>
      </c>
      <c r="J371">
        <v>470</v>
      </c>
    </row>
    <row r="372" spans="1:10">
      <c r="A372" t="s">
        <v>10</v>
      </c>
      <c r="B372" t="s">
        <v>11</v>
      </c>
      <c r="C372" t="s">
        <v>119</v>
      </c>
      <c r="D372" t="s">
        <v>120</v>
      </c>
      <c r="E372" t="s">
        <v>19</v>
      </c>
      <c r="F372" t="s">
        <v>40</v>
      </c>
      <c r="G372" t="s">
        <v>43</v>
      </c>
      <c r="H372">
        <v>2022</v>
      </c>
      <c r="I372">
        <v>1615</v>
      </c>
      <c r="J372">
        <v>456</v>
      </c>
    </row>
    <row r="373" spans="1:10">
      <c r="A373" t="s">
        <v>10</v>
      </c>
      <c r="B373" t="s">
        <v>11</v>
      </c>
      <c r="C373" t="s">
        <v>119</v>
      </c>
      <c r="D373" t="s">
        <v>120</v>
      </c>
      <c r="E373" t="s">
        <v>19</v>
      </c>
      <c r="F373" t="s">
        <v>20</v>
      </c>
      <c r="G373" t="s">
        <v>117</v>
      </c>
      <c r="H373">
        <v>2022</v>
      </c>
      <c r="I373">
        <v>1000</v>
      </c>
      <c r="J373">
        <v>450</v>
      </c>
    </row>
    <row r="374" spans="1:10">
      <c r="A374" t="s">
        <v>10</v>
      </c>
      <c r="B374" t="s">
        <v>11</v>
      </c>
      <c r="C374" t="s">
        <v>119</v>
      </c>
      <c r="D374" t="s">
        <v>120</v>
      </c>
      <c r="E374" t="s">
        <v>19</v>
      </c>
      <c r="F374" t="s">
        <v>92</v>
      </c>
      <c r="G374" t="s">
        <v>106</v>
      </c>
      <c r="H374">
        <v>2022</v>
      </c>
      <c r="I374">
        <v>3050</v>
      </c>
      <c r="J374">
        <v>427</v>
      </c>
    </row>
    <row r="375" spans="1:10">
      <c r="A375" t="s">
        <v>10</v>
      </c>
      <c r="B375" t="s">
        <v>11</v>
      </c>
      <c r="C375" t="s">
        <v>119</v>
      </c>
      <c r="D375" t="s">
        <v>120</v>
      </c>
      <c r="E375" t="s">
        <v>22</v>
      </c>
      <c r="F375" t="s">
        <v>23</v>
      </c>
      <c r="G375" t="s">
        <v>60</v>
      </c>
      <c r="H375">
        <v>2022</v>
      </c>
      <c r="I375">
        <v>540</v>
      </c>
      <c r="J375">
        <v>426.6</v>
      </c>
    </row>
    <row r="376" spans="1:10">
      <c r="A376" t="s">
        <v>10</v>
      </c>
      <c r="B376" t="s">
        <v>11</v>
      </c>
      <c r="C376" t="s">
        <v>119</v>
      </c>
      <c r="D376" t="s">
        <v>120</v>
      </c>
      <c r="E376" t="s">
        <v>15</v>
      </c>
      <c r="F376" t="s">
        <v>36</v>
      </c>
      <c r="G376" t="s">
        <v>37</v>
      </c>
      <c r="H376">
        <v>2022</v>
      </c>
      <c r="I376">
        <v>300</v>
      </c>
      <c r="J376">
        <v>411</v>
      </c>
    </row>
    <row r="377" spans="1:10">
      <c r="A377" t="s">
        <v>10</v>
      </c>
      <c r="B377" t="s">
        <v>11</v>
      </c>
      <c r="C377" t="s">
        <v>119</v>
      </c>
      <c r="D377" t="s">
        <v>120</v>
      </c>
      <c r="E377" t="s">
        <v>19</v>
      </c>
      <c r="F377" t="s">
        <v>54</v>
      </c>
      <c r="G377" t="s">
        <v>68</v>
      </c>
      <c r="H377">
        <v>2022</v>
      </c>
      <c r="I377">
        <v>2400</v>
      </c>
      <c r="J377">
        <v>408</v>
      </c>
    </row>
    <row r="378" spans="1:10">
      <c r="A378" t="s">
        <v>10</v>
      </c>
      <c r="B378" t="s">
        <v>11</v>
      </c>
      <c r="C378" t="s">
        <v>119</v>
      </c>
      <c r="D378" t="s">
        <v>120</v>
      </c>
      <c r="E378" t="s">
        <v>15</v>
      </c>
      <c r="F378" t="s">
        <v>194</v>
      </c>
      <c r="G378" t="s">
        <v>195</v>
      </c>
      <c r="H378">
        <v>2022</v>
      </c>
      <c r="I378">
        <v>175</v>
      </c>
      <c r="J378">
        <v>397.25</v>
      </c>
    </row>
    <row r="379" spans="1:10">
      <c r="A379" t="s">
        <v>10</v>
      </c>
      <c r="B379" t="s">
        <v>11</v>
      </c>
      <c r="C379" t="s">
        <v>119</v>
      </c>
      <c r="D379" t="s">
        <v>120</v>
      </c>
      <c r="E379" t="s">
        <v>15</v>
      </c>
      <c r="F379" t="s">
        <v>194</v>
      </c>
      <c r="G379" t="s">
        <v>196</v>
      </c>
      <c r="H379">
        <v>2022</v>
      </c>
      <c r="I379">
        <v>175</v>
      </c>
      <c r="J379">
        <v>397.25</v>
      </c>
    </row>
    <row r="380" spans="1:10">
      <c r="A380" t="s">
        <v>10</v>
      </c>
      <c r="B380" t="s">
        <v>11</v>
      </c>
      <c r="C380" t="s">
        <v>119</v>
      </c>
      <c r="D380" t="s">
        <v>120</v>
      </c>
      <c r="E380" t="s">
        <v>19</v>
      </c>
      <c r="F380" t="s">
        <v>92</v>
      </c>
      <c r="G380" t="s">
        <v>106</v>
      </c>
      <c r="H380">
        <v>2022</v>
      </c>
      <c r="I380">
        <v>2500</v>
      </c>
      <c r="J380">
        <v>375</v>
      </c>
    </row>
    <row r="381" spans="1:10">
      <c r="A381" t="s">
        <v>10</v>
      </c>
      <c r="B381" t="s">
        <v>11</v>
      </c>
      <c r="C381" t="s">
        <v>119</v>
      </c>
      <c r="D381" t="s">
        <v>120</v>
      </c>
      <c r="E381" t="s">
        <v>12</v>
      </c>
      <c r="F381" t="s">
        <v>13</v>
      </c>
      <c r="G381" t="s">
        <v>14</v>
      </c>
      <c r="H381">
        <v>2022</v>
      </c>
      <c r="I381">
        <v>2850</v>
      </c>
      <c r="J381">
        <v>370.5</v>
      </c>
    </row>
    <row r="382" spans="1:10">
      <c r="A382" t="s">
        <v>10</v>
      </c>
      <c r="B382" t="s">
        <v>11</v>
      </c>
      <c r="C382" t="s">
        <v>119</v>
      </c>
      <c r="D382" t="s">
        <v>120</v>
      </c>
      <c r="E382" t="s">
        <v>19</v>
      </c>
      <c r="F382" t="s">
        <v>20</v>
      </c>
      <c r="G382" t="s">
        <v>117</v>
      </c>
      <c r="H382">
        <v>2022</v>
      </c>
      <c r="I382">
        <v>1050</v>
      </c>
      <c r="J382">
        <v>367.5</v>
      </c>
    </row>
    <row r="383" spans="1:10">
      <c r="A383" t="s">
        <v>10</v>
      </c>
      <c r="B383" t="s">
        <v>11</v>
      </c>
      <c r="C383" t="s">
        <v>119</v>
      </c>
      <c r="D383" t="s">
        <v>120</v>
      </c>
      <c r="E383" t="s">
        <v>12</v>
      </c>
      <c r="F383" t="s">
        <v>13</v>
      </c>
      <c r="G383" t="s">
        <v>14</v>
      </c>
      <c r="H383">
        <v>2022</v>
      </c>
      <c r="I383">
        <v>2800</v>
      </c>
      <c r="J383">
        <v>364</v>
      </c>
    </row>
    <row r="384" spans="1:10">
      <c r="A384" t="s">
        <v>10</v>
      </c>
      <c r="B384" t="s">
        <v>11</v>
      </c>
      <c r="C384" t="s">
        <v>119</v>
      </c>
      <c r="D384" t="s">
        <v>120</v>
      </c>
      <c r="E384" t="s">
        <v>12</v>
      </c>
      <c r="F384" t="s">
        <v>13</v>
      </c>
      <c r="G384" t="s">
        <v>14</v>
      </c>
      <c r="H384">
        <v>2022</v>
      </c>
      <c r="I384">
        <v>2800</v>
      </c>
      <c r="J384">
        <v>364</v>
      </c>
    </row>
    <row r="385" spans="1:10">
      <c r="A385" t="s">
        <v>10</v>
      </c>
      <c r="B385" t="s">
        <v>11</v>
      </c>
      <c r="C385" t="s">
        <v>119</v>
      </c>
      <c r="D385" t="s">
        <v>120</v>
      </c>
      <c r="E385" t="s">
        <v>19</v>
      </c>
      <c r="F385" t="s">
        <v>20</v>
      </c>
      <c r="G385" t="s">
        <v>117</v>
      </c>
      <c r="H385">
        <v>2022</v>
      </c>
      <c r="I385">
        <v>1000</v>
      </c>
      <c r="J385">
        <v>350</v>
      </c>
    </row>
    <row r="386" spans="1:10">
      <c r="A386" t="s">
        <v>10</v>
      </c>
      <c r="B386" t="s">
        <v>11</v>
      </c>
      <c r="C386" t="s">
        <v>119</v>
      </c>
      <c r="D386" t="s">
        <v>120</v>
      </c>
      <c r="E386" t="s">
        <v>12</v>
      </c>
      <c r="F386" t="s">
        <v>13</v>
      </c>
      <c r="G386" t="s">
        <v>14</v>
      </c>
      <c r="H386">
        <v>2022</v>
      </c>
      <c r="I386">
        <v>2650</v>
      </c>
      <c r="J386">
        <v>344.5</v>
      </c>
    </row>
    <row r="387" spans="1:10">
      <c r="A387" t="s">
        <v>10</v>
      </c>
      <c r="B387" t="s">
        <v>11</v>
      </c>
      <c r="C387" t="s">
        <v>119</v>
      </c>
      <c r="D387" t="s">
        <v>120</v>
      </c>
      <c r="E387" t="s">
        <v>15</v>
      </c>
      <c r="F387" t="s">
        <v>204</v>
      </c>
      <c r="G387" t="s">
        <v>205</v>
      </c>
      <c r="H387">
        <v>2022</v>
      </c>
      <c r="I387">
        <v>125</v>
      </c>
      <c r="J387">
        <v>342.5</v>
      </c>
    </row>
    <row r="388" spans="1:10">
      <c r="A388" t="s">
        <v>10</v>
      </c>
      <c r="B388" t="s">
        <v>11</v>
      </c>
      <c r="C388" t="s">
        <v>119</v>
      </c>
      <c r="D388" t="s">
        <v>120</v>
      </c>
      <c r="E388" t="s">
        <v>12</v>
      </c>
      <c r="F388" t="s">
        <v>13</v>
      </c>
      <c r="G388" t="s">
        <v>14</v>
      </c>
      <c r="H388">
        <v>2022</v>
      </c>
      <c r="I388">
        <v>2400</v>
      </c>
      <c r="J388">
        <v>312</v>
      </c>
    </row>
    <row r="389" spans="1:10">
      <c r="A389" t="s">
        <v>10</v>
      </c>
      <c r="B389" t="s">
        <v>11</v>
      </c>
      <c r="C389" t="s">
        <v>119</v>
      </c>
      <c r="D389" t="s">
        <v>120</v>
      </c>
      <c r="E389" t="s">
        <v>15</v>
      </c>
      <c r="F389" t="s">
        <v>201</v>
      </c>
      <c r="G389" t="s">
        <v>202</v>
      </c>
      <c r="H389">
        <v>2022</v>
      </c>
      <c r="I389">
        <v>100</v>
      </c>
      <c r="J389">
        <v>299</v>
      </c>
    </row>
    <row r="390" spans="1:10">
      <c r="A390" t="s">
        <v>10</v>
      </c>
      <c r="B390" t="s">
        <v>11</v>
      </c>
      <c r="C390" t="s">
        <v>119</v>
      </c>
      <c r="D390" t="s">
        <v>120</v>
      </c>
      <c r="E390" t="s">
        <v>15</v>
      </c>
      <c r="F390" t="s">
        <v>201</v>
      </c>
      <c r="G390" t="s">
        <v>203</v>
      </c>
      <c r="H390">
        <v>2022</v>
      </c>
      <c r="I390">
        <v>100</v>
      </c>
      <c r="J390">
        <v>299</v>
      </c>
    </row>
    <row r="391" spans="1:10">
      <c r="A391" t="s">
        <v>10</v>
      </c>
      <c r="B391" t="s">
        <v>11</v>
      </c>
      <c r="C391" t="s">
        <v>119</v>
      </c>
      <c r="D391" t="s">
        <v>120</v>
      </c>
      <c r="E391" t="s">
        <v>15</v>
      </c>
      <c r="F391" t="s">
        <v>204</v>
      </c>
      <c r="G391" t="s">
        <v>205</v>
      </c>
      <c r="H391">
        <v>2022</v>
      </c>
      <c r="I391">
        <v>100</v>
      </c>
      <c r="J391">
        <v>274</v>
      </c>
    </row>
    <row r="392" spans="1:10">
      <c r="A392" t="s">
        <v>10</v>
      </c>
      <c r="B392" t="s">
        <v>11</v>
      </c>
      <c r="C392" t="s">
        <v>119</v>
      </c>
      <c r="D392" t="s">
        <v>120</v>
      </c>
      <c r="E392" t="s">
        <v>15</v>
      </c>
      <c r="F392" t="s">
        <v>204</v>
      </c>
      <c r="G392" t="s">
        <v>206</v>
      </c>
      <c r="H392">
        <v>2022</v>
      </c>
      <c r="I392">
        <v>100</v>
      </c>
      <c r="J392">
        <v>274</v>
      </c>
    </row>
    <row r="393" spans="1:10">
      <c r="A393" t="s">
        <v>10</v>
      </c>
      <c r="B393" t="s">
        <v>11</v>
      </c>
      <c r="C393" t="s">
        <v>119</v>
      </c>
      <c r="D393" t="s">
        <v>120</v>
      </c>
      <c r="E393" t="s">
        <v>22</v>
      </c>
      <c r="F393" t="s">
        <v>23</v>
      </c>
      <c r="G393" t="s">
        <v>24</v>
      </c>
      <c r="H393">
        <v>2022</v>
      </c>
      <c r="I393">
        <v>330</v>
      </c>
      <c r="J393">
        <v>260.7</v>
      </c>
    </row>
    <row r="394" spans="1:10">
      <c r="A394" t="s">
        <v>10</v>
      </c>
      <c r="B394" t="s">
        <v>11</v>
      </c>
      <c r="C394" t="s">
        <v>119</v>
      </c>
      <c r="D394" t="s">
        <v>120</v>
      </c>
      <c r="E394" t="s">
        <v>12</v>
      </c>
      <c r="F394" t="s">
        <v>13</v>
      </c>
      <c r="G394" t="s">
        <v>14</v>
      </c>
      <c r="H394">
        <v>2022</v>
      </c>
      <c r="I394">
        <v>1950</v>
      </c>
      <c r="J394">
        <v>253.5</v>
      </c>
    </row>
    <row r="395" spans="1:10">
      <c r="A395" t="s">
        <v>10</v>
      </c>
      <c r="B395" t="s">
        <v>11</v>
      </c>
      <c r="C395" t="s">
        <v>119</v>
      </c>
      <c r="D395" t="s">
        <v>120</v>
      </c>
      <c r="E395" t="s">
        <v>15</v>
      </c>
      <c r="F395" t="s">
        <v>74</v>
      </c>
      <c r="G395" t="s">
        <v>104</v>
      </c>
      <c r="H395">
        <v>2022</v>
      </c>
      <c r="I395">
        <v>250</v>
      </c>
      <c r="J395">
        <v>235</v>
      </c>
    </row>
    <row r="396" spans="1:10">
      <c r="A396" t="s">
        <v>10</v>
      </c>
      <c r="B396" t="s">
        <v>11</v>
      </c>
      <c r="C396" t="s">
        <v>119</v>
      </c>
      <c r="D396" t="s">
        <v>120</v>
      </c>
      <c r="E396" t="s">
        <v>19</v>
      </c>
      <c r="F396" t="s">
        <v>20</v>
      </c>
      <c r="G396" t="s">
        <v>117</v>
      </c>
      <c r="H396">
        <v>2022</v>
      </c>
      <c r="I396">
        <v>500</v>
      </c>
      <c r="J396">
        <v>225</v>
      </c>
    </row>
    <row r="397" spans="1:10">
      <c r="A397" t="s">
        <v>10</v>
      </c>
      <c r="B397" t="s">
        <v>11</v>
      </c>
      <c r="C397" t="s">
        <v>119</v>
      </c>
      <c r="D397" t="s">
        <v>120</v>
      </c>
      <c r="E397" t="s">
        <v>15</v>
      </c>
      <c r="F397" t="s">
        <v>198</v>
      </c>
      <c r="G397" t="s">
        <v>199</v>
      </c>
      <c r="H397">
        <v>2022</v>
      </c>
      <c r="I397">
        <v>200</v>
      </c>
      <c r="J397">
        <v>218</v>
      </c>
    </row>
    <row r="398" spans="1:10">
      <c r="A398" t="s">
        <v>10</v>
      </c>
      <c r="B398" t="s">
        <v>11</v>
      </c>
      <c r="C398" t="s">
        <v>119</v>
      </c>
      <c r="D398" t="s">
        <v>120</v>
      </c>
      <c r="E398" t="s">
        <v>15</v>
      </c>
      <c r="F398" t="s">
        <v>198</v>
      </c>
      <c r="G398" t="s">
        <v>200</v>
      </c>
      <c r="H398">
        <v>2022</v>
      </c>
      <c r="I398">
        <v>200</v>
      </c>
      <c r="J398">
        <v>218</v>
      </c>
    </row>
    <row r="399" spans="1:10">
      <c r="A399" t="s">
        <v>10</v>
      </c>
      <c r="B399" t="s">
        <v>11</v>
      </c>
      <c r="C399" t="s">
        <v>119</v>
      </c>
      <c r="D399" t="s">
        <v>120</v>
      </c>
      <c r="E399" t="s">
        <v>19</v>
      </c>
      <c r="F399" t="s">
        <v>54</v>
      </c>
      <c r="G399" t="s">
        <v>57</v>
      </c>
      <c r="H399">
        <v>2022</v>
      </c>
      <c r="I399">
        <v>1300</v>
      </c>
      <c r="J399">
        <v>182</v>
      </c>
    </row>
    <row r="400" spans="1:10">
      <c r="A400" t="s">
        <v>10</v>
      </c>
      <c r="B400" t="s">
        <v>11</v>
      </c>
      <c r="C400" t="s">
        <v>119</v>
      </c>
      <c r="D400" t="s">
        <v>120</v>
      </c>
      <c r="E400" t="s">
        <v>12</v>
      </c>
      <c r="F400" t="s">
        <v>13</v>
      </c>
      <c r="G400" t="s">
        <v>14</v>
      </c>
      <c r="H400">
        <v>2022</v>
      </c>
      <c r="I400">
        <v>1350</v>
      </c>
      <c r="J400">
        <v>175.5</v>
      </c>
    </row>
    <row r="401" spans="1:10">
      <c r="A401" t="s">
        <v>10</v>
      </c>
      <c r="B401" t="s">
        <v>11</v>
      </c>
      <c r="C401" t="s">
        <v>119</v>
      </c>
      <c r="D401" t="s">
        <v>120</v>
      </c>
      <c r="E401" t="s">
        <v>15</v>
      </c>
      <c r="F401" t="s">
        <v>194</v>
      </c>
      <c r="G401" t="s">
        <v>195</v>
      </c>
      <c r="H401">
        <v>2022</v>
      </c>
      <c r="I401">
        <v>75</v>
      </c>
      <c r="J401">
        <v>170.25</v>
      </c>
    </row>
    <row r="402" spans="1:10">
      <c r="A402" t="s">
        <v>10</v>
      </c>
      <c r="B402" t="s">
        <v>11</v>
      </c>
      <c r="C402" t="s">
        <v>119</v>
      </c>
      <c r="D402" t="s">
        <v>120</v>
      </c>
      <c r="E402" t="s">
        <v>15</v>
      </c>
      <c r="F402" t="s">
        <v>194</v>
      </c>
      <c r="G402" t="s">
        <v>196</v>
      </c>
      <c r="H402">
        <v>2022</v>
      </c>
      <c r="I402">
        <v>75</v>
      </c>
      <c r="J402">
        <v>170.25</v>
      </c>
    </row>
    <row r="403" spans="1:10">
      <c r="A403" t="s">
        <v>10</v>
      </c>
      <c r="B403" t="s">
        <v>11</v>
      </c>
      <c r="C403" t="s">
        <v>119</v>
      </c>
      <c r="D403" t="s">
        <v>120</v>
      </c>
      <c r="E403" t="s">
        <v>12</v>
      </c>
      <c r="F403" t="s">
        <v>13</v>
      </c>
      <c r="G403" t="s">
        <v>14</v>
      </c>
      <c r="H403">
        <v>2022</v>
      </c>
      <c r="I403">
        <v>1200</v>
      </c>
      <c r="J403">
        <v>156</v>
      </c>
    </row>
    <row r="404" spans="1:10">
      <c r="A404" t="s">
        <v>10</v>
      </c>
      <c r="B404" t="s">
        <v>11</v>
      </c>
      <c r="C404" t="s">
        <v>119</v>
      </c>
      <c r="D404" t="s">
        <v>120</v>
      </c>
      <c r="E404" t="s">
        <v>15</v>
      </c>
      <c r="F404" t="s">
        <v>204</v>
      </c>
      <c r="G404" t="s">
        <v>205</v>
      </c>
      <c r="H404">
        <v>2022</v>
      </c>
      <c r="I404">
        <v>50</v>
      </c>
      <c r="J404">
        <v>137</v>
      </c>
    </row>
    <row r="405" spans="1:10">
      <c r="A405" t="s">
        <v>10</v>
      </c>
      <c r="B405" t="s">
        <v>11</v>
      </c>
      <c r="C405" t="s">
        <v>119</v>
      </c>
      <c r="D405" t="s">
        <v>120</v>
      </c>
      <c r="E405" t="s">
        <v>15</v>
      </c>
      <c r="F405" t="s">
        <v>204</v>
      </c>
      <c r="G405" t="s">
        <v>205</v>
      </c>
      <c r="H405">
        <v>2022</v>
      </c>
      <c r="I405">
        <v>50</v>
      </c>
      <c r="J405">
        <v>137</v>
      </c>
    </row>
    <row r="406" spans="1:10">
      <c r="A406" t="s">
        <v>10</v>
      </c>
      <c r="B406" t="s">
        <v>11</v>
      </c>
      <c r="C406" t="s">
        <v>119</v>
      </c>
      <c r="D406" t="s">
        <v>120</v>
      </c>
      <c r="E406" t="s">
        <v>15</v>
      </c>
      <c r="F406" t="s">
        <v>204</v>
      </c>
      <c r="G406" t="s">
        <v>205</v>
      </c>
      <c r="H406">
        <v>2022</v>
      </c>
      <c r="I406">
        <v>50</v>
      </c>
      <c r="J406">
        <v>137</v>
      </c>
    </row>
    <row r="407" spans="1:10">
      <c r="A407" t="s">
        <v>10</v>
      </c>
      <c r="B407" t="s">
        <v>11</v>
      </c>
      <c r="C407" t="s">
        <v>119</v>
      </c>
      <c r="D407" t="s">
        <v>120</v>
      </c>
      <c r="E407" t="s">
        <v>15</v>
      </c>
      <c r="F407" t="s">
        <v>204</v>
      </c>
      <c r="G407" t="s">
        <v>206</v>
      </c>
      <c r="H407">
        <v>2022</v>
      </c>
      <c r="I407">
        <v>50</v>
      </c>
      <c r="J407">
        <v>137</v>
      </c>
    </row>
    <row r="408" spans="1:10">
      <c r="A408" t="s">
        <v>10</v>
      </c>
      <c r="B408" t="s">
        <v>11</v>
      </c>
      <c r="C408" t="s">
        <v>119</v>
      </c>
      <c r="D408" t="s">
        <v>120</v>
      </c>
      <c r="E408" t="s">
        <v>19</v>
      </c>
      <c r="F408" t="s">
        <v>92</v>
      </c>
      <c r="G408" t="s">
        <v>108</v>
      </c>
      <c r="H408">
        <v>2022</v>
      </c>
      <c r="I408">
        <v>900</v>
      </c>
      <c r="J408">
        <v>135</v>
      </c>
    </row>
    <row r="409" spans="1:10">
      <c r="A409" t="s">
        <v>10</v>
      </c>
      <c r="B409" t="s">
        <v>11</v>
      </c>
      <c r="C409" t="s">
        <v>119</v>
      </c>
      <c r="D409" t="s">
        <v>120</v>
      </c>
      <c r="E409" t="s">
        <v>19</v>
      </c>
      <c r="F409" t="s">
        <v>92</v>
      </c>
      <c r="G409" t="s">
        <v>93</v>
      </c>
      <c r="H409">
        <v>2022</v>
      </c>
      <c r="I409">
        <v>850</v>
      </c>
      <c r="J409">
        <v>127.5</v>
      </c>
    </row>
    <row r="410" spans="1:10">
      <c r="A410" t="s">
        <v>10</v>
      </c>
      <c r="B410" t="s">
        <v>11</v>
      </c>
      <c r="C410" t="s">
        <v>119</v>
      </c>
      <c r="D410" t="s">
        <v>120</v>
      </c>
      <c r="E410" t="s">
        <v>15</v>
      </c>
      <c r="F410" t="s">
        <v>77</v>
      </c>
      <c r="G410" t="s">
        <v>78</v>
      </c>
      <c r="H410">
        <v>2022</v>
      </c>
      <c r="I410">
        <v>150</v>
      </c>
      <c r="J410">
        <v>118.5</v>
      </c>
    </row>
    <row r="411" spans="1:10">
      <c r="A411" t="s">
        <v>10</v>
      </c>
      <c r="B411" t="s">
        <v>11</v>
      </c>
      <c r="C411" t="s">
        <v>119</v>
      </c>
      <c r="D411" t="s">
        <v>120</v>
      </c>
      <c r="E411" t="s">
        <v>15</v>
      </c>
      <c r="F411" t="s">
        <v>77</v>
      </c>
      <c r="G411" t="s">
        <v>78</v>
      </c>
      <c r="H411">
        <v>2022</v>
      </c>
      <c r="I411">
        <v>150</v>
      </c>
      <c r="J411">
        <v>118.5</v>
      </c>
    </row>
    <row r="412" spans="1:10">
      <c r="A412" t="s">
        <v>10</v>
      </c>
      <c r="B412" t="s">
        <v>11</v>
      </c>
      <c r="C412" t="s">
        <v>119</v>
      </c>
      <c r="D412" t="s">
        <v>120</v>
      </c>
      <c r="E412" t="s">
        <v>15</v>
      </c>
      <c r="F412" t="s">
        <v>77</v>
      </c>
      <c r="G412" t="s">
        <v>79</v>
      </c>
      <c r="H412">
        <v>2022</v>
      </c>
      <c r="I412">
        <v>150</v>
      </c>
      <c r="J412">
        <v>118.5</v>
      </c>
    </row>
    <row r="413" spans="1:10">
      <c r="A413" t="s">
        <v>10</v>
      </c>
      <c r="B413" t="s">
        <v>11</v>
      </c>
      <c r="C413" t="s">
        <v>119</v>
      </c>
      <c r="D413" t="s">
        <v>120</v>
      </c>
      <c r="E413" t="s">
        <v>15</v>
      </c>
      <c r="F413" t="s">
        <v>77</v>
      </c>
      <c r="G413" t="s">
        <v>79</v>
      </c>
      <c r="H413">
        <v>2022</v>
      </c>
      <c r="I413">
        <v>150</v>
      </c>
      <c r="J413">
        <v>118.5</v>
      </c>
    </row>
    <row r="414" spans="1:10">
      <c r="A414" t="s">
        <v>10</v>
      </c>
      <c r="B414" t="s">
        <v>11</v>
      </c>
      <c r="C414" t="s">
        <v>119</v>
      </c>
      <c r="D414" t="s">
        <v>120</v>
      </c>
      <c r="E414" t="s">
        <v>15</v>
      </c>
      <c r="F414" t="s">
        <v>194</v>
      </c>
      <c r="G414" t="s">
        <v>195</v>
      </c>
      <c r="H414">
        <v>2022</v>
      </c>
      <c r="I414">
        <v>50</v>
      </c>
      <c r="J414">
        <v>113.5</v>
      </c>
    </row>
    <row r="415" spans="1:10">
      <c r="A415" t="s">
        <v>10</v>
      </c>
      <c r="B415" t="s">
        <v>11</v>
      </c>
      <c r="C415" t="s">
        <v>119</v>
      </c>
      <c r="D415" t="s">
        <v>120</v>
      </c>
      <c r="E415" t="s">
        <v>15</v>
      </c>
      <c r="F415" t="s">
        <v>194</v>
      </c>
      <c r="G415" t="s">
        <v>196</v>
      </c>
      <c r="H415">
        <v>2022</v>
      </c>
      <c r="I415">
        <v>50</v>
      </c>
      <c r="J415">
        <v>113.5</v>
      </c>
    </row>
    <row r="416" spans="1:10">
      <c r="A416" t="s">
        <v>10</v>
      </c>
      <c r="B416" t="s">
        <v>11</v>
      </c>
      <c r="C416" t="s">
        <v>119</v>
      </c>
      <c r="D416" t="s">
        <v>120</v>
      </c>
      <c r="E416" t="s">
        <v>15</v>
      </c>
      <c r="F416" t="s">
        <v>194</v>
      </c>
      <c r="G416" t="s">
        <v>196</v>
      </c>
      <c r="H416">
        <v>2022</v>
      </c>
      <c r="I416">
        <v>50</v>
      </c>
      <c r="J416">
        <v>113.5</v>
      </c>
    </row>
    <row r="417" spans="1:10">
      <c r="A417" t="s">
        <v>10</v>
      </c>
      <c r="B417" t="s">
        <v>11</v>
      </c>
      <c r="C417" t="s">
        <v>119</v>
      </c>
      <c r="D417" t="s">
        <v>120</v>
      </c>
      <c r="E417" t="s">
        <v>19</v>
      </c>
      <c r="F417" t="s">
        <v>20</v>
      </c>
      <c r="G417" t="s">
        <v>67</v>
      </c>
      <c r="H417">
        <v>2022</v>
      </c>
      <c r="I417">
        <v>200</v>
      </c>
      <c r="J417">
        <v>90</v>
      </c>
    </row>
    <row r="418" spans="1:10">
      <c r="A418" t="s">
        <v>10</v>
      </c>
      <c r="B418" t="s">
        <v>11</v>
      </c>
      <c r="C418" t="s">
        <v>119</v>
      </c>
      <c r="D418" t="s">
        <v>120</v>
      </c>
      <c r="E418" t="s">
        <v>19</v>
      </c>
      <c r="F418" t="s">
        <v>20</v>
      </c>
      <c r="G418" t="s">
        <v>67</v>
      </c>
      <c r="H418">
        <v>2022</v>
      </c>
      <c r="I418">
        <v>200</v>
      </c>
      <c r="J418">
        <v>90</v>
      </c>
    </row>
    <row r="419" spans="1:10">
      <c r="A419" t="s">
        <v>10</v>
      </c>
      <c r="B419" t="s">
        <v>11</v>
      </c>
      <c r="C419" t="s">
        <v>119</v>
      </c>
      <c r="D419" t="s">
        <v>120</v>
      </c>
      <c r="E419" t="s">
        <v>19</v>
      </c>
      <c r="F419" t="s">
        <v>20</v>
      </c>
      <c r="G419" t="s">
        <v>218</v>
      </c>
      <c r="H419">
        <v>2022</v>
      </c>
      <c r="I419">
        <v>200</v>
      </c>
      <c r="J419">
        <v>90</v>
      </c>
    </row>
    <row r="420" spans="1:10">
      <c r="A420" t="s">
        <v>10</v>
      </c>
      <c r="B420" t="s">
        <v>11</v>
      </c>
      <c r="C420" t="s">
        <v>119</v>
      </c>
      <c r="D420" t="s">
        <v>120</v>
      </c>
      <c r="E420" t="s">
        <v>19</v>
      </c>
      <c r="F420" t="s">
        <v>54</v>
      </c>
      <c r="G420" t="s">
        <v>68</v>
      </c>
      <c r="H420">
        <v>2022</v>
      </c>
      <c r="I420">
        <v>600</v>
      </c>
      <c r="J420">
        <v>84</v>
      </c>
    </row>
    <row r="421" spans="1:10">
      <c r="A421" t="s">
        <v>10</v>
      </c>
      <c r="B421" t="s">
        <v>11</v>
      </c>
      <c r="C421" t="s">
        <v>119</v>
      </c>
      <c r="D421" t="s">
        <v>120</v>
      </c>
      <c r="E421" t="s">
        <v>19</v>
      </c>
      <c r="F421" t="s">
        <v>20</v>
      </c>
      <c r="G421" t="s">
        <v>218</v>
      </c>
      <c r="H421">
        <v>2022</v>
      </c>
      <c r="I421">
        <v>175</v>
      </c>
      <c r="J421">
        <v>78.75</v>
      </c>
    </row>
    <row r="422" spans="1:10">
      <c r="A422" t="s">
        <v>10</v>
      </c>
      <c r="B422" t="s">
        <v>11</v>
      </c>
      <c r="C422" t="s">
        <v>119</v>
      </c>
      <c r="D422" t="s">
        <v>120</v>
      </c>
      <c r="E422" t="s">
        <v>19</v>
      </c>
      <c r="F422" t="s">
        <v>54</v>
      </c>
      <c r="G422" t="s">
        <v>59</v>
      </c>
      <c r="H422">
        <v>2022</v>
      </c>
      <c r="I422">
        <v>400</v>
      </c>
      <c r="J422">
        <v>68</v>
      </c>
    </row>
    <row r="423" spans="1:10">
      <c r="A423" t="s">
        <v>10</v>
      </c>
      <c r="B423" t="s">
        <v>11</v>
      </c>
      <c r="C423" t="s">
        <v>119</v>
      </c>
      <c r="D423" t="s">
        <v>120</v>
      </c>
      <c r="E423" t="s">
        <v>15</v>
      </c>
      <c r="F423" t="s">
        <v>77</v>
      </c>
      <c r="G423" t="s">
        <v>78</v>
      </c>
      <c r="H423">
        <v>2022</v>
      </c>
      <c r="I423">
        <v>75</v>
      </c>
      <c r="J423">
        <v>59.25</v>
      </c>
    </row>
    <row r="424" spans="1:10">
      <c r="A424" t="s">
        <v>10</v>
      </c>
      <c r="B424" t="s">
        <v>11</v>
      </c>
      <c r="C424" t="s">
        <v>119</v>
      </c>
      <c r="D424" t="s">
        <v>120</v>
      </c>
      <c r="E424" t="s">
        <v>15</v>
      </c>
      <c r="F424" t="s">
        <v>77</v>
      </c>
      <c r="G424" t="s">
        <v>78</v>
      </c>
      <c r="H424">
        <v>2022</v>
      </c>
      <c r="I424">
        <v>75</v>
      </c>
      <c r="J424">
        <v>59.25</v>
      </c>
    </row>
    <row r="425" spans="1:10">
      <c r="A425" t="s">
        <v>10</v>
      </c>
      <c r="B425" t="s">
        <v>11</v>
      </c>
      <c r="C425" t="s">
        <v>119</v>
      </c>
      <c r="D425" t="s">
        <v>120</v>
      </c>
      <c r="E425" t="s">
        <v>15</v>
      </c>
      <c r="F425" t="s">
        <v>77</v>
      </c>
      <c r="G425" t="s">
        <v>79</v>
      </c>
      <c r="H425">
        <v>2022</v>
      </c>
      <c r="I425">
        <v>75</v>
      </c>
      <c r="J425">
        <v>59.25</v>
      </c>
    </row>
    <row r="426" spans="1:10">
      <c r="A426" t="s">
        <v>10</v>
      </c>
      <c r="B426" t="s">
        <v>11</v>
      </c>
      <c r="C426" t="s">
        <v>119</v>
      </c>
      <c r="D426" t="s">
        <v>120</v>
      </c>
      <c r="E426" t="s">
        <v>15</v>
      </c>
      <c r="F426" t="s">
        <v>77</v>
      </c>
      <c r="G426" t="s">
        <v>79</v>
      </c>
      <c r="H426">
        <v>2022</v>
      </c>
      <c r="I426">
        <v>75</v>
      </c>
      <c r="J426">
        <v>59.25</v>
      </c>
    </row>
    <row r="427" spans="1:10">
      <c r="A427" t="s">
        <v>10</v>
      </c>
      <c r="B427" t="s">
        <v>11</v>
      </c>
      <c r="C427" t="s">
        <v>119</v>
      </c>
      <c r="D427" t="s">
        <v>120</v>
      </c>
      <c r="E427" t="s">
        <v>15</v>
      </c>
      <c r="F427" t="s">
        <v>194</v>
      </c>
      <c r="G427" t="s">
        <v>195</v>
      </c>
      <c r="H427">
        <v>2022</v>
      </c>
      <c r="I427">
        <v>25</v>
      </c>
      <c r="J427">
        <v>56.75</v>
      </c>
    </row>
    <row r="428" spans="1:10">
      <c r="A428" t="s">
        <v>10</v>
      </c>
      <c r="B428" t="s">
        <v>11</v>
      </c>
      <c r="C428" t="s">
        <v>119</v>
      </c>
      <c r="D428" t="s">
        <v>120</v>
      </c>
      <c r="E428" t="s">
        <v>15</v>
      </c>
      <c r="F428" t="s">
        <v>194</v>
      </c>
      <c r="G428" t="s">
        <v>197</v>
      </c>
      <c r="H428">
        <v>2022</v>
      </c>
      <c r="I428">
        <v>25</v>
      </c>
      <c r="J428">
        <v>56.75</v>
      </c>
    </row>
    <row r="429" spans="1:10">
      <c r="A429" t="s">
        <v>10</v>
      </c>
      <c r="B429" t="s">
        <v>11</v>
      </c>
      <c r="C429" t="s">
        <v>119</v>
      </c>
      <c r="D429" t="s">
        <v>120</v>
      </c>
      <c r="E429" t="s">
        <v>15</v>
      </c>
      <c r="F429" t="s">
        <v>198</v>
      </c>
      <c r="G429" t="s">
        <v>199</v>
      </c>
      <c r="H429">
        <v>2022</v>
      </c>
      <c r="I429">
        <v>50</v>
      </c>
      <c r="J429">
        <v>54.5</v>
      </c>
    </row>
    <row r="430" spans="1:10">
      <c r="A430" t="s">
        <v>10</v>
      </c>
      <c r="B430" t="s">
        <v>11</v>
      </c>
      <c r="C430" t="s">
        <v>119</v>
      </c>
      <c r="D430" t="s">
        <v>120</v>
      </c>
      <c r="E430" t="s">
        <v>15</v>
      </c>
      <c r="F430" t="s">
        <v>198</v>
      </c>
      <c r="G430" t="s">
        <v>199</v>
      </c>
      <c r="H430">
        <v>2022</v>
      </c>
      <c r="I430">
        <v>50</v>
      </c>
      <c r="J430">
        <v>54.5</v>
      </c>
    </row>
    <row r="431" spans="1:10">
      <c r="A431" t="s">
        <v>10</v>
      </c>
      <c r="B431" t="s">
        <v>11</v>
      </c>
      <c r="C431" t="s">
        <v>119</v>
      </c>
      <c r="D431" t="s">
        <v>120</v>
      </c>
      <c r="E431" t="s">
        <v>15</v>
      </c>
      <c r="F431" t="s">
        <v>198</v>
      </c>
      <c r="G431" t="s">
        <v>200</v>
      </c>
      <c r="H431">
        <v>2022</v>
      </c>
      <c r="I431">
        <v>50</v>
      </c>
      <c r="J431">
        <v>54.5</v>
      </c>
    </row>
    <row r="432" spans="1:10">
      <c r="A432" t="s">
        <v>10</v>
      </c>
      <c r="B432" t="s">
        <v>11</v>
      </c>
      <c r="C432" t="s">
        <v>119</v>
      </c>
      <c r="D432" t="s">
        <v>120</v>
      </c>
      <c r="E432" t="s">
        <v>15</v>
      </c>
      <c r="F432" t="s">
        <v>198</v>
      </c>
      <c r="G432" t="s">
        <v>200</v>
      </c>
      <c r="H432">
        <v>2022</v>
      </c>
      <c r="I432">
        <v>50</v>
      </c>
      <c r="J432">
        <v>54.5</v>
      </c>
    </row>
    <row r="433" spans="1:10">
      <c r="A433" t="s">
        <v>10</v>
      </c>
      <c r="B433" t="s">
        <v>11</v>
      </c>
      <c r="C433" t="s">
        <v>119</v>
      </c>
      <c r="D433" t="s">
        <v>120</v>
      </c>
      <c r="E433" t="s">
        <v>12</v>
      </c>
      <c r="F433" t="s">
        <v>13</v>
      </c>
      <c r="G433" t="s">
        <v>14</v>
      </c>
      <c r="H433">
        <v>2022</v>
      </c>
      <c r="I433">
        <v>400</v>
      </c>
      <c r="J433">
        <v>52</v>
      </c>
    </row>
    <row r="434" spans="1:10">
      <c r="A434" t="s">
        <v>10</v>
      </c>
      <c r="B434" t="s">
        <v>11</v>
      </c>
      <c r="C434" t="s">
        <v>119</v>
      </c>
      <c r="D434" t="s">
        <v>120</v>
      </c>
      <c r="E434" t="s">
        <v>15</v>
      </c>
      <c r="F434" t="s">
        <v>77</v>
      </c>
      <c r="G434" t="s">
        <v>78</v>
      </c>
      <c r="H434">
        <v>2022</v>
      </c>
      <c r="I434">
        <v>50</v>
      </c>
      <c r="J434">
        <v>39.5</v>
      </c>
    </row>
    <row r="435" spans="1:10">
      <c r="A435" t="s">
        <v>10</v>
      </c>
      <c r="B435" t="s">
        <v>11</v>
      </c>
      <c r="C435" t="s">
        <v>119</v>
      </c>
      <c r="D435" t="s">
        <v>120</v>
      </c>
      <c r="E435" t="s">
        <v>15</v>
      </c>
      <c r="F435" t="s">
        <v>77</v>
      </c>
      <c r="G435" t="s">
        <v>79</v>
      </c>
      <c r="H435">
        <v>2022</v>
      </c>
      <c r="I435">
        <v>50</v>
      </c>
      <c r="J435">
        <v>39.5</v>
      </c>
    </row>
    <row r="436" spans="1:10">
      <c r="A436" t="s">
        <v>10</v>
      </c>
      <c r="B436" t="s">
        <v>11</v>
      </c>
      <c r="C436" t="s">
        <v>119</v>
      </c>
      <c r="D436" t="s">
        <v>120</v>
      </c>
      <c r="E436" t="s">
        <v>12</v>
      </c>
      <c r="F436" t="s">
        <v>13</v>
      </c>
      <c r="G436" t="s">
        <v>14</v>
      </c>
      <c r="H436">
        <v>2022</v>
      </c>
      <c r="I436">
        <v>300</v>
      </c>
      <c r="J436">
        <v>39</v>
      </c>
    </row>
    <row r="437" spans="1:10">
      <c r="A437" t="s">
        <v>10</v>
      </c>
      <c r="B437" t="s">
        <v>11</v>
      </c>
      <c r="C437" t="s">
        <v>119</v>
      </c>
      <c r="D437" t="s">
        <v>120</v>
      </c>
      <c r="E437" t="s">
        <v>12</v>
      </c>
      <c r="F437" t="s">
        <v>13</v>
      </c>
      <c r="G437" t="s">
        <v>14</v>
      </c>
      <c r="H437">
        <v>2022</v>
      </c>
      <c r="I437">
        <v>300</v>
      </c>
      <c r="J437">
        <v>39</v>
      </c>
    </row>
    <row r="438" spans="1:10">
      <c r="A438" t="s">
        <v>10</v>
      </c>
      <c r="B438" t="s">
        <v>11</v>
      </c>
      <c r="C438" t="s">
        <v>119</v>
      </c>
      <c r="D438" t="s">
        <v>120</v>
      </c>
      <c r="E438" t="s">
        <v>19</v>
      </c>
      <c r="F438" t="s">
        <v>54</v>
      </c>
      <c r="G438" t="s">
        <v>58</v>
      </c>
      <c r="H438">
        <v>2022</v>
      </c>
      <c r="I438">
        <v>200</v>
      </c>
      <c r="J438">
        <v>34</v>
      </c>
    </row>
    <row r="439" spans="1:10">
      <c r="A439" t="s">
        <v>10</v>
      </c>
      <c r="B439" t="s">
        <v>11</v>
      </c>
      <c r="C439" t="s">
        <v>119</v>
      </c>
      <c r="D439" t="s">
        <v>120</v>
      </c>
      <c r="E439" t="s">
        <v>19</v>
      </c>
      <c r="F439" t="s">
        <v>92</v>
      </c>
      <c r="G439" t="s">
        <v>93</v>
      </c>
      <c r="H439">
        <v>2022</v>
      </c>
      <c r="I439">
        <v>200</v>
      </c>
      <c r="J439">
        <v>29.5</v>
      </c>
    </row>
    <row r="440" spans="1:10">
      <c r="A440" t="s">
        <v>10</v>
      </c>
      <c r="B440" t="s">
        <v>11</v>
      </c>
      <c r="C440" t="s">
        <v>119</v>
      </c>
      <c r="D440" t="s">
        <v>120</v>
      </c>
      <c r="E440" t="s">
        <v>15</v>
      </c>
      <c r="F440" t="s">
        <v>198</v>
      </c>
      <c r="G440" t="s">
        <v>199</v>
      </c>
      <c r="H440">
        <v>2022</v>
      </c>
      <c r="I440">
        <v>25</v>
      </c>
      <c r="J440">
        <v>27.25</v>
      </c>
    </row>
    <row r="441" spans="1:10">
      <c r="A441" t="s">
        <v>10</v>
      </c>
      <c r="B441" t="s">
        <v>11</v>
      </c>
      <c r="C441" t="s">
        <v>119</v>
      </c>
      <c r="D441" t="s">
        <v>120</v>
      </c>
      <c r="E441" t="s">
        <v>15</v>
      </c>
      <c r="F441" t="s">
        <v>198</v>
      </c>
      <c r="G441" t="s">
        <v>200</v>
      </c>
      <c r="H441">
        <v>2022</v>
      </c>
      <c r="I441">
        <v>25</v>
      </c>
      <c r="J441">
        <v>27.25</v>
      </c>
    </row>
    <row r="442" spans="1:10">
      <c r="A442" t="s">
        <v>10</v>
      </c>
      <c r="B442" t="s">
        <v>11</v>
      </c>
      <c r="C442" t="s">
        <v>119</v>
      </c>
      <c r="D442" t="s">
        <v>120</v>
      </c>
      <c r="E442" t="s">
        <v>19</v>
      </c>
      <c r="F442" t="s">
        <v>20</v>
      </c>
      <c r="G442" t="s">
        <v>218</v>
      </c>
      <c r="H442">
        <v>2022</v>
      </c>
      <c r="I442">
        <v>50</v>
      </c>
      <c r="J442">
        <v>22.5</v>
      </c>
    </row>
    <row r="443" spans="1:10">
      <c r="A443" t="s">
        <v>10</v>
      </c>
      <c r="B443" t="s">
        <v>11</v>
      </c>
      <c r="C443" t="s">
        <v>119</v>
      </c>
      <c r="D443" t="s">
        <v>120</v>
      </c>
      <c r="E443" t="s">
        <v>19</v>
      </c>
      <c r="F443" t="s">
        <v>92</v>
      </c>
      <c r="G443" t="s">
        <v>230</v>
      </c>
      <c r="H443">
        <v>2022</v>
      </c>
      <c r="I443">
        <v>150</v>
      </c>
      <c r="J443">
        <v>22.5</v>
      </c>
    </row>
    <row r="444" spans="1:10">
      <c r="A444" t="s">
        <v>10</v>
      </c>
      <c r="B444" t="s">
        <v>11</v>
      </c>
      <c r="C444" t="s">
        <v>119</v>
      </c>
      <c r="D444" t="s">
        <v>120</v>
      </c>
      <c r="E444" t="s">
        <v>15</v>
      </c>
      <c r="F444" t="s">
        <v>77</v>
      </c>
      <c r="G444" t="s">
        <v>78</v>
      </c>
      <c r="H444">
        <v>2022</v>
      </c>
      <c r="I444">
        <v>25</v>
      </c>
      <c r="J444">
        <v>19.75</v>
      </c>
    </row>
    <row r="445" spans="1:10">
      <c r="A445" t="s">
        <v>10</v>
      </c>
      <c r="B445" t="s">
        <v>11</v>
      </c>
      <c r="C445" t="s">
        <v>119</v>
      </c>
      <c r="D445" t="s">
        <v>120</v>
      </c>
      <c r="E445" t="s">
        <v>15</v>
      </c>
      <c r="F445" t="s">
        <v>77</v>
      </c>
      <c r="G445" t="s">
        <v>78</v>
      </c>
      <c r="H445">
        <v>2022</v>
      </c>
      <c r="I445">
        <v>25</v>
      </c>
      <c r="J445">
        <v>19.75</v>
      </c>
    </row>
    <row r="446" spans="1:10">
      <c r="A446" t="s">
        <v>10</v>
      </c>
      <c r="B446" t="s">
        <v>11</v>
      </c>
      <c r="C446" t="s">
        <v>119</v>
      </c>
      <c r="D446" t="s">
        <v>120</v>
      </c>
      <c r="E446" t="s">
        <v>15</v>
      </c>
      <c r="F446" t="s">
        <v>77</v>
      </c>
      <c r="G446" t="s">
        <v>78</v>
      </c>
      <c r="H446">
        <v>2022</v>
      </c>
      <c r="I446">
        <v>25</v>
      </c>
      <c r="J446">
        <v>19.75</v>
      </c>
    </row>
    <row r="447" spans="1:10">
      <c r="A447" t="s">
        <v>10</v>
      </c>
      <c r="B447" t="s">
        <v>11</v>
      </c>
      <c r="C447" t="s">
        <v>119</v>
      </c>
      <c r="D447" t="s">
        <v>120</v>
      </c>
      <c r="E447" t="s">
        <v>15</v>
      </c>
      <c r="F447" t="s">
        <v>77</v>
      </c>
      <c r="G447" t="s">
        <v>79</v>
      </c>
      <c r="H447">
        <v>2022</v>
      </c>
      <c r="I447">
        <v>25</v>
      </c>
      <c r="J447">
        <v>19.75</v>
      </c>
    </row>
    <row r="448" spans="1:10">
      <c r="A448" t="s">
        <v>10</v>
      </c>
      <c r="B448" t="s">
        <v>11</v>
      </c>
      <c r="C448" t="s">
        <v>119</v>
      </c>
      <c r="D448" t="s">
        <v>120</v>
      </c>
      <c r="E448" t="s">
        <v>15</v>
      </c>
      <c r="F448" t="s">
        <v>77</v>
      </c>
      <c r="G448" t="s">
        <v>79</v>
      </c>
      <c r="H448">
        <v>2022</v>
      </c>
      <c r="I448">
        <v>25</v>
      </c>
      <c r="J448">
        <v>19.75</v>
      </c>
    </row>
    <row r="449" spans="1:10">
      <c r="A449" t="s">
        <v>10</v>
      </c>
      <c r="B449" t="s">
        <v>11</v>
      </c>
      <c r="C449" t="s">
        <v>119</v>
      </c>
      <c r="D449" t="s">
        <v>120</v>
      </c>
      <c r="E449" t="s">
        <v>15</v>
      </c>
      <c r="F449" t="s">
        <v>77</v>
      </c>
      <c r="G449" t="s">
        <v>79</v>
      </c>
      <c r="H449">
        <v>2022</v>
      </c>
      <c r="I449">
        <v>25</v>
      </c>
      <c r="J449">
        <v>19.75</v>
      </c>
    </row>
    <row r="450" spans="1:10">
      <c r="A450" t="s">
        <v>10</v>
      </c>
      <c r="B450" t="s">
        <v>11</v>
      </c>
      <c r="C450" t="s">
        <v>119</v>
      </c>
      <c r="D450" t="s">
        <v>120</v>
      </c>
      <c r="E450" t="s">
        <v>12</v>
      </c>
      <c r="F450" t="s">
        <v>13</v>
      </c>
      <c r="G450" t="s">
        <v>14</v>
      </c>
      <c r="H450">
        <v>2022</v>
      </c>
      <c r="I450">
        <v>150</v>
      </c>
      <c r="J450">
        <v>19.5</v>
      </c>
    </row>
    <row r="451" spans="1:10">
      <c r="A451" t="s">
        <v>10</v>
      </c>
      <c r="B451" t="s">
        <v>11</v>
      </c>
      <c r="C451" t="s">
        <v>119</v>
      </c>
      <c r="D451" t="s">
        <v>120</v>
      </c>
      <c r="E451" t="s">
        <v>19</v>
      </c>
      <c r="F451" t="s">
        <v>54</v>
      </c>
      <c r="G451" t="s">
        <v>225</v>
      </c>
      <c r="H451">
        <v>2022</v>
      </c>
      <c r="I451">
        <v>100</v>
      </c>
      <c r="J451">
        <v>17</v>
      </c>
    </row>
    <row r="452" spans="1:10">
      <c r="A452" t="s">
        <v>10</v>
      </c>
      <c r="B452" t="s">
        <v>11</v>
      </c>
      <c r="C452" t="s">
        <v>119</v>
      </c>
      <c r="D452" t="s">
        <v>120</v>
      </c>
      <c r="E452" t="s">
        <v>19</v>
      </c>
      <c r="F452" t="s">
        <v>54</v>
      </c>
      <c r="G452" t="s">
        <v>91</v>
      </c>
      <c r="H452">
        <v>2022</v>
      </c>
      <c r="I452">
        <v>100</v>
      </c>
      <c r="J452">
        <v>17</v>
      </c>
    </row>
    <row r="453" spans="1:10">
      <c r="A453" t="s">
        <v>10</v>
      </c>
      <c r="B453" t="s">
        <v>11</v>
      </c>
      <c r="C453" t="s">
        <v>119</v>
      </c>
      <c r="D453" t="s">
        <v>120</v>
      </c>
      <c r="E453" t="s">
        <v>19</v>
      </c>
      <c r="F453" t="s">
        <v>54</v>
      </c>
      <c r="G453" t="s">
        <v>91</v>
      </c>
      <c r="H453">
        <v>2022</v>
      </c>
      <c r="I453">
        <v>100</v>
      </c>
      <c r="J453">
        <v>17</v>
      </c>
    </row>
    <row r="454" spans="1:10">
      <c r="A454" t="s">
        <v>10</v>
      </c>
      <c r="B454" t="s">
        <v>11</v>
      </c>
      <c r="C454" t="s">
        <v>119</v>
      </c>
      <c r="D454" t="s">
        <v>120</v>
      </c>
      <c r="E454" t="s">
        <v>19</v>
      </c>
      <c r="F454" t="s">
        <v>54</v>
      </c>
      <c r="G454" t="s">
        <v>91</v>
      </c>
      <c r="H454">
        <v>2022</v>
      </c>
      <c r="I454">
        <v>100</v>
      </c>
      <c r="J454">
        <v>17</v>
      </c>
    </row>
    <row r="455" spans="1:10">
      <c r="A455" t="s">
        <v>10</v>
      </c>
      <c r="B455" t="s">
        <v>11</v>
      </c>
      <c r="C455" t="s">
        <v>119</v>
      </c>
      <c r="D455" t="s">
        <v>120</v>
      </c>
      <c r="E455" t="s">
        <v>19</v>
      </c>
      <c r="F455" t="s">
        <v>54</v>
      </c>
      <c r="G455" t="s">
        <v>227</v>
      </c>
      <c r="H455">
        <v>2022</v>
      </c>
      <c r="I455">
        <v>100</v>
      </c>
      <c r="J455">
        <v>17</v>
      </c>
    </row>
    <row r="456" spans="1:10">
      <c r="A456" t="s">
        <v>10</v>
      </c>
      <c r="B456" t="s">
        <v>11</v>
      </c>
      <c r="C456" t="s">
        <v>119</v>
      </c>
      <c r="D456" t="s">
        <v>120</v>
      </c>
      <c r="E456" t="s">
        <v>19</v>
      </c>
      <c r="F456" t="s">
        <v>54</v>
      </c>
      <c r="G456" t="s">
        <v>58</v>
      </c>
      <c r="H456">
        <v>2022</v>
      </c>
      <c r="I456">
        <v>100</v>
      </c>
      <c r="J456">
        <v>17</v>
      </c>
    </row>
    <row r="457" spans="1:10">
      <c r="A457" t="s">
        <v>10</v>
      </c>
      <c r="B457" t="s">
        <v>11</v>
      </c>
      <c r="C457" t="s">
        <v>119</v>
      </c>
      <c r="D457" t="s">
        <v>120</v>
      </c>
      <c r="E457" t="s">
        <v>19</v>
      </c>
      <c r="F457" t="s">
        <v>54</v>
      </c>
      <c r="G457" t="s">
        <v>59</v>
      </c>
      <c r="H457">
        <v>2022</v>
      </c>
      <c r="I457">
        <v>100</v>
      </c>
      <c r="J457">
        <v>17</v>
      </c>
    </row>
    <row r="458" spans="1:10">
      <c r="A458" t="s">
        <v>10</v>
      </c>
      <c r="B458" t="s">
        <v>11</v>
      </c>
      <c r="C458" t="s">
        <v>119</v>
      </c>
      <c r="D458" t="s">
        <v>120</v>
      </c>
      <c r="E458" t="s">
        <v>19</v>
      </c>
      <c r="F458" t="s">
        <v>54</v>
      </c>
      <c r="G458" t="s">
        <v>59</v>
      </c>
      <c r="H458">
        <v>2022</v>
      </c>
      <c r="I458">
        <v>100</v>
      </c>
      <c r="J458">
        <v>17</v>
      </c>
    </row>
    <row r="459" spans="1:10">
      <c r="A459" t="s">
        <v>10</v>
      </c>
      <c r="B459" t="s">
        <v>11</v>
      </c>
      <c r="C459" t="s">
        <v>119</v>
      </c>
      <c r="D459" t="s">
        <v>120</v>
      </c>
      <c r="E459" t="s">
        <v>19</v>
      </c>
      <c r="F459" t="s">
        <v>92</v>
      </c>
      <c r="G459" t="s">
        <v>106</v>
      </c>
      <c r="H459">
        <v>2022</v>
      </c>
      <c r="I459">
        <v>100</v>
      </c>
      <c r="J459">
        <v>15</v>
      </c>
    </row>
    <row r="460" spans="1:10">
      <c r="A460" t="s">
        <v>10</v>
      </c>
      <c r="B460" t="s">
        <v>11</v>
      </c>
      <c r="C460" t="s">
        <v>119</v>
      </c>
      <c r="D460" t="s">
        <v>120</v>
      </c>
      <c r="E460" t="s">
        <v>19</v>
      </c>
      <c r="F460" t="s">
        <v>92</v>
      </c>
      <c r="G460" t="s">
        <v>107</v>
      </c>
      <c r="H460">
        <v>2022</v>
      </c>
      <c r="I460">
        <v>100</v>
      </c>
      <c r="J460">
        <v>15</v>
      </c>
    </row>
    <row r="461" spans="1:10">
      <c r="A461" t="s">
        <v>10</v>
      </c>
      <c r="B461" t="s">
        <v>11</v>
      </c>
      <c r="C461" t="s">
        <v>119</v>
      </c>
      <c r="D461" t="s">
        <v>120</v>
      </c>
      <c r="E461" t="s">
        <v>19</v>
      </c>
      <c r="F461" t="s">
        <v>92</v>
      </c>
      <c r="G461" t="s">
        <v>107</v>
      </c>
      <c r="H461">
        <v>2022</v>
      </c>
      <c r="I461">
        <v>100</v>
      </c>
      <c r="J461">
        <v>15</v>
      </c>
    </row>
    <row r="462" spans="1:10">
      <c r="A462" t="s">
        <v>10</v>
      </c>
      <c r="B462" t="s">
        <v>11</v>
      </c>
      <c r="C462" t="s">
        <v>119</v>
      </c>
      <c r="D462" t="s">
        <v>120</v>
      </c>
      <c r="E462" t="s">
        <v>19</v>
      </c>
      <c r="F462" t="s">
        <v>92</v>
      </c>
      <c r="G462" t="s">
        <v>93</v>
      </c>
      <c r="H462">
        <v>2022</v>
      </c>
      <c r="I462">
        <v>100</v>
      </c>
      <c r="J462">
        <v>15</v>
      </c>
    </row>
    <row r="463" spans="1:10">
      <c r="A463" t="s">
        <v>10</v>
      </c>
      <c r="B463" t="s">
        <v>11</v>
      </c>
      <c r="C463" t="s">
        <v>119</v>
      </c>
      <c r="D463" t="s">
        <v>120</v>
      </c>
      <c r="E463" t="s">
        <v>12</v>
      </c>
      <c r="F463" t="s">
        <v>13</v>
      </c>
      <c r="G463" t="s">
        <v>14</v>
      </c>
      <c r="H463">
        <v>2022</v>
      </c>
      <c r="I463">
        <v>100</v>
      </c>
      <c r="J463">
        <v>13</v>
      </c>
    </row>
    <row r="464" spans="1:10">
      <c r="A464" t="s">
        <v>10</v>
      </c>
      <c r="B464" t="s">
        <v>11</v>
      </c>
      <c r="C464" t="s">
        <v>119</v>
      </c>
      <c r="D464" t="s">
        <v>120</v>
      </c>
      <c r="E464" t="s">
        <v>12</v>
      </c>
      <c r="F464" t="s">
        <v>13</v>
      </c>
      <c r="G464" t="s">
        <v>14</v>
      </c>
      <c r="H464">
        <v>2022</v>
      </c>
      <c r="I464">
        <v>100</v>
      </c>
      <c r="J464">
        <v>13</v>
      </c>
    </row>
    <row r="465" spans="1:10">
      <c r="A465" t="s">
        <v>10</v>
      </c>
      <c r="B465" t="s">
        <v>11</v>
      </c>
      <c r="C465" t="s">
        <v>119</v>
      </c>
      <c r="D465" t="s">
        <v>120</v>
      </c>
      <c r="E465" t="s">
        <v>12</v>
      </c>
      <c r="F465" t="s">
        <v>13</v>
      </c>
      <c r="G465" t="s">
        <v>14</v>
      </c>
      <c r="H465">
        <v>2022</v>
      </c>
      <c r="I465">
        <v>100</v>
      </c>
      <c r="J465">
        <v>13</v>
      </c>
    </row>
    <row r="466" spans="1:10">
      <c r="A466" t="s">
        <v>10</v>
      </c>
      <c r="B466" t="s">
        <v>11</v>
      </c>
      <c r="C466" t="s">
        <v>119</v>
      </c>
      <c r="D466" t="s">
        <v>120</v>
      </c>
      <c r="E466" t="s">
        <v>12</v>
      </c>
      <c r="F466" t="s">
        <v>13</v>
      </c>
      <c r="G466" t="s">
        <v>14</v>
      </c>
      <c r="H466">
        <v>2022</v>
      </c>
      <c r="I466">
        <v>100</v>
      </c>
      <c r="J466">
        <v>13</v>
      </c>
    </row>
    <row r="467" spans="1:10">
      <c r="A467" t="s">
        <v>10</v>
      </c>
      <c r="B467" t="s">
        <v>11</v>
      </c>
      <c r="C467" t="s">
        <v>119</v>
      </c>
      <c r="D467" t="s">
        <v>120</v>
      </c>
      <c r="E467" t="s">
        <v>22</v>
      </c>
      <c r="F467" t="s">
        <v>23</v>
      </c>
      <c r="G467" t="s">
        <v>24</v>
      </c>
      <c r="H467">
        <v>2022</v>
      </c>
      <c r="I467">
        <v>10</v>
      </c>
      <c r="J467">
        <v>7.9</v>
      </c>
    </row>
    <row r="468" spans="1:10">
      <c r="A468" t="s">
        <v>10</v>
      </c>
      <c r="B468" t="s">
        <v>11</v>
      </c>
      <c r="C468" t="s">
        <v>119</v>
      </c>
      <c r="D468" t="s">
        <v>120</v>
      </c>
      <c r="E468" t="s">
        <v>19</v>
      </c>
      <c r="F468" t="s">
        <v>92</v>
      </c>
      <c r="G468" t="s">
        <v>106</v>
      </c>
      <c r="H468">
        <v>2022</v>
      </c>
      <c r="I468">
        <v>50</v>
      </c>
      <c r="J468">
        <v>7.5</v>
      </c>
    </row>
    <row r="469" spans="1:10">
      <c r="A469" t="s">
        <v>10</v>
      </c>
      <c r="B469" t="s">
        <v>11</v>
      </c>
      <c r="C469" t="s">
        <v>119</v>
      </c>
      <c r="D469" t="s">
        <v>120</v>
      </c>
      <c r="E469" t="s">
        <v>19</v>
      </c>
      <c r="F469" t="s">
        <v>92</v>
      </c>
      <c r="G469" t="s">
        <v>107</v>
      </c>
      <c r="H469">
        <v>2022</v>
      </c>
      <c r="I469">
        <v>50</v>
      </c>
      <c r="J469">
        <v>7.5</v>
      </c>
    </row>
    <row r="470" spans="1:10">
      <c r="A470" t="s">
        <v>10</v>
      </c>
      <c r="B470" t="s">
        <v>11</v>
      </c>
      <c r="C470" t="s">
        <v>119</v>
      </c>
      <c r="D470" t="s">
        <v>120</v>
      </c>
      <c r="E470" t="s">
        <v>19</v>
      </c>
      <c r="F470" t="s">
        <v>92</v>
      </c>
      <c r="G470" t="s">
        <v>108</v>
      </c>
      <c r="H470">
        <v>2022</v>
      </c>
      <c r="I470">
        <v>50</v>
      </c>
      <c r="J470">
        <v>7.5</v>
      </c>
    </row>
    <row r="471" spans="1:10">
      <c r="A471" t="s">
        <v>10</v>
      </c>
      <c r="B471" t="s">
        <v>11</v>
      </c>
      <c r="C471" t="s">
        <v>119</v>
      </c>
      <c r="D471" t="s">
        <v>120</v>
      </c>
      <c r="E471" t="s">
        <v>12</v>
      </c>
      <c r="F471" t="s">
        <v>13</v>
      </c>
      <c r="G471" t="s">
        <v>14</v>
      </c>
      <c r="H471">
        <v>2022</v>
      </c>
      <c r="I471">
        <v>50</v>
      </c>
      <c r="J471">
        <v>6.5</v>
      </c>
    </row>
    <row r="472" spans="1:10">
      <c r="A472" t="s">
        <v>10</v>
      </c>
      <c r="B472" t="s">
        <v>11</v>
      </c>
      <c r="C472" t="s">
        <v>119</v>
      </c>
      <c r="D472" t="s">
        <v>120</v>
      </c>
      <c r="E472" t="s">
        <v>12</v>
      </c>
      <c r="F472" t="s">
        <v>13</v>
      </c>
      <c r="G472" t="s">
        <v>14</v>
      </c>
      <c r="H472">
        <v>2022</v>
      </c>
      <c r="I472">
        <v>50</v>
      </c>
      <c r="J472">
        <v>6.5</v>
      </c>
    </row>
    <row r="473" spans="1:10">
      <c r="A473" t="s">
        <v>10</v>
      </c>
      <c r="B473" t="s">
        <v>11</v>
      </c>
      <c r="C473" t="s">
        <v>119</v>
      </c>
      <c r="D473" t="s">
        <v>120</v>
      </c>
      <c r="E473" t="s">
        <v>12</v>
      </c>
      <c r="F473" t="s">
        <v>13</v>
      </c>
      <c r="G473" t="s">
        <v>14</v>
      </c>
      <c r="H473">
        <v>2022</v>
      </c>
      <c r="I473">
        <v>50</v>
      </c>
      <c r="J473">
        <v>6.5</v>
      </c>
    </row>
    <row r="474" spans="1:10">
      <c r="A474" t="s">
        <v>10</v>
      </c>
      <c r="B474" t="s">
        <v>11</v>
      </c>
      <c r="C474" t="s">
        <v>119</v>
      </c>
      <c r="D474" t="s">
        <v>120</v>
      </c>
      <c r="E474" t="s">
        <v>12</v>
      </c>
      <c r="F474" t="s">
        <v>13</v>
      </c>
      <c r="G474" t="s">
        <v>14</v>
      </c>
      <c r="H474">
        <v>2022</v>
      </c>
      <c r="I474">
        <v>50</v>
      </c>
      <c r="J474">
        <v>6.5</v>
      </c>
    </row>
    <row r="475" spans="1:10">
      <c r="A475" t="s">
        <v>10</v>
      </c>
      <c r="B475" t="s">
        <v>11</v>
      </c>
      <c r="C475" t="s">
        <v>119</v>
      </c>
      <c r="D475" t="s">
        <v>120</v>
      </c>
      <c r="E475" t="s">
        <v>12</v>
      </c>
      <c r="F475" t="s">
        <v>13</v>
      </c>
      <c r="G475" t="s">
        <v>14</v>
      </c>
      <c r="H475">
        <v>2022</v>
      </c>
      <c r="I475">
        <v>50</v>
      </c>
      <c r="J475">
        <v>6.5</v>
      </c>
    </row>
    <row r="476" spans="1:10">
      <c r="A476" t="s">
        <v>10</v>
      </c>
      <c r="B476" t="s">
        <v>11</v>
      </c>
      <c r="C476" t="s">
        <v>119</v>
      </c>
      <c r="D476" t="s">
        <v>120</v>
      </c>
      <c r="E476" t="s">
        <v>19</v>
      </c>
      <c r="F476" t="s">
        <v>20</v>
      </c>
      <c r="G476" t="s">
        <v>117</v>
      </c>
      <c r="H476">
        <v>2022</v>
      </c>
      <c r="I476">
        <v>0</v>
      </c>
      <c r="J476">
        <v>0</v>
      </c>
    </row>
    <row r="477" spans="1:10">
      <c r="A477" t="s">
        <v>10</v>
      </c>
      <c r="B477" t="s">
        <v>11</v>
      </c>
      <c r="C477" t="s">
        <v>119</v>
      </c>
      <c r="D477" t="s">
        <v>120</v>
      </c>
      <c r="E477" t="s">
        <v>19</v>
      </c>
      <c r="F477" t="s">
        <v>92</v>
      </c>
      <c r="G477" t="s">
        <v>93</v>
      </c>
      <c r="H477">
        <v>2022</v>
      </c>
      <c r="I477">
        <v>50</v>
      </c>
      <c r="J477">
        <v>0</v>
      </c>
    </row>
    <row r="478" spans="1:10">
      <c r="A478" t="s">
        <v>10</v>
      </c>
      <c r="B478" t="s">
        <v>11</v>
      </c>
      <c r="C478" t="s">
        <v>119</v>
      </c>
      <c r="D478" t="s">
        <v>120</v>
      </c>
      <c r="E478" t="s">
        <v>19</v>
      </c>
      <c r="F478" t="s">
        <v>92</v>
      </c>
      <c r="G478" t="s">
        <v>93</v>
      </c>
      <c r="H478">
        <v>2022</v>
      </c>
      <c r="I478">
        <v>50</v>
      </c>
      <c r="J478">
        <v>0</v>
      </c>
    </row>
    <row r="479" spans="1:10">
      <c r="A479" t="s">
        <v>710</v>
      </c>
      <c r="B479" t="s">
        <v>490</v>
      </c>
      <c r="C479" t="s">
        <v>491</v>
      </c>
      <c r="D479" t="s">
        <v>760</v>
      </c>
      <c r="E479" t="s">
        <v>15</v>
      </c>
      <c r="F479" t="s">
        <v>16</v>
      </c>
      <c r="G479" t="s">
        <v>381</v>
      </c>
      <c r="H479">
        <v>2022</v>
      </c>
      <c r="I479">
        <v>1160</v>
      </c>
      <c r="J479">
        <v>2553</v>
      </c>
    </row>
    <row r="480" spans="1:10">
      <c r="A480" t="s">
        <v>710</v>
      </c>
      <c r="B480" t="s">
        <v>490</v>
      </c>
      <c r="C480" t="s">
        <v>491</v>
      </c>
      <c r="D480" t="s">
        <v>760</v>
      </c>
      <c r="E480" t="s">
        <v>15</v>
      </c>
      <c r="F480" t="s">
        <v>16</v>
      </c>
      <c r="G480" t="s">
        <v>381</v>
      </c>
      <c r="H480">
        <v>2022</v>
      </c>
      <c r="I480">
        <v>8070</v>
      </c>
      <c r="J480">
        <v>17976</v>
      </c>
    </row>
    <row r="481" spans="1:10">
      <c r="A481" t="s">
        <v>710</v>
      </c>
      <c r="B481" t="s">
        <v>490</v>
      </c>
      <c r="C481" t="s">
        <v>491</v>
      </c>
      <c r="D481" t="s">
        <v>760</v>
      </c>
      <c r="E481" t="s">
        <v>15</v>
      </c>
      <c r="F481" t="s">
        <v>16</v>
      </c>
      <c r="G481" t="s">
        <v>381</v>
      </c>
      <c r="H481">
        <v>2022</v>
      </c>
      <c r="I481">
        <v>0</v>
      </c>
      <c r="J481">
        <v>0</v>
      </c>
    </row>
    <row r="482" spans="1:10">
      <c r="A482" t="s">
        <v>710</v>
      </c>
      <c r="B482" t="s">
        <v>490</v>
      </c>
      <c r="C482" t="s">
        <v>491</v>
      </c>
      <c r="D482" t="s">
        <v>760</v>
      </c>
      <c r="E482" t="s">
        <v>15</v>
      </c>
      <c r="F482" t="s">
        <v>16</v>
      </c>
      <c r="G482" t="s">
        <v>381</v>
      </c>
      <c r="H482">
        <v>2022</v>
      </c>
      <c r="I482">
        <v>2010</v>
      </c>
      <c r="J482">
        <v>4480</v>
      </c>
    </row>
    <row r="483" spans="1:10">
      <c r="A483" t="s">
        <v>710</v>
      </c>
      <c r="B483" t="s">
        <v>490</v>
      </c>
      <c r="C483" t="s">
        <v>491</v>
      </c>
      <c r="D483" t="s">
        <v>760</v>
      </c>
      <c r="E483" t="s">
        <v>15</v>
      </c>
      <c r="F483" t="s">
        <v>16</v>
      </c>
      <c r="G483" t="s">
        <v>18</v>
      </c>
      <c r="H483">
        <v>2022</v>
      </c>
      <c r="I483">
        <v>1160</v>
      </c>
      <c r="J483">
        <v>2553</v>
      </c>
    </row>
    <row r="484" spans="1:10">
      <c r="A484" t="s">
        <v>710</v>
      </c>
      <c r="B484" t="s">
        <v>490</v>
      </c>
      <c r="C484" t="s">
        <v>491</v>
      </c>
      <c r="D484" t="s">
        <v>760</v>
      </c>
      <c r="E484" t="s">
        <v>15</v>
      </c>
      <c r="F484" t="s">
        <v>16</v>
      </c>
      <c r="G484" t="s">
        <v>18</v>
      </c>
      <c r="H484">
        <v>2022</v>
      </c>
      <c r="I484">
        <v>8070</v>
      </c>
      <c r="J484">
        <v>17976</v>
      </c>
    </row>
    <row r="485" spans="1:10">
      <c r="A485" t="s">
        <v>710</v>
      </c>
      <c r="B485" t="s">
        <v>490</v>
      </c>
      <c r="C485" t="s">
        <v>491</v>
      </c>
      <c r="D485" t="s">
        <v>760</v>
      </c>
      <c r="E485" t="s">
        <v>15</v>
      </c>
      <c r="F485" t="s">
        <v>16</v>
      </c>
      <c r="G485" t="s">
        <v>18</v>
      </c>
      <c r="H485">
        <v>2022</v>
      </c>
      <c r="I485">
        <v>0</v>
      </c>
      <c r="J485">
        <v>0</v>
      </c>
    </row>
    <row r="486" spans="1:10">
      <c r="A486" t="s">
        <v>710</v>
      </c>
      <c r="B486" t="s">
        <v>490</v>
      </c>
      <c r="C486" t="s">
        <v>491</v>
      </c>
      <c r="D486" t="s">
        <v>760</v>
      </c>
      <c r="E486" t="s">
        <v>15</v>
      </c>
      <c r="F486" t="s">
        <v>16</v>
      </c>
      <c r="G486" t="s">
        <v>18</v>
      </c>
      <c r="H486">
        <v>2022</v>
      </c>
      <c r="I486">
        <v>4450</v>
      </c>
      <c r="J486">
        <v>9912</v>
      </c>
    </row>
    <row r="487" spans="1:10">
      <c r="A487" t="s">
        <v>710</v>
      </c>
      <c r="B487" t="s">
        <v>490</v>
      </c>
      <c r="C487" t="s">
        <v>491</v>
      </c>
      <c r="D487" t="s">
        <v>760</v>
      </c>
      <c r="E487" t="s">
        <v>15</v>
      </c>
      <c r="F487" t="s">
        <v>16</v>
      </c>
      <c r="G487" t="s">
        <v>18</v>
      </c>
      <c r="H487">
        <v>2022</v>
      </c>
      <c r="I487">
        <v>4020</v>
      </c>
      <c r="J487">
        <v>8960</v>
      </c>
    </row>
    <row r="488" spans="1:10">
      <c r="A488" t="s">
        <v>710</v>
      </c>
      <c r="B488" t="s">
        <v>490</v>
      </c>
      <c r="C488" t="s">
        <v>491</v>
      </c>
      <c r="D488" t="s">
        <v>760</v>
      </c>
      <c r="E488" t="s">
        <v>15</v>
      </c>
      <c r="F488" t="s">
        <v>16</v>
      </c>
      <c r="G488" t="s">
        <v>18</v>
      </c>
      <c r="H488">
        <v>2022</v>
      </c>
      <c r="I488">
        <v>2640</v>
      </c>
      <c r="J488">
        <v>5880</v>
      </c>
    </row>
    <row r="489" spans="1:10">
      <c r="A489" t="s">
        <v>710</v>
      </c>
      <c r="B489" t="s">
        <v>490</v>
      </c>
      <c r="C489" t="s">
        <v>491</v>
      </c>
      <c r="D489" t="s">
        <v>760</v>
      </c>
      <c r="E489" t="s">
        <v>15</v>
      </c>
      <c r="F489" t="s">
        <v>16</v>
      </c>
      <c r="G489" t="s">
        <v>18</v>
      </c>
      <c r="H489">
        <v>2022</v>
      </c>
      <c r="I489">
        <v>4020</v>
      </c>
      <c r="J489">
        <v>8960</v>
      </c>
    </row>
    <row r="490" spans="1:10">
      <c r="A490" t="s">
        <v>710</v>
      </c>
      <c r="B490" t="s">
        <v>490</v>
      </c>
      <c r="C490" t="s">
        <v>491</v>
      </c>
      <c r="D490" t="s">
        <v>760</v>
      </c>
      <c r="E490" t="s">
        <v>15</v>
      </c>
      <c r="F490" t="s">
        <v>16</v>
      </c>
      <c r="G490" t="s">
        <v>18</v>
      </c>
      <c r="H490">
        <v>2022</v>
      </c>
      <c r="I490">
        <v>2340</v>
      </c>
      <c r="J490">
        <v>5208</v>
      </c>
    </row>
    <row r="491" spans="1:10">
      <c r="A491" t="s">
        <v>710</v>
      </c>
      <c r="B491" t="s">
        <v>490</v>
      </c>
      <c r="C491" t="s">
        <v>491</v>
      </c>
      <c r="D491" t="s">
        <v>760</v>
      </c>
      <c r="E491" t="s">
        <v>15</v>
      </c>
      <c r="F491" t="s">
        <v>16</v>
      </c>
      <c r="G491" t="s">
        <v>18</v>
      </c>
      <c r="H491">
        <v>2022</v>
      </c>
      <c r="I491">
        <v>3015</v>
      </c>
      <c r="J491">
        <v>6720</v>
      </c>
    </row>
    <row r="492" spans="1:10">
      <c r="A492" t="s">
        <v>710</v>
      </c>
      <c r="B492" t="s">
        <v>490</v>
      </c>
      <c r="C492" t="s">
        <v>491</v>
      </c>
      <c r="D492" t="s">
        <v>760</v>
      </c>
      <c r="E492" t="s">
        <v>15</v>
      </c>
      <c r="F492" t="s">
        <v>16</v>
      </c>
      <c r="G492" t="s">
        <v>18</v>
      </c>
      <c r="H492">
        <v>2022</v>
      </c>
      <c r="I492">
        <v>2640</v>
      </c>
      <c r="J492">
        <v>5880</v>
      </c>
    </row>
    <row r="493" spans="1:10">
      <c r="A493" t="s">
        <v>710</v>
      </c>
      <c r="B493" t="s">
        <v>490</v>
      </c>
      <c r="C493" t="s">
        <v>491</v>
      </c>
      <c r="D493" t="s">
        <v>760</v>
      </c>
      <c r="E493" t="s">
        <v>15</v>
      </c>
      <c r="F493" t="s">
        <v>16</v>
      </c>
      <c r="G493" t="s">
        <v>18</v>
      </c>
      <c r="H493">
        <v>2022</v>
      </c>
      <c r="I493">
        <v>2010</v>
      </c>
      <c r="J493">
        <v>4480</v>
      </c>
    </row>
    <row r="494" spans="1:10">
      <c r="A494" t="s">
        <v>710</v>
      </c>
      <c r="B494" t="s">
        <v>490</v>
      </c>
      <c r="C494" t="s">
        <v>491</v>
      </c>
      <c r="D494" t="s">
        <v>760</v>
      </c>
      <c r="E494" t="s">
        <v>15</v>
      </c>
      <c r="F494" t="s">
        <v>16</v>
      </c>
      <c r="G494" t="s">
        <v>18</v>
      </c>
      <c r="H494">
        <v>2022</v>
      </c>
      <c r="I494">
        <v>2010</v>
      </c>
      <c r="J494">
        <v>4480</v>
      </c>
    </row>
    <row r="495" spans="1:10">
      <c r="A495" t="s">
        <v>710</v>
      </c>
      <c r="B495" t="s">
        <v>490</v>
      </c>
      <c r="C495" t="s">
        <v>491</v>
      </c>
      <c r="D495" t="s">
        <v>760</v>
      </c>
      <c r="E495" t="s">
        <v>15</v>
      </c>
      <c r="F495" t="s">
        <v>214</v>
      </c>
      <c r="G495" t="s">
        <v>537</v>
      </c>
      <c r="H495">
        <v>2022</v>
      </c>
      <c r="I495">
        <v>2415</v>
      </c>
      <c r="J495">
        <v>6288</v>
      </c>
    </row>
    <row r="496" spans="1:10">
      <c r="A496" t="s">
        <v>710</v>
      </c>
      <c r="B496" t="s">
        <v>490</v>
      </c>
      <c r="C496" t="s">
        <v>491</v>
      </c>
      <c r="D496" t="s">
        <v>760</v>
      </c>
      <c r="E496" t="s">
        <v>15</v>
      </c>
      <c r="F496" t="s">
        <v>214</v>
      </c>
      <c r="G496" t="s">
        <v>537</v>
      </c>
      <c r="H496">
        <v>2022</v>
      </c>
      <c r="I496">
        <v>5580</v>
      </c>
      <c r="J496">
        <v>14541</v>
      </c>
    </row>
    <row r="497" spans="1:10">
      <c r="A497" t="s">
        <v>710</v>
      </c>
      <c r="B497" t="s">
        <v>490</v>
      </c>
      <c r="C497" t="s">
        <v>491</v>
      </c>
      <c r="D497" t="s">
        <v>760</v>
      </c>
      <c r="E497" t="s">
        <v>15</v>
      </c>
      <c r="F497" t="s">
        <v>214</v>
      </c>
      <c r="G497" t="s">
        <v>215</v>
      </c>
      <c r="H497">
        <v>2022</v>
      </c>
      <c r="I497">
        <v>5580</v>
      </c>
      <c r="J497">
        <v>14541</v>
      </c>
    </row>
    <row r="498" spans="1:10">
      <c r="A498" t="s">
        <v>710</v>
      </c>
      <c r="B498" t="s">
        <v>490</v>
      </c>
      <c r="C498" t="s">
        <v>491</v>
      </c>
      <c r="D498" t="s">
        <v>760</v>
      </c>
      <c r="E498" t="s">
        <v>15</v>
      </c>
      <c r="F498" t="s">
        <v>214</v>
      </c>
      <c r="G498" t="s">
        <v>470</v>
      </c>
      <c r="H498">
        <v>2022</v>
      </c>
      <c r="I498">
        <v>2415</v>
      </c>
      <c r="J498">
        <v>6288</v>
      </c>
    </row>
    <row r="499" spans="1:10">
      <c r="A499" t="s">
        <v>10</v>
      </c>
      <c r="B499" t="s">
        <v>490</v>
      </c>
      <c r="C499" t="s">
        <v>518</v>
      </c>
      <c r="D499" t="s">
        <v>519</v>
      </c>
      <c r="E499" t="s">
        <v>15</v>
      </c>
      <c r="F499" t="s">
        <v>77</v>
      </c>
      <c r="G499" t="s">
        <v>78</v>
      </c>
      <c r="H499">
        <v>2022</v>
      </c>
      <c r="I499">
        <v>6160</v>
      </c>
      <c r="J499">
        <v>4838.75</v>
      </c>
    </row>
    <row r="500" spans="1:10">
      <c r="A500" t="s">
        <v>10</v>
      </c>
      <c r="B500" t="s">
        <v>490</v>
      </c>
      <c r="C500" t="s">
        <v>518</v>
      </c>
      <c r="D500" t="s">
        <v>519</v>
      </c>
      <c r="E500" t="s">
        <v>15</v>
      </c>
      <c r="F500" t="s">
        <v>77</v>
      </c>
      <c r="G500" t="s">
        <v>78</v>
      </c>
      <c r="H500">
        <v>2022</v>
      </c>
      <c r="I500">
        <v>3550</v>
      </c>
      <c r="J500">
        <v>2784.75</v>
      </c>
    </row>
    <row r="501" spans="1:10">
      <c r="A501" t="s">
        <v>10</v>
      </c>
      <c r="B501" t="s">
        <v>490</v>
      </c>
      <c r="C501" t="s">
        <v>518</v>
      </c>
      <c r="D501" t="s">
        <v>519</v>
      </c>
      <c r="E501" t="s">
        <v>15</v>
      </c>
      <c r="F501" t="s">
        <v>77</v>
      </c>
      <c r="G501" t="s">
        <v>78</v>
      </c>
      <c r="H501">
        <v>2022</v>
      </c>
      <c r="I501">
        <v>2090</v>
      </c>
      <c r="J501">
        <v>1639.25</v>
      </c>
    </row>
    <row r="502" spans="1:10">
      <c r="A502" t="s">
        <v>10</v>
      </c>
      <c r="B502" t="s">
        <v>490</v>
      </c>
      <c r="C502" t="s">
        <v>518</v>
      </c>
      <c r="D502" t="s">
        <v>519</v>
      </c>
      <c r="E502" t="s">
        <v>15</v>
      </c>
      <c r="F502" t="s">
        <v>77</v>
      </c>
      <c r="G502" t="s">
        <v>79</v>
      </c>
      <c r="H502">
        <v>2022</v>
      </c>
      <c r="I502">
        <v>2090</v>
      </c>
      <c r="J502">
        <v>1639.25</v>
      </c>
    </row>
    <row r="503" spans="1:10">
      <c r="A503" t="s">
        <v>10</v>
      </c>
      <c r="B503" t="s">
        <v>490</v>
      </c>
      <c r="C503" t="s">
        <v>518</v>
      </c>
      <c r="D503" t="s">
        <v>519</v>
      </c>
      <c r="E503" t="s">
        <v>15</v>
      </c>
      <c r="F503" t="s">
        <v>77</v>
      </c>
      <c r="G503" t="s">
        <v>79</v>
      </c>
      <c r="H503">
        <v>2022</v>
      </c>
      <c r="I503">
        <v>1085</v>
      </c>
      <c r="J503">
        <v>849.25</v>
      </c>
    </row>
    <row r="504" spans="1:10">
      <c r="A504" t="s">
        <v>10</v>
      </c>
      <c r="B504" t="s">
        <v>490</v>
      </c>
      <c r="C504" t="s">
        <v>518</v>
      </c>
      <c r="D504" t="s">
        <v>519</v>
      </c>
      <c r="E504" t="s">
        <v>15</v>
      </c>
      <c r="F504" t="s">
        <v>77</v>
      </c>
      <c r="G504" t="s">
        <v>79</v>
      </c>
      <c r="H504">
        <v>2022</v>
      </c>
      <c r="I504">
        <v>2115</v>
      </c>
      <c r="J504">
        <v>1659</v>
      </c>
    </row>
    <row r="505" spans="1:10">
      <c r="A505" t="s">
        <v>10</v>
      </c>
      <c r="B505" t="s">
        <v>490</v>
      </c>
      <c r="C505" t="s">
        <v>518</v>
      </c>
      <c r="D505" t="s">
        <v>519</v>
      </c>
      <c r="E505" t="s">
        <v>15</v>
      </c>
      <c r="F505" t="s">
        <v>77</v>
      </c>
      <c r="G505" t="s">
        <v>79</v>
      </c>
      <c r="H505">
        <v>2022</v>
      </c>
      <c r="I505">
        <v>1035</v>
      </c>
      <c r="J505">
        <v>809.75</v>
      </c>
    </row>
    <row r="506" spans="1:10">
      <c r="A506" t="s">
        <v>10</v>
      </c>
      <c r="B506" t="s">
        <v>490</v>
      </c>
      <c r="C506" t="s">
        <v>518</v>
      </c>
      <c r="D506" t="s">
        <v>519</v>
      </c>
      <c r="E506" t="s">
        <v>15</v>
      </c>
      <c r="F506" t="s">
        <v>77</v>
      </c>
      <c r="G506" t="s">
        <v>79</v>
      </c>
      <c r="H506">
        <v>2022</v>
      </c>
      <c r="I506">
        <v>2315</v>
      </c>
      <c r="J506">
        <v>1817</v>
      </c>
    </row>
    <row r="507" spans="1:10">
      <c r="A507" t="s">
        <v>10</v>
      </c>
      <c r="B507" t="s">
        <v>490</v>
      </c>
      <c r="C507" t="s">
        <v>518</v>
      </c>
      <c r="D507" t="s">
        <v>519</v>
      </c>
      <c r="E507" t="s">
        <v>15</v>
      </c>
      <c r="F507" t="s">
        <v>77</v>
      </c>
      <c r="G507" t="s">
        <v>79</v>
      </c>
      <c r="H507">
        <v>2022</v>
      </c>
      <c r="I507">
        <v>1210</v>
      </c>
      <c r="J507">
        <v>948</v>
      </c>
    </row>
    <row r="508" spans="1:10">
      <c r="A508" t="s">
        <v>10</v>
      </c>
      <c r="B508" t="s">
        <v>490</v>
      </c>
      <c r="C508" t="s">
        <v>518</v>
      </c>
      <c r="D508" t="s">
        <v>519</v>
      </c>
      <c r="E508" t="s">
        <v>15</v>
      </c>
      <c r="F508" t="s">
        <v>77</v>
      </c>
      <c r="G508" t="s">
        <v>79</v>
      </c>
      <c r="H508">
        <v>2022</v>
      </c>
      <c r="I508">
        <v>1185</v>
      </c>
      <c r="J508">
        <v>928.25</v>
      </c>
    </row>
    <row r="509" spans="1:10">
      <c r="A509" t="s">
        <v>10</v>
      </c>
      <c r="B509" t="s">
        <v>490</v>
      </c>
      <c r="C509" t="s">
        <v>518</v>
      </c>
      <c r="D509" t="s">
        <v>519</v>
      </c>
      <c r="E509" t="s">
        <v>15</v>
      </c>
      <c r="F509" t="s">
        <v>77</v>
      </c>
      <c r="G509" t="s">
        <v>79</v>
      </c>
      <c r="H509">
        <v>2022</v>
      </c>
      <c r="I509">
        <v>2115</v>
      </c>
      <c r="J509">
        <v>1659</v>
      </c>
    </row>
    <row r="510" spans="1:10">
      <c r="A510" t="s">
        <v>10</v>
      </c>
      <c r="B510" t="s">
        <v>490</v>
      </c>
      <c r="C510" t="s">
        <v>518</v>
      </c>
      <c r="D510" t="s">
        <v>519</v>
      </c>
      <c r="E510" t="s">
        <v>15</v>
      </c>
      <c r="F510" t="s">
        <v>77</v>
      </c>
      <c r="G510" t="s">
        <v>79</v>
      </c>
      <c r="H510">
        <v>2022</v>
      </c>
      <c r="I510">
        <v>1035</v>
      </c>
      <c r="J510">
        <v>809.75</v>
      </c>
    </row>
    <row r="511" spans="1:10">
      <c r="A511" t="s">
        <v>10</v>
      </c>
      <c r="B511" t="s">
        <v>490</v>
      </c>
      <c r="C511" t="s">
        <v>518</v>
      </c>
      <c r="D511" t="s">
        <v>519</v>
      </c>
      <c r="E511" t="s">
        <v>15</v>
      </c>
      <c r="F511" t="s">
        <v>77</v>
      </c>
      <c r="G511" t="s">
        <v>79</v>
      </c>
      <c r="H511">
        <v>2022</v>
      </c>
      <c r="I511">
        <v>2315</v>
      </c>
      <c r="J511">
        <v>1817</v>
      </c>
    </row>
    <row r="512" spans="1:10">
      <c r="A512" t="s">
        <v>10</v>
      </c>
      <c r="B512" t="s">
        <v>490</v>
      </c>
      <c r="C512" t="s">
        <v>518</v>
      </c>
      <c r="D512" t="s">
        <v>519</v>
      </c>
      <c r="E512" t="s">
        <v>15</v>
      </c>
      <c r="F512" t="s">
        <v>77</v>
      </c>
      <c r="G512" t="s">
        <v>79</v>
      </c>
      <c r="H512">
        <v>2022</v>
      </c>
      <c r="I512">
        <v>1210</v>
      </c>
      <c r="J512">
        <v>948</v>
      </c>
    </row>
    <row r="513" spans="1:10">
      <c r="A513" t="s">
        <v>10</v>
      </c>
      <c r="B513" t="s">
        <v>490</v>
      </c>
      <c r="C513" t="s">
        <v>518</v>
      </c>
      <c r="D513" t="s">
        <v>519</v>
      </c>
      <c r="E513" t="s">
        <v>15</v>
      </c>
      <c r="F513" t="s">
        <v>77</v>
      </c>
      <c r="G513" t="s">
        <v>79</v>
      </c>
      <c r="H513">
        <v>2022</v>
      </c>
      <c r="I513">
        <v>1185</v>
      </c>
      <c r="J513">
        <v>928.25</v>
      </c>
    </row>
    <row r="514" spans="1:10">
      <c r="A514" t="s">
        <v>10</v>
      </c>
      <c r="B514" t="s">
        <v>490</v>
      </c>
      <c r="C514" t="s">
        <v>518</v>
      </c>
      <c r="D514" t="s">
        <v>519</v>
      </c>
      <c r="E514" t="s">
        <v>15</v>
      </c>
      <c r="F514" t="s">
        <v>77</v>
      </c>
      <c r="G514" t="s">
        <v>79</v>
      </c>
      <c r="H514">
        <v>2022</v>
      </c>
      <c r="I514">
        <v>6160</v>
      </c>
      <c r="J514">
        <v>4838.75</v>
      </c>
    </row>
    <row r="515" spans="1:10">
      <c r="A515" t="s">
        <v>10</v>
      </c>
      <c r="B515" t="s">
        <v>490</v>
      </c>
      <c r="C515" t="s">
        <v>518</v>
      </c>
      <c r="D515" t="s">
        <v>519</v>
      </c>
      <c r="E515" t="s">
        <v>15</v>
      </c>
      <c r="F515" t="s">
        <v>77</v>
      </c>
      <c r="G515" t="s">
        <v>79</v>
      </c>
      <c r="H515">
        <v>2022</v>
      </c>
      <c r="I515">
        <v>3550</v>
      </c>
      <c r="J515">
        <v>2784.75</v>
      </c>
    </row>
    <row r="516" spans="1:10">
      <c r="A516" t="s">
        <v>10</v>
      </c>
      <c r="B516" t="s">
        <v>490</v>
      </c>
      <c r="C516" t="s">
        <v>518</v>
      </c>
      <c r="D516" t="s">
        <v>519</v>
      </c>
      <c r="E516" t="s">
        <v>15</v>
      </c>
      <c r="F516" t="s">
        <v>77</v>
      </c>
      <c r="G516" t="s">
        <v>79</v>
      </c>
      <c r="H516">
        <v>2022</v>
      </c>
      <c r="I516">
        <v>2090</v>
      </c>
      <c r="J516">
        <v>1639.25</v>
      </c>
    </row>
    <row r="517" spans="1:10">
      <c r="A517" t="s">
        <v>10</v>
      </c>
      <c r="B517" t="s">
        <v>490</v>
      </c>
      <c r="C517" t="s">
        <v>518</v>
      </c>
      <c r="D517" t="s">
        <v>519</v>
      </c>
      <c r="E517" t="s">
        <v>15</v>
      </c>
      <c r="F517" t="s">
        <v>77</v>
      </c>
      <c r="G517" t="s">
        <v>79</v>
      </c>
      <c r="H517">
        <v>2022</v>
      </c>
      <c r="I517">
        <v>1085</v>
      </c>
      <c r="J517">
        <v>849.25</v>
      </c>
    </row>
    <row r="518" spans="1:10">
      <c r="A518" t="s">
        <v>544</v>
      </c>
      <c r="B518" t="s">
        <v>11</v>
      </c>
      <c r="C518" t="s">
        <v>73</v>
      </c>
      <c r="D518" t="s">
        <v>545</v>
      </c>
      <c r="E518" t="s">
        <v>15</v>
      </c>
      <c r="F518" t="s">
        <v>566</v>
      </c>
      <c r="G518" t="s">
        <v>569</v>
      </c>
      <c r="H518">
        <v>2022</v>
      </c>
      <c r="I518">
        <v>238995</v>
      </c>
      <c r="J518">
        <v>221757.413593832</v>
      </c>
    </row>
    <row r="519" spans="1:10">
      <c r="A519" t="s">
        <v>544</v>
      </c>
      <c r="B519" t="s">
        <v>11</v>
      </c>
      <c r="C519" t="s">
        <v>73</v>
      </c>
      <c r="D519" t="s">
        <v>545</v>
      </c>
      <c r="E519" t="s">
        <v>15</v>
      </c>
      <c r="F519" t="s">
        <v>566</v>
      </c>
      <c r="G519" t="s">
        <v>569</v>
      </c>
      <c r="H519">
        <v>2022</v>
      </c>
      <c r="I519">
        <v>168495</v>
      </c>
      <c r="J519">
        <v>155707.57283084301</v>
      </c>
    </row>
    <row r="520" spans="1:10">
      <c r="A520" t="s">
        <v>544</v>
      </c>
      <c r="B520" t="s">
        <v>11</v>
      </c>
      <c r="C520" t="s">
        <v>73</v>
      </c>
      <c r="D520" t="s">
        <v>545</v>
      </c>
      <c r="E520" t="s">
        <v>15</v>
      </c>
      <c r="F520" t="s">
        <v>566</v>
      </c>
      <c r="G520" t="s">
        <v>569</v>
      </c>
      <c r="H520">
        <v>2022</v>
      </c>
      <c r="I520">
        <v>165150</v>
      </c>
      <c r="J520">
        <v>136054.31518002501</v>
      </c>
    </row>
    <row r="521" spans="1:10">
      <c r="A521" t="s">
        <v>544</v>
      </c>
      <c r="B521" t="s">
        <v>11</v>
      </c>
      <c r="C521" t="s">
        <v>73</v>
      </c>
      <c r="D521" t="s">
        <v>545</v>
      </c>
      <c r="E521" t="s">
        <v>15</v>
      </c>
      <c r="F521" t="s">
        <v>566</v>
      </c>
      <c r="G521" t="s">
        <v>569</v>
      </c>
      <c r="H521">
        <v>2022</v>
      </c>
      <c r="I521">
        <v>153205</v>
      </c>
      <c r="J521">
        <v>129296.328152805</v>
      </c>
    </row>
    <row r="522" spans="1:10">
      <c r="A522" t="s">
        <v>544</v>
      </c>
      <c r="B522" t="s">
        <v>11</v>
      </c>
      <c r="C522" t="s">
        <v>73</v>
      </c>
      <c r="D522" t="s">
        <v>545</v>
      </c>
      <c r="E522" t="s">
        <v>15</v>
      </c>
      <c r="F522" t="s">
        <v>566</v>
      </c>
      <c r="G522" t="s">
        <v>569</v>
      </c>
      <c r="H522">
        <v>2022</v>
      </c>
      <c r="I522">
        <v>160825</v>
      </c>
      <c r="J522">
        <v>127689.185645215</v>
      </c>
    </row>
    <row r="523" spans="1:10">
      <c r="A523" t="s">
        <v>544</v>
      </c>
      <c r="B523" t="s">
        <v>11</v>
      </c>
      <c r="C523" t="s">
        <v>73</v>
      </c>
      <c r="D523" t="s">
        <v>545</v>
      </c>
      <c r="E523" t="s">
        <v>15</v>
      </c>
      <c r="F523" t="s">
        <v>566</v>
      </c>
      <c r="G523" t="s">
        <v>569</v>
      </c>
      <c r="H523">
        <v>2022</v>
      </c>
      <c r="I523">
        <v>151100</v>
      </c>
      <c r="J523">
        <v>124497.846933237</v>
      </c>
    </row>
    <row r="524" spans="1:10">
      <c r="A524" t="s">
        <v>544</v>
      </c>
      <c r="B524" t="s">
        <v>11</v>
      </c>
      <c r="C524" t="s">
        <v>73</v>
      </c>
      <c r="D524" t="s">
        <v>545</v>
      </c>
      <c r="E524" t="s">
        <v>15</v>
      </c>
      <c r="F524" t="s">
        <v>566</v>
      </c>
      <c r="G524" t="s">
        <v>569</v>
      </c>
      <c r="H524">
        <v>2022</v>
      </c>
      <c r="I524">
        <v>140655</v>
      </c>
      <c r="J524">
        <v>119492.00738583499</v>
      </c>
    </row>
    <row r="525" spans="1:10">
      <c r="A525" t="s">
        <v>544</v>
      </c>
      <c r="B525" t="s">
        <v>11</v>
      </c>
      <c r="C525" t="s">
        <v>73</v>
      </c>
      <c r="D525" t="s">
        <v>545</v>
      </c>
      <c r="E525" t="s">
        <v>15</v>
      </c>
      <c r="F525" t="s">
        <v>566</v>
      </c>
      <c r="G525" t="s">
        <v>569</v>
      </c>
      <c r="H525">
        <v>2022</v>
      </c>
      <c r="I525">
        <v>128715</v>
      </c>
      <c r="J525">
        <v>118951.66949185899</v>
      </c>
    </row>
    <row r="526" spans="1:10">
      <c r="A526" t="s">
        <v>544</v>
      </c>
      <c r="B526" t="s">
        <v>11</v>
      </c>
      <c r="C526" t="s">
        <v>73</v>
      </c>
      <c r="D526" t="s">
        <v>545</v>
      </c>
      <c r="E526" t="s">
        <v>15</v>
      </c>
      <c r="F526" t="s">
        <v>566</v>
      </c>
      <c r="G526" t="s">
        <v>569</v>
      </c>
      <c r="H526">
        <v>2022</v>
      </c>
      <c r="I526">
        <v>147485</v>
      </c>
      <c r="J526">
        <v>117300.909441535</v>
      </c>
    </row>
    <row r="527" spans="1:10">
      <c r="A527" t="s">
        <v>544</v>
      </c>
      <c r="B527" t="s">
        <v>11</v>
      </c>
      <c r="C527" t="s">
        <v>73</v>
      </c>
      <c r="D527" t="s">
        <v>545</v>
      </c>
      <c r="E527" t="s">
        <v>15</v>
      </c>
      <c r="F527" t="s">
        <v>566</v>
      </c>
      <c r="G527" t="s">
        <v>569</v>
      </c>
      <c r="H527">
        <v>2022</v>
      </c>
      <c r="I527">
        <v>143190</v>
      </c>
      <c r="J527">
        <v>114004.847653171</v>
      </c>
    </row>
    <row r="528" spans="1:10">
      <c r="A528" t="s">
        <v>544</v>
      </c>
      <c r="B528" t="s">
        <v>11</v>
      </c>
      <c r="C528" t="s">
        <v>73</v>
      </c>
      <c r="D528" t="s">
        <v>545</v>
      </c>
      <c r="E528" t="s">
        <v>15</v>
      </c>
      <c r="F528" t="s">
        <v>566</v>
      </c>
      <c r="G528" t="s">
        <v>569</v>
      </c>
      <c r="H528">
        <v>2022</v>
      </c>
      <c r="I528">
        <v>130685</v>
      </c>
      <c r="J528">
        <v>111017.85109212701</v>
      </c>
    </row>
    <row r="529" spans="1:10">
      <c r="A529" t="s">
        <v>544</v>
      </c>
      <c r="B529" t="s">
        <v>11</v>
      </c>
      <c r="C529" t="s">
        <v>73</v>
      </c>
      <c r="D529" t="s">
        <v>545</v>
      </c>
      <c r="E529" t="s">
        <v>15</v>
      </c>
      <c r="F529" t="s">
        <v>566</v>
      </c>
      <c r="G529" t="s">
        <v>569</v>
      </c>
      <c r="H529">
        <v>2022</v>
      </c>
      <c r="I529">
        <v>126545</v>
      </c>
      <c r="J529">
        <v>106792.723349785</v>
      </c>
    </row>
    <row r="530" spans="1:10">
      <c r="A530" t="s">
        <v>544</v>
      </c>
      <c r="B530" t="s">
        <v>11</v>
      </c>
      <c r="C530" t="s">
        <v>73</v>
      </c>
      <c r="D530" t="s">
        <v>545</v>
      </c>
      <c r="E530" t="s">
        <v>15</v>
      </c>
      <c r="F530" t="s">
        <v>566</v>
      </c>
      <c r="G530" t="s">
        <v>569</v>
      </c>
      <c r="H530">
        <v>2022</v>
      </c>
      <c r="I530">
        <v>109805</v>
      </c>
      <c r="J530">
        <v>101467.654827137</v>
      </c>
    </row>
    <row r="531" spans="1:10">
      <c r="A531" t="s">
        <v>544</v>
      </c>
      <c r="B531" t="s">
        <v>11</v>
      </c>
      <c r="C531" t="s">
        <v>73</v>
      </c>
      <c r="D531" t="s">
        <v>545</v>
      </c>
      <c r="E531" t="s">
        <v>15</v>
      </c>
      <c r="F531" t="s">
        <v>566</v>
      </c>
      <c r="G531" t="s">
        <v>569</v>
      </c>
      <c r="H531">
        <v>2022</v>
      </c>
      <c r="I531">
        <v>108375</v>
      </c>
      <c r="J531">
        <v>93406.157670513901</v>
      </c>
    </row>
    <row r="532" spans="1:10">
      <c r="A532" t="s">
        <v>544</v>
      </c>
      <c r="B532" t="s">
        <v>11</v>
      </c>
      <c r="C532" t="s">
        <v>73</v>
      </c>
      <c r="D532" t="s">
        <v>545</v>
      </c>
      <c r="E532" t="s">
        <v>15</v>
      </c>
      <c r="F532" t="s">
        <v>566</v>
      </c>
      <c r="G532" t="s">
        <v>569</v>
      </c>
      <c r="H532">
        <v>2022</v>
      </c>
      <c r="I532">
        <v>94960</v>
      </c>
      <c r="J532">
        <v>87745.141325343604</v>
      </c>
    </row>
    <row r="533" spans="1:10">
      <c r="A533" t="s">
        <v>544</v>
      </c>
      <c r="B533" t="s">
        <v>11</v>
      </c>
      <c r="C533" t="s">
        <v>73</v>
      </c>
      <c r="D533" t="s">
        <v>545</v>
      </c>
      <c r="E533" t="s">
        <v>15</v>
      </c>
      <c r="F533" t="s">
        <v>566</v>
      </c>
      <c r="G533" t="s">
        <v>569</v>
      </c>
      <c r="H533">
        <v>2022</v>
      </c>
      <c r="I533">
        <v>94400</v>
      </c>
      <c r="J533">
        <v>87234.320179760703</v>
      </c>
    </row>
    <row r="534" spans="1:10">
      <c r="A534" t="s">
        <v>544</v>
      </c>
      <c r="B534" t="s">
        <v>11</v>
      </c>
      <c r="C534" t="s">
        <v>73</v>
      </c>
      <c r="D534" t="s">
        <v>545</v>
      </c>
      <c r="E534" t="s">
        <v>15</v>
      </c>
      <c r="F534" t="s">
        <v>566</v>
      </c>
      <c r="G534" t="s">
        <v>569</v>
      </c>
      <c r="H534">
        <v>2022</v>
      </c>
      <c r="I534">
        <v>97915</v>
      </c>
      <c r="J534">
        <v>82641.920749792305</v>
      </c>
    </row>
    <row r="535" spans="1:10">
      <c r="A535" t="s">
        <v>544</v>
      </c>
      <c r="B535" t="s">
        <v>11</v>
      </c>
      <c r="C535" t="s">
        <v>73</v>
      </c>
      <c r="D535" t="s">
        <v>545</v>
      </c>
      <c r="E535" t="s">
        <v>15</v>
      </c>
      <c r="F535" t="s">
        <v>566</v>
      </c>
      <c r="G535" t="s">
        <v>569</v>
      </c>
      <c r="H535">
        <v>2022</v>
      </c>
      <c r="I535">
        <v>96680</v>
      </c>
      <c r="J535">
        <v>82570.623631317198</v>
      </c>
    </row>
    <row r="536" spans="1:10">
      <c r="A536" t="s">
        <v>544</v>
      </c>
      <c r="B536" t="s">
        <v>11</v>
      </c>
      <c r="C536" t="s">
        <v>73</v>
      </c>
      <c r="D536" t="s">
        <v>545</v>
      </c>
      <c r="E536" t="s">
        <v>15</v>
      </c>
      <c r="F536" t="s">
        <v>566</v>
      </c>
      <c r="G536" t="s">
        <v>569</v>
      </c>
      <c r="H536">
        <v>2022</v>
      </c>
      <c r="I536">
        <v>96035</v>
      </c>
      <c r="J536">
        <v>82034.032627734807</v>
      </c>
    </row>
    <row r="537" spans="1:10">
      <c r="A537" t="s">
        <v>544</v>
      </c>
      <c r="B537" t="s">
        <v>11</v>
      </c>
      <c r="C537" t="s">
        <v>73</v>
      </c>
      <c r="D537" t="s">
        <v>545</v>
      </c>
      <c r="E537" t="s">
        <v>15</v>
      </c>
      <c r="F537" t="s">
        <v>566</v>
      </c>
      <c r="G537" t="s">
        <v>569</v>
      </c>
      <c r="H537">
        <v>2022</v>
      </c>
      <c r="I537">
        <v>87745</v>
      </c>
      <c r="J537">
        <v>81081.247289785795</v>
      </c>
    </row>
    <row r="538" spans="1:10">
      <c r="A538" t="s">
        <v>544</v>
      </c>
      <c r="B538" t="s">
        <v>11</v>
      </c>
      <c r="C538" t="s">
        <v>73</v>
      </c>
      <c r="D538" t="s">
        <v>545</v>
      </c>
      <c r="E538" t="s">
        <v>15</v>
      </c>
      <c r="F538" t="s">
        <v>566</v>
      </c>
      <c r="G538" t="s">
        <v>569</v>
      </c>
      <c r="H538">
        <v>2022</v>
      </c>
      <c r="I538">
        <v>92220</v>
      </c>
      <c r="J538">
        <v>77828.034167753998</v>
      </c>
    </row>
    <row r="539" spans="1:10">
      <c r="A539" t="s">
        <v>544</v>
      </c>
      <c r="B539" t="s">
        <v>11</v>
      </c>
      <c r="C539" t="s">
        <v>73</v>
      </c>
      <c r="D539" t="s">
        <v>545</v>
      </c>
      <c r="E539" t="s">
        <v>15</v>
      </c>
      <c r="F539" t="s">
        <v>566</v>
      </c>
      <c r="G539" t="s">
        <v>567</v>
      </c>
      <c r="H539">
        <v>2022</v>
      </c>
      <c r="I539">
        <v>90780</v>
      </c>
      <c r="J539">
        <v>77121.225917295698</v>
      </c>
    </row>
    <row r="540" spans="1:10">
      <c r="A540" t="s">
        <v>544</v>
      </c>
      <c r="B540" t="s">
        <v>11</v>
      </c>
      <c r="C540" t="s">
        <v>73</v>
      </c>
      <c r="D540" t="s">
        <v>545</v>
      </c>
      <c r="E540" t="s">
        <v>15</v>
      </c>
      <c r="F540" t="s">
        <v>566</v>
      </c>
      <c r="G540" t="s">
        <v>568</v>
      </c>
      <c r="H540">
        <v>2022</v>
      </c>
      <c r="I540">
        <v>90780</v>
      </c>
      <c r="J540">
        <v>77121.225917295698</v>
      </c>
    </row>
    <row r="541" spans="1:10">
      <c r="A541" t="s">
        <v>544</v>
      </c>
      <c r="B541" t="s">
        <v>11</v>
      </c>
      <c r="C541" t="s">
        <v>73</v>
      </c>
      <c r="D541" t="s">
        <v>545</v>
      </c>
      <c r="E541" t="s">
        <v>15</v>
      </c>
      <c r="F541" t="s">
        <v>566</v>
      </c>
      <c r="G541" t="s">
        <v>569</v>
      </c>
      <c r="H541">
        <v>2022</v>
      </c>
      <c r="I541">
        <v>78240</v>
      </c>
      <c r="J541">
        <v>72304.4112429534</v>
      </c>
    </row>
    <row r="542" spans="1:10">
      <c r="A542" t="s">
        <v>544</v>
      </c>
      <c r="B542" t="s">
        <v>11</v>
      </c>
      <c r="C542" t="s">
        <v>73</v>
      </c>
      <c r="D542" t="s">
        <v>545</v>
      </c>
      <c r="E542" t="s">
        <v>15</v>
      </c>
      <c r="F542" t="s">
        <v>566</v>
      </c>
      <c r="G542" t="s">
        <v>569</v>
      </c>
      <c r="H542">
        <v>2022</v>
      </c>
      <c r="I542">
        <v>75535</v>
      </c>
      <c r="J542">
        <v>69595.367997358204</v>
      </c>
    </row>
    <row r="543" spans="1:10">
      <c r="A543" t="s">
        <v>544</v>
      </c>
      <c r="B543" t="s">
        <v>11</v>
      </c>
      <c r="C543" t="s">
        <v>73</v>
      </c>
      <c r="D543" t="s">
        <v>545</v>
      </c>
      <c r="E543" t="s">
        <v>15</v>
      </c>
      <c r="F543" t="s">
        <v>566</v>
      </c>
      <c r="G543" t="s">
        <v>569</v>
      </c>
      <c r="H543">
        <v>2022</v>
      </c>
      <c r="I543">
        <v>81785</v>
      </c>
      <c r="J543">
        <v>69025.082308091994</v>
      </c>
    </row>
    <row r="544" spans="1:10">
      <c r="A544" t="s">
        <v>544</v>
      </c>
      <c r="B544" t="s">
        <v>11</v>
      </c>
      <c r="C544" t="s">
        <v>73</v>
      </c>
      <c r="D544" t="s">
        <v>545</v>
      </c>
      <c r="E544" t="s">
        <v>15</v>
      </c>
      <c r="F544" t="s">
        <v>566</v>
      </c>
      <c r="G544" t="s">
        <v>569</v>
      </c>
      <c r="H544">
        <v>2022</v>
      </c>
      <c r="I544">
        <v>81055</v>
      </c>
      <c r="J544">
        <v>68860.524442069203</v>
      </c>
    </row>
    <row r="545" spans="1:10">
      <c r="A545" t="s">
        <v>544</v>
      </c>
      <c r="B545" t="s">
        <v>11</v>
      </c>
      <c r="C545" t="s">
        <v>73</v>
      </c>
      <c r="D545" t="s">
        <v>545</v>
      </c>
      <c r="E545" t="s">
        <v>15</v>
      </c>
      <c r="F545" t="s">
        <v>566</v>
      </c>
      <c r="G545" t="s">
        <v>569</v>
      </c>
      <c r="H545">
        <v>2022</v>
      </c>
      <c r="I545">
        <v>80390</v>
      </c>
      <c r="J545">
        <v>68662.184818451904</v>
      </c>
    </row>
    <row r="546" spans="1:10">
      <c r="A546" t="s">
        <v>544</v>
      </c>
      <c r="B546" t="s">
        <v>11</v>
      </c>
      <c r="C546" t="s">
        <v>73</v>
      </c>
      <c r="D546" t="s">
        <v>545</v>
      </c>
      <c r="E546" t="s">
        <v>15</v>
      </c>
      <c r="F546" t="s">
        <v>566</v>
      </c>
      <c r="G546" t="s">
        <v>569</v>
      </c>
      <c r="H546">
        <v>2022</v>
      </c>
      <c r="I546">
        <v>72775</v>
      </c>
      <c r="J546">
        <v>67515.713810737507</v>
      </c>
    </row>
    <row r="547" spans="1:10">
      <c r="A547" t="s">
        <v>544</v>
      </c>
      <c r="B547" t="s">
        <v>11</v>
      </c>
      <c r="C547" t="s">
        <v>73</v>
      </c>
      <c r="D547" t="s">
        <v>545</v>
      </c>
      <c r="E547" t="s">
        <v>15</v>
      </c>
      <c r="F547" t="s">
        <v>566</v>
      </c>
      <c r="G547" t="s">
        <v>569</v>
      </c>
      <c r="H547">
        <v>2022</v>
      </c>
      <c r="I547">
        <v>66080</v>
      </c>
      <c r="J547">
        <v>58366.148286257201</v>
      </c>
    </row>
    <row r="548" spans="1:10">
      <c r="A548" t="s">
        <v>544</v>
      </c>
      <c r="B548" t="s">
        <v>11</v>
      </c>
      <c r="C548" t="s">
        <v>73</v>
      </c>
      <c r="D548" t="s">
        <v>545</v>
      </c>
      <c r="E548" t="s">
        <v>15</v>
      </c>
      <c r="F548" t="s">
        <v>566</v>
      </c>
      <c r="G548" t="s">
        <v>569</v>
      </c>
      <c r="H548">
        <v>2022</v>
      </c>
      <c r="I548">
        <v>62310</v>
      </c>
      <c r="J548">
        <v>57417.336205405503</v>
      </c>
    </row>
    <row r="549" spans="1:10">
      <c r="A549" t="s">
        <v>544</v>
      </c>
      <c r="B549" t="s">
        <v>11</v>
      </c>
      <c r="C549" t="s">
        <v>73</v>
      </c>
      <c r="D549" t="s">
        <v>545</v>
      </c>
      <c r="E549" t="s">
        <v>15</v>
      </c>
      <c r="F549" t="s">
        <v>566</v>
      </c>
      <c r="G549" t="s">
        <v>569</v>
      </c>
      <c r="H549">
        <v>2022</v>
      </c>
      <c r="I549">
        <v>61785</v>
      </c>
      <c r="J549">
        <v>57327.741802694603</v>
      </c>
    </row>
    <row r="550" spans="1:10">
      <c r="A550" t="s">
        <v>544</v>
      </c>
      <c r="B550" t="s">
        <v>11</v>
      </c>
      <c r="C550" t="s">
        <v>73</v>
      </c>
      <c r="D550" t="s">
        <v>545</v>
      </c>
      <c r="E550" t="s">
        <v>15</v>
      </c>
      <c r="F550" t="s">
        <v>566</v>
      </c>
      <c r="G550" t="s">
        <v>569</v>
      </c>
      <c r="H550">
        <v>2022</v>
      </c>
      <c r="I550">
        <v>60305</v>
      </c>
      <c r="J550">
        <v>55952.249014423302</v>
      </c>
    </row>
    <row r="551" spans="1:10">
      <c r="A551" t="s">
        <v>544</v>
      </c>
      <c r="B551" t="s">
        <v>11</v>
      </c>
      <c r="C551" t="s">
        <v>73</v>
      </c>
      <c r="D551" t="s">
        <v>545</v>
      </c>
      <c r="E551" t="s">
        <v>15</v>
      </c>
      <c r="F551" t="s">
        <v>566</v>
      </c>
      <c r="G551" t="s">
        <v>569</v>
      </c>
      <c r="H551">
        <v>2022</v>
      </c>
      <c r="I551">
        <v>64250</v>
      </c>
      <c r="J551">
        <v>54225.145331593201</v>
      </c>
    </row>
    <row r="552" spans="1:10">
      <c r="A552" t="s">
        <v>544</v>
      </c>
      <c r="B552" t="s">
        <v>11</v>
      </c>
      <c r="C552" t="s">
        <v>73</v>
      </c>
      <c r="D552" t="s">
        <v>545</v>
      </c>
      <c r="E552" t="s">
        <v>15</v>
      </c>
      <c r="F552" t="s">
        <v>566</v>
      </c>
      <c r="G552" t="s">
        <v>569</v>
      </c>
      <c r="H552">
        <v>2022</v>
      </c>
      <c r="I552">
        <v>61335</v>
      </c>
      <c r="J552">
        <v>52412.842360174902</v>
      </c>
    </row>
    <row r="553" spans="1:10">
      <c r="A553" t="s">
        <v>544</v>
      </c>
      <c r="B553" t="s">
        <v>11</v>
      </c>
      <c r="C553" t="s">
        <v>73</v>
      </c>
      <c r="D553" t="s">
        <v>545</v>
      </c>
      <c r="E553" t="s">
        <v>15</v>
      </c>
      <c r="F553" t="s">
        <v>566</v>
      </c>
      <c r="G553" t="s">
        <v>569</v>
      </c>
      <c r="H553">
        <v>2022</v>
      </c>
      <c r="I553">
        <v>65880</v>
      </c>
      <c r="J553">
        <v>52398.183911772299</v>
      </c>
    </row>
    <row r="554" spans="1:10">
      <c r="A554" t="s">
        <v>544</v>
      </c>
      <c r="B554" t="s">
        <v>11</v>
      </c>
      <c r="C554" t="s">
        <v>73</v>
      </c>
      <c r="D554" t="s">
        <v>545</v>
      </c>
      <c r="E554" t="s">
        <v>15</v>
      </c>
      <c r="F554" t="s">
        <v>566</v>
      </c>
      <c r="G554" t="s">
        <v>569</v>
      </c>
      <c r="H554">
        <v>2022</v>
      </c>
      <c r="I554">
        <v>61635</v>
      </c>
      <c r="J554">
        <v>52017.980614976797</v>
      </c>
    </row>
    <row r="555" spans="1:10">
      <c r="A555" t="s">
        <v>544</v>
      </c>
      <c r="B555" t="s">
        <v>11</v>
      </c>
      <c r="C555" t="s">
        <v>73</v>
      </c>
      <c r="D555" t="s">
        <v>545</v>
      </c>
      <c r="E555" t="s">
        <v>15</v>
      </c>
      <c r="F555" t="s">
        <v>566</v>
      </c>
      <c r="G555" t="s">
        <v>569</v>
      </c>
      <c r="H555">
        <v>2022</v>
      </c>
      <c r="I555">
        <v>54000</v>
      </c>
      <c r="J555">
        <v>49730.821842423502</v>
      </c>
    </row>
    <row r="556" spans="1:10">
      <c r="A556" t="s">
        <v>544</v>
      </c>
      <c r="B556" t="s">
        <v>11</v>
      </c>
      <c r="C556" t="s">
        <v>73</v>
      </c>
      <c r="D556" t="s">
        <v>545</v>
      </c>
      <c r="E556" t="s">
        <v>15</v>
      </c>
      <c r="F556" t="s">
        <v>570</v>
      </c>
      <c r="G556" t="s">
        <v>573</v>
      </c>
      <c r="H556">
        <v>2022</v>
      </c>
      <c r="I556">
        <v>32690</v>
      </c>
      <c r="J556">
        <v>49518.914093556399</v>
      </c>
    </row>
    <row r="557" spans="1:10">
      <c r="A557" t="s">
        <v>544</v>
      </c>
      <c r="B557" t="s">
        <v>11</v>
      </c>
      <c r="C557" t="s">
        <v>73</v>
      </c>
      <c r="D557" t="s">
        <v>545</v>
      </c>
      <c r="E557" t="s">
        <v>15</v>
      </c>
      <c r="F557" t="s">
        <v>570</v>
      </c>
      <c r="G557" t="s">
        <v>573</v>
      </c>
      <c r="H557">
        <v>2022</v>
      </c>
      <c r="I557">
        <v>30880</v>
      </c>
      <c r="J557">
        <v>46778.436142183498</v>
      </c>
    </row>
    <row r="558" spans="1:10">
      <c r="A558" t="s">
        <v>544</v>
      </c>
      <c r="B558" t="s">
        <v>11</v>
      </c>
      <c r="C558" t="s">
        <v>73</v>
      </c>
      <c r="D558" t="s">
        <v>545</v>
      </c>
      <c r="E558" t="s">
        <v>15</v>
      </c>
      <c r="F558" t="s">
        <v>566</v>
      </c>
      <c r="G558" t="s">
        <v>569</v>
      </c>
      <c r="H558">
        <v>2022</v>
      </c>
      <c r="I558">
        <v>50235</v>
      </c>
      <c r="J558">
        <v>46049.6297228029</v>
      </c>
    </row>
    <row r="559" spans="1:10">
      <c r="A559" t="s">
        <v>544</v>
      </c>
      <c r="B559" t="s">
        <v>11</v>
      </c>
      <c r="C559" t="s">
        <v>73</v>
      </c>
      <c r="D559" t="s">
        <v>545</v>
      </c>
      <c r="E559" t="s">
        <v>15</v>
      </c>
      <c r="F559" t="s">
        <v>566</v>
      </c>
      <c r="G559" t="s">
        <v>569</v>
      </c>
      <c r="H559">
        <v>2022</v>
      </c>
      <c r="I559">
        <v>52845</v>
      </c>
      <c r="J559">
        <v>44597.372167516798</v>
      </c>
    </row>
    <row r="560" spans="1:10">
      <c r="A560" t="s">
        <v>544</v>
      </c>
      <c r="B560" t="s">
        <v>11</v>
      </c>
      <c r="C560" t="s">
        <v>73</v>
      </c>
      <c r="D560" t="s">
        <v>545</v>
      </c>
      <c r="E560" t="s">
        <v>15</v>
      </c>
      <c r="F560" t="s">
        <v>566</v>
      </c>
      <c r="G560" t="s">
        <v>569</v>
      </c>
      <c r="H560">
        <v>2022</v>
      </c>
      <c r="I560">
        <v>45485</v>
      </c>
      <c r="J560">
        <v>41905.394569267599</v>
      </c>
    </row>
    <row r="561" spans="1:10">
      <c r="A561" t="s">
        <v>544</v>
      </c>
      <c r="B561" t="s">
        <v>11</v>
      </c>
      <c r="C561" t="s">
        <v>73</v>
      </c>
      <c r="D561" t="s">
        <v>545</v>
      </c>
      <c r="E561" t="s">
        <v>15</v>
      </c>
      <c r="F561" t="s">
        <v>566</v>
      </c>
      <c r="G561" t="s">
        <v>569</v>
      </c>
      <c r="H561">
        <v>2022</v>
      </c>
      <c r="I561">
        <v>48720</v>
      </c>
      <c r="J561">
        <v>41617.9982378801</v>
      </c>
    </row>
    <row r="562" spans="1:10">
      <c r="A562" t="s">
        <v>544</v>
      </c>
      <c r="B562" t="s">
        <v>11</v>
      </c>
      <c r="C562" t="s">
        <v>73</v>
      </c>
      <c r="D562" t="s">
        <v>545</v>
      </c>
      <c r="E562" t="s">
        <v>15</v>
      </c>
      <c r="F562" t="s">
        <v>566</v>
      </c>
      <c r="G562" t="s">
        <v>569</v>
      </c>
      <c r="H562">
        <v>2022</v>
      </c>
      <c r="I562">
        <v>48495</v>
      </c>
      <c r="J562">
        <v>38170.540710229703</v>
      </c>
    </row>
    <row r="563" spans="1:10">
      <c r="A563" t="s">
        <v>544</v>
      </c>
      <c r="B563" t="s">
        <v>11</v>
      </c>
      <c r="C563" t="s">
        <v>73</v>
      </c>
      <c r="D563" t="s">
        <v>545</v>
      </c>
      <c r="E563" t="s">
        <v>15</v>
      </c>
      <c r="F563" t="s">
        <v>566</v>
      </c>
      <c r="G563" t="s">
        <v>569</v>
      </c>
      <c r="H563">
        <v>2022</v>
      </c>
      <c r="I563">
        <v>38895</v>
      </c>
      <c r="J563">
        <v>35943.233334647302</v>
      </c>
    </row>
    <row r="564" spans="1:10">
      <c r="A564" t="s">
        <v>544</v>
      </c>
      <c r="B564" t="s">
        <v>11</v>
      </c>
      <c r="C564" t="s">
        <v>73</v>
      </c>
      <c r="D564" t="s">
        <v>545</v>
      </c>
      <c r="E564" t="s">
        <v>15</v>
      </c>
      <c r="F564" t="s">
        <v>566</v>
      </c>
      <c r="G564" t="s">
        <v>569</v>
      </c>
      <c r="H564">
        <v>2022</v>
      </c>
      <c r="I564">
        <v>40535</v>
      </c>
      <c r="J564">
        <v>35261.041563252598</v>
      </c>
    </row>
    <row r="565" spans="1:10">
      <c r="A565" t="s">
        <v>544</v>
      </c>
      <c r="B565" t="s">
        <v>11</v>
      </c>
      <c r="C565" t="s">
        <v>73</v>
      </c>
      <c r="D565" t="s">
        <v>545</v>
      </c>
      <c r="E565" t="s">
        <v>15</v>
      </c>
      <c r="F565" t="s">
        <v>566</v>
      </c>
      <c r="G565" t="s">
        <v>569</v>
      </c>
      <c r="H565">
        <v>2022</v>
      </c>
      <c r="I565">
        <v>37840</v>
      </c>
      <c r="J565">
        <v>35110.036256550702</v>
      </c>
    </row>
    <row r="566" spans="1:10">
      <c r="A566" t="s">
        <v>544</v>
      </c>
      <c r="B566" t="s">
        <v>11</v>
      </c>
      <c r="C566" t="s">
        <v>73</v>
      </c>
      <c r="D566" t="s">
        <v>545</v>
      </c>
      <c r="E566" t="s">
        <v>15</v>
      </c>
      <c r="F566" t="s">
        <v>566</v>
      </c>
      <c r="G566" t="s">
        <v>569</v>
      </c>
      <c r="H566">
        <v>2022</v>
      </c>
      <c r="I566">
        <v>39905</v>
      </c>
      <c r="J566">
        <v>33252.471729486097</v>
      </c>
    </row>
    <row r="567" spans="1:10">
      <c r="A567" t="s">
        <v>544</v>
      </c>
      <c r="B567" t="s">
        <v>11</v>
      </c>
      <c r="C567" t="s">
        <v>73</v>
      </c>
      <c r="D567" t="s">
        <v>545</v>
      </c>
      <c r="E567" t="s">
        <v>15</v>
      </c>
      <c r="F567" t="s">
        <v>566</v>
      </c>
      <c r="G567" t="s">
        <v>569</v>
      </c>
      <c r="H567">
        <v>2022</v>
      </c>
      <c r="I567">
        <v>35100</v>
      </c>
      <c r="J567">
        <v>32437.1427445105</v>
      </c>
    </row>
    <row r="568" spans="1:10">
      <c r="A568" t="s">
        <v>544</v>
      </c>
      <c r="B568" t="s">
        <v>11</v>
      </c>
      <c r="C568" t="s">
        <v>73</v>
      </c>
      <c r="D568" t="s">
        <v>545</v>
      </c>
      <c r="E568" t="s">
        <v>15</v>
      </c>
      <c r="F568" t="s">
        <v>566</v>
      </c>
      <c r="G568" t="s">
        <v>569</v>
      </c>
      <c r="H568">
        <v>2022</v>
      </c>
      <c r="I568">
        <v>37215</v>
      </c>
      <c r="J568">
        <v>32327.218300906701</v>
      </c>
    </row>
    <row r="569" spans="1:10">
      <c r="A569" t="s">
        <v>544</v>
      </c>
      <c r="B569" t="s">
        <v>11</v>
      </c>
      <c r="C569" t="s">
        <v>73</v>
      </c>
      <c r="D569" t="s">
        <v>545</v>
      </c>
      <c r="E569" t="s">
        <v>15</v>
      </c>
      <c r="F569" t="s">
        <v>566</v>
      </c>
      <c r="G569" t="s">
        <v>569</v>
      </c>
      <c r="H569">
        <v>2022</v>
      </c>
      <c r="I569">
        <v>34150</v>
      </c>
      <c r="J569">
        <v>31682.961004417099</v>
      </c>
    </row>
    <row r="570" spans="1:10">
      <c r="A570" t="s">
        <v>544</v>
      </c>
      <c r="B570" t="s">
        <v>11</v>
      </c>
      <c r="C570" t="s">
        <v>73</v>
      </c>
      <c r="D570" t="s">
        <v>545</v>
      </c>
      <c r="E570" t="s">
        <v>15</v>
      </c>
      <c r="F570" t="s">
        <v>566</v>
      </c>
      <c r="G570" t="s">
        <v>569</v>
      </c>
      <c r="H570">
        <v>2022</v>
      </c>
      <c r="I570">
        <v>34500</v>
      </c>
      <c r="J570">
        <v>30423.471796796399</v>
      </c>
    </row>
    <row r="571" spans="1:10">
      <c r="A571" t="s">
        <v>544</v>
      </c>
      <c r="B571" t="s">
        <v>11</v>
      </c>
      <c r="C571" t="s">
        <v>73</v>
      </c>
      <c r="D571" t="s">
        <v>545</v>
      </c>
      <c r="E571" t="s">
        <v>15</v>
      </c>
      <c r="F571" t="s">
        <v>566</v>
      </c>
      <c r="G571" t="s">
        <v>569</v>
      </c>
      <c r="H571">
        <v>2022</v>
      </c>
      <c r="I571">
        <v>32160</v>
      </c>
      <c r="J571">
        <v>27330.225343231901</v>
      </c>
    </row>
    <row r="572" spans="1:10">
      <c r="A572" t="s">
        <v>544</v>
      </c>
      <c r="B572" t="s">
        <v>11</v>
      </c>
      <c r="C572" t="s">
        <v>73</v>
      </c>
      <c r="D572" t="s">
        <v>545</v>
      </c>
      <c r="E572" t="s">
        <v>15</v>
      </c>
      <c r="F572" t="s">
        <v>566</v>
      </c>
      <c r="G572" t="s">
        <v>569</v>
      </c>
      <c r="H572">
        <v>2022</v>
      </c>
      <c r="I572">
        <v>29300</v>
      </c>
      <c r="J572">
        <v>25233.664660944101</v>
      </c>
    </row>
    <row r="573" spans="1:10">
      <c r="A573" t="s">
        <v>544</v>
      </c>
      <c r="B573" t="s">
        <v>11</v>
      </c>
      <c r="C573" t="s">
        <v>73</v>
      </c>
      <c r="D573" t="s">
        <v>545</v>
      </c>
      <c r="E573" t="s">
        <v>15</v>
      </c>
      <c r="F573" t="s">
        <v>566</v>
      </c>
      <c r="G573" t="s">
        <v>567</v>
      </c>
      <c r="H573">
        <v>2022</v>
      </c>
      <c r="I573">
        <v>28620</v>
      </c>
      <c r="J573">
        <v>24312.5038250205</v>
      </c>
    </row>
    <row r="574" spans="1:10">
      <c r="A574" t="s">
        <v>544</v>
      </c>
      <c r="B574" t="s">
        <v>11</v>
      </c>
      <c r="C574" t="s">
        <v>73</v>
      </c>
      <c r="D574" t="s">
        <v>545</v>
      </c>
      <c r="E574" t="s">
        <v>15</v>
      </c>
      <c r="F574" t="s">
        <v>566</v>
      </c>
      <c r="G574" t="s">
        <v>568</v>
      </c>
      <c r="H574">
        <v>2022</v>
      </c>
      <c r="I574">
        <v>28620</v>
      </c>
      <c r="J574">
        <v>24312.5038250205</v>
      </c>
    </row>
    <row r="575" spans="1:10">
      <c r="A575" t="s">
        <v>544</v>
      </c>
      <c r="B575" t="s">
        <v>11</v>
      </c>
      <c r="C575" t="s">
        <v>73</v>
      </c>
      <c r="D575" t="s">
        <v>545</v>
      </c>
      <c r="E575" t="s">
        <v>15</v>
      </c>
      <c r="F575" t="s">
        <v>566</v>
      </c>
      <c r="G575" t="s">
        <v>569</v>
      </c>
      <c r="H575">
        <v>2022</v>
      </c>
      <c r="I575">
        <v>26035</v>
      </c>
      <c r="J575">
        <v>23985.629156774099</v>
      </c>
    </row>
    <row r="576" spans="1:10">
      <c r="A576" t="s">
        <v>544</v>
      </c>
      <c r="B576" t="s">
        <v>11</v>
      </c>
      <c r="C576" t="s">
        <v>73</v>
      </c>
      <c r="D576" t="s">
        <v>545</v>
      </c>
      <c r="E576" t="s">
        <v>15</v>
      </c>
      <c r="F576" t="s">
        <v>566</v>
      </c>
      <c r="G576" t="s">
        <v>569</v>
      </c>
      <c r="H576">
        <v>2022</v>
      </c>
      <c r="I576">
        <v>25475</v>
      </c>
      <c r="J576">
        <v>23476.281819468</v>
      </c>
    </row>
    <row r="577" spans="1:10">
      <c r="A577" t="s">
        <v>544</v>
      </c>
      <c r="B577" t="s">
        <v>11</v>
      </c>
      <c r="C577" t="s">
        <v>73</v>
      </c>
      <c r="D577" t="s">
        <v>545</v>
      </c>
      <c r="E577" t="s">
        <v>15</v>
      </c>
      <c r="F577" t="s">
        <v>566</v>
      </c>
      <c r="G577" t="s">
        <v>569</v>
      </c>
      <c r="H577">
        <v>2022</v>
      </c>
      <c r="I577">
        <v>27435</v>
      </c>
      <c r="J577">
        <v>23309.266178158501</v>
      </c>
    </row>
    <row r="578" spans="1:10">
      <c r="A578" t="s">
        <v>544</v>
      </c>
      <c r="B578" t="s">
        <v>11</v>
      </c>
      <c r="C578" t="s">
        <v>73</v>
      </c>
      <c r="D578" t="s">
        <v>545</v>
      </c>
      <c r="E578" t="s">
        <v>15</v>
      </c>
      <c r="F578" t="s">
        <v>566</v>
      </c>
      <c r="G578" t="s">
        <v>569</v>
      </c>
      <c r="H578">
        <v>2022</v>
      </c>
      <c r="I578">
        <v>27175</v>
      </c>
      <c r="J578">
        <v>23078.734974198698</v>
      </c>
    </row>
    <row r="579" spans="1:10">
      <c r="A579" t="s">
        <v>544</v>
      </c>
      <c r="B579" t="s">
        <v>11</v>
      </c>
      <c r="C579" t="s">
        <v>73</v>
      </c>
      <c r="D579" t="s">
        <v>545</v>
      </c>
      <c r="E579" t="s">
        <v>15</v>
      </c>
      <c r="F579" t="s">
        <v>566</v>
      </c>
      <c r="G579" t="s">
        <v>569</v>
      </c>
      <c r="H579">
        <v>2022</v>
      </c>
      <c r="I579">
        <v>24875</v>
      </c>
      <c r="J579">
        <v>22920.630178770702</v>
      </c>
    </row>
    <row r="580" spans="1:10">
      <c r="A580" t="s">
        <v>544</v>
      </c>
      <c r="B580" t="s">
        <v>11</v>
      </c>
      <c r="C580" t="s">
        <v>73</v>
      </c>
      <c r="D580" t="s">
        <v>545</v>
      </c>
      <c r="E580" t="s">
        <v>15</v>
      </c>
      <c r="F580" t="s">
        <v>566</v>
      </c>
      <c r="G580" t="s">
        <v>567</v>
      </c>
      <c r="H580">
        <v>2022</v>
      </c>
      <c r="I580">
        <v>26515</v>
      </c>
      <c r="J580">
        <v>22519.483349777602</v>
      </c>
    </row>
    <row r="581" spans="1:10">
      <c r="A581" t="s">
        <v>544</v>
      </c>
      <c r="B581" t="s">
        <v>11</v>
      </c>
      <c r="C581" t="s">
        <v>73</v>
      </c>
      <c r="D581" t="s">
        <v>545</v>
      </c>
      <c r="E581" t="s">
        <v>15</v>
      </c>
      <c r="F581" t="s">
        <v>566</v>
      </c>
      <c r="G581" t="s">
        <v>568</v>
      </c>
      <c r="H581">
        <v>2022</v>
      </c>
      <c r="I581">
        <v>26515</v>
      </c>
      <c r="J581">
        <v>22519.483349777602</v>
      </c>
    </row>
    <row r="582" spans="1:10">
      <c r="A582" t="s">
        <v>544</v>
      </c>
      <c r="B582" t="s">
        <v>11</v>
      </c>
      <c r="C582" t="s">
        <v>73</v>
      </c>
      <c r="D582" t="s">
        <v>545</v>
      </c>
      <c r="E582" t="s">
        <v>15</v>
      </c>
      <c r="F582" t="s">
        <v>566</v>
      </c>
      <c r="G582" t="s">
        <v>569</v>
      </c>
      <c r="H582">
        <v>2022</v>
      </c>
      <c r="I582">
        <v>24510</v>
      </c>
      <c r="J582">
        <v>22316.219819192</v>
      </c>
    </row>
    <row r="583" spans="1:10">
      <c r="A583" t="s">
        <v>544</v>
      </c>
      <c r="B583" t="s">
        <v>11</v>
      </c>
      <c r="C583" t="s">
        <v>73</v>
      </c>
      <c r="D583" t="s">
        <v>545</v>
      </c>
      <c r="E583" t="s">
        <v>15</v>
      </c>
      <c r="F583" t="s">
        <v>566</v>
      </c>
      <c r="G583" t="s">
        <v>569</v>
      </c>
      <c r="H583">
        <v>2022</v>
      </c>
      <c r="I583">
        <v>23965</v>
      </c>
      <c r="J583">
        <v>22236.876395243002</v>
      </c>
    </row>
    <row r="584" spans="1:10">
      <c r="A584" t="s">
        <v>544</v>
      </c>
      <c r="B584" t="s">
        <v>11</v>
      </c>
      <c r="C584" t="s">
        <v>73</v>
      </c>
      <c r="D584" t="s">
        <v>545</v>
      </c>
      <c r="E584" t="s">
        <v>15</v>
      </c>
      <c r="F584" t="s">
        <v>566</v>
      </c>
      <c r="G584" t="s">
        <v>569</v>
      </c>
      <c r="H584">
        <v>2022</v>
      </c>
      <c r="I584">
        <v>26340</v>
      </c>
      <c r="J584">
        <v>22223.743858334899</v>
      </c>
    </row>
    <row r="585" spans="1:10">
      <c r="A585" t="s">
        <v>544</v>
      </c>
      <c r="B585" t="s">
        <v>11</v>
      </c>
      <c r="C585" t="s">
        <v>73</v>
      </c>
      <c r="D585" t="s">
        <v>545</v>
      </c>
      <c r="E585" t="s">
        <v>15</v>
      </c>
      <c r="F585" t="s">
        <v>566</v>
      </c>
      <c r="G585" t="s">
        <v>569</v>
      </c>
      <c r="H585">
        <v>2022</v>
      </c>
      <c r="I585">
        <v>25930</v>
      </c>
      <c r="J585">
        <v>22154.612742759298</v>
      </c>
    </row>
    <row r="586" spans="1:10">
      <c r="A586" t="s">
        <v>544</v>
      </c>
      <c r="B586" t="s">
        <v>11</v>
      </c>
      <c r="C586" t="s">
        <v>73</v>
      </c>
      <c r="D586" t="s">
        <v>545</v>
      </c>
      <c r="E586" t="s">
        <v>15</v>
      </c>
      <c r="F586" t="s">
        <v>566</v>
      </c>
      <c r="G586" t="s">
        <v>569</v>
      </c>
      <c r="H586">
        <v>2022</v>
      </c>
      <c r="I586">
        <v>25580</v>
      </c>
      <c r="J586">
        <v>21588.266698303301</v>
      </c>
    </row>
    <row r="587" spans="1:10">
      <c r="A587" t="s">
        <v>544</v>
      </c>
      <c r="B587" t="s">
        <v>11</v>
      </c>
      <c r="C587" t="s">
        <v>73</v>
      </c>
      <c r="D587" t="s">
        <v>545</v>
      </c>
      <c r="E587" t="s">
        <v>15</v>
      </c>
      <c r="F587" t="s">
        <v>566</v>
      </c>
      <c r="G587" t="s">
        <v>569</v>
      </c>
      <c r="H587">
        <v>2022</v>
      </c>
      <c r="I587">
        <v>26630</v>
      </c>
      <c r="J587">
        <v>21250.724970793999</v>
      </c>
    </row>
    <row r="588" spans="1:10">
      <c r="A588" t="s">
        <v>544</v>
      </c>
      <c r="B588" t="s">
        <v>11</v>
      </c>
      <c r="C588" t="s">
        <v>73</v>
      </c>
      <c r="D588" t="s">
        <v>545</v>
      </c>
      <c r="E588" t="s">
        <v>15</v>
      </c>
      <c r="F588" t="s">
        <v>566</v>
      </c>
      <c r="G588" t="s">
        <v>569</v>
      </c>
      <c r="H588">
        <v>2022</v>
      </c>
      <c r="I588">
        <v>24850</v>
      </c>
      <c r="J588">
        <v>21227.540101734601</v>
      </c>
    </row>
    <row r="589" spans="1:10">
      <c r="A589" t="s">
        <v>544</v>
      </c>
      <c r="B589" t="s">
        <v>11</v>
      </c>
      <c r="C589" t="s">
        <v>73</v>
      </c>
      <c r="D589" t="s">
        <v>545</v>
      </c>
      <c r="E589" t="s">
        <v>15</v>
      </c>
      <c r="F589" t="s">
        <v>566</v>
      </c>
      <c r="G589" t="s">
        <v>569</v>
      </c>
      <c r="H589">
        <v>2022</v>
      </c>
      <c r="I589">
        <v>24925</v>
      </c>
      <c r="J589">
        <v>21174.717993345501</v>
      </c>
    </row>
    <row r="590" spans="1:10">
      <c r="A590" t="s">
        <v>544</v>
      </c>
      <c r="B590" t="s">
        <v>11</v>
      </c>
      <c r="C590" t="s">
        <v>73</v>
      </c>
      <c r="D590" t="s">
        <v>545</v>
      </c>
      <c r="E590" t="s">
        <v>15</v>
      </c>
      <c r="F590" t="s">
        <v>566</v>
      </c>
      <c r="G590" t="s">
        <v>569</v>
      </c>
      <c r="H590">
        <v>2022</v>
      </c>
      <c r="I590">
        <v>22512</v>
      </c>
      <c r="J590">
        <v>20888.396320513999</v>
      </c>
    </row>
    <row r="591" spans="1:10">
      <c r="A591" t="s">
        <v>544</v>
      </c>
      <c r="B591" t="s">
        <v>11</v>
      </c>
      <c r="C591" t="s">
        <v>73</v>
      </c>
      <c r="D591" t="s">
        <v>545</v>
      </c>
      <c r="E591" t="s">
        <v>15</v>
      </c>
      <c r="F591" t="s">
        <v>566</v>
      </c>
      <c r="G591" t="s">
        <v>569</v>
      </c>
      <c r="H591">
        <v>2022</v>
      </c>
      <c r="I591">
        <v>25130</v>
      </c>
      <c r="J591">
        <v>20702.827030938999</v>
      </c>
    </row>
    <row r="592" spans="1:10">
      <c r="A592" t="s">
        <v>544</v>
      </c>
      <c r="B592" t="s">
        <v>11</v>
      </c>
      <c r="C592" t="s">
        <v>73</v>
      </c>
      <c r="D592" t="s">
        <v>545</v>
      </c>
      <c r="E592" t="s">
        <v>15</v>
      </c>
      <c r="F592" t="s">
        <v>566</v>
      </c>
      <c r="G592" t="s">
        <v>569</v>
      </c>
      <c r="H592">
        <v>2022</v>
      </c>
      <c r="I592">
        <v>23955</v>
      </c>
      <c r="J592">
        <v>20454.8490565752</v>
      </c>
    </row>
    <row r="593" spans="1:10">
      <c r="A593" t="s">
        <v>544</v>
      </c>
      <c r="B593" t="s">
        <v>11</v>
      </c>
      <c r="C593" t="s">
        <v>73</v>
      </c>
      <c r="D593" t="s">
        <v>545</v>
      </c>
      <c r="E593" t="s">
        <v>15</v>
      </c>
      <c r="F593" t="s">
        <v>566</v>
      </c>
      <c r="G593" t="s">
        <v>569</v>
      </c>
      <c r="H593">
        <v>2022</v>
      </c>
      <c r="I593">
        <v>22015</v>
      </c>
      <c r="J593">
        <v>20339.969251389401</v>
      </c>
    </row>
    <row r="594" spans="1:10">
      <c r="A594" t="s">
        <v>544</v>
      </c>
      <c r="B594" t="s">
        <v>11</v>
      </c>
      <c r="C594" t="s">
        <v>73</v>
      </c>
      <c r="D594" t="s">
        <v>545</v>
      </c>
      <c r="E594" t="s">
        <v>15</v>
      </c>
      <c r="F594" t="s">
        <v>566</v>
      </c>
      <c r="G594" t="s">
        <v>569</v>
      </c>
      <c r="H594">
        <v>2022</v>
      </c>
      <c r="I594">
        <v>23905</v>
      </c>
      <c r="J594">
        <v>20305.568821265999</v>
      </c>
    </row>
    <row r="595" spans="1:10">
      <c r="A595" t="s">
        <v>544</v>
      </c>
      <c r="B595" t="s">
        <v>11</v>
      </c>
      <c r="C595" t="s">
        <v>73</v>
      </c>
      <c r="D595" t="s">
        <v>545</v>
      </c>
      <c r="E595" t="s">
        <v>15</v>
      </c>
      <c r="F595" t="s">
        <v>566</v>
      </c>
      <c r="G595" t="s">
        <v>569</v>
      </c>
      <c r="H595">
        <v>2022</v>
      </c>
      <c r="I595">
        <v>20100</v>
      </c>
      <c r="J595">
        <v>18521.721356582399</v>
      </c>
    </row>
    <row r="596" spans="1:10">
      <c r="A596" t="s">
        <v>544</v>
      </c>
      <c r="B596" t="s">
        <v>11</v>
      </c>
      <c r="C596" t="s">
        <v>73</v>
      </c>
      <c r="D596" t="s">
        <v>545</v>
      </c>
      <c r="E596" t="s">
        <v>15</v>
      </c>
      <c r="F596" t="s">
        <v>566</v>
      </c>
      <c r="G596" t="s">
        <v>569</v>
      </c>
      <c r="H596">
        <v>2022</v>
      </c>
      <c r="I596">
        <v>20310</v>
      </c>
      <c r="J596">
        <v>18119.9154109271</v>
      </c>
    </row>
    <row r="597" spans="1:10">
      <c r="A597" t="s">
        <v>544</v>
      </c>
      <c r="B597" t="s">
        <v>11</v>
      </c>
      <c r="C597" t="s">
        <v>73</v>
      </c>
      <c r="D597" t="s">
        <v>545</v>
      </c>
      <c r="E597" t="s">
        <v>15</v>
      </c>
      <c r="F597" t="s">
        <v>566</v>
      </c>
      <c r="G597" t="s">
        <v>569</v>
      </c>
      <c r="H597">
        <v>2022</v>
      </c>
      <c r="I597">
        <v>22351</v>
      </c>
      <c r="J597">
        <v>17553.77880349</v>
      </c>
    </row>
    <row r="598" spans="1:10">
      <c r="A598" t="s">
        <v>544</v>
      </c>
      <c r="B598" t="s">
        <v>11</v>
      </c>
      <c r="C598" t="s">
        <v>73</v>
      </c>
      <c r="D598" t="s">
        <v>545</v>
      </c>
      <c r="E598" t="s">
        <v>15</v>
      </c>
      <c r="F598" t="s">
        <v>566</v>
      </c>
      <c r="G598" t="s">
        <v>569</v>
      </c>
      <c r="H598">
        <v>2022</v>
      </c>
      <c r="I598">
        <v>20230</v>
      </c>
      <c r="J598">
        <v>17433.7947889551</v>
      </c>
    </row>
    <row r="599" spans="1:10">
      <c r="A599" t="s">
        <v>544</v>
      </c>
      <c r="B599" t="s">
        <v>11</v>
      </c>
      <c r="C599" t="s">
        <v>73</v>
      </c>
      <c r="D599" t="s">
        <v>545</v>
      </c>
      <c r="E599" t="s">
        <v>15</v>
      </c>
      <c r="F599" t="s">
        <v>566</v>
      </c>
      <c r="G599" t="s">
        <v>569</v>
      </c>
      <c r="H599">
        <v>2022</v>
      </c>
      <c r="I599">
        <v>20100</v>
      </c>
      <c r="J599">
        <v>16558.711778541699</v>
      </c>
    </row>
    <row r="600" spans="1:10">
      <c r="A600" t="s">
        <v>544</v>
      </c>
      <c r="B600" t="s">
        <v>11</v>
      </c>
      <c r="C600" t="s">
        <v>73</v>
      </c>
      <c r="D600" t="s">
        <v>545</v>
      </c>
      <c r="E600" t="s">
        <v>15</v>
      </c>
      <c r="F600" t="s">
        <v>566</v>
      </c>
      <c r="G600" t="s">
        <v>569</v>
      </c>
      <c r="H600">
        <v>2022</v>
      </c>
      <c r="I600">
        <v>18595</v>
      </c>
      <c r="J600">
        <v>16490.4597019262</v>
      </c>
    </row>
    <row r="601" spans="1:10">
      <c r="A601" t="s">
        <v>544</v>
      </c>
      <c r="B601" t="s">
        <v>11</v>
      </c>
      <c r="C601" t="s">
        <v>73</v>
      </c>
      <c r="D601" t="s">
        <v>545</v>
      </c>
      <c r="E601" t="s">
        <v>15</v>
      </c>
      <c r="F601" t="s">
        <v>566</v>
      </c>
      <c r="G601" t="s">
        <v>569</v>
      </c>
      <c r="H601">
        <v>2022</v>
      </c>
      <c r="I601">
        <v>17840</v>
      </c>
      <c r="J601">
        <v>16438.027703966902</v>
      </c>
    </row>
    <row r="602" spans="1:10">
      <c r="A602" t="s">
        <v>544</v>
      </c>
      <c r="B602" t="s">
        <v>11</v>
      </c>
      <c r="C602" t="s">
        <v>73</v>
      </c>
      <c r="D602" t="s">
        <v>545</v>
      </c>
      <c r="E602" t="s">
        <v>15</v>
      </c>
      <c r="F602" t="s">
        <v>566</v>
      </c>
      <c r="G602" t="s">
        <v>569</v>
      </c>
      <c r="H602">
        <v>2022</v>
      </c>
      <c r="I602">
        <v>19053</v>
      </c>
      <c r="J602">
        <v>15876.834461394001</v>
      </c>
    </row>
    <row r="603" spans="1:10">
      <c r="A603" t="s">
        <v>544</v>
      </c>
      <c r="B603" t="s">
        <v>11</v>
      </c>
      <c r="C603" t="s">
        <v>73</v>
      </c>
      <c r="D603" t="s">
        <v>545</v>
      </c>
      <c r="E603" t="s">
        <v>15</v>
      </c>
      <c r="F603" t="s">
        <v>566</v>
      </c>
      <c r="G603" t="s">
        <v>569</v>
      </c>
      <c r="H603">
        <v>2022</v>
      </c>
      <c r="I603">
        <v>18542</v>
      </c>
      <c r="J603">
        <v>15276.781255653999</v>
      </c>
    </row>
    <row r="604" spans="1:10">
      <c r="A604" t="s">
        <v>544</v>
      </c>
      <c r="B604" t="s">
        <v>11</v>
      </c>
      <c r="C604" t="s">
        <v>73</v>
      </c>
      <c r="D604" t="s">
        <v>545</v>
      </c>
      <c r="E604" t="s">
        <v>15</v>
      </c>
      <c r="F604" t="s">
        <v>566</v>
      </c>
      <c r="G604" t="s">
        <v>569</v>
      </c>
      <c r="H604">
        <v>2022</v>
      </c>
      <c r="I604">
        <v>18901</v>
      </c>
      <c r="J604">
        <v>15033.673635139001</v>
      </c>
    </row>
    <row r="605" spans="1:10">
      <c r="A605" t="s">
        <v>544</v>
      </c>
      <c r="B605" t="s">
        <v>11</v>
      </c>
      <c r="C605" t="s">
        <v>73</v>
      </c>
      <c r="D605" t="s">
        <v>545</v>
      </c>
      <c r="E605" t="s">
        <v>15</v>
      </c>
      <c r="F605" t="s">
        <v>566</v>
      </c>
      <c r="G605" t="s">
        <v>569</v>
      </c>
      <c r="H605">
        <v>2022</v>
      </c>
      <c r="I605">
        <v>15453</v>
      </c>
      <c r="J605">
        <v>14238.732928727</v>
      </c>
    </row>
    <row r="606" spans="1:10">
      <c r="A606" t="s">
        <v>544</v>
      </c>
      <c r="B606" t="s">
        <v>11</v>
      </c>
      <c r="C606" t="s">
        <v>73</v>
      </c>
      <c r="D606" t="s">
        <v>545</v>
      </c>
      <c r="E606" t="s">
        <v>15</v>
      </c>
      <c r="F606" t="s">
        <v>566</v>
      </c>
      <c r="G606" t="s">
        <v>569</v>
      </c>
      <c r="H606">
        <v>2022</v>
      </c>
      <c r="I606">
        <v>15240</v>
      </c>
      <c r="J606">
        <v>14084.102179997</v>
      </c>
    </row>
    <row r="607" spans="1:10">
      <c r="A607" t="s">
        <v>544</v>
      </c>
      <c r="B607" t="s">
        <v>11</v>
      </c>
      <c r="C607" t="s">
        <v>73</v>
      </c>
      <c r="D607" t="s">
        <v>545</v>
      </c>
      <c r="E607" t="s">
        <v>15</v>
      </c>
      <c r="F607" t="s">
        <v>566</v>
      </c>
      <c r="G607" t="s">
        <v>569</v>
      </c>
      <c r="H607">
        <v>2022</v>
      </c>
      <c r="I607">
        <v>15355</v>
      </c>
      <c r="J607">
        <v>12957.201328745899</v>
      </c>
    </row>
    <row r="608" spans="1:10">
      <c r="A608" t="s">
        <v>544</v>
      </c>
      <c r="B608" t="s">
        <v>11</v>
      </c>
      <c r="C608" t="s">
        <v>73</v>
      </c>
      <c r="D608" t="s">
        <v>545</v>
      </c>
      <c r="E608" t="s">
        <v>15</v>
      </c>
      <c r="F608" t="s">
        <v>566</v>
      </c>
      <c r="G608" t="s">
        <v>569</v>
      </c>
      <c r="H608">
        <v>2022</v>
      </c>
      <c r="I608">
        <v>15103</v>
      </c>
      <c r="J608">
        <v>12046.020294002999</v>
      </c>
    </row>
    <row r="609" spans="1:10">
      <c r="A609" t="s">
        <v>544</v>
      </c>
      <c r="B609" t="s">
        <v>11</v>
      </c>
      <c r="C609" t="s">
        <v>73</v>
      </c>
      <c r="D609" t="s">
        <v>545</v>
      </c>
      <c r="E609" t="s">
        <v>15</v>
      </c>
      <c r="F609" t="s">
        <v>566</v>
      </c>
      <c r="G609" t="s">
        <v>569</v>
      </c>
      <c r="H609">
        <v>2022</v>
      </c>
      <c r="I609">
        <v>13370</v>
      </c>
      <c r="J609">
        <v>11930.439354719299</v>
      </c>
    </row>
    <row r="610" spans="1:10">
      <c r="A610" t="s">
        <v>544</v>
      </c>
      <c r="B610" t="s">
        <v>11</v>
      </c>
      <c r="C610" t="s">
        <v>73</v>
      </c>
      <c r="D610" t="s">
        <v>545</v>
      </c>
      <c r="E610" t="s">
        <v>15</v>
      </c>
      <c r="F610" t="s">
        <v>566</v>
      </c>
      <c r="G610" t="s">
        <v>569</v>
      </c>
      <c r="H610">
        <v>2022</v>
      </c>
      <c r="I610">
        <v>13270</v>
      </c>
      <c r="J610">
        <v>11197.057776723201</v>
      </c>
    </row>
    <row r="611" spans="1:10">
      <c r="A611" t="s">
        <v>544</v>
      </c>
      <c r="B611" t="s">
        <v>11</v>
      </c>
      <c r="C611" t="s">
        <v>73</v>
      </c>
      <c r="D611" t="s">
        <v>545</v>
      </c>
      <c r="E611" t="s">
        <v>15</v>
      </c>
      <c r="F611" t="s">
        <v>566</v>
      </c>
      <c r="G611" t="s">
        <v>569</v>
      </c>
      <c r="H611">
        <v>2022</v>
      </c>
      <c r="I611">
        <v>10150</v>
      </c>
      <c r="J611">
        <v>8871.6902550939994</v>
      </c>
    </row>
    <row r="612" spans="1:10">
      <c r="A612" t="s">
        <v>544</v>
      </c>
      <c r="B612" t="s">
        <v>11</v>
      </c>
      <c r="C612" t="s">
        <v>73</v>
      </c>
      <c r="D612" t="s">
        <v>545</v>
      </c>
      <c r="E612" t="s">
        <v>15</v>
      </c>
      <c r="F612" t="s">
        <v>566</v>
      </c>
      <c r="G612" t="s">
        <v>569</v>
      </c>
      <c r="H612">
        <v>2022</v>
      </c>
      <c r="I612">
        <v>10330</v>
      </c>
      <c r="J612">
        <v>8821.5560989008009</v>
      </c>
    </row>
    <row r="613" spans="1:10">
      <c r="A613" t="s">
        <v>544</v>
      </c>
      <c r="B613" t="s">
        <v>11</v>
      </c>
      <c r="C613" t="s">
        <v>73</v>
      </c>
      <c r="D613" t="s">
        <v>545</v>
      </c>
      <c r="E613" t="s">
        <v>15</v>
      </c>
      <c r="F613" t="s">
        <v>566</v>
      </c>
      <c r="G613" t="s">
        <v>567</v>
      </c>
      <c r="H613">
        <v>2022</v>
      </c>
      <c r="I613">
        <v>10205</v>
      </c>
      <c r="J613">
        <v>8666.2656303409003</v>
      </c>
    </row>
    <row r="614" spans="1:10">
      <c r="A614" t="s">
        <v>544</v>
      </c>
      <c r="B614" t="s">
        <v>11</v>
      </c>
      <c r="C614" t="s">
        <v>73</v>
      </c>
      <c r="D614" t="s">
        <v>545</v>
      </c>
      <c r="E614" t="s">
        <v>15</v>
      </c>
      <c r="F614" t="s">
        <v>566</v>
      </c>
      <c r="G614" t="s">
        <v>568</v>
      </c>
      <c r="H614">
        <v>2022</v>
      </c>
      <c r="I614">
        <v>10205</v>
      </c>
      <c r="J614">
        <v>8666.2656303409003</v>
      </c>
    </row>
    <row r="615" spans="1:10">
      <c r="A615" t="s">
        <v>544</v>
      </c>
      <c r="B615" t="s">
        <v>11</v>
      </c>
      <c r="C615" t="s">
        <v>73</v>
      </c>
      <c r="D615" t="s">
        <v>545</v>
      </c>
      <c r="E615" t="s">
        <v>15</v>
      </c>
      <c r="F615" t="s">
        <v>566</v>
      </c>
      <c r="G615" t="s">
        <v>569</v>
      </c>
      <c r="H615">
        <v>2022</v>
      </c>
      <c r="I615">
        <v>10050</v>
      </c>
      <c r="J615">
        <v>8279.3558892708006</v>
      </c>
    </row>
    <row r="616" spans="1:10">
      <c r="A616" t="s">
        <v>544</v>
      </c>
      <c r="B616" t="s">
        <v>11</v>
      </c>
      <c r="C616" t="s">
        <v>73</v>
      </c>
      <c r="D616" t="s">
        <v>545</v>
      </c>
      <c r="E616" t="s">
        <v>15</v>
      </c>
      <c r="F616" t="s">
        <v>566</v>
      </c>
      <c r="G616" t="s">
        <v>569</v>
      </c>
      <c r="H616">
        <v>2022</v>
      </c>
      <c r="I616">
        <v>7965</v>
      </c>
      <c r="J616">
        <v>6722.2583998971004</v>
      </c>
    </row>
    <row r="617" spans="1:10">
      <c r="A617" t="s">
        <v>544</v>
      </c>
      <c r="B617" t="s">
        <v>11</v>
      </c>
      <c r="C617" t="s">
        <v>73</v>
      </c>
      <c r="D617" t="s">
        <v>545</v>
      </c>
      <c r="E617" t="s">
        <v>15</v>
      </c>
      <c r="F617" t="s">
        <v>566</v>
      </c>
      <c r="G617" t="s">
        <v>569</v>
      </c>
      <c r="H617">
        <v>2022</v>
      </c>
      <c r="I617">
        <v>7240</v>
      </c>
      <c r="J617">
        <v>6687.1131785389998</v>
      </c>
    </row>
    <row r="618" spans="1:10">
      <c r="A618" t="s">
        <v>544</v>
      </c>
      <c r="B618" t="s">
        <v>11</v>
      </c>
      <c r="C618" t="s">
        <v>73</v>
      </c>
      <c r="D618" t="s">
        <v>545</v>
      </c>
      <c r="E618" t="s">
        <v>15</v>
      </c>
      <c r="F618" t="s">
        <v>566</v>
      </c>
      <c r="G618" t="s">
        <v>569</v>
      </c>
      <c r="H618">
        <v>2022</v>
      </c>
      <c r="I618">
        <v>7140</v>
      </c>
      <c r="J618">
        <v>6575.2110815866999</v>
      </c>
    </row>
    <row r="619" spans="1:10">
      <c r="A619" t="s">
        <v>544</v>
      </c>
      <c r="B619" t="s">
        <v>11</v>
      </c>
      <c r="C619" t="s">
        <v>73</v>
      </c>
      <c r="D619" t="s">
        <v>545</v>
      </c>
      <c r="E619" t="s">
        <v>15</v>
      </c>
      <c r="F619" t="s">
        <v>566</v>
      </c>
      <c r="G619" t="s">
        <v>569</v>
      </c>
      <c r="H619">
        <v>2022</v>
      </c>
      <c r="I619">
        <v>7790</v>
      </c>
      <c r="J619">
        <v>6574.0301340609003</v>
      </c>
    </row>
    <row r="620" spans="1:10">
      <c r="A620" t="s">
        <v>544</v>
      </c>
      <c r="B620" t="s">
        <v>11</v>
      </c>
      <c r="C620" t="s">
        <v>73</v>
      </c>
      <c r="D620" t="s">
        <v>545</v>
      </c>
      <c r="E620" t="s">
        <v>15</v>
      </c>
      <c r="F620" t="s">
        <v>566</v>
      </c>
      <c r="G620" t="s">
        <v>569</v>
      </c>
      <c r="H620">
        <v>2022</v>
      </c>
      <c r="I620">
        <v>6990</v>
      </c>
      <c r="J620">
        <v>5934.0439537803004</v>
      </c>
    </row>
    <row r="621" spans="1:10">
      <c r="A621" t="s">
        <v>544</v>
      </c>
      <c r="B621" t="s">
        <v>11</v>
      </c>
      <c r="C621" t="s">
        <v>73</v>
      </c>
      <c r="D621" t="s">
        <v>545</v>
      </c>
      <c r="E621" t="s">
        <v>15</v>
      </c>
      <c r="F621" t="s">
        <v>566</v>
      </c>
      <c r="G621" t="s">
        <v>569</v>
      </c>
      <c r="H621">
        <v>2022</v>
      </c>
      <c r="I621">
        <v>6135</v>
      </c>
      <c r="J621">
        <v>5649.1250137575998</v>
      </c>
    </row>
    <row r="622" spans="1:10">
      <c r="A622" t="s">
        <v>544</v>
      </c>
      <c r="B622" t="s">
        <v>11</v>
      </c>
      <c r="C622" t="s">
        <v>73</v>
      </c>
      <c r="D622" t="s">
        <v>545</v>
      </c>
      <c r="E622" t="s">
        <v>15</v>
      </c>
      <c r="F622" t="s">
        <v>566</v>
      </c>
      <c r="G622" t="s">
        <v>569</v>
      </c>
      <c r="H622">
        <v>2022</v>
      </c>
      <c r="I622">
        <v>6030</v>
      </c>
      <c r="J622">
        <v>5556.5164069746997</v>
      </c>
    </row>
    <row r="623" spans="1:10">
      <c r="A623" t="s">
        <v>544</v>
      </c>
      <c r="B623" t="s">
        <v>11</v>
      </c>
      <c r="C623" t="s">
        <v>73</v>
      </c>
      <c r="D623" t="s">
        <v>545</v>
      </c>
      <c r="E623" t="s">
        <v>15</v>
      </c>
      <c r="F623" t="s">
        <v>566</v>
      </c>
      <c r="G623" t="s">
        <v>569</v>
      </c>
      <c r="H623">
        <v>2022</v>
      </c>
      <c r="I623">
        <v>6110</v>
      </c>
      <c r="J623">
        <v>5186.9520890957001</v>
      </c>
    </row>
    <row r="624" spans="1:10">
      <c r="A624" t="s">
        <v>544</v>
      </c>
      <c r="B624" t="s">
        <v>11</v>
      </c>
      <c r="C624" t="s">
        <v>73</v>
      </c>
      <c r="D624" t="s">
        <v>545</v>
      </c>
      <c r="E624" t="s">
        <v>15</v>
      </c>
      <c r="F624" t="s">
        <v>566</v>
      </c>
      <c r="G624" t="s">
        <v>567</v>
      </c>
      <c r="H624">
        <v>2022</v>
      </c>
      <c r="I624">
        <v>5685</v>
      </c>
      <c r="J624">
        <v>4792.6800332185003</v>
      </c>
    </row>
    <row r="625" spans="1:10">
      <c r="A625" t="s">
        <v>544</v>
      </c>
      <c r="B625" t="s">
        <v>11</v>
      </c>
      <c r="C625" t="s">
        <v>73</v>
      </c>
      <c r="D625" t="s">
        <v>545</v>
      </c>
      <c r="E625" t="s">
        <v>15</v>
      </c>
      <c r="F625" t="s">
        <v>566</v>
      </c>
      <c r="G625" t="s">
        <v>568</v>
      </c>
      <c r="H625">
        <v>2022</v>
      </c>
      <c r="I625">
        <v>5685</v>
      </c>
      <c r="J625">
        <v>4792.6800332185003</v>
      </c>
    </row>
    <row r="626" spans="1:10">
      <c r="A626" t="s">
        <v>544</v>
      </c>
      <c r="B626" t="s">
        <v>11</v>
      </c>
      <c r="C626" t="s">
        <v>73</v>
      </c>
      <c r="D626" t="s">
        <v>545</v>
      </c>
      <c r="E626" t="s">
        <v>15</v>
      </c>
      <c r="F626" t="s">
        <v>566</v>
      </c>
      <c r="G626" t="s">
        <v>569</v>
      </c>
      <c r="H626">
        <v>2022</v>
      </c>
      <c r="I626">
        <v>4950</v>
      </c>
      <c r="J626">
        <v>4560.9738840582004</v>
      </c>
    </row>
    <row r="627" spans="1:10">
      <c r="A627" t="s">
        <v>544</v>
      </c>
      <c r="B627" t="s">
        <v>11</v>
      </c>
      <c r="C627" t="s">
        <v>73</v>
      </c>
      <c r="D627" t="s">
        <v>545</v>
      </c>
      <c r="E627" t="s">
        <v>15</v>
      </c>
      <c r="F627" t="s">
        <v>566</v>
      </c>
      <c r="G627" t="s">
        <v>567</v>
      </c>
      <c r="H627">
        <v>2022</v>
      </c>
      <c r="I627">
        <v>5230</v>
      </c>
      <c r="J627">
        <v>4410.9621544665997</v>
      </c>
    </row>
    <row r="628" spans="1:10">
      <c r="A628" t="s">
        <v>544</v>
      </c>
      <c r="B628" t="s">
        <v>11</v>
      </c>
      <c r="C628" t="s">
        <v>73</v>
      </c>
      <c r="D628" t="s">
        <v>545</v>
      </c>
      <c r="E628" t="s">
        <v>15</v>
      </c>
      <c r="F628" t="s">
        <v>566</v>
      </c>
      <c r="G628" t="s">
        <v>568</v>
      </c>
      <c r="H628">
        <v>2022</v>
      </c>
      <c r="I628">
        <v>5230</v>
      </c>
      <c r="J628">
        <v>4410.9621544665997</v>
      </c>
    </row>
    <row r="629" spans="1:10">
      <c r="A629" t="s">
        <v>544</v>
      </c>
      <c r="B629" t="s">
        <v>11</v>
      </c>
      <c r="C629" t="s">
        <v>73</v>
      </c>
      <c r="D629" t="s">
        <v>545</v>
      </c>
      <c r="E629" t="s">
        <v>15</v>
      </c>
      <c r="F629" t="s">
        <v>566</v>
      </c>
      <c r="G629" t="s">
        <v>569</v>
      </c>
      <c r="H629">
        <v>2022</v>
      </c>
      <c r="I629">
        <v>5025</v>
      </c>
      <c r="J629">
        <v>4241.3097639102998</v>
      </c>
    </row>
    <row r="630" spans="1:10">
      <c r="A630" t="s">
        <v>544</v>
      </c>
      <c r="B630" t="s">
        <v>11</v>
      </c>
      <c r="C630" t="s">
        <v>73</v>
      </c>
      <c r="D630" t="s">
        <v>545</v>
      </c>
      <c r="E630" t="s">
        <v>15</v>
      </c>
      <c r="F630" t="s">
        <v>566</v>
      </c>
      <c r="G630" t="s">
        <v>569</v>
      </c>
      <c r="H630">
        <v>2022</v>
      </c>
      <c r="I630">
        <v>4900</v>
      </c>
      <c r="J630">
        <v>4223.0931476350997</v>
      </c>
    </row>
    <row r="631" spans="1:10">
      <c r="A631" t="s">
        <v>544</v>
      </c>
      <c r="B631" t="s">
        <v>11</v>
      </c>
      <c r="C631" t="s">
        <v>73</v>
      </c>
      <c r="D631" t="s">
        <v>545</v>
      </c>
      <c r="E631" t="s">
        <v>15</v>
      </c>
      <c r="F631" t="s">
        <v>566</v>
      </c>
      <c r="G631" t="s">
        <v>569</v>
      </c>
      <c r="H631">
        <v>2022</v>
      </c>
      <c r="I631">
        <v>4875</v>
      </c>
      <c r="J631">
        <v>4163.9461878023003</v>
      </c>
    </row>
    <row r="632" spans="1:10">
      <c r="A632" t="s">
        <v>544</v>
      </c>
      <c r="B632" t="s">
        <v>11</v>
      </c>
      <c r="C632" t="s">
        <v>73</v>
      </c>
      <c r="D632" t="s">
        <v>545</v>
      </c>
      <c r="E632" t="s">
        <v>15</v>
      </c>
      <c r="F632" t="s">
        <v>566</v>
      </c>
      <c r="G632" t="s">
        <v>569</v>
      </c>
      <c r="H632">
        <v>2022</v>
      </c>
      <c r="I632">
        <v>4700</v>
      </c>
      <c r="J632">
        <v>4046.9084833589</v>
      </c>
    </row>
    <row r="633" spans="1:10">
      <c r="A633" t="s">
        <v>544</v>
      </c>
      <c r="B633" t="s">
        <v>11</v>
      </c>
      <c r="C633" t="s">
        <v>73</v>
      </c>
      <c r="D633" t="s">
        <v>545</v>
      </c>
      <c r="E633" t="s">
        <v>15</v>
      </c>
      <c r="F633" t="s">
        <v>566</v>
      </c>
      <c r="G633" t="s">
        <v>569</v>
      </c>
      <c r="H633">
        <v>2022</v>
      </c>
      <c r="I633">
        <v>4525</v>
      </c>
      <c r="J633">
        <v>3817.0552428438</v>
      </c>
    </row>
    <row r="634" spans="1:10">
      <c r="A634" t="s">
        <v>544</v>
      </c>
      <c r="B634" t="s">
        <v>11</v>
      </c>
      <c r="C634" t="s">
        <v>73</v>
      </c>
      <c r="D634" t="s">
        <v>545</v>
      </c>
      <c r="E634" t="s">
        <v>15</v>
      </c>
      <c r="F634" t="s">
        <v>566</v>
      </c>
      <c r="G634" t="s">
        <v>569</v>
      </c>
      <c r="H634">
        <v>2022</v>
      </c>
      <c r="I634">
        <v>4425</v>
      </c>
      <c r="J634">
        <v>3725.6822094070999</v>
      </c>
    </row>
    <row r="635" spans="1:10">
      <c r="A635" t="s">
        <v>544</v>
      </c>
      <c r="B635" t="s">
        <v>11</v>
      </c>
      <c r="C635" t="s">
        <v>73</v>
      </c>
      <c r="D635" t="s">
        <v>545</v>
      </c>
      <c r="E635" t="s">
        <v>15</v>
      </c>
      <c r="F635" t="s">
        <v>566</v>
      </c>
      <c r="G635" t="s">
        <v>567</v>
      </c>
      <c r="H635">
        <v>2022</v>
      </c>
      <c r="I635">
        <v>4405</v>
      </c>
      <c r="J635">
        <v>3711.1460434214</v>
      </c>
    </row>
    <row r="636" spans="1:10">
      <c r="A636" t="s">
        <v>544</v>
      </c>
      <c r="B636" t="s">
        <v>11</v>
      </c>
      <c r="C636" t="s">
        <v>73</v>
      </c>
      <c r="D636" t="s">
        <v>545</v>
      </c>
      <c r="E636" t="s">
        <v>15</v>
      </c>
      <c r="F636" t="s">
        <v>566</v>
      </c>
      <c r="G636" t="s">
        <v>568</v>
      </c>
      <c r="H636">
        <v>2022</v>
      </c>
      <c r="I636">
        <v>4405</v>
      </c>
      <c r="J636">
        <v>3711.1460434214</v>
      </c>
    </row>
    <row r="637" spans="1:10">
      <c r="A637" t="s">
        <v>544</v>
      </c>
      <c r="B637" t="s">
        <v>11</v>
      </c>
      <c r="C637" t="s">
        <v>73</v>
      </c>
      <c r="D637" t="s">
        <v>545</v>
      </c>
      <c r="E637" t="s">
        <v>15</v>
      </c>
      <c r="F637" t="s">
        <v>566</v>
      </c>
      <c r="G637" t="s">
        <v>569</v>
      </c>
      <c r="H637">
        <v>2022</v>
      </c>
      <c r="I637">
        <v>3870</v>
      </c>
      <c r="J637">
        <v>3287.2042046121001</v>
      </c>
    </row>
    <row r="638" spans="1:10">
      <c r="A638" t="s">
        <v>544</v>
      </c>
      <c r="B638" t="s">
        <v>11</v>
      </c>
      <c r="C638" t="s">
        <v>73</v>
      </c>
      <c r="D638" t="s">
        <v>545</v>
      </c>
      <c r="E638" t="s">
        <v>15</v>
      </c>
      <c r="F638" t="s">
        <v>566</v>
      </c>
      <c r="G638" t="s">
        <v>569</v>
      </c>
      <c r="H638">
        <v>2022</v>
      </c>
      <c r="I638">
        <v>3770</v>
      </c>
      <c r="J638">
        <v>3175.2973375627998</v>
      </c>
    </row>
    <row r="639" spans="1:10">
      <c r="A639" t="s">
        <v>544</v>
      </c>
      <c r="B639" t="s">
        <v>11</v>
      </c>
      <c r="C639" t="s">
        <v>73</v>
      </c>
      <c r="D639" t="s">
        <v>545</v>
      </c>
      <c r="E639" t="s">
        <v>15</v>
      </c>
      <c r="F639" t="s">
        <v>566</v>
      </c>
      <c r="G639" t="s">
        <v>569</v>
      </c>
      <c r="H639">
        <v>2022</v>
      </c>
      <c r="I639">
        <v>3695</v>
      </c>
      <c r="J639">
        <v>3155.1551010666999</v>
      </c>
    </row>
    <row r="640" spans="1:10">
      <c r="A640" t="s">
        <v>544</v>
      </c>
      <c r="B640" t="s">
        <v>11</v>
      </c>
      <c r="C640" t="s">
        <v>73</v>
      </c>
      <c r="D640" t="s">
        <v>545</v>
      </c>
      <c r="E640" t="s">
        <v>15</v>
      </c>
      <c r="F640" t="s">
        <v>566</v>
      </c>
      <c r="G640" t="s">
        <v>569</v>
      </c>
      <c r="H640">
        <v>2022</v>
      </c>
      <c r="I640">
        <v>3670</v>
      </c>
      <c r="J640">
        <v>3133.6914609234</v>
      </c>
    </row>
    <row r="641" spans="1:10">
      <c r="A641" t="s">
        <v>544</v>
      </c>
      <c r="B641" t="s">
        <v>11</v>
      </c>
      <c r="C641" t="s">
        <v>73</v>
      </c>
      <c r="D641" t="s">
        <v>545</v>
      </c>
      <c r="E641" t="s">
        <v>15</v>
      </c>
      <c r="F641" t="s">
        <v>566</v>
      </c>
      <c r="G641" t="s">
        <v>569</v>
      </c>
      <c r="H641">
        <v>2022</v>
      </c>
      <c r="I641">
        <v>3120</v>
      </c>
      <c r="J641">
        <v>2629.6120536243002</v>
      </c>
    </row>
    <row r="642" spans="1:10">
      <c r="A642" t="s">
        <v>544</v>
      </c>
      <c r="B642" t="s">
        <v>11</v>
      </c>
      <c r="C642" t="s">
        <v>73</v>
      </c>
      <c r="D642" t="s">
        <v>545</v>
      </c>
      <c r="E642" t="s">
        <v>15</v>
      </c>
      <c r="F642" t="s">
        <v>566</v>
      </c>
      <c r="G642" t="s">
        <v>569</v>
      </c>
      <c r="H642">
        <v>2022</v>
      </c>
      <c r="I642">
        <v>2515</v>
      </c>
      <c r="J642">
        <v>2196.4899583861002</v>
      </c>
    </row>
    <row r="643" spans="1:10">
      <c r="A643" t="s">
        <v>544</v>
      </c>
      <c r="B643" t="s">
        <v>11</v>
      </c>
      <c r="C643" t="s">
        <v>73</v>
      </c>
      <c r="D643" t="s">
        <v>545</v>
      </c>
      <c r="E643" t="s">
        <v>15</v>
      </c>
      <c r="F643" t="s">
        <v>566</v>
      </c>
      <c r="G643" t="s">
        <v>569</v>
      </c>
      <c r="H643">
        <v>2022</v>
      </c>
      <c r="I643">
        <v>2515</v>
      </c>
      <c r="J643">
        <v>2146.3640143311</v>
      </c>
    </row>
    <row r="644" spans="1:10">
      <c r="A644" t="s">
        <v>544</v>
      </c>
      <c r="B644" t="s">
        <v>11</v>
      </c>
      <c r="C644" t="s">
        <v>73</v>
      </c>
      <c r="D644" t="s">
        <v>545</v>
      </c>
      <c r="E644" t="s">
        <v>15</v>
      </c>
      <c r="F644" t="s">
        <v>566</v>
      </c>
      <c r="G644" t="s">
        <v>567</v>
      </c>
      <c r="H644">
        <v>2022</v>
      </c>
      <c r="I644">
        <v>1585</v>
      </c>
      <c r="J644">
        <v>1336.0125756317</v>
      </c>
    </row>
    <row r="645" spans="1:10">
      <c r="A645" t="s">
        <v>544</v>
      </c>
      <c r="B645" t="s">
        <v>11</v>
      </c>
      <c r="C645" t="s">
        <v>73</v>
      </c>
      <c r="D645" t="s">
        <v>545</v>
      </c>
      <c r="E645" t="s">
        <v>15</v>
      </c>
      <c r="F645" t="s">
        <v>566</v>
      </c>
      <c r="G645" t="s">
        <v>568</v>
      </c>
      <c r="H645">
        <v>2022</v>
      </c>
      <c r="I645">
        <v>1585</v>
      </c>
      <c r="J645">
        <v>1336.0125756317</v>
      </c>
    </row>
    <row r="646" spans="1:10">
      <c r="A646" t="s">
        <v>544</v>
      </c>
      <c r="B646" t="s">
        <v>11</v>
      </c>
      <c r="C646" t="s">
        <v>73</v>
      </c>
      <c r="D646" t="s">
        <v>545</v>
      </c>
      <c r="E646" t="s">
        <v>15</v>
      </c>
      <c r="F646" t="s">
        <v>566</v>
      </c>
      <c r="G646" t="s">
        <v>569</v>
      </c>
      <c r="H646">
        <v>2022</v>
      </c>
      <c r="I646">
        <v>500</v>
      </c>
      <c r="J646">
        <v>448.51275769620003</v>
      </c>
    </row>
    <row r="647" spans="1:10">
      <c r="A647" t="s">
        <v>544</v>
      </c>
      <c r="B647" t="s">
        <v>11</v>
      </c>
      <c r="C647" t="s">
        <v>73</v>
      </c>
      <c r="D647" t="s">
        <v>545</v>
      </c>
      <c r="E647" t="s">
        <v>15</v>
      </c>
      <c r="F647" t="s">
        <v>566</v>
      </c>
      <c r="G647" t="s">
        <v>569</v>
      </c>
      <c r="H647">
        <v>2022</v>
      </c>
      <c r="I647">
        <v>300</v>
      </c>
      <c r="J647">
        <v>257.56368171970001</v>
      </c>
    </row>
    <row r="648" spans="1:10">
      <c r="A648" t="s">
        <v>544</v>
      </c>
      <c r="B648" t="s">
        <v>11</v>
      </c>
      <c r="C648" t="s">
        <v>73</v>
      </c>
      <c r="D648" t="s">
        <v>545</v>
      </c>
      <c r="E648" t="s">
        <v>15</v>
      </c>
      <c r="F648" t="s">
        <v>566</v>
      </c>
      <c r="G648" t="s">
        <v>569</v>
      </c>
      <c r="H648">
        <v>2022</v>
      </c>
      <c r="I648">
        <v>250</v>
      </c>
      <c r="J648">
        <v>231.5215169571</v>
      </c>
    </row>
    <row r="649" spans="1:10">
      <c r="A649" t="s">
        <v>544</v>
      </c>
      <c r="B649" t="s">
        <v>11</v>
      </c>
      <c r="C649" t="s">
        <v>73</v>
      </c>
      <c r="D649" t="s">
        <v>545</v>
      </c>
      <c r="E649" t="s">
        <v>15</v>
      </c>
      <c r="F649" t="s">
        <v>566</v>
      </c>
      <c r="G649" t="s">
        <v>569</v>
      </c>
      <c r="H649">
        <v>2022</v>
      </c>
      <c r="I649">
        <v>75</v>
      </c>
      <c r="J649">
        <v>69.456455087099997</v>
      </c>
    </row>
    <row r="650" spans="1:10">
      <c r="A650" t="s">
        <v>544</v>
      </c>
      <c r="B650" t="s">
        <v>11</v>
      </c>
      <c r="C650" t="s">
        <v>73</v>
      </c>
      <c r="D650" t="s">
        <v>545</v>
      </c>
      <c r="E650" t="s">
        <v>15</v>
      </c>
      <c r="F650" t="s">
        <v>566</v>
      </c>
      <c r="G650" t="s">
        <v>567</v>
      </c>
      <c r="H650">
        <v>2022</v>
      </c>
      <c r="I650">
        <v>25</v>
      </c>
      <c r="J650">
        <v>21.964899583800001</v>
      </c>
    </row>
    <row r="651" spans="1:10">
      <c r="A651" t="s">
        <v>544</v>
      </c>
      <c r="B651" t="s">
        <v>11</v>
      </c>
      <c r="C651" t="s">
        <v>73</v>
      </c>
      <c r="D651" t="s">
        <v>545</v>
      </c>
      <c r="E651" t="s">
        <v>15</v>
      </c>
      <c r="F651" t="s">
        <v>566</v>
      </c>
      <c r="G651" t="s">
        <v>567</v>
      </c>
      <c r="H651">
        <v>2022</v>
      </c>
      <c r="I651">
        <v>25</v>
      </c>
      <c r="J651">
        <v>21.964899583800001</v>
      </c>
    </row>
    <row r="652" spans="1:10">
      <c r="A652" t="s">
        <v>544</v>
      </c>
      <c r="B652" t="s">
        <v>11</v>
      </c>
      <c r="C652" t="s">
        <v>73</v>
      </c>
      <c r="D652" t="s">
        <v>545</v>
      </c>
      <c r="E652" t="s">
        <v>15</v>
      </c>
      <c r="F652" t="s">
        <v>566</v>
      </c>
      <c r="G652" t="s">
        <v>568</v>
      </c>
      <c r="H652">
        <v>2022</v>
      </c>
      <c r="I652">
        <v>25</v>
      </c>
      <c r="J652">
        <v>21.964899583800001</v>
      </c>
    </row>
    <row r="653" spans="1:10">
      <c r="A653" t="s">
        <v>544</v>
      </c>
      <c r="B653" t="s">
        <v>11</v>
      </c>
      <c r="C653" t="s">
        <v>73</v>
      </c>
      <c r="D653" t="s">
        <v>545</v>
      </c>
      <c r="E653" t="s">
        <v>15</v>
      </c>
      <c r="F653" t="s">
        <v>566</v>
      </c>
      <c r="G653" t="s">
        <v>568</v>
      </c>
      <c r="H653">
        <v>2022</v>
      </c>
      <c r="I653">
        <v>25</v>
      </c>
      <c r="J653">
        <v>21.964899583800001</v>
      </c>
    </row>
    <row r="654" spans="1:10">
      <c r="A654" t="s">
        <v>544</v>
      </c>
      <c r="B654" t="s">
        <v>11</v>
      </c>
      <c r="C654" t="s">
        <v>73</v>
      </c>
      <c r="D654" t="s">
        <v>545</v>
      </c>
      <c r="E654" t="s">
        <v>15</v>
      </c>
      <c r="F654" t="s">
        <v>566</v>
      </c>
      <c r="G654" t="s">
        <v>569</v>
      </c>
      <c r="H654">
        <v>2022</v>
      </c>
      <c r="I654">
        <v>25</v>
      </c>
      <c r="J654">
        <v>21.964899583800001</v>
      </c>
    </row>
    <row r="655" spans="1:10">
      <c r="A655" t="s">
        <v>544</v>
      </c>
      <c r="B655" t="s">
        <v>11</v>
      </c>
      <c r="C655" t="s">
        <v>73</v>
      </c>
      <c r="D655" t="s">
        <v>545</v>
      </c>
      <c r="E655" t="s">
        <v>15</v>
      </c>
      <c r="F655" t="s">
        <v>566</v>
      </c>
      <c r="G655" t="s">
        <v>111</v>
      </c>
      <c r="H655">
        <v>2022</v>
      </c>
      <c r="I655">
        <v>0</v>
      </c>
      <c r="J655">
        <v>0</v>
      </c>
    </row>
    <row r="656" spans="1:10">
      <c r="A656" t="s">
        <v>544</v>
      </c>
      <c r="B656" t="s">
        <v>11</v>
      </c>
      <c r="C656" t="s">
        <v>73</v>
      </c>
      <c r="D656" t="s">
        <v>545</v>
      </c>
      <c r="E656" t="s">
        <v>15</v>
      </c>
      <c r="F656" t="s">
        <v>566</v>
      </c>
      <c r="G656" t="s">
        <v>569</v>
      </c>
      <c r="H656">
        <v>2022</v>
      </c>
      <c r="I656">
        <v>0</v>
      </c>
      <c r="J656">
        <v>0</v>
      </c>
    </row>
    <row r="657" spans="1:10">
      <c r="A657" t="s">
        <v>710</v>
      </c>
      <c r="B657" t="s">
        <v>530</v>
      </c>
      <c r="C657" t="s">
        <v>530</v>
      </c>
      <c r="D657" t="s">
        <v>780</v>
      </c>
      <c r="E657" t="s">
        <v>15</v>
      </c>
      <c r="F657" t="s">
        <v>214</v>
      </c>
      <c r="G657" t="s">
        <v>470</v>
      </c>
      <c r="H657">
        <v>2022</v>
      </c>
      <c r="I657">
        <v>34070</v>
      </c>
      <c r="J657">
        <v>306400</v>
      </c>
    </row>
    <row r="658" spans="1:10">
      <c r="A658" t="s">
        <v>710</v>
      </c>
      <c r="B658" t="s">
        <v>530</v>
      </c>
      <c r="C658" t="s">
        <v>530</v>
      </c>
      <c r="D658" t="s">
        <v>780</v>
      </c>
      <c r="E658" t="s">
        <v>15</v>
      </c>
      <c r="F658" t="s">
        <v>16</v>
      </c>
      <c r="G658" t="s">
        <v>158</v>
      </c>
      <c r="H658">
        <v>2022</v>
      </c>
      <c r="I658">
        <v>21610</v>
      </c>
      <c r="J658">
        <v>47730</v>
      </c>
    </row>
    <row r="659" spans="1:10">
      <c r="A659" t="s">
        <v>710</v>
      </c>
      <c r="B659" t="s">
        <v>530</v>
      </c>
      <c r="C659" t="s">
        <v>530</v>
      </c>
      <c r="D659" t="s">
        <v>780</v>
      </c>
      <c r="E659" t="s">
        <v>15</v>
      </c>
      <c r="F659" t="s">
        <v>214</v>
      </c>
      <c r="G659" t="s">
        <v>470</v>
      </c>
      <c r="H659">
        <v>2022</v>
      </c>
      <c r="I659">
        <v>18145</v>
      </c>
      <c r="J659">
        <v>46930</v>
      </c>
    </row>
    <row r="660" spans="1:10">
      <c r="A660" t="s">
        <v>710</v>
      </c>
      <c r="B660" t="s">
        <v>530</v>
      </c>
      <c r="C660" t="s">
        <v>530</v>
      </c>
      <c r="D660" t="s">
        <v>780</v>
      </c>
      <c r="E660" t="s">
        <v>15</v>
      </c>
      <c r="F660" t="s">
        <v>16</v>
      </c>
      <c r="G660" t="s">
        <v>158</v>
      </c>
      <c r="H660">
        <v>2022</v>
      </c>
      <c r="I660">
        <v>20100</v>
      </c>
      <c r="J660">
        <v>44400</v>
      </c>
    </row>
    <row r="661" spans="1:10">
      <c r="A661" t="s">
        <v>710</v>
      </c>
      <c r="B661" t="s">
        <v>530</v>
      </c>
      <c r="C661" t="s">
        <v>530</v>
      </c>
      <c r="D661" t="s">
        <v>780</v>
      </c>
      <c r="E661" t="s">
        <v>15</v>
      </c>
      <c r="F661" t="s">
        <v>16</v>
      </c>
      <c r="G661" t="s">
        <v>158</v>
      </c>
      <c r="H661">
        <v>2022</v>
      </c>
      <c r="I661">
        <v>15075</v>
      </c>
      <c r="J661">
        <v>33300</v>
      </c>
    </row>
    <row r="662" spans="1:10">
      <c r="A662" t="s">
        <v>710</v>
      </c>
      <c r="B662" t="s">
        <v>530</v>
      </c>
      <c r="C662" t="s">
        <v>530</v>
      </c>
      <c r="D662" t="s">
        <v>780</v>
      </c>
      <c r="E662" t="s">
        <v>15</v>
      </c>
      <c r="F662" t="s">
        <v>16</v>
      </c>
      <c r="G662" t="s">
        <v>158</v>
      </c>
      <c r="H662">
        <v>2022</v>
      </c>
      <c r="I662">
        <v>12060</v>
      </c>
      <c r="J662">
        <v>26640</v>
      </c>
    </row>
    <row r="663" spans="1:10">
      <c r="A663" t="s">
        <v>710</v>
      </c>
      <c r="B663" t="s">
        <v>530</v>
      </c>
      <c r="C663" t="s">
        <v>530</v>
      </c>
      <c r="D663" t="s">
        <v>780</v>
      </c>
      <c r="E663" t="s">
        <v>15</v>
      </c>
      <c r="F663" t="s">
        <v>16</v>
      </c>
      <c r="G663" t="s">
        <v>158</v>
      </c>
      <c r="H663">
        <v>2022</v>
      </c>
      <c r="I663">
        <v>10050</v>
      </c>
      <c r="J663">
        <v>22200</v>
      </c>
    </row>
    <row r="664" spans="1:10">
      <c r="A664" t="s">
        <v>710</v>
      </c>
      <c r="B664" t="s">
        <v>530</v>
      </c>
      <c r="C664" t="s">
        <v>530</v>
      </c>
      <c r="D664" t="s">
        <v>780</v>
      </c>
      <c r="E664" t="s">
        <v>15</v>
      </c>
      <c r="F664" t="s">
        <v>16</v>
      </c>
      <c r="G664" t="s">
        <v>158</v>
      </c>
      <c r="H664">
        <v>2022</v>
      </c>
      <c r="I664">
        <v>10050</v>
      </c>
      <c r="J664">
        <v>22200</v>
      </c>
    </row>
    <row r="665" spans="1:10">
      <c r="A665" t="s">
        <v>710</v>
      </c>
      <c r="B665" t="s">
        <v>530</v>
      </c>
      <c r="C665" t="s">
        <v>530</v>
      </c>
      <c r="D665" t="s">
        <v>780</v>
      </c>
      <c r="E665" t="s">
        <v>15</v>
      </c>
      <c r="F665" t="s">
        <v>214</v>
      </c>
      <c r="G665" t="s">
        <v>470</v>
      </c>
      <c r="H665">
        <v>2022</v>
      </c>
      <c r="I665">
        <v>7035</v>
      </c>
      <c r="J665">
        <v>18200</v>
      </c>
    </row>
    <row r="666" spans="1:10">
      <c r="A666" t="s">
        <v>710</v>
      </c>
      <c r="B666" t="s">
        <v>530</v>
      </c>
      <c r="C666" t="s">
        <v>530</v>
      </c>
      <c r="D666" t="s">
        <v>780</v>
      </c>
      <c r="E666" t="s">
        <v>15</v>
      </c>
      <c r="F666" t="s">
        <v>214</v>
      </c>
      <c r="G666" t="s">
        <v>470</v>
      </c>
      <c r="H666">
        <v>2022</v>
      </c>
      <c r="I666">
        <v>5525</v>
      </c>
      <c r="J666">
        <v>14300</v>
      </c>
    </row>
    <row r="667" spans="1:10">
      <c r="A667" t="s">
        <v>710</v>
      </c>
      <c r="B667" t="s">
        <v>530</v>
      </c>
      <c r="C667" t="s">
        <v>530</v>
      </c>
      <c r="D667" t="s">
        <v>780</v>
      </c>
      <c r="E667" t="s">
        <v>15</v>
      </c>
      <c r="F667" t="s">
        <v>16</v>
      </c>
      <c r="G667" t="s">
        <v>158</v>
      </c>
      <c r="H667">
        <v>2022</v>
      </c>
      <c r="I667">
        <v>6235</v>
      </c>
      <c r="J667">
        <v>13764</v>
      </c>
    </row>
    <row r="668" spans="1:10">
      <c r="A668" t="s">
        <v>710</v>
      </c>
      <c r="B668" t="s">
        <v>530</v>
      </c>
      <c r="C668" t="s">
        <v>530</v>
      </c>
      <c r="D668" t="s">
        <v>780</v>
      </c>
      <c r="E668" t="s">
        <v>15</v>
      </c>
      <c r="F668" t="s">
        <v>16</v>
      </c>
      <c r="G668" t="s">
        <v>158</v>
      </c>
      <c r="H668">
        <v>2022</v>
      </c>
      <c r="I668">
        <v>5025</v>
      </c>
      <c r="J668">
        <v>11100</v>
      </c>
    </row>
    <row r="669" spans="1:10">
      <c r="A669" t="s">
        <v>710</v>
      </c>
      <c r="B669" t="s">
        <v>530</v>
      </c>
      <c r="C669" t="s">
        <v>530</v>
      </c>
      <c r="D669" t="s">
        <v>780</v>
      </c>
      <c r="E669" t="s">
        <v>15</v>
      </c>
      <c r="F669" t="s">
        <v>214</v>
      </c>
      <c r="G669" t="s">
        <v>470</v>
      </c>
      <c r="H669">
        <v>2022</v>
      </c>
      <c r="I669">
        <v>3015</v>
      </c>
      <c r="J669">
        <v>7800</v>
      </c>
    </row>
    <row r="670" spans="1:10">
      <c r="A670" t="s">
        <v>710</v>
      </c>
      <c r="B670" t="s">
        <v>530</v>
      </c>
      <c r="C670" t="s">
        <v>530</v>
      </c>
      <c r="D670" t="s">
        <v>780</v>
      </c>
      <c r="E670" t="s">
        <v>15</v>
      </c>
      <c r="F670" t="s">
        <v>214</v>
      </c>
      <c r="G670" t="s">
        <v>470</v>
      </c>
      <c r="H670">
        <v>2022</v>
      </c>
      <c r="I670">
        <v>2010</v>
      </c>
      <c r="J670">
        <v>5200</v>
      </c>
    </row>
    <row r="671" spans="1:10">
      <c r="A671" t="s">
        <v>10</v>
      </c>
      <c r="B671" t="s">
        <v>530</v>
      </c>
      <c r="C671" t="s">
        <v>530</v>
      </c>
      <c r="D671" t="s">
        <v>532</v>
      </c>
      <c r="E671" t="s">
        <v>15</v>
      </c>
      <c r="F671" t="s">
        <v>118</v>
      </c>
      <c r="G671" t="s">
        <v>533</v>
      </c>
      <c r="H671">
        <v>2022</v>
      </c>
      <c r="I671">
        <v>15930</v>
      </c>
      <c r="J671">
        <v>43587.5</v>
      </c>
    </row>
    <row r="672" spans="1:10">
      <c r="A672" t="s">
        <v>10</v>
      </c>
      <c r="B672" t="s">
        <v>530</v>
      </c>
      <c r="C672" t="s">
        <v>530</v>
      </c>
      <c r="D672" t="s">
        <v>532</v>
      </c>
      <c r="E672" t="s">
        <v>15</v>
      </c>
      <c r="F672" t="s">
        <v>118</v>
      </c>
      <c r="G672" t="s">
        <v>533</v>
      </c>
      <c r="H672">
        <v>2022</v>
      </c>
      <c r="I672">
        <v>13395</v>
      </c>
      <c r="J672">
        <v>36643.75</v>
      </c>
    </row>
    <row r="673" spans="1:10">
      <c r="A673" t="s">
        <v>10</v>
      </c>
      <c r="B673" t="s">
        <v>530</v>
      </c>
      <c r="C673" t="s">
        <v>530</v>
      </c>
      <c r="D673" t="s">
        <v>532</v>
      </c>
      <c r="E673" t="s">
        <v>15</v>
      </c>
      <c r="F673" t="s">
        <v>118</v>
      </c>
      <c r="G673" t="s">
        <v>533</v>
      </c>
      <c r="H673">
        <v>2022</v>
      </c>
      <c r="I673">
        <v>6135</v>
      </c>
      <c r="J673">
        <v>16775</v>
      </c>
    </row>
    <row r="674" spans="1:10">
      <c r="A674" t="s">
        <v>10</v>
      </c>
      <c r="B674" t="s">
        <v>530</v>
      </c>
      <c r="C674" t="s">
        <v>530</v>
      </c>
      <c r="D674" t="s">
        <v>532</v>
      </c>
      <c r="E674" t="s">
        <v>15</v>
      </c>
      <c r="F674" t="s">
        <v>214</v>
      </c>
      <c r="G674" t="s">
        <v>215</v>
      </c>
      <c r="H674">
        <v>2022</v>
      </c>
      <c r="I674">
        <v>3745</v>
      </c>
      <c r="J674">
        <v>9685</v>
      </c>
    </row>
    <row r="675" spans="1:10">
      <c r="A675" t="s">
        <v>10</v>
      </c>
      <c r="B675" t="s">
        <v>530</v>
      </c>
      <c r="C675" t="s">
        <v>530</v>
      </c>
      <c r="D675" t="s">
        <v>532</v>
      </c>
      <c r="E675" t="s">
        <v>15</v>
      </c>
      <c r="F675" t="s">
        <v>214</v>
      </c>
      <c r="G675" t="s">
        <v>215</v>
      </c>
      <c r="H675">
        <v>2022</v>
      </c>
      <c r="I675">
        <v>3720</v>
      </c>
      <c r="J675">
        <v>9620</v>
      </c>
    </row>
    <row r="676" spans="1:10">
      <c r="A676" t="s">
        <v>10</v>
      </c>
      <c r="B676" t="s">
        <v>530</v>
      </c>
      <c r="C676" t="s">
        <v>530</v>
      </c>
      <c r="D676" t="s">
        <v>532</v>
      </c>
      <c r="E676" t="s">
        <v>15</v>
      </c>
      <c r="F676" t="s">
        <v>214</v>
      </c>
      <c r="G676" t="s">
        <v>215</v>
      </c>
      <c r="H676">
        <v>2022</v>
      </c>
      <c r="I676">
        <v>3695</v>
      </c>
      <c r="J676">
        <v>9555</v>
      </c>
    </row>
    <row r="677" spans="1:10">
      <c r="A677" t="s">
        <v>10</v>
      </c>
      <c r="B677" t="s">
        <v>530</v>
      </c>
      <c r="C677" t="s">
        <v>530</v>
      </c>
      <c r="D677" t="s">
        <v>532</v>
      </c>
      <c r="E677" t="s">
        <v>15</v>
      </c>
      <c r="F677" t="s">
        <v>214</v>
      </c>
      <c r="G677" t="s">
        <v>215</v>
      </c>
      <c r="H677">
        <v>2022</v>
      </c>
      <c r="I677">
        <v>3645</v>
      </c>
      <c r="J677">
        <v>9425</v>
      </c>
    </row>
    <row r="678" spans="1:10">
      <c r="A678" t="s">
        <v>10</v>
      </c>
      <c r="B678" t="s">
        <v>530</v>
      </c>
      <c r="C678" t="s">
        <v>530</v>
      </c>
      <c r="D678" t="s">
        <v>532</v>
      </c>
      <c r="E678" t="s">
        <v>15</v>
      </c>
      <c r="F678" t="s">
        <v>214</v>
      </c>
      <c r="G678" t="s">
        <v>215</v>
      </c>
      <c r="H678">
        <v>2022</v>
      </c>
      <c r="I678">
        <v>2340</v>
      </c>
      <c r="J678">
        <v>6045</v>
      </c>
    </row>
    <row r="679" spans="1:10">
      <c r="A679" t="s">
        <v>10</v>
      </c>
      <c r="B679" t="s">
        <v>530</v>
      </c>
      <c r="C679" t="s">
        <v>530</v>
      </c>
      <c r="D679" t="s">
        <v>532</v>
      </c>
      <c r="E679" t="s">
        <v>15</v>
      </c>
      <c r="F679" t="s">
        <v>118</v>
      </c>
      <c r="G679" t="s">
        <v>533</v>
      </c>
      <c r="H679">
        <v>2022</v>
      </c>
      <c r="I679">
        <v>2010</v>
      </c>
      <c r="J679">
        <v>5500</v>
      </c>
    </row>
    <row r="680" spans="1:10">
      <c r="A680" t="s">
        <v>10</v>
      </c>
      <c r="B680" t="s">
        <v>530</v>
      </c>
      <c r="C680" t="s">
        <v>530</v>
      </c>
      <c r="D680" t="s">
        <v>532</v>
      </c>
      <c r="E680" t="s">
        <v>15</v>
      </c>
      <c r="F680" t="s">
        <v>216</v>
      </c>
      <c r="G680" t="s">
        <v>525</v>
      </c>
      <c r="H680">
        <v>2022</v>
      </c>
      <c r="I680">
        <v>250</v>
      </c>
      <c r="J680">
        <v>537.5</v>
      </c>
    </row>
    <row r="681" spans="1:10">
      <c r="A681" t="s">
        <v>544</v>
      </c>
      <c r="B681" t="s">
        <v>11</v>
      </c>
      <c r="C681" t="s">
        <v>119</v>
      </c>
      <c r="D681" t="s">
        <v>580</v>
      </c>
      <c r="E681" t="s">
        <v>15</v>
      </c>
      <c r="F681" t="s">
        <v>204</v>
      </c>
      <c r="G681" t="s">
        <v>205</v>
      </c>
      <c r="H681">
        <v>2022</v>
      </c>
      <c r="I681">
        <v>2110</v>
      </c>
      <c r="J681">
        <v>5754</v>
      </c>
    </row>
    <row r="682" spans="1:10">
      <c r="A682" t="s">
        <v>544</v>
      </c>
      <c r="B682" t="s">
        <v>11</v>
      </c>
      <c r="C682" t="s">
        <v>119</v>
      </c>
      <c r="D682" t="s">
        <v>580</v>
      </c>
      <c r="E682" t="s">
        <v>15</v>
      </c>
      <c r="F682" t="s">
        <v>204</v>
      </c>
      <c r="G682" t="s">
        <v>206</v>
      </c>
      <c r="H682">
        <v>2022</v>
      </c>
      <c r="I682">
        <v>2110</v>
      </c>
      <c r="J682">
        <v>5754</v>
      </c>
    </row>
    <row r="683" spans="1:10">
      <c r="A683" t="s">
        <v>544</v>
      </c>
      <c r="B683" t="s">
        <v>11</v>
      </c>
      <c r="C683" t="s">
        <v>119</v>
      </c>
      <c r="D683" t="s">
        <v>580</v>
      </c>
      <c r="E683" t="s">
        <v>15</v>
      </c>
      <c r="F683" t="s">
        <v>36</v>
      </c>
      <c r="G683" t="s">
        <v>384</v>
      </c>
      <c r="H683">
        <v>2022</v>
      </c>
      <c r="I683">
        <v>4170</v>
      </c>
      <c r="J683">
        <v>5561</v>
      </c>
    </row>
    <row r="684" spans="1:10">
      <c r="A684" t="s">
        <v>544</v>
      </c>
      <c r="B684" t="s">
        <v>11</v>
      </c>
      <c r="C684" t="s">
        <v>119</v>
      </c>
      <c r="D684" t="s">
        <v>580</v>
      </c>
      <c r="E684" t="s">
        <v>15</v>
      </c>
      <c r="F684" t="s">
        <v>36</v>
      </c>
      <c r="G684" t="s">
        <v>385</v>
      </c>
      <c r="H684">
        <v>2022</v>
      </c>
      <c r="I684">
        <v>4170</v>
      </c>
      <c r="J684">
        <v>5561</v>
      </c>
    </row>
    <row r="685" spans="1:10">
      <c r="A685" t="s">
        <v>544</v>
      </c>
      <c r="B685" t="s">
        <v>11</v>
      </c>
      <c r="C685" t="s">
        <v>119</v>
      </c>
      <c r="D685" t="s">
        <v>580</v>
      </c>
      <c r="E685" t="s">
        <v>15</v>
      </c>
      <c r="F685" t="s">
        <v>210</v>
      </c>
      <c r="G685" t="s">
        <v>211</v>
      </c>
      <c r="H685">
        <v>2022</v>
      </c>
      <c r="I685">
        <v>2285</v>
      </c>
      <c r="J685">
        <v>4595.5</v>
      </c>
    </row>
    <row r="686" spans="1:10">
      <c r="A686" t="s">
        <v>544</v>
      </c>
      <c r="B686" t="s">
        <v>11</v>
      </c>
      <c r="C686" t="s">
        <v>119</v>
      </c>
      <c r="D686" t="s">
        <v>580</v>
      </c>
      <c r="E686" t="s">
        <v>15</v>
      </c>
      <c r="F686" t="s">
        <v>210</v>
      </c>
      <c r="G686" t="s">
        <v>212</v>
      </c>
      <c r="H686">
        <v>2022</v>
      </c>
      <c r="I686">
        <v>2285</v>
      </c>
      <c r="J686">
        <v>4595.5</v>
      </c>
    </row>
    <row r="687" spans="1:10">
      <c r="A687" t="s">
        <v>544</v>
      </c>
      <c r="B687" t="s">
        <v>11</v>
      </c>
      <c r="C687" t="s">
        <v>119</v>
      </c>
      <c r="D687" t="s">
        <v>580</v>
      </c>
      <c r="E687" t="s">
        <v>15</v>
      </c>
      <c r="F687" t="s">
        <v>204</v>
      </c>
      <c r="G687" t="s">
        <v>205</v>
      </c>
      <c r="H687">
        <v>2022</v>
      </c>
      <c r="I687">
        <v>1560</v>
      </c>
      <c r="J687">
        <v>4247</v>
      </c>
    </row>
    <row r="688" spans="1:10">
      <c r="A688" t="s">
        <v>544</v>
      </c>
      <c r="B688" t="s">
        <v>11</v>
      </c>
      <c r="C688" t="s">
        <v>119</v>
      </c>
      <c r="D688" t="s">
        <v>580</v>
      </c>
      <c r="E688" t="s">
        <v>15</v>
      </c>
      <c r="F688" t="s">
        <v>204</v>
      </c>
      <c r="G688" t="s">
        <v>206</v>
      </c>
      <c r="H688">
        <v>2022</v>
      </c>
      <c r="I688">
        <v>1560</v>
      </c>
      <c r="J688">
        <v>4247</v>
      </c>
    </row>
    <row r="689" spans="1:10">
      <c r="A689" t="s">
        <v>544</v>
      </c>
      <c r="B689" t="s">
        <v>11</v>
      </c>
      <c r="C689" t="s">
        <v>119</v>
      </c>
      <c r="D689" t="s">
        <v>580</v>
      </c>
      <c r="E689" t="s">
        <v>15</v>
      </c>
      <c r="F689" t="s">
        <v>36</v>
      </c>
      <c r="G689" t="s">
        <v>384</v>
      </c>
      <c r="H689">
        <v>2022</v>
      </c>
      <c r="I689">
        <v>2315</v>
      </c>
      <c r="J689">
        <v>3151</v>
      </c>
    </row>
    <row r="690" spans="1:10">
      <c r="A690" t="s">
        <v>544</v>
      </c>
      <c r="B690" t="s">
        <v>11</v>
      </c>
      <c r="C690" t="s">
        <v>119</v>
      </c>
      <c r="D690" t="s">
        <v>580</v>
      </c>
      <c r="E690" t="s">
        <v>15</v>
      </c>
      <c r="F690" t="s">
        <v>36</v>
      </c>
      <c r="G690" t="s">
        <v>385</v>
      </c>
      <c r="H690">
        <v>2022</v>
      </c>
      <c r="I690">
        <v>2315</v>
      </c>
      <c r="J690">
        <v>3151</v>
      </c>
    </row>
    <row r="691" spans="1:10">
      <c r="A691" t="s">
        <v>544</v>
      </c>
      <c r="B691" t="s">
        <v>11</v>
      </c>
      <c r="C691" t="s">
        <v>119</v>
      </c>
      <c r="D691" t="s">
        <v>580</v>
      </c>
      <c r="E691" t="s">
        <v>15</v>
      </c>
      <c r="F691" t="s">
        <v>36</v>
      </c>
      <c r="G691" t="s">
        <v>384</v>
      </c>
      <c r="H691">
        <v>2022</v>
      </c>
      <c r="I691">
        <v>2115</v>
      </c>
      <c r="J691">
        <v>2877</v>
      </c>
    </row>
    <row r="692" spans="1:10">
      <c r="A692" t="s">
        <v>544</v>
      </c>
      <c r="B692" t="s">
        <v>11</v>
      </c>
      <c r="C692" t="s">
        <v>119</v>
      </c>
      <c r="D692" t="s">
        <v>580</v>
      </c>
      <c r="E692" t="s">
        <v>15</v>
      </c>
      <c r="F692" t="s">
        <v>36</v>
      </c>
      <c r="G692" t="s">
        <v>385</v>
      </c>
      <c r="H692">
        <v>2022</v>
      </c>
      <c r="I692">
        <v>2115</v>
      </c>
      <c r="J692">
        <v>2877</v>
      </c>
    </row>
    <row r="693" spans="1:10">
      <c r="A693" t="s">
        <v>544</v>
      </c>
      <c r="B693" t="s">
        <v>11</v>
      </c>
      <c r="C693" t="s">
        <v>119</v>
      </c>
      <c r="D693" t="s">
        <v>580</v>
      </c>
      <c r="E693" t="s">
        <v>15</v>
      </c>
      <c r="F693" t="s">
        <v>204</v>
      </c>
      <c r="G693" t="s">
        <v>205</v>
      </c>
      <c r="H693">
        <v>2022</v>
      </c>
      <c r="I693">
        <v>1060</v>
      </c>
      <c r="J693">
        <v>2877</v>
      </c>
    </row>
    <row r="694" spans="1:10">
      <c r="A694" t="s">
        <v>544</v>
      </c>
      <c r="B694" t="s">
        <v>11</v>
      </c>
      <c r="C694" t="s">
        <v>119</v>
      </c>
      <c r="D694" t="s">
        <v>580</v>
      </c>
      <c r="E694" t="s">
        <v>15</v>
      </c>
      <c r="F694" t="s">
        <v>204</v>
      </c>
      <c r="G694" t="s">
        <v>206</v>
      </c>
      <c r="H694">
        <v>2022</v>
      </c>
      <c r="I694">
        <v>1060</v>
      </c>
      <c r="J694">
        <v>2877</v>
      </c>
    </row>
    <row r="695" spans="1:10">
      <c r="A695" t="s">
        <v>544</v>
      </c>
      <c r="B695" t="s">
        <v>11</v>
      </c>
      <c r="C695" t="s">
        <v>119</v>
      </c>
      <c r="D695" t="s">
        <v>580</v>
      </c>
      <c r="E695" t="s">
        <v>15</v>
      </c>
      <c r="F695" t="s">
        <v>210</v>
      </c>
      <c r="G695" t="s">
        <v>211</v>
      </c>
      <c r="H695">
        <v>2022</v>
      </c>
      <c r="I695">
        <v>1410</v>
      </c>
      <c r="J695">
        <v>2856</v>
      </c>
    </row>
    <row r="696" spans="1:10">
      <c r="A696" t="s">
        <v>544</v>
      </c>
      <c r="B696" t="s">
        <v>11</v>
      </c>
      <c r="C696" t="s">
        <v>119</v>
      </c>
      <c r="D696" t="s">
        <v>580</v>
      </c>
      <c r="E696" t="s">
        <v>15</v>
      </c>
      <c r="F696" t="s">
        <v>210</v>
      </c>
      <c r="G696" t="s">
        <v>212</v>
      </c>
      <c r="H696">
        <v>2022</v>
      </c>
      <c r="I696">
        <v>1410</v>
      </c>
      <c r="J696">
        <v>2856</v>
      </c>
    </row>
    <row r="697" spans="1:10">
      <c r="A697" t="s">
        <v>544</v>
      </c>
      <c r="B697" t="s">
        <v>11</v>
      </c>
      <c r="C697" t="s">
        <v>119</v>
      </c>
      <c r="D697" t="s">
        <v>580</v>
      </c>
      <c r="E697" t="s">
        <v>15</v>
      </c>
      <c r="F697" t="s">
        <v>36</v>
      </c>
      <c r="G697" t="s">
        <v>385</v>
      </c>
      <c r="H697">
        <v>2022</v>
      </c>
      <c r="I697">
        <v>1660</v>
      </c>
      <c r="J697">
        <v>2211</v>
      </c>
    </row>
    <row r="698" spans="1:10">
      <c r="A698" t="s">
        <v>544</v>
      </c>
      <c r="B698" t="s">
        <v>11</v>
      </c>
      <c r="C698" t="s">
        <v>119</v>
      </c>
      <c r="D698" t="s">
        <v>580</v>
      </c>
      <c r="E698" t="s">
        <v>15</v>
      </c>
      <c r="F698" t="s">
        <v>36</v>
      </c>
      <c r="G698" t="s">
        <v>384</v>
      </c>
      <c r="H698">
        <v>2022</v>
      </c>
      <c r="I698">
        <v>1610</v>
      </c>
      <c r="J698">
        <v>2192</v>
      </c>
    </row>
    <row r="699" spans="1:10">
      <c r="A699" t="s">
        <v>544</v>
      </c>
      <c r="B699" t="s">
        <v>11</v>
      </c>
      <c r="C699" t="s">
        <v>119</v>
      </c>
      <c r="D699" t="s">
        <v>580</v>
      </c>
      <c r="E699" t="s">
        <v>15</v>
      </c>
      <c r="F699" t="s">
        <v>36</v>
      </c>
      <c r="G699" t="s">
        <v>385</v>
      </c>
      <c r="H699">
        <v>2022</v>
      </c>
      <c r="I699">
        <v>1610</v>
      </c>
      <c r="J699">
        <v>2192</v>
      </c>
    </row>
    <row r="700" spans="1:10">
      <c r="A700" t="s">
        <v>544</v>
      </c>
      <c r="B700" t="s">
        <v>11</v>
      </c>
      <c r="C700" t="s">
        <v>119</v>
      </c>
      <c r="D700" t="s">
        <v>580</v>
      </c>
      <c r="E700" t="s">
        <v>15</v>
      </c>
      <c r="F700" t="s">
        <v>36</v>
      </c>
      <c r="G700" t="s">
        <v>384</v>
      </c>
      <c r="H700">
        <v>2022</v>
      </c>
      <c r="I700">
        <v>1610</v>
      </c>
      <c r="J700">
        <v>2144</v>
      </c>
    </row>
    <row r="701" spans="1:10">
      <c r="A701" t="s">
        <v>544</v>
      </c>
      <c r="B701" t="s">
        <v>11</v>
      </c>
      <c r="C701" t="s">
        <v>119</v>
      </c>
      <c r="D701" t="s">
        <v>580</v>
      </c>
      <c r="E701" t="s">
        <v>15</v>
      </c>
      <c r="F701" t="s">
        <v>204</v>
      </c>
      <c r="G701" t="s">
        <v>205</v>
      </c>
      <c r="H701">
        <v>2022</v>
      </c>
      <c r="I701">
        <v>775</v>
      </c>
      <c r="J701">
        <v>2123.5</v>
      </c>
    </row>
    <row r="702" spans="1:10">
      <c r="A702" t="s">
        <v>544</v>
      </c>
      <c r="B702" t="s">
        <v>11</v>
      </c>
      <c r="C702" t="s">
        <v>119</v>
      </c>
      <c r="D702" t="s">
        <v>580</v>
      </c>
      <c r="E702" t="s">
        <v>15</v>
      </c>
      <c r="F702" t="s">
        <v>204</v>
      </c>
      <c r="G702" t="s">
        <v>206</v>
      </c>
      <c r="H702">
        <v>2022</v>
      </c>
      <c r="I702">
        <v>775</v>
      </c>
      <c r="J702">
        <v>2123.5</v>
      </c>
    </row>
    <row r="703" spans="1:10">
      <c r="A703" t="s">
        <v>544</v>
      </c>
      <c r="B703" t="s">
        <v>11</v>
      </c>
      <c r="C703" t="s">
        <v>119</v>
      </c>
      <c r="D703" t="s">
        <v>580</v>
      </c>
      <c r="E703" t="s">
        <v>15</v>
      </c>
      <c r="F703" t="s">
        <v>36</v>
      </c>
      <c r="G703" t="s">
        <v>384</v>
      </c>
      <c r="H703">
        <v>2022</v>
      </c>
      <c r="I703">
        <v>1510</v>
      </c>
      <c r="J703">
        <v>2055</v>
      </c>
    </row>
    <row r="704" spans="1:10">
      <c r="A704" t="s">
        <v>544</v>
      </c>
      <c r="B704" t="s">
        <v>11</v>
      </c>
      <c r="C704" t="s">
        <v>119</v>
      </c>
      <c r="D704" t="s">
        <v>580</v>
      </c>
      <c r="E704" t="s">
        <v>15</v>
      </c>
      <c r="F704" t="s">
        <v>36</v>
      </c>
      <c r="G704" t="s">
        <v>384</v>
      </c>
      <c r="H704">
        <v>2022</v>
      </c>
      <c r="I704">
        <v>1510</v>
      </c>
      <c r="J704">
        <v>2055</v>
      </c>
    </row>
    <row r="705" spans="1:10">
      <c r="A705" t="s">
        <v>544</v>
      </c>
      <c r="B705" t="s">
        <v>11</v>
      </c>
      <c r="C705" t="s">
        <v>119</v>
      </c>
      <c r="D705" t="s">
        <v>580</v>
      </c>
      <c r="E705" t="s">
        <v>15</v>
      </c>
      <c r="F705" t="s">
        <v>36</v>
      </c>
      <c r="G705" t="s">
        <v>385</v>
      </c>
      <c r="H705">
        <v>2022</v>
      </c>
      <c r="I705">
        <v>1510</v>
      </c>
      <c r="J705">
        <v>2055</v>
      </c>
    </row>
    <row r="706" spans="1:10">
      <c r="A706" t="s">
        <v>544</v>
      </c>
      <c r="B706" t="s">
        <v>11</v>
      </c>
      <c r="C706" t="s">
        <v>119</v>
      </c>
      <c r="D706" t="s">
        <v>580</v>
      </c>
      <c r="E706" t="s">
        <v>15</v>
      </c>
      <c r="F706" t="s">
        <v>36</v>
      </c>
      <c r="G706" t="s">
        <v>385</v>
      </c>
      <c r="H706">
        <v>2022</v>
      </c>
      <c r="I706">
        <v>1510</v>
      </c>
      <c r="J706">
        <v>2055</v>
      </c>
    </row>
    <row r="707" spans="1:10">
      <c r="A707" t="s">
        <v>544</v>
      </c>
      <c r="B707" t="s">
        <v>11</v>
      </c>
      <c r="C707" t="s">
        <v>119</v>
      </c>
      <c r="D707" t="s">
        <v>580</v>
      </c>
      <c r="E707" t="s">
        <v>15</v>
      </c>
      <c r="F707" t="s">
        <v>36</v>
      </c>
      <c r="G707" t="s">
        <v>384</v>
      </c>
      <c r="H707">
        <v>2022</v>
      </c>
      <c r="I707">
        <v>1385</v>
      </c>
      <c r="J707">
        <v>1883.75</v>
      </c>
    </row>
    <row r="708" spans="1:10">
      <c r="A708" t="s">
        <v>544</v>
      </c>
      <c r="B708" t="s">
        <v>11</v>
      </c>
      <c r="C708" t="s">
        <v>119</v>
      </c>
      <c r="D708" t="s">
        <v>580</v>
      </c>
      <c r="E708" t="s">
        <v>15</v>
      </c>
      <c r="F708" t="s">
        <v>36</v>
      </c>
      <c r="G708" t="s">
        <v>385</v>
      </c>
      <c r="H708">
        <v>2022</v>
      </c>
      <c r="I708">
        <v>1385</v>
      </c>
      <c r="J708">
        <v>1883.75</v>
      </c>
    </row>
    <row r="709" spans="1:10">
      <c r="A709" t="s">
        <v>544</v>
      </c>
      <c r="B709" t="s">
        <v>11</v>
      </c>
      <c r="C709" t="s">
        <v>119</v>
      </c>
      <c r="D709" t="s">
        <v>580</v>
      </c>
      <c r="E709" t="s">
        <v>15</v>
      </c>
      <c r="F709" t="s">
        <v>204</v>
      </c>
      <c r="G709" t="s">
        <v>205</v>
      </c>
      <c r="H709">
        <v>2022</v>
      </c>
      <c r="I709">
        <v>550</v>
      </c>
      <c r="J709">
        <v>1496</v>
      </c>
    </row>
    <row r="710" spans="1:10">
      <c r="A710" t="s">
        <v>544</v>
      </c>
      <c r="B710" t="s">
        <v>11</v>
      </c>
      <c r="C710" t="s">
        <v>119</v>
      </c>
      <c r="D710" t="s">
        <v>580</v>
      </c>
      <c r="E710" t="s">
        <v>15</v>
      </c>
      <c r="F710" t="s">
        <v>204</v>
      </c>
      <c r="G710" t="s">
        <v>206</v>
      </c>
      <c r="H710">
        <v>2022</v>
      </c>
      <c r="I710">
        <v>550</v>
      </c>
      <c r="J710">
        <v>1496</v>
      </c>
    </row>
    <row r="711" spans="1:10">
      <c r="A711" t="s">
        <v>544</v>
      </c>
      <c r="B711" t="s">
        <v>11</v>
      </c>
      <c r="C711" t="s">
        <v>119</v>
      </c>
      <c r="D711" t="s">
        <v>580</v>
      </c>
      <c r="E711" t="s">
        <v>15</v>
      </c>
      <c r="F711" t="s">
        <v>36</v>
      </c>
      <c r="G711" t="s">
        <v>384</v>
      </c>
      <c r="H711">
        <v>2022</v>
      </c>
      <c r="I711">
        <v>1005</v>
      </c>
      <c r="J711">
        <v>1370</v>
      </c>
    </row>
    <row r="712" spans="1:10">
      <c r="A712" t="s">
        <v>544</v>
      </c>
      <c r="B712" t="s">
        <v>11</v>
      </c>
      <c r="C712" t="s">
        <v>119</v>
      </c>
      <c r="D712" t="s">
        <v>580</v>
      </c>
      <c r="E712" t="s">
        <v>15</v>
      </c>
      <c r="F712" t="s">
        <v>36</v>
      </c>
      <c r="G712" t="s">
        <v>385</v>
      </c>
      <c r="H712">
        <v>2022</v>
      </c>
      <c r="I712">
        <v>1005</v>
      </c>
      <c r="J712">
        <v>1370</v>
      </c>
    </row>
    <row r="713" spans="1:10">
      <c r="A713" t="s">
        <v>544</v>
      </c>
      <c r="B713" t="s">
        <v>11</v>
      </c>
      <c r="C713" t="s">
        <v>119</v>
      </c>
      <c r="D713" t="s">
        <v>580</v>
      </c>
      <c r="E713" t="s">
        <v>15</v>
      </c>
      <c r="F713" t="s">
        <v>204</v>
      </c>
      <c r="G713" t="s">
        <v>205</v>
      </c>
      <c r="H713">
        <v>2022</v>
      </c>
      <c r="I713">
        <v>500</v>
      </c>
      <c r="J713">
        <v>1370</v>
      </c>
    </row>
    <row r="714" spans="1:10">
      <c r="A714" t="s">
        <v>544</v>
      </c>
      <c r="B714" t="s">
        <v>11</v>
      </c>
      <c r="C714" t="s">
        <v>119</v>
      </c>
      <c r="D714" t="s">
        <v>580</v>
      </c>
      <c r="E714" t="s">
        <v>15</v>
      </c>
      <c r="F714" t="s">
        <v>204</v>
      </c>
      <c r="G714" t="s">
        <v>205</v>
      </c>
      <c r="H714">
        <v>2022</v>
      </c>
      <c r="I714">
        <v>500</v>
      </c>
      <c r="J714">
        <v>1370</v>
      </c>
    </row>
    <row r="715" spans="1:10">
      <c r="A715" t="s">
        <v>544</v>
      </c>
      <c r="B715" t="s">
        <v>11</v>
      </c>
      <c r="C715" t="s">
        <v>119</v>
      </c>
      <c r="D715" t="s">
        <v>580</v>
      </c>
      <c r="E715" t="s">
        <v>15</v>
      </c>
      <c r="F715" t="s">
        <v>204</v>
      </c>
      <c r="G715" t="s">
        <v>206</v>
      </c>
      <c r="H715">
        <v>2022</v>
      </c>
      <c r="I715">
        <v>500</v>
      </c>
      <c r="J715">
        <v>1370</v>
      </c>
    </row>
    <row r="716" spans="1:10">
      <c r="A716" t="s">
        <v>544</v>
      </c>
      <c r="B716" t="s">
        <v>11</v>
      </c>
      <c r="C716" t="s">
        <v>119</v>
      </c>
      <c r="D716" t="s">
        <v>580</v>
      </c>
      <c r="E716" t="s">
        <v>15</v>
      </c>
      <c r="F716" t="s">
        <v>204</v>
      </c>
      <c r="G716" t="s">
        <v>206</v>
      </c>
      <c r="H716">
        <v>2022</v>
      </c>
      <c r="I716">
        <v>500</v>
      </c>
      <c r="J716">
        <v>1370</v>
      </c>
    </row>
    <row r="717" spans="1:10">
      <c r="A717" t="s">
        <v>544</v>
      </c>
      <c r="B717" t="s">
        <v>11</v>
      </c>
      <c r="C717" t="s">
        <v>119</v>
      </c>
      <c r="D717" t="s">
        <v>580</v>
      </c>
      <c r="E717" t="s">
        <v>15</v>
      </c>
      <c r="F717" t="s">
        <v>204</v>
      </c>
      <c r="G717" t="s">
        <v>205</v>
      </c>
      <c r="H717">
        <v>2022</v>
      </c>
      <c r="I717">
        <v>500</v>
      </c>
      <c r="J717">
        <v>1360</v>
      </c>
    </row>
    <row r="718" spans="1:10">
      <c r="A718" t="s">
        <v>544</v>
      </c>
      <c r="B718" t="s">
        <v>11</v>
      </c>
      <c r="C718" t="s">
        <v>119</v>
      </c>
      <c r="D718" t="s">
        <v>580</v>
      </c>
      <c r="E718" t="s">
        <v>15</v>
      </c>
      <c r="F718" t="s">
        <v>204</v>
      </c>
      <c r="G718" t="s">
        <v>206</v>
      </c>
      <c r="H718">
        <v>2022</v>
      </c>
      <c r="I718">
        <v>500</v>
      </c>
      <c r="J718">
        <v>1360</v>
      </c>
    </row>
    <row r="719" spans="1:10">
      <c r="A719" t="s">
        <v>544</v>
      </c>
      <c r="B719" t="s">
        <v>11</v>
      </c>
      <c r="C719" t="s">
        <v>119</v>
      </c>
      <c r="D719" t="s">
        <v>580</v>
      </c>
      <c r="E719" t="s">
        <v>15</v>
      </c>
      <c r="F719" t="s">
        <v>36</v>
      </c>
      <c r="G719" t="s">
        <v>384</v>
      </c>
      <c r="H719">
        <v>2022</v>
      </c>
      <c r="I719">
        <v>1005</v>
      </c>
      <c r="J719">
        <v>1340</v>
      </c>
    </row>
    <row r="720" spans="1:10">
      <c r="A720" t="s">
        <v>544</v>
      </c>
      <c r="B720" t="s">
        <v>11</v>
      </c>
      <c r="C720" t="s">
        <v>119</v>
      </c>
      <c r="D720" t="s">
        <v>580</v>
      </c>
      <c r="E720" t="s">
        <v>15</v>
      </c>
      <c r="F720" t="s">
        <v>36</v>
      </c>
      <c r="G720" t="s">
        <v>385</v>
      </c>
      <c r="H720">
        <v>2022</v>
      </c>
      <c r="I720">
        <v>1005</v>
      </c>
      <c r="J720">
        <v>1340</v>
      </c>
    </row>
    <row r="721" spans="1:10">
      <c r="A721" t="s">
        <v>544</v>
      </c>
      <c r="B721" t="s">
        <v>11</v>
      </c>
      <c r="C721" t="s">
        <v>119</v>
      </c>
      <c r="D721" t="s">
        <v>580</v>
      </c>
      <c r="E721" t="s">
        <v>15</v>
      </c>
      <c r="F721" t="s">
        <v>36</v>
      </c>
      <c r="G721" t="s">
        <v>384</v>
      </c>
      <c r="H721">
        <v>2022</v>
      </c>
      <c r="I721">
        <v>550</v>
      </c>
      <c r="J721">
        <v>753.5</v>
      </c>
    </row>
    <row r="722" spans="1:10">
      <c r="A722" t="s">
        <v>544</v>
      </c>
      <c r="B722" t="s">
        <v>11</v>
      </c>
      <c r="C722" t="s">
        <v>119</v>
      </c>
      <c r="D722" t="s">
        <v>580</v>
      </c>
      <c r="E722" t="s">
        <v>15</v>
      </c>
      <c r="F722" t="s">
        <v>36</v>
      </c>
      <c r="G722" t="s">
        <v>384</v>
      </c>
      <c r="H722">
        <v>2022</v>
      </c>
      <c r="I722">
        <v>550</v>
      </c>
      <c r="J722">
        <v>753.5</v>
      </c>
    </row>
    <row r="723" spans="1:10">
      <c r="A723" t="s">
        <v>544</v>
      </c>
      <c r="B723" t="s">
        <v>11</v>
      </c>
      <c r="C723" t="s">
        <v>119</v>
      </c>
      <c r="D723" t="s">
        <v>580</v>
      </c>
      <c r="E723" t="s">
        <v>15</v>
      </c>
      <c r="F723" t="s">
        <v>36</v>
      </c>
      <c r="G723" t="s">
        <v>385</v>
      </c>
      <c r="H723">
        <v>2022</v>
      </c>
      <c r="I723">
        <v>550</v>
      </c>
      <c r="J723">
        <v>753.5</v>
      </c>
    </row>
    <row r="724" spans="1:10">
      <c r="A724" t="s">
        <v>544</v>
      </c>
      <c r="B724" t="s">
        <v>11</v>
      </c>
      <c r="C724" t="s">
        <v>119</v>
      </c>
      <c r="D724" t="s">
        <v>580</v>
      </c>
      <c r="E724" t="s">
        <v>15</v>
      </c>
      <c r="F724" t="s">
        <v>36</v>
      </c>
      <c r="G724" t="s">
        <v>385</v>
      </c>
      <c r="H724">
        <v>2022</v>
      </c>
      <c r="I724">
        <v>550</v>
      </c>
      <c r="J724">
        <v>753.5</v>
      </c>
    </row>
    <row r="725" spans="1:10">
      <c r="A725" t="s">
        <v>544</v>
      </c>
      <c r="B725" t="s">
        <v>11</v>
      </c>
      <c r="C725" t="s">
        <v>119</v>
      </c>
      <c r="D725" t="s">
        <v>580</v>
      </c>
      <c r="E725" t="s">
        <v>15</v>
      </c>
      <c r="F725" t="s">
        <v>210</v>
      </c>
      <c r="G725" t="s">
        <v>211</v>
      </c>
      <c r="H725">
        <v>2022</v>
      </c>
      <c r="I725">
        <v>350</v>
      </c>
      <c r="J725">
        <v>714</v>
      </c>
    </row>
    <row r="726" spans="1:10">
      <c r="A726" t="s">
        <v>544</v>
      </c>
      <c r="B726" t="s">
        <v>11</v>
      </c>
      <c r="C726" t="s">
        <v>119</v>
      </c>
      <c r="D726" t="s">
        <v>580</v>
      </c>
      <c r="E726" t="s">
        <v>15</v>
      </c>
      <c r="F726" t="s">
        <v>210</v>
      </c>
      <c r="G726" t="s">
        <v>212</v>
      </c>
      <c r="H726">
        <v>2022</v>
      </c>
      <c r="I726">
        <v>350</v>
      </c>
      <c r="J726">
        <v>714</v>
      </c>
    </row>
    <row r="727" spans="1:10">
      <c r="A727" t="s">
        <v>544</v>
      </c>
      <c r="B727" t="s">
        <v>11</v>
      </c>
      <c r="C727" t="s">
        <v>119</v>
      </c>
      <c r="D727" t="s">
        <v>580</v>
      </c>
      <c r="E727" t="s">
        <v>15</v>
      </c>
      <c r="F727" t="s">
        <v>36</v>
      </c>
      <c r="G727" t="s">
        <v>384</v>
      </c>
      <c r="H727">
        <v>2022</v>
      </c>
      <c r="I727">
        <v>500</v>
      </c>
      <c r="J727">
        <v>685</v>
      </c>
    </row>
    <row r="728" spans="1:10">
      <c r="A728" t="s">
        <v>544</v>
      </c>
      <c r="B728" t="s">
        <v>11</v>
      </c>
      <c r="C728" t="s">
        <v>119</v>
      </c>
      <c r="D728" t="s">
        <v>580</v>
      </c>
      <c r="E728" t="s">
        <v>15</v>
      </c>
      <c r="F728" t="s">
        <v>36</v>
      </c>
      <c r="G728" t="s">
        <v>384</v>
      </c>
      <c r="H728">
        <v>2022</v>
      </c>
      <c r="I728">
        <v>500</v>
      </c>
      <c r="J728">
        <v>685</v>
      </c>
    </row>
    <row r="729" spans="1:10">
      <c r="A729" t="s">
        <v>544</v>
      </c>
      <c r="B729" t="s">
        <v>11</v>
      </c>
      <c r="C729" t="s">
        <v>119</v>
      </c>
      <c r="D729" t="s">
        <v>580</v>
      </c>
      <c r="E729" t="s">
        <v>15</v>
      </c>
      <c r="F729" t="s">
        <v>36</v>
      </c>
      <c r="G729" t="s">
        <v>384</v>
      </c>
      <c r="H729">
        <v>2022</v>
      </c>
      <c r="I729">
        <v>500</v>
      </c>
      <c r="J729">
        <v>685</v>
      </c>
    </row>
    <row r="730" spans="1:10">
      <c r="A730" t="s">
        <v>544</v>
      </c>
      <c r="B730" t="s">
        <v>11</v>
      </c>
      <c r="C730" t="s">
        <v>119</v>
      </c>
      <c r="D730" t="s">
        <v>580</v>
      </c>
      <c r="E730" t="s">
        <v>15</v>
      </c>
      <c r="F730" t="s">
        <v>36</v>
      </c>
      <c r="G730" t="s">
        <v>384</v>
      </c>
      <c r="H730">
        <v>2022</v>
      </c>
      <c r="I730">
        <v>500</v>
      </c>
      <c r="J730">
        <v>685</v>
      </c>
    </row>
    <row r="731" spans="1:10">
      <c r="A731" t="s">
        <v>544</v>
      </c>
      <c r="B731" t="s">
        <v>11</v>
      </c>
      <c r="C731" t="s">
        <v>119</v>
      </c>
      <c r="D731" t="s">
        <v>580</v>
      </c>
      <c r="E731" t="s">
        <v>15</v>
      </c>
      <c r="F731" t="s">
        <v>36</v>
      </c>
      <c r="G731" t="s">
        <v>384</v>
      </c>
      <c r="H731">
        <v>2022</v>
      </c>
      <c r="I731">
        <v>500</v>
      </c>
      <c r="J731">
        <v>685</v>
      </c>
    </row>
    <row r="732" spans="1:10">
      <c r="A732" t="s">
        <v>544</v>
      </c>
      <c r="B732" t="s">
        <v>11</v>
      </c>
      <c r="C732" t="s">
        <v>119</v>
      </c>
      <c r="D732" t="s">
        <v>580</v>
      </c>
      <c r="E732" t="s">
        <v>15</v>
      </c>
      <c r="F732" t="s">
        <v>36</v>
      </c>
      <c r="G732" t="s">
        <v>385</v>
      </c>
      <c r="H732">
        <v>2022</v>
      </c>
      <c r="I732">
        <v>500</v>
      </c>
      <c r="J732">
        <v>685</v>
      </c>
    </row>
    <row r="733" spans="1:10">
      <c r="A733" t="s">
        <v>544</v>
      </c>
      <c r="B733" t="s">
        <v>11</v>
      </c>
      <c r="C733" t="s">
        <v>119</v>
      </c>
      <c r="D733" t="s">
        <v>580</v>
      </c>
      <c r="E733" t="s">
        <v>15</v>
      </c>
      <c r="F733" t="s">
        <v>36</v>
      </c>
      <c r="G733" t="s">
        <v>385</v>
      </c>
      <c r="H733">
        <v>2022</v>
      </c>
      <c r="I733">
        <v>500</v>
      </c>
      <c r="J733">
        <v>685</v>
      </c>
    </row>
    <row r="734" spans="1:10">
      <c r="A734" t="s">
        <v>544</v>
      </c>
      <c r="B734" t="s">
        <v>11</v>
      </c>
      <c r="C734" t="s">
        <v>119</v>
      </c>
      <c r="D734" t="s">
        <v>580</v>
      </c>
      <c r="E734" t="s">
        <v>15</v>
      </c>
      <c r="F734" t="s">
        <v>36</v>
      </c>
      <c r="G734" t="s">
        <v>385</v>
      </c>
      <c r="H734">
        <v>2022</v>
      </c>
      <c r="I734">
        <v>500</v>
      </c>
      <c r="J734">
        <v>685</v>
      </c>
    </row>
    <row r="735" spans="1:10">
      <c r="A735" t="s">
        <v>544</v>
      </c>
      <c r="B735" t="s">
        <v>11</v>
      </c>
      <c r="C735" t="s">
        <v>119</v>
      </c>
      <c r="D735" t="s">
        <v>580</v>
      </c>
      <c r="E735" t="s">
        <v>15</v>
      </c>
      <c r="F735" t="s">
        <v>36</v>
      </c>
      <c r="G735" t="s">
        <v>385</v>
      </c>
      <c r="H735">
        <v>2022</v>
      </c>
      <c r="I735">
        <v>500</v>
      </c>
      <c r="J735">
        <v>685</v>
      </c>
    </row>
    <row r="736" spans="1:10">
      <c r="A736" t="s">
        <v>544</v>
      </c>
      <c r="B736" t="s">
        <v>11</v>
      </c>
      <c r="C736" t="s">
        <v>119</v>
      </c>
      <c r="D736" t="s">
        <v>580</v>
      </c>
      <c r="E736" t="s">
        <v>15</v>
      </c>
      <c r="F736" t="s">
        <v>36</v>
      </c>
      <c r="G736" t="s">
        <v>385</v>
      </c>
      <c r="H736">
        <v>2022</v>
      </c>
      <c r="I736">
        <v>500</v>
      </c>
      <c r="J736">
        <v>685</v>
      </c>
    </row>
    <row r="737" spans="1:10">
      <c r="A737" t="s">
        <v>544</v>
      </c>
      <c r="B737" t="s">
        <v>11</v>
      </c>
      <c r="C737" t="s">
        <v>119</v>
      </c>
      <c r="D737" t="s">
        <v>580</v>
      </c>
      <c r="E737" t="s">
        <v>15</v>
      </c>
      <c r="F737" t="s">
        <v>204</v>
      </c>
      <c r="G737" t="s">
        <v>205</v>
      </c>
      <c r="H737">
        <v>2022</v>
      </c>
      <c r="I737">
        <v>125</v>
      </c>
      <c r="J737">
        <v>340</v>
      </c>
    </row>
    <row r="738" spans="1:10">
      <c r="A738" t="s">
        <v>544</v>
      </c>
      <c r="B738" t="s">
        <v>11</v>
      </c>
      <c r="C738" t="s">
        <v>119</v>
      </c>
      <c r="D738" t="s">
        <v>580</v>
      </c>
      <c r="E738" t="s">
        <v>15</v>
      </c>
      <c r="F738" t="s">
        <v>204</v>
      </c>
      <c r="G738" t="s">
        <v>205</v>
      </c>
      <c r="H738">
        <v>2022</v>
      </c>
      <c r="I738">
        <v>100</v>
      </c>
      <c r="J738">
        <v>274</v>
      </c>
    </row>
    <row r="739" spans="1:10">
      <c r="A739" t="s">
        <v>544</v>
      </c>
      <c r="B739" t="s">
        <v>11</v>
      </c>
      <c r="C739" t="s">
        <v>119</v>
      </c>
      <c r="D739" t="s">
        <v>580</v>
      </c>
      <c r="E739" t="s">
        <v>15</v>
      </c>
      <c r="F739" t="s">
        <v>204</v>
      </c>
      <c r="G739" t="s">
        <v>206</v>
      </c>
      <c r="H739">
        <v>2022</v>
      </c>
      <c r="I739">
        <v>100</v>
      </c>
      <c r="J739">
        <v>274</v>
      </c>
    </row>
    <row r="740" spans="1:10">
      <c r="A740" t="s">
        <v>544</v>
      </c>
      <c r="B740" t="s">
        <v>11</v>
      </c>
      <c r="C740" t="s">
        <v>119</v>
      </c>
      <c r="D740" t="s">
        <v>580</v>
      </c>
      <c r="E740" t="s">
        <v>15</v>
      </c>
      <c r="F740" t="s">
        <v>204</v>
      </c>
      <c r="G740" t="s">
        <v>206</v>
      </c>
      <c r="H740">
        <v>2022</v>
      </c>
      <c r="I740">
        <v>100</v>
      </c>
      <c r="J740">
        <v>272</v>
      </c>
    </row>
    <row r="741" spans="1:10">
      <c r="A741" t="s">
        <v>544</v>
      </c>
      <c r="B741" t="s">
        <v>11</v>
      </c>
      <c r="C741" t="s">
        <v>119</v>
      </c>
      <c r="D741" t="s">
        <v>580</v>
      </c>
      <c r="E741" t="s">
        <v>15</v>
      </c>
      <c r="F741" t="s">
        <v>36</v>
      </c>
      <c r="G741" t="s">
        <v>384</v>
      </c>
      <c r="H741">
        <v>2022</v>
      </c>
      <c r="I741">
        <v>200</v>
      </c>
      <c r="J741">
        <v>270</v>
      </c>
    </row>
    <row r="742" spans="1:10">
      <c r="A742" t="s">
        <v>544</v>
      </c>
      <c r="B742" t="s">
        <v>11</v>
      </c>
      <c r="C742" t="s">
        <v>119</v>
      </c>
      <c r="D742" t="s">
        <v>580</v>
      </c>
      <c r="E742" t="s">
        <v>15</v>
      </c>
      <c r="F742" t="s">
        <v>36</v>
      </c>
      <c r="G742" t="s">
        <v>385</v>
      </c>
      <c r="H742">
        <v>2022</v>
      </c>
      <c r="I742">
        <v>200</v>
      </c>
      <c r="J742">
        <v>270</v>
      </c>
    </row>
    <row r="743" spans="1:10">
      <c r="A743" t="s">
        <v>544</v>
      </c>
      <c r="B743" t="s">
        <v>530</v>
      </c>
      <c r="C743" t="s">
        <v>530</v>
      </c>
      <c r="D743" t="s">
        <v>580</v>
      </c>
      <c r="E743" t="s">
        <v>15</v>
      </c>
      <c r="F743" t="s">
        <v>30</v>
      </c>
      <c r="G743" t="s">
        <v>148</v>
      </c>
      <c r="H743">
        <v>2022</v>
      </c>
      <c r="I743">
        <v>67135</v>
      </c>
      <c r="J743">
        <v>164996</v>
      </c>
    </row>
    <row r="744" spans="1:10">
      <c r="A744" t="s">
        <v>544</v>
      </c>
      <c r="B744" t="s">
        <v>530</v>
      </c>
      <c r="C744" t="s">
        <v>530</v>
      </c>
      <c r="D744" t="s">
        <v>580</v>
      </c>
      <c r="E744" t="s">
        <v>15</v>
      </c>
      <c r="F744" t="s">
        <v>36</v>
      </c>
      <c r="G744" t="s">
        <v>37</v>
      </c>
      <c r="H744">
        <v>2022</v>
      </c>
      <c r="I744">
        <v>108545</v>
      </c>
      <c r="J744">
        <v>142560</v>
      </c>
    </row>
    <row r="745" spans="1:10">
      <c r="A745" t="s">
        <v>544</v>
      </c>
      <c r="B745" t="s">
        <v>530</v>
      </c>
      <c r="C745" t="s">
        <v>530</v>
      </c>
      <c r="D745" t="s">
        <v>580</v>
      </c>
      <c r="E745" t="s">
        <v>15</v>
      </c>
      <c r="F745" t="s">
        <v>36</v>
      </c>
      <c r="G745" t="s">
        <v>37</v>
      </c>
      <c r="H745">
        <v>2022</v>
      </c>
      <c r="I745">
        <v>104120</v>
      </c>
      <c r="J745">
        <v>139860</v>
      </c>
    </row>
    <row r="746" spans="1:10">
      <c r="A746" t="s">
        <v>544</v>
      </c>
      <c r="B746" t="s">
        <v>530</v>
      </c>
      <c r="C746" t="s">
        <v>530</v>
      </c>
      <c r="D746" t="s">
        <v>580</v>
      </c>
      <c r="E746" t="s">
        <v>15</v>
      </c>
      <c r="F746" t="s">
        <v>30</v>
      </c>
      <c r="G746" t="s">
        <v>148</v>
      </c>
      <c r="H746">
        <v>2022</v>
      </c>
      <c r="I746">
        <v>55880</v>
      </c>
      <c r="J746">
        <v>137332</v>
      </c>
    </row>
    <row r="747" spans="1:10">
      <c r="A747" t="s">
        <v>544</v>
      </c>
      <c r="B747" t="s">
        <v>530</v>
      </c>
      <c r="C747" t="s">
        <v>530</v>
      </c>
      <c r="D747" t="s">
        <v>580</v>
      </c>
      <c r="E747" t="s">
        <v>15</v>
      </c>
      <c r="F747" t="s">
        <v>36</v>
      </c>
      <c r="G747" t="s">
        <v>37</v>
      </c>
      <c r="H747">
        <v>2022</v>
      </c>
      <c r="I747">
        <v>93070</v>
      </c>
      <c r="J747">
        <v>125010</v>
      </c>
    </row>
    <row r="748" spans="1:10">
      <c r="A748" t="s">
        <v>544</v>
      </c>
      <c r="B748" t="s">
        <v>530</v>
      </c>
      <c r="C748" t="s">
        <v>530</v>
      </c>
      <c r="D748" t="s">
        <v>580</v>
      </c>
      <c r="E748" t="s">
        <v>15</v>
      </c>
      <c r="F748" t="s">
        <v>34</v>
      </c>
      <c r="G748" t="s">
        <v>35</v>
      </c>
      <c r="H748">
        <v>2022</v>
      </c>
      <c r="I748">
        <v>56280</v>
      </c>
      <c r="J748">
        <v>124320</v>
      </c>
    </row>
    <row r="749" spans="1:10">
      <c r="A749" t="s">
        <v>544</v>
      </c>
      <c r="B749" t="s">
        <v>530</v>
      </c>
      <c r="C749" t="s">
        <v>530</v>
      </c>
      <c r="D749" t="s">
        <v>580</v>
      </c>
      <c r="E749" t="s">
        <v>15</v>
      </c>
      <c r="F749" t="s">
        <v>30</v>
      </c>
      <c r="G749" t="s">
        <v>148</v>
      </c>
      <c r="H749">
        <v>2022</v>
      </c>
      <c r="I749">
        <v>48090</v>
      </c>
      <c r="J749">
        <v>118189.5</v>
      </c>
    </row>
    <row r="750" spans="1:10">
      <c r="A750" t="s">
        <v>544</v>
      </c>
      <c r="B750" t="s">
        <v>530</v>
      </c>
      <c r="C750" t="s">
        <v>530</v>
      </c>
      <c r="D750" t="s">
        <v>580</v>
      </c>
      <c r="E750" t="s">
        <v>15</v>
      </c>
      <c r="F750" t="s">
        <v>30</v>
      </c>
      <c r="G750" t="s">
        <v>148</v>
      </c>
      <c r="H750">
        <v>2022</v>
      </c>
      <c r="I750">
        <v>47340</v>
      </c>
      <c r="J750">
        <v>116337</v>
      </c>
    </row>
    <row r="751" spans="1:10">
      <c r="A751" t="s">
        <v>544</v>
      </c>
      <c r="B751" t="s">
        <v>530</v>
      </c>
      <c r="C751" t="s">
        <v>530</v>
      </c>
      <c r="D751" t="s">
        <v>580</v>
      </c>
      <c r="E751" t="s">
        <v>15</v>
      </c>
      <c r="F751" t="s">
        <v>30</v>
      </c>
      <c r="G751" t="s">
        <v>148</v>
      </c>
      <c r="H751">
        <v>2022</v>
      </c>
      <c r="I751">
        <v>46080</v>
      </c>
      <c r="J751">
        <v>113249.5</v>
      </c>
    </row>
    <row r="752" spans="1:10">
      <c r="A752" t="s">
        <v>544</v>
      </c>
      <c r="B752" t="s">
        <v>530</v>
      </c>
      <c r="C752" t="s">
        <v>530</v>
      </c>
      <c r="D752" t="s">
        <v>580</v>
      </c>
      <c r="E752" t="s">
        <v>15</v>
      </c>
      <c r="F752" t="s">
        <v>36</v>
      </c>
      <c r="G752" t="s">
        <v>37</v>
      </c>
      <c r="H752">
        <v>2022</v>
      </c>
      <c r="I752">
        <v>81655</v>
      </c>
      <c r="J752">
        <v>107250</v>
      </c>
    </row>
    <row r="753" spans="1:10">
      <c r="A753" t="s">
        <v>544</v>
      </c>
      <c r="B753" t="s">
        <v>530</v>
      </c>
      <c r="C753" t="s">
        <v>530</v>
      </c>
      <c r="D753" t="s">
        <v>580</v>
      </c>
      <c r="E753" t="s">
        <v>15</v>
      </c>
      <c r="F753" t="s">
        <v>36</v>
      </c>
      <c r="G753" t="s">
        <v>37</v>
      </c>
      <c r="H753">
        <v>2022</v>
      </c>
      <c r="I753">
        <v>74630</v>
      </c>
      <c r="J753">
        <v>100237.5</v>
      </c>
    </row>
    <row r="754" spans="1:10">
      <c r="A754" t="s">
        <v>544</v>
      </c>
      <c r="B754" t="s">
        <v>530</v>
      </c>
      <c r="C754" t="s">
        <v>530</v>
      </c>
      <c r="D754" t="s">
        <v>580</v>
      </c>
      <c r="E754" t="s">
        <v>15</v>
      </c>
      <c r="F754" t="s">
        <v>36</v>
      </c>
      <c r="G754" t="s">
        <v>37</v>
      </c>
      <c r="H754">
        <v>2022</v>
      </c>
      <c r="I754">
        <v>66240</v>
      </c>
      <c r="J754">
        <v>88965</v>
      </c>
    </row>
    <row r="755" spans="1:10">
      <c r="A755" t="s">
        <v>544</v>
      </c>
      <c r="B755" t="s">
        <v>530</v>
      </c>
      <c r="C755" t="s">
        <v>530</v>
      </c>
      <c r="D755" t="s">
        <v>580</v>
      </c>
      <c r="E755" t="s">
        <v>15</v>
      </c>
      <c r="F755" t="s">
        <v>30</v>
      </c>
      <c r="G755" t="s">
        <v>148</v>
      </c>
      <c r="H755">
        <v>2022</v>
      </c>
      <c r="I755">
        <v>33970</v>
      </c>
      <c r="J755">
        <v>83486</v>
      </c>
    </row>
    <row r="756" spans="1:10">
      <c r="A756" t="s">
        <v>544</v>
      </c>
      <c r="B756" t="s">
        <v>530</v>
      </c>
      <c r="C756" t="s">
        <v>530</v>
      </c>
      <c r="D756" t="s">
        <v>580</v>
      </c>
      <c r="E756" t="s">
        <v>15</v>
      </c>
      <c r="F756" t="s">
        <v>36</v>
      </c>
      <c r="G756" t="s">
        <v>37</v>
      </c>
      <c r="H756">
        <v>2022</v>
      </c>
      <c r="I756">
        <v>57390</v>
      </c>
      <c r="J756">
        <v>77085</v>
      </c>
    </row>
    <row r="757" spans="1:10">
      <c r="A757" t="s">
        <v>544</v>
      </c>
      <c r="B757" t="s">
        <v>530</v>
      </c>
      <c r="C757" t="s">
        <v>530</v>
      </c>
      <c r="D757" t="s">
        <v>580</v>
      </c>
      <c r="E757" t="s">
        <v>15</v>
      </c>
      <c r="F757" t="s">
        <v>36</v>
      </c>
      <c r="G757" t="s">
        <v>37</v>
      </c>
      <c r="H757">
        <v>2022</v>
      </c>
      <c r="I757">
        <v>51665</v>
      </c>
      <c r="J757">
        <v>67848</v>
      </c>
    </row>
    <row r="758" spans="1:10">
      <c r="A758" t="s">
        <v>544</v>
      </c>
      <c r="B758" t="s">
        <v>530</v>
      </c>
      <c r="C758" t="s">
        <v>530</v>
      </c>
      <c r="D758" t="s">
        <v>580</v>
      </c>
      <c r="E758" t="s">
        <v>15</v>
      </c>
      <c r="F758" t="s">
        <v>36</v>
      </c>
      <c r="G758" t="s">
        <v>37</v>
      </c>
      <c r="H758">
        <v>2022</v>
      </c>
      <c r="I758">
        <v>50455</v>
      </c>
      <c r="J758">
        <v>67770</v>
      </c>
    </row>
    <row r="759" spans="1:10">
      <c r="A759" t="s">
        <v>544</v>
      </c>
      <c r="B759" t="s">
        <v>530</v>
      </c>
      <c r="C759" t="s">
        <v>530</v>
      </c>
      <c r="D759" t="s">
        <v>580</v>
      </c>
      <c r="E759" t="s">
        <v>15</v>
      </c>
      <c r="F759" t="s">
        <v>34</v>
      </c>
      <c r="G759" t="s">
        <v>35</v>
      </c>
      <c r="H759">
        <v>2022</v>
      </c>
      <c r="I759">
        <v>26285</v>
      </c>
      <c r="J759">
        <v>58053</v>
      </c>
    </row>
    <row r="760" spans="1:10">
      <c r="A760" t="s">
        <v>544</v>
      </c>
      <c r="B760" t="s">
        <v>530</v>
      </c>
      <c r="C760" t="s">
        <v>530</v>
      </c>
      <c r="D760" t="s">
        <v>580</v>
      </c>
      <c r="E760" t="s">
        <v>15</v>
      </c>
      <c r="F760" t="s">
        <v>36</v>
      </c>
      <c r="G760" t="s">
        <v>37</v>
      </c>
      <c r="H760">
        <v>2022</v>
      </c>
      <c r="I760">
        <v>42345</v>
      </c>
      <c r="J760">
        <v>56868.75</v>
      </c>
    </row>
    <row r="761" spans="1:10">
      <c r="A761" t="s">
        <v>544</v>
      </c>
      <c r="B761" t="s">
        <v>530</v>
      </c>
      <c r="C761" t="s">
        <v>530</v>
      </c>
      <c r="D761" t="s">
        <v>580</v>
      </c>
      <c r="E761" t="s">
        <v>15</v>
      </c>
      <c r="F761" t="s">
        <v>36</v>
      </c>
      <c r="G761" t="s">
        <v>37</v>
      </c>
      <c r="H761">
        <v>2022</v>
      </c>
      <c r="I761">
        <v>38645</v>
      </c>
      <c r="J761">
        <v>51523</v>
      </c>
    </row>
    <row r="762" spans="1:10">
      <c r="A762" t="s">
        <v>544</v>
      </c>
      <c r="B762" t="s">
        <v>530</v>
      </c>
      <c r="C762" t="s">
        <v>530</v>
      </c>
      <c r="D762" t="s">
        <v>580</v>
      </c>
      <c r="E762" t="s">
        <v>15</v>
      </c>
      <c r="F762" t="s">
        <v>36</v>
      </c>
      <c r="G762" t="s">
        <v>37</v>
      </c>
      <c r="H762">
        <v>2022</v>
      </c>
      <c r="I762">
        <v>36035</v>
      </c>
      <c r="J762">
        <v>49114.5</v>
      </c>
    </row>
    <row r="763" spans="1:10">
      <c r="A763" t="s">
        <v>544</v>
      </c>
      <c r="B763" t="s">
        <v>530</v>
      </c>
      <c r="C763" t="s">
        <v>530</v>
      </c>
      <c r="D763" t="s">
        <v>580</v>
      </c>
      <c r="E763" t="s">
        <v>15</v>
      </c>
      <c r="F763" t="s">
        <v>34</v>
      </c>
      <c r="G763" t="s">
        <v>35</v>
      </c>
      <c r="H763">
        <v>2022</v>
      </c>
      <c r="I763">
        <v>20355</v>
      </c>
      <c r="J763">
        <v>44955</v>
      </c>
    </row>
    <row r="764" spans="1:10">
      <c r="A764" t="s">
        <v>544</v>
      </c>
      <c r="B764" t="s">
        <v>530</v>
      </c>
      <c r="C764" t="s">
        <v>530</v>
      </c>
      <c r="D764" t="s">
        <v>580</v>
      </c>
      <c r="E764" t="s">
        <v>15</v>
      </c>
      <c r="F764" t="s">
        <v>34</v>
      </c>
      <c r="G764" t="s">
        <v>152</v>
      </c>
      <c r="H764">
        <v>2022</v>
      </c>
      <c r="I764">
        <v>18395</v>
      </c>
      <c r="J764">
        <v>40626</v>
      </c>
    </row>
    <row r="765" spans="1:10">
      <c r="A765" t="s">
        <v>544</v>
      </c>
      <c r="B765" t="s">
        <v>530</v>
      </c>
      <c r="C765" t="s">
        <v>530</v>
      </c>
      <c r="D765" t="s">
        <v>580</v>
      </c>
      <c r="E765" t="s">
        <v>15</v>
      </c>
      <c r="F765" t="s">
        <v>36</v>
      </c>
      <c r="G765" t="s">
        <v>37</v>
      </c>
      <c r="H765">
        <v>2022</v>
      </c>
      <c r="I765">
        <v>28645</v>
      </c>
      <c r="J765">
        <v>38475</v>
      </c>
    </row>
    <row r="766" spans="1:10">
      <c r="A766" t="s">
        <v>544</v>
      </c>
      <c r="B766" t="s">
        <v>530</v>
      </c>
      <c r="C766" t="s">
        <v>530</v>
      </c>
      <c r="D766" t="s">
        <v>580</v>
      </c>
      <c r="E766" t="s">
        <v>15</v>
      </c>
      <c r="F766" t="s">
        <v>34</v>
      </c>
      <c r="G766" t="s">
        <v>152</v>
      </c>
      <c r="H766">
        <v>2022</v>
      </c>
      <c r="I766">
        <v>14020</v>
      </c>
      <c r="J766">
        <v>31248</v>
      </c>
    </row>
    <row r="767" spans="1:10">
      <c r="A767" t="s">
        <v>544</v>
      </c>
      <c r="B767" t="s">
        <v>530</v>
      </c>
      <c r="C767" t="s">
        <v>530</v>
      </c>
      <c r="D767" t="s">
        <v>580</v>
      </c>
      <c r="E767" t="s">
        <v>15</v>
      </c>
      <c r="F767" t="s">
        <v>36</v>
      </c>
      <c r="G767" t="s">
        <v>37</v>
      </c>
      <c r="H767">
        <v>2022</v>
      </c>
      <c r="I767">
        <v>20960</v>
      </c>
      <c r="J767">
        <v>28564.5</v>
      </c>
    </row>
    <row r="768" spans="1:10">
      <c r="A768" t="s">
        <v>544</v>
      </c>
      <c r="B768" t="s">
        <v>530</v>
      </c>
      <c r="C768" t="s">
        <v>530</v>
      </c>
      <c r="D768" t="s">
        <v>580</v>
      </c>
      <c r="E768" t="s">
        <v>15</v>
      </c>
      <c r="F768" t="s">
        <v>36</v>
      </c>
      <c r="G768" t="s">
        <v>37</v>
      </c>
      <c r="H768">
        <v>2022</v>
      </c>
      <c r="I768">
        <v>19700</v>
      </c>
      <c r="J768">
        <v>26852</v>
      </c>
    </row>
    <row r="769" spans="1:10">
      <c r="A769" t="s">
        <v>544</v>
      </c>
      <c r="B769" t="s">
        <v>530</v>
      </c>
      <c r="C769" t="s">
        <v>530</v>
      </c>
      <c r="D769" t="s">
        <v>580</v>
      </c>
      <c r="E769" t="s">
        <v>15</v>
      </c>
      <c r="F769" t="s">
        <v>36</v>
      </c>
      <c r="G769" t="s">
        <v>37</v>
      </c>
      <c r="H769">
        <v>2022</v>
      </c>
      <c r="I769">
        <v>19150</v>
      </c>
      <c r="J769">
        <v>26098.5</v>
      </c>
    </row>
    <row r="770" spans="1:10">
      <c r="A770" t="s">
        <v>544</v>
      </c>
      <c r="B770" t="s">
        <v>530</v>
      </c>
      <c r="C770" t="s">
        <v>530</v>
      </c>
      <c r="D770" t="s">
        <v>580</v>
      </c>
      <c r="E770" t="s">
        <v>15</v>
      </c>
      <c r="F770" t="s">
        <v>34</v>
      </c>
      <c r="G770" t="s">
        <v>35</v>
      </c>
      <c r="H770">
        <v>2022</v>
      </c>
      <c r="I770">
        <v>11810</v>
      </c>
      <c r="J770">
        <v>26085</v>
      </c>
    </row>
    <row r="771" spans="1:10">
      <c r="A771" t="s">
        <v>544</v>
      </c>
      <c r="B771" t="s">
        <v>530</v>
      </c>
      <c r="C771" t="s">
        <v>530</v>
      </c>
      <c r="D771" t="s">
        <v>580</v>
      </c>
      <c r="E771" t="s">
        <v>15</v>
      </c>
      <c r="F771" t="s">
        <v>34</v>
      </c>
      <c r="G771" t="s">
        <v>152</v>
      </c>
      <c r="H771">
        <v>2022</v>
      </c>
      <c r="I771">
        <v>10805</v>
      </c>
      <c r="J771">
        <v>23865</v>
      </c>
    </row>
    <row r="772" spans="1:10">
      <c r="A772" t="s">
        <v>544</v>
      </c>
      <c r="B772" t="s">
        <v>530</v>
      </c>
      <c r="C772" t="s">
        <v>530</v>
      </c>
      <c r="D772" t="s">
        <v>580</v>
      </c>
      <c r="E772" t="s">
        <v>15</v>
      </c>
      <c r="F772" t="s">
        <v>36</v>
      </c>
      <c r="G772" t="s">
        <v>37</v>
      </c>
      <c r="H772">
        <v>2022</v>
      </c>
      <c r="I772">
        <v>16985</v>
      </c>
      <c r="J772">
        <v>23153</v>
      </c>
    </row>
    <row r="773" spans="1:10">
      <c r="A773" t="s">
        <v>544</v>
      </c>
      <c r="B773" t="s">
        <v>530</v>
      </c>
      <c r="C773" t="s">
        <v>530</v>
      </c>
      <c r="D773" t="s">
        <v>580</v>
      </c>
      <c r="E773" t="s">
        <v>15</v>
      </c>
      <c r="F773" t="s">
        <v>36</v>
      </c>
      <c r="G773" t="s">
        <v>37</v>
      </c>
      <c r="H773">
        <v>2022</v>
      </c>
      <c r="I773">
        <v>15430</v>
      </c>
      <c r="J773">
        <v>20569</v>
      </c>
    </row>
    <row r="774" spans="1:10">
      <c r="A774" t="s">
        <v>544</v>
      </c>
      <c r="B774" t="s">
        <v>530</v>
      </c>
      <c r="C774" t="s">
        <v>530</v>
      </c>
      <c r="D774" t="s">
        <v>580</v>
      </c>
      <c r="E774" t="s">
        <v>15</v>
      </c>
      <c r="F774" t="s">
        <v>34</v>
      </c>
      <c r="G774" t="s">
        <v>152</v>
      </c>
      <c r="H774">
        <v>2022</v>
      </c>
      <c r="I774">
        <v>8845</v>
      </c>
      <c r="J774">
        <v>19712</v>
      </c>
    </row>
    <row r="775" spans="1:10">
      <c r="A775" t="s">
        <v>544</v>
      </c>
      <c r="B775" t="s">
        <v>530</v>
      </c>
      <c r="C775" t="s">
        <v>530</v>
      </c>
      <c r="D775" t="s">
        <v>580</v>
      </c>
      <c r="E775" t="s">
        <v>15</v>
      </c>
      <c r="F775" t="s">
        <v>36</v>
      </c>
      <c r="G775" t="s">
        <v>37</v>
      </c>
      <c r="H775">
        <v>2022</v>
      </c>
      <c r="I775">
        <v>12715</v>
      </c>
      <c r="J775">
        <v>17330.5</v>
      </c>
    </row>
    <row r="776" spans="1:10">
      <c r="A776" t="s">
        <v>544</v>
      </c>
      <c r="B776" t="s">
        <v>530</v>
      </c>
      <c r="C776" t="s">
        <v>530</v>
      </c>
      <c r="D776" t="s">
        <v>580</v>
      </c>
      <c r="E776" t="s">
        <v>15</v>
      </c>
      <c r="F776" t="s">
        <v>34</v>
      </c>
      <c r="G776" t="s">
        <v>152</v>
      </c>
      <c r="H776">
        <v>2022</v>
      </c>
      <c r="I776">
        <v>7035</v>
      </c>
      <c r="J776">
        <v>15540</v>
      </c>
    </row>
    <row r="777" spans="1:10">
      <c r="A777" t="s">
        <v>544</v>
      </c>
      <c r="B777" t="s">
        <v>530</v>
      </c>
      <c r="C777" t="s">
        <v>530</v>
      </c>
      <c r="D777" t="s">
        <v>580</v>
      </c>
      <c r="E777" t="s">
        <v>15</v>
      </c>
      <c r="F777" t="s">
        <v>34</v>
      </c>
      <c r="G777" t="s">
        <v>152</v>
      </c>
      <c r="H777">
        <v>2022</v>
      </c>
      <c r="I777">
        <v>6685</v>
      </c>
      <c r="J777">
        <v>14763</v>
      </c>
    </row>
    <row r="778" spans="1:10">
      <c r="A778" t="s">
        <v>544</v>
      </c>
      <c r="B778" t="s">
        <v>530</v>
      </c>
      <c r="C778" t="s">
        <v>530</v>
      </c>
      <c r="D778" t="s">
        <v>580</v>
      </c>
      <c r="E778" t="s">
        <v>15</v>
      </c>
      <c r="F778" t="s">
        <v>34</v>
      </c>
      <c r="G778" t="s">
        <v>152</v>
      </c>
      <c r="H778">
        <v>2022</v>
      </c>
      <c r="I778">
        <v>6435</v>
      </c>
      <c r="J778">
        <v>14336</v>
      </c>
    </row>
    <row r="779" spans="1:10">
      <c r="A779" t="s">
        <v>544</v>
      </c>
      <c r="B779" t="s">
        <v>530</v>
      </c>
      <c r="C779" t="s">
        <v>530</v>
      </c>
      <c r="D779" t="s">
        <v>580</v>
      </c>
      <c r="E779" t="s">
        <v>15</v>
      </c>
      <c r="F779" t="s">
        <v>34</v>
      </c>
      <c r="G779" t="s">
        <v>152</v>
      </c>
      <c r="H779">
        <v>2022</v>
      </c>
      <c r="I779">
        <v>6485</v>
      </c>
      <c r="J779">
        <v>14319</v>
      </c>
    </row>
    <row r="780" spans="1:10">
      <c r="A780" t="s">
        <v>544</v>
      </c>
      <c r="B780" t="s">
        <v>530</v>
      </c>
      <c r="C780" t="s">
        <v>530</v>
      </c>
      <c r="D780" t="s">
        <v>580</v>
      </c>
      <c r="E780" t="s">
        <v>15</v>
      </c>
      <c r="F780" t="s">
        <v>34</v>
      </c>
      <c r="G780" t="s">
        <v>152</v>
      </c>
      <c r="H780">
        <v>2022</v>
      </c>
      <c r="I780">
        <v>5930</v>
      </c>
      <c r="J780">
        <v>13216</v>
      </c>
    </row>
    <row r="781" spans="1:10">
      <c r="A781" t="s">
        <v>544</v>
      </c>
      <c r="B781" t="s">
        <v>530</v>
      </c>
      <c r="C781" t="s">
        <v>530</v>
      </c>
      <c r="D781" t="s">
        <v>580</v>
      </c>
      <c r="E781" t="s">
        <v>15</v>
      </c>
      <c r="F781" t="s">
        <v>34</v>
      </c>
      <c r="G781" t="s">
        <v>152</v>
      </c>
      <c r="H781">
        <v>2022</v>
      </c>
      <c r="I781">
        <v>5880</v>
      </c>
      <c r="J781">
        <v>12987</v>
      </c>
    </row>
    <row r="782" spans="1:10">
      <c r="A782" t="s">
        <v>544</v>
      </c>
      <c r="B782" t="s">
        <v>530</v>
      </c>
      <c r="C782" t="s">
        <v>530</v>
      </c>
      <c r="D782" t="s">
        <v>580</v>
      </c>
      <c r="E782" t="s">
        <v>15</v>
      </c>
      <c r="F782" t="s">
        <v>36</v>
      </c>
      <c r="G782" t="s">
        <v>37</v>
      </c>
      <c r="H782">
        <v>2022</v>
      </c>
      <c r="I782">
        <v>9200</v>
      </c>
      <c r="J782">
        <v>12352.5</v>
      </c>
    </row>
    <row r="783" spans="1:10">
      <c r="A783" t="s">
        <v>544</v>
      </c>
      <c r="B783" t="s">
        <v>530</v>
      </c>
      <c r="C783" t="s">
        <v>530</v>
      </c>
      <c r="D783" t="s">
        <v>580</v>
      </c>
      <c r="E783" t="s">
        <v>15</v>
      </c>
      <c r="F783" t="s">
        <v>36</v>
      </c>
      <c r="G783" t="s">
        <v>37</v>
      </c>
      <c r="H783">
        <v>2022</v>
      </c>
      <c r="I783">
        <v>7940</v>
      </c>
      <c r="J783">
        <v>10823</v>
      </c>
    </row>
    <row r="784" spans="1:10">
      <c r="A784" t="s">
        <v>544</v>
      </c>
      <c r="B784" t="s">
        <v>11</v>
      </c>
      <c r="C784" t="s">
        <v>119</v>
      </c>
      <c r="D784" t="s">
        <v>580</v>
      </c>
      <c r="E784" t="s">
        <v>15</v>
      </c>
      <c r="F784" t="s">
        <v>36</v>
      </c>
      <c r="G784" t="s">
        <v>384</v>
      </c>
      <c r="H784">
        <v>2022</v>
      </c>
      <c r="I784">
        <v>150</v>
      </c>
      <c r="J784">
        <v>198</v>
      </c>
    </row>
    <row r="785" spans="1:10">
      <c r="A785" t="s">
        <v>544</v>
      </c>
      <c r="B785" t="s">
        <v>11</v>
      </c>
      <c r="C785" t="s">
        <v>119</v>
      </c>
      <c r="D785" t="s">
        <v>580</v>
      </c>
      <c r="E785" t="s">
        <v>15</v>
      </c>
      <c r="F785" t="s">
        <v>36</v>
      </c>
      <c r="G785" t="s">
        <v>385</v>
      </c>
      <c r="H785">
        <v>2022</v>
      </c>
      <c r="I785">
        <v>150</v>
      </c>
      <c r="J785">
        <v>198</v>
      </c>
    </row>
    <row r="786" spans="1:10">
      <c r="A786" t="s">
        <v>544</v>
      </c>
      <c r="B786" t="s">
        <v>11</v>
      </c>
      <c r="C786" t="s">
        <v>119</v>
      </c>
      <c r="D786" t="s">
        <v>580</v>
      </c>
      <c r="E786" t="s">
        <v>15</v>
      </c>
      <c r="F786" t="s">
        <v>204</v>
      </c>
      <c r="G786" t="s">
        <v>205</v>
      </c>
      <c r="H786">
        <v>2022</v>
      </c>
      <c r="I786">
        <v>50</v>
      </c>
      <c r="J786">
        <v>137</v>
      </c>
    </row>
    <row r="787" spans="1:10">
      <c r="A787" t="s">
        <v>544</v>
      </c>
      <c r="B787" t="s">
        <v>11</v>
      </c>
      <c r="C787" t="s">
        <v>119</v>
      </c>
      <c r="D787" t="s">
        <v>580</v>
      </c>
      <c r="E787" t="s">
        <v>15</v>
      </c>
      <c r="F787" t="s">
        <v>204</v>
      </c>
      <c r="G787" t="s">
        <v>206</v>
      </c>
      <c r="H787">
        <v>2022</v>
      </c>
      <c r="I787">
        <v>50</v>
      </c>
      <c r="J787">
        <v>137</v>
      </c>
    </row>
    <row r="788" spans="1:10">
      <c r="A788" t="s">
        <v>544</v>
      </c>
      <c r="B788" t="s">
        <v>530</v>
      </c>
      <c r="C788" t="s">
        <v>530</v>
      </c>
      <c r="D788" t="s">
        <v>580</v>
      </c>
      <c r="E788" t="s">
        <v>15</v>
      </c>
      <c r="F788" t="s">
        <v>34</v>
      </c>
      <c r="G788" t="s">
        <v>152</v>
      </c>
      <c r="H788">
        <v>2022</v>
      </c>
      <c r="I788">
        <v>3720</v>
      </c>
      <c r="J788">
        <v>8288</v>
      </c>
    </row>
    <row r="789" spans="1:10">
      <c r="A789" t="s">
        <v>544</v>
      </c>
      <c r="B789" t="s">
        <v>530</v>
      </c>
      <c r="C789" t="s">
        <v>530</v>
      </c>
      <c r="D789" t="s">
        <v>580</v>
      </c>
      <c r="E789" t="s">
        <v>15</v>
      </c>
      <c r="F789" t="s">
        <v>34</v>
      </c>
      <c r="G789" t="s">
        <v>152</v>
      </c>
      <c r="H789">
        <v>2022</v>
      </c>
      <c r="I789">
        <v>2915</v>
      </c>
      <c r="J789">
        <v>6496</v>
      </c>
    </row>
    <row r="790" spans="1:10">
      <c r="A790" t="s">
        <v>544</v>
      </c>
      <c r="B790" t="s">
        <v>530</v>
      </c>
      <c r="C790" t="s">
        <v>530</v>
      </c>
      <c r="D790" t="s">
        <v>580</v>
      </c>
      <c r="E790" t="s">
        <v>15</v>
      </c>
      <c r="F790" t="s">
        <v>34</v>
      </c>
      <c r="G790" t="s">
        <v>152</v>
      </c>
      <c r="H790">
        <v>2022</v>
      </c>
      <c r="I790">
        <v>2115</v>
      </c>
      <c r="J790">
        <v>4662</v>
      </c>
    </row>
    <row r="791" spans="1:10">
      <c r="A791" t="s">
        <v>544</v>
      </c>
      <c r="B791" t="s">
        <v>530</v>
      </c>
      <c r="C791" t="s">
        <v>530</v>
      </c>
      <c r="D791" t="s">
        <v>580</v>
      </c>
      <c r="E791" t="s">
        <v>15</v>
      </c>
      <c r="F791" t="s">
        <v>36</v>
      </c>
      <c r="G791" t="s">
        <v>37</v>
      </c>
      <c r="H791">
        <v>2022</v>
      </c>
      <c r="I791">
        <v>2010</v>
      </c>
      <c r="J791">
        <v>2740</v>
      </c>
    </row>
    <row r="792" spans="1:10">
      <c r="A792" t="s">
        <v>710</v>
      </c>
      <c r="B792" t="s">
        <v>530</v>
      </c>
      <c r="C792" t="s">
        <v>530</v>
      </c>
      <c r="D792" t="s">
        <v>781</v>
      </c>
      <c r="E792" t="s">
        <v>15</v>
      </c>
      <c r="F792" t="s">
        <v>118</v>
      </c>
      <c r="G792" t="s">
        <v>480</v>
      </c>
      <c r="H792">
        <v>2022</v>
      </c>
      <c r="I792">
        <v>300000</v>
      </c>
      <c r="J792">
        <v>2000000</v>
      </c>
    </row>
    <row r="793" spans="1:10">
      <c r="A793" t="s">
        <v>710</v>
      </c>
      <c r="B793" t="s">
        <v>530</v>
      </c>
      <c r="C793" t="s">
        <v>530</v>
      </c>
      <c r="D793" t="s">
        <v>781</v>
      </c>
      <c r="E793" t="s">
        <v>15</v>
      </c>
      <c r="F793" t="s">
        <v>216</v>
      </c>
      <c r="G793" t="s">
        <v>361</v>
      </c>
      <c r="H793">
        <v>2022</v>
      </c>
      <c r="I793">
        <v>50250</v>
      </c>
      <c r="J793">
        <v>130000</v>
      </c>
    </row>
    <row r="794" spans="1:10">
      <c r="A794" t="s">
        <v>710</v>
      </c>
      <c r="B794" t="s">
        <v>530</v>
      </c>
      <c r="C794" t="s">
        <v>530</v>
      </c>
      <c r="D794" t="s">
        <v>781</v>
      </c>
      <c r="E794" t="s">
        <v>15</v>
      </c>
      <c r="F794" t="s">
        <v>216</v>
      </c>
      <c r="G794" t="s">
        <v>361</v>
      </c>
      <c r="H794">
        <v>2022</v>
      </c>
      <c r="I794">
        <v>40200</v>
      </c>
      <c r="J794">
        <v>104000</v>
      </c>
    </row>
    <row r="795" spans="1:10">
      <c r="A795" t="s">
        <v>710</v>
      </c>
      <c r="B795" t="s">
        <v>530</v>
      </c>
      <c r="C795" t="s">
        <v>530</v>
      </c>
      <c r="D795" t="s">
        <v>781</v>
      </c>
      <c r="E795" t="s">
        <v>15</v>
      </c>
      <c r="F795" t="s">
        <v>216</v>
      </c>
      <c r="G795" t="s">
        <v>361</v>
      </c>
      <c r="H795">
        <v>2022</v>
      </c>
      <c r="I795">
        <v>301500</v>
      </c>
      <c r="J795">
        <v>780000</v>
      </c>
    </row>
    <row r="796" spans="1:10">
      <c r="A796" t="s">
        <v>710</v>
      </c>
      <c r="B796" t="s">
        <v>530</v>
      </c>
      <c r="C796" t="s">
        <v>530</v>
      </c>
      <c r="D796" t="s">
        <v>781</v>
      </c>
      <c r="E796" t="s">
        <v>15</v>
      </c>
      <c r="F796" t="s">
        <v>118</v>
      </c>
      <c r="G796" t="s">
        <v>480</v>
      </c>
      <c r="H796">
        <v>2022</v>
      </c>
      <c r="I796">
        <v>30000</v>
      </c>
      <c r="J796">
        <v>500000</v>
      </c>
    </row>
    <row r="797" spans="1:10">
      <c r="A797" t="s">
        <v>710</v>
      </c>
      <c r="B797" t="s">
        <v>530</v>
      </c>
      <c r="C797" t="s">
        <v>530</v>
      </c>
      <c r="D797" t="s">
        <v>781</v>
      </c>
      <c r="E797" t="s">
        <v>15</v>
      </c>
      <c r="F797" t="s">
        <v>118</v>
      </c>
      <c r="G797" t="s">
        <v>480</v>
      </c>
      <c r="H797">
        <v>2022</v>
      </c>
      <c r="I797">
        <v>0</v>
      </c>
      <c r="J797">
        <v>0</v>
      </c>
    </row>
    <row r="798" spans="1:10">
      <c r="A798" t="s">
        <v>710</v>
      </c>
      <c r="B798" t="s">
        <v>530</v>
      </c>
      <c r="C798" t="s">
        <v>530</v>
      </c>
      <c r="D798" t="s">
        <v>782</v>
      </c>
      <c r="E798" t="s">
        <v>15</v>
      </c>
      <c r="F798" t="s">
        <v>16</v>
      </c>
      <c r="G798" t="s">
        <v>158</v>
      </c>
      <c r="H798">
        <v>2022</v>
      </c>
      <c r="I798">
        <v>2010</v>
      </c>
      <c r="J798">
        <v>44040</v>
      </c>
    </row>
    <row r="799" spans="1:10">
      <c r="A799" t="s">
        <v>710</v>
      </c>
      <c r="B799" t="s">
        <v>530</v>
      </c>
      <c r="C799" t="s">
        <v>530</v>
      </c>
      <c r="D799" t="s">
        <v>782</v>
      </c>
      <c r="E799" t="s">
        <v>15</v>
      </c>
      <c r="F799" t="s">
        <v>16</v>
      </c>
      <c r="G799" t="s">
        <v>158</v>
      </c>
      <c r="H799">
        <v>2022</v>
      </c>
      <c r="I799">
        <v>13680</v>
      </c>
      <c r="J799">
        <v>30192</v>
      </c>
    </row>
    <row r="800" spans="1:10">
      <c r="A800" t="s">
        <v>710</v>
      </c>
      <c r="B800" t="s">
        <v>530</v>
      </c>
      <c r="C800" t="s">
        <v>530</v>
      </c>
      <c r="D800" t="s">
        <v>782</v>
      </c>
      <c r="E800" t="s">
        <v>15</v>
      </c>
      <c r="F800" t="s">
        <v>16</v>
      </c>
      <c r="G800" t="s">
        <v>158</v>
      </c>
      <c r="H800">
        <v>2022</v>
      </c>
      <c r="I800">
        <v>10255</v>
      </c>
      <c r="J800">
        <v>22644</v>
      </c>
    </row>
    <row r="801" spans="1:10">
      <c r="A801" t="s">
        <v>710</v>
      </c>
      <c r="B801" t="s">
        <v>530</v>
      </c>
      <c r="C801" t="s">
        <v>530</v>
      </c>
      <c r="D801" t="s">
        <v>782</v>
      </c>
      <c r="E801" t="s">
        <v>15</v>
      </c>
      <c r="F801" t="s">
        <v>16</v>
      </c>
      <c r="G801" t="s">
        <v>158</v>
      </c>
      <c r="H801">
        <v>2022</v>
      </c>
      <c r="I801">
        <v>6835</v>
      </c>
      <c r="J801">
        <v>15096</v>
      </c>
    </row>
    <row r="802" spans="1:10">
      <c r="A802" t="s">
        <v>710</v>
      </c>
      <c r="B802" t="s">
        <v>530</v>
      </c>
      <c r="C802" t="s">
        <v>530</v>
      </c>
      <c r="D802" t="s">
        <v>782</v>
      </c>
      <c r="E802" t="s">
        <v>15</v>
      </c>
      <c r="F802" t="s">
        <v>216</v>
      </c>
      <c r="G802" t="s">
        <v>361</v>
      </c>
      <c r="H802">
        <v>2022</v>
      </c>
      <c r="I802">
        <v>3570</v>
      </c>
      <c r="J802">
        <v>9230</v>
      </c>
    </row>
    <row r="803" spans="1:10">
      <c r="A803" t="s">
        <v>710</v>
      </c>
      <c r="B803" t="s">
        <v>530</v>
      </c>
      <c r="C803" t="s">
        <v>530</v>
      </c>
      <c r="D803" t="s">
        <v>782</v>
      </c>
      <c r="E803" t="s">
        <v>15</v>
      </c>
      <c r="F803" t="s">
        <v>16</v>
      </c>
      <c r="G803" t="s">
        <v>158</v>
      </c>
      <c r="H803">
        <v>2022</v>
      </c>
      <c r="I803">
        <v>4020</v>
      </c>
      <c r="J803">
        <v>8880</v>
      </c>
    </row>
    <row r="804" spans="1:10">
      <c r="A804" t="s">
        <v>710</v>
      </c>
      <c r="B804" t="s">
        <v>530</v>
      </c>
      <c r="C804" t="s">
        <v>530</v>
      </c>
      <c r="D804" t="s">
        <v>782</v>
      </c>
      <c r="E804" t="s">
        <v>15</v>
      </c>
      <c r="F804" t="s">
        <v>216</v>
      </c>
      <c r="G804" t="s">
        <v>361</v>
      </c>
      <c r="H804">
        <v>2022</v>
      </c>
      <c r="I804">
        <v>2815</v>
      </c>
      <c r="J804">
        <v>7280</v>
      </c>
    </row>
    <row r="805" spans="1:10">
      <c r="A805" t="s">
        <v>710</v>
      </c>
      <c r="B805" t="s">
        <v>530</v>
      </c>
      <c r="C805" t="s">
        <v>530</v>
      </c>
      <c r="D805" t="s">
        <v>782</v>
      </c>
      <c r="E805" t="s">
        <v>15</v>
      </c>
      <c r="F805" t="s">
        <v>16</v>
      </c>
      <c r="G805" t="s">
        <v>158</v>
      </c>
      <c r="H805">
        <v>2022</v>
      </c>
      <c r="I805">
        <v>3220</v>
      </c>
      <c r="J805">
        <v>7104</v>
      </c>
    </row>
    <row r="806" spans="1:10">
      <c r="A806" t="s">
        <v>710</v>
      </c>
      <c r="B806" t="s">
        <v>530</v>
      </c>
      <c r="C806" t="s">
        <v>530</v>
      </c>
      <c r="D806" t="s">
        <v>782</v>
      </c>
      <c r="E806" t="s">
        <v>15</v>
      </c>
      <c r="F806" t="s">
        <v>214</v>
      </c>
      <c r="G806" t="s">
        <v>470</v>
      </c>
      <c r="H806">
        <v>2022</v>
      </c>
      <c r="I806">
        <v>2520</v>
      </c>
      <c r="J806">
        <v>6500</v>
      </c>
    </row>
    <row r="807" spans="1:10">
      <c r="A807" t="s">
        <v>710</v>
      </c>
      <c r="B807" t="s">
        <v>530</v>
      </c>
      <c r="C807" t="s">
        <v>530</v>
      </c>
      <c r="D807" t="s">
        <v>782</v>
      </c>
      <c r="E807" t="s">
        <v>15</v>
      </c>
      <c r="F807" t="s">
        <v>216</v>
      </c>
      <c r="G807" t="s">
        <v>361</v>
      </c>
      <c r="H807">
        <v>2022</v>
      </c>
      <c r="I807">
        <v>2315</v>
      </c>
      <c r="J807">
        <v>5980</v>
      </c>
    </row>
    <row r="808" spans="1:10">
      <c r="A808" t="s">
        <v>710</v>
      </c>
      <c r="B808" t="s">
        <v>530</v>
      </c>
      <c r="C808" t="s">
        <v>530</v>
      </c>
      <c r="D808" t="s">
        <v>782</v>
      </c>
      <c r="E808" t="s">
        <v>15</v>
      </c>
      <c r="F808" t="s">
        <v>16</v>
      </c>
      <c r="G808" t="s">
        <v>158</v>
      </c>
      <c r="H808">
        <v>2022</v>
      </c>
      <c r="I808">
        <v>1810</v>
      </c>
      <c r="J808">
        <v>3996</v>
      </c>
    </row>
    <row r="809" spans="1:10">
      <c r="A809" t="s">
        <v>710</v>
      </c>
      <c r="B809" t="s">
        <v>530</v>
      </c>
      <c r="C809" t="s">
        <v>530</v>
      </c>
      <c r="D809" t="s">
        <v>782</v>
      </c>
      <c r="E809" t="s">
        <v>15</v>
      </c>
      <c r="F809" t="s">
        <v>34</v>
      </c>
      <c r="G809" t="s">
        <v>35</v>
      </c>
      <c r="H809">
        <v>2022</v>
      </c>
      <c r="I809">
        <v>1610</v>
      </c>
      <c r="J809">
        <v>3552</v>
      </c>
    </row>
    <row r="810" spans="1:10">
      <c r="A810" t="s">
        <v>710</v>
      </c>
      <c r="B810" t="s">
        <v>530</v>
      </c>
      <c r="C810" t="s">
        <v>530</v>
      </c>
      <c r="D810" t="s">
        <v>782</v>
      </c>
      <c r="E810" t="s">
        <v>15</v>
      </c>
      <c r="F810" t="s">
        <v>214</v>
      </c>
      <c r="G810" t="s">
        <v>470</v>
      </c>
      <c r="H810">
        <v>2022</v>
      </c>
      <c r="I810">
        <v>1360</v>
      </c>
      <c r="J810">
        <v>3510</v>
      </c>
    </row>
    <row r="811" spans="1:10">
      <c r="A811" t="s">
        <v>710</v>
      </c>
      <c r="B811" t="s">
        <v>530</v>
      </c>
      <c r="C811" t="s">
        <v>530</v>
      </c>
      <c r="D811" t="s">
        <v>784</v>
      </c>
      <c r="E811" t="s">
        <v>15</v>
      </c>
      <c r="F811" t="s">
        <v>214</v>
      </c>
      <c r="G811" t="s">
        <v>470</v>
      </c>
      <c r="H811">
        <v>2022</v>
      </c>
      <c r="I811">
        <v>7035</v>
      </c>
      <c r="J811">
        <v>108200</v>
      </c>
    </row>
    <row r="812" spans="1:10">
      <c r="A812" t="s">
        <v>710</v>
      </c>
      <c r="B812" t="s">
        <v>530</v>
      </c>
      <c r="C812" t="s">
        <v>530</v>
      </c>
      <c r="D812" t="s">
        <v>784</v>
      </c>
      <c r="E812" t="s">
        <v>15</v>
      </c>
      <c r="F812" t="s">
        <v>30</v>
      </c>
      <c r="G812" t="s">
        <v>148</v>
      </c>
      <c r="H812">
        <v>2022</v>
      </c>
      <c r="I812">
        <v>18700</v>
      </c>
      <c r="J812">
        <v>45942</v>
      </c>
    </row>
    <row r="813" spans="1:10">
      <c r="A813" t="s">
        <v>710</v>
      </c>
      <c r="B813" t="s">
        <v>530</v>
      </c>
      <c r="C813" t="s">
        <v>530</v>
      </c>
      <c r="D813" t="s">
        <v>784</v>
      </c>
      <c r="E813" t="s">
        <v>15</v>
      </c>
      <c r="F813" t="s">
        <v>214</v>
      </c>
      <c r="G813" t="s">
        <v>470</v>
      </c>
      <c r="H813">
        <v>2022</v>
      </c>
      <c r="I813">
        <v>16730</v>
      </c>
      <c r="J813">
        <v>43290</v>
      </c>
    </row>
    <row r="814" spans="1:10">
      <c r="A814" t="s">
        <v>710</v>
      </c>
      <c r="B814" t="s">
        <v>530</v>
      </c>
      <c r="C814" t="s">
        <v>530</v>
      </c>
      <c r="D814" t="s">
        <v>784</v>
      </c>
      <c r="E814" t="s">
        <v>15</v>
      </c>
      <c r="F814" t="s">
        <v>30</v>
      </c>
      <c r="G814" t="s">
        <v>148</v>
      </c>
      <c r="H814">
        <v>2022</v>
      </c>
      <c r="I814">
        <v>12690</v>
      </c>
      <c r="J814">
        <v>31183.75</v>
      </c>
    </row>
    <row r="815" spans="1:10">
      <c r="A815" t="s">
        <v>710</v>
      </c>
      <c r="B815" t="s">
        <v>530</v>
      </c>
      <c r="C815" t="s">
        <v>530</v>
      </c>
      <c r="D815" t="s">
        <v>784</v>
      </c>
      <c r="E815" t="s">
        <v>15</v>
      </c>
      <c r="F815" t="s">
        <v>30</v>
      </c>
      <c r="G815" t="s">
        <v>148</v>
      </c>
      <c r="H815">
        <v>2022</v>
      </c>
      <c r="I815">
        <v>11580</v>
      </c>
      <c r="J815">
        <v>28466.75</v>
      </c>
    </row>
    <row r="816" spans="1:10">
      <c r="A816" t="s">
        <v>710</v>
      </c>
      <c r="B816" t="s">
        <v>530</v>
      </c>
      <c r="C816" t="s">
        <v>530</v>
      </c>
      <c r="D816" t="s">
        <v>784</v>
      </c>
      <c r="E816" t="s">
        <v>15</v>
      </c>
      <c r="F816" t="s">
        <v>30</v>
      </c>
      <c r="G816" t="s">
        <v>148</v>
      </c>
      <c r="H816">
        <v>2022</v>
      </c>
      <c r="I816">
        <v>10050</v>
      </c>
      <c r="J816">
        <v>24700</v>
      </c>
    </row>
    <row r="817" spans="1:10">
      <c r="A817" t="s">
        <v>710</v>
      </c>
      <c r="B817" t="s">
        <v>530</v>
      </c>
      <c r="C817" t="s">
        <v>530</v>
      </c>
      <c r="D817" t="s">
        <v>784</v>
      </c>
      <c r="E817" t="s">
        <v>15</v>
      </c>
      <c r="F817" t="s">
        <v>30</v>
      </c>
      <c r="G817" t="s">
        <v>148</v>
      </c>
      <c r="H817">
        <v>2022</v>
      </c>
      <c r="I817">
        <v>9045</v>
      </c>
      <c r="J817">
        <v>22230</v>
      </c>
    </row>
    <row r="818" spans="1:10">
      <c r="A818" t="s">
        <v>710</v>
      </c>
      <c r="B818" t="s">
        <v>530</v>
      </c>
      <c r="C818" t="s">
        <v>530</v>
      </c>
      <c r="D818" t="s">
        <v>784</v>
      </c>
      <c r="E818" t="s">
        <v>15</v>
      </c>
      <c r="F818" t="s">
        <v>30</v>
      </c>
      <c r="G818" t="s">
        <v>148</v>
      </c>
      <c r="H818">
        <v>2022</v>
      </c>
      <c r="I818">
        <v>8795</v>
      </c>
      <c r="J818">
        <v>21612.5</v>
      </c>
    </row>
    <row r="819" spans="1:10">
      <c r="A819" t="s">
        <v>710</v>
      </c>
      <c r="B819" t="s">
        <v>530</v>
      </c>
      <c r="C819" t="s">
        <v>530</v>
      </c>
      <c r="D819" t="s">
        <v>784</v>
      </c>
      <c r="E819" t="s">
        <v>15</v>
      </c>
      <c r="F819" t="s">
        <v>30</v>
      </c>
      <c r="G819" t="s">
        <v>148</v>
      </c>
      <c r="H819">
        <v>2022</v>
      </c>
      <c r="I819">
        <v>8445</v>
      </c>
      <c r="J819">
        <v>20748</v>
      </c>
    </row>
    <row r="820" spans="1:10">
      <c r="A820" t="s">
        <v>710</v>
      </c>
      <c r="B820" t="s">
        <v>530</v>
      </c>
      <c r="C820" t="s">
        <v>530</v>
      </c>
      <c r="D820" t="s">
        <v>784</v>
      </c>
      <c r="E820" t="s">
        <v>15</v>
      </c>
      <c r="F820" t="s">
        <v>30</v>
      </c>
      <c r="G820" t="s">
        <v>148</v>
      </c>
      <c r="H820">
        <v>2022</v>
      </c>
      <c r="I820">
        <v>7740</v>
      </c>
      <c r="J820">
        <v>19019</v>
      </c>
    </row>
    <row r="821" spans="1:10">
      <c r="A821" t="s">
        <v>710</v>
      </c>
      <c r="B821" t="s">
        <v>530</v>
      </c>
      <c r="C821" t="s">
        <v>530</v>
      </c>
      <c r="D821" t="s">
        <v>784</v>
      </c>
      <c r="E821" t="s">
        <v>15</v>
      </c>
      <c r="F821" t="s">
        <v>30</v>
      </c>
      <c r="G821" t="s">
        <v>148</v>
      </c>
      <c r="H821">
        <v>2022</v>
      </c>
      <c r="I821">
        <v>7445</v>
      </c>
      <c r="J821">
        <v>18278</v>
      </c>
    </row>
    <row r="822" spans="1:10">
      <c r="A822" t="s">
        <v>710</v>
      </c>
      <c r="B822" t="s">
        <v>530</v>
      </c>
      <c r="C822" t="s">
        <v>530</v>
      </c>
      <c r="D822" t="s">
        <v>784</v>
      </c>
      <c r="E822" t="s">
        <v>15</v>
      </c>
      <c r="F822" t="s">
        <v>30</v>
      </c>
      <c r="G822" t="s">
        <v>148</v>
      </c>
      <c r="H822">
        <v>2022</v>
      </c>
      <c r="I822">
        <v>6185</v>
      </c>
      <c r="J822">
        <v>15190.5</v>
      </c>
    </row>
    <row r="823" spans="1:10">
      <c r="A823" t="s">
        <v>710</v>
      </c>
      <c r="B823" t="s">
        <v>530</v>
      </c>
      <c r="C823" t="s">
        <v>530</v>
      </c>
      <c r="D823" t="s">
        <v>784</v>
      </c>
      <c r="E823" t="s">
        <v>15</v>
      </c>
      <c r="F823" t="s">
        <v>30</v>
      </c>
      <c r="G823" t="s">
        <v>148</v>
      </c>
      <c r="H823">
        <v>2022</v>
      </c>
      <c r="I823">
        <v>6110</v>
      </c>
      <c r="J823">
        <v>15005.25</v>
      </c>
    </row>
    <row r="824" spans="1:10">
      <c r="A824" t="s">
        <v>710</v>
      </c>
      <c r="B824" t="s">
        <v>530</v>
      </c>
      <c r="C824" t="s">
        <v>530</v>
      </c>
      <c r="D824" t="s">
        <v>784</v>
      </c>
      <c r="E824" t="s">
        <v>15</v>
      </c>
      <c r="F824" t="s">
        <v>30</v>
      </c>
      <c r="G824" t="s">
        <v>148</v>
      </c>
      <c r="H824">
        <v>2022</v>
      </c>
      <c r="I824">
        <v>5980</v>
      </c>
      <c r="J824">
        <v>14696.5</v>
      </c>
    </row>
    <row r="825" spans="1:10">
      <c r="A825" t="s">
        <v>710</v>
      </c>
      <c r="B825" t="s">
        <v>530</v>
      </c>
      <c r="C825" t="s">
        <v>530</v>
      </c>
      <c r="D825" t="s">
        <v>784</v>
      </c>
      <c r="E825" t="s">
        <v>15</v>
      </c>
      <c r="F825" t="s">
        <v>214</v>
      </c>
      <c r="G825" t="s">
        <v>470</v>
      </c>
      <c r="H825">
        <v>2022</v>
      </c>
      <c r="I825">
        <v>4020</v>
      </c>
      <c r="J825">
        <v>10400</v>
      </c>
    </row>
    <row r="826" spans="1:10">
      <c r="A826" t="s">
        <v>710</v>
      </c>
      <c r="B826" t="s">
        <v>530</v>
      </c>
      <c r="C826" t="s">
        <v>530</v>
      </c>
      <c r="D826" t="s">
        <v>784</v>
      </c>
      <c r="E826" t="s">
        <v>15</v>
      </c>
      <c r="F826" t="s">
        <v>214</v>
      </c>
      <c r="G826" t="s">
        <v>470</v>
      </c>
      <c r="H826">
        <v>2022</v>
      </c>
      <c r="I826">
        <v>2965</v>
      </c>
      <c r="J826">
        <v>7670</v>
      </c>
    </row>
    <row r="827" spans="1:10">
      <c r="A827" t="s">
        <v>710</v>
      </c>
      <c r="B827" t="s">
        <v>530</v>
      </c>
      <c r="C827" t="s">
        <v>530</v>
      </c>
      <c r="D827" t="s">
        <v>784</v>
      </c>
      <c r="E827" t="s">
        <v>15</v>
      </c>
      <c r="F827" t="s">
        <v>214</v>
      </c>
      <c r="G827" t="s">
        <v>470</v>
      </c>
      <c r="H827">
        <v>2022</v>
      </c>
      <c r="I827">
        <v>1860</v>
      </c>
      <c r="J827">
        <v>4810</v>
      </c>
    </row>
    <row r="828" spans="1:10">
      <c r="A828" t="s">
        <v>710</v>
      </c>
      <c r="B828" t="s">
        <v>530</v>
      </c>
      <c r="C828" t="s">
        <v>530</v>
      </c>
      <c r="D828" t="s">
        <v>784</v>
      </c>
      <c r="E828" t="s">
        <v>15</v>
      </c>
      <c r="F828" t="s">
        <v>31</v>
      </c>
      <c r="G828" t="s">
        <v>32</v>
      </c>
      <c r="H828">
        <v>2022</v>
      </c>
      <c r="I828">
        <v>1810</v>
      </c>
      <c r="J828">
        <v>4482</v>
      </c>
    </row>
    <row r="829" spans="1:10">
      <c r="A829" t="s">
        <v>710</v>
      </c>
      <c r="B829" t="s">
        <v>530</v>
      </c>
      <c r="C829" t="s">
        <v>530</v>
      </c>
      <c r="D829" t="s">
        <v>784</v>
      </c>
      <c r="E829" t="s">
        <v>15</v>
      </c>
      <c r="F829" t="s">
        <v>31</v>
      </c>
      <c r="G829" t="s">
        <v>32</v>
      </c>
      <c r="H829">
        <v>2022</v>
      </c>
      <c r="I829">
        <v>1810</v>
      </c>
      <c r="J829">
        <v>4482</v>
      </c>
    </row>
    <row r="830" spans="1:10">
      <c r="A830" t="s">
        <v>710</v>
      </c>
      <c r="B830" t="s">
        <v>530</v>
      </c>
      <c r="C830" t="s">
        <v>530</v>
      </c>
      <c r="D830" t="s">
        <v>784</v>
      </c>
      <c r="E830" t="s">
        <v>15</v>
      </c>
      <c r="F830" t="s">
        <v>31</v>
      </c>
      <c r="G830" t="s">
        <v>33</v>
      </c>
      <c r="H830">
        <v>2022</v>
      </c>
      <c r="I830">
        <v>1810</v>
      </c>
      <c r="J830">
        <v>4482</v>
      </c>
    </row>
    <row r="831" spans="1:10">
      <c r="A831" t="s">
        <v>710</v>
      </c>
      <c r="B831" t="s">
        <v>530</v>
      </c>
      <c r="C831" t="s">
        <v>530</v>
      </c>
      <c r="D831" t="s">
        <v>784</v>
      </c>
      <c r="E831" t="s">
        <v>15</v>
      </c>
      <c r="F831" t="s">
        <v>31</v>
      </c>
      <c r="G831" t="s">
        <v>33</v>
      </c>
      <c r="H831">
        <v>2022</v>
      </c>
      <c r="I831">
        <v>1810</v>
      </c>
      <c r="J831">
        <v>4482</v>
      </c>
    </row>
    <row r="832" spans="1:10">
      <c r="A832" t="s">
        <v>710</v>
      </c>
      <c r="B832" t="s">
        <v>530</v>
      </c>
      <c r="C832" t="s">
        <v>530</v>
      </c>
      <c r="D832" t="s">
        <v>784</v>
      </c>
      <c r="E832" t="s">
        <v>15</v>
      </c>
      <c r="F832" t="s">
        <v>31</v>
      </c>
      <c r="G832" t="s">
        <v>66</v>
      </c>
      <c r="H832">
        <v>2022</v>
      </c>
      <c r="I832">
        <v>1460</v>
      </c>
      <c r="J832">
        <v>3610.5</v>
      </c>
    </row>
    <row r="833" spans="1:10">
      <c r="A833" t="s">
        <v>710</v>
      </c>
      <c r="B833" t="s">
        <v>530</v>
      </c>
      <c r="C833" t="s">
        <v>530</v>
      </c>
      <c r="D833" t="s">
        <v>784</v>
      </c>
      <c r="E833" t="s">
        <v>15</v>
      </c>
      <c r="F833" t="s">
        <v>31</v>
      </c>
      <c r="G833" t="s">
        <v>66</v>
      </c>
      <c r="H833">
        <v>2022</v>
      </c>
      <c r="I833">
        <v>1005</v>
      </c>
      <c r="J833">
        <v>2490</v>
      </c>
    </row>
    <row r="834" spans="1:10">
      <c r="A834" t="s">
        <v>710</v>
      </c>
      <c r="B834" t="s">
        <v>530</v>
      </c>
      <c r="C834" t="s">
        <v>530</v>
      </c>
      <c r="D834" t="s">
        <v>784</v>
      </c>
      <c r="E834" t="s">
        <v>15</v>
      </c>
      <c r="F834" t="s">
        <v>31</v>
      </c>
      <c r="G834" t="s">
        <v>32</v>
      </c>
      <c r="H834">
        <v>2022</v>
      </c>
      <c r="I834">
        <v>900</v>
      </c>
      <c r="J834">
        <v>2241</v>
      </c>
    </row>
    <row r="835" spans="1:10">
      <c r="A835" t="s">
        <v>710</v>
      </c>
      <c r="B835" t="s">
        <v>530</v>
      </c>
      <c r="C835" t="s">
        <v>530</v>
      </c>
      <c r="D835" t="s">
        <v>784</v>
      </c>
      <c r="E835" t="s">
        <v>15</v>
      </c>
      <c r="F835" t="s">
        <v>31</v>
      </c>
      <c r="G835" t="s">
        <v>33</v>
      </c>
      <c r="H835">
        <v>2022</v>
      </c>
      <c r="I835">
        <v>900</v>
      </c>
      <c r="J835">
        <v>2241</v>
      </c>
    </row>
    <row r="836" spans="1:10">
      <c r="A836" t="s">
        <v>710</v>
      </c>
      <c r="B836" t="s">
        <v>530</v>
      </c>
      <c r="C836" t="s">
        <v>530</v>
      </c>
      <c r="D836" t="s">
        <v>784</v>
      </c>
      <c r="E836" t="s">
        <v>15</v>
      </c>
      <c r="F836" t="s">
        <v>31</v>
      </c>
      <c r="G836" t="s">
        <v>66</v>
      </c>
      <c r="H836">
        <v>2022</v>
      </c>
      <c r="I836">
        <v>900</v>
      </c>
      <c r="J836">
        <v>2241</v>
      </c>
    </row>
    <row r="837" spans="1:10">
      <c r="A837" t="s">
        <v>710</v>
      </c>
      <c r="B837" t="s">
        <v>530</v>
      </c>
      <c r="C837" t="s">
        <v>530</v>
      </c>
      <c r="D837" t="s">
        <v>784</v>
      </c>
      <c r="E837" t="s">
        <v>15</v>
      </c>
      <c r="F837" t="s">
        <v>31</v>
      </c>
      <c r="G837" t="s">
        <v>32</v>
      </c>
      <c r="H837">
        <v>2022</v>
      </c>
      <c r="I837">
        <v>750</v>
      </c>
      <c r="J837">
        <v>1867.5</v>
      </c>
    </row>
    <row r="838" spans="1:10">
      <c r="A838" t="s">
        <v>710</v>
      </c>
      <c r="B838" t="s">
        <v>530</v>
      </c>
      <c r="C838" t="s">
        <v>530</v>
      </c>
      <c r="D838" t="s">
        <v>784</v>
      </c>
      <c r="E838" t="s">
        <v>15</v>
      </c>
      <c r="F838" t="s">
        <v>31</v>
      </c>
      <c r="G838" t="s">
        <v>33</v>
      </c>
      <c r="H838">
        <v>2022</v>
      </c>
      <c r="I838">
        <v>750</v>
      </c>
      <c r="J838">
        <v>1867.5</v>
      </c>
    </row>
    <row r="839" spans="1:10">
      <c r="A839" t="s">
        <v>710</v>
      </c>
      <c r="B839" t="s">
        <v>530</v>
      </c>
      <c r="C839" t="s">
        <v>530</v>
      </c>
      <c r="D839" t="s">
        <v>784</v>
      </c>
      <c r="E839" t="s">
        <v>15</v>
      </c>
      <c r="F839" t="s">
        <v>31</v>
      </c>
      <c r="G839" t="s">
        <v>32</v>
      </c>
      <c r="H839">
        <v>2022</v>
      </c>
      <c r="I839">
        <v>500</v>
      </c>
      <c r="J839">
        <v>1245</v>
      </c>
    </row>
    <row r="840" spans="1:10">
      <c r="A840" t="s">
        <v>710</v>
      </c>
      <c r="B840" t="s">
        <v>530</v>
      </c>
      <c r="C840" t="s">
        <v>530</v>
      </c>
      <c r="D840" t="s">
        <v>784</v>
      </c>
      <c r="E840" t="s">
        <v>15</v>
      </c>
      <c r="F840" t="s">
        <v>31</v>
      </c>
      <c r="G840" t="s">
        <v>33</v>
      </c>
      <c r="H840">
        <v>2022</v>
      </c>
      <c r="I840">
        <v>500</v>
      </c>
      <c r="J840">
        <v>1245</v>
      </c>
    </row>
    <row r="841" spans="1:10">
      <c r="A841" t="s">
        <v>710</v>
      </c>
      <c r="B841" t="s">
        <v>530</v>
      </c>
      <c r="C841" t="s">
        <v>530</v>
      </c>
      <c r="D841" t="s">
        <v>784</v>
      </c>
      <c r="E841" t="s">
        <v>15</v>
      </c>
      <c r="F841" t="s">
        <v>214</v>
      </c>
      <c r="G841" t="s">
        <v>470</v>
      </c>
      <c r="H841">
        <v>2022</v>
      </c>
      <c r="I841">
        <v>300</v>
      </c>
      <c r="J841">
        <v>780</v>
      </c>
    </row>
    <row r="842" spans="1:10">
      <c r="A842" t="s">
        <v>710</v>
      </c>
      <c r="B842" t="s">
        <v>530</v>
      </c>
      <c r="C842" t="s">
        <v>530</v>
      </c>
      <c r="D842" t="s">
        <v>784</v>
      </c>
      <c r="E842" t="s">
        <v>15</v>
      </c>
      <c r="F842" t="s">
        <v>34</v>
      </c>
      <c r="G842" t="s">
        <v>785</v>
      </c>
      <c r="H842">
        <v>2022</v>
      </c>
      <c r="I842">
        <v>200</v>
      </c>
      <c r="J842">
        <v>700</v>
      </c>
    </row>
    <row r="843" spans="1:10">
      <c r="A843" t="s">
        <v>710</v>
      </c>
      <c r="B843" t="s">
        <v>530</v>
      </c>
      <c r="C843" t="s">
        <v>530</v>
      </c>
      <c r="D843" t="s">
        <v>786</v>
      </c>
      <c r="E843" t="s">
        <v>15</v>
      </c>
      <c r="F843" t="s">
        <v>16</v>
      </c>
      <c r="G843" t="s">
        <v>158</v>
      </c>
      <c r="H843">
        <v>2022</v>
      </c>
      <c r="I843">
        <v>34000</v>
      </c>
      <c r="J843">
        <v>173071.5</v>
      </c>
    </row>
    <row r="844" spans="1:10">
      <c r="A844" t="s">
        <v>710</v>
      </c>
      <c r="B844" t="s">
        <v>530</v>
      </c>
      <c r="C844" t="s">
        <v>530</v>
      </c>
      <c r="D844" t="s">
        <v>786</v>
      </c>
      <c r="E844" t="s">
        <v>15</v>
      </c>
      <c r="F844" t="s">
        <v>16</v>
      </c>
      <c r="G844" t="s">
        <v>158</v>
      </c>
      <c r="H844">
        <v>2022</v>
      </c>
      <c r="I844">
        <v>6235</v>
      </c>
      <c r="J844">
        <v>13764</v>
      </c>
    </row>
    <row r="845" spans="1:10">
      <c r="A845" t="s">
        <v>710</v>
      </c>
      <c r="B845" t="s">
        <v>530</v>
      </c>
      <c r="C845" t="s">
        <v>530</v>
      </c>
      <c r="D845" t="s">
        <v>786</v>
      </c>
      <c r="E845" t="s">
        <v>15</v>
      </c>
      <c r="F845" t="s">
        <v>34</v>
      </c>
      <c r="G845" t="s">
        <v>35</v>
      </c>
      <c r="H845">
        <v>2022</v>
      </c>
      <c r="I845">
        <v>4150</v>
      </c>
      <c r="J845">
        <v>9157.5</v>
      </c>
    </row>
    <row r="846" spans="1:10">
      <c r="A846" t="s">
        <v>710</v>
      </c>
      <c r="B846" t="s">
        <v>530</v>
      </c>
      <c r="C846" t="s">
        <v>530</v>
      </c>
      <c r="D846" t="s">
        <v>786</v>
      </c>
      <c r="E846" t="s">
        <v>15</v>
      </c>
      <c r="F846" t="s">
        <v>216</v>
      </c>
      <c r="G846" t="s">
        <v>361</v>
      </c>
      <c r="H846">
        <v>2022</v>
      </c>
      <c r="I846">
        <v>2415</v>
      </c>
      <c r="J846">
        <v>6240</v>
      </c>
    </row>
    <row r="847" spans="1:10">
      <c r="A847" t="s">
        <v>710</v>
      </c>
      <c r="B847" t="s">
        <v>530</v>
      </c>
      <c r="C847" t="s">
        <v>530</v>
      </c>
      <c r="D847" t="s">
        <v>786</v>
      </c>
      <c r="E847" t="s">
        <v>15</v>
      </c>
      <c r="F847" t="s">
        <v>34</v>
      </c>
      <c r="G847" t="s">
        <v>35</v>
      </c>
      <c r="H847">
        <v>2022</v>
      </c>
      <c r="I847">
        <v>2565</v>
      </c>
      <c r="J847">
        <v>5712</v>
      </c>
    </row>
    <row r="848" spans="1:10">
      <c r="A848" t="s">
        <v>710</v>
      </c>
      <c r="B848" t="s">
        <v>530</v>
      </c>
      <c r="C848" t="s">
        <v>530</v>
      </c>
      <c r="D848" t="s">
        <v>786</v>
      </c>
      <c r="E848" t="s">
        <v>15</v>
      </c>
      <c r="F848" t="s">
        <v>16</v>
      </c>
      <c r="G848" t="s">
        <v>158</v>
      </c>
      <c r="H848">
        <v>2022</v>
      </c>
      <c r="I848">
        <v>2515</v>
      </c>
      <c r="J848">
        <v>5550</v>
      </c>
    </row>
    <row r="849" spans="1:10">
      <c r="A849" t="s">
        <v>710</v>
      </c>
      <c r="B849" t="s">
        <v>530</v>
      </c>
      <c r="C849" t="s">
        <v>530</v>
      </c>
      <c r="D849" t="s">
        <v>786</v>
      </c>
      <c r="E849" t="s">
        <v>15</v>
      </c>
      <c r="F849" t="s">
        <v>214</v>
      </c>
      <c r="G849" t="s">
        <v>215</v>
      </c>
      <c r="H849">
        <v>2022</v>
      </c>
      <c r="I849">
        <v>2115</v>
      </c>
      <c r="J849">
        <v>5460</v>
      </c>
    </row>
    <row r="850" spans="1:10">
      <c r="A850" t="s">
        <v>710</v>
      </c>
      <c r="B850" t="s">
        <v>530</v>
      </c>
      <c r="C850" t="s">
        <v>530</v>
      </c>
      <c r="D850" t="s">
        <v>786</v>
      </c>
      <c r="E850" t="s">
        <v>15</v>
      </c>
      <c r="F850" t="s">
        <v>214</v>
      </c>
      <c r="G850" t="s">
        <v>215</v>
      </c>
      <c r="H850">
        <v>2022</v>
      </c>
      <c r="I850">
        <v>1935</v>
      </c>
      <c r="J850">
        <v>5005</v>
      </c>
    </row>
    <row r="851" spans="1:10">
      <c r="A851" t="s">
        <v>710</v>
      </c>
      <c r="B851" t="s">
        <v>530</v>
      </c>
      <c r="C851" t="s">
        <v>530</v>
      </c>
      <c r="D851" t="s">
        <v>786</v>
      </c>
      <c r="E851" t="s">
        <v>15</v>
      </c>
      <c r="F851" t="s">
        <v>34</v>
      </c>
      <c r="G851" t="s">
        <v>35</v>
      </c>
      <c r="H851">
        <v>2022</v>
      </c>
      <c r="I851">
        <v>2115</v>
      </c>
      <c r="J851">
        <v>4704</v>
      </c>
    </row>
    <row r="852" spans="1:10">
      <c r="A852" t="s">
        <v>710</v>
      </c>
      <c r="B852" t="s">
        <v>530</v>
      </c>
      <c r="C852" t="s">
        <v>530</v>
      </c>
      <c r="D852" t="s">
        <v>786</v>
      </c>
      <c r="E852" t="s">
        <v>15</v>
      </c>
      <c r="F852" t="s">
        <v>34</v>
      </c>
      <c r="G852" t="s">
        <v>35</v>
      </c>
      <c r="H852">
        <v>2022</v>
      </c>
      <c r="I852">
        <v>1885</v>
      </c>
      <c r="J852">
        <v>4162.5</v>
      </c>
    </row>
    <row r="853" spans="1:10">
      <c r="A853" t="s">
        <v>710</v>
      </c>
      <c r="B853" t="s">
        <v>530</v>
      </c>
      <c r="C853" t="s">
        <v>530</v>
      </c>
      <c r="D853" t="s">
        <v>786</v>
      </c>
      <c r="E853" t="s">
        <v>15</v>
      </c>
      <c r="F853" t="s">
        <v>214</v>
      </c>
      <c r="G853" t="s">
        <v>470</v>
      </c>
      <c r="H853">
        <v>2022</v>
      </c>
      <c r="I853">
        <v>1605</v>
      </c>
      <c r="J853">
        <v>4160</v>
      </c>
    </row>
    <row r="854" spans="1:10">
      <c r="A854" t="s">
        <v>710</v>
      </c>
      <c r="B854" t="s">
        <v>530</v>
      </c>
      <c r="C854" t="s">
        <v>530</v>
      </c>
      <c r="D854" t="s">
        <v>786</v>
      </c>
      <c r="E854" t="s">
        <v>15</v>
      </c>
      <c r="F854" t="s">
        <v>34</v>
      </c>
      <c r="G854" t="s">
        <v>35</v>
      </c>
      <c r="H854">
        <v>2022</v>
      </c>
      <c r="I854">
        <v>1810</v>
      </c>
      <c r="J854">
        <v>4032</v>
      </c>
    </row>
    <row r="855" spans="1:10">
      <c r="A855" t="s">
        <v>710</v>
      </c>
      <c r="B855" t="s">
        <v>530</v>
      </c>
      <c r="C855" t="s">
        <v>530</v>
      </c>
      <c r="D855" t="s">
        <v>786</v>
      </c>
      <c r="E855" t="s">
        <v>15</v>
      </c>
      <c r="F855" t="s">
        <v>214</v>
      </c>
      <c r="G855" t="s">
        <v>470</v>
      </c>
      <c r="H855">
        <v>2022</v>
      </c>
      <c r="I855">
        <v>1510</v>
      </c>
      <c r="J855">
        <v>3930</v>
      </c>
    </row>
    <row r="856" spans="1:10">
      <c r="A856" t="s">
        <v>710</v>
      </c>
      <c r="B856" t="s">
        <v>530</v>
      </c>
      <c r="C856" t="s">
        <v>530</v>
      </c>
      <c r="D856" t="s">
        <v>786</v>
      </c>
      <c r="E856" t="s">
        <v>15</v>
      </c>
      <c r="F856" t="s">
        <v>34</v>
      </c>
      <c r="G856" t="s">
        <v>35</v>
      </c>
      <c r="H856">
        <v>2022</v>
      </c>
      <c r="I856">
        <v>1760</v>
      </c>
      <c r="J856">
        <v>3920</v>
      </c>
    </row>
    <row r="857" spans="1:10">
      <c r="A857" t="s">
        <v>710</v>
      </c>
      <c r="B857" t="s">
        <v>530</v>
      </c>
      <c r="C857" t="s">
        <v>530</v>
      </c>
      <c r="D857" t="s">
        <v>786</v>
      </c>
      <c r="E857" t="s">
        <v>15</v>
      </c>
      <c r="F857" t="s">
        <v>214</v>
      </c>
      <c r="G857" t="s">
        <v>215</v>
      </c>
      <c r="H857">
        <v>2022</v>
      </c>
      <c r="I857">
        <v>1510</v>
      </c>
      <c r="J857">
        <v>3900</v>
      </c>
    </row>
    <row r="858" spans="1:10">
      <c r="A858" t="s">
        <v>710</v>
      </c>
      <c r="B858" t="s">
        <v>530</v>
      </c>
      <c r="C858" t="s">
        <v>530</v>
      </c>
      <c r="D858" t="s">
        <v>786</v>
      </c>
      <c r="E858" t="s">
        <v>15</v>
      </c>
      <c r="F858" t="s">
        <v>214</v>
      </c>
      <c r="G858" t="s">
        <v>215</v>
      </c>
      <c r="H858">
        <v>2022</v>
      </c>
      <c r="I858">
        <v>1510</v>
      </c>
      <c r="J858">
        <v>3900</v>
      </c>
    </row>
    <row r="859" spans="1:10">
      <c r="A859" t="s">
        <v>710</v>
      </c>
      <c r="B859" t="s">
        <v>530</v>
      </c>
      <c r="C859" t="s">
        <v>530</v>
      </c>
      <c r="D859" t="s">
        <v>786</v>
      </c>
      <c r="E859" t="s">
        <v>15</v>
      </c>
      <c r="F859" t="s">
        <v>214</v>
      </c>
      <c r="G859" t="s">
        <v>470</v>
      </c>
      <c r="H859">
        <v>2022</v>
      </c>
      <c r="I859">
        <v>1510</v>
      </c>
      <c r="J859">
        <v>3900</v>
      </c>
    </row>
    <row r="860" spans="1:10">
      <c r="A860" t="s">
        <v>710</v>
      </c>
      <c r="B860" t="s">
        <v>530</v>
      </c>
      <c r="C860" t="s">
        <v>530</v>
      </c>
      <c r="D860" t="s">
        <v>786</v>
      </c>
      <c r="E860" t="s">
        <v>15</v>
      </c>
      <c r="F860" t="s">
        <v>34</v>
      </c>
      <c r="G860" t="s">
        <v>35</v>
      </c>
      <c r="H860">
        <v>2022</v>
      </c>
      <c r="I860">
        <v>1735</v>
      </c>
      <c r="J860">
        <v>3864</v>
      </c>
    </row>
    <row r="861" spans="1:10">
      <c r="A861" t="s">
        <v>710</v>
      </c>
      <c r="B861" t="s">
        <v>530</v>
      </c>
      <c r="C861" t="s">
        <v>530</v>
      </c>
      <c r="D861" t="s">
        <v>786</v>
      </c>
      <c r="E861" t="s">
        <v>15</v>
      </c>
      <c r="F861" t="s">
        <v>34</v>
      </c>
      <c r="G861" t="s">
        <v>35</v>
      </c>
      <c r="H861">
        <v>2022</v>
      </c>
      <c r="I861">
        <v>1735</v>
      </c>
      <c r="J861">
        <v>3864</v>
      </c>
    </row>
    <row r="862" spans="1:10">
      <c r="A862" t="s">
        <v>710</v>
      </c>
      <c r="B862" t="s">
        <v>530</v>
      </c>
      <c r="C862" t="s">
        <v>530</v>
      </c>
      <c r="D862" t="s">
        <v>786</v>
      </c>
      <c r="E862" t="s">
        <v>15</v>
      </c>
      <c r="F862" t="s">
        <v>34</v>
      </c>
      <c r="G862" t="s">
        <v>35</v>
      </c>
      <c r="H862">
        <v>2022</v>
      </c>
      <c r="I862">
        <v>1660</v>
      </c>
      <c r="J862">
        <v>3663</v>
      </c>
    </row>
    <row r="863" spans="1:10">
      <c r="A863" t="s">
        <v>710</v>
      </c>
      <c r="B863" t="s">
        <v>530</v>
      </c>
      <c r="C863" t="s">
        <v>530</v>
      </c>
      <c r="D863" t="s">
        <v>786</v>
      </c>
      <c r="E863" t="s">
        <v>15</v>
      </c>
      <c r="F863" t="s">
        <v>16</v>
      </c>
      <c r="G863" t="s">
        <v>158</v>
      </c>
      <c r="H863">
        <v>2022</v>
      </c>
      <c r="I863">
        <v>1660</v>
      </c>
      <c r="J863">
        <v>3663</v>
      </c>
    </row>
    <row r="864" spans="1:10">
      <c r="A864" t="s">
        <v>710</v>
      </c>
      <c r="B864" t="s">
        <v>530</v>
      </c>
      <c r="C864" t="s">
        <v>530</v>
      </c>
      <c r="D864" t="s">
        <v>786</v>
      </c>
      <c r="E864" t="s">
        <v>15</v>
      </c>
      <c r="F864" t="s">
        <v>34</v>
      </c>
      <c r="G864" t="s">
        <v>35</v>
      </c>
      <c r="H864">
        <v>2022</v>
      </c>
      <c r="I864">
        <v>1610</v>
      </c>
      <c r="J864">
        <v>3584</v>
      </c>
    </row>
    <row r="865" spans="1:10">
      <c r="A865" t="s">
        <v>710</v>
      </c>
      <c r="B865" t="s">
        <v>530</v>
      </c>
      <c r="C865" t="s">
        <v>530</v>
      </c>
      <c r="D865" t="s">
        <v>786</v>
      </c>
      <c r="E865" t="s">
        <v>15</v>
      </c>
      <c r="F865" t="s">
        <v>214</v>
      </c>
      <c r="G865" t="s">
        <v>470</v>
      </c>
      <c r="H865">
        <v>2022</v>
      </c>
      <c r="I865">
        <v>1260</v>
      </c>
      <c r="J865">
        <v>3250</v>
      </c>
    </row>
    <row r="866" spans="1:10">
      <c r="A866" t="s">
        <v>710</v>
      </c>
      <c r="B866" t="s">
        <v>530</v>
      </c>
      <c r="C866" t="s">
        <v>530</v>
      </c>
      <c r="D866" t="s">
        <v>786</v>
      </c>
      <c r="E866" t="s">
        <v>15</v>
      </c>
      <c r="F866" t="s">
        <v>214</v>
      </c>
      <c r="G866" t="s">
        <v>470</v>
      </c>
      <c r="H866">
        <v>2022</v>
      </c>
      <c r="I866">
        <v>1135</v>
      </c>
      <c r="J866">
        <v>2947.5</v>
      </c>
    </row>
    <row r="867" spans="1:10">
      <c r="A867" t="s">
        <v>710</v>
      </c>
      <c r="B867" t="s">
        <v>530</v>
      </c>
      <c r="C867" t="s">
        <v>530</v>
      </c>
      <c r="D867" t="s">
        <v>786</v>
      </c>
      <c r="E867" t="s">
        <v>15</v>
      </c>
      <c r="F867" t="s">
        <v>216</v>
      </c>
      <c r="G867" t="s">
        <v>361</v>
      </c>
      <c r="H867">
        <v>2022</v>
      </c>
      <c r="I867">
        <v>1110</v>
      </c>
      <c r="J867">
        <v>2860</v>
      </c>
    </row>
    <row r="868" spans="1:10">
      <c r="A868" t="s">
        <v>710</v>
      </c>
      <c r="B868" t="s">
        <v>530</v>
      </c>
      <c r="C868" t="s">
        <v>530</v>
      </c>
      <c r="D868" t="s">
        <v>786</v>
      </c>
      <c r="E868" t="s">
        <v>15</v>
      </c>
      <c r="F868" t="s">
        <v>34</v>
      </c>
      <c r="G868" t="s">
        <v>35</v>
      </c>
      <c r="H868">
        <v>2022</v>
      </c>
      <c r="I868">
        <v>1185</v>
      </c>
      <c r="J868">
        <v>2632</v>
      </c>
    </row>
    <row r="869" spans="1:10">
      <c r="A869" t="s">
        <v>710</v>
      </c>
      <c r="B869" t="s">
        <v>530</v>
      </c>
      <c r="C869" t="s">
        <v>530</v>
      </c>
      <c r="D869" t="s">
        <v>786</v>
      </c>
      <c r="E869" t="s">
        <v>15</v>
      </c>
      <c r="F869" t="s">
        <v>216</v>
      </c>
      <c r="G869" t="s">
        <v>361</v>
      </c>
      <c r="H869">
        <v>2022</v>
      </c>
      <c r="I869">
        <v>1005</v>
      </c>
      <c r="J869">
        <v>2600</v>
      </c>
    </row>
    <row r="870" spans="1:10">
      <c r="A870" t="s">
        <v>710</v>
      </c>
      <c r="B870" t="s">
        <v>530</v>
      </c>
      <c r="C870" t="s">
        <v>530</v>
      </c>
      <c r="D870" t="s">
        <v>786</v>
      </c>
      <c r="E870" t="s">
        <v>15</v>
      </c>
      <c r="F870" t="s">
        <v>16</v>
      </c>
      <c r="G870" t="s">
        <v>381</v>
      </c>
      <c r="H870">
        <v>2022</v>
      </c>
      <c r="I870">
        <v>850</v>
      </c>
      <c r="J870">
        <v>1887</v>
      </c>
    </row>
    <row r="871" spans="1:10">
      <c r="A871" t="s">
        <v>710</v>
      </c>
      <c r="B871" t="s">
        <v>530</v>
      </c>
      <c r="C871" t="s">
        <v>530</v>
      </c>
      <c r="D871" t="s">
        <v>786</v>
      </c>
      <c r="E871" t="s">
        <v>15</v>
      </c>
      <c r="F871" t="s">
        <v>16</v>
      </c>
      <c r="G871" t="s">
        <v>381</v>
      </c>
      <c r="H871">
        <v>2022</v>
      </c>
      <c r="I871">
        <v>850</v>
      </c>
      <c r="J871">
        <v>1887</v>
      </c>
    </row>
    <row r="872" spans="1:10">
      <c r="A872" t="s">
        <v>710</v>
      </c>
      <c r="B872" t="s">
        <v>530</v>
      </c>
      <c r="C872" t="s">
        <v>530</v>
      </c>
      <c r="D872" t="s">
        <v>786</v>
      </c>
      <c r="E872" t="s">
        <v>15</v>
      </c>
      <c r="F872" t="s">
        <v>16</v>
      </c>
      <c r="G872" t="s">
        <v>18</v>
      </c>
      <c r="H872">
        <v>2022</v>
      </c>
      <c r="I872">
        <v>850</v>
      </c>
      <c r="J872">
        <v>1887</v>
      </c>
    </row>
    <row r="873" spans="1:10">
      <c r="A873" t="s">
        <v>710</v>
      </c>
      <c r="B873" t="s">
        <v>530</v>
      </c>
      <c r="C873" t="s">
        <v>530</v>
      </c>
      <c r="D873" t="s">
        <v>786</v>
      </c>
      <c r="E873" t="s">
        <v>15</v>
      </c>
      <c r="F873" t="s">
        <v>16</v>
      </c>
      <c r="G873" t="s">
        <v>18</v>
      </c>
      <c r="H873">
        <v>2022</v>
      </c>
      <c r="I873">
        <v>850</v>
      </c>
      <c r="J873">
        <v>1887</v>
      </c>
    </row>
    <row r="874" spans="1:10">
      <c r="A874" t="s">
        <v>710</v>
      </c>
      <c r="B874" t="s">
        <v>530</v>
      </c>
      <c r="C874" t="s">
        <v>530</v>
      </c>
      <c r="D874" t="s">
        <v>786</v>
      </c>
      <c r="E874" t="s">
        <v>15</v>
      </c>
      <c r="F874" t="s">
        <v>16</v>
      </c>
      <c r="G874" t="s">
        <v>381</v>
      </c>
      <c r="H874">
        <v>2022</v>
      </c>
      <c r="I874">
        <v>800</v>
      </c>
      <c r="J874">
        <v>1776</v>
      </c>
    </row>
    <row r="875" spans="1:10">
      <c r="A875" t="s">
        <v>710</v>
      </c>
      <c r="B875" t="s">
        <v>530</v>
      </c>
      <c r="C875" t="s">
        <v>530</v>
      </c>
      <c r="D875" t="s">
        <v>786</v>
      </c>
      <c r="E875" t="s">
        <v>15</v>
      </c>
      <c r="F875" t="s">
        <v>16</v>
      </c>
      <c r="G875" t="s">
        <v>18</v>
      </c>
      <c r="H875">
        <v>2022</v>
      </c>
      <c r="I875">
        <v>800</v>
      </c>
      <c r="J875">
        <v>1776</v>
      </c>
    </row>
    <row r="876" spans="1:10">
      <c r="A876" t="s">
        <v>544</v>
      </c>
      <c r="B876" t="s">
        <v>490</v>
      </c>
      <c r="C876" t="s">
        <v>491</v>
      </c>
      <c r="D876" t="s">
        <v>662</v>
      </c>
      <c r="E876" t="s">
        <v>15</v>
      </c>
      <c r="F876" t="s">
        <v>31</v>
      </c>
      <c r="G876" t="s">
        <v>33</v>
      </c>
      <c r="H876">
        <v>2022</v>
      </c>
      <c r="I876">
        <v>6260</v>
      </c>
      <c r="J876">
        <v>15375.75</v>
      </c>
    </row>
    <row r="877" spans="1:10">
      <c r="A877" t="s">
        <v>544</v>
      </c>
      <c r="B877" t="s">
        <v>490</v>
      </c>
      <c r="C877" t="s">
        <v>491</v>
      </c>
      <c r="D877" t="s">
        <v>662</v>
      </c>
      <c r="E877" t="s">
        <v>15</v>
      </c>
      <c r="F877" t="s">
        <v>31</v>
      </c>
      <c r="G877" t="s">
        <v>33</v>
      </c>
      <c r="H877">
        <v>2022</v>
      </c>
      <c r="I877">
        <v>10455</v>
      </c>
      <c r="J877">
        <v>25896</v>
      </c>
    </row>
    <row r="878" spans="1:10">
      <c r="A878" t="s">
        <v>544</v>
      </c>
      <c r="B878" t="s">
        <v>490</v>
      </c>
      <c r="C878" t="s">
        <v>491</v>
      </c>
      <c r="D878" t="s">
        <v>662</v>
      </c>
      <c r="E878" t="s">
        <v>15</v>
      </c>
      <c r="F878" t="s">
        <v>31</v>
      </c>
      <c r="G878" t="s">
        <v>33</v>
      </c>
      <c r="H878">
        <v>2022</v>
      </c>
      <c r="I878">
        <v>12520</v>
      </c>
      <c r="J878">
        <v>31000.5</v>
      </c>
    </row>
    <row r="879" spans="1:10">
      <c r="A879" t="s">
        <v>544</v>
      </c>
      <c r="B879" t="s">
        <v>490</v>
      </c>
      <c r="C879" t="s">
        <v>491</v>
      </c>
      <c r="D879" t="s">
        <v>662</v>
      </c>
      <c r="E879" t="s">
        <v>15</v>
      </c>
      <c r="F879" t="s">
        <v>31</v>
      </c>
      <c r="G879" t="s">
        <v>33</v>
      </c>
      <c r="H879">
        <v>2022</v>
      </c>
      <c r="I879">
        <v>8270</v>
      </c>
      <c r="J879">
        <v>20480.25</v>
      </c>
    </row>
    <row r="880" spans="1:10">
      <c r="A880" t="s">
        <v>544</v>
      </c>
      <c r="B880" t="s">
        <v>490</v>
      </c>
      <c r="C880" t="s">
        <v>491</v>
      </c>
      <c r="D880" t="s">
        <v>662</v>
      </c>
      <c r="E880" t="s">
        <v>15</v>
      </c>
      <c r="F880" t="s">
        <v>31</v>
      </c>
      <c r="G880" t="s">
        <v>33</v>
      </c>
      <c r="H880">
        <v>2022</v>
      </c>
      <c r="I880">
        <v>8270</v>
      </c>
      <c r="J880">
        <v>20480.25</v>
      </c>
    </row>
    <row r="881" spans="1:10">
      <c r="A881" t="s">
        <v>544</v>
      </c>
      <c r="B881" t="s">
        <v>490</v>
      </c>
      <c r="C881" t="s">
        <v>491</v>
      </c>
      <c r="D881" t="s">
        <v>662</v>
      </c>
      <c r="E881" t="s">
        <v>15</v>
      </c>
      <c r="F881" t="s">
        <v>77</v>
      </c>
      <c r="G881" t="s">
        <v>78</v>
      </c>
      <c r="H881">
        <v>2022</v>
      </c>
      <c r="I881">
        <v>3120</v>
      </c>
      <c r="J881">
        <v>2449</v>
      </c>
    </row>
    <row r="882" spans="1:10">
      <c r="A882" t="s">
        <v>544</v>
      </c>
      <c r="B882" t="s">
        <v>490</v>
      </c>
      <c r="C882" t="s">
        <v>491</v>
      </c>
      <c r="D882" t="s">
        <v>662</v>
      </c>
      <c r="E882" t="s">
        <v>15</v>
      </c>
      <c r="F882" t="s">
        <v>77</v>
      </c>
      <c r="G882" t="s">
        <v>78</v>
      </c>
      <c r="H882">
        <v>2022</v>
      </c>
      <c r="I882">
        <v>2115</v>
      </c>
      <c r="J882">
        <v>1659</v>
      </c>
    </row>
    <row r="883" spans="1:10">
      <c r="A883" t="s">
        <v>544</v>
      </c>
      <c r="B883" t="s">
        <v>490</v>
      </c>
      <c r="C883" t="s">
        <v>491</v>
      </c>
      <c r="D883" t="s">
        <v>662</v>
      </c>
      <c r="E883" t="s">
        <v>15</v>
      </c>
      <c r="F883" t="s">
        <v>77</v>
      </c>
      <c r="G883" t="s">
        <v>78</v>
      </c>
      <c r="H883">
        <v>2022</v>
      </c>
      <c r="I883">
        <v>10305</v>
      </c>
      <c r="J883">
        <v>8097.5</v>
      </c>
    </row>
    <row r="884" spans="1:10">
      <c r="A884" t="s">
        <v>544</v>
      </c>
      <c r="B884" t="s">
        <v>490</v>
      </c>
      <c r="C884" t="s">
        <v>491</v>
      </c>
      <c r="D884" t="s">
        <v>662</v>
      </c>
      <c r="E884" t="s">
        <v>15</v>
      </c>
      <c r="F884" t="s">
        <v>77</v>
      </c>
      <c r="G884" t="s">
        <v>78</v>
      </c>
      <c r="H884">
        <v>2022</v>
      </c>
      <c r="I884">
        <v>25755</v>
      </c>
      <c r="J884">
        <v>20243.75</v>
      </c>
    </row>
    <row r="885" spans="1:10">
      <c r="A885" t="s">
        <v>544</v>
      </c>
      <c r="B885" t="s">
        <v>490</v>
      </c>
      <c r="C885" t="s">
        <v>491</v>
      </c>
      <c r="D885" t="s">
        <v>662</v>
      </c>
      <c r="E885" t="s">
        <v>15</v>
      </c>
      <c r="F885" t="s">
        <v>77</v>
      </c>
      <c r="G885" t="s">
        <v>78</v>
      </c>
      <c r="H885">
        <v>2022</v>
      </c>
      <c r="I885">
        <v>5230</v>
      </c>
      <c r="J885">
        <v>4108</v>
      </c>
    </row>
    <row r="886" spans="1:10">
      <c r="A886" t="s">
        <v>544</v>
      </c>
      <c r="B886" t="s">
        <v>490</v>
      </c>
      <c r="C886" t="s">
        <v>491</v>
      </c>
      <c r="D886" t="s">
        <v>662</v>
      </c>
      <c r="E886" t="s">
        <v>15</v>
      </c>
      <c r="F886" t="s">
        <v>77</v>
      </c>
      <c r="G886" t="s">
        <v>78</v>
      </c>
      <c r="H886">
        <v>2022</v>
      </c>
      <c r="I886">
        <v>3120</v>
      </c>
      <c r="J886">
        <v>2449</v>
      </c>
    </row>
    <row r="887" spans="1:10">
      <c r="A887" t="s">
        <v>544</v>
      </c>
      <c r="B887" t="s">
        <v>490</v>
      </c>
      <c r="C887" t="s">
        <v>491</v>
      </c>
      <c r="D887" t="s">
        <v>662</v>
      </c>
      <c r="E887" t="s">
        <v>15</v>
      </c>
      <c r="F887" t="s">
        <v>77</v>
      </c>
      <c r="G887" t="s">
        <v>78</v>
      </c>
      <c r="H887">
        <v>2022</v>
      </c>
      <c r="I887">
        <v>30960</v>
      </c>
      <c r="J887">
        <v>24332</v>
      </c>
    </row>
    <row r="888" spans="1:10">
      <c r="A888" t="s">
        <v>544</v>
      </c>
      <c r="B888" t="s">
        <v>490</v>
      </c>
      <c r="C888" t="s">
        <v>491</v>
      </c>
      <c r="D888" t="s">
        <v>662</v>
      </c>
      <c r="E888" t="s">
        <v>15</v>
      </c>
      <c r="F888" t="s">
        <v>77</v>
      </c>
      <c r="G888" t="s">
        <v>78</v>
      </c>
      <c r="H888">
        <v>2022</v>
      </c>
      <c r="I888">
        <v>7240</v>
      </c>
      <c r="J888">
        <v>5688</v>
      </c>
    </row>
    <row r="889" spans="1:10">
      <c r="A889" t="s">
        <v>544</v>
      </c>
      <c r="B889" t="s">
        <v>490</v>
      </c>
      <c r="C889" t="s">
        <v>491</v>
      </c>
      <c r="D889" t="s">
        <v>662</v>
      </c>
      <c r="E889" t="s">
        <v>15</v>
      </c>
      <c r="F889" t="s">
        <v>77</v>
      </c>
      <c r="G889" t="s">
        <v>78</v>
      </c>
      <c r="H889">
        <v>2022</v>
      </c>
      <c r="I889">
        <v>2115</v>
      </c>
      <c r="J889">
        <v>1659</v>
      </c>
    </row>
    <row r="890" spans="1:10">
      <c r="A890" t="s">
        <v>544</v>
      </c>
      <c r="B890" t="s">
        <v>490</v>
      </c>
      <c r="C890" t="s">
        <v>491</v>
      </c>
      <c r="D890" t="s">
        <v>662</v>
      </c>
      <c r="E890" t="s">
        <v>15</v>
      </c>
      <c r="F890" t="s">
        <v>77</v>
      </c>
      <c r="G890" t="s">
        <v>78</v>
      </c>
      <c r="H890">
        <v>2022</v>
      </c>
      <c r="I890">
        <v>6190</v>
      </c>
      <c r="J890">
        <v>4858.5</v>
      </c>
    </row>
    <row r="891" spans="1:10">
      <c r="A891" t="s">
        <v>544</v>
      </c>
      <c r="B891" t="s">
        <v>490</v>
      </c>
      <c r="C891" t="s">
        <v>491</v>
      </c>
      <c r="D891" t="s">
        <v>662</v>
      </c>
      <c r="E891" t="s">
        <v>15</v>
      </c>
      <c r="F891" t="s">
        <v>77</v>
      </c>
      <c r="G891" t="s">
        <v>78</v>
      </c>
      <c r="H891">
        <v>2022</v>
      </c>
      <c r="I891">
        <v>2115</v>
      </c>
      <c r="J891">
        <v>1659</v>
      </c>
    </row>
    <row r="892" spans="1:10">
      <c r="A892" t="s">
        <v>544</v>
      </c>
      <c r="B892" t="s">
        <v>490</v>
      </c>
      <c r="C892" t="s">
        <v>491</v>
      </c>
      <c r="D892" t="s">
        <v>662</v>
      </c>
      <c r="E892" t="s">
        <v>15</v>
      </c>
      <c r="F892" t="s">
        <v>77</v>
      </c>
      <c r="G892" t="s">
        <v>78</v>
      </c>
      <c r="H892">
        <v>2022</v>
      </c>
      <c r="I892">
        <v>7240</v>
      </c>
      <c r="J892">
        <v>5688</v>
      </c>
    </row>
    <row r="893" spans="1:10">
      <c r="A893" t="s">
        <v>544</v>
      </c>
      <c r="B893" t="s">
        <v>490</v>
      </c>
      <c r="C893" t="s">
        <v>491</v>
      </c>
      <c r="D893" t="s">
        <v>662</v>
      </c>
      <c r="E893" t="s">
        <v>15</v>
      </c>
      <c r="F893" t="s">
        <v>77</v>
      </c>
      <c r="G893" t="s">
        <v>78</v>
      </c>
      <c r="H893">
        <v>2022</v>
      </c>
      <c r="I893">
        <v>2065</v>
      </c>
      <c r="J893">
        <v>1619.5</v>
      </c>
    </row>
    <row r="894" spans="1:10">
      <c r="A894" t="s">
        <v>544</v>
      </c>
      <c r="B894" t="s">
        <v>490</v>
      </c>
      <c r="C894" t="s">
        <v>491</v>
      </c>
      <c r="D894" t="s">
        <v>662</v>
      </c>
      <c r="E894" t="s">
        <v>15</v>
      </c>
      <c r="F894" t="s">
        <v>77</v>
      </c>
      <c r="G894" t="s">
        <v>78</v>
      </c>
      <c r="H894">
        <v>2022</v>
      </c>
      <c r="I894">
        <v>10305</v>
      </c>
      <c r="J894">
        <v>8097.5</v>
      </c>
    </row>
    <row r="895" spans="1:10">
      <c r="A895" t="s">
        <v>544</v>
      </c>
      <c r="B895" t="s">
        <v>490</v>
      </c>
      <c r="C895" t="s">
        <v>491</v>
      </c>
      <c r="D895" t="s">
        <v>662</v>
      </c>
      <c r="E895" t="s">
        <v>15</v>
      </c>
      <c r="F895" t="s">
        <v>77</v>
      </c>
      <c r="G895" t="s">
        <v>78</v>
      </c>
      <c r="H895">
        <v>2022</v>
      </c>
      <c r="I895">
        <v>5130</v>
      </c>
      <c r="J895">
        <v>4029</v>
      </c>
    </row>
    <row r="896" spans="1:10">
      <c r="A896" t="s">
        <v>544</v>
      </c>
      <c r="B896" t="s">
        <v>490</v>
      </c>
      <c r="C896" t="s">
        <v>491</v>
      </c>
      <c r="D896" t="s">
        <v>662</v>
      </c>
      <c r="E896" t="s">
        <v>15</v>
      </c>
      <c r="F896" t="s">
        <v>77</v>
      </c>
      <c r="G896" t="s">
        <v>78</v>
      </c>
      <c r="H896">
        <v>2022</v>
      </c>
      <c r="I896">
        <v>8245</v>
      </c>
      <c r="J896">
        <v>6478</v>
      </c>
    </row>
    <row r="897" spans="1:10">
      <c r="A897" t="s">
        <v>544</v>
      </c>
      <c r="B897" t="s">
        <v>490</v>
      </c>
      <c r="C897" t="s">
        <v>491</v>
      </c>
      <c r="D897" t="s">
        <v>662</v>
      </c>
      <c r="E897" t="s">
        <v>15</v>
      </c>
      <c r="F897" t="s">
        <v>77</v>
      </c>
      <c r="G897" t="s">
        <v>78</v>
      </c>
      <c r="H897">
        <v>2022</v>
      </c>
      <c r="I897">
        <v>6235</v>
      </c>
      <c r="J897">
        <v>4898</v>
      </c>
    </row>
    <row r="898" spans="1:10">
      <c r="A898" t="s">
        <v>544</v>
      </c>
      <c r="B898" t="s">
        <v>490</v>
      </c>
      <c r="C898" t="s">
        <v>491</v>
      </c>
      <c r="D898" t="s">
        <v>662</v>
      </c>
      <c r="E898" t="s">
        <v>15</v>
      </c>
      <c r="F898" t="s">
        <v>77</v>
      </c>
      <c r="G898" t="s">
        <v>78</v>
      </c>
      <c r="H898">
        <v>2022</v>
      </c>
      <c r="I898">
        <v>10355</v>
      </c>
      <c r="J898">
        <v>8137</v>
      </c>
    </row>
    <row r="899" spans="1:10">
      <c r="A899" t="s">
        <v>544</v>
      </c>
      <c r="B899" t="s">
        <v>490</v>
      </c>
      <c r="C899" t="s">
        <v>491</v>
      </c>
      <c r="D899" t="s">
        <v>662</v>
      </c>
      <c r="E899" t="s">
        <v>15</v>
      </c>
      <c r="F899" t="s">
        <v>77</v>
      </c>
      <c r="G899" t="s">
        <v>78</v>
      </c>
      <c r="H899">
        <v>2022</v>
      </c>
      <c r="I899">
        <v>10355</v>
      </c>
      <c r="J899">
        <v>8137</v>
      </c>
    </row>
    <row r="900" spans="1:10">
      <c r="A900" t="s">
        <v>544</v>
      </c>
      <c r="B900" t="s">
        <v>490</v>
      </c>
      <c r="C900" t="s">
        <v>491</v>
      </c>
      <c r="D900" t="s">
        <v>662</v>
      </c>
      <c r="E900" t="s">
        <v>15</v>
      </c>
      <c r="F900" t="s">
        <v>77</v>
      </c>
      <c r="G900" t="s">
        <v>78</v>
      </c>
      <c r="H900">
        <v>2022</v>
      </c>
      <c r="I900">
        <v>5180</v>
      </c>
      <c r="J900">
        <v>4068.5</v>
      </c>
    </row>
    <row r="901" spans="1:10">
      <c r="A901" t="s">
        <v>544</v>
      </c>
      <c r="B901" t="s">
        <v>490</v>
      </c>
      <c r="C901" t="s">
        <v>491</v>
      </c>
      <c r="D901" t="s">
        <v>662</v>
      </c>
      <c r="E901" t="s">
        <v>15</v>
      </c>
      <c r="F901" t="s">
        <v>77</v>
      </c>
      <c r="G901" t="s">
        <v>78</v>
      </c>
      <c r="H901">
        <v>2022</v>
      </c>
      <c r="I901">
        <v>5180</v>
      </c>
      <c r="J901">
        <v>4068.5</v>
      </c>
    </row>
    <row r="902" spans="1:10">
      <c r="A902" t="s">
        <v>544</v>
      </c>
      <c r="B902" t="s">
        <v>490</v>
      </c>
      <c r="C902" t="s">
        <v>491</v>
      </c>
      <c r="D902" t="s">
        <v>662</v>
      </c>
      <c r="E902" t="s">
        <v>15</v>
      </c>
      <c r="F902" t="s">
        <v>77</v>
      </c>
      <c r="G902" t="s">
        <v>78</v>
      </c>
      <c r="H902">
        <v>2022</v>
      </c>
      <c r="I902">
        <v>3120</v>
      </c>
      <c r="J902">
        <v>2449</v>
      </c>
    </row>
    <row r="903" spans="1:10">
      <c r="A903" t="s">
        <v>544</v>
      </c>
      <c r="B903" t="s">
        <v>490</v>
      </c>
      <c r="C903" t="s">
        <v>491</v>
      </c>
      <c r="D903" t="s">
        <v>662</v>
      </c>
      <c r="E903" t="s">
        <v>15</v>
      </c>
      <c r="F903" t="s">
        <v>77</v>
      </c>
      <c r="G903" t="s">
        <v>78</v>
      </c>
      <c r="H903">
        <v>2022</v>
      </c>
      <c r="I903">
        <v>5155</v>
      </c>
      <c r="J903">
        <v>4048.75</v>
      </c>
    </row>
    <row r="904" spans="1:10">
      <c r="A904" t="s">
        <v>544</v>
      </c>
      <c r="B904" t="s">
        <v>490</v>
      </c>
      <c r="C904" t="s">
        <v>491</v>
      </c>
      <c r="D904" t="s">
        <v>662</v>
      </c>
      <c r="E904" t="s">
        <v>15</v>
      </c>
      <c r="F904" t="s">
        <v>77</v>
      </c>
      <c r="G904" t="s">
        <v>78</v>
      </c>
      <c r="H904">
        <v>2022</v>
      </c>
      <c r="I904">
        <v>2115</v>
      </c>
      <c r="J904">
        <v>1659</v>
      </c>
    </row>
    <row r="905" spans="1:10">
      <c r="A905" t="s">
        <v>544</v>
      </c>
      <c r="B905" t="s">
        <v>490</v>
      </c>
      <c r="C905" t="s">
        <v>491</v>
      </c>
      <c r="D905" t="s">
        <v>662</v>
      </c>
      <c r="E905" t="s">
        <v>15</v>
      </c>
      <c r="F905" t="s">
        <v>77</v>
      </c>
      <c r="G905" t="s">
        <v>78</v>
      </c>
      <c r="H905">
        <v>2022</v>
      </c>
      <c r="I905">
        <v>7240</v>
      </c>
      <c r="J905">
        <v>5688</v>
      </c>
    </row>
    <row r="906" spans="1:10">
      <c r="A906" t="s">
        <v>544</v>
      </c>
      <c r="B906" t="s">
        <v>490</v>
      </c>
      <c r="C906" t="s">
        <v>491</v>
      </c>
      <c r="D906" t="s">
        <v>662</v>
      </c>
      <c r="E906" t="s">
        <v>15</v>
      </c>
      <c r="F906" t="s">
        <v>77</v>
      </c>
      <c r="G906" t="s">
        <v>78</v>
      </c>
      <c r="H906">
        <v>2022</v>
      </c>
      <c r="I906">
        <v>5130</v>
      </c>
      <c r="J906">
        <v>4029</v>
      </c>
    </row>
    <row r="907" spans="1:10">
      <c r="A907" t="s">
        <v>544</v>
      </c>
      <c r="B907" t="s">
        <v>490</v>
      </c>
      <c r="C907" t="s">
        <v>491</v>
      </c>
      <c r="D907" t="s">
        <v>662</v>
      </c>
      <c r="E907" t="s">
        <v>15</v>
      </c>
      <c r="F907" t="s">
        <v>77</v>
      </c>
      <c r="G907" t="s">
        <v>78</v>
      </c>
      <c r="H907">
        <v>2022</v>
      </c>
      <c r="I907">
        <v>2065</v>
      </c>
      <c r="J907">
        <v>1619.5</v>
      </c>
    </row>
    <row r="908" spans="1:10">
      <c r="A908" t="s">
        <v>544</v>
      </c>
      <c r="B908" t="s">
        <v>490</v>
      </c>
      <c r="C908" t="s">
        <v>491</v>
      </c>
      <c r="D908" t="s">
        <v>662</v>
      </c>
      <c r="E908" t="s">
        <v>15</v>
      </c>
      <c r="F908" t="s">
        <v>77</v>
      </c>
      <c r="G908" t="s">
        <v>78</v>
      </c>
      <c r="H908">
        <v>2022</v>
      </c>
      <c r="I908">
        <v>7240</v>
      </c>
      <c r="J908">
        <v>5688</v>
      </c>
    </row>
    <row r="909" spans="1:10">
      <c r="A909" t="s">
        <v>544</v>
      </c>
      <c r="B909" t="s">
        <v>490</v>
      </c>
      <c r="C909" t="s">
        <v>491</v>
      </c>
      <c r="D909" t="s">
        <v>662</v>
      </c>
      <c r="E909" t="s">
        <v>15</v>
      </c>
      <c r="F909" t="s">
        <v>77</v>
      </c>
      <c r="G909" t="s">
        <v>78</v>
      </c>
      <c r="H909">
        <v>2022</v>
      </c>
      <c r="I909">
        <v>7690</v>
      </c>
      <c r="J909">
        <v>6043.5</v>
      </c>
    </row>
    <row r="910" spans="1:10">
      <c r="A910" t="s">
        <v>544</v>
      </c>
      <c r="B910" t="s">
        <v>490</v>
      </c>
      <c r="C910" t="s">
        <v>491</v>
      </c>
      <c r="D910" t="s">
        <v>662</v>
      </c>
      <c r="E910" t="s">
        <v>15</v>
      </c>
      <c r="F910" t="s">
        <v>77</v>
      </c>
      <c r="G910" t="s">
        <v>78</v>
      </c>
      <c r="H910">
        <v>2022</v>
      </c>
      <c r="I910">
        <v>7690</v>
      </c>
      <c r="J910">
        <v>6043.5</v>
      </c>
    </row>
    <row r="911" spans="1:10">
      <c r="A911" t="s">
        <v>544</v>
      </c>
      <c r="B911" t="s">
        <v>490</v>
      </c>
      <c r="C911" t="s">
        <v>491</v>
      </c>
      <c r="D911" t="s">
        <v>662</v>
      </c>
      <c r="E911" t="s">
        <v>15</v>
      </c>
      <c r="F911" t="s">
        <v>77</v>
      </c>
      <c r="G911" t="s">
        <v>78</v>
      </c>
      <c r="H911">
        <v>2022</v>
      </c>
      <c r="I911">
        <v>9300</v>
      </c>
      <c r="J911">
        <v>7122.5</v>
      </c>
    </row>
    <row r="912" spans="1:10">
      <c r="A912" t="s">
        <v>544</v>
      </c>
      <c r="B912" t="s">
        <v>490</v>
      </c>
      <c r="C912" t="s">
        <v>491</v>
      </c>
      <c r="D912" t="s">
        <v>662</v>
      </c>
      <c r="E912" t="s">
        <v>15</v>
      </c>
      <c r="F912" t="s">
        <v>77</v>
      </c>
      <c r="G912" t="s">
        <v>78</v>
      </c>
      <c r="H912">
        <v>2022</v>
      </c>
      <c r="I912">
        <v>10305</v>
      </c>
      <c r="J912">
        <v>7892.5</v>
      </c>
    </row>
    <row r="913" spans="1:10">
      <c r="A913" t="s">
        <v>544</v>
      </c>
      <c r="B913" t="s">
        <v>490</v>
      </c>
      <c r="C913" t="s">
        <v>491</v>
      </c>
      <c r="D913" t="s">
        <v>662</v>
      </c>
      <c r="E913" t="s">
        <v>15</v>
      </c>
      <c r="F913" t="s">
        <v>77</v>
      </c>
      <c r="G913" t="s">
        <v>78</v>
      </c>
      <c r="H913">
        <v>2022</v>
      </c>
      <c r="I913">
        <v>5180</v>
      </c>
      <c r="J913">
        <v>3965.5</v>
      </c>
    </row>
    <row r="914" spans="1:10">
      <c r="A914" t="s">
        <v>544</v>
      </c>
      <c r="B914" t="s">
        <v>490</v>
      </c>
      <c r="C914" t="s">
        <v>491</v>
      </c>
      <c r="D914" t="s">
        <v>662</v>
      </c>
      <c r="E914" t="s">
        <v>15</v>
      </c>
      <c r="F914" t="s">
        <v>77</v>
      </c>
      <c r="G914" t="s">
        <v>78</v>
      </c>
      <c r="H914">
        <v>2022</v>
      </c>
      <c r="I914">
        <v>11365</v>
      </c>
      <c r="J914">
        <v>8701</v>
      </c>
    </row>
    <row r="915" spans="1:10">
      <c r="A915" t="s">
        <v>544</v>
      </c>
      <c r="B915" t="s">
        <v>490</v>
      </c>
      <c r="C915" t="s">
        <v>491</v>
      </c>
      <c r="D915" t="s">
        <v>662</v>
      </c>
      <c r="E915" t="s">
        <v>15</v>
      </c>
      <c r="F915" t="s">
        <v>77</v>
      </c>
      <c r="G915" t="s">
        <v>78</v>
      </c>
      <c r="H915">
        <v>2022</v>
      </c>
      <c r="I915">
        <v>8245</v>
      </c>
      <c r="J915">
        <v>6314</v>
      </c>
    </row>
    <row r="916" spans="1:10">
      <c r="A916" t="s">
        <v>544</v>
      </c>
      <c r="B916" t="s">
        <v>490</v>
      </c>
      <c r="C916" t="s">
        <v>491</v>
      </c>
      <c r="D916" t="s">
        <v>662</v>
      </c>
      <c r="E916" t="s">
        <v>15</v>
      </c>
      <c r="F916" t="s">
        <v>77</v>
      </c>
      <c r="G916" t="s">
        <v>78</v>
      </c>
      <c r="H916">
        <v>2022</v>
      </c>
      <c r="I916">
        <v>3825</v>
      </c>
      <c r="J916">
        <v>2926</v>
      </c>
    </row>
    <row r="917" spans="1:10">
      <c r="A917" t="s">
        <v>544</v>
      </c>
      <c r="B917" t="s">
        <v>490</v>
      </c>
      <c r="C917" t="s">
        <v>491</v>
      </c>
      <c r="D917" t="s">
        <v>662</v>
      </c>
      <c r="E917" t="s">
        <v>15</v>
      </c>
      <c r="F917" t="s">
        <v>77</v>
      </c>
      <c r="G917" t="s">
        <v>78</v>
      </c>
      <c r="H917">
        <v>2022</v>
      </c>
      <c r="I917">
        <v>12365</v>
      </c>
      <c r="J917">
        <v>9471</v>
      </c>
    </row>
    <row r="918" spans="1:10">
      <c r="A918" t="s">
        <v>544</v>
      </c>
      <c r="B918" t="s">
        <v>490</v>
      </c>
      <c r="C918" t="s">
        <v>491</v>
      </c>
      <c r="D918" t="s">
        <v>662</v>
      </c>
      <c r="E918" t="s">
        <v>15</v>
      </c>
      <c r="F918" t="s">
        <v>77</v>
      </c>
      <c r="G918" t="s">
        <v>78</v>
      </c>
      <c r="H918">
        <v>2022</v>
      </c>
      <c r="I918">
        <v>3120</v>
      </c>
      <c r="J918">
        <v>2387</v>
      </c>
    </row>
    <row r="919" spans="1:10">
      <c r="A919" t="s">
        <v>544</v>
      </c>
      <c r="B919" t="s">
        <v>490</v>
      </c>
      <c r="C919" t="s">
        <v>491</v>
      </c>
      <c r="D919" t="s">
        <v>662</v>
      </c>
      <c r="E919" t="s">
        <v>15</v>
      </c>
      <c r="F919" t="s">
        <v>77</v>
      </c>
      <c r="G919" t="s">
        <v>78</v>
      </c>
      <c r="H919">
        <v>2022</v>
      </c>
      <c r="I919">
        <v>20605</v>
      </c>
      <c r="J919">
        <v>16195</v>
      </c>
    </row>
    <row r="920" spans="1:10">
      <c r="A920" t="s">
        <v>544</v>
      </c>
      <c r="B920" t="s">
        <v>490</v>
      </c>
      <c r="C920" t="s">
        <v>491</v>
      </c>
      <c r="D920" t="s">
        <v>662</v>
      </c>
      <c r="E920" t="s">
        <v>15</v>
      </c>
      <c r="F920" t="s">
        <v>77</v>
      </c>
      <c r="G920" t="s">
        <v>78</v>
      </c>
      <c r="H920">
        <v>2022</v>
      </c>
      <c r="I920">
        <v>10355</v>
      </c>
      <c r="J920">
        <v>8137</v>
      </c>
    </row>
    <row r="921" spans="1:10">
      <c r="A921" t="s">
        <v>544</v>
      </c>
      <c r="B921" t="s">
        <v>490</v>
      </c>
      <c r="C921" t="s">
        <v>491</v>
      </c>
      <c r="D921" t="s">
        <v>662</v>
      </c>
      <c r="E921" t="s">
        <v>15</v>
      </c>
      <c r="F921" t="s">
        <v>77</v>
      </c>
      <c r="G921" t="s">
        <v>79</v>
      </c>
      <c r="H921">
        <v>2022</v>
      </c>
      <c r="I921">
        <v>2090</v>
      </c>
      <c r="J921">
        <v>1639.25</v>
      </c>
    </row>
    <row r="922" spans="1:10">
      <c r="A922" t="s">
        <v>544</v>
      </c>
      <c r="B922" t="s">
        <v>490</v>
      </c>
      <c r="C922" t="s">
        <v>491</v>
      </c>
      <c r="D922" t="s">
        <v>662</v>
      </c>
      <c r="E922" t="s">
        <v>15</v>
      </c>
      <c r="F922" t="s">
        <v>77</v>
      </c>
      <c r="G922" t="s">
        <v>79</v>
      </c>
      <c r="H922">
        <v>2022</v>
      </c>
      <c r="I922">
        <v>2065</v>
      </c>
      <c r="J922">
        <v>1619.5</v>
      </c>
    </row>
    <row r="923" spans="1:10">
      <c r="A923" t="s">
        <v>544</v>
      </c>
      <c r="B923" t="s">
        <v>490</v>
      </c>
      <c r="C923" t="s">
        <v>491</v>
      </c>
      <c r="D923" t="s">
        <v>662</v>
      </c>
      <c r="E923" t="s">
        <v>15</v>
      </c>
      <c r="F923" t="s">
        <v>77</v>
      </c>
      <c r="G923" t="s">
        <v>79</v>
      </c>
      <c r="H923">
        <v>2022</v>
      </c>
      <c r="I923">
        <v>10305</v>
      </c>
      <c r="J923">
        <v>8097.5</v>
      </c>
    </row>
    <row r="924" spans="1:10">
      <c r="A924" t="s">
        <v>544</v>
      </c>
      <c r="B924" t="s">
        <v>490</v>
      </c>
      <c r="C924" t="s">
        <v>491</v>
      </c>
      <c r="D924" t="s">
        <v>662</v>
      </c>
      <c r="E924" t="s">
        <v>15</v>
      </c>
      <c r="F924" t="s">
        <v>77</v>
      </c>
      <c r="G924" t="s">
        <v>79</v>
      </c>
      <c r="H924">
        <v>2022</v>
      </c>
      <c r="I924">
        <v>5130</v>
      </c>
      <c r="J924">
        <v>4029</v>
      </c>
    </row>
    <row r="925" spans="1:10">
      <c r="A925" t="s">
        <v>544</v>
      </c>
      <c r="B925" t="s">
        <v>490</v>
      </c>
      <c r="C925" t="s">
        <v>491</v>
      </c>
      <c r="D925" t="s">
        <v>662</v>
      </c>
      <c r="E925" t="s">
        <v>15</v>
      </c>
      <c r="F925" t="s">
        <v>77</v>
      </c>
      <c r="G925" t="s">
        <v>79</v>
      </c>
      <c r="H925">
        <v>2022</v>
      </c>
      <c r="I925">
        <v>8245</v>
      </c>
      <c r="J925">
        <v>6478</v>
      </c>
    </row>
    <row r="926" spans="1:10">
      <c r="A926" t="s">
        <v>544</v>
      </c>
      <c r="B926" t="s">
        <v>490</v>
      </c>
      <c r="C926" t="s">
        <v>491</v>
      </c>
      <c r="D926" t="s">
        <v>662</v>
      </c>
      <c r="E926" t="s">
        <v>15</v>
      </c>
      <c r="F926" t="s">
        <v>77</v>
      </c>
      <c r="G926" t="s">
        <v>79</v>
      </c>
      <c r="H926">
        <v>2022</v>
      </c>
      <c r="I926">
        <v>6235</v>
      </c>
      <c r="J926">
        <v>4898</v>
      </c>
    </row>
    <row r="927" spans="1:10">
      <c r="A927" t="s">
        <v>544</v>
      </c>
      <c r="B927" t="s">
        <v>490</v>
      </c>
      <c r="C927" t="s">
        <v>491</v>
      </c>
      <c r="D927" t="s">
        <v>662</v>
      </c>
      <c r="E927" t="s">
        <v>15</v>
      </c>
      <c r="F927" t="s">
        <v>77</v>
      </c>
      <c r="G927" t="s">
        <v>79</v>
      </c>
      <c r="H927">
        <v>2022</v>
      </c>
      <c r="I927">
        <v>10355</v>
      </c>
      <c r="J927">
        <v>8137</v>
      </c>
    </row>
    <row r="928" spans="1:10">
      <c r="A928" t="s">
        <v>544</v>
      </c>
      <c r="B928" t="s">
        <v>490</v>
      </c>
      <c r="C928" t="s">
        <v>491</v>
      </c>
      <c r="D928" t="s">
        <v>662</v>
      </c>
      <c r="E928" t="s">
        <v>15</v>
      </c>
      <c r="F928" t="s">
        <v>77</v>
      </c>
      <c r="G928" t="s">
        <v>79</v>
      </c>
      <c r="H928">
        <v>2022</v>
      </c>
      <c r="I928">
        <v>10355</v>
      </c>
      <c r="J928">
        <v>8137</v>
      </c>
    </row>
    <row r="929" spans="1:10">
      <c r="A929" t="s">
        <v>544</v>
      </c>
      <c r="B929" t="s">
        <v>490</v>
      </c>
      <c r="C929" t="s">
        <v>491</v>
      </c>
      <c r="D929" t="s">
        <v>662</v>
      </c>
      <c r="E929" t="s">
        <v>15</v>
      </c>
      <c r="F929" t="s">
        <v>77</v>
      </c>
      <c r="G929" t="s">
        <v>79</v>
      </c>
      <c r="H929">
        <v>2022</v>
      </c>
      <c r="I929">
        <v>5180</v>
      </c>
      <c r="J929">
        <v>4068.5</v>
      </c>
    </row>
    <row r="930" spans="1:10">
      <c r="A930" t="s">
        <v>544</v>
      </c>
      <c r="B930" t="s">
        <v>490</v>
      </c>
      <c r="C930" t="s">
        <v>491</v>
      </c>
      <c r="D930" t="s">
        <v>662</v>
      </c>
      <c r="E930" t="s">
        <v>15</v>
      </c>
      <c r="F930" t="s">
        <v>77</v>
      </c>
      <c r="G930" t="s">
        <v>79</v>
      </c>
      <c r="H930">
        <v>2022</v>
      </c>
      <c r="I930">
        <v>5180</v>
      </c>
      <c r="J930">
        <v>4068.5</v>
      </c>
    </row>
    <row r="931" spans="1:10">
      <c r="A931" t="s">
        <v>544</v>
      </c>
      <c r="B931" t="s">
        <v>490</v>
      </c>
      <c r="C931" t="s">
        <v>491</v>
      </c>
      <c r="D931" t="s">
        <v>662</v>
      </c>
      <c r="E931" t="s">
        <v>15</v>
      </c>
      <c r="F931" t="s">
        <v>77</v>
      </c>
      <c r="G931" t="s">
        <v>79</v>
      </c>
      <c r="H931">
        <v>2022</v>
      </c>
      <c r="I931">
        <v>3120</v>
      </c>
      <c r="J931">
        <v>2449</v>
      </c>
    </row>
    <row r="932" spans="1:10">
      <c r="A932" t="s">
        <v>544</v>
      </c>
      <c r="B932" t="s">
        <v>490</v>
      </c>
      <c r="C932" t="s">
        <v>491</v>
      </c>
      <c r="D932" t="s">
        <v>662</v>
      </c>
      <c r="E932" t="s">
        <v>15</v>
      </c>
      <c r="F932" t="s">
        <v>77</v>
      </c>
      <c r="G932" t="s">
        <v>79</v>
      </c>
      <c r="H932">
        <v>2022</v>
      </c>
      <c r="I932">
        <v>3095</v>
      </c>
      <c r="J932">
        <v>2429.25</v>
      </c>
    </row>
    <row r="933" spans="1:10">
      <c r="A933" t="s">
        <v>544</v>
      </c>
      <c r="B933" t="s">
        <v>490</v>
      </c>
      <c r="C933" t="s">
        <v>491</v>
      </c>
      <c r="D933" t="s">
        <v>662</v>
      </c>
      <c r="E933" t="s">
        <v>15</v>
      </c>
      <c r="F933" t="s">
        <v>77</v>
      </c>
      <c r="G933" t="s">
        <v>79</v>
      </c>
      <c r="H933">
        <v>2022</v>
      </c>
      <c r="I933">
        <v>5155</v>
      </c>
      <c r="J933">
        <v>4048.75</v>
      </c>
    </row>
    <row r="934" spans="1:10">
      <c r="A934" t="s">
        <v>544</v>
      </c>
      <c r="B934" t="s">
        <v>490</v>
      </c>
      <c r="C934" t="s">
        <v>491</v>
      </c>
      <c r="D934" t="s">
        <v>662</v>
      </c>
      <c r="E934" t="s">
        <v>15</v>
      </c>
      <c r="F934" t="s">
        <v>77</v>
      </c>
      <c r="G934" t="s">
        <v>79</v>
      </c>
      <c r="H934">
        <v>2022</v>
      </c>
      <c r="I934">
        <v>2115</v>
      </c>
      <c r="J934">
        <v>1659</v>
      </c>
    </row>
    <row r="935" spans="1:10">
      <c r="A935" t="s">
        <v>544</v>
      </c>
      <c r="B935" t="s">
        <v>490</v>
      </c>
      <c r="C935" t="s">
        <v>491</v>
      </c>
      <c r="D935" t="s">
        <v>662</v>
      </c>
      <c r="E935" t="s">
        <v>15</v>
      </c>
      <c r="F935" t="s">
        <v>77</v>
      </c>
      <c r="G935" t="s">
        <v>79</v>
      </c>
      <c r="H935">
        <v>2022</v>
      </c>
      <c r="I935">
        <v>4125</v>
      </c>
      <c r="J935">
        <v>3239</v>
      </c>
    </row>
    <row r="936" spans="1:10">
      <c r="A936" t="s">
        <v>544</v>
      </c>
      <c r="B936" t="s">
        <v>490</v>
      </c>
      <c r="C936" t="s">
        <v>491</v>
      </c>
      <c r="D936" t="s">
        <v>662</v>
      </c>
      <c r="E936" t="s">
        <v>15</v>
      </c>
      <c r="F936" t="s">
        <v>77</v>
      </c>
      <c r="G936" t="s">
        <v>79</v>
      </c>
      <c r="H936">
        <v>2022</v>
      </c>
      <c r="I936">
        <v>7240</v>
      </c>
      <c r="J936">
        <v>5688</v>
      </c>
    </row>
    <row r="937" spans="1:10">
      <c r="A937" t="s">
        <v>544</v>
      </c>
      <c r="B937" t="s">
        <v>490</v>
      </c>
      <c r="C937" t="s">
        <v>491</v>
      </c>
      <c r="D937" t="s">
        <v>662</v>
      </c>
      <c r="E937" t="s">
        <v>15</v>
      </c>
      <c r="F937" t="s">
        <v>77</v>
      </c>
      <c r="G937" t="s">
        <v>79</v>
      </c>
      <c r="H937">
        <v>2022</v>
      </c>
      <c r="I937">
        <v>5130</v>
      </c>
      <c r="J937">
        <v>4029</v>
      </c>
    </row>
    <row r="938" spans="1:10">
      <c r="A938" t="s">
        <v>544</v>
      </c>
      <c r="B938" t="s">
        <v>490</v>
      </c>
      <c r="C938" t="s">
        <v>491</v>
      </c>
      <c r="D938" t="s">
        <v>662</v>
      </c>
      <c r="E938" t="s">
        <v>15</v>
      </c>
      <c r="F938" t="s">
        <v>77</v>
      </c>
      <c r="G938" t="s">
        <v>79</v>
      </c>
      <c r="H938">
        <v>2022</v>
      </c>
      <c r="I938">
        <v>2065</v>
      </c>
      <c r="J938">
        <v>1619.5</v>
      </c>
    </row>
    <row r="939" spans="1:10">
      <c r="A939" t="s">
        <v>544</v>
      </c>
      <c r="B939" t="s">
        <v>490</v>
      </c>
      <c r="C939" t="s">
        <v>491</v>
      </c>
      <c r="D939" t="s">
        <v>662</v>
      </c>
      <c r="E939" t="s">
        <v>15</v>
      </c>
      <c r="F939" t="s">
        <v>77</v>
      </c>
      <c r="G939" t="s">
        <v>79</v>
      </c>
      <c r="H939">
        <v>2022</v>
      </c>
      <c r="I939">
        <v>7240</v>
      </c>
      <c r="J939">
        <v>5688</v>
      </c>
    </row>
    <row r="940" spans="1:10">
      <c r="A940" t="s">
        <v>544</v>
      </c>
      <c r="B940" t="s">
        <v>490</v>
      </c>
      <c r="C940" t="s">
        <v>491</v>
      </c>
      <c r="D940" t="s">
        <v>662</v>
      </c>
      <c r="E940" t="s">
        <v>15</v>
      </c>
      <c r="F940" t="s">
        <v>77</v>
      </c>
      <c r="G940" t="s">
        <v>79</v>
      </c>
      <c r="H940">
        <v>2022</v>
      </c>
      <c r="I940">
        <v>7690</v>
      </c>
      <c r="J940">
        <v>6043.5</v>
      </c>
    </row>
    <row r="941" spans="1:10">
      <c r="A941" t="s">
        <v>544</v>
      </c>
      <c r="B941" t="s">
        <v>490</v>
      </c>
      <c r="C941" t="s">
        <v>491</v>
      </c>
      <c r="D941" t="s">
        <v>662</v>
      </c>
      <c r="E941" t="s">
        <v>15</v>
      </c>
      <c r="F941" t="s">
        <v>77</v>
      </c>
      <c r="G941" t="s">
        <v>79</v>
      </c>
      <c r="H941">
        <v>2022</v>
      </c>
      <c r="I941">
        <v>7690</v>
      </c>
      <c r="J941">
        <v>6043.5</v>
      </c>
    </row>
    <row r="942" spans="1:10">
      <c r="A942" t="s">
        <v>544</v>
      </c>
      <c r="B942" t="s">
        <v>490</v>
      </c>
      <c r="C942" t="s">
        <v>491</v>
      </c>
      <c r="D942" t="s">
        <v>662</v>
      </c>
      <c r="E942" t="s">
        <v>15</v>
      </c>
      <c r="F942" t="s">
        <v>77</v>
      </c>
      <c r="G942" t="s">
        <v>79</v>
      </c>
      <c r="H942">
        <v>2022</v>
      </c>
      <c r="I942">
        <v>6260</v>
      </c>
      <c r="J942">
        <v>4917.75</v>
      </c>
    </row>
    <row r="943" spans="1:10">
      <c r="A943" t="s">
        <v>544</v>
      </c>
      <c r="B943" t="s">
        <v>490</v>
      </c>
      <c r="C943" t="s">
        <v>491</v>
      </c>
      <c r="D943" t="s">
        <v>662</v>
      </c>
      <c r="E943" t="s">
        <v>15</v>
      </c>
      <c r="F943" t="s">
        <v>77</v>
      </c>
      <c r="G943" t="s">
        <v>79</v>
      </c>
      <c r="H943">
        <v>2022</v>
      </c>
      <c r="I943">
        <v>4175</v>
      </c>
      <c r="J943">
        <v>3278.5</v>
      </c>
    </row>
    <row r="944" spans="1:10">
      <c r="A944" t="s">
        <v>544</v>
      </c>
      <c r="B944" t="s">
        <v>490</v>
      </c>
      <c r="C944" t="s">
        <v>491</v>
      </c>
      <c r="D944" t="s">
        <v>662</v>
      </c>
      <c r="E944" t="s">
        <v>15</v>
      </c>
      <c r="F944" t="s">
        <v>77</v>
      </c>
      <c r="G944" t="s">
        <v>79</v>
      </c>
      <c r="H944">
        <v>2022</v>
      </c>
      <c r="I944">
        <v>20535</v>
      </c>
      <c r="J944">
        <v>15727.25</v>
      </c>
    </row>
    <row r="945" spans="1:10">
      <c r="A945" t="s">
        <v>544</v>
      </c>
      <c r="B945" t="s">
        <v>490</v>
      </c>
      <c r="C945" t="s">
        <v>491</v>
      </c>
      <c r="D945" t="s">
        <v>662</v>
      </c>
      <c r="E945" t="s">
        <v>15</v>
      </c>
      <c r="F945" t="s">
        <v>77</v>
      </c>
      <c r="G945" t="s">
        <v>79</v>
      </c>
      <c r="H945">
        <v>2022</v>
      </c>
      <c r="I945">
        <v>5180</v>
      </c>
      <c r="J945">
        <v>3965.5</v>
      </c>
    </row>
    <row r="946" spans="1:10">
      <c r="A946" t="s">
        <v>544</v>
      </c>
      <c r="B946" t="s">
        <v>490</v>
      </c>
      <c r="C946" t="s">
        <v>491</v>
      </c>
      <c r="D946" t="s">
        <v>662</v>
      </c>
      <c r="E946" t="s">
        <v>15</v>
      </c>
      <c r="F946" t="s">
        <v>77</v>
      </c>
      <c r="G946" t="s">
        <v>79</v>
      </c>
      <c r="H946">
        <v>2022</v>
      </c>
      <c r="I946">
        <v>15490</v>
      </c>
      <c r="J946">
        <v>11858</v>
      </c>
    </row>
    <row r="947" spans="1:10">
      <c r="A947" t="s">
        <v>544</v>
      </c>
      <c r="B947" t="s">
        <v>490</v>
      </c>
      <c r="C947" t="s">
        <v>491</v>
      </c>
      <c r="D947" t="s">
        <v>662</v>
      </c>
      <c r="E947" t="s">
        <v>15</v>
      </c>
      <c r="F947" t="s">
        <v>77</v>
      </c>
      <c r="G947" t="s">
        <v>79</v>
      </c>
      <c r="H947">
        <v>2022</v>
      </c>
      <c r="I947">
        <v>2010</v>
      </c>
      <c r="J947">
        <v>1540</v>
      </c>
    </row>
    <row r="948" spans="1:10">
      <c r="A948" t="s">
        <v>544</v>
      </c>
      <c r="B948" t="s">
        <v>490</v>
      </c>
      <c r="C948" t="s">
        <v>491</v>
      </c>
      <c r="D948" t="s">
        <v>662</v>
      </c>
      <c r="E948" t="s">
        <v>15</v>
      </c>
      <c r="F948" t="s">
        <v>77</v>
      </c>
      <c r="G948" t="s">
        <v>79</v>
      </c>
      <c r="H948">
        <v>2022</v>
      </c>
      <c r="I948">
        <v>14905</v>
      </c>
      <c r="J948">
        <v>11415.25</v>
      </c>
    </row>
    <row r="949" spans="1:10">
      <c r="A949" t="s">
        <v>544</v>
      </c>
      <c r="B949" t="s">
        <v>490</v>
      </c>
      <c r="C949" t="s">
        <v>491</v>
      </c>
      <c r="D949" t="s">
        <v>662</v>
      </c>
      <c r="E949" t="s">
        <v>15</v>
      </c>
      <c r="F949" t="s">
        <v>77</v>
      </c>
      <c r="G949" t="s">
        <v>79</v>
      </c>
      <c r="H949">
        <v>2022</v>
      </c>
      <c r="I949">
        <v>5915</v>
      </c>
      <c r="J949">
        <v>4523.75</v>
      </c>
    </row>
    <row r="950" spans="1:10">
      <c r="A950" t="s">
        <v>544</v>
      </c>
      <c r="B950" t="s">
        <v>490</v>
      </c>
      <c r="C950" t="s">
        <v>491</v>
      </c>
      <c r="D950" t="s">
        <v>662</v>
      </c>
      <c r="E950" t="s">
        <v>15</v>
      </c>
      <c r="F950" t="s">
        <v>77</v>
      </c>
      <c r="G950" t="s">
        <v>79</v>
      </c>
      <c r="H950">
        <v>2022</v>
      </c>
      <c r="I950">
        <v>28950</v>
      </c>
      <c r="J950">
        <v>22176</v>
      </c>
    </row>
    <row r="951" spans="1:10">
      <c r="A951" t="s">
        <v>544</v>
      </c>
      <c r="B951" t="s">
        <v>490</v>
      </c>
      <c r="C951" t="s">
        <v>491</v>
      </c>
      <c r="D951" t="s">
        <v>662</v>
      </c>
      <c r="E951" t="s">
        <v>15</v>
      </c>
      <c r="F951" t="s">
        <v>77</v>
      </c>
      <c r="G951" t="s">
        <v>79</v>
      </c>
      <c r="H951">
        <v>2022</v>
      </c>
      <c r="I951">
        <v>3120</v>
      </c>
      <c r="J951">
        <v>2387</v>
      </c>
    </row>
    <row r="952" spans="1:10">
      <c r="A952" t="s">
        <v>544</v>
      </c>
      <c r="B952" t="s">
        <v>490</v>
      </c>
      <c r="C952" t="s">
        <v>491</v>
      </c>
      <c r="D952" t="s">
        <v>662</v>
      </c>
      <c r="E952" t="s">
        <v>15</v>
      </c>
      <c r="F952" t="s">
        <v>77</v>
      </c>
      <c r="G952" t="s">
        <v>79</v>
      </c>
      <c r="H952">
        <v>2022</v>
      </c>
      <c r="I952">
        <v>14630</v>
      </c>
      <c r="J952">
        <v>11494.5</v>
      </c>
    </row>
    <row r="953" spans="1:10">
      <c r="A953" t="s">
        <v>544</v>
      </c>
      <c r="B953" t="s">
        <v>490</v>
      </c>
      <c r="C953" t="s">
        <v>491</v>
      </c>
      <c r="D953" t="s">
        <v>662</v>
      </c>
      <c r="E953" t="s">
        <v>15</v>
      </c>
      <c r="F953" t="s">
        <v>77</v>
      </c>
      <c r="G953" t="s">
        <v>79</v>
      </c>
      <c r="H953">
        <v>2022</v>
      </c>
      <c r="I953">
        <v>20605</v>
      </c>
      <c r="J953">
        <v>16195</v>
      </c>
    </row>
    <row r="954" spans="1:10">
      <c r="A954" t="s">
        <v>544</v>
      </c>
      <c r="B954" t="s">
        <v>490</v>
      </c>
      <c r="C954" t="s">
        <v>491</v>
      </c>
      <c r="D954" t="s">
        <v>662</v>
      </c>
      <c r="E954" t="s">
        <v>15</v>
      </c>
      <c r="F954" t="s">
        <v>77</v>
      </c>
      <c r="G954" t="s">
        <v>79</v>
      </c>
      <c r="H954">
        <v>2022</v>
      </c>
      <c r="I954">
        <v>10355</v>
      </c>
      <c r="J954">
        <v>8137</v>
      </c>
    </row>
    <row r="955" spans="1:10">
      <c r="A955" t="s">
        <v>544</v>
      </c>
      <c r="B955" t="s">
        <v>490</v>
      </c>
      <c r="C955" t="s">
        <v>491</v>
      </c>
      <c r="D955" t="s">
        <v>662</v>
      </c>
      <c r="E955" t="s">
        <v>15</v>
      </c>
      <c r="F955" t="s">
        <v>77</v>
      </c>
      <c r="G955" t="s">
        <v>79</v>
      </c>
      <c r="H955">
        <v>2022</v>
      </c>
      <c r="I955">
        <v>3015</v>
      </c>
      <c r="J955">
        <v>2370</v>
      </c>
    </row>
    <row r="956" spans="1:10">
      <c r="A956" t="s">
        <v>544</v>
      </c>
      <c r="B956" t="s">
        <v>490</v>
      </c>
      <c r="C956" t="s">
        <v>491</v>
      </c>
      <c r="D956" t="s">
        <v>662</v>
      </c>
      <c r="E956" t="s">
        <v>15</v>
      </c>
      <c r="F956" t="s">
        <v>77</v>
      </c>
      <c r="G956" t="s">
        <v>79</v>
      </c>
      <c r="H956">
        <v>2022</v>
      </c>
      <c r="I956">
        <v>3120</v>
      </c>
      <c r="J956">
        <v>2449</v>
      </c>
    </row>
    <row r="957" spans="1:10">
      <c r="A957" t="s">
        <v>544</v>
      </c>
      <c r="B957" t="s">
        <v>490</v>
      </c>
      <c r="C957" t="s">
        <v>491</v>
      </c>
      <c r="D957" t="s">
        <v>662</v>
      </c>
      <c r="E957" t="s">
        <v>15</v>
      </c>
      <c r="F957" t="s">
        <v>597</v>
      </c>
      <c r="G957" t="s">
        <v>598</v>
      </c>
      <c r="H957">
        <v>2022</v>
      </c>
      <c r="I957">
        <v>9045</v>
      </c>
      <c r="J957">
        <v>8460</v>
      </c>
    </row>
    <row r="958" spans="1:10">
      <c r="A958" t="s">
        <v>544</v>
      </c>
      <c r="B958" t="s">
        <v>490</v>
      </c>
      <c r="C958" t="s">
        <v>491</v>
      </c>
      <c r="D958" t="s">
        <v>662</v>
      </c>
      <c r="E958" t="s">
        <v>15</v>
      </c>
      <c r="F958" t="s">
        <v>198</v>
      </c>
      <c r="G958" t="s">
        <v>200</v>
      </c>
      <c r="H958">
        <v>2022</v>
      </c>
      <c r="I958">
        <v>8320</v>
      </c>
      <c r="J958">
        <v>9019.75</v>
      </c>
    </row>
    <row r="959" spans="1:10">
      <c r="A959" t="s">
        <v>544</v>
      </c>
      <c r="B959" t="s">
        <v>490</v>
      </c>
      <c r="C959" t="s">
        <v>491</v>
      </c>
      <c r="D959" t="s">
        <v>662</v>
      </c>
      <c r="E959" t="s">
        <v>15</v>
      </c>
      <c r="F959" t="s">
        <v>198</v>
      </c>
      <c r="G959" t="s">
        <v>200</v>
      </c>
      <c r="H959">
        <v>2022</v>
      </c>
      <c r="I959">
        <v>20805</v>
      </c>
      <c r="J959">
        <v>22563</v>
      </c>
    </row>
    <row r="960" spans="1:10">
      <c r="A960" t="s">
        <v>544</v>
      </c>
      <c r="B960" t="s">
        <v>490</v>
      </c>
      <c r="C960" t="s">
        <v>491</v>
      </c>
      <c r="D960" t="s">
        <v>662</v>
      </c>
      <c r="E960" t="s">
        <v>15</v>
      </c>
      <c r="F960" t="s">
        <v>198</v>
      </c>
      <c r="G960" t="s">
        <v>200</v>
      </c>
      <c r="H960">
        <v>2022</v>
      </c>
      <c r="I960">
        <v>6260</v>
      </c>
      <c r="J960">
        <v>6785.25</v>
      </c>
    </row>
    <row r="961" spans="1:10">
      <c r="A961" t="s">
        <v>544</v>
      </c>
      <c r="B961" t="s">
        <v>490</v>
      </c>
      <c r="C961" t="s">
        <v>491</v>
      </c>
      <c r="D961" t="s">
        <v>662</v>
      </c>
      <c r="E961" t="s">
        <v>15</v>
      </c>
      <c r="F961" t="s">
        <v>198</v>
      </c>
      <c r="G961" t="s">
        <v>200</v>
      </c>
      <c r="H961">
        <v>2022</v>
      </c>
      <c r="I961">
        <v>10405</v>
      </c>
      <c r="J961">
        <v>11281.5</v>
      </c>
    </row>
    <row r="962" spans="1:10">
      <c r="A962" t="s">
        <v>544</v>
      </c>
      <c r="B962" t="s">
        <v>490</v>
      </c>
      <c r="C962" t="s">
        <v>491</v>
      </c>
      <c r="D962" t="s">
        <v>662</v>
      </c>
      <c r="E962" t="s">
        <v>15</v>
      </c>
      <c r="F962" t="s">
        <v>198</v>
      </c>
      <c r="G962" t="s">
        <v>200</v>
      </c>
      <c r="H962">
        <v>2022</v>
      </c>
      <c r="I962">
        <v>4200</v>
      </c>
      <c r="J962">
        <v>4550.75</v>
      </c>
    </row>
    <row r="963" spans="1:10">
      <c r="A963" t="s">
        <v>544</v>
      </c>
      <c r="B963" t="s">
        <v>490</v>
      </c>
      <c r="C963" t="s">
        <v>491</v>
      </c>
      <c r="D963" t="s">
        <v>662</v>
      </c>
      <c r="E963" t="s">
        <v>15</v>
      </c>
      <c r="F963" t="s">
        <v>198</v>
      </c>
      <c r="G963" t="s">
        <v>200</v>
      </c>
      <c r="H963">
        <v>2022</v>
      </c>
      <c r="I963">
        <v>5205</v>
      </c>
      <c r="J963">
        <v>5640.75</v>
      </c>
    </row>
    <row r="964" spans="1:10">
      <c r="A964" t="s">
        <v>544</v>
      </c>
      <c r="B964" t="s">
        <v>490</v>
      </c>
      <c r="C964" t="s">
        <v>491</v>
      </c>
      <c r="D964" t="s">
        <v>662</v>
      </c>
      <c r="E964" t="s">
        <v>15</v>
      </c>
      <c r="F964" t="s">
        <v>198</v>
      </c>
      <c r="G964" t="s">
        <v>200</v>
      </c>
      <c r="H964">
        <v>2022</v>
      </c>
      <c r="I964">
        <v>10405</v>
      </c>
      <c r="J964">
        <v>11281.5</v>
      </c>
    </row>
    <row r="965" spans="1:10">
      <c r="A965" t="s">
        <v>544</v>
      </c>
      <c r="B965" t="s">
        <v>490</v>
      </c>
      <c r="C965" t="s">
        <v>491</v>
      </c>
      <c r="D965" t="s">
        <v>662</v>
      </c>
      <c r="E965" t="s">
        <v>15</v>
      </c>
      <c r="F965" t="s">
        <v>198</v>
      </c>
      <c r="G965" t="s">
        <v>200</v>
      </c>
      <c r="H965">
        <v>2022</v>
      </c>
      <c r="I965">
        <v>39690</v>
      </c>
      <c r="J965">
        <v>43027.75</v>
      </c>
    </row>
    <row r="966" spans="1:10">
      <c r="A966" t="s">
        <v>544</v>
      </c>
      <c r="B966" t="s">
        <v>490</v>
      </c>
      <c r="C966" t="s">
        <v>491</v>
      </c>
      <c r="D966" t="s">
        <v>662</v>
      </c>
      <c r="E966" t="s">
        <v>15</v>
      </c>
      <c r="F966" t="s">
        <v>198</v>
      </c>
      <c r="G966" t="s">
        <v>200</v>
      </c>
      <c r="H966">
        <v>2022</v>
      </c>
      <c r="I966">
        <v>8320</v>
      </c>
      <c r="J966">
        <v>9019.75</v>
      </c>
    </row>
    <row r="967" spans="1:10">
      <c r="A967" t="s">
        <v>544</v>
      </c>
      <c r="B967" t="s">
        <v>490</v>
      </c>
      <c r="C967" t="s">
        <v>491</v>
      </c>
      <c r="D967" t="s">
        <v>662</v>
      </c>
      <c r="E967" t="s">
        <v>15</v>
      </c>
      <c r="F967" t="s">
        <v>198</v>
      </c>
      <c r="G967" t="s">
        <v>200</v>
      </c>
      <c r="H967">
        <v>2022</v>
      </c>
      <c r="I967">
        <v>12490</v>
      </c>
      <c r="J967">
        <v>13543.25</v>
      </c>
    </row>
    <row r="968" spans="1:10">
      <c r="A968" t="s">
        <v>544</v>
      </c>
      <c r="B968" t="s">
        <v>490</v>
      </c>
      <c r="C968" t="s">
        <v>491</v>
      </c>
      <c r="D968" t="s">
        <v>662</v>
      </c>
      <c r="E968" t="s">
        <v>15</v>
      </c>
      <c r="F968" t="s">
        <v>198</v>
      </c>
      <c r="G968" t="s">
        <v>200</v>
      </c>
      <c r="H968">
        <v>2022</v>
      </c>
      <c r="I968">
        <v>31220</v>
      </c>
      <c r="J968">
        <v>33844.5</v>
      </c>
    </row>
    <row r="969" spans="1:10">
      <c r="A969" t="s">
        <v>544</v>
      </c>
      <c r="B969" t="s">
        <v>490</v>
      </c>
      <c r="C969" t="s">
        <v>491</v>
      </c>
      <c r="D969" t="s">
        <v>662</v>
      </c>
      <c r="E969" t="s">
        <v>15</v>
      </c>
      <c r="F969" t="s">
        <v>198</v>
      </c>
      <c r="G969" t="s">
        <v>200</v>
      </c>
      <c r="H969">
        <v>2022</v>
      </c>
      <c r="I969">
        <v>12490</v>
      </c>
      <c r="J969">
        <v>13543.25</v>
      </c>
    </row>
    <row r="970" spans="1:10">
      <c r="A970" t="s">
        <v>544</v>
      </c>
      <c r="B970" t="s">
        <v>490</v>
      </c>
      <c r="C970" t="s">
        <v>491</v>
      </c>
      <c r="D970" t="s">
        <v>662</v>
      </c>
      <c r="E970" t="s">
        <v>15</v>
      </c>
      <c r="F970" t="s">
        <v>198</v>
      </c>
      <c r="G970" t="s">
        <v>200</v>
      </c>
      <c r="H970">
        <v>2022</v>
      </c>
      <c r="I970">
        <v>18775</v>
      </c>
      <c r="J970">
        <v>20355.75</v>
      </c>
    </row>
    <row r="971" spans="1:10">
      <c r="A971" t="s">
        <v>544</v>
      </c>
      <c r="B971" t="s">
        <v>490</v>
      </c>
      <c r="C971" t="s">
        <v>491</v>
      </c>
      <c r="D971" t="s">
        <v>662</v>
      </c>
      <c r="E971" t="s">
        <v>15</v>
      </c>
      <c r="F971" t="s">
        <v>198</v>
      </c>
      <c r="G971" t="s">
        <v>200</v>
      </c>
      <c r="H971">
        <v>2022</v>
      </c>
      <c r="I971">
        <v>14630</v>
      </c>
      <c r="J971">
        <v>15859.5</v>
      </c>
    </row>
    <row r="972" spans="1:10">
      <c r="A972" t="s">
        <v>544</v>
      </c>
      <c r="B972" t="s">
        <v>490</v>
      </c>
      <c r="C972" t="s">
        <v>491</v>
      </c>
      <c r="D972" t="s">
        <v>662</v>
      </c>
      <c r="E972" t="s">
        <v>15</v>
      </c>
      <c r="F972" t="s">
        <v>198</v>
      </c>
      <c r="G972" t="s">
        <v>200</v>
      </c>
      <c r="H972">
        <v>2022</v>
      </c>
      <c r="I972">
        <v>10405</v>
      </c>
      <c r="J972">
        <v>11281.5</v>
      </c>
    </row>
    <row r="973" spans="1:10">
      <c r="A973" t="s">
        <v>544</v>
      </c>
      <c r="B973" t="s">
        <v>490</v>
      </c>
      <c r="C973" t="s">
        <v>491</v>
      </c>
      <c r="D973" t="s">
        <v>662</v>
      </c>
      <c r="E973" t="s">
        <v>15</v>
      </c>
      <c r="F973" t="s">
        <v>198</v>
      </c>
      <c r="G973" t="s">
        <v>200</v>
      </c>
      <c r="H973">
        <v>2022</v>
      </c>
      <c r="I973">
        <v>14580</v>
      </c>
      <c r="J973">
        <v>15805</v>
      </c>
    </row>
    <row r="974" spans="1:10">
      <c r="A974" t="s">
        <v>544</v>
      </c>
      <c r="B974" t="s">
        <v>490</v>
      </c>
      <c r="C974" t="s">
        <v>491</v>
      </c>
      <c r="D974" t="s">
        <v>662</v>
      </c>
      <c r="E974" t="s">
        <v>15</v>
      </c>
      <c r="F974" t="s">
        <v>198</v>
      </c>
      <c r="G974" t="s">
        <v>200</v>
      </c>
      <c r="H974">
        <v>2022</v>
      </c>
      <c r="I974">
        <v>20805</v>
      </c>
      <c r="J974">
        <v>22563</v>
      </c>
    </row>
    <row r="975" spans="1:10">
      <c r="A975" t="s">
        <v>544</v>
      </c>
      <c r="B975" t="s">
        <v>490</v>
      </c>
      <c r="C975" t="s">
        <v>491</v>
      </c>
      <c r="D975" t="s">
        <v>662</v>
      </c>
      <c r="E975" t="s">
        <v>15</v>
      </c>
      <c r="F975" t="s">
        <v>198</v>
      </c>
      <c r="G975" t="s">
        <v>200</v>
      </c>
      <c r="H975">
        <v>2022</v>
      </c>
      <c r="I975">
        <v>41610</v>
      </c>
      <c r="J975">
        <v>45126</v>
      </c>
    </row>
    <row r="976" spans="1:10">
      <c r="A976" t="s">
        <v>544</v>
      </c>
      <c r="B976" t="s">
        <v>530</v>
      </c>
      <c r="C976" t="s">
        <v>530</v>
      </c>
      <c r="D976" t="s">
        <v>700</v>
      </c>
      <c r="E976" t="s">
        <v>15</v>
      </c>
      <c r="F976" t="s">
        <v>36</v>
      </c>
      <c r="G976" t="s">
        <v>385</v>
      </c>
      <c r="H976">
        <v>2022</v>
      </c>
      <c r="I976">
        <v>40125</v>
      </c>
      <c r="J976">
        <v>53865</v>
      </c>
    </row>
    <row r="977" spans="1:10">
      <c r="A977" t="s">
        <v>544</v>
      </c>
      <c r="B977" t="s">
        <v>530</v>
      </c>
      <c r="C977" t="s">
        <v>530</v>
      </c>
      <c r="D977" t="s">
        <v>700</v>
      </c>
      <c r="E977" t="s">
        <v>15</v>
      </c>
      <c r="F977" t="s">
        <v>36</v>
      </c>
      <c r="G977" t="s">
        <v>385</v>
      </c>
      <c r="H977">
        <v>2022</v>
      </c>
      <c r="I977">
        <v>32900</v>
      </c>
      <c r="J977">
        <v>44022</v>
      </c>
    </row>
    <row r="978" spans="1:10">
      <c r="A978" t="s">
        <v>544</v>
      </c>
      <c r="B978" t="s">
        <v>530</v>
      </c>
      <c r="C978" t="s">
        <v>530</v>
      </c>
      <c r="D978" t="s">
        <v>700</v>
      </c>
      <c r="E978" t="s">
        <v>15</v>
      </c>
      <c r="F978" t="s">
        <v>36</v>
      </c>
      <c r="G978" t="s">
        <v>385</v>
      </c>
      <c r="H978">
        <v>2022</v>
      </c>
      <c r="I978">
        <v>30935</v>
      </c>
      <c r="J978">
        <v>41512.5</v>
      </c>
    </row>
    <row r="979" spans="1:10">
      <c r="A979" t="s">
        <v>544</v>
      </c>
      <c r="B979" t="s">
        <v>530</v>
      </c>
      <c r="C979" t="s">
        <v>530</v>
      </c>
      <c r="D979" t="s">
        <v>700</v>
      </c>
      <c r="E979" t="s">
        <v>15</v>
      </c>
      <c r="F979" t="s">
        <v>36</v>
      </c>
      <c r="G979" t="s">
        <v>385</v>
      </c>
      <c r="H979">
        <v>2022</v>
      </c>
      <c r="I979">
        <v>30170</v>
      </c>
      <c r="J979">
        <v>40500</v>
      </c>
    </row>
    <row r="980" spans="1:10">
      <c r="A980" t="s">
        <v>544</v>
      </c>
      <c r="B980" t="s">
        <v>530</v>
      </c>
      <c r="C980" t="s">
        <v>530</v>
      </c>
      <c r="D980" t="s">
        <v>700</v>
      </c>
      <c r="E980" t="s">
        <v>15</v>
      </c>
      <c r="F980" t="s">
        <v>36</v>
      </c>
      <c r="G980" t="s">
        <v>385</v>
      </c>
      <c r="H980">
        <v>2022</v>
      </c>
      <c r="I980">
        <v>28925</v>
      </c>
      <c r="J980">
        <v>38812.5</v>
      </c>
    </row>
    <row r="981" spans="1:10">
      <c r="A981" t="s">
        <v>544</v>
      </c>
      <c r="B981" t="s">
        <v>530</v>
      </c>
      <c r="C981" t="s">
        <v>530</v>
      </c>
      <c r="D981" t="s">
        <v>700</v>
      </c>
      <c r="E981" t="s">
        <v>15</v>
      </c>
      <c r="F981" t="s">
        <v>36</v>
      </c>
      <c r="G981" t="s">
        <v>385</v>
      </c>
      <c r="H981">
        <v>2022</v>
      </c>
      <c r="I981">
        <v>24800</v>
      </c>
      <c r="J981">
        <v>32538</v>
      </c>
    </row>
    <row r="982" spans="1:10">
      <c r="A982" t="s">
        <v>544</v>
      </c>
      <c r="B982" t="s">
        <v>530</v>
      </c>
      <c r="C982" t="s">
        <v>530</v>
      </c>
      <c r="D982" t="s">
        <v>700</v>
      </c>
      <c r="E982" t="s">
        <v>15</v>
      </c>
      <c r="F982" t="s">
        <v>36</v>
      </c>
      <c r="G982" t="s">
        <v>385</v>
      </c>
      <c r="H982">
        <v>2022</v>
      </c>
      <c r="I982">
        <v>19565</v>
      </c>
      <c r="J982">
        <v>25674</v>
      </c>
    </row>
    <row r="983" spans="1:10">
      <c r="A983" t="s">
        <v>544</v>
      </c>
      <c r="B983" t="s">
        <v>530</v>
      </c>
      <c r="C983" t="s">
        <v>530</v>
      </c>
      <c r="D983" t="s">
        <v>700</v>
      </c>
      <c r="E983" t="s">
        <v>15</v>
      </c>
      <c r="F983" t="s">
        <v>36</v>
      </c>
      <c r="G983" t="s">
        <v>385</v>
      </c>
      <c r="H983">
        <v>2022</v>
      </c>
      <c r="I983">
        <v>18560</v>
      </c>
      <c r="J983">
        <v>24907.5</v>
      </c>
    </row>
    <row r="984" spans="1:10">
      <c r="A984" t="s">
        <v>544</v>
      </c>
      <c r="B984" t="s">
        <v>530</v>
      </c>
      <c r="C984" t="s">
        <v>530</v>
      </c>
      <c r="D984" t="s">
        <v>700</v>
      </c>
      <c r="E984" t="s">
        <v>15</v>
      </c>
      <c r="F984" t="s">
        <v>36</v>
      </c>
      <c r="G984" t="s">
        <v>385</v>
      </c>
      <c r="H984">
        <v>2022</v>
      </c>
      <c r="I984">
        <v>10710</v>
      </c>
      <c r="J984">
        <v>14058</v>
      </c>
    </row>
    <row r="985" spans="1:10">
      <c r="A985" t="s">
        <v>544</v>
      </c>
      <c r="B985" t="s">
        <v>530</v>
      </c>
      <c r="C985" t="s">
        <v>530</v>
      </c>
      <c r="D985" t="s">
        <v>700</v>
      </c>
      <c r="E985" t="s">
        <v>15</v>
      </c>
      <c r="F985" t="s">
        <v>36</v>
      </c>
      <c r="G985" t="s">
        <v>385</v>
      </c>
      <c r="H985">
        <v>2022</v>
      </c>
      <c r="I985">
        <v>6185</v>
      </c>
      <c r="J985">
        <v>8302.5</v>
      </c>
    </row>
    <row r="986" spans="1:10">
      <c r="A986" t="s">
        <v>544</v>
      </c>
      <c r="B986" t="s">
        <v>530</v>
      </c>
      <c r="C986" t="s">
        <v>530</v>
      </c>
      <c r="D986" t="s">
        <v>700</v>
      </c>
      <c r="E986" t="s">
        <v>15</v>
      </c>
      <c r="F986" t="s">
        <v>36</v>
      </c>
      <c r="G986" t="s">
        <v>385</v>
      </c>
      <c r="H986">
        <v>2022</v>
      </c>
      <c r="I986">
        <v>4125</v>
      </c>
      <c r="J986">
        <v>5535</v>
      </c>
    </row>
    <row r="987" spans="1:10">
      <c r="A987" t="s">
        <v>544</v>
      </c>
      <c r="B987" t="s">
        <v>530</v>
      </c>
      <c r="C987" t="s">
        <v>530</v>
      </c>
      <c r="D987" t="s">
        <v>700</v>
      </c>
      <c r="E987" t="s">
        <v>15</v>
      </c>
      <c r="F987" t="s">
        <v>36</v>
      </c>
      <c r="G987" t="s">
        <v>37</v>
      </c>
      <c r="H987">
        <v>2022</v>
      </c>
      <c r="I987">
        <v>3120</v>
      </c>
      <c r="J987">
        <v>4185</v>
      </c>
    </row>
    <row r="988" spans="1:10">
      <c r="A988" t="s">
        <v>544</v>
      </c>
      <c r="B988" t="s">
        <v>530</v>
      </c>
      <c r="C988" t="s">
        <v>530</v>
      </c>
      <c r="D988" t="s">
        <v>700</v>
      </c>
      <c r="E988" t="s">
        <v>15</v>
      </c>
      <c r="F988" t="s">
        <v>357</v>
      </c>
      <c r="G988" t="s">
        <v>359</v>
      </c>
      <c r="H988">
        <v>2022</v>
      </c>
      <c r="I988">
        <v>2515</v>
      </c>
      <c r="J988">
        <v>4175</v>
      </c>
    </row>
    <row r="989" spans="1:10">
      <c r="A989" t="s">
        <v>544</v>
      </c>
      <c r="B989" t="s">
        <v>530</v>
      </c>
      <c r="C989" t="s">
        <v>530</v>
      </c>
      <c r="D989" t="s">
        <v>700</v>
      </c>
      <c r="E989" t="s">
        <v>15</v>
      </c>
      <c r="F989" t="s">
        <v>357</v>
      </c>
      <c r="G989" t="s">
        <v>359</v>
      </c>
      <c r="H989">
        <v>2022</v>
      </c>
      <c r="I989">
        <v>2065</v>
      </c>
      <c r="J989">
        <v>3423.5</v>
      </c>
    </row>
    <row r="990" spans="1:10">
      <c r="A990" t="s">
        <v>544</v>
      </c>
      <c r="B990" t="s">
        <v>530</v>
      </c>
      <c r="C990" t="s">
        <v>530</v>
      </c>
      <c r="D990" t="s">
        <v>703</v>
      </c>
      <c r="E990" t="s">
        <v>15</v>
      </c>
      <c r="F990" t="s">
        <v>214</v>
      </c>
      <c r="G990" t="s">
        <v>215</v>
      </c>
      <c r="H990">
        <v>2022</v>
      </c>
      <c r="I990">
        <v>4275</v>
      </c>
      <c r="J990">
        <v>11050</v>
      </c>
    </row>
    <row r="991" spans="1:10">
      <c r="A991" t="s">
        <v>544</v>
      </c>
      <c r="B991" t="s">
        <v>530</v>
      </c>
      <c r="C991" t="s">
        <v>530</v>
      </c>
      <c r="D991" t="s">
        <v>703</v>
      </c>
      <c r="E991" t="s">
        <v>15</v>
      </c>
      <c r="F991" t="s">
        <v>214</v>
      </c>
      <c r="G991" t="s">
        <v>215</v>
      </c>
      <c r="H991">
        <v>2022</v>
      </c>
      <c r="I991">
        <v>3010</v>
      </c>
      <c r="J991">
        <v>7800</v>
      </c>
    </row>
    <row r="992" spans="1:10">
      <c r="A992" t="s">
        <v>544</v>
      </c>
      <c r="B992" t="s">
        <v>530</v>
      </c>
      <c r="C992" t="s">
        <v>530</v>
      </c>
      <c r="D992" t="s">
        <v>703</v>
      </c>
      <c r="E992" t="s">
        <v>15</v>
      </c>
      <c r="F992" t="s">
        <v>214</v>
      </c>
      <c r="G992" t="s">
        <v>215</v>
      </c>
      <c r="H992">
        <v>2022</v>
      </c>
      <c r="I992">
        <v>1860</v>
      </c>
      <c r="J992">
        <v>4810</v>
      </c>
    </row>
    <row r="993" spans="1:10">
      <c r="A993" t="s">
        <v>544</v>
      </c>
      <c r="B993" t="s">
        <v>530</v>
      </c>
      <c r="C993" t="s">
        <v>530</v>
      </c>
      <c r="D993" t="s">
        <v>703</v>
      </c>
      <c r="E993" t="s">
        <v>15</v>
      </c>
      <c r="F993" t="s">
        <v>214</v>
      </c>
      <c r="G993" t="s">
        <v>215</v>
      </c>
      <c r="H993">
        <v>2022</v>
      </c>
      <c r="I993">
        <v>1755</v>
      </c>
      <c r="J993">
        <v>4550</v>
      </c>
    </row>
    <row r="994" spans="1:10">
      <c r="A994" t="s">
        <v>544</v>
      </c>
      <c r="B994" t="s">
        <v>530</v>
      </c>
      <c r="C994" t="s">
        <v>530</v>
      </c>
      <c r="D994" t="s">
        <v>703</v>
      </c>
      <c r="E994" t="s">
        <v>15</v>
      </c>
      <c r="F994" t="s">
        <v>214</v>
      </c>
      <c r="G994" t="s">
        <v>215</v>
      </c>
      <c r="H994">
        <v>2022</v>
      </c>
      <c r="I994">
        <v>1610</v>
      </c>
      <c r="J994">
        <v>4160</v>
      </c>
    </row>
    <row r="995" spans="1:10">
      <c r="A995" t="s">
        <v>544</v>
      </c>
      <c r="B995" t="s">
        <v>530</v>
      </c>
      <c r="C995" t="s">
        <v>530</v>
      </c>
      <c r="D995" t="s">
        <v>703</v>
      </c>
      <c r="E995" t="s">
        <v>15</v>
      </c>
      <c r="F995" t="s">
        <v>214</v>
      </c>
      <c r="G995" t="s">
        <v>215</v>
      </c>
      <c r="H995">
        <v>2022</v>
      </c>
      <c r="I995">
        <v>1410</v>
      </c>
      <c r="J995">
        <v>3640</v>
      </c>
    </row>
    <row r="996" spans="1:10">
      <c r="A996" t="s">
        <v>544</v>
      </c>
      <c r="B996" t="s">
        <v>530</v>
      </c>
      <c r="C996" t="s">
        <v>530</v>
      </c>
      <c r="D996" t="s">
        <v>703</v>
      </c>
      <c r="E996" t="s">
        <v>15</v>
      </c>
      <c r="F996" t="s">
        <v>214</v>
      </c>
      <c r="G996" t="s">
        <v>215</v>
      </c>
      <c r="H996">
        <v>2022</v>
      </c>
      <c r="I996">
        <v>800</v>
      </c>
      <c r="J996">
        <v>2080</v>
      </c>
    </row>
    <row r="997" spans="1:10">
      <c r="A997" t="s">
        <v>544</v>
      </c>
      <c r="B997" t="s">
        <v>530</v>
      </c>
      <c r="C997" t="s">
        <v>530</v>
      </c>
      <c r="D997" t="s">
        <v>703</v>
      </c>
      <c r="E997" t="s">
        <v>15</v>
      </c>
      <c r="F997" t="s">
        <v>214</v>
      </c>
      <c r="G997" t="s">
        <v>215</v>
      </c>
      <c r="H997">
        <v>2022</v>
      </c>
      <c r="I997">
        <v>800</v>
      </c>
      <c r="J997">
        <v>2080</v>
      </c>
    </row>
    <row r="998" spans="1:10">
      <c r="A998" t="s">
        <v>544</v>
      </c>
      <c r="B998" t="s">
        <v>530</v>
      </c>
      <c r="C998" t="s">
        <v>530</v>
      </c>
      <c r="D998" t="s">
        <v>703</v>
      </c>
      <c r="E998" t="s">
        <v>15</v>
      </c>
      <c r="F998" t="s">
        <v>214</v>
      </c>
      <c r="G998" t="s">
        <v>215</v>
      </c>
      <c r="H998">
        <v>2022</v>
      </c>
      <c r="I998">
        <v>700</v>
      </c>
      <c r="J998">
        <v>1820</v>
      </c>
    </row>
    <row r="999" spans="1:10">
      <c r="A999" t="s">
        <v>544</v>
      </c>
      <c r="B999" t="s">
        <v>351</v>
      </c>
      <c r="C999" t="s">
        <v>351</v>
      </c>
      <c r="D999" t="s">
        <v>599</v>
      </c>
      <c r="E999" t="s">
        <v>15</v>
      </c>
      <c r="F999" t="s">
        <v>128</v>
      </c>
      <c r="G999" t="s">
        <v>390</v>
      </c>
      <c r="H999">
        <v>2022</v>
      </c>
      <c r="I999">
        <v>500</v>
      </c>
      <c r="J999">
        <v>1505</v>
      </c>
    </row>
    <row r="1000" spans="1:10">
      <c r="A1000" t="s">
        <v>544</v>
      </c>
      <c r="B1000" t="s">
        <v>351</v>
      </c>
      <c r="C1000" t="s">
        <v>351</v>
      </c>
      <c r="D1000" t="s">
        <v>599</v>
      </c>
      <c r="E1000" t="s">
        <v>15</v>
      </c>
      <c r="F1000" t="s">
        <v>31</v>
      </c>
      <c r="G1000" t="s">
        <v>32</v>
      </c>
      <c r="H1000">
        <v>2022</v>
      </c>
      <c r="I1000">
        <v>800</v>
      </c>
      <c r="J1000">
        <v>1976</v>
      </c>
    </row>
    <row r="1001" spans="1:10">
      <c r="A1001" t="s">
        <v>544</v>
      </c>
      <c r="B1001" t="s">
        <v>351</v>
      </c>
      <c r="C1001" t="s">
        <v>351</v>
      </c>
      <c r="D1001" t="s">
        <v>599</v>
      </c>
      <c r="E1001" t="s">
        <v>15</v>
      </c>
      <c r="F1001" t="s">
        <v>31</v>
      </c>
      <c r="G1001" t="s">
        <v>32</v>
      </c>
      <c r="H1001">
        <v>2022</v>
      </c>
      <c r="I1001">
        <v>900</v>
      </c>
      <c r="J1001">
        <v>2223</v>
      </c>
    </row>
    <row r="1002" spans="1:10">
      <c r="A1002" t="s">
        <v>544</v>
      </c>
      <c r="B1002" t="s">
        <v>351</v>
      </c>
      <c r="C1002" t="s">
        <v>351</v>
      </c>
      <c r="D1002" t="s">
        <v>599</v>
      </c>
      <c r="E1002" t="s">
        <v>15</v>
      </c>
      <c r="F1002" t="s">
        <v>31</v>
      </c>
      <c r="G1002" t="s">
        <v>32</v>
      </c>
      <c r="H1002">
        <v>2022</v>
      </c>
      <c r="I1002">
        <v>225</v>
      </c>
      <c r="J1002">
        <v>555.75</v>
      </c>
    </row>
    <row r="1003" spans="1:10">
      <c r="A1003" t="s">
        <v>544</v>
      </c>
      <c r="B1003" t="s">
        <v>351</v>
      </c>
      <c r="C1003" t="s">
        <v>351</v>
      </c>
      <c r="D1003" t="s">
        <v>599</v>
      </c>
      <c r="E1003" t="s">
        <v>15</v>
      </c>
      <c r="F1003" t="s">
        <v>31</v>
      </c>
      <c r="G1003" t="s">
        <v>33</v>
      </c>
      <c r="H1003">
        <v>2022</v>
      </c>
      <c r="I1003">
        <v>800</v>
      </c>
      <c r="J1003">
        <v>1976</v>
      </c>
    </row>
    <row r="1004" spans="1:10">
      <c r="A1004" t="s">
        <v>544</v>
      </c>
      <c r="B1004" t="s">
        <v>351</v>
      </c>
      <c r="C1004" t="s">
        <v>351</v>
      </c>
      <c r="D1004" t="s">
        <v>599</v>
      </c>
      <c r="E1004" t="s">
        <v>15</v>
      </c>
      <c r="F1004" t="s">
        <v>31</v>
      </c>
      <c r="G1004" t="s">
        <v>33</v>
      </c>
      <c r="H1004">
        <v>2022</v>
      </c>
      <c r="I1004">
        <v>900</v>
      </c>
      <c r="J1004">
        <v>2223</v>
      </c>
    </row>
    <row r="1005" spans="1:10">
      <c r="A1005" t="s">
        <v>544</v>
      </c>
      <c r="B1005" t="s">
        <v>351</v>
      </c>
      <c r="C1005" t="s">
        <v>351</v>
      </c>
      <c r="D1005" t="s">
        <v>599</v>
      </c>
      <c r="E1005" t="s">
        <v>15</v>
      </c>
      <c r="F1005" t="s">
        <v>31</v>
      </c>
      <c r="G1005" t="s">
        <v>33</v>
      </c>
      <c r="H1005">
        <v>2022</v>
      </c>
      <c r="I1005">
        <v>225</v>
      </c>
      <c r="J1005">
        <v>555.75</v>
      </c>
    </row>
    <row r="1006" spans="1:10">
      <c r="A1006" t="s">
        <v>544</v>
      </c>
      <c r="B1006" t="s">
        <v>351</v>
      </c>
      <c r="C1006" t="s">
        <v>351</v>
      </c>
      <c r="D1006" t="s">
        <v>599</v>
      </c>
      <c r="E1006" t="s">
        <v>15</v>
      </c>
      <c r="F1006" t="s">
        <v>34</v>
      </c>
      <c r="G1006" t="s">
        <v>150</v>
      </c>
      <c r="H1006">
        <v>2022</v>
      </c>
      <c r="I1006">
        <v>700</v>
      </c>
      <c r="J1006">
        <v>1554</v>
      </c>
    </row>
    <row r="1007" spans="1:10">
      <c r="A1007" t="s">
        <v>544</v>
      </c>
      <c r="B1007" t="s">
        <v>351</v>
      </c>
      <c r="C1007" t="s">
        <v>351</v>
      </c>
      <c r="D1007" t="s">
        <v>599</v>
      </c>
      <c r="E1007" t="s">
        <v>15</v>
      </c>
      <c r="F1007" t="s">
        <v>34</v>
      </c>
      <c r="G1007" t="s">
        <v>150</v>
      </c>
      <c r="H1007">
        <v>2022</v>
      </c>
      <c r="I1007">
        <v>1310</v>
      </c>
      <c r="J1007">
        <v>2886</v>
      </c>
    </row>
    <row r="1008" spans="1:10">
      <c r="A1008" t="s">
        <v>544</v>
      </c>
      <c r="B1008" t="s">
        <v>351</v>
      </c>
      <c r="C1008" t="s">
        <v>351</v>
      </c>
      <c r="D1008" t="s">
        <v>599</v>
      </c>
      <c r="E1008" t="s">
        <v>15</v>
      </c>
      <c r="F1008" t="s">
        <v>34</v>
      </c>
      <c r="G1008" t="s">
        <v>150</v>
      </c>
      <c r="H1008">
        <v>2022</v>
      </c>
      <c r="I1008">
        <v>1005</v>
      </c>
      <c r="J1008">
        <v>2220</v>
      </c>
    </row>
    <row r="1009" spans="1:10">
      <c r="A1009" t="s">
        <v>544</v>
      </c>
      <c r="B1009" t="s">
        <v>351</v>
      </c>
      <c r="C1009" t="s">
        <v>351</v>
      </c>
      <c r="D1009" t="s">
        <v>599</v>
      </c>
      <c r="E1009" t="s">
        <v>15</v>
      </c>
      <c r="F1009" t="s">
        <v>34</v>
      </c>
      <c r="G1009" t="s">
        <v>150</v>
      </c>
      <c r="H1009">
        <v>2022</v>
      </c>
      <c r="I1009">
        <v>1205</v>
      </c>
      <c r="J1009">
        <v>2664</v>
      </c>
    </row>
    <row r="1010" spans="1:10">
      <c r="A1010" t="s">
        <v>544</v>
      </c>
      <c r="B1010" t="s">
        <v>351</v>
      </c>
      <c r="C1010" t="s">
        <v>351</v>
      </c>
      <c r="D1010" t="s">
        <v>599</v>
      </c>
      <c r="E1010" t="s">
        <v>15</v>
      </c>
      <c r="F1010" t="s">
        <v>34</v>
      </c>
      <c r="G1010" t="s">
        <v>150</v>
      </c>
      <c r="H1010">
        <v>2022</v>
      </c>
      <c r="I1010">
        <v>50</v>
      </c>
      <c r="J1010">
        <v>111</v>
      </c>
    </row>
    <row r="1011" spans="1:10">
      <c r="A1011" t="s">
        <v>544</v>
      </c>
      <c r="B1011" t="s">
        <v>351</v>
      </c>
      <c r="C1011" t="s">
        <v>351</v>
      </c>
      <c r="D1011" t="s">
        <v>599</v>
      </c>
      <c r="E1011" t="s">
        <v>15</v>
      </c>
      <c r="F1011" t="s">
        <v>34</v>
      </c>
      <c r="G1011" t="s">
        <v>152</v>
      </c>
      <c r="H1011">
        <v>2022</v>
      </c>
      <c r="I1011">
        <v>700</v>
      </c>
      <c r="J1011">
        <v>1554</v>
      </c>
    </row>
    <row r="1012" spans="1:10">
      <c r="A1012" t="s">
        <v>544</v>
      </c>
      <c r="B1012" t="s">
        <v>351</v>
      </c>
      <c r="C1012" t="s">
        <v>351</v>
      </c>
      <c r="D1012" t="s">
        <v>599</v>
      </c>
      <c r="E1012" t="s">
        <v>15</v>
      </c>
      <c r="F1012" t="s">
        <v>34</v>
      </c>
      <c r="G1012" t="s">
        <v>152</v>
      </c>
      <c r="H1012">
        <v>2022</v>
      </c>
      <c r="I1012">
        <v>1310</v>
      </c>
      <c r="J1012">
        <v>2886</v>
      </c>
    </row>
    <row r="1013" spans="1:10">
      <c r="A1013" t="s">
        <v>544</v>
      </c>
      <c r="B1013" t="s">
        <v>351</v>
      </c>
      <c r="C1013" t="s">
        <v>351</v>
      </c>
      <c r="D1013" t="s">
        <v>599</v>
      </c>
      <c r="E1013" t="s">
        <v>15</v>
      </c>
      <c r="F1013" t="s">
        <v>34</v>
      </c>
      <c r="G1013" t="s">
        <v>152</v>
      </c>
      <c r="H1013">
        <v>2022</v>
      </c>
      <c r="I1013">
        <v>1005</v>
      </c>
      <c r="J1013">
        <v>2220</v>
      </c>
    </row>
    <row r="1014" spans="1:10">
      <c r="A1014" t="s">
        <v>544</v>
      </c>
      <c r="B1014" t="s">
        <v>351</v>
      </c>
      <c r="C1014" t="s">
        <v>351</v>
      </c>
      <c r="D1014" t="s">
        <v>599</v>
      </c>
      <c r="E1014" t="s">
        <v>15</v>
      </c>
      <c r="F1014" t="s">
        <v>34</v>
      </c>
      <c r="G1014" t="s">
        <v>152</v>
      </c>
      <c r="H1014">
        <v>2022</v>
      </c>
      <c r="I1014">
        <v>1205</v>
      </c>
      <c r="J1014">
        <v>2664</v>
      </c>
    </row>
    <row r="1015" spans="1:10">
      <c r="A1015" t="s">
        <v>544</v>
      </c>
      <c r="B1015" t="s">
        <v>351</v>
      </c>
      <c r="C1015" t="s">
        <v>351</v>
      </c>
      <c r="D1015" t="s">
        <v>599</v>
      </c>
      <c r="E1015" t="s">
        <v>15</v>
      </c>
      <c r="F1015" t="s">
        <v>34</v>
      </c>
      <c r="G1015" t="s">
        <v>152</v>
      </c>
      <c r="H1015">
        <v>2022</v>
      </c>
      <c r="I1015">
        <v>50</v>
      </c>
      <c r="J1015">
        <v>111</v>
      </c>
    </row>
    <row r="1016" spans="1:10">
      <c r="A1016" t="s">
        <v>544</v>
      </c>
      <c r="B1016" t="s">
        <v>351</v>
      </c>
      <c r="C1016" t="s">
        <v>351</v>
      </c>
      <c r="D1016" t="s">
        <v>599</v>
      </c>
      <c r="E1016" t="s">
        <v>15</v>
      </c>
      <c r="F1016" t="s">
        <v>201</v>
      </c>
      <c r="G1016" t="s">
        <v>202</v>
      </c>
      <c r="H1016">
        <v>2022</v>
      </c>
      <c r="I1016">
        <v>1005</v>
      </c>
      <c r="J1016">
        <v>2990</v>
      </c>
    </row>
    <row r="1017" spans="1:10">
      <c r="A1017" t="s">
        <v>544</v>
      </c>
      <c r="B1017" t="s">
        <v>351</v>
      </c>
      <c r="C1017" t="s">
        <v>351</v>
      </c>
      <c r="D1017" t="s">
        <v>599</v>
      </c>
      <c r="E1017" t="s">
        <v>15</v>
      </c>
      <c r="F1017" t="s">
        <v>201</v>
      </c>
      <c r="G1017" t="s">
        <v>202</v>
      </c>
      <c r="H1017">
        <v>2022</v>
      </c>
      <c r="I1017">
        <v>1005</v>
      </c>
      <c r="J1017">
        <v>2990</v>
      </c>
    </row>
    <row r="1018" spans="1:10">
      <c r="A1018" t="s">
        <v>544</v>
      </c>
      <c r="B1018" t="s">
        <v>351</v>
      </c>
      <c r="C1018" t="s">
        <v>351</v>
      </c>
      <c r="D1018" t="s">
        <v>599</v>
      </c>
      <c r="E1018" t="s">
        <v>15</v>
      </c>
      <c r="F1018" t="s">
        <v>201</v>
      </c>
      <c r="G1018" t="s">
        <v>202</v>
      </c>
      <c r="H1018">
        <v>2022</v>
      </c>
      <c r="I1018">
        <v>1500</v>
      </c>
      <c r="J1018">
        <v>4485</v>
      </c>
    </row>
    <row r="1019" spans="1:10">
      <c r="A1019" t="s">
        <v>544</v>
      </c>
      <c r="B1019" t="s">
        <v>351</v>
      </c>
      <c r="C1019" t="s">
        <v>351</v>
      </c>
      <c r="D1019" t="s">
        <v>599</v>
      </c>
      <c r="E1019" t="s">
        <v>15</v>
      </c>
      <c r="F1019" t="s">
        <v>201</v>
      </c>
      <c r="G1019" t="s">
        <v>202</v>
      </c>
      <c r="H1019">
        <v>2022</v>
      </c>
      <c r="I1019">
        <v>10</v>
      </c>
      <c r="J1019">
        <v>0</v>
      </c>
    </row>
    <row r="1020" spans="1:10">
      <c r="A1020" t="s">
        <v>544</v>
      </c>
      <c r="B1020" t="s">
        <v>351</v>
      </c>
      <c r="C1020" t="s">
        <v>351</v>
      </c>
      <c r="D1020" t="s">
        <v>599</v>
      </c>
      <c r="E1020" t="s">
        <v>15</v>
      </c>
      <c r="F1020" t="s">
        <v>201</v>
      </c>
      <c r="G1020" t="s">
        <v>202</v>
      </c>
      <c r="H1020">
        <v>2022</v>
      </c>
      <c r="I1020">
        <v>2010</v>
      </c>
      <c r="J1020">
        <v>5980</v>
      </c>
    </row>
    <row r="1021" spans="1:10">
      <c r="A1021" t="s">
        <v>544</v>
      </c>
      <c r="B1021" t="s">
        <v>351</v>
      </c>
      <c r="C1021" t="s">
        <v>351</v>
      </c>
      <c r="D1021" t="s">
        <v>599</v>
      </c>
      <c r="E1021" t="s">
        <v>15</v>
      </c>
      <c r="F1021" t="s">
        <v>201</v>
      </c>
      <c r="G1021" t="s">
        <v>202</v>
      </c>
      <c r="H1021">
        <v>2022</v>
      </c>
      <c r="I1021">
        <v>1005</v>
      </c>
      <c r="J1021">
        <v>2990</v>
      </c>
    </row>
    <row r="1022" spans="1:10">
      <c r="A1022" t="s">
        <v>544</v>
      </c>
      <c r="B1022" t="s">
        <v>351</v>
      </c>
      <c r="C1022" t="s">
        <v>351</v>
      </c>
      <c r="D1022" t="s">
        <v>599</v>
      </c>
      <c r="E1022" t="s">
        <v>15</v>
      </c>
      <c r="F1022" t="s">
        <v>201</v>
      </c>
      <c r="G1022" t="s">
        <v>202</v>
      </c>
      <c r="H1022">
        <v>2022</v>
      </c>
      <c r="I1022">
        <v>1005</v>
      </c>
      <c r="J1022">
        <v>2990</v>
      </c>
    </row>
    <row r="1023" spans="1:10">
      <c r="A1023" t="s">
        <v>544</v>
      </c>
      <c r="B1023" t="s">
        <v>351</v>
      </c>
      <c r="C1023" t="s">
        <v>351</v>
      </c>
      <c r="D1023" t="s">
        <v>599</v>
      </c>
      <c r="E1023" t="s">
        <v>15</v>
      </c>
      <c r="F1023" t="s">
        <v>201</v>
      </c>
      <c r="G1023" t="s">
        <v>202</v>
      </c>
      <c r="H1023">
        <v>2022</v>
      </c>
      <c r="I1023">
        <v>2010</v>
      </c>
      <c r="J1023">
        <v>5940</v>
      </c>
    </row>
    <row r="1024" spans="1:10">
      <c r="A1024" t="s">
        <v>544</v>
      </c>
      <c r="B1024" t="s">
        <v>351</v>
      </c>
      <c r="C1024" t="s">
        <v>351</v>
      </c>
      <c r="D1024" t="s">
        <v>599</v>
      </c>
      <c r="E1024" t="s">
        <v>15</v>
      </c>
      <c r="F1024" t="s">
        <v>201</v>
      </c>
      <c r="G1024" t="s">
        <v>202</v>
      </c>
      <c r="H1024">
        <v>2022</v>
      </c>
      <c r="I1024">
        <v>1005</v>
      </c>
      <c r="J1024">
        <v>2970</v>
      </c>
    </row>
    <row r="1025" spans="1:10">
      <c r="A1025" t="s">
        <v>544</v>
      </c>
      <c r="B1025" t="s">
        <v>351</v>
      </c>
      <c r="C1025" t="s">
        <v>351</v>
      </c>
      <c r="D1025" t="s">
        <v>599</v>
      </c>
      <c r="E1025" t="s">
        <v>15</v>
      </c>
      <c r="F1025" t="s">
        <v>201</v>
      </c>
      <c r="G1025" t="s">
        <v>202</v>
      </c>
      <c r="H1025">
        <v>2022</v>
      </c>
      <c r="I1025">
        <v>1500</v>
      </c>
      <c r="J1025">
        <v>4455</v>
      </c>
    </row>
    <row r="1026" spans="1:10">
      <c r="A1026" t="s">
        <v>544</v>
      </c>
      <c r="B1026" t="s">
        <v>351</v>
      </c>
      <c r="C1026" t="s">
        <v>351</v>
      </c>
      <c r="D1026" t="s">
        <v>599</v>
      </c>
      <c r="E1026" t="s">
        <v>15</v>
      </c>
      <c r="F1026" t="s">
        <v>201</v>
      </c>
      <c r="G1026" t="s">
        <v>202</v>
      </c>
      <c r="H1026">
        <v>2022</v>
      </c>
      <c r="I1026">
        <v>10</v>
      </c>
      <c r="J1026">
        <v>0</v>
      </c>
    </row>
    <row r="1027" spans="1:10">
      <c r="A1027" t="s">
        <v>544</v>
      </c>
      <c r="B1027" t="s">
        <v>351</v>
      </c>
      <c r="C1027" t="s">
        <v>351</v>
      </c>
      <c r="D1027" t="s">
        <v>599</v>
      </c>
      <c r="E1027" t="s">
        <v>15</v>
      </c>
      <c r="F1027" t="s">
        <v>201</v>
      </c>
      <c r="G1027" t="s">
        <v>202</v>
      </c>
      <c r="H1027">
        <v>2022</v>
      </c>
      <c r="I1027">
        <v>1510</v>
      </c>
      <c r="J1027">
        <v>4455</v>
      </c>
    </row>
    <row r="1028" spans="1:10">
      <c r="A1028" t="s">
        <v>544</v>
      </c>
      <c r="B1028" t="s">
        <v>351</v>
      </c>
      <c r="C1028" t="s">
        <v>351</v>
      </c>
      <c r="D1028" t="s">
        <v>599</v>
      </c>
      <c r="E1028" t="s">
        <v>15</v>
      </c>
      <c r="F1028" t="s">
        <v>201</v>
      </c>
      <c r="G1028" t="s">
        <v>202</v>
      </c>
      <c r="H1028">
        <v>2022</v>
      </c>
      <c r="I1028">
        <v>1510</v>
      </c>
      <c r="J1028">
        <v>4455</v>
      </c>
    </row>
    <row r="1029" spans="1:10">
      <c r="A1029" t="s">
        <v>544</v>
      </c>
      <c r="B1029" t="s">
        <v>351</v>
      </c>
      <c r="C1029" t="s">
        <v>351</v>
      </c>
      <c r="D1029" t="s">
        <v>599</v>
      </c>
      <c r="E1029" t="s">
        <v>15</v>
      </c>
      <c r="F1029" t="s">
        <v>201</v>
      </c>
      <c r="G1029" t="s">
        <v>202</v>
      </c>
      <c r="H1029">
        <v>2022</v>
      </c>
      <c r="I1029">
        <v>500</v>
      </c>
      <c r="J1029">
        <v>1485</v>
      </c>
    </row>
    <row r="1030" spans="1:10">
      <c r="A1030" t="s">
        <v>544</v>
      </c>
      <c r="B1030" t="s">
        <v>351</v>
      </c>
      <c r="C1030" t="s">
        <v>351</v>
      </c>
      <c r="D1030" t="s">
        <v>599</v>
      </c>
      <c r="E1030" t="s">
        <v>15</v>
      </c>
      <c r="F1030" t="s">
        <v>201</v>
      </c>
      <c r="G1030" t="s">
        <v>203</v>
      </c>
      <c r="H1030">
        <v>2022</v>
      </c>
      <c r="I1030">
        <v>1005</v>
      </c>
      <c r="J1030">
        <v>2990</v>
      </c>
    </row>
    <row r="1031" spans="1:10">
      <c r="A1031" t="s">
        <v>544</v>
      </c>
      <c r="B1031" t="s">
        <v>351</v>
      </c>
      <c r="C1031" t="s">
        <v>351</v>
      </c>
      <c r="D1031" t="s">
        <v>599</v>
      </c>
      <c r="E1031" t="s">
        <v>15</v>
      </c>
      <c r="F1031" t="s">
        <v>201</v>
      </c>
      <c r="G1031" t="s">
        <v>203</v>
      </c>
      <c r="H1031">
        <v>2022</v>
      </c>
      <c r="I1031">
        <v>1005</v>
      </c>
      <c r="J1031">
        <v>2990</v>
      </c>
    </row>
    <row r="1032" spans="1:10">
      <c r="A1032" t="s">
        <v>544</v>
      </c>
      <c r="B1032" t="s">
        <v>351</v>
      </c>
      <c r="C1032" t="s">
        <v>351</v>
      </c>
      <c r="D1032" t="s">
        <v>599</v>
      </c>
      <c r="E1032" t="s">
        <v>15</v>
      </c>
      <c r="F1032" t="s">
        <v>201</v>
      </c>
      <c r="G1032" t="s">
        <v>203</v>
      </c>
      <c r="H1032">
        <v>2022</v>
      </c>
      <c r="I1032">
        <v>1500</v>
      </c>
      <c r="J1032">
        <v>4485</v>
      </c>
    </row>
    <row r="1033" spans="1:10">
      <c r="A1033" t="s">
        <v>544</v>
      </c>
      <c r="B1033" t="s">
        <v>351</v>
      </c>
      <c r="C1033" t="s">
        <v>351</v>
      </c>
      <c r="D1033" t="s">
        <v>599</v>
      </c>
      <c r="E1033" t="s">
        <v>15</v>
      </c>
      <c r="F1033" t="s">
        <v>201</v>
      </c>
      <c r="G1033" t="s">
        <v>203</v>
      </c>
      <c r="H1033">
        <v>2022</v>
      </c>
      <c r="I1033">
        <v>10</v>
      </c>
      <c r="J1033">
        <v>0</v>
      </c>
    </row>
    <row r="1034" spans="1:10">
      <c r="A1034" t="s">
        <v>544</v>
      </c>
      <c r="B1034" t="s">
        <v>351</v>
      </c>
      <c r="C1034" t="s">
        <v>351</v>
      </c>
      <c r="D1034" t="s">
        <v>599</v>
      </c>
      <c r="E1034" t="s">
        <v>15</v>
      </c>
      <c r="F1034" t="s">
        <v>201</v>
      </c>
      <c r="G1034" t="s">
        <v>203</v>
      </c>
      <c r="H1034">
        <v>2022</v>
      </c>
      <c r="I1034">
        <v>2010</v>
      </c>
      <c r="J1034">
        <v>5980</v>
      </c>
    </row>
    <row r="1035" spans="1:10">
      <c r="A1035" t="s">
        <v>544</v>
      </c>
      <c r="B1035" t="s">
        <v>351</v>
      </c>
      <c r="C1035" t="s">
        <v>351</v>
      </c>
      <c r="D1035" t="s">
        <v>599</v>
      </c>
      <c r="E1035" t="s">
        <v>15</v>
      </c>
      <c r="F1035" t="s">
        <v>201</v>
      </c>
      <c r="G1035" t="s">
        <v>203</v>
      </c>
      <c r="H1035">
        <v>2022</v>
      </c>
      <c r="I1035">
        <v>1005</v>
      </c>
      <c r="J1035">
        <v>2990</v>
      </c>
    </row>
    <row r="1036" spans="1:10">
      <c r="A1036" t="s">
        <v>544</v>
      </c>
      <c r="B1036" t="s">
        <v>351</v>
      </c>
      <c r="C1036" t="s">
        <v>351</v>
      </c>
      <c r="D1036" t="s">
        <v>599</v>
      </c>
      <c r="E1036" t="s">
        <v>15</v>
      </c>
      <c r="F1036" t="s">
        <v>201</v>
      </c>
      <c r="G1036" t="s">
        <v>203</v>
      </c>
      <c r="H1036">
        <v>2022</v>
      </c>
      <c r="I1036">
        <v>1005</v>
      </c>
      <c r="J1036">
        <v>2990</v>
      </c>
    </row>
    <row r="1037" spans="1:10">
      <c r="A1037" t="s">
        <v>544</v>
      </c>
      <c r="B1037" t="s">
        <v>351</v>
      </c>
      <c r="C1037" t="s">
        <v>351</v>
      </c>
      <c r="D1037" t="s">
        <v>599</v>
      </c>
      <c r="E1037" t="s">
        <v>15</v>
      </c>
      <c r="F1037" t="s">
        <v>201</v>
      </c>
      <c r="G1037" t="s">
        <v>203</v>
      </c>
      <c r="H1037">
        <v>2022</v>
      </c>
      <c r="I1037">
        <v>2010</v>
      </c>
      <c r="J1037">
        <v>5940</v>
      </c>
    </row>
    <row r="1038" spans="1:10">
      <c r="A1038" t="s">
        <v>544</v>
      </c>
      <c r="B1038" t="s">
        <v>351</v>
      </c>
      <c r="C1038" t="s">
        <v>351</v>
      </c>
      <c r="D1038" t="s">
        <v>599</v>
      </c>
      <c r="E1038" t="s">
        <v>15</v>
      </c>
      <c r="F1038" t="s">
        <v>201</v>
      </c>
      <c r="G1038" t="s">
        <v>203</v>
      </c>
      <c r="H1038">
        <v>2022</v>
      </c>
      <c r="I1038">
        <v>1005</v>
      </c>
      <c r="J1038">
        <v>2970</v>
      </c>
    </row>
    <row r="1039" spans="1:10">
      <c r="A1039" t="s">
        <v>544</v>
      </c>
      <c r="B1039" t="s">
        <v>351</v>
      </c>
      <c r="C1039" t="s">
        <v>351</v>
      </c>
      <c r="D1039" t="s">
        <v>599</v>
      </c>
      <c r="E1039" t="s">
        <v>15</v>
      </c>
      <c r="F1039" t="s">
        <v>201</v>
      </c>
      <c r="G1039" t="s">
        <v>203</v>
      </c>
      <c r="H1039">
        <v>2022</v>
      </c>
      <c r="I1039">
        <v>1500</v>
      </c>
      <c r="J1039">
        <v>4455</v>
      </c>
    </row>
    <row r="1040" spans="1:10">
      <c r="A1040" t="s">
        <v>544</v>
      </c>
      <c r="B1040" t="s">
        <v>351</v>
      </c>
      <c r="C1040" t="s">
        <v>351</v>
      </c>
      <c r="D1040" t="s">
        <v>599</v>
      </c>
      <c r="E1040" t="s">
        <v>15</v>
      </c>
      <c r="F1040" t="s">
        <v>201</v>
      </c>
      <c r="G1040" t="s">
        <v>203</v>
      </c>
      <c r="H1040">
        <v>2022</v>
      </c>
      <c r="I1040">
        <v>10</v>
      </c>
      <c r="J1040">
        <v>0</v>
      </c>
    </row>
    <row r="1041" spans="1:10">
      <c r="A1041" t="s">
        <v>544</v>
      </c>
      <c r="B1041" t="s">
        <v>351</v>
      </c>
      <c r="C1041" t="s">
        <v>351</v>
      </c>
      <c r="D1041" t="s">
        <v>599</v>
      </c>
      <c r="E1041" t="s">
        <v>15</v>
      </c>
      <c r="F1041" t="s">
        <v>201</v>
      </c>
      <c r="G1041" t="s">
        <v>203</v>
      </c>
      <c r="H1041">
        <v>2022</v>
      </c>
      <c r="I1041">
        <v>1510</v>
      </c>
      <c r="J1041">
        <v>4455</v>
      </c>
    </row>
    <row r="1042" spans="1:10">
      <c r="A1042" t="s">
        <v>544</v>
      </c>
      <c r="B1042" t="s">
        <v>351</v>
      </c>
      <c r="C1042" t="s">
        <v>351</v>
      </c>
      <c r="D1042" t="s">
        <v>599</v>
      </c>
      <c r="E1042" t="s">
        <v>15</v>
      </c>
      <c r="F1042" t="s">
        <v>201</v>
      </c>
      <c r="G1042" t="s">
        <v>203</v>
      </c>
      <c r="H1042">
        <v>2022</v>
      </c>
      <c r="I1042">
        <v>1510</v>
      </c>
      <c r="J1042">
        <v>4455</v>
      </c>
    </row>
    <row r="1043" spans="1:10">
      <c r="A1043" t="s">
        <v>544</v>
      </c>
      <c r="B1043" t="s">
        <v>351</v>
      </c>
      <c r="C1043" t="s">
        <v>351</v>
      </c>
      <c r="D1043" t="s">
        <v>599</v>
      </c>
      <c r="E1043" t="s">
        <v>15</v>
      </c>
      <c r="F1043" t="s">
        <v>201</v>
      </c>
      <c r="G1043" t="s">
        <v>203</v>
      </c>
      <c r="H1043">
        <v>2022</v>
      </c>
      <c r="I1043">
        <v>500</v>
      </c>
      <c r="J1043">
        <v>1485</v>
      </c>
    </row>
    <row r="1044" spans="1:10">
      <c r="A1044" t="s">
        <v>544</v>
      </c>
      <c r="B1044" t="s">
        <v>351</v>
      </c>
      <c r="C1044" t="s">
        <v>351</v>
      </c>
      <c r="D1044" t="s">
        <v>599</v>
      </c>
      <c r="E1044" t="s">
        <v>15</v>
      </c>
      <c r="F1044" t="s">
        <v>204</v>
      </c>
      <c r="G1044" t="s">
        <v>474</v>
      </c>
      <c r="H1044">
        <v>2022</v>
      </c>
      <c r="I1044">
        <v>300</v>
      </c>
      <c r="J1044">
        <v>816</v>
      </c>
    </row>
    <row r="1045" spans="1:10">
      <c r="A1045" t="s">
        <v>544</v>
      </c>
      <c r="B1045" t="s">
        <v>351</v>
      </c>
      <c r="C1045" t="s">
        <v>351</v>
      </c>
      <c r="D1045" t="s">
        <v>599</v>
      </c>
      <c r="E1045" t="s">
        <v>15</v>
      </c>
      <c r="F1045" t="s">
        <v>204</v>
      </c>
      <c r="G1045" t="s">
        <v>474</v>
      </c>
      <c r="H1045">
        <v>2022</v>
      </c>
      <c r="I1045">
        <v>300</v>
      </c>
      <c r="J1045">
        <v>816</v>
      </c>
    </row>
    <row r="1046" spans="1:10">
      <c r="A1046" t="s">
        <v>544</v>
      </c>
      <c r="B1046" t="s">
        <v>351</v>
      </c>
      <c r="C1046" t="s">
        <v>351</v>
      </c>
      <c r="D1046" t="s">
        <v>599</v>
      </c>
      <c r="E1046" t="s">
        <v>15</v>
      </c>
      <c r="F1046" t="s">
        <v>204</v>
      </c>
      <c r="G1046" t="s">
        <v>474</v>
      </c>
      <c r="H1046">
        <v>2022</v>
      </c>
      <c r="I1046">
        <v>200</v>
      </c>
      <c r="J1046">
        <v>544</v>
      </c>
    </row>
    <row r="1047" spans="1:10">
      <c r="A1047" t="s">
        <v>544</v>
      </c>
      <c r="B1047" t="s">
        <v>351</v>
      </c>
      <c r="C1047" t="s">
        <v>351</v>
      </c>
      <c r="D1047" t="s">
        <v>599</v>
      </c>
      <c r="E1047" t="s">
        <v>15</v>
      </c>
      <c r="F1047" t="s">
        <v>204</v>
      </c>
      <c r="G1047" t="s">
        <v>474</v>
      </c>
      <c r="H1047">
        <v>2022</v>
      </c>
      <c r="I1047">
        <v>500</v>
      </c>
      <c r="J1047">
        <v>1360</v>
      </c>
    </row>
    <row r="1048" spans="1:10">
      <c r="A1048" t="s">
        <v>544</v>
      </c>
      <c r="B1048" t="s">
        <v>351</v>
      </c>
      <c r="C1048" t="s">
        <v>351</v>
      </c>
      <c r="D1048" t="s">
        <v>599</v>
      </c>
      <c r="E1048" t="s">
        <v>15</v>
      </c>
      <c r="F1048" t="s">
        <v>204</v>
      </c>
      <c r="G1048" t="s">
        <v>474</v>
      </c>
      <c r="H1048">
        <v>2022</v>
      </c>
      <c r="I1048">
        <v>300</v>
      </c>
      <c r="J1048">
        <v>816</v>
      </c>
    </row>
    <row r="1049" spans="1:10">
      <c r="A1049" t="s">
        <v>544</v>
      </c>
      <c r="B1049" t="s">
        <v>351</v>
      </c>
      <c r="C1049" t="s">
        <v>351</v>
      </c>
      <c r="D1049" t="s">
        <v>599</v>
      </c>
      <c r="E1049" t="s">
        <v>15</v>
      </c>
      <c r="F1049" t="s">
        <v>204</v>
      </c>
      <c r="G1049" t="s">
        <v>475</v>
      </c>
      <c r="H1049">
        <v>2022</v>
      </c>
      <c r="I1049">
        <v>300</v>
      </c>
      <c r="J1049">
        <v>816</v>
      </c>
    </row>
    <row r="1050" spans="1:10">
      <c r="A1050" t="s">
        <v>544</v>
      </c>
      <c r="B1050" t="s">
        <v>351</v>
      </c>
      <c r="C1050" t="s">
        <v>351</v>
      </c>
      <c r="D1050" t="s">
        <v>599</v>
      </c>
      <c r="E1050" t="s">
        <v>15</v>
      </c>
      <c r="F1050" t="s">
        <v>204</v>
      </c>
      <c r="G1050" t="s">
        <v>475</v>
      </c>
      <c r="H1050">
        <v>2022</v>
      </c>
      <c r="I1050">
        <v>300</v>
      </c>
      <c r="J1050">
        <v>816</v>
      </c>
    </row>
    <row r="1051" spans="1:10">
      <c r="A1051" t="s">
        <v>544</v>
      </c>
      <c r="B1051" t="s">
        <v>351</v>
      </c>
      <c r="C1051" t="s">
        <v>351</v>
      </c>
      <c r="D1051" t="s">
        <v>599</v>
      </c>
      <c r="E1051" t="s">
        <v>15</v>
      </c>
      <c r="F1051" t="s">
        <v>204</v>
      </c>
      <c r="G1051" t="s">
        <v>475</v>
      </c>
      <c r="H1051">
        <v>2022</v>
      </c>
      <c r="I1051">
        <v>200</v>
      </c>
      <c r="J1051">
        <v>544</v>
      </c>
    </row>
    <row r="1052" spans="1:10">
      <c r="A1052" t="s">
        <v>544</v>
      </c>
      <c r="B1052" t="s">
        <v>351</v>
      </c>
      <c r="C1052" t="s">
        <v>351</v>
      </c>
      <c r="D1052" t="s">
        <v>599</v>
      </c>
      <c r="E1052" t="s">
        <v>15</v>
      </c>
      <c r="F1052" t="s">
        <v>204</v>
      </c>
      <c r="G1052" t="s">
        <v>475</v>
      </c>
      <c r="H1052">
        <v>2022</v>
      </c>
      <c r="I1052">
        <v>500</v>
      </c>
      <c r="J1052">
        <v>1360</v>
      </c>
    </row>
    <row r="1053" spans="1:10">
      <c r="A1053" t="s">
        <v>544</v>
      </c>
      <c r="B1053" t="s">
        <v>351</v>
      </c>
      <c r="C1053" t="s">
        <v>351</v>
      </c>
      <c r="D1053" t="s">
        <v>599</v>
      </c>
      <c r="E1053" t="s">
        <v>15</v>
      </c>
      <c r="F1053" t="s">
        <v>204</v>
      </c>
      <c r="G1053" t="s">
        <v>475</v>
      </c>
      <c r="H1053">
        <v>2022</v>
      </c>
      <c r="I1053">
        <v>300</v>
      </c>
      <c r="J1053">
        <v>816</v>
      </c>
    </row>
    <row r="1054" spans="1:10">
      <c r="A1054" t="s">
        <v>544</v>
      </c>
      <c r="B1054" t="s">
        <v>11</v>
      </c>
      <c r="C1054" t="s">
        <v>119</v>
      </c>
      <c r="D1054" t="s">
        <v>592</v>
      </c>
      <c r="E1054" t="s">
        <v>15</v>
      </c>
      <c r="F1054" t="s">
        <v>36</v>
      </c>
      <c r="G1054" t="s">
        <v>384</v>
      </c>
      <c r="H1054">
        <v>2022</v>
      </c>
      <c r="I1054">
        <v>11940</v>
      </c>
      <c r="J1054">
        <v>15912.5</v>
      </c>
    </row>
    <row r="1055" spans="1:10">
      <c r="A1055" t="s">
        <v>544</v>
      </c>
      <c r="B1055" t="s">
        <v>11</v>
      </c>
      <c r="C1055" t="s">
        <v>119</v>
      </c>
      <c r="D1055" t="s">
        <v>592</v>
      </c>
      <c r="E1055" t="s">
        <v>15</v>
      </c>
      <c r="F1055" t="s">
        <v>36</v>
      </c>
      <c r="G1055" t="s">
        <v>385</v>
      </c>
      <c r="H1055">
        <v>2022</v>
      </c>
      <c r="I1055">
        <v>11940</v>
      </c>
      <c r="J1055">
        <v>15912.5</v>
      </c>
    </row>
    <row r="1056" spans="1:10">
      <c r="A1056" t="s">
        <v>544</v>
      </c>
      <c r="B1056" t="s">
        <v>11</v>
      </c>
      <c r="C1056" t="s">
        <v>119</v>
      </c>
      <c r="D1056" t="s">
        <v>592</v>
      </c>
      <c r="E1056" t="s">
        <v>15</v>
      </c>
      <c r="F1056" t="s">
        <v>36</v>
      </c>
      <c r="G1056" t="s">
        <v>384</v>
      </c>
      <c r="H1056">
        <v>2022</v>
      </c>
      <c r="I1056">
        <v>7770</v>
      </c>
      <c r="J1056">
        <v>10506</v>
      </c>
    </row>
    <row r="1057" spans="1:10">
      <c r="A1057" t="s">
        <v>544</v>
      </c>
      <c r="B1057" t="s">
        <v>11</v>
      </c>
      <c r="C1057" t="s">
        <v>119</v>
      </c>
      <c r="D1057" t="s">
        <v>592</v>
      </c>
      <c r="E1057" t="s">
        <v>15</v>
      </c>
      <c r="F1057" t="s">
        <v>36</v>
      </c>
      <c r="G1057" t="s">
        <v>385</v>
      </c>
      <c r="H1057">
        <v>2022</v>
      </c>
      <c r="I1057">
        <v>7770</v>
      </c>
      <c r="J1057">
        <v>10506</v>
      </c>
    </row>
    <row r="1058" spans="1:10">
      <c r="A1058" t="s">
        <v>544</v>
      </c>
      <c r="B1058" t="s">
        <v>11</v>
      </c>
      <c r="C1058" t="s">
        <v>119</v>
      </c>
      <c r="D1058" t="s">
        <v>592</v>
      </c>
      <c r="E1058" t="s">
        <v>15</v>
      </c>
      <c r="F1058" t="s">
        <v>36</v>
      </c>
      <c r="G1058" t="s">
        <v>384</v>
      </c>
      <c r="H1058">
        <v>2022</v>
      </c>
      <c r="I1058">
        <v>6185</v>
      </c>
      <c r="J1058">
        <v>8241</v>
      </c>
    </row>
    <row r="1059" spans="1:10">
      <c r="A1059" t="s">
        <v>544</v>
      </c>
      <c r="B1059" t="s">
        <v>11</v>
      </c>
      <c r="C1059" t="s">
        <v>119</v>
      </c>
      <c r="D1059" t="s">
        <v>592</v>
      </c>
      <c r="E1059" t="s">
        <v>15</v>
      </c>
      <c r="F1059" t="s">
        <v>36</v>
      </c>
      <c r="G1059" t="s">
        <v>385</v>
      </c>
      <c r="H1059">
        <v>2022</v>
      </c>
      <c r="I1059">
        <v>6185</v>
      </c>
      <c r="J1059">
        <v>8241</v>
      </c>
    </row>
    <row r="1060" spans="1:10">
      <c r="A1060" t="s">
        <v>544</v>
      </c>
      <c r="B1060" t="s">
        <v>11</v>
      </c>
      <c r="C1060" t="s">
        <v>119</v>
      </c>
      <c r="D1060" t="s">
        <v>592</v>
      </c>
      <c r="E1060" t="s">
        <v>15</v>
      </c>
      <c r="F1060" t="s">
        <v>183</v>
      </c>
      <c r="G1060" t="s">
        <v>184</v>
      </c>
      <c r="H1060">
        <v>2022</v>
      </c>
      <c r="I1060">
        <v>3495</v>
      </c>
      <c r="J1060">
        <v>7089</v>
      </c>
    </row>
    <row r="1061" spans="1:10">
      <c r="A1061" t="s">
        <v>544</v>
      </c>
      <c r="B1061" t="s">
        <v>11</v>
      </c>
      <c r="C1061" t="s">
        <v>119</v>
      </c>
      <c r="D1061" t="s">
        <v>592</v>
      </c>
      <c r="E1061" t="s">
        <v>15</v>
      </c>
      <c r="F1061" t="s">
        <v>183</v>
      </c>
      <c r="G1061" t="s">
        <v>187</v>
      </c>
      <c r="H1061">
        <v>2022</v>
      </c>
      <c r="I1061">
        <v>3495</v>
      </c>
      <c r="J1061">
        <v>7089</v>
      </c>
    </row>
    <row r="1062" spans="1:10">
      <c r="A1062" t="s">
        <v>544</v>
      </c>
      <c r="B1062" t="s">
        <v>11</v>
      </c>
      <c r="C1062" t="s">
        <v>119</v>
      </c>
      <c r="D1062" t="s">
        <v>592</v>
      </c>
      <c r="E1062" t="s">
        <v>15</v>
      </c>
      <c r="F1062" t="s">
        <v>16</v>
      </c>
      <c r="G1062" t="s">
        <v>381</v>
      </c>
      <c r="H1062">
        <v>2022</v>
      </c>
      <c r="I1062">
        <v>2665</v>
      </c>
      <c r="J1062">
        <v>5936</v>
      </c>
    </row>
    <row r="1063" spans="1:10">
      <c r="A1063" t="s">
        <v>544</v>
      </c>
      <c r="B1063" t="s">
        <v>11</v>
      </c>
      <c r="C1063" t="s">
        <v>119</v>
      </c>
      <c r="D1063" t="s">
        <v>592</v>
      </c>
      <c r="E1063" t="s">
        <v>15</v>
      </c>
      <c r="F1063" t="s">
        <v>16</v>
      </c>
      <c r="G1063" t="s">
        <v>381</v>
      </c>
      <c r="H1063">
        <v>2022</v>
      </c>
      <c r="I1063">
        <v>2665</v>
      </c>
      <c r="J1063">
        <v>5936</v>
      </c>
    </row>
    <row r="1064" spans="1:10">
      <c r="A1064" t="s">
        <v>544</v>
      </c>
      <c r="B1064" t="s">
        <v>11</v>
      </c>
      <c r="C1064" t="s">
        <v>119</v>
      </c>
      <c r="D1064" t="s">
        <v>592</v>
      </c>
      <c r="E1064" t="s">
        <v>15</v>
      </c>
      <c r="F1064" t="s">
        <v>16</v>
      </c>
      <c r="G1064" t="s">
        <v>18</v>
      </c>
      <c r="H1064">
        <v>2022</v>
      </c>
      <c r="I1064">
        <v>2665</v>
      </c>
      <c r="J1064">
        <v>5936</v>
      </c>
    </row>
    <row r="1065" spans="1:10">
      <c r="A1065" t="s">
        <v>544</v>
      </c>
      <c r="B1065" t="s">
        <v>11</v>
      </c>
      <c r="C1065" t="s">
        <v>119</v>
      </c>
      <c r="D1065" t="s">
        <v>592</v>
      </c>
      <c r="E1065" t="s">
        <v>15</v>
      </c>
      <c r="F1065" t="s">
        <v>16</v>
      </c>
      <c r="G1065" t="s">
        <v>18</v>
      </c>
      <c r="H1065">
        <v>2022</v>
      </c>
      <c r="I1065">
        <v>2665</v>
      </c>
      <c r="J1065">
        <v>5936</v>
      </c>
    </row>
    <row r="1066" spans="1:10">
      <c r="A1066" t="s">
        <v>544</v>
      </c>
      <c r="B1066" t="s">
        <v>11</v>
      </c>
      <c r="C1066" t="s">
        <v>119</v>
      </c>
      <c r="D1066" t="s">
        <v>592</v>
      </c>
      <c r="E1066" t="s">
        <v>15</v>
      </c>
      <c r="F1066" t="s">
        <v>36</v>
      </c>
      <c r="G1066" t="s">
        <v>384</v>
      </c>
      <c r="H1066">
        <v>2022</v>
      </c>
      <c r="I1066">
        <v>3925</v>
      </c>
      <c r="J1066">
        <v>5343</v>
      </c>
    </row>
    <row r="1067" spans="1:10">
      <c r="A1067" t="s">
        <v>544</v>
      </c>
      <c r="B1067" t="s">
        <v>11</v>
      </c>
      <c r="C1067" t="s">
        <v>119</v>
      </c>
      <c r="D1067" t="s">
        <v>592</v>
      </c>
      <c r="E1067" t="s">
        <v>15</v>
      </c>
      <c r="F1067" t="s">
        <v>36</v>
      </c>
      <c r="G1067" t="s">
        <v>385</v>
      </c>
      <c r="H1067">
        <v>2022</v>
      </c>
      <c r="I1067">
        <v>3925</v>
      </c>
      <c r="J1067">
        <v>5343</v>
      </c>
    </row>
    <row r="1068" spans="1:10">
      <c r="A1068" t="s">
        <v>544</v>
      </c>
      <c r="B1068" t="s">
        <v>11</v>
      </c>
      <c r="C1068" t="s">
        <v>119</v>
      </c>
      <c r="D1068" t="s">
        <v>592</v>
      </c>
      <c r="E1068" t="s">
        <v>15</v>
      </c>
      <c r="F1068" t="s">
        <v>36</v>
      </c>
      <c r="G1068" t="s">
        <v>384</v>
      </c>
      <c r="H1068">
        <v>2022</v>
      </c>
      <c r="I1068">
        <v>3620</v>
      </c>
      <c r="J1068">
        <v>4752</v>
      </c>
    </row>
    <row r="1069" spans="1:10">
      <c r="A1069" t="s">
        <v>544</v>
      </c>
      <c r="B1069" t="s">
        <v>11</v>
      </c>
      <c r="C1069" t="s">
        <v>119</v>
      </c>
      <c r="D1069" t="s">
        <v>592</v>
      </c>
      <c r="E1069" t="s">
        <v>15</v>
      </c>
      <c r="F1069" t="s">
        <v>36</v>
      </c>
      <c r="G1069" t="s">
        <v>385</v>
      </c>
      <c r="H1069">
        <v>2022</v>
      </c>
      <c r="I1069">
        <v>3620</v>
      </c>
      <c r="J1069">
        <v>4752</v>
      </c>
    </row>
    <row r="1070" spans="1:10">
      <c r="A1070" t="s">
        <v>544</v>
      </c>
      <c r="B1070" t="s">
        <v>11</v>
      </c>
      <c r="C1070" t="s">
        <v>119</v>
      </c>
      <c r="D1070" t="s">
        <v>592</v>
      </c>
      <c r="E1070" t="s">
        <v>15</v>
      </c>
      <c r="F1070" t="s">
        <v>16</v>
      </c>
      <c r="G1070" t="s">
        <v>381</v>
      </c>
      <c r="H1070">
        <v>2022</v>
      </c>
      <c r="I1070">
        <v>2115</v>
      </c>
      <c r="J1070">
        <v>4704</v>
      </c>
    </row>
    <row r="1071" spans="1:10">
      <c r="A1071" t="s">
        <v>544</v>
      </c>
      <c r="B1071" t="s">
        <v>11</v>
      </c>
      <c r="C1071" t="s">
        <v>119</v>
      </c>
      <c r="D1071" t="s">
        <v>592</v>
      </c>
      <c r="E1071" t="s">
        <v>15</v>
      </c>
      <c r="F1071" t="s">
        <v>16</v>
      </c>
      <c r="G1071" t="s">
        <v>18</v>
      </c>
      <c r="H1071">
        <v>2022</v>
      </c>
      <c r="I1071">
        <v>2115</v>
      </c>
      <c r="J1071">
        <v>4704</v>
      </c>
    </row>
    <row r="1072" spans="1:10">
      <c r="A1072" t="s">
        <v>544</v>
      </c>
      <c r="B1072" t="s">
        <v>11</v>
      </c>
      <c r="C1072" t="s">
        <v>119</v>
      </c>
      <c r="D1072" t="s">
        <v>592</v>
      </c>
      <c r="E1072" t="s">
        <v>15</v>
      </c>
      <c r="F1072" t="s">
        <v>36</v>
      </c>
      <c r="G1072" t="s">
        <v>384</v>
      </c>
      <c r="H1072">
        <v>2022</v>
      </c>
      <c r="I1072">
        <v>3365</v>
      </c>
      <c r="J1072">
        <v>4522.5</v>
      </c>
    </row>
    <row r="1073" spans="1:10">
      <c r="A1073" t="s">
        <v>544</v>
      </c>
      <c r="B1073" t="s">
        <v>11</v>
      </c>
      <c r="C1073" t="s">
        <v>119</v>
      </c>
      <c r="D1073" t="s">
        <v>592</v>
      </c>
      <c r="E1073" t="s">
        <v>15</v>
      </c>
      <c r="F1073" t="s">
        <v>36</v>
      </c>
      <c r="G1073" t="s">
        <v>385</v>
      </c>
      <c r="H1073">
        <v>2022</v>
      </c>
      <c r="I1073">
        <v>3365</v>
      </c>
      <c r="J1073">
        <v>4522.5</v>
      </c>
    </row>
    <row r="1074" spans="1:10">
      <c r="A1074" t="s">
        <v>544</v>
      </c>
      <c r="B1074" t="s">
        <v>11</v>
      </c>
      <c r="C1074" t="s">
        <v>119</v>
      </c>
      <c r="D1074" t="s">
        <v>592</v>
      </c>
      <c r="E1074" t="s">
        <v>15</v>
      </c>
      <c r="F1074" t="s">
        <v>36</v>
      </c>
      <c r="G1074" t="s">
        <v>384</v>
      </c>
      <c r="H1074">
        <v>2022</v>
      </c>
      <c r="I1074">
        <v>3220</v>
      </c>
      <c r="J1074">
        <v>4384</v>
      </c>
    </row>
    <row r="1075" spans="1:10">
      <c r="A1075" t="s">
        <v>544</v>
      </c>
      <c r="B1075" t="s">
        <v>11</v>
      </c>
      <c r="C1075" t="s">
        <v>119</v>
      </c>
      <c r="D1075" t="s">
        <v>592</v>
      </c>
      <c r="E1075" t="s">
        <v>15</v>
      </c>
      <c r="F1075" t="s">
        <v>36</v>
      </c>
      <c r="G1075" t="s">
        <v>385</v>
      </c>
      <c r="H1075">
        <v>2022</v>
      </c>
      <c r="I1075">
        <v>3220</v>
      </c>
      <c r="J1075">
        <v>4384</v>
      </c>
    </row>
    <row r="1076" spans="1:10">
      <c r="A1076" t="s">
        <v>544</v>
      </c>
      <c r="B1076" t="s">
        <v>11</v>
      </c>
      <c r="C1076" t="s">
        <v>119</v>
      </c>
      <c r="D1076" t="s">
        <v>592</v>
      </c>
      <c r="E1076" t="s">
        <v>15</v>
      </c>
      <c r="F1076" t="s">
        <v>16</v>
      </c>
      <c r="G1076" t="s">
        <v>381</v>
      </c>
      <c r="H1076">
        <v>2022</v>
      </c>
      <c r="I1076">
        <v>1660</v>
      </c>
      <c r="J1076">
        <v>3696</v>
      </c>
    </row>
    <row r="1077" spans="1:10">
      <c r="A1077" t="s">
        <v>544</v>
      </c>
      <c r="B1077" t="s">
        <v>11</v>
      </c>
      <c r="C1077" t="s">
        <v>119</v>
      </c>
      <c r="D1077" t="s">
        <v>592</v>
      </c>
      <c r="E1077" t="s">
        <v>15</v>
      </c>
      <c r="F1077" t="s">
        <v>16</v>
      </c>
      <c r="G1077" t="s">
        <v>18</v>
      </c>
      <c r="H1077">
        <v>2022</v>
      </c>
      <c r="I1077">
        <v>1660</v>
      </c>
      <c r="J1077">
        <v>3696</v>
      </c>
    </row>
    <row r="1078" spans="1:10">
      <c r="A1078" t="s">
        <v>544</v>
      </c>
      <c r="B1078" t="s">
        <v>11</v>
      </c>
      <c r="C1078" t="s">
        <v>119</v>
      </c>
      <c r="D1078" t="s">
        <v>592</v>
      </c>
      <c r="E1078" t="s">
        <v>15</v>
      </c>
      <c r="F1078" t="s">
        <v>36</v>
      </c>
      <c r="G1078" t="s">
        <v>384</v>
      </c>
      <c r="H1078">
        <v>2022</v>
      </c>
      <c r="I1078">
        <v>2685</v>
      </c>
      <c r="J1078">
        <v>3531</v>
      </c>
    </row>
    <row r="1079" spans="1:10">
      <c r="A1079" t="s">
        <v>544</v>
      </c>
      <c r="B1079" t="s">
        <v>11</v>
      </c>
      <c r="C1079" t="s">
        <v>119</v>
      </c>
      <c r="D1079" t="s">
        <v>592</v>
      </c>
      <c r="E1079" t="s">
        <v>15</v>
      </c>
      <c r="F1079" t="s">
        <v>36</v>
      </c>
      <c r="G1079" t="s">
        <v>385</v>
      </c>
      <c r="H1079">
        <v>2022</v>
      </c>
      <c r="I1079">
        <v>2685</v>
      </c>
      <c r="J1079">
        <v>3531</v>
      </c>
    </row>
    <row r="1080" spans="1:10">
      <c r="A1080" t="s">
        <v>544</v>
      </c>
      <c r="B1080" t="s">
        <v>11</v>
      </c>
      <c r="C1080" t="s">
        <v>119</v>
      </c>
      <c r="D1080" t="s">
        <v>592</v>
      </c>
      <c r="E1080" t="s">
        <v>15</v>
      </c>
      <c r="F1080" t="s">
        <v>36</v>
      </c>
      <c r="G1080" t="s">
        <v>384</v>
      </c>
      <c r="H1080">
        <v>2022</v>
      </c>
      <c r="I1080">
        <v>2565</v>
      </c>
      <c r="J1080">
        <v>3493.5</v>
      </c>
    </row>
    <row r="1081" spans="1:10">
      <c r="A1081" t="s">
        <v>544</v>
      </c>
      <c r="B1081" t="s">
        <v>11</v>
      </c>
      <c r="C1081" t="s">
        <v>119</v>
      </c>
      <c r="D1081" t="s">
        <v>592</v>
      </c>
      <c r="E1081" t="s">
        <v>15</v>
      </c>
      <c r="F1081" t="s">
        <v>36</v>
      </c>
      <c r="G1081" t="s">
        <v>385</v>
      </c>
      <c r="H1081">
        <v>2022</v>
      </c>
      <c r="I1081">
        <v>2565</v>
      </c>
      <c r="J1081">
        <v>3493.5</v>
      </c>
    </row>
    <row r="1082" spans="1:10">
      <c r="A1082" t="s">
        <v>544</v>
      </c>
      <c r="B1082" t="s">
        <v>11</v>
      </c>
      <c r="C1082" t="s">
        <v>119</v>
      </c>
      <c r="D1082" t="s">
        <v>592</v>
      </c>
      <c r="E1082" t="s">
        <v>15</v>
      </c>
      <c r="F1082" t="s">
        <v>36</v>
      </c>
      <c r="G1082" t="s">
        <v>384</v>
      </c>
      <c r="H1082">
        <v>2022</v>
      </c>
      <c r="I1082">
        <v>2340</v>
      </c>
      <c r="J1082">
        <v>3185.25</v>
      </c>
    </row>
    <row r="1083" spans="1:10">
      <c r="A1083" t="s">
        <v>544</v>
      </c>
      <c r="B1083" t="s">
        <v>11</v>
      </c>
      <c r="C1083" t="s">
        <v>119</v>
      </c>
      <c r="D1083" t="s">
        <v>592</v>
      </c>
      <c r="E1083" t="s">
        <v>15</v>
      </c>
      <c r="F1083" t="s">
        <v>36</v>
      </c>
      <c r="G1083" t="s">
        <v>385</v>
      </c>
      <c r="H1083">
        <v>2022</v>
      </c>
      <c r="I1083">
        <v>2340</v>
      </c>
      <c r="J1083">
        <v>3185.25</v>
      </c>
    </row>
    <row r="1084" spans="1:10">
      <c r="A1084" t="s">
        <v>544</v>
      </c>
      <c r="B1084" t="s">
        <v>11</v>
      </c>
      <c r="C1084" t="s">
        <v>119</v>
      </c>
      <c r="D1084" t="s">
        <v>592</v>
      </c>
      <c r="E1084" t="s">
        <v>15</v>
      </c>
      <c r="F1084" t="s">
        <v>183</v>
      </c>
      <c r="G1084" t="s">
        <v>184</v>
      </c>
      <c r="H1084">
        <v>2022</v>
      </c>
      <c r="I1084">
        <v>1325</v>
      </c>
      <c r="J1084">
        <v>2703</v>
      </c>
    </row>
    <row r="1085" spans="1:10">
      <c r="A1085" t="s">
        <v>544</v>
      </c>
      <c r="B1085" t="s">
        <v>11</v>
      </c>
      <c r="C1085" t="s">
        <v>119</v>
      </c>
      <c r="D1085" t="s">
        <v>592</v>
      </c>
      <c r="E1085" t="s">
        <v>15</v>
      </c>
      <c r="F1085" t="s">
        <v>183</v>
      </c>
      <c r="G1085" t="s">
        <v>187</v>
      </c>
      <c r="H1085">
        <v>2022</v>
      </c>
      <c r="I1085">
        <v>1325</v>
      </c>
      <c r="J1085">
        <v>2703</v>
      </c>
    </row>
    <row r="1086" spans="1:10">
      <c r="A1086" t="s">
        <v>544</v>
      </c>
      <c r="B1086" t="s">
        <v>11</v>
      </c>
      <c r="C1086" t="s">
        <v>119</v>
      </c>
      <c r="D1086" t="s">
        <v>592</v>
      </c>
      <c r="E1086" t="s">
        <v>15</v>
      </c>
      <c r="F1086" t="s">
        <v>183</v>
      </c>
      <c r="G1086" t="s">
        <v>184</v>
      </c>
      <c r="H1086">
        <v>2022</v>
      </c>
      <c r="I1086">
        <v>1235</v>
      </c>
      <c r="J1086">
        <v>2499</v>
      </c>
    </row>
    <row r="1087" spans="1:10">
      <c r="A1087" t="s">
        <v>544</v>
      </c>
      <c r="B1087" t="s">
        <v>11</v>
      </c>
      <c r="C1087" t="s">
        <v>119</v>
      </c>
      <c r="D1087" t="s">
        <v>592</v>
      </c>
      <c r="E1087" t="s">
        <v>15</v>
      </c>
      <c r="F1087" t="s">
        <v>183</v>
      </c>
      <c r="G1087" t="s">
        <v>184</v>
      </c>
      <c r="H1087">
        <v>2022</v>
      </c>
      <c r="I1087">
        <v>1235</v>
      </c>
      <c r="J1087">
        <v>2499</v>
      </c>
    </row>
    <row r="1088" spans="1:10">
      <c r="A1088" t="s">
        <v>544</v>
      </c>
      <c r="B1088" t="s">
        <v>11</v>
      </c>
      <c r="C1088" t="s">
        <v>119</v>
      </c>
      <c r="D1088" t="s">
        <v>592</v>
      </c>
      <c r="E1088" t="s">
        <v>15</v>
      </c>
      <c r="F1088" t="s">
        <v>183</v>
      </c>
      <c r="G1088" t="s">
        <v>187</v>
      </c>
      <c r="H1088">
        <v>2022</v>
      </c>
      <c r="I1088">
        <v>1235</v>
      </c>
      <c r="J1088">
        <v>2499</v>
      </c>
    </row>
    <row r="1089" spans="1:10">
      <c r="A1089" t="s">
        <v>544</v>
      </c>
      <c r="B1089" t="s">
        <v>11</v>
      </c>
      <c r="C1089" t="s">
        <v>119</v>
      </c>
      <c r="D1089" t="s">
        <v>592</v>
      </c>
      <c r="E1089" t="s">
        <v>15</v>
      </c>
      <c r="F1089" t="s">
        <v>183</v>
      </c>
      <c r="G1089" t="s">
        <v>187</v>
      </c>
      <c r="H1089">
        <v>2022</v>
      </c>
      <c r="I1089">
        <v>1235</v>
      </c>
      <c r="J1089">
        <v>2499</v>
      </c>
    </row>
    <row r="1090" spans="1:10">
      <c r="A1090" t="s">
        <v>544</v>
      </c>
      <c r="B1090" t="s">
        <v>11</v>
      </c>
      <c r="C1090" t="s">
        <v>119</v>
      </c>
      <c r="D1090" t="s">
        <v>592</v>
      </c>
      <c r="E1090" t="s">
        <v>15</v>
      </c>
      <c r="F1090" t="s">
        <v>183</v>
      </c>
      <c r="G1090" t="s">
        <v>184</v>
      </c>
      <c r="H1090">
        <v>2022</v>
      </c>
      <c r="I1090">
        <v>1225</v>
      </c>
      <c r="J1090">
        <v>2474.5</v>
      </c>
    </row>
    <row r="1091" spans="1:10">
      <c r="A1091" t="s">
        <v>544</v>
      </c>
      <c r="B1091" t="s">
        <v>11</v>
      </c>
      <c r="C1091" t="s">
        <v>119</v>
      </c>
      <c r="D1091" t="s">
        <v>592</v>
      </c>
      <c r="E1091" t="s">
        <v>15</v>
      </c>
      <c r="F1091" t="s">
        <v>183</v>
      </c>
      <c r="G1091" t="s">
        <v>187</v>
      </c>
      <c r="H1091">
        <v>2022</v>
      </c>
      <c r="I1091">
        <v>1225</v>
      </c>
      <c r="J1091">
        <v>2474.5</v>
      </c>
    </row>
    <row r="1092" spans="1:10">
      <c r="A1092" t="s">
        <v>544</v>
      </c>
      <c r="B1092" t="s">
        <v>11</v>
      </c>
      <c r="C1092" t="s">
        <v>119</v>
      </c>
      <c r="D1092" t="s">
        <v>592</v>
      </c>
      <c r="E1092" t="s">
        <v>15</v>
      </c>
      <c r="F1092" t="s">
        <v>36</v>
      </c>
      <c r="G1092" t="s">
        <v>384</v>
      </c>
      <c r="H1092">
        <v>2022</v>
      </c>
      <c r="I1092">
        <v>1550</v>
      </c>
      <c r="J1092">
        <v>2073.75</v>
      </c>
    </row>
    <row r="1093" spans="1:10">
      <c r="A1093" t="s">
        <v>544</v>
      </c>
      <c r="B1093" t="s">
        <v>11</v>
      </c>
      <c r="C1093" t="s">
        <v>119</v>
      </c>
      <c r="D1093" t="s">
        <v>592</v>
      </c>
      <c r="E1093" t="s">
        <v>15</v>
      </c>
      <c r="F1093" t="s">
        <v>36</v>
      </c>
      <c r="G1093" t="s">
        <v>385</v>
      </c>
      <c r="H1093">
        <v>2022</v>
      </c>
      <c r="I1093">
        <v>1550</v>
      </c>
      <c r="J1093">
        <v>2073.75</v>
      </c>
    </row>
    <row r="1094" spans="1:10">
      <c r="A1094" t="s">
        <v>544</v>
      </c>
      <c r="B1094" t="s">
        <v>11</v>
      </c>
      <c r="C1094" t="s">
        <v>119</v>
      </c>
      <c r="D1094" t="s">
        <v>592</v>
      </c>
      <c r="E1094" t="s">
        <v>15</v>
      </c>
      <c r="F1094" t="s">
        <v>16</v>
      </c>
      <c r="G1094" t="s">
        <v>381</v>
      </c>
      <c r="H1094">
        <v>2022</v>
      </c>
      <c r="I1094">
        <v>900</v>
      </c>
      <c r="J1094">
        <v>2016</v>
      </c>
    </row>
    <row r="1095" spans="1:10">
      <c r="A1095" t="s">
        <v>544</v>
      </c>
      <c r="B1095" t="s">
        <v>11</v>
      </c>
      <c r="C1095" t="s">
        <v>119</v>
      </c>
      <c r="D1095" t="s">
        <v>592</v>
      </c>
      <c r="E1095" t="s">
        <v>15</v>
      </c>
      <c r="F1095" t="s">
        <v>16</v>
      </c>
      <c r="G1095" t="s">
        <v>18</v>
      </c>
      <c r="H1095">
        <v>2022</v>
      </c>
      <c r="I1095">
        <v>900</v>
      </c>
      <c r="J1095">
        <v>2016</v>
      </c>
    </row>
    <row r="1096" spans="1:10">
      <c r="A1096" t="s">
        <v>544</v>
      </c>
      <c r="B1096" t="s">
        <v>11</v>
      </c>
      <c r="C1096" t="s">
        <v>119</v>
      </c>
      <c r="D1096" t="s">
        <v>592</v>
      </c>
      <c r="E1096" t="s">
        <v>15</v>
      </c>
      <c r="F1096" t="s">
        <v>36</v>
      </c>
      <c r="G1096" t="s">
        <v>384</v>
      </c>
      <c r="H1096">
        <v>2022</v>
      </c>
      <c r="I1096">
        <v>1510</v>
      </c>
      <c r="J1096">
        <v>2010</v>
      </c>
    </row>
    <row r="1097" spans="1:10">
      <c r="A1097" t="s">
        <v>544</v>
      </c>
      <c r="B1097" t="s">
        <v>11</v>
      </c>
      <c r="C1097" t="s">
        <v>119</v>
      </c>
      <c r="D1097" t="s">
        <v>592</v>
      </c>
      <c r="E1097" t="s">
        <v>15</v>
      </c>
      <c r="F1097" t="s">
        <v>36</v>
      </c>
      <c r="G1097" t="s">
        <v>385</v>
      </c>
      <c r="H1097">
        <v>2022</v>
      </c>
      <c r="I1097">
        <v>1510</v>
      </c>
      <c r="J1097">
        <v>2010</v>
      </c>
    </row>
    <row r="1098" spans="1:10">
      <c r="A1098" t="s">
        <v>544</v>
      </c>
      <c r="B1098" t="s">
        <v>11</v>
      </c>
      <c r="C1098" t="s">
        <v>119</v>
      </c>
      <c r="D1098" t="s">
        <v>592</v>
      </c>
      <c r="E1098" t="s">
        <v>15</v>
      </c>
      <c r="F1098" t="s">
        <v>16</v>
      </c>
      <c r="G1098" t="s">
        <v>381</v>
      </c>
      <c r="H1098">
        <v>2022</v>
      </c>
      <c r="I1098">
        <v>850</v>
      </c>
      <c r="J1098">
        <v>1904</v>
      </c>
    </row>
    <row r="1099" spans="1:10">
      <c r="A1099" t="s">
        <v>544</v>
      </c>
      <c r="B1099" t="s">
        <v>11</v>
      </c>
      <c r="C1099" t="s">
        <v>119</v>
      </c>
      <c r="D1099" t="s">
        <v>592</v>
      </c>
      <c r="E1099" t="s">
        <v>15</v>
      </c>
      <c r="F1099" t="s">
        <v>16</v>
      </c>
      <c r="G1099" t="s">
        <v>381</v>
      </c>
      <c r="H1099">
        <v>2022</v>
      </c>
      <c r="I1099">
        <v>850</v>
      </c>
      <c r="J1099">
        <v>1904</v>
      </c>
    </row>
    <row r="1100" spans="1:10">
      <c r="A1100" t="s">
        <v>544</v>
      </c>
      <c r="B1100" t="s">
        <v>11</v>
      </c>
      <c r="C1100" t="s">
        <v>119</v>
      </c>
      <c r="D1100" t="s">
        <v>592</v>
      </c>
      <c r="E1100" t="s">
        <v>15</v>
      </c>
      <c r="F1100" t="s">
        <v>16</v>
      </c>
      <c r="G1100" t="s">
        <v>18</v>
      </c>
      <c r="H1100">
        <v>2022</v>
      </c>
      <c r="I1100">
        <v>850</v>
      </c>
      <c r="J1100">
        <v>1904</v>
      </c>
    </row>
    <row r="1101" spans="1:10">
      <c r="A1101" t="s">
        <v>544</v>
      </c>
      <c r="B1101" t="s">
        <v>11</v>
      </c>
      <c r="C1101" t="s">
        <v>119</v>
      </c>
      <c r="D1101" t="s">
        <v>592</v>
      </c>
      <c r="E1101" t="s">
        <v>15</v>
      </c>
      <c r="F1101" t="s">
        <v>16</v>
      </c>
      <c r="G1101" t="s">
        <v>18</v>
      </c>
      <c r="H1101">
        <v>2022</v>
      </c>
      <c r="I1101">
        <v>850</v>
      </c>
      <c r="J1101">
        <v>1904</v>
      </c>
    </row>
    <row r="1102" spans="1:10">
      <c r="A1102" t="s">
        <v>544</v>
      </c>
      <c r="B1102" t="s">
        <v>11</v>
      </c>
      <c r="C1102" t="s">
        <v>119</v>
      </c>
      <c r="D1102" t="s">
        <v>592</v>
      </c>
      <c r="E1102" t="s">
        <v>15</v>
      </c>
      <c r="F1102" t="s">
        <v>36</v>
      </c>
      <c r="G1102" t="s">
        <v>384</v>
      </c>
      <c r="H1102">
        <v>2022</v>
      </c>
      <c r="I1102">
        <v>1335</v>
      </c>
      <c r="J1102">
        <v>1815.25</v>
      </c>
    </row>
    <row r="1103" spans="1:10">
      <c r="A1103" t="s">
        <v>544</v>
      </c>
      <c r="B1103" t="s">
        <v>11</v>
      </c>
      <c r="C1103" t="s">
        <v>119</v>
      </c>
      <c r="D1103" t="s">
        <v>592</v>
      </c>
      <c r="E1103" t="s">
        <v>15</v>
      </c>
      <c r="F1103" t="s">
        <v>36</v>
      </c>
      <c r="G1103" t="s">
        <v>385</v>
      </c>
      <c r="H1103">
        <v>2022</v>
      </c>
      <c r="I1103">
        <v>1335</v>
      </c>
      <c r="J1103">
        <v>1815.25</v>
      </c>
    </row>
    <row r="1104" spans="1:10">
      <c r="A1104" t="s">
        <v>544</v>
      </c>
      <c r="B1104" t="s">
        <v>11</v>
      </c>
      <c r="C1104" t="s">
        <v>119</v>
      </c>
      <c r="D1104" t="s">
        <v>592</v>
      </c>
      <c r="E1104" t="s">
        <v>15</v>
      </c>
      <c r="F1104" t="s">
        <v>16</v>
      </c>
      <c r="G1104" t="s">
        <v>381</v>
      </c>
      <c r="H1104">
        <v>2022</v>
      </c>
      <c r="I1104">
        <v>800</v>
      </c>
      <c r="J1104">
        <v>1792</v>
      </c>
    </row>
    <row r="1105" spans="1:10">
      <c r="A1105" t="s">
        <v>544</v>
      </c>
      <c r="B1105" t="s">
        <v>11</v>
      </c>
      <c r="C1105" t="s">
        <v>119</v>
      </c>
      <c r="D1105" t="s">
        <v>592</v>
      </c>
      <c r="E1105" t="s">
        <v>15</v>
      </c>
      <c r="F1105" t="s">
        <v>16</v>
      </c>
      <c r="G1105" t="s">
        <v>18</v>
      </c>
      <c r="H1105">
        <v>2022</v>
      </c>
      <c r="I1105">
        <v>800</v>
      </c>
      <c r="J1105">
        <v>1792</v>
      </c>
    </row>
    <row r="1106" spans="1:10">
      <c r="A1106" t="s">
        <v>544</v>
      </c>
      <c r="B1106" t="s">
        <v>11</v>
      </c>
      <c r="C1106" t="s">
        <v>119</v>
      </c>
      <c r="D1106" t="s">
        <v>592</v>
      </c>
      <c r="E1106" t="s">
        <v>15</v>
      </c>
      <c r="F1106" t="s">
        <v>36</v>
      </c>
      <c r="G1106" t="s">
        <v>384</v>
      </c>
      <c r="H1106">
        <v>2022</v>
      </c>
      <c r="I1106">
        <v>1285</v>
      </c>
      <c r="J1106">
        <v>1746.75</v>
      </c>
    </row>
    <row r="1107" spans="1:10">
      <c r="A1107" t="s">
        <v>544</v>
      </c>
      <c r="B1107" t="s">
        <v>11</v>
      </c>
      <c r="C1107" t="s">
        <v>119</v>
      </c>
      <c r="D1107" t="s">
        <v>592</v>
      </c>
      <c r="E1107" t="s">
        <v>15</v>
      </c>
      <c r="F1107" t="s">
        <v>36</v>
      </c>
      <c r="G1107" t="s">
        <v>385</v>
      </c>
      <c r="H1107">
        <v>2022</v>
      </c>
      <c r="I1107">
        <v>1285</v>
      </c>
      <c r="J1107">
        <v>1746.75</v>
      </c>
    </row>
    <row r="1108" spans="1:10">
      <c r="A1108" t="s">
        <v>544</v>
      </c>
      <c r="B1108" t="s">
        <v>11</v>
      </c>
      <c r="C1108" t="s">
        <v>119</v>
      </c>
      <c r="D1108" t="s">
        <v>592</v>
      </c>
      <c r="E1108" t="s">
        <v>15</v>
      </c>
      <c r="F1108" t="s">
        <v>36</v>
      </c>
      <c r="G1108" t="s">
        <v>384</v>
      </c>
      <c r="H1108">
        <v>2022</v>
      </c>
      <c r="I1108">
        <v>1060</v>
      </c>
      <c r="J1108">
        <v>1417.5</v>
      </c>
    </row>
    <row r="1109" spans="1:10">
      <c r="A1109" t="s">
        <v>544</v>
      </c>
      <c r="B1109" t="s">
        <v>11</v>
      </c>
      <c r="C1109" t="s">
        <v>119</v>
      </c>
      <c r="D1109" t="s">
        <v>592</v>
      </c>
      <c r="E1109" t="s">
        <v>15</v>
      </c>
      <c r="F1109" t="s">
        <v>36</v>
      </c>
      <c r="G1109" t="s">
        <v>385</v>
      </c>
      <c r="H1109">
        <v>2022</v>
      </c>
      <c r="I1109">
        <v>1060</v>
      </c>
      <c r="J1109">
        <v>1417.5</v>
      </c>
    </row>
    <row r="1110" spans="1:10">
      <c r="A1110" t="s">
        <v>544</v>
      </c>
      <c r="B1110" t="s">
        <v>11</v>
      </c>
      <c r="C1110" t="s">
        <v>119</v>
      </c>
      <c r="D1110" t="s">
        <v>592</v>
      </c>
      <c r="E1110" t="s">
        <v>15</v>
      </c>
      <c r="F1110" t="s">
        <v>36</v>
      </c>
      <c r="G1110" t="s">
        <v>384</v>
      </c>
      <c r="H1110">
        <v>2022</v>
      </c>
      <c r="I1110">
        <v>1005</v>
      </c>
      <c r="J1110">
        <v>1350</v>
      </c>
    </row>
    <row r="1111" spans="1:10">
      <c r="A1111" t="s">
        <v>544</v>
      </c>
      <c r="B1111" t="s">
        <v>11</v>
      </c>
      <c r="C1111" t="s">
        <v>119</v>
      </c>
      <c r="D1111" t="s">
        <v>592</v>
      </c>
      <c r="E1111" t="s">
        <v>15</v>
      </c>
      <c r="F1111" t="s">
        <v>36</v>
      </c>
      <c r="G1111" t="s">
        <v>385</v>
      </c>
      <c r="H1111">
        <v>2022</v>
      </c>
      <c r="I1111">
        <v>1005</v>
      </c>
      <c r="J1111">
        <v>1350</v>
      </c>
    </row>
    <row r="1112" spans="1:10">
      <c r="A1112" t="s">
        <v>544</v>
      </c>
      <c r="B1112" t="s">
        <v>11</v>
      </c>
      <c r="C1112" t="s">
        <v>119</v>
      </c>
      <c r="D1112" t="s">
        <v>592</v>
      </c>
      <c r="E1112" t="s">
        <v>15</v>
      </c>
      <c r="F1112" t="s">
        <v>183</v>
      </c>
      <c r="G1112" t="s">
        <v>184</v>
      </c>
      <c r="H1112">
        <v>2022</v>
      </c>
      <c r="I1112">
        <v>625</v>
      </c>
      <c r="J1112">
        <v>1275</v>
      </c>
    </row>
    <row r="1113" spans="1:10">
      <c r="A1113" t="s">
        <v>544</v>
      </c>
      <c r="B1113" t="s">
        <v>11</v>
      </c>
      <c r="C1113" t="s">
        <v>119</v>
      </c>
      <c r="D1113" t="s">
        <v>592</v>
      </c>
      <c r="E1113" t="s">
        <v>15</v>
      </c>
      <c r="F1113" t="s">
        <v>183</v>
      </c>
      <c r="G1113" t="s">
        <v>187</v>
      </c>
      <c r="H1113">
        <v>2022</v>
      </c>
      <c r="I1113">
        <v>625</v>
      </c>
      <c r="J1113">
        <v>1275</v>
      </c>
    </row>
    <row r="1114" spans="1:10">
      <c r="A1114" t="s">
        <v>544</v>
      </c>
      <c r="B1114" t="s">
        <v>11</v>
      </c>
      <c r="C1114" t="s">
        <v>119</v>
      </c>
      <c r="D1114" t="s">
        <v>592</v>
      </c>
      <c r="E1114" t="s">
        <v>15</v>
      </c>
      <c r="F1114" t="s">
        <v>183</v>
      </c>
      <c r="G1114" t="s">
        <v>184</v>
      </c>
      <c r="H1114">
        <v>2022</v>
      </c>
      <c r="I1114">
        <v>600</v>
      </c>
      <c r="J1114">
        <v>1212</v>
      </c>
    </row>
    <row r="1115" spans="1:10">
      <c r="A1115" t="s">
        <v>544</v>
      </c>
      <c r="B1115" t="s">
        <v>11</v>
      </c>
      <c r="C1115" t="s">
        <v>119</v>
      </c>
      <c r="D1115" t="s">
        <v>592</v>
      </c>
      <c r="E1115" t="s">
        <v>15</v>
      </c>
      <c r="F1115" t="s">
        <v>183</v>
      </c>
      <c r="G1115" t="s">
        <v>187</v>
      </c>
      <c r="H1115">
        <v>2022</v>
      </c>
      <c r="I1115">
        <v>600</v>
      </c>
      <c r="J1115">
        <v>1212</v>
      </c>
    </row>
    <row r="1116" spans="1:10">
      <c r="A1116" t="s">
        <v>544</v>
      </c>
      <c r="B1116" t="s">
        <v>11</v>
      </c>
      <c r="C1116" t="s">
        <v>119</v>
      </c>
      <c r="D1116" t="s">
        <v>592</v>
      </c>
      <c r="E1116" t="s">
        <v>15</v>
      </c>
      <c r="F1116" t="s">
        <v>36</v>
      </c>
      <c r="G1116" t="s">
        <v>384</v>
      </c>
      <c r="H1116">
        <v>2022</v>
      </c>
      <c r="I1116">
        <v>875</v>
      </c>
      <c r="J1116">
        <v>1181.25</v>
      </c>
    </row>
    <row r="1117" spans="1:10">
      <c r="A1117" t="s">
        <v>544</v>
      </c>
      <c r="B1117" t="s">
        <v>11</v>
      </c>
      <c r="C1117" t="s">
        <v>119</v>
      </c>
      <c r="D1117" t="s">
        <v>592</v>
      </c>
      <c r="E1117" t="s">
        <v>15</v>
      </c>
      <c r="F1117" t="s">
        <v>36</v>
      </c>
      <c r="G1117" t="s">
        <v>385</v>
      </c>
      <c r="H1117">
        <v>2022</v>
      </c>
      <c r="I1117">
        <v>875</v>
      </c>
      <c r="J1117">
        <v>1181.25</v>
      </c>
    </row>
    <row r="1118" spans="1:10">
      <c r="A1118" t="s">
        <v>544</v>
      </c>
      <c r="B1118" t="s">
        <v>11</v>
      </c>
      <c r="C1118" t="s">
        <v>119</v>
      </c>
      <c r="D1118" t="s">
        <v>592</v>
      </c>
      <c r="E1118" t="s">
        <v>15</v>
      </c>
      <c r="F1118" t="s">
        <v>36</v>
      </c>
      <c r="G1118" t="s">
        <v>384</v>
      </c>
      <c r="H1118">
        <v>2022</v>
      </c>
      <c r="I1118">
        <v>850</v>
      </c>
      <c r="J1118">
        <v>1164.5</v>
      </c>
    </row>
    <row r="1119" spans="1:10">
      <c r="A1119" t="s">
        <v>544</v>
      </c>
      <c r="B1119" t="s">
        <v>11</v>
      </c>
      <c r="C1119" t="s">
        <v>119</v>
      </c>
      <c r="D1119" t="s">
        <v>592</v>
      </c>
      <c r="E1119" t="s">
        <v>15</v>
      </c>
      <c r="F1119" t="s">
        <v>36</v>
      </c>
      <c r="G1119" t="s">
        <v>384</v>
      </c>
      <c r="H1119">
        <v>2022</v>
      </c>
      <c r="I1119">
        <v>850</v>
      </c>
      <c r="J1119">
        <v>1164.5</v>
      </c>
    </row>
    <row r="1120" spans="1:10">
      <c r="A1120" t="s">
        <v>544</v>
      </c>
      <c r="B1120" t="s">
        <v>11</v>
      </c>
      <c r="C1120" t="s">
        <v>119</v>
      </c>
      <c r="D1120" t="s">
        <v>592</v>
      </c>
      <c r="E1120" t="s">
        <v>15</v>
      </c>
      <c r="F1120" t="s">
        <v>36</v>
      </c>
      <c r="G1120" t="s">
        <v>385</v>
      </c>
      <c r="H1120">
        <v>2022</v>
      </c>
      <c r="I1120">
        <v>850</v>
      </c>
      <c r="J1120">
        <v>1164.5</v>
      </c>
    </row>
    <row r="1121" spans="1:10">
      <c r="A1121" t="s">
        <v>544</v>
      </c>
      <c r="B1121" t="s">
        <v>11</v>
      </c>
      <c r="C1121" t="s">
        <v>119</v>
      </c>
      <c r="D1121" t="s">
        <v>592</v>
      </c>
      <c r="E1121" t="s">
        <v>15</v>
      </c>
      <c r="F1121" t="s">
        <v>36</v>
      </c>
      <c r="G1121" t="s">
        <v>385</v>
      </c>
      <c r="H1121">
        <v>2022</v>
      </c>
      <c r="I1121">
        <v>850</v>
      </c>
      <c r="J1121">
        <v>1164.5</v>
      </c>
    </row>
    <row r="1122" spans="1:10">
      <c r="A1122" t="s">
        <v>544</v>
      </c>
      <c r="B1122" t="s">
        <v>11</v>
      </c>
      <c r="C1122" t="s">
        <v>119</v>
      </c>
      <c r="D1122" t="s">
        <v>592</v>
      </c>
      <c r="E1122" t="s">
        <v>15</v>
      </c>
      <c r="F1122" t="s">
        <v>36</v>
      </c>
      <c r="G1122" t="s">
        <v>384</v>
      </c>
      <c r="H1122">
        <v>2022</v>
      </c>
      <c r="I1122">
        <v>850</v>
      </c>
      <c r="J1122">
        <v>1122</v>
      </c>
    </row>
    <row r="1123" spans="1:10">
      <c r="A1123" t="s">
        <v>544</v>
      </c>
      <c r="B1123" t="s">
        <v>11</v>
      </c>
      <c r="C1123" t="s">
        <v>119</v>
      </c>
      <c r="D1123" t="s">
        <v>592</v>
      </c>
      <c r="E1123" t="s">
        <v>15</v>
      </c>
      <c r="F1123" t="s">
        <v>36</v>
      </c>
      <c r="G1123" t="s">
        <v>385</v>
      </c>
      <c r="H1123">
        <v>2022</v>
      </c>
      <c r="I1123">
        <v>850</v>
      </c>
      <c r="J1123">
        <v>1122</v>
      </c>
    </row>
    <row r="1124" spans="1:10">
      <c r="A1124" t="s">
        <v>544</v>
      </c>
      <c r="B1124" t="s">
        <v>11</v>
      </c>
      <c r="C1124" t="s">
        <v>119</v>
      </c>
      <c r="D1124" t="s">
        <v>592</v>
      </c>
      <c r="E1124" t="s">
        <v>15</v>
      </c>
      <c r="F1124" t="s">
        <v>36</v>
      </c>
      <c r="G1124" t="s">
        <v>384</v>
      </c>
      <c r="H1124">
        <v>2022</v>
      </c>
      <c r="I1124">
        <v>825</v>
      </c>
      <c r="J1124">
        <v>1113.75</v>
      </c>
    </row>
    <row r="1125" spans="1:10">
      <c r="A1125" t="s">
        <v>544</v>
      </c>
      <c r="B1125" t="s">
        <v>11</v>
      </c>
      <c r="C1125" t="s">
        <v>119</v>
      </c>
      <c r="D1125" t="s">
        <v>592</v>
      </c>
      <c r="E1125" t="s">
        <v>15</v>
      </c>
      <c r="F1125" t="s">
        <v>36</v>
      </c>
      <c r="G1125" t="s">
        <v>385</v>
      </c>
      <c r="H1125">
        <v>2022</v>
      </c>
      <c r="I1125">
        <v>825</v>
      </c>
      <c r="J1125">
        <v>1113.75</v>
      </c>
    </row>
    <row r="1126" spans="1:10">
      <c r="A1126" t="s">
        <v>544</v>
      </c>
      <c r="B1126" t="s">
        <v>11</v>
      </c>
      <c r="C1126" t="s">
        <v>119</v>
      </c>
      <c r="D1126" t="s">
        <v>592</v>
      </c>
      <c r="E1126" t="s">
        <v>15</v>
      </c>
      <c r="F1126" t="s">
        <v>36</v>
      </c>
      <c r="G1126" t="s">
        <v>384</v>
      </c>
      <c r="H1126">
        <v>2022</v>
      </c>
      <c r="I1126">
        <v>800</v>
      </c>
      <c r="J1126">
        <v>1096</v>
      </c>
    </row>
    <row r="1127" spans="1:10">
      <c r="A1127" t="s">
        <v>544</v>
      </c>
      <c r="B1127" t="s">
        <v>11</v>
      </c>
      <c r="C1127" t="s">
        <v>119</v>
      </c>
      <c r="D1127" t="s">
        <v>592</v>
      </c>
      <c r="E1127" t="s">
        <v>15</v>
      </c>
      <c r="F1127" t="s">
        <v>36</v>
      </c>
      <c r="G1127" t="s">
        <v>385</v>
      </c>
      <c r="H1127">
        <v>2022</v>
      </c>
      <c r="I1127">
        <v>800</v>
      </c>
      <c r="J1127">
        <v>1096</v>
      </c>
    </row>
    <row r="1128" spans="1:10">
      <c r="A1128" t="s">
        <v>544</v>
      </c>
      <c r="B1128" t="s">
        <v>11</v>
      </c>
      <c r="C1128" t="s">
        <v>119</v>
      </c>
      <c r="D1128" t="s">
        <v>592</v>
      </c>
      <c r="E1128" t="s">
        <v>15</v>
      </c>
      <c r="F1128" t="s">
        <v>183</v>
      </c>
      <c r="G1128" t="s">
        <v>184</v>
      </c>
      <c r="H1128">
        <v>2022</v>
      </c>
      <c r="I1128">
        <v>450</v>
      </c>
      <c r="J1128">
        <v>909</v>
      </c>
    </row>
    <row r="1129" spans="1:10">
      <c r="A1129" t="s">
        <v>544</v>
      </c>
      <c r="B1129" t="s">
        <v>11</v>
      </c>
      <c r="C1129" t="s">
        <v>119</v>
      </c>
      <c r="D1129" t="s">
        <v>592</v>
      </c>
      <c r="E1129" t="s">
        <v>15</v>
      </c>
      <c r="F1129" t="s">
        <v>183</v>
      </c>
      <c r="G1129" t="s">
        <v>187</v>
      </c>
      <c r="H1129">
        <v>2022</v>
      </c>
      <c r="I1129">
        <v>450</v>
      </c>
      <c r="J1129">
        <v>909</v>
      </c>
    </row>
    <row r="1130" spans="1:10">
      <c r="A1130" t="s">
        <v>544</v>
      </c>
      <c r="B1130" t="s">
        <v>11</v>
      </c>
      <c r="C1130" t="s">
        <v>119</v>
      </c>
      <c r="D1130" t="s">
        <v>592</v>
      </c>
      <c r="E1130" t="s">
        <v>15</v>
      </c>
      <c r="F1130" t="s">
        <v>36</v>
      </c>
      <c r="G1130" t="s">
        <v>384</v>
      </c>
      <c r="H1130">
        <v>2022</v>
      </c>
      <c r="I1130">
        <v>600</v>
      </c>
      <c r="J1130">
        <v>810</v>
      </c>
    </row>
    <row r="1131" spans="1:10">
      <c r="A1131" t="s">
        <v>544</v>
      </c>
      <c r="B1131" t="s">
        <v>11</v>
      </c>
      <c r="C1131" t="s">
        <v>119</v>
      </c>
      <c r="D1131" t="s">
        <v>592</v>
      </c>
      <c r="E1131" t="s">
        <v>15</v>
      </c>
      <c r="F1131" t="s">
        <v>36</v>
      </c>
      <c r="G1131" t="s">
        <v>385</v>
      </c>
      <c r="H1131">
        <v>2022</v>
      </c>
      <c r="I1131">
        <v>600</v>
      </c>
      <c r="J1131">
        <v>810</v>
      </c>
    </row>
    <row r="1132" spans="1:10">
      <c r="A1132" t="s">
        <v>710</v>
      </c>
      <c r="B1132" t="s">
        <v>530</v>
      </c>
      <c r="C1132" t="s">
        <v>530</v>
      </c>
      <c r="D1132" t="s">
        <v>761</v>
      </c>
      <c r="E1132" t="s">
        <v>15</v>
      </c>
      <c r="F1132" t="s">
        <v>30</v>
      </c>
      <c r="G1132" t="s">
        <v>148</v>
      </c>
      <c r="H1132">
        <v>2022</v>
      </c>
      <c r="I1132">
        <v>648250</v>
      </c>
      <c r="J1132">
        <v>3067027.5</v>
      </c>
    </row>
    <row r="1133" spans="1:10">
      <c r="A1133" t="s">
        <v>710</v>
      </c>
      <c r="B1133" t="s">
        <v>530</v>
      </c>
      <c r="C1133" t="s">
        <v>530</v>
      </c>
      <c r="D1133" t="s">
        <v>761</v>
      </c>
      <c r="E1133" t="s">
        <v>15</v>
      </c>
      <c r="F1133" t="s">
        <v>16</v>
      </c>
      <c r="G1133" t="s">
        <v>158</v>
      </c>
      <c r="H1133">
        <v>2022</v>
      </c>
      <c r="I1133">
        <v>6510</v>
      </c>
      <c r="J1133">
        <v>14374.5</v>
      </c>
    </row>
    <row r="1134" spans="1:10">
      <c r="A1134" t="s">
        <v>710</v>
      </c>
      <c r="B1134" t="s">
        <v>530</v>
      </c>
      <c r="C1134" t="s">
        <v>530</v>
      </c>
      <c r="D1134" t="s">
        <v>761</v>
      </c>
      <c r="E1134" t="s">
        <v>15</v>
      </c>
      <c r="F1134" t="s">
        <v>214</v>
      </c>
      <c r="G1134" t="s">
        <v>215</v>
      </c>
      <c r="H1134">
        <v>2022</v>
      </c>
      <c r="I1134">
        <v>4425</v>
      </c>
      <c r="J1134">
        <v>11440</v>
      </c>
    </row>
    <row r="1135" spans="1:10">
      <c r="A1135" t="s">
        <v>710</v>
      </c>
      <c r="B1135" t="s">
        <v>530</v>
      </c>
      <c r="C1135" t="s">
        <v>530</v>
      </c>
      <c r="D1135" t="s">
        <v>761</v>
      </c>
      <c r="E1135" t="s">
        <v>15</v>
      </c>
      <c r="F1135" t="s">
        <v>30</v>
      </c>
      <c r="G1135" t="s">
        <v>148</v>
      </c>
      <c r="H1135">
        <v>2022</v>
      </c>
      <c r="I1135">
        <v>4020</v>
      </c>
      <c r="J1135">
        <v>9960</v>
      </c>
    </row>
    <row r="1136" spans="1:10">
      <c r="A1136" t="s">
        <v>710</v>
      </c>
      <c r="B1136" t="s">
        <v>530</v>
      </c>
      <c r="C1136" t="s">
        <v>530</v>
      </c>
      <c r="D1136" t="s">
        <v>761</v>
      </c>
      <c r="E1136" t="s">
        <v>15</v>
      </c>
      <c r="F1136" t="s">
        <v>30</v>
      </c>
      <c r="G1136" t="s">
        <v>148</v>
      </c>
      <c r="H1136">
        <v>2022</v>
      </c>
      <c r="I1136">
        <v>3995</v>
      </c>
      <c r="J1136">
        <v>9818.25</v>
      </c>
    </row>
    <row r="1137" spans="1:10">
      <c r="A1137" t="s">
        <v>710</v>
      </c>
      <c r="B1137" t="s">
        <v>530</v>
      </c>
      <c r="C1137" t="s">
        <v>530</v>
      </c>
      <c r="D1137" t="s">
        <v>761</v>
      </c>
      <c r="E1137" t="s">
        <v>15</v>
      </c>
      <c r="F1137" t="s">
        <v>214</v>
      </c>
      <c r="G1137" t="s">
        <v>215</v>
      </c>
      <c r="H1137">
        <v>2022</v>
      </c>
      <c r="I1137">
        <v>3245</v>
      </c>
      <c r="J1137">
        <v>8385</v>
      </c>
    </row>
    <row r="1138" spans="1:10">
      <c r="A1138" t="s">
        <v>710</v>
      </c>
      <c r="B1138" t="s">
        <v>530</v>
      </c>
      <c r="C1138" t="s">
        <v>530</v>
      </c>
      <c r="D1138" t="s">
        <v>761</v>
      </c>
      <c r="E1138" t="s">
        <v>15</v>
      </c>
      <c r="F1138" t="s">
        <v>31</v>
      </c>
      <c r="G1138" t="s">
        <v>66</v>
      </c>
      <c r="H1138">
        <v>2022</v>
      </c>
      <c r="I1138">
        <v>3220</v>
      </c>
      <c r="J1138">
        <v>7968</v>
      </c>
    </row>
    <row r="1139" spans="1:10">
      <c r="A1139" t="s">
        <v>710</v>
      </c>
      <c r="B1139" t="s">
        <v>530</v>
      </c>
      <c r="C1139" t="s">
        <v>530</v>
      </c>
      <c r="D1139" t="s">
        <v>761</v>
      </c>
      <c r="E1139" t="s">
        <v>15</v>
      </c>
      <c r="F1139" t="s">
        <v>30</v>
      </c>
      <c r="G1139" t="s">
        <v>148</v>
      </c>
      <c r="H1139">
        <v>2022</v>
      </c>
      <c r="I1139">
        <v>2265</v>
      </c>
      <c r="J1139">
        <v>5602.5</v>
      </c>
    </row>
    <row r="1140" spans="1:10">
      <c r="A1140" t="s">
        <v>710</v>
      </c>
      <c r="B1140" t="s">
        <v>530</v>
      </c>
      <c r="C1140" t="s">
        <v>530</v>
      </c>
      <c r="D1140" t="s">
        <v>761</v>
      </c>
      <c r="E1140" t="s">
        <v>15</v>
      </c>
      <c r="F1140" t="s">
        <v>30</v>
      </c>
      <c r="G1140" t="s">
        <v>148</v>
      </c>
      <c r="H1140">
        <v>2022</v>
      </c>
      <c r="I1140">
        <v>1810</v>
      </c>
      <c r="J1140">
        <v>4446</v>
      </c>
    </row>
    <row r="1141" spans="1:10">
      <c r="A1141" t="s">
        <v>710</v>
      </c>
      <c r="B1141" t="s">
        <v>530</v>
      </c>
      <c r="C1141" t="s">
        <v>530</v>
      </c>
      <c r="D1141" t="s">
        <v>761</v>
      </c>
      <c r="E1141" t="s">
        <v>15</v>
      </c>
      <c r="F1141" t="s">
        <v>31</v>
      </c>
      <c r="G1141" t="s">
        <v>66</v>
      </c>
      <c r="H1141">
        <v>2022</v>
      </c>
      <c r="I1141">
        <v>1610</v>
      </c>
      <c r="J1141">
        <v>3984</v>
      </c>
    </row>
    <row r="1142" spans="1:10">
      <c r="A1142" t="s">
        <v>710</v>
      </c>
      <c r="B1142" t="s">
        <v>530</v>
      </c>
      <c r="C1142" t="s">
        <v>530</v>
      </c>
      <c r="D1142" t="s">
        <v>761</v>
      </c>
      <c r="E1142" t="s">
        <v>15</v>
      </c>
      <c r="F1142" t="s">
        <v>30</v>
      </c>
      <c r="G1142" t="s">
        <v>148</v>
      </c>
      <c r="H1142">
        <v>2022</v>
      </c>
      <c r="I1142">
        <v>1585</v>
      </c>
      <c r="J1142">
        <v>3890.25</v>
      </c>
    </row>
    <row r="1143" spans="1:10">
      <c r="A1143" t="s">
        <v>544</v>
      </c>
      <c r="B1143" t="s">
        <v>11</v>
      </c>
      <c r="C1143" t="s">
        <v>119</v>
      </c>
      <c r="D1143" t="s">
        <v>593</v>
      </c>
      <c r="E1143" t="s">
        <v>15</v>
      </c>
      <c r="F1143" t="s">
        <v>36</v>
      </c>
      <c r="G1143" t="s">
        <v>384</v>
      </c>
      <c r="H1143">
        <v>2022</v>
      </c>
      <c r="I1143">
        <v>25470</v>
      </c>
      <c r="J1143">
        <v>33935.5</v>
      </c>
    </row>
    <row r="1144" spans="1:10">
      <c r="A1144" t="s">
        <v>544</v>
      </c>
      <c r="B1144" t="s">
        <v>11</v>
      </c>
      <c r="C1144" t="s">
        <v>119</v>
      </c>
      <c r="D1144" t="s">
        <v>593</v>
      </c>
      <c r="E1144" t="s">
        <v>15</v>
      </c>
      <c r="F1144" t="s">
        <v>31</v>
      </c>
      <c r="G1144" t="s">
        <v>32</v>
      </c>
      <c r="H1144">
        <v>2022</v>
      </c>
      <c r="I1144">
        <v>2615</v>
      </c>
      <c r="J1144">
        <v>6474</v>
      </c>
    </row>
    <row r="1145" spans="1:10">
      <c r="A1145" t="s">
        <v>544</v>
      </c>
      <c r="B1145" t="s">
        <v>11</v>
      </c>
      <c r="C1145" t="s">
        <v>119</v>
      </c>
      <c r="D1145" t="s">
        <v>593</v>
      </c>
      <c r="E1145" t="s">
        <v>15</v>
      </c>
      <c r="F1145" t="s">
        <v>31</v>
      </c>
      <c r="G1145" t="s">
        <v>33</v>
      </c>
      <c r="H1145">
        <v>2022</v>
      </c>
      <c r="I1145">
        <v>2615</v>
      </c>
      <c r="J1145">
        <v>6474</v>
      </c>
    </row>
    <row r="1146" spans="1:10">
      <c r="A1146" t="s">
        <v>544</v>
      </c>
      <c r="B1146" t="s">
        <v>11</v>
      </c>
      <c r="C1146" t="s">
        <v>119</v>
      </c>
      <c r="D1146" t="s">
        <v>593</v>
      </c>
      <c r="E1146" t="s">
        <v>15</v>
      </c>
      <c r="F1146" t="s">
        <v>36</v>
      </c>
      <c r="G1146" t="s">
        <v>384</v>
      </c>
      <c r="H1146">
        <v>2022</v>
      </c>
      <c r="I1146">
        <v>2565</v>
      </c>
      <c r="J1146">
        <v>3366</v>
      </c>
    </row>
    <row r="1147" spans="1:10">
      <c r="A1147" t="s">
        <v>544</v>
      </c>
      <c r="B1147" t="s">
        <v>11</v>
      </c>
      <c r="C1147" t="s">
        <v>119</v>
      </c>
      <c r="D1147" t="s">
        <v>593</v>
      </c>
      <c r="E1147" t="s">
        <v>15</v>
      </c>
      <c r="F1147" t="s">
        <v>30</v>
      </c>
      <c r="G1147" t="s">
        <v>317</v>
      </c>
      <c r="H1147">
        <v>2022</v>
      </c>
      <c r="I1147">
        <v>1060</v>
      </c>
      <c r="J1147">
        <v>2593.5</v>
      </c>
    </row>
    <row r="1148" spans="1:10">
      <c r="A1148" t="s">
        <v>544</v>
      </c>
      <c r="B1148" t="s">
        <v>11</v>
      </c>
      <c r="C1148" t="s">
        <v>119</v>
      </c>
      <c r="D1148" t="s">
        <v>593</v>
      </c>
      <c r="E1148" t="s">
        <v>15</v>
      </c>
      <c r="F1148" t="s">
        <v>30</v>
      </c>
      <c r="G1148" t="s">
        <v>318</v>
      </c>
      <c r="H1148">
        <v>2022</v>
      </c>
      <c r="I1148">
        <v>1060</v>
      </c>
      <c r="J1148">
        <v>2593.5</v>
      </c>
    </row>
    <row r="1149" spans="1:10">
      <c r="A1149" t="s">
        <v>544</v>
      </c>
      <c r="B1149" t="s">
        <v>11</v>
      </c>
      <c r="C1149" t="s">
        <v>119</v>
      </c>
      <c r="D1149" t="s">
        <v>593</v>
      </c>
      <c r="E1149" t="s">
        <v>15</v>
      </c>
      <c r="F1149" t="s">
        <v>30</v>
      </c>
      <c r="G1149" t="s">
        <v>317</v>
      </c>
      <c r="H1149">
        <v>2022</v>
      </c>
      <c r="I1149">
        <v>1005</v>
      </c>
      <c r="J1149">
        <v>2490</v>
      </c>
    </row>
    <row r="1150" spans="1:10">
      <c r="A1150" t="s">
        <v>544</v>
      </c>
      <c r="B1150" t="s">
        <v>11</v>
      </c>
      <c r="C1150" t="s">
        <v>119</v>
      </c>
      <c r="D1150" t="s">
        <v>593</v>
      </c>
      <c r="E1150" t="s">
        <v>15</v>
      </c>
      <c r="F1150" t="s">
        <v>30</v>
      </c>
      <c r="G1150" t="s">
        <v>318</v>
      </c>
      <c r="H1150">
        <v>2022</v>
      </c>
      <c r="I1150">
        <v>1005</v>
      </c>
      <c r="J1150">
        <v>2490</v>
      </c>
    </row>
    <row r="1151" spans="1:10">
      <c r="A1151" t="s">
        <v>544</v>
      </c>
      <c r="B1151" t="s">
        <v>11</v>
      </c>
      <c r="C1151" t="s">
        <v>119</v>
      </c>
      <c r="D1151" t="s">
        <v>593</v>
      </c>
      <c r="E1151" t="s">
        <v>15</v>
      </c>
      <c r="F1151" t="s">
        <v>36</v>
      </c>
      <c r="G1151" t="s">
        <v>384</v>
      </c>
      <c r="H1151">
        <v>2022</v>
      </c>
      <c r="I1151">
        <v>275</v>
      </c>
      <c r="J1151">
        <v>371.25</v>
      </c>
    </row>
    <row r="1152" spans="1:10">
      <c r="A1152" t="s">
        <v>10</v>
      </c>
      <c r="B1152" t="s">
        <v>490</v>
      </c>
      <c r="C1152" t="s">
        <v>491</v>
      </c>
      <c r="D1152" t="s">
        <v>492</v>
      </c>
      <c r="E1152" t="s">
        <v>15</v>
      </c>
      <c r="F1152" t="s">
        <v>16</v>
      </c>
      <c r="G1152" t="s">
        <v>381</v>
      </c>
      <c r="H1152">
        <v>2022</v>
      </c>
      <c r="I1152">
        <v>3120</v>
      </c>
      <c r="J1152">
        <v>6944</v>
      </c>
    </row>
    <row r="1153" spans="1:10">
      <c r="A1153" t="s">
        <v>10</v>
      </c>
      <c r="B1153" t="s">
        <v>490</v>
      </c>
      <c r="C1153" t="s">
        <v>491</v>
      </c>
      <c r="D1153" t="s">
        <v>492</v>
      </c>
      <c r="E1153" t="s">
        <v>15</v>
      </c>
      <c r="F1153" t="s">
        <v>16</v>
      </c>
      <c r="G1153" t="s">
        <v>381</v>
      </c>
      <c r="H1153">
        <v>2022</v>
      </c>
      <c r="I1153">
        <v>6910</v>
      </c>
      <c r="J1153">
        <v>15400</v>
      </c>
    </row>
    <row r="1154" spans="1:10">
      <c r="A1154" t="s">
        <v>10</v>
      </c>
      <c r="B1154" t="s">
        <v>490</v>
      </c>
      <c r="C1154" t="s">
        <v>491</v>
      </c>
      <c r="D1154" t="s">
        <v>492</v>
      </c>
      <c r="E1154" t="s">
        <v>15</v>
      </c>
      <c r="F1154" t="s">
        <v>16</v>
      </c>
      <c r="G1154" t="s">
        <v>381</v>
      </c>
      <c r="H1154">
        <v>2022</v>
      </c>
      <c r="I1154">
        <v>6165</v>
      </c>
      <c r="J1154">
        <v>13720</v>
      </c>
    </row>
    <row r="1155" spans="1:10">
      <c r="A1155" t="s">
        <v>10</v>
      </c>
      <c r="B1155" t="s">
        <v>490</v>
      </c>
      <c r="C1155" t="s">
        <v>491</v>
      </c>
      <c r="D1155" t="s">
        <v>492</v>
      </c>
      <c r="E1155" t="s">
        <v>15</v>
      </c>
      <c r="F1155" t="s">
        <v>16</v>
      </c>
      <c r="G1155" t="s">
        <v>381</v>
      </c>
      <c r="H1155">
        <v>2022</v>
      </c>
      <c r="I1155">
        <v>3070</v>
      </c>
      <c r="J1155">
        <v>6832</v>
      </c>
    </row>
    <row r="1156" spans="1:10">
      <c r="A1156" t="s">
        <v>710</v>
      </c>
      <c r="B1156" t="s">
        <v>351</v>
      </c>
      <c r="C1156" t="s">
        <v>351</v>
      </c>
      <c r="D1156" t="s">
        <v>723</v>
      </c>
      <c r="E1156" t="s">
        <v>15</v>
      </c>
      <c r="F1156" t="s">
        <v>34</v>
      </c>
      <c r="G1156" t="s">
        <v>150</v>
      </c>
      <c r="H1156">
        <v>2022</v>
      </c>
      <c r="I1156">
        <v>3770</v>
      </c>
      <c r="J1156">
        <v>8400</v>
      </c>
    </row>
    <row r="1157" spans="1:10">
      <c r="A1157" t="s">
        <v>710</v>
      </c>
      <c r="B1157" t="s">
        <v>351</v>
      </c>
      <c r="C1157" t="s">
        <v>351</v>
      </c>
      <c r="D1157" t="s">
        <v>723</v>
      </c>
      <c r="E1157" t="s">
        <v>15</v>
      </c>
      <c r="F1157" t="s">
        <v>34</v>
      </c>
      <c r="G1157" t="s">
        <v>150</v>
      </c>
      <c r="H1157">
        <v>2022</v>
      </c>
      <c r="I1157">
        <v>6885</v>
      </c>
      <c r="J1157">
        <v>15344</v>
      </c>
    </row>
    <row r="1158" spans="1:10">
      <c r="A1158" t="s">
        <v>710</v>
      </c>
      <c r="B1158" t="s">
        <v>351</v>
      </c>
      <c r="C1158" t="s">
        <v>351</v>
      </c>
      <c r="D1158" t="s">
        <v>723</v>
      </c>
      <c r="E1158" t="s">
        <v>15</v>
      </c>
      <c r="F1158" t="s">
        <v>34</v>
      </c>
      <c r="G1158" t="s">
        <v>150</v>
      </c>
      <c r="H1158">
        <v>2022</v>
      </c>
      <c r="I1158">
        <v>2215</v>
      </c>
      <c r="J1158">
        <v>4928</v>
      </c>
    </row>
    <row r="1159" spans="1:10">
      <c r="A1159" t="s">
        <v>710</v>
      </c>
      <c r="B1159" t="s">
        <v>351</v>
      </c>
      <c r="C1159" t="s">
        <v>351</v>
      </c>
      <c r="D1159" t="s">
        <v>723</v>
      </c>
      <c r="E1159" t="s">
        <v>15</v>
      </c>
      <c r="F1159" t="s">
        <v>34</v>
      </c>
      <c r="G1159" t="s">
        <v>152</v>
      </c>
      <c r="H1159">
        <v>2022</v>
      </c>
      <c r="I1159">
        <v>3770</v>
      </c>
      <c r="J1159">
        <v>8400</v>
      </c>
    </row>
    <row r="1160" spans="1:10">
      <c r="A1160" t="s">
        <v>710</v>
      </c>
      <c r="B1160" t="s">
        <v>351</v>
      </c>
      <c r="C1160" t="s">
        <v>351</v>
      </c>
      <c r="D1160" t="s">
        <v>723</v>
      </c>
      <c r="E1160" t="s">
        <v>15</v>
      </c>
      <c r="F1160" t="s">
        <v>34</v>
      </c>
      <c r="G1160" t="s">
        <v>152</v>
      </c>
      <c r="H1160">
        <v>2022</v>
      </c>
      <c r="I1160">
        <v>6885</v>
      </c>
      <c r="J1160">
        <v>15344</v>
      </c>
    </row>
    <row r="1161" spans="1:10">
      <c r="A1161" t="s">
        <v>710</v>
      </c>
      <c r="B1161" t="s">
        <v>351</v>
      </c>
      <c r="C1161" t="s">
        <v>351</v>
      </c>
      <c r="D1161" t="s">
        <v>723</v>
      </c>
      <c r="E1161" t="s">
        <v>15</v>
      </c>
      <c r="F1161" t="s">
        <v>34</v>
      </c>
      <c r="G1161" t="s">
        <v>152</v>
      </c>
      <c r="H1161">
        <v>2022</v>
      </c>
      <c r="I1161">
        <v>2215</v>
      </c>
      <c r="J1161">
        <v>4928</v>
      </c>
    </row>
    <row r="1162" spans="1:10">
      <c r="A1162" t="s">
        <v>710</v>
      </c>
      <c r="B1162" t="s">
        <v>351</v>
      </c>
      <c r="C1162" t="s">
        <v>351</v>
      </c>
      <c r="D1162" t="s">
        <v>723</v>
      </c>
      <c r="E1162" t="s">
        <v>15</v>
      </c>
      <c r="F1162" t="s">
        <v>204</v>
      </c>
      <c r="G1162" t="s">
        <v>205</v>
      </c>
      <c r="H1162">
        <v>2022</v>
      </c>
      <c r="I1162">
        <v>2215</v>
      </c>
      <c r="J1162">
        <v>6028</v>
      </c>
    </row>
    <row r="1163" spans="1:10">
      <c r="A1163" t="s">
        <v>710</v>
      </c>
      <c r="B1163" t="s">
        <v>351</v>
      </c>
      <c r="C1163" t="s">
        <v>351</v>
      </c>
      <c r="D1163" t="s">
        <v>723</v>
      </c>
      <c r="E1163" t="s">
        <v>15</v>
      </c>
      <c r="F1163" t="s">
        <v>204</v>
      </c>
      <c r="G1163" t="s">
        <v>206</v>
      </c>
      <c r="H1163">
        <v>2022</v>
      </c>
      <c r="I1163">
        <v>2215</v>
      </c>
      <c r="J1163">
        <v>6028</v>
      </c>
    </row>
    <row r="1164" spans="1:10">
      <c r="A1164" t="s">
        <v>710</v>
      </c>
      <c r="B1164" t="s">
        <v>351</v>
      </c>
      <c r="C1164" t="s">
        <v>351</v>
      </c>
      <c r="D1164" t="s">
        <v>724</v>
      </c>
      <c r="E1164" t="s">
        <v>15</v>
      </c>
      <c r="F1164" t="s">
        <v>31</v>
      </c>
      <c r="G1164" t="s">
        <v>32</v>
      </c>
      <c r="H1164">
        <v>2022</v>
      </c>
      <c r="I1164">
        <v>5530</v>
      </c>
      <c r="J1164">
        <v>13585</v>
      </c>
    </row>
    <row r="1165" spans="1:10">
      <c r="A1165" t="s">
        <v>710</v>
      </c>
      <c r="B1165" t="s">
        <v>351</v>
      </c>
      <c r="C1165" t="s">
        <v>351</v>
      </c>
      <c r="D1165" t="s">
        <v>724</v>
      </c>
      <c r="E1165" t="s">
        <v>15</v>
      </c>
      <c r="F1165" t="s">
        <v>31</v>
      </c>
      <c r="G1165" t="s">
        <v>32</v>
      </c>
      <c r="H1165">
        <v>2022</v>
      </c>
      <c r="I1165">
        <v>0</v>
      </c>
      <c r="J1165">
        <v>0</v>
      </c>
    </row>
    <row r="1166" spans="1:10">
      <c r="A1166" t="s">
        <v>710</v>
      </c>
      <c r="B1166" t="s">
        <v>351</v>
      </c>
      <c r="C1166" t="s">
        <v>351</v>
      </c>
      <c r="D1166" t="s">
        <v>724</v>
      </c>
      <c r="E1166" t="s">
        <v>15</v>
      </c>
      <c r="F1166" t="s">
        <v>31</v>
      </c>
      <c r="G1166" t="s">
        <v>32</v>
      </c>
      <c r="H1166">
        <v>2022</v>
      </c>
      <c r="I1166">
        <v>3520</v>
      </c>
      <c r="J1166">
        <v>8645</v>
      </c>
    </row>
    <row r="1167" spans="1:10">
      <c r="A1167" t="s">
        <v>710</v>
      </c>
      <c r="B1167" t="s">
        <v>351</v>
      </c>
      <c r="C1167" t="s">
        <v>351</v>
      </c>
      <c r="D1167" t="s">
        <v>724</v>
      </c>
      <c r="E1167" t="s">
        <v>15</v>
      </c>
      <c r="F1167" t="s">
        <v>31</v>
      </c>
      <c r="G1167" t="s">
        <v>32</v>
      </c>
      <c r="H1167">
        <v>2022</v>
      </c>
      <c r="I1167">
        <v>3520</v>
      </c>
      <c r="J1167">
        <v>8645</v>
      </c>
    </row>
    <row r="1168" spans="1:10">
      <c r="A1168" t="s">
        <v>710</v>
      </c>
      <c r="B1168" t="s">
        <v>351</v>
      </c>
      <c r="C1168" t="s">
        <v>351</v>
      </c>
      <c r="D1168" t="s">
        <v>724</v>
      </c>
      <c r="E1168" t="s">
        <v>15</v>
      </c>
      <c r="F1168" t="s">
        <v>31</v>
      </c>
      <c r="G1168" t="s">
        <v>32</v>
      </c>
      <c r="H1168">
        <v>2022</v>
      </c>
      <c r="I1168">
        <v>3820</v>
      </c>
      <c r="J1168">
        <v>9386</v>
      </c>
    </row>
    <row r="1169" spans="1:10">
      <c r="A1169" t="s">
        <v>710</v>
      </c>
      <c r="B1169" t="s">
        <v>351</v>
      </c>
      <c r="C1169" t="s">
        <v>351</v>
      </c>
      <c r="D1169" t="s">
        <v>724</v>
      </c>
      <c r="E1169" t="s">
        <v>15</v>
      </c>
      <c r="F1169" t="s">
        <v>31</v>
      </c>
      <c r="G1169" t="s">
        <v>32</v>
      </c>
      <c r="H1169">
        <v>2022</v>
      </c>
      <c r="I1169">
        <v>2515</v>
      </c>
      <c r="J1169">
        <v>6175</v>
      </c>
    </row>
    <row r="1170" spans="1:10">
      <c r="A1170" t="s">
        <v>710</v>
      </c>
      <c r="B1170" t="s">
        <v>351</v>
      </c>
      <c r="C1170" t="s">
        <v>351</v>
      </c>
      <c r="D1170" t="s">
        <v>724</v>
      </c>
      <c r="E1170" t="s">
        <v>15</v>
      </c>
      <c r="F1170" t="s">
        <v>31</v>
      </c>
      <c r="G1170" t="s">
        <v>611</v>
      </c>
      <c r="H1170">
        <v>2022</v>
      </c>
      <c r="I1170">
        <v>3015</v>
      </c>
      <c r="J1170">
        <v>7410</v>
      </c>
    </row>
    <row r="1171" spans="1:10">
      <c r="A1171" t="s">
        <v>710</v>
      </c>
      <c r="B1171" t="s">
        <v>351</v>
      </c>
      <c r="C1171" t="s">
        <v>351</v>
      </c>
      <c r="D1171" t="s">
        <v>724</v>
      </c>
      <c r="E1171" t="s">
        <v>15</v>
      </c>
      <c r="F1171" t="s">
        <v>31</v>
      </c>
      <c r="G1171" t="s">
        <v>611</v>
      </c>
      <c r="H1171">
        <v>2022</v>
      </c>
      <c r="I1171">
        <v>0</v>
      </c>
      <c r="J1171">
        <v>0</v>
      </c>
    </row>
    <row r="1172" spans="1:10">
      <c r="A1172" t="s">
        <v>710</v>
      </c>
      <c r="B1172" t="s">
        <v>351</v>
      </c>
      <c r="C1172" t="s">
        <v>351</v>
      </c>
      <c r="D1172" t="s">
        <v>724</v>
      </c>
      <c r="E1172" t="s">
        <v>15</v>
      </c>
      <c r="F1172" t="s">
        <v>31</v>
      </c>
      <c r="G1172" t="s">
        <v>611</v>
      </c>
      <c r="H1172">
        <v>2022</v>
      </c>
      <c r="I1172">
        <v>2515</v>
      </c>
      <c r="J1172">
        <v>6175</v>
      </c>
    </row>
    <row r="1173" spans="1:10">
      <c r="A1173" t="s">
        <v>710</v>
      </c>
      <c r="B1173" t="s">
        <v>351</v>
      </c>
      <c r="C1173" t="s">
        <v>351</v>
      </c>
      <c r="D1173" t="s">
        <v>724</v>
      </c>
      <c r="E1173" t="s">
        <v>15</v>
      </c>
      <c r="F1173" t="s">
        <v>31</v>
      </c>
      <c r="G1173" t="s">
        <v>33</v>
      </c>
      <c r="H1173">
        <v>2022</v>
      </c>
      <c r="I1173">
        <v>5530</v>
      </c>
      <c r="J1173">
        <v>13585</v>
      </c>
    </row>
    <row r="1174" spans="1:10">
      <c r="A1174" t="s">
        <v>710</v>
      </c>
      <c r="B1174" t="s">
        <v>351</v>
      </c>
      <c r="C1174" t="s">
        <v>351</v>
      </c>
      <c r="D1174" t="s">
        <v>724</v>
      </c>
      <c r="E1174" t="s">
        <v>15</v>
      </c>
      <c r="F1174" t="s">
        <v>31</v>
      </c>
      <c r="G1174" t="s">
        <v>33</v>
      </c>
      <c r="H1174">
        <v>2022</v>
      </c>
      <c r="I1174">
        <v>0</v>
      </c>
      <c r="J1174">
        <v>0</v>
      </c>
    </row>
    <row r="1175" spans="1:10">
      <c r="A1175" t="s">
        <v>710</v>
      </c>
      <c r="B1175" t="s">
        <v>351</v>
      </c>
      <c r="C1175" t="s">
        <v>351</v>
      </c>
      <c r="D1175" t="s">
        <v>724</v>
      </c>
      <c r="E1175" t="s">
        <v>15</v>
      </c>
      <c r="F1175" t="s">
        <v>31</v>
      </c>
      <c r="G1175" t="s">
        <v>33</v>
      </c>
      <c r="H1175">
        <v>2022</v>
      </c>
      <c r="I1175">
        <v>3520</v>
      </c>
      <c r="J1175">
        <v>8645</v>
      </c>
    </row>
    <row r="1176" spans="1:10">
      <c r="A1176" t="s">
        <v>710</v>
      </c>
      <c r="B1176" t="s">
        <v>351</v>
      </c>
      <c r="C1176" t="s">
        <v>351</v>
      </c>
      <c r="D1176" t="s">
        <v>724</v>
      </c>
      <c r="E1176" t="s">
        <v>15</v>
      </c>
      <c r="F1176" t="s">
        <v>31</v>
      </c>
      <c r="G1176" t="s">
        <v>33</v>
      </c>
      <c r="H1176">
        <v>2022</v>
      </c>
      <c r="I1176">
        <v>3520</v>
      </c>
      <c r="J1176">
        <v>8645</v>
      </c>
    </row>
    <row r="1177" spans="1:10">
      <c r="A1177" t="s">
        <v>710</v>
      </c>
      <c r="B1177" t="s">
        <v>351</v>
      </c>
      <c r="C1177" t="s">
        <v>351</v>
      </c>
      <c r="D1177" t="s">
        <v>724</v>
      </c>
      <c r="E1177" t="s">
        <v>15</v>
      </c>
      <c r="F1177" t="s">
        <v>31</v>
      </c>
      <c r="G1177" t="s">
        <v>33</v>
      </c>
      <c r="H1177">
        <v>2022</v>
      </c>
      <c r="I1177">
        <v>3820</v>
      </c>
      <c r="J1177">
        <v>9386</v>
      </c>
    </row>
    <row r="1178" spans="1:10">
      <c r="A1178" t="s">
        <v>710</v>
      </c>
      <c r="B1178" t="s">
        <v>351</v>
      </c>
      <c r="C1178" t="s">
        <v>351</v>
      </c>
      <c r="D1178" t="s">
        <v>724</v>
      </c>
      <c r="E1178" t="s">
        <v>15</v>
      </c>
      <c r="F1178" t="s">
        <v>31</v>
      </c>
      <c r="G1178" t="s">
        <v>33</v>
      </c>
      <c r="H1178">
        <v>2022</v>
      </c>
      <c r="I1178">
        <v>2515</v>
      </c>
      <c r="J1178">
        <v>6175</v>
      </c>
    </row>
    <row r="1179" spans="1:10">
      <c r="A1179" t="s">
        <v>710</v>
      </c>
      <c r="B1179" t="s">
        <v>351</v>
      </c>
      <c r="C1179" t="s">
        <v>351</v>
      </c>
      <c r="D1179" t="s">
        <v>724</v>
      </c>
      <c r="E1179" t="s">
        <v>15</v>
      </c>
      <c r="F1179" t="s">
        <v>31</v>
      </c>
      <c r="G1179" t="s">
        <v>512</v>
      </c>
      <c r="H1179">
        <v>2022</v>
      </c>
      <c r="I1179">
        <v>3015</v>
      </c>
      <c r="J1179">
        <v>7410</v>
      </c>
    </row>
    <row r="1180" spans="1:10">
      <c r="A1180" t="s">
        <v>710</v>
      </c>
      <c r="B1180" t="s">
        <v>351</v>
      </c>
      <c r="C1180" t="s">
        <v>351</v>
      </c>
      <c r="D1180" t="s">
        <v>724</v>
      </c>
      <c r="E1180" t="s">
        <v>15</v>
      </c>
      <c r="F1180" t="s">
        <v>31</v>
      </c>
      <c r="G1180" t="s">
        <v>512</v>
      </c>
      <c r="H1180">
        <v>2022</v>
      </c>
      <c r="I1180">
        <v>0</v>
      </c>
      <c r="J1180">
        <v>0</v>
      </c>
    </row>
    <row r="1181" spans="1:10">
      <c r="A1181" t="s">
        <v>710</v>
      </c>
      <c r="B1181" t="s">
        <v>351</v>
      </c>
      <c r="C1181" t="s">
        <v>351</v>
      </c>
      <c r="D1181" t="s">
        <v>724</v>
      </c>
      <c r="E1181" t="s">
        <v>15</v>
      </c>
      <c r="F1181" t="s">
        <v>31</v>
      </c>
      <c r="G1181" t="s">
        <v>512</v>
      </c>
      <c r="H1181">
        <v>2022</v>
      </c>
      <c r="I1181">
        <v>2515</v>
      </c>
      <c r="J1181">
        <v>6175</v>
      </c>
    </row>
    <row r="1182" spans="1:10">
      <c r="A1182" t="s">
        <v>710</v>
      </c>
      <c r="B1182" t="s">
        <v>351</v>
      </c>
      <c r="C1182" t="s">
        <v>351</v>
      </c>
      <c r="D1182" t="s">
        <v>725</v>
      </c>
      <c r="E1182" t="s">
        <v>15</v>
      </c>
      <c r="F1182" t="s">
        <v>128</v>
      </c>
      <c r="G1182" t="s">
        <v>130</v>
      </c>
      <c r="H1182">
        <v>2022</v>
      </c>
      <c r="I1182">
        <v>5530</v>
      </c>
      <c r="J1182">
        <v>16445</v>
      </c>
    </row>
    <row r="1183" spans="1:10">
      <c r="A1183" t="s">
        <v>710</v>
      </c>
      <c r="B1183" t="s">
        <v>351</v>
      </c>
      <c r="C1183" t="s">
        <v>351</v>
      </c>
      <c r="D1183" t="s">
        <v>725</v>
      </c>
      <c r="E1183" t="s">
        <v>15</v>
      </c>
      <c r="F1183" t="s">
        <v>128</v>
      </c>
      <c r="G1183" t="s">
        <v>130</v>
      </c>
      <c r="H1183">
        <v>2022</v>
      </c>
      <c r="I1183">
        <v>0</v>
      </c>
      <c r="J1183">
        <v>0</v>
      </c>
    </row>
    <row r="1184" spans="1:10">
      <c r="A1184" t="s">
        <v>710</v>
      </c>
      <c r="B1184" t="s">
        <v>351</v>
      </c>
      <c r="C1184" t="s">
        <v>351</v>
      </c>
      <c r="D1184" t="s">
        <v>725</v>
      </c>
      <c r="E1184" t="s">
        <v>15</v>
      </c>
      <c r="F1184" t="s">
        <v>16</v>
      </c>
      <c r="G1184" t="s">
        <v>488</v>
      </c>
      <c r="H1184">
        <v>2022</v>
      </c>
      <c r="I1184">
        <v>16080</v>
      </c>
      <c r="J1184">
        <v>35520</v>
      </c>
    </row>
    <row r="1185" spans="1:10">
      <c r="A1185" t="s">
        <v>710</v>
      </c>
      <c r="B1185" t="s">
        <v>351</v>
      </c>
      <c r="C1185" t="s">
        <v>351</v>
      </c>
      <c r="D1185" t="s">
        <v>725</v>
      </c>
      <c r="E1185" t="s">
        <v>15</v>
      </c>
      <c r="F1185" t="s">
        <v>16</v>
      </c>
      <c r="G1185" t="s">
        <v>488</v>
      </c>
      <c r="H1185">
        <v>2022</v>
      </c>
      <c r="I1185">
        <v>0</v>
      </c>
      <c r="J1185">
        <v>0</v>
      </c>
    </row>
    <row r="1186" spans="1:10">
      <c r="A1186" t="s">
        <v>710</v>
      </c>
      <c r="B1186" t="s">
        <v>351</v>
      </c>
      <c r="C1186" t="s">
        <v>351</v>
      </c>
      <c r="D1186" t="s">
        <v>725</v>
      </c>
      <c r="E1186" t="s">
        <v>15</v>
      </c>
      <c r="F1186" t="s">
        <v>16</v>
      </c>
      <c r="G1186" t="s">
        <v>488</v>
      </c>
      <c r="H1186">
        <v>2022</v>
      </c>
      <c r="I1186">
        <v>500</v>
      </c>
      <c r="J1186">
        <v>1110</v>
      </c>
    </row>
    <row r="1187" spans="1:10">
      <c r="A1187" t="s">
        <v>710</v>
      </c>
      <c r="B1187" t="s">
        <v>351</v>
      </c>
      <c r="C1187" t="s">
        <v>351</v>
      </c>
      <c r="D1187" t="s">
        <v>725</v>
      </c>
      <c r="E1187" t="s">
        <v>15</v>
      </c>
      <c r="F1187" t="s">
        <v>16</v>
      </c>
      <c r="G1187" t="s">
        <v>18</v>
      </c>
      <c r="H1187">
        <v>2022</v>
      </c>
      <c r="I1187">
        <v>8545</v>
      </c>
      <c r="J1187">
        <v>19040</v>
      </c>
    </row>
    <row r="1188" spans="1:10">
      <c r="A1188" t="s">
        <v>710</v>
      </c>
      <c r="B1188" t="s">
        <v>351</v>
      </c>
      <c r="C1188" t="s">
        <v>351</v>
      </c>
      <c r="D1188" t="s">
        <v>725</v>
      </c>
      <c r="E1188" t="s">
        <v>15</v>
      </c>
      <c r="F1188" t="s">
        <v>16</v>
      </c>
      <c r="G1188" t="s">
        <v>466</v>
      </c>
      <c r="H1188">
        <v>2022</v>
      </c>
      <c r="I1188">
        <v>16080</v>
      </c>
      <c r="J1188">
        <v>35520</v>
      </c>
    </row>
    <row r="1189" spans="1:10">
      <c r="A1189" t="s">
        <v>710</v>
      </c>
      <c r="B1189" t="s">
        <v>351</v>
      </c>
      <c r="C1189" t="s">
        <v>351</v>
      </c>
      <c r="D1189" t="s">
        <v>725</v>
      </c>
      <c r="E1189" t="s">
        <v>15</v>
      </c>
      <c r="F1189" t="s">
        <v>16</v>
      </c>
      <c r="G1189" t="s">
        <v>466</v>
      </c>
      <c r="H1189">
        <v>2022</v>
      </c>
      <c r="I1189">
        <v>0</v>
      </c>
      <c r="J1189">
        <v>0</v>
      </c>
    </row>
    <row r="1190" spans="1:10">
      <c r="A1190" t="s">
        <v>710</v>
      </c>
      <c r="B1190" t="s">
        <v>351</v>
      </c>
      <c r="C1190" t="s">
        <v>351</v>
      </c>
      <c r="D1190" t="s">
        <v>725</v>
      </c>
      <c r="E1190" t="s">
        <v>15</v>
      </c>
      <c r="F1190" t="s">
        <v>16</v>
      </c>
      <c r="G1190" t="s">
        <v>466</v>
      </c>
      <c r="H1190">
        <v>2022</v>
      </c>
      <c r="I1190">
        <v>500</v>
      </c>
      <c r="J1190">
        <v>1110</v>
      </c>
    </row>
    <row r="1191" spans="1:10">
      <c r="A1191" t="s">
        <v>710</v>
      </c>
      <c r="B1191" t="s">
        <v>351</v>
      </c>
      <c r="C1191" t="s">
        <v>351</v>
      </c>
      <c r="D1191" t="s">
        <v>725</v>
      </c>
      <c r="E1191" t="s">
        <v>15</v>
      </c>
      <c r="F1191" t="s">
        <v>386</v>
      </c>
      <c r="G1191" t="s">
        <v>387</v>
      </c>
      <c r="H1191">
        <v>2022</v>
      </c>
      <c r="I1191">
        <v>20000</v>
      </c>
      <c r="J1191">
        <v>41400</v>
      </c>
    </row>
    <row r="1192" spans="1:10">
      <c r="A1192" t="s">
        <v>710</v>
      </c>
      <c r="B1192" t="s">
        <v>351</v>
      </c>
      <c r="C1192" t="s">
        <v>351</v>
      </c>
      <c r="D1192" t="s">
        <v>725</v>
      </c>
      <c r="E1192" t="s">
        <v>15</v>
      </c>
      <c r="F1192" t="s">
        <v>386</v>
      </c>
      <c r="G1192" t="s">
        <v>388</v>
      </c>
      <c r="H1192">
        <v>2022</v>
      </c>
      <c r="I1192">
        <v>20100</v>
      </c>
      <c r="J1192">
        <v>41400</v>
      </c>
    </row>
    <row r="1193" spans="1:10">
      <c r="A1193" t="s">
        <v>710</v>
      </c>
      <c r="B1193" t="s">
        <v>351</v>
      </c>
      <c r="C1193" t="s">
        <v>351</v>
      </c>
      <c r="D1193" t="s">
        <v>725</v>
      </c>
      <c r="E1193" t="s">
        <v>15</v>
      </c>
      <c r="F1193" t="s">
        <v>201</v>
      </c>
      <c r="G1193" t="s">
        <v>202</v>
      </c>
      <c r="H1193">
        <v>2022</v>
      </c>
      <c r="I1193">
        <v>12865</v>
      </c>
      <c r="J1193">
        <v>38016</v>
      </c>
    </row>
    <row r="1194" spans="1:10">
      <c r="A1194" t="s">
        <v>710</v>
      </c>
      <c r="B1194" t="s">
        <v>351</v>
      </c>
      <c r="C1194" t="s">
        <v>351</v>
      </c>
      <c r="D1194" t="s">
        <v>725</v>
      </c>
      <c r="E1194" t="s">
        <v>15</v>
      </c>
      <c r="F1194" t="s">
        <v>201</v>
      </c>
      <c r="G1194" t="s">
        <v>202</v>
      </c>
      <c r="H1194">
        <v>2022</v>
      </c>
      <c r="I1194">
        <v>12060</v>
      </c>
      <c r="J1194">
        <v>35640</v>
      </c>
    </row>
    <row r="1195" spans="1:10">
      <c r="A1195" t="s">
        <v>710</v>
      </c>
      <c r="B1195" t="s">
        <v>351</v>
      </c>
      <c r="C1195" t="s">
        <v>351</v>
      </c>
      <c r="D1195" t="s">
        <v>725</v>
      </c>
      <c r="E1195" t="s">
        <v>15</v>
      </c>
      <c r="F1195" t="s">
        <v>201</v>
      </c>
      <c r="G1195" t="s">
        <v>202</v>
      </c>
      <c r="H1195">
        <v>2022</v>
      </c>
      <c r="I1195">
        <v>10050</v>
      </c>
      <c r="J1195">
        <v>29700</v>
      </c>
    </row>
    <row r="1196" spans="1:10">
      <c r="A1196" t="s">
        <v>710</v>
      </c>
      <c r="B1196" t="s">
        <v>351</v>
      </c>
      <c r="C1196" t="s">
        <v>351</v>
      </c>
      <c r="D1196" t="s">
        <v>725</v>
      </c>
      <c r="E1196" t="s">
        <v>15</v>
      </c>
      <c r="F1196" t="s">
        <v>201</v>
      </c>
      <c r="G1196" t="s">
        <v>203</v>
      </c>
      <c r="H1196">
        <v>2022</v>
      </c>
      <c r="I1196">
        <v>12865</v>
      </c>
      <c r="J1196">
        <v>38016</v>
      </c>
    </row>
    <row r="1197" spans="1:10">
      <c r="A1197" t="s">
        <v>710</v>
      </c>
      <c r="B1197" t="s">
        <v>351</v>
      </c>
      <c r="C1197" t="s">
        <v>351</v>
      </c>
      <c r="D1197" t="s">
        <v>725</v>
      </c>
      <c r="E1197" t="s">
        <v>15</v>
      </c>
      <c r="F1197" t="s">
        <v>201</v>
      </c>
      <c r="G1197" t="s">
        <v>203</v>
      </c>
      <c r="H1197">
        <v>2022</v>
      </c>
      <c r="I1197">
        <v>12060</v>
      </c>
      <c r="J1197">
        <v>35640</v>
      </c>
    </row>
    <row r="1198" spans="1:10">
      <c r="A1198" t="s">
        <v>710</v>
      </c>
      <c r="B1198" t="s">
        <v>351</v>
      </c>
      <c r="C1198" t="s">
        <v>351</v>
      </c>
      <c r="D1198" t="s">
        <v>725</v>
      </c>
      <c r="E1198" t="s">
        <v>15</v>
      </c>
      <c r="F1198" t="s">
        <v>201</v>
      </c>
      <c r="G1198" t="s">
        <v>203</v>
      </c>
      <c r="H1198">
        <v>2022</v>
      </c>
      <c r="I1198">
        <v>10050</v>
      </c>
      <c r="J1198">
        <v>29700</v>
      </c>
    </row>
    <row r="1199" spans="1:10">
      <c r="A1199" t="s">
        <v>710</v>
      </c>
      <c r="B1199" t="s">
        <v>351</v>
      </c>
      <c r="C1199" t="s">
        <v>351</v>
      </c>
      <c r="D1199" t="s">
        <v>725</v>
      </c>
      <c r="E1199" t="s">
        <v>15</v>
      </c>
      <c r="F1199" t="s">
        <v>520</v>
      </c>
      <c r="G1199" t="s">
        <v>731</v>
      </c>
      <c r="H1199">
        <v>2022</v>
      </c>
      <c r="I1199">
        <v>2515</v>
      </c>
      <c r="J1199">
        <v>7425</v>
      </c>
    </row>
    <row r="1200" spans="1:10">
      <c r="A1200" t="s">
        <v>710</v>
      </c>
      <c r="B1200" t="s">
        <v>351</v>
      </c>
      <c r="C1200" t="s">
        <v>351</v>
      </c>
      <c r="D1200" t="s">
        <v>725</v>
      </c>
      <c r="E1200" t="s">
        <v>15</v>
      </c>
      <c r="F1200" t="s">
        <v>520</v>
      </c>
      <c r="G1200" t="s">
        <v>731</v>
      </c>
      <c r="H1200">
        <v>2022</v>
      </c>
      <c r="I1200">
        <v>0</v>
      </c>
      <c r="J1200">
        <v>0</v>
      </c>
    </row>
    <row r="1201" spans="1:10">
      <c r="A1201" t="s">
        <v>710</v>
      </c>
      <c r="B1201" t="s">
        <v>351</v>
      </c>
      <c r="C1201" t="s">
        <v>351</v>
      </c>
      <c r="D1201" t="s">
        <v>725</v>
      </c>
      <c r="E1201" t="s">
        <v>15</v>
      </c>
      <c r="F1201" t="s">
        <v>520</v>
      </c>
      <c r="G1201" t="s">
        <v>732</v>
      </c>
      <c r="H1201">
        <v>2022</v>
      </c>
      <c r="I1201">
        <v>2515</v>
      </c>
      <c r="J1201">
        <v>7425</v>
      </c>
    </row>
    <row r="1202" spans="1:10">
      <c r="A1202" t="s">
        <v>710</v>
      </c>
      <c r="B1202" t="s">
        <v>351</v>
      </c>
      <c r="C1202" t="s">
        <v>351</v>
      </c>
      <c r="D1202" t="s">
        <v>725</v>
      </c>
      <c r="E1202" t="s">
        <v>15</v>
      </c>
      <c r="F1202" t="s">
        <v>520</v>
      </c>
      <c r="G1202" t="s">
        <v>732</v>
      </c>
      <c r="H1202">
        <v>2022</v>
      </c>
      <c r="I1202">
        <v>0</v>
      </c>
      <c r="J1202">
        <v>0</v>
      </c>
    </row>
    <row r="1203" spans="1:10">
      <c r="A1203" t="s">
        <v>710</v>
      </c>
      <c r="B1203" t="s">
        <v>351</v>
      </c>
      <c r="C1203" t="s">
        <v>351</v>
      </c>
      <c r="D1203" t="s">
        <v>725</v>
      </c>
      <c r="E1203" t="s">
        <v>15</v>
      </c>
      <c r="F1203" t="s">
        <v>207</v>
      </c>
      <c r="G1203" t="s">
        <v>208</v>
      </c>
      <c r="H1203">
        <v>2022</v>
      </c>
      <c r="I1203">
        <v>5530</v>
      </c>
      <c r="J1203">
        <v>26895</v>
      </c>
    </row>
    <row r="1204" spans="1:10">
      <c r="A1204" t="s">
        <v>710</v>
      </c>
      <c r="B1204" t="s">
        <v>351</v>
      </c>
      <c r="C1204" t="s">
        <v>351</v>
      </c>
      <c r="D1204" t="s">
        <v>725</v>
      </c>
      <c r="E1204" t="s">
        <v>15</v>
      </c>
      <c r="F1204" t="s">
        <v>207</v>
      </c>
      <c r="G1204" t="s">
        <v>209</v>
      </c>
      <c r="H1204">
        <v>2022</v>
      </c>
      <c r="I1204">
        <v>5530</v>
      </c>
      <c r="J1204">
        <v>26895</v>
      </c>
    </row>
    <row r="1205" spans="1:10">
      <c r="A1205" t="s">
        <v>710</v>
      </c>
      <c r="B1205" t="s">
        <v>11</v>
      </c>
      <c r="C1205" t="s">
        <v>119</v>
      </c>
      <c r="D1205" t="s">
        <v>712</v>
      </c>
      <c r="E1205" t="s">
        <v>15</v>
      </c>
      <c r="F1205" t="s">
        <v>183</v>
      </c>
      <c r="G1205" t="s">
        <v>190</v>
      </c>
      <c r="H1205">
        <v>2022</v>
      </c>
      <c r="I1205">
        <v>93950</v>
      </c>
      <c r="J1205">
        <v>190689</v>
      </c>
    </row>
    <row r="1206" spans="1:10">
      <c r="A1206" t="s">
        <v>710</v>
      </c>
      <c r="B1206" t="s">
        <v>11</v>
      </c>
      <c r="C1206" t="s">
        <v>119</v>
      </c>
      <c r="D1206" t="s">
        <v>712</v>
      </c>
      <c r="E1206" t="s">
        <v>15</v>
      </c>
      <c r="F1206" t="s">
        <v>183</v>
      </c>
      <c r="G1206" t="s">
        <v>190</v>
      </c>
      <c r="H1206">
        <v>2022</v>
      </c>
      <c r="I1206">
        <v>59800</v>
      </c>
      <c r="J1206">
        <v>121380</v>
      </c>
    </row>
    <row r="1207" spans="1:10">
      <c r="A1207" t="s">
        <v>710</v>
      </c>
      <c r="B1207" t="s">
        <v>11</v>
      </c>
      <c r="C1207" t="s">
        <v>119</v>
      </c>
      <c r="D1207" t="s">
        <v>712</v>
      </c>
      <c r="E1207" t="s">
        <v>15</v>
      </c>
      <c r="F1207" t="s">
        <v>183</v>
      </c>
      <c r="G1207" t="s">
        <v>190</v>
      </c>
      <c r="H1207">
        <v>2022</v>
      </c>
      <c r="I1207">
        <v>48250</v>
      </c>
      <c r="J1207">
        <v>97920</v>
      </c>
    </row>
    <row r="1208" spans="1:10">
      <c r="A1208" t="s">
        <v>710</v>
      </c>
      <c r="B1208" t="s">
        <v>11</v>
      </c>
      <c r="C1208" t="s">
        <v>119</v>
      </c>
      <c r="D1208" t="s">
        <v>712</v>
      </c>
      <c r="E1208" t="s">
        <v>15</v>
      </c>
      <c r="F1208" t="s">
        <v>210</v>
      </c>
      <c r="G1208" t="s">
        <v>213</v>
      </c>
      <c r="H1208">
        <v>2022</v>
      </c>
      <c r="I1208">
        <v>44220</v>
      </c>
      <c r="J1208">
        <v>89760</v>
      </c>
    </row>
    <row r="1209" spans="1:10">
      <c r="A1209" t="s">
        <v>710</v>
      </c>
      <c r="B1209" t="s">
        <v>11</v>
      </c>
      <c r="C1209" t="s">
        <v>119</v>
      </c>
      <c r="D1209" t="s">
        <v>712</v>
      </c>
      <c r="E1209" t="s">
        <v>15</v>
      </c>
      <c r="F1209" t="s">
        <v>16</v>
      </c>
      <c r="G1209" t="s">
        <v>158</v>
      </c>
      <c r="H1209">
        <v>2022</v>
      </c>
      <c r="I1209">
        <v>37920</v>
      </c>
      <c r="J1209">
        <v>83916</v>
      </c>
    </row>
    <row r="1210" spans="1:10">
      <c r="A1210" t="s">
        <v>710</v>
      </c>
      <c r="B1210" t="s">
        <v>11</v>
      </c>
      <c r="C1210" t="s">
        <v>119</v>
      </c>
      <c r="D1210" t="s">
        <v>712</v>
      </c>
      <c r="E1210" t="s">
        <v>15</v>
      </c>
      <c r="F1210" t="s">
        <v>183</v>
      </c>
      <c r="G1210" t="s">
        <v>190</v>
      </c>
      <c r="H1210">
        <v>2022</v>
      </c>
      <c r="I1210">
        <v>41280</v>
      </c>
      <c r="J1210">
        <v>83793</v>
      </c>
    </row>
    <row r="1211" spans="1:10">
      <c r="A1211" t="s">
        <v>710</v>
      </c>
      <c r="B1211" t="s">
        <v>11</v>
      </c>
      <c r="C1211" t="s">
        <v>119</v>
      </c>
      <c r="D1211" t="s">
        <v>712</v>
      </c>
      <c r="E1211" t="s">
        <v>15</v>
      </c>
      <c r="F1211" t="s">
        <v>183</v>
      </c>
      <c r="G1211" t="s">
        <v>190</v>
      </c>
      <c r="H1211">
        <v>2022</v>
      </c>
      <c r="I1211">
        <v>40510</v>
      </c>
      <c r="J1211">
        <v>82212</v>
      </c>
    </row>
    <row r="1212" spans="1:10">
      <c r="A1212" t="s">
        <v>710</v>
      </c>
      <c r="B1212" t="s">
        <v>11</v>
      </c>
      <c r="C1212" t="s">
        <v>119</v>
      </c>
      <c r="D1212" t="s">
        <v>712</v>
      </c>
      <c r="E1212" t="s">
        <v>15</v>
      </c>
      <c r="F1212" t="s">
        <v>183</v>
      </c>
      <c r="G1212" t="s">
        <v>190</v>
      </c>
      <c r="H1212">
        <v>2022</v>
      </c>
      <c r="I1212">
        <v>38090</v>
      </c>
      <c r="J1212">
        <v>77316</v>
      </c>
    </row>
    <row r="1213" spans="1:10">
      <c r="A1213" t="s">
        <v>710</v>
      </c>
      <c r="B1213" t="s">
        <v>11</v>
      </c>
      <c r="C1213" t="s">
        <v>119</v>
      </c>
      <c r="D1213" t="s">
        <v>712</v>
      </c>
      <c r="E1213" t="s">
        <v>15</v>
      </c>
      <c r="F1213" t="s">
        <v>183</v>
      </c>
      <c r="G1213" t="s">
        <v>190</v>
      </c>
      <c r="H1213">
        <v>2022</v>
      </c>
      <c r="I1213">
        <v>36985</v>
      </c>
      <c r="J1213">
        <v>75072</v>
      </c>
    </row>
    <row r="1214" spans="1:10">
      <c r="A1214" t="s">
        <v>710</v>
      </c>
      <c r="B1214" t="s">
        <v>11</v>
      </c>
      <c r="C1214" t="s">
        <v>119</v>
      </c>
      <c r="D1214" t="s">
        <v>712</v>
      </c>
      <c r="E1214" t="s">
        <v>15</v>
      </c>
      <c r="F1214" t="s">
        <v>183</v>
      </c>
      <c r="G1214" t="s">
        <v>190</v>
      </c>
      <c r="H1214">
        <v>2022</v>
      </c>
      <c r="I1214">
        <v>33970</v>
      </c>
      <c r="J1214">
        <v>68952</v>
      </c>
    </row>
    <row r="1215" spans="1:10">
      <c r="A1215" t="s">
        <v>710</v>
      </c>
      <c r="B1215" t="s">
        <v>11</v>
      </c>
      <c r="C1215" t="s">
        <v>119</v>
      </c>
      <c r="D1215" t="s">
        <v>712</v>
      </c>
      <c r="E1215" t="s">
        <v>15</v>
      </c>
      <c r="F1215" t="s">
        <v>210</v>
      </c>
      <c r="G1215" t="s">
        <v>213</v>
      </c>
      <c r="H1215">
        <v>2022</v>
      </c>
      <c r="I1215">
        <v>32160</v>
      </c>
      <c r="J1215">
        <v>65280</v>
      </c>
    </row>
    <row r="1216" spans="1:10">
      <c r="A1216" t="s">
        <v>710</v>
      </c>
      <c r="B1216" t="s">
        <v>11</v>
      </c>
      <c r="C1216" t="s">
        <v>119</v>
      </c>
      <c r="D1216" t="s">
        <v>712</v>
      </c>
      <c r="E1216" t="s">
        <v>15</v>
      </c>
      <c r="F1216" t="s">
        <v>210</v>
      </c>
      <c r="G1216" t="s">
        <v>213</v>
      </c>
      <c r="H1216">
        <v>2022</v>
      </c>
      <c r="I1216">
        <v>31155</v>
      </c>
      <c r="J1216">
        <v>63240</v>
      </c>
    </row>
    <row r="1217" spans="1:10">
      <c r="A1217" t="s">
        <v>710</v>
      </c>
      <c r="B1217" t="s">
        <v>11</v>
      </c>
      <c r="C1217" t="s">
        <v>119</v>
      </c>
      <c r="D1217" t="s">
        <v>712</v>
      </c>
      <c r="E1217" t="s">
        <v>15</v>
      </c>
      <c r="F1217" t="s">
        <v>183</v>
      </c>
      <c r="G1217" t="s">
        <v>184</v>
      </c>
      <c r="H1217">
        <v>2022</v>
      </c>
      <c r="I1217">
        <v>30635</v>
      </c>
      <c r="J1217">
        <v>62169</v>
      </c>
    </row>
    <row r="1218" spans="1:10">
      <c r="A1218" t="s">
        <v>710</v>
      </c>
      <c r="B1218" t="s">
        <v>11</v>
      </c>
      <c r="C1218" t="s">
        <v>119</v>
      </c>
      <c r="D1218" t="s">
        <v>712</v>
      </c>
      <c r="E1218" t="s">
        <v>15</v>
      </c>
      <c r="F1218" t="s">
        <v>183</v>
      </c>
      <c r="G1218" t="s">
        <v>190</v>
      </c>
      <c r="H1218">
        <v>2022</v>
      </c>
      <c r="I1218">
        <v>28645</v>
      </c>
      <c r="J1218">
        <v>58140</v>
      </c>
    </row>
    <row r="1219" spans="1:10">
      <c r="A1219" t="s">
        <v>710</v>
      </c>
      <c r="B1219" t="s">
        <v>11</v>
      </c>
      <c r="C1219" t="s">
        <v>119</v>
      </c>
      <c r="D1219" t="s">
        <v>712</v>
      </c>
      <c r="E1219" t="s">
        <v>15</v>
      </c>
      <c r="F1219" t="s">
        <v>183</v>
      </c>
      <c r="G1219" t="s">
        <v>190</v>
      </c>
      <c r="H1219">
        <v>2022</v>
      </c>
      <c r="I1219">
        <v>28645</v>
      </c>
      <c r="J1219">
        <v>58140</v>
      </c>
    </row>
    <row r="1220" spans="1:10">
      <c r="A1220" t="s">
        <v>710</v>
      </c>
      <c r="B1220" t="s">
        <v>11</v>
      </c>
      <c r="C1220" t="s">
        <v>119</v>
      </c>
      <c r="D1220" t="s">
        <v>712</v>
      </c>
      <c r="E1220" t="s">
        <v>15</v>
      </c>
      <c r="F1220" t="s">
        <v>183</v>
      </c>
      <c r="G1220" t="s">
        <v>190</v>
      </c>
      <c r="H1220">
        <v>2022</v>
      </c>
      <c r="I1220">
        <v>27945</v>
      </c>
      <c r="J1220">
        <v>56712</v>
      </c>
    </row>
    <row r="1221" spans="1:10">
      <c r="A1221" t="s">
        <v>710</v>
      </c>
      <c r="B1221" t="s">
        <v>11</v>
      </c>
      <c r="C1221" t="s">
        <v>119</v>
      </c>
      <c r="D1221" t="s">
        <v>712</v>
      </c>
      <c r="E1221" t="s">
        <v>15</v>
      </c>
      <c r="F1221" t="s">
        <v>210</v>
      </c>
      <c r="G1221" t="s">
        <v>213</v>
      </c>
      <c r="H1221">
        <v>2022</v>
      </c>
      <c r="I1221">
        <v>26635</v>
      </c>
      <c r="J1221">
        <v>54060</v>
      </c>
    </row>
    <row r="1222" spans="1:10">
      <c r="A1222" t="s">
        <v>710</v>
      </c>
      <c r="B1222" t="s">
        <v>11</v>
      </c>
      <c r="C1222" t="s">
        <v>119</v>
      </c>
      <c r="D1222" t="s">
        <v>712</v>
      </c>
      <c r="E1222" t="s">
        <v>15</v>
      </c>
      <c r="F1222" t="s">
        <v>183</v>
      </c>
      <c r="G1222" t="s">
        <v>190</v>
      </c>
      <c r="H1222">
        <v>2022</v>
      </c>
      <c r="I1222">
        <v>25830</v>
      </c>
      <c r="J1222">
        <v>52428</v>
      </c>
    </row>
    <row r="1223" spans="1:10">
      <c r="A1223" t="s">
        <v>710</v>
      </c>
      <c r="B1223" t="s">
        <v>11</v>
      </c>
      <c r="C1223" t="s">
        <v>119</v>
      </c>
      <c r="D1223" t="s">
        <v>712</v>
      </c>
      <c r="E1223" t="s">
        <v>15</v>
      </c>
      <c r="F1223" t="s">
        <v>183</v>
      </c>
      <c r="G1223" t="s">
        <v>187</v>
      </c>
      <c r="H1223">
        <v>2022</v>
      </c>
      <c r="I1223">
        <v>24400</v>
      </c>
      <c r="J1223">
        <v>49521</v>
      </c>
    </row>
    <row r="1224" spans="1:10">
      <c r="A1224" t="s">
        <v>710</v>
      </c>
      <c r="B1224" t="s">
        <v>11</v>
      </c>
      <c r="C1224" t="s">
        <v>119</v>
      </c>
      <c r="D1224" t="s">
        <v>712</v>
      </c>
      <c r="E1224" t="s">
        <v>15</v>
      </c>
      <c r="F1224" t="s">
        <v>183</v>
      </c>
      <c r="G1224" t="s">
        <v>187</v>
      </c>
      <c r="H1224">
        <v>2022</v>
      </c>
      <c r="I1224">
        <v>21660</v>
      </c>
      <c r="J1224">
        <v>43962</v>
      </c>
    </row>
    <row r="1225" spans="1:10">
      <c r="A1225" t="s">
        <v>710</v>
      </c>
      <c r="B1225" t="s">
        <v>11</v>
      </c>
      <c r="C1225" t="s">
        <v>119</v>
      </c>
      <c r="D1225" t="s">
        <v>712</v>
      </c>
      <c r="E1225" t="s">
        <v>15</v>
      </c>
      <c r="F1225" t="s">
        <v>183</v>
      </c>
      <c r="G1225" t="s">
        <v>190</v>
      </c>
      <c r="H1225">
        <v>2022</v>
      </c>
      <c r="I1225">
        <v>18495</v>
      </c>
      <c r="J1225">
        <v>37536</v>
      </c>
    </row>
    <row r="1226" spans="1:10">
      <c r="A1226" t="s">
        <v>710</v>
      </c>
      <c r="B1226" t="s">
        <v>11</v>
      </c>
      <c r="C1226" t="s">
        <v>119</v>
      </c>
      <c r="D1226" t="s">
        <v>712</v>
      </c>
      <c r="E1226" t="s">
        <v>15</v>
      </c>
      <c r="F1226" t="s">
        <v>210</v>
      </c>
      <c r="G1226" t="s">
        <v>213</v>
      </c>
      <c r="H1226">
        <v>2022</v>
      </c>
      <c r="I1226">
        <v>18090</v>
      </c>
      <c r="J1226">
        <v>36720</v>
      </c>
    </row>
    <row r="1227" spans="1:10">
      <c r="A1227" t="s">
        <v>710</v>
      </c>
      <c r="B1227" t="s">
        <v>11</v>
      </c>
      <c r="C1227" t="s">
        <v>119</v>
      </c>
      <c r="D1227" t="s">
        <v>712</v>
      </c>
      <c r="E1227" t="s">
        <v>15</v>
      </c>
      <c r="F1227" t="s">
        <v>183</v>
      </c>
      <c r="G1227" t="s">
        <v>190</v>
      </c>
      <c r="H1227">
        <v>2022</v>
      </c>
      <c r="I1227">
        <v>16985</v>
      </c>
      <c r="J1227">
        <v>34476</v>
      </c>
    </row>
    <row r="1228" spans="1:10">
      <c r="A1228" t="s">
        <v>710</v>
      </c>
      <c r="B1228" t="s">
        <v>11</v>
      </c>
      <c r="C1228" t="s">
        <v>73</v>
      </c>
      <c r="D1228" t="s">
        <v>712</v>
      </c>
      <c r="E1228" t="s">
        <v>15</v>
      </c>
      <c r="F1228" t="s">
        <v>36</v>
      </c>
      <c r="G1228" t="s">
        <v>37</v>
      </c>
      <c r="H1228">
        <v>2022</v>
      </c>
      <c r="I1228">
        <v>20230</v>
      </c>
      <c r="J1228">
        <v>27168.75</v>
      </c>
    </row>
    <row r="1229" spans="1:10">
      <c r="A1229" t="s">
        <v>710</v>
      </c>
      <c r="B1229" t="s">
        <v>11</v>
      </c>
      <c r="C1229" t="s">
        <v>119</v>
      </c>
      <c r="D1229" t="s">
        <v>712</v>
      </c>
      <c r="E1229" t="s">
        <v>15</v>
      </c>
      <c r="F1229" t="s">
        <v>183</v>
      </c>
      <c r="G1229" t="s">
        <v>190</v>
      </c>
      <c r="H1229">
        <v>2022</v>
      </c>
      <c r="I1229">
        <v>13065</v>
      </c>
      <c r="J1229">
        <v>26520</v>
      </c>
    </row>
    <row r="1230" spans="1:10">
      <c r="A1230" t="s">
        <v>710</v>
      </c>
      <c r="B1230" t="s">
        <v>11</v>
      </c>
      <c r="C1230" t="s">
        <v>119</v>
      </c>
      <c r="D1230" t="s">
        <v>712</v>
      </c>
      <c r="E1230" t="s">
        <v>15</v>
      </c>
      <c r="F1230" t="s">
        <v>183</v>
      </c>
      <c r="G1230" t="s">
        <v>184</v>
      </c>
      <c r="H1230">
        <v>2022</v>
      </c>
      <c r="I1230">
        <v>13015</v>
      </c>
      <c r="J1230">
        <v>26418</v>
      </c>
    </row>
    <row r="1231" spans="1:10">
      <c r="A1231" t="s">
        <v>710</v>
      </c>
      <c r="B1231" t="s">
        <v>11</v>
      </c>
      <c r="C1231" t="s">
        <v>119</v>
      </c>
      <c r="D1231" t="s">
        <v>712</v>
      </c>
      <c r="E1231" t="s">
        <v>15</v>
      </c>
      <c r="F1231" t="s">
        <v>16</v>
      </c>
      <c r="G1231" t="s">
        <v>158</v>
      </c>
      <c r="H1231">
        <v>2022</v>
      </c>
      <c r="I1231">
        <v>11515</v>
      </c>
      <c r="J1231">
        <v>25530</v>
      </c>
    </row>
    <row r="1232" spans="1:10">
      <c r="A1232" t="s">
        <v>710</v>
      </c>
      <c r="B1232" t="s">
        <v>11</v>
      </c>
      <c r="C1232" t="s">
        <v>119</v>
      </c>
      <c r="D1232" t="s">
        <v>712</v>
      </c>
      <c r="E1232" t="s">
        <v>15</v>
      </c>
      <c r="F1232" t="s">
        <v>183</v>
      </c>
      <c r="G1232" t="s">
        <v>187</v>
      </c>
      <c r="H1232">
        <v>2022</v>
      </c>
      <c r="I1232">
        <v>12565</v>
      </c>
      <c r="J1232">
        <v>25500</v>
      </c>
    </row>
    <row r="1233" spans="1:10">
      <c r="A1233" t="s">
        <v>710</v>
      </c>
      <c r="B1233" t="s">
        <v>11</v>
      </c>
      <c r="C1233" t="s">
        <v>119</v>
      </c>
      <c r="D1233" t="s">
        <v>712</v>
      </c>
      <c r="E1233" t="s">
        <v>15</v>
      </c>
      <c r="F1233" t="s">
        <v>183</v>
      </c>
      <c r="G1233" t="s">
        <v>184</v>
      </c>
      <c r="H1233">
        <v>2022</v>
      </c>
      <c r="I1233">
        <v>12315</v>
      </c>
      <c r="J1233">
        <v>24990</v>
      </c>
    </row>
    <row r="1234" spans="1:10">
      <c r="A1234" t="s">
        <v>710</v>
      </c>
      <c r="B1234" t="s">
        <v>11</v>
      </c>
      <c r="C1234" t="s">
        <v>119</v>
      </c>
      <c r="D1234" t="s">
        <v>712</v>
      </c>
      <c r="E1234" t="s">
        <v>15</v>
      </c>
      <c r="F1234" t="s">
        <v>183</v>
      </c>
      <c r="G1234" t="s">
        <v>190</v>
      </c>
      <c r="H1234">
        <v>2022</v>
      </c>
      <c r="I1234">
        <v>11160</v>
      </c>
      <c r="J1234">
        <v>22644</v>
      </c>
    </row>
    <row r="1235" spans="1:10">
      <c r="A1235" t="s">
        <v>710</v>
      </c>
      <c r="B1235" t="s">
        <v>11</v>
      </c>
      <c r="C1235" t="s">
        <v>119</v>
      </c>
      <c r="D1235" t="s">
        <v>712</v>
      </c>
      <c r="E1235" t="s">
        <v>15</v>
      </c>
      <c r="F1235" t="s">
        <v>183</v>
      </c>
      <c r="G1235" t="s">
        <v>190</v>
      </c>
      <c r="H1235">
        <v>2022</v>
      </c>
      <c r="I1235">
        <v>10475</v>
      </c>
      <c r="J1235">
        <v>21267</v>
      </c>
    </row>
    <row r="1236" spans="1:10">
      <c r="A1236" t="s">
        <v>710</v>
      </c>
      <c r="B1236" t="s">
        <v>11</v>
      </c>
      <c r="C1236" t="s">
        <v>119</v>
      </c>
      <c r="D1236" t="s">
        <v>712</v>
      </c>
      <c r="E1236" t="s">
        <v>15</v>
      </c>
      <c r="F1236" t="s">
        <v>210</v>
      </c>
      <c r="G1236" t="s">
        <v>213</v>
      </c>
      <c r="H1236">
        <v>2022</v>
      </c>
      <c r="I1236">
        <v>10050</v>
      </c>
      <c r="J1236">
        <v>20400</v>
      </c>
    </row>
    <row r="1237" spans="1:10">
      <c r="A1237" t="s">
        <v>710</v>
      </c>
      <c r="B1237" t="s">
        <v>11</v>
      </c>
      <c r="C1237" t="s">
        <v>73</v>
      </c>
      <c r="D1237" t="s">
        <v>712</v>
      </c>
      <c r="E1237" t="s">
        <v>15</v>
      </c>
      <c r="F1237" t="s">
        <v>36</v>
      </c>
      <c r="G1237" t="s">
        <v>37</v>
      </c>
      <c r="H1237">
        <v>2022</v>
      </c>
      <c r="I1237">
        <v>14780</v>
      </c>
      <c r="J1237">
        <v>19404</v>
      </c>
    </row>
    <row r="1238" spans="1:10">
      <c r="A1238" t="s">
        <v>710</v>
      </c>
      <c r="B1238" t="s">
        <v>11</v>
      </c>
      <c r="C1238" t="s">
        <v>119</v>
      </c>
      <c r="D1238" t="s">
        <v>712</v>
      </c>
      <c r="E1238" t="s">
        <v>15</v>
      </c>
      <c r="F1238" t="s">
        <v>183</v>
      </c>
      <c r="G1238" t="s">
        <v>187</v>
      </c>
      <c r="H1238">
        <v>2022</v>
      </c>
      <c r="I1238">
        <v>9095</v>
      </c>
      <c r="J1238">
        <v>18533.400000000001</v>
      </c>
    </row>
    <row r="1239" spans="1:10">
      <c r="A1239" t="s">
        <v>710</v>
      </c>
      <c r="B1239" t="s">
        <v>11</v>
      </c>
      <c r="C1239" t="s">
        <v>119</v>
      </c>
      <c r="D1239" t="s">
        <v>712</v>
      </c>
      <c r="E1239" t="s">
        <v>15</v>
      </c>
      <c r="F1239" t="s">
        <v>183</v>
      </c>
      <c r="G1239" t="s">
        <v>184</v>
      </c>
      <c r="H1239">
        <v>2022</v>
      </c>
      <c r="I1239">
        <v>8145</v>
      </c>
      <c r="J1239">
        <v>16524</v>
      </c>
    </row>
    <row r="1240" spans="1:10">
      <c r="A1240" t="s">
        <v>710</v>
      </c>
      <c r="B1240" t="s">
        <v>11</v>
      </c>
      <c r="C1240" t="s">
        <v>119</v>
      </c>
      <c r="D1240" t="s">
        <v>712</v>
      </c>
      <c r="E1240" t="s">
        <v>15</v>
      </c>
      <c r="F1240" t="s">
        <v>183</v>
      </c>
      <c r="G1240" t="s">
        <v>187</v>
      </c>
      <c r="H1240">
        <v>2022</v>
      </c>
      <c r="I1240">
        <v>8145</v>
      </c>
      <c r="J1240">
        <v>16524</v>
      </c>
    </row>
    <row r="1241" spans="1:10">
      <c r="A1241" t="s">
        <v>710</v>
      </c>
      <c r="B1241" t="s">
        <v>11</v>
      </c>
      <c r="C1241" t="s">
        <v>119</v>
      </c>
      <c r="D1241" t="s">
        <v>712</v>
      </c>
      <c r="E1241" t="s">
        <v>15</v>
      </c>
      <c r="F1241" t="s">
        <v>210</v>
      </c>
      <c r="G1241" t="s">
        <v>213</v>
      </c>
      <c r="H1241">
        <v>2022</v>
      </c>
      <c r="I1241">
        <v>8040</v>
      </c>
      <c r="J1241">
        <v>16320</v>
      </c>
    </row>
    <row r="1242" spans="1:10">
      <c r="A1242" t="s">
        <v>710</v>
      </c>
      <c r="B1242" t="s">
        <v>11</v>
      </c>
      <c r="C1242" t="s">
        <v>119</v>
      </c>
      <c r="D1242" t="s">
        <v>712</v>
      </c>
      <c r="E1242" t="s">
        <v>15</v>
      </c>
      <c r="F1242" t="s">
        <v>183</v>
      </c>
      <c r="G1242" t="s">
        <v>184</v>
      </c>
      <c r="H1242">
        <v>2022</v>
      </c>
      <c r="I1242">
        <v>7970</v>
      </c>
      <c r="J1242">
        <v>16167</v>
      </c>
    </row>
    <row r="1243" spans="1:10">
      <c r="A1243" t="s">
        <v>710</v>
      </c>
      <c r="B1243" t="s">
        <v>11</v>
      </c>
      <c r="C1243" t="s">
        <v>119</v>
      </c>
      <c r="D1243" t="s">
        <v>712</v>
      </c>
      <c r="E1243" t="s">
        <v>15</v>
      </c>
      <c r="F1243" t="s">
        <v>183</v>
      </c>
      <c r="G1243" t="s">
        <v>187</v>
      </c>
      <c r="H1243">
        <v>2022</v>
      </c>
      <c r="I1243">
        <v>7970</v>
      </c>
      <c r="J1243">
        <v>16167</v>
      </c>
    </row>
    <row r="1244" spans="1:10">
      <c r="A1244" t="s">
        <v>710</v>
      </c>
      <c r="B1244" t="s">
        <v>11</v>
      </c>
      <c r="C1244" t="s">
        <v>119</v>
      </c>
      <c r="D1244" t="s">
        <v>712</v>
      </c>
      <c r="E1244" t="s">
        <v>15</v>
      </c>
      <c r="F1244" t="s">
        <v>210</v>
      </c>
      <c r="G1244" t="s">
        <v>213</v>
      </c>
      <c r="H1244">
        <v>2022</v>
      </c>
      <c r="I1244">
        <v>7640</v>
      </c>
      <c r="J1244">
        <v>15504</v>
      </c>
    </row>
    <row r="1245" spans="1:10">
      <c r="A1245" t="s">
        <v>710</v>
      </c>
      <c r="B1245" t="s">
        <v>11</v>
      </c>
      <c r="C1245" t="s">
        <v>119</v>
      </c>
      <c r="D1245" t="s">
        <v>712</v>
      </c>
      <c r="E1245" t="s">
        <v>15</v>
      </c>
      <c r="F1245" t="s">
        <v>183</v>
      </c>
      <c r="G1245" t="s">
        <v>184</v>
      </c>
      <c r="H1245">
        <v>2022</v>
      </c>
      <c r="I1245">
        <v>7290</v>
      </c>
      <c r="J1245">
        <v>14790</v>
      </c>
    </row>
    <row r="1246" spans="1:10">
      <c r="A1246" t="s">
        <v>710</v>
      </c>
      <c r="B1246" t="s">
        <v>11</v>
      </c>
      <c r="C1246" t="s">
        <v>119</v>
      </c>
      <c r="D1246" t="s">
        <v>712</v>
      </c>
      <c r="E1246" t="s">
        <v>15</v>
      </c>
      <c r="F1246" t="s">
        <v>183</v>
      </c>
      <c r="G1246" t="s">
        <v>187</v>
      </c>
      <c r="H1246">
        <v>2022</v>
      </c>
      <c r="I1246">
        <v>7290</v>
      </c>
      <c r="J1246">
        <v>14790</v>
      </c>
    </row>
    <row r="1247" spans="1:10">
      <c r="A1247" t="s">
        <v>710</v>
      </c>
      <c r="B1247" t="s">
        <v>11</v>
      </c>
      <c r="C1247" t="s">
        <v>119</v>
      </c>
      <c r="D1247" t="s">
        <v>712</v>
      </c>
      <c r="E1247" t="s">
        <v>15</v>
      </c>
      <c r="F1247" t="s">
        <v>194</v>
      </c>
      <c r="G1247" t="s">
        <v>197</v>
      </c>
      <c r="H1247">
        <v>2022</v>
      </c>
      <c r="I1247">
        <v>6030</v>
      </c>
      <c r="J1247">
        <v>13620</v>
      </c>
    </row>
    <row r="1248" spans="1:10">
      <c r="A1248" t="s">
        <v>710</v>
      </c>
      <c r="B1248" t="s">
        <v>11</v>
      </c>
      <c r="C1248" t="s">
        <v>119</v>
      </c>
      <c r="D1248" t="s">
        <v>712</v>
      </c>
      <c r="E1248" t="s">
        <v>15</v>
      </c>
      <c r="F1248" t="s">
        <v>36</v>
      </c>
      <c r="G1248" t="s">
        <v>384</v>
      </c>
      <c r="H1248">
        <v>2022</v>
      </c>
      <c r="I1248">
        <v>10050</v>
      </c>
      <c r="J1248">
        <v>13500</v>
      </c>
    </row>
    <row r="1249" spans="1:10">
      <c r="A1249" t="s">
        <v>710</v>
      </c>
      <c r="B1249" t="s">
        <v>11</v>
      </c>
      <c r="C1249" t="s">
        <v>119</v>
      </c>
      <c r="D1249" t="s">
        <v>712</v>
      </c>
      <c r="E1249" t="s">
        <v>15</v>
      </c>
      <c r="F1249" t="s">
        <v>36</v>
      </c>
      <c r="G1249" t="s">
        <v>385</v>
      </c>
      <c r="H1249">
        <v>2022</v>
      </c>
      <c r="I1249">
        <v>10050</v>
      </c>
      <c r="J1249">
        <v>13500</v>
      </c>
    </row>
    <row r="1250" spans="1:10">
      <c r="A1250" t="s">
        <v>710</v>
      </c>
      <c r="B1250" t="s">
        <v>11</v>
      </c>
      <c r="C1250" t="s">
        <v>119</v>
      </c>
      <c r="D1250" t="s">
        <v>712</v>
      </c>
      <c r="E1250" t="s">
        <v>15</v>
      </c>
      <c r="F1250" t="s">
        <v>36</v>
      </c>
      <c r="G1250" t="s">
        <v>37</v>
      </c>
      <c r="H1250">
        <v>2022</v>
      </c>
      <c r="I1250">
        <v>8745</v>
      </c>
      <c r="J1250">
        <v>11745</v>
      </c>
    </row>
    <row r="1251" spans="1:10">
      <c r="A1251" t="s">
        <v>710</v>
      </c>
      <c r="B1251" t="s">
        <v>11</v>
      </c>
      <c r="C1251" t="s">
        <v>119</v>
      </c>
      <c r="D1251" t="s">
        <v>712</v>
      </c>
      <c r="E1251" t="s">
        <v>15</v>
      </c>
      <c r="F1251" t="s">
        <v>36</v>
      </c>
      <c r="G1251" t="s">
        <v>37</v>
      </c>
      <c r="H1251">
        <v>2022</v>
      </c>
      <c r="I1251">
        <v>8545</v>
      </c>
      <c r="J1251">
        <v>11475</v>
      </c>
    </row>
    <row r="1252" spans="1:10">
      <c r="A1252" t="s">
        <v>710</v>
      </c>
      <c r="B1252" t="s">
        <v>11</v>
      </c>
      <c r="C1252" t="s">
        <v>119</v>
      </c>
      <c r="D1252" t="s">
        <v>712</v>
      </c>
      <c r="E1252" t="s">
        <v>15</v>
      </c>
      <c r="F1252" t="s">
        <v>183</v>
      </c>
      <c r="G1252" t="s">
        <v>190</v>
      </c>
      <c r="H1252">
        <v>2022</v>
      </c>
      <c r="I1252">
        <v>5630</v>
      </c>
      <c r="J1252">
        <v>11424</v>
      </c>
    </row>
    <row r="1253" spans="1:10">
      <c r="A1253" t="s">
        <v>710</v>
      </c>
      <c r="B1253" t="s">
        <v>11</v>
      </c>
      <c r="C1253" t="s">
        <v>119</v>
      </c>
      <c r="D1253" t="s">
        <v>712</v>
      </c>
      <c r="E1253" t="s">
        <v>15</v>
      </c>
      <c r="F1253" t="s">
        <v>210</v>
      </c>
      <c r="G1253" t="s">
        <v>213</v>
      </c>
      <c r="H1253">
        <v>2022</v>
      </c>
      <c r="I1253">
        <v>5605</v>
      </c>
      <c r="J1253">
        <v>11373</v>
      </c>
    </row>
    <row r="1254" spans="1:10">
      <c r="A1254" t="s">
        <v>710</v>
      </c>
      <c r="B1254" t="s">
        <v>11</v>
      </c>
      <c r="C1254" t="s">
        <v>73</v>
      </c>
      <c r="D1254" t="s">
        <v>712</v>
      </c>
      <c r="E1254" t="s">
        <v>15</v>
      </c>
      <c r="F1254" t="s">
        <v>36</v>
      </c>
      <c r="G1254" t="s">
        <v>37</v>
      </c>
      <c r="H1254">
        <v>2022</v>
      </c>
      <c r="I1254">
        <v>8040</v>
      </c>
      <c r="J1254">
        <v>10960</v>
      </c>
    </row>
    <row r="1255" spans="1:10">
      <c r="A1255" t="s">
        <v>710</v>
      </c>
      <c r="B1255" t="s">
        <v>11</v>
      </c>
      <c r="C1255" t="s">
        <v>119</v>
      </c>
      <c r="D1255" t="s">
        <v>712</v>
      </c>
      <c r="E1255" t="s">
        <v>15</v>
      </c>
      <c r="F1255" t="s">
        <v>183</v>
      </c>
      <c r="G1255" t="s">
        <v>190</v>
      </c>
      <c r="H1255">
        <v>2022</v>
      </c>
      <c r="I1255">
        <v>5330</v>
      </c>
      <c r="J1255">
        <v>10812</v>
      </c>
    </row>
    <row r="1256" spans="1:10">
      <c r="A1256" t="s">
        <v>710</v>
      </c>
      <c r="B1256" t="s">
        <v>11</v>
      </c>
      <c r="C1256" t="s">
        <v>73</v>
      </c>
      <c r="D1256" t="s">
        <v>712</v>
      </c>
      <c r="E1256" t="s">
        <v>15</v>
      </c>
      <c r="F1256" t="s">
        <v>36</v>
      </c>
      <c r="G1256" t="s">
        <v>37</v>
      </c>
      <c r="H1256">
        <v>2022</v>
      </c>
      <c r="I1256">
        <v>8045</v>
      </c>
      <c r="J1256">
        <v>10560</v>
      </c>
    </row>
    <row r="1257" spans="1:10">
      <c r="A1257" t="s">
        <v>710</v>
      </c>
      <c r="B1257" t="s">
        <v>11</v>
      </c>
      <c r="C1257" t="s">
        <v>119</v>
      </c>
      <c r="D1257" t="s">
        <v>712</v>
      </c>
      <c r="E1257" t="s">
        <v>15</v>
      </c>
      <c r="F1257" t="s">
        <v>194</v>
      </c>
      <c r="G1257" t="s">
        <v>197</v>
      </c>
      <c r="H1257">
        <v>2022</v>
      </c>
      <c r="I1257">
        <v>4675</v>
      </c>
      <c r="J1257">
        <v>10555.5</v>
      </c>
    </row>
    <row r="1258" spans="1:10">
      <c r="A1258" t="s">
        <v>710</v>
      </c>
      <c r="B1258" t="s">
        <v>11</v>
      </c>
      <c r="C1258" t="s">
        <v>119</v>
      </c>
      <c r="D1258" t="s">
        <v>712</v>
      </c>
      <c r="E1258" t="s">
        <v>15</v>
      </c>
      <c r="F1258" t="s">
        <v>183</v>
      </c>
      <c r="G1258" t="s">
        <v>184</v>
      </c>
      <c r="H1258">
        <v>2022</v>
      </c>
      <c r="I1258">
        <v>4980</v>
      </c>
      <c r="J1258">
        <v>10098</v>
      </c>
    </row>
    <row r="1259" spans="1:10">
      <c r="A1259" t="s">
        <v>710</v>
      </c>
      <c r="B1259" t="s">
        <v>11</v>
      </c>
      <c r="C1259" t="s">
        <v>119</v>
      </c>
      <c r="D1259" t="s">
        <v>712</v>
      </c>
      <c r="E1259" t="s">
        <v>15</v>
      </c>
      <c r="F1259" t="s">
        <v>183</v>
      </c>
      <c r="G1259" t="s">
        <v>187</v>
      </c>
      <c r="H1259">
        <v>2022</v>
      </c>
      <c r="I1259">
        <v>4980</v>
      </c>
      <c r="J1259">
        <v>10098</v>
      </c>
    </row>
    <row r="1260" spans="1:10">
      <c r="A1260" t="s">
        <v>710</v>
      </c>
      <c r="B1260" t="s">
        <v>11</v>
      </c>
      <c r="C1260" t="s">
        <v>119</v>
      </c>
      <c r="D1260" t="s">
        <v>712</v>
      </c>
      <c r="E1260" t="s">
        <v>15</v>
      </c>
      <c r="F1260" t="s">
        <v>36</v>
      </c>
      <c r="G1260" t="s">
        <v>37</v>
      </c>
      <c r="H1260">
        <v>2022</v>
      </c>
      <c r="I1260">
        <v>7240</v>
      </c>
      <c r="J1260">
        <v>9504</v>
      </c>
    </row>
    <row r="1261" spans="1:10">
      <c r="A1261" t="s">
        <v>710</v>
      </c>
      <c r="B1261" t="s">
        <v>11</v>
      </c>
      <c r="C1261" t="s">
        <v>119</v>
      </c>
      <c r="D1261" t="s">
        <v>712</v>
      </c>
      <c r="E1261" t="s">
        <v>15</v>
      </c>
      <c r="F1261" t="s">
        <v>183</v>
      </c>
      <c r="G1261" t="s">
        <v>190</v>
      </c>
      <c r="H1261">
        <v>2022</v>
      </c>
      <c r="I1261">
        <v>4225</v>
      </c>
      <c r="J1261">
        <v>8568</v>
      </c>
    </row>
    <row r="1262" spans="1:10">
      <c r="A1262" t="s">
        <v>710</v>
      </c>
      <c r="B1262" t="s">
        <v>11</v>
      </c>
      <c r="C1262" t="s">
        <v>119</v>
      </c>
      <c r="D1262" t="s">
        <v>712</v>
      </c>
      <c r="E1262" t="s">
        <v>15</v>
      </c>
      <c r="F1262" t="s">
        <v>183</v>
      </c>
      <c r="G1262" t="s">
        <v>184</v>
      </c>
      <c r="H1262">
        <v>2022</v>
      </c>
      <c r="I1262">
        <v>3445</v>
      </c>
      <c r="J1262">
        <v>7007.4</v>
      </c>
    </row>
    <row r="1263" spans="1:10">
      <c r="A1263" t="s">
        <v>710</v>
      </c>
      <c r="B1263" t="s">
        <v>11</v>
      </c>
      <c r="C1263" t="s">
        <v>119</v>
      </c>
      <c r="D1263" t="s">
        <v>712</v>
      </c>
      <c r="E1263" t="s">
        <v>15</v>
      </c>
      <c r="F1263" t="s">
        <v>183</v>
      </c>
      <c r="G1263" t="s">
        <v>184</v>
      </c>
      <c r="H1263">
        <v>2022</v>
      </c>
      <c r="I1263">
        <v>3395</v>
      </c>
      <c r="J1263">
        <v>6885</v>
      </c>
    </row>
    <row r="1264" spans="1:10">
      <c r="A1264" t="s">
        <v>710</v>
      </c>
      <c r="B1264" t="s">
        <v>11</v>
      </c>
      <c r="C1264" t="s">
        <v>119</v>
      </c>
      <c r="D1264" t="s">
        <v>712</v>
      </c>
      <c r="E1264" t="s">
        <v>15</v>
      </c>
      <c r="F1264" t="s">
        <v>183</v>
      </c>
      <c r="G1264" t="s">
        <v>187</v>
      </c>
      <c r="H1264">
        <v>2022</v>
      </c>
      <c r="I1264">
        <v>3395</v>
      </c>
      <c r="J1264">
        <v>6885</v>
      </c>
    </row>
    <row r="1265" spans="1:10">
      <c r="A1265" t="s">
        <v>710</v>
      </c>
      <c r="B1265" t="s">
        <v>11</v>
      </c>
      <c r="C1265" t="s">
        <v>73</v>
      </c>
      <c r="D1265" t="s">
        <v>712</v>
      </c>
      <c r="E1265" t="s">
        <v>15</v>
      </c>
      <c r="F1265" t="s">
        <v>36</v>
      </c>
      <c r="G1265" t="s">
        <v>37</v>
      </c>
      <c r="H1265">
        <v>2022</v>
      </c>
      <c r="I1265">
        <v>5025</v>
      </c>
      <c r="J1265">
        <v>6750</v>
      </c>
    </row>
    <row r="1266" spans="1:10">
      <c r="A1266" t="s">
        <v>710</v>
      </c>
      <c r="B1266" t="s">
        <v>11</v>
      </c>
      <c r="C1266" t="s">
        <v>119</v>
      </c>
      <c r="D1266" t="s">
        <v>712</v>
      </c>
      <c r="E1266" t="s">
        <v>15</v>
      </c>
      <c r="F1266" t="s">
        <v>183</v>
      </c>
      <c r="G1266" t="s">
        <v>184</v>
      </c>
      <c r="H1266">
        <v>2022</v>
      </c>
      <c r="I1266">
        <v>3010</v>
      </c>
      <c r="J1266">
        <v>6120</v>
      </c>
    </row>
    <row r="1267" spans="1:10">
      <c r="A1267" t="s">
        <v>710</v>
      </c>
      <c r="B1267" t="s">
        <v>11</v>
      </c>
      <c r="C1267" t="s">
        <v>119</v>
      </c>
      <c r="D1267" t="s">
        <v>712</v>
      </c>
      <c r="E1267" t="s">
        <v>15</v>
      </c>
      <c r="F1267" t="s">
        <v>183</v>
      </c>
      <c r="G1267" t="s">
        <v>184</v>
      </c>
      <c r="H1267">
        <v>2022</v>
      </c>
      <c r="I1267">
        <v>2895</v>
      </c>
      <c r="J1267">
        <v>5865</v>
      </c>
    </row>
    <row r="1268" spans="1:10">
      <c r="A1268" t="s">
        <v>710</v>
      </c>
      <c r="B1268" t="s">
        <v>11</v>
      </c>
      <c r="C1268" t="s">
        <v>119</v>
      </c>
      <c r="D1268" t="s">
        <v>712</v>
      </c>
      <c r="E1268" t="s">
        <v>15</v>
      </c>
      <c r="F1268" t="s">
        <v>183</v>
      </c>
      <c r="G1268" t="s">
        <v>187</v>
      </c>
      <c r="H1268">
        <v>2022</v>
      </c>
      <c r="I1268">
        <v>2895</v>
      </c>
      <c r="J1268">
        <v>5865</v>
      </c>
    </row>
    <row r="1269" spans="1:10">
      <c r="A1269" t="s">
        <v>710</v>
      </c>
      <c r="B1269" t="s">
        <v>11</v>
      </c>
      <c r="C1269" t="s">
        <v>119</v>
      </c>
      <c r="D1269" t="s">
        <v>712</v>
      </c>
      <c r="E1269" t="s">
        <v>15</v>
      </c>
      <c r="F1269" t="s">
        <v>36</v>
      </c>
      <c r="G1269" t="s">
        <v>37</v>
      </c>
      <c r="H1269">
        <v>2022</v>
      </c>
      <c r="I1269">
        <v>4020</v>
      </c>
      <c r="J1269">
        <v>5400</v>
      </c>
    </row>
    <row r="1270" spans="1:10">
      <c r="A1270" t="s">
        <v>710</v>
      </c>
      <c r="B1270" t="s">
        <v>11</v>
      </c>
      <c r="C1270" t="s">
        <v>119</v>
      </c>
      <c r="D1270" t="s">
        <v>712</v>
      </c>
      <c r="E1270" t="s">
        <v>15</v>
      </c>
      <c r="F1270" t="s">
        <v>36</v>
      </c>
      <c r="G1270" t="s">
        <v>37</v>
      </c>
      <c r="H1270">
        <v>2022</v>
      </c>
      <c r="I1270">
        <v>3505</v>
      </c>
      <c r="J1270">
        <v>4725</v>
      </c>
    </row>
    <row r="1271" spans="1:10">
      <c r="A1271" t="s">
        <v>710</v>
      </c>
      <c r="B1271" t="s">
        <v>11</v>
      </c>
      <c r="C1271" t="s">
        <v>119</v>
      </c>
      <c r="D1271" t="s">
        <v>712</v>
      </c>
      <c r="E1271" t="s">
        <v>15</v>
      </c>
      <c r="F1271" t="s">
        <v>36</v>
      </c>
      <c r="G1271" t="s">
        <v>37</v>
      </c>
      <c r="H1271">
        <v>2022</v>
      </c>
      <c r="I1271">
        <v>3015</v>
      </c>
      <c r="J1271">
        <v>3960</v>
      </c>
    </row>
    <row r="1272" spans="1:10">
      <c r="A1272" t="s">
        <v>710</v>
      </c>
      <c r="B1272" t="s">
        <v>11</v>
      </c>
      <c r="C1272" t="s">
        <v>119</v>
      </c>
      <c r="D1272" t="s">
        <v>712</v>
      </c>
      <c r="E1272" t="s">
        <v>15</v>
      </c>
      <c r="F1272" t="s">
        <v>183</v>
      </c>
      <c r="G1272" t="s">
        <v>187</v>
      </c>
      <c r="H1272">
        <v>2022</v>
      </c>
      <c r="I1272">
        <v>1735</v>
      </c>
      <c r="J1272">
        <v>3519</v>
      </c>
    </row>
    <row r="1273" spans="1:10">
      <c r="A1273" t="s">
        <v>710</v>
      </c>
      <c r="B1273" t="s">
        <v>11</v>
      </c>
      <c r="C1273" t="s">
        <v>119</v>
      </c>
      <c r="D1273" t="s">
        <v>712</v>
      </c>
      <c r="E1273" t="s">
        <v>15</v>
      </c>
      <c r="F1273" t="s">
        <v>36</v>
      </c>
      <c r="G1273" t="s">
        <v>37</v>
      </c>
      <c r="H1273">
        <v>2022</v>
      </c>
      <c r="I1273">
        <v>2615</v>
      </c>
      <c r="J1273">
        <v>3484</v>
      </c>
    </row>
    <row r="1274" spans="1:10">
      <c r="A1274" t="s">
        <v>710</v>
      </c>
      <c r="B1274" t="s">
        <v>11</v>
      </c>
      <c r="C1274" t="s">
        <v>119</v>
      </c>
      <c r="D1274" t="s">
        <v>712</v>
      </c>
      <c r="E1274" t="s">
        <v>15</v>
      </c>
      <c r="F1274" t="s">
        <v>183</v>
      </c>
      <c r="G1274" t="s">
        <v>187</v>
      </c>
      <c r="H1274">
        <v>2022</v>
      </c>
      <c r="I1274">
        <v>1100</v>
      </c>
      <c r="J1274">
        <v>2244</v>
      </c>
    </row>
    <row r="1275" spans="1:10">
      <c r="A1275" t="s">
        <v>710</v>
      </c>
      <c r="B1275" t="s">
        <v>11</v>
      </c>
      <c r="C1275" t="s">
        <v>119</v>
      </c>
      <c r="D1275" t="s">
        <v>712</v>
      </c>
      <c r="E1275" t="s">
        <v>15</v>
      </c>
      <c r="F1275" t="s">
        <v>16</v>
      </c>
      <c r="G1275" t="s">
        <v>158</v>
      </c>
      <c r="H1275">
        <v>2022</v>
      </c>
      <c r="I1275">
        <v>1005</v>
      </c>
      <c r="J1275">
        <v>2220</v>
      </c>
    </row>
    <row r="1276" spans="1:10">
      <c r="A1276" t="s">
        <v>710</v>
      </c>
      <c r="B1276" t="s">
        <v>11</v>
      </c>
      <c r="C1276" t="s">
        <v>119</v>
      </c>
      <c r="D1276" t="s">
        <v>712</v>
      </c>
      <c r="E1276" t="s">
        <v>15</v>
      </c>
      <c r="F1276" t="s">
        <v>183</v>
      </c>
      <c r="G1276" t="s">
        <v>184</v>
      </c>
      <c r="H1276">
        <v>2022</v>
      </c>
      <c r="I1276">
        <v>1075</v>
      </c>
      <c r="J1276">
        <v>2193</v>
      </c>
    </row>
    <row r="1277" spans="1:10">
      <c r="A1277" t="s">
        <v>710</v>
      </c>
      <c r="B1277" t="s">
        <v>11</v>
      </c>
      <c r="C1277" t="s">
        <v>119</v>
      </c>
      <c r="D1277" t="s">
        <v>712</v>
      </c>
      <c r="E1277" t="s">
        <v>15</v>
      </c>
      <c r="F1277" t="s">
        <v>183</v>
      </c>
      <c r="G1277" t="s">
        <v>190</v>
      </c>
      <c r="H1277">
        <v>2022</v>
      </c>
      <c r="I1277">
        <v>1005</v>
      </c>
      <c r="J1277">
        <v>2040</v>
      </c>
    </row>
    <row r="1278" spans="1:10">
      <c r="A1278" t="s">
        <v>710</v>
      </c>
      <c r="B1278" t="s">
        <v>11</v>
      </c>
      <c r="C1278" t="s">
        <v>119</v>
      </c>
      <c r="D1278" t="s">
        <v>712</v>
      </c>
      <c r="E1278" t="s">
        <v>15</v>
      </c>
      <c r="F1278" t="s">
        <v>183</v>
      </c>
      <c r="G1278" t="s">
        <v>190</v>
      </c>
      <c r="H1278">
        <v>2022</v>
      </c>
      <c r="I1278">
        <v>1005</v>
      </c>
      <c r="J1278">
        <v>2040</v>
      </c>
    </row>
    <row r="1279" spans="1:10">
      <c r="A1279" t="s">
        <v>710</v>
      </c>
      <c r="B1279" t="s">
        <v>11</v>
      </c>
      <c r="C1279" t="s">
        <v>119</v>
      </c>
      <c r="D1279" t="s">
        <v>712</v>
      </c>
      <c r="E1279" t="s">
        <v>15</v>
      </c>
      <c r="F1279" t="s">
        <v>183</v>
      </c>
      <c r="G1279" t="s">
        <v>187</v>
      </c>
      <c r="H1279">
        <v>2022</v>
      </c>
      <c r="I1279">
        <v>900</v>
      </c>
      <c r="J1279">
        <v>1836</v>
      </c>
    </row>
    <row r="1280" spans="1:10">
      <c r="A1280" t="s">
        <v>710</v>
      </c>
      <c r="B1280" t="s">
        <v>11</v>
      </c>
      <c r="C1280" t="s">
        <v>119</v>
      </c>
      <c r="D1280" t="s">
        <v>712</v>
      </c>
      <c r="E1280" t="s">
        <v>15</v>
      </c>
      <c r="F1280" t="s">
        <v>183</v>
      </c>
      <c r="G1280" t="s">
        <v>184</v>
      </c>
      <c r="H1280">
        <v>2022</v>
      </c>
      <c r="I1280">
        <v>875</v>
      </c>
      <c r="J1280">
        <v>1785</v>
      </c>
    </row>
    <row r="1281" spans="1:10">
      <c r="A1281" t="s">
        <v>710</v>
      </c>
      <c r="B1281" t="s">
        <v>11</v>
      </c>
      <c r="C1281" t="s">
        <v>119</v>
      </c>
      <c r="D1281" t="s">
        <v>712</v>
      </c>
      <c r="E1281" t="s">
        <v>15</v>
      </c>
      <c r="F1281" t="s">
        <v>183</v>
      </c>
      <c r="G1281" t="s">
        <v>184</v>
      </c>
      <c r="H1281">
        <v>2022</v>
      </c>
      <c r="I1281">
        <v>650</v>
      </c>
      <c r="J1281">
        <v>1326</v>
      </c>
    </row>
    <row r="1282" spans="1:10">
      <c r="A1282" t="s">
        <v>710</v>
      </c>
      <c r="B1282" t="s">
        <v>11</v>
      </c>
      <c r="C1282" t="s">
        <v>119</v>
      </c>
      <c r="D1282" t="s">
        <v>712</v>
      </c>
      <c r="E1282" t="s">
        <v>15</v>
      </c>
      <c r="F1282" t="s">
        <v>183</v>
      </c>
      <c r="G1282" t="s">
        <v>187</v>
      </c>
      <c r="H1282">
        <v>2022</v>
      </c>
      <c r="I1282">
        <v>650</v>
      </c>
      <c r="J1282">
        <v>1326</v>
      </c>
    </row>
    <row r="1283" spans="1:10">
      <c r="A1283" t="s">
        <v>710</v>
      </c>
      <c r="B1283" t="s">
        <v>11</v>
      </c>
      <c r="C1283" t="s">
        <v>73</v>
      </c>
      <c r="D1283" t="s">
        <v>712</v>
      </c>
      <c r="E1283" t="s">
        <v>15</v>
      </c>
      <c r="F1283" t="s">
        <v>183</v>
      </c>
      <c r="G1283" t="s">
        <v>190</v>
      </c>
      <c r="H1283">
        <v>2022</v>
      </c>
      <c r="I1283">
        <v>400</v>
      </c>
      <c r="J1283">
        <v>816</v>
      </c>
    </row>
    <row r="1284" spans="1:10">
      <c r="A1284" t="s">
        <v>710</v>
      </c>
      <c r="B1284" t="s">
        <v>11</v>
      </c>
      <c r="C1284" t="s">
        <v>119</v>
      </c>
      <c r="D1284" t="s">
        <v>712</v>
      </c>
      <c r="E1284" t="s">
        <v>15</v>
      </c>
      <c r="F1284" t="s">
        <v>183</v>
      </c>
      <c r="G1284" t="s">
        <v>187</v>
      </c>
      <c r="H1284">
        <v>2022</v>
      </c>
      <c r="I1284">
        <v>300</v>
      </c>
      <c r="J1284">
        <v>612</v>
      </c>
    </row>
    <row r="1285" spans="1:10">
      <c r="A1285" t="s">
        <v>710</v>
      </c>
      <c r="B1285" t="s">
        <v>11</v>
      </c>
      <c r="C1285" t="s">
        <v>73</v>
      </c>
      <c r="D1285" t="s">
        <v>712</v>
      </c>
      <c r="E1285" t="s">
        <v>15</v>
      </c>
      <c r="F1285" t="s">
        <v>36</v>
      </c>
      <c r="G1285" t="s">
        <v>37</v>
      </c>
      <c r="H1285">
        <v>2022</v>
      </c>
      <c r="I1285">
        <v>450</v>
      </c>
      <c r="J1285">
        <v>603</v>
      </c>
    </row>
    <row r="1286" spans="1:10">
      <c r="A1286" t="s">
        <v>710</v>
      </c>
      <c r="B1286" t="s">
        <v>11</v>
      </c>
      <c r="C1286" t="s">
        <v>119</v>
      </c>
      <c r="D1286" t="s">
        <v>712</v>
      </c>
      <c r="E1286" t="s">
        <v>15</v>
      </c>
      <c r="F1286" t="s">
        <v>210</v>
      </c>
      <c r="G1286" t="s">
        <v>213</v>
      </c>
      <c r="H1286">
        <v>2022</v>
      </c>
      <c r="I1286">
        <v>150</v>
      </c>
      <c r="J1286">
        <v>306</v>
      </c>
    </row>
    <row r="1287" spans="1:10">
      <c r="A1287" t="s">
        <v>710</v>
      </c>
      <c r="B1287" t="s">
        <v>11</v>
      </c>
      <c r="C1287" t="s">
        <v>119</v>
      </c>
      <c r="D1287" t="s">
        <v>712</v>
      </c>
      <c r="E1287" t="s">
        <v>15</v>
      </c>
      <c r="F1287" t="s">
        <v>210</v>
      </c>
      <c r="G1287" t="s">
        <v>213</v>
      </c>
      <c r="H1287">
        <v>2022</v>
      </c>
      <c r="I1287">
        <v>100</v>
      </c>
      <c r="J1287">
        <v>204</v>
      </c>
    </row>
    <row r="1288" spans="1:10">
      <c r="A1288" t="s">
        <v>710</v>
      </c>
      <c r="B1288" t="s">
        <v>11</v>
      </c>
      <c r="C1288" t="s">
        <v>119</v>
      </c>
      <c r="D1288" t="s">
        <v>712</v>
      </c>
      <c r="E1288" t="s">
        <v>15</v>
      </c>
      <c r="F1288" t="s">
        <v>210</v>
      </c>
      <c r="G1288" t="s">
        <v>213</v>
      </c>
      <c r="H1288">
        <v>2022</v>
      </c>
      <c r="I1288">
        <v>50</v>
      </c>
      <c r="J1288">
        <v>102</v>
      </c>
    </row>
    <row r="1289" spans="1:10">
      <c r="A1289" t="s">
        <v>710</v>
      </c>
      <c r="B1289" t="s">
        <v>11</v>
      </c>
      <c r="C1289" t="s">
        <v>73</v>
      </c>
      <c r="D1289" t="s">
        <v>712</v>
      </c>
      <c r="E1289" t="s">
        <v>15</v>
      </c>
      <c r="F1289" t="s">
        <v>36</v>
      </c>
      <c r="G1289" t="s">
        <v>37</v>
      </c>
      <c r="H1289">
        <v>2022</v>
      </c>
      <c r="I1289">
        <v>0</v>
      </c>
      <c r="J1289">
        <v>0</v>
      </c>
    </row>
    <row r="1290" spans="1:10">
      <c r="A1290" t="s">
        <v>710</v>
      </c>
      <c r="B1290" t="s">
        <v>11</v>
      </c>
      <c r="C1290" t="s">
        <v>73</v>
      </c>
      <c r="D1290" t="s">
        <v>712</v>
      </c>
      <c r="E1290" t="s">
        <v>15</v>
      </c>
      <c r="F1290" t="s">
        <v>36</v>
      </c>
      <c r="G1290" t="s">
        <v>37</v>
      </c>
      <c r="H1290">
        <v>2022</v>
      </c>
      <c r="I1290">
        <v>15</v>
      </c>
      <c r="J1290">
        <v>0</v>
      </c>
    </row>
    <row r="1291" spans="1:10">
      <c r="A1291" t="s">
        <v>710</v>
      </c>
      <c r="B1291" t="s">
        <v>11</v>
      </c>
      <c r="C1291" t="s">
        <v>119</v>
      </c>
      <c r="D1291" t="s">
        <v>712</v>
      </c>
      <c r="E1291" t="s">
        <v>15</v>
      </c>
      <c r="F1291" t="s">
        <v>36</v>
      </c>
      <c r="G1291" t="s">
        <v>37</v>
      </c>
      <c r="H1291">
        <v>2022</v>
      </c>
      <c r="I1291">
        <v>0</v>
      </c>
      <c r="J1291">
        <v>0</v>
      </c>
    </row>
    <row r="1292" spans="1:10">
      <c r="A1292" t="s">
        <v>710</v>
      </c>
      <c r="B1292" t="s">
        <v>11</v>
      </c>
      <c r="C1292" t="s">
        <v>119</v>
      </c>
      <c r="D1292" t="s">
        <v>712</v>
      </c>
      <c r="E1292" t="s">
        <v>15</v>
      </c>
      <c r="F1292" t="s">
        <v>183</v>
      </c>
      <c r="G1292" t="s">
        <v>184</v>
      </c>
      <c r="H1292">
        <v>2022</v>
      </c>
      <c r="I1292">
        <v>10</v>
      </c>
      <c r="J1292">
        <v>0</v>
      </c>
    </row>
    <row r="1293" spans="1:10">
      <c r="A1293" t="s">
        <v>544</v>
      </c>
      <c r="B1293" t="s">
        <v>490</v>
      </c>
      <c r="C1293" t="s">
        <v>491</v>
      </c>
      <c r="D1293" t="s">
        <v>672</v>
      </c>
      <c r="E1293" t="s">
        <v>15</v>
      </c>
      <c r="F1293" t="s">
        <v>77</v>
      </c>
      <c r="G1293" t="s">
        <v>79</v>
      </c>
      <c r="H1293">
        <v>2022</v>
      </c>
      <c r="I1293">
        <v>12365</v>
      </c>
      <c r="J1293">
        <v>9717</v>
      </c>
    </row>
    <row r="1294" spans="1:10">
      <c r="A1294" t="s">
        <v>544</v>
      </c>
      <c r="B1294" t="s">
        <v>490</v>
      </c>
      <c r="C1294" t="s">
        <v>491</v>
      </c>
      <c r="D1294" t="s">
        <v>672</v>
      </c>
      <c r="E1294" t="s">
        <v>15</v>
      </c>
      <c r="F1294" t="s">
        <v>77</v>
      </c>
      <c r="G1294" t="s">
        <v>79</v>
      </c>
      <c r="H1294">
        <v>2022</v>
      </c>
      <c r="I1294">
        <v>20805</v>
      </c>
      <c r="J1294">
        <v>16353</v>
      </c>
    </row>
    <row r="1295" spans="1:10">
      <c r="A1295" t="s">
        <v>544</v>
      </c>
      <c r="B1295" t="s">
        <v>490</v>
      </c>
      <c r="C1295" t="s">
        <v>491</v>
      </c>
      <c r="D1295" t="s">
        <v>672</v>
      </c>
      <c r="E1295" t="s">
        <v>15</v>
      </c>
      <c r="F1295" t="s">
        <v>77</v>
      </c>
      <c r="G1295" t="s">
        <v>79</v>
      </c>
      <c r="H1295">
        <v>2022</v>
      </c>
      <c r="I1295">
        <v>12670</v>
      </c>
      <c r="J1295">
        <v>9954</v>
      </c>
    </row>
    <row r="1296" spans="1:10">
      <c r="A1296" t="s">
        <v>544</v>
      </c>
      <c r="B1296" t="s">
        <v>490</v>
      </c>
      <c r="C1296" t="s">
        <v>491</v>
      </c>
      <c r="D1296" t="s">
        <v>672</v>
      </c>
      <c r="E1296" t="s">
        <v>15</v>
      </c>
      <c r="F1296" t="s">
        <v>77</v>
      </c>
      <c r="G1296" t="s">
        <v>79</v>
      </c>
      <c r="H1296">
        <v>2022</v>
      </c>
      <c r="I1296">
        <v>10305</v>
      </c>
      <c r="J1296">
        <v>8097.5</v>
      </c>
    </row>
    <row r="1297" spans="1:10">
      <c r="A1297" t="s">
        <v>544</v>
      </c>
      <c r="B1297" t="s">
        <v>490</v>
      </c>
      <c r="C1297" t="s">
        <v>491</v>
      </c>
      <c r="D1297" t="s">
        <v>672</v>
      </c>
      <c r="E1297" t="s">
        <v>15</v>
      </c>
      <c r="F1297" t="s">
        <v>77</v>
      </c>
      <c r="G1297" t="s">
        <v>79</v>
      </c>
      <c r="H1297">
        <v>2022</v>
      </c>
      <c r="I1297">
        <v>100</v>
      </c>
      <c r="J1297">
        <v>79</v>
      </c>
    </row>
    <row r="1298" spans="1:10">
      <c r="A1298" t="s">
        <v>544</v>
      </c>
      <c r="B1298" t="s">
        <v>490</v>
      </c>
      <c r="C1298" t="s">
        <v>491</v>
      </c>
      <c r="D1298" t="s">
        <v>672</v>
      </c>
      <c r="E1298" t="s">
        <v>15</v>
      </c>
      <c r="F1298" t="s">
        <v>77</v>
      </c>
      <c r="G1298" t="s">
        <v>79</v>
      </c>
      <c r="H1298">
        <v>2022</v>
      </c>
      <c r="I1298">
        <v>20605</v>
      </c>
      <c r="J1298">
        <v>16195</v>
      </c>
    </row>
    <row r="1299" spans="1:10">
      <c r="A1299" t="s">
        <v>544</v>
      </c>
      <c r="B1299" t="s">
        <v>490</v>
      </c>
      <c r="C1299" t="s">
        <v>491</v>
      </c>
      <c r="D1299" t="s">
        <v>672</v>
      </c>
      <c r="E1299" t="s">
        <v>15</v>
      </c>
      <c r="F1299" t="s">
        <v>77</v>
      </c>
      <c r="G1299" t="s">
        <v>79</v>
      </c>
      <c r="H1299">
        <v>2022</v>
      </c>
      <c r="I1299">
        <v>7265</v>
      </c>
      <c r="J1299">
        <v>5707.75</v>
      </c>
    </row>
    <row r="1300" spans="1:10">
      <c r="A1300" t="s">
        <v>544</v>
      </c>
      <c r="B1300" t="s">
        <v>490</v>
      </c>
      <c r="C1300" t="s">
        <v>491</v>
      </c>
      <c r="D1300" t="s">
        <v>672</v>
      </c>
      <c r="E1300" t="s">
        <v>15</v>
      </c>
      <c r="F1300" t="s">
        <v>77</v>
      </c>
      <c r="G1300" t="s">
        <v>79</v>
      </c>
      <c r="H1300">
        <v>2022</v>
      </c>
      <c r="I1300">
        <v>9550</v>
      </c>
      <c r="J1300">
        <v>7505</v>
      </c>
    </row>
    <row r="1301" spans="1:10">
      <c r="A1301" t="s">
        <v>544</v>
      </c>
      <c r="B1301" t="s">
        <v>490</v>
      </c>
      <c r="C1301" t="s">
        <v>491</v>
      </c>
      <c r="D1301" t="s">
        <v>672</v>
      </c>
      <c r="E1301" t="s">
        <v>15</v>
      </c>
      <c r="F1301" t="s">
        <v>77</v>
      </c>
      <c r="G1301" t="s">
        <v>79</v>
      </c>
      <c r="H1301">
        <v>2022</v>
      </c>
      <c r="I1301">
        <v>0</v>
      </c>
      <c r="J1301">
        <v>0</v>
      </c>
    </row>
    <row r="1302" spans="1:10">
      <c r="A1302" t="s">
        <v>544</v>
      </c>
      <c r="B1302" t="s">
        <v>490</v>
      </c>
      <c r="C1302" t="s">
        <v>491</v>
      </c>
      <c r="D1302" t="s">
        <v>672</v>
      </c>
      <c r="E1302" t="s">
        <v>15</v>
      </c>
      <c r="F1302" t="s">
        <v>77</v>
      </c>
      <c r="G1302" t="s">
        <v>79</v>
      </c>
      <c r="H1302">
        <v>2022</v>
      </c>
      <c r="I1302">
        <v>4125</v>
      </c>
      <c r="J1302">
        <v>3239</v>
      </c>
    </row>
    <row r="1303" spans="1:10">
      <c r="A1303" t="s">
        <v>544</v>
      </c>
      <c r="B1303" t="s">
        <v>490</v>
      </c>
      <c r="C1303" t="s">
        <v>491</v>
      </c>
      <c r="D1303" t="s">
        <v>672</v>
      </c>
      <c r="E1303" t="s">
        <v>15</v>
      </c>
      <c r="F1303" t="s">
        <v>77</v>
      </c>
      <c r="G1303" t="s">
        <v>79</v>
      </c>
      <c r="H1303">
        <v>2022</v>
      </c>
      <c r="I1303">
        <v>10455</v>
      </c>
      <c r="J1303">
        <v>8216</v>
      </c>
    </row>
    <row r="1304" spans="1:10">
      <c r="A1304" t="s">
        <v>544</v>
      </c>
      <c r="B1304" t="s">
        <v>490</v>
      </c>
      <c r="C1304" t="s">
        <v>491</v>
      </c>
      <c r="D1304" t="s">
        <v>672</v>
      </c>
      <c r="E1304" t="s">
        <v>15</v>
      </c>
      <c r="F1304" t="s">
        <v>77</v>
      </c>
      <c r="G1304" t="s">
        <v>79</v>
      </c>
      <c r="H1304">
        <v>2022</v>
      </c>
      <c r="I1304">
        <v>10405</v>
      </c>
      <c r="J1304">
        <v>8176.5</v>
      </c>
    </row>
    <row r="1305" spans="1:10">
      <c r="A1305" t="s">
        <v>544</v>
      </c>
      <c r="B1305" t="s">
        <v>490</v>
      </c>
      <c r="C1305" t="s">
        <v>491</v>
      </c>
      <c r="D1305" t="s">
        <v>672</v>
      </c>
      <c r="E1305" t="s">
        <v>15</v>
      </c>
      <c r="F1305" t="s">
        <v>77</v>
      </c>
      <c r="G1305" t="s">
        <v>79</v>
      </c>
      <c r="H1305">
        <v>2022</v>
      </c>
      <c r="I1305">
        <v>4175</v>
      </c>
      <c r="J1305">
        <v>3278.5</v>
      </c>
    </row>
    <row r="1306" spans="1:10">
      <c r="A1306" t="s">
        <v>544</v>
      </c>
      <c r="B1306" t="s">
        <v>490</v>
      </c>
      <c r="C1306" t="s">
        <v>491</v>
      </c>
      <c r="D1306" t="s">
        <v>672</v>
      </c>
      <c r="E1306" t="s">
        <v>15</v>
      </c>
      <c r="F1306" t="s">
        <v>77</v>
      </c>
      <c r="G1306" t="s">
        <v>79</v>
      </c>
      <c r="H1306">
        <v>2022</v>
      </c>
      <c r="I1306">
        <v>4125</v>
      </c>
      <c r="J1306">
        <v>3239</v>
      </c>
    </row>
    <row r="1307" spans="1:10">
      <c r="A1307" t="s">
        <v>544</v>
      </c>
      <c r="B1307" t="s">
        <v>490</v>
      </c>
      <c r="C1307" t="s">
        <v>491</v>
      </c>
      <c r="D1307" t="s">
        <v>672</v>
      </c>
      <c r="E1307" t="s">
        <v>15</v>
      </c>
      <c r="F1307" t="s">
        <v>77</v>
      </c>
      <c r="G1307" t="s">
        <v>79</v>
      </c>
      <c r="H1307">
        <v>2022</v>
      </c>
      <c r="I1307">
        <v>2010</v>
      </c>
      <c r="J1307">
        <v>1580</v>
      </c>
    </row>
    <row r="1308" spans="1:10">
      <c r="A1308" t="s">
        <v>544</v>
      </c>
      <c r="B1308" t="s">
        <v>490</v>
      </c>
      <c r="C1308" t="s">
        <v>491</v>
      </c>
      <c r="D1308" t="s">
        <v>672</v>
      </c>
      <c r="E1308" t="s">
        <v>15</v>
      </c>
      <c r="F1308" t="s">
        <v>77</v>
      </c>
      <c r="G1308" t="s">
        <v>79</v>
      </c>
      <c r="H1308">
        <v>2022</v>
      </c>
      <c r="I1308">
        <v>12595</v>
      </c>
      <c r="J1308">
        <v>9894.75</v>
      </c>
    </row>
    <row r="1309" spans="1:10">
      <c r="A1309" t="s">
        <v>544</v>
      </c>
      <c r="B1309" t="s">
        <v>490</v>
      </c>
      <c r="C1309" t="s">
        <v>491</v>
      </c>
      <c r="D1309" t="s">
        <v>672</v>
      </c>
      <c r="E1309" t="s">
        <v>15</v>
      </c>
      <c r="F1309" t="s">
        <v>77</v>
      </c>
      <c r="G1309" t="s">
        <v>79</v>
      </c>
      <c r="H1309">
        <v>2022</v>
      </c>
      <c r="I1309">
        <v>10405</v>
      </c>
      <c r="J1309">
        <v>8176.5</v>
      </c>
    </row>
    <row r="1310" spans="1:10">
      <c r="A1310" t="s">
        <v>544</v>
      </c>
      <c r="B1310" t="s">
        <v>490</v>
      </c>
      <c r="C1310" t="s">
        <v>491</v>
      </c>
      <c r="D1310" t="s">
        <v>672</v>
      </c>
      <c r="E1310" t="s">
        <v>15</v>
      </c>
      <c r="F1310" t="s">
        <v>77</v>
      </c>
      <c r="G1310" t="s">
        <v>79</v>
      </c>
      <c r="H1310">
        <v>2022</v>
      </c>
      <c r="I1310">
        <v>8245</v>
      </c>
      <c r="J1310">
        <v>6478</v>
      </c>
    </row>
    <row r="1311" spans="1:10">
      <c r="A1311" t="s">
        <v>544</v>
      </c>
      <c r="B1311" t="s">
        <v>490</v>
      </c>
      <c r="C1311" t="s">
        <v>491</v>
      </c>
      <c r="D1311" t="s">
        <v>672</v>
      </c>
      <c r="E1311" t="s">
        <v>15</v>
      </c>
      <c r="F1311" t="s">
        <v>77</v>
      </c>
      <c r="G1311" t="s">
        <v>79</v>
      </c>
      <c r="H1311">
        <v>2022</v>
      </c>
      <c r="I1311">
        <v>43680</v>
      </c>
      <c r="J1311">
        <v>34325.5</v>
      </c>
    </row>
    <row r="1312" spans="1:10">
      <c r="A1312" t="s">
        <v>544</v>
      </c>
      <c r="B1312" t="s">
        <v>490</v>
      </c>
      <c r="C1312" t="s">
        <v>491</v>
      </c>
      <c r="D1312" t="s">
        <v>672</v>
      </c>
      <c r="E1312" t="s">
        <v>15</v>
      </c>
      <c r="F1312" t="s">
        <v>77</v>
      </c>
      <c r="G1312" t="s">
        <v>79</v>
      </c>
      <c r="H1312">
        <v>2022</v>
      </c>
      <c r="I1312">
        <v>16690</v>
      </c>
      <c r="J1312">
        <v>13114</v>
      </c>
    </row>
    <row r="1313" spans="1:10">
      <c r="A1313" t="s">
        <v>544</v>
      </c>
      <c r="B1313" t="s">
        <v>490</v>
      </c>
      <c r="C1313" t="s">
        <v>491</v>
      </c>
      <c r="D1313" t="s">
        <v>672</v>
      </c>
      <c r="E1313" t="s">
        <v>15</v>
      </c>
      <c r="F1313" t="s">
        <v>77</v>
      </c>
      <c r="G1313" t="s">
        <v>79</v>
      </c>
      <c r="H1313">
        <v>2022</v>
      </c>
      <c r="I1313">
        <v>4150</v>
      </c>
      <c r="J1313">
        <v>3258.75</v>
      </c>
    </row>
    <row r="1314" spans="1:10">
      <c r="A1314" t="s">
        <v>544</v>
      </c>
      <c r="B1314" t="s">
        <v>490</v>
      </c>
      <c r="C1314" t="s">
        <v>491</v>
      </c>
      <c r="D1314" t="s">
        <v>672</v>
      </c>
      <c r="E1314" t="s">
        <v>15</v>
      </c>
      <c r="F1314" t="s">
        <v>77</v>
      </c>
      <c r="G1314" t="s">
        <v>79</v>
      </c>
      <c r="H1314">
        <v>2022</v>
      </c>
      <c r="I1314">
        <v>4225</v>
      </c>
      <c r="J1314">
        <v>3318</v>
      </c>
    </row>
    <row r="1315" spans="1:10">
      <c r="A1315" t="s">
        <v>544</v>
      </c>
      <c r="B1315" t="s">
        <v>490</v>
      </c>
      <c r="C1315" t="s">
        <v>491</v>
      </c>
      <c r="D1315" t="s">
        <v>672</v>
      </c>
      <c r="E1315" t="s">
        <v>15</v>
      </c>
      <c r="F1315" t="s">
        <v>77</v>
      </c>
      <c r="G1315" t="s">
        <v>79</v>
      </c>
      <c r="H1315">
        <v>2022</v>
      </c>
      <c r="I1315">
        <v>20810</v>
      </c>
      <c r="J1315">
        <v>16353</v>
      </c>
    </row>
    <row r="1316" spans="1:10">
      <c r="A1316" t="s">
        <v>544</v>
      </c>
      <c r="B1316" t="s">
        <v>490</v>
      </c>
      <c r="C1316" t="s">
        <v>491</v>
      </c>
      <c r="D1316" t="s">
        <v>672</v>
      </c>
      <c r="E1316" t="s">
        <v>15</v>
      </c>
      <c r="F1316" t="s">
        <v>77</v>
      </c>
      <c r="G1316" t="s">
        <v>79</v>
      </c>
      <c r="H1316">
        <v>2022</v>
      </c>
      <c r="I1316">
        <v>8320</v>
      </c>
      <c r="J1316">
        <v>6537.25</v>
      </c>
    </row>
    <row r="1317" spans="1:10">
      <c r="A1317" t="s">
        <v>544</v>
      </c>
      <c r="B1317" t="s">
        <v>490</v>
      </c>
      <c r="C1317" t="s">
        <v>491</v>
      </c>
      <c r="D1317" t="s">
        <v>672</v>
      </c>
      <c r="E1317" t="s">
        <v>15</v>
      </c>
      <c r="F1317" t="s">
        <v>77</v>
      </c>
      <c r="G1317" t="s">
        <v>79</v>
      </c>
      <c r="H1317">
        <v>2022</v>
      </c>
      <c r="I1317">
        <v>8345</v>
      </c>
      <c r="J1317">
        <v>6557</v>
      </c>
    </row>
    <row r="1318" spans="1:10">
      <c r="A1318" t="s">
        <v>544</v>
      </c>
      <c r="B1318" t="s">
        <v>490</v>
      </c>
      <c r="C1318" t="s">
        <v>491</v>
      </c>
      <c r="D1318" t="s">
        <v>672</v>
      </c>
      <c r="E1318" t="s">
        <v>15</v>
      </c>
      <c r="F1318" t="s">
        <v>77</v>
      </c>
      <c r="G1318" t="s">
        <v>79</v>
      </c>
      <c r="H1318">
        <v>2022</v>
      </c>
      <c r="I1318">
        <v>4225</v>
      </c>
      <c r="J1318">
        <v>3318</v>
      </c>
    </row>
    <row r="1319" spans="1:10">
      <c r="A1319" t="s">
        <v>544</v>
      </c>
      <c r="B1319" t="s">
        <v>490</v>
      </c>
      <c r="C1319" t="s">
        <v>491</v>
      </c>
      <c r="D1319" t="s">
        <v>672</v>
      </c>
      <c r="E1319" t="s">
        <v>15</v>
      </c>
      <c r="F1319" t="s">
        <v>77</v>
      </c>
      <c r="G1319" t="s">
        <v>79</v>
      </c>
      <c r="H1319">
        <v>2022</v>
      </c>
      <c r="I1319">
        <v>4150</v>
      </c>
      <c r="J1319">
        <v>3258.75</v>
      </c>
    </row>
    <row r="1320" spans="1:10">
      <c r="A1320" t="s">
        <v>544</v>
      </c>
      <c r="B1320" t="s">
        <v>490</v>
      </c>
      <c r="C1320" t="s">
        <v>491</v>
      </c>
      <c r="D1320" t="s">
        <v>672</v>
      </c>
      <c r="E1320" t="s">
        <v>15</v>
      </c>
      <c r="F1320" t="s">
        <v>77</v>
      </c>
      <c r="G1320" t="s">
        <v>79</v>
      </c>
      <c r="H1320">
        <v>2022</v>
      </c>
      <c r="I1320">
        <v>0</v>
      </c>
      <c r="J1320">
        <v>0</v>
      </c>
    </row>
    <row r="1321" spans="1:10">
      <c r="A1321" t="s">
        <v>544</v>
      </c>
      <c r="B1321" t="s">
        <v>490</v>
      </c>
      <c r="C1321" t="s">
        <v>491</v>
      </c>
      <c r="D1321" t="s">
        <v>672</v>
      </c>
      <c r="E1321" t="s">
        <v>15</v>
      </c>
      <c r="F1321" t="s">
        <v>77</v>
      </c>
      <c r="G1321" t="s">
        <v>79</v>
      </c>
      <c r="H1321">
        <v>2022</v>
      </c>
      <c r="I1321">
        <v>10305</v>
      </c>
      <c r="J1321">
        <v>8097.5</v>
      </c>
    </row>
    <row r="1322" spans="1:10">
      <c r="A1322" t="s">
        <v>544</v>
      </c>
      <c r="B1322" t="s">
        <v>490</v>
      </c>
      <c r="C1322" t="s">
        <v>491</v>
      </c>
      <c r="D1322" t="s">
        <v>672</v>
      </c>
      <c r="E1322" t="s">
        <v>15</v>
      </c>
      <c r="F1322" t="s">
        <v>77</v>
      </c>
      <c r="G1322" t="s">
        <v>79</v>
      </c>
      <c r="H1322">
        <v>2022</v>
      </c>
      <c r="I1322">
        <v>225</v>
      </c>
      <c r="J1322">
        <v>177.75</v>
      </c>
    </row>
    <row r="1323" spans="1:10">
      <c r="A1323" t="s">
        <v>544</v>
      </c>
      <c r="B1323" t="s">
        <v>490</v>
      </c>
      <c r="C1323" t="s">
        <v>491</v>
      </c>
      <c r="D1323" t="s">
        <v>672</v>
      </c>
      <c r="E1323" t="s">
        <v>15</v>
      </c>
      <c r="F1323" t="s">
        <v>77</v>
      </c>
      <c r="G1323" t="s">
        <v>79</v>
      </c>
      <c r="H1323">
        <v>2022</v>
      </c>
      <c r="I1323">
        <v>6260</v>
      </c>
      <c r="J1323">
        <v>4917.75</v>
      </c>
    </row>
    <row r="1324" spans="1:10">
      <c r="A1324" t="s">
        <v>544</v>
      </c>
      <c r="B1324" t="s">
        <v>490</v>
      </c>
      <c r="C1324" t="s">
        <v>491</v>
      </c>
      <c r="D1324" t="s">
        <v>672</v>
      </c>
      <c r="E1324" t="s">
        <v>15</v>
      </c>
      <c r="F1324" t="s">
        <v>77</v>
      </c>
      <c r="G1324" t="s">
        <v>79</v>
      </c>
      <c r="H1324">
        <v>2022</v>
      </c>
      <c r="I1324">
        <v>5180</v>
      </c>
      <c r="J1324">
        <v>4068.5</v>
      </c>
    </row>
    <row r="1325" spans="1:10">
      <c r="A1325" t="s">
        <v>544</v>
      </c>
      <c r="B1325" t="s">
        <v>490</v>
      </c>
      <c r="C1325" t="s">
        <v>491</v>
      </c>
      <c r="D1325" t="s">
        <v>672</v>
      </c>
      <c r="E1325" t="s">
        <v>15</v>
      </c>
      <c r="F1325" t="s">
        <v>77</v>
      </c>
      <c r="G1325" t="s">
        <v>79</v>
      </c>
      <c r="H1325">
        <v>2022</v>
      </c>
      <c r="I1325">
        <v>4200</v>
      </c>
      <c r="J1325">
        <v>3298.25</v>
      </c>
    </row>
    <row r="1326" spans="1:10">
      <c r="A1326" t="s">
        <v>544</v>
      </c>
      <c r="B1326" t="s">
        <v>490</v>
      </c>
      <c r="C1326" t="s">
        <v>491</v>
      </c>
      <c r="D1326" t="s">
        <v>672</v>
      </c>
      <c r="E1326" t="s">
        <v>15</v>
      </c>
      <c r="F1326" t="s">
        <v>77</v>
      </c>
      <c r="G1326" t="s">
        <v>79</v>
      </c>
      <c r="H1326">
        <v>2022</v>
      </c>
      <c r="I1326">
        <v>16585</v>
      </c>
      <c r="J1326">
        <v>13035</v>
      </c>
    </row>
    <row r="1327" spans="1:10">
      <c r="A1327" t="s">
        <v>544</v>
      </c>
      <c r="B1327" t="s">
        <v>490</v>
      </c>
      <c r="C1327" t="s">
        <v>491</v>
      </c>
      <c r="D1327" t="s">
        <v>672</v>
      </c>
      <c r="E1327" t="s">
        <v>15</v>
      </c>
      <c r="F1327" t="s">
        <v>77</v>
      </c>
      <c r="G1327" t="s">
        <v>79</v>
      </c>
      <c r="H1327">
        <v>2022</v>
      </c>
      <c r="I1327">
        <v>10255</v>
      </c>
      <c r="J1327">
        <v>8058</v>
      </c>
    </row>
    <row r="1328" spans="1:10">
      <c r="A1328" t="s">
        <v>544</v>
      </c>
      <c r="B1328" t="s">
        <v>490</v>
      </c>
      <c r="C1328" t="s">
        <v>491</v>
      </c>
      <c r="D1328" t="s">
        <v>672</v>
      </c>
      <c r="E1328" t="s">
        <v>15</v>
      </c>
      <c r="F1328" t="s">
        <v>77</v>
      </c>
      <c r="G1328" t="s">
        <v>79</v>
      </c>
      <c r="H1328">
        <v>2022</v>
      </c>
      <c r="I1328">
        <v>8370</v>
      </c>
      <c r="J1328">
        <v>6576.75</v>
      </c>
    </row>
    <row r="1329" spans="1:10">
      <c r="A1329" t="s">
        <v>544</v>
      </c>
      <c r="B1329" t="s">
        <v>490</v>
      </c>
      <c r="C1329" t="s">
        <v>491</v>
      </c>
      <c r="D1329" t="s">
        <v>672</v>
      </c>
      <c r="E1329" t="s">
        <v>15</v>
      </c>
      <c r="F1329" t="s">
        <v>77</v>
      </c>
      <c r="G1329" t="s">
        <v>79</v>
      </c>
      <c r="H1329">
        <v>2022</v>
      </c>
      <c r="I1329">
        <v>0</v>
      </c>
      <c r="J1329">
        <v>0</v>
      </c>
    </row>
    <row r="1330" spans="1:10">
      <c r="A1330" t="s">
        <v>544</v>
      </c>
      <c r="B1330" t="s">
        <v>490</v>
      </c>
      <c r="C1330" t="s">
        <v>491</v>
      </c>
      <c r="D1330" t="s">
        <v>672</v>
      </c>
      <c r="E1330" t="s">
        <v>15</v>
      </c>
      <c r="F1330" t="s">
        <v>77</v>
      </c>
      <c r="G1330" t="s">
        <v>79</v>
      </c>
      <c r="H1330">
        <v>2022</v>
      </c>
      <c r="I1330">
        <v>6185</v>
      </c>
      <c r="J1330">
        <v>4858.5</v>
      </c>
    </row>
    <row r="1331" spans="1:10">
      <c r="A1331" t="s">
        <v>544</v>
      </c>
      <c r="B1331" t="s">
        <v>490</v>
      </c>
      <c r="C1331" t="s">
        <v>491</v>
      </c>
      <c r="D1331" t="s">
        <v>672</v>
      </c>
      <c r="E1331" t="s">
        <v>15</v>
      </c>
      <c r="F1331" t="s">
        <v>77</v>
      </c>
      <c r="G1331" t="s">
        <v>79</v>
      </c>
      <c r="H1331">
        <v>2022</v>
      </c>
      <c r="I1331">
        <v>3095</v>
      </c>
      <c r="J1331">
        <v>2429.25</v>
      </c>
    </row>
    <row r="1332" spans="1:10">
      <c r="A1332" t="s">
        <v>544</v>
      </c>
      <c r="B1332" t="s">
        <v>490</v>
      </c>
      <c r="C1332" t="s">
        <v>491</v>
      </c>
      <c r="D1332" t="s">
        <v>672</v>
      </c>
      <c r="E1332" t="s">
        <v>15</v>
      </c>
      <c r="F1332" t="s">
        <v>77</v>
      </c>
      <c r="G1332" t="s">
        <v>79</v>
      </c>
      <c r="H1332">
        <v>2022</v>
      </c>
      <c r="I1332">
        <v>6185</v>
      </c>
      <c r="J1332">
        <v>4858.5</v>
      </c>
    </row>
    <row r="1333" spans="1:10">
      <c r="A1333" t="s">
        <v>544</v>
      </c>
      <c r="B1333" t="s">
        <v>490</v>
      </c>
      <c r="C1333" t="s">
        <v>491</v>
      </c>
      <c r="D1333" t="s">
        <v>672</v>
      </c>
      <c r="E1333" t="s">
        <v>15</v>
      </c>
      <c r="F1333" t="s">
        <v>77</v>
      </c>
      <c r="G1333" t="s">
        <v>79</v>
      </c>
      <c r="H1333">
        <v>2022</v>
      </c>
      <c r="I1333">
        <v>12365</v>
      </c>
      <c r="J1333">
        <v>9717</v>
      </c>
    </row>
    <row r="1334" spans="1:10">
      <c r="A1334" t="s">
        <v>544</v>
      </c>
      <c r="B1334" t="s">
        <v>490</v>
      </c>
      <c r="C1334" t="s">
        <v>491</v>
      </c>
      <c r="D1334" t="s">
        <v>672</v>
      </c>
      <c r="E1334" t="s">
        <v>15</v>
      </c>
      <c r="F1334" t="s">
        <v>77</v>
      </c>
      <c r="G1334" t="s">
        <v>79</v>
      </c>
      <c r="H1334">
        <v>2022</v>
      </c>
      <c r="I1334">
        <v>8295</v>
      </c>
      <c r="J1334">
        <v>6517.5</v>
      </c>
    </row>
    <row r="1335" spans="1:10">
      <c r="A1335" t="s">
        <v>544</v>
      </c>
      <c r="B1335" t="s">
        <v>490</v>
      </c>
      <c r="C1335" t="s">
        <v>491</v>
      </c>
      <c r="D1335" t="s">
        <v>672</v>
      </c>
      <c r="E1335" t="s">
        <v>15</v>
      </c>
      <c r="F1335" t="s">
        <v>77</v>
      </c>
      <c r="G1335" t="s">
        <v>79</v>
      </c>
      <c r="H1335">
        <v>2022</v>
      </c>
      <c r="I1335">
        <v>12520</v>
      </c>
      <c r="J1335">
        <v>9835.5</v>
      </c>
    </row>
    <row r="1336" spans="1:10">
      <c r="A1336" t="s">
        <v>544</v>
      </c>
      <c r="B1336" t="s">
        <v>490</v>
      </c>
      <c r="C1336" t="s">
        <v>491</v>
      </c>
      <c r="D1336" t="s">
        <v>672</v>
      </c>
      <c r="E1336" t="s">
        <v>15</v>
      </c>
      <c r="F1336" t="s">
        <v>77</v>
      </c>
      <c r="G1336" t="s">
        <v>79</v>
      </c>
      <c r="H1336">
        <v>2022</v>
      </c>
      <c r="I1336">
        <v>6235</v>
      </c>
      <c r="J1336">
        <v>4898</v>
      </c>
    </row>
    <row r="1337" spans="1:10">
      <c r="A1337" t="s">
        <v>544</v>
      </c>
      <c r="B1337" t="s">
        <v>490</v>
      </c>
      <c r="C1337" t="s">
        <v>491</v>
      </c>
      <c r="D1337" t="s">
        <v>672</v>
      </c>
      <c r="E1337" t="s">
        <v>15</v>
      </c>
      <c r="F1337" t="s">
        <v>198</v>
      </c>
      <c r="G1337" t="s">
        <v>200</v>
      </c>
      <c r="H1337">
        <v>2022</v>
      </c>
      <c r="I1337">
        <v>9405</v>
      </c>
      <c r="J1337">
        <v>10191.5</v>
      </c>
    </row>
    <row r="1338" spans="1:10">
      <c r="A1338" t="s">
        <v>544</v>
      </c>
      <c r="B1338" t="s">
        <v>490</v>
      </c>
      <c r="C1338" t="s">
        <v>491</v>
      </c>
      <c r="D1338" t="s">
        <v>672</v>
      </c>
      <c r="E1338" t="s">
        <v>15</v>
      </c>
      <c r="F1338" t="s">
        <v>207</v>
      </c>
      <c r="G1338" t="s">
        <v>208</v>
      </c>
      <c r="H1338">
        <v>2022</v>
      </c>
      <c r="I1338">
        <v>1660</v>
      </c>
      <c r="J1338">
        <v>8035.5</v>
      </c>
    </row>
    <row r="1339" spans="1:10">
      <c r="A1339" t="s">
        <v>544</v>
      </c>
      <c r="B1339" t="s">
        <v>490</v>
      </c>
      <c r="C1339" t="s">
        <v>491</v>
      </c>
      <c r="D1339" t="s">
        <v>672</v>
      </c>
      <c r="E1339" t="s">
        <v>15</v>
      </c>
      <c r="F1339" t="s">
        <v>207</v>
      </c>
      <c r="G1339" t="s">
        <v>209</v>
      </c>
      <c r="H1339">
        <v>2022</v>
      </c>
      <c r="I1339">
        <v>1660</v>
      </c>
      <c r="J1339">
        <v>8035.5</v>
      </c>
    </row>
    <row r="1340" spans="1:10">
      <c r="A1340" t="s">
        <v>544</v>
      </c>
      <c r="B1340" t="s">
        <v>490</v>
      </c>
      <c r="C1340" t="s">
        <v>491</v>
      </c>
      <c r="D1340" t="s">
        <v>672</v>
      </c>
      <c r="E1340" t="s">
        <v>15</v>
      </c>
      <c r="F1340" t="s">
        <v>214</v>
      </c>
      <c r="G1340" t="s">
        <v>470</v>
      </c>
      <c r="H1340">
        <v>2022</v>
      </c>
      <c r="I1340">
        <v>4150</v>
      </c>
      <c r="J1340">
        <v>10807.5</v>
      </c>
    </row>
    <row r="1341" spans="1:10">
      <c r="A1341" t="s">
        <v>544</v>
      </c>
      <c r="B1341" t="s">
        <v>530</v>
      </c>
      <c r="C1341" t="s">
        <v>530</v>
      </c>
      <c r="D1341" t="s">
        <v>704</v>
      </c>
      <c r="E1341" t="s">
        <v>15</v>
      </c>
      <c r="F1341" t="s">
        <v>36</v>
      </c>
      <c r="G1341" t="s">
        <v>385</v>
      </c>
      <c r="H1341">
        <v>2022</v>
      </c>
      <c r="I1341">
        <v>68110</v>
      </c>
      <c r="J1341">
        <v>89430</v>
      </c>
    </row>
    <row r="1342" spans="1:10">
      <c r="A1342" t="s">
        <v>544</v>
      </c>
      <c r="B1342" t="s">
        <v>530</v>
      </c>
      <c r="C1342" t="s">
        <v>530</v>
      </c>
      <c r="D1342" t="s">
        <v>704</v>
      </c>
      <c r="E1342" t="s">
        <v>15</v>
      </c>
      <c r="F1342" t="s">
        <v>36</v>
      </c>
      <c r="G1342" t="s">
        <v>37</v>
      </c>
      <c r="H1342">
        <v>2022</v>
      </c>
      <c r="I1342">
        <v>32820</v>
      </c>
      <c r="J1342">
        <v>44077.5</v>
      </c>
    </row>
    <row r="1343" spans="1:10">
      <c r="A1343" t="s">
        <v>544</v>
      </c>
      <c r="B1343" t="s">
        <v>530</v>
      </c>
      <c r="C1343" t="s">
        <v>530</v>
      </c>
      <c r="D1343" t="s">
        <v>704</v>
      </c>
      <c r="E1343" t="s">
        <v>15</v>
      </c>
      <c r="F1343" t="s">
        <v>36</v>
      </c>
      <c r="G1343" t="s">
        <v>37</v>
      </c>
      <c r="H1343">
        <v>2022</v>
      </c>
      <c r="I1343">
        <v>16590</v>
      </c>
      <c r="J1343">
        <v>22605</v>
      </c>
    </row>
    <row r="1344" spans="1:10">
      <c r="A1344" t="s">
        <v>544</v>
      </c>
      <c r="B1344" t="s">
        <v>530</v>
      </c>
      <c r="C1344" t="s">
        <v>530</v>
      </c>
      <c r="D1344" t="s">
        <v>704</v>
      </c>
      <c r="E1344" t="s">
        <v>15</v>
      </c>
      <c r="F1344" t="s">
        <v>36</v>
      </c>
      <c r="G1344" t="s">
        <v>37</v>
      </c>
      <c r="H1344">
        <v>2022</v>
      </c>
      <c r="I1344">
        <v>8250</v>
      </c>
      <c r="J1344">
        <v>11070</v>
      </c>
    </row>
    <row r="1345" spans="1:10">
      <c r="A1345" t="s">
        <v>544</v>
      </c>
      <c r="B1345" t="s">
        <v>530</v>
      </c>
      <c r="C1345" t="s">
        <v>530</v>
      </c>
      <c r="D1345" t="s">
        <v>704</v>
      </c>
      <c r="E1345" t="s">
        <v>15</v>
      </c>
      <c r="F1345" t="s">
        <v>357</v>
      </c>
      <c r="G1345" t="s">
        <v>359</v>
      </c>
      <c r="H1345">
        <v>2022</v>
      </c>
      <c r="I1345">
        <v>5180</v>
      </c>
      <c r="J1345">
        <v>10300</v>
      </c>
    </row>
    <row r="1346" spans="1:10">
      <c r="A1346" t="s">
        <v>544</v>
      </c>
      <c r="B1346" t="s">
        <v>530</v>
      </c>
      <c r="C1346" t="s">
        <v>530</v>
      </c>
      <c r="D1346" t="s">
        <v>704</v>
      </c>
      <c r="E1346" t="s">
        <v>15</v>
      </c>
      <c r="F1346" t="s">
        <v>36</v>
      </c>
      <c r="G1346" t="s">
        <v>385</v>
      </c>
      <c r="H1346">
        <v>2022</v>
      </c>
      <c r="I1346">
        <v>6030</v>
      </c>
      <c r="J1346">
        <v>8220</v>
      </c>
    </row>
    <row r="1347" spans="1:10">
      <c r="A1347" t="s">
        <v>544</v>
      </c>
      <c r="B1347" t="s">
        <v>530</v>
      </c>
      <c r="C1347" t="s">
        <v>530</v>
      </c>
      <c r="D1347" t="s">
        <v>704</v>
      </c>
      <c r="E1347" t="s">
        <v>15</v>
      </c>
      <c r="F1347" t="s">
        <v>36</v>
      </c>
      <c r="G1347" t="s">
        <v>37</v>
      </c>
      <c r="H1347">
        <v>2022</v>
      </c>
      <c r="I1347">
        <v>3120</v>
      </c>
      <c r="J1347">
        <v>4092</v>
      </c>
    </row>
    <row r="1348" spans="1:10">
      <c r="A1348" t="s">
        <v>544</v>
      </c>
      <c r="B1348" t="s">
        <v>530</v>
      </c>
      <c r="C1348" t="s">
        <v>530</v>
      </c>
      <c r="D1348" t="s">
        <v>704</v>
      </c>
      <c r="E1348" t="s">
        <v>15</v>
      </c>
      <c r="F1348" t="s">
        <v>36</v>
      </c>
      <c r="G1348" t="s">
        <v>385</v>
      </c>
      <c r="H1348">
        <v>2022</v>
      </c>
      <c r="I1348">
        <v>2115</v>
      </c>
      <c r="J1348">
        <v>2835</v>
      </c>
    </row>
    <row r="1349" spans="1:10">
      <c r="A1349" t="s">
        <v>710</v>
      </c>
      <c r="B1349" t="s">
        <v>530</v>
      </c>
      <c r="C1349" t="s">
        <v>530</v>
      </c>
      <c r="D1349" t="s">
        <v>790</v>
      </c>
      <c r="E1349" t="s">
        <v>15</v>
      </c>
      <c r="F1349" t="s">
        <v>16</v>
      </c>
      <c r="G1349" t="s">
        <v>158</v>
      </c>
      <c r="H1349">
        <v>2022</v>
      </c>
      <c r="I1349">
        <v>460410</v>
      </c>
      <c r="J1349">
        <v>1002453</v>
      </c>
    </row>
    <row r="1350" spans="1:10">
      <c r="A1350" t="s">
        <v>710</v>
      </c>
      <c r="B1350" t="s">
        <v>530</v>
      </c>
      <c r="C1350" t="s">
        <v>530</v>
      </c>
      <c r="D1350" t="s">
        <v>790</v>
      </c>
      <c r="E1350" t="s">
        <v>15</v>
      </c>
      <c r="F1350" t="s">
        <v>31</v>
      </c>
      <c r="G1350" t="s">
        <v>66</v>
      </c>
      <c r="H1350">
        <v>2022</v>
      </c>
      <c r="I1350">
        <v>15000</v>
      </c>
      <c r="J1350">
        <v>180895.5</v>
      </c>
    </row>
    <row r="1351" spans="1:10">
      <c r="A1351" t="s">
        <v>710</v>
      </c>
      <c r="B1351" t="s">
        <v>530</v>
      </c>
      <c r="C1351" t="s">
        <v>530</v>
      </c>
      <c r="D1351" t="s">
        <v>790</v>
      </c>
      <c r="E1351" t="s">
        <v>15</v>
      </c>
      <c r="F1351" t="s">
        <v>31</v>
      </c>
      <c r="G1351" t="s">
        <v>66</v>
      </c>
      <c r="H1351">
        <v>2022</v>
      </c>
      <c r="I1351">
        <v>24050</v>
      </c>
      <c r="J1351">
        <v>59156.5</v>
      </c>
    </row>
    <row r="1352" spans="1:10">
      <c r="A1352" t="s">
        <v>710</v>
      </c>
      <c r="B1352" t="s">
        <v>530</v>
      </c>
      <c r="C1352" t="s">
        <v>530</v>
      </c>
      <c r="D1352" t="s">
        <v>790</v>
      </c>
      <c r="E1352" t="s">
        <v>15</v>
      </c>
      <c r="F1352" t="s">
        <v>31</v>
      </c>
      <c r="G1352" t="s">
        <v>66</v>
      </c>
      <c r="H1352">
        <v>2022</v>
      </c>
      <c r="I1352">
        <v>22670</v>
      </c>
      <c r="J1352">
        <v>55698.5</v>
      </c>
    </row>
    <row r="1353" spans="1:10">
      <c r="A1353" t="s">
        <v>710</v>
      </c>
      <c r="B1353" t="s">
        <v>530</v>
      </c>
      <c r="C1353" t="s">
        <v>530</v>
      </c>
      <c r="D1353" t="s">
        <v>790</v>
      </c>
      <c r="E1353" t="s">
        <v>15</v>
      </c>
      <c r="F1353" t="s">
        <v>31</v>
      </c>
      <c r="G1353" t="s">
        <v>66</v>
      </c>
      <c r="H1353">
        <v>2022</v>
      </c>
      <c r="I1353">
        <v>20310</v>
      </c>
      <c r="J1353">
        <v>49894</v>
      </c>
    </row>
    <row r="1354" spans="1:10">
      <c r="A1354" t="s">
        <v>710</v>
      </c>
      <c r="B1354" t="s">
        <v>530</v>
      </c>
      <c r="C1354" t="s">
        <v>530</v>
      </c>
      <c r="D1354" t="s">
        <v>790</v>
      </c>
      <c r="E1354" t="s">
        <v>15</v>
      </c>
      <c r="F1354" t="s">
        <v>16</v>
      </c>
      <c r="G1354" t="s">
        <v>158</v>
      </c>
      <c r="H1354">
        <v>2022</v>
      </c>
      <c r="I1354">
        <v>18755</v>
      </c>
      <c r="J1354">
        <v>41403</v>
      </c>
    </row>
    <row r="1355" spans="1:10">
      <c r="A1355" t="s">
        <v>710</v>
      </c>
      <c r="B1355" t="s">
        <v>530</v>
      </c>
      <c r="C1355" t="s">
        <v>530</v>
      </c>
      <c r="D1355" t="s">
        <v>790</v>
      </c>
      <c r="E1355" t="s">
        <v>15</v>
      </c>
      <c r="F1355" t="s">
        <v>31</v>
      </c>
      <c r="G1355" t="s">
        <v>66</v>
      </c>
      <c r="H1355">
        <v>2022</v>
      </c>
      <c r="I1355">
        <v>15785</v>
      </c>
      <c r="J1355">
        <v>38779</v>
      </c>
    </row>
    <row r="1356" spans="1:10">
      <c r="A1356" t="s">
        <v>710</v>
      </c>
      <c r="B1356" t="s">
        <v>530</v>
      </c>
      <c r="C1356" t="s">
        <v>530</v>
      </c>
      <c r="D1356" t="s">
        <v>790</v>
      </c>
      <c r="E1356" t="s">
        <v>15</v>
      </c>
      <c r="F1356" t="s">
        <v>34</v>
      </c>
      <c r="G1356" t="s">
        <v>35</v>
      </c>
      <c r="H1356">
        <v>2022</v>
      </c>
      <c r="I1356">
        <v>159450</v>
      </c>
      <c r="J1356">
        <v>351870</v>
      </c>
    </row>
    <row r="1357" spans="1:10">
      <c r="A1357" t="s">
        <v>710</v>
      </c>
      <c r="B1357" t="s">
        <v>530</v>
      </c>
      <c r="C1357" t="s">
        <v>530</v>
      </c>
      <c r="D1357" t="s">
        <v>790</v>
      </c>
      <c r="E1357" t="s">
        <v>15</v>
      </c>
      <c r="F1357" t="s">
        <v>31</v>
      </c>
      <c r="G1357" t="s">
        <v>66</v>
      </c>
      <c r="H1357">
        <v>2022</v>
      </c>
      <c r="I1357">
        <v>12180</v>
      </c>
      <c r="J1357">
        <v>29887</v>
      </c>
    </row>
    <row r="1358" spans="1:10">
      <c r="A1358" t="s">
        <v>710</v>
      </c>
      <c r="B1358" t="s">
        <v>530</v>
      </c>
      <c r="C1358" t="s">
        <v>530</v>
      </c>
      <c r="D1358" t="s">
        <v>790</v>
      </c>
      <c r="E1358" t="s">
        <v>15</v>
      </c>
      <c r="F1358" t="s">
        <v>31</v>
      </c>
      <c r="G1358" t="s">
        <v>66</v>
      </c>
      <c r="H1358">
        <v>2022</v>
      </c>
      <c r="I1358">
        <v>12165</v>
      </c>
      <c r="J1358">
        <v>29887</v>
      </c>
    </row>
    <row r="1359" spans="1:10">
      <c r="A1359" t="s">
        <v>710</v>
      </c>
      <c r="B1359" t="s">
        <v>530</v>
      </c>
      <c r="C1359" t="s">
        <v>530</v>
      </c>
      <c r="D1359" t="s">
        <v>790</v>
      </c>
      <c r="E1359" t="s">
        <v>15</v>
      </c>
      <c r="F1359" t="s">
        <v>34</v>
      </c>
      <c r="G1359" t="s">
        <v>35</v>
      </c>
      <c r="H1359">
        <v>2022</v>
      </c>
      <c r="I1359">
        <v>11060</v>
      </c>
      <c r="J1359">
        <v>24420</v>
      </c>
    </row>
    <row r="1360" spans="1:10">
      <c r="A1360" t="s">
        <v>710</v>
      </c>
      <c r="B1360" t="s">
        <v>530</v>
      </c>
      <c r="C1360" t="s">
        <v>530</v>
      </c>
      <c r="D1360" t="s">
        <v>790</v>
      </c>
      <c r="E1360" t="s">
        <v>15</v>
      </c>
      <c r="F1360" t="s">
        <v>31</v>
      </c>
      <c r="G1360" t="s">
        <v>66</v>
      </c>
      <c r="H1360">
        <v>2022</v>
      </c>
      <c r="I1360">
        <v>8800</v>
      </c>
      <c r="J1360">
        <v>21612.5</v>
      </c>
    </row>
    <row r="1361" spans="1:10">
      <c r="A1361" t="s">
        <v>710</v>
      </c>
      <c r="B1361" t="s">
        <v>530</v>
      </c>
      <c r="C1361" t="s">
        <v>530</v>
      </c>
      <c r="D1361" t="s">
        <v>790</v>
      </c>
      <c r="E1361" t="s">
        <v>15</v>
      </c>
      <c r="F1361" t="s">
        <v>31</v>
      </c>
      <c r="G1361" t="s">
        <v>66</v>
      </c>
      <c r="H1361">
        <v>2022</v>
      </c>
      <c r="I1361">
        <v>6490</v>
      </c>
      <c r="J1361">
        <v>15931.5</v>
      </c>
    </row>
    <row r="1362" spans="1:10">
      <c r="A1362" t="s">
        <v>710</v>
      </c>
      <c r="B1362" t="s">
        <v>530</v>
      </c>
      <c r="C1362" t="s">
        <v>530</v>
      </c>
      <c r="D1362" t="s">
        <v>790</v>
      </c>
      <c r="E1362" t="s">
        <v>15</v>
      </c>
      <c r="F1362" t="s">
        <v>31</v>
      </c>
      <c r="G1362" t="s">
        <v>66</v>
      </c>
      <c r="H1362">
        <v>2022</v>
      </c>
      <c r="I1362">
        <v>6115</v>
      </c>
      <c r="J1362">
        <v>14943.5</v>
      </c>
    </row>
    <row r="1363" spans="1:10">
      <c r="A1363" t="s">
        <v>710</v>
      </c>
      <c r="B1363" t="s">
        <v>530</v>
      </c>
      <c r="C1363" t="s">
        <v>530</v>
      </c>
      <c r="D1363" t="s">
        <v>790</v>
      </c>
      <c r="E1363" t="s">
        <v>15</v>
      </c>
      <c r="F1363" t="s">
        <v>34</v>
      </c>
      <c r="G1363" t="s">
        <v>35</v>
      </c>
      <c r="H1363">
        <v>2022</v>
      </c>
      <c r="I1363">
        <v>6030</v>
      </c>
      <c r="J1363">
        <v>13440</v>
      </c>
    </row>
    <row r="1364" spans="1:10">
      <c r="A1364" t="s">
        <v>710</v>
      </c>
      <c r="B1364" t="s">
        <v>530</v>
      </c>
      <c r="C1364" t="s">
        <v>530</v>
      </c>
      <c r="D1364" t="s">
        <v>790</v>
      </c>
      <c r="E1364" t="s">
        <v>15</v>
      </c>
      <c r="F1364" t="s">
        <v>34</v>
      </c>
      <c r="G1364" t="s">
        <v>35</v>
      </c>
      <c r="H1364">
        <v>2022</v>
      </c>
      <c r="I1364">
        <v>5835</v>
      </c>
      <c r="J1364">
        <v>12876</v>
      </c>
    </row>
    <row r="1365" spans="1:10">
      <c r="A1365" t="s">
        <v>710</v>
      </c>
      <c r="B1365" t="s">
        <v>530</v>
      </c>
      <c r="C1365" t="s">
        <v>530</v>
      </c>
      <c r="D1365" t="s">
        <v>790</v>
      </c>
      <c r="E1365" t="s">
        <v>15</v>
      </c>
      <c r="F1365" t="s">
        <v>34</v>
      </c>
      <c r="G1365" t="s">
        <v>35</v>
      </c>
      <c r="H1365">
        <v>2022</v>
      </c>
      <c r="I1365">
        <v>5635</v>
      </c>
      <c r="J1365">
        <v>12432</v>
      </c>
    </row>
    <row r="1366" spans="1:10">
      <c r="A1366" t="s">
        <v>710</v>
      </c>
      <c r="B1366" t="s">
        <v>530</v>
      </c>
      <c r="C1366" t="s">
        <v>530</v>
      </c>
      <c r="D1366" t="s">
        <v>790</v>
      </c>
      <c r="E1366" t="s">
        <v>15</v>
      </c>
      <c r="F1366" t="s">
        <v>34</v>
      </c>
      <c r="G1366" t="s">
        <v>35</v>
      </c>
      <c r="H1366">
        <v>2022</v>
      </c>
      <c r="I1366">
        <v>4015</v>
      </c>
      <c r="J1366">
        <v>8880</v>
      </c>
    </row>
    <row r="1367" spans="1:10">
      <c r="A1367" t="s">
        <v>710</v>
      </c>
      <c r="B1367" t="s">
        <v>530</v>
      </c>
      <c r="C1367" t="s">
        <v>530</v>
      </c>
      <c r="D1367" t="s">
        <v>790</v>
      </c>
      <c r="E1367" t="s">
        <v>15</v>
      </c>
      <c r="F1367" t="s">
        <v>31</v>
      </c>
      <c r="G1367" t="s">
        <v>66</v>
      </c>
      <c r="H1367">
        <v>2022</v>
      </c>
      <c r="I1367">
        <v>1410</v>
      </c>
      <c r="J1367">
        <v>3458</v>
      </c>
    </row>
    <row r="1368" spans="1:10">
      <c r="A1368" t="s">
        <v>710</v>
      </c>
      <c r="B1368" t="s">
        <v>530</v>
      </c>
      <c r="C1368" t="s">
        <v>530</v>
      </c>
      <c r="D1368" t="s">
        <v>790</v>
      </c>
      <c r="E1368" t="s">
        <v>15</v>
      </c>
      <c r="F1368" t="s">
        <v>34</v>
      </c>
      <c r="G1368" t="s">
        <v>35</v>
      </c>
      <c r="H1368">
        <v>2022</v>
      </c>
      <c r="I1368">
        <v>1510</v>
      </c>
      <c r="J1368">
        <v>3330</v>
      </c>
    </row>
    <row r="1369" spans="1:10">
      <c r="A1369" t="s">
        <v>710</v>
      </c>
      <c r="B1369" t="s">
        <v>530</v>
      </c>
      <c r="C1369" t="s">
        <v>530</v>
      </c>
      <c r="D1369" t="s">
        <v>790</v>
      </c>
      <c r="E1369" t="s">
        <v>15</v>
      </c>
      <c r="F1369" t="s">
        <v>16</v>
      </c>
      <c r="G1369" t="s">
        <v>158</v>
      </c>
      <c r="H1369">
        <v>2022</v>
      </c>
      <c r="I1369">
        <v>1460</v>
      </c>
      <c r="J1369">
        <v>3248</v>
      </c>
    </row>
    <row r="1370" spans="1:10">
      <c r="A1370" t="s">
        <v>710</v>
      </c>
      <c r="B1370" t="s">
        <v>530</v>
      </c>
      <c r="C1370" t="s">
        <v>530</v>
      </c>
      <c r="D1370" t="s">
        <v>790</v>
      </c>
      <c r="E1370" t="s">
        <v>15</v>
      </c>
      <c r="F1370" t="s">
        <v>16</v>
      </c>
      <c r="G1370" t="s">
        <v>158</v>
      </c>
      <c r="H1370">
        <v>2022</v>
      </c>
      <c r="I1370">
        <v>1410</v>
      </c>
      <c r="J1370">
        <v>3136</v>
      </c>
    </row>
    <row r="1371" spans="1:10">
      <c r="A1371" t="s">
        <v>710</v>
      </c>
      <c r="B1371" t="s">
        <v>530</v>
      </c>
      <c r="C1371" t="s">
        <v>530</v>
      </c>
      <c r="D1371" t="s">
        <v>790</v>
      </c>
      <c r="E1371" t="s">
        <v>15</v>
      </c>
      <c r="F1371" t="s">
        <v>34</v>
      </c>
      <c r="G1371" t="s">
        <v>35</v>
      </c>
      <c r="H1371">
        <v>2022</v>
      </c>
      <c r="I1371">
        <v>1410</v>
      </c>
      <c r="J1371">
        <v>3108</v>
      </c>
    </row>
    <row r="1372" spans="1:10">
      <c r="A1372" t="s">
        <v>710</v>
      </c>
      <c r="B1372" t="s">
        <v>530</v>
      </c>
      <c r="C1372" t="s">
        <v>530</v>
      </c>
      <c r="D1372" t="s">
        <v>790</v>
      </c>
      <c r="E1372" t="s">
        <v>15</v>
      </c>
      <c r="F1372" t="s">
        <v>34</v>
      </c>
      <c r="G1372" t="s">
        <v>35</v>
      </c>
      <c r="H1372">
        <v>2022</v>
      </c>
      <c r="I1372">
        <v>1300</v>
      </c>
      <c r="J1372">
        <v>2886</v>
      </c>
    </row>
    <row r="1373" spans="1:10">
      <c r="A1373" t="s">
        <v>544</v>
      </c>
      <c r="B1373" t="s">
        <v>490</v>
      </c>
      <c r="C1373" t="s">
        <v>491</v>
      </c>
      <c r="D1373" t="s">
        <v>673</v>
      </c>
      <c r="E1373" t="s">
        <v>15</v>
      </c>
      <c r="F1373" t="s">
        <v>570</v>
      </c>
      <c r="G1373" t="s">
        <v>571</v>
      </c>
      <c r="H1373">
        <v>2022</v>
      </c>
      <c r="I1373">
        <v>2065</v>
      </c>
      <c r="J1373">
        <v>2088.5484636373999</v>
      </c>
    </row>
    <row r="1374" spans="1:10">
      <c r="A1374" t="s">
        <v>544</v>
      </c>
      <c r="B1374" t="s">
        <v>490</v>
      </c>
      <c r="C1374" t="s">
        <v>491</v>
      </c>
      <c r="D1374" t="s">
        <v>673</v>
      </c>
      <c r="E1374" t="s">
        <v>15</v>
      </c>
      <c r="F1374" t="s">
        <v>570</v>
      </c>
      <c r="G1374" t="s">
        <v>572</v>
      </c>
      <c r="H1374">
        <v>2022</v>
      </c>
      <c r="I1374">
        <v>2065</v>
      </c>
      <c r="J1374">
        <v>2088.5484636373999</v>
      </c>
    </row>
    <row r="1375" spans="1:10">
      <c r="A1375" t="s">
        <v>544</v>
      </c>
      <c r="B1375" t="s">
        <v>11</v>
      </c>
      <c r="C1375" t="s">
        <v>73</v>
      </c>
      <c r="D1375" t="s">
        <v>550</v>
      </c>
      <c r="E1375" t="s">
        <v>15</v>
      </c>
      <c r="F1375" t="s">
        <v>80</v>
      </c>
      <c r="G1375" t="s">
        <v>105</v>
      </c>
      <c r="H1375">
        <v>2022</v>
      </c>
      <c r="I1375">
        <v>51294</v>
      </c>
      <c r="J1375">
        <v>56610.450691414</v>
      </c>
    </row>
    <row r="1376" spans="1:10">
      <c r="A1376" t="s">
        <v>544</v>
      </c>
      <c r="B1376" t="s">
        <v>11</v>
      </c>
      <c r="C1376" t="s">
        <v>73</v>
      </c>
      <c r="D1376" t="s">
        <v>550</v>
      </c>
      <c r="E1376" t="s">
        <v>15</v>
      </c>
      <c r="F1376" t="s">
        <v>80</v>
      </c>
      <c r="G1376" t="s">
        <v>105</v>
      </c>
      <c r="H1376">
        <v>2022</v>
      </c>
      <c r="I1376">
        <v>44662</v>
      </c>
      <c r="J1376">
        <v>49475.044011259997</v>
      </c>
    </row>
    <row r="1377" spans="1:10">
      <c r="A1377" t="s">
        <v>544</v>
      </c>
      <c r="B1377" t="s">
        <v>11</v>
      </c>
      <c r="C1377" t="s">
        <v>73</v>
      </c>
      <c r="D1377" t="s">
        <v>550</v>
      </c>
      <c r="E1377" t="s">
        <v>15</v>
      </c>
      <c r="F1377" t="s">
        <v>80</v>
      </c>
      <c r="G1377" t="s">
        <v>105</v>
      </c>
      <c r="H1377">
        <v>2022</v>
      </c>
      <c r="I1377">
        <v>37612</v>
      </c>
      <c r="J1377">
        <v>42807.102522497997</v>
      </c>
    </row>
    <row r="1378" spans="1:10">
      <c r="A1378" t="s">
        <v>544</v>
      </c>
      <c r="B1378" t="s">
        <v>11</v>
      </c>
      <c r="C1378" t="s">
        <v>73</v>
      </c>
      <c r="D1378" t="s">
        <v>550</v>
      </c>
      <c r="E1378" t="s">
        <v>15</v>
      </c>
      <c r="F1378" t="s">
        <v>80</v>
      </c>
      <c r="G1378" t="s">
        <v>105</v>
      </c>
      <c r="H1378">
        <v>2022</v>
      </c>
      <c r="I1378">
        <v>32606</v>
      </c>
      <c r="J1378">
        <v>37904.270114715997</v>
      </c>
    </row>
    <row r="1379" spans="1:10">
      <c r="A1379" t="s">
        <v>544</v>
      </c>
      <c r="B1379" t="s">
        <v>11</v>
      </c>
      <c r="C1379" t="s">
        <v>73</v>
      </c>
      <c r="D1379" t="s">
        <v>550</v>
      </c>
      <c r="E1379" t="s">
        <v>15</v>
      </c>
      <c r="F1379" t="s">
        <v>80</v>
      </c>
      <c r="G1379" t="s">
        <v>105</v>
      </c>
      <c r="H1379">
        <v>2022</v>
      </c>
      <c r="I1379">
        <v>256780</v>
      </c>
      <c r="J1379">
        <v>303745.89032995497</v>
      </c>
    </row>
    <row r="1380" spans="1:10">
      <c r="A1380" t="s">
        <v>544</v>
      </c>
      <c r="B1380" t="s">
        <v>11</v>
      </c>
      <c r="C1380" t="s">
        <v>73</v>
      </c>
      <c r="D1380" t="s">
        <v>550</v>
      </c>
      <c r="E1380" t="s">
        <v>15</v>
      </c>
      <c r="F1380" t="s">
        <v>80</v>
      </c>
      <c r="G1380" t="s">
        <v>105</v>
      </c>
      <c r="H1380">
        <v>2022</v>
      </c>
      <c r="I1380">
        <v>214115</v>
      </c>
      <c r="J1380">
        <v>233972.420500723</v>
      </c>
    </row>
    <row r="1381" spans="1:10">
      <c r="A1381" t="s">
        <v>544</v>
      </c>
      <c r="B1381" t="s">
        <v>11</v>
      </c>
      <c r="C1381" t="s">
        <v>73</v>
      </c>
      <c r="D1381" t="s">
        <v>550</v>
      </c>
      <c r="E1381" t="s">
        <v>15</v>
      </c>
      <c r="F1381" t="s">
        <v>80</v>
      </c>
      <c r="G1381" t="s">
        <v>105</v>
      </c>
      <c r="H1381">
        <v>2022</v>
      </c>
      <c r="I1381">
        <v>208225</v>
      </c>
      <c r="J1381">
        <v>233888.31102165399</v>
      </c>
    </row>
    <row r="1382" spans="1:10">
      <c r="A1382" t="s">
        <v>544</v>
      </c>
      <c r="B1382" t="s">
        <v>11</v>
      </c>
      <c r="C1382" t="s">
        <v>73</v>
      </c>
      <c r="D1382" t="s">
        <v>550</v>
      </c>
      <c r="E1382" t="s">
        <v>15</v>
      </c>
      <c r="F1382" t="s">
        <v>80</v>
      </c>
      <c r="G1382" t="s">
        <v>105</v>
      </c>
      <c r="H1382">
        <v>2022</v>
      </c>
      <c r="I1382">
        <v>164310</v>
      </c>
      <c r="J1382">
        <v>193802.22009087901</v>
      </c>
    </row>
    <row r="1383" spans="1:10">
      <c r="A1383" t="s">
        <v>544</v>
      </c>
      <c r="B1383" t="s">
        <v>11</v>
      </c>
      <c r="C1383" t="s">
        <v>73</v>
      </c>
      <c r="D1383" t="s">
        <v>550</v>
      </c>
      <c r="E1383" t="s">
        <v>15</v>
      </c>
      <c r="F1383" t="s">
        <v>80</v>
      </c>
      <c r="G1383" t="s">
        <v>105</v>
      </c>
      <c r="H1383">
        <v>2022</v>
      </c>
      <c r="I1383">
        <v>166125</v>
      </c>
      <c r="J1383">
        <v>181100.59022422499</v>
      </c>
    </row>
    <row r="1384" spans="1:10">
      <c r="A1384" t="s">
        <v>544</v>
      </c>
      <c r="B1384" t="s">
        <v>11</v>
      </c>
      <c r="C1384" t="s">
        <v>73</v>
      </c>
      <c r="D1384" t="s">
        <v>550</v>
      </c>
      <c r="E1384" t="s">
        <v>15</v>
      </c>
      <c r="F1384" t="s">
        <v>80</v>
      </c>
      <c r="G1384" t="s">
        <v>105</v>
      </c>
      <c r="H1384">
        <v>2022</v>
      </c>
      <c r="I1384">
        <v>139330</v>
      </c>
      <c r="J1384">
        <v>165487.00938870499</v>
      </c>
    </row>
    <row r="1385" spans="1:10">
      <c r="A1385" t="s">
        <v>544</v>
      </c>
      <c r="B1385" t="s">
        <v>11</v>
      </c>
      <c r="C1385" t="s">
        <v>73</v>
      </c>
      <c r="D1385" t="s">
        <v>550</v>
      </c>
      <c r="E1385" t="s">
        <v>15</v>
      </c>
      <c r="F1385" t="s">
        <v>80</v>
      </c>
      <c r="G1385" t="s">
        <v>105</v>
      </c>
      <c r="H1385">
        <v>2022</v>
      </c>
      <c r="I1385">
        <v>142890</v>
      </c>
      <c r="J1385">
        <v>159563.895386241</v>
      </c>
    </row>
    <row r="1386" spans="1:10">
      <c r="A1386" t="s">
        <v>544</v>
      </c>
      <c r="B1386" t="s">
        <v>11</v>
      </c>
      <c r="C1386" t="s">
        <v>73</v>
      </c>
      <c r="D1386" t="s">
        <v>550</v>
      </c>
      <c r="E1386" t="s">
        <v>15</v>
      </c>
      <c r="F1386" t="s">
        <v>80</v>
      </c>
      <c r="G1386" t="s">
        <v>105</v>
      </c>
      <c r="H1386">
        <v>2022</v>
      </c>
      <c r="I1386">
        <v>137650</v>
      </c>
      <c r="J1386">
        <v>156271.26287879699</v>
      </c>
    </row>
    <row r="1387" spans="1:10">
      <c r="A1387" t="s">
        <v>544</v>
      </c>
      <c r="B1387" t="s">
        <v>11</v>
      </c>
      <c r="C1387" t="s">
        <v>73</v>
      </c>
      <c r="D1387" t="s">
        <v>550</v>
      </c>
      <c r="E1387" t="s">
        <v>15</v>
      </c>
      <c r="F1387" t="s">
        <v>80</v>
      </c>
      <c r="G1387" t="s">
        <v>105</v>
      </c>
      <c r="H1387">
        <v>2022</v>
      </c>
      <c r="I1387">
        <v>128430</v>
      </c>
      <c r="J1387">
        <v>149904.64843811799</v>
      </c>
    </row>
    <row r="1388" spans="1:10">
      <c r="A1388" t="s">
        <v>544</v>
      </c>
      <c r="B1388" t="s">
        <v>11</v>
      </c>
      <c r="C1388" t="s">
        <v>73</v>
      </c>
      <c r="D1388" t="s">
        <v>550</v>
      </c>
      <c r="E1388" t="s">
        <v>15</v>
      </c>
      <c r="F1388" t="s">
        <v>80</v>
      </c>
      <c r="G1388" t="s">
        <v>105</v>
      </c>
      <c r="H1388">
        <v>2022</v>
      </c>
      <c r="I1388">
        <v>117135</v>
      </c>
      <c r="J1388">
        <v>138571.687625655</v>
      </c>
    </row>
    <row r="1389" spans="1:10">
      <c r="A1389" t="s">
        <v>544</v>
      </c>
      <c r="B1389" t="s">
        <v>11</v>
      </c>
      <c r="C1389" t="s">
        <v>73</v>
      </c>
      <c r="D1389" t="s">
        <v>550</v>
      </c>
      <c r="E1389" t="s">
        <v>15</v>
      </c>
      <c r="F1389" t="s">
        <v>80</v>
      </c>
      <c r="G1389" t="s">
        <v>105</v>
      </c>
      <c r="H1389">
        <v>2022</v>
      </c>
      <c r="I1389">
        <v>119805</v>
      </c>
      <c r="J1389">
        <v>132840.73503686901</v>
      </c>
    </row>
    <row r="1390" spans="1:10">
      <c r="A1390" t="s">
        <v>544</v>
      </c>
      <c r="B1390" t="s">
        <v>11</v>
      </c>
      <c r="C1390" t="s">
        <v>73</v>
      </c>
      <c r="D1390" t="s">
        <v>550</v>
      </c>
      <c r="E1390" t="s">
        <v>15</v>
      </c>
      <c r="F1390" t="s">
        <v>80</v>
      </c>
      <c r="G1390" t="s">
        <v>105</v>
      </c>
      <c r="H1390">
        <v>2022</v>
      </c>
      <c r="I1390">
        <v>111540</v>
      </c>
      <c r="J1390">
        <v>130966.55582647699</v>
      </c>
    </row>
    <row r="1391" spans="1:10">
      <c r="A1391" t="s">
        <v>544</v>
      </c>
      <c r="B1391" t="s">
        <v>11</v>
      </c>
      <c r="C1391" t="s">
        <v>73</v>
      </c>
      <c r="D1391" t="s">
        <v>550</v>
      </c>
      <c r="E1391" t="s">
        <v>15</v>
      </c>
      <c r="F1391" t="s">
        <v>80</v>
      </c>
      <c r="G1391" t="s">
        <v>105</v>
      </c>
      <c r="H1391">
        <v>2022</v>
      </c>
      <c r="I1391">
        <v>99165</v>
      </c>
      <c r="J1391">
        <v>110008.747854959</v>
      </c>
    </row>
    <row r="1392" spans="1:10">
      <c r="A1392" t="s">
        <v>544</v>
      </c>
      <c r="B1392" t="s">
        <v>11</v>
      </c>
      <c r="C1392" t="s">
        <v>73</v>
      </c>
      <c r="D1392" t="s">
        <v>550</v>
      </c>
      <c r="E1392" t="s">
        <v>15</v>
      </c>
      <c r="F1392" t="s">
        <v>80</v>
      </c>
      <c r="G1392" t="s">
        <v>105</v>
      </c>
      <c r="H1392">
        <v>2022</v>
      </c>
      <c r="I1392">
        <v>97170</v>
      </c>
      <c r="J1392">
        <v>107811.72143789299</v>
      </c>
    </row>
    <row r="1393" spans="1:10">
      <c r="A1393" t="s">
        <v>544</v>
      </c>
      <c r="B1393" t="s">
        <v>11</v>
      </c>
      <c r="C1393" t="s">
        <v>73</v>
      </c>
      <c r="D1393" t="s">
        <v>550</v>
      </c>
      <c r="E1393" t="s">
        <v>15</v>
      </c>
      <c r="F1393" t="s">
        <v>80</v>
      </c>
      <c r="G1393" t="s">
        <v>105</v>
      </c>
      <c r="H1393">
        <v>2022</v>
      </c>
      <c r="I1393">
        <v>81500</v>
      </c>
      <c r="J1393">
        <v>92488.301633230803</v>
      </c>
    </row>
    <row r="1394" spans="1:10">
      <c r="A1394" t="s">
        <v>544</v>
      </c>
      <c r="B1394" t="s">
        <v>11</v>
      </c>
      <c r="C1394" t="s">
        <v>73</v>
      </c>
      <c r="D1394" t="s">
        <v>550</v>
      </c>
      <c r="E1394" t="s">
        <v>15</v>
      </c>
      <c r="F1394" t="s">
        <v>80</v>
      </c>
      <c r="G1394" t="s">
        <v>105</v>
      </c>
      <c r="H1394">
        <v>2022</v>
      </c>
      <c r="I1394">
        <v>73125</v>
      </c>
      <c r="J1394">
        <v>80802.511501515895</v>
      </c>
    </row>
    <row r="1395" spans="1:10">
      <c r="A1395" t="s">
        <v>544</v>
      </c>
      <c r="B1395" t="s">
        <v>11</v>
      </c>
      <c r="C1395" t="s">
        <v>73</v>
      </c>
      <c r="D1395" t="s">
        <v>550</v>
      </c>
      <c r="E1395" t="s">
        <v>15</v>
      </c>
      <c r="F1395" t="s">
        <v>80</v>
      </c>
      <c r="G1395" t="s">
        <v>82</v>
      </c>
      <c r="H1395">
        <v>2022</v>
      </c>
      <c r="I1395">
        <v>71365</v>
      </c>
      <c r="J1395">
        <v>78320.0060901791</v>
      </c>
    </row>
    <row r="1396" spans="1:10">
      <c r="A1396" t="s">
        <v>544</v>
      </c>
      <c r="B1396" t="s">
        <v>11</v>
      </c>
      <c r="C1396" t="s">
        <v>73</v>
      </c>
      <c r="D1396" t="s">
        <v>550</v>
      </c>
      <c r="E1396" t="s">
        <v>15</v>
      </c>
      <c r="F1396" t="s">
        <v>80</v>
      </c>
      <c r="G1396" t="s">
        <v>84</v>
      </c>
      <c r="H1396">
        <v>2022</v>
      </c>
      <c r="I1396">
        <v>71365</v>
      </c>
      <c r="J1396">
        <v>78320.0060901791</v>
      </c>
    </row>
    <row r="1397" spans="1:10">
      <c r="A1397" t="s">
        <v>544</v>
      </c>
      <c r="B1397" t="s">
        <v>11</v>
      </c>
      <c r="C1397" t="s">
        <v>73</v>
      </c>
      <c r="D1397" t="s">
        <v>550</v>
      </c>
      <c r="E1397" t="s">
        <v>15</v>
      </c>
      <c r="F1397" t="s">
        <v>80</v>
      </c>
      <c r="G1397" t="s">
        <v>105</v>
      </c>
      <c r="H1397">
        <v>2022</v>
      </c>
      <c r="I1397">
        <v>64835</v>
      </c>
      <c r="J1397">
        <v>75147.403342714606</v>
      </c>
    </row>
    <row r="1398" spans="1:10">
      <c r="A1398" t="s">
        <v>544</v>
      </c>
      <c r="B1398" t="s">
        <v>11</v>
      </c>
      <c r="C1398" t="s">
        <v>73</v>
      </c>
      <c r="D1398" t="s">
        <v>550</v>
      </c>
      <c r="E1398" t="s">
        <v>15</v>
      </c>
      <c r="F1398" t="s">
        <v>80</v>
      </c>
      <c r="G1398" t="s">
        <v>105</v>
      </c>
      <c r="H1398">
        <v>2022</v>
      </c>
      <c r="I1398">
        <v>65440</v>
      </c>
      <c r="J1398">
        <v>73074.988319692406</v>
      </c>
    </row>
    <row r="1399" spans="1:10">
      <c r="A1399" t="s">
        <v>544</v>
      </c>
      <c r="B1399" t="s">
        <v>11</v>
      </c>
      <c r="C1399" t="s">
        <v>73</v>
      </c>
      <c r="D1399" t="s">
        <v>550</v>
      </c>
      <c r="E1399" t="s">
        <v>15</v>
      </c>
      <c r="F1399" t="s">
        <v>80</v>
      </c>
      <c r="G1399" t="s">
        <v>105</v>
      </c>
      <c r="H1399">
        <v>2022</v>
      </c>
      <c r="I1399">
        <v>60610</v>
      </c>
      <c r="J1399">
        <v>68742.735813649197</v>
      </c>
    </row>
    <row r="1400" spans="1:10">
      <c r="A1400" t="s">
        <v>544</v>
      </c>
      <c r="B1400" t="s">
        <v>11</v>
      </c>
      <c r="C1400" t="s">
        <v>73</v>
      </c>
      <c r="D1400" t="s">
        <v>550</v>
      </c>
      <c r="E1400" t="s">
        <v>15</v>
      </c>
      <c r="F1400" t="s">
        <v>80</v>
      </c>
      <c r="G1400" t="s">
        <v>82</v>
      </c>
      <c r="H1400">
        <v>2022</v>
      </c>
      <c r="I1400">
        <v>56185</v>
      </c>
      <c r="J1400">
        <v>62336.431881319702</v>
      </c>
    </row>
    <row r="1401" spans="1:10">
      <c r="A1401" t="s">
        <v>544</v>
      </c>
      <c r="B1401" t="s">
        <v>11</v>
      </c>
      <c r="C1401" t="s">
        <v>73</v>
      </c>
      <c r="D1401" t="s">
        <v>550</v>
      </c>
      <c r="E1401" t="s">
        <v>15</v>
      </c>
      <c r="F1401" t="s">
        <v>80</v>
      </c>
      <c r="G1401" t="s">
        <v>84</v>
      </c>
      <c r="H1401">
        <v>2022</v>
      </c>
      <c r="I1401">
        <v>56185</v>
      </c>
      <c r="J1401">
        <v>62336.431881319702</v>
      </c>
    </row>
    <row r="1402" spans="1:10">
      <c r="A1402" t="s">
        <v>544</v>
      </c>
      <c r="B1402" t="s">
        <v>11</v>
      </c>
      <c r="C1402" t="s">
        <v>73</v>
      </c>
      <c r="D1402" t="s">
        <v>550</v>
      </c>
      <c r="E1402" t="s">
        <v>15</v>
      </c>
      <c r="F1402" t="s">
        <v>80</v>
      </c>
      <c r="G1402" t="s">
        <v>105</v>
      </c>
      <c r="H1402">
        <v>2022</v>
      </c>
      <c r="I1402">
        <v>57375</v>
      </c>
      <c r="J1402">
        <v>61745.6999151364</v>
      </c>
    </row>
    <row r="1403" spans="1:10">
      <c r="A1403" t="s">
        <v>544</v>
      </c>
      <c r="B1403" t="s">
        <v>11</v>
      </c>
      <c r="C1403" t="s">
        <v>73</v>
      </c>
      <c r="D1403" t="s">
        <v>550</v>
      </c>
      <c r="E1403" t="s">
        <v>15</v>
      </c>
      <c r="F1403" t="s">
        <v>80</v>
      </c>
      <c r="G1403" t="s">
        <v>82</v>
      </c>
      <c r="H1403">
        <v>2022</v>
      </c>
      <c r="I1403">
        <v>49245</v>
      </c>
      <c r="J1403">
        <v>54546.063259037001</v>
      </c>
    </row>
    <row r="1404" spans="1:10">
      <c r="A1404" t="s">
        <v>544</v>
      </c>
      <c r="B1404" t="s">
        <v>11</v>
      </c>
      <c r="C1404" t="s">
        <v>73</v>
      </c>
      <c r="D1404" t="s">
        <v>550</v>
      </c>
      <c r="E1404" t="s">
        <v>15</v>
      </c>
      <c r="F1404" t="s">
        <v>80</v>
      </c>
      <c r="G1404" t="s">
        <v>84</v>
      </c>
      <c r="H1404">
        <v>2022</v>
      </c>
      <c r="I1404">
        <v>49245</v>
      </c>
      <c r="J1404">
        <v>54546.063259037001</v>
      </c>
    </row>
    <row r="1405" spans="1:10">
      <c r="A1405" t="s">
        <v>544</v>
      </c>
      <c r="B1405" t="s">
        <v>11</v>
      </c>
      <c r="C1405" t="s">
        <v>73</v>
      </c>
      <c r="D1405" t="s">
        <v>550</v>
      </c>
      <c r="E1405" t="s">
        <v>15</v>
      </c>
      <c r="F1405" t="s">
        <v>80</v>
      </c>
      <c r="G1405" t="s">
        <v>105</v>
      </c>
      <c r="H1405">
        <v>2022</v>
      </c>
      <c r="I1405">
        <v>48240</v>
      </c>
      <c r="J1405">
        <v>53432.878294567003</v>
      </c>
    </row>
    <row r="1406" spans="1:10">
      <c r="A1406" t="s">
        <v>544</v>
      </c>
      <c r="B1406" t="s">
        <v>11</v>
      </c>
      <c r="C1406" t="s">
        <v>73</v>
      </c>
      <c r="D1406" t="s">
        <v>550</v>
      </c>
      <c r="E1406" t="s">
        <v>15</v>
      </c>
      <c r="F1406" t="s">
        <v>80</v>
      </c>
      <c r="G1406" t="s">
        <v>574</v>
      </c>
      <c r="H1406">
        <v>2022</v>
      </c>
      <c r="I1406">
        <v>44025</v>
      </c>
      <c r="J1406">
        <v>51925.598654109199</v>
      </c>
    </row>
    <row r="1407" spans="1:10">
      <c r="A1407" t="s">
        <v>544</v>
      </c>
      <c r="B1407" t="s">
        <v>11</v>
      </c>
      <c r="C1407" t="s">
        <v>73</v>
      </c>
      <c r="D1407" t="s">
        <v>550</v>
      </c>
      <c r="E1407" t="s">
        <v>15</v>
      </c>
      <c r="F1407" t="s">
        <v>80</v>
      </c>
      <c r="G1407" t="s">
        <v>105</v>
      </c>
      <c r="H1407">
        <v>2022</v>
      </c>
      <c r="I1407">
        <v>43395</v>
      </c>
      <c r="J1407">
        <v>48845.991627679199</v>
      </c>
    </row>
    <row r="1408" spans="1:10">
      <c r="A1408" t="s">
        <v>544</v>
      </c>
      <c r="B1408" t="s">
        <v>11</v>
      </c>
      <c r="C1408" t="s">
        <v>73</v>
      </c>
      <c r="D1408" t="s">
        <v>550</v>
      </c>
      <c r="E1408" t="s">
        <v>15</v>
      </c>
      <c r="F1408" t="s">
        <v>80</v>
      </c>
      <c r="G1408" t="s">
        <v>82</v>
      </c>
      <c r="H1408">
        <v>2022</v>
      </c>
      <c r="I1408">
        <v>42070</v>
      </c>
      <c r="J1408">
        <v>46083.2488150184</v>
      </c>
    </row>
    <row r="1409" spans="1:10">
      <c r="A1409" t="s">
        <v>544</v>
      </c>
      <c r="B1409" t="s">
        <v>11</v>
      </c>
      <c r="C1409" t="s">
        <v>73</v>
      </c>
      <c r="D1409" t="s">
        <v>550</v>
      </c>
      <c r="E1409" t="s">
        <v>15</v>
      </c>
      <c r="F1409" t="s">
        <v>80</v>
      </c>
      <c r="G1409" t="s">
        <v>84</v>
      </c>
      <c r="H1409">
        <v>2022</v>
      </c>
      <c r="I1409">
        <v>42070</v>
      </c>
      <c r="J1409">
        <v>46083.2488150184</v>
      </c>
    </row>
    <row r="1410" spans="1:10">
      <c r="A1410" t="s">
        <v>544</v>
      </c>
      <c r="B1410" t="s">
        <v>11</v>
      </c>
      <c r="C1410" t="s">
        <v>73</v>
      </c>
      <c r="D1410" t="s">
        <v>550</v>
      </c>
      <c r="E1410" t="s">
        <v>15</v>
      </c>
      <c r="F1410" t="s">
        <v>80</v>
      </c>
      <c r="G1410" t="s">
        <v>82</v>
      </c>
      <c r="H1410">
        <v>2022</v>
      </c>
      <c r="I1410">
        <v>38300</v>
      </c>
      <c r="J1410">
        <v>44963.512295460503</v>
      </c>
    </row>
    <row r="1411" spans="1:10">
      <c r="A1411" t="s">
        <v>544</v>
      </c>
      <c r="B1411" t="s">
        <v>11</v>
      </c>
      <c r="C1411" t="s">
        <v>73</v>
      </c>
      <c r="D1411" t="s">
        <v>550</v>
      </c>
      <c r="E1411" t="s">
        <v>15</v>
      </c>
      <c r="F1411" t="s">
        <v>80</v>
      </c>
      <c r="G1411" t="s">
        <v>84</v>
      </c>
      <c r="H1411">
        <v>2022</v>
      </c>
      <c r="I1411">
        <v>38300</v>
      </c>
      <c r="J1411">
        <v>44963.512295460503</v>
      </c>
    </row>
    <row r="1412" spans="1:10">
      <c r="A1412" t="s">
        <v>544</v>
      </c>
      <c r="B1412" t="s">
        <v>11</v>
      </c>
      <c r="C1412" t="s">
        <v>73</v>
      </c>
      <c r="D1412" t="s">
        <v>550</v>
      </c>
      <c r="E1412" t="s">
        <v>15</v>
      </c>
      <c r="F1412" t="s">
        <v>80</v>
      </c>
      <c r="G1412" t="s">
        <v>105</v>
      </c>
      <c r="H1412">
        <v>2022</v>
      </c>
      <c r="I1412">
        <v>38580</v>
      </c>
      <c r="J1412">
        <v>42793.570186862802</v>
      </c>
    </row>
    <row r="1413" spans="1:10">
      <c r="A1413" t="s">
        <v>544</v>
      </c>
      <c r="B1413" t="s">
        <v>11</v>
      </c>
      <c r="C1413" t="s">
        <v>73</v>
      </c>
      <c r="D1413" t="s">
        <v>550</v>
      </c>
      <c r="E1413" t="s">
        <v>15</v>
      </c>
      <c r="F1413" t="s">
        <v>80</v>
      </c>
      <c r="G1413" t="s">
        <v>105</v>
      </c>
      <c r="H1413">
        <v>2022</v>
      </c>
      <c r="I1413">
        <v>36000</v>
      </c>
      <c r="J1413">
        <v>40146.433889850399</v>
      </c>
    </row>
    <row r="1414" spans="1:10">
      <c r="A1414" t="s">
        <v>544</v>
      </c>
      <c r="B1414" t="s">
        <v>11</v>
      </c>
      <c r="C1414" t="s">
        <v>73</v>
      </c>
      <c r="D1414" t="s">
        <v>550</v>
      </c>
      <c r="E1414" t="s">
        <v>15</v>
      </c>
      <c r="F1414" t="s">
        <v>80</v>
      </c>
      <c r="G1414" t="s">
        <v>105</v>
      </c>
      <c r="H1414">
        <v>2022</v>
      </c>
      <c r="I1414">
        <v>33875</v>
      </c>
      <c r="J1414">
        <v>40067.489257696798</v>
      </c>
    </row>
    <row r="1415" spans="1:10">
      <c r="A1415" t="s">
        <v>544</v>
      </c>
      <c r="B1415" t="s">
        <v>11</v>
      </c>
      <c r="C1415" t="s">
        <v>73</v>
      </c>
      <c r="D1415" t="s">
        <v>550</v>
      </c>
      <c r="E1415" t="s">
        <v>15</v>
      </c>
      <c r="F1415" t="s">
        <v>80</v>
      </c>
      <c r="G1415" t="s">
        <v>82</v>
      </c>
      <c r="H1415">
        <v>2022</v>
      </c>
      <c r="I1415">
        <v>32545</v>
      </c>
      <c r="J1415">
        <v>36102.718822141498</v>
      </c>
    </row>
    <row r="1416" spans="1:10">
      <c r="A1416" t="s">
        <v>544</v>
      </c>
      <c r="B1416" t="s">
        <v>11</v>
      </c>
      <c r="C1416" t="s">
        <v>73</v>
      </c>
      <c r="D1416" t="s">
        <v>550</v>
      </c>
      <c r="E1416" t="s">
        <v>15</v>
      </c>
      <c r="F1416" t="s">
        <v>80</v>
      </c>
      <c r="G1416" t="s">
        <v>84</v>
      </c>
      <c r="H1416">
        <v>2022</v>
      </c>
      <c r="I1416">
        <v>32545</v>
      </c>
      <c r="J1416">
        <v>36102.718822141498</v>
      </c>
    </row>
    <row r="1417" spans="1:10">
      <c r="A1417" t="s">
        <v>544</v>
      </c>
      <c r="B1417" t="s">
        <v>11</v>
      </c>
      <c r="C1417" t="s">
        <v>73</v>
      </c>
      <c r="D1417" t="s">
        <v>550</v>
      </c>
      <c r="E1417" t="s">
        <v>15</v>
      </c>
      <c r="F1417" t="s">
        <v>80</v>
      </c>
      <c r="G1417" t="s">
        <v>105</v>
      </c>
      <c r="H1417">
        <v>2022</v>
      </c>
      <c r="I1417">
        <v>33715</v>
      </c>
      <c r="J1417">
        <v>35860.285869368301</v>
      </c>
    </row>
    <row r="1418" spans="1:10">
      <c r="A1418" t="s">
        <v>544</v>
      </c>
      <c r="B1418" t="s">
        <v>11</v>
      </c>
      <c r="C1418" t="s">
        <v>73</v>
      </c>
      <c r="D1418" t="s">
        <v>550</v>
      </c>
      <c r="E1418" t="s">
        <v>15</v>
      </c>
      <c r="F1418" t="s">
        <v>80</v>
      </c>
      <c r="G1418" t="s">
        <v>105</v>
      </c>
      <c r="H1418">
        <v>2022</v>
      </c>
      <c r="I1418">
        <v>27715</v>
      </c>
      <c r="J1418">
        <v>32918.335681828903</v>
      </c>
    </row>
    <row r="1419" spans="1:10">
      <c r="A1419" t="s">
        <v>544</v>
      </c>
      <c r="B1419" t="s">
        <v>11</v>
      </c>
      <c r="C1419" t="s">
        <v>73</v>
      </c>
      <c r="D1419" t="s">
        <v>550</v>
      </c>
      <c r="E1419" t="s">
        <v>15</v>
      </c>
      <c r="F1419" t="s">
        <v>80</v>
      </c>
      <c r="G1419" t="s">
        <v>82</v>
      </c>
      <c r="H1419">
        <v>2022</v>
      </c>
      <c r="I1419">
        <v>29145</v>
      </c>
      <c r="J1419">
        <v>32282.363969634102</v>
      </c>
    </row>
    <row r="1420" spans="1:10">
      <c r="A1420" t="s">
        <v>544</v>
      </c>
      <c r="B1420" t="s">
        <v>11</v>
      </c>
      <c r="C1420" t="s">
        <v>73</v>
      </c>
      <c r="D1420" t="s">
        <v>550</v>
      </c>
      <c r="E1420" t="s">
        <v>15</v>
      </c>
      <c r="F1420" t="s">
        <v>80</v>
      </c>
      <c r="G1420" t="s">
        <v>84</v>
      </c>
      <c r="H1420">
        <v>2022</v>
      </c>
      <c r="I1420">
        <v>29145</v>
      </c>
      <c r="J1420">
        <v>32282.363969634102</v>
      </c>
    </row>
    <row r="1421" spans="1:10">
      <c r="A1421" t="s">
        <v>544</v>
      </c>
      <c r="B1421" t="s">
        <v>11</v>
      </c>
      <c r="C1421" t="s">
        <v>73</v>
      </c>
      <c r="D1421" t="s">
        <v>550</v>
      </c>
      <c r="E1421" t="s">
        <v>15</v>
      </c>
      <c r="F1421" t="s">
        <v>80</v>
      </c>
      <c r="G1421" t="s">
        <v>105</v>
      </c>
      <c r="H1421">
        <v>2022</v>
      </c>
      <c r="I1421">
        <v>28345</v>
      </c>
      <c r="J1421">
        <v>31052.511746320699</v>
      </c>
    </row>
    <row r="1422" spans="1:10">
      <c r="A1422" t="s">
        <v>544</v>
      </c>
      <c r="B1422" t="s">
        <v>11</v>
      </c>
      <c r="C1422" t="s">
        <v>73</v>
      </c>
      <c r="D1422" t="s">
        <v>550</v>
      </c>
      <c r="E1422" t="s">
        <v>15</v>
      </c>
      <c r="F1422" t="s">
        <v>80</v>
      </c>
      <c r="G1422" t="s">
        <v>105</v>
      </c>
      <c r="H1422">
        <v>2022</v>
      </c>
      <c r="I1422">
        <v>25160</v>
      </c>
      <c r="J1422">
        <v>29533.1206087639</v>
      </c>
    </row>
    <row r="1423" spans="1:10">
      <c r="A1423" t="s">
        <v>544</v>
      </c>
      <c r="B1423" t="s">
        <v>11</v>
      </c>
      <c r="C1423" t="s">
        <v>73</v>
      </c>
      <c r="D1423" t="s">
        <v>550</v>
      </c>
      <c r="E1423" t="s">
        <v>15</v>
      </c>
      <c r="F1423" t="s">
        <v>80</v>
      </c>
      <c r="G1423" t="s">
        <v>82</v>
      </c>
      <c r="H1423">
        <v>2022</v>
      </c>
      <c r="I1423">
        <v>26310</v>
      </c>
      <c r="J1423">
        <v>28685.6759402063</v>
      </c>
    </row>
    <row r="1424" spans="1:10">
      <c r="A1424" t="s">
        <v>544</v>
      </c>
      <c r="B1424" t="s">
        <v>11</v>
      </c>
      <c r="C1424" t="s">
        <v>73</v>
      </c>
      <c r="D1424" t="s">
        <v>550</v>
      </c>
      <c r="E1424" t="s">
        <v>15</v>
      </c>
      <c r="F1424" t="s">
        <v>80</v>
      </c>
      <c r="G1424" t="s">
        <v>84</v>
      </c>
      <c r="H1424">
        <v>2022</v>
      </c>
      <c r="I1424">
        <v>26310</v>
      </c>
      <c r="J1424">
        <v>28685.6759402063</v>
      </c>
    </row>
    <row r="1425" spans="1:10">
      <c r="A1425" t="s">
        <v>544</v>
      </c>
      <c r="B1425" t="s">
        <v>11</v>
      </c>
      <c r="C1425" t="s">
        <v>73</v>
      </c>
      <c r="D1425" t="s">
        <v>550</v>
      </c>
      <c r="E1425" t="s">
        <v>15</v>
      </c>
      <c r="F1425" t="s">
        <v>80</v>
      </c>
      <c r="G1425" t="s">
        <v>82</v>
      </c>
      <c r="H1425">
        <v>2022</v>
      </c>
      <c r="I1425">
        <v>23625</v>
      </c>
      <c r="J1425">
        <v>26378.836029381899</v>
      </c>
    </row>
    <row r="1426" spans="1:10">
      <c r="A1426" t="s">
        <v>544</v>
      </c>
      <c r="B1426" t="s">
        <v>11</v>
      </c>
      <c r="C1426" t="s">
        <v>73</v>
      </c>
      <c r="D1426" t="s">
        <v>550</v>
      </c>
      <c r="E1426" t="s">
        <v>15</v>
      </c>
      <c r="F1426" t="s">
        <v>80</v>
      </c>
      <c r="G1426" t="s">
        <v>84</v>
      </c>
      <c r="H1426">
        <v>2022</v>
      </c>
      <c r="I1426">
        <v>23625</v>
      </c>
      <c r="J1426">
        <v>26378.836029381899</v>
      </c>
    </row>
    <row r="1427" spans="1:10">
      <c r="A1427" t="s">
        <v>544</v>
      </c>
      <c r="B1427" t="s">
        <v>11</v>
      </c>
      <c r="C1427" t="s">
        <v>73</v>
      </c>
      <c r="D1427" t="s">
        <v>550</v>
      </c>
      <c r="E1427" t="s">
        <v>15</v>
      </c>
      <c r="F1427" t="s">
        <v>80</v>
      </c>
      <c r="G1427" t="s">
        <v>82</v>
      </c>
      <c r="H1427">
        <v>2022</v>
      </c>
      <c r="I1427">
        <v>22515</v>
      </c>
      <c r="J1427">
        <v>24540.9472277963</v>
      </c>
    </row>
    <row r="1428" spans="1:10">
      <c r="A1428" t="s">
        <v>544</v>
      </c>
      <c r="B1428" t="s">
        <v>11</v>
      </c>
      <c r="C1428" t="s">
        <v>73</v>
      </c>
      <c r="D1428" t="s">
        <v>550</v>
      </c>
      <c r="E1428" t="s">
        <v>15</v>
      </c>
      <c r="F1428" t="s">
        <v>80</v>
      </c>
      <c r="G1428" t="s">
        <v>84</v>
      </c>
      <c r="H1428">
        <v>2022</v>
      </c>
      <c r="I1428">
        <v>22515</v>
      </c>
      <c r="J1428">
        <v>24540.9472277963</v>
      </c>
    </row>
    <row r="1429" spans="1:10">
      <c r="A1429" t="s">
        <v>544</v>
      </c>
      <c r="B1429" t="s">
        <v>11</v>
      </c>
      <c r="C1429" t="s">
        <v>73</v>
      </c>
      <c r="D1429" t="s">
        <v>550</v>
      </c>
      <c r="E1429" t="s">
        <v>15</v>
      </c>
      <c r="F1429" t="s">
        <v>80</v>
      </c>
      <c r="G1429" t="s">
        <v>105</v>
      </c>
      <c r="H1429">
        <v>2022</v>
      </c>
      <c r="I1429">
        <v>20100</v>
      </c>
      <c r="J1429">
        <v>23710.319020141102</v>
      </c>
    </row>
    <row r="1430" spans="1:10">
      <c r="A1430" t="s">
        <v>544</v>
      </c>
      <c r="B1430" t="s">
        <v>11</v>
      </c>
      <c r="C1430" t="s">
        <v>73</v>
      </c>
      <c r="D1430" t="s">
        <v>550</v>
      </c>
      <c r="E1430" t="s">
        <v>15</v>
      </c>
      <c r="F1430" t="s">
        <v>80</v>
      </c>
      <c r="G1430" t="s">
        <v>105</v>
      </c>
      <c r="H1430">
        <v>2022</v>
      </c>
      <c r="I1430">
        <v>20210</v>
      </c>
      <c r="J1430">
        <v>22562.323582577701</v>
      </c>
    </row>
    <row r="1431" spans="1:10">
      <c r="A1431" t="s">
        <v>544</v>
      </c>
      <c r="B1431" t="s">
        <v>11</v>
      </c>
      <c r="C1431" t="s">
        <v>73</v>
      </c>
      <c r="D1431" t="s">
        <v>550</v>
      </c>
      <c r="E1431" t="s">
        <v>15</v>
      </c>
      <c r="F1431" t="s">
        <v>80</v>
      </c>
      <c r="G1431" t="s">
        <v>82</v>
      </c>
      <c r="H1431">
        <v>2022</v>
      </c>
      <c r="I1431">
        <v>17790</v>
      </c>
      <c r="J1431">
        <v>19738.011525927599</v>
      </c>
    </row>
    <row r="1432" spans="1:10">
      <c r="A1432" t="s">
        <v>544</v>
      </c>
      <c r="B1432" t="s">
        <v>11</v>
      </c>
      <c r="C1432" t="s">
        <v>73</v>
      </c>
      <c r="D1432" t="s">
        <v>550</v>
      </c>
      <c r="E1432" t="s">
        <v>15</v>
      </c>
      <c r="F1432" t="s">
        <v>80</v>
      </c>
      <c r="G1432" t="s">
        <v>84</v>
      </c>
      <c r="H1432">
        <v>2022</v>
      </c>
      <c r="I1432">
        <v>17790</v>
      </c>
      <c r="J1432">
        <v>19738.011525927599</v>
      </c>
    </row>
    <row r="1433" spans="1:10">
      <c r="A1433" t="s">
        <v>544</v>
      </c>
      <c r="B1433" t="s">
        <v>11</v>
      </c>
      <c r="C1433" t="s">
        <v>73</v>
      </c>
      <c r="D1433" t="s">
        <v>550</v>
      </c>
      <c r="E1433" t="s">
        <v>15</v>
      </c>
      <c r="F1433" t="s">
        <v>80</v>
      </c>
      <c r="G1433" t="s">
        <v>105</v>
      </c>
      <c r="H1433">
        <v>2022</v>
      </c>
      <c r="I1433">
        <v>15180</v>
      </c>
      <c r="J1433">
        <v>16838.642601215</v>
      </c>
    </row>
    <row r="1434" spans="1:10">
      <c r="A1434" t="s">
        <v>544</v>
      </c>
      <c r="B1434" t="s">
        <v>11</v>
      </c>
      <c r="C1434" t="s">
        <v>73</v>
      </c>
      <c r="D1434" t="s">
        <v>550</v>
      </c>
      <c r="E1434" t="s">
        <v>15</v>
      </c>
      <c r="F1434" t="s">
        <v>80</v>
      </c>
      <c r="G1434" t="s">
        <v>82</v>
      </c>
      <c r="H1434">
        <v>2022</v>
      </c>
      <c r="I1434">
        <v>12515</v>
      </c>
      <c r="J1434">
        <v>13975.1705772684</v>
      </c>
    </row>
    <row r="1435" spans="1:10">
      <c r="A1435" t="s">
        <v>544</v>
      </c>
      <c r="B1435" t="s">
        <v>11</v>
      </c>
      <c r="C1435" t="s">
        <v>73</v>
      </c>
      <c r="D1435" t="s">
        <v>550</v>
      </c>
      <c r="E1435" t="s">
        <v>15</v>
      </c>
      <c r="F1435" t="s">
        <v>80</v>
      </c>
      <c r="G1435" t="s">
        <v>84</v>
      </c>
      <c r="H1435">
        <v>2022</v>
      </c>
      <c r="I1435">
        <v>12515</v>
      </c>
      <c r="J1435">
        <v>13975.1705772684</v>
      </c>
    </row>
    <row r="1436" spans="1:10">
      <c r="A1436" t="s">
        <v>544</v>
      </c>
      <c r="B1436" t="s">
        <v>11</v>
      </c>
      <c r="C1436" t="s">
        <v>73</v>
      </c>
      <c r="D1436" t="s">
        <v>550</v>
      </c>
      <c r="E1436" t="s">
        <v>15</v>
      </c>
      <c r="F1436" t="s">
        <v>80</v>
      </c>
      <c r="G1436" t="s">
        <v>105</v>
      </c>
      <c r="H1436">
        <v>2022</v>
      </c>
      <c r="I1436">
        <v>12290</v>
      </c>
      <c r="J1436">
        <v>13633.2898327202</v>
      </c>
    </row>
    <row r="1437" spans="1:10">
      <c r="A1437" t="s">
        <v>544</v>
      </c>
      <c r="B1437" t="s">
        <v>11</v>
      </c>
      <c r="C1437" t="s">
        <v>73</v>
      </c>
      <c r="D1437" t="s">
        <v>550</v>
      </c>
      <c r="E1437" t="s">
        <v>15</v>
      </c>
      <c r="F1437" t="s">
        <v>80</v>
      </c>
      <c r="G1437" t="s">
        <v>105</v>
      </c>
      <c r="H1437">
        <v>2022</v>
      </c>
      <c r="I1437">
        <v>11710</v>
      </c>
      <c r="J1437">
        <v>13513.0899278912</v>
      </c>
    </row>
    <row r="1438" spans="1:10">
      <c r="A1438" t="s">
        <v>544</v>
      </c>
      <c r="B1438" t="s">
        <v>11</v>
      </c>
      <c r="C1438" t="s">
        <v>73</v>
      </c>
      <c r="D1438" t="s">
        <v>550</v>
      </c>
      <c r="E1438" t="s">
        <v>15</v>
      </c>
      <c r="F1438" t="s">
        <v>80</v>
      </c>
      <c r="G1438" t="s">
        <v>105</v>
      </c>
      <c r="H1438">
        <v>2022</v>
      </c>
      <c r="I1438">
        <v>11760</v>
      </c>
      <c r="J1438">
        <v>13047.160161206401</v>
      </c>
    </row>
    <row r="1439" spans="1:10">
      <c r="A1439" t="s">
        <v>544</v>
      </c>
      <c r="B1439" t="s">
        <v>11</v>
      </c>
      <c r="C1439" t="s">
        <v>73</v>
      </c>
      <c r="D1439" t="s">
        <v>550</v>
      </c>
      <c r="E1439" t="s">
        <v>15</v>
      </c>
      <c r="F1439" t="s">
        <v>80</v>
      </c>
      <c r="G1439" t="s">
        <v>105</v>
      </c>
      <c r="H1439">
        <v>2022</v>
      </c>
      <c r="I1439">
        <v>10541</v>
      </c>
      <c r="J1439">
        <v>12270.090092922999</v>
      </c>
    </row>
    <row r="1440" spans="1:10">
      <c r="A1440" t="s">
        <v>544</v>
      </c>
      <c r="B1440" t="s">
        <v>11</v>
      </c>
      <c r="C1440" t="s">
        <v>73</v>
      </c>
      <c r="D1440" t="s">
        <v>550</v>
      </c>
      <c r="E1440" t="s">
        <v>15</v>
      </c>
      <c r="F1440" t="s">
        <v>80</v>
      </c>
      <c r="G1440" t="s">
        <v>105</v>
      </c>
      <c r="H1440">
        <v>2022</v>
      </c>
      <c r="I1440">
        <v>10050</v>
      </c>
      <c r="J1440">
        <v>11550.569929437201</v>
      </c>
    </row>
    <row r="1441" spans="1:10">
      <c r="A1441" t="s">
        <v>544</v>
      </c>
      <c r="B1441" t="s">
        <v>11</v>
      </c>
      <c r="C1441" t="s">
        <v>73</v>
      </c>
      <c r="D1441" t="s">
        <v>550</v>
      </c>
      <c r="E1441" t="s">
        <v>15</v>
      </c>
      <c r="F1441" t="s">
        <v>80</v>
      </c>
      <c r="G1441" t="s">
        <v>82</v>
      </c>
      <c r="H1441">
        <v>2022</v>
      </c>
      <c r="I1441">
        <v>10305</v>
      </c>
      <c r="J1441">
        <v>11430.774706370799</v>
      </c>
    </row>
    <row r="1442" spans="1:10">
      <c r="A1442" t="s">
        <v>544</v>
      </c>
      <c r="B1442" t="s">
        <v>11</v>
      </c>
      <c r="C1442" t="s">
        <v>73</v>
      </c>
      <c r="D1442" t="s">
        <v>550</v>
      </c>
      <c r="E1442" t="s">
        <v>15</v>
      </c>
      <c r="F1442" t="s">
        <v>80</v>
      </c>
      <c r="G1442" t="s">
        <v>84</v>
      </c>
      <c r="H1442">
        <v>2022</v>
      </c>
      <c r="I1442">
        <v>10305</v>
      </c>
      <c r="J1442">
        <v>11430.774706370799</v>
      </c>
    </row>
    <row r="1443" spans="1:10">
      <c r="A1443" t="s">
        <v>544</v>
      </c>
      <c r="B1443" t="s">
        <v>11</v>
      </c>
      <c r="C1443" t="s">
        <v>73</v>
      </c>
      <c r="D1443" t="s">
        <v>550</v>
      </c>
      <c r="E1443" t="s">
        <v>15</v>
      </c>
      <c r="F1443" t="s">
        <v>80</v>
      </c>
      <c r="G1443" t="s">
        <v>82</v>
      </c>
      <c r="H1443">
        <v>2022</v>
      </c>
      <c r="I1443">
        <v>9500</v>
      </c>
      <c r="J1443">
        <v>10405.894893713799</v>
      </c>
    </row>
    <row r="1444" spans="1:10">
      <c r="A1444" t="s">
        <v>544</v>
      </c>
      <c r="B1444" t="s">
        <v>11</v>
      </c>
      <c r="C1444" t="s">
        <v>73</v>
      </c>
      <c r="D1444" t="s">
        <v>550</v>
      </c>
      <c r="E1444" t="s">
        <v>15</v>
      </c>
      <c r="F1444" t="s">
        <v>80</v>
      </c>
      <c r="G1444" t="s">
        <v>84</v>
      </c>
      <c r="H1444">
        <v>2022</v>
      </c>
      <c r="I1444">
        <v>9500</v>
      </c>
      <c r="J1444">
        <v>10405.894893713799</v>
      </c>
    </row>
    <row r="1445" spans="1:10">
      <c r="A1445" t="s">
        <v>544</v>
      </c>
      <c r="B1445" t="s">
        <v>11</v>
      </c>
      <c r="C1445" t="s">
        <v>73</v>
      </c>
      <c r="D1445" t="s">
        <v>550</v>
      </c>
      <c r="E1445" t="s">
        <v>15</v>
      </c>
      <c r="F1445" t="s">
        <v>80</v>
      </c>
      <c r="G1445" t="s">
        <v>82</v>
      </c>
      <c r="H1445">
        <v>2022</v>
      </c>
      <c r="I1445">
        <v>8845</v>
      </c>
      <c r="J1445">
        <v>10207.3125635573</v>
      </c>
    </row>
    <row r="1446" spans="1:10">
      <c r="A1446" t="s">
        <v>544</v>
      </c>
      <c r="B1446" t="s">
        <v>11</v>
      </c>
      <c r="C1446" t="s">
        <v>73</v>
      </c>
      <c r="D1446" t="s">
        <v>550</v>
      </c>
      <c r="E1446" t="s">
        <v>15</v>
      </c>
      <c r="F1446" t="s">
        <v>80</v>
      </c>
      <c r="G1446" t="s">
        <v>84</v>
      </c>
      <c r="H1446">
        <v>2022</v>
      </c>
      <c r="I1446">
        <v>8845</v>
      </c>
      <c r="J1446">
        <v>10207.3125635573</v>
      </c>
    </row>
    <row r="1447" spans="1:10">
      <c r="A1447" t="s">
        <v>544</v>
      </c>
      <c r="B1447" t="s">
        <v>11</v>
      </c>
      <c r="C1447" t="s">
        <v>73</v>
      </c>
      <c r="D1447" t="s">
        <v>550</v>
      </c>
      <c r="E1447" t="s">
        <v>15</v>
      </c>
      <c r="F1447" t="s">
        <v>80</v>
      </c>
      <c r="G1447" t="s">
        <v>82</v>
      </c>
      <c r="H1447">
        <v>2022</v>
      </c>
      <c r="I1447">
        <v>7895</v>
      </c>
      <c r="J1447">
        <v>8811.6537374743002</v>
      </c>
    </row>
    <row r="1448" spans="1:10">
      <c r="A1448" t="s">
        <v>544</v>
      </c>
      <c r="B1448" t="s">
        <v>11</v>
      </c>
      <c r="C1448" t="s">
        <v>73</v>
      </c>
      <c r="D1448" t="s">
        <v>550</v>
      </c>
      <c r="E1448" t="s">
        <v>15</v>
      </c>
      <c r="F1448" t="s">
        <v>80</v>
      </c>
      <c r="G1448" t="s">
        <v>84</v>
      </c>
      <c r="H1448">
        <v>2022</v>
      </c>
      <c r="I1448">
        <v>7895</v>
      </c>
      <c r="J1448">
        <v>8811.6537374743002</v>
      </c>
    </row>
    <row r="1449" spans="1:10">
      <c r="A1449" t="s">
        <v>544</v>
      </c>
      <c r="B1449" t="s">
        <v>11</v>
      </c>
      <c r="C1449" t="s">
        <v>73</v>
      </c>
      <c r="D1449" t="s">
        <v>550</v>
      </c>
      <c r="E1449" t="s">
        <v>15</v>
      </c>
      <c r="F1449" t="s">
        <v>80</v>
      </c>
      <c r="G1449" t="s">
        <v>82</v>
      </c>
      <c r="H1449">
        <v>2022</v>
      </c>
      <c r="I1449">
        <v>8040</v>
      </c>
      <c r="J1449">
        <v>8749.2432295196995</v>
      </c>
    </row>
    <row r="1450" spans="1:10">
      <c r="A1450" t="s">
        <v>544</v>
      </c>
      <c r="B1450" t="s">
        <v>11</v>
      </c>
      <c r="C1450" t="s">
        <v>73</v>
      </c>
      <c r="D1450" t="s">
        <v>550</v>
      </c>
      <c r="E1450" t="s">
        <v>15</v>
      </c>
      <c r="F1450" t="s">
        <v>80</v>
      </c>
      <c r="G1450" t="s">
        <v>84</v>
      </c>
      <c r="H1450">
        <v>2022</v>
      </c>
      <c r="I1450">
        <v>8040</v>
      </c>
      <c r="J1450">
        <v>8749.2432295196995</v>
      </c>
    </row>
    <row r="1451" spans="1:10">
      <c r="A1451" t="s">
        <v>544</v>
      </c>
      <c r="B1451" t="s">
        <v>11</v>
      </c>
      <c r="C1451" t="s">
        <v>73</v>
      </c>
      <c r="D1451" t="s">
        <v>550</v>
      </c>
      <c r="E1451" t="s">
        <v>15</v>
      </c>
      <c r="F1451" t="s">
        <v>80</v>
      </c>
      <c r="G1451" t="s">
        <v>82</v>
      </c>
      <c r="H1451">
        <v>2022</v>
      </c>
      <c r="I1451">
        <v>7345</v>
      </c>
      <c r="J1451">
        <v>8615.0561615974002</v>
      </c>
    </row>
    <row r="1452" spans="1:10">
      <c r="A1452" t="s">
        <v>544</v>
      </c>
      <c r="B1452" t="s">
        <v>11</v>
      </c>
      <c r="C1452" t="s">
        <v>73</v>
      </c>
      <c r="D1452" t="s">
        <v>550</v>
      </c>
      <c r="E1452" t="s">
        <v>15</v>
      </c>
      <c r="F1452" t="s">
        <v>80</v>
      </c>
      <c r="G1452" t="s">
        <v>84</v>
      </c>
      <c r="H1452">
        <v>2022</v>
      </c>
      <c r="I1452">
        <v>7345</v>
      </c>
      <c r="J1452">
        <v>8615.0561615974002</v>
      </c>
    </row>
    <row r="1453" spans="1:10">
      <c r="A1453" t="s">
        <v>544</v>
      </c>
      <c r="B1453" t="s">
        <v>11</v>
      </c>
      <c r="C1453" t="s">
        <v>73</v>
      </c>
      <c r="D1453" t="s">
        <v>550</v>
      </c>
      <c r="E1453" t="s">
        <v>15</v>
      </c>
      <c r="F1453" t="s">
        <v>80</v>
      </c>
      <c r="G1453" t="s">
        <v>82</v>
      </c>
      <c r="H1453">
        <v>2022</v>
      </c>
      <c r="I1453">
        <v>7240</v>
      </c>
      <c r="J1453">
        <v>8029.4222327677999</v>
      </c>
    </row>
    <row r="1454" spans="1:10">
      <c r="A1454" t="s">
        <v>544</v>
      </c>
      <c r="B1454" t="s">
        <v>11</v>
      </c>
      <c r="C1454" t="s">
        <v>73</v>
      </c>
      <c r="D1454" t="s">
        <v>550</v>
      </c>
      <c r="E1454" t="s">
        <v>15</v>
      </c>
      <c r="F1454" t="s">
        <v>80</v>
      </c>
      <c r="G1454" t="s">
        <v>84</v>
      </c>
      <c r="H1454">
        <v>2022</v>
      </c>
      <c r="I1454">
        <v>7240</v>
      </c>
      <c r="J1454">
        <v>8029.4222327677999</v>
      </c>
    </row>
    <row r="1455" spans="1:10">
      <c r="A1455" t="s">
        <v>544</v>
      </c>
      <c r="B1455" t="s">
        <v>11</v>
      </c>
      <c r="C1455" t="s">
        <v>73</v>
      </c>
      <c r="D1455" t="s">
        <v>550</v>
      </c>
      <c r="E1455" t="s">
        <v>15</v>
      </c>
      <c r="F1455" t="s">
        <v>80</v>
      </c>
      <c r="G1455" t="s">
        <v>82</v>
      </c>
      <c r="H1455">
        <v>2022</v>
      </c>
      <c r="I1455">
        <v>5350</v>
      </c>
      <c r="J1455">
        <v>6284.2704192473002</v>
      </c>
    </row>
    <row r="1456" spans="1:10">
      <c r="A1456" t="s">
        <v>544</v>
      </c>
      <c r="B1456" t="s">
        <v>11</v>
      </c>
      <c r="C1456" t="s">
        <v>73</v>
      </c>
      <c r="D1456" t="s">
        <v>550</v>
      </c>
      <c r="E1456" t="s">
        <v>15</v>
      </c>
      <c r="F1456" t="s">
        <v>80</v>
      </c>
      <c r="G1456" t="s">
        <v>84</v>
      </c>
      <c r="H1456">
        <v>2022</v>
      </c>
      <c r="I1456">
        <v>5350</v>
      </c>
      <c r="J1456">
        <v>6284.2704192473002</v>
      </c>
    </row>
    <row r="1457" spans="1:10">
      <c r="A1457" t="s">
        <v>544</v>
      </c>
      <c r="B1457" t="s">
        <v>11</v>
      </c>
      <c r="C1457" t="s">
        <v>73</v>
      </c>
      <c r="D1457" t="s">
        <v>550</v>
      </c>
      <c r="E1457" t="s">
        <v>15</v>
      </c>
      <c r="F1457" t="s">
        <v>80</v>
      </c>
      <c r="G1457" t="s">
        <v>82</v>
      </c>
      <c r="H1457">
        <v>2022</v>
      </c>
      <c r="I1457">
        <v>5630</v>
      </c>
      <c r="J1457">
        <v>6166.4562333119002</v>
      </c>
    </row>
    <row r="1458" spans="1:10">
      <c r="A1458" t="s">
        <v>544</v>
      </c>
      <c r="B1458" t="s">
        <v>11</v>
      </c>
      <c r="C1458" t="s">
        <v>73</v>
      </c>
      <c r="D1458" t="s">
        <v>550</v>
      </c>
      <c r="E1458" t="s">
        <v>15</v>
      </c>
      <c r="F1458" t="s">
        <v>80</v>
      </c>
      <c r="G1458" t="s">
        <v>84</v>
      </c>
      <c r="H1458">
        <v>2022</v>
      </c>
      <c r="I1458">
        <v>5630</v>
      </c>
      <c r="J1458">
        <v>6166.4562333119002</v>
      </c>
    </row>
    <row r="1459" spans="1:10">
      <c r="A1459" t="s">
        <v>544</v>
      </c>
      <c r="B1459" t="s">
        <v>11</v>
      </c>
      <c r="C1459" t="s">
        <v>73</v>
      </c>
      <c r="D1459" t="s">
        <v>550</v>
      </c>
      <c r="E1459" t="s">
        <v>15</v>
      </c>
      <c r="F1459" t="s">
        <v>80</v>
      </c>
      <c r="G1459" t="s">
        <v>105</v>
      </c>
      <c r="H1459">
        <v>2022</v>
      </c>
      <c r="I1459">
        <v>5025</v>
      </c>
      <c r="J1459">
        <v>5968.8731970678</v>
      </c>
    </row>
    <row r="1460" spans="1:10">
      <c r="A1460" t="s">
        <v>544</v>
      </c>
      <c r="B1460" t="s">
        <v>11</v>
      </c>
      <c r="C1460" t="s">
        <v>73</v>
      </c>
      <c r="D1460" t="s">
        <v>550</v>
      </c>
      <c r="E1460" t="s">
        <v>15</v>
      </c>
      <c r="F1460" t="s">
        <v>80</v>
      </c>
      <c r="G1460" t="s">
        <v>105</v>
      </c>
      <c r="H1460">
        <v>2022</v>
      </c>
      <c r="I1460">
        <v>5230</v>
      </c>
      <c r="J1460">
        <v>5884.9398792931997</v>
      </c>
    </row>
    <row r="1461" spans="1:10">
      <c r="A1461" t="s">
        <v>544</v>
      </c>
      <c r="B1461" t="s">
        <v>11</v>
      </c>
      <c r="C1461" t="s">
        <v>73</v>
      </c>
      <c r="D1461" t="s">
        <v>550</v>
      </c>
      <c r="E1461" t="s">
        <v>15</v>
      </c>
      <c r="F1461" t="s">
        <v>80</v>
      </c>
      <c r="G1461" t="s">
        <v>82</v>
      </c>
      <c r="H1461">
        <v>2022</v>
      </c>
      <c r="I1461">
        <v>4475</v>
      </c>
      <c r="J1461">
        <v>4995.1412906701999</v>
      </c>
    </row>
    <row r="1462" spans="1:10">
      <c r="A1462" t="s">
        <v>544</v>
      </c>
      <c r="B1462" t="s">
        <v>11</v>
      </c>
      <c r="C1462" t="s">
        <v>73</v>
      </c>
      <c r="D1462" t="s">
        <v>550</v>
      </c>
      <c r="E1462" t="s">
        <v>15</v>
      </c>
      <c r="F1462" t="s">
        <v>80</v>
      </c>
      <c r="G1462" t="s">
        <v>84</v>
      </c>
      <c r="H1462">
        <v>2022</v>
      </c>
      <c r="I1462">
        <v>4475</v>
      </c>
      <c r="J1462">
        <v>4995.1412906701999</v>
      </c>
    </row>
    <row r="1463" spans="1:10">
      <c r="A1463" t="s">
        <v>544</v>
      </c>
      <c r="B1463" t="s">
        <v>11</v>
      </c>
      <c r="C1463" t="s">
        <v>73</v>
      </c>
      <c r="D1463" t="s">
        <v>550</v>
      </c>
      <c r="E1463" t="s">
        <v>15</v>
      </c>
      <c r="F1463" t="s">
        <v>80</v>
      </c>
      <c r="G1463" t="s">
        <v>82</v>
      </c>
      <c r="H1463">
        <v>2022</v>
      </c>
      <c r="I1463">
        <v>4020</v>
      </c>
      <c r="J1463">
        <v>4755.7850750975003</v>
      </c>
    </row>
    <row r="1464" spans="1:10">
      <c r="A1464" t="s">
        <v>544</v>
      </c>
      <c r="B1464" t="s">
        <v>11</v>
      </c>
      <c r="C1464" t="s">
        <v>73</v>
      </c>
      <c r="D1464" t="s">
        <v>550</v>
      </c>
      <c r="E1464" t="s">
        <v>15</v>
      </c>
      <c r="F1464" t="s">
        <v>80</v>
      </c>
      <c r="G1464" t="s">
        <v>84</v>
      </c>
      <c r="H1464">
        <v>2022</v>
      </c>
      <c r="I1464">
        <v>4020</v>
      </c>
      <c r="J1464">
        <v>4755.7850750975003</v>
      </c>
    </row>
    <row r="1465" spans="1:10">
      <c r="A1465" t="s">
        <v>544</v>
      </c>
      <c r="B1465" t="s">
        <v>11</v>
      </c>
      <c r="C1465" t="s">
        <v>73</v>
      </c>
      <c r="D1465" t="s">
        <v>550</v>
      </c>
      <c r="E1465" t="s">
        <v>15</v>
      </c>
      <c r="F1465" t="s">
        <v>80</v>
      </c>
      <c r="G1465" t="s">
        <v>82</v>
      </c>
      <c r="H1465">
        <v>2022</v>
      </c>
      <c r="I1465">
        <v>3920</v>
      </c>
      <c r="J1465">
        <v>4655.7210937128002</v>
      </c>
    </row>
    <row r="1466" spans="1:10">
      <c r="A1466" t="s">
        <v>544</v>
      </c>
      <c r="B1466" t="s">
        <v>11</v>
      </c>
      <c r="C1466" t="s">
        <v>73</v>
      </c>
      <c r="D1466" t="s">
        <v>550</v>
      </c>
      <c r="E1466" t="s">
        <v>15</v>
      </c>
      <c r="F1466" t="s">
        <v>80</v>
      </c>
      <c r="G1466" t="s">
        <v>84</v>
      </c>
      <c r="H1466">
        <v>2022</v>
      </c>
      <c r="I1466">
        <v>3920</v>
      </c>
      <c r="J1466">
        <v>4655.7210937128002</v>
      </c>
    </row>
    <row r="1467" spans="1:10">
      <c r="A1467" t="s">
        <v>544</v>
      </c>
      <c r="B1467" t="s">
        <v>11</v>
      </c>
      <c r="C1467" t="s">
        <v>73</v>
      </c>
      <c r="D1467" t="s">
        <v>550</v>
      </c>
      <c r="E1467" t="s">
        <v>15</v>
      </c>
      <c r="F1467" t="s">
        <v>80</v>
      </c>
      <c r="G1467" t="s">
        <v>82</v>
      </c>
      <c r="H1467">
        <v>2022</v>
      </c>
      <c r="I1467">
        <v>4075</v>
      </c>
      <c r="J1467">
        <v>4546.1398263402998</v>
      </c>
    </row>
    <row r="1468" spans="1:10">
      <c r="A1468" t="s">
        <v>544</v>
      </c>
      <c r="B1468" t="s">
        <v>11</v>
      </c>
      <c r="C1468" t="s">
        <v>73</v>
      </c>
      <c r="D1468" t="s">
        <v>550</v>
      </c>
      <c r="E1468" t="s">
        <v>15</v>
      </c>
      <c r="F1468" t="s">
        <v>80</v>
      </c>
      <c r="G1468" t="s">
        <v>84</v>
      </c>
      <c r="H1468">
        <v>2022</v>
      </c>
      <c r="I1468">
        <v>4075</v>
      </c>
      <c r="J1468">
        <v>4546.1398263402998</v>
      </c>
    </row>
    <row r="1469" spans="1:10">
      <c r="A1469" t="s">
        <v>544</v>
      </c>
      <c r="B1469" t="s">
        <v>11</v>
      </c>
      <c r="C1469" t="s">
        <v>73</v>
      </c>
      <c r="D1469" t="s">
        <v>550</v>
      </c>
      <c r="E1469" t="s">
        <v>15</v>
      </c>
      <c r="F1469" t="s">
        <v>80</v>
      </c>
      <c r="G1469" t="s">
        <v>82</v>
      </c>
      <c r="H1469">
        <v>2022</v>
      </c>
      <c r="I1469">
        <v>4020</v>
      </c>
      <c r="J1469">
        <v>4452.7398578804996</v>
      </c>
    </row>
    <row r="1470" spans="1:10">
      <c r="A1470" t="s">
        <v>544</v>
      </c>
      <c r="B1470" t="s">
        <v>11</v>
      </c>
      <c r="C1470" t="s">
        <v>73</v>
      </c>
      <c r="D1470" t="s">
        <v>550</v>
      </c>
      <c r="E1470" t="s">
        <v>15</v>
      </c>
      <c r="F1470" t="s">
        <v>80</v>
      </c>
      <c r="G1470" t="s">
        <v>84</v>
      </c>
      <c r="H1470">
        <v>2022</v>
      </c>
      <c r="I1470">
        <v>4020</v>
      </c>
      <c r="J1470">
        <v>4452.7398578804996</v>
      </c>
    </row>
    <row r="1471" spans="1:10">
      <c r="A1471" t="s">
        <v>544</v>
      </c>
      <c r="B1471" t="s">
        <v>11</v>
      </c>
      <c r="C1471" t="s">
        <v>73</v>
      </c>
      <c r="D1471" t="s">
        <v>550</v>
      </c>
      <c r="E1471" t="s">
        <v>15</v>
      </c>
      <c r="F1471" t="s">
        <v>80</v>
      </c>
      <c r="G1471" t="s">
        <v>82</v>
      </c>
      <c r="H1471">
        <v>2022</v>
      </c>
      <c r="I1471">
        <v>3015</v>
      </c>
      <c r="J1471">
        <v>3345.4256823606001</v>
      </c>
    </row>
    <row r="1472" spans="1:10">
      <c r="A1472" t="s">
        <v>544</v>
      </c>
      <c r="B1472" t="s">
        <v>11</v>
      </c>
      <c r="C1472" t="s">
        <v>73</v>
      </c>
      <c r="D1472" t="s">
        <v>550</v>
      </c>
      <c r="E1472" t="s">
        <v>15</v>
      </c>
      <c r="F1472" t="s">
        <v>80</v>
      </c>
      <c r="G1472" t="s">
        <v>84</v>
      </c>
      <c r="H1472">
        <v>2022</v>
      </c>
      <c r="I1472">
        <v>3015</v>
      </c>
      <c r="J1472">
        <v>3345.4256823606001</v>
      </c>
    </row>
    <row r="1473" spans="1:10">
      <c r="A1473" t="s">
        <v>544</v>
      </c>
      <c r="B1473" t="s">
        <v>11</v>
      </c>
      <c r="C1473" t="s">
        <v>73</v>
      </c>
      <c r="D1473" t="s">
        <v>550</v>
      </c>
      <c r="E1473" t="s">
        <v>15</v>
      </c>
      <c r="F1473" t="s">
        <v>80</v>
      </c>
      <c r="G1473" t="s">
        <v>82</v>
      </c>
      <c r="H1473">
        <v>2022</v>
      </c>
      <c r="I1473">
        <v>2665</v>
      </c>
      <c r="J1473">
        <v>3163.5027944458998</v>
      </c>
    </row>
    <row r="1474" spans="1:10">
      <c r="A1474" t="s">
        <v>544</v>
      </c>
      <c r="B1474" t="s">
        <v>11</v>
      </c>
      <c r="C1474" t="s">
        <v>73</v>
      </c>
      <c r="D1474" t="s">
        <v>550</v>
      </c>
      <c r="E1474" t="s">
        <v>15</v>
      </c>
      <c r="F1474" t="s">
        <v>80</v>
      </c>
      <c r="G1474" t="s">
        <v>84</v>
      </c>
      <c r="H1474">
        <v>2022</v>
      </c>
      <c r="I1474">
        <v>2665</v>
      </c>
      <c r="J1474">
        <v>3163.5027944458998</v>
      </c>
    </row>
    <row r="1475" spans="1:10">
      <c r="A1475" t="s">
        <v>544</v>
      </c>
      <c r="B1475" t="s">
        <v>11</v>
      </c>
      <c r="C1475" t="s">
        <v>73</v>
      </c>
      <c r="D1475" t="s">
        <v>550</v>
      </c>
      <c r="E1475" t="s">
        <v>15</v>
      </c>
      <c r="F1475" t="s">
        <v>80</v>
      </c>
      <c r="G1475" t="s">
        <v>82</v>
      </c>
      <c r="H1475">
        <v>2022</v>
      </c>
      <c r="I1475">
        <v>2615</v>
      </c>
      <c r="J1475">
        <v>3091.2602988133999</v>
      </c>
    </row>
    <row r="1476" spans="1:10">
      <c r="A1476" t="s">
        <v>544</v>
      </c>
      <c r="B1476" t="s">
        <v>11</v>
      </c>
      <c r="C1476" t="s">
        <v>73</v>
      </c>
      <c r="D1476" t="s">
        <v>550</v>
      </c>
      <c r="E1476" t="s">
        <v>15</v>
      </c>
      <c r="F1476" t="s">
        <v>80</v>
      </c>
      <c r="G1476" t="s">
        <v>84</v>
      </c>
      <c r="H1476">
        <v>2022</v>
      </c>
      <c r="I1476">
        <v>2615</v>
      </c>
      <c r="J1476">
        <v>3091.2602988133999</v>
      </c>
    </row>
    <row r="1477" spans="1:10">
      <c r="A1477" t="s">
        <v>544</v>
      </c>
      <c r="B1477" t="s">
        <v>11</v>
      </c>
      <c r="C1477" t="s">
        <v>73</v>
      </c>
      <c r="D1477" t="s">
        <v>550</v>
      </c>
      <c r="E1477" t="s">
        <v>15</v>
      </c>
      <c r="F1477" t="s">
        <v>80</v>
      </c>
      <c r="G1477" t="s">
        <v>82</v>
      </c>
      <c r="H1477">
        <v>2022</v>
      </c>
      <c r="I1477">
        <v>2590</v>
      </c>
      <c r="J1477">
        <v>3061.5366420939999</v>
      </c>
    </row>
    <row r="1478" spans="1:10">
      <c r="A1478" t="s">
        <v>544</v>
      </c>
      <c r="B1478" t="s">
        <v>11</v>
      </c>
      <c r="C1478" t="s">
        <v>73</v>
      </c>
      <c r="D1478" t="s">
        <v>550</v>
      </c>
      <c r="E1478" t="s">
        <v>15</v>
      </c>
      <c r="F1478" t="s">
        <v>80</v>
      </c>
      <c r="G1478" t="s">
        <v>84</v>
      </c>
      <c r="H1478">
        <v>2022</v>
      </c>
      <c r="I1478">
        <v>2590</v>
      </c>
      <c r="J1478">
        <v>3061.5366420939999</v>
      </c>
    </row>
    <row r="1479" spans="1:10">
      <c r="A1479" t="s">
        <v>710</v>
      </c>
      <c r="B1479" t="s">
        <v>351</v>
      </c>
      <c r="C1479" t="s">
        <v>351</v>
      </c>
      <c r="D1479" t="s">
        <v>733</v>
      </c>
      <c r="E1479" t="s">
        <v>15</v>
      </c>
      <c r="F1479" t="s">
        <v>201</v>
      </c>
      <c r="G1479" t="s">
        <v>203</v>
      </c>
      <c r="H1479">
        <v>2022</v>
      </c>
      <c r="I1479">
        <v>25</v>
      </c>
      <c r="J1479">
        <v>0</v>
      </c>
    </row>
    <row r="1480" spans="1:10">
      <c r="A1480" t="s">
        <v>710</v>
      </c>
      <c r="B1480" t="s">
        <v>351</v>
      </c>
      <c r="C1480" t="s">
        <v>351</v>
      </c>
      <c r="D1480" t="s">
        <v>733</v>
      </c>
      <c r="E1480" t="s">
        <v>15</v>
      </c>
      <c r="F1480" t="s">
        <v>201</v>
      </c>
      <c r="G1480" t="s">
        <v>203</v>
      </c>
      <c r="H1480">
        <v>2022</v>
      </c>
      <c r="I1480">
        <v>25</v>
      </c>
      <c r="J1480">
        <v>0</v>
      </c>
    </row>
    <row r="1481" spans="1:10">
      <c r="A1481" t="s">
        <v>710</v>
      </c>
      <c r="B1481" t="s">
        <v>351</v>
      </c>
      <c r="C1481" t="s">
        <v>351</v>
      </c>
      <c r="D1481" t="s">
        <v>734</v>
      </c>
      <c r="E1481" t="s">
        <v>15</v>
      </c>
      <c r="F1481" t="s">
        <v>128</v>
      </c>
      <c r="G1481" t="s">
        <v>457</v>
      </c>
      <c r="H1481">
        <v>2022</v>
      </c>
      <c r="I1481">
        <v>1960</v>
      </c>
      <c r="J1481">
        <v>5830.5</v>
      </c>
    </row>
    <row r="1482" spans="1:10">
      <c r="A1482" t="s">
        <v>710</v>
      </c>
      <c r="B1482" t="s">
        <v>351</v>
      </c>
      <c r="C1482" t="s">
        <v>351</v>
      </c>
      <c r="D1482" t="s">
        <v>734</v>
      </c>
      <c r="E1482" t="s">
        <v>15</v>
      </c>
      <c r="F1482" t="s">
        <v>128</v>
      </c>
      <c r="G1482" t="s">
        <v>457</v>
      </c>
      <c r="H1482">
        <v>2022</v>
      </c>
      <c r="I1482">
        <v>1005</v>
      </c>
      <c r="J1482">
        <v>3010</v>
      </c>
    </row>
    <row r="1483" spans="1:10">
      <c r="A1483" t="s">
        <v>710</v>
      </c>
      <c r="B1483" t="s">
        <v>351</v>
      </c>
      <c r="C1483" t="s">
        <v>351</v>
      </c>
      <c r="D1483" t="s">
        <v>734</v>
      </c>
      <c r="E1483" t="s">
        <v>15</v>
      </c>
      <c r="F1483" t="s">
        <v>128</v>
      </c>
      <c r="G1483" t="s">
        <v>601</v>
      </c>
      <c r="H1483">
        <v>2022</v>
      </c>
      <c r="I1483">
        <v>25880</v>
      </c>
      <c r="J1483">
        <v>77507.5</v>
      </c>
    </row>
    <row r="1484" spans="1:10">
      <c r="A1484" t="s">
        <v>710</v>
      </c>
      <c r="B1484" t="s">
        <v>351</v>
      </c>
      <c r="C1484" t="s">
        <v>351</v>
      </c>
      <c r="D1484" t="s">
        <v>734</v>
      </c>
      <c r="E1484" t="s">
        <v>15</v>
      </c>
      <c r="F1484" t="s">
        <v>128</v>
      </c>
      <c r="G1484" t="s">
        <v>601</v>
      </c>
      <c r="H1484">
        <v>2022</v>
      </c>
      <c r="I1484">
        <v>14275</v>
      </c>
      <c r="J1484">
        <v>42742</v>
      </c>
    </row>
    <row r="1485" spans="1:10">
      <c r="A1485" t="s">
        <v>710</v>
      </c>
      <c r="B1485" t="s">
        <v>351</v>
      </c>
      <c r="C1485" t="s">
        <v>351</v>
      </c>
      <c r="D1485" t="s">
        <v>734</v>
      </c>
      <c r="E1485" t="s">
        <v>15</v>
      </c>
      <c r="F1485" t="s">
        <v>128</v>
      </c>
      <c r="G1485" t="s">
        <v>601</v>
      </c>
      <c r="H1485">
        <v>2022</v>
      </c>
      <c r="I1485">
        <v>6185</v>
      </c>
      <c r="J1485">
        <v>18511.5</v>
      </c>
    </row>
    <row r="1486" spans="1:10">
      <c r="A1486" t="s">
        <v>710</v>
      </c>
      <c r="B1486" t="s">
        <v>351</v>
      </c>
      <c r="C1486" t="s">
        <v>351</v>
      </c>
      <c r="D1486" t="s">
        <v>734</v>
      </c>
      <c r="E1486" t="s">
        <v>15</v>
      </c>
      <c r="F1486" t="s">
        <v>128</v>
      </c>
      <c r="G1486" t="s">
        <v>601</v>
      </c>
      <c r="H1486">
        <v>2022</v>
      </c>
      <c r="I1486">
        <v>3015</v>
      </c>
      <c r="J1486">
        <v>9030</v>
      </c>
    </row>
    <row r="1487" spans="1:10">
      <c r="A1487" t="s">
        <v>710</v>
      </c>
      <c r="B1487" t="s">
        <v>351</v>
      </c>
      <c r="C1487" t="s">
        <v>351</v>
      </c>
      <c r="D1487" t="s">
        <v>734</v>
      </c>
      <c r="E1487" t="s">
        <v>15</v>
      </c>
      <c r="F1487" t="s">
        <v>128</v>
      </c>
      <c r="G1487" t="s">
        <v>461</v>
      </c>
      <c r="H1487">
        <v>2022</v>
      </c>
      <c r="I1487">
        <v>1960</v>
      </c>
      <c r="J1487">
        <v>5830.5</v>
      </c>
    </row>
    <row r="1488" spans="1:10">
      <c r="A1488" t="s">
        <v>710</v>
      </c>
      <c r="B1488" t="s">
        <v>351</v>
      </c>
      <c r="C1488" t="s">
        <v>351</v>
      </c>
      <c r="D1488" t="s">
        <v>734</v>
      </c>
      <c r="E1488" t="s">
        <v>15</v>
      </c>
      <c r="F1488" t="s">
        <v>16</v>
      </c>
      <c r="G1488" t="s">
        <v>381</v>
      </c>
      <c r="H1488">
        <v>2022</v>
      </c>
      <c r="I1488">
        <v>18345</v>
      </c>
      <c r="J1488">
        <v>40880</v>
      </c>
    </row>
    <row r="1489" spans="1:10">
      <c r="A1489" t="s">
        <v>710</v>
      </c>
      <c r="B1489" t="s">
        <v>351</v>
      </c>
      <c r="C1489" t="s">
        <v>351</v>
      </c>
      <c r="D1489" t="s">
        <v>734</v>
      </c>
      <c r="E1489" t="s">
        <v>15</v>
      </c>
      <c r="F1489" t="s">
        <v>16</v>
      </c>
      <c r="G1489" t="s">
        <v>381</v>
      </c>
      <c r="H1489">
        <v>2022</v>
      </c>
      <c r="I1489">
        <v>3370</v>
      </c>
      <c r="J1489">
        <v>7504</v>
      </c>
    </row>
    <row r="1490" spans="1:10">
      <c r="A1490" t="s">
        <v>710</v>
      </c>
      <c r="B1490" t="s">
        <v>351</v>
      </c>
      <c r="C1490" t="s">
        <v>351</v>
      </c>
      <c r="D1490" t="s">
        <v>734</v>
      </c>
      <c r="E1490" t="s">
        <v>15</v>
      </c>
      <c r="F1490" t="s">
        <v>16</v>
      </c>
      <c r="G1490" t="s">
        <v>488</v>
      </c>
      <c r="H1490">
        <v>2022</v>
      </c>
      <c r="I1490">
        <v>900</v>
      </c>
      <c r="J1490">
        <v>2016</v>
      </c>
    </row>
    <row r="1491" spans="1:10">
      <c r="A1491" t="s">
        <v>710</v>
      </c>
      <c r="B1491" t="s">
        <v>351</v>
      </c>
      <c r="C1491" t="s">
        <v>351</v>
      </c>
      <c r="D1491" t="s">
        <v>734</v>
      </c>
      <c r="E1491" t="s">
        <v>15</v>
      </c>
      <c r="F1491" t="s">
        <v>16</v>
      </c>
      <c r="G1491" t="s">
        <v>18</v>
      </c>
      <c r="H1491">
        <v>2022</v>
      </c>
      <c r="I1491">
        <v>18345</v>
      </c>
      <c r="J1491">
        <v>40880</v>
      </c>
    </row>
    <row r="1492" spans="1:10">
      <c r="A1492" t="s">
        <v>710</v>
      </c>
      <c r="B1492" t="s">
        <v>351</v>
      </c>
      <c r="C1492" t="s">
        <v>351</v>
      </c>
      <c r="D1492" t="s">
        <v>734</v>
      </c>
      <c r="E1492" t="s">
        <v>15</v>
      </c>
      <c r="F1492" t="s">
        <v>16</v>
      </c>
      <c r="G1492" t="s">
        <v>18</v>
      </c>
      <c r="H1492">
        <v>2022</v>
      </c>
      <c r="I1492">
        <v>3370</v>
      </c>
      <c r="J1492">
        <v>7504</v>
      </c>
    </row>
    <row r="1493" spans="1:10">
      <c r="A1493" t="s">
        <v>710</v>
      </c>
      <c r="B1493" t="s">
        <v>351</v>
      </c>
      <c r="C1493" t="s">
        <v>351</v>
      </c>
      <c r="D1493" t="s">
        <v>734</v>
      </c>
      <c r="E1493" t="s">
        <v>15</v>
      </c>
      <c r="F1493" t="s">
        <v>16</v>
      </c>
      <c r="G1493" t="s">
        <v>466</v>
      </c>
      <c r="H1493">
        <v>2022</v>
      </c>
      <c r="I1493">
        <v>900</v>
      </c>
      <c r="J1493">
        <v>2016</v>
      </c>
    </row>
    <row r="1494" spans="1:10">
      <c r="A1494" t="s">
        <v>710</v>
      </c>
      <c r="B1494" t="s">
        <v>351</v>
      </c>
      <c r="C1494" t="s">
        <v>351</v>
      </c>
      <c r="D1494" t="s">
        <v>734</v>
      </c>
      <c r="E1494" t="s">
        <v>15</v>
      </c>
      <c r="F1494" t="s">
        <v>183</v>
      </c>
      <c r="G1494" t="s">
        <v>184</v>
      </c>
      <c r="H1494">
        <v>2022</v>
      </c>
      <c r="I1494">
        <v>19250</v>
      </c>
      <c r="J1494">
        <v>39066</v>
      </c>
    </row>
    <row r="1495" spans="1:10">
      <c r="A1495" t="s">
        <v>710</v>
      </c>
      <c r="B1495" t="s">
        <v>351</v>
      </c>
      <c r="C1495" t="s">
        <v>351</v>
      </c>
      <c r="D1495" t="s">
        <v>734</v>
      </c>
      <c r="E1495" t="s">
        <v>15</v>
      </c>
      <c r="F1495" t="s">
        <v>183</v>
      </c>
      <c r="G1495" t="s">
        <v>184</v>
      </c>
      <c r="H1495">
        <v>2022</v>
      </c>
      <c r="I1495">
        <v>4625</v>
      </c>
      <c r="J1495">
        <v>9384</v>
      </c>
    </row>
    <row r="1496" spans="1:10">
      <c r="A1496" t="s">
        <v>710</v>
      </c>
      <c r="B1496" t="s">
        <v>351</v>
      </c>
      <c r="C1496" t="s">
        <v>351</v>
      </c>
      <c r="D1496" t="s">
        <v>734</v>
      </c>
      <c r="E1496" t="s">
        <v>15</v>
      </c>
      <c r="F1496" t="s">
        <v>183</v>
      </c>
      <c r="G1496" t="s">
        <v>184</v>
      </c>
      <c r="H1496">
        <v>2022</v>
      </c>
      <c r="I1496">
        <v>13470</v>
      </c>
      <c r="J1496">
        <v>27336</v>
      </c>
    </row>
    <row r="1497" spans="1:10">
      <c r="A1497" t="s">
        <v>710</v>
      </c>
      <c r="B1497" t="s">
        <v>351</v>
      </c>
      <c r="C1497" t="s">
        <v>351</v>
      </c>
      <c r="D1497" t="s">
        <v>734</v>
      </c>
      <c r="E1497" t="s">
        <v>15</v>
      </c>
      <c r="F1497" t="s">
        <v>183</v>
      </c>
      <c r="G1497" t="s">
        <v>184</v>
      </c>
      <c r="H1497">
        <v>2022</v>
      </c>
      <c r="I1497">
        <v>7840</v>
      </c>
      <c r="J1497">
        <v>15912</v>
      </c>
    </row>
    <row r="1498" spans="1:10">
      <c r="A1498" t="s">
        <v>710</v>
      </c>
      <c r="B1498" t="s">
        <v>351</v>
      </c>
      <c r="C1498" t="s">
        <v>351</v>
      </c>
      <c r="D1498" t="s">
        <v>734</v>
      </c>
      <c r="E1498" t="s">
        <v>15</v>
      </c>
      <c r="F1498" t="s">
        <v>183</v>
      </c>
      <c r="G1498" t="s">
        <v>184</v>
      </c>
      <c r="H1498">
        <v>2022</v>
      </c>
      <c r="I1498">
        <v>250</v>
      </c>
      <c r="J1498">
        <v>510</v>
      </c>
    </row>
    <row r="1499" spans="1:10">
      <c r="A1499" t="s">
        <v>710</v>
      </c>
      <c r="B1499" t="s">
        <v>351</v>
      </c>
      <c r="C1499" t="s">
        <v>351</v>
      </c>
      <c r="D1499" t="s">
        <v>734</v>
      </c>
      <c r="E1499" t="s">
        <v>15</v>
      </c>
      <c r="F1499" t="s">
        <v>183</v>
      </c>
      <c r="G1499" t="s">
        <v>187</v>
      </c>
      <c r="H1499">
        <v>2022</v>
      </c>
      <c r="I1499">
        <v>19250</v>
      </c>
      <c r="J1499">
        <v>39066</v>
      </c>
    </row>
    <row r="1500" spans="1:10">
      <c r="A1500" t="s">
        <v>710</v>
      </c>
      <c r="B1500" t="s">
        <v>351</v>
      </c>
      <c r="C1500" t="s">
        <v>351</v>
      </c>
      <c r="D1500" t="s">
        <v>734</v>
      </c>
      <c r="E1500" t="s">
        <v>15</v>
      </c>
      <c r="F1500" t="s">
        <v>183</v>
      </c>
      <c r="G1500" t="s">
        <v>187</v>
      </c>
      <c r="H1500">
        <v>2022</v>
      </c>
      <c r="I1500">
        <v>4625</v>
      </c>
      <c r="J1500">
        <v>9384</v>
      </c>
    </row>
    <row r="1501" spans="1:10">
      <c r="A1501" t="s">
        <v>710</v>
      </c>
      <c r="B1501" t="s">
        <v>351</v>
      </c>
      <c r="C1501" t="s">
        <v>351</v>
      </c>
      <c r="D1501" t="s">
        <v>734</v>
      </c>
      <c r="E1501" t="s">
        <v>15</v>
      </c>
      <c r="F1501" t="s">
        <v>183</v>
      </c>
      <c r="G1501" t="s">
        <v>187</v>
      </c>
      <c r="H1501">
        <v>2022</v>
      </c>
      <c r="I1501">
        <v>13470</v>
      </c>
      <c r="J1501">
        <v>27336</v>
      </c>
    </row>
    <row r="1502" spans="1:10">
      <c r="A1502" t="s">
        <v>710</v>
      </c>
      <c r="B1502" t="s">
        <v>351</v>
      </c>
      <c r="C1502" t="s">
        <v>351</v>
      </c>
      <c r="D1502" t="s">
        <v>734</v>
      </c>
      <c r="E1502" t="s">
        <v>15</v>
      </c>
      <c r="F1502" t="s">
        <v>183</v>
      </c>
      <c r="G1502" t="s">
        <v>187</v>
      </c>
      <c r="H1502">
        <v>2022</v>
      </c>
      <c r="I1502">
        <v>7840</v>
      </c>
      <c r="J1502">
        <v>15912</v>
      </c>
    </row>
    <row r="1503" spans="1:10">
      <c r="A1503" t="s">
        <v>710</v>
      </c>
      <c r="B1503" t="s">
        <v>351</v>
      </c>
      <c r="C1503" t="s">
        <v>351</v>
      </c>
      <c r="D1503" t="s">
        <v>734</v>
      </c>
      <c r="E1503" t="s">
        <v>15</v>
      </c>
      <c r="F1503" t="s">
        <v>183</v>
      </c>
      <c r="G1503" t="s">
        <v>187</v>
      </c>
      <c r="H1503">
        <v>2022</v>
      </c>
      <c r="I1503">
        <v>250</v>
      </c>
      <c r="J1503">
        <v>510</v>
      </c>
    </row>
    <row r="1504" spans="1:10">
      <c r="A1504" t="s">
        <v>710</v>
      </c>
      <c r="B1504" t="s">
        <v>351</v>
      </c>
      <c r="C1504" t="s">
        <v>351</v>
      </c>
      <c r="D1504" t="s">
        <v>734</v>
      </c>
      <c r="E1504" t="s">
        <v>15</v>
      </c>
      <c r="F1504" t="s">
        <v>201</v>
      </c>
      <c r="G1504" t="s">
        <v>202</v>
      </c>
      <c r="H1504">
        <v>2022</v>
      </c>
      <c r="I1504">
        <v>3220</v>
      </c>
      <c r="J1504">
        <v>9568</v>
      </c>
    </row>
    <row r="1505" spans="1:10">
      <c r="A1505" t="s">
        <v>710</v>
      </c>
      <c r="B1505" t="s">
        <v>351</v>
      </c>
      <c r="C1505" t="s">
        <v>351</v>
      </c>
      <c r="D1505" t="s">
        <v>734</v>
      </c>
      <c r="E1505" t="s">
        <v>15</v>
      </c>
      <c r="F1505" t="s">
        <v>201</v>
      </c>
      <c r="G1505" t="s">
        <v>202</v>
      </c>
      <c r="H1505">
        <v>2022</v>
      </c>
      <c r="I1505">
        <v>600</v>
      </c>
      <c r="J1505">
        <v>1794</v>
      </c>
    </row>
    <row r="1506" spans="1:10">
      <c r="A1506" t="s">
        <v>710</v>
      </c>
      <c r="B1506" t="s">
        <v>351</v>
      </c>
      <c r="C1506" t="s">
        <v>351</v>
      </c>
      <c r="D1506" t="s">
        <v>734</v>
      </c>
      <c r="E1506" t="s">
        <v>15</v>
      </c>
      <c r="F1506" t="s">
        <v>201</v>
      </c>
      <c r="G1506" t="s">
        <v>202</v>
      </c>
      <c r="H1506">
        <v>2022</v>
      </c>
      <c r="I1506">
        <v>5930</v>
      </c>
      <c r="J1506">
        <v>17523</v>
      </c>
    </row>
    <row r="1507" spans="1:10">
      <c r="A1507" t="s">
        <v>710</v>
      </c>
      <c r="B1507" t="s">
        <v>351</v>
      </c>
      <c r="C1507" t="s">
        <v>351</v>
      </c>
      <c r="D1507" t="s">
        <v>734</v>
      </c>
      <c r="E1507" t="s">
        <v>15</v>
      </c>
      <c r="F1507" t="s">
        <v>201</v>
      </c>
      <c r="G1507" t="s">
        <v>202</v>
      </c>
      <c r="H1507">
        <v>2022</v>
      </c>
      <c r="I1507">
        <v>1910</v>
      </c>
      <c r="J1507">
        <v>5643</v>
      </c>
    </row>
    <row r="1508" spans="1:10">
      <c r="A1508" t="s">
        <v>710</v>
      </c>
      <c r="B1508" t="s">
        <v>351</v>
      </c>
      <c r="C1508" t="s">
        <v>351</v>
      </c>
      <c r="D1508" t="s">
        <v>734</v>
      </c>
      <c r="E1508" t="s">
        <v>15</v>
      </c>
      <c r="F1508" t="s">
        <v>201</v>
      </c>
      <c r="G1508" t="s">
        <v>203</v>
      </c>
      <c r="H1508">
        <v>2022</v>
      </c>
      <c r="I1508">
        <v>3220</v>
      </c>
      <c r="J1508">
        <v>9568</v>
      </c>
    </row>
    <row r="1509" spans="1:10">
      <c r="A1509" t="s">
        <v>710</v>
      </c>
      <c r="B1509" t="s">
        <v>351</v>
      </c>
      <c r="C1509" t="s">
        <v>351</v>
      </c>
      <c r="D1509" t="s">
        <v>734</v>
      </c>
      <c r="E1509" t="s">
        <v>15</v>
      </c>
      <c r="F1509" t="s">
        <v>201</v>
      </c>
      <c r="G1509" t="s">
        <v>203</v>
      </c>
      <c r="H1509">
        <v>2022</v>
      </c>
      <c r="I1509">
        <v>600</v>
      </c>
      <c r="J1509">
        <v>1794</v>
      </c>
    </row>
    <row r="1510" spans="1:10">
      <c r="A1510" t="s">
        <v>710</v>
      </c>
      <c r="B1510" t="s">
        <v>351</v>
      </c>
      <c r="C1510" t="s">
        <v>351</v>
      </c>
      <c r="D1510" t="s">
        <v>734</v>
      </c>
      <c r="E1510" t="s">
        <v>15</v>
      </c>
      <c r="F1510" t="s">
        <v>201</v>
      </c>
      <c r="G1510" t="s">
        <v>203</v>
      </c>
      <c r="H1510">
        <v>2022</v>
      </c>
      <c r="I1510">
        <v>5930</v>
      </c>
      <c r="J1510">
        <v>17523</v>
      </c>
    </row>
    <row r="1511" spans="1:10">
      <c r="A1511" t="s">
        <v>710</v>
      </c>
      <c r="B1511" t="s">
        <v>351</v>
      </c>
      <c r="C1511" t="s">
        <v>351</v>
      </c>
      <c r="D1511" t="s">
        <v>734</v>
      </c>
      <c r="E1511" t="s">
        <v>15</v>
      </c>
      <c r="F1511" t="s">
        <v>201</v>
      </c>
      <c r="G1511" t="s">
        <v>203</v>
      </c>
      <c r="H1511">
        <v>2022</v>
      </c>
      <c r="I1511">
        <v>1610</v>
      </c>
      <c r="J1511">
        <v>4752</v>
      </c>
    </row>
    <row r="1512" spans="1:10">
      <c r="A1512" t="s">
        <v>710</v>
      </c>
      <c r="B1512" t="s">
        <v>351</v>
      </c>
      <c r="C1512" t="s">
        <v>351</v>
      </c>
      <c r="D1512" t="s">
        <v>734</v>
      </c>
      <c r="E1512" t="s">
        <v>15</v>
      </c>
      <c r="F1512" t="s">
        <v>520</v>
      </c>
      <c r="G1512" t="s">
        <v>731</v>
      </c>
      <c r="H1512">
        <v>2022</v>
      </c>
      <c r="I1512">
        <v>150</v>
      </c>
      <c r="J1512">
        <v>448.5</v>
      </c>
    </row>
    <row r="1513" spans="1:10">
      <c r="A1513" t="s">
        <v>710</v>
      </c>
      <c r="B1513" t="s">
        <v>351</v>
      </c>
      <c r="C1513" t="s">
        <v>351</v>
      </c>
      <c r="D1513" t="s">
        <v>734</v>
      </c>
      <c r="E1513" t="s">
        <v>15</v>
      </c>
      <c r="F1513" t="s">
        <v>520</v>
      </c>
      <c r="G1513" t="s">
        <v>731</v>
      </c>
      <c r="H1513">
        <v>2022</v>
      </c>
      <c r="I1513">
        <v>950</v>
      </c>
      <c r="J1513">
        <v>2840.5</v>
      </c>
    </row>
    <row r="1514" spans="1:10">
      <c r="A1514" t="s">
        <v>710</v>
      </c>
      <c r="B1514" t="s">
        <v>351</v>
      </c>
      <c r="C1514" t="s">
        <v>351</v>
      </c>
      <c r="D1514" t="s">
        <v>734</v>
      </c>
      <c r="E1514" t="s">
        <v>15</v>
      </c>
      <c r="F1514" t="s">
        <v>520</v>
      </c>
      <c r="G1514" t="s">
        <v>731</v>
      </c>
      <c r="H1514">
        <v>2022</v>
      </c>
      <c r="I1514">
        <v>5530</v>
      </c>
      <c r="J1514">
        <v>16335</v>
      </c>
    </row>
    <row r="1515" spans="1:10">
      <c r="A1515" t="s">
        <v>710</v>
      </c>
      <c r="B1515" t="s">
        <v>351</v>
      </c>
      <c r="C1515" t="s">
        <v>351</v>
      </c>
      <c r="D1515" t="s">
        <v>734</v>
      </c>
      <c r="E1515" t="s">
        <v>15</v>
      </c>
      <c r="F1515" t="s">
        <v>520</v>
      </c>
      <c r="G1515" t="s">
        <v>731</v>
      </c>
      <c r="H1515">
        <v>2022</v>
      </c>
      <c r="I1515">
        <v>700</v>
      </c>
      <c r="J1515">
        <v>2079</v>
      </c>
    </row>
    <row r="1516" spans="1:10">
      <c r="A1516" t="s">
        <v>710</v>
      </c>
      <c r="B1516" t="s">
        <v>351</v>
      </c>
      <c r="C1516" t="s">
        <v>351</v>
      </c>
      <c r="D1516" t="s">
        <v>734</v>
      </c>
      <c r="E1516" t="s">
        <v>15</v>
      </c>
      <c r="F1516" t="s">
        <v>520</v>
      </c>
      <c r="G1516" t="s">
        <v>732</v>
      </c>
      <c r="H1516">
        <v>2022</v>
      </c>
      <c r="I1516">
        <v>150</v>
      </c>
      <c r="J1516">
        <v>448.5</v>
      </c>
    </row>
    <row r="1517" spans="1:10">
      <c r="A1517" t="s">
        <v>710</v>
      </c>
      <c r="B1517" t="s">
        <v>351</v>
      </c>
      <c r="C1517" t="s">
        <v>351</v>
      </c>
      <c r="D1517" t="s">
        <v>734</v>
      </c>
      <c r="E1517" t="s">
        <v>15</v>
      </c>
      <c r="F1517" t="s">
        <v>520</v>
      </c>
      <c r="G1517" t="s">
        <v>732</v>
      </c>
      <c r="H1517">
        <v>2022</v>
      </c>
      <c r="I1517">
        <v>950</v>
      </c>
      <c r="J1517">
        <v>2840.5</v>
      </c>
    </row>
    <row r="1518" spans="1:10">
      <c r="A1518" t="s">
        <v>710</v>
      </c>
      <c r="B1518" t="s">
        <v>351</v>
      </c>
      <c r="C1518" t="s">
        <v>351</v>
      </c>
      <c r="D1518" t="s">
        <v>734</v>
      </c>
      <c r="E1518" t="s">
        <v>15</v>
      </c>
      <c r="F1518" t="s">
        <v>520</v>
      </c>
      <c r="G1518" t="s">
        <v>732</v>
      </c>
      <c r="H1518">
        <v>2022</v>
      </c>
      <c r="I1518">
        <v>5530</v>
      </c>
      <c r="J1518">
        <v>16335</v>
      </c>
    </row>
    <row r="1519" spans="1:10">
      <c r="A1519" t="s">
        <v>710</v>
      </c>
      <c r="B1519" t="s">
        <v>351</v>
      </c>
      <c r="C1519" t="s">
        <v>351</v>
      </c>
      <c r="D1519" t="s">
        <v>734</v>
      </c>
      <c r="E1519" t="s">
        <v>15</v>
      </c>
      <c r="F1519" t="s">
        <v>520</v>
      </c>
      <c r="G1519" t="s">
        <v>732</v>
      </c>
      <c r="H1519">
        <v>2022</v>
      </c>
      <c r="I1519">
        <v>700</v>
      </c>
      <c r="J1519">
        <v>2079</v>
      </c>
    </row>
    <row r="1520" spans="1:10">
      <c r="A1520" t="s">
        <v>710</v>
      </c>
      <c r="B1520" t="s">
        <v>351</v>
      </c>
      <c r="C1520" t="s">
        <v>351</v>
      </c>
      <c r="D1520" t="s">
        <v>734</v>
      </c>
      <c r="E1520" t="s">
        <v>15</v>
      </c>
      <c r="F1520" t="s">
        <v>204</v>
      </c>
      <c r="G1520" t="s">
        <v>205</v>
      </c>
      <c r="H1520">
        <v>2022</v>
      </c>
      <c r="I1520">
        <v>32365</v>
      </c>
      <c r="J1520">
        <v>87584</v>
      </c>
    </row>
    <row r="1521" spans="1:10">
      <c r="A1521" t="s">
        <v>710</v>
      </c>
      <c r="B1521" t="s">
        <v>351</v>
      </c>
      <c r="C1521" t="s">
        <v>351</v>
      </c>
      <c r="D1521" t="s">
        <v>734</v>
      </c>
      <c r="E1521" t="s">
        <v>15</v>
      </c>
      <c r="F1521" t="s">
        <v>204</v>
      </c>
      <c r="G1521" t="s">
        <v>205</v>
      </c>
      <c r="H1521">
        <v>2022</v>
      </c>
      <c r="I1521">
        <v>11260</v>
      </c>
      <c r="J1521">
        <v>30464</v>
      </c>
    </row>
    <row r="1522" spans="1:10">
      <c r="A1522" t="s">
        <v>710</v>
      </c>
      <c r="B1522" t="s">
        <v>351</v>
      </c>
      <c r="C1522" t="s">
        <v>351</v>
      </c>
      <c r="D1522" t="s">
        <v>734</v>
      </c>
      <c r="E1522" t="s">
        <v>15</v>
      </c>
      <c r="F1522" t="s">
        <v>204</v>
      </c>
      <c r="G1522" t="s">
        <v>205</v>
      </c>
      <c r="H1522">
        <v>2022</v>
      </c>
      <c r="I1522">
        <v>350</v>
      </c>
      <c r="J1522">
        <v>952</v>
      </c>
    </row>
    <row r="1523" spans="1:10">
      <c r="A1523" t="s">
        <v>710</v>
      </c>
      <c r="B1523" t="s">
        <v>351</v>
      </c>
      <c r="C1523" t="s">
        <v>351</v>
      </c>
      <c r="D1523" t="s">
        <v>734</v>
      </c>
      <c r="E1523" t="s">
        <v>15</v>
      </c>
      <c r="F1523" t="s">
        <v>204</v>
      </c>
      <c r="G1523" t="s">
        <v>205</v>
      </c>
      <c r="H1523">
        <v>2022</v>
      </c>
      <c r="I1523">
        <v>2815</v>
      </c>
      <c r="J1523">
        <v>7616</v>
      </c>
    </row>
    <row r="1524" spans="1:10">
      <c r="A1524" t="s">
        <v>710</v>
      </c>
      <c r="B1524" t="s">
        <v>351</v>
      </c>
      <c r="C1524" t="s">
        <v>351</v>
      </c>
      <c r="D1524" t="s">
        <v>734</v>
      </c>
      <c r="E1524" t="s">
        <v>15</v>
      </c>
      <c r="F1524" t="s">
        <v>204</v>
      </c>
      <c r="G1524" t="s">
        <v>206</v>
      </c>
      <c r="H1524">
        <v>2022</v>
      </c>
      <c r="I1524">
        <v>32365</v>
      </c>
      <c r="J1524">
        <v>87584</v>
      </c>
    </row>
    <row r="1525" spans="1:10">
      <c r="A1525" t="s">
        <v>710</v>
      </c>
      <c r="B1525" t="s">
        <v>351</v>
      </c>
      <c r="C1525" t="s">
        <v>351</v>
      </c>
      <c r="D1525" t="s">
        <v>734</v>
      </c>
      <c r="E1525" t="s">
        <v>15</v>
      </c>
      <c r="F1525" t="s">
        <v>204</v>
      </c>
      <c r="G1525" t="s">
        <v>206</v>
      </c>
      <c r="H1525">
        <v>2022</v>
      </c>
      <c r="I1525">
        <v>11260</v>
      </c>
      <c r="J1525">
        <v>30464</v>
      </c>
    </row>
    <row r="1526" spans="1:10">
      <c r="A1526" t="s">
        <v>710</v>
      </c>
      <c r="B1526" t="s">
        <v>351</v>
      </c>
      <c r="C1526" t="s">
        <v>351</v>
      </c>
      <c r="D1526" t="s">
        <v>734</v>
      </c>
      <c r="E1526" t="s">
        <v>15</v>
      </c>
      <c r="F1526" t="s">
        <v>204</v>
      </c>
      <c r="G1526" t="s">
        <v>206</v>
      </c>
      <c r="H1526">
        <v>2022</v>
      </c>
      <c r="I1526">
        <v>350</v>
      </c>
      <c r="J1526">
        <v>952</v>
      </c>
    </row>
    <row r="1527" spans="1:10">
      <c r="A1527" t="s">
        <v>710</v>
      </c>
      <c r="B1527" t="s">
        <v>351</v>
      </c>
      <c r="C1527" t="s">
        <v>351</v>
      </c>
      <c r="D1527" t="s">
        <v>734</v>
      </c>
      <c r="E1527" t="s">
        <v>15</v>
      </c>
      <c r="F1527" t="s">
        <v>204</v>
      </c>
      <c r="G1527" t="s">
        <v>206</v>
      </c>
      <c r="H1527">
        <v>2022</v>
      </c>
      <c r="I1527">
        <v>2815</v>
      </c>
      <c r="J1527">
        <v>7616</v>
      </c>
    </row>
    <row r="1528" spans="1:10">
      <c r="A1528" t="s">
        <v>10</v>
      </c>
      <c r="B1528" t="s">
        <v>11</v>
      </c>
      <c r="C1528" t="s">
        <v>119</v>
      </c>
      <c r="D1528" t="s">
        <v>46</v>
      </c>
      <c r="E1528" t="s">
        <v>15</v>
      </c>
      <c r="F1528" t="s">
        <v>34</v>
      </c>
      <c r="G1528" t="s">
        <v>287</v>
      </c>
      <c r="H1528">
        <v>2022</v>
      </c>
      <c r="I1528">
        <v>37690</v>
      </c>
      <c r="J1528">
        <v>84000</v>
      </c>
    </row>
    <row r="1529" spans="1:10">
      <c r="A1529" t="s">
        <v>10</v>
      </c>
      <c r="B1529" t="s">
        <v>11</v>
      </c>
      <c r="C1529" t="s">
        <v>119</v>
      </c>
      <c r="D1529" t="s">
        <v>46</v>
      </c>
      <c r="E1529" t="s">
        <v>15</v>
      </c>
      <c r="F1529" t="s">
        <v>204</v>
      </c>
      <c r="G1529" t="s">
        <v>297</v>
      </c>
      <c r="H1529">
        <v>2022</v>
      </c>
      <c r="I1529">
        <v>30655</v>
      </c>
      <c r="J1529">
        <v>83570</v>
      </c>
    </row>
    <row r="1530" spans="1:10">
      <c r="A1530" t="s">
        <v>10</v>
      </c>
      <c r="B1530" t="s">
        <v>11</v>
      </c>
      <c r="C1530" t="s">
        <v>119</v>
      </c>
      <c r="D1530" t="s">
        <v>46</v>
      </c>
      <c r="E1530" t="s">
        <v>15</v>
      </c>
      <c r="F1530" t="s">
        <v>204</v>
      </c>
      <c r="G1530" t="s">
        <v>297</v>
      </c>
      <c r="H1530">
        <v>2022</v>
      </c>
      <c r="I1530">
        <v>24625</v>
      </c>
      <c r="J1530">
        <v>67130</v>
      </c>
    </row>
    <row r="1531" spans="1:10">
      <c r="A1531" t="s">
        <v>10</v>
      </c>
      <c r="B1531" t="s">
        <v>11</v>
      </c>
      <c r="C1531" t="s">
        <v>119</v>
      </c>
      <c r="D1531" t="s">
        <v>46</v>
      </c>
      <c r="E1531" t="s">
        <v>15</v>
      </c>
      <c r="F1531" t="s">
        <v>198</v>
      </c>
      <c r="G1531" t="s">
        <v>296</v>
      </c>
      <c r="H1531">
        <v>2022</v>
      </c>
      <c r="I1531">
        <v>61310</v>
      </c>
      <c r="J1531">
        <v>66490</v>
      </c>
    </row>
    <row r="1532" spans="1:10">
      <c r="A1532" t="s">
        <v>10</v>
      </c>
      <c r="B1532" t="s">
        <v>11</v>
      </c>
      <c r="C1532" t="s">
        <v>119</v>
      </c>
      <c r="D1532" t="s">
        <v>46</v>
      </c>
      <c r="E1532" t="s">
        <v>15</v>
      </c>
      <c r="F1532" t="s">
        <v>204</v>
      </c>
      <c r="G1532" t="s">
        <v>297</v>
      </c>
      <c r="H1532">
        <v>2022</v>
      </c>
      <c r="I1532">
        <v>24120</v>
      </c>
      <c r="J1532">
        <v>65760</v>
      </c>
    </row>
    <row r="1533" spans="1:10">
      <c r="A1533" t="s">
        <v>10</v>
      </c>
      <c r="B1533" t="s">
        <v>11</v>
      </c>
      <c r="C1533" t="s">
        <v>119</v>
      </c>
      <c r="D1533" t="s">
        <v>46</v>
      </c>
      <c r="E1533" t="s">
        <v>15</v>
      </c>
      <c r="F1533" t="s">
        <v>198</v>
      </c>
      <c r="G1533" t="s">
        <v>296</v>
      </c>
      <c r="H1533">
        <v>2022</v>
      </c>
      <c r="I1533">
        <v>56785</v>
      </c>
      <c r="J1533">
        <v>61585</v>
      </c>
    </row>
    <row r="1534" spans="1:10">
      <c r="A1534" t="s">
        <v>10</v>
      </c>
      <c r="B1534" t="s">
        <v>11</v>
      </c>
      <c r="C1534" t="s">
        <v>119</v>
      </c>
      <c r="D1534" t="s">
        <v>46</v>
      </c>
      <c r="E1534" t="s">
        <v>15</v>
      </c>
      <c r="F1534" t="s">
        <v>210</v>
      </c>
      <c r="G1534" t="s">
        <v>299</v>
      </c>
      <c r="H1534">
        <v>2022</v>
      </c>
      <c r="I1534">
        <v>26635</v>
      </c>
      <c r="J1534">
        <v>54060</v>
      </c>
    </row>
    <row r="1535" spans="1:10">
      <c r="A1535" t="s">
        <v>10</v>
      </c>
      <c r="B1535" t="s">
        <v>11</v>
      </c>
      <c r="C1535" t="s">
        <v>119</v>
      </c>
      <c r="D1535" t="s">
        <v>46</v>
      </c>
      <c r="E1535" t="s">
        <v>15</v>
      </c>
      <c r="F1535" t="s">
        <v>198</v>
      </c>
      <c r="G1535" t="s">
        <v>296</v>
      </c>
      <c r="H1535">
        <v>2022</v>
      </c>
      <c r="I1535">
        <v>41205</v>
      </c>
      <c r="J1535">
        <v>44690</v>
      </c>
    </row>
    <row r="1536" spans="1:10">
      <c r="A1536" t="s">
        <v>10</v>
      </c>
      <c r="B1536" t="s">
        <v>11</v>
      </c>
      <c r="C1536" t="s">
        <v>119</v>
      </c>
      <c r="D1536" t="s">
        <v>46</v>
      </c>
      <c r="E1536" t="s">
        <v>15</v>
      </c>
      <c r="F1536" t="s">
        <v>204</v>
      </c>
      <c r="G1536" t="s">
        <v>297</v>
      </c>
      <c r="H1536">
        <v>2022</v>
      </c>
      <c r="I1536">
        <v>14580</v>
      </c>
      <c r="J1536">
        <v>39730</v>
      </c>
    </row>
    <row r="1537" spans="1:10">
      <c r="A1537" t="s">
        <v>10</v>
      </c>
      <c r="B1537" t="s">
        <v>11</v>
      </c>
      <c r="C1537" t="s">
        <v>119</v>
      </c>
      <c r="D1537" t="s">
        <v>46</v>
      </c>
      <c r="E1537" t="s">
        <v>15</v>
      </c>
      <c r="F1537" t="s">
        <v>34</v>
      </c>
      <c r="G1537" t="s">
        <v>287</v>
      </c>
      <c r="H1537">
        <v>2022</v>
      </c>
      <c r="I1537">
        <v>17085</v>
      </c>
      <c r="J1537">
        <v>38080</v>
      </c>
    </row>
    <row r="1538" spans="1:10">
      <c r="A1538" t="s">
        <v>10</v>
      </c>
      <c r="B1538" t="s">
        <v>11</v>
      </c>
      <c r="C1538" t="s">
        <v>119</v>
      </c>
      <c r="D1538" t="s">
        <v>46</v>
      </c>
      <c r="E1538" t="s">
        <v>15</v>
      </c>
      <c r="F1538" t="s">
        <v>204</v>
      </c>
      <c r="G1538" t="s">
        <v>297</v>
      </c>
      <c r="H1538">
        <v>2022</v>
      </c>
      <c r="I1538">
        <v>13065</v>
      </c>
      <c r="J1538">
        <v>35620</v>
      </c>
    </row>
    <row r="1539" spans="1:10">
      <c r="A1539" t="s">
        <v>10</v>
      </c>
      <c r="B1539" t="s">
        <v>11</v>
      </c>
      <c r="C1539" t="s">
        <v>119</v>
      </c>
      <c r="D1539" t="s">
        <v>46</v>
      </c>
      <c r="E1539" t="s">
        <v>19</v>
      </c>
      <c r="F1539" t="s">
        <v>92</v>
      </c>
      <c r="G1539" t="s">
        <v>107</v>
      </c>
      <c r="H1539">
        <v>2022</v>
      </c>
      <c r="I1539">
        <v>234500</v>
      </c>
      <c r="J1539">
        <v>35175</v>
      </c>
    </row>
    <row r="1540" spans="1:10">
      <c r="A1540" t="s">
        <v>10</v>
      </c>
      <c r="B1540" t="s">
        <v>11</v>
      </c>
      <c r="C1540" t="s">
        <v>119</v>
      </c>
      <c r="D1540" t="s">
        <v>46</v>
      </c>
      <c r="E1540" t="s">
        <v>15</v>
      </c>
      <c r="F1540" t="s">
        <v>34</v>
      </c>
      <c r="G1540" t="s">
        <v>287</v>
      </c>
      <c r="H1540">
        <v>2022</v>
      </c>
      <c r="I1540">
        <v>15580</v>
      </c>
      <c r="J1540">
        <v>34720</v>
      </c>
    </row>
    <row r="1541" spans="1:10">
      <c r="A1541" t="s">
        <v>10</v>
      </c>
      <c r="B1541" t="s">
        <v>11</v>
      </c>
      <c r="C1541" t="s">
        <v>119</v>
      </c>
      <c r="D1541" t="s">
        <v>46</v>
      </c>
      <c r="E1541" t="s">
        <v>19</v>
      </c>
      <c r="F1541" t="s">
        <v>92</v>
      </c>
      <c r="G1541" t="s">
        <v>107</v>
      </c>
      <c r="H1541">
        <v>2022</v>
      </c>
      <c r="I1541">
        <v>223500</v>
      </c>
      <c r="J1541">
        <v>33525</v>
      </c>
    </row>
    <row r="1542" spans="1:10">
      <c r="A1542" t="s">
        <v>10</v>
      </c>
      <c r="B1542" t="s">
        <v>11</v>
      </c>
      <c r="C1542" t="s">
        <v>119</v>
      </c>
      <c r="D1542" t="s">
        <v>46</v>
      </c>
      <c r="E1542" t="s">
        <v>15</v>
      </c>
      <c r="F1542" t="s">
        <v>198</v>
      </c>
      <c r="G1542" t="s">
        <v>296</v>
      </c>
      <c r="H1542">
        <v>2022</v>
      </c>
      <c r="I1542">
        <v>27135</v>
      </c>
      <c r="J1542">
        <v>29430</v>
      </c>
    </row>
    <row r="1543" spans="1:10">
      <c r="A1543" t="s">
        <v>10</v>
      </c>
      <c r="B1543" t="s">
        <v>11</v>
      </c>
      <c r="C1543" t="s">
        <v>119</v>
      </c>
      <c r="D1543" t="s">
        <v>46</v>
      </c>
      <c r="E1543" t="s">
        <v>15</v>
      </c>
      <c r="F1543" t="s">
        <v>204</v>
      </c>
      <c r="G1543" t="s">
        <v>297</v>
      </c>
      <c r="H1543">
        <v>2022</v>
      </c>
      <c r="I1543">
        <v>10555</v>
      </c>
      <c r="J1543">
        <v>28770</v>
      </c>
    </row>
    <row r="1544" spans="1:10">
      <c r="A1544" t="s">
        <v>10</v>
      </c>
      <c r="B1544" t="s">
        <v>11</v>
      </c>
      <c r="C1544" t="s">
        <v>119</v>
      </c>
      <c r="D1544" t="s">
        <v>46</v>
      </c>
      <c r="E1544" t="s">
        <v>19</v>
      </c>
      <c r="F1544" t="s">
        <v>92</v>
      </c>
      <c r="G1544" t="s">
        <v>95</v>
      </c>
      <c r="H1544">
        <v>2022</v>
      </c>
      <c r="I1544">
        <v>200500</v>
      </c>
      <c r="J1544">
        <v>28070</v>
      </c>
    </row>
    <row r="1545" spans="1:10">
      <c r="A1545" t="s">
        <v>10</v>
      </c>
      <c r="B1545" t="s">
        <v>11</v>
      </c>
      <c r="C1545" t="s">
        <v>119</v>
      </c>
      <c r="D1545" t="s">
        <v>46</v>
      </c>
      <c r="E1545" t="s">
        <v>15</v>
      </c>
      <c r="F1545" t="s">
        <v>210</v>
      </c>
      <c r="G1545" t="s">
        <v>299</v>
      </c>
      <c r="H1545">
        <v>2022</v>
      </c>
      <c r="I1545">
        <v>13570</v>
      </c>
      <c r="J1545">
        <v>27540</v>
      </c>
    </row>
    <row r="1546" spans="1:10">
      <c r="A1546" t="s">
        <v>10</v>
      </c>
      <c r="B1546" t="s">
        <v>11</v>
      </c>
      <c r="C1546" t="s">
        <v>119</v>
      </c>
      <c r="D1546" t="s">
        <v>46</v>
      </c>
      <c r="E1546" t="s">
        <v>15</v>
      </c>
      <c r="F1546" t="s">
        <v>204</v>
      </c>
      <c r="G1546" t="s">
        <v>297</v>
      </c>
      <c r="H1546">
        <v>2022</v>
      </c>
      <c r="I1546">
        <v>10050</v>
      </c>
      <c r="J1546">
        <v>27400</v>
      </c>
    </row>
    <row r="1547" spans="1:10">
      <c r="A1547" t="s">
        <v>10</v>
      </c>
      <c r="B1547" t="s">
        <v>11</v>
      </c>
      <c r="C1547" t="s">
        <v>119</v>
      </c>
      <c r="D1547" t="s">
        <v>46</v>
      </c>
      <c r="E1547" t="s">
        <v>15</v>
      </c>
      <c r="F1547" t="s">
        <v>204</v>
      </c>
      <c r="G1547" t="s">
        <v>297</v>
      </c>
      <c r="H1547">
        <v>2022</v>
      </c>
      <c r="I1547">
        <v>10050</v>
      </c>
      <c r="J1547">
        <v>27400</v>
      </c>
    </row>
    <row r="1548" spans="1:10">
      <c r="A1548" t="s">
        <v>10</v>
      </c>
      <c r="B1548" t="s">
        <v>11</v>
      </c>
      <c r="C1548" t="s">
        <v>119</v>
      </c>
      <c r="D1548" t="s">
        <v>46</v>
      </c>
      <c r="E1548" t="s">
        <v>15</v>
      </c>
      <c r="F1548" t="s">
        <v>198</v>
      </c>
      <c r="G1548" t="s">
        <v>296</v>
      </c>
      <c r="H1548">
        <v>2022</v>
      </c>
      <c r="I1548">
        <v>24120</v>
      </c>
      <c r="J1548">
        <v>26160</v>
      </c>
    </row>
    <row r="1549" spans="1:10">
      <c r="A1549" t="s">
        <v>10</v>
      </c>
      <c r="B1549" t="s">
        <v>11</v>
      </c>
      <c r="C1549" t="s">
        <v>119</v>
      </c>
      <c r="D1549" t="s">
        <v>46</v>
      </c>
      <c r="E1549" t="s">
        <v>15</v>
      </c>
      <c r="F1549" t="s">
        <v>204</v>
      </c>
      <c r="G1549" t="s">
        <v>297</v>
      </c>
      <c r="H1549">
        <v>2022</v>
      </c>
      <c r="I1549">
        <v>9550</v>
      </c>
      <c r="J1549">
        <v>26030</v>
      </c>
    </row>
    <row r="1550" spans="1:10">
      <c r="A1550" t="s">
        <v>10</v>
      </c>
      <c r="B1550" t="s">
        <v>11</v>
      </c>
      <c r="C1550" t="s">
        <v>119</v>
      </c>
      <c r="D1550" t="s">
        <v>46</v>
      </c>
      <c r="E1550" t="s">
        <v>15</v>
      </c>
      <c r="F1550" t="s">
        <v>34</v>
      </c>
      <c r="G1550" t="s">
        <v>287</v>
      </c>
      <c r="H1550">
        <v>2022</v>
      </c>
      <c r="I1550">
        <v>11560</v>
      </c>
      <c r="J1550">
        <v>25760</v>
      </c>
    </row>
    <row r="1551" spans="1:10">
      <c r="A1551" t="s">
        <v>10</v>
      </c>
      <c r="B1551" t="s">
        <v>11</v>
      </c>
      <c r="C1551" t="s">
        <v>119</v>
      </c>
      <c r="D1551" t="s">
        <v>46</v>
      </c>
      <c r="E1551" t="s">
        <v>15</v>
      </c>
      <c r="F1551" t="s">
        <v>198</v>
      </c>
      <c r="G1551" t="s">
        <v>296</v>
      </c>
      <c r="H1551">
        <v>2022</v>
      </c>
      <c r="I1551">
        <v>23120</v>
      </c>
      <c r="J1551">
        <v>25070</v>
      </c>
    </row>
    <row r="1552" spans="1:10">
      <c r="A1552" t="s">
        <v>10</v>
      </c>
      <c r="B1552" t="s">
        <v>11</v>
      </c>
      <c r="C1552" t="s">
        <v>119</v>
      </c>
      <c r="D1552" t="s">
        <v>46</v>
      </c>
      <c r="E1552" t="s">
        <v>15</v>
      </c>
      <c r="F1552" t="s">
        <v>198</v>
      </c>
      <c r="G1552" t="s">
        <v>296</v>
      </c>
      <c r="H1552">
        <v>2022</v>
      </c>
      <c r="I1552">
        <v>23115</v>
      </c>
      <c r="J1552">
        <v>25070</v>
      </c>
    </row>
    <row r="1553" spans="1:10">
      <c r="A1553" t="s">
        <v>10</v>
      </c>
      <c r="B1553" t="s">
        <v>11</v>
      </c>
      <c r="C1553" t="s">
        <v>119</v>
      </c>
      <c r="D1553" t="s">
        <v>46</v>
      </c>
      <c r="E1553" t="s">
        <v>19</v>
      </c>
      <c r="F1553" t="s">
        <v>92</v>
      </c>
      <c r="G1553" t="s">
        <v>107</v>
      </c>
      <c r="H1553">
        <v>2022</v>
      </c>
      <c r="I1553">
        <v>167000</v>
      </c>
      <c r="J1553">
        <v>25050</v>
      </c>
    </row>
    <row r="1554" spans="1:10">
      <c r="A1554" t="s">
        <v>10</v>
      </c>
      <c r="B1554" t="s">
        <v>11</v>
      </c>
      <c r="C1554" t="s">
        <v>119</v>
      </c>
      <c r="D1554" t="s">
        <v>46</v>
      </c>
      <c r="E1554" t="s">
        <v>15</v>
      </c>
      <c r="F1554" t="s">
        <v>34</v>
      </c>
      <c r="G1554" t="s">
        <v>287</v>
      </c>
      <c r="H1554">
        <v>2022</v>
      </c>
      <c r="I1554">
        <v>11055</v>
      </c>
      <c r="J1554">
        <v>24640</v>
      </c>
    </row>
    <row r="1555" spans="1:10">
      <c r="A1555" t="s">
        <v>10</v>
      </c>
      <c r="B1555" t="s">
        <v>11</v>
      </c>
      <c r="C1555" t="s">
        <v>119</v>
      </c>
      <c r="D1555" t="s">
        <v>46</v>
      </c>
      <c r="E1555" t="s">
        <v>15</v>
      </c>
      <c r="F1555" t="s">
        <v>34</v>
      </c>
      <c r="G1555" t="s">
        <v>287</v>
      </c>
      <c r="H1555">
        <v>2022</v>
      </c>
      <c r="I1555">
        <v>10555</v>
      </c>
      <c r="J1555">
        <v>23520</v>
      </c>
    </row>
    <row r="1556" spans="1:10">
      <c r="A1556" t="s">
        <v>10</v>
      </c>
      <c r="B1556" t="s">
        <v>11</v>
      </c>
      <c r="C1556" t="s">
        <v>119</v>
      </c>
      <c r="D1556" t="s">
        <v>46</v>
      </c>
      <c r="E1556" t="s">
        <v>15</v>
      </c>
      <c r="F1556" t="s">
        <v>34</v>
      </c>
      <c r="G1556" t="s">
        <v>287</v>
      </c>
      <c r="H1556">
        <v>2022</v>
      </c>
      <c r="I1556">
        <v>10555</v>
      </c>
      <c r="J1556">
        <v>23520</v>
      </c>
    </row>
    <row r="1557" spans="1:10">
      <c r="A1557" t="s">
        <v>10</v>
      </c>
      <c r="B1557" t="s">
        <v>11</v>
      </c>
      <c r="C1557" t="s">
        <v>119</v>
      </c>
      <c r="D1557" t="s">
        <v>46</v>
      </c>
      <c r="E1557" t="s">
        <v>15</v>
      </c>
      <c r="F1557" t="s">
        <v>198</v>
      </c>
      <c r="G1557" t="s">
        <v>296</v>
      </c>
      <c r="H1557">
        <v>2022</v>
      </c>
      <c r="I1557">
        <v>21105</v>
      </c>
      <c r="J1557">
        <v>22890</v>
      </c>
    </row>
    <row r="1558" spans="1:10">
      <c r="A1558" t="s">
        <v>10</v>
      </c>
      <c r="B1558" t="s">
        <v>11</v>
      </c>
      <c r="C1558" t="s">
        <v>119</v>
      </c>
      <c r="D1558" t="s">
        <v>46</v>
      </c>
      <c r="E1558" t="s">
        <v>15</v>
      </c>
      <c r="F1558" t="s">
        <v>34</v>
      </c>
      <c r="G1558" t="s">
        <v>287</v>
      </c>
      <c r="H1558">
        <v>2022</v>
      </c>
      <c r="I1558">
        <v>10055</v>
      </c>
      <c r="J1558">
        <v>22400</v>
      </c>
    </row>
    <row r="1559" spans="1:10">
      <c r="A1559" t="s">
        <v>10</v>
      </c>
      <c r="B1559" t="s">
        <v>11</v>
      </c>
      <c r="C1559" t="s">
        <v>119</v>
      </c>
      <c r="D1559" t="s">
        <v>46</v>
      </c>
      <c r="E1559" t="s">
        <v>15</v>
      </c>
      <c r="F1559" t="s">
        <v>34</v>
      </c>
      <c r="G1559" t="s">
        <v>287</v>
      </c>
      <c r="H1559">
        <v>2022</v>
      </c>
      <c r="I1559">
        <v>10050</v>
      </c>
      <c r="J1559">
        <v>22400</v>
      </c>
    </row>
    <row r="1560" spans="1:10">
      <c r="A1560" t="s">
        <v>10</v>
      </c>
      <c r="B1560" t="s">
        <v>11</v>
      </c>
      <c r="C1560" t="s">
        <v>119</v>
      </c>
      <c r="D1560" t="s">
        <v>46</v>
      </c>
      <c r="E1560" t="s">
        <v>19</v>
      </c>
      <c r="F1560" t="s">
        <v>92</v>
      </c>
      <c r="G1560" t="s">
        <v>108</v>
      </c>
      <c r="H1560">
        <v>2022</v>
      </c>
      <c r="I1560">
        <v>135500</v>
      </c>
      <c r="J1560">
        <v>20325</v>
      </c>
    </row>
    <row r="1561" spans="1:10">
      <c r="A1561" t="s">
        <v>10</v>
      </c>
      <c r="B1561" t="s">
        <v>11</v>
      </c>
      <c r="C1561" t="s">
        <v>119</v>
      </c>
      <c r="D1561" t="s">
        <v>46</v>
      </c>
      <c r="E1561" t="s">
        <v>15</v>
      </c>
      <c r="F1561" t="s">
        <v>34</v>
      </c>
      <c r="G1561" t="s">
        <v>287</v>
      </c>
      <c r="H1561">
        <v>2022</v>
      </c>
      <c r="I1561">
        <v>9050</v>
      </c>
      <c r="J1561">
        <v>20160</v>
      </c>
    </row>
    <row r="1562" spans="1:10">
      <c r="A1562" t="s">
        <v>10</v>
      </c>
      <c r="B1562" t="s">
        <v>11</v>
      </c>
      <c r="C1562" t="s">
        <v>119</v>
      </c>
      <c r="D1562" t="s">
        <v>46</v>
      </c>
      <c r="E1562" t="s">
        <v>19</v>
      </c>
      <c r="F1562" t="s">
        <v>92</v>
      </c>
      <c r="G1562" t="s">
        <v>95</v>
      </c>
      <c r="H1562">
        <v>2022</v>
      </c>
      <c r="I1562">
        <v>129000</v>
      </c>
      <c r="J1562">
        <v>19350</v>
      </c>
    </row>
    <row r="1563" spans="1:10">
      <c r="A1563" t="s">
        <v>10</v>
      </c>
      <c r="B1563" t="s">
        <v>11</v>
      </c>
      <c r="C1563" t="s">
        <v>119</v>
      </c>
      <c r="D1563" t="s">
        <v>46</v>
      </c>
      <c r="E1563" t="s">
        <v>15</v>
      </c>
      <c r="F1563" t="s">
        <v>198</v>
      </c>
      <c r="G1563" t="s">
        <v>296</v>
      </c>
      <c r="H1563">
        <v>2022</v>
      </c>
      <c r="I1563">
        <v>17590</v>
      </c>
      <c r="J1563">
        <v>19075</v>
      </c>
    </row>
    <row r="1564" spans="1:10">
      <c r="A1564" t="s">
        <v>10</v>
      </c>
      <c r="B1564" t="s">
        <v>11</v>
      </c>
      <c r="C1564" t="s">
        <v>119</v>
      </c>
      <c r="D1564" t="s">
        <v>46</v>
      </c>
      <c r="E1564" t="s">
        <v>15</v>
      </c>
      <c r="F1564" t="s">
        <v>34</v>
      </c>
      <c r="G1564" t="s">
        <v>287</v>
      </c>
      <c r="H1564">
        <v>2022</v>
      </c>
      <c r="I1564">
        <v>8045</v>
      </c>
      <c r="J1564">
        <v>17920</v>
      </c>
    </row>
    <row r="1565" spans="1:10">
      <c r="A1565" t="s">
        <v>10</v>
      </c>
      <c r="B1565" t="s">
        <v>11</v>
      </c>
      <c r="C1565" t="s">
        <v>119</v>
      </c>
      <c r="D1565" t="s">
        <v>46</v>
      </c>
      <c r="E1565" t="s">
        <v>15</v>
      </c>
      <c r="F1565" t="s">
        <v>210</v>
      </c>
      <c r="G1565" t="s">
        <v>299</v>
      </c>
      <c r="H1565">
        <v>2022</v>
      </c>
      <c r="I1565">
        <v>8545</v>
      </c>
      <c r="J1565">
        <v>17340</v>
      </c>
    </row>
    <row r="1566" spans="1:10">
      <c r="A1566" t="s">
        <v>10</v>
      </c>
      <c r="B1566" t="s">
        <v>11</v>
      </c>
      <c r="C1566" t="s">
        <v>119</v>
      </c>
      <c r="D1566" t="s">
        <v>46</v>
      </c>
      <c r="E1566" t="s">
        <v>19</v>
      </c>
      <c r="F1566" t="s">
        <v>92</v>
      </c>
      <c r="G1566" t="s">
        <v>107</v>
      </c>
      <c r="H1566">
        <v>2022</v>
      </c>
      <c r="I1566">
        <v>114500</v>
      </c>
      <c r="J1566">
        <v>17175</v>
      </c>
    </row>
    <row r="1567" spans="1:10">
      <c r="A1567" t="s">
        <v>10</v>
      </c>
      <c r="B1567" t="s">
        <v>11</v>
      </c>
      <c r="C1567" t="s">
        <v>119</v>
      </c>
      <c r="D1567" t="s">
        <v>46</v>
      </c>
      <c r="E1567" t="s">
        <v>19</v>
      </c>
      <c r="F1567" t="s">
        <v>92</v>
      </c>
      <c r="G1567" t="s">
        <v>95</v>
      </c>
      <c r="H1567">
        <v>2022</v>
      </c>
      <c r="I1567">
        <v>113500</v>
      </c>
      <c r="J1567">
        <v>17025</v>
      </c>
    </row>
    <row r="1568" spans="1:10">
      <c r="A1568" t="s">
        <v>10</v>
      </c>
      <c r="B1568" t="s">
        <v>11</v>
      </c>
      <c r="C1568" t="s">
        <v>119</v>
      </c>
      <c r="D1568" t="s">
        <v>46</v>
      </c>
      <c r="E1568" t="s">
        <v>15</v>
      </c>
      <c r="F1568" t="s">
        <v>34</v>
      </c>
      <c r="G1568" t="s">
        <v>287</v>
      </c>
      <c r="H1568">
        <v>2022</v>
      </c>
      <c r="I1568">
        <v>7540</v>
      </c>
      <c r="J1568">
        <v>16800</v>
      </c>
    </row>
    <row r="1569" spans="1:10">
      <c r="A1569" t="s">
        <v>10</v>
      </c>
      <c r="B1569" t="s">
        <v>11</v>
      </c>
      <c r="C1569" t="s">
        <v>119</v>
      </c>
      <c r="D1569" t="s">
        <v>46</v>
      </c>
      <c r="E1569" t="s">
        <v>15</v>
      </c>
      <c r="F1569" t="s">
        <v>198</v>
      </c>
      <c r="G1569" t="s">
        <v>296</v>
      </c>
      <c r="H1569">
        <v>2022</v>
      </c>
      <c r="I1569">
        <v>15075</v>
      </c>
      <c r="J1569">
        <v>16350</v>
      </c>
    </row>
    <row r="1570" spans="1:10">
      <c r="A1570" t="s">
        <v>10</v>
      </c>
      <c r="B1570" t="s">
        <v>11</v>
      </c>
      <c r="C1570" t="s">
        <v>119</v>
      </c>
      <c r="D1570" t="s">
        <v>46</v>
      </c>
      <c r="E1570" t="s">
        <v>19</v>
      </c>
      <c r="F1570" t="s">
        <v>92</v>
      </c>
      <c r="G1570" t="s">
        <v>94</v>
      </c>
      <c r="H1570">
        <v>2022</v>
      </c>
      <c r="I1570">
        <v>109000</v>
      </c>
      <c r="J1570">
        <v>16350</v>
      </c>
    </row>
    <row r="1571" spans="1:10">
      <c r="A1571" t="s">
        <v>10</v>
      </c>
      <c r="B1571" t="s">
        <v>11</v>
      </c>
      <c r="C1571" t="s">
        <v>119</v>
      </c>
      <c r="D1571" t="s">
        <v>46</v>
      </c>
      <c r="E1571" t="s">
        <v>15</v>
      </c>
      <c r="F1571" t="s">
        <v>210</v>
      </c>
      <c r="G1571" t="s">
        <v>299</v>
      </c>
      <c r="H1571">
        <v>2022</v>
      </c>
      <c r="I1571">
        <v>8040</v>
      </c>
      <c r="J1571">
        <v>16320</v>
      </c>
    </row>
    <row r="1572" spans="1:10">
      <c r="A1572" t="s">
        <v>10</v>
      </c>
      <c r="B1572" t="s">
        <v>11</v>
      </c>
      <c r="C1572" t="s">
        <v>119</v>
      </c>
      <c r="D1572" t="s">
        <v>46</v>
      </c>
      <c r="E1572" t="s">
        <v>19</v>
      </c>
      <c r="F1572" t="s">
        <v>92</v>
      </c>
      <c r="G1572" t="s">
        <v>94</v>
      </c>
      <c r="H1572">
        <v>2022</v>
      </c>
      <c r="I1572">
        <v>108000</v>
      </c>
      <c r="J1572">
        <v>16200</v>
      </c>
    </row>
    <row r="1573" spans="1:10">
      <c r="A1573" t="s">
        <v>10</v>
      </c>
      <c r="B1573" t="s">
        <v>11</v>
      </c>
      <c r="C1573" t="s">
        <v>119</v>
      </c>
      <c r="D1573" t="s">
        <v>46</v>
      </c>
      <c r="E1573" t="s">
        <v>15</v>
      </c>
      <c r="F1573" t="s">
        <v>72</v>
      </c>
      <c r="G1573" t="s">
        <v>300</v>
      </c>
      <c r="H1573">
        <v>2022</v>
      </c>
      <c r="I1573">
        <v>5025</v>
      </c>
      <c r="J1573">
        <v>16150</v>
      </c>
    </row>
    <row r="1574" spans="1:10">
      <c r="A1574" t="s">
        <v>10</v>
      </c>
      <c r="B1574" t="s">
        <v>11</v>
      </c>
      <c r="C1574" t="s">
        <v>119</v>
      </c>
      <c r="D1574" t="s">
        <v>46</v>
      </c>
      <c r="E1574" t="s">
        <v>15</v>
      </c>
      <c r="F1574" t="s">
        <v>72</v>
      </c>
      <c r="G1574" t="s">
        <v>302</v>
      </c>
      <c r="H1574">
        <v>2022</v>
      </c>
      <c r="I1574">
        <v>5025</v>
      </c>
      <c r="J1574">
        <v>16150</v>
      </c>
    </row>
    <row r="1575" spans="1:10">
      <c r="A1575" t="s">
        <v>10</v>
      </c>
      <c r="B1575" t="s">
        <v>11</v>
      </c>
      <c r="C1575" t="s">
        <v>119</v>
      </c>
      <c r="D1575" t="s">
        <v>46</v>
      </c>
      <c r="E1575" t="s">
        <v>15</v>
      </c>
      <c r="F1575" t="s">
        <v>34</v>
      </c>
      <c r="G1575" t="s">
        <v>287</v>
      </c>
      <c r="H1575">
        <v>2022</v>
      </c>
      <c r="I1575">
        <v>7035</v>
      </c>
      <c r="J1575">
        <v>15680</v>
      </c>
    </row>
    <row r="1576" spans="1:10">
      <c r="A1576" t="s">
        <v>10</v>
      </c>
      <c r="B1576" t="s">
        <v>11</v>
      </c>
      <c r="C1576" t="s">
        <v>119</v>
      </c>
      <c r="D1576" t="s">
        <v>46</v>
      </c>
      <c r="E1576" t="s">
        <v>15</v>
      </c>
      <c r="F1576" t="s">
        <v>210</v>
      </c>
      <c r="G1576" t="s">
        <v>299</v>
      </c>
      <c r="H1576">
        <v>2022</v>
      </c>
      <c r="I1576">
        <v>7540</v>
      </c>
      <c r="J1576">
        <v>15300</v>
      </c>
    </row>
    <row r="1577" spans="1:10">
      <c r="A1577" t="s">
        <v>10</v>
      </c>
      <c r="B1577" t="s">
        <v>11</v>
      </c>
      <c r="C1577" t="s">
        <v>119</v>
      </c>
      <c r="D1577" t="s">
        <v>46</v>
      </c>
      <c r="E1577" t="s">
        <v>19</v>
      </c>
      <c r="F1577" t="s">
        <v>92</v>
      </c>
      <c r="G1577" t="s">
        <v>94</v>
      </c>
      <c r="H1577">
        <v>2022</v>
      </c>
      <c r="I1577">
        <v>101500</v>
      </c>
      <c r="J1577">
        <v>15225</v>
      </c>
    </row>
    <row r="1578" spans="1:10">
      <c r="A1578" t="s">
        <v>10</v>
      </c>
      <c r="B1578" t="s">
        <v>11</v>
      </c>
      <c r="C1578" t="s">
        <v>119</v>
      </c>
      <c r="D1578" t="s">
        <v>46</v>
      </c>
      <c r="E1578" t="s">
        <v>19</v>
      </c>
      <c r="F1578" t="s">
        <v>92</v>
      </c>
      <c r="G1578" t="s">
        <v>107</v>
      </c>
      <c r="H1578">
        <v>2022</v>
      </c>
      <c r="I1578">
        <v>100500</v>
      </c>
      <c r="J1578">
        <v>15075</v>
      </c>
    </row>
    <row r="1579" spans="1:10">
      <c r="A1579" t="s">
        <v>10</v>
      </c>
      <c r="B1579" t="s">
        <v>11</v>
      </c>
      <c r="C1579" t="s">
        <v>119</v>
      </c>
      <c r="D1579" t="s">
        <v>46</v>
      </c>
      <c r="E1579" t="s">
        <v>15</v>
      </c>
      <c r="F1579" t="s">
        <v>204</v>
      </c>
      <c r="G1579" t="s">
        <v>297</v>
      </c>
      <c r="H1579">
        <v>2022</v>
      </c>
      <c r="I1579">
        <v>5530</v>
      </c>
      <c r="J1579">
        <v>15070</v>
      </c>
    </row>
    <row r="1580" spans="1:10">
      <c r="A1580" t="s">
        <v>10</v>
      </c>
      <c r="B1580" t="s">
        <v>11</v>
      </c>
      <c r="C1580" t="s">
        <v>119</v>
      </c>
      <c r="D1580" t="s">
        <v>46</v>
      </c>
      <c r="E1580" t="s">
        <v>15</v>
      </c>
      <c r="F1580" t="s">
        <v>204</v>
      </c>
      <c r="G1580" t="s">
        <v>297</v>
      </c>
      <c r="H1580">
        <v>2022</v>
      </c>
      <c r="I1580">
        <v>5530</v>
      </c>
      <c r="J1580">
        <v>14960</v>
      </c>
    </row>
    <row r="1581" spans="1:10">
      <c r="A1581" t="s">
        <v>10</v>
      </c>
      <c r="B1581" t="s">
        <v>11</v>
      </c>
      <c r="C1581" t="s">
        <v>119</v>
      </c>
      <c r="D1581" t="s">
        <v>46</v>
      </c>
      <c r="E1581" t="s">
        <v>19</v>
      </c>
      <c r="F1581" t="s">
        <v>92</v>
      </c>
      <c r="G1581" t="s">
        <v>95</v>
      </c>
      <c r="H1581">
        <v>2022</v>
      </c>
      <c r="I1581">
        <v>106500</v>
      </c>
      <c r="J1581">
        <v>14910</v>
      </c>
    </row>
    <row r="1582" spans="1:10">
      <c r="A1582" t="s">
        <v>10</v>
      </c>
      <c r="B1582" t="s">
        <v>11</v>
      </c>
      <c r="C1582" t="s">
        <v>119</v>
      </c>
      <c r="D1582" t="s">
        <v>46</v>
      </c>
      <c r="E1582" t="s">
        <v>15</v>
      </c>
      <c r="F1582" t="s">
        <v>198</v>
      </c>
      <c r="G1582" t="s">
        <v>296</v>
      </c>
      <c r="H1582">
        <v>2022</v>
      </c>
      <c r="I1582">
        <v>13570</v>
      </c>
      <c r="J1582">
        <v>14715</v>
      </c>
    </row>
    <row r="1583" spans="1:10">
      <c r="A1583" t="s">
        <v>10</v>
      </c>
      <c r="B1583" t="s">
        <v>11</v>
      </c>
      <c r="C1583" t="s">
        <v>119</v>
      </c>
      <c r="D1583" t="s">
        <v>46</v>
      </c>
      <c r="E1583" t="s">
        <v>15</v>
      </c>
      <c r="F1583" t="s">
        <v>34</v>
      </c>
      <c r="G1583" t="s">
        <v>287</v>
      </c>
      <c r="H1583">
        <v>2022</v>
      </c>
      <c r="I1583">
        <v>6535</v>
      </c>
      <c r="J1583">
        <v>14560</v>
      </c>
    </row>
    <row r="1584" spans="1:10">
      <c r="A1584" t="s">
        <v>10</v>
      </c>
      <c r="B1584" t="s">
        <v>11</v>
      </c>
      <c r="C1584" t="s">
        <v>119</v>
      </c>
      <c r="D1584" t="s">
        <v>46</v>
      </c>
      <c r="E1584" t="s">
        <v>15</v>
      </c>
      <c r="F1584" t="s">
        <v>34</v>
      </c>
      <c r="G1584" t="s">
        <v>287</v>
      </c>
      <c r="H1584">
        <v>2022</v>
      </c>
      <c r="I1584">
        <v>6535</v>
      </c>
      <c r="J1584">
        <v>14560</v>
      </c>
    </row>
    <row r="1585" spans="1:10">
      <c r="A1585" t="s">
        <v>10</v>
      </c>
      <c r="B1585" t="s">
        <v>11</v>
      </c>
      <c r="C1585" t="s">
        <v>119</v>
      </c>
      <c r="D1585" t="s">
        <v>46</v>
      </c>
      <c r="E1585" t="s">
        <v>15</v>
      </c>
      <c r="F1585" t="s">
        <v>34</v>
      </c>
      <c r="G1585" t="s">
        <v>287</v>
      </c>
      <c r="H1585">
        <v>2022</v>
      </c>
      <c r="I1585">
        <v>6530</v>
      </c>
      <c r="J1585">
        <v>14560</v>
      </c>
    </row>
    <row r="1586" spans="1:10">
      <c r="A1586" t="s">
        <v>10</v>
      </c>
      <c r="B1586" t="s">
        <v>11</v>
      </c>
      <c r="C1586" t="s">
        <v>119</v>
      </c>
      <c r="D1586" t="s">
        <v>46</v>
      </c>
      <c r="E1586" t="s">
        <v>19</v>
      </c>
      <c r="F1586" t="s">
        <v>92</v>
      </c>
      <c r="G1586" t="s">
        <v>95</v>
      </c>
      <c r="H1586">
        <v>2022</v>
      </c>
      <c r="I1586">
        <v>104000</v>
      </c>
      <c r="J1586">
        <v>14560</v>
      </c>
    </row>
    <row r="1587" spans="1:10">
      <c r="A1587" t="s">
        <v>10</v>
      </c>
      <c r="B1587" t="s">
        <v>11</v>
      </c>
      <c r="C1587" t="s">
        <v>119</v>
      </c>
      <c r="D1587" t="s">
        <v>46</v>
      </c>
      <c r="E1587" t="s">
        <v>19</v>
      </c>
      <c r="F1587" t="s">
        <v>92</v>
      </c>
      <c r="G1587" t="s">
        <v>94</v>
      </c>
      <c r="H1587">
        <v>2022</v>
      </c>
      <c r="I1587">
        <v>96000</v>
      </c>
      <c r="J1587">
        <v>14400</v>
      </c>
    </row>
    <row r="1588" spans="1:10">
      <c r="A1588" t="s">
        <v>10</v>
      </c>
      <c r="B1588" t="s">
        <v>11</v>
      </c>
      <c r="C1588" t="s">
        <v>119</v>
      </c>
      <c r="D1588" t="s">
        <v>46</v>
      </c>
      <c r="E1588" t="s">
        <v>15</v>
      </c>
      <c r="F1588" t="s">
        <v>210</v>
      </c>
      <c r="G1588" t="s">
        <v>299</v>
      </c>
      <c r="H1588">
        <v>2022</v>
      </c>
      <c r="I1588">
        <v>7035</v>
      </c>
      <c r="J1588">
        <v>14280</v>
      </c>
    </row>
    <row r="1589" spans="1:10">
      <c r="A1589" t="s">
        <v>10</v>
      </c>
      <c r="B1589" t="s">
        <v>11</v>
      </c>
      <c r="C1589" t="s">
        <v>119</v>
      </c>
      <c r="D1589" t="s">
        <v>46</v>
      </c>
      <c r="E1589" t="s">
        <v>19</v>
      </c>
      <c r="F1589" t="s">
        <v>92</v>
      </c>
      <c r="G1589" t="s">
        <v>108</v>
      </c>
      <c r="H1589">
        <v>2022</v>
      </c>
      <c r="I1589">
        <v>94000</v>
      </c>
      <c r="J1589">
        <v>14100</v>
      </c>
    </row>
    <row r="1590" spans="1:10">
      <c r="A1590" t="s">
        <v>10</v>
      </c>
      <c r="B1590" t="s">
        <v>11</v>
      </c>
      <c r="C1590" t="s">
        <v>119</v>
      </c>
      <c r="D1590" t="s">
        <v>46</v>
      </c>
      <c r="E1590" t="s">
        <v>19</v>
      </c>
      <c r="F1590" t="s">
        <v>92</v>
      </c>
      <c r="G1590" t="s">
        <v>107</v>
      </c>
      <c r="H1590">
        <v>2022</v>
      </c>
      <c r="I1590">
        <v>98000</v>
      </c>
      <c r="J1590">
        <v>13720</v>
      </c>
    </row>
    <row r="1591" spans="1:10">
      <c r="A1591" t="s">
        <v>10</v>
      </c>
      <c r="B1591" t="s">
        <v>11</v>
      </c>
      <c r="C1591" t="s">
        <v>119</v>
      </c>
      <c r="D1591" t="s">
        <v>46</v>
      </c>
      <c r="E1591" t="s">
        <v>15</v>
      </c>
      <c r="F1591" t="s">
        <v>198</v>
      </c>
      <c r="G1591" t="s">
        <v>296</v>
      </c>
      <c r="H1591">
        <v>2022</v>
      </c>
      <c r="I1591">
        <v>12565</v>
      </c>
      <c r="J1591">
        <v>13625</v>
      </c>
    </row>
    <row r="1592" spans="1:10">
      <c r="A1592" t="s">
        <v>10</v>
      </c>
      <c r="B1592" t="s">
        <v>11</v>
      </c>
      <c r="C1592" t="s">
        <v>119</v>
      </c>
      <c r="D1592" t="s">
        <v>46</v>
      </c>
      <c r="E1592" t="s">
        <v>15</v>
      </c>
      <c r="F1592" t="s">
        <v>34</v>
      </c>
      <c r="G1592" t="s">
        <v>287</v>
      </c>
      <c r="H1592">
        <v>2022</v>
      </c>
      <c r="I1592">
        <v>6030</v>
      </c>
      <c r="J1592">
        <v>13440</v>
      </c>
    </row>
    <row r="1593" spans="1:10">
      <c r="A1593" t="s">
        <v>10</v>
      </c>
      <c r="B1593" t="s">
        <v>11</v>
      </c>
      <c r="C1593" t="s">
        <v>119</v>
      </c>
      <c r="D1593" t="s">
        <v>46</v>
      </c>
      <c r="E1593" t="s">
        <v>15</v>
      </c>
      <c r="F1593" t="s">
        <v>72</v>
      </c>
      <c r="G1593" t="s">
        <v>300</v>
      </c>
      <c r="H1593">
        <v>2022</v>
      </c>
      <c r="I1593">
        <v>4025</v>
      </c>
      <c r="J1593">
        <v>12920</v>
      </c>
    </row>
    <row r="1594" spans="1:10">
      <c r="A1594" t="s">
        <v>10</v>
      </c>
      <c r="B1594" t="s">
        <v>11</v>
      </c>
      <c r="C1594" t="s">
        <v>119</v>
      </c>
      <c r="D1594" t="s">
        <v>46</v>
      </c>
      <c r="E1594" t="s">
        <v>15</v>
      </c>
      <c r="F1594" t="s">
        <v>72</v>
      </c>
      <c r="G1594" t="s">
        <v>302</v>
      </c>
      <c r="H1594">
        <v>2022</v>
      </c>
      <c r="I1594">
        <v>4025</v>
      </c>
      <c r="J1594">
        <v>12920</v>
      </c>
    </row>
    <row r="1595" spans="1:10">
      <c r="A1595" t="s">
        <v>10</v>
      </c>
      <c r="B1595" t="s">
        <v>11</v>
      </c>
      <c r="C1595" t="s">
        <v>119</v>
      </c>
      <c r="D1595" t="s">
        <v>46</v>
      </c>
      <c r="E1595" t="s">
        <v>19</v>
      </c>
      <c r="F1595" t="s">
        <v>92</v>
      </c>
      <c r="G1595" t="s">
        <v>108</v>
      </c>
      <c r="H1595">
        <v>2022</v>
      </c>
      <c r="I1595">
        <v>86000</v>
      </c>
      <c r="J1595">
        <v>12900</v>
      </c>
    </row>
    <row r="1596" spans="1:10">
      <c r="A1596" t="s">
        <v>10</v>
      </c>
      <c r="B1596" t="s">
        <v>11</v>
      </c>
      <c r="C1596" t="s">
        <v>119</v>
      </c>
      <c r="D1596" t="s">
        <v>46</v>
      </c>
      <c r="E1596" t="s">
        <v>15</v>
      </c>
      <c r="F1596" t="s">
        <v>34</v>
      </c>
      <c r="G1596" t="s">
        <v>287</v>
      </c>
      <c r="H1596">
        <v>2022</v>
      </c>
      <c r="I1596">
        <v>5530</v>
      </c>
      <c r="J1596">
        <v>12320</v>
      </c>
    </row>
    <row r="1597" spans="1:10">
      <c r="A1597" t="s">
        <v>10</v>
      </c>
      <c r="B1597" t="s">
        <v>11</v>
      </c>
      <c r="C1597" t="s">
        <v>119</v>
      </c>
      <c r="D1597" t="s">
        <v>46</v>
      </c>
      <c r="E1597" t="s">
        <v>15</v>
      </c>
      <c r="F1597" t="s">
        <v>210</v>
      </c>
      <c r="G1597" t="s">
        <v>299</v>
      </c>
      <c r="H1597">
        <v>2022</v>
      </c>
      <c r="I1597">
        <v>6030</v>
      </c>
      <c r="J1597">
        <v>12120</v>
      </c>
    </row>
    <row r="1598" spans="1:10">
      <c r="A1598" t="s">
        <v>10</v>
      </c>
      <c r="B1598" t="s">
        <v>11</v>
      </c>
      <c r="C1598" t="s">
        <v>119</v>
      </c>
      <c r="D1598" t="s">
        <v>46</v>
      </c>
      <c r="E1598" t="s">
        <v>19</v>
      </c>
      <c r="F1598" t="s">
        <v>92</v>
      </c>
      <c r="G1598" t="s">
        <v>95</v>
      </c>
      <c r="H1598">
        <v>2022</v>
      </c>
      <c r="I1598">
        <v>86000</v>
      </c>
      <c r="J1598">
        <v>12040</v>
      </c>
    </row>
    <row r="1599" spans="1:10">
      <c r="A1599" t="s">
        <v>10</v>
      </c>
      <c r="B1599" t="s">
        <v>11</v>
      </c>
      <c r="C1599" t="s">
        <v>119</v>
      </c>
      <c r="D1599" t="s">
        <v>46</v>
      </c>
      <c r="E1599" t="s">
        <v>15</v>
      </c>
      <c r="F1599" t="s">
        <v>198</v>
      </c>
      <c r="G1599" t="s">
        <v>296</v>
      </c>
      <c r="H1599">
        <v>2022</v>
      </c>
      <c r="I1599">
        <v>10555</v>
      </c>
      <c r="J1599">
        <v>11445</v>
      </c>
    </row>
    <row r="1600" spans="1:10">
      <c r="A1600" t="s">
        <v>10</v>
      </c>
      <c r="B1600" t="s">
        <v>11</v>
      </c>
      <c r="C1600" t="s">
        <v>119</v>
      </c>
      <c r="D1600" t="s">
        <v>46</v>
      </c>
      <c r="E1600" t="s">
        <v>15</v>
      </c>
      <c r="F1600" t="s">
        <v>34</v>
      </c>
      <c r="G1600" t="s">
        <v>287</v>
      </c>
      <c r="H1600">
        <v>2022</v>
      </c>
      <c r="I1600">
        <v>5025</v>
      </c>
      <c r="J1600">
        <v>11200</v>
      </c>
    </row>
    <row r="1601" spans="1:10">
      <c r="A1601" t="s">
        <v>10</v>
      </c>
      <c r="B1601" t="s">
        <v>11</v>
      </c>
      <c r="C1601" t="s">
        <v>119</v>
      </c>
      <c r="D1601" t="s">
        <v>46</v>
      </c>
      <c r="E1601" t="s">
        <v>15</v>
      </c>
      <c r="F1601" t="s">
        <v>34</v>
      </c>
      <c r="G1601" t="s">
        <v>287</v>
      </c>
      <c r="H1601">
        <v>2022</v>
      </c>
      <c r="I1601">
        <v>5025</v>
      </c>
      <c r="J1601">
        <v>11200</v>
      </c>
    </row>
    <row r="1602" spans="1:10">
      <c r="A1602" t="s">
        <v>10</v>
      </c>
      <c r="B1602" t="s">
        <v>11</v>
      </c>
      <c r="C1602" t="s">
        <v>119</v>
      </c>
      <c r="D1602" t="s">
        <v>46</v>
      </c>
      <c r="E1602" t="s">
        <v>15</v>
      </c>
      <c r="F1602" t="s">
        <v>210</v>
      </c>
      <c r="G1602" t="s">
        <v>299</v>
      </c>
      <c r="H1602">
        <v>2022</v>
      </c>
      <c r="I1602">
        <v>5530</v>
      </c>
      <c r="J1602">
        <v>11110</v>
      </c>
    </row>
    <row r="1603" spans="1:10">
      <c r="A1603" t="s">
        <v>10</v>
      </c>
      <c r="B1603" t="s">
        <v>11</v>
      </c>
      <c r="C1603" t="s">
        <v>119</v>
      </c>
      <c r="D1603" t="s">
        <v>46</v>
      </c>
      <c r="E1603" t="s">
        <v>19</v>
      </c>
      <c r="F1603" t="s">
        <v>92</v>
      </c>
      <c r="G1603" t="s">
        <v>95</v>
      </c>
      <c r="H1603">
        <v>2022</v>
      </c>
      <c r="I1603">
        <v>72000</v>
      </c>
      <c r="J1603">
        <v>10800</v>
      </c>
    </row>
    <row r="1604" spans="1:10">
      <c r="A1604" t="s">
        <v>10</v>
      </c>
      <c r="B1604" t="s">
        <v>11</v>
      </c>
      <c r="C1604" t="s">
        <v>119</v>
      </c>
      <c r="D1604" t="s">
        <v>46</v>
      </c>
      <c r="E1604" t="s">
        <v>19</v>
      </c>
      <c r="F1604" t="s">
        <v>92</v>
      </c>
      <c r="G1604" t="s">
        <v>94</v>
      </c>
      <c r="H1604">
        <v>2022</v>
      </c>
      <c r="I1604">
        <v>69500</v>
      </c>
      <c r="J1604">
        <v>10425</v>
      </c>
    </row>
    <row r="1605" spans="1:10">
      <c r="A1605" t="s">
        <v>10</v>
      </c>
      <c r="B1605" t="s">
        <v>11</v>
      </c>
      <c r="C1605" t="s">
        <v>119</v>
      </c>
      <c r="D1605" t="s">
        <v>46</v>
      </c>
      <c r="E1605" t="s">
        <v>19</v>
      </c>
      <c r="F1605" t="s">
        <v>92</v>
      </c>
      <c r="G1605" t="s">
        <v>95</v>
      </c>
      <c r="H1605">
        <v>2022</v>
      </c>
      <c r="I1605">
        <v>74000</v>
      </c>
      <c r="J1605">
        <v>10360</v>
      </c>
    </row>
    <row r="1606" spans="1:10">
      <c r="A1606" t="s">
        <v>10</v>
      </c>
      <c r="B1606" t="s">
        <v>11</v>
      </c>
      <c r="C1606" t="s">
        <v>119</v>
      </c>
      <c r="D1606" t="s">
        <v>46</v>
      </c>
      <c r="E1606" t="s">
        <v>15</v>
      </c>
      <c r="F1606" t="s">
        <v>198</v>
      </c>
      <c r="G1606" t="s">
        <v>296</v>
      </c>
      <c r="H1606">
        <v>2022</v>
      </c>
      <c r="I1606">
        <v>9550</v>
      </c>
      <c r="J1606">
        <v>10355</v>
      </c>
    </row>
    <row r="1607" spans="1:10">
      <c r="A1607" t="s">
        <v>10</v>
      </c>
      <c r="B1607" t="s">
        <v>11</v>
      </c>
      <c r="C1607" t="s">
        <v>119</v>
      </c>
      <c r="D1607" t="s">
        <v>46</v>
      </c>
      <c r="E1607" t="s">
        <v>15</v>
      </c>
      <c r="F1607" t="s">
        <v>198</v>
      </c>
      <c r="G1607" t="s">
        <v>296</v>
      </c>
      <c r="H1607">
        <v>2022</v>
      </c>
      <c r="I1607">
        <v>9550</v>
      </c>
      <c r="J1607">
        <v>10355</v>
      </c>
    </row>
    <row r="1608" spans="1:10">
      <c r="A1608" t="s">
        <v>10</v>
      </c>
      <c r="B1608" t="s">
        <v>11</v>
      </c>
      <c r="C1608" t="s">
        <v>119</v>
      </c>
      <c r="D1608" t="s">
        <v>46</v>
      </c>
      <c r="E1608" t="s">
        <v>15</v>
      </c>
      <c r="F1608" t="s">
        <v>198</v>
      </c>
      <c r="G1608" t="s">
        <v>296</v>
      </c>
      <c r="H1608">
        <v>2022</v>
      </c>
      <c r="I1608">
        <v>9545</v>
      </c>
      <c r="J1608">
        <v>10355</v>
      </c>
    </row>
    <row r="1609" spans="1:10">
      <c r="A1609" t="s">
        <v>10</v>
      </c>
      <c r="B1609" t="s">
        <v>11</v>
      </c>
      <c r="C1609" t="s">
        <v>119</v>
      </c>
      <c r="D1609" t="s">
        <v>46</v>
      </c>
      <c r="E1609" t="s">
        <v>15</v>
      </c>
      <c r="F1609" t="s">
        <v>210</v>
      </c>
      <c r="G1609" t="s">
        <v>299</v>
      </c>
      <c r="H1609">
        <v>2022</v>
      </c>
      <c r="I1609">
        <v>5025</v>
      </c>
      <c r="J1609">
        <v>10100</v>
      </c>
    </row>
    <row r="1610" spans="1:10">
      <c r="A1610" t="s">
        <v>10</v>
      </c>
      <c r="B1610" t="s">
        <v>11</v>
      </c>
      <c r="C1610" t="s">
        <v>119</v>
      </c>
      <c r="D1610" t="s">
        <v>46</v>
      </c>
      <c r="E1610" t="s">
        <v>15</v>
      </c>
      <c r="F1610" t="s">
        <v>34</v>
      </c>
      <c r="G1610" t="s">
        <v>287</v>
      </c>
      <c r="H1610">
        <v>2022</v>
      </c>
      <c r="I1610">
        <v>4525</v>
      </c>
      <c r="J1610">
        <v>10080</v>
      </c>
    </row>
    <row r="1611" spans="1:10">
      <c r="A1611" t="s">
        <v>10</v>
      </c>
      <c r="B1611" t="s">
        <v>11</v>
      </c>
      <c r="C1611" t="s">
        <v>119</v>
      </c>
      <c r="D1611" t="s">
        <v>46</v>
      </c>
      <c r="E1611" t="s">
        <v>15</v>
      </c>
      <c r="F1611" t="s">
        <v>34</v>
      </c>
      <c r="G1611" t="s">
        <v>287</v>
      </c>
      <c r="H1611">
        <v>2022</v>
      </c>
      <c r="I1611">
        <v>4525</v>
      </c>
      <c r="J1611">
        <v>10080</v>
      </c>
    </row>
    <row r="1612" spans="1:10">
      <c r="A1612" t="s">
        <v>10</v>
      </c>
      <c r="B1612" t="s">
        <v>11</v>
      </c>
      <c r="C1612" t="s">
        <v>119</v>
      </c>
      <c r="D1612" t="s">
        <v>46</v>
      </c>
      <c r="E1612" t="s">
        <v>19</v>
      </c>
      <c r="F1612" t="s">
        <v>92</v>
      </c>
      <c r="G1612" t="s">
        <v>94</v>
      </c>
      <c r="H1612">
        <v>2022</v>
      </c>
      <c r="I1612">
        <v>65500</v>
      </c>
      <c r="J1612">
        <v>9825</v>
      </c>
    </row>
    <row r="1613" spans="1:10">
      <c r="A1613" t="s">
        <v>10</v>
      </c>
      <c r="B1613" t="s">
        <v>11</v>
      </c>
      <c r="C1613" t="s">
        <v>119</v>
      </c>
      <c r="D1613" t="s">
        <v>46</v>
      </c>
      <c r="E1613" t="s">
        <v>15</v>
      </c>
      <c r="F1613" t="s">
        <v>198</v>
      </c>
      <c r="G1613" t="s">
        <v>296</v>
      </c>
      <c r="H1613">
        <v>2022</v>
      </c>
      <c r="I1613">
        <v>9045</v>
      </c>
      <c r="J1613">
        <v>9810</v>
      </c>
    </row>
    <row r="1614" spans="1:10">
      <c r="A1614" t="s">
        <v>10</v>
      </c>
      <c r="B1614" t="s">
        <v>11</v>
      </c>
      <c r="C1614" t="s">
        <v>119</v>
      </c>
      <c r="D1614" t="s">
        <v>46</v>
      </c>
      <c r="E1614" t="s">
        <v>15</v>
      </c>
      <c r="F1614" t="s">
        <v>207</v>
      </c>
      <c r="G1614" t="s">
        <v>298</v>
      </c>
      <c r="H1614">
        <v>2022</v>
      </c>
      <c r="I1614">
        <v>2010</v>
      </c>
      <c r="J1614">
        <v>9740</v>
      </c>
    </row>
    <row r="1615" spans="1:10">
      <c r="A1615" t="s">
        <v>10</v>
      </c>
      <c r="B1615" t="s">
        <v>11</v>
      </c>
      <c r="C1615" t="s">
        <v>119</v>
      </c>
      <c r="D1615" t="s">
        <v>46</v>
      </c>
      <c r="E1615" t="s">
        <v>15</v>
      </c>
      <c r="F1615" t="s">
        <v>207</v>
      </c>
      <c r="G1615" t="s">
        <v>298</v>
      </c>
      <c r="H1615">
        <v>2022</v>
      </c>
      <c r="I1615">
        <v>2010</v>
      </c>
      <c r="J1615">
        <v>9740</v>
      </c>
    </row>
    <row r="1616" spans="1:10">
      <c r="A1616" t="s">
        <v>10</v>
      </c>
      <c r="B1616" t="s">
        <v>11</v>
      </c>
      <c r="C1616" t="s">
        <v>119</v>
      </c>
      <c r="D1616" t="s">
        <v>46</v>
      </c>
      <c r="E1616" t="s">
        <v>15</v>
      </c>
      <c r="F1616" t="s">
        <v>72</v>
      </c>
      <c r="G1616" t="s">
        <v>300</v>
      </c>
      <c r="H1616">
        <v>2022</v>
      </c>
      <c r="I1616">
        <v>3015</v>
      </c>
      <c r="J1616">
        <v>9690</v>
      </c>
    </row>
    <row r="1617" spans="1:10">
      <c r="A1617" t="s">
        <v>10</v>
      </c>
      <c r="B1617" t="s">
        <v>11</v>
      </c>
      <c r="C1617" t="s">
        <v>119</v>
      </c>
      <c r="D1617" t="s">
        <v>46</v>
      </c>
      <c r="E1617" t="s">
        <v>15</v>
      </c>
      <c r="F1617" t="s">
        <v>72</v>
      </c>
      <c r="G1617" t="s">
        <v>302</v>
      </c>
      <c r="H1617">
        <v>2022</v>
      </c>
      <c r="I1617">
        <v>3015</v>
      </c>
      <c r="J1617">
        <v>9690</v>
      </c>
    </row>
    <row r="1618" spans="1:10">
      <c r="A1618" t="s">
        <v>10</v>
      </c>
      <c r="B1618" t="s">
        <v>11</v>
      </c>
      <c r="C1618" t="s">
        <v>119</v>
      </c>
      <c r="D1618" t="s">
        <v>46</v>
      </c>
      <c r="E1618" t="s">
        <v>15</v>
      </c>
      <c r="F1618" t="s">
        <v>204</v>
      </c>
      <c r="G1618" t="s">
        <v>297</v>
      </c>
      <c r="H1618">
        <v>2022</v>
      </c>
      <c r="I1618">
        <v>3520</v>
      </c>
      <c r="J1618">
        <v>9590</v>
      </c>
    </row>
    <row r="1619" spans="1:10">
      <c r="A1619" t="s">
        <v>10</v>
      </c>
      <c r="B1619" t="s">
        <v>11</v>
      </c>
      <c r="C1619" t="s">
        <v>119</v>
      </c>
      <c r="D1619" t="s">
        <v>46</v>
      </c>
      <c r="E1619" t="s">
        <v>19</v>
      </c>
      <c r="F1619" t="s">
        <v>92</v>
      </c>
      <c r="G1619" t="s">
        <v>108</v>
      </c>
      <c r="H1619">
        <v>2022</v>
      </c>
      <c r="I1619">
        <v>63500</v>
      </c>
      <c r="J1619">
        <v>9525</v>
      </c>
    </row>
    <row r="1620" spans="1:10">
      <c r="A1620" t="s">
        <v>10</v>
      </c>
      <c r="B1620" t="s">
        <v>11</v>
      </c>
      <c r="C1620" t="s">
        <v>119</v>
      </c>
      <c r="D1620" t="s">
        <v>46</v>
      </c>
      <c r="E1620" t="s">
        <v>15</v>
      </c>
      <c r="F1620" t="s">
        <v>198</v>
      </c>
      <c r="G1620" t="s">
        <v>296</v>
      </c>
      <c r="H1620">
        <v>2022</v>
      </c>
      <c r="I1620">
        <v>8545</v>
      </c>
      <c r="J1620">
        <v>9265</v>
      </c>
    </row>
    <row r="1621" spans="1:10">
      <c r="A1621" t="s">
        <v>10</v>
      </c>
      <c r="B1621" t="s">
        <v>11</v>
      </c>
      <c r="C1621" t="s">
        <v>119</v>
      </c>
      <c r="D1621" t="s">
        <v>46</v>
      </c>
      <c r="E1621" t="s">
        <v>19</v>
      </c>
      <c r="F1621" t="s">
        <v>92</v>
      </c>
      <c r="G1621" t="s">
        <v>107</v>
      </c>
      <c r="H1621">
        <v>2022</v>
      </c>
      <c r="I1621">
        <v>61000</v>
      </c>
      <c r="J1621">
        <v>9150</v>
      </c>
    </row>
    <row r="1622" spans="1:10">
      <c r="A1622" t="s">
        <v>10</v>
      </c>
      <c r="B1622" t="s">
        <v>11</v>
      </c>
      <c r="C1622" t="s">
        <v>119</v>
      </c>
      <c r="D1622" t="s">
        <v>46</v>
      </c>
      <c r="E1622" t="s">
        <v>19</v>
      </c>
      <c r="F1622" t="s">
        <v>92</v>
      </c>
      <c r="G1622" t="s">
        <v>94</v>
      </c>
      <c r="H1622">
        <v>2022</v>
      </c>
      <c r="I1622">
        <v>60500</v>
      </c>
      <c r="J1622">
        <v>9075</v>
      </c>
    </row>
    <row r="1623" spans="1:10">
      <c r="A1623" t="s">
        <v>10</v>
      </c>
      <c r="B1623" t="s">
        <v>11</v>
      </c>
      <c r="C1623" t="s">
        <v>119</v>
      </c>
      <c r="D1623" t="s">
        <v>46</v>
      </c>
      <c r="E1623" t="s">
        <v>15</v>
      </c>
      <c r="F1623" t="s">
        <v>34</v>
      </c>
      <c r="G1623" t="s">
        <v>287</v>
      </c>
      <c r="H1623">
        <v>2022</v>
      </c>
      <c r="I1623">
        <v>4020</v>
      </c>
      <c r="J1623">
        <v>8960</v>
      </c>
    </row>
    <row r="1624" spans="1:10">
      <c r="A1624" t="s">
        <v>10</v>
      </c>
      <c r="B1624" t="s">
        <v>11</v>
      </c>
      <c r="C1624" t="s">
        <v>119</v>
      </c>
      <c r="D1624" t="s">
        <v>46</v>
      </c>
      <c r="E1624" t="s">
        <v>15</v>
      </c>
      <c r="F1624" t="s">
        <v>34</v>
      </c>
      <c r="G1624" t="s">
        <v>287</v>
      </c>
      <c r="H1624">
        <v>2022</v>
      </c>
      <c r="I1624">
        <v>4020</v>
      </c>
      <c r="J1624">
        <v>8960</v>
      </c>
    </row>
    <row r="1625" spans="1:10">
      <c r="A1625" t="s">
        <v>10</v>
      </c>
      <c r="B1625" t="s">
        <v>11</v>
      </c>
      <c r="C1625" t="s">
        <v>119</v>
      </c>
      <c r="D1625" t="s">
        <v>46</v>
      </c>
      <c r="E1625" t="s">
        <v>19</v>
      </c>
      <c r="F1625" t="s">
        <v>92</v>
      </c>
      <c r="G1625" t="s">
        <v>107</v>
      </c>
      <c r="H1625">
        <v>2022</v>
      </c>
      <c r="I1625">
        <v>63500</v>
      </c>
      <c r="J1625">
        <v>8890</v>
      </c>
    </row>
    <row r="1626" spans="1:10">
      <c r="A1626" t="s">
        <v>10</v>
      </c>
      <c r="B1626" t="s">
        <v>11</v>
      </c>
      <c r="C1626" t="s">
        <v>119</v>
      </c>
      <c r="D1626" t="s">
        <v>46</v>
      </c>
      <c r="E1626" t="s">
        <v>19</v>
      </c>
      <c r="F1626" t="s">
        <v>92</v>
      </c>
      <c r="G1626" t="s">
        <v>94</v>
      </c>
      <c r="H1626">
        <v>2022</v>
      </c>
      <c r="I1626">
        <v>62500</v>
      </c>
      <c r="J1626">
        <v>8750</v>
      </c>
    </row>
    <row r="1627" spans="1:10">
      <c r="A1627" t="s">
        <v>10</v>
      </c>
      <c r="B1627" t="s">
        <v>11</v>
      </c>
      <c r="C1627" t="s">
        <v>119</v>
      </c>
      <c r="D1627" t="s">
        <v>46</v>
      </c>
      <c r="E1627" t="s">
        <v>15</v>
      </c>
      <c r="F1627" t="s">
        <v>198</v>
      </c>
      <c r="G1627" t="s">
        <v>296</v>
      </c>
      <c r="H1627">
        <v>2022</v>
      </c>
      <c r="I1627">
        <v>8040</v>
      </c>
      <c r="J1627">
        <v>8720</v>
      </c>
    </row>
    <row r="1628" spans="1:10">
      <c r="A1628" t="s">
        <v>10</v>
      </c>
      <c r="B1628" t="s">
        <v>11</v>
      </c>
      <c r="C1628" t="s">
        <v>119</v>
      </c>
      <c r="D1628" t="s">
        <v>46</v>
      </c>
      <c r="E1628" t="s">
        <v>15</v>
      </c>
      <c r="F1628" t="s">
        <v>198</v>
      </c>
      <c r="G1628" t="s">
        <v>296</v>
      </c>
      <c r="H1628">
        <v>2022</v>
      </c>
      <c r="I1628">
        <v>8040</v>
      </c>
      <c r="J1628">
        <v>8720</v>
      </c>
    </row>
    <row r="1629" spans="1:10">
      <c r="A1629" t="s">
        <v>10</v>
      </c>
      <c r="B1629" t="s">
        <v>11</v>
      </c>
      <c r="C1629" t="s">
        <v>119</v>
      </c>
      <c r="D1629" t="s">
        <v>46</v>
      </c>
      <c r="E1629" t="s">
        <v>19</v>
      </c>
      <c r="F1629" t="s">
        <v>92</v>
      </c>
      <c r="G1629" t="s">
        <v>95</v>
      </c>
      <c r="H1629">
        <v>2022</v>
      </c>
      <c r="I1629">
        <v>56500</v>
      </c>
      <c r="J1629">
        <v>8475</v>
      </c>
    </row>
    <row r="1630" spans="1:10">
      <c r="A1630" t="s">
        <v>10</v>
      </c>
      <c r="B1630" t="s">
        <v>11</v>
      </c>
      <c r="C1630" t="s">
        <v>119</v>
      </c>
      <c r="D1630" t="s">
        <v>46</v>
      </c>
      <c r="E1630" t="s">
        <v>19</v>
      </c>
      <c r="F1630" t="s">
        <v>92</v>
      </c>
      <c r="G1630" t="s">
        <v>107</v>
      </c>
      <c r="H1630">
        <v>2022</v>
      </c>
      <c r="I1630">
        <v>54500</v>
      </c>
      <c r="J1630">
        <v>8175</v>
      </c>
    </row>
    <row r="1631" spans="1:10">
      <c r="A1631" t="s">
        <v>10</v>
      </c>
      <c r="B1631" t="s">
        <v>11</v>
      </c>
      <c r="C1631" t="s">
        <v>119</v>
      </c>
      <c r="D1631" t="s">
        <v>46</v>
      </c>
      <c r="E1631" t="s">
        <v>15</v>
      </c>
      <c r="F1631" t="s">
        <v>204</v>
      </c>
      <c r="G1631" t="s">
        <v>297</v>
      </c>
      <c r="H1631">
        <v>2022</v>
      </c>
      <c r="I1631">
        <v>3015</v>
      </c>
      <c r="J1631">
        <v>8160</v>
      </c>
    </row>
    <row r="1632" spans="1:10">
      <c r="A1632" t="s">
        <v>10</v>
      </c>
      <c r="B1632" t="s">
        <v>11</v>
      </c>
      <c r="C1632" t="s">
        <v>119</v>
      </c>
      <c r="D1632" t="s">
        <v>46</v>
      </c>
      <c r="E1632" t="s">
        <v>15</v>
      </c>
      <c r="F1632" t="s">
        <v>210</v>
      </c>
      <c r="G1632" t="s">
        <v>299</v>
      </c>
      <c r="H1632">
        <v>2022</v>
      </c>
      <c r="I1632">
        <v>4020</v>
      </c>
      <c r="J1632">
        <v>8080</v>
      </c>
    </row>
    <row r="1633" spans="1:10">
      <c r="A1633" t="s">
        <v>10</v>
      </c>
      <c r="B1633" t="s">
        <v>11</v>
      </c>
      <c r="C1633" t="s">
        <v>119</v>
      </c>
      <c r="D1633" t="s">
        <v>46</v>
      </c>
      <c r="E1633" t="s">
        <v>15</v>
      </c>
      <c r="F1633" t="s">
        <v>34</v>
      </c>
      <c r="G1633" t="s">
        <v>287</v>
      </c>
      <c r="H1633">
        <v>2022</v>
      </c>
      <c r="I1633">
        <v>3520</v>
      </c>
      <c r="J1633">
        <v>7840</v>
      </c>
    </row>
    <row r="1634" spans="1:10">
      <c r="A1634" t="s">
        <v>10</v>
      </c>
      <c r="B1634" t="s">
        <v>11</v>
      </c>
      <c r="C1634" t="s">
        <v>119</v>
      </c>
      <c r="D1634" t="s">
        <v>46</v>
      </c>
      <c r="E1634" t="s">
        <v>19</v>
      </c>
      <c r="F1634" t="s">
        <v>92</v>
      </c>
      <c r="G1634" t="s">
        <v>94</v>
      </c>
      <c r="H1634">
        <v>2022</v>
      </c>
      <c r="I1634">
        <v>52000</v>
      </c>
      <c r="J1634">
        <v>7800</v>
      </c>
    </row>
    <row r="1635" spans="1:10">
      <c r="A1635" t="s">
        <v>10</v>
      </c>
      <c r="B1635" t="s">
        <v>11</v>
      </c>
      <c r="C1635" t="s">
        <v>119</v>
      </c>
      <c r="D1635" t="s">
        <v>46</v>
      </c>
      <c r="E1635" t="s">
        <v>19</v>
      </c>
      <c r="F1635" t="s">
        <v>92</v>
      </c>
      <c r="G1635" t="s">
        <v>94</v>
      </c>
      <c r="H1635">
        <v>2022</v>
      </c>
      <c r="I1635">
        <v>49000</v>
      </c>
      <c r="J1635">
        <v>7350</v>
      </c>
    </row>
    <row r="1636" spans="1:10">
      <c r="A1636" t="s">
        <v>10</v>
      </c>
      <c r="B1636" t="s">
        <v>11</v>
      </c>
      <c r="C1636" t="s">
        <v>119</v>
      </c>
      <c r="D1636" t="s">
        <v>46</v>
      </c>
      <c r="E1636" t="s">
        <v>19</v>
      </c>
      <c r="F1636" t="s">
        <v>92</v>
      </c>
      <c r="G1636" t="s">
        <v>94</v>
      </c>
      <c r="H1636">
        <v>2022</v>
      </c>
      <c r="I1636">
        <v>48500</v>
      </c>
      <c r="J1636">
        <v>7275</v>
      </c>
    </row>
    <row r="1637" spans="1:10">
      <c r="A1637" t="s">
        <v>10</v>
      </c>
      <c r="B1637" t="s">
        <v>11</v>
      </c>
      <c r="C1637" t="s">
        <v>119</v>
      </c>
      <c r="D1637" t="s">
        <v>46</v>
      </c>
      <c r="E1637" t="s">
        <v>19</v>
      </c>
      <c r="F1637" t="s">
        <v>92</v>
      </c>
      <c r="G1637" t="s">
        <v>95</v>
      </c>
      <c r="H1637">
        <v>2022</v>
      </c>
      <c r="I1637">
        <v>48500</v>
      </c>
      <c r="J1637">
        <v>7275</v>
      </c>
    </row>
    <row r="1638" spans="1:10">
      <c r="A1638" t="s">
        <v>10</v>
      </c>
      <c r="B1638" t="s">
        <v>11</v>
      </c>
      <c r="C1638" t="s">
        <v>119</v>
      </c>
      <c r="D1638" t="s">
        <v>46</v>
      </c>
      <c r="E1638" t="s">
        <v>19</v>
      </c>
      <c r="F1638" t="s">
        <v>92</v>
      </c>
      <c r="G1638" t="s">
        <v>93</v>
      </c>
      <c r="H1638">
        <v>2022</v>
      </c>
      <c r="I1638">
        <v>48000</v>
      </c>
      <c r="J1638">
        <v>7200</v>
      </c>
    </row>
    <row r="1639" spans="1:10">
      <c r="A1639" t="s">
        <v>10</v>
      </c>
      <c r="B1639" t="s">
        <v>11</v>
      </c>
      <c r="C1639" t="s">
        <v>119</v>
      </c>
      <c r="D1639" t="s">
        <v>46</v>
      </c>
      <c r="E1639" t="s">
        <v>15</v>
      </c>
      <c r="F1639" t="s">
        <v>210</v>
      </c>
      <c r="G1639" t="s">
        <v>299</v>
      </c>
      <c r="H1639">
        <v>2022</v>
      </c>
      <c r="I1639">
        <v>3520</v>
      </c>
      <c r="J1639">
        <v>7140</v>
      </c>
    </row>
    <row r="1640" spans="1:10">
      <c r="A1640" t="s">
        <v>10</v>
      </c>
      <c r="B1640" t="s">
        <v>11</v>
      </c>
      <c r="C1640" t="s">
        <v>119</v>
      </c>
      <c r="D1640" t="s">
        <v>46</v>
      </c>
      <c r="E1640" t="s">
        <v>19</v>
      </c>
      <c r="F1640" t="s">
        <v>92</v>
      </c>
      <c r="G1640" t="s">
        <v>95</v>
      </c>
      <c r="H1640">
        <v>2022</v>
      </c>
      <c r="I1640">
        <v>46500</v>
      </c>
      <c r="J1640">
        <v>6975</v>
      </c>
    </row>
    <row r="1641" spans="1:10">
      <c r="A1641" t="s">
        <v>10</v>
      </c>
      <c r="B1641" t="s">
        <v>11</v>
      </c>
      <c r="C1641" t="s">
        <v>119</v>
      </c>
      <c r="D1641" t="s">
        <v>46</v>
      </c>
      <c r="E1641" t="s">
        <v>19</v>
      </c>
      <c r="F1641" t="s">
        <v>92</v>
      </c>
      <c r="G1641" t="s">
        <v>95</v>
      </c>
      <c r="H1641">
        <v>2022</v>
      </c>
      <c r="I1641">
        <v>49500</v>
      </c>
      <c r="J1641">
        <v>6930</v>
      </c>
    </row>
    <row r="1642" spans="1:10">
      <c r="A1642" t="s">
        <v>10</v>
      </c>
      <c r="B1642" t="s">
        <v>11</v>
      </c>
      <c r="C1642" t="s">
        <v>119</v>
      </c>
      <c r="D1642" t="s">
        <v>46</v>
      </c>
      <c r="E1642" t="s">
        <v>15</v>
      </c>
      <c r="F1642" t="s">
        <v>204</v>
      </c>
      <c r="G1642" t="s">
        <v>297</v>
      </c>
      <c r="H1642">
        <v>2022</v>
      </c>
      <c r="I1642">
        <v>2515</v>
      </c>
      <c r="J1642">
        <v>6800</v>
      </c>
    </row>
    <row r="1643" spans="1:10">
      <c r="A1643" t="s">
        <v>10</v>
      </c>
      <c r="B1643" t="s">
        <v>11</v>
      </c>
      <c r="C1643" t="s">
        <v>119</v>
      </c>
      <c r="D1643" t="s">
        <v>46</v>
      </c>
      <c r="E1643" t="s">
        <v>15</v>
      </c>
      <c r="F1643" t="s">
        <v>34</v>
      </c>
      <c r="G1643" t="s">
        <v>287</v>
      </c>
      <c r="H1643">
        <v>2022</v>
      </c>
      <c r="I1643">
        <v>3020</v>
      </c>
      <c r="J1643">
        <v>6720</v>
      </c>
    </row>
    <row r="1644" spans="1:10">
      <c r="A1644" t="s">
        <v>10</v>
      </c>
      <c r="B1644" t="s">
        <v>11</v>
      </c>
      <c r="C1644" t="s">
        <v>119</v>
      </c>
      <c r="D1644" t="s">
        <v>46</v>
      </c>
      <c r="E1644" t="s">
        <v>15</v>
      </c>
      <c r="F1644" t="s">
        <v>34</v>
      </c>
      <c r="G1644" t="s">
        <v>287</v>
      </c>
      <c r="H1644">
        <v>2022</v>
      </c>
      <c r="I1644">
        <v>3015</v>
      </c>
      <c r="J1644">
        <v>6720</v>
      </c>
    </row>
    <row r="1645" spans="1:10">
      <c r="A1645" t="s">
        <v>10</v>
      </c>
      <c r="B1645" t="s">
        <v>11</v>
      </c>
      <c r="C1645" t="s">
        <v>119</v>
      </c>
      <c r="D1645" t="s">
        <v>46</v>
      </c>
      <c r="E1645" t="s">
        <v>15</v>
      </c>
      <c r="F1645" t="s">
        <v>34</v>
      </c>
      <c r="G1645" t="s">
        <v>287</v>
      </c>
      <c r="H1645">
        <v>2022</v>
      </c>
      <c r="I1645">
        <v>3015</v>
      </c>
      <c r="J1645">
        <v>6720</v>
      </c>
    </row>
    <row r="1646" spans="1:10">
      <c r="A1646" t="s">
        <v>10</v>
      </c>
      <c r="B1646" t="s">
        <v>11</v>
      </c>
      <c r="C1646" t="s">
        <v>119</v>
      </c>
      <c r="D1646" t="s">
        <v>46</v>
      </c>
      <c r="E1646" t="s">
        <v>19</v>
      </c>
      <c r="F1646" t="s">
        <v>92</v>
      </c>
      <c r="G1646" t="s">
        <v>95</v>
      </c>
      <c r="H1646">
        <v>2022</v>
      </c>
      <c r="I1646">
        <v>44500</v>
      </c>
      <c r="J1646">
        <v>6675</v>
      </c>
    </row>
    <row r="1647" spans="1:10">
      <c r="A1647" t="s">
        <v>10</v>
      </c>
      <c r="B1647" t="s">
        <v>11</v>
      </c>
      <c r="C1647" t="s">
        <v>119</v>
      </c>
      <c r="D1647" t="s">
        <v>46</v>
      </c>
      <c r="E1647" t="s">
        <v>15</v>
      </c>
      <c r="F1647" t="s">
        <v>198</v>
      </c>
      <c r="G1647" t="s">
        <v>296</v>
      </c>
      <c r="H1647">
        <v>2022</v>
      </c>
      <c r="I1647">
        <v>6030</v>
      </c>
      <c r="J1647">
        <v>6540</v>
      </c>
    </row>
    <row r="1648" spans="1:10">
      <c r="A1648" t="s">
        <v>10</v>
      </c>
      <c r="B1648" t="s">
        <v>11</v>
      </c>
      <c r="C1648" t="s">
        <v>119</v>
      </c>
      <c r="D1648" t="s">
        <v>46</v>
      </c>
      <c r="E1648" t="s">
        <v>15</v>
      </c>
      <c r="F1648" t="s">
        <v>198</v>
      </c>
      <c r="G1648" t="s">
        <v>296</v>
      </c>
      <c r="H1648">
        <v>2022</v>
      </c>
      <c r="I1648">
        <v>6030</v>
      </c>
      <c r="J1648">
        <v>6540</v>
      </c>
    </row>
    <row r="1649" spans="1:10">
      <c r="A1649" t="s">
        <v>10</v>
      </c>
      <c r="B1649" t="s">
        <v>11</v>
      </c>
      <c r="C1649" t="s">
        <v>119</v>
      </c>
      <c r="D1649" t="s">
        <v>46</v>
      </c>
      <c r="E1649" t="s">
        <v>15</v>
      </c>
      <c r="F1649" t="s">
        <v>72</v>
      </c>
      <c r="G1649" t="s">
        <v>300</v>
      </c>
      <c r="H1649">
        <v>2022</v>
      </c>
      <c r="I1649">
        <v>2010</v>
      </c>
      <c r="J1649">
        <v>6460</v>
      </c>
    </row>
    <row r="1650" spans="1:10">
      <c r="A1650" t="s">
        <v>10</v>
      </c>
      <c r="B1650" t="s">
        <v>11</v>
      </c>
      <c r="C1650" t="s">
        <v>119</v>
      </c>
      <c r="D1650" t="s">
        <v>46</v>
      </c>
      <c r="E1650" t="s">
        <v>15</v>
      </c>
      <c r="F1650" t="s">
        <v>72</v>
      </c>
      <c r="G1650" t="s">
        <v>300</v>
      </c>
      <c r="H1650">
        <v>2022</v>
      </c>
      <c r="I1650">
        <v>2010</v>
      </c>
      <c r="J1650">
        <v>6460</v>
      </c>
    </row>
    <row r="1651" spans="1:10">
      <c r="A1651" t="s">
        <v>10</v>
      </c>
      <c r="B1651" t="s">
        <v>11</v>
      </c>
      <c r="C1651" t="s">
        <v>119</v>
      </c>
      <c r="D1651" t="s">
        <v>46</v>
      </c>
      <c r="E1651" t="s">
        <v>15</v>
      </c>
      <c r="F1651" t="s">
        <v>72</v>
      </c>
      <c r="G1651" t="s">
        <v>302</v>
      </c>
      <c r="H1651">
        <v>2022</v>
      </c>
      <c r="I1651">
        <v>2010</v>
      </c>
      <c r="J1651">
        <v>6460</v>
      </c>
    </row>
    <row r="1652" spans="1:10">
      <c r="A1652" t="s">
        <v>10</v>
      </c>
      <c r="B1652" t="s">
        <v>11</v>
      </c>
      <c r="C1652" t="s">
        <v>119</v>
      </c>
      <c r="D1652" t="s">
        <v>46</v>
      </c>
      <c r="E1652" t="s">
        <v>15</v>
      </c>
      <c r="F1652" t="s">
        <v>72</v>
      </c>
      <c r="G1652" t="s">
        <v>302</v>
      </c>
      <c r="H1652">
        <v>2022</v>
      </c>
      <c r="I1652">
        <v>2010</v>
      </c>
      <c r="J1652">
        <v>6460</v>
      </c>
    </row>
    <row r="1653" spans="1:10">
      <c r="A1653" t="s">
        <v>10</v>
      </c>
      <c r="B1653" t="s">
        <v>11</v>
      </c>
      <c r="C1653" t="s">
        <v>119</v>
      </c>
      <c r="D1653" t="s">
        <v>46</v>
      </c>
      <c r="E1653" t="s">
        <v>19</v>
      </c>
      <c r="F1653" t="s">
        <v>92</v>
      </c>
      <c r="G1653" t="s">
        <v>108</v>
      </c>
      <c r="H1653">
        <v>2022</v>
      </c>
      <c r="I1653">
        <v>44000</v>
      </c>
      <c r="J1653">
        <v>6160</v>
      </c>
    </row>
    <row r="1654" spans="1:10">
      <c r="A1654" t="s">
        <v>10</v>
      </c>
      <c r="B1654" t="s">
        <v>11</v>
      </c>
      <c r="C1654" t="s">
        <v>119</v>
      </c>
      <c r="D1654" t="s">
        <v>46</v>
      </c>
      <c r="E1654" t="s">
        <v>19</v>
      </c>
      <c r="F1654" t="s">
        <v>92</v>
      </c>
      <c r="G1654" t="s">
        <v>95</v>
      </c>
      <c r="H1654">
        <v>2022</v>
      </c>
      <c r="I1654">
        <v>41000</v>
      </c>
      <c r="J1654">
        <v>6150</v>
      </c>
    </row>
    <row r="1655" spans="1:10">
      <c r="A1655" t="s">
        <v>10</v>
      </c>
      <c r="B1655" t="s">
        <v>11</v>
      </c>
      <c r="C1655" t="s">
        <v>119</v>
      </c>
      <c r="D1655" t="s">
        <v>46</v>
      </c>
      <c r="E1655" t="s">
        <v>15</v>
      </c>
      <c r="F1655" t="s">
        <v>210</v>
      </c>
      <c r="G1655" t="s">
        <v>299</v>
      </c>
      <c r="H1655">
        <v>2022</v>
      </c>
      <c r="I1655">
        <v>3015</v>
      </c>
      <c r="J1655">
        <v>6060</v>
      </c>
    </row>
    <row r="1656" spans="1:10">
      <c r="A1656" t="s">
        <v>10</v>
      </c>
      <c r="B1656" t="s">
        <v>11</v>
      </c>
      <c r="C1656" t="s">
        <v>119</v>
      </c>
      <c r="D1656" t="s">
        <v>46</v>
      </c>
      <c r="E1656" t="s">
        <v>19</v>
      </c>
      <c r="F1656" t="s">
        <v>92</v>
      </c>
      <c r="G1656" t="s">
        <v>95</v>
      </c>
      <c r="H1656">
        <v>2022</v>
      </c>
      <c r="I1656">
        <v>40000</v>
      </c>
      <c r="J1656">
        <v>6000</v>
      </c>
    </row>
    <row r="1657" spans="1:10">
      <c r="A1657" t="s">
        <v>10</v>
      </c>
      <c r="B1657" t="s">
        <v>11</v>
      </c>
      <c r="C1657" t="s">
        <v>119</v>
      </c>
      <c r="D1657" t="s">
        <v>46</v>
      </c>
      <c r="E1657" t="s">
        <v>15</v>
      </c>
      <c r="F1657" t="s">
        <v>198</v>
      </c>
      <c r="G1657" t="s">
        <v>296</v>
      </c>
      <c r="H1657">
        <v>2022</v>
      </c>
      <c r="I1657">
        <v>5530</v>
      </c>
      <c r="J1657">
        <v>5995</v>
      </c>
    </row>
    <row r="1658" spans="1:10">
      <c r="A1658" t="s">
        <v>10</v>
      </c>
      <c r="B1658" t="s">
        <v>11</v>
      </c>
      <c r="C1658" t="s">
        <v>119</v>
      </c>
      <c r="D1658" t="s">
        <v>46</v>
      </c>
      <c r="E1658" t="s">
        <v>15</v>
      </c>
      <c r="F1658" t="s">
        <v>198</v>
      </c>
      <c r="G1658" t="s">
        <v>296</v>
      </c>
      <c r="H1658">
        <v>2022</v>
      </c>
      <c r="I1658">
        <v>5530</v>
      </c>
      <c r="J1658">
        <v>5995</v>
      </c>
    </row>
    <row r="1659" spans="1:10">
      <c r="A1659" t="s">
        <v>10</v>
      </c>
      <c r="B1659" t="s">
        <v>11</v>
      </c>
      <c r="C1659" t="s">
        <v>119</v>
      </c>
      <c r="D1659" t="s">
        <v>46</v>
      </c>
      <c r="E1659" t="s">
        <v>15</v>
      </c>
      <c r="F1659" t="s">
        <v>198</v>
      </c>
      <c r="G1659" t="s">
        <v>296</v>
      </c>
      <c r="H1659">
        <v>2022</v>
      </c>
      <c r="I1659">
        <v>5530</v>
      </c>
      <c r="J1659">
        <v>5995</v>
      </c>
    </row>
    <row r="1660" spans="1:10">
      <c r="A1660" t="s">
        <v>10</v>
      </c>
      <c r="B1660" t="s">
        <v>11</v>
      </c>
      <c r="C1660" t="s">
        <v>119</v>
      </c>
      <c r="D1660" t="s">
        <v>46</v>
      </c>
      <c r="E1660" t="s">
        <v>12</v>
      </c>
      <c r="F1660" t="s">
        <v>13</v>
      </c>
      <c r="G1660" t="s">
        <v>28</v>
      </c>
      <c r="H1660">
        <v>2022</v>
      </c>
      <c r="I1660">
        <v>45000</v>
      </c>
      <c r="J1660">
        <v>5850</v>
      </c>
    </row>
    <row r="1661" spans="1:10">
      <c r="A1661" t="s">
        <v>10</v>
      </c>
      <c r="B1661" t="s">
        <v>11</v>
      </c>
      <c r="C1661" t="s">
        <v>119</v>
      </c>
      <c r="D1661" t="s">
        <v>46</v>
      </c>
      <c r="E1661" t="s">
        <v>19</v>
      </c>
      <c r="F1661" t="s">
        <v>92</v>
      </c>
      <c r="G1661" t="s">
        <v>108</v>
      </c>
      <c r="H1661">
        <v>2022</v>
      </c>
      <c r="I1661">
        <v>38500</v>
      </c>
      <c r="J1661">
        <v>5775</v>
      </c>
    </row>
    <row r="1662" spans="1:10">
      <c r="A1662" t="s">
        <v>10</v>
      </c>
      <c r="B1662" t="s">
        <v>11</v>
      </c>
      <c r="C1662" t="s">
        <v>119</v>
      </c>
      <c r="D1662" t="s">
        <v>46</v>
      </c>
      <c r="E1662" t="s">
        <v>19</v>
      </c>
      <c r="F1662" t="s">
        <v>92</v>
      </c>
      <c r="G1662" t="s">
        <v>94</v>
      </c>
      <c r="H1662">
        <v>2022</v>
      </c>
      <c r="I1662">
        <v>38500</v>
      </c>
      <c r="J1662">
        <v>5775</v>
      </c>
    </row>
    <row r="1663" spans="1:10">
      <c r="A1663" t="s">
        <v>10</v>
      </c>
      <c r="B1663" t="s">
        <v>11</v>
      </c>
      <c r="C1663" t="s">
        <v>119</v>
      </c>
      <c r="D1663" t="s">
        <v>46</v>
      </c>
      <c r="E1663" t="s">
        <v>19</v>
      </c>
      <c r="F1663" t="s">
        <v>92</v>
      </c>
      <c r="G1663" t="s">
        <v>95</v>
      </c>
      <c r="H1663">
        <v>2022</v>
      </c>
      <c r="I1663">
        <v>38500</v>
      </c>
      <c r="J1663">
        <v>5775</v>
      </c>
    </row>
    <row r="1664" spans="1:10">
      <c r="A1664" t="s">
        <v>10</v>
      </c>
      <c r="B1664" t="s">
        <v>11</v>
      </c>
      <c r="C1664" t="s">
        <v>119</v>
      </c>
      <c r="D1664" t="s">
        <v>46</v>
      </c>
      <c r="E1664" t="s">
        <v>19</v>
      </c>
      <c r="F1664" t="s">
        <v>92</v>
      </c>
      <c r="G1664" t="s">
        <v>95</v>
      </c>
      <c r="H1664">
        <v>2022</v>
      </c>
      <c r="I1664">
        <v>38500</v>
      </c>
      <c r="J1664">
        <v>5775</v>
      </c>
    </row>
    <row r="1665" spans="1:10">
      <c r="A1665" t="s">
        <v>10</v>
      </c>
      <c r="B1665" t="s">
        <v>11</v>
      </c>
      <c r="C1665" t="s">
        <v>119</v>
      </c>
      <c r="D1665" t="s">
        <v>46</v>
      </c>
      <c r="E1665" t="s">
        <v>19</v>
      </c>
      <c r="F1665" t="s">
        <v>92</v>
      </c>
      <c r="G1665" t="s">
        <v>95</v>
      </c>
      <c r="H1665">
        <v>2022</v>
      </c>
      <c r="I1665">
        <v>38500</v>
      </c>
      <c r="J1665">
        <v>5775</v>
      </c>
    </row>
    <row r="1666" spans="1:10">
      <c r="A1666" t="s">
        <v>10</v>
      </c>
      <c r="B1666" t="s">
        <v>11</v>
      </c>
      <c r="C1666" t="s">
        <v>119</v>
      </c>
      <c r="D1666" t="s">
        <v>46</v>
      </c>
      <c r="E1666" t="s">
        <v>19</v>
      </c>
      <c r="F1666" t="s">
        <v>92</v>
      </c>
      <c r="G1666" t="s">
        <v>95</v>
      </c>
      <c r="H1666">
        <v>2022</v>
      </c>
      <c r="I1666">
        <v>41000</v>
      </c>
      <c r="J1666">
        <v>5740</v>
      </c>
    </row>
    <row r="1667" spans="1:10">
      <c r="A1667" t="s">
        <v>10</v>
      </c>
      <c r="B1667" t="s">
        <v>11</v>
      </c>
      <c r="C1667" t="s">
        <v>119</v>
      </c>
      <c r="D1667" t="s">
        <v>46</v>
      </c>
      <c r="E1667" t="s">
        <v>19</v>
      </c>
      <c r="F1667" t="s">
        <v>54</v>
      </c>
      <c r="G1667" t="s">
        <v>91</v>
      </c>
      <c r="H1667">
        <v>2022</v>
      </c>
      <c r="I1667">
        <v>40500</v>
      </c>
      <c r="J1667">
        <v>5670</v>
      </c>
    </row>
    <row r="1668" spans="1:10">
      <c r="A1668" t="s">
        <v>10</v>
      </c>
      <c r="B1668" t="s">
        <v>11</v>
      </c>
      <c r="C1668" t="s">
        <v>119</v>
      </c>
      <c r="D1668" t="s">
        <v>46</v>
      </c>
      <c r="E1668" t="s">
        <v>15</v>
      </c>
      <c r="F1668" t="s">
        <v>34</v>
      </c>
      <c r="G1668" t="s">
        <v>287</v>
      </c>
      <c r="H1668">
        <v>2022</v>
      </c>
      <c r="I1668">
        <v>2515</v>
      </c>
      <c r="J1668">
        <v>5600</v>
      </c>
    </row>
    <row r="1669" spans="1:10">
      <c r="A1669" t="s">
        <v>10</v>
      </c>
      <c r="B1669" t="s">
        <v>11</v>
      </c>
      <c r="C1669" t="s">
        <v>119</v>
      </c>
      <c r="D1669" t="s">
        <v>46</v>
      </c>
      <c r="E1669" t="s">
        <v>15</v>
      </c>
      <c r="F1669" t="s">
        <v>34</v>
      </c>
      <c r="G1669" t="s">
        <v>287</v>
      </c>
      <c r="H1669">
        <v>2022</v>
      </c>
      <c r="I1669">
        <v>2515</v>
      </c>
      <c r="J1669">
        <v>5600</v>
      </c>
    </row>
    <row r="1670" spans="1:10">
      <c r="A1670" t="s">
        <v>10</v>
      </c>
      <c r="B1670" t="s">
        <v>11</v>
      </c>
      <c r="C1670" t="s">
        <v>119</v>
      </c>
      <c r="D1670" t="s">
        <v>46</v>
      </c>
      <c r="E1670" t="s">
        <v>15</v>
      </c>
      <c r="F1670" t="s">
        <v>34</v>
      </c>
      <c r="G1670" t="s">
        <v>287</v>
      </c>
      <c r="H1670">
        <v>2022</v>
      </c>
      <c r="I1670">
        <v>2515</v>
      </c>
      <c r="J1670">
        <v>5600</v>
      </c>
    </row>
    <row r="1671" spans="1:10">
      <c r="A1671" t="s">
        <v>10</v>
      </c>
      <c r="B1671" t="s">
        <v>11</v>
      </c>
      <c r="C1671" t="s">
        <v>119</v>
      </c>
      <c r="D1671" t="s">
        <v>46</v>
      </c>
      <c r="E1671" t="s">
        <v>15</v>
      </c>
      <c r="F1671" t="s">
        <v>34</v>
      </c>
      <c r="G1671" t="s">
        <v>287</v>
      </c>
      <c r="H1671">
        <v>2022</v>
      </c>
      <c r="I1671">
        <v>2515</v>
      </c>
      <c r="J1671">
        <v>5600</v>
      </c>
    </row>
    <row r="1672" spans="1:10">
      <c r="A1672" t="s">
        <v>10</v>
      </c>
      <c r="B1672" t="s">
        <v>11</v>
      </c>
      <c r="C1672" t="s">
        <v>119</v>
      </c>
      <c r="D1672" t="s">
        <v>46</v>
      </c>
      <c r="E1672" t="s">
        <v>15</v>
      </c>
      <c r="F1672" t="s">
        <v>34</v>
      </c>
      <c r="G1672" t="s">
        <v>287</v>
      </c>
      <c r="H1672">
        <v>2022</v>
      </c>
      <c r="I1672">
        <v>2515</v>
      </c>
      <c r="J1672">
        <v>5600</v>
      </c>
    </row>
    <row r="1673" spans="1:10">
      <c r="A1673" t="s">
        <v>10</v>
      </c>
      <c r="B1673" t="s">
        <v>11</v>
      </c>
      <c r="C1673" t="s">
        <v>119</v>
      </c>
      <c r="D1673" t="s">
        <v>46</v>
      </c>
      <c r="E1673" t="s">
        <v>15</v>
      </c>
      <c r="F1673" t="s">
        <v>198</v>
      </c>
      <c r="G1673" t="s">
        <v>296</v>
      </c>
      <c r="H1673">
        <v>2022</v>
      </c>
      <c r="I1673">
        <v>5025</v>
      </c>
      <c r="J1673">
        <v>5450</v>
      </c>
    </row>
    <row r="1674" spans="1:10">
      <c r="A1674" t="s">
        <v>10</v>
      </c>
      <c r="B1674" t="s">
        <v>11</v>
      </c>
      <c r="C1674" t="s">
        <v>119</v>
      </c>
      <c r="D1674" t="s">
        <v>46</v>
      </c>
      <c r="E1674" t="s">
        <v>15</v>
      </c>
      <c r="F1674" t="s">
        <v>198</v>
      </c>
      <c r="G1674" t="s">
        <v>296</v>
      </c>
      <c r="H1674">
        <v>2022</v>
      </c>
      <c r="I1674">
        <v>5025</v>
      </c>
      <c r="J1674">
        <v>5450</v>
      </c>
    </row>
    <row r="1675" spans="1:10">
      <c r="A1675" t="s">
        <v>10</v>
      </c>
      <c r="B1675" t="s">
        <v>11</v>
      </c>
      <c r="C1675" t="s">
        <v>119</v>
      </c>
      <c r="D1675" t="s">
        <v>46</v>
      </c>
      <c r="E1675" t="s">
        <v>19</v>
      </c>
      <c r="F1675" t="s">
        <v>92</v>
      </c>
      <c r="G1675" t="s">
        <v>93</v>
      </c>
      <c r="H1675">
        <v>2022</v>
      </c>
      <c r="I1675">
        <v>36000</v>
      </c>
      <c r="J1675">
        <v>5400</v>
      </c>
    </row>
    <row r="1676" spans="1:10">
      <c r="A1676" t="s">
        <v>10</v>
      </c>
      <c r="B1676" t="s">
        <v>11</v>
      </c>
      <c r="C1676" t="s">
        <v>119</v>
      </c>
      <c r="D1676" t="s">
        <v>46</v>
      </c>
      <c r="E1676" t="s">
        <v>19</v>
      </c>
      <c r="F1676" t="s">
        <v>92</v>
      </c>
      <c r="G1676" t="s">
        <v>94</v>
      </c>
      <c r="H1676">
        <v>2022</v>
      </c>
      <c r="I1676">
        <v>37000</v>
      </c>
      <c r="J1676">
        <v>5180</v>
      </c>
    </row>
    <row r="1677" spans="1:10">
      <c r="A1677" t="s">
        <v>10</v>
      </c>
      <c r="B1677" t="s">
        <v>11</v>
      </c>
      <c r="C1677" t="s">
        <v>119</v>
      </c>
      <c r="D1677" t="s">
        <v>46</v>
      </c>
      <c r="E1677" t="s">
        <v>19</v>
      </c>
      <c r="F1677" t="s">
        <v>92</v>
      </c>
      <c r="G1677" t="s">
        <v>108</v>
      </c>
      <c r="H1677">
        <v>2022</v>
      </c>
      <c r="I1677">
        <v>34500</v>
      </c>
      <c r="J1677">
        <v>5175</v>
      </c>
    </row>
    <row r="1678" spans="1:10">
      <c r="A1678" t="s">
        <v>10</v>
      </c>
      <c r="B1678" t="s">
        <v>11</v>
      </c>
      <c r="C1678" t="s">
        <v>119</v>
      </c>
      <c r="D1678" t="s">
        <v>46</v>
      </c>
      <c r="E1678" t="s">
        <v>19</v>
      </c>
      <c r="F1678" t="s">
        <v>92</v>
      </c>
      <c r="G1678" t="s">
        <v>95</v>
      </c>
      <c r="H1678">
        <v>2022</v>
      </c>
      <c r="I1678">
        <v>33500</v>
      </c>
      <c r="J1678">
        <v>5025</v>
      </c>
    </row>
    <row r="1679" spans="1:10">
      <c r="A1679" t="s">
        <v>10</v>
      </c>
      <c r="B1679" t="s">
        <v>11</v>
      </c>
      <c r="C1679" t="s">
        <v>119</v>
      </c>
      <c r="D1679" t="s">
        <v>46</v>
      </c>
      <c r="E1679" t="s">
        <v>19</v>
      </c>
      <c r="F1679" t="s">
        <v>54</v>
      </c>
      <c r="G1679" t="s">
        <v>91</v>
      </c>
      <c r="H1679">
        <v>2022</v>
      </c>
      <c r="I1679">
        <v>35500</v>
      </c>
      <c r="J1679">
        <v>4970</v>
      </c>
    </row>
    <row r="1680" spans="1:10">
      <c r="A1680" t="s">
        <v>10</v>
      </c>
      <c r="B1680" t="s">
        <v>11</v>
      </c>
      <c r="C1680" t="s">
        <v>119</v>
      </c>
      <c r="D1680" t="s">
        <v>46</v>
      </c>
      <c r="E1680" t="s">
        <v>15</v>
      </c>
      <c r="F1680" t="s">
        <v>198</v>
      </c>
      <c r="G1680" t="s">
        <v>296</v>
      </c>
      <c r="H1680">
        <v>2022</v>
      </c>
      <c r="I1680">
        <v>4525</v>
      </c>
      <c r="J1680">
        <v>4905</v>
      </c>
    </row>
    <row r="1681" spans="1:10">
      <c r="A1681" t="s">
        <v>10</v>
      </c>
      <c r="B1681" t="s">
        <v>11</v>
      </c>
      <c r="C1681" t="s">
        <v>119</v>
      </c>
      <c r="D1681" t="s">
        <v>46</v>
      </c>
      <c r="E1681" t="s">
        <v>15</v>
      </c>
      <c r="F1681" t="s">
        <v>207</v>
      </c>
      <c r="G1681" t="s">
        <v>298</v>
      </c>
      <c r="H1681">
        <v>2022</v>
      </c>
      <c r="I1681">
        <v>1005</v>
      </c>
      <c r="J1681">
        <v>4870</v>
      </c>
    </row>
    <row r="1682" spans="1:10">
      <c r="A1682" t="s">
        <v>10</v>
      </c>
      <c r="B1682" t="s">
        <v>11</v>
      </c>
      <c r="C1682" t="s">
        <v>119</v>
      </c>
      <c r="D1682" t="s">
        <v>46</v>
      </c>
      <c r="E1682" t="s">
        <v>15</v>
      </c>
      <c r="F1682" t="s">
        <v>207</v>
      </c>
      <c r="G1682" t="s">
        <v>298</v>
      </c>
      <c r="H1682">
        <v>2022</v>
      </c>
      <c r="I1682">
        <v>1000</v>
      </c>
      <c r="J1682">
        <v>4870</v>
      </c>
    </row>
    <row r="1683" spans="1:10">
      <c r="A1683" t="s">
        <v>10</v>
      </c>
      <c r="B1683" t="s">
        <v>11</v>
      </c>
      <c r="C1683" t="s">
        <v>119</v>
      </c>
      <c r="D1683" t="s">
        <v>46</v>
      </c>
      <c r="E1683" t="s">
        <v>15</v>
      </c>
      <c r="F1683" t="s">
        <v>207</v>
      </c>
      <c r="G1683" t="s">
        <v>298</v>
      </c>
      <c r="H1683">
        <v>2022</v>
      </c>
      <c r="I1683">
        <v>1005</v>
      </c>
      <c r="J1683">
        <v>4870</v>
      </c>
    </row>
    <row r="1684" spans="1:10">
      <c r="A1684" t="s">
        <v>10</v>
      </c>
      <c r="B1684" t="s">
        <v>11</v>
      </c>
      <c r="C1684" t="s">
        <v>119</v>
      </c>
      <c r="D1684" t="s">
        <v>46</v>
      </c>
      <c r="E1684" t="s">
        <v>15</v>
      </c>
      <c r="F1684" t="s">
        <v>207</v>
      </c>
      <c r="G1684" t="s">
        <v>298</v>
      </c>
      <c r="H1684">
        <v>2022</v>
      </c>
      <c r="I1684">
        <v>1000</v>
      </c>
      <c r="J1684">
        <v>4870</v>
      </c>
    </row>
    <row r="1685" spans="1:10">
      <c r="A1685" t="s">
        <v>10</v>
      </c>
      <c r="B1685" t="s">
        <v>11</v>
      </c>
      <c r="C1685" t="s">
        <v>119</v>
      </c>
      <c r="D1685" t="s">
        <v>46</v>
      </c>
      <c r="E1685" t="s">
        <v>15</v>
      </c>
      <c r="F1685" t="s">
        <v>207</v>
      </c>
      <c r="G1685" t="s">
        <v>298</v>
      </c>
      <c r="H1685">
        <v>2022</v>
      </c>
      <c r="I1685">
        <v>1005</v>
      </c>
      <c r="J1685">
        <v>4870</v>
      </c>
    </row>
    <row r="1686" spans="1:10">
      <c r="A1686" t="s">
        <v>10</v>
      </c>
      <c r="B1686" t="s">
        <v>11</v>
      </c>
      <c r="C1686" t="s">
        <v>119</v>
      </c>
      <c r="D1686" t="s">
        <v>46</v>
      </c>
      <c r="E1686" t="s">
        <v>15</v>
      </c>
      <c r="F1686" t="s">
        <v>207</v>
      </c>
      <c r="G1686" t="s">
        <v>298</v>
      </c>
      <c r="H1686">
        <v>2022</v>
      </c>
      <c r="I1686">
        <v>1005</v>
      </c>
      <c r="J1686">
        <v>4870</v>
      </c>
    </row>
    <row r="1687" spans="1:10">
      <c r="A1687" t="s">
        <v>10</v>
      </c>
      <c r="B1687" t="s">
        <v>11</v>
      </c>
      <c r="C1687" t="s">
        <v>119</v>
      </c>
      <c r="D1687" t="s">
        <v>46</v>
      </c>
      <c r="E1687" t="s">
        <v>15</v>
      </c>
      <c r="F1687" t="s">
        <v>72</v>
      </c>
      <c r="G1687" t="s">
        <v>300</v>
      </c>
      <c r="H1687">
        <v>2022</v>
      </c>
      <c r="I1687">
        <v>1510</v>
      </c>
      <c r="J1687">
        <v>4845</v>
      </c>
    </row>
    <row r="1688" spans="1:10">
      <c r="A1688" t="s">
        <v>10</v>
      </c>
      <c r="B1688" t="s">
        <v>11</v>
      </c>
      <c r="C1688" t="s">
        <v>119</v>
      </c>
      <c r="D1688" t="s">
        <v>46</v>
      </c>
      <c r="E1688" t="s">
        <v>15</v>
      </c>
      <c r="F1688" t="s">
        <v>72</v>
      </c>
      <c r="G1688" t="s">
        <v>300</v>
      </c>
      <c r="H1688">
        <v>2022</v>
      </c>
      <c r="I1688">
        <v>1510</v>
      </c>
      <c r="J1688">
        <v>4845</v>
      </c>
    </row>
    <row r="1689" spans="1:10">
      <c r="A1689" t="s">
        <v>10</v>
      </c>
      <c r="B1689" t="s">
        <v>11</v>
      </c>
      <c r="C1689" t="s">
        <v>119</v>
      </c>
      <c r="D1689" t="s">
        <v>46</v>
      </c>
      <c r="E1689" t="s">
        <v>15</v>
      </c>
      <c r="F1689" t="s">
        <v>72</v>
      </c>
      <c r="G1689" t="s">
        <v>302</v>
      </c>
      <c r="H1689">
        <v>2022</v>
      </c>
      <c r="I1689">
        <v>1510</v>
      </c>
      <c r="J1689">
        <v>4845</v>
      </c>
    </row>
    <row r="1690" spans="1:10">
      <c r="A1690" t="s">
        <v>10</v>
      </c>
      <c r="B1690" t="s">
        <v>11</v>
      </c>
      <c r="C1690" t="s">
        <v>119</v>
      </c>
      <c r="D1690" t="s">
        <v>46</v>
      </c>
      <c r="E1690" t="s">
        <v>12</v>
      </c>
      <c r="F1690" t="s">
        <v>13</v>
      </c>
      <c r="G1690" t="s">
        <v>28</v>
      </c>
      <c r="H1690">
        <v>2022</v>
      </c>
      <c r="I1690">
        <v>37000</v>
      </c>
      <c r="J1690">
        <v>4810</v>
      </c>
    </row>
    <row r="1691" spans="1:10">
      <c r="A1691" t="s">
        <v>10</v>
      </c>
      <c r="B1691" t="s">
        <v>11</v>
      </c>
      <c r="C1691" t="s">
        <v>119</v>
      </c>
      <c r="D1691" t="s">
        <v>46</v>
      </c>
      <c r="E1691" t="s">
        <v>19</v>
      </c>
      <c r="F1691" t="s">
        <v>92</v>
      </c>
      <c r="G1691" t="s">
        <v>95</v>
      </c>
      <c r="H1691">
        <v>2022</v>
      </c>
      <c r="I1691">
        <v>32000</v>
      </c>
      <c r="J1691">
        <v>4800</v>
      </c>
    </row>
    <row r="1692" spans="1:10">
      <c r="A1692" t="s">
        <v>10</v>
      </c>
      <c r="B1692" t="s">
        <v>11</v>
      </c>
      <c r="C1692" t="s">
        <v>119</v>
      </c>
      <c r="D1692" t="s">
        <v>46</v>
      </c>
      <c r="E1692" t="s">
        <v>19</v>
      </c>
      <c r="F1692" t="s">
        <v>54</v>
      </c>
      <c r="G1692" t="s">
        <v>58</v>
      </c>
      <c r="H1692">
        <v>2022</v>
      </c>
      <c r="I1692">
        <v>32500</v>
      </c>
      <c r="J1692">
        <v>4550</v>
      </c>
    </row>
    <row r="1693" spans="1:10">
      <c r="A1693" t="s">
        <v>10</v>
      </c>
      <c r="B1693" t="s">
        <v>11</v>
      </c>
      <c r="C1693" t="s">
        <v>119</v>
      </c>
      <c r="D1693" t="s">
        <v>46</v>
      </c>
      <c r="E1693" t="s">
        <v>19</v>
      </c>
      <c r="F1693" t="s">
        <v>92</v>
      </c>
      <c r="G1693" t="s">
        <v>108</v>
      </c>
      <c r="H1693">
        <v>2022</v>
      </c>
      <c r="I1693">
        <v>30000</v>
      </c>
      <c r="J1693">
        <v>4500</v>
      </c>
    </row>
    <row r="1694" spans="1:10">
      <c r="A1694" t="s">
        <v>10</v>
      </c>
      <c r="B1694" t="s">
        <v>11</v>
      </c>
      <c r="C1694" t="s">
        <v>119</v>
      </c>
      <c r="D1694" t="s">
        <v>46</v>
      </c>
      <c r="E1694" t="s">
        <v>19</v>
      </c>
      <c r="F1694" t="s">
        <v>92</v>
      </c>
      <c r="G1694" t="s">
        <v>108</v>
      </c>
      <c r="H1694">
        <v>2022</v>
      </c>
      <c r="I1694">
        <v>30000</v>
      </c>
      <c r="J1694">
        <v>4500</v>
      </c>
    </row>
    <row r="1695" spans="1:10">
      <c r="A1695" t="s">
        <v>10</v>
      </c>
      <c r="B1695" t="s">
        <v>11</v>
      </c>
      <c r="C1695" t="s">
        <v>119</v>
      </c>
      <c r="D1695" t="s">
        <v>46</v>
      </c>
      <c r="E1695" t="s">
        <v>15</v>
      </c>
      <c r="F1695" t="s">
        <v>34</v>
      </c>
      <c r="G1695" t="s">
        <v>287</v>
      </c>
      <c r="H1695">
        <v>2022</v>
      </c>
      <c r="I1695">
        <v>2010</v>
      </c>
      <c r="J1695">
        <v>4480</v>
      </c>
    </row>
    <row r="1696" spans="1:10">
      <c r="A1696" t="s">
        <v>10</v>
      </c>
      <c r="B1696" t="s">
        <v>11</v>
      </c>
      <c r="C1696" t="s">
        <v>119</v>
      </c>
      <c r="D1696" t="s">
        <v>46</v>
      </c>
      <c r="E1696" t="s">
        <v>15</v>
      </c>
      <c r="F1696" t="s">
        <v>34</v>
      </c>
      <c r="G1696" t="s">
        <v>287</v>
      </c>
      <c r="H1696">
        <v>2022</v>
      </c>
      <c r="I1696">
        <v>2010</v>
      </c>
      <c r="J1696">
        <v>4480</v>
      </c>
    </row>
    <row r="1697" spans="1:10">
      <c r="A1697" t="s">
        <v>10</v>
      </c>
      <c r="B1697" t="s">
        <v>11</v>
      </c>
      <c r="C1697" t="s">
        <v>119</v>
      </c>
      <c r="D1697" t="s">
        <v>46</v>
      </c>
      <c r="E1697" t="s">
        <v>15</v>
      </c>
      <c r="F1697" t="s">
        <v>34</v>
      </c>
      <c r="G1697" t="s">
        <v>287</v>
      </c>
      <c r="H1697">
        <v>2022</v>
      </c>
      <c r="I1697">
        <v>2010</v>
      </c>
      <c r="J1697">
        <v>4480</v>
      </c>
    </row>
    <row r="1698" spans="1:10">
      <c r="A1698" t="s">
        <v>10</v>
      </c>
      <c r="B1698" t="s">
        <v>11</v>
      </c>
      <c r="C1698" t="s">
        <v>119</v>
      </c>
      <c r="D1698" t="s">
        <v>46</v>
      </c>
      <c r="E1698" t="s">
        <v>15</v>
      </c>
      <c r="F1698" t="s">
        <v>34</v>
      </c>
      <c r="G1698" t="s">
        <v>287</v>
      </c>
      <c r="H1698">
        <v>2022</v>
      </c>
      <c r="I1698">
        <v>2010</v>
      </c>
      <c r="J1698">
        <v>4480</v>
      </c>
    </row>
    <row r="1699" spans="1:10">
      <c r="A1699" t="s">
        <v>10</v>
      </c>
      <c r="B1699" t="s">
        <v>11</v>
      </c>
      <c r="C1699" t="s">
        <v>119</v>
      </c>
      <c r="D1699" t="s">
        <v>46</v>
      </c>
      <c r="E1699" t="s">
        <v>19</v>
      </c>
      <c r="F1699" t="s">
        <v>92</v>
      </c>
      <c r="G1699" t="s">
        <v>95</v>
      </c>
      <c r="H1699">
        <v>2022</v>
      </c>
      <c r="I1699">
        <v>29500</v>
      </c>
      <c r="J1699">
        <v>4425</v>
      </c>
    </row>
    <row r="1700" spans="1:10">
      <c r="A1700" t="s">
        <v>10</v>
      </c>
      <c r="B1700" t="s">
        <v>11</v>
      </c>
      <c r="C1700" t="s">
        <v>119</v>
      </c>
      <c r="D1700" t="s">
        <v>46</v>
      </c>
      <c r="E1700" t="s">
        <v>19</v>
      </c>
      <c r="F1700" t="s">
        <v>92</v>
      </c>
      <c r="G1700" t="s">
        <v>107</v>
      </c>
      <c r="H1700">
        <v>2022</v>
      </c>
      <c r="I1700">
        <v>31000</v>
      </c>
      <c r="J1700">
        <v>4340</v>
      </c>
    </row>
    <row r="1701" spans="1:10">
      <c r="A1701" t="s">
        <v>10</v>
      </c>
      <c r="B1701" t="s">
        <v>11</v>
      </c>
      <c r="C1701" t="s">
        <v>119</v>
      </c>
      <c r="D1701" t="s">
        <v>46</v>
      </c>
      <c r="E1701" t="s">
        <v>19</v>
      </c>
      <c r="F1701" t="s">
        <v>92</v>
      </c>
      <c r="G1701" t="s">
        <v>95</v>
      </c>
      <c r="H1701">
        <v>2022</v>
      </c>
      <c r="I1701">
        <v>31000</v>
      </c>
      <c r="J1701">
        <v>4340</v>
      </c>
    </row>
    <row r="1702" spans="1:10">
      <c r="A1702" t="s">
        <v>10</v>
      </c>
      <c r="B1702" t="s">
        <v>11</v>
      </c>
      <c r="C1702" t="s">
        <v>119</v>
      </c>
      <c r="D1702" t="s">
        <v>46</v>
      </c>
      <c r="E1702" t="s">
        <v>19</v>
      </c>
      <c r="F1702" t="s">
        <v>92</v>
      </c>
      <c r="G1702" t="s">
        <v>94</v>
      </c>
      <c r="H1702">
        <v>2022</v>
      </c>
      <c r="I1702">
        <v>27500</v>
      </c>
      <c r="J1702">
        <v>4125</v>
      </c>
    </row>
    <row r="1703" spans="1:10">
      <c r="A1703" t="s">
        <v>10</v>
      </c>
      <c r="B1703" t="s">
        <v>11</v>
      </c>
      <c r="C1703" t="s">
        <v>119</v>
      </c>
      <c r="D1703" t="s">
        <v>46</v>
      </c>
      <c r="E1703" t="s">
        <v>19</v>
      </c>
      <c r="F1703" t="s">
        <v>92</v>
      </c>
      <c r="G1703" t="s">
        <v>94</v>
      </c>
      <c r="H1703">
        <v>2022</v>
      </c>
      <c r="I1703">
        <v>27500</v>
      </c>
      <c r="J1703">
        <v>4125</v>
      </c>
    </row>
    <row r="1704" spans="1:10">
      <c r="A1704" t="s">
        <v>10</v>
      </c>
      <c r="B1704" t="s">
        <v>11</v>
      </c>
      <c r="C1704" t="s">
        <v>119</v>
      </c>
      <c r="D1704" t="s">
        <v>46</v>
      </c>
      <c r="E1704" t="s">
        <v>19</v>
      </c>
      <c r="F1704" t="s">
        <v>92</v>
      </c>
      <c r="G1704" t="s">
        <v>95</v>
      </c>
      <c r="H1704">
        <v>2022</v>
      </c>
      <c r="I1704">
        <v>27500</v>
      </c>
      <c r="J1704">
        <v>4125</v>
      </c>
    </row>
    <row r="1705" spans="1:10">
      <c r="A1705" t="s">
        <v>10</v>
      </c>
      <c r="B1705" t="s">
        <v>11</v>
      </c>
      <c r="C1705" t="s">
        <v>119</v>
      </c>
      <c r="D1705" t="s">
        <v>46</v>
      </c>
      <c r="E1705" t="s">
        <v>19</v>
      </c>
      <c r="F1705" t="s">
        <v>92</v>
      </c>
      <c r="G1705" t="s">
        <v>95</v>
      </c>
      <c r="H1705">
        <v>2022</v>
      </c>
      <c r="I1705">
        <v>27500</v>
      </c>
      <c r="J1705">
        <v>4125</v>
      </c>
    </row>
    <row r="1706" spans="1:10">
      <c r="A1706" t="s">
        <v>10</v>
      </c>
      <c r="B1706" t="s">
        <v>11</v>
      </c>
      <c r="C1706" t="s">
        <v>119</v>
      </c>
      <c r="D1706" t="s">
        <v>46</v>
      </c>
      <c r="E1706" t="s">
        <v>15</v>
      </c>
      <c r="F1706" t="s">
        <v>204</v>
      </c>
      <c r="G1706" t="s">
        <v>297</v>
      </c>
      <c r="H1706">
        <v>2022</v>
      </c>
      <c r="I1706">
        <v>1510</v>
      </c>
      <c r="J1706">
        <v>4110</v>
      </c>
    </row>
    <row r="1707" spans="1:10">
      <c r="A1707" t="s">
        <v>10</v>
      </c>
      <c r="B1707" t="s">
        <v>11</v>
      </c>
      <c r="C1707" t="s">
        <v>119</v>
      </c>
      <c r="D1707" t="s">
        <v>46</v>
      </c>
      <c r="E1707" t="s">
        <v>15</v>
      </c>
      <c r="F1707" t="s">
        <v>204</v>
      </c>
      <c r="G1707" t="s">
        <v>297</v>
      </c>
      <c r="H1707">
        <v>2022</v>
      </c>
      <c r="I1707">
        <v>1510</v>
      </c>
      <c r="J1707">
        <v>4080</v>
      </c>
    </row>
    <row r="1708" spans="1:10">
      <c r="A1708" t="s">
        <v>10</v>
      </c>
      <c r="B1708" t="s">
        <v>11</v>
      </c>
      <c r="C1708" t="s">
        <v>119</v>
      </c>
      <c r="D1708" t="s">
        <v>46</v>
      </c>
      <c r="E1708" t="s">
        <v>15</v>
      </c>
      <c r="F1708" t="s">
        <v>204</v>
      </c>
      <c r="G1708" t="s">
        <v>297</v>
      </c>
      <c r="H1708">
        <v>2022</v>
      </c>
      <c r="I1708">
        <v>1510</v>
      </c>
      <c r="J1708">
        <v>4080</v>
      </c>
    </row>
    <row r="1709" spans="1:10">
      <c r="A1709" t="s">
        <v>10</v>
      </c>
      <c r="B1709" t="s">
        <v>11</v>
      </c>
      <c r="C1709" t="s">
        <v>119</v>
      </c>
      <c r="D1709" t="s">
        <v>46</v>
      </c>
      <c r="E1709" t="s">
        <v>19</v>
      </c>
      <c r="F1709" t="s">
        <v>92</v>
      </c>
      <c r="G1709" t="s">
        <v>95</v>
      </c>
      <c r="H1709">
        <v>2022</v>
      </c>
      <c r="I1709">
        <v>29000</v>
      </c>
      <c r="J1709">
        <v>4060</v>
      </c>
    </row>
    <row r="1710" spans="1:10">
      <c r="A1710" t="s">
        <v>10</v>
      </c>
      <c r="B1710" t="s">
        <v>11</v>
      </c>
      <c r="C1710" t="s">
        <v>119</v>
      </c>
      <c r="D1710" t="s">
        <v>46</v>
      </c>
      <c r="E1710" t="s">
        <v>15</v>
      </c>
      <c r="F1710" t="s">
        <v>210</v>
      </c>
      <c r="G1710" t="s">
        <v>299</v>
      </c>
      <c r="H1710">
        <v>2022</v>
      </c>
      <c r="I1710">
        <v>2010</v>
      </c>
      <c r="J1710">
        <v>4040</v>
      </c>
    </row>
    <row r="1711" spans="1:10">
      <c r="A1711" t="s">
        <v>10</v>
      </c>
      <c r="B1711" t="s">
        <v>11</v>
      </c>
      <c r="C1711" t="s">
        <v>119</v>
      </c>
      <c r="D1711" t="s">
        <v>46</v>
      </c>
      <c r="E1711" t="s">
        <v>19</v>
      </c>
      <c r="F1711" t="s">
        <v>92</v>
      </c>
      <c r="G1711" t="s">
        <v>93</v>
      </c>
      <c r="H1711">
        <v>2022</v>
      </c>
      <c r="I1711">
        <v>26500</v>
      </c>
      <c r="J1711">
        <v>3975</v>
      </c>
    </row>
    <row r="1712" spans="1:10">
      <c r="A1712" t="s">
        <v>10</v>
      </c>
      <c r="B1712" t="s">
        <v>11</v>
      </c>
      <c r="C1712" t="s">
        <v>119</v>
      </c>
      <c r="D1712" t="s">
        <v>46</v>
      </c>
      <c r="E1712" t="s">
        <v>19</v>
      </c>
      <c r="F1712" t="s">
        <v>92</v>
      </c>
      <c r="G1712" t="s">
        <v>94</v>
      </c>
      <c r="H1712">
        <v>2022</v>
      </c>
      <c r="I1712">
        <v>26500</v>
      </c>
      <c r="J1712">
        <v>3975</v>
      </c>
    </row>
    <row r="1713" spans="1:10">
      <c r="A1713" t="s">
        <v>10</v>
      </c>
      <c r="B1713" t="s">
        <v>11</v>
      </c>
      <c r="C1713" t="s">
        <v>119</v>
      </c>
      <c r="D1713" t="s">
        <v>46</v>
      </c>
      <c r="E1713" t="s">
        <v>12</v>
      </c>
      <c r="F1713" t="s">
        <v>13</v>
      </c>
      <c r="G1713" t="s">
        <v>28</v>
      </c>
      <c r="H1713">
        <v>2022</v>
      </c>
      <c r="I1713">
        <v>30000</v>
      </c>
      <c r="J1713">
        <v>3900</v>
      </c>
    </row>
    <row r="1714" spans="1:10">
      <c r="A1714" t="s">
        <v>10</v>
      </c>
      <c r="B1714" t="s">
        <v>11</v>
      </c>
      <c r="C1714" t="s">
        <v>119</v>
      </c>
      <c r="D1714" t="s">
        <v>46</v>
      </c>
      <c r="E1714" t="s">
        <v>12</v>
      </c>
      <c r="F1714" t="s">
        <v>13</v>
      </c>
      <c r="G1714" t="s">
        <v>28</v>
      </c>
      <c r="H1714">
        <v>2022</v>
      </c>
      <c r="I1714">
        <v>29500</v>
      </c>
      <c r="J1714">
        <v>3835</v>
      </c>
    </row>
    <row r="1715" spans="1:10">
      <c r="A1715" t="s">
        <v>10</v>
      </c>
      <c r="B1715" t="s">
        <v>11</v>
      </c>
      <c r="C1715" t="s">
        <v>119</v>
      </c>
      <c r="D1715" t="s">
        <v>46</v>
      </c>
      <c r="E1715" t="s">
        <v>19</v>
      </c>
      <c r="F1715" t="s">
        <v>92</v>
      </c>
      <c r="G1715" t="s">
        <v>95</v>
      </c>
      <c r="H1715">
        <v>2022</v>
      </c>
      <c r="I1715">
        <v>25500</v>
      </c>
      <c r="J1715">
        <v>3825</v>
      </c>
    </row>
    <row r="1716" spans="1:10">
      <c r="A1716" t="s">
        <v>10</v>
      </c>
      <c r="B1716" t="s">
        <v>11</v>
      </c>
      <c r="C1716" t="s">
        <v>119</v>
      </c>
      <c r="D1716" t="s">
        <v>46</v>
      </c>
      <c r="E1716" t="s">
        <v>15</v>
      </c>
      <c r="F1716" t="s">
        <v>198</v>
      </c>
      <c r="G1716" t="s">
        <v>296</v>
      </c>
      <c r="H1716">
        <v>2022</v>
      </c>
      <c r="I1716">
        <v>3520</v>
      </c>
      <c r="J1716">
        <v>3815</v>
      </c>
    </row>
    <row r="1717" spans="1:10">
      <c r="A1717" t="s">
        <v>10</v>
      </c>
      <c r="B1717" t="s">
        <v>11</v>
      </c>
      <c r="C1717" t="s">
        <v>119</v>
      </c>
      <c r="D1717" t="s">
        <v>46</v>
      </c>
      <c r="E1717" t="s">
        <v>15</v>
      </c>
      <c r="F1717" t="s">
        <v>198</v>
      </c>
      <c r="G1717" t="s">
        <v>296</v>
      </c>
      <c r="H1717">
        <v>2022</v>
      </c>
      <c r="I1717">
        <v>3520</v>
      </c>
      <c r="J1717">
        <v>3815</v>
      </c>
    </row>
    <row r="1718" spans="1:10">
      <c r="A1718" t="s">
        <v>10</v>
      </c>
      <c r="B1718" t="s">
        <v>11</v>
      </c>
      <c r="C1718" t="s">
        <v>119</v>
      </c>
      <c r="D1718" t="s">
        <v>46</v>
      </c>
      <c r="E1718" t="s">
        <v>19</v>
      </c>
      <c r="F1718" t="s">
        <v>54</v>
      </c>
      <c r="G1718" t="s">
        <v>68</v>
      </c>
      <c r="H1718">
        <v>2022</v>
      </c>
      <c r="I1718">
        <v>27000</v>
      </c>
      <c r="J1718">
        <v>3780</v>
      </c>
    </row>
    <row r="1719" spans="1:10">
      <c r="A1719" t="s">
        <v>10</v>
      </c>
      <c r="B1719" t="s">
        <v>11</v>
      </c>
      <c r="C1719" t="s">
        <v>119</v>
      </c>
      <c r="D1719" t="s">
        <v>46</v>
      </c>
      <c r="E1719" t="s">
        <v>19</v>
      </c>
      <c r="F1719" t="s">
        <v>92</v>
      </c>
      <c r="G1719" t="s">
        <v>108</v>
      </c>
      <c r="H1719">
        <v>2022</v>
      </c>
      <c r="I1719">
        <v>27000</v>
      </c>
      <c r="J1719">
        <v>3780</v>
      </c>
    </row>
    <row r="1720" spans="1:10">
      <c r="A1720" t="s">
        <v>10</v>
      </c>
      <c r="B1720" t="s">
        <v>11</v>
      </c>
      <c r="C1720" t="s">
        <v>119</v>
      </c>
      <c r="D1720" t="s">
        <v>46</v>
      </c>
      <c r="E1720" t="s">
        <v>19</v>
      </c>
      <c r="F1720" t="s">
        <v>92</v>
      </c>
      <c r="G1720" t="s">
        <v>94</v>
      </c>
      <c r="H1720">
        <v>2022</v>
      </c>
      <c r="I1720">
        <v>27000</v>
      </c>
      <c r="J1720">
        <v>3780</v>
      </c>
    </row>
    <row r="1721" spans="1:10">
      <c r="A1721" t="s">
        <v>10</v>
      </c>
      <c r="B1721" t="s">
        <v>11</v>
      </c>
      <c r="C1721" t="s">
        <v>119</v>
      </c>
      <c r="D1721" t="s">
        <v>46</v>
      </c>
      <c r="E1721" t="s">
        <v>19</v>
      </c>
      <c r="F1721" t="s">
        <v>92</v>
      </c>
      <c r="G1721" t="s">
        <v>108</v>
      </c>
      <c r="H1721">
        <v>2022</v>
      </c>
      <c r="I1721">
        <v>25000</v>
      </c>
      <c r="J1721">
        <v>3750</v>
      </c>
    </row>
    <row r="1722" spans="1:10">
      <c r="A1722" t="s">
        <v>10</v>
      </c>
      <c r="B1722" t="s">
        <v>11</v>
      </c>
      <c r="C1722" t="s">
        <v>119</v>
      </c>
      <c r="D1722" t="s">
        <v>46</v>
      </c>
      <c r="E1722" t="s">
        <v>19</v>
      </c>
      <c r="F1722" t="s">
        <v>92</v>
      </c>
      <c r="G1722" t="s">
        <v>94</v>
      </c>
      <c r="H1722">
        <v>2022</v>
      </c>
      <c r="I1722">
        <v>26500</v>
      </c>
      <c r="J1722">
        <v>3710</v>
      </c>
    </row>
    <row r="1723" spans="1:10">
      <c r="A1723" t="s">
        <v>10</v>
      </c>
      <c r="B1723" t="s">
        <v>11</v>
      </c>
      <c r="C1723" t="s">
        <v>119</v>
      </c>
      <c r="D1723" t="s">
        <v>46</v>
      </c>
      <c r="E1723" t="s">
        <v>19</v>
      </c>
      <c r="F1723" t="s">
        <v>92</v>
      </c>
      <c r="G1723" t="s">
        <v>107</v>
      </c>
      <c r="H1723">
        <v>2022</v>
      </c>
      <c r="I1723">
        <v>24500</v>
      </c>
      <c r="J1723">
        <v>3675</v>
      </c>
    </row>
    <row r="1724" spans="1:10">
      <c r="A1724" t="s">
        <v>10</v>
      </c>
      <c r="B1724" t="s">
        <v>11</v>
      </c>
      <c r="C1724" t="s">
        <v>119</v>
      </c>
      <c r="D1724" t="s">
        <v>46</v>
      </c>
      <c r="E1724" t="s">
        <v>19</v>
      </c>
      <c r="F1724" t="s">
        <v>92</v>
      </c>
      <c r="G1724" t="s">
        <v>108</v>
      </c>
      <c r="H1724">
        <v>2022</v>
      </c>
      <c r="I1724">
        <v>24500</v>
      </c>
      <c r="J1724">
        <v>3675</v>
      </c>
    </row>
    <row r="1725" spans="1:10">
      <c r="A1725" t="s">
        <v>10</v>
      </c>
      <c r="B1725" t="s">
        <v>11</v>
      </c>
      <c r="C1725" t="s">
        <v>119</v>
      </c>
      <c r="D1725" t="s">
        <v>46</v>
      </c>
      <c r="E1725" t="s">
        <v>19</v>
      </c>
      <c r="F1725" t="s">
        <v>92</v>
      </c>
      <c r="G1725" t="s">
        <v>95</v>
      </c>
      <c r="H1725">
        <v>2022</v>
      </c>
      <c r="I1725">
        <v>24500</v>
      </c>
      <c r="J1725">
        <v>3675</v>
      </c>
    </row>
    <row r="1726" spans="1:10">
      <c r="A1726" t="s">
        <v>10</v>
      </c>
      <c r="B1726" t="s">
        <v>11</v>
      </c>
      <c r="C1726" t="s">
        <v>119</v>
      </c>
      <c r="D1726" t="s">
        <v>46</v>
      </c>
      <c r="E1726" t="s">
        <v>19</v>
      </c>
      <c r="F1726" t="s">
        <v>92</v>
      </c>
      <c r="G1726" t="s">
        <v>95</v>
      </c>
      <c r="H1726">
        <v>2022</v>
      </c>
      <c r="I1726">
        <v>24500</v>
      </c>
      <c r="J1726">
        <v>3675</v>
      </c>
    </row>
    <row r="1727" spans="1:10">
      <c r="A1727" t="s">
        <v>10</v>
      </c>
      <c r="B1727" t="s">
        <v>11</v>
      </c>
      <c r="C1727" t="s">
        <v>119</v>
      </c>
      <c r="D1727" t="s">
        <v>46</v>
      </c>
      <c r="E1727" t="s">
        <v>12</v>
      </c>
      <c r="F1727" t="s">
        <v>13</v>
      </c>
      <c r="G1727" t="s">
        <v>28</v>
      </c>
      <c r="H1727">
        <v>2022</v>
      </c>
      <c r="I1727">
        <v>28000</v>
      </c>
      <c r="J1727">
        <v>3640</v>
      </c>
    </row>
    <row r="1728" spans="1:10">
      <c r="A1728" t="s">
        <v>10</v>
      </c>
      <c r="B1728" t="s">
        <v>11</v>
      </c>
      <c r="C1728" t="s">
        <v>119</v>
      </c>
      <c r="D1728" t="s">
        <v>46</v>
      </c>
      <c r="E1728" t="s">
        <v>19</v>
      </c>
      <c r="F1728" t="s">
        <v>54</v>
      </c>
      <c r="G1728" t="s">
        <v>91</v>
      </c>
      <c r="H1728">
        <v>2022</v>
      </c>
      <c r="I1728">
        <v>26000</v>
      </c>
      <c r="J1728">
        <v>3640</v>
      </c>
    </row>
    <row r="1729" spans="1:10">
      <c r="A1729" t="s">
        <v>10</v>
      </c>
      <c r="B1729" t="s">
        <v>11</v>
      </c>
      <c r="C1729" t="s">
        <v>119</v>
      </c>
      <c r="D1729" t="s">
        <v>46</v>
      </c>
      <c r="E1729" t="s">
        <v>19</v>
      </c>
      <c r="F1729" t="s">
        <v>92</v>
      </c>
      <c r="G1729" t="s">
        <v>108</v>
      </c>
      <c r="H1729">
        <v>2022</v>
      </c>
      <c r="I1729">
        <v>25500</v>
      </c>
      <c r="J1729">
        <v>3570</v>
      </c>
    </row>
    <row r="1730" spans="1:10">
      <c r="A1730" t="s">
        <v>10</v>
      </c>
      <c r="B1730" t="s">
        <v>11</v>
      </c>
      <c r="C1730" t="s">
        <v>119</v>
      </c>
      <c r="D1730" t="s">
        <v>46</v>
      </c>
      <c r="E1730" t="s">
        <v>19</v>
      </c>
      <c r="F1730" t="s">
        <v>92</v>
      </c>
      <c r="G1730" t="s">
        <v>108</v>
      </c>
      <c r="H1730">
        <v>2022</v>
      </c>
      <c r="I1730">
        <v>25500</v>
      </c>
      <c r="J1730">
        <v>3570</v>
      </c>
    </row>
    <row r="1731" spans="1:10">
      <c r="A1731" t="s">
        <v>10</v>
      </c>
      <c r="B1731" t="s">
        <v>11</v>
      </c>
      <c r="C1731" t="s">
        <v>119</v>
      </c>
      <c r="D1731" t="s">
        <v>46</v>
      </c>
      <c r="E1731" t="s">
        <v>19</v>
      </c>
      <c r="F1731" t="s">
        <v>92</v>
      </c>
      <c r="G1731" t="s">
        <v>95</v>
      </c>
      <c r="H1731">
        <v>2022</v>
      </c>
      <c r="I1731">
        <v>25500</v>
      </c>
      <c r="J1731">
        <v>3570</v>
      </c>
    </row>
    <row r="1732" spans="1:10">
      <c r="A1732" t="s">
        <v>10</v>
      </c>
      <c r="B1732" t="s">
        <v>11</v>
      </c>
      <c r="C1732" t="s">
        <v>119</v>
      </c>
      <c r="D1732" t="s">
        <v>46</v>
      </c>
      <c r="E1732" t="s">
        <v>19</v>
      </c>
      <c r="F1732" t="s">
        <v>92</v>
      </c>
      <c r="G1732" t="s">
        <v>95</v>
      </c>
      <c r="H1732">
        <v>2022</v>
      </c>
      <c r="I1732">
        <v>23500</v>
      </c>
      <c r="J1732">
        <v>3525</v>
      </c>
    </row>
    <row r="1733" spans="1:10">
      <c r="A1733" t="s">
        <v>10</v>
      </c>
      <c r="B1733" t="s">
        <v>11</v>
      </c>
      <c r="C1733" t="s">
        <v>119</v>
      </c>
      <c r="D1733" t="s">
        <v>46</v>
      </c>
      <c r="E1733" t="s">
        <v>12</v>
      </c>
      <c r="F1733" t="s">
        <v>13</v>
      </c>
      <c r="G1733" t="s">
        <v>28</v>
      </c>
      <c r="H1733">
        <v>2022</v>
      </c>
      <c r="I1733">
        <v>27000</v>
      </c>
      <c r="J1733">
        <v>3510</v>
      </c>
    </row>
    <row r="1734" spans="1:10">
      <c r="A1734" t="s">
        <v>10</v>
      </c>
      <c r="B1734" t="s">
        <v>11</v>
      </c>
      <c r="C1734" t="s">
        <v>119</v>
      </c>
      <c r="D1734" t="s">
        <v>46</v>
      </c>
      <c r="E1734" t="s">
        <v>19</v>
      </c>
      <c r="F1734" t="s">
        <v>92</v>
      </c>
      <c r="G1734" t="s">
        <v>108</v>
      </c>
      <c r="H1734">
        <v>2022</v>
      </c>
      <c r="I1734">
        <v>23000</v>
      </c>
      <c r="J1734">
        <v>3450</v>
      </c>
    </row>
    <row r="1735" spans="1:10">
      <c r="A1735" t="s">
        <v>10</v>
      </c>
      <c r="B1735" t="s">
        <v>11</v>
      </c>
      <c r="C1735" t="s">
        <v>119</v>
      </c>
      <c r="D1735" t="s">
        <v>46</v>
      </c>
      <c r="E1735" t="s">
        <v>12</v>
      </c>
      <c r="F1735" t="s">
        <v>13</v>
      </c>
      <c r="G1735" t="s">
        <v>28</v>
      </c>
      <c r="H1735">
        <v>2022</v>
      </c>
      <c r="I1735">
        <v>26500</v>
      </c>
      <c r="J1735">
        <v>3445</v>
      </c>
    </row>
    <row r="1736" spans="1:10">
      <c r="A1736" t="s">
        <v>10</v>
      </c>
      <c r="B1736" t="s">
        <v>11</v>
      </c>
      <c r="C1736" t="s">
        <v>119</v>
      </c>
      <c r="D1736" t="s">
        <v>46</v>
      </c>
      <c r="E1736" t="s">
        <v>12</v>
      </c>
      <c r="F1736" t="s">
        <v>13</v>
      </c>
      <c r="G1736" t="s">
        <v>28</v>
      </c>
      <c r="H1736">
        <v>2022</v>
      </c>
      <c r="I1736">
        <v>26500</v>
      </c>
      <c r="J1736">
        <v>3445</v>
      </c>
    </row>
    <row r="1737" spans="1:10">
      <c r="A1737" t="s">
        <v>10</v>
      </c>
      <c r="B1737" t="s">
        <v>11</v>
      </c>
      <c r="C1737" t="s">
        <v>119</v>
      </c>
      <c r="D1737" t="s">
        <v>46</v>
      </c>
      <c r="E1737" t="s">
        <v>19</v>
      </c>
      <c r="F1737" t="s">
        <v>54</v>
      </c>
      <c r="G1737" t="s">
        <v>59</v>
      </c>
      <c r="H1737">
        <v>2022</v>
      </c>
      <c r="I1737">
        <v>24500</v>
      </c>
      <c r="J1737">
        <v>3430</v>
      </c>
    </row>
    <row r="1738" spans="1:10">
      <c r="A1738" t="s">
        <v>10</v>
      </c>
      <c r="B1738" t="s">
        <v>11</v>
      </c>
      <c r="C1738" t="s">
        <v>119</v>
      </c>
      <c r="D1738" t="s">
        <v>46</v>
      </c>
      <c r="E1738" t="s">
        <v>19</v>
      </c>
      <c r="F1738" t="s">
        <v>92</v>
      </c>
      <c r="G1738" t="s">
        <v>94</v>
      </c>
      <c r="H1738">
        <v>2022</v>
      </c>
      <c r="I1738">
        <v>22500</v>
      </c>
      <c r="J1738">
        <v>3375</v>
      </c>
    </row>
    <row r="1739" spans="1:10">
      <c r="A1739" t="s">
        <v>10</v>
      </c>
      <c r="B1739" t="s">
        <v>11</v>
      </c>
      <c r="C1739" t="s">
        <v>119</v>
      </c>
      <c r="D1739" t="s">
        <v>46</v>
      </c>
      <c r="E1739" t="s">
        <v>19</v>
      </c>
      <c r="F1739" t="s">
        <v>92</v>
      </c>
      <c r="G1739" t="s">
        <v>95</v>
      </c>
      <c r="H1739">
        <v>2022</v>
      </c>
      <c r="I1739">
        <v>22500</v>
      </c>
      <c r="J1739">
        <v>3375</v>
      </c>
    </row>
    <row r="1740" spans="1:10">
      <c r="A1740" t="s">
        <v>10</v>
      </c>
      <c r="B1740" t="s">
        <v>11</v>
      </c>
      <c r="C1740" t="s">
        <v>119</v>
      </c>
      <c r="D1740" t="s">
        <v>46</v>
      </c>
      <c r="E1740" t="s">
        <v>15</v>
      </c>
      <c r="F1740" t="s">
        <v>34</v>
      </c>
      <c r="G1740" t="s">
        <v>287</v>
      </c>
      <c r="H1740">
        <v>2022</v>
      </c>
      <c r="I1740">
        <v>1510</v>
      </c>
      <c r="J1740">
        <v>3360</v>
      </c>
    </row>
    <row r="1741" spans="1:10">
      <c r="A1741" t="s">
        <v>10</v>
      </c>
      <c r="B1741" t="s">
        <v>11</v>
      </c>
      <c r="C1741" t="s">
        <v>119</v>
      </c>
      <c r="D1741" t="s">
        <v>46</v>
      </c>
      <c r="E1741" t="s">
        <v>15</v>
      </c>
      <c r="F1741" t="s">
        <v>34</v>
      </c>
      <c r="G1741" t="s">
        <v>287</v>
      </c>
      <c r="H1741">
        <v>2022</v>
      </c>
      <c r="I1741">
        <v>1510</v>
      </c>
      <c r="J1741">
        <v>3360</v>
      </c>
    </row>
    <row r="1742" spans="1:10">
      <c r="A1742" t="s">
        <v>10</v>
      </c>
      <c r="B1742" t="s">
        <v>11</v>
      </c>
      <c r="C1742" t="s">
        <v>119</v>
      </c>
      <c r="D1742" t="s">
        <v>46</v>
      </c>
      <c r="E1742" t="s">
        <v>15</v>
      </c>
      <c r="F1742" t="s">
        <v>34</v>
      </c>
      <c r="G1742" t="s">
        <v>287</v>
      </c>
      <c r="H1742">
        <v>2022</v>
      </c>
      <c r="I1742">
        <v>1510</v>
      </c>
      <c r="J1742">
        <v>3360</v>
      </c>
    </row>
    <row r="1743" spans="1:10">
      <c r="A1743" t="s">
        <v>10</v>
      </c>
      <c r="B1743" t="s">
        <v>11</v>
      </c>
      <c r="C1743" t="s">
        <v>119</v>
      </c>
      <c r="D1743" t="s">
        <v>46</v>
      </c>
      <c r="E1743" t="s">
        <v>15</v>
      </c>
      <c r="F1743" t="s">
        <v>34</v>
      </c>
      <c r="G1743" t="s">
        <v>287</v>
      </c>
      <c r="H1743">
        <v>2022</v>
      </c>
      <c r="I1743">
        <v>1510</v>
      </c>
      <c r="J1743">
        <v>3360</v>
      </c>
    </row>
    <row r="1744" spans="1:10">
      <c r="A1744" t="s">
        <v>10</v>
      </c>
      <c r="B1744" t="s">
        <v>11</v>
      </c>
      <c r="C1744" t="s">
        <v>119</v>
      </c>
      <c r="D1744" t="s">
        <v>46</v>
      </c>
      <c r="E1744" t="s">
        <v>15</v>
      </c>
      <c r="F1744" t="s">
        <v>34</v>
      </c>
      <c r="G1744" t="s">
        <v>287</v>
      </c>
      <c r="H1744">
        <v>2022</v>
      </c>
      <c r="I1744">
        <v>1510</v>
      </c>
      <c r="J1744">
        <v>3360</v>
      </c>
    </row>
    <row r="1745" spans="1:10">
      <c r="A1745" t="s">
        <v>10</v>
      </c>
      <c r="B1745" t="s">
        <v>11</v>
      </c>
      <c r="C1745" t="s">
        <v>119</v>
      </c>
      <c r="D1745" t="s">
        <v>46</v>
      </c>
      <c r="E1745" t="s">
        <v>19</v>
      </c>
      <c r="F1745" t="s">
        <v>92</v>
      </c>
      <c r="G1745" t="s">
        <v>95</v>
      </c>
      <c r="H1745">
        <v>2022</v>
      </c>
      <c r="I1745">
        <v>22000</v>
      </c>
      <c r="J1745">
        <v>3300</v>
      </c>
    </row>
    <row r="1746" spans="1:10">
      <c r="A1746" t="s">
        <v>10</v>
      </c>
      <c r="B1746" t="s">
        <v>11</v>
      </c>
      <c r="C1746" t="s">
        <v>119</v>
      </c>
      <c r="D1746" t="s">
        <v>46</v>
      </c>
      <c r="E1746" t="s">
        <v>19</v>
      </c>
      <c r="F1746" t="s">
        <v>92</v>
      </c>
      <c r="G1746" t="s">
        <v>95</v>
      </c>
      <c r="H1746">
        <v>2022</v>
      </c>
      <c r="I1746">
        <v>22000</v>
      </c>
      <c r="J1746">
        <v>3300</v>
      </c>
    </row>
    <row r="1747" spans="1:10">
      <c r="A1747" t="s">
        <v>10</v>
      </c>
      <c r="B1747" t="s">
        <v>11</v>
      </c>
      <c r="C1747" t="s">
        <v>119</v>
      </c>
      <c r="D1747" t="s">
        <v>46</v>
      </c>
      <c r="E1747" t="s">
        <v>19</v>
      </c>
      <c r="F1747" t="s">
        <v>54</v>
      </c>
      <c r="G1747" t="s">
        <v>59</v>
      </c>
      <c r="H1747">
        <v>2022</v>
      </c>
      <c r="I1747">
        <v>23500</v>
      </c>
      <c r="J1747">
        <v>3290</v>
      </c>
    </row>
    <row r="1748" spans="1:10">
      <c r="A1748" t="s">
        <v>10</v>
      </c>
      <c r="B1748" t="s">
        <v>11</v>
      </c>
      <c r="C1748" t="s">
        <v>119</v>
      </c>
      <c r="D1748" t="s">
        <v>46</v>
      </c>
      <c r="E1748" t="s">
        <v>15</v>
      </c>
      <c r="F1748" t="s">
        <v>198</v>
      </c>
      <c r="G1748" t="s">
        <v>296</v>
      </c>
      <c r="H1748">
        <v>2022</v>
      </c>
      <c r="I1748">
        <v>3015</v>
      </c>
      <c r="J1748">
        <v>3270</v>
      </c>
    </row>
    <row r="1749" spans="1:10">
      <c r="A1749" t="s">
        <v>10</v>
      </c>
      <c r="B1749" t="s">
        <v>11</v>
      </c>
      <c r="C1749" t="s">
        <v>119</v>
      </c>
      <c r="D1749" t="s">
        <v>46</v>
      </c>
      <c r="E1749" t="s">
        <v>15</v>
      </c>
      <c r="F1749" t="s">
        <v>198</v>
      </c>
      <c r="G1749" t="s">
        <v>296</v>
      </c>
      <c r="H1749">
        <v>2022</v>
      </c>
      <c r="I1749">
        <v>3015</v>
      </c>
      <c r="J1749">
        <v>3270</v>
      </c>
    </row>
    <row r="1750" spans="1:10">
      <c r="A1750" t="s">
        <v>10</v>
      </c>
      <c r="B1750" t="s">
        <v>11</v>
      </c>
      <c r="C1750" t="s">
        <v>119</v>
      </c>
      <c r="D1750" t="s">
        <v>46</v>
      </c>
      <c r="E1750" t="s">
        <v>15</v>
      </c>
      <c r="F1750" t="s">
        <v>198</v>
      </c>
      <c r="G1750" t="s">
        <v>296</v>
      </c>
      <c r="H1750">
        <v>2022</v>
      </c>
      <c r="I1750">
        <v>3015</v>
      </c>
      <c r="J1750">
        <v>3270</v>
      </c>
    </row>
    <row r="1751" spans="1:10">
      <c r="A1751" t="s">
        <v>10</v>
      </c>
      <c r="B1751" t="s">
        <v>11</v>
      </c>
      <c r="C1751" t="s">
        <v>119</v>
      </c>
      <c r="D1751" t="s">
        <v>46</v>
      </c>
      <c r="E1751" t="s">
        <v>15</v>
      </c>
      <c r="F1751" t="s">
        <v>198</v>
      </c>
      <c r="G1751" t="s">
        <v>296</v>
      </c>
      <c r="H1751">
        <v>2022</v>
      </c>
      <c r="I1751">
        <v>3015</v>
      </c>
      <c r="J1751">
        <v>3270</v>
      </c>
    </row>
    <row r="1752" spans="1:10">
      <c r="A1752" t="s">
        <v>10</v>
      </c>
      <c r="B1752" t="s">
        <v>11</v>
      </c>
      <c r="C1752" t="s">
        <v>119</v>
      </c>
      <c r="D1752" t="s">
        <v>46</v>
      </c>
      <c r="E1752" t="s">
        <v>15</v>
      </c>
      <c r="F1752" t="s">
        <v>72</v>
      </c>
      <c r="G1752" t="s">
        <v>300</v>
      </c>
      <c r="H1752">
        <v>2022</v>
      </c>
      <c r="I1752">
        <v>1005</v>
      </c>
      <c r="J1752">
        <v>3230</v>
      </c>
    </row>
    <row r="1753" spans="1:10">
      <c r="A1753" t="s">
        <v>10</v>
      </c>
      <c r="B1753" t="s">
        <v>11</v>
      </c>
      <c r="C1753" t="s">
        <v>119</v>
      </c>
      <c r="D1753" t="s">
        <v>46</v>
      </c>
      <c r="E1753" t="s">
        <v>15</v>
      </c>
      <c r="F1753" t="s">
        <v>72</v>
      </c>
      <c r="G1753" t="s">
        <v>302</v>
      </c>
      <c r="H1753">
        <v>2022</v>
      </c>
      <c r="I1753">
        <v>1005</v>
      </c>
      <c r="J1753">
        <v>3230</v>
      </c>
    </row>
    <row r="1754" spans="1:10">
      <c r="A1754" t="s">
        <v>10</v>
      </c>
      <c r="B1754" t="s">
        <v>11</v>
      </c>
      <c r="C1754" t="s">
        <v>119</v>
      </c>
      <c r="D1754" t="s">
        <v>46</v>
      </c>
      <c r="E1754" t="s">
        <v>15</v>
      </c>
      <c r="F1754" t="s">
        <v>72</v>
      </c>
      <c r="G1754" t="s">
        <v>302</v>
      </c>
      <c r="H1754">
        <v>2022</v>
      </c>
      <c r="I1754">
        <v>1005</v>
      </c>
      <c r="J1754">
        <v>3230</v>
      </c>
    </row>
    <row r="1755" spans="1:10">
      <c r="A1755" t="s">
        <v>10</v>
      </c>
      <c r="B1755" t="s">
        <v>11</v>
      </c>
      <c r="C1755" t="s">
        <v>119</v>
      </c>
      <c r="D1755" t="s">
        <v>46</v>
      </c>
      <c r="E1755" t="s">
        <v>19</v>
      </c>
      <c r="F1755" t="s">
        <v>54</v>
      </c>
      <c r="G1755" t="s">
        <v>59</v>
      </c>
      <c r="H1755">
        <v>2022</v>
      </c>
      <c r="I1755">
        <v>19000</v>
      </c>
      <c r="J1755">
        <v>3230</v>
      </c>
    </row>
    <row r="1756" spans="1:10">
      <c r="A1756" t="s">
        <v>10</v>
      </c>
      <c r="B1756" t="s">
        <v>11</v>
      </c>
      <c r="C1756" t="s">
        <v>119</v>
      </c>
      <c r="D1756" t="s">
        <v>46</v>
      </c>
      <c r="E1756" t="s">
        <v>19</v>
      </c>
      <c r="F1756" t="s">
        <v>92</v>
      </c>
      <c r="G1756" t="s">
        <v>94</v>
      </c>
      <c r="H1756">
        <v>2022</v>
      </c>
      <c r="I1756">
        <v>21500</v>
      </c>
      <c r="J1756">
        <v>3225</v>
      </c>
    </row>
    <row r="1757" spans="1:10">
      <c r="A1757" t="s">
        <v>10</v>
      </c>
      <c r="B1757" t="s">
        <v>11</v>
      </c>
      <c r="C1757" t="s">
        <v>119</v>
      </c>
      <c r="D1757" t="s">
        <v>46</v>
      </c>
      <c r="E1757" t="s">
        <v>19</v>
      </c>
      <c r="F1757" t="s">
        <v>92</v>
      </c>
      <c r="G1757" t="s">
        <v>95</v>
      </c>
      <c r="H1757">
        <v>2022</v>
      </c>
      <c r="I1757">
        <v>21500</v>
      </c>
      <c r="J1757">
        <v>3225</v>
      </c>
    </row>
    <row r="1758" spans="1:10">
      <c r="A1758" t="s">
        <v>10</v>
      </c>
      <c r="B1758" t="s">
        <v>11</v>
      </c>
      <c r="C1758" t="s">
        <v>119</v>
      </c>
      <c r="D1758" t="s">
        <v>46</v>
      </c>
      <c r="E1758" t="s">
        <v>19</v>
      </c>
      <c r="F1758" t="s">
        <v>54</v>
      </c>
      <c r="G1758" t="s">
        <v>91</v>
      </c>
      <c r="H1758">
        <v>2022</v>
      </c>
      <c r="I1758">
        <v>22500</v>
      </c>
      <c r="J1758">
        <v>3150</v>
      </c>
    </row>
    <row r="1759" spans="1:10">
      <c r="A1759" t="s">
        <v>10</v>
      </c>
      <c r="B1759" t="s">
        <v>11</v>
      </c>
      <c r="C1759" t="s">
        <v>119</v>
      </c>
      <c r="D1759" t="s">
        <v>46</v>
      </c>
      <c r="E1759" t="s">
        <v>19</v>
      </c>
      <c r="F1759" t="s">
        <v>92</v>
      </c>
      <c r="G1759" t="s">
        <v>94</v>
      </c>
      <c r="H1759">
        <v>2022</v>
      </c>
      <c r="I1759">
        <v>21000</v>
      </c>
      <c r="J1759">
        <v>3150</v>
      </c>
    </row>
    <row r="1760" spans="1:10">
      <c r="A1760" t="s">
        <v>10</v>
      </c>
      <c r="B1760" t="s">
        <v>11</v>
      </c>
      <c r="C1760" t="s">
        <v>119</v>
      </c>
      <c r="D1760" t="s">
        <v>46</v>
      </c>
      <c r="E1760" t="s">
        <v>19</v>
      </c>
      <c r="F1760" t="s">
        <v>92</v>
      </c>
      <c r="G1760" t="s">
        <v>108</v>
      </c>
      <c r="H1760">
        <v>2022</v>
      </c>
      <c r="I1760">
        <v>20500</v>
      </c>
      <c r="J1760">
        <v>3075</v>
      </c>
    </row>
    <row r="1761" spans="1:10">
      <c r="A1761" t="s">
        <v>10</v>
      </c>
      <c r="B1761" t="s">
        <v>11</v>
      </c>
      <c r="C1761" t="s">
        <v>119</v>
      </c>
      <c r="D1761" t="s">
        <v>46</v>
      </c>
      <c r="E1761" t="s">
        <v>19</v>
      </c>
      <c r="F1761" t="s">
        <v>92</v>
      </c>
      <c r="G1761" t="s">
        <v>94</v>
      </c>
      <c r="H1761">
        <v>2022</v>
      </c>
      <c r="I1761">
        <v>20500</v>
      </c>
      <c r="J1761">
        <v>3075</v>
      </c>
    </row>
    <row r="1762" spans="1:10">
      <c r="A1762" t="s">
        <v>10</v>
      </c>
      <c r="B1762" t="s">
        <v>11</v>
      </c>
      <c r="C1762" t="s">
        <v>119</v>
      </c>
      <c r="D1762" t="s">
        <v>46</v>
      </c>
      <c r="E1762" t="s">
        <v>19</v>
      </c>
      <c r="F1762" t="s">
        <v>92</v>
      </c>
      <c r="G1762" t="s">
        <v>94</v>
      </c>
      <c r="H1762">
        <v>2022</v>
      </c>
      <c r="I1762">
        <v>20500</v>
      </c>
      <c r="J1762">
        <v>3075</v>
      </c>
    </row>
    <row r="1763" spans="1:10">
      <c r="A1763" t="s">
        <v>10</v>
      </c>
      <c r="B1763" t="s">
        <v>11</v>
      </c>
      <c r="C1763" t="s">
        <v>119</v>
      </c>
      <c r="D1763" t="s">
        <v>46</v>
      </c>
      <c r="E1763" t="s">
        <v>19</v>
      </c>
      <c r="F1763" t="s">
        <v>92</v>
      </c>
      <c r="G1763" t="s">
        <v>94</v>
      </c>
      <c r="H1763">
        <v>2022</v>
      </c>
      <c r="I1763">
        <v>21500</v>
      </c>
      <c r="J1763">
        <v>3010</v>
      </c>
    </row>
    <row r="1764" spans="1:10">
      <c r="A1764" t="s">
        <v>10</v>
      </c>
      <c r="B1764" t="s">
        <v>11</v>
      </c>
      <c r="C1764" t="s">
        <v>119</v>
      </c>
      <c r="D1764" t="s">
        <v>46</v>
      </c>
      <c r="E1764" t="s">
        <v>19</v>
      </c>
      <c r="F1764" t="s">
        <v>92</v>
      </c>
      <c r="G1764" t="s">
        <v>108</v>
      </c>
      <c r="H1764">
        <v>2022</v>
      </c>
      <c r="I1764">
        <v>20500</v>
      </c>
      <c r="J1764">
        <v>2870</v>
      </c>
    </row>
    <row r="1765" spans="1:10">
      <c r="A1765" t="s">
        <v>10</v>
      </c>
      <c r="B1765" t="s">
        <v>11</v>
      </c>
      <c r="C1765" t="s">
        <v>119</v>
      </c>
      <c r="D1765" t="s">
        <v>46</v>
      </c>
      <c r="E1765" t="s">
        <v>19</v>
      </c>
      <c r="F1765" t="s">
        <v>92</v>
      </c>
      <c r="G1765" t="s">
        <v>108</v>
      </c>
      <c r="H1765">
        <v>2022</v>
      </c>
      <c r="I1765">
        <v>20500</v>
      </c>
      <c r="J1765">
        <v>2870</v>
      </c>
    </row>
    <row r="1766" spans="1:10">
      <c r="A1766" t="s">
        <v>10</v>
      </c>
      <c r="B1766" t="s">
        <v>11</v>
      </c>
      <c r="C1766" t="s">
        <v>119</v>
      </c>
      <c r="D1766" t="s">
        <v>46</v>
      </c>
      <c r="E1766" t="s">
        <v>19</v>
      </c>
      <c r="F1766" t="s">
        <v>92</v>
      </c>
      <c r="G1766" t="s">
        <v>95</v>
      </c>
      <c r="H1766">
        <v>2022</v>
      </c>
      <c r="I1766">
        <v>20500</v>
      </c>
      <c r="J1766">
        <v>2870</v>
      </c>
    </row>
    <row r="1767" spans="1:10">
      <c r="A1767" t="s">
        <v>10</v>
      </c>
      <c r="B1767" t="s">
        <v>11</v>
      </c>
      <c r="C1767" t="s">
        <v>119</v>
      </c>
      <c r="D1767" t="s">
        <v>46</v>
      </c>
      <c r="E1767" t="s">
        <v>19</v>
      </c>
      <c r="F1767" t="s">
        <v>92</v>
      </c>
      <c r="G1767" t="s">
        <v>94</v>
      </c>
      <c r="H1767">
        <v>2022</v>
      </c>
      <c r="I1767">
        <v>19000</v>
      </c>
      <c r="J1767">
        <v>2850</v>
      </c>
    </row>
    <row r="1768" spans="1:10">
      <c r="A1768" t="s">
        <v>10</v>
      </c>
      <c r="B1768" t="s">
        <v>11</v>
      </c>
      <c r="C1768" t="s">
        <v>119</v>
      </c>
      <c r="D1768" t="s">
        <v>46</v>
      </c>
      <c r="E1768" t="s">
        <v>19</v>
      </c>
      <c r="F1768" t="s">
        <v>92</v>
      </c>
      <c r="G1768" t="s">
        <v>95</v>
      </c>
      <c r="H1768">
        <v>2022</v>
      </c>
      <c r="I1768">
        <v>19000</v>
      </c>
      <c r="J1768">
        <v>2850</v>
      </c>
    </row>
    <row r="1769" spans="1:10">
      <c r="A1769" t="s">
        <v>10</v>
      </c>
      <c r="B1769" t="s">
        <v>11</v>
      </c>
      <c r="C1769" t="s">
        <v>119</v>
      </c>
      <c r="D1769" t="s">
        <v>46</v>
      </c>
      <c r="E1769" t="s">
        <v>19</v>
      </c>
      <c r="F1769" t="s">
        <v>92</v>
      </c>
      <c r="G1769" t="s">
        <v>95</v>
      </c>
      <c r="H1769">
        <v>2022</v>
      </c>
      <c r="I1769">
        <v>19000</v>
      </c>
      <c r="J1769">
        <v>2850</v>
      </c>
    </row>
    <row r="1770" spans="1:10">
      <c r="A1770" t="s">
        <v>10</v>
      </c>
      <c r="B1770" t="s">
        <v>11</v>
      </c>
      <c r="C1770" t="s">
        <v>119</v>
      </c>
      <c r="D1770" t="s">
        <v>46</v>
      </c>
      <c r="E1770" t="s">
        <v>19</v>
      </c>
      <c r="F1770" t="s">
        <v>92</v>
      </c>
      <c r="G1770" t="s">
        <v>95</v>
      </c>
      <c r="H1770">
        <v>2022</v>
      </c>
      <c r="I1770">
        <v>20000</v>
      </c>
      <c r="J1770">
        <v>2800</v>
      </c>
    </row>
    <row r="1771" spans="1:10">
      <c r="A1771" t="s">
        <v>10</v>
      </c>
      <c r="B1771" t="s">
        <v>11</v>
      </c>
      <c r="C1771" t="s">
        <v>119</v>
      </c>
      <c r="D1771" t="s">
        <v>46</v>
      </c>
      <c r="E1771" t="s">
        <v>12</v>
      </c>
      <c r="F1771" t="s">
        <v>13</v>
      </c>
      <c r="G1771" t="s">
        <v>28</v>
      </c>
      <c r="H1771">
        <v>2022</v>
      </c>
      <c r="I1771">
        <v>21500</v>
      </c>
      <c r="J1771">
        <v>2795</v>
      </c>
    </row>
    <row r="1772" spans="1:10">
      <c r="A1772" t="s">
        <v>10</v>
      </c>
      <c r="B1772" t="s">
        <v>11</v>
      </c>
      <c r="C1772" t="s">
        <v>119</v>
      </c>
      <c r="D1772" t="s">
        <v>46</v>
      </c>
      <c r="E1772" t="s">
        <v>12</v>
      </c>
      <c r="F1772" t="s">
        <v>13</v>
      </c>
      <c r="G1772" t="s">
        <v>28</v>
      </c>
      <c r="H1772">
        <v>2022</v>
      </c>
      <c r="I1772">
        <v>21500</v>
      </c>
      <c r="J1772">
        <v>2795</v>
      </c>
    </row>
    <row r="1773" spans="1:10">
      <c r="A1773" t="s">
        <v>10</v>
      </c>
      <c r="B1773" t="s">
        <v>11</v>
      </c>
      <c r="C1773" t="s">
        <v>119</v>
      </c>
      <c r="D1773" t="s">
        <v>46</v>
      </c>
      <c r="E1773" t="s">
        <v>19</v>
      </c>
      <c r="F1773" t="s">
        <v>92</v>
      </c>
      <c r="G1773" t="s">
        <v>94</v>
      </c>
      <c r="H1773">
        <v>2022</v>
      </c>
      <c r="I1773">
        <v>18500</v>
      </c>
      <c r="J1773">
        <v>2775</v>
      </c>
    </row>
    <row r="1774" spans="1:10">
      <c r="A1774" t="s">
        <v>10</v>
      </c>
      <c r="B1774" t="s">
        <v>11</v>
      </c>
      <c r="C1774" t="s">
        <v>119</v>
      </c>
      <c r="D1774" t="s">
        <v>46</v>
      </c>
      <c r="E1774" t="s">
        <v>15</v>
      </c>
      <c r="F1774" t="s">
        <v>204</v>
      </c>
      <c r="G1774" t="s">
        <v>297</v>
      </c>
      <c r="H1774">
        <v>2022</v>
      </c>
      <c r="I1774">
        <v>1005</v>
      </c>
      <c r="J1774">
        <v>2740</v>
      </c>
    </row>
    <row r="1775" spans="1:10">
      <c r="A1775" t="s">
        <v>10</v>
      </c>
      <c r="B1775" t="s">
        <v>11</v>
      </c>
      <c r="C1775" t="s">
        <v>119</v>
      </c>
      <c r="D1775" t="s">
        <v>46</v>
      </c>
      <c r="E1775" t="s">
        <v>15</v>
      </c>
      <c r="F1775" t="s">
        <v>198</v>
      </c>
      <c r="G1775" t="s">
        <v>296</v>
      </c>
      <c r="H1775">
        <v>2022</v>
      </c>
      <c r="I1775">
        <v>2515</v>
      </c>
      <c r="J1775">
        <v>2725</v>
      </c>
    </row>
    <row r="1776" spans="1:10">
      <c r="A1776" t="s">
        <v>10</v>
      </c>
      <c r="B1776" t="s">
        <v>11</v>
      </c>
      <c r="C1776" t="s">
        <v>119</v>
      </c>
      <c r="D1776" t="s">
        <v>46</v>
      </c>
      <c r="E1776" t="s">
        <v>15</v>
      </c>
      <c r="F1776" t="s">
        <v>198</v>
      </c>
      <c r="G1776" t="s">
        <v>296</v>
      </c>
      <c r="H1776">
        <v>2022</v>
      </c>
      <c r="I1776">
        <v>2515</v>
      </c>
      <c r="J1776">
        <v>2725</v>
      </c>
    </row>
    <row r="1777" spans="1:10">
      <c r="A1777" t="s">
        <v>10</v>
      </c>
      <c r="B1777" t="s">
        <v>11</v>
      </c>
      <c r="C1777" t="s">
        <v>119</v>
      </c>
      <c r="D1777" t="s">
        <v>46</v>
      </c>
      <c r="E1777" t="s">
        <v>15</v>
      </c>
      <c r="F1777" t="s">
        <v>198</v>
      </c>
      <c r="G1777" t="s">
        <v>296</v>
      </c>
      <c r="H1777">
        <v>2022</v>
      </c>
      <c r="I1777">
        <v>2515</v>
      </c>
      <c r="J1777">
        <v>2725</v>
      </c>
    </row>
    <row r="1778" spans="1:10">
      <c r="A1778" t="s">
        <v>10</v>
      </c>
      <c r="B1778" t="s">
        <v>11</v>
      </c>
      <c r="C1778" t="s">
        <v>119</v>
      </c>
      <c r="D1778" t="s">
        <v>46</v>
      </c>
      <c r="E1778" t="s">
        <v>15</v>
      </c>
      <c r="F1778" t="s">
        <v>198</v>
      </c>
      <c r="G1778" t="s">
        <v>296</v>
      </c>
      <c r="H1778">
        <v>2022</v>
      </c>
      <c r="I1778">
        <v>2510</v>
      </c>
      <c r="J1778">
        <v>2725</v>
      </c>
    </row>
    <row r="1779" spans="1:10">
      <c r="A1779" t="s">
        <v>10</v>
      </c>
      <c r="B1779" t="s">
        <v>11</v>
      </c>
      <c r="C1779" t="s">
        <v>119</v>
      </c>
      <c r="D1779" t="s">
        <v>46</v>
      </c>
      <c r="E1779" t="s">
        <v>15</v>
      </c>
      <c r="F1779" t="s">
        <v>204</v>
      </c>
      <c r="G1779" t="s">
        <v>297</v>
      </c>
      <c r="H1779">
        <v>2022</v>
      </c>
      <c r="I1779">
        <v>1005</v>
      </c>
      <c r="J1779">
        <v>2720</v>
      </c>
    </row>
    <row r="1780" spans="1:10">
      <c r="A1780" t="s">
        <v>10</v>
      </c>
      <c r="B1780" t="s">
        <v>11</v>
      </c>
      <c r="C1780" t="s">
        <v>119</v>
      </c>
      <c r="D1780" t="s">
        <v>46</v>
      </c>
      <c r="E1780" t="s">
        <v>19</v>
      </c>
      <c r="F1780" t="s">
        <v>92</v>
      </c>
      <c r="G1780" t="s">
        <v>94</v>
      </c>
      <c r="H1780">
        <v>2022</v>
      </c>
      <c r="I1780">
        <v>18000</v>
      </c>
      <c r="J1780">
        <v>2700</v>
      </c>
    </row>
    <row r="1781" spans="1:10">
      <c r="A1781" t="s">
        <v>10</v>
      </c>
      <c r="B1781" t="s">
        <v>11</v>
      </c>
      <c r="C1781" t="s">
        <v>119</v>
      </c>
      <c r="D1781" t="s">
        <v>46</v>
      </c>
      <c r="E1781" t="s">
        <v>19</v>
      </c>
      <c r="F1781" t="s">
        <v>92</v>
      </c>
      <c r="G1781" t="s">
        <v>108</v>
      </c>
      <c r="H1781">
        <v>2022</v>
      </c>
      <c r="I1781">
        <v>19000</v>
      </c>
      <c r="J1781">
        <v>2660</v>
      </c>
    </row>
    <row r="1782" spans="1:10">
      <c r="A1782" t="s">
        <v>10</v>
      </c>
      <c r="B1782" t="s">
        <v>11</v>
      </c>
      <c r="C1782" t="s">
        <v>119</v>
      </c>
      <c r="D1782" t="s">
        <v>46</v>
      </c>
      <c r="E1782" t="s">
        <v>19</v>
      </c>
      <c r="F1782" t="s">
        <v>92</v>
      </c>
      <c r="G1782" t="s">
        <v>93</v>
      </c>
      <c r="H1782">
        <v>2022</v>
      </c>
      <c r="I1782">
        <v>17000</v>
      </c>
      <c r="J1782">
        <v>2550</v>
      </c>
    </row>
    <row r="1783" spans="1:10">
      <c r="A1783" t="s">
        <v>10</v>
      </c>
      <c r="B1783" t="s">
        <v>11</v>
      </c>
      <c r="C1783" t="s">
        <v>119</v>
      </c>
      <c r="D1783" t="s">
        <v>46</v>
      </c>
      <c r="E1783" t="s">
        <v>19</v>
      </c>
      <c r="F1783" t="s">
        <v>92</v>
      </c>
      <c r="G1783" t="s">
        <v>93</v>
      </c>
      <c r="H1783">
        <v>2022</v>
      </c>
      <c r="I1783">
        <v>17000</v>
      </c>
      <c r="J1783">
        <v>2550</v>
      </c>
    </row>
    <row r="1784" spans="1:10">
      <c r="A1784" t="s">
        <v>10</v>
      </c>
      <c r="B1784" t="s">
        <v>11</v>
      </c>
      <c r="C1784" t="s">
        <v>119</v>
      </c>
      <c r="D1784" t="s">
        <v>46</v>
      </c>
      <c r="E1784" t="s">
        <v>19</v>
      </c>
      <c r="F1784" t="s">
        <v>92</v>
      </c>
      <c r="G1784" t="s">
        <v>95</v>
      </c>
      <c r="H1784">
        <v>2022</v>
      </c>
      <c r="I1784">
        <v>17000</v>
      </c>
      <c r="J1784">
        <v>2550</v>
      </c>
    </row>
    <row r="1785" spans="1:10">
      <c r="A1785" t="s">
        <v>10</v>
      </c>
      <c r="B1785" t="s">
        <v>11</v>
      </c>
      <c r="C1785" t="s">
        <v>119</v>
      </c>
      <c r="D1785" t="s">
        <v>46</v>
      </c>
      <c r="E1785" t="s">
        <v>12</v>
      </c>
      <c r="F1785" t="s">
        <v>13</v>
      </c>
      <c r="G1785" t="s">
        <v>28</v>
      </c>
      <c r="H1785">
        <v>2022</v>
      </c>
      <c r="I1785">
        <v>19500</v>
      </c>
      <c r="J1785">
        <v>2535</v>
      </c>
    </row>
    <row r="1786" spans="1:10">
      <c r="A1786" t="s">
        <v>10</v>
      </c>
      <c r="B1786" t="s">
        <v>11</v>
      </c>
      <c r="C1786" t="s">
        <v>119</v>
      </c>
      <c r="D1786" t="s">
        <v>46</v>
      </c>
      <c r="E1786" t="s">
        <v>12</v>
      </c>
      <c r="F1786" t="s">
        <v>13</v>
      </c>
      <c r="G1786" t="s">
        <v>28</v>
      </c>
      <c r="H1786">
        <v>2022</v>
      </c>
      <c r="I1786">
        <v>19500</v>
      </c>
      <c r="J1786">
        <v>2535</v>
      </c>
    </row>
    <row r="1787" spans="1:10">
      <c r="A1787" t="s">
        <v>10</v>
      </c>
      <c r="B1787" t="s">
        <v>11</v>
      </c>
      <c r="C1787" t="s">
        <v>119</v>
      </c>
      <c r="D1787" t="s">
        <v>46</v>
      </c>
      <c r="E1787" t="s">
        <v>19</v>
      </c>
      <c r="F1787" t="s">
        <v>92</v>
      </c>
      <c r="G1787" t="s">
        <v>94</v>
      </c>
      <c r="H1787">
        <v>2022</v>
      </c>
      <c r="I1787">
        <v>16500</v>
      </c>
      <c r="J1787">
        <v>2475</v>
      </c>
    </row>
    <row r="1788" spans="1:10">
      <c r="A1788" t="s">
        <v>10</v>
      </c>
      <c r="B1788" t="s">
        <v>11</v>
      </c>
      <c r="C1788" t="s">
        <v>119</v>
      </c>
      <c r="D1788" t="s">
        <v>46</v>
      </c>
      <c r="E1788" t="s">
        <v>15</v>
      </c>
      <c r="F1788" t="s">
        <v>207</v>
      </c>
      <c r="G1788" t="s">
        <v>298</v>
      </c>
      <c r="H1788">
        <v>2022</v>
      </c>
      <c r="I1788">
        <v>500</v>
      </c>
      <c r="J1788">
        <v>2435</v>
      </c>
    </row>
    <row r="1789" spans="1:10">
      <c r="A1789" t="s">
        <v>10</v>
      </c>
      <c r="B1789" t="s">
        <v>11</v>
      </c>
      <c r="C1789" t="s">
        <v>119</v>
      </c>
      <c r="D1789" t="s">
        <v>46</v>
      </c>
      <c r="E1789" t="s">
        <v>15</v>
      </c>
      <c r="F1789" t="s">
        <v>207</v>
      </c>
      <c r="G1789" t="s">
        <v>298</v>
      </c>
      <c r="H1789">
        <v>2022</v>
      </c>
      <c r="I1789">
        <v>500</v>
      </c>
      <c r="J1789">
        <v>2435</v>
      </c>
    </row>
    <row r="1790" spans="1:10">
      <c r="A1790" t="s">
        <v>10</v>
      </c>
      <c r="B1790" t="s">
        <v>11</v>
      </c>
      <c r="C1790" t="s">
        <v>119</v>
      </c>
      <c r="D1790" t="s">
        <v>46</v>
      </c>
      <c r="E1790" t="s">
        <v>12</v>
      </c>
      <c r="F1790" t="s">
        <v>13</v>
      </c>
      <c r="G1790" t="s">
        <v>28</v>
      </c>
      <c r="H1790">
        <v>2022</v>
      </c>
      <c r="I1790">
        <v>18000</v>
      </c>
      <c r="J1790">
        <v>2340</v>
      </c>
    </row>
    <row r="1791" spans="1:10">
      <c r="A1791" t="s">
        <v>10</v>
      </c>
      <c r="B1791" t="s">
        <v>11</v>
      </c>
      <c r="C1791" t="s">
        <v>119</v>
      </c>
      <c r="D1791" t="s">
        <v>46</v>
      </c>
      <c r="E1791" t="s">
        <v>12</v>
      </c>
      <c r="F1791" t="s">
        <v>13</v>
      </c>
      <c r="G1791" t="s">
        <v>28</v>
      </c>
      <c r="H1791">
        <v>2022</v>
      </c>
      <c r="I1791">
        <v>18000</v>
      </c>
      <c r="J1791">
        <v>2340</v>
      </c>
    </row>
    <row r="1792" spans="1:10">
      <c r="A1792" t="s">
        <v>10</v>
      </c>
      <c r="B1792" t="s">
        <v>11</v>
      </c>
      <c r="C1792" t="s">
        <v>119</v>
      </c>
      <c r="D1792" t="s">
        <v>46</v>
      </c>
      <c r="E1792" t="s">
        <v>19</v>
      </c>
      <c r="F1792" t="s">
        <v>92</v>
      </c>
      <c r="G1792" t="s">
        <v>95</v>
      </c>
      <c r="H1792">
        <v>2022</v>
      </c>
      <c r="I1792">
        <v>15000</v>
      </c>
      <c r="J1792">
        <v>2250</v>
      </c>
    </row>
    <row r="1793" spans="1:10">
      <c r="A1793" t="s">
        <v>10</v>
      </c>
      <c r="B1793" t="s">
        <v>11</v>
      </c>
      <c r="C1793" t="s">
        <v>119</v>
      </c>
      <c r="D1793" t="s">
        <v>46</v>
      </c>
      <c r="E1793" t="s">
        <v>15</v>
      </c>
      <c r="F1793" t="s">
        <v>34</v>
      </c>
      <c r="G1793" t="s">
        <v>287</v>
      </c>
      <c r="H1793">
        <v>2022</v>
      </c>
      <c r="I1793">
        <v>1005</v>
      </c>
      <c r="J1793">
        <v>2240</v>
      </c>
    </row>
    <row r="1794" spans="1:10">
      <c r="A1794" t="s">
        <v>10</v>
      </c>
      <c r="B1794" t="s">
        <v>11</v>
      </c>
      <c r="C1794" t="s">
        <v>119</v>
      </c>
      <c r="D1794" t="s">
        <v>46</v>
      </c>
      <c r="E1794" t="s">
        <v>15</v>
      </c>
      <c r="F1794" t="s">
        <v>34</v>
      </c>
      <c r="G1794" t="s">
        <v>287</v>
      </c>
      <c r="H1794">
        <v>2022</v>
      </c>
      <c r="I1794">
        <v>1005</v>
      </c>
      <c r="J1794">
        <v>2240</v>
      </c>
    </row>
    <row r="1795" spans="1:10">
      <c r="A1795" t="s">
        <v>10</v>
      </c>
      <c r="B1795" t="s">
        <v>11</v>
      </c>
      <c r="C1795" t="s">
        <v>119</v>
      </c>
      <c r="D1795" t="s">
        <v>46</v>
      </c>
      <c r="E1795" t="s">
        <v>15</v>
      </c>
      <c r="F1795" t="s">
        <v>34</v>
      </c>
      <c r="G1795" t="s">
        <v>287</v>
      </c>
      <c r="H1795">
        <v>2022</v>
      </c>
      <c r="I1795">
        <v>1005</v>
      </c>
      <c r="J1795">
        <v>2240</v>
      </c>
    </row>
    <row r="1796" spans="1:10">
      <c r="A1796" t="s">
        <v>10</v>
      </c>
      <c r="B1796" t="s">
        <v>11</v>
      </c>
      <c r="C1796" t="s">
        <v>119</v>
      </c>
      <c r="D1796" t="s">
        <v>46</v>
      </c>
      <c r="E1796" t="s">
        <v>15</v>
      </c>
      <c r="F1796" t="s">
        <v>34</v>
      </c>
      <c r="G1796" t="s">
        <v>287</v>
      </c>
      <c r="H1796">
        <v>2022</v>
      </c>
      <c r="I1796">
        <v>1005</v>
      </c>
      <c r="J1796">
        <v>2240</v>
      </c>
    </row>
    <row r="1797" spans="1:10">
      <c r="A1797" t="s">
        <v>10</v>
      </c>
      <c r="B1797" t="s">
        <v>11</v>
      </c>
      <c r="C1797" t="s">
        <v>119</v>
      </c>
      <c r="D1797" t="s">
        <v>46</v>
      </c>
      <c r="E1797" t="s">
        <v>15</v>
      </c>
      <c r="F1797" t="s">
        <v>34</v>
      </c>
      <c r="G1797" t="s">
        <v>287</v>
      </c>
      <c r="H1797">
        <v>2022</v>
      </c>
      <c r="I1797">
        <v>1005</v>
      </c>
      <c r="J1797">
        <v>2240</v>
      </c>
    </row>
    <row r="1798" spans="1:10">
      <c r="A1798" t="s">
        <v>10</v>
      </c>
      <c r="B1798" t="s">
        <v>11</v>
      </c>
      <c r="C1798" t="s">
        <v>119</v>
      </c>
      <c r="D1798" t="s">
        <v>46</v>
      </c>
      <c r="E1798" t="s">
        <v>15</v>
      </c>
      <c r="F1798" t="s">
        <v>34</v>
      </c>
      <c r="G1798" t="s">
        <v>287</v>
      </c>
      <c r="H1798">
        <v>2022</v>
      </c>
      <c r="I1798">
        <v>1005</v>
      </c>
      <c r="J1798">
        <v>2240</v>
      </c>
    </row>
    <row r="1799" spans="1:10">
      <c r="A1799" t="s">
        <v>10</v>
      </c>
      <c r="B1799" t="s">
        <v>11</v>
      </c>
      <c r="C1799" t="s">
        <v>119</v>
      </c>
      <c r="D1799" t="s">
        <v>46</v>
      </c>
      <c r="E1799" t="s">
        <v>15</v>
      </c>
      <c r="F1799" t="s">
        <v>34</v>
      </c>
      <c r="G1799" t="s">
        <v>287</v>
      </c>
      <c r="H1799">
        <v>2022</v>
      </c>
      <c r="I1799">
        <v>1000</v>
      </c>
      <c r="J1799">
        <v>2240</v>
      </c>
    </row>
    <row r="1800" spans="1:10">
      <c r="A1800" t="s">
        <v>10</v>
      </c>
      <c r="B1800" t="s">
        <v>11</v>
      </c>
      <c r="C1800" t="s">
        <v>119</v>
      </c>
      <c r="D1800" t="s">
        <v>46</v>
      </c>
      <c r="E1800" t="s">
        <v>19</v>
      </c>
      <c r="F1800" t="s">
        <v>92</v>
      </c>
      <c r="G1800" t="s">
        <v>94</v>
      </c>
      <c r="H1800">
        <v>2022</v>
      </c>
      <c r="I1800">
        <v>16000</v>
      </c>
      <c r="J1800">
        <v>2240</v>
      </c>
    </row>
    <row r="1801" spans="1:10">
      <c r="A1801" t="s">
        <v>10</v>
      </c>
      <c r="B1801" t="s">
        <v>11</v>
      </c>
      <c r="C1801" t="s">
        <v>119</v>
      </c>
      <c r="D1801" t="s">
        <v>46</v>
      </c>
      <c r="E1801" t="s">
        <v>15</v>
      </c>
      <c r="F1801" t="s">
        <v>198</v>
      </c>
      <c r="G1801" t="s">
        <v>296</v>
      </c>
      <c r="H1801">
        <v>2022</v>
      </c>
      <c r="I1801">
        <v>2010</v>
      </c>
      <c r="J1801">
        <v>2180</v>
      </c>
    </row>
    <row r="1802" spans="1:10">
      <c r="A1802" t="s">
        <v>10</v>
      </c>
      <c r="B1802" t="s">
        <v>11</v>
      </c>
      <c r="C1802" t="s">
        <v>119</v>
      </c>
      <c r="D1802" t="s">
        <v>46</v>
      </c>
      <c r="E1802" t="s">
        <v>15</v>
      </c>
      <c r="F1802" t="s">
        <v>198</v>
      </c>
      <c r="G1802" t="s">
        <v>296</v>
      </c>
      <c r="H1802">
        <v>2022</v>
      </c>
      <c r="I1802">
        <v>2010</v>
      </c>
      <c r="J1802">
        <v>2180</v>
      </c>
    </row>
    <row r="1803" spans="1:10">
      <c r="A1803" t="s">
        <v>10</v>
      </c>
      <c r="B1803" t="s">
        <v>11</v>
      </c>
      <c r="C1803" t="s">
        <v>119</v>
      </c>
      <c r="D1803" t="s">
        <v>46</v>
      </c>
      <c r="E1803" t="s">
        <v>19</v>
      </c>
      <c r="F1803" t="s">
        <v>92</v>
      </c>
      <c r="G1803" t="s">
        <v>108</v>
      </c>
      <c r="H1803">
        <v>2022</v>
      </c>
      <c r="I1803">
        <v>14500</v>
      </c>
      <c r="J1803">
        <v>2175</v>
      </c>
    </row>
    <row r="1804" spans="1:10">
      <c r="A1804" t="s">
        <v>10</v>
      </c>
      <c r="B1804" t="s">
        <v>11</v>
      </c>
      <c r="C1804" t="s">
        <v>119</v>
      </c>
      <c r="D1804" t="s">
        <v>46</v>
      </c>
      <c r="E1804" t="s">
        <v>19</v>
      </c>
      <c r="F1804" t="s">
        <v>92</v>
      </c>
      <c r="G1804" t="s">
        <v>94</v>
      </c>
      <c r="H1804">
        <v>2022</v>
      </c>
      <c r="I1804">
        <v>14500</v>
      </c>
      <c r="J1804">
        <v>2175</v>
      </c>
    </row>
    <row r="1805" spans="1:10">
      <c r="A1805" t="s">
        <v>10</v>
      </c>
      <c r="B1805" t="s">
        <v>11</v>
      </c>
      <c r="C1805" t="s">
        <v>119</v>
      </c>
      <c r="D1805" t="s">
        <v>46</v>
      </c>
      <c r="E1805" t="s">
        <v>19</v>
      </c>
      <c r="F1805" t="s">
        <v>92</v>
      </c>
      <c r="G1805" t="s">
        <v>108</v>
      </c>
      <c r="H1805">
        <v>2022</v>
      </c>
      <c r="I1805">
        <v>14000</v>
      </c>
      <c r="J1805">
        <v>2100</v>
      </c>
    </row>
    <row r="1806" spans="1:10">
      <c r="A1806" t="s">
        <v>10</v>
      </c>
      <c r="B1806" t="s">
        <v>11</v>
      </c>
      <c r="C1806" t="s">
        <v>119</v>
      </c>
      <c r="D1806" t="s">
        <v>46</v>
      </c>
      <c r="E1806" t="s">
        <v>19</v>
      </c>
      <c r="F1806" t="s">
        <v>92</v>
      </c>
      <c r="G1806" t="s">
        <v>95</v>
      </c>
      <c r="H1806">
        <v>2022</v>
      </c>
      <c r="I1806">
        <v>14000</v>
      </c>
      <c r="J1806">
        <v>2100</v>
      </c>
    </row>
    <row r="1807" spans="1:10">
      <c r="A1807" t="s">
        <v>10</v>
      </c>
      <c r="B1807" t="s">
        <v>11</v>
      </c>
      <c r="C1807" t="s">
        <v>119</v>
      </c>
      <c r="D1807" t="s">
        <v>46</v>
      </c>
      <c r="E1807" t="s">
        <v>19</v>
      </c>
      <c r="F1807" t="s">
        <v>92</v>
      </c>
      <c r="G1807" t="s">
        <v>94</v>
      </c>
      <c r="H1807">
        <v>2022</v>
      </c>
      <c r="I1807">
        <v>13500</v>
      </c>
      <c r="J1807">
        <v>2025</v>
      </c>
    </row>
    <row r="1808" spans="1:10">
      <c r="A1808" t="s">
        <v>10</v>
      </c>
      <c r="B1808" t="s">
        <v>11</v>
      </c>
      <c r="C1808" t="s">
        <v>119</v>
      </c>
      <c r="D1808" t="s">
        <v>46</v>
      </c>
      <c r="E1808" t="s">
        <v>12</v>
      </c>
      <c r="F1808" t="s">
        <v>13</v>
      </c>
      <c r="G1808" t="s">
        <v>28</v>
      </c>
      <c r="H1808">
        <v>2022</v>
      </c>
      <c r="I1808">
        <v>15500</v>
      </c>
      <c r="J1808">
        <v>2015</v>
      </c>
    </row>
    <row r="1809" spans="1:10">
      <c r="A1809" t="s">
        <v>10</v>
      </c>
      <c r="B1809" t="s">
        <v>11</v>
      </c>
      <c r="C1809" t="s">
        <v>119</v>
      </c>
      <c r="D1809" t="s">
        <v>46</v>
      </c>
      <c r="E1809" t="s">
        <v>19</v>
      </c>
      <c r="F1809" t="s">
        <v>92</v>
      </c>
      <c r="G1809" t="s">
        <v>108</v>
      </c>
      <c r="H1809">
        <v>2022</v>
      </c>
      <c r="I1809">
        <v>14000</v>
      </c>
      <c r="J1809">
        <v>1960</v>
      </c>
    </row>
    <row r="1810" spans="1:10">
      <c r="A1810" t="s">
        <v>10</v>
      </c>
      <c r="B1810" t="s">
        <v>11</v>
      </c>
      <c r="C1810" t="s">
        <v>119</v>
      </c>
      <c r="D1810" t="s">
        <v>46</v>
      </c>
      <c r="E1810" t="s">
        <v>19</v>
      </c>
      <c r="F1810" t="s">
        <v>92</v>
      </c>
      <c r="G1810" t="s">
        <v>95</v>
      </c>
      <c r="H1810">
        <v>2022</v>
      </c>
      <c r="I1810">
        <v>14000</v>
      </c>
      <c r="J1810">
        <v>1960</v>
      </c>
    </row>
    <row r="1811" spans="1:10">
      <c r="A1811" t="s">
        <v>10</v>
      </c>
      <c r="B1811" t="s">
        <v>11</v>
      </c>
      <c r="C1811" t="s">
        <v>119</v>
      </c>
      <c r="D1811" t="s">
        <v>46</v>
      </c>
      <c r="E1811" t="s">
        <v>19</v>
      </c>
      <c r="F1811" t="s">
        <v>92</v>
      </c>
      <c r="G1811" t="s">
        <v>108</v>
      </c>
      <c r="H1811">
        <v>2022</v>
      </c>
      <c r="I1811">
        <v>13000</v>
      </c>
      <c r="J1811">
        <v>1950</v>
      </c>
    </row>
    <row r="1812" spans="1:10">
      <c r="A1812" t="s">
        <v>10</v>
      </c>
      <c r="B1812" t="s">
        <v>11</v>
      </c>
      <c r="C1812" t="s">
        <v>119</v>
      </c>
      <c r="D1812" t="s">
        <v>46</v>
      </c>
      <c r="E1812" t="s">
        <v>19</v>
      </c>
      <c r="F1812" t="s">
        <v>92</v>
      </c>
      <c r="G1812" t="s">
        <v>108</v>
      </c>
      <c r="H1812">
        <v>2022</v>
      </c>
      <c r="I1812">
        <v>12500</v>
      </c>
      <c r="J1812">
        <v>1875</v>
      </c>
    </row>
    <row r="1813" spans="1:10">
      <c r="A1813" t="s">
        <v>10</v>
      </c>
      <c r="B1813" t="s">
        <v>11</v>
      </c>
      <c r="C1813" t="s">
        <v>119</v>
      </c>
      <c r="D1813" t="s">
        <v>46</v>
      </c>
      <c r="E1813" t="s">
        <v>19</v>
      </c>
      <c r="F1813" t="s">
        <v>54</v>
      </c>
      <c r="G1813" t="s">
        <v>57</v>
      </c>
      <c r="H1813">
        <v>2022</v>
      </c>
      <c r="I1813">
        <v>11000</v>
      </c>
      <c r="J1813">
        <v>1870</v>
      </c>
    </row>
    <row r="1814" spans="1:10">
      <c r="A1814" t="s">
        <v>10</v>
      </c>
      <c r="B1814" t="s">
        <v>11</v>
      </c>
      <c r="C1814" t="s">
        <v>119</v>
      </c>
      <c r="D1814" t="s">
        <v>46</v>
      </c>
      <c r="E1814" t="s">
        <v>19</v>
      </c>
      <c r="F1814" t="s">
        <v>54</v>
      </c>
      <c r="G1814" t="s">
        <v>91</v>
      </c>
      <c r="H1814">
        <v>2022</v>
      </c>
      <c r="I1814">
        <v>11000</v>
      </c>
      <c r="J1814">
        <v>1870</v>
      </c>
    </row>
    <row r="1815" spans="1:10">
      <c r="A1815" t="s">
        <v>10</v>
      </c>
      <c r="B1815" t="s">
        <v>11</v>
      </c>
      <c r="C1815" t="s">
        <v>119</v>
      </c>
      <c r="D1815" t="s">
        <v>46</v>
      </c>
      <c r="E1815" t="s">
        <v>12</v>
      </c>
      <c r="F1815" t="s">
        <v>13</v>
      </c>
      <c r="G1815" t="s">
        <v>28</v>
      </c>
      <c r="H1815">
        <v>2022</v>
      </c>
      <c r="I1815">
        <v>13500</v>
      </c>
      <c r="J1815">
        <v>1755</v>
      </c>
    </row>
    <row r="1816" spans="1:10">
      <c r="A1816" t="s">
        <v>10</v>
      </c>
      <c r="B1816" t="s">
        <v>11</v>
      </c>
      <c r="C1816" t="s">
        <v>119</v>
      </c>
      <c r="D1816" t="s">
        <v>46</v>
      </c>
      <c r="E1816" t="s">
        <v>19</v>
      </c>
      <c r="F1816" t="s">
        <v>92</v>
      </c>
      <c r="G1816" t="s">
        <v>94</v>
      </c>
      <c r="H1816">
        <v>2022</v>
      </c>
      <c r="I1816">
        <v>12500</v>
      </c>
      <c r="J1816">
        <v>1750</v>
      </c>
    </row>
    <row r="1817" spans="1:10">
      <c r="A1817" t="s">
        <v>10</v>
      </c>
      <c r="B1817" t="s">
        <v>11</v>
      </c>
      <c r="C1817" t="s">
        <v>119</v>
      </c>
      <c r="D1817" t="s">
        <v>46</v>
      </c>
      <c r="E1817" t="s">
        <v>19</v>
      </c>
      <c r="F1817" t="s">
        <v>92</v>
      </c>
      <c r="G1817" t="s">
        <v>95</v>
      </c>
      <c r="H1817">
        <v>2022</v>
      </c>
      <c r="I1817">
        <v>11500</v>
      </c>
      <c r="J1817">
        <v>1725</v>
      </c>
    </row>
    <row r="1818" spans="1:10">
      <c r="A1818" t="s">
        <v>10</v>
      </c>
      <c r="B1818" t="s">
        <v>11</v>
      </c>
      <c r="C1818" t="s">
        <v>119</v>
      </c>
      <c r="D1818" t="s">
        <v>46</v>
      </c>
      <c r="E1818" t="s">
        <v>19</v>
      </c>
      <c r="F1818" t="s">
        <v>92</v>
      </c>
      <c r="G1818" t="s">
        <v>95</v>
      </c>
      <c r="H1818">
        <v>2022</v>
      </c>
      <c r="I1818">
        <v>11500</v>
      </c>
      <c r="J1818">
        <v>1725</v>
      </c>
    </row>
    <row r="1819" spans="1:10">
      <c r="A1819" t="s">
        <v>10</v>
      </c>
      <c r="B1819" t="s">
        <v>11</v>
      </c>
      <c r="C1819" t="s">
        <v>119</v>
      </c>
      <c r="D1819" t="s">
        <v>46</v>
      </c>
      <c r="E1819" t="s">
        <v>19</v>
      </c>
      <c r="F1819" t="s">
        <v>54</v>
      </c>
      <c r="G1819" t="s">
        <v>68</v>
      </c>
      <c r="H1819">
        <v>2022</v>
      </c>
      <c r="I1819">
        <v>12000</v>
      </c>
      <c r="J1819">
        <v>1680</v>
      </c>
    </row>
    <row r="1820" spans="1:10">
      <c r="A1820" t="s">
        <v>10</v>
      </c>
      <c r="B1820" t="s">
        <v>11</v>
      </c>
      <c r="C1820" t="s">
        <v>119</v>
      </c>
      <c r="D1820" t="s">
        <v>46</v>
      </c>
      <c r="E1820" t="s">
        <v>19</v>
      </c>
      <c r="F1820" t="s">
        <v>92</v>
      </c>
      <c r="G1820" t="s">
        <v>108</v>
      </c>
      <c r="H1820">
        <v>2022</v>
      </c>
      <c r="I1820">
        <v>11000</v>
      </c>
      <c r="J1820">
        <v>1650</v>
      </c>
    </row>
    <row r="1821" spans="1:10">
      <c r="A1821" t="s">
        <v>10</v>
      </c>
      <c r="B1821" t="s">
        <v>11</v>
      </c>
      <c r="C1821" t="s">
        <v>119</v>
      </c>
      <c r="D1821" t="s">
        <v>46</v>
      </c>
      <c r="E1821" t="s">
        <v>19</v>
      </c>
      <c r="F1821" t="s">
        <v>92</v>
      </c>
      <c r="G1821" t="s">
        <v>108</v>
      </c>
      <c r="H1821">
        <v>2022</v>
      </c>
      <c r="I1821">
        <v>11000</v>
      </c>
      <c r="J1821">
        <v>1650</v>
      </c>
    </row>
    <row r="1822" spans="1:10">
      <c r="A1822" t="s">
        <v>10</v>
      </c>
      <c r="B1822" t="s">
        <v>11</v>
      </c>
      <c r="C1822" t="s">
        <v>119</v>
      </c>
      <c r="D1822" t="s">
        <v>46</v>
      </c>
      <c r="E1822" t="s">
        <v>19</v>
      </c>
      <c r="F1822" t="s">
        <v>92</v>
      </c>
      <c r="G1822" t="s">
        <v>94</v>
      </c>
      <c r="H1822">
        <v>2022</v>
      </c>
      <c r="I1822">
        <v>11000</v>
      </c>
      <c r="J1822">
        <v>1650</v>
      </c>
    </row>
    <row r="1823" spans="1:10">
      <c r="A1823" t="s">
        <v>10</v>
      </c>
      <c r="B1823" t="s">
        <v>11</v>
      </c>
      <c r="C1823" t="s">
        <v>119</v>
      </c>
      <c r="D1823" t="s">
        <v>46</v>
      </c>
      <c r="E1823" t="s">
        <v>19</v>
      </c>
      <c r="F1823" t="s">
        <v>92</v>
      </c>
      <c r="G1823" t="s">
        <v>95</v>
      </c>
      <c r="H1823">
        <v>2022</v>
      </c>
      <c r="I1823">
        <v>11000</v>
      </c>
      <c r="J1823">
        <v>1650</v>
      </c>
    </row>
    <row r="1824" spans="1:10">
      <c r="A1824" t="s">
        <v>10</v>
      </c>
      <c r="B1824" t="s">
        <v>11</v>
      </c>
      <c r="C1824" t="s">
        <v>119</v>
      </c>
      <c r="D1824" t="s">
        <v>46</v>
      </c>
      <c r="E1824" t="s">
        <v>15</v>
      </c>
      <c r="F1824" t="s">
        <v>198</v>
      </c>
      <c r="G1824" t="s">
        <v>296</v>
      </c>
      <c r="H1824">
        <v>2022</v>
      </c>
      <c r="I1824">
        <v>1510</v>
      </c>
      <c r="J1824">
        <v>1635</v>
      </c>
    </row>
    <row r="1825" spans="1:10">
      <c r="A1825" t="s">
        <v>10</v>
      </c>
      <c r="B1825" t="s">
        <v>11</v>
      </c>
      <c r="C1825" t="s">
        <v>119</v>
      </c>
      <c r="D1825" t="s">
        <v>46</v>
      </c>
      <c r="E1825" t="s">
        <v>15</v>
      </c>
      <c r="F1825" t="s">
        <v>198</v>
      </c>
      <c r="G1825" t="s">
        <v>296</v>
      </c>
      <c r="H1825">
        <v>2022</v>
      </c>
      <c r="I1825">
        <v>1510</v>
      </c>
      <c r="J1825">
        <v>1635</v>
      </c>
    </row>
    <row r="1826" spans="1:10">
      <c r="A1826" t="s">
        <v>10</v>
      </c>
      <c r="B1826" t="s">
        <v>11</v>
      </c>
      <c r="C1826" t="s">
        <v>119</v>
      </c>
      <c r="D1826" t="s">
        <v>46</v>
      </c>
      <c r="E1826" t="s">
        <v>15</v>
      </c>
      <c r="F1826" t="s">
        <v>72</v>
      </c>
      <c r="G1826" t="s">
        <v>300</v>
      </c>
      <c r="H1826">
        <v>2022</v>
      </c>
      <c r="I1826">
        <v>500</v>
      </c>
      <c r="J1826">
        <v>1615</v>
      </c>
    </row>
    <row r="1827" spans="1:10">
      <c r="A1827" t="s">
        <v>10</v>
      </c>
      <c r="B1827" t="s">
        <v>11</v>
      </c>
      <c r="C1827" t="s">
        <v>119</v>
      </c>
      <c r="D1827" t="s">
        <v>46</v>
      </c>
      <c r="E1827" t="s">
        <v>15</v>
      </c>
      <c r="F1827" t="s">
        <v>72</v>
      </c>
      <c r="G1827" t="s">
        <v>300</v>
      </c>
      <c r="H1827">
        <v>2022</v>
      </c>
      <c r="I1827">
        <v>500</v>
      </c>
      <c r="J1827">
        <v>1615</v>
      </c>
    </row>
    <row r="1828" spans="1:10">
      <c r="A1828" t="s">
        <v>10</v>
      </c>
      <c r="B1828" t="s">
        <v>11</v>
      </c>
      <c r="C1828" t="s">
        <v>119</v>
      </c>
      <c r="D1828" t="s">
        <v>46</v>
      </c>
      <c r="E1828" t="s">
        <v>15</v>
      </c>
      <c r="F1828" t="s">
        <v>72</v>
      </c>
      <c r="G1828" t="s">
        <v>302</v>
      </c>
      <c r="H1828">
        <v>2022</v>
      </c>
      <c r="I1828">
        <v>500</v>
      </c>
      <c r="J1828">
        <v>1615</v>
      </c>
    </row>
    <row r="1829" spans="1:10">
      <c r="A1829" t="s">
        <v>10</v>
      </c>
      <c r="B1829" t="s">
        <v>11</v>
      </c>
      <c r="C1829" t="s">
        <v>119</v>
      </c>
      <c r="D1829" t="s">
        <v>46</v>
      </c>
      <c r="E1829" t="s">
        <v>15</v>
      </c>
      <c r="F1829" t="s">
        <v>72</v>
      </c>
      <c r="G1829" t="s">
        <v>302</v>
      </c>
      <c r="H1829">
        <v>2022</v>
      </c>
      <c r="I1829">
        <v>500</v>
      </c>
      <c r="J1829">
        <v>1615</v>
      </c>
    </row>
    <row r="1830" spans="1:10">
      <c r="A1830" t="s">
        <v>10</v>
      </c>
      <c r="B1830" t="s">
        <v>11</v>
      </c>
      <c r="C1830" t="s">
        <v>119</v>
      </c>
      <c r="D1830" t="s">
        <v>46</v>
      </c>
      <c r="E1830" t="s">
        <v>19</v>
      </c>
      <c r="F1830" t="s">
        <v>92</v>
      </c>
      <c r="G1830" t="s">
        <v>107</v>
      </c>
      <c r="H1830">
        <v>2022</v>
      </c>
      <c r="I1830">
        <v>10500</v>
      </c>
      <c r="J1830">
        <v>1575</v>
      </c>
    </row>
    <row r="1831" spans="1:10">
      <c r="A1831" t="s">
        <v>10</v>
      </c>
      <c r="B1831" t="s">
        <v>11</v>
      </c>
      <c r="C1831" t="s">
        <v>119</v>
      </c>
      <c r="D1831" t="s">
        <v>46</v>
      </c>
      <c r="E1831" t="s">
        <v>19</v>
      </c>
      <c r="F1831" t="s">
        <v>92</v>
      </c>
      <c r="G1831" t="s">
        <v>94</v>
      </c>
      <c r="H1831">
        <v>2022</v>
      </c>
      <c r="I1831">
        <v>10500</v>
      </c>
      <c r="J1831">
        <v>1575</v>
      </c>
    </row>
    <row r="1832" spans="1:10">
      <c r="A1832" t="s">
        <v>10</v>
      </c>
      <c r="B1832" t="s">
        <v>11</v>
      </c>
      <c r="C1832" t="s">
        <v>119</v>
      </c>
      <c r="D1832" t="s">
        <v>46</v>
      </c>
      <c r="E1832" t="s">
        <v>19</v>
      </c>
      <c r="F1832" t="s">
        <v>54</v>
      </c>
      <c r="G1832" t="s">
        <v>68</v>
      </c>
      <c r="H1832">
        <v>2022</v>
      </c>
      <c r="I1832">
        <v>11000</v>
      </c>
      <c r="J1832">
        <v>1540</v>
      </c>
    </row>
    <row r="1833" spans="1:10">
      <c r="A1833" t="s">
        <v>10</v>
      </c>
      <c r="B1833" t="s">
        <v>11</v>
      </c>
      <c r="C1833" t="s">
        <v>119</v>
      </c>
      <c r="D1833" t="s">
        <v>46</v>
      </c>
      <c r="E1833" t="s">
        <v>19</v>
      </c>
      <c r="F1833" t="s">
        <v>54</v>
      </c>
      <c r="G1833" t="s">
        <v>91</v>
      </c>
      <c r="H1833">
        <v>2022</v>
      </c>
      <c r="I1833">
        <v>9000</v>
      </c>
      <c r="J1833">
        <v>1530</v>
      </c>
    </row>
    <row r="1834" spans="1:10">
      <c r="A1834" t="s">
        <v>10</v>
      </c>
      <c r="B1834" t="s">
        <v>11</v>
      </c>
      <c r="C1834" t="s">
        <v>119</v>
      </c>
      <c r="D1834" t="s">
        <v>46</v>
      </c>
      <c r="E1834" t="s">
        <v>19</v>
      </c>
      <c r="F1834" t="s">
        <v>54</v>
      </c>
      <c r="G1834" t="s">
        <v>59</v>
      </c>
      <c r="H1834">
        <v>2022</v>
      </c>
      <c r="I1834">
        <v>9000</v>
      </c>
      <c r="J1834">
        <v>1530</v>
      </c>
    </row>
    <row r="1835" spans="1:10">
      <c r="A1835" t="s">
        <v>10</v>
      </c>
      <c r="B1835" t="s">
        <v>11</v>
      </c>
      <c r="C1835" t="s">
        <v>119</v>
      </c>
      <c r="D1835" t="s">
        <v>46</v>
      </c>
      <c r="E1835" t="s">
        <v>19</v>
      </c>
      <c r="F1835" t="s">
        <v>92</v>
      </c>
      <c r="G1835" t="s">
        <v>93</v>
      </c>
      <c r="H1835">
        <v>2022</v>
      </c>
      <c r="I1835">
        <v>10000</v>
      </c>
      <c r="J1835">
        <v>1500</v>
      </c>
    </row>
    <row r="1836" spans="1:10">
      <c r="A1836" t="s">
        <v>10</v>
      </c>
      <c r="B1836" t="s">
        <v>11</v>
      </c>
      <c r="C1836" t="s">
        <v>119</v>
      </c>
      <c r="D1836" t="s">
        <v>46</v>
      </c>
      <c r="E1836" t="s">
        <v>12</v>
      </c>
      <c r="F1836" t="s">
        <v>13</v>
      </c>
      <c r="G1836" t="s">
        <v>28</v>
      </c>
      <c r="H1836">
        <v>2022</v>
      </c>
      <c r="I1836">
        <v>11500</v>
      </c>
      <c r="J1836">
        <v>1495</v>
      </c>
    </row>
    <row r="1837" spans="1:10">
      <c r="A1837" t="s">
        <v>10</v>
      </c>
      <c r="B1837" t="s">
        <v>11</v>
      </c>
      <c r="C1837" t="s">
        <v>119</v>
      </c>
      <c r="D1837" t="s">
        <v>46</v>
      </c>
      <c r="E1837" t="s">
        <v>19</v>
      </c>
      <c r="F1837" t="s">
        <v>54</v>
      </c>
      <c r="G1837" t="s">
        <v>91</v>
      </c>
      <c r="H1837">
        <v>2022</v>
      </c>
      <c r="I1837">
        <v>10500</v>
      </c>
      <c r="J1837">
        <v>1470</v>
      </c>
    </row>
    <row r="1838" spans="1:10">
      <c r="A1838" t="s">
        <v>10</v>
      </c>
      <c r="B1838" t="s">
        <v>11</v>
      </c>
      <c r="C1838" t="s">
        <v>119</v>
      </c>
      <c r="D1838" t="s">
        <v>46</v>
      </c>
      <c r="E1838" t="s">
        <v>19</v>
      </c>
      <c r="F1838" t="s">
        <v>54</v>
      </c>
      <c r="G1838" t="s">
        <v>58</v>
      </c>
      <c r="H1838">
        <v>2022</v>
      </c>
      <c r="I1838">
        <v>10500</v>
      </c>
      <c r="J1838">
        <v>1470</v>
      </c>
    </row>
    <row r="1839" spans="1:10">
      <c r="A1839" t="s">
        <v>10</v>
      </c>
      <c r="B1839" t="s">
        <v>11</v>
      </c>
      <c r="C1839" t="s">
        <v>119</v>
      </c>
      <c r="D1839" t="s">
        <v>46</v>
      </c>
      <c r="E1839" t="s">
        <v>12</v>
      </c>
      <c r="F1839" t="s">
        <v>13</v>
      </c>
      <c r="G1839" t="s">
        <v>28</v>
      </c>
      <c r="H1839">
        <v>2022</v>
      </c>
      <c r="I1839">
        <v>11000</v>
      </c>
      <c r="J1839">
        <v>1430</v>
      </c>
    </row>
    <row r="1840" spans="1:10">
      <c r="A1840" t="s">
        <v>10</v>
      </c>
      <c r="B1840" t="s">
        <v>11</v>
      </c>
      <c r="C1840" t="s">
        <v>119</v>
      </c>
      <c r="D1840" t="s">
        <v>46</v>
      </c>
      <c r="E1840" t="s">
        <v>19</v>
      </c>
      <c r="F1840" t="s">
        <v>92</v>
      </c>
      <c r="G1840" t="s">
        <v>94</v>
      </c>
      <c r="H1840">
        <v>2022</v>
      </c>
      <c r="I1840">
        <v>9500</v>
      </c>
      <c r="J1840">
        <v>1425</v>
      </c>
    </row>
    <row r="1841" spans="1:10">
      <c r="A1841" t="s">
        <v>10</v>
      </c>
      <c r="B1841" t="s">
        <v>11</v>
      </c>
      <c r="C1841" t="s">
        <v>119</v>
      </c>
      <c r="D1841" t="s">
        <v>46</v>
      </c>
      <c r="E1841" t="s">
        <v>19</v>
      </c>
      <c r="F1841" t="s">
        <v>92</v>
      </c>
      <c r="G1841" t="s">
        <v>95</v>
      </c>
      <c r="H1841">
        <v>2022</v>
      </c>
      <c r="I1841">
        <v>9500</v>
      </c>
      <c r="J1841">
        <v>1425</v>
      </c>
    </row>
    <row r="1842" spans="1:10">
      <c r="A1842" t="s">
        <v>10</v>
      </c>
      <c r="B1842" t="s">
        <v>11</v>
      </c>
      <c r="C1842" t="s">
        <v>119</v>
      </c>
      <c r="D1842" t="s">
        <v>46</v>
      </c>
      <c r="E1842" t="s">
        <v>19</v>
      </c>
      <c r="F1842" t="s">
        <v>54</v>
      </c>
      <c r="G1842" t="s">
        <v>59</v>
      </c>
      <c r="H1842">
        <v>2022</v>
      </c>
      <c r="I1842">
        <v>10000</v>
      </c>
      <c r="J1842">
        <v>1400</v>
      </c>
    </row>
    <row r="1843" spans="1:10">
      <c r="A1843" t="s">
        <v>10</v>
      </c>
      <c r="B1843" t="s">
        <v>11</v>
      </c>
      <c r="C1843" t="s">
        <v>119</v>
      </c>
      <c r="D1843" t="s">
        <v>46</v>
      </c>
      <c r="E1843" t="s">
        <v>15</v>
      </c>
      <c r="F1843" t="s">
        <v>204</v>
      </c>
      <c r="G1843" t="s">
        <v>297</v>
      </c>
      <c r="H1843">
        <v>2022</v>
      </c>
      <c r="I1843">
        <v>500</v>
      </c>
      <c r="J1843">
        <v>1370</v>
      </c>
    </row>
    <row r="1844" spans="1:10">
      <c r="A1844" t="s">
        <v>10</v>
      </c>
      <c r="B1844" t="s">
        <v>11</v>
      </c>
      <c r="C1844" t="s">
        <v>119</v>
      </c>
      <c r="D1844" t="s">
        <v>46</v>
      </c>
      <c r="E1844" t="s">
        <v>15</v>
      </c>
      <c r="F1844" t="s">
        <v>204</v>
      </c>
      <c r="G1844" t="s">
        <v>297</v>
      </c>
      <c r="H1844">
        <v>2022</v>
      </c>
      <c r="I1844">
        <v>500</v>
      </c>
      <c r="J1844">
        <v>1370</v>
      </c>
    </row>
    <row r="1845" spans="1:10">
      <c r="A1845" t="s">
        <v>10</v>
      </c>
      <c r="B1845" t="s">
        <v>11</v>
      </c>
      <c r="C1845" t="s">
        <v>119</v>
      </c>
      <c r="D1845" t="s">
        <v>46</v>
      </c>
      <c r="E1845" t="s">
        <v>12</v>
      </c>
      <c r="F1845" t="s">
        <v>13</v>
      </c>
      <c r="G1845" t="s">
        <v>28</v>
      </c>
      <c r="H1845">
        <v>2022</v>
      </c>
      <c r="I1845">
        <v>10500</v>
      </c>
      <c r="J1845">
        <v>1365</v>
      </c>
    </row>
    <row r="1846" spans="1:10">
      <c r="A1846" t="s">
        <v>10</v>
      </c>
      <c r="B1846" t="s">
        <v>11</v>
      </c>
      <c r="C1846" t="s">
        <v>119</v>
      </c>
      <c r="D1846" t="s">
        <v>46</v>
      </c>
      <c r="E1846" t="s">
        <v>15</v>
      </c>
      <c r="F1846" t="s">
        <v>204</v>
      </c>
      <c r="G1846" t="s">
        <v>297</v>
      </c>
      <c r="H1846">
        <v>2022</v>
      </c>
      <c r="I1846">
        <v>500</v>
      </c>
      <c r="J1846">
        <v>1360</v>
      </c>
    </row>
    <row r="1847" spans="1:10">
      <c r="A1847" t="s">
        <v>10</v>
      </c>
      <c r="B1847" t="s">
        <v>11</v>
      </c>
      <c r="C1847" t="s">
        <v>119</v>
      </c>
      <c r="D1847" t="s">
        <v>46</v>
      </c>
      <c r="E1847" t="s">
        <v>19</v>
      </c>
      <c r="F1847" t="s">
        <v>92</v>
      </c>
      <c r="G1847" t="s">
        <v>107</v>
      </c>
      <c r="H1847">
        <v>2022</v>
      </c>
      <c r="I1847">
        <v>9000</v>
      </c>
      <c r="J1847">
        <v>1350</v>
      </c>
    </row>
    <row r="1848" spans="1:10">
      <c r="A1848" t="s">
        <v>10</v>
      </c>
      <c r="B1848" t="s">
        <v>11</v>
      </c>
      <c r="C1848" t="s">
        <v>119</v>
      </c>
      <c r="D1848" t="s">
        <v>46</v>
      </c>
      <c r="E1848" t="s">
        <v>12</v>
      </c>
      <c r="F1848" t="s">
        <v>13</v>
      </c>
      <c r="G1848" t="s">
        <v>28</v>
      </c>
      <c r="H1848">
        <v>2022</v>
      </c>
      <c r="I1848">
        <v>10000</v>
      </c>
      <c r="J1848">
        <v>1300</v>
      </c>
    </row>
    <row r="1849" spans="1:10">
      <c r="A1849" t="s">
        <v>10</v>
      </c>
      <c r="B1849" t="s">
        <v>11</v>
      </c>
      <c r="C1849" t="s">
        <v>119</v>
      </c>
      <c r="D1849" t="s">
        <v>46</v>
      </c>
      <c r="E1849" t="s">
        <v>12</v>
      </c>
      <c r="F1849" t="s">
        <v>13</v>
      </c>
      <c r="G1849" t="s">
        <v>28</v>
      </c>
      <c r="H1849">
        <v>2022</v>
      </c>
      <c r="I1849">
        <v>10000</v>
      </c>
      <c r="J1849">
        <v>1300</v>
      </c>
    </row>
    <row r="1850" spans="1:10">
      <c r="A1850" t="s">
        <v>10</v>
      </c>
      <c r="B1850" t="s">
        <v>11</v>
      </c>
      <c r="C1850" t="s">
        <v>119</v>
      </c>
      <c r="D1850" t="s">
        <v>46</v>
      </c>
      <c r="E1850" t="s">
        <v>12</v>
      </c>
      <c r="F1850" t="s">
        <v>13</v>
      </c>
      <c r="G1850" t="s">
        <v>28</v>
      </c>
      <c r="H1850">
        <v>2022</v>
      </c>
      <c r="I1850">
        <v>10000</v>
      </c>
      <c r="J1850">
        <v>1300</v>
      </c>
    </row>
    <row r="1851" spans="1:10">
      <c r="A1851" t="s">
        <v>10</v>
      </c>
      <c r="B1851" t="s">
        <v>11</v>
      </c>
      <c r="C1851" t="s">
        <v>119</v>
      </c>
      <c r="D1851" t="s">
        <v>46</v>
      </c>
      <c r="E1851" t="s">
        <v>12</v>
      </c>
      <c r="F1851" t="s">
        <v>13</v>
      </c>
      <c r="G1851" t="s">
        <v>28</v>
      </c>
      <c r="H1851">
        <v>2022</v>
      </c>
      <c r="I1851">
        <v>10000</v>
      </c>
      <c r="J1851">
        <v>1300</v>
      </c>
    </row>
    <row r="1852" spans="1:10">
      <c r="A1852" t="s">
        <v>10</v>
      </c>
      <c r="B1852" t="s">
        <v>11</v>
      </c>
      <c r="C1852" t="s">
        <v>119</v>
      </c>
      <c r="D1852" t="s">
        <v>46</v>
      </c>
      <c r="E1852" t="s">
        <v>19</v>
      </c>
      <c r="F1852" t="s">
        <v>54</v>
      </c>
      <c r="G1852" t="s">
        <v>57</v>
      </c>
      <c r="H1852">
        <v>2022</v>
      </c>
      <c r="I1852">
        <v>7500</v>
      </c>
      <c r="J1852">
        <v>1275</v>
      </c>
    </row>
    <row r="1853" spans="1:10">
      <c r="A1853" t="s">
        <v>10</v>
      </c>
      <c r="B1853" t="s">
        <v>11</v>
      </c>
      <c r="C1853" t="s">
        <v>119</v>
      </c>
      <c r="D1853" t="s">
        <v>46</v>
      </c>
      <c r="E1853" t="s">
        <v>19</v>
      </c>
      <c r="F1853" t="s">
        <v>92</v>
      </c>
      <c r="G1853" t="s">
        <v>94</v>
      </c>
      <c r="H1853">
        <v>2022</v>
      </c>
      <c r="I1853">
        <v>8500</v>
      </c>
      <c r="J1853">
        <v>1275</v>
      </c>
    </row>
    <row r="1854" spans="1:10">
      <c r="A1854" t="s">
        <v>10</v>
      </c>
      <c r="B1854" t="s">
        <v>11</v>
      </c>
      <c r="C1854" t="s">
        <v>119</v>
      </c>
      <c r="D1854" t="s">
        <v>46</v>
      </c>
      <c r="E1854" t="s">
        <v>12</v>
      </c>
      <c r="F1854" t="s">
        <v>13</v>
      </c>
      <c r="G1854" t="s">
        <v>28</v>
      </c>
      <c r="H1854">
        <v>2022</v>
      </c>
      <c r="I1854">
        <v>9500</v>
      </c>
      <c r="J1854">
        <v>1235</v>
      </c>
    </row>
    <row r="1855" spans="1:10">
      <c r="A1855" t="s">
        <v>10</v>
      </c>
      <c r="B1855" t="s">
        <v>11</v>
      </c>
      <c r="C1855" t="s">
        <v>119</v>
      </c>
      <c r="D1855" t="s">
        <v>46</v>
      </c>
      <c r="E1855" t="s">
        <v>19</v>
      </c>
      <c r="F1855" t="s">
        <v>92</v>
      </c>
      <c r="G1855" t="s">
        <v>94</v>
      </c>
      <c r="H1855">
        <v>2022</v>
      </c>
      <c r="I1855">
        <v>8000</v>
      </c>
      <c r="J1855">
        <v>1200</v>
      </c>
    </row>
    <row r="1856" spans="1:10">
      <c r="A1856" t="s">
        <v>10</v>
      </c>
      <c r="B1856" t="s">
        <v>11</v>
      </c>
      <c r="C1856" t="s">
        <v>119</v>
      </c>
      <c r="D1856" t="s">
        <v>46</v>
      </c>
      <c r="E1856" t="s">
        <v>19</v>
      </c>
      <c r="F1856" t="s">
        <v>92</v>
      </c>
      <c r="G1856" t="s">
        <v>94</v>
      </c>
      <c r="H1856">
        <v>2022</v>
      </c>
      <c r="I1856">
        <v>8000</v>
      </c>
      <c r="J1856">
        <v>1200</v>
      </c>
    </row>
    <row r="1857" spans="1:10">
      <c r="A1857" t="s">
        <v>10</v>
      </c>
      <c r="B1857" t="s">
        <v>11</v>
      </c>
      <c r="C1857" t="s">
        <v>119</v>
      </c>
      <c r="D1857" t="s">
        <v>46</v>
      </c>
      <c r="E1857" t="s">
        <v>19</v>
      </c>
      <c r="F1857" t="s">
        <v>54</v>
      </c>
      <c r="G1857" t="s">
        <v>58</v>
      </c>
      <c r="H1857">
        <v>2022</v>
      </c>
      <c r="I1857">
        <v>7000</v>
      </c>
      <c r="J1857">
        <v>1190</v>
      </c>
    </row>
    <row r="1858" spans="1:10">
      <c r="A1858" t="s">
        <v>10</v>
      </c>
      <c r="B1858" t="s">
        <v>11</v>
      </c>
      <c r="C1858" t="s">
        <v>119</v>
      </c>
      <c r="D1858" t="s">
        <v>46</v>
      </c>
      <c r="E1858" t="s">
        <v>19</v>
      </c>
      <c r="F1858" t="s">
        <v>54</v>
      </c>
      <c r="G1858" t="s">
        <v>59</v>
      </c>
      <c r="H1858">
        <v>2022</v>
      </c>
      <c r="I1858">
        <v>7000</v>
      </c>
      <c r="J1858">
        <v>1190</v>
      </c>
    </row>
    <row r="1859" spans="1:10">
      <c r="A1859" t="s">
        <v>10</v>
      </c>
      <c r="B1859" t="s">
        <v>11</v>
      </c>
      <c r="C1859" t="s">
        <v>119</v>
      </c>
      <c r="D1859" t="s">
        <v>46</v>
      </c>
      <c r="E1859" t="s">
        <v>19</v>
      </c>
      <c r="F1859" t="s">
        <v>92</v>
      </c>
      <c r="G1859" t="s">
        <v>94</v>
      </c>
      <c r="H1859">
        <v>2022</v>
      </c>
      <c r="I1859">
        <v>8500</v>
      </c>
      <c r="J1859">
        <v>1190</v>
      </c>
    </row>
    <row r="1860" spans="1:10">
      <c r="A1860" t="s">
        <v>10</v>
      </c>
      <c r="B1860" t="s">
        <v>11</v>
      </c>
      <c r="C1860" t="s">
        <v>119</v>
      </c>
      <c r="D1860" t="s">
        <v>46</v>
      </c>
      <c r="E1860" t="s">
        <v>19</v>
      </c>
      <c r="F1860" t="s">
        <v>92</v>
      </c>
      <c r="G1860" t="s">
        <v>95</v>
      </c>
      <c r="H1860">
        <v>2022</v>
      </c>
      <c r="I1860">
        <v>8500</v>
      </c>
      <c r="J1860">
        <v>1190</v>
      </c>
    </row>
    <row r="1861" spans="1:10">
      <c r="A1861" t="s">
        <v>10</v>
      </c>
      <c r="B1861" t="s">
        <v>11</v>
      </c>
      <c r="C1861" t="s">
        <v>119</v>
      </c>
      <c r="D1861" t="s">
        <v>46</v>
      </c>
      <c r="E1861" t="s">
        <v>12</v>
      </c>
      <c r="F1861" t="s">
        <v>13</v>
      </c>
      <c r="G1861" t="s">
        <v>28</v>
      </c>
      <c r="H1861">
        <v>2022</v>
      </c>
      <c r="I1861">
        <v>9000</v>
      </c>
      <c r="J1861">
        <v>1170</v>
      </c>
    </row>
    <row r="1862" spans="1:10">
      <c r="A1862" t="s">
        <v>10</v>
      </c>
      <c r="B1862" t="s">
        <v>11</v>
      </c>
      <c r="C1862" t="s">
        <v>119</v>
      </c>
      <c r="D1862" t="s">
        <v>46</v>
      </c>
      <c r="E1862" t="s">
        <v>19</v>
      </c>
      <c r="F1862" t="s">
        <v>92</v>
      </c>
      <c r="G1862" t="s">
        <v>93</v>
      </c>
      <c r="H1862">
        <v>2022</v>
      </c>
      <c r="I1862">
        <v>7500</v>
      </c>
      <c r="J1862">
        <v>1125</v>
      </c>
    </row>
    <row r="1863" spans="1:10">
      <c r="A1863" t="s">
        <v>10</v>
      </c>
      <c r="B1863" t="s">
        <v>11</v>
      </c>
      <c r="C1863" t="s">
        <v>119</v>
      </c>
      <c r="D1863" t="s">
        <v>46</v>
      </c>
      <c r="E1863" t="s">
        <v>19</v>
      </c>
      <c r="F1863" t="s">
        <v>92</v>
      </c>
      <c r="G1863" t="s">
        <v>95</v>
      </c>
      <c r="H1863">
        <v>2022</v>
      </c>
      <c r="I1863">
        <v>7500</v>
      </c>
      <c r="J1863">
        <v>1125</v>
      </c>
    </row>
    <row r="1864" spans="1:10">
      <c r="A1864" t="s">
        <v>10</v>
      </c>
      <c r="B1864" t="s">
        <v>11</v>
      </c>
      <c r="C1864" t="s">
        <v>119</v>
      </c>
      <c r="D1864" t="s">
        <v>46</v>
      </c>
      <c r="E1864" t="s">
        <v>15</v>
      </c>
      <c r="F1864" t="s">
        <v>34</v>
      </c>
      <c r="G1864" t="s">
        <v>287</v>
      </c>
      <c r="H1864">
        <v>2022</v>
      </c>
      <c r="I1864">
        <v>500</v>
      </c>
      <c r="J1864">
        <v>1120</v>
      </c>
    </row>
    <row r="1865" spans="1:10">
      <c r="A1865" t="s">
        <v>10</v>
      </c>
      <c r="B1865" t="s">
        <v>11</v>
      </c>
      <c r="C1865" t="s">
        <v>119</v>
      </c>
      <c r="D1865" t="s">
        <v>46</v>
      </c>
      <c r="E1865" t="s">
        <v>15</v>
      </c>
      <c r="F1865" t="s">
        <v>34</v>
      </c>
      <c r="G1865" t="s">
        <v>287</v>
      </c>
      <c r="H1865">
        <v>2022</v>
      </c>
      <c r="I1865">
        <v>500</v>
      </c>
      <c r="J1865">
        <v>1120</v>
      </c>
    </row>
    <row r="1866" spans="1:10">
      <c r="A1866" t="s">
        <v>10</v>
      </c>
      <c r="B1866" t="s">
        <v>11</v>
      </c>
      <c r="C1866" t="s">
        <v>119</v>
      </c>
      <c r="D1866" t="s">
        <v>46</v>
      </c>
      <c r="E1866" t="s">
        <v>15</v>
      </c>
      <c r="F1866" t="s">
        <v>34</v>
      </c>
      <c r="G1866" t="s">
        <v>287</v>
      </c>
      <c r="H1866">
        <v>2022</v>
      </c>
      <c r="I1866">
        <v>500</v>
      </c>
      <c r="J1866">
        <v>1120</v>
      </c>
    </row>
    <row r="1867" spans="1:10">
      <c r="A1867" t="s">
        <v>10</v>
      </c>
      <c r="B1867" t="s">
        <v>11</v>
      </c>
      <c r="C1867" t="s">
        <v>119</v>
      </c>
      <c r="D1867" t="s">
        <v>46</v>
      </c>
      <c r="E1867" t="s">
        <v>15</v>
      </c>
      <c r="F1867" t="s">
        <v>34</v>
      </c>
      <c r="G1867" t="s">
        <v>287</v>
      </c>
      <c r="H1867">
        <v>2022</v>
      </c>
      <c r="I1867">
        <v>500</v>
      </c>
      <c r="J1867">
        <v>1120</v>
      </c>
    </row>
    <row r="1868" spans="1:10">
      <c r="A1868" t="s">
        <v>10</v>
      </c>
      <c r="B1868" t="s">
        <v>11</v>
      </c>
      <c r="C1868" t="s">
        <v>119</v>
      </c>
      <c r="D1868" t="s">
        <v>46</v>
      </c>
      <c r="E1868" t="s">
        <v>19</v>
      </c>
      <c r="F1868" t="s">
        <v>54</v>
      </c>
      <c r="G1868" t="s">
        <v>226</v>
      </c>
      <c r="H1868">
        <v>2022</v>
      </c>
      <c r="I1868">
        <v>8000</v>
      </c>
      <c r="J1868">
        <v>1120</v>
      </c>
    </row>
    <row r="1869" spans="1:10">
      <c r="A1869" t="s">
        <v>10</v>
      </c>
      <c r="B1869" t="s">
        <v>11</v>
      </c>
      <c r="C1869" t="s">
        <v>119</v>
      </c>
      <c r="D1869" t="s">
        <v>46</v>
      </c>
      <c r="E1869" t="s">
        <v>19</v>
      </c>
      <c r="F1869" t="s">
        <v>54</v>
      </c>
      <c r="G1869" t="s">
        <v>58</v>
      </c>
      <c r="H1869">
        <v>2022</v>
      </c>
      <c r="I1869">
        <v>8000</v>
      </c>
      <c r="J1869">
        <v>1120</v>
      </c>
    </row>
    <row r="1870" spans="1:10">
      <c r="A1870" t="s">
        <v>10</v>
      </c>
      <c r="B1870" t="s">
        <v>11</v>
      </c>
      <c r="C1870" t="s">
        <v>119</v>
      </c>
      <c r="D1870" t="s">
        <v>46</v>
      </c>
      <c r="E1870" t="s">
        <v>15</v>
      </c>
      <c r="F1870" t="s">
        <v>198</v>
      </c>
      <c r="G1870" t="s">
        <v>296</v>
      </c>
      <c r="H1870">
        <v>2022</v>
      </c>
      <c r="I1870">
        <v>1005</v>
      </c>
      <c r="J1870">
        <v>1090</v>
      </c>
    </row>
    <row r="1871" spans="1:10">
      <c r="A1871" t="s">
        <v>10</v>
      </c>
      <c r="B1871" t="s">
        <v>11</v>
      </c>
      <c r="C1871" t="s">
        <v>119</v>
      </c>
      <c r="D1871" t="s">
        <v>46</v>
      </c>
      <c r="E1871" t="s">
        <v>15</v>
      </c>
      <c r="F1871" t="s">
        <v>198</v>
      </c>
      <c r="G1871" t="s">
        <v>296</v>
      </c>
      <c r="H1871">
        <v>2022</v>
      </c>
      <c r="I1871">
        <v>1005</v>
      </c>
      <c r="J1871">
        <v>1090</v>
      </c>
    </row>
    <row r="1872" spans="1:10">
      <c r="A1872" t="s">
        <v>10</v>
      </c>
      <c r="B1872" t="s">
        <v>11</v>
      </c>
      <c r="C1872" t="s">
        <v>119</v>
      </c>
      <c r="D1872" t="s">
        <v>46</v>
      </c>
      <c r="E1872" t="s">
        <v>15</v>
      </c>
      <c r="F1872" t="s">
        <v>198</v>
      </c>
      <c r="G1872" t="s">
        <v>296</v>
      </c>
      <c r="H1872">
        <v>2022</v>
      </c>
      <c r="I1872">
        <v>1005</v>
      </c>
      <c r="J1872">
        <v>1090</v>
      </c>
    </row>
    <row r="1873" spans="1:10">
      <c r="A1873" t="s">
        <v>10</v>
      </c>
      <c r="B1873" t="s">
        <v>11</v>
      </c>
      <c r="C1873" t="s">
        <v>119</v>
      </c>
      <c r="D1873" t="s">
        <v>46</v>
      </c>
      <c r="E1873" t="s">
        <v>15</v>
      </c>
      <c r="F1873" t="s">
        <v>198</v>
      </c>
      <c r="G1873" t="s">
        <v>296</v>
      </c>
      <c r="H1873">
        <v>2022</v>
      </c>
      <c r="I1873">
        <v>1005</v>
      </c>
      <c r="J1873">
        <v>1090</v>
      </c>
    </row>
    <row r="1874" spans="1:10">
      <c r="A1874" t="s">
        <v>10</v>
      </c>
      <c r="B1874" t="s">
        <v>11</v>
      </c>
      <c r="C1874" t="s">
        <v>119</v>
      </c>
      <c r="D1874" t="s">
        <v>46</v>
      </c>
      <c r="E1874" t="s">
        <v>15</v>
      </c>
      <c r="F1874" t="s">
        <v>198</v>
      </c>
      <c r="G1874" t="s">
        <v>296</v>
      </c>
      <c r="H1874">
        <v>2022</v>
      </c>
      <c r="I1874">
        <v>1005</v>
      </c>
      <c r="J1874">
        <v>1090</v>
      </c>
    </row>
    <row r="1875" spans="1:10">
      <c r="A1875" t="s">
        <v>10</v>
      </c>
      <c r="B1875" t="s">
        <v>11</v>
      </c>
      <c r="C1875" t="s">
        <v>119</v>
      </c>
      <c r="D1875" t="s">
        <v>46</v>
      </c>
      <c r="E1875" t="s">
        <v>19</v>
      </c>
      <c r="F1875" t="s">
        <v>92</v>
      </c>
      <c r="G1875" t="s">
        <v>107</v>
      </c>
      <c r="H1875">
        <v>2022</v>
      </c>
      <c r="I1875">
        <v>7000</v>
      </c>
      <c r="J1875">
        <v>1050</v>
      </c>
    </row>
    <row r="1876" spans="1:10">
      <c r="A1876" t="s">
        <v>10</v>
      </c>
      <c r="B1876" t="s">
        <v>11</v>
      </c>
      <c r="C1876" t="s">
        <v>119</v>
      </c>
      <c r="D1876" t="s">
        <v>46</v>
      </c>
      <c r="E1876" t="s">
        <v>12</v>
      </c>
      <c r="F1876" t="s">
        <v>13</v>
      </c>
      <c r="G1876" t="s">
        <v>28</v>
      </c>
      <c r="H1876">
        <v>2022</v>
      </c>
      <c r="I1876">
        <v>8000</v>
      </c>
      <c r="J1876">
        <v>1040</v>
      </c>
    </row>
    <row r="1877" spans="1:10">
      <c r="A1877" t="s">
        <v>10</v>
      </c>
      <c r="B1877" t="s">
        <v>11</v>
      </c>
      <c r="C1877" t="s">
        <v>119</v>
      </c>
      <c r="D1877" t="s">
        <v>46</v>
      </c>
      <c r="E1877" t="s">
        <v>12</v>
      </c>
      <c r="F1877" t="s">
        <v>13</v>
      </c>
      <c r="G1877" t="s">
        <v>28</v>
      </c>
      <c r="H1877">
        <v>2022</v>
      </c>
      <c r="I1877">
        <v>8000</v>
      </c>
      <c r="J1877">
        <v>1040</v>
      </c>
    </row>
    <row r="1878" spans="1:10">
      <c r="A1878" t="s">
        <v>10</v>
      </c>
      <c r="B1878" t="s">
        <v>11</v>
      </c>
      <c r="C1878" t="s">
        <v>119</v>
      </c>
      <c r="D1878" t="s">
        <v>46</v>
      </c>
      <c r="E1878" t="s">
        <v>15</v>
      </c>
      <c r="F1878" t="s">
        <v>210</v>
      </c>
      <c r="G1878" t="s">
        <v>299</v>
      </c>
      <c r="H1878">
        <v>2022</v>
      </c>
      <c r="I1878">
        <v>500</v>
      </c>
      <c r="J1878">
        <v>1020</v>
      </c>
    </row>
    <row r="1879" spans="1:10">
      <c r="A1879" t="s">
        <v>10</v>
      </c>
      <c r="B1879" t="s">
        <v>11</v>
      </c>
      <c r="C1879" t="s">
        <v>119</v>
      </c>
      <c r="D1879" t="s">
        <v>46</v>
      </c>
      <c r="E1879" t="s">
        <v>19</v>
      </c>
      <c r="F1879" t="s">
        <v>54</v>
      </c>
      <c r="G1879" t="s">
        <v>59</v>
      </c>
      <c r="H1879">
        <v>2022</v>
      </c>
      <c r="I1879">
        <v>6000</v>
      </c>
      <c r="J1879">
        <v>1020</v>
      </c>
    </row>
    <row r="1880" spans="1:10">
      <c r="A1880" t="s">
        <v>10</v>
      </c>
      <c r="B1880" t="s">
        <v>11</v>
      </c>
      <c r="C1880" t="s">
        <v>119</v>
      </c>
      <c r="D1880" t="s">
        <v>46</v>
      </c>
      <c r="E1880" t="s">
        <v>15</v>
      </c>
      <c r="F1880" t="s">
        <v>210</v>
      </c>
      <c r="G1880" t="s">
        <v>299</v>
      </c>
      <c r="H1880">
        <v>2022</v>
      </c>
      <c r="I1880">
        <v>500</v>
      </c>
      <c r="J1880">
        <v>1010</v>
      </c>
    </row>
    <row r="1881" spans="1:10">
      <c r="A1881" t="s">
        <v>10</v>
      </c>
      <c r="B1881" t="s">
        <v>11</v>
      </c>
      <c r="C1881" t="s">
        <v>119</v>
      </c>
      <c r="D1881" t="s">
        <v>46</v>
      </c>
      <c r="E1881" t="s">
        <v>19</v>
      </c>
      <c r="F1881" t="s">
        <v>54</v>
      </c>
      <c r="G1881" t="s">
        <v>226</v>
      </c>
      <c r="H1881">
        <v>2022</v>
      </c>
      <c r="I1881">
        <v>7000</v>
      </c>
      <c r="J1881">
        <v>980</v>
      </c>
    </row>
    <row r="1882" spans="1:10">
      <c r="A1882" t="s">
        <v>10</v>
      </c>
      <c r="B1882" t="s">
        <v>11</v>
      </c>
      <c r="C1882" t="s">
        <v>119</v>
      </c>
      <c r="D1882" t="s">
        <v>46</v>
      </c>
      <c r="E1882" t="s">
        <v>12</v>
      </c>
      <c r="F1882" t="s">
        <v>13</v>
      </c>
      <c r="G1882" t="s">
        <v>28</v>
      </c>
      <c r="H1882">
        <v>2022</v>
      </c>
      <c r="I1882">
        <v>7500</v>
      </c>
      <c r="J1882">
        <v>975</v>
      </c>
    </row>
    <row r="1883" spans="1:10">
      <c r="A1883" t="s">
        <v>10</v>
      </c>
      <c r="B1883" t="s">
        <v>11</v>
      </c>
      <c r="C1883" t="s">
        <v>119</v>
      </c>
      <c r="D1883" t="s">
        <v>46</v>
      </c>
      <c r="E1883" t="s">
        <v>12</v>
      </c>
      <c r="F1883" t="s">
        <v>13</v>
      </c>
      <c r="G1883" t="s">
        <v>28</v>
      </c>
      <c r="H1883">
        <v>2022</v>
      </c>
      <c r="I1883">
        <v>7500</v>
      </c>
      <c r="J1883">
        <v>975</v>
      </c>
    </row>
    <row r="1884" spans="1:10">
      <c r="A1884" t="s">
        <v>10</v>
      </c>
      <c r="B1884" t="s">
        <v>11</v>
      </c>
      <c r="C1884" t="s">
        <v>119</v>
      </c>
      <c r="D1884" t="s">
        <v>46</v>
      </c>
      <c r="E1884" t="s">
        <v>19</v>
      </c>
      <c r="F1884" t="s">
        <v>54</v>
      </c>
      <c r="G1884" t="s">
        <v>91</v>
      </c>
      <c r="H1884">
        <v>2022</v>
      </c>
      <c r="I1884">
        <v>5500</v>
      </c>
      <c r="J1884">
        <v>935</v>
      </c>
    </row>
    <row r="1885" spans="1:10">
      <c r="A1885" t="s">
        <v>10</v>
      </c>
      <c r="B1885" t="s">
        <v>11</v>
      </c>
      <c r="C1885" t="s">
        <v>119</v>
      </c>
      <c r="D1885" t="s">
        <v>46</v>
      </c>
      <c r="E1885" t="s">
        <v>19</v>
      </c>
      <c r="F1885" t="s">
        <v>54</v>
      </c>
      <c r="G1885" t="s">
        <v>68</v>
      </c>
      <c r="H1885">
        <v>2022</v>
      </c>
      <c r="I1885">
        <v>5500</v>
      </c>
      <c r="J1885">
        <v>935</v>
      </c>
    </row>
    <row r="1886" spans="1:10">
      <c r="A1886" t="s">
        <v>10</v>
      </c>
      <c r="B1886" t="s">
        <v>11</v>
      </c>
      <c r="C1886" t="s">
        <v>119</v>
      </c>
      <c r="D1886" t="s">
        <v>46</v>
      </c>
      <c r="E1886" t="s">
        <v>12</v>
      </c>
      <c r="F1886" t="s">
        <v>13</v>
      </c>
      <c r="G1886" t="s">
        <v>28</v>
      </c>
      <c r="H1886">
        <v>2022</v>
      </c>
      <c r="I1886">
        <v>7000</v>
      </c>
      <c r="J1886">
        <v>910</v>
      </c>
    </row>
    <row r="1887" spans="1:10">
      <c r="A1887" t="s">
        <v>10</v>
      </c>
      <c r="B1887" t="s">
        <v>11</v>
      </c>
      <c r="C1887" t="s">
        <v>119</v>
      </c>
      <c r="D1887" t="s">
        <v>46</v>
      </c>
      <c r="E1887" t="s">
        <v>12</v>
      </c>
      <c r="F1887" t="s">
        <v>13</v>
      </c>
      <c r="G1887" t="s">
        <v>28</v>
      </c>
      <c r="H1887">
        <v>2022</v>
      </c>
      <c r="I1887">
        <v>7000</v>
      </c>
      <c r="J1887">
        <v>910</v>
      </c>
    </row>
    <row r="1888" spans="1:10">
      <c r="A1888" t="s">
        <v>10</v>
      </c>
      <c r="B1888" t="s">
        <v>11</v>
      </c>
      <c r="C1888" t="s">
        <v>119</v>
      </c>
      <c r="D1888" t="s">
        <v>46</v>
      </c>
      <c r="E1888" t="s">
        <v>12</v>
      </c>
      <c r="F1888" t="s">
        <v>13</v>
      </c>
      <c r="G1888" t="s">
        <v>28</v>
      </c>
      <c r="H1888">
        <v>2022</v>
      </c>
      <c r="I1888">
        <v>7000</v>
      </c>
      <c r="J1888">
        <v>910</v>
      </c>
    </row>
    <row r="1889" spans="1:10">
      <c r="A1889" t="s">
        <v>10</v>
      </c>
      <c r="B1889" t="s">
        <v>11</v>
      </c>
      <c r="C1889" t="s">
        <v>119</v>
      </c>
      <c r="D1889" t="s">
        <v>46</v>
      </c>
      <c r="E1889" t="s">
        <v>12</v>
      </c>
      <c r="F1889" t="s">
        <v>13</v>
      </c>
      <c r="G1889" t="s">
        <v>28</v>
      </c>
      <c r="H1889">
        <v>2022</v>
      </c>
      <c r="I1889">
        <v>7000</v>
      </c>
      <c r="J1889">
        <v>910</v>
      </c>
    </row>
    <row r="1890" spans="1:10">
      <c r="A1890" t="s">
        <v>10</v>
      </c>
      <c r="B1890" t="s">
        <v>11</v>
      </c>
      <c r="C1890" t="s">
        <v>119</v>
      </c>
      <c r="D1890" t="s">
        <v>46</v>
      </c>
      <c r="E1890" t="s">
        <v>19</v>
      </c>
      <c r="F1890" t="s">
        <v>92</v>
      </c>
      <c r="G1890" t="s">
        <v>94</v>
      </c>
      <c r="H1890">
        <v>2022</v>
      </c>
      <c r="I1890">
        <v>6500</v>
      </c>
      <c r="J1890">
        <v>910</v>
      </c>
    </row>
    <row r="1891" spans="1:10">
      <c r="A1891" t="s">
        <v>10</v>
      </c>
      <c r="B1891" t="s">
        <v>11</v>
      </c>
      <c r="C1891" t="s">
        <v>119</v>
      </c>
      <c r="D1891" t="s">
        <v>46</v>
      </c>
      <c r="E1891" t="s">
        <v>19</v>
      </c>
      <c r="F1891" t="s">
        <v>54</v>
      </c>
      <c r="G1891" t="s">
        <v>91</v>
      </c>
      <c r="H1891">
        <v>2022</v>
      </c>
      <c r="I1891">
        <v>5000</v>
      </c>
      <c r="J1891">
        <v>850</v>
      </c>
    </row>
    <row r="1892" spans="1:10">
      <c r="A1892" t="s">
        <v>10</v>
      </c>
      <c r="B1892" t="s">
        <v>11</v>
      </c>
      <c r="C1892" t="s">
        <v>119</v>
      </c>
      <c r="D1892" t="s">
        <v>46</v>
      </c>
      <c r="E1892" t="s">
        <v>19</v>
      </c>
      <c r="F1892" t="s">
        <v>54</v>
      </c>
      <c r="G1892" t="s">
        <v>229</v>
      </c>
      <c r="H1892">
        <v>2022</v>
      </c>
      <c r="I1892">
        <v>5000</v>
      </c>
      <c r="J1892">
        <v>850</v>
      </c>
    </row>
    <row r="1893" spans="1:10">
      <c r="A1893" t="s">
        <v>10</v>
      </c>
      <c r="B1893" t="s">
        <v>11</v>
      </c>
      <c r="C1893" t="s">
        <v>119</v>
      </c>
      <c r="D1893" t="s">
        <v>46</v>
      </c>
      <c r="E1893" t="s">
        <v>19</v>
      </c>
      <c r="F1893" t="s">
        <v>54</v>
      </c>
      <c r="G1893" t="s">
        <v>68</v>
      </c>
      <c r="H1893">
        <v>2022</v>
      </c>
      <c r="I1893">
        <v>5000</v>
      </c>
      <c r="J1893">
        <v>850</v>
      </c>
    </row>
    <row r="1894" spans="1:10">
      <c r="A1894" t="s">
        <v>10</v>
      </c>
      <c r="B1894" t="s">
        <v>11</v>
      </c>
      <c r="C1894" t="s">
        <v>119</v>
      </c>
      <c r="D1894" t="s">
        <v>46</v>
      </c>
      <c r="E1894" t="s">
        <v>12</v>
      </c>
      <c r="F1894" t="s">
        <v>13</v>
      </c>
      <c r="G1894" t="s">
        <v>28</v>
      </c>
      <c r="H1894">
        <v>2022</v>
      </c>
      <c r="I1894">
        <v>6500</v>
      </c>
      <c r="J1894">
        <v>845</v>
      </c>
    </row>
    <row r="1895" spans="1:10">
      <c r="A1895" t="s">
        <v>10</v>
      </c>
      <c r="B1895" t="s">
        <v>11</v>
      </c>
      <c r="C1895" t="s">
        <v>119</v>
      </c>
      <c r="D1895" t="s">
        <v>46</v>
      </c>
      <c r="E1895" t="s">
        <v>19</v>
      </c>
      <c r="F1895" t="s">
        <v>54</v>
      </c>
      <c r="G1895" t="s">
        <v>91</v>
      </c>
      <c r="H1895">
        <v>2022</v>
      </c>
      <c r="I1895">
        <v>6000</v>
      </c>
      <c r="J1895">
        <v>840</v>
      </c>
    </row>
    <row r="1896" spans="1:10">
      <c r="A1896" t="s">
        <v>10</v>
      </c>
      <c r="B1896" t="s">
        <v>11</v>
      </c>
      <c r="C1896" t="s">
        <v>119</v>
      </c>
      <c r="D1896" t="s">
        <v>46</v>
      </c>
      <c r="E1896" t="s">
        <v>19</v>
      </c>
      <c r="F1896" t="s">
        <v>92</v>
      </c>
      <c r="G1896" t="s">
        <v>95</v>
      </c>
      <c r="H1896">
        <v>2022</v>
      </c>
      <c r="I1896">
        <v>6000</v>
      </c>
      <c r="J1896">
        <v>840</v>
      </c>
    </row>
    <row r="1897" spans="1:10">
      <c r="A1897" t="s">
        <v>10</v>
      </c>
      <c r="B1897" t="s">
        <v>11</v>
      </c>
      <c r="C1897" t="s">
        <v>119</v>
      </c>
      <c r="D1897" t="s">
        <v>46</v>
      </c>
      <c r="E1897" t="s">
        <v>19</v>
      </c>
      <c r="F1897" t="s">
        <v>92</v>
      </c>
      <c r="G1897" t="s">
        <v>95</v>
      </c>
      <c r="H1897">
        <v>2022</v>
      </c>
      <c r="I1897">
        <v>5500</v>
      </c>
      <c r="J1897">
        <v>825</v>
      </c>
    </row>
    <row r="1898" spans="1:10">
      <c r="A1898" t="s">
        <v>10</v>
      </c>
      <c r="B1898" t="s">
        <v>11</v>
      </c>
      <c r="C1898" t="s">
        <v>119</v>
      </c>
      <c r="D1898" t="s">
        <v>46</v>
      </c>
      <c r="E1898" t="s">
        <v>19</v>
      </c>
      <c r="F1898" t="s">
        <v>92</v>
      </c>
      <c r="G1898" t="s">
        <v>95</v>
      </c>
      <c r="H1898">
        <v>2022</v>
      </c>
      <c r="I1898">
        <v>5500</v>
      </c>
      <c r="J1898">
        <v>825</v>
      </c>
    </row>
    <row r="1899" spans="1:10">
      <c r="A1899" t="s">
        <v>10</v>
      </c>
      <c r="B1899" t="s">
        <v>11</v>
      </c>
      <c r="C1899" t="s">
        <v>119</v>
      </c>
      <c r="D1899" t="s">
        <v>46</v>
      </c>
      <c r="E1899" t="s">
        <v>12</v>
      </c>
      <c r="F1899" t="s">
        <v>13</v>
      </c>
      <c r="G1899" t="s">
        <v>28</v>
      </c>
      <c r="H1899">
        <v>2022</v>
      </c>
      <c r="I1899">
        <v>6000</v>
      </c>
      <c r="J1899">
        <v>780</v>
      </c>
    </row>
    <row r="1900" spans="1:10">
      <c r="A1900" t="s">
        <v>10</v>
      </c>
      <c r="B1900" t="s">
        <v>11</v>
      </c>
      <c r="C1900" t="s">
        <v>119</v>
      </c>
      <c r="D1900" t="s">
        <v>46</v>
      </c>
      <c r="E1900" t="s">
        <v>12</v>
      </c>
      <c r="F1900" t="s">
        <v>13</v>
      </c>
      <c r="G1900" t="s">
        <v>28</v>
      </c>
      <c r="H1900">
        <v>2022</v>
      </c>
      <c r="I1900">
        <v>6000</v>
      </c>
      <c r="J1900">
        <v>780</v>
      </c>
    </row>
    <row r="1901" spans="1:10">
      <c r="A1901" t="s">
        <v>10</v>
      </c>
      <c r="B1901" t="s">
        <v>11</v>
      </c>
      <c r="C1901" t="s">
        <v>119</v>
      </c>
      <c r="D1901" t="s">
        <v>46</v>
      </c>
      <c r="E1901" t="s">
        <v>12</v>
      </c>
      <c r="F1901" t="s">
        <v>13</v>
      </c>
      <c r="G1901" t="s">
        <v>28</v>
      </c>
      <c r="H1901">
        <v>2022</v>
      </c>
      <c r="I1901">
        <v>6000</v>
      </c>
      <c r="J1901">
        <v>780</v>
      </c>
    </row>
    <row r="1902" spans="1:10">
      <c r="A1902" t="s">
        <v>10</v>
      </c>
      <c r="B1902" t="s">
        <v>11</v>
      </c>
      <c r="C1902" t="s">
        <v>119</v>
      </c>
      <c r="D1902" t="s">
        <v>46</v>
      </c>
      <c r="E1902" t="s">
        <v>19</v>
      </c>
      <c r="F1902" t="s">
        <v>54</v>
      </c>
      <c r="G1902" t="s">
        <v>229</v>
      </c>
      <c r="H1902">
        <v>2022</v>
      </c>
      <c r="I1902">
        <v>4500</v>
      </c>
      <c r="J1902">
        <v>765</v>
      </c>
    </row>
    <row r="1903" spans="1:10">
      <c r="A1903" t="s">
        <v>10</v>
      </c>
      <c r="B1903" t="s">
        <v>11</v>
      </c>
      <c r="C1903" t="s">
        <v>119</v>
      </c>
      <c r="D1903" t="s">
        <v>46</v>
      </c>
      <c r="E1903" t="s">
        <v>19</v>
      </c>
      <c r="F1903" t="s">
        <v>54</v>
      </c>
      <c r="G1903" t="s">
        <v>68</v>
      </c>
      <c r="H1903">
        <v>2022</v>
      </c>
      <c r="I1903">
        <v>4500</v>
      </c>
      <c r="J1903">
        <v>765</v>
      </c>
    </row>
    <row r="1904" spans="1:10">
      <c r="A1904" t="s">
        <v>10</v>
      </c>
      <c r="B1904" t="s">
        <v>11</v>
      </c>
      <c r="C1904" t="s">
        <v>119</v>
      </c>
      <c r="D1904" t="s">
        <v>46</v>
      </c>
      <c r="E1904" t="s">
        <v>19</v>
      </c>
      <c r="F1904" t="s">
        <v>92</v>
      </c>
      <c r="G1904" t="s">
        <v>107</v>
      </c>
      <c r="H1904">
        <v>2022</v>
      </c>
      <c r="I1904">
        <v>5000</v>
      </c>
      <c r="J1904">
        <v>750</v>
      </c>
    </row>
    <row r="1905" spans="1:10">
      <c r="A1905" t="s">
        <v>10</v>
      </c>
      <c r="B1905" t="s">
        <v>11</v>
      </c>
      <c r="C1905" t="s">
        <v>119</v>
      </c>
      <c r="D1905" t="s">
        <v>46</v>
      </c>
      <c r="E1905" t="s">
        <v>19</v>
      </c>
      <c r="F1905" t="s">
        <v>92</v>
      </c>
      <c r="G1905" t="s">
        <v>93</v>
      </c>
      <c r="H1905">
        <v>2022</v>
      </c>
      <c r="I1905">
        <v>5000</v>
      </c>
      <c r="J1905">
        <v>750</v>
      </c>
    </row>
    <row r="1906" spans="1:10">
      <c r="A1906" t="s">
        <v>10</v>
      </c>
      <c r="B1906" t="s">
        <v>11</v>
      </c>
      <c r="C1906" t="s">
        <v>119</v>
      </c>
      <c r="D1906" t="s">
        <v>46</v>
      </c>
      <c r="E1906" t="s">
        <v>19</v>
      </c>
      <c r="F1906" t="s">
        <v>92</v>
      </c>
      <c r="G1906" t="s">
        <v>93</v>
      </c>
      <c r="H1906">
        <v>2022</v>
      </c>
      <c r="I1906">
        <v>5000</v>
      </c>
      <c r="J1906">
        <v>750</v>
      </c>
    </row>
    <row r="1907" spans="1:10">
      <c r="A1907" t="s">
        <v>10</v>
      </c>
      <c r="B1907" t="s">
        <v>11</v>
      </c>
      <c r="C1907" t="s">
        <v>119</v>
      </c>
      <c r="D1907" t="s">
        <v>46</v>
      </c>
      <c r="E1907" t="s">
        <v>19</v>
      </c>
      <c r="F1907" t="s">
        <v>92</v>
      </c>
      <c r="G1907" t="s">
        <v>94</v>
      </c>
      <c r="H1907">
        <v>2022</v>
      </c>
      <c r="I1907">
        <v>5000</v>
      </c>
      <c r="J1907">
        <v>750</v>
      </c>
    </row>
    <row r="1908" spans="1:10">
      <c r="A1908" t="s">
        <v>10</v>
      </c>
      <c r="B1908" t="s">
        <v>11</v>
      </c>
      <c r="C1908" t="s">
        <v>119</v>
      </c>
      <c r="D1908" t="s">
        <v>46</v>
      </c>
      <c r="E1908" t="s">
        <v>19</v>
      </c>
      <c r="F1908" t="s">
        <v>92</v>
      </c>
      <c r="G1908" t="s">
        <v>94</v>
      </c>
      <c r="H1908">
        <v>2022</v>
      </c>
      <c r="I1908">
        <v>5000</v>
      </c>
      <c r="J1908">
        <v>750</v>
      </c>
    </row>
    <row r="1909" spans="1:10">
      <c r="A1909" t="s">
        <v>10</v>
      </c>
      <c r="B1909" t="s">
        <v>11</v>
      </c>
      <c r="C1909" t="s">
        <v>119</v>
      </c>
      <c r="D1909" t="s">
        <v>46</v>
      </c>
      <c r="E1909" t="s">
        <v>19</v>
      </c>
      <c r="F1909" t="s">
        <v>92</v>
      </c>
      <c r="G1909" t="s">
        <v>94</v>
      </c>
      <c r="H1909">
        <v>2022</v>
      </c>
      <c r="I1909">
        <v>5000</v>
      </c>
      <c r="J1909">
        <v>750</v>
      </c>
    </row>
    <row r="1910" spans="1:10">
      <c r="A1910" t="s">
        <v>10</v>
      </c>
      <c r="B1910" t="s">
        <v>11</v>
      </c>
      <c r="C1910" t="s">
        <v>119</v>
      </c>
      <c r="D1910" t="s">
        <v>46</v>
      </c>
      <c r="E1910" t="s">
        <v>19</v>
      </c>
      <c r="F1910" t="s">
        <v>92</v>
      </c>
      <c r="G1910" t="s">
        <v>95</v>
      </c>
      <c r="H1910">
        <v>2022</v>
      </c>
      <c r="I1910">
        <v>5000</v>
      </c>
      <c r="J1910">
        <v>750</v>
      </c>
    </row>
    <row r="1911" spans="1:10">
      <c r="A1911" t="s">
        <v>10</v>
      </c>
      <c r="B1911" t="s">
        <v>11</v>
      </c>
      <c r="C1911" t="s">
        <v>119</v>
      </c>
      <c r="D1911" t="s">
        <v>46</v>
      </c>
      <c r="E1911" t="s">
        <v>19</v>
      </c>
      <c r="F1911" t="s">
        <v>92</v>
      </c>
      <c r="G1911" t="s">
        <v>95</v>
      </c>
      <c r="H1911">
        <v>2022</v>
      </c>
      <c r="I1911">
        <v>5000</v>
      </c>
      <c r="J1911">
        <v>750</v>
      </c>
    </row>
    <row r="1912" spans="1:10">
      <c r="A1912" t="s">
        <v>10</v>
      </c>
      <c r="B1912" t="s">
        <v>11</v>
      </c>
      <c r="C1912" t="s">
        <v>119</v>
      </c>
      <c r="D1912" t="s">
        <v>46</v>
      </c>
      <c r="E1912" t="s">
        <v>12</v>
      </c>
      <c r="F1912" t="s">
        <v>13</v>
      </c>
      <c r="G1912" t="s">
        <v>28</v>
      </c>
      <c r="H1912">
        <v>2022</v>
      </c>
      <c r="I1912">
        <v>5500</v>
      </c>
      <c r="J1912">
        <v>715</v>
      </c>
    </row>
    <row r="1913" spans="1:10">
      <c r="A1913" t="s">
        <v>10</v>
      </c>
      <c r="B1913" t="s">
        <v>11</v>
      </c>
      <c r="C1913" t="s">
        <v>119</v>
      </c>
      <c r="D1913" t="s">
        <v>46</v>
      </c>
      <c r="E1913" t="s">
        <v>19</v>
      </c>
      <c r="F1913" t="s">
        <v>92</v>
      </c>
      <c r="G1913" t="s">
        <v>107</v>
      </c>
      <c r="H1913">
        <v>2022</v>
      </c>
      <c r="I1913">
        <v>5000</v>
      </c>
      <c r="J1913">
        <v>700</v>
      </c>
    </row>
    <row r="1914" spans="1:10">
      <c r="A1914" t="s">
        <v>10</v>
      </c>
      <c r="B1914" t="s">
        <v>11</v>
      </c>
      <c r="C1914" t="s">
        <v>119</v>
      </c>
      <c r="D1914" t="s">
        <v>46</v>
      </c>
      <c r="E1914" t="s">
        <v>19</v>
      </c>
      <c r="F1914" t="s">
        <v>54</v>
      </c>
      <c r="G1914" t="s">
        <v>57</v>
      </c>
      <c r="H1914">
        <v>2022</v>
      </c>
      <c r="I1914">
        <v>4000</v>
      </c>
      <c r="J1914">
        <v>680</v>
      </c>
    </row>
    <row r="1915" spans="1:10">
      <c r="A1915" t="s">
        <v>10</v>
      </c>
      <c r="B1915" t="s">
        <v>11</v>
      </c>
      <c r="C1915" t="s">
        <v>119</v>
      </c>
      <c r="D1915" t="s">
        <v>46</v>
      </c>
      <c r="E1915" t="s">
        <v>19</v>
      </c>
      <c r="F1915" t="s">
        <v>54</v>
      </c>
      <c r="G1915" t="s">
        <v>57</v>
      </c>
      <c r="H1915">
        <v>2022</v>
      </c>
      <c r="I1915">
        <v>4000</v>
      </c>
      <c r="J1915">
        <v>680</v>
      </c>
    </row>
    <row r="1916" spans="1:10">
      <c r="A1916" t="s">
        <v>10</v>
      </c>
      <c r="B1916" t="s">
        <v>11</v>
      </c>
      <c r="C1916" t="s">
        <v>119</v>
      </c>
      <c r="D1916" t="s">
        <v>46</v>
      </c>
      <c r="E1916" t="s">
        <v>19</v>
      </c>
      <c r="F1916" t="s">
        <v>92</v>
      </c>
      <c r="G1916" t="s">
        <v>95</v>
      </c>
      <c r="H1916">
        <v>2022</v>
      </c>
      <c r="I1916">
        <v>4500</v>
      </c>
      <c r="J1916">
        <v>675</v>
      </c>
    </row>
    <row r="1917" spans="1:10">
      <c r="A1917" t="s">
        <v>10</v>
      </c>
      <c r="B1917" t="s">
        <v>11</v>
      </c>
      <c r="C1917" t="s">
        <v>119</v>
      </c>
      <c r="D1917" t="s">
        <v>46</v>
      </c>
      <c r="E1917" t="s">
        <v>19</v>
      </c>
      <c r="F1917" t="s">
        <v>92</v>
      </c>
      <c r="G1917" t="s">
        <v>95</v>
      </c>
      <c r="H1917">
        <v>2022</v>
      </c>
      <c r="I1917">
        <v>4500</v>
      </c>
      <c r="J1917">
        <v>675</v>
      </c>
    </row>
    <row r="1918" spans="1:10">
      <c r="A1918" t="s">
        <v>10</v>
      </c>
      <c r="B1918" t="s">
        <v>11</v>
      </c>
      <c r="C1918" t="s">
        <v>119</v>
      </c>
      <c r="D1918" t="s">
        <v>46</v>
      </c>
      <c r="E1918" t="s">
        <v>12</v>
      </c>
      <c r="F1918" t="s">
        <v>13</v>
      </c>
      <c r="G1918" t="s">
        <v>28</v>
      </c>
      <c r="H1918">
        <v>2022</v>
      </c>
      <c r="I1918">
        <v>5000</v>
      </c>
      <c r="J1918">
        <v>650</v>
      </c>
    </row>
    <row r="1919" spans="1:10">
      <c r="A1919" t="s">
        <v>10</v>
      </c>
      <c r="B1919" t="s">
        <v>11</v>
      </c>
      <c r="C1919" t="s">
        <v>119</v>
      </c>
      <c r="D1919" t="s">
        <v>46</v>
      </c>
      <c r="E1919" t="s">
        <v>12</v>
      </c>
      <c r="F1919" t="s">
        <v>13</v>
      </c>
      <c r="G1919" t="s">
        <v>28</v>
      </c>
      <c r="H1919">
        <v>2022</v>
      </c>
      <c r="I1919">
        <v>5000</v>
      </c>
      <c r="J1919">
        <v>650</v>
      </c>
    </row>
    <row r="1920" spans="1:10">
      <c r="A1920" t="s">
        <v>10</v>
      </c>
      <c r="B1920" t="s">
        <v>11</v>
      </c>
      <c r="C1920" t="s">
        <v>119</v>
      </c>
      <c r="D1920" t="s">
        <v>46</v>
      </c>
      <c r="E1920" t="s">
        <v>12</v>
      </c>
      <c r="F1920" t="s">
        <v>13</v>
      </c>
      <c r="G1920" t="s">
        <v>28</v>
      </c>
      <c r="H1920">
        <v>2022</v>
      </c>
      <c r="I1920">
        <v>5000</v>
      </c>
      <c r="J1920">
        <v>650</v>
      </c>
    </row>
    <row r="1921" spans="1:10">
      <c r="A1921" t="s">
        <v>10</v>
      </c>
      <c r="B1921" t="s">
        <v>11</v>
      </c>
      <c r="C1921" t="s">
        <v>119</v>
      </c>
      <c r="D1921" t="s">
        <v>46</v>
      </c>
      <c r="E1921" t="s">
        <v>19</v>
      </c>
      <c r="F1921" t="s">
        <v>54</v>
      </c>
      <c r="G1921" t="s">
        <v>57</v>
      </c>
      <c r="H1921">
        <v>2022</v>
      </c>
      <c r="I1921">
        <v>4500</v>
      </c>
      <c r="J1921">
        <v>630</v>
      </c>
    </row>
    <row r="1922" spans="1:10">
      <c r="A1922" t="s">
        <v>10</v>
      </c>
      <c r="B1922" t="s">
        <v>11</v>
      </c>
      <c r="C1922" t="s">
        <v>119</v>
      </c>
      <c r="D1922" t="s">
        <v>46</v>
      </c>
      <c r="E1922" t="s">
        <v>19</v>
      </c>
      <c r="F1922" t="s">
        <v>92</v>
      </c>
      <c r="G1922" t="s">
        <v>93</v>
      </c>
      <c r="H1922">
        <v>2022</v>
      </c>
      <c r="I1922">
        <v>4500</v>
      </c>
      <c r="J1922">
        <v>630</v>
      </c>
    </row>
    <row r="1923" spans="1:10">
      <c r="A1923" t="s">
        <v>10</v>
      </c>
      <c r="B1923" t="s">
        <v>11</v>
      </c>
      <c r="C1923" t="s">
        <v>119</v>
      </c>
      <c r="D1923" t="s">
        <v>46</v>
      </c>
      <c r="E1923" t="s">
        <v>19</v>
      </c>
      <c r="F1923" t="s">
        <v>92</v>
      </c>
      <c r="G1923" t="s">
        <v>107</v>
      </c>
      <c r="H1923">
        <v>2022</v>
      </c>
      <c r="I1923">
        <v>4000</v>
      </c>
      <c r="J1923">
        <v>600</v>
      </c>
    </row>
    <row r="1924" spans="1:10">
      <c r="A1924" t="s">
        <v>10</v>
      </c>
      <c r="B1924" t="s">
        <v>11</v>
      </c>
      <c r="C1924" t="s">
        <v>119</v>
      </c>
      <c r="D1924" t="s">
        <v>46</v>
      </c>
      <c r="E1924" t="s">
        <v>19</v>
      </c>
      <c r="F1924" t="s">
        <v>92</v>
      </c>
      <c r="G1924" t="s">
        <v>93</v>
      </c>
      <c r="H1924">
        <v>2022</v>
      </c>
      <c r="I1924">
        <v>4000</v>
      </c>
      <c r="J1924">
        <v>600</v>
      </c>
    </row>
    <row r="1925" spans="1:10">
      <c r="A1925" t="s">
        <v>10</v>
      </c>
      <c r="B1925" t="s">
        <v>11</v>
      </c>
      <c r="C1925" t="s">
        <v>119</v>
      </c>
      <c r="D1925" t="s">
        <v>46</v>
      </c>
      <c r="E1925" t="s">
        <v>19</v>
      </c>
      <c r="F1925" t="s">
        <v>92</v>
      </c>
      <c r="G1925" t="s">
        <v>94</v>
      </c>
      <c r="H1925">
        <v>2022</v>
      </c>
      <c r="I1925">
        <v>4000</v>
      </c>
      <c r="J1925">
        <v>600</v>
      </c>
    </row>
    <row r="1926" spans="1:10">
      <c r="A1926" t="s">
        <v>10</v>
      </c>
      <c r="B1926" t="s">
        <v>11</v>
      </c>
      <c r="C1926" t="s">
        <v>119</v>
      </c>
      <c r="D1926" t="s">
        <v>46</v>
      </c>
      <c r="E1926" t="s">
        <v>19</v>
      </c>
      <c r="F1926" t="s">
        <v>54</v>
      </c>
      <c r="G1926" t="s">
        <v>57</v>
      </c>
      <c r="H1926">
        <v>2022</v>
      </c>
      <c r="I1926">
        <v>3500</v>
      </c>
      <c r="J1926">
        <v>595</v>
      </c>
    </row>
    <row r="1927" spans="1:10">
      <c r="A1927" t="s">
        <v>10</v>
      </c>
      <c r="B1927" t="s">
        <v>11</v>
      </c>
      <c r="C1927" t="s">
        <v>119</v>
      </c>
      <c r="D1927" t="s">
        <v>46</v>
      </c>
      <c r="E1927" t="s">
        <v>19</v>
      </c>
      <c r="F1927" t="s">
        <v>54</v>
      </c>
      <c r="G1927" t="s">
        <v>91</v>
      </c>
      <c r="H1927">
        <v>2022</v>
      </c>
      <c r="I1927">
        <v>3500</v>
      </c>
      <c r="J1927">
        <v>595</v>
      </c>
    </row>
    <row r="1928" spans="1:10">
      <c r="A1928" t="s">
        <v>10</v>
      </c>
      <c r="B1928" t="s">
        <v>11</v>
      </c>
      <c r="C1928" t="s">
        <v>119</v>
      </c>
      <c r="D1928" t="s">
        <v>46</v>
      </c>
      <c r="E1928" t="s">
        <v>19</v>
      </c>
      <c r="F1928" t="s">
        <v>54</v>
      </c>
      <c r="G1928" t="s">
        <v>226</v>
      </c>
      <c r="H1928">
        <v>2022</v>
      </c>
      <c r="I1928">
        <v>3500</v>
      </c>
      <c r="J1928">
        <v>595</v>
      </c>
    </row>
    <row r="1929" spans="1:10">
      <c r="A1929" t="s">
        <v>10</v>
      </c>
      <c r="B1929" t="s">
        <v>11</v>
      </c>
      <c r="C1929" t="s">
        <v>119</v>
      </c>
      <c r="D1929" t="s">
        <v>46</v>
      </c>
      <c r="E1929" t="s">
        <v>12</v>
      </c>
      <c r="F1929" t="s">
        <v>13</v>
      </c>
      <c r="G1929" t="s">
        <v>28</v>
      </c>
      <c r="H1929">
        <v>2022</v>
      </c>
      <c r="I1929">
        <v>4500</v>
      </c>
      <c r="J1929">
        <v>585</v>
      </c>
    </row>
    <row r="1930" spans="1:10">
      <c r="A1930" t="s">
        <v>10</v>
      </c>
      <c r="B1930" t="s">
        <v>11</v>
      </c>
      <c r="C1930" t="s">
        <v>119</v>
      </c>
      <c r="D1930" t="s">
        <v>46</v>
      </c>
      <c r="E1930" t="s">
        <v>12</v>
      </c>
      <c r="F1930" t="s">
        <v>13</v>
      </c>
      <c r="G1930" t="s">
        <v>28</v>
      </c>
      <c r="H1930">
        <v>2022</v>
      </c>
      <c r="I1930">
        <v>4500</v>
      </c>
      <c r="J1930">
        <v>585</v>
      </c>
    </row>
    <row r="1931" spans="1:10">
      <c r="A1931" t="s">
        <v>10</v>
      </c>
      <c r="B1931" t="s">
        <v>11</v>
      </c>
      <c r="C1931" t="s">
        <v>119</v>
      </c>
      <c r="D1931" t="s">
        <v>46</v>
      </c>
      <c r="E1931" t="s">
        <v>15</v>
      </c>
      <c r="F1931" t="s">
        <v>198</v>
      </c>
      <c r="G1931" t="s">
        <v>296</v>
      </c>
      <c r="H1931">
        <v>2022</v>
      </c>
      <c r="I1931">
        <v>500</v>
      </c>
      <c r="J1931">
        <v>545</v>
      </c>
    </row>
    <row r="1932" spans="1:10">
      <c r="A1932" t="s">
        <v>10</v>
      </c>
      <c r="B1932" t="s">
        <v>11</v>
      </c>
      <c r="C1932" t="s">
        <v>119</v>
      </c>
      <c r="D1932" t="s">
        <v>46</v>
      </c>
      <c r="E1932" t="s">
        <v>15</v>
      </c>
      <c r="F1932" t="s">
        <v>198</v>
      </c>
      <c r="G1932" t="s">
        <v>296</v>
      </c>
      <c r="H1932">
        <v>2022</v>
      </c>
      <c r="I1932">
        <v>500</v>
      </c>
      <c r="J1932">
        <v>545</v>
      </c>
    </row>
    <row r="1933" spans="1:10">
      <c r="A1933" t="s">
        <v>10</v>
      </c>
      <c r="B1933" t="s">
        <v>11</v>
      </c>
      <c r="C1933" t="s">
        <v>119</v>
      </c>
      <c r="D1933" t="s">
        <v>46</v>
      </c>
      <c r="E1933" t="s">
        <v>15</v>
      </c>
      <c r="F1933" t="s">
        <v>198</v>
      </c>
      <c r="G1933" t="s">
        <v>296</v>
      </c>
      <c r="H1933">
        <v>2022</v>
      </c>
      <c r="I1933">
        <v>500</v>
      </c>
      <c r="J1933">
        <v>545</v>
      </c>
    </row>
    <row r="1934" spans="1:10">
      <c r="A1934" t="s">
        <v>10</v>
      </c>
      <c r="B1934" t="s">
        <v>11</v>
      </c>
      <c r="C1934" t="s">
        <v>119</v>
      </c>
      <c r="D1934" t="s">
        <v>46</v>
      </c>
      <c r="E1934" t="s">
        <v>12</v>
      </c>
      <c r="F1934" t="s">
        <v>13</v>
      </c>
      <c r="G1934" t="s">
        <v>28</v>
      </c>
      <c r="H1934">
        <v>2022</v>
      </c>
      <c r="I1934">
        <v>4000</v>
      </c>
      <c r="J1934">
        <v>520</v>
      </c>
    </row>
    <row r="1935" spans="1:10">
      <c r="A1935" t="s">
        <v>10</v>
      </c>
      <c r="B1935" t="s">
        <v>11</v>
      </c>
      <c r="C1935" t="s">
        <v>119</v>
      </c>
      <c r="D1935" t="s">
        <v>46</v>
      </c>
      <c r="E1935" t="s">
        <v>12</v>
      </c>
      <c r="F1935" t="s">
        <v>13</v>
      </c>
      <c r="G1935" t="s">
        <v>28</v>
      </c>
      <c r="H1935">
        <v>2022</v>
      </c>
      <c r="I1935">
        <v>4000</v>
      </c>
      <c r="J1935">
        <v>520</v>
      </c>
    </row>
    <row r="1936" spans="1:10">
      <c r="A1936" t="s">
        <v>10</v>
      </c>
      <c r="B1936" t="s">
        <v>11</v>
      </c>
      <c r="C1936" t="s">
        <v>119</v>
      </c>
      <c r="D1936" t="s">
        <v>46</v>
      </c>
      <c r="E1936" t="s">
        <v>12</v>
      </c>
      <c r="F1936" t="s">
        <v>13</v>
      </c>
      <c r="G1936" t="s">
        <v>28</v>
      </c>
      <c r="H1936">
        <v>2022</v>
      </c>
      <c r="I1936">
        <v>4000</v>
      </c>
      <c r="J1936">
        <v>520</v>
      </c>
    </row>
    <row r="1937" spans="1:10">
      <c r="A1937" t="s">
        <v>10</v>
      </c>
      <c r="B1937" t="s">
        <v>11</v>
      </c>
      <c r="C1937" t="s">
        <v>119</v>
      </c>
      <c r="D1937" t="s">
        <v>46</v>
      </c>
      <c r="E1937" t="s">
        <v>12</v>
      </c>
      <c r="F1937" t="s">
        <v>13</v>
      </c>
      <c r="G1937" t="s">
        <v>28</v>
      </c>
      <c r="H1937">
        <v>2022</v>
      </c>
      <c r="I1937">
        <v>4000</v>
      </c>
      <c r="J1937">
        <v>520</v>
      </c>
    </row>
    <row r="1938" spans="1:10">
      <c r="A1938" t="s">
        <v>10</v>
      </c>
      <c r="B1938" t="s">
        <v>11</v>
      </c>
      <c r="C1938" t="s">
        <v>119</v>
      </c>
      <c r="D1938" t="s">
        <v>46</v>
      </c>
      <c r="E1938" t="s">
        <v>19</v>
      </c>
      <c r="F1938" t="s">
        <v>54</v>
      </c>
      <c r="G1938" t="s">
        <v>91</v>
      </c>
      <c r="H1938">
        <v>2022</v>
      </c>
      <c r="I1938">
        <v>3000</v>
      </c>
      <c r="J1938">
        <v>510</v>
      </c>
    </row>
    <row r="1939" spans="1:10">
      <c r="A1939" t="s">
        <v>10</v>
      </c>
      <c r="B1939" t="s">
        <v>11</v>
      </c>
      <c r="C1939" t="s">
        <v>119</v>
      </c>
      <c r="D1939" t="s">
        <v>46</v>
      </c>
      <c r="E1939" t="s">
        <v>12</v>
      </c>
      <c r="F1939" t="s">
        <v>13</v>
      </c>
      <c r="G1939" t="s">
        <v>28</v>
      </c>
      <c r="H1939">
        <v>2022</v>
      </c>
      <c r="I1939">
        <v>3500</v>
      </c>
      <c r="J1939">
        <v>455</v>
      </c>
    </row>
    <row r="1940" spans="1:10">
      <c r="A1940" t="s">
        <v>10</v>
      </c>
      <c r="B1940" t="s">
        <v>11</v>
      </c>
      <c r="C1940" t="s">
        <v>119</v>
      </c>
      <c r="D1940" t="s">
        <v>46</v>
      </c>
      <c r="E1940" t="s">
        <v>19</v>
      </c>
      <c r="F1940" t="s">
        <v>92</v>
      </c>
      <c r="G1940" t="s">
        <v>94</v>
      </c>
      <c r="H1940">
        <v>2022</v>
      </c>
      <c r="I1940">
        <v>3000</v>
      </c>
      <c r="J1940">
        <v>450</v>
      </c>
    </row>
    <row r="1941" spans="1:10">
      <c r="A1941" t="s">
        <v>10</v>
      </c>
      <c r="B1941" t="s">
        <v>11</v>
      </c>
      <c r="C1941" t="s">
        <v>119</v>
      </c>
      <c r="D1941" t="s">
        <v>46</v>
      </c>
      <c r="E1941" t="s">
        <v>19</v>
      </c>
      <c r="F1941" t="s">
        <v>54</v>
      </c>
      <c r="G1941" t="s">
        <v>59</v>
      </c>
      <c r="H1941">
        <v>2022</v>
      </c>
      <c r="I1941">
        <v>2500</v>
      </c>
      <c r="J1941">
        <v>425</v>
      </c>
    </row>
    <row r="1942" spans="1:10">
      <c r="A1942" t="s">
        <v>10</v>
      </c>
      <c r="B1942" t="s">
        <v>11</v>
      </c>
      <c r="C1942" t="s">
        <v>119</v>
      </c>
      <c r="D1942" t="s">
        <v>46</v>
      </c>
      <c r="E1942" t="s">
        <v>19</v>
      </c>
      <c r="F1942" t="s">
        <v>54</v>
      </c>
      <c r="G1942" t="s">
        <v>59</v>
      </c>
      <c r="H1942">
        <v>2022</v>
      </c>
      <c r="I1942">
        <v>2500</v>
      </c>
      <c r="J1942">
        <v>425</v>
      </c>
    </row>
    <row r="1943" spans="1:10">
      <c r="A1943" t="s">
        <v>10</v>
      </c>
      <c r="B1943" t="s">
        <v>11</v>
      </c>
      <c r="C1943" t="s">
        <v>119</v>
      </c>
      <c r="D1943" t="s">
        <v>46</v>
      </c>
      <c r="E1943" t="s">
        <v>19</v>
      </c>
      <c r="F1943" t="s">
        <v>54</v>
      </c>
      <c r="G1943" t="s">
        <v>229</v>
      </c>
      <c r="H1943">
        <v>2022</v>
      </c>
      <c r="I1943">
        <v>2500</v>
      </c>
      <c r="J1943">
        <v>425</v>
      </c>
    </row>
    <row r="1944" spans="1:10">
      <c r="A1944" t="s">
        <v>10</v>
      </c>
      <c r="B1944" t="s">
        <v>11</v>
      </c>
      <c r="C1944" t="s">
        <v>119</v>
      </c>
      <c r="D1944" t="s">
        <v>46</v>
      </c>
      <c r="E1944" t="s">
        <v>19</v>
      </c>
      <c r="F1944" t="s">
        <v>54</v>
      </c>
      <c r="G1944" t="s">
        <v>68</v>
      </c>
      <c r="H1944">
        <v>2022</v>
      </c>
      <c r="I1944">
        <v>2500</v>
      </c>
      <c r="J1944">
        <v>425</v>
      </c>
    </row>
    <row r="1945" spans="1:10">
      <c r="A1945" t="s">
        <v>10</v>
      </c>
      <c r="B1945" t="s">
        <v>11</v>
      </c>
      <c r="C1945" t="s">
        <v>119</v>
      </c>
      <c r="D1945" t="s">
        <v>46</v>
      </c>
      <c r="E1945" t="s">
        <v>19</v>
      </c>
      <c r="F1945" t="s">
        <v>54</v>
      </c>
      <c r="G1945" t="s">
        <v>68</v>
      </c>
      <c r="H1945">
        <v>2022</v>
      </c>
      <c r="I1945">
        <v>2500</v>
      </c>
      <c r="J1945">
        <v>425</v>
      </c>
    </row>
    <row r="1946" spans="1:10">
      <c r="A1946" t="s">
        <v>10</v>
      </c>
      <c r="B1946" t="s">
        <v>11</v>
      </c>
      <c r="C1946" t="s">
        <v>119</v>
      </c>
      <c r="D1946" t="s">
        <v>46</v>
      </c>
      <c r="E1946" t="s">
        <v>19</v>
      </c>
      <c r="F1946" t="s">
        <v>54</v>
      </c>
      <c r="G1946" t="s">
        <v>68</v>
      </c>
      <c r="H1946">
        <v>2022</v>
      </c>
      <c r="I1946">
        <v>2500</v>
      </c>
      <c r="J1946">
        <v>425</v>
      </c>
    </row>
    <row r="1947" spans="1:10">
      <c r="A1947" t="s">
        <v>10</v>
      </c>
      <c r="B1947" t="s">
        <v>11</v>
      </c>
      <c r="C1947" t="s">
        <v>119</v>
      </c>
      <c r="D1947" t="s">
        <v>46</v>
      </c>
      <c r="E1947" t="s">
        <v>19</v>
      </c>
      <c r="F1947" t="s">
        <v>54</v>
      </c>
      <c r="G1947" t="s">
        <v>68</v>
      </c>
      <c r="H1947">
        <v>2022</v>
      </c>
      <c r="I1947">
        <v>2500</v>
      </c>
      <c r="J1947">
        <v>425</v>
      </c>
    </row>
    <row r="1948" spans="1:10">
      <c r="A1948" t="s">
        <v>10</v>
      </c>
      <c r="B1948" t="s">
        <v>11</v>
      </c>
      <c r="C1948" t="s">
        <v>119</v>
      </c>
      <c r="D1948" t="s">
        <v>46</v>
      </c>
      <c r="E1948" t="s">
        <v>19</v>
      </c>
      <c r="F1948" t="s">
        <v>54</v>
      </c>
      <c r="G1948" t="s">
        <v>226</v>
      </c>
      <c r="H1948">
        <v>2022</v>
      </c>
      <c r="I1948">
        <v>3000</v>
      </c>
      <c r="J1948">
        <v>420</v>
      </c>
    </row>
    <row r="1949" spans="1:10">
      <c r="A1949" t="s">
        <v>10</v>
      </c>
      <c r="B1949" t="s">
        <v>11</v>
      </c>
      <c r="C1949" t="s">
        <v>119</v>
      </c>
      <c r="D1949" t="s">
        <v>46</v>
      </c>
      <c r="E1949" t="s">
        <v>12</v>
      </c>
      <c r="F1949" t="s">
        <v>13</v>
      </c>
      <c r="G1949" t="s">
        <v>28</v>
      </c>
      <c r="H1949">
        <v>2022</v>
      </c>
      <c r="I1949">
        <v>3000</v>
      </c>
      <c r="J1949">
        <v>390</v>
      </c>
    </row>
    <row r="1950" spans="1:10">
      <c r="A1950" t="s">
        <v>10</v>
      </c>
      <c r="B1950" t="s">
        <v>11</v>
      </c>
      <c r="C1950" t="s">
        <v>119</v>
      </c>
      <c r="D1950" t="s">
        <v>46</v>
      </c>
      <c r="E1950" t="s">
        <v>12</v>
      </c>
      <c r="F1950" t="s">
        <v>13</v>
      </c>
      <c r="G1950" t="s">
        <v>28</v>
      </c>
      <c r="H1950">
        <v>2022</v>
      </c>
      <c r="I1950">
        <v>3000</v>
      </c>
      <c r="J1950">
        <v>390</v>
      </c>
    </row>
    <row r="1951" spans="1:10">
      <c r="A1951" t="s">
        <v>10</v>
      </c>
      <c r="B1951" t="s">
        <v>11</v>
      </c>
      <c r="C1951" t="s">
        <v>119</v>
      </c>
      <c r="D1951" t="s">
        <v>46</v>
      </c>
      <c r="E1951" t="s">
        <v>12</v>
      </c>
      <c r="F1951" t="s">
        <v>13</v>
      </c>
      <c r="G1951" t="s">
        <v>28</v>
      </c>
      <c r="H1951">
        <v>2022</v>
      </c>
      <c r="I1951">
        <v>3000</v>
      </c>
      <c r="J1951">
        <v>390</v>
      </c>
    </row>
    <row r="1952" spans="1:10">
      <c r="A1952" t="s">
        <v>10</v>
      </c>
      <c r="B1952" t="s">
        <v>11</v>
      </c>
      <c r="C1952" t="s">
        <v>119</v>
      </c>
      <c r="D1952" t="s">
        <v>46</v>
      </c>
      <c r="E1952" t="s">
        <v>12</v>
      </c>
      <c r="F1952" t="s">
        <v>13</v>
      </c>
      <c r="G1952" t="s">
        <v>28</v>
      </c>
      <c r="H1952">
        <v>2022</v>
      </c>
      <c r="I1952">
        <v>3000</v>
      </c>
      <c r="J1952">
        <v>390</v>
      </c>
    </row>
    <row r="1953" spans="1:10">
      <c r="A1953" t="s">
        <v>10</v>
      </c>
      <c r="B1953" t="s">
        <v>11</v>
      </c>
      <c r="C1953" t="s">
        <v>119</v>
      </c>
      <c r="D1953" t="s">
        <v>46</v>
      </c>
      <c r="E1953" t="s">
        <v>19</v>
      </c>
      <c r="F1953" t="s">
        <v>92</v>
      </c>
      <c r="G1953" t="s">
        <v>94</v>
      </c>
      <c r="H1953">
        <v>2022</v>
      </c>
      <c r="I1953">
        <v>2500</v>
      </c>
      <c r="J1953">
        <v>375</v>
      </c>
    </row>
    <row r="1954" spans="1:10">
      <c r="A1954" t="s">
        <v>10</v>
      </c>
      <c r="B1954" t="s">
        <v>11</v>
      </c>
      <c r="C1954" t="s">
        <v>119</v>
      </c>
      <c r="D1954" t="s">
        <v>46</v>
      </c>
      <c r="E1954" t="s">
        <v>19</v>
      </c>
      <c r="F1954" t="s">
        <v>92</v>
      </c>
      <c r="G1954" t="s">
        <v>94</v>
      </c>
      <c r="H1954">
        <v>2022</v>
      </c>
      <c r="I1954">
        <v>2500</v>
      </c>
      <c r="J1954">
        <v>375</v>
      </c>
    </row>
    <row r="1955" spans="1:10">
      <c r="A1955" t="s">
        <v>10</v>
      </c>
      <c r="B1955" t="s">
        <v>11</v>
      </c>
      <c r="C1955" t="s">
        <v>119</v>
      </c>
      <c r="D1955" t="s">
        <v>46</v>
      </c>
      <c r="E1955" t="s">
        <v>19</v>
      </c>
      <c r="F1955" t="s">
        <v>92</v>
      </c>
      <c r="G1955" t="s">
        <v>94</v>
      </c>
      <c r="H1955">
        <v>2022</v>
      </c>
      <c r="I1955">
        <v>2500</v>
      </c>
      <c r="J1955">
        <v>375</v>
      </c>
    </row>
    <row r="1956" spans="1:10">
      <c r="A1956" t="s">
        <v>10</v>
      </c>
      <c r="B1956" t="s">
        <v>11</v>
      </c>
      <c r="C1956" t="s">
        <v>119</v>
      </c>
      <c r="D1956" t="s">
        <v>46</v>
      </c>
      <c r="E1956" t="s">
        <v>19</v>
      </c>
      <c r="F1956" t="s">
        <v>54</v>
      </c>
      <c r="G1956" t="s">
        <v>229</v>
      </c>
      <c r="H1956">
        <v>2022</v>
      </c>
      <c r="I1956">
        <v>2500</v>
      </c>
      <c r="J1956">
        <v>350</v>
      </c>
    </row>
    <row r="1957" spans="1:10">
      <c r="A1957" t="s">
        <v>10</v>
      </c>
      <c r="B1957" t="s">
        <v>11</v>
      </c>
      <c r="C1957" t="s">
        <v>119</v>
      </c>
      <c r="D1957" t="s">
        <v>46</v>
      </c>
      <c r="E1957" t="s">
        <v>12</v>
      </c>
      <c r="F1957" t="s">
        <v>13</v>
      </c>
      <c r="G1957" t="s">
        <v>28</v>
      </c>
      <c r="H1957">
        <v>2022</v>
      </c>
      <c r="I1957">
        <v>2500</v>
      </c>
      <c r="J1957">
        <v>325</v>
      </c>
    </row>
    <row r="1958" spans="1:10">
      <c r="A1958" t="s">
        <v>10</v>
      </c>
      <c r="B1958" t="s">
        <v>11</v>
      </c>
      <c r="C1958" t="s">
        <v>119</v>
      </c>
      <c r="D1958" t="s">
        <v>46</v>
      </c>
      <c r="E1958" t="s">
        <v>12</v>
      </c>
      <c r="F1958" t="s">
        <v>13</v>
      </c>
      <c r="G1958" t="s">
        <v>28</v>
      </c>
      <c r="H1958">
        <v>2022</v>
      </c>
      <c r="I1958">
        <v>2500</v>
      </c>
      <c r="J1958">
        <v>325</v>
      </c>
    </row>
    <row r="1959" spans="1:10">
      <c r="A1959" t="s">
        <v>10</v>
      </c>
      <c r="B1959" t="s">
        <v>11</v>
      </c>
      <c r="C1959" t="s">
        <v>119</v>
      </c>
      <c r="D1959" t="s">
        <v>46</v>
      </c>
      <c r="E1959" t="s">
        <v>12</v>
      </c>
      <c r="F1959" t="s">
        <v>13</v>
      </c>
      <c r="G1959" t="s">
        <v>28</v>
      </c>
      <c r="H1959">
        <v>2022</v>
      </c>
      <c r="I1959">
        <v>2500</v>
      </c>
      <c r="J1959">
        <v>325</v>
      </c>
    </row>
    <row r="1960" spans="1:10">
      <c r="A1960" t="s">
        <v>10</v>
      </c>
      <c r="B1960" t="s">
        <v>11</v>
      </c>
      <c r="C1960" t="s">
        <v>119</v>
      </c>
      <c r="D1960" t="s">
        <v>46</v>
      </c>
      <c r="E1960" t="s">
        <v>12</v>
      </c>
      <c r="F1960" t="s">
        <v>13</v>
      </c>
      <c r="G1960" t="s">
        <v>28</v>
      </c>
      <c r="H1960">
        <v>2022</v>
      </c>
      <c r="I1960">
        <v>2500</v>
      </c>
      <c r="J1960">
        <v>325</v>
      </c>
    </row>
    <row r="1961" spans="1:10">
      <c r="A1961" t="s">
        <v>10</v>
      </c>
      <c r="B1961" t="s">
        <v>11</v>
      </c>
      <c r="C1961" t="s">
        <v>119</v>
      </c>
      <c r="D1961" t="s">
        <v>46</v>
      </c>
      <c r="E1961" t="s">
        <v>12</v>
      </c>
      <c r="F1961" t="s">
        <v>13</v>
      </c>
      <c r="G1961" t="s">
        <v>28</v>
      </c>
      <c r="H1961">
        <v>2022</v>
      </c>
      <c r="I1961">
        <v>2500</v>
      </c>
      <c r="J1961">
        <v>325</v>
      </c>
    </row>
    <row r="1962" spans="1:10">
      <c r="A1962" t="s">
        <v>10</v>
      </c>
      <c r="B1962" t="s">
        <v>11</v>
      </c>
      <c r="C1962" t="s">
        <v>119</v>
      </c>
      <c r="D1962" t="s">
        <v>46</v>
      </c>
      <c r="E1962" t="s">
        <v>19</v>
      </c>
      <c r="F1962" t="s">
        <v>92</v>
      </c>
      <c r="G1962" t="s">
        <v>107</v>
      </c>
      <c r="H1962">
        <v>2022</v>
      </c>
      <c r="I1962">
        <v>2000</v>
      </c>
      <c r="J1962">
        <v>300</v>
      </c>
    </row>
    <row r="1963" spans="1:10">
      <c r="A1963" t="s">
        <v>10</v>
      </c>
      <c r="B1963" t="s">
        <v>11</v>
      </c>
      <c r="C1963" t="s">
        <v>119</v>
      </c>
      <c r="D1963" t="s">
        <v>46</v>
      </c>
      <c r="E1963" t="s">
        <v>19</v>
      </c>
      <c r="F1963" t="s">
        <v>92</v>
      </c>
      <c r="G1963" t="s">
        <v>93</v>
      </c>
      <c r="H1963">
        <v>2022</v>
      </c>
      <c r="I1963">
        <v>2000</v>
      </c>
      <c r="J1963">
        <v>300</v>
      </c>
    </row>
    <row r="1964" spans="1:10">
      <c r="A1964" t="s">
        <v>10</v>
      </c>
      <c r="B1964" t="s">
        <v>11</v>
      </c>
      <c r="C1964" t="s">
        <v>119</v>
      </c>
      <c r="D1964" t="s">
        <v>46</v>
      </c>
      <c r="E1964" t="s">
        <v>12</v>
      </c>
      <c r="F1964" t="s">
        <v>13</v>
      </c>
      <c r="G1964" t="s">
        <v>28</v>
      </c>
      <c r="H1964">
        <v>2022</v>
      </c>
      <c r="I1964">
        <v>2000</v>
      </c>
      <c r="J1964">
        <v>260</v>
      </c>
    </row>
    <row r="1965" spans="1:10">
      <c r="A1965" t="s">
        <v>10</v>
      </c>
      <c r="B1965" t="s">
        <v>11</v>
      </c>
      <c r="C1965" t="s">
        <v>119</v>
      </c>
      <c r="D1965" t="s">
        <v>46</v>
      </c>
      <c r="E1965" t="s">
        <v>12</v>
      </c>
      <c r="F1965" t="s">
        <v>13</v>
      </c>
      <c r="G1965" t="s">
        <v>28</v>
      </c>
      <c r="H1965">
        <v>2022</v>
      </c>
      <c r="I1965">
        <v>2000</v>
      </c>
      <c r="J1965">
        <v>260</v>
      </c>
    </row>
    <row r="1966" spans="1:10">
      <c r="A1966" t="s">
        <v>10</v>
      </c>
      <c r="B1966" t="s">
        <v>11</v>
      </c>
      <c r="C1966" t="s">
        <v>119</v>
      </c>
      <c r="D1966" t="s">
        <v>46</v>
      </c>
      <c r="E1966" t="s">
        <v>12</v>
      </c>
      <c r="F1966" t="s">
        <v>13</v>
      </c>
      <c r="G1966" t="s">
        <v>28</v>
      </c>
      <c r="H1966">
        <v>2022</v>
      </c>
      <c r="I1966">
        <v>2000</v>
      </c>
      <c r="J1966">
        <v>260</v>
      </c>
    </row>
    <row r="1967" spans="1:10">
      <c r="A1967" t="s">
        <v>10</v>
      </c>
      <c r="B1967" t="s">
        <v>11</v>
      </c>
      <c r="C1967" t="s">
        <v>119</v>
      </c>
      <c r="D1967" t="s">
        <v>46</v>
      </c>
      <c r="E1967" t="s">
        <v>12</v>
      </c>
      <c r="F1967" t="s">
        <v>13</v>
      </c>
      <c r="G1967" t="s">
        <v>28</v>
      </c>
      <c r="H1967">
        <v>2022</v>
      </c>
      <c r="I1967">
        <v>2000</v>
      </c>
      <c r="J1967">
        <v>260</v>
      </c>
    </row>
    <row r="1968" spans="1:10">
      <c r="A1968" t="s">
        <v>10</v>
      </c>
      <c r="B1968" t="s">
        <v>11</v>
      </c>
      <c r="C1968" t="s">
        <v>119</v>
      </c>
      <c r="D1968" t="s">
        <v>46</v>
      </c>
      <c r="E1968" t="s">
        <v>12</v>
      </c>
      <c r="F1968" t="s">
        <v>13</v>
      </c>
      <c r="G1968" t="s">
        <v>28</v>
      </c>
      <c r="H1968">
        <v>2022</v>
      </c>
      <c r="I1968">
        <v>2000</v>
      </c>
      <c r="J1968">
        <v>260</v>
      </c>
    </row>
    <row r="1969" spans="1:10">
      <c r="A1969" t="s">
        <v>10</v>
      </c>
      <c r="B1969" t="s">
        <v>11</v>
      </c>
      <c r="C1969" t="s">
        <v>119</v>
      </c>
      <c r="D1969" t="s">
        <v>46</v>
      </c>
      <c r="E1969" t="s">
        <v>12</v>
      </c>
      <c r="F1969" t="s">
        <v>13</v>
      </c>
      <c r="G1969" t="s">
        <v>28</v>
      </c>
      <c r="H1969">
        <v>2022</v>
      </c>
      <c r="I1969">
        <v>2000</v>
      </c>
      <c r="J1969">
        <v>260</v>
      </c>
    </row>
    <row r="1970" spans="1:10">
      <c r="A1970" t="s">
        <v>10</v>
      </c>
      <c r="B1970" t="s">
        <v>11</v>
      </c>
      <c r="C1970" t="s">
        <v>119</v>
      </c>
      <c r="D1970" t="s">
        <v>46</v>
      </c>
      <c r="E1970" t="s">
        <v>19</v>
      </c>
      <c r="F1970" t="s">
        <v>54</v>
      </c>
      <c r="G1970" t="s">
        <v>229</v>
      </c>
      <c r="H1970">
        <v>2022</v>
      </c>
      <c r="I1970">
        <v>1500</v>
      </c>
      <c r="J1970">
        <v>210</v>
      </c>
    </row>
    <row r="1971" spans="1:10">
      <c r="A1971" t="s">
        <v>10</v>
      </c>
      <c r="B1971" t="s">
        <v>11</v>
      </c>
      <c r="C1971" t="s">
        <v>119</v>
      </c>
      <c r="D1971" t="s">
        <v>46</v>
      </c>
      <c r="E1971" t="s">
        <v>19</v>
      </c>
      <c r="F1971" t="s">
        <v>92</v>
      </c>
      <c r="G1971" t="s">
        <v>94</v>
      </c>
      <c r="H1971">
        <v>2022</v>
      </c>
      <c r="I1971">
        <v>1500</v>
      </c>
      <c r="J1971">
        <v>210</v>
      </c>
    </row>
    <row r="1972" spans="1:10">
      <c r="A1972" t="s">
        <v>10</v>
      </c>
      <c r="B1972" t="s">
        <v>11</v>
      </c>
      <c r="C1972" t="s">
        <v>119</v>
      </c>
      <c r="D1972" t="s">
        <v>46</v>
      </c>
      <c r="E1972" t="s">
        <v>12</v>
      </c>
      <c r="F1972" t="s">
        <v>13</v>
      </c>
      <c r="G1972" t="s">
        <v>28</v>
      </c>
      <c r="H1972">
        <v>2022</v>
      </c>
      <c r="I1972">
        <v>1500</v>
      </c>
      <c r="J1972">
        <v>195</v>
      </c>
    </row>
    <row r="1973" spans="1:10">
      <c r="A1973" t="s">
        <v>10</v>
      </c>
      <c r="B1973" t="s">
        <v>11</v>
      </c>
      <c r="C1973" t="s">
        <v>119</v>
      </c>
      <c r="D1973" t="s">
        <v>46</v>
      </c>
      <c r="E1973" t="s">
        <v>12</v>
      </c>
      <c r="F1973" t="s">
        <v>13</v>
      </c>
      <c r="G1973" t="s">
        <v>28</v>
      </c>
      <c r="H1973">
        <v>2022</v>
      </c>
      <c r="I1973">
        <v>1500</v>
      </c>
      <c r="J1973">
        <v>195</v>
      </c>
    </row>
    <row r="1974" spans="1:10">
      <c r="A1974" t="s">
        <v>10</v>
      </c>
      <c r="B1974" t="s">
        <v>11</v>
      </c>
      <c r="C1974" t="s">
        <v>119</v>
      </c>
      <c r="D1974" t="s">
        <v>46</v>
      </c>
      <c r="E1974" t="s">
        <v>12</v>
      </c>
      <c r="F1974" t="s">
        <v>13</v>
      </c>
      <c r="G1974" t="s">
        <v>28</v>
      </c>
      <c r="H1974">
        <v>2022</v>
      </c>
      <c r="I1974">
        <v>1500</v>
      </c>
      <c r="J1974">
        <v>195</v>
      </c>
    </row>
    <row r="1975" spans="1:10">
      <c r="A1975" t="s">
        <v>10</v>
      </c>
      <c r="B1975" t="s">
        <v>11</v>
      </c>
      <c r="C1975" t="s">
        <v>119</v>
      </c>
      <c r="D1975" t="s">
        <v>46</v>
      </c>
      <c r="E1975" t="s">
        <v>12</v>
      </c>
      <c r="F1975" t="s">
        <v>13</v>
      </c>
      <c r="G1975" t="s">
        <v>28</v>
      </c>
      <c r="H1975">
        <v>2022</v>
      </c>
      <c r="I1975">
        <v>1500</v>
      </c>
      <c r="J1975">
        <v>195</v>
      </c>
    </row>
    <row r="1976" spans="1:10">
      <c r="A1976" t="s">
        <v>10</v>
      </c>
      <c r="B1976" t="s">
        <v>11</v>
      </c>
      <c r="C1976" t="s">
        <v>119</v>
      </c>
      <c r="D1976" t="s">
        <v>46</v>
      </c>
      <c r="E1976" t="s">
        <v>19</v>
      </c>
      <c r="F1976" t="s">
        <v>54</v>
      </c>
      <c r="G1976" t="s">
        <v>91</v>
      </c>
      <c r="H1976">
        <v>2022</v>
      </c>
      <c r="I1976">
        <v>1000</v>
      </c>
      <c r="J1976">
        <v>170</v>
      </c>
    </row>
    <row r="1977" spans="1:10">
      <c r="A1977" t="s">
        <v>10</v>
      </c>
      <c r="B1977" t="s">
        <v>11</v>
      </c>
      <c r="C1977" t="s">
        <v>119</v>
      </c>
      <c r="D1977" t="s">
        <v>46</v>
      </c>
      <c r="E1977" t="s">
        <v>19</v>
      </c>
      <c r="F1977" t="s">
        <v>54</v>
      </c>
      <c r="G1977" t="s">
        <v>91</v>
      </c>
      <c r="H1977">
        <v>2022</v>
      </c>
      <c r="I1977">
        <v>1000</v>
      </c>
      <c r="J1977">
        <v>170</v>
      </c>
    </row>
    <row r="1978" spans="1:10">
      <c r="A1978" t="s">
        <v>10</v>
      </c>
      <c r="B1978" t="s">
        <v>11</v>
      </c>
      <c r="C1978" t="s">
        <v>119</v>
      </c>
      <c r="D1978" t="s">
        <v>46</v>
      </c>
      <c r="E1978" t="s">
        <v>19</v>
      </c>
      <c r="F1978" t="s">
        <v>54</v>
      </c>
      <c r="G1978" t="s">
        <v>229</v>
      </c>
      <c r="H1978">
        <v>2022</v>
      </c>
      <c r="I1978">
        <v>1000</v>
      </c>
      <c r="J1978">
        <v>170</v>
      </c>
    </row>
    <row r="1979" spans="1:10">
      <c r="A1979" t="s">
        <v>10</v>
      </c>
      <c r="B1979" t="s">
        <v>11</v>
      </c>
      <c r="C1979" t="s">
        <v>119</v>
      </c>
      <c r="D1979" t="s">
        <v>46</v>
      </c>
      <c r="E1979" t="s">
        <v>19</v>
      </c>
      <c r="F1979" t="s">
        <v>92</v>
      </c>
      <c r="G1979" t="s">
        <v>107</v>
      </c>
      <c r="H1979">
        <v>2022</v>
      </c>
      <c r="I1979">
        <v>1000</v>
      </c>
      <c r="J1979">
        <v>150</v>
      </c>
    </row>
    <row r="1980" spans="1:10">
      <c r="A1980" t="s">
        <v>10</v>
      </c>
      <c r="B1980" t="s">
        <v>11</v>
      </c>
      <c r="C1980" t="s">
        <v>119</v>
      </c>
      <c r="D1980" t="s">
        <v>46</v>
      </c>
      <c r="E1980" t="s">
        <v>19</v>
      </c>
      <c r="F1980" t="s">
        <v>54</v>
      </c>
      <c r="G1980" t="s">
        <v>229</v>
      </c>
      <c r="H1980">
        <v>2022</v>
      </c>
      <c r="I1980">
        <v>1000</v>
      </c>
      <c r="J1980">
        <v>140</v>
      </c>
    </row>
    <row r="1981" spans="1:10">
      <c r="A1981" t="s">
        <v>10</v>
      </c>
      <c r="B1981" t="s">
        <v>11</v>
      </c>
      <c r="C1981" t="s">
        <v>119</v>
      </c>
      <c r="D1981" t="s">
        <v>46</v>
      </c>
      <c r="E1981" t="s">
        <v>12</v>
      </c>
      <c r="F1981" t="s">
        <v>13</v>
      </c>
      <c r="G1981" t="s">
        <v>28</v>
      </c>
      <c r="H1981">
        <v>2022</v>
      </c>
      <c r="I1981">
        <v>1000</v>
      </c>
      <c r="J1981">
        <v>130</v>
      </c>
    </row>
    <row r="1982" spans="1:10">
      <c r="A1982" t="s">
        <v>10</v>
      </c>
      <c r="B1982" t="s">
        <v>11</v>
      </c>
      <c r="C1982" t="s">
        <v>119</v>
      </c>
      <c r="D1982" t="s">
        <v>46</v>
      </c>
      <c r="E1982" t="s">
        <v>12</v>
      </c>
      <c r="F1982" t="s">
        <v>13</v>
      </c>
      <c r="G1982" t="s">
        <v>28</v>
      </c>
      <c r="H1982">
        <v>2022</v>
      </c>
      <c r="I1982">
        <v>1000</v>
      </c>
      <c r="J1982">
        <v>130</v>
      </c>
    </row>
    <row r="1983" spans="1:10">
      <c r="A1983" t="s">
        <v>10</v>
      </c>
      <c r="B1983" t="s">
        <v>11</v>
      </c>
      <c r="C1983" t="s">
        <v>119</v>
      </c>
      <c r="D1983" t="s">
        <v>46</v>
      </c>
      <c r="E1983" t="s">
        <v>12</v>
      </c>
      <c r="F1983" t="s">
        <v>13</v>
      </c>
      <c r="G1983" t="s">
        <v>28</v>
      </c>
      <c r="H1983">
        <v>2022</v>
      </c>
      <c r="I1983">
        <v>1000</v>
      </c>
      <c r="J1983">
        <v>130</v>
      </c>
    </row>
    <row r="1984" spans="1:10">
      <c r="A1984" t="s">
        <v>10</v>
      </c>
      <c r="B1984" t="s">
        <v>11</v>
      </c>
      <c r="C1984" t="s">
        <v>119</v>
      </c>
      <c r="D1984" t="s">
        <v>46</v>
      </c>
      <c r="E1984" t="s">
        <v>12</v>
      </c>
      <c r="F1984" t="s">
        <v>13</v>
      </c>
      <c r="G1984" t="s">
        <v>28</v>
      </c>
      <c r="H1984">
        <v>2022</v>
      </c>
      <c r="I1984">
        <v>1000</v>
      </c>
      <c r="J1984">
        <v>130</v>
      </c>
    </row>
    <row r="1985" spans="1:10">
      <c r="A1985" t="s">
        <v>10</v>
      </c>
      <c r="B1985" t="s">
        <v>11</v>
      </c>
      <c r="C1985" t="s">
        <v>119</v>
      </c>
      <c r="D1985" t="s">
        <v>46</v>
      </c>
      <c r="E1985" t="s">
        <v>12</v>
      </c>
      <c r="F1985" t="s">
        <v>13</v>
      </c>
      <c r="G1985" t="s">
        <v>28</v>
      </c>
      <c r="H1985">
        <v>2022</v>
      </c>
      <c r="I1985">
        <v>1000</v>
      </c>
      <c r="J1985">
        <v>130</v>
      </c>
    </row>
    <row r="1986" spans="1:10">
      <c r="A1986" t="s">
        <v>10</v>
      </c>
      <c r="B1986" t="s">
        <v>11</v>
      </c>
      <c r="C1986" t="s">
        <v>119</v>
      </c>
      <c r="D1986" t="s">
        <v>46</v>
      </c>
      <c r="E1986" t="s">
        <v>19</v>
      </c>
      <c r="F1986" t="s">
        <v>92</v>
      </c>
      <c r="G1986" t="s">
        <v>107</v>
      </c>
      <c r="H1986">
        <v>2022</v>
      </c>
      <c r="I1986">
        <v>500</v>
      </c>
      <c r="J1986">
        <v>75</v>
      </c>
    </row>
    <row r="1987" spans="1:10">
      <c r="A1987" t="s">
        <v>10</v>
      </c>
      <c r="B1987" t="s">
        <v>11</v>
      </c>
      <c r="C1987" t="s">
        <v>119</v>
      </c>
      <c r="D1987" t="s">
        <v>46</v>
      </c>
      <c r="E1987" t="s">
        <v>19</v>
      </c>
      <c r="F1987" t="s">
        <v>92</v>
      </c>
      <c r="G1987" t="s">
        <v>107</v>
      </c>
      <c r="H1987">
        <v>2022</v>
      </c>
      <c r="I1987">
        <v>500</v>
      </c>
      <c r="J1987">
        <v>75</v>
      </c>
    </row>
    <row r="1988" spans="1:10">
      <c r="A1988" t="s">
        <v>10</v>
      </c>
      <c r="B1988" t="s">
        <v>11</v>
      </c>
      <c r="C1988" t="s">
        <v>119</v>
      </c>
      <c r="D1988" t="s">
        <v>46</v>
      </c>
      <c r="E1988" t="s">
        <v>19</v>
      </c>
      <c r="F1988" t="s">
        <v>92</v>
      </c>
      <c r="G1988" t="s">
        <v>94</v>
      </c>
      <c r="H1988">
        <v>2022</v>
      </c>
      <c r="I1988">
        <v>500</v>
      </c>
      <c r="J1988">
        <v>75</v>
      </c>
    </row>
    <row r="1989" spans="1:10">
      <c r="A1989" t="s">
        <v>10</v>
      </c>
      <c r="B1989" t="s">
        <v>11</v>
      </c>
      <c r="C1989" t="s">
        <v>119</v>
      </c>
      <c r="D1989" t="s">
        <v>46</v>
      </c>
      <c r="E1989" t="s">
        <v>19</v>
      </c>
      <c r="F1989" t="s">
        <v>92</v>
      </c>
      <c r="G1989" t="s">
        <v>95</v>
      </c>
      <c r="H1989">
        <v>2022</v>
      </c>
      <c r="I1989">
        <v>500</v>
      </c>
      <c r="J1989">
        <v>75</v>
      </c>
    </row>
    <row r="1990" spans="1:10">
      <c r="A1990" t="s">
        <v>10</v>
      </c>
      <c r="B1990" t="s">
        <v>11</v>
      </c>
      <c r="C1990" t="s">
        <v>119</v>
      </c>
      <c r="D1990" t="s">
        <v>46</v>
      </c>
      <c r="E1990" t="s">
        <v>19</v>
      </c>
      <c r="F1990" t="s">
        <v>92</v>
      </c>
      <c r="G1990" t="s">
        <v>94</v>
      </c>
      <c r="H1990">
        <v>2022</v>
      </c>
      <c r="I1990">
        <v>500</v>
      </c>
      <c r="J1990">
        <v>70</v>
      </c>
    </row>
    <row r="1991" spans="1:10">
      <c r="A1991" t="s">
        <v>10</v>
      </c>
      <c r="B1991" t="s">
        <v>11</v>
      </c>
      <c r="C1991" t="s">
        <v>119</v>
      </c>
      <c r="D1991" t="s">
        <v>46</v>
      </c>
      <c r="E1991" t="s">
        <v>12</v>
      </c>
      <c r="F1991" t="s">
        <v>13</v>
      </c>
      <c r="G1991" t="s">
        <v>28</v>
      </c>
      <c r="H1991">
        <v>2022</v>
      </c>
      <c r="I1991">
        <v>500</v>
      </c>
      <c r="J1991">
        <v>65</v>
      </c>
    </row>
    <row r="1992" spans="1:10">
      <c r="A1992" t="s">
        <v>10</v>
      </c>
      <c r="B1992" t="s">
        <v>11</v>
      </c>
      <c r="C1992" t="s">
        <v>119</v>
      </c>
      <c r="D1992" t="s">
        <v>46</v>
      </c>
      <c r="E1992" t="s">
        <v>12</v>
      </c>
      <c r="F1992" t="s">
        <v>13</v>
      </c>
      <c r="G1992" t="s">
        <v>28</v>
      </c>
      <c r="H1992">
        <v>2022</v>
      </c>
      <c r="I1992">
        <v>500</v>
      </c>
      <c r="J1992">
        <v>65</v>
      </c>
    </row>
    <row r="1993" spans="1:10">
      <c r="A1993" t="s">
        <v>10</v>
      </c>
      <c r="B1993" t="s">
        <v>11</v>
      </c>
      <c r="C1993" t="s">
        <v>119</v>
      </c>
      <c r="D1993" t="s">
        <v>46</v>
      </c>
      <c r="E1993" t="s">
        <v>12</v>
      </c>
      <c r="F1993" t="s">
        <v>13</v>
      </c>
      <c r="G1993" t="s">
        <v>28</v>
      </c>
      <c r="H1993">
        <v>2022</v>
      </c>
      <c r="I1993">
        <v>500</v>
      </c>
      <c r="J1993">
        <v>65</v>
      </c>
    </row>
    <row r="1994" spans="1:10">
      <c r="A1994" t="s">
        <v>10</v>
      </c>
      <c r="B1994" t="s">
        <v>11</v>
      </c>
      <c r="C1994" t="s">
        <v>119</v>
      </c>
      <c r="D1994" t="s">
        <v>46</v>
      </c>
      <c r="E1994" t="s">
        <v>12</v>
      </c>
      <c r="F1994" t="s">
        <v>13</v>
      </c>
      <c r="G1994" t="s">
        <v>28</v>
      </c>
      <c r="H1994">
        <v>2022</v>
      </c>
      <c r="I1994">
        <v>500</v>
      </c>
      <c r="J1994">
        <v>65</v>
      </c>
    </row>
    <row r="1995" spans="1:10">
      <c r="A1995" t="s">
        <v>10</v>
      </c>
      <c r="B1995" t="s">
        <v>11</v>
      </c>
      <c r="C1995" t="s">
        <v>119</v>
      </c>
      <c r="D1995" t="s">
        <v>46</v>
      </c>
      <c r="E1995" t="s">
        <v>12</v>
      </c>
      <c r="F1995" t="s">
        <v>13</v>
      </c>
      <c r="G1995" t="s">
        <v>28</v>
      </c>
      <c r="H1995">
        <v>2022</v>
      </c>
      <c r="I1995">
        <v>0</v>
      </c>
      <c r="J1995">
        <v>0</v>
      </c>
    </row>
    <row r="1996" spans="1:10">
      <c r="A1996" t="s">
        <v>10</v>
      </c>
      <c r="B1996" t="s">
        <v>11</v>
      </c>
      <c r="C1996" t="s">
        <v>119</v>
      </c>
      <c r="D1996" t="s">
        <v>46</v>
      </c>
      <c r="E1996" t="s">
        <v>15</v>
      </c>
      <c r="F1996" t="s">
        <v>34</v>
      </c>
      <c r="G1996" t="s">
        <v>287</v>
      </c>
      <c r="H1996">
        <v>2022</v>
      </c>
      <c r="I1996">
        <v>0</v>
      </c>
      <c r="J1996">
        <v>0</v>
      </c>
    </row>
    <row r="1997" spans="1:10">
      <c r="A1997" t="s">
        <v>10</v>
      </c>
      <c r="B1997" t="s">
        <v>11</v>
      </c>
      <c r="C1997" t="s">
        <v>119</v>
      </c>
      <c r="D1997" t="s">
        <v>46</v>
      </c>
      <c r="E1997" t="s">
        <v>15</v>
      </c>
      <c r="F1997" t="s">
        <v>198</v>
      </c>
      <c r="G1997" t="s">
        <v>296</v>
      </c>
      <c r="H1997">
        <v>2022</v>
      </c>
      <c r="I1997">
        <v>0</v>
      </c>
      <c r="J1997">
        <v>0</v>
      </c>
    </row>
    <row r="1998" spans="1:10">
      <c r="A1998" t="s">
        <v>10</v>
      </c>
      <c r="B1998" t="s">
        <v>11</v>
      </c>
      <c r="C1998" t="s">
        <v>119</v>
      </c>
      <c r="D1998" t="s">
        <v>46</v>
      </c>
      <c r="E1998" t="s">
        <v>19</v>
      </c>
      <c r="F1998" t="s">
        <v>54</v>
      </c>
      <c r="G1998" t="s">
        <v>57</v>
      </c>
      <c r="H1998">
        <v>2022</v>
      </c>
      <c r="I1998">
        <v>0</v>
      </c>
      <c r="J1998">
        <v>0</v>
      </c>
    </row>
    <row r="1999" spans="1:10">
      <c r="A1999" t="s">
        <v>10</v>
      </c>
      <c r="B1999" t="s">
        <v>11</v>
      </c>
      <c r="C1999" t="s">
        <v>119</v>
      </c>
      <c r="D1999" t="s">
        <v>46</v>
      </c>
      <c r="E1999" t="s">
        <v>19</v>
      </c>
      <c r="F1999" t="s">
        <v>54</v>
      </c>
      <c r="G1999" t="s">
        <v>91</v>
      </c>
      <c r="H1999">
        <v>2022</v>
      </c>
      <c r="I1999">
        <v>0</v>
      </c>
      <c r="J1999">
        <v>0</v>
      </c>
    </row>
    <row r="2000" spans="1:10">
      <c r="A2000" t="s">
        <v>10</v>
      </c>
      <c r="B2000" t="s">
        <v>11</v>
      </c>
      <c r="C2000" t="s">
        <v>119</v>
      </c>
      <c r="D2000" t="s">
        <v>46</v>
      </c>
      <c r="E2000" t="s">
        <v>19</v>
      </c>
      <c r="F2000" t="s">
        <v>54</v>
      </c>
      <c r="G2000" t="s">
        <v>59</v>
      </c>
      <c r="H2000">
        <v>2022</v>
      </c>
      <c r="I2000">
        <v>0</v>
      </c>
      <c r="J2000">
        <v>0</v>
      </c>
    </row>
    <row r="2001" spans="1:10">
      <c r="A2001" t="s">
        <v>10</v>
      </c>
      <c r="B2001" t="s">
        <v>351</v>
      </c>
      <c r="C2001" t="s">
        <v>351</v>
      </c>
      <c r="D2001" t="s">
        <v>362</v>
      </c>
      <c r="E2001" t="s">
        <v>15</v>
      </c>
      <c r="F2001" t="s">
        <v>201</v>
      </c>
      <c r="G2001" t="s">
        <v>202</v>
      </c>
      <c r="H2001">
        <v>2022</v>
      </c>
      <c r="I2001">
        <v>250</v>
      </c>
      <c r="J2001">
        <v>747.5</v>
      </c>
    </row>
    <row r="2002" spans="1:10">
      <c r="A2002" t="s">
        <v>10</v>
      </c>
      <c r="B2002" t="s">
        <v>351</v>
      </c>
      <c r="C2002" t="s">
        <v>351</v>
      </c>
      <c r="D2002" t="s">
        <v>362</v>
      </c>
      <c r="E2002" t="s">
        <v>15</v>
      </c>
      <c r="F2002" t="s">
        <v>201</v>
      </c>
      <c r="G2002" t="s">
        <v>203</v>
      </c>
      <c r="H2002">
        <v>2022</v>
      </c>
      <c r="I2002">
        <v>5980</v>
      </c>
      <c r="J2002">
        <v>17790.5</v>
      </c>
    </row>
    <row r="2003" spans="1:10">
      <c r="A2003" t="s">
        <v>10</v>
      </c>
      <c r="B2003" t="s">
        <v>351</v>
      </c>
      <c r="C2003" t="s">
        <v>351</v>
      </c>
      <c r="D2003" t="s">
        <v>362</v>
      </c>
      <c r="E2003" t="s">
        <v>15</v>
      </c>
      <c r="F2003" t="s">
        <v>201</v>
      </c>
      <c r="G2003" t="s">
        <v>203</v>
      </c>
      <c r="H2003">
        <v>2022</v>
      </c>
      <c r="I2003">
        <v>1960</v>
      </c>
      <c r="J2003">
        <v>5830.5</v>
      </c>
    </row>
    <row r="2004" spans="1:10">
      <c r="A2004" t="s">
        <v>10</v>
      </c>
      <c r="B2004" t="s">
        <v>351</v>
      </c>
      <c r="C2004" t="s">
        <v>351</v>
      </c>
      <c r="D2004" t="s">
        <v>362</v>
      </c>
      <c r="E2004" t="s">
        <v>15</v>
      </c>
      <c r="F2004" t="s">
        <v>201</v>
      </c>
      <c r="G2004" t="s">
        <v>203</v>
      </c>
      <c r="H2004">
        <v>2022</v>
      </c>
      <c r="I2004">
        <v>425</v>
      </c>
      <c r="J2004">
        <v>1270.75</v>
      </c>
    </row>
    <row r="2005" spans="1:10">
      <c r="A2005" t="s">
        <v>10</v>
      </c>
      <c r="B2005" t="s">
        <v>351</v>
      </c>
      <c r="C2005" t="s">
        <v>351</v>
      </c>
      <c r="D2005" t="s">
        <v>362</v>
      </c>
      <c r="E2005" t="s">
        <v>15</v>
      </c>
      <c r="F2005" t="s">
        <v>201</v>
      </c>
      <c r="G2005" t="s">
        <v>203</v>
      </c>
      <c r="H2005">
        <v>2022</v>
      </c>
      <c r="I2005">
        <v>3595</v>
      </c>
      <c r="J2005">
        <v>10689.25</v>
      </c>
    </row>
    <row r="2006" spans="1:10">
      <c r="A2006" t="s">
        <v>10</v>
      </c>
      <c r="B2006" t="s">
        <v>351</v>
      </c>
      <c r="C2006" t="s">
        <v>351</v>
      </c>
      <c r="D2006" t="s">
        <v>362</v>
      </c>
      <c r="E2006" t="s">
        <v>15</v>
      </c>
      <c r="F2006" t="s">
        <v>201</v>
      </c>
      <c r="G2006" t="s">
        <v>203</v>
      </c>
      <c r="H2006">
        <v>2022</v>
      </c>
      <c r="I2006">
        <v>1560</v>
      </c>
      <c r="J2006">
        <v>4634.5</v>
      </c>
    </row>
    <row r="2007" spans="1:10">
      <c r="A2007" t="s">
        <v>10</v>
      </c>
      <c r="B2007" t="s">
        <v>351</v>
      </c>
      <c r="C2007" t="s">
        <v>351</v>
      </c>
      <c r="D2007" t="s">
        <v>362</v>
      </c>
      <c r="E2007" t="s">
        <v>15</v>
      </c>
      <c r="F2007" t="s">
        <v>201</v>
      </c>
      <c r="G2007" t="s">
        <v>203</v>
      </c>
      <c r="H2007">
        <v>2022</v>
      </c>
      <c r="I2007">
        <v>300</v>
      </c>
      <c r="J2007">
        <v>897</v>
      </c>
    </row>
    <row r="2008" spans="1:10">
      <c r="A2008" t="s">
        <v>10</v>
      </c>
      <c r="B2008" t="s">
        <v>351</v>
      </c>
      <c r="C2008" t="s">
        <v>351</v>
      </c>
      <c r="D2008" t="s">
        <v>362</v>
      </c>
      <c r="E2008" t="s">
        <v>15</v>
      </c>
      <c r="F2008" t="s">
        <v>201</v>
      </c>
      <c r="G2008" t="s">
        <v>203</v>
      </c>
      <c r="H2008">
        <v>2022</v>
      </c>
      <c r="I2008">
        <v>4200</v>
      </c>
      <c r="J2008">
        <v>12483.25</v>
      </c>
    </row>
    <row r="2009" spans="1:10">
      <c r="A2009" t="s">
        <v>10</v>
      </c>
      <c r="B2009" t="s">
        <v>351</v>
      </c>
      <c r="C2009" t="s">
        <v>351</v>
      </c>
      <c r="D2009" t="s">
        <v>362</v>
      </c>
      <c r="E2009" t="s">
        <v>15</v>
      </c>
      <c r="F2009" t="s">
        <v>201</v>
      </c>
      <c r="G2009" t="s">
        <v>203</v>
      </c>
      <c r="H2009">
        <v>2022</v>
      </c>
      <c r="I2009">
        <v>1160</v>
      </c>
      <c r="J2009">
        <v>3438.5</v>
      </c>
    </row>
    <row r="2010" spans="1:10">
      <c r="A2010" t="s">
        <v>10</v>
      </c>
      <c r="B2010" t="s">
        <v>351</v>
      </c>
      <c r="C2010" t="s">
        <v>351</v>
      </c>
      <c r="D2010" t="s">
        <v>362</v>
      </c>
      <c r="E2010" t="s">
        <v>15</v>
      </c>
      <c r="F2010" t="s">
        <v>201</v>
      </c>
      <c r="G2010" t="s">
        <v>203</v>
      </c>
      <c r="H2010">
        <v>2022</v>
      </c>
      <c r="I2010">
        <v>175</v>
      </c>
      <c r="J2010">
        <v>523.25</v>
      </c>
    </row>
    <row r="2011" spans="1:10">
      <c r="A2011" t="s">
        <v>10</v>
      </c>
      <c r="B2011" t="s">
        <v>351</v>
      </c>
      <c r="C2011" t="s">
        <v>351</v>
      </c>
      <c r="D2011" t="s">
        <v>362</v>
      </c>
      <c r="E2011" t="s">
        <v>15</v>
      </c>
      <c r="F2011" t="s">
        <v>201</v>
      </c>
      <c r="G2011" t="s">
        <v>203</v>
      </c>
      <c r="H2011">
        <v>2022</v>
      </c>
      <c r="I2011">
        <v>8595</v>
      </c>
      <c r="J2011">
        <v>25564.5</v>
      </c>
    </row>
    <row r="2012" spans="1:10">
      <c r="A2012" t="s">
        <v>10</v>
      </c>
      <c r="B2012" t="s">
        <v>351</v>
      </c>
      <c r="C2012" t="s">
        <v>351</v>
      </c>
      <c r="D2012" t="s">
        <v>362</v>
      </c>
      <c r="E2012" t="s">
        <v>15</v>
      </c>
      <c r="F2012" t="s">
        <v>201</v>
      </c>
      <c r="G2012" t="s">
        <v>203</v>
      </c>
      <c r="H2012">
        <v>2022</v>
      </c>
      <c r="I2012">
        <v>5555</v>
      </c>
      <c r="J2012">
        <v>16519.75</v>
      </c>
    </row>
    <row r="2013" spans="1:10">
      <c r="A2013" t="s">
        <v>10</v>
      </c>
      <c r="B2013" t="s">
        <v>351</v>
      </c>
      <c r="C2013" t="s">
        <v>351</v>
      </c>
      <c r="D2013" t="s">
        <v>362</v>
      </c>
      <c r="E2013" t="s">
        <v>15</v>
      </c>
      <c r="F2013" t="s">
        <v>201</v>
      </c>
      <c r="G2013" t="s">
        <v>203</v>
      </c>
      <c r="H2013">
        <v>2022</v>
      </c>
      <c r="I2013">
        <v>1110</v>
      </c>
      <c r="J2013">
        <v>3289</v>
      </c>
    </row>
    <row r="2014" spans="1:10">
      <c r="A2014" t="s">
        <v>10</v>
      </c>
      <c r="B2014" t="s">
        <v>351</v>
      </c>
      <c r="C2014" t="s">
        <v>351</v>
      </c>
      <c r="D2014" t="s">
        <v>362</v>
      </c>
      <c r="E2014" t="s">
        <v>15</v>
      </c>
      <c r="F2014" t="s">
        <v>201</v>
      </c>
      <c r="G2014" t="s">
        <v>203</v>
      </c>
      <c r="H2014">
        <v>2022</v>
      </c>
      <c r="I2014">
        <v>2465</v>
      </c>
      <c r="J2014">
        <v>7325.5</v>
      </c>
    </row>
    <row r="2015" spans="1:10">
      <c r="A2015" t="s">
        <v>710</v>
      </c>
      <c r="B2015" t="s">
        <v>351</v>
      </c>
      <c r="C2015" t="s">
        <v>351</v>
      </c>
      <c r="D2015" t="s">
        <v>741</v>
      </c>
      <c r="E2015" t="s">
        <v>15</v>
      </c>
      <c r="F2015" t="s">
        <v>128</v>
      </c>
      <c r="G2015" t="s">
        <v>457</v>
      </c>
      <c r="H2015">
        <v>2022</v>
      </c>
      <c r="I2015">
        <v>500</v>
      </c>
      <c r="J2015">
        <v>1505</v>
      </c>
    </row>
    <row r="2016" spans="1:10">
      <c r="A2016" t="s">
        <v>710</v>
      </c>
      <c r="B2016" t="s">
        <v>351</v>
      </c>
      <c r="C2016" t="s">
        <v>351</v>
      </c>
      <c r="D2016" t="s">
        <v>741</v>
      </c>
      <c r="E2016" t="s">
        <v>15</v>
      </c>
      <c r="F2016" t="s">
        <v>31</v>
      </c>
      <c r="G2016" t="s">
        <v>32</v>
      </c>
      <c r="H2016">
        <v>2022</v>
      </c>
      <c r="I2016">
        <v>1060</v>
      </c>
      <c r="J2016">
        <v>2593.5</v>
      </c>
    </row>
    <row r="2017" spans="1:10">
      <c r="A2017" t="s">
        <v>710</v>
      </c>
      <c r="B2017" t="s">
        <v>351</v>
      </c>
      <c r="C2017" t="s">
        <v>351</v>
      </c>
      <c r="D2017" t="s">
        <v>741</v>
      </c>
      <c r="E2017" t="s">
        <v>15</v>
      </c>
      <c r="F2017" t="s">
        <v>31</v>
      </c>
      <c r="G2017" t="s">
        <v>33</v>
      </c>
      <c r="H2017">
        <v>2022</v>
      </c>
      <c r="I2017">
        <v>1060</v>
      </c>
      <c r="J2017">
        <v>2593.5</v>
      </c>
    </row>
    <row r="2018" spans="1:10">
      <c r="A2018" t="s">
        <v>710</v>
      </c>
      <c r="B2018" t="s">
        <v>351</v>
      </c>
      <c r="C2018" t="s">
        <v>351</v>
      </c>
      <c r="D2018" t="s">
        <v>741</v>
      </c>
      <c r="E2018" t="s">
        <v>15</v>
      </c>
      <c r="F2018" t="s">
        <v>36</v>
      </c>
      <c r="G2018" t="s">
        <v>384</v>
      </c>
      <c r="H2018">
        <v>2022</v>
      </c>
      <c r="I2018">
        <v>1060</v>
      </c>
      <c r="J2018">
        <v>1386</v>
      </c>
    </row>
    <row r="2019" spans="1:10">
      <c r="A2019" t="s">
        <v>710</v>
      </c>
      <c r="B2019" t="s">
        <v>351</v>
      </c>
      <c r="C2019" t="s">
        <v>351</v>
      </c>
      <c r="D2019" t="s">
        <v>741</v>
      </c>
      <c r="E2019" t="s">
        <v>15</v>
      </c>
      <c r="F2019" t="s">
        <v>36</v>
      </c>
      <c r="G2019" t="s">
        <v>175</v>
      </c>
      <c r="H2019">
        <v>2022</v>
      </c>
      <c r="I2019">
        <v>6390</v>
      </c>
      <c r="J2019">
        <v>8382</v>
      </c>
    </row>
    <row r="2020" spans="1:10">
      <c r="A2020" t="s">
        <v>710</v>
      </c>
      <c r="B2020" t="s">
        <v>351</v>
      </c>
      <c r="C2020" t="s">
        <v>351</v>
      </c>
      <c r="D2020" t="s">
        <v>741</v>
      </c>
      <c r="E2020" t="s">
        <v>15</v>
      </c>
      <c r="F2020" t="s">
        <v>36</v>
      </c>
      <c r="G2020" t="s">
        <v>175</v>
      </c>
      <c r="H2020">
        <v>2022</v>
      </c>
      <c r="I2020">
        <v>3015</v>
      </c>
      <c r="J2020">
        <v>3960</v>
      </c>
    </row>
    <row r="2021" spans="1:10">
      <c r="A2021" t="s">
        <v>710</v>
      </c>
      <c r="B2021" t="s">
        <v>351</v>
      </c>
      <c r="C2021" t="s">
        <v>351</v>
      </c>
      <c r="D2021" t="s">
        <v>741</v>
      </c>
      <c r="E2021" t="s">
        <v>15</v>
      </c>
      <c r="F2021" t="s">
        <v>36</v>
      </c>
      <c r="G2021" t="s">
        <v>175</v>
      </c>
      <c r="H2021">
        <v>2022</v>
      </c>
      <c r="I2021">
        <v>2010</v>
      </c>
      <c r="J2021">
        <v>2700</v>
      </c>
    </row>
    <row r="2022" spans="1:10">
      <c r="A2022" t="s">
        <v>710</v>
      </c>
      <c r="B2022" t="s">
        <v>351</v>
      </c>
      <c r="C2022" t="s">
        <v>351</v>
      </c>
      <c r="D2022" t="s">
        <v>741</v>
      </c>
      <c r="E2022" t="s">
        <v>15</v>
      </c>
      <c r="F2022" t="s">
        <v>36</v>
      </c>
      <c r="G2022" t="s">
        <v>175</v>
      </c>
      <c r="H2022">
        <v>2022</v>
      </c>
      <c r="I2022">
        <v>3015</v>
      </c>
      <c r="J2022">
        <v>4050</v>
      </c>
    </row>
    <row r="2023" spans="1:10">
      <c r="A2023" t="s">
        <v>710</v>
      </c>
      <c r="B2023" t="s">
        <v>351</v>
      </c>
      <c r="C2023" t="s">
        <v>351</v>
      </c>
      <c r="D2023" t="s">
        <v>741</v>
      </c>
      <c r="E2023" t="s">
        <v>15</v>
      </c>
      <c r="F2023" t="s">
        <v>36</v>
      </c>
      <c r="G2023" t="s">
        <v>175</v>
      </c>
      <c r="H2023">
        <v>2022</v>
      </c>
      <c r="I2023">
        <v>2010</v>
      </c>
      <c r="J2023">
        <v>2700</v>
      </c>
    </row>
    <row r="2024" spans="1:10">
      <c r="A2024" t="s">
        <v>710</v>
      </c>
      <c r="B2024" t="s">
        <v>351</v>
      </c>
      <c r="C2024" t="s">
        <v>351</v>
      </c>
      <c r="D2024" t="s">
        <v>741</v>
      </c>
      <c r="E2024" t="s">
        <v>15</v>
      </c>
      <c r="F2024" t="s">
        <v>36</v>
      </c>
      <c r="G2024" t="s">
        <v>385</v>
      </c>
      <c r="H2024">
        <v>2022</v>
      </c>
      <c r="I2024">
        <v>1060</v>
      </c>
      <c r="J2024">
        <v>1386</v>
      </c>
    </row>
    <row r="2025" spans="1:10">
      <c r="A2025" t="s">
        <v>710</v>
      </c>
      <c r="B2025" t="s">
        <v>351</v>
      </c>
      <c r="C2025" t="s">
        <v>351</v>
      </c>
      <c r="D2025" t="s">
        <v>741</v>
      </c>
      <c r="E2025" t="s">
        <v>15</v>
      </c>
      <c r="F2025" t="s">
        <v>36</v>
      </c>
      <c r="G2025" t="s">
        <v>176</v>
      </c>
      <c r="H2025">
        <v>2022</v>
      </c>
      <c r="I2025">
        <v>6390</v>
      </c>
      <c r="J2025">
        <v>8382</v>
      </c>
    </row>
    <row r="2026" spans="1:10">
      <c r="A2026" t="s">
        <v>710</v>
      </c>
      <c r="B2026" t="s">
        <v>351</v>
      </c>
      <c r="C2026" t="s">
        <v>351</v>
      </c>
      <c r="D2026" t="s">
        <v>741</v>
      </c>
      <c r="E2026" t="s">
        <v>15</v>
      </c>
      <c r="F2026" t="s">
        <v>36</v>
      </c>
      <c r="G2026" t="s">
        <v>176</v>
      </c>
      <c r="H2026">
        <v>2022</v>
      </c>
      <c r="I2026">
        <v>3015</v>
      </c>
      <c r="J2026">
        <v>3960</v>
      </c>
    </row>
    <row r="2027" spans="1:10">
      <c r="A2027" t="s">
        <v>710</v>
      </c>
      <c r="B2027" t="s">
        <v>351</v>
      </c>
      <c r="C2027" t="s">
        <v>351</v>
      </c>
      <c r="D2027" t="s">
        <v>741</v>
      </c>
      <c r="E2027" t="s">
        <v>15</v>
      </c>
      <c r="F2027" t="s">
        <v>36</v>
      </c>
      <c r="G2027" t="s">
        <v>176</v>
      </c>
      <c r="H2027">
        <v>2022</v>
      </c>
      <c r="I2027">
        <v>2010</v>
      </c>
      <c r="J2027">
        <v>2700</v>
      </c>
    </row>
    <row r="2028" spans="1:10">
      <c r="A2028" t="s">
        <v>710</v>
      </c>
      <c r="B2028" t="s">
        <v>351</v>
      </c>
      <c r="C2028" t="s">
        <v>351</v>
      </c>
      <c r="D2028" t="s">
        <v>741</v>
      </c>
      <c r="E2028" t="s">
        <v>15</v>
      </c>
      <c r="F2028" t="s">
        <v>36</v>
      </c>
      <c r="G2028" t="s">
        <v>176</v>
      </c>
      <c r="H2028">
        <v>2022</v>
      </c>
      <c r="I2028">
        <v>3015</v>
      </c>
      <c r="J2028">
        <v>4050</v>
      </c>
    </row>
    <row r="2029" spans="1:10">
      <c r="A2029" t="s">
        <v>710</v>
      </c>
      <c r="B2029" t="s">
        <v>351</v>
      </c>
      <c r="C2029" t="s">
        <v>351</v>
      </c>
      <c r="D2029" t="s">
        <v>741</v>
      </c>
      <c r="E2029" t="s">
        <v>15</v>
      </c>
      <c r="F2029" t="s">
        <v>36</v>
      </c>
      <c r="G2029" t="s">
        <v>176</v>
      </c>
      <c r="H2029">
        <v>2022</v>
      </c>
      <c r="I2029">
        <v>2010</v>
      </c>
      <c r="J2029">
        <v>2700</v>
      </c>
    </row>
    <row r="2030" spans="1:10">
      <c r="A2030" t="s">
        <v>710</v>
      </c>
      <c r="B2030" t="s">
        <v>351</v>
      </c>
      <c r="C2030" t="s">
        <v>351</v>
      </c>
      <c r="D2030" t="s">
        <v>741</v>
      </c>
      <c r="E2030" t="s">
        <v>15</v>
      </c>
      <c r="F2030" t="s">
        <v>386</v>
      </c>
      <c r="G2030" t="s">
        <v>387</v>
      </c>
      <c r="H2030">
        <v>2022</v>
      </c>
      <c r="I2030">
        <v>14475</v>
      </c>
      <c r="J2030">
        <v>29808</v>
      </c>
    </row>
    <row r="2031" spans="1:10">
      <c r="A2031" t="s">
        <v>710</v>
      </c>
      <c r="B2031" t="s">
        <v>351</v>
      </c>
      <c r="C2031" t="s">
        <v>351</v>
      </c>
      <c r="D2031" t="s">
        <v>741</v>
      </c>
      <c r="E2031" t="s">
        <v>15</v>
      </c>
      <c r="F2031" t="s">
        <v>386</v>
      </c>
      <c r="G2031" t="s">
        <v>388</v>
      </c>
      <c r="H2031">
        <v>2022</v>
      </c>
      <c r="I2031">
        <v>14475</v>
      </c>
      <c r="J2031">
        <v>29808</v>
      </c>
    </row>
    <row r="2032" spans="1:10">
      <c r="A2032" t="s">
        <v>710</v>
      </c>
      <c r="B2032" t="s">
        <v>351</v>
      </c>
      <c r="C2032" t="s">
        <v>351</v>
      </c>
      <c r="D2032" t="s">
        <v>741</v>
      </c>
      <c r="E2032" t="s">
        <v>15</v>
      </c>
      <c r="F2032" t="s">
        <v>201</v>
      </c>
      <c r="G2032" t="s">
        <v>202</v>
      </c>
      <c r="H2032">
        <v>2022</v>
      </c>
      <c r="I2032">
        <v>5830</v>
      </c>
      <c r="J2032">
        <v>17226</v>
      </c>
    </row>
    <row r="2033" spans="1:10">
      <c r="A2033" t="s">
        <v>710</v>
      </c>
      <c r="B2033" t="s">
        <v>351</v>
      </c>
      <c r="C2033" t="s">
        <v>351</v>
      </c>
      <c r="D2033" t="s">
        <v>741</v>
      </c>
      <c r="E2033" t="s">
        <v>15</v>
      </c>
      <c r="F2033" t="s">
        <v>201</v>
      </c>
      <c r="G2033" t="s">
        <v>203</v>
      </c>
      <c r="H2033">
        <v>2022</v>
      </c>
      <c r="I2033">
        <v>5830</v>
      </c>
      <c r="J2033">
        <v>17226</v>
      </c>
    </row>
    <row r="2034" spans="1:10">
      <c r="A2034" t="s">
        <v>710</v>
      </c>
      <c r="B2034" t="s">
        <v>351</v>
      </c>
      <c r="C2034" t="s">
        <v>351</v>
      </c>
      <c r="D2034" t="s">
        <v>741</v>
      </c>
      <c r="E2034" t="s">
        <v>15</v>
      </c>
      <c r="F2034" t="s">
        <v>207</v>
      </c>
      <c r="G2034" t="s">
        <v>208</v>
      </c>
      <c r="H2034">
        <v>2022</v>
      </c>
      <c r="I2034">
        <v>1005</v>
      </c>
      <c r="J2034">
        <v>4870</v>
      </c>
    </row>
    <row r="2035" spans="1:10">
      <c r="A2035" t="s">
        <v>710</v>
      </c>
      <c r="B2035" t="s">
        <v>351</v>
      </c>
      <c r="C2035" t="s">
        <v>351</v>
      </c>
      <c r="D2035" t="s">
        <v>741</v>
      </c>
      <c r="E2035" t="s">
        <v>15</v>
      </c>
      <c r="F2035" t="s">
        <v>207</v>
      </c>
      <c r="G2035" t="s">
        <v>208</v>
      </c>
      <c r="H2035">
        <v>2022</v>
      </c>
      <c r="I2035">
        <v>1610</v>
      </c>
      <c r="J2035">
        <v>7792</v>
      </c>
    </row>
    <row r="2036" spans="1:10">
      <c r="A2036" t="s">
        <v>710</v>
      </c>
      <c r="B2036" t="s">
        <v>351</v>
      </c>
      <c r="C2036" t="s">
        <v>351</v>
      </c>
      <c r="D2036" t="s">
        <v>741</v>
      </c>
      <c r="E2036" t="s">
        <v>15</v>
      </c>
      <c r="F2036" t="s">
        <v>207</v>
      </c>
      <c r="G2036" t="s">
        <v>209</v>
      </c>
      <c r="H2036">
        <v>2022</v>
      </c>
      <c r="I2036">
        <v>1005</v>
      </c>
      <c r="J2036">
        <v>4870</v>
      </c>
    </row>
    <row r="2037" spans="1:10">
      <c r="A2037" t="s">
        <v>710</v>
      </c>
      <c r="B2037" t="s">
        <v>351</v>
      </c>
      <c r="C2037" t="s">
        <v>351</v>
      </c>
      <c r="D2037" t="s">
        <v>741</v>
      </c>
      <c r="E2037" t="s">
        <v>15</v>
      </c>
      <c r="F2037" t="s">
        <v>207</v>
      </c>
      <c r="G2037" t="s">
        <v>209</v>
      </c>
      <c r="H2037">
        <v>2022</v>
      </c>
      <c r="I2037">
        <v>1610</v>
      </c>
      <c r="J2037">
        <v>7792</v>
      </c>
    </row>
    <row r="2038" spans="1:10">
      <c r="A2038" t="s">
        <v>544</v>
      </c>
      <c r="B2038" t="s">
        <v>351</v>
      </c>
      <c r="C2038" t="s">
        <v>351</v>
      </c>
      <c r="D2038" t="s">
        <v>605</v>
      </c>
      <c r="E2038" t="s">
        <v>15</v>
      </c>
      <c r="F2038" t="s">
        <v>128</v>
      </c>
      <c r="G2038" t="s">
        <v>129</v>
      </c>
      <c r="H2038">
        <v>2022</v>
      </c>
      <c r="I2038">
        <v>2005</v>
      </c>
      <c r="J2038">
        <v>6020</v>
      </c>
    </row>
    <row r="2039" spans="1:10">
      <c r="A2039" t="s">
        <v>544</v>
      </c>
      <c r="B2039" t="s">
        <v>351</v>
      </c>
      <c r="C2039" t="s">
        <v>351</v>
      </c>
      <c r="D2039" t="s">
        <v>605</v>
      </c>
      <c r="E2039" t="s">
        <v>15</v>
      </c>
      <c r="F2039" t="s">
        <v>128</v>
      </c>
      <c r="G2039" t="s">
        <v>129</v>
      </c>
      <c r="H2039">
        <v>2022</v>
      </c>
      <c r="I2039">
        <v>500</v>
      </c>
      <c r="J2039">
        <v>1505</v>
      </c>
    </row>
    <row r="2040" spans="1:10">
      <c r="A2040" t="s">
        <v>544</v>
      </c>
      <c r="B2040" t="s">
        <v>351</v>
      </c>
      <c r="C2040" t="s">
        <v>351</v>
      </c>
      <c r="D2040" t="s">
        <v>605</v>
      </c>
      <c r="E2040" t="s">
        <v>15</v>
      </c>
      <c r="F2040" t="s">
        <v>128</v>
      </c>
      <c r="G2040" t="s">
        <v>129</v>
      </c>
      <c r="H2040">
        <v>2022</v>
      </c>
      <c r="I2040">
        <v>1000</v>
      </c>
      <c r="J2040">
        <v>3010</v>
      </c>
    </row>
    <row r="2041" spans="1:10">
      <c r="A2041" t="s">
        <v>544</v>
      </c>
      <c r="B2041" t="s">
        <v>351</v>
      </c>
      <c r="C2041" t="s">
        <v>351</v>
      </c>
      <c r="D2041" t="s">
        <v>605</v>
      </c>
      <c r="E2041" t="s">
        <v>15</v>
      </c>
      <c r="F2041" t="s">
        <v>128</v>
      </c>
      <c r="G2041" t="s">
        <v>130</v>
      </c>
      <c r="H2041">
        <v>2022</v>
      </c>
      <c r="I2041">
        <v>2005</v>
      </c>
      <c r="J2041">
        <v>6020</v>
      </c>
    </row>
    <row r="2042" spans="1:10">
      <c r="A2042" t="s">
        <v>544</v>
      </c>
      <c r="B2042" t="s">
        <v>351</v>
      </c>
      <c r="C2042" t="s">
        <v>351</v>
      </c>
      <c r="D2042" t="s">
        <v>605</v>
      </c>
      <c r="E2042" t="s">
        <v>15</v>
      </c>
      <c r="F2042" t="s">
        <v>128</v>
      </c>
      <c r="G2042" t="s">
        <v>130</v>
      </c>
      <c r="H2042">
        <v>2022</v>
      </c>
      <c r="I2042">
        <v>500</v>
      </c>
      <c r="J2042">
        <v>1505</v>
      </c>
    </row>
    <row r="2043" spans="1:10">
      <c r="A2043" t="s">
        <v>544</v>
      </c>
      <c r="B2043" t="s">
        <v>351</v>
      </c>
      <c r="C2043" t="s">
        <v>351</v>
      </c>
      <c r="D2043" t="s">
        <v>605</v>
      </c>
      <c r="E2043" t="s">
        <v>15</v>
      </c>
      <c r="F2043" t="s">
        <v>128</v>
      </c>
      <c r="G2043" t="s">
        <v>130</v>
      </c>
      <c r="H2043">
        <v>2022</v>
      </c>
      <c r="I2043">
        <v>1000</v>
      </c>
      <c r="J2043">
        <v>3010</v>
      </c>
    </row>
    <row r="2044" spans="1:10">
      <c r="A2044" t="s">
        <v>544</v>
      </c>
      <c r="B2044" t="s">
        <v>351</v>
      </c>
      <c r="C2044" t="s">
        <v>351</v>
      </c>
      <c r="D2044" t="s">
        <v>605</v>
      </c>
      <c r="E2044" t="s">
        <v>15</v>
      </c>
      <c r="F2044" t="s">
        <v>36</v>
      </c>
      <c r="G2044" t="s">
        <v>175</v>
      </c>
      <c r="H2044">
        <v>2022</v>
      </c>
      <c r="I2044">
        <v>1510</v>
      </c>
      <c r="J2044">
        <v>2055</v>
      </c>
    </row>
    <row r="2045" spans="1:10">
      <c r="A2045" t="s">
        <v>544</v>
      </c>
      <c r="B2045" t="s">
        <v>351</v>
      </c>
      <c r="C2045" t="s">
        <v>351</v>
      </c>
      <c r="D2045" t="s">
        <v>605</v>
      </c>
      <c r="E2045" t="s">
        <v>15</v>
      </c>
      <c r="F2045" t="s">
        <v>201</v>
      </c>
      <c r="G2045" t="s">
        <v>202</v>
      </c>
      <c r="H2045">
        <v>2022</v>
      </c>
      <c r="I2045">
        <v>1005</v>
      </c>
      <c r="J2045">
        <v>2970</v>
      </c>
    </row>
    <row r="2046" spans="1:10">
      <c r="A2046" t="s">
        <v>544</v>
      </c>
      <c r="B2046" t="s">
        <v>351</v>
      </c>
      <c r="C2046" t="s">
        <v>351</v>
      </c>
      <c r="D2046" t="s">
        <v>605</v>
      </c>
      <c r="E2046" t="s">
        <v>15</v>
      </c>
      <c r="F2046" t="s">
        <v>201</v>
      </c>
      <c r="G2046" t="s">
        <v>202</v>
      </c>
      <c r="H2046">
        <v>2022</v>
      </c>
      <c r="I2046">
        <v>50</v>
      </c>
      <c r="J2046">
        <v>148.5</v>
      </c>
    </row>
    <row r="2047" spans="1:10">
      <c r="A2047" t="s">
        <v>544</v>
      </c>
      <c r="B2047" t="s">
        <v>351</v>
      </c>
      <c r="C2047" t="s">
        <v>351</v>
      </c>
      <c r="D2047" t="s">
        <v>605</v>
      </c>
      <c r="E2047" t="s">
        <v>15</v>
      </c>
      <c r="F2047" t="s">
        <v>201</v>
      </c>
      <c r="G2047" t="s">
        <v>203</v>
      </c>
      <c r="H2047">
        <v>2022</v>
      </c>
      <c r="I2047">
        <v>2065</v>
      </c>
      <c r="J2047">
        <v>6129.5</v>
      </c>
    </row>
    <row r="2048" spans="1:10">
      <c r="A2048" t="s">
        <v>544</v>
      </c>
      <c r="B2048" t="s">
        <v>351</v>
      </c>
      <c r="C2048" t="s">
        <v>351</v>
      </c>
      <c r="D2048" t="s">
        <v>605</v>
      </c>
      <c r="E2048" t="s">
        <v>15</v>
      </c>
      <c r="F2048" t="s">
        <v>201</v>
      </c>
      <c r="G2048" t="s">
        <v>203</v>
      </c>
      <c r="H2048">
        <v>2022</v>
      </c>
      <c r="I2048">
        <v>1005</v>
      </c>
      <c r="J2048">
        <v>2990</v>
      </c>
    </row>
    <row r="2049" spans="1:10">
      <c r="A2049" t="s">
        <v>544</v>
      </c>
      <c r="B2049" t="s">
        <v>351</v>
      </c>
      <c r="C2049" t="s">
        <v>351</v>
      </c>
      <c r="D2049" t="s">
        <v>605</v>
      </c>
      <c r="E2049" t="s">
        <v>15</v>
      </c>
      <c r="F2049" t="s">
        <v>201</v>
      </c>
      <c r="G2049" t="s">
        <v>203</v>
      </c>
      <c r="H2049">
        <v>2022</v>
      </c>
      <c r="I2049">
        <v>1005</v>
      </c>
      <c r="J2049">
        <v>2970</v>
      </c>
    </row>
    <row r="2050" spans="1:10">
      <c r="A2050" t="s">
        <v>544</v>
      </c>
      <c r="B2050" t="s">
        <v>351</v>
      </c>
      <c r="C2050" t="s">
        <v>351</v>
      </c>
      <c r="D2050" t="s">
        <v>605</v>
      </c>
      <c r="E2050" t="s">
        <v>15</v>
      </c>
      <c r="F2050" t="s">
        <v>201</v>
      </c>
      <c r="G2050" t="s">
        <v>203</v>
      </c>
      <c r="H2050">
        <v>2022</v>
      </c>
      <c r="I2050">
        <v>50</v>
      </c>
      <c r="J2050">
        <v>148.5</v>
      </c>
    </row>
    <row r="2051" spans="1:10">
      <c r="A2051" t="s">
        <v>10</v>
      </c>
      <c r="B2051" t="s">
        <v>351</v>
      </c>
      <c r="C2051" t="s">
        <v>351</v>
      </c>
      <c r="D2051" t="s">
        <v>363</v>
      </c>
      <c r="E2051" t="s">
        <v>15</v>
      </c>
      <c r="F2051" t="s">
        <v>128</v>
      </c>
      <c r="G2051" t="s">
        <v>364</v>
      </c>
      <c r="H2051">
        <v>2022</v>
      </c>
      <c r="I2051">
        <v>150</v>
      </c>
      <c r="J2051">
        <v>448.5</v>
      </c>
    </row>
    <row r="2052" spans="1:10">
      <c r="A2052" t="s">
        <v>10</v>
      </c>
      <c r="B2052" t="s">
        <v>351</v>
      </c>
      <c r="C2052" t="s">
        <v>351</v>
      </c>
      <c r="D2052" t="s">
        <v>363</v>
      </c>
      <c r="E2052" t="s">
        <v>15</v>
      </c>
      <c r="F2052" t="s">
        <v>128</v>
      </c>
      <c r="G2052" t="s">
        <v>364</v>
      </c>
      <c r="H2052">
        <v>2022</v>
      </c>
      <c r="I2052">
        <v>4275</v>
      </c>
      <c r="J2052">
        <v>12707.5</v>
      </c>
    </row>
    <row r="2053" spans="1:10">
      <c r="A2053" t="s">
        <v>10</v>
      </c>
      <c r="B2053" t="s">
        <v>351</v>
      </c>
      <c r="C2053" t="s">
        <v>351</v>
      </c>
      <c r="D2053" t="s">
        <v>363</v>
      </c>
      <c r="E2053" t="s">
        <v>15</v>
      </c>
      <c r="F2053" t="s">
        <v>128</v>
      </c>
      <c r="G2053" t="s">
        <v>364</v>
      </c>
      <c r="H2053">
        <v>2022</v>
      </c>
      <c r="I2053">
        <v>950</v>
      </c>
      <c r="J2053">
        <v>2840.5</v>
      </c>
    </row>
    <row r="2054" spans="1:10">
      <c r="A2054" t="s">
        <v>10</v>
      </c>
      <c r="B2054" t="s">
        <v>351</v>
      </c>
      <c r="C2054" t="s">
        <v>351</v>
      </c>
      <c r="D2054" t="s">
        <v>363</v>
      </c>
      <c r="E2054" t="s">
        <v>15</v>
      </c>
      <c r="F2054" t="s">
        <v>128</v>
      </c>
      <c r="G2054" t="s">
        <v>369</v>
      </c>
      <c r="H2054">
        <v>2022</v>
      </c>
      <c r="I2054">
        <v>50</v>
      </c>
      <c r="J2054">
        <v>149.5</v>
      </c>
    </row>
    <row r="2055" spans="1:10">
      <c r="A2055" t="s">
        <v>10</v>
      </c>
      <c r="B2055" t="s">
        <v>351</v>
      </c>
      <c r="C2055" t="s">
        <v>351</v>
      </c>
      <c r="D2055" t="s">
        <v>363</v>
      </c>
      <c r="E2055" t="s">
        <v>15</v>
      </c>
      <c r="F2055" t="s">
        <v>128</v>
      </c>
      <c r="G2055" t="s">
        <v>369</v>
      </c>
      <c r="H2055">
        <v>2022</v>
      </c>
      <c r="I2055">
        <v>4275</v>
      </c>
      <c r="J2055">
        <v>12707.5</v>
      </c>
    </row>
    <row r="2056" spans="1:10">
      <c r="A2056" t="s">
        <v>10</v>
      </c>
      <c r="B2056" t="s">
        <v>351</v>
      </c>
      <c r="C2056" t="s">
        <v>351</v>
      </c>
      <c r="D2056" t="s">
        <v>363</v>
      </c>
      <c r="E2056" t="s">
        <v>15</v>
      </c>
      <c r="F2056" t="s">
        <v>128</v>
      </c>
      <c r="G2056" t="s">
        <v>369</v>
      </c>
      <c r="H2056">
        <v>2022</v>
      </c>
      <c r="I2056">
        <v>900</v>
      </c>
      <c r="J2056">
        <v>2691</v>
      </c>
    </row>
    <row r="2057" spans="1:10">
      <c r="A2057" t="s">
        <v>10</v>
      </c>
      <c r="B2057" t="s">
        <v>351</v>
      </c>
      <c r="C2057" t="s">
        <v>351</v>
      </c>
      <c r="D2057" t="s">
        <v>363</v>
      </c>
      <c r="E2057" t="s">
        <v>15</v>
      </c>
      <c r="F2057" t="s">
        <v>128</v>
      </c>
      <c r="G2057" t="s">
        <v>369</v>
      </c>
      <c r="H2057">
        <v>2022</v>
      </c>
      <c r="I2057">
        <v>100</v>
      </c>
      <c r="J2057">
        <v>299</v>
      </c>
    </row>
    <row r="2058" spans="1:10">
      <c r="A2058" t="s">
        <v>10</v>
      </c>
      <c r="B2058" t="s">
        <v>351</v>
      </c>
      <c r="C2058" t="s">
        <v>351</v>
      </c>
      <c r="D2058" t="s">
        <v>363</v>
      </c>
      <c r="E2058" t="s">
        <v>15</v>
      </c>
      <c r="F2058" t="s">
        <v>34</v>
      </c>
      <c r="G2058" t="s">
        <v>150</v>
      </c>
      <c r="H2058">
        <v>2022</v>
      </c>
      <c r="I2058">
        <v>10405</v>
      </c>
      <c r="J2058">
        <v>22977</v>
      </c>
    </row>
    <row r="2059" spans="1:10">
      <c r="A2059" t="s">
        <v>10</v>
      </c>
      <c r="B2059" t="s">
        <v>351</v>
      </c>
      <c r="C2059" t="s">
        <v>351</v>
      </c>
      <c r="D2059" t="s">
        <v>363</v>
      </c>
      <c r="E2059" t="s">
        <v>15</v>
      </c>
      <c r="F2059" t="s">
        <v>34</v>
      </c>
      <c r="G2059" t="s">
        <v>150</v>
      </c>
      <c r="H2059">
        <v>2022</v>
      </c>
      <c r="I2059">
        <v>6935</v>
      </c>
      <c r="J2059">
        <v>15318</v>
      </c>
    </row>
    <row r="2060" spans="1:10">
      <c r="A2060" t="s">
        <v>10</v>
      </c>
      <c r="B2060" t="s">
        <v>351</v>
      </c>
      <c r="C2060" t="s">
        <v>351</v>
      </c>
      <c r="D2060" t="s">
        <v>363</v>
      </c>
      <c r="E2060" t="s">
        <v>15</v>
      </c>
      <c r="F2060" t="s">
        <v>34</v>
      </c>
      <c r="G2060" t="s">
        <v>150</v>
      </c>
      <c r="H2060">
        <v>2022</v>
      </c>
      <c r="I2060">
        <v>2665</v>
      </c>
      <c r="J2060">
        <v>5883</v>
      </c>
    </row>
    <row r="2061" spans="1:10">
      <c r="A2061" t="s">
        <v>10</v>
      </c>
      <c r="B2061" t="s">
        <v>351</v>
      </c>
      <c r="C2061" t="s">
        <v>351</v>
      </c>
      <c r="D2061" t="s">
        <v>363</v>
      </c>
      <c r="E2061" t="s">
        <v>15</v>
      </c>
      <c r="F2061" t="s">
        <v>34</v>
      </c>
      <c r="G2061" t="s">
        <v>150</v>
      </c>
      <c r="H2061">
        <v>2022</v>
      </c>
      <c r="I2061">
        <v>2710</v>
      </c>
      <c r="J2061">
        <v>5994</v>
      </c>
    </row>
    <row r="2062" spans="1:10">
      <c r="A2062" t="s">
        <v>10</v>
      </c>
      <c r="B2062" t="s">
        <v>351</v>
      </c>
      <c r="C2062" t="s">
        <v>351</v>
      </c>
      <c r="D2062" t="s">
        <v>363</v>
      </c>
      <c r="E2062" t="s">
        <v>15</v>
      </c>
      <c r="F2062" t="s">
        <v>34</v>
      </c>
      <c r="G2062" t="s">
        <v>150</v>
      </c>
      <c r="H2062">
        <v>2022</v>
      </c>
      <c r="I2062">
        <v>2815</v>
      </c>
      <c r="J2062">
        <v>6216</v>
      </c>
    </row>
    <row r="2063" spans="1:10">
      <c r="A2063" t="s">
        <v>10</v>
      </c>
      <c r="B2063" t="s">
        <v>351</v>
      </c>
      <c r="C2063" t="s">
        <v>351</v>
      </c>
      <c r="D2063" t="s">
        <v>363</v>
      </c>
      <c r="E2063" t="s">
        <v>15</v>
      </c>
      <c r="F2063" t="s">
        <v>36</v>
      </c>
      <c r="G2063" t="s">
        <v>384</v>
      </c>
      <c r="H2063">
        <v>2022</v>
      </c>
      <c r="I2063">
        <v>5180</v>
      </c>
      <c r="J2063">
        <v>6901</v>
      </c>
    </row>
    <row r="2064" spans="1:10">
      <c r="A2064" t="s">
        <v>10</v>
      </c>
      <c r="B2064" t="s">
        <v>351</v>
      </c>
      <c r="C2064" t="s">
        <v>351</v>
      </c>
      <c r="D2064" t="s">
        <v>363</v>
      </c>
      <c r="E2064" t="s">
        <v>15</v>
      </c>
      <c r="F2064" t="s">
        <v>36</v>
      </c>
      <c r="G2064" t="s">
        <v>384</v>
      </c>
      <c r="H2064">
        <v>2022</v>
      </c>
      <c r="I2064">
        <v>2515</v>
      </c>
      <c r="J2064">
        <v>3350</v>
      </c>
    </row>
    <row r="2065" spans="1:10">
      <c r="A2065" t="s">
        <v>10</v>
      </c>
      <c r="B2065" t="s">
        <v>351</v>
      </c>
      <c r="C2065" t="s">
        <v>351</v>
      </c>
      <c r="D2065" t="s">
        <v>363</v>
      </c>
      <c r="E2065" t="s">
        <v>15</v>
      </c>
      <c r="F2065" t="s">
        <v>36</v>
      </c>
      <c r="G2065" t="s">
        <v>385</v>
      </c>
      <c r="H2065">
        <v>2022</v>
      </c>
      <c r="I2065">
        <v>17890</v>
      </c>
      <c r="J2065">
        <v>23496</v>
      </c>
    </row>
    <row r="2066" spans="1:10">
      <c r="A2066" t="s">
        <v>10</v>
      </c>
      <c r="B2066" t="s">
        <v>351</v>
      </c>
      <c r="C2066" t="s">
        <v>351</v>
      </c>
      <c r="D2066" t="s">
        <v>363</v>
      </c>
      <c r="E2066" t="s">
        <v>15</v>
      </c>
      <c r="F2066" t="s">
        <v>36</v>
      </c>
      <c r="G2066" t="s">
        <v>385</v>
      </c>
      <c r="H2066">
        <v>2022</v>
      </c>
      <c r="I2066">
        <v>4975</v>
      </c>
      <c r="J2066">
        <v>6534</v>
      </c>
    </row>
    <row r="2067" spans="1:10">
      <c r="A2067" t="s">
        <v>10</v>
      </c>
      <c r="B2067" t="s">
        <v>351</v>
      </c>
      <c r="C2067" t="s">
        <v>351</v>
      </c>
      <c r="D2067" t="s">
        <v>363</v>
      </c>
      <c r="E2067" t="s">
        <v>15</v>
      </c>
      <c r="F2067" t="s">
        <v>36</v>
      </c>
      <c r="G2067" t="s">
        <v>385</v>
      </c>
      <c r="H2067">
        <v>2022</v>
      </c>
      <c r="I2067">
        <v>4320</v>
      </c>
      <c r="J2067">
        <v>5805</v>
      </c>
    </row>
    <row r="2068" spans="1:10">
      <c r="A2068" t="s">
        <v>10</v>
      </c>
      <c r="B2068" t="s">
        <v>351</v>
      </c>
      <c r="C2068" t="s">
        <v>351</v>
      </c>
      <c r="D2068" t="s">
        <v>363</v>
      </c>
      <c r="E2068" t="s">
        <v>15</v>
      </c>
      <c r="F2068" t="s">
        <v>36</v>
      </c>
      <c r="G2068" t="s">
        <v>385</v>
      </c>
      <c r="H2068">
        <v>2022</v>
      </c>
      <c r="I2068">
        <v>3220</v>
      </c>
      <c r="J2068">
        <v>4320</v>
      </c>
    </row>
    <row r="2069" spans="1:10">
      <c r="A2069" t="s">
        <v>10</v>
      </c>
      <c r="B2069" t="s">
        <v>351</v>
      </c>
      <c r="C2069" t="s">
        <v>351</v>
      </c>
      <c r="D2069" t="s">
        <v>363</v>
      </c>
      <c r="E2069" t="s">
        <v>15</v>
      </c>
      <c r="F2069" t="s">
        <v>36</v>
      </c>
      <c r="G2069" t="s">
        <v>385</v>
      </c>
      <c r="H2069">
        <v>2022</v>
      </c>
      <c r="I2069">
        <v>9250</v>
      </c>
      <c r="J2069">
        <v>12144</v>
      </c>
    </row>
    <row r="2070" spans="1:10">
      <c r="A2070" t="s">
        <v>10</v>
      </c>
      <c r="B2070" t="s">
        <v>351</v>
      </c>
      <c r="C2070" t="s">
        <v>351</v>
      </c>
      <c r="D2070" t="s">
        <v>363</v>
      </c>
      <c r="E2070" t="s">
        <v>15</v>
      </c>
      <c r="F2070" t="s">
        <v>36</v>
      </c>
      <c r="G2070" t="s">
        <v>37</v>
      </c>
      <c r="H2070">
        <v>2022</v>
      </c>
      <c r="I2070">
        <v>5880</v>
      </c>
      <c r="J2070">
        <v>7722</v>
      </c>
    </row>
    <row r="2071" spans="1:10">
      <c r="A2071" t="s">
        <v>10</v>
      </c>
      <c r="B2071" t="s">
        <v>351</v>
      </c>
      <c r="C2071" t="s">
        <v>351</v>
      </c>
      <c r="D2071" t="s">
        <v>363</v>
      </c>
      <c r="E2071" t="s">
        <v>15</v>
      </c>
      <c r="F2071" t="s">
        <v>36</v>
      </c>
      <c r="G2071" t="s">
        <v>37</v>
      </c>
      <c r="H2071">
        <v>2022</v>
      </c>
      <c r="I2071">
        <v>11910</v>
      </c>
      <c r="J2071">
        <v>15642</v>
      </c>
    </row>
    <row r="2072" spans="1:10">
      <c r="A2072" t="s">
        <v>10</v>
      </c>
      <c r="B2072" t="s">
        <v>351</v>
      </c>
      <c r="C2072" t="s">
        <v>351</v>
      </c>
      <c r="D2072" t="s">
        <v>363</v>
      </c>
      <c r="E2072" t="s">
        <v>15</v>
      </c>
      <c r="F2072" t="s">
        <v>36</v>
      </c>
      <c r="G2072" t="s">
        <v>37</v>
      </c>
      <c r="H2072">
        <v>2022</v>
      </c>
      <c r="I2072">
        <v>6585</v>
      </c>
      <c r="J2072">
        <v>8842.5</v>
      </c>
    </row>
    <row r="2073" spans="1:10">
      <c r="A2073" t="s">
        <v>10</v>
      </c>
      <c r="B2073" t="s">
        <v>351</v>
      </c>
      <c r="C2073" t="s">
        <v>351</v>
      </c>
      <c r="D2073" t="s">
        <v>363</v>
      </c>
      <c r="E2073" t="s">
        <v>15</v>
      </c>
      <c r="F2073" t="s">
        <v>36</v>
      </c>
      <c r="G2073" t="s">
        <v>37</v>
      </c>
      <c r="H2073">
        <v>2022</v>
      </c>
      <c r="I2073">
        <v>2100</v>
      </c>
      <c r="J2073">
        <v>2835</v>
      </c>
    </row>
    <row r="2074" spans="1:10">
      <c r="A2074" t="s">
        <v>10</v>
      </c>
      <c r="B2074" t="s">
        <v>351</v>
      </c>
      <c r="C2074" t="s">
        <v>351</v>
      </c>
      <c r="D2074" t="s">
        <v>363</v>
      </c>
      <c r="E2074" t="s">
        <v>15</v>
      </c>
      <c r="F2074" t="s">
        <v>36</v>
      </c>
      <c r="G2074" t="s">
        <v>37</v>
      </c>
      <c r="H2074">
        <v>2022</v>
      </c>
      <c r="I2074">
        <v>10</v>
      </c>
      <c r="J2074">
        <v>0</v>
      </c>
    </row>
    <row r="2075" spans="1:10">
      <c r="A2075" t="s">
        <v>10</v>
      </c>
      <c r="B2075" t="s">
        <v>351</v>
      </c>
      <c r="C2075" t="s">
        <v>351</v>
      </c>
      <c r="D2075" t="s">
        <v>363</v>
      </c>
      <c r="E2075" t="s">
        <v>15</v>
      </c>
      <c r="F2075" t="s">
        <v>36</v>
      </c>
      <c r="G2075" t="s">
        <v>37</v>
      </c>
      <c r="H2075">
        <v>2022</v>
      </c>
      <c r="I2075">
        <v>200</v>
      </c>
      <c r="J2075">
        <v>270</v>
      </c>
    </row>
    <row r="2076" spans="1:10">
      <c r="A2076" t="s">
        <v>10</v>
      </c>
      <c r="B2076" t="s">
        <v>351</v>
      </c>
      <c r="C2076" t="s">
        <v>351</v>
      </c>
      <c r="D2076" t="s">
        <v>363</v>
      </c>
      <c r="E2076" t="s">
        <v>15</v>
      </c>
      <c r="F2076" t="s">
        <v>36</v>
      </c>
      <c r="G2076" t="s">
        <v>37</v>
      </c>
      <c r="H2076">
        <v>2022</v>
      </c>
      <c r="I2076">
        <v>350</v>
      </c>
      <c r="J2076">
        <v>472.5</v>
      </c>
    </row>
    <row r="2077" spans="1:10">
      <c r="A2077" t="s">
        <v>10</v>
      </c>
      <c r="B2077" t="s">
        <v>351</v>
      </c>
      <c r="C2077" t="s">
        <v>351</v>
      </c>
      <c r="D2077" t="s">
        <v>363</v>
      </c>
      <c r="E2077" t="s">
        <v>15</v>
      </c>
      <c r="F2077" t="s">
        <v>386</v>
      </c>
      <c r="G2077" t="s">
        <v>387</v>
      </c>
      <c r="H2077">
        <v>2022</v>
      </c>
      <c r="I2077">
        <v>100</v>
      </c>
      <c r="J2077">
        <v>207</v>
      </c>
    </row>
    <row r="2078" spans="1:10">
      <c r="A2078" t="s">
        <v>10</v>
      </c>
      <c r="B2078" t="s">
        <v>351</v>
      </c>
      <c r="C2078" t="s">
        <v>351</v>
      </c>
      <c r="D2078" t="s">
        <v>363</v>
      </c>
      <c r="E2078" t="s">
        <v>15</v>
      </c>
      <c r="F2078" t="s">
        <v>386</v>
      </c>
      <c r="G2078" t="s">
        <v>387</v>
      </c>
      <c r="H2078">
        <v>2022</v>
      </c>
      <c r="I2078">
        <v>350</v>
      </c>
      <c r="J2078">
        <v>724.5</v>
      </c>
    </row>
    <row r="2079" spans="1:10">
      <c r="A2079" t="s">
        <v>10</v>
      </c>
      <c r="B2079" t="s">
        <v>351</v>
      </c>
      <c r="C2079" t="s">
        <v>351</v>
      </c>
      <c r="D2079" t="s">
        <v>363</v>
      </c>
      <c r="E2079" t="s">
        <v>15</v>
      </c>
      <c r="F2079" t="s">
        <v>386</v>
      </c>
      <c r="G2079" t="s">
        <v>387</v>
      </c>
      <c r="H2079">
        <v>2022</v>
      </c>
      <c r="I2079">
        <v>50</v>
      </c>
      <c r="J2079">
        <v>103.5</v>
      </c>
    </row>
    <row r="2080" spans="1:10">
      <c r="A2080" t="s">
        <v>10</v>
      </c>
      <c r="B2080" t="s">
        <v>351</v>
      </c>
      <c r="C2080" t="s">
        <v>351</v>
      </c>
      <c r="D2080" t="s">
        <v>363</v>
      </c>
      <c r="E2080" t="s">
        <v>15</v>
      </c>
      <c r="F2080" t="s">
        <v>386</v>
      </c>
      <c r="G2080" t="s">
        <v>387</v>
      </c>
      <c r="H2080">
        <v>2022</v>
      </c>
      <c r="I2080">
        <v>9150</v>
      </c>
      <c r="J2080">
        <v>18837</v>
      </c>
    </row>
    <row r="2081" spans="1:10">
      <c r="A2081" t="s">
        <v>10</v>
      </c>
      <c r="B2081" t="s">
        <v>351</v>
      </c>
      <c r="C2081" t="s">
        <v>351</v>
      </c>
      <c r="D2081" t="s">
        <v>363</v>
      </c>
      <c r="E2081" t="s">
        <v>15</v>
      </c>
      <c r="F2081" t="s">
        <v>386</v>
      </c>
      <c r="G2081" t="s">
        <v>388</v>
      </c>
      <c r="H2081">
        <v>2022</v>
      </c>
      <c r="I2081">
        <v>100</v>
      </c>
      <c r="J2081">
        <v>207</v>
      </c>
    </row>
    <row r="2082" spans="1:10">
      <c r="A2082" t="s">
        <v>10</v>
      </c>
      <c r="B2082" t="s">
        <v>351</v>
      </c>
      <c r="C2082" t="s">
        <v>351</v>
      </c>
      <c r="D2082" t="s">
        <v>363</v>
      </c>
      <c r="E2082" t="s">
        <v>15</v>
      </c>
      <c r="F2082" t="s">
        <v>386</v>
      </c>
      <c r="G2082" t="s">
        <v>388</v>
      </c>
      <c r="H2082">
        <v>2022</v>
      </c>
      <c r="I2082">
        <v>350</v>
      </c>
      <c r="J2082">
        <v>724.5</v>
      </c>
    </row>
    <row r="2083" spans="1:10">
      <c r="A2083" t="s">
        <v>10</v>
      </c>
      <c r="B2083" t="s">
        <v>351</v>
      </c>
      <c r="C2083" t="s">
        <v>351</v>
      </c>
      <c r="D2083" t="s">
        <v>363</v>
      </c>
      <c r="E2083" t="s">
        <v>15</v>
      </c>
      <c r="F2083" t="s">
        <v>386</v>
      </c>
      <c r="G2083" t="s">
        <v>388</v>
      </c>
      <c r="H2083">
        <v>2022</v>
      </c>
      <c r="I2083">
        <v>50</v>
      </c>
      <c r="J2083">
        <v>103.5</v>
      </c>
    </row>
    <row r="2084" spans="1:10">
      <c r="A2084" t="s">
        <v>10</v>
      </c>
      <c r="B2084" t="s">
        <v>351</v>
      </c>
      <c r="C2084" t="s">
        <v>351</v>
      </c>
      <c r="D2084" t="s">
        <v>363</v>
      </c>
      <c r="E2084" t="s">
        <v>15</v>
      </c>
      <c r="F2084" t="s">
        <v>386</v>
      </c>
      <c r="G2084" t="s">
        <v>388</v>
      </c>
      <c r="H2084">
        <v>2022</v>
      </c>
      <c r="I2084">
        <v>9150</v>
      </c>
      <c r="J2084">
        <v>18837</v>
      </c>
    </row>
    <row r="2085" spans="1:10">
      <c r="A2085" t="s">
        <v>710</v>
      </c>
      <c r="B2085" t="s">
        <v>490</v>
      </c>
      <c r="C2085" t="s">
        <v>491</v>
      </c>
      <c r="D2085" t="s">
        <v>762</v>
      </c>
      <c r="E2085" t="s">
        <v>15</v>
      </c>
      <c r="F2085" t="s">
        <v>34</v>
      </c>
      <c r="G2085" t="s">
        <v>35</v>
      </c>
      <c r="H2085">
        <v>2022</v>
      </c>
      <c r="I2085">
        <v>10005</v>
      </c>
      <c r="J2085">
        <v>22288</v>
      </c>
    </row>
    <row r="2086" spans="1:10">
      <c r="A2086" t="s">
        <v>710</v>
      </c>
      <c r="B2086" t="s">
        <v>490</v>
      </c>
      <c r="C2086" t="s">
        <v>491</v>
      </c>
      <c r="D2086" t="s">
        <v>762</v>
      </c>
      <c r="E2086" t="s">
        <v>15</v>
      </c>
      <c r="F2086" t="s">
        <v>34</v>
      </c>
      <c r="G2086" t="s">
        <v>35</v>
      </c>
      <c r="H2086">
        <v>2022</v>
      </c>
      <c r="I2086">
        <v>12015</v>
      </c>
      <c r="J2086">
        <v>26768</v>
      </c>
    </row>
    <row r="2087" spans="1:10">
      <c r="A2087" t="s">
        <v>710</v>
      </c>
      <c r="B2087" t="s">
        <v>490</v>
      </c>
      <c r="C2087" t="s">
        <v>491</v>
      </c>
      <c r="D2087" t="s">
        <v>762</v>
      </c>
      <c r="E2087" t="s">
        <v>15</v>
      </c>
      <c r="F2087" t="s">
        <v>198</v>
      </c>
      <c r="G2087" t="s">
        <v>199</v>
      </c>
      <c r="H2087">
        <v>2022</v>
      </c>
      <c r="I2087">
        <v>5230</v>
      </c>
      <c r="J2087">
        <v>5564</v>
      </c>
    </row>
    <row r="2088" spans="1:10">
      <c r="A2088" t="s">
        <v>710</v>
      </c>
      <c r="B2088" t="s">
        <v>490</v>
      </c>
      <c r="C2088" t="s">
        <v>491</v>
      </c>
      <c r="D2088" t="s">
        <v>762</v>
      </c>
      <c r="E2088" t="s">
        <v>15</v>
      </c>
      <c r="F2088" t="s">
        <v>198</v>
      </c>
      <c r="G2088" t="s">
        <v>199</v>
      </c>
      <c r="H2088">
        <v>2022</v>
      </c>
      <c r="I2088">
        <v>2365</v>
      </c>
      <c r="J2088">
        <v>2514.5</v>
      </c>
    </row>
    <row r="2089" spans="1:10">
      <c r="A2089" t="s">
        <v>710</v>
      </c>
      <c r="B2089" t="s">
        <v>490</v>
      </c>
      <c r="C2089" t="s">
        <v>491</v>
      </c>
      <c r="D2089" t="s">
        <v>762</v>
      </c>
      <c r="E2089" t="s">
        <v>15</v>
      </c>
      <c r="F2089" t="s">
        <v>198</v>
      </c>
      <c r="G2089" t="s">
        <v>199</v>
      </c>
      <c r="H2089">
        <v>2022</v>
      </c>
      <c r="I2089">
        <v>2415</v>
      </c>
      <c r="J2089">
        <v>2568</v>
      </c>
    </row>
    <row r="2090" spans="1:10">
      <c r="A2090" t="s">
        <v>710</v>
      </c>
      <c r="B2090" t="s">
        <v>490</v>
      </c>
      <c r="C2090" t="s">
        <v>491</v>
      </c>
      <c r="D2090" t="s">
        <v>762</v>
      </c>
      <c r="E2090" t="s">
        <v>15</v>
      </c>
      <c r="F2090" t="s">
        <v>198</v>
      </c>
      <c r="G2090" t="s">
        <v>200</v>
      </c>
      <c r="H2090">
        <v>2022</v>
      </c>
      <c r="I2090">
        <v>5230</v>
      </c>
      <c r="J2090">
        <v>5564</v>
      </c>
    </row>
    <row r="2091" spans="1:10">
      <c r="A2091" t="s">
        <v>710</v>
      </c>
      <c r="B2091" t="s">
        <v>490</v>
      </c>
      <c r="C2091" t="s">
        <v>491</v>
      </c>
      <c r="D2091" t="s">
        <v>762</v>
      </c>
      <c r="E2091" t="s">
        <v>15</v>
      </c>
      <c r="F2091" t="s">
        <v>198</v>
      </c>
      <c r="G2091" t="s">
        <v>200</v>
      </c>
      <c r="H2091">
        <v>2022</v>
      </c>
      <c r="I2091">
        <v>2365</v>
      </c>
      <c r="J2091">
        <v>2514.5</v>
      </c>
    </row>
    <row r="2092" spans="1:10">
      <c r="A2092" t="s">
        <v>710</v>
      </c>
      <c r="B2092" t="s">
        <v>490</v>
      </c>
      <c r="C2092" t="s">
        <v>491</v>
      </c>
      <c r="D2092" t="s">
        <v>762</v>
      </c>
      <c r="E2092" t="s">
        <v>15</v>
      </c>
      <c r="F2092" t="s">
        <v>198</v>
      </c>
      <c r="G2092" t="s">
        <v>200</v>
      </c>
      <c r="H2092">
        <v>2022</v>
      </c>
      <c r="I2092">
        <v>2415</v>
      </c>
      <c r="J2092">
        <v>2568</v>
      </c>
    </row>
    <row r="2093" spans="1:10">
      <c r="A2093" t="s">
        <v>710</v>
      </c>
      <c r="B2093" t="s">
        <v>490</v>
      </c>
      <c r="C2093" t="s">
        <v>491</v>
      </c>
      <c r="D2093" t="s">
        <v>762</v>
      </c>
      <c r="E2093" t="s">
        <v>15</v>
      </c>
      <c r="F2093" t="s">
        <v>198</v>
      </c>
      <c r="G2093" t="s">
        <v>581</v>
      </c>
      <c r="H2093">
        <v>2022</v>
      </c>
      <c r="I2093">
        <v>6285</v>
      </c>
      <c r="J2093">
        <v>6687.5</v>
      </c>
    </row>
    <row r="2094" spans="1:10">
      <c r="A2094" t="s">
        <v>710</v>
      </c>
      <c r="B2094" t="s">
        <v>490</v>
      </c>
      <c r="C2094" t="s">
        <v>491</v>
      </c>
      <c r="D2094" t="s">
        <v>762</v>
      </c>
      <c r="E2094" t="s">
        <v>15</v>
      </c>
      <c r="F2094" t="s">
        <v>214</v>
      </c>
      <c r="G2094" t="s">
        <v>470</v>
      </c>
      <c r="H2094">
        <v>2022</v>
      </c>
      <c r="I2094">
        <v>4275</v>
      </c>
      <c r="J2094">
        <v>11050</v>
      </c>
    </row>
    <row r="2095" spans="1:10">
      <c r="A2095" t="s">
        <v>710</v>
      </c>
      <c r="B2095" t="s">
        <v>351</v>
      </c>
      <c r="C2095" t="s">
        <v>351</v>
      </c>
      <c r="D2095" t="s">
        <v>754</v>
      </c>
      <c r="E2095" t="s">
        <v>15</v>
      </c>
      <c r="F2095" t="s">
        <v>31</v>
      </c>
      <c r="G2095" t="s">
        <v>32</v>
      </c>
      <c r="H2095">
        <v>2022</v>
      </c>
      <c r="I2095">
        <v>0</v>
      </c>
      <c r="J2095">
        <v>3087.5</v>
      </c>
    </row>
    <row r="2096" spans="1:10">
      <c r="A2096" t="s">
        <v>710</v>
      </c>
      <c r="B2096" t="s">
        <v>351</v>
      </c>
      <c r="C2096" t="s">
        <v>351</v>
      </c>
      <c r="D2096" t="s">
        <v>754</v>
      </c>
      <c r="E2096" t="s">
        <v>15</v>
      </c>
      <c r="F2096" t="s">
        <v>31</v>
      </c>
      <c r="G2096" t="s">
        <v>33</v>
      </c>
      <c r="H2096">
        <v>2022</v>
      </c>
      <c r="I2096">
        <v>0</v>
      </c>
      <c r="J2096">
        <v>3087.5</v>
      </c>
    </row>
    <row r="2097" spans="1:10">
      <c r="A2097" t="s">
        <v>544</v>
      </c>
      <c r="B2097" t="s">
        <v>530</v>
      </c>
      <c r="C2097" t="s">
        <v>530</v>
      </c>
      <c r="D2097" t="s">
        <v>705</v>
      </c>
      <c r="E2097" t="s">
        <v>15</v>
      </c>
      <c r="F2097" t="s">
        <v>214</v>
      </c>
      <c r="G2097" t="s">
        <v>470</v>
      </c>
      <c r="H2097">
        <v>2022</v>
      </c>
      <c r="I2097">
        <v>20100</v>
      </c>
      <c r="J2097">
        <v>52000</v>
      </c>
    </row>
    <row r="2098" spans="1:10">
      <c r="A2098" t="s">
        <v>544</v>
      </c>
      <c r="B2098" t="s">
        <v>530</v>
      </c>
      <c r="C2098" t="s">
        <v>530</v>
      </c>
      <c r="D2098" t="s">
        <v>705</v>
      </c>
      <c r="E2098" t="s">
        <v>15</v>
      </c>
      <c r="F2098" t="s">
        <v>214</v>
      </c>
      <c r="G2098" t="s">
        <v>470</v>
      </c>
      <c r="H2098">
        <v>2022</v>
      </c>
      <c r="I2098">
        <v>6030</v>
      </c>
      <c r="J2098">
        <v>15600</v>
      </c>
    </row>
    <row r="2099" spans="1:10">
      <c r="A2099" t="s">
        <v>544</v>
      </c>
      <c r="B2099" t="s">
        <v>530</v>
      </c>
      <c r="C2099" t="s">
        <v>530</v>
      </c>
      <c r="D2099" t="s">
        <v>705</v>
      </c>
      <c r="E2099" t="s">
        <v>15</v>
      </c>
      <c r="F2099" t="s">
        <v>214</v>
      </c>
      <c r="G2099" t="s">
        <v>470</v>
      </c>
      <c r="H2099">
        <v>2022</v>
      </c>
      <c r="I2099">
        <v>6030</v>
      </c>
      <c r="J2099">
        <v>15600</v>
      </c>
    </row>
    <row r="2100" spans="1:10">
      <c r="A2100" t="s">
        <v>544</v>
      </c>
      <c r="B2100" t="s">
        <v>530</v>
      </c>
      <c r="C2100" t="s">
        <v>530</v>
      </c>
      <c r="D2100" t="s">
        <v>705</v>
      </c>
      <c r="E2100" t="s">
        <v>15</v>
      </c>
      <c r="F2100" t="s">
        <v>30</v>
      </c>
      <c r="G2100" t="s">
        <v>148</v>
      </c>
      <c r="H2100">
        <v>2022</v>
      </c>
      <c r="I2100">
        <v>1610</v>
      </c>
      <c r="J2100">
        <v>3952</v>
      </c>
    </row>
    <row r="2101" spans="1:10">
      <c r="A2101" t="s">
        <v>544</v>
      </c>
      <c r="B2101" t="s">
        <v>530</v>
      </c>
      <c r="C2101" t="s">
        <v>530</v>
      </c>
      <c r="D2101" t="s">
        <v>705</v>
      </c>
      <c r="E2101" t="s">
        <v>15</v>
      </c>
      <c r="F2101" t="s">
        <v>30</v>
      </c>
      <c r="G2101" t="s">
        <v>148</v>
      </c>
      <c r="H2101">
        <v>2022</v>
      </c>
      <c r="I2101">
        <v>1060</v>
      </c>
      <c r="J2101">
        <v>2593.5</v>
      </c>
    </row>
    <row r="2102" spans="1:10">
      <c r="A2102" t="s">
        <v>544</v>
      </c>
      <c r="B2102" t="s">
        <v>530</v>
      </c>
      <c r="C2102" t="s">
        <v>530</v>
      </c>
      <c r="D2102" t="s">
        <v>705</v>
      </c>
      <c r="E2102" t="s">
        <v>15</v>
      </c>
      <c r="F2102" t="s">
        <v>30</v>
      </c>
      <c r="G2102" t="s">
        <v>317</v>
      </c>
      <c r="H2102">
        <v>2022</v>
      </c>
      <c r="I2102">
        <v>625</v>
      </c>
      <c r="J2102">
        <v>1556.25</v>
      </c>
    </row>
    <row r="2103" spans="1:10">
      <c r="A2103" t="s">
        <v>544</v>
      </c>
      <c r="B2103" t="s">
        <v>530</v>
      </c>
      <c r="C2103" t="s">
        <v>530</v>
      </c>
      <c r="D2103" t="s">
        <v>705</v>
      </c>
      <c r="E2103" t="s">
        <v>15</v>
      </c>
      <c r="F2103" t="s">
        <v>30</v>
      </c>
      <c r="G2103" t="s">
        <v>318</v>
      </c>
      <c r="H2103">
        <v>2022</v>
      </c>
      <c r="I2103">
        <v>625</v>
      </c>
      <c r="J2103">
        <v>1556.25</v>
      </c>
    </row>
    <row r="2104" spans="1:10">
      <c r="A2104" t="s">
        <v>544</v>
      </c>
      <c r="B2104" t="s">
        <v>530</v>
      </c>
      <c r="C2104" t="s">
        <v>530</v>
      </c>
      <c r="D2104" t="s">
        <v>705</v>
      </c>
      <c r="E2104" t="s">
        <v>15</v>
      </c>
      <c r="F2104" t="s">
        <v>30</v>
      </c>
      <c r="G2104" t="s">
        <v>317</v>
      </c>
      <c r="H2104">
        <v>2022</v>
      </c>
      <c r="I2104">
        <v>600</v>
      </c>
      <c r="J2104">
        <v>1494</v>
      </c>
    </row>
    <row r="2105" spans="1:10">
      <c r="A2105" t="s">
        <v>544</v>
      </c>
      <c r="B2105" t="s">
        <v>530</v>
      </c>
      <c r="C2105" t="s">
        <v>530</v>
      </c>
      <c r="D2105" t="s">
        <v>705</v>
      </c>
      <c r="E2105" t="s">
        <v>15</v>
      </c>
      <c r="F2105" t="s">
        <v>30</v>
      </c>
      <c r="G2105" t="s">
        <v>318</v>
      </c>
      <c r="H2105">
        <v>2022</v>
      </c>
      <c r="I2105">
        <v>600</v>
      </c>
      <c r="J2105">
        <v>1494</v>
      </c>
    </row>
    <row r="2106" spans="1:10">
      <c r="A2106" t="s">
        <v>544</v>
      </c>
      <c r="B2106" t="s">
        <v>490</v>
      </c>
      <c r="C2106" t="s">
        <v>491</v>
      </c>
      <c r="D2106" t="s">
        <v>679</v>
      </c>
      <c r="E2106" t="s">
        <v>15</v>
      </c>
      <c r="F2106" t="s">
        <v>36</v>
      </c>
      <c r="G2106" t="s">
        <v>385</v>
      </c>
      <c r="H2106">
        <v>2022</v>
      </c>
      <c r="I2106">
        <v>29325</v>
      </c>
      <c r="J2106">
        <v>38511</v>
      </c>
    </row>
    <row r="2107" spans="1:10">
      <c r="A2107" t="s">
        <v>544</v>
      </c>
      <c r="B2107" t="s">
        <v>490</v>
      </c>
      <c r="C2107" t="s">
        <v>491</v>
      </c>
      <c r="D2107" t="s">
        <v>679</v>
      </c>
      <c r="E2107" t="s">
        <v>15</v>
      </c>
      <c r="F2107" t="s">
        <v>36</v>
      </c>
      <c r="G2107" t="s">
        <v>385</v>
      </c>
      <c r="H2107">
        <v>2022</v>
      </c>
      <c r="I2107">
        <v>6030</v>
      </c>
      <c r="J2107">
        <v>8100</v>
      </c>
    </row>
    <row r="2108" spans="1:10">
      <c r="A2108" t="s">
        <v>544</v>
      </c>
      <c r="B2108" t="s">
        <v>490</v>
      </c>
      <c r="C2108" t="s">
        <v>491</v>
      </c>
      <c r="D2108" t="s">
        <v>679</v>
      </c>
      <c r="E2108" t="s">
        <v>15</v>
      </c>
      <c r="F2108" t="s">
        <v>36</v>
      </c>
      <c r="G2108" t="s">
        <v>37</v>
      </c>
      <c r="H2108">
        <v>2022</v>
      </c>
      <c r="I2108">
        <v>10255</v>
      </c>
      <c r="J2108">
        <v>13464</v>
      </c>
    </row>
    <row r="2109" spans="1:10">
      <c r="A2109" t="s">
        <v>544</v>
      </c>
      <c r="B2109" t="s">
        <v>490</v>
      </c>
      <c r="C2109" t="s">
        <v>491</v>
      </c>
      <c r="D2109" t="s">
        <v>679</v>
      </c>
      <c r="E2109" t="s">
        <v>15</v>
      </c>
      <c r="F2109" t="s">
        <v>681</v>
      </c>
      <c r="G2109" t="s">
        <v>685</v>
      </c>
      <c r="H2109">
        <v>2022</v>
      </c>
      <c r="I2109">
        <v>8320</v>
      </c>
      <c r="J2109">
        <v>19777.25</v>
      </c>
    </row>
    <row r="2110" spans="1:10">
      <c r="A2110" t="s">
        <v>544</v>
      </c>
      <c r="B2110" t="s">
        <v>490</v>
      </c>
      <c r="C2110" t="s">
        <v>491</v>
      </c>
      <c r="D2110" t="s">
        <v>679</v>
      </c>
      <c r="E2110" t="s">
        <v>15</v>
      </c>
      <c r="F2110" t="s">
        <v>77</v>
      </c>
      <c r="G2110" t="s">
        <v>79</v>
      </c>
      <c r="H2110">
        <v>2022</v>
      </c>
      <c r="I2110">
        <v>10405</v>
      </c>
      <c r="J2110">
        <v>8176.5</v>
      </c>
    </row>
    <row r="2111" spans="1:10">
      <c r="A2111" t="s">
        <v>544</v>
      </c>
      <c r="B2111" t="s">
        <v>490</v>
      </c>
      <c r="C2111" t="s">
        <v>491</v>
      </c>
      <c r="D2111" t="s">
        <v>679</v>
      </c>
      <c r="E2111" t="s">
        <v>15</v>
      </c>
      <c r="F2111" t="s">
        <v>77</v>
      </c>
      <c r="G2111" t="s">
        <v>79</v>
      </c>
      <c r="H2111">
        <v>2022</v>
      </c>
      <c r="I2111">
        <v>8370</v>
      </c>
      <c r="J2111">
        <v>6576.75</v>
      </c>
    </row>
    <row r="2112" spans="1:10">
      <c r="A2112" t="s">
        <v>544</v>
      </c>
      <c r="B2112" t="s">
        <v>490</v>
      </c>
      <c r="C2112" t="s">
        <v>491</v>
      </c>
      <c r="D2112" t="s">
        <v>679</v>
      </c>
      <c r="E2112" t="s">
        <v>15</v>
      </c>
      <c r="F2112" t="s">
        <v>77</v>
      </c>
      <c r="G2112" t="s">
        <v>79</v>
      </c>
      <c r="H2112">
        <v>2022</v>
      </c>
      <c r="I2112">
        <v>8320</v>
      </c>
      <c r="J2112">
        <v>6537.25</v>
      </c>
    </row>
    <row r="2113" spans="1:10">
      <c r="A2113" t="s">
        <v>544</v>
      </c>
      <c r="B2113" t="s">
        <v>490</v>
      </c>
      <c r="C2113" t="s">
        <v>491</v>
      </c>
      <c r="D2113" t="s">
        <v>679</v>
      </c>
      <c r="E2113" t="s">
        <v>15</v>
      </c>
      <c r="F2113" t="s">
        <v>77</v>
      </c>
      <c r="G2113" t="s">
        <v>79</v>
      </c>
      <c r="H2113">
        <v>2022</v>
      </c>
      <c r="I2113">
        <v>8320</v>
      </c>
      <c r="J2113">
        <v>6537.25</v>
      </c>
    </row>
    <row r="2114" spans="1:10">
      <c r="A2114" t="s">
        <v>544</v>
      </c>
      <c r="B2114" t="s">
        <v>490</v>
      </c>
      <c r="C2114" t="s">
        <v>491</v>
      </c>
      <c r="D2114" t="s">
        <v>679</v>
      </c>
      <c r="E2114" t="s">
        <v>15</v>
      </c>
      <c r="F2114" t="s">
        <v>77</v>
      </c>
      <c r="G2114" t="s">
        <v>79</v>
      </c>
      <c r="H2114">
        <v>2022</v>
      </c>
      <c r="I2114">
        <v>18775</v>
      </c>
      <c r="J2114">
        <v>14753.25</v>
      </c>
    </row>
    <row r="2115" spans="1:10">
      <c r="A2115" t="s">
        <v>544</v>
      </c>
      <c r="B2115" t="s">
        <v>490</v>
      </c>
      <c r="C2115" t="s">
        <v>491</v>
      </c>
      <c r="D2115" t="s">
        <v>679</v>
      </c>
      <c r="E2115" t="s">
        <v>15</v>
      </c>
      <c r="F2115" t="s">
        <v>77</v>
      </c>
      <c r="G2115" t="s">
        <v>79</v>
      </c>
      <c r="H2115">
        <v>2022</v>
      </c>
      <c r="I2115">
        <v>47945</v>
      </c>
      <c r="J2115">
        <v>37683</v>
      </c>
    </row>
    <row r="2116" spans="1:10">
      <c r="A2116" t="s">
        <v>544</v>
      </c>
      <c r="B2116" t="s">
        <v>490</v>
      </c>
      <c r="C2116" t="s">
        <v>491</v>
      </c>
      <c r="D2116" t="s">
        <v>679</v>
      </c>
      <c r="E2116" t="s">
        <v>15</v>
      </c>
      <c r="F2116" t="s">
        <v>77</v>
      </c>
      <c r="G2116" t="s">
        <v>79</v>
      </c>
      <c r="H2116">
        <v>2022</v>
      </c>
      <c r="I2116">
        <v>20805</v>
      </c>
      <c r="J2116">
        <v>16353</v>
      </c>
    </row>
    <row r="2117" spans="1:10">
      <c r="A2117" t="s">
        <v>544</v>
      </c>
      <c r="B2117" t="s">
        <v>490</v>
      </c>
      <c r="C2117" t="s">
        <v>491</v>
      </c>
      <c r="D2117" t="s">
        <v>679</v>
      </c>
      <c r="E2117" t="s">
        <v>15</v>
      </c>
      <c r="F2117" t="s">
        <v>77</v>
      </c>
      <c r="G2117" t="s">
        <v>79</v>
      </c>
      <c r="H2117">
        <v>2022</v>
      </c>
      <c r="I2117">
        <v>7290</v>
      </c>
      <c r="J2117">
        <v>5727.5</v>
      </c>
    </row>
    <row r="2118" spans="1:10">
      <c r="A2118" t="s">
        <v>544</v>
      </c>
      <c r="B2118" t="s">
        <v>490</v>
      </c>
      <c r="C2118" t="s">
        <v>491</v>
      </c>
      <c r="D2118" t="s">
        <v>679</v>
      </c>
      <c r="E2118" t="s">
        <v>15</v>
      </c>
      <c r="F2118" t="s">
        <v>77</v>
      </c>
      <c r="G2118" t="s">
        <v>79</v>
      </c>
      <c r="H2118">
        <v>2022</v>
      </c>
      <c r="I2118">
        <v>8370</v>
      </c>
      <c r="J2118">
        <v>6576.75</v>
      </c>
    </row>
    <row r="2119" spans="1:10">
      <c r="A2119" t="s">
        <v>544</v>
      </c>
      <c r="B2119" t="s">
        <v>490</v>
      </c>
      <c r="C2119" t="s">
        <v>491</v>
      </c>
      <c r="D2119" t="s">
        <v>679</v>
      </c>
      <c r="E2119" t="s">
        <v>15</v>
      </c>
      <c r="F2119" t="s">
        <v>77</v>
      </c>
      <c r="G2119" t="s">
        <v>79</v>
      </c>
      <c r="H2119">
        <v>2022</v>
      </c>
      <c r="I2119">
        <v>8370</v>
      </c>
      <c r="J2119">
        <v>6576.75</v>
      </c>
    </row>
    <row r="2120" spans="1:10">
      <c r="A2120" t="s">
        <v>544</v>
      </c>
      <c r="B2120" t="s">
        <v>490</v>
      </c>
      <c r="C2120" t="s">
        <v>491</v>
      </c>
      <c r="D2120" t="s">
        <v>679</v>
      </c>
      <c r="E2120" t="s">
        <v>15</v>
      </c>
      <c r="F2120" t="s">
        <v>77</v>
      </c>
      <c r="G2120" t="s">
        <v>79</v>
      </c>
      <c r="H2120">
        <v>2022</v>
      </c>
      <c r="I2120">
        <v>22890</v>
      </c>
      <c r="J2120">
        <v>17992.25</v>
      </c>
    </row>
    <row r="2121" spans="1:10">
      <c r="A2121" t="s">
        <v>544</v>
      </c>
      <c r="B2121" t="s">
        <v>490</v>
      </c>
      <c r="C2121" t="s">
        <v>491</v>
      </c>
      <c r="D2121" t="s">
        <v>679</v>
      </c>
      <c r="E2121" t="s">
        <v>15</v>
      </c>
      <c r="F2121" t="s">
        <v>77</v>
      </c>
      <c r="G2121" t="s">
        <v>79</v>
      </c>
      <c r="H2121">
        <v>2022</v>
      </c>
      <c r="I2121">
        <v>11460</v>
      </c>
      <c r="J2121">
        <v>9006</v>
      </c>
    </row>
    <row r="2122" spans="1:10">
      <c r="A2122" t="s">
        <v>544</v>
      </c>
      <c r="B2122" t="s">
        <v>490</v>
      </c>
      <c r="C2122" t="s">
        <v>491</v>
      </c>
      <c r="D2122" t="s">
        <v>679</v>
      </c>
      <c r="E2122" t="s">
        <v>15</v>
      </c>
      <c r="F2122" t="s">
        <v>77</v>
      </c>
      <c r="G2122" t="s">
        <v>79</v>
      </c>
      <c r="H2122">
        <v>2022</v>
      </c>
      <c r="I2122">
        <v>12490</v>
      </c>
      <c r="J2122">
        <v>9815.75</v>
      </c>
    </row>
    <row r="2123" spans="1:10">
      <c r="A2123" t="s">
        <v>544</v>
      </c>
      <c r="B2123" t="s">
        <v>490</v>
      </c>
      <c r="C2123" t="s">
        <v>491</v>
      </c>
      <c r="D2123" t="s">
        <v>679</v>
      </c>
      <c r="E2123" t="s">
        <v>15</v>
      </c>
      <c r="F2123" t="s">
        <v>77</v>
      </c>
      <c r="G2123" t="s">
        <v>79</v>
      </c>
      <c r="H2123">
        <v>2022</v>
      </c>
      <c r="I2123">
        <v>12490</v>
      </c>
      <c r="J2123">
        <v>9815.75</v>
      </c>
    </row>
    <row r="2124" spans="1:10">
      <c r="A2124" t="s">
        <v>544</v>
      </c>
      <c r="B2124" t="s">
        <v>490</v>
      </c>
      <c r="C2124" t="s">
        <v>491</v>
      </c>
      <c r="D2124" t="s">
        <v>679</v>
      </c>
      <c r="E2124" t="s">
        <v>15</v>
      </c>
      <c r="F2124" t="s">
        <v>77</v>
      </c>
      <c r="G2124" t="s">
        <v>79</v>
      </c>
      <c r="H2124">
        <v>2022</v>
      </c>
      <c r="I2124">
        <v>12490</v>
      </c>
      <c r="J2124">
        <v>9815.75</v>
      </c>
    </row>
    <row r="2125" spans="1:10">
      <c r="A2125" t="s">
        <v>544</v>
      </c>
      <c r="B2125" t="s">
        <v>490</v>
      </c>
      <c r="C2125" t="s">
        <v>491</v>
      </c>
      <c r="D2125" t="s">
        <v>679</v>
      </c>
      <c r="E2125" t="s">
        <v>15</v>
      </c>
      <c r="F2125" t="s">
        <v>77</v>
      </c>
      <c r="G2125" t="s">
        <v>79</v>
      </c>
      <c r="H2125">
        <v>2022</v>
      </c>
      <c r="I2125">
        <v>20805</v>
      </c>
      <c r="J2125">
        <v>16353</v>
      </c>
    </row>
    <row r="2126" spans="1:10">
      <c r="A2126" t="s">
        <v>544</v>
      </c>
      <c r="B2126" t="s">
        <v>490</v>
      </c>
      <c r="C2126" t="s">
        <v>491</v>
      </c>
      <c r="D2126" t="s">
        <v>679</v>
      </c>
      <c r="E2126" t="s">
        <v>15</v>
      </c>
      <c r="F2126" t="s">
        <v>77</v>
      </c>
      <c r="G2126" t="s">
        <v>79</v>
      </c>
      <c r="H2126">
        <v>2022</v>
      </c>
      <c r="I2126">
        <v>8370</v>
      </c>
      <c r="J2126">
        <v>6576.75</v>
      </c>
    </row>
    <row r="2127" spans="1:10">
      <c r="A2127" t="s">
        <v>544</v>
      </c>
      <c r="B2127" t="s">
        <v>490</v>
      </c>
      <c r="C2127" t="s">
        <v>491</v>
      </c>
      <c r="D2127" t="s">
        <v>679</v>
      </c>
      <c r="E2127" t="s">
        <v>15</v>
      </c>
      <c r="F2127" t="s">
        <v>77</v>
      </c>
      <c r="G2127" t="s">
        <v>79</v>
      </c>
      <c r="H2127">
        <v>2022</v>
      </c>
      <c r="I2127">
        <v>20805</v>
      </c>
      <c r="J2127">
        <v>16353</v>
      </c>
    </row>
    <row r="2128" spans="1:10">
      <c r="A2128" t="s">
        <v>544</v>
      </c>
      <c r="B2128" t="s">
        <v>490</v>
      </c>
      <c r="C2128" t="s">
        <v>491</v>
      </c>
      <c r="D2128" t="s">
        <v>679</v>
      </c>
      <c r="E2128" t="s">
        <v>15</v>
      </c>
      <c r="F2128" t="s">
        <v>77</v>
      </c>
      <c r="G2128" t="s">
        <v>79</v>
      </c>
      <c r="H2128">
        <v>2022</v>
      </c>
      <c r="I2128">
        <v>39580</v>
      </c>
      <c r="J2128">
        <v>31106.25</v>
      </c>
    </row>
    <row r="2129" spans="1:10">
      <c r="A2129" t="s">
        <v>544</v>
      </c>
      <c r="B2129" t="s">
        <v>490</v>
      </c>
      <c r="C2129" t="s">
        <v>491</v>
      </c>
      <c r="D2129" t="s">
        <v>679</v>
      </c>
      <c r="E2129" t="s">
        <v>15</v>
      </c>
      <c r="F2129" t="s">
        <v>77</v>
      </c>
      <c r="G2129" t="s">
        <v>79</v>
      </c>
      <c r="H2129">
        <v>2022</v>
      </c>
      <c r="I2129">
        <v>8370</v>
      </c>
      <c r="J2129">
        <v>6576.75</v>
      </c>
    </row>
    <row r="2130" spans="1:10">
      <c r="A2130" t="s">
        <v>544</v>
      </c>
      <c r="B2130" t="s">
        <v>490</v>
      </c>
      <c r="C2130" t="s">
        <v>491</v>
      </c>
      <c r="D2130" t="s">
        <v>679</v>
      </c>
      <c r="E2130" t="s">
        <v>15</v>
      </c>
      <c r="F2130" t="s">
        <v>77</v>
      </c>
      <c r="G2130" t="s">
        <v>79</v>
      </c>
      <c r="H2130">
        <v>2022</v>
      </c>
      <c r="I2130">
        <v>24950</v>
      </c>
      <c r="J2130">
        <v>19611.75</v>
      </c>
    </row>
    <row r="2131" spans="1:10">
      <c r="A2131" t="s">
        <v>544</v>
      </c>
      <c r="B2131" t="s">
        <v>490</v>
      </c>
      <c r="C2131" t="s">
        <v>491</v>
      </c>
      <c r="D2131" t="s">
        <v>679</v>
      </c>
      <c r="E2131" t="s">
        <v>15</v>
      </c>
      <c r="F2131" t="s">
        <v>77</v>
      </c>
      <c r="G2131" t="s">
        <v>79</v>
      </c>
      <c r="H2131">
        <v>2022</v>
      </c>
      <c r="I2131">
        <v>8370</v>
      </c>
      <c r="J2131">
        <v>6576.75</v>
      </c>
    </row>
    <row r="2132" spans="1:10">
      <c r="A2132" t="s">
        <v>544</v>
      </c>
      <c r="B2132" t="s">
        <v>490</v>
      </c>
      <c r="C2132" t="s">
        <v>491</v>
      </c>
      <c r="D2132" t="s">
        <v>679</v>
      </c>
      <c r="E2132" t="s">
        <v>15</v>
      </c>
      <c r="F2132" t="s">
        <v>77</v>
      </c>
      <c r="G2132" t="s">
        <v>79</v>
      </c>
      <c r="H2132">
        <v>2022</v>
      </c>
      <c r="I2132">
        <v>8370</v>
      </c>
      <c r="J2132">
        <v>6576.75</v>
      </c>
    </row>
    <row r="2133" spans="1:10">
      <c r="A2133" t="s">
        <v>544</v>
      </c>
      <c r="B2133" t="s">
        <v>490</v>
      </c>
      <c r="C2133" t="s">
        <v>491</v>
      </c>
      <c r="D2133" t="s">
        <v>679</v>
      </c>
      <c r="E2133" t="s">
        <v>15</v>
      </c>
      <c r="F2133" t="s">
        <v>77</v>
      </c>
      <c r="G2133" t="s">
        <v>79</v>
      </c>
      <c r="H2133">
        <v>2022</v>
      </c>
      <c r="I2133">
        <v>8370</v>
      </c>
      <c r="J2133">
        <v>6576.75</v>
      </c>
    </row>
    <row r="2134" spans="1:10">
      <c r="A2134" t="s">
        <v>544</v>
      </c>
      <c r="B2134" t="s">
        <v>490</v>
      </c>
      <c r="C2134" t="s">
        <v>491</v>
      </c>
      <c r="D2134" t="s">
        <v>679</v>
      </c>
      <c r="E2134" t="s">
        <v>15</v>
      </c>
      <c r="F2134" t="s">
        <v>77</v>
      </c>
      <c r="G2134" t="s">
        <v>79</v>
      </c>
      <c r="H2134">
        <v>2022</v>
      </c>
      <c r="I2134">
        <v>8320</v>
      </c>
      <c r="J2134">
        <v>6537.25</v>
      </c>
    </row>
    <row r="2135" spans="1:10">
      <c r="A2135" t="s">
        <v>544</v>
      </c>
      <c r="B2135" t="s">
        <v>490</v>
      </c>
      <c r="C2135" t="s">
        <v>491</v>
      </c>
      <c r="D2135" t="s">
        <v>679</v>
      </c>
      <c r="E2135" t="s">
        <v>15</v>
      </c>
      <c r="F2135" t="s">
        <v>77</v>
      </c>
      <c r="G2135" t="s">
        <v>79</v>
      </c>
      <c r="H2135">
        <v>2022</v>
      </c>
      <c r="I2135">
        <v>10405</v>
      </c>
      <c r="J2135">
        <v>8176.5</v>
      </c>
    </row>
    <row r="2136" spans="1:10">
      <c r="A2136" t="s">
        <v>544</v>
      </c>
      <c r="B2136" t="s">
        <v>490</v>
      </c>
      <c r="C2136" t="s">
        <v>491</v>
      </c>
      <c r="D2136" t="s">
        <v>679</v>
      </c>
      <c r="E2136" t="s">
        <v>15</v>
      </c>
      <c r="F2136" t="s">
        <v>77</v>
      </c>
      <c r="G2136" t="s">
        <v>79</v>
      </c>
      <c r="H2136">
        <v>2022</v>
      </c>
      <c r="I2136">
        <v>4175</v>
      </c>
      <c r="J2136">
        <v>3278.5</v>
      </c>
    </row>
    <row r="2137" spans="1:10">
      <c r="A2137" t="s">
        <v>544</v>
      </c>
      <c r="B2137" t="s">
        <v>490</v>
      </c>
      <c r="C2137" t="s">
        <v>491</v>
      </c>
      <c r="D2137" t="s">
        <v>679</v>
      </c>
      <c r="E2137" t="s">
        <v>15</v>
      </c>
      <c r="F2137" t="s">
        <v>77</v>
      </c>
      <c r="G2137" t="s">
        <v>79</v>
      </c>
      <c r="H2137">
        <v>2022</v>
      </c>
      <c r="I2137">
        <v>4175</v>
      </c>
      <c r="J2137">
        <v>3278.5</v>
      </c>
    </row>
    <row r="2138" spans="1:10">
      <c r="A2138" t="s">
        <v>544</v>
      </c>
      <c r="B2138" t="s">
        <v>490</v>
      </c>
      <c r="C2138" t="s">
        <v>491</v>
      </c>
      <c r="D2138" t="s">
        <v>679</v>
      </c>
      <c r="E2138" t="s">
        <v>15</v>
      </c>
      <c r="F2138" t="s">
        <v>77</v>
      </c>
      <c r="G2138" t="s">
        <v>79</v>
      </c>
      <c r="H2138">
        <v>2022</v>
      </c>
      <c r="I2138">
        <v>16635</v>
      </c>
      <c r="J2138">
        <v>13074.5</v>
      </c>
    </row>
    <row r="2139" spans="1:10">
      <c r="A2139" t="s">
        <v>544</v>
      </c>
      <c r="B2139" t="s">
        <v>490</v>
      </c>
      <c r="C2139" t="s">
        <v>491</v>
      </c>
      <c r="D2139" t="s">
        <v>679</v>
      </c>
      <c r="E2139" t="s">
        <v>15</v>
      </c>
      <c r="F2139" t="s">
        <v>77</v>
      </c>
      <c r="G2139" t="s">
        <v>79</v>
      </c>
      <c r="H2139">
        <v>2022</v>
      </c>
      <c r="I2139">
        <v>8645</v>
      </c>
      <c r="J2139">
        <v>6794</v>
      </c>
    </row>
    <row r="2140" spans="1:10">
      <c r="A2140" t="s">
        <v>544</v>
      </c>
      <c r="B2140" t="s">
        <v>490</v>
      </c>
      <c r="C2140" t="s">
        <v>491</v>
      </c>
      <c r="D2140" t="s">
        <v>679</v>
      </c>
      <c r="E2140" t="s">
        <v>15</v>
      </c>
      <c r="F2140" t="s">
        <v>77</v>
      </c>
      <c r="G2140" t="s">
        <v>79</v>
      </c>
      <c r="H2140">
        <v>2022</v>
      </c>
      <c r="I2140">
        <v>9425</v>
      </c>
      <c r="J2140">
        <v>7406.25</v>
      </c>
    </row>
    <row r="2141" spans="1:10">
      <c r="A2141" t="s">
        <v>544</v>
      </c>
      <c r="B2141" t="s">
        <v>490</v>
      </c>
      <c r="C2141" t="s">
        <v>491</v>
      </c>
      <c r="D2141" t="s">
        <v>679</v>
      </c>
      <c r="E2141" t="s">
        <v>15</v>
      </c>
      <c r="F2141" t="s">
        <v>77</v>
      </c>
      <c r="G2141" t="s">
        <v>79</v>
      </c>
      <c r="H2141">
        <v>2022</v>
      </c>
      <c r="I2141">
        <v>38550</v>
      </c>
      <c r="J2141">
        <v>29529.5</v>
      </c>
    </row>
    <row r="2142" spans="1:10">
      <c r="A2142" t="s">
        <v>544</v>
      </c>
      <c r="B2142" t="s">
        <v>490</v>
      </c>
      <c r="C2142" t="s">
        <v>491</v>
      </c>
      <c r="D2142" t="s">
        <v>679</v>
      </c>
      <c r="E2142" t="s">
        <v>15</v>
      </c>
      <c r="F2142" t="s">
        <v>77</v>
      </c>
      <c r="G2142" t="s">
        <v>79</v>
      </c>
      <c r="H2142">
        <v>2022</v>
      </c>
      <c r="I2142">
        <v>14905</v>
      </c>
      <c r="J2142">
        <v>11415.25</v>
      </c>
    </row>
    <row r="2143" spans="1:10">
      <c r="A2143" t="s">
        <v>544</v>
      </c>
      <c r="B2143" t="s">
        <v>490</v>
      </c>
      <c r="C2143" t="s">
        <v>491</v>
      </c>
      <c r="D2143" t="s">
        <v>679</v>
      </c>
      <c r="E2143" t="s">
        <v>15</v>
      </c>
      <c r="F2143" t="s">
        <v>77</v>
      </c>
      <c r="G2143" t="s">
        <v>79</v>
      </c>
      <c r="H2143">
        <v>2022</v>
      </c>
      <c r="I2143">
        <v>14630</v>
      </c>
      <c r="J2143">
        <v>11203.5</v>
      </c>
    </row>
    <row r="2144" spans="1:10">
      <c r="A2144" t="s">
        <v>544</v>
      </c>
      <c r="B2144" t="s">
        <v>490</v>
      </c>
      <c r="C2144" t="s">
        <v>491</v>
      </c>
      <c r="D2144" t="s">
        <v>679</v>
      </c>
      <c r="E2144" t="s">
        <v>15</v>
      </c>
      <c r="F2144" t="s">
        <v>77</v>
      </c>
      <c r="G2144" t="s">
        <v>79</v>
      </c>
      <c r="H2144">
        <v>2022</v>
      </c>
      <c r="I2144">
        <v>21870</v>
      </c>
      <c r="J2144">
        <v>16747.5</v>
      </c>
    </row>
    <row r="2145" spans="1:10">
      <c r="A2145" t="s">
        <v>544</v>
      </c>
      <c r="B2145" t="s">
        <v>490</v>
      </c>
      <c r="C2145" t="s">
        <v>491</v>
      </c>
      <c r="D2145" t="s">
        <v>679</v>
      </c>
      <c r="E2145" t="s">
        <v>15</v>
      </c>
      <c r="F2145" t="s">
        <v>77</v>
      </c>
      <c r="G2145" t="s">
        <v>79</v>
      </c>
      <c r="H2145">
        <v>2022</v>
      </c>
      <c r="I2145">
        <v>6260</v>
      </c>
      <c r="J2145">
        <v>4793.25</v>
      </c>
    </row>
    <row r="2146" spans="1:10">
      <c r="A2146" t="s">
        <v>544</v>
      </c>
      <c r="B2146" t="s">
        <v>490</v>
      </c>
      <c r="C2146" t="s">
        <v>491</v>
      </c>
      <c r="D2146" t="s">
        <v>679</v>
      </c>
      <c r="E2146" t="s">
        <v>15</v>
      </c>
      <c r="F2146" t="s">
        <v>77</v>
      </c>
      <c r="G2146" t="s">
        <v>79</v>
      </c>
      <c r="H2146">
        <v>2022</v>
      </c>
      <c r="I2146">
        <v>23725</v>
      </c>
      <c r="J2146">
        <v>18172</v>
      </c>
    </row>
    <row r="2147" spans="1:10">
      <c r="A2147" t="s">
        <v>544</v>
      </c>
      <c r="B2147" t="s">
        <v>490</v>
      </c>
      <c r="C2147" t="s">
        <v>491</v>
      </c>
      <c r="D2147" t="s">
        <v>679</v>
      </c>
      <c r="E2147" t="s">
        <v>15</v>
      </c>
      <c r="F2147" t="s">
        <v>77</v>
      </c>
      <c r="G2147" t="s">
        <v>79</v>
      </c>
      <c r="H2147">
        <v>2022</v>
      </c>
      <c r="I2147">
        <v>16740</v>
      </c>
      <c r="J2147">
        <v>12820.5</v>
      </c>
    </row>
    <row r="2148" spans="1:10">
      <c r="A2148" t="s">
        <v>544</v>
      </c>
      <c r="B2148" t="s">
        <v>490</v>
      </c>
      <c r="C2148" t="s">
        <v>491</v>
      </c>
      <c r="D2148" t="s">
        <v>679</v>
      </c>
      <c r="E2148" t="s">
        <v>15</v>
      </c>
      <c r="F2148" t="s">
        <v>77</v>
      </c>
      <c r="G2148" t="s">
        <v>79</v>
      </c>
      <c r="H2148">
        <v>2022</v>
      </c>
      <c r="I2148">
        <v>25105</v>
      </c>
      <c r="J2148">
        <v>19230.75</v>
      </c>
    </row>
    <row r="2149" spans="1:10">
      <c r="A2149" t="s">
        <v>544</v>
      </c>
      <c r="B2149" t="s">
        <v>490</v>
      </c>
      <c r="C2149" t="s">
        <v>491</v>
      </c>
      <c r="D2149" t="s">
        <v>679</v>
      </c>
      <c r="E2149" t="s">
        <v>15</v>
      </c>
      <c r="F2149" t="s">
        <v>77</v>
      </c>
      <c r="G2149" t="s">
        <v>79</v>
      </c>
      <c r="H2149">
        <v>2022</v>
      </c>
      <c r="I2149">
        <v>8370</v>
      </c>
      <c r="J2149">
        <v>6576.75</v>
      </c>
    </row>
    <row r="2150" spans="1:10">
      <c r="A2150" t="s">
        <v>544</v>
      </c>
      <c r="B2150" t="s">
        <v>490</v>
      </c>
      <c r="C2150" t="s">
        <v>491</v>
      </c>
      <c r="D2150" t="s">
        <v>679</v>
      </c>
      <c r="E2150" t="s">
        <v>15</v>
      </c>
      <c r="F2150" t="s">
        <v>597</v>
      </c>
      <c r="G2150" t="s">
        <v>598</v>
      </c>
      <c r="H2150">
        <v>2022</v>
      </c>
      <c r="I2150">
        <v>3095</v>
      </c>
      <c r="J2150">
        <v>2890.5</v>
      </c>
    </row>
    <row r="2151" spans="1:10">
      <c r="A2151" t="s">
        <v>544</v>
      </c>
      <c r="B2151" t="s">
        <v>490</v>
      </c>
      <c r="C2151" t="s">
        <v>491</v>
      </c>
      <c r="D2151" t="s">
        <v>679</v>
      </c>
      <c r="E2151" t="s">
        <v>15</v>
      </c>
      <c r="F2151" t="s">
        <v>597</v>
      </c>
      <c r="G2151" t="s">
        <v>598</v>
      </c>
      <c r="H2151">
        <v>2022</v>
      </c>
      <c r="I2151">
        <v>16635</v>
      </c>
      <c r="J2151">
        <v>15226</v>
      </c>
    </row>
    <row r="2152" spans="1:10">
      <c r="A2152" t="s">
        <v>544</v>
      </c>
      <c r="B2152" t="s">
        <v>490</v>
      </c>
      <c r="C2152" t="s">
        <v>491</v>
      </c>
      <c r="D2152" t="s">
        <v>679</v>
      </c>
      <c r="E2152" t="s">
        <v>15</v>
      </c>
      <c r="F2152" t="s">
        <v>597</v>
      </c>
      <c r="G2152" t="s">
        <v>598</v>
      </c>
      <c r="H2152">
        <v>2022</v>
      </c>
      <c r="I2152">
        <v>13395</v>
      </c>
      <c r="J2152">
        <v>12259</v>
      </c>
    </row>
    <row r="2153" spans="1:10">
      <c r="A2153" t="s">
        <v>544</v>
      </c>
      <c r="B2153" t="s">
        <v>490</v>
      </c>
      <c r="C2153" t="s">
        <v>491</v>
      </c>
      <c r="D2153" t="s">
        <v>679</v>
      </c>
      <c r="E2153" t="s">
        <v>15</v>
      </c>
      <c r="F2153" t="s">
        <v>198</v>
      </c>
      <c r="G2153" t="s">
        <v>200</v>
      </c>
      <c r="H2153">
        <v>2022</v>
      </c>
      <c r="I2153">
        <v>5830</v>
      </c>
      <c r="J2153">
        <v>6322</v>
      </c>
    </row>
    <row r="2154" spans="1:10">
      <c r="A2154" t="s">
        <v>544</v>
      </c>
      <c r="B2154" t="s">
        <v>490</v>
      </c>
      <c r="C2154" t="s">
        <v>491</v>
      </c>
      <c r="D2154" t="s">
        <v>679</v>
      </c>
      <c r="E2154" t="s">
        <v>15</v>
      </c>
      <c r="F2154" t="s">
        <v>198</v>
      </c>
      <c r="G2154" t="s">
        <v>200</v>
      </c>
      <c r="H2154">
        <v>2022</v>
      </c>
      <c r="I2154">
        <v>12515</v>
      </c>
      <c r="J2154">
        <v>13570.5</v>
      </c>
    </row>
    <row r="2155" spans="1:10">
      <c r="A2155" t="s">
        <v>544</v>
      </c>
      <c r="B2155" t="s">
        <v>490</v>
      </c>
      <c r="C2155" t="s">
        <v>491</v>
      </c>
      <c r="D2155" t="s">
        <v>679</v>
      </c>
      <c r="E2155" t="s">
        <v>15</v>
      </c>
      <c r="F2155" t="s">
        <v>198</v>
      </c>
      <c r="G2155" t="s">
        <v>200</v>
      </c>
      <c r="H2155">
        <v>2022</v>
      </c>
      <c r="I2155">
        <v>10405</v>
      </c>
      <c r="J2155">
        <v>11281.5</v>
      </c>
    </row>
    <row r="2156" spans="1:10">
      <c r="A2156" t="s">
        <v>544</v>
      </c>
      <c r="B2156" t="s">
        <v>490</v>
      </c>
      <c r="C2156" t="s">
        <v>491</v>
      </c>
      <c r="D2156" t="s">
        <v>679</v>
      </c>
      <c r="E2156" t="s">
        <v>15</v>
      </c>
      <c r="F2156" t="s">
        <v>198</v>
      </c>
      <c r="G2156" t="s">
        <v>200</v>
      </c>
      <c r="H2156">
        <v>2022</v>
      </c>
      <c r="I2156">
        <v>8395</v>
      </c>
      <c r="J2156">
        <v>9101.5</v>
      </c>
    </row>
    <row r="2157" spans="1:10">
      <c r="A2157" t="s">
        <v>544</v>
      </c>
      <c r="B2157" t="s">
        <v>490</v>
      </c>
      <c r="C2157" t="s">
        <v>491</v>
      </c>
      <c r="D2157" t="s">
        <v>679</v>
      </c>
      <c r="E2157" t="s">
        <v>15</v>
      </c>
      <c r="F2157" t="s">
        <v>198</v>
      </c>
      <c r="G2157" t="s">
        <v>200</v>
      </c>
      <c r="H2157">
        <v>2022</v>
      </c>
      <c r="I2157">
        <v>8395</v>
      </c>
      <c r="J2157">
        <v>9101.5</v>
      </c>
    </row>
    <row r="2158" spans="1:10">
      <c r="A2158" t="s">
        <v>544</v>
      </c>
      <c r="B2158" t="s">
        <v>490</v>
      </c>
      <c r="C2158" t="s">
        <v>491</v>
      </c>
      <c r="D2158" t="s">
        <v>679</v>
      </c>
      <c r="E2158" t="s">
        <v>15</v>
      </c>
      <c r="F2158" t="s">
        <v>198</v>
      </c>
      <c r="G2158" t="s">
        <v>200</v>
      </c>
      <c r="H2158">
        <v>2022</v>
      </c>
      <c r="I2158">
        <v>7290</v>
      </c>
      <c r="J2158">
        <v>7902.5</v>
      </c>
    </row>
    <row r="2159" spans="1:10">
      <c r="A2159" t="s">
        <v>544</v>
      </c>
      <c r="B2159" t="s">
        <v>490</v>
      </c>
      <c r="C2159" t="s">
        <v>491</v>
      </c>
      <c r="D2159" t="s">
        <v>679</v>
      </c>
      <c r="E2159" t="s">
        <v>15</v>
      </c>
      <c r="F2159" t="s">
        <v>198</v>
      </c>
      <c r="G2159" t="s">
        <v>200</v>
      </c>
      <c r="H2159">
        <v>2022</v>
      </c>
      <c r="I2159">
        <v>8320</v>
      </c>
      <c r="J2159">
        <v>9019.75</v>
      </c>
    </row>
    <row r="2160" spans="1:10">
      <c r="A2160" t="s">
        <v>544</v>
      </c>
      <c r="B2160" t="s">
        <v>490</v>
      </c>
      <c r="C2160" t="s">
        <v>491</v>
      </c>
      <c r="D2160" t="s">
        <v>679</v>
      </c>
      <c r="E2160" t="s">
        <v>15</v>
      </c>
      <c r="F2160" t="s">
        <v>198</v>
      </c>
      <c r="G2160" t="s">
        <v>200</v>
      </c>
      <c r="H2160">
        <v>2022</v>
      </c>
      <c r="I2160">
        <v>5830</v>
      </c>
      <c r="J2160">
        <v>6322</v>
      </c>
    </row>
    <row r="2161" spans="1:10">
      <c r="A2161" t="s">
        <v>544</v>
      </c>
      <c r="B2161" t="s">
        <v>490</v>
      </c>
      <c r="C2161" t="s">
        <v>491</v>
      </c>
      <c r="D2161" t="s">
        <v>679</v>
      </c>
      <c r="E2161" t="s">
        <v>15</v>
      </c>
      <c r="F2161" t="s">
        <v>198</v>
      </c>
      <c r="G2161" t="s">
        <v>200</v>
      </c>
      <c r="H2161">
        <v>2022</v>
      </c>
      <c r="I2161">
        <v>7290</v>
      </c>
      <c r="J2161">
        <v>7902.5</v>
      </c>
    </row>
    <row r="2162" spans="1:10">
      <c r="A2162" t="s">
        <v>544</v>
      </c>
      <c r="B2162" t="s">
        <v>490</v>
      </c>
      <c r="C2162" t="s">
        <v>491</v>
      </c>
      <c r="D2162" t="s">
        <v>679</v>
      </c>
      <c r="E2162" t="s">
        <v>15</v>
      </c>
      <c r="F2162" t="s">
        <v>198</v>
      </c>
      <c r="G2162" t="s">
        <v>200</v>
      </c>
      <c r="H2162">
        <v>2022</v>
      </c>
      <c r="I2162">
        <v>8345</v>
      </c>
      <c r="J2162">
        <v>9047</v>
      </c>
    </row>
    <row r="2163" spans="1:10">
      <c r="A2163" t="s">
        <v>544</v>
      </c>
      <c r="B2163" t="s">
        <v>490</v>
      </c>
      <c r="C2163" t="s">
        <v>491</v>
      </c>
      <c r="D2163" t="s">
        <v>679</v>
      </c>
      <c r="E2163" t="s">
        <v>15</v>
      </c>
      <c r="F2163" t="s">
        <v>198</v>
      </c>
      <c r="G2163" t="s">
        <v>200</v>
      </c>
      <c r="H2163">
        <v>2022</v>
      </c>
      <c r="I2163">
        <v>7090</v>
      </c>
      <c r="J2163">
        <v>7684.5</v>
      </c>
    </row>
    <row r="2164" spans="1:10">
      <c r="A2164" t="s">
        <v>544</v>
      </c>
      <c r="B2164" t="s">
        <v>490</v>
      </c>
      <c r="C2164" t="s">
        <v>491</v>
      </c>
      <c r="D2164" t="s">
        <v>679</v>
      </c>
      <c r="E2164" t="s">
        <v>15</v>
      </c>
      <c r="F2164" t="s">
        <v>198</v>
      </c>
      <c r="G2164" t="s">
        <v>200</v>
      </c>
      <c r="H2164">
        <v>2022</v>
      </c>
      <c r="I2164">
        <v>12490</v>
      </c>
      <c r="J2164">
        <v>13543.25</v>
      </c>
    </row>
    <row r="2165" spans="1:10">
      <c r="A2165" t="s">
        <v>544</v>
      </c>
      <c r="B2165" t="s">
        <v>490</v>
      </c>
      <c r="C2165" t="s">
        <v>491</v>
      </c>
      <c r="D2165" t="s">
        <v>679</v>
      </c>
      <c r="E2165" t="s">
        <v>15</v>
      </c>
      <c r="F2165" t="s">
        <v>198</v>
      </c>
      <c r="G2165" t="s">
        <v>200</v>
      </c>
      <c r="H2165">
        <v>2022</v>
      </c>
      <c r="I2165">
        <v>15680</v>
      </c>
      <c r="J2165">
        <v>17004</v>
      </c>
    </row>
    <row r="2166" spans="1:10">
      <c r="A2166" t="s">
        <v>544</v>
      </c>
      <c r="B2166" t="s">
        <v>490</v>
      </c>
      <c r="C2166" t="s">
        <v>491</v>
      </c>
      <c r="D2166" t="s">
        <v>679</v>
      </c>
      <c r="E2166" t="s">
        <v>15</v>
      </c>
      <c r="F2166" t="s">
        <v>198</v>
      </c>
      <c r="G2166" t="s">
        <v>200</v>
      </c>
      <c r="H2166">
        <v>2022</v>
      </c>
      <c r="I2166">
        <v>8745</v>
      </c>
      <c r="J2166">
        <v>9483</v>
      </c>
    </row>
    <row r="2167" spans="1:10">
      <c r="A2167" t="s">
        <v>544</v>
      </c>
      <c r="B2167" t="s">
        <v>490</v>
      </c>
      <c r="C2167" t="s">
        <v>491</v>
      </c>
      <c r="D2167" t="s">
        <v>679</v>
      </c>
      <c r="E2167" t="s">
        <v>15</v>
      </c>
      <c r="F2167" t="s">
        <v>198</v>
      </c>
      <c r="G2167" t="s">
        <v>200</v>
      </c>
      <c r="H2167">
        <v>2022</v>
      </c>
      <c r="I2167">
        <v>6260</v>
      </c>
      <c r="J2167">
        <v>6785.25</v>
      </c>
    </row>
    <row r="2168" spans="1:10">
      <c r="A2168" t="s">
        <v>544</v>
      </c>
      <c r="B2168" t="s">
        <v>530</v>
      </c>
      <c r="C2168" t="s">
        <v>530</v>
      </c>
      <c r="D2168" t="s">
        <v>702</v>
      </c>
      <c r="E2168" t="s">
        <v>15</v>
      </c>
      <c r="F2168" t="s">
        <v>36</v>
      </c>
      <c r="G2168" t="s">
        <v>385</v>
      </c>
      <c r="H2168">
        <v>2022</v>
      </c>
      <c r="I2168">
        <v>71835</v>
      </c>
      <c r="J2168">
        <v>96491.25</v>
      </c>
    </row>
    <row r="2169" spans="1:10">
      <c r="A2169" t="s">
        <v>544</v>
      </c>
      <c r="B2169" t="s">
        <v>530</v>
      </c>
      <c r="C2169" t="s">
        <v>530</v>
      </c>
      <c r="D2169" t="s">
        <v>702</v>
      </c>
      <c r="E2169" t="s">
        <v>15</v>
      </c>
      <c r="F2169" t="s">
        <v>36</v>
      </c>
      <c r="G2169" t="s">
        <v>385</v>
      </c>
      <c r="H2169">
        <v>2022</v>
      </c>
      <c r="I2169">
        <v>70350</v>
      </c>
      <c r="J2169">
        <v>92400</v>
      </c>
    </row>
    <row r="2170" spans="1:10">
      <c r="A2170" t="s">
        <v>544</v>
      </c>
      <c r="B2170" t="s">
        <v>530</v>
      </c>
      <c r="C2170" t="s">
        <v>530</v>
      </c>
      <c r="D2170" t="s">
        <v>702</v>
      </c>
      <c r="E2170" t="s">
        <v>15</v>
      </c>
      <c r="F2170" t="s">
        <v>36</v>
      </c>
      <c r="G2170" t="s">
        <v>385</v>
      </c>
      <c r="H2170">
        <v>2022</v>
      </c>
      <c r="I2170">
        <v>58545</v>
      </c>
      <c r="J2170">
        <v>78637.5</v>
      </c>
    </row>
    <row r="2171" spans="1:10">
      <c r="A2171" t="s">
        <v>544</v>
      </c>
      <c r="B2171" t="s">
        <v>530</v>
      </c>
      <c r="C2171" t="s">
        <v>530</v>
      </c>
      <c r="D2171" t="s">
        <v>702</v>
      </c>
      <c r="E2171" t="s">
        <v>15</v>
      </c>
      <c r="F2171" t="s">
        <v>36</v>
      </c>
      <c r="G2171" t="s">
        <v>385</v>
      </c>
      <c r="H2171">
        <v>2022</v>
      </c>
      <c r="I2171">
        <v>50175</v>
      </c>
      <c r="J2171">
        <v>67398.75</v>
      </c>
    </row>
    <row r="2172" spans="1:10">
      <c r="A2172" t="s">
        <v>544</v>
      </c>
      <c r="B2172" t="s">
        <v>530</v>
      </c>
      <c r="C2172" t="s">
        <v>530</v>
      </c>
      <c r="D2172" t="s">
        <v>702</v>
      </c>
      <c r="E2172" t="s">
        <v>15</v>
      </c>
      <c r="F2172" t="s">
        <v>36</v>
      </c>
      <c r="G2172" t="s">
        <v>385</v>
      </c>
      <c r="H2172">
        <v>2022</v>
      </c>
      <c r="I2172">
        <v>46845</v>
      </c>
      <c r="J2172">
        <v>62910</v>
      </c>
    </row>
    <row r="2173" spans="1:10">
      <c r="A2173" t="s">
        <v>544</v>
      </c>
      <c r="B2173" t="s">
        <v>530</v>
      </c>
      <c r="C2173" t="s">
        <v>530</v>
      </c>
      <c r="D2173" t="s">
        <v>702</v>
      </c>
      <c r="E2173" t="s">
        <v>15</v>
      </c>
      <c r="F2173" t="s">
        <v>36</v>
      </c>
      <c r="G2173" t="s">
        <v>385</v>
      </c>
      <c r="H2173">
        <v>2022</v>
      </c>
      <c r="I2173">
        <v>44220</v>
      </c>
      <c r="J2173">
        <v>58080</v>
      </c>
    </row>
    <row r="2174" spans="1:10">
      <c r="A2174" t="s">
        <v>544</v>
      </c>
      <c r="B2174" t="s">
        <v>530</v>
      </c>
      <c r="C2174" t="s">
        <v>530</v>
      </c>
      <c r="D2174" t="s">
        <v>702</v>
      </c>
      <c r="E2174" t="s">
        <v>15</v>
      </c>
      <c r="F2174" t="s">
        <v>36</v>
      </c>
      <c r="G2174" t="s">
        <v>37</v>
      </c>
      <c r="H2174">
        <v>2022</v>
      </c>
      <c r="I2174">
        <v>36385</v>
      </c>
      <c r="J2174">
        <v>48870</v>
      </c>
    </row>
    <row r="2175" spans="1:10">
      <c r="A2175" t="s">
        <v>544</v>
      </c>
      <c r="B2175" t="s">
        <v>530</v>
      </c>
      <c r="C2175" t="s">
        <v>530</v>
      </c>
      <c r="D2175" t="s">
        <v>702</v>
      </c>
      <c r="E2175" t="s">
        <v>15</v>
      </c>
      <c r="F2175" t="s">
        <v>36</v>
      </c>
      <c r="G2175" t="s">
        <v>37</v>
      </c>
      <c r="H2175">
        <v>2022</v>
      </c>
      <c r="I2175">
        <v>34125</v>
      </c>
      <c r="J2175">
        <v>45832.5</v>
      </c>
    </row>
    <row r="2176" spans="1:10">
      <c r="A2176" t="s">
        <v>544</v>
      </c>
      <c r="B2176" t="s">
        <v>530</v>
      </c>
      <c r="C2176" t="s">
        <v>530</v>
      </c>
      <c r="D2176" t="s">
        <v>702</v>
      </c>
      <c r="E2176" t="s">
        <v>15</v>
      </c>
      <c r="F2176" t="s">
        <v>36</v>
      </c>
      <c r="G2176" t="s">
        <v>37</v>
      </c>
      <c r="H2176">
        <v>2022</v>
      </c>
      <c r="I2176">
        <v>32365</v>
      </c>
      <c r="J2176">
        <v>43470</v>
      </c>
    </row>
    <row r="2177" spans="1:10">
      <c r="A2177" t="s">
        <v>544</v>
      </c>
      <c r="B2177" t="s">
        <v>530</v>
      </c>
      <c r="C2177" t="s">
        <v>530</v>
      </c>
      <c r="D2177" t="s">
        <v>702</v>
      </c>
      <c r="E2177" t="s">
        <v>15</v>
      </c>
      <c r="F2177" t="s">
        <v>36</v>
      </c>
      <c r="G2177" t="s">
        <v>37</v>
      </c>
      <c r="H2177">
        <v>2022</v>
      </c>
      <c r="I2177">
        <v>30150</v>
      </c>
      <c r="J2177">
        <v>39600</v>
      </c>
    </row>
    <row r="2178" spans="1:10">
      <c r="A2178" t="s">
        <v>544</v>
      </c>
      <c r="B2178" t="s">
        <v>530</v>
      </c>
      <c r="C2178" t="s">
        <v>530</v>
      </c>
      <c r="D2178" t="s">
        <v>702</v>
      </c>
      <c r="E2178" t="s">
        <v>15</v>
      </c>
      <c r="F2178" t="s">
        <v>36</v>
      </c>
      <c r="G2178" t="s">
        <v>385</v>
      </c>
      <c r="H2178">
        <v>2022</v>
      </c>
      <c r="I2178">
        <v>26940</v>
      </c>
      <c r="J2178">
        <v>35376</v>
      </c>
    </row>
    <row r="2179" spans="1:10">
      <c r="A2179" t="s">
        <v>544</v>
      </c>
      <c r="B2179" t="s">
        <v>530</v>
      </c>
      <c r="C2179" t="s">
        <v>530</v>
      </c>
      <c r="D2179" t="s">
        <v>702</v>
      </c>
      <c r="E2179" t="s">
        <v>15</v>
      </c>
      <c r="F2179" t="s">
        <v>36</v>
      </c>
      <c r="G2179" t="s">
        <v>37</v>
      </c>
      <c r="H2179">
        <v>2022</v>
      </c>
      <c r="I2179">
        <v>20505</v>
      </c>
      <c r="J2179">
        <v>27540</v>
      </c>
    </row>
    <row r="2180" spans="1:10">
      <c r="A2180" t="s">
        <v>544</v>
      </c>
      <c r="B2180" t="s">
        <v>530</v>
      </c>
      <c r="C2180" t="s">
        <v>530</v>
      </c>
      <c r="D2180" t="s">
        <v>702</v>
      </c>
      <c r="E2180" t="s">
        <v>15</v>
      </c>
      <c r="F2180" t="s">
        <v>36</v>
      </c>
      <c r="G2180" t="s">
        <v>37</v>
      </c>
      <c r="H2180">
        <v>2022</v>
      </c>
      <c r="I2180">
        <v>20910</v>
      </c>
      <c r="J2180">
        <v>27456</v>
      </c>
    </row>
    <row r="2181" spans="1:10">
      <c r="A2181" t="s">
        <v>544</v>
      </c>
      <c r="B2181" t="s">
        <v>530</v>
      </c>
      <c r="C2181" t="s">
        <v>530</v>
      </c>
      <c r="D2181" t="s">
        <v>702</v>
      </c>
      <c r="E2181" t="s">
        <v>15</v>
      </c>
      <c r="F2181" t="s">
        <v>36</v>
      </c>
      <c r="G2181" t="s">
        <v>37</v>
      </c>
      <c r="H2181">
        <v>2022</v>
      </c>
      <c r="I2181">
        <v>20100</v>
      </c>
      <c r="J2181">
        <v>27000</v>
      </c>
    </row>
    <row r="2182" spans="1:10">
      <c r="A2182" t="s">
        <v>544</v>
      </c>
      <c r="B2182" t="s">
        <v>530</v>
      </c>
      <c r="C2182" t="s">
        <v>530</v>
      </c>
      <c r="D2182" t="s">
        <v>702</v>
      </c>
      <c r="E2182" t="s">
        <v>15</v>
      </c>
      <c r="F2182" t="s">
        <v>36</v>
      </c>
      <c r="G2182" t="s">
        <v>385</v>
      </c>
      <c r="H2182">
        <v>2022</v>
      </c>
      <c r="I2182">
        <v>17420</v>
      </c>
      <c r="J2182">
        <v>23388.75</v>
      </c>
    </row>
    <row r="2183" spans="1:10">
      <c r="A2183" t="s">
        <v>544</v>
      </c>
      <c r="B2183" t="s">
        <v>530</v>
      </c>
      <c r="C2183" t="s">
        <v>530</v>
      </c>
      <c r="D2183" t="s">
        <v>702</v>
      </c>
      <c r="E2183" t="s">
        <v>15</v>
      </c>
      <c r="F2183" t="s">
        <v>36</v>
      </c>
      <c r="G2183" t="s">
        <v>37</v>
      </c>
      <c r="H2183">
        <v>2022</v>
      </c>
      <c r="I2183">
        <v>16285</v>
      </c>
      <c r="J2183">
        <v>21870</v>
      </c>
    </row>
    <row r="2184" spans="1:10">
      <c r="A2184" t="s">
        <v>544</v>
      </c>
      <c r="B2184" t="s">
        <v>530</v>
      </c>
      <c r="C2184" t="s">
        <v>530</v>
      </c>
      <c r="D2184" t="s">
        <v>702</v>
      </c>
      <c r="E2184" t="s">
        <v>15</v>
      </c>
      <c r="F2184" t="s">
        <v>36</v>
      </c>
      <c r="G2184" t="s">
        <v>176</v>
      </c>
      <c r="H2184">
        <v>2022</v>
      </c>
      <c r="I2184">
        <v>14070</v>
      </c>
      <c r="J2184">
        <v>18900</v>
      </c>
    </row>
    <row r="2185" spans="1:10">
      <c r="A2185" t="s">
        <v>544</v>
      </c>
      <c r="B2185" t="s">
        <v>530</v>
      </c>
      <c r="C2185" t="s">
        <v>530</v>
      </c>
      <c r="D2185" t="s">
        <v>702</v>
      </c>
      <c r="E2185" t="s">
        <v>15</v>
      </c>
      <c r="F2185" t="s">
        <v>36</v>
      </c>
      <c r="G2185" t="s">
        <v>176</v>
      </c>
      <c r="H2185">
        <v>2022</v>
      </c>
      <c r="I2185">
        <v>12060</v>
      </c>
      <c r="J2185">
        <v>16200</v>
      </c>
    </row>
    <row r="2186" spans="1:10">
      <c r="A2186" t="s">
        <v>544</v>
      </c>
      <c r="B2186" t="s">
        <v>530</v>
      </c>
      <c r="C2186" t="s">
        <v>530</v>
      </c>
      <c r="D2186" t="s">
        <v>702</v>
      </c>
      <c r="E2186" t="s">
        <v>15</v>
      </c>
      <c r="F2186" t="s">
        <v>36</v>
      </c>
      <c r="G2186" t="s">
        <v>385</v>
      </c>
      <c r="H2186">
        <v>2022</v>
      </c>
      <c r="I2186">
        <v>11060</v>
      </c>
      <c r="J2186">
        <v>14850</v>
      </c>
    </row>
    <row r="2187" spans="1:10">
      <c r="A2187" t="s">
        <v>544</v>
      </c>
      <c r="B2187" t="s">
        <v>530</v>
      </c>
      <c r="C2187" t="s">
        <v>530</v>
      </c>
      <c r="D2187" t="s">
        <v>702</v>
      </c>
      <c r="E2187" t="s">
        <v>15</v>
      </c>
      <c r="F2187" t="s">
        <v>36</v>
      </c>
      <c r="G2187" t="s">
        <v>37</v>
      </c>
      <c r="H2187">
        <v>2022</v>
      </c>
      <c r="I2187">
        <v>10955</v>
      </c>
      <c r="J2187">
        <v>14715</v>
      </c>
    </row>
    <row r="2188" spans="1:10">
      <c r="A2188" t="s">
        <v>544</v>
      </c>
      <c r="B2188" t="s">
        <v>530</v>
      </c>
      <c r="C2188" t="s">
        <v>530</v>
      </c>
      <c r="D2188" t="s">
        <v>702</v>
      </c>
      <c r="E2188" t="s">
        <v>15</v>
      </c>
      <c r="F2188" t="s">
        <v>36</v>
      </c>
      <c r="G2188" t="s">
        <v>37</v>
      </c>
      <c r="H2188">
        <v>2022</v>
      </c>
      <c r="I2188">
        <v>10355</v>
      </c>
      <c r="J2188">
        <v>14111</v>
      </c>
    </row>
    <row r="2189" spans="1:10">
      <c r="A2189" t="s">
        <v>544</v>
      </c>
      <c r="B2189" t="s">
        <v>530</v>
      </c>
      <c r="C2189" t="s">
        <v>530</v>
      </c>
      <c r="D2189" t="s">
        <v>702</v>
      </c>
      <c r="E2189" t="s">
        <v>15</v>
      </c>
      <c r="F2189" t="s">
        <v>36</v>
      </c>
      <c r="G2189" t="s">
        <v>37</v>
      </c>
      <c r="H2189">
        <v>2022</v>
      </c>
      <c r="I2189">
        <v>10050</v>
      </c>
      <c r="J2189">
        <v>13700</v>
      </c>
    </row>
    <row r="2190" spans="1:10">
      <c r="A2190" t="s">
        <v>544</v>
      </c>
      <c r="B2190" t="s">
        <v>530</v>
      </c>
      <c r="C2190" t="s">
        <v>530</v>
      </c>
      <c r="D2190" t="s">
        <v>702</v>
      </c>
      <c r="E2190" t="s">
        <v>15</v>
      </c>
      <c r="F2190" t="s">
        <v>36</v>
      </c>
      <c r="G2190" t="s">
        <v>37</v>
      </c>
      <c r="H2190">
        <v>2022</v>
      </c>
      <c r="I2190">
        <v>10050</v>
      </c>
      <c r="J2190">
        <v>13200</v>
      </c>
    </row>
    <row r="2191" spans="1:10">
      <c r="A2191" t="s">
        <v>544</v>
      </c>
      <c r="B2191" t="s">
        <v>530</v>
      </c>
      <c r="C2191" t="s">
        <v>530</v>
      </c>
      <c r="D2191" t="s">
        <v>702</v>
      </c>
      <c r="E2191" t="s">
        <v>15</v>
      </c>
      <c r="F2191" t="s">
        <v>36</v>
      </c>
      <c r="G2191" t="s">
        <v>385</v>
      </c>
      <c r="H2191">
        <v>2022</v>
      </c>
      <c r="I2191">
        <v>9045</v>
      </c>
      <c r="J2191">
        <v>12150</v>
      </c>
    </row>
    <row r="2192" spans="1:10">
      <c r="A2192" t="s">
        <v>544</v>
      </c>
      <c r="B2192" t="s">
        <v>530</v>
      </c>
      <c r="C2192" t="s">
        <v>530</v>
      </c>
      <c r="D2192" t="s">
        <v>702</v>
      </c>
      <c r="E2192" t="s">
        <v>15</v>
      </c>
      <c r="F2192" t="s">
        <v>36</v>
      </c>
      <c r="G2192" t="s">
        <v>385</v>
      </c>
      <c r="H2192">
        <v>2022</v>
      </c>
      <c r="I2192">
        <v>8845</v>
      </c>
      <c r="J2192">
        <v>11880</v>
      </c>
    </row>
    <row r="2193" spans="1:10">
      <c r="A2193" t="s">
        <v>544</v>
      </c>
      <c r="B2193" t="s">
        <v>530</v>
      </c>
      <c r="C2193" t="s">
        <v>530</v>
      </c>
      <c r="D2193" t="s">
        <v>702</v>
      </c>
      <c r="E2193" t="s">
        <v>15</v>
      </c>
      <c r="F2193" t="s">
        <v>36</v>
      </c>
      <c r="G2193" t="s">
        <v>385</v>
      </c>
      <c r="H2193">
        <v>2022</v>
      </c>
      <c r="I2193">
        <v>6030</v>
      </c>
      <c r="J2193">
        <v>8100</v>
      </c>
    </row>
    <row r="2194" spans="1:10">
      <c r="A2194" t="s">
        <v>544</v>
      </c>
      <c r="B2194" t="s">
        <v>530</v>
      </c>
      <c r="C2194" t="s">
        <v>530</v>
      </c>
      <c r="D2194" t="s">
        <v>702</v>
      </c>
      <c r="E2194" t="s">
        <v>15</v>
      </c>
      <c r="F2194" t="s">
        <v>36</v>
      </c>
      <c r="G2194" t="s">
        <v>37</v>
      </c>
      <c r="H2194">
        <v>2022</v>
      </c>
      <c r="I2194">
        <v>6030</v>
      </c>
      <c r="J2194">
        <v>8100</v>
      </c>
    </row>
    <row r="2195" spans="1:10">
      <c r="A2195" t="s">
        <v>544</v>
      </c>
      <c r="B2195" t="s">
        <v>490</v>
      </c>
      <c r="C2195" t="s">
        <v>518</v>
      </c>
      <c r="D2195" t="s">
        <v>687</v>
      </c>
      <c r="E2195" t="s">
        <v>15</v>
      </c>
      <c r="F2195" t="s">
        <v>77</v>
      </c>
      <c r="G2195" t="s">
        <v>78</v>
      </c>
      <c r="H2195">
        <v>2022</v>
      </c>
      <c r="I2195">
        <v>5735</v>
      </c>
      <c r="J2195">
        <v>4561.7207276613999</v>
      </c>
    </row>
    <row r="2196" spans="1:10">
      <c r="A2196" t="s">
        <v>544</v>
      </c>
      <c r="B2196" t="s">
        <v>490</v>
      </c>
      <c r="C2196" t="s">
        <v>518</v>
      </c>
      <c r="D2196" t="s">
        <v>687</v>
      </c>
      <c r="E2196" t="s">
        <v>15</v>
      </c>
      <c r="F2196" t="s">
        <v>77</v>
      </c>
      <c r="G2196" t="s">
        <v>78</v>
      </c>
      <c r="H2196">
        <v>2022</v>
      </c>
      <c r="I2196">
        <v>3570</v>
      </c>
      <c r="J2196">
        <v>2763.9508412682999</v>
      </c>
    </row>
    <row r="2197" spans="1:10">
      <c r="A2197" t="s">
        <v>544</v>
      </c>
      <c r="B2197" t="s">
        <v>490</v>
      </c>
      <c r="C2197" t="s">
        <v>518</v>
      </c>
      <c r="D2197" t="s">
        <v>687</v>
      </c>
      <c r="E2197" t="s">
        <v>15</v>
      </c>
      <c r="F2197" t="s">
        <v>77</v>
      </c>
      <c r="G2197" t="s">
        <v>79</v>
      </c>
      <c r="H2197">
        <v>2022</v>
      </c>
      <c r="I2197">
        <v>5735</v>
      </c>
      <c r="J2197">
        <v>4561.7207276613999</v>
      </c>
    </row>
    <row r="2198" spans="1:10">
      <c r="A2198" t="s">
        <v>544</v>
      </c>
      <c r="B2198" t="s">
        <v>490</v>
      </c>
      <c r="C2198" t="s">
        <v>518</v>
      </c>
      <c r="D2198" t="s">
        <v>687</v>
      </c>
      <c r="E2198" t="s">
        <v>15</v>
      </c>
      <c r="F2198" t="s">
        <v>77</v>
      </c>
      <c r="G2198" t="s">
        <v>79</v>
      </c>
      <c r="H2198">
        <v>2022</v>
      </c>
      <c r="I2198">
        <v>3320</v>
      </c>
      <c r="J2198">
        <v>2438.3108111133001</v>
      </c>
    </row>
    <row r="2199" spans="1:10">
      <c r="A2199" t="s">
        <v>544</v>
      </c>
      <c r="B2199" t="s">
        <v>490</v>
      </c>
      <c r="C2199" t="s">
        <v>518</v>
      </c>
      <c r="D2199" t="s">
        <v>687</v>
      </c>
      <c r="E2199" t="s">
        <v>15</v>
      </c>
      <c r="F2199" t="s">
        <v>77</v>
      </c>
      <c r="G2199" t="s">
        <v>79</v>
      </c>
      <c r="H2199">
        <v>2022</v>
      </c>
      <c r="I2199">
        <v>5025</v>
      </c>
      <c r="J2199">
        <v>3582.4136059345001</v>
      </c>
    </row>
    <row r="2200" spans="1:10">
      <c r="A2200" t="s">
        <v>544</v>
      </c>
      <c r="B2200" t="s">
        <v>490</v>
      </c>
      <c r="C2200" t="s">
        <v>518</v>
      </c>
      <c r="D2200" t="s">
        <v>687</v>
      </c>
      <c r="E2200" t="s">
        <v>15</v>
      </c>
      <c r="F2200" t="s">
        <v>77</v>
      </c>
      <c r="G2200" t="s">
        <v>79</v>
      </c>
      <c r="H2200">
        <v>2022</v>
      </c>
      <c r="I2200">
        <v>1260</v>
      </c>
      <c r="J2200">
        <v>905.55337072830002</v>
      </c>
    </row>
    <row r="2201" spans="1:10">
      <c r="A2201" t="s">
        <v>544</v>
      </c>
      <c r="B2201" t="s">
        <v>490</v>
      </c>
      <c r="C2201" t="s">
        <v>518</v>
      </c>
      <c r="D2201" t="s">
        <v>687</v>
      </c>
      <c r="E2201" t="s">
        <v>15</v>
      </c>
      <c r="F2201" t="s">
        <v>77</v>
      </c>
      <c r="G2201" t="s">
        <v>79</v>
      </c>
      <c r="H2201">
        <v>2022</v>
      </c>
      <c r="I2201">
        <v>11460</v>
      </c>
      <c r="J2201">
        <v>8645.2459092168992</v>
      </c>
    </row>
    <row r="2202" spans="1:10">
      <c r="A2202" t="s">
        <v>544</v>
      </c>
      <c r="B2202" t="s">
        <v>490</v>
      </c>
      <c r="C2202" t="s">
        <v>518</v>
      </c>
      <c r="D2202" t="s">
        <v>687</v>
      </c>
      <c r="E2202" t="s">
        <v>15</v>
      </c>
      <c r="F2202" t="s">
        <v>77</v>
      </c>
      <c r="G2202" t="s">
        <v>79</v>
      </c>
      <c r="H2202">
        <v>2022</v>
      </c>
      <c r="I2202">
        <v>2310</v>
      </c>
      <c r="J2202">
        <v>1891.3224634832</v>
      </c>
    </row>
    <row r="2203" spans="1:10">
      <c r="A2203" t="s">
        <v>544</v>
      </c>
      <c r="B2203" t="s">
        <v>490</v>
      </c>
      <c r="C2203" t="s">
        <v>518</v>
      </c>
      <c r="D2203" t="s">
        <v>687</v>
      </c>
      <c r="E2203" t="s">
        <v>15</v>
      </c>
      <c r="F2203" t="s">
        <v>77</v>
      </c>
      <c r="G2203" t="s">
        <v>79</v>
      </c>
      <c r="H2203">
        <v>2022</v>
      </c>
      <c r="I2203">
        <v>400</v>
      </c>
      <c r="J2203">
        <v>293.54079971049998</v>
      </c>
    </row>
    <row r="2204" spans="1:10">
      <c r="A2204" t="s">
        <v>544</v>
      </c>
      <c r="B2204" t="s">
        <v>490</v>
      </c>
      <c r="C2204" t="s">
        <v>518</v>
      </c>
      <c r="D2204" t="s">
        <v>687</v>
      </c>
      <c r="E2204" t="s">
        <v>15</v>
      </c>
      <c r="F2204" t="s">
        <v>77</v>
      </c>
      <c r="G2204" t="s">
        <v>79</v>
      </c>
      <c r="H2204">
        <v>2022</v>
      </c>
      <c r="I2204">
        <v>850</v>
      </c>
      <c r="J2204">
        <v>632.19699321780001</v>
      </c>
    </row>
    <row r="2205" spans="1:10">
      <c r="A2205" t="s">
        <v>544</v>
      </c>
      <c r="B2205" t="s">
        <v>490</v>
      </c>
      <c r="C2205" t="s">
        <v>518</v>
      </c>
      <c r="D2205" t="s">
        <v>687</v>
      </c>
      <c r="E2205" t="s">
        <v>15</v>
      </c>
      <c r="F2205" t="s">
        <v>77</v>
      </c>
      <c r="G2205" t="s">
        <v>79</v>
      </c>
      <c r="H2205">
        <v>2022</v>
      </c>
      <c r="I2205">
        <v>3570</v>
      </c>
      <c r="J2205">
        <v>2763.9508412682999</v>
      </c>
    </row>
    <row r="2206" spans="1:10">
      <c r="A2206" t="s">
        <v>544</v>
      </c>
      <c r="B2206" t="s">
        <v>530</v>
      </c>
      <c r="C2206" t="s">
        <v>530</v>
      </c>
      <c r="D2206" t="s">
        <v>707</v>
      </c>
      <c r="E2206" t="s">
        <v>15</v>
      </c>
      <c r="F2206" t="s">
        <v>357</v>
      </c>
      <c r="G2206" t="s">
        <v>359</v>
      </c>
      <c r="H2206">
        <v>2022</v>
      </c>
      <c r="I2206">
        <v>2065</v>
      </c>
      <c r="J2206">
        <v>3423.5</v>
      </c>
    </row>
    <row r="2207" spans="1:10">
      <c r="A2207" t="s">
        <v>544</v>
      </c>
      <c r="B2207" t="s">
        <v>530</v>
      </c>
      <c r="C2207" t="s">
        <v>530</v>
      </c>
      <c r="D2207" t="s">
        <v>707</v>
      </c>
      <c r="E2207" t="s">
        <v>15</v>
      </c>
      <c r="F2207" t="s">
        <v>357</v>
      </c>
      <c r="G2207" t="s">
        <v>359</v>
      </c>
      <c r="H2207">
        <v>2022</v>
      </c>
      <c r="I2207">
        <v>1260</v>
      </c>
      <c r="J2207">
        <v>2500</v>
      </c>
    </row>
    <row r="2208" spans="1:10">
      <c r="A2208" t="s">
        <v>544</v>
      </c>
      <c r="B2208" t="s">
        <v>530</v>
      </c>
      <c r="C2208" t="s">
        <v>530</v>
      </c>
      <c r="D2208" t="s">
        <v>707</v>
      </c>
      <c r="E2208" t="s">
        <v>15</v>
      </c>
      <c r="F2208" t="s">
        <v>357</v>
      </c>
      <c r="G2208" t="s">
        <v>359</v>
      </c>
      <c r="H2208">
        <v>2022</v>
      </c>
      <c r="I2208">
        <v>1200</v>
      </c>
      <c r="J2208">
        <v>2004</v>
      </c>
    </row>
    <row r="2209" spans="1:10">
      <c r="A2209" t="s">
        <v>544</v>
      </c>
      <c r="B2209" t="s">
        <v>530</v>
      </c>
      <c r="C2209" t="s">
        <v>530</v>
      </c>
      <c r="D2209" t="s">
        <v>707</v>
      </c>
      <c r="E2209" t="s">
        <v>15</v>
      </c>
      <c r="F2209" t="s">
        <v>357</v>
      </c>
      <c r="G2209" t="s">
        <v>359</v>
      </c>
      <c r="H2209">
        <v>2022</v>
      </c>
      <c r="I2209">
        <v>10</v>
      </c>
      <c r="J2209">
        <v>0</v>
      </c>
    </row>
    <row r="2210" spans="1:10">
      <c r="A2210" t="s">
        <v>544</v>
      </c>
      <c r="B2210" t="s">
        <v>490</v>
      </c>
      <c r="C2210" t="s">
        <v>491</v>
      </c>
      <c r="D2210" t="s">
        <v>688</v>
      </c>
      <c r="E2210" t="s">
        <v>15</v>
      </c>
      <c r="F2210" t="s">
        <v>36</v>
      </c>
      <c r="G2210" t="s">
        <v>385</v>
      </c>
      <c r="H2210">
        <v>2022</v>
      </c>
      <c r="I2210">
        <v>3320</v>
      </c>
      <c r="J2210">
        <v>4356</v>
      </c>
    </row>
    <row r="2211" spans="1:10">
      <c r="A2211" t="s">
        <v>544</v>
      </c>
      <c r="B2211" t="s">
        <v>490</v>
      </c>
      <c r="C2211" t="s">
        <v>491</v>
      </c>
      <c r="D2211" t="s">
        <v>688</v>
      </c>
      <c r="E2211" t="s">
        <v>15</v>
      </c>
      <c r="F2211" t="s">
        <v>77</v>
      </c>
      <c r="G2211" t="s">
        <v>79</v>
      </c>
      <c r="H2211">
        <v>2022</v>
      </c>
      <c r="I2211">
        <v>9150</v>
      </c>
      <c r="J2211">
        <v>7189</v>
      </c>
    </row>
    <row r="2212" spans="1:10">
      <c r="A2212" t="s">
        <v>544</v>
      </c>
      <c r="B2212" t="s">
        <v>490</v>
      </c>
      <c r="C2212" t="s">
        <v>491</v>
      </c>
      <c r="D2212" t="s">
        <v>688</v>
      </c>
      <c r="E2212" t="s">
        <v>15</v>
      </c>
      <c r="F2212" t="s">
        <v>77</v>
      </c>
      <c r="G2212" t="s">
        <v>79</v>
      </c>
      <c r="H2212">
        <v>2022</v>
      </c>
      <c r="I2212">
        <v>8495</v>
      </c>
      <c r="J2212">
        <v>6675.5</v>
      </c>
    </row>
    <row r="2213" spans="1:10">
      <c r="A2213" t="s">
        <v>544</v>
      </c>
      <c r="B2213" t="s">
        <v>490</v>
      </c>
      <c r="C2213" t="s">
        <v>491</v>
      </c>
      <c r="D2213" t="s">
        <v>688</v>
      </c>
      <c r="E2213" t="s">
        <v>15</v>
      </c>
      <c r="F2213" t="s">
        <v>77</v>
      </c>
      <c r="G2213" t="s">
        <v>79</v>
      </c>
      <c r="H2213">
        <v>2022</v>
      </c>
      <c r="I2213">
        <v>2415</v>
      </c>
      <c r="J2213">
        <v>1896</v>
      </c>
    </row>
    <row r="2214" spans="1:10">
      <c r="A2214" t="s">
        <v>544</v>
      </c>
      <c r="B2214" t="s">
        <v>490</v>
      </c>
      <c r="C2214" t="s">
        <v>491</v>
      </c>
      <c r="D2214" t="s">
        <v>688</v>
      </c>
      <c r="E2214" t="s">
        <v>15</v>
      </c>
      <c r="F2214" t="s">
        <v>77</v>
      </c>
      <c r="G2214" t="s">
        <v>79</v>
      </c>
      <c r="H2214">
        <v>2022</v>
      </c>
      <c r="I2214">
        <v>3720</v>
      </c>
      <c r="J2214">
        <v>2923</v>
      </c>
    </row>
    <row r="2215" spans="1:10">
      <c r="A2215" t="s">
        <v>544</v>
      </c>
      <c r="B2215" t="s">
        <v>490</v>
      </c>
      <c r="C2215" t="s">
        <v>491</v>
      </c>
      <c r="D2215" t="s">
        <v>688</v>
      </c>
      <c r="E2215" t="s">
        <v>15</v>
      </c>
      <c r="F2215" t="s">
        <v>77</v>
      </c>
      <c r="G2215" t="s">
        <v>79</v>
      </c>
      <c r="H2215">
        <v>2022</v>
      </c>
      <c r="I2215">
        <v>8595</v>
      </c>
      <c r="J2215">
        <v>6754.5</v>
      </c>
    </row>
    <row r="2216" spans="1:10">
      <c r="A2216" t="s">
        <v>544</v>
      </c>
      <c r="B2216" t="s">
        <v>490</v>
      </c>
      <c r="C2216" t="s">
        <v>491</v>
      </c>
      <c r="D2216" t="s">
        <v>688</v>
      </c>
      <c r="E2216" t="s">
        <v>15</v>
      </c>
      <c r="F2216" t="s">
        <v>77</v>
      </c>
      <c r="G2216" t="s">
        <v>79</v>
      </c>
      <c r="H2216">
        <v>2022</v>
      </c>
      <c r="I2216">
        <v>20205</v>
      </c>
      <c r="J2216">
        <v>15879</v>
      </c>
    </row>
    <row r="2217" spans="1:10">
      <c r="A2217" t="s">
        <v>544</v>
      </c>
      <c r="B2217" t="s">
        <v>490</v>
      </c>
      <c r="C2217" t="s">
        <v>491</v>
      </c>
      <c r="D2217" t="s">
        <v>688</v>
      </c>
      <c r="E2217" t="s">
        <v>15</v>
      </c>
      <c r="F2217" t="s">
        <v>77</v>
      </c>
      <c r="G2217" t="s">
        <v>79</v>
      </c>
      <c r="H2217">
        <v>2022</v>
      </c>
      <c r="I2217">
        <v>6135</v>
      </c>
      <c r="J2217">
        <v>4819</v>
      </c>
    </row>
    <row r="2218" spans="1:10">
      <c r="A2218" t="s">
        <v>544</v>
      </c>
      <c r="B2218" t="s">
        <v>490</v>
      </c>
      <c r="C2218" t="s">
        <v>491</v>
      </c>
      <c r="D2218" t="s">
        <v>688</v>
      </c>
      <c r="E2218" t="s">
        <v>15</v>
      </c>
      <c r="F2218" t="s">
        <v>77</v>
      </c>
      <c r="G2218" t="s">
        <v>79</v>
      </c>
      <c r="H2218">
        <v>2022</v>
      </c>
      <c r="I2218">
        <v>6085</v>
      </c>
      <c r="J2218">
        <v>4779.5</v>
      </c>
    </row>
    <row r="2219" spans="1:10">
      <c r="A2219" t="s">
        <v>544</v>
      </c>
      <c r="B2219" t="s">
        <v>490</v>
      </c>
      <c r="C2219" t="s">
        <v>491</v>
      </c>
      <c r="D2219" t="s">
        <v>688</v>
      </c>
      <c r="E2219" t="s">
        <v>15</v>
      </c>
      <c r="F2219" t="s">
        <v>77</v>
      </c>
      <c r="G2219" t="s">
        <v>79</v>
      </c>
      <c r="H2219">
        <v>2022</v>
      </c>
      <c r="I2219">
        <v>300</v>
      </c>
      <c r="J2219">
        <v>237</v>
      </c>
    </row>
    <row r="2220" spans="1:10">
      <c r="A2220" t="s">
        <v>544</v>
      </c>
      <c r="B2220" t="s">
        <v>490</v>
      </c>
      <c r="C2220" t="s">
        <v>491</v>
      </c>
      <c r="D2220" t="s">
        <v>688</v>
      </c>
      <c r="E2220" t="s">
        <v>15</v>
      </c>
      <c r="F2220" t="s">
        <v>77</v>
      </c>
      <c r="G2220" t="s">
        <v>79</v>
      </c>
      <c r="H2220">
        <v>2022</v>
      </c>
      <c r="I2220">
        <v>8595</v>
      </c>
      <c r="J2220">
        <v>6754.5</v>
      </c>
    </row>
    <row r="2221" spans="1:10">
      <c r="A2221" t="s">
        <v>544</v>
      </c>
      <c r="B2221" t="s">
        <v>490</v>
      </c>
      <c r="C2221" t="s">
        <v>491</v>
      </c>
      <c r="D2221" t="s">
        <v>688</v>
      </c>
      <c r="E2221" t="s">
        <v>15</v>
      </c>
      <c r="F2221" t="s">
        <v>77</v>
      </c>
      <c r="G2221" t="s">
        <v>79</v>
      </c>
      <c r="H2221">
        <v>2022</v>
      </c>
      <c r="I2221">
        <v>21560</v>
      </c>
      <c r="J2221">
        <v>16516.5</v>
      </c>
    </row>
    <row r="2222" spans="1:10">
      <c r="A2222" t="s">
        <v>544</v>
      </c>
      <c r="B2222" t="s">
        <v>490</v>
      </c>
      <c r="C2222" t="s">
        <v>491</v>
      </c>
      <c r="D2222" t="s">
        <v>688</v>
      </c>
      <c r="E2222" t="s">
        <v>15</v>
      </c>
      <c r="F2222" t="s">
        <v>77</v>
      </c>
      <c r="G2222" t="s">
        <v>79</v>
      </c>
      <c r="H2222">
        <v>2022</v>
      </c>
      <c r="I2222">
        <v>12165</v>
      </c>
      <c r="J2222">
        <v>9317</v>
      </c>
    </row>
    <row r="2223" spans="1:10">
      <c r="A2223" t="s">
        <v>544</v>
      </c>
      <c r="B2223" t="s">
        <v>490</v>
      </c>
      <c r="C2223" t="s">
        <v>491</v>
      </c>
      <c r="D2223" t="s">
        <v>688</v>
      </c>
      <c r="E2223" t="s">
        <v>15</v>
      </c>
      <c r="F2223" t="s">
        <v>77</v>
      </c>
      <c r="G2223" t="s">
        <v>79</v>
      </c>
      <c r="H2223">
        <v>2022</v>
      </c>
      <c r="I2223">
        <v>39400</v>
      </c>
      <c r="J2223">
        <v>30184</v>
      </c>
    </row>
    <row r="2224" spans="1:10">
      <c r="A2224" t="s">
        <v>544</v>
      </c>
      <c r="B2224" t="s">
        <v>490</v>
      </c>
      <c r="C2224" t="s">
        <v>491</v>
      </c>
      <c r="D2224" t="s">
        <v>688</v>
      </c>
      <c r="E2224" t="s">
        <v>15</v>
      </c>
      <c r="F2224" t="s">
        <v>77</v>
      </c>
      <c r="G2224" t="s">
        <v>79</v>
      </c>
      <c r="H2224">
        <v>2022</v>
      </c>
      <c r="I2224">
        <v>18195</v>
      </c>
      <c r="J2224">
        <v>13937</v>
      </c>
    </row>
    <row r="2225" spans="1:10">
      <c r="A2225" t="s">
        <v>544</v>
      </c>
      <c r="B2225" t="s">
        <v>490</v>
      </c>
      <c r="C2225" t="s">
        <v>491</v>
      </c>
      <c r="D2225" t="s">
        <v>688</v>
      </c>
      <c r="E2225" t="s">
        <v>15</v>
      </c>
      <c r="F2225" t="s">
        <v>77</v>
      </c>
      <c r="G2225" t="s">
        <v>79</v>
      </c>
      <c r="H2225">
        <v>2022</v>
      </c>
      <c r="I2225">
        <v>50210</v>
      </c>
      <c r="J2225">
        <v>38461.5</v>
      </c>
    </row>
    <row r="2226" spans="1:10">
      <c r="A2226" t="s">
        <v>544</v>
      </c>
      <c r="B2226" t="s">
        <v>490</v>
      </c>
      <c r="C2226" t="s">
        <v>491</v>
      </c>
      <c r="D2226" t="s">
        <v>688</v>
      </c>
      <c r="E2226" t="s">
        <v>15</v>
      </c>
      <c r="F2226" t="s">
        <v>77</v>
      </c>
      <c r="G2226" t="s">
        <v>79</v>
      </c>
      <c r="H2226">
        <v>2022</v>
      </c>
      <c r="I2226">
        <v>12765</v>
      </c>
      <c r="J2226">
        <v>9779</v>
      </c>
    </row>
    <row r="2227" spans="1:10">
      <c r="A2227" t="s">
        <v>544</v>
      </c>
      <c r="B2227" t="s">
        <v>490</v>
      </c>
      <c r="C2227" t="s">
        <v>491</v>
      </c>
      <c r="D2227" t="s">
        <v>688</v>
      </c>
      <c r="E2227" t="s">
        <v>15</v>
      </c>
      <c r="F2227" t="s">
        <v>77</v>
      </c>
      <c r="G2227" t="s">
        <v>79</v>
      </c>
      <c r="H2227">
        <v>2022</v>
      </c>
      <c r="I2227">
        <v>11260</v>
      </c>
      <c r="J2227">
        <v>8848</v>
      </c>
    </row>
    <row r="2228" spans="1:10">
      <c r="A2228" t="s">
        <v>544</v>
      </c>
      <c r="B2228" t="s">
        <v>490</v>
      </c>
      <c r="C2228" t="s">
        <v>491</v>
      </c>
      <c r="D2228" t="s">
        <v>688</v>
      </c>
      <c r="E2228" t="s">
        <v>15</v>
      </c>
      <c r="F2228" t="s">
        <v>597</v>
      </c>
      <c r="G2228" t="s">
        <v>691</v>
      </c>
      <c r="H2228">
        <v>2022</v>
      </c>
      <c r="I2228">
        <v>27440</v>
      </c>
      <c r="J2228">
        <v>25116</v>
      </c>
    </row>
    <row r="2229" spans="1:10">
      <c r="A2229" t="s">
        <v>544</v>
      </c>
      <c r="B2229" t="s">
        <v>490</v>
      </c>
      <c r="C2229" t="s">
        <v>491</v>
      </c>
      <c r="D2229" t="s">
        <v>688</v>
      </c>
      <c r="E2229" t="s">
        <v>15</v>
      </c>
      <c r="F2229" t="s">
        <v>597</v>
      </c>
      <c r="G2229" t="s">
        <v>691</v>
      </c>
      <c r="H2229">
        <v>2022</v>
      </c>
      <c r="I2229">
        <v>14170</v>
      </c>
      <c r="J2229">
        <v>13254</v>
      </c>
    </row>
    <row r="2230" spans="1:10">
      <c r="A2230" t="s">
        <v>544</v>
      </c>
      <c r="B2230" t="s">
        <v>490</v>
      </c>
      <c r="C2230" t="s">
        <v>491</v>
      </c>
      <c r="D2230" t="s">
        <v>688</v>
      </c>
      <c r="E2230" t="s">
        <v>15</v>
      </c>
      <c r="F2230" t="s">
        <v>214</v>
      </c>
      <c r="G2230" t="s">
        <v>215</v>
      </c>
      <c r="H2230">
        <v>2022</v>
      </c>
      <c r="I2230">
        <v>1460</v>
      </c>
      <c r="J2230">
        <v>3799</v>
      </c>
    </row>
    <row r="2231" spans="1:10">
      <c r="A2231" t="s">
        <v>10</v>
      </c>
      <c r="B2231" t="s">
        <v>490</v>
      </c>
      <c r="C2231" t="s">
        <v>491</v>
      </c>
      <c r="D2231" t="s">
        <v>497</v>
      </c>
      <c r="E2231" t="s">
        <v>15</v>
      </c>
      <c r="F2231" t="s">
        <v>498</v>
      </c>
      <c r="G2231" t="s">
        <v>500</v>
      </c>
      <c r="H2231">
        <v>2022</v>
      </c>
      <c r="I2231">
        <v>1005</v>
      </c>
      <c r="J2231">
        <v>3030</v>
      </c>
    </row>
    <row r="2232" spans="1:10">
      <c r="A2232" t="s">
        <v>710</v>
      </c>
      <c r="B2232" t="s">
        <v>490</v>
      </c>
      <c r="C2232" t="s">
        <v>491</v>
      </c>
      <c r="D2232" t="s">
        <v>765</v>
      </c>
      <c r="E2232" t="s">
        <v>15</v>
      </c>
      <c r="F2232" t="s">
        <v>118</v>
      </c>
      <c r="G2232" t="s">
        <v>527</v>
      </c>
      <c r="H2232">
        <v>2022</v>
      </c>
      <c r="I2232">
        <v>1410</v>
      </c>
      <c r="J2232">
        <v>3878</v>
      </c>
    </row>
    <row r="2233" spans="1:10">
      <c r="A2233" t="s">
        <v>710</v>
      </c>
      <c r="B2233" t="s">
        <v>490</v>
      </c>
      <c r="C2233" t="s">
        <v>491</v>
      </c>
      <c r="D2233" t="s">
        <v>765</v>
      </c>
      <c r="E2233" t="s">
        <v>15</v>
      </c>
      <c r="F2233" t="s">
        <v>118</v>
      </c>
      <c r="G2233" t="s">
        <v>527</v>
      </c>
      <c r="H2233">
        <v>2022</v>
      </c>
      <c r="I2233">
        <v>2515</v>
      </c>
      <c r="J2233">
        <v>6925</v>
      </c>
    </row>
    <row r="2234" spans="1:10">
      <c r="A2234" t="s">
        <v>710</v>
      </c>
      <c r="B2234" t="s">
        <v>490</v>
      </c>
      <c r="C2234" t="s">
        <v>491</v>
      </c>
      <c r="D2234" t="s">
        <v>765</v>
      </c>
      <c r="E2234" t="s">
        <v>15</v>
      </c>
      <c r="F2234" t="s">
        <v>118</v>
      </c>
      <c r="G2234" t="s">
        <v>527</v>
      </c>
      <c r="H2234">
        <v>2022</v>
      </c>
      <c r="I2234">
        <v>5025</v>
      </c>
      <c r="J2234">
        <v>13850</v>
      </c>
    </row>
    <row r="2235" spans="1:10">
      <c r="A2235" t="s">
        <v>710</v>
      </c>
      <c r="B2235" t="s">
        <v>490</v>
      </c>
      <c r="C2235" t="s">
        <v>491</v>
      </c>
      <c r="D2235" t="s">
        <v>765</v>
      </c>
      <c r="E2235" t="s">
        <v>15</v>
      </c>
      <c r="F2235" t="s">
        <v>118</v>
      </c>
      <c r="G2235" t="s">
        <v>767</v>
      </c>
      <c r="H2235">
        <v>2022</v>
      </c>
      <c r="I2235">
        <v>2010</v>
      </c>
      <c r="J2235">
        <v>5540</v>
      </c>
    </row>
    <row r="2236" spans="1:10">
      <c r="A2236" t="s">
        <v>710</v>
      </c>
      <c r="B2236" t="s">
        <v>490</v>
      </c>
      <c r="C2236" t="s">
        <v>491</v>
      </c>
      <c r="D2236" t="s">
        <v>765</v>
      </c>
      <c r="E2236" t="s">
        <v>15</v>
      </c>
      <c r="F2236" t="s">
        <v>118</v>
      </c>
      <c r="G2236" t="s">
        <v>769</v>
      </c>
      <c r="H2236">
        <v>2022</v>
      </c>
      <c r="I2236">
        <v>8545</v>
      </c>
      <c r="J2236">
        <v>23545</v>
      </c>
    </row>
    <row r="2237" spans="1:10">
      <c r="A2237" t="s">
        <v>710</v>
      </c>
      <c r="B2237" t="s">
        <v>490</v>
      </c>
      <c r="C2237" t="s">
        <v>491</v>
      </c>
      <c r="D2237" t="s">
        <v>765</v>
      </c>
      <c r="E2237" t="s">
        <v>15</v>
      </c>
      <c r="F2237" t="s">
        <v>118</v>
      </c>
      <c r="G2237" t="s">
        <v>769</v>
      </c>
      <c r="H2237">
        <v>2022</v>
      </c>
      <c r="I2237">
        <v>6485</v>
      </c>
      <c r="J2237">
        <v>17866.5</v>
      </c>
    </row>
    <row r="2238" spans="1:10">
      <c r="A2238" t="s">
        <v>710</v>
      </c>
      <c r="B2238" t="s">
        <v>490</v>
      </c>
      <c r="C2238" t="s">
        <v>491</v>
      </c>
      <c r="D2238" t="s">
        <v>765</v>
      </c>
      <c r="E2238" t="s">
        <v>15</v>
      </c>
      <c r="F2238" t="s">
        <v>118</v>
      </c>
      <c r="G2238" t="s">
        <v>769</v>
      </c>
      <c r="H2238">
        <v>2022</v>
      </c>
      <c r="I2238">
        <v>2665</v>
      </c>
      <c r="J2238">
        <v>7565.75</v>
      </c>
    </row>
    <row r="2239" spans="1:10">
      <c r="A2239" t="s">
        <v>710</v>
      </c>
      <c r="B2239" t="s">
        <v>490</v>
      </c>
      <c r="C2239" t="s">
        <v>491</v>
      </c>
      <c r="D2239" t="s">
        <v>765</v>
      </c>
      <c r="E2239" t="s">
        <v>15</v>
      </c>
      <c r="F2239" t="s">
        <v>216</v>
      </c>
      <c r="G2239" t="s">
        <v>524</v>
      </c>
      <c r="H2239">
        <v>2022</v>
      </c>
      <c r="I2239">
        <v>1110</v>
      </c>
      <c r="J2239">
        <v>2365</v>
      </c>
    </row>
    <row r="2240" spans="1:10">
      <c r="A2240" t="s">
        <v>710</v>
      </c>
      <c r="B2240" t="s">
        <v>490</v>
      </c>
      <c r="C2240" t="s">
        <v>491</v>
      </c>
      <c r="D2240" t="s">
        <v>765</v>
      </c>
      <c r="E2240" t="s">
        <v>15</v>
      </c>
      <c r="F2240" t="s">
        <v>216</v>
      </c>
      <c r="G2240" t="s">
        <v>524</v>
      </c>
      <c r="H2240">
        <v>2022</v>
      </c>
      <c r="I2240">
        <v>3520</v>
      </c>
      <c r="J2240">
        <v>7525</v>
      </c>
    </row>
    <row r="2241" spans="1:10">
      <c r="A2241" t="s">
        <v>710</v>
      </c>
      <c r="B2241" t="s">
        <v>490</v>
      </c>
      <c r="C2241" t="s">
        <v>491</v>
      </c>
      <c r="D2241" t="s">
        <v>765</v>
      </c>
      <c r="E2241" t="s">
        <v>15</v>
      </c>
      <c r="F2241" t="s">
        <v>216</v>
      </c>
      <c r="G2241" t="s">
        <v>524</v>
      </c>
      <c r="H2241">
        <v>2022</v>
      </c>
      <c r="I2241">
        <v>2515</v>
      </c>
      <c r="J2241">
        <v>5375</v>
      </c>
    </row>
    <row r="2242" spans="1:10">
      <c r="A2242" t="s">
        <v>710</v>
      </c>
      <c r="B2242" t="s">
        <v>490</v>
      </c>
      <c r="C2242" t="s">
        <v>491</v>
      </c>
      <c r="D2242" t="s">
        <v>765</v>
      </c>
      <c r="E2242" t="s">
        <v>15</v>
      </c>
      <c r="F2242" t="s">
        <v>216</v>
      </c>
      <c r="G2242" t="s">
        <v>525</v>
      </c>
      <c r="H2242">
        <v>2022</v>
      </c>
      <c r="I2242">
        <v>1110</v>
      </c>
      <c r="J2242">
        <v>2365</v>
      </c>
    </row>
    <row r="2243" spans="1:10">
      <c r="A2243" t="s">
        <v>710</v>
      </c>
      <c r="B2243" t="s">
        <v>490</v>
      </c>
      <c r="C2243" t="s">
        <v>491</v>
      </c>
      <c r="D2243" t="s">
        <v>765</v>
      </c>
      <c r="E2243" t="s">
        <v>15</v>
      </c>
      <c r="F2243" t="s">
        <v>216</v>
      </c>
      <c r="G2243" t="s">
        <v>525</v>
      </c>
      <c r="H2243">
        <v>2022</v>
      </c>
      <c r="I2243">
        <v>3520</v>
      </c>
      <c r="J2243">
        <v>7525</v>
      </c>
    </row>
    <row r="2244" spans="1:10">
      <c r="A2244" t="s">
        <v>710</v>
      </c>
      <c r="B2244" t="s">
        <v>490</v>
      </c>
      <c r="C2244" t="s">
        <v>491</v>
      </c>
      <c r="D2244" t="s">
        <v>765</v>
      </c>
      <c r="E2244" t="s">
        <v>15</v>
      </c>
      <c r="F2244" t="s">
        <v>216</v>
      </c>
      <c r="G2244" t="s">
        <v>525</v>
      </c>
      <c r="H2244">
        <v>2022</v>
      </c>
      <c r="I2244">
        <v>2515</v>
      </c>
      <c r="J2244">
        <v>5375</v>
      </c>
    </row>
    <row r="2245" spans="1:10">
      <c r="A2245" t="s">
        <v>710</v>
      </c>
      <c r="B2245" t="s">
        <v>351</v>
      </c>
      <c r="C2245" t="s">
        <v>351</v>
      </c>
      <c r="D2245" t="s">
        <v>755</v>
      </c>
      <c r="E2245" t="s">
        <v>15</v>
      </c>
      <c r="F2245" t="s">
        <v>128</v>
      </c>
      <c r="G2245" t="s">
        <v>392</v>
      </c>
      <c r="H2245">
        <v>2022</v>
      </c>
      <c r="I2245">
        <v>250</v>
      </c>
      <c r="J2245">
        <v>747.5</v>
      </c>
    </row>
    <row r="2246" spans="1:10">
      <c r="A2246" t="s">
        <v>710</v>
      </c>
      <c r="B2246" t="s">
        <v>351</v>
      </c>
      <c r="C2246" t="s">
        <v>351</v>
      </c>
      <c r="D2246" t="s">
        <v>755</v>
      </c>
      <c r="E2246" t="s">
        <v>15</v>
      </c>
      <c r="F2246" t="s">
        <v>128</v>
      </c>
      <c r="G2246" t="s">
        <v>404</v>
      </c>
      <c r="H2246">
        <v>2022</v>
      </c>
      <c r="I2246">
        <v>400</v>
      </c>
      <c r="J2246">
        <v>1196</v>
      </c>
    </row>
    <row r="2247" spans="1:10">
      <c r="A2247" t="s">
        <v>710</v>
      </c>
      <c r="B2247" t="s">
        <v>351</v>
      </c>
      <c r="C2247" t="s">
        <v>351</v>
      </c>
      <c r="D2247" t="s">
        <v>755</v>
      </c>
      <c r="E2247" t="s">
        <v>15</v>
      </c>
      <c r="F2247" t="s">
        <v>128</v>
      </c>
      <c r="G2247" t="s">
        <v>404</v>
      </c>
      <c r="H2247">
        <v>2022</v>
      </c>
      <c r="I2247">
        <v>650</v>
      </c>
      <c r="J2247">
        <v>1943.5</v>
      </c>
    </row>
    <row r="2248" spans="1:10">
      <c r="A2248" t="s">
        <v>710</v>
      </c>
      <c r="B2248" t="s">
        <v>351</v>
      </c>
      <c r="C2248" t="s">
        <v>351</v>
      </c>
      <c r="D2248" t="s">
        <v>755</v>
      </c>
      <c r="E2248" t="s">
        <v>15</v>
      </c>
      <c r="F2248" t="s">
        <v>128</v>
      </c>
      <c r="G2248" t="s">
        <v>404</v>
      </c>
      <c r="H2248">
        <v>2022</v>
      </c>
      <c r="I2248">
        <v>175</v>
      </c>
      <c r="J2248">
        <v>523.25</v>
      </c>
    </row>
    <row r="2249" spans="1:10">
      <c r="A2249" t="s">
        <v>710</v>
      </c>
      <c r="B2249" t="s">
        <v>351</v>
      </c>
      <c r="C2249" t="s">
        <v>351</v>
      </c>
      <c r="D2249" t="s">
        <v>755</v>
      </c>
      <c r="E2249" t="s">
        <v>15</v>
      </c>
      <c r="F2249" t="s">
        <v>128</v>
      </c>
      <c r="G2249" t="s">
        <v>353</v>
      </c>
      <c r="H2249">
        <v>2022</v>
      </c>
      <c r="I2249">
        <v>1510</v>
      </c>
      <c r="J2249">
        <v>4485</v>
      </c>
    </row>
    <row r="2250" spans="1:10">
      <c r="A2250" t="s">
        <v>710</v>
      </c>
      <c r="B2250" t="s">
        <v>351</v>
      </c>
      <c r="C2250" t="s">
        <v>351</v>
      </c>
      <c r="D2250" t="s">
        <v>755</v>
      </c>
      <c r="E2250" t="s">
        <v>15</v>
      </c>
      <c r="F2250" t="s">
        <v>128</v>
      </c>
      <c r="G2250" t="s">
        <v>353</v>
      </c>
      <c r="H2250">
        <v>2022</v>
      </c>
      <c r="I2250">
        <v>4020</v>
      </c>
      <c r="J2250">
        <v>11960</v>
      </c>
    </row>
    <row r="2251" spans="1:10">
      <c r="A2251" t="s">
        <v>710</v>
      </c>
      <c r="B2251" t="s">
        <v>351</v>
      </c>
      <c r="C2251" t="s">
        <v>351</v>
      </c>
      <c r="D2251" t="s">
        <v>755</v>
      </c>
      <c r="E2251" t="s">
        <v>15</v>
      </c>
      <c r="F2251" t="s">
        <v>128</v>
      </c>
      <c r="G2251" t="s">
        <v>394</v>
      </c>
      <c r="H2251">
        <v>2022</v>
      </c>
      <c r="I2251">
        <v>800</v>
      </c>
      <c r="J2251">
        <v>2408</v>
      </c>
    </row>
    <row r="2252" spans="1:10">
      <c r="A2252" t="s">
        <v>710</v>
      </c>
      <c r="B2252" t="s">
        <v>351</v>
      </c>
      <c r="C2252" t="s">
        <v>351</v>
      </c>
      <c r="D2252" t="s">
        <v>755</v>
      </c>
      <c r="E2252" t="s">
        <v>15</v>
      </c>
      <c r="F2252" t="s">
        <v>128</v>
      </c>
      <c r="G2252" t="s">
        <v>394</v>
      </c>
      <c r="H2252">
        <v>2022</v>
      </c>
      <c r="I2252">
        <v>500</v>
      </c>
      <c r="J2252">
        <v>1505</v>
      </c>
    </row>
    <row r="2253" spans="1:10">
      <c r="A2253" t="s">
        <v>710</v>
      </c>
      <c r="B2253" t="s">
        <v>351</v>
      </c>
      <c r="C2253" t="s">
        <v>351</v>
      </c>
      <c r="D2253" t="s">
        <v>755</v>
      </c>
      <c r="E2253" t="s">
        <v>15</v>
      </c>
      <c r="F2253" t="s">
        <v>128</v>
      </c>
      <c r="G2253" t="s">
        <v>354</v>
      </c>
      <c r="H2253">
        <v>2022</v>
      </c>
      <c r="I2253">
        <v>1510</v>
      </c>
      <c r="J2253">
        <v>4485</v>
      </c>
    </row>
    <row r="2254" spans="1:10">
      <c r="A2254" t="s">
        <v>710</v>
      </c>
      <c r="B2254" t="s">
        <v>351</v>
      </c>
      <c r="C2254" t="s">
        <v>351</v>
      </c>
      <c r="D2254" t="s">
        <v>755</v>
      </c>
      <c r="E2254" t="s">
        <v>15</v>
      </c>
      <c r="F2254" t="s">
        <v>128</v>
      </c>
      <c r="G2254" t="s">
        <v>354</v>
      </c>
      <c r="H2254">
        <v>2022</v>
      </c>
      <c r="I2254">
        <v>4020</v>
      </c>
      <c r="J2254">
        <v>11960</v>
      </c>
    </row>
    <row r="2255" spans="1:10">
      <c r="A2255" t="s">
        <v>710</v>
      </c>
      <c r="B2255" t="s">
        <v>351</v>
      </c>
      <c r="C2255" t="s">
        <v>351</v>
      </c>
      <c r="D2255" t="s">
        <v>755</v>
      </c>
      <c r="E2255" t="s">
        <v>15</v>
      </c>
      <c r="F2255" t="s">
        <v>128</v>
      </c>
      <c r="G2255" t="s">
        <v>396</v>
      </c>
      <c r="H2255">
        <v>2022</v>
      </c>
      <c r="I2255">
        <v>800</v>
      </c>
      <c r="J2255">
        <v>2408</v>
      </c>
    </row>
    <row r="2256" spans="1:10">
      <c r="A2256" t="s">
        <v>710</v>
      </c>
      <c r="B2256" t="s">
        <v>351</v>
      </c>
      <c r="C2256" t="s">
        <v>351</v>
      </c>
      <c r="D2256" t="s">
        <v>755</v>
      </c>
      <c r="E2256" t="s">
        <v>15</v>
      </c>
      <c r="F2256" t="s">
        <v>128</v>
      </c>
      <c r="G2256" t="s">
        <v>396</v>
      </c>
      <c r="H2256">
        <v>2022</v>
      </c>
      <c r="I2256">
        <v>500</v>
      </c>
      <c r="J2256">
        <v>1505</v>
      </c>
    </row>
    <row r="2257" spans="1:10">
      <c r="A2257" t="s">
        <v>710</v>
      </c>
      <c r="B2257" t="s">
        <v>351</v>
      </c>
      <c r="C2257" t="s">
        <v>351</v>
      </c>
      <c r="D2257" t="s">
        <v>755</v>
      </c>
      <c r="E2257" t="s">
        <v>15</v>
      </c>
      <c r="F2257" t="s">
        <v>34</v>
      </c>
      <c r="G2257" t="s">
        <v>150</v>
      </c>
      <c r="H2257">
        <v>2022</v>
      </c>
      <c r="I2257">
        <v>1510</v>
      </c>
      <c r="J2257">
        <v>3330</v>
      </c>
    </row>
    <row r="2258" spans="1:10">
      <c r="A2258" t="s">
        <v>710</v>
      </c>
      <c r="B2258" t="s">
        <v>351</v>
      </c>
      <c r="C2258" t="s">
        <v>351</v>
      </c>
      <c r="D2258" t="s">
        <v>755</v>
      </c>
      <c r="E2258" t="s">
        <v>15</v>
      </c>
      <c r="F2258" t="s">
        <v>34</v>
      </c>
      <c r="G2258" t="s">
        <v>150</v>
      </c>
      <c r="H2258">
        <v>2022</v>
      </c>
      <c r="I2258">
        <v>4275</v>
      </c>
      <c r="J2258">
        <v>9435</v>
      </c>
    </row>
    <row r="2259" spans="1:10">
      <c r="A2259" t="s">
        <v>710</v>
      </c>
      <c r="B2259" t="s">
        <v>351</v>
      </c>
      <c r="C2259" t="s">
        <v>351</v>
      </c>
      <c r="D2259" t="s">
        <v>755</v>
      </c>
      <c r="E2259" t="s">
        <v>15</v>
      </c>
      <c r="F2259" t="s">
        <v>34</v>
      </c>
      <c r="G2259" t="s">
        <v>152</v>
      </c>
      <c r="H2259">
        <v>2022</v>
      </c>
      <c r="I2259">
        <v>1510</v>
      </c>
      <c r="J2259">
        <v>3330</v>
      </c>
    </row>
    <row r="2260" spans="1:10">
      <c r="A2260" t="s">
        <v>710</v>
      </c>
      <c r="B2260" t="s">
        <v>351</v>
      </c>
      <c r="C2260" t="s">
        <v>351</v>
      </c>
      <c r="D2260" t="s">
        <v>755</v>
      </c>
      <c r="E2260" t="s">
        <v>15</v>
      </c>
      <c r="F2260" t="s">
        <v>34</v>
      </c>
      <c r="G2260" t="s">
        <v>152</v>
      </c>
      <c r="H2260">
        <v>2022</v>
      </c>
      <c r="I2260">
        <v>4275</v>
      </c>
      <c r="J2260">
        <v>9435</v>
      </c>
    </row>
    <row r="2261" spans="1:10">
      <c r="A2261" t="s">
        <v>710</v>
      </c>
      <c r="B2261" t="s">
        <v>351</v>
      </c>
      <c r="C2261" t="s">
        <v>351</v>
      </c>
      <c r="D2261" t="s">
        <v>755</v>
      </c>
      <c r="E2261" t="s">
        <v>15</v>
      </c>
      <c r="F2261" t="s">
        <v>16</v>
      </c>
      <c r="G2261" t="s">
        <v>488</v>
      </c>
      <c r="H2261">
        <v>2022</v>
      </c>
      <c r="I2261">
        <v>200</v>
      </c>
      <c r="J2261">
        <v>444</v>
      </c>
    </row>
    <row r="2262" spans="1:10">
      <c r="A2262" t="s">
        <v>710</v>
      </c>
      <c r="B2262" t="s">
        <v>351</v>
      </c>
      <c r="C2262" t="s">
        <v>351</v>
      </c>
      <c r="D2262" t="s">
        <v>755</v>
      </c>
      <c r="E2262" t="s">
        <v>15</v>
      </c>
      <c r="F2262" t="s">
        <v>16</v>
      </c>
      <c r="G2262" t="s">
        <v>488</v>
      </c>
      <c r="H2262">
        <v>2022</v>
      </c>
      <c r="I2262">
        <v>300</v>
      </c>
      <c r="J2262">
        <v>666</v>
      </c>
    </row>
    <row r="2263" spans="1:10">
      <c r="A2263" t="s">
        <v>710</v>
      </c>
      <c r="B2263" t="s">
        <v>351</v>
      </c>
      <c r="C2263" t="s">
        <v>351</v>
      </c>
      <c r="D2263" t="s">
        <v>755</v>
      </c>
      <c r="E2263" t="s">
        <v>15</v>
      </c>
      <c r="F2263" t="s">
        <v>16</v>
      </c>
      <c r="G2263" t="s">
        <v>466</v>
      </c>
      <c r="H2263">
        <v>2022</v>
      </c>
      <c r="I2263">
        <v>200</v>
      </c>
      <c r="J2263">
        <v>444</v>
      </c>
    </row>
    <row r="2264" spans="1:10">
      <c r="A2264" t="s">
        <v>710</v>
      </c>
      <c r="B2264" t="s">
        <v>351</v>
      </c>
      <c r="C2264" t="s">
        <v>351</v>
      </c>
      <c r="D2264" t="s">
        <v>755</v>
      </c>
      <c r="E2264" t="s">
        <v>15</v>
      </c>
      <c r="F2264" t="s">
        <v>16</v>
      </c>
      <c r="G2264" t="s">
        <v>466</v>
      </c>
      <c r="H2264">
        <v>2022</v>
      </c>
      <c r="I2264">
        <v>300</v>
      </c>
      <c r="J2264">
        <v>666</v>
      </c>
    </row>
    <row r="2265" spans="1:10">
      <c r="A2265" t="s">
        <v>710</v>
      </c>
      <c r="B2265" t="s">
        <v>351</v>
      </c>
      <c r="C2265" t="s">
        <v>351</v>
      </c>
      <c r="D2265" t="s">
        <v>755</v>
      </c>
      <c r="E2265" t="s">
        <v>15</v>
      </c>
      <c r="F2265" t="s">
        <v>36</v>
      </c>
      <c r="G2265" t="s">
        <v>384</v>
      </c>
      <c r="H2265">
        <v>2022</v>
      </c>
      <c r="I2265">
        <v>7640</v>
      </c>
      <c r="J2265">
        <v>10032</v>
      </c>
    </row>
    <row r="2266" spans="1:10">
      <c r="A2266" t="s">
        <v>710</v>
      </c>
      <c r="B2266" t="s">
        <v>351</v>
      </c>
      <c r="C2266" t="s">
        <v>351</v>
      </c>
      <c r="D2266" t="s">
        <v>755</v>
      </c>
      <c r="E2266" t="s">
        <v>15</v>
      </c>
      <c r="F2266" t="s">
        <v>36</v>
      </c>
      <c r="G2266" t="s">
        <v>384</v>
      </c>
      <c r="H2266">
        <v>2022</v>
      </c>
      <c r="I2266">
        <v>3315</v>
      </c>
      <c r="J2266">
        <v>4356</v>
      </c>
    </row>
    <row r="2267" spans="1:10">
      <c r="A2267" t="s">
        <v>710</v>
      </c>
      <c r="B2267" t="s">
        <v>351</v>
      </c>
      <c r="C2267" t="s">
        <v>351</v>
      </c>
      <c r="D2267" t="s">
        <v>755</v>
      </c>
      <c r="E2267" t="s">
        <v>15</v>
      </c>
      <c r="F2267" t="s">
        <v>36</v>
      </c>
      <c r="G2267" t="s">
        <v>384</v>
      </c>
      <c r="H2267">
        <v>2022</v>
      </c>
      <c r="I2267">
        <v>425</v>
      </c>
      <c r="J2267">
        <v>573.75</v>
      </c>
    </row>
    <row r="2268" spans="1:10">
      <c r="A2268" t="s">
        <v>710</v>
      </c>
      <c r="B2268" t="s">
        <v>351</v>
      </c>
      <c r="C2268" t="s">
        <v>351</v>
      </c>
      <c r="D2268" t="s">
        <v>755</v>
      </c>
      <c r="E2268" t="s">
        <v>15</v>
      </c>
      <c r="F2268" t="s">
        <v>36</v>
      </c>
      <c r="G2268" t="s">
        <v>384</v>
      </c>
      <c r="H2268">
        <v>2022</v>
      </c>
      <c r="I2268">
        <v>14445</v>
      </c>
      <c r="J2268">
        <v>19406.25</v>
      </c>
    </row>
    <row r="2269" spans="1:10">
      <c r="A2269" t="s">
        <v>710</v>
      </c>
      <c r="B2269" t="s">
        <v>351</v>
      </c>
      <c r="C2269" t="s">
        <v>351</v>
      </c>
      <c r="D2269" t="s">
        <v>755</v>
      </c>
      <c r="E2269" t="s">
        <v>15</v>
      </c>
      <c r="F2269" t="s">
        <v>36</v>
      </c>
      <c r="G2269" t="s">
        <v>385</v>
      </c>
      <c r="H2269">
        <v>2022</v>
      </c>
      <c r="I2269">
        <v>7640</v>
      </c>
      <c r="J2269">
        <v>10032</v>
      </c>
    </row>
    <row r="2270" spans="1:10">
      <c r="A2270" t="s">
        <v>710</v>
      </c>
      <c r="B2270" t="s">
        <v>351</v>
      </c>
      <c r="C2270" t="s">
        <v>351</v>
      </c>
      <c r="D2270" t="s">
        <v>755</v>
      </c>
      <c r="E2270" t="s">
        <v>15</v>
      </c>
      <c r="F2270" t="s">
        <v>36</v>
      </c>
      <c r="G2270" t="s">
        <v>385</v>
      </c>
      <c r="H2270">
        <v>2022</v>
      </c>
      <c r="I2270">
        <v>3315</v>
      </c>
      <c r="J2270">
        <v>4356</v>
      </c>
    </row>
    <row r="2271" spans="1:10">
      <c r="A2271" t="s">
        <v>710</v>
      </c>
      <c r="B2271" t="s">
        <v>351</v>
      </c>
      <c r="C2271" t="s">
        <v>351</v>
      </c>
      <c r="D2271" t="s">
        <v>755</v>
      </c>
      <c r="E2271" t="s">
        <v>15</v>
      </c>
      <c r="F2271" t="s">
        <v>36</v>
      </c>
      <c r="G2271" t="s">
        <v>385</v>
      </c>
      <c r="H2271">
        <v>2022</v>
      </c>
      <c r="I2271">
        <v>425</v>
      </c>
      <c r="J2271">
        <v>573.75</v>
      </c>
    </row>
    <row r="2272" spans="1:10">
      <c r="A2272" t="s">
        <v>710</v>
      </c>
      <c r="B2272" t="s">
        <v>351</v>
      </c>
      <c r="C2272" t="s">
        <v>351</v>
      </c>
      <c r="D2272" t="s">
        <v>755</v>
      </c>
      <c r="E2272" t="s">
        <v>15</v>
      </c>
      <c r="F2272" t="s">
        <v>36</v>
      </c>
      <c r="G2272" t="s">
        <v>385</v>
      </c>
      <c r="H2272">
        <v>2022</v>
      </c>
      <c r="I2272">
        <v>14445</v>
      </c>
      <c r="J2272">
        <v>19406.25</v>
      </c>
    </row>
    <row r="2273" spans="1:10">
      <c r="A2273" t="s">
        <v>710</v>
      </c>
      <c r="B2273" t="s">
        <v>351</v>
      </c>
      <c r="C2273" t="s">
        <v>351</v>
      </c>
      <c r="D2273" t="s">
        <v>755</v>
      </c>
      <c r="E2273" t="s">
        <v>15</v>
      </c>
      <c r="F2273" t="s">
        <v>201</v>
      </c>
      <c r="G2273" t="s">
        <v>202</v>
      </c>
      <c r="H2273">
        <v>2022</v>
      </c>
      <c r="I2273">
        <v>700</v>
      </c>
      <c r="J2273">
        <v>2093</v>
      </c>
    </row>
    <row r="2274" spans="1:10">
      <c r="A2274" t="s">
        <v>710</v>
      </c>
      <c r="B2274" t="s">
        <v>351</v>
      </c>
      <c r="C2274" t="s">
        <v>351</v>
      </c>
      <c r="D2274" t="s">
        <v>755</v>
      </c>
      <c r="E2274" t="s">
        <v>15</v>
      </c>
      <c r="F2274" t="s">
        <v>201</v>
      </c>
      <c r="G2274" t="s">
        <v>202</v>
      </c>
      <c r="H2274">
        <v>2022</v>
      </c>
      <c r="I2274">
        <v>200</v>
      </c>
      <c r="J2274">
        <v>598</v>
      </c>
    </row>
    <row r="2275" spans="1:10">
      <c r="A2275" t="s">
        <v>710</v>
      </c>
      <c r="B2275" t="s">
        <v>351</v>
      </c>
      <c r="C2275" t="s">
        <v>351</v>
      </c>
      <c r="D2275" t="s">
        <v>755</v>
      </c>
      <c r="E2275" t="s">
        <v>15</v>
      </c>
      <c r="F2275" t="s">
        <v>201</v>
      </c>
      <c r="G2275" t="s">
        <v>202</v>
      </c>
      <c r="H2275">
        <v>2022</v>
      </c>
      <c r="I2275">
        <v>800</v>
      </c>
      <c r="J2275">
        <v>2392</v>
      </c>
    </row>
    <row r="2276" spans="1:10">
      <c r="A2276" t="s">
        <v>710</v>
      </c>
      <c r="B2276" t="s">
        <v>351</v>
      </c>
      <c r="C2276" t="s">
        <v>351</v>
      </c>
      <c r="D2276" t="s">
        <v>755</v>
      </c>
      <c r="E2276" t="s">
        <v>15</v>
      </c>
      <c r="F2276" t="s">
        <v>201</v>
      </c>
      <c r="G2276" t="s">
        <v>202</v>
      </c>
      <c r="H2276">
        <v>2022</v>
      </c>
      <c r="I2276">
        <v>2515</v>
      </c>
      <c r="J2276">
        <v>7475</v>
      </c>
    </row>
    <row r="2277" spans="1:10">
      <c r="A2277" t="s">
        <v>710</v>
      </c>
      <c r="B2277" t="s">
        <v>351</v>
      </c>
      <c r="C2277" t="s">
        <v>351</v>
      </c>
      <c r="D2277" t="s">
        <v>755</v>
      </c>
      <c r="E2277" t="s">
        <v>15</v>
      </c>
      <c r="F2277" t="s">
        <v>201</v>
      </c>
      <c r="G2277" t="s">
        <v>202</v>
      </c>
      <c r="H2277">
        <v>2022</v>
      </c>
      <c r="I2277">
        <v>3520</v>
      </c>
      <c r="J2277">
        <v>10465</v>
      </c>
    </row>
    <row r="2278" spans="1:10">
      <c r="A2278" t="s">
        <v>710</v>
      </c>
      <c r="B2278" t="s">
        <v>351</v>
      </c>
      <c r="C2278" t="s">
        <v>351</v>
      </c>
      <c r="D2278" t="s">
        <v>755</v>
      </c>
      <c r="E2278" t="s">
        <v>15</v>
      </c>
      <c r="F2278" t="s">
        <v>201</v>
      </c>
      <c r="G2278" t="s">
        <v>202</v>
      </c>
      <c r="H2278">
        <v>2022</v>
      </c>
      <c r="I2278">
        <v>1760</v>
      </c>
      <c r="J2278">
        <v>5232.5</v>
      </c>
    </row>
    <row r="2279" spans="1:10">
      <c r="A2279" t="s">
        <v>710</v>
      </c>
      <c r="B2279" t="s">
        <v>351</v>
      </c>
      <c r="C2279" t="s">
        <v>351</v>
      </c>
      <c r="D2279" t="s">
        <v>755</v>
      </c>
      <c r="E2279" t="s">
        <v>15</v>
      </c>
      <c r="F2279" t="s">
        <v>201</v>
      </c>
      <c r="G2279" t="s">
        <v>202</v>
      </c>
      <c r="H2279">
        <v>2022</v>
      </c>
      <c r="I2279">
        <v>500</v>
      </c>
      <c r="J2279">
        <v>1495</v>
      </c>
    </row>
    <row r="2280" spans="1:10">
      <c r="A2280" t="s">
        <v>710</v>
      </c>
      <c r="B2280" t="s">
        <v>351</v>
      </c>
      <c r="C2280" t="s">
        <v>351</v>
      </c>
      <c r="D2280" t="s">
        <v>755</v>
      </c>
      <c r="E2280" t="s">
        <v>15</v>
      </c>
      <c r="F2280" t="s">
        <v>201</v>
      </c>
      <c r="G2280" t="s">
        <v>202</v>
      </c>
      <c r="H2280">
        <v>2022</v>
      </c>
      <c r="I2280">
        <v>1335</v>
      </c>
      <c r="J2280">
        <v>3961.75</v>
      </c>
    </row>
    <row r="2281" spans="1:10">
      <c r="A2281" t="s">
        <v>710</v>
      </c>
      <c r="B2281" t="s">
        <v>351</v>
      </c>
      <c r="C2281" t="s">
        <v>351</v>
      </c>
      <c r="D2281" t="s">
        <v>755</v>
      </c>
      <c r="E2281" t="s">
        <v>15</v>
      </c>
      <c r="F2281" t="s">
        <v>201</v>
      </c>
      <c r="G2281" t="s">
        <v>202</v>
      </c>
      <c r="H2281">
        <v>2022</v>
      </c>
      <c r="I2281">
        <v>9855</v>
      </c>
      <c r="J2281">
        <v>29106</v>
      </c>
    </row>
    <row r="2282" spans="1:10">
      <c r="A2282" t="s">
        <v>710</v>
      </c>
      <c r="B2282" t="s">
        <v>351</v>
      </c>
      <c r="C2282" t="s">
        <v>351</v>
      </c>
      <c r="D2282" t="s">
        <v>755</v>
      </c>
      <c r="E2282" t="s">
        <v>15</v>
      </c>
      <c r="F2282" t="s">
        <v>201</v>
      </c>
      <c r="G2282" t="s">
        <v>202</v>
      </c>
      <c r="H2282">
        <v>2022</v>
      </c>
      <c r="I2282">
        <v>3520</v>
      </c>
      <c r="J2282">
        <v>10395</v>
      </c>
    </row>
    <row r="2283" spans="1:10">
      <c r="A2283" t="s">
        <v>710</v>
      </c>
      <c r="B2283" t="s">
        <v>351</v>
      </c>
      <c r="C2283" t="s">
        <v>351</v>
      </c>
      <c r="D2283" t="s">
        <v>755</v>
      </c>
      <c r="E2283" t="s">
        <v>15</v>
      </c>
      <c r="F2283" t="s">
        <v>201</v>
      </c>
      <c r="G2283" t="s">
        <v>202</v>
      </c>
      <c r="H2283">
        <v>2022</v>
      </c>
      <c r="I2283">
        <v>4780</v>
      </c>
      <c r="J2283">
        <v>14107.5</v>
      </c>
    </row>
    <row r="2284" spans="1:10">
      <c r="A2284" t="s">
        <v>710</v>
      </c>
      <c r="B2284" t="s">
        <v>351</v>
      </c>
      <c r="C2284" t="s">
        <v>351</v>
      </c>
      <c r="D2284" t="s">
        <v>755</v>
      </c>
      <c r="E2284" t="s">
        <v>15</v>
      </c>
      <c r="F2284" t="s">
        <v>201</v>
      </c>
      <c r="G2284" t="s">
        <v>202</v>
      </c>
      <c r="H2284">
        <v>2022</v>
      </c>
      <c r="I2284">
        <v>7615</v>
      </c>
      <c r="J2284">
        <v>22497.75</v>
      </c>
    </row>
    <row r="2285" spans="1:10">
      <c r="A2285" t="s">
        <v>710</v>
      </c>
      <c r="B2285" t="s">
        <v>351</v>
      </c>
      <c r="C2285" t="s">
        <v>351</v>
      </c>
      <c r="D2285" t="s">
        <v>755</v>
      </c>
      <c r="E2285" t="s">
        <v>15</v>
      </c>
      <c r="F2285" t="s">
        <v>201</v>
      </c>
      <c r="G2285" t="s">
        <v>202</v>
      </c>
      <c r="H2285">
        <v>2022</v>
      </c>
      <c r="I2285">
        <v>3015</v>
      </c>
      <c r="J2285">
        <v>8910</v>
      </c>
    </row>
    <row r="2286" spans="1:10">
      <c r="A2286" t="s">
        <v>710</v>
      </c>
      <c r="B2286" t="s">
        <v>351</v>
      </c>
      <c r="C2286" t="s">
        <v>351</v>
      </c>
      <c r="D2286" t="s">
        <v>755</v>
      </c>
      <c r="E2286" t="s">
        <v>15</v>
      </c>
      <c r="F2286" t="s">
        <v>201</v>
      </c>
      <c r="G2286" t="s">
        <v>202</v>
      </c>
      <c r="H2286">
        <v>2022</v>
      </c>
      <c r="I2286">
        <v>12565</v>
      </c>
      <c r="J2286">
        <v>37125</v>
      </c>
    </row>
    <row r="2287" spans="1:10">
      <c r="A2287" t="s">
        <v>710</v>
      </c>
      <c r="B2287" t="s">
        <v>351</v>
      </c>
      <c r="C2287" t="s">
        <v>351</v>
      </c>
      <c r="D2287" t="s">
        <v>755</v>
      </c>
      <c r="E2287" t="s">
        <v>15</v>
      </c>
      <c r="F2287" t="s">
        <v>201</v>
      </c>
      <c r="G2287" t="s">
        <v>202</v>
      </c>
      <c r="H2287">
        <v>2022</v>
      </c>
      <c r="I2287">
        <v>7540</v>
      </c>
      <c r="J2287">
        <v>22275</v>
      </c>
    </row>
    <row r="2288" spans="1:10">
      <c r="A2288" t="s">
        <v>710</v>
      </c>
      <c r="B2288" t="s">
        <v>351</v>
      </c>
      <c r="C2288" t="s">
        <v>351</v>
      </c>
      <c r="D2288" t="s">
        <v>755</v>
      </c>
      <c r="E2288" t="s">
        <v>15</v>
      </c>
      <c r="F2288" t="s">
        <v>201</v>
      </c>
      <c r="G2288" t="s">
        <v>202</v>
      </c>
      <c r="H2288">
        <v>2022</v>
      </c>
      <c r="I2288">
        <v>11285</v>
      </c>
      <c r="J2288">
        <v>33338.25</v>
      </c>
    </row>
    <row r="2289" spans="1:10">
      <c r="A2289" t="s">
        <v>710</v>
      </c>
      <c r="B2289" t="s">
        <v>351</v>
      </c>
      <c r="C2289" t="s">
        <v>351</v>
      </c>
      <c r="D2289" t="s">
        <v>755</v>
      </c>
      <c r="E2289" t="s">
        <v>15</v>
      </c>
      <c r="F2289" t="s">
        <v>201</v>
      </c>
      <c r="G2289" t="s">
        <v>202</v>
      </c>
      <c r="H2289">
        <v>2022</v>
      </c>
      <c r="I2289">
        <v>200</v>
      </c>
      <c r="J2289">
        <v>598</v>
      </c>
    </row>
    <row r="2290" spans="1:10">
      <c r="A2290" t="s">
        <v>710</v>
      </c>
      <c r="B2290" t="s">
        <v>351</v>
      </c>
      <c r="C2290" t="s">
        <v>351</v>
      </c>
      <c r="D2290" t="s">
        <v>755</v>
      </c>
      <c r="E2290" t="s">
        <v>15</v>
      </c>
      <c r="F2290" t="s">
        <v>201</v>
      </c>
      <c r="G2290" t="s">
        <v>202</v>
      </c>
      <c r="H2290">
        <v>2022</v>
      </c>
      <c r="I2290">
        <v>325</v>
      </c>
      <c r="J2290">
        <v>971.75</v>
      </c>
    </row>
    <row r="2291" spans="1:10">
      <c r="A2291" t="s">
        <v>710</v>
      </c>
      <c r="B2291" t="s">
        <v>351</v>
      </c>
      <c r="C2291" t="s">
        <v>351</v>
      </c>
      <c r="D2291" t="s">
        <v>755</v>
      </c>
      <c r="E2291" t="s">
        <v>15</v>
      </c>
      <c r="F2291" t="s">
        <v>201</v>
      </c>
      <c r="G2291" t="s">
        <v>202</v>
      </c>
      <c r="H2291">
        <v>2022</v>
      </c>
      <c r="I2291">
        <v>100</v>
      </c>
      <c r="J2291">
        <v>299</v>
      </c>
    </row>
    <row r="2292" spans="1:10">
      <c r="A2292" t="s">
        <v>710</v>
      </c>
      <c r="B2292" t="s">
        <v>351</v>
      </c>
      <c r="C2292" t="s">
        <v>351</v>
      </c>
      <c r="D2292" t="s">
        <v>755</v>
      </c>
      <c r="E2292" t="s">
        <v>15</v>
      </c>
      <c r="F2292" t="s">
        <v>201</v>
      </c>
      <c r="G2292" t="s">
        <v>202</v>
      </c>
      <c r="H2292">
        <v>2022</v>
      </c>
      <c r="I2292">
        <v>725</v>
      </c>
      <c r="J2292">
        <v>2167.75</v>
      </c>
    </row>
    <row r="2293" spans="1:10">
      <c r="A2293" t="s">
        <v>710</v>
      </c>
      <c r="B2293" t="s">
        <v>351</v>
      </c>
      <c r="C2293" t="s">
        <v>351</v>
      </c>
      <c r="D2293" t="s">
        <v>755</v>
      </c>
      <c r="E2293" t="s">
        <v>15</v>
      </c>
      <c r="F2293" t="s">
        <v>201</v>
      </c>
      <c r="G2293" t="s">
        <v>202</v>
      </c>
      <c r="H2293">
        <v>2022</v>
      </c>
      <c r="I2293">
        <v>350</v>
      </c>
      <c r="J2293">
        <v>1046.5</v>
      </c>
    </row>
    <row r="2294" spans="1:10">
      <c r="A2294" t="s">
        <v>710</v>
      </c>
      <c r="B2294" t="s">
        <v>351</v>
      </c>
      <c r="C2294" t="s">
        <v>351</v>
      </c>
      <c r="D2294" t="s">
        <v>755</v>
      </c>
      <c r="E2294" t="s">
        <v>15</v>
      </c>
      <c r="F2294" t="s">
        <v>201</v>
      </c>
      <c r="G2294" t="s">
        <v>202</v>
      </c>
      <c r="H2294">
        <v>2022</v>
      </c>
      <c r="I2294">
        <v>925</v>
      </c>
      <c r="J2294">
        <v>2765.75</v>
      </c>
    </row>
    <row r="2295" spans="1:10">
      <c r="A2295" t="s">
        <v>710</v>
      </c>
      <c r="B2295" t="s">
        <v>351</v>
      </c>
      <c r="C2295" t="s">
        <v>351</v>
      </c>
      <c r="D2295" t="s">
        <v>755</v>
      </c>
      <c r="E2295" t="s">
        <v>15</v>
      </c>
      <c r="F2295" t="s">
        <v>201</v>
      </c>
      <c r="G2295" t="s">
        <v>202</v>
      </c>
      <c r="H2295">
        <v>2022</v>
      </c>
      <c r="I2295">
        <v>1205</v>
      </c>
      <c r="J2295">
        <v>3588</v>
      </c>
    </row>
    <row r="2296" spans="1:10">
      <c r="A2296" t="s">
        <v>710</v>
      </c>
      <c r="B2296" t="s">
        <v>351</v>
      </c>
      <c r="C2296" t="s">
        <v>351</v>
      </c>
      <c r="D2296" t="s">
        <v>755</v>
      </c>
      <c r="E2296" t="s">
        <v>15</v>
      </c>
      <c r="F2296" t="s">
        <v>201</v>
      </c>
      <c r="G2296" t="s">
        <v>202</v>
      </c>
      <c r="H2296">
        <v>2022</v>
      </c>
      <c r="I2296">
        <v>2140</v>
      </c>
      <c r="J2296">
        <v>6353.75</v>
      </c>
    </row>
    <row r="2297" spans="1:10">
      <c r="A2297" t="s">
        <v>710</v>
      </c>
      <c r="B2297" t="s">
        <v>351</v>
      </c>
      <c r="C2297" t="s">
        <v>351</v>
      </c>
      <c r="D2297" t="s">
        <v>755</v>
      </c>
      <c r="E2297" t="s">
        <v>15</v>
      </c>
      <c r="F2297" t="s">
        <v>201</v>
      </c>
      <c r="G2297" t="s">
        <v>202</v>
      </c>
      <c r="H2297">
        <v>2022</v>
      </c>
      <c r="I2297">
        <v>800</v>
      </c>
      <c r="J2297">
        <v>2392</v>
      </c>
    </row>
    <row r="2298" spans="1:10">
      <c r="A2298" t="s">
        <v>710</v>
      </c>
      <c r="B2298" t="s">
        <v>351</v>
      </c>
      <c r="C2298" t="s">
        <v>351</v>
      </c>
      <c r="D2298" t="s">
        <v>755</v>
      </c>
      <c r="E2298" t="s">
        <v>15</v>
      </c>
      <c r="F2298" t="s">
        <v>201</v>
      </c>
      <c r="G2298" t="s">
        <v>202</v>
      </c>
      <c r="H2298">
        <v>2022</v>
      </c>
      <c r="I2298">
        <v>500</v>
      </c>
      <c r="J2298">
        <v>1495</v>
      </c>
    </row>
    <row r="2299" spans="1:10">
      <c r="A2299" t="s">
        <v>710</v>
      </c>
      <c r="B2299" t="s">
        <v>351</v>
      </c>
      <c r="C2299" t="s">
        <v>351</v>
      </c>
      <c r="D2299" t="s">
        <v>755</v>
      </c>
      <c r="E2299" t="s">
        <v>15</v>
      </c>
      <c r="F2299" t="s">
        <v>201</v>
      </c>
      <c r="G2299" t="s">
        <v>202</v>
      </c>
      <c r="H2299">
        <v>2022</v>
      </c>
      <c r="I2299">
        <v>400</v>
      </c>
      <c r="J2299">
        <v>1196</v>
      </c>
    </row>
    <row r="2300" spans="1:10">
      <c r="A2300" t="s">
        <v>710</v>
      </c>
      <c r="B2300" t="s">
        <v>351</v>
      </c>
      <c r="C2300" t="s">
        <v>351</v>
      </c>
      <c r="D2300" t="s">
        <v>755</v>
      </c>
      <c r="E2300" t="s">
        <v>15</v>
      </c>
      <c r="F2300" t="s">
        <v>201</v>
      </c>
      <c r="G2300" t="s">
        <v>202</v>
      </c>
      <c r="H2300">
        <v>2022</v>
      </c>
      <c r="I2300">
        <v>300</v>
      </c>
      <c r="J2300">
        <v>897</v>
      </c>
    </row>
    <row r="2301" spans="1:10">
      <c r="A2301" t="s">
        <v>710</v>
      </c>
      <c r="B2301" t="s">
        <v>351</v>
      </c>
      <c r="C2301" t="s">
        <v>351</v>
      </c>
      <c r="D2301" t="s">
        <v>755</v>
      </c>
      <c r="E2301" t="s">
        <v>15</v>
      </c>
      <c r="F2301" t="s">
        <v>201</v>
      </c>
      <c r="G2301" t="s">
        <v>202</v>
      </c>
      <c r="H2301">
        <v>2022</v>
      </c>
      <c r="I2301">
        <v>500</v>
      </c>
      <c r="J2301">
        <v>1495</v>
      </c>
    </row>
    <row r="2302" spans="1:10">
      <c r="A2302" t="s">
        <v>710</v>
      </c>
      <c r="B2302" t="s">
        <v>351</v>
      </c>
      <c r="C2302" t="s">
        <v>351</v>
      </c>
      <c r="D2302" t="s">
        <v>755</v>
      </c>
      <c r="E2302" t="s">
        <v>15</v>
      </c>
      <c r="F2302" t="s">
        <v>201</v>
      </c>
      <c r="G2302" t="s">
        <v>203</v>
      </c>
      <c r="H2302">
        <v>2022</v>
      </c>
      <c r="I2302">
        <v>700</v>
      </c>
      <c r="J2302">
        <v>2093</v>
      </c>
    </row>
    <row r="2303" spans="1:10">
      <c r="A2303" t="s">
        <v>710</v>
      </c>
      <c r="B2303" t="s">
        <v>351</v>
      </c>
      <c r="C2303" t="s">
        <v>351</v>
      </c>
      <c r="D2303" t="s">
        <v>755</v>
      </c>
      <c r="E2303" t="s">
        <v>15</v>
      </c>
      <c r="F2303" t="s">
        <v>201</v>
      </c>
      <c r="G2303" t="s">
        <v>203</v>
      </c>
      <c r="H2303">
        <v>2022</v>
      </c>
      <c r="I2303">
        <v>200</v>
      </c>
      <c r="J2303">
        <v>598</v>
      </c>
    </row>
    <row r="2304" spans="1:10">
      <c r="A2304" t="s">
        <v>710</v>
      </c>
      <c r="B2304" t="s">
        <v>351</v>
      </c>
      <c r="C2304" t="s">
        <v>351</v>
      </c>
      <c r="D2304" t="s">
        <v>755</v>
      </c>
      <c r="E2304" t="s">
        <v>15</v>
      </c>
      <c r="F2304" t="s">
        <v>201</v>
      </c>
      <c r="G2304" t="s">
        <v>203</v>
      </c>
      <c r="H2304">
        <v>2022</v>
      </c>
      <c r="I2304">
        <v>800</v>
      </c>
      <c r="J2304">
        <v>2392</v>
      </c>
    </row>
    <row r="2305" spans="1:10">
      <c r="A2305" t="s">
        <v>710</v>
      </c>
      <c r="B2305" t="s">
        <v>351</v>
      </c>
      <c r="C2305" t="s">
        <v>351</v>
      </c>
      <c r="D2305" t="s">
        <v>755</v>
      </c>
      <c r="E2305" t="s">
        <v>15</v>
      </c>
      <c r="F2305" t="s">
        <v>201</v>
      </c>
      <c r="G2305" t="s">
        <v>203</v>
      </c>
      <c r="H2305">
        <v>2022</v>
      </c>
      <c r="I2305">
        <v>2515</v>
      </c>
      <c r="J2305">
        <v>7475</v>
      </c>
    </row>
    <row r="2306" spans="1:10">
      <c r="A2306" t="s">
        <v>710</v>
      </c>
      <c r="B2306" t="s">
        <v>351</v>
      </c>
      <c r="C2306" t="s">
        <v>351</v>
      </c>
      <c r="D2306" t="s">
        <v>755</v>
      </c>
      <c r="E2306" t="s">
        <v>15</v>
      </c>
      <c r="F2306" t="s">
        <v>201</v>
      </c>
      <c r="G2306" t="s">
        <v>203</v>
      </c>
      <c r="H2306">
        <v>2022</v>
      </c>
      <c r="I2306">
        <v>3520</v>
      </c>
      <c r="J2306">
        <v>10465</v>
      </c>
    </row>
    <row r="2307" spans="1:10">
      <c r="A2307" t="s">
        <v>710</v>
      </c>
      <c r="B2307" t="s">
        <v>351</v>
      </c>
      <c r="C2307" t="s">
        <v>351</v>
      </c>
      <c r="D2307" t="s">
        <v>755</v>
      </c>
      <c r="E2307" t="s">
        <v>15</v>
      </c>
      <c r="F2307" t="s">
        <v>201</v>
      </c>
      <c r="G2307" t="s">
        <v>203</v>
      </c>
      <c r="H2307">
        <v>2022</v>
      </c>
      <c r="I2307">
        <v>1760</v>
      </c>
      <c r="J2307">
        <v>5232.5</v>
      </c>
    </row>
    <row r="2308" spans="1:10">
      <c r="A2308" t="s">
        <v>710</v>
      </c>
      <c r="B2308" t="s">
        <v>351</v>
      </c>
      <c r="C2308" t="s">
        <v>351</v>
      </c>
      <c r="D2308" t="s">
        <v>755</v>
      </c>
      <c r="E2308" t="s">
        <v>15</v>
      </c>
      <c r="F2308" t="s">
        <v>201</v>
      </c>
      <c r="G2308" t="s">
        <v>203</v>
      </c>
      <c r="H2308">
        <v>2022</v>
      </c>
      <c r="I2308">
        <v>500</v>
      </c>
      <c r="J2308">
        <v>1495</v>
      </c>
    </row>
    <row r="2309" spans="1:10">
      <c r="A2309" t="s">
        <v>710</v>
      </c>
      <c r="B2309" t="s">
        <v>351</v>
      </c>
      <c r="C2309" t="s">
        <v>351</v>
      </c>
      <c r="D2309" t="s">
        <v>755</v>
      </c>
      <c r="E2309" t="s">
        <v>15</v>
      </c>
      <c r="F2309" t="s">
        <v>201</v>
      </c>
      <c r="G2309" t="s">
        <v>203</v>
      </c>
      <c r="H2309">
        <v>2022</v>
      </c>
      <c r="I2309">
        <v>1335</v>
      </c>
      <c r="J2309">
        <v>3961.75</v>
      </c>
    </row>
    <row r="2310" spans="1:10">
      <c r="A2310" t="s">
        <v>710</v>
      </c>
      <c r="B2310" t="s">
        <v>351</v>
      </c>
      <c r="C2310" t="s">
        <v>351</v>
      </c>
      <c r="D2310" t="s">
        <v>755</v>
      </c>
      <c r="E2310" t="s">
        <v>15</v>
      </c>
      <c r="F2310" t="s">
        <v>201</v>
      </c>
      <c r="G2310" t="s">
        <v>203</v>
      </c>
      <c r="H2310">
        <v>2022</v>
      </c>
      <c r="I2310">
        <v>9855</v>
      </c>
      <c r="J2310">
        <v>29106</v>
      </c>
    </row>
    <row r="2311" spans="1:10">
      <c r="A2311" t="s">
        <v>710</v>
      </c>
      <c r="B2311" t="s">
        <v>351</v>
      </c>
      <c r="C2311" t="s">
        <v>351</v>
      </c>
      <c r="D2311" t="s">
        <v>755</v>
      </c>
      <c r="E2311" t="s">
        <v>15</v>
      </c>
      <c r="F2311" t="s">
        <v>201</v>
      </c>
      <c r="G2311" t="s">
        <v>203</v>
      </c>
      <c r="H2311">
        <v>2022</v>
      </c>
      <c r="I2311">
        <v>3520</v>
      </c>
      <c r="J2311">
        <v>10395</v>
      </c>
    </row>
    <row r="2312" spans="1:10">
      <c r="A2312" t="s">
        <v>710</v>
      </c>
      <c r="B2312" t="s">
        <v>351</v>
      </c>
      <c r="C2312" t="s">
        <v>351</v>
      </c>
      <c r="D2312" t="s">
        <v>755</v>
      </c>
      <c r="E2312" t="s">
        <v>15</v>
      </c>
      <c r="F2312" t="s">
        <v>201</v>
      </c>
      <c r="G2312" t="s">
        <v>203</v>
      </c>
      <c r="H2312">
        <v>2022</v>
      </c>
      <c r="I2312">
        <v>4780</v>
      </c>
      <c r="J2312">
        <v>14107.5</v>
      </c>
    </row>
    <row r="2313" spans="1:10">
      <c r="A2313" t="s">
        <v>710</v>
      </c>
      <c r="B2313" t="s">
        <v>351</v>
      </c>
      <c r="C2313" t="s">
        <v>351</v>
      </c>
      <c r="D2313" t="s">
        <v>755</v>
      </c>
      <c r="E2313" t="s">
        <v>15</v>
      </c>
      <c r="F2313" t="s">
        <v>201</v>
      </c>
      <c r="G2313" t="s">
        <v>203</v>
      </c>
      <c r="H2313">
        <v>2022</v>
      </c>
      <c r="I2313">
        <v>7615</v>
      </c>
      <c r="J2313">
        <v>22497.75</v>
      </c>
    </row>
    <row r="2314" spans="1:10">
      <c r="A2314" t="s">
        <v>710</v>
      </c>
      <c r="B2314" t="s">
        <v>351</v>
      </c>
      <c r="C2314" t="s">
        <v>351</v>
      </c>
      <c r="D2314" t="s">
        <v>755</v>
      </c>
      <c r="E2314" t="s">
        <v>15</v>
      </c>
      <c r="F2314" t="s">
        <v>201</v>
      </c>
      <c r="G2314" t="s">
        <v>203</v>
      </c>
      <c r="H2314">
        <v>2022</v>
      </c>
      <c r="I2314">
        <v>3015</v>
      </c>
      <c r="J2314">
        <v>8910</v>
      </c>
    </row>
    <row r="2315" spans="1:10">
      <c r="A2315" t="s">
        <v>710</v>
      </c>
      <c r="B2315" t="s">
        <v>351</v>
      </c>
      <c r="C2315" t="s">
        <v>351</v>
      </c>
      <c r="D2315" t="s">
        <v>755</v>
      </c>
      <c r="E2315" t="s">
        <v>15</v>
      </c>
      <c r="F2315" t="s">
        <v>201</v>
      </c>
      <c r="G2315" t="s">
        <v>203</v>
      </c>
      <c r="H2315">
        <v>2022</v>
      </c>
      <c r="I2315">
        <v>12565</v>
      </c>
      <c r="J2315">
        <v>37125</v>
      </c>
    </row>
    <row r="2316" spans="1:10">
      <c r="A2316" t="s">
        <v>710</v>
      </c>
      <c r="B2316" t="s">
        <v>351</v>
      </c>
      <c r="C2316" t="s">
        <v>351</v>
      </c>
      <c r="D2316" t="s">
        <v>755</v>
      </c>
      <c r="E2316" t="s">
        <v>15</v>
      </c>
      <c r="F2316" t="s">
        <v>201</v>
      </c>
      <c r="G2316" t="s">
        <v>203</v>
      </c>
      <c r="H2316">
        <v>2022</v>
      </c>
      <c r="I2316">
        <v>7540</v>
      </c>
      <c r="J2316">
        <v>22275</v>
      </c>
    </row>
    <row r="2317" spans="1:10">
      <c r="A2317" t="s">
        <v>710</v>
      </c>
      <c r="B2317" t="s">
        <v>351</v>
      </c>
      <c r="C2317" t="s">
        <v>351</v>
      </c>
      <c r="D2317" t="s">
        <v>755</v>
      </c>
      <c r="E2317" t="s">
        <v>15</v>
      </c>
      <c r="F2317" t="s">
        <v>201</v>
      </c>
      <c r="G2317" t="s">
        <v>203</v>
      </c>
      <c r="H2317">
        <v>2022</v>
      </c>
      <c r="I2317">
        <v>11285</v>
      </c>
      <c r="J2317">
        <v>33338.25</v>
      </c>
    </row>
    <row r="2318" spans="1:10">
      <c r="A2318" t="s">
        <v>710</v>
      </c>
      <c r="B2318" t="s">
        <v>351</v>
      </c>
      <c r="C2318" t="s">
        <v>351</v>
      </c>
      <c r="D2318" t="s">
        <v>755</v>
      </c>
      <c r="E2318" t="s">
        <v>15</v>
      </c>
      <c r="F2318" t="s">
        <v>201</v>
      </c>
      <c r="G2318" t="s">
        <v>203</v>
      </c>
      <c r="H2318">
        <v>2022</v>
      </c>
      <c r="I2318">
        <v>200</v>
      </c>
      <c r="J2318">
        <v>598</v>
      </c>
    </row>
    <row r="2319" spans="1:10">
      <c r="A2319" t="s">
        <v>710</v>
      </c>
      <c r="B2319" t="s">
        <v>351</v>
      </c>
      <c r="C2319" t="s">
        <v>351</v>
      </c>
      <c r="D2319" t="s">
        <v>755</v>
      </c>
      <c r="E2319" t="s">
        <v>15</v>
      </c>
      <c r="F2319" t="s">
        <v>201</v>
      </c>
      <c r="G2319" t="s">
        <v>203</v>
      </c>
      <c r="H2319">
        <v>2022</v>
      </c>
      <c r="I2319">
        <v>325</v>
      </c>
      <c r="J2319">
        <v>971.75</v>
      </c>
    </row>
    <row r="2320" spans="1:10">
      <c r="A2320" t="s">
        <v>710</v>
      </c>
      <c r="B2320" t="s">
        <v>351</v>
      </c>
      <c r="C2320" t="s">
        <v>351</v>
      </c>
      <c r="D2320" t="s">
        <v>755</v>
      </c>
      <c r="E2320" t="s">
        <v>15</v>
      </c>
      <c r="F2320" t="s">
        <v>201</v>
      </c>
      <c r="G2320" t="s">
        <v>203</v>
      </c>
      <c r="H2320">
        <v>2022</v>
      </c>
      <c r="I2320">
        <v>100</v>
      </c>
      <c r="J2320">
        <v>299</v>
      </c>
    </row>
    <row r="2321" spans="1:10">
      <c r="A2321" t="s">
        <v>710</v>
      </c>
      <c r="B2321" t="s">
        <v>351</v>
      </c>
      <c r="C2321" t="s">
        <v>351</v>
      </c>
      <c r="D2321" t="s">
        <v>755</v>
      </c>
      <c r="E2321" t="s">
        <v>15</v>
      </c>
      <c r="F2321" t="s">
        <v>201</v>
      </c>
      <c r="G2321" t="s">
        <v>203</v>
      </c>
      <c r="H2321">
        <v>2022</v>
      </c>
      <c r="I2321">
        <v>725</v>
      </c>
      <c r="J2321">
        <v>2167.75</v>
      </c>
    </row>
    <row r="2322" spans="1:10">
      <c r="A2322" t="s">
        <v>710</v>
      </c>
      <c r="B2322" t="s">
        <v>351</v>
      </c>
      <c r="C2322" t="s">
        <v>351</v>
      </c>
      <c r="D2322" t="s">
        <v>755</v>
      </c>
      <c r="E2322" t="s">
        <v>15</v>
      </c>
      <c r="F2322" t="s">
        <v>201</v>
      </c>
      <c r="G2322" t="s">
        <v>203</v>
      </c>
      <c r="H2322">
        <v>2022</v>
      </c>
      <c r="I2322">
        <v>350</v>
      </c>
      <c r="J2322">
        <v>1046.5</v>
      </c>
    </row>
    <row r="2323" spans="1:10">
      <c r="A2323" t="s">
        <v>710</v>
      </c>
      <c r="B2323" t="s">
        <v>351</v>
      </c>
      <c r="C2323" t="s">
        <v>351</v>
      </c>
      <c r="D2323" t="s">
        <v>755</v>
      </c>
      <c r="E2323" t="s">
        <v>15</v>
      </c>
      <c r="F2323" t="s">
        <v>201</v>
      </c>
      <c r="G2323" t="s">
        <v>203</v>
      </c>
      <c r="H2323">
        <v>2022</v>
      </c>
      <c r="I2323">
        <v>925</v>
      </c>
      <c r="J2323">
        <v>2765.75</v>
      </c>
    </row>
    <row r="2324" spans="1:10">
      <c r="A2324" t="s">
        <v>710</v>
      </c>
      <c r="B2324" t="s">
        <v>351</v>
      </c>
      <c r="C2324" t="s">
        <v>351</v>
      </c>
      <c r="D2324" t="s">
        <v>755</v>
      </c>
      <c r="E2324" t="s">
        <v>15</v>
      </c>
      <c r="F2324" t="s">
        <v>201</v>
      </c>
      <c r="G2324" t="s">
        <v>203</v>
      </c>
      <c r="H2324">
        <v>2022</v>
      </c>
      <c r="I2324">
        <v>1205</v>
      </c>
      <c r="J2324">
        <v>3588</v>
      </c>
    </row>
    <row r="2325" spans="1:10">
      <c r="A2325" t="s">
        <v>710</v>
      </c>
      <c r="B2325" t="s">
        <v>351</v>
      </c>
      <c r="C2325" t="s">
        <v>351</v>
      </c>
      <c r="D2325" t="s">
        <v>755</v>
      </c>
      <c r="E2325" t="s">
        <v>15</v>
      </c>
      <c r="F2325" t="s">
        <v>201</v>
      </c>
      <c r="G2325" t="s">
        <v>203</v>
      </c>
      <c r="H2325">
        <v>2022</v>
      </c>
      <c r="I2325">
        <v>2140</v>
      </c>
      <c r="J2325">
        <v>6353.75</v>
      </c>
    </row>
    <row r="2326" spans="1:10">
      <c r="A2326" t="s">
        <v>710</v>
      </c>
      <c r="B2326" t="s">
        <v>351</v>
      </c>
      <c r="C2326" t="s">
        <v>351</v>
      </c>
      <c r="D2326" t="s">
        <v>755</v>
      </c>
      <c r="E2326" t="s">
        <v>15</v>
      </c>
      <c r="F2326" t="s">
        <v>201</v>
      </c>
      <c r="G2326" t="s">
        <v>203</v>
      </c>
      <c r="H2326">
        <v>2022</v>
      </c>
      <c r="I2326">
        <v>800</v>
      </c>
      <c r="J2326">
        <v>2392</v>
      </c>
    </row>
    <row r="2327" spans="1:10">
      <c r="A2327" t="s">
        <v>710</v>
      </c>
      <c r="B2327" t="s">
        <v>351</v>
      </c>
      <c r="C2327" t="s">
        <v>351</v>
      </c>
      <c r="D2327" t="s">
        <v>755</v>
      </c>
      <c r="E2327" t="s">
        <v>15</v>
      </c>
      <c r="F2327" t="s">
        <v>201</v>
      </c>
      <c r="G2327" t="s">
        <v>203</v>
      </c>
      <c r="H2327">
        <v>2022</v>
      </c>
      <c r="I2327">
        <v>500</v>
      </c>
      <c r="J2327">
        <v>1495</v>
      </c>
    </row>
    <row r="2328" spans="1:10">
      <c r="A2328" t="s">
        <v>710</v>
      </c>
      <c r="B2328" t="s">
        <v>351</v>
      </c>
      <c r="C2328" t="s">
        <v>351</v>
      </c>
      <c r="D2328" t="s">
        <v>755</v>
      </c>
      <c r="E2328" t="s">
        <v>15</v>
      </c>
      <c r="F2328" t="s">
        <v>201</v>
      </c>
      <c r="G2328" t="s">
        <v>203</v>
      </c>
      <c r="H2328">
        <v>2022</v>
      </c>
      <c r="I2328">
        <v>400</v>
      </c>
      <c r="J2328">
        <v>1196</v>
      </c>
    </row>
    <row r="2329" spans="1:10">
      <c r="A2329" t="s">
        <v>710</v>
      </c>
      <c r="B2329" t="s">
        <v>351</v>
      </c>
      <c r="C2329" t="s">
        <v>351</v>
      </c>
      <c r="D2329" t="s">
        <v>755</v>
      </c>
      <c r="E2329" t="s">
        <v>15</v>
      </c>
      <c r="F2329" t="s">
        <v>201</v>
      </c>
      <c r="G2329" t="s">
        <v>203</v>
      </c>
      <c r="H2329">
        <v>2022</v>
      </c>
      <c r="I2329">
        <v>300</v>
      </c>
      <c r="J2329">
        <v>897</v>
      </c>
    </row>
    <row r="2330" spans="1:10">
      <c r="A2330" t="s">
        <v>710</v>
      </c>
      <c r="B2330" t="s">
        <v>351</v>
      </c>
      <c r="C2330" t="s">
        <v>351</v>
      </c>
      <c r="D2330" t="s">
        <v>755</v>
      </c>
      <c r="E2330" t="s">
        <v>15</v>
      </c>
      <c r="F2330" t="s">
        <v>201</v>
      </c>
      <c r="G2330" t="s">
        <v>203</v>
      </c>
      <c r="H2330">
        <v>2022</v>
      </c>
      <c r="I2330">
        <v>500</v>
      </c>
      <c r="J2330">
        <v>1495</v>
      </c>
    </row>
    <row r="2331" spans="1:10">
      <c r="A2331" t="s">
        <v>710</v>
      </c>
      <c r="B2331" t="s">
        <v>351</v>
      </c>
      <c r="C2331" t="s">
        <v>351</v>
      </c>
      <c r="D2331" t="s">
        <v>755</v>
      </c>
      <c r="E2331" t="s">
        <v>15</v>
      </c>
      <c r="F2331" t="s">
        <v>204</v>
      </c>
      <c r="G2331" t="s">
        <v>205</v>
      </c>
      <c r="H2331">
        <v>2022</v>
      </c>
      <c r="I2331">
        <v>100</v>
      </c>
      <c r="J2331">
        <v>272</v>
      </c>
    </row>
    <row r="2332" spans="1:10">
      <c r="A2332" t="s">
        <v>710</v>
      </c>
      <c r="B2332" t="s">
        <v>351</v>
      </c>
      <c r="C2332" t="s">
        <v>351</v>
      </c>
      <c r="D2332" t="s">
        <v>755</v>
      </c>
      <c r="E2332" t="s">
        <v>15</v>
      </c>
      <c r="F2332" t="s">
        <v>204</v>
      </c>
      <c r="G2332" t="s">
        <v>205</v>
      </c>
      <c r="H2332">
        <v>2022</v>
      </c>
      <c r="I2332">
        <v>500</v>
      </c>
      <c r="J2332">
        <v>1360</v>
      </c>
    </row>
    <row r="2333" spans="1:10">
      <c r="A2333" t="s">
        <v>710</v>
      </c>
      <c r="B2333" t="s">
        <v>351</v>
      </c>
      <c r="C2333" t="s">
        <v>351</v>
      </c>
      <c r="D2333" t="s">
        <v>755</v>
      </c>
      <c r="E2333" t="s">
        <v>15</v>
      </c>
      <c r="F2333" t="s">
        <v>204</v>
      </c>
      <c r="G2333" t="s">
        <v>206</v>
      </c>
      <c r="H2333">
        <v>2022</v>
      </c>
      <c r="I2333">
        <v>100</v>
      </c>
      <c r="J2333">
        <v>272</v>
      </c>
    </row>
    <row r="2334" spans="1:10">
      <c r="A2334" t="s">
        <v>710</v>
      </c>
      <c r="B2334" t="s">
        <v>351</v>
      </c>
      <c r="C2334" t="s">
        <v>351</v>
      </c>
      <c r="D2334" t="s">
        <v>755</v>
      </c>
      <c r="E2334" t="s">
        <v>15</v>
      </c>
      <c r="F2334" t="s">
        <v>204</v>
      </c>
      <c r="G2334" t="s">
        <v>206</v>
      </c>
      <c r="H2334">
        <v>2022</v>
      </c>
      <c r="I2334">
        <v>500</v>
      </c>
      <c r="J2334">
        <v>1360</v>
      </c>
    </row>
    <row r="2335" spans="1:10">
      <c r="A2335" t="s">
        <v>710</v>
      </c>
      <c r="B2335" t="s">
        <v>351</v>
      </c>
      <c r="C2335" t="s">
        <v>351</v>
      </c>
      <c r="D2335" t="s">
        <v>755</v>
      </c>
      <c r="E2335" t="s">
        <v>15</v>
      </c>
      <c r="F2335" t="s">
        <v>207</v>
      </c>
      <c r="G2335" t="s">
        <v>208</v>
      </c>
      <c r="H2335">
        <v>2022</v>
      </c>
      <c r="I2335">
        <v>700</v>
      </c>
      <c r="J2335">
        <v>3409</v>
      </c>
    </row>
    <row r="2336" spans="1:10">
      <c r="A2336" t="s">
        <v>710</v>
      </c>
      <c r="B2336" t="s">
        <v>351</v>
      </c>
      <c r="C2336" t="s">
        <v>351</v>
      </c>
      <c r="D2336" t="s">
        <v>755</v>
      </c>
      <c r="E2336" t="s">
        <v>15</v>
      </c>
      <c r="F2336" t="s">
        <v>207</v>
      </c>
      <c r="G2336" t="s">
        <v>208</v>
      </c>
      <c r="H2336">
        <v>2022</v>
      </c>
      <c r="I2336">
        <v>200</v>
      </c>
      <c r="J2336">
        <v>974</v>
      </c>
    </row>
    <row r="2337" spans="1:10">
      <c r="A2337" t="s">
        <v>710</v>
      </c>
      <c r="B2337" t="s">
        <v>351</v>
      </c>
      <c r="C2337" t="s">
        <v>351</v>
      </c>
      <c r="D2337" t="s">
        <v>755</v>
      </c>
      <c r="E2337" t="s">
        <v>15</v>
      </c>
      <c r="F2337" t="s">
        <v>207</v>
      </c>
      <c r="G2337" t="s">
        <v>208</v>
      </c>
      <c r="H2337">
        <v>2022</v>
      </c>
      <c r="I2337">
        <v>800</v>
      </c>
      <c r="J2337">
        <v>3896</v>
      </c>
    </row>
    <row r="2338" spans="1:10">
      <c r="A2338" t="s">
        <v>710</v>
      </c>
      <c r="B2338" t="s">
        <v>351</v>
      </c>
      <c r="C2338" t="s">
        <v>351</v>
      </c>
      <c r="D2338" t="s">
        <v>755</v>
      </c>
      <c r="E2338" t="s">
        <v>15</v>
      </c>
      <c r="F2338" t="s">
        <v>207</v>
      </c>
      <c r="G2338" t="s">
        <v>208</v>
      </c>
      <c r="H2338">
        <v>2022</v>
      </c>
      <c r="I2338">
        <v>1610</v>
      </c>
      <c r="J2338">
        <v>7792</v>
      </c>
    </row>
    <row r="2339" spans="1:10">
      <c r="A2339" t="s">
        <v>710</v>
      </c>
      <c r="B2339" t="s">
        <v>351</v>
      </c>
      <c r="C2339" t="s">
        <v>351</v>
      </c>
      <c r="D2339" t="s">
        <v>755</v>
      </c>
      <c r="E2339" t="s">
        <v>15</v>
      </c>
      <c r="F2339" t="s">
        <v>207</v>
      </c>
      <c r="G2339" t="s">
        <v>208</v>
      </c>
      <c r="H2339">
        <v>2022</v>
      </c>
      <c r="I2339">
        <v>3015</v>
      </c>
      <c r="J2339">
        <v>14610</v>
      </c>
    </row>
    <row r="2340" spans="1:10">
      <c r="A2340" t="s">
        <v>710</v>
      </c>
      <c r="B2340" t="s">
        <v>351</v>
      </c>
      <c r="C2340" t="s">
        <v>351</v>
      </c>
      <c r="D2340" t="s">
        <v>755</v>
      </c>
      <c r="E2340" t="s">
        <v>15</v>
      </c>
      <c r="F2340" t="s">
        <v>207</v>
      </c>
      <c r="G2340" t="s">
        <v>209</v>
      </c>
      <c r="H2340">
        <v>2022</v>
      </c>
      <c r="I2340">
        <v>700</v>
      </c>
      <c r="J2340">
        <v>3409</v>
      </c>
    </row>
    <row r="2341" spans="1:10">
      <c r="A2341" t="s">
        <v>710</v>
      </c>
      <c r="B2341" t="s">
        <v>351</v>
      </c>
      <c r="C2341" t="s">
        <v>351</v>
      </c>
      <c r="D2341" t="s">
        <v>755</v>
      </c>
      <c r="E2341" t="s">
        <v>15</v>
      </c>
      <c r="F2341" t="s">
        <v>207</v>
      </c>
      <c r="G2341" t="s">
        <v>209</v>
      </c>
      <c r="H2341">
        <v>2022</v>
      </c>
      <c r="I2341">
        <v>200</v>
      </c>
      <c r="J2341">
        <v>974</v>
      </c>
    </row>
    <row r="2342" spans="1:10">
      <c r="A2342" t="s">
        <v>710</v>
      </c>
      <c r="B2342" t="s">
        <v>351</v>
      </c>
      <c r="C2342" t="s">
        <v>351</v>
      </c>
      <c r="D2342" t="s">
        <v>755</v>
      </c>
      <c r="E2342" t="s">
        <v>15</v>
      </c>
      <c r="F2342" t="s">
        <v>207</v>
      </c>
      <c r="G2342" t="s">
        <v>209</v>
      </c>
      <c r="H2342">
        <v>2022</v>
      </c>
      <c r="I2342">
        <v>800</v>
      </c>
      <c r="J2342">
        <v>3896</v>
      </c>
    </row>
    <row r="2343" spans="1:10">
      <c r="A2343" t="s">
        <v>710</v>
      </c>
      <c r="B2343" t="s">
        <v>351</v>
      </c>
      <c r="C2343" t="s">
        <v>351</v>
      </c>
      <c r="D2343" t="s">
        <v>755</v>
      </c>
      <c r="E2343" t="s">
        <v>15</v>
      </c>
      <c r="F2343" t="s">
        <v>207</v>
      </c>
      <c r="G2343" t="s">
        <v>209</v>
      </c>
      <c r="H2343">
        <v>2022</v>
      </c>
      <c r="I2343">
        <v>1610</v>
      </c>
      <c r="J2343">
        <v>7792</v>
      </c>
    </row>
    <row r="2344" spans="1:10">
      <c r="A2344" t="s">
        <v>710</v>
      </c>
      <c r="B2344" t="s">
        <v>351</v>
      </c>
      <c r="C2344" t="s">
        <v>351</v>
      </c>
      <c r="D2344" t="s">
        <v>755</v>
      </c>
      <c r="E2344" t="s">
        <v>15</v>
      </c>
      <c r="F2344" t="s">
        <v>207</v>
      </c>
      <c r="G2344" t="s">
        <v>209</v>
      </c>
      <c r="H2344">
        <v>2022</v>
      </c>
      <c r="I2344">
        <v>3015</v>
      </c>
      <c r="J2344">
        <v>14610</v>
      </c>
    </row>
    <row r="2345" spans="1:10">
      <c r="A2345" t="s">
        <v>710</v>
      </c>
      <c r="B2345" t="s">
        <v>351</v>
      </c>
      <c r="C2345" t="s">
        <v>351</v>
      </c>
      <c r="D2345" t="s">
        <v>755</v>
      </c>
      <c r="E2345" t="s">
        <v>15</v>
      </c>
      <c r="F2345" t="s">
        <v>214</v>
      </c>
      <c r="G2345" t="s">
        <v>537</v>
      </c>
      <c r="H2345">
        <v>2022</v>
      </c>
      <c r="I2345">
        <v>2590</v>
      </c>
      <c r="J2345">
        <v>6695</v>
      </c>
    </row>
    <row r="2346" spans="1:10">
      <c r="A2346" t="s">
        <v>710</v>
      </c>
      <c r="B2346" t="s">
        <v>351</v>
      </c>
      <c r="C2346" t="s">
        <v>351</v>
      </c>
      <c r="D2346" t="s">
        <v>755</v>
      </c>
      <c r="E2346" t="s">
        <v>15</v>
      </c>
      <c r="F2346" t="s">
        <v>214</v>
      </c>
      <c r="G2346" t="s">
        <v>537</v>
      </c>
      <c r="H2346">
        <v>2022</v>
      </c>
      <c r="I2346">
        <v>800</v>
      </c>
      <c r="J2346">
        <v>2080</v>
      </c>
    </row>
    <row r="2347" spans="1:10">
      <c r="A2347" t="s">
        <v>710</v>
      </c>
      <c r="B2347" t="s">
        <v>351</v>
      </c>
      <c r="C2347" t="s">
        <v>351</v>
      </c>
      <c r="D2347" t="s">
        <v>755</v>
      </c>
      <c r="E2347" t="s">
        <v>15</v>
      </c>
      <c r="F2347" t="s">
        <v>214</v>
      </c>
      <c r="G2347" t="s">
        <v>470</v>
      </c>
      <c r="H2347">
        <v>2022</v>
      </c>
      <c r="I2347">
        <v>2590</v>
      </c>
      <c r="J2347">
        <v>6695</v>
      </c>
    </row>
    <row r="2348" spans="1:10">
      <c r="A2348" t="s">
        <v>710</v>
      </c>
      <c r="B2348" t="s">
        <v>351</v>
      </c>
      <c r="C2348" t="s">
        <v>351</v>
      </c>
      <c r="D2348" t="s">
        <v>755</v>
      </c>
      <c r="E2348" t="s">
        <v>15</v>
      </c>
      <c r="F2348" t="s">
        <v>214</v>
      </c>
      <c r="G2348" t="s">
        <v>470</v>
      </c>
      <c r="H2348">
        <v>2022</v>
      </c>
      <c r="I2348">
        <v>6885</v>
      </c>
      <c r="J2348">
        <v>17810</v>
      </c>
    </row>
    <row r="2349" spans="1:10">
      <c r="A2349" t="s">
        <v>544</v>
      </c>
      <c r="B2349" t="s">
        <v>11</v>
      </c>
      <c r="C2349" t="s">
        <v>73</v>
      </c>
      <c r="D2349" t="s">
        <v>558</v>
      </c>
      <c r="E2349" t="s">
        <v>15</v>
      </c>
      <c r="F2349" t="s">
        <v>80</v>
      </c>
      <c r="G2349" t="s">
        <v>84</v>
      </c>
      <c r="H2349">
        <v>2022</v>
      </c>
      <c r="I2349">
        <v>4980</v>
      </c>
      <c r="J2349">
        <v>5544</v>
      </c>
    </row>
    <row r="2350" spans="1:10">
      <c r="A2350" t="s">
        <v>10</v>
      </c>
      <c r="B2350" t="s">
        <v>351</v>
      </c>
      <c r="C2350" t="s">
        <v>351</v>
      </c>
      <c r="D2350" t="s">
        <v>389</v>
      </c>
      <c r="E2350" t="s">
        <v>15</v>
      </c>
      <c r="F2350" t="s">
        <v>34</v>
      </c>
      <c r="G2350" t="s">
        <v>150</v>
      </c>
      <c r="H2350">
        <v>2022</v>
      </c>
      <c r="I2350">
        <v>550</v>
      </c>
      <c r="J2350">
        <v>1232</v>
      </c>
    </row>
    <row r="2351" spans="1:10">
      <c r="A2351" t="s">
        <v>10</v>
      </c>
      <c r="B2351" t="s">
        <v>351</v>
      </c>
      <c r="C2351" t="s">
        <v>351</v>
      </c>
      <c r="D2351" t="s">
        <v>389</v>
      </c>
      <c r="E2351" t="s">
        <v>15</v>
      </c>
      <c r="F2351" t="s">
        <v>34</v>
      </c>
      <c r="G2351" t="s">
        <v>152</v>
      </c>
      <c r="H2351">
        <v>2022</v>
      </c>
      <c r="I2351">
        <v>550</v>
      </c>
      <c r="J2351">
        <v>1232</v>
      </c>
    </row>
    <row r="2352" spans="1:10">
      <c r="A2352" t="s">
        <v>10</v>
      </c>
      <c r="B2352" t="s">
        <v>351</v>
      </c>
      <c r="C2352" t="s">
        <v>351</v>
      </c>
      <c r="D2352" t="s">
        <v>389</v>
      </c>
      <c r="E2352" t="s">
        <v>15</v>
      </c>
      <c r="F2352" t="s">
        <v>204</v>
      </c>
      <c r="G2352" t="s">
        <v>206</v>
      </c>
      <c r="H2352">
        <v>2022</v>
      </c>
      <c r="I2352">
        <v>2515</v>
      </c>
      <c r="J2352">
        <v>6800</v>
      </c>
    </row>
    <row r="2353" spans="1:10">
      <c r="A2353" t="s">
        <v>710</v>
      </c>
      <c r="B2353" t="s">
        <v>490</v>
      </c>
      <c r="C2353" t="s">
        <v>491</v>
      </c>
      <c r="D2353" t="s">
        <v>771</v>
      </c>
      <c r="E2353" t="s">
        <v>15</v>
      </c>
      <c r="F2353" t="s">
        <v>16</v>
      </c>
      <c r="G2353" t="s">
        <v>381</v>
      </c>
      <c r="H2353">
        <v>2022</v>
      </c>
      <c r="I2353">
        <v>3870</v>
      </c>
      <c r="J2353">
        <v>8624</v>
      </c>
    </row>
    <row r="2354" spans="1:10">
      <c r="A2354" t="s">
        <v>710</v>
      </c>
      <c r="B2354" t="s">
        <v>490</v>
      </c>
      <c r="C2354" t="s">
        <v>491</v>
      </c>
      <c r="D2354" t="s">
        <v>771</v>
      </c>
      <c r="E2354" t="s">
        <v>15</v>
      </c>
      <c r="F2354" t="s">
        <v>16</v>
      </c>
      <c r="G2354" t="s">
        <v>381</v>
      </c>
      <c r="H2354">
        <v>2022</v>
      </c>
      <c r="I2354">
        <v>1685</v>
      </c>
      <c r="J2354">
        <v>3752</v>
      </c>
    </row>
    <row r="2355" spans="1:10">
      <c r="A2355" t="s">
        <v>710</v>
      </c>
      <c r="B2355" t="s">
        <v>490</v>
      </c>
      <c r="C2355" t="s">
        <v>491</v>
      </c>
      <c r="D2355" t="s">
        <v>771</v>
      </c>
      <c r="E2355" t="s">
        <v>15</v>
      </c>
      <c r="F2355" t="s">
        <v>16</v>
      </c>
      <c r="G2355" t="s">
        <v>381</v>
      </c>
      <c r="H2355">
        <v>2022</v>
      </c>
      <c r="I2355">
        <v>550</v>
      </c>
      <c r="J2355">
        <v>1232</v>
      </c>
    </row>
    <row r="2356" spans="1:10">
      <c r="A2356" t="s">
        <v>710</v>
      </c>
      <c r="B2356" t="s">
        <v>490</v>
      </c>
      <c r="C2356" t="s">
        <v>491</v>
      </c>
      <c r="D2356" t="s">
        <v>771</v>
      </c>
      <c r="E2356" t="s">
        <v>15</v>
      </c>
      <c r="F2356" t="s">
        <v>16</v>
      </c>
      <c r="G2356" t="s">
        <v>18</v>
      </c>
      <c r="H2356">
        <v>2022</v>
      </c>
      <c r="I2356">
        <v>3870</v>
      </c>
      <c r="J2356">
        <v>8624</v>
      </c>
    </row>
    <row r="2357" spans="1:10">
      <c r="A2357" t="s">
        <v>710</v>
      </c>
      <c r="B2357" t="s">
        <v>490</v>
      </c>
      <c r="C2357" t="s">
        <v>491</v>
      </c>
      <c r="D2357" t="s">
        <v>771</v>
      </c>
      <c r="E2357" t="s">
        <v>15</v>
      </c>
      <c r="F2357" t="s">
        <v>16</v>
      </c>
      <c r="G2357" t="s">
        <v>18</v>
      </c>
      <c r="H2357">
        <v>2022</v>
      </c>
      <c r="I2357">
        <v>1685</v>
      </c>
      <c r="J2357">
        <v>3752</v>
      </c>
    </row>
    <row r="2358" spans="1:10">
      <c r="A2358" t="s">
        <v>710</v>
      </c>
      <c r="B2358" t="s">
        <v>490</v>
      </c>
      <c r="C2358" t="s">
        <v>491</v>
      </c>
      <c r="D2358" t="s">
        <v>771</v>
      </c>
      <c r="E2358" t="s">
        <v>15</v>
      </c>
      <c r="F2358" t="s">
        <v>16</v>
      </c>
      <c r="G2358" t="s">
        <v>18</v>
      </c>
      <c r="H2358">
        <v>2022</v>
      </c>
      <c r="I2358">
        <v>550</v>
      </c>
      <c r="J2358">
        <v>1232</v>
      </c>
    </row>
    <row r="2359" spans="1:10">
      <c r="A2359" t="s">
        <v>710</v>
      </c>
      <c r="B2359" t="s">
        <v>490</v>
      </c>
      <c r="C2359" t="s">
        <v>491</v>
      </c>
      <c r="D2359" t="s">
        <v>771</v>
      </c>
      <c r="E2359" t="s">
        <v>15</v>
      </c>
      <c r="F2359" t="s">
        <v>16</v>
      </c>
      <c r="G2359" t="s">
        <v>158</v>
      </c>
      <c r="H2359">
        <v>2022</v>
      </c>
      <c r="I2359">
        <v>2690</v>
      </c>
      <c r="J2359">
        <v>5992</v>
      </c>
    </row>
    <row r="2360" spans="1:10">
      <c r="A2360" t="s">
        <v>710</v>
      </c>
      <c r="B2360" t="s">
        <v>490</v>
      </c>
      <c r="C2360" t="s">
        <v>491</v>
      </c>
      <c r="D2360" t="s">
        <v>771</v>
      </c>
      <c r="E2360" t="s">
        <v>15</v>
      </c>
      <c r="F2360" t="s">
        <v>198</v>
      </c>
      <c r="G2360" t="s">
        <v>199</v>
      </c>
      <c r="H2360">
        <v>2022</v>
      </c>
      <c r="I2360">
        <v>1860</v>
      </c>
      <c r="J2360">
        <v>2016.5</v>
      </c>
    </row>
    <row r="2361" spans="1:10">
      <c r="A2361" t="s">
        <v>710</v>
      </c>
      <c r="B2361" t="s">
        <v>490</v>
      </c>
      <c r="C2361" t="s">
        <v>491</v>
      </c>
      <c r="D2361" t="s">
        <v>771</v>
      </c>
      <c r="E2361" t="s">
        <v>15</v>
      </c>
      <c r="F2361" t="s">
        <v>198</v>
      </c>
      <c r="G2361" t="s">
        <v>199</v>
      </c>
      <c r="H2361">
        <v>2022</v>
      </c>
      <c r="I2361">
        <v>1260</v>
      </c>
      <c r="J2361">
        <v>1362.5</v>
      </c>
    </row>
    <row r="2362" spans="1:10">
      <c r="A2362" t="s">
        <v>710</v>
      </c>
      <c r="B2362" t="s">
        <v>490</v>
      </c>
      <c r="C2362" t="s">
        <v>491</v>
      </c>
      <c r="D2362" t="s">
        <v>771</v>
      </c>
      <c r="E2362" t="s">
        <v>15</v>
      </c>
      <c r="F2362" t="s">
        <v>198</v>
      </c>
      <c r="G2362" t="s">
        <v>199</v>
      </c>
      <c r="H2362">
        <v>2022</v>
      </c>
      <c r="I2362">
        <v>4925</v>
      </c>
      <c r="J2362">
        <v>5341</v>
      </c>
    </row>
    <row r="2363" spans="1:10">
      <c r="A2363" t="s">
        <v>710</v>
      </c>
      <c r="B2363" t="s">
        <v>490</v>
      </c>
      <c r="C2363" t="s">
        <v>491</v>
      </c>
      <c r="D2363" t="s">
        <v>771</v>
      </c>
      <c r="E2363" t="s">
        <v>15</v>
      </c>
      <c r="F2363" t="s">
        <v>198</v>
      </c>
      <c r="G2363" t="s">
        <v>199</v>
      </c>
      <c r="H2363">
        <v>2022</v>
      </c>
      <c r="I2363">
        <v>1260</v>
      </c>
      <c r="J2363">
        <v>1362.5</v>
      </c>
    </row>
    <row r="2364" spans="1:10">
      <c r="A2364" t="s">
        <v>710</v>
      </c>
      <c r="B2364" t="s">
        <v>490</v>
      </c>
      <c r="C2364" t="s">
        <v>491</v>
      </c>
      <c r="D2364" t="s">
        <v>771</v>
      </c>
      <c r="E2364" t="s">
        <v>15</v>
      </c>
      <c r="F2364" t="s">
        <v>198</v>
      </c>
      <c r="G2364" t="s">
        <v>200</v>
      </c>
      <c r="H2364">
        <v>2022</v>
      </c>
      <c r="I2364">
        <v>1860</v>
      </c>
      <c r="J2364">
        <v>2016.5</v>
      </c>
    </row>
    <row r="2365" spans="1:10">
      <c r="A2365" t="s">
        <v>710</v>
      </c>
      <c r="B2365" t="s">
        <v>490</v>
      </c>
      <c r="C2365" t="s">
        <v>491</v>
      </c>
      <c r="D2365" t="s">
        <v>771</v>
      </c>
      <c r="E2365" t="s">
        <v>15</v>
      </c>
      <c r="F2365" t="s">
        <v>198</v>
      </c>
      <c r="G2365" t="s">
        <v>200</v>
      </c>
      <c r="H2365">
        <v>2022</v>
      </c>
      <c r="I2365">
        <v>1260</v>
      </c>
      <c r="J2365">
        <v>1362.5</v>
      </c>
    </row>
    <row r="2366" spans="1:10">
      <c r="A2366" t="s">
        <v>710</v>
      </c>
      <c r="B2366" t="s">
        <v>490</v>
      </c>
      <c r="C2366" t="s">
        <v>491</v>
      </c>
      <c r="D2366" t="s">
        <v>771</v>
      </c>
      <c r="E2366" t="s">
        <v>15</v>
      </c>
      <c r="F2366" t="s">
        <v>198</v>
      </c>
      <c r="G2366" t="s">
        <v>200</v>
      </c>
      <c r="H2366">
        <v>2022</v>
      </c>
      <c r="I2366">
        <v>4925</v>
      </c>
      <c r="J2366">
        <v>5341</v>
      </c>
    </row>
    <row r="2367" spans="1:10">
      <c r="A2367" t="s">
        <v>710</v>
      </c>
      <c r="B2367" t="s">
        <v>490</v>
      </c>
      <c r="C2367" t="s">
        <v>491</v>
      </c>
      <c r="D2367" t="s">
        <v>771</v>
      </c>
      <c r="E2367" t="s">
        <v>15</v>
      </c>
      <c r="F2367" t="s">
        <v>198</v>
      </c>
      <c r="G2367" t="s">
        <v>200</v>
      </c>
      <c r="H2367">
        <v>2022</v>
      </c>
      <c r="I2367">
        <v>1260</v>
      </c>
      <c r="J2367">
        <v>1362.5</v>
      </c>
    </row>
    <row r="2368" spans="1:10">
      <c r="A2368" t="s">
        <v>710</v>
      </c>
      <c r="B2368" t="s">
        <v>490</v>
      </c>
      <c r="C2368" t="s">
        <v>491</v>
      </c>
      <c r="D2368" t="s">
        <v>771</v>
      </c>
      <c r="E2368" t="s">
        <v>15</v>
      </c>
      <c r="F2368" t="s">
        <v>118</v>
      </c>
      <c r="G2368" t="s">
        <v>769</v>
      </c>
      <c r="H2368">
        <v>2022</v>
      </c>
      <c r="I2368">
        <v>2065</v>
      </c>
      <c r="J2368">
        <v>5678.5</v>
      </c>
    </row>
    <row r="2369" spans="1:10">
      <c r="A2369" t="s">
        <v>710</v>
      </c>
      <c r="B2369" t="s">
        <v>490</v>
      </c>
      <c r="C2369" t="s">
        <v>491</v>
      </c>
      <c r="D2369" t="s">
        <v>771</v>
      </c>
      <c r="E2369" t="s">
        <v>15</v>
      </c>
      <c r="F2369" t="s">
        <v>118</v>
      </c>
      <c r="G2369" t="s">
        <v>528</v>
      </c>
      <c r="H2369">
        <v>2022</v>
      </c>
      <c r="I2369">
        <v>2065</v>
      </c>
      <c r="J2369">
        <v>5678.5</v>
      </c>
    </row>
    <row r="2370" spans="1:10">
      <c r="A2370" t="s">
        <v>710</v>
      </c>
      <c r="B2370" t="s">
        <v>490</v>
      </c>
      <c r="C2370" t="s">
        <v>491</v>
      </c>
      <c r="D2370" t="s">
        <v>773</v>
      </c>
      <c r="E2370" t="s">
        <v>15</v>
      </c>
      <c r="F2370" t="s">
        <v>30</v>
      </c>
      <c r="G2370" t="s">
        <v>317</v>
      </c>
      <c r="H2370">
        <v>2022</v>
      </c>
      <c r="I2370">
        <v>1005</v>
      </c>
      <c r="J2370">
        <v>2470</v>
      </c>
    </row>
    <row r="2371" spans="1:10">
      <c r="A2371" t="s">
        <v>710</v>
      </c>
      <c r="B2371" t="s">
        <v>490</v>
      </c>
      <c r="C2371" t="s">
        <v>491</v>
      </c>
      <c r="D2371" t="s">
        <v>773</v>
      </c>
      <c r="E2371" t="s">
        <v>15</v>
      </c>
      <c r="F2371" t="s">
        <v>30</v>
      </c>
      <c r="G2371" t="s">
        <v>317</v>
      </c>
      <c r="H2371">
        <v>2022</v>
      </c>
      <c r="I2371">
        <v>1000</v>
      </c>
      <c r="J2371">
        <v>2470</v>
      </c>
    </row>
    <row r="2372" spans="1:10">
      <c r="A2372" t="s">
        <v>710</v>
      </c>
      <c r="B2372" t="s">
        <v>490</v>
      </c>
      <c r="C2372" t="s">
        <v>491</v>
      </c>
      <c r="D2372" t="s">
        <v>773</v>
      </c>
      <c r="E2372" t="s">
        <v>15</v>
      </c>
      <c r="F2372" t="s">
        <v>30</v>
      </c>
      <c r="G2372" t="s">
        <v>317</v>
      </c>
      <c r="H2372">
        <v>2022</v>
      </c>
      <c r="I2372">
        <v>750</v>
      </c>
      <c r="J2372">
        <v>1852.5</v>
      </c>
    </row>
    <row r="2373" spans="1:10">
      <c r="A2373" t="s">
        <v>710</v>
      </c>
      <c r="B2373" t="s">
        <v>490</v>
      </c>
      <c r="C2373" t="s">
        <v>491</v>
      </c>
      <c r="D2373" t="s">
        <v>773</v>
      </c>
      <c r="E2373" t="s">
        <v>15</v>
      </c>
      <c r="F2373" t="s">
        <v>30</v>
      </c>
      <c r="G2373" t="s">
        <v>318</v>
      </c>
      <c r="H2373">
        <v>2022</v>
      </c>
      <c r="I2373">
        <v>1005</v>
      </c>
      <c r="J2373">
        <v>2470</v>
      </c>
    </row>
    <row r="2374" spans="1:10">
      <c r="A2374" t="s">
        <v>710</v>
      </c>
      <c r="B2374" t="s">
        <v>490</v>
      </c>
      <c r="C2374" t="s">
        <v>491</v>
      </c>
      <c r="D2374" t="s">
        <v>773</v>
      </c>
      <c r="E2374" t="s">
        <v>15</v>
      </c>
      <c r="F2374" t="s">
        <v>30</v>
      </c>
      <c r="G2374" t="s">
        <v>318</v>
      </c>
      <c r="H2374">
        <v>2022</v>
      </c>
      <c r="I2374">
        <v>1000</v>
      </c>
      <c r="J2374">
        <v>2470</v>
      </c>
    </row>
    <row r="2375" spans="1:10">
      <c r="A2375" t="s">
        <v>710</v>
      </c>
      <c r="B2375" t="s">
        <v>490</v>
      </c>
      <c r="C2375" t="s">
        <v>491</v>
      </c>
      <c r="D2375" t="s">
        <v>773</v>
      </c>
      <c r="E2375" t="s">
        <v>15</v>
      </c>
      <c r="F2375" t="s">
        <v>30</v>
      </c>
      <c r="G2375" t="s">
        <v>318</v>
      </c>
      <c r="H2375">
        <v>2022</v>
      </c>
      <c r="I2375">
        <v>750</v>
      </c>
      <c r="J2375">
        <v>1852.5</v>
      </c>
    </row>
    <row r="2376" spans="1:10">
      <c r="A2376" t="s">
        <v>710</v>
      </c>
      <c r="B2376" t="s">
        <v>490</v>
      </c>
      <c r="C2376" t="s">
        <v>491</v>
      </c>
      <c r="D2376" t="s">
        <v>773</v>
      </c>
      <c r="E2376" t="s">
        <v>15</v>
      </c>
      <c r="F2376" t="s">
        <v>16</v>
      </c>
      <c r="G2376" t="s">
        <v>158</v>
      </c>
      <c r="H2376">
        <v>2022</v>
      </c>
      <c r="I2376">
        <v>4125</v>
      </c>
      <c r="J2376">
        <v>9184</v>
      </c>
    </row>
    <row r="2377" spans="1:10">
      <c r="A2377" t="s">
        <v>710</v>
      </c>
      <c r="B2377" t="s">
        <v>490</v>
      </c>
      <c r="C2377" t="s">
        <v>491</v>
      </c>
      <c r="D2377" t="s">
        <v>773</v>
      </c>
      <c r="E2377" t="s">
        <v>15</v>
      </c>
      <c r="F2377" t="s">
        <v>16</v>
      </c>
      <c r="G2377" t="s">
        <v>158</v>
      </c>
      <c r="H2377">
        <v>2022</v>
      </c>
      <c r="I2377">
        <v>14375</v>
      </c>
      <c r="J2377">
        <v>32032</v>
      </c>
    </row>
    <row r="2378" spans="1:10">
      <c r="A2378" t="s">
        <v>710</v>
      </c>
      <c r="B2378" t="s">
        <v>490</v>
      </c>
      <c r="C2378" t="s">
        <v>491</v>
      </c>
      <c r="D2378" t="s">
        <v>773</v>
      </c>
      <c r="E2378" t="s">
        <v>15</v>
      </c>
      <c r="F2378" t="s">
        <v>16</v>
      </c>
      <c r="G2378" t="s">
        <v>158</v>
      </c>
      <c r="H2378">
        <v>2022</v>
      </c>
      <c r="I2378">
        <v>10555</v>
      </c>
      <c r="J2378">
        <v>23520</v>
      </c>
    </row>
    <row r="2379" spans="1:10">
      <c r="A2379" t="s">
        <v>710</v>
      </c>
      <c r="B2379" t="s">
        <v>490</v>
      </c>
      <c r="C2379" t="s">
        <v>491</v>
      </c>
      <c r="D2379" t="s">
        <v>773</v>
      </c>
      <c r="E2379" t="s">
        <v>15</v>
      </c>
      <c r="F2379" t="s">
        <v>16</v>
      </c>
      <c r="G2379" t="s">
        <v>158</v>
      </c>
      <c r="H2379">
        <v>2022</v>
      </c>
      <c r="I2379">
        <v>2515</v>
      </c>
      <c r="J2379">
        <v>5600</v>
      </c>
    </row>
    <row r="2380" spans="1:10">
      <c r="A2380" t="s">
        <v>710</v>
      </c>
      <c r="B2380" t="s">
        <v>490</v>
      </c>
      <c r="C2380" t="s">
        <v>491</v>
      </c>
      <c r="D2380" t="s">
        <v>773</v>
      </c>
      <c r="E2380" t="s">
        <v>15</v>
      </c>
      <c r="F2380" t="s">
        <v>16</v>
      </c>
      <c r="G2380" t="s">
        <v>158</v>
      </c>
      <c r="H2380">
        <v>2022</v>
      </c>
      <c r="I2380">
        <v>6030</v>
      </c>
      <c r="J2380">
        <v>13440</v>
      </c>
    </row>
    <row r="2381" spans="1:10">
      <c r="A2381" t="s">
        <v>710</v>
      </c>
      <c r="B2381" t="s">
        <v>490</v>
      </c>
      <c r="C2381" t="s">
        <v>491</v>
      </c>
      <c r="D2381" t="s">
        <v>773</v>
      </c>
      <c r="E2381" t="s">
        <v>15</v>
      </c>
      <c r="F2381" t="s">
        <v>16</v>
      </c>
      <c r="G2381" t="s">
        <v>158</v>
      </c>
      <c r="H2381">
        <v>2022</v>
      </c>
      <c r="I2381">
        <v>1510</v>
      </c>
      <c r="J2381">
        <v>3360</v>
      </c>
    </row>
    <row r="2382" spans="1:10">
      <c r="A2382" t="s">
        <v>710</v>
      </c>
      <c r="B2382" t="s">
        <v>490</v>
      </c>
      <c r="C2382" t="s">
        <v>491</v>
      </c>
      <c r="D2382" t="s">
        <v>773</v>
      </c>
      <c r="E2382" t="s">
        <v>15</v>
      </c>
      <c r="F2382" t="s">
        <v>214</v>
      </c>
      <c r="G2382" t="s">
        <v>215</v>
      </c>
      <c r="H2382">
        <v>2022</v>
      </c>
      <c r="I2382">
        <v>700</v>
      </c>
      <c r="J2382">
        <v>1820</v>
      </c>
    </row>
    <row r="2383" spans="1:10">
      <c r="A2383" t="s">
        <v>10</v>
      </c>
      <c r="B2383" t="s">
        <v>490</v>
      </c>
      <c r="C2383" t="s">
        <v>518</v>
      </c>
      <c r="D2383" t="s">
        <v>503</v>
      </c>
      <c r="E2383" t="s">
        <v>15</v>
      </c>
      <c r="F2383" t="s">
        <v>77</v>
      </c>
      <c r="G2383" t="s">
        <v>78</v>
      </c>
      <c r="H2383">
        <v>2022</v>
      </c>
      <c r="I2383">
        <v>1660</v>
      </c>
      <c r="J2383">
        <v>1270.5</v>
      </c>
    </row>
    <row r="2384" spans="1:10">
      <c r="A2384" t="s">
        <v>10</v>
      </c>
      <c r="B2384" t="s">
        <v>490</v>
      </c>
      <c r="C2384" t="s">
        <v>518</v>
      </c>
      <c r="D2384" t="s">
        <v>503</v>
      </c>
      <c r="E2384" t="s">
        <v>15</v>
      </c>
      <c r="F2384" t="s">
        <v>77</v>
      </c>
      <c r="G2384" t="s">
        <v>79</v>
      </c>
      <c r="H2384">
        <v>2022</v>
      </c>
      <c r="I2384">
        <v>1660</v>
      </c>
      <c r="J2384">
        <v>1270.5</v>
      </c>
    </row>
    <row r="2385" spans="1:10">
      <c r="A2385" t="s">
        <v>544</v>
      </c>
      <c r="B2385" t="s">
        <v>530</v>
      </c>
      <c r="C2385" t="s">
        <v>530</v>
      </c>
      <c r="D2385" t="s">
        <v>708</v>
      </c>
      <c r="E2385" t="s">
        <v>15</v>
      </c>
      <c r="F2385" t="s">
        <v>34</v>
      </c>
      <c r="G2385" t="s">
        <v>35</v>
      </c>
      <c r="H2385">
        <v>2022</v>
      </c>
      <c r="I2385">
        <v>9000</v>
      </c>
      <c r="J2385">
        <v>19869</v>
      </c>
    </row>
    <row r="2386" spans="1:10">
      <c r="A2386" t="s">
        <v>544</v>
      </c>
      <c r="B2386" t="s">
        <v>530</v>
      </c>
      <c r="C2386" t="s">
        <v>530</v>
      </c>
      <c r="D2386" t="s">
        <v>708</v>
      </c>
      <c r="E2386" t="s">
        <v>15</v>
      </c>
      <c r="F2386" t="s">
        <v>34</v>
      </c>
      <c r="G2386" t="s">
        <v>35</v>
      </c>
      <c r="H2386">
        <v>2022</v>
      </c>
      <c r="I2386">
        <v>6135</v>
      </c>
      <c r="J2386">
        <v>13542</v>
      </c>
    </row>
    <row r="2387" spans="1:10">
      <c r="A2387" t="s">
        <v>544</v>
      </c>
      <c r="B2387" t="s">
        <v>530</v>
      </c>
      <c r="C2387" t="s">
        <v>530</v>
      </c>
      <c r="D2387" t="s">
        <v>708</v>
      </c>
      <c r="E2387" t="s">
        <v>15</v>
      </c>
      <c r="F2387" t="s">
        <v>16</v>
      </c>
      <c r="G2387" t="s">
        <v>381</v>
      </c>
      <c r="H2387">
        <v>2022</v>
      </c>
      <c r="I2387">
        <v>5230</v>
      </c>
      <c r="J2387">
        <v>11544</v>
      </c>
    </row>
    <row r="2388" spans="1:10">
      <c r="A2388" t="s">
        <v>544</v>
      </c>
      <c r="B2388" t="s">
        <v>530</v>
      </c>
      <c r="C2388" t="s">
        <v>530</v>
      </c>
      <c r="D2388" t="s">
        <v>708</v>
      </c>
      <c r="E2388" t="s">
        <v>15</v>
      </c>
      <c r="F2388" t="s">
        <v>16</v>
      </c>
      <c r="G2388" t="s">
        <v>18</v>
      </c>
      <c r="H2388">
        <v>2022</v>
      </c>
      <c r="I2388">
        <v>5230</v>
      </c>
      <c r="J2388">
        <v>11544</v>
      </c>
    </row>
    <row r="2389" spans="1:10">
      <c r="A2389" t="s">
        <v>544</v>
      </c>
      <c r="B2389" t="s">
        <v>530</v>
      </c>
      <c r="C2389" t="s">
        <v>530</v>
      </c>
      <c r="D2389" t="s">
        <v>708</v>
      </c>
      <c r="E2389" t="s">
        <v>15</v>
      </c>
      <c r="F2389" t="s">
        <v>16</v>
      </c>
      <c r="G2389" t="s">
        <v>381</v>
      </c>
      <c r="H2389">
        <v>2022</v>
      </c>
      <c r="I2389">
        <v>5055</v>
      </c>
      <c r="J2389">
        <v>11155.5</v>
      </c>
    </row>
    <row r="2390" spans="1:10">
      <c r="A2390" t="s">
        <v>544</v>
      </c>
      <c r="B2390" t="s">
        <v>530</v>
      </c>
      <c r="C2390" t="s">
        <v>530</v>
      </c>
      <c r="D2390" t="s">
        <v>708</v>
      </c>
      <c r="E2390" t="s">
        <v>15</v>
      </c>
      <c r="F2390" t="s">
        <v>16</v>
      </c>
      <c r="G2390" t="s">
        <v>18</v>
      </c>
      <c r="H2390">
        <v>2022</v>
      </c>
      <c r="I2390">
        <v>5055</v>
      </c>
      <c r="J2390">
        <v>11155.5</v>
      </c>
    </row>
    <row r="2391" spans="1:10">
      <c r="A2391" t="s">
        <v>544</v>
      </c>
      <c r="B2391" t="s">
        <v>530</v>
      </c>
      <c r="C2391" t="s">
        <v>530</v>
      </c>
      <c r="D2391" t="s">
        <v>708</v>
      </c>
      <c r="E2391" t="s">
        <v>15</v>
      </c>
      <c r="F2391" t="s">
        <v>16</v>
      </c>
      <c r="G2391" t="s">
        <v>158</v>
      </c>
      <c r="H2391">
        <v>2022</v>
      </c>
      <c r="I2391">
        <v>3270</v>
      </c>
      <c r="J2391">
        <v>7215</v>
      </c>
    </row>
    <row r="2392" spans="1:10">
      <c r="A2392" t="s">
        <v>544</v>
      </c>
      <c r="B2392" t="s">
        <v>530</v>
      </c>
      <c r="C2392" t="s">
        <v>530</v>
      </c>
      <c r="D2392" t="s">
        <v>708</v>
      </c>
      <c r="E2392" t="s">
        <v>15</v>
      </c>
      <c r="F2392" t="s">
        <v>34</v>
      </c>
      <c r="G2392" t="s">
        <v>35</v>
      </c>
      <c r="H2392">
        <v>2022</v>
      </c>
      <c r="I2392">
        <v>2465</v>
      </c>
      <c r="J2392">
        <v>5439</v>
      </c>
    </row>
    <row r="2393" spans="1:10">
      <c r="A2393" t="s">
        <v>544</v>
      </c>
      <c r="B2393" t="s">
        <v>530</v>
      </c>
      <c r="C2393" t="s">
        <v>530</v>
      </c>
      <c r="D2393" t="s">
        <v>708</v>
      </c>
      <c r="E2393" t="s">
        <v>15</v>
      </c>
      <c r="F2393" t="s">
        <v>16</v>
      </c>
      <c r="G2393" t="s">
        <v>466</v>
      </c>
      <c r="H2393">
        <v>2022</v>
      </c>
      <c r="I2393">
        <v>1910</v>
      </c>
      <c r="J2393">
        <v>4218</v>
      </c>
    </row>
    <row r="2394" spans="1:10">
      <c r="A2394" t="s">
        <v>544</v>
      </c>
      <c r="B2394" t="s">
        <v>530</v>
      </c>
      <c r="C2394" t="s">
        <v>530</v>
      </c>
      <c r="D2394" t="s">
        <v>708</v>
      </c>
      <c r="E2394" t="s">
        <v>15</v>
      </c>
      <c r="F2394" t="s">
        <v>36</v>
      </c>
      <c r="G2394" t="s">
        <v>37</v>
      </c>
      <c r="H2394">
        <v>2022</v>
      </c>
      <c r="I2394">
        <v>2740</v>
      </c>
      <c r="J2394">
        <v>3678.75</v>
      </c>
    </row>
    <row r="2395" spans="1:10">
      <c r="A2395" t="s">
        <v>544</v>
      </c>
      <c r="B2395" t="s">
        <v>530</v>
      </c>
      <c r="C2395" t="s">
        <v>530</v>
      </c>
      <c r="D2395" t="s">
        <v>708</v>
      </c>
      <c r="E2395" t="s">
        <v>15</v>
      </c>
      <c r="F2395" t="s">
        <v>36</v>
      </c>
      <c r="G2395" t="s">
        <v>37</v>
      </c>
      <c r="H2395">
        <v>2022</v>
      </c>
      <c r="I2395">
        <v>2190</v>
      </c>
      <c r="J2395">
        <v>2936.25</v>
      </c>
    </row>
    <row r="2396" spans="1:10">
      <c r="A2396" t="s">
        <v>544</v>
      </c>
      <c r="B2396" t="s">
        <v>530</v>
      </c>
      <c r="C2396" t="s">
        <v>530</v>
      </c>
      <c r="D2396" t="s">
        <v>708</v>
      </c>
      <c r="E2396" t="s">
        <v>15</v>
      </c>
      <c r="F2396" t="s">
        <v>16</v>
      </c>
      <c r="G2396" t="s">
        <v>466</v>
      </c>
      <c r="H2396">
        <v>2022</v>
      </c>
      <c r="I2396">
        <v>1210</v>
      </c>
      <c r="J2396">
        <v>2664</v>
      </c>
    </row>
    <row r="2397" spans="1:10">
      <c r="A2397" t="s">
        <v>544</v>
      </c>
      <c r="B2397" t="s">
        <v>530</v>
      </c>
      <c r="C2397" t="s">
        <v>530</v>
      </c>
      <c r="D2397" t="s">
        <v>708</v>
      </c>
      <c r="E2397" t="s">
        <v>15</v>
      </c>
      <c r="F2397" t="s">
        <v>16</v>
      </c>
      <c r="G2397" t="s">
        <v>158</v>
      </c>
      <c r="H2397">
        <v>2022</v>
      </c>
      <c r="I2397">
        <v>1210</v>
      </c>
      <c r="J2397">
        <v>2664</v>
      </c>
    </row>
    <row r="2398" spans="1:10">
      <c r="A2398" t="s">
        <v>544</v>
      </c>
      <c r="B2398" t="s">
        <v>530</v>
      </c>
      <c r="C2398" t="s">
        <v>530</v>
      </c>
      <c r="D2398" t="s">
        <v>708</v>
      </c>
      <c r="E2398" t="s">
        <v>15</v>
      </c>
      <c r="F2398" t="s">
        <v>34</v>
      </c>
      <c r="G2398" t="s">
        <v>35</v>
      </c>
      <c r="H2398">
        <v>2022</v>
      </c>
      <c r="I2398">
        <v>1060</v>
      </c>
      <c r="J2398">
        <v>2331</v>
      </c>
    </row>
    <row r="2399" spans="1:10">
      <c r="A2399" t="s">
        <v>544</v>
      </c>
      <c r="B2399" t="s">
        <v>530</v>
      </c>
      <c r="C2399" t="s">
        <v>530</v>
      </c>
      <c r="D2399" t="s">
        <v>708</v>
      </c>
      <c r="E2399" t="s">
        <v>15</v>
      </c>
      <c r="F2399" t="s">
        <v>16</v>
      </c>
      <c r="G2399" t="s">
        <v>466</v>
      </c>
      <c r="H2399">
        <v>2022</v>
      </c>
      <c r="I2399">
        <v>1005</v>
      </c>
      <c r="J2399">
        <v>2220</v>
      </c>
    </row>
    <row r="2400" spans="1:10">
      <c r="A2400" t="s">
        <v>544</v>
      </c>
      <c r="B2400" t="s">
        <v>530</v>
      </c>
      <c r="C2400" t="s">
        <v>530</v>
      </c>
      <c r="D2400" t="s">
        <v>708</v>
      </c>
      <c r="E2400" t="s">
        <v>15</v>
      </c>
      <c r="F2400" t="s">
        <v>16</v>
      </c>
      <c r="G2400" t="s">
        <v>488</v>
      </c>
      <c r="H2400">
        <v>2022</v>
      </c>
      <c r="I2400">
        <v>900</v>
      </c>
      <c r="J2400">
        <v>1998</v>
      </c>
    </row>
    <row r="2401" spans="1:10">
      <c r="A2401" t="s">
        <v>544</v>
      </c>
      <c r="B2401" t="s">
        <v>530</v>
      </c>
      <c r="C2401" t="s">
        <v>530</v>
      </c>
      <c r="D2401" t="s">
        <v>708</v>
      </c>
      <c r="E2401" t="s">
        <v>15</v>
      </c>
      <c r="F2401" t="s">
        <v>36</v>
      </c>
      <c r="G2401" t="s">
        <v>37</v>
      </c>
      <c r="H2401">
        <v>2022</v>
      </c>
      <c r="I2401">
        <v>1390</v>
      </c>
      <c r="J2401">
        <v>1863</v>
      </c>
    </row>
    <row r="2402" spans="1:10">
      <c r="A2402" t="s">
        <v>544</v>
      </c>
      <c r="B2402" t="s">
        <v>530</v>
      </c>
      <c r="C2402" t="s">
        <v>530</v>
      </c>
      <c r="D2402" t="s">
        <v>708</v>
      </c>
      <c r="E2402" t="s">
        <v>15</v>
      </c>
      <c r="F2402" t="s">
        <v>16</v>
      </c>
      <c r="G2402" t="s">
        <v>488</v>
      </c>
      <c r="H2402">
        <v>2022</v>
      </c>
      <c r="I2402">
        <v>700</v>
      </c>
      <c r="J2402">
        <v>1554</v>
      </c>
    </row>
    <row r="2403" spans="1:10">
      <c r="A2403" t="s">
        <v>544</v>
      </c>
      <c r="B2403" t="s">
        <v>530</v>
      </c>
      <c r="C2403" t="s">
        <v>530</v>
      </c>
      <c r="D2403" t="s">
        <v>708</v>
      </c>
      <c r="E2403" t="s">
        <v>15</v>
      </c>
      <c r="F2403" t="s">
        <v>16</v>
      </c>
      <c r="G2403" t="s">
        <v>488</v>
      </c>
      <c r="H2403">
        <v>2022</v>
      </c>
      <c r="I2403">
        <v>600</v>
      </c>
      <c r="J2403">
        <v>1332</v>
      </c>
    </row>
    <row r="2404" spans="1:10">
      <c r="A2404" t="s">
        <v>544</v>
      </c>
      <c r="B2404" t="s">
        <v>530</v>
      </c>
      <c r="C2404" t="s">
        <v>530</v>
      </c>
      <c r="D2404" t="s">
        <v>708</v>
      </c>
      <c r="E2404" t="s">
        <v>15</v>
      </c>
      <c r="F2404" t="s">
        <v>16</v>
      </c>
      <c r="G2404" t="s">
        <v>488</v>
      </c>
      <c r="H2404">
        <v>2022</v>
      </c>
      <c r="I2404">
        <v>500</v>
      </c>
      <c r="J2404">
        <v>1110</v>
      </c>
    </row>
    <row r="2405" spans="1:10">
      <c r="A2405" t="s">
        <v>544</v>
      </c>
      <c r="B2405" t="s">
        <v>530</v>
      </c>
      <c r="C2405" t="s">
        <v>530</v>
      </c>
      <c r="D2405" t="s">
        <v>708</v>
      </c>
      <c r="E2405" t="s">
        <v>15</v>
      </c>
      <c r="F2405" t="s">
        <v>34</v>
      </c>
      <c r="G2405" t="s">
        <v>35</v>
      </c>
      <c r="H2405">
        <v>2022</v>
      </c>
      <c r="I2405">
        <v>0</v>
      </c>
      <c r="J2405">
        <v>0</v>
      </c>
    </row>
    <row r="2406" spans="1:10">
      <c r="A2406" t="s">
        <v>710</v>
      </c>
      <c r="B2406" t="s">
        <v>490</v>
      </c>
      <c r="C2406" t="s">
        <v>491</v>
      </c>
      <c r="D2406" t="s">
        <v>774</v>
      </c>
      <c r="E2406" t="s">
        <v>15</v>
      </c>
      <c r="F2406" t="s">
        <v>204</v>
      </c>
      <c r="G2406" t="s">
        <v>206</v>
      </c>
      <c r="H2406">
        <v>2022</v>
      </c>
      <c r="I2406">
        <v>1650</v>
      </c>
      <c r="J2406">
        <v>4488</v>
      </c>
    </row>
    <row r="2407" spans="1:10">
      <c r="A2407" t="s">
        <v>544</v>
      </c>
      <c r="B2407" t="s">
        <v>530</v>
      </c>
      <c r="C2407" t="s">
        <v>530</v>
      </c>
      <c r="D2407" t="s">
        <v>562</v>
      </c>
      <c r="E2407" t="s">
        <v>15</v>
      </c>
      <c r="F2407" t="s">
        <v>216</v>
      </c>
      <c r="G2407" t="s">
        <v>361</v>
      </c>
      <c r="H2407">
        <v>2022</v>
      </c>
      <c r="I2407">
        <v>42365</v>
      </c>
      <c r="J2407">
        <v>109590</v>
      </c>
    </row>
    <row r="2408" spans="1:10">
      <c r="A2408" t="s">
        <v>544</v>
      </c>
      <c r="B2408" t="s">
        <v>530</v>
      </c>
      <c r="C2408" t="s">
        <v>530</v>
      </c>
      <c r="D2408" t="s">
        <v>562</v>
      </c>
      <c r="E2408" t="s">
        <v>15</v>
      </c>
      <c r="F2408" t="s">
        <v>34</v>
      </c>
      <c r="G2408" t="s">
        <v>35</v>
      </c>
      <c r="H2408">
        <v>2022</v>
      </c>
      <c r="I2408">
        <v>38945</v>
      </c>
      <c r="J2408">
        <v>86025</v>
      </c>
    </row>
    <row r="2409" spans="1:10">
      <c r="A2409" t="s">
        <v>544</v>
      </c>
      <c r="B2409" t="s">
        <v>530</v>
      </c>
      <c r="C2409" t="s">
        <v>530</v>
      </c>
      <c r="D2409" t="s">
        <v>562</v>
      </c>
      <c r="E2409" t="s">
        <v>15</v>
      </c>
      <c r="F2409" t="s">
        <v>34</v>
      </c>
      <c r="G2409" t="s">
        <v>35</v>
      </c>
      <c r="H2409">
        <v>2022</v>
      </c>
      <c r="I2409">
        <v>26685</v>
      </c>
      <c r="J2409">
        <v>58941</v>
      </c>
    </row>
    <row r="2410" spans="1:10">
      <c r="A2410" t="s">
        <v>544</v>
      </c>
      <c r="B2410" t="s">
        <v>530</v>
      </c>
      <c r="C2410" t="s">
        <v>530</v>
      </c>
      <c r="D2410" t="s">
        <v>562</v>
      </c>
      <c r="E2410" t="s">
        <v>15</v>
      </c>
      <c r="F2410" t="s">
        <v>34</v>
      </c>
      <c r="G2410" t="s">
        <v>35</v>
      </c>
      <c r="H2410">
        <v>2022</v>
      </c>
      <c r="I2410">
        <v>24125</v>
      </c>
      <c r="J2410">
        <v>53280</v>
      </c>
    </row>
    <row r="2411" spans="1:10">
      <c r="A2411" t="s">
        <v>544</v>
      </c>
      <c r="B2411" t="s">
        <v>530</v>
      </c>
      <c r="C2411" t="s">
        <v>530</v>
      </c>
      <c r="D2411" t="s">
        <v>562</v>
      </c>
      <c r="E2411" t="s">
        <v>15</v>
      </c>
      <c r="F2411" t="s">
        <v>34</v>
      </c>
      <c r="G2411" t="s">
        <v>35</v>
      </c>
      <c r="H2411">
        <v>2022</v>
      </c>
      <c r="I2411">
        <v>22915</v>
      </c>
      <c r="J2411">
        <v>50616</v>
      </c>
    </row>
    <row r="2412" spans="1:10">
      <c r="A2412" t="s">
        <v>544</v>
      </c>
      <c r="B2412" t="s">
        <v>530</v>
      </c>
      <c r="C2412" t="s">
        <v>530</v>
      </c>
      <c r="D2412" t="s">
        <v>562</v>
      </c>
      <c r="E2412" t="s">
        <v>15</v>
      </c>
      <c r="F2412" t="s">
        <v>216</v>
      </c>
      <c r="G2412" t="s">
        <v>361</v>
      </c>
      <c r="H2412">
        <v>2022</v>
      </c>
      <c r="I2412">
        <v>13670</v>
      </c>
      <c r="J2412">
        <v>35360</v>
      </c>
    </row>
    <row r="2413" spans="1:10">
      <c r="A2413" t="s">
        <v>544</v>
      </c>
      <c r="B2413" t="s">
        <v>530</v>
      </c>
      <c r="C2413" t="s">
        <v>530</v>
      </c>
      <c r="D2413" t="s">
        <v>562</v>
      </c>
      <c r="E2413" t="s">
        <v>15</v>
      </c>
      <c r="F2413" t="s">
        <v>216</v>
      </c>
      <c r="G2413" t="s">
        <v>361</v>
      </c>
      <c r="H2413">
        <v>2022</v>
      </c>
      <c r="I2413">
        <v>12665</v>
      </c>
      <c r="J2413">
        <v>32760</v>
      </c>
    </row>
    <row r="2414" spans="1:10">
      <c r="A2414" t="s">
        <v>544</v>
      </c>
      <c r="B2414" t="s">
        <v>530</v>
      </c>
      <c r="C2414" t="s">
        <v>530</v>
      </c>
      <c r="D2414" t="s">
        <v>562</v>
      </c>
      <c r="E2414" t="s">
        <v>15</v>
      </c>
      <c r="F2414" t="s">
        <v>216</v>
      </c>
      <c r="G2414" t="s">
        <v>361</v>
      </c>
      <c r="H2414">
        <v>2022</v>
      </c>
      <c r="I2414">
        <v>12265</v>
      </c>
      <c r="J2414">
        <v>31720</v>
      </c>
    </row>
    <row r="2415" spans="1:10">
      <c r="A2415" t="s">
        <v>544</v>
      </c>
      <c r="B2415" t="s">
        <v>530</v>
      </c>
      <c r="C2415" t="s">
        <v>530</v>
      </c>
      <c r="D2415" t="s">
        <v>562</v>
      </c>
      <c r="E2415" t="s">
        <v>15</v>
      </c>
      <c r="F2415" t="s">
        <v>216</v>
      </c>
      <c r="G2415" t="s">
        <v>361</v>
      </c>
      <c r="H2415">
        <v>2022</v>
      </c>
      <c r="I2415">
        <v>8445</v>
      </c>
      <c r="J2415">
        <v>21840</v>
      </c>
    </row>
    <row r="2416" spans="1:10">
      <c r="A2416" t="s">
        <v>544</v>
      </c>
      <c r="B2416" t="s">
        <v>530</v>
      </c>
      <c r="C2416" t="s">
        <v>530</v>
      </c>
      <c r="D2416" t="s">
        <v>562</v>
      </c>
      <c r="E2416" t="s">
        <v>15</v>
      </c>
      <c r="F2416" t="s">
        <v>216</v>
      </c>
      <c r="G2416" t="s">
        <v>361</v>
      </c>
      <c r="H2416">
        <v>2022</v>
      </c>
      <c r="I2416">
        <v>8140</v>
      </c>
      <c r="J2416">
        <v>21060</v>
      </c>
    </row>
    <row r="2417" spans="1:10">
      <c r="A2417" t="s">
        <v>544</v>
      </c>
      <c r="B2417" t="s">
        <v>530</v>
      </c>
      <c r="C2417" t="s">
        <v>530</v>
      </c>
      <c r="D2417" t="s">
        <v>562</v>
      </c>
      <c r="E2417" t="s">
        <v>15</v>
      </c>
      <c r="F2417" t="s">
        <v>34</v>
      </c>
      <c r="G2417" t="s">
        <v>35</v>
      </c>
      <c r="H2417">
        <v>2022</v>
      </c>
      <c r="I2417">
        <v>9250</v>
      </c>
      <c r="J2417">
        <v>20424</v>
      </c>
    </row>
    <row r="2418" spans="1:10">
      <c r="A2418" t="s">
        <v>544</v>
      </c>
      <c r="B2418" t="s">
        <v>530</v>
      </c>
      <c r="C2418" t="s">
        <v>530</v>
      </c>
      <c r="D2418" t="s">
        <v>562</v>
      </c>
      <c r="E2418" t="s">
        <v>15</v>
      </c>
      <c r="F2418" t="s">
        <v>216</v>
      </c>
      <c r="G2418" t="s">
        <v>361</v>
      </c>
      <c r="H2418">
        <v>2022</v>
      </c>
      <c r="I2418">
        <v>7240</v>
      </c>
      <c r="J2418">
        <v>18720</v>
      </c>
    </row>
    <row r="2419" spans="1:10">
      <c r="A2419" t="s">
        <v>544</v>
      </c>
      <c r="B2419" t="s">
        <v>530</v>
      </c>
      <c r="C2419" t="s">
        <v>530</v>
      </c>
      <c r="D2419" t="s">
        <v>562</v>
      </c>
      <c r="E2419" t="s">
        <v>15</v>
      </c>
      <c r="F2419" t="s">
        <v>34</v>
      </c>
      <c r="G2419" t="s">
        <v>35</v>
      </c>
      <c r="H2419">
        <v>2022</v>
      </c>
      <c r="I2419">
        <v>8190</v>
      </c>
      <c r="J2419">
        <v>18093</v>
      </c>
    </row>
    <row r="2420" spans="1:10">
      <c r="A2420" t="s">
        <v>544</v>
      </c>
      <c r="B2420" t="s">
        <v>530</v>
      </c>
      <c r="C2420" t="s">
        <v>530</v>
      </c>
      <c r="D2420" t="s">
        <v>562</v>
      </c>
      <c r="E2420" t="s">
        <v>15</v>
      </c>
      <c r="F2420" t="s">
        <v>34</v>
      </c>
      <c r="G2420" t="s">
        <v>35</v>
      </c>
      <c r="H2420">
        <v>2022</v>
      </c>
      <c r="I2420">
        <v>7640</v>
      </c>
      <c r="J2420">
        <v>16872</v>
      </c>
    </row>
    <row r="2421" spans="1:10">
      <c r="A2421" t="s">
        <v>544</v>
      </c>
      <c r="B2421" t="s">
        <v>530</v>
      </c>
      <c r="C2421" t="s">
        <v>530</v>
      </c>
      <c r="D2421" t="s">
        <v>562</v>
      </c>
      <c r="E2421" t="s">
        <v>15</v>
      </c>
      <c r="F2421" t="s">
        <v>216</v>
      </c>
      <c r="G2421" t="s">
        <v>361</v>
      </c>
      <c r="H2421">
        <v>2022</v>
      </c>
      <c r="I2421">
        <v>4825</v>
      </c>
      <c r="J2421">
        <v>12480</v>
      </c>
    </row>
    <row r="2422" spans="1:10">
      <c r="A2422" t="s">
        <v>544</v>
      </c>
      <c r="B2422" t="s">
        <v>530</v>
      </c>
      <c r="C2422" t="s">
        <v>530</v>
      </c>
      <c r="D2422" t="s">
        <v>562</v>
      </c>
      <c r="E2422" t="s">
        <v>15</v>
      </c>
      <c r="F2422" t="s">
        <v>216</v>
      </c>
      <c r="G2422" t="s">
        <v>361</v>
      </c>
      <c r="H2422">
        <v>2022</v>
      </c>
      <c r="I2422">
        <v>4525</v>
      </c>
      <c r="J2422">
        <v>11700</v>
      </c>
    </row>
    <row r="2423" spans="1:10">
      <c r="A2423" t="s">
        <v>544</v>
      </c>
      <c r="B2423" t="s">
        <v>530</v>
      </c>
      <c r="C2423" t="s">
        <v>530</v>
      </c>
      <c r="D2423" t="s">
        <v>562</v>
      </c>
      <c r="E2423" t="s">
        <v>15</v>
      </c>
      <c r="F2423" t="s">
        <v>216</v>
      </c>
      <c r="G2423" t="s">
        <v>361</v>
      </c>
      <c r="H2423">
        <v>2022</v>
      </c>
      <c r="I2423">
        <v>2815</v>
      </c>
      <c r="J2423">
        <v>7280</v>
      </c>
    </row>
    <row r="2424" spans="1:10">
      <c r="A2424" t="s">
        <v>544</v>
      </c>
      <c r="B2424" t="s">
        <v>530</v>
      </c>
      <c r="C2424" t="s">
        <v>530</v>
      </c>
      <c r="D2424" t="s">
        <v>562</v>
      </c>
      <c r="E2424" t="s">
        <v>15</v>
      </c>
      <c r="F2424" t="s">
        <v>34</v>
      </c>
      <c r="G2424" t="s">
        <v>152</v>
      </c>
      <c r="H2424">
        <v>2022</v>
      </c>
      <c r="I2424">
        <v>1810</v>
      </c>
      <c r="J2424">
        <v>3996</v>
      </c>
    </row>
    <row r="2425" spans="1:10">
      <c r="A2425" t="s">
        <v>544</v>
      </c>
      <c r="B2425" t="s">
        <v>530</v>
      </c>
      <c r="C2425" t="s">
        <v>530</v>
      </c>
      <c r="D2425" t="s">
        <v>562</v>
      </c>
      <c r="E2425" t="s">
        <v>15</v>
      </c>
      <c r="F2425" t="s">
        <v>216</v>
      </c>
      <c r="G2425" t="s">
        <v>361</v>
      </c>
      <c r="H2425">
        <v>2022</v>
      </c>
      <c r="I2425">
        <v>100</v>
      </c>
      <c r="J2425">
        <v>260</v>
      </c>
    </row>
    <row r="2426" spans="1:10">
      <c r="A2426" t="s">
        <v>10</v>
      </c>
      <c r="B2426" t="s">
        <v>11</v>
      </c>
      <c r="C2426" t="s">
        <v>73</v>
      </c>
      <c r="D2426" t="s">
        <v>50</v>
      </c>
      <c r="E2426" t="s">
        <v>15</v>
      </c>
      <c r="F2426" t="s">
        <v>80</v>
      </c>
      <c r="G2426" t="s">
        <v>82</v>
      </c>
      <c r="H2426">
        <v>2022</v>
      </c>
      <c r="I2426">
        <v>26830</v>
      </c>
      <c r="J2426">
        <v>31239</v>
      </c>
    </row>
    <row r="2427" spans="1:10">
      <c r="A2427" t="s">
        <v>10</v>
      </c>
      <c r="B2427" t="s">
        <v>11</v>
      </c>
      <c r="C2427" t="s">
        <v>73</v>
      </c>
      <c r="D2427" t="s">
        <v>50</v>
      </c>
      <c r="E2427" t="s">
        <v>15</v>
      </c>
      <c r="F2427" t="s">
        <v>80</v>
      </c>
      <c r="G2427" t="s">
        <v>84</v>
      </c>
      <c r="H2427">
        <v>2022</v>
      </c>
      <c r="I2427">
        <v>26830</v>
      </c>
      <c r="J2427">
        <v>31239</v>
      </c>
    </row>
    <row r="2428" spans="1:10">
      <c r="A2428" t="s">
        <v>10</v>
      </c>
      <c r="B2428" t="s">
        <v>11</v>
      </c>
      <c r="C2428" t="s">
        <v>73</v>
      </c>
      <c r="D2428" t="s">
        <v>50</v>
      </c>
      <c r="E2428" t="s">
        <v>15</v>
      </c>
      <c r="F2428" t="s">
        <v>80</v>
      </c>
      <c r="G2428" t="s">
        <v>82</v>
      </c>
      <c r="H2428">
        <v>2022</v>
      </c>
      <c r="I2428">
        <v>24940</v>
      </c>
      <c r="J2428">
        <v>28272</v>
      </c>
    </row>
    <row r="2429" spans="1:10">
      <c r="A2429" t="s">
        <v>10</v>
      </c>
      <c r="B2429" t="s">
        <v>11</v>
      </c>
      <c r="C2429" t="s">
        <v>73</v>
      </c>
      <c r="D2429" t="s">
        <v>50</v>
      </c>
      <c r="E2429" t="s">
        <v>15</v>
      </c>
      <c r="F2429" t="s">
        <v>80</v>
      </c>
      <c r="G2429" t="s">
        <v>84</v>
      </c>
      <c r="H2429">
        <v>2022</v>
      </c>
      <c r="I2429">
        <v>24940</v>
      </c>
      <c r="J2429">
        <v>28272</v>
      </c>
    </row>
    <row r="2430" spans="1:10">
      <c r="A2430" t="s">
        <v>10</v>
      </c>
      <c r="B2430" t="s">
        <v>11</v>
      </c>
      <c r="C2430" t="s">
        <v>73</v>
      </c>
      <c r="D2430" t="s">
        <v>50</v>
      </c>
      <c r="E2430" t="s">
        <v>15</v>
      </c>
      <c r="F2430" t="s">
        <v>80</v>
      </c>
      <c r="G2430" t="s">
        <v>82</v>
      </c>
      <c r="H2430">
        <v>2022</v>
      </c>
      <c r="I2430">
        <v>19295</v>
      </c>
      <c r="J2430">
        <v>22464</v>
      </c>
    </row>
    <row r="2431" spans="1:10">
      <c r="A2431" t="s">
        <v>10</v>
      </c>
      <c r="B2431" t="s">
        <v>11</v>
      </c>
      <c r="C2431" t="s">
        <v>73</v>
      </c>
      <c r="D2431" t="s">
        <v>50</v>
      </c>
      <c r="E2431" t="s">
        <v>15</v>
      </c>
      <c r="F2431" t="s">
        <v>80</v>
      </c>
      <c r="G2431" t="s">
        <v>84</v>
      </c>
      <c r="H2431">
        <v>2022</v>
      </c>
      <c r="I2431">
        <v>19295</v>
      </c>
      <c r="J2431">
        <v>22464</v>
      </c>
    </row>
    <row r="2432" spans="1:10">
      <c r="A2432" t="s">
        <v>10</v>
      </c>
      <c r="B2432" t="s">
        <v>11</v>
      </c>
      <c r="C2432" t="s">
        <v>73</v>
      </c>
      <c r="D2432" t="s">
        <v>50</v>
      </c>
      <c r="E2432" t="s">
        <v>15</v>
      </c>
      <c r="F2432" t="s">
        <v>80</v>
      </c>
      <c r="G2432" t="s">
        <v>82</v>
      </c>
      <c r="H2432">
        <v>2022</v>
      </c>
      <c r="I2432">
        <v>18045</v>
      </c>
      <c r="J2432">
        <v>20694</v>
      </c>
    </row>
    <row r="2433" spans="1:10">
      <c r="A2433" t="s">
        <v>10</v>
      </c>
      <c r="B2433" t="s">
        <v>11</v>
      </c>
      <c r="C2433" t="s">
        <v>73</v>
      </c>
      <c r="D2433" t="s">
        <v>50</v>
      </c>
      <c r="E2433" t="s">
        <v>15</v>
      </c>
      <c r="F2433" t="s">
        <v>80</v>
      </c>
      <c r="G2433" t="s">
        <v>84</v>
      </c>
      <c r="H2433">
        <v>2022</v>
      </c>
      <c r="I2433">
        <v>18045</v>
      </c>
      <c r="J2433">
        <v>20694</v>
      </c>
    </row>
    <row r="2434" spans="1:10">
      <c r="A2434" t="s">
        <v>10</v>
      </c>
      <c r="B2434" t="s">
        <v>11</v>
      </c>
      <c r="C2434" t="s">
        <v>73</v>
      </c>
      <c r="D2434" t="s">
        <v>50</v>
      </c>
      <c r="E2434" t="s">
        <v>22</v>
      </c>
      <c r="F2434" t="s">
        <v>61</v>
      </c>
      <c r="G2434" t="s">
        <v>62</v>
      </c>
      <c r="H2434">
        <v>2022</v>
      </c>
      <c r="I2434">
        <v>40775</v>
      </c>
      <c r="J2434">
        <v>20282.5</v>
      </c>
    </row>
    <row r="2435" spans="1:10">
      <c r="A2435" t="s">
        <v>10</v>
      </c>
      <c r="B2435" t="s">
        <v>11</v>
      </c>
      <c r="C2435" t="s">
        <v>73</v>
      </c>
      <c r="D2435" t="s">
        <v>50</v>
      </c>
      <c r="E2435" t="s">
        <v>22</v>
      </c>
      <c r="F2435" t="s">
        <v>61</v>
      </c>
      <c r="G2435" t="s">
        <v>62</v>
      </c>
      <c r="H2435">
        <v>2022</v>
      </c>
      <c r="I2435">
        <v>38220</v>
      </c>
      <c r="J2435">
        <v>19010</v>
      </c>
    </row>
    <row r="2436" spans="1:10">
      <c r="A2436" t="s">
        <v>10</v>
      </c>
      <c r="B2436" t="s">
        <v>11</v>
      </c>
      <c r="C2436" t="s">
        <v>73</v>
      </c>
      <c r="D2436" t="s">
        <v>50</v>
      </c>
      <c r="E2436" t="s">
        <v>15</v>
      </c>
      <c r="F2436" t="s">
        <v>80</v>
      </c>
      <c r="G2436" t="s">
        <v>82</v>
      </c>
      <c r="H2436">
        <v>2022</v>
      </c>
      <c r="I2436">
        <v>16060</v>
      </c>
      <c r="J2436">
        <v>18211.5</v>
      </c>
    </row>
    <row r="2437" spans="1:10">
      <c r="A2437" t="s">
        <v>10</v>
      </c>
      <c r="B2437" t="s">
        <v>11</v>
      </c>
      <c r="C2437" t="s">
        <v>73</v>
      </c>
      <c r="D2437" t="s">
        <v>50</v>
      </c>
      <c r="E2437" t="s">
        <v>15</v>
      </c>
      <c r="F2437" t="s">
        <v>80</v>
      </c>
      <c r="G2437" t="s">
        <v>84</v>
      </c>
      <c r="H2437">
        <v>2022</v>
      </c>
      <c r="I2437">
        <v>16060</v>
      </c>
      <c r="J2437">
        <v>18211.5</v>
      </c>
    </row>
    <row r="2438" spans="1:10">
      <c r="A2438" t="s">
        <v>10</v>
      </c>
      <c r="B2438" t="s">
        <v>11</v>
      </c>
      <c r="C2438" t="s">
        <v>73</v>
      </c>
      <c r="D2438" t="s">
        <v>50</v>
      </c>
      <c r="E2438" t="s">
        <v>15</v>
      </c>
      <c r="F2438" t="s">
        <v>80</v>
      </c>
      <c r="G2438" t="s">
        <v>82</v>
      </c>
      <c r="H2438">
        <v>2022</v>
      </c>
      <c r="I2438">
        <v>15785</v>
      </c>
      <c r="J2438">
        <v>17898</v>
      </c>
    </row>
    <row r="2439" spans="1:10">
      <c r="A2439" t="s">
        <v>10</v>
      </c>
      <c r="B2439" t="s">
        <v>11</v>
      </c>
      <c r="C2439" t="s">
        <v>73</v>
      </c>
      <c r="D2439" t="s">
        <v>50</v>
      </c>
      <c r="E2439" t="s">
        <v>15</v>
      </c>
      <c r="F2439" t="s">
        <v>80</v>
      </c>
      <c r="G2439" t="s">
        <v>84</v>
      </c>
      <c r="H2439">
        <v>2022</v>
      </c>
      <c r="I2439">
        <v>15785</v>
      </c>
      <c r="J2439">
        <v>17898</v>
      </c>
    </row>
    <row r="2440" spans="1:10">
      <c r="A2440" t="s">
        <v>10</v>
      </c>
      <c r="B2440" t="s">
        <v>11</v>
      </c>
      <c r="C2440" t="s">
        <v>73</v>
      </c>
      <c r="D2440" t="s">
        <v>50</v>
      </c>
      <c r="E2440" t="s">
        <v>15</v>
      </c>
      <c r="F2440" t="s">
        <v>80</v>
      </c>
      <c r="G2440" t="s">
        <v>82</v>
      </c>
      <c r="H2440">
        <v>2022</v>
      </c>
      <c r="I2440">
        <v>14275</v>
      </c>
      <c r="J2440">
        <v>16188</v>
      </c>
    </row>
    <row r="2441" spans="1:10">
      <c r="A2441" t="s">
        <v>10</v>
      </c>
      <c r="B2441" t="s">
        <v>11</v>
      </c>
      <c r="C2441" t="s">
        <v>73</v>
      </c>
      <c r="D2441" t="s">
        <v>50</v>
      </c>
      <c r="E2441" t="s">
        <v>15</v>
      </c>
      <c r="F2441" t="s">
        <v>80</v>
      </c>
      <c r="G2441" t="s">
        <v>84</v>
      </c>
      <c r="H2441">
        <v>2022</v>
      </c>
      <c r="I2441">
        <v>14275</v>
      </c>
      <c r="J2441">
        <v>16188</v>
      </c>
    </row>
    <row r="2442" spans="1:10">
      <c r="A2442" t="s">
        <v>10</v>
      </c>
      <c r="B2442" t="s">
        <v>11</v>
      </c>
      <c r="C2442" t="s">
        <v>73</v>
      </c>
      <c r="D2442" t="s">
        <v>50</v>
      </c>
      <c r="E2442" t="s">
        <v>15</v>
      </c>
      <c r="F2442" t="s">
        <v>80</v>
      </c>
      <c r="G2442" t="s">
        <v>82</v>
      </c>
      <c r="H2442">
        <v>2022</v>
      </c>
      <c r="I2442">
        <v>12590</v>
      </c>
      <c r="J2442">
        <v>14422.8</v>
      </c>
    </row>
    <row r="2443" spans="1:10">
      <c r="A2443" t="s">
        <v>10</v>
      </c>
      <c r="B2443" t="s">
        <v>11</v>
      </c>
      <c r="C2443" t="s">
        <v>73</v>
      </c>
      <c r="D2443" t="s">
        <v>50</v>
      </c>
      <c r="E2443" t="s">
        <v>15</v>
      </c>
      <c r="F2443" t="s">
        <v>80</v>
      </c>
      <c r="G2443" t="s">
        <v>84</v>
      </c>
      <c r="H2443">
        <v>2022</v>
      </c>
      <c r="I2443">
        <v>12590</v>
      </c>
      <c r="J2443">
        <v>14422.8</v>
      </c>
    </row>
    <row r="2444" spans="1:10">
      <c r="A2444" t="s">
        <v>10</v>
      </c>
      <c r="B2444" t="s">
        <v>11</v>
      </c>
      <c r="C2444" t="s">
        <v>73</v>
      </c>
      <c r="D2444" t="s">
        <v>50</v>
      </c>
      <c r="E2444" t="s">
        <v>15</v>
      </c>
      <c r="F2444" t="s">
        <v>80</v>
      </c>
      <c r="G2444" t="s">
        <v>82</v>
      </c>
      <c r="H2444">
        <v>2022</v>
      </c>
      <c r="I2444">
        <v>12565</v>
      </c>
      <c r="J2444">
        <v>14250</v>
      </c>
    </row>
    <row r="2445" spans="1:10">
      <c r="A2445" t="s">
        <v>10</v>
      </c>
      <c r="B2445" t="s">
        <v>11</v>
      </c>
      <c r="C2445" t="s">
        <v>73</v>
      </c>
      <c r="D2445" t="s">
        <v>50</v>
      </c>
      <c r="E2445" t="s">
        <v>15</v>
      </c>
      <c r="F2445" t="s">
        <v>80</v>
      </c>
      <c r="G2445" t="s">
        <v>84</v>
      </c>
      <c r="H2445">
        <v>2022</v>
      </c>
      <c r="I2445">
        <v>12565</v>
      </c>
      <c r="J2445">
        <v>14250</v>
      </c>
    </row>
    <row r="2446" spans="1:10">
      <c r="A2446" t="s">
        <v>10</v>
      </c>
      <c r="B2446" t="s">
        <v>11</v>
      </c>
      <c r="C2446" t="s">
        <v>73</v>
      </c>
      <c r="D2446" t="s">
        <v>50</v>
      </c>
      <c r="E2446" t="s">
        <v>15</v>
      </c>
      <c r="F2446" t="s">
        <v>80</v>
      </c>
      <c r="G2446" t="s">
        <v>82</v>
      </c>
      <c r="H2446">
        <v>2022</v>
      </c>
      <c r="I2446">
        <v>12060</v>
      </c>
      <c r="J2446">
        <v>14034</v>
      </c>
    </row>
    <row r="2447" spans="1:10">
      <c r="A2447" t="s">
        <v>10</v>
      </c>
      <c r="B2447" t="s">
        <v>11</v>
      </c>
      <c r="C2447" t="s">
        <v>73</v>
      </c>
      <c r="D2447" t="s">
        <v>50</v>
      </c>
      <c r="E2447" t="s">
        <v>15</v>
      </c>
      <c r="F2447" t="s">
        <v>80</v>
      </c>
      <c r="G2447" t="s">
        <v>84</v>
      </c>
      <c r="H2447">
        <v>2022</v>
      </c>
      <c r="I2447">
        <v>12060</v>
      </c>
      <c r="J2447">
        <v>14034</v>
      </c>
    </row>
    <row r="2448" spans="1:10">
      <c r="A2448" t="s">
        <v>10</v>
      </c>
      <c r="B2448" t="s">
        <v>11</v>
      </c>
      <c r="C2448" t="s">
        <v>119</v>
      </c>
      <c r="D2448" t="s">
        <v>50</v>
      </c>
      <c r="E2448" t="s">
        <v>15</v>
      </c>
      <c r="F2448" t="s">
        <v>194</v>
      </c>
      <c r="G2448" t="s">
        <v>195</v>
      </c>
      <c r="H2448">
        <v>2022</v>
      </c>
      <c r="I2448">
        <v>4875</v>
      </c>
      <c r="J2448">
        <v>11009.5</v>
      </c>
    </row>
    <row r="2449" spans="1:10">
      <c r="A2449" t="s">
        <v>10</v>
      </c>
      <c r="B2449" t="s">
        <v>11</v>
      </c>
      <c r="C2449" t="s">
        <v>119</v>
      </c>
      <c r="D2449" t="s">
        <v>50</v>
      </c>
      <c r="E2449" t="s">
        <v>15</v>
      </c>
      <c r="F2449" t="s">
        <v>194</v>
      </c>
      <c r="G2449" t="s">
        <v>196</v>
      </c>
      <c r="H2449">
        <v>2022</v>
      </c>
      <c r="I2449">
        <v>4875</v>
      </c>
      <c r="J2449">
        <v>11009.5</v>
      </c>
    </row>
    <row r="2450" spans="1:10">
      <c r="A2450" t="s">
        <v>10</v>
      </c>
      <c r="B2450" t="s">
        <v>11</v>
      </c>
      <c r="C2450" t="s">
        <v>73</v>
      </c>
      <c r="D2450" t="s">
        <v>50</v>
      </c>
      <c r="E2450" t="s">
        <v>22</v>
      </c>
      <c r="F2450" t="s">
        <v>98</v>
      </c>
      <c r="G2450" t="s">
        <v>100</v>
      </c>
      <c r="H2450">
        <v>2022</v>
      </c>
      <c r="I2450">
        <v>21190</v>
      </c>
      <c r="J2450">
        <v>10545</v>
      </c>
    </row>
    <row r="2451" spans="1:10">
      <c r="A2451" t="s">
        <v>10</v>
      </c>
      <c r="B2451" t="s">
        <v>11</v>
      </c>
      <c r="C2451" t="s">
        <v>73</v>
      </c>
      <c r="D2451" t="s">
        <v>50</v>
      </c>
      <c r="E2451" t="s">
        <v>15</v>
      </c>
      <c r="F2451" t="s">
        <v>80</v>
      </c>
      <c r="G2451" t="s">
        <v>82</v>
      </c>
      <c r="H2451">
        <v>2022</v>
      </c>
      <c r="I2451">
        <v>8695</v>
      </c>
      <c r="J2451">
        <v>9943.5</v>
      </c>
    </row>
    <row r="2452" spans="1:10">
      <c r="A2452" t="s">
        <v>10</v>
      </c>
      <c r="B2452" t="s">
        <v>11</v>
      </c>
      <c r="C2452" t="s">
        <v>73</v>
      </c>
      <c r="D2452" t="s">
        <v>50</v>
      </c>
      <c r="E2452" t="s">
        <v>15</v>
      </c>
      <c r="F2452" t="s">
        <v>80</v>
      </c>
      <c r="G2452" t="s">
        <v>84</v>
      </c>
      <c r="H2452">
        <v>2022</v>
      </c>
      <c r="I2452">
        <v>8695</v>
      </c>
      <c r="J2452">
        <v>9943.5</v>
      </c>
    </row>
    <row r="2453" spans="1:10">
      <c r="A2453" t="s">
        <v>10</v>
      </c>
      <c r="B2453" t="s">
        <v>11</v>
      </c>
      <c r="C2453" t="s">
        <v>73</v>
      </c>
      <c r="D2453" t="s">
        <v>50</v>
      </c>
      <c r="E2453" t="s">
        <v>15</v>
      </c>
      <c r="F2453" t="s">
        <v>80</v>
      </c>
      <c r="G2453" t="s">
        <v>82</v>
      </c>
      <c r="H2453">
        <v>2022</v>
      </c>
      <c r="I2453">
        <v>8345</v>
      </c>
      <c r="J2453">
        <v>9462</v>
      </c>
    </row>
    <row r="2454" spans="1:10">
      <c r="A2454" t="s">
        <v>10</v>
      </c>
      <c r="B2454" t="s">
        <v>11</v>
      </c>
      <c r="C2454" t="s">
        <v>73</v>
      </c>
      <c r="D2454" t="s">
        <v>50</v>
      </c>
      <c r="E2454" t="s">
        <v>15</v>
      </c>
      <c r="F2454" t="s">
        <v>80</v>
      </c>
      <c r="G2454" t="s">
        <v>84</v>
      </c>
      <c r="H2454">
        <v>2022</v>
      </c>
      <c r="I2454">
        <v>8345</v>
      </c>
      <c r="J2454">
        <v>9462</v>
      </c>
    </row>
    <row r="2455" spans="1:10">
      <c r="A2455" t="s">
        <v>10</v>
      </c>
      <c r="B2455" t="s">
        <v>11</v>
      </c>
      <c r="C2455" t="s">
        <v>73</v>
      </c>
      <c r="D2455" t="s">
        <v>50</v>
      </c>
      <c r="E2455" t="s">
        <v>15</v>
      </c>
      <c r="F2455" t="s">
        <v>80</v>
      </c>
      <c r="G2455" t="s">
        <v>82</v>
      </c>
      <c r="H2455">
        <v>2022</v>
      </c>
      <c r="I2455">
        <v>7895</v>
      </c>
      <c r="J2455">
        <v>9021</v>
      </c>
    </row>
    <row r="2456" spans="1:10">
      <c r="A2456" t="s">
        <v>10</v>
      </c>
      <c r="B2456" t="s">
        <v>11</v>
      </c>
      <c r="C2456" t="s">
        <v>73</v>
      </c>
      <c r="D2456" t="s">
        <v>50</v>
      </c>
      <c r="E2456" t="s">
        <v>15</v>
      </c>
      <c r="F2456" t="s">
        <v>80</v>
      </c>
      <c r="G2456" t="s">
        <v>84</v>
      </c>
      <c r="H2456">
        <v>2022</v>
      </c>
      <c r="I2456">
        <v>7895</v>
      </c>
      <c r="J2456">
        <v>9021</v>
      </c>
    </row>
    <row r="2457" spans="1:10">
      <c r="A2457" t="s">
        <v>10</v>
      </c>
      <c r="B2457" t="s">
        <v>11</v>
      </c>
      <c r="C2457" t="s">
        <v>73</v>
      </c>
      <c r="D2457" t="s">
        <v>50</v>
      </c>
      <c r="E2457" t="s">
        <v>15</v>
      </c>
      <c r="F2457" t="s">
        <v>80</v>
      </c>
      <c r="G2457" t="s">
        <v>82</v>
      </c>
      <c r="H2457">
        <v>2022</v>
      </c>
      <c r="I2457">
        <v>7795</v>
      </c>
      <c r="J2457">
        <v>8835</v>
      </c>
    </row>
    <row r="2458" spans="1:10">
      <c r="A2458" t="s">
        <v>10</v>
      </c>
      <c r="B2458" t="s">
        <v>11</v>
      </c>
      <c r="C2458" t="s">
        <v>73</v>
      </c>
      <c r="D2458" t="s">
        <v>50</v>
      </c>
      <c r="E2458" t="s">
        <v>15</v>
      </c>
      <c r="F2458" t="s">
        <v>80</v>
      </c>
      <c r="G2458" t="s">
        <v>84</v>
      </c>
      <c r="H2458">
        <v>2022</v>
      </c>
      <c r="I2458">
        <v>7795</v>
      </c>
      <c r="J2458">
        <v>8835</v>
      </c>
    </row>
    <row r="2459" spans="1:10">
      <c r="A2459" t="s">
        <v>10</v>
      </c>
      <c r="B2459" t="s">
        <v>11</v>
      </c>
      <c r="C2459" t="s">
        <v>73</v>
      </c>
      <c r="D2459" t="s">
        <v>50</v>
      </c>
      <c r="E2459" t="s">
        <v>22</v>
      </c>
      <c r="F2459" t="s">
        <v>61</v>
      </c>
      <c r="G2459" t="s">
        <v>97</v>
      </c>
      <c r="H2459">
        <v>2022</v>
      </c>
      <c r="I2459">
        <v>16460</v>
      </c>
      <c r="J2459">
        <v>8185</v>
      </c>
    </row>
    <row r="2460" spans="1:10">
      <c r="A2460" t="s">
        <v>10</v>
      </c>
      <c r="B2460" t="s">
        <v>11</v>
      </c>
      <c r="C2460" t="s">
        <v>73</v>
      </c>
      <c r="D2460" t="s">
        <v>50</v>
      </c>
      <c r="E2460" t="s">
        <v>15</v>
      </c>
      <c r="F2460" t="s">
        <v>80</v>
      </c>
      <c r="G2460" t="s">
        <v>82</v>
      </c>
      <c r="H2460">
        <v>2022</v>
      </c>
      <c r="I2460">
        <v>6960</v>
      </c>
      <c r="J2460">
        <v>8102.25</v>
      </c>
    </row>
    <row r="2461" spans="1:10">
      <c r="A2461" t="s">
        <v>10</v>
      </c>
      <c r="B2461" t="s">
        <v>11</v>
      </c>
      <c r="C2461" t="s">
        <v>73</v>
      </c>
      <c r="D2461" t="s">
        <v>50</v>
      </c>
      <c r="E2461" t="s">
        <v>15</v>
      </c>
      <c r="F2461" t="s">
        <v>80</v>
      </c>
      <c r="G2461" t="s">
        <v>84</v>
      </c>
      <c r="H2461">
        <v>2022</v>
      </c>
      <c r="I2461">
        <v>6960</v>
      </c>
      <c r="J2461">
        <v>8102.25</v>
      </c>
    </row>
    <row r="2462" spans="1:10">
      <c r="A2462" t="s">
        <v>10</v>
      </c>
      <c r="B2462" t="s">
        <v>11</v>
      </c>
      <c r="C2462" t="s">
        <v>73</v>
      </c>
      <c r="D2462" t="s">
        <v>50</v>
      </c>
      <c r="E2462" t="s">
        <v>15</v>
      </c>
      <c r="F2462" t="s">
        <v>80</v>
      </c>
      <c r="G2462" t="s">
        <v>82</v>
      </c>
      <c r="H2462">
        <v>2022</v>
      </c>
      <c r="I2462">
        <v>6860</v>
      </c>
      <c r="J2462">
        <v>7947.3</v>
      </c>
    </row>
    <row r="2463" spans="1:10">
      <c r="A2463" t="s">
        <v>10</v>
      </c>
      <c r="B2463" t="s">
        <v>11</v>
      </c>
      <c r="C2463" t="s">
        <v>73</v>
      </c>
      <c r="D2463" t="s">
        <v>50</v>
      </c>
      <c r="E2463" t="s">
        <v>15</v>
      </c>
      <c r="F2463" t="s">
        <v>80</v>
      </c>
      <c r="G2463" t="s">
        <v>84</v>
      </c>
      <c r="H2463">
        <v>2022</v>
      </c>
      <c r="I2463">
        <v>6860</v>
      </c>
      <c r="J2463">
        <v>7947.3</v>
      </c>
    </row>
    <row r="2464" spans="1:10">
      <c r="A2464" t="s">
        <v>10</v>
      </c>
      <c r="B2464" t="s">
        <v>11</v>
      </c>
      <c r="C2464" t="s">
        <v>73</v>
      </c>
      <c r="D2464" t="s">
        <v>50</v>
      </c>
      <c r="E2464" t="s">
        <v>22</v>
      </c>
      <c r="F2464" t="s">
        <v>98</v>
      </c>
      <c r="G2464" t="s">
        <v>99</v>
      </c>
      <c r="H2464">
        <v>2022</v>
      </c>
      <c r="I2464">
        <v>15345</v>
      </c>
      <c r="J2464">
        <v>7635</v>
      </c>
    </row>
    <row r="2465" spans="1:10">
      <c r="A2465" t="s">
        <v>10</v>
      </c>
      <c r="B2465" t="s">
        <v>11</v>
      </c>
      <c r="C2465" t="s">
        <v>73</v>
      </c>
      <c r="D2465" t="s">
        <v>50</v>
      </c>
      <c r="E2465" t="s">
        <v>15</v>
      </c>
      <c r="F2465" t="s">
        <v>80</v>
      </c>
      <c r="G2465" t="s">
        <v>82</v>
      </c>
      <c r="H2465">
        <v>2022</v>
      </c>
      <c r="I2465">
        <v>6235</v>
      </c>
      <c r="J2465">
        <v>7254</v>
      </c>
    </row>
    <row r="2466" spans="1:10">
      <c r="A2466" t="s">
        <v>10</v>
      </c>
      <c r="B2466" t="s">
        <v>11</v>
      </c>
      <c r="C2466" t="s">
        <v>73</v>
      </c>
      <c r="D2466" t="s">
        <v>50</v>
      </c>
      <c r="E2466" t="s">
        <v>15</v>
      </c>
      <c r="F2466" t="s">
        <v>80</v>
      </c>
      <c r="G2466" t="s">
        <v>84</v>
      </c>
      <c r="H2466">
        <v>2022</v>
      </c>
      <c r="I2466">
        <v>6235</v>
      </c>
      <c r="J2466">
        <v>7254</v>
      </c>
    </row>
    <row r="2467" spans="1:10">
      <c r="A2467" t="s">
        <v>10</v>
      </c>
      <c r="B2467" t="s">
        <v>11</v>
      </c>
      <c r="C2467" t="s">
        <v>73</v>
      </c>
      <c r="D2467" t="s">
        <v>50</v>
      </c>
      <c r="E2467" t="s">
        <v>22</v>
      </c>
      <c r="F2467" t="s">
        <v>61</v>
      </c>
      <c r="G2467" t="s">
        <v>97</v>
      </c>
      <c r="H2467">
        <v>2022</v>
      </c>
      <c r="I2467">
        <v>13730</v>
      </c>
      <c r="J2467">
        <v>6825</v>
      </c>
    </row>
    <row r="2468" spans="1:10">
      <c r="A2468" t="s">
        <v>10</v>
      </c>
      <c r="B2468" t="s">
        <v>11</v>
      </c>
      <c r="C2468" t="s">
        <v>119</v>
      </c>
      <c r="D2468" t="s">
        <v>50</v>
      </c>
      <c r="E2468" t="s">
        <v>15</v>
      </c>
      <c r="F2468" t="s">
        <v>194</v>
      </c>
      <c r="G2468" t="s">
        <v>195</v>
      </c>
      <c r="H2468">
        <v>2022</v>
      </c>
      <c r="I2468">
        <v>2990</v>
      </c>
      <c r="J2468">
        <v>6753.25</v>
      </c>
    </row>
    <row r="2469" spans="1:10">
      <c r="A2469" t="s">
        <v>10</v>
      </c>
      <c r="B2469" t="s">
        <v>11</v>
      </c>
      <c r="C2469" t="s">
        <v>119</v>
      </c>
      <c r="D2469" t="s">
        <v>50</v>
      </c>
      <c r="E2469" t="s">
        <v>15</v>
      </c>
      <c r="F2469" t="s">
        <v>194</v>
      </c>
      <c r="G2469" t="s">
        <v>196</v>
      </c>
      <c r="H2469">
        <v>2022</v>
      </c>
      <c r="I2469">
        <v>2990</v>
      </c>
      <c r="J2469">
        <v>6753.25</v>
      </c>
    </row>
    <row r="2470" spans="1:10">
      <c r="A2470" t="s">
        <v>10</v>
      </c>
      <c r="B2470" t="s">
        <v>11</v>
      </c>
      <c r="C2470" t="s">
        <v>73</v>
      </c>
      <c r="D2470" t="s">
        <v>50</v>
      </c>
      <c r="E2470" t="s">
        <v>22</v>
      </c>
      <c r="F2470" t="s">
        <v>61</v>
      </c>
      <c r="G2470" t="s">
        <v>62</v>
      </c>
      <c r="H2470">
        <v>2022</v>
      </c>
      <c r="I2470">
        <v>12990</v>
      </c>
      <c r="J2470">
        <v>6460</v>
      </c>
    </row>
    <row r="2471" spans="1:10">
      <c r="A2471" t="s">
        <v>10</v>
      </c>
      <c r="B2471" t="s">
        <v>11</v>
      </c>
      <c r="C2471" t="s">
        <v>73</v>
      </c>
      <c r="D2471" t="s">
        <v>50</v>
      </c>
      <c r="E2471" t="s">
        <v>15</v>
      </c>
      <c r="F2471" t="s">
        <v>80</v>
      </c>
      <c r="G2471" t="s">
        <v>82</v>
      </c>
      <c r="H2471">
        <v>2022</v>
      </c>
      <c r="I2471">
        <v>5050</v>
      </c>
      <c r="J2471">
        <v>5879.25</v>
      </c>
    </row>
    <row r="2472" spans="1:10">
      <c r="A2472" t="s">
        <v>10</v>
      </c>
      <c r="B2472" t="s">
        <v>11</v>
      </c>
      <c r="C2472" t="s">
        <v>73</v>
      </c>
      <c r="D2472" t="s">
        <v>50</v>
      </c>
      <c r="E2472" t="s">
        <v>15</v>
      </c>
      <c r="F2472" t="s">
        <v>80</v>
      </c>
      <c r="G2472" t="s">
        <v>84</v>
      </c>
      <c r="H2472">
        <v>2022</v>
      </c>
      <c r="I2472">
        <v>5050</v>
      </c>
      <c r="J2472">
        <v>5879.25</v>
      </c>
    </row>
    <row r="2473" spans="1:10">
      <c r="A2473" t="s">
        <v>10</v>
      </c>
      <c r="B2473" t="s">
        <v>11</v>
      </c>
      <c r="C2473" t="s">
        <v>73</v>
      </c>
      <c r="D2473" t="s">
        <v>50</v>
      </c>
      <c r="E2473" t="s">
        <v>15</v>
      </c>
      <c r="F2473" t="s">
        <v>80</v>
      </c>
      <c r="G2473" t="s">
        <v>82</v>
      </c>
      <c r="H2473">
        <v>2022</v>
      </c>
      <c r="I2473">
        <v>4870</v>
      </c>
      <c r="J2473">
        <v>5674.5</v>
      </c>
    </row>
    <row r="2474" spans="1:10">
      <c r="A2474" t="s">
        <v>10</v>
      </c>
      <c r="B2474" t="s">
        <v>11</v>
      </c>
      <c r="C2474" t="s">
        <v>73</v>
      </c>
      <c r="D2474" t="s">
        <v>50</v>
      </c>
      <c r="E2474" t="s">
        <v>15</v>
      </c>
      <c r="F2474" t="s">
        <v>80</v>
      </c>
      <c r="G2474" t="s">
        <v>84</v>
      </c>
      <c r="H2474">
        <v>2022</v>
      </c>
      <c r="I2474">
        <v>4870</v>
      </c>
      <c r="J2474">
        <v>5674.5</v>
      </c>
    </row>
    <row r="2475" spans="1:10">
      <c r="A2475" t="s">
        <v>10</v>
      </c>
      <c r="B2475" t="s">
        <v>11</v>
      </c>
      <c r="C2475" t="s">
        <v>73</v>
      </c>
      <c r="D2475" t="s">
        <v>50</v>
      </c>
      <c r="E2475" t="s">
        <v>22</v>
      </c>
      <c r="F2475" t="s">
        <v>61</v>
      </c>
      <c r="G2475" t="s">
        <v>97</v>
      </c>
      <c r="H2475">
        <v>2022</v>
      </c>
      <c r="I2475">
        <v>11300</v>
      </c>
      <c r="J2475">
        <v>5620</v>
      </c>
    </row>
    <row r="2476" spans="1:10">
      <c r="A2476" t="s">
        <v>10</v>
      </c>
      <c r="B2476" t="s">
        <v>11</v>
      </c>
      <c r="C2476" t="s">
        <v>73</v>
      </c>
      <c r="D2476" t="s">
        <v>50</v>
      </c>
      <c r="E2476" t="s">
        <v>15</v>
      </c>
      <c r="F2476" t="s">
        <v>80</v>
      </c>
      <c r="G2476" t="s">
        <v>82</v>
      </c>
      <c r="H2476">
        <v>2022</v>
      </c>
      <c r="I2476">
        <v>4875</v>
      </c>
      <c r="J2476">
        <v>5577.5</v>
      </c>
    </row>
    <row r="2477" spans="1:10">
      <c r="A2477" t="s">
        <v>10</v>
      </c>
      <c r="B2477" t="s">
        <v>11</v>
      </c>
      <c r="C2477" t="s">
        <v>73</v>
      </c>
      <c r="D2477" t="s">
        <v>50</v>
      </c>
      <c r="E2477" t="s">
        <v>15</v>
      </c>
      <c r="F2477" t="s">
        <v>80</v>
      </c>
      <c r="G2477" t="s">
        <v>84</v>
      </c>
      <c r="H2477">
        <v>2022</v>
      </c>
      <c r="I2477">
        <v>4875</v>
      </c>
      <c r="J2477">
        <v>5577.5</v>
      </c>
    </row>
    <row r="2478" spans="1:10">
      <c r="A2478" t="s">
        <v>10</v>
      </c>
      <c r="B2478" t="s">
        <v>11</v>
      </c>
      <c r="C2478" t="s">
        <v>73</v>
      </c>
      <c r="D2478" t="s">
        <v>50</v>
      </c>
      <c r="E2478" t="s">
        <v>22</v>
      </c>
      <c r="F2478" t="s">
        <v>61</v>
      </c>
      <c r="G2478" t="s">
        <v>62</v>
      </c>
      <c r="H2478">
        <v>2022</v>
      </c>
      <c r="I2478">
        <v>10895</v>
      </c>
      <c r="J2478">
        <v>5420</v>
      </c>
    </row>
    <row r="2479" spans="1:10">
      <c r="A2479" t="s">
        <v>10</v>
      </c>
      <c r="B2479" t="s">
        <v>11</v>
      </c>
      <c r="C2479" t="s">
        <v>73</v>
      </c>
      <c r="D2479" t="s">
        <v>50</v>
      </c>
      <c r="E2479" t="s">
        <v>15</v>
      </c>
      <c r="F2479" t="s">
        <v>80</v>
      </c>
      <c r="G2479" t="s">
        <v>82</v>
      </c>
      <c r="H2479">
        <v>2022</v>
      </c>
      <c r="I2479">
        <v>4340</v>
      </c>
      <c r="J2479">
        <v>5038.8</v>
      </c>
    </row>
    <row r="2480" spans="1:10">
      <c r="A2480" t="s">
        <v>10</v>
      </c>
      <c r="B2480" t="s">
        <v>11</v>
      </c>
      <c r="C2480" t="s">
        <v>73</v>
      </c>
      <c r="D2480" t="s">
        <v>50</v>
      </c>
      <c r="E2480" t="s">
        <v>15</v>
      </c>
      <c r="F2480" t="s">
        <v>80</v>
      </c>
      <c r="G2480" t="s">
        <v>84</v>
      </c>
      <c r="H2480">
        <v>2022</v>
      </c>
      <c r="I2480">
        <v>4340</v>
      </c>
      <c r="J2480">
        <v>5038.8</v>
      </c>
    </row>
    <row r="2481" spans="1:10">
      <c r="A2481" t="s">
        <v>10</v>
      </c>
      <c r="B2481" t="s">
        <v>11</v>
      </c>
      <c r="C2481" t="s">
        <v>73</v>
      </c>
      <c r="D2481" t="s">
        <v>50</v>
      </c>
      <c r="E2481" t="s">
        <v>15</v>
      </c>
      <c r="F2481" t="s">
        <v>80</v>
      </c>
      <c r="G2481" t="s">
        <v>82</v>
      </c>
      <c r="H2481">
        <v>2022</v>
      </c>
      <c r="I2481">
        <v>4175</v>
      </c>
      <c r="J2481">
        <v>4855.5</v>
      </c>
    </row>
    <row r="2482" spans="1:10">
      <c r="A2482" t="s">
        <v>10</v>
      </c>
      <c r="B2482" t="s">
        <v>11</v>
      </c>
      <c r="C2482" t="s">
        <v>73</v>
      </c>
      <c r="D2482" t="s">
        <v>50</v>
      </c>
      <c r="E2482" t="s">
        <v>15</v>
      </c>
      <c r="F2482" t="s">
        <v>80</v>
      </c>
      <c r="G2482" t="s">
        <v>84</v>
      </c>
      <c r="H2482">
        <v>2022</v>
      </c>
      <c r="I2482">
        <v>4175</v>
      </c>
      <c r="J2482">
        <v>4855.5</v>
      </c>
    </row>
    <row r="2483" spans="1:10">
      <c r="A2483" t="s">
        <v>10</v>
      </c>
      <c r="B2483" t="s">
        <v>11</v>
      </c>
      <c r="C2483" t="s">
        <v>73</v>
      </c>
      <c r="D2483" t="s">
        <v>50</v>
      </c>
      <c r="E2483" t="s">
        <v>22</v>
      </c>
      <c r="F2483" t="s">
        <v>61</v>
      </c>
      <c r="G2483" t="s">
        <v>62</v>
      </c>
      <c r="H2483">
        <v>2022</v>
      </c>
      <c r="I2483">
        <v>9215</v>
      </c>
      <c r="J2483">
        <v>4582.5</v>
      </c>
    </row>
    <row r="2484" spans="1:10">
      <c r="A2484" t="s">
        <v>10</v>
      </c>
      <c r="B2484" t="s">
        <v>11</v>
      </c>
      <c r="C2484" t="s">
        <v>73</v>
      </c>
      <c r="D2484" t="s">
        <v>50</v>
      </c>
      <c r="E2484" t="s">
        <v>15</v>
      </c>
      <c r="F2484" t="s">
        <v>80</v>
      </c>
      <c r="G2484" t="s">
        <v>82</v>
      </c>
      <c r="H2484">
        <v>2022</v>
      </c>
      <c r="I2484">
        <v>4020</v>
      </c>
      <c r="J2484">
        <v>4560</v>
      </c>
    </row>
    <row r="2485" spans="1:10">
      <c r="A2485" t="s">
        <v>10</v>
      </c>
      <c r="B2485" t="s">
        <v>11</v>
      </c>
      <c r="C2485" t="s">
        <v>73</v>
      </c>
      <c r="D2485" t="s">
        <v>50</v>
      </c>
      <c r="E2485" t="s">
        <v>15</v>
      </c>
      <c r="F2485" t="s">
        <v>80</v>
      </c>
      <c r="G2485" t="s">
        <v>84</v>
      </c>
      <c r="H2485">
        <v>2022</v>
      </c>
      <c r="I2485">
        <v>4020</v>
      </c>
      <c r="J2485">
        <v>4560</v>
      </c>
    </row>
    <row r="2486" spans="1:10">
      <c r="A2486" t="s">
        <v>10</v>
      </c>
      <c r="B2486" t="s">
        <v>11</v>
      </c>
      <c r="C2486" t="s">
        <v>119</v>
      </c>
      <c r="D2486" t="s">
        <v>50</v>
      </c>
      <c r="E2486" t="s">
        <v>15</v>
      </c>
      <c r="F2486" t="s">
        <v>194</v>
      </c>
      <c r="G2486" t="s">
        <v>195</v>
      </c>
      <c r="H2486">
        <v>2022</v>
      </c>
      <c r="I2486">
        <v>1985</v>
      </c>
      <c r="J2486">
        <v>4483.25</v>
      </c>
    </row>
    <row r="2487" spans="1:10">
      <c r="A2487" t="s">
        <v>10</v>
      </c>
      <c r="B2487" t="s">
        <v>11</v>
      </c>
      <c r="C2487" t="s">
        <v>119</v>
      </c>
      <c r="D2487" t="s">
        <v>50</v>
      </c>
      <c r="E2487" t="s">
        <v>15</v>
      </c>
      <c r="F2487" t="s">
        <v>194</v>
      </c>
      <c r="G2487" t="s">
        <v>196</v>
      </c>
      <c r="H2487">
        <v>2022</v>
      </c>
      <c r="I2487">
        <v>1985</v>
      </c>
      <c r="J2487">
        <v>4483.25</v>
      </c>
    </row>
    <row r="2488" spans="1:10">
      <c r="A2488" t="s">
        <v>10</v>
      </c>
      <c r="B2488" t="s">
        <v>11</v>
      </c>
      <c r="C2488" t="s">
        <v>73</v>
      </c>
      <c r="D2488" t="s">
        <v>50</v>
      </c>
      <c r="E2488" t="s">
        <v>15</v>
      </c>
      <c r="F2488" t="s">
        <v>80</v>
      </c>
      <c r="G2488" t="s">
        <v>82</v>
      </c>
      <c r="H2488">
        <v>2022</v>
      </c>
      <c r="I2488">
        <v>3520</v>
      </c>
      <c r="J2488">
        <v>4095</v>
      </c>
    </row>
    <row r="2489" spans="1:10">
      <c r="A2489" t="s">
        <v>10</v>
      </c>
      <c r="B2489" t="s">
        <v>11</v>
      </c>
      <c r="C2489" t="s">
        <v>73</v>
      </c>
      <c r="D2489" t="s">
        <v>50</v>
      </c>
      <c r="E2489" t="s">
        <v>15</v>
      </c>
      <c r="F2489" t="s">
        <v>80</v>
      </c>
      <c r="G2489" t="s">
        <v>84</v>
      </c>
      <c r="H2489">
        <v>2022</v>
      </c>
      <c r="I2489">
        <v>3520</v>
      </c>
      <c r="J2489">
        <v>4095</v>
      </c>
    </row>
    <row r="2490" spans="1:10">
      <c r="A2490" t="s">
        <v>10</v>
      </c>
      <c r="B2490" t="s">
        <v>11</v>
      </c>
      <c r="C2490" t="s">
        <v>119</v>
      </c>
      <c r="D2490" t="s">
        <v>50</v>
      </c>
      <c r="E2490" t="s">
        <v>15</v>
      </c>
      <c r="F2490" t="s">
        <v>194</v>
      </c>
      <c r="G2490" t="s">
        <v>195</v>
      </c>
      <c r="H2490">
        <v>2022</v>
      </c>
      <c r="I2490">
        <v>1810</v>
      </c>
      <c r="J2490">
        <v>4086</v>
      </c>
    </row>
    <row r="2491" spans="1:10">
      <c r="A2491" t="s">
        <v>10</v>
      </c>
      <c r="B2491" t="s">
        <v>11</v>
      </c>
      <c r="C2491" t="s">
        <v>119</v>
      </c>
      <c r="D2491" t="s">
        <v>50</v>
      </c>
      <c r="E2491" t="s">
        <v>15</v>
      </c>
      <c r="F2491" t="s">
        <v>194</v>
      </c>
      <c r="G2491" t="s">
        <v>196</v>
      </c>
      <c r="H2491">
        <v>2022</v>
      </c>
      <c r="I2491">
        <v>1810</v>
      </c>
      <c r="J2491">
        <v>4086</v>
      </c>
    </row>
    <row r="2492" spans="1:10">
      <c r="A2492" t="s">
        <v>10</v>
      </c>
      <c r="B2492" t="s">
        <v>11</v>
      </c>
      <c r="C2492" t="s">
        <v>73</v>
      </c>
      <c r="D2492" t="s">
        <v>50</v>
      </c>
      <c r="E2492" t="s">
        <v>15</v>
      </c>
      <c r="F2492" t="s">
        <v>80</v>
      </c>
      <c r="G2492" t="s">
        <v>82</v>
      </c>
      <c r="H2492">
        <v>2022</v>
      </c>
      <c r="I2492">
        <v>3315</v>
      </c>
      <c r="J2492">
        <v>3762</v>
      </c>
    </row>
    <row r="2493" spans="1:10">
      <c r="A2493" t="s">
        <v>10</v>
      </c>
      <c r="B2493" t="s">
        <v>11</v>
      </c>
      <c r="C2493" t="s">
        <v>73</v>
      </c>
      <c r="D2493" t="s">
        <v>50</v>
      </c>
      <c r="E2493" t="s">
        <v>15</v>
      </c>
      <c r="F2493" t="s">
        <v>80</v>
      </c>
      <c r="G2493" t="s">
        <v>84</v>
      </c>
      <c r="H2493">
        <v>2022</v>
      </c>
      <c r="I2493">
        <v>3315</v>
      </c>
      <c r="J2493">
        <v>3762</v>
      </c>
    </row>
    <row r="2494" spans="1:10">
      <c r="A2494" t="s">
        <v>10</v>
      </c>
      <c r="B2494" t="s">
        <v>11</v>
      </c>
      <c r="C2494" t="s">
        <v>73</v>
      </c>
      <c r="D2494" t="s">
        <v>50</v>
      </c>
      <c r="E2494" t="s">
        <v>22</v>
      </c>
      <c r="F2494" t="s">
        <v>98</v>
      </c>
      <c r="G2494" t="s">
        <v>99</v>
      </c>
      <c r="H2494">
        <v>2022</v>
      </c>
      <c r="I2494">
        <v>5900</v>
      </c>
      <c r="J2494">
        <v>2935</v>
      </c>
    </row>
    <row r="2495" spans="1:10">
      <c r="A2495" t="s">
        <v>10</v>
      </c>
      <c r="B2495" t="s">
        <v>11</v>
      </c>
      <c r="C2495" t="s">
        <v>73</v>
      </c>
      <c r="D2495" t="s">
        <v>50</v>
      </c>
      <c r="E2495" t="s">
        <v>15</v>
      </c>
      <c r="F2495" t="s">
        <v>80</v>
      </c>
      <c r="G2495" t="s">
        <v>82</v>
      </c>
      <c r="H2495">
        <v>2022</v>
      </c>
      <c r="I2495">
        <v>2465</v>
      </c>
      <c r="J2495">
        <v>2793</v>
      </c>
    </row>
    <row r="2496" spans="1:10">
      <c r="A2496" t="s">
        <v>10</v>
      </c>
      <c r="B2496" t="s">
        <v>11</v>
      </c>
      <c r="C2496" t="s">
        <v>73</v>
      </c>
      <c r="D2496" t="s">
        <v>50</v>
      </c>
      <c r="E2496" t="s">
        <v>15</v>
      </c>
      <c r="F2496" t="s">
        <v>80</v>
      </c>
      <c r="G2496" t="s">
        <v>84</v>
      </c>
      <c r="H2496">
        <v>2022</v>
      </c>
      <c r="I2496">
        <v>2465</v>
      </c>
      <c r="J2496">
        <v>2793</v>
      </c>
    </row>
    <row r="2497" spans="1:10">
      <c r="A2497" t="s">
        <v>10</v>
      </c>
      <c r="B2497" t="s">
        <v>11</v>
      </c>
      <c r="C2497" t="s">
        <v>119</v>
      </c>
      <c r="D2497" t="s">
        <v>50</v>
      </c>
      <c r="E2497" t="s">
        <v>15</v>
      </c>
      <c r="F2497" t="s">
        <v>194</v>
      </c>
      <c r="G2497" t="s">
        <v>195</v>
      </c>
      <c r="H2497">
        <v>2022</v>
      </c>
      <c r="I2497">
        <v>1235</v>
      </c>
      <c r="J2497">
        <v>2780.75</v>
      </c>
    </row>
    <row r="2498" spans="1:10">
      <c r="A2498" t="s">
        <v>10</v>
      </c>
      <c r="B2498" t="s">
        <v>11</v>
      </c>
      <c r="C2498" t="s">
        <v>119</v>
      </c>
      <c r="D2498" t="s">
        <v>50</v>
      </c>
      <c r="E2498" t="s">
        <v>15</v>
      </c>
      <c r="F2498" t="s">
        <v>194</v>
      </c>
      <c r="G2498" t="s">
        <v>196</v>
      </c>
      <c r="H2498">
        <v>2022</v>
      </c>
      <c r="I2498">
        <v>1235</v>
      </c>
      <c r="J2498">
        <v>2780.75</v>
      </c>
    </row>
    <row r="2499" spans="1:10">
      <c r="A2499" t="s">
        <v>10</v>
      </c>
      <c r="B2499" t="s">
        <v>11</v>
      </c>
      <c r="C2499" t="s">
        <v>73</v>
      </c>
      <c r="D2499" t="s">
        <v>50</v>
      </c>
      <c r="E2499" t="s">
        <v>15</v>
      </c>
      <c r="F2499" t="s">
        <v>80</v>
      </c>
      <c r="G2499" t="s">
        <v>82</v>
      </c>
      <c r="H2499">
        <v>2022</v>
      </c>
      <c r="I2499">
        <v>2365</v>
      </c>
      <c r="J2499">
        <v>2749.5</v>
      </c>
    </row>
    <row r="2500" spans="1:10">
      <c r="A2500" t="s">
        <v>10</v>
      </c>
      <c r="B2500" t="s">
        <v>11</v>
      </c>
      <c r="C2500" t="s">
        <v>73</v>
      </c>
      <c r="D2500" t="s">
        <v>50</v>
      </c>
      <c r="E2500" t="s">
        <v>15</v>
      </c>
      <c r="F2500" t="s">
        <v>80</v>
      </c>
      <c r="G2500" t="s">
        <v>84</v>
      </c>
      <c r="H2500">
        <v>2022</v>
      </c>
      <c r="I2500">
        <v>2365</v>
      </c>
      <c r="J2500">
        <v>2749.5</v>
      </c>
    </row>
    <row r="2501" spans="1:10">
      <c r="A2501" t="s">
        <v>10</v>
      </c>
      <c r="B2501" t="s">
        <v>11</v>
      </c>
      <c r="C2501" t="s">
        <v>73</v>
      </c>
      <c r="D2501" t="s">
        <v>50</v>
      </c>
      <c r="E2501" t="s">
        <v>22</v>
      </c>
      <c r="F2501" t="s">
        <v>61</v>
      </c>
      <c r="G2501" t="s">
        <v>62</v>
      </c>
      <c r="H2501">
        <v>2022</v>
      </c>
      <c r="I2501">
        <v>5100</v>
      </c>
      <c r="J2501">
        <v>2535</v>
      </c>
    </row>
    <row r="2502" spans="1:10">
      <c r="A2502" t="s">
        <v>10</v>
      </c>
      <c r="B2502" t="s">
        <v>11</v>
      </c>
      <c r="C2502" t="s">
        <v>119</v>
      </c>
      <c r="D2502" t="s">
        <v>50</v>
      </c>
      <c r="E2502" t="s">
        <v>15</v>
      </c>
      <c r="F2502" t="s">
        <v>194</v>
      </c>
      <c r="G2502" t="s">
        <v>195</v>
      </c>
      <c r="H2502">
        <v>2022</v>
      </c>
      <c r="I2502">
        <v>1135</v>
      </c>
      <c r="J2502">
        <v>2531.25</v>
      </c>
    </row>
    <row r="2503" spans="1:10">
      <c r="A2503" t="s">
        <v>10</v>
      </c>
      <c r="B2503" t="s">
        <v>11</v>
      </c>
      <c r="C2503" t="s">
        <v>119</v>
      </c>
      <c r="D2503" t="s">
        <v>50</v>
      </c>
      <c r="E2503" t="s">
        <v>15</v>
      </c>
      <c r="F2503" t="s">
        <v>194</v>
      </c>
      <c r="G2503" t="s">
        <v>196</v>
      </c>
      <c r="H2503">
        <v>2022</v>
      </c>
      <c r="I2503">
        <v>1135</v>
      </c>
      <c r="J2503">
        <v>2531.25</v>
      </c>
    </row>
    <row r="2504" spans="1:10">
      <c r="A2504" t="s">
        <v>10</v>
      </c>
      <c r="B2504" t="s">
        <v>11</v>
      </c>
      <c r="C2504" t="s">
        <v>73</v>
      </c>
      <c r="D2504" t="s">
        <v>50</v>
      </c>
      <c r="E2504" t="s">
        <v>22</v>
      </c>
      <c r="F2504" t="s">
        <v>61</v>
      </c>
      <c r="G2504" t="s">
        <v>62</v>
      </c>
      <c r="H2504">
        <v>2022</v>
      </c>
      <c r="I2504">
        <v>4995</v>
      </c>
      <c r="J2504">
        <v>2485</v>
      </c>
    </row>
    <row r="2505" spans="1:10">
      <c r="A2505" t="s">
        <v>10</v>
      </c>
      <c r="B2505" t="s">
        <v>11</v>
      </c>
      <c r="C2505" t="s">
        <v>73</v>
      </c>
      <c r="D2505" t="s">
        <v>50</v>
      </c>
      <c r="E2505" t="s">
        <v>15</v>
      </c>
      <c r="F2505" t="s">
        <v>80</v>
      </c>
      <c r="G2505" t="s">
        <v>82</v>
      </c>
      <c r="H2505">
        <v>2022</v>
      </c>
      <c r="I2505">
        <v>2065</v>
      </c>
      <c r="J2505">
        <v>2337</v>
      </c>
    </row>
    <row r="2506" spans="1:10">
      <c r="A2506" t="s">
        <v>10</v>
      </c>
      <c r="B2506" t="s">
        <v>11</v>
      </c>
      <c r="C2506" t="s">
        <v>73</v>
      </c>
      <c r="D2506" t="s">
        <v>50</v>
      </c>
      <c r="E2506" t="s">
        <v>15</v>
      </c>
      <c r="F2506" t="s">
        <v>80</v>
      </c>
      <c r="G2506" t="s">
        <v>84</v>
      </c>
      <c r="H2506">
        <v>2022</v>
      </c>
      <c r="I2506">
        <v>2065</v>
      </c>
      <c r="J2506">
        <v>2337</v>
      </c>
    </row>
    <row r="2507" spans="1:10">
      <c r="A2507" t="s">
        <v>10</v>
      </c>
      <c r="B2507" t="s">
        <v>11</v>
      </c>
      <c r="C2507" t="s">
        <v>73</v>
      </c>
      <c r="D2507" t="s">
        <v>50</v>
      </c>
      <c r="E2507" t="s">
        <v>22</v>
      </c>
      <c r="F2507" t="s">
        <v>61</v>
      </c>
      <c r="G2507" t="s">
        <v>97</v>
      </c>
      <c r="H2507">
        <v>2022</v>
      </c>
      <c r="I2507">
        <v>4620</v>
      </c>
      <c r="J2507">
        <v>2300</v>
      </c>
    </row>
    <row r="2508" spans="1:10">
      <c r="A2508" t="s">
        <v>10</v>
      </c>
      <c r="B2508" t="s">
        <v>11</v>
      </c>
      <c r="C2508" t="s">
        <v>73</v>
      </c>
      <c r="D2508" t="s">
        <v>50</v>
      </c>
      <c r="E2508" t="s">
        <v>22</v>
      </c>
      <c r="F2508" t="s">
        <v>98</v>
      </c>
      <c r="G2508" t="s">
        <v>100</v>
      </c>
      <c r="H2508">
        <v>2022</v>
      </c>
      <c r="I2508">
        <v>4495</v>
      </c>
      <c r="J2508">
        <v>2240</v>
      </c>
    </row>
    <row r="2509" spans="1:10">
      <c r="A2509" t="s">
        <v>10</v>
      </c>
      <c r="B2509" t="s">
        <v>11</v>
      </c>
      <c r="C2509" t="s">
        <v>73</v>
      </c>
      <c r="D2509" t="s">
        <v>50</v>
      </c>
      <c r="E2509" t="s">
        <v>15</v>
      </c>
      <c r="F2509" t="s">
        <v>80</v>
      </c>
      <c r="G2509" t="s">
        <v>82</v>
      </c>
      <c r="H2509">
        <v>2022</v>
      </c>
      <c r="I2509">
        <v>1860</v>
      </c>
      <c r="J2509">
        <v>2164.5</v>
      </c>
    </row>
    <row r="2510" spans="1:10">
      <c r="A2510" t="s">
        <v>10</v>
      </c>
      <c r="B2510" t="s">
        <v>11</v>
      </c>
      <c r="C2510" t="s">
        <v>73</v>
      </c>
      <c r="D2510" t="s">
        <v>50</v>
      </c>
      <c r="E2510" t="s">
        <v>15</v>
      </c>
      <c r="F2510" t="s">
        <v>80</v>
      </c>
      <c r="G2510" t="s">
        <v>84</v>
      </c>
      <c r="H2510">
        <v>2022</v>
      </c>
      <c r="I2510">
        <v>1860</v>
      </c>
      <c r="J2510">
        <v>2164.5</v>
      </c>
    </row>
    <row r="2511" spans="1:10">
      <c r="A2511" t="s">
        <v>10</v>
      </c>
      <c r="B2511" t="s">
        <v>11</v>
      </c>
      <c r="C2511" t="s">
        <v>73</v>
      </c>
      <c r="D2511" t="s">
        <v>50</v>
      </c>
      <c r="E2511" t="s">
        <v>22</v>
      </c>
      <c r="F2511" t="s">
        <v>61</v>
      </c>
      <c r="G2511" t="s">
        <v>97</v>
      </c>
      <c r="H2511">
        <v>2022</v>
      </c>
      <c r="I2511">
        <v>3400</v>
      </c>
      <c r="J2511">
        <v>1692.5</v>
      </c>
    </row>
    <row r="2512" spans="1:10">
      <c r="A2512" t="s">
        <v>10</v>
      </c>
      <c r="B2512" t="s">
        <v>11</v>
      </c>
      <c r="C2512" t="s">
        <v>119</v>
      </c>
      <c r="D2512" t="s">
        <v>50</v>
      </c>
      <c r="E2512" t="s">
        <v>15</v>
      </c>
      <c r="F2512" t="s">
        <v>194</v>
      </c>
      <c r="G2512" t="s">
        <v>195</v>
      </c>
      <c r="H2512">
        <v>2022</v>
      </c>
      <c r="I2512">
        <v>750</v>
      </c>
      <c r="J2512">
        <v>1687.5</v>
      </c>
    </row>
    <row r="2513" spans="1:10">
      <c r="A2513" t="s">
        <v>10</v>
      </c>
      <c r="B2513" t="s">
        <v>11</v>
      </c>
      <c r="C2513" t="s">
        <v>119</v>
      </c>
      <c r="D2513" t="s">
        <v>50</v>
      </c>
      <c r="E2513" t="s">
        <v>15</v>
      </c>
      <c r="F2513" t="s">
        <v>194</v>
      </c>
      <c r="G2513" t="s">
        <v>196</v>
      </c>
      <c r="H2513">
        <v>2022</v>
      </c>
      <c r="I2513">
        <v>750</v>
      </c>
      <c r="J2513">
        <v>1687.5</v>
      </c>
    </row>
    <row r="2514" spans="1:10">
      <c r="A2514" t="s">
        <v>10</v>
      </c>
      <c r="B2514" t="s">
        <v>11</v>
      </c>
      <c r="C2514" t="s">
        <v>73</v>
      </c>
      <c r="D2514" t="s">
        <v>50</v>
      </c>
      <c r="E2514" t="s">
        <v>15</v>
      </c>
      <c r="F2514" t="s">
        <v>80</v>
      </c>
      <c r="G2514" t="s">
        <v>82</v>
      </c>
      <c r="H2514">
        <v>2022</v>
      </c>
      <c r="I2514">
        <v>1435</v>
      </c>
      <c r="J2514">
        <v>1667.25</v>
      </c>
    </row>
    <row r="2515" spans="1:10">
      <c r="A2515" t="s">
        <v>10</v>
      </c>
      <c r="B2515" t="s">
        <v>11</v>
      </c>
      <c r="C2515" t="s">
        <v>73</v>
      </c>
      <c r="D2515" t="s">
        <v>50</v>
      </c>
      <c r="E2515" t="s">
        <v>15</v>
      </c>
      <c r="F2515" t="s">
        <v>80</v>
      </c>
      <c r="G2515" t="s">
        <v>84</v>
      </c>
      <c r="H2515">
        <v>2022</v>
      </c>
      <c r="I2515">
        <v>1435</v>
      </c>
      <c r="J2515">
        <v>1667.25</v>
      </c>
    </row>
    <row r="2516" spans="1:10">
      <c r="A2516" t="s">
        <v>10</v>
      </c>
      <c r="B2516" t="s">
        <v>11</v>
      </c>
      <c r="C2516" t="s">
        <v>73</v>
      </c>
      <c r="D2516" t="s">
        <v>50</v>
      </c>
      <c r="E2516" t="s">
        <v>15</v>
      </c>
      <c r="F2516" t="s">
        <v>80</v>
      </c>
      <c r="G2516" t="s">
        <v>82</v>
      </c>
      <c r="H2516">
        <v>2022</v>
      </c>
      <c r="I2516">
        <v>1385</v>
      </c>
      <c r="J2516">
        <v>1608.75</v>
      </c>
    </row>
    <row r="2517" spans="1:10">
      <c r="A2517" t="s">
        <v>10</v>
      </c>
      <c r="B2517" t="s">
        <v>11</v>
      </c>
      <c r="C2517" t="s">
        <v>73</v>
      </c>
      <c r="D2517" t="s">
        <v>50</v>
      </c>
      <c r="E2517" t="s">
        <v>15</v>
      </c>
      <c r="F2517" t="s">
        <v>80</v>
      </c>
      <c r="G2517" t="s">
        <v>84</v>
      </c>
      <c r="H2517">
        <v>2022</v>
      </c>
      <c r="I2517">
        <v>1385</v>
      </c>
      <c r="J2517">
        <v>1608.75</v>
      </c>
    </row>
    <row r="2518" spans="1:10">
      <c r="A2518" t="s">
        <v>10</v>
      </c>
      <c r="B2518" t="s">
        <v>11</v>
      </c>
      <c r="C2518" t="s">
        <v>73</v>
      </c>
      <c r="D2518" t="s">
        <v>50</v>
      </c>
      <c r="E2518" t="s">
        <v>15</v>
      </c>
      <c r="F2518" t="s">
        <v>80</v>
      </c>
      <c r="G2518" t="s">
        <v>82</v>
      </c>
      <c r="H2518">
        <v>2022</v>
      </c>
      <c r="I2518">
        <v>1260</v>
      </c>
      <c r="J2518">
        <v>1462.5</v>
      </c>
    </row>
    <row r="2519" spans="1:10">
      <c r="A2519" t="s">
        <v>10</v>
      </c>
      <c r="B2519" t="s">
        <v>11</v>
      </c>
      <c r="C2519" t="s">
        <v>73</v>
      </c>
      <c r="D2519" t="s">
        <v>50</v>
      </c>
      <c r="E2519" t="s">
        <v>15</v>
      </c>
      <c r="F2519" t="s">
        <v>80</v>
      </c>
      <c r="G2519" t="s">
        <v>82</v>
      </c>
      <c r="H2519">
        <v>2022</v>
      </c>
      <c r="I2519">
        <v>1260</v>
      </c>
      <c r="J2519">
        <v>1462.5</v>
      </c>
    </row>
    <row r="2520" spans="1:10">
      <c r="A2520" t="s">
        <v>10</v>
      </c>
      <c r="B2520" t="s">
        <v>11</v>
      </c>
      <c r="C2520" t="s">
        <v>73</v>
      </c>
      <c r="D2520" t="s">
        <v>50</v>
      </c>
      <c r="E2520" t="s">
        <v>15</v>
      </c>
      <c r="F2520" t="s">
        <v>80</v>
      </c>
      <c r="G2520" t="s">
        <v>84</v>
      </c>
      <c r="H2520">
        <v>2022</v>
      </c>
      <c r="I2520">
        <v>1260</v>
      </c>
      <c r="J2520">
        <v>1462.5</v>
      </c>
    </row>
    <row r="2521" spans="1:10">
      <c r="A2521" t="s">
        <v>10</v>
      </c>
      <c r="B2521" t="s">
        <v>11</v>
      </c>
      <c r="C2521" t="s">
        <v>73</v>
      </c>
      <c r="D2521" t="s">
        <v>50</v>
      </c>
      <c r="E2521" t="s">
        <v>15</v>
      </c>
      <c r="F2521" t="s">
        <v>80</v>
      </c>
      <c r="G2521" t="s">
        <v>84</v>
      </c>
      <c r="H2521">
        <v>2022</v>
      </c>
      <c r="I2521">
        <v>1260</v>
      </c>
      <c r="J2521">
        <v>1462.5</v>
      </c>
    </row>
    <row r="2522" spans="1:10">
      <c r="A2522" t="s">
        <v>10</v>
      </c>
      <c r="B2522" t="s">
        <v>11</v>
      </c>
      <c r="C2522" t="s">
        <v>73</v>
      </c>
      <c r="D2522" t="s">
        <v>50</v>
      </c>
      <c r="E2522" t="s">
        <v>22</v>
      </c>
      <c r="F2522" t="s">
        <v>98</v>
      </c>
      <c r="G2522" t="s">
        <v>99</v>
      </c>
      <c r="H2522">
        <v>2022</v>
      </c>
      <c r="I2522">
        <v>2795</v>
      </c>
      <c r="J2522">
        <v>1390</v>
      </c>
    </row>
    <row r="2523" spans="1:10">
      <c r="A2523" t="s">
        <v>10</v>
      </c>
      <c r="B2523" t="s">
        <v>11</v>
      </c>
      <c r="C2523" t="s">
        <v>73</v>
      </c>
      <c r="D2523" t="s">
        <v>50</v>
      </c>
      <c r="E2523" t="s">
        <v>22</v>
      </c>
      <c r="F2523" t="s">
        <v>61</v>
      </c>
      <c r="G2523" t="s">
        <v>62</v>
      </c>
      <c r="H2523">
        <v>2022</v>
      </c>
      <c r="I2523">
        <v>2725</v>
      </c>
      <c r="J2523">
        <v>1355</v>
      </c>
    </row>
    <row r="2524" spans="1:10">
      <c r="A2524" t="s">
        <v>10</v>
      </c>
      <c r="B2524" t="s">
        <v>11</v>
      </c>
      <c r="C2524" t="s">
        <v>73</v>
      </c>
      <c r="D2524" t="s">
        <v>50</v>
      </c>
      <c r="E2524" t="s">
        <v>22</v>
      </c>
      <c r="F2524" t="s">
        <v>61</v>
      </c>
      <c r="G2524" t="s">
        <v>62</v>
      </c>
      <c r="H2524">
        <v>2022</v>
      </c>
      <c r="I2524">
        <v>2670</v>
      </c>
      <c r="J2524">
        <v>1330</v>
      </c>
    </row>
    <row r="2525" spans="1:10">
      <c r="A2525" t="s">
        <v>10</v>
      </c>
      <c r="B2525" t="s">
        <v>11</v>
      </c>
      <c r="C2525" t="s">
        <v>73</v>
      </c>
      <c r="D2525" t="s">
        <v>50</v>
      </c>
      <c r="E2525" t="s">
        <v>15</v>
      </c>
      <c r="F2525" t="s">
        <v>80</v>
      </c>
      <c r="G2525" t="s">
        <v>82</v>
      </c>
      <c r="H2525">
        <v>2022</v>
      </c>
      <c r="I2525">
        <v>1005</v>
      </c>
      <c r="J2525">
        <v>1170</v>
      </c>
    </row>
    <row r="2526" spans="1:10">
      <c r="A2526" t="s">
        <v>10</v>
      </c>
      <c r="B2526" t="s">
        <v>11</v>
      </c>
      <c r="C2526" t="s">
        <v>73</v>
      </c>
      <c r="D2526" t="s">
        <v>50</v>
      </c>
      <c r="E2526" t="s">
        <v>15</v>
      </c>
      <c r="F2526" t="s">
        <v>80</v>
      </c>
      <c r="G2526" t="s">
        <v>84</v>
      </c>
      <c r="H2526">
        <v>2022</v>
      </c>
      <c r="I2526">
        <v>1005</v>
      </c>
      <c r="J2526">
        <v>1170</v>
      </c>
    </row>
    <row r="2527" spans="1:10">
      <c r="A2527" t="s">
        <v>10</v>
      </c>
      <c r="B2527" t="s">
        <v>11</v>
      </c>
      <c r="C2527" t="s">
        <v>73</v>
      </c>
      <c r="D2527" t="s">
        <v>50</v>
      </c>
      <c r="E2527" t="s">
        <v>15</v>
      </c>
      <c r="F2527" t="s">
        <v>80</v>
      </c>
      <c r="G2527" t="s">
        <v>82</v>
      </c>
      <c r="H2527">
        <v>2022</v>
      </c>
      <c r="I2527">
        <v>1005</v>
      </c>
      <c r="J2527">
        <v>1140</v>
      </c>
    </row>
    <row r="2528" spans="1:10">
      <c r="A2528" t="s">
        <v>10</v>
      </c>
      <c r="B2528" t="s">
        <v>11</v>
      </c>
      <c r="C2528" t="s">
        <v>73</v>
      </c>
      <c r="D2528" t="s">
        <v>50</v>
      </c>
      <c r="E2528" t="s">
        <v>15</v>
      </c>
      <c r="F2528" t="s">
        <v>80</v>
      </c>
      <c r="G2528" t="s">
        <v>84</v>
      </c>
      <c r="H2528">
        <v>2022</v>
      </c>
      <c r="I2528">
        <v>1005</v>
      </c>
      <c r="J2528">
        <v>1140</v>
      </c>
    </row>
    <row r="2529" spans="1:10">
      <c r="A2529" t="s">
        <v>10</v>
      </c>
      <c r="B2529" t="s">
        <v>11</v>
      </c>
      <c r="C2529" t="s">
        <v>73</v>
      </c>
      <c r="D2529" t="s">
        <v>50</v>
      </c>
      <c r="E2529" t="s">
        <v>15</v>
      </c>
      <c r="F2529" t="s">
        <v>80</v>
      </c>
      <c r="G2529" t="s">
        <v>82</v>
      </c>
      <c r="H2529">
        <v>2022</v>
      </c>
      <c r="I2529">
        <v>900</v>
      </c>
      <c r="J2529">
        <v>1053</v>
      </c>
    </row>
    <row r="2530" spans="1:10">
      <c r="A2530" t="s">
        <v>10</v>
      </c>
      <c r="B2530" t="s">
        <v>11</v>
      </c>
      <c r="C2530" t="s">
        <v>73</v>
      </c>
      <c r="D2530" t="s">
        <v>50</v>
      </c>
      <c r="E2530" t="s">
        <v>15</v>
      </c>
      <c r="F2530" t="s">
        <v>80</v>
      </c>
      <c r="G2530" t="s">
        <v>84</v>
      </c>
      <c r="H2530">
        <v>2022</v>
      </c>
      <c r="I2530">
        <v>900</v>
      </c>
      <c r="J2530">
        <v>1053</v>
      </c>
    </row>
    <row r="2531" spans="1:10">
      <c r="A2531" t="s">
        <v>10</v>
      </c>
      <c r="B2531" t="s">
        <v>11</v>
      </c>
      <c r="C2531" t="s">
        <v>73</v>
      </c>
      <c r="D2531" t="s">
        <v>50</v>
      </c>
      <c r="E2531" t="s">
        <v>15</v>
      </c>
      <c r="F2531" t="s">
        <v>80</v>
      </c>
      <c r="G2531" t="s">
        <v>82</v>
      </c>
      <c r="H2531">
        <v>2022</v>
      </c>
      <c r="I2531">
        <v>850</v>
      </c>
      <c r="J2531">
        <v>969</v>
      </c>
    </row>
    <row r="2532" spans="1:10">
      <c r="A2532" t="s">
        <v>10</v>
      </c>
      <c r="B2532" t="s">
        <v>11</v>
      </c>
      <c r="C2532" t="s">
        <v>73</v>
      </c>
      <c r="D2532" t="s">
        <v>50</v>
      </c>
      <c r="E2532" t="s">
        <v>15</v>
      </c>
      <c r="F2532" t="s">
        <v>80</v>
      </c>
      <c r="G2532" t="s">
        <v>84</v>
      </c>
      <c r="H2532">
        <v>2022</v>
      </c>
      <c r="I2532">
        <v>850</v>
      </c>
      <c r="J2532">
        <v>969</v>
      </c>
    </row>
    <row r="2533" spans="1:10">
      <c r="A2533" t="s">
        <v>10</v>
      </c>
      <c r="B2533" t="s">
        <v>11</v>
      </c>
      <c r="C2533" t="s">
        <v>73</v>
      </c>
      <c r="D2533" t="s">
        <v>50</v>
      </c>
      <c r="E2533" t="s">
        <v>22</v>
      </c>
      <c r="F2533" t="s">
        <v>98</v>
      </c>
      <c r="G2533" t="s">
        <v>99</v>
      </c>
      <c r="H2533">
        <v>2022</v>
      </c>
      <c r="I2533">
        <v>1910</v>
      </c>
      <c r="J2533">
        <v>950</v>
      </c>
    </row>
    <row r="2534" spans="1:10">
      <c r="A2534" t="s">
        <v>10</v>
      </c>
      <c r="B2534" t="s">
        <v>11</v>
      </c>
      <c r="C2534" t="s">
        <v>73</v>
      </c>
      <c r="D2534" t="s">
        <v>50</v>
      </c>
      <c r="E2534" t="s">
        <v>15</v>
      </c>
      <c r="F2534" t="s">
        <v>80</v>
      </c>
      <c r="G2534" t="s">
        <v>82</v>
      </c>
      <c r="H2534">
        <v>2022</v>
      </c>
      <c r="I2534">
        <v>800</v>
      </c>
      <c r="J2534">
        <v>936</v>
      </c>
    </row>
    <row r="2535" spans="1:10">
      <c r="A2535" t="s">
        <v>10</v>
      </c>
      <c r="B2535" t="s">
        <v>11</v>
      </c>
      <c r="C2535" t="s">
        <v>73</v>
      </c>
      <c r="D2535" t="s">
        <v>50</v>
      </c>
      <c r="E2535" t="s">
        <v>15</v>
      </c>
      <c r="F2535" t="s">
        <v>80</v>
      </c>
      <c r="G2535" t="s">
        <v>82</v>
      </c>
      <c r="H2535">
        <v>2022</v>
      </c>
      <c r="I2535">
        <v>800</v>
      </c>
      <c r="J2535">
        <v>936</v>
      </c>
    </row>
    <row r="2536" spans="1:10">
      <c r="A2536" t="s">
        <v>10</v>
      </c>
      <c r="B2536" t="s">
        <v>11</v>
      </c>
      <c r="C2536" t="s">
        <v>73</v>
      </c>
      <c r="D2536" t="s">
        <v>50</v>
      </c>
      <c r="E2536" t="s">
        <v>15</v>
      </c>
      <c r="F2536" t="s">
        <v>80</v>
      </c>
      <c r="G2536" t="s">
        <v>84</v>
      </c>
      <c r="H2536">
        <v>2022</v>
      </c>
      <c r="I2536">
        <v>800</v>
      </c>
      <c r="J2536">
        <v>936</v>
      </c>
    </row>
    <row r="2537" spans="1:10">
      <c r="A2537" t="s">
        <v>10</v>
      </c>
      <c r="B2537" t="s">
        <v>11</v>
      </c>
      <c r="C2537" t="s">
        <v>73</v>
      </c>
      <c r="D2537" t="s">
        <v>50</v>
      </c>
      <c r="E2537" t="s">
        <v>15</v>
      </c>
      <c r="F2537" t="s">
        <v>80</v>
      </c>
      <c r="G2537" t="s">
        <v>84</v>
      </c>
      <c r="H2537">
        <v>2022</v>
      </c>
      <c r="I2537">
        <v>800</v>
      </c>
      <c r="J2537">
        <v>936</v>
      </c>
    </row>
    <row r="2538" spans="1:10">
      <c r="A2538" t="s">
        <v>10</v>
      </c>
      <c r="B2538" t="s">
        <v>11</v>
      </c>
      <c r="C2538" t="s">
        <v>73</v>
      </c>
      <c r="D2538" t="s">
        <v>50</v>
      </c>
      <c r="E2538" t="s">
        <v>15</v>
      </c>
      <c r="F2538" t="s">
        <v>80</v>
      </c>
      <c r="G2538" t="s">
        <v>82</v>
      </c>
      <c r="H2538">
        <v>2022</v>
      </c>
      <c r="I2538">
        <v>750</v>
      </c>
      <c r="J2538">
        <v>877.5</v>
      </c>
    </row>
    <row r="2539" spans="1:10">
      <c r="A2539" t="s">
        <v>10</v>
      </c>
      <c r="B2539" t="s">
        <v>11</v>
      </c>
      <c r="C2539" t="s">
        <v>73</v>
      </c>
      <c r="D2539" t="s">
        <v>50</v>
      </c>
      <c r="E2539" t="s">
        <v>15</v>
      </c>
      <c r="F2539" t="s">
        <v>80</v>
      </c>
      <c r="G2539" t="s">
        <v>84</v>
      </c>
      <c r="H2539">
        <v>2022</v>
      </c>
      <c r="I2539">
        <v>750</v>
      </c>
      <c r="J2539">
        <v>877.5</v>
      </c>
    </row>
    <row r="2540" spans="1:10">
      <c r="A2540" t="s">
        <v>10</v>
      </c>
      <c r="B2540" t="s">
        <v>11</v>
      </c>
      <c r="C2540" t="s">
        <v>73</v>
      </c>
      <c r="D2540" t="s">
        <v>50</v>
      </c>
      <c r="E2540" t="s">
        <v>15</v>
      </c>
      <c r="F2540" t="s">
        <v>80</v>
      </c>
      <c r="G2540" t="s">
        <v>82</v>
      </c>
      <c r="H2540">
        <v>2022</v>
      </c>
      <c r="I2540">
        <v>700</v>
      </c>
      <c r="J2540">
        <v>819</v>
      </c>
    </row>
    <row r="2541" spans="1:10">
      <c r="A2541" t="s">
        <v>10</v>
      </c>
      <c r="B2541" t="s">
        <v>11</v>
      </c>
      <c r="C2541" t="s">
        <v>73</v>
      </c>
      <c r="D2541" t="s">
        <v>50</v>
      </c>
      <c r="E2541" t="s">
        <v>15</v>
      </c>
      <c r="F2541" t="s">
        <v>80</v>
      </c>
      <c r="G2541" t="s">
        <v>84</v>
      </c>
      <c r="H2541">
        <v>2022</v>
      </c>
      <c r="I2541">
        <v>700</v>
      </c>
      <c r="J2541">
        <v>819</v>
      </c>
    </row>
    <row r="2542" spans="1:10">
      <c r="A2542" t="s">
        <v>10</v>
      </c>
      <c r="B2542" t="s">
        <v>11</v>
      </c>
      <c r="C2542" t="s">
        <v>73</v>
      </c>
      <c r="D2542" t="s">
        <v>50</v>
      </c>
      <c r="E2542" t="s">
        <v>15</v>
      </c>
      <c r="F2542" t="s">
        <v>80</v>
      </c>
      <c r="G2542" t="s">
        <v>82</v>
      </c>
      <c r="H2542">
        <v>2022</v>
      </c>
      <c r="I2542">
        <v>650</v>
      </c>
      <c r="J2542">
        <v>760.5</v>
      </c>
    </row>
    <row r="2543" spans="1:10">
      <c r="A2543" t="s">
        <v>10</v>
      </c>
      <c r="B2543" t="s">
        <v>11</v>
      </c>
      <c r="C2543" t="s">
        <v>73</v>
      </c>
      <c r="D2543" t="s">
        <v>50</v>
      </c>
      <c r="E2543" t="s">
        <v>15</v>
      </c>
      <c r="F2543" t="s">
        <v>80</v>
      </c>
      <c r="G2543" t="s">
        <v>84</v>
      </c>
      <c r="H2543">
        <v>2022</v>
      </c>
      <c r="I2543">
        <v>650</v>
      </c>
      <c r="J2543">
        <v>760.5</v>
      </c>
    </row>
    <row r="2544" spans="1:10">
      <c r="A2544" t="s">
        <v>10</v>
      </c>
      <c r="B2544" t="s">
        <v>11</v>
      </c>
      <c r="C2544" t="s">
        <v>73</v>
      </c>
      <c r="D2544" t="s">
        <v>50</v>
      </c>
      <c r="E2544" t="s">
        <v>15</v>
      </c>
      <c r="F2544" t="s">
        <v>80</v>
      </c>
      <c r="G2544" t="s">
        <v>82</v>
      </c>
      <c r="H2544">
        <v>2022</v>
      </c>
      <c r="I2544">
        <v>650</v>
      </c>
      <c r="J2544">
        <v>741</v>
      </c>
    </row>
    <row r="2545" spans="1:10">
      <c r="A2545" t="s">
        <v>10</v>
      </c>
      <c r="B2545" t="s">
        <v>11</v>
      </c>
      <c r="C2545" t="s">
        <v>73</v>
      </c>
      <c r="D2545" t="s">
        <v>50</v>
      </c>
      <c r="E2545" t="s">
        <v>15</v>
      </c>
      <c r="F2545" t="s">
        <v>80</v>
      </c>
      <c r="G2545" t="s">
        <v>84</v>
      </c>
      <c r="H2545">
        <v>2022</v>
      </c>
      <c r="I2545">
        <v>650</v>
      </c>
      <c r="J2545">
        <v>741</v>
      </c>
    </row>
    <row r="2546" spans="1:10">
      <c r="A2546" t="s">
        <v>10</v>
      </c>
      <c r="B2546" t="s">
        <v>11</v>
      </c>
      <c r="C2546" t="s">
        <v>73</v>
      </c>
      <c r="D2546" t="s">
        <v>50</v>
      </c>
      <c r="E2546" t="s">
        <v>22</v>
      </c>
      <c r="F2546" t="s">
        <v>98</v>
      </c>
      <c r="G2546" t="s">
        <v>99</v>
      </c>
      <c r="H2546">
        <v>2022</v>
      </c>
      <c r="I2546">
        <v>1470</v>
      </c>
      <c r="J2546">
        <v>730</v>
      </c>
    </row>
    <row r="2547" spans="1:10">
      <c r="A2547" t="s">
        <v>10</v>
      </c>
      <c r="B2547" t="s">
        <v>11</v>
      </c>
      <c r="C2547" t="s">
        <v>73</v>
      </c>
      <c r="D2547" t="s">
        <v>50</v>
      </c>
      <c r="E2547" t="s">
        <v>15</v>
      </c>
      <c r="F2547" t="s">
        <v>80</v>
      </c>
      <c r="G2547" t="s">
        <v>82</v>
      </c>
      <c r="H2547">
        <v>2022</v>
      </c>
      <c r="I2547">
        <v>550</v>
      </c>
      <c r="J2547">
        <v>643.5</v>
      </c>
    </row>
    <row r="2548" spans="1:10">
      <c r="A2548" t="s">
        <v>10</v>
      </c>
      <c r="B2548" t="s">
        <v>11</v>
      </c>
      <c r="C2548" t="s">
        <v>73</v>
      </c>
      <c r="D2548" t="s">
        <v>50</v>
      </c>
      <c r="E2548" t="s">
        <v>15</v>
      </c>
      <c r="F2548" t="s">
        <v>80</v>
      </c>
      <c r="G2548" t="s">
        <v>84</v>
      </c>
      <c r="H2548">
        <v>2022</v>
      </c>
      <c r="I2548">
        <v>550</v>
      </c>
      <c r="J2548">
        <v>643.5</v>
      </c>
    </row>
    <row r="2549" spans="1:10">
      <c r="A2549" t="s">
        <v>10</v>
      </c>
      <c r="B2549" t="s">
        <v>11</v>
      </c>
      <c r="C2549" t="s">
        <v>73</v>
      </c>
      <c r="D2549" t="s">
        <v>50</v>
      </c>
      <c r="E2549" t="s">
        <v>12</v>
      </c>
      <c r="F2549" t="s">
        <v>13</v>
      </c>
      <c r="G2549" t="s">
        <v>14</v>
      </c>
      <c r="H2549">
        <v>2022</v>
      </c>
      <c r="I2549">
        <v>4700</v>
      </c>
      <c r="J2549">
        <v>611</v>
      </c>
    </row>
    <row r="2550" spans="1:10">
      <c r="A2550" t="s">
        <v>10</v>
      </c>
      <c r="B2550" t="s">
        <v>11</v>
      </c>
      <c r="C2550" t="s">
        <v>73</v>
      </c>
      <c r="D2550" t="s">
        <v>50</v>
      </c>
      <c r="E2550" t="s">
        <v>15</v>
      </c>
      <c r="F2550" t="s">
        <v>80</v>
      </c>
      <c r="G2550" t="s">
        <v>82</v>
      </c>
      <c r="H2550">
        <v>2022</v>
      </c>
      <c r="I2550">
        <v>525</v>
      </c>
      <c r="J2550">
        <v>598.5</v>
      </c>
    </row>
    <row r="2551" spans="1:10">
      <c r="A2551" t="s">
        <v>10</v>
      </c>
      <c r="B2551" t="s">
        <v>11</v>
      </c>
      <c r="C2551" t="s">
        <v>73</v>
      </c>
      <c r="D2551" t="s">
        <v>50</v>
      </c>
      <c r="E2551" t="s">
        <v>15</v>
      </c>
      <c r="F2551" t="s">
        <v>80</v>
      </c>
      <c r="G2551" t="s">
        <v>84</v>
      </c>
      <c r="H2551">
        <v>2022</v>
      </c>
      <c r="I2551">
        <v>525</v>
      </c>
      <c r="J2551">
        <v>598.5</v>
      </c>
    </row>
    <row r="2552" spans="1:10">
      <c r="A2552" t="s">
        <v>10</v>
      </c>
      <c r="B2552" t="s">
        <v>11</v>
      </c>
      <c r="C2552" t="s">
        <v>73</v>
      </c>
      <c r="D2552" t="s">
        <v>50</v>
      </c>
      <c r="E2552" t="s">
        <v>15</v>
      </c>
      <c r="F2552" t="s">
        <v>80</v>
      </c>
      <c r="G2552" t="s">
        <v>82</v>
      </c>
      <c r="H2552">
        <v>2022</v>
      </c>
      <c r="I2552">
        <v>500</v>
      </c>
      <c r="J2552">
        <v>585</v>
      </c>
    </row>
    <row r="2553" spans="1:10">
      <c r="A2553" t="s">
        <v>10</v>
      </c>
      <c r="B2553" t="s">
        <v>11</v>
      </c>
      <c r="C2553" t="s">
        <v>73</v>
      </c>
      <c r="D2553" t="s">
        <v>50</v>
      </c>
      <c r="E2553" t="s">
        <v>15</v>
      </c>
      <c r="F2553" t="s">
        <v>80</v>
      </c>
      <c r="G2553" t="s">
        <v>82</v>
      </c>
      <c r="H2553">
        <v>2022</v>
      </c>
      <c r="I2553">
        <v>500</v>
      </c>
      <c r="J2553">
        <v>585</v>
      </c>
    </row>
    <row r="2554" spans="1:10">
      <c r="A2554" t="s">
        <v>10</v>
      </c>
      <c r="B2554" t="s">
        <v>11</v>
      </c>
      <c r="C2554" t="s">
        <v>73</v>
      </c>
      <c r="D2554" t="s">
        <v>50</v>
      </c>
      <c r="E2554" t="s">
        <v>15</v>
      </c>
      <c r="F2554" t="s">
        <v>80</v>
      </c>
      <c r="G2554" t="s">
        <v>84</v>
      </c>
      <c r="H2554">
        <v>2022</v>
      </c>
      <c r="I2554">
        <v>500</v>
      </c>
      <c r="J2554">
        <v>585</v>
      </c>
    </row>
    <row r="2555" spans="1:10">
      <c r="A2555" t="s">
        <v>10</v>
      </c>
      <c r="B2555" t="s">
        <v>11</v>
      </c>
      <c r="C2555" t="s">
        <v>73</v>
      </c>
      <c r="D2555" t="s">
        <v>50</v>
      </c>
      <c r="E2555" t="s">
        <v>15</v>
      </c>
      <c r="F2555" t="s">
        <v>80</v>
      </c>
      <c r="G2555" t="s">
        <v>84</v>
      </c>
      <c r="H2555">
        <v>2022</v>
      </c>
      <c r="I2555">
        <v>500</v>
      </c>
      <c r="J2555">
        <v>585</v>
      </c>
    </row>
    <row r="2556" spans="1:10">
      <c r="A2556" t="s">
        <v>10</v>
      </c>
      <c r="B2556" t="s">
        <v>11</v>
      </c>
      <c r="C2556" t="s">
        <v>73</v>
      </c>
      <c r="D2556" t="s">
        <v>50</v>
      </c>
      <c r="E2556" t="s">
        <v>22</v>
      </c>
      <c r="F2556" t="s">
        <v>61</v>
      </c>
      <c r="G2556" t="s">
        <v>62</v>
      </c>
      <c r="H2556">
        <v>2022</v>
      </c>
      <c r="I2556">
        <v>1150</v>
      </c>
      <c r="J2556">
        <v>570</v>
      </c>
    </row>
    <row r="2557" spans="1:10">
      <c r="A2557" t="s">
        <v>10</v>
      </c>
      <c r="B2557" t="s">
        <v>11</v>
      </c>
      <c r="C2557" t="s">
        <v>119</v>
      </c>
      <c r="D2557" t="s">
        <v>50</v>
      </c>
      <c r="E2557" t="s">
        <v>15</v>
      </c>
      <c r="F2557" t="s">
        <v>194</v>
      </c>
      <c r="G2557" t="s">
        <v>195</v>
      </c>
      <c r="H2557">
        <v>2022</v>
      </c>
      <c r="I2557">
        <v>225</v>
      </c>
      <c r="J2557">
        <v>510.75</v>
      </c>
    </row>
    <row r="2558" spans="1:10">
      <c r="A2558" t="s">
        <v>10</v>
      </c>
      <c r="B2558" t="s">
        <v>11</v>
      </c>
      <c r="C2558" t="s">
        <v>119</v>
      </c>
      <c r="D2558" t="s">
        <v>50</v>
      </c>
      <c r="E2558" t="s">
        <v>15</v>
      </c>
      <c r="F2558" t="s">
        <v>194</v>
      </c>
      <c r="G2558" t="s">
        <v>196</v>
      </c>
      <c r="H2558">
        <v>2022</v>
      </c>
      <c r="I2558">
        <v>225</v>
      </c>
      <c r="J2558">
        <v>510.75</v>
      </c>
    </row>
    <row r="2559" spans="1:10">
      <c r="A2559" t="s">
        <v>10</v>
      </c>
      <c r="B2559" t="s">
        <v>11</v>
      </c>
      <c r="C2559" t="s">
        <v>73</v>
      </c>
      <c r="D2559" t="s">
        <v>50</v>
      </c>
      <c r="E2559" t="s">
        <v>12</v>
      </c>
      <c r="F2559" t="s">
        <v>13</v>
      </c>
      <c r="G2559" t="s">
        <v>14</v>
      </c>
      <c r="H2559">
        <v>2022</v>
      </c>
      <c r="I2559">
        <v>3750</v>
      </c>
      <c r="J2559">
        <v>487.5</v>
      </c>
    </row>
    <row r="2560" spans="1:10">
      <c r="A2560" t="s">
        <v>10</v>
      </c>
      <c r="B2560" t="s">
        <v>11</v>
      </c>
      <c r="C2560" t="s">
        <v>73</v>
      </c>
      <c r="D2560" t="s">
        <v>50</v>
      </c>
      <c r="E2560" t="s">
        <v>22</v>
      </c>
      <c r="F2560" t="s">
        <v>61</v>
      </c>
      <c r="G2560" t="s">
        <v>62</v>
      </c>
      <c r="H2560">
        <v>2022</v>
      </c>
      <c r="I2560">
        <v>780</v>
      </c>
      <c r="J2560">
        <v>390</v>
      </c>
    </row>
    <row r="2561" spans="1:10">
      <c r="A2561" t="s">
        <v>10</v>
      </c>
      <c r="B2561" t="s">
        <v>11</v>
      </c>
      <c r="C2561" t="s">
        <v>73</v>
      </c>
      <c r="D2561" t="s">
        <v>50</v>
      </c>
      <c r="E2561" t="s">
        <v>22</v>
      </c>
      <c r="F2561" t="s">
        <v>61</v>
      </c>
      <c r="G2561" t="s">
        <v>62</v>
      </c>
      <c r="H2561">
        <v>2022</v>
      </c>
      <c r="I2561">
        <v>680</v>
      </c>
      <c r="J2561">
        <v>340</v>
      </c>
    </row>
    <row r="2562" spans="1:10">
      <c r="A2562" t="s">
        <v>10</v>
      </c>
      <c r="B2562" t="s">
        <v>11</v>
      </c>
      <c r="C2562" t="s">
        <v>73</v>
      </c>
      <c r="D2562" t="s">
        <v>50</v>
      </c>
      <c r="E2562" t="s">
        <v>22</v>
      </c>
      <c r="F2562" t="s">
        <v>61</v>
      </c>
      <c r="G2562" t="s">
        <v>62</v>
      </c>
      <c r="H2562">
        <v>2022</v>
      </c>
      <c r="I2562">
        <v>460</v>
      </c>
      <c r="J2562">
        <v>230</v>
      </c>
    </row>
    <row r="2563" spans="1:10">
      <c r="A2563" t="s">
        <v>10</v>
      </c>
      <c r="B2563" t="s">
        <v>11</v>
      </c>
      <c r="C2563" t="s">
        <v>73</v>
      </c>
      <c r="D2563" t="s">
        <v>50</v>
      </c>
      <c r="E2563" t="s">
        <v>22</v>
      </c>
      <c r="F2563" t="s">
        <v>98</v>
      </c>
      <c r="G2563" t="s">
        <v>100</v>
      </c>
      <c r="H2563">
        <v>2022</v>
      </c>
      <c r="I2563">
        <v>420</v>
      </c>
      <c r="J2563">
        <v>210</v>
      </c>
    </row>
    <row r="2564" spans="1:10">
      <c r="A2564" t="s">
        <v>10</v>
      </c>
      <c r="B2564" t="s">
        <v>11</v>
      </c>
      <c r="C2564" t="s">
        <v>119</v>
      </c>
      <c r="D2564" t="s">
        <v>50</v>
      </c>
      <c r="E2564" t="s">
        <v>15</v>
      </c>
      <c r="F2564" t="s">
        <v>194</v>
      </c>
      <c r="G2564" t="s">
        <v>195</v>
      </c>
      <c r="H2564">
        <v>2022</v>
      </c>
      <c r="I2564">
        <v>50</v>
      </c>
      <c r="J2564">
        <v>113.5</v>
      </c>
    </row>
    <row r="2565" spans="1:10">
      <c r="A2565" t="s">
        <v>10</v>
      </c>
      <c r="B2565" t="s">
        <v>11</v>
      </c>
      <c r="C2565" t="s">
        <v>119</v>
      </c>
      <c r="D2565" t="s">
        <v>50</v>
      </c>
      <c r="E2565" t="s">
        <v>15</v>
      </c>
      <c r="F2565" t="s">
        <v>194</v>
      </c>
      <c r="G2565" t="s">
        <v>196</v>
      </c>
      <c r="H2565">
        <v>2022</v>
      </c>
      <c r="I2565">
        <v>50</v>
      </c>
      <c r="J2565">
        <v>113.5</v>
      </c>
    </row>
    <row r="2566" spans="1:10">
      <c r="A2566" t="s">
        <v>10</v>
      </c>
      <c r="B2566" t="s">
        <v>11</v>
      </c>
      <c r="C2566" t="s">
        <v>119</v>
      </c>
      <c r="D2566" t="s">
        <v>50</v>
      </c>
      <c r="E2566" t="s">
        <v>15</v>
      </c>
      <c r="F2566" t="s">
        <v>194</v>
      </c>
      <c r="G2566" t="s">
        <v>196</v>
      </c>
      <c r="H2566">
        <v>2022</v>
      </c>
      <c r="I2566">
        <v>50</v>
      </c>
      <c r="J2566">
        <v>113.5</v>
      </c>
    </row>
    <row r="2567" spans="1:10">
      <c r="A2567" t="s">
        <v>10</v>
      </c>
      <c r="B2567" t="s">
        <v>11</v>
      </c>
      <c r="C2567" t="s">
        <v>119</v>
      </c>
      <c r="D2567" t="s">
        <v>50</v>
      </c>
      <c r="E2567" t="s">
        <v>15</v>
      </c>
      <c r="F2567" t="s">
        <v>194</v>
      </c>
      <c r="G2567" t="s">
        <v>195</v>
      </c>
      <c r="H2567">
        <v>2022</v>
      </c>
      <c r="I2567">
        <v>25</v>
      </c>
      <c r="J2567">
        <v>56.75</v>
      </c>
    </row>
    <row r="2568" spans="1:10">
      <c r="A2568" t="s">
        <v>10</v>
      </c>
      <c r="B2568" t="s">
        <v>11</v>
      </c>
      <c r="C2568" t="s">
        <v>119</v>
      </c>
      <c r="D2568" t="s">
        <v>50</v>
      </c>
      <c r="E2568" t="s">
        <v>15</v>
      </c>
      <c r="F2568" t="s">
        <v>194</v>
      </c>
      <c r="G2568" t="s">
        <v>195</v>
      </c>
      <c r="H2568">
        <v>2022</v>
      </c>
      <c r="I2568">
        <v>25</v>
      </c>
      <c r="J2568">
        <v>56.75</v>
      </c>
    </row>
    <row r="2569" spans="1:10">
      <c r="A2569" t="s">
        <v>10</v>
      </c>
      <c r="B2569" t="s">
        <v>11</v>
      </c>
      <c r="C2569" t="s">
        <v>119</v>
      </c>
      <c r="D2569" t="s">
        <v>50</v>
      </c>
      <c r="E2569" t="s">
        <v>15</v>
      </c>
      <c r="F2569" t="s">
        <v>194</v>
      </c>
      <c r="G2569" t="s">
        <v>196</v>
      </c>
      <c r="H2569">
        <v>2022</v>
      </c>
      <c r="I2569">
        <v>25</v>
      </c>
      <c r="J2569">
        <v>56.75</v>
      </c>
    </row>
    <row r="2570" spans="1:10">
      <c r="A2570" t="s">
        <v>10</v>
      </c>
      <c r="B2570" t="s">
        <v>11</v>
      </c>
      <c r="C2570" t="s">
        <v>73</v>
      </c>
      <c r="D2570" t="s">
        <v>50</v>
      </c>
      <c r="E2570" t="s">
        <v>26</v>
      </c>
      <c r="F2570" t="s">
        <v>26</v>
      </c>
      <c r="G2570" t="s">
        <v>63</v>
      </c>
      <c r="H2570">
        <v>2022</v>
      </c>
      <c r="I2570">
        <v>108000</v>
      </c>
      <c r="J2570">
        <v>0</v>
      </c>
    </row>
    <row r="2571" spans="1:10">
      <c r="A2571" t="s">
        <v>10</v>
      </c>
      <c r="B2571" t="s">
        <v>11</v>
      </c>
      <c r="C2571" t="s">
        <v>73</v>
      </c>
      <c r="D2571" t="s">
        <v>50</v>
      </c>
      <c r="E2571" t="s">
        <v>26</v>
      </c>
      <c r="F2571" t="s">
        <v>26</v>
      </c>
      <c r="G2571" t="s">
        <v>63</v>
      </c>
      <c r="H2571">
        <v>2022</v>
      </c>
      <c r="I2571">
        <v>18000</v>
      </c>
      <c r="J2571">
        <v>0</v>
      </c>
    </row>
    <row r="2572" spans="1:10">
      <c r="A2572" t="s">
        <v>10</v>
      </c>
      <c r="B2572" t="s">
        <v>11</v>
      </c>
      <c r="C2572" t="s">
        <v>73</v>
      </c>
      <c r="D2572" t="s">
        <v>50</v>
      </c>
      <c r="E2572" t="s">
        <v>26</v>
      </c>
      <c r="F2572" t="s">
        <v>26</v>
      </c>
      <c r="G2572" t="s">
        <v>63</v>
      </c>
      <c r="H2572">
        <v>2022</v>
      </c>
      <c r="I2572">
        <v>73100</v>
      </c>
      <c r="J2572">
        <v>0</v>
      </c>
    </row>
    <row r="2573" spans="1:10">
      <c r="A2573" t="s">
        <v>10</v>
      </c>
      <c r="B2573" t="s">
        <v>11</v>
      </c>
      <c r="C2573" t="s">
        <v>73</v>
      </c>
      <c r="D2573" t="s">
        <v>50</v>
      </c>
      <c r="E2573" t="s">
        <v>26</v>
      </c>
      <c r="F2573" t="s">
        <v>26</v>
      </c>
      <c r="G2573" t="s">
        <v>63</v>
      </c>
      <c r="H2573">
        <v>2022</v>
      </c>
      <c r="I2573">
        <v>3300</v>
      </c>
      <c r="J2573">
        <v>0</v>
      </c>
    </row>
    <row r="2574" spans="1:10">
      <c r="A2574" t="s">
        <v>10</v>
      </c>
      <c r="B2574" t="s">
        <v>11</v>
      </c>
      <c r="C2574" t="s">
        <v>73</v>
      </c>
      <c r="D2574" t="s">
        <v>50</v>
      </c>
      <c r="E2574" t="s">
        <v>26</v>
      </c>
      <c r="F2574" t="s">
        <v>26</v>
      </c>
      <c r="G2574" t="s">
        <v>63</v>
      </c>
      <c r="H2574">
        <v>2022</v>
      </c>
      <c r="I2574">
        <v>6300</v>
      </c>
      <c r="J2574">
        <v>0</v>
      </c>
    </row>
    <row r="2575" spans="1:10">
      <c r="A2575" t="s">
        <v>10</v>
      </c>
      <c r="B2575" t="s">
        <v>11</v>
      </c>
      <c r="C2575" t="s">
        <v>73</v>
      </c>
      <c r="D2575" t="s">
        <v>50</v>
      </c>
      <c r="E2575" t="s">
        <v>26</v>
      </c>
      <c r="F2575" t="s">
        <v>26</v>
      </c>
      <c r="G2575" t="s">
        <v>63</v>
      </c>
      <c r="H2575">
        <v>2022</v>
      </c>
      <c r="I2575">
        <v>7100</v>
      </c>
      <c r="J2575">
        <v>0</v>
      </c>
    </row>
    <row r="2576" spans="1:10">
      <c r="A2576" t="s">
        <v>10</v>
      </c>
      <c r="B2576" t="s">
        <v>11</v>
      </c>
      <c r="C2576" t="s">
        <v>73</v>
      </c>
      <c r="D2576" t="s">
        <v>50</v>
      </c>
      <c r="E2576" t="s">
        <v>26</v>
      </c>
      <c r="F2576" t="s">
        <v>26</v>
      </c>
      <c r="G2576" t="s">
        <v>63</v>
      </c>
      <c r="H2576">
        <v>2022</v>
      </c>
      <c r="I2576">
        <v>48000</v>
      </c>
      <c r="J2576">
        <v>0</v>
      </c>
    </row>
    <row r="2577" spans="1:10">
      <c r="A2577" t="s">
        <v>10</v>
      </c>
      <c r="B2577" t="s">
        <v>11</v>
      </c>
      <c r="C2577" t="s">
        <v>73</v>
      </c>
      <c r="D2577" t="s">
        <v>50</v>
      </c>
      <c r="E2577" t="s">
        <v>26</v>
      </c>
      <c r="F2577" t="s">
        <v>26</v>
      </c>
      <c r="G2577" t="s">
        <v>63</v>
      </c>
      <c r="H2577">
        <v>2022</v>
      </c>
      <c r="I2577">
        <v>4000</v>
      </c>
      <c r="J2577">
        <v>0</v>
      </c>
    </row>
    <row r="2578" spans="1:10">
      <c r="A2578" t="s">
        <v>10</v>
      </c>
      <c r="B2578" t="s">
        <v>11</v>
      </c>
      <c r="C2578" t="s">
        <v>73</v>
      </c>
      <c r="D2578" t="s">
        <v>50</v>
      </c>
      <c r="E2578" t="s">
        <v>26</v>
      </c>
      <c r="F2578" t="s">
        <v>26</v>
      </c>
      <c r="G2578" t="s">
        <v>63</v>
      </c>
      <c r="H2578">
        <v>2022</v>
      </c>
      <c r="I2578">
        <v>5000</v>
      </c>
      <c r="J2578">
        <v>0</v>
      </c>
    </row>
    <row r="2579" spans="1:10">
      <c r="A2579" t="s">
        <v>10</v>
      </c>
      <c r="B2579" t="s">
        <v>11</v>
      </c>
      <c r="C2579" t="s">
        <v>73</v>
      </c>
      <c r="D2579" t="s">
        <v>50</v>
      </c>
      <c r="E2579" t="s">
        <v>26</v>
      </c>
      <c r="F2579" t="s">
        <v>26</v>
      </c>
      <c r="G2579" t="s">
        <v>64</v>
      </c>
      <c r="H2579">
        <v>2022</v>
      </c>
      <c r="I2579">
        <v>90</v>
      </c>
      <c r="J2579">
        <v>0</v>
      </c>
    </row>
    <row r="2580" spans="1:10">
      <c r="A2580" t="s">
        <v>10</v>
      </c>
      <c r="B2580" t="s">
        <v>11</v>
      </c>
      <c r="C2580" t="s">
        <v>73</v>
      </c>
      <c r="D2580" t="s">
        <v>50</v>
      </c>
      <c r="E2580" t="s">
        <v>26</v>
      </c>
      <c r="F2580" t="s">
        <v>26</v>
      </c>
      <c r="G2580" t="s">
        <v>64</v>
      </c>
      <c r="H2580">
        <v>2022</v>
      </c>
      <c r="I2580">
        <v>100</v>
      </c>
      <c r="J2580">
        <v>0</v>
      </c>
    </row>
    <row r="2581" spans="1:10">
      <c r="A2581" t="s">
        <v>10</v>
      </c>
      <c r="B2581" t="s">
        <v>11</v>
      </c>
      <c r="C2581" t="s">
        <v>73</v>
      </c>
      <c r="D2581" t="s">
        <v>50</v>
      </c>
      <c r="E2581" t="s">
        <v>26</v>
      </c>
      <c r="F2581" t="s">
        <v>26</v>
      </c>
      <c r="G2581" t="s">
        <v>64</v>
      </c>
      <c r="H2581">
        <v>2022</v>
      </c>
      <c r="I2581">
        <v>100</v>
      </c>
      <c r="J2581">
        <v>0</v>
      </c>
    </row>
    <row r="2582" spans="1:10">
      <c r="A2582" t="s">
        <v>10</v>
      </c>
      <c r="B2582" t="s">
        <v>11</v>
      </c>
      <c r="C2582" t="s">
        <v>73</v>
      </c>
      <c r="D2582" t="s">
        <v>50</v>
      </c>
      <c r="E2582" t="s">
        <v>26</v>
      </c>
      <c r="F2582" t="s">
        <v>26</v>
      </c>
      <c r="G2582" t="s">
        <v>64</v>
      </c>
      <c r="H2582">
        <v>2022</v>
      </c>
      <c r="I2582">
        <v>50</v>
      </c>
      <c r="J2582">
        <v>0</v>
      </c>
    </row>
    <row r="2583" spans="1:10">
      <c r="A2583" t="s">
        <v>10</v>
      </c>
      <c r="B2583" t="s">
        <v>11</v>
      </c>
      <c r="C2583" t="s">
        <v>73</v>
      </c>
      <c r="D2583" t="s">
        <v>50</v>
      </c>
      <c r="E2583" t="s">
        <v>26</v>
      </c>
      <c r="F2583" t="s">
        <v>26</v>
      </c>
      <c r="G2583" t="s">
        <v>64</v>
      </c>
      <c r="H2583">
        <v>2022</v>
      </c>
      <c r="I2583">
        <v>80</v>
      </c>
      <c r="J2583">
        <v>0</v>
      </c>
    </row>
    <row r="2584" spans="1:10">
      <c r="A2584" t="s">
        <v>10</v>
      </c>
      <c r="B2584" t="s">
        <v>11</v>
      </c>
      <c r="C2584" t="s">
        <v>119</v>
      </c>
      <c r="D2584" t="s">
        <v>309</v>
      </c>
      <c r="E2584" t="s">
        <v>15</v>
      </c>
      <c r="F2584" t="s">
        <v>194</v>
      </c>
      <c r="G2584" t="s">
        <v>197</v>
      </c>
      <c r="H2584">
        <v>2022</v>
      </c>
      <c r="I2584">
        <v>11990</v>
      </c>
      <c r="J2584">
        <v>27069.75</v>
      </c>
    </row>
    <row r="2585" spans="1:10">
      <c r="A2585" t="s">
        <v>10</v>
      </c>
      <c r="B2585" t="s">
        <v>11</v>
      </c>
      <c r="C2585" t="s">
        <v>119</v>
      </c>
      <c r="D2585" t="s">
        <v>309</v>
      </c>
      <c r="E2585" t="s">
        <v>15</v>
      </c>
      <c r="F2585" t="s">
        <v>194</v>
      </c>
      <c r="G2585" t="s">
        <v>197</v>
      </c>
      <c r="H2585">
        <v>2022</v>
      </c>
      <c r="I2585">
        <v>11755</v>
      </c>
      <c r="J2585">
        <v>26559</v>
      </c>
    </row>
    <row r="2586" spans="1:10">
      <c r="A2586" t="s">
        <v>10</v>
      </c>
      <c r="B2586" t="s">
        <v>11</v>
      </c>
      <c r="C2586" t="s">
        <v>119</v>
      </c>
      <c r="D2586" t="s">
        <v>309</v>
      </c>
      <c r="E2586" t="s">
        <v>15</v>
      </c>
      <c r="F2586" t="s">
        <v>194</v>
      </c>
      <c r="G2586" t="s">
        <v>197</v>
      </c>
      <c r="H2586">
        <v>2022</v>
      </c>
      <c r="I2586">
        <v>5050</v>
      </c>
      <c r="J2586">
        <v>11406.75</v>
      </c>
    </row>
    <row r="2587" spans="1:10">
      <c r="A2587" t="s">
        <v>10</v>
      </c>
      <c r="B2587" t="s">
        <v>11</v>
      </c>
      <c r="C2587" t="s">
        <v>119</v>
      </c>
      <c r="D2587" t="s">
        <v>309</v>
      </c>
      <c r="E2587" t="s">
        <v>15</v>
      </c>
      <c r="F2587" t="s">
        <v>194</v>
      </c>
      <c r="G2587" t="s">
        <v>197</v>
      </c>
      <c r="H2587">
        <v>2022</v>
      </c>
      <c r="I2587">
        <v>4925</v>
      </c>
      <c r="J2587">
        <v>11123</v>
      </c>
    </row>
    <row r="2588" spans="1:10">
      <c r="A2588" t="s">
        <v>10</v>
      </c>
      <c r="B2588" t="s">
        <v>11</v>
      </c>
      <c r="C2588" t="s">
        <v>119</v>
      </c>
      <c r="D2588" t="s">
        <v>309</v>
      </c>
      <c r="E2588" t="s">
        <v>15</v>
      </c>
      <c r="F2588" t="s">
        <v>194</v>
      </c>
      <c r="G2588" t="s">
        <v>197</v>
      </c>
      <c r="H2588">
        <v>2022</v>
      </c>
      <c r="I2588">
        <v>1160</v>
      </c>
      <c r="J2588">
        <v>2587.5</v>
      </c>
    </row>
    <row r="2589" spans="1:10">
      <c r="A2589" t="s">
        <v>10</v>
      </c>
      <c r="B2589" t="s">
        <v>11</v>
      </c>
      <c r="C2589" t="s">
        <v>119</v>
      </c>
      <c r="D2589" t="s">
        <v>309</v>
      </c>
      <c r="E2589" t="s">
        <v>15</v>
      </c>
      <c r="F2589" t="s">
        <v>194</v>
      </c>
      <c r="G2589" t="s">
        <v>197</v>
      </c>
      <c r="H2589">
        <v>2022</v>
      </c>
      <c r="I2589">
        <v>650</v>
      </c>
      <c r="J2589">
        <v>1475.5</v>
      </c>
    </row>
    <row r="2590" spans="1:10">
      <c r="A2590" t="s">
        <v>10</v>
      </c>
      <c r="B2590" t="s">
        <v>351</v>
      </c>
      <c r="C2590" t="s">
        <v>351</v>
      </c>
      <c r="D2590" t="s">
        <v>401</v>
      </c>
      <c r="E2590" t="s">
        <v>15</v>
      </c>
      <c r="F2590" t="s">
        <v>128</v>
      </c>
      <c r="G2590" t="s">
        <v>364</v>
      </c>
      <c r="H2590">
        <v>2022</v>
      </c>
      <c r="I2590">
        <v>500</v>
      </c>
      <c r="J2590">
        <v>1505</v>
      </c>
    </row>
    <row r="2591" spans="1:10">
      <c r="A2591" t="s">
        <v>10</v>
      </c>
      <c r="B2591" t="s">
        <v>351</v>
      </c>
      <c r="C2591" t="s">
        <v>351</v>
      </c>
      <c r="D2591" t="s">
        <v>401</v>
      </c>
      <c r="E2591" t="s">
        <v>15</v>
      </c>
      <c r="F2591" t="s">
        <v>34</v>
      </c>
      <c r="G2591" t="s">
        <v>150</v>
      </c>
      <c r="H2591">
        <v>2022</v>
      </c>
      <c r="I2591">
        <v>2915</v>
      </c>
      <c r="J2591">
        <v>6496</v>
      </c>
    </row>
    <row r="2592" spans="1:10">
      <c r="A2592" t="s">
        <v>10</v>
      </c>
      <c r="B2592" t="s">
        <v>351</v>
      </c>
      <c r="C2592" t="s">
        <v>351</v>
      </c>
      <c r="D2592" t="s">
        <v>401</v>
      </c>
      <c r="E2592" t="s">
        <v>15</v>
      </c>
      <c r="F2592" t="s">
        <v>34</v>
      </c>
      <c r="G2592" t="s">
        <v>150</v>
      </c>
      <c r="H2592">
        <v>2022</v>
      </c>
      <c r="I2592">
        <v>2010</v>
      </c>
      <c r="J2592">
        <v>4480</v>
      </c>
    </row>
    <row r="2593" spans="1:10">
      <c r="A2593" t="s">
        <v>10</v>
      </c>
      <c r="B2593" t="s">
        <v>351</v>
      </c>
      <c r="C2593" t="s">
        <v>351</v>
      </c>
      <c r="D2593" t="s">
        <v>401</v>
      </c>
      <c r="E2593" t="s">
        <v>15</v>
      </c>
      <c r="F2593" t="s">
        <v>34</v>
      </c>
      <c r="G2593" t="s">
        <v>150</v>
      </c>
      <c r="H2593">
        <v>2022</v>
      </c>
      <c r="I2593">
        <v>550</v>
      </c>
      <c r="J2593">
        <v>1232</v>
      </c>
    </row>
    <row r="2594" spans="1:10">
      <c r="A2594" t="s">
        <v>10</v>
      </c>
      <c r="B2594" t="s">
        <v>351</v>
      </c>
      <c r="C2594" t="s">
        <v>351</v>
      </c>
      <c r="D2594" t="s">
        <v>401</v>
      </c>
      <c r="E2594" t="s">
        <v>15</v>
      </c>
      <c r="F2594" t="s">
        <v>34</v>
      </c>
      <c r="G2594" t="s">
        <v>150</v>
      </c>
      <c r="H2594">
        <v>2022</v>
      </c>
      <c r="I2594">
        <v>1560</v>
      </c>
      <c r="J2594">
        <v>3472</v>
      </c>
    </row>
    <row r="2595" spans="1:10">
      <c r="A2595" t="s">
        <v>10</v>
      </c>
      <c r="B2595" t="s">
        <v>351</v>
      </c>
      <c r="C2595" t="s">
        <v>351</v>
      </c>
      <c r="D2595" t="s">
        <v>401</v>
      </c>
      <c r="E2595" t="s">
        <v>15</v>
      </c>
      <c r="F2595" t="s">
        <v>34</v>
      </c>
      <c r="G2595" t="s">
        <v>152</v>
      </c>
      <c r="H2595">
        <v>2022</v>
      </c>
      <c r="I2595">
        <v>2915</v>
      </c>
      <c r="J2595">
        <v>6496</v>
      </c>
    </row>
    <row r="2596" spans="1:10">
      <c r="A2596" t="s">
        <v>10</v>
      </c>
      <c r="B2596" t="s">
        <v>351</v>
      </c>
      <c r="C2596" t="s">
        <v>351</v>
      </c>
      <c r="D2596" t="s">
        <v>401</v>
      </c>
      <c r="E2596" t="s">
        <v>15</v>
      </c>
      <c r="F2596" t="s">
        <v>34</v>
      </c>
      <c r="G2596" t="s">
        <v>152</v>
      </c>
      <c r="H2596">
        <v>2022</v>
      </c>
      <c r="I2596">
        <v>2010</v>
      </c>
      <c r="J2596">
        <v>4480</v>
      </c>
    </row>
    <row r="2597" spans="1:10">
      <c r="A2597" t="s">
        <v>10</v>
      </c>
      <c r="B2597" t="s">
        <v>351</v>
      </c>
      <c r="C2597" t="s">
        <v>351</v>
      </c>
      <c r="D2597" t="s">
        <v>401</v>
      </c>
      <c r="E2597" t="s">
        <v>15</v>
      </c>
      <c r="F2597" t="s">
        <v>34</v>
      </c>
      <c r="G2597" t="s">
        <v>152</v>
      </c>
      <c r="H2597">
        <v>2022</v>
      </c>
      <c r="I2597">
        <v>550</v>
      </c>
      <c r="J2597">
        <v>1232</v>
      </c>
    </row>
    <row r="2598" spans="1:10">
      <c r="A2598" t="s">
        <v>10</v>
      </c>
      <c r="B2598" t="s">
        <v>351</v>
      </c>
      <c r="C2598" t="s">
        <v>351</v>
      </c>
      <c r="D2598" t="s">
        <v>401</v>
      </c>
      <c r="E2598" t="s">
        <v>15</v>
      </c>
      <c r="F2598" t="s">
        <v>34</v>
      </c>
      <c r="G2598" t="s">
        <v>152</v>
      </c>
      <c r="H2598">
        <v>2022</v>
      </c>
      <c r="I2598">
        <v>1560</v>
      </c>
      <c r="J2598">
        <v>3472</v>
      </c>
    </row>
    <row r="2599" spans="1:10">
      <c r="A2599" t="s">
        <v>10</v>
      </c>
      <c r="B2599" t="s">
        <v>351</v>
      </c>
      <c r="C2599" t="s">
        <v>351</v>
      </c>
      <c r="D2599" t="s">
        <v>401</v>
      </c>
      <c r="E2599" t="s">
        <v>15</v>
      </c>
      <c r="F2599" t="s">
        <v>36</v>
      </c>
      <c r="G2599" t="s">
        <v>384</v>
      </c>
      <c r="H2599">
        <v>2022</v>
      </c>
      <c r="I2599">
        <v>3420</v>
      </c>
      <c r="J2599">
        <v>4556</v>
      </c>
    </row>
    <row r="2600" spans="1:10">
      <c r="A2600" t="s">
        <v>10</v>
      </c>
      <c r="B2600" t="s">
        <v>351</v>
      </c>
      <c r="C2600" t="s">
        <v>351</v>
      </c>
      <c r="D2600" t="s">
        <v>401</v>
      </c>
      <c r="E2600" t="s">
        <v>15</v>
      </c>
      <c r="F2600" t="s">
        <v>36</v>
      </c>
      <c r="G2600" t="s">
        <v>384</v>
      </c>
      <c r="H2600">
        <v>2022</v>
      </c>
      <c r="I2600">
        <v>33720</v>
      </c>
      <c r="J2600">
        <v>44286</v>
      </c>
    </row>
    <row r="2601" spans="1:10">
      <c r="A2601" t="s">
        <v>10</v>
      </c>
      <c r="B2601" t="s">
        <v>351</v>
      </c>
      <c r="C2601" t="s">
        <v>351</v>
      </c>
      <c r="D2601" t="s">
        <v>401</v>
      </c>
      <c r="E2601" t="s">
        <v>15</v>
      </c>
      <c r="F2601" t="s">
        <v>36</v>
      </c>
      <c r="G2601" t="s">
        <v>384</v>
      </c>
      <c r="H2601">
        <v>2022</v>
      </c>
      <c r="I2601">
        <v>2010</v>
      </c>
      <c r="J2601">
        <v>2640</v>
      </c>
    </row>
    <row r="2602" spans="1:10">
      <c r="A2602" t="s">
        <v>10</v>
      </c>
      <c r="B2602" t="s">
        <v>351</v>
      </c>
      <c r="C2602" t="s">
        <v>351</v>
      </c>
      <c r="D2602" t="s">
        <v>401</v>
      </c>
      <c r="E2602" t="s">
        <v>15</v>
      </c>
      <c r="F2602" t="s">
        <v>36</v>
      </c>
      <c r="G2602" t="s">
        <v>385</v>
      </c>
      <c r="H2602">
        <v>2022</v>
      </c>
      <c r="I2602">
        <v>3420</v>
      </c>
      <c r="J2602">
        <v>4556</v>
      </c>
    </row>
    <row r="2603" spans="1:10">
      <c r="A2603" t="s">
        <v>10</v>
      </c>
      <c r="B2603" t="s">
        <v>351</v>
      </c>
      <c r="C2603" t="s">
        <v>351</v>
      </c>
      <c r="D2603" t="s">
        <v>401</v>
      </c>
      <c r="E2603" t="s">
        <v>15</v>
      </c>
      <c r="F2603" t="s">
        <v>36</v>
      </c>
      <c r="G2603" t="s">
        <v>385</v>
      </c>
      <c r="H2603">
        <v>2022</v>
      </c>
      <c r="I2603">
        <v>33720</v>
      </c>
      <c r="J2603">
        <v>44286</v>
      </c>
    </row>
    <row r="2604" spans="1:10">
      <c r="A2604" t="s">
        <v>10</v>
      </c>
      <c r="B2604" t="s">
        <v>351</v>
      </c>
      <c r="C2604" t="s">
        <v>351</v>
      </c>
      <c r="D2604" t="s">
        <v>401</v>
      </c>
      <c r="E2604" t="s">
        <v>15</v>
      </c>
      <c r="F2604" t="s">
        <v>36</v>
      </c>
      <c r="G2604" t="s">
        <v>385</v>
      </c>
      <c r="H2604">
        <v>2022</v>
      </c>
      <c r="I2604">
        <v>2010</v>
      </c>
      <c r="J2604">
        <v>2640</v>
      </c>
    </row>
    <row r="2605" spans="1:10">
      <c r="A2605" t="s">
        <v>10</v>
      </c>
      <c r="B2605" t="s">
        <v>351</v>
      </c>
      <c r="C2605" t="s">
        <v>351</v>
      </c>
      <c r="D2605" t="s">
        <v>401</v>
      </c>
      <c r="E2605" t="s">
        <v>15</v>
      </c>
      <c r="F2605" t="s">
        <v>207</v>
      </c>
      <c r="G2605" t="s">
        <v>208</v>
      </c>
      <c r="H2605">
        <v>2022</v>
      </c>
      <c r="I2605">
        <v>1005</v>
      </c>
      <c r="J2605">
        <v>4870</v>
      </c>
    </row>
    <row r="2606" spans="1:10">
      <c r="A2606" t="s">
        <v>10</v>
      </c>
      <c r="B2606" t="s">
        <v>351</v>
      </c>
      <c r="C2606" t="s">
        <v>351</v>
      </c>
      <c r="D2606" t="s">
        <v>401</v>
      </c>
      <c r="E2606" t="s">
        <v>15</v>
      </c>
      <c r="F2606" t="s">
        <v>207</v>
      </c>
      <c r="G2606" t="s">
        <v>208</v>
      </c>
      <c r="H2606">
        <v>2022</v>
      </c>
      <c r="I2606">
        <v>1005</v>
      </c>
      <c r="J2606">
        <v>4870</v>
      </c>
    </row>
    <row r="2607" spans="1:10">
      <c r="A2607" t="s">
        <v>10</v>
      </c>
      <c r="B2607" t="s">
        <v>351</v>
      </c>
      <c r="C2607" t="s">
        <v>351</v>
      </c>
      <c r="D2607" t="s">
        <v>401</v>
      </c>
      <c r="E2607" t="s">
        <v>15</v>
      </c>
      <c r="F2607" t="s">
        <v>207</v>
      </c>
      <c r="G2607" t="s">
        <v>209</v>
      </c>
      <c r="H2607">
        <v>2022</v>
      </c>
      <c r="I2607">
        <v>1005</v>
      </c>
      <c r="J2607">
        <v>4870</v>
      </c>
    </row>
    <row r="2608" spans="1:10">
      <c r="A2608" t="s">
        <v>10</v>
      </c>
      <c r="B2608" t="s">
        <v>351</v>
      </c>
      <c r="C2608" t="s">
        <v>351</v>
      </c>
      <c r="D2608" t="s">
        <v>401</v>
      </c>
      <c r="E2608" t="s">
        <v>15</v>
      </c>
      <c r="F2608" t="s">
        <v>207</v>
      </c>
      <c r="G2608" t="s">
        <v>209</v>
      </c>
      <c r="H2608">
        <v>2022</v>
      </c>
      <c r="I2608">
        <v>1005</v>
      </c>
      <c r="J2608">
        <v>4870</v>
      </c>
    </row>
    <row r="2609" spans="1:10">
      <c r="A2609" t="s">
        <v>544</v>
      </c>
      <c r="B2609" t="s">
        <v>11</v>
      </c>
      <c r="C2609" t="s">
        <v>73</v>
      </c>
      <c r="D2609" t="s">
        <v>563</v>
      </c>
      <c r="E2609" t="s">
        <v>15</v>
      </c>
      <c r="F2609" t="s">
        <v>80</v>
      </c>
      <c r="G2609" t="s">
        <v>84</v>
      </c>
      <c r="H2609">
        <v>2022</v>
      </c>
      <c r="I2609">
        <v>22110</v>
      </c>
      <c r="J2609">
        <v>25300</v>
      </c>
    </row>
    <row r="2610" spans="1:10">
      <c r="A2610" t="s">
        <v>544</v>
      </c>
      <c r="B2610" t="s">
        <v>11</v>
      </c>
      <c r="C2610" t="s">
        <v>73</v>
      </c>
      <c r="D2610" t="s">
        <v>563</v>
      </c>
      <c r="E2610" t="s">
        <v>15</v>
      </c>
      <c r="F2610" t="s">
        <v>80</v>
      </c>
      <c r="G2610" t="s">
        <v>84</v>
      </c>
      <c r="H2610">
        <v>2022</v>
      </c>
      <c r="I2610">
        <v>18090</v>
      </c>
      <c r="J2610">
        <v>20700</v>
      </c>
    </row>
    <row r="2611" spans="1:10">
      <c r="A2611" t="s">
        <v>544</v>
      </c>
      <c r="B2611" t="s">
        <v>11</v>
      </c>
      <c r="C2611" t="s">
        <v>73</v>
      </c>
      <c r="D2611" t="s">
        <v>563</v>
      </c>
      <c r="E2611" t="s">
        <v>15</v>
      </c>
      <c r="F2611" t="s">
        <v>80</v>
      </c>
      <c r="G2611" t="s">
        <v>84</v>
      </c>
      <c r="H2611">
        <v>2022</v>
      </c>
      <c r="I2611">
        <v>14070</v>
      </c>
      <c r="J2611">
        <v>16380</v>
      </c>
    </row>
    <row r="2612" spans="1:10">
      <c r="A2612" t="s">
        <v>544</v>
      </c>
      <c r="B2612" t="s">
        <v>11</v>
      </c>
      <c r="C2612" t="s">
        <v>73</v>
      </c>
      <c r="D2612" t="s">
        <v>563</v>
      </c>
      <c r="E2612" t="s">
        <v>15</v>
      </c>
      <c r="F2612" t="s">
        <v>80</v>
      </c>
      <c r="G2612" t="s">
        <v>84</v>
      </c>
      <c r="H2612">
        <v>2022</v>
      </c>
      <c r="I2612">
        <v>10050</v>
      </c>
      <c r="J2612">
        <v>11700</v>
      </c>
    </row>
    <row r="2613" spans="1:10">
      <c r="A2613" t="s">
        <v>544</v>
      </c>
      <c r="B2613" t="s">
        <v>11</v>
      </c>
      <c r="C2613" t="s">
        <v>73</v>
      </c>
      <c r="D2613" t="s">
        <v>563</v>
      </c>
      <c r="E2613" t="s">
        <v>15</v>
      </c>
      <c r="F2613" t="s">
        <v>80</v>
      </c>
      <c r="G2613" t="s">
        <v>84</v>
      </c>
      <c r="H2613">
        <v>2022</v>
      </c>
      <c r="I2613">
        <v>10050</v>
      </c>
      <c r="J2613">
        <v>11500</v>
      </c>
    </row>
    <row r="2614" spans="1:10">
      <c r="A2614" t="s">
        <v>544</v>
      </c>
      <c r="B2614" t="s">
        <v>11</v>
      </c>
      <c r="C2614" t="s">
        <v>73</v>
      </c>
      <c r="D2614" t="s">
        <v>563</v>
      </c>
      <c r="E2614" t="s">
        <v>15</v>
      </c>
      <c r="F2614" t="s">
        <v>80</v>
      </c>
      <c r="G2614" t="s">
        <v>84</v>
      </c>
      <c r="H2614">
        <v>2022</v>
      </c>
      <c r="I2614">
        <v>8040</v>
      </c>
      <c r="J2614">
        <v>9360</v>
      </c>
    </row>
    <row r="2615" spans="1:10">
      <c r="A2615" t="s">
        <v>544</v>
      </c>
      <c r="B2615" t="s">
        <v>11</v>
      </c>
      <c r="C2615" t="s">
        <v>73</v>
      </c>
      <c r="D2615" t="s">
        <v>563</v>
      </c>
      <c r="E2615" t="s">
        <v>15</v>
      </c>
      <c r="F2615" t="s">
        <v>80</v>
      </c>
      <c r="G2615" t="s">
        <v>84</v>
      </c>
      <c r="H2615">
        <v>2022</v>
      </c>
      <c r="I2615">
        <v>8040</v>
      </c>
      <c r="J2615">
        <v>8960</v>
      </c>
    </row>
    <row r="2616" spans="1:10">
      <c r="A2616" t="s">
        <v>544</v>
      </c>
      <c r="B2616" t="s">
        <v>11</v>
      </c>
      <c r="C2616" t="s">
        <v>73</v>
      </c>
      <c r="D2616" t="s">
        <v>563</v>
      </c>
      <c r="E2616" t="s">
        <v>15</v>
      </c>
      <c r="F2616" t="s">
        <v>80</v>
      </c>
      <c r="G2616" t="s">
        <v>84</v>
      </c>
      <c r="H2616">
        <v>2022</v>
      </c>
      <c r="I2616">
        <v>4020</v>
      </c>
      <c r="J2616">
        <v>4680</v>
      </c>
    </row>
    <row r="2617" spans="1:10">
      <c r="A2617" t="s">
        <v>544</v>
      </c>
      <c r="B2617" t="s">
        <v>11</v>
      </c>
      <c r="C2617" t="s">
        <v>73</v>
      </c>
      <c r="D2617" t="s">
        <v>563</v>
      </c>
      <c r="E2617" t="s">
        <v>15</v>
      </c>
      <c r="F2617" t="s">
        <v>80</v>
      </c>
      <c r="G2617" t="s">
        <v>84</v>
      </c>
      <c r="H2617">
        <v>2022</v>
      </c>
      <c r="I2617">
        <v>4020</v>
      </c>
      <c r="J2617">
        <v>4680</v>
      </c>
    </row>
    <row r="2618" spans="1:10">
      <c r="A2618" t="s">
        <v>544</v>
      </c>
      <c r="B2618" t="s">
        <v>11</v>
      </c>
      <c r="C2618" t="s">
        <v>73</v>
      </c>
      <c r="D2618" t="s">
        <v>563</v>
      </c>
      <c r="E2618" t="s">
        <v>15</v>
      </c>
      <c r="F2618" t="s">
        <v>80</v>
      </c>
      <c r="G2618" t="s">
        <v>84</v>
      </c>
      <c r="H2618">
        <v>2022</v>
      </c>
      <c r="I2618">
        <v>4020</v>
      </c>
      <c r="J2618">
        <v>4600</v>
      </c>
    </row>
    <row r="2619" spans="1:10">
      <c r="A2619" t="s">
        <v>544</v>
      </c>
      <c r="B2619" t="s">
        <v>11</v>
      </c>
      <c r="C2619" t="s">
        <v>73</v>
      </c>
      <c r="D2619" t="s">
        <v>563</v>
      </c>
      <c r="E2619" t="s">
        <v>15</v>
      </c>
      <c r="F2619" t="s">
        <v>80</v>
      </c>
      <c r="G2619" t="s">
        <v>84</v>
      </c>
      <c r="H2619">
        <v>2022</v>
      </c>
      <c r="I2619">
        <v>4020</v>
      </c>
      <c r="J2619">
        <v>4480</v>
      </c>
    </row>
    <row r="2620" spans="1:10">
      <c r="A2620" t="s">
        <v>544</v>
      </c>
      <c r="B2620" t="s">
        <v>11</v>
      </c>
      <c r="C2620" t="s">
        <v>73</v>
      </c>
      <c r="D2620" t="s">
        <v>563</v>
      </c>
      <c r="E2620" t="s">
        <v>15</v>
      </c>
      <c r="F2620" t="s">
        <v>80</v>
      </c>
      <c r="G2620" t="s">
        <v>84</v>
      </c>
      <c r="H2620">
        <v>2022</v>
      </c>
      <c r="I2620">
        <v>2010</v>
      </c>
      <c r="J2620">
        <v>2340</v>
      </c>
    </row>
    <row r="2621" spans="1:10">
      <c r="A2621" t="s">
        <v>10</v>
      </c>
      <c r="B2621" t="s">
        <v>530</v>
      </c>
      <c r="C2621" t="s">
        <v>530</v>
      </c>
      <c r="D2621" t="s">
        <v>534</v>
      </c>
      <c r="E2621" t="s">
        <v>15</v>
      </c>
      <c r="F2621" t="s">
        <v>357</v>
      </c>
      <c r="G2621" t="s">
        <v>359</v>
      </c>
      <c r="H2621">
        <v>2022</v>
      </c>
      <c r="I2621">
        <v>600535</v>
      </c>
      <c r="J2621">
        <v>1003000</v>
      </c>
    </row>
    <row r="2622" spans="1:10">
      <c r="A2622" t="s">
        <v>10</v>
      </c>
      <c r="B2622" t="s">
        <v>530</v>
      </c>
      <c r="C2622" t="s">
        <v>530</v>
      </c>
      <c r="D2622" t="s">
        <v>534</v>
      </c>
      <c r="E2622" t="s">
        <v>15</v>
      </c>
      <c r="F2622" t="s">
        <v>214</v>
      </c>
      <c r="G2622" t="s">
        <v>470</v>
      </c>
      <c r="H2622">
        <v>2022</v>
      </c>
      <c r="I2622">
        <v>69755</v>
      </c>
      <c r="J2622">
        <v>180440</v>
      </c>
    </row>
    <row r="2623" spans="1:10">
      <c r="A2623" t="s">
        <v>10</v>
      </c>
      <c r="B2623" t="s">
        <v>530</v>
      </c>
      <c r="C2623" t="s">
        <v>530</v>
      </c>
      <c r="D2623" t="s">
        <v>534</v>
      </c>
      <c r="E2623" t="s">
        <v>15</v>
      </c>
      <c r="F2623" t="s">
        <v>214</v>
      </c>
      <c r="G2623" t="s">
        <v>470</v>
      </c>
      <c r="H2623">
        <v>2022</v>
      </c>
      <c r="I2623">
        <v>49400</v>
      </c>
      <c r="J2623">
        <v>127790</v>
      </c>
    </row>
    <row r="2624" spans="1:10">
      <c r="A2624" t="s">
        <v>10</v>
      </c>
      <c r="B2624" t="s">
        <v>530</v>
      </c>
      <c r="C2624" t="s">
        <v>530</v>
      </c>
      <c r="D2624" t="s">
        <v>534</v>
      </c>
      <c r="E2624" t="s">
        <v>15</v>
      </c>
      <c r="F2624" t="s">
        <v>214</v>
      </c>
      <c r="G2624" t="s">
        <v>470</v>
      </c>
      <c r="H2624">
        <v>2022</v>
      </c>
      <c r="I2624">
        <v>43675</v>
      </c>
      <c r="J2624">
        <v>112970</v>
      </c>
    </row>
    <row r="2625" spans="1:10">
      <c r="A2625" t="s">
        <v>10</v>
      </c>
      <c r="B2625" t="s">
        <v>530</v>
      </c>
      <c r="C2625" t="s">
        <v>530</v>
      </c>
      <c r="D2625" t="s">
        <v>534</v>
      </c>
      <c r="E2625" t="s">
        <v>15</v>
      </c>
      <c r="F2625" t="s">
        <v>214</v>
      </c>
      <c r="G2625" t="s">
        <v>470</v>
      </c>
      <c r="H2625">
        <v>2022</v>
      </c>
      <c r="I2625">
        <v>22720</v>
      </c>
      <c r="J2625">
        <v>58760</v>
      </c>
    </row>
    <row r="2626" spans="1:10">
      <c r="A2626" t="s">
        <v>10</v>
      </c>
      <c r="B2626" t="s">
        <v>530</v>
      </c>
      <c r="C2626" t="s">
        <v>530</v>
      </c>
      <c r="D2626" t="s">
        <v>534</v>
      </c>
      <c r="E2626" t="s">
        <v>15</v>
      </c>
      <c r="F2626" t="s">
        <v>498</v>
      </c>
      <c r="G2626" t="s">
        <v>500</v>
      </c>
      <c r="H2626">
        <v>2022</v>
      </c>
      <c r="I2626">
        <v>11710</v>
      </c>
      <c r="J2626">
        <v>46250.5</v>
      </c>
    </row>
    <row r="2627" spans="1:10">
      <c r="A2627" t="s">
        <v>10</v>
      </c>
      <c r="B2627" t="s">
        <v>530</v>
      </c>
      <c r="C2627" t="s">
        <v>530</v>
      </c>
      <c r="D2627" t="s">
        <v>534</v>
      </c>
      <c r="E2627" t="s">
        <v>15</v>
      </c>
      <c r="F2627" t="s">
        <v>357</v>
      </c>
      <c r="G2627" t="s">
        <v>359</v>
      </c>
      <c r="H2627">
        <v>2022</v>
      </c>
      <c r="I2627">
        <v>21105</v>
      </c>
      <c r="J2627">
        <v>42000</v>
      </c>
    </row>
    <row r="2628" spans="1:10">
      <c r="A2628" t="s">
        <v>10</v>
      </c>
      <c r="B2628" t="s">
        <v>530</v>
      </c>
      <c r="C2628" t="s">
        <v>530</v>
      </c>
      <c r="D2628" t="s">
        <v>534</v>
      </c>
      <c r="E2628" t="s">
        <v>15</v>
      </c>
      <c r="F2628" t="s">
        <v>498</v>
      </c>
      <c r="G2628" t="s">
        <v>500</v>
      </c>
      <c r="H2628">
        <v>2022</v>
      </c>
      <c r="I2628">
        <v>10510</v>
      </c>
      <c r="J2628">
        <v>41486.5</v>
      </c>
    </row>
    <row r="2629" spans="1:10">
      <c r="A2629" t="s">
        <v>10</v>
      </c>
      <c r="B2629" t="s">
        <v>530</v>
      </c>
      <c r="C2629" t="s">
        <v>530</v>
      </c>
      <c r="D2629" t="s">
        <v>534</v>
      </c>
      <c r="E2629" t="s">
        <v>15</v>
      </c>
      <c r="F2629" t="s">
        <v>357</v>
      </c>
      <c r="G2629" t="s">
        <v>359</v>
      </c>
      <c r="H2629">
        <v>2022</v>
      </c>
      <c r="I2629">
        <v>23320</v>
      </c>
      <c r="J2629">
        <v>38744</v>
      </c>
    </row>
    <row r="2630" spans="1:10">
      <c r="A2630" t="s">
        <v>10</v>
      </c>
      <c r="B2630" t="s">
        <v>530</v>
      </c>
      <c r="C2630" t="s">
        <v>530</v>
      </c>
      <c r="D2630" t="s">
        <v>534</v>
      </c>
      <c r="E2630" t="s">
        <v>15</v>
      </c>
      <c r="F2630" t="s">
        <v>498</v>
      </c>
      <c r="G2630" t="s">
        <v>500</v>
      </c>
      <c r="H2630">
        <v>2022</v>
      </c>
      <c r="I2630">
        <v>9450</v>
      </c>
      <c r="J2630">
        <v>37318</v>
      </c>
    </row>
    <row r="2631" spans="1:10">
      <c r="A2631" t="s">
        <v>10</v>
      </c>
      <c r="B2631" t="s">
        <v>530</v>
      </c>
      <c r="C2631" t="s">
        <v>530</v>
      </c>
      <c r="D2631" t="s">
        <v>534</v>
      </c>
      <c r="E2631" t="s">
        <v>15</v>
      </c>
      <c r="F2631" t="s">
        <v>214</v>
      </c>
      <c r="G2631" t="s">
        <v>470</v>
      </c>
      <c r="H2631">
        <v>2022</v>
      </c>
      <c r="I2631">
        <v>9555</v>
      </c>
      <c r="J2631">
        <v>24700</v>
      </c>
    </row>
    <row r="2632" spans="1:10">
      <c r="A2632" t="s">
        <v>10</v>
      </c>
      <c r="B2632" t="s">
        <v>530</v>
      </c>
      <c r="C2632" t="s">
        <v>530</v>
      </c>
      <c r="D2632" t="s">
        <v>534</v>
      </c>
      <c r="E2632" t="s">
        <v>15</v>
      </c>
      <c r="F2632" t="s">
        <v>16</v>
      </c>
      <c r="G2632" t="s">
        <v>158</v>
      </c>
      <c r="H2632">
        <v>2022</v>
      </c>
      <c r="I2632">
        <v>9250</v>
      </c>
      <c r="J2632">
        <v>20608</v>
      </c>
    </row>
    <row r="2633" spans="1:10">
      <c r="A2633" t="s">
        <v>10</v>
      </c>
      <c r="B2633" t="s">
        <v>530</v>
      </c>
      <c r="C2633" t="s">
        <v>530</v>
      </c>
      <c r="D2633" t="s">
        <v>534</v>
      </c>
      <c r="E2633" t="s">
        <v>15</v>
      </c>
      <c r="F2633" t="s">
        <v>498</v>
      </c>
      <c r="G2633" t="s">
        <v>500</v>
      </c>
      <c r="H2633">
        <v>2022</v>
      </c>
      <c r="I2633">
        <v>5025</v>
      </c>
      <c r="J2633">
        <v>19850</v>
      </c>
    </row>
    <row r="2634" spans="1:10">
      <c r="A2634" t="s">
        <v>10</v>
      </c>
      <c r="B2634" t="s">
        <v>530</v>
      </c>
      <c r="C2634" t="s">
        <v>530</v>
      </c>
      <c r="D2634" t="s">
        <v>534</v>
      </c>
      <c r="E2634" t="s">
        <v>15</v>
      </c>
      <c r="F2634" t="s">
        <v>357</v>
      </c>
      <c r="G2634" t="s">
        <v>359</v>
      </c>
      <c r="H2634">
        <v>2022</v>
      </c>
      <c r="I2634">
        <v>11860</v>
      </c>
      <c r="J2634">
        <v>19706</v>
      </c>
    </row>
    <row r="2635" spans="1:10">
      <c r="A2635" t="s">
        <v>10</v>
      </c>
      <c r="B2635" t="s">
        <v>530</v>
      </c>
      <c r="C2635" t="s">
        <v>530</v>
      </c>
      <c r="D2635" t="s">
        <v>534</v>
      </c>
      <c r="E2635" t="s">
        <v>15</v>
      </c>
      <c r="F2635" t="s">
        <v>16</v>
      </c>
      <c r="G2635" t="s">
        <v>158</v>
      </c>
      <c r="H2635">
        <v>2022</v>
      </c>
      <c r="I2635">
        <v>7290</v>
      </c>
      <c r="J2635">
        <v>16240</v>
      </c>
    </row>
    <row r="2636" spans="1:10">
      <c r="A2636" t="s">
        <v>10</v>
      </c>
      <c r="B2636" t="s">
        <v>530</v>
      </c>
      <c r="C2636" t="s">
        <v>530</v>
      </c>
      <c r="D2636" t="s">
        <v>534</v>
      </c>
      <c r="E2636" t="s">
        <v>15</v>
      </c>
      <c r="F2636" t="s">
        <v>357</v>
      </c>
      <c r="G2636" t="s">
        <v>359</v>
      </c>
      <c r="H2636">
        <v>2022</v>
      </c>
      <c r="I2636">
        <v>7140</v>
      </c>
      <c r="J2636">
        <v>14200</v>
      </c>
    </row>
    <row r="2637" spans="1:10">
      <c r="A2637" t="s">
        <v>10</v>
      </c>
      <c r="B2637" t="s">
        <v>530</v>
      </c>
      <c r="C2637" t="s">
        <v>530</v>
      </c>
      <c r="D2637" t="s">
        <v>534</v>
      </c>
      <c r="E2637" t="s">
        <v>15</v>
      </c>
      <c r="F2637" t="s">
        <v>498</v>
      </c>
      <c r="G2637" t="s">
        <v>500</v>
      </c>
      <c r="H2637">
        <v>2022</v>
      </c>
      <c r="I2637">
        <v>3520</v>
      </c>
      <c r="J2637">
        <v>13895</v>
      </c>
    </row>
    <row r="2638" spans="1:10">
      <c r="A2638" t="s">
        <v>10</v>
      </c>
      <c r="B2638" t="s">
        <v>530</v>
      </c>
      <c r="C2638" t="s">
        <v>530</v>
      </c>
      <c r="D2638" t="s">
        <v>534</v>
      </c>
      <c r="E2638" t="s">
        <v>15</v>
      </c>
      <c r="F2638" t="s">
        <v>16</v>
      </c>
      <c r="G2638" t="s">
        <v>158</v>
      </c>
      <c r="H2638">
        <v>2022</v>
      </c>
      <c r="I2638">
        <v>5685</v>
      </c>
      <c r="J2638">
        <v>12656</v>
      </c>
    </row>
    <row r="2639" spans="1:10">
      <c r="A2639" t="s">
        <v>10</v>
      </c>
      <c r="B2639" t="s">
        <v>530</v>
      </c>
      <c r="C2639" t="s">
        <v>530</v>
      </c>
      <c r="D2639" t="s">
        <v>534</v>
      </c>
      <c r="E2639" t="s">
        <v>15</v>
      </c>
      <c r="F2639" t="s">
        <v>357</v>
      </c>
      <c r="G2639" t="s">
        <v>359</v>
      </c>
      <c r="H2639">
        <v>2022</v>
      </c>
      <c r="I2639">
        <v>7140</v>
      </c>
      <c r="J2639">
        <v>11857</v>
      </c>
    </row>
    <row r="2640" spans="1:10">
      <c r="A2640" t="s">
        <v>10</v>
      </c>
      <c r="B2640" t="s">
        <v>530</v>
      </c>
      <c r="C2640" t="s">
        <v>530</v>
      </c>
      <c r="D2640" t="s">
        <v>534</v>
      </c>
      <c r="E2640" t="s">
        <v>15</v>
      </c>
      <c r="F2640" t="s">
        <v>16</v>
      </c>
      <c r="G2640" t="s">
        <v>158</v>
      </c>
      <c r="H2640">
        <v>2022</v>
      </c>
      <c r="I2640">
        <v>5230</v>
      </c>
      <c r="J2640">
        <v>11648</v>
      </c>
    </row>
    <row r="2641" spans="1:10">
      <c r="A2641" t="s">
        <v>10</v>
      </c>
      <c r="B2641" t="s">
        <v>530</v>
      </c>
      <c r="C2641" t="s">
        <v>530</v>
      </c>
      <c r="D2641" t="s">
        <v>534</v>
      </c>
      <c r="E2641" t="s">
        <v>15</v>
      </c>
      <c r="F2641" t="s">
        <v>498</v>
      </c>
      <c r="G2641" t="s">
        <v>500</v>
      </c>
      <c r="H2641">
        <v>2022</v>
      </c>
      <c r="I2641">
        <v>2165</v>
      </c>
      <c r="J2641">
        <v>8535.5</v>
      </c>
    </row>
    <row r="2642" spans="1:10">
      <c r="A2642" t="s">
        <v>10</v>
      </c>
      <c r="B2642" t="s">
        <v>530</v>
      </c>
      <c r="C2642" t="s">
        <v>530</v>
      </c>
      <c r="D2642" t="s">
        <v>534</v>
      </c>
      <c r="E2642" t="s">
        <v>15</v>
      </c>
      <c r="F2642" t="s">
        <v>357</v>
      </c>
      <c r="G2642" t="s">
        <v>359</v>
      </c>
      <c r="H2642">
        <v>2022</v>
      </c>
      <c r="I2642">
        <v>4325</v>
      </c>
      <c r="J2642">
        <v>7181</v>
      </c>
    </row>
    <row r="2643" spans="1:10">
      <c r="A2643" t="s">
        <v>10</v>
      </c>
      <c r="B2643" t="s">
        <v>530</v>
      </c>
      <c r="C2643" t="s">
        <v>530</v>
      </c>
      <c r="D2643" t="s">
        <v>534</v>
      </c>
      <c r="E2643" t="s">
        <v>15</v>
      </c>
      <c r="F2643" t="s">
        <v>357</v>
      </c>
      <c r="G2643" t="s">
        <v>359</v>
      </c>
      <c r="H2643">
        <v>2022</v>
      </c>
      <c r="I2643">
        <v>3520</v>
      </c>
      <c r="J2643">
        <v>5845</v>
      </c>
    </row>
    <row r="2644" spans="1:10">
      <c r="A2644" t="s">
        <v>10</v>
      </c>
      <c r="B2644" t="s">
        <v>530</v>
      </c>
      <c r="C2644" t="s">
        <v>530</v>
      </c>
      <c r="D2644" t="s">
        <v>534</v>
      </c>
      <c r="E2644" t="s">
        <v>15</v>
      </c>
      <c r="F2644" t="s">
        <v>16</v>
      </c>
      <c r="G2644" t="s">
        <v>158</v>
      </c>
      <c r="H2644">
        <v>2022</v>
      </c>
      <c r="I2644">
        <v>2615</v>
      </c>
      <c r="J2644">
        <v>5824</v>
      </c>
    </row>
    <row r="2645" spans="1:10">
      <c r="A2645" t="s">
        <v>10</v>
      </c>
      <c r="B2645" t="s">
        <v>530</v>
      </c>
      <c r="C2645" t="s">
        <v>530</v>
      </c>
      <c r="D2645" t="s">
        <v>534</v>
      </c>
      <c r="E2645" t="s">
        <v>15</v>
      </c>
      <c r="F2645" t="s">
        <v>498</v>
      </c>
      <c r="G2645" t="s">
        <v>501</v>
      </c>
      <c r="H2645">
        <v>2022</v>
      </c>
      <c r="I2645">
        <v>1460</v>
      </c>
      <c r="J2645">
        <v>5756.5</v>
      </c>
    </row>
    <row r="2646" spans="1:10">
      <c r="A2646" t="s">
        <v>10</v>
      </c>
      <c r="B2646" t="s">
        <v>530</v>
      </c>
      <c r="C2646" t="s">
        <v>530</v>
      </c>
      <c r="D2646" t="s">
        <v>534</v>
      </c>
      <c r="E2646" t="s">
        <v>15</v>
      </c>
      <c r="F2646" t="s">
        <v>498</v>
      </c>
      <c r="G2646" t="s">
        <v>501</v>
      </c>
      <c r="H2646">
        <v>2022</v>
      </c>
      <c r="I2646">
        <v>1460</v>
      </c>
      <c r="J2646">
        <v>5756.5</v>
      </c>
    </row>
    <row r="2647" spans="1:10">
      <c r="A2647" t="s">
        <v>10</v>
      </c>
      <c r="B2647" t="s">
        <v>530</v>
      </c>
      <c r="C2647" t="s">
        <v>530</v>
      </c>
      <c r="D2647" t="s">
        <v>534</v>
      </c>
      <c r="E2647" t="s">
        <v>15</v>
      </c>
      <c r="F2647" t="s">
        <v>16</v>
      </c>
      <c r="G2647" t="s">
        <v>158</v>
      </c>
      <c r="H2647">
        <v>2022</v>
      </c>
      <c r="I2647">
        <v>2415</v>
      </c>
      <c r="J2647">
        <v>5376</v>
      </c>
    </row>
    <row r="2648" spans="1:10">
      <c r="A2648" t="s">
        <v>10</v>
      </c>
      <c r="B2648" t="s">
        <v>530</v>
      </c>
      <c r="C2648" t="s">
        <v>530</v>
      </c>
      <c r="D2648" t="s">
        <v>534</v>
      </c>
      <c r="E2648" t="s">
        <v>15</v>
      </c>
      <c r="F2648" t="s">
        <v>357</v>
      </c>
      <c r="G2648" t="s">
        <v>359</v>
      </c>
      <c r="H2648">
        <v>2022</v>
      </c>
      <c r="I2648">
        <v>3015</v>
      </c>
      <c r="J2648">
        <v>5010</v>
      </c>
    </row>
    <row r="2649" spans="1:10">
      <c r="A2649" t="s">
        <v>10</v>
      </c>
      <c r="B2649" t="s">
        <v>530</v>
      </c>
      <c r="C2649" t="s">
        <v>530</v>
      </c>
      <c r="D2649" t="s">
        <v>534</v>
      </c>
      <c r="E2649" t="s">
        <v>15</v>
      </c>
      <c r="F2649" t="s">
        <v>16</v>
      </c>
      <c r="G2649" t="s">
        <v>158</v>
      </c>
      <c r="H2649">
        <v>2022</v>
      </c>
      <c r="I2649">
        <v>1110</v>
      </c>
      <c r="J2649">
        <v>2464</v>
      </c>
    </row>
    <row r="2650" spans="1:10">
      <c r="A2650" t="s">
        <v>10</v>
      </c>
      <c r="B2650" t="s">
        <v>530</v>
      </c>
      <c r="C2650" t="s">
        <v>530</v>
      </c>
      <c r="D2650" t="s">
        <v>538</v>
      </c>
      <c r="E2650" t="s">
        <v>15</v>
      </c>
      <c r="F2650" t="s">
        <v>214</v>
      </c>
      <c r="G2650" t="s">
        <v>470</v>
      </c>
      <c r="H2650">
        <v>2022</v>
      </c>
      <c r="I2650">
        <v>4020</v>
      </c>
      <c r="J2650">
        <v>100400</v>
      </c>
    </row>
    <row r="2651" spans="1:10">
      <c r="A2651" t="s">
        <v>10</v>
      </c>
      <c r="B2651" t="s">
        <v>530</v>
      </c>
      <c r="C2651" t="s">
        <v>530</v>
      </c>
      <c r="D2651" t="s">
        <v>538</v>
      </c>
      <c r="E2651" t="s">
        <v>15</v>
      </c>
      <c r="F2651" t="s">
        <v>214</v>
      </c>
      <c r="G2651" t="s">
        <v>470</v>
      </c>
      <c r="H2651">
        <v>2022</v>
      </c>
      <c r="I2651">
        <v>12065</v>
      </c>
      <c r="J2651">
        <v>31200</v>
      </c>
    </row>
    <row r="2652" spans="1:10">
      <c r="A2652" t="s">
        <v>10</v>
      </c>
      <c r="B2652" t="s">
        <v>530</v>
      </c>
      <c r="C2652" t="s">
        <v>530</v>
      </c>
      <c r="D2652" t="s">
        <v>538</v>
      </c>
      <c r="E2652" t="s">
        <v>15</v>
      </c>
      <c r="F2652" t="s">
        <v>214</v>
      </c>
      <c r="G2652" t="s">
        <v>470</v>
      </c>
      <c r="H2652">
        <v>2022</v>
      </c>
      <c r="I2652">
        <v>6285</v>
      </c>
      <c r="J2652">
        <v>16250</v>
      </c>
    </row>
    <row r="2653" spans="1:10">
      <c r="A2653" t="s">
        <v>10</v>
      </c>
      <c r="B2653" t="s">
        <v>530</v>
      </c>
      <c r="C2653" t="s">
        <v>530</v>
      </c>
      <c r="D2653" t="s">
        <v>538</v>
      </c>
      <c r="E2653" t="s">
        <v>15</v>
      </c>
      <c r="F2653" t="s">
        <v>214</v>
      </c>
      <c r="G2653" t="s">
        <v>470</v>
      </c>
      <c r="H2653">
        <v>2022</v>
      </c>
      <c r="I2653">
        <v>5025</v>
      </c>
      <c r="J2653">
        <v>13000</v>
      </c>
    </row>
    <row r="2654" spans="1:10">
      <c r="A2654" t="s">
        <v>10</v>
      </c>
      <c r="B2654" t="s">
        <v>530</v>
      </c>
      <c r="C2654" t="s">
        <v>530</v>
      </c>
      <c r="D2654" t="s">
        <v>538</v>
      </c>
      <c r="E2654" t="s">
        <v>15</v>
      </c>
      <c r="F2654" t="s">
        <v>214</v>
      </c>
      <c r="G2654" t="s">
        <v>470</v>
      </c>
      <c r="H2654">
        <v>2022</v>
      </c>
      <c r="I2654">
        <v>4475</v>
      </c>
      <c r="J2654">
        <v>11570</v>
      </c>
    </row>
    <row r="2655" spans="1:10">
      <c r="A2655" t="s">
        <v>10</v>
      </c>
      <c r="B2655" t="s">
        <v>530</v>
      </c>
      <c r="C2655" t="s">
        <v>530</v>
      </c>
      <c r="D2655" t="s">
        <v>538</v>
      </c>
      <c r="E2655" t="s">
        <v>15</v>
      </c>
      <c r="F2655" t="s">
        <v>214</v>
      </c>
      <c r="G2655" t="s">
        <v>470</v>
      </c>
      <c r="H2655">
        <v>2022</v>
      </c>
      <c r="I2655">
        <v>4125</v>
      </c>
      <c r="J2655">
        <v>10660</v>
      </c>
    </row>
    <row r="2656" spans="1:10">
      <c r="A2656" t="s">
        <v>10</v>
      </c>
      <c r="B2656" t="s">
        <v>530</v>
      </c>
      <c r="C2656" t="s">
        <v>530</v>
      </c>
      <c r="D2656" t="s">
        <v>538</v>
      </c>
      <c r="E2656" t="s">
        <v>15</v>
      </c>
      <c r="F2656" t="s">
        <v>214</v>
      </c>
      <c r="G2656" t="s">
        <v>470</v>
      </c>
      <c r="H2656">
        <v>2022</v>
      </c>
      <c r="I2656">
        <v>3920</v>
      </c>
      <c r="J2656">
        <v>10140</v>
      </c>
    </row>
    <row r="2657" spans="1:10">
      <c r="A2657" t="s">
        <v>10</v>
      </c>
      <c r="B2657" t="s">
        <v>530</v>
      </c>
      <c r="C2657" t="s">
        <v>530</v>
      </c>
      <c r="D2657" t="s">
        <v>538</v>
      </c>
      <c r="E2657" t="s">
        <v>15</v>
      </c>
      <c r="F2657" t="s">
        <v>216</v>
      </c>
      <c r="G2657" t="s">
        <v>361</v>
      </c>
      <c r="H2657">
        <v>2022</v>
      </c>
      <c r="I2657">
        <v>2115</v>
      </c>
      <c r="J2657">
        <v>5460</v>
      </c>
    </row>
    <row r="2658" spans="1:10">
      <c r="A2658" t="s">
        <v>10</v>
      </c>
      <c r="B2658" t="s">
        <v>530</v>
      </c>
      <c r="C2658" t="s">
        <v>530</v>
      </c>
      <c r="D2658" t="s">
        <v>538</v>
      </c>
      <c r="E2658" t="s">
        <v>15</v>
      </c>
      <c r="F2658" t="s">
        <v>216</v>
      </c>
      <c r="G2658" t="s">
        <v>361</v>
      </c>
      <c r="H2658">
        <v>2022</v>
      </c>
      <c r="I2658">
        <v>2065</v>
      </c>
      <c r="J2658">
        <v>5330</v>
      </c>
    </row>
    <row r="2659" spans="1:10">
      <c r="A2659" t="s">
        <v>710</v>
      </c>
      <c r="B2659" t="s">
        <v>11</v>
      </c>
      <c r="C2659" t="s">
        <v>73</v>
      </c>
      <c r="D2659" t="s">
        <v>713</v>
      </c>
      <c r="E2659" t="s">
        <v>15</v>
      </c>
      <c r="F2659" t="s">
        <v>80</v>
      </c>
      <c r="G2659" t="s">
        <v>105</v>
      </c>
      <c r="H2659">
        <v>2022</v>
      </c>
      <c r="I2659">
        <v>7035</v>
      </c>
      <c r="J2659">
        <v>7840</v>
      </c>
    </row>
    <row r="2660" spans="1:10">
      <c r="A2660" t="s">
        <v>710</v>
      </c>
      <c r="B2660" t="s">
        <v>11</v>
      </c>
      <c r="C2660" t="s">
        <v>73</v>
      </c>
      <c r="D2660" t="s">
        <v>713</v>
      </c>
      <c r="E2660" t="s">
        <v>15</v>
      </c>
      <c r="F2660" t="s">
        <v>80</v>
      </c>
      <c r="G2660" t="s">
        <v>105</v>
      </c>
      <c r="H2660">
        <v>2022</v>
      </c>
      <c r="I2660">
        <v>6030</v>
      </c>
      <c r="J2660">
        <v>6840</v>
      </c>
    </row>
    <row r="2661" spans="1:10">
      <c r="A2661" t="s">
        <v>710</v>
      </c>
      <c r="B2661" t="s">
        <v>11</v>
      </c>
      <c r="C2661" t="s">
        <v>73</v>
      </c>
      <c r="D2661" t="s">
        <v>713</v>
      </c>
      <c r="E2661" t="s">
        <v>15</v>
      </c>
      <c r="F2661" t="s">
        <v>80</v>
      </c>
      <c r="G2661" t="s">
        <v>105</v>
      </c>
      <c r="H2661">
        <v>2022</v>
      </c>
      <c r="I2661">
        <v>5025</v>
      </c>
      <c r="J2661">
        <v>5850</v>
      </c>
    </row>
    <row r="2662" spans="1:10">
      <c r="A2662" t="s">
        <v>710</v>
      </c>
      <c r="B2662" t="s">
        <v>11</v>
      </c>
      <c r="C2662" t="s">
        <v>73</v>
      </c>
      <c r="D2662" t="s">
        <v>713</v>
      </c>
      <c r="E2662" t="s">
        <v>15</v>
      </c>
      <c r="F2662" t="s">
        <v>80</v>
      </c>
      <c r="G2662" t="s">
        <v>105</v>
      </c>
      <c r="H2662">
        <v>2022</v>
      </c>
      <c r="I2662">
        <v>5025</v>
      </c>
      <c r="J2662">
        <v>5850</v>
      </c>
    </row>
    <row r="2663" spans="1:10">
      <c r="A2663" t="s">
        <v>710</v>
      </c>
      <c r="B2663" t="s">
        <v>11</v>
      </c>
      <c r="C2663" t="s">
        <v>73</v>
      </c>
      <c r="D2663" t="s">
        <v>713</v>
      </c>
      <c r="E2663" t="s">
        <v>15</v>
      </c>
      <c r="F2663" t="s">
        <v>80</v>
      </c>
      <c r="G2663" t="s">
        <v>105</v>
      </c>
      <c r="H2663">
        <v>2022</v>
      </c>
      <c r="I2663">
        <v>4020</v>
      </c>
      <c r="J2663">
        <v>4680</v>
      </c>
    </row>
    <row r="2664" spans="1:10">
      <c r="A2664" t="s">
        <v>710</v>
      </c>
      <c r="B2664" t="s">
        <v>11</v>
      </c>
      <c r="C2664" t="s">
        <v>73</v>
      </c>
      <c r="D2664" t="s">
        <v>713</v>
      </c>
      <c r="E2664" t="s">
        <v>15</v>
      </c>
      <c r="F2664" t="s">
        <v>80</v>
      </c>
      <c r="G2664" t="s">
        <v>105</v>
      </c>
      <c r="H2664">
        <v>2022</v>
      </c>
      <c r="I2664">
        <v>4020</v>
      </c>
      <c r="J2664">
        <v>4560</v>
      </c>
    </row>
    <row r="2665" spans="1:10">
      <c r="A2665" t="s">
        <v>710</v>
      </c>
      <c r="B2665" t="s">
        <v>11</v>
      </c>
      <c r="C2665" t="s">
        <v>73</v>
      </c>
      <c r="D2665" t="s">
        <v>713</v>
      </c>
      <c r="E2665" t="s">
        <v>15</v>
      </c>
      <c r="F2665" t="s">
        <v>80</v>
      </c>
      <c r="G2665" t="s">
        <v>105</v>
      </c>
      <c r="H2665">
        <v>2022</v>
      </c>
      <c r="I2665">
        <v>3520</v>
      </c>
      <c r="J2665">
        <v>4095</v>
      </c>
    </row>
    <row r="2666" spans="1:10">
      <c r="A2666" t="s">
        <v>710</v>
      </c>
      <c r="B2666" t="s">
        <v>11</v>
      </c>
      <c r="C2666" t="s">
        <v>73</v>
      </c>
      <c r="D2666" t="s">
        <v>713</v>
      </c>
      <c r="E2666" t="s">
        <v>15</v>
      </c>
      <c r="F2666" t="s">
        <v>80</v>
      </c>
      <c r="G2666" t="s">
        <v>105</v>
      </c>
      <c r="H2666">
        <v>2022</v>
      </c>
      <c r="I2666">
        <v>3520</v>
      </c>
      <c r="J2666">
        <v>3990</v>
      </c>
    </row>
    <row r="2667" spans="1:10">
      <c r="A2667" t="s">
        <v>710</v>
      </c>
      <c r="B2667" t="s">
        <v>11</v>
      </c>
      <c r="C2667" t="s">
        <v>73</v>
      </c>
      <c r="D2667" t="s">
        <v>713</v>
      </c>
      <c r="E2667" t="s">
        <v>15</v>
      </c>
      <c r="F2667" t="s">
        <v>80</v>
      </c>
      <c r="G2667" t="s">
        <v>105</v>
      </c>
      <c r="H2667">
        <v>2022</v>
      </c>
      <c r="I2667">
        <v>3015</v>
      </c>
      <c r="J2667">
        <v>3450</v>
      </c>
    </row>
    <row r="2668" spans="1:10">
      <c r="A2668" t="s">
        <v>710</v>
      </c>
      <c r="B2668" t="s">
        <v>11</v>
      </c>
      <c r="C2668" t="s">
        <v>73</v>
      </c>
      <c r="D2668" t="s">
        <v>713</v>
      </c>
      <c r="E2668" t="s">
        <v>15</v>
      </c>
      <c r="F2668" t="s">
        <v>80</v>
      </c>
      <c r="G2668" t="s">
        <v>105</v>
      </c>
      <c r="H2668">
        <v>2022</v>
      </c>
      <c r="I2668">
        <v>3015</v>
      </c>
      <c r="J2668">
        <v>3450</v>
      </c>
    </row>
    <row r="2669" spans="1:10">
      <c r="A2669" t="s">
        <v>710</v>
      </c>
      <c r="B2669" t="s">
        <v>11</v>
      </c>
      <c r="C2669" t="s">
        <v>73</v>
      </c>
      <c r="D2669" t="s">
        <v>713</v>
      </c>
      <c r="E2669" t="s">
        <v>15</v>
      </c>
      <c r="F2669" t="s">
        <v>80</v>
      </c>
      <c r="G2669" t="s">
        <v>105</v>
      </c>
      <c r="H2669">
        <v>2022</v>
      </c>
      <c r="I2669">
        <v>3015</v>
      </c>
      <c r="J2669">
        <v>3420</v>
      </c>
    </row>
    <row r="2670" spans="1:10">
      <c r="A2670" t="s">
        <v>710</v>
      </c>
      <c r="B2670" t="s">
        <v>11</v>
      </c>
      <c r="C2670" t="s">
        <v>73</v>
      </c>
      <c r="D2670" t="s">
        <v>713</v>
      </c>
      <c r="E2670" t="s">
        <v>15</v>
      </c>
      <c r="F2670" t="s">
        <v>80</v>
      </c>
      <c r="G2670" t="s">
        <v>105</v>
      </c>
      <c r="H2670">
        <v>2022</v>
      </c>
      <c r="I2670">
        <v>2515</v>
      </c>
      <c r="J2670">
        <v>2925</v>
      </c>
    </row>
    <row r="2671" spans="1:10">
      <c r="A2671" t="s">
        <v>710</v>
      </c>
      <c r="B2671" t="s">
        <v>11</v>
      </c>
      <c r="C2671" t="s">
        <v>73</v>
      </c>
      <c r="D2671" t="s">
        <v>713</v>
      </c>
      <c r="E2671" t="s">
        <v>15</v>
      </c>
      <c r="F2671" t="s">
        <v>80</v>
      </c>
      <c r="G2671" t="s">
        <v>105</v>
      </c>
      <c r="H2671">
        <v>2022</v>
      </c>
      <c r="I2671">
        <v>2515</v>
      </c>
      <c r="J2671">
        <v>2850</v>
      </c>
    </row>
    <row r="2672" spans="1:10">
      <c r="A2672" t="s">
        <v>710</v>
      </c>
      <c r="B2672" t="s">
        <v>11</v>
      </c>
      <c r="C2672" t="s">
        <v>73</v>
      </c>
      <c r="D2672" t="s">
        <v>713</v>
      </c>
      <c r="E2672" t="s">
        <v>15</v>
      </c>
      <c r="F2672" t="s">
        <v>80</v>
      </c>
      <c r="G2672" t="s">
        <v>105</v>
      </c>
      <c r="H2672">
        <v>2022</v>
      </c>
      <c r="I2672">
        <v>2010</v>
      </c>
      <c r="J2672">
        <v>2340</v>
      </c>
    </row>
    <row r="2673" spans="1:10">
      <c r="A2673" t="s">
        <v>710</v>
      </c>
      <c r="B2673" t="s">
        <v>11</v>
      </c>
      <c r="C2673" t="s">
        <v>73</v>
      </c>
      <c r="D2673" t="s">
        <v>713</v>
      </c>
      <c r="E2673" t="s">
        <v>15</v>
      </c>
      <c r="F2673" t="s">
        <v>80</v>
      </c>
      <c r="G2673" t="s">
        <v>105</v>
      </c>
      <c r="H2673">
        <v>2022</v>
      </c>
      <c r="I2673">
        <v>2010</v>
      </c>
      <c r="J2673">
        <v>2340</v>
      </c>
    </row>
    <row r="2674" spans="1:10">
      <c r="A2674" t="s">
        <v>710</v>
      </c>
      <c r="B2674" t="s">
        <v>11</v>
      </c>
      <c r="C2674" t="s">
        <v>73</v>
      </c>
      <c r="D2674" t="s">
        <v>713</v>
      </c>
      <c r="E2674" t="s">
        <v>15</v>
      </c>
      <c r="F2674" t="s">
        <v>80</v>
      </c>
      <c r="G2674" t="s">
        <v>105</v>
      </c>
      <c r="H2674">
        <v>2022</v>
      </c>
      <c r="I2674">
        <v>2010</v>
      </c>
      <c r="J2674">
        <v>2340</v>
      </c>
    </row>
    <row r="2675" spans="1:10">
      <c r="A2675" t="s">
        <v>710</v>
      </c>
      <c r="B2675" t="s">
        <v>11</v>
      </c>
      <c r="C2675" t="s">
        <v>73</v>
      </c>
      <c r="D2675" t="s">
        <v>713</v>
      </c>
      <c r="E2675" t="s">
        <v>15</v>
      </c>
      <c r="F2675" t="s">
        <v>80</v>
      </c>
      <c r="G2675" t="s">
        <v>105</v>
      </c>
      <c r="H2675">
        <v>2022</v>
      </c>
      <c r="I2675">
        <v>2010</v>
      </c>
      <c r="J2675">
        <v>2340</v>
      </c>
    </row>
    <row r="2676" spans="1:10">
      <c r="A2676" t="s">
        <v>710</v>
      </c>
      <c r="B2676" t="s">
        <v>11</v>
      </c>
      <c r="C2676" t="s">
        <v>73</v>
      </c>
      <c r="D2676" t="s">
        <v>713</v>
      </c>
      <c r="E2676" t="s">
        <v>15</v>
      </c>
      <c r="F2676" t="s">
        <v>80</v>
      </c>
      <c r="G2676" t="s">
        <v>105</v>
      </c>
      <c r="H2676">
        <v>2022</v>
      </c>
      <c r="I2676">
        <v>2010</v>
      </c>
      <c r="J2676">
        <v>2340</v>
      </c>
    </row>
    <row r="2677" spans="1:10">
      <c r="A2677" t="s">
        <v>710</v>
      </c>
      <c r="B2677" t="s">
        <v>11</v>
      </c>
      <c r="C2677" t="s">
        <v>73</v>
      </c>
      <c r="D2677" t="s">
        <v>713</v>
      </c>
      <c r="E2677" t="s">
        <v>15</v>
      </c>
      <c r="F2677" t="s">
        <v>80</v>
      </c>
      <c r="G2677" t="s">
        <v>105</v>
      </c>
      <c r="H2677">
        <v>2022</v>
      </c>
      <c r="I2677">
        <v>2010</v>
      </c>
      <c r="J2677">
        <v>2300</v>
      </c>
    </row>
    <row r="2678" spans="1:10">
      <c r="A2678" t="s">
        <v>710</v>
      </c>
      <c r="B2678" t="s">
        <v>11</v>
      </c>
      <c r="C2678" t="s">
        <v>73</v>
      </c>
      <c r="D2678" t="s">
        <v>713</v>
      </c>
      <c r="E2678" t="s">
        <v>15</v>
      </c>
      <c r="F2678" t="s">
        <v>80</v>
      </c>
      <c r="G2678" t="s">
        <v>105</v>
      </c>
      <c r="H2678">
        <v>2022</v>
      </c>
      <c r="I2678">
        <v>2010</v>
      </c>
      <c r="J2678">
        <v>2240</v>
      </c>
    </row>
    <row r="2679" spans="1:10">
      <c r="A2679" t="s">
        <v>710</v>
      </c>
      <c r="B2679" t="s">
        <v>11</v>
      </c>
      <c r="C2679" t="s">
        <v>73</v>
      </c>
      <c r="D2679" t="s">
        <v>713</v>
      </c>
      <c r="E2679" t="s">
        <v>15</v>
      </c>
      <c r="F2679" t="s">
        <v>80</v>
      </c>
      <c r="G2679" t="s">
        <v>105</v>
      </c>
      <c r="H2679">
        <v>2022</v>
      </c>
      <c r="I2679">
        <v>1510</v>
      </c>
      <c r="J2679">
        <v>1755</v>
      </c>
    </row>
    <row r="2680" spans="1:10">
      <c r="A2680" t="s">
        <v>710</v>
      </c>
      <c r="B2680" t="s">
        <v>11</v>
      </c>
      <c r="C2680" t="s">
        <v>73</v>
      </c>
      <c r="D2680" t="s">
        <v>713</v>
      </c>
      <c r="E2680" t="s">
        <v>15</v>
      </c>
      <c r="F2680" t="s">
        <v>80</v>
      </c>
      <c r="G2680" t="s">
        <v>105</v>
      </c>
      <c r="H2680">
        <v>2022</v>
      </c>
      <c r="I2680">
        <v>1505</v>
      </c>
      <c r="J2680">
        <v>1710</v>
      </c>
    </row>
    <row r="2681" spans="1:10">
      <c r="A2681" t="s">
        <v>710</v>
      </c>
      <c r="B2681" t="s">
        <v>11</v>
      </c>
      <c r="C2681" t="s">
        <v>73</v>
      </c>
      <c r="D2681" t="s">
        <v>713</v>
      </c>
      <c r="E2681" t="s">
        <v>15</v>
      </c>
      <c r="F2681" t="s">
        <v>80</v>
      </c>
      <c r="G2681" t="s">
        <v>105</v>
      </c>
      <c r="H2681">
        <v>2022</v>
      </c>
      <c r="I2681">
        <v>1510</v>
      </c>
      <c r="J2681">
        <v>1710</v>
      </c>
    </row>
    <row r="2682" spans="1:10">
      <c r="A2682" t="s">
        <v>710</v>
      </c>
      <c r="B2682" t="s">
        <v>11</v>
      </c>
      <c r="C2682" t="s">
        <v>73</v>
      </c>
      <c r="D2682" t="s">
        <v>713</v>
      </c>
      <c r="E2682" t="s">
        <v>15</v>
      </c>
      <c r="F2682" t="s">
        <v>80</v>
      </c>
      <c r="G2682" t="s">
        <v>105</v>
      </c>
      <c r="H2682">
        <v>2022</v>
      </c>
      <c r="I2682">
        <v>1005</v>
      </c>
      <c r="J2682">
        <v>1170</v>
      </c>
    </row>
    <row r="2683" spans="1:10">
      <c r="A2683" t="s">
        <v>710</v>
      </c>
      <c r="B2683" t="s">
        <v>11</v>
      </c>
      <c r="C2683" t="s">
        <v>73</v>
      </c>
      <c r="D2683" t="s">
        <v>713</v>
      </c>
      <c r="E2683" t="s">
        <v>15</v>
      </c>
      <c r="F2683" t="s">
        <v>80</v>
      </c>
      <c r="G2683" t="s">
        <v>105</v>
      </c>
      <c r="H2683">
        <v>2022</v>
      </c>
      <c r="I2683">
        <v>1005</v>
      </c>
      <c r="J2683">
        <v>1170</v>
      </c>
    </row>
    <row r="2684" spans="1:10">
      <c r="A2684" t="s">
        <v>710</v>
      </c>
      <c r="B2684" t="s">
        <v>11</v>
      </c>
      <c r="C2684" t="s">
        <v>73</v>
      </c>
      <c r="D2684" t="s">
        <v>713</v>
      </c>
      <c r="E2684" t="s">
        <v>15</v>
      </c>
      <c r="F2684" t="s">
        <v>80</v>
      </c>
      <c r="G2684" t="s">
        <v>105</v>
      </c>
      <c r="H2684">
        <v>2022</v>
      </c>
      <c r="I2684">
        <v>1005</v>
      </c>
      <c r="J2684">
        <v>1140</v>
      </c>
    </row>
    <row r="2685" spans="1:10">
      <c r="A2685" t="s">
        <v>710</v>
      </c>
      <c r="B2685" t="s">
        <v>11</v>
      </c>
      <c r="C2685" t="s">
        <v>73</v>
      </c>
      <c r="D2685" t="s">
        <v>713</v>
      </c>
      <c r="E2685" t="s">
        <v>15</v>
      </c>
      <c r="F2685" t="s">
        <v>80</v>
      </c>
      <c r="G2685" t="s">
        <v>105</v>
      </c>
      <c r="H2685">
        <v>2022</v>
      </c>
      <c r="I2685">
        <v>500</v>
      </c>
      <c r="J2685">
        <v>585</v>
      </c>
    </row>
    <row r="2686" spans="1:10">
      <c r="A2686" t="s">
        <v>710</v>
      </c>
      <c r="B2686" t="s">
        <v>11</v>
      </c>
      <c r="C2686" t="s">
        <v>73</v>
      </c>
      <c r="D2686" t="s">
        <v>713</v>
      </c>
      <c r="E2686" t="s">
        <v>15</v>
      </c>
      <c r="F2686" t="s">
        <v>80</v>
      </c>
      <c r="G2686" t="s">
        <v>105</v>
      </c>
      <c r="H2686">
        <v>2022</v>
      </c>
      <c r="I2686">
        <v>500</v>
      </c>
      <c r="J2686">
        <v>585</v>
      </c>
    </row>
    <row r="2687" spans="1:10">
      <c r="A2687" t="s">
        <v>710</v>
      </c>
      <c r="B2687" t="s">
        <v>11</v>
      </c>
      <c r="C2687" t="s">
        <v>73</v>
      </c>
      <c r="D2687" t="s">
        <v>713</v>
      </c>
      <c r="E2687" t="s">
        <v>15</v>
      </c>
      <c r="F2687" t="s">
        <v>80</v>
      </c>
      <c r="G2687" t="s">
        <v>105</v>
      </c>
      <c r="H2687">
        <v>2022</v>
      </c>
      <c r="I2687">
        <v>500</v>
      </c>
      <c r="J2687">
        <v>585</v>
      </c>
    </row>
    <row r="2688" spans="1:10">
      <c r="A2688" t="s">
        <v>710</v>
      </c>
      <c r="B2688" t="s">
        <v>11</v>
      </c>
      <c r="C2688" t="s">
        <v>73</v>
      </c>
      <c r="D2688" t="s">
        <v>713</v>
      </c>
      <c r="E2688" t="s">
        <v>15</v>
      </c>
      <c r="F2688" t="s">
        <v>80</v>
      </c>
      <c r="G2688" t="s">
        <v>105</v>
      </c>
      <c r="H2688">
        <v>2022</v>
      </c>
      <c r="I2688">
        <v>500</v>
      </c>
      <c r="J2688">
        <v>570</v>
      </c>
    </row>
    <row r="2689" spans="1:10">
      <c r="A2689" t="s">
        <v>710</v>
      </c>
      <c r="B2689" t="s">
        <v>11</v>
      </c>
      <c r="C2689" t="s">
        <v>73</v>
      </c>
      <c r="D2689" t="s">
        <v>713</v>
      </c>
      <c r="E2689" t="s">
        <v>15</v>
      </c>
      <c r="F2689" t="s">
        <v>80</v>
      </c>
      <c r="G2689" t="s">
        <v>105</v>
      </c>
      <c r="H2689">
        <v>2022</v>
      </c>
      <c r="I2689">
        <v>500</v>
      </c>
      <c r="J2689">
        <v>570</v>
      </c>
    </row>
    <row r="2690" spans="1:10">
      <c r="A2690" t="s">
        <v>10</v>
      </c>
      <c r="B2690" t="s">
        <v>351</v>
      </c>
      <c r="C2690" t="s">
        <v>351</v>
      </c>
      <c r="D2690" t="s">
        <v>408</v>
      </c>
      <c r="E2690" t="s">
        <v>15</v>
      </c>
      <c r="F2690" t="s">
        <v>204</v>
      </c>
      <c r="G2690" t="s">
        <v>205</v>
      </c>
      <c r="H2690">
        <v>2022</v>
      </c>
      <c r="I2690">
        <v>2465</v>
      </c>
      <c r="J2690">
        <v>6664</v>
      </c>
    </row>
    <row r="2691" spans="1:10">
      <c r="A2691" t="s">
        <v>10</v>
      </c>
      <c r="B2691" t="s">
        <v>351</v>
      </c>
      <c r="C2691" t="s">
        <v>351</v>
      </c>
      <c r="D2691" t="s">
        <v>408</v>
      </c>
      <c r="E2691" t="s">
        <v>15</v>
      </c>
      <c r="F2691" t="s">
        <v>204</v>
      </c>
      <c r="G2691" t="s">
        <v>205</v>
      </c>
      <c r="H2691">
        <v>2022</v>
      </c>
      <c r="I2691">
        <v>2090</v>
      </c>
      <c r="J2691">
        <v>5644</v>
      </c>
    </row>
    <row r="2692" spans="1:10">
      <c r="A2692" t="s">
        <v>10</v>
      </c>
      <c r="B2692" t="s">
        <v>351</v>
      </c>
      <c r="C2692" t="s">
        <v>351</v>
      </c>
      <c r="D2692" t="s">
        <v>408</v>
      </c>
      <c r="E2692" t="s">
        <v>15</v>
      </c>
      <c r="F2692" t="s">
        <v>204</v>
      </c>
      <c r="G2692" t="s">
        <v>206</v>
      </c>
      <c r="H2692">
        <v>2022</v>
      </c>
      <c r="I2692">
        <v>2465</v>
      </c>
      <c r="J2692">
        <v>6664</v>
      </c>
    </row>
    <row r="2693" spans="1:10">
      <c r="A2693" t="s">
        <v>10</v>
      </c>
      <c r="B2693" t="s">
        <v>351</v>
      </c>
      <c r="C2693" t="s">
        <v>351</v>
      </c>
      <c r="D2693" t="s">
        <v>408</v>
      </c>
      <c r="E2693" t="s">
        <v>15</v>
      </c>
      <c r="F2693" t="s">
        <v>204</v>
      </c>
      <c r="G2693" t="s">
        <v>206</v>
      </c>
      <c r="H2693">
        <v>2022</v>
      </c>
      <c r="I2693">
        <v>2090</v>
      </c>
      <c r="J2693">
        <v>5644</v>
      </c>
    </row>
    <row r="2694" spans="1:10">
      <c r="A2694" t="s">
        <v>10</v>
      </c>
      <c r="B2694" t="s">
        <v>11</v>
      </c>
      <c r="C2694" t="s">
        <v>73</v>
      </c>
      <c r="D2694" t="s">
        <v>102</v>
      </c>
      <c r="E2694" t="s">
        <v>15</v>
      </c>
      <c r="F2694" t="s">
        <v>80</v>
      </c>
      <c r="G2694" t="s">
        <v>82</v>
      </c>
      <c r="H2694">
        <v>2022</v>
      </c>
      <c r="I2694">
        <v>7965</v>
      </c>
      <c r="J2694">
        <v>9113.75</v>
      </c>
    </row>
    <row r="2695" spans="1:10">
      <c r="A2695" t="s">
        <v>10</v>
      </c>
      <c r="B2695" t="s">
        <v>11</v>
      </c>
      <c r="C2695" t="s">
        <v>73</v>
      </c>
      <c r="D2695" t="s">
        <v>102</v>
      </c>
      <c r="E2695" t="s">
        <v>15</v>
      </c>
      <c r="F2695" t="s">
        <v>80</v>
      </c>
      <c r="G2695" t="s">
        <v>84</v>
      </c>
      <c r="H2695">
        <v>2022</v>
      </c>
      <c r="I2695">
        <v>7965</v>
      </c>
      <c r="J2695">
        <v>9113.75</v>
      </c>
    </row>
    <row r="2696" spans="1:10">
      <c r="A2696" t="s">
        <v>10</v>
      </c>
      <c r="B2696" t="s">
        <v>11</v>
      </c>
      <c r="C2696" t="s">
        <v>73</v>
      </c>
      <c r="D2696" t="s">
        <v>102</v>
      </c>
      <c r="E2696" t="s">
        <v>15</v>
      </c>
      <c r="F2696" t="s">
        <v>80</v>
      </c>
      <c r="G2696" t="s">
        <v>82</v>
      </c>
      <c r="H2696">
        <v>2022</v>
      </c>
      <c r="I2696">
        <v>5055</v>
      </c>
      <c r="J2696">
        <v>5778.75</v>
      </c>
    </row>
    <row r="2697" spans="1:10">
      <c r="A2697" t="s">
        <v>10</v>
      </c>
      <c r="B2697" t="s">
        <v>11</v>
      </c>
      <c r="C2697" t="s">
        <v>73</v>
      </c>
      <c r="D2697" t="s">
        <v>102</v>
      </c>
      <c r="E2697" t="s">
        <v>15</v>
      </c>
      <c r="F2697" t="s">
        <v>80</v>
      </c>
      <c r="G2697" t="s">
        <v>84</v>
      </c>
      <c r="H2697">
        <v>2022</v>
      </c>
      <c r="I2697">
        <v>5055</v>
      </c>
      <c r="J2697">
        <v>5778.75</v>
      </c>
    </row>
    <row r="2698" spans="1:10">
      <c r="A2698" t="s">
        <v>10</v>
      </c>
      <c r="B2698" t="s">
        <v>11</v>
      </c>
      <c r="C2698" t="s">
        <v>73</v>
      </c>
      <c r="D2698" t="s">
        <v>102</v>
      </c>
      <c r="E2698" t="s">
        <v>22</v>
      </c>
      <c r="F2698" t="s">
        <v>61</v>
      </c>
      <c r="G2698" t="s">
        <v>62</v>
      </c>
      <c r="H2698">
        <v>2022</v>
      </c>
      <c r="I2698">
        <v>8075</v>
      </c>
      <c r="J2698">
        <v>4015</v>
      </c>
    </row>
    <row r="2699" spans="1:10">
      <c r="A2699" t="s">
        <v>10</v>
      </c>
      <c r="B2699" t="s">
        <v>11</v>
      </c>
      <c r="C2699" t="s">
        <v>73</v>
      </c>
      <c r="D2699" t="s">
        <v>102</v>
      </c>
      <c r="E2699" t="s">
        <v>22</v>
      </c>
      <c r="F2699" t="s">
        <v>98</v>
      </c>
      <c r="G2699" t="s">
        <v>99</v>
      </c>
      <c r="H2699">
        <v>2022</v>
      </c>
      <c r="I2699">
        <v>5000</v>
      </c>
      <c r="J2699">
        <v>2485</v>
      </c>
    </row>
    <row r="2700" spans="1:10">
      <c r="A2700" t="s">
        <v>10</v>
      </c>
      <c r="B2700" t="s">
        <v>11</v>
      </c>
      <c r="C2700" t="s">
        <v>73</v>
      </c>
      <c r="D2700" t="s">
        <v>102</v>
      </c>
      <c r="E2700" t="s">
        <v>12</v>
      </c>
      <c r="F2700" t="s">
        <v>13</v>
      </c>
      <c r="G2700" t="s">
        <v>14</v>
      </c>
      <c r="H2700">
        <v>2022</v>
      </c>
      <c r="I2700">
        <v>15900</v>
      </c>
      <c r="J2700">
        <v>2067</v>
      </c>
    </row>
    <row r="2701" spans="1:10">
      <c r="A2701" t="s">
        <v>10</v>
      </c>
      <c r="B2701" t="s">
        <v>11</v>
      </c>
      <c r="C2701" t="s">
        <v>73</v>
      </c>
      <c r="D2701" t="s">
        <v>102</v>
      </c>
      <c r="E2701" t="s">
        <v>12</v>
      </c>
      <c r="F2701" t="s">
        <v>13</v>
      </c>
      <c r="G2701" t="s">
        <v>14</v>
      </c>
      <c r="H2701">
        <v>2022</v>
      </c>
      <c r="I2701">
        <v>10050</v>
      </c>
      <c r="J2701">
        <v>1306.5</v>
      </c>
    </row>
    <row r="2702" spans="1:10">
      <c r="A2702" t="s">
        <v>10</v>
      </c>
      <c r="B2702" t="s">
        <v>11</v>
      </c>
      <c r="C2702" t="s">
        <v>73</v>
      </c>
      <c r="D2702" t="s">
        <v>102</v>
      </c>
      <c r="E2702" t="s">
        <v>19</v>
      </c>
      <c r="F2702" t="s">
        <v>20</v>
      </c>
      <c r="G2702" t="s">
        <v>38</v>
      </c>
      <c r="H2702">
        <v>2022</v>
      </c>
      <c r="I2702">
        <v>2165</v>
      </c>
      <c r="J2702">
        <v>1082.5</v>
      </c>
    </row>
    <row r="2703" spans="1:10">
      <c r="A2703" t="s">
        <v>10</v>
      </c>
      <c r="B2703" t="s">
        <v>11</v>
      </c>
      <c r="C2703" t="s">
        <v>73</v>
      </c>
      <c r="D2703" t="s">
        <v>102</v>
      </c>
      <c r="E2703" t="s">
        <v>19</v>
      </c>
      <c r="F2703" t="s">
        <v>20</v>
      </c>
      <c r="G2703" t="s">
        <v>38</v>
      </c>
      <c r="H2703">
        <v>2022</v>
      </c>
      <c r="I2703">
        <v>1390</v>
      </c>
      <c r="J2703">
        <v>695</v>
      </c>
    </row>
    <row r="2704" spans="1:10">
      <c r="A2704" t="s">
        <v>10</v>
      </c>
      <c r="B2704" t="s">
        <v>11</v>
      </c>
      <c r="C2704" t="s">
        <v>73</v>
      </c>
      <c r="D2704" t="s">
        <v>102</v>
      </c>
      <c r="E2704" t="s">
        <v>15</v>
      </c>
      <c r="F2704" t="s">
        <v>80</v>
      </c>
      <c r="G2704" t="s">
        <v>82</v>
      </c>
      <c r="H2704">
        <v>2022</v>
      </c>
      <c r="I2704">
        <v>375</v>
      </c>
      <c r="J2704">
        <v>431.25</v>
      </c>
    </row>
    <row r="2705" spans="1:10">
      <c r="A2705" t="s">
        <v>10</v>
      </c>
      <c r="B2705" t="s">
        <v>11</v>
      </c>
      <c r="C2705" t="s">
        <v>73</v>
      </c>
      <c r="D2705" t="s">
        <v>102</v>
      </c>
      <c r="E2705" t="s">
        <v>15</v>
      </c>
      <c r="F2705" t="s">
        <v>80</v>
      </c>
      <c r="G2705" t="s">
        <v>84</v>
      </c>
      <c r="H2705">
        <v>2022</v>
      </c>
      <c r="I2705">
        <v>375</v>
      </c>
      <c r="J2705">
        <v>431.25</v>
      </c>
    </row>
    <row r="2706" spans="1:10">
      <c r="A2706" t="s">
        <v>10</v>
      </c>
      <c r="B2706" t="s">
        <v>11</v>
      </c>
      <c r="C2706" t="s">
        <v>73</v>
      </c>
      <c r="D2706" t="s">
        <v>102</v>
      </c>
      <c r="E2706" t="s">
        <v>19</v>
      </c>
      <c r="F2706" t="s">
        <v>20</v>
      </c>
      <c r="G2706" t="s">
        <v>39</v>
      </c>
      <c r="H2706">
        <v>2022</v>
      </c>
      <c r="I2706">
        <v>445</v>
      </c>
      <c r="J2706">
        <v>222.5</v>
      </c>
    </row>
    <row r="2707" spans="1:10">
      <c r="A2707" t="s">
        <v>10</v>
      </c>
      <c r="B2707" t="s">
        <v>11</v>
      </c>
      <c r="C2707" t="s">
        <v>73</v>
      </c>
      <c r="D2707" t="s">
        <v>102</v>
      </c>
      <c r="E2707" t="s">
        <v>19</v>
      </c>
      <c r="F2707" t="s">
        <v>20</v>
      </c>
      <c r="G2707" t="s">
        <v>39</v>
      </c>
      <c r="H2707">
        <v>2022</v>
      </c>
      <c r="I2707">
        <v>265</v>
      </c>
      <c r="J2707">
        <v>132.5</v>
      </c>
    </row>
    <row r="2708" spans="1:10">
      <c r="A2708" t="s">
        <v>10</v>
      </c>
      <c r="B2708" t="s">
        <v>11</v>
      </c>
      <c r="C2708" t="s">
        <v>73</v>
      </c>
      <c r="D2708" t="s">
        <v>102</v>
      </c>
      <c r="E2708" t="s">
        <v>22</v>
      </c>
      <c r="F2708" t="s">
        <v>61</v>
      </c>
      <c r="G2708" t="s">
        <v>62</v>
      </c>
      <c r="H2708">
        <v>2022</v>
      </c>
      <c r="I2708">
        <v>260</v>
      </c>
      <c r="J2708">
        <v>130</v>
      </c>
    </row>
    <row r="2709" spans="1:10">
      <c r="A2709" t="s">
        <v>10</v>
      </c>
      <c r="B2709" t="s">
        <v>11</v>
      </c>
      <c r="C2709" t="s">
        <v>73</v>
      </c>
      <c r="D2709" t="s">
        <v>102</v>
      </c>
      <c r="E2709" t="s">
        <v>12</v>
      </c>
      <c r="F2709" t="s">
        <v>13</v>
      </c>
      <c r="G2709" t="s">
        <v>14</v>
      </c>
      <c r="H2709">
        <v>2022</v>
      </c>
      <c r="I2709">
        <v>800</v>
      </c>
      <c r="J2709">
        <v>104</v>
      </c>
    </row>
    <row r="2710" spans="1:10">
      <c r="A2710" t="s">
        <v>10</v>
      </c>
      <c r="B2710" t="s">
        <v>11</v>
      </c>
      <c r="C2710" t="s">
        <v>73</v>
      </c>
      <c r="D2710" t="s">
        <v>102</v>
      </c>
      <c r="E2710" t="s">
        <v>19</v>
      </c>
      <c r="F2710" t="s">
        <v>20</v>
      </c>
      <c r="G2710" t="s">
        <v>38</v>
      </c>
      <c r="H2710">
        <v>2022</v>
      </c>
      <c r="I2710">
        <v>110</v>
      </c>
      <c r="J2710">
        <v>55</v>
      </c>
    </row>
    <row r="2711" spans="1:10">
      <c r="A2711" t="s">
        <v>10</v>
      </c>
      <c r="B2711" t="s">
        <v>11</v>
      </c>
      <c r="C2711" t="s">
        <v>73</v>
      </c>
      <c r="D2711" t="s">
        <v>102</v>
      </c>
      <c r="E2711" t="s">
        <v>19</v>
      </c>
      <c r="F2711" t="s">
        <v>20</v>
      </c>
      <c r="G2711" t="s">
        <v>39</v>
      </c>
      <c r="H2711">
        <v>2022</v>
      </c>
      <c r="I2711">
        <v>25</v>
      </c>
      <c r="J2711">
        <v>12.5</v>
      </c>
    </row>
    <row r="2712" spans="1:10">
      <c r="A2712" t="s">
        <v>10</v>
      </c>
      <c r="B2712" t="s">
        <v>11</v>
      </c>
      <c r="C2712" t="s">
        <v>73</v>
      </c>
      <c r="D2712" t="s">
        <v>102</v>
      </c>
      <c r="E2712" t="s">
        <v>26</v>
      </c>
      <c r="F2712" t="s">
        <v>26</v>
      </c>
      <c r="G2712" t="s">
        <v>64</v>
      </c>
      <c r="H2712">
        <v>2022</v>
      </c>
      <c r="I2712">
        <v>20</v>
      </c>
      <c r="J2712">
        <v>0</v>
      </c>
    </row>
    <row r="2713" spans="1:10">
      <c r="A2713" t="s">
        <v>544</v>
      </c>
      <c r="B2713" t="s">
        <v>351</v>
      </c>
      <c r="C2713" t="s">
        <v>351</v>
      </c>
      <c r="D2713" t="s">
        <v>612</v>
      </c>
      <c r="E2713" t="s">
        <v>15</v>
      </c>
      <c r="F2713" t="s">
        <v>128</v>
      </c>
      <c r="G2713" t="s">
        <v>369</v>
      </c>
      <c r="H2713">
        <v>2022</v>
      </c>
      <c r="I2713">
        <v>1005</v>
      </c>
      <c r="J2713">
        <v>3010</v>
      </c>
    </row>
    <row r="2714" spans="1:10">
      <c r="A2714" t="s">
        <v>544</v>
      </c>
      <c r="B2714" t="s">
        <v>351</v>
      </c>
      <c r="C2714" t="s">
        <v>351</v>
      </c>
      <c r="D2714" t="s">
        <v>612</v>
      </c>
      <c r="E2714" t="s">
        <v>15</v>
      </c>
      <c r="F2714" t="s">
        <v>128</v>
      </c>
      <c r="G2714" t="s">
        <v>369</v>
      </c>
      <c r="H2714">
        <v>2022</v>
      </c>
      <c r="I2714">
        <v>3220</v>
      </c>
      <c r="J2714">
        <v>9632</v>
      </c>
    </row>
    <row r="2715" spans="1:10">
      <c r="A2715" t="s">
        <v>544</v>
      </c>
      <c r="B2715" t="s">
        <v>351</v>
      </c>
      <c r="C2715" t="s">
        <v>351</v>
      </c>
      <c r="D2715" t="s">
        <v>612</v>
      </c>
      <c r="E2715" t="s">
        <v>15</v>
      </c>
      <c r="F2715" t="s">
        <v>128</v>
      </c>
      <c r="G2715" t="s">
        <v>369</v>
      </c>
      <c r="H2715">
        <v>2022</v>
      </c>
      <c r="I2715">
        <v>2415</v>
      </c>
      <c r="J2715">
        <v>7224</v>
      </c>
    </row>
    <row r="2716" spans="1:10">
      <c r="A2716" t="s">
        <v>544</v>
      </c>
      <c r="B2716" t="s">
        <v>351</v>
      </c>
      <c r="C2716" t="s">
        <v>351</v>
      </c>
      <c r="D2716" t="s">
        <v>612</v>
      </c>
      <c r="E2716" t="s">
        <v>15</v>
      </c>
      <c r="F2716" t="s">
        <v>128</v>
      </c>
      <c r="G2716" t="s">
        <v>369</v>
      </c>
      <c r="H2716">
        <v>2022</v>
      </c>
      <c r="I2716">
        <v>50</v>
      </c>
      <c r="J2716">
        <v>150.5</v>
      </c>
    </row>
    <row r="2717" spans="1:10">
      <c r="A2717" t="s">
        <v>544</v>
      </c>
      <c r="B2717" t="s">
        <v>351</v>
      </c>
      <c r="C2717" t="s">
        <v>351</v>
      </c>
      <c r="D2717" t="s">
        <v>612</v>
      </c>
      <c r="E2717" t="s">
        <v>15</v>
      </c>
      <c r="F2717" t="s">
        <v>128</v>
      </c>
      <c r="G2717" t="s">
        <v>396</v>
      </c>
      <c r="H2717">
        <v>2022</v>
      </c>
      <c r="I2717">
        <v>50</v>
      </c>
      <c r="J2717">
        <v>150.5</v>
      </c>
    </row>
    <row r="2718" spans="1:10">
      <c r="A2718" t="s">
        <v>544</v>
      </c>
      <c r="B2718" t="s">
        <v>351</v>
      </c>
      <c r="C2718" t="s">
        <v>351</v>
      </c>
      <c r="D2718" t="s">
        <v>612</v>
      </c>
      <c r="E2718" t="s">
        <v>15</v>
      </c>
      <c r="F2718" t="s">
        <v>30</v>
      </c>
      <c r="G2718" t="s">
        <v>145</v>
      </c>
      <c r="H2718">
        <v>2022</v>
      </c>
      <c r="I2718">
        <v>600</v>
      </c>
      <c r="J2718">
        <v>1494</v>
      </c>
    </row>
    <row r="2719" spans="1:10">
      <c r="A2719" t="s">
        <v>544</v>
      </c>
      <c r="B2719" t="s">
        <v>351</v>
      </c>
      <c r="C2719" t="s">
        <v>351</v>
      </c>
      <c r="D2719" t="s">
        <v>612</v>
      </c>
      <c r="E2719" t="s">
        <v>15</v>
      </c>
      <c r="F2719" t="s">
        <v>30</v>
      </c>
      <c r="G2719" t="s">
        <v>147</v>
      </c>
      <c r="H2719">
        <v>2022</v>
      </c>
      <c r="I2719">
        <v>600</v>
      </c>
      <c r="J2719">
        <v>1494</v>
      </c>
    </row>
    <row r="2720" spans="1:10">
      <c r="A2720" t="s">
        <v>544</v>
      </c>
      <c r="B2720" t="s">
        <v>351</v>
      </c>
      <c r="C2720" t="s">
        <v>351</v>
      </c>
      <c r="D2720" t="s">
        <v>612</v>
      </c>
      <c r="E2720" t="s">
        <v>15</v>
      </c>
      <c r="F2720" t="s">
        <v>34</v>
      </c>
      <c r="G2720" t="s">
        <v>150</v>
      </c>
      <c r="H2720">
        <v>2022</v>
      </c>
      <c r="I2720">
        <v>44725</v>
      </c>
      <c r="J2720">
        <v>99680</v>
      </c>
    </row>
    <row r="2721" spans="1:10">
      <c r="A2721" t="s">
        <v>544</v>
      </c>
      <c r="B2721" t="s">
        <v>351</v>
      </c>
      <c r="C2721" t="s">
        <v>351</v>
      </c>
      <c r="D2721" t="s">
        <v>612</v>
      </c>
      <c r="E2721" t="s">
        <v>15</v>
      </c>
      <c r="F2721" t="s">
        <v>34</v>
      </c>
      <c r="G2721" t="s">
        <v>150</v>
      </c>
      <c r="H2721">
        <v>2022</v>
      </c>
      <c r="I2721">
        <v>73365</v>
      </c>
      <c r="J2721">
        <v>163520</v>
      </c>
    </row>
    <row r="2722" spans="1:10">
      <c r="A2722" t="s">
        <v>544</v>
      </c>
      <c r="B2722" t="s">
        <v>351</v>
      </c>
      <c r="C2722" t="s">
        <v>351</v>
      </c>
      <c r="D2722" t="s">
        <v>612</v>
      </c>
      <c r="E2722" t="s">
        <v>15</v>
      </c>
      <c r="F2722" t="s">
        <v>34</v>
      </c>
      <c r="G2722" t="s">
        <v>150</v>
      </c>
      <c r="H2722">
        <v>2022</v>
      </c>
      <c r="I2722">
        <v>55275</v>
      </c>
      <c r="J2722">
        <v>123200</v>
      </c>
    </row>
    <row r="2723" spans="1:10">
      <c r="A2723" t="s">
        <v>544</v>
      </c>
      <c r="B2723" t="s">
        <v>351</v>
      </c>
      <c r="C2723" t="s">
        <v>351</v>
      </c>
      <c r="D2723" t="s">
        <v>612</v>
      </c>
      <c r="E2723" t="s">
        <v>15</v>
      </c>
      <c r="F2723" t="s">
        <v>34</v>
      </c>
      <c r="G2723" t="s">
        <v>150</v>
      </c>
      <c r="H2723">
        <v>2022</v>
      </c>
      <c r="I2723">
        <v>17085</v>
      </c>
      <c r="J2723">
        <v>38080</v>
      </c>
    </row>
    <row r="2724" spans="1:10">
      <c r="A2724" t="s">
        <v>544</v>
      </c>
      <c r="B2724" t="s">
        <v>351</v>
      </c>
      <c r="C2724" t="s">
        <v>351</v>
      </c>
      <c r="D2724" t="s">
        <v>612</v>
      </c>
      <c r="E2724" t="s">
        <v>15</v>
      </c>
      <c r="F2724" t="s">
        <v>34</v>
      </c>
      <c r="G2724" t="s">
        <v>150</v>
      </c>
      <c r="H2724">
        <v>2022</v>
      </c>
      <c r="I2724">
        <v>20100</v>
      </c>
      <c r="J2724">
        <v>44800</v>
      </c>
    </row>
    <row r="2725" spans="1:10">
      <c r="A2725" t="s">
        <v>544</v>
      </c>
      <c r="B2725" t="s">
        <v>351</v>
      </c>
      <c r="C2725" t="s">
        <v>351</v>
      </c>
      <c r="D2725" t="s">
        <v>612</v>
      </c>
      <c r="E2725" t="s">
        <v>15</v>
      </c>
      <c r="F2725" t="s">
        <v>34</v>
      </c>
      <c r="G2725" t="s">
        <v>150</v>
      </c>
      <c r="H2725">
        <v>2022</v>
      </c>
      <c r="I2725">
        <v>45225</v>
      </c>
      <c r="J2725">
        <v>100800</v>
      </c>
    </row>
    <row r="2726" spans="1:10">
      <c r="A2726" t="s">
        <v>544</v>
      </c>
      <c r="B2726" t="s">
        <v>351</v>
      </c>
      <c r="C2726" t="s">
        <v>351</v>
      </c>
      <c r="D2726" t="s">
        <v>612</v>
      </c>
      <c r="E2726" t="s">
        <v>15</v>
      </c>
      <c r="F2726" t="s">
        <v>34</v>
      </c>
      <c r="G2726" t="s">
        <v>150</v>
      </c>
      <c r="H2726">
        <v>2022</v>
      </c>
      <c r="I2726">
        <v>12060</v>
      </c>
      <c r="J2726">
        <v>26880</v>
      </c>
    </row>
    <row r="2727" spans="1:10">
      <c r="A2727" t="s">
        <v>544</v>
      </c>
      <c r="B2727" t="s">
        <v>351</v>
      </c>
      <c r="C2727" t="s">
        <v>351</v>
      </c>
      <c r="D2727" t="s">
        <v>612</v>
      </c>
      <c r="E2727" t="s">
        <v>15</v>
      </c>
      <c r="F2727" t="s">
        <v>34</v>
      </c>
      <c r="G2727" t="s">
        <v>150</v>
      </c>
      <c r="H2727">
        <v>2022</v>
      </c>
      <c r="I2727">
        <v>1005</v>
      </c>
      <c r="J2727">
        <v>2240</v>
      </c>
    </row>
    <row r="2728" spans="1:10">
      <c r="A2728" t="s">
        <v>544</v>
      </c>
      <c r="B2728" t="s">
        <v>351</v>
      </c>
      <c r="C2728" t="s">
        <v>351</v>
      </c>
      <c r="D2728" t="s">
        <v>612</v>
      </c>
      <c r="E2728" t="s">
        <v>15</v>
      </c>
      <c r="F2728" t="s">
        <v>34</v>
      </c>
      <c r="G2728" t="s">
        <v>150</v>
      </c>
      <c r="H2728">
        <v>2022</v>
      </c>
      <c r="I2728">
        <v>15075</v>
      </c>
      <c r="J2728">
        <v>33600</v>
      </c>
    </row>
    <row r="2729" spans="1:10">
      <c r="A2729" t="s">
        <v>544</v>
      </c>
      <c r="B2729" t="s">
        <v>351</v>
      </c>
      <c r="C2729" t="s">
        <v>351</v>
      </c>
      <c r="D2729" t="s">
        <v>612</v>
      </c>
      <c r="E2729" t="s">
        <v>15</v>
      </c>
      <c r="F2729" t="s">
        <v>34</v>
      </c>
      <c r="G2729" t="s">
        <v>150</v>
      </c>
      <c r="H2729">
        <v>2022</v>
      </c>
      <c r="I2729">
        <v>21105</v>
      </c>
      <c r="J2729">
        <v>47040</v>
      </c>
    </row>
    <row r="2730" spans="1:10">
      <c r="A2730" t="s">
        <v>544</v>
      </c>
      <c r="B2730" t="s">
        <v>351</v>
      </c>
      <c r="C2730" t="s">
        <v>351</v>
      </c>
      <c r="D2730" t="s">
        <v>612</v>
      </c>
      <c r="E2730" t="s">
        <v>15</v>
      </c>
      <c r="F2730" t="s">
        <v>34</v>
      </c>
      <c r="G2730" t="s">
        <v>150</v>
      </c>
      <c r="H2730">
        <v>2022</v>
      </c>
      <c r="I2730">
        <v>4020</v>
      </c>
      <c r="J2730">
        <v>8960</v>
      </c>
    </row>
    <row r="2731" spans="1:10">
      <c r="A2731" t="s">
        <v>544</v>
      </c>
      <c r="B2731" t="s">
        <v>351</v>
      </c>
      <c r="C2731" t="s">
        <v>351</v>
      </c>
      <c r="D2731" t="s">
        <v>612</v>
      </c>
      <c r="E2731" t="s">
        <v>15</v>
      </c>
      <c r="F2731" t="s">
        <v>34</v>
      </c>
      <c r="G2731" t="s">
        <v>150</v>
      </c>
      <c r="H2731">
        <v>2022</v>
      </c>
      <c r="I2731">
        <v>700</v>
      </c>
      <c r="J2731">
        <v>1568</v>
      </c>
    </row>
    <row r="2732" spans="1:10">
      <c r="A2732" t="s">
        <v>544</v>
      </c>
      <c r="B2732" t="s">
        <v>351</v>
      </c>
      <c r="C2732" t="s">
        <v>351</v>
      </c>
      <c r="D2732" t="s">
        <v>612</v>
      </c>
      <c r="E2732" t="s">
        <v>15</v>
      </c>
      <c r="F2732" t="s">
        <v>34</v>
      </c>
      <c r="G2732" t="s">
        <v>150</v>
      </c>
      <c r="H2732">
        <v>2022</v>
      </c>
      <c r="I2732">
        <v>100</v>
      </c>
      <c r="J2732">
        <v>224</v>
      </c>
    </row>
    <row r="2733" spans="1:10">
      <c r="A2733" t="s">
        <v>544</v>
      </c>
      <c r="B2733" t="s">
        <v>351</v>
      </c>
      <c r="C2733" t="s">
        <v>351</v>
      </c>
      <c r="D2733" t="s">
        <v>612</v>
      </c>
      <c r="E2733" t="s">
        <v>15</v>
      </c>
      <c r="F2733" t="s">
        <v>34</v>
      </c>
      <c r="G2733" t="s">
        <v>150</v>
      </c>
      <c r="H2733">
        <v>2022</v>
      </c>
      <c r="I2733">
        <v>100</v>
      </c>
      <c r="J2733">
        <v>224</v>
      </c>
    </row>
    <row r="2734" spans="1:10">
      <c r="A2734" t="s">
        <v>544</v>
      </c>
      <c r="B2734" t="s">
        <v>351</v>
      </c>
      <c r="C2734" t="s">
        <v>351</v>
      </c>
      <c r="D2734" t="s">
        <v>612</v>
      </c>
      <c r="E2734" t="s">
        <v>15</v>
      </c>
      <c r="F2734" t="s">
        <v>34</v>
      </c>
      <c r="G2734" t="s">
        <v>653</v>
      </c>
      <c r="H2734">
        <v>2022</v>
      </c>
      <c r="I2734">
        <v>500</v>
      </c>
      <c r="J2734">
        <v>1110</v>
      </c>
    </row>
    <row r="2735" spans="1:10">
      <c r="A2735" t="s">
        <v>544</v>
      </c>
      <c r="B2735" t="s">
        <v>351</v>
      </c>
      <c r="C2735" t="s">
        <v>351</v>
      </c>
      <c r="D2735" t="s">
        <v>612</v>
      </c>
      <c r="E2735" t="s">
        <v>15</v>
      </c>
      <c r="F2735" t="s">
        <v>34</v>
      </c>
      <c r="G2735" t="s">
        <v>653</v>
      </c>
      <c r="H2735">
        <v>2022</v>
      </c>
      <c r="I2735">
        <v>1005</v>
      </c>
      <c r="J2735">
        <v>2220</v>
      </c>
    </row>
    <row r="2736" spans="1:10">
      <c r="A2736" t="s">
        <v>544</v>
      </c>
      <c r="B2736" t="s">
        <v>351</v>
      </c>
      <c r="C2736" t="s">
        <v>351</v>
      </c>
      <c r="D2736" t="s">
        <v>612</v>
      </c>
      <c r="E2736" t="s">
        <v>15</v>
      </c>
      <c r="F2736" t="s">
        <v>34</v>
      </c>
      <c r="G2736" t="s">
        <v>653</v>
      </c>
      <c r="H2736">
        <v>2022</v>
      </c>
      <c r="I2736">
        <v>3015</v>
      </c>
      <c r="J2736">
        <v>6660</v>
      </c>
    </row>
    <row r="2737" spans="1:10">
      <c r="A2737" t="s">
        <v>544</v>
      </c>
      <c r="B2737" t="s">
        <v>351</v>
      </c>
      <c r="C2737" t="s">
        <v>351</v>
      </c>
      <c r="D2737" t="s">
        <v>612</v>
      </c>
      <c r="E2737" t="s">
        <v>15</v>
      </c>
      <c r="F2737" t="s">
        <v>34</v>
      </c>
      <c r="G2737" t="s">
        <v>653</v>
      </c>
      <c r="H2737">
        <v>2022</v>
      </c>
      <c r="I2737">
        <v>2010</v>
      </c>
      <c r="J2737">
        <v>4440</v>
      </c>
    </row>
    <row r="2738" spans="1:10">
      <c r="A2738" t="s">
        <v>544</v>
      </c>
      <c r="B2738" t="s">
        <v>351</v>
      </c>
      <c r="C2738" t="s">
        <v>351</v>
      </c>
      <c r="D2738" t="s">
        <v>612</v>
      </c>
      <c r="E2738" t="s">
        <v>15</v>
      </c>
      <c r="F2738" t="s">
        <v>34</v>
      </c>
      <c r="G2738" t="s">
        <v>152</v>
      </c>
      <c r="H2738">
        <v>2022</v>
      </c>
      <c r="I2738">
        <v>44725</v>
      </c>
      <c r="J2738">
        <v>99680</v>
      </c>
    </row>
    <row r="2739" spans="1:10">
      <c r="A2739" t="s">
        <v>544</v>
      </c>
      <c r="B2739" t="s">
        <v>351</v>
      </c>
      <c r="C2739" t="s">
        <v>351</v>
      </c>
      <c r="D2739" t="s">
        <v>612</v>
      </c>
      <c r="E2739" t="s">
        <v>15</v>
      </c>
      <c r="F2739" t="s">
        <v>34</v>
      </c>
      <c r="G2739" t="s">
        <v>152</v>
      </c>
      <c r="H2739">
        <v>2022</v>
      </c>
      <c r="I2739">
        <v>73365</v>
      </c>
      <c r="J2739">
        <v>163520</v>
      </c>
    </row>
    <row r="2740" spans="1:10">
      <c r="A2740" t="s">
        <v>544</v>
      </c>
      <c r="B2740" t="s">
        <v>351</v>
      </c>
      <c r="C2740" t="s">
        <v>351</v>
      </c>
      <c r="D2740" t="s">
        <v>612</v>
      </c>
      <c r="E2740" t="s">
        <v>15</v>
      </c>
      <c r="F2740" t="s">
        <v>34</v>
      </c>
      <c r="G2740" t="s">
        <v>152</v>
      </c>
      <c r="H2740">
        <v>2022</v>
      </c>
      <c r="I2740">
        <v>55275</v>
      </c>
      <c r="J2740">
        <v>123200</v>
      </c>
    </row>
    <row r="2741" spans="1:10">
      <c r="A2741" t="s">
        <v>544</v>
      </c>
      <c r="B2741" t="s">
        <v>351</v>
      </c>
      <c r="C2741" t="s">
        <v>351</v>
      </c>
      <c r="D2741" t="s">
        <v>612</v>
      </c>
      <c r="E2741" t="s">
        <v>15</v>
      </c>
      <c r="F2741" t="s">
        <v>34</v>
      </c>
      <c r="G2741" t="s">
        <v>152</v>
      </c>
      <c r="H2741">
        <v>2022</v>
      </c>
      <c r="I2741">
        <v>17085</v>
      </c>
      <c r="J2741">
        <v>38080</v>
      </c>
    </row>
    <row r="2742" spans="1:10">
      <c r="A2742" t="s">
        <v>544</v>
      </c>
      <c r="B2742" t="s">
        <v>351</v>
      </c>
      <c r="C2742" t="s">
        <v>351</v>
      </c>
      <c r="D2742" t="s">
        <v>612</v>
      </c>
      <c r="E2742" t="s">
        <v>15</v>
      </c>
      <c r="F2742" t="s">
        <v>34</v>
      </c>
      <c r="G2742" t="s">
        <v>152</v>
      </c>
      <c r="H2742">
        <v>2022</v>
      </c>
      <c r="I2742">
        <v>20100</v>
      </c>
      <c r="J2742">
        <v>44800</v>
      </c>
    </row>
    <row r="2743" spans="1:10">
      <c r="A2743" t="s">
        <v>544</v>
      </c>
      <c r="B2743" t="s">
        <v>351</v>
      </c>
      <c r="C2743" t="s">
        <v>351</v>
      </c>
      <c r="D2743" t="s">
        <v>612</v>
      </c>
      <c r="E2743" t="s">
        <v>15</v>
      </c>
      <c r="F2743" t="s">
        <v>34</v>
      </c>
      <c r="G2743" t="s">
        <v>152</v>
      </c>
      <c r="H2743">
        <v>2022</v>
      </c>
      <c r="I2743">
        <v>45225</v>
      </c>
      <c r="J2743">
        <v>100800</v>
      </c>
    </row>
    <row r="2744" spans="1:10">
      <c r="A2744" t="s">
        <v>544</v>
      </c>
      <c r="B2744" t="s">
        <v>351</v>
      </c>
      <c r="C2744" t="s">
        <v>351</v>
      </c>
      <c r="D2744" t="s">
        <v>612</v>
      </c>
      <c r="E2744" t="s">
        <v>15</v>
      </c>
      <c r="F2744" t="s">
        <v>34</v>
      </c>
      <c r="G2744" t="s">
        <v>152</v>
      </c>
      <c r="H2744">
        <v>2022</v>
      </c>
      <c r="I2744">
        <v>12060</v>
      </c>
      <c r="J2744">
        <v>26880</v>
      </c>
    </row>
    <row r="2745" spans="1:10">
      <c r="A2745" t="s">
        <v>544</v>
      </c>
      <c r="B2745" t="s">
        <v>351</v>
      </c>
      <c r="C2745" t="s">
        <v>351</v>
      </c>
      <c r="D2745" t="s">
        <v>612</v>
      </c>
      <c r="E2745" t="s">
        <v>15</v>
      </c>
      <c r="F2745" t="s">
        <v>34</v>
      </c>
      <c r="G2745" t="s">
        <v>152</v>
      </c>
      <c r="H2745">
        <v>2022</v>
      </c>
      <c r="I2745">
        <v>1005</v>
      </c>
      <c r="J2745">
        <v>2240</v>
      </c>
    </row>
    <row r="2746" spans="1:10">
      <c r="A2746" t="s">
        <v>544</v>
      </c>
      <c r="B2746" t="s">
        <v>351</v>
      </c>
      <c r="C2746" t="s">
        <v>351</v>
      </c>
      <c r="D2746" t="s">
        <v>612</v>
      </c>
      <c r="E2746" t="s">
        <v>15</v>
      </c>
      <c r="F2746" t="s">
        <v>34</v>
      </c>
      <c r="G2746" t="s">
        <v>152</v>
      </c>
      <c r="H2746">
        <v>2022</v>
      </c>
      <c r="I2746">
        <v>15075</v>
      </c>
      <c r="J2746">
        <v>33600</v>
      </c>
    </row>
    <row r="2747" spans="1:10">
      <c r="A2747" t="s">
        <v>544</v>
      </c>
      <c r="B2747" t="s">
        <v>351</v>
      </c>
      <c r="C2747" t="s">
        <v>351</v>
      </c>
      <c r="D2747" t="s">
        <v>612</v>
      </c>
      <c r="E2747" t="s">
        <v>15</v>
      </c>
      <c r="F2747" t="s">
        <v>34</v>
      </c>
      <c r="G2747" t="s">
        <v>152</v>
      </c>
      <c r="H2747">
        <v>2022</v>
      </c>
      <c r="I2747">
        <v>21105</v>
      </c>
      <c r="J2747">
        <v>47040</v>
      </c>
    </row>
    <row r="2748" spans="1:10">
      <c r="A2748" t="s">
        <v>544</v>
      </c>
      <c r="B2748" t="s">
        <v>351</v>
      </c>
      <c r="C2748" t="s">
        <v>351</v>
      </c>
      <c r="D2748" t="s">
        <v>612</v>
      </c>
      <c r="E2748" t="s">
        <v>15</v>
      </c>
      <c r="F2748" t="s">
        <v>34</v>
      </c>
      <c r="G2748" t="s">
        <v>152</v>
      </c>
      <c r="H2748">
        <v>2022</v>
      </c>
      <c r="I2748">
        <v>4020</v>
      </c>
      <c r="J2748">
        <v>8960</v>
      </c>
    </row>
    <row r="2749" spans="1:10">
      <c r="A2749" t="s">
        <v>544</v>
      </c>
      <c r="B2749" t="s">
        <v>351</v>
      </c>
      <c r="C2749" t="s">
        <v>351</v>
      </c>
      <c r="D2749" t="s">
        <v>612</v>
      </c>
      <c r="E2749" t="s">
        <v>15</v>
      </c>
      <c r="F2749" t="s">
        <v>34</v>
      </c>
      <c r="G2749" t="s">
        <v>152</v>
      </c>
      <c r="H2749">
        <v>2022</v>
      </c>
      <c r="I2749">
        <v>700</v>
      </c>
      <c r="J2749">
        <v>1568</v>
      </c>
    </row>
    <row r="2750" spans="1:10">
      <c r="A2750" t="s">
        <v>544</v>
      </c>
      <c r="B2750" t="s">
        <v>351</v>
      </c>
      <c r="C2750" t="s">
        <v>351</v>
      </c>
      <c r="D2750" t="s">
        <v>612</v>
      </c>
      <c r="E2750" t="s">
        <v>15</v>
      </c>
      <c r="F2750" t="s">
        <v>34</v>
      </c>
      <c r="G2750" t="s">
        <v>152</v>
      </c>
      <c r="H2750">
        <v>2022</v>
      </c>
      <c r="I2750">
        <v>100</v>
      </c>
      <c r="J2750">
        <v>224</v>
      </c>
    </row>
    <row r="2751" spans="1:10">
      <c r="A2751" t="s">
        <v>544</v>
      </c>
      <c r="B2751" t="s">
        <v>351</v>
      </c>
      <c r="C2751" t="s">
        <v>351</v>
      </c>
      <c r="D2751" t="s">
        <v>612</v>
      </c>
      <c r="E2751" t="s">
        <v>15</v>
      </c>
      <c r="F2751" t="s">
        <v>34</v>
      </c>
      <c r="G2751" t="s">
        <v>152</v>
      </c>
      <c r="H2751">
        <v>2022</v>
      </c>
      <c r="I2751">
        <v>100</v>
      </c>
      <c r="J2751">
        <v>224</v>
      </c>
    </row>
    <row r="2752" spans="1:10">
      <c r="A2752" t="s">
        <v>544</v>
      </c>
      <c r="B2752" t="s">
        <v>351</v>
      </c>
      <c r="C2752" t="s">
        <v>351</v>
      </c>
      <c r="D2752" t="s">
        <v>612</v>
      </c>
      <c r="E2752" t="s">
        <v>15</v>
      </c>
      <c r="F2752" t="s">
        <v>34</v>
      </c>
      <c r="G2752" t="s">
        <v>35</v>
      </c>
      <c r="H2752">
        <v>2022</v>
      </c>
      <c r="I2752">
        <v>500</v>
      </c>
      <c r="J2752">
        <v>1110</v>
      </c>
    </row>
    <row r="2753" spans="1:10">
      <c r="A2753" t="s">
        <v>544</v>
      </c>
      <c r="B2753" t="s">
        <v>351</v>
      </c>
      <c r="C2753" t="s">
        <v>351</v>
      </c>
      <c r="D2753" t="s">
        <v>612</v>
      </c>
      <c r="E2753" t="s">
        <v>15</v>
      </c>
      <c r="F2753" t="s">
        <v>34</v>
      </c>
      <c r="G2753" t="s">
        <v>35</v>
      </c>
      <c r="H2753">
        <v>2022</v>
      </c>
      <c r="I2753">
        <v>1005</v>
      </c>
      <c r="J2753">
        <v>2220</v>
      </c>
    </row>
    <row r="2754" spans="1:10">
      <c r="A2754" t="s">
        <v>544</v>
      </c>
      <c r="B2754" t="s">
        <v>351</v>
      </c>
      <c r="C2754" t="s">
        <v>351</v>
      </c>
      <c r="D2754" t="s">
        <v>612</v>
      </c>
      <c r="E2754" t="s">
        <v>15</v>
      </c>
      <c r="F2754" t="s">
        <v>34</v>
      </c>
      <c r="G2754" t="s">
        <v>35</v>
      </c>
      <c r="H2754">
        <v>2022</v>
      </c>
      <c r="I2754">
        <v>3015</v>
      </c>
      <c r="J2754">
        <v>6660</v>
      </c>
    </row>
    <row r="2755" spans="1:10">
      <c r="A2755" t="s">
        <v>544</v>
      </c>
      <c r="B2755" t="s">
        <v>351</v>
      </c>
      <c r="C2755" t="s">
        <v>351</v>
      </c>
      <c r="D2755" t="s">
        <v>612</v>
      </c>
      <c r="E2755" t="s">
        <v>15</v>
      </c>
      <c r="F2755" t="s">
        <v>34</v>
      </c>
      <c r="G2755" t="s">
        <v>35</v>
      </c>
      <c r="H2755">
        <v>2022</v>
      </c>
      <c r="I2755">
        <v>2010</v>
      </c>
      <c r="J2755">
        <v>4440</v>
      </c>
    </row>
    <row r="2756" spans="1:10">
      <c r="A2756" t="s">
        <v>544</v>
      </c>
      <c r="B2756" t="s">
        <v>351</v>
      </c>
      <c r="C2756" t="s">
        <v>351</v>
      </c>
      <c r="D2756" t="s">
        <v>612</v>
      </c>
      <c r="E2756" t="s">
        <v>15</v>
      </c>
      <c r="F2756" t="s">
        <v>36</v>
      </c>
      <c r="G2756" t="s">
        <v>384</v>
      </c>
      <c r="H2756">
        <v>2022</v>
      </c>
      <c r="I2756">
        <v>1000</v>
      </c>
      <c r="J2756">
        <v>1340</v>
      </c>
    </row>
    <row r="2757" spans="1:10">
      <c r="A2757" t="s">
        <v>544</v>
      </c>
      <c r="B2757" t="s">
        <v>351</v>
      </c>
      <c r="C2757" t="s">
        <v>351</v>
      </c>
      <c r="D2757" t="s">
        <v>612</v>
      </c>
      <c r="E2757" t="s">
        <v>15</v>
      </c>
      <c r="F2757" t="s">
        <v>36</v>
      </c>
      <c r="G2757" t="s">
        <v>384</v>
      </c>
      <c r="H2757">
        <v>2022</v>
      </c>
      <c r="I2757">
        <v>3515</v>
      </c>
      <c r="J2757">
        <v>4690</v>
      </c>
    </row>
    <row r="2758" spans="1:10">
      <c r="A2758" t="s">
        <v>544</v>
      </c>
      <c r="B2758" t="s">
        <v>351</v>
      </c>
      <c r="C2758" t="s">
        <v>351</v>
      </c>
      <c r="D2758" t="s">
        <v>612</v>
      </c>
      <c r="E2758" t="s">
        <v>15</v>
      </c>
      <c r="F2758" t="s">
        <v>36</v>
      </c>
      <c r="G2758" t="s">
        <v>384</v>
      </c>
      <c r="H2758">
        <v>2022</v>
      </c>
      <c r="I2758">
        <v>3015</v>
      </c>
      <c r="J2758">
        <v>4020</v>
      </c>
    </row>
    <row r="2759" spans="1:10">
      <c r="A2759" t="s">
        <v>544</v>
      </c>
      <c r="B2759" t="s">
        <v>351</v>
      </c>
      <c r="C2759" t="s">
        <v>351</v>
      </c>
      <c r="D2759" t="s">
        <v>612</v>
      </c>
      <c r="E2759" t="s">
        <v>15</v>
      </c>
      <c r="F2759" t="s">
        <v>36</v>
      </c>
      <c r="G2759" t="s">
        <v>384</v>
      </c>
      <c r="H2759">
        <v>2022</v>
      </c>
      <c r="I2759">
        <v>2515</v>
      </c>
      <c r="J2759">
        <v>3395</v>
      </c>
    </row>
    <row r="2760" spans="1:10">
      <c r="A2760" t="s">
        <v>544</v>
      </c>
      <c r="B2760" t="s">
        <v>351</v>
      </c>
      <c r="C2760" t="s">
        <v>351</v>
      </c>
      <c r="D2760" t="s">
        <v>612</v>
      </c>
      <c r="E2760" t="s">
        <v>15</v>
      </c>
      <c r="F2760" t="s">
        <v>36</v>
      </c>
      <c r="G2760" t="s">
        <v>384</v>
      </c>
      <c r="H2760">
        <v>2022</v>
      </c>
      <c r="I2760">
        <v>2115</v>
      </c>
      <c r="J2760">
        <v>2877</v>
      </c>
    </row>
    <row r="2761" spans="1:10">
      <c r="A2761" t="s">
        <v>544</v>
      </c>
      <c r="B2761" t="s">
        <v>351</v>
      </c>
      <c r="C2761" t="s">
        <v>351</v>
      </c>
      <c r="D2761" t="s">
        <v>612</v>
      </c>
      <c r="E2761" t="s">
        <v>15</v>
      </c>
      <c r="F2761" t="s">
        <v>36</v>
      </c>
      <c r="G2761" t="s">
        <v>384</v>
      </c>
      <c r="H2761">
        <v>2022</v>
      </c>
      <c r="I2761">
        <v>2010</v>
      </c>
      <c r="J2761">
        <v>2740</v>
      </c>
    </row>
    <row r="2762" spans="1:10">
      <c r="A2762" t="s">
        <v>544</v>
      </c>
      <c r="B2762" t="s">
        <v>351</v>
      </c>
      <c r="C2762" t="s">
        <v>351</v>
      </c>
      <c r="D2762" t="s">
        <v>612</v>
      </c>
      <c r="E2762" t="s">
        <v>15</v>
      </c>
      <c r="F2762" t="s">
        <v>36</v>
      </c>
      <c r="G2762" t="s">
        <v>384</v>
      </c>
      <c r="H2762">
        <v>2022</v>
      </c>
      <c r="I2762">
        <v>4225</v>
      </c>
      <c r="J2762">
        <v>5754</v>
      </c>
    </row>
    <row r="2763" spans="1:10">
      <c r="A2763" t="s">
        <v>544</v>
      </c>
      <c r="B2763" t="s">
        <v>351</v>
      </c>
      <c r="C2763" t="s">
        <v>351</v>
      </c>
      <c r="D2763" t="s">
        <v>612</v>
      </c>
      <c r="E2763" t="s">
        <v>15</v>
      </c>
      <c r="F2763" t="s">
        <v>36</v>
      </c>
      <c r="G2763" t="s">
        <v>384</v>
      </c>
      <c r="H2763">
        <v>2022</v>
      </c>
      <c r="I2763">
        <v>1410</v>
      </c>
      <c r="J2763">
        <v>1918</v>
      </c>
    </row>
    <row r="2764" spans="1:10">
      <c r="A2764" t="s">
        <v>544</v>
      </c>
      <c r="B2764" t="s">
        <v>351</v>
      </c>
      <c r="C2764" t="s">
        <v>351</v>
      </c>
      <c r="D2764" t="s">
        <v>612</v>
      </c>
      <c r="E2764" t="s">
        <v>15</v>
      </c>
      <c r="F2764" t="s">
        <v>36</v>
      </c>
      <c r="G2764" t="s">
        <v>384</v>
      </c>
      <c r="H2764">
        <v>2022</v>
      </c>
      <c r="I2764">
        <v>500</v>
      </c>
      <c r="J2764">
        <v>685</v>
      </c>
    </row>
    <row r="2765" spans="1:10">
      <c r="A2765" t="s">
        <v>544</v>
      </c>
      <c r="B2765" t="s">
        <v>351</v>
      </c>
      <c r="C2765" t="s">
        <v>351</v>
      </c>
      <c r="D2765" t="s">
        <v>612</v>
      </c>
      <c r="E2765" t="s">
        <v>15</v>
      </c>
      <c r="F2765" t="s">
        <v>36</v>
      </c>
      <c r="G2765" t="s">
        <v>384</v>
      </c>
      <c r="H2765">
        <v>2022</v>
      </c>
      <c r="I2765">
        <v>3270</v>
      </c>
      <c r="J2765">
        <v>4452.5</v>
      </c>
    </row>
    <row r="2766" spans="1:10">
      <c r="A2766" t="s">
        <v>544</v>
      </c>
      <c r="B2766" t="s">
        <v>351</v>
      </c>
      <c r="C2766" t="s">
        <v>351</v>
      </c>
      <c r="D2766" t="s">
        <v>612</v>
      </c>
      <c r="E2766" t="s">
        <v>15</v>
      </c>
      <c r="F2766" t="s">
        <v>36</v>
      </c>
      <c r="G2766" t="s">
        <v>384</v>
      </c>
      <c r="H2766">
        <v>2022</v>
      </c>
      <c r="I2766">
        <v>1460</v>
      </c>
      <c r="J2766">
        <v>1986.5</v>
      </c>
    </row>
    <row r="2767" spans="1:10">
      <c r="A2767" t="s">
        <v>544</v>
      </c>
      <c r="B2767" t="s">
        <v>351</v>
      </c>
      <c r="C2767" t="s">
        <v>351</v>
      </c>
      <c r="D2767" t="s">
        <v>612</v>
      </c>
      <c r="E2767" t="s">
        <v>15</v>
      </c>
      <c r="F2767" t="s">
        <v>36</v>
      </c>
      <c r="G2767" t="s">
        <v>384</v>
      </c>
      <c r="H2767">
        <v>2022</v>
      </c>
      <c r="I2767">
        <v>2910</v>
      </c>
      <c r="J2767">
        <v>3973</v>
      </c>
    </row>
    <row r="2768" spans="1:10">
      <c r="A2768" t="s">
        <v>544</v>
      </c>
      <c r="B2768" t="s">
        <v>351</v>
      </c>
      <c r="C2768" t="s">
        <v>351</v>
      </c>
      <c r="D2768" t="s">
        <v>612</v>
      </c>
      <c r="E2768" t="s">
        <v>15</v>
      </c>
      <c r="F2768" t="s">
        <v>36</v>
      </c>
      <c r="G2768" t="s">
        <v>384</v>
      </c>
      <c r="H2768">
        <v>2022</v>
      </c>
      <c r="I2768">
        <v>3520</v>
      </c>
      <c r="J2768">
        <v>4620</v>
      </c>
    </row>
    <row r="2769" spans="1:10">
      <c r="A2769" t="s">
        <v>544</v>
      </c>
      <c r="B2769" t="s">
        <v>351</v>
      </c>
      <c r="C2769" t="s">
        <v>351</v>
      </c>
      <c r="D2769" t="s">
        <v>612</v>
      </c>
      <c r="E2769" t="s">
        <v>15</v>
      </c>
      <c r="F2769" t="s">
        <v>36</v>
      </c>
      <c r="G2769" t="s">
        <v>384</v>
      </c>
      <c r="H2769">
        <v>2022</v>
      </c>
      <c r="I2769">
        <v>13170</v>
      </c>
      <c r="J2769">
        <v>17292</v>
      </c>
    </row>
    <row r="2770" spans="1:10">
      <c r="A2770" t="s">
        <v>544</v>
      </c>
      <c r="B2770" t="s">
        <v>351</v>
      </c>
      <c r="C2770" t="s">
        <v>351</v>
      </c>
      <c r="D2770" t="s">
        <v>612</v>
      </c>
      <c r="E2770" t="s">
        <v>15</v>
      </c>
      <c r="F2770" t="s">
        <v>36</v>
      </c>
      <c r="G2770" t="s">
        <v>384</v>
      </c>
      <c r="H2770">
        <v>2022</v>
      </c>
      <c r="I2770">
        <v>24375</v>
      </c>
      <c r="J2770">
        <v>32010</v>
      </c>
    </row>
    <row r="2771" spans="1:10">
      <c r="A2771" t="s">
        <v>544</v>
      </c>
      <c r="B2771" t="s">
        <v>351</v>
      </c>
      <c r="C2771" t="s">
        <v>351</v>
      </c>
      <c r="D2771" t="s">
        <v>612</v>
      </c>
      <c r="E2771" t="s">
        <v>15</v>
      </c>
      <c r="F2771" t="s">
        <v>36</v>
      </c>
      <c r="G2771" t="s">
        <v>384</v>
      </c>
      <c r="H2771">
        <v>2022</v>
      </c>
      <c r="I2771">
        <v>29455</v>
      </c>
      <c r="J2771">
        <v>39096</v>
      </c>
    </row>
    <row r="2772" spans="1:10">
      <c r="A2772" t="s">
        <v>544</v>
      </c>
      <c r="B2772" t="s">
        <v>351</v>
      </c>
      <c r="C2772" t="s">
        <v>351</v>
      </c>
      <c r="D2772" t="s">
        <v>612</v>
      </c>
      <c r="E2772" t="s">
        <v>15</v>
      </c>
      <c r="F2772" t="s">
        <v>36</v>
      </c>
      <c r="G2772" t="s">
        <v>384</v>
      </c>
      <c r="H2772">
        <v>2022</v>
      </c>
      <c r="I2772">
        <v>22265</v>
      </c>
      <c r="J2772">
        <v>29902.5</v>
      </c>
    </row>
    <row r="2773" spans="1:10">
      <c r="A2773" t="s">
        <v>544</v>
      </c>
      <c r="B2773" t="s">
        <v>351</v>
      </c>
      <c r="C2773" t="s">
        <v>351</v>
      </c>
      <c r="D2773" t="s">
        <v>612</v>
      </c>
      <c r="E2773" t="s">
        <v>15</v>
      </c>
      <c r="F2773" t="s">
        <v>36</v>
      </c>
      <c r="G2773" t="s">
        <v>384</v>
      </c>
      <c r="H2773">
        <v>2022</v>
      </c>
      <c r="I2773">
        <v>20605</v>
      </c>
      <c r="J2773">
        <v>27675</v>
      </c>
    </row>
    <row r="2774" spans="1:10">
      <c r="A2774" t="s">
        <v>544</v>
      </c>
      <c r="B2774" t="s">
        <v>351</v>
      </c>
      <c r="C2774" t="s">
        <v>351</v>
      </c>
      <c r="D2774" t="s">
        <v>612</v>
      </c>
      <c r="E2774" t="s">
        <v>15</v>
      </c>
      <c r="F2774" t="s">
        <v>36</v>
      </c>
      <c r="G2774" t="s">
        <v>384</v>
      </c>
      <c r="H2774">
        <v>2022</v>
      </c>
      <c r="I2774">
        <v>24525</v>
      </c>
      <c r="J2774">
        <v>32940</v>
      </c>
    </row>
    <row r="2775" spans="1:10">
      <c r="A2775" t="s">
        <v>544</v>
      </c>
      <c r="B2775" t="s">
        <v>351</v>
      </c>
      <c r="C2775" t="s">
        <v>351</v>
      </c>
      <c r="D2775" t="s">
        <v>612</v>
      </c>
      <c r="E2775" t="s">
        <v>15</v>
      </c>
      <c r="F2775" t="s">
        <v>36</v>
      </c>
      <c r="G2775" t="s">
        <v>384</v>
      </c>
      <c r="H2775">
        <v>2022</v>
      </c>
      <c r="I2775">
        <v>4270</v>
      </c>
      <c r="J2775">
        <v>5737.5</v>
      </c>
    </row>
    <row r="2776" spans="1:10">
      <c r="A2776" t="s">
        <v>544</v>
      </c>
      <c r="B2776" t="s">
        <v>351</v>
      </c>
      <c r="C2776" t="s">
        <v>351</v>
      </c>
      <c r="D2776" t="s">
        <v>612</v>
      </c>
      <c r="E2776" t="s">
        <v>15</v>
      </c>
      <c r="F2776" t="s">
        <v>36</v>
      </c>
      <c r="G2776" t="s">
        <v>384</v>
      </c>
      <c r="H2776">
        <v>2022</v>
      </c>
      <c r="I2776">
        <v>12515</v>
      </c>
      <c r="J2776">
        <v>16807.5</v>
      </c>
    </row>
    <row r="2777" spans="1:10">
      <c r="A2777" t="s">
        <v>544</v>
      </c>
      <c r="B2777" t="s">
        <v>351</v>
      </c>
      <c r="C2777" t="s">
        <v>351</v>
      </c>
      <c r="D2777" t="s">
        <v>612</v>
      </c>
      <c r="E2777" t="s">
        <v>15</v>
      </c>
      <c r="F2777" t="s">
        <v>36</v>
      </c>
      <c r="G2777" t="s">
        <v>384</v>
      </c>
      <c r="H2777">
        <v>2022</v>
      </c>
      <c r="I2777">
        <v>7240</v>
      </c>
      <c r="J2777">
        <v>9720</v>
      </c>
    </row>
    <row r="2778" spans="1:10">
      <c r="A2778" t="s">
        <v>544</v>
      </c>
      <c r="B2778" t="s">
        <v>351</v>
      </c>
      <c r="C2778" t="s">
        <v>351</v>
      </c>
      <c r="D2778" t="s">
        <v>612</v>
      </c>
      <c r="E2778" t="s">
        <v>15</v>
      </c>
      <c r="F2778" t="s">
        <v>36</v>
      </c>
      <c r="G2778" t="s">
        <v>384</v>
      </c>
      <c r="H2778">
        <v>2022</v>
      </c>
      <c r="I2778">
        <v>11260</v>
      </c>
      <c r="J2778">
        <v>15120</v>
      </c>
    </row>
    <row r="2779" spans="1:10">
      <c r="A2779" t="s">
        <v>544</v>
      </c>
      <c r="B2779" t="s">
        <v>351</v>
      </c>
      <c r="C2779" t="s">
        <v>351</v>
      </c>
      <c r="D2779" t="s">
        <v>612</v>
      </c>
      <c r="E2779" t="s">
        <v>15</v>
      </c>
      <c r="F2779" t="s">
        <v>36</v>
      </c>
      <c r="G2779" t="s">
        <v>384</v>
      </c>
      <c r="H2779">
        <v>2022</v>
      </c>
      <c r="I2779">
        <v>5780</v>
      </c>
      <c r="J2779">
        <v>7762.5</v>
      </c>
    </row>
    <row r="2780" spans="1:10">
      <c r="A2780" t="s">
        <v>544</v>
      </c>
      <c r="B2780" t="s">
        <v>351</v>
      </c>
      <c r="C2780" t="s">
        <v>351</v>
      </c>
      <c r="D2780" t="s">
        <v>612</v>
      </c>
      <c r="E2780" t="s">
        <v>15</v>
      </c>
      <c r="F2780" t="s">
        <v>36</v>
      </c>
      <c r="G2780" t="s">
        <v>385</v>
      </c>
      <c r="H2780">
        <v>2022</v>
      </c>
      <c r="I2780">
        <v>1000</v>
      </c>
      <c r="J2780">
        <v>1340</v>
      </c>
    </row>
    <row r="2781" spans="1:10">
      <c r="A2781" t="s">
        <v>544</v>
      </c>
      <c r="B2781" t="s">
        <v>351</v>
      </c>
      <c r="C2781" t="s">
        <v>351</v>
      </c>
      <c r="D2781" t="s">
        <v>612</v>
      </c>
      <c r="E2781" t="s">
        <v>15</v>
      </c>
      <c r="F2781" t="s">
        <v>36</v>
      </c>
      <c r="G2781" t="s">
        <v>385</v>
      </c>
      <c r="H2781">
        <v>2022</v>
      </c>
      <c r="I2781">
        <v>3515</v>
      </c>
      <c r="J2781">
        <v>4690</v>
      </c>
    </row>
    <row r="2782" spans="1:10">
      <c r="A2782" t="s">
        <v>544</v>
      </c>
      <c r="B2782" t="s">
        <v>351</v>
      </c>
      <c r="C2782" t="s">
        <v>351</v>
      </c>
      <c r="D2782" t="s">
        <v>612</v>
      </c>
      <c r="E2782" t="s">
        <v>15</v>
      </c>
      <c r="F2782" t="s">
        <v>36</v>
      </c>
      <c r="G2782" t="s">
        <v>385</v>
      </c>
      <c r="H2782">
        <v>2022</v>
      </c>
      <c r="I2782">
        <v>3015</v>
      </c>
      <c r="J2782">
        <v>4020</v>
      </c>
    </row>
    <row r="2783" spans="1:10">
      <c r="A2783" t="s">
        <v>544</v>
      </c>
      <c r="B2783" t="s">
        <v>351</v>
      </c>
      <c r="C2783" t="s">
        <v>351</v>
      </c>
      <c r="D2783" t="s">
        <v>612</v>
      </c>
      <c r="E2783" t="s">
        <v>15</v>
      </c>
      <c r="F2783" t="s">
        <v>36</v>
      </c>
      <c r="G2783" t="s">
        <v>385</v>
      </c>
      <c r="H2783">
        <v>2022</v>
      </c>
      <c r="I2783">
        <v>2515</v>
      </c>
      <c r="J2783">
        <v>3395</v>
      </c>
    </row>
    <row r="2784" spans="1:10">
      <c r="A2784" t="s">
        <v>544</v>
      </c>
      <c r="B2784" t="s">
        <v>351</v>
      </c>
      <c r="C2784" t="s">
        <v>351</v>
      </c>
      <c r="D2784" t="s">
        <v>612</v>
      </c>
      <c r="E2784" t="s">
        <v>15</v>
      </c>
      <c r="F2784" t="s">
        <v>36</v>
      </c>
      <c r="G2784" t="s">
        <v>385</v>
      </c>
      <c r="H2784">
        <v>2022</v>
      </c>
      <c r="I2784">
        <v>2115</v>
      </c>
      <c r="J2784">
        <v>2877</v>
      </c>
    </row>
    <row r="2785" spans="1:10">
      <c r="A2785" t="s">
        <v>544</v>
      </c>
      <c r="B2785" t="s">
        <v>351</v>
      </c>
      <c r="C2785" t="s">
        <v>351</v>
      </c>
      <c r="D2785" t="s">
        <v>612</v>
      </c>
      <c r="E2785" t="s">
        <v>15</v>
      </c>
      <c r="F2785" t="s">
        <v>36</v>
      </c>
      <c r="G2785" t="s">
        <v>385</v>
      </c>
      <c r="H2785">
        <v>2022</v>
      </c>
      <c r="I2785">
        <v>2010</v>
      </c>
      <c r="J2785">
        <v>2740</v>
      </c>
    </row>
    <row r="2786" spans="1:10">
      <c r="A2786" t="s">
        <v>544</v>
      </c>
      <c r="B2786" t="s">
        <v>351</v>
      </c>
      <c r="C2786" t="s">
        <v>351</v>
      </c>
      <c r="D2786" t="s">
        <v>612</v>
      </c>
      <c r="E2786" t="s">
        <v>15</v>
      </c>
      <c r="F2786" t="s">
        <v>36</v>
      </c>
      <c r="G2786" t="s">
        <v>385</v>
      </c>
      <c r="H2786">
        <v>2022</v>
      </c>
      <c r="I2786">
        <v>4225</v>
      </c>
      <c r="J2786">
        <v>5754</v>
      </c>
    </row>
    <row r="2787" spans="1:10">
      <c r="A2787" t="s">
        <v>544</v>
      </c>
      <c r="B2787" t="s">
        <v>351</v>
      </c>
      <c r="C2787" t="s">
        <v>351</v>
      </c>
      <c r="D2787" t="s">
        <v>612</v>
      </c>
      <c r="E2787" t="s">
        <v>15</v>
      </c>
      <c r="F2787" t="s">
        <v>36</v>
      </c>
      <c r="G2787" t="s">
        <v>385</v>
      </c>
      <c r="H2787">
        <v>2022</v>
      </c>
      <c r="I2787">
        <v>1410</v>
      </c>
      <c r="J2787">
        <v>1918</v>
      </c>
    </row>
    <row r="2788" spans="1:10">
      <c r="A2788" t="s">
        <v>544</v>
      </c>
      <c r="B2788" t="s">
        <v>351</v>
      </c>
      <c r="C2788" t="s">
        <v>351</v>
      </c>
      <c r="D2788" t="s">
        <v>612</v>
      </c>
      <c r="E2788" t="s">
        <v>15</v>
      </c>
      <c r="F2788" t="s">
        <v>36</v>
      </c>
      <c r="G2788" t="s">
        <v>385</v>
      </c>
      <c r="H2788">
        <v>2022</v>
      </c>
      <c r="I2788">
        <v>500</v>
      </c>
      <c r="J2788">
        <v>685</v>
      </c>
    </row>
    <row r="2789" spans="1:10">
      <c r="A2789" t="s">
        <v>544</v>
      </c>
      <c r="B2789" t="s">
        <v>351</v>
      </c>
      <c r="C2789" t="s">
        <v>351</v>
      </c>
      <c r="D2789" t="s">
        <v>612</v>
      </c>
      <c r="E2789" t="s">
        <v>15</v>
      </c>
      <c r="F2789" t="s">
        <v>36</v>
      </c>
      <c r="G2789" t="s">
        <v>385</v>
      </c>
      <c r="H2789">
        <v>2022</v>
      </c>
      <c r="I2789">
        <v>3270</v>
      </c>
      <c r="J2789">
        <v>4452.5</v>
      </c>
    </row>
    <row r="2790" spans="1:10">
      <c r="A2790" t="s">
        <v>544</v>
      </c>
      <c r="B2790" t="s">
        <v>351</v>
      </c>
      <c r="C2790" t="s">
        <v>351</v>
      </c>
      <c r="D2790" t="s">
        <v>612</v>
      </c>
      <c r="E2790" t="s">
        <v>15</v>
      </c>
      <c r="F2790" t="s">
        <v>36</v>
      </c>
      <c r="G2790" t="s">
        <v>385</v>
      </c>
      <c r="H2790">
        <v>2022</v>
      </c>
      <c r="I2790">
        <v>1460</v>
      </c>
      <c r="J2790">
        <v>1986.5</v>
      </c>
    </row>
    <row r="2791" spans="1:10">
      <c r="A2791" t="s">
        <v>544</v>
      </c>
      <c r="B2791" t="s">
        <v>351</v>
      </c>
      <c r="C2791" t="s">
        <v>351</v>
      </c>
      <c r="D2791" t="s">
        <v>612</v>
      </c>
      <c r="E2791" t="s">
        <v>15</v>
      </c>
      <c r="F2791" t="s">
        <v>36</v>
      </c>
      <c r="G2791" t="s">
        <v>385</v>
      </c>
      <c r="H2791">
        <v>2022</v>
      </c>
      <c r="I2791">
        <v>2910</v>
      </c>
      <c r="J2791">
        <v>3973</v>
      </c>
    </row>
    <row r="2792" spans="1:10">
      <c r="A2792" t="s">
        <v>544</v>
      </c>
      <c r="B2792" t="s">
        <v>351</v>
      </c>
      <c r="C2792" t="s">
        <v>351</v>
      </c>
      <c r="D2792" t="s">
        <v>612</v>
      </c>
      <c r="E2792" t="s">
        <v>15</v>
      </c>
      <c r="F2792" t="s">
        <v>36</v>
      </c>
      <c r="G2792" t="s">
        <v>385</v>
      </c>
      <c r="H2792">
        <v>2022</v>
      </c>
      <c r="I2792">
        <v>24475</v>
      </c>
      <c r="J2792">
        <v>32872.5</v>
      </c>
    </row>
    <row r="2793" spans="1:10">
      <c r="A2793" t="s">
        <v>544</v>
      </c>
      <c r="B2793" t="s">
        <v>351</v>
      </c>
      <c r="C2793" t="s">
        <v>351</v>
      </c>
      <c r="D2793" t="s">
        <v>612</v>
      </c>
      <c r="E2793" t="s">
        <v>15</v>
      </c>
      <c r="F2793" t="s">
        <v>36</v>
      </c>
      <c r="G2793" t="s">
        <v>385</v>
      </c>
      <c r="H2793">
        <v>2022</v>
      </c>
      <c r="I2793">
        <v>4320</v>
      </c>
      <c r="J2793">
        <v>5805</v>
      </c>
    </row>
    <row r="2794" spans="1:10">
      <c r="A2794" t="s">
        <v>544</v>
      </c>
      <c r="B2794" t="s">
        <v>351</v>
      </c>
      <c r="C2794" t="s">
        <v>351</v>
      </c>
      <c r="D2794" t="s">
        <v>612</v>
      </c>
      <c r="E2794" t="s">
        <v>15</v>
      </c>
      <c r="F2794" t="s">
        <v>36</v>
      </c>
      <c r="G2794" t="s">
        <v>385</v>
      </c>
      <c r="H2794">
        <v>2022</v>
      </c>
      <c r="I2794">
        <v>12515</v>
      </c>
      <c r="J2794">
        <v>16807.5</v>
      </c>
    </row>
    <row r="2795" spans="1:10">
      <c r="A2795" t="s">
        <v>544</v>
      </c>
      <c r="B2795" t="s">
        <v>351</v>
      </c>
      <c r="C2795" t="s">
        <v>351</v>
      </c>
      <c r="D2795" t="s">
        <v>612</v>
      </c>
      <c r="E2795" t="s">
        <v>15</v>
      </c>
      <c r="F2795" t="s">
        <v>36</v>
      </c>
      <c r="G2795" t="s">
        <v>385</v>
      </c>
      <c r="H2795">
        <v>2022</v>
      </c>
      <c r="I2795">
        <v>7240</v>
      </c>
      <c r="J2795">
        <v>9720</v>
      </c>
    </row>
    <row r="2796" spans="1:10">
      <c r="A2796" t="s">
        <v>544</v>
      </c>
      <c r="B2796" t="s">
        <v>351</v>
      </c>
      <c r="C2796" t="s">
        <v>351</v>
      </c>
      <c r="D2796" t="s">
        <v>612</v>
      </c>
      <c r="E2796" t="s">
        <v>15</v>
      </c>
      <c r="F2796" t="s">
        <v>36</v>
      </c>
      <c r="G2796" t="s">
        <v>385</v>
      </c>
      <c r="H2796">
        <v>2022</v>
      </c>
      <c r="I2796">
        <v>11260</v>
      </c>
      <c r="J2796">
        <v>15120</v>
      </c>
    </row>
    <row r="2797" spans="1:10">
      <c r="A2797" t="s">
        <v>544</v>
      </c>
      <c r="B2797" t="s">
        <v>351</v>
      </c>
      <c r="C2797" t="s">
        <v>351</v>
      </c>
      <c r="D2797" t="s">
        <v>612</v>
      </c>
      <c r="E2797" t="s">
        <v>15</v>
      </c>
      <c r="F2797" t="s">
        <v>36</v>
      </c>
      <c r="G2797" t="s">
        <v>385</v>
      </c>
      <c r="H2797">
        <v>2022</v>
      </c>
      <c r="I2797">
        <v>5780</v>
      </c>
      <c r="J2797">
        <v>7762.5</v>
      </c>
    </row>
    <row r="2798" spans="1:10">
      <c r="A2798" t="s">
        <v>544</v>
      </c>
      <c r="B2798" t="s">
        <v>351</v>
      </c>
      <c r="C2798" t="s">
        <v>351</v>
      </c>
      <c r="D2798" t="s">
        <v>612</v>
      </c>
      <c r="E2798" t="s">
        <v>15</v>
      </c>
      <c r="F2798" t="s">
        <v>183</v>
      </c>
      <c r="G2798" t="s">
        <v>184</v>
      </c>
      <c r="H2798">
        <v>2022</v>
      </c>
      <c r="I2798">
        <v>850</v>
      </c>
      <c r="J2798">
        <v>1734</v>
      </c>
    </row>
    <row r="2799" spans="1:10">
      <c r="A2799" t="s">
        <v>544</v>
      </c>
      <c r="B2799" t="s">
        <v>351</v>
      </c>
      <c r="C2799" t="s">
        <v>351</v>
      </c>
      <c r="D2799" t="s">
        <v>612</v>
      </c>
      <c r="E2799" t="s">
        <v>15</v>
      </c>
      <c r="F2799" t="s">
        <v>183</v>
      </c>
      <c r="G2799" t="s">
        <v>184</v>
      </c>
      <c r="H2799">
        <v>2022</v>
      </c>
      <c r="I2799">
        <v>75</v>
      </c>
      <c r="J2799">
        <v>153</v>
      </c>
    </row>
    <row r="2800" spans="1:10">
      <c r="A2800" t="s">
        <v>544</v>
      </c>
      <c r="B2800" t="s">
        <v>351</v>
      </c>
      <c r="C2800" t="s">
        <v>351</v>
      </c>
      <c r="D2800" t="s">
        <v>612</v>
      </c>
      <c r="E2800" t="s">
        <v>15</v>
      </c>
      <c r="F2800" t="s">
        <v>183</v>
      </c>
      <c r="G2800" t="s">
        <v>184</v>
      </c>
      <c r="H2800">
        <v>2022</v>
      </c>
      <c r="I2800">
        <v>100</v>
      </c>
      <c r="J2800">
        <v>204</v>
      </c>
    </row>
    <row r="2801" spans="1:10">
      <c r="A2801" t="s">
        <v>544</v>
      </c>
      <c r="B2801" t="s">
        <v>351</v>
      </c>
      <c r="C2801" t="s">
        <v>351</v>
      </c>
      <c r="D2801" t="s">
        <v>612</v>
      </c>
      <c r="E2801" t="s">
        <v>15</v>
      </c>
      <c r="F2801" t="s">
        <v>183</v>
      </c>
      <c r="G2801" t="s">
        <v>184</v>
      </c>
      <c r="H2801">
        <v>2022</v>
      </c>
      <c r="I2801">
        <v>7035</v>
      </c>
      <c r="J2801">
        <v>14280</v>
      </c>
    </row>
    <row r="2802" spans="1:10">
      <c r="A2802" t="s">
        <v>544</v>
      </c>
      <c r="B2802" t="s">
        <v>351</v>
      </c>
      <c r="C2802" t="s">
        <v>351</v>
      </c>
      <c r="D2802" t="s">
        <v>612</v>
      </c>
      <c r="E2802" t="s">
        <v>15</v>
      </c>
      <c r="F2802" t="s">
        <v>183</v>
      </c>
      <c r="G2802" t="s">
        <v>184</v>
      </c>
      <c r="H2802">
        <v>2022</v>
      </c>
      <c r="I2802">
        <v>3015</v>
      </c>
      <c r="J2802">
        <v>6120</v>
      </c>
    </row>
    <row r="2803" spans="1:10">
      <c r="A2803" t="s">
        <v>544</v>
      </c>
      <c r="B2803" t="s">
        <v>351</v>
      </c>
      <c r="C2803" t="s">
        <v>351</v>
      </c>
      <c r="D2803" t="s">
        <v>612</v>
      </c>
      <c r="E2803" t="s">
        <v>15</v>
      </c>
      <c r="F2803" t="s">
        <v>183</v>
      </c>
      <c r="G2803" t="s">
        <v>184</v>
      </c>
      <c r="H2803">
        <v>2022</v>
      </c>
      <c r="I2803">
        <v>1005</v>
      </c>
      <c r="J2803">
        <v>2040</v>
      </c>
    </row>
    <row r="2804" spans="1:10">
      <c r="A2804" t="s">
        <v>544</v>
      </c>
      <c r="B2804" t="s">
        <v>351</v>
      </c>
      <c r="C2804" t="s">
        <v>351</v>
      </c>
      <c r="D2804" t="s">
        <v>612</v>
      </c>
      <c r="E2804" t="s">
        <v>15</v>
      </c>
      <c r="F2804" t="s">
        <v>183</v>
      </c>
      <c r="G2804" t="s">
        <v>184</v>
      </c>
      <c r="H2804">
        <v>2022</v>
      </c>
      <c r="I2804">
        <v>5025</v>
      </c>
      <c r="J2804">
        <v>10200</v>
      </c>
    </row>
    <row r="2805" spans="1:10">
      <c r="A2805" t="s">
        <v>544</v>
      </c>
      <c r="B2805" t="s">
        <v>351</v>
      </c>
      <c r="C2805" t="s">
        <v>351</v>
      </c>
      <c r="D2805" t="s">
        <v>612</v>
      </c>
      <c r="E2805" t="s">
        <v>15</v>
      </c>
      <c r="F2805" t="s">
        <v>183</v>
      </c>
      <c r="G2805" t="s">
        <v>184</v>
      </c>
      <c r="H2805">
        <v>2022</v>
      </c>
      <c r="I2805">
        <v>4020</v>
      </c>
      <c r="J2805">
        <v>8160</v>
      </c>
    </row>
    <row r="2806" spans="1:10">
      <c r="A2806" t="s">
        <v>544</v>
      </c>
      <c r="B2806" t="s">
        <v>351</v>
      </c>
      <c r="C2806" t="s">
        <v>351</v>
      </c>
      <c r="D2806" t="s">
        <v>612</v>
      </c>
      <c r="E2806" t="s">
        <v>15</v>
      </c>
      <c r="F2806" t="s">
        <v>183</v>
      </c>
      <c r="G2806" t="s">
        <v>184</v>
      </c>
      <c r="H2806">
        <v>2022</v>
      </c>
      <c r="I2806">
        <v>2010</v>
      </c>
      <c r="J2806">
        <v>4080</v>
      </c>
    </row>
    <row r="2807" spans="1:10">
      <c r="A2807" t="s">
        <v>544</v>
      </c>
      <c r="B2807" t="s">
        <v>351</v>
      </c>
      <c r="C2807" t="s">
        <v>351</v>
      </c>
      <c r="D2807" t="s">
        <v>612</v>
      </c>
      <c r="E2807" t="s">
        <v>15</v>
      </c>
      <c r="F2807" t="s">
        <v>183</v>
      </c>
      <c r="G2807" t="s">
        <v>184</v>
      </c>
      <c r="H2807">
        <v>2022</v>
      </c>
      <c r="I2807">
        <v>1005</v>
      </c>
      <c r="J2807">
        <v>2040</v>
      </c>
    </row>
    <row r="2808" spans="1:10">
      <c r="A2808" t="s">
        <v>544</v>
      </c>
      <c r="B2808" t="s">
        <v>351</v>
      </c>
      <c r="C2808" t="s">
        <v>351</v>
      </c>
      <c r="D2808" t="s">
        <v>612</v>
      </c>
      <c r="E2808" t="s">
        <v>15</v>
      </c>
      <c r="F2808" t="s">
        <v>183</v>
      </c>
      <c r="G2808" t="s">
        <v>184</v>
      </c>
      <c r="H2808">
        <v>2022</v>
      </c>
      <c r="I2808">
        <v>21610</v>
      </c>
      <c r="J2808">
        <v>43860</v>
      </c>
    </row>
    <row r="2809" spans="1:10">
      <c r="A2809" t="s">
        <v>544</v>
      </c>
      <c r="B2809" t="s">
        <v>351</v>
      </c>
      <c r="C2809" t="s">
        <v>351</v>
      </c>
      <c r="D2809" t="s">
        <v>612</v>
      </c>
      <c r="E2809" t="s">
        <v>15</v>
      </c>
      <c r="F2809" t="s">
        <v>183</v>
      </c>
      <c r="G2809" t="s">
        <v>184</v>
      </c>
      <c r="H2809">
        <v>2022</v>
      </c>
      <c r="I2809">
        <v>31660</v>
      </c>
      <c r="J2809">
        <v>64260</v>
      </c>
    </row>
    <row r="2810" spans="1:10">
      <c r="A2810" t="s">
        <v>544</v>
      </c>
      <c r="B2810" t="s">
        <v>351</v>
      </c>
      <c r="C2810" t="s">
        <v>351</v>
      </c>
      <c r="D2810" t="s">
        <v>612</v>
      </c>
      <c r="E2810" t="s">
        <v>15</v>
      </c>
      <c r="F2810" t="s">
        <v>183</v>
      </c>
      <c r="G2810" t="s">
        <v>184</v>
      </c>
      <c r="H2810">
        <v>2022</v>
      </c>
      <c r="I2810">
        <v>36180</v>
      </c>
      <c r="J2810">
        <v>73440</v>
      </c>
    </row>
    <row r="2811" spans="1:10">
      <c r="A2811" t="s">
        <v>544</v>
      </c>
      <c r="B2811" t="s">
        <v>351</v>
      </c>
      <c r="C2811" t="s">
        <v>351</v>
      </c>
      <c r="D2811" t="s">
        <v>612</v>
      </c>
      <c r="E2811" t="s">
        <v>15</v>
      </c>
      <c r="F2811" t="s">
        <v>183</v>
      </c>
      <c r="G2811" t="s">
        <v>184</v>
      </c>
      <c r="H2811">
        <v>2022</v>
      </c>
      <c r="I2811">
        <v>33165</v>
      </c>
      <c r="J2811">
        <v>67320</v>
      </c>
    </row>
    <row r="2812" spans="1:10">
      <c r="A2812" t="s">
        <v>544</v>
      </c>
      <c r="B2812" t="s">
        <v>351</v>
      </c>
      <c r="C2812" t="s">
        <v>351</v>
      </c>
      <c r="D2812" t="s">
        <v>612</v>
      </c>
      <c r="E2812" t="s">
        <v>15</v>
      </c>
      <c r="F2812" t="s">
        <v>183</v>
      </c>
      <c r="G2812" t="s">
        <v>184</v>
      </c>
      <c r="H2812">
        <v>2022</v>
      </c>
      <c r="I2812">
        <v>17085</v>
      </c>
      <c r="J2812">
        <v>34680</v>
      </c>
    </row>
    <row r="2813" spans="1:10">
      <c r="A2813" t="s">
        <v>544</v>
      </c>
      <c r="B2813" t="s">
        <v>351</v>
      </c>
      <c r="C2813" t="s">
        <v>351</v>
      </c>
      <c r="D2813" t="s">
        <v>612</v>
      </c>
      <c r="E2813" t="s">
        <v>15</v>
      </c>
      <c r="F2813" t="s">
        <v>183</v>
      </c>
      <c r="G2813" t="s">
        <v>184</v>
      </c>
      <c r="H2813">
        <v>2022</v>
      </c>
      <c r="I2813">
        <v>20100</v>
      </c>
      <c r="J2813">
        <v>40800</v>
      </c>
    </row>
    <row r="2814" spans="1:10">
      <c r="A2814" t="s">
        <v>544</v>
      </c>
      <c r="B2814" t="s">
        <v>351</v>
      </c>
      <c r="C2814" t="s">
        <v>351</v>
      </c>
      <c r="D2814" t="s">
        <v>612</v>
      </c>
      <c r="E2814" t="s">
        <v>15</v>
      </c>
      <c r="F2814" t="s">
        <v>183</v>
      </c>
      <c r="G2814" t="s">
        <v>184</v>
      </c>
      <c r="H2814">
        <v>2022</v>
      </c>
      <c r="I2814">
        <v>10050</v>
      </c>
      <c r="J2814">
        <v>20400</v>
      </c>
    </row>
    <row r="2815" spans="1:10">
      <c r="A2815" t="s">
        <v>544</v>
      </c>
      <c r="B2815" t="s">
        <v>351</v>
      </c>
      <c r="C2815" t="s">
        <v>351</v>
      </c>
      <c r="D2815" t="s">
        <v>612</v>
      </c>
      <c r="E2815" t="s">
        <v>15</v>
      </c>
      <c r="F2815" t="s">
        <v>183</v>
      </c>
      <c r="G2815" t="s">
        <v>184</v>
      </c>
      <c r="H2815">
        <v>2022</v>
      </c>
      <c r="I2815">
        <v>13065</v>
      </c>
      <c r="J2815">
        <v>26520</v>
      </c>
    </row>
    <row r="2816" spans="1:10">
      <c r="A2816" t="s">
        <v>544</v>
      </c>
      <c r="B2816" t="s">
        <v>351</v>
      </c>
      <c r="C2816" t="s">
        <v>351</v>
      </c>
      <c r="D2816" t="s">
        <v>612</v>
      </c>
      <c r="E2816" t="s">
        <v>15</v>
      </c>
      <c r="F2816" t="s">
        <v>183</v>
      </c>
      <c r="G2816" t="s">
        <v>184</v>
      </c>
      <c r="H2816">
        <v>2022</v>
      </c>
      <c r="I2816">
        <v>4020</v>
      </c>
      <c r="J2816">
        <v>8160</v>
      </c>
    </row>
    <row r="2817" spans="1:10">
      <c r="A2817" t="s">
        <v>544</v>
      </c>
      <c r="B2817" t="s">
        <v>351</v>
      </c>
      <c r="C2817" t="s">
        <v>351</v>
      </c>
      <c r="D2817" t="s">
        <v>612</v>
      </c>
      <c r="E2817" t="s">
        <v>15</v>
      </c>
      <c r="F2817" t="s">
        <v>183</v>
      </c>
      <c r="G2817" t="s">
        <v>184</v>
      </c>
      <c r="H2817">
        <v>2022</v>
      </c>
      <c r="I2817">
        <v>11055</v>
      </c>
      <c r="J2817">
        <v>22440</v>
      </c>
    </row>
    <row r="2818" spans="1:10">
      <c r="A2818" t="s">
        <v>544</v>
      </c>
      <c r="B2818" t="s">
        <v>351</v>
      </c>
      <c r="C2818" t="s">
        <v>351</v>
      </c>
      <c r="D2818" t="s">
        <v>612</v>
      </c>
      <c r="E2818" t="s">
        <v>15</v>
      </c>
      <c r="F2818" t="s">
        <v>183</v>
      </c>
      <c r="G2818" t="s">
        <v>184</v>
      </c>
      <c r="H2818">
        <v>2022</v>
      </c>
      <c r="I2818">
        <v>15075</v>
      </c>
      <c r="J2818">
        <v>30600</v>
      </c>
    </row>
    <row r="2819" spans="1:10">
      <c r="A2819" t="s">
        <v>544</v>
      </c>
      <c r="B2819" t="s">
        <v>351</v>
      </c>
      <c r="C2819" t="s">
        <v>351</v>
      </c>
      <c r="D2819" t="s">
        <v>612</v>
      </c>
      <c r="E2819" t="s">
        <v>15</v>
      </c>
      <c r="F2819" t="s">
        <v>183</v>
      </c>
      <c r="G2819" t="s">
        <v>187</v>
      </c>
      <c r="H2819">
        <v>2022</v>
      </c>
      <c r="I2819">
        <v>850</v>
      </c>
      <c r="J2819">
        <v>1734</v>
      </c>
    </row>
    <row r="2820" spans="1:10">
      <c r="A2820" t="s">
        <v>544</v>
      </c>
      <c r="B2820" t="s">
        <v>351</v>
      </c>
      <c r="C2820" t="s">
        <v>351</v>
      </c>
      <c r="D2820" t="s">
        <v>612</v>
      </c>
      <c r="E2820" t="s">
        <v>15</v>
      </c>
      <c r="F2820" t="s">
        <v>183</v>
      </c>
      <c r="G2820" t="s">
        <v>187</v>
      </c>
      <c r="H2820">
        <v>2022</v>
      </c>
      <c r="I2820">
        <v>75</v>
      </c>
      <c r="J2820">
        <v>153</v>
      </c>
    </row>
    <row r="2821" spans="1:10">
      <c r="A2821" t="s">
        <v>544</v>
      </c>
      <c r="B2821" t="s">
        <v>351</v>
      </c>
      <c r="C2821" t="s">
        <v>351</v>
      </c>
      <c r="D2821" t="s">
        <v>612</v>
      </c>
      <c r="E2821" t="s">
        <v>15</v>
      </c>
      <c r="F2821" t="s">
        <v>183</v>
      </c>
      <c r="G2821" t="s">
        <v>187</v>
      </c>
      <c r="H2821">
        <v>2022</v>
      </c>
      <c r="I2821">
        <v>100</v>
      </c>
      <c r="J2821">
        <v>204</v>
      </c>
    </row>
    <row r="2822" spans="1:10">
      <c r="A2822" t="s">
        <v>544</v>
      </c>
      <c r="B2822" t="s">
        <v>351</v>
      </c>
      <c r="C2822" t="s">
        <v>351</v>
      </c>
      <c r="D2822" t="s">
        <v>612</v>
      </c>
      <c r="E2822" t="s">
        <v>15</v>
      </c>
      <c r="F2822" t="s">
        <v>183</v>
      </c>
      <c r="G2822" t="s">
        <v>187</v>
      </c>
      <c r="H2822">
        <v>2022</v>
      </c>
      <c r="I2822">
        <v>7035</v>
      </c>
      <c r="J2822">
        <v>14280</v>
      </c>
    </row>
    <row r="2823" spans="1:10">
      <c r="A2823" t="s">
        <v>544</v>
      </c>
      <c r="B2823" t="s">
        <v>351</v>
      </c>
      <c r="C2823" t="s">
        <v>351</v>
      </c>
      <c r="D2823" t="s">
        <v>612</v>
      </c>
      <c r="E2823" t="s">
        <v>15</v>
      </c>
      <c r="F2823" t="s">
        <v>183</v>
      </c>
      <c r="G2823" t="s">
        <v>187</v>
      </c>
      <c r="H2823">
        <v>2022</v>
      </c>
      <c r="I2823">
        <v>3015</v>
      </c>
      <c r="J2823">
        <v>6120</v>
      </c>
    </row>
    <row r="2824" spans="1:10">
      <c r="A2824" t="s">
        <v>544</v>
      </c>
      <c r="B2824" t="s">
        <v>351</v>
      </c>
      <c r="C2824" t="s">
        <v>351</v>
      </c>
      <c r="D2824" t="s">
        <v>612</v>
      </c>
      <c r="E2824" t="s">
        <v>15</v>
      </c>
      <c r="F2824" t="s">
        <v>183</v>
      </c>
      <c r="G2824" t="s">
        <v>187</v>
      </c>
      <c r="H2824">
        <v>2022</v>
      </c>
      <c r="I2824">
        <v>1005</v>
      </c>
      <c r="J2824">
        <v>2040</v>
      </c>
    </row>
    <row r="2825" spans="1:10">
      <c r="A2825" t="s">
        <v>544</v>
      </c>
      <c r="B2825" t="s">
        <v>351</v>
      </c>
      <c r="C2825" t="s">
        <v>351</v>
      </c>
      <c r="D2825" t="s">
        <v>612</v>
      </c>
      <c r="E2825" t="s">
        <v>15</v>
      </c>
      <c r="F2825" t="s">
        <v>183</v>
      </c>
      <c r="G2825" t="s">
        <v>187</v>
      </c>
      <c r="H2825">
        <v>2022</v>
      </c>
      <c r="I2825">
        <v>5025</v>
      </c>
      <c r="J2825">
        <v>10200</v>
      </c>
    </row>
    <row r="2826" spans="1:10">
      <c r="A2826" t="s">
        <v>544</v>
      </c>
      <c r="B2826" t="s">
        <v>351</v>
      </c>
      <c r="C2826" t="s">
        <v>351</v>
      </c>
      <c r="D2826" t="s">
        <v>612</v>
      </c>
      <c r="E2826" t="s">
        <v>15</v>
      </c>
      <c r="F2826" t="s">
        <v>183</v>
      </c>
      <c r="G2826" t="s">
        <v>187</v>
      </c>
      <c r="H2826">
        <v>2022</v>
      </c>
      <c r="I2826">
        <v>4020</v>
      </c>
      <c r="J2826">
        <v>8160</v>
      </c>
    </row>
    <row r="2827" spans="1:10">
      <c r="A2827" t="s">
        <v>544</v>
      </c>
      <c r="B2827" t="s">
        <v>351</v>
      </c>
      <c r="C2827" t="s">
        <v>351</v>
      </c>
      <c r="D2827" t="s">
        <v>612</v>
      </c>
      <c r="E2827" t="s">
        <v>15</v>
      </c>
      <c r="F2827" t="s">
        <v>183</v>
      </c>
      <c r="G2827" t="s">
        <v>187</v>
      </c>
      <c r="H2827">
        <v>2022</v>
      </c>
      <c r="I2827">
        <v>2010</v>
      </c>
      <c r="J2827">
        <v>4080</v>
      </c>
    </row>
    <row r="2828" spans="1:10">
      <c r="A2828" t="s">
        <v>544</v>
      </c>
      <c r="B2828" t="s">
        <v>351</v>
      </c>
      <c r="C2828" t="s">
        <v>351</v>
      </c>
      <c r="D2828" t="s">
        <v>612</v>
      </c>
      <c r="E2828" t="s">
        <v>15</v>
      </c>
      <c r="F2828" t="s">
        <v>183</v>
      </c>
      <c r="G2828" t="s">
        <v>187</v>
      </c>
      <c r="H2828">
        <v>2022</v>
      </c>
      <c r="I2828">
        <v>1005</v>
      </c>
      <c r="J2828">
        <v>2040</v>
      </c>
    </row>
    <row r="2829" spans="1:10">
      <c r="A2829" t="s">
        <v>544</v>
      </c>
      <c r="B2829" t="s">
        <v>351</v>
      </c>
      <c r="C2829" t="s">
        <v>351</v>
      </c>
      <c r="D2829" t="s">
        <v>612</v>
      </c>
      <c r="E2829" t="s">
        <v>15</v>
      </c>
      <c r="F2829" t="s">
        <v>183</v>
      </c>
      <c r="G2829" t="s">
        <v>187</v>
      </c>
      <c r="H2829">
        <v>2022</v>
      </c>
      <c r="I2829">
        <v>21610</v>
      </c>
      <c r="J2829">
        <v>43860</v>
      </c>
    </row>
    <row r="2830" spans="1:10">
      <c r="A2830" t="s">
        <v>544</v>
      </c>
      <c r="B2830" t="s">
        <v>351</v>
      </c>
      <c r="C2830" t="s">
        <v>351</v>
      </c>
      <c r="D2830" t="s">
        <v>612</v>
      </c>
      <c r="E2830" t="s">
        <v>15</v>
      </c>
      <c r="F2830" t="s">
        <v>183</v>
      </c>
      <c r="G2830" t="s">
        <v>187</v>
      </c>
      <c r="H2830">
        <v>2022</v>
      </c>
      <c r="I2830">
        <v>31660</v>
      </c>
      <c r="J2830">
        <v>64260</v>
      </c>
    </row>
    <row r="2831" spans="1:10">
      <c r="A2831" t="s">
        <v>544</v>
      </c>
      <c r="B2831" t="s">
        <v>351</v>
      </c>
      <c r="C2831" t="s">
        <v>351</v>
      </c>
      <c r="D2831" t="s">
        <v>612</v>
      </c>
      <c r="E2831" t="s">
        <v>15</v>
      </c>
      <c r="F2831" t="s">
        <v>183</v>
      </c>
      <c r="G2831" t="s">
        <v>187</v>
      </c>
      <c r="H2831">
        <v>2022</v>
      </c>
      <c r="I2831">
        <v>36180</v>
      </c>
      <c r="J2831">
        <v>73440</v>
      </c>
    </row>
    <row r="2832" spans="1:10">
      <c r="A2832" t="s">
        <v>544</v>
      </c>
      <c r="B2832" t="s">
        <v>351</v>
      </c>
      <c r="C2832" t="s">
        <v>351</v>
      </c>
      <c r="D2832" t="s">
        <v>612</v>
      </c>
      <c r="E2832" t="s">
        <v>15</v>
      </c>
      <c r="F2832" t="s">
        <v>183</v>
      </c>
      <c r="G2832" t="s">
        <v>187</v>
      </c>
      <c r="H2832">
        <v>2022</v>
      </c>
      <c r="I2832">
        <v>33165</v>
      </c>
      <c r="J2832">
        <v>67320</v>
      </c>
    </row>
    <row r="2833" spans="1:10">
      <c r="A2833" t="s">
        <v>544</v>
      </c>
      <c r="B2833" t="s">
        <v>351</v>
      </c>
      <c r="C2833" t="s">
        <v>351</v>
      </c>
      <c r="D2833" t="s">
        <v>612</v>
      </c>
      <c r="E2833" t="s">
        <v>15</v>
      </c>
      <c r="F2833" t="s">
        <v>183</v>
      </c>
      <c r="G2833" t="s">
        <v>187</v>
      </c>
      <c r="H2833">
        <v>2022</v>
      </c>
      <c r="I2833">
        <v>17085</v>
      </c>
      <c r="J2833">
        <v>34680</v>
      </c>
    </row>
    <row r="2834" spans="1:10">
      <c r="A2834" t="s">
        <v>544</v>
      </c>
      <c r="B2834" t="s">
        <v>351</v>
      </c>
      <c r="C2834" t="s">
        <v>351</v>
      </c>
      <c r="D2834" t="s">
        <v>612</v>
      </c>
      <c r="E2834" t="s">
        <v>15</v>
      </c>
      <c r="F2834" t="s">
        <v>183</v>
      </c>
      <c r="G2834" t="s">
        <v>187</v>
      </c>
      <c r="H2834">
        <v>2022</v>
      </c>
      <c r="I2834">
        <v>20100</v>
      </c>
      <c r="J2834">
        <v>40800</v>
      </c>
    </row>
    <row r="2835" spans="1:10">
      <c r="A2835" t="s">
        <v>544</v>
      </c>
      <c r="B2835" t="s">
        <v>351</v>
      </c>
      <c r="C2835" t="s">
        <v>351</v>
      </c>
      <c r="D2835" t="s">
        <v>612</v>
      </c>
      <c r="E2835" t="s">
        <v>15</v>
      </c>
      <c r="F2835" t="s">
        <v>183</v>
      </c>
      <c r="G2835" t="s">
        <v>187</v>
      </c>
      <c r="H2835">
        <v>2022</v>
      </c>
      <c r="I2835">
        <v>10050</v>
      </c>
      <c r="J2835">
        <v>20400</v>
      </c>
    </row>
    <row r="2836" spans="1:10">
      <c r="A2836" t="s">
        <v>544</v>
      </c>
      <c r="B2836" t="s">
        <v>351</v>
      </c>
      <c r="C2836" t="s">
        <v>351</v>
      </c>
      <c r="D2836" t="s">
        <v>612</v>
      </c>
      <c r="E2836" t="s">
        <v>15</v>
      </c>
      <c r="F2836" t="s">
        <v>183</v>
      </c>
      <c r="G2836" t="s">
        <v>187</v>
      </c>
      <c r="H2836">
        <v>2022</v>
      </c>
      <c r="I2836">
        <v>13065</v>
      </c>
      <c r="J2836">
        <v>26520</v>
      </c>
    </row>
    <row r="2837" spans="1:10">
      <c r="A2837" t="s">
        <v>544</v>
      </c>
      <c r="B2837" t="s">
        <v>351</v>
      </c>
      <c r="C2837" t="s">
        <v>351</v>
      </c>
      <c r="D2837" t="s">
        <v>612</v>
      </c>
      <c r="E2837" t="s">
        <v>15</v>
      </c>
      <c r="F2837" t="s">
        <v>183</v>
      </c>
      <c r="G2837" t="s">
        <v>187</v>
      </c>
      <c r="H2837">
        <v>2022</v>
      </c>
      <c r="I2837">
        <v>4020</v>
      </c>
      <c r="J2837">
        <v>8160</v>
      </c>
    </row>
    <row r="2838" spans="1:10">
      <c r="A2838" t="s">
        <v>544</v>
      </c>
      <c r="B2838" t="s">
        <v>351</v>
      </c>
      <c r="C2838" t="s">
        <v>351</v>
      </c>
      <c r="D2838" t="s">
        <v>612</v>
      </c>
      <c r="E2838" t="s">
        <v>15</v>
      </c>
      <c r="F2838" t="s">
        <v>183</v>
      </c>
      <c r="G2838" t="s">
        <v>187</v>
      </c>
      <c r="H2838">
        <v>2022</v>
      </c>
      <c r="I2838">
        <v>11055</v>
      </c>
      <c r="J2838">
        <v>22440</v>
      </c>
    </row>
    <row r="2839" spans="1:10">
      <c r="A2839" t="s">
        <v>544</v>
      </c>
      <c r="B2839" t="s">
        <v>351</v>
      </c>
      <c r="C2839" t="s">
        <v>351</v>
      </c>
      <c r="D2839" t="s">
        <v>612</v>
      </c>
      <c r="E2839" t="s">
        <v>15</v>
      </c>
      <c r="F2839" t="s">
        <v>183</v>
      </c>
      <c r="G2839" t="s">
        <v>187</v>
      </c>
      <c r="H2839">
        <v>2022</v>
      </c>
      <c r="I2839">
        <v>15075</v>
      </c>
      <c r="J2839">
        <v>30600</v>
      </c>
    </row>
    <row r="2840" spans="1:10">
      <c r="A2840" t="s">
        <v>544</v>
      </c>
      <c r="B2840" t="s">
        <v>351</v>
      </c>
      <c r="C2840" t="s">
        <v>351</v>
      </c>
      <c r="D2840" t="s">
        <v>612</v>
      </c>
      <c r="E2840" t="s">
        <v>15</v>
      </c>
      <c r="F2840" t="s">
        <v>201</v>
      </c>
      <c r="G2840" t="s">
        <v>202</v>
      </c>
      <c r="H2840">
        <v>2022</v>
      </c>
      <c r="I2840">
        <v>11055</v>
      </c>
      <c r="J2840">
        <v>32890</v>
      </c>
    </row>
    <row r="2841" spans="1:10">
      <c r="A2841" t="s">
        <v>544</v>
      </c>
      <c r="B2841" t="s">
        <v>351</v>
      </c>
      <c r="C2841" t="s">
        <v>351</v>
      </c>
      <c r="D2841" t="s">
        <v>612</v>
      </c>
      <c r="E2841" t="s">
        <v>15</v>
      </c>
      <c r="F2841" t="s">
        <v>201</v>
      </c>
      <c r="G2841" t="s">
        <v>202</v>
      </c>
      <c r="H2841">
        <v>2022</v>
      </c>
      <c r="I2841">
        <v>5530</v>
      </c>
      <c r="J2841">
        <v>16445</v>
      </c>
    </row>
    <row r="2842" spans="1:10">
      <c r="A2842" t="s">
        <v>544</v>
      </c>
      <c r="B2842" t="s">
        <v>351</v>
      </c>
      <c r="C2842" t="s">
        <v>351</v>
      </c>
      <c r="D2842" t="s">
        <v>612</v>
      </c>
      <c r="E2842" t="s">
        <v>15</v>
      </c>
      <c r="F2842" t="s">
        <v>201</v>
      </c>
      <c r="G2842" t="s">
        <v>202</v>
      </c>
      <c r="H2842">
        <v>2022</v>
      </c>
      <c r="I2842">
        <v>10050</v>
      </c>
      <c r="J2842">
        <v>29900</v>
      </c>
    </row>
    <row r="2843" spans="1:10">
      <c r="A2843" t="s">
        <v>544</v>
      </c>
      <c r="B2843" t="s">
        <v>351</v>
      </c>
      <c r="C2843" t="s">
        <v>351</v>
      </c>
      <c r="D2843" t="s">
        <v>612</v>
      </c>
      <c r="E2843" t="s">
        <v>15</v>
      </c>
      <c r="F2843" t="s">
        <v>201</v>
      </c>
      <c r="G2843" t="s">
        <v>202</v>
      </c>
      <c r="H2843">
        <v>2022</v>
      </c>
      <c r="I2843">
        <v>10050</v>
      </c>
      <c r="J2843">
        <v>29900</v>
      </c>
    </row>
    <row r="2844" spans="1:10">
      <c r="A2844" t="s">
        <v>544</v>
      </c>
      <c r="B2844" t="s">
        <v>351</v>
      </c>
      <c r="C2844" t="s">
        <v>351</v>
      </c>
      <c r="D2844" t="s">
        <v>612</v>
      </c>
      <c r="E2844" t="s">
        <v>15</v>
      </c>
      <c r="F2844" t="s">
        <v>201</v>
      </c>
      <c r="G2844" t="s">
        <v>202</v>
      </c>
      <c r="H2844">
        <v>2022</v>
      </c>
      <c r="I2844">
        <v>10050</v>
      </c>
      <c r="J2844">
        <v>29900</v>
      </c>
    </row>
    <row r="2845" spans="1:10">
      <c r="A2845" t="s">
        <v>544</v>
      </c>
      <c r="B2845" t="s">
        <v>351</v>
      </c>
      <c r="C2845" t="s">
        <v>351</v>
      </c>
      <c r="D2845" t="s">
        <v>612</v>
      </c>
      <c r="E2845" t="s">
        <v>15</v>
      </c>
      <c r="F2845" t="s">
        <v>201</v>
      </c>
      <c r="G2845" t="s">
        <v>202</v>
      </c>
      <c r="H2845">
        <v>2022</v>
      </c>
      <c r="I2845">
        <v>22110</v>
      </c>
      <c r="J2845">
        <v>65780</v>
      </c>
    </row>
    <row r="2846" spans="1:10">
      <c r="A2846" t="s">
        <v>544</v>
      </c>
      <c r="B2846" t="s">
        <v>351</v>
      </c>
      <c r="C2846" t="s">
        <v>351</v>
      </c>
      <c r="D2846" t="s">
        <v>612</v>
      </c>
      <c r="E2846" t="s">
        <v>15</v>
      </c>
      <c r="F2846" t="s">
        <v>201</v>
      </c>
      <c r="G2846" t="s">
        <v>202</v>
      </c>
      <c r="H2846">
        <v>2022</v>
      </c>
      <c r="I2846">
        <v>8040</v>
      </c>
      <c r="J2846">
        <v>23920</v>
      </c>
    </row>
    <row r="2847" spans="1:10">
      <c r="A2847" t="s">
        <v>544</v>
      </c>
      <c r="B2847" t="s">
        <v>351</v>
      </c>
      <c r="C2847" t="s">
        <v>351</v>
      </c>
      <c r="D2847" t="s">
        <v>612</v>
      </c>
      <c r="E2847" t="s">
        <v>15</v>
      </c>
      <c r="F2847" t="s">
        <v>201</v>
      </c>
      <c r="G2847" t="s">
        <v>202</v>
      </c>
      <c r="H2847">
        <v>2022</v>
      </c>
      <c r="I2847">
        <v>6030</v>
      </c>
      <c r="J2847">
        <v>17940</v>
      </c>
    </row>
    <row r="2848" spans="1:10">
      <c r="A2848" t="s">
        <v>544</v>
      </c>
      <c r="B2848" t="s">
        <v>351</v>
      </c>
      <c r="C2848" t="s">
        <v>351</v>
      </c>
      <c r="D2848" t="s">
        <v>612</v>
      </c>
      <c r="E2848" t="s">
        <v>15</v>
      </c>
      <c r="F2848" t="s">
        <v>201</v>
      </c>
      <c r="G2848" t="s">
        <v>202</v>
      </c>
      <c r="H2848">
        <v>2022</v>
      </c>
      <c r="I2848">
        <v>7035</v>
      </c>
      <c r="J2848">
        <v>20930</v>
      </c>
    </row>
    <row r="2849" spans="1:10">
      <c r="A2849" t="s">
        <v>544</v>
      </c>
      <c r="B2849" t="s">
        <v>351</v>
      </c>
      <c r="C2849" t="s">
        <v>351</v>
      </c>
      <c r="D2849" t="s">
        <v>612</v>
      </c>
      <c r="E2849" t="s">
        <v>15</v>
      </c>
      <c r="F2849" t="s">
        <v>201</v>
      </c>
      <c r="G2849" t="s">
        <v>202</v>
      </c>
      <c r="H2849">
        <v>2022</v>
      </c>
      <c r="I2849">
        <v>1005</v>
      </c>
      <c r="J2849">
        <v>2990</v>
      </c>
    </row>
    <row r="2850" spans="1:10">
      <c r="A2850" t="s">
        <v>544</v>
      </c>
      <c r="B2850" t="s">
        <v>351</v>
      </c>
      <c r="C2850" t="s">
        <v>351</v>
      </c>
      <c r="D2850" t="s">
        <v>612</v>
      </c>
      <c r="E2850" t="s">
        <v>15</v>
      </c>
      <c r="F2850" t="s">
        <v>201</v>
      </c>
      <c r="G2850" t="s">
        <v>202</v>
      </c>
      <c r="H2850">
        <v>2022</v>
      </c>
      <c r="I2850">
        <v>2010</v>
      </c>
      <c r="J2850">
        <v>5980</v>
      </c>
    </row>
    <row r="2851" spans="1:10">
      <c r="A2851" t="s">
        <v>544</v>
      </c>
      <c r="B2851" t="s">
        <v>351</v>
      </c>
      <c r="C2851" t="s">
        <v>351</v>
      </c>
      <c r="D2851" t="s">
        <v>612</v>
      </c>
      <c r="E2851" t="s">
        <v>15</v>
      </c>
      <c r="F2851" t="s">
        <v>201</v>
      </c>
      <c r="G2851" t="s">
        <v>202</v>
      </c>
      <c r="H2851">
        <v>2022</v>
      </c>
      <c r="I2851">
        <v>13570</v>
      </c>
      <c r="J2851">
        <v>40365</v>
      </c>
    </row>
    <row r="2852" spans="1:10">
      <c r="A2852" t="s">
        <v>544</v>
      </c>
      <c r="B2852" t="s">
        <v>351</v>
      </c>
      <c r="C2852" t="s">
        <v>351</v>
      </c>
      <c r="D2852" t="s">
        <v>612</v>
      </c>
      <c r="E2852" t="s">
        <v>15</v>
      </c>
      <c r="F2852" t="s">
        <v>201</v>
      </c>
      <c r="G2852" t="s">
        <v>202</v>
      </c>
      <c r="H2852">
        <v>2022</v>
      </c>
      <c r="I2852">
        <v>12060</v>
      </c>
      <c r="J2852">
        <v>35880</v>
      </c>
    </row>
    <row r="2853" spans="1:10">
      <c r="A2853" t="s">
        <v>544</v>
      </c>
      <c r="B2853" t="s">
        <v>351</v>
      </c>
      <c r="C2853" t="s">
        <v>351</v>
      </c>
      <c r="D2853" t="s">
        <v>612</v>
      </c>
      <c r="E2853" t="s">
        <v>15</v>
      </c>
      <c r="F2853" t="s">
        <v>201</v>
      </c>
      <c r="G2853" t="s">
        <v>202</v>
      </c>
      <c r="H2853">
        <v>2022</v>
      </c>
      <c r="I2853">
        <v>5025</v>
      </c>
      <c r="J2853">
        <v>14950</v>
      </c>
    </row>
    <row r="2854" spans="1:10">
      <c r="A2854" t="s">
        <v>544</v>
      </c>
      <c r="B2854" t="s">
        <v>351</v>
      </c>
      <c r="C2854" t="s">
        <v>351</v>
      </c>
      <c r="D2854" t="s">
        <v>612</v>
      </c>
      <c r="E2854" t="s">
        <v>15</v>
      </c>
      <c r="F2854" t="s">
        <v>201</v>
      </c>
      <c r="G2854" t="s">
        <v>202</v>
      </c>
      <c r="H2854">
        <v>2022</v>
      </c>
      <c r="I2854">
        <v>14070</v>
      </c>
      <c r="J2854">
        <v>41860</v>
      </c>
    </row>
    <row r="2855" spans="1:10">
      <c r="A2855" t="s">
        <v>544</v>
      </c>
      <c r="B2855" t="s">
        <v>351</v>
      </c>
      <c r="C2855" t="s">
        <v>351</v>
      </c>
      <c r="D2855" t="s">
        <v>612</v>
      </c>
      <c r="E2855" t="s">
        <v>15</v>
      </c>
      <c r="F2855" t="s">
        <v>201</v>
      </c>
      <c r="G2855" t="s">
        <v>202</v>
      </c>
      <c r="H2855">
        <v>2022</v>
      </c>
      <c r="I2855">
        <v>7035</v>
      </c>
      <c r="J2855">
        <v>20930</v>
      </c>
    </row>
    <row r="2856" spans="1:10">
      <c r="A2856" t="s">
        <v>544</v>
      </c>
      <c r="B2856" t="s">
        <v>351</v>
      </c>
      <c r="C2856" t="s">
        <v>351</v>
      </c>
      <c r="D2856" t="s">
        <v>612</v>
      </c>
      <c r="E2856" t="s">
        <v>15</v>
      </c>
      <c r="F2856" t="s">
        <v>201</v>
      </c>
      <c r="G2856" t="s">
        <v>202</v>
      </c>
      <c r="H2856">
        <v>2022</v>
      </c>
      <c r="I2856">
        <v>3015</v>
      </c>
      <c r="J2856">
        <v>8970</v>
      </c>
    </row>
    <row r="2857" spans="1:10">
      <c r="A2857" t="s">
        <v>544</v>
      </c>
      <c r="B2857" t="s">
        <v>351</v>
      </c>
      <c r="C2857" t="s">
        <v>351</v>
      </c>
      <c r="D2857" t="s">
        <v>612</v>
      </c>
      <c r="E2857" t="s">
        <v>15</v>
      </c>
      <c r="F2857" t="s">
        <v>201</v>
      </c>
      <c r="G2857" t="s">
        <v>202</v>
      </c>
      <c r="H2857">
        <v>2022</v>
      </c>
      <c r="I2857">
        <v>8040</v>
      </c>
      <c r="J2857">
        <v>23920</v>
      </c>
    </row>
    <row r="2858" spans="1:10">
      <c r="A2858" t="s">
        <v>544</v>
      </c>
      <c r="B2858" t="s">
        <v>351</v>
      </c>
      <c r="C2858" t="s">
        <v>351</v>
      </c>
      <c r="D2858" t="s">
        <v>612</v>
      </c>
      <c r="E2858" t="s">
        <v>15</v>
      </c>
      <c r="F2858" t="s">
        <v>201</v>
      </c>
      <c r="G2858" t="s">
        <v>202</v>
      </c>
      <c r="H2858">
        <v>2022</v>
      </c>
      <c r="I2858">
        <v>3015</v>
      </c>
      <c r="J2858">
        <v>8970</v>
      </c>
    </row>
    <row r="2859" spans="1:10">
      <c r="A2859" t="s">
        <v>544</v>
      </c>
      <c r="B2859" t="s">
        <v>351</v>
      </c>
      <c r="C2859" t="s">
        <v>351</v>
      </c>
      <c r="D2859" t="s">
        <v>612</v>
      </c>
      <c r="E2859" t="s">
        <v>15</v>
      </c>
      <c r="F2859" t="s">
        <v>201</v>
      </c>
      <c r="G2859" t="s">
        <v>202</v>
      </c>
      <c r="H2859">
        <v>2022</v>
      </c>
      <c r="I2859">
        <v>3015</v>
      </c>
      <c r="J2859">
        <v>8970</v>
      </c>
    </row>
    <row r="2860" spans="1:10">
      <c r="A2860" t="s">
        <v>544</v>
      </c>
      <c r="B2860" t="s">
        <v>351</v>
      </c>
      <c r="C2860" t="s">
        <v>351</v>
      </c>
      <c r="D2860" t="s">
        <v>612</v>
      </c>
      <c r="E2860" t="s">
        <v>15</v>
      </c>
      <c r="F2860" t="s">
        <v>201</v>
      </c>
      <c r="G2860" t="s">
        <v>203</v>
      </c>
      <c r="H2860">
        <v>2022</v>
      </c>
      <c r="I2860">
        <v>11055</v>
      </c>
      <c r="J2860">
        <v>32890</v>
      </c>
    </row>
    <row r="2861" spans="1:10">
      <c r="A2861" t="s">
        <v>544</v>
      </c>
      <c r="B2861" t="s">
        <v>351</v>
      </c>
      <c r="C2861" t="s">
        <v>351</v>
      </c>
      <c r="D2861" t="s">
        <v>612</v>
      </c>
      <c r="E2861" t="s">
        <v>15</v>
      </c>
      <c r="F2861" t="s">
        <v>201</v>
      </c>
      <c r="G2861" t="s">
        <v>203</v>
      </c>
      <c r="H2861">
        <v>2022</v>
      </c>
      <c r="I2861">
        <v>5530</v>
      </c>
      <c r="J2861">
        <v>16445</v>
      </c>
    </row>
    <row r="2862" spans="1:10">
      <c r="A2862" t="s">
        <v>544</v>
      </c>
      <c r="B2862" t="s">
        <v>351</v>
      </c>
      <c r="C2862" t="s">
        <v>351</v>
      </c>
      <c r="D2862" t="s">
        <v>612</v>
      </c>
      <c r="E2862" t="s">
        <v>15</v>
      </c>
      <c r="F2862" t="s">
        <v>201</v>
      </c>
      <c r="G2862" t="s">
        <v>203</v>
      </c>
      <c r="H2862">
        <v>2022</v>
      </c>
      <c r="I2862">
        <v>10050</v>
      </c>
      <c r="J2862">
        <v>29900</v>
      </c>
    </row>
    <row r="2863" spans="1:10">
      <c r="A2863" t="s">
        <v>544</v>
      </c>
      <c r="B2863" t="s">
        <v>351</v>
      </c>
      <c r="C2863" t="s">
        <v>351</v>
      </c>
      <c r="D2863" t="s">
        <v>612</v>
      </c>
      <c r="E2863" t="s">
        <v>15</v>
      </c>
      <c r="F2863" t="s">
        <v>201</v>
      </c>
      <c r="G2863" t="s">
        <v>203</v>
      </c>
      <c r="H2863">
        <v>2022</v>
      </c>
      <c r="I2863">
        <v>10050</v>
      </c>
      <c r="J2863">
        <v>29900</v>
      </c>
    </row>
    <row r="2864" spans="1:10">
      <c r="A2864" t="s">
        <v>544</v>
      </c>
      <c r="B2864" t="s">
        <v>351</v>
      </c>
      <c r="C2864" t="s">
        <v>351</v>
      </c>
      <c r="D2864" t="s">
        <v>612</v>
      </c>
      <c r="E2864" t="s">
        <v>15</v>
      </c>
      <c r="F2864" t="s">
        <v>201</v>
      </c>
      <c r="G2864" t="s">
        <v>203</v>
      </c>
      <c r="H2864">
        <v>2022</v>
      </c>
      <c r="I2864">
        <v>10050</v>
      </c>
      <c r="J2864">
        <v>29900</v>
      </c>
    </row>
    <row r="2865" spans="1:10">
      <c r="A2865" t="s">
        <v>544</v>
      </c>
      <c r="B2865" t="s">
        <v>351</v>
      </c>
      <c r="C2865" t="s">
        <v>351</v>
      </c>
      <c r="D2865" t="s">
        <v>612</v>
      </c>
      <c r="E2865" t="s">
        <v>15</v>
      </c>
      <c r="F2865" t="s">
        <v>201</v>
      </c>
      <c r="G2865" t="s">
        <v>203</v>
      </c>
      <c r="H2865">
        <v>2022</v>
      </c>
      <c r="I2865">
        <v>22110</v>
      </c>
      <c r="J2865">
        <v>65780</v>
      </c>
    </row>
    <row r="2866" spans="1:10">
      <c r="A2866" t="s">
        <v>544</v>
      </c>
      <c r="B2866" t="s">
        <v>351</v>
      </c>
      <c r="C2866" t="s">
        <v>351</v>
      </c>
      <c r="D2866" t="s">
        <v>612</v>
      </c>
      <c r="E2866" t="s">
        <v>15</v>
      </c>
      <c r="F2866" t="s">
        <v>201</v>
      </c>
      <c r="G2866" t="s">
        <v>203</v>
      </c>
      <c r="H2866">
        <v>2022</v>
      </c>
      <c r="I2866">
        <v>8040</v>
      </c>
      <c r="J2866">
        <v>23920</v>
      </c>
    </row>
    <row r="2867" spans="1:10">
      <c r="A2867" t="s">
        <v>544</v>
      </c>
      <c r="B2867" t="s">
        <v>351</v>
      </c>
      <c r="C2867" t="s">
        <v>351</v>
      </c>
      <c r="D2867" t="s">
        <v>612</v>
      </c>
      <c r="E2867" t="s">
        <v>15</v>
      </c>
      <c r="F2867" t="s">
        <v>201</v>
      </c>
      <c r="G2867" t="s">
        <v>203</v>
      </c>
      <c r="H2867">
        <v>2022</v>
      </c>
      <c r="I2867">
        <v>6030</v>
      </c>
      <c r="J2867">
        <v>17940</v>
      </c>
    </row>
    <row r="2868" spans="1:10">
      <c r="A2868" t="s">
        <v>544</v>
      </c>
      <c r="B2868" t="s">
        <v>351</v>
      </c>
      <c r="C2868" t="s">
        <v>351</v>
      </c>
      <c r="D2868" t="s">
        <v>612</v>
      </c>
      <c r="E2868" t="s">
        <v>15</v>
      </c>
      <c r="F2868" t="s">
        <v>201</v>
      </c>
      <c r="G2868" t="s">
        <v>203</v>
      </c>
      <c r="H2868">
        <v>2022</v>
      </c>
      <c r="I2868">
        <v>7035</v>
      </c>
      <c r="J2868">
        <v>20930</v>
      </c>
    </row>
    <row r="2869" spans="1:10">
      <c r="A2869" t="s">
        <v>544</v>
      </c>
      <c r="B2869" t="s">
        <v>351</v>
      </c>
      <c r="C2869" t="s">
        <v>351</v>
      </c>
      <c r="D2869" t="s">
        <v>612</v>
      </c>
      <c r="E2869" t="s">
        <v>15</v>
      </c>
      <c r="F2869" t="s">
        <v>201</v>
      </c>
      <c r="G2869" t="s">
        <v>203</v>
      </c>
      <c r="H2869">
        <v>2022</v>
      </c>
      <c r="I2869">
        <v>1005</v>
      </c>
      <c r="J2869">
        <v>2990</v>
      </c>
    </row>
    <row r="2870" spans="1:10">
      <c r="A2870" t="s">
        <v>544</v>
      </c>
      <c r="B2870" t="s">
        <v>351</v>
      </c>
      <c r="C2870" t="s">
        <v>351</v>
      </c>
      <c r="D2870" t="s">
        <v>612</v>
      </c>
      <c r="E2870" t="s">
        <v>15</v>
      </c>
      <c r="F2870" t="s">
        <v>201</v>
      </c>
      <c r="G2870" t="s">
        <v>203</v>
      </c>
      <c r="H2870">
        <v>2022</v>
      </c>
      <c r="I2870">
        <v>2010</v>
      </c>
      <c r="J2870">
        <v>5980</v>
      </c>
    </row>
    <row r="2871" spans="1:10">
      <c r="A2871" t="s">
        <v>544</v>
      </c>
      <c r="B2871" t="s">
        <v>351</v>
      </c>
      <c r="C2871" t="s">
        <v>351</v>
      </c>
      <c r="D2871" t="s">
        <v>612</v>
      </c>
      <c r="E2871" t="s">
        <v>15</v>
      </c>
      <c r="F2871" t="s">
        <v>201</v>
      </c>
      <c r="G2871" t="s">
        <v>203</v>
      </c>
      <c r="H2871">
        <v>2022</v>
      </c>
      <c r="I2871">
        <v>13570</v>
      </c>
      <c r="J2871">
        <v>40365</v>
      </c>
    </row>
    <row r="2872" spans="1:10">
      <c r="A2872" t="s">
        <v>544</v>
      </c>
      <c r="B2872" t="s">
        <v>351</v>
      </c>
      <c r="C2872" t="s">
        <v>351</v>
      </c>
      <c r="D2872" t="s">
        <v>612</v>
      </c>
      <c r="E2872" t="s">
        <v>15</v>
      </c>
      <c r="F2872" t="s">
        <v>201</v>
      </c>
      <c r="G2872" t="s">
        <v>203</v>
      </c>
      <c r="H2872">
        <v>2022</v>
      </c>
      <c r="I2872">
        <v>12060</v>
      </c>
      <c r="J2872">
        <v>35880</v>
      </c>
    </row>
    <row r="2873" spans="1:10">
      <c r="A2873" t="s">
        <v>544</v>
      </c>
      <c r="B2873" t="s">
        <v>351</v>
      </c>
      <c r="C2873" t="s">
        <v>351</v>
      </c>
      <c r="D2873" t="s">
        <v>612</v>
      </c>
      <c r="E2873" t="s">
        <v>15</v>
      </c>
      <c r="F2873" t="s">
        <v>201</v>
      </c>
      <c r="G2873" t="s">
        <v>203</v>
      </c>
      <c r="H2873">
        <v>2022</v>
      </c>
      <c r="I2873">
        <v>13065</v>
      </c>
      <c r="J2873">
        <v>38870</v>
      </c>
    </row>
    <row r="2874" spans="1:10">
      <c r="A2874" t="s">
        <v>544</v>
      </c>
      <c r="B2874" t="s">
        <v>351</v>
      </c>
      <c r="C2874" t="s">
        <v>351</v>
      </c>
      <c r="D2874" t="s">
        <v>612</v>
      </c>
      <c r="E2874" t="s">
        <v>15</v>
      </c>
      <c r="F2874" t="s">
        <v>201</v>
      </c>
      <c r="G2874" t="s">
        <v>203</v>
      </c>
      <c r="H2874">
        <v>2022</v>
      </c>
      <c r="I2874">
        <v>5525</v>
      </c>
      <c r="J2874">
        <v>16445</v>
      </c>
    </row>
    <row r="2875" spans="1:10">
      <c r="A2875" t="s">
        <v>544</v>
      </c>
      <c r="B2875" t="s">
        <v>351</v>
      </c>
      <c r="C2875" t="s">
        <v>351</v>
      </c>
      <c r="D2875" t="s">
        <v>612</v>
      </c>
      <c r="E2875" t="s">
        <v>15</v>
      </c>
      <c r="F2875" t="s">
        <v>201</v>
      </c>
      <c r="G2875" t="s">
        <v>203</v>
      </c>
      <c r="H2875">
        <v>2022</v>
      </c>
      <c r="I2875">
        <v>7035</v>
      </c>
      <c r="J2875">
        <v>20930</v>
      </c>
    </row>
    <row r="2876" spans="1:10">
      <c r="A2876" t="s">
        <v>544</v>
      </c>
      <c r="B2876" t="s">
        <v>351</v>
      </c>
      <c r="C2876" t="s">
        <v>351</v>
      </c>
      <c r="D2876" t="s">
        <v>612</v>
      </c>
      <c r="E2876" t="s">
        <v>15</v>
      </c>
      <c r="F2876" t="s">
        <v>201</v>
      </c>
      <c r="G2876" t="s">
        <v>203</v>
      </c>
      <c r="H2876">
        <v>2022</v>
      </c>
      <c r="I2876">
        <v>3015</v>
      </c>
      <c r="J2876">
        <v>8970</v>
      </c>
    </row>
    <row r="2877" spans="1:10">
      <c r="A2877" t="s">
        <v>544</v>
      </c>
      <c r="B2877" t="s">
        <v>351</v>
      </c>
      <c r="C2877" t="s">
        <v>351</v>
      </c>
      <c r="D2877" t="s">
        <v>612</v>
      </c>
      <c r="E2877" t="s">
        <v>15</v>
      </c>
      <c r="F2877" t="s">
        <v>201</v>
      </c>
      <c r="G2877" t="s">
        <v>203</v>
      </c>
      <c r="H2877">
        <v>2022</v>
      </c>
      <c r="I2877">
        <v>8545</v>
      </c>
      <c r="J2877">
        <v>25415</v>
      </c>
    </row>
    <row r="2878" spans="1:10">
      <c r="A2878" t="s">
        <v>544</v>
      </c>
      <c r="B2878" t="s">
        <v>351</v>
      </c>
      <c r="C2878" t="s">
        <v>351</v>
      </c>
      <c r="D2878" t="s">
        <v>612</v>
      </c>
      <c r="E2878" t="s">
        <v>15</v>
      </c>
      <c r="F2878" t="s">
        <v>201</v>
      </c>
      <c r="G2878" t="s">
        <v>203</v>
      </c>
      <c r="H2878">
        <v>2022</v>
      </c>
      <c r="I2878">
        <v>5025</v>
      </c>
      <c r="J2878">
        <v>14950</v>
      </c>
    </row>
    <row r="2879" spans="1:10">
      <c r="A2879" t="s">
        <v>544</v>
      </c>
      <c r="B2879" t="s">
        <v>351</v>
      </c>
      <c r="C2879" t="s">
        <v>351</v>
      </c>
      <c r="D2879" t="s">
        <v>612</v>
      </c>
      <c r="E2879" t="s">
        <v>15</v>
      </c>
      <c r="F2879" t="s">
        <v>201</v>
      </c>
      <c r="G2879" t="s">
        <v>203</v>
      </c>
      <c r="H2879">
        <v>2022</v>
      </c>
      <c r="I2879">
        <v>1005</v>
      </c>
      <c r="J2879">
        <v>2990</v>
      </c>
    </row>
    <row r="2880" spans="1:10">
      <c r="A2880" t="s">
        <v>544</v>
      </c>
      <c r="B2880" t="s">
        <v>351</v>
      </c>
      <c r="C2880" t="s">
        <v>351</v>
      </c>
      <c r="D2880" t="s">
        <v>612</v>
      </c>
      <c r="E2880" t="s">
        <v>15</v>
      </c>
      <c r="F2880" t="s">
        <v>204</v>
      </c>
      <c r="G2880" t="s">
        <v>205</v>
      </c>
      <c r="H2880">
        <v>2022</v>
      </c>
      <c r="I2880">
        <v>10050</v>
      </c>
      <c r="J2880">
        <v>27400</v>
      </c>
    </row>
    <row r="2881" spans="1:10">
      <c r="A2881" t="s">
        <v>544</v>
      </c>
      <c r="B2881" t="s">
        <v>351</v>
      </c>
      <c r="C2881" t="s">
        <v>351</v>
      </c>
      <c r="D2881" t="s">
        <v>612</v>
      </c>
      <c r="E2881" t="s">
        <v>15</v>
      </c>
      <c r="F2881" t="s">
        <v>204</v>
      </c>
      <c r="G2881" t="s">
        <v>205</v>
      </c>
      <c r="H2881">
        <v>2022</v>
      </c>
      <c r="I2881">
        <v>5025</v>
      </c>
      <c r="J2881">
        <v>13700</v>
      </c>
    </row>
    <row r="2882" spans="1:10">
      <c r="A2882" t="s">
        <v>544</v>
      </c>
      <c r="B2882" t="s">
        <v>351</v>
      </c>
      <c r="C2882" t="s">
        <v>351</v>
      </c>
      <c r="D2882" t="s">
        <v>612</v>
      </c>
      <c r="E2882" t="s">
        <v>15</v>
      </c>
      <c r="F2882" t="s">
        <v>204</v>
      </c>
      <c r="G2882" t="s">
        <v>205</v>
      </c>
      <c r="H2882">
        <v>2022</v>
      </c>
      <c r="I2882">
        <v>12060</v>
      </c>
      <c r="J2882">
        <v>32880</v>
      </c>
    </row>
    <row r="2883" spans="1:10">
      <c r="A2883" t="s">
        <v>544</v>
      </c>
      <c r="B2883" t="s">
        <v>351</v>
      </c>
      <c r="C2883" t="s">
        <v>351</v>
      </c>
      <c r="D2883" t="s">
        <v>612</v>
      </c>
      <c r="E2883" t="s">
        <v>15</v>
      </c>
      <c r="F2883" t="s">
        <v>204</v>
      </c>
      <c r="G2883" t="s">
        <v>205</v>
      </c>
      <c r="H2883">
        <v>2022</v>
      </c>
      <c r="I2883">
        <v>4020</v>
      </c>
      <c r="J2883">
        <v>10960</v>
      </c>
    </row>
    <row r="2884" spans="1:10">
      <c r="A2884" t="s">
        <v>544</v>
      </c>
      <c r="B2884" t="s">
        <v>351</v>
      </c>
      <c r="C2884" t="s">
        <v>351</v>
      </c>
      <c r="D2884" t="s">
        <v>612</v>
      </c>
      <c r="E2884" t="s">
        <v>15</v>
      </c>
      <c r="F2884" t="s">
        <v>204</v>
      </c>
      <c r="G2884" t="s">
        <v>205</v>
      </c>
      <c r="H2884">
        <v>2022</v>
      </c>
      <c r="I2884">
        <v>3015</v>
      </c>
      <c r="J2884">
        <v>8220</v>
      </c>
    </row>
    <row r="2885" spans="1:10">
      <c r="A2885" t="s">
        <v>544</v>
      </c>
      <c r="B2885" t="s">
        <v>351</v>
      </c>
      <c r="C2885" t="s">
        <v>351</v>
      </c>
      <c r="D2885" t="s">
        <v>612</v>
      </c>
      <c r="E2885" t="s">
        <v>15</v>
      </c>
      <c r="F2885" t="s">
        <v>204</v>
      </c>
      <c r="G2885" t="s">
        <v>205</v>
      </c>
      <c r="H2885">
        <v>2022</v>
      </c>
      <c r="I2885">
        <v>1000</v>
      </c>
      <c r="J2885">
        <v>2740</v>
      </c>
    </row>
    <row r="2886" spans="1:10">
      <c r="A2886" t="s">
        <v>544</v>
      </c>
      <c r="B2886" t="s">
        <v>351</v>
      </c>
      <c r="C2886" t="s">
        <v>351</v>
      </c>
      <c r="D2886" t="s">
        <v>612</v>
      </c>
      <c r="E2886" t="s">
        <v>15</v>
      </c>
      <c r="F2886" t="s">
        <v>204</v>
      </c>
      <c r="G2886" t="s">
        <v>205</v>
      </c>
      <c r="H2886">
        <v>2022</v>
      </c>
      <c r="I2886">
        <v>500</v>
      </c>
      <c r="J2886">
        <v>1370</v>
      </c>
    </row>
    <row r="2887" spans="1:10">
      <c r="A2887" t="s">
        <v>544</v>
      </c>
      <c r="B2887" t="s">
        <v>351</v>
      </c>
      <c r="C2887" t="s">
        <v>351</v>
      </c>
      <c r="D2887" t="s">
        <v>612</v>
      </c>
      <c r="E2887" t="s">
        <v>15</v>
      </c>
      <c r="F2887" t="s">
        <v>204</v>
      </c>
      <c r="G2887" t="s">
        <v>205</v>
      </c>
      <c r="H2887">
        <v>2022</v>
      </c>
      <c r="I2887">
        <v>1005</v>
      </c>
      <c r="J2887">
        <v>2740</v>
      </c>
    </row>
    <row r="2888" spans="1:10">
      <c r="A2888" t="s">
        <v>544</v>
      </c>
      <c r="B2888" t="s">
        <v>351</v>
      </c>
      <c r="C2888" t="s">
        <v>351</v>
      </c>
      <c r="D2888" t="s">
        <v>612</v>
      </c>
      <c r="E2888" t="s">
        <v>15</v>
      </c>
      <c r="F2888" t="s">
        <v>204</v>
      </c>
      <c r="G2888" t="s">
        <v>206</v>
      </c>
      <c r="H2888">
        <v>2022</v>
      </c>
      <c r="I2888">
        <v>1560</v>
      </c>
      <c r="J2888">
        <v>4216</v>
      </c>
    </row>
    <row r="2889" spans="1:10">
      <c r="A2889" t="s">
        <v>544</v>
      </c>
      <c r="B2889" t="s">
        <v>351</v>
      </c>
      <c r="C2889" t="s">
        <v>351</v>
      </c>
      <c r="D2889" t="s">
        <v>612</v>
      </c>
      <c r="E2889" t="s">
        <v>15</v>
      </c>
      <c r="F2889" t="s">
        <v>204</v>
      </c>
      <c r="G2889" t="s">
        <v>206</v>
      </c>
      <c r="H2889">
        <v>2022</v>
      </c>
      <c r="I2889">
        <v>10050</v>
      </c>
      <c r="J2889">
        <v>27400</v>
      </c>
    </row>
    <row r="2890" spans="1:10">
      <c r="A2890" t="s">
        <v>544</v>
      </c>
      <c r="B2890" t="s">
        <v>351</v>
      </c>
      <c r="C2890" t="s">
        <v>351</v>
      </c>
      <c r="D2890" t="s">
        <v>612</v>
      </c>
      <c r="E2890" t="s">
        <v>15</v>
      </c>
      <c r="F2890" t="s">
        <v>204</v>
      </c>
      <c r="G2890" t="s">
        <v>206</v>
      </c>
      <c r="H2890">
        <v>2022</v>
      </c>
      <c r="I2890">
        <v>5025</v>
      </c>
      <c r="J2890">
        <v>13700</v>
      </c>
    </row>
    <row r="2891" spans="1:10">
      <c r="A2891" t="s">
        <v>544</v>
      </c>
      <c r="B2891" t="s">
        <v>351</v>
      </c>
      <c r="C2891" t="s">
        <v>351</v>
      </c>
      <c r="D2891" t="s">
        <v>612</v>
      </c>
      <c r="E2891" t="s">
        <v>15</v>
      </c>
      <c r="F2891" t="s">
        <v>204</v>
      </c>
      <c r="G2891" t="s">
        <v>206</v>
      </c>
      <c r="H2891">
        <v>2022</v>
      </c>
      <c r="I2891">
        <v>12060</v>
      </c>
      <c r="J2891">
        <v>32880</v>
      </c>
    </row>
    <row r="2892" spans="1:10">
      <c r="A2892" t="s">
        <v>544</v>
      </c>
      <c r="B2892" t="s">
        <v>351</v>
      </c>
      <c r="C2892" t="s">
        <v>351</v>
      </c>
      <c r="D2892" t="s">
        <v>612</v>
      </c>
      <c r="E2892" t="s">
        <v>15</v>
      </c>
      <c r="F2892" t="s">
        <v>204</v>
      </c>
      <c r="G2892" t="s">
        <v>206</v>
      </c>
      <c r="H2892">
        <v>2022</v>
      </c>
      <c r="I2892">
        <v>4020</v>
      </c>
      <c r="J2892">
        <v>10960</v>
      </c>
    </row>
    <row r="2893" spans="1:10">
      <c r="A2893" t="s">
        <v>544</v>
      </c>
      <c r="B2893" t="s">
        <v>351</v>
      </c>
      <c r="C2893" t="s">
        <v>351</v>
      </c>
      <c r="D2893" t="s">
        <v>612</v>
      </c>
      <c r="E2893" t="s">
        <v>15</v>
      </c>
      <c r="F2893" t="s">
        <v>204</v>
      </c>
      <c r="G2893" t="s">
        <v>206</v>
      </c>
      <c r="H2893">
        <v>2022</v>
      </c>
      <c r="I2893">
        <v>3015</v>
      </c>
      <c r="J2893">
        <v>8220</v>
      </c>
    </row>
    <row r="2894" spans="1:10">
      <c r="A2894" t="s">
        <v>544</v>
      </c>
      <c r="B2894" t="s">
        <v>351</v>
      </c>
      <c r="C2894" t="s">
        <v>351</v>
      </c>
      <c r="D2894" t="s">
        <v>612</v>
      </c>
      <c r="E2894" t="s">
        <v>15</v>
      </c>
      <c r="F2894" t="s">
        <v>204</v>
      </c>
      <c r="G2894" t="s">
        <v>206</v>
      </c>
      <c r="H2894">
        <v>2022</v>
      </c>
      <c r="I2894">
        <v>1000</v>
      </c>
      <c r="J2894">
        <v>2740</v>
      </c>
    </row>
    <row r="2895" spans="1:10">
      <c r="A2895" t="s">
        <v>544</v>
      </c>
      <c r="B2895" t="s">
        <v>351</v>
      </c>
      <c r="C2895" t="s">
        <v>351</v>
      </c>
      <c r="D2895" t="s">
        <v>612</v>
      </c>
      <c r="E2895" t="s">
        <v>15</v>
      </c>
      <c r="F2895" t="s">
        <v>204</v>
      </c>
      <c r="G2895" t="s">
        <v>206</v>
      </c>
      <c r="H2895">
        <v>2022</v>
      </c>
      <c r="I2895">
        <v>500</v>
      </c>
      <c r="J2895">
        <v>1370</v>
      </c>
    </row>
    <row r="2896" spans="1:10">
      <c r="A2896" t="s">
        <v>544</v>
      </c>
      <c r="B2896" t="s">
        <v>351</v>
      </c>
      <c r="C2896" t="s">
        <v>351</v>
      </c>
      <c r="D2896" t="s">
        <v>612</v>
      </c>
      <c r="E2896" t="s">
        <v>15</v>
      </c>
      <c r="F2896" t="s">
        <v>204</v>
      </c>
      <c r="G2896" t="s">
        <v>206</v>
      </c>
      <c r="H2896">
        <v>2022</v>
      </c>
      <c r="I2896">
        <v>1005</v>
      </c>
      <c r="J2896">
        <v>2740</v>
      </c>
    </row>
    <row r="2897" spans="1:10">
      <c r="A2897" t="s">
        <v>544</v>
      </c>
      <c r="B2897" t="s">
        <v>351</v>
      </c>
      <c r="C2897" t="s">
        <v>351</v>
      </c>
      <c r="D2897" t="s">
        <v>612</v>
      </c>
      <c r="E2897" t="s">
        <v>15</v>
      </c>
      <c r="F2897" t="s">
        <v>207</v>
      </c>
      <c r="G2897" t="s">
        <v>208</v>
      </c>
      <c r="H2897">
        <v>2022</v>
      </c>
      <c r="I2897">
        <v>1005</v>
      </c>
      <c r="J2897">
        <v>4870</v>
      </c>
    </row>
    <row r="2898" spans="1:10">
      <c r="A2898" t="s">
        <v>544</v>
      </c>
      <c r="B2898" t="s">
        <v>351</v>
      </c>
      <c r="C2898" t="s">
        <v>351</v>
      </c>
      <c r="D2898" t="s">
        <v>612</v>
      </c>
      <c r="E2898" t="s">
        <v>15</v>
      </c>
      <c r="F2898" t="s">
        <v>207</v>
      </c>
      <c r="G2898" t="s">
        <v>208</v>
      </c>
      <c r="H2898">
        <v>2022</v>
      </c>
      <c r="I2898">
        <v>100</v>
      </c>
      <c r="J2898">
        <v>487</v>
      </c>
    </row>
    <row r="2899" spans="1:10">
      <c r="A2899" t="s">
        <v>544</v>
      </c>
      <c r="B2899" t="s">
        <v>351</v>
      </c>
      <c r="C2899" t="s">
        <v>351</v>
      </c>
      <c r="D2899" t="s">
        <v>612</v>
      </c>
      <c r="E2899" t="s">
        <v>15</v>
      </c>
      <c r="F2899" t="s">
        <v>207</v>
      </c>
      <c r="G2899" t="s">
        <v>208</v>
      </c>
      <c r="H2899">
        <v>2022</v>
      </c>
      <c r="I2899">
        <v>2515</v>
      </c>
      <c r="J2899">
        <v>12175</v>
      </c>
    </row>
    <row r="2900" spans="1:10">
      <c r="A2900" t="s">
        <v>544</v>
      </c>
      <c r="B2900" t="s">
        <v>351</v>
      </c>
      <c r="C2900" t="s">
        <v>351</v>
      </c>
      <c r="D2900" t="s">
        <v>612</v>
      </c>
      <c r="E2900" t="s">
        <v>15</v>
      </c>
      <c r="F2900" t="s">
        <v>207</v>
      </c>
      <c r="G2900" t="s">
        <v>208</v>
      </c>
      <c r="H2900">
        <v>2022</v>
      </c>
      <c r="I2900">
        <v>1510</v>
      </c>
      <c r="J2900">
        <v>7305</v>
      </c>
    </row>
    <row r="2901" spans="1:10">
      <c r="A2901" t="s">
        <v>544</v>
      </c>
      <c r="B2901" t="s">
        <v>351</v>
      </c>
      <c r="C2901" t="s">
        <v>351</v>
      </c>
      <c r="D2901" t="s">
        <v>612</v>
      </c>
      <c r="E2901" t="s">
        <v>15</v>
      </c>
      <c r="F2901" t="s">
        <v>207</v>
      </c>
      <c r="G2901" t="s">
        <v>208</v>
      </c>
      <c r="H2901">
        <v>2022</v>
      </c>
      <c r="I2901">
        <v>500</v>
      </c>
      <c r="J2901">
        <v>2435</v>
      </c>
    </row>
    <row r="2902" spans="1:10">
      <c r="A2902" t="s">
        <v>544</v>
      </c>
      <c r="B2902" t="s">
        <v>351</v>
      </c>
      <c r="C2902" t="s">
        <v>351</v>
      </c>
      <c r="D2902" t="s">
        <v>612</v>
      </c>
      <c r="E2902" t="s">
        <v>15</v>
      </c>
      <c r="F2902" t="s">
        <v>207</v>
      </c>
      <c r="G2902" t="s">
        <v>209</v>
      </c>
      <c r="H2902">
        <v>2022</v>
      </c>
      <c r="I2902">
        <v>1005</v>
      </c>
      <c r="J2902">
        <v>4870</v>
      </c>
    </row>
    <row r="2903" spans="1:10">
      <c r="A2903" t="s">
        <v>544</v>
      </c>
      <c r="B2903" t="s">
        <v>351</v>
      </c>
      <c r="C2903" t="s">
        <v>351</v>
      </c>
      <c r="D2903" t="s">
        <v>612</v>
      </c>
      <c r="E2903" t="s">
        <v>15</v>
      </c>
      <c r="F2903" t="s">
        <v>207</v>
      </c>
      <c r="G2903" t="s">
        <v>209</v>
      </c>
      <c r="H2903">
        <v>2022</v>
      </c>
      <c r="I2903">
        <v>100</v>
      </c>
      <c r="J2903">
        <v>487</v>
      </c>
    </row>
    <row r="2904" spans="1:10">
      <c r="A2904" t="s">
        <v>544</v>
      </c>
      <c r="B2904" t="s">
        <v>351</v>
      </c>
      <c r="C2904" t="s">
        <v>351</v>
      </c>
      <c r="D2904" t="s">
        <v>612</v>
      </c>
      <c r="E2904" t="s">
        <v>15</v>
      </c>
      <c r="F2904" t="s">
        <v>207</v>
      </c>
      <c r="G2904" t="s">
        <v>209</v>
      </c>
      <c r="H2904">
        <v>2022</v>
      </c>
      <c r="I2904">
        <v>2515</v>
      </c>
      <c r="J2904">
        <v>12175</v>
      </c>
    </row>
    <row r="2905" spans="1:10">
      <c r="A2905" t="s">
        <v>544</v>
      </c>
      <c r="B2905" t="s">
        <v>351</v>
      </c>
      <c r="C2905" t="s">
        <v>351</v>
      </c>
      <c r="D2905" t="s">
        <v>612</v>
      </c>
      <c r="E2905" t="s">
        <v>15</v>
      </c>
      <c r="F2905" t="s">
        <v>207</v>
      </c>
      <c r="G2905" t="s">
        <v>209</v>
      </c>
      <c r="H2905">
        <v>2022</v>
      </c>
      <c r="I2905">
        <v>1510</v>
      </c>
      <c r="J2905">
        <v>7305</v>
      </c>
    </row>
    <row r="2906" spans="1:10">
      <c r="A2906" t="s">
        <v>544</v>
      </c>
      <c r="B2906" t="s">
        <v>351</v>
      </c>
      <c r="C2906" t="s">
        <v>351</v>
      </c>
      <c r="D2906" t="s">
        <v>612</v>
      </c>
      <c r="E2906" t="s">
        <v>15</v>
      </c>
      <c r="F2906" t="s">
        <v>207</v>
      </c>
      <c r="G2906" t="s">
        <v>209</v>
      </c>
      <c r="H2906">
        <v>2022</v>
      </c>
      <c r="I2906">
        <v>500</v>
      </c>
      <c r="J2906">
        <v>2435</v>
      </c>
    </row>
    <row r="2907" spans="1:10">
      <c r="A2907" t="s">
        <v>10</v>
      </c>
      <c r="B2907" t="s">
        <v>351</v>
      </c>
      <c r="C2907" t="s">
        <v>351</v>
      </c>
      <c r="D2907" t="s">
        <v>410</v>
      </c>
      <c r="E2907" t="s">
        <v>15</v>
      </c>
      <c r="F2907" t="s">
        <v>128</v>
      </c>
      <c r="G2907" t="s">
        <v>414</v>
      </c>
      <c r="H2907">
        <v>2022</v>
      </c>
      <c r="I2907">
        <v>2565</v>
      </c>
      <c r="J2907">
        <v>8287.5</v>
      </c>
    </row>
    <row r="2908" spans="1:10">
      <c r="A2908" t="s">
        <v>10</v>
      </c>
      <c r="B2908" t="s">
        <v>351</v>
      </c>
      <c r="C2908" t="s">
        <v>351</v>
      </c>
      <c r="D2908" t="s">
        <v>410</v>
      </c>
      <c r="E2908" t="s">
        <v>15</v>
      </c>
      <c r="F2908" t="s">
        <v>128</v>
      </c>
      <c r="G2908" t="s">
        <v>414</v>
      </c>
      <c r="H2908">
        <v>2022</v>
      </c>
      <c r="I2908">
        <v>2865</v>
      </c>
      <c r="J2908">
        <v>9262.5</v>
      </c>
    </row>
    <row r="2909" spans="1:10">
      <c r="A2909" t="s">
        <v>10</v>
      </c>
      <c r="B2909" t="s">
        <v>351</v>
      </c>
      <c r="C2909" t="s">
        <v>351</v>
      </c>
      <c r="D2909" t="s">
        <v>410</v>
      </c>
      <c r="E2909" t="s">
        <v>15</v>
      </c>
      <c r="F2909" t="s">
        <v>16</v>
      </c>
      <c r="G2909" t="s">
        <v>381</v>
      </c>
      <c r="H2909">
        <v>2022</v>
      </c>
      <c r="I2909">
        <v>0</v>
      </c>
      <c r="J2909">
        <v>0</v>
      </c>
    </row>
    <row r="2910" spans="1:10">
      <c r="A2910" t="s">
        <v>10</v>
      </c>
      <c r="B2910" t="s">
        <v>351</v>
      </c>
      <c r="C2910" t="s">
        <v>351</v>
      </c>
      <c r="D2910" t="s">
        <v>410</v>
      </c>
      <c r="E2910" t="s">
        <v>15</v>
      </c>
      <c r="F2910" t="s">
        <v>16</v>
      </c>
      <c r="G2910" t="s">
        <v>381</v>
      </c>
      <c r="H2910">
        <v>2022</v>
      </c>
      <c r="I2910">
        <v>6235</v>
      </c>
      <c r="J2910">
        <v>13764</v>
      </c>
    </row>
    <row r="2911" spans="1:10">
      <c r="A2911" t="s">
        <v>10</v>
      </c>
      <c r="B2911" t="s">
        <v>351</v>
      </c>
      <c r="C2911" t="s">
        <v>351</v>
      </c>
      <c r="D2911" t="s">
        <v>410</v>
      </c>
      <c r="E2911" t="s">
        <v>15</v>
      </c>
      <c r="F2911" t="s">
        <v>16</v>
      </c>
      <c r="G2911" t="s">
        <v>381</v>
      </c>
      <c r="H2911">
        <v>2022</v>
      </c>
      <c r="I2911">
        <v>8045</v>
      </c>
      <c r="J2911">
        <v>17760</v>
      </c>
    </row>
    <row r="2912" spans="1:10">
      <c r="A2912" t="s">
        <v>10</v>
      </c>
      <c r="B2912" t="s">
        <v>351</v>
      </c>
      <c r="C2912" t="s">
        <v>351</v>
      </c>
      <c r="D2912" t="s">
        <v>410</v>
      </c>
      <c r="E2912" t="s">
        <v>15</v>
      </c>
      <c r="F2912" t="s">
        <v>16</v>
      </c>
      <c r="G2912" t="s">
        <v>18</v>
      </c>
      <c r="H2912">
        <v>2022</v>
      </c>
      <c r="I2912">
        <v>0</v>
      </c>
      <c r="J2912">
        <v>0</v>
      </c>
    </row>
    <row r="2913" spans="1:10">
      <c r="A2913" t="s">
        <v>10</v>
      </c>
      <c r="B2913" t="s">
        <v>351</v>
      </c>
      <c r="C2913" t="s">
        <v>351</v>
      </c>
      <c r="D2913" t="s">
        <v>410</v>
      </c>
      <c r="E2913" t="s">
        <v>15</v>
      </c>
      <c r="F2913" t="s">
        <v>16</v>
      </c>
      <c r="G2913" t="s">
        <v>18</v>
      </c>
      <c r="H2913">
        <v>2022</v>
      </c>
      <c r="I2913">
        <v>6235</v>
      </c>
      <c r="J2913">
        <v>13764</v>
      </c>
    </row>
    <row r="2914" spans="1:10">
      <c r="A2914" t="s">
        <v>10</v>
      </c>
      <c r="B2914" t="s">
        <v>351</v>
      </c>
      <c r="C2914" t="s">
        <v>351</v>
      </c>
      <c r="D2914" t="s">
        <v>410</v>
      </c>
      <c r="E2914" t="s">
        <v>15</v>
      </c>
      <c r="F2914" t="s">
        <v>16</v>
      </c>
      <c r="G2914" t="s">
        <v>18</v>
      </c>
      <c r="H2914">
        <v>2022</v>
      </c>
      <c r="I2914">
        <v>8045</v>
      </c>
      <c r="J2914">
        <v>17760</v>
      </c>
    </row>
    <row r="2915" spans="1:10">
      <c r="A2915" t="s">
        <v>10</v>
      </c>
      <c r="B2915" t="s">
        <v>351</v>
      </c>
      <c r="C2915" t="s">
        <v>351</v>
      </c>
      <c r="D2915" t="s">
        <v>410</v>
      </c>
      <c r="E2915" t="s">
        <v>15</v>
      </c>
      <c r="F2915" t="s">
        <v>36</v>
      </c>
      <c r="G2915" t="s">
        <v>384</v>
      </c>
      <c r="H2915">
        <v>2022</v>
      </c>
      <c r="I2915">
        <v>225</v>
      </c>
      <c r="J2915">
        <v>297</v>
      </c>
    </row>
    <row r="2916" spans="1:10">
      <c r="A2916" t="s">
        <v>10</v>
      </c>
      <c r="B2916" t="s">
        <v>351</v>
      </c>
      <c r="C2916" t="s">
        <v>351</v>
      </c>
      <c r="D2916" t="s">
        <v>410</v>
      </c>
      <c r="E2916" t="s">
        <v>15</v>
      </c>
      <c r="F2916" t="s">
        <v>36</v>
      </c>
      <c r="G2916" t="s">
        <v>384</v>
      </c>
      <c r="H2916">
        <v>2022</v>
      </c>
      <c r="I2916">
        <v>200</v>
      </c>
      <c r="J2916">
        <v>264</v>
      </c>
    </row>
    <row r="2917" spans="1:10">
      <c r="A2917" t="s">
        <v>10</v>
      </c>
      <c r="B2917" t="s">
        <v>351</v>
      </c>
      <c r="C2917" t="s">
        <v>351</v>
      </c>
      <c r="D2917" t="s">
        <v>410</v>
      </c>
      <c r="E2917" t="s">
        <v>15</v>
      </c>
      <c r="F2917" t="s">
        <v>36</v>
      </c>
      <c r="G2917" t="s">
        <v>384</v>
      </c>
      <c r="H2917">
        <v>2022</v>
      </c>
      <c r="I2917">
        <v>16790</v>
      </c>
      <c r="J2917">
        <v>22044</v>
      </c>
    </row>
    <row r="2918" spans="1:10">
      <c r="A2918" t="s">
        <v>10</v>
      </c>
      <c r="B2918" t="s">
        <v>351</v>
      </c>
      <c r="C2918" t="s">
        <v>351</v>
      </c>
      <c r="D2918" t="s">
        <v>410</v>
      </c>
      <c r="E2918" t="s">
        <v>15</v>
      </c>
      <c r="F2918" t="s">
        <v>36</v>
      </c>
      <c r="G2918" t="s">
        <v>384</v>
      </c>
      <c r="H2918">
        <v>2022</v>
      </c>
      <c r="I2918">
        <v>44725</v>
      </c>
      <c r="J2918">
        <v>60051.75</v>
      </c>
    </row>
    <row r="2919" spans="1:10">
      <c r="A2919" t="s">
        <v>10</v>
      </c>
      <c r="B2919" t="s">
        <v>351</v>
      </c>
      <c r="C2919" t="s">
        <v>351</v>
      </c>
      <c r="D2919" t="s">
        <v>410</v>
      </c>
      <c r="E2919" t="s">
        <v>15</v>
      </c>
      <c r="F2919" t="s">
        <v>36</v>
      </c>
      <c r="G2919" t="s">
        <v>384</v>
      </c>
      <c r="H2919">
        <v>2022</v>
      </c>
      <c r="I2919">
        <v>4345</v>
      </c>
      <c r="J2919">
        <v>5838.75</v>
      </c>
    </row>
    <row r="2920" spans="1:10">
      <c r="A2920" t="s">
        <v>10</v>
      </c>
      <c r="B2920" t="s">
        <v>351</v>
      </c>
      <c r="C2920" t="s">
        <v>351</v>
      </c>
      <c r="D2920" t="s">
        <v>410</v>
      </c>
      <c r="E2920" t="s">
        <v>15</v>
      </c>
      <c r="F2920" t="s">
        <v>36</v>
      </c>
      <c r="G2920" t="s">
        <v>384</v>
      </c>
      <c r="H2920">
        <v>2022</v>
      </c>
      <c r="I2920">
        <v>750</v>
      </c>
      <c r="J2920">
        <v>1012.5</v>
      </c>
    </row>
    <row r="2921" spans="1:10">
      <c r="A2921" t="s">
        <v>10</v>
      </c>
      <c r="B2921" t="s">
        <v>351</v>
      </c>
      <c r="C2921" t="s">
        <v>351</v>
      </c>
      <c r="D2921" t="s">
        <v>410</v>
      </c>
      <c r="E2921" t="s">
        <v>15</v>
      </c>
      <c r="F2921" t="s">
        <v>36</v>
      </c>
      <c r="G2921" t="s">
        <v>384</v>
      </c>
      <c r="H2921">
        <v>2022</v>
      </c>
      <c r="I2921">
        <v>3970</v>
      </c>
      <c r="J2921">
        <v>5293</v>
      </c>
    </row>
    <row r="2922" spans="1:10">
      <c r="A2922" t="s">
        <v>10</v>
      </c>
      <c r="B2922" t="s">
        <v>351</v>
      </c>
      <c r="C2922" t="s">
        <v>351</v>
      </c>
      <c r="D2922" t="s">
        <v>410</v>
      </c>
      <c r="E2922" t="s">
        <v>15</v>
      </c>
      <c r="F2922" t="s">
        <v>36</v>
      </c>
      <c r="G2922" t="s">
        <v>384</v>
      </c>
      <c r="H2922">
        <v>2022</v>
      </c>
      <c r="I2922">
        <v>1985</v>
      </c>
      <c r="J2922">
        <v>2705.75</v>
      </c>
    </row>
    <row r="2923" spans="1:10">
      <c r="A2923" t="s">
        <v>10</v>
      </c>
      <c r="B2923" t="s">
        <v>351</v>
      </c>
      <c r="C2923" t="s">
        <v>351</v>
      </c>
      <c r="D2923" t="s">
        <v>410</v>
      </c>
      <c r="E2923" t="s">
        <v>15</v>
      </c>
      <c r="F2923" t="s">
        <v>36</v>
      </c>
      <c r="G2923" t="s">
        <v>384</v>
      </c>
      <c r="H2923">
        <v>2022</v>
      </c>
      <c r="I2923">
        <v>50</v>
      </c>
      <c r="J2923">
        <v>68.5</v>
      </c>
    </row>
    <row r="2924" spans="1:10">
      <c r="A2924" t="s">
        <v>10</v>
      </c>
      <c r="B2924" t="s">
        <v>351</v>
      </c>
      <c r="C2924" t="s">
        <v>351</v>
      </c>
      <c r="D2924" t="s">
        <v>410</v>
      </c>
      <c r="E2924" t="s">
        <v>15</v>
      </c>
      <c r="F2924" t="s">
        <v>36</v>
      </c>
      <c r="G2924" t="s">
        <v>384</v>
      </c>
      <c r="H2924">
        <v>2022</v>
      </c>
      <c r="I2924">
        <v>100</v>
      </c>
      <c r="J2924">
        <v>137</v>
      </c>
    </row>
    <row r="2925" spans="1:10">
      <c r="A2925" t="s">
        <v>10</v>
      </c>
      <c r="B2925" t="s">
        <v>351</v>
      </c>
      <c r="C2925" t="s">
        <v>351</v>
      </c>
      <c r="D2925" t="s">
        <v>410</v>
      </c>
      <c r="E2925" t="s">
        <v>15</v>
      </c>
      <c r="F2925" t="s">
        <v>36</v>
      </c>
      <c r="G2925" t="s">
        <v>385</v>
      </c>
      <c r="H2925">
        <v>2022</v>
      </c>
      <c r="I2925">
        <v>225</v>
      </c>
      <c r="J2925">
        <v>297</v>
      </c>
    </row>
    <row r="2926" spans="1:10">
      <c r="A2926" t="s">
        <v>10</v>
      </c>
      <c r="B2926" t="s">
        <v>351</v>
      </c>
      <c r="C2926" t="s">
        <v>351</v>
      </c>
      <c r="D2926" t="s">
        <v>410</v>
      </c>
      <c r="E2926" t="s">
        <v>15</v>
      </c>
      <c r="F2926" t="s">
        <v>36</v>
      </c>
      <c r="G2926" t="s">
        <v>385</v>
      </c>
      <c r="H2926">
        <v>2022</v>
      </c>
      <c r="I2926">
        <v>200</v>
      </c>
      <c r="J2926">
        <v>264</v>
      </c>
    </row>
    <row r="2927" spans="1:10">
      <c r="A2927" t="s">
        <v>10</v>
      </c>
      <c r="B2927" t="s">
        <v>351</v>
      </c>
      <c r="C2927" t="s">
        <v>351</v>
      </c>
      <c r="D2927" t="s">
        <v>410</v>
      </c>
      <c r="E2927" t="s">
        <v>15</v>
      </c>
      <c r="F2927" t="s">
        <v>36</v>
      </c>
      <c r="G2927" t="s">
        <v>385</v>
      </c>
      <c r="H2927">
        <v>2022</v>
      </c>
      <c r="I2927">
        <v>16740</v>
      </c>
      <c r="J2927">
        <v>21978</v>
      </c>
    </row>
    <row r="2928" spans="1:10">
      <c r="A2928" t="s">
        <v>10</v>
      </c>
      <c r="B2928" t="s">
        <v>351</v>
      </c>
      <c r="C2928" t="s">
        <v>351</v>
      </c>
      <c r="D2928" t="s">
        <v>410</v>
      </c>
      <c r="E2928" t="s">
        <v>15</v>
      </c>
      <c r="F2928" t="s">
        <v>36</v>
      </c>
      <c r="G2928" t="s">
        <v>385</v>
      </c>
      <c r="H2928">
        <v>2022</v>
      </c>
      <c r="I2928">
        <v>44775</v>
      </c>
      <c r="J2928">
        <v>60117.75</v>
      </c>
    </row>
    <row r="2929" spans="1:10">
      <c r="A2929" t="s">
        <v>10</v>
      </c>
      <c r="B2929" t="s">
        <v>351</v>
      </c>
      <c r="C2929" t="s">
        <v>351</v>
      </c>
      <c r="D2929" t="s">
        <v>410</v>
      </c>
      <c r="E2929" t="s">
        <v>15</v>
      </c>
      <c r="F2929" t="s">
        <v>36</v>
      </c>
      <c r="G2929" t="s">
        <v>385</v>
      </c>
      <c r="H2929">
        <v>2022</v>
      </c>
      <c r="I2929">
        <v>4345</v>
      </c>
      <c r="J2929">
        <v>5838.75</v>
      </c>
    </row>
    <row r="2930" spans="1:10">
      <c r="A2930" t="s">
        <v>10</v>
      </c>
      <c r="B2930" t="s">
        <v>351</v>
      </c>
      <c r="C2930" t="s">
        <v>351</v>
      </c>
      <c r="D2930" t="s">
        <v>410</v>
      </c>
      <c r="E2930" t="s">
        <v>15</v>
      </c>
      <c r="F2930" t="s">
        <v>36</v>
      </c>
      <c r="G2930" t="s">
        <v>385</v>
      </c>
      <c r="H2930">
        <v>2022</v>
      </c>
      <c r="I2930">
        <v>850</v>
      </c>
      <c r="J2930">
        <v>1147.5</v>
      </c>
    </row>
    <row r="2931" spans="1:10">
      <c r="A2931" t="s">
        <v>10</v>
      </c>
      <c r="B2931" t="s">
        <v>351</v>
      </c>
      <c r="C2931" t="s">
        <v>351</v>
      </c>
      <c r="D2931" t="s">
        <v>410</v>
      </c>
      <c r="E2931" t="s">
        <v>15</v>
      </c>
      <c r="F2931" t="s">
        <v>36</v>
      </c>
      <c r="G2931" t="s">
        <v>385</v>
      </c>
      <c r="H2931">
        <v>2022</v>
      </c>
      <c r="I2931">
        <v>100</v>
      </c>
      <c r="J2931">
        <v>135</v>
      </c>
    </row>
    <row r="2932" spans="1:10">
      <c r="A2932" t="s">
        <v>10</v>
      </c>
      <c r="B2932" t="s">
        <v>351</v>
      </c>
      <c r="C2932" t="s">
        <v>351</v>
      </c>
      <c r="D2932" t="s">
        <v>410</v>
      </c>
      <c r="E2932" t="s">
        <v>15</v>
      </c>
      <c r="F2932" t="s">
        <v>36</v>
      </c>
      <c r="G2932" t="s">
        <v>385</v>
      </c>
      <c r="H2932">
        <v>2022</v>
      </c>
      <c r="I2932">
        <v>3970</v>
      </c>
      <c r="J2932">
        <v>5293</v>
      </c>
    </row>
    <row r="2933" spans="1:10">
      <c r="A2933" t="s">
        <v>10</v>
      </c>
      <c r="B2933" t="s">
        <v>351</v>
      </c>
      <c r="C2933" t="s">
        <v>351</v>
      </c>
      <c r="D2933" t="s">
        <v>410</v>
      </c>
      <c r="E2933" t="s">
        <v>15</v>
      </c>
      <c r="F2933" t="s">
        <v>36</v>
      </c>
      <c r="G2933" t="s">
        <v>385</v>
      </c>
      <c r="H2933">
        <v>2022</v>
      </c>
      <c r="I2933">
        <v>1985</v>
      </c>
      <c r="J2933">
        <v>2705.75</v>
      </c>
    </row>
    <row r="2934" spans="1:10">
      <c r="A2934" t="s">
        <v>10</v>
      </c>
      <c r="B2934" t="s">
        <v>351</v>
      </c>
      <c r="C2934" t="s">
        <v>351</v>
      </c>
      <c r="D2934" t="s">
        <v>410</v>
      </c>
      <c r="E2934" t="s">
        <v>15</v>
      </c>
      <c r="F2934" t="s">
        <v>36</v>
      </c>
      <c r="G2934" t="s">
        <v>385</v>
      </c>
      <c r="H2934">
        <v>2022</v>
      </c>
      <c r="I2934">
        <v>50</v>
      </c>
      <c r="J2934">
        <v>68.5</v>
      </c>
    </row>
    <row r="2935" spans="1:10">
      <c r="A2935" t="s">
        <v>10</v>
      </c>
      <c r="B2935" t="s">
        <v>351</v>
      </c>
      <c r="C2935" t="s">
        <v>351</v>
      </c>
      <c r="D2935" t="s">
        <v>410</v>
      </c>
      <c r="E2935" t="s">
        <v>15</v>
      </c>
      <c r="F2935" t="s">
        <v>36</v>
      </c>
      <c r="G2935" t="s">
        <v>385</v>
      </c>
      <c r="H2935">
        <v>2022</v>
      </c>
      <c r="I2935">
        <v>100</v>
      </c>
      <c r="J2935">
        <v>137</v>
      </c>
    </row>
    <row r="2936" spans="1:10">
      <c r="A2936" t="s">
        <v>10</v>
      </c>
      <c r="B2936" t="s">
        <v>351</v>
      </c>
      <c r="C2936" t="s">
        <v>351</v>
      </c>
      <c r="D2936" t="s">
        <v>410</v>
      </c>
      <c r="E2936" t="s">
        <v>15</v>
      </c>
      <c r="F2936" t="s">
        <v>201</v>
      </c>
      <c r="G2936" t="s">
        <v>202</v>
      </c>
      <c r="H2936">
        <v>2022</v>
      </c>
      <c r="I2936">
        <v>0</v>
      </c>
      <c r="J2936">
        <v>0</v>
      </c>
    </row>
    <row r="2937" spans="1:10">
      <c r="A2937" t="s">
        <v>10</v>
      </c>
      <c r="B2937" t="s">
        <v>351</v>
      </c>
      <c r="C2937" t="s">
        <v>351</v>
      </c>
      <c r="D2937" t="s">
        <v>410</v>
      </c>
      <c r="E2937" t="s">
        <v>15</v>
      </c>
      <c r="F2937" t="s">
        <v>201</v>
      </c>
      <c r="G2937" t="s">
        <v>202</v>
      </c>
      <c r="H2937">
        <v>2022</v>
      </c>
      <c r="I2937">
        <v>43420</v>
      </c>
      <c r="J2937">
        <v>129168</v>
      </c>
    </row>
    <row r="2938" spans="1:10">
      <c r="A2938" t="s">
        <v>10</v>
      </c>
      <c r="B2938" t="s">
        <v>351</v>
      </c>
      <c r="C2938" t="s">
        <v>351</v>
      </c>
      <c r="D2938" t="s">
        <v>410</v>
      </c>
      <c r="E2938" t="s">
        <v>15</v>
      </c>
      <c r="F2938" t="s">
        <v>201</v>
      </c>
      <c r="G2938" t="s">
        <v>202</v>
      </c>
      <c r="H2938">
        <v>2022</v>
      </c>
      <c r="I2938">
        <v>7590</v>
      </c>
      <c r="J2938">
        <v>22574.5</v>
      </c>
    </row>
    <row r="2939" spans="1:10">
      <c r="A2939" t="s">
        <v>10</v>
      </c>
      <c r="B2939" t="s">
        <v>351</v>
      </c>
      <c r="C2939" t="s">
        <v>351</v>
      </c>
      <c r="D2939" t="s">
        <v>410</v>
      </c>
      <c r="E2939" t="s">
        <v>15</v>
      </c>
      <c r="F2939" t="s">
        <v>201</v>
      </c>
      <c r="G2939" t="s">
        <v>202</v>
      </c>
      <c r="H2939">
        <v>2022</v>
      </c>
      <c r="I2939">
        <v>1455</v>
      </c>
      <c r="J2939">
        <v>4335.5</v>
      </c>
    </row>
    <row r="2940" spans="1:10">
      <c r="A2940" t="s">
        <v>10</v>
      </c>
      <c r="B2940" t="s">
        <v>351</v>
      </c>
      <c r="C2940" t="s">
        <v>351</v>
      </c>
      <c r="D2940" t="s">
        <v>410</v>
      </c>
      <c r="E2940" t="s">
        <v>15</v>
      </c>
      <c r="F2940" t="s">
        <v>201</v>
      </c>
      <c r="G2940" t="s">
        <v>202</v>
      </c>
      <c r="H2940">
        <v>2022</v>
      </c>
      <c r="I2940">
        <v>2840</v>
      </c>
      <c r="J2940">
        <v>8446.75</v>
      </c>
    </row>
    <row r="2941" spans="1:10">
      <c r="A2941" t="s">
        <v>10</v>
      </c>
      <c r="B2941" t="s">
        <v>351</v>
      </c>
      <c r="C2941" t="s">
        <v>351</v>
      </c>
      <c r="D2941" t="s">
        <v>410</v>
      </c>
      <c r="E2941" t="s">
        <v>15</v>
      </c>
      <c r="F2941" t="s">
        <v>201</v>
      </c>
      <c r="G2941" t="s">
        <v>202</v>
      </c>
      <c r="H2941">
        <v>2022</v>
      </c>
      <c r="I2941">
        <v>5860</v>
      </c>
      <c r="J2941">
        <v>17416.75</v>
      </c>
    </row>
    <row r="2942" spans="1:10">
      <c r="A2942" t="s">
        <v>10</v>
      </c>
      <c r="B2942" t="s">
        <v>351</v>
      </c>
      <c r="C2942" t="s">
        <v>351</v>
      </c>
      <c r="D2942" t="s">
        <v>410</v>
      </c>
      <c r="E2942" t="s">
        <v>15</v>
      </c>
      <c r="F2942" t="s">
        <v>201</v>
      </c>
      <c r="G2942" t="s">
        <v>202</v>
      </c>
      <c r="H2942">
        <v>2022</v>
      </c>
      <c r="I2942">
        <v>4125</v>
      </c>
      <c r="J2942">
        <v>12259</v>
      </c>
    </row>
    <row r="2943" spans="1:10">
      <c r="A2943" t="s">
        <v>10</v>
      </c>
      <c r="B2943" t="s">
        <v>351</v>
      </c>
      <c r="C2943" t="s">
        <v>351</v>
      </c>
      <c r="D2943" t="s">
        <v>410</v>
      </c>
      <c r="E2943" t="s">
        <v>15</v>
      </c>
      <c r="F2943" t="s">
        <v>201</v>
      </c>
      <c r="G2943" t="s">
        <v>202</v>
      </c>
      <c r="H2943">
        <v>2022</v>
      </c>
      <c r="I2943">
        <v>50</v>
      </c>
      <c r="J2943">
        <v>149.5</v>
      </c>
    </row>
    <row r="2944" spans="1:10">
      <c r="A2944" t="s">
        <v>10</v>
      </c>
      <c r="B2944" t="s">
        <v>351</v>
      </c>
      <c r="C2944" t="s">
        <v>351</v>
      </c>
      <c r="D2944" t="s">
        <v>410</v>
      </c>
      <c r="E2944" t="s">
        <v>15</v>
      </c>
      <c r="F2944" t="s">
        <v>201</v>
      </c>
      <c r="G2944" t="s">
        <v>202</v>
      </c>
      <c r="H2944">
        <v>2022</v>
      </c>
      <c r="I2944">
        <v>225</v>
      </c>
      <c r="J2944">
        <v>672.75</v>
      </c>
    </row>
    <row r="2945" spans="1:10">
      <c r="A2945" t="s">
        <v>10</v>
      </c>
      <c r="B2945" t="s">
        <v>351</v>
      </c>
      <c r="C2945" t="s">
        <v>351</v>
      </c>
      <c r="D2945" t="s">
        <v>410</v>
      </c>
      <c r="E2945" t="s">
        <v>15</v>
      </c>
      <c r="F2945" t="s">
        <v>201</v>
      </c>
      <c r="G2945" t="s">
        <v>202</v>
      </c>
      <c r="H2945">
        <v>2022</v>
      </c>
      <c r="I2945">
        <v>0</v>
      </c>
      <c r="J2945">
        <v>0</v>
      </c>
    </row>
    <row r="2946" spans="1:10">
      <c r="A2946" t="s">
        <v>10</v>
      </c>
      <c r="B2946" t="s">
        <v>351</v>
      </c>
      <c r="C2946" t="s">
        <v>351</v>
      </c>
      <c r="D2946" t="s">
        <v>410</v>
      </c>
      <c r="E2946" t="s">
        <v>15</v>
      </c>
      <c r="F2946" t="s">
        <v>201</v>
      </c>
      <c r="G2946" t="s">
        <v>202</v>
      </c>
      <c r="H2946">
        <v>2022</v>
      </c>
      <c r="I2946">
        <v>4700</v>
      </c>
      <c r="J2946">
        <v>13978.25</v>
      </c>
    </row>
    <row r="2947" spans="1:10">
      <c r="A2947" t="s">
        <v>10</v>
      </c>
      <c r="B2947" t="s">
        <v>351</v>
      </c>
      <c r="C2947" t="s">
        <v>351</v>
      </c>
      <c r="D2947" t="s">
        <v>410</v>
      </c>
      <c r="E2947" t="s">
        <v>15</v>
      </c>
      <c r="F2947" t="s">
        <v>201</v>
      </c>
      <c r="G2947" t="s">
        <v>202</v>
      </c>
      <c r="H2947">
        <v>2022</v>
      </c>
      <c r="I2947">
        <v>3015</v>
      </c>
      <c r="J2947">
        <v>8970</v>
      </c>
    </row>
    <row r="2948" spans="1:10">
      <c r="A2948" t="s">
        <v>10</v>
      </c>
      <c r="B2948" t="s">
        <v>351</v>
      </c>
      <c r="C2948" t="s">
        <v>351</v>
      </c>
      <c r="D2948" t="s">
        <v>410</v>
      </c>
      <c r="E2948" t="s">
        <v>15</v>
      </c>
      <c r="F2948" t="s">
        <v>201</v>
      </c>
      <c r="G2948" t="s">
        <v>420</v>
      </c>
      <c r="H2948">
        <v>2022</v>
      </c>
      <c r="I2948">
        <v>450</v>
      </c>
      <c r="J2948">
        <v>1336.5</v>
      </c>
    </row>
    <row r="2949" spans="1:10">
      <c r="A2949" t="s">
        <v>10</v>
      </c>
      <c r="B2949" t="s">
        <v>351</v>
      </c>
      <c r="C2949" t="s">
        <v>351</v>
      </c>
      <c r="D2949" t="s">
        <v>410</v>
      </c>
      <c r="E2949" t="s">
        <v>15</v>
      </c>
      <c r="F2949" t="s">
        <v>201</v>
      </c>
      <c r="G2949" t="s">
        <v>420</v>
      </c>
      <c r="H2949">
        <v>2022</v>
      </c>
      <c r="I2949">
        <v>7690</v>
      </c>
      <c r="J2949">
        <v>22720.5</v>
      </c>
    </row>
    <row r="2950" spans="1:10">
      <c r="A2950" t="s">
        <v>10</v>
      </c>
      <c r="B2950" t="s">
        <v>351</v>
      </c>
      <c r="C2950" t="s">
        <v>351</v>
      </c>
      <c r="D2950" t="s">
        <v>410</v>
      </c>
      <c r="E2950" t="s">
        <v>15</v>
      </c>
      <c r="F2950" t="s">
        <v>201</v>
      </c>
      <c r="G2950" t="s">
        <v>420</v>
      </c>
      <c r="H2950">
        <v>2022</v>
      </c>
      <c r="I2950">
        <v>250</v>
      </c>
      <c r="J2950">
        <v>742.5</v>
      </c>
    </row>
    <row r="2951" spans="1:10">
      <c r="A2951" t="s">
        <v>10</v>
      </c>
      <c r="B2951" t="s">
        <v>351</v>
      </c>
      <c r="C2951" t="s">
        <v>351</v>
      </c>
      <c r="D2951" t="s">
        <v>410</v>
      </c>
      <c r="E2951" t="s">
        <v>15</v>
      </c>
      <c r="F2951" t="s">
        <v>201</v>
      </c>
      <c r="G2951" t="s">
        <v>420</v>
      </c>
      <c r="H2951">
        <v>2022</v>
      </c>
      <c r="I2951">
        <v>1660</v>
      </c>
      <c r="J2951">
        <v>4900.5</v>
      </c>
    </row>
    <row r="2952" spans="1:10">
      <c r="A2952" t="s">
        <v>10</v>
      </c>
      <c r="B2952" t="s">
        <v>351</v>
      </c>
      <c r="C2952" t="s">
        <v>351</v>
      </c>
      <c r="D2952" t="s">
        <v>410</v>
      </c>
      <c r="E2952" t="s">
        <v>15</v>
      </c>
      <c r="F2952" t="s">
        <v>201</v>
      </c>
      <c r="G2952" t="s">
        <v>420</v>
      </c>
      <c r="H2952">
        <v>2022</v>
      </c>
      <c r="I2952">
        <v>50</v>
      </c>
      <c r="J2952">
        <v>148.5</v>
      </c>
    </row>
    <row r="2953" spans="1:10">
      <c r="A2953" t="s">
        <v>10</v>
      </c>
      <c r="B2953" t="s">
        <v>351</v>
      </c>
      <c r="C2953" t="s">
        <v>351</v>
      </c>
      <c r="D2953" t="s">
        <v>410</v>
      </c>
      <c r="E2953" t="s">
        <v>15</v>
      </c>
      <c r="F2953" t="s">
        <v>201</v>
      </c>
      <c r="G2953" t="s">
        <v>420</v>
      </c>
      <c r="H2953">
        <v>2022</v>
      </c>
      <c r="I2953">
        <v>100</v>
      </c>
      <c r="J2953">
        <v>297</v>
      </c>
    </row>
    <row r="2954" spans="1:10">
      <c r="A2954" t="s">
        <v>10</v>
      </c>
      <c r="B2954" t="s">
        <v>351</v>
      </c>
      <c r="C2954" t="s">
        <v>351</v>
      </c>
      <c r="D2954" t="s">
        <v>410</v>
      </c>
      <c r="E2954" t="s">
        <v>15</v>
      </c>
      <c r="F2954" t="s">
        <v>201</v>
      </c>
      <c r="G2954" t="s">
        <v>421</v>
      </c>
      <c r="H2954">
        <v>2022</v>
      </c>
      <c r="I2954">
        <v>450</v>
      </c>
      <c r="J2954">
        <v>1336.5</v>
      </c>
    </row>
    <row r="2955" spans="1:10">
      <c r="A2955" t="s">
        <v>10</v>
      </c>
      <c r="B2955" t="s">
        <v>351</v>
      </c>
      <c r="C2955" t="s">
        <v>351</v>
      </c>
      <c r="D2955" t="s">
        <v>410</v>
      </c>
      <c r="E2955" t="s">
        <v>15</v>
      </c>
      <c r="F2955" t="s">
        <v>201</v>
      </c>
      <c r="G2955" t="s">
        <v>421</v>
      </c>
      <c r="H2955">
        <v>2022</v>
      </c>
      <c r="I2955">
        <v>7690</v>
      </c>
      <c r="J2955">
        <v>22720.5</v>
      </c>
    </row>
    <row r="2956" spans="1:10">
      <c r="A2956" t="s">
        <v>10</v>
      </c>
      <c r="B2956" t="s">
        <v>351</v>
      </c>
      <c r="C2956" t="s">
        <v>351</v>
      </c>
      <c r="D2956" t="s">
        <v>410</v>
      </c>
      <c r="E2956" t="s">
        <v>15</v>
      </c>
      <c r="F2956" t="s">
        <v>201</v>
      </c>
      <c r="G2956" t="s">
        <v>421</v>
      </c>
      <c r="H2956">
        <v>2022</v>
      </c>
      <c r="I2956">
        <v>250</v>
      </c>
      <c r="J2956">
        <v>742.5</v>
      </c>
    </row>
    <row r="2957" spans="1:10">
      <c r="A2957" t="s">
        <v>10</v>
      </c>
      <c r="B2957" t="s">
        <v>351</v>
      </c>
      <c r="C2957" t="s">
        <v>351</v>
      </c>
      <c r="D2957" t="s">
        <v>410</v>
      </c>
      <c r="E2957" t="s">
        <v>15</v>
      </c>
      <c r="F2957" t="s">
        <v>201</v>
      </c>
      <c r="G2957" t="s">
        <v>421</v>
      </c>
      <c r="H2957">
        <v>2022</v>
      </c>
      <c r="I2957">
        <v>1660</v>
      </c>
      <c r="J2957">
        <v>4900.5</v>
      </c>
    </row>
    <row r="2958" spans="1:10">
      <c r="A2958" t="s">
        <v>10</v>
      </c>
      <c r="B2958" t="s">
        <v>351</v>
      </c>
      <c r="C2958" t="s">
        <v>351</v>
      </c>
      <c r="D2958" t="s">
        <v>410</v>
      </c>
      <c r="E2958" t="s">
        <v>15</v>
      </c>
      <c r="F2958" t="s">
        <v>201</v>
      </c>
      <c r="G2958" t="s">
        <v>421</v>
      </c>
      <c r="H2958">
        <v>2022</v>
      </c>
      <c r="I2958">
        <v>50</v>
      </c>
      <c r="J2958">
        <v>148.5</v>
      </c>
    </row>
    <row r="2959" spans="1:10">
      <c r="A2959" t="s">
        <v>10</v>
      </c>
      <c r="B2959" t="s">
        <v>351</v>
      </c>
      <c r="C2959" t="s">
        <v>351</v>
      </c>
      <c r="D2959" t="s">
        <v>410</v>
      </c>
      <c r="E2959" t="s">
        <v>15</v>
      </c>
      <c r="F2959" t="s">
        <v>201</v>
      </c>
      <c r="G2959" t="s">
        <v>421</v>
      </c>
      <c r="H2959">
        <v>2022</v>
      </c>
      <c r="I2959">
        <v>100</v>
      </c>
      <c r="J2959">
        <v>297</v>
      </c>
    </row>
    <row r="2960" spans="1:10">
      <c r="A2960" t="s">
        <v>10</v>
      </c>
      <c r="B2960" t="s">
        <v>351</v>
      </c>
      <c r="C2960" t="s">
        <v>351</v>
      </c>
      <c r="D2960" t="s">
        <v>410</v>
      </c>
      <c r="E2960" t="s">
        <v>15</v>
      </c>
      <c r="F2960" t="s">
        <v>201</v>
      </c>
      <c r="G2960" t="s">
        <v>203</v>
      </c>
      <c r="H2960">
        <v>2022</v>
      </c>
      <c r="I2960">
        <v>43420</v>
      </c>
      <c r="J2960">
        <v>129168</v>
      </c>
    </row>
    <row r="2961" spans="1:10">
      <c r="A2961" t="s">
        <v>10</v>
      </c>
      <c r="B2961" t="s">
        <v>351</v>
      </c>
      <c r="C2961" t="s">
        <v>351</v>
      </c>
      <c r="D2961" t="s">
        <v>410</v>
      </c>
      <c r="E2961" t="s">
        <v>15</v>
      </c>
      <c r="F2961" t="s">
        <v>201</v>
      </c>
      <c r="G2961" t="s">
        <v>203</v>
      </c>
      <c r="H2961">
        <v>2022</v>
      </c>
      <c r="I2961">
        <v>0</v>
      </c>
      <c r="J2961">
        <v>0</v>
      </c>
    </row>
    <row r="2962" spans="1:10">
      <c r="A2962" t="s">
        <v>10</v>
      </c>
      <c r="B2962" t="s">
        <v>351</v>
      </c>
      <c r="C2962" t="s">
        <v>351</v>
      </c>
      <c r="D2962" t="s">
        <v>410</v>
      </c>
      <c r="E2962" t="s">
        <v>15</v>
      </c>
      <c r="F2962" t="s">
        <v>201</v>
      </c>
      <c r="G2962" t="s">
        <v>203</v>
      </c>
      <c r="H2962">
        <v>2022</v>
      </c>
      <c r="I2962">
        <v>7590</v>
      </c>
      <c r="J2962">
        <v>22574.5</v>
      </c>
    </row>
    <row r="2963" spans="1:10">
      <c r="A2963" t="s">
        <v>10</v>
      </c>
      <c r="B2963" t="s">
        <v>351</v>
      </c>
      <c r="C2963" t="s">
        <v>351</v>
      </c>
      <c r="D2963" t="s">
        <v>410</v>
      </c>
      <c r="E2963" t="s">
        <v>15</v>
      </c>
      <c r="F2963" t="s">
        <v>201</v>
      </c>
      <c r="G2963" t="s">
        <v>203</v>
      </c>
      <c r="H2963">
        <v>2022</v>
      </c>
      <c r="I2963">
        <v>1455</v>
      </c>
      <c r="J2963">
        <v>4335.5</v>
      </c>
    </row>
    <row r="2964" spans="1:10">
      <c r="A2964" t="s">
        <v>10</v>
      </c>
      <c r="B2964" t="s">
        <v>351</v>
      </c>
      <c r="C2964" t="s">
        <v>351</v>
      </c>
      <c r="D2964" t="s">
        <v>410</v>
      </c>
      <c r="E2964" t="s">
        <v>15</v>
      </c>
      <c r="F2964" t="s">
        <v>201</v>
      </c>
      <c r="G2964" t="s">
        <v>203</v>
      </c>
      <c r="H2964">
        <v>2022</v>
      </c>
      <c r="I2964">
        <v>2840</v>
      </c>
      <c r="J2964">
        <v>8446.75</v>
      </c>
    </row>
    <row r="2965" spans="1:10">
      <c r="A2965" t="s">
        <v>10</v>
      </c>
      <c r="B2965" t="s">
        <v>351</v>
      </c>
      <c r="C2965" t="s">
        <v>351</v>
      </c>
      <c r="D2965" t="s">
        <v>410</v>
      </c>
      <c r="E2965" t="s">
        <v>15</v>
      </c>
      <c r="F2965" t="s">
        <v>201</v>
      </c>
      <c r="G2965" t="s">
        <v>203</v>
      </c>
      <c r="H2965">
        <v>2022</v>
      </c>
      <c r="I2965">
        <v>5860</v>
      </c>
      <c r="J2965">
        <v>17416.75</v>
      </c>
    </row>
    <row r="2966" spans="1:10">
      <c r="A2966" t="s">
        <v>10</v>
      </c>
      <c r="B2966" t="s">
        <v>351</v>
      </c>
      <c r="C2966" t="s">
        <v>351</v>
      </c>
      <c r="D2966" t="s">
        <v>410</v>
      </c>
      <c r="E2966" t="s">
        <v>15</v>
      </c>
      <c r="F2966" t="s">
        <v>201</v>
      </c>
      <c r="G2966" t="s">
        <v>203</v>
      </c>
      <c r="H2966">
        <v>2022</v>
      </c>
      <c r="I2966">
        <v>4125</v>
      </c>
      <c r="J2966">
        <v>12259</v>
      </c>
    </row>
    <row r="2967" spans="1:10">
      <c r="A2967" t="s">
        <v>10</v>
      </c>
      <c r="B2967" t="s">
        <v>351</v>
      </c>
      <c r="C2967" t="s">
        <v>351</v>
      </c>
      <c r="D2967" t="s">
        <v>410</v>
      </c>
      <c r="E2967" t="s">
        <v>15</v>
      </c>
      <c r="F2967" t="s">
        <v>201</v>
      </c>
      <c r="G2967" t="s">
        <v>203</v>
      </c>
      <c r="H2967">
        <v>2022</v>
      </c>
      <c r="I2967">
        <v>50</v>
      </c>
      <c r="J2967">
        <v>149.5</v>
      </c>
    </row>
    <row r="2968" spans="1:10">
      <c r="A2968" t="s">
        <v>10</v>
      </c>
      <c r="B2968" t="s">
        <v>351</v>
      </c>
      <c r="C2968" t="s">
        <v>351</v>
      </c>
      <c r="D2968" t="s">
        <v>410</v>
      </c>
      <c r="E2968" t="s">
        <v>15</v>
      </c>
      <c r="F2968" t="s">
        <v>201</v>
      </c>
      <c r="G2968" t="s">
        <v>203</v>
      </c>
      <c r="H2968">
        <v>2022</v>
      </c>
      <c r="I2968">
        <v>225</v>
      </c>
      <c r="J2968">
        <v>672.75</v>
      </c>
    </row>
    <row r="2969" spans="1:10">
      <c r="A2969" t="s">
        <v>10</v>
      </c>
      <c r="B2969" t="s">
        <v>351</v>
      </c>
      <c r="C2969" t="s">
        <v>351</v>
      </c>
      <c r="D2969" t="s">
        <v>410</v>
      </c>
      <c r="E2969" t="s">
        <v>15</v>
      </c>
      <c r="F2969" t="s">
        <v>201</v>
      </c>
      <c r="G2969" t="s">
        <v>203</v>
      </c>
      <c r="H2969">
        <v>2022</v>
      </c>
      <c r="I2969">
        <v>0</v>
      </c>
      <c r="J2969">
        <v>0</v>
      </c>
    </row>
    <row r="2970" spans="1:10">
      <c r="A2970" t="s">
        <v>10</v>
      </c>
      <c r="B2970" t="s">
        <v>351</v>
      </c>
      <c r="C2970" t="s">
        <v>351</v>
      </c>
      <c r="D2970" t="s">
        <v>410</v>
      </c>
      <c r="E2970" t="s">
        <v>15</v>
      </c>
      <c r="F2970" t="s">
        <v>201</v>
      </c>
      <c r="G2970" t="s">
        <v>203</v>
      </c>
      <c r="H2970">
        <v>2022</v>
      </c>
      <c r="I2970">
        <v>3015</v>
      </c>
      <c r="J2970">
        <v>8970</v>
      </c>
    </row>
    <row r="2971" spans="1:10">
      <c r="A2971" t="s">
        <v>10</v>
      </c>
      <c r="B2971" t="s">
        <v>351</v>
      </c>
      <c r="C2971" t="s">
        <v>351</v>
      </c>
      <c r="D2971" t="s">
        <v>410</v>
      </c>
      <c r="E2971" t="s">
        <v>15</v>
      </c>
      <c r="F2971" t="s">
        <v>433</v>
      </c>
      <c r="G2971" t="s">
        <v>435</v>
      </c>
      <c r="H2971">
        <v>2022</v>
      </c>
      <c r="I2971">
        <v>4475</v>
      </c>
      <c r="J2971">
        <v>13928.5</v>
      </c>
    </row>
    <row r="2972" spans="1:10">
      <c r="A2972" t="s">
        <v>10</v>
      </c>
      <c r="B2972" t="s">
        <v>351</v>
      </c>
      <c r="C2972" t="s">
        <v>351</v>
      </c>
      <c r="D2972" t="s">
        <v>410</v>
      </c>
      <c r="E2972" t="s">
        <v>15</v>
      </c>
      <c r="F2972" t="s">
        <v>433</v>
      </c>
      <c r="G2972" t="s">
        <v>435</v>
      </c>
      <c r="H2972">
        <v>2022</v>
      </c>
      <c r="I2972">
        <v>10555</v>
      </c>
      <c r="J2972">
        <v>32865</v>
      </c>
    </row>
    <row r="2973" spans="1:10">
      <c r="A2973" t="s">
        <v>10</v>
      </c>
      <c r="B2973" t="s">
        <v>351</v>
      </c>
      <c r="C2973" t="s">
        <v>351</v>
      </c>
      <c r="D2973" t="s">
        <v>410</v>
      </c>
      <c r="E2973" t="s">
        <v>15</v>
      </c>
      <c r="F2973" t="s">
        <v>433</v>
      </c>
      <c r="G2973" t="s">
        <v>437</v>
      </c>
      <c r="H2973">
        <v>2022</v>
      </c>
      <c r="I2973">
        <v>4475</v>
      </c>
      <c r="J2973">
        <v>13928.5</v>
      </c>
    </row>
    <row r="2974" spans="1:10">
      <c r="A2974" t="s">
        <v>10</v>
      </c>
      <c r="B2974" t="s">
        <v>351</v>
      </c>
      <c r="C2974" t="s">
        <v>351</v>
      </c>
      <c r="D2974" t="s">
        <v>410</v>
      </c>
      <c r="E2974" t="s">
        <v>15</v>
      </c>
      <c r="F2974" t="s">
        <v>433</v>
      </c>
      <c r="G2974" t="s">
        <v>437</v>
      </c>
      <c r="H2974">
        <v>2022</v>
      </c>
      <c r="I2974">
        <v>10555</v>
      </c>
      <c r="J2974">
        <v>32865</v>
      </c>
    </row>
    <row r="2975" spans="1:10">
      <c r="A2975" t="s">
        <v>10</v>
      </c>
      <c r="B2975" t="s">
        <v>351</v>
      </c>
      <c r="C2975" t="s">
        <v>351</v>
      </c>
      <c r="D2975" t="s">
        <v>410</v>
      </c>
      <c r="E2975" t="s">
        <v>15</v>
      </c>
      <c r="F2975" t="s">
        <v>85</v>
      </c>
      <c r="G2975" t="s">
        <v>452</v>
      </c>
      <c r="H2975">
        <v>2022</v>
      </c>
      <c r="I2975">
        <v>12565</v>
      </c>
      <c r="J2975">
        <v>80625</v>
      </c>
    </row>
    <row r="2976" spans="1:10">
      <c r="A2976" t="s">
        <v>10</v>
      </c>
      <c r="B2976" t="s">
        <v>351</v>
      </c>
      <c r="C2976" t="s">
        <v>351</v>
      </c>
      <c r="D2976" t="s">
        <v>410</v>
      </c>
      <c r="E2976" t="s">
        <v>15</v>
      </c>
      <c r="F2976" t="s">
        <v>85</v>
      </c>
      <c r="G2976" t="s">
        <v>452</v>
      </c>
      <c r="H2976">
        <v>2022</v>
      </c>
      <c r="I2976">
        <v>10310</v>
      </c>
      <c r="J2976">
        <v>66112.5</v>
      </c>
    </row>
    <row r="2977" spans="1:10">
      <c r="A2977" t="s">
        <v>10</v>
      </c>
      <c r="B2977" t="s">
        <v>351</v>
      </c>
      <c r="C2977" t="s">
        <v>351</v>
      </c>
      <c r="D2977" t="s">
        <v>410</v>
      </c>
      <c r="E2977" t="s">
        <v>15</v>
      </c>
      <c r="F2977" t="s">
        <v>85</v>
      </c>
      <c r="G2977" t="s">
        <v>452</v>
      </c>
      <c r="H2977">
        <v>2022</v>
      </c>
      <c r="I2977">
        <v>500</v>
      </c>
      <c r="J2977">
        <v>3225</v>
      </c>
    </row>
    <row r="2978" spans="1:10">
      <c r="A2978" t="s">
        <v>10</v>
      </c>
      <c r="B2978" t="s">
        <v>351</v>
      </c>
      <c r="C2978" t="s">
        <v>351</v>
      </c>
      <c r="D2978" t="s">
        <v>410</v>
      </c>
      <c r="E2978" t="s">
        <v>15</v>
      </c>
      <c r="F2978" t="s">
        <v>85</v>
      </c>
      <c r="G2978" t="s">
        <v>452</v>
      </c>
      <c r="H2978">
        <v>2022</v>
      </c>
      <c r="I2978">
        <v>1225</v>
      </c>
      <c r="J2978">
        <v>7901.25</v>
      </c>
    </row>
    <row r="2979" spans="1:10">
      <c r="A2979" t="s">
        <v>10</v>
      </c>
      <c r="B2979" t="s">
        <v>351</v>
      </c>
      <c r="C2979" t="s">
        <v>351</v>
      </c>
      <c r="D2979" t="s">
        <v>410</v>
      </c>
      <c r="E2979" t="s">
        <v>15</v>
      </c>
      <c r="F2979" t="s">
        <v>85</v>
      </c>
      <c r="G2979" t="s">
        <v>452</v>
      </c>
      <c r="H2979">
        <v>2022</v>
      </c>
      <c r="I2979">
        <v>500</v>
      </c>
      <c r="J2979">
        <v>3225</v>
      </c>
    </row>
    <row r="2980" spans="1:10">
      <c r="A2980" t="s">
        <v>10</v>
      </c>
      <c r="B2980" t="s">
        <v>351</v>
      </c>
      <c r="C2980" t="s">
        <v>351</v>
      </c>
      <c r="D2980" t="s">
        <v>410</v>
      </c>
      <c r="E2980" t="s">
        <v>15</v>
      </c>
      <c r="F2980" t="s">
        <v>85</v>
      </c>
      <c r="G2980" t="s">
        <v>452</v>
      </c>
      <c r="H2980">
        <v>2022</v>
      </c>
      <c r="I2980">
        <v>1060</v>
      </c>
      <c r="J2980">
        <v>6772.5</v>
      </c>
    </row>
    <row r="2981" spans="1:10">
      <c r="A2981" t="s">
        <v>10</v>
      </c>
      <c r="B2981" t="s">
        <v>351</v>
      </c>
      <c r="C2981" t="s">
        <v>351</v>
      </c>
      <c r="D2981" t="s">
        <v>410</v>
      </c>
      <c r="E2981" t="s">
        <v>15</v>
      </c>
      <c r="F2981" t="s">
        <v>85</v>
      </c>
      <c r="G2981" t="s">
        <v>452</v>
      </c>
      <c r="H2981">
        <v>2022</v>
      </c>
      <c r="I2981">
        <v>925</v>
      </c>
      <c r="J2981">
        <v>5966.25</v>
      </c>
    </row>
    <row r="2982" spans="1:10">
      <c r="A2982" t="s">
        <v>10</v>
      </c>
      <c r="B2982" t="s">
        <v>351</v>
      </c>
      <c r="C2982" t="s">
        <v>351</v>
      </c>
      <c r="D2982" t="s">
        <v>410</v>
      </c>
      <c r="E2982" t="s">
        <v>15</v>
      </c>
      <c r="F2982" t="s">
        <v>85</v>
      </c>
      <c r="G2982" t="s">
        <v>452</v>
      </c>
      <c r="H2982">
        <v>2022</v>
      </c>
      <c r="I2982">
        <v>1635</v>
      </c>
      <c r="J2982">
        <v>10481.25</v>
      </c>
    </row>
    <row r="2983" spans="1:10">
      <c r="A2983" t="s">
        <v>10</v>
      </c>
      <c r="B2983" t="s">
        <v>351</v>
      </c>
      <c r="C2983" t="s">
        <v>351</v>
      </c>
      <c r="D2983" t="s">
        <v>410</v>
      </c>
      <c r="E2983" t="s">
        <v>15</v>
      </c>
      <c r="F2983" t="s">
        <v>85</v>
      </c>
      <c r="G2983" t="s">
        <v>452</v>
      </c>
      <c r="H2983">
        <v>2022</v>
      </c>
      <c r="I2983">
        <v>2010</v>
      </c>
      <c r="J2983">
        <v>12900</v>
      </c>
    </row>
    <row r="2984" spans="1:10">
      <c r="A2984" t="s">
        <v>10</v>
      </c>
      <c r="B2984" t="s">
        <v>351</v>
      </c>
      <c r="C2984" t="s">
        <v>351</v>
      </c>
      <c r="D2984" t="s">
        <v>410</v>
      </c>
      <c r="E2984" t="s">
        <v>15</v>
      </c>
      <c r="F2984" t="s">
        <v>85</v>
      </c>
      <c r="G2984" t="s">
        <v>452</v>
      </c>
      <c r="H2984">
        <v>2022</v>
      </c>
      <c r="I2984">
        <v>300</v>
      </c>
      <c r="J2984">
        <v>1935</v>
      </c>
    </row>
    <row r="2985" spans="1:10">
      <c r="A2985" t="s">
        <v>10</v>
      </c>
      <c r="B2985" t="s">
        <v>351</v>
      </c>
      <c r="C2985" t="s">
        <v>351</v>
      </c>
      <c r="D2985" t="s">
        <v>410</v>
      </c>
      <c r="E2985" t="s">
        <v>15</v>
      </c>
      <c r="F2985" t="s">
        <v>85</v>
      </c>
      <c r="G2985" t="s">
        <v>452</v>
      </c>
      <c r="H2985">
        <v>2022</v>
      </c>
      <c r="I2985">
        <v>1210</v>
      </c>
      <c r="J2985">
        <v>7740</v>
      </c>
    </row>
    <row r="2986" spans="1:10">
      <c r="A2986" t="s">
        <v>10</v>
      </c>
      <c r="B2986" t="s">
        <v>351</v>
      </c>
      <c r="C2986" t="s">
        <v>351</v>
      </c>
      <c r="D2986" t="s">
        <v>410</v>
      </c>
      <c r="E2986" t="s">
        <v>15</v>
      </c>
      <c r="F2986" t="s">
        <v>85</v>
      </c>
      <c r="G2986" t="s">
        <v>452</v>
      </c>
      <c r="H2986">
        <v>2022</v>
      </c>
      <c r="I2986">
        <v>3365</v>
      </c>
      <c r="J2986">
        <v>21607.5</v>
      </c>
    </row>
    <row r="2987" spans="1:10">
      <c r="A2987" t="s">
        <v>10</v>
      </c>
      <c r="B2987" t="s">
        <v>351</v>
      </c>
      <c r="C2987" t="s">
        <v>351</v>
      </c>
      <c r="D2987" t="s">
        <v>410</v>
      </c>
      <c r="E2987" t="s">
        <v>15</v>
      </c>
      <c r="F2987" t="s">
        <v>85</v>
      </c>
      <c r="G2987" t="s">
        <v>452</v>
      </c>
      <c r="H2987">
        <v>2022</v>
      </c>
      <c r="I2987">
        <v>550</v>
      </c>
      <c r="J2987">
        <v>3547.5</v>
      </c>
    </row>
    <row r="2988" spans="1:10">
      <c r="A2988" t="s">
        <v>10</v>
      </c>
      <c r="B2988" t="s">
        <v>351</v>
      </c>
      <c r="C2988" t="s">
        <v>351</v>
      </c>
      <c r="D2988" t="s">
        <v>410</v>
      </c>
      <c r="E2988" t="s">
        <v>15</v>
      </c>
      <c r="F2988" t="s">
        <v>85</v>
      </c>
      <c r="G2988" t="s">
        <v>452</v>
      </c>
      <c r="H2988">
        <v>2022</v>
      </c>
      <c r="I2988">
        <v>1635</v>
      </c>
      <c r="J2988">
        <v>10481.25</v>
      </c>
    </row>
    <row r="2989" spans="1:10">
      <c r="A2989" t="s">
        <v>10</v>
      </c>
      <c r="B2989" t="s">
        <v>351</v>
      </c>
      <c r="C2989" t="s">
        <v>351</v>
      </c>
      <c r="D2989" t="s">
        <v>410</v>
      </c>
      <c r="E2989" t="s">
        <v>15</v>
      </c>
      <c r="F2989" t="s">
        <v>85</v>
      </c>
      <c r="G2989" t="s">
        <v>452</v>
      </c>
      <c r="H2989">
        <v>2022</v>
      </c>
      <c r="I2989">
        <v>3525</v>
      </c>
      <c r="J2989">
        <v>22575</v>
      </c>
    </row>
    <row r="2990" spans="1:10">
      <c r="A2990" t="s">
        <v>10</v>
      </c>
      <c r="B2990" t="s">
        <v>351</v>
      </c>
      <c r="C2990" t="s">
        <v>351</v>
      </c>
      <c r="D2990" t="s">
        <v>410</v>
      </c>
      <c r="E2990" t="s">
        <v>15</v>
      </c>
      <c r="F2990" t="s">
        <v>85</v>
      </c>
      <c r="G2990" t="s">
        <v>452</v>
      </c>
      <c r="H2990">
        <v>2022</v>
      </c>
      <c r="I2990">
        <v>1885</v>
      </c>
      <c r="J2990">
        <v>12093.75</v>
      </c>
    </row>
    <row r="2991" spans="1:10">
      <c r="A2991" t="s">
        <v>10</v>
      </c>
      <c r="B2991" t="s">
        <v>351</v>
      </c>
      <c r="C2991" t="s">
        <v>351</v>
      </c>
      <c r="D2991" t="s">
        <v>410</v>
      </c>
      <c r="E2991" t="s">
        <v>15</v>
      </c>
      <c r="F2991" t="s">
        <v>85</v>
      </c>
      <c r="G2991" t="s">
        <v>452</v>
      </c>
      <c r="H2991">
        <v>2022</v>
      </c>
      <c r="I2991">
        <v>275</v>
      </c>
      <c r="J2991">
        <v>1773.75</v>
      </c>
    </row>
    <row r="2992" spans="1:10">
      <c r="A2992" t="s">
        <v>10</v>
      </c>
      <c r="B2992" t="s">
        <v>351</v>
      </c>
      <c r="C2992" t="s">
        <v>351</v>
      </c>
      <c r="D2992" t="s">
        <v>410</v>
      </c>
      <c r="E2992" t="s">
        <v>15</v>
      </c>
      <c r="F2992" t="s">
        <v>85</v>
      </c>
      <c r="G2992" t="s">
        <v>452</v>
      </c>
      <c r="H2992">
        <v>2022</v>
      </c>
      <c r="I2992">
        <v>0</v>
      </c>
      <c r="J2992">
        <v>0</v>
      </c>
    </row>
    <row r="2993" spans="1:10">
      <c r="A2993" t="s">
        <v>10</v>
      </c>
      <c r="B2993" t="s">
        <v>351</v>
      </c>
      <c r="C2993" t="s">
        <v>351</v>
      </c>
      <c r="D2993" t="s">
        <v>410</v>
      </c>
      <c r="E2993" t="s">
        <v>15</v>
      </c>
      <c r="F2993" t="s">
        <v>85</v>
      </c>
      <c r="G2993" t="s">
        <v>452</v>
      </c>
      <c r="H2993">
        <v>2022</v>
      </c>
      <c r="I2993">
        <v>550</v>
      </c>
      <c r="J2993">
        <v>3547.5</v>
      </c>
    </row>
    <row r="2994" spans="1:10">
      <c r="A2994" t="s">
        <v>10</v>
      </c>
      <c r="B2994" t="s">
        <v>351</v>
      </c>
      <c r="C2994" t="s">
        <v>351</v>
      </c>
      <c r="D2994" t="s">
        <v>410</v>
      </c>
      <c r="E2994" t="s">
        <v>15</v>
      </c>
      <c r="F2994" t="s">
        <v>85</v>
      </c>
      <c r="G2994" t="s">
        <v>452</v>
      </c>
      <c r="H2994">
        <v>2022</v>
      </c>
      <c r="I2994">
        <v>6260</v>
      </c>
      <c r="J2994">
        <v>40151.25</v>
      </c>
    </row>
    <row r="2995" spans="1:10">
      <c r="A2995" t="s">
        <v>10</v>
      </c>
      <c r="B2995" t="s">
        <v>351</v>
      </c>
      <c r="C2995" t="s">
        <v>351</v>
      </c>
      <c r="D2995" t="s">
        <v>410</v>
      </c>
      <c r="E2995" t="s">
        <v>15</v>
      </c>
      <c r="F2995" t="s">
        <v>85</v>
      </c>
      <c r="G2995" t="s">
        <v>452</v>
      </c>
      <c r="H2995">
        <v>2022</v>
      </c>
      <c r="I2995">
        <v>1610</v>
      </c>
      <c r="J2995">
        <v>10320</v>
      </c>
    </row>
    <row r="2996" spans="1:10">
      <c r="A2996" t="s">
        <v>10</v>
      </c>
      <c r="B2996" t="s">
        <v>351</v>
      </c>
      <c r="C2996" t="s">
        <v>351</v>
      </c>
      <c r="D2996" t="s">
        <v>410</v>
      </c>
      <c r="E2996" t="s">
        <v>15</v>
      </c>
      <c r="F2996" t="s">
        <v>85</v>
      </c>
      <c r="G2996" t="s">
        <v>452</v>
      </c>
      <c r="H2996">
        <v>2022</v>
      </c>
      <c r="I2996">
        <v>3045</v>
      </c>
      <c r="J2996">
        <v>19511.25</v>
      </c>
    </row>
    <row r="2997" spans="1:10">
      <c r="A2997" t="s">
        <v>10</v>
      </c>
      <c r="B2997" t="s">
        <v>351</v>
      </c>
      <c r="C2997" t="s">
        <v>351</v>
      </c>
      <c r="D2997" t="s">
        <v>410</v>
      </c>
      <c r="E2997" t="s">
        <v>15</v>
      </c>
      <c r="F2997" t="s">
        <v>85</v>
      </c>
      <c r="G2997" t="s">
        <v>452</v>
      </c>
      <c r="H2997">
        <v>2022</v>
      </c>
      <c r="I2997">
        <v>300</v>
      </c>
      <c r="J2997">
        <v>1935</v>
      </c>
    </row>
    <row r="2998" spans="1:10">
      <c r="A2998" t="s">
        <v>10</v>
      </c>
      <c r="B2998" t="s">
        <v>351</v>
      </c>
      <c r="C2998" t="s">
        <v>351</v>
      </c>
      <c r="D2998" t="s">
        <v>410</v>
      </c>
      <c r="E2998" t="s">
        <v>15</v>
      </c>
      <c r="F2998" t="s">
        <v>85</v>
      </c>
      <c r="G2998" t="s">
        <v>452</v>
      </c>
      <c r="H2998">
        <v>2022</v>
      </c>
      <c r="I2998">
        <v>350</v>
      </c>
      <c r="J2998">
        <v>2257.5</v>
      </c>
    </row>
    <row r="2999" spans="1:10">
      <c r="A2999" t="s">
        <v>10</v>
      </c>
      <c r="B2999" t="s">
        <v>351</v>
      </c>
      <c r="C2999" t="s">
        <v>351</v>
      </c>
      <c r="D2999" t="s">
        <v>410</v>
      </c>
      <c r="E2999" t="s">
        <v>15</v>
      </c>
      <c r="F2999" t="s">
        <v>85</v>
      </c>
      <c r="G2999" t="s">
        <v>452</v>
      </c>
      <c r="H2999">
        <v>2022</v>
      </c>
      <c r="I2999">
        <v>450</v>
      </c>
      <c r="J2999">
        <v>2902.5</v>
      </c>
    </row>
    <row r="3000" spans="1:10">
      <c r="A3000" t="s">
        <v>10</v>
      </c>
      <c r="B3000" t="s">
        <v>351</v>
      </c>
      <c r="C3000" t="s">
        <v>351</v>
      </c>
      <c r="D3000" t="s">
        <v>410</v>
      </c>
      <c r="E3000" t="s">
        <v>15</v>
      </c>
      <c r="F3000" t="s">
        <v>85</v>
      </c>
      <c r="G3000" t="s">
        <v>452</v>
      </c>
      <c r="H3000">
        <v>2022</v>
      </c>
      <c r="I3000">
        <v>1235</v>
      </c>
      <c r="J3000">
        <v>7901.25</v>
      </c>
    </row>
    <row r="3001" spans="1:10">
      <c r="A3001" t="s">
        <v>10</v>
      </c>
      <c r="B3001" t="s">
        <v>351</v>
      </c>
      <c r="C3001" t="s">
        <v>351</v>
      </c>
      <c r="D3001" t="s">
        <v>410</v>
      </c>
      <c r="E3001" t="s">
        <v>15</v>
      </c>
      <c r="F3001" t="s">
        <v>85</v>
      </c>
      <c r="G3001" t="s">
        <v>452</v>
      </c>
      <c r="H3001">
        <v>2022</v>
      </c>
      <c r="I3001">
        <v>1985</v>
      </c>
      <c r="J3001">
        <v>12738.75</v>
      </c>
    </row>
    <row r="3002" spans="1:10">
      <c r="A3002" t="s">
        <v>10</v>
      </c>
      <c r="B3002" t="s">
        <v>351</v>
      </c>
      <c r="C3002" t="s">
        <v>351</v>
      </c>
      <c r="D3002" t="s">
        <v>410</v>
      </c>
      <c r="E3002" t="s">
        <v>15</v>
      </c>
      <c r="F3002" t="s">
        <v>85</v>
      </c>
      <c r="G3002" t="s">
        <v>86</v>
      </c>
      <c r="H3002">
        <v>2022</v>
      </c>
      <c r="I3002">
        <v>12565</v>
      </c>
      <c r="J3002">
        <v>75000</v>
      </c>
    </row>
    <row r="3003" spans="1:10">
      <c r="A3003" t="s">
        <v>10</v>
      </c>
      <c r="B3003" t="s">
        <v>351</v>
      </c>
      <c r="C3003" t="s">
        <v>351</v>
      </c>
      <c r="D3003" t="s">
        <v>410</v>
      </c>
      <c r="E3003" t="s">
        <v>15</v>
      </c>
      <c r="F3003" t="s">
        <v>85</v>
      </c>
      <c r="G3003" t="s">
        <v>86</v>
      </c>
      <c r="H3003">
        <v>2022</v>
      </c>
      <c r="I3003">
        <v>11920</v>
      </c>
      <c r="J3003">
        <v>71100</v>
      </c>
    </row>
    <row r="3004" spans="1:10">
      <c r="A3004" t="s">
        <v>10</v>
      </c>
      <c r="B3004" t="s">
        <v>351</v>
      </c>
      <c r="C3004" t="s">
        <v>351</v>
      </c>
      <c r="D3004" t="s">
        <v>410</v>
      </c>
      <c r="E3004" t="s">
        <v>15</v>
      </c>
      <c r="F3004" t="s">
        <v>85</v>
      </c>
      <c r="G3004" t="s">
        <v>86</v>
      </c>
      <c r="H3004">
        <v>2022</v>
      </c>
      <c r="I3004">
        <v>450</v>
      </c>
      <c r="J3004">
        <v>2700</v>
      </c>
    </row>
    <row r="3005" spans="1:10">
      <c r="A3005" t="s">
        <v>10</v>
      </c>
      <c r="B3005" t="s">
        <v>351</v>
      </c>
      <c r="C3005" t="s">
        <v>351</v>
      </c>
      <c r="D3005" t="s">
        <v>410</v>
      </c>
      <c r="E3005" t="s">
        <v>15</v>
      </c>
      <c r="F3005" t="s">
        <v>85</v>
      </c>
      <c r="G3005" t="s">
        <v>86</v>
      </c>
      <c r="H3005">
        <v>2022</v>
      </c>
      <c r="I3005">
        <v>1060</v>
      </c>
      <c r="J3005">
        <v>6300</v>
      </c>
    </row>
    <row r="3006" spans="1:10">
      <c r="A3006" t="s">
        <v>10</v>
      </c>
      <c r="B3006" t="s">
        <v>351</v>
      </c>
      <c r="C3006" t="s">
        <v>351</v>
      </c>
      <c r="D3006" t="s">
        <v>410</v>
      </c>
      <c r="E3006" t="s">
        <v>15</v>
      </c>
      <c r="F3006" t="s">
        <v>85</v>
      </c>
      <c r="G3006" t="s">
        <v>86</v>
      </c>
      <c r="H3006">
        <v>2022</v>
      </c>
      <c r="I3006">
        <v>925</v>
      </c>
      <c r="J3006">
        <v>5550</v>
      </c>
    </row>
    <row r="3007" spans="1:10">
      <c r="A3007" t="s">
        <v>10</v>
      </c>
      <c r="B3007" t="s">
        <v>351</v>
      </c>
      <c r="C3007" t="s">
        <v>351</v>
      </c>
      <c r="D3007" t="s">
        <v>410</v>
      </c>
      <c r="E3007" t="s">
        <v>15</v>
      </c>
      <c r="F3007" t="s">
        <v>85</v>
      </c>
      <c r="G3007" t="s">
        <v>86</v>
      </c>
      <c r="H3007">
        <v>2022</v>
      </c>
      <c r="I3007">
        <v>1685</v>
      </c>
      <c r="J3007">
        <v>10050</v>
      </c>
    </row>
    <row r="3008" spans="1:10">
      <c r="A3008" t="s">
        <v>10</v>
      </c>
      <c r="B3008" t="s">
        <v>351</v>
      </c>
      <c r="C3008" t="s">
        <v>351</v>
      </c>
      <c r="D3008" t="s">
        <v>410</v>
      </c>
      <c r="E3008" t="s">
        <v>15</v>
      </c>
      <c r="F3008" t="s">
        <v>85</v>
      </c>
      <c r="G3008" t="s">
        <v>86</v>
      </c>
      <c r="H3008">
        <v>2022</v>
      </c>
      <c r="I3008">
        <v>2010</v>
      </c>
      <c r="J3008">
        <v>12000</v>
      </c>
    </row>
    <row r="3009" spans="1:10">
      <c r="A3009" t="s">
        <v>10</v>
      </c>
      <c r="B3009" t="s">
        <v>351</v>
      </c>
      <c r="C3009" t="s">
        <v>351</v>
      </c>
      <c r="D3009" t="s">
        <v>410</v>
      </c>
      <c r="E3009" t="s">
        <v>15</v>
      </c>
      <c r="F3009" t="s">
        <v>85</v>
      </c>
      <c r="G3009" t="s">
        <v>86</v>
      </c>
      <c r="H3009">
        <v>2022</v>
      </c>
      <c r="I3009">
        <v>300</v>
      </c>
      <c r="J3009">
        <v>1800</v>
      </c>
    </row>
    <row r="3010" spans="1:10">
      <c r="A3010" t="s">
        <v>10</v>
      </c>
      <c r="B3010" t="s">
        <v>351</v>
      </c>
      <c r="C3010" t="s">
        <v>351</v>
      </c>
      <c r="D3010" t="s">
        <v>410</v>
      </c>
      <c r="E3010" t="s">
        <v>15</v>
      </c>
      <c r="F3010" t="s">
        <v>85</v>
      </c>
      <c r="G3010" t="s">
        <v>86</v>
      </c>
      <c r="H3010">
        <v>2022</v>
      </c>
      <c r="I3010">
        <v>2915</v>
      </c>
      <c r="J3010">
        <v>17400</v>
      </c>
    </row>
    <row r="3011" spans="1:10">
      <c r="A3011" t="s">
        <v>10</v>
      </c>
      <c r="B3011" t="s">
        <v>351</v>
      </c>
      <c r="C3011" t="s">
        <v>351</v>
      </c>
      <c r="D3011" t="s">
        <v>410</v>
      </c>
      <c r="E3011" t="s">
        <v>15</v>
      </c>
      <c r="F3011" t="s">
        <v>85</v>
      </c>
      <c r="G3011" t="s">
        <v>86</v>
      </c>
      <c r="H3011">
        <v>2022</v>
      </c>
      <c r="I3011">
        <v>50</v>
      </c>
      <c r="J3011">
        <v>300</v>
      </c>
    </row>
    <row r="3012" spans="1:10">
      <c r="A3012" t="s">
        <v>10</v>
      </c>
      <c r="B3012" t="s">
        <v>351</v>
      </c>
      <c r="C3012" t="s">
        <v>351</v>
      </c>
      <c r="D3012" t="s">
        <v>410</v>
      </c>
      <c r="E3012" t="s">
        <v>15</v>
      </c>
      <c r="F3012" t="s">
        <v>85</v>
      </c>
      <c r="G3012" t="s">
        <v>86</v>
      </c>
      <c r="H3012">
        <v>2022</v>
      </c>
      <c r="I3012">
        <v>1935</v>
      </c>
      <c r="J3012">
        <v>10050</v>
      </c>
    </row>
    <row r="3013" spans="1:10">
      <c r="A3013" t="s">
        <v>10</v>
      </c>
      <c r="B3013" t="s">
        <v>351</v>
      </c>
      <c r="C3013" t="s">
        <v>351</v>
      </c>
      <c r="D3013" t="s">
        <v>410</v>
      </c>
      <c r="E3013" t="s">
        <v>15</v>
      </c>
      <c r="F3013" t="s">
        <v>85</v>
      </c>
      <c r="G3013" t="s">
        <v>86</v>
      </c>
      <c r="H3013">
        <v>2022</v>
      </c>
      <c r="I3013">
        <v>3450</v>
      </c>
      <c r="J3013">
        <v>20550</v>
      </c>
    </row>
    <row r="3014" spans="1:10">
      <c r="A3014" t="s">
        <v>10</v>
      </c>
      <c r="B3014" t="s">
        <v>351</v>
      </c>
      <c r="C3014" t="s">
        <v>351</v>
      </c>
      <c r="D3014" t="s">
        <v>410</v>
      </c>
      <c r="E3014" t="s">
        <v>15</v>
      </c>
      <c r="F3014" t="s">
        <v>85</v>
      </c>
      <c r="G3014" t="s">
        <v>86</v>
      </c>
      <c r="H3014">
        <v>2022</v>
      </c>
      <c r="I3014">
        <v>1885</v>
      </c>
      <c r="J3014">
        <v>11250</v>
      </c>
    </row>
    <row r="3015" spans="1:10">
      <c r="A3015" t="s">
        <v>10</v>
      </c>
      <c r="B3015" t="s">
        <v>351</v>
      </c>
      <c r="C3015" t="s">
        <v>351</v>
      </c>
      <c r="D3015" t="s">
        <v>410</v>
      </c>
      <c r="E3015" t="s">
        <v>15</v>
      </c>
      <c r="F3015" t="s">
        <v>85</v>
      </c>
      <c r="G3015" t="s">
        <v>86</v>
      </c>
      <c r="H3015">
        <v>2022</v>
      </c>
      <c r="I3015">
        <v>350</v>
      </c>
      <c r="J3015">
        <v>2100</v>
      </c>
    </row>
    <row r="3016" spans="1:10">
      <c r="A3016" t="s">
        <v>10</v>
      </c>
      <c r="B3016" t="s">
        <v>351</v>
      </c>
      <c r="C3016" t="s">
        <v>351</v>
      </c>
      <c r="D3016" t="s">
        <v>410</v>
      </c>
      <c r="E3016" t="s">
        <v>15</v>
      </c>
      <c r="F3016" t="s">
        <v>85</v>
      </c>
      <c r="G3016" t="s">
        <v>87</v>
      </c>
      <c r="H3016">
        <v>2022</v>
      </c>
      <c r="I3016">
        <v>300</v>
      </c>
      <c r="J3016">
        <v>1800</v>
      </c>
    </row>
    <row r="3017" spans="1:10">
      <c r="A3017" t="s">
        <v>10</v>
      </c>
      <c r="B3017" t="s">
        <v>351</v>
      </c>
      <c r="C3017" t="s">
        <v>351</v>
      </c>
      <c r="D3017" t="s">
        <v>410</v>
      </c>
      <c r="E3017" t="s">
        <v>15</v>
      </c>
      <c r="F3017" t="s">
        <v>85</v>
      </c>
      <c r="G3017" t="s">
        <v>87</v>
      </c>
      <c r="H3017">
        <v>2022</v>
      </c>
      <c r="I3017">
        <v>175</v>
      </c>
      <c r="J3017">
        <v>1050</v>
      </c>
    </row>
    <row r="3018" spans="1:10">
      <c r="A3018" t="s">
        <v>10</v>
      </c>
      <c r="B3018" t="s">
        <v>351</v>
      </c>
      <c r="C3018" t="s">
        <v>351</v>
      </c>
      <c r="D3018" t="s">
        <v>410</v>
      </c>
      <c r="E3018" t="s">
        <v>15</v>
      </c>
      <c r="F3018" t="s">
        <v>85</v>
      </c>
      <c r="G3018" t="s">
        <v>87</v>
      </c>
      <c r="H3018">
        <v>2022</v>
      </c>
      <c r="I3018">
        <v>450</v>
      </c>
      <c r="J3018">
        <v>2700</v>
      </c>
    </row>
    <row r="3019" spans="1:10">
      <c r="A3019" t="s">
        <v>10</v>
      </c>
      <c r="B3019" t="s">
        <v>351</v>
      </c>
      <c r="C3019" t="s">
        <v>351</v>
      </c>
      <c r="D3019" t="s">
        <v>410</v>
      </c>
      <c r="E3019" t="s">
        <v>15</v>
      </c>
      <c r="F3019" t="s">
        <v>85</v>
      </c>
      <c r="G3019" t="s">
        <v>87</v>
      </c>
      <c r="H3019">
        <v>2022</v>
      </c>
      <c r="I3019">
        <v>1260</v>
      </c>
      <c r="J3019">
        <v>7500</v>
      </c>
    </row>
    <row r="3020" spans="1:10">
      <c r="A3020" t="s">
        <v>10</v>
      </c>
      <c r="B3020" t="s">
        <v>351</v>
      </c>
      <c r="C3020" t="s">
        <v>351</v>
      </c>
      <c r="D3020" t="s">
        <v>410</v>
      </c>
      <c r="E3020" t="s">
        <v>15</v>
      </c>
      <c r="F3020" t="s">
        <v>85</v>
      </c>
      <c r="G3020" t="s">
        <v>87</v>
      </c>
      <c r="H3020">
        <v>2022</v>
      </c>
      <c r="I3020">
        <v>1985</v>
      </c>
      <c r="J3020">
        <v>11850</v>
      </c>
    </row>
    <row r="3021" spans="1:10">
      <c r="A3021" t="s">
        <v>10</v>
      </c>
      <c r="B3021" t="s">
        <v>490</v>
      </c>
      <c r="C3021" t="s">
        <v>518</v>
      </c>
      <c r="D3021" t="s">
        <v>341</v>
      </c>
      <c r="E3021" t="s">
        <v>15</v>
      </c>
      <c r="F3021" t="s">
        <v>207</v>
      </c>
      <c r="G3021" t="s">
        <v>208</v>
      </c>
      <c r="H3021">
        <v>2022</v>
      </c>
      <c r="I3021">
        <v>2490</v>
      </c>
      <c r="J3021">
        <v>12053.25</v>
      </c>
    </row>
    <row r="3022" spans="1:10">
      <c r="A3022" t="s">
        <v>10</v>
      </c>
      <c r="B3022" t="s">
        <v>490</v>
      </c>
      <c r="C3022" t="s">
        <v>518</v>
      </c>
      <c r="D3022" t="s">
        <v>341</v>
      </c>
      <c r="E3022" t="s">
        <v>15</v>
      </c>
      <c r="F3022" t="s">
        <v>207</v>
      </c>
      <c r="G3022" t="s">
        <v>209</v>
      </c>
      <c r="H3022">
        <v>2022</v>
      </c>
      <c r="I3022">
        <v>2490</v>
      </c>
      <c r="J3022">
        <v>12053.25</v>
      </c>
    </row>
    <row r="3023" spans="1:10">
      <c r="A3023" t="s">
        <v>710</v>
      </c>
      <c r="B3023" t="s">
        <v>11</v>
      </c>
      <c r="C3023" t="s">
        <v>73</v>
      </c>
      <c r="D3023" t="s">
        <v>714</v>
      </c>
      <c r="E3023" t="s">
        <v>15</v>
      </c>
      <c r="F3023" t="s">
        <v>80</v>
      </c>
      <c r="G3023" t="s">
        <v>105</v>
      </c>
      <c r="H3023">
        <v>2022</v>
      </c>
      <c r="I3023">
        <v>44220</v>
      </c>
      <c r="J3023">
        <v>50600</v>
      </c>
    </row>
    <row r="3024" spans="1:10">
      <c r="A3024" t="s">
        <v>710</v>
      </c>
      <c r="B3024" t="s">
        <v>11</v>
      </c>
      <c r="C3024" t="s">
        <v>73</v>
      </c>
      <c r="D3024" t="s">
        <v>714</v>
      </c>
      <c r="E3024" t="s">
        <v>15</v>
      </c>
      <c r="F3024" t="s">
        <v>80</v>
      </c>
      <c r="G3024" t="s">
        <v>105</v>
      </c>
      <c r="H3024">
        <v>2022</v>
      </c>
      <c r="I3024">
        <v>42315</v>
      </c>
      <c r="J3024">
        <v>48415</v>
      </c>
    </row>
    <row r="3025" spans="1:10">
      <c r="A3025" t="s">
        <v>710</v>
      </c>
      <c r="B3025" t="s">
        <v>11</v>
      </c>
      <c r="C3025" t="s">
        <v>73</v>
      </c>
      <c r="D3025" t="s">
        <v>714</v>
      </c>
      <c r="E3025" t="s">
        <v>15</v>
      </c>
      <c r="F3025" t="s">
        <v>80</v>
      </c>
      <c r="G3025" t="s">
        <v>574</v>
      </c>
      <c r="H3025">
        <v>2022</v>
      </c>
      <c r="I3025">
        <v>37690</v>
      </c>
      <c r="J3025">
        <v>42000</v>
      </c>
    </row>
    <row r="3026" spans="1:10">
      <c r="A3026" t="s">
        <v>710</v>
      </c>
      <c r="B3026" t="s">
        <v>11</v>
      </c>
      <c r="C3026" t="s">
        <v>73</v>
      </c>
      <c r="D3026" t="s">
        <v>714</v>
      </c>
      <c r="E3026" t="s">
        <v>15</v>
      </c>
      <c r="F3026" t="s">
        <v>80</v>
      </c>
      <c r="G3026" t="s">
        <v>105</v>
      </c>
      <c r="H3026">
        <v>2022</v>
      </c>
      <c r="I3026">
        <v>33370</v>
      </c>
      <c r="J3026">
        <v>38180</v>
      </c>
    </row>
    <row r="3027" spans="1:10">
      <c r="A3027" t="s">
        <v>710</v>
      </c>
      <c r="B3027" t="s">
        <v>11</v>
      </c>
      <c r="C3027" t="s">
        <v>73</v>
      </c>
      <c r="D3027" t="s">
        <v>714</v>
      </c>
      <c r="E3027" t="s">
        <v>15</v>
      </c>
      <c r="F3027" t="s">
        <v>80</v>
      </c>
      <c r="G3027" t="s">
        <v>105</v>
      </c>
      <c r="H3027">
        <v>2022</v>
      </c>
      <c r="I3027">
        <v>33470</v>
      </c>
      <c r="J3027">
        <v>37296</v>
      </c>
    </row>
    <row r="3028" spans="1:10">
      <c r="A3028" t="s">
        <v>710</v>
      </c>
      <c r="B3028" t="s">
        <v>11</v>
      </c>
      <c r="C3028" t="s">
        <v>73</v>
      </c>
      <c r="D3028" t="s">
        <v>714</v>
      </c>
      <c r="E3028" t="s">
        <v>15</v>
      </c>
      <c r="F3028" t="s">
        <v>80</v>
      </c>
      <c r="G3028" t="s">
        <v>105</v>
      </c>
      <c r="H3028">
        <v>2022</v>
      </c>
      <c r="I3028">
        <v>28145</v>
      </c>
      <c r="J3028">
        <v>31360</v>
      </c>
    </row>
    <row r="3029" spans="1:10">
      <c r="A3029" t="s">
        <v>710</v>
      </c>
      <c r="B3029" t="s">
        <v>11</v>
      </c>
      <c r="C3029" t="s">
        <v>73</v>
      </c>
      <c r="D3029" t="s">
        <v>714</v>
      </c>
      <c r="E3029" t="s">
        <v>15</v>
      </c>
      <c r="F3029" t="s">
        <v>80</v>
      </c>
      <c r="G3029" t="s">
        <v>105</v>
      </c>
      <c r="H3029">
        <v>2022</v>
      </c>
      <c r="I3029">
        <v>23620</v>
      </c>
      <c r="J3029">
        <v>27025</v>
      </c>
    </row>
    <row r="3030" spans="1:10">
      <c r="A3030" t="s">
        <v>710</v>
      </c>
      <c r="B3030" t="s">
        <v>11</v>
      </c>
      <c r="C3030" t="s">
        <v>73</v>
      </c>
      <c r="D3030" t="s">
        <v>714</v>
      </c>
      <c r="E3030" t="s">
        <v>15</v>
      </c>
      <c r="F3030" t="s">
        <v>80</v>
      </c>
      <c r="G3030" t="s">
        <v>105</v>
      </c>
      <c r="H3030">
        <v>2022</v>
      </c>
      <c r="I3030">
        <v>12860</v>
      </c>
      <c r="J3030">
        <v>14720</v>
      </c>
    </row>
    <row r="3031" spans="1:10">
      <c r="A3031" t="s">
        <v>710</v>
      </c>
      <c r="B3031" t="s">
        <v>11</v>
      </c>
      <c r="C3031" t="s">
        <v>73</v>
      </c>
      <c r="D3031" t="s">
        <v>714</v>
      </c>
      <c r="E3031" t="s">
        <v>15</v>
      </c>
      <c r="F3031" t="s">
        <v>80</v>
      </c>
      <c r="G3031" t="s">
        <v>105</v>
      </c>
      <c r="H3031">
        <v>2022</v>
      </c>
      <c r="I3031">
        <v>9045</v>
      </c>
      <c r="J3031">
        <v>10530</v>
      </c>
    </row>
    <row r="3032" spans="1:10">
      <c r="A3032" t="s">
        <v>710</v>
      </c>
      <c r="B3032" t="s">
        <v>11</v>
      </c>
      <c r="C3032" t="s">
        <v>73</v>
      </c>
      <c r="D3032" t="s">
        <v>714</v>
      </c>
      <c r="E3032" t="s">
        <v>15</v>
      </c>
      <c r="F3032" t="s">
        <v>80</v>
      </c>
      <c r="G3032" t="s">
        <v>105</v>
      </c>
      <c r="H3032">
        <v>2022</v>
      </c>
      <c r="I3032">
        <v>8040</v>
      </c>
      <c r="J3032">
        <v>9200</v>
      </c>
    </row>
    <row r="3033" spans="1:10">
      <c r="A3033" t="s">
        <v>710</v>
      </c>
      <c r="B3033" t="s">
        <v>11</v>
      </c>
      <c r="C3033" t="s">
        <v>73</v>
      </c>
      <c r="D3033" t="s">
        <v>714</v>
      </c>
      <c r="E3033" t="s">
        <v>15</v>
      </c>
      <c r="F3033" t="s">
        <v>80</v>
      </c>
      <c r="G3033" t="s">
        <v>574</v>
      </c>
      <c r="H3033">
        <v>2022</v>
      </c>
      <c r="I3033">
        <v>7035</v>
      </c>
      <c r="J3033">
        <v>7840</v>
      </c>
    </row>
    <row r="3034" spans="1:10">
      <c r="A3034" t="s">
        <v>710</v>
      </c>
      <c r="B3034" t="s">
        <v>11</v>
      </c>
      <c r="C3034" t="s">
        <v>73</v>
      </c>
      <c r="D3034" t="s">
        <v>714</v>
      </c>
      <c r="E3034" t="s">
        <v>15</v>
      </c>
      <c r="F3034" t="s">
        <v>80</v>
      </c>
      <c r="G3034" t="s">
        <v>105</v>
      </c>
      <c r="H3034">
        <v>2022</v>
      </c>
      <c r="I3034">
        <v>6535</v>
      </c>
      <c r="J3034">
        <v>7475</v>
      </c>
    </row>
    <row r="3035" spans="1:10">
      <c r="A3035" t="s">
        <v>710</v>
      </c>
      <c r="B3035" t="s">
        <v>11</v>
      </c>
      <c r="C3035" t="s">
        <v>73</v>
      </c>
      <c r="D3035" t="s">
        <v>714</v>
      </c>
      <c r="E3035" t="s">
        <v>15</v>
      </c>
      <c r="F3035" t="s">
        <v>80</v>
      </c>
      <c r="G3035" t="s">
        <v>105</v>
      </c>
      <c r="H3035">
        <v>2022</v>
      </c>
      <c r="I3035">
        <v>5025</v>
      </c>
      <c r="J3035">
        <v>5850</v>
      </c>
    </row>
    <row r="3036" spans="1:10">
      <c r="A3036" t="s">
        <v>710</v>
      </c>
      <c r="B3036" t="s">
        <v>11</v>
      </c>
      <c r="C3036" t="s">
        <v>73</v>
      </c>
      <c r="D3036" t="s">
        <v>714</v>
      </c>
      <c r="E3036" t="s">
        <v>15</v>
      </c>
      <c r="F3036" t="s">
        <v>80</v>
      </c>
      <c r="G3036" t="s">
        <v>105</v>
      </c>
      <c r="H3036">
        <v>2022</v>
      </c>
      <c r="I3036">
        <v>1310</v>
      </c>
      <c r="J3036">
        <v>1521</v>
      </c>
    </row>
    <row r="3037" spans="1:10">
      <c r="A3037" t="s">
        <v>710</v>
      </c>
      <c r="B3037" t="s">
        <v>11</v>
      </c>
      <c r="C3037" t="s">
        <v>73</v>
      </c>
      <c r="D3037" t="s">
        <v>714</v>
      </c>
      <c r="E3037" t="s">
        <v>15</v>
      </c>
      <c r="F3037" t="s">
        <v>80</v>
      </c>
      <c r="G3037" t="s">
        <v>105</v>
      </c>
      <c r="H3037">
        <v>2022</v>
      </c>
      <c r="I3037">
        <v>950</v>
      </c>
      <c r="J3037">
        <v>1092.5</v>
      </c>
    </row>
    <row r="3038" spans="1:10">
      <c r="A3038" t="s">
        <v>710</v>
      </c>
      <c r="B3038" t="s">
        <v>11</v>
      </c>
      <c r="C3038" t="s">
        <v>73</v>
      </c>
      <c r="D3038" t="s">
        <v>714</v>
      </c>
      <c r="E3038" t="s">
        <v>15</v>
      </c>
      <c r="F3038" t="s">
        <v>80</v>
      </c>
      <c r="G3038" t="s">
        <v>574</v>
      </c>
      <c r="H3038">
        <v>2022</v>
      </c>
      <c r="I3038">
        <v>600</v>
      </c>
      <c r="J3038">
        <v>690</v>
      </c>
    </row>
    <row r="3039" spans="1:10">
      <c r="A3039" t="s">
        <v>710</v>
      </c>
      <c r="B3039" t="s">
        <v>11</v>
      </c>
      <c r="C3039" t="s">
        <v>73</v>
      </c>
      <c r="D3039" t="s">
        <v>714</v>
      </c>
      <c r="E3039" t="s">
        <v>15</v>
      </c>
      <c r="F3039" t="s">
        <v>80</v>
      </c>
      <c r="G3039" t="s">
        <v>105</v>
      </c>
      <c r="H3039">
        <v>2022</v>
      </c>
      <c r="I3039">
        <v>300</v>
      </c>
      <c r="J3039">
        <v>351</v>
      </c>
    </row>
    <row r="3040" spans="1:10">
      <c r="A3040" t="s">
        <v>710</v>
      </c>
      <c r="B3040" t="s">
        <v>11</v>
      </c>
      <c r="C3040" t="s">
        <v>73</v>
      </c>
      <c r="D3040" t="s">
        <v>714</v>
      </c>
      <c r="E3040" t="s">
        <v>15</v>
      </c>
      <c r="F3040" t="s">
        <v>80</v>
      </c>
      <c r="G3040" t="s">
        <v>574</v>
      </c>
      <c r="H3040">
        <v>2022</v>
      </c>
      <c r="I3040">
        <v>250</v>
      </c>
      <c r="J3040">
        <v>287.5</v>
      </c>
    </row>
    <row r="3041" spans="1:10">
      <c r="A3041" t="s">
        <v>710</v>
      </c>
      <c r="B3041" t="s">
        <v>11</v>
      </c>
      <c r="C3041" t="s">
        <v>73</v>
      </c>
      <c r="D3041" t="s">
        <v>714</v>
      </c>
      <c r="E3041" t="s">
        <v>15</v>
      </c>
      <c r="F3041" t="s">
        <v>80</v>
      </c>
      <c r="G3041" t="s">
        <v>105</v>
      </c>
      <c r="H3041">
        <v>2022</v>
      </c>
      <c r="I3041">
        <v>200</v>
      </c>
      <c r="J3041">
        <v>234</v>
      </c>
    </row>
    <row r="3042" spans="1:10">
      <c r="A3042" t="s">
        <v>710</v>
      </c>
      <c r="B3042" t="s">
        <v>11</v>
      </c>
      <c r="C3042" t="s">
        <v>73</v>
      </c>
      <c r="D3042" t="s">
        <v>714</v>
      </c>
      <c r="E3042" t="s">
        <v>15</v>
      </c>
      <c r="F3042" t="s">
        <v>80</v>
      </c>
      <c r="G3042" t="s">
        <v>105</v>
      </c>
      <c r="H3042">
        <v>2022</v>
      </c>
      <c r="I3042">
        <v>200</v>
      </c>
      <c r="J3042">
        <v>234</v>
      </c>
    </row>
    <row r="3043" spans="1:10">
      <c r="A3043" t="s">
        <v>10</v>
      </c>
      <c r="B3043" t="s">
        <v>530</v>
      </c>
      <c r="C3043" t="s">
        <v>530</v>
      </c>
      <c r="D3043" t="s">
        <v>539</v>
      </c>
      <c r="E3043" t="s">
        <v>15</v>
      </c>
      <c r="F3043" t="s">
        <v>357</v>
      </c>
      <c r="G3043" t="s">
        <v>359</v>
      </c>
      <c r="H3043">
        <v>2022</v>
      </c>
      <c r="I3043">
        <v>2715</v>
      </c>
      <c r="J3043">
        <v>4509</v>
      </c>
    </row>
    <row r="3044" spans="1:10">
      <c r="A3044" t="s">
        <v>10</v>
      </c>
      <c r="B3044" t="s">
        <v>490</v>
      </c>
      <c r="C3044" t="s">
        <v>518</v>
      </c>
      <c r="D3044" t="s">
        <v>505</v>
      </c>
      <c r="E3044" t="s">
        <v>15</v>
      </c>
      <c r="F3044" t="s">
        <v>77</v>
      </c>
      <c r="G3044" t="s">
        <v>78</v>
      </c>
      <c r="H3044">
        <v>2022</v>
      </c>
      <c r="I3044">
        <v>6185</v>
      </c>
      <c r="J3044">
        <v>4735.5</v>
      </c>
    </row>
    <row r="3045" spans="1:10">
      <c r="A3045" t="s">
        <v>10</v>
      </c>
      <c r="B3045" t="s">
        <v>490</v>
      </c>
      <c r="C3045" t="s">
        <v>518</v>
      </c>
      <c r="D3045" t="s">
        <v>505</v>
      </c>
      <c r="E3045" t="s">
        <v>15</v>
      </c>
      <c r="F3045" t="s">
        <v>77</v>
      </c>
      <c r="G3045" t="s">
        <v>78</v>
      </c>
      <c r="H3045">
        <v>2022</v>
      </c>
      <c r="I3045">
        <v>1030</v>
      </c>
      <c r="J3045">
        <v>789.25</v>
      </c>
    </row>
    <row r="3046" spans="1:10">
      <c r="A3046" t="s">
        <v>10</v>
      </c>
      <c r="B3046" t="s">
        <v>490</v>
      </c>
      <c r="C3046" t="s">
        <v>518</v>
      </c>
      <c r="D3046" t="s">
        <v>505</v>
      </c>
      <c r="E3046" t="s">
        <v>15</v>
      </c>
      <c r="F3046" t="s">
        <v>77</v>
      </c>
      <c r="G3046" t="s">
        <v>79</v>
      </c>
      <c r="H3046">
        <v>2022</v>
      </c>
      <c r="I3046">
        <v>1030</v>
      </c>
      <c r="J3046">
        <v>789.25</v>
      </c>
    </row>
    <row r="3047" spans="1:10">
      <c r="A3047" t="s">
        <v>10</v>
      </c>
      <c r="B3047" t="s">
        <v>490</v>
      </c>
      <c r="C3047" t="s">
        <v>518</v>
      </c>
      <c r="D3047" t="s">
        <v>505</v>
      </c>
      <c r="E3047" t="s">
        <v>15</v>
      </c>
      <c r="F3047" t="s">
        <v>77</v>
      </c>
      <c r="G3047" t="s">
        <v>79</v>
      </c>
      <c r="H3047">
        <v>2022</v>
      </c>
      <c r="I3047">
        <v>1585</v>
      </c>
      <c r="J3047">
        <v>1212.75</v>
      </c>
    </row>
    <row r="3048" spans="1:10">
      <c r="A3048" t="s">
        <v>10</v>
      </c>
      <c r="B3048" t="s">
        <v>490</v>
      </c>
      <c r="C3048" t="s">
        <v>518</v>
      </c>
      <c r="D3048" t="s">
        <v>505</v>
      </c>
      <c r="E3048" t="s">
        <v>15</v>
      </c>
      <c r="F3048" t="s">
        <v>77</v>
      </c>
      <c r="G3048" t="s">
        <v>79</v>
      </c>
      <c r="H3048">
        <v>2022</v>
      </c>
      <c r="I3048">
        <v>16410</v>
      </c>
      <c r="J3048">
        <v>12896.75</v>
      </c>
    </row>
    <row r="3049" spans="1:10">
      <c r="A3049" t="s">
        <v>544</v>
      </c>
      <c r="B3049" t="s">
        <v>490</v>
      </c>
      <c r="C3049" t="s">
        <v>491</v>
      </c>
      <c r="D3049" t="s">
        <v>695</v>
      </c>
      <c r="E3049" t="s">
        <v>15</v>
      </c>
      <c r="F3049" t="s">
        <v>77</v>
      </c>
      <c r="G3049" t="s">
        <v>79</v>
      </c>
      <c r="H3049">
        <v>2022</v>
      </c>
      <c r="I3049">
        <v>17790</v>
      </c>
      <c r="J3049">
        <v>13983</v>
      </c>
    </row>
    <row r="3050" spans="1:10">
      <c r="A3050" t="s">
        <v>544</v>
      </c>
      <c r="B3050" t="s">
        <v>490</v>
      </c>
      <c r="C3050" t="s">
        <v>491</v>
      </c>
      <c r="D3050" t="s">
        <v>695</v>
      </c>
      <c r="E3050" t="s">
        <v>15</v>
      </c>
      <c r="F3050" t="s">
        <v>77</v>
      </c>
      <c r="G3050" t="s">
        <v>79</v>
      </c>
      <c r="H3050">
        <v>2022</v>
      </c>
      <c r="I3050">
        <v>3720</v>
      </c>
      <c r="J3050">
        <v>2923</v>
      </c>
    </row>
    <row r="3051" spans="1:10">
      <c r="A3051" t="s">
        <v>544</v>
      </c>
      <c r="B3051" t="s">
        <v>490</v>
      </c>
      <c r="C3051" t="s">
        <v>491</v>
      </c>
      <c r="D3051" t="s">
        <v>695</v>
      </c>
      <c r="E3051" t="s">
        <v>15</v>
      </c>
      <c r="F3051" t="s">
        <v>77</v>
      </c>
      <c r="G3051" t="s">
        <v>79</v>
      </c>
      <c r="H3051">
        <v>2022</v>
      </c>
      <c r="I3051">
        <v>3720</v>
      </c>
      <c r="J3051">
        <v>2923</v>
      </c>
    </row>
    <row r="3052" spans="1:10">
      <c r="A3052" t="s">
        <v>544</v>
      </c>
      <c r="B3052" t="s">
        <v>490</v>
      </c>
      <c r="C3052" t="s">
        <v>491</v>
      </c>
      <c r="D3052" t="s">
        <v>695</v>
      </c>
      <c r="E3052" t="s">
        <v>15</v>
      </c>
      <c r="F3052" t="s">
        <v>77</v>
      </c>
      <c r="G3052" t="s">
        <v>79</v>
      </c>
      <c r="H3052">
        <v>2022</v>
      </c>
      <c r="I3052">
        <v>4850</v>
      </c>
      <c r="J3052">
        <v>3811.75</v>
      </c>
    </row>
    <row r="3053" spans="1:10">
      <c r="A3053" t="s">
        <v>544</v>
      </c>
      <c r="B3053" t="s">
        <v>490</v>
      </c>
      <c r="C3053" t="s">
        <v>491</v>
      </c>
      <c r="D3053" t="s">
        <v>695</v>
      </c>
      <c r="E3053" t="s">
        <v>15</v>
      </c>
      <c r="F3053" t="s">
        <v>77</v>
      </c>
      <c r="G3053" t="s">
        <v>79</v>
      </c>
      <c r="H3053">
        <v>2022</v>
      </c>
      <c r="I3053">
        <v>2865</v>
      </c>
      <c r="J3053">
        <v>2251.5</v>
      </c>
    </row>
    <row r="3054" spans="1:10">
      <c r="A3054" t="s">
        <v>544</v>
      </c>
      <c r="B3054" t="s">
        <v>490</v>
      </c>
      <c r="C3054" t="s">
        <v>491</v>
      </c>
      <c r="D3054" t="s">
        <v>695</v>
      </c>
      <c r="E3054" t="s">
        <v>15</v>
      </c>
      <c r="F3054" t="s">
        <v>77</v>
      </c>
      <c r="G3054" t="s">
        <v>79</v>
      </c>
      <c r="H3054">
        <v>2022</v>
      </c>
      <c r="I3054">
        <v>15025</v>
      </c>
      <c r="J3054">
        <v>11810.5</v>
      </c>
    </row>
    <row r="3055" spans="1:10">
      <c r="A3055" t="s">
        <v>544</v>
      </c>
      <c r="B3055" t="s">
        <v>490</v>
      </c>
      <c r="C3055" t="s">
        <v>491</v>
      </c>
      <c r="D3055" t="s">
        <v>695</v>
      </c>
      <c r="E3055" t="s">
        <v>15</v>
      </c>
      <c r="F3055" t="s">
        <v>77</v>
      </c>
      <c r="G3055" t="s">
        <v>79</v>
      </c>
      <c r="H3055">
        <v>2022</v>
      </c>
      <c r="I3055">
        <v>12365</v>
      </c>
      <c r="J3055">
        <v>9717</v>
      </c>
    </row>
    <row r="3056" spans="1:10">
      <c r="A3056" t="s">
        <v>544</v>
      </c>
      <c r="B3056" t="s">
        <v>490</v>
      </c>
      <c r="C3056" t="s">
        <v>491</v>
      </c>
      <c r="D3056" t="s">
        <v>695</v>
      </c>
      <c r="E3056" t="s">
        <v>15</v>
      </c>
      <c r="F3056" t="s">
        <v>77</v>
      </c>
      <c r="G3056" t="s">
        <v>79</v>
      </c>
      <c r="H3056">
        <v>2022</v>
      </c>
      <c r="I3056">
        <v>14775</v>
      </c>
      <c r="J3056">
        <v>11613</v>
      </c>
    </row>
    <row r="3057" spans="1:10">
      <c r="A3057" t="s">
        <v>544</v>
      </c>
      <c r="B3057" t="s">
        <v>490</v>
      </c>
      <c r="C3057" t="s">
        <v>491</v>
      </c>
      <c r="D3057" t="s">
        <v>695</v>
      </c>
      <c r="E3057" t="s">
        <v>15</v>
      </c>
      <c r="F3057" t="s">
        <v>77</v>
      </c>
      <c r="G3057" t="s">
        <v>79</v>
      </c>
      <c r="H3057">
        <v>2022</v>
      </c>
      <c r="I3057">
        <v>4125</v>
      </c>
      <c r="J3057">
        <v>3239</v>
      </c>
    </row>
    <row r="3058" spans="1:10">
      <c r="A3058" t="s">
        <v>544</v>
      </c>
      <c r="B3058" t="s">
        <v>490</v>
      </c>
      <c r="C3058" t="s">
        <v>491</v>
      </c>
      <c r="D3058" t="s">
        <v>695</v>
      </c>
      <c r="E3058" t="s">
        <v>15</v>
      </c>
      <c r="F3058" t="s">
        <v>77</v>
      </c>
      <c r="G3058" t="s">
        <v>79</v>
      </c>
      <c r="H3058">
        <v>2022</v>
      </c>
      <c r="I3058">
        <v>4875</v>
      </c>
      <c r="J3058">
        <v>3831.5</v>
      </c>
    </row>
    <row r="3059" spans="1:10">
      <c r="A3059" t="s">
        <v>544</v>
      </c>
      <c r="B3059" t="s">
        <v>490</v>
      </c>
      <c r="C3059" t="s">
        <v>491</v>
      </c>
      <c r="D3059" t="s">
        <v>695</v>
      </c>
      <c r="E3059" t="s">
        <v>15</v>
      </c>
      <c r="F3059" t="s">
        <v>77</v>
      </c>
      <c r="G3059" t="s">
        <v>79</v>
      </c>
      <c r="H3059">
        <v>2022</v>
      </c>
      <c r="I3059">
        <v>2515</v>
      </c>
      <c r="J3059">
        <v>1975</v>
      </c>
    </row>
    <row r="3060" spans="1:10">
      <c r="A3060" t="s">
        <v>544</v>
      </c>
      <c r="B3060" t="s">
        <v>490</v>
      </c>
      <c r="C3060" t="s">
        <v>491</v>
      </c>
      <c r="D3060" t="s">
        <v>695</v>
      </c>
      <c r="E3060" t="s">
        <v>15</v>
      </c>
      <c r="F3060" t="s">
        <v>77</v>
      </c>
      <c r="G3060" t="s">
        <v>79</v>
      </c>
      <c r="H3060">
        <v>2022</v>
      </c>
      <c r="I3060">
        <v>7390</v>
      </c>
      <c r="J3060">
        <v>5806.5</v>
      </c>
    </row>
    <row r="3061" spans="1:10">
      <c r="A3061" t="s">
        <v>544</v>
      </c>
      <c r="B3061" t="s">
        <v>490</v>
      </c>
      <c r="C3061" t="s">
        <v>491</v>
      </c>
      <c r="D3061" t="s">
        <v>695</v>
      </c>
      <c r="E3061" t="s">
        <v>15</v>
      </c>
      <c r="F3061" t="s">
        <v>77</v>
      </c>
      <c r="G3061" t="s">
        <v>79</v>
      </c>
      <c r="H3061">
        <v>2022</v>
      </c>
      <c r="I3061">
        <v>4925</v>
      </c>
      <c r="J3061">
        <v>3871</v>
      </c>
    </row>
    <row r="3062" spans="1:10">
      <c r="A3062" t="s">
        <v>544</v>
      </c>
      <c r="B3062" t="s">
        <v>490</v>
      </c>
      <c r="C3062" t="s">
        <v>491</v>
      </c>
      <c r="D3062" t="s">
        <v>695</v>
      </c>
      <c r="E3062" t="s">
        <v>15</v>
      </c>
      <c r="F3062" t="s">
        <v>77</v>
      </c>
      <c r="G3062" t="s">
        <v>79</v>
      </c>
      <c r="H3062">
        <v>2022</v>
      </c>
      <c r="I3062">
        <v>25</v>
      </c>
      <c r="J3062">
        <v>19.75</v>
      </c>
    </row>
    <row r="3063" spans="1:10">
      <c r="A3063" t="s">
        <v>544</v>
      </c>
      <c r="B3063" t="s">
        <v>490</v>
      </c>
      <c r="C3063" t="s">
        <v>491</v>
      </c>
      <c r="D3063" t="s">
        <v>695</v>
      </c>
      <c r="E3063" t="s">
        <v>15</v>
      </c>
      <c r="F3063" t="s">
        <v>77</v>
      </c>
      <c r="G3063" t="s">
        <v>79</v>
      </c>
      <c r="H3063">
        <v>2022</v>
      </c>
      <c r="I3063">
        <v>22765</v>
      </c>
      <c r="J3063">
        <v>17893.5</v>
      </c>
    </row>
    <row r="3064" spans="1:10">
      <c r="A3064" t="s">
        <v>544</v>
      </c>
      <c r="B3064" t="s">
        <v>490</v>
      </c>
      <c r="C3064" t="s">
        <v>491</v>
      </c>
      <c r="D3064" t="s">
        <v>695</v>
      </c>
      <c r="E3064" t="s">
        <v>15</v>
      </c>
      <c r="F3064" t="s">
        <v>77</v>
      </c>
      <c r="G3064" t="s">
        <v>79</v>
      </c>
      <c r="H3064">
        <v>2022</v>
      </c>
      <c r="I3064">
        <v>13420</v>
      </c>
      <c r="J3064">
        <v>10279.5</v>
      </c>
    </row>
    <row r="3065" spans="1:10">
      <c r="A3065" t="s">
        <v>544</v>
      </c>
      <c r="B3065" t="s">
        <v>490</v>
      </c>
      <c r="C3065" t="s">
        <v>491</v>
      </c>
      <c r="D3065" t="s">
        <v>695</v>
      </c>
      <c r="E3065" t="s">
        <v>15</v>
      </c>
      <c r="F3065" t="s">
        <v>77</v>
      </c>
      <c r="G3065" t="s">
        <v>79</v>
      </c>
      <c r="H3065">
        <v>2022</v>
      </c>
      <c r="I3065">
        <v>49855</v>
      </c>
      <c r="J3065">
        <v>38192</v>
      </c>
    </row>
    <row r="3066" spans="1:10">
      <c r="A3066" t="s">
        <v>544</v>
      </c>
      <c r="B3066" t="s">
        <v>490</v>
      </c>
      <c r="C3066" t="s">
        <v>491</v>
      </c>
      <c r="D3066" t="s">
        <v>695</v>
      </c>
      <c r="E3066" t="s">
        <v>15</v>
      </c>
      <c r="F3066" t="s">
        <v>77</v>
      </c>
      <c r="G3066" t="s">
        <v>79</v>
      </c>
      <c r="H3066">
        <v>2022</v>
      </c>
      <c r="I3066">
        <v>82870</v>
      </c>
      <c r="J3066">
        <v>63486.5</v>
      </c>
    </row>
    <row r="3067" spans="1:10">
      <c r="A3067" t="s">
        <v>544</v>
      </c>
      <c r="B3067" t="s">
        <v>490</v>
      </c>
      <c r="C3067" t="s">
        <v>491</v>
      </c>
      <c r="D3067" t="s">
        <v>695</v>
      </c>
      <c r="E3067" t="s">
        <v>15</v>
      </c>
      <c r="F3067" t="s">
        <v>77</v>
      </c>
      <c r="G3067" t="s">
        <v>79</v>
      </c>
      <c r="H3067">
        <v>2022</v>
      </c>
      <c r="I3067">
        <v>25090</v>
      </c>
      <c r="J3067">
        <v>19710.5</v>
      </c>
    </row>
    <row r="3068" spans="1:10">
      <c r="A3068" t="s">
        <v>544</v>
      </c>
      <c r="B3068" t="s">
        <v>490</v>
      </c>
      <c r="C3068" t="s">
        <v>491</v>
      </c>
      <c r="D3068" t="s">
        <v>695</v>
      </c>
      <c r="E3068" t="s">
        <v>15</v>
      </c>
      <c r="F3068" t="s">
        <v>77</v>
      </c>
      <c r="G3068" t="s">
        <v>79</v>
      </c>
      <c r="H3068">
        <v>2022</v>
      </c>
      <c r="I3068">
        <v>7265</v>
      </c>
      <c r="J3068">
        <v>5707.75</v>
      </c>
    </row>
    <row r="3069" spans="1:10">
      <c r="A3069" t="s">
        <v>544</v>
      </c>
      <c r="B3069" t="s">
        <v>490</v>
      </c>
      <c r="C3069" t="s">
        <v>491</v>
      </c>
      <c r="D3069" t="s">
        <v>695</v>
      </c>
      <c r="E3069" t="s">
        <v>15</v>
      </c>
      <c r="F3069" t="s">
        <v>77</v>
      </c>
      <c r="G3069" t="s">
        <v>79</v>
      </c>
      <c r="H3069">
        <v>2022</v>
      </c>
      <c r="I3069">
        <v>6110</v>
      </c>
      <c r="J3069">
        <v>4799.25</v>
      </c>
    </row>
    <row r="3070" spans="1:10">
      <c r="A3070" t="s">
        <v>544</v>
      </c>
      <c r="B3070" t="s">
        <v>490</v>
      </c>
      <c r="C3070" t="s">
        <v>491</v>
      </c>
      <c r="D3070" t="s">
        <v>695</v>
      </c>
      <c r="E3070" t="s">
        <v>15</v>
      </c>
      <c r="F3070" t="s">
        <v>77</v>
      </c>
      <c r="G3070" t="s">
        <v>79</v>
      </c>
      <c r="H3070">
        <v>2022</v>
      </c>
      <c r="I3070">
        <v>14070</v>
      </c>
      <c r="J3070">
        <v>11060</v>
      </c>
    </row>
    <row r="3071" spans="1:10">
      <c r="A3071" t="s">
        <v>544</v>
      </c>
      <c r="B3071" t="s">
        <v>490</v>
      </c>
      <c r="C3071" t="s">
        <v>491</v>
      </c>
      <c r="D3071" t="s">
        <v>695</v>
      </c>
      <c r="E3071" t="s">
        <v>15</v>
      </c>
      <c r="F3071" t="s">
        <v>77</v>
      </c>
      <c r="G3071" t="s">
        <v>79</v>
      </c>
      <c r="H3071">
        <v>2022</v>
      </c>
      <c r="I3071">
        <v>15635</v>
      </c>
      <c r="J3071">
        <v>12284.5</v>
      </c>
    </row>
    <row r="3072" spans="1:10">
      <c r="A3072" t="s">
        <v>544</v>
      </c>
      <c r="B3072" t="s">
        <v>490</v>
      </c>
      <c r="C3072" t="s">
        <v>491</v>
      </c>
      <c r="D3072" t="s">
        <v>695</v>
      </c>
      <c r="E3072" t="s">
        <v>15</v>
      </c>
      <c r="F3072" t="s">
        <v>77</v>
      </c>
      <c r="G3072" t="s">
        <v>79</v>
      </c>
      <c r="H3072">
        <v>2022</v>
      </c>
      <c r="I3072">
        <v>33695</v>
      </c>
      <c r="J3072">
        <v>26484.75</v>
      </c>
    </row>
    <row r="3073" spans="1:10">
      <c r="A3073" t="s">
        <v>544</v>
      </c>
      <c r="B3073" t="s">
        <v>490</v>
      </c>
      <c r="C3073" t="s">
        <v>491</v>
      </c>
      <c r="D3073" t="s">
        <v>695</v>
      </c>
      <c r="E3073" t="s">
        <v>15</v>
      </c>
      <c r="F3073" t="s">
        <v>77</v>
      </c>
      <c r="G3073" t="s">
        <v>79</v>
      </c>
      <c r="H3073">
        <v>2022</v>
      </c>
      <c r="I3073">
        <v>26285</v>
      </c>
      <c r="J3073">
        <v>20658.5</v>
      </c>
    </row>
    <row r="3074" spans="1:10">
      <c r="A3074" t="s">
        <v>544</v>
      </c>
      <c r="B3074" t="s">
        <v>490</v>
      </c>
      <c r="C3074" t="s">
        <v>491</v>
      </c>
      <c r="D3074" t="s">
        <v>695</v>
      </c>
      <c r="E3074" t="s">
        <v>15</v>
      </c>
      <c r="F3074" t="s">
        <v>77</v>
      </c>
      <c r="G3074" t="s">
        <v>79</v>
      </c>
      <c r="H3074">
        <v>2022</v>
      </c>
      <c r="I3074">
        <v>19150</v>
      </c>
      <c r="J3074">
        <v>15049.5</v>
      </c>
    </row>
    <row r="3075" spans="1:10">
      <c r="A3075" t="s">
        <v>10</v>
      </c>
      <c r="B3075" t="s">
        <v>351</v>
      </c>
      <c r="C3075" t="s">
        <v>351</v>
      </c>
      <c r="D3075" t="s">
        <v>455</v>
      </c>
      <c r="E3075" t="s">
        <v>15</v>
      </c>
      <c r="F3075" t="s">
        <v>128</v>
      </c>
      <c r="G3075" t="s">
        <v>457</v>
      </c>
      <c r="H3075">
        <v>2022</v>
      </c>
      <c r="I3075">
        <v>400</v>
      </c>
      <c r="J3075">
        <v>1204</v>
      </c>
    </row>
    <row r="3076" spans="1:10">
      <c r="A3076" t="s">
        <v>10</v>
      </c>
      <c r="B3076" t="s">
        <v>351</v>
      </c>
      <c r="C3076" t="s">
        <v>351</v>
      </c>
      <c r="D3076" t="s">
        <v>455</v>
      </c>
      <c r="E3076" t="s">
        <v>15</v>
      </c>
      <c r="F3076" t="s">
        <v>128</v>
      </c>
      <c r="G3076" t="s">
        <v>457</v>
      </c>
      <c r="H3076">
        <v>2022</v>
      </c>
      <c r="I3076">
        <v>200</v>
      </c>
      <c r="J3076">
        <v>602</v>
      </c>
    </row>
    <row r="3077" spans="1:10">
      <c r="A3077" t="s">
        <v>10</v>
      </c>
      <c r="B3077" t="s">
        <v>351</v>
      </c>
      <c r="C3077" t="s">
        <v>351</v>
      </c>
      <c r="D3077" t="s">
        <v>455</v>
      </c>
      <c r="E3077" t="s">
        <v>15</v>
      </c>
      <c r="F3077" t="s">
        <v>128</v>
      </c>
      <c r="G3077" t="s">
        <v>457</v>
      </c>
      <c r="H3077">
        <v>2022</v>
      </c>
      <c r="I3077">
        <v>400</v>
      </c>
      <c r="J3077">
        <v>1204</v>
      </c>
    </row>
    <row r="3078" spans="1:10">
      <c r="A3078" t="s">
        <v>10</v>
      </c>
      <c r="B3078" t="s">
        <v>351</v>
      </c>
      <c r="C3078" t="s">
        <v>351</v>
      </c>
      <c r="D3078" t="s">
        <v>455</v>
      </c>
      <c r="E3078" t="s">
        <v>15</v>
      </c>
      <c r="F3078" t="s">
        <v>128</v>
      </c>
      <c r="G3078" t="s">
        <v>457</v>
      </c>
      <c r="H3078">
        <v>2022</v>
      </c>
      <c r="I3078">
        <v>200</v>
      </c>
      <c r="J3078">
        <v>602</v>
      </c>
    </row>
    <row r="3079" spans="1:10">
      <c r="A3079" t="s">
        <v>10</v>
      </c>
      <c r="B3079" t="s">
        <v>351</v>
      </c>
      <c r="C3079" t="s">
        <v>351</v>
      </c>
      <c r="D3079" t="s">
        <v>455</v>
      </c>
      <c r="E3079" t="s">
        <v>15</v>
      </c>
      <c r="F3079" t="s">
        <v>128</v>
      </c>
      <c r="G3079" t="s">
        <v>457</v>
      </c>
      <c r="H3079">
        <v>2022</v>
      </c>
      <c r="I3079">
        <v>850</v>
      </c>
      <c r="J3079">
        <v>2541.5</v>
      </c>
    </row>
    <row r="3080" spans="1:10">
      <c r="A3080" t="s">
        <v>10</v>
      </c>
      <c r="B3080" t="s">
        <v>351</v>
      </c>
      <c r="C3080" t="s">
        <v>351</v>
      </c>
      <c r="D3080" t="s">
        <v>455</v>
      </c>
      <c r="E3080" t="s">
        <v>15</v>
      </c>
      <c r="F3080" t="s">
        <v>128</v>
      </c>
      <c r="G3080" t="s">
        <v>457</v>
      </c>
      <c r="H3080">
        <v>2022</v>
      </c>
      <c r="I3080">
        <v>400</v>
      </c>
      <c r="J3080">
        <v>1196</v>
      </c>
    </row>
    <row r="3081" spans="1:10">
      <c r="A3081" t="s">
        <v>10</v>
      </c>
      <c r="B3081" t="s">
        <v>351</v>
      </c>
      <c r="C3081" t="s">
        <v>351</v>
      </c>
      <c r="D3081" t="s">
        <v>455</v>
      </c>
      <c r="E3081" t="s">
        <v>15</v>
      </c>
      <c r="F3081" t="s">
        <v>128</v>
      </c>
      <c r="G3081" t="s">
        <v>457</v>
      </c>
      <c r="H3081">
        <v>2022</v>
      </c>
      <c r="I3081">
        <v>600</v>
      </c>
      <c r="J3081">
        <v>1794</v>
      </c>
    </row>
    <row r="3082" spans="1:10">
      <c r="A3082" t="s">
        <v>10</v>
      </c>
      <c r="B3082" t="s">
        <v>351</v>
      </c>
      <c r="C3082" t="s">
        <v>351</v>
      </c>
      <c r="D3082" t="s">
        <v>455</v>
      </c>
      <c r="E3082" t="s">
        <v>15</v>
      </c>
      <c r="F3082" t="s">
        <v>128</v>
      </c>
      <c r="G3082" t="s">
        <v>457</v>
      </c>
      <c r="H3082">
        <v>2022</v>
      </c>
      <c r="I3082">
        <v>350</v>
      </c>
      <c r="J3082">
        <v>1046.5</v>
      </c>
    </row>
    <row r="3083" spans="1:10">
      <c r="A3083" t="s">
        <v>10</v>
      </c>
      <c r="B3083" t="s">
        <v>351</v>
      </c>
      <c r="C3083" t="s">
        <v>351</v>
      </c>
      <c r="D3083" t="s">
        <v>455</v>
      </c>
      <c r="E3083" t="s">
        <v>15</v>
      </c>
      <c r="F3083" t="s">
        <v>128</v>
      </c>
      <c r="G3083" t="s">
        <v>369</v>
      </c>
      <c r="H3083">
        <v>2022</v>
      </c>
      <c r="I3083">
        <v>4125</v>
      </c>
      <c r="J3083">
        <v>12341</v>
      </c>
    </row>
    <row r="3084" spans="1:10">
      <c r="A3084" t="s">
        <v>10</v>
      </c>
      <c r="B3084" t="s">
        <v>351</v>
      </c>
      <c r="C3084" t="s">
        <v>351</v>
      </c>
      <c r="D3084" t="s">
        <v>455</v>
      </c>
      <c r="E3084" t="s">
        <v>15</v>
      </c>
      <c r="F3084" t="s">
        <v>128</v>
      </c>
      <c r="G3084" t="s">
        <v>369</v>
      </c>
      <c r="H3084">
        <v>2022</v>
      </c>
      <c r="I3084">
        <v>1660</v>
      </c>
      <c r="J3084">
        <v>4966.5</v>
      </c>
    </row>
    <row r="3085" spans="1:10">
      <c r="A3085" t="s">
        <v>10</v>
      </c>
      <c r="B3085" t="s">
        <v>351</v>
      </c>
      <c r="C3085" t="s">
        <v>351</v>
      </c>
      <c r="D3085" t="s">
        <v>455</v>
      </c>
      <c r="E3085" t="s">
        <v>15</v>
      </c>
      <c r="F3085" t="s">
        <v>128</v>
      </c>
      <c r="G3085" t="s">
        <v>369</v>
      </c>
      <c r="H3085">
        <v>2022</v>
      </c>
      <c r="I3085">
        <v>3920</v>
      </c>
      <c r="J3085">
        <v>11739</v>
      </c>
    </row>
    <row r="3086" spans="1:10">
      <c r="A3086" t="s">
        <v>10</v>
      </c>
      <c r="B3086" t="s">
        <v>351</v>
      </c>
      <c r="C3086" t="s">
        <v>351</v>
      </c>
      <c r="D3086" t="s">
        <v>455</v>
      </c>
      <c r="E3086" t="s">
        <v>15</v>
      </c>
      <c r="F3086" t="s">
        <v>128</v>
      </c>
      <c r="G3086" t="s">
        <v>369</v>
      </c>
      <c r="H3086">
        <v>2022</v>
      </c>
      <c r="I3086">
        <v>1260</v>
      </c>
      <c r="J3086">
        <v>3762.5</v>
      </c>
    </row>
    <row r="3087" spans="1:10">
      <c r="A3087" t="s">
        <v>10</v>
      </c>
      <c r="B3087" t="s">
        <v>351</v>
      </c>
      <c r="C3087" t="s">
        <v>351</v>
      </c>
      <c r="D3087" t="s">
        <v>455</v>
      </c>
      <c r="E3087" t="s">
        <v>15</v>
      </c>
      <c r="F3087" t="s">
        <v>128</v>
      </c>
      <c r="G3087" t="s">
        <v>461</v>
      </c>
      <c r="H3087">
        <v>2022</v>
      </c>
      <c r="I3087">
        <v>400</v>
      </c>
      <c r="J3087">
        <v>1204</v>
      </c>
    </row>
    <row r="3088" spans="1:10">
      <c r="A3088" t="s">
        <v>10</v>
      </c>
      <c r="B3088" t="s">
        <v>351</v>
      </c>
      <c r="C3088" t="s">
        <v>351</v>
      </c>
      <c r="D3088" t="s">
        <v>455</v>
      </c>
      <c r="E3088" t="s">
        <v>15</v>
      </c>
      <c r="F3088" t="s">
        <v>128</v>
      </c>
      <c r="G3088" t="s">
        <v>461</v>
      </c>
      <c r="H3088">
        <v>2022</v>
      </c>
      <c r="I3088">
        <v>200</v>
      </c>
      <c r="J3088">
        <v>602</v>
      </c>
    </row>
    <row r="3089" spans="1:10">
      <c r="A3089" t="s">
        <v>10</v>
      </c>
      <c r="B3089" t="s">
        <v>351</v>
      </c>
      <c r="C3089" t="s">
        <v>351</v>
      </c>
      <c r="D3089" t="s">
        <v>455</v>
      </c>
      <c r="E3089" t="s">
        <v>15</v>
      </c>
      <c r="F3089" t="s">
        <v>128</v>
      </c>
      <c r="G3089" t="s">
        <v>461</v>
      </c>
      <c r="H3089">
        <v>2022</v>
      </c>
      <c r="I3089">
        <v>400</v>
      </c>
      <c r="J3089">
        <v>1204</v>
      </c>
    </row>
    <row r="3090" spans="1:10">
      <c r="A3090" t="s">
        <v>10</v>
      </c>
      <c r="B3090" t="s">
        <v>351</v>
      </c>
      <c r="C3090" t="s">
        <v>351</v>
      </c>
      <c r="D3090" t="s">
        <v>455</v>
      </c>
      <c r="E3090" t="s">
        <v>15</v>
      </c>
      <c r="F3090" t="s">
        <v>128</v>
      </c>
      <c r="G3090" t="s">
        <v>461</v>
      </c>
      <c r="H3090">
        <v>2022</v>
      </c>
      <c r="I3090">
        <v>200</v>
      </c>
      <c r="J3090">
        <v>602</v>
      </c>
    </row>
    <row r="3091" spans="1:10">
      <c r="A3091" t="s">
        <v>10</v>
      </c>
      <c r="B3091" t="s">
        <v>351</v>
      </c>
      <c r="C3091" t="s">
        <v>351</v>
      </c>
      <c r="D3091" t="s">
        <v>455</v>
      </c>
      <c r="E3091" t="s">
        <v>15</v>
      </c>
      <c r="F3091" t="s">
        <v>128</v>
      </c>
      <c r="G3091" t="s">
        <v>461</v>
      </c>
      <c r="H3091">
        <v>2022</v>
      </c>
      <c r="I3091">
        <v>850</v>
      </c>
      <c r="J3091">
        <v>2541.5</v>
      </c>
    </row>
    <row r="3092" spans="1:10">
      <c r="A3092" t="s">
        <v>10</v>
      </c>
      <c r="B3092" t="s">
        <v>351</v>
      </c>
      <c r="C3092" t="s">
        <v>351</v>
      </c>
      <c r="D3092" t="s">
        <v>455</v>
      </c>
      <c r="E3092" t="s">
        <v>15</v>
      </c>
      <c r="F3092" t="s">
        <v>128</v>
      </c>
      <c r="G3092" t="s">
        <v>461</v>
      </c>
      <c r="H3092">
        <v>2022</v>
      </c>
      <c r="I3092">
        <v>400</v>
      </c>
      <c r="J3092">
        <v>1196</v>
      </c>
    </row>
    <row r="3093" spans="1:10">
      <c r="A3093" t="s">
        <v>10</v>
      </c>
      <c r="B3093" t="s">
        <v>351</v>
      </c>
      <c r="C3093" t="s">
        <v>351</v>
      </c>
      <c r="D3093" t="s">
        <v>455</v>
      </c>
      <c r="E3093" t="s">
        <v>15</v>
      </c>
      <c r="F3093" t="s">
        <v>128</v>
      </c>
      <c r="G3093" t="s">
        <v>461</v>
      </c>
      <c r="H3093">
        <v>2022</v>
      </c>
      <c r="I3093">
        <v>600</v>
      </c>
      <c r="J3093">
        <v>1794</v>
      </c>
    </row>
    <row r="3094" spans="1:10">
      <c r="A3094" t="s">
        <v>10</v>
      </c>
      <c r="B3094" t="s">
        <v>351</v>
      </c>
      <c r="C3094" t="s">
        <v>351</v>
      </c>
      <c r="D3094" t="s">
        <v>455</v>
      </c>
      <c r="E3094" t="s">
        <v>15</v>
      </c>
      <c r="F3094" t="s">
        <v>128</v>
      </c>
      <c r="G3094" t="s">
        <v>461</v>
      </c>
      <c r="H3094">
        <v>2022</v>
      </c>
      <c r="I3094">
        <v>350</v>
      </c>
      <c r="J3094">
        <v>1046.5</v>
      </c>
    </row>
    <row r="3095" spans="1:10">
      <c r="A3095" t="s">
        <v>10</v>
      </c>
      <c r="B3095" t="s">
        <v>351</v>
      </c>
      <c r="C3095" t="s">
        <v>351</v>
      </c>
      <c r="D3095" t="s">
        <v>455</v>
      </c>
      <c r="E3095" t="s">
        <v>15</v>
      </c>
      <c r="F3095" t="s">
        <v>36</v>
      </c>
      <c r="G3095" t="s">
        <v>384</v>
      </c>
      <c r="H3095">
        <v>2022</v>
      </c>
      <c r="I3095">
        <v>700</v>
      </c>
      <c r="J3095">
        <v>924</v>
      </c>
    </row>
    <row r="3096" spans="1:10">
      <c r="A3096" t="s">
        <v>10</v>
      </c>
      <c r="B3096" t="s">
        <v>351</v>
      </c>
      <c r="C3096" t="s">
        <v>351</v>
      </c>
      <c r="D3096" t="s">
        <v>455</v>
      </c>
      <c r="E3096" t="s">
        <v>15</v>
      </c>
      <c r="F3096" t="s">
        <v>36</v>
      </c>
      <c r="G3096" t="s">
        <v>384</v>
      </c>
      <c r="H3096">
        <v>2022</v>
      </c>
      <c r="I3096">
        <v>14020</v>
      </c>
      <c r="J3096">
        <v>18414</v>
      </c>
    </row>
    <row r="3097" spans="1:10">
      <c r="A3097" t="s">
        <v>10</v>
      </c>
      <c r="B3097" t="s">
        <v>351</v>
      </c>
      <c r="C3097" t="s">
        <v>351</v>
      </c>
      <c r="D3097" t="s">
        <v>455</v>
      </c>
      <c r="E3097" t="s">
        <v>15</v>
      </c>
      <c r="F3097" t="s">
        <v>36</v>
      </c>
      <c r="G3097" t="s">
        <v>384</v>
      </c>
      <c r="H3097">
        <v>2022</v>
      </c>
      <c r="I3097">
        <v>20705</v>
      </c>
      <c r="J3097">
        <v>27192</v>
      </c>
    </row>
    <row r="3098" spans="1:10">
      <c r="A3098" t="s">
        <v>10</v>
      </c>
      <c r="B3098" t="s">
        <v>351</v>
      </c>
      <c r="C3098" t="s">
        <v>351</v>
      </c>
      <c r="D3098" t="s">
        <v>455</v>
      </c>
      <c r="E3098" t="s">
        <v>15</v>
      </c>
      <c r="F3098" t="s">
        <v>36</v>
      </c>
      <c r="G3098" t="s">
        <v>384</v>
      </c>
      <c r="H3098">
        <v>2022</v>
      </c>
      <c r="I3098">
        <v>12165</v>
      </c>
      <c r="J3098">
        <v>16335</v>
      </c>
    </row>
    <row r="3099" spans="1:10">
      <c r="A3099" t="s">
        <v>10</v>
      </c>
      <c r="B3099" t="s">
        <v>351</v>
      </c>
      <c r="C3099" t="s">
        <v>351</v>
      </c>
      <c r="D3099" t="s">
        <v>455</v>
      </c>
      <c r="E3099" t="s">
        <v>15</v>
      </c>
      <c r="F3099" t="s">
        <v>36</v>
      </c>
      <c r="G3099" t="s">
        <v>384</v>
      </c>
      <c r="H3099">
        <v>2022</v>
      </c>
      <c r="I3099">
        <v>4325</v>
      </c>
      <c r="J3099">
        <v>5805</v>
      </c>
    </row>
    <row r="3100" spans="1:10">
      <c r="A3100" t="s">
        <v>10</v>
      </c>
      <c r="B3100" t="s">
        <v>351</v>
      </c>
      <c r="C3100" t="s">
        <v>351</v>
      </c>
      <c r="D3100" t="s">
        <v>455</v>
      </c>
      <c r="E3100" t="s">
        <v>15</v>
      </c>
      <c r="F3100" t="s">
        <v>36</v>
      </c>
      <c r="G3100" t="s">
        <v>384</v>
      </c>
      <c r="H3100">
        <v>2022</v>
      </c>
      <c r="I3100">
        <v>400</v>
      </c>
      <c r="J3100">
        <v>540</v>
      </c>
    </row>
    <row r="3101" spans="1:10">
      <c r="A3101" t="s">
        <v>10</v>
      </c>
      <c r="B3101" t="s">
        <v>351</v>
      </c>
      <c r="C3101" t="s">
        <v>351</v>
      </c>
      <c r="D3101" t="s">
        <v>455</v>
      </c>
      <c r="E3101" t="s">
        <v>15</v>
      </c>
      <c r="F3101" t="s">
        <v>36</v>
      </c>
      <c r="G3101" t="s">
        <v>385</v>
      </c>
      <c r="H3101">
        <v>2022</v>
      </c>
      <c r="I3101">
        <v>700</v>
      </c>
      <c r="J3101">
        <v>924</v>
      </c>
    </row>
    <row r="3102" spans="1:10">
      <c r="A3102" t="s">
        <v>10</v>
      </c>
      <c r="B3102" t="s">
        <v>351</v>
      </c>
      <c r="C3102" t="s">
        <v>351</v>
      </c>
      <c r="D3102" t="s">
        <v>455</v>
      </c>
      <c r="E3102" t="s">
        <v>15</v>
      </c>
      <c r="F3102" t="s">
        <v>36</v>
      </c>
      <c r="G3102" t="s">
        <v>385</v>
      </c>
      <c r="H3102">
        <v>2022</v>
      </c>
      <c r="I3102">
        <v>14020</v>
      </c>
      <c r="J3102">
        <v>18414</v>
      </c>
    </row>
    <row r="3103" spans="1:10">
      <c r="A3103" t="s">
        <v>10</v>
      </c>
      <c r="B3103" t="s">
        <v>351</v>
      </c>
      <c r="C3103" t="s">
        <v>351</v>
      </c>
      <c r="D3103" t="s">
        <v>455</v>
      </c>
      <c r="E3103" t="s">
        <v>15</v>
      </c>
      <c r="F3103" t="s">
        <v>36</v>
      </c>
      <c r="G3103" t="s">
        <v>385</v>
      </c>
      <c r="H3103">
        <v>2022</v>
      </c>
      <c r="I3103">
        <v>20705</v>
      </c>
      <c r="J3103">
        <v>27192</v>
      </c>
    </row>
    <row r="3104" spans="1:10">
      <c r="A3104" t="s">
        <v>10</v>
      </c>
      <c r="B3104" t="s">
        <v>351</v>
      </c>
      <c r="C3104" t="s">
        <v>351</v>
      </c>
      <c r="D3104" t="s">
        <v>455</v>
      </c>
      <c r="E3104" t="s">
        <v>15</v>
      </c>
      <c r="F3104" t="s">
        <v>36</v>
      </c>
      <c r="G3104" t="s">
        <v>385</v>
      </c>
      <c r="H3104">
        <v>2022</v>
      </c>
      <c r="I3104">
        <v>12165</v>
      </c>
      <c r="J3104">
        <v>16335</v>
      </c>
    </row>
    <row r="3105" spans="1:10">
      <c r="A3105" t="s">
        <v>10</v>
      </c>
      <c r="B3105" t="s">
        <v>351</v>
      </c>
      <c r="C3105" t="s">
        <v>351</v>
      </c>
      <c r="D3105" t="s">
        <v>455</v>
      </c>
      <c r="E3105" t="s">
        <v>15</v>
      </c>
      <c r="F3105" t="s">
        <v>36</v>
      </c>
      <c r="G3105" t="s">
        <v>385</v>
      </c>
      <c r="H3105">
        <v>2022</v>
      </c>
      <c r="I3105">
        <v>4325</v>
      </c>
      <c r="J3105">
        <v>5805</v>
      </c>
    </row>
    <row r="3106" spans="1:10">
      <c r="A3106" t="s">
        <v>10</v>
      </c>
      <c r="B3106" t="s">
        <v>351</v>
      </c>
      <c r="C3106" t="s">
        <v>351</v>
      </c>
      <c r="D3106" t="s">
        <v>455</v>
      </c>
      <c r="E3106" t="s">
        <v>15</v>
      </c>
      <c r="F3106" t="s">
        <v>36</v>
      </c>
      <c r="G3106" t="s">
        <v>385</v>
      </c>
      <c r="H3106">
        <v>2022</v>
      </c>
      <c r="I3106">
        <v>400</v>
      </c>
      <c r="J3106">
        <v>540</v>
      </c>
    </row>
    <row r="3107" spans="1:10">
      <c r="A3107" t="s">
        <v>10</v>
      </c>
      <c r="B3107" t="s">
        <v>351</v>
      </c>
      <c r="C3107" t="s">
        <v>351</v>
      </c>
      <c r="D3107" t="s">
        <v>455</v>
      </c>
      <c r="E3107" t="s">
        <v>15</v>
      </c>
      <c r="F3107" t="s">
        <v>183</v>
      </c>
      <c r="G3107" t="s">
        <v>184</v>
      </c>
      <c r="H3107">
        <v>2022</v>
      </c>
      <c r="I3107">
        <v>16335</v>
      </c>
      <c r="J3107">
        <v>33150</v>
      </c>
    </row>
    <row r="3108" spans="1:10">
      <c r="A3108" t="s">
        <v>10</v>
      </c>
      <c r="B3108" t="s">
        <v>351</v>
      </c>
      <c r="C3108" t="s">
        <v>351</v>
      </c>
      <c r="D3108" t="s">
        <v>455</v>
      </c>
      <c r="E3108" t="s">
        <v>15</v>
      </c>
      <c r="F3108" t="s">
        <v>183</v>
      </c>
      <c r="G3108" t="s">
        <v>184</v>
      </c>
      <c r="H3108">
        <v>2022</v>
      </c>
      <c r="I3108">
        <v>18345</v>
      </c>
      <c r="J3108">
        <v>37230</v>
      </c>
    </row>
    <row r="3109" spans="1:10">
      <c r="A3109" t="s">
        <v>10</v>
      </c>
      <c r="B3109" t="s">
        <v>351</v>
      </c>
      <c r="C3109" t="s">
        <v>351</v>
      </c>
      <c r="D3109" t="s">
        <v>455</v>
      </c>
      <c r="E3109" t="s">
        <v>15</v>
      </c>
      <c r="F3109" t="s">
        <v>183</v>
      </c>
      <c r="G3109" t="s">
        <v>184</v>
      </c>
      <c r="H3109">
        <v>2022</v>
      </c>
      <c r="I3109">
        <v>6785</v>
      </c>
      <c r="J3109">
        <v>13770</v>
      </c>
    </row>
    <row r="3110" spans="1:10">
      <c r="A3110" t="s">
        <v>10</v>
      </c>
      <c r="B3110" t="s">
        <v>351</v>
      </c>
      <c r="C3110" t="s">
        <v>351</v>
      </c>
      <c r="D3110" t="s">
        <v>455</v>
      </c>
      <c r="E3110" t="s">
        <v>15</v>
      </c>
      <c r="F3110" t="s">
        <v>183</v>
      </c>
      <c r="G3110" t="s">
        <v>184</v>
      </c>
      <c r="H3110">
        <v>2022</v>
      </c>
      <c r="I3110">
        <v>3370</v>
      </c>
      <c r="J3110">
        <v>6834</v>
      </c>
    </row>
    <row r="3111" spans="1:10">
      <c r="A3111" t="s">
        <v>10</v>
      </c>
      <c r="B3111" t="s">
        <v>351</v>
      </c>
      <c r="C3111" t="s">
        <v>351</v>
      </c>
      <c r="D3111" t="s">
        <v>455</v>
      </c>
      <c r="E3111" t="s">
        <v>15</v>
      </c>
      <c r="F3111" t="s">
        <v>183</v>
      </c>
      <c r="G3111" t="s">
        <v>187</v>
      </c>
      <c r="H3111">
        <v>2022</v>
      </c>
      <c r="I3111">
        <v>16335</v>
      </c>
      <c r="J3111">
        <v>33150</v>
      </c>
    </row>
    <row r="3112" spans="1:10">
      <c r="A3112" t="s">
        <v>10</v>
      </c>
      <c r="B3112" t="s">
        <v>351</v>
      </c>
      <c r="C3112" t="s">
        <v>351</v>
      </c>
      <c r="D3112" t="s">
        <v>455</v>
      </c>
      <c r="E3112" t="s">
        <v>15</v>
      </c>
      <c r="F3112" t="s">
        <v>183</v>
      </c>
      <c r="G3112" t="s">
        <v>187</v>
      </c>
      <c r="H3112">
        <v>2022</v>
      </c>
      <c r="I3112">
        <v>18345</v>
      </c>
      <c r="J3112">
        <v>37230</v>
      </c>
    </row>
    <row r="3113" spans="1:10">
      <c r="A3113" t="s">
        <v>10</v>
      </c>
      <c r="B3113" t="s">
        <v>351</v>
      </c>
      <c r="C3113" t="s">
        <v>351</v>
      </c>
      <c r="D3113" t="s">
        <v>455</v>
      </c>
      <c r="E3113" t="s">
        <v>15</v>
      </c>
      <c r="F3113" t="s">
        <v>183</v>
      </c>
      <c r="G3113" t="s">
        <v>187</v>
      </c>
      <c r="H3113">
        <v>2022</v>
      </c>
      <c r="I3113">
        <v>6785</v>
      </c>
      <c r="J3113">
        <v>13770</v>
      </c>
    </row>
    <row r="3114" spans="1:10">
      <c r="A3114" t="s">
        <v>10</v>
      </c>
      <c r="B3114" t="s">
        <v>351</v>
      </c>
      <c r="C3114" t="s">
        <v>351</v>
      </c>
      <c r="D3114" t="s">
        <v>455</v>
      </c>
      <c r="E3114" t="s">
        <v>15</v>
      </c>
      <c r="F3114" t="s">
        <v>183</v>
      </c>
      <c r="G3114" t="s">
        <v>187</v>
      </c>
      <c r="H3114">
        <v>2022</v>
      </c>
      <c r="I3114">
        <v>3370</v>
      </c>
      <c r="J3114">
        <v>6834</v>
      </c>
    </row>
    <row r="3115" spans="1:10">
      <c r="A3115" t="s">
        <v>544</v>
      </c>
      <c r="B3115" t="s">
        <v>490</v>
      </c>
      <c r="C3115" t="s">
        <v>491</v>
      </c>
      <c r="D3115" t="s">
        <v>696</v>
      </c>
      <c r="E3115" t="s">
        <v>15</v>
      </c>
      <c r="F3115" t="s">
        <v>697</v>
      </c>
      <c r="G3115" t="s">
        <v>698</v>
      </c>
      <c r="H3115">
        <v>2022</v>
      </c>
      <c r="I3115">
        <v>2040</v>
      </c>
      <c r="J3115">
        <v>4839.75</v>
      </c>
    </row>
    <row r="3116" spans="1:10">
      <c r="A3116" t="s">
        <v>544</v>
      </c>
      <c r="B3116" t="s">
        <v>490</v>
      </c>
      <c r="C3116" t="s">
        <v>491</v>
      </c>
      <c r="D3116" t="s">
        <v>696</v>
      </c>
      <c r="E3116" t="s">
        <v>15</v>
      </c>
      <c r="F3116" t="s">
        <v>697</v>
      </c>
      <c r="G3116" t="s">
        <v>698</v>
      </c>
      <c r="H3116">
        <v>2022</v>
      </c>
      <c r="I3116">
        <v>3070</v>
      </c>
      <c r="J3116">
        <v>7289.5</v>
      </c>
    </row>
    <row r="3117" spans="1:10">
      <c r="A3117" t="s">
        <v>544</v>
      </c>
      <c r="B3117" t="s">
        <v>490</v>
      </c>
      <c r="C3117" t="s">
        <v>491</v>
      </c>
      <c r="D3117" t="s">
        <v>696</v>
      </c>
      <c r="E3117" t="s">
        <v>15</v>
      </c>
      <c r="F3117" t="s">
        <v>697</v>
      </c>
      <c r="G3117" t="s">
        <v>698</v>
      </c>
      <c r="H3117">
        <v>2022</v>
      </c>
      <c r="I3117">
        <v>8980</v>
      </c>
      <c r="J3117">
        <v>21330.75</v>
      </c>
    </row>
    <row r="3118" spans="1:10">
      <c r="A3118" t="s">
        <v>544</v>
      </c>
      <c r="B3118" t="s">
        <v>490</v>
      </c>
      <c r="C3118" t="s">
        <v>491</v>
      </c>
      <c r="D3118" t="s">
        <v>696</v>
      </c>
      <c r="E3118" t="s">
        <v>15</v>
      </c>
      <c r="F3118" t="s">
        <v>77</v>
      </c>
      <c r="G3118" t="s">
        <v>79</v>
      </c>
      <c r="H3118">
        <v>2022</v>
      </c>
      <c r="I3118">
        <v>2040</v>
      </c>
      <c r="J3118">
        <v>1599.75</v>
      </c>
    </row>
    <row r="3119" spans="1:10">
      <c r="A3119" t="s">
        <v>544</v>
      </c>
      <c r="B3119" t="s">
        <v>490</v>
      </c>
      <c r="C3119" t="s">
        <v>491</v>
      </c>
      <c r="D3119" t="s">
        <v>696</v>
      </c>
      <c r="E3119" t="s">
        <v>15</v>
      </c>
      <c r="F3119" t="s">
        <v>77</v>
      </c>
      <c r="G3119" t="s">
        <v>79</v>
      </c>
      <c r="H3119">
        <v>2022</v>
      </c>
      <c r="I3119">
        <v>4425</v>
      </c>
      <c r="J3119">
        <v>3476</v>
      </c>
    </row>
    <row r="3120" spans="1:10">
      <c r="A3120" t="s">
        <v>544</v>
      </c>
      <c r="B3120" t="s">
        <v>490</v>
      </c>
      <c r="C3120" t="s">
        <v>491</v>
      </c>
      <c r="D3120" t="s">
        <v>696</v>
      </c>
      <c r="E3120" t="s">
        <v>15</v>
      </c>
      <c r="F3120" t="s">
        <v>77</v>
      </c>
      <c r="G3120" t="s">
        <v>79</v>
      </c>
      <c r="H3120">
        <v>2022</v>
      </c>
      <c r="I3120">
        <v>3670</v>
      </c>
      <c r="J3120">
        <v>2883.5</v>
      </c>
    </row>
    <row r="3121" spans="1:10">
      <c r="A3121" t="s">
        <v>544</v>
      </c>
      <c r="B3121" t="s">
        <v>490</v>
      </c>
      <c r="C3121" t="s">
        <v>491</v>
      </c>
      <c r="D3121" t="s">
        <v>696</v>
      </c>
      <c r="E3121" t="s">
        <v>15</v>
      </c>
      <c r="F3121" t="s">
        <v>77</v>
      </c>
      <c r="G3121" t="s">
        <v>79</v>
      </c>
      <c r="H3121">
        <v>2022</v>
      </c>
      <c r="I3121">
        <v>10050</v>
      </c>
      <c r="J3121">
        <v>7900</v>
      </c>
    </row>
    <row r="3122" spans="1:10">
      <c r="A3122" t="s">
        <v>544</v>
      </c>
      <c r="B3122" t="s">
        <v>490</v>
      </c>
      <c r="C3122" t="s">
        <v>491</v>
      </c>
      <c r="D3122" t="s">
        <v>696</v>
      </c>
      <c r="E3122" t="s">
        <v>15</v>
      </c>
      <c r="F3122" t="s">
        <v>77</v>
      </c>
      <c r="G3122" t="s">
        <v>79</v>
      </c>
      <c r="H3122">
        <v>2022</v>
      </c>
      <c r="I3122">
        <v>2215</v>
      </c>
      <c r="J3122">
        <v>1738</v>
      </c>
    </row>
    <row r="3123" spans="1:10">
      <c r="A3123" t="s">
        <v>544</v>
      </c>
      <c r="B3123" t="s">
        <v>490</v>
      </c>
      <c r="C3123" t="s">
        <v>491</v>
      </c>
      <c r="D3123" t="s">
        <v>696</v>
      </c>
      <c r="E3123" t="s">
        <v>15</v>
      </c>
      <c r="F3123" t="s">
        <v>77</v>
      </c>
      <c r="G3123" t="s">
        <v>79</v>
      </c>
      <c r="H3123">
        <v>2022</v>
      </c>
      <c r="I3123">
        <v>2440</v>
      </c>
      <c r="J3123">
        <v>1915.75</v>
      </c>
    </row>
    <row r="3124" spans="1:10">
      <c r="A3124" t="s">
        <v>544</v>
      </c>
      <c r="B3124" t="s">
        <v>490</v>
      </c>
      <c r="C3124" t="s">
        <v>491</v>
      </c>
      <c r="D3124" t="s">
        <v>696</v>
      </c>
      <c r="E3124" t="s">
        <v>15</v>
      </c>
      <c r="F3124" t="s">
        <v>80</v>
      </c>
      <c r="G3124" t="s">
        <v>574</v>
      </c>
      <c r="H3124">
        <v>2022</v>
      </c>
      <c r="I3124">
        <v>4730</v>
      </c>
      <c r="J3124">
        <v>5264</v>
      </c>
    </row>
    <row r="3125" spans="1:10">
      <c r="A3125" t="s">
        <v>544</v>
      </c>
      <c r="B3125" t="s">
        <v>490</v>
      </c>
      <c r="C3125" t="s">
        <v>491</v>
      </c>
      <c r="D3125" t="s">
        <v>696</v>
      </c>
      <c r="E3125" t="s">
        <v>15</v>
      </c>
      <c r="F3125" t="s">
        <v>80</v>
      </c>
      <c r="G3125" t="s">
        <v>105</v>
      </c>
      <c r="H3125">
        <v>2022</v>
      </c>
      <c r="I3125">
        <v>7645</v>
      </c>
      <c r="J3125">
        <v>8512</v>
      </c>
    </row>
    <row r="3126" spans="1:10">
      <c r="A3126" t="s">
        <v>544</v>
      </c>
      <c r="B3126" t="s">
        <v>490</v>
      </c>
      <c r="C3126" t="s">
        <v>491</v>
      </c>
      <c r="D3126" t="s">
        <v>696</v>
      </c>
      <c r="E3126" t="s">
        <v>15</v>
      </c>
      <c r="F3126" t="s">
        <v>80</v>
      </c>
      <c r="G3126" t="s">
        <v>105</v>
      </c>
      <c r="H3126">
        <v>2022</v>
      </c>
      <c r="I3126">
        <v>13320</v>
      </c>
      <c r="J3126">
        <v>14840</v>
      </c>
    </row>
    <row r="3127" spans="1:10">
      <c r="A3127" t="s">
        <v>544</v>
      </c>
      <c r="B3127" t="s">
        <v>490</v>
      </c>
      <c r="C3127" t="s">
        <v>491</v>
      </c>
      <c r="D3127" t="s">
        <v>696</v>
      </c>
      <c r="E3127" t="s">
        <v>15</v>
      </c>
      <c r="F3127" t="s">
        <v>80</v>
      </c>
      <c r="G3127" t="s">
        <v>105</v>
      </c>
      <c r="H3127">
        <v>2022</v>
      </c>
      <c r="I3127">
        <v>5955</v>
      </c>
      <c r="J3127">
        <v>6636</v>
      </c>
    </row>
    <row r="3128" spans="1:10">
      <c r="A3128" t="s">
        <v>544</v>
      </c>
      <c r="B3128" t="s">
        <v>490</v>
      </c>
      <c r="C3128" t="s">
        <v>491</v>
      </c>
      <c r="D3128" t="s">
        <v>696</v>
      </c>
      <c r="E3128" t="s">
        <v>15</v>
      </c>
      <c r="F3128" t="s">
        <v>597</v>
      </c>
      <c r="G3128" t="s">
        <v>598</v>
      </c>
      <c r="H3128">
        <v>2022</v>
      </c>
      <c r="I3128">
        <v>2440</v>
      </c>
      <c r="J3128">
        <v>2279.5</v>
      </c>
    </row>
    <row r="3129" spans="1:10">
      <c r="A3129" t="s">
        <v>544</v>
      </c>
      <c r="B3129" t="s">
        <v>490</v>
      </c>
      <c r="C3129" t="s">
        <v>491</v>
      </c>
      <c r="D3129" t="s">
        <v>696</v>
      </c>
      <c r="E3129" t="s">
        <v>15</v>
      </c>
      <c r="F3129" t="s">
        <v>597</v>
      </c>
      <c r="G3129" t="s">
        <v>598</v>
      </c>
      <c r="H3129">
        <v>2022</v>
      </c>
      <c r="I3129">
        <v>3670</v>
      </c>
      <c r="J3129">
        <v>3431</v>
      </c>
    </row>
    <row r="3130" spans="1:10">
      <c r="A3130" t="s">
        <v>544</v>
      </c>
      <c r="B3130" t="s">
        <v>490</v>
      </c>
      <c r="C3130" t="s">
        <v>491</v>
      </c>
      <c r="D3130" t="s">
        <v>696</v>
      </c>
      <c r="E3130" t="s">
        <v>15</v>
      </c>
      <c r="F3130" t="s">
        <v>357</v>
      </c>
      <c r="G3130" t="s">
        <v>359</v>
      </c>
      <c r="H3130">
        <v>2022</v>
      </c>
      <c r="I3130">
        <v>5830</v>
      </c>
      <c r="J3130">
        <v>11600</v>
      </c>
    </row>
    <row r="3131" spans="1:10">
      <c r="A3131" t="s">
        <v>544</v>
      </c>
      <c r="B3131" t="s">
        <v>490</v>
      </c>
      <c r="C3131" t="s">
        <v>491</v>
      </c>
      <c r="D3131" t="s">
        <v>696</v>
      </c>
      <c r="E3131" t="s">
        <v>15</v>
      </c>
      <c r="F3131" t="s">
        <v>357</v>
      </c>
      <c r="G3131" t="s">
        <v>359</v>
      </c>
      <c r="H3131">
        <v>2022</v>
      </c>
      <c r="I3131">
        <v>1060</v>
      </c>
      <c r="J3131">
        <v>2100</v>
      </c>
    </row>
    <row r="3132" spans="1:10">
      <c r="A3132" t="s">
        <v>544</v>
      </c>
      <c r="B3132" t="s">
        <v>490</v>
      </c>
      <c r="C3132" t="s">
        <v>491</v>
      </c>
      <c r="D3132" t="s">
        <v>696</v>
      </c>
      <c r="E3132" t="s">
        <v>15</v>
      </c>
      <c r="F3132" t="s">
        <v>214</v>
      </c>
      <c r="G3132" t="s">
        <v>537</v>
      </c>
      <c r="H3132">
        <v>2022</v>
      </c>
      <c r="I3132">
        <v>525</v>
      </c>
      <c r="J3132">
        <v>1365</v>
      </c>
    </row>
    <row r="3133" spans="1:10">
      <c r="A3133" t="s">
        <v>544</v>
      </c>
      <c r="B3133" t="s">
        <v>490</v>
      </c>
      <c r="C3133" t="s">
        <v>491</v>
      </c>
      <c r="D3133" t="s">
        <v>696</v>
      </c>
      <c r="E3133" t="s">
        <v>15</v>
      </c>
      <c r="F3133" t="s">
        <v>214</v>
      </c>
      <c r="G3133" t="s">
        <v>215</v>
      </c>
      <c r="H3133">
        <v>2022</v>
      </c>
      <c r="I3133">
        <v>525</v>
      </c>
      <c r="J3133">
        <v>1365</v>
      </c>
    </row>
    <row r="3134" spans="1:10">
      <c r="A3134" t="s">
        <v>710</v>
      </c>
      <c r="B3134" t="s">
        <v>11</v>
      </c>
      <c r="C3134" t="s">
        <v>73</v>
      </c>
      <c r="D3134" t="s">
        <v>715</v>
      </c>
      <c r="E3134" t="s">
        <v>15</v>
      </c>
      <c r="F3134" t="s">
        <v>80</v>
      </c>
      <c r="G3134" t="s">
        <v>105</v>
      </c>
      <c r="H3134">
        <v>2022</v>
      </c>
      <c r="I3134">
        <v>28750</v>
      </c>
      <c r="J3134">
        <v>32838</v>
      </c>
    </row>
    <row r="3135" spans="1:10">
      <c r="A3135" t="s">
        <v>710</v>
      </c>
      <c r="B3135" t="s">
        <v>11</v>
      </c>
      <c r="C3135" t="s">
        <v>73</v>
      </c>
      <c r="D3135" t="s">
        <v>715</v>
      </c>
      <c r="E3135" t="s">
        <v>15</v>
      </c>
      <c r="F3135" t="s">
        <v>36</v>
      </c>
      <c r="G3135" t="s">
        <v>37</v>
      </c>
      <c r="H3135">
        <v>2022</v>
      </c>
      <c r="I3135">
        <v>23520</v>
      </c>
      <c r="J3135">
        <v>31320</v>
      </c>
    </row>
    <row r="3136" spans="1:10">
      <c r="A3136" t="s">
        <v>710</v>
      </c>
      <c r="B3136" t="s">
        <v>11</v>
      </c>
      <c r="C3136" t="s">
        <v>73</v>
      </c>
      <c r="D3136" t="s">
        <v>715</v>
      </c>
      <c r="E3136" t="s">
        <v>15</v>
      </c>
      <c r="F3136" t="s">
        <v>80</v>
      </c>
      <c r="G3136" t="s">
        <v>105</v>
      </c>
      <c r="H3136">
        <v>2022</v>
      </c>
      <c r="I3136">
        <v>26590</v>
      </c>
      <c r="J3136">
        <v>30646.5</v>
      </c>
    </row>
    <row r="3137" spans="1:10">
      <c r="A3137" t="s">
        <v>710</v>
      </c>
      <c r="B3137" t="s">
        <v>11</v>
      </c>
      <c r="C3137" t="s">
        <v>73</v>
      </c>
      <c r="D3137" t="s">
        <v>715</v>
      </c>
      <c r="E3137" t="s">
        <v>15</v>
      </c>
      <c r="F3137" t="s">
        <v>80</v>
      </c>
      <c r="G3137" t="s">
        <v>105</v>
      </c>
      <c r="H3137">
        <v>2022</v>
      </c>
      <c r="I3137">
        <v>25125</v>
      </c>
      <c r="J3137">
        <v>29250</v>
      </c>
    </row>
    <row r="3138" spans="1:10">
      <c r="A3138" t="s">
        <v>710</v>
      </c>
      <c r="B3138" t="s">
        <v>11</v>
      </c>
      <c r="C3138" t="s">
        <v>73</v>
      </c>
      <c r="D3138" t="s">
        <v>715</v>
      </c>
      <c r="E3138" t="s">
        <v>15</v>
      </c>
      <c r="F3138" t="s">
        <v>80</v>
      </c>
      <c r="G3138" t="s">
        <v>105</v>
      </c>
      <c r="H3138">
        <v>2022</v>
      </c>
      <c r="I3138">
        <v>18595</v>
      </c>
      <c r="J3138">
        <v>21645</v>
      </c>
    </row>
    <row r="3139" spans="1:10">
      <c r="A3139" t="s">
        <v>710</v>
      </c>
      <c r="B3139" t="s">
        <v>11</v>
      </c>
      <c r="C3139" t="s">
        <v>73</v>
      </c>
      <c r="D3139" t="s">
        <v>715</v>
      </c>
      <c r="E3139" t="s">
        <v>15</v>
      </c>
      <c r="F3139" t="s">
        <v>80</v>
      </c>
      <c r="G3139" t="s">
        <v>105</v>
      </c>
      <c r="H3139">
        <v>2022</v>
      </c>
      <c r="I3139">
        <v>13065</v>
      </c>
      <c r="J3139">
        <v>15210</v>
      </c>
    </row>
    <row r="3140" spans="1:10">
      <c r="A3140" t="s">
        <v>710</v>
      </c>
      <c r="B3140" t="s">
        <v>11</v>
      </c>
      <c r="C3140" t="s">
        <v>73</v>
      </c>
      <c r="D3140" t="s">
        <v>715</v>
      </c>
      <c r="E3140" t="s">
        <v>15</v>
      </c>
      <c r="F3140" t="s">
        <v>80</v>
      </c>
      <c r="G3140" t="s">
        <v>105</v>
      </c>
      <c r="H3140">
        <v>2022</v>
      </c>
      <c r="I3140">
        <v>7995</v>
      </c>
      <c r="J3140">
        <v>9124.5</v>
      </c>
    </row>
    <row r="3141" spans="1:10">
      <c r="A3141" t="s">
        <v>710</v>
      </c>
      <c r="B3141" t="s">
        <v>11</v>
      </c>
      <c r="C3141" t="s">
        <v>73</v>
      </c>
      <c r="D3141" t="s">
        <v>715</v>
      </c>
      <c r="E3141" t="s">
        <v>15</v>
      </c>
      <c r="F3141" t="s">
        <v>80</v>
      </c>
      <c r="G3141" t="s">
        <v>105</v>
      </c>
      <c r="H3141">
        <v>2022</v>
      </c>
      <c r="I3141">
        <v>7490</v>
      </c>
      <c r="J3141">
        <v>8716.5</v>
      </c>
    </row>
    <row r="3142" spans="1:10">
      <c r="A3142" t="s">
        <v>710</v>
      </c>
      <c r="B3142" t="s">
        <v>11</v>
      </c>
      <c r="C3142" t="s">
        <v>73</v>
      </c>
      <c r="D3142" t="s">
        <v>715</v>
      </c>
      <c r="E3142" t="s">
        <v>15</v>
      </c>
      <c r="F3142" t="s">
        <v>80</v>
      </c>
      <c r="G3142" t="s">
        <v>105</v>
      </c>
      <c r="H3142">
        <v>2022</v>
      </c>
      <c r="I3142">
        <v>3720</v>
      </c>
      <c r="J3142">
        <v>4329</v>
      </c>
    </row>
    <row r="3143" spans="1:10">
      <c r="A3143" t="s">
        <v>710</v>
      </c>
      <c r="B3143" t="s">
        <v>11</v>
      </c>
      <c r="C3143" t="s">
        <v>73</v>
      </c>
      <c r="D3143" t="s">
        <v>715</v>
      </c>
      <c r="E3143" t="s">
        <v>15</v>
      </c>
      <c r="F3143" t="s">
        <v>80</v>
      </c>
      <c r="G3143" t="s">
        <v>105</v>
      </c>
      <c r="H3143">
        <v>2022</v>
      </c>
      <c r="I3143">
        <v>2515</v>
      </c>
      <c r="J3143">
        <v>2925</v>
      </c>
    </row>
    <row r="3144" spans="1:10">
      <c r="A3144" t="s">
        <v>710</v>
      </c>
      <c r="B3144" t="s">
        <v>11</v>
      </c>
      <c r="C3144" t="s">
        <v>73</v>
      </c>
      <c r="D3144" t="s">
        <v>715</v>
      </c>
      <c r="E3144" t="s">
        <v>15</v>
      </c>
      <c r="F3144" t="s">
        <v>80</v>
      </c>
      <c r="G3144" t="s">
        <v>105</v>
      </c>
      <c r="H3144">
        <v>2022</v>
      </c>
      <c r="I3144">
        <v>2415</v>
      </c>
      <c r="J3144">
        <v>2808</v>
      </c>
    </row>
    <row r="3145" spans="1:10">
      <c r="A3145" t="s">
        <v>710</v>
      </c>
      <c r="B3145" t="s">
        <v>11</v>
      </c>
      <c r="C3145" t="s">
        <v>73</v>
      </c>
      <c r="D3145" t="s">
        <v>715</v>
      </c>
      <c r="E3145" t="s">
        <v>15</v>
      </c>
      <c r="F3145" t="s">
        <v>80</v>
      </c>
      <c r="G3145" t="s">
        <v>105</v>
      </c>
      <c r="H3145">
        <v>2022</v>
      </c>
      <c r="I3145">
        <v>800</v>
      </c>
      <c r="J3145">
        <v>912</v>
      </c>
    </row>
    <row r="3146" spans="1:10">
      <c r="A3146" t="s">
        <v>710</v>
      </c>
      <c r="B3146" t="s">
        <v>11</v>
      </c>
      <c r="C3146" t="s">
        <v>73</v>
      </c>
      <c r="D3146" t="s">
        <v>715</v>
      </c>
      <c r="E3146" t="s">
        <v>15</v>
      </c>
      <c r="F3146" t="s">
        <v>80</v>
      </c>
      <c r="G3146" t="s">
        <v>105</v>
      </c>
      <c r="H3146">
        <v>2022</v>
      </c>
      <c r="I3146">
        <v>350</v>
      </c>
      <c r="J3146">
        <v>399</v>
      </c>
    </row>
    <row r="3147" spans="1:10">
      <c r="A3147" t="s">
        <v>710</v>
      </c>
      <c r="B3147" t="s">
        <v>11</v>
      </c>
      <c r="C3147" t="s">
        <v>73</v>
      </c>
      <c r="D3147" t="s">
        <v>715</v>
      </c>
      <c r="E3147" t="s">
        <v>15</v>
      </c>
      <c r="F3147" t="s">
        <v>80</v>
      </c>
      <c r="G3147" t="s">
        <v>105</v>
      </c>
      <c r="H3147">
        <v>2022</v>
      </c>
      <c r="I3147">
        <v>200</v>
      </c>
      <c r="J3147">
        <v>228</v>
      </c>
    </row>
    <row r="3148" spans="1:10">
      <c r="A3148" t="s">
        <v>710</v>
      </c>
      <c r="B3148" t="s">
        <v>490</v>
      </c>
      <c r="C3148" t="s">
        <v>491</v>
      </c>
      <c r="D3148" t="s">
        <v>777</v>
      </c>
      <c r="E3148" t="s">
        <v>15</v>
      </c>
      <c r="F3148" t="s">
        <v>16</v>
      </c>
      <c r="G3148" t="s">
        <v>158</v>
      </c>
      <c r="H3148">
        <v>2022</v>
      </c>
      <c r="I3148">
        <v>8400</v>
      </c>
      <c r="J3148">
        <v>18537</v>
      </c>
    </row>
    <row r="3149" spans="1:10">
      <c r="A3149" t="s">
        <v>710</v>
      </c>
      <c r="B3149" t="s">
        <v>490</v>
      </c>
      <c r="C3149" t="s">
        <v>491</v>
      </c>
      <c r="D3149" t="s">
        <v>777</v>
      </c>
      <c r="E3149" t="s">
        <v>15</v>
      </c>
      <c r="F3149" t="s">
        <v>16</v>
      </c>
      <c r="G3149" t="s">
        <v>158</v>
      </c>
      <c r="H3149">
        <v>2022</v>
      </c>
      <c r="I3149">
        <v>5530</v>
      </c>
      <c r="J3149">
        <v>12210</v>
      </c>
    </row>
    <row r="3150" spans="1:10">
      <c r="A3150" t="s">
        <v>710</v>
      </c>
      <c r="B3150" t="s">
        <v>490</v>
      </c>
      <c r="C3150" t="s">
        <v>491</v>
      </c>
      <c r="D3150" t="s">
        <v>777</v>
      </c>
      <c r="E3150" t="s">
        <v>15</v>
      </c>
      <c r="F3150" t="s">
        <v>16</v>
      </c>
      <c r="G3150" t="s">
        <v>158</v>
      </c>
      <c r="H3150">
        <v>2022</v>
      </c>
      <c r="I3150">
        <v>5130</v>
      </c>
      <c r="J3150">
        <v>11322</v>
      </c>
    </row>
    <row r="3151" spans="1:10">
      <c r="A3151" t="s">
        <v>710</v>
      </c>
      <c r="B3151" t="s">
        <v>490</v>
      </c>
      <c r="C3151" t="s">
        <v>491</v>
      </c>
      <c r="D3151" t="s">
        <v>777</v>
      </c>
      <c r="E3151" t="s">
        <v>15</v>
      </c>
      <c r="F3151" t="s">
        <v>16</v>
      </c>
      <c r="G3151" t="s">
        <v>158</v>
      </c>
      <c r="H3151">
        <v>2022</v>
      </c>
      <c r="I3151">
        <v>8200</v>
      </c>
      <c r="J3151">
        <v>18093</v>
      </c>
    </row>
    <row r="3152" spans="1:10">
      <c r="A3152" t="s">
        <v>710</v>
      </c>
      <c r="B3152" t="s">
        <v>490</v>
      </c>
      <c r="C3152" t="s">
        <v>491</v>
      </c>
      <c r="D3152" t="s">
        <v>777</v>
      </c>
      <c r="E3152" t="s">
        <v>15</v>
      </c>
      <c r="F3152" t="s">
        <v>77</v>
      </c>
      <c r="G3152" t="s">
        <v>763</v>
      </c>
      <c r="H3152">
        <v>2022</v>
      </c>
      <c r="I3152">
        <v>3015</v>
      </c>
      <c r="J3152">
        <v>2310</v>
      </c>
    </row>
    <row r="3153" spans="1:10">
      <c r="A3153" t="s">
        <v>710</v>
      </c>
      <c r="B3153" t="s">
        <v>490</v>
      </c>
      <c r="C3153" t="s">
        <v>491</v>
      </c>
      <c r="D3153" t="s">
        <v>777</v>
      </c>
      <c r="E3153" t="s">
        <v>15</v>
      </c>
      <c r="F3153" t="s">
        <v>77</v>
      </c>
      <c r="G3153" t="s">
        <v>596</v>
      </c>
      <c r="H3153">
        <v>2022</v>
      </c>
      <c r="I3153">
        <v>3015</v>
      </c>
      <c r="J3153">
        <v>2310</v>
      </c>
    </row>
    <row r="3154" spans="1:10">
      <c r="A3154" t="s">
        <v>710</v>
      </c>
      <c r="B3154" t="s">
        <v>490</v>
      </c>
      <c r="C3154" t="s">
        <v>491</v>
      </c>
      <c r="D3154" t="s">
        <v>777</v>
      </c>
      <c r="E3154" t="s">
        <v>15</v>
      </c>
      <c r="F3154" t="s">
        <v>597</v>
      </c>
      <c r="G3154" t="s">
        <v>691</v>
      </c>
      <c r="H3154">
        <v>2022</v>
      </c>
      <c r="I3154">
        <v>9240</v>
      </c>
      <c r="J3154">
        <v>8464</v>
      </c>
    </row>
    <row r="3155" spans="1:10">
      <c r="A3155" t="s">
        <v>710</v>
      </c>
      <c r="B3155" t="s">
        <v>490</v>
      </c>
      <c r="C3155" t="s">
        <v>491</v>
      </c>
      <c r="D3155" t="s">
        <v>777</v>
      </c>
      <c r="E3155" t="s">
        <v>15</v>
      </c>
      <c r="F3155" t="s">
        <v>597</v>
      </c>
      <c r="G3155" t="s">
        <v>691</v>
      </c>
      <c r="H3155">
        <v>2022</v>
      </c>
      <c r="I3155">
        <v>3350</v>
      </c>
      <c r="J3155">
        <v>3059</v>
      </c>
    </row>
    <row r="3156" spans="1:10">
      <c r="A3156" t="s">
        <v>710</v>
      </c>
      <c r="B3156" t="s">
        <v>490</v>
      </c>
      <c r="C3156" t="s">
        <v>491</v>
      </c>
      <c r="D3156" t="s">
        <v>777</v>
      </c>
      <c r="E3156" t="s">
        <v>15</v>
      </c>
      <c r="F3156" t="s">
        <v>198</v>
      </c>
      <c r="G3156" t="s">
        <v>199</v>
      </c>
      <c r="H3156">
        <v>2022</v>
      </c>
      <c r="I3156">
        <v>1710</v>
      </c>
      <c r="J3156">
        <v>1853</v>
      </c>
    </row>
    <row r="3157" spans="1:10">
      <c r="A3157" t="s">
        <v>710</v>
      </c>
      <c r="B3157" t="s">
        <v>490</v>
      </c>
      <c r="C3157" t="s">
        <v>491</v>
      </c>
      <c r="D3157" t="s">
        <v>777</v>
      </c>
      <c r="E3157" t="s">
        <v>15</v>
      </c>
      <c r="F3157" t="s">
        <v>198</v>
      </c>
      <c r="G3157" t="s">
        <v>199</v>
      </c>
      <c r="H3157">
        <v>2022</v>
      </c>
      <c r="I3157">
        <v>2515</v>
      </c>
      <c r="J3157">
        <v>2725</v>
      </c>
    </row>
    <row r="3158" spans="1:10">
      <c r="A3158" t="s">
        <v>710</v>
      </c>
      <c r="B3158" t="s">
        <v>490</v>
      </c>
      <c r="C3158" t="s">
        <v>491</v>
      </c>
      <c r="D3158" t="s">
        <v>777</v>
      </c>
      <c r="E3158" t="s">
        <v>15</v>
      </c>
      <c r="F3158" t="s">
        <v>198</v>
      </c>
      <c r="G3158" t="s">
        <v>199</v>
      </c>
      <c r="H3158">
        <v>2022</v>
      </c>
      <c r="I3158">
        <v>4125</v>
      </c>
      <c r="J3158">
        <v>4469</v>
      </c>
    </row>
    <row r="3159" spans="1:10">
      <c r="A3159" t="s">
        <v>710</v>
      </c>
      <c r="B3159" t="s">
        <v>490</v>
      </c>
      <c r="C3159" t="s">
        <v>491</v>
      </c>
      <c r="D3159" t="s">
        <v>777</v>
      </c>
      <c r="E3159" t="s">
        <v>15</v>
      </c>
      <c r="F3159" t="s">
        <v>198</v>
      </c>
      <c r="G3159" t="s">
        <v>200</v>
      </c>
      <c r="H3159">
        <v>2022</v>
      </c>
      <c r="I3159">
        <v>1710</v>
      </c>
      <c r="J3159">
        <v>1853</v>
      </c>
    </row>
    <row r="3160" spans="1:10">
      <c r="A3160" t="s">
        <v>710</v>
      </c>
      <c r="B3160" t="s">
        <v>490</v>
      </c>
      <c r="C3160" t="s">
        <v>491</v>
      </c>
      <c r="D3160" t="s">
        <v>777</v>
      </c>
      <c r="E3160" t="s">
        <v>15</v>
      </c>
      <c r="F3160" t="s">
        <v>198</v>
      </c>
      <c r="G3160" t="s">
        <v>200</v>
      </c>
      <c r="H3160">
        <v>2022</v>
      </c>
      <c r="I3160">
        <v>2515</v>
      </c>
      <c r="J3160">
        <v>2725</v>
      </c>
    </row>
    <row r="3161" spans="1:10">
      <c r="A3161" t="s">
        <v>710</v>
      </c>
      <c r="B3161" t="s">
        <v>490</v>
      </c>
      <c r="C3161" t="s">
        <v>491</v>
      </c>
      <c r="D3161" t="s">
        <v>777</v>
      </c>
      <c r="E3161" t="s">
        <v>15</v>
      </c>
      <c r="F3161" t="s">
        <v>198</v>
      </c>
      <c r="G3161" t="s">
        <v>200</v>
      </c>
      <c r="H3161">
        <v>2022</v>
      </c>
      <c r="I3161">
        <v>4125</v>
      </c>
      <c r="J3161">
        <v>4469</v>
      </c>
    </row>
    <row r="3162" spans="1:10">
      <c r="A3162" t="s">
        <v>710</v>
      </c>
      <c r="B3162" t="s">
        <v>490</v>
      </c>
      <c r="C3162" t="s">
        <v>491</v>
      </c>
      <c r="D3162" t="s">
        <v>777</v>
      </c>
      <c r="E3162" t="s">
        <v>15</v>
      </c>
      <c r="F3162" t="s">
        <v>210</v>
      </c>
      <c r="G3162" t="s">
        <v>213</v>
      </c>
      <c r="H3162">
        <v>2022</v>
      </c>
      <c r="I3162">
        <v>2615</v>
      </c>
      <c r="J3162">
        <v>5304</v>
      </c>
    </row>
    <row r="3163" spans="1:10">
      <c r="A3163" t="s">
        <v>710</v>
      </c>
      <c r="B3163" t="s">
        <v>490</v>
      </c>
      <c r="C3163" t="s">
        <v>491</v>
      </c>
      <c r="D3163" t="s">
        <v>777</v>
      </c>
      <c r="E3163" t="s">
        <v>15</v>
      </c>
      <c r="F3163" t="s">
        <v>210</v>
      </c>
      <c r="G3163" t="s">
        <v>213</v>
      </c>
      <c r="H3163">
        <v>2022</v>
      </c>
      <c r="I3163">
        <v>14075</v>
      </c>
      <c r="J3163">
        <v>28280</v>
      </c>
    </row>
    <row r="3164" spans="1:10">
      <c r="A3164" t="s">
        <v>710</v>
      </c>
      <c r="B3164" t="s">
        <v>490</v>
      </c>
      <c r="C3164" t="s">
        <v>491</v>
      </c>
      <c r="D3164" t="s">
        <v>777</v>
      </c>
      <c r="E3164" t="s">
        <v>15</v>
      </c>
      <c r="F3164" t="s">
        <v>210</v>
      </c>
      <c r="G3164" t="s">
        <v>213</v>
      </c>
      <c r="H3164">
        <v>2022</v>
      </c>
      <c r="I3164">
        <v>2010</v>
      </c>
      <c r="J3164">
        <v>4040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527DD-E13A-A845-BE43-663589E4D8C3}">
  <sheetPr>
    <tabColor theme="9" tint="0.59999389629810485"/>
  </sheetPr>
  <dimension ref="A1:B13"/>
  <sheetViews>
    <sheetView zoomScale="116" workbookViewId="0">
      <selection activeCell="A10" sqref="A10:A13"/>
    </sheetView>
  </sheetViews>
  <sheetFormatPr baseColWidth="10" defaultRowHeight="15"/>
  <cols>
    <col min="1" max="1" width="28.33203125" bestFit="1" customWidth="1"/>
  </cols>
  <sheetData>
    <row r="1" spans="1:2">
      <c r="A1" s="88" t="s">
        <v>1412</v>
      </c>
      <c r="B1" s="4"/>
    </row>
    <row r="2" spans="1:2">
      <c r="A2" s="4"/>
      <c r="B2" s="56"/>
    </row>
    <row r="3" spans="1:2">
      <c r="A3" t="s">
        <v>967</v>
      </c>
      <c r="B3" t="s">
        <v>1430</v>
      </c>
    </row>
    <row r="4" spans="1:2">
      <c r="A4" t="s">
        <v>970</v>
      </c>
      <c r="B4" t="s">
        <v>1432</v>
      </c>
    </row>
    <row r="5" spans="1:2">
      <c r="A5" t="s">
        <v>1169</v>
      </c>
      <c r="B5" t="s">
        <v>1431</v>
      </c>
    </row>
    <row r="6" spans="1:2">
      <c r="A6" t="s">
        <v>1409</v>
      </c>
      <c r="B6" t="s">
        <v>1413</v>
      </c>
    </row>
    <row r="7" spans="1:2">
      <c r="A7" t="s">
        <v>1410</v>
      </c>
      <c r="B7" t="s">
        <v>1414</v>
      </c>
    </row>
    <row r="8" spans="1:2">
      <c r="A8" t="s">
        <v>1411</v>
      </c>
      <c r="B8" s="4" t="s">
        <v>1415</v>
      </c>
    </row>
    <row r="10" spans="1:2">
      <c r="A10" s="88" t="s">
        <v>1416</v>
      </c>
    </row>
    <row r="11" spans="1:2">
      <c r="A11" s="4" t="s">
        <v>1433</v>
      </c>
    </row>
    <row r="12" spans="1:2">
      <c r="A12" t="s">
        <v>1434</v>
      </c>
    </row>
    <row r="13" spans="1:2">
      <c r="A13" t="s">
        <v>1435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88E8C-A027-B547-A9A5-DFDA4EBFB799}">
  <sheetPr codeName="Sheet11">
    <tabColor theme="9" tint="0.59999389629810485"/>
  </sheetPr>
  <dimension ref="A1:I38"/>
  <sheetViews>
    <sheetView showGridLines="0" topLeftCell="F1" workbookViewId="0">
      <selection activeCell="P35" sqref="P35"/>
    </sheetView>
  </sheetViews>
  <sheetFormatPr baseColWidth="10" defaultRowHeight="15"/>
  <cols>
    <col min="1" max="1" width="18.83203125" style="4" bestFit="1" customWidth="1"/>
    <col min="2" max="2" width="35.33203125" style="4" bestFit="1" customWidth="1"/>
    <col min="3" max="3" width="13.1640625" customWidth="1"/>
    <col min="4" max="4" width="17" customWidth="1"/>
    <col min="5" max="5" width="15" customWidth="1"/>
    <col min="6" max="6" width="16.6640625" customWidth="1"/>
    <col min="7" max="7" width="21.5" customWidth="1"/>
    <col min="8" max="8" width="19.6640625" customWidth="1"/>
  </cols>
  <sheetData>
    <row r="1" spans="1:9" ht="16">
      <c r="A1" s="109" t="s">
        <v>1</v>
      </c>
      <c r="B1" s="110" t="s">
        <v>800</v>
      </c>
      <c r="C1" s="111" t="s">
        <v>967</v>
      </c>
      <c r="D1" s="111" t="s">
        <v>970</v>
      </c>
      <c r="E1" s="111" t="s">
        <v>1169</v>
      </c>
      <c r="F1" s="111" t="s">
        <v>1409</v>
      </c>
      <c r="G1" s="111" t="s">
        <v>1410</v>
      </c>
      <c r="H1" s="111" t="s">
        <v>1411</v>
      </c>
      <c r="I1" s="112" t="s">
        <v>1424</v>
      </c>
    </row>
    <row r="2" spans="1:9" ht="16" customHeight="1">
      <c r="A2" s="100"/>
      <c r="B2" s="91" t="s">
        <v>472</v>
      </c>
      <c r="C2" s="92">
        <v>4.5777777777777775</v>
      </c>
      <c r="D2" s="93">
        <v>8</v>
      </c>
      <c r="E2" s="93">
        <v>5</v>
      </c>
      <c r="F2" s="94">
        <v>10</v>
      </c>
      <c r="G2" s="93">
        <v>8</v>
      </c>
      <c r="H2" s="93">
        <v>10</v>
      </c>
      <c r="I2" s="103">
        <f t="shared" ref="I2:I18" si="0">-C2+D2+E2+F2+G2+H2</f>
        <v>36.422222222222224</v>
      </c>
    </row>
    <row r="3" spans="1:9">
      <c r="A3" s="100" t="s">
        <v>351</v>
      </c>
      <c r="B3" s="91" t="s">
        <v>794</v>
      </c>
      <c r="C3" s="92">
        <v>4.6222222222222218</v>
      </c>
      <c r="D3" s="93">
        <v>8</v>
      </c>
      <c r="E3" s="93">
        <v>5</v>
      </c>
      <c r="F3" s="94">
        <v>10</v>
      </c>
      <c r="G3" s="93">
        <v>8</v>
      </c>
      <c r="H3" s="93">
        <v>10</v>
      </c>
      <c r="I3" s="103">
        <f t="shared" si="0"/>
        <v>36.37777777777778</v>
      </c>
    </row>
    <row r="4" spans="1:9">
      <c r="A4" s="100" t="s">
        <v>523</v>
      </c>
      <c r="B4" s="91" t="s">
        <v>792</v>
      </c>
      <c r="C4" s="92">
        <v>4.2222222222222223</v>
      </c>
      <c r="D4" s="93">
        <v>10</v>
      </c>
      <c r="E4" s="93">
        <v>7</v>
      </c>
      <c r="F4" s="93">
        <v>3</v>
      </c>
      <c r="G4" s="93">
        <v>8</v>
      </c>
      <c r="H4" s="93">
        <v>8</v>
      </c>
      <c r="I4" s="103">
        <f t="shared" si="0"/>
        <v>31.777777777777779</v>
      </c>
    </row>
    <row r="5" spans="1:9">
      <c r="A5" s="100"/>
      <c r="B5" s="91" t="s">
        <v>529</v>
      </c>
      <c r="C5" s="92">
        <v>4.2666666666666666</v>
      </c>
      <c r="D5" s="93">
        <v>8</v>
      </c>
      <c r="E5" s="93">
        <v>7</v>
      </c>
      <c r="F5" s="93">
        <v>3</v>
      </c>
      <c r="G5" s="93">
        <v>8</v>
      </c>
      <c r="H5" s="93">
        <v>8</v>
      </c>
      <c r="I5" s="103">
        <f t="shared" si="0"/>
        <v>29.733333333333334</v>
      </c>
    </row>
    <row r="6" spans="1:9" ht="16" customHeight="1">
      <c r="A6" s="101"/>
      <c r="B6" s="91" t="s">
        <v>795</v>
      </c>
      <c r="C6" s="92">
        <v>4.3555555555555552</v>
      </c>
      <c r="D6" s="93">
        <v>8</v>
      </c>
      <c r="E6" s="93">
        <v>7</v>
      </c>
      <c r="F6" s="93">
        <v>7</v>
      </c>
      <c r="G6" s="93">
        <v>7</v>
      </c>
      <c r="H6" s="93">
        <v>5</v>
      </c>
      <c r="I6" s="103">
        <f t="shared" si="0"/>
        <v>29.644444444444446</v>
      </c>
    </row>
    <row r="7" spans="1:9">
      <c r="A7" s="102"/>
      <c r="B7" s="91" t="s">
        <v>543</v>
      </c>
      <c r="C7" s="92">
        <v>4</v>
      </c>
      <c r="D7" s="93">
        <v>10</v>
      </c>
      <c r="E7" s="93">
        <v>10</v>
      </c>
      <c r="F7" s="93">
        <v>3</v>
      </c>
      <c r="G7" s="93">
        <v>1</v>
      </c>
      <c r="H7" s="93">
        <v>9</v>
      </c>
      <c r="I7" s="103">
        <f t="shared" si="0"/>
        <v>29</v>
      </c>
    </row>
    <row r="8" spans="1:9" ht="16" customHeight="1">
      <c r="A8" s="102" t="s">
        <v>530</v>
      </c>
      <c r="B8" s="91" t="s">
        <v>798</v>
      </c>
      <c r="C8" s="92">
        <v>4.3111111111111109</v>
      </c>
      <c r="D8" s="93">
        <v>10</v>
      </c>
      <c r="E8" s="93">
        <v>10</v>
      </c>
      <c r="F8" s="93">
        <v>3</v>
      </c>
      <c r="G8" s="93">
        <v>1</v>
      </c>
      <c r="H8" s="93">
        <v>9</v>
      </c>
      <c r="I8" s="103">
        <f t="shared" si="0"/>
        <v>28.68888888888889</v>
      </c>
    </row>
    <row r="9" spans="1:9">
      <c r="A9" s="101"/>
      <c r="B9" s="91" t="s">
        <v>73</v>
      </c>
      <c r="C9" s="92">
        <v>4.2666666666666666</v>
      </c>
      <c r="D9" s="93">
        <v>7</v>
      </c>
      <c r="E9" s="93">
        <v>7</v>
      </c>
      <c r="F9" s="93">
        <v>7</v>
      </c>
      <c r="G9" s="93">
        <v>4</v>
      </c>
      <c r="H9" s="93">
        <v>5</v>
      </c>
      <c r="I9" s="103">
        <f t="shared" si="0"/>
        <v>25.733333333333334</v>
      </c>
    </row>
    <row r="10" spans="1:9">
      <c r="A10" s="100"/>
      <c r="B10" s="91" t="s">
        <v>793</v>
      </c>
      <c r="C10" s="92">
        <v>4.5777777777777775</v>
      </c>
      <c r="D10" s="93">
        <v>4</v>
      </c>
      <c r="E10" s="93">
        <v>5</v>
      </c>
      <c r="F10" s="93">
        <v>5</v>
      </c>
      <c r="G10" s="93">
        <v>7</v>
      </c>
      <c r="H10" s="93">
        <v>8</v>
      </c>
      <c r="I10" s="103">
        <f t="shared" si="0"/>
        <v>24.422222222222224</v>
      </c>
    </row>
    <row r="11" spans="1:9" ht="16" customHeight="1">
      <c r="A11" s="101" t="s">
        <v>11</v>
      </c>
      <c r="B11" s="91" t="s">
        <v>119</v>
      </c>
      <c r="C11" s="92">
        <v>4.177777777777778</v>
      </c>
      <c r="D11" s="93">
        <v>6</v>
      </c>
      <c r="E11" s="93">
        <v>6</v>
      </c>
      <c r="F11" s="93">
        <v>2</v>
      </c>
      <c r="G11" s="93">
        <v>7</v>
      </c>
      <c r="H11" s="93">
        <v>6</v>
      </c>
      <c r="I11" s="103">
        <f t="shared" si="0"/>
        <v>22.822222222222223</v>
      </c>
    </row>
    <row r="12" spans="1:9">
      <c r="A12" s="100"/>
      <c r="B12" s="91" t="s">
        <v>778</v>
      </c>
      <c r="C12" s="92">
        <v>4.2666666666666666</v>
      </c>
      <c r="D12" s="93">
        <v>4</v>
      </c>
      <c r="E12" s="93">
        <v>5</v>
      </c>
      <c r="F12" s="93">
        <v>3</v>
      </c>
      <c r="G12" s="93">
        <v>7</v>
      </c>
      <c r="H12" s="93">
        <v>8</v>
      </c>
      <c r="I12" s="103">
        <f t="shared" si="0"/>
        <v>22.733333333333334</v>
      </c>
    </row>
    <row r="13" spans="1:9">
      <c r="A13" s="102" t="s">
        <v>473</v>
      </c>
      <c r="B13" s="89" t="s">
        <v>799</v>
      </c>
      <c r="C13" s="90">
        <v>4.177777777777778</v>
      </c>
      <c r="D13" s="52">
        <v>5</v>
      </c>
      <c r="E13" s="52">
        <v>6</v>
      </c>
      <c r="F13" s="52">
        <v>2</v>
      </c>
      <c r="G13" s="52">
        <v>6</v>
      </c>
      <c r="H13" s="52">
        <v>6</v>
      </c>
      <c r="I13" s="104">
        <f t="shared" si="0"/>
        <v>20.822222222222223</v>
      </c>
    </row>
    <row r="14" spans="1:9">
      <c r="A14" s="101" t="s">
        <v>490</v>
      </c>
      <c r="B14" s="89" t="s">
        <v>491</v>
      </c>
      <c r="C14" s="90">
        <v>4.177777777777778</v>
      </c>
      <c r="D14" s="52">
        <v>7</v>
      </c>
      <c r="E14" s="52">
        <v>2</v>
      </c>
      <c r="F14" s="52">
        <v>1</v>
      </c>
      <c r="G14" s="52">
        <v>5</v>
      </c>
      <c r="H14" s="52">
        <v>7</v>
      </c>
      <c r="I14" s="104">
        <f t="shared" si="0"/>
        <v>17.822222222222223</v>
      </c>
    </row>
    <row r="15" spans="1:9">
      <c r="A15" s="101"/>
      <c r="B15" s="89" t="s">
        <v>518</v>
      </c>
      <c r="C15" s="90">
        <v>4.8</v>
      </c>
      <c r="D15" s="52">
        <v>7</v>
      </c>
      <c r="E15" s="52">
        <v>0</v>
      </c>
      <c r="F15" s="52">
        <v>1</v>
      </c>
      <c r="G15" s="52">
        <v>5</v>
      </c>
      <c r="H15" s="52">
        <v>7</v>
      </c>
      <c r="I15" s="104">
        <f t="shared" si="0"/>
        <v>15.2</v>
      </c>
    </row>
    <row r="16" spans="1:9">
      <c r="A16" s="101"/>
      <c r="B16" s="89" t="s">
        <v>797</v>
      </c>
      <c r="C16" s="90">
        <v>5.1111111111111107</v>
      </c>
      <c r="D16" s="52">
        <v>3</v>
      </c>
      <c r="E16" s="52">
        <v>3</v>
      </c>
      <c r="F16" s="52">
        <v>1</v>
      </c>
      <c r="G16" s="52">
        <v>5</v>
      </c>
      <c r="H16" s="52">
        <v>4</v>
      </c>
      <c r="I16" s="104">
        <f t="shared" si="0"/>
        <v>10.888888888888889</v>
      </c>
    </row>
    <row r="17" spans="1:9">
      <c r="A17" s="101"/>
      <c r="B17" s="89" t="s">
        <v>796</v>
      </c>
      <c r="C17" s="90">
        <v>4.3111111111111109</v>
      </c>
      <c r="D17" s="52">
        <v>3</v>
      </c>
      <c r="E17" s="52">
        <v>3</v>
      </c>
      <c r="F17" s="52">
        <v>2</v>
      </c>
      <c r="G17" s="52">
        <v>4</v>
      </c>
      <c r="H17" s="52">
        <v>3</v>
      </c>
      <c r="I17" s="104">
        <f t="shared" si="0"/>
        <v>10.68888888888889</v>
      </c>
    </row>
    <row r="18" spans="1:9">
      <c r="A18" s="101"/>
      <c r="B18" s="89" t="s">
        <v>322</v>
      </c>
      <c r="C18" s="90">
        <v>5.9555555555555557</v>
      </c>
      <c r="D18" s="52">
        <v>2</v>
      </c>
      <c r="E18" s="52">
        <v>0</v>
      </c>
      <c r="F18" s="52">
        <v>4</v>
      </c>
      <c r="G18" s="52">
        <v>1</v>
      </c>
      <c r="H18" s="52">
        <v>2</v>
      </c>
      <c r="I18" s="104">
        <f t="shared" si="0"/>
        <v>3.0444444444444443</v>
      </c>
    </row>
    <row r="19" spans="1:9">
      <c r="A19" s="105"/>
      <c r="B19" s="106"/>
      <c r="C19" s="107" t="s">
        <v>1425</v>
      </c>
      <c r="D19" s="107" t="s">
        <v>1426</v>
      </c>
      <c r="E19" s="107" t="s">
        <v>1426</v>
      </c>
      <c r="F19" s="107" t="s">
        <v>1426</v>
      </c>
      <c r="G19" s="107" t="s">
        <v>1426</v>
      </c>
      <c r="H19" s="107" t="s">
        <v>1426</v>
      </c>
      <c r="I19" s="108"/>
    </row>
    <row r="23" spans="1:9">
      <c r="C23" s="4"/>
      <c r="D23" s="24"/>
      <c r="E23" s="72"/>
    </row>
    <row r="24" spans="1:9">
      <c r="C24" s="4"/>
      <c r="D24" s="24"/>
      <c r="E24" s="72"/>
    </row>
    <row r="25" spans="1:9">
      <c r="C25" s="4"/>
      <c r="D25" s="24"/>
      <c r="E25" s="72"/>
    </row>
    <row r="26" spans="1:9">
      <c r="C26" s="4"/>
      <c r="D26" s="24"/>
      <c r="E26" s="72"/>
    </row>
    <row r="27" spans="1:9">
      <c r="C27" s="4"/>
      <c r="D27" s="24"/>
      <c r="E27" s="72"/>
    </row>
    <row r="28" spans="1:9">
      <c r="C28" s="4"/>
      <c r="D28" s="24"/>
      <c r="E28" s="72"/>
    </row>
    <row r="29" spans="1:9">
      <c r="C29" s="4"/>
      <c r="D29" s="24"/>
      <c r="E29" s="72"/>
    </row>
    <row r="30" spans="1:9">
      <c r="C30" s="4"/>
      <c r="D30" s="24"/>
      <c r="E30" s="72"/>
    </row>
    <row r="31" spans="1:9">
      <c r="C31" s="4"/>
      <c r="D31" s="24"/>
      <c r="E31" s="72"/>
    </row>
    <row r="32" spans="1:9">
      <c r="C32" s="4"/>
      <c r="D32" s="24"/>
      <c r="E32" s="72"/>
    </row>
    <row r="33" spans="3:5">
      <c r="C33" s="4"/>
      <c r="D33" s="24"/>
      <c r="E33" s="72"/>
    </row>
    <row r="34" spans="3:5">
      <c r="C34" s="4"/>
      <c r="D34" s="24"/>
      <c r="E34" s="72"/>
    </row>
    <row r="35" spans="3:5">
      <c r="C35" s="4"/>
      <c r="D35" s="24"/>
      <c r="E35" s="72"/>
    </row>
    <row r="36" spans="3:5">
      <c r="C36" s="4"/>
      <c r="D36" s="24"/>
      <c r="E36" s="72"/>
    </row>
    <row r="37" spans="3:5">
      <c r="C37" s="4"/>
      <c r="D37" s="24"/>
      <c r="E37" s="72"/>
    </row>
    <row r="38" spans="3:5">
      <c r="C38" s="4"/>
      <c r="D38" s="24"/>
      <c r="E38" s="72"/>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EDD3F-337B-304A-B99B-7E3ADDA16D0F}">
  <sheetPr>
    <tabColor theme="9" tint="0.59999389629810485"/>
  </sheetPr>
  <dimension ref="A2:S47"/>
  <sheetViews>
    <sheetView showGridLines="0" topLeftCell="A25" workbookViewId="0">
      <selection activeCell="I27" sqref="I27"/>
    </sheetView>
  </sheetViews>
  <sheetFormatPr baseColWidth="10" defaultRowHeight="15"/>
  <cols>
    <col min="1" max="1" width="29" bestFit="1" customWidth="1"/>
    <col min="2" max="2" width="14.6640625" customWidth="1"/>
  </cols>
  <sheetData>
    <row r="2" spans="1:19">
      <c r="A2" s="126" t="s">
        <v>1420</v>
      </c>
      <c r="B2" s="126"/>
      <c r="C2" s="126"/>
      <c r="D2" s="126"/>
      <c r="E2" s="126"/>
      <c r="F2" s="126"/>
      <c r="G2" s="126"/>
      <c r="H2" s="126"/>
      <c r="J2" s="126" t="s">
        <v>1419</v>
      </c>
      <c r="K2" s="126"/>
      <c r="L2" s="126"/>
      <c r="M2" s="126"/>
      <c r="N2" s="126"/>
      <c r="O2" s="126"/>
      <c r="P2" s="126"/>
      <c r="Q2" s="126"/>
      <c r="R2" s="126"/>
      <c r="S2" s="126"/>
    </row>
    <row r="27" spans="1:16">
      <c r="N27" s="57" t="s">
        <v>1423</v>
      </c>
      <c r="O27" s="57"/>
      <c r="P27" s="57"/>
    </row>
    <row r="29" spans="1:16">
      <c r="A29" s="126" t="s">
        <v>1429</v>
      </c>
      <c r="B29" s="126"/>
      <c r="C29" s="126"/>
      <c r="N29" t="s">
        <v>530</v>
      </c>
      <c r="O29">
        <v>17.3</v>
      </c>
      <c r="P29">
        <v>10</v>
      </c>
    </row>
    <row r="30" spans="1:16">
      <c r="M30" s="1"/>
      <c r="N30" t="s">
        <v>73</v>
      </c>
      <c r="O30">
        <v>11.4</v>
      </c>
      <c r="P30" s="1">
        <v>6.5895953757225429</v>
      </c>
    </row>
    <row r="31" spans="1:16">
      <c r="B31" t="s">
        <v>1427</v>
      </c>
      <c r="C31" t="s">
        <v>1428</v>
      </c>
      <c r="M31" s="1"/>
      <c r="N31" t="s">
        <v>351</v>
      </c>
      <c r="O31">
        <v>9</v>
      </c>
      <c r="P31" s="1">
        <v>5.2023121387283231</v>
      </c>
    </row>
    <row r="32" spans="1:16">
      <c r="A32" s="4" t="s">
        <v>793</v>
      </c>
      <c r="B32" s="24">
        <v>49550000</v>
      </c>
      <c r="C32" s="72">
        <f>B32*$C$36/$B$36</f>
        <v>1.8046399825181192</v>
      </c>
      <c r="M32" s="1"/>
      <c r="N32" t="s">
        <v>119</v>
      </c>
      <c r="O32">
        <v>11</v>
      </c>
      <c r="P32" s="1">
        <v>6.3583815028901736</v>
      </c>
    </row>
    <row r="33" spans="1:16">
      <c r="A33" s="4" t="s">
        <v>73</v>
      </c>
      <c r="B33" s="24">
        <v>187000000</v>
      </c>
      <c r="C33" s="72">
        <f>B33*$C$36/$B$36</f>
        <v>6.8106493790290275</v>
      </c>
      <c r="M33" s="1"/>
      <c r="N33" t="s">
        <v>1421</v>
      </c>
      <c r="O33">
        <v>3.3</v>
      </c>
      <c r="P33" s="1">
        <v>1.9075144508670518</v>
      </c>
    </row>
    <row r="34" spans="1:16">
      <c r="A34" s="4" t="s">
        <v>797</v>
      </c>
      <c r="B34" s="24">
        <v>29820000</v>
      </c>
      <c r="C34" s="72">
        <f>B34*$C$36/$B$36</f>
        <v>1.0860618421531849</v>
      </c>
      <c r="M34" s="1"/>
      <c r="N34" t="s">
        <v>1422</v>
      </c>
      <c r="O34">
        <v>0.1</v>
      </c>
      <c r="P34" s="1">
        <v>5.7803468208092484E-2</v>
      </c>
    </row>
    <row r="35" spans="1:16">
      <c r="A35" s="4" t="s">
        <v>796</v>
      </c>
      <c r="B35" s="24">
        <v>55200000</v>
      </c>
      <c r="C35" s="72">
        <f>B35*$C$36/$B$36</f>
        <v>2.0104162872855738</v>
      </c>
    </row>
    <row r="36" spans="1:16">
      <c r="A36" s="4" t="s">
        <v>351</v>
      </c>
      <c r="B36" s="24">
        <v>274570000</v>
      </c>
      <c r="C36" s="72">
        <v>10</v>
      </c>
    </row>
    <row r="37" spans="1:16">
      <c r="A37" s="4" t="s">
        <v>119</v>
      </c>
      <c r="B37" s="24">
        <v>48550000</v>
      </c>
      <c r="C37" s="72">
        <f t="shared" ref="C37:C47" si="0">B37*$C$36/$B$36</f>
        <v>1.7682193976035254</v>
      </c>
    </row>
    <row r="38" spans="1:16">
      <c r="A38" s="4" t="s">
        <v>491</v>
      </c>
      <c r="B38" s="24">
        <v>14900000</v>
      </c>
      <c r="C38" s="72">
        <f t="shared" si="0"/>
        <v>0.54266671522744658</v>
      </c>
    </row>
    <row r="39" spans="1:16">
      <c r="A39" s="4" t="s">
        <v>795</v>
      </c>
      <c r="B39" s="24">
        <v>187000000</v>
      </c>
      <c r="C39" s="72">
        <f t="shared" si="0"/>
        <v>6.8106493790290275</v>
      </c>
    </row>
    <row r="40" spans="1:16">
      <c r="A40" s="4" t="s">
        <v>778</v>
      </c>
      <c r="B40" s="24">
        <v>70100000</v>
      </c>
      <c r="C40" s="72">
        <f t="shared" si="0"/>
        <v>2.5530830025130204</v>
      </c>
    </row>
    <row r="41" spans="1:16">
      <c r="A41" s="4" t="s">
        <v>799</v>
      </c>
      <c r="B41" s="24">
        <v>43400000</v>
      </c>
      <c r="C41" s="72">
        <f t="shared" si="0"/>
        <v>1.5806533852933677</v>
      </c>
    </row>
    <row r="42" spans="1:16">
      <c r="A42" s="4" t="s">
        <v>322</v>
      </c>
      <c r="B42" s="24">
        <v>113500000</v>
      </c>
      <c r="C42" s="72">
        <f t="shared" si="0"/>
        <v>4.1337363878063877</v>
      </c>
    </row>
    <row r="43" spans="1:16">
      <c r="A43" s="4" t="s">
        <v>529</v>
      </c>
      <c r="B43" s="24">
        <v>36100000</v>
      </c>
      <c r="C43" s="72">
        <f t="shared" si="0"/>
        <v>1.3147831154168337</v>
      </c>
    </row>
    <row r="44" spans="1:16">
      <c r="A44" s="4" t="s">
        <v>792</v>
      </c>
      <c r="B44" s="24">
        <v>27710000</v>
      </c>
      <c r="C44" s="72">
        <f t="shared" si="0"/>
        <v>1.0092144079833922</v>
      </c>
    </row>
    <row r="45" spans="1:16">
      <c r="A45" s="4" t="s">
        <v>518</v>
      </c>
      <c r="B45" s="24">
        <v>26700000</v>
      </c>
      <c r="C45" s="72">
        <f t="shared" si="0"/>
        <v>0.9724296172196526</v>
      </c>
    </row>
    <row r="46" spans="1:16">
      <c r="A46" s="4" t="s">
        <v>798</v>
      </c>
      <c r="B46" s="24">
        <v>90700000</v>
      </c>
      <c r="C46" s="72">
        <f t="shared" si="0"/>
        <v>3.3033470517536512</v>
      </c>
    </row>
    <row r="47" spans="1:16">
      <c r="A47" s="4" t="s">
        <v>543</v>
      </c>
      <c r="B47" s="24">
        <v>45800000</v>
      </c>
      <c r="C47" s="72">
        <f t="shared" si="0"/>
        <v>1.6680627890883928</v>
      </c>
    </row>
  </sheetData>
  <mergeCells count="3">
    <mergeCell ref="A2:H2"/>
    <mergeCell ref="J2:S2"/>
    <mergeCell ref="A29:C29"/>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849CA-2AC8-964F-BEC5-A75B21396260}">
  <sheetPr>
    <tabColor theme="7" tint="0.59999389629810485"/>
  </sheetPr>
  <dimension ref="B2:B17"/>
  <sheetViews>
    <sheetView workbookViewId="0">
      <selection activeCell="M33" sqref="M33"/>
    </sheetView>
  </sheetViews>
  <sheetFormatPr baseColWidth="10" defaultRowHeight="15"/>
  <sheetData>
    <row r="2" spans="2:2">
      <c r="B2" t="s">
        <v>1102</v>
      </c>
    </row>
    <row r="4" spans="2:2">
      <c r="B4" t="s">
        <v>1103</v>
      </c>
    </row>
    <row r="11" spans="2:2">
      <c r="B11" t="s">
        <v>1095</v>
      </c>
    </row>
    <row r="12" spans="2:2">
      <c r="B12" t="s">
        <v>1096</v>
      </c>
    </row>
    <row r="13" spans="2:2">
      <c r="B13" t="s">
        <v>1097</v>
      </c>
    </row>
    <row r="14" spans="2:2">
      <c r="B14" t="s">
        <v>1098</v>
      </c>
    </row>
    <row r="15" spans="2:2">
      <c r="B15" t="s">
        <v>1099</v>
      </c>
    </row>
    <row r="16" spans="2:2">
      <c r="B16" t="s">
        <v>1100</v>
      </c>
    </row>
    <row r="17" spans="2:2">
      <c r="B17" t="s">
        <v>1101</v>
      </c>
    </row>
  </sheetData>
  <dataValidations count="1">
    <dataValidation type="list" allowBlank="1" showInputMessage="1" showErrorMessage="1" sqref="C4" xr:uid="{E0E00137-5629-A344-8269-910F6E5A2568}">
      <formula1>"Financial, Operational, Strategic, Brand Reputation, Technological, Reputational, Consumer Behavior, Environmental"</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FF60E-021D-214F-A0CF-4DE17985634F}">
  <sheetPr>
    <tabColor theme="9" tint="0.59999389629810485"/>
  </sheetPr>
  <dimension ref="A2:P180"/>
  <sheetViews>
    <sheetView showGridLines="0" topLeftCell="A12" zoomScale="107" workbookViewId="0">
      <selection activeCell="K17" sqref="K17"/>
    </sheetView>
  </sheetViews>
  <sheetFormatPr baseColWidth="10" defaultRowHeight="15"/>
  <cols>
    <col min="1" max="1" width="17.33203125" customWidth="1"/>
    <col min="2" max="2" width="26.5" customWidth="1"/>
    <col min="3" max="3" width="37" customWidth="1"/>
    <col min="4" max="6" width="10.5" customWidth="1"/>
    <col min="8" max="8" width="52.83203125" customWidth="1"/>
    <col min="9" max="9" width="7.83203125" customWidth="1"/>
  </cols>
  <sheetData>
    <row r="2" spans="1:16">
      <c r="A2" t="s">
        <v>951</v>
      </c>
      <c r="B2" t="s">
        <v>952</v>
      </c>
      <c r="D2" t="s">
        <v>957</v>
      </c>
      <c r="F2" t="s">
        <v>959</v>
      </c>
      <c r="J2" t="s">
        <v>967</v>
      </c>
      <c r="K2" s="49">
        <v>5</v>
      </c>
      <c r="L2" s="51">
        <f>K2*$L$7</f>
        <v>5</v>
      </c>
      <c r="M2" s="51">
        <f>K2*$M$7</f>
        <v>10</v>
      </c>
      <c r="N2" s="51">
        <f>K2*$N$7</f>
        <v>15</v>
      </c>
      <c r="O2" s="51">
        <f>K2*$O$7</f>
        <v>20</v>
      </c>
      <c r="P2" s="51">
        <f>K2*$P$7</f>
        <v>25</v>
      </c>
    </row>
    <row r="3" spans="1:16">
      <c r="B3" t="s">
        <v>953</v>
      </c>
      <c r="F3" t="s">
        <v>958</v>
      </c>
      <c r="K3" s="49">
        <v>4</v>
      </c>
      <c r="L3" s="51">
        <f>K3*$L$7</f>
        <v>4</v>
      </c>
      <c r="M3" s="51">
        <f>K3*$M$7</f>
        <v>8</v>
      </c>
      <c r="N3" s="51">
        <f>K3*$N$7</f>
        <v>12</v>
      </c>
      <c r="O3" s="51">
        <f>K3*$O$7</f>
        <v>16</v>
      </c>
      <c r="P3" s="51">
        <f>K3*$P$7</f>
        <v>20</v>
      </c>
    </row>
    <row r="4" spans="1:16">
      <c r="B4" t="s">
        <v>954</v>
      </c>
      <c r="F4" t="s">
        <v>960</v>
      </c>
      <c r="K4" s="49">
        <v>3</v>
      </c>
      <c r="L4" s="51">
        <f>K4*$L$7</f>
        <v>3</v>
      </c>
      <c r="M4" s="51">
        <f>K4*$M$7</f>
        <v>6</v>
      </c>
      <c r="N4" s="51">
        <f>K4*$N$7</f>
        <v>9</v>
      </c>
      <c r="O4" s="51">
        <f>K4*$O$7</f>
        <v>12</v>
      </c>
      <c r="P4" s="51">
        <f>K4*$P$7</f>
        <v>15</v>
      </c>
    </row>
    <row r="5" spans="1:16">
      <c r="B5" t="s">
        <v>955</v>
      </c>
      <c r="F5" t="s">
        <v>961</v>
      </c>
      <c r="K5" s="49">
        <v>2</v>
      </c>
      <c r="L5" s="51">
        <f>K5*$L$7</f>
        <v>2</v>
      </c>
      <c r="M5" s="51">
        <f>K5*$M$7</f>
        <v>4</v>
      </c>
      <c r="N5" s="51">
        <f>K5*$N$7</f>
        <v>6</v>
      </c>
      <c r="O5" s="51">
        <f>K5*$O$7</f>
        <v>8</v>
      </c>
      <c r="P5" s="51">
        <f>K5*$P$7</f>
        <v>10</v>
      </c>
    </row>
    <row r="6" spans="1:16">
      <c r="B6" t="s">
        <v>956</v>
      </c>
      <c r="F6" t="s">
        <v>962</v>
      </c>
      <c r="K6" s="49">
        <v>1</v>
      </c>
      <c r="L6" s="51">
        <f>K6*$L$7</f>
        <v>1</v>
      </c>
      <c r="M6" s="51">
        <f>K6*$M$7</f>
        <v>2</v>
      </c>
      <c r="N6" s="51">
        <f>K6*$N$7</f>
        <v>3</v>
      </c>
      <c r="O6" s="51">
        <f>K6*$O$7</f>
        <v>4</v>
      </c>
      <c r="P6" s="51">
        <f>K6*$P$7</f>
        <v>5</v>
      </c>
    </row>
    <row r="7" spans="1:16">
      <c r="K7" s="49"/>
      <c r="L7" s="49">
        <v>1</v>
      </c>
      <c r="M7" s="49">
        <v>2</v>
      </c>
      <c r="N7" s="49">
        <v>3</v>
      </c>
      <c r="O7" s="49">
        <v>4</v>
      </c>
      <c r="P7" s="49">
        <v>5</v>
      </c>
    </row>
    <row r="9" spans="1:16" ht="48">
      <c r="A9" s="49" t="s">
        <v>800</v>
      </c>
      <c r="B9" s="49" t="s">
        <v>949</v>
      </c>
      <c r="C9" s="49" t="s">
        <v>950</v>
      </c>
      <c r="D9" s="49" t="s">
        <v>1006</v>
      </c>
      <c r="E9" s="49" t="s">
        <v>964</v>
      </c>
      <c r="F9" s="49" t="s">
        <v>965</v>
      </c>
      <c r="G9" s="49" t="s">
        <v>977</v>
      </c>
      <c r="H9" s="49" t="s">
        <v>978</v>
      </c>
    </row>
    <row r="10" spans="1:16" ht="48" customHeight="1">
      <c r="A10" s="50" t="s">
        <v>792</v>
      </c>
      <c r="B10" s="50" t="s">
        <v>944</v>
      </c>
      <c r="C10" s="50" t="s">
        <v>963</v>
      </c>
      <c r="D10" s="51">
        <v>4</v>
      </c>
      <c r="E10" s="51">
        <v>2</v>
      </c>
      <c r="F10" s="51">
        <f>D10*E10</f>
        <v>8</v>
      </c>
      <c r="G10" s="52" t="str">
        <f>IF(F10&lt;= 6, "Low", IF(F10 &gt;= 16, "High", "Medium"))</f>
        <v>Medium</v>
      </c>
      <c r="H10" s="50" t="s">
        <v>979</v>
      </c>
    </row>
    <row r="11" spans="1:16" ht="48" customHeight="1">
      <c r="A11" s="50" t="s">
        <v>792</v>
      </c>
      <c r="B11" s="50" t="s">
        <v>945</v>
      </c>
      <c r="C11" s="50" t="s">
        <v>966</v>
      </c>
      <c r="D11" s="51">
        <v>3</v>
      </c>
      <c r="E11" s="51">
        <v>2</v>
      </c>
      <c r="F11" s="51">
        <f>D11*E11</f>
        <v>6</v>
      </c>
      <c r="G11" s="52" t="str">
        <f t="shared" ref="G11:G18" si="0">IF(F11&lt;= 6, "Low", IF(F11 &gt;= 16, "High", "Medium"))</f>
        <v>Low</v>
      </c>
      <c r="H11" s="50" t="s">
        <v>980</v>
      </c>
    </row>
    <row r="12" spans="1:16" ht="48" customHeight="1">
      <c r="A12" s="50" t="s">
        <v>792</v>
      </c>
      <c r="B12" s="50" t="s">
        <v>947</v>
      </c>
      <c r="C12" s="50" t="s">
        <v>968</v>
      </c>
      <c r="D12" s="51">
        <v>5</v>
      </c>
      <c r="E12" s="51">
        <v>3</v>
      </c>
      <c r="F12" s="51">
        <f t="shared" ref="F12:F18" si="1">D12*E12</f>
        <v>15</v>
      </c>
      <c r="G12" s="52" t="str">
        <f t="shared" si="0"/>
        <v>Medium</v>
      </c>
      <c r="H12" s="50" t="s">
        <v>981</v>
      </c>
    </row>
    <row r="13" spans="1:16" ht="48" customHeight="1">
      <c r="A13" s="50" t="s">
        <v>792</v>
      </c>
      <c r="B13" s="50" t="s">
        <v>969</v>
      </c>
      <c r="C13" s="50" t="s">
        <v>974</v>
      </c>
      <c r="D13" s="51">
        <v>3</v>
      </c>
      <c r="E13" s="51">
        <v>4</v>
      </c>
      <c r="F13" s="51">
        <f t="shared" si="1"/>
        <v>12</v>
      </c>
      <c r="G13" s="52" t="str">
        <f t="shared" si="0"/>
        <v>Medium</v>
      </c>
      <c r="H13" s="50" t="s">
        <v>982</v>
      </c>
    </row>
    <row r="14" spans="1:16" ht="48" customHeight="1">
      <c r="A14" s="50" t="s">
        <v>792</v>
      </c>
      <c r="B14" s="50" t="s">
        <v>970</v>
      </c>
      <c r="C14" s="50" t="s">
        <v>989</v>
      </c>
      <c r="D14" s="51">
        <v>5</v>
      </c>
      <c r="E14" s="51">
        <v>1</v>
      </c>
      <c r="F14" s="51">
        <f t="shared" si="1"/>
        <v>5</v>
      </c>
      <c r="G14" s="52" t="str">
        <f t="shared" si="0"/>
        <v>Low</v>
      </c>
      <c r="H14" s="50" t="s">
        <v>983</v>
      </c>
    </row>
    <row r="15" spans="1:16" ht="48" customHeight="1">
      <c r="A15" s="50" t="s">
        <v>792</v>
      </c>
      <c r="B15" s="50" t="s">
        <v>971</v>
      </c>
      <c r="C15" s="50" t="s">
        <v>972</v>
      </c>
      <c r="D15" s="51">
        <v>5</v>
      </c>
      <c r="E15" s="51">
        <v>4</v>
      </c>
      <c r="F15" s="51">
        <f t="shared" si="1"/>
        <v>20</v>
      </c>
      <c r="G15" s="52" t="str">
        <f t="shared" si="0"/>
        <v>High</v>
      </c>
      <c r="H15" s="50" t="s">
        <v>984</v>
      </c>
    </row>
    <row r="16" spans="1:16" ht="48" customHeight="1">
      <c r="A16" s="50" t="s">
        <v>792</v>
      </c>
      <c r="B16" s="50" t="s">
        <v>946</v>
      </c>
      <c r="C16" s="50" t="s">
        <v>973</v>
      </c>
      <c r="D16" s="51">
        <v>4</v>
      </c>
      <c r="E16" s="51">
        <v>2</v>
      </c>
      <c r="F16" s="51">
        <f t="shared" si="1"/>
        <v>8</v>
      </c>
      <c r="G16" s="52" t="str">
        <f t="shared" si="0"/>
        <v>Medium</v>
      </c>
      <c r="H16" s="50" t="s">
        <v>986</v>
      </c>
    </row>
    <row r="17" spans="1:8" ht="48" customHeight="1">
      <c r="A17" s="50" t="s">
        <v>792</v>
      </c>
      <c r="B17" s="50" t="s">
        <v>975</v>
      </c>
      <c r="C17" s="50" t="s">
        <v>976</v>
      </c>
      <c r="D17" s="51">
        <v>3</v>
      </c>
      <c r="E17" s="51">
        <v>3</v>
      </c>
      <c r="F17" s="51">
        <f t="shared" si="1"/>
        <v>9</v>
      </c>
      <c r="G17" s="52" t="str">
        <f t="shared" si="0"/>
        <v>Medium</v>
      </c>
      <c r="H17" s="50" t="s">
        <v>985</v>
      </c>
    </row>
    <row r="18" spans="1:8" ht="48" customHeight="1">
      <c r="A18" s="50" t="s">
        <v>792</v>
      </c>
      <c r="B18" s="53" t="s">
        <v>948</v>
      </c>
      <c r="C18" s="53" t="s">
        <v>987</v>
      </c>
      <c r="D18" s="54">
        <v>4</v>
      </c>
      <c r="E18" s="54">
        <v>3</v>
      </c>
      <c r="F18" s="54">
        <f t="shared" si="1"/>
        <v>12</v>
      </c>
      <c r="G18" s="55" t="str">
        <f t="shared" si="0"/>
        <v>Medium</v>
      </c>
      <c r="H18" s="53" t="s">
        <v>988</v>
      </c>
    </row>
    <row r="19" spans="1:8" ht="48" customHeight="1">
      <c r="A19" s="50" t="s">
        <v>990</v>
      </c>
      <c r="B19" s="50" t="s">
        <v>944</v>
      </c>
      <c r="C19" s="50" t="s">
        <v>991</v>
      </c>
      <c r="D19" s="51">
        <v>4</v>
      </c>
      <c r="E19" s="51">
        <v>2</v>
      </c>
      <c r="F19" s="51">
        <f>D19*E19</f>
        <v>8</v>
      </c>
      <c r="G19" s="52" t="str">
        <f>IF(F19&lt;= 6, "Low", IF(F19 &gt;= 16, "High", "Medium"))</f>
        <v>Medium</v>
      </c>
      <c r="H19" s="50" t="s">
        <v>992</v>
      </c>
    </row>
    <row r="20" spans="1:8" ht="48" customHeight="1">
      <c r="A20" s="50" t="s">
        <v>990</v>
      </c>
      <c r="B20" s="50" t="s">
        <v>945</v>
      </c>
      <c r="C20" s="50" t="s">
        <v>993</v>
      </c>
      <c r="D20" s="51">
        <v>4</v>
      </c>
      <c r="E20" s="51">
        <v>3</v>
      </c>
      <c r="F20" s="51">
        <f>D20*E20</f>
        <v>12</v>
      </c>
      <c r="G20" s="52" t="str">
        <f t="shared" ref="G20:G27" si="2">IF(F20&lt;= 6, "Low", IF(F20 &gt;= 16, "High", "Medium"))</f>
        <v>Medium</v>
      </c>
      <c r="H20" s="50" t="s">
        <v>994</v>
      </c>
    </row>
    <row r="21" spans="1:8" ht="48" customHeight="1">
      <c r="A21" s="50" t="s">
        <v>990</v>
      </c>
      <c r="B21" s="50" t="s">
        <v>947</v>
      </c>
      <c r="C21" s="50" t="s">
        <v>996</v>
      </c>
      <c r="D21" s="51">
        <v>5</v>
      </c>
      <c r="E21" s="51">
        <v>3</v>
      </c>
      <c r="F21" s="51">
        <f t="shared" ref="F21:F27" si="3">D21*E21</f>
        <v>15</v>
      </c>
      <c r="G21" s="52" t="str">
        <f t="shared" si="2"/>
        <v>Medium</v>
      </c>
      <c r="H21" s="50" t="s">
        <v>1001</v>
      </c>
    </row>
    <row r="22" spans="1:8" ht="48" customHeight="1">
      <c r="A22" s="50" t="s">
        <v>990</v>
      </c>
      <c r="B22" s="50" t="s">
        <v>969</v>
      </c>
      <c r="C22" s="50" t="s">
        <v>997</v>
      </c>
      <c r="D22" s="51">
        <v>4</v>
      </c>
      <c r="E22" s="51">
        <v>4</v>
      </c>
      <c r="F22" s="51">
        <f t="shared" si="3"/>
        <v>16</v>
      </c>
      <c r="G22" s="52" t="str">
        <f t="shared" si="2"/>
        <v>High</v>
      </c>
      <c r="H22" s="50" t="s">
        <v>1002</v>
      </c>
    </row>
    <row r="23" spans="1:8" ht="48" customHeight="1">
      <c r="A23" s="50" t="s">
        <v>990</v>
      </c>
      <c r="B23" s="50" t="s">
        <v>970</v>
      </c>
      <c r="C23" s="50" t="s">
        <v>989</v>
      </c>
      <c r="D23" s="51">
        <v>5</v>
      </c>
      <c r="E23" s="51">
        <v>2</v>
      </c>
      <c r="F23" s="51">
        <f t="shared" si="3"/>
        <v>10</v>
      </c>
      <c r="G23" s="52" t="str">
        <f t="shared" si="2"/>
        <v>Medium</v>
      </c>
      <c r="H23" s="50" t="s">
        <v>983</v>
      </c>
    </row>
    <row r="24" spans="1:8" ht="48" customHeight="1">
      <c r="A24" s="50" t="s">
        <v>990</v>
      </c>
      <c r="B24" s="50" t="s">
        <v>971</v>
      </c>
      <c r="C24" s="50" t="s">
        <v>995</v>
      </c>
      <c r="D24" s="51">
        <v>5</v>
      </c>
      <c r="E24" s="51">
        <v>4</v>
      </c>
      <c r="F24" s="51">
        <f t="shared" si="3"/>
        <v>20</v>
      </c>
      <c r="G24" s="52" t="str">
        <f t="shared" si="2"/>
        <v>High</v>
      </c>
      <c r="H24" s="50" t="s">
        <v>984</v>
      </c>
    </row>
    <row r="25" spans="1:8" ht="48" customHeight="1">
      <c r="A25" s="50" t="s">
        <v>990</v>
      </c>
      <c r="B25" s="50" t="s">
        <v>946</v>
      </c>
      <c r="C25" s="50" t="s">
        <v>998</v>
      </c>
      <c r="D25" s="51">
        <v>4</v>
      </c>
      <c r="E25" s="51">
        <v>1</v>
      </c>
      <c r="F25" s="51">
        <f t="shared" si="3"/>
        <v>4</v>
      </c>
      <c r="G25" s="52" t="str">
        <f t="shared" si="2"/>
        <v>Low</v>
      </c>
      <c r="H25" s="50" t="s">
        <v>1003</v>
      </c>
    </row>
    <row r="26" spans="1:8" ht="48" customHeight="1">
      <c r="A26" s="50" t="s">
        <v>990</v>
      </c>
      <c r="B26" s="50" t="s">
        <v>975</v>
      </c>
      <c r="C26" s="50" t="s">
        <v>999</v>
      </c>
      <c r="D26" s="51">
        <v>3</v>
      </c>
      <c r="E26" s="51">
        <v>3</v>
      </c>
      <c r="F26" s="51">
        <f t="shared" si="3"/>
        <v>9</v>
      </c>
      <c r="G26" s="52" t="str">
        <f t="shared" si="2"/>
        <v>Medium</v>
      </c>
      <c r="H26" s="50" t="s">
        <v>985</v>
      </c>
    </row>
    <row r="27" spans="1:8" ht="48" customHeight="1">
      <c r="A27" s="50" t="s">
        <v>990</v>
      </c>
      <c r="B27" s="53" t="s">
        <v>948</v>
      </c>
      <c r="C27" s="53" t="s">
        <v>1000</v>
      </c>
      <c r="D27" s="54">
        <v>3</v>
      </c>
      <c r="E27" s="54">
        <v>3</v>
      </c>
      <c r="F27" s="54">
        <f t="shared" si="3"/>
        <v>9</v>
      </c>
      <c r="G27" s="55" t="str">
        <f t="shared" si="2"/>
        <v>Medium</v>
      </c>
      <c r="H27" s="53" t="s">
        <v>1004</v>
      </c>
    </row>
    <row r="28" spans="1:8" ht="48" customHeight="1">
      <c r="A28" s="50" t="s">
        <v>529</v>
      </c>
      <c r="B28" s="50" t="s">
        <v>944</v>
      </c>
      <c r="C28" s="50" t="s">
        <v>991</v>
      </c>
      <c r="D28" s="51">
        <v>4</v>
      </c>
      <c r="E28" s="51">
        <v>2</v>
      </c>
      <c r="F28" s="51">
        <f>D28*E28</f>
        <v>8</v>
      </c>
      <c r="G28" s="52" t="str">
        <f>IF(F28&lt;= 6, "Low", IF(F28 &gt;= 16, "High", "Medium"))</f>
        <v>Medium</v>
      </c>
      <c r="H28" s="50" t="s">
        <v>992</v>
      </c>
    </row>
    <row r="29" spans="1:8" ht="48" customHeight="1">
      <c r="A29" s="50" t="s">
        <v>529</v>
      </c>
      <c r="B29" s="50" t="s">
        <v>945</v>
      </c>
      <c r="C29" s="50" t="s">
        <v>993</v>
      </c>
      <c r="D29" s="51">
        <v>4</v>
      </c>
      <c r="E29" s="51">
        <v>3</v>
      </c>
      <c r="F29" s="51">
        <f>D29*E29</f>
        <v>12</v>
      </c>
      <c r="G29" s="52" t="str">
        <f t="shared" ref="G29:G36" si="4">IF(F29&lt;= 6, "Low", IF(F29 &gt;= 16, "High", "Medium"))</f>
        <v>Medium</v>
      </c>
      <c r="H29" s="50" t="s">
        <v>994</v>
      </c>
    </row>
    <row r="30" spans="1:8" ht="48" customHeight="1">
      <c r="A30" s="50" t="s">
        <v>529</v>
      </c>
      <c r="B30" s="50" t="s">
        <v>947</v>
      </c>
      <c r="C30" s="50" t="s">
        <v>996</v>
      </c>
      <c r="D30" s="51">
        <v>5</v>
      </c>
      <c r="E30" s="51">
        <v>3</v>
      </c>
      <c r="F30" s="51">
        <f t="shared" ref="F30:F36" si="5">D30*E30</f>
        <v>15</v>
      </c>
      <c r="G30" s="52" t="str">
        <f t="shared" si="4"/>
        <v>Medium</v>
      </c>
      <c r="H30" s="50" t="s">
        <v>1001</v>
      </c>
    </row>
    <row r="31" spans="1:8" ht="48" customHeight="1">
      <c r="A31" s="50" t="s">
        <v>529</v>
      </c>
      <c r="B31" s="50" t="s">
        <v>969</v>
      </c>
      <c r="C31" s="50" t="s">
        <v>997</v>
      </c>
      <c r="D31" s="51">
        <v>4</v>
      </c>
      <c r="E31" s="51">
        <v>4</v>
      </c>
      <c r="F31" s="51">
        <f t="shared" si="5"/>
        <v>16</v>
      </c>
      <c r="G31" s="52" t="str">
        <f t="shared" si="4"/>
        <v>High</v>
      </c>
      <c r="H31" s="50" t="s">
        <v>1002</v>
      </c>
    </row>
    <row r="32" spans="1:8" ht="48" customHeight="1">
      <c r="A32" s="50" t="s">
        <v>529</v>
      </c>
      <c r="B32" s="50" t="s">
        <v>970</v>
      </c>
      <c r="C32" s="50" t="s">
        <v>989</v>
      </c>
      <c r="D32" s="51">
        <v>5</v>
      </c>
      <c r="E32" s="51">
        <v>2</v>
      </c>
      <c r="F32" s="51">
        <f t="shared" si="5"/>
        <v>10</v>
      </c>
      <c r="G32" s="52" t="str">
        <f t="shared" si="4"/>
        <v>Medium</v>
      </c>
      <c r="H32" s="50" t="s">
        <v>983</v>
      </c>
    </row>
    <row r="33" spans="1:8" ht="48" customHeight="1">
      <c r="A33" s="50" t="s">
        <v>529</v>
      </c>
      <c r="B33" s="50" t="s">
        <v>971</v>
      </c>
      <c r="C33" s="50" t="s">
        <v>995</v>
      </c>
      <c r="D33" s="51">
        <v>5</v>
      </c>
      <c r="E33" s="51">
        <v>4</v>
      </c>
      <c r="F33" s="51">
        <f t="shared" si="5"/>
        <v>20</v>
      </c>
      <c r="G33" s="52" t="str">
        <f t="shared" si="4"/>
        <v>High</v>
      </c>
      <c r="H33" s="50" t="s">
        <v>984</v>
      </c>
    </row>
    <row r="34" spans="1:8" ht="48" customHeight="1">
      <c r="A34" s="50" t="s">
        <v>529</v>
      </c>
      <c r="B34" s="50" t="s">
        <v>946</v>
      </c>
      <c r="C34" s="50" t="s">
        <v>1005</v>
      </c>
      <c r="D34" s="51">
        <v>5</v>
      </c>
      <c r="E34" s="51">
        <v>2</v>
      </c>
      <c r="F34" s="51">
        <f t="shared" si="5"/>
        <v>10</v>
      </c>
      <c r="G34" s="52" t="str">
        <f t="shared" si="4"/>
        <v>Medium</v>
      </c>
      <c r="H34" s="50" t="s">
        <v>1003</v>
      </c>
    </row>
    <row r="35" spans="1:8" ht="48" customHeight="1">
      <c r="A35" s="50" t="s">
        <v>529</v>
      </c>
      <c r="B35" s="50" t="s">
        <v>975</v>
      </c>
      <c r="C35" s="50" t="s">
        <v>999</v>
      </c>
      <c r="D35" s="51">
        <v>3</v>
      </c>
      <c r="E35" s="51">
        <v>3</v>
      </c>
      <c r="F35" s="51">
        <f t="shared" si="5"/>
        <v>9</v>
      </c>
      <c r="G35" s="52" t="str">
        <f t="shared" si="4"/>
        <v>Medium</v>
      </c>
      <c r="H35" s="50" t="s">
        <v>985</v>
      </c>
    </row>
    <row r="36" spans="1:8" ht="48" customHeight="1">
      <c r="A36" s="50" t="s">
        <v>529</v>
      </c>
      <c r="B36" s="53" t="s">
        <v>948</v>
      </c>
      <c r="C36" s="53" t="s">
        <v>1000</v>
      </c>
      <c r="D36" s="54">
        <v>3</v>
      </c>
      <c r="E36" s="54">
        <v>3</v>
      </c>
      <c r="F36" s="54">
        <f t="shared" si="5"/>
        <v>9</v>
      </c>
      <c r="G36" s="55" t="str">
        <f t="shared" si="4"/>
        <v>Medium</v>
      </c>
      <c r="H36" s="53" t="s">
        <v>1004</v>
      </c>
    </row>
    <row r="37" spans="1:8" ht="48" customHeight="1">
      <c r="A37" s="50" t="s">
        <v>778</v>
      </c>
      <c r="B37" s="50" t="s">
        <v>944</v>
      </c>
      <c r="C37" s="50" t="s">
        <v>991</v>
      </c>
      <c r="D37" s="51">
        <v>4</v>
      </c>
      <c r="E37" s="51">
        <v>2</v>
      </c>
      <c r="F37" s="51">
        <f>D37*E37</f>
        <v>8</v>
      </c>
      <c r="G37" s="52" t="str">
        <f>IF(F37&lt;= 6, "Low", IF(F37 &gt;= 16, "High", "Medium"))</f>
        <v>Medium</v>
      </c>
      <c r="H37" s="50" t="s">
        <v>992</v>
      </c>
    </row>
    <row r="38" spans="1:8" ht="48" customHeight="1">
      <c r="A38" s="50" t="s">
        <v>778</v>
      </c>
      <c r="B38" s="50" t="s">
        <v>945</v>
      </c>
      <c r="C38" s="50" t="s">
        <v>993</v>
      </c>
      <c r="D38" s="51">
        <v>4</v>
      </c>
      <c r="E38" s="51">
        <v>3</v>
      </c>
      <c r="F38" s="51">
        <f>D38*E38</f>
        <v>12</v>
      </c>
      <c r="G38" s="52" t="str">
        <f t="shared" ref="G38:G45" si="6">IF(F38&lt;= 6, "Low", IF(F38 &gt;= 16, "High", "Medium"))</f>
        <v>Medium</v>
      </c>
      <c r="H38" s="50" t="s">
        <v>994</v>
      </c>
    </row>
    <row r="39" spans="1:8" ht="48" customHeight="1">
      <c r="A39" s="50" t="s">
        <v>778</v>
      </c>
      <c r="B39" s="50" t="s">
        <v>947</v>
      </c>
      <c r="C39" s="50" t="s">
        <v>996</v>
      </c>
      <c r="D39" s="51">
        <v>5</v>
      </c>
      <c r="E39" s="51">
        <v>3</v>
      </c>
      <c r="F39" s="51">
        <f t="shared" ref="F39:F45" si="7">D39*E39</f>
        <v>15</v>
      </c>
      <c r="G39" s="52" t="str">
        <f t="shared" si="6"/>
        <v>Medium</v>
      </c>
      <c r="H39" s="50" t="s">
        <v>1001</v>
      </c>
    </row>
    <row r="40" spans="1:8" ht="48" customHeight="1">
      <c r="A40" s="50" t="s">
        <v>778</v>
      </c>
      <c r="B40" s="50" t="s">
        <v>969</v>
      </c>
      <c r="C40" s="50" t="s">
        <v>997</v>
      </c>
      <c r="D40" s="51">
        <v>4</v>
      </c>
      <c r="E40" s="51">
        <v>4</v>
      </c>
      <c r="F40" s="51">
        <f t="shared" si="7"/>
        <v>16</v>
      </c>
      <c r="G40" s="52" t="str">
        <f t="shared" si="6"/>
        <v>High</v>
      </c>
      <c r="H40" s="50" t="s">
        <v>1002</v>
      </c>
    </row>
    <row r="41" spans="1:8" ht="48" customHeight="1">
      <c r="A41" s="50" t="s">
        <v>778</v>
      </c>
      <c r="B41" s="50" t="s">
        <v>970</v>
      </c>
      <c r="C41" s="50" t="s">
        <v>989</v>
      </c>
      <c r="D41" s="51">
        <v>5</v>
      </c>
      <c r="E41" s="51">
        <v>2</v>
      </c>
      <c r="F41" s="51">
        <f t="shared" si="7"/>
        <v>10</v>
      </c>
      <c r="G41" s="52" t="str">
        <f t="shared" si="6"/>
        <v>Medium</v>
      </c>
      <c r="H41" s="50" t="s">
        <v>983</v>
      </c>
    </row>
    <row r="42" spans="1:8" ht="48" customHeight="1">
      <c r="A42" s="50" t="s">
        <v>778</v>
      </c>
      <c r="B42" s="50" t="s">
        <v>971</v>
      </c>
      <c r="C42" s="50" t="s">
        <v>995</v>
      </c>
      <c r="D42" s="51">
        <v>5</v>
      </c>
      <c r="E42" s="51">
        <v>4</v>
      </c>
      <c r="F42" s="51">
        <f t="shared" si="7"/>
        <v>20</v>
      </c>
      <c r="G42" s="52" t="str">
        <f t="shared" si="6"/>
        <v>High</v>
      </c>
      <c r="H42" s="50" t="s">
        <v>984</v>
      </c>
    </row>
    <row r="43" spans="1:8" ht="48" customHeight="1">
      <c r="A43" s="50" t="s">
        <v>778</v>
      </c>
      <c r="B43" s="50" t="s">
        <v>946</v>
      </c>
      <c r="C43" s="50" t="s">
        <v>1007</v>
      </c>
      <c r="D43" s="51">
        <v>3</v>
      </c>
      <c r="E43" s="51">
        <v>1</v>
      </c>
      <c r="F43" s="51">
        <f t="shared" si="7"/>
        <v>3</v>
      </c>
      <c r="G43" s="52" t="str">
        <f t="shared" si="6"/>
        <v>Low</v>
      </c>
      <c r="H43" s="50" t="s">
        <v>1003</v>
      </c>
    </row>
    <row r="44" spans="1:8" ht="48" customHeight="1">
      <c r="A44" s="50" t="s">
        <v>778</v>
      </c>
      <c r="B44" s="50" t="s">
        <v>975</v>
      </c>
      <c r="C44" s="50" t="s">
        <v>999</v>
      </c>
      <c r="D44" s="51">
        <v>3</v>
      </c>
      <c r="E44" s="51">
        <v>3</v>
      </c>
      <c r="F44" s="51">
        <f t="shared" si="7"/>
        <v>9</v>
      </c>
      <c r="G44" s="52" t="str">
        <f t="shared" si="6"/>
        <v>Medium</v>
      </c>
      <c r="H44" s="50" t="s">
        <v>985</v>
      </c>
    </row>
    <row r="45" spans="1:8" ht="48" customHeight="1">
      <c r="A45" s="50" t="s">
        <v>778</v>
      </c>
      <c r="B45" s="53" t="s">
        <v>948</v>
      </c>
      <c r="C45" s="53" t="s">
        <v>1000</v>
      </c>
      <c r="D45" s="54">
        <v>3</v>
      </c>
      <c r="E45" s="54">
        <v>3</v>
      </c>
      <c r="F45" s="54">
        <f t="shared" si="7"/>
        <v>9</v>
      </c>
      <c r="G45" s="55" t="str">
        <f t="shared" si="6"/>
        <v>Medium</v>
      </c>
      <c r="H45" s="53" t="s">
        <v>1004</v>
      </c>
    </row>
    <row r="46" spans="1:8" ht="48" customHeight="1">
      <c r="A46" s="50" t="s">
        <v>794</v>
      </c>
      <c r="B46" s="50" t="s">
        <v>944</v>
      </c>
      <c r="C46" s="50" t="s">
        <v>1008</v>
      </c>
      <c r="D46" s="51">
        <v>4</v>
      </c>
      <c r="E46" s="51">
        <v>2</v>
      </c>
      <c r="F46" s="51">
        <f>D46*E46</f>
        <v>8</v>
      </c>
      <c r="G46" s="52" t="str">
        <f>IF(F46&lt;= 6, "Low", IF(F46 &gt;= 16, "High", "Medium"))</f>
        <v>Medium</v>
      </c>
      <c r="H46" s="50" t="s">
        <v>1011</v>
      </c>
    </row>
    <row r="47" spans="1:8" ht="48">
      <c r="A47" s="50" t="s">
        <v>794</v>
      </c>
      <c r="B47" s="50" t="s">
        <v>945</v>
      </c>
      <c r="C47" s="50" t="s">
        <v>1009</v>
      </c>
      <c r="D47" s="51">
        <v>4</v>
      </c>
      <c r="E47" s="51">
        <v>3</v>
      </c>
      <c r="F47" s="51">
        <f>D47*E47</f>
        <v>12</v>
      </c>
      <c r="G47" s="52" t="str">
        <f t="shared" ref="G47:G54" si="8">IF(F47&lt;= 6, "Low", IF(F47 &gt;= 16, "High", "Medium"))</f>
        <v>Medium</v>
      </c>
      <c r="H47" s="50" t="s">
        <v>1010</v>
      </c>
    </row>
    <row r="48" spans="1:8" ht="48">
      <c r="A48" s="50" t="s">
        <v>794</v>
      </c>
      <c r="B48" s="50" t="s">
        <v>947</v>
      </c>
      <c r="C48" s="50" t="s">
        <v>996</v>
      </c>
      <c r="D48" s="51">
        <v>5</v>
      </c>
      <c r="E48" s="51">
        <v>3</v>
      </c>
      <c r="F48" s="51">
        <f t="shared" ref="F48:F54" si="9">D48*E48</f>
        <v>15</v>
      </c>
      <c r="G48" s="52" t="str">
        <f t="shared" si="8"/>
        <v>Medium</v>
      </c>
      <c r="H48" s="50" t="s">
        <v>1012</v>
      </c>
    </row>
    <row r="49" spans="1:8" ht="48" customHeight="1">
      <c r="A49" s="50" t="s">
        <v>794</v>
      </c>
      <c r="B49" s="50" t="s">
        <v>969</v>
      </c>
      <c r="C49" s="50" t="s">
        <v>1013</v>
      </c>
      <c r="D49" s="51">
        <v>5</v>
      </c>
      <c r="E49" s="51">
        <v>3</v>
      </c>
      <c r="F49" s="51">
        <f t="shared" si="9"/>
        <v>15</v>
      </c>
      <c r="G49" s="52" t="str">
        <f t="shared" si="8"/>
        <v>Medium</v>
      </c>
      <c r="H49" s="50" t="s">
        <v>1014</v>
      </c>
    </row>
    <row r="50" spans="1:8" ht="32">
      <c r="A50" s="50" t="s">
        <v>794</v>
      </c>
      <c r="B50" s="50" t="s">
        <v>970</v>
      </c>
      <c r="C50" s="50" t="s">
        <v>1015</v>
      </c>
      <c r="D50" s="51">
        <v>5</v>
      </c>
      <c r="E50" s="51">
        <v>1</v>
      </c>
      <c r="F50" s="51">
        <f t="shared" si="9"/>
        <v>5</v>
      </c>
      <c r="G50" s="52" t="str">
        <f t="shared" si="8"/>
        <v>Low</v>
      </c>
      <c r="H50" s="50" t="s">
        <v>983</v>
      </c>
    </row>
    <row r="51" spans="1:8" ht="48">
      <c r="A51" s="50" t="s">
        <v>794</v>
      </c>
      <c r="B51" s="50" t="s">
        <v>971</v>
      </c>
      <c r="C51" s="50" t="s">
        <v>972</v>
      </c>
      <c r="D51" s="51">
        <v>5</v>
      </c>
      <c r="E51" s="51">
        <v>4</v>
      </c>
      <c r="F51" s="51">
        <f t="shared" si="9"/>
        <v>20</v>
      </c>
      <c r="G51" s="52" t="str">
        <f t="shared" si="8"/>
        <v>High</v>
      </c>
      <c r="H51" s="50" t="s">
        <v>1016</v>
      </c>
    </row>
    <row r="52" spans="1:8" ht="48">
      <c r="A52" s="50" t="s">
        <v>794</v>
      </c>
      <c r="B52" s="50" t="s">
        <v>946</v>
      </c>
      <c r="C52" s="50" t="s">
        <v>1017</v>
      </c>
      <c r="D52" s="51">
        <v>4</v>
      </c>
      <c r="E52" s="51">
        <v>2</v>
      </c>
      <c r="F52" s="51">
        <f t="shared" si="9"/>
        <v>8</v>
      </c>
      <c r="G52" s="52" t="str">
        <f t="shared" si="8"/>
        <v>Medium</v>
      </c>
      <c r="H52" s="50" t="s">
        <v>1018</v>
      </c>
    </row>
    <row r="53" spans="1:8" ht="32">
      <c r="A53" s="50" t="s">
        <v>794</v>
      </c>
      <c r="B53" s="50" t="s">
        <v>975</v>
      </c>
      <c r="C53" s="50" t="s">
        <v>999</v>
      </c>
      <c r="D53" s="51">
        <v>3</v>
      </c>
      <c r="E53" s="51">
        <v>3</v>
      </c>
      <c r="F53" s="51">
        <f t="shared" si="9"/>
        <v>9</v>
      </c>
      <c r="G53" s="52" t="str">
        <f t="shared" si="8"/>
        <v>Medium</v>
      </c>
      <c r="H53" s="50" t="s">
        <v>1019</v>
      </c>
    </row>
    <row r="54" spans="1:8" ht="48">
      <c r="A54" s="50" t="s">
        <v>794</v>
      </c>
      <c r="B54" s="53" t="s">
        <v>948</v>
      </c>
      <c r="C54" s="53" t="s">
        <v>1020</v>
      </c>
      <c r="D54" s="54">
        <v>4</v>
      </c>
      <c r="E54" s="54">
        <v>3</v>
      </c>
      <c r="F54" s="54">
        <f t="shared" si="9"/>
        <v>12</v>
      </c>
      <c r="G54" s="55" t="str">
        <f t="shared" si="8"/>
        <v>Medium</v>
      </c>
      <c r="H54" s="53" t="s">
        <v>1021</v>
      </c>
    </row>
    <row r="55" spans="1:8" ht="48">
      <c r="A55" s="50" t="s">
        <v>472</v>
      </c>
      <c r="B55" s="50" t="s">
        <v>944</v>
      </c>
      <c r="C55" s="50" t="s">
        <v>1022</v>
      </c>
      <c r="D55" s="51">
        <v>4</v>
      </c>
      <c r="E55" s="51">
        <v>2</v>
      </c>
      <c r="F55" s="51">
        <f>D55*E55</f>
        <v>8</v>
      </c>
      <c r="G55" s="52" t="str">
        <f>IF(F55&lt;= 6, "Low", IF(F55 &gt;= 16, "High", "Medium"))</f>
        <v>Medium</v>
      </c>
      <c r="H55" s="50" t="s">
        <v>1023</v>
      </c>
    </row>
    <row r="56" spans="1:8" ht="32">
      <c r="A56" s="50" t="s">
        <v>472</v>
      </c>
      <c r="B56" s="50" t="s">
        <v>945</v>
      </c>
      <c r="C56" s="50" t="s">
        <v>1024</v>
      </c>
      <c r="D56" s="51">
        <v>4</v>
      </c>
      <c r="E56" s="51">
        <v>3</v>
      </c>
      <c r="F56" s="51">
        <f>D56*E56</f>
        <v>12</v>
      </c>
      <c r="G56" s="52" t="str">
        <f t="shared" ref="G56:G63" si="10">IF(F56&lt;= 6, "Low", IF(F56 &gt;= 16, "High", "Medium"))</f>
        <v>Medium</v>
      </c>
      <c r="H56" s="50" t="s">
        <v>1025</v>
      </c>
    </row>
    <row r="57" spans="1:8" ht="32">
      <c r="A57" s="50" t="s">
        <v>472</v>
      </c>
      <c r="B57" s="50" t="s">
        <v>947</v>
      </c>
      <c r="C57" s="50" t="s">
        <v>1026</v>
      </c>
      <c r="D57" s="51">
        <v>5</v>
      </c>
      <c r="E57" s="51">
        <v>3</v>
      </c>
      <c r="F57" s="51">
        <f t="shared" ref="F57:F63" si="11">D57*E57</f>
        <v>15</v>
      </c>
      <c r="G57" s="52" t="str">
        <f t="shared" si="10"/>
        <v>Medium</v>
      </c>
      <c r="H57" s="50" t="s">
        <v>1027</v>
      </c>
    </row>
    <row r="58" spans="1:8" ht="48">
      <c r="A58" s="50" t="s">
        <v>472</v>
      </c>
      <c r="B58" s="50" t="s">
        <v>969</v>
      </c>
      <c r="C58" s="50" t="s">
        <v>997</v>
      </c>
      <c r="D58" s="51">
        <v>3</v>
      </c>
      <c r="E58" s="51">
        <v>3</v>
      </c>
      <c r="F58" s="51">
        <f t="shared" si="11"/>
        <v>9</v>
      </c>
      <c r="G58" s="52" t="str">
        <f t="shared" si="10"/>
        <v>Medium</v>
      </c>
      <c r="H58" s="50" t="s">
        <v>1028</v>
      </c>
    </row>
    <row r="59" spans="1:8" ht="26" customHeight="1">
      <c r="A59" s="50" t="s">
        <v>472</v>
      </c>
      <c r="B59" s="50" t="s">
        <v>970</v>
      </c>
      <c r="C59" s="50" t="s">
        <v>989</v>
      </c>
      <c r="D59" s="51">
        <v>5</v>
      </c>
      <c r="E59" s="51">
        <v>2</v>
      </c>
      <c r="F59" s="51">
        <f t="shared" si="11"/>
        <v>10</v>
      </c>
      <c r="G59" s="52" t="str">
        <f t="shared" si="10"/>
        <v>Medium</v>
      </c>
      <c r="H59" s="50" t="s">
        <v>983</v>
      </c>
    </row>
    <row r="60" spans="1:8" ht="48">
      <c r="A60" s="50" t="s">
        <v>472</v>
      </c>
      <c r="B60" s="50" t="s">
        <v>971</v>
      </c>
      <c r="C60" s="50" t="s">
        <v>995</v>
      </c>
      <c r="D60" s="51">
        <v>5</v>
      </c>
      <c r="E60" s="51">
        <v>3</v>
      </c>
      <c r="F60" s="51">
        <f t="shared" si="11"/>
        <v>15</v>
      </c>
      <c r="G60" s="52" t="str">
        <f t="shared" si="10"/>
        <v>Medium</v>
      </c>
      <c r="H60" s="50" t="s">
        <v>1030</v>
      </c>
    </row>
    <row r="61" spans="1:8" ht="32">
      <c r="A61" s="50" t="s">
        <v>472</v>
      </c>
      <c r="B61" s="50" t="s">
        <v>946</v>
      </c>
      <c r="C61" s="50" t="s">
        <v>1048</v>
      </c>
      <c r="D61" s="51">
        <v>4</v>
      </c>
      <c r="E61" s="51">
        <v>4</v>
      </c>
      <c r="F61" s="51">
        <f t="shared" si="11"/>
        <v>16</v>
      </c>
      <c r="G61" s="52" t="str">
        <f t="shared" si="10"/>
        <v>High</v>
      </c>
      <c r="H61" s="50" t="s">
        <v>1029</v>
      </c>
    </row>
    <row r="62" spans="1:8" ht="32">
      <c r="A62" s="50" t="s">
        <v>472</v>
      </c>
      <c r="B62" s="50" t="s">
        <v>975</v>
      </c>
      <c r="C62" s="50" t="s">
        <v>999</v>
      </c>
      <c r="D62" s="51">
        <v>3</v>
      </c>
      <c r="E62" s="51">
        <v>3</v>
      </c>
      <c r="F62" s="51">
        <f t="shared" si="11"/>
        <v>9</v>
      </c>
      <c r="G62" s="52" t="str">
        <f t="shared" si="10"/>
        <v>Medium</v>
      </c>
      <c r="H62" s="50" t="s">
        <v>1031</v>
      </c>
    </row>
    <row r="63" spans="1:8" ht="48">
      <c r="A63" s="50" t="s">
        <v>472</v>
      </c>
      <c r="B63" s="53" t="s">
        <v>948</v>
      </c>
      <c r="C63" s="53" t="s">
        <v>1033</v>
      </c>
      <c r="D63" s="54">
        <v>3</v>
      </c>
      <c r="E63" s="54">
        <v>3</v>
      </c>
      <c r="F63" s="54">
        <f t="shared" si="11"/>
        <v>9</v>
      </c>
      <c r="G63" s="55" t="str">
        <f t="shared" si="10"/>
        <v>Medium</v>
      </c>
      <c r="H63" s="53" t="s">
        <v>1032</v>
      </c>
    </row>
    <row r="64" spans="1:8" ht="48">
      <c r="A64" s="50" t="s">
        <v>1035</v>
      </c>
      <c r="B64" s="50" t="s">
        <v>944</v>
      </c>
      <c r="C64" s="50" t="s">
        <v>1034</v>
      </c>
      <c r="D64" s="51">
        <v>4</v>
      </c>
      <c r="E64" s="51">
        <v>2</v>
      </c>
      <c r="F64" s="51">
        <f>D64*E64</f>
        <v>8</v>
      </c>
      <c r="G64" s="52" t="str">
        <f>IF(F64&lt;= 6, "Low", IF(F64 &gt;= 16, "High", "Medium"))</f>
        <v>Medium</v>
      </c>
      <c r="H64" s="50" t="s">
        <v>1036</v>
      </c>
    </row>
    <row r="65" spans="1:8" ht="32">
      <c r="A65" s="50" t="s">
        <v>1035</v>
      </c>
      <c r="B65" s="50" t="s">
        <v>945</v>
      </c>
      <c r="C65" s="50" t="s">
        <v>1037</v>
      </c>
      <c r="D65" s="51">
        <v>4</v>
      </c>
      <c r="E65" s="51">
        <v>3</v>
      </c>
      <c r="F65" s="51">
        <f>D65*E65</f>
        <v>12</v>
      </c>
      <c r="G65" s="52" t="str">
        <f t="shared" ref="G65:G72" si="12">IF(F65&lt;= 6, "Low", IF(F65 &gt;= 16, "High", "Medium"))</f>
        <v>Medium</v>
      </c>
      <c r="H65" s="50" t="s">
        <v>1038</v>
      </c>
    </row>
    <row r="66" spans="1:8" ht="32">
      <c r="A66" s="50" t="s">
        <v>1035</v>
      </c>
      <c r="B66" s="50" t="s">
        <v>947</v>
      </c>
      <c r="C66" s="50" t="s">
        <v>996</v>
      </c>
      <c r="D66" s="51">
        <v>5</v>
      </c>
      <c r="E66" s="51">
        <v>3</v>
      </c>
      <c r="F66" s="51">
        <f t="shared" ref="F66:F72" si="13">D66*E66</f>
        <v>15</v>
      </c>
      <c r="G66" s="52" t="str">
        <f t="shared" si="12"/>
        <v>Medium</v>
      </c>
      <c r="H66" s="50" t="s">
        <v>1039</v>
      </c>
    </row>
    <row r="67" spans="1:8" ht="48">
      <c r="A67" s="50" t="s">
        <v>1035</v>
      </c>
      <c r="B67" s="50" t="s">
        <v>969</v>
      </c>
      <c r="C67" s="50" t="s">
        <v>1040</v>
      </c>
      <c r="D67" s="51">
        <v>3</v>
      </c>
      <c r="E67" s="51">
        <v>3</v>
      </c>
      <c r="F67" s="51">
        <f t="shared" si="13"/>
        <v>9</v>
      </c>
      <c r="G67" s="52" t="str">
        <f t="shared" si="12"/>
        <v>Medium</v>
      </c>
      <c r="H67" s="50" t="s">
        <v>1014</v>
      </c>
    </row>
    <row r="68" spans="1:8" ht="48">
      <c r="A68" s="50" t="s">
        <v>1035</v>
      </c>
      <c r="B68" s="50" t="s">
        <v>970</v>
      </c>
      <c r="C68" s="50" t="s">
        <v>1041</v>
      </c>
      <c r="D68" s="51">
        <v>4</v>
      </c>
      <c r="E68" s="51">
        <v>2</v>
      </c>
      <c r="F68" s="51">
        <f t="shared" si="13"/>
        <v>8</v>
      </c>
      <c r="G68" s="52" t="str">
        <f t="shared" si="12"/>
        <v>Medium</v>
      </c>
      <c r="H68" s="50" t="s">
        <v>1042</v>
      </c>
    </row>
    <row r="69" spans="1:8" ht="48">
      <c r="A69" s="50" t="s">
        <v>1035</v>
      </c>
      <c r="B69" s="50" t="s">
        <v>971</v>
      </c>
      <c r="C69" s="50" t="s">
        <v>972</v>
      </c>
      <c r="D69" s="51">
        <v>5</v>
      </c>
      <c r="E69" s="51">
        <v>3</v>
      </c>
      <c r="F69" s="51">
        <f t="shared" si="13"/>
        <v>15</v>
      </c>
      <c r="G69" s="52" t="str">
        <f t="shared" si="12"/>
        <v>Medium</v>
      </c>
      <c r="H69" s="50" t="s">
        <v>1030</v>
      </c>
    </row>
    <row r="70" spans="1:8" ht="48">
      <c r="A70" s="50" t="s">
        <v>1035</v>
      </c>
      <c r="B70" s="50" t="s">
        <v>946</v>
      </c>
      <c r="C70" s="50" t="s">
        <v>1043</v>
      </c>
      <c r="D70" s="51">
        <v>5</v>
      </c>
      <c r="E70" s="51">
        <v>2</v>
      </c>
      <c r="F70" s="51">
        <f t="shared" si="13"/>
        <v>10</v>
      </c>
      <c r="G70" s="52" t="str">
        <f t="shared" si="12"/>
        <v>Medium</v>
      </c>
      <c r="H70" s="50" t="s">
        <v>1044</v>
      </c>
    </row>
    <row r="71" spans="1:8" ht="32">
      <c r="A71" s="50" t="s">
        <v>1035</v>
      </c>
      <c r="B71" s="50" t="s">
        <v>975</v>
      </c>
      <c r="C71" s="50" t="s">
        <v>1045</v>
      </c>
      <c r="D71" s="51">
        <v>4</v>
      </c>
      <c r="E71" s="51">
        <v>2</v>
      </c>
      <c r="F71" s="51">
        <f t="shared" si="13"/>
        <v>8</v>
      </c>
      <c r="G71" s="52" t="str">
        <f t="shared" si="12"/>
        <v>Medium</v>
      </c>
      <c r="H71" s="50" t="s">
        <v>1031</v>
      </c>
    </row>
    <row r="72" spans="1:8" ht="48">
      <c r="A72" s="50" t="s">
        <v>1035</v>
      </c>
      <c r="B72" s="53" t="s">
        <v>948</v>
      </c>
      <c r="C72" s="53" t="s">
        <v>1046</v>
      </c>
      <c r="D72" s="54">
        <v>3</v>
      </c>
      <c r="E72" s="54">
        <v>3</v>
      </c>
      <c r="F72" s="54">
        <f t="shared" si="13"/>
        <v>9</v>
      </c>
      <c r="G72" s="55" t="str">
        <f t="shared" si="12"/>
        <v>Medium</v>
      </c>
      <c r="H72" s="53" t="s">
        <v>1047</v>
      </c>
    </row>
    <row r="73" spans="1:8" ht="32">
      <c r="A73" s="50" t="s">
        <v>1057</v>
      </c>
      <c r="B73" s="50" t="s">
        <v>1065</v>
      </c>
      <c r="C73" s="50" t="s">
        <v>1049</v>
      </c>
      <c r="D73" s="51">
        <v>4</v>
      </c>
      <c r="E73" s="51">
        <v>2</v>
      </c>
      <c r="F73" s="51">
        <f>D73*E73</f>
        <v>8</v>
      </c>
      <c r="G73" s="52" t="str">
        <f>IF(F73&lt;= 6, "Low", IF(F73 &gt;= 16, "High", "Medium"))</f>
        <v>Medium</v>
      </c>
      <c r="H73" s="50" t="s">
        <v>1050</v>
      </c>
    </row>
    <row r="74" spans="1:8" ht="48">
      <c r="A74" s="50" t="s">
        <v>1057</v>
      </c>
      <c r="B74" s="50" t="s">
        <v>1065</v>
      </c>
      <c r="C74" s="50" t="s">
        <v>1051</v>
      </c>
      <c r="D74" s="51">
        <v>4</v>
      </c>
      <c r="E74" s="51">
        <v>3</v>
      </c>
      <c r="F74" s="51">
        <f>D74*E74</f>
        <v>12</v>
      </c>
      <c r="G74" s="52" t="str">
        <f t="shared" ref="G74:G81" si="14">IF(F74&lt;= 6, "Low", IF(F74 &gt;= 16, "High", "Medium"))</f>
        <v>Medium</v>
      </c>
      <c r="H74" s="50" t="s">
        <v>1052</v>
      </c>
    </row>
    <row r="75" spans="1:8" ht="32">
      <c r="A75" s="50" t="s">
        <v>1057</v>
      </c>
      <c r="B75" s="50" t="s">
        <v>1066</v>
      </c>
      <c r="C75" s="50" t="s">
        <v>1053</v>
      </c>
      <c r="D75" s="51">
        <v>5</v>
      </c>
      <c r="E75" s="51">
        <v>3</v>
      </c>
      <c r="F75" s="51">
        <f t="shared" ref="F75:F81" si="15">D75*E75</f>
        <v>15</v>
      </c>
      <c r="G75" s="52" t="str">
        <f t="shared" si="14"/>
        <v>Medium</v>
      </c>
      <c r="H75" s="50" t="s">
        <v>1054</v>
      </c>
    </row>
    <row r="76" spans="1:8" ht="32">
      <c r="A76" s="50" t="s">
        <v>1057</v>
      </c>
      <c r="B76" s="50" t="s">
        <v>1067</v>
      </c>
      <c r="C76" s="50" t="s">
        <v>1055</v>
      </c>
      <c r="D76" s="51">
        <v>3</v>
      </c>
      <c r="E76" s="51">
        <v>3</v>
      </c>
      <c r="F76" s="51">
        <f t="shared" si="15"/>
        <v>9</v>
      </c>
      <c r="G76" s="52" t="str">
        <f t="shared" si="14"/>
        <v>Medium</v>
      </c>
      <c r="H76" s="50" t="s">
        <v>1056</v>
      </c>
    </row>
    <row r="77" spans="1:8" ht="48">
      <c r="A77" s="50" t="s">
        <v>1057</v>
      </c>
      <c r="B77" s="50" t="s">
        <v>970</v>
      </c>
      <c r="C77" s="50" t="s">
        <v>1058</v>
      </c>
      <c r="D77" s="51">
        <v>5</v>
      </c>
      <c r="E77" s="51">
        <v>2</v>
      </c>
      <c r="F77" s="51">
        <f t="shared" si="15"/>
        <v>10</v>
      </c>
      <c r="G77" s="52" t="str">
        <f t="shared" si="14"/>
        <v>Medium</v>
      </c>
      <c r="H77" s="50" t="s">
        <v>1059</v>
      </c>
    </row>
    <row r="78" spans="1:8" ht="32">
      <c r="A78" s="50" t="s">
        <v>1057</v>
      </c>
      <c r="B78" s="50" t="s">
        <v>1068</v>
      </c>
      <c r="C78" s="50" t="s">
        <v>1060</v>
      </c>
      <c r="D78" s="51">
        <v>5</v>
      </c>
      <c r="E78" s="51">
        <v>3</v>
      </c>
      <c r="F78" s="51">
        <f t="shared" si="15"/>
        <v>15</v>
      </c>
      <c r="G78" s="52" t="str">
        <f t="shared" si="14"/>
        <v>Medium</v>
      </c>
      <c r="H78" s="50" t="s">
        <v>1061</v>
      </c>
    </row>
    <row r="79" spans="1:8" ht="48">
      <c r="A79" s="50" t="s">
        <v>1057</v>
      </c>
      <c r="B79" s="50" t="s">
        <v>1065</v>
      </c>
      <c r="C79" s="50" t="s">
        <v>1062</v>
      </c>
      <c r="D79" s="51">
        <v>5</v>
      </c>
      <c r="E79" s="51">
        <v>2</v>
      </c>
      <c r="F79" s="51">
        <f t="shared" si="15"/>
        <v>10</v>
      </c>
      <c r="G79" s="52" t="str">
        <f t="shared" si="14"/>
        <v>Medium</v>
      </c>
      <c r="H79" s="50" t="s">
        <v>1063</v>
      </c>
    </row>
    <row r="80" spans="1:8" ht="48">
      <c r="A80" s="50" t="s">
        <v>1057</v>
      </c>
      <c r="B80" s="50" t="s">
        <v>1068</v>
      </c>
      <c r="C80" s="50" t="s">
        <v>1064</v>
      </c>
      <c r="D80" s="51">
        <v>3</v>
      </c>
      <c r="E80" s="51">
        <v>3</v>
      </c>
      <c r="F80" s="51">
        <f t="shared" si="15"/>
        <v>9</v>
      </c>
      <c r="G80" s="52" t="str">
        <f t="shared" si="14"/>
        <v>Medium</v>
      </c>
      <c r="H80" s="50" t="s">
        <v>1070</v>
      </c>
    </row>
    <row r="81" spans="1:8" ht="48">
      <c r="A81" s="50" t="s">
        <v>1057</v>
      </c>
      <c r="B81" s="53" t="s">
        <v>1069</v>
      </c>
      <c r="C81" s="53" t="s">
        <v>1071</v>
      </c>
      <c r="D81" s="54">
        <v>3</v>
      </c>
      <c r="E81" s="54">
        <v>3</v>
      </c>
      <c r="F81" s="54">
        <f t="shared" si="15"/>
        <v>9</v>
      </c>
      <c r="G81" s="55" t="str">
        <f t="shared" si="14"/>
        <v>Medium</v>
      </c>
      <c r="H81" s="53" t="s">
        <v>1072</v>
      </c>
    </row>
    <row r="82" spans="1:8" ht="32">
      <c r="A82" s="50" t="s">
        <v>1094</v>
      </c>
      <c r="B82" s="50" t="s">
        <v>1065</v>
      </c>
      <c r="C82" s="50" t="s">
        <v>1104</v>
      </c>
      <c r="D82" s="51">
        <v>4</v>
      </c>
      <c r="E82" s="51">
        <v>3</v>
      </c>
      <c r="F82" s="51">
        <f>D82*E82</f>
        <v>12</v>
      </c>
      <c r="G82" s="52" t="str">
        <f>IF(F82&lt;= 6, "Low", IF(F82 &gt;= 16, "High", "Medium"))</f>
        <v>Medium</v>
      </c>
      <c r="H82" s="50" t="s">
        <v>1105</v>
      </c>
    </row>
    <row r="83" spans="1:8" ht="32">
      <c r="A83" s="50" t="s">
        <v>1094</v>
      </c>
      <c r="B83" s="50" t="s">
        <v>1065</v>
      </c>
      <c r="C83" s="50" t="s">
        <v>1106</v>
      </c>
      <c r="D83" s="51">
        <v>4</v>
      </c>
      <c r="E83" s="51">
        <v>3</v>
      </c>
      <c r="F83" s="51">
        <f>D83*E83</f>
        <v>12</v>
      </c>
      <c r="G83" s="52" t="str">
        <f t="shared" ref="G83:G90" si="16">IF(F83&lt;= 6, "Low", IF(F83 &gt;= 16, "High", "Medium"))</f>
        <v>Medium</v>
      </c>
      <c r="H83" s="50" t="s">
        <v>1107</v>
      </c>
    </row>
    <row r="84" spans="1:8" ht="32">
      <c r="A84" s="50" t="s">
        <v>1094</v>
      </c>
      <c r="B84" s="50" t="s">
        <v>1066</v>
      </c>
      <c r="C84" s="50" t="s">
        <v>1108</v>
      </c>
      <c r="D84" s="51">
        <v>4</v>
      </c>
      <c r="E84" s="51">
        <v>3</v>
      </c>
      <c r="F84" s="51">
        <f t="shared" ref="F84:F90" si="17">D84*E84</f>
        <v>12</v>
      </c>
      <c r="G84" s="52" t="str">
        <f t="shared" si="16"/>
        <v>Medium</v>
      </c>
      <c r="H84" s="50" t="s">
        <v>1109</v>
      </c>
    </row>
    <row r="85" spans="1:8" ht="32">
      <c r="A85" s="50" t="s">
        <v>1094</v>
      </c>
      <c r="B85" s="50" t="s">
        <v>1067</v>
      </c>
      <c r="C85" s="50" t="s">
        <v>1110</v>
      </c>
      <c r="D85" s="51">
        <v>3</v>
      </c>
      <c r="E85" s="51">
        <v>3</v>
      </c>
      <c r="F85" s="51">
        <f t="shared" si="17"/>
        <v>9</v>
      </c>
      <c r="G85" s="52" t="str">
        <f t="shared" si="16"/>
        <v>Medium</v>
      </c>
      <c r="H85" s="50" t="s">
        <v>1111</v>
      </c>
    </row>
    <row r="86" spans="1:8" ht="32">
      <c r="A86" s="50" t="s">
        <v>1094</v>
      </c>
      <c r="B86" s="50" t="s">
        <v>970</v>
      </c>
      <c r="C86" s="50" t="s">
        <v>1112</v>
      </c>
      <c r="D86" s="51">
        <v>5</v>
      </c>
      <c r="E86" s="51">
        <v>2</v>
      </c>
      <c r="F86" s="51">
        <f t="shared" si="17"/>
        <v>10</v>
      </c>
      <c r="G86" s="52" t="str">
        <f t="shared" si="16"/>
        <v>Medium</v>
      </c>
      <c r="H86" s="50" t="s">
        <v>1113</v>
      </c>
    </row>
    <row r="87" spans="1:8" ht="32">
      <c r="A87" s="50" t="s">
        <v>1094</v>
      </c>
      <c r="B87" s="50" t="s">
        <v>1068</v>
      </c>
      <c r="C87" s="50" t="s">
        <v>1114</v>
      </c>
      <c r="D87" s="51">
        <v>5</v>
      </c>
      <c r="E87" s="51">
        <v>3</v>
      </c>
      <c r="F87" s="51">
        <f t="shared" si="17"/>
        <v>15</v>
      </c>
      <c r="G87" s="52" t="str">
        <f t="shared" si="16"/>
        <v>Medium</v>
      </c>
      <c r="H87" s="50" t="s">
        <v>1115</v>
      </c>
    </row>
    <row r="88" spans="1:8" ht="32">
      <c r="A88" s="50" t="s">
        <v>1094</v>
      </c>
      <c r="B88" s="50" t="s">
        <v>1065</v>
      </c>
      <c r="C88" s="50" t="s">
        <v>1116</v>
      </c>
      <c r="D88" s="51">
        <v>4</v>
      </c>
      <c r="E88" s="51">
        <v>2</v>
      </c>
      <c r="F88" s="51">
        <f t="shared" si="17"/>
        <v>8</v>
      </c>
      <c r="G88" s="52" t="str">
        <f t="shared" si="16"/>
        <v>Medium</v>
      </c>
      <c r="H88" s="50" t="s">
        <v>1117</v>
      </c>
    </row>
    <row r="89" spans="1:8" ht="32">
      <c r="A89" s="50" t="s">
        <v>1094</v>
      </c>
      <c r="B89" s="50" t="s">
        <v>1068</v>
      </c>
      <c r="C89" s="50" t="s">
        <v>1118</v>
      </c>
      <c r="D89" s="51">
        <v>3</v>
      </c>
      <c r="E89" s="51">
        <v>3</v>
      </c>
      <c r="F89" s="51">
        <f t="shared" si="17"/>
        <v>9</v>
      </c>
      <c r="G89" s="52" t="str">
        <f t="shared" si="16"/>
        <v>Medium</v>
      </c>
      <c r="H89" s="50" t="s">
        <v>1119</v>
      </c>
    </row>
    <row r="90" spans="1:8" ht="48">
      <c r="A90" s="50" t="s">
        <v>1094</v>
      </c>
      <c r="B90" s="53" t="s">
        <v>1069</v>
      </c>
      <c r="C90" s="53" t="s">
        <v>1120</v>
      </c>
      <c r="D90" s="54">
        <v>3</v>
      </c>
      <c r="E90" s="54">
        <v>3</v>
      </c>
      <c r="F90" s="54">
        <f t="shared" si="17"/>
        <v>9</v>
      </c>
      <c r="G90" s="55" t="str">
        <f t="shared" si="16"/>
        <v>Medium</v>
      </c>
      <c r="H90" s="53" t="s">
        <v>1121</v>
      </c>
    </row>
    <row r="91" spans="1:8" ht="48">
      <c r="A91" s="50" t="s">
        <v>119</v>
      </c>
      <c r="B91" s="50" t="s">
        <v>1065</v>
      </c>
      <c r="C91" s="50" t="s">
        <v>1122</v>
      </c>
      <c r="D91" s="51">
        <v>4</v>
      </c>
      <c r="E91" s="51">
        <v>3</v>
      </c>
      <c r="F91" s="51">
        <f>D91*E91</f>
        <v>12</v>
      </c>
      <c r="G91" s="52" t="str">
        <f>IF(F91&lt;= 6, "Low", IF(F91 &gt;= 16, "High", "Medium"))</f>
        <v>Medium</v>
      </c>
      <c r="H91" s="50" t="s">
        <v>1123</v>
      </c>
    </row>
    <row r="92" spans="1:8" ht="32">
      <c r="A92" s="50" t="s">
        <v>119</v>
      </c>
      <c r="B92" s="50" t="s">
        <v>1065</v>
      </c>
      <c r="C92" s="50" t="s">
        <v>1124</v>
      </c>
      <c r="D92" s="51">
        <v>4</v>
      </c>
      <c r="E92" s="51">
        <v>3</v>
      </c>
      <c r="F92" s="51">
        <f>D92*E92</f>
        <v>12</v>
      </c>
      <c r="G92" s="52" t="str">
        <f t="shared" ref="G92:G99" si="18">IF(F92&lt;= 6, "Low", IF(F92 &gt;= 16, "High", "Medium"))</f>
        <v>Medium</v>
      </c>
      <c r="H92" s="50" t="s">
        <v>1125</v>
      </c>
    </row>
    <row r="93" spans="1:8" ht="32">
      <c r="A93" s="50" t="s">
        <v>119</v>
      </c>
      <c r="B93" s="50" t="s">
        <v>1066</v>
      </c>
      <c r="C93" s="50" t="s">
        <v>1126</v>
      </c>
      <c r="D93" s="51">
        <v>5</v>
      </c>
      <c r="E93" s="51">
        <v>3</v>
      </c>
      <c r="F93" s="51">
        <f t="shared" ref="F93:F99" si="19">D93*E93</f>
        <v>15</v>
      </c>
      <c r="G93" s="52" t="str">
        <f t="shared" si="18"/>
        <v>Medium</v>
      </c>
      <c r="H93" s="50" t="s">
        <v>1127</v>
      </c>
    </row>
    <row r="94" spans="1:8" ht="32">
      <c r="A94" s="50" t="s">
        <v>119</v>
      </c>
      <c r="B94" s="50" t="s">
        <v>1067</v>
      </c>
      <c r="C94" s="50" t="s">
        <v>1128</v>
      </c>
      <c r="D94" s="51">
        <v>3</v>
      </c>
      <c r="E94" s="51">
        <v>3</v>
      </c>
      <c r="F94" s="51">
        <f t="shared" si="19"/>
        <v>9</v>
      </c>
      <c r="G94" s="52" t="str">
        <f t="shared" si="18"/>
        <v>Medium</v>
      </c>
      <c r="H94" s="50" t="s">
        <v>1129</v>
      </c>
    </row>
    <row r="95" spans="1:8" ht="32">
      <c r="A95" s="50" t="s">
        <v>119</v>
      </c>
      <c r="B95" s="50" t="s">
        <v>970</v>
      </c>
      <c r="C95" s="50" t="s">
        <v>1130</v>
      </c>
      <c r="D95" s="51">
        <v>5</v>
      </c>
      <c r="E95" s="51">
        <v>1</v>
      </c>
      <c r="F95" s="51">
        <f t="shared" si="19"/>
        <v>5</v>
      </c>
      <c r="G95" s="52" t="str">
        <f t="shared" si="18"/>
        <v>Low</v>
      </c>
      <c r="H95" s="50" t="s">
        <v>1131</v>
      </c>
    </row>
    <row r="96" spans="1:8" ht="32">
      <c r="A96" s="50" t="s">
        <v>119</v>
      </c>
      <c r="B96" s="50" t="s">
        <v>1068</v>
      </c>
      <c r="C96" s="50" t="s">
        <v>1132</v>
      </c>
      <c r="D96" s="51">
        <v>5</v>
      </c>
      <c r="E96" s="51">
        <v>3</v>
      </c>
      <c r="F96" s="51">
        <f t="shared" si="19"/>
        <v>15</v>
      </c>
      <c r="G96" s="52" t="str">
        <f t="shared" si="18"/>
        <v>Medium</v>
      </c>
      <c r="H96" s="50" t="s">
        <v>1133</v>
      </c>
    </row>
    <row r="97" spans="1:8" ht="32">
      <c r="A97" s="50" t="s">
        <v>119</v>
      </c>
      <c r="B97" s="50" t="s">
        <v>1065</v>
      </c>
      <c r="C97" s="50" t="s">
        <v>1134</v>
      </c>
      <c r="D97" s="51">
        <v>4</v>
      </c>
      <c r="E97" s="51">
        <v>2</v>
      </c>
      <c r="F97" s="51">
        <f t="shared" si="19"/>
        <v>8</v>
      </c>
      <c r="G97" s="52" t="str">
        <f t="shared" si="18"/>
        <v>Medium</v>
      </c>
      <c r="H97" s="50" t="s">
        <v>1135</v>
      </c>
    </row>
    <row r="98" spans="1:8" ht="32">
      <c r="A98" s="50" t="s">
        <v>119</v>
      </c>
      <c r="B98" s="50" t="s">
        <v>1068</v>
      </c>
      <c r="C98" s="50" t="s">
        <v>1136</v>
      </c>
      <c r="D98" s="51">
        <v>3</v>
      </c>
      <c r="E98" s="51">
        <v>3</v>
      </c>
      <c r="F98" s="51">
        <f t="shared" si="19"/>
        <v>9</v>
      </c>
      <c r="G98" s="52" t="str">
        <f t="shared" si="18"/>
        <v>Medium</v>
      </c>
      <c r="H98" s="50" t="s">
        <v>1137</v>
      </c>
    </row>
    <row r="99" spans="1:8" ht="48">
      <c r="A99" s="50" t="s">
        <v>119</v>
      </c>
      <c r="B99" s="53" t="s">
        <v>1069</v>
      </c>
      <c r="C99" s="53" t="s">
        <v>1138</v>
      </c>
      <c r="D99" s="54">
        <v>3</v>
      </c>
      <c r="E99" s="54">
        <v>3</v>
      </c>
      <c r="F99" s="54">
        <f t="shared" si="19"/>
        <v>9</v>
      </c>
      <c r="G99" s="55" t="str">
        <f t="shared" si="18"/>
        <v>Medium</v>
      </c>
      <c r="H99" s="53" t="s">
        <v>1139</v>
      </c>
    </row>
    <row r="100" spans="1:8" ht="32">
      <c r="A100" s="50" t="s">
        <v>1151</v>
      </c>
      <c r="B100" s="50" t="s">
        <v>1065</v>
      </c>
      <c r="C100" s="50" t="s">
        <v>1140</v>
      </c>
      <c r="D100" s="51">
        <v>4</v>
      </c>
      <c r="E100" s="51">
        <v>2</v>
      </c>
      <c r="F100" s="51">
        <f>D100*E100</f>
        <v>8</v>
      </c>
      <c r="G100" s="52" t="str">
        <f>IF(F100&lt;= 6, "Low", IF(F100 &gt;= 16, "High", "Medium"))</f>
        <v>Medium</v>
      </c>
      <c r="H100" s="50" t="s">
        <v>1141</v>
      </c>
    </row>
    <row r="101" spans="1:8" ht="48">
      <c r="A101" s="50" t="s">
        <v>1151</v>
      </c>
      <c r="B101" s="50" t="s">
        <v>1065</v>
      </c>
      <c r="C101" s="50" t="s">
        <v>1142</v>
      </c>
      <c r="D101" s="51">
        <v>4</v>
      </c>
      <c r="E101" s="51">
        <v>3</v>
      </c>
      <c r="F101" s="51">
        <f>D101*E101</f>
        <v>12</v>
      </c>
      <c r="G101" s="52" t="str">
        <f t="shared" ref="G101:G108" si="20">IF(F101&lt;= 6, "Low", IF(F101 &gt;= 16, "High", "Medium"))</f>
        <v>Medium</v>
      </c>
      <c r="H101" s="50" t="s">
        <v>1143</v>
      </c>
    </row>
    <row r="102" spans="1:8" ht="32">
      <c r="A102" s="50" t="s">
        <v>1151</v>
      </c>
      <c r="B102" s="50" t="s">
        <v>1066</v>
      </c>
      <c r="C102" s="50" t="s">
        <v>1144</v>
      </c>
      <c r="D102" s="51">
        <v>4</v>
      </c>
      <c r="E102" s="51">
        <v>3</v>
      </c>
      <c r="F102" s="51">
        <f t="shared" ref="F102:F108" si="21">D102*E102</f>
        <v>12</v>
      </c>
      <c r="G102" s="52" t="str">
        <f t="shared" si="20"/>
        <v>Medium</v>
      </c>
      <c r="H102" s="50" t="s">
        <v>1127</v>
      </c>
    </row>
    <row r="103" spans="1:8" ht="32">
      <c r="A103" s="50" t="s">
        <v>1151</v>
      </c>
      <c r="B103" s="50" t="s">
        <v>1067</v>
      </c>
      <c r="C103" s="50" t="s">
        <v>1145</v>
      </c>
      <c r="D103" s="51">
        <v>3</v>
      </c>
      <c r="E103" s="51">
        <v>4</v>
      </c>
      <c r="F103" s="51">
        <f t="shared" si="21"/>
        <v>12</v>
      </c>
      <c r="G103" s="52" t="str">
        <f t="shared" si="20"/>
        <v>Medium</v>
      </c>
      <c r="H103" s="50" t="s">
        <v>1146</v>
      </c>
    </row>
    <row r="104" spans="1:8" ht="32">
      <c r="A104" s="50" t="s">
        <v>1151</v>
      </c>
      <c r="B104" s="50" t="s">
        <v>970</v>
      </c>
      <c r="C104" s="50" t="s">
        <v>1130</v>
      </c>
      <c r="D104" s="51">
        <v>5</v>
      </c>
      <c r="E104" s="51">
        <v>1</v>
      </c>
      <c r="F104" s="51">
        <f t="shared" si="21"/>
        <v>5</v>
      </c>
      <c r="G104" s="52" t="str">
        <f t="shared" si="20"/>
        <v>Low</v>
      </c>
      <c r="H104" s="50" t="s">
        <v>1131</v>
      </c>
    </row>
    <row r="105" spans="1:8" ht="32">
      <c r="A105" s="50" t="s">
        <v>1151</v>
      </c>
      <c r="B105" s="50" t="s">
        <v>1068</v>
      </c>
      <c r="C105" s="50" t="s">
        <v>1132</v>
      </c>
      <c r="D105" s="51">
        <v>5</v>
      </c>
      <c r="E105" s="51">
        <v>3</v>
      </c>
      <c r="F105" s="51">
        <f t="shared" si="21"/>
        <v>15</v>
      </c>
      <c r="G105" s="52" t="str">
        <f t="shared" si="20"/>
        <v>Medium</v>
      </c>
      <c r="H105" s="50" t="s">
        <v>1133</v>
      </c>
    </row>
    <row r="106" spans="1:8" ht="32">
      <c r="A106" s="50" t="s">
        <v>1151</v>
      </c>
      <c r="B106" s="50" t="s">
        <v>1065</v>
      </c>
      <c r="C106" s="50" t="s">
        <v>1147</v>
      </c>
      <c r="D106" s="51">
        <v>4</v>
      </c>
      <c r="E106" s="51">
        <v>2</v>
      </c>
      <c r="F106" s="51">
        <f t="shared" si="21"/>
        <v>8</v>
      </c>
      <c r="G106" s="52" t="str">
        <f t="shared" si="20"/>
        <v>Medium</v>
      </c>
      <c r="H106" s="50" t="s">
        <v>1148</v>
      </c>
    </row>
    <row r="107" spans="1:8" ht="32">
      <c r="A107" s="50" t="s">
        <v>1151</v>
      </c>
      <c r="B107" s="50" t="s">
        <v>1068</v>
      </c>
      <c r="C107" s="50" t="s">
        <v>1136</v>
      </c>
      <c r="D107" s="51">
        <v>3</v>
      </c>
      <c r="E107" s="51">
        <v>3</v>
      </c>
      <c r="F107" s="51">
        <f t="shared" si="21"/>
        <v>9</v>
      </c>
      <c r="G107" s="52" t="str">
        <f t="shared" si="20"/>
        <v>Medium</v>
      </c>
      <c r="H107" s="50" t="s">
        <v>1137</v>
      </c>
    </row>
    <row r="108" spans="1:8" ht="48">
      <c r="A108" s="50" t="s">
        <v>1151</v>
      </c>
      <c r="B108" s="53" t="s">
        <v>1069</v>
      </c>
      <c r="C108" s="53" t="s">
        <v>1149</v>
      </c>
      <c r="D108" s="54">
        <v>4</v>
      </c>
      <c r="E108" s="54">
        <v>4</v>
      </c>
      <c r="F108" s="54">
        <f t="shared" si="21"/>
        <v>16</v>
      </c>
      <c r="G108" s="55" t="str">
        <f t="shared" si="20"/>
        <v>High</v>
      </c>
      <c r="H108" s="53" t="s">
        <v>1150</v>
      </c>
    </row>
    <row r="109" spans="1:8" ht="48">
      <c r="A109" s="50" t="s">
        <v>1092</v>
      </c>
      <c r="B109" s="50" t="s">
        <v>1065</v>
      </c>
      <c r="C109" s="50" t="s">
        <v>1152</v>
      </c>
      <c r="D109" s="51">
        <v>4</v>
      </c>
      <c r="E109" s="51">
        <v>4</v>
      </c>
      <c r="F109" s="51">
        <f>D109*E109</f>
        <v>16</v>
      </c>
      <c r="G109" s="52" t="str">
        <f>IF(F109&lt;= 6, "Low", IF(F109 &gt;= 16, "High", "Medium"))</f>
        <v>High</v>
      </c>
      <c r="H109" s="50" t="s">
        <v>1153</v>
      </c>
    </row>
    <row r="110" spans="1:8" ht="48">
      <c r="A110" s="50" t="s">
        <v>1092</v>
      </c>
      <c r="B110" s="50" t="s">
        <v>1065</v>
      </c>
      <c r="C110" s="50" t="s">
        <v>1154</v>
      </c>
      <c r="D110" s="51">
        <v>4</v>
      </c>
      <c r="E110" s="51">
        <v>3</v>
      </c>
      <c r="F110" s="51">
        <f>D110*E110</f>
        <v>12</v>
      </c>
      <c r="G110" s="52" t="str">
        <f t="shared" ref="G110:G117" si="22">IF(F110&lt;= 6, "Low", IF(F110 &gt;= 16, "High", "Medium"))</f>
        <v>Medium</v>
      </c>
      <c r="H110" s="50" t="s">
        <v>1155</v>
      </c>
    </row>
    <row r="111" spans="1:8" ht="48">
      <c r="A111" s="50" t="s">
        <v>1092</v>
      </c>
      <c r="B111" s="50" t="s">
        <v>1066</v>
      </c>
      <c r="C111" s="50" t="s">
        <v>1156</v>
      </c>
      <c r="D111" s="51">
        <v>3</v>
      </c>
      <c r="E111" s="51">
        <v>4</v>
      </c>
      <c r="F111" s="51">
        <f t="shared" ref="F111:F117" si="23">D111*E111</f>
        <v>12</v>
      </c>
      <c r="G111" s="52" t="str">
        <f t="shared" si="22"/>
        <v>Medium</v>
      </c>
      <c r="H111" s="50" t="s">
        <v>1157</v>
      </c>
    </row>
    <row r="112" spans="1:8" ht="48">
      <c r="A112" s="50" t="s">
        <v>1092</v>
      </c>
      <c r="B112" s="50" t="s">
        <v>1067</v>
      </c>
      <c r="C112" s="50" t="s">
        <v>1158</v>
      </c>
      <c r="D112" s="51">
        <v>4</v>
      </c>
      <c r="E112" s="51">
        <v>3</v>
      </c>
      <c r="F112" s="51">
        <f t="shared" si="23"/>
        <v>12</v>
      </c>
      <c r="G112" s="52" t="str">
        <f t="shared" si="22"/>
        <v>Medium</v>
      </c>
      <c r="H112" s="50" t="s">
        <v>1159</v>
      </c>
    </row>
    <row r="113" spans="1:8" ht="48">
      <c r="A113" s="50" t="s">
        <v>1092</v>
      </c>
      <c r="B113" s="50" t="s">
        <v>970</v>
      </c>
      <c r="C113" s="50" t="s">
        <v>1160</v>
      </c>
      <c r="D113" s="51">
        <v>5</v>
      </c>
      <c r="E113" s="51">
        <v>3</v>
      </c>
      <c r="F113" s="51">
        <f t="shared" si="23"/>
        <v>15</v>
      </c>
      <c r="G113" s="52" t="str">
        <f t="shared" si="22"/>
        <v>Medium</v>
      </c>
      <c r="H113" s="50" t="s">
        <v>1161</v>
      </c>
    </row>
    <row r="114" spans="1:8" ht="48">
      <c r="A114" s="50" t="s">
        <v>1092</v>
      </c>
      <c r="B114" s="50" t="s">
        <v>1068</v>
      </c>
      <c r="C114" s="50" t="s">
        <v>1162</v>
      </c>
      <c r="D114" s="51">
        <v>5</v>
      </c>
      <c r="E114" s="51">
        <v>3</v>
      </c>
      <c r="F114" s="51">
        <f t="shared" si="23"/>
        <v>15</v>
      </c>
      <c r="G114" s="52" t="str">
        <f t="shared" si="22"/>
        <v>Medium</v>
      </c>
      <c r="H114" s="50" t="s">
        <v>1163</v>
      </c>
    </row>
    <row r="115" spans="1:8" ht="48">
      <c r="A115" s="50" t="s">
        <v>1092</v>
      </c>
      <c r="B115" s="50" t="s">
        <v>1065</v>
      </c>
      <c r="C115" s="50" t="s">
        <v>1164</v>
      </c>
      <c r="D115" s="51">
        <v>4</v>
      </c>
      <c r="E115" s="51">
        <v>3</v>
      </c>
      <c r="F115" s="51">
        <f t="shared" si="23"/>
        <v>12</v>
      </c>
      <c r="G115" s="52" t="str">
        <f t="shared" si="22"/>
        <v>Medium</v>
      </c>
      <c r="H115" s="50" t="s">
        <v>1165</v>
      </c>
    </row>
    <row r="116" spans="1:8" ht="32">
      <c r="A116" s="50" t="s">
        <v>1092</v>
      </c>
      <c r="B116" s="50" t="s">
        <v>1068</v>
      </c>
      <c r="C116" s="50" t="s">
        <v>1166</v>
      </c>
      <c r="D116" s="51">
        <v>4</v>
      </c>
      <c r="E116" s="51">
        <v>3</v>
      </c>
      <c r="F116" s="51">
        <f t="shared" si="23"/>
        <v>12</v>
      </c>
      <c r="G116" s="52" t="str">
        <f t="shared" si="22"/>
        <v>Medium</v>
      </c>
      <c r="H116" s="50" t="s">
        <v>1137</v>
      </c>
    </row>
    <row r="117" spans="1:8" ht="80">
      <c r="A117" s="50" t="s">
        <v>1092</v>
      </c>
      <c r="B117" s="53" t="s">
        <v>1069</v>
      </c>
      <c r="C117" s="53" t="s">
        <v>1167</v>
      </c>
      <c r="D117" s="54">
        <v>3</v>
      </c>
      <c r="E117" s="54">
        <v>3</v>
      </c>
      <c r="F117" s="54">
        <f t="shared" si="23"/>
        <v>9</v>
      </c>
      <c r="G117" s="55" t="str">
        <f t="shared" si="22"/>
        <v>Medium</v>
      </c>
      <c r="H117" s="53" t="s">
        <v>1168</v>
      </c>
    </row>
    <row r="118" spans="1:8" ht="64">
      <c r="A118" s="50" t="s">
        <v>322</v>
      </c>
      <c r="B118" s="50" t="s">
        <v>1065</v>
      </c>
      <c r="C118" s="50" t="s">
        <v>1173</v>
      </c>
      <c r="D118" s="51">
        <v>4</v>
      </c>
      <c r="E118" s="51">
        <v>4</v>
      </c>
      <c r="F118" s="51">
        <f>D118*E118</f>
        <v>16</v>
      </c>
      <c r="G118" s="52" t="str">
        <f>IF(F118&lt;= 6, "Low", IF(F118 &gt;= 16, "High", "Medium"))</f>
        <v>High</v>
      </c>
      <c r="H118" s="50" t="s">
        <v>1174</v>
      </c>
    </row>
    <row r="119" spans="1:8" ht="64">
      <c r="A119" s="50" t="s">
        <v>322</v>
      </c>
      <c r="B119" s="50" t="s">
        <v>1065</v>
      </c>
      <c r="C119" s="50" t="s">
        <v>1175</v>
      </c>
      <c r="D119" s="51">
        <v>4</v>
      </c>
      <c r="E119" s="51">
        <v>3</v>
      </c>
      <c r="F119" s="51">
        <f>D119*E119</f>
        <v>12</v>
      </c>
      <c r="G119" s="52" t="str">
        <f t="shared" ref="G119:G126" si="24">IF(F119&lt;= 6, "Low", IF(F119 &gt;= 16, "High", "Medium"))</f>
        <v>Medium</v>
      </c>
      <c r="H119" s="50" t="s">
        <v>1176</v>
      </c>
    </row>
    <row r="120" spans="1:8" ht="64">
      <c r="A120" s="50" t="s">
        <v>322</v>
      </c>
      <c r="B120" s="50" t="s">
        <v>1066</v>
      </c>
      <c r="C120" s="50" t="s">
        <v>1177</v>
      </c>
      <c r="D120" s="51">
        <v>3</v>
      </c>
      <c r="E120" s="51">
        <v>4</v>
      </c>
      <c r="F120" s="51">
        <f t="shared" ref="F120:F126" si="25">D120*E120</f>
        <v>12</v>
      </c>
      <c r="G120" s="52" t="str">
        <f t="shared" si="24"/>
        <v>Medium</v>
      </c>
      <c r="H120" s="50" t="s">
        <v>1178</v>
      </c>
    </row>
    <row r="121" spans="1:8" ht="64">
      <c r="A121" s="50" t="s">
        <v>322</v>
      </c>
      <c r="B121" s="50" t="s">
        <v>1067</v>
      </c>
      <c r="C121" s="50" t="s">
        <v>1179</v>
      </c>
      <c r="D121" s="51">
        <v>4</v>
      </c>
      <c r="E121" s="51">
        <v>3</v>
      </c>
      <c r="F121" s="51">
        <f t="shared" si="25"/>
        <v>12</v>
      </c>
      <c r="G121" s="52" t="str">
        <f t="shared" si="24"/>
        <v>Medium</v>
      </c>
      <c r="H121" s="50" t="s">
        <v>1180</v>
      </c>
    </row>
    <row r="122" spans="1:8" ht="64">
      <c r="A122" s="50" t="s">
        <v>322</v>
      </c>
      <c r="B122" s="50" t="s">
        <v>970</v>
      </c>
      <c r="C122" s="50" t="s">
        <v>1181</v>
      </c>
      <c r="D122" s="51">
        <v>5</v>
      </c>
      <c r="E122" s="51">
        <v>3</v>
      </c>
      <c r="F122" s="51">
        <f t="shared" si="25"/>
        <v>15</v>
      </c>
      <c r="G122" s="52" t="str">
        <f t="shared" si="24"/>
        <v>Medium</v>
      </c>
      <c r="H122" s="50" t="s">
        <v>1182</v>
      </c>
    </row>
    <row r="123" spans="1:8" ht="64">
      <c r="A123" s="50" t="s">
        <v>322</v>
      </c>
      <c r="B123" s="50" t="s">
        <v>1068</v>
      </c>
      <c r="C123" s="50" t="s">
        <v>1183</v>
      </c>
      <c r="D123" s="51">
        <v>5</v>
      </c>
      <c r="E123" s="51">
        <v>3</v>
      </c>
      <c r="F123" s="51">
        <f t="shared" si="25"/>
        <v>15</v>
      </c>
      <c r="G123" s="52" t="str">
        <f t="shared" si="24"/>
        <v>Medium</v>
      </c>
      <c r="H123" s="50" t="s">
        <v>1184</v>
      </c>
    </row>
    <row r="124" spans="1:8" ht="80">
      <c r="A124" s="50" t="s">
        <v>322</v>
      </c>
      <c r="B124" s="50" t="s">
        <v>1065</v>
      </c>
      <c r="C124" s="50" t="s">
        <v>1185</v>
      </c>
      <c r="D124" s="51">
        <v>4</v>
      </c>
      <c r="E124" s="51">
        <v>3</v>
      </c>
      <c r="F124" s="51">
        <f t="shared" si="25"/>
        <v>12</v>
      </c>
      <c r="G124" s="52" t="str">
        <f t="shared" si="24"/>
        <v>Medium</v>
      </c>
      <c r="H124" s="50" t="s">
        <v>1186</v>
      </c>
    </row>
    <row r="125" spans="1:8" ht="48">
      <c r="A125" s="50" t="s">
        <v>322</v>
      </c>
      <c r="B125" s="50" t="s">
        <v>1068</v>
      </c>
      <c r="C125" s="50" t="s">
        <v>1187</v>
      </c>
      <c r="D125" s="51">
        <v>4</v>
      </c>
      <c r="E125" s="51">
        <v>3</v>
      </c>
      <c r="F125" s="51">
        <f t="shared" si="25"/>
        <v>12</v>
      </c>
      <c r="G125" s="52" t="str">
        <f t="shared" si="24"/>
        <v>Medium</v>
      </c>
      <c r="H125" s="50" t="s">
        <v>1188</v>
      </c>
    </row>
    <row r="126" spans="1:8" ht="64">
      <c r="A126" s="50" t="s">
        <v>322</v>
      </c>
      <c r="B126" s="53" t="s">
        <v>1069</v>
      </c>
      <c r="C126" s="53" t="s">
        <v>1189</v>
      </c>
      <c r="D126" s="54">
        <v>3</v>
      </c>
      <c r="E126" s="54">
        <v>4</v>
      </c>
      <c r="F126" s="54">
        <f t="shared" si="25"/>
        <v>12</v>
      </c>
      <c r="G126" s="55" t="str">
        <f t="shared" si="24"/>
        <v>Medium</v>
      </c>
      <c r="H126" s="53" t="s">
        <v>1190</v>
      </c>
    </row>
    <row r="127" spans="1:8" ht="48">
      <c r="A127" s="50" t="s">
        <v>1093</v>
      </c>
      <c r="B127" s="50" t="s">
        <v>1065</v>
      </c>
      <c r="C127" s="50" t="s">
        <v>1073</v>
      </c>
      <c r="D127" s="51">
        <v>4</v>
      </c>
      <c r="E127" s="51">
        <v>3</v>
      </c>
      <c r="F127" s="51">
        <f>D127*E127</f>
        <v>12</v>
      </c>
      <c r="G127" s="52" t="str">
        <f>IF(F127&lt;= 6, "Low", IF(F127 &gt;= 16, "High", "Medium"))</f>
        <v>Medium</v>
      </c>
      <c r="H127" s="50" t="s">
        <v>1074</v>
      </c>
    </row>
    <row r="128" spans="1:8" ht="48">
      <c r="A128" s="50" t="s">
        <v>1093</v>
      </c>
      <c r="B128" s="50" t="s">
        <v>1065</v>
      </c>
      <c r="C128" s="50" t="s">
        <v>1075</v>
      </c>
      <c r="D128" s="51">
        <v>4</v>
      </c>
      <c r="E128" s="51">
        <v>3</v>
      </c>
      <c r="F128" s="51">
        <f>D128*E128</f>
        <v>12</v>
      </c>
      <c r="G128" s="52" t="str">
        <f t="shared" ref="G128:G135" si="26">IF(F128&lt;= 6, "Low", IF(F128 &gt;= 16, "High", "Medium"))</f>
        <v>Medium</v>
      </c>
      <c r="H128" s="50" t="s">
        <v>1076</v>
      </c>
    </row>
    <row r="129" spans="1:8" ht="32">
      <c r="A129" s="50" t="s">
        <v>1093</v>
      </c>
      <c r="B129" s="50" t="s">
        <v>1066</v>
      </c>
      <c r="C129" s="50" t="s">
        <v>1077</v>
      </c>
      <c r="D129" s="51">
        <v>4</v>
      </c>
      <c r="E129" s="51">
        <v>3</v>
      </c>
      <c r="F129" s="51">
        <f t="shared" ref="F129:F135" si="27">D129*E129</f>
        <v>12</v>
      </c>
      <c r="G129" s="52" t="str">
        <f t="shared" si="26"/>
        <v>Medium</v>
      </c>
      <c r="H129" s="50" t="s">
        <v>1078</v>
      </c>
    </row>
    <row r="130" spans="1:8" ht="32">
      <c r="A130" s="50" t="s">
        <v>1093</v>
      </c>
      <c r="B130" s="50" t="s">
        <v>1067</v>
      </c>
      <c r="C130" s="50" t="s">
        <v>1079</v>
      </c>
      <c r="D130" s="51">
        <v>3</v>
      </c>
      <c r="E130" s="51">
        <v>3</v>
      </c>
      <c r="F130" s="51">
        <f t="shared" si="27"/>
        <v>9</v>
      </c>
      <c r="G130" s="52" t="str">
        <f t="shared" si="26"/>
        <v>Medium</v>
      </c>
      <c r="H130" s="50" t="s">
        <v>1080</v>
      </c>
    </row>
    <row r="131" spans="1:8" ht="32">
      <c r="A131" s="50" t="s">
        <v>1093</v>
      </c>
      <c r="B131" s="50" t="s">
        <v>970</v>
      </c>
      <c r="C131" s="50" t="s">
        <v>1081</v>
      </c>
      <c r="D131" s="51">
        <v>5</v>
      </c>
      <c r="E131" s="51">
        <v>2</v>
      </c>
      <c r="F131" s="51">
        <f t="shared" si="27"/>
        <v>10</v>
      </c>
      <c r="G131" s="52" t="str">
        <f t="shared" si="26"/>
        <v>Medium</v>
      </c>
      <c r="H131" s="50" t="s">
        <v>1082</v>
      </c>
    </row>
    <row r="132" spans="1:8" ht="32">
      <c r="A132" s="50" t="s">
        <v>1093</v>
      </c>
      <c r="B132" s="50" t="s">
        <v>1068</v>
      </c>
      <c r="C132" s="50" t="s">
        <v>1083</v>
      </c>
      <c r="D132" s="51">
        <v>5</v>
      </c>
      <c r="E132" s="51">
        <v>3</v>
      </c>
      <c r="F132" s="51">
        <f t="shared" si="27"/>
        <v>15</v>
      </c>
      <c r="G132" s="52" t="str">
        <f t="shared" si="26"/>
        <v>Medium</v>
      </c>
      <c r="H132" s="50" t="s">
        <v>1084</v>
      </c>
    </row>
    <row r="133" spans="1:8" ht="32">
      <c r="A133" s="50" t="s">
        <v>1093</v>
      </c>
      <c r="B133" s="50" t="s">
        <v>1065</v>
      </c>
      <c r="C133" s="50" t="s">
        <v>1085</v>
      </c>
      <c r="D133" s="51">
        <v>4</v>
      </c>
      <c r="E133" s="51">
        <v>2</v>
      </c>
      <c r="F133" s="51">
        <f t="shared" si="27"/>
        <v>8</v>
      </c>
      <c r="G133" s="52" t="str">
        <f t="shared" si="26"/>
        <v>Medium</v>
      </c>
      <c r="H133" s="50" t="s">
        <v>1086</v>
      </c>
    </row>
    <row r="134" spans="1:8" ht="32">
      <c r="A134" s="50" t="s">
        <v>1093</v>
      </c>
      <c r="B134" s="50" t="s">
        <v>1068</v>
      </c>
      <c r="C134" s="50" t="s">
        <v>1087</v>
      </c>
      <c r="D134" s="51">
        <v>3</v>
      </c>
      <c r="E134" s="51">
        <v>3</v>
      </c>
      <c r="F134" s="51">
        <f t="shared" si="27"/>
        <v>9</v>
      </c>
      <c r="G134" s="52" t="str">
        <f t="shared" si="26"/>
        <v>Medium</v>
      </c>
      <c r="H134" s="50" t="s">
        <v>1088</v>
      </c>
    </row>
    <row r="135" spans="1:8" ht="32">
      <c r="A135" s="50" t="s">
        <v>1093</v>
      </c>
      <c r="B135" s="53" t="s">
        <v>1069</v>
      </c>
      <c r="C135" s="53" t="s">
        <v>1089</v>
      </c>
      <c r="D135" s="54">
        <v>3</v>
      </c>
      <c r="E135" s="54">
        <v>3</v>
      </c>
      <c r="F135" s="54">
        <f t="shared" si="27"/>
        <v>9</v>
      </c>
      <c r="G135" s="55" t="str">
        <f t="shared" si="26"/>
        <v>Medium</v>
      </c>
      <c r="H135" s="53" t="s">
        <v>1090</v>
      </c>
    </row>
    <row r="136" spans="1:8" ht="48">
      <c r="A136" s="50" t="s">
        <v>530</v>
      </c>
      <c r="B136" s="50" t="s">
        <v>1065</v>
      </c>
      <c r="C136" s="50" t="s">
        <v>1223</v>
      </c>
      <c r="D136" s="51">
        <v>4</v>
      </c>
      <c r="E136" s="51">
        <v>2</v>
      </c>
      <c r="F136" s="51">
        <f>D136*E136</f>
        <v>8</v>
      </c>
      <c r="G136" s="52" t="str">
        <f>IF(F136&lt;= 6, "Low", IF(F136 &gt;= 16, "High", "Medium"))</f>
        <v>Medium</v>
      </c>
      <c r="H136" s="50" t="s">
        <v>1224</v>
      </c>
    </row>
    <row r="137" spans="1:8" ht="48">
      <c r="A137" s="50" t="s">
        <v>530</v>
      </c>
      <c r="B137" s="50" t="s">
        <v>1065</v>
      </c>
      <c r="C137" s="50" t="s">
        <v>1225</v>
      </c>
      <c r="D137" s="51">
        <v>4</v>
      </c>
      <c r="E137" s="51">
        <v>3</v>
      </c>
      <c r="F137" s="51">
        <f>D137*E137</f>
        <v>12</v>
      </c>
      <c r="G137" s="52" t="str">
        <f t="shared" ref="G137:G144" si="28">IF(F137&lt;= 6, "Low", IF(F137 &gt;= 16, "High", "Medium"))</f>
        <v>Medium</v>
      </c>
      <c r="H137" s="50" t="s">
        <v>1226</v>
      </c>
    </row>
    <row r="138" spans="1:8" ht="48">
      <c r="A138" s="50" t="s">
        <v>530</v>
      </c>
      <c r="B138" s="50" t="s">
        <v>1066</v>
      </c>
      <c r="C138" s="50" t="s">
        <v>1227</v>
      </c>
      <c r="D138" s="51">
        <v>3</v>
      </c>
      <c r="E138" s="51">
        <v>3</v>
      </c>
      <c r="F138" s="51">
        <f t="shared" ref="F138:F144" si="29">D138*E138</f>
        <v>9</v>
      </c>
      <c r="G138" s="52" t="str">
        <f t="shared" si="28"/>
        <v>Medium</v>
      </c>
      <c r="H138" s="50" t="s">
        <v>1228</v>
      </c>
    </row>
    <row r="139" spans="1:8" ht="48">
      <c r="A139" s="50" t="s">
        <v>530</v>
      </c>
      <c r="B139" s="50" t="s">
        <v>1067</v>
      </c>
      <c r="C139" s="50" t="s">
        <v>1229</v>
      </c>
      <c r="D139" s="51">
        <v>3</v>
      </c>
      <c r="E139" s="51">
        <v>4</v>
      </c>
      <c r="F139" s="51">
        <f t="shared" si="29"/>
        <v>12</v>
      </c>
      <c r="G139" s="52" t="str">
        <f t="shared" si="28"/>
        <v>Medium</v>
      </c>
      <c r="H139" s="50" t="s">
        <v>1230</v>
      </c>
    </row>
    <row r="140" spans="1:8" ht="48">
      <c r="A140" s="50" t="s">
        <v>530</v>
      </c>
      <c r="B140" s="50" t="s">
        <v>970</v>
      </c>
      <c r="C140" s="50" t="s">
        <v>1231</v>
      </c>
      <c r="D140" s="51">
        <v>5</v>
      </c>
      <c r="E140" s="51">
        <v>2</v>
      </c>
      <c r="F140" s="51">
        <f t="shared" si="29"/>
        <v>10</v>
      </c>
      <c r="G140" s="52" t="str">
        <f t="shared" si="28"/>
        <v>Medium</v>
      </c>
      <c r="H140" s="50" t="s">
        <v>1232</v>
      </c>
    </row>
    <row r="141" spans="1:8" ht="48">
      <c r="A141" s="50" t="s">
        <v>530</v>
      </c>
      <c r="B141" s="50" t="s">
        <v>1068</v>
      </c>
      <c r="C141" s="50" t="s">
        <v>1233</v>
      </c>
      <c r="D141" s="51">
        <v>5</v>
      </c>
      <c r="E141" s="51">
        <v>4</v>
      </c>
      <c r="F141" s="51">
        <f t="shared" si="29"/>
        <v>20</v>
      </c>
      <c r="G141" s="52" t="str">
        <f t="shared" si="28"/>
        <v>High</v>
      </c>
      <c r="H141" s="50" t="s">
        <v>1234</v>
      </c>
    </row>
    <row r="142" spans="1:8" ht="48">
      <c r="A142" s="50" t="s">
        <v>530</v>
      </c>
      <c r="B142" s="50" t="s">
        <v>1065</v>
      </c>
      <c r="C142" s="50" t="s">
        <v>1235</v>
      </c>
      <c r="D142" s="51">
        <v>4</v>
      </c>
      <c r="E142" s="51">
        <v>2</v>
      </c>
      <c r="F142" s="51">
        <f t="shared" si="29"/>
        <v>8</v>
      </c>
      <c r="G142" s="52" t="str">
        <f t="shared" si="28"/>
        <v>Medium</v>
      </c>
      <c r="H142" s="50" t="s">
        <v>1236</v>
      </c>
    </row>
    <row r="143" spans="1:8" ht="32">
      <c r="A143" s="50" t="s">
        <v>530</v>
      </c>
      <c r="B143" s="50" t="s">
        <v>1068</v>
      </c>
      <c r="C143" s="50" t="s">
        <v>1237</v>
      </c>
      <c r="D143" s="51">
        <v>4</v>
      </c>
      <c r="E143" s="51">
        <v>3</v>
      </c>
      <c r="F143" s="51">
        <f t="shared" si="29"/>
        <v>12</v>
      </c>
      <c r="G143" s="52" t="str">
        <f t="shared" si="28"/>
        <v>Medium</v>
      </c>
      <c r="H143" s="50" t="s">
        <v>1238</v>
      </c>
    </row>
    <row r="144" spans="1:8" ht="48">
      <c r="A144" s="50" t="s">
        <v>530</v>
      </c>
      <c r="B144" s="53" t="s">
        <v>1069</v>
      </c>
      <c r="C144" s="53" t="s">
        <v>1239</v>
      </c>
      <c r="D144" s="54">
        <v>3</v>
      </c>
      <c r="E144" s="54">
        <v>2</v>
      </c>
      <c r="F144" s="54">
        <f t="shared" si="29"/>
        <v>6</v>
      </c>
      <c r="G144" s="55" t="str">
        <f t="shared" si="28"/>
        <v>Low</v>
      </c>
      <c r="H144" s="53" t="s">
        <v>1240</v>
      </c>
    </row>
    <row r="145" spans="1:8" ht="48">
      <c r="A145" s="50" t="s">
        <v>530</v>
      </c>
      <c r="B145" s="50" t="s">
        <v>1065</v>
      </c>
      <c r="C145" s="50" t="s">
        <v>1223</v>
      </c>
      <c r="D145" s="51">
        <v>4</v>
      </c>
      <c r="E145" s="51">
        <v>2</v>
      </c>
      <c r="F145" s="51">
        <f>D145*E145</f>
        <v>8</v>
      </c>
      <c r="G145" s="52" t="str">
        <f>IF(F145&lt;= 6, "Low", IF(F145 &gt;= 16, "High", "Medium"))</f>
        <v>Medium</v>
      </c>
      <c r="H145" s="50" t="s">
        <v>1224</v>
      </c>
    </row>
    <row r="146" spans="1:8" ht="48">
      <c r="A146" s="50" t="s">
        <v>530</v>
      </c>
      <c r="B146" s="50" t="s">
        <v>1065</v>
      </c>
      <c r="C146" s="50" t="s">
        <v>1225</v>
      </c>
      <c r="D146" s="51">
        <v>4</v>
      </c>
      <c r="E146" s="51">
        <v>3</v>
      </c>
      <c r="F146" s="51">
        <f>D146*E146</f>
        <v>12</v>
      </c>
      <c r="G146" s="52" t="str">
        <f t="shared" ref="G146:G153" si="30">IF(F146&lt;= 6, "Low", IF(F146 &gt;= 16, "High", "Medium"))</f>
        <v>Medium</v>
      </c>
      <c r="H146" s="50" t="s">
        <v>1226</v>
      </c>
    </row>
    <row r="147" spans="1:8" ht="48">
      <c r="A147" s="50" t="s">
        <v>530</v>
      </c>
      <c r="B147" s="50" t="s">
        <v>1066</v>
      </c>
      <c r="C147" s="50" t="s">
        <v>1227</v>
      </c>
      <c r="D147" s="51">
        <v>3</v>
      </c>
      <c r="E147" s="51">
        <v>3</v>
      </c>
      <c r="F147" s="51">
        <f t="shared" ref="F147:F153" si="31">D147*E147</f>
        <v>9</v>
      </c>
      <c r="G147" s="52" t="str">
        <f t="shared" si="30"/>
        <v>Medium</v>
      </c>
      <c r="H147" s="50" t="s">
        <v>1228</v>
      </c>
    </row>
    <row r="148" spans="1:8" ht="48">
      <c r="A148" s="50" t="s">
        <v>530</v>
      </c>
      <c r="B148" s="50" t="s">
        <v>1067</v>
      </c>
      <c r="C148" s="50" t="s">
        <v>1229</v>
      </c>
      <c r="D148" s="51">
        <v>3</v>
      </c>
      <c r="E148" s="51">
        <v>4</v>
      </c>
      <c r="F148" s="51">
        <f t="shared" si="31"/>
        <v>12</v>
      </c>
      <c r="G148" s="52" t="str">
        <f t="shared" si="30"/>
        <v>Medium</v>
      </c>
      <c r="H148" s="50" t="s">
        <v>1230</v>
      </c>
    </row>
    <row r="149" spans="1:8" ht="48">
      <c r="A149" s="50" t="s">
        <v>530</v>
      </c>
      <c r="B149" s="50" t="s">
        <v>970</v>
      </c>
      <c r="C149" s="50" t="s">
        <v>1231</v>
      </c>
      <c r="D149" s="51">
        <v>5</v>
      </c>
      <c r="E149" s="51">
        <v>2</v>
      </c>
      <c r="F149" s="51">
        <f t="shared" si="31"/>
        <v>10</v>
      </c>
      <c r="G149" s="52" t="str">
        <f t="shared" si="30"/>
        <v>Medium</v>
      </c>
      <c r="H149" s="50" t="s">
        <v>1232</v>
      </c>
    </row>
    <row r="150" spans="1:8" ht="48">
      <c r="A150" s="50" t="s">
        <v>530</v>
      </c>
      <c r="B150" s="50" t="s">
        <v>1068</v>
      </c>
      <c r="C150" s="50" t="s">
        <v>1233</v>
      </c>
      <c r="D150" s="51">
        <v>5</v>
      </c>
      <c r="E150" s="51">
        <v>4</v>
      </c>
      <c r="F150" s="51">
        <f t="shared" si="31"/>
        <v>20</v>
      </c>
      <c r="G150" s="52" t="str">
        <f t="shared" si="30"/>
        <v>High</v>
      </c>
      <c r="H150" s="50" t="s">
        <v>1234</v>
      </c>
    </row>
    <row r="151" spans="1:8" ht="48">
      <c r="A151" s="50" t="s">
        <v>530</v>
      </c>
      <c r="B151" s="50" t="s">
        <v>1065</v>
      </c>
      <c r="C151" s="50" t="s">
        <v>1235</v>
      </c>
      <c r="D151" s="51">
        <v>4</v>
      </c>
      <c r="E151" s="51">
        <v>2</v>
      </c>
      <c r="F151" s="51">
        <f t="shared" si="31"/>
        <v>8</v>
      </c>
      <c r="G151" s="52" t="str">
        <f t="shared" si="30"/>
        <v>Medium</v>
      </c>
      <c r="H151" s="50" t="s">
        <v>1236</v>
      </c>
    </row>
    <row r="152" spans="1:8" ht="32">
      <c r="A152" s="50" t="s">
        <v>530</v>
      </c>
      <c r="B152" s="50" t="s">
        <v>1068</v>
      </c>
      <c r="C152" s="50" t="s">
        <v>1237</v>
      </c>
      <c r="D152" s="51">
        <v>4</v>
      </c>
      <c r="E152" s="51">
        <v>3</v>
      </c>
      <c r="F152" s="51">
        <f t="shared" si="31"/>
        <v>12</v>
      </c>
      <c r="G152" s="52" t="str">
        <f t="shared" si="30"/>
        <v>Medium</v>
      </c>
      <c r="H152" s="50" t="s">
        <v>1238</v>
      </c>
    </row>
    <row r="153" spans="1:8" ht="48">
      <c r="A153" s="50" t="s">
        <v>530</v>
      </c>
      <c r="B153" s="53" t="s">
        <v>1069</v>
      </c>
      <c r="C153" s="53" t="s">
        <v>1239</v>
      </c>
      <c r="D153" s="54">
        <v>3</v>
      </c>
      <c r="E153" s="54">
        <v>2</v>
      </c>
      <c r="F153" s="54">
        <f t="shared" si="31"/>
        <v>6</v>
      </c>
      <c r="G153" s="55" t="str">
        <f t="shared" si="30"/>
        <v>Low</v>
      </c>
      <c r="H153" s="53" t="s">
        <v>1240</v>
      </c>
    </row>
    <row r="154" spans="1:8" ht="48">
      <c r="A154" s="50" t="s">
        <v>543</v>
      </c>
      <c r="B154" s="50" t="s">
        <v>1065</v>
      </c>
      <c r="C154" s="50" t="s">
        <v>1258</v>
      </c>
      <c r="D154" s="51">
        <v>3</v>
      </c>
      <c r="E154" s="51">
        <v>2</v>
      </c>
      <c r="F154" s="51">
        <f>D154*E154</f>
        <v>6</v>
      </c>
      <c r="G154" s="52" t="str">
        <f>IF(F154&lt;= 6, "Low", IF(F154 &gt;= 16, "High", "Medium"))</f>
        <v>Low</v>
      </c>
      <c r="H154" s="50" t="s">
        <v>1259</v>
      </c>
    </row>
    <row r="155" spans="1:8" ht="48">
      <c r="A155" s="50" t="s">
        <v>543</v>
      </c>
      <c r="B155" s="50" t="s">
        <v>1065</v>
      </c>
      <c r="C155" s="50" t="s">
        <v>1260</v>
      </c>
      <c r="D155" s="51">
        <v>4</v>
      </c>
      <c r="E155" s="51">
        <v>3</v>
      </c>
      <c r="F155" s="51">
        <f>D155*E155</f>
        <v>12</v>
      </c>
      <c r="G155" s="52" t="str">
        <f t="shared" ref="G155:G162" si="32">IF(F155&lt;= 6, "Low", IF(F155 &gt;= 16, "High", "Medium"))</f>
        <v>Medium</v>
      </c>
      <c r="H155" s="50" t="s">
        <v>1261</v>
      </c>
    </row>
    <row r="156" spans="1:8" ht="48">
      <c r="A156" s="50" t="s">
        <v>543</v>
      </c>
      <c r="B156" s="50" t="s">
        <v>1066</v>
      </c>
      <c r="C156" s="50" t="s">
        <v>1262</v>
      </c>
      <c r="D156" s="51">
        <v>4</v>
      </c>
      <c r="E156" s="51">
        <v>2</v>
      </c>
      <c r="F156" s="51">
        <f t="shared" ref="F156:F162" si="33">D156*E156</f>
        <v>8</v>
      </c>
      <c r="G156" s="52" t="str">
        <f t="shared" si="32"/>
        <v>Medium</v>
      </c>
      <c r="H156" s="50" t="s">
        <v>1263</v>
      </c>
    </row>
    <row r="157" spans="1:8" ht="48">
      <c r="A157" s="50" t="s">
        <v>543</v>
      </c>
      <c r="B157" s="50" t="s">
        <v>1067</v>
      </c>
      <c r="C157" s="50" t="s">
        <v>1264</v>
      </c>
      <c r="D157" s="51">
        <v>3</v>
      </c>
      <c r="E157" s="51">
        <v>4</v>
      </c>
      <c r="F157" s="51">
        <f t="shared" si="33"/>
        <v>12</v>
      </c>
      <c r="G157" s="52" t="str">
        <f t="shared" si="32"/>
        <v>Medium</v>
      </c>
      <c r="H157" s="50" t="s">
        <v>1265</v>
      </c>
    </row>
    <row r="158" spans="1:8" ht="48">
      <c r="A158" s="50" t="s">
        <v>543</v>
      </c>
      <c r="B158" s="50" t="s">
        <v>970</v>
      </c>
      <c r="C158" s="50" t="s">
        <v>1266</v>
      </c>
      <c r="D158" s="51">
        <v>5</v>
      </c>
      <c r="E158" s="51">
        <v>2</v>
      </c>
      <c r="F158" s="51">
        <f t="shared" si="33"/>
        <v>10</v>
      </c>
      <c r="G158" s="52" t="str">
        <f t="shared" si="32"/>
        <v>Medium</v>
      </c>
      <c r="H158" s="50" t="s">
        <v>1267</v>
      </c>
    </row>
    <row r="159" spans="1:8" ht="48">
      <c r="A159" s="50" t="s">
        <v>543</v>
      </c>
      <c r="B159" s="50" t="s">
        <v>1068</v>
      </c>
      <c r="C159" s="50" t="s">
        <v>1268</v>
      </c>
      <c r="D159" s="51">
        <v>5</v>
      </c>
      <c r="E159" s="51">
        <v>3</v>
      </c>
      <c r="F159" s="51">
        <f t="shared" si="33"/>
        <v>15</v>
      </c>
      <c r="G159" s="52" t="str">
        <f t="shared" si="32"/>
        <v>Medium</v>
      </c>
      <c r="H159" s="50" t="s">
        <v>1269</v>
      </c>
    </row>
    <row r="160" spans="1:8" ht="48">
      <c r="A160" s="50" t="s">
        <v>543</v>
      </c>
      <c r="B160" s="50" t="s">
        <v>1065</v>
      </c>
      <c r="C160" s="50" t="s">
        <v>1270</v>
      </c>
      <c r="D160" s="51">
        <v>4</v>
      </c>
      <c r="E160" s="51">
        <v>3</v>
      </c>
      <c r="F160" s="51">
        <f t="shared" si="33"/>
        <v>12</v>
      </c>
      <c r="G160" s="52" t="str">
        <f t="shared" si="32"/>
        <v>Medium</v>
      </c>
      <c r="H160" s="50" t="s">
        <v>1271</v>
      </c>
    </row>
    <row r="161" spans="1:8" ht="32">
      <c r="A161" s="50" t="s">
        <v>543</v>
      </c>
      <c r="B161" s="50" t="s">
        <v>1068</v>
      </c>
      <c r="C161" s="50" t="s">
        <v>1272</v>
      </c>
      <c r="D161" s="51">
        <v>3</v>
      </c>
      <c r="E161" s="51">
        <v>3</v>
      </c>
      <c r="F161" s="51">
        <f t="shared" si="33"/>
        <v>9</v>
      </c>
      <c r="G161" s="52" t="str">
        <f t="shared" si="32"/>
        <v>Medium</v>
      </c>
      <c r="H161" s="50" t="s">
        <v>1273</v>
      </c>
    </row>
    <row r="162" spans="1:8" ht="48">
      <c r="A162" s="50" t="s">
        <v>543</v>
      </c>
      <c r="B162" s="53" t="s">
        <v>1069</v>
      </c>
      <c r="C162" s="53" t="s">
        <v>1274</v>
      </c>
      <c r="D162" s="54">
        <v>3</v>
      </c>
      <c r="E162" s="54">
        <v>2</v>
      </c>
      <c r="F162" s="54">
        <f t="shared" si="33"/>
        <v>6</v>
      </c>
      <c r="G162" s="55" t="str">
        <f t="shared" si="32"/>
        <v>Low</v>
      </c>
      <c r="H162" s="53" t="s">
        <v>1275</v>
      </c>
    </row>
    <row r="163" spans="1:8" ht="48">
      <c r="A163" s="50" t="s">
        <v>1276</v>
      </c>
      <c r="B163" s="50" t="s">
        <v>1065</v>
      </c>
      <c r="C163" s="50" t="s">
        <v>1241</v>
      </c>
      <c r="D163" s="51">
        <v>4</v>
      </c>
      <c r="E163" s="51">
        <v>4</v>
      </c>
      <c r="F163" s="51">
        <f>D163*E163</f>
        <v>16</v>
      </c>
      <c r="G163" s="52" t="str">
        <f>IF(F163&lt;= 6, "Low", IF(F163 &gt;= 16, "High", "Medium"))</f>
        <v>High</v>
      </c>
      <c r="H163" s="50" t="s">
        <v>1242</v>
      </c>
    </row>
    <row r="164" spans="1:8" ht="48">
      <c r="A164" s="50" t="s">
        <v>1276</v>
      </c>
      <c r="B164" s="50" t="s">
        <v>1065</v>
      </c>
      <c r="C164" s="50" t="s">
        <v>1243</v>
      </c>
      <c r="D164" s="51">
        <v>4</v>
      </c>
      <c r="E164" s="51">
        <v>3</v>
      </c>
      <c r="F164" s="51">
        <f>D164*E164</f>
        <v>12</v>
      </c>
      <c r="G164" s="52" t="str">
        <f t="shared" ref="G164:G171" si="34">IF(F164&lt;= 6, "Low", IF(F164 &gt;= 16, "High", "Medium"))</f>
        <v>Medium</v>
      </c>
      <c r="H164" s="50" t="s">
        <v>1244</v>
      </c>
    </row>
    <row r="165" spans="1:8" ht="48">
      <c r="A165" s="50" t="s">
        <v>1276</v>
      </c>
      <c r="B165" s="50" t="s">
        <v>1066</v>
      </c>
      <c r="C165" s="50" t="s">
        <v>1245</v>
      </c>
      <c r="D165" s="51">
        <v>4</v>
      </c>
      <c r="E165" s="51">
        <v>3</v>
      </c>
      <c r="F165" s="51">
        <f t="shared" ref="F165:F171" si="35">D165*E165</f>
        <v>12</v>
      </c>
      <c r="G165" s="52" t="str">
        <f t="shared" si="34"/>
        <v>Medium</v>
      </c>
      <c r="H165" s="50" t="s">
        <v>1246</v>
      </c>
    </row>
    <row r="166" spans="1:8" ht="48">
      <c r="A166" s="50" t="s">
        <v>1276</v>
      </c>
      <c r="B166" s="50" t="s">
        <v>1067</v>
      </c>
      <c r="C166" s="50" t="s">
        <v>1247</v>
      </c>
      <c r="D166" s="51">
        <v>4</v>
      </c>
      <c r="E166" s="51">
        <v>3</v>
      </c>
      <c r="F166" s="51">
        <f t="shared" si="35"/>
        <v>12</v>
      </c>
      <c r="G166" s="52" t="str">
        <f t="shared" si="34"/>
        <v>Medium</v>
      </c>
      <c r="H166" s="50" t="s">
        <v>1248</v>
      </c>
    </row>
    <row r="167" spans="1:8" ht="48">
      <c r="A167" s="50" t="s">
        <v>1276</v>
      </c>
      <c r="B167" s="50" t="s">
        <v>970</v>
      </c>
      <c r="C167" s="50" t="s">
        <v>1249</v>
      </c>
      <c r="D167" s="51">
        <v>5</v>
      </c>
      <c r="E167" s="51">
        <v>3</v>
      </c>
      <c r="F167" s="51">
        <f t="shared" si="35"/>
        <v>15</v>
      </c>
      <c r="G167" s="52" t="str">
        <f t="shared" si="34"/>
        <v>Medium</v>
      </c>
      <c r="H167" s="50" t="s">
        <v>1250</v>
      </c>
    </row>
    <row r="168" spans="1:8" ht="48">
      <c r="A168" s="50" t="s">
        <v>1276</v>
      </c>
      <c r="B168" s="50" t="s">
        <v>1068</v>
      </c>
      <c r="C168" s="50" t="s">
        <v>1251</v>
      </c>
      <c r="D168" s="51">
        <v>5</v>
      </c>
      <c r="E168" s="51">
        <v>4</v>
      </c>
      <c r="F168" s="51">
        <f t="shared" si="35"/>
        <v>20</v>
      </c>
      <c r="G168" s="52" t="str">
        <f t="shared" si="34"/>
        <v>High</v>
      </c>
      <c r="H168" s="50" t="s">
        <v>1252</v>
      </c>
    </row>
    <row r="169" spans="1:8" ht="48">
      <c r="A169" s="50" t="s">
        <v>1276</v>
      </c>
      <c r="B169" s="50" t="s">
        <v>1065</v>
      </c>
      <c r="C169" s="50" t="s">
        <v>1253</v>
      </c>
      <c r="D169" s="51">
        <v>4</v>
      </c>
      <c r="E169" s="51">
        <v>3</v>
      </c>
      <c r="F169" s="51">
        <f t="shared" si="35"/>
        <v>12</v>
      </c>
      <c r="G169" s="52" t="str">
        <f t="shared" si="34"/>
        <v>Medium</v>
      </c>
      <c r="H169" s="50" t="s">
        <v>1254</v>
      </c>
    </row>
    <row r="170" spans="1:8" ht="32">
      <c r="A170" s="50" t="s">
        <v>1276</v>
      </c>
      <c r="B170" s="50" t="s">
        <v>1068</v>
      </c>
      <c r="C170" s="50" t="s">
        <v>1255</v>
      </c>
      <c r="D170" s="51">
        <v>4</v>
      </c>
      <c r="E170" s="51">
        <v>3</v>
      </c>
      <c r="F170" s="51">
        <f t="shared" si="35"/>
        <v>12</v>
      </c>
      <c r="G170" s="52" t="str">
        <f t="shared" si="34"/>
        <v>Medium</v>
      </c>
      <c r="H170" s="50" t="s">
        <v>1292</v>
      </c>
    </row>
    <row r="171" spans="1:8" ht="48">
      <c r="A171" s="50" t="s">
        <v>1276</v>
      </c>
      <c r="B171" s="53" t="s">
        <v>1069</v>
      </c>
      <c r="C171" s="53" t="s">
        <v>1256</v>
      </c>
      <c r="D171" s="54">
        <v>3</v>
      </c>
      <c r="E171" s="54">
        <v>4</v>
      </c>
      <c r="F171" s="54">
        <f t="shared" si="35"/>
        <v>12</v>
      </c>
      <c r="G171" s="55" t="str">
        <f t="shared" si="34"/>
        <v>Medium</v>
      </c>
      <c r="H171" s="53" t="s">
        <v>1257</v>
      </c>
    </row>
    <row r="172" spans="1:8" ht="48">
      <c r="A172" s="50" t="s">
        <v>799</v>
      </c>
      <c r="B172" s="50" t="s">
        <v>1065</v>
      </c>
      <c r="C172" s="50" t="s">
        <v>1277</v>
      </c>
      <c r="D172" s="51">
        <v>4</v>
      </c>
      <c r="E172" s="51">
        <v>3</v>
      </c>
      <c r="F172" s="51">
        <f>D172*E172</f>
        <v>12</v>
      </c>
      <c r="G172" s="52" t="str">
        <f>IF(F172&lt;= 6, "Low", IF(F172 &gt;= 16, "High", "Medium"))</f>
        <v>Medium</v>
      </c>
      <c r="H172" s="50" t="s">
        <v>1278</v>
      </c>
    </row>
    <row r="173" spans="1:8" ht="48">
      <c r="A173" s="50" t="s">
        <v>799</v>
      </c>
      <c r="B173" s="50" t="s">
        <v>1065</v>
      </c>
      <c r="C173" s="50" t="s">
        <v>1279</v>
      </c>
      <c r="D173" s="51">
        <v>4</v>
      </c>
      <c r="E173" s="51">
        <v>3</v>
      </c>
      <c r="F173" s="51">
        <f>D173*E173</f>
        <v>12</v>
      </c>
      <c r="G173" s="52" t="str">
        <f t="shared" ref="G173:G180" si="36">IF(F173&lt;= 6, "Low", IF(F173 &gt;= 16, "High", "Medium"))</f>
        <v>Medium</v>
      </c>
      <c r="H173" s="50" t="s">
        <v>1280</v>
      </c>
    </row>
    <row r="174" spans="1:8" ht="48">
      <c r="A174" s="50" t="s">
        <v>799</v>
      </c>
      <c r="B174" s="50" t="s">
        <v>1066</v>
      </c>
      <c r="C174" s="50" t="s">
        <v>1281</v>
      </c>
      <c r="D174" s="51">
        <v>3</v>
      </c>
      <c r="E174" s="51">
        <v>3</v>
      </c>
      <c r="F174" s="51">
        <f t="shared" ref="F174:F180" si="37">D174*E174</f>
        <v>9</v>
      </c>
      <c r="G174" s="52" t="str">
        <f t="shared" si="36"/>
        <v>Medium</v>
      </c>
      <c r="H174" s="50" t="s">
        <v>1282</v>
      </c>
    </row>
    <row r="175" spans="1:8" ht="48">
      <c r="A175" s="50" t="s">
        <v>799</v>
      </c>
      <c r="B175" s="50" t="s">
        <v>1067</v>
      </c>
      <c r="C175" s="50" t="s">
        <v>1283</v>
      </c>
      <c r="D175" s="51">
        <v>2</v>
      </c>
      <c r="E175" s="51">
        <v>3</v>
      </c>
      <c r="F175" s="51">
        <f t="shared" si="37"/>
        <v>6</v>
      </c>
      <c r="G175" s="52" t="str">
        <f t="shared" si="36"/>
        <v>Low</v>
      </c>
      <c r="H175" s="50" t="s">
        <v>1284</v>
      </c>
    </row>
    <row r="176" spans="1:8" ht="48">
      <c r="A176" s="50" t="s">
        <v>799</v>
      </c>
      <c r="B176" s="50" t="s">
        <v>970</v>
      </c>
      <c r="C176" s="50" t="s">
        <v>1285</v>
      </c>
      <c r="D176" s="51">
        <v>5</v>
      </c>
      <c r="E176" s="51">
        <v>2</v>
      </c>
      <c r="F176" s="51">
        <f t="shared" si="37"/>
        <v>10</v>
      </c>
      <c r="G176" s="52" t="str">
        <f t="shared" si="36"/>
        <v>Medium</v>
      </c>
      <c r="H176" s="50" t="s">
        <v>1286</v>
      </c>
    </row>
    <row r="177" spans="1:8" ht="48">
      <c r="A177" s="50" t="s">
        <v>799</v>
      </c>
      <c r="B177" s="50" t="s">
        <v>1068</v>
      </c>
      <c r="C177" s="50" t="s">
        <v>1287</v>
      </c>
      <c r="D177" s="51">
        <v>4</v>
      </c>
      <c r="E177" s="51">
        <v>3</v>
      </c>
      <c r="F177" s="51">
        <f t="shared" si="37"/>
        <v>12</v>
      </c>
      <c r="G177" s="52" t="str">
        <f t="shared" si="36"/>
        <v>Medium</v>
      </c>
      <c r="H177" s="50" t="s">
        <v>1288</v>
      </c>
    </row>
    <row r="178" spans="1:8" ht="48">
      <c r="A178" s="50" t="s">
        <v>799</v>
      </c>
      <c r="B178" s="50" t="s">
        <v>1065</v>
      </c>
      <c r="C178" s="50" t="s">
        <v>1289</v>
      </c>
      <c r="D178" s="51">
        <v>3</v>
      </c>
      <c r="E178" s="51">
        <v>3</v>
      </c>
      <c r="F178" s="51">
        <f t="shared" si="37"/>
        <v>9</v>
      </c>
      <c r="G178" s="52" t="str">
        <f t="shared" si="36"/>
        <v>Medium</v>
      </c>
      <c r="H178" s="50" t="s">
        <v>1290</v>
      </c>
    </row>
    <row r="179" spans="1:8" ht="32">
      <c r="A179" s="50" t="s">
        <v>799</v>
      </c>
      <c r="B179" s="50" t="s">
        <v>1068</v>
      </c>
      <c r="C179" s="50" t="s">
        <v>1291</v>
      </c>
      <c r="D179" s="51">
        <v>4</v>
      </c>
      <c r="E179" s="51">
        <v>3</v>
      </c>
      <c r="F179" s="51">
        <f t="shared" si="37"/>
        <v>12</v>
      </c>
      <c r="G179" s="52" t="str">
        <f t="shared" si="36"/>
        <v>Medium</v>
      </c>
      <c r="H179" s="50" t="s">
        <v>1292</v>
      </c>
    </row>
    <row r="180" spans="1:8" ht="48">
      <c r="A180" s="50" t="s">
        <v>799</v>
      </c>
      <c r="B180" s="53" t="s">
        <v>1069</v>
      </c>
      <c r="C180" s="53" t="s">
        <v>1293</v>
      </c>
      <c r="D180" s="54">
        <v>4</v>
      </c>
      <c r="E180" s="54">
        <v>3</v>
      </c>
      <c r="F180" s="54">
        <f t="shared" si="37"/>
        <v>12</v>
      </c>
      <c r="G180" s="55" t="str">
        <f t="shared" si="36"/>
        <v>Medium</v>
      </c>
      <c r="H180" s="53" t="s">
        <v>1294</v>
      </c>
    </row>
  </sheetData>
  <conditionalFormatting sqref="D10:D18">
    <cfRule type="cellIs" dxfId="459" priority="230" operator="equal">
      <formula>3</formula>
    </cfRule>
    <cfRule type="cellIs" dxfId="458" priority="231" operator="greaterThan">
      <formula>3</formula>
    </cfRule>
    <cfRule type="cellIs" dxfId="457" priority="232" operator="lessThanOrEqual">
      <formula>2</formula>
    </cfRule>
  </conditionalFormatting>
  <conditionalFormatting sqref="E10:E18">
    <cfRule type="cellIs" dxfId="456" priority="227" operator="equal">
      <formula>3</formula>
    </cfRule>
    <cfRule type="cellIs" dxfId="455" priority="228" operator="greaterThan">
      <formula>3</formula>
    </cfRule>
    <cfRule type="cellIs" dxfId="454" priority="229" operator="lessThanOrEqual">
      <formula>2</formula>
    </cfRule>
  </conditionalFormatting>
  <conditionalFormatting sqref="L2:P6">
    <cfRule type="cellIs" dxfId="453" priority="224" stopIfTrue="1" operator="between">
      <formula>8</formula>
      <formula>15</formula>
    </cfRule>
    <cfRule type="cellIs" dxfId="452" priority="225" operator="greaterThan">
      <formula>15</formula>
    </cfRule>
    <cfRule type="cellIs" dxfId="451" priority="226" operator="lessThan">
      <formula>9</formula>
    </cfRule>
  </conditionalFormatting>
  <conditionalFormatting sqref="F10:F18">
    <cfRule type="cellIs" dxfId="450" priority="221" stopIfTrue="1" operator="between">
      <formula>8</formula>
      <formula>15</formula>
    </cfRule>
    <cfRule type="cellIs" dxfId="449" priority="222" operator="greaterThan">
      <formula>15</formula>
    </cfRule>
    <cfRule type="cellIs" dxfId="448" priority="223" operator="lessThan">
      <formula>9</formula>
    </cfRule>
  </conditionalFormatting>
  <conditionalFormatting sqref="G10:G18 G46:G54">
    <cfRule type="cellIs" dxfId="447" priority="220" operator="equal">
      <formula>"""Medium"""</formula>
    </cfRule>
  </conditionalFormatting>
  <conditionalFormatting sqref="H10:H18">
    <cfRule type="cellIs" dxfId="446" priority="219" operator="equal">
      <formula>"""Medium"""</formula>
    </cfRule>
  </conditionalFormatting>
  <conditionalFormatting sqref="D19:D27">
    <cfRule type="cellIs" dxfId="445" priority="212" operator="equal">
      <formula>3</formula>
    </cfRule>
    <cfRule type="cellIs" dxfId="444" priority="213" operator="greaterThan">
      <formula>3</formula>
    </cfRule>
    <cfRule type="cellIs" dxfId="443" priority="214" operator="lessThanOrEqual">
      <formula>2</formula>
    </cfRule>
  </conditionalFormatting>
  <conditionalFormatting sqref="E19:E27">
    <cfRule type="cellIs" dxfId="442" priority="209" operator="equal">
      <formula>3</formula>
    </cfRule>
    <cfRule type="cellIs" dxfId="441" priority="210" operator="greaterThan">
      <formula>3</formula>
    </cfRule>
    <cfRule type="cellIs" dxfId="440" priority="211" operator="lessThanOrEqual">
      <formula>2</formula>
    </cfRule>
  </conditionalFormatting>
  <conditionalFormatting sqref="F19:F27">
    <cfRule type="cellIs" dxfId="439" priority="206" stopIfTrue="1" operator="between">
      <formula>8</formula>
      <formula>15</formula>
    </cfRule>
    <cfRule type="cellIs" dxfId="438" priority="207" operator="greaterThan">
      <formula>15</formula>
    </cfRule>
    <cfRule type="cellIs" dxfId="437" priority="208" operator="lessThan">
      <formula>9</formula>
    </cfRule>
  </conditionalFormatting>
  <conditionalFormatting sqref="G19:G27">
    <cfRule type="cellIs" dxfId="436" priority="205" operator="equal">
      <formula>"""Medium"""</formula>
    </cfRule>
  </conditionalFormatting>
  <conditionalFormatting sqref="H19:H27">
    <cfRule type="cellIs" dxfId="435" priority="204" operator="equal">
      <formula>"""Medium"""</formula>
    </cfRule>
  </conditionalFormatting>
  <conditionalFormatting sqref="D28:D36">
    <cfRule type="cellIs" dxfId="434" priority="199" operator="equal">
      <formula>3</formula>
    </cfRule>
    <cfRule type="cellIs" dxfId="433" priority="200" operator="greaterThan">
      <formula>3</formula>
    </cfRule>
    <cfRule type="cellIs" dxfId="432" priority="201" operator="lessThanOrEqual">
      <formula>2</formula>
    </cfRule>
  </conditionalFormatting>
  <conditionalFormatting sqref="E28:E36">
    <cfRule type="cellIs" dxfId="431" priority="196" operator="equal">
      <formula>3</formula>
    </cfRule>
    <cfRule type="cellIs" dxfId="430" priority="197" operator="greaterThan">
      <formula>3</formula>
    </cfRule>
    <cfRule type="cellIs" dxfId="429" priority="198" operator="lessThanOrEqual">
      <formula>2</formula>
    </cfRule>
  </conditionalFormatting>
  <conditionalFormatting sqref="F28:F36">
    <cfRule type="cellIs" dxfId="428" priority="193" stopIfTrue="1" operator="between">
      <formula>8</formula>
      <formula>15</formula>
    </cfRule>
    <cfRule type="cellIs" dxfId="427" priority="194" operator="greaterThan">
      <formula>15</formula>
    </cfRule>
    <cfRule type="cellIs" dxfId="426" priority="195" operator="lessThan">
      <formula>9</formula>
    </cfRule>
  </conditionalFormatting>
  <conditionalFormatting sqref="G28:G36">
    <cfRule type="cellIs" dxfId="425" priority="192" operator="equal">
      <formula>"""Medium"""</formula>
    </cfRule>
  </conditionalFormatting>
  <conditionalFormatting sqref="H28:H36">
    <cfRule type="cellIs" dxfId="424" priority="191" operator="equal">
      <formula>"""Medium"""</formula>
    </cfRule>
  </conditionalFormatting>
  <conditionalFormatting sqref="D37:D45">
    <cfRule type="cellIs" dxfId="423" priority="187" operator="equal">
      <formula>3</formula>
    </cfRule>
    <cfRule type="cellIs" dxfId="422" priority="188" operator="greaterThan">
      <formula>3</formula>
    </cfRule>
    <cfRule type="cellIs" dxfId="421" priority="189" operator="lessThanOrEqual">
      <formula>2</formula>
    </cfRule>
  </conditionalFormatting>
  <conditionalFormatting sqref="E37:E45">
    <cfRule type="cellIs" dxfId="420" priority="184" operator="equal">
      <formula>3</formula>
    </cfRule>
    <cfRule type="cellIs" dxfId="419" priority="185" operator="greaterThan">
      <formula>3</formula>
    </cfRule>
    <cfRule type="cellIs" dxfId="418" priority="186" operator="lessThanOrEqual">
      <formula>2</formula>
    </cfRule>
  </conditionalFormatting>
  <conditionalFormatting sqref="F37:F45">
    <cfRule type="cellIs" dxfId="417" priority="181" stopIfTrue="1" operator="between">
      <formula>8</formula>
      <formula>15</formula>
    </cfRule>
    <cfRule type="cellIs" dxfId="416" priority="182" operator="greaterThan">
      <formula>15</formula>
    </cfRule>
    <cfRule type="cellIs" dxfId="415" priority="183" operator="lessThan">
      <formula>9</formula>
    </cfRule>
  </conditionalFormatting>
  <conditionalFormatting sqref="G37:G45">
    <cfRule type="cellIs" dxfId="414" priority="180" operator="equal">
      <formula>"""Medium"""</formula>
    </cfRule>
  </conditionalFormatting>
  <conditionalFormatting sqref="H37:H45">
    <cfRule type="cellIs" dxfId="413" priority="179" operator="equal">
      <formula>"""Medium"""</formula>
    </cfRule>
  </conditionalFormatting>
  <conditionalFormatting sqref="D46:D54">
    <cfRule type="cellIs" dxfId="412" priority="175" operator="equal">
      <formula>3</formula>
    </cfRule>
    <cfRule type="cellIs" dxfId="411" priority="176" operator="greaterThan">
      <formula>3</formula>
    </cfRule>
    <cfRule type="cellIs" dxfId="410" priority="177" operator="lessThanOrEqual">
      <formula>2</formula>
    </cfRule>
  </conditionalFormatting>
  <conditionalFormatting sqref="E46:E54">
    <cfRule type="cellIs" dxfId="409" priority="172" operator="equal">
      <formula>3</formula>
    </cfRule>
    <cfRule type="cellIs" dxfId="408" priority="173" operator="greaterThan">
      <formula>3</formula>
    </cfRule>
    <cfRule type="cellIs" dxfId="407" priority="174" operator="lessThanOrEqual">
      <formula>2</formula>
    </cfRule>
  </conditionalFormatting>
  <conditionalFormatting sqref="F46:F54">
    <cfRule type="cellIs" dxfId="406" priority="169" stopIfTrue="1" operator="between">
      <formula>8</formula>
      <formula>15</formula>
    </cfRule>
    <cfRule type="cellIs" dxfId="405" priority="170" operator="greaterThan">
      <formula>15</formula>
    </cfRule>
    <cfRule type="cellIs" dxfId="404" priority="171" operator="lessThan">
      <formula>9</formula>
    </cfRule>
  </conditionalFormatting>
  <conditionalFormatting sqref="H46:H54">
    <cfRule type="cellIs" dxfId="403" priority="167" operator="equal">
      <formula>"""Medium"""</formula>
    </cfRule>
  </conditionalFormatting>
  <conditionalFormatting sqref="D55:D63">
    <cfRule type="cellIs" dxfId="402" priority="163" operator="equal">
      <formula>3</formula>
    </cfRule>
    <cfRule type="cellIs" dxfId="401" priority="164" operator="greaterThan">
      <formula>3</formula>
    </cfRule>
    <cfRule type="cellIs" dxfId="400" priority="165" operator="lessThanOrEqual">
      <formula>2</formula>
    </cfRule>
  </conditionalFormatting>
  <conditionalFormatting sqref="E55:E63">
    <cfRule type="cellIs" dxfId="399" priority="160" operator="equal">
      <formula>3</formula>
    </cfRule>
    <cfRule type="cellIs" dxfId="398" priority="161" operator="greaterThan">
      <formula>3</formula>
    </cfRule>
    <cfRule type="cellIs" dxfId="397" priority="162" operator="lessThanOrEqual">
      <formula>2</formula>
    </cfRule>
  </conditionalFormatting>
  <conditionalFormatting sqref="F55:F63">
    <cfRule type="cellIs" dxfId="396" priority="157" stopIfTrue="1" operator="between">
      <formula>8</formula>
      <formula>15</formula>
    </cfRule>
    <cfRule type="cellIs" dxfId="395" priority="158" operator="greaterThan">
      <formula>15</formula>
    </cfRule>
    <cfRule type="cellIs" dxfId="394" priority="159" operator="lessThan">
      <formula>9</formula>
    </cfRule>
  </conditionalFormatting>
  <conditionalFormatting sqref="G55:G63">
    <cfRule type="cellIs" dxfId="393" priority="156" operator="equal">
      <formula>"""Medium"""</formula>
    </cfRule>
  </conditionalFormatting>
  <conditionalFormatting sqref="H55:H63">
    <cfRule type="cellIs" dxfId="392" priority="155" operator="equal">
      <formula>"""Medium"""</formula>
    </cfRule>
  </conditionalFormatting>
  <conditionalFormatting sqref="D64:D72">
    <cfRule type="cellIs" dxfId="391" priority="151" operator="equal">
      <formula>3</formula>
    </cfRule>
    <cfRule type="cellIs" dxfId="390" priority="152" operator="greaterThan">
      <formula>3</formula>
    </cfRule>
    <cfRule type="cellIs" dxfId="389" priority="153" operator="lessThanOrEqual">
      <formula>2</formula>
    </cfRule>
  </conditionalFormatting>
  <conditionalFormatting sqref="E64:E72">
    <cfRule type="cellIs" dxfId="388" priority="148" operator="equal">
      <formula>3</formula>
    </cfRule>
    <cfRule type="cellIs" dxfId="387" priority="149" operator="greaterThan">
      <formula>3</formula>
    </cfRule>
    <cfRule type="cellIs" dxfId="386" priority="150" operator="lessThanOrEqual">
      <formula>2</formula>
    </cfRule>
  </conditionalFormatting>
  <conditionalFormatting sqref="F64:F72">
    <cfRule type="cellIs" dxfId="385" priority="145" stopIfTrue="1" operator="between">
      <formula>8</formula>
      <formula>15</formula>
    </cfRule>
    <cfRule type="cellIs" dxfId="384" priority="146" operator="greaterThan">
      <formula>15</formula>
    </cfRule>
    <cfRule type="cellIs" dxfId="383" priority="147" operator="lessThan">
      <formula>9</formula>
    </cfRule>
  </conditionalFormatting>
  <conditionalFormatting sqref="G64:G72">
    <cfRule type="cellIs" dxfId="382" priority="144" operator="equal">
      <formula>"""Medium"""</formula>
    </cfRule>
  </conditionalFormatting>
  <conditionalFormatting sqref="H64:H72">
    <cfRule type="cellIs" dxfId="381" priority="143" operator="equal">
      <formula>"""Medium"""</formula>
    </cfRule>
  </conditionalFormatting>
  <conditionalFormatting sqref="D73:D81">
    <cfRule type="cellIs" dxfId="380" priority="139" operator="equal">
      <formula>3</formula>
    </cfRule>
    <cfRule type="cellIs" dxfId="379" priority="140" operator="greaterThan">
      <formula>3</formula>
    </cfRule>
    <cfRule type="cellIs" dxfId="378" priority="141" operator="lessThanOrEqual">
      <formula>2</formula>
    </cfRule>
  </conditionalFormatting>
  <conditionalFormatting sqref="E73:E81">
    <cfRule type="cellIs" dxfId="377" priority="136" operator="equal">
      <formula>3</formula>
    </cfRule>
    <cfRule type="cellIs" dxfId="376" priority="137" operator="greaterThan">
      <formula>3</formula>
    </cfRule>
    <cfRule type="cellIs" dxfId="375" priority="138" operator="lessThanOrEqual">
      <formula>2</formula>
    </cfRule>
  </conditionalFormatting>
  <conditionalFormatting sqref="F73:F81">
    <cfRule type="cellIs" dxfId="374" priority="133" stopIfTrue="1" operator="between">
      <formula>8</formula>
      <formula>15</formula>
    </cfRule>
    <cfRule type="cellIs" dxfId="373" priority="134" operator="greaterThan">
      <formula>15</formula>
    </cfRule>
    <cfRule type="cellIs" dxfId="372" priority="135" operator="lessThan">
      <formula>9</formula>
    </cfRule>
  </conditionalFormatting>
  <conditionalFormatting sqref="G73:G81">
    <cfRule type="cellIs" dxfId="371" priority="132" operator="equal">
      <formula>"""Medium"""</formula>
    </cfRule>
  </conditionalFormatting>
  <conditionalFormatting sqref="H73:H81">
    <cfRule type="cellIs" dxfId="370" priority="131" operator="equal">
      <formula>"""Medium"""</formula>
    </cfRule>
  </conditionalFormatting>
  <conditionalFormatting sqref="D82:D90">
    <cfRule type="cellIs" dxfId="369" priority="127" operator="equal">
      <formula>3</formula>
    </cfRule>
    <cfRule type="cellIs" dxfId="368" priority="128" operator="greaterThan">
      <formula>3</formula>
    </cfRule>
    <cfRule type="cellIs" dxfId="367" priority="129" operator="lessThanOrEqual">
      <formula>2</formula>
    </cfRule>
  </conditionalFormatting>
  <conditionalFormatting sqref="E82:E90">
    <cfRule type="cellIs" dxfId="366" priority="124" operator="equal">
      <formula>3</formula>
    </cfRule>
    <cfRule type="cellIs" dxfId="365" priority="125" operator="greaterThan">
      <formula>3</formula>
    </cfRule>
    <cfRule type="cellIs" dxfId="364" priority="126" operator="lessThanOrEqual">
      <formula>2</formula>
    </cfRule>
  </conditionalFormatting>
  <conditionalFormatting sqref="F82:F90">
    <cfRule type="cellIs" dxfId="363" priority="121" stopIfTrue="1" operator="between">
      <formula>8</formula>
      <formula>15</formula>
    </cfRule>
    <cfRule type="cellIs" dxfId="362" priority="122" operator="greaterThan">
      <formula>15</formula>
    </cfRule>
    <cfRule type="cellIs" dxfId="361" priority="123" operator="lessThan">
      <formula>9</formula>
    </cfRule>
  </conditionalFormatting>
  <conditionalFormatting sqref="G82:G90">
    <cfRule type="cellIs" dxfId="360" priority="120" operator="equal">
      <formula>"""Medium"""</formula>
    </cfRule>
  </conditionalFormatting>
  <conditionalFormatting sqref="H82:H90">
    <cfRule type="cellIs" dxfId="359" priority="119" operator="equal">
      <formula>"""Medium"""</formula>
    </cfRule>
  </conditionalFormatting>
  <conditionalFormatting sqref="D91:D99">
    <cfRule type="cellIs" dxfId="358" priority="116" operator="equal">
      <formula>3</formula>
    </cfRule>
    <cfRule type="cellIs" dxfId="357" priority="117" operator="greaterThan">
      <formula>3</formula>
    </cfRule>
    <cfRule type="cellIs" dxfId="356" priority="118" operator="lessThanOrEqual">
      <formula>2</formula>
    </cfRule>
  </conditionalFormatting>
  <conditionalFormatting sqref="E91:E99">
    <cfRule type="cellIs" dxfId="355" priority="113" operator="equal">
      <formula>3</formula>
    </cfRule>
    <cfRule type="cellIs" dxfId="354" priority="114" operator="greaterThan">
      <formula>3</formula>
    </cfRule>
    <cfRule type="cellIs" dxfId="353" priority="115" operator="lessThanOrEqual">
      <formula>2</formula>
    </cfRule>
  </conditionalFormatting>
  <conditionalFormatting sqref="F91:F99">
    <cfRule type="cellIs" dxfId="352" priority="110" stopIfTrue="1" operator="between">
      <formula>8</formula>
      <formula>15</formula>
    </cfRule>
    <cfRule type="cellIs" dxfId="351" priority="111" operator="greaterThan">
      <formula>15</formula>
    </cfRule>
    <cfRule type="cellIs" dxfId="350" priority="112" operator="lessThan">
      <formula>9</formula>
    </cfRule>
  </conditionalFormatting>
  <conditionalFormatting sqref="G91:G99">
    <cfRule type="cellIs" dxfId="349" priority="109" operator="equal">
      <formula>"""Medium"""</formula>
    </cfRule>
  </conditionalFormatting>
  <conditionalFormatting sqref="H91:H99">
    <cfRule type="cellIs" dxfId="348" priority="108" operator="equal">
      <formula>"""Medium"""</formula>
    </cfRule>
  </conditionalFormatting>
  <conditionalFormatting sqref="D100:D108">
    <cfRule type="cellIs" dxfId="347" priority="94" operator="equal">
      <formula>3</formula>
    </cfRule>
    <cfRule type="cellIs" dxfId="346" priority="95" operator="greaterThan">
      <formula>3</formula>
    </cfRule>
    <cfRule type="cellIs" dxfId="345" priority="96" operator="lessThanOrEqual">
      <formula>2</formula>
    </cfRule>
  </conditionalFormatting>
  <conditionalFormatting sqref="E100:E108">
    <cfRule type="cellIs" dxfId="344" priority="91" operator="equal">
      <formula>3</formula>
    </cfRule>
    <cfRule type="cellIs" dxfId="343" priority="92" operator="greaterThan">
      <formula>3</formula>
    </cfRule>
    <cfRule type="cellIs" dxfId="342" priority="93" operator="lessThanOrEqual">
      <formula>2</formula>
    </cfRule>
  </conditionalFormatting>
  <conditionalFormatting sqref="F100:F108">
    <cfRule type="cellIs" dxfId="341" priority="88" stopIfTrue="1" operator="between">
      <formula>8</formula>
      <formula>15</formula>
    </cfRule>
    <cfRule type="cellIs" dxfId="340" priority="89" operator="greaterThan">
      <formula>15</formula>
    </cfRule>
    <cfRule type="cellIs" dxfId="339" priority="90" operator="lessThan">
      <formula>9</formula>
    </cfRule>
  </conditionalFormatting>
  <conditionalFormatting sqref="G100:G108">
    <cfRule type="cellIs" dxfId="338" priority="87" operator="equal">
      <formula>"""Medium"""</formula>
    </cfRule>
  </conditionalFormatting>
  <conditionalFormatting sqref="H100:H106 H108">
    <cfRule type="cellIs" dxfId="337" priority="86" operator="equal">
      <formula>"""Medium"""</formula>
    </cfRule>
  </conditionalFormatting>
  <conditionalFormatting sqref="H107">
    <cfRule type="cellIs" dxfId="336" priority="85" operator="equal">
      <formula>"""Medium"""</formula>
    </cfRule>
  </conditionalFormatting>
  <conditionalFormatting sqref="D109:D117">
    <cfRule type="cellIs" dxfId="335" priority="82" operator="equal">
      <formula>3</formula>
    </cfRule>
    <cfRule type="cellIs" dxfId="334" priority="83" operator="greaterThan">
      <formula>3</formula>
    </cfRule>
    <cfRule type="cellIs" dxfId="333" priority="84" operator="lessThanOrEqual">
      <formula>2</formula>
    </cfRule>
  </conditionalFormatting>
  <conditionalFormatting sqref="E109:E117">
    <cfRule type="cellIs" dxfId="332" priority="79" operator="equal">
      <formula>3</formula>
    </cfRule>
    <cfRule type="cellIs" dxfId="331" priority="80" operator="greaterThan">
      <formula>3</formula>
    </cfRule>
    <cfRule type="cellIs" dxfId="330" priority="81" operator="lessThanOrEqual">
      <formula>2</formula>
    </cfRule>
  </conditionalFormatting>
  <conditionalFormatting sqref="F109:F117">
    <cfRule type="cellIs" dxfId="329" priority="76" stopIfTrue="1" operator="between">
      <formula>8</formula>
      <formula>15</formula>
    </cfRule>
    <cfRule type="cellIs" dxfId="328" priority="77" operator="greaterThan">
      <formula>15</formula>
    </cfRule>
    <cfRule type="cellIs" dxfId="327" priority="78" operator="lessThan">
      <formula>9</formula>
    </cfRule>
  </conditionalFormatting>
  <conditionalFormatting sqref="G109:G117">
    <cfRule type="cellIs" dxfId="326" priority="75" operator="equal">
      <formula>"""Medium"""</formula>
    </cfRule>
  </conditionalFormatting>
  <conditionalFormatting sqref="H109:H115 H117">
    <cfRule type="cellIs" dxfId="325" priority="74" operator="equal">
      <formula>"""Medium"""</formula>
    </cfRule>
  </conditionalFormatting>
  <conditionalFormatting sqref="H116">
    <cfRule type="cellIs" dxfId="324" priority="73" operator="equal">
      <formula>"""Medium"""</formula>
    </cfRule>
  </conditionalFormatting>
  <conditionalFormatting sqref="D118:D126">
    <cfRule type="cellIs" dxfId="323" priority="70" operator="equal">
      <formula>3</formula>
    </cfRule>
    <cfRule type="cellIs" dxfId="322" priority="71" operator="greaterThan">
      <formula>3</formula>
    </cfRule>
    <cfRule type="cellIs" dxfId="321" priority="72" operator="lessThanOrEqual">
      <formula>2</formula>
    </cfRule>
  </conditionalFormatting>
  <conditionalFormatting sqref="E118:E126">
    <cfRule type="cellIs" dxfId="320" priority="67" operator="equal">
      <formula>3</formula>
    </cfRule>
    <cfRule type="cellIs" dxfId="319" priority="68" operator="greaterThan">
      <formula>3</formula>
    </cfRule>
    <cfRule type="cellIs" dxfId="318" priority="69" operator="lessThanOrEqual">
      <formula>2</formula>
    </cfRule>
  </conditionalFormatting>
  <conditionalFormatting sqref="F118:F126">
    <cfRule type="cellIs" dxfId="317" priority="64" stopIfTrue="1" operator="between">
      <formula>8</formula>
      <formula>15</formula>
    </cfRule>
    <cfRule type="cellIs" dxfId="316" priority="65" operator="greaterThan">
      <formula>15</formula>
    </cfRule>
    <cfRule type="cellIs" dxfId="315" priority="66" operator="lessThan">
      <formula>9</formula>
    </cfRule>
  </conditionalFormatting>
  <conditionalFormatting sqref="G118:G126">
    <cfRule type="cellIs" dxfId="314" priority="63" operator="equal">
      <formula>"""Medium"""</formula>
    </cfRule>
  </conditionalFormatting>
  <conditionalFormatting sqref="H118:H126">
    <cfRule type="cellIs" dxfId="313" priority="62" operator="equal">
      <formula>"""Medium"""</formula>
    </cfRule>
  </conditionalFormatting>
  <conditionalFormatting sqref="D127:D135">
    <cfRule type="cellIs" dxfId="312" priority="59" operator="equal">
      <formula>3</formula>
    </cfRule>
    <cfRule type="cellIs" dxfId="311" priority="60" operator="greaterThan">
      <formula>3</formula>
    </cfRule>
    <cfRule type="cellIs" dxfId="310" priority="61" operator="lessThanOrEqual">
      <formula>2</formula>
    </cfRule>
  </conditionalFormatting>
  <conditionalFormatting sqref="E127:E135">
    <cfRule type="cellIs" dxfId="309" priority="56" operator="equal">
      <formula>3</formula>
    </cfRule>
    <cfRule type="cellIs" dxfId="308" priority="57" operator="greaterThan">
      <formula>3</formula>
    </cfRule>
    <cfRule type="cellIs" dxfId="307" priority="58" operator="lessThanOrEqual">
      <formula>2</formula>
    </cfRule>
  </conditionalFormatting>
  <conditionalFormatting sqref="F127:F135">
    <cfRule type="cellIs" dxfId="306" priority="53" stopIfTrue="1" operator="between">
      <formula>8</formula>
      <formula>15</formula>
    </cfRule>
    <cfRule type="cellIs" dxfId="305" priority="54" operator="greaterThan">
      <formula>15</formula>
    </cfRule>
    <cfRule type="cellIs" dxfId="304" priority="55" operator="lessThan">
      <formula>9</formula>
    </cfRule>
  </conditionalFormatting>
  <conditionalFormatting sqref="G127:G135">
    <cfRule type="cellIs" dxfId="303" priority="52" operator="equal">
      <formula>"""Medium"""</formula>
    </cfRule>
  </conditionalFormatting>
  <conditionalFormatting sqref="H127:H135">
    <cfRule type="cellIs" dxfId="302" priority="51" operator="equal">
      <formula>"""Medium"""</formula>
    </cfRule>
  </conditionalFormatting>
  <conditionalFormatting sqref="D136:D144">
    <cfRule type="cellIs" dxfId="301" priority="48" operator="equal">
      <formula>3</formula>
    </cfRule>
    <cfRule type="cellIs" dxfId="300" priority="49" operator="greaterThan">
      <formula>3</formula>
    </cfRule>
    <cfRule type="cellIs" dxfId="299" priority="50" operator="lessThanOrEqual">
      <formula>2</formula>
    </cfRule>
  </conditionalFormatting>
  <conditionalFormatting sqref="E136:E144">
    <cfRule type="cellIs" dxfId="298" priority="45" operator="equal">
      <formula>3</formula>
    </cfRule>
    <cfRule type="cellIs" dxfId="297" priority="46" operator="greaterThan">
      <formula>3</formula>
    </cfRule>
    <cfRule type="cellIs" dxfId="296" priority="47" operator="lessThanOrEqual">
      <formula>2</formula>
    </cfRule>
  </conditionalFormatting>
  <conditionalFormatting sqref="F136:F144">
    <cfRule type="cellIs" dxfId="295" priority="42" stopIfTrue="1" operator="between">
      <formula>8</formula>
      <formula>15</formula>
    </cfRule>
    <cfRule type="cellIs" dxfId="294" priority="43" operator="greaterThan">
      <formula>15</formula>
    </cfRule>
    <cfRule type="cellIs" dxfId="293" priority="44" operator="lessThan">
      <formula>9</formula>
    </cfRule>
  </conditionalFormatting>
  <conditionalFormatting sqref="G136:G144">
    <cfRule type="cellIs" dxfId="292" priority="41" operator="equal">
      <formula>"""Medium"""</formula>
    </cfRule>
  </conditionalFormatting>
  <conditionalFormatting sqref="H136:H142 H144">
    <cfRule type="cellIs" dxfId="291" priority="40" operator="equal">
      <formula>"""Medium"""</formula>
    </cfRule>
  </conditionalFormatting>
  <conditionalFormatting sqref="H143">
    <cfRule type="cellIs" dxfId="290" priority="39" operator="equal">
      <formula>"""Medium"""</formula>
    </cfRule>
  </conditionalFormatting>
  <conditionalFormatting sqref="D145:D153 D163:D171">
    <cfRule type="cellIs" dxfId="289" priority="36" operator="equal">
      <formula>3</formula>
    </cfRule>
    <cfRule type="cellIs" dxfId="288" priority="37" operator="greaterThan">
      <formula>3</formula>
    </cfRule>
    <cfRule type="cellIs" dxfId="287" priority="38" operator="lessThanOrEqual">
      <formula>2</formula>
    </cfRule>
  </conditionalFormatting>
  <conditionalFormatting sqref="E145:E153 E163:E171">
    <cfRule type="cellIs" dxfId="286" priority="33" operator="equal">
      <formula>3</formula>
    </cfRule>
    <cfRule type="cellIs" dxfId="285" priority="34" operator="greaterThan">
      <formula>3</formula>
    </cfRule>
    <cfRule type="cellIs" dxfId="284" priority="35" operator="lessThanOrEqual">
      <formula>2</formula>
    </cfRule>
  </conditionalFormatting>
  <conditionalFormatting sqref="F163:F171 F145:F153">
    <cfRule type="cellIs" dxfId="283" priority="30" stopIfTrue="1" operator="between">
      <formula>8</formula>
      <formula>15</formula>
    </cfRule>
    <cfRule type="cellIs" dxfId="282" priority="31" operator="greaterThan">
      <formula>15</formula>
    </cfRule>
    <cfRule type="cellIs" dxfId="281" priority="32" operator="lessThan">
      <formula>9</formula>
    </cfRule>
  </conditionalFormatting>
  <conditionalFormatting sqref="G163:G171 G145:G153">
    <cfRule type="cellIs" dxfId="280" priority="29" operator="equal">
      <formula>"""Medium"""</formula>
    </cfRule>
  </conditionalFormatting>
  <conditionalFormatting sqref="H145:H151 H153 H163:H169 H171">
    <cfRule type="cellIs" dxfId="279" priority="28" operator="equal">
      <formula>"""Medium"""</formula>
    </cfRule>
  </conditionalFormatting>
  <conditionalFormatting sqref="D154:D162">
    <cfRule type="cellIs" dxfId="278" priority="25" operator="equal">
      <formula>3</formula>
    </cfRule>
    <cfRule type="cellIs" dxfId="277" priority="26" operator="greaterThan">
      <formula>3</formula>
    </cfRule>
    <cfRule type="cellIs" dxfId="276" priority="27" operator="lessThanOrEqual">
      <formula>2</formula>
    </cfRule>
  </conditionalFormatting>
  <conditionalFormatting sqref="E154:E162">
    <cfRule type="cellIs" dxfId="275" priority="22" operator="equal">
      <formula>3</formula>
    </cfRule>
    <cfRule type="cellIs" dxfId="274" priority="23" operator="greaterThan">
      <formula>3</formula>
    </cfRule>
    <cfRule type="cellIs" dxfId="273" priority="24" operator="lessThanOrEqual">
      <formula>2</formula>
    </cfRule>
  </conditionalFormatting>
  <conditionalFormatting sqref="F154:F162">
    <cfRule type="cellIs" dxfId="272" priority="19" stopIfTrue="1" operator="between">
      <formula>8</formula>
      <formula>15</formula>
    </cfRule>
    <cfRule type="cellIs" dxfId="271" priority="20" operator="greaterThan">
      <formula>15</formula>
    </cfRule>
    <cfRule type="cellIs" dxfId="270" priority="21" operator="lessThan">
      <formula>9</formula>
    </cfRule>
  </conditionalFormatting>
  <conditionalFormatting sqref="G154:G162">
    <cfRule type="cellIs" dxfId="269" priority="18" operator="equal">
      <formula>"""Medium"""</formula>
    </cfRule>
  </conditionalFormatting>
  <conditionalFormatting sqref="H154:H162">
    <cfRule type="cellIs" dxfId="268" priority="17" operator="equal">
      <formula>"""Medium"""</formula>
    </cfRule>
  </conditionalFormatting>
  <conditionalFormatting sqref="D172:D180">
    <cfRule type="cellIs" dxfId="267" priority="13" operator="equal">
      <formula>3</formula>
    </cfRule>
    <cfRule type="cellIs" dxfId="266" priority="14" operator="greaterThan">
      <formula>3</formula>
    </cfRule>
    <cfRule type="cellIs" dxfId="265" priority="15" operator="lessThanOrEqual">
      <formula>2</formula>
    </cfRule>
  </conditionalFormatting>
  <conditionalFormatting sqref="E172:E180">
    <cfRule type="cellIs" dxfId="264" priority="10" operator="equal">
      <formula>3</formula>
    </cfRule>
    <cfRule type="cellIs" dxfId="263" priority="11" operator="greaterThan">
      <formula>3</formula>
    </cfRule>
    <cfRule type="cellIs" dxfId="262" priority="12" operator="lessThanOrEqual">
      <formula>2</formula>
    </cfRule>
  </conditionalFormatting>
  <conditionalFormatting sqref="F172:F180">
    <cfRule type="cellIs" dxfId="261" priority="7" stopIfTrue="1" operator="between">
      <formula>8</formula>
      <formula>15</formula>
    </cfRule>
    <cfRule type="cellIs" dxfId="260" priority="8" operator="greaterThan">
      <formula>15</formula>
    </cfRule>
    <cfRule type="cellIs" dxfId="259" priority="9" operator="lessThan">
      <formula>9</formula>
    </cfRule>
  </conditionalFormatting>
  <conditionalFormatting sqref="G172:G180">
    <cfRule type="cellIs" dxfId="258" priority="6" operator="equal">
      <formula>"""Medium"""</formula>
    </cfRule>
  </conditionalFormatting>
  <conditionalFormatting sqref="H172:H180">
    <cfRule type="cellIs" dxfId="257" priority="5" operator="equal">
      <formula>"""Medium"""</formula>
    </cfRule>
  </conditionalFormatting>
  <conditionalFormatting sqref="H152">
    <cfRule type="cellIs" dxfId="256" priority="3" operator="equal">
      <formula>"""Medium"""</formula>
    </cfRule>
  </conditionalFormatting>
  <conditionalFormatting sqref="H170">
    <cfRule type="cellIs" dxfId="255" priority="2" operator="equal">
      <formula>"""Medium"""</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2C307-A6C9-964C-954F-FA26509CC0D9}">
  <sheetPr>
    <tabColor theme="9" tint="0.59999389629810485"/>
  </sheetPr>
  <dimension ref="A2:Q83"/>
  <sheetViews>
    <sheetView showGridLines="0" topLeftCell="A63" workbookViewId="0">
      <selection activeCell="G76" sqref="G76"/>
    </sheetView>
  </sheetViews>
  <sheetFormatPr baseColWidth="10" defaultRowHeight="15"/>
  <cols>
    <col min="2" max="2" width="12.33203125" bestFit="1" customWidth="1"/>
    <col min="3" max="3" width="20.33203125" customWidth="1"/>
    <col min="4" max="4" width="25.1640625" customWidth="1"/>
    <col min="5" max="7" width="10.5" customWidth="1"/>
    <col min="9" max="9" width="41.6640625" customWidth="1"/>
    <col min="10" max="10" width="7.83203125" customWidth="1"/>
  </cols>
  <sheetData>
    <row r="2" spans="1:17">
      <c r="A2" t="s">
        <v>951</v>
      </c>
      <c r="B2" t="s">
        <v>952</v>
      </c>
      <c r="E2" t="s">
        <v>957</v>
      </c>
      <c r="G2" t="s">
        <v>959</v>
      </c>
      <c r="K2" t="s">
        <v>967</v>
      </c>
      <c r="L2" s="49">
        <v>5</v>
      </c>
      <c r="M2" s="51">
        <f>L2*$M$7</f>
        <v>5</v>
      </c>
      <c r="N2" s="51">
        <f>L2*$N$7</f>
        <v>10</v>
      </c>
      <c r="O2" s="51">
        <f>L2*$O$7</f>
        <v>15</v>
      </c>
      <c r="P2" s="51">
        <f>L2*$P$7</f>
        <v>20</v>
      </c>
      <c r="Q2" s="51">
        <f>L2*$Q$7</f>
        <v>25</v>
      </c>
    </row>
    <row r="3" spans="1:17">
      <c r="B3" t="s">
        <v>953</v>
      </c>
      <c r="G3" t="s">
        <v>958</v>
      </c>
      <c r="L3" s="49">
        <v>4</v>
      </c>
      <c r="M3" s="51">
        <f>L3*$M$7</f>
        <v>4</v>
      </c>
      <c r="N3" s="51">
        <f>L3*$N$7</f>
        <v>8</v>
      </c>
      <c r="O3" s="51">
        <f>L3*$O$7</f>
        <v>12</v>
      </c>
      <c r="P3" s="51">
        <f>L3*$P$7</f>
        <v>16</v>
      </c>
      <c r="Q3" s="51">
        <f>L3*$Q$7</f>
        <v>20</v>
      </c>
    </row>
    <row r="4" spans="1:17">
      <c r="B4" t="s">
        <v>954</v>
      </c>
      <c r="G4" t="s">
        <v>960</v>
      </c>
      <c r="L4" s="49">
        <v>3</v>
      </c>
      <c r="M4" s="51">
        <f>L4*$M$7</f>
        <v>3</v>
      </c>
      <c r="N4" s="51">
        <f>L4*$N$7</f>
        <v>6</v>
      </c>
      <c r="O4" s="51">
        <f>L4*$O$7</f>
        <v>9</v>
      </c>
      <c r="P4" s="51">
        <f>L4*$P$7</f>
        <v>12</v>
      </c>
      <c r="Q4" s="51">
        <f>L4*$Q$7</f>
        <v>15</v>
      </c>
    </row>
    <row r="5" spans="1:17">
      <c r="B5" t="s">
        <v>955</v>
      </c>
      <c r="G5" t="s">
        <v>961</v>
      </c>
      <c r="L5" s="49">
        <v>2</v>
      </c>
      <c r="M5" s="51">
        <f>L5*$M$7</f>
        <v>2</v>
      </c>
      <c r="N5" s="51">
        <f>L5*$N$7</f>
        <v>4</v>
      </c>
      <c r="O5" s="51">
        <f>L5*$O$7</f>
        <v>6</v>
      </c>
      <c r="P5" s="51">
        <f>L5*$P$7</f>
        <v>8</v>
      </c>
      <c r="Q5" s="51">
        <f>L5*$Q$7</f>
        <v>10</v>
      </c>
    </row>
    <row r="6" spans="1:17">
      <c r="B6" t="s">
        <v>956</v>
      </c>
      <c r="G6" t="s">
        <v>962</v>
      </c>
      <c r="L6" s="49">
        <v>1</v>
      </c>
      <c r="M6" s="51">
        <f>L6*$M$7</f>
        <v>1</v>
      </c>
      <c r="N6" s="51">
        <f>L6*$N$7</f>
        <v>2</v>
      </c>
      <c r="O6" s="51">
        <f>L6*$O$7</f>
        <v>3</v>
      </c>
      <c r="P6" s="51">
        <f>L6*$P$7</f>
        <v>4</v>
      </c>
      <c r="Q6" s="51">
        <f>L6*$Q$7</f>
        <v>5</v>
      </c>
    </row>
    <row r="7" spans="1:17">
      <c r="L7" s="49"/>
      <c r="M7" s="49">
        <v>1</v>
      </c>
      <c r="N7" s="49">
        <v>2</v>
      </c>
      <c r="O7" s="49">
        <v>3</v>
      </c>
      <c r="P7" s="49">
        <v>4</v>
      </c>
      <c r="Q7" s="49">
        <v>5</v>
      </c>
    </row>
    <row r="10" spans="1:17">
      <c r="A10" s="15" t="s">
        <v>792</v>
      </c>
    </row>
    <row r="12" spans="1:17" ht="48">
      <c r="B12" s="49" t="s">
        <v>800</v>
      </c>
      <c r="C12" s="49" t="s">
        <v>949</v>
      </c>
      <c r="D12" s="49" t="s">
        <v>950</v>
      </c>
      <c r="E12" s="49" t="s">
        <v>1006</v>
      </c>
      <c r="F12" s="49" t="s">
        <v>964</v>
      </c>
      <c r="G12" s="49" t="s">
        <v>965</v>
      </c>
      <c r="H12" s="49" t="s">
        <v>977</v>
      </c>
      <c r="I12" s="49" t="s">
        <v>978</v>
      </c>
    </row>
    <row r="13" spans="1:17" ht="16">
      <c r="B13" s="50" t="s">
        <v>792</v>
      </c>
      <c r="C13" s="50" t="s">
        <v>1065</v>
      </c>
      <c r="D13" s="50" t="s">
        <v>963</v>
      </c>
      <c r="E13" s="51">
        <v>4</v>
      </c>
      <c r="F13" s="51">
        <v>2</v>
      </c>
      <c r="G13" s="51">
        <f>E13*F13</f>
        <v>8</v>
      </c>
      <c r="H13" s="52" t="str">
        <f>IF(G13&lt;= 6, "Low", IF(G13 &gt;= 16, "High", "Medium"))</f>
        <v>Medium</v>
      </c>
      <c r="I13" s="50" t="s">
        <v>979</v>
      </c>
    </row>
    <row r="14" spans="1:17" ht="16">
      <c r="B14" s="50" t="s">
        <v>792</v>
      </c>
      <c r="C14" s="50" t="s">
        <v>1065</v>
      </c>
      <c r="D14" s="50" t="s">
        <v>966</v>
      </c>
      <c r="E14" s="51">
        <v>3</v>
      </c>
      <c r="F14" s="51">
        <v>2</v>
      </c>
      <c r="G14" s="51">
        <f>E14*F14</f>
        <v>6</v>
      </c>
      <c r="H14" s="52" t="str">
        <f t="shared" ref="H14:H21" si="0">IF(G14&lt;= 6, "Low", IF(G14 &gt;= 16, "High", "Medium"))</f>
        <v>Low</v>
      </c>
      <c r="I14" s="50" t="s">
        <v>980</v>
      </c>
    </row>
    <row r="15" spans="1:17" ht="16">
      <c r="B15" s="50" t="s">
        <v>792</v>
      </c>
      <c r="C15" s="50" t="s">
        <v>1066</v>
      </c>
      <c r="D15" s="50" t="s">
        <v>968</v>
      </c>
      <c r="E15" s="51">
        <v>5</v>
      </c>
      <c r="F15" s="51">
        <v>3</v>
      </c>
      <c r="G15" s="51">
        <f t="shared" ref="G15:G21" si="1">E15*F15</f>
        <v>15</v>
      </c>
      <c r="H15" s="52" t="str">
        <f t="shared" si="0"/>
        <v>Medium</v>
      </c>
      <c r="I15" s="50" t="s">
        <v>981</v>
      </c>
    </row>
    <row r="16" spans="1:17" ht="32" customHeight="1">
      <c r="B16" s="50" t="s">
        <v>792</v>
      </c>
      <c r="C16" s="50" t="s">
        <v>1067</v>
      </c>
      <c r="D16" s="50" t="s">
        <v>974</v>
      </c>
      <c r="E16" s="51">
        <v>3</v>
      </c>
      <c r="F16" s="51">
        <v>4</v>
      </c>
      <c r="G16" s="51">
        <f t="shared" si="1"/>
        <v>12</v>
      </c>
      <c r="H16" s="52" t="str">
        <f t="shared" si="0"/>
        <v>Medium</v>
      </c>
      <c r="I16" s="50" t="s">
        <v>982</v>
      </c>
    </row>
    <row r="17" spans="1:9" ht="32">
      <c r="B17" s="50" t="s">
        <v>792</v>
      </c>
      <c r="C17" s="50" t="s">
        <v>970</v>
      </c>
      <c r="D17" s="50" t="s">
        <v>989</v>
      </c>
      <c r="E17" s="51">
        <v>5</v>
      </c>
      <c r="F17" s="51">
        <v>1</v>
      </c>
      <c r="G17" s="51">
        <f t="shared" si="1"/>
        <v>5</v>
      </c>
      <c r="H17" s="52" t="str">
        <f t="shared" si="0"/>
        <v>Low</v>
      </c>
      <c r="I17" s="50" t="s">
        <v>983</v>
      </c>
    </row>
    <row r="18" spans="1:9" ht="16">
      <c r="B18" s="50" t="s">
        <v>792</v>
      </c>
      <c r="C18" s="50" t="s">
        <v>1068</v>
      </c>
      <c r="D18" s="50" t="s">
        <v>972</v>
      </c>
      <c r="E18" s="51">
        <v>5</v>
      </c>
      <c r="F18" s="51">
        <v>4</v>
      </c>
      <c r="G18" s="51">
        <f t="shared" si="1"/>
        <v>20</v>
      </c>
      <c r="H18" s="52" t="str">
        <f t="shared" si="0"/>
        <v>High</v>
      </c>
      <c r="I18" s="50" t="s">
        <v>984</v>
      </c>
    </row>
    <row r="19" spans="1:9" ht="16">
      <c r="B19" s="50" t="s">
        <v>792</v>
      </c>
      <c r="C19" s="50" t="s">
        <v>1065</v>
      </c>
      <c r="D19" s="50" t="s">
        <v>973</v>
      </c>
      <c r="E19" s="51">
        <v>4</v>
      </c>
      <c r="F19" s="51">
        <v>2</v>
      </c>
      <c r="G19" s="51">
        <f t="shared" si="1"/>
        <v>8</v>
      </c>
      <c r="H19" s="52" t="str">
        <f t="shared" si="0"/>
        <v>Medium</v>
      </c>
      <c r="I19" s="50" t="s">
        <v>986</v>
      </c>
    </row>
    <row r="20" spans="1:9" ht="32">
      <c r="B20" s="50" t="s">
        <v>792</v>
      </c>
      <c r="C20" s="50" t="s">
        <v>1068</v>
      </c>
      <c r="D20" s="50" t="s">
        <v>976</v>
      </c>
      <c r="E20" s="51">
        <v>3</v>
      </c>
      <c r="F20" s="51">
        <v>3</v>
      </c>
      <c r="G20" s="51">
        <f t="shared" si="1"/>
        <v>9</v>
      </c>
      <c r="H20" s="52" t="str">
        <f t="shared" si="0"/>
        <v>Medium</v>
      </c>
      <c r="I20" s="50" t="s">
        <v>985</v>
      </c>
    </row>
    <row r="21" spans="1:9" ht="16">
      <c r="B21" s="50" t="s">
        <v>792</v>
      </c>
      <c r="C21" s="53" t="s">
        <v>1069</v>
      </c>
      <c r="D21" s="53" t="s">
        <v>987</v>
      </c>
      <c r="E21" s="54">
        <v>4</v>
      </c>
      <c r="F21" s="54">
        <v>3</v>
      </c>
      <c r="G21" s="54">
        <f t="shared" si="1"/>
        <v>12</v>
      </c>
      <c r="H21" s="55" t="str">
        <f t="shared" si="0"/>
        <v>Medium</v>
      </c>
      <c r="I21" s="53" t="s">
        <v>988</v>
      </c>
    </row>
    <row r="22" spans="1:9">
      <c r="G22" s="52">
        <f>SUM(G13:G21)</f>
        <v>95</v>
      </c>
    </row>
    <row r="24" spans="1:9">
      <c r="A24" s="15" t="s">
        <v>990</v>
      </c>
    </row>
    <row r="26" spans="1:9" ht="48">
      <c r="B26" s="49" t="s">
        <v>800</v>
      </c>
      <c r="C26" s="49" t="s">
        <v>949</v>
      </c>
      <c r="D26" s="49" t="s">
        <v>950</v>
      </c>
      <c r="E26" s="49" t="s">
        <v>1006</v>
      </c>
      <c r="F26" s="49" t="s">
        <v>964</v>
      </c>
      <c r="G26" s="49" t="s">
        <v>965</v>
      </c>
      <c r="H26" s="49" t="s">
        <v>977</v>
      </c>
      <c r="I26" s="49" t="s">
        <v>978</v>
      </c>
    </row>
    <row r="27" spans="1:9" ht="16">
      <c r="B27" s="50" t="s">
        <v>990</v>
      </c>
      <c r="C27" s="50" t="s">
        <v>1065</v>
      </c>
      <c r="D27" s="50" t="s">
        <v>991</v>
      </c>
      <c r="E27" s="51">
        <v>4</v>
      </c>
      <c r="F27" s="51">
        <v>2</v>
      </c>
      <c r="G27" s="51">
        <f>E27*F27</f>
        <v>8</v>
      </c>
      <c r="H27" s="52" t="str">
        <f>IF(G27&lt;= 6, "Low", IF(G27 &gt;= 16, "High", "Medium"))</f>
        <v>Medium</v>
      </c>
      <c r="I27" s="50" t="s">
        <v>992</v>
      </c>
    </row>
    <row r="28" spans="1:9" ht="32">
      <c r="B28" s="50" t="s">
        <v>990</v>
      </c>
      <c r="C28" s="50" t="s">
        <v>1065</v>
      </c>
      <c r="D28" s="50" t="s">
        <v>993</v>
      </c>
      <c r="E28" s="51">
        <v>4</v>
      </c>
      <c r="F28" s="51">
        <v>3</v>
      </c>
      <c r="G28" s="51">
        <f>E28*F28</f>
        <v>12</v>
      </c>
      <c r="H28" s="52" t="str">
        <f t="shared" ref="H28:H35" si="2">IF(G28&lt;= 6, "Low", IF(G28 &gt;= 16, "High", "Medium"))</f>
        <v>Medium</v>
      </c>
      <c r="I28" s="50" t="s">
        <v>994</v>
      </c>
    </row>
    <row r="29" spans="1:9" ht="32">
      <c r="B29" s="50" t="s">
        <v>990</v>
      </c>
      <c r="C29" s="50" t="s">
        <v>1066</v>
      </c>
      <c r="D29" s="50" t="s">
        <v>996</v>
      </c>
      <c r="E29" s="51">
        <v>5</v>
      </c>
      <c r="F29" s="51">
        <v>3</v>
      </c>
      <c r="G29" s="51">
        <f t="shared" ref="G29:G35" si="3">E29*F29</f>
        <v>15</v>
      </c>
      <c r="H29" s="52" t="str">
        <f t="shared" si="2"/>
        <v>Medium</v>
      </c>
      <c r="I29" s="50" t="s">
        <v>1001</v>
      </c>
    </row>
    <row r="30" spans="1:9" ht="32">
      <c r="B30" s="50" t="s">
        <v>990</v>
      </c>
      <c r="C30" s="50" t="s">
        <v>1067</v>
      </c>
      <c r="D30" s="50" t="s">
        <v>997</v>
      </c>
      <c r="E30" s="51">
        <v>4</v>
      </c>
      <c r="F30" s="51">
        <v>4</v>
      </c>
      <c r="G30" s="51">
        <f t="shared" si="3"/>
        <v>16</v>
      </c>
      <c r="H30" s="52" t="str">
        <f t="shared" si="2"/>
        <v>High</v>
      </c>
      <c r="I30" s="50" t="s">
        <v>1002</v>
      </c>
    </row>
    <row r="31" spans="1:9" ht="32">
      <c r="B31" s="50" t="s">
        <v>990</v>
      </c>
      <c r="C31" s="50" t="s">
        <v>970</v>
      </c>
      <c r="D31" s="50" t="s">
        <v>989</v>
      </c>
      <c r="E31" s="51">
        <v>5</v>
      </c>
      <c r="F31" s="51">
        <v>2</v>
      </c>
      <c r="G31" s="51">
        <f t="shared" si="3"/>
        <v>10</v>
      </c>
      <c r="H31" s="52" t="str">
        <f t="shared" si="2"/>
        <v>Medium</v>
      </c>
      <c r="I31" s="50" t="s">
        <v>983</v>
      </c>
    </row>
    <row r="32" spans="1:9" ht="32" customHeight="1">
      <c r="B32" s="50" t="s">
        <v>990</v>
      </c>
      <c r="C32" s="50" t="s">
        <v>1068</v>
      </c>
      <c r="D32" s="50" t="s">
        <v>995</v>
      </c>
      <c r="E32" s="51">
        <v>5</v>
      </c>
      <c r="F32" s="51">
        <v>4</v>
      </c>
      <c r="G32" s="51">
        <f t="shared" si="3"/>
        <v>20</v>
      </c>
      <c r="H32" s="52" t="str">
        <f t="shared" si="2"/>
        <v>High</v>
      </c>
      <c r="I32" s="50" t="s">
        <v>984</v>
      </c>
    </row>
    <row r="33" spans="1:9" ht="32">
      <c r="B33" s="50" t="s">
        <v>990</v>
      </c>
      <c r="C33" s="50" t="s">
        <v>1065</v>
      </c>
      <c r="D33" s="50" t="s">
        <v>998</v>
      </c>
      <c r="E33" s="51">
        <v>4</v>
      </c>
      <c r="F33" s="51">
        <v>1</v>
      </c>
      <c r="G33" s="51">
        <f t="shared" si="3"/>
        <v>4</v>
      </c>
      <c r="H33" s="52" t="str">
        <f t="shared" si="2"/>
        <v>Low</v>
      </c>
      <c r="I33" s="50" t="s">
        <v>1003</v>
      </c>
    </row>
    <row r="34" spans="1:9" ht="32">
      <c r="B34" s="50" t="s">
        <v>990</v>
      </c>
      <c r="C34" s="50" t="s">
        <v>1068</v>
      </c>
      <c r="D34" s="50" t="s">
        <v>999</v>
      </c>
      <c r="E34" s="51">
        <v>3</v>
      </c>
      <c r="F34" s="51">
        <v>3</v>
      </c>
      <c r="G34" s="51">
        <f t="shared" si="3"/>
        <v>9</v>
      </c>
      <c r="H34" s="52" t="str">
        <f t="shared" si="2"/>
        <v>Medium</v>
      </c>
      <c r="I34" s="50" t="s">
        <v>985</v>
      </c>
    </row>
    <row r="35" spans="1:9" ht="32">
      <c r="B35" s="50" t="s">
        <v>990</v>
      </c>
      <c r="C35" s="53" t="s">
        <v>1069</v>
      </c>
      <c r="D35" s="53" t="s">
        <v>1000</v>
      </c>
      <c r="E35" s="54">
        <v>3</v>
      </c>
      <c r="F35" s="54">
        <v>3</v>
      </c>
      <c r="G35" s="54">
        <f t="shared" si="3"/>
        <v>9</v>
      </c>
      <c r="H35" s="55" t="str">
        <f t="shared" si="2"/>
        <v>Medium</v>
      </c>
      <c r="I35" s="53" t="s">
        <v>1004</v>
      </c>
    </row>
    <row r="36" spans="1:9">
      <c r="G36" s="52">
        <f>SUM(G27:G35)</f>
        <v>103</v>
      </c>
    </row>
    <row r="38" spans="1:9">
      <c r="A38" s="15" t="s">
        <v>529</v>
      </c>
    </row>
    <row r="40" spans="1:9" ht="48">
      <c r="B40" s="49" t="s">
        <v>800</v>
      </c>
      <c r="C40" s="49" t="s">
        <v>949</v>
      </c>
      <c r="D40" s="49" t="s">
        <v>950</v>
      </c>
      <c r="E40" s="49" t="s">
        <v>1006</v>
      </c>
      <c r="F40" s="49" t="s">
        <v>964</v>
      </c>
      <c r="G40" s="49" t="s">
        <v>965</v>
      </c>
      <c r="H40" s="49" t="s">
        <v>977</v>
      </c>
      <c r="I40" s="49" t="s">
        <v>978</v>
      </c>
    </row>
    <row r="41" spans="1:9" ht="32">
      <c r="B41" s="50" t="s">
        <v>529</v>
      </c>
      <c r="C41" s="50" t="s">
        <v>1065</v>
      </c>
      <c r="D41" s="50" t="s">
        <v>991</v>
      </c>
      <c r="E41" s="51">
        <v>4</v>
      </c>
      <c r="F41" s="51">
        <v>2</v>
      </c>
      <c r="G41" s="51">
        <f>E41*F41</f>
        <v>8</v>
      </c>
      <c r="H41" s="52" t="str">
        <f>IF(G41&lt;= 6, "Low", IF(G41 &gt;= 16, "High", "Medium"))</f>
        <v>Medium</v>
      </c>
      <c r="I41" s="50" t="s">
        <v>992</v>
      </c>
    </row>
    <row r="42" spans="1:9" ht="32">
      <c r="B42" s="50" t="s">
        <v>529</v>
      </c>
      <c r="C42" s="50" t="s">
        <v>1065</v>
      </c>
      <c r="D42" s="50" t="s">
        <v>993</v>
      </c>
      <c r="E42" s="51">
        <v>4</v>
      </c>
      <c r="F42" s="51">
        <v>3</v>
      </c>
      <c r="G42" s="51">
        <f>E42*F42</f>
        <v>12</v>
      </c>
      <c r="H42" s="52" t="str">
        <f t="shared" ref="H42:H49" si="4">IF(G42&lt;= 6, "Low", IF(G42 &gt;= 16, "High", "Medium"))</f>
        <v>Medium</v>
      </c>
      <c r="I42" s="50" t="s">
        <v>994</v>
      </c>
    </row>
    <row r="43" spans="1:9" ht="32">
      <c r="B43" s="50" t="s">
        <v>529</v>
      </c>
      <c r="C43" s="50" t="s">
        <v>1066</v>
      </c>
      <c r="D43" s="50" t="s">
        <v>996</v>
      </c>
      <c r="E43" s="51">
        <v>5</v>
      </c>
      <c r="F43" s="51">
        <v>3</v>
      </c>
      <c r="G43" s="51">
        <f t="shared" ref="G43:G49" si="5">E43*F43</f>
        <v>15</v>
      </c>
      <c r="H43" s="52" t="str">
        <f t="shared" si="4"/>
        <v>Medium</v>
      </c>
      <c r="I43" s="50" t="s">
        <v>1001</v>
      </c>
    </row>
    <row r="44" spans="1:9" ht="32">
      <c r="B44" s="50" t="s">
        <v>529</v>
      </c>
      <c r="C44" s="50" t="s">
        <v>1067</v>
      </c>
      <c r="D44" s="50" t="s">
        <v>997</v>
      </c>
      <c r="E44" s="51">
        <v>4</v>
      </c>
      <c r="F44" s="51">
        <v>4</v>
      </c>
      <c r="G44" s="51">
        <f t="shared" si="5"/>
        <v>16</v>
      </c>
      <c r="H44" s="52" t="str">
        <f t="shared" si="4"/>
        <v>High</v>
      </c>
      <c r="I44" s="50" t="s">
        <v>1002</v>
      </c>
    </row>
    <row r="45" spans="1:9" ht="32">
      <c r="B45" s="50" t="s">
        <v>529</v>
      </c>
      <c r="C45" s="50" t="s">
        <v>970</v>
      </c>
      <c r="D45" s="50" t="s">
        <v>989</v>
      </c>
      <c r="E45" s="51">
        <v>5</v>
      </c>
      <c r="F45" s="51">
        <v>2</v>
      </c>
      <c r="G45" s="51">
        <f t="shared" si="5"/>
        <v>10</v>
      </c>
      <c r="H45" s="52" t="str">
        <f t="shared" si="4"/>
        <v>Medium</v>
      </c>
      <c r="I45" s="50" t="s">
        <v>983</v>
      </c>
    </row>
    <row r="46" spans="1:9" ht="32">
      <c r="B46" s="50" t="s">
        <v>529</v>
      </c>
      <c r="C46" s="50" t="s">
        <v>1068</v>
      </c>
      <c r="D46" s="50" t="s">
        <v>995</v>
      </c>
      <c r="E46" s="51">
        <v>5</v>
      </c>
      <c r="F46" s="51">
        <v>3</v>
      </c>
      <c r="G46" s="51">
        <f t="shared" si="5"/>
        <v>15</v>
      </c>
      <c r="H46" s="52" t="str">
        <f t="shared" si="4"/>
        <v>Medium</v>
      </c>
      <c r="I46" s="50" t="s">
        <v>984</v>
      </c>
    </row>
    <row r="47" spans="1:9" ht="32">
      <c r="B47" s="50" t="s">
        <v>529</v>
      </c>
      <c r="C47" s="50" t="s">
        <v>1065</v>
      </c>
      <c r="D47" s="50" t="s">
        <v>1005</v>
      </c>
      <c r="E47" s="51">
        <v>2</v>
      </c>
      <c r="F47" s="51">
        <v>1</v>
      </c>
      <c r="G47" s="51">
        <f t="shared" si="5"/>
        <v>2</v>
      </c>
      <c r="H47" s="52" t="str">
        <f t="shared" si="4"/>
        <v>Low</v>
      </c>
      <c r="I47" s="50" t="s">
        <v>1003</v>
      </c>
    </row>
    <row r="48" spans="1:9" ht="32">
      <c r="B48" s="50" t="s">
        <v>529</v>
      </c>
      <c r="C48" s="50" t="s">
        <v>1068</v>
      </c>
      <c r="D48" s="50" t="s">
        <v>999</v>
      </c>
      <c r="E48" s="51">
        <v>3</v>
      </c>
      <c r="F48" s="51">
        <v>3</v>
      </c>
      <c r="G48" s="51">
        <f t="shared" si="5"/>
        <v>9</v>
      </c>
      <c r="H48" s="52" t="str">
        <f t="shared" si="4"/>
        <v>Medium</v>
      </c>
      <c r="I48" s="50" t="s">
        <v>985</v>
      </c>
    </row>
    <row r="49" spans="1:9" ht="32">
      <c r="B49" s="50" t="s">
        <v>529</v>
      </c>
      <c r="C49" s="53" t="s">
        <v>1069</v>
      </c>
      <c r="D49" s="53" t="s">
        <v>1000</v>
      </c>
      <c r="E49" s="54">
        <v>3</v>
      </c>
      <c r="F49" s="54">
        <v>3</v>
      </c>
      <c r="G49" s="54">
        <f t="shared" si="5"/>
        <v>9</v>
      </c>
      <c r="H49" s="55" t="str">
        <f t="shared" si="4"/>
        <v>Medium</v>
      </c>
      <c r="I49" s="53" t="s">
        <v>1004</v>
      </c>
    </row>
    <row r="50" spans="1:9">
      <c r="G50" s="52">
        <f>SUM(G41:G49)</f>
        <v>96</v>
      </c>
    </row>
    <row r="52" spans="1:9">
      <c r="A52" s="15" t="s">
        <v>778</v>
      </c>
    </row>
    <row r="54" spans="1:9" ht="48">
      <c r="B54" s="49" t="s">
        <v>800</v>
      </c>
      <c r="C54" s="49" t="s">
        <v>949</v>
      </c>
      <c r="D54" s="49" t="s">
        <v>950</v>
      </c>
      <c r="E54" s="49" t="s">
        <v>1006</v>
      </c>
      <c r="F54" s="49" t="s">
        <v>964</v>
      </c>
      <c r="G54" s="49" t="s">
        <v>965</v>
      </c>
      <c r="H54" s="49" t="s">
        <v>977</v>
      </c>
      <c r="I54" s="49" t="s">
        <v>978</v>
      </c>
    </row>
    <row r="55" spans="1:9" ht="32" customHeight="1">
      <c r="B55" s="50" t="s">
        <v>778</v>
      </c>
      <c r="C55" s="50" t="s">
        <v>1065</v>
      </c>
      <c r="D55" s="50" t="s">
        <v>991</v>
      </c>
      <c r="E55" s="51">
        <v>4</v>
      </c>
      <c r="F55" s="51">
        <v>2</v>
      </c>
      <c r="G55" s="51">
        <f>E55*F55</f>
        <v>8</v>
      </c>
      <c r="H55" s="52" t="str">
        <f>IF(G55&lt;= 6, "Low", IF(G55 &gt;= 16, "High", "Medium"))</f>
        <v>Medium</v>
      </c>
      <c r="I55" s="50" t="s">
        <v>992</v>
      </c>
    </row>
    <row r="56" spans="1:9" ht="32">
      <c r="B56" s="50" t="s">
        <v>778</v>
      </c>
      <c r="C56" s="50" t="s">
        <v>1065</v>
      </c>
      <c r="D56" s="50" t="s">
        <v>993</v>
      </c>
      <c r="E56" s="51">
        <v>4</v>
      </c>
      <c r="F56" s="51">
        <v>3</v>
      </c>
      <c r="G56" s="51">
        <f>E56*F56</f>
        <v>12</v>
      </c>
      <c r="H56" s="52" t="str">
        <f t="shared" ref="H56:H63" si="6">IF(G56&lt;= 6, "Low", IF(G56 &gt;= 16, "High", "Medium"))</f>
        <v>Medium</v>
      </c>
      <c r="I56" s="50" t="s">
        <v>994</v>
      </c>
    </row>
    <row r="57" spans="1:9" ht="32">
      <c r="B57" s="50" t="s">
        <v>778</v>
      </c>
      <c r="C57" s="50" t="s">
        <v>1066</v>
      </c>
      <c r="D57" s="50" t="s">
        <v>996</v>
      </c>
      <c r="E57" s="51">
        <v>5</v>
      </c>
      <c r="F57" s="51">
        <v>3</v>
      </c>
      <c r="G57" s="51">
        <f t="shared" ref="G57:G63" si="7">E57*F57</f>
        <v>15</v>
      </c>
      <c r="H57" s="52" t="str">
        <f t="shared" si="6"/>
        <v>Medium</v>
      </c>
      <c r="I57" s="50" t="s">
        <v>1001</v>
      </c>
    </row>
    <row r="58" spans="1:9" ht="32">
      <c r="B58" s="50" t="s">
        <v>778</v>
      </c>
      <c r="C58" s="50" t="s">
        <v>1067</v>
      </c>
      <c r="D58" s="50" t="s">
        <v>997</v>
      </c>
      <c r="E58" s="51">
        <v>4</v>
      </c>
      <c r="F58" s="51">
        <v>4</v>
      </c>
      <c r="G58" s="51">
        <f t="shared" si="7"/>
        <v>16</v>
      </c>
      <c r="H58" s="52" t="str">
        <f t="shared" si="6"/>
        <v>High</v>
      </c>
      <c r="I58" s="50" t="s">
        <v>1002</v>
      </c>
    </row>
    <row r="59" spans="1:9" ht="32">
      <c r="B59" s="50" t="s">
        <v>778</v>
      </c>
      <c r="C59" s="50" t="s">
        <v>970</v>
      </c>
      <c r="D59" s="50" t="s">
        <v>989</v>
      </c>
      <c r="E59" s="51">
        <v>5</v>
      </c>
      <c r="F59" s="51">
        <v>2</v>
      </c>
      <c r="G59" s="51">
        <f t="shared" si="7"/>
        <v>10</v>
      </c>
      <c r="H59" s="52" t="str">
        <f t="shared" si="6"/>
        <v>Medium</v>
      </c>
      <c r="I59" s="50" t="s">
        <v>983</v>
      </c>
    </row>
    <row r="60" spans="1:9" ht="32">
      <c r="B60" s="50" t="s">
        <v>778</v>
      </c>
      <c r="C60" s="50" t="s">
        <v>1068</v>
      </c>
      <c r="D60" s="50" t="s">
        <v>995</v>
      </c>
      <c r="E60" s="51">
        <v>5</v>
      </c>
      <c r="F60" s="51">
        <v>3</v>
      </c>
      <c r="G60" s="51">
        <f t="shared" si="7"/>
        <v>15</v>
      </c>
      <c r="H60" s="52" t="str">
        <f t="shared" si="6"/>
        <v>Medium</v>
      </c>
      <c r="I60" s="50" t="s">
        <v>984</v>
      </c>
    </row>
    <row r="61" spans="1:9" ht="32">
      <c r="B61" s="50" t="s">
        <v>778</v>
      </c>
      <c r="C61" s="50" t="s">
        <v>1065</v>
      </c>
      <c r="D61" s="50" t="s">
        <v>1007</v>
      </c>
      <c r="E61" s="51">
        <v>2</v>
      </c>
      <c r="F61" s="51">
        <v>1</v>
      </c>
      <c r="G61" s="51">
        <f t="shared" si="7"/>
        <v>2</v>
      </c>
      <c r="H61" s="52" t="str">
        <f t="shared" si="6"/>
        <v>Low</v>
      </c>
      <c r="I61" s="50" t="s">
        <v>1003</v>
      </c>
    </row>
    <row r="62" spans="1:9" ht="32">
      <c r="B62" s="50" t="s">
        <v>778</v>
      </c>
      <c r="C62" s="50" t="s">
        <v>1068</v>
      </c>
      <c r="D62" s="50" t="s">
        <v>999</v>
      </c>
      <c r="E62" s="51">
        <v>3</v>
      </c>
      <c r="F62" s="51">
        <v>3</v>
      </c>
      <c r="G62" s="51">
        <f t="shared" si="7"/>
        <v>9</v>
      </c>
      <c r="H62" s="52" t="str">
        <f t="shared" si="6"/>
        <v>Medium</v>
      </c>
      <c r="I62" s="50" t="s">
        <v>985</v>
      </c>
    </row>
    <row r="63" spans="1:9" ht="32">
      <c r="B63" s="50" t="s">
        <v>778</v>
      </c>
      <c r="C63" s="53" t="s">
        <v>1069</v>
      </c>
      <c r="D63" s="53" t="s">
        <v>1000</v>
      </c>
      <c r="E63" s="54">
        <v>3</v>
      </c>
      <c r="F63" s="54">
        <v>3</v>
      </c>
      <c r="G63" s="54">
        <f t="shared" si="7"/>
        <v>9</v>
      </c>
      <c r="H63" s="55" t="str">
        <f t="shared" si="6"/>
        <v>Medium</v>
      </c>
      <c r="I63" s="53" t="s">
        <v>1004</v>
      </c>
    </row>
    <row r="64" spans="1:9">
      <c r="G64" s="52">
        <f>SUM(G55:G63)</f>
        <v>96</v>
      </c>
    </row>
    <row r="66" spans="1:9" ht="48">
      <c r="B66" s="49" t="s">
        <v>800</v>
      </c>
      <c r="C66" s="49" t="s">
        <v>949</v>
      </c>
      <c r="D66" s="49" t="s">
        <v>950</v>
      </c>
      <c r="E66" s="49" t="s">
        <v>1006</v>
      </c>
      <c r="F66" s="49" t="s">
        <v>964</v>
      </c>
      <c r="G66" s="49" t="s">
        <v>965</v>
      </c>
      <c r="H66" s="49" t="s">
        <v>977</v>
      </c>
      <c r="I66" s="49" t="s">
        <v>978</v>
      </c>
    </row>
    <row r="67" spans="1:9" ht="16">
      <c r="B67" s="50" t="s">
        <v>778</v>
      </c>
      <c r="C67" s="50" t="s">
        <v>1065</v>
      </c>
      <c r="D67" s="50" t="s">
        <v>991</v>
      </c>
      <c r="E67" s="51">
        <v>5</v>
      </c>
      <c r="F67" s="51">
        <v>5</v>
      </c>
      <c r="G67" s="51">
        <f>E67*F67</f>
        <v>25</v>
      </c>
      <c r="H67" s="52" t="str">
        <f>IF(G67&lt;= 6, "Low", IF(G67 &gt;= 16, "High", "Medium"))</f>
        <v>High</v>
      </c>
      <c r="I67" s="50" t="s">
        <v>992</v>
      </c>
    </row>
    <row r="68" spans="1:9" ht="32">
      <c r="A68" s="5"/>
      <c r="B68" s="50" t="s">
        <v>778</v>
      </c>
      <c r="C68" s="50" t="s">
        <v>1065</v>
      </c>
      <c r="D68" s="50" t="s">
        <v>993</v>
      </c>
      <c r="E68" s="51">
        <v>5</v>
      </c>
      <c r="F68" s="51">
        <v>5</v>
      </c>
      <c r="G68" s="51">
        <f>E68*F68</f>
        <v>25</v>
      </c>
      <c r="H68" s="52" t="str">
        <f t="shared" ref="H68:H76" si="8">IF(G68&lt;= 6, "Low", IF(G68 &gt;= 16, "High", "Medium"))</f>
        <v>High</v>
      </c>
      <c r="I68" s="50" t="s">
        <v>994</v>
      </c>
    </row>
    <row r="69" spans="1:9" ht="32">
      <c r="A69" s="5"/>
      <c r="B69" s="50" t="s">
        <v>778</v>
      </c>
      <c r="C69" s="50" t="s">
        <v>1066</v>
      </c>
      <c r="D69" s="50" t="s">
        <v>996</v>
      </c>
      <c r="E69" s="51">
        <v>5</v>
      </c>
      <c r="F69" s="51">
        <v>5</v>
      </c>
      <c r="G69" s="51">
        <f t="shared" ref="G69:G75" si="9">E69*F69</f>
        <v>25</v>
      </c>
      <c r="H69" s="52" t="str">
        <f t="shared" si="8"/>
        <v>High</v>
      </c>
      <c r="I69" s="50" t="s">
        <v>1001</v>
      </c>
    </row>
    <row r="70" spans="1:9" ht="32">
      <c r="A70" s="5"/>
      <c r="B70" s="50" t="s">
        <v>778</v>
      </c>
      <c r="C70" s="50" t="s">
        <v>1067</v>
      </c>
      <c r="D70" s="50" t="s">
        <v>997</v>
      </c>
      <c r="E70" s="51">
        <v>5</v>
      </c>
      <c r="F70" s="51">
        <v>5</v>
      </c>
      <c r="G70" s="51">
        <f t="shared" si="9"/>
        <v>25</v>
      </c>
      <c r="H70" s="52" t="str">
        <f t="shared" si="8"/>
        <v>High</v>
      </c>
      <c r="I70" s="50" t="s">
        <v>1002</v>
      </c>
    </row>
    <row r="71" spans="1:9" ht="32">
      <c r="A71" s="5"/>
      <c r="B71" s="50" t="s">
        <v>778</v>
      </c>
      <c r="C71" s="50" t="s">
        <v>970</v>
      </c>
      <c r="D71" s="50" t="s">
        <v>989</v>
      </c>
      <c r="E71" s="51">
        <v>5</v>
      </c>
      <c r="F71" s="51">
        <v>5</v>
      </c>
      <c r="G71" s="51">
        <f t="shared" si="9"/>
        <v>25</v>
      </c>
      <c r="H71" s="52" t="str">
        <f t="shared" si="8"/>
        <v>High</v>
      </c>
      <c r="I71" s="50" t="s">
        <v>983</v>
      </c>
    </row>
    <row r="72" spans="1:9" ht="32">
      <c r="A72" s="5"/>
      <c r="B72" s="50" t="s">
        <v>778</v>
      </c>
      <c r="C72" s="50" t="s">
        <v>1068</v>
      </c>
      <c r="D72" s="50" t="s">
        <v>995</v>
      </c>
      <c r="E72" s="51">
        <v>5</v>
      </c>
      <c r="F72" s="51">
        <v>5</v>
      </c>
      <c r="G72" s="51">
        <f t="shared" si="9"/>
        <v>25</v>
      </c>
      <c r="H72" s="52" t="str">
        <f t="shared" si="8"/>
        <v>High</v>
      </c>
      <c r="I72" s="50" t="s">
        <v>984</v>
      </c>
    </row>
    <row r="73" spans="1:9" ht="32">
      <c r="A73" s="5"/>
      <c r="B73" s="50" t="s">
        <v>778</v>
      </c>
      <c r="C73" s="50" t="s">
        <v>1065</v>
      </c>
      <c r="D73" s="50" t="s">
        <v>1007</v>
      </c>
      <c r="E73" s="51">
        <v>5</v>
      </c>
      <c r="F73" s="51">
        <v>5</v>
      </c>
      <c r="G73" s="51">
        <f t="shared" si="9"/>
        <v>25</v>
      </c>
      <c r="H73" s="52" t="str">
        <f t="shared" si="8"/>
        <v>High</v>
      </c>
      <c r="I73" s="50" t="s">
        <v>1003</v>
      </c>
    </row>
    <row r="74" spans="1:9" ht="32">
      <c r="A74" s="5"/>
      <c r="B74" s="50" t="s">
        <v>778</v>
      </c>
      <c r="C74" s="50" t="s">
        <v>1068</v>
      </c>
      <c r="D74" s="50" t="s">
        <v>999</v>
      </c>
      <c r="E74" s="51">
        <v>5</v>
      </c>
      <c r="F74" s="51">
        <v>5</v>
      </c>
      <c r="G74" s="51">
        <f t="shared" si="9"/>
        <v>25</v>
      </c>
      <c r="H74" s="52" t="str">
        <f t="shared" si="8"/>
        <v>High</v>
      </c>
      <c r="I74" s="50" t="s">
        <v>985</v>
      </c>
    </row>
    <row r="75" spans="1:9" ht="32">
      <c r="A75" s="5"/>
      <c r="B75" s="50" t="s">
        <v>778</v>
      </c>
      <c r="C75" s="53" t="s">
        <v>1069</v>
      </c>
      <c r="D75" s="53" t="s">
        <v>1000</v>
      </c>
      <c r="E75" s="54">
        <v>5</v>
      </c>
      <c r="F75" s="54">
        <v>5</v>
      </c>
      <c r="G75" s="54">
        <f t="shared" si="9"/>
        <v>25</v>
      </c>
      <c r="H75" s="55" t="str">
        <f t="shared" si="8"/>
        <v>High</v>
      </c>
      <c r="I75" s="53" t="s">
        <v>1004</v>
      </c>
    </row>
    <row r="76" spans="1:9">
      <c r="A76" s="5"/>
      <c r="G76" s="54">
        <f>SUM(G67:G75)</f>
        <v>225</v>
      </c>
      <c r="H76" s="55" t="str">
        <f t="shared" si="8"/>
        <v>High</v>
      </c>
    </row>
    <row r="77" spans="1:9">
      <c r="A77" s="5"/>
    </row>
    <row r="78" spans="1:9">
      <c r="A78" s="5"/>
    </row>
    <row r="79" spans="1:9">
      <c r="A79" s="5"/>
    </row>
    <row r="80" spans="1:9">
      <c r="A80" s="5"/>
    </row>
    <row r="81" spans="1:1">
      <c r="A81" s="5"/>
    </row>
    <row r="82" spans="1:1">
      <c r="A82" s="5"/>
    </row>
    <row r="83" spans="1:1">
      <c r="A83" s="5"/>
    </row>
  </sheetData>
  <conditionalFormatting sqref="E13:E21">
    <cfRule type="cellIs" dxfId="254" priority="60" operator="equal">
      <formula>3</formula>
    </cfRule>
    <cfRule type="cellIs" dxfId="253" priority="61" operator="greaterThan">
      <formula>3</formula>
    </cfRule>
    <cfRule type="cellIs" dxfId="252" priority="62" operator="lessThanOrEqual">
      <formula>2</formula>
    </cfRule>
  </conditionalFormatting>
  <conditionalFormatting sqref="F13:F21">
    <cfRule type="cellIs" dxfId="251" priority="57" operator="equal">
      <formula>3</formula>
    </cfRule>
    <cfRule type="cellIs" dxfId="250" priority="58" operator="greaterThan">
      <formula>3</formula>
    </cfRule>
    <cfRule type="cellIs" dxfId="249" priority="59" operator="lessThanOrEqual">
      <formula>2</formula>
    </cfRule>
  </conditionalFormatting>
  <conditionalFormatting sqref="M2:Q6">
    <cfRule type="cellIs" dxfId="248" priority="54" stopIfTrue="1" operator="between">
      <formula>8</formula>
      <formula>15</formula>
    </cfRule>
    <cfRule type="cellIs" dxfId="247" priority="55" operator="greaterThan">
      <formula>15</formula>
    </cfRule>
    <cfRule type="cellIs" dxfId="246" priority="56" operator="lessThan">
      <formula>9</formula>
    </cfRule>
  </conditionalFormatting>
  <conditionalFormatting sqref="G13:G21">
    <cfRule type="cellIs" dxfId="245" priority="51" stopIfTrue="1" operator="between">
      <formula>8</formula>
      <formula>15</formula>
    </cfRule>
    <cfRule type="cellIs" dxfId="244" priority="52" operator="greaterThan">
      <formula>15</formula>
    </cfRule>
    <cfRule type="cellIs" dxfId="243" priority="53" operator="lessThan">
      <formula>9</formula>
    </cfRule>
  </conditionalFormatting>
  <conditionalFormatting sqref="H13:H21">
    <cfRule type="cellIs" dxfId="242" priority="50" operator="equal">
      <formula>"""Medium"""</formula>
    </cfRule>
  </conditionalFormatting>
  <conditionalFormatting sqref="I13:I21">
    <cfRule type="cellIs" dxfId="241" priority="49" operator="equal">
      <formula>"""Medium"""</formula>
    </cfRule>
  </conditionalFormatting>
  <conditionalFormatting sqref="G22">
    <cfRule type="cellIs" dxfId="240" priority="48" operator="equal">
      <formula>"""Medium"""</formula>
    </cfRule>
  </conditionalFormatting>
  <conditionalFormatting sqref="E27:E35">
    <cfRule type="cellIs" dxfId="239" priority="45" operator="equal">
      <formula>3</formula>
    </cfRule>
    <cfRule type="cellIs" dxfId="238" priority="46" operator="greaterThan">
      <formula>3</formula>
    </cfRule>
    <cfRule type="cellIs" dxfId="237" priority="47" operator="lessThanOrEqual">
      <formula>2</formula>
    </cfRule>
  </conditionalFormatting>
  <conditionalFormatting sqref="F27:F35">
    <cfRule type="cellIs" dxfId="236" priority="42" operator="equal">
      <formula>3</formula>
    </cfRule>
    <cfRule type="cellIs" dxfId="235" priority="43" operator="greaterThan">
      <formula>3</formula>
    </cfRule>
    <cfRule type="cellIs" dxfId="234" priority="44" operator="lessThanOrEqual">
      <formula>2</formula>
    </cfRule>
  </conditionalFormatting>
  <conditionalFormatting sqref="G27:G35">
    <cfRule type="cellIs" dxfId="233" priority="39" stopIfTrue="1" operator="between">
      <formula>8</formula>
      <formula>15</formula>
    </cfRule>
    <cfRule type="cellIs" dxfId="232" priority="40" operator="greaterThan">
      <formula>15</formula>
    </cfRule>
    <cfRule type="cellIs" dxfId="231" priority="41" operator="lessThan">
      <formula>9</formula>
    </cfRule>
  </conditionalFormatting>
  <conditionalFormatting sqref="H27:H35">
    <cfRule type="cellIs" dxfId="230" priority="38" operator="equal">
      <formula>"""Medium"""</formula>
    </cfRule>
  </conditionalFormatting>
  <conditionalFormatting sqref="I27:I35">
    <cfRule type="cellIs" dxfId="229" priority="37" operator="equal">
      <formula>"""Medium"""</formula>
    </cfRule>
  </conditionalFormatting>
  <conditionalFormatting sqref="G36">
    <cfRule type="cellIs" dxfId="228" priority="36" operator="equal">
      <formula>"""Medium"""</formula>
    </cfRule>
  </conditionalFormatting>
  <conditionalFormatting sqref="E41:E49">
    <cfRule type="cellIs" dxfId="227" priority="33" operator="equal">
      <formula>3</formula>
    </cfRule>
    <cfRule type="cellIs" dxfId="226" priority="34" operator="greaterThan">
      <formula>3</formula>
    </cfRule>
    <cfRule type="cellIs" dxfId="225" priority="35" operator="lessThanOrEqual">
      <formula>2</formula>
    </cfRule>
  </conditionalFormatting>
  <conditionalFormatting sqref="F41:F49">
    <cfRule type="cellIs" dxfId="224" priority="30" operator="equal">
      <formula>3</formula>
    </cfRule>
    <cfRule type="cellIs" dxfId="223" priority="31" operator="greaterThan">
      <formula>3</formula>
    </cfRule>
    <cfRule type="cellIs" dxfId="222" priority="32" operator="lessThanOrEqual">
      <formula>2</formula>
    </cfRule>
  </conditionalFormatting>
  <conditionalFormatting sqref="G41:G49">
    <cfRule type="cellIs" dxfId="221" priority="27" stopIfTrue="1" operator="between">
      <formula>8</formula>
      <formula>15</formula>
    </cfRule>
    <cfRule type="cellIs" dxfId="220" priority="28" operator="greaterThan">
      <formula>15</formula>
    </cfRule>
    <cfRule type="cellIs" dxfId="219" priority="29" operator="lessThan">
      <formula>9</formula>
    </cfRule>
  </conditionalFormatting>
  <conditionalFormatting sqref="H41:H49">
    <cfRule type="cellIs" dxfId="218" priority="26" operator="equal">
      <formula>"""Medium"""</formula>
    </cfRule>
  </conditionalFormatting>
  <conditionalFormatting sqref="I41:I49">
    <cfRule type="cellIs" dxfId="217" priority="25" operator="equal">
      <formula>"""Medium"""</formula>
    </cfRule>
  </conditionalFormatting>
  <conditionalFormatting sqref="G50">
    <cfRule type="cellIs" dxfId="216" priority="24" operator="equal">
      <formula>"""Medium"""</formula>
    </cfRule>
  </conditionalFormatting>
  <conditionalFormatting sqref="E55:E63">
    <cfRule type="cellIs" dxfId="215" priority="21" operator="equal">
      <formula>3</formula>
    </cfRule>
    <cfRule type="cellIs" dxfId="214" priority="22" operator="greaterThan">
      <formula>3</formula>
    </cfRule>
    <cfRule type="cellIs" dxfId="213" priority="23" operator="lessThanOrEqual">
      <formula>2</formula>
    </cfRule>
  </conditionalFormatting>
  <conditionalFormatting sqref="F55:F63">
    <cfRule type="cellIs" dxfId="212" priority="18" operator="equal">
      <formula>3</formula>
    </cfRule>
    <cfRule type="cellIs" dxfId="211" priority="19" operator="greaterThan">
      <formula>3</formula>
    </cfRule>
    <cfRule type="cellIs" dxfId="210" priority="20" operator="lessThanOrEqual">
      <formula>2</formula>
    </cfRule>
  </conditionalFormatting>
  <conditionalFormatting sqref="G55:G63">
    <cfRule type="cellIs" dxfId="209" priority="15" stopIfTrue="1" operator="between">
      <formula>8</formula>
      <formula>15</formula>
    </cfRule>
    <cfRule type="cellIs" dxfId="208" priority="16" operator="greaterThan">
      <formula>15</formula>
    </cfRule>
    <cfRule type="cellIs" dxfId="207" priority="17" operator="lessThan">
      <formula>9</formula>
    </cfRule>
  </conditionalFormatting>
  <conditionalFormatting sqref="H55:H63">
    <cfRule type="cellIs" dxfId="206" priority="14" operator="equal">
      <formula>"""Medium"""</formula>
    </cfRule>
  </conditionalFormatting>
  <conditionalFormatting sqref="I55:I63">
    <cfRule type="cellIs" dxfId="205" priority="13" operator="equal">
      <formula>"""Medium"""</formula>
    </cfRule>
  </conditionalFormatting>
  <conditionalFormatting sqref="G64">
    <cfRule type="cellIs" dxfId="204" priority="12" operator="equal">
      <formula>"""Medium"""</formula>
    </cfRule>
  </conditionalFormatting>
  <conditionalFormatting sqref="E67:E75">
    <cfRule type="cellIs" dxfId="203" priority="9" operator="equal">
      <formula>3</formula>
    </cfRule>
    <cfRule type="cellIs" dxfId="202" priority="10" operator="greaterThan">
      <formula>3</formula>
    </cfRule>
    <cfRule type="cellIs" dxfId="201" priority="11" operator="lessThanOrEqual">
      <formula>2</formula>
    </cfRule>
  </conditionalFormatting>
  <conditionalFormatting sqref="F67:F75">
    <cfRule type="cellIs" dxfId="200" priority="6" operator="equal">
      <formula>3</formula>
    </cfRule>
    <cfRule type="cellIs" dxfId="199" priority="7" operator="greaterThan">
      <formula>3</formula>
    </cfRule>
    <cfRule type="cellIs" dxfId="198" priority="8" operator="lessThanOrEqual">
      <formula>2</formula>
    </cfRule>
  </conditionalFormatting>
  <conditionalFormatting sqref="G67:G76">
    <cfRule type="cellIs" dxfId="197" priority="3" stopIfTrue="1" operator="between">
      <formula>8</formula>
      <formula>15</formula>
    </cfRule>
    <cfRule type="cellIs" dxfId="196" priority="4" operator="greaterThan">
      <formula>15</formula>
    </cfRule>
    <cfRule type="cellIs" dxfId="195" priority="5" operator="lessThan">
      <formula>9</formula>
    </cfRule>
  </conditionalFormatting>
  <conditionalFormatting sqref="H67:H76">
    <cfRule type="cellIs" dxfId="194" priority="2" operator="equal">
      <formula>"""Medium"""</formula>
    </cfRule>
  </conditionalFormatting>
  <conditionalFormatting sqref="I67:I75">
    <cfRule type="cellIs" dxfId="193" priority="1" operator="equal">
      <formula>"""Medium"""</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2C785-F886-0A45-85D0-A646817378CC}">
  <sheetPr>
    <tabColor theme="9" tint="0.59999389629810485"/>
  </sheetPr>
  <dimension ref="A2:Q51"/>
  <sheetViews>
    <sheetView showGridLines="0" topLeftCell="A23" zoomScale="107" workbookViewId="0">
      <selection activeCell="A10" sqref="A10:XFD36"/>
    </sheetView>
  </sheetViews>
  <sheetFormatPr baseColWidth="10" defaultRowHeight="15"/>
  <cols>
    <col min="2" max="2" width="12.33203125" bestFit="1" customWidth="1"/>
    <col min="3" max="3" width="20.33203125" customWidth="1"/>
    <col min="4" max="4" width="25.1640625" customWidth="1"/>
    <col min="5" max="7" width="10.5" customWidth="1"/>
    <col min="9" max="9" width="49" customWidth="1"/>
    <col min="10" max="10" width="7.83203125" customWidth="1"/>
  </cols>
  <sheetData>
    <row r="2" spans="1:17">
      <c r="A2" t="s">
        <v>951</v>
      </c>
      <c r="B2" t="s">
        <v>952</v>
      </c>
      <c r="E2" t="s">
        <v>957</v>
      </c>
      <c r="G2" t="s">
        <v>959</v>
      </c>
      <c r="K2" t="s">
        <v>967</v>
      </c>
      <c r="L2" s="49">
        <v>5</v>
      </c>
      <c r="M2" s="51">
        <f>L2*$M$7</f>
        <v>5</v>
      </c>
      <c r="N2" s="51">
        <f>L2*$N$7</f>
        <v>10</v>
      </c>
      <c r="O2" s="51">
        <f>L2*$O$7</f>
        <v>15</v>
      </c>
      <c r="P2" s="51">
        <f>L2*$P$7</f>
        <v>20</v>
      </c>
      <c r="Q2" s="51">
        <f>L2*$Q$7</f>
        <v>25</v>
      </c>
    </row>
    <row r="3" spans="1:17">
      <c r="B3" t="s">
        <v>953</v>
      </c>
      <c r="G3" t="s">
        <v>958</v>
      </c>
      <c r="L3" s="49">
        <v>4</v>
      </c>
      <c r="M3" s="51">
        <f>L3*$M$7</f>
        <v>4</v>
      </c>
      <c r="N3" s="51">
        <f>L3*$N$7</f>
        <v>8</v>
      </c>
      <c r="O3" s="51">
        <f>L3*$O$7</f>
        <v>12</v>
      </c>
      <c r="P3" s="51">
        <f>L3*$P$7</f>
        <v>16</v>
      </c>
      <c r="Q3" s="51">
        <f>L3*$Q$7</f>
        <v>20</v>
      </c>
    </row>
    <row r="4" spans="1:17">
      <c r="B4" t="s">
        <v>954</v>
      </c>
      <c r="G4" t="s">
        <v>960</v>
      </c>
      <c r="L4" s="49">
        <v>3</v>
      </c>
      <c r="M4" s="51">
        <f>L4*$M$7</f>
        <v>3</v>
      </c>
      <c r="N4" s="51">
        <f>L4*$N$7</f>
        <v>6</v>
      </c>
      <c r="O4" s="51">
        <f>L4*$O$7</f>
        <v>9</v>
      </c>
      <c r="P4" s="51">
        <f>L4*$P$7</f>
        <v>12</v>
      </c>
      <c r="Q4" s="51">
        <f>L4*$Q$7</f>
        <v>15</v>
      </c>
    </row>
    <row r="5" spans="1:17">
      <c r="B5" t="s">
        <v>955</v>
      </c>
      <c r="G5" t="s">
        <v>961</v>
      </c>
      <c r="L5" s="49">
        <v>2</v>
      </c>
      <c r="M5" s="51">
        <f>L5*$M$7</f>
        <v>2</v>
      </c>
      <c r="N5" s="51">
        <f>L5*$N$7</f>
        <v>4</v>
      </c>
      <c r="O5" s="51">
        <f>L5*$O$7</f>
        <v>6</v>
      </c>
      <c r="P5" s="51">
        <f>L5*$P$7</f>
        <v>8</v>
      </c>
      <c r="Q5" s="51">
        <f>L5*$Q$7</f>
        <v>10</v>
      </c>
    </row>
    <row r="6" spans="1:17">
      <c r="B6" t="s">
        <v>956</v>
      </c>
      <c r="G6" t="s">
        <v>962</v>
      </c>
      <c r="L6" s="49">
        <v>1</v>
      </c>
      <c r="M6" s="51">
        <f>L6*$M$7</f>
        <v>1</v>
      </c>
      <c r="N6" s="51">
        <f>L6*$N$7</f>
        <v>2</v>
      </c>
      <c r="O6" s="51">
        <f>L6*$O$7</f>
        <v>3</v>
      </c>
      <c r="P6" s="51">
        <f>L6*$P$7</f>
        <v>4</v>
      </c>
      <c r="Q6" s="51">
        <f>L6*$Q$7</f>
        <v>5</v>
      </c>
    </row>
    <row r="7" spans="1:17">
      <c r="L7" s="49"/>
      <c r="M7" s="49">
        <v>1</v>
      </c>
      <c r="N7" s="49">
        <v>2</v>
      </c>
      <c r="O7" s="49">
        <v>3</v>
      </c>
      <c r="P7" s="49">
        <v>4</v>
      </c>
      <c r="Q7" s="49">
        <v>5</v>
      </c>
    </row>
    <row r="10" spans="1:17">
      <c r="A10" s="15" t="s">
        <v>794</v>
      </c>
    </row>
    <row r="12" spans="1:17" ht="48">
      <c r="B12" s="49" t="s">
        <v>800</v>
      </c>
      <c r="C12" s="49" t="s">
        <v>949</v>
      </c>
      <c r="D12" s="49" t="s">
        <v>950</v>
      </c>
      <c r="E12" s="49" t="s">
        <v>1006</v>
      </c>
      <c r="F12" s="49" t="s">
        <v>964</v>
      </c>
      <c r="G12" s="49" t="s">
        <v>965</v>
      </c>
      <c r="H12" s="49" t="s">
        <v>977</v>
      </c>
      <c r="I12" s="49" t="s">
        <v>978</v>
      </c>
    </row>
    <row r="13" spans="1:17" ht="48" customHeight="1">
      <c r="B13" s="50" t="s">
        <v>794</v>
      </c>
      <c r="C13" s="50" t="s">
        <v>944</v>
      </c>
      <c r="D13" s="50" t="s">
        <v>1008</v>
      </c>
      <c r="E13" s="51">
        <v>4</v>
      </c>
      <c r="F13" s="51">
        <v>2</v>
      </c>
      <c r="G13" s="51">
        <f>E13*F13</f>
        <v>8</v>
      </c>
      <c r="H13" s="52" t="str">
        <f>IF(G13&lt;= 6, "Low", IF(G13 &gt;= 16, "High", "Medium"))</f>
        <v>Medium</v>
      </c>
      <c r="I13" s="50" t="s">
        <v>1011</v>
      </c>
    </row>
    <row r="14" spans="1:17" ht="48">
      <c r="B14" s="50" t="s">
        <v>794</v>
      </c>
      <c r="C14" s="50" t="s">
        <v>945</v>
      </c>
      <c r="D14" s="50" t="s">
        <v>1009</v>
      </c>
      <c r="E14" s="51">
        <v>4</v>
      </c>
      <c r="F14" s="51">
        <v>3</v>
      </c>
      <c r="G14" s="51">
        <f>E14*F14</f>
        <v>12</v>
      </c>
      <c r="H14" s="52" t="str">
        <f t="shared" ref="H14:H21" si="0">IF(G14&lt;= 6, "Low", IF(G14 &gt;= 16, "High", "Medium"))</f>
        <v>Medium</v>
      </c>
      <c r="I14" s="50" t="s">
        <v>1010</v>
      </c>
    </row>
    <row r="15" spans="1:17" ht="48">
      <c r="B15" s="50" t="s">
        <v>794</v>
      </c>
      <c r="C15" s="50" t="s">
        <v>947</v>
      </c>
      <c r="D15" s="50" t="s">
        <v>996</v>
      </c>
      <c r="E15" s="51">
        <v>5</v>
      </c>
      <c r="F15" s="51">
        <v>3</v>
      </c>
      <c r="G15" s="51">
        <f t="shared" ref="G15:G21" si="1">E15*F15</f>
        <v>15</v>
      </c>
      <c r="H15" s="52" t="str">
        <f t="shared" si="0"/>
        <v>Medium</v>
      </c>
      <c r="I15" s="50" t="s">
        <v>1012</v>
      </c>
    </row>
    <row r="16" spans="1:17" ht="48" customHeight="1">
      <c r="B16" s="50" t="s">
        <v>794</v>
      </c>
      <c r="C16" s="50" t="s">
        <v>969</v>
      </c>
      <c r="D16" s="50" t="s">
        <v>1013</v>
      </c>
      <c r="E16" s="51">
        <v>5</v>
      </c>
      <c r="F16" s="51">
        <v>3</v>
      </c>
      <c r="G16" s="51">
        <f t="shared" si="1"/>
        <v>15</v>
      </c>
      <c r="H16" s="52" t="str">
        <f t="shared" si="0"/>
        <v>Medium</v>
      </c>
      <c r="I16" s="50" t="s">
        <v>1014</v>
      </c>
    </row>
    <row r="17" spans="1:9" ht="32">
      <c r="B17" s="50" t="s">
        <v>794</v>
      </c>
      <c r="C17" s="50" t="s">
        <v>970</v>
      </c>
      <c r="D17" s="50" t="s">
        <v>1015</v>
      </c>
      <c r="E17" s="51">
        <v>5</v>
      </c>
      <c r="F17" s="51">
        <v>1</v>
      </c>
      <c r="G17" s="51">
        <f t="shared" si="1"/>
        <v>5</v>
      </c>
      <c r="H17" s="52" t="str">
        <f t="shared" si="0"/>
        <v>Low</v>
      </c>
      <c r="I17" s="50" t="s">
        <v>983</v>
      </c>
    </row>
    <row r="18" spans="1:9" ht="48">
      <c r="B18" s="50" t="s">
        <v>794</v>
      </c>
      <c r="C18" s="50" t="s">
        <v>971</v>
      </c>
      <c r="D18" s="50" t="s">
        <v>972</v>
      </c>
      <c r="E18" s="51">
        <v>5</v>
      </c>
      <c r="F18" s="51">
        <v>4</v>
      </c>
      <c r="G18" s="51">
        <f t="shared" si="1"/>
        <v>20</v>
      </c>
      <c r="H18" s="52" t="str">
        <f t="shared" si="0"/>
        <v>High</v>
      </c>
      <c r="I18" s="50" t="s">
        <v>1016</v>
      </c>
    </row>
    <row r="19" spans="1:9" ht="48">
      <c r="B19" s="50" t="s">
        <v>794</v>
      </c>
      <c r="C19" s="50" t="s">
        <v>946</v>
      </c>
      <c r="D19" s="50" t="s">
        <v>1017</v>
      </c>
      <c r="E19" s="51">
        <v>4</v>
      </c>
      <c r="F19" s="51">
        <v>2</v>
      </c>
      <c r="G19" s="51">
        <f t="shared" si="1"/>
        <v>8</v>
      </c>
      <c r="H19" s="52" t="str">
        <f t="shared" si="0"/>
        <v>Medium</v>
      </c>
      <c r="I19" s="50" t="s">
        <v>1018</v>
      </c>
    </row>
    <row r="20" spans="1:9" ht="48">
      <c r="B20" s="50" t="s">
        <v>794</v>
      </c>
      <c r="C20" s="50" t="s">
        <v>975</v>
      </c>
      <c r="D20" s="50" t="s">
        <v>999</v>
      </c>
      <c r="E20" s="51">
        <v>3</v>
      </c>
      <c r="F20" s="51">
        <v>3</v>
      </c>
      <c r="G20" s="51">
        <f t="shared" si="1"/>
        <v>9</v>
      </c>
      <c r="H20" s="52" t="str">
        <f t="shared" si="0"/>
        <v>Medium</v>
      </c>
      <c r="I20" s="50" t="s">
        <v>1019</v>
      </c>
    </row>
    <row r="21" spans="1:9" ht="48">
      <c r="B21" s="50" t="s">
        <v>794</v>
      </c>
      <c r="C21" s="53" t="s">
        <v>948</v>
      </c>
      <c r="D21" s="53" t="s">
        <v>1020</v>
      </c>
      <c r="E21" s="54">
        <v>4</v>
      </c>
      <c r="F21" s="54">
        <v>3</v>
      </c>
      <c r="G21" s="54">
        <f t="shared" si="1"/>
        <v>12</v>
      </c>
      <c r="H21" s="55" t="str">
        <f t="shared" si="0"/>
        <v>Medium</v>
      </c>
      <c r="I21" s="53" t="s">
        <v>1021</v>
      </c>
    </row>
    <row r="22" spans="1:9">
      <c r="G22" s="52">
        <f>SUM(G13:G21)</f>
        <v>104</v>
      </c>
      <c r="H22" s="55"/>
    </row>
    <row r="24" spans="1:9">
      <c r="A24" s="15" t="s">
        <v>472</v>
      </c>
    </row>
    <row r="26" spans="1:9" ht="48">
      <c r="B26" s="49" t="s">
        <v>800</v>
      </c>
      <c r="C26" s="49" t="s">
        <v>949</v>
      </c>
      <c r="D26" s="49" t="s">
        <v>950</v>
      </c>
      <c r="E26" s="49" t="s">
        <v>1006</v>
      </c>
      <c r="F26" s="49" t="s">
        <v>964</v>
      </c>
      <c r="G26" s="49" t="s">
        <v>965</v>
      </c>
      <c r="H26" s="49" t="s">
        <v>977</v>
      </c>
      <c r="I26" s="49" t="s">
        <v>978</v>
      </c>
    </row>
    <row r="27" spans="1:9" ht="48">
      <c r="B27" s="50" t="s">
        <v>472</v>
      </c>
      <c r="C27" s="50" t="s">
        <v>944</v>
      </c>
      <c r="D27" s="50" t="s">
        <v>1022</v>
      </c>
      <c r="E27" s="51">
        <v>4</v>
      </c>
      <c r="F27" s="51">
        <v>2</v>
      </c>
      <c r="G27" s="51">
        <f>E27*F27</f>
        <v>8</v>
      </c>
      <c r="H27" s="52" t="str">
        <f>IF(G27&lt;= 6, "Low", IF(G27 &gt;= 16, "High", "Medium"))</f>
        <v>Medium</v>
      </c>
      <c r="I27" s="50" t="s">
        <v>1023</v>
      </c>
    </row>
    <row r="28" spans="1:9" ht="32">
      <c r="B28" s="50" t="s">
        <v>472</v>
      </c>
      <c r="C28" s="50" t="s">
        <v>945</v>
      </c>
      <c r="D28" s="50" t="s">
        <v>1024</v>
      </c>
      <c r="E28" s="51">
        <v>4</v>
      </c>
      <c r="F28" s="51">
        <v>3</v>
      </c>
      <c r="G28" s="51">
        <f>E28*F28</f>
        <v>12</v>
      </c>
      <c r="H28" s="52" t="str">
        <f t="shared" ref="H28:H35" si="2">IF(G28&lt;= 6, "Low", IF(G28 &gt;= 16, "High", "Medium"))</f>
        <v>Medium</v>
      </c>
      <c r="I28" s="50" t="s">
        <v>1025</v>
      </c>
    </row>
    <row r="29" spans="1:9" ht="48">
      <c r="B29" s="50" t="s">
        <v>472</v>
      </c>
      <c r="C29" s="50" t="s">
        <v>947</v>
      </c>
      <c r="D29" s="50" t="s">
        <v>1026</v>
      </c>
      <c r="E29" s="51">
        <v>5</v>
      </c>
      <c r="F29" s="51">
        <v>3</v>
      </c>
      <c r="G29" s="51">
        <f t="shared" ref="G29:G35" si="3">E29*F29</f>
        <v>15</v>
      </c>
      <c r="H29" s="52" t="str">
        <f t="shared" si="2"/>
        <v>Medium</v>
      </c>
      <c r="I29" s="50" t="s">
        <v>1027</v>
      </c>
    </row>
    <row r="30" spans="1:9" ht="48">
      <c r="B30" s="50" t="s">
        <v>472</v>
      </c>
      <c r="C30" s="50" t="s">
        <v>969</v>
      </c>
      <c r="D30" s="50" t="s">
        <v>997</v>
      </c>
      <c r="E30" s="51">
        <v>3</v>
      </c>
      <c r="F30" s="51">
        <v>3</v>
      </c>
      <c r="G30" s="51">
        <f t="shared" si="3"/>
        <v>9</v>
      </c>
      <c r="H30" s="52" t="str">
        <f t="shared" si="2"/>
        <v>Medium</v>
      </c>
      <c r="I30" s="50" t="s">
        <v>1028</v>
      </c>
    </row>
    <row r="31" spans="1:9" ht="32">
      <c r="B31" s="50" t="s">
        <v>472</v>
      </c>
      <c r="C31" s="50" t="s">
        <v>970</v>
      </c>
      <c r="D31" s="50" t="s">
        <v>989</v>
      </c>
      <c r="E31" s="51">
        <v>5</v>
      </c>
      <c r="F31" s="51">
        <v>2</v>
      </c>
      <c r="G31" s="51">
        <f t="shared" si="3"/>
        <v>10</v>
      </c>
      <c r="H31" s="52" t="str">
        <f t="shared" si="2"/>
        <v>Medium</v>
      </c>
      <c r="I31" s="50" t="s">
        <v>983</v>
      </c>
    </row>
    <row r="32" spans="1:9" ht="48">
      <c r="B32" s="50" t="s">
        <v>472</v>
      </c>
      <c r="C32" s="50" t="s">
        <v>971</v>
      </c>
      <c r="D32" s="50" t="s">
        <v>995</v>
      </c>
      <c r="E32" s="51">
        <v>5</v>
      </c>
      <c r="F32" s="51">
        <v>3</v>
      </c>
      <c r="G32" s="51">
        <f t="shared" si="3"/>
        <v>15</v>
      </c>
      <c r="H32" s="52" t="str">
        <f t="shared" si="2"/>
        <v>Medium</v>
      </c>
      <c r="I32" s="50" t="s">
        <v>1030</v>
      </c>
    </row>
    <row r="33" spans="1:9" ht="48">
      <c r="B33" s="50" t="s">
        <v>472</v>
      </c>
      <c r="C33" s="50" t="s">
        <v>946</v>
      </c>
      <c r="D33" s="50" t="s">
        <v>1048</v>
      </c>
      <c r="E33" s="51">
        <v>4</v>
      </c>
      <c r="F33" s="51">
        <v>4</v>
      </c>
      <c r="G33" s="51">
        <f t="shared" si="3"/>
        <v>16</v>
      </c>
      <c r="H33" s="52" t="str">
        <f t="shared" si="2"/>
        <v>High</v>
      </c>
      <c r="I33" s="50" t="s">
        <v>1029</v>
      </c>
    </row>
    <row r="34" spans="1:9" ht="32">
      <c r="B34" s="50" t="s">
        <v>472</v>
      </c>
      <c r="C34" s="50" t="s">
        <v>975</v>
      </c>
      <c r="D34" s="50" t="s">
        <v>999</v>
      </c>
      <c r="E34" s="51">
        <v>3</v>
      </c>
      <c r="F34" s="51">
        <v>3</v>
      </c>
      <c r="G34" s="51">
        <f t="shared" si="3"/>
        <v>9</v>
      </c>
      <c r="H34" s="52" t="str">
        <f t="shared" si="2"/>
        <v>Medium</v>
      </c>
      <c r="I34" s="50" t="s">
        <v>1031</v>
      </c>
    </row>
    <row r="35" spans="1:9" ht="48">
      <c r="B35" s="50" t="s">
        <v>472</v>
      </c>
      <c r="C35" s="53" t="s">
        <v>948</v>
      </c>
      <c r="D35" s="53" t="s">
        <v>1033</v>
      </c>
      <c r="E35" s="54">
        <v>3</v>
      </c>
      <c r="F35" s="54">
        <v>3</v>
      </c>
      <c r="G35" s="54">
        <f t="shared" si="3"/>
        <v>9</v>
      </c>
      <c r="H35" s="55" t="str">
        <f t="shared" si="2"/>
        <v>Medium</v>
      </c>
      <c r="I35" s="53" t="s">
        <v>1032</v>
      </c>
    </row>
    <row r="36" spans="1:9">
      <c r="G36" s="52">
        <f>SUM(G27:G35)</f>
        <v>103</v>
      </c>
    </row>
    <row r="38" spans="1:9">
      <c r="A38" s="5"/>
    </row>
    <row r="39" spans="1:9">
      <c r="A39" s="5"/>
    </row>
    <row r="40" spans="1:9">
      <c r="A40" s="5"/>
    </row>
    <row r="41" spans="1:9">
      <c r="A41" s="5"/>
    </row>
    <row r="42" spans="1:9">
      <c r="A42" s="5"/>
    </row>
    <row r="43" spans="1:9">
      <c r="A43" s="5"/>
    </row>
    <row r="44" spans="1:9">
      <c r="A44" s="5"/>
    </row>
    <row r="45" spans="1:9">
      <c r="A45" s="5"/>
    </row>
    <row r="46" spans="1:9">
      <c r="A46" s="5"/>
    </row>
    <row r="47" spans="1:9">
      <c r="A47" s="5"/>
    </row>
    <row r="48" spans="1:9">
      <c r="A48" s="5"/>
    </row>
    <row r="49" spans="1:1">
      <c r="A49" s="5"/>
    </row>
    <row r="50" spans="1:1">
      <c r="A50" s="5"/>
    </row>
    <row r="51" spans="1:1">
      <c r="A51" s="5"/>
    </row>
  </sheetData>
  <conditionalFormatting sqref="E13:E21">
    <cfRule type="cellIs" dxfId="192" priority="25" operator="equal">
      <formula>3</formula>
    </cfRule>
    <cfRule type="cellIs" dxfId="191" priority="26" operator="greaterThan">
      <formula>3</formula>
    </cfRule>
    <cfRule type="cellIs" dxfId="190" priority="27" operator="lessThanOrEqual">
      <formula>2</formula>
    </cfRule>
  </conditionalFormatting>
  <conditionalFormatting sqref="F13:F21">
    <cfRule type="cellIs" dxfId="189" priority="22" operator="equal">
      <formula>3</formula>
    </cfRule>
    <cfRule type="cellIs" dxfId="188" priority="23" operator="greaterThan">
      <formula>3</formula>
    </cfRule>
    <cfRule type="cellIs" dxfId="187" priority="24" operator="lessThanOrEqual">
      <formula>2</formula>
    </cfRule>
  </conditionalFormatting>
  <conditionalFormatting sqref="M2:Q6">
    <cfRule type="cellIs" dxfId="186" priority="19" stopIfTrue="1" operator="between">
      <formula>8</formula>
      <formula>15</formula>
    </cfRule>
    <cfRule type="cellIs" dxfId="185" priority="20" operator="greaterThan">
      <formula>15</formula>
    </cfRule>
    <cfRule type="cellIs" dxfId="184" priority="21" operator="lessThan">
      <formula>9</formula>
    </cfRule>
  </conditionalFormatting>
  <conditionalFormatting sqref="G13:G21">
    <cfRule type="cellIs" dxfId="183" priority="16" stopIfTrue="1" operator="between">
      <formula>8</formula>
      <formula>15</formula>
    </cfRule>
    <cfRule type="cellIs" dxfId="182" priority="17" operator="greaterThan">
      <formula>15</formula>
    </cfRule>
    <cfRule type="cellIs" dxfId="181" priority="18" operator="lessThan">
      <formula>9</formula>
    </cfRule>
  </conditionalFormatting>
  <conditionalFormatting sqref="H13:H22">
    <cfRule type="cellIs" dxfId="180" priority="15" operator="equal">
      <formula>"""Medium"""</formula>
    </cfRule>
  </conditionalFormatting>
  <conditionalFormatting sqref="I13:I21">
    <cfRule type="cellIs" dxfId="179" priority="14" operator="equal">
      <formula>"""Medium"""</formula>
    </cfRule>
  </conditionalFormatting>
  <conditionalFormatting sqref="G22">
    <cfRule type="cellIs" dxfId="178" priority="13" operator="equal">
      <formula>"""Medium"""</formula>
    </cfRule>
  </conditionalFormatting>
  <conditionalFormatting sqref="E27:E35">
    <cfRule type="cellIs" dxfId="177" priority="10" operator="equal">
      <formula>3</formula>
    </cfRule>
    <cfRule type="cellIs" dxfId="176" priority="11" operator="greaterThan">
      <formula>3</formula>
    </cfRule>
    <cfRule type="cellIs" dxfId="175" priority="12" operator="lessThanOrEqual">
      <formula>2</formula>
    </cfRule>
  </conditionalFormatting>
  <conditionalFormatting sqref="F27:F35">
    <cfRule type="cellIs" dxfId="174" priority="7" operator="equal">
      <formula>3</formula>
    </cfRule>
    <cfRule type="cellIs" dxfId="173" priority="8" operator="greaterThan">
      <formula>3</formula>
    </cfRule>
    <cfRule type="cellIs" dxfId="172" priority="9" operator="lessThanOrEqual">
      <formula>2</formula>
    </cfRule>
  </conditionalFormatting>
  <conditionalFormatting sqref="G27:G35">
    <cfRule type="cellIs" dxfId="171" priority="4" stopIfTrue="1" operator="between">
      <formula>8</formula>
      <formula>15</formula>
    </cfRule>
    <cfRule type="cellIs" dxfId="170" priority="5" operator="greaterThan">
      <formula>15</formula>
    </cfRule>
    <cfRule type="cellIs" dxfId="169" priority="6" operator="lessThan">
      <formula>9</formula>
    </cfRule>
  </conditionalFormatting>
  <conditionalFormatting sqref="H27:H35">
    <cfRule type="cellIs" dxfId="168" priority="3" operator="equal">
      <formula>"""Medium"""</formula>
    </cfRule>
  </conditionalFormatting>
  <conditionalFormatting sqref="I27:I35">
    <cfRule type="cellIs" dxfId="167" priority="2" operator="equal">
      <formula>"""Medium"""</formula>
    </cfRule>
  </conditionalFormatting>
  <conditionalFormatting sqref="G36">
    <cfRule type="cellIs" dxfId="166" priority="1" operator="equal">
      <formula>"""Medium"""</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A1B85-4557-414C-93AF-3A71B5761B82}">
  <sheetPr>
    <tabColor theme="9" tint="0.59999389629810485"/>
  </sheetPr>
  <dimension ref="A2:Q64"/>
  <sheetViews>
    <sheetView showGridLines="0" topLeftCell="A39" zoomScale="107" workbookViewId="0">
      <selection activeCell="F32" sqref="F32"/>
    </sheetView>
  </sheetViews>
  <sheetFormatPr baseColWidth="10" defaultRowHeight="15"/>
  <cols>
    <col min="2" max="2" width="12.33203125" bestFit="1" customWidth="1"/>
    <col min="3" max="3" width="20.33203125" customWidth="1"/>
    <col min="4" max="4" width="25.1640625" customWidth="1"/>
    <col min="5" max="7" width="10.5" customWidth="1"/>
    <col min="9" max="9" width="49" customWidth="1"/>
    <col min="10" max="10" width="7.83203125" customWidth="1"/>
  </cols>
  <sheetData>
    <row r="2" spans="1:17">
      <c r="A2" t="s">
        <v>951</v>
      </c>
      <c r="B2" t="s">
        <v>952</v>
      </c>
      <c r="E2" t="s">
        <v>957</v>
      </c>
      <c r="G2" t="s">
        <v>959</v>
      </c>
      <c r="K2" t="s">
        <v>967</v>
      </c>
      <c r="L2" s="49">
        <v>5</v>
      </c>
      <c r="M2" s="51">
        <f>L2*$M$7</f>
        <v>5</v>
      </c>
      <c r="N2" s="51">
        <f>L2*$N$7</f>
        <v>10</v>
      </c>
      <c r="O2" s="51">
        <f>L2*$O$7</f>
        <v>15</v>
      </c>
      <c r="P2" s="51">
        <f>L2*$P$7</f>
        <v>20</v>
      </c>
      <c r="Q2" s="51">
        <f>L2*$Q$7</f>
        <v>25</v>
      </c>
    </row>
    <row r="3" spans="1:17">
      <c r="B3" t="s">
        <v>953</v>
      </c>
      <c r="G3" t="s">
        <v>958</v>
      </c>
      <c r="L3" s="49">
        <v>4</v>
      </c>
      <c r="M3" s="51">
        <f>L3*$M$7</f>
        <v>4</v>
      </c>
      <c r="N3" s="51">
        <f>L3*$N$7</f>
        <v>8</v>
      </c>
      <c r="O3" s="51">
        <f>L3*$O$7</f>
        <v>12</v>
      </c>
      <c r="P3" s="51">
        <f>L3*$P$7</f>
        <v>16</v>
      </c>
      <c r="Q3" s="51">
        <f>L3*$Q$7</f>
        <v>20</v>
      </c>
    </row>
    <row r="4" spans="1:17">
      <c r="B4" t="s">
        <v>954</v>
      </c>
      <c r="G4" t="s">
        <v>960</v>
      </c>
      <c r="L4" s="49">
        <v>3</v>
      </c>
      <c r="M4" s="51">
        <f>L4*$M$7</f>
        <v>3</v>
      </c>
      <c r="N4" s="51">
        <f>L4*$N$7</f>
        <v>6</v>
      </c>
      <c r="O4" s="51">
        <f>L4*$O$7</f>
        <v>9</v>
      </c>
      <c r="P4" s="51">
        <f>L4*$P$7</f>
        <v>12</v>
      </c>
      <c r="Q4" s="51">
        <f>L4*$Q$7</f>
        <v>15</v>
      </c>
    </row>
    <row r="5" spans="1:17">
      <c r="B5" t="s">
        <v>955</v>
      </c>
      <c r="G5" t="s">
        <v>961</v>
      </c>
      <c r="L5" s="49">
        <v>2</v>
      </c>
      <c r="M5" s="51">
        <f>L5*$M$7</f>
        <v>2</v>
      </c>
      <c r="N5" s="51">
        <f>L5*$N$7</f>
        <v>4</v>
      </c>
      <c r="O5" s="51">
        <f>L5*$O$7</f>
        <v>6</v>
      </c>
      <c r="P5" s="51">
        <f>L5*$P$7</f>
        <v>8</v>
      </c>
      <c r="Q5" s="51">
        <f>L5*$Q$7</f>
        <v>10</v>
      </c>
    </row>
    <row r="6" spans="1:17">
      <c r="B6" t="s">
        <v>956</v>
      </c>
      <c r="G6" t="s">
        <v>962</v>
      </c>
      <c r="L6" s="49">
        <v>1</v>
      </c>
      <c r="M6" s="51">
        <f>L6*$M$7</f>
        <v>1</v>
      </c>
      <c r="N6" s="51">
        <f>L6*$N$7</f>
        <v>2</v>
      </c>
      <c r="O6" s="51">
        <f>L6*$O$7</f>
        <v>3</v>
      </c>
      <c r="P6" s="51">
        <f>L6*$P$7</f>
        <v>4</v>
      </c>
      <c r="Q6" s="51">
        <f>L6*$Q$7</f>
        <v>5</v>
      </c>
    </row>
    <row r="7" spans="1:17">
      <c r="L7" s="49"/>
      <c r="M7" s="49">
        <v>1</v>
      </c>
      <c r="N7" s="49">
        <v>2</v>
      </c>
      <c r="O7" s="49">
        <v>3</v>
      </c>
      <c r="P7" s="49">
        <v>4</v>
      </c>
      <c r="Q7" s="49">
        <v>5</v>
      </c>
    </row>
    <row r="10" spans="1:17">
      <c r="A10" s="15" t="s">
        <v>1035</v>
      </c>
    </row>
    <row r="12" spans="1:17" ht="48">
      <c r="B12" s="49" t="s">
        <v>800</v>
      </c>
      <c r="C12" s="49" t="s">
        <v>949</v>
      </c>
      <c r="D12" s="49" t="s">
        <v>950</v>
      </c>
      <c r="E12" s="49" t="s">
        <v>1006</v>
      </c>
      <c r="F12" s="49" t="s">
        <v>964</v>
      </c>
      <c r="G12" s="49" t="s">
        <v>965</v>
      </c>
      <c r="H12" s="49" t="s">
        <v>977</v>
      </c>
      <c r="I12" s="49" t="s">
        <v>978</v>
      </c>
    </row>
    <row r="13" spans="1:17" ht="48" customHeight="1">
      <c r="B13" s="50" t="s">
        <v>1035</v>
      </c>
      <c r="C13" s="50" t="s">
        <v>944</v>
      </c>
      <c r="D13" s="50" t="s">
        <v>1034</v>
      </c>
      <c r="E13" s="51">
        <v>4</v>
      </c>
      <c r="F13" s="51">
        <v>2</v>
      </c>
      <c r="G13" s="51">
        <f>E13*F13</f>
        <v>8</v>
      </c>
      <c r="H13" s="52" t="str">
        <f>IF(G13&lt;= 6, "Low", IF(G13 &gt;= 16, "High", "Medium"))</f>
        <v>Medium</v>
      </c>
      <c r="I13" s="50" t="s">
        <v>1036</v>
      </c>
    </row>
    <row r="14" spans="1:17" ht="32">
      <c r="B14" s="50" t="s">
        <v>1035</v>
      </c>
      <c r="C14" s="50" t="s">
        <v>945</v>
      </c>
      <c r="D14" s="50" t="s">
        <v>1037</v>
      </c>
      <c r="E14" s="51">
        <v>4</v>
      </c>
      <c r="F14" s="51">
        <v>3</v>
      </c>
      <c r="G14" s="51">
        <f>E14*F14</f>
        <v>12</v>
      </c>
      <c r="H14" s="52" t="str">
        <f t="shared" ref="H14:H21" si="0">IF(G14&lt;= 6, "Low", IF(G14 &gt;= 16, "High", "Medium"))</f>
        <v>Medium</v>
      </c>
      <c r="I14" s="50" t="s">
        <v>1038</v>
      </c>
    </row>
    <row r="15" spans="1:17" ht="32">
      <c r="B15" s="50" t="s">
        <v>1035</v>
      </c>
      <c r="C15" s="50" t="s">
        <v>947</v>
      </c>
      <c r="D15" s="50" t="s">
        <v>996</v>
      </c>
      <c r="E15" s="51">
        <v>5</v>
      </c>
      <c r="F15" s="51">
        <v>3</v>
      </c>
      <c r="G15" s="51">
        <f t="shared" ref="G15:G21" si="1">E15*F15</f>
        <v>15</v>
      </c>
      <c r="H15" s="52" t="str">
        <f t="shared" si="0"/>
        <v>Medium</v>
      </c>
      <c r="I15" s="50" t="s">
        <v>1039</v>
      </c>
    </row>
    <row r="16" spans="1:17" ht="48" customHeight="1">
      <c r="B16" s="50" t="s">
        <v>1035</v>
      </c>
      <c r="C16" s="50" t="s">
        <v>969</v>
      </c>
      <c r="D16" s="50" t="s">
        <v>1040</v>
      </c>
      <c r="E16" s="51">
        <v>3</v>
      </c>
      <c r="F16" s="51">
        <v>3</v>
      </c>
      <c r="G16" s="51">
        <f t="shared" si="1"/>
        <v>9</v>
      </c>
      <c r="H16" s="52" t="str">
        <f t="shared" si="0"/>
        <v>Medium</v>
      </c>
      <c r="I16" s="50" t="s">
        <v>1014</v>
      </c>
    </row>
    <row r="17" spans="1:9" ht="48">
      <c r="B17" s="50" t="s">
        <v>1035</v>
      </c>
      <c r="C17" s="50" t="s">
        <v>970</v>
      </c>
      <c r="D17" s="50" t="s">
        <v>1041</v>
      </c>
      <c r="E17" s="51">
        <v>4</v>
      </c>
      <c r="F17" s="51">
        <v>2</v>
      </c>
      <c r="G17" s="51">
        <f t="shared" si="1"/>
        <v>8</v>
      </c>
      <c r="H17" s="52" t="str">
        <f t="shared" si="0"/>
        <v>Medium</v>
      </c>
      <c r="I17" s="50" t="s">
        <v>1042</v>
      </c>
    </row>
    <row r="18" spans="1:9" ht="48">
      <c r="B18" s="50" t="s">
        <v>1035</v>
      </c>
      <c r="C18" s="50" t="s">
        <v>971</v>
      </c>
      <c r="D18" s="50" t="s">
        <v>972</v>
      </c>
      <c r="E18" s="51">
        <v>5</v>
      </c>
      <c r="F18" s="51">
        <v>3</v>
      </c>
      <c r="G18" s="51">
        <f t="shared" si="1"/>
        <v>15</v>
      </c>
      <c r="H18" s="52" t="str">
        <f t="shared" si="0"/>
        <v>Medium</v>
      </c>
      <c r="I18" s="50" t="s">
        <v>1030</v>
      </c>
    </row>
    <row r="19" spans="1:9" ht="48">
      <c r="B19" s="50" t="s">
        <v>1035</v>
      </c>
      <c r="C19" s="50" t="s">
        <v>946</v>
      </c>
      <c r="D19" s="50" t="s">
        <v>1043</v>
      </c>
      <c r="E19" s="51">
        <v>5</v>
      </c>
      <c r="F19" s="51">
        <v>2</v>
      </c>
      <c r="G19" s="51">
        <f t="shared" si="1"/>
        <v>10</v>
      </c>
      <c r="H19" s="52" t="str">
        <f t="shared" si="0"/>
        <v>Medium</v>
      </c>
      <c r="I19" s="50" t="s">
        <v>1044</v>
      </c>
    </row>
    <row r="20" spans="1:9" ht="48">
      <c r="B20" s="50" t="s">
        <v>1035</v>
      </c>
      <c r="C20" s="50" t="s">
        <v>975</v>
      </c>
      <c r="D20" s="50" t="s">
        <v>1045</v>
      </c>
      <c r="E20" s="51">
        <v>4</v>
      </c>
      <c r="F20" s="51">
        <v>2</v>
      </c>
      <c r="G20" s="51">
        <f t="shared" si="1"/>
        <v>8</v>
      </c>
      <c r="H20" s="52" t="str">
        <f t="shared" si="0"/>
        <v>Medium</v>
      </c>
      <c r="I20" s="50" t="s">
        <v>1031</v>
      </c>
    </row>
    <row r="21" spans="1:9" ht="48">
      <c r="B21" s="50" t="s">
        <v>794</v>
      </c>
      <c r="C21" s="53" t="s">
        <v>948</v>
      </c>
      <c r="D21" s="53" t="s">
        <v>1046</v>
      </c>
      <c r="E21" s="54">
        <v>3</v>
      </c>
      <c r="F21" s="54">
        <v>3</v>
      </c>
      <c r="G21" s="54">
        <f t="shared" si="1"/>
        <v>9</v>
      </c>
      <c r="H21" s="55" t="str">
        <f t="shared" si="0"/>
        <v>Medium</v>
      </c>
      <c r="I21" s="53" t="s">
        <v>1047</v>
      </c>
    </row>
    <row r="22" spans="1:9">
      <c r="G22" s="52">
        <f>SUM(G13:G21)</f>
        <v>94</v>
      </c>
    </row>
    <row r="24" spans="1:9">
      <c r="A24" s="15" t="s">
        <v>518</v>
      </c>
    </row>
    <row r="26" spans="1:9" ht="48">
      <c r="B26" s="49" t="s">
        <v>800</v>
      </c>
      <c r="C26" s="49" t="s">
        <v>949</v>
      </c>
      <c r="D26" s="49" t="s">
        <v>950</v>
      </c>
      <c r="E26" s="49" t="s">
        <v>1006</v>
      </c>
      <c r="F26" s="49" t="s">
        <v>964</v>
      </c>
      <c r="G26" s="49" t="s">
        <v>965</v>
      </c>
      <c r="H26" s="49" t="s">
        <v>977</v>
      </c>
      <c r="I26" s="49" t="s">
        <v>978</v>
      </c>
    </row>
    <row r="27" spans="1:9" ht="48">
      <c r="B27" s="50" t="s">
        <v>1057</v>
      </c>
      <c r="C27" s="50" t="s">
        <v>1065</v>
      </c>
      <c r="D27" s="50" t="s">
        <v>1049</v>
      </c>
      <c r="E27" s="51">
        <v>4</v>
      </c>
      <c r="F27" s="51">
        <v>3</v>
      </c>
      <c r="G27" s="51">
        <f>E27*F27</f>
        <v>12</v>
      </c>
      <c r="H27" s="52" t="str">
        <f>IF(G27&lt;= 6, "Low", IF(G27 &gt;= 16, "High", "Medium"))</f>
        <v>Medium</v>
      </c>
      <c r="I27" s="50" t="s">
        <v>1050</v>
      </c>
    </row>
    <row r="28" spans="1:9" ht="48">
      <c r="B28" s="50" t="s">
        <v>1057</v>
      </c>
      <c r="C28" s="50" t="s">
        <v>1065</v>
      </c>
      <c r="D28" s="50" t="s">
        <v>1051</v>
      </c>
      <c r="E28" s="51">
        <v>4</v>
      </c>
      <c r="F28" s="51">
        <v>3</v>
      </c>
      <c r="G28" s="51">
        <f>E28*F28</f>
        <v>12</v>
      </c>
      <c r="H28" s="52" t="str">
        <f t="shared" ref="H28:H35" si="2">IF(G28&lt;= 6, "Low", IF(G28 &gt;= 16, "High", "Medium"))</f>
        <v>Medium</v>
      </c>
      <c r="I28" s="50" t="s">
        <v>1052</v>
      </c>
    </row>
    <row r="29" spans="1:9" ht="32">
      <c r="B29" s="50" t="s">
        <v>1057</v>
      </c>
      <c r="C29" s="50" t="s">
        <v>1066</v>
      </c>
      <c r="D29" s="50" t="s">
        <v>1053</v>
      </c>
      <c r="E29" s="51">
        <v>5</v>
      </c>
      <c r="F29" s="51">
        <v>3</v>
      </c>
      <c r="G29" s="51">
        <f t="shared" ref="G29:G35" si="3">E29*F29</f>
        <v>15</v>
      </c>
      <c r="H29" s="52" t="str">
        <f t="shared" si="2"/>
        <v>Medium</v>
      </c>
      <c r="I29" s="50" t="s">
        <v>1054</v>
      </c>
    </row>
    <row r="30" spans="1:9" ht="32">
      <c r="B30" s="50" t="s">
        <v>1057</v>
      </c>
      <c r="C30" s="50" t="s">
        <v>1067</v>
      </c>
      <c r="D30" s="50" t="s">
        <v>1055</v>
      </c>
      <c r="E30" s="51">
        <v>3</v>
      </c>
      <c r="F30" s="51">
        <v>3</v>
      </c>
      <c r="G30" s="51">
        <f t="shared" si="3"/>
        <v>9</v>
      </c>
      <c r="H30" s="52" t="str">
        <f t="shared" si="2"/>
        <v>Medium</v>
      </c>
      <c r="I30" s="50" t="s">
        <v>1056</v>
      </c>
    </row>
    <row r="31" spans="1:9" ht="48">
      <c r="B31" s="50" t="s">
        <v>1057</v>
      </c>
      <c r="C31" s="50" t="s">
        <v>970</v>
      </c>
      <c r="D31" s="50" t="s">
        <v>1058</v>
      </c>
      <c r="E31" s="51">
        <v>5</v>
      </c>
      <c r="F31" s="51">
        <v>3</v>
      </c>
      <c r="G31" s="51">
        <f t="shared" si="3"/>
        <v>15</v>
      </c>
      <c r="H31" s="52" t="str">
        <f t="shared" si="2"/>
        <v>Medium</v>
      </c>
      <c r="I31" s="50" t="s">
        <v>1059</v>
      </c>
    </row>
    <row r="32" spans="1:9" ht="32">
      <c r="B32" s="50" t="s">
        <v>1057</v>
      </c>
      <c r="C32" s="50" t="s">
        <v>1068</v>
      </c>
      <c r="D32" s="50" t="s">
        <v>1060</v>
      </c>
      <c r="E32" s="51">
        <v>5</v>
      </c>
      <c r="F32" s="51">
        <v>3</v>
      </c>
      <c r="G32" s="51">
        <f t="shared" si="3"/>
        <v>15</v>
      </c>
      <c r="H32" s="52" t="str">
        <f t="shared" si="2"/>
        <v>Medium</v>
      </c>
      <c r="I32" s="50" t="s">
        <v>1061</v>
      </c>
    </row>
    <row r="33" spans="1:9" ht="48">
      <c r="B33" s="50" t="s">
        <v>1057</v>
      </c>
      <c r="C33" s="50" t="s">
        <v>1065</v>
      </c>
      <c r="D33" s="50" t="s">
        <v>1062</v>
      </c>
      <c r="E33" s="51">
        <v>3</v>
      </c>
      <c r="F33" s="51">
        <v>2</v>
      </c>
      <c r="G33" s="51">
        <f t="shared" si="3"/>
        <v>6</v>
      </c>
      <c r="H33" s="52" t="str">
        <f t="shared" si="2"/>
        <v>Low</v>
      </c>
      <c r="I33" s="50" t="s">
        <v>1063</v>
      </c>
    </row>
    <row r="34" spans="1:9" ht="48">
      <c r="B34" s="50" t="s">
        <v>1057</v>
      </c>
      <c r="C34" s="50" t="s">
        <v>1068</v>
      </c>
      <c r="D34" s="50" t="s">
        <v>1064</v>
      </c>
      <c r="E34" s="51">
        <v>3</v>
      </c>
      <c r="F34" s="51">
        <v>3</v>
      </c>
      <c r="G34" s="51">
        <f t="shared" si="3"/>
        <v>9</v>
      </c>
      <c r="H34" s="52" t="str">
        <f t="shared" si="2"/>
        <v>Medium</v>
      </c>
      <c r="I34" s="50" t="s">
        <v>1070</v>
      </c>
    </row>
    <row r="35" spans="1:9" ht="48">
      <c r="B35" s="50" t="s">
        <v>1057</v>
      </c>
      <c r="C35" s="53" t="s">
        <v>1069</v>
      </c>
      <c r="D35" s="53" t="s">
        <v>1071</v>
      </c>
      <c r="E35" s="54">
        <v>5</v>
      </c>
      <c r="F35" s="54">
        <v>3</v>
      </c>
      <c r="G35" s="54">
        <f t="shared" si="3"/>
        <v>15</v>
      </c>
      <c r="H35" s="55" t="str">
        <f t="shared" si="2"/>
        <v>Medium</v>
      </c>
      <c r="I35" s="53" t="s">
        <v>1072</v>
      </c>
    </row>
    <row r="36" spans="1:9">
      <c r="G36" s="52">
        <f>SUM(G27:G35)</f>
        <v>108</v>
      </c>
    </row>
    <row r="38" spans="1:9">
      <c r="A38" s="15" t="s">
        <v>1094</v>
      </c>
    </row>
    <row r="40" spans="1:9" ht="48">
      <c r="B40" s="49" t="s">
        <v>800</v>
      </c>
      <c r="C40" s="49" t="s">
        <v>949</v>
      </c>
      <c r="D40" s="49" t="s">
        <v>950</v>
      </c>
      <c r="E40" s="49" t="s">
        <v>1006</v>
      </c>
      <c r="F40" s="49" t="s">
        <v>964</v>
      </c>
      <c r="G40" s="49" t="s">
        <v>965</v>
      </c>
      <c r="H40" s="49" t="s">
        <v>977</v>
      </c>
      <c r="I40" s="49" t="s">
        <v>978</v>
      </c>
    </row>
    <row r="41" spans="1:9" ht="48">
      <c r="B41" s="50" t="s">
        <v>1094</v>
      </c>
      <c r="C41" s="50" t="s">
        <v>1065</v>
      </c>
      <c r="D41" s="50" t="s">
        <v>1104</v>
      </c>
      <c r="E41" s="51">
        <v>4</v>
      </c>
      <c r="F41" s="51">
        <v>3</v>
      </c>
      <c r="G41" s="51">
        <f>E41*F41</f>
        <v>12</v>
      </c>
      <c r="H41" s="52" t="str">
        <f>IF(G41&lt;= 6, "Low", IF(G41 &gt;= 16, "High", "Medium"))</f>
        <v>Medium</v>
      </c>
      <c r="I41" s="50" t="s">
        <v>1105</v>
      </c>
    </row>
    <row r="42" spans="1:9" ht="48">
      <c r="B42" s="50" t="s">
        <v>1094</v>
      </c>
      <c r="C42" s="50" t="s">
        <v>1065</v>
      </c>
      <c r="D42" s="50" t="s">
        <v>1106</v>
      </c>
      <c r="E42" s="51">
        <v>4</v>
      </c>
      <c r="F42" s="51">
        <v>3</v>
      </c>
      <c r="G42" s="51">
        <f>E42*F42</f>
        <v>12</v>
      </c>
      <c r="H42" s="52" t="str">
        <f t="shared" ref="H42:H49" si="4">IF(G42&lt;= 6, "Low", IF(G42 &gt;= 16, "High", "Medium"))</f>
        <v>Medium</v>
      </c>
      <c r="I42" s="50" t="s">
        <v>1107</v>
      </c>
    </row>
    <row r="43" spans="1:9" ht="48">
      <c r="B43" s="50" t="s">
        <v>1094</v>
      </c>
      <c r="C43" s="50" t="s">
        <v>1066</v>
      </c>
      <c r="D43" s="50" t="s">
        <v>1108</v>
      </c>
      <c r="E43" s="51">
        <v>4</v>
      </c>
      <c r="F43" s="51">
        <v>3</v>
      </c>
      <c r="G43" s="51">
        <f t="shared" ref="G43:G49" si="5">E43*F43</f>
        <v>12</v>
      </c>
      <c r="H43" s="52" t="str">
        <f t="shared" si="4"/>
        <v>Medium</v>
      </c>
      <c r="I43" s="50" t="s">
        <v>1109</v>
      </c>
    </row>
    <row r="44" spans="1:9" ht="32">
      <c r="B44" s="50" t="s">
        <v>1094</v>
      </c>
      <c r="C44" s="50" t="s">
        <v>1067</v>
      </c>
      <c r="D44" s="50" t="s">
        <v>1110</v>
      </c>
      <c r="E44" s="51">
        <v>3</v>
      </c>
      <c r="F44" s="51">
        <v>3</v>
      </c>
      <c r="G44" s="51">
        <f t="shared" si="5"/>
        <v>9</v>
      </c>
      <c r="H44" s="52" t="str">
        <f t="shared" si="4"/>
        <v>Medium</v>
      </c>
      <c r="I44" s="50" t="s">
        <v>1111</v>
      </c>
    </row>
    <row r="45" spans="1:9" ht="48">
      <c r="B45" s="50" t="s">
        <v>1094</v>
      </c>
      <c r="C45" s="50" t="s">
        <v>970</v>
      </c>
      <c r="D45" s="50" t="s">
        <v>1112</v>
      </c>
      <c r="E45" s="51">
        <v>4</v>
      </c>
      <c r="F45" s="51">
        <v>3</v>
      </c>
      <c r="G45" s="51">
        <f t="shared" si="5"/>
        <v>12</v>
      </c>
      <c r="H45" s="52" t="str">
        <f t="shared" si="4"/>
        <v>Medium</v>
      </c>
      <c r="I45" s="50" t="s">
        <v>1113</v>
      </c>
    </row>
    <row r="46" spans="1:9" ht="48">
      <c r="B46" s="50" t="s">
        <v>1094</v>
      </c>
      <c r="C46" s="50" t="s">
        <v>1068</v>
      </c>
      <c r="D46" s="50" t="s">
        <v>1114</v>
      </c>
      <c r="E46" s="51">
        <v>5</v>
      </c>
      <c r="F46" s="51">
        <v>3</v>
      </c>
      <c r="G46" s="51">
        <f t="shared" si="5"/>
        <v>15</v>
      </c>
      <c r="H46" s="52" t="str">
        <f t="shared" si="4"/>
        <v>Medium</v>
      </c>
      <c r="I46" s="50" t="s">
        <v>1115</v>
      </c>
    </row>
    <row r="47" spans="1:9" ht="48">
      <c r="B47" s="50" t="s">
        <v>1094</v>
      </c>
      <c r="C47" s="50" t="s">
        <v>1065</v>
      </c>
      <c r="D47" s="50" t="s">
        <v>1116</v>
      </c>
      <c r="E47" s="51">
        <v>4</v>
      </c>
      <c r="F47" s="51">
        <v>2</v>
      </c>
      <c r="G47" s="51">
        <f t="shared" si="5"/>
        <v>8</v>
      </c>
      <c r="H47" s="52" t="str">
        <f t="shared" si="4"/>
        <v>Medium</v>
      </c>
      <c r="I47" s="50" t="s">
        <v>1117</v>
      </c>
    </row>
    <row r="48" spans="1:9" ht="48">
      <c r="B48" s="50" t="s">
        <v>1094</v>
      </c>
      <c r="C48" s="50" t="s">
        <v>1068</v>
      </c>
      <c r="D48" s="50" t="s">
        <v>1118</v>
      </c>
      <c r="E48" s="51">
        <v>3</v>
      </c>
      <c r="F48" s="51">
        <v>3</v>
      </c>
      <c r="G48" s="51">
        <f t="shared" si="5"/>
        <v>9</v>
      </c>
      <c r="H48" s="52" t="str">
        <f t="shared" si="4"/>
        <v>Medium</v>
      </c>
      <c r="I48" s="50" t="s">
        <v>1119</v>
      </c>
    </row>
    <row r="49" spans="1:9" ht="48">
      <c r="B49" s="50" t="s">
        <v>1094</v>
      </c>
      <c r="C49" s="53" t="s">
        <v>1069</v>
      </c>
      <c r="D49" s="53" t="s">
        <v>1120</v>
      </c>
      <c r="E49" s="54">
        <v>3</v>
      </c>
      <c r="F49" s="54">
        <v>3</v>
      </c>
      <c r="G49" s="54">
        <f t="shared" si="5"/>
        <v>9</v>
      </c>
      <c r="H49" s="55" t="str">
        <f t="shared" si="4"/>
        <v>Medium</v>
      </c>
      <c r="I49" s="53" t="s">
        <v>1121</v>
      </c>
    </row>
    <row r="50" spans="1:9">
      <c r="G50" s="52">
        <f>SUM(G41:G49)</f>
        <v>98</v>
      </c>
    </row>
    <row r="51" spans="1:9">
      <c r="A51" s="5"/>
    </row>
    <row r="52" spans="1:9">
      <c r="A52" s="5"/>
    </row>
    <row r="53" spans="1:9">
      <c r="A53" s="5"/>
    </row>
    <row r="54" spans="1:9">
      <c r="A54" s="5"/>
    </row>
    <row r="55" spans="1:9">
      <c r="A55" s="5"/>
    </row>
    <row r="56" spans="1:9">
      <c r="A56" s="5"/>
    </row>
    <row r="57" spans="1:9">
      <c r="A57" s="5"/>
    </row>
    <row r="58" spans="1:9">
      <c r="A58" s="5"/>
    </row>
    <row r="59" spans="1:9">
      <c r="A59" s="5"/>
    </row>
    <row r="60" spans="1:9">
      <c r="A60" s="5"/>
    </row>
    <row r="61" spans="1:9">
      <c r="A61" s="5"/>
    </row>
    <row r="62" spans="1:9">
      <c r="A62" s="5"/>
    </row>
    <row r="63" spans="1:9">
      <c r="A63" s="5"/>
    </row>
    <row r="64" spans="1:9">
      <c r="A64" s="5"/>
    </row>
  </sheetData>
  <conditionalFormatting sqref="E13:E21">
    <cfRule type="cellIs" dxfId="165" priority="61" operator="equal">
      <formula>3</formula>
    </cfRule>
    <cfRule type="cellIs" dxfId="164" priority="62" operator="greaterThan">
      <formula>3</formula>
    </cfRule>
    <cfRule type="cellIs" dxfId="163" priority="63" operator="lessThanOrEqual">
      <formula>2</formula>
    </cfRule>
  </conditionalFormatting>
  <conditionalFormatting sqref="F13:F21">
    <cfRule type="cellIs" dxfId="162" priority="58" operator="equal">
      <formula>3</formula>
    </cfRule>
    <cfRule type="cellIs" dxfId="161" priority="59" operator="greaterThan">
      <formula>3</formula>
    </cfRule>
    <cfRule type="cellIs" dxfId="160" priority="60" operator="lessThanOrEqual">
      <formula>2</formula>
    </cfRule>
  </conditionalFormatting>
  <conditionalFormatting sqref="M2:Q6">
    <cfRule type="cellIs" dxfId="159" priority="55" stopIfTrue="1" operator="between">
      <formula>8</formula>
      <formula>15</formula>
    </cfRule>
    <cfRule type="cellIs" dxfId="158" priority="56" operator="greaterThan">
      <formula>15</formula>
    </cfRule>
    <cfRule type="cellIs" dxfId="157" priority="57" operator="lessThan">
      <formula>9</formula>
    </cfRule>
  </conditionalFormatting>
  <conditionalFormatting sqref="G13:G21">
    <cfRule type="cellIs" dxfId="156" priority="52" stopIfTrue="1" operator="between">
      <formula>8</formula>
      <formula>15</formula>
    </cfRule>
    <cfRule type="cellIs" dxfId="155" priority="53" operator="greaterThan">
      <formula>15</formula>
    </cfRule>
    <cfRule type="cellIs" dxfId="154" priority="54" operator="lessThan">
      <formula>9</formula>
    </cfRule>
  </conditionalFormatting>
  <conditionalFormatting sqref="H13:H21">
    <cfRule type="cellIs" dxfId="153" priority="51" operator="equal">
      <formula>"""Medium"""</formula>
    </cfRule>
  </conditionalFormatting>
  <conditionalFormatting sqref="I13:I21">
    <cfRule type="cellIs" dxfId="152" priority="50" operator="equal">
      <formula>"""Medium"""</formula>
    </cfRule>
  </conditionalFormatting>
  <conditionalFormatting sqref="G22">
    <cfRule type="cellIs" dxfId="151" priority="49" operator="equal">
      <formula>"""Medium"""</formula>
    </cfRule>
  </conditionalFormatting>
  <conditionalFormatting sqref="E27:E35">
    <cfRule type="cellIs" dxfId="150" priority="46" operator="equal">
      <formula>3</formula>
    </cfRule>
    <cfRule type="cellIs" dxfId="149" priority="47" operator="greaterThan">
      <formula>3</formula>
    </cfRule>
    <cfRule type="cellIs" dxfId="148" priority="48" operator="lessThanOrEqual">
      <formula>2</formula>
    </cfRule>
  </conditionalFormatting>
  <conditionalFormatting sqref="F27:F35">
    <cfRule type="cellIs" dxfId="147" priority="43" operator="equal">
      <formula>3</formula>
    </cfRule>
    <cfRule type="cellIs" dxfId="146" priority="44" operator="greaterThan">
      <formula>3</formula>
    </cfRule>
    <cfRule type="cellIs" dxfId="145" priority="45" operator="lessThanOrEqual">
      <formula>2</formula>
    </cfRule>
  </conditionalFormatting>
  <conditionalFormatting sqref="G27:G35">
    <cfRule type="cellIs" dxfId="144" priority="40" stopIfTrue="1" operator="between">
      <formula>8</formula>
      <formula>15</formula>
    </cfRule>
    <cfRule type="cellIs" dxfId="143" priority="41" operator="greaterThan">
      <formula>15</formula>
    </cfRule>
    <cfRule type="cellIs" dxfId="142" priority="42" operator="lessThan">
      <formula>9</formula>
    </cfRule>
  </conditionalFormatting>
  <conditionalFormatting sqref="H27:H35">
    <cfRule type="cellIs" dxfId="141" priority="39" operator="equal">
      <formula>"""Medium"""</formula>
    </cfRule>
  </conditionalFormatting>
  <conditionalFormatting sqref="I27:I35">
    <cfRule type="cellIs" dxfId="140" priority="38" operator="equal">
      <formula>"""Medium"""</formula>
    </cfRule>
  </conditionalFormatting>
  <conditionalFormatting sqref="G36">
    <cfRule type="cellIs" dxfId="139" priority="37" operator="equal">
      <formula>"""Medium"""</formula>
    </cfRule>
  </conditionalFormatting>
  <conditionalFormatting sqref="E41:E49">
    <cfRule type="cellIs" dxfId="138" priority="10" operator="equal">
      <formula>3</formula>
    </cfRule>
    <cfRule type="cellIs" dxfId="137" priority="11" operator="greaterThan">
      <formula>3</formula>
    </cfRule>
    <cfRule type="cellIs" dxfId="136" priority="12" operator="lessThanOrEqual">
      <formula>2</formula>
    </cfRule>
  </conditionalFormatting>
  <conditionalFormatting sqref="F41:F49">
    <cfRule type="cellIs" dxfId="135" priority="7" operator="equal">
      <formula>3</formula>
    </cfRule>
    <cfRule type="cellIs" dxfId="134" priority="8" operator="greaterThan">
      <formula>3</formula>
    </cfRule>
    <cfRule type="cellIs" dxfId="133" priority="9" operator="lessThanOrEqual">
      <formula>2</formula>
    </cfRule>
  </conditionalFormatting>
  <conditionalFormatting sqref="G41:G49">
    <cfRule type="cellIs" dxfId="132" priority="4" stopIfTrue="1" operator="between">
      <formula>8</formula>
      <formula>15</formula>
    </cfRule>
    <cfRule type="cellIs" dxfId="131" priority="5" operator="greaterThan">
      <formula>15</formula>
    </cfRule>
    <cfRule type="cellIs" dxfId="130" priority="6" operator="lessThan">
      <formula>9</formula>
    </cfRule>
  </conditionalFormatting>
  <conditionalFormatting sqref="H41:H49">
    <cfRule type="cellIs" dxfId="129" priority="3" operator="equal">
      <formula>"""Medium"""</formula>
    </cfRule>
  </conditionalFormatting>
  <conditionalFormatting sqref="I41:I49">
    <cfRule type="cellIs" dxfId="128" priority="2" operator="equal">
      <formula>"""Medium"""</formula>
    </cfRule>
  </conditionalFormatting>
  <conditionalFormatting sqref="G50">
    <cfRule type="cellIs" dxfId="127" priority="1" operator="equal">
      <formula>"""Medium"""</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40560-0C94-F640-A036-E394B8D2467F}">
  <sheetPr>
    <tabColor theme="9" tint="0.59999389629810485"/>
  </sheetPr>
  <dimension ref="A2:Q87"/>
  <sheetViews>
    <sheetView showGridLines="0" topLeftCell="A63" zoomScale="107" workbookViewId="0">
      <selection activeCell="F62" sqref="F62"/>
    </sheetView>
  </sheetViews>
  <sheetFormatPr baseColWidth="10" defaultRowHeight="15"/>
  <cols>
    <col min="2" max="2" width="12.33203125" bestFit="1" customWidth="1"/>
    <col min="3" max="3" width="20.33203125" customWidth="1"/>
    <col min="4" max="4" width="31.1640625" customWidth="1"/>
    <col min="5" max="7" width="10.5" customWidth="1"/>
    <col min="9" max="9" width="59" customWidth="1"/>
    <col min="10" max="10" width="7.83203125" customWidth="1"/>
  </cols>
  <sheetData>
    <row r="2" spans="1:17">
      <c r="A2" t="s">
        <v>951</v>
      </c>
      <c r="B2" t="s">
        <v>952</v>
      </c>
      <c r="E2" t="s">
        <v>957</v>
      </c>
      <c r="G2" t="s">
        <v>959</v>
      </c>
      <c r="K2" t="s">
        <v>967</v>
      </c>
      <c r="L2" s="49">
        <v>5</v>
      </c>
      <c r="M2" s="51">
        <f>L2*$M$7</f>
        <v>5</v>
      </c>
      <c r="N2" s="51">
        <f>L2*$N$7</f>
        <v>10</v>
      </c>
      <c r="O2" s="51">
        <f>L2*$O$7</f>
        <v>15</v>
      </c>
      <c r="P2" s="51">
        <f>L2*$P$7</f>
        <v>20</v>
      </c>
      <c r="Q2" s="51">
        <f>L2*$Q$7</f>
        <v>25</v>
      </c>
    </row>
    <row r="3" spans="1:17">
      <c r="B3" t="s">
        <v>953</v>
      </c>
      <c r="G3" t="s">
        <v>958</v>
      </c>
      <c r="L3" s="49">
        <v>4</v>
      </c>
      <c r="M3" s="51">
        <f>L3*$M$7</f>
        <v>4</v>
      </c>
      <c r="N3" s="51">
        <f>L3*$N$7</f>
        <v>8</v>
      </c>
      <c r="O3" s="51">
        <f>L3*$O$7</f>
        <v>12</v>
      </c>
      <c r="P3" s="51">
        <f>L3*$P$7</f>
        <v>16</v>
      </c>
      <c r="Q3" s="51">
        <f>L3*$Q$7</f>
        <v>20</v>
      </c>
    </row>
    <row r="4" spans="1:17">
      <c r="B4" t="s">
        <v>954</v>
      </c>
      <c r="G4" t="s">
        <v>960</v>
      </c>
      <c r="L4" s="49">
        <v>3</v>
      </c>
      <c r="M4" s="51">
        <f>L4*$M$7</f>
        <v>3</v>
      </c>
      <c r="N4" s="51">
        <f>L4*$N$7</f>
        <v>6</v>
      </c>
      <c r="O4" s="51">
        <f>L4*$O$7</f>
        <v>9</v>
      </c>
      <c r="P4" s="51">
        <f>L4*$P$7</f>
        <v>12</v>
      </c>
      <c r="Q4" s="51">
        <f>L4*$Q$7</f>
        <v>15</v>
      </c>
    </row>
    <row r="5" spans="1:17">
      <c r="B5" t="s">
        <v>955</v>
      </c>
      <c r="G5" t="s">
        <v>961</v>
      </c>
      <c r="L5" s="49">
        <v>2</v>
      </c>
      <c r="M5" s="51">
        <f>L5*$M$7</f>
        <v>2</v>
      </c>
      <c r="N5" s="51">
        <f>L5*$N$7</f>
        <v>4</v>
      </c>
      <c r="O5" s="51">
        <f>L5*$O$7</f>
        <v>6</v>
      </c>
      <c r="P5" s="51">
        <f>L5*$P$7</f>
        <v>8</v>
      </c>
      <c r="Q5" s="51">
        <f>L5*$Q$7</f>
        <v>10</v>
      </c>
    </row>
    <row r="6" spans="1:17">
      <c r="B6" t="s">
        <v>956</v>
      </c>
      <c r="G6" t="s">
        <v>962</v>
      </c>
      <c r="L6" s="49">
        <v>1</v>
      </c>
      <c r="M6" s="51">
        <f>L6*$M$7</f>
        <v>1</v>
      </c>
      <c r="N6" s="51">
        <f>L6*$N$7</f>
        <v>2</v>
      </c>
      <c r="O6" s="51">
        <f>L6*$O$7</f>
        <v>3</v>
      </c>
      <c r="P6" s="51">
        <f>L6*$P$7</f>
        <v>4</v>
      </c>
      <c r="Q6" s="51">
        <f>L6*$Q$7</f>
        <v>5</v>
      </c>
    </row>
    <row r="7" spans="1:17">
      <c r="L7" s="49"/>
      <c r="M7" s="49">
        <v>1</v>
      </c>
      <c r="N7" s="49">
        <v>2</v>
      </c>
      <c r="O7" s="49">
        <v>3</v>
      </c>
      <c r="P7" s="49">
        <v>4</v>
      </c>
      <c r="Q7" s="49">
        <v>5</v>
      </c>
    </row>
    <row r="10" spans="1:17">
      <c r="A10" s="15" t="s">
        <v>119</v>
      </c>
    </row>
    <row r="12" spans="1:17" ht="48">
      <c r="B12" s="49" t="s">
        <v>800</v>
      </c>
      <c r="C12" s="49" t="s">
        <v>949</v>
      </c>
      <c r="D12" s="49" t="s">
        <v>950</v>
      </c>
      <c r="E12" s="49" t="s">
        <v>1006</v>
      </c>
      <c r="F12" s="49" t="s">
        <v>964</v>
      </c>
      <c r="G12" s="49" t="s">
        <v>965</v>
      </c>
      <c r="H12" s="49" t="s">
        <v>977</v>
      </c>
      <c r="I12" s="49" t="s">
        <v>978</v>
      </c>
    </row>
    <row r="13" spans="1:17" ht="48" customHeight="1">
      <c r="B13" s="50" t="s">
        <v>119</v>
      </c>
      <c r="C13" s="50" t="s">
        <v>1065</v>
      </c>
      <c r="D13" s="50" t="s">
        <v>1122</v>
      </c>
      <c r="E13" s="51">
        <v>4</v>
      </c>
      <c r="F13" s="51">
        <v>3</v>
      </c>
      <c r="G13" s="51">
        <f>E13*F13</f>
        <v>12</v>
      </c>
      <c r="H13" s="52" t="str">
        <f>IF(G13&lt;= 6, "Low", IF(G13 &gt;= 16, "High", "Medium"))</f>
        <v>Medium</v>
      </c>
      <c r="I13" s="50" t="s">
        <v>1123</v>
      </c>
    </row>
    <row r="14" spans="1:17" ht="32">
      <c r="B14" s="50" t="s">
        <v>119</v>
      </c>
      <c r="C14" s="50" t="s">
        <v>1065</v>
      </c>
      <c r="D14" s="50" t="s">
        <v>1124</v>
      </c>
      <c r="E14" s="51">
        <v>4</v>
      </c>
      <c r="F14" s="51">
        <v>3</v>
      </c>
      <c r="G14" s="51">
        <f>E14*F14</f>
        <v>12</v>
      </c>
      <c r="H14" s="52" t="str">
        <f t="shared" ref="H14:H21" si="0">IF(G14&lt;= 6, "Low", IF(G14 &gt;= 16, "High", "Medium"))</f>
        <v>Medium</v>
      </c>
      <c r="I14" s="50" t="s">
        <v>1125</v>
      </c>
    </row>
    <row r="15" spans="1:17" ht="48">
      <c r="B15" s="50" t="s">
        <v>119</v>
      </c>
      <c r="C15" s="50" t="s">
        <v>1066</v>
      </c>
      <c r="D15" s="50" t="s">
        <v>1126</v>
      </c>
      <c r="E15" s="51">
        <v>5</v>
      </c>
      <c r="F15" s="51">
        <v>3</v>
      </c>
      <c r="G15" s="51">
        <f t="shared" ref="G15:G21" si="1">E15*F15</f>
        <v>15</v>
      </c>
      <c r="H15" s="52" t="str">
        <f t="shared" si="0"/>
        <v>Medium</v>
      </c>
      <c r="I15" s="50" t="s">
        <v>1127</v>
      </c>
    </row>
    <row r="16" spans="1:17" ht="48" customHeight="1">
      <c r="B16" s="50" t="s">
        <v>119</v>
      </c>
      <c r="C16" s="50" t="s">
        <v>1067</v>
      </c>
      <c r="D16" s="50" t="s">
        <v>1128</v>
      </c>
      <c r="E16" s="51">
        <v>3</v>
      </c>
      <c r="F16" s="51">
        <v>3</v>
      </c>
      <c r="G16" s="51">
        <f t="shared" si="1"/>
        <v>9</v>
      </c>
      <c r="H16" s="52" t="str">
        <f t="shared" si="0"/>
        <v>Medium</v>
      </c>
      <c r="I16" s="50" t="s">
        <v>1129</v>
      </c>
    </row>
    <row r="17" spans="1:9" ht="32">
      <c r="B17" s="50" t="s">
        <v>119</v>
      </c>
      <c r="C17" s="50" t="s">
        <v>970</v>
      </c>
      <c r="D17" s="50" t="s">
        <v>1130</v>
      </c>
      <c r="E17" s="51">
        <v>5</v>
      </c>
      <c r="F17" s="51">
        <v>1</v>
      </c>
      <c r="G17" s="51">
        <f t="shared" si="1"/>
        <v>5</v>
      </c>
      <c r="H17" s="52" t="str">
        <f t="shared" si="0"/>
        <v>Low</v>
      </c>
      <c r="I17" s="50" t="s">
        <v>1131</v>
      </c>
    </row>
    <row r="18" spans="1:9" ht="32">
      <c r="B18" s="50" t="s">
        <v>119</v>
      </c>
      <c r="C18" s="50" t="s">
        <v>1068</v>
      </c>
      <c r="D18" s="50" t="s">
        <v>1132</v>
      </c>
      <c r="E18" s="51">
        <v>5</v>
      </c>
      <c r="F18" s="51">
        <v>3</v>
      </c>
      <c r="G18" s="51">
        <f t="shared" si="1"/>
        <v>15</v>
      </c>
      <c r="H18" s="52" t="str">
        <f t="shared" si="0"/>
        <v>Medium</v>
      </c>
      <c r="I18" s="50" t="s">
        <v>1133</v>
      </c>
    </row>
    <row r="19" spans="1:9" ht="32">
      <c r="B19" s="50" t="s">
        <v>119</v>
      </c>
      <c r="C19" s="50" t="s">
        <v>1065</v>
      </c>
      <c r="D19" s="50" t="s">
        <v>1134</v>
      </c>
      <c r="E19" s="51">
        <v>4</v>
      </c>
      <c r="F19" s="51">
        <v>2</v>
      </c>
      <c r="G19" s="51">
        <f t="shared" si="1"/>
        <v>8</v>
      </c>
      <c r="H19" s="52" t="str">
        <f t="shared" si="0"/>
        <v>Medium</v>
      </c>
      <c r="I19" s="50" t="s">
        <v>1135</v>
      </c>
    </row>
    <row r="20" spans="1:9" ht="32">
      <c r="B20" s="50" t="s">
        <v>119</v>
      </c>
      <c r="C20" s="50" t="s">
        <v>1068</v>
      </c>
      <c r="D20" s="50" t="s">
        <v>1136</v>
      </c>
      <c r="E20" s="51">
        <v>3</v>
      </c>
      <c r="F20" s="51">
        <v>3</v>
      </c>
      <c r="G20" s="51">
        <f t="shared" si="1"/>
        <v>9</v>
      </c>
      <c r="H20" s="52" t="str">
        <f t="shared" si="0"/>
        <v>Medium</v>
      </c>
      <c r="I20" s="50" t="s">
        <v>1137</v>
      </c>
    </row>
    <row r="21" spans="1:9" ht="32">
      <c r="B21" s="50" t="s">
        <v>119</v>
      </c>
      <c r="C21" s="53" t="s">
        <v>1069</v>
      </c>
      <c r="D21" s="53" t="s">
        <v>1138</v>
      </c>
      <c r="E21" s="54">
        <v>3</v>
      </c>
      <c r="F21" s="54">
        <v>3</v>
      </c>
      <c r="G21" s="54">
        <f t="shared" si="1"/>
        <v>9</v>
      </c>
      <c r="H21" s="55" t="str">
        <f t="shared" si="0"/>
        <v>Medium</v>
      </c>
      <c r="I21" s="53" t="s">
        <v>1139</v>
      </c>
    </row>
    <row r="22" spans="1:9">
      <c r="G22" s="52">
        <f>SUM(G13:G21)</f>
        <v>94</v>
      </c>
    </row>
    <row r="24" spans="1:9">
      <c r="A24" s="15" t="s">
        <v>1091</v>
      </c>
    </row>
    <row r="26" spans="1:9" ht="48">
      <c r="B26" s="49" t="s">
        <v>800</v>
      </c>
      <c r="C26" s="49" t="s">
        <v>949</v>
      </c>
      <c r="D26" s="49" t="s">
        <v>950</v>
      </c>
      <c r="E26" s="49" t="s">
        <v>1006</v>
      </c>
      <c r="F26" s="49" t="s">
        <v>964</v>
      </c>
      <c r="G26" s="49" t="s">
        <v>965</v>
      </c>
      <c r="H26" s="49" t="s">
        <v>977</v>
      </c>
      <c r="I26" s="49" t="s">
        <v>978</v>
      </c>
    </row>
    <row r="27" spans="1:9" ht="32">
      <c r="B27" s="50" t="s">
        <v>1151</v>
      </c>
      <c r="C27" s="50" t="s">
        <v>1065</v>
      </c>
      <c r="D27" s="50" t="s">
        <v>1140</v>
      </c>
      <c r="E27" s="51">
        <v>4</v>
      </c>
      <c r="F27" s="51">
        <v>2</v>
      </c>
      <c r="G27" s="51">
        <f>E27*F27</f>
        <v>8</v>
      </c>
      <c r="H27" s="52" t="str">
        <f>IF(G27&lt;= 6, "Low", IF(G27 &gt;= 16, "High", "Medium"))</f>
        <v>Medium</v>
      </c>
      <c r="I27" s="50" t="s">
        <v>1141</v>
      </c>
    </row>
    <row r="28" spans="1:9" ht="32">
      <c r="B28" s="50" t="s">
        <v>1151</v>
      </c>
      <c r="C28" s="50" t="s">
        <v>1065</v>
      </c>
      <c r="D28" s="50" t="s">
        <v>1142</v>
      </c>
      <c r="E28" s="51">
        <v>4</v>
      </c>
      <c r="F28" s="51">
        <v>3</v>
      </c>
      <c r="G28" s="51">
        <f>E28*F28</f>
        <v>12</v>
      </c>
      <c r="H28" s="52" t="str">
        <f t="shared" ref="H28:H35" si="2">IF(G28&lt;= 6, "Low", IF(G28 &gt;= 16, "High", "Medium"))</f>
        <v>Medium</v>
      </c>
      <c r="I28" s="50" t="s">
        <v>1143</v>
      </c>
    </row>
    <row r="29" spans="1:9" ht="48">
      <c r="B29" s="50" t="s">
        <v>1151</v>
      </c>
      <c r="C29" s="50" t="s">
        <v>1066</v>
      </c>
      <c r="D29" s="50" t="s">
        <v>1144</v>
      </c>
      <c r="E29" s="51">
        <v>4</v>
      </c>
      <c r="F29" s="51">
        <v>3</v>
      </c>
      <c r="G29" s="51">
        <f t="shared" ref="G29:G35" si="3">E29*F29</f>
        <v>12</v>
      </c>
      <c r="H29" s="52" t="str">
        <f t="shared" si="2"/>
        <v>Medium</v>
      </c>
      <c r="I29" s="50" t="s">
        <v>1127</v>
      </c>
    </row>
    <row r="30" spans="1:9" ht="32">
      <c r="B30" s="50" t="s">
        <v>1151</v>
      </c>
      <c r="C30" s="50" t="s">
        <v>1067</v>
      </c>
      <c r="D30" s="50" t="s">
        <v>1145</v>
      </c>
      <c r="E30" s="51">
        <v>3</v>
      </c>
      <c r="F30" s="51">
        <v>4</v>
      </c>
      <c r="G30" s="51">
        <f t="shared" si="3"/>
        <v>12</v>
      </c>
      <c r="H30" s="52" t="str">
        <f t="shared" si="2"/>
        <v>Medium</v>
      </c>
      <c r="I30" s="50" t="s">
        <v>1146</v>
      </c>
    </row>
    <row r="31" spans="1:9" ht="32">
      <c r="B31" s="50" t="s">
        <v>1151</v>
      </c>
      <c r="C31" s="50" t="s">
        <v>970</v>
      </c>
      <c r="D31" s="50" t="s">
        <v>1130</v>
      </c>
      <c r="E31" s="51">
        <v>5</v>
      </c>
      <c r="F31" s="51">
        <v>1</v>
      </c>
      <c r="G31" s="51">
        <f t="shared" si="3"/>
        <v>5</v>
      </c>
      <c r="H31" s="52" t="str">
        <f t="shared" si="2"/>
        <v>Low</v>
      </c>
      <c r="I31" s="50" t="s">
        <v>1131</v>
      </c>
    </row>
    <row r="32" spans="1:9" ht="32">
      <c r="B32" s="50" t="s">
        <v>1151</v>
      </c>
      <c r="C32" s="50" t="s">
        <v>1068</v>
      </c>
      <c r="D32" s="50" t="s">
        <v>1132</v>
      </c>
      <c r="E32" s="51">
        <v>5</v>
      </c>
      <c r="F32" s="51">
        <v>3</v>
      </c>
      <c r="G32" s="51">
        <f t="shared" si="3"/>
        <v>15</v>
      </c>
      <c r="H32" s="52" t="str">
        <f t="shared" si="2"/>
        <v>Medium</v>
      </c>
      <c r="I32" s="50" t="s">
        <v>1133</v>
      </c>
    </row>
    <row r="33" spans="1:9" ht="32">
      <c r="B33" s="50" t="s">
        <v>1151</v>
      </c>
      <c r="C33" s="50" t="s">
        <v>1065</v>
      </c>
      <c r="D33" s="50" t="s">
        <v>1147</v>
      </c>
      <c r="E33" s="51">
        <v>4</v>
      </c>
      <c r="F33" s="51">
        <v>2</v>
      </c>
      <c r="G33" s="51">
        <f t="shared" si="3"/>
        <v>8</v>
      </c>
      <c r="H33" s="52" t="str">
        <f t="shared" si="2"/>
        <v>Medium</v>
      </c>
      <c r="I33" s="50" t="s">
        <v>1148</v>
      </c>
    </row>
    <row r="34" spans="1:9" ht="32">
      <c r="B34" s="50" t="s">
        <v>1151</v>
      </c>
      <c r="C34" s="50" t="s">
        <v>1068</v>
      </c>
      <c r="D34" s="50" t="s">
        <v>1136</v>
      </c>
      <c r="E34" s="51">
        <v>3</v>
      </c>
      <c r="F34" s="51">
        <v>3</v>
      </c>
      <c r="G34" s="51">
        <f t="shared" si="3"/>
        <v>9</v>
      </c>
      <c r="H34" s="52" t="str">
        <f t="shared" si="2"/>
        <v>Medium</v>
      </c>
      <c r="I34" s="50" t="s">
        <v>1137</v>
      </c>
    </row>
    <row r="35" spans="1:9" ht="32">
      <c r="B35" s="50" t="s">
        <v>1151</v>
      </c>
      <c r="C35" s="53" t="s">
        <v>1069</v>
      </c>
      <c r="D35" s="53" t="s">
        <v>1149</v>
      </c>
      <c r="E35" s="54">
        <v>4</v>
      </c>
      <c r="F35" s="54">
        <v>4</v>
      </c>
      <c r="G35" s="54">
        <f t="shared" si="3"/>
        <v>16</v>
      </c>
      <c r="H35" s="55" t="str">
        <f t="shared" si="2"/>
        <v>High</v>
      </c>
      <c r="I35" s="53" t="s">
        <v>1150</v>
      </c>
    </row>
    <row r="36" spans="1:9">
      <c r="G36" s="52">
        <f>SUM(G27:G35)</f>
        <v>97</v>
      </c>
    </row>
    <row r="38" spans="1:9">
      <c r="A38" s="15" t="s">
        <v>1092</v>
      </c>
    </row>
    <row r="40" spans="1:9" ht="48">
      <c r="B40" s="49" t="s">
        <v>800</v>
      </c>
      <c r="C40" s="49" t="s">
        <v>949</v>
      </c>
      <c r="D40" s="49" t="s">
        <v>950</v>
      </c>
      <c r="E40" s="49" t="s">
        <v>1006</v>
      </c>
      <c r="F40" s="49" t="s">
        <v>964</v>
      </c>
      <c r="G40" s="49" t="s">
        <v>965</v>
      </c>
      <c r="H40" s="49" t="s">
        <v>977</v>
      </c>
      <c r="I40" s="49" t="s">
        <v>978</v>
      </c>
    </row>
    <row r="41" spans="1:9" ht="48">
      <c r="B41" s="50" t="s">
        <v>1092</v>
      </c>
      <c r="C41" s="50" t="s">
        <v>1065</v>
      </c>
      <c r="D41" s="50" t="s">
        <v>1152</v>
      </c>
      <c r="E41" s="51">
        <v>4</v>
      </c>
      <c r="F41" s="51">
        <v>4</v>
      </c>
      <c r="G41" s="51">
        <f>E41*F41</f>
        <v>16</v>
      </c>
      <c r="H41" s="52" t="str">
        <f>IF(G41&lt;= 6, "Low", IF(G41 &gt;= 16, "High", "Medium"))</f>
        <v>High</v>
      </c>
      <c r="I41" s="50" t="s">
        <v>1153</v>
      </c>
    </row>
    <row r="42" spans="1:9" ht="32">
      <c r="B42" s="50" t="s">
        <v>1092</v>
      </c>
      <c r="C42" s="50" t="s">
        <v>1065</v>
      </c>
      <c r="D42" s="50" t="s">
        <v>1154</v>
      </c>
      <c r="E42" s="51">
        <v>4</v>
      </c>
      <c r="F42" s="51">
        <v>3</v>
      </c>
      <c r="G42" s="51">
        <f>E42*F42</f>
        <v>12</v>
      </c>
      <c r="H42" s="52" t="str">
        <f t="shared" ref="H42:H49" si="4">IF(G42&lt;= 6, "Low", IF(G42 &gt;= 16, "High", "Medium"))</f>
        <v>Medium</v>
      </c>
      <c r="I42" s="50" t="s">
        <v>1155</v>
      </c>
    </row>
    <row r="43" spans="1:9" ht="48">
      <c r="B43" s="50" t="s">
        <v>1092</v>
      </c>
      <c r="C43" s="50" t="s">
        <v>1066</v>
      </c>
      <c r="D43" s="50" t="s">
        <v>1156</v>
      </c>
      <c r="E43" s="51">
        <v>3</v>
      </c>
      <c r="F43" s="51">
        <v>4</v>
      </c>
      <c r="G43" s="51">
        <f t="shared" ref="G43:G49" si="5">E43*F43</f>
        <v>12</v>
      </c>
      <c r="H43" s="52" t="str">
        <f t="shared" si="4"/>
        <v>Medium</v>
      </c>
      <c r="I43" s="50" t="s">
        <v>1157</v>
      </c>
    </row>
    <row r="44" spans="1:9" ht="48">
      <c r="B44" s="50" t="s">
        <v>1092</v>
      </c>
      <c r="C44" s="50" t="s">
        <v>1067</v>
      </c>
      <c r="D44" s="50" t="s">
        <v>1158</v>
      </c>
      <c r="E44" s="51">
        <v>4</v>
      </c>
      <c r="F44" s="51">
        <v>3</v>
      </c>
      <c r="G44" s="51">
        <f t="shared" si="5"/>
        <v>12</v>
      </c>
      <c r="H44" s="52" t="str">
        <f t="shared" si="4"/>
        <v>Medium</v>
      </c>
      <c r="I44" s="50" t="s">
        <v>1159</v>
      </c>
    </row>
    <row r="45" spans="1:9" ht="48">
      <c r="B45" s="50" t="s">
        <v>1092</v>
      </c>
      <c r="C45" s="50" t="s">
        <v>970</v>
      </c>
      <c r="D45" s="50" t="s">
        <v>1160</v>
      </c>
      <c r="E45" s="51">
        <v>5</v>
      </c>
      <c r="F45" s="51">
        <v>3</v>
      </c>
      <c r="G45" s="51">
        <f t="shared" si="5"/>
        <v>15</v>
      </c>
      <c r="H45" s="52" t="str">
        <f t="shared" si="4"/>
        <v>Medium</v>
      </c>
      <c r="I45" s="50" t="s">
        <v>1161</v>
      </c>
    </row>
    <row r="46" spans="1:9" ht="32">
      <c r="B46" s="50" t="s">
        <v>1092</v>
      </c>
      <c r="C46" s="50" t="s">
        <v>1068</v>
      </c>
      <c r="D46" s="50" t="s">
        <v>1162</v>
      </c>
      <c r="E46" s="51">
        <v>5</v>
      </c>
      <c r="F46" s="51">
        <v>3</v>
      </c>
      <c r="G46" s="51">
        <f t="shared" si="5"/>
        <v>15</v>
      </c>
      <c r="H46" s="52" t="str">
        <f t="shared" si="4"/>
        <v>Medium</v>
      </c>
      <c r="I46" s="50" t="s">
        <v>1163</v>
      </c>
    </row>
    <row r="47" spans="1:9" ht="48">
      <c r="B47" s="50" t="s">
        <v>1092</v>
      </c>
      <c r="C47" s="50" t="s">
        <v>1065</v>
      </c>
      <c r="D47" s="50" t="s">
        <v>1164</v>
      </c>
      <c r="E47" s="51">
        <v>4</v>
      </c>
      <c r="F47" s="51">
        <v>3</v>
      </c>
      <c r="G47" s="51">
        <f t="shared" si="5"/>
        <v>12</v>
      </c>
      <c r="H47" s="52" t="str">
        <f t="shared" si="4"/>
        <v>Medium</v>
      </c>
      <c r="I47" s="50" t="s">
        <v>1165</v>
      </c>
    </row>
    <row r="48" spans="1:9" ht="32">
      <c r="B48" s="50" t="s">
        <v>1092</v>
      </c>
      <c r="C48" s="50" t="s">
        <v>1068</v>
      </c>
      <c r="D48" s="50" t="s">
        <v>1166</v>
      </c>
      <c r="E48" s="51">
        <v>4</v>
      </c>
      <c r="F48" s="51">
        <v>3</v>
      </c>
      <c r="G48" s="51">
        <f t="shared" si="5"/>
        <v>12</v>
      </c>
      <c r="H48" s="52" t="str">
        <f t="shared" si="4"/>
        <v>Medium</v>
      </c>
      <c r="I48" s="50" t="s">
        <v>1137</v>
      </c>
    </row>
    <row r="49" spans="1:9" ht="80">
      <c r="B49" s="50" t="s">
        <v>1092</v>
      </c>
      <c r="C49" s="53" t="s">
        <v>1069</v>
      </c>
      <c r="D49" s="53" t="s">
        <v>1167</v>
      </c>
      <c r="E49" s="54">
        <v>3</v>
      </c>
      <c r="F49" s="54">
        <v>3</v>
      </c>
      <c r="G49" s="54">
        <f t="shared" si="5"/>
        <v>9</v>
      </c>
      <c r="H49" s="55" t="str">
        <f t="shared" si="4"/>
        <v>Medium</v>
      </c>
      <c r="I49" s="53" t="s">
        <v>1168</v>
      </c>
    </row>
    <row r="50" spans="1:9">
      <c r="G50" s="52">
        <f>SUM(G41:G49)</f>
        <v>115</v>
      </c>
    </row>
    <row r="51" spans="1:9">
      <c r="A51" s="5"/>
    </row>
    <row r="52" spans="1:9">
      <c r="A52" s="15" t="s">
        <v>322</v>
      </c>
    </row>
    <row r="54" spans="1:9" ht="48">
      <c r="B54" s="49" t="s">
        <v>800</v>
      </c>
      <c r="C54" s="49" t="s">
        <v>949</v>
      </c>
      <c r="D54" s="49" t="s">
        <v>950</v>
      </c>
      <c r="E54" s="49" t="s">
        <v>1006</v>
      </c>
      <c r="F54" s="49" t="s">
        <v>964</v>
      </c>
      <c r="G54" s="49" t="s">
        <v>965</v>
      </c>
      <c r="H54" s="49" t="s">
        <v>977</v>
      </c>
      <c r="I54" s="49" t="s">
        <v>978</v>
      </c>
    </row>
    <row r="55" spans="1:9" ht="64">
      <c r="B55" s="50" t="s">
        <v>322</v>
      </c>
      <c r="C55" s="50" t="s">
        <v>1065</v>
      </c>
      <c r="D55" s="50" t="s">
        <v>1173</v>
      </c>
      <c r="E55" s="51">
        <v>4</v>
      </c>
      <c r="F55" s="51">
        <v>4</v>
      </c>
      <c r="G55" s="51">
        <f>E55*F55</f>
        <v>16</v>
      </c>
      <c r="H55" s="52" t="str">
        <f>IF(G55&lt;= 6, "Low", IF(G55 &gt;= 16, "High", "Medium"))</f>
        <v>High</v>
      </c>
      <c r="I55" s="50" t="s">
        <v>1174</v>
      </c>
    </row>
    <row r="56" spans="1:9" ht="48">
      <c r="B56" s="50" t="s">
        <v>322</v>
      </c>
      <c r="C56" s="50" t="s">
        <v>1065</v>
      </c>
      <c r="D56" s="50" t="s">
        <v>1175</v>
      </c>
      <c r="E56" s="51">
        <v>5</v>
      </c>
      <c r="F56" s="51">
        <v>4</v>
      </c>
      <c r="G56" s="51">
        <f>E56*F56</f>
        <v>20</v>
      </c>
      <c r="H56" s="52" t="str">
        <f t="shared" ref="H56:H63" si="6">IF(G56&lt;= 6, "Low", IF(G56 &gt;= 16, "High", "Medium"))</f>
        <v>High</v>
      </c>
      <c r="I56" s="50" t="s">
        <v>1176</v>
      </c>
    </row>
    <row r="57" spans="1:9" ht="48">
      <c r="B57" s="50" t="s">
        <v>322</v>
      </c>
      <c r="C57" s="50" t="s">
        <v>1066</v>
      </c>
      <c r="D57" s="50" t="s">
        <v>1177</v>
      </c>
      <c r="E57" s="51">
        <v>3</v>
      </c>
      <c r="F57" s="51">
        <v>4</v>
      </c>
      <c r="G57" s="51">
        <f t="shared" ref="G57:G63" si="7">E57*F57</f>
        <v>12</v>
      </c>
      <c r="H57" s="52" t="str">
        <f t="shared" si="6"/>
        <v>Medium</v>
      </c>
      <c r="I57" s="50" t="s">
        <v>1178</v>
      </c>
    </row>
    <row r="58" spans="1:9" ht="48">
      <c r="B58" s="50" t="s">
        <v>322</v>
      </c>
      <c r="C58" s="50" t="s">
        <v>1067</v>
      </c>
      <c r="D58" s="50" t="s">
        <v>1179</v>
      </c>
      <c r="E58" s="51">
        <v>4</v>
      </c>
      <c r="F58" s="51">
        <v>3</v>
      </c>
      <c r="G58" s="51">
        <f t="shared" si="7"/>
        <v>12</v>
      </c>
      <c r="H58" s="52" t="str">
        <f t="shared" si="6"/>
        <v>Medium</v>
      </c>
      <c r="I58" s="50" t="s">
        <v>1180</v>
      </c>
    </row>
    <row r="59" spans="1:9" ht="48">
      <c r="B59" s="50" t="s">
        <v>322</v>
      </c>
      <c r="C59" s="50" t="s">
        <v>970</v>
      </c>
      <c r="D59" s="50" t="s">
        <v>1181</v>
      </c>
      <c r="E59" s="51">
        <v>5</v>
      </c>
      <c r="F59" s="51">
        <v>3</v>
      </c>
      <c r="G59" s="51">
        <f t="shared" si="7"/>
        <v>15</v>
      </c>
      <c r="H59" s="52" t="str">
        <f t="shared" si="6"/>
        <v>Medium</v>
      </c>
      <c r="I59" s="50" t="s">
        <v>1182</v>
      </c>
    </row>
    <row r="60" spans="1:9" ht="64">
      <c r="B60" s="50" t="s">
        <v>322</v>
      </c>
      <c r="C60" s="50" t="s">
        <v>1068</v>
      </c>
      <c r="D60" s="50" t="s">
        <v>1183</v>
      </c>
      <c r="E60" s="51">
        <v>5</v>
      </c>
      <c r="F60" s="51">
        <v>3</v>
      </c>
      <c r="G60" s="51">
        <f t="shared" si="7"/>
        <v>15</v>
      </c>
      <c r="H60" s="52" t="str">
        <f t="shared" si="6"/>
        <v>Medium</v>
      </c>
      <c r="I60" s="50" t="s">
        <v>1184</v>
      </c>
    </row>
    <row r="61" spans="1:9" ht="64">
      <c r="B61" s="50" t="s">
        <v>322</v>
      </c>
      <c r="C61" s="50" t="s">
        <v>1065</v>
      </c>
      <c r="D61" s="50" t="s">
        <v>1185</v>
      </c>
      <c r="E61" s="51">
        <v>4</v>
      </c>
      <c r="F61" s="51">
        <v>4</v>
      </c>
      <c r="G61" s="51">
        <f t="shared" si="7"/>
        <v>16</v>
      </c>
      <c r="H61" s="52" t="str">
        <f t="shared" si="6"/>
        <v>High</v>
      </c>
      <c r="I61" s="50" t="s">
        <v>1186</v>
      </c>
    </row>
    <row r="62" spans="1:9" ht="32">
      <c r="B62" s="50" t="s">
        <v>322</v>
      </c>
      <c r="C62" s="50" t="s">
        <v>1068</v>
      </c>
      <c r="D62" s="50" t="s">
        <v>1187</v>
      </c>
      <c r="E62" s="51">
        <v>4</v>
      </c>
      <c r="F62" s="51">
        <v>3</v>
      </c>
      <c r="G62" s="51">
        <f t="shared" si="7"/>
        <v>12</v>
      </c>
      <c r="H62" s="52" t="str">
        <f t="shared" si="6"/>
        <v>Medium</v>
      </c>
      <c r="I62" s="50" t="s">
        <v>1188</v>
      </c>
    </row>
    <row r="63" spans="1:9" ht="64">
      <c r="B63" s="50" t="s">
        <v>322</v>
      </c>
      <c r="C63" s="53" t="s">
        <v>1069</v>
      </c>
      <c r="D63" s="53" t="s">
        <v>1189</v>
      </c>
      <c r="E63" s="54">
        <v>4</v>
      </c>
      <c r="F63" s="54">
        <v>4</v>
      </c>
      <c r="G63" s="54">
        <f t="shared" si="7"/>
        <v>16</v>
      </c>
      <c r="H63" s="55" t="str">
        <f t="shared" si="6"/>
        <v>High</v>
      </c>
      <c r="I63" s="53" t="s">
        <v>1190</v>
      </c>
    </row>
    <row r="64" spans="1:9">
      <c r="G64" s="52">
        <f>SUM(G55:G63)</f>
        <v>134</v>
      </c>
    </row>
    <row r="65" spans="1:9">
      <c r="A65" s="5"/>
    </row>
    <row r="66" spans="1:9">
      <c r="A66" s="15" t="s">
        <v>1093</v>
      </c>
    </row>
    <row r="68" spans="1:9" ht="48">
      <c r="B68" s="49" t="s">
        <v>800</v>
      </c>
      <c r="C68" s="49" t="s">
        <v>949</v>
      </c>
      <c r="D68" s="49" t="s">
        <v>950</v>
      </c>
      <c r="E68" s="49" t="s">
        <v>1006</v>
      </c>
      <c r="F68" s="49" t="s">
        <v>964</v>
      </c>
      <c r="G68" s="49" t="s">
        <v>965</v>
      </c>
      <c r="H68" s="49" t="s">
        <v>977</v>
      </c>
      <c r="I68" s="49" t="s">
        <v>978</v>
      </c>
    </row>
    <row r="69" spans="1:9" ht="48">
      <c r="B69" s="50" t="s">
        <v>1093</v>
      </c>
      <c r="C69" s="50" t="s">
        <v>1065</v>
      </c>
      <c r="D69" s="50" t="s">
        <v>1073</v>
      </c>
      <c r="E69" s="51">
        <v>4</v>
      </c>
      <c r="F69" s="51">
        <v>3</v>
      </c>
      <c r="G69" s="51">
        <f>E69*F69</f>
        <v>12</v>
      </c>
      <c r="H69" s="52" t="str">
        <f>IF(G69&lt;= 6, "Low", IF(G69 &gt;= 16, "High", "Medium"))</f>
        <v>Medium</v>
      </c>
      <c r="I69" s="50" t="s">
        <v>1074</v>
      </c>
    </row>
    <row r="70" spans="1:9" ht="48">
      <c r="B70" s="50" t="s">
        <v>1093</v>
      </c>
      <c r="C70" s="50" t="s">
        <v>1065</v>
      </c>
      <c r="D70" s="50" t="s">
        <v>1075</v>
      </c>
      <c r="E70" s="51">
        <v>4</v>
      </c>
      <c r="F70" s="51">
        <v>3</v>
      </c>
      <c r="G70" s="51">
        <f>E70*F70</f>
        <v>12</v>
      </c>
      <c r="H70" s="52" t="str">
        <f t="shared" ref="H70:H77" si="8">IF(G70&lt;= 6, "Low", IF(G70 &gt;= 16, "High", "Medium"))</f>
        <v>Medium</v>
      </c>
      <c r="I70" s="50" t="s">
        <v>1076</v>
      </c>
    </row>
    <row r="71" spans="1:9" ht="32">
      <c r="B71" s="50" t="s">
        <v>1093</v>
      </c>
      <c r="C71" s="50" t="s">
        <v>1066</v>
      </c>
      <c r="D71" s="50" t="s">
        <v>1077</v>
      </c>
      <c r="E71" s="51">
        <v>4</v>
      </c>
      <c r="F71" s="51">
        <v>3</v>
      </c>
      <c r="G71" s="51">
        <f t="shared" ref="G71:G77" si="9">E71*F71</f>
        <v>12</v>
      </c>
      <c r="H71" s="52" t="str">
        <f t="shared" si="8"/>
        <v>Medium</v>
      </c>
      <c r="I71" s="50" t="s">
        <v>1078</v>
      </c>
    </row>
    <row r="72" spans="1:9" ht="32">
      <c r="B72" s="50" t="s">
        <v>1093</v>
      </c>
      <c r="C72" s="50" t="s">
        <v>1067</v>
      </c>
      <c r="D72" s="50" t="s">
        <v>1079</v>
      </c>
      <c r="E72" s="51">
        <v>3</v>
      </c>
      <c r="F72" s="51">
        <v>3</v>
      </c>
      <c r="G72" s="51">
        <f t="shared" si="9"/>
        <v>9</v>
      </c>
      <c r="H72" s="52" t="str">
        <f t="shared" si="8"/>
        <v>Medium</v>
      </c>
      <c r="I72" s="50" t="s">
        <v>1080</v>
      </c>
    </row>
    <row r="73" spans="1:9" ht="32">
      <c r="B73" s="50" t="s">
        <v>1093</v>
      </c>
      <c r="C73" s="50" t="s">
        <v>970</v>
      </c>
      <c r="D73" s="50" t="s">
        <v>1081</v>
      </c>
      <c r="E73" s="51">
        <v>5</v>
      </c>
      <c r="F73" s="51">
        <v>2</v>
      </c>
      <c r="G73" s="51">
        <f t="shared" si="9"/>
        <v>10</v>
      </c>
      <c r="H73" s="52" t="str">
        <f t="shared" si="8"/>
        <v>Medium</v>
      </c>
      <c r="I73" s="50" t="s">
        <v>1082</v>
      </c>
    </row>
    <row r="74" spans="1:9" ht="32">
      <c r="B74" s="50" t="s">
        <v>1093</v>
      </c>
      <c r="C74" s="50" t="s">
        <v>1068</v>
      </c>
      <c r="D74" s="50" t="s">
        <v>1083</v>
      </c>
      <c r="E74" s="51">
        <v>5</v>
      </c>
      <c r="F74" s="51">
        <v>3</v>
      </c>
      <c r="G74" s="51">
        <f t="shared" si="9"/>
        <v>15</v>
      </c>
      <c r="H74" s="52" t="str">
        <f t="shared" si="8"/>
        <v>Medium</v>
      </c>
      <c r="I74" s="50" t="s">
        <v>1084</v>
      </c>
    </row>
    <row r="75" spans="1:9" ht="32">
      <c r="B75" s="50" t="s">
        <v>1093</v>
      </c>
      <c r="C75" s="50" t="s">
        <v>1065</v>
      </c>
      <c r="D75" s="50" t="s">
        <v>1085</v>
      </c>
      <c r="E75" s="51">
        <v>4</v>
      </c>
      <c r="F75" s="51">
        <v>2</v>
      </c>
      <c r="G75" s="51">
        <f t="shared" si="9"/>
        <v>8</v>
      </c>
      <c r="H75" s="52" t="str">
        <f t="shared" si="8"/>
        <v>Medium</v>
      </c>
      <c r="I75" s="50" t="s">
        <v>1086</v>
      </c>
    </row>
    <row r="76" spans="1:9" ht="32">
      <c r="B76" s="50" t="s">
        <v>1093</v>
      </c>
      <c r="C76" s="50" t="s">
        <v>1068</v>
      </c>
      <c r="D76" s="50" t="s">
        <v>1087</v>
      </c>
      <c r="E76" s="51">
        <v>3</v>
      </c>
      <c r="F76" s="51">
        <v>3</v>
      </c>
      <c r="G76" s="51">
        <f t="shared" si="9"/>
        <v>9</v>
      </c>
      <c r="H76" s="52" t="str">
        <f t="shared" si="8"/>
        <v>Medium</v>
      </c>
      <c r="I76" s="50" t="s">
        <v>1088</v>
      </c>
    </row>
    <row r="77" spans="1:9" ht="32">
      <c r="B77" s="50" t="s">
        <v>1093</v>
      </c>
      <c r="C77" s="53" t="s">
        <v>1069</v>
      </c>
      <c r="D77" s="53" t="s">
        <v>1089</v>
      </c>
      <c r="E77" s="54">
        <v>3</v>
      </c>
      <c r="F77" s="54">
        <v>3</v>
      </c>
      <c r="G77" s="54">
        <f t="shared" si="9"/>
        <v>9</v>
      </c>
      <c r="H77" s="55" t="str">
        <f t="shared" si="8"/>
        <v>Medium</v>
      </c>
      <c r="I77" s="53" t="s">
        <v>1090</v>
      </c>
    </row>
    <row r="78" spans="1:9">
      <c r="G78" s="52">
        <f>SUM(G69:G77)</f>
        <v>96</v>
      </c>
    </row>
    <row r="79" spans="1:9">
      <c r="A79" s="5"/>
    </row>
    <row r="80" spans="1:9">
      <c r="A80" s="5"/>
    </row>
    <row r="81" spans="1:1">
      <c r="A81" s="5"/>
    </row>
    <row r="82" spans="1:1">
      <c r="A82" s="5"/>
    </row>
    <row r="83" spans="1:1">
      <c r="A83" s="5"/>
    </row>
    <row r="84" spans="1:1">
      <c r="A84" s="5"/>
    </row>
    <row r="85" spans="1:1">
      <c r="A85" s="5"/>
    </row>
    <row r="86" spans="1:1">
      <c r="A86" s="5"/>
    </row>
    <row r="87" spans="1:1">
      <c r="A87" s="5"/>
    </row>
  </sheetData>
  <conditionalFormatting sqref="E13:E21">
    <cfRule type="cellIs" dxfId="126" priority="63" operator="equal">
      <formula>3</formula>
    </cfRule>
    <cfRule type="cellIs" dxfId="125" priority="64" operator="greaterThan">
      <formula>3</formula>
    </cfRule>
    <cfRule type="cellIs" dxfId="124" priority="65" operator="lessThanOrEqual">
      <formula>2</formula>
    </cfRule>
  </conditionalFormatting>
  <conditionalFormatting sqref="F13:F21">
    <cfRule type="cellIs" dxfId="123" priority="60" operator="equal">
      <formula>3</formula>
    </cfRule>
    <cfRule type="cellIs" dxfId="122" priority="61" operator="greaterThan">
      <formula>3</formula>
    </cfRule>
    <cfRule type="cellIs" dxfId="121" priority="62" operator="lessThanOrEqual">
      <formula>2</formula>
    </cfRule>
  </conditionalFormatting>
  <conditionalFormatting sqref="M2:Q6">
    <cfRule type="cellIs" dxfId="120" priority="57" stopIfTrue="1" operator="between">
      <formula>8</formula>
      <formula>15</formula>
    </cfRule>
    <cfRule type="cellIs" dxfId="119" priority="58" operator="greaterThan">
      <formula>15</formula>
    </cfRule>
    <cfRule type="cellIs" dxfId="118" priority="59" operator="lessThan">
      <formula>9</formula>
    </cfRule>
  </conditionalFormatting>
  <conditionalFormatting sqref="G13:G21">
    <cfRule type="cellIs" dxfId="117" priority="54" stopIfTrue="1" operator="between">
      <formula>8</formula>
      <formula>15</formula>
    </cfRule>
    <cfRule type="cellIs" dxfId="116" priority="55" operator="greaterThan">
      <formula>15</formula>
    </cfRule>
    <cfRule type="cellIs" dxfId="115" priority="56" operator="lessThan">
      <formula>9</formula>
    </cfRule>
  </conditionalFormatting>
  <conditionalFormatting sqref="H13:H21">
    <cfRule type="cellIs" dxfId="114" priority="53" operator="equal">
      <formula>"""Medium"""</formula>
    </cfRule>
  </conditionalFormatting>
  <conditionalFormatting sqref="I13:I21">
    <cfRule type="cellIs" dxfId="113" priority="52" operator="equal">
      <formula>"""Medium"""</formula>
    </cfRule>
  </conditionalFormatting>
  <conditionalFormatting sqref="G22">
    <cfRule type="cellIs" dxfId="112" priority="51" operator="equal">
      <formula>"""Medium"""</formula>
    </cfRule>
  </conditionalFormatting>
  <conditionalFormatting sqref="E27:E35">
    <cfRule type="cellIs" dxfId="111" priority="48" operator="equal">
      <formula>3</formula>
    </cfRule>
    <cfRule type="cellIs" dxfId="110" priority="49" operator="greaterThan">
      <formula>3</formula>
    </cfRule>
    <cfRule type="cellIs" dxfId="109" priority="50" operator="lessThanOrEqual">
      <formula>2</formula>
    </cfRule>
  </conditionalFormatting>
  <conditionalFormatting sqref="F27:F35">
    <cfRule type="cellIs" dxfId="108" priority="45" operator="equal">
      <formula>3</formula>
    </cfRule>
    <cfRule type="cellIs" dxfId="107" priority="46" operator="greaterThan">
      <formula>3</formula>
    </cfRule>
    <cfRule type="cellIs" dxfId="106" priority="47" operator="lessThanOrEqual">
      <formula>2</formula>
    </cfRule>
  </conditionalFormatting>
  <conditionalFormatting sqref="G27:G35">
    <cfRule type="cellIs" dxfId="105" priority="42" stopIfTrue="1" operator="between">
      <formula>8</formula>
      <formula>15</formula>
    </cfRule>
    <cfRule type="cellIs" dxfId="104" priority="43" operator="greaterThan">
      <formula>15</formula>
    </cfRule>
    <cfRule type="cellIs" dxfId="103" priority="44" operator="lessThan">
      <formula>9</formula>
    </cfRule>
  </conditionalFormatting>
  <conditionalFormatting sqref="H27:H35">
    <cfRule type="cellIs" dxfId="102" priority="41" operator="equal">
      <formula>"""Medium"""</formula>
    </cfRule>
  </conditionalFormatting>
  <conditionalFormatting sqref="I27:I33 I35">
    <cfRule type="cellIs" dxfId="101" priority="40" operator="equal">
      <formula>"""Medium"""</formula>
    </cfRule>
  </conditionalFormatting>
  <conditionalFormatting sqref="G36">
    <cfRule type="cellIs" dxfId="100" priority="39" operator="equal">
      <formula>"""Medium"""</formula>
    </cfRule>
  </conditionalFormatting>
  <conditionalFormatting sqref="E41:E49">
    <cfRule type="cellIs" dxfId="99" priority="36" operator="equal">
      <formula>3</formula>
    </cfRule>
    <cfRule type="cellIs" dxfId="98" priority="37" operator="greaterThan">
      <formula>3</formula>
    </cfRule>
    <cfRule type="cellIs" dxfId="97" priority="38" operator="lessThanOrEqual">
      <formula>2</formula>
    </cfRule>
  </conditionalFormatting>
  <conditionalFormatting sqref="F41:F49">
    <cfRule type="cellIs" dxfId="96" priority="33" operator="equal">
      <formula>3</formula>
    </cfRule>
    <cfRule type="cellIs" dxfId="95" priority="34" operator="greaterThan">
      <formula>3</formula>
    </cfRule>
    <cfRule type="cellIs" dxfId="94" priority="35" operator="lessThanOrEqual">
      <formula>2</formula>
    </cfRule>
  </conditionalFormatting>
  <conditionalFormatting sqref="G41:G49">
    <cfRule type="cellIs" dxfId="93" priority="30" stopIfTrue="1" operator="between">
      <formula>8</formula>
      <formula>15</formula>
    </cfRule>
    <cfRule type="cellIs" dxfId="92" priority="31" operator="greaterThan">
      <formula>15</formula>
    </cfRule>
    <cfRule type="cellIs" dxfId="91" priority="32" operator="lessThan">
      <formula>9</formula>
    </cfRule>
  </conditionalFormatting>
  <conditionalFormatting sqref="H41:H49">
    <cfRule type="cellIs" dxfId="90" priority="29" operator="equal">
      <formula>"""Medium"""</formula>
    </cfRule>
  </conditionalFormatting>
  <conditionalFormatting sqref="I41:I47 I49">
    <cfRule type="cellIs" dxfId="89" priority="28" operator="equal">
      <formula>"""Medium"""</formula>
    </cfRule>
  </conditionalFormatting>
  <conditionalFormatting sqref="G50">
    <cfRule type="cellIs" dxfId="88" priority="27" operator="equal">
      <formula>"""Medium"""</formula>
    </cfRule>
  </conditionalFormatting>
  <conditionalFormatting sqref="E55:E63">
    <cfRule type="cellIs" dxfId="87" priority="24" operator="equal">
      <formula>3</formula>
    </cfRule>
    <cfRule type="cellIs" dxfId="86" priority="25" operator="greaterThan">
      <formula>3</formula>
    </cfRule>
    <cfRule type="cellIs" dxfId="85" priority="26" operator="lessThanOrEqual">
      <formula>2</formula>
    </cfRule>
  </conditionalFormatting>
  <conditionalFormatting sqref="F55:F63">
    <cfRule type="cellIs" dxfId="84" priority="21" operator="equal">
      <formula>3</formula>
    </cfRule>
    <cfRule type="cellIs" dxfId="83" priority="22" operator="greaterThan">
      <formula>3</formula>
    </cfRule>
    <cfRule type="cellIs" dxfId="82" priority="23" operator="lessThanOrEqual">
      <formula>2</formula>
    </cfRule>
  </conditionalFormatting>
  <conditionalFormatting sqref="G55:G63">
    <cfRule type="cellIs" dxfId="81" priority="18" stopIfTrue="1" operator="between">
      <formula>8</formula>
      <formula>15</formula>
    </cfRule>
    <cfRule type="cellIs" dxfId="80" priority="19" operator="greaterThan">
      <formula>15</formula>
    </cfRule>
    <cfRule type="cellIs" dxfId="79" priority="20" operator="lessThan">
      <formula>9</formula>
    </cfRule>
  </conditionalFormatting>
  <conditionalFormatting sqref="H55:H63">
    <cfRule type="cellIs" dxfId="78" priority="17" operator="equal">
      <formula>"""Medium"""</formula>
    </cfRule>
  </conditionalFormatting>
  <conditionalFormatting sqref="I55:I63">
    <cfRule type="cellIs" dxfId="77" priority="16" operator="equal">
      <formula>"""Medium"""</formula>
    </cfRule>
  </conditionalFormatting>
  <conditionalFormatting sqref="G64">
    <cfRule type="cellIs" dxfId="76" priority="15" operator="equal">
      <formula>"""Medium"""</formula>
    </cfRule>
  </conditionalFormatting>
  <conditionalFormatting sqref="E69:E77">
    <cfRule type="cellIs" dxfId="75" priority="12" operator="equal">
      <formula>3</formula>
    </cfRule>
    <cfRule type="cellIs" dxfId="74" priority="13" operator="greaterThan">
      <formula>3</formula>
    </cfRule>
    <cfRule type="cellIs" dxfId="73" priority="14" operator="lessThanOrEqual">
      <formula>2</formula>
    </cfRule>
  </conditionalFormatting>
  <conditionalFormatting sqref="F69:F77">
    <cfRule type="cellIs" dxfId="72" priority="9" operator="equal">
      <formula>3</formula>
    </cfRule>
    <cfRule type="cellIs" dxfId="71" priority="10" operator="greaterThan">
      <formula>3</formula>
    </cfRule>
    <cfRule type="cellIs" dxfId="70" priority="11" operator="lessThanOrEqual">
      <formula>2</formula>
    </cfRule>
  </conditionalFormatting>
  <conditionalFormatting sqref="G69:G77">
    <cfRule type="cellIs" dxfId="69" priority="6" stopIfTrue="1" operator="between">
      <formula>8</formula>
      <formula>15</formula>
    </cfRule>
    <cfRule type="cellIs" dxfId="68" priority="7" operator="greaterThan">
      <formula>15</formula>
    </cfRule>
    <cfRule type="cellIs" dxfId="67" priority="8" operator="lessThan">
      <formula>9</formula>
    </cfRule>
  </conditionalFormatting>
  <conditionalFormatting sqref="H69:H77">
    <cfRule type="cellIs" dxfId="66" priority="5" operator="equal">
      <formula>"""Medium"""</formula>
    </cfRule>
  </conditionalFormatting>
  <conditionalFormatting sqref="I69:I77">
    <cfRule type="cellIs" dxfId="65" priority="4" operator="equal">
      <formula>"""Medium"""</formula>
    </cfRule>
  </conditionalFormatting>
  <conditionalFormatting sqref="G78">
    <cfRule type="cellIs" dxfId="64" priority="3" operator="equal">
      <formula>"""Medium"""</formula>
    </cfRule>
  </conditionalFormatting>
  <conditionalFormatting sqref="I34">
    <cfRule type="cellIs" dxfId="63" priority="2" operator="equal">
      <formula>"""Medium"""</formula>
    </cfRule>
  </conditionalFormatting>
  <conditionalFormatting sqref="I48">
    <cfRule type="cellIs" dxfId="62" priority="1" operator="equal">
      <formula>"""Medium"""</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A38ED-F82B-5F47-8319-A1AC893194DE}">
  <sheetPr>
    <tabColor theme="9" tint="0.59999389629810485"/>
  </sheetPr>
  <dimension ref="A2:Q75"/>
  <sheetViews>
    <sheetView showGridLines="0" topLeftCell="A48" zoomScale="107" workbookViewId="0">
      <selection activeCell="L15" sqref="L15"/>
    </sheetView>
  </sheetViews>
  <sheetFormatPr baseColWidth="10" defaultRowHeight="15"/>
  <cols>
    <col min="2" max="2" width="12.33203125" bestFit="1" customWidth="1"/>
    <col min="3" max="3" width="20.33203125" customWidth="1"/>
    <col min="4" max="4" width="31.1640625" customWidth="1"/>
    <col min="5" max="7" width="10.5" customWidth="1"/>
    <col min="9" max="9" width="59" customWidth="1"/>
    <col min="10" max="10" width="7.83203125" customWidth="1"/>
  </cols>
  <sheetData>
    <row r="2" spans="1:17">
      <c r="A2" t="s">
        <v>951</v>
      </c>
      <c r="B2" t="s">
        <v>952</v>
      </c>
      <c r="E2" t="s">
        <v>957</v>
      </c>
      <c r="G2" t="s">
        <v>959</v>
      </c>
      <c r="K2" t="s">
        <v>967</v>
      </c>
      <c r="L2" s="49">
        <v>5</v>
      </c>
      <c r="M2" s="51">
        <f>L2*$M$7</f>
        <v>5</v>
      </c>
      <c r="N2" s="51">
        <f>L2*$N$7</f>
        <v>10</v>
      </c>
      <c r="O2" s="51">
        <f>L2*$O$7</f>
        <v>15</v>
      </c>
      <c r="P2" s="51">
        <f>L2*$P$7</f>
        <v>20</v>
      </c>
      <c r="Q2" s="51">
        <f>L2*$Q$7</f>
        <v>25</v>
      </c>
    </row>
    <row r="3" spans="1:17">
      <c r="B3" t="s">
        <v>953</v>
      </c>
      <c r="G3" t="s">
        <v>958</v>
      </c>
      <c r="L3" s="49">
        <v>4</v>
      </c>
      <c r="M3" s="51">
        <f>L3*$M$7</f>
        <v>4</v>
      </c>
      <c r="N3" s="51">
        <f>L3*$N$7</f>
        <v>8</v>
      </c>
      <c r="O3" s="51">
        <f>L3*$O$7</f>
        <v>12</v>
      </c>
      <c r="P3" s="51">
        <f>L3*$P$7</f>
        <v>16</v>
      </c>
      <c r="Q3" s="51">
        <f>L3*$Q$7</f>
        <v>20</v>
      </c>
    </row>
    <row r="4" spans="1:17">
      <c r="B4" t="s">
        <v>954</v>
      </c>
      <c r="G4" t="s">
        <v>960</v>
      </c>
      <c r="L4" s="49">
        <v>3</v>
      </c>
      <c r="M4" s="51">
        <f>L4*$M$7</f>
        <v>3</v>
      </c>
      <c r="N4" s="51">
        <f>L4*$N$7</f>
        <v>6</v>
      </c>
      <c r="O4" s="51">
        <f>L4*$O$7</f>
        <v>9</v>
      </c>
      <c r="P4" s="51">
        <f>L4*$P$7</f>
        <v>12</v>
      </c>
      <c r="Q4" s="51">
        <f>L4*$Q$7</f>
        <v>15</v>
      </c>
    </row>
    <row r="5" spans="1:17">
      <c r="B5" t="s">
        <v>955</v>
      </c>
      <c r="G5" t="s">
        <v>961</v>
      </c>
      <c r="L5" s="49">
        <v>2</v>
      </c>
      <c r="M5" s="51">
        <f>L5*$M$7</f>
        <v>2</v>
      </c>
      <c r="N5" s="51">
        <f>L5*$N$7</f>
        <v>4</v>
      </c>
      <c r="O5" s="51">
        <f>L5*$O$7</f>
        <v>6</v>
      </c>
      <c r="P5" s="51">
        <f>L5*$P$7</f>
        <v>8</v>
      </c>
      <c r="Q5" s="51">
        <f>L5*$Q$7</f>
        <v>10</v>
      </c>
    </row>
    <row r="6" spans="1:17">
      <c r="B6" t="s">
        <v>956</v>
      </c>
      <c r="G6" t="s">
        <v>962</v>
      </c>
      <c r="L6" s="49">
        <v>1</v>
      </c>
      <c r="M6" s="51">
        <f>L6*$M$7</f>
        <v>1</v>
      </c>
      <c r="N6" s="51">
        <f>L6*$N$7</f>
        <v>2</v>
      </c>
      <c r="O6" s="51">
        <f>L6*$O$7</f>
        <v>3</v>
      </c>
      <c r="P6" s="51">
        <f>L6*$P$7</f>
        <v>4</v>
      </c>
      <c r="Q6" s="51">
        <f>L6*$Q$7</f>
        <v>5</v>
      </c>
    </row>
    <row r="7" spans="1:17">
      <c r="L7" s="49"/>
      <c r="M7" s="49">
        <v>1</v>
      </c>
      <c r="N7" s="49">
        <v>2</v>
      </c>
      <c r="O7" s="49">
        <v>3</v>
      </c>
      <c r="P7" s="49">
        <v>4</v>
      </c>
      <c r="Q7" s="49">
        <v>5</v>
      </c>
    </row>
    <row r="10" spans="1:17">
      <c r="A10" s="15" t="s">
        <v>530</v>
      </c>
    </row>
    <row r="12" spans="1:17" ht="48">
      <c r="B12" s="49" t="s">
        <v>800</v>
      </c>
      <c r="C12" s="49" t="s">
        <v>949</v>
      </c>
      <c r="D12" s="49" t="s">
        <v>950</v>
      </c>
      <c r="E12" s="49" t="s">
        <v>1006</v>
      </c>
      <c r="F12" s="49" t="s">
        <v>964</v>
      </c>
      <c r="G12" s="49" t="s">
        <v>965</v>
      </c>
      <c r="H12" s="49" t="s">
        <v>977</v>
      </c>
      <c r="I12" s="49" t="s">
        <v>978</v>
      </c>
    </row>
    <row r="13" spans="1:17" ht="48">
      <c r="B13" s="50" t="s">
        <v>530</v>
      </c>
      <c r="C13" s="50" t="s">
        <v>1065</v>
      </c>
      <c r="D13" s="50" t="s">
        <v>1223</v>
      </c>
      <c r="E13" s="51">
        <v>4</v>
      </c>
      <c r="F13" s="51">
        <v>2</v>
      </c>
      <c r="G13" s="51">
        <f>E13*F13</f>
        <v>8</v>
      </c>
      <c r="H13" s="52" t="str">
        <f>IF(G13&lt;= 6, "Low", IF(G13 &gt;= 16, "High", "Medium"))</f>
        <v>Medium</v>
      </c>
      <c r="I13" s="50" t="s">
        <v>1224</v>
      </c>
    </row>
    <row r="14" spans="1:17" ht="48">
      <c r="B14" s="50" t="s">
        <v>530</v>
      </c>
      <c r="C14" s="50" t="s">
        <v>1065</v>
      </c>
      <c r="D14" s="50" t="s">
        <v>1225</v>
      </c>
      <c r="E14" s="51">
        <v>4</v>
      </c>
      <c r="F14" s="51">
        <v>3</v>
      </c>
      <c r="G14" s="51">
        <f>E14*F14</f>
        <v>12</v>
      </c>
      <c r="H14" s="52" t="str">
        <f t="shared" ref="H14:H21" si="0">IF(G14&lt;= 6, "Low", IF(G14 &gt;= 16, "High", "Medium"))</f>
        <v>Medium</v>
      </c>
      <c r="I14" s="50" t="s">
        <v>1226</v>
      </c>
    </row>
    <row r="15" spans="1:17" ht="48">
      <c r="B15" s="50" t="s">
        <v>530</v>
      </c>
      <c r="C15" s="50" t="s">
        <v>1066</v>
      </c>
      <c r="D15" s="50" t="s">
        <v>1227</v>
      </c>
      <c r="E15" s="51">
        <v>3</v>
      </c>
      <c r="F15" s="51">
        <v>3</v>
      </c>
      <c r="G15" s="51">
        <f t="shared" ref="G15:G21" si="1">E15*F15</f>
        <v>9</v>
      </c>
      <c r="H15" s="52" t="str">
        <f t="shared" si="0"/>
        <v>Medium</v>
      </c>
      <c r="I15" s="50" t="s">
        <v>1228</v>
      </c>
    </row>
    <row r="16" spans="1:17" ht="48">
      <c r="B16" s="50" t="s">
        <v>530</v>
      </c>
      <c r="C16" s="50" t="s">
        <v>1067</v>
      </c>
      <c r="D16" s="50" t="s">
        <v>1229</v>
      </c>
      <c r="E16" s="51">
        <v>3</v>
      </c>
      <c r="F16" s="51">
        <v>4</v>
      </c>
      <c r="G16" s="51">
        <f t="shared" si="1"/>
        <v>12</v>
      </c>
      <c r="H16" s="52" t="str">
        <f t="shared" si="0"/>
        <v>Medium</v>
      </c>
      <c r="I16" s="50" t="s">
        <v>1230</v>
      </c>
    </row>
    <row r="17" spans="1:9" ht="32">
      <c r="B17" s="50" t="s">
        <v>530</v>
      </c>
      <c r="C17" s="50" t="s">
        <v>970</v>
      </c>
      <c r="D17" s="50" t="s">
        <v>1231</v>
      </c>
      <c r="E17" s="51">
        <v>5</v>
      </c>
      <c r="F17" s="51">
        <v>2</v>
      </c>
      <c r="G17" s="51">
        <f t="shared" si="1"/>
        <v>10</v>
      </c>
      <c r="H17" s="52" t="str">
        <f t="shared" si="0"/>
        <v>Medium</v>
      </c>
      <c r="I17" s="50" t="s">
        <v>1232</v>
      </c>
    </row>
    <row r="18" spans="1:9" ht="32">
      <c r="B18" s="50" t="s">
        <v>530</v>
      </c>
      <c r="C18" s="50" t="s">
        <v>1068</v>
      </c>
      <c r="D18" s="50" t="s">
        <v>1233</v>
      </c>
      <c r="E18" s="51">
        <v>5</v>
      </c>
      <c r="F18" s="51">
        <v>4</v>
      </c>
      <c r="G18" s="51">
        <f t="shared" si="1"/>
        <v>20</v>
      </c>
      <c r="H18" s="52" t="str">
        <f t="shared" si="0"/>
        <v>High</v>
      </c>
      <c r="I18" s="50" t="s">
        <v>1234</v>
      </c>
    </row>
    <row r="19" spans="1:9" ht="48">
      <c r="B19" s="50" t="s">
        <v>530</v>
      </c>
      <c r="C19" s="50" t="s">
        <v>1065</v>
      </c>
      <c r="D19" s="50" t="s">
        <v>1235</v>
      </c>
      <c r="E19" s="51">
        <v>4</v>
      </c>
      <c r="F19" s="51">
        <v>2</v>
      </c>
      <c r="G19" s="51">
        <f t="shared" si="1"/>
        <v>8</v>
      </c>
      <c r="H19" s="52" t="str">
        <f t="shared" si="0"/>
        <v>Medium</v>
      </c>
      <c r="I19" s="50" t="s">
        <v>1236</v>
      </c>
    </row>
    <row r="20" spans="1:9" ht="32">
      <c r="B20" s="50" t="s">
        <v>530</v>
      </c>
      <c r="C20" s="50" t="s">
        <v>1068</v>
      </c>
      <c r="D20" s="50" t="s">
        <v>1237</v>
      </c>
      <c r="E20" s="51">
        <v>4</v>
      </c>
      <c r="F20" s="51">
        <v>3</v>
      </c>
      <c r="G20" s="51">
        <f t="shared" si="1"/>
        <v>12</v>
      </c>
      <c r="H20" s="52" t="str">
        <f t="shared" si="0"/>
        <v>Medium</v>
      </c>
      <c r="I20" s="50" t="s">
        <v>1238</v>
      </c>
    </row>
    <row r="21" spans="1:9" ht="48">
      <c r="B21" s="50" t="s">
        <v>530</v>
      </c>
      <c r="C21" s="53" t="s">
        <v>1069</v>
      </c>
      <c r="D21" s="53" t="s">
        <v>1239</v>
      </c>
      <c r="E21" s="54">
        <v>3</v>
      </c>
      <c r="F21" s="54">
        <v>2</v>
      </c>
      <c r="G21" s="54">
        <f t="shared" si="1"/>
        <v>6</v>
      </c>
      <c r="H21" s="55" t="str">
        <f t="shared" si="0"/>
        <v>Low</v>
      </c>
      <c r="I21" s="53" t="s">
        <v>1240</v>
      </c>
    </row>
    <row r="22" spans="1:9">
      <c r="G22">
        <f>SUM(G13:G21)</f>
        <v>97</v>
      </c>
    </row>
    <row r="23" spans="1:9">
      <c r="A23" s="15" t="s">
        <v>543</v>
      </c>
    </row>
    <row r="25" spans="1:9" ht="48">
      <c r="B25" s="49" t="s">
        <v>800</v>
      </c>
      <c r="C25" s="49" t="s">
        <v>949</v>
      </c>
      <c r="D25" s="49" t="s">
        <v>950</v>
      </c>
      <c r="E25" s="49" t="s">
        <v>1006</v>
      </c>
      <c r="F25" s="49" t="s">
        <v>964</v>
      </c>
      <c r="G25" s="49" t="s">
        <v>965</v>
      </c>
      <c r="H25" s="49" t="s">
        <v>977</v>
      </c>
      <c r="I25" s="49" t="s">
        <v>978</v>
      </c>
    </row>
    <row r="26" spans="1:9" ht="48">
      <c r="B26" s="50" t="s">
        <v>543</v>
      </c>
      <c r="C26" s="50" t="s">
        <v>1065</v>
      </c>
      <c r="D26" s="50" t="s">
        <v>1258</v>
      </c>
      <c r="E26" s="51">
        <v>3</v>
      </c>
      <c r="F26" s="51">
        <v>2</v>
      </c>
      <c r="G26" s="51">
        <f>E26*F26</f>
        <v>6</v>
      </c>
      <c r="H26" s="52" t="str">
        <f>IF(G26&lt;= 6, "Low", IF(G26 &gt;= 16, "High", "Medium"))</f>
        <v>Low</v>
      </c>
      <c r="I26" s="50" t="s">
        <v>1259</v>
      </c>
    </row>
    <row r="27" spans="1:9" ht="48">
      <c r="B27" s="50" t="s">
        <v>543</v>
      </c>
      <c r="C27" s="50" t="s">
        <v>1065</v>
      </c>
      <c r="D27" s="50" t="s">
        <v>1260</v>
      </c>
      <c r="E27" s="51">
        <v>4</v>
      </c>
      <c r="F27" s="51">
        <v>3</v>
      </c>
      <c r="G27" s="51">
        <f>E27*F27</f>
        <v>12</v>
      </c>
      <c r="H27" s="52" t="str">
        <f t="shared" ref="H27:H34" si="2">IF(G27&lt;= 6, "Low", IF(G27 &gt;= 16, "High", "Medium"))</f>
        <v>Medium</v>
      </c>
      <c r="I27" s="50" t="s">
        <v>1261</v>
      </c>
    </row>
    <row r="28" spans="1:9" ht="48">
      <c r="B28" s="50" t="s">
        <v>543</v>
      </c>
      <c r="C28" s="50" t="s">
        <v>1066</v>
      </c>
      <c r="D28" s="50" t="s">
        <v>1262</v>
      </c>
      <c r="E28" s="51">
        <v>4</v>
      </c>
      <c r="F28" s="51">
        <v>2</v>
      </c>
      <c r="G28" s="51">
        <f t="shared" ref="G28:G34" si="3">E28*F28</f>
        <v>8</v>
      </c>
      <c r="H28" s="52" t="str">
        <f t="shared" si="2"/>
        <v>Medium</v>
      </c>
      <c r="I28" s="50" t="s">
        <v>1263</v>
      </c>
    </row>
    <row r="29" spans="1:9" ht="48">
      <c r="B29" s="50" t="s">
        <v>543</v>
      </c>
      <c r="C29" s="50" t="s">
        <v>1067</v>
      </c>
      <c r="D29" s="50" t="s">
        <v>1264</v>
      </c>
      <c r="E29" s="51">
        <v>3</v>
      </c>
      <c r="F29" s="51">
        <v>4</v>
      </c>
      <c r="G29" s="51">
        <f t="shared" si="3"/>
        <v>12</v>
      </c>
      <c r="H29" s="52" t="str">
        <f t="shared" si="2"/>
        <v>Medium</v>
      </c>
      <c r="I29" s="50" t="s">
        <v>1265</v>
      </c>
    </row>
    <row r="30" spans="1:9" ht="32">
      <c r="B30" s="50" t="s">
        <v>543</v>
      </c>
      <c r="C30" s="50" t="s">
        <v>970</v>
      </c>
      <c r="D30" s="50" t="s">
        <v>1266</v>
      </c>
      <c r="E30" s="51">
        <v>5</v>
      </c>
      <c r="F30" s="51">
        <v>2</v>
      </c>
      <c r="G30" s="51">
        <f t="shared" si="3"/>
        <v>10</v>
      </c>
      <c r="H30" s="52" t="str">
        <f t="shared" si="2"/>
        <v>Medium</v>
      </c>
      <c r="I30" s="50" t="s">
        <v>1267</v>
      </c>
    </row>
    <row r="31" spans="1:9" ht="32">
      <c r="B31" s="50" t="s">
        <v>543</v>
      </c>
      <c r="C31" s="50" t="s">
        <v>1068</v>
      </c>
      <c r="D31" s="50" t="s">
        <v>1268</v>
      </c>
      <c r="E31" s="51">
        <v>5</v>
      </c>
      <c r="F31" s="51">
        <v>3</v>
      </c>
      <c r="G31" s="51">
        <f t="shared" si="3"/>
        <v>15</v>
      </c>
      <c r="H31" s="52" t="str">
        <f t="shared" si="2"/>
        <v>Medium</v>
      </c>
      <c r="I31" s="50" t="s">
        <v>1269</v>
      </c>
    </row>
    <row r="32" spans="1:9" ht="48">
      <c r="B32" s="50" t="s">
        <v>543</v>
      </c>
      <c r="C32" s="50" t="s">
        <v>1065</v>
      </c>
      <c r="D32" s="50" t="s">
        <v>1270</v>
      </c>
      <c r="E32" s="51">
        <v>4</v>
      </c>
      <c r="F32" s="51">
        <v>3</v>
      </c>
      <c r="G32" s="51">
        <f t="shared" si="3"/>
        <v>12</v>
      </c>
      <c r="H32" s="52" t="str">
        <f t="shared" si="2"/>
        <v>Medium</v>
      </c>
      <c r="I32" s="50" t="s">
        <v>1271</v>
      </c>
    </row>
    <row r="33" spans="1:9" ht="48">
      <c r="B33" s="50" t="s">
        <v>543</v>
      </c>
      <c r="C33" s="50" t="s">
        <v>1068</v>
      </c>
      <c r="D33" s="50" t="s">
        <v>1272</v>
      </c>
      <c r="E33" s="51">
        <v>3</v>
      </c>
      <c r="F33" s="51">
        <v>3</v>
      </c>
      <c r="G33" s="51">
        <f t="shared" si="3"/>
        <v>9</v>
      </c>
      <c r="H33" s="52" t="str">
        <f t="shared" si="2"/>
        <v>Medium</v>
      </c>
      <c r="I33" s="50" t="s">
        <v>1273</v>
      </c>
    </row>
    <row r="34" spans="1:9" ht="48">
      <c r="B34" s="50" t="s">
        <v>543</v>
      </c>
      <c r="C34" s="53" t="s">
        <v>1069</v>
      </c>
      <c r="D34" s="53" t="s">
        <v>1274</v>
      </c>
      <c r="E34" s="54">
        <v>3</v>
      </c>
      <c r="F34" s="54">
        <v>2</v>
      </c>
      <c r="G34" s="54">
        <f t="shared" si="3"/>
        <v>6</v>
      </c>
      <c r="H34" s="55" t="str">
        <f t="shared" si="2"/>
        <v>Low</v>
      </c>
      <c r="I34" s="53" t="s">
        <v>1275</v>
      </c>
    </row>
    <row r="35" spans="1:9">
      <c r="G35" s="52">
        <f>SUM(G26:G34)</f>
        <v>90</v>
      </c>
    </row>
    <row r="36" spans="1:9">
      <c r="A36" s="15" t="s">
        <v>1222</v>
      </c>
    </row>
    <row r="38" spans="1:9" ht="48">
      <c r="B38" s="49" t="s">
        <v>800</v>
      </c>
      <c r="C38" s="49" t="s">
        <v>949</v>
      </c>
      <c r="D38" s="49" t="s">
        <v>950</v>
      </c>
      <c r="E38" s="49" t="s">
        <v>1006</v>
      </c>
      <c r="F38" s="49" t="s">
        <v>964</v>
      </c>
      <c r="G38" s="49" t="s">
        <v>965</v>
      </c>
      <c r="H38" s="49" t="s">
        <v>977</v>
      </c>
      <c r="I38" s="49" t="s">
        <v>978</v>
      </c>
    </row>
    <row r="39" spans="1:9" ht="48">
      <c r="B39" s="50" t="s">
        <v>1276</v>
      </c>
      <c r="C39" s="50" t="s">
        <v>1065</v>
      </c>
      <c r="D39" s="50" t="s">
        <v>1241</v>
      </c>
      <c r="E39" s="51">
        <v>4</v>
      </c>
      <c r="F39" s="51">
        <v>4</v>
      </c>
      <c r="G39" s="51">
        <f>E39*F39</f>
        <v>16</v>
      </c>
      <c r="H39" s="52" t="str">
        <f>IF(G39&lt;= 6, "Low", IF(G39 &gt;= 16, "High", "Medium"))</f>
        <v>High</v>
      </c>
      <c r="I39" s="50" t="s">
        <v>1242</v>
      </c>
    </row>
    <row r="40" spans="1:9" ht="48">
      <c r="B40" s="50" t="s">
        <v>1276</v>
      </c>
      <c r="C40" s="50" t="s">
        <v>1065</v>
      </c>
      <c r="D40" s="50" t="s">
        <v>1243</v>
      </c>
      <c r="E40" s="51">
        <v>4</v>
      </c>
      <c r="F40" s="51">
        <v>3</v>
      </c>
      <c r="G40" s="51">
        <f>E40*F40</f>
        <v>12</v>
      </c>
      <c r="H40" s="52" t="str">
        <f t="shared" ref="H40:H47" si="4">IF(G40&lt;= 6, "Low", IF(G40 &gt;= 16, "High", "Medium"))</f>
        <v>Medium</v>
      </c>
      <c r="I40" s="50" t="s">
        <v>1244</v>
      </c>
    </row>
    <row r="41" spans="1:9" ht="32">
      <c r="B41" s="50" t="s">
        <v>1276</v>
      </c>
      <c r="C41" s="50" t="s">
        <v>1066</v>
      </c>
      <c r="D41" s="50" t="s">
        <v>1245</v>
      </c>
      <c r="E41" s="51">
        <v>4</v>
      </c>
      <c r="F41" s="51">
        <v>3</v>
      </c>
      <c r="G41" s="51">
        <f t="shared" ref="G41:G47" si="5">E41*F41</f>
        <v>12</v>
      </c>
      <c r="H41" s="52" t="str">
        <f t="shared" si="4"/>
        <v>Medium</v>
      </c>
      <c r="I41" s="50" t="s">
        <v>1246</v>
      </c>
    </row>
    <row r="42" spans="1:9" ht="48">
      <c r="B42" s="50" t="s">
        <v>1276</v>
      </c>
      <c r="C42" s="50" t="s">
        <v>1067</v>
      </c>
      <c r="D42" s="50" t="s">
        <v>1247</v>
      </c>
      <c r="E42" s="51">
        <v>4</v>
      </c>
      <c r="F42" s="51">
        <v>3</v>
      </c>
      <c r="G42" s="51">
        <f t="shared" si="5"/>
        <v>12</v>
      </c>
      <c r="H42" s="52" t="str">
        <f t="shared" si="4"/>
        <v>Medium</v>
      </c>
      <c r="I42" s="50" t="s">
        <v>1248</v>
      </c>
    </row>
    <row r="43" spans="1:9" ht="48">
      <c r="B43" s="50" t="s">
        <v>1276</v>
      </c>
      <c r="C43" s="50" t="s">
        <v>970</v>
      </c>
      <c r="D43" s="50" t="s">
        <v>1249</v>
      </c>
      <c r="E43" s="51">
        <v>5</v>
      </c>
      <c r="F43" s="51">
        <v>3</v>
      </c>
      <c r="G43" s="51">
        <f t="shared" si="5"/>
        <v>15</v>
      </c>
      <c r="H43" s="52" t="str">
        <f t="shared" si="4"/>
        <v>Medium</v>
      </c>
      <c r="I43" s="50" t="s">
        <v>1250</v>
      </c>
    </row>
    <row r="44" spans="1:9" ht="48">
      <c r="B44" s="50" t="s">
        <v>1276</v>
      </c>
      <c r="C44" s="50" t="s">
        <v>1068</v>
      </c>
      <c r="D44" s="50" t="s">
        <v>1251</v>
      </c>
      <c r="E44" s="51">
        <v>5</v>
      </c>
      <c r="F44" s="51">
        <v>4</v>
      </c>
      <c r="G44" s="51">
        <f t="shared" si="5"/>
        <v>20</v>
      </c>
      <c r="H44" s="52" t="str">
        <f t="shared" si="4"/>
        <v>High</v>
      </c>
      <c r="I44" s="50" t="s">
        <v>1252</v>
      </c>
    </row>
    <row r="45" spans="1:9" ht="48">
      <c r="B45" s="50" t="s">
        <v>1276</v>
      </c>
      <c r="C45" s="50" t="s">
        <v>1065</v>
      </c>
      <c r="D45" s="50" t="s">
        <v>1253</v>
      </c>
      <c r="E45" s="51">
        <v>4</v>
      </c>
      <c r="F45" s="51">
        <v>3</v>
      </c>
      <c r="G45" s="51">
        <f t="shared" si="5"/>
        <v>12</v>
      </c>
      <c r="H45" s="52" t="str">
        <f t="shared" si="4"/>
        <v>Medium</v>
      </c>
      <c r="I45" s="50" t="s">
        <v>1254</v>
      </c>
    </row>
    <row r="46" spans="1:9" ht="32">
      <c r="B46" s="50" t="s">
        <v>1276</v>
      </c>
      <c r="C46" s="50" t="s">
        <v>1068</v>
      </c>
      <c r="D46" s="50" t="s">
        <v>1255</v>
      </c>
      <c r="E46" s="51">
        <v>4</v>
      </c>
      <c r="F46" s="51">
        <v>3</v>
      </c>
      <c r="G46" s="51">
        <f t="shared" si="5"/>
        <v>12</v>
      </c>
      <c r="H46" s="52" t="str">
        <f t="shared" si="4"/>
        <v>Medium</v>
      </c>
      <c r="I46" s="50" t="s">
        <v>1292</v>
      </c>
    </row>
    <row r="47" spans="1:9" ht="48">
      <c r="B47" s="50" t="s">
        <v>1276</v>
      </c>
      <c r="C47" s="53" t="s">
        <v>1069</v>
      </c>
      <c r="D47" s="53" t="s">
        <v>1256</v>
      </c>
      <c r="E47" s="54">
        <v>3</v>
      </c>
      <c r="F47" s="54">
        <v>4</v>
      </c>
      <c r="G47" s="54">
        <f t="shared" si="5"/>
        <v>12</v>
      </c>
      <c r="H47" s="55" t="str">
        <f t="shared" si="4"/>
        <v>Medium</v>
      </c>
      <c r="I47" s="53" t="s">
        <v>1257</v>
      </c>
    </row>
    <row r="48" spans="1:9">
      <c r="G48" s="52">
        <f>SUM(G39:G47)</f>
        <v>123</v>
      </c>
    </row>
    <row r="49" spans="1:9">
      <c r="A49" s="5"/>
    </row>
    <row r="50" spans="1:9">
      <c r="A50" s="5"/>
    </row>
    <row r="51" spans="1:9">
      <c r="A51" s="15" t="s">
        <v>799</v>
      </c>
    </row>
    <row r="53" spans="1:9" ht="48">
      <c r="B53" s="49" t="s">
        <v>800</v>
      </c>
      <c r="C53" s="49" t="s">
        <v>949</v>
      </c>
      <c r="D53" s="49" t="s">
        <v>950</v>
      </c>
      <c r="E53" s="49" t="s">
        <v>1006</v>
      </c>
      <c r="F53" s="49" t="s">
        <v>964</v>
      </c>
      <c r="G53" s="49" t="s">
        <v>965</v>
      </c>
      <c r="H53" s="49" t="s">
        <v>977</v>
      </c>
      <c r="I53" s="49" t="s">
        <v>978</v>
      </c>
    </row>
    <row r="54" spans="1:9" ht="48">
      <c r="B54" s="50" t="s">
        <v>799</v>
      </c>
      <c r="C54" s="50" t="s">
        <v>1065</v>
      </c>
      <c r="D54" s="50" t="s">
        <v>1277</v>
      </c>
      <c r="E54" s="51">
        <v>4</v>
      </c>
      <c r="F54" s="51">
        <v>3</v>
      </c>
      <c r="G54" s="51">
        <f>E54*F54</f>
        <v>12</v>
      </c>
      <c r="H54" s="52" t="str">
        <f>IF(G54&lt;= 6, "Low", IF(G54 &gt;= 16, "High", "Medium"))</f>
        <v>Medium</v>
      </c>
      <c r="I54" s="50" t="s">
        <v>1278</v>
      </c>
    </row>
    <row r="55" spans="1:9" ht="48">
      <c r="B55" s="50" t="s">
        <v>799</v>
      </c>
      <c r="C55" s="50" t="s">
        <v>1065</v>
      </c>
      <c r="D55" s="50" t="s">
        <v>1279</v>
      </c>
      <c r="E55" s="51">
        <v>4</v>
      </c>
      <c r="F55" s="51">
        <v>3</v>
      </c>
      <c r="G55" s="51">
        <f>E55*F55</f>
        <v>12</v>
      </c>
      <c r="H55" s="52" t="str">
        <f t="shared" ref="H55:H62" si="6">IF(G55&lt;= 6, "Low", IF(G55 &gt;= 16, "High", "Medium"))</f>
        <v>Medium</v>
      </c>
      <c r="I55" s="50" t="s">
        <v>1280</v>
      </c>
    </row>
    <row r="56" spans="1:9" ht="48">
      <c r="B56" s="50" t="s">
        <v>799</v>
      </c>
      <c r="C56" s="50" t="s">
        <v>1066</v>
      </c>
      <c r="D56" s="50" t="s">
        <v>1281</v>
      </c>
      <c r="E56" s="51">
        <v>3</v>
      </c>
      <c r="F56" s="51">
        <v>3</v>
      </c>
      <c r="G56" s="51">
        <f t="shared" ref="G56:G62" si="7">E56*F56</f>
        <v>9</v>
      </c>
      <c r="H56" s="52" t="str">
        <f t="shared" si="6"/>
        <v>Medium</v>
      </c>
      <c r="I56" s="50" t="s">
        <v>1282</v>
      </c>
    </row>
    <row r="57" spans="1:9" ht="48">
      <c r="B57" s="50" t="s">
        <v>799</v>
      </c>
      <c r="C57" s="50" t="s">
        <v>1067</v>
      </c>
      <c r="D57" s="50" t="s">
        <v>1283</v>
      </c>
      <c r="E57" s="51">
        <v>2</v>
      </c>
      <c r="F57" s="51">
        <v>3</v>
      </c>
      <c r="G57" s="51">
        <f t="shared" si="7"/>
        <v>6</v>
      </c>
      <c r="H57" s="52" t="str">
        <f t="shared" si="6"/>
        <v>Low</v>
      </c>
      <c r="I57" s="50" t="s">
        <v>1284</v>
      </c>
    </row>
    <row r="58" spans="1:9" ht="48">
      <c r="B58" s="50" t="s">
        <v>799</v>
      </c>
      <c r="C58" s="50" t="s">
        <v>970</v>
      </c>
      <c r="D58" s="50" t="s">
        <v>1285</v>
      </c>
      <c r="E58" s="51">
        <v>5</v>
      </c>
      <c r="F58" s="51">
        <v>2</v>
      </c>
      <c r="G58" s="51">
        <f t="shared" si="7"/>
        <v>10</v>
      </c>
      <c r="H58" s="52" t="str">
        <f t="shared" si="6"/>
        <v>Medium</v>
      </c>
      <c r="I58" s="50" t="s">
        <v>1286</v>
      </c>
    </row>
    <row r="59" spans="1:9" ht="32">
      <c r="B59" s="50" t="s">
        <v>799</v>
      </c>
      <c r="C59" s="50" t="s">
        <v>1068</v>
      </c>
      <c r="D59" s="50" t="s">
        <v>1287</v>
      </c>
      <c r="E59" s="51">
        <v>4</v>
      </c>
      <c r="F59" s="51">
        <v>3</v>
      </c>
      <c r="G59" s="51">
        <f t="shared" si="7"/>
        <v>12</v>
      </c>
      <c r="H59" s="52" t="str">
        <f t="shared" si="6"/>
        <v>Medium</v>
      </c>
      <c r="I59" s="50" t="s">
        <v>1288</v>
      </c>
    </row>
    <row r="60" spans="1:9" ht="48">
      <c r="B60" s="50" t="s">
        <v>799</v>
      </c>
      <c r="C60" s="50" t="s">
        <v>1065</v>
      </c>
      <c r="D60" s="50" t="s">
        <v>1289</v>
      </c>
      <c r="E60" s="51">
        <v>3</v>
      </c>
      <c r="F60" s="51">
        <v>3</v>
      </c>
      <c r="G60" s="51">
        <f t="shared" si="7"/>
        <v>9</v>
      </c>
      <c r="H60" s="52" t="str">
        <f t="shared" si="6"/>
        <v>Medium</v>
      </c>
      <c r="I60" s="50" t="s">
        <v>1290</v>
      </c>
    </row>
    <row r="61" spans="1:9" ht="32">
      <c r="B61" s="50" t="s">
        <v>799</v>
      </c>
      <c r="C61" s="50" t="s">
        <v>1068</v>
      </c>
      <c r="D61" s="50" t="s">
        <v>1291</v>
      </c>
      <c r="E61" s="51">
        <v>4</v>
      </c>
      <c r="F61" s="51">
        <v>3</v>
      </c>
      <c r="G61" s="51">
        <f t="shared" si="7"/>
        <v>12</v>
      </c>
      <c r="H61" s="52" t="str">
        <f t="shared" si="6"/>
        <v>Medium</v>
      </c>
      <c r="I61" s="50" t="s">
        <v>1292</v>
      </c>
    </row>
    <row r="62" spans="1:9" ht="48">
      <c r="B62" s="50" t="s">
        <v>799</v>
      </c>
      <c r="C62" s="53" t="s">
        <v>1069</v>
      </c>
      <c r="D62" s="53" t="s">
        <v>1293</v>
      </c>
      <c r="E62" s="54">
        <v>4</v>
      </c>
      <c r="F62" s="54">
        <v>3</v>
      </c>
      <c r="G62" s="54">
        <f t="shared" si="7"/>
        <v>12</v>
      </c>
      <c r="H62" s="55" t="str">
        <f t="shared" si="6"/>
        <v>Medium</v>
      </c>
      <c r="I62" s="53" t="s">
        <v>1294</v>
      </c>
    </row>
    <row r="63" spans="1:9">
      <c r="G63" s="52">
        <f>SUM(G54:G62)</f>
        <v>94</v>
      </c>
    </row>
    <row r="64" spans="1:9">
      <c r="A64" s="5"/>
    </row>
    <row r="65" spans="1:1">
      <c r="A65" s="5"/>
    </row>
    <row r="66" spans="1:1">
      <c r="A66" s="5"/>
    </row>
    <row r="67" spans="1:1">
      <c r="A67" s="5"/>
    </row>
    <row r="68" spans="1:1">
      <c r="A68" s="5"/>
    </row>
    <row r="69" spans="1:1">
      <c r="A69" s="5"/>
    </row>
    <row r="70" spans="1:1">
      <c r="A70" s="5"/>
    </row>
    <row r="71" spans="1:1">
      <c r="A71" s="5"/>
    </row>
    <row r="72" spans="1:1">
      <c r="A72" s="5"/>
    </row>
    <row r="73" spans="1:1">
      <c r="A73" s="5"/>
    </row>
    <row r="74" spans="1:1">
      <c r="A74" s="5"/>
    </row>
    <row r="75" spans="1:1">
      <c r="A75" s="5"/>
    </row>
  </sheetData>
  <conditionalFormatting sqref="M2:Q6">
    <cfRule type="cellIs" dxfId="61" priority="59" stopIfTrue="1" operator="between">
      <formula>8</formula>
      <formula>15</formula>
    </cfRule>
    <cfRule type="cellIs" dxfId="60" priority="60" operator="greaterThan">
      <formula>15</formula>
    </cfRule>
    <cfRule type="cellIs" dxfId="59" priority="61" operator="lessThan">
      <formula>9</formula>
    </cfRule>
  </conditionalFormatting>
  <conditionalFormatting sqref="E13:E21 E39:E47">
    <cfRule type="cellIs" dxfId="58" priority="38" operator="equal">
      <formula>3</formula>
    </cfRule>
    <cfRule type="cellIs" dxfId="57" priority="39" operator="greaterThan">
      <formula>3</formula>
    </cfRule>
    <cfRule type="cellIs" dxfId="56" priority="40" operator="lessThanOrEqual">
      <formula>2</formula>
    </cfRule>
  </conditionalFormatting>
  <conditionalFormatting sqref="F13:F21 F39:F47">
    <cfRule type="cellIs" dxfId="55" priority="35" operator="equal">
      <formula>3</formula>
    </cfRule>
    <cfRule type="cellIs" dxfId="54" priority="36" operator="greaterThan">
      <formula>3</formula>
    </cfRule>
    <cfRule type="cellIs" dxfId="53" priority="37" operator="lessThanOrEqual">
      <formula>2</formula>
    </cfRule>
  </conditionalFormatting>
  <conditionalFormatting sqref="G39:G47 G13:G21">
    <cfRule type="cellIs" dxfId="52" priority="32" stopIfTrue="1" operator="between">
      <formula>8</formula>
      <formula>15</formula>
    </cfRule>
    <cfRule type="cellIs" dxfId="51" priority="33" operator="greaterThan">
      <formula>15</formula>
    </cfRule>
    <cfRule type="cellIs" dxfId="50" priority="34" operator="lessThan">
      <formula>9</formula>
    </cfRule>
  </conditionalFormatting>
  <conditionalFormatting sqref="H39:H47 H13:H21">
    <cfRule type="cellIs" dxfId="49" priority="31" operator="equal">
      <formula>"""Medium"""</formula>
    </cfRule>
  </conditionalFormatting>
  <conditionalFormatting sqref="I13:I19 I21 I39:I45 I47">
    <cfRule type="cellIs" dxfId="48" priority="30" operator="equal">
      <formula>"""Medium"""</formula>
    </cfRule>
  </conditionalFormatting>
  <conditionalFormatting sqref="E26:E34">
    <cfRule type="cellIs" dxfId="47" priority="26" operator="equal">
      <formula>3</formula>
    </cfRule>
    <cfRule type="cellIs" dxfId="46" priority="27" operator="greaterThan">
      <formula>3</formula>
    </cfRule>
    <cfRule type="cellIs" dxfId="45" priority="28" operator="lessThanOrEqual">
      <formula>2</formula>
    </cfRule>
  </conditionalFormatting>
  <conditionalFormatting sqref="F26:F34">
    <cfRule type="cellIs" dxfId="44" priority="23" operator="equal">
      <formula>3</formula>
    </cfRule>
    <cfRule type="cellIs" dxfId="43" priority="24" operator="greaterThan">
      <formula>3</formula>
    </cfRule>
    <cfRule type="cellIs" dxfId="42" priority="25" operator="lessThanOrEqual">
      <formula>2</formula>
    </cfRule>
  </conditionalFormatting>
  <conditionalFormatting sqref="G26:G34">
    <cfRule type="cellIs" dxfId="41" priority="20" stopIfTrue="1" operator="between">
      <formula>8</formula>
      <formula>15</formula>
    </cfRule>
    <cfRule type="cellIs" dxfId="40" priority="21" operator="greaterThan">
      <formula>15</formula>
    </cfRule>
    <cfRule type="cellIs" dxfId="39" priority="22" operator="lessThan">
      <formula>9</formula>
    </cfRule>
  </conditionalFormatting>
  <conditionalFormatting sqref="H26:H34">
    <cfRule type="cellIs" dxfId="38" priority="19" operator="equal">
      <formula>"""Medium"""</formula>
    </cfRule>
  </conditionalFormatting>
  <conditionalFormatting sqref="I26:I34">
    <cfRule type="cellIs" dxfId="37" priority="18" operator="equal">
      <formula>"""Medium"""</formula>
    </cfRule>
  </conditionalFormatting>
  <conditionalFormatting sqref="G35">
    <cfRule type="cellIs" dxfId="36" priority="17" operator="equal">
      <formula>"""Medium"""</formula>
    </cfRule>
  </conditionalFormatting>
  <conditionalFormatting sqref="E54:E62">
    <cfRule type="cellIs" dxfId="35" priority="14" operator="equal">
      <formula>3</formula>
    </cfRule>
    <cfRule type="cellIs" dxfId="34" priority="15" operator="greaterThan">
      <formula>3</formula>
    </cfRule>
    <cfRule type="cellIs" dxfId="33" priority="16" operator="lessThanOrEqual">
      <formula>2</formula>
    </cfRule>
  </conditionalFormatting>
  <conditionalFormatting sqref="F54:F62">
    <cfRule type="cellIs" dxfId="32" priority="11" operator="equal">
      <formula>3</formula>
    </cfRule>
    <cfRule type="cellIs" dxfId="31" priority="12" operator="greaterThan">
      <formula>3</formula>
    </cfRule>
    <cfRule type="cellIs" dxfId="30" priority="13" operator="lessThanOrEqual">
      <formula>2</formula>
    </cfRule>
  </conditionalFormatting>
  <conditionalFormatting sqref="G54:G62">
    <cfRule type="cellIs" dxfId="29" priority="8" stopIfTrue="1" operator="between">
      <formula>8</formula>
      <formula>15</formula>
    </cfRule>
    <cfRule type="cellIs" dxfId="28" priority="9" operator="greaterThan">
      <formula>15</formula>
    </cfRule>
    <cfRule type="cellIs" dxfId="27" priority="10" operator="lessThan">
      <formula>9</formula>
    </cfRule>
  </conditionalFormatting>
  <conditionalFormatting sqref="H54:H62">
    <cfRule type="cellIs" dxfId="26" priority="7" operator="equal">
      <formula>"""Medium"""</formula>
    </cfRule>
  </conditionalFormatting>
  <conditionalFormatting sqref="I54:I62">
    <cfRule type="cellIs" dxfId="25" priority="6" operator="equal">
      <formula>"""Medium"""</formula>
    </cfRule>
  </conditionalFormatting>
  <conditionalFormatting sqref="G63">
    <cfRule type="cellIs" dxfId="24" priority="5" operator="equal">
      <formula>"""Medium"""</formula>
    </cfRule>
  </conditionalFormatting>
  <conditionalFormatting sqref="I20">
    <cfRule type="cellIs" dxfId="23" priority="3" operator="equal">
      <formula>"""Medium"""</formula>
    </cfRule>
  </conditionalFormatting>
  <conditionalFormatting sqref="I46">
    <cfRule type="cellIs" dxfId="22" priority="2" operator="equal">
      <formula>"""Medium"""</formula>
    </cfRule>
  </conditionalFormatting>
  <conditionalFormatting sqref="G48">
    <cfRule type="cellIs" dxfId="21" priority="1" operator="equal">
      <formula>"""Medium"""</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ED0-3E2E-BC45-B5ED-2E33FCD738FC}">
  <sheetPr codeName="Sheet12"/>
  <dimension ref="A1:C11"/>
  <sheetViews>
    <sheetView workbookViewId="0">
      <selection activeCell="E17" sqref="E17"/>
    </sheetView>
  </sheetViews>
  <sheetFormatPr baseColWidth="10" defaultRowHeight="15"/>
  <cols>
    <col min="1" max="1" width="28.5" customWidth="1"/>
    <col min="2" max="2" width="17.83203125" customWidth="1"/>
    <col min="3" max="3" width="21.6640625" bestFit="1" customWidth="1"/>
  </cols>
  <sheetData>
    <row r="1" spans="1:3">
      <c r="A1" s="15" t="s">
        <v>835</v>
      </c>
    </row>
    <row r="3" spans="1:3">
      <c r="A3" t="s">
        <v>809</v>
      </c>
      <c r="B3" t="s">
        <v>839</v>
      </c>
      <c r="C3" t="s">
        <v>840</v>
      </c>
    </row>
    <row r="4" spans="1:3">
      <c r="A4" s="6" t="s">
        <v>801</v>
      </c>
      <c r="B4" s="23"/>
      <c r="C4" s="23"/>
    </row>
    <row r="5" spans="1:3">
      <c r="A5" t="s">
        <v>802</v>
      </c>
      <c r="B5" s="23"/>
      <c r="C5" s="23"/>
    </row>
    <row r="6" spans="1:3">
      <c r="A6" t="s">
        <v>805</v>
      </c>
      <c r="B6" s="18"/>
      <c r="C6" s="18"/>
    </row>
    <row r="7" spans="1:3">
      <c r="A7" s="6" t="s">
        <v>806</v>
      </c>
      <c r="B7" s="23"/>
      <c r="C7" s="23"/>
    </row>
    <row r="8" spans="1:3">
      <c r="A8" t="s">
        <v>807</v>
      </c>
      <c r="B8" s="23"/>
      <c r="C8" s="23"/>
    </row>
    <row r="9" spans="1:3">
      <c r="A9" t="s">
        <v>808</v>
      </c>
      <c r="B9" s="18"/>
      <c r="C9" s="18"/>
    </row>
    <row r="10" spans="1:3">
      <c r="A10" s="6" t="s">
        <v>803</v>
      </c>
      <c r="B10" s="6"/>
      <c r="C10" s="17"/>
    </row>
    <row r="11" spans="1:3">
      <c r="A11" s="6" t="s">
        <v>804</v>
      </c>
      <c r="B11" s="23"/>
      <c r="C11" s="23"/>
    </row>
  </sheetData>
  <phoneticPr fontId="5"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692D8-ED3D-284A-9F49-7ABD894EE91F}">
  <sheetPr codeName="Sheet13">
    <tabColor theme="7" tint="0.59999389629810485"/>
  </sheetPr>
  <dimension ref="A1:C45"/>
  <sheetViews>
    <sheetView showGridLines="0" topLeftCell="A4" workbookViewId="0">
      <selection activeCell="A34" sqref="A34"/>
    </sheetView>
  </sheetViews>
  <sheetFormatPr baseColWidth="10" defaultRowHeight="15"/>
  <cols>
    <col min="1" max="1" width="28.5" bestFit="1" customWidth="1"/>
  </cols>
  <sheetData>
    <row r="1" spans="1:2">
      <c r="A1" s="15" t="s">
        <v>846</v>
      </c>
    </row>
    <row r="3" spans="1:2">
      <c r="A3" t="s">
        <v>915</v>
      </c>
      <c r="B3" t="s">
        <v>916</v>
      </c>
    </row>
    <row r="4" spans="1:2">
      <c r="B4" t="s">
        <v>940</v>
      </c>
    </row>
    <row r="5" spans="1:2">
      <c r="A5" t="s">
        <v>917</v>
      </c>
      <c r="B5" t="s">
        <v>918</v>
      </c>
    </row>
    <row r="6" spans="1:2">
      <c r="B6" t="s">
        <v>919</v>
      </c>
    </row>
    <row r="7" spans="1:2">
      <c r="A7" t="s">
        <v>920</v>
      </c>
      <c r="B7" t="s">
        <v>921</v>
      </c>
    </row>
    <row r="8" spans="1:2">
      <c r="A8" t="s">
        <v>922</v>
      </c>
      <c r="B8" t="s">
        <v>936</v>
      </c>
    </row>
    <row r="9" spans="1:2">
      <c r="B9" t="s">
        <v>923</v>
      </c>
    </row>
    <row r="10" spans="1:2">
      <c r="A10" t="s">
        <v>924</v>
      </c>
      <c r="B10" t="s">
        <v>925</v>
      </c>
    </row>
    <row r="11" spans="1:2">
      <c r="B11" t="s">
        <v>926</v>
      </c>
    </row>
    <row r="12" spans="1:2">
      <c r="A12" t="s">
        <v>927</v>
      </c>
      <c r="B12" t="s">
        <v>928</v>
      </c>
    </row>
    <row r="13" spans="1:2">
      <c r="A13" t="s">
        <v>929</v>
      </c>
      <c r="B13" t="s">
        <v>930</v>
      </c>
    </row>
    <row r="14" spans="1:2">
      <c r="A14" t="s">
        <v>931</v>
      </c>
      <c r="B14" t="s">
        <v>932</v>
      </c>
    </row>
    <row r="16" spans="1:2">
      <c r="A16" s="84" t="s">
        <v>1469</v>
      </c>
    </row>
    <row r="18" spans="1:3">
      <c r="A18" t="s">
        <v>1465</v>
      </c>
    </row>
    <row r="19" spans="1:3">
      <c r="A19" t="s">
        <v>1466</v>
      </c>
    </row>
    <row r="20" spans="1:3">
      <c r="A20" t="s">
        <v>1220</v>
      </c>
    </row>
    <row r="21" spans="1:3">
      <c r="A21" t="s">
        <v>1467</v>
      </c>
    </row>
    <row r="23" spans="1:3">
      <c r="A23" s="15" t="s">
        <v>1470</v>
      </c>
    </row>
    <row r="25" spans="1:3">
      <c r="A25" s="28" t="s">
        <v>836</v>
      </c>
      <c r="B25" s="28" t="s">
        <v>837</v>
      </c>
      <c r="C25" s="28"/>
    </row>
    <row r="26" spans="1:3">
      <c r="A26" s="28" t="s">
        <v>838</v>
      </c>
      <c r="B26" s="28" t="s">
        <v>851</v>
      </c>
      <c r="C26" s="73"/>
    </row>
    <row r="27" spans="1:3">
      <c r="A27" s="28" t="s">
        <v>848</v>
      </c>
      <c r="B27" s="28" t="s">
        <v>852</v>
      </c>
      <c r="C27" s="73"/>
    </row>
    <row r="28" spans="1:3">
      <c r="A28" s="28" t="s">
        <v>849</v>
      </c>
      <c r="B28" s="28" t="s">
        <v>850</v>
      </c>
      <c r="C28" s="73"/>
    </row>
    <row r="29" spans="1:3">
      <c r="A29" s="28" t="s">
        <v>854</v>
      </c>
      <c r="B29" s="28" t="s">
        <v>853</v>
      </c>
      <c r="C29" s="73"/>
    </row>
    <row r="30" spans="1:3">
      <c r="A30" s="28" t="s">
        <v>857</v>
      </c>
      <c r="B30" s="28" t="s">
        <v>855</v>
      </c>
      <c r="C30" s="73"/>
    </row>
    <row r="31" spans="1:3">
      <c r="A31" s="28" t="s">
        <v>858</v>
      </c>
      <c r="B31" s="28" t="s">
        <v>856</v>
      </c>
      <c r="C31" s="73"/>
    </row>
    <row r="33" spans="1:1">
      <c r="A33" s="84" t="s">
        <v>1471</v>
      </c>
    </row>
    <row r="35" spans="1:1">
      <c r="A35" t="s">
        <v>1218</v>
      </c>
    </row>
    <row r="36" spans="1:1">
      <c r="A36" t="s">
        <v>1219</v>
      </c>
    </row>
    <row r="37" spans="1:1">
      <c r="A37" t="s">
        <v>1220</v>
      </c>
    </row>
    <row r="38" spans="1:1">
      <c r="A38" t="s">
        <v>1221</v>
      </c>
    </row>
    <row r="40" spans="1:1">
      <c r="A40" s="84" t="s">
        <v>1468</v>
      </c>
    </row>
    <row r="42" spans="1:1">
      <c r="A42" t="s">
        <v>1218</v>
      </c>
    </row>
    <row r="43" spans="1:1">
      <c r="A43" t="s">
        <v>1219</v>
      </c>
    </row>
    <row r="44" spans="1:1">
      <c r="A44" t="s">
        <v>1220</v>
      </c>
    </row>
    <row r="45" spans="1:1">
      <c r="A45" t="s">
        <v>1221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E4F59-6B81-3B4E-B483-87FD4104FC84}">
  <sheetPr codeName="Sheet14">
    <tabColor theme="9" tint="0.59999389629810485"/>
  </sheetPr>
  <dimension ref="B1:G160"/>
  <sheetViews>
    <sheetView showGridLines="0" zoomScale="99" workbookViewId="0">
      <selection activeCell="R39" sqref="R39"/>
    </sheetView>
  </sheetViews>
  <sheetFormatPr baseColWidth="10" defaultRowHeight="15"/>
  <cols>
    <col min="1" max="1" width="10.83203125" style="36"/>
    <col min="2" max="2" width="21.33203125" style="36" customWidth="1"/>
    <col min="3" max="3" width="15" style="36" bestFit="1" customWidth="1"/>
    <col min="4" max="4" width="15" style="36" customWidth="1"/>
    <col min="5" max="5" width="10.83203125" style="36"/>
    <col min="6" max="6" width="17.5" style="36" customWidth="1"/>
    <col min="7" max="16384" width="10.83203125" style="36"/>
  </cols>
  <sheetData>
    <row r="1" spans="2:7" ht="16" thickBot="1"/>
    <row r="2" spans="2:7" ht="38" customHeight="1">
      <c r="B2" s="131" t="s">
        <v>898</v>
      </c>
      <c r="C2" s="132"/>
      <c r="D2" s="132"/>
      <c r="E2" s="132"/>
      <c r="F2" s="132"/>
      <c r="G2" s="133"/>
    </row>
    <row r="3" spans="2:7">
      <c r="B3" s="30"/>
      <c r="C3"/>
      <c r="D3"/>
      <c r="E3"/>
      <c r="F3"/>
      <c r="G3" s="31"/>
    </row>
    <row r="4" spans="2:7">
      <c r="B4" s="30" t="s">
        <v>892</v>
      </c>
      <c r="C4" s="45"/>
      <c r="D4"/>
      <c r="E4" t="s">
        <v>894</v>
      </c>
      <c r="F4" s="47"/>
      <c r="G4" s="31"/>
    </row>
    <row r="5" spans="2:7" ht="8" customHeight="1">
      <c r="B5" s="30"/>
      <c r="C5" s="46"/>
      <c r="D5"/>
      <c r="E5"/>
      <c r="F5" s="46"/>
      <c r="G5" s="31"/>
    </row>
    <row r="6" spans="2:7">
      <c r="B6" s="30" t="s">
        <v>893</v>
      </c>
      <c r="C6" s="45"/>
      <c r="D6"/>
      <c r="E6" t="s">
        <v>895</v>
      </c>
      <c r="F6" s="47"/>
      <c r="G6" s="31"/>
    </row>
    <row r="7" spans="2:7" ht="8" customHeight="1">
      <c r="B7" s="30"/>
      <c r="C7" s="46"/>
      <c r="D7"/>
      <c r="E7"/>
      <c r="F7" s="46"/>
      <c r="G7" s="31"/>
    </row>
    <row r="8" spans="2:7">
      <c r="B8" s="30" t="s">
        <v>896</v>
      </c>
      <c r="C8" s="45"/>
      <c r="D8"/>
      <c r="E8" t="s">
        <v>865</v>
      </c>
      <c r="F8" s="47"/>
      <c r="G8" s="31"/>
    </row>
    <row r="9" spans="2:7">
      <c r="B9" s="30"/>
      <c r="C9"/>
      <c r="D9"/>
      <c r="E9"/>
      <c r="F9"/>
      <c r="G9" s="31"/>
    </row>
    <row r="10" spans="2:7">
      <c r="B10" s="30" t="s">
        <v>897</v>
      </c>
      <c r="C10"/>
      <c r="D10"/>
      <c r="E10"/>
      <c r="F10"/>
      <c r="G10" s="31"/>
    </row>
    <row r="11" spans="2:7">
      <c r="B11" s="30"/>
      <c r="C11"/>
      <c r="D11"/>
      <c r="E11"/>
      <c r="F11"/>
      <c r="G11" s="31"/>
    </row>
    <row r="12" spans="2:7">
      <c r="B12" s="30" t="s">
        <v>0</v>
      </c>
      <c r="C12" s="37"/>
      <c r="D12"/>
      <c r="E12" s="48" t="s">
        <v>902</v>
      </c>
      <c r="F12"/>
      <c r="G12" s="31"/>
    </row>
    <row r="13" spans="2:7" ht="8" customHeight="1">
      <c r="B13" s="30"/>
      <c r="C13"/>
      <c r="D13"/>
      <c r="E13" s="48"/>
      <c r="F13"/>
      <c r="G13" s="31"/>
    </row>
    <row r="14" spans="2:7">
      <c r="B14" s="30" t="s">
        <v>3</v>
      </c>
      <c r="C14" s="37"/>
      <c r="D14"/>
      <c r="E14" s="48" t="s">
        <v>901</v>
      </c>
      <c r="F14"/>
      <c r="G14" s="31"/>
    </row>
    <row r="15" spans="2:7" ht="8" customHeight="1">
      <c r="B15" s="30"/>
      <c r="C15"/>
      <c r="D15"/>
      <c r="E15" s="48"/>
      <c r="F15"/>
      <c r="G15" s="31"/>
    </row>
    <row r="16" spans="2:7">
      <c r="B16" s="30" t="s">
        <v>800</v>
      </c>
      <c r="C16" s="37"/>
      <c r="D16"/>
      <c r="E16" s="48" t="s">
        <v>900</v>
      </c>
      <c r="F16"/>
      <c r="G16" s="31"/>
    </row>
    <row r="17" spans="2:7" ht="8" customHeight="1">
      <c r="B17" s="30"/>
      <c r="C17"/>
      <c r="D17"/>
      <c r="E17" s="48"/>
      <c r="F17"/>
      <c r="G17" s="31"/>
    </row>
    <row r="18" spans="2:7">
      <c r="B18" s="30" t="s">
        <v>801</v>
      </c>
      <c r="C18" s="37"/>
      <c r="D18"/>
      <c r="E18" s="48" t="s">
        <v>934</v>
      </c>
      <c r="F18"/>
      <c r="G18" s="31"/>
    </row>
    <row r="19" spans="2:7" ht="8" customHeight="1">
      <c r="B19" s="30"/>
      <c r="C19"/>
      <c r="D19"/>
      <c r="E19" s="48"/>
      <c r="F19"/>
      <c r="G19" s="31"/>
    </row>
    <row r="20" spans="2:7">
      <c r="B20" s="30" t="s">
        <v>802</v>
      </c>
      <c r="C20" s="37"/>
      <c r="D20"/>
      <c r="E20" s="48" t="s">
        <v>935</v>
      </c>
      <c r="F20"/>
      <c r="G20" s="31"/>
    </row>
    <row r="21" spans="2:7" ht="8" customHeight="1">
      <c r="B21" s="30"/>
      <c r="C21"/>
      <c r="D21"/>
      <c r="E21" s="48"/>
      <c r="F21"/>
      <c r="G21" s="31"/>
    </row>
    <row r="22" spans="2:7">
      <c r="B22" s="30" t="s">
        <v>806</v>
      </c>
      <c r="C22" s="37"/>
      <c r="D22"/>
      <c r="E22" s="48" t="s">
        <v>937</v>
      </c>
      <c r="F22"/>
      <c r="G22" s="31"/>
    </row>
    <row r="23" spans="2:7" ht="8" customHeight="1">
      <c r="B23" s="30"/>
      <c r="C23"/>
      <c r="D23"/>
      <c r="E23" s="48"/>
      <c r="F23"/>
      <c r="G23" s="31"/>
    </row>
    <row r="24" spans="2:7">
      <c r="B24" s="30" t="s">
        <v>807</v>
      </c>
      <c r="C24" s="37"/>
      <c r="D24"/>
      <c r="E24" s="48" t="s">
        <v>899</v>
      </c>
      <c r="F24"/>
      <c r="G24" s="31"/>
    </row>
    <row r="25" spans="2:7" ht="8" customHeight="1">
      <c r="B25" s="30"/>
      <c r="C25"/>
      <c r="D25"/>
      <c r="E25" s="48"/>
      <c r="F25"/>
      <c r="G25" s="31"/>
    </row>
    <row r="26" spans="2:7">
      <c r="B26" s="30" t="s">
        <v>905</v>
      </c>
      <c r="C26" s="37"/>
      <c r="D26"/>
      <c r="E26" s="48" t="s">
        <v>899</v>
      </c>
      <c r="F26"/>
      <c r="G26" s="31"/>
    </row>
    <row r="27" spans="2:7">
      <c r="B27" s="30"/>
      <c r="C27" s="32" t="str">
        <f>IF(C16="Other","Please contact diegocg@boa.com with details","")</f>
        <v/>
      </c>
      <c r="D27"/>
      <c r="E27"/>
      <c r="F27"/>
      <c r="G27" s="31"/>
    </row>
    <row r="28" spans="2:7">
      <c r="B28" s="30"/>
      <c r="C28"/>
      <c r="D28"/>
      <c r="E28"/>
      <c r="F28"/>
      <c r="G28" s="31"/>
    </row>
    <row r="29" spans="2:7">
      <c r="B29" s="30"/>
      <c r="C29"/>
      <c r="D29"/>
      <c r="E29"/>
      <c r="F29"/>
      <c r="G29" s="31"/>
    </row>
    <row r="30" spans="2:7">
      <c r="B30" s="30"/>
      <c r="C30"/>
      <c r="D30"/>
      <c r="E30"/>
      <c r="F30"/>
      <c r="G30" s="31"/>
    </row>
    <row r="31" spans="2:7" ht="16" thickBot="1">
      <c r="B31" s="33"/>
      <c r="C31" s="34"/>
      <c r="D31" s="34"/>
      <c r="E31" s="34"/>
      <c r="F31" s="34"/>
      <c r="G31" s="35"/>
    </row>
    <row r="33" spans="2:7">
      <c r="B33" s="42"/>
      <c r="C33" s="42" t="s">
        <v>892</v>
      </c>
      <c r="D33" s="42">
        <f>C4</f>
        <v>0</v>
      </c>
      <c r="E33" s="42"/>
      <c r="F33" s="42"/>
      <c r="G33" s="43"/>
    </row>
    <row r="34" spans="2:7">
      <c r="B34" s="42"/>
      <c r="C34" s="42" t="s">
        <v>893</v>
      </c>
      <c r="D34" s="42">
        <f>C6</f>
        <v>0</v>
      </c>
      <c r="E34" s="42"/>
      <c r="F34" s="42"/>
      <c r="G34" s="43"/>
    </row>
    <row r="35" spans="2:7">
      <c r="B35" s="42"/>
      <c r="C35" s="42" t="s">
        <v>896</v>
      </c>
      <c r="D35" s="42">
        <f>C8</f>
        <v>0</v>
      </c>
      <c r="E35" s="42"/>
      <c r="F35" s="42"/>
      <c r="G35" s="43"/>
    </row>
    <row r="36" spans="2:7">
      <c r="B36" s="42"/>
      <c r="C36" s="42" t="s">
        <v>894</v>
      </c>
      <c r="D36" s="42">
        <f>F4</f>
        <v>0</v>
      </c>
      <c r="E36" s="42"/>
      <c r="F36" s="42"/>
      <c r="G36" s="43"/>
    </row>
    <row r="37" spans="2:7">
      <c r="B37" s="42"/>
      <c r="C37" s="42" t="s">
        <v>907</v>
      </c>
      <c r="D37" s="42">
        <f>F6</f>
        <v>0</v>
      </c>
      <c r="E37" s="42"/>
      <c r="F37" s="42"/>
      <c r="G37" s="43"/>
    </row>
    <row r="38" spans="2:7">
      <c r="B38" s="42"/>
      <c r="C38" s="42" t="s">
        <v>865</v>
      </c>
      <c r="D38" s="42">
        <f>F8</f>
        <v>0</v>
      </c>
      <c r="E38" s="42"/>
      <c r="F38" s="42"/>
      <c r="G38" s="43"/>
    </row>
    <row r="39" spans="2:7">
      <c r="B39" s="42"/>
      <c r="C39" s="42" t="s">
        <v>897</v>
      </c>
      <c r="D39" s="42" t="str">
        <f>IF(E39=1,"Morning","Afternoon")</f>
        <v>Morning</v>
      </c>
      <c r="E39" s="42">
        <v>1</v>
      </c>
      <c r="F39" s="42"/>
      <c r="G39" s="43"/>
    </row>
    <row r="40" spans="2:7">
      <c r="B40" s="42"/>
      <c r="C40" s="42" t="s">
        <v>0</v>
      </c>
      <c r="D40" s="42">
        <f>C12</f>
        <v>0</v>
      </c>
      <c r="E40" s="42"/>
      <c r="F40" s="42"/>
      <c r="G40" s="43"/>
    </row>
    <row r="41" spans="2:7">
      <c r="B41" s="42"/>
      <c r="C41" s="42" t="s">
        <v>3</v>
      </c>
      <c r="D41" s="42">
        <f>C14</f>
        <v>0</v>
      </c>
      <c r="E41" s="42"/>
      <c r="F41" s="42"/>
      <c r="G41" s="43"/>
    </row>
    <row r="42" spans="2:7">
      <c r="B42" s="42"/>
      <c r="C42" s="42" t="s">
        <v>800</v>
      </c>
      <c r="D42" s="42">
        <f>C16</f>
        <v>0</v>
      </c>
      <c r="E42" s="42"/>
      <c r="F42" s="42"/>
      <c r="G42" s="43"/>
    </row>
    <row r="43" spans="2:7">
      <c r="B43" s="42"/>
      <c r="C43" s="42" t="s">
        <v>801</v>
      </c>
      <c r="D43" s="42">
        <f>C18</f>
        <v>0</v>
      </c>
      <c r="E43" s="42"/>
      <c r="F43" s="42"/>
      <c r="G43" s="43"/>
    </row>
    <row r="44" spans="2:7">
      <c r="B44" s="42"/>
      <c r="C44" s="42" t="s">
        <v>938</v>
      </c>
      <c r="D44" s="42">
        <f>C20</f>
        <v>0</v>
      </c>
      <c r="E44" s="42"/>
      <c r="F44" s="42"/>
      <c r="G44" s="43"/>
    </row>
    <row r="45" spans="2:7">
      <c r="B45" s="42"/>
      <c r="C45" s="42" t="s">
        <v>806</v>
      </c>
      <c r="D45" s="42">
        <f>C22</f>
        <v>0</v>
      </c>
      <c r="E45" s="42"/>
      <c r="F45" s="42"/>
      <c r="G45" s="43"/>
    </row>
    <row r="46" spans="2:7">
      <c r="B46" s="42"/>
      <c r="C46" s="42" t="s">
        <v>939</v>
      </c>
      <c r="D46" s="42">
        <f>C24</f>
        <v>0</v>
      </c>
      <c r="E46" s="42"/>
      <c r="F46" s="42"/>
      <c r="G46" s="43"/>
    </row>
    <row r="47" spans="2:7">
      <c r="B47" s="42"/>
      <c r="C47" s="42" t="s">
        <v>905</v>
      </c>
      <c r="D47" s="42">
        <f>C26</f>
        <v>0</v>
      </c>
      <c r="E47" s="42"/>
      <c r="F47" s="42"/>
      <c r="G47" s="43"/>
    </row>
    <row r="48" spans="2:7">
      <c r="B48" s="42"/>
      <c r="C48" s="59"/>
      <c r="D48" s="42"/>
      <c r="E48" s="42"/>
      <c r="F48" s="42"/>
      <c r="G48" s="43"/>
    </row>
    <row r="49" spans="2:7">
      <c r="B49" s="42"/>
      <c r="C49" s="59"/>
      <c r="D49" s="42"/>
      <c r="E49" s="42"/>
      <c r="F49" s="42"/>
      <c r="G49" s="43"/>
    </row>
    <row r="50" spans="2:7">
      <c r="C50" s="44"/>
      <c r="D50" s="43"/>
      <c r="E50" s="43"/>
      <c r="F50" s="43"/>
      <c r="G50" s="43"/>
    </row>
    <row r="51" spans="2:7">
      <c r="C51" s="44"/>
      <c r="D51" s="43"/>
      <c r="E51" s="43"/>
      <c r="F51" s="43"/>
      <c r="G51" s="43"/>
    </row>
    <row r="52" spans="2:7">
      <c r="C52" s="44"/>
      <c r="D52" s="43"/>
      <c r="E52" s="43"/>
      <c r="F52" s="43"/>
      <c r="G52" s="43"/>
    </row>
    <row r="53" spans="2:7">
      <c r="C53" s="44"/>
      <c r="D53" s="43"/>
      <c r="E53" s="43"/>
      <c r="F53" s="43"/>
      <c r="G53" s="43"/>
    </row>
    <row r="54" spans="2:7">
      <c r="C54" s="44"/>
      <c r="D54" s="43"/>
      <c r="E54" s="43"/>
      <c r="F54" s="43"/>
      <c r="G54" s="43"/>
    </row>
    <row r="55" spans="2:7">
      <c r="C55" s="44"/>
      <c r="D55" s="43"/>
      <c r="E55" s="43"/>
      <c r="F55" s="43"/>
      <c r="G55" s="43"/>
    </row>
    <row r="56" spans="2:7">
      <c r="C56" s="44"/>
      <c r="D56" s="43"/>
      <c r="E56" s="43"/>
      <c r="F56" s="43"/>
      <c r="G56" s="43"/>
    </row>
    <row r="57" spans="2:7">
      <c r="C57" s="43"/>
      <c r="D57" s="43"/>
      <c r="E57" s="43"/>
      <c r="F57" s="43"/>
      <c r="G57" s="43"/>
    </row>
    <row r="58" spans="2:7">
      <c r="C58" s="43"/>
      <c r="D58" s="43"/>
      <c r="E58" s="43"/>
      <c r="F58" s="43"/>
      <c r="G58" s="43"/>
    </row>
    <row r="59" spans="2:7">
      <c r="C59" s="43"/>
      <c r="D59" s="43"/>
      <c r="E59" s="43"/>
      <c r="F59" s="43"/>
      <c r="G59" s="43"/>
    </row>
    <row r="60" spans="2:7">
      <c r="C60" s="43"/>
      <c r="D60" s="43"/>
      <c r="E60" s="43"/>
      <c r="F60" s="43"/>
      <c r="G60" s="43"/>
    </row>
    <row r="61" spans="2:7">
      <c r="C61" s="43"/>
      <c r="D61" s="43"/>
      <c r="E61" s="43"/>
      <c r="F61" s="43"/>
      <c r="G61" s="43"/>
    </row>
    <row r="62" spans="2:7">
      <c r="C62" s="43"/>
      <c r="D62" s="43"/>
      <c r="E62" s="43"/>
      <c r="F62" s="43"/>
      <c r="G62" s="43"/>
    </row>
    <row r="63" spans="2:7">
      <c r="C63" s="43"/>
      <c r="D63" s="43"/>
      <c r="E63" s="43"/>
      <c r="F63" s="43"/>
      <c r="G63" s="43"/>
    </row>
    <row r="64" spans="2:7">
      <c r="C64" s="43"/>
      <c r="D64" s="43"/>
      <c r="E64" s="43"/>
      <c r="F64" s="43"/>
      <c r="G64" s="43"/>
    </row>
    <row r="65" spans="3:7">
      <c r="C65" s="43"/>
      <c r="D65" s="43"/>
      <c r="E65" s="43"/>
      <c r="F65" s="43"/>
      <c r="G65" s="43"/>
    </row>
    <row r="66" spans="3:7">
      <c r="C66" s="43"/>
      <c r="D66" s="43"/>
      <c r="E66" s="43"/>
      <c r="F66" s="43"/>
      <c r="G66" s="43"/>
    </row>
    <row r="67" spans="3:7">
      <c r="C67" s="43"/>
      <c r="D67" s="43"/>
      <c r="E67" s="43"/>
      <c r="F67" s="43"/>
      <c r="G67" s="43"/>
    </row>
    <row r="68" spans="3:7">
      <c r="C68" s="43"/>
      <c r="D68" s="43"/>
      <c r="E68" s="43"/>
      <c r="F68" s="43"/>
      <c r="G68" s="43"/>
    </row>
    <row r="69" spans="3:7">
      <c r="C69" s="43"/>
      <c r="D69" s="43"/>
      <c r="E69" s="43"/>
      <c r="F69" s="43"/>
      <c r="G69" s="43"/>
    </row>
    <row r="70" spans="3:7">
      <c r="C70" s="43"/>
      <c r="D70" s="43"/>
      <c r="E70" s="43"/>
      <c r="F70" s="43"/>
      <c r="G70" s="43"/>
    </row>
    <row r="71" spans="3:7">
      <c r="C71" s="43"/>
      <c r="D71" s="43"/>
      <c r="E71" s="43"/>
      <c r="F71" s="43"/>
      <c r="G71" s="43"/>
    </row>
    <row r="72" spans="3:7">
      <c r="C72" s="43"/>
      <c r="D72" s="43"/>
      <c r="E72" s="43"/>
      <c r="F72" s="43"/>
      <c r="G72" s="43"/>
    </row>
    <row r="73" spans="3:7">
      <c r="C73" s="43"/>
      <c r="D73" s="43"/>
      <c r="E73" s="43"/>
      <c r="F73" s="43"/>
      <c r="G73" s="43"/>
    </row>
    <row r="74" spans="3:7">
      <c r="C74" s="43"/>
      <c r="D74" s="43"/>
      <c r="E74" s="43"/>
      <c r="F74" s="43"/>
      <c r="G74" s="43"/>
    </row>
    <row r="75" spans="3:7">
      <c r="C75" s="43"/>
      <c r="D75" s="43"/>
      <c r="E75" s="43"/>
      <c r="F75" s="43"/>
      <c r="G75" s="43"/>
    </row>
    <row r="76" spans="3:7">
      <c r="C76" s="43"/>
      <c r="D76" s="43"/>
      <c r="E76" s="43"/>
      <c r="F76" s="43"/>
      <c r="G76" s="43"/>
    </row>
    <row r="77" spans="3:7">
      <c r="C77" s="43"/>
      <c r="D77" s="43"/>
      <c r="E77" s="43"/>
      <c r="F77" s="43"/>
      <c r="G77" s="43"/>
    </row>
    <row r="78" spans="3:7">
      <c r="C78" s="43"/>
      <c r="D78" s="43"/>
      <c r="E78" s="43"/>
      <c r="F78" s="43"/>
      <c r="G78" s="43"/>
    </row>
    <row r="79" spans="3:7">
      <c r="C79" s="43"/>
      <c r="D79" s="43"/>
      <c r="E79" s="43"/>
      <c r="F79" s="43"/>
      <c r="G79" s="43"/>
    </row>
    <row r="80" spans="3:7">
      <c r="C80" s="43"/>
      <c r="D80" s="43"/>
      <c r="E80" s="43"/>
      <c r="F80" s="43"/>
      <c r="G80" s="43"/>
    </row>
    <row r="81" spans="3:7">
      <c r="C81" s="43"/>
      <c r="D81" s="43"/>
      <c r="E81" s="43"/>
      <c r="F81" s="43"/>
      <c r="G81" s="43"/>
    </row>
    <row r="82" spans="3:7">
      <c r="C82" s="43"/>
      <c r="D82" s="43"/>
      <c r="E82" s="43"/>
      <c r="F82" s="43"/>
      <c r="G82" s="43"/>
    </row>
    <row r="83" spans="3:7">
      <c r="C83" s="43"/>
      <c r="D83" s="43"/>
      <c r="E83" s="43"/>
      <c r="F83" s="43"/>
      <c r="G83" s="43"/>
    </row>
    <row r="84" spans="3:7">
      <c r="C84" s="43"/>
      <c r="D84" s="43"/>
      <c r="E84" s="43"/>
      <c r="F84" s="43"/>
      <c r="G84" s="43"/>
    </row>
    <row r="85" spans="3:7">
      <c r="C85" s="43"/>
      <c r="D85" s="43"/>
      <c r="E85" s="43"/>
      <c r="F85" s="43"/>
      <c r="G85" s="43"/>
    </row>
    <row r="86" spans="3:7">
      <c r="C86" s="43"/>
      <c r="D86" s="43"/>
      <c r="E86" s="43"/>
      <c r="F86" s="43"/>
      <c r="G86" s="43"/>
    </row>
    <row r="87" spans="3:7">
      <c r="C87" s="43"/>
      <c r="D87" s="43"/>
      <c r="E87" s="43"/>
      <c r="F87" s="43"/>
      <c r="G87" s="43"/>
    </row>
    <row r="88" spans="3:7">
      <c r="C88" s="43"/>
      <c r="D88" s="43"/>
      <c r="E88" s="43"/>
      <c r="F88" s="43"/>
      <c r="G88" s="43"/>
    </row>
    <row r="89" spans="3:7">
      <c r="C89" s="43"/>
      <c r="D89" s="43"/>
      <c r="E89" s="43"/>
      <c r="F89" s="43"/>
      <c r="G89" s="43"/>
    </row>
    <row r="90" spans="3:7">
      <c r="C90" s="43"/>
      <c r="D90" s="43"/>
      <c r="E90" s="43"/>
      <c r="F90" s="43"/>
      <c r="G90" s="43"/>
    </row>
    <row r="91" spans="3:7">
      <c r="C91" s="43"/>
      <c r="D91" s="43"/>
      <c r="E91" s="43"/>
      <c r="F91" s="43"/>
      <c r="G91" s="43"/>
    </row>
    <row r="92" spans="3:7">
      <c r="C92" s="43"/>
      <c r="D92" s="43"/>
      <c r="E92" s="43"/>
      <c r="F92" s="43"/>
      <c r="G92" s="43"/>
    </row>
    <row r="93" spans="3:7">
      <c r="C93" s="43"/>
      <c r="D93" s="43"/>
      <c r="E93" s="43"/>
      <c r="F93" s="43"/>
      <c r="G93" s="43"/>
    </row>
    <row r="94" spans="3:7">
      <c r="C94" s="43"/>
      <c r="D94" s="43"/>
      <c r="E94" s="43"/>
      <c r="F94" s="43"/>
      <c r="G94" s="43"/>
    </row>
    <row r="95" spans="3:7">
      <c r="C95" s="43"/>
      <c r="D95" s="43"/>
      <c r="E95" s="43"/>
      <c r="F95" s="43"/>
      <c r="G95" s="43"/>
    </row>
    <row r="96" spans="3:7">
      <c r="C96" s="43"/>
      <c r="D96" s="43"/>
      <c r="E96" s="43"/>
      <c r="F96" s="43"/>
      <c r="G96" s="43"/>
    </row>
    <row r="97" spans="3:7">
      <c r="C97" s="43"/>
      <c r="D97" s="43"/>
      <c r="E97" s="43"/>
      <c r="F97" s="43"/>
      <c r="G97" s="43"/>
    </row>
    <row r="98" spans="3:7">
      <c r="C98" s="43"/>
      <c r="D98" s="43"/>
      <c r="E98" s="43"/>
      <c r="F98" s="43"/>
      <c r="G98" s="43"/>
    </row>
    <row r="99" spans="3:7">
      <c r="C99" s="43"/>
      <c r="D99" s="43"/>
      <c r="E99" s="43"/>
      <c r="F99" s="43"/>
      <c r="G99" s="43"/>
    </row>
    <row r="100" spans="3:7">
      <c r="C100" s="43"/>
      <c r="D100" s="43"/>
      <c r="E100" s="43"/>
      <c r="F100" s="43"/>
      <c r="G100" s="43"/>
    </row>
    <row r="101" spans="3:7">
      <c r="C101" s="43"/>
      <c r="D101" s="43"/>
      <c r="E101" s="43"/>
      <c r="F101" s="43"/>
      <c r="G101" s="43"/>
    </row>
    <row r="102" spans="3:7">
      <c r="C102" s="43"/>
      <c r="D102" s="43"/>
      <c r="E102" s="43"/>
      <c r="F102" s="43"/>
      <c r="G102" s="43"/>
    </row>
    <row r="103" spans="3:7">
      <c r="C103" s="43"/>
      <c r="D103" s="43"/>
      <c r="E103" s="43"/>
      <c r="F103" s="43"/>
      <c r="G103" s="43"/>
    </row>
    <row r="104" spans="3:7">
      <c r="C104" s="43"/>
      <c r="D104" s="43"/>
      <c r="E104" s="43"/>
      <c r="F104" s="43"/>
      <c r="G104" s="43"/>
    </row>
    <row r="105" spans="3:7">
      <c r="C105" s="43"/>
      <c r="D105" s="43"/>
      <c r="E105" s="43"/>
      <c r="F105" s="43"/>
      <c r="G105" s="43"/>
    </row>
    <row r="106" spans="3:7">
      <c r="C106" s="43"/>
      <c r="D106" s="43"/>
      <c r="E106" s="43"/>
      <c r="F106" s="43"/>
      <c r="G106" s="43"/>
    </row>
    <row r="107" spans="3:7">
      <c r="C107" s="43"/>
      <c r="D107" s="43"/>
      <c r="E107" s="43"/>
      <c r="F107" s="43"/>
      <c r="G107" s="43"/>
    </row>
    <row r="108" spans="3:7">
      <c r="C108" s="43"/>
      <c r="D108" s="43"/>
      <c r="E108" s="43"/>
      <c r="F108" s="43"/>
      <c r="G108" s="43"/>
    </row>
    <row r="109" spans="3:7">
      <c r="C109" s="43"/>
      <c r="D109" s="43"/>
      <c r="E109" s="43"/>
      <c r="F109" s="43"/>
      <c r="G109" s="43"/>
    </row>
    <row r="110" spans="3:7">
      <c r="C110" s="43"/>
      <c r="D110" s="43"/>
      <c r="E110" s="43"/>
      <c r="F110" s="43"/>
      <c r="G110" s="43"/>
    </row>
    <row r="111" spans="3:7">
      <c r="C111" s="43"/>
      <c r="D111" s="43"/>
      <c r="E111" s="43"/>
      <c r="F111" s="43"/>
      <c r="G111" s="43"/>
    </row>
    <row r="112" spans="3:7">
      <c r="C112" s="43"/>
      <c r="D112" s="43"/>
      <c r="E112" s="43"/>
      <c r="F112" s="43"/>
      <c r="G112" s="43"/>
    </row>
    <row r="113" spans="3:7">
      <c r="C113" s="43"/>
      <c r="D113" s="43"/>
      <c r="E113" s="43"/>
      <c r="F113" s="43"/>
      <c r="G113" s="43"/>
    </row>
    <row r="114" spans="3:7">
      <c r="C114" s="43"/>
      <c r="D114" s="43"/>
      <c r="E114" s="43"/>
      <c r="F114" s="43"/>
      <c r="G114" s="43"/>
    </row>
    <row r="115" spans="3:7">
      <c r="C115" s="43"/>
      <c r="D115" s="43"/>
      <c r="E115" s="43"/>
      <c r="F115" s="43"/>
      <c r="G115" s="43"/>
    </row>
    <row r="116" spans="3:7">
      <c r="C116" s="43"/>
      <c r="D116" s="43"/>
      <c r="E116" s="43"/>
      <c r="F116" s="43"/>
      <c r="G116" s="43"/>
    </row>
    <row r="117" spans="3:7">
      <c r="C117" s="43"/>
      <c r="D117" s="43"/>
      <c r="E117" s="43"/>
      <c r="F117" s="43"/>
      <c r="G117" s="43"/>
    </row>
    <row r="118" spans="3:7">
      <c r="C118" s="43"/>
      <c r="D118" s="43"/>
      <c r="E118" s="43"/>
      <c r="F118" s="43"/>
      <c r="G118" s="43"/>
    </row>
    <row r="119" spans="3:7">
      <c r="C119" s="43"/>
      <c r="D119" s="43"/>
      <c r="E119" s="43"/>
      <c r="F119" s="43"/>
      <c r="G119" s="43"/>
    </row>
    <row r="120" spans="3:7">
      <c r="C120" s="43"/>
      <c r="D120" s="43"/>
      <c r="E120" s="43"/>
      <c r="F120" s="43"/>
      <c r="G120" s="43"/>
    </row>
    <row r="121" spans="3:7">
      <c r="C121" s="43"/>
      <c r="D121" s="43"/>
      <c r="E121" s="43"/>
      <c r="F121" s="43"/>
      <c r="G121" s="43"/>
    </row>
    <row r="122" spans="3:7">
      <c r="C122" s="43"/>
      <c r="D122" s="43"/>
      <c r="E122" s="43"/>
      <c r="F122" s="43"/>
      <c r="G122" s="43"/>
    </row>
    <row r="123" spans="3:7">
      <c r="C123" s="43"/>
      <c r="D123" s="43"/>
      <c r="E123" s="43"/>
      <c r="F123" s="43"/>
      <c r="G123" s="43"/>
    </row>
    <row r="124" spans="3:7">
      <c r="C124" s="43"/>
      <c r="D124" s="43"/>
      <c r="E124" s="43"/>
      <c r="F124" s="43"/>
      <c r="G124" s="43"/>
    </row>
    <row r="125" spans="3:7">
      <c r="C125" s="43"/>
      <c r="D125" s="43"/>
      <c r="E125" s="43"/>
      <c r="F125" s="43"/>
      <c r="G125" s="43"/>
    </row>
    <row r="126" spans="3:7">
      <c r="C126" s="43"/>
      <c r="D126" s="43"/>
      <c r="E126" s="43"/>
      <c r="F126" s="43"/>
      <c r="G126" s="43"/>
    </row>
    <row r="127" spans="3:7">
      <c r="C127" s="43"/>
      <c r="D127" s="43"/>
      <c r="E127" s="43"/>
      <c r="F127" s="43"/>
      <c r="G127" s="43"/>
    </row>
    <row r="128" spans="3:7">
      <c r="C128" s="43"/>
      <c r="D128" s="43"/>
      <c r="E128" s="43"/>
      <c r="F128" s="43"/>
      <c r="G128" s="43"/>
    </row>
    <row r="129" spans="3:7">
      <c r="C129" s="43"/>
      <c r="D129" s="43"/>
      <c r="E129" s="43"/>
      <c r="F129" s="43"/>
      <c r="G129" s="43"/>
    </row>
    <row r="130" spans="3:7">
      <c r="C130" s="43"/>
      <c r="D130" s="43"/>
      <c r="E130" s="43"/>
      <c r="F130" s="43"/>
      <c r="G130" s="43"/>
    </row>
    <row r="131" spans="3:7">
      <c r="C131" s="43"/>
      <c r="D131" s="43"/>
      <c r="E131" s="43"/>
      <c r="F131" s="43"/>
      <c r="G131" s="43"/>
    </row>
    <row r="132" spans="3:7">
      <c r="C132" s="43"/>
      <c r="D132" s="43"/>
      <c r="E132" s="43"/>
      <c r="F132" s="43"/>
      <c r="G132" s="43"/>
    </row>
    <row r="133" spans="3:7">
      <c r="C133" s="43"/>
      <c r="D133" s="43"/>
      <c r="E133" s="43"/>
      <c r="F133" s="43"/>
      <c r="G133" s="43"/>
    </row>
    <row r="134" spans="3:7">
      <c r="C134" s="43"/>
      <c r="D134" s="43"/>
      <c r="E134" s="43"/>
      <c r="F134" s="43"/>
      <c r="G134" s="43"/>
    </row>
    <row r="135" spans="3:7">
      <c r="C135" s="43"/>
      <c r="D135" s="43"/>
      <c r="E135" s="43"/>
      <c r="F135" s="43"/>
      <c r="G135" s="43"/>
    </row>
    <row r="136" spans="3:7">
      <c r="C136" s="43"/>
      <c r="D136" s="43"/>
      <c r="E136" s="43"/>
      <c r="F136" s="43"/>
      <c r="G136" s="43"/>
    </row>
    <row r="137" spans="3:7">
      <c r="C137" s="43"/>
      <c r="D137" s="43"/>
      <c r="E137" s="43"/>
      <c r="F137" s="43"/>
      <c r="G137" s="43"/>
    </row>
    <row r="138" spans="3:7">
      <c r="C138" s="43"/>
      <c r="D138" s="43"/>
      <c r="E138" s="43"/>
      <c r="F138" s="43"/>
      <c r="G138" s="43"/>
    </row>
    <row r="139" spans="3:7">
      <c r="C139" s="43"/>
      <c r="D139" s="43"/>
      <c r="E139" s="43"/>
      <c r="F139" s="43"/>
      <c r="G139" s="43"/>
    </row>
    <row r="140" spans="3:7">
      <c r="C140" s="43"/>
      <c r="D140" s="43"/>
      <c r="E140" s="43"/>
      <c r="F140" s="43"/>
      <c r="G140" s="43"/>
    </row>
    <row r="141" spans="3:7">
      <c r="C141" s="43"/>
      <c r="D141" s="43"/>
      <c r="E141" s="43"/>
      <c r="F141" s="43"/>
      <c r="G141" s="43"/>
    </row>
    <row r="142" spans="3:7">
      <c r="C142" s="43"/>
      <c r="D142" s="43"/>
      <c r="E142" s="43"/>
      <c r="F142" s="43"/>
      <c r="G142" s="43"/>
    </row>
    <row r="143" spans="3:7">
      <c r="C143" s="43"/>
      <c r="D143" s="43"/>
      <c r="E143" s="43"/>
      <c r="F143" s="43"/>
      <c r="G143" s="43"/>
    </row>
    <row r="144" spans="3:7">
      <c r="C144" s="43"/>
      <c r="D144" s="43"/>
      <c r="E144" s="43"/>
      <c r="F144" s="43"/>
      <c r="G144" s="43"/>
    </row>
    <row r="145" spans="3:7">
      <c r="C145" s="43"/>
      <c r="D145" s="43"/>
      <c r="E145" s="43"/>
      <c r="F145" s="43"/>
      <c r="G145" s="43"/>
    </row>
    <row r="146" spans="3:7">
      <c r="C146" s="43"/>
      <c r="D146" s="43"/>
      <c r="E146" s="43"/>
      <c r="F146" s="43"/>
      <c r="G146" s="43"/>
    </row>
    <row r="147" spans="3:7">
      <c r="C147" s="43"/>
      <c r="D147" s="43"/>
      <c r="E147" s="43"/>
      <c r="F147" s="43"/>
      <c r="G147" s="43"/>
    </row>
    <row r="148" spans="3:7">
      <c r="C148" s="43"/>
      <c r="D148" s="43"/>
      <c r="E148" s="43"/>
      <c r="F148" s="43"/>
      <c r="G148" s="43"/>
    </row>
    <row r="149" spans="3:7">
      <c r="C149" s="43"/>
      <c r="D149" s="43"/>
      <c r="E149" s="43"/>
      <c r="F149" s="43"/>
      <c r="G149" s="43"/>
    </row>
    <row r="150" spans="3:7">
      <c r="C150" s="43"/>
      <c r="D150" s="43"/>
      <c r="E150" s="43"/>
      <c r="F150" s="43"/>
      <c r="G150" s="43"/>
    </row>
    <row r="151" spans="3:7">
      <c r="C151" s="43"/>
      <c r="D151" s="43"/>
      <c r="E151" s="43"/>
      <c r="F151" s="43"/>
      <c r="G151" s="43"/>
    </row>
    <row r="152" spans="3:7">
      <c r="C152" s="43"/>
      <c r="D152" s="43"/>
      <c r="E152" s="43"/>
      <c r="F152" s="43"/>
      <c r="G152" s="43"/>
    </row>
    <row r="153" spans="3:7">
      <c r="C153" s="43"/>
      <c r="D153" s="43"/>
      <c r="E153" s="43"/>
      <c r="F153" s="43"/>
      <c r="G153" s="43"/>
    </row>
    <row r="154" spans="3:7">
      <c r="C154" s="43"/>
      <c r="D154" s="43"/>
      <c r="E154" s="43"/>
      <c r="F154" s="43"/>
      <c r="G154" s="43"/>
    </row>
    <row r="155" spans="3:7">
      <c r="C155" s="43"/>
      <c r="D155" s="43"/>
      <c r="E155" s="43"/>
      <c r="F155" s="43"/>
      <c r="G155" s="43"/>
    </row>
    <row r="156" spans="3:7">
      <c r="C156" s="43"/>
      <c r="D156" s="43"/>
      <c r="E156" s="43"/>
      <c r="F156" s="43"/>
      <c r="G156" s="43"/>
    </row>
    <row r="157" spans="3:7">
      <c r="C157" s="43"/>
      <c r="D157" s="43"/>
      <c r="E157" s="43"/>
      <c r="F157" s="43"/>
      <c r="G157" s="43"/>
    </row>
    <row r="158" spans="3:7">
      <c r="C158" s="43"/>
      <c r="D158" s="43"/>
      <c r="E158" s="43"/>
      <c r="F158" s="43"/>
      <c r="G158" s="43"/>
    </row>
    <row r="159" spans="3:7">
      <c r="C159" s="43"/>
      <c r="D159" s="43"/>
      <c r="E159" s="43"/>
      <c r="F159" s="43"/>
      <c r="G159" s="43"/>
    </row>
    <row r="160" spans="3:7">
      <c r="C160" s="43"/>
      <c r="D160" s="43"/>
      <c r="E160" s="43"/>
      <c r="F160" s="43"/>
      <c r="G160" s="43"/>
    </row>
  </sheetData>
  <mergeCells count="1">
    <mergeCell ref="B2:G2"/>
  </mergeCells>
  <dataValidations count="3">
    <dataValidation type="list" allowBlank="1" showInputMessage="1" showErrorMessage="1" sqref="C12" xr:uid="{CF2A4911-D534-9D42-8E83-42BC0B1A43FD}">
      <formula1>"Americas, Asia, EMEA"</formula1>
    </dataValidation>
    <dataValidation type="list" allowBlank="1" showInputMessage="1" showErrorMessage="1" sqref="C16" xr:uid="{3633F7A6-5196-A848-94FF-9568A3AD12D1}">
      <formula1>"Athletic Kids, Golf, Cycling, Workwear, Road Run, Trail Run, Hike / Mountaneering, Other"</formula1>
    </dataValidation>
    <dataValidation type="list" allowBlank="1" showInputMessage="1" showErrorMessage="1" sqref="F8" xr:uid="{47111EB2-BB9F-D844-ADEE-94E13DD6105A}">
      <formula1>"Female, Male"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90" r:id="rId3" name="Option Button 6">
              <controlPr defaultSize="0" autoFill="0" autoLine="0" autoPict="0">
                <anchor moveWithCells="1">
                  <from>
                    <xdr:col>1</xdr:col>
                    <xdr:colOff>1409700</xdr:colOff>
                    <xdr:row>8</xdr:row>
                    <xdr:rowOff>165100</xdr:rowOff>
                  </from>
                  <to>
                    <xdr:col>3</xdr:col>
                    <xdr:colOff>38100</xdr:colOff>
                    <xdr:row>10</xdr:row>
                    <xdr:rowOff>25400</xdr:rowOff>
                  </to>
                </anchor>
              </controlPr>
            </control>
          </mc:Choice>
        </mc:AlternateContent>
        <mc:AlternateContent xmlns:mc="http://schemas.openxmlformats.org/markup-compatibility/2006">
          <mc:Choice Requires="x14">
            <control shapeId="16403" r:id="rId4" name="Option Button 19">
              <controlPr defaultSize="0" autoFill="0" autoLine="0" autoPict="0">
                <anchor moveWithCells="1">
                  <from>
                    <xdr:col>2</xdr:col>
                    <xdr:colOff>1117600</xdr:colOff>
                    <xdr:row>8</xdr:row>
                    <xdr:rowOff>165100</xdr:rowOff>
                  </from>
                  <to>
                    <xdr:col>4</xdr:col>
                    <xdr:colOff>215900</xdr:colOff>
                    <xdr:row>10</xdr:row>
                    <xdr:rowOff>25400</xdr:rowOff>
                  </to>
                </anchor>
              </controlPr>
            </control>
          </mc:Choice>
        </mc:AlternateContent>
        <mc:AlternateContent xmlns:mc="http://schemas.openxmlformats.org/markup-compatibility/2006">
          <mc:Choice Requires="x14">
            <control shapeId="16433" r:id="rId5" name="Button 49">
              <controlPr defaultSize="0" print="0" autoFill="0" autoPict="0" macro="[0]!Macro6">
                <anchor moveWithCells="1" sizeWithCells="1">
                  <from>
                    <xdr:col>3</xdr:col>
                    <xdr:colOff>63500</xdr:colOff>
                    <xdr:row>27</xdr:row>
                    <xdr:rowOff>190500</xdr:rowOff>
                  </from>
                  <to>
                    <xdr:col>4</xdr:col>
                    <xdr:colOff>431800</xdr:colOff>
                    <xdr:row>29</xdr:row>
                    <xdr:rowOff>190500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32E76-846B-1646-9A09-8D577E6CBD4C}">
  <sheetPr codeName="Sheet15">
    <tabColor theme="9" tint="0.59999389629810485"/>
  </sheetPr>
  <dimension ref="A1:O27"/>
  <sheetViews>
    <sheetView workbookViewId="0">
      <selection activeCell="O42" sqref="O42"/>
    </sheetView>
  </sheetViews>
  <sheetFormatPr baseColWidth="10" defaultRowHeight="15"/>
  <cols>
    <col min="1" max="12" width="12.1640625" customWidth="1"/>
    <col min="13" max="13" width="22" bestFit="1" customWidth="1"/>
    <col min="14" max="15" width="15" bestFit="1" customWidth="1"/>
    <col min="16" max="17" width="12.1640625" customWidth="1"/>
  </cols>
  <sheetData>
    <row r="1" spans="1:15">
      <c r="A1" s="40" t="s">
        <v>892</v>
      </c>
      <c r="B1" s="40" t="s">
        <v>893</v>
      </c>
      <c r="C1" s="40" t="s">
        <v>896</v>
      </c>
      <c r="D1" s="40" t="s">
        <v>894</v>
      </c>
      <c r="E1" s="40" t="s">
        <v>907</v>
      </c>
      <c r="F1" s="40" t="s">
        <v>865</v>
      </c>
      <c r="G1" s="40" t="s">
        <v>897</v>
      </c>
      <c r="H1" s="40" t="s">
        <v>0</v>
      </c>
      <c r="I1" s="40" t="s">
        <v>3</v>
      </c>
      <c r="J1" s="40" t="s">
        <v>800</v>
      </c>
      <c r="K1" s="40" t="s">
        <v>801</v>
      </c>
      <c r="L1" s="40" t="s">
        <v>938</v>
      </c>
      <c r="M1" s="41" t="s">
        <v>806</v>
      </c>
      <c r="N1" s="40" t="s">
        <v>939</v>
      </c>
      <c r="O1" s="40" t="s">
        <v>905</v>
      </c>
    </row>
    <row r="2" spans="1:15">
      <c r="A2" t="s">
        <v>912</v>
      </c>
      <c r="B2" t="s">
        <v>913</v>
      </c>
      <c r="C2" t="s">
        <v>914</v>
      </c>
      <c r="D2">
        <v>123321</v>
      </c>
      <c r="E2" t="s">
        <v>903</v>
      </c>
      <c r="F2" t="s">
        <v>906</v>
      </c>
      <c r="G2" t="s">
        <v>909</v>
      </c>
      <c r="H2" t="s">
        <v>710</v>
      </c>
      <c r="I2" t="s">
        <v>889</v>
      </c>
      <c r="J2" t="s">
        <v>530</v>
      </c>
      <c r="K2">
        <v>3</v>
      </c>
      <c r="L2">
        <v>3</v>
      </c>
      <c r="M2">
        <v>130</v>
      </c>
      <c r="N2">
        <v>0</v>
      </c>
      <c r="O2">
        <v>180</v>
      </c>
    </row>
    <row r="3" spans="1:15">
      <c r="A3" t="s">
        <v>911</v>
      </c>
      <c r="B3" t="s">
        <v>933</v>
      </c>
      <c r="C3" t="s">
        <v>908</v>
      </c>
      <c r="D3">
        <v>123456</v>
      </c>
      <c r="E3" t="s">
        <v>903</v>
      </c>
      <c r="F3" t="s">
        <v>910</v>
      </c>
      <c r="G3" t="s">
        <v>909</v>
      </c>
      <c r="H3" t="s">
        <v>710</v>
      </c>
      <c r="I3" t="s">
        <v>904</v>
      </c>
      <c r="J3" t="s">
        <v>530</v>
      </c>
      <c r="K3">
        <v>1</v>
      </c>
      <c r="L3">
        <v>1</v>
      </c>
      <c r="M3">
        <v>113</v>
      </c>
      <c r="N3">
        <v>20</v>
      </c>
      <c r="O3">
        <v>248</v>
      </c>
    </row>
    <row r="23" spans="1:13">
      <c r="A23" s="38"/>
      <c r="B23" s="38"/>
      <c r="C23" s="38"/>
      <c r="D23" s="38"/>
      <c r="E23" s="38"/>
      <c r="F23" s="38"/>
      <c r="G23" s="38"/>
      <c r="H23" s="38"/>
      <c r="I23" s="38"/>
      <c r="J23" s="38"/>
      <c r="K23" s="38"/>
      <c r="L23" s="38"/>
      <c r="M23" s="39"/>
    </row>
    <row r="24" spans="1:13">
      <c r="A24" s="38"/>
      <c r="B24" s="38"/>
      <c r="C24" s="38"/>
      <c r="D24" s="38"/>
      <c r="E24" s="38"/>
      <c r="F24" s="38"/>
      <c r="G24" s="38"/>
      <c r="H24" s="38"/>
      <c r="I24" s="38"/>
      <c r="J24" s="38"/>
      <c r="K24" s="38"/>
      <c r="L24" s="38"/>
      <c r="M24" s="39"/>
    </row>
    <row r="25" spans="1:13">
      <c r="A25" s="38"/>
      <c r="B25" s="38"/>
      <c r="C25" s="38"/>
      <c r="D25" s="38"/>
      <c r="E25" s="38"/>
      <c r="F25" s="38"/>
      <c r="G25" s="38"/>
      <c r="H25" s="38"/>
      <c r="I25" s="38"/>
      <c r="J25" s="38"/>
      <c r="K25" s="38"/>
      <c r="L25" s="38"/>
      <c r="M25" s="39"/>
    </row>
    <row r="26" spans="1:13">
      <c r="A26" s="38"/>
    </row>
    <row r="27" spans="1:13">
      <c r="A27" s="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8FCD1-69AE-934A-AF24-C4EE2D07269A}">
  <sheetPr codeName="Sheet16"/>
  <dimension ref="A1:O1"/>
  <sheetViews>
    <sheetView workbookViewId="0">
      <selection sqref="A1:O1"/>
    </sheetView>
  </sheetViews>
  <sheetFormatPr baseColWidth="10" defaultRowHeight="15"/>
  <sheetData>
    <row r="1" spans="1:15">
      <c r="A1" t="s">
        <v>912</v>
      </c>
      <c r="B1" t="s">
        <v>913</v>
      </c>
      <c r="C1" t="s">
        <v>914</v>
      </c>
      <c r="D1">
        <v>123321</v>
      </c>
      <c r="E1" t="s">
        <v>903</v>
      </c>
      <c r="F1" t="s">
        <v>906</v>
      </c>
      <c r="G1" t="s">
        <v>909</v>
      </c>
      <c r="H1" t="s">
        <v>710</v>
      </c>
      <c r="I1" t="s">
        <v>889</v>
      </c>
      <c r="J1" t="s">
        <v>530</v>
      </c>
      <c r="K1">
        <v>3</v>
      </c>
      <c r="L1">
        <v>3</v>
      </c>
      <c r="M1">
        <v>130</v>
      </c>
      <c r="N1">
        <v>0</v>
      </c>
      <c r="O1">
        <v>180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CF669-33A5-9B48-8D86-7A6C871CCE12}">
  <dimension ref="A1:U11"/>
  <sheetViews>
    <sheetView workbookViewId="0">
      <selection activeCell="M18" sqref="M18"/>
    </sheetView>
  </sheetViews>
  <sheetFormatPr baseColWidth="10" defaultRowHeight="15"/>
  <cols>
    <col min="1" max="1" width="21.6640625" bestFit="1" customWidth="1"/>
    <col min="2" max="2" width="10.5" bestFit="1" customWidth="1"/>
    <col min="3" max="3" width="9.33203125" bestFit="1" customWidth="1"/>
    <col min="4" max="4" width="7.1640625" bestFit="1" customWidth="1"/>
    <col min="5" max="5" width="14.83203125" bestFit="1" customWidth="1"/>
    <col min="6" max="6" width="6.6640625" bestFit="1" customWidth="1"/>
    <col min="7" max="7" width="9.1640625" bestFit="1" customWidth="1"/>
    <col min="8" max="8" width="6.33203125" bestFit="1" customWidth="1"/>
    <col min="9" max="9" width="8.33203125" bestFit="1" customWidth="1"/>
    <col min="10" max="10" width="9" bestFit="1" customWidth="1"/>
    <col min="11" max="11" width="16" bestFit="1" customWidth="1"/>
    <col min="12" max="12" width="9.83203125" bestFit="1" customWidth="1"/>
    <col min="13" max="13" width="21.1640625" bestFit="1" customWidth="1"/>
    <col min="14" max="14" width="14.83203125" bestFit="1" customWidth="1"/>
    <col min="15" max="15" width="14.1640625" bestFit="1" customWidth="1"/>
    <col min="16" max="16" width="16.5" bestFit="1" customWidth="1"/>
    <col min="17" max="17" width="21.6640625" bestFit="1" customWidth="1"/>
  </cols>
  <sheetData>
    <row r="1" spans="1:21">
      <c r="A1" t="s">
        <v>847</v>
      </c>
    </row>
    <row r="2" spans="1:21">
      <c r="A2" s="58" t="str">
        <f>'P3. Data Entry Collection'!A1</f>
        <v>First Name</v>
      </c>
      <c r="B2" s="58" t="str">
        <f>'P3. Data Entry Collection'!B1</f>
        <v>Last Name</v>
      </c>
      <c r="C2" s="58" t="str">
        <f>'P3. Data Entry Collection'!C1</f>
        <v>Title</v>
      </c>
      <c r="D2" s="58" t="str">
        <f>'P3. Data Entry Collection'!D1</f>
        <v>Staff Id</v>
      </c>
      <c r="E2" s="58" t="str">
        <f>'P3. Data Entry Collection'!E1</f>
        <v>Department</v>
      </c>
      <c r="F2" s="58" t="str">
        <f>'P3. Data Entry Collection'!F1</f>
        <v>Gender</v>
      </c>
      <c r="G2" s="58" t="str">
        <f>'P3. Data Entry Collection'!G1</f>
        <v>Entry Time</v>
      </c>
      <c r="H2" s="58" t="str">
        <f>'P3. Data Entry Collection'!H1</f>
        <v>Region</v>
      </c>
      <c r="I2" s="58" t="str">
        <f>'P3. Data Entry Collection'!I1</f>
        <v>Brand</v>
      </c>
      <c r="J2" s="58" t="str">
        <f>'P3. Data Entry Collection'!J1</f>
        <v>Segment</v>
      </c>
      <c r="K2" s="58" t="str">
        <f>'P3. Data Entry Collection'!K1</f>
        <v>Addressable Models</v>
      </c>
      <c r="L2" s="58" t="str">
        <f>'P3. Data Entry Collection'!L1</f>
        <v>Boa Models</v>
      </c>
      <c r="M2" s="58" t="str">
        <f>'P3. Data Entry Collection'!M1</f>
        <v>Addressable Footwear Pair</v>
      </c>
      <c r="N2" s="58" t="str">
        <f>'P3. Data Entry Collection'!N1</f>
        <v>Boa Footwear Pair</v>
      </c>
      <c r="O2" s="58" t="str">
        <f>'P3. Data Entry Collection'!O1</f>
        <v>Average Sell Price</v>
      </c>
      <c r="P2" s="58" t="s">
        <v>805</v>
      </c>
      <c r="Q2" s="58" t="s">
        <v>808</v>
      </c>
      <c r="R2" s="58" t="s">
        <v>831</v>
      </c>
      <c r="T2" s="58" t="s">
        <v>1209</v>
      </c>
      <c r="U2" s="12">
        <v>0.3</v>
      </c>
    </row>
    <row r="3" spans="1:21">
      <c r="A3" t="str">
        <f>'P3. Data Entry Collection'!A2</f>
        <v>Diego</v>
      </c>
      <c r="B3" t="str">
        <f>'P3. Data Entry Collection'!B2</f>
        <v>Cruz</v>
      </c>
      <c r="C3" t="str">
        <f>'P3. Data Entry Collection'!C2</f>
        <v>Manager</v>
      </c>
      <c r="D3">
        <f>'P3. Data Entry Collection'!D2</f>
        <v>123321</v>
      </c>
      <c r="E3" t="str">
        <f>'P3. Data Entry Collection'!E2</f>
        <v>Strategic Planning</v>
      </c>
      <c r="F3" t="str">
        <f>'P3. Data Entry Collection'!F2</f>
        <v>Male</v>
      </c>
      <c r="G3" t="str">
        <f>'P3. Data Entry Collection'!G2</f>
        <v>Morning</v>
      </c>
      <c r="H3" t="str">
        <f>'P3. Data Entry Collection'!H2</f>
        <v>EMEA</v>
      </c>
      <c r="I3" t="str">
        <f>'P3. Data Entry Collection'!I2</f>
        <v>Carhartt</v>
      </c>
      <c r="J3" t="str">
        <f>'P3. Data Entry Collection'!J2</f>
        <v>Workwear</v>
      </c>
      <c r="K3">
        <f>'P3. Data Entry Collection'!K2</f>
        <v>3</v>
      </c>
      <c r="L3">
        <v>0</v>
      </c>
      <c r="M3">
        <f>'P3. Data Entry Collection'!M2</f>
        <v>130</v>
      </c>
      <c r="N3">
        <v>0</v>
      </c>
      <c r="O3">
        <f>'P3. Data Entry Collection'!O2</f>
        <v>180</v>
      </c>
      <c r="P3" s="11">
        <f>L3/K3</f>
        <v>0</v>
      </c>
      <c r="Q3" s="11">
        <f>N3/M3</f>
        <v>0</v>
      </c>
      <c r="R3">
        <f>O3*N3</f>
        <v>0</v>
      </c>
    </row>
    <row r="4" spans="1:21">
      <c r="A4" t="str">
        <f>'P3. Data Entry Collection'!A3</f>
        <v>Hannah</v>
      </c>
      <c r="B4" t="str">
        <f>'P3. Data Entry Collection'!B3</f>
        <v>Hoffer</v>
      </c>
      <c r="C4" t="str">
        <f>'P3. Data Entry Collection'!C3</f>
        <v>Analyst</v>
      </c>
      <c r="D4">
        <f>'P3. Data Entry Collection'!D3</f>
        <v>123456</v>
      </c>
      <c r="E4" t="str">
        <f>'P3. Data Entry Collection'!E3</f>
        <v>Strategic Planning</v>
      </c>
      <c r="F4" t="str">
        <f>'P3. Data Entry Collection'!F3</f>
        <v>Female</v>
      </c>
      <c r="G4" t="str">
        <f>'P3. Data Entry Collection'!G3</f>
        <v>Morning</v>
      </c>
      <c r="H4" t="str">
        <f>'P3. Data Entry Collection'!H3</f>
        <v>EMEA</v>
      </c>
      <c r="I4" t="str">
        <f>'P3. Data Entry Collection'!I3</f>
        <v>Redwings</v>
      </c>
      <c r="J4" t="str">
        <f>'P3. Data Entry Collection'!J3</f>
        <v>Workwear</v>
      </c>
      <c r="K4">
        <v>2</v>
      </c>
      <c r="L4">
        <f>'P3. Data Entry Collection'!L3</f>
        <v>1</v>
      </c>
      <c r="M4">
        <f>'P3. Data Entry Collection'!M3</f>
        <v>113</v>
      </c>
      <c r="N4">
        <f>'P3. Data Entry Collection'!N3</f>
        <v>20</v>
      </c>
      <c r="O4">
        <f>'P3. Data Entry Collection'!O3</f>
        <v>248</v>
      </c>
      <c r="P4" s="11">
        <f>L4/K4</f>
        <v>0.5</v>
      </c>
      <c r="Q4" s="11">
        <f>N4/M4</f>
        <v>0.17699115044247787</v>
      </c>
      <c r="R4">
        <f>O4*N4</f>
        <v>4960</v>
      </c>
    </row>
    <row r="5" spans="1:21">
      <c r="A5">
        <f>'P3. Data Entry Collection'!A4</f>
        <v>0</v>
      </c>
      <c r="B5">
        <f>'P3. Data Entry Collection'!B4</f>
        <v>0</v>
      </c>
      <c r="C5">
        <f>'P3. Data Entry Collection'!C4</f>
        <v>0</v>
      </c>
      <c r="D5">
        <f>'P3. Data Entry Collection'!D4</f>
        <v>0</v>
      </c>
      <c r="E5">
        <f>'P3. Data Entry Collection'!E4</f>
        <v>0</v>
      </c>
      <c r="F5">
        <f>'P3. Data Entry Collection'!F4</f>
        <v>0</v>
      </c>
      <c r="G5">
        <f>'P3. Data Entry Collection'!G4</f>
        <v>0</v>
      </c>
      <c r="H5">
        <f>'P3. Data Entry Collection'!H4</f>
        <v>0</v>
      </c>
      <c r="I5">
        <f>'P3. Data Entry Collection'!I4</f>
        <v>0</v>
      </c>
      <c r="J5">
        <f>'P3. Data Entry Collection'!J4</f>
        <v>0</v>
      </c>
      <c r="K5">
        <f>'P3. Data Entry Collection'!K4</f>
        <v>0</v>
      </c>
      <c r="L5">
        <f>'P3. Data Entry Collection'!L4</f>
        <v>0</v>
      </c>
      <c r="M5">
        <f>'P3. Data Entry Collection'!M4</f>
        <v>0</v>
      </c>
      <c r="N5">
        <f>'P3. Data Entry Collection'!N4</f>
        <v>0</v>
      </c>
      <c r="O5">
        <f>'P3. Data Entry Collection'!O4</f>
        <v>0</v>
      </c>
      <c r="P5" s="11" t="e">
        <f t="shared" ref="P5:P11" si="0">L5/K5</f>
        <v>#DIV/0!</v>
      </c>
      <c r="Q5" s="11" t="e">
        <f t="shared" ref="Q5:Q11" si="1">N5/M5</f>
        <v>#DIV/0!</v>
      </c>
    </row>
    <row r="6" spans="1:21">
      <c r="A6">
        <f>'P3. Data Entry Collection'!A5</f>
        <v>0</v>
      </c>
      <c r="B6">
        <f>'P3. Data Entry Collection'!B5</f>
        <v>0</v>
      </c>
      <c r="C6">
        <f>'P3. Data Entry Collection'!C5</f>
        <v>0</v>
      </c>
      <c r="D6">
        <f>'P3. Data Entry Collection'!D5</f>
        <v>0</v>
      </c>
      <c r="E6">
        <f>'P3. Data Entry Collection'!E5</f>
        <v>0</v>
      </c>
      <c r="F6">
        <f>'P3. Data Entry Collection'!F5</f>
        <v>0</v>
      </c>
      <c r="G6">
        <f>'P3. Data Entry Collection'!G5</f>
        <v>0</v>
      </c>
      <c r="H6">
        <f>'P3. Data Entry Collection'!H5</f>
        <v>0</v>
      </c>
      <c r="I6">
        <f>'P3. Data Entry Collection'!I5</f>
        <v>0</v>
      </c>
      <c r="J6">
        <f>'P3. Data Entry Collection'!J5</f>
        <v>0</v>
      </c>
      <c r="K6">
        <f>'P3. Data Entry Collection'!K5</f>
        <v>0</v>
      </c>
      <c r="L6">
        <f>'P3. Data Entry Collection'!L5</f>
        <v>0</v>
      </c>
      <c r="M6">
        <f>'P3. Data Entry Collection'!M5</f>
        <v>0</v>
      </c>
      <c r="N6">
        <f>'P3. Data Entry Collection'!N5</f>
        <v>0</v>
      </c>
      <c r="O6">
        <f>'P3. Data Entry Collection'!O5</f>
        <v>0</v>
      </c>
      <c r="P6" s="11" t="e">
        <f t="shared" si="0"/>
        <v>#DIV/0!</v>
      </c>
      <c r="Q6" s="11" t="e">
        <f t="shared" si="1"/>
        <v>#DIV/0!</v>
      </c>
    </row>
    <row r="7" spans="1:21">
      <c r="A7">
        <f>'P3. Data Entry Collection'!A6</f>
        <v>0</v>
      </c>
      <c r="B7">
        <f>'P3. Data Entry Collection'!B6</f>
        <v>0</v>
      </c>
      <c r="C7">
        <f>'P3. Data Entry Collection'!C6</f>
        <v>0</v>
      </c>
      <c r="D7">
        <f>'P3. Data Entry Collection'!D6</f>
        <v>0</v>
      </c>
      <c r="E7">
        <f>'P3. Data Entry Collection'!E6</f>
        <v>0</v>
      </c>
      <c r="F7">
        <f>'P3. Data Entry Collection'!F6</f>
        <v>0</v>
      </c>
      <c r="G7">
        <f>'P3. Data Entry Collection'!G6</f>
        <v>0</v>
      </c>
      <c r="H7">
        <f>'P3. Data Entry Collection'!H6</f>
        <v>0</v>
      </c>
      <c r="I7">
        <f>'P3. Data Entry Collection'!I6</f>
        <v>0</v>
      </c>
      <c r="J7">
        <f>'P3. Data Entry Collection'!J6</f>
        <v>0</v>
      </c>
      <c r="K7">
        <f>'P3. Data Entry Collection'!K6</f>
        <v>0</v>
      </c>
      <c r="L7">
        <f>'P3. Data Entry Collection'!L6</f>
        <v>0</v>
      </c>
      <c r="M7">
        <f>'P3. Data Entry Collection'!M6</f>
        <v>0</v>
      </c>
      <c r="N7">
        <f>'P3. Data Entry Collection'!N6</f>
        <v>0</v>
      </c>
      <c r="O7">
        <f>'P3. Data Entry Collection'!O6</f>
        <v>0</v>
      </c>
      <c r="P7" s="11" t="e">
        <f t="shared" si="0"/>
        <v>#DIV/0!</v>
      </c>
      <c r="Q7" s="11" t="e">
        <f t="shared" si="1"/>
        <v>#DIV/0!</v>
      </c>
    </row>
    <row r="8" spans="1:21">
      <c r="A8">
        <f>'P3. Data Entry Collection'!A7</f>
        <v>0</v>
      </c>
      <c r="B8">
        <f>'P3. Data Entry Collection'!B7</f>
        <v>0</v>
      </c>
      <c r="C8">
        <f>'P3. Data Entry Collection'!C7</f>
        <v>0</v>
      </c>
      <c r="D8">
        <f>'P3. Data Entry Collection'!D7</f>
        <v>0</v>
      </c>
      <c r="E8">
        <f>'P3. Data Entry Collection'!E7</f>
        <v>0</v>
      </c>
      <c r="F8">
        <f>'P3. Data Entry Collection'!F7</f>
        <v>0</v>
      </c>
      <c r="G8">
        <f>'P3. Data Entry Collection'!G7</f>
        <v>0</v>
      </c>
      <c r="H8">
        <f>'P3. Data Entry Collection'!H7</f>
        <v>0</v>
      </c>
      <c r="I8">
        <f>'P3. Data Entry Collection'!I7</f>
        <v>0</v>
      </c>
      <c r="J8">
        <f>'P3. Data Entry Collection'!J7</f>
        <v>0</v>
      </c>
      <c r="K8">
        <f>'P3. Data Entry Collection'!K7</f>
        <v>0</v>
      </c>
      <c r="L8">
        <f>'P3. Data Entry Collection'!L7</f>
        <v>0</v>
      </c>
      <c r="M8">
        <f>'P3. Data Entry Collection'!M7</f>
        <v>0</v>
      </c>
      <c r="N8">
        <f>'P3. Data Entry Collection'!N7</f>
        <v>0</v>
      </c>
      <c r="O8">
        <f>'P3. Data Entry Collection'!O7</f>
        <v>0</v>
      </c>
      <c r="P8" s="11" t="e">
        <f t="shared" si="0"/>
        <v>#DIV/0!</v>
      </c>
      <c r="Q8" s="11" t="e">
        <f t="shared" si="1"/>
        <v>#DIV/0!</v>
      </c>
    </row>
    <row r="9" spans="1:21">
      <c r="A9">
        <f>'P3. Data Entry Collection'!A8</f>
        <v>0</v>
      </c>
      <c r="B9">
        <f>'P3. Data Entry Collection'!B8</f>
        <v>0</v>
      </c>
      <c r="C9">
        <f>'P3. Data Entry Collection'!C8</f>
        <v>0</v>
      </c>
      <c r="D9">
        <f>'P3. Data Entry Collection'!D8</f>
        <v>0</v>
      </c>
      <c r="E9">
        <f>'P3. Data Entry Collection'!E8</f>
        <v>0</v>
      </c>
      <c r="F9">
        <f>'P3. Data Entry Collection'!F8</f>
        <v>0</v>
      </c>
      <c r="G9">
        <f>'P3. Data Entry Collection'!G8</f>
        <v>0</v>
      </c>
      <c r="H9">
        <f>'P3. Data Entry Collection'!H8</f>
        <v>0</v>
      </c>
      <c r="I9">
        <f>'P3. Data Entry Collection'!I8</f>
        <v>0</v>
      </c>
      <c r="J9">
        <f>'P3. Data Entry Collection'!J8</f>
        <v>0</v>
      </c>
      <c r="K9">
        <f>'P3. Data Entry Collection'!K8</f>
        <v>0</v>
      </c>
      <c r="L9">
        <f>'P3. Data Entry Collection'!L8</f>
        <v>0</v>
      </c>
      <c r="M9">
        <f>'P3. Data Entry Collection'!M8</f>
        <v>0</v>
      </c>
      <c r="N9">
        <f>'P3. Data Entry Collection'!N8</f>
        <v>0</v>
      </c>
      <c r="O9">
        <f>'P3. Data Entry Collection'!O8</f>
        <v>0</v>
      </c>
      <c r="P9" s="11" t="e">
        <f t="shared" si="0"/>
        <v>#DIV/0!</v>
      </c>
      <c r="Q9" s="11" t="e">
        <f t="shared" si="1"/>
        <v>#DIV/0!</v>
      </c>
    </row>
    <row r="10" spans="1:21">
      <c r="A10">
        <f>'P3. Data Entry Collection'!A9</f>
        <v>0</v>
      </c>
      <c r="B10">
        <f>'P3. Data Entry Collection'!B9</f>
        <v>0</v>
      </c>
      <c r="C10">
        <f>'P3. Data Entry Collection'!C9</f>
        <v>0</v>
      </c>
      <c r="D10">
        <f>'P3. Data Entry Collection'!D9</f>
        <v>0</v>
      </c>
      <c r="E10">
        <f>'P3. Data Entry Collection'!E9</f>
        <v>0</v>
      </c>
      <c r="F10">
        <f>'P3. Data Entry Collection'!F9</f>
        <v>0</v>
      </c>
      <c r="G10">
        <f>'P3. Data Entry Collection'!G9</f>
        <v>0</v>
      </c>
      <c r="H10">
        <f>'P3. Data Entry Collection'!H9</f>
        <v>0</v>
      </c>
      <c r="I10">
        <f>'P3. Data Entry Collection'!I9</f>
        <v>0</v>
      </c>
      <c r="J10">
        <f>'P3. Data Entry Collection'!J9</f>
        <v>0</v>
      </c>
      <c r="K10">
        <f>'P3. Data Entry Collection'!K9</f>
        <v>0</v>
      </c>
      <c r="L10">
        <f>'P3. Data Entry Collection'!L9</f>
        <v>0</v>
      </c>
      <c r="M10">
        <f>'P3. Data Entry Collection'!M9</f>
        <v>0</v>
      </c>
      <c r="N10">
        <f>'P3. Data Entry Collection'!N9</f>
        <v>0</v>
      </c>
      <c r="O10">
        <f>'P3. Data Entry Collection'!O9</f>
        <v>0</v>
      </c>
      <c r="P10" s="11" t="e">
        <f t="shared" si="0"/>
        <v>#DIV/0!</v>
      </c>
      <c r="Q10" s="11" t="e">
        <f t="shared" si="1"/>
        <v>#DIV/0!</v>
      </c>
    </row>
    <row r="11" spans="1:21">
      <c r="A11">
        <f>'P3. Data Entry Collection'!A10</f>
        <v>0</v>
      </c>
      <c r="B11">
        <f>'P3. Data Entry Collection'!B10</f>
        <v>0</v>
      </c>
      <c r="C11">
        <f>'P3. Data Entry Collection'!C10</f>
        <v>0</v>
      </c>
      <c r="D11">
        <f>'P3. Data Entry Collection'!D10</f>
        <v>0</v>
      </c>
      <c r="E11">
        <f>'P3. Data Entry Collection'!E10</f>
        <v>0</v>
      </c>
      <c r="F11">
        <f>'P3. Data Entry Collection'!F10</f>
        <v>0</v>
      </c>
      <c r="G11">
        <f>'P3. Data Entry Collection'!G10</f>
        <v>0</v>
      </c>
      <c r="H11">
        <f>'P3. Data Entry Collection'!H10</f>
        <v>0</v>
      </c>
      <c r="I11">
        <f>'P3. Data Entry Collection'!I10</f>
        <v>0</v>
      </c>
      <c r="J11">
        <f>'P3. Data Entry Collection'!J10</f>
        <v>0</v>
      </c>
      <c r="K11">
        <f>'P3. Data Entry Collection'!K10</f>
        <v>0</v>
      </c>
      <c r="L11">
        <f>'P3. Data Entry Collection'!L10</f>
        <v>0</v>
      </c>
      <c r="M11">
        <f>'P3. Data Entry Collection'!M10</f>
        <v>0</v>
      </c>
      <c r="N11">
        <f>'P3. Data Entry Collection'!N10</f>
        <v>0</v>
      </c>
      <c r="O11">
        <f>'P3. Data Entry Collection'!O10</f>
        <v>0</v>
      </c>
      <c r="P11" s="11" t="e">
        <f t="shared" si="0"/>
        <v>#DIV/0!</v>
      </c>
      <c r="Q11" s="11" t="e">
        <f t="shared" si="1"/>
        <v>#DIV/0!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5237E-3063-9441-86B4-07129A36CB1A}">
  <sheetPr>
    <tabColor theme="9" tint="0.59999389629810485"/>
  </sheetPr>
  <dimension ref="A2:F36"/>
  <sheetViews>
    <sheetView showGridLines="0" zoomScale="140" zoomScaleNormal="140" workbookViewId="0">
      <selection activeCell="J21" sqref="J21"/>
    </sheetView>
  </sheetViews>
  <sheetFormatPr baseColWidth="10" defaultRowHeight="15"/>
  <cols>
    <col min="1" max="1" width="10.83203125" style="42"/>
    <col min="2" max="2" width="21.1640625" style="36" bestFit="1" customWidth="1"/>
    <col min="3" max="3" width="12.6640625" style="36" bestFit="1" customWidth="1"/>
    <col min="4" max="4" width="10.83203125" style="36"/>
    <col min="5" max="5" width="12.6640625" style="36" bestFit="1" customWidth="1"/>
    <col min="6" max="16384" width="10.83203125" style="36"/>
  </cols>
  <sheetData>
    <row r="2" spans="2:6" ht="16" thickBot="1"/>
    <row r="3" spans="2:6" ht="31">
      <c r="B3" s="134" t="s">
        <v>1210</v>
      </c>
      <c r="C3" s="135"/>
      <c r="D3" s="135"/>
      <c r="E3" s="135"/>
      <c r="F3" s="136"/>
    </row>
    <row r="4" spans="2:6">
      <c r="B4" s="62"/>
      <c r="C4"/>
      <c r="D4"/>
      <c r="E4"/>
      <c r="F4" s="63"/>
    </row>
    <row r="5" spans="2:6">
      <c r="B5" s="62"/>
      <c r="C5" t="s">
        <v>847</v>
      </c>
      <c r="D5"/>
      <c r="E5" t="s">
        <v>840</v>
      </c>
      <c r="F5" s="63"/>
    </row>
    <row r="6" spans="2:6" ht="16" thickBot="1">
      <c r="B6" s="62"/>
      <c r="C6"/>
      <c r="D6"/>
      <c r="E6"/>
      <c r="F6" s="63"/>
    </row>
    <row r="7" spans="2:6" ht="16" thickBot="1">
      <c r="B7" s="62" t="s">
        <v>7</v>
      </c>
      <c r="C7" s="61"/>
      <c r="D7"/>
      <c r="E7" s="61"/>
      <c r="F7" s="63"/>
    </row>
    <row r="8" spans="2:6" ht="8" customHeight="1" thickBot="1">
      <c r="B8" s="62"/>
      <c r="C8"/>
      <c r="D8"/>
      <c r="E8"/>
      <c r="F8" s="63"/>
    </row>
    <row r="9" spans="2:6" ht="16" thickBot="1">
      <c r="B9" s="62" t="s">
        <v>801</v>
      </c>
      <c r="C9" s="70"/>
      <c r="D9"/>
      <c r="E9" s="70"/>
      <c r="F9" s="63"/>
    </row>
    <row r="10" spans="2:6" ht="8" customHeight="1" thickBot="1">
      <c r="B10" s="62"/>
      <c r="C10"/>
      <c r="D10"/>
      <c r="E10"/>
      <c r="F10" s="63"/>
    </row>
    <row r="11" spans="2:6" ht="16" thickBot="1">
      <c r="B11" s="62" t="s">
        <v>802</v>
      </c>
      <c r="C11" s="70"/>
      <c r="D11"/>
      <c r="E11" s="70"/>
      <c r="F11" s="63"/>
    </row>
    <row r="12" spans="2:6" ht="8" customHeight="1" thickBot="1">
      <c r="B12" s="62"/>
      <c r="C12"/>
      <c r="D12"/>
      <c r="E12"/>
      <c r="F12" s="63"/>
    </row>
    <row r="13" spans="2:6" ht="16" thickBot="1">
      <c r="B13" s="62" t="s">
        <v>806</v>
      </c>
      <c r="C13" s="70"/>
      <c r="D13"/>
      <c r="E13" s="70"/>
      <c r="F13" s="63"/>
    </row>
    <row r="14" spans="2:6" ht="8" customHeight="1" thickBot="1">
      <c r="B14" s="62"/>
      <c r="C14"/>
      <c r="D14"/>
      <c r="E14"/>
      <c r="F14" s="63"/>
    </row>
    <row r="15" spans="2:6" ht="16" thickBot="1">
      <c r="B15" s="62" t="s">
        <v>807</v>
      </c>
      <c r="C15" s="70"/>
      <c r="D15"/>
      <c r="E15" s="70"/>
      <c r="F15" s="63"/>
    </row>
    <row r="16" spans="2:6" ht="8" customHeight="1" thickBot="1">
      <c r="B16" s="62"/>
      <c r="C16"/>
      <c r="D16"/>
      <c r="E16"/>
      <c r="F16" s="63"/>
    </row>
    <row r="17" spans="1:6" ht="16" thickBot="1">
      <c r="B17" s="62" t="s">
        <v>803</v>
      </c>
      <c r="C17" s="71"/>
      <c r="D17"/>
      <c r="E17" s="71"/>
      <c r="F17" s="63"/>
    </row>
    <row r="18" spans="1:6" ht="8" customHeight="1">
      <c r="B18" s="62"/>
      <c r="C18"/>
      <c r="D18"/>
      <c r="E18"/>
      <c r="F18" s="63"/>
    </row>
    <row r="19" spans="1:6">
      <c r="B19" s="62"/>
      <c r="C19"/>
      <c r="D19"/>
      <c r="E19" s="69"/>
      <c r="F19" s="63"/>
    </row>
    <row r="20" spans="1:6">
      <c r="B20" s="62"/>
      <c r="C20"/>
      <c r="D20"/>
      <c r="E20"/>
      <c r="F20" s="63"/>
    </row>
    <row r="21" spans="1:6">
      <c r="B21" s="62"/>
      <c r="C21"/>
      <c r="D21"/>
      <c r="E21"/>
      <c r="F21" s="63"/>
    </row>
    <row r="22" spans="1:6">
      <c r="B22" s="62"/>
      <c r="C22"/>
      <c r="D22"/>
      <c r="E22"/>
      <c r="F22" s="63"/>
    </row>
    <row r="23" spans="1:6" ht="16" thickBot="1">
      <c r="B23" s="64"/>
      <c r="C23" s="60"/>
      <c r="D23" s="60"/>
      <c r="E23" s="60"/>
      <c r="F23" s="65"/>
    </row>
    <row r="24" spans="1:6" ht="16" thickBot="1">
      <c r="B24" s="66"/>
      <c r="C24" s="67"/>
      <c r="D24" s="67"/>
      <c r="E24" s="67"/>
      <c r="F24" s="68"/>
    </row>
    <row r="25" spans="1:6">
      <c r="A25" s="42" t="s">
        <v>1211</v>
      </c>
    </row>
    <row r="26" spans="1:6">
      <c r="B26" s="42"/>
      <c r="C26" s="42"/>
      <c r="D26" s="42"/>
      <c r="E26" s="42"/>
      <c r="F26" s="42"/>
    </row>
    <row r="27" spans="1:6">
      <c r="B27" s="42" t="s">
        <v>7</v>
      </c>
      <c r="C27" s="42">
        <f>C7</f>
        <v>0</v>
      </c>
      <c r="D27" s="42"/>
      <c r="E27" s="42">
        <f>E7</f>
        <v>0</v>
      </c>
      <c r="F27" s="42"/>
    </row>
    <row r="28" spans="1:6">
      <c r="B28" s="42" t="s">
        <v>801</v>
      </c>
      <c r="C28" s="75">
        <f>C9</f>
        <v>0</v>
      </c>
      <c r="D28" s="42"/>
      <c r="E28" s="75">
        <f>E9</f>
        <v>0</v>
      </c>
      <c r="F28" s="42"/>
    </row>
    <row r="29" spans="1:6">
      <c r="B29" s="42" t="s">
        <v>802</v>
      </c>
      <c r="C29" s="75">
        <f>C11</f>
        <v>0</v>
      </c>
      <c r="D29" s="42"/>
      <c r="E29" s="75">
        <f>E11</f>
        <v>0</v>
      </c>
      <c r="F29" s="42"/>
    </row>
    <row r="30" spans="1:6">
      <c r="B30" s="42" t="s">
        <v>806</v>
      </c>
      <c r="C30" s="75">
        <f>C13</f>
        <v>0</v>
      </c>
      <c r="D30" s="42"/>
      <c r="E30" s="75">
        <f>E13</f>
        <v>0</v>
      </c>
      <c r="F30" s="42"/>
    </row>
    <row r="31" spans="1:6">
      <c r="B31" s="42" t="s">
        <v>807</v>
      </c>
      <c r="C31" s="75">
        <f>C15</f>
        <v>0</v>
      </c>
      <c r="D31" s="42"/>
      <c r="E31" s="75">
        <f>E15</f>
        <v>0</v>
      </c>
      <c r="F31" s="42"/>
    </row>
    <row r="32" spans="1:6">
      <c r="B32" s="42" t="s">
        <v>803</v>
      </c>
      <c r="C32" s="76">
        <f>C17</f>
        <v>0</v>
      </c>
      <c r="D32" s="42"/>
      <c r="E32" s="77">
        <f>E17</f>
        <v>0</v>
      </c>
      <c r="F32" s="42"/>
    </row>
    <row r="33" spans="2:6">
      <c r="B33" s="42"/>
      <c r="C33" s="42"/>
      <c r="D33" s="42"/>
      <c r="E33" s="42"/>
      <c r="F33" s="42"/>
    </row>
    <row r="34" spans="2:6">
      <c r="B34" s="42"/>
      <c r="C34" s="42"/>
      <c r="D34" s="42"/>
      <c r="E34" s="42"/>
      <c r="F34" s="42"/>
    </row>
    <row r="35" spans="2:6">
      <c r="B35" s="42"/>
      <c r="C35" s="42"/>
      <c r="D35" s="42"/>
      <c r="E35" s="42"/>
      <c r="F35" s="42"/>
    </row>
    <row r="36" spans="2:6">
      <c r="B36" s="42"/>
      <c r="C36" s="42"/>
      <c r="D36" s="42"/>
      <c r="E36" s="42"/>
      <c r="F36" s="42"/>
    </row>
  </sheetData>
  <mergeCells count="1">
    <mergeCell ref="B3:F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Macro8">
                <anchor moveWithCells="1" sizeWithCells="1">
                  <from>
                    <xdr:col>2</xdr:col>
                    <xdr:colOff>469900</xdr:colOff>
                    <xdr:row>19</xdr:row>
                    <xdr:rowOff>101600</xdr:rowOff>
                  </from>
                  <to>
                    <xdr:col>4</xdr:col>
                    <xdr:colOff>203200</xdr:colOff>
                    <xdr:row>21</xdr:row>
                    <xdr:rowOff>101600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B4121-1ED7-4B4C-8A10-10E9FE3ABDD9}">
  <dimension ref="A1:F2"/>
  <sheetViews>
    <sheetView workbookViewId="0">
      <selection sqref="A1:F2"/>
    </sheetView>
  </sheetViews>
  <sheetFormatPr baseColWidth="10" defaultRowHeight="15"/>
  <cols>
    <col min="2" max="2" width="12.6640625" bestFit="1" customWidth="1"/>
    <col min="3" max="3" width="11.1640625" bestFit="1" customWidth="1"/>
    <col min="4" max="4" width="12.6640625" bestFit="1" customWidth="1"/>
    <col min="5" max="5" width="11.1640625" bestFit="1" customWidth="1"/>
  </cols>
  <sheetData>
    <row r="1" spans="1:6">
      <c r="A1">
        <v>2024</v>
      </c>
      <c r="B1" s="72">
        <v>1200000</v>
      </c>
      <c r="C1" s="72">
        <v>250000</v>
      </c>
      <c r="D1" s="72">
        <v>1000000</v>
      </c>
      <c r="E1" s="72">
        <v>200000</v>
      </c>
      <c r="F1" s="14">
        <v>150</v>
      </c>
    </row>
    <row r="2" spans="1:6">
      <c r="A2">
        <v>2024</v>
      </c>
      <c r="B2" s="72">
        <v>1500000</v>
      </c>
      <c r="C2" s="72">
        <v>400000</v>
      </c>
      <c r="D2" s="72">
        <v>1300000</v>
      </c>
      <c r="E2" s="72">
        <v>350000</v>
      </c>
      <c r="F2" s="14">
        <v>180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DF730-18C6-0443-A646-4EFDC2BACE49}">
  <sheetPr>
    <tabColor theme="9" tint="0.59999389629810485"/>
  </sheetPr>
  <dimension ref="A1:J3"/>
  <sheetViews>
    <sheetView showGridLines="0" workbookViewId="0">
      <selection activeCell="G2" sqref="G2"/>
    </sheetView>
  </sheetViews>
  <sheetFormatPr baseColWidth="10" defaultRowHeight="15"/>
  <cols>
    <col min="2" max="2" width="5.1640625" bestFit="1" customWidth="1"/>
    <col min="3" max="3" width="17.1640625" bestFit="1" customWidth="1"/>
    <col min="4" max="4" width="11.1640625" bestFit="1" customWidth="1"/>
    <col min="5" max="5" width="21.33203125" bestFit="1" customWidth="1"/>
    <col min="6" max="6" width="15.6640625" bestFit="1" customWidth="1"/>
    <col min="7" max="8" width="16.5" bestFit="1" customWidth="1"/>
    <col min="9" max="9" width="22.1640625" bestFit="1" customWidth="1"/>
    <col min="10" max="10" width="14.6640625" bestFit="1" customWidth="1"/>
  </cols>
  <sheetData>
    <row r="1" spans="1:10">
      <c r="A1" s="78"/>
      <c r="B1" s="78" t="str">
        <f>'P3. Data BOA Variables'!B1</f>
        <v>Year</v>
      </c>
      <c r="C1" s="78" t="str">
        <f>'P3. Data BOA Variables'!C1</f>
        <v>Addressable Models</v>
      </c>
      <c r="D1" s="78" t="str">
        <f>'P3. Data BOA Variables'!D1</f>
        <v>BOA Models</v>
      </c>
      <c r="E1" s="78" t="str">
        <f>'P3. Data BOA Variables'!E1</f>
        <v>Addressable Footwear Pair</v>
      </c>
      <c r="F1" s="78" t="str">
        <f>'P3. Data BOA Variables'!F1</f>
        <v>BOA Footwear Pair</v>
      </c>
      <c r="G1" s="78" t="str">
        <f>'P3. Data BOA Variables'!G1</f>
        <v>Average Sell Price $</v>
      </c>
      <c r="H1" s="78" t="s">
        <v>805</v>
      </c>
      <c r="I1" s="78" t="s">
        <v>808</v>
      </c>
      <c r="J1" s="78" t="s">
        <v>804</v>
      </c>
    </row>
    <row r="2" spans="1:10">
      <c r="A2" s="78" t="str">
        <f>'P3. Data BOA Variables'!A2</f>
        <v>Current Year</v>
      </c>
      <c r="B2" s="52">
        <f>'P3. Data BOA Variables'!B2</f>
        <v>2024</v>
      </c>
      <c r="C2" s="82">
        <f>'P3. Data BOA Variables'!C2</f>
        <v>1200000</v>
      </c>
      <c r="D2" s="82">
        <f>'P3. Data BOA Variables'!D2</f>
        <v>250000</v>
      </c>
      <c r="E2" s="82">
        <f>'P3. Data BOA Variables'!E2</f>
        <v>1000000</v>
      </c>
      <c r="F2" s="82">
        <f>'P3. Data BOA Variables'!F2</f>
        <v>200000</v>
      </c>
      <c r="G2" s="52">
        <f>'P3. Data BOA Variables'!G2</f>
        <v>150</v>
      </c>
      <c r="H2" s="79">
        <f>D2/C2</f>
        <v>0.20833333333333334</v>
      </c>
      <c r="I2" s="79">
        <f>F2/E2</f>
        <v>0.2</v>
      </c>
      <c r="J2" s="80">
        <f>'P3. Calculations BOA Variables'!F2*'P3. Calculations BOA Variables'!G2</f>
        <v>30000000</v>
      </c>
    </row>
    <row r="3" spans="1:10">
      <c r="A3" s="78" t="str">
        <f>'P3. Data BOA Variables'!A3</f>
        <v>Target Year</v>
      </c>
      <c r="B3" s="52">
        <f>'P3. Data BOA Variables'!B3</f>
        <v>2024</v>
      </c>
      <c r="C3" s="82">
        <f>'P3. Data BOA Variables'!C3</f>
        <v>1500000</v>
      </c>
      <c r="D3" s="82">
        <f>'P3. Data BOA Variables'!D3</f>
        <v>400000</v>
      </c>
      <c r="E3" s="82">
        <f>'P3. Data BOA Variables'!E3</f>
        <v>1300000</v>
      </c>
      <c r="F3" s="82">
        <f>'P3. Data BOA Variables'!F3</f>
        <v>350000</v>
      </c>
      <c r="G3" s="52">
        <f>'P3. Data BOA Variables'!G3</f>
        <v>180</v>
      </c>
      <c r="H3" s="79">
        <f>D3/C3</f>
        <v>0.26666666666666666</v>
      </c>
      <c r="I3" s="79">
        <f>F3/E3</f>
        <v>0.26923076923076922</v>
      </c>
      <c r="J3" s="80">
        <f>'P3. Calculations BOA Variables'!F3*'P3. Calculations BOA Variables'!G3</f>
        <v>63000000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07B4F-604C-4C4D-9AEA-E55178B193FF}">
  <sheetPr>
    <tabColor theme="9" tint="0.59999389629810485"/>
  </sheetPr>
  <dimension ref="A1:N6"/>
  <sheetViews>
    <sheetView showGridLines="0" workbookViewId="0">
      <selection activeCell="T24" sqref="T24"/>
    </sheetView>
  </sheetViews>
  <sheetFormatPr baseColWidth="10" defaultRowHeight="15"/>
  <cols>
    <col min="1" max="1" width="21.6640625" bestFit="1" customWidth="1"/>
    <col min="2" max="3" width="11.6640625" bestFit="1" customWidth="1"/>
  </cols>
  <sheetData>
    <row r="1" spans="1:14">
      <c r="A1" s="40" t="s">
        <v>1213</v>
      </c>
      <c r="B1" s="40" t="s">
        <v>847</v>
      </c>
      <c r="C1" s="40" t="s">
        <v>840</v>
      </c>
    </row>
    <row r="2" spans="1:14">
      <c r="A2" s="40" t="s">
        <v>805</v>
      </c>
      <c r="B2" s="74">
        <f>'P3. Calculations BOA Variables'!H2</f>
        <v>0.20833333333333334</v>
      </c>
      <c r="C2" s="74">
        <f>'P3. Calculations BOA Variables'!H3</f>
        <v>0.26666666666666666</v>
      </c>
    </row>
    <row r="3" spans="1:14">
      <c r="A3" s="40" t="s">
        <v>808</v>
      </c>
      <c r="B3" s="74">
        <f>'P3. Calculations BOA Variables'!I2</f>
        <v>0.2</v>
      </c>
      <c r="C3" s="74">
        <f>'P3. Calculations BOA Variables'!I3</f>
        <v>0.26923076923076922</v>
      </c>
    </row>
    <row r="4" spans="1:14">
      <c r="A4" s="40" t="s">
        <v>831</v>
      </c>
      <c r="B4" s="38">
        <v>30000000</v>
      </c>
      <c r="C4" s="38">
        <v>63000000</v>
      </c>
    </row>
    <row r="6" spans="1:14">
      <c r="A6" s="126" t="s">
        <v>1216</v>
      </c>
      <c r="B6" s="126"/>
      <c r="C6" s="126"/>
      <c r="D6" s="126"/>
      <c r="E6" s="126"/>
      <c r="F6" s="126"/>
      <c r="H6" s="126" t="s">
        <v>1217</v>
      </c>
      <c r="I6" s="126"/>
      <c r="J6" s="126"/>
      <c r="K6" s="126"/>
      <c r="L6" s="126"/>
      <c r="M6" s="126"/>
      <c r="N6" s="126"/>
    </row>
  </sheetData>
  <mergeCells count="2">
    <mergeCell ref="H6:N6"/>
    <mergeCell ref="A6:F6"/>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1F5A8-E355-234E-9F29-183F91A665E0}">
  <dimension ref="A1:N69"/>
  <sheetViews>
    <sheetView topLeftCell="A15" workbookViewId="0">
      <selection activeCell="G25" sqref="G25"/>
    </sheetView>
  </sheetViews>
  <sheetFormatPr baseColWidth="10" defaultRowHeight="15"/>
  <cols>
    <col min="1" max="1" width="23.6640625" bestFit="1" customWidth="1"/>
    <col min="2" max="2" width="14.83203125" bestFit="1" customWidth="1"/>
    <col min="3" max="7" width="12.1640625" bestFit="1" customWidth="1"/>
    <col min="8" max="8" width="15.6640625" hidden="1" customWidth="1"/>
    <col min="9" max="9" width="15.6640625" bestFit="1" customWidth="1"/>
    <col min="10" max="14" width="14.6640625" bestFit="1" customWidth="1"/>
  </cols>
  <sheetData>
    <row r="1" spans="1:14">
      <c r="A1" t="s">
        <v>1436</v>
      </c>
      <c r="B1" s="11">
        <v>1.1000000000000001</v>
      </c>
      <c r="C1" t="s">
        <v>1439</v>
      </c>
    </row>
    <row r="2" spans="1:14">
      <c r="A2" t="s">
        <v>1437</v>
      </c>
      <c r="B2" s="11">
        <v>1.2</v>
      </c>
    </row>
    <row r="3" spans="1:14">
      <c r="A3" t="s">
        <v>1438</v>
      </c>
      <c r="B3" s="11">
        <v>1.3</v>
      </c>
    </row>
    <row r="4" spans="1:14">
      <c r="B4" s="11"/>
    </row>
    <row r="5" spans="1:14">
      <c r="A5" t="s">
        <v>1436</v>
      </c>
      <c r="B5" s="11">
        <f>B1</f>
        <v>1.1000000000000001</v>
      </c>
    </row>
    <row r="6" spans="1:14">
      <c r="B6" s="11"/>
    </row>
    <row r="7" spans="1:14">
      <c r="A7" s="7" t="s">
        <v>0</v>
      </c>
      <c r="B7" t="s">
        <v>841</v>
      </c>
      <c r="I7" s="1"/>
      <c r="J7" s="1"/>
      <c r="K7" s="1"/>
      <c r="L7" s="1"/>
      <c r="M7" s="1"/>
    </row>
    <row r="9" spans="1:14">
      <c r="A9" s="7" t="s">
        <v>814</v>
      </c>
      <c r="B9" s="7" t="s">
        <v>815</v>
      </c>
    </row>
    <row r="10" spans="1:14">
      <c r="A10" s="7" t="s">
        <v>811</v>
      </c>
      <c r="B10" s="1">
        <v>2017</v>
      </c>
      <c r="C10" s="1">
        <v>2018</v>
      </c>
      <c r="D10" s="1">
        <v>2019</v>
      </c>
      <c r="E10" s="1">
        <v>2020</v>
      </c>
      <c r="F10" s="1">
        <v>2021</v>
      </c>
      <c r="G10" s="1">
        <v>2022</v>
      </c>
      <c r="H10" s="1" t="s">
        <v>812</v>
      </c>
      <c r="I10" s="97">
        <v>2023</v>
      </c>
      <c r="J10" s="97">
        <v>2024</v>
      </c>
      <c r="K10" s="97">
        <v>2025</v>
      </c>
      <c r="L10" s="97">
        <v>2026</v>
      </c>
      <c r="M10" s="97">
        <v>2027</v>
      </c>
      <c r="N10" s="97">
        <v>2028</v>
      </c>
    </row>
    <row r="11" spans="1:14">
      <c r="A11" s="4" t="s">
        <v>73</v>
      </c>
      <c r="B11" s="21">
        <v>184740</v>
      </c>
      <c r="C11" s="21">
        <v>1785823.5</v>
      </c>
      <c r="D11" s="21">
        <v>4119581.6870000018</v>
      </c>
      <c r="E11" s="21">
        <v>5795291.7357030585</v>
      </c>
      <c r="F11" s="21">
        <v>8700842.3854232505</v>
      </c>
      <c r="G11" s="21">
        <v>11388950.885525614</v>
      </c>
      <c r="H11" s="21">
        <v>31975230.193651926</v>
      </c>
      <c r="I11" s="98">
        <f>GETPIVOTDATA("Total Revenue + Open",$A$9,"Segment 2022","Athletic Kids","Year",2022)*B1</f>
        <v>12527845.974078177</v>
      </c>
      <c r="J11" s="98">
        <f>I11*$B$1</f>
        <v>13780630.571485994</v>
      </c>
      <c r="K11" s="98">
        <f>J11*$B$1</f>
        <v>15158693.628634594</v>
      </c>
      <c r="L11" s="98">
        <f>K11*$B$1</f>
        <v>16674562.991498055</v>
      </c>
      <c r="M11" s="98">
        <f>L11*$B$1</f>
        <v>18342019.290647861</v>
      </c>
      <c r="N11" s="98">
        <f>M11*$B$1</f>
        <v>20176221.219712649</v>
      </c>
    </row>
    <row r="12" spans="1:14">
      <c r="A12" s="4" t="s">
        <v>351</v>
      </c>
      <c r="B12" s="21">
        <v>4863956.5599999996</v>
      </c>
      <c r="C12" s="21">
        <v>5494046.8900000006</v>
      </c>
      <c r="D12" s="21">
        <v>6157600.4500000002</v>
      </c>
      <c r="E12" s="21">
        <v>8363818.25</v>
      </c>
      <c r="F12" s="21">
        <v>12851500.449999999</v>
      </c>
      <c r="G12" s="21">
        <v>9056354.25</v>
      </c>
      <c r="H12" s="21">
        <v>46787276.849999994</v>
      </c>
      <c r="I12" s="98">
        <f>GETPIVOTDATA("Total Revenue + Open",$A$9,"Segment 2022","Cycling","Year",2022)*B1</f>
        <v>9961989.6750000007</v>
      </c>
      <c r="J12" s="98">
        <f t="shared" ref="J12:N16" si="0">I12*$B$1</f>
        <v>10958188.642500002</v>
      </c>
      <c r="K12" s="98">
        <f t="shared" si="0"/>
        <v>12054007.506750003</v>
      </c>
      <c r="L12" s="98">
        <f t="shared" si="0"/>
        <v>13259408.257425005</v>
      </c>
      <c r="M12" s="98">
        <f t="shared" si="0"/>
        <v>14585349.083167506</v>
      </c>
      <c r="N12" s="98">
        <f t="shared" si="0"/>
        <v>16043883.991484258</v>
      </c>
    </row>
    <row r="13" spans="1:14">
      <c r="A13" s="4" t="s">
        <v>119</v>
      </c>
      <c r="B13" s="21">
        <v>6167553.5600000024</v>
      </c>
      <c r="C13" s="21">
        <v>5548547.1500000004</v>
      </c>
      <c r="D13" s="21">
        <v>5214729.7000000011</v>
      </c>
      <c r="E13" s="21">
        <v>5699879.4000000004</v>
      </c>
      <c r="F13" s="21">
        <v>7934718.2599999998</v>
      </c>
      <c r="G13" s="21">
        <v>10970069.770000001</v>
      </c>
      <c r="H13" s="21">
        <v>41535497.840000004</v>
      </c>
      <c r="I13" s="98">
        <f>GETPIVOTDATA("Total Revenue + Open",$A$9,"Segment 2022","Golf","Year",2022)*B1</f>
        <v>12067076.747000003</v>
      </c>
      <c r="J13" s="98">
        <f t="shared" si="0"/>
        <v>13273784.421700004</v>
      </c>
      <c r="K13" s="98">
        <f t="shared" si="0"/>
        <v>14601162.863870006</v>
      </c>
      <c r="L13" s="98">
        <f t="shared" si="0"/>
        <v>16061279.150257008</v>
      </c>
      <c r="M13" s="98">
        <f t="shared" si="0"/>
        <v>17667407.06528271</v>
      </c>
      <c r="N13" s="98">
        <f t="shared" si="0"/>
        <v>19434147.771810982</v>
      </c>
    </row>
    <row r="14" spans="1:14">
      <c r="A14" s="4" t="s">
        <v>491</v>
      </c>
      <c r="B14" s="21">
        <v>2752891.2500000005</v>
      </c>
      <c r="C14" s="21">
        <v>2205867.6</v>
      </c>
      <c r="D14" s="21">
        <v>2741347.4890000001</v>
      </c>
      <c r="E14" s="21">
        <v>1988906.2985463641</v>
      </c>
      <c r="F14" s="21">
        <v>2693257.091702125</v>
      </c>
      <c r="G14" s="21">
        <v>3326626.0969272749</v>
      </c>
      <c r="H14" s="21">
        <v>15708895.826175764</v>
      </c>
      <c r="I14" s="98">
        <f>GETPIVOTDATA("Total Revenue + Open",$A$9,"Segment 2022","Hike/Mountaineering","Year",2022)*B1</f>
        <v>3659288.7066200026</v>
      </c>
      <c r="J14" s="98">
        <f t="shared" si="0"/>
        <v>4025217.5772820031</v>
      </c>
      <c r="K14" s="98">
        <f t="shared" si="0"/>
        <v>4427739.3350102035</v>
      </c>
      <c r="L14" s="98">
        <f t="shared" si="0"/>
        <v>4870513.2685112245</v>
      </c>
      <c r="M14" s="98">
        <f t="shared" si="0"/>
        <v>5357564.5953623476</v>
      </c>
      <c r="N14" s="98">
        <f t="shared" si="0"/>
        <v>5893321.0548985824</v>
      </c>
    </row>
    <row r="15" spans="1:14">
      <c r="A15" s="4" t="s">
        <v>518</v>
      </c>
      <c r="B15" s="21"/>
      <c r="C15" s="21"/>
      <c r="D15" s="21"/>
      <c r="E15" s="21">
        <v>1975.3964434280001</v>
      </c>
      <c r="F15" s="21">
        <v>42254.9570550438</v>
      </c>
      <c r="G15" s="21">
        <v>114298.17709126395</v>
      </c>
      <c r="H15" s="21">
        <v>158528.53058973575</v>
      </c>
      <c r="I15" s="98">
        <f>GETPIVOTDATA("Total Revenue + Open",$A$9,"Segment 2022","Trail Run","Year",2022)*B1</f>
        <v>125727.99480039036</v>
      </c>
      <c r="J15" s="98">
        <f t="shared" si="0"/>
        <v>138300.7942804294</v>
      </c>
      <c r="K15" s="98">
        <f t="shared" si="0"/>
        <v>152130.87370847235</v>
      </c>
      <c r="L15" s="98">
        <f t="shared" si="0"/>
        <v>167343.96107931959</v>
      </c>
      <c r="M15" s="98">
        <f t="shared" si="0"/>
        <v>184078.35718725156</v>
      </c>
      <c r="N15" s="98">
        <f t="shared" si="0"/>
        <v>202486.19290597673</v>
      </c>
    </row>
    <row r="16" spans="1:14">
      <c r="A16" s="4" t="s">
        <v>530</v>
      </c>
      <c r="B16" s="21">
        <v>1448466.5500000003</v>
      </c>
      <c r="C16" s="21">
        <v>1919205.4500000002</v>
      </c>
      <c r="D16" s="21">
        <v>2368267.1239999998</v>
      </c>
      <c r="E16" s="21">
        <v>10900709.35</v>
      </c>
      <c r="F16" s="21">
        <v>8841328.25</v>
      </c>
      <c r="G16" s="21">
        <v>17330235</v>
      </c>
      <c r="H16" s="21">
        <v>42808211.723999999</v>
      </c>
      <c r="I16" s="98">
        <f>GETPIVOTDATA("Total Revenue + Open",$A$9,"Segment 2022","Workwear","Year",2022)*B1</f>
        <v>19063258.5</v>
      </c>
      <c r="J16" s="98">
        <f t="shared" si="0"/>
        <v>20969584.350000001</v>
      </c>
      <c r="K16" s="98">
        <f t="shared" si="0"/>
        <v>23066542.785000004</v>
      </c>
      <c r="L16" s="98">
        <f t="shared" si="0"/>
        <v>25373197.063500006</v>
      </c>
      <c r="M16" s="98">
        <f t="shared" si="0"/>
        <v>27910516.769850008</v>
      </c>
      <c r="N16" s="98">
        <f t="shared" si="0"/>
        <v>30701568.446835011</v>
      </c>
    </row>
    <row r="17" spans="1:14">
      <c r="A17" s="4" t="s">
        <v>812</v>
      </c>
      <c r="B17" s="21">
        <v>15417607.920000002</v>
      </c>
      <c r="C17" s="21">
        <v>16953490.59</v>
      </c>
      <c r="D17" s="21">
        <v>20601526.450000003</v>
      </c>
      <c r="E17" s="21">
        <v>32750580.430692844</v>
      </c>
      <c r="F17" s="21">
        <v>41063901.394180417</v>
      </c>
      <c r="G17" s="21">
        <v>52186534.179544158</v>
      </c>
      <c r="H17" s="21">
        <v>178973640.96441743</v>
      </c>
      <c r="I17" s="99">
        <f t="shared" ref="I17:N17" si="1">SUM(I11:I16)</f>
        <v>57405187.597498566</v>
      </c>
      <c r="J17" s="99">
        <f t="shared" si="1"/>
        <v>63145706.357248433</v>
      </c>
      <c r="K17" s="99">
        <f t="shared" si="1"/>
        <v>69460276.992973268</v>
      </c>
      <c r="L17" s="99">
        <f t="shared" si="1"/>
        <v>76406304.692270622</v>
      </c>
      <c r="M17" s="99">
        <f t="shared" si="1"/>
        <v>84046935.161497682</v>
      </c>
      <c r="N17" s="99">
        <f t="shared" si="1"/>
        <v>92451628.677647471</v>
      </c>
    </row>
    <row r="19" spans="1:14">
      <c r="A19" s="4" t="s">
        <v>1437</v>
      </c>
      <c r="B19" s="12">
        <f>B2</f>
        <v>1.2</v>
      </c>
    </row>
    <row r="21" spans="1:14">
      <c r="A21" s="7" t="s">
        <v>0</v>
      </c>
      <c r="B21" t="s">
        <v>841</v>
      </c>
      <c r="I21" s="1"/>
      <c r="J21" s="1"/>
      <c r="K21" s="1"/>
      <c r="L21" s="1"/>
      <c r="M21" s="1"/>
    </row>
    <row r="23" spans="1:14">
      <c r="A23" s="7" t="s">
        <v>814</v>
      </c>
      <c r="B23" s="7" t="s">
        <v>815</v>
      </c>
    </row>
    <row r="24" spans="1:14">
      <c r="A24" s="7" t="s">
        <v>811</v>
      </c>
      <c r="B24" s="1">
        <v>2017</v>
      </c>
      <c r="C24" s="1">
        <v>2018</v>
      </c>
      <c r="D24" s="1">
        <v>2019</v>
      </c>
      <c r="E24" s="1">
        <v>2020</v>
      </c>
      <c r="F24" s="1">
        <v>2021</v>
      </c>
      <c r="G24" s="1">
        <v>2022</v>
      </c>
      <c r="H24" s="1" t="s">
        <v>812</v>
      </c>
      <c r="I24" s="97"/>
      <c r="J24" s="97"/>
      <c r="K24" s="97"/>
      <c r="L24" s="97"/>
      <c r="M24" s="97"/>
      <c r="N24" s="97"/>
    </row>
    <row r="25" spans="1:14">
      <c r="A25" s="4" t="s">
        <v>73</v>
      </c>
      <c r="B25" s="21">
        <v>184740</v>
      </c>
      <c r="C25" s="21">
        <v>1785823.5</v>
      </c>
      <c r="D25" s="21">
        <v>4119581.6870000018</v>
      </c>
      <c r="E25" s="21">
        <v>5795291.7357030585</v>
      </c>
      <c r="F25" s="21">
        <v>8700842.3854232505</v>
      </c>
      <c r="G25" s="21">
        <v>11388950.885525614</v>
      </c>
      <c r="H25" s="21">
        <v>31975230.193651926</v>
      </c>
      <c r="I25" s="98"/>
      <c r="J25" s="98"/>
      <c r="K25" s="98"/>
      <c r="L25" s="98"/>
      <c r="M25" s="98"/>
      <c r="N25" s="98"/>
    </row>
    <row r="26" spans="1:14">
      <c r="A26" s="4" t="s">
        <v>351</v>
      </c>
      <c r="B26" s="21">
        <v>4863956.5599999996</v>
      </c>
      <c r="C26" s="21">
        <v>5494046.8900000006</v>
      </c>
      <c r="D26" s="21">
        <v>6157600.4500000002</v>
      </c>
      <c r="E26" s="21">
        <v>8363818.25</v>
      </c>
      <c r="F26" s="21">
        <v>12851500.449999999</v>
      </c>
      <c r="G26" s="21">
        <v>9056354.25</v>
      </c>
      <c r="H26" s="21">
        <v>46787276.849999994</v>
      </c>
      <c r="I26" s="98"/>
      <c r="J26" s="98"/>
      <c r="K26" s="98"/>
      <c r="L26" s="98"/>
      <c r="M26" s="98"/>
      <c r="N26" s="98"/>
    </row>
    <row r="27" spans="1:14">
      <c r="A27" s="4" t="s">
        <v>119</v>
      </c>
      <c r="B27" s="21">
        <v>6167553.5600000024</v>
      </c>
      <c r="C27" s="21">
        <v>5548547.1500000004</v>
      </c>
      <c r="D27" s="21">
        <v>5214729.7000000011</v>
      </c>
      <c r="E27" s="21">
        <v>5699879.4000000004</v>
      </c>
      <c r="F27" s="21">
        <v>7934718.2599999998</v>
      </c>
      <c r="G27" s="21">
        <v>10970069.770000001</v>
      </c>
      <c r="H27" s="21">
        <v>41535497.840000004</v>
      </c>
      <c r="I27" s="98"/>
      <c r="J27" s="98"/>
      <c r="K27" s="98"/>
      <c r="L27" s="98"/>
      <c r="M27" s="98"/>
      <c r="N27" s="98"/>
    </row>
    <row r="28" spans="1:14">
      <c r="A28" s="4" t="s">
        <v>491</v>
      </c>
      <c r="B28" s="21">
        <v>2752891.2500000005</v>
      </c>
      <c r="C28" s="21">
        <v>2205867.6</v>
      </c>
      <c r="D28" s="21">
        <v>2741347.4890000001</v>
      </c>
      <c r="E28" s="21">
        <v>1988906.2985463641</v>
      </c>
      <c r="F28" s="21">
        <v>2693257.091702125</v>
      </c>
      <c r="G28" s="21">
        <v>3326626.0969272749</v>
      </c>
      <c r="H28" s="21">
        <v>15708895.826175764</v>
      </c>
      <c r="I28" s="98"/>
      <c r="J28" s="98"/>
      <c r="K28" s="98"/>
      <c r="L28" s="98"/>
      <c r="M28" s="98"/>
      <c r="N28" s="98"/>
    </row>
    <row r="29" spans="1:14">
      <c r="A29" s="4" t="s">
        <v>518</v>
      </c>
      <c r="B29" s="21"/>
      <c r="C29" s="21"/>
      <c r="D29" s="21"/>
      <c r="E29" s="21">
        <v>1975.3964434280001</v>
      </c>
      <c r="F29" s="21">
        <v>42254.9570550438</v>
      </c>
      <c r="G29" s="21">
        <v>114298.17709126395</v>
      </c>
      <c r="H29" s="21">
        <v>158528.53058973575</v>
      </c>
      <c r="I29" s="98"/>
      <c r="J29" s="98"/>
      <c r="K29" s="98"/>
      <c r="L29" s="98"/>
      <c r="M29" s="98"/>
      <c r="N29" s="98"/>
    </row>
    <row r="30" spans="1:14">
      <c r="A30" s="4" t="s">
        <v>530</v>
      </c>
      <c r="B30" s="21">
        <v>1448466.5500000003</v>
      </c>
      <c r="C30" s="21">
        <v>1919205.4500000002</v>
      </c>
      <c r="D30" s="21">
        <v>2368267.1239999998</v>
      </c>
      <c r="E30" s="21">
        <v>10900709.35</v>
      </c>
      <c r="F30" s="21">
        <v>8841328.25</v>
      </c>
      <c r="G30" s="21">
        <v>17330235</v>
      </c>
      <c r="H30" s="21">
        <v>42808211.723999999</v>
      </c>
      <c r="I30" s="98"/>
      <c r="J30" s="98"/>
      <c r="K30" s="98"/>
      <c r="L30" s="98"/>
      <c r="M30" s="98"/>
      <c r="N30" s="98"/>
    </row>
    <row r="31" spans="1:14">
      <c r="A31" s="4" t="s">
        <v>812</v>
      </c>
      <c r="B31" s="21">
        <v>15417607.920000002</v>
      </c>
      <c r="C31" s="21">
        <v>16953490.59</v>
      </c>
      <c r="D31" s="21">
        <v>20601526.450000003</v>
      </c>
      <c r="E31" s="21">
        <v>32750580.430692844</v>
      </c>
      <c r="F31" s="21">
        <v>41063901.394180417</v>
      </c>
      <c r="G31" s="21">
        <v>52186534.179544158</v>
      </c>
      <c r="H31" s="21">
        <v>178973640.96441743</v>
      </c>
      <c r="I31" s="99"/>
      <c r="J31" s="99"/>
      <c r="K31" s="99"/>
      <c r="L31" s="99"/>
      <c r="M31" s="99"/>
      <c r="N31" s="99"/>
    </row>
    <row r="32" spans="1:14">
      <c r="A32" t="s">
        <v>544</v>
      </c>
    </row>
    <row r="34" spans="1:14">
      <c r="A34" s="4" t="s">
        <v>1438</v>
      </c>
      <c r="B34" s="12">
        <f>B3</f>
        <v>1.3</v>
      </c>
    </row>
    <row r="36" spans="1:14">
      <c r="A36" s="7" t="s">
        <v>0</v>
      </c>
      <c r="B36" t="s">
        <v>841</v>
      </c>
      <c r="I36" s="1"/>
      <c r="J36" s="1"/>
      <c r="K36" s="1"/>
      <c r="L36" s="1"/>
      <c r="M36" s="1"/>
    </row>
    <row r="38" spans="1:14">
      <c r="A38" s="7" t="s">
        <v>814</v>
      </c>
      <c r="B38" s="7" t="s">
        <v>815</v>
      </c>
    </row>
    <row r="39" spans="1:14">
      <c r="A39" s="7" t="s">
        <v>811</v>
      </c>
      <c r="B39" s="1">
        <v>2017</v>
      </c>
      <c r="C39" s="1">
        <v>2018</v>
      </c>
      <c r="D39" s="1">
        <v>2019</v>
      </c>
      <c r="E39" s="1">
        <v>2020</v>
      </c>
      <c r="F39" s="1">
        <v>2021</v>
      </c>
      <c r="G39" s="1">
        <v>2022</v>
      </c>
      <c r="H39" s="1" t="s">
        <v>812</v>
      </c>
      <c r="I39" s="97">
        <v>2023</v>
      </c>
      <c r="J39" s="97">
        <v>2024</v>
      </c>
      <c r="K39" s="97">
        <v>2025</v>
      </c>
      <c r="L39" s="97">
        <v>2026</v>
      </c>
      <c r="M39" s="97">
        <v>2027</v>
      </c>
      <c r="N39" s="97">
        <v>2028</v>
      </c>
    </row>
    <row r="40" spans="1:14">
      <c r="A40" s="4" t="s">
        <v>73</v>
      </c>
      <c r="B40" s="10">
        <v>184740</v>
      </c>
      <c r="C40" s="10">
        <v>1785823.5</v>
      </c>
      <c r="D40" s="10">
        <v>4119581.6870000018</v>
      </c>
      <c r="E40" s="10">
        <v>5795291.7357030585</v>
      </c>
      <c r="F40" s="10">
        <v>8700842.3854232505</v>
      </c>
      <c r="G40" s="10">
        <v>11388950.885525614</v>
      </c>
      <c r="H40" s="10">
        <v>31975230.193651926</v>
      </c>
      <c r="I40" s="98">
        <f>GETPIVOTDATA("Total Revenue + Open",$A$38,"Segment 2022","Athletic Kids","Year",2022)*B1</f>
        <v>12527845.974078177</v>
      </c>
      <c r="J40" s="98"/>
      <c r="K40" s="98"/>
      <c r="L40" s="98"/>
      <c r="M40" s="98"/>
      <c r="N40" s="98"/>
    </row>
    <row r="41" spans="1:14">
      <c r="A41" s="4" t="s">
        <v>351</v>
      </c>
      <c r="B41" s="10">
        <v>4863956.5599999996</v>
      </c>
      <c r="C41" s="10">
        <v>5494046.8900000006</v>
      </c>
      <c r="D41" s="10">
        <v>6157600.4500000002</v>
      </c>
      <c r="E41" s="10">
        <v>8363818.25</v>
      </c>
      <c r="F41" s="10">
        <v>12851500.449999999</v>
      </c>
      <c r="G41" s="10">
        <v>9056354.25</v>
      </c>
      <c r="H41" s="10">
        <v>46787276.849999994</v>
      </c>
      <c r="I41" s="98"/>
      <c r="J41" s="98"/>
      <c r="K41" s="98"/>
      <c r="L41" s="98"/>
      <c r="M41" s="98"/>
      <c r="N41" s="98"/>
    </row>
    <row r="42" spans="1:14">
      <c r="A42" s="4" t="s">
        <v>119</v>
      </c>
      <c r="B42" s="10">
        <v>6167553.5600000024</v>
      </c>
      <c r="C42" s="10">
        <v>5548547.1500000004</v>
      </c>
      <c r="D42" s="10">
        <v>5214729.7000000011</v>
      </c>
      <c r="E42" s="10">
        <v>5699879.4000000004</v>
      </c>
      <c r="F42" s="10">
        <v>7934718.2599999998</v>
      </c>
      <c r="G42" s="10">
        <v>10970069.770000001</v>
      </c>
      <c r="H42" s="10">
        <v>41535497.840000004</v>
      </c>
      <c r="I42" s="98"/>
      <c r="J42" s="98"/>
      <c r="K42" s="98"/>
      <c r="L42" s="98"/>
      <c r="M42" s="98"/>
      <c r="N42" s="98"/>
    </row>
    <row r="43" spans="1:14">
      <c r="A43" s="4" t="s">
        <v>491</v>
      </c>
      <c r="B43" s="10">
        <v>2752891.2500000005</v>
      </c>
      <c r="C43" s="10">
        <v>2205867.6</v>
      </c>
      <c r="D43" s="10">
        <v>2741347.4890000001</v>
      </c>
      <c r="E43" s="10">
        <v>1988906.2985463641</v>
      </c>
      <c r="F43" s="10">
        <v>2693257.091702125</v>
      </c>
      <c r="G43" s="10">
        <v>3326626.0969272749</v>
      </c>
      <c r="H43" s="10">
        <v>15708895.826175764</v>
      </c>
      <c r="I43" s="98"/>
      <c r="J43" s="98"/>
      <c r="K43" s="98"/>
      <c r="L43" s="98"/>
      <c r="M43" s="98"/>
      <c r="N43" s="98"/>
    </row>
    <row r="44" spans="1:14">
      <c r="A44" s="4" t="s">
        <v>518</v>
      </c>
      <c r="B44" s="10"/>
      <c r="C44" s="10"/>
      <c r="D44" s="10"/>
      <c r="E44" s="10">
        <v>1975.3964434280001</v>
      </c>
      <c r="F44" s="10">
        <v>42254.9570550438</v>
      </c>
      <c r="G44" s="10">
        <v>114298.17709126395</v>
      </c>
      <c r="H44" s="10">
        <v>158528.53058973575</v>
      </c>
      <c r="I44" s="98"/>
      <c r="J44" s="98"/>
      <c r="K44" s="98"/>
      <c r="L44" s="98"/>
      <c r="M44" s="98"/>
      <c r="N44" s="98"/>
    </row>
    <row r="45" spans="1:14">
      <c r="A45" s="4" t="s">
        <v>530</v>
      </c>
      <c r="B45" s="10">
        <v>1448466.5500000003</v>
      </c>
      <c r="C45" s="10">
        <v>1919205.4500000002</v>
      </c>
      <c r="D45" s="10">
        <v>2368267.1239999998</v>
      </c>
      <c r="E45" s="10">
        <v>10900709.35</v>
      </c>
      <c r="F45" s="10">
        <v>8841328.25</v>
      </c>
      <c r="G45" s="10">
        <v>17330235</v>
      </c>
      <c r="H45" s="10">
        <v>42808211.723999999</v>
      </c>
      <c r="I45" s="98"/>
      <c r="J45" s="98"/>
      <c r="K45" s="98"/>
      <c r="L45" s="98"/>
      <c r="M45" s="98"/>
      <c r="N45" s="98"/>
    </row>
    <row r="46" spans="1:14">
      <c r="A46" s="4" t="s">
        <v>812</v>
      </c>
      <c r="B46" s="10">
        <v>15417607.920000002</v>
      </c>
      <c r="C46" s="10">
        <v>16953490.59</v>
      </c>
      <c r="D46" s="10">
        <v>20601526.450000003</v>
      </c>
      <c r="E46" s="10">
        <v>32750580.430692844</v>
      </c>
      <c r="F46" s="10">
        <v>41063901.394180417</v>
      </c>
      <c r="G46" s="10">
        <v>52186534.179544158</v>
      </c>
      <c r="H46" s="10">
        <v>178973640.96441743</v>
      </c>
      <c r="I46" s="99"/>
      <c r="J46" s="99"/>
      <c r="K46" s="99"/>
      <c r="L46" s="99"/>
      <c r="M46" s="99"/>
      <c r="N46" s="99"/>
    </row>
    <row r="47" spans="1:14">
      <c r="A47" s="4"/>
      <c r="B47" s="10"/>
      <c r="C47" s="10"/>
      <c r="D47" s="10"/>
      <c r="E47" s="10"/>
      <c r="F47" s="10"/>
      <c r="G47" s="10"/>
    </row>
    <row r="48" spans="1:14">
      <c r="A48" s="4"/>
      <c r="B48" s="10"/>
      <c r="C48" s="10"/>
      <c r="D48" s="10"/>
      <c r="E48" s="10"/>
      <c r="F48" s="10"/>
      <c r="G48" s="10"/>
    </row>
    <row r="49" spans="1:7">
      <c r="A49" s="4"/>
      <c r="B49" s="10"/>
      <c r="C49" s="10"/>
      <c r="D49" s="10"/>
      <c r="E49" s="10"/>
      <c r="F49" s="10"/>
      <c r="G49" s="10"/>
    </row>
    <row r="50" spans="1:7">
      <c r="A50" s="4"/>
      <c r="B50" s="10"/>
      <c r="C50" s="10"/>
      <c r="D50" s="10"/>
      <c r="E50" s="10"/>
      <c r="F50" s="10"/>
      <c r="G50" s="10"/>
    </row>
    <row r="51" spans="1:7">
      <c r="A51" s="4"/>
      <c r="B51" s="10"/>
      <c r="C51" s="10"/>
      <c r="D51" s="10"/>
      <c r="E51" s="10"/>
      <c r="F51" s="10"/>
      <c r="G51" s="10"/>
    </row>
    <row r="56" spans="1:7">
      <c r="B56" s="9"/>
    </row>
    <row r="69" spans="2:2">
      <c r="B69" s="9"/>
    </row>
  </sheetData>
  <scenarios current="0" sqref="O24">
    <scenario name="Bad" locked="1" count="7" user="Author" comment="Created by Author on 7/27/2024_x000a_Modified by Author on 7/27/2024">
      <inputCells r="G25" val="11388950.8855256" numFmtId="165"/>
      <inputCells r="G26" val="9056354.25" numFmtId="165"/>
      <inputCells r="G27" val="10970069.77" numFmtId="165"/>
      <inputCells r="G28" val="3326626.09692727" numFmtId="165"/>
      <inputCells r="G29" val="114298.177091264" numFmtId="165"/>
      <inputCells r="G30" val="17330235" numFmtId="165"/>
      <inputCells r="G31" val="52186534.1795442" numFmtId="165"/>
    </scenario>
  </scenario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E4919-24A5-A44E-A72B-81528CD63A93}">
  <dimension ref="A1:N54"/>
  <sheetViews>
    <sheetView showGridLines="0" zoomScale="90" zoomScaleNormal="90" workbookViewId="0">
      <selection activeCell="J2" sqref="J2"/>
    </sheetView>
  </sheetViews>
  <sheetFormatPr baseColWidth="10" defaultRowHeight="15"/>
  <cols>
    <col min="1" max="1" width="6" customWidth="1"/>
    <col min="2" max="2" width="17.5" bestFit="1" customWidth="1"/>
    <col min="3" max="9" width="14.6640625" bestFit="1" customWidth="1"/>
    <col min="10" max="10" width="14.83203125" bestFit="1" customWidth="1"/>
    <col min="11" max="13" width="15.6640625" bestFit="1" customWidth="1"/>
    <col min="14" max="14" width="14.6640625" bestFit="1" customWidth="1"/>
  </cols>
  <sheetData>
    <row r="1" spans="2:14" ht="16" thickBot="1"/>
    <row r="2" spans="2:14" ht="16" thickBot="1">
      <c r="E2" s="116" t="s">
        <v>1443</v>
      </c>
      <c r="F2" s="118">
        <v>1.35</v>
      </c>
      <c r="G2" s="123" t="s">
        <v>1457</v>
      </c>
    </row>
    <row r="3" spans="2:14" ht="16" thickBot="1">
      <c r="B3" t="s">
        <v>1445</v>
      </c>
      <c r="C3" s="113">
        <v>3</v>
      </c>
      <c r="E3" s="117" t="s">
        <v>1444</v>
      </c>
      <c r="F3" s="119">
        <v>1.25</v>
      </c>
    </row>
    <row r="4" spans="2:14" ht="16" thickBot="1">
      <c r="C4" s="115"/>
      <c r="E4" s="33" t="s">
        <v>1441</v>
      </c>
      <c r="F4" s="120">
        <v>1.05</v>
      </c>
    </row>
    <row r="5" spans="2:14">
      <c r="C5" s="115"/>
    </row>
    <row r="7" spans="2:14">
      <c r="B7" t="s">
        <v>811</v>
      </c>
      <c r="C7" t="s">
        <v>1446</v>
      </c>
      <c r="D7" t="s">
        <v>1447</v>
      </c>
      <c r="E7" t="s">
        <v>1448</v>
      </c>
      <c r="F7" t="s">
        <v>1449</v>
      </c>
      <c r="G7" t="s">
        <v>1450</v>
      </c>
      <c r="H7" t="s">
        <v>1451</v>
      </c>
      <c r="I7" t="s">
        <v>1452</v>
      </c>
      <c r="J7" t="s">
        <v>1453</v>
      </c>
      <c r="K7" t="s">
        <v>1454</v>
      </c>
      <c r="L7" t="s">
        <v>1455</v>
      </c>
      <c r="M7" t="s">
        <v>1456</v>
      </c>
    </row>
    <row r="8" spans="2:14">
      <c r="B8" t="s">
        <v>73</v>
      </c>
      <c r="C8" s="98">
        <v>184740</v>
      </c>
      <c r="D8" s="98">
        <v>1785823.5</v>
      </c>
      <c r="E8" s="98">
        <v>4119581.6870000018</v>
      </c>
      <c r="F8" s="98">
        <v>5795291.7357030585</v>
      </c>
      <c r="G8" s="98">
        <v>8700842.3854232505</v>
      </c>
      <c r="H8" s="98">
        <v>11388950.885525614</v>
      </c>
      <c r="I8" s="98">
        <f>CHOOSE($C$3,I27,I37,I47)</f>
        <v>11958398.429801894</v>
      </c>
      <c r="J8" s="98">
        <f>CHOOSE($C$3,J27,J37,J47)</f>
        <v>12556318.35129199</v>
      </c>
      <c r="K8" s="98">
        <f>CHOOSE($C$3,K27,K37,K47)</f>
        <v>13184134.268856591</v>
      </c>
      <c r="L8" s="98">
        <f>CHOOSE($C$3,L27,L37,L47)</f>
        <v>13843340.982299421</v>
      </c>
      <c r="M8" s="98">
        <f>CHOOSE($C$3,M27,M37,M47)</f>
        <v>14535508.031414393</v>
      </c>
      <c r="N8" s="14"/>
    </row>
    <row r="9" spans="2:14">
      <c r="B9" t="s">
        <v>351</v>
      </c>
      <c r="C9" s="98">
        <v>4863956.5599999996</v>
      </c>
      <c r="D9" s="98">
        <v>5494046.8900000006</v>
      </c>
      <c r="E9" s="98">
        <v>6157600.4500000002</v>
      </c>
      <c r="F9" s="98">
        <v>8363818.25</v>
      </c>
      <c r="G9" s="98">
        <v>12851500.449999999</v>
      </c>
      <c r="H9" s="98">
        <v>9056354.25</v>
      </c>
      <c r="I9" s="98">
        <f t="shared" ref="I9:K14" si="0">CHOOSE($C$3,I28,I38,I48)</f>
        <v>9509171.9625000004</v>
      </c>
      <c r="J9" s="98">
        <f t="shared" si="0"/>
        <v>9984630.5606249999</v>
      </c>
      <c r="K9" s="98">
        <f t="shared" si="0"/>
        <v>10483862.08865625</v>
      </c>
      <c r="L9" s="98">
        <f t="shared" ref="L9:M14" si="1">CHOOSE($C$3,L28,L38,L48)</f>
        <v>11008055.193089064</v>
      </c>
      <c r="M9" s="98">
        <f t="shared" si="1"/>
        <v>11558457.952743517</v>
      </c>
      <c r="N9" s="14"/>
    </row>
    <row r="10" spans="2:14">
      <c r="B10" t="s">
        <v>119</v>
      </c>
      <c r="C10" s="114">
        <v>6167553.5600000024</v>
      </c>
      <c r="D10" s="98">
        <v>5548547.1500000004</v>
      </c>
      <c r="E10" s="98">
        <v>5214729.7000000011</v>
      </c>
      <c r="F10" s="98">
        <v>5699879.4000000004</v>
      </c>
      <c r="G10" s="98">
        <v>7934718.2599999998</v>
      </c>
      <c r="H10" s="98">
        <v>10970069.770000001</v>
      </c>
      <c r="I10" s="98">
        <f t="shared" si="0"/>
        <v>11518573.258500002</v>
      </c>
      <c r="J10" s="98">
        <f t="shared" si="0"/>
        <v>12094501.921425004</v>
      </c>
      <c r="K10" s="98">
        <f t="shared" si="0"/>
        <v>12699227.017496254</v>
      </c>
      <c r="L10" s="98">
        <f t="shared" si="1"/>
        <v>13334188.368371068</v>
      </c>
      <c r="M10" s="98">
        <f t="shared" si="1"/>
        <v>14000897.786789622</v>
      </c>
      <c r="N10" s="14"/>
    </row>
    <row r="11" spans="2:14">
      <c r="B11" t="s">
        <v>491</v>
      </c>
      <c r="C11" s="98">
        <v>2752891.2500000005</v>
      </c>
      <c r="D11" s="98">
        <v>2205867.6</v>
      </c>
      <c r="E11" s="98">
        <v>2741347.4890000001</v>
      </c>
      <c r="F11" s="98">
        <v>1988906.2985463641</v>
      </c>
      <c r="G11" s="98">
        <v>2693257.091702125</v>
      </c>
      <c r="H11" s="98">
        <v>3326626.0969272749</v>
      </c>
      <c r="I11" s="98">
        <f t="shared" si="0"/>
        <v>3492957.401773639</v>
      </c>
      <c r="J11" s="98">
        <f t="shared" si="0"/>
        <v>3667605.2718623211</v>
      </c>
      <c r="K11" s="98">
        <f t="shared" si="0"/>
        <v>3850985.5354554374</v>
      </c>
      <c r="L11" s="98">
        <f t="shared" si="1"/>
        <v>4043534.8122282093</v>
      </c>
      <c r="M11" s="98">
        <f t="shared" si="1"/>
        <v>4245711.55283962</v>
      </c>
      <c r="N11" s="14"/>
    </row>
    <row r="12" spans="2:14">
      <c r="B12" t="s">
        <v>518</v>
      </c>
      <c r="C12" s="98"/>
      <c r="D12" s="98"/>
      <c r="E12" s="98"/>
      <c r="F12" s="98">
        <v>1975.3964434280001</v>
      </c>
      <c r="G12" s="98">
        <v>42254.9570550438</v>
      </c>
      <c r="H12" s="98">
        <v>114298.17709126395</v>
      </c>
      <c r="I12" s="98">
        <f t="shared" si="0"/>
        <v>120013.08594582714</v>
      </c>
      <c r="J12" s="98">
        <f t="shared" si="0"/>
        <v>126013.7402431185</v>
      </c>
      <c r="K12" s="98">
        <f t="shared" si="0"/>
        <v>132314.42725527444</v>
      </c>
      <c r="L12" s="98">
        <f t="shared" si="1"/>
        <v>138930.14861803816</v>
      </c>
      <c r="M12" s="98">
        <f t="shared" si="1"/>
        <v>145876.65604894009</v>
      </c>
      <c r="N12" s="14"/>
    </row>
    <row r="13" spans="2:14">
      <c r="B13" t="s">
        <v>530</v>
      </c>
      <c r="C13" s="98">
        <v>1448466.5500000003</v>
      </c>
      <c r="D13" s="98">
        <v>1919205.4500000002</v>
      </c>
      <c r="E13" s="98">
        <v>2368267.1239999998</v>
      </c>
      <c r="F13" s="98">
        <v>10900709.35</v>
      </c>
      <c r="G13" s="98">
        <v>8841328.25</v>
      </c>
      <c r="H13" s="98">
        <v>17330235</v>
      </c>
      <c r="I13" s="98">
        <f t="shared" si="0"/>
        <v>18196746.75</v>
      </c>
      <c r="J13" s="98">
        <f t="shared" si="0"/>
        <v>19106584.087500002</v>
      </c>
      <c r="K13" s="98">
        <f t="shared" si="0"/>
        <v>20061913.291875005</v>
      </c>
      <c r="L13" s="98">
        <f t="shared" si="1"/>
        <v>21065008.956468757</v>
      </c>
      <c r="M13" s="98">
        <f t="shared" si="1"/>
        <v>22118259.404292196</v>
      </c>
      <c r="N13" s="14"/>
    </row>
    <row r="14" spans="2:14">
      <c r="B14" t="s">
        <v>812</v>
      </c>
      <c r="C14" s="98">
        <v>15417607.920000002</v>
      </c>
      <c r="D14" s="98">
        <v>16953490.59</v>
      </c>
      <c r="E14" s="98">
        <v>20601526.450000003</v>
      </c>
      <c r="F14" s="98">
        <v>32750580.430692844</v>
      </c>
      <c r="G14" s="98">
        <v>41063901.394180417</v>
      </c>
      <c r="H14" s="98">
        <v>52186534.179544158</v>
      </c>
      <c r="I14" s="98">
        <f t="shared" si="0"/>
        <v>54795860.888521366</v>
      </c>
      <c r="J14" s="98">
        <f t="shared" si="0"/>
        <v>57535653.932947434</v>
      </c>
      <c r="K14" s="98">
        <f t="shared" si="0"/>
        <v>60412436.62959481</v>
      </c>
      <c r="L14" s="98">
        <f t="shared" si="1"/>
        <v>63433058.461074553</v>
      </c>
      <c r="M14" s="98">
        <f t="shared" si="1"/>
        <v>66604711.384128287</v>
      </c>
    </row>
    <row r="15" spans="2:14">
      <c r="C15" s="98"/>
      <c r="D15" s="98"/>
      <c r="E15" s="98"/>
      <c r="F15" s="98"/>
      <c r="G15" s="98"/>
      <c r="H15" s="98"/>
      <c r="I15" s="98"/>
      <c r="J15" s="98"/>
      <c r="K15" s="98"/>
      <c r="L15" s="98"/>
      <c r="M15" s="98"/>
    </row>
    <row r="17" spans="1:14">
      <c r="C17" s="98"/>
      <c r="D17" s="98"/>
      <c r="E17" s="98"/>
      <c r="F17" s="98"/>
      <c r="G17" s="98"/>
      <c r="H17" s="98"/>
      <c r="I17" s="98"/>
      <c r="J17" s="98"/>
      <c r="K17" s="98"/>
      <c r="L17" s="98"/>
      <c r="M17" s="98"/>
      <c r="N17" s="14"/>
    </row>
    <row r="18" spans="1:14">
      <c r="C18" s="98"/>
      <c r="D18" s="98"/>
      <c r="E18" s="98"/>
      <c r="F18" s="98"/>
      <c r="G18" s="98"/>
      <c r="H18" s="98"/>
      <c r="I18" s="98"/>
      <c r="J18" s="98"/>
      <c r="K18" s="98"/>
      <c r="L18" s="98"/>
      <c r="M18" s="98"/>
      <c r="N18" s="14"/>
    </row>
    <row r="19" spans="1:14">
      <c r="C19" s="114"/>
      <c r="D19" s="98"/>
      <c r="E19" s="98"/>
      <c r="F19" s="98"/>
      <c r="G19" s="98"/>
      <c r="H19" s="98"/>
      <c r="I19" s="98"/>
      <c r="J19" s="98"/>
      <c r="K19" s="98"/>
      <c r="L19" s="98"/>
      <c r="M19" s="98"/>
      <c r="N19" s="14"/>
    </row>
    <row r="20" spans="1:14">
      <c r="C20" s="98"/>
      <c r="D20" s="98"/>
      <c r="E20" s="98"/>
      <c r="F20" s="98"/>
      <c r="G20" s="98"/>
      <c r="H20" s="98"/>
      <c r="I20" s="98"/>
      <c r="J20" s="98"/>
      <c r="K20" s="98"/>
      <c r="L20" s="98"/>
      <c r="M20" s="98"/>
      <c r="N20" s="14"/>
    </row>
    <row r="21" spans="1:14">
      <c r="C21" s="98"/>
      <c r="D21" s="98"/>
      <c r="E21" s="98"/>
      <c r="F21" s="98"/>
      <c r="G21" s="98"/>
      <c r="H21" s="98"/>
      <c r="I21" s="98"/>
      <c r="J21" s="98"/>
      <c r="K21" s="98"/>
      <c r="L21" s="98"/>
      <c r="M21" s="98"/>
      <c r="N21" s="14"/>
    </row>
    <row r="22" spans="1:14">
      <c r="C22" s="98"/>
      <c r="D22" s="98"/>
      <c r="E22" s="98"/>
      <c r="F22" s="98"/>
      <c r="G22" s="98"/>
      <c r="H22" s="98"/>
      <c r="I22" s="98"/>
      <c r="J22" s="98"/>
      <c r="K22" s="98"/>
      <c r="L22" s="98"/>
      <c r="M22" s="98"/>
      <c r="N22" s="14"/>
    </row>
    <row r="23" spans="1:14">
      <c r="C23" s="98"/>
      <c r="D23" s="98"/>
      <c r="E23" s="98"/>
      <c r="F23" s="98"/>
      <c r="G23" s="98"/>
      <c r="H23" s="98"/>
      <c r="I23" s="98"/>
      <c r="J23" s="98"/>
      <c r="K23" s="98"/>
      <c r="L23" s="98"/>
      <c r="M23" s="98"/>
    </row>
    <row r="24" spans="1:14">
      <c r="A24" s="121"/>
      <c r="B24" s="121"/>
      <c r="C24" s="121"/>
      <c r="D24" s="121"/>
      <c r="E24" s="121"/>
      <c r="F24" s="121"/>
      <c r="G24" s="121"/>
      <c r="H24" s="121"/>
      <c r="I24" s="121"/>
      <c r="J24" s="121"/>
      <c r="K24" s="121"/>
      <c r="L24" s="121"/>
      <c r="M24" s="121"/>
      <c r="N24" s="121"/>
    </row>
    <row r="25" spans="1:14">
      <c r="A25" s="121"/>
      <c r="B25" s="121" t="s">
        <v>1443</v>
      </c>
      <c r="C25" s="121" t="s">
        <v>1442</v>
      </c>
      <c r="D25" s="121"/>
      <c r="E25" s="121"/>
      <c r="F25" s="121"/>
      <c r="G25" s="121"/>
      <c r="H25" s="121"/>
      <c r="I25" s="121"/>
      <c r="J25" s="121"/>
      <c r="K25" s="121"/>
      <c r="L25" s="121"/>
      <c r="M25" s="121"/>
      <c r="N25" s="121"/>
    </row>
    <row r="26" spans="1:14">
      <c r="A26" s="121"/>
      <c r="B26" s="121"/>
      <c r="C26" s="121">
        <v>2017</v>
      </c>
      <c r="D26" s="121">
        <v>2018</v>
      </c>
      <c r="E26" s="121">
        <v>2019</v>
      </c>
      <c r="F26" s="121">
        <v>2020</v>
      </c>
      <c r="G26" s="121">
        <v>2021</v>
      </c>
      <c r="H26" s="121">
        <v>2022</v>
      </c>
      <c r="I26" s="121">
        <v>2023</v>
      </c>
      <c r="J26" s="121">
        <v>2024</v>
      </c>
      <c r="K26" s="121">
        <v>2025</v>
      </c>
      <c r="L26" s="121">
        <v>2026</v>
      </c>
      <c r="M26" s="121">
        <v>2027</v>
      </c>
      <c r="N26" s="121"/>
    </row>
    <row r="27" spans="1:14">
      <c r="A27" s="121"/>
      <c r="B27" s="121" t="s">
        <v>73</v>
      </c>
      <c r="C27" s="122">
        <v>184740</v>
      </c>
      <c r="D27" s="122">
        <v>1785823.5</v>
      </c>
      <c r="E27" s="122">
        <v>4119581.6870000018</v>
      </c>
      <c r="F27" s="122">
        <v>5795291.7357030585</v>
      </c>
      <c r="G27" s="122">
        <v>8700842.3854232505</v>
      </c>
      <c r="H27" s="122">
        <v>11388950.885525614</v>
      </c>
      <c r="I27" s="122">
        <f t="shared" ref="I27:M33" si="2">H27*$F$2</f>
        <v>15375083.69545958</v>
      </c>
      <c r="J27" s="122">
        <f t="shared" si="2"/>
        <v>20756362.988870434</v>
      </c>
      <c r="K27" s="122">
        <f t="shared" si="2"/>
        <v>28021090.034975089</v>
      </c>
      <c r="L27" s="122">
        <f t="shared" si="2"/>
        <v>37828471.547216371</v>
      </c>
      <c r="M27" s="122">
        <f t="shared" si="2"/>
        <v>51068436.588742107</v>
      </c>
      <c r="N27" s="121"/>
    </row>
    <row r="28" spans="1:14">
      <c r="A28" s="121"/>
      <c r="B28" s="121" t="s">
        <v>351</v>
      </c>
      <c r="C28" s="122">
        <v>4863956.5599999996</v>
      </c>
      <c r="D28" s="122">
        <v>5494046.8900000006</v>
      </c>
      <c r="E28" s="122">
        <v>6157600.4500000002</v>
      </c>
      <c r="F28" s="122">
        <v>8363818.25</v>
      </c>
      <c r="G28" s="122">
        <v>12851500.449999999</v>
      </c>
      <c r="H28" s="122">
        <v>9056354.25</v>
      </c>
      <c r="I28" s="122">
        <f t="shared" si="2"/>
        <v>12226078.237500001</v>
      </c>
      <c r="J28" s="122">
        <f t="shared" si="2"/>
        <v>16505205.620625002</v>
      </c>
      <c r="K28" s="122">
        <f t="shared" si="2"/>
        <v>22282027.587843753</v>
      </c>
      <c r="L28" s="122">
        <f t="shared" si="2"/>
        <v>30080737.24358907</v>
      </c>
      <c r="M28" s="122">
        <f t="shared" si="2"/>
        <v>40608995.278845243</v>
      </c>
      <c r="N28" s="121"/>
    </row>
    <row r="29" spans="1:14">
      <c r="A29" s="121"/>
      <c r="B29" s="121" t="s">
        <v>119</v>
      </c>
      <c r="C29" s="122">
        <v>6167553.5600000024</v>
      </c>
      <c r="D29" s="122">
        <v>5548547.1500000004</v>
      </c>
      <c r="E29" s="122">
        <v>5214729.7000000011</v>
      </c>
      <c r="F29" s="122">
        <v>5699879.4000000004</v>
      </c>
      <c r="G29" s="122">
        <v>7934718.2599999998</v>
      </c>
      <c r="H29" s="122">
        <v>10970069.770000001</v>
      </c>
      <c r="I29" s="122">
        <f t="shared" si="2"/>
        <v>14809594.189500002</v>
      </c>
      <c r="J29" s="122">
        <f t="shared" si="2"/>
        <v>19992952.155825004</v>
      </c>
      <c r="K29" s="122">
        <f t="shared" si="2"/>
        <v>26990485.410363756</v>
      </c>
      <c r="L29" s="122">
        <f t="shared" si="2"/>
        <v>36437155.303991072</v>
      </c>
      <c r="M29" s="122">
        <f t="shared" si="2"/>
        <v>49190159.660387948</v>
      </c>
      <c r="N29" s="121"/>
    </row>
    <row r="30" spans="1:14">
      <c r="A30" s="121"/>
      <c r="B30" s="121" t="s">
        <v>491</v>
      </c>
      <c r="C30" s="122">
        <v>2752891.2500000005</v>
      </c>
      <c r="D30" s="122">
        <v>2205867.6</v>
      </c>
      <c r="E30" s="122">
        <v>2741347.4890000001</v>
      </c>
      <c r="F30" s="122">
        <v>1988906.2985463641</v>
      </c>
      <c r="G30" s="122">
        <v>2693257.091702125</v>
      </c>
      <c r="H30" s="122">
        <v>3326626.0969272749</v>
      </c>
      <c r="I30" s="122">
        <f t="shared" si="2"/>
        <v>4490945.2308518216</v>
      </c>
      <c r="J30" s="122">
        <f t="shared" si="2"/>
        <v>6062776.0616499595</v>
      </c>
      <c r="K30" s="122">
        <f t="shared" si="2"/>
        <v>8184747.6832274459</v>
      </c>
      <c r="L30" s="122">
        <f t="shared" si="2"/>
        <v>11049409.372357052</v>
      </c>
      <c r="M30" s="122">
        <f t="shared" si="2"/>
        <v>14916702.652682021</v>
      </c>
      <c r="N30" s="121"/>
    </row>
    <row r="31" spans="1:14">
      <c r="A31" s="121"/>
      <c r="B31" s="121" t="s">
        <v>518</v>
      </c>
      <c r="C31" s="122"/>
      <c r="D31" s="122"/>
      <c r="E31" s="122"/>
      <c r="F31" s="122">
        <v>1975.3964434280001</v>
      </c>
      <c r="G31" s="122">
        <v>42254.9570550438</v>
      </c>
      <c r="H31" s="122">
        <v>114298.17709126395</v>
      </c>
      <c r="I31" s="122">
        <f t="shared" si="2"/>
        <v>154302.53907320634</v>
      </c>
      <c r="J31" s="122">
        <f t="shared" si="2"/>
        <v>208308.42774882857</v>
      </c>
      <c r="K31" s="122">
        <f t="shared" si="2"/>
        <v>281216.37746091856</v>
      </c>
      <c r="L31" s="122">
        <f t="shared" si="2"/>
        <v>379642.10957224009</v>
      </c>
      <c r="M31" s="122">
        <f t="shared" si="2"/>
        <v>512516.84792252415</v>
      </c>
      <c r="N31" s="121"/>
    </row>
    <row r="32" spans="1:14">
      <c r="A32" s="121"/>
      <c r="B32" s="121" t="s">
        <v>530</v>
      </c>
      <c r="C32" s="122">
        <v>1448466.5500000003</v>
      </c>
      <c r="D32" s="122">
        <v>1919205.4500000002</v>
      </c>
      <c r="E32" s="122">
        <v>2368267.1239999998</v>
      </c>
      <c r="F32" s="122">
        <v>10900709.35</v>
      </c>
      <c r="G32" s="122">
        <v>8841328.25</v>
      </c>
      <c r="H32" s="122">
        <v>17330235</v>
      </c>
      <c r="I32" s="122">
        <f t="shared" si="2"/>
        <v>23395817.25</v>
      </c>
      <c r="J32" s="122">
        <f t="shared" si="2"/>
        <v>31584353.287500001</v>
      </c>
      <c r="K32" s="122">
        <f t="shared" si="2"/>
        <v>42638876.938125007</v>
      </c>
      <c r="L32" s="122">
        <f t="shared" si="2"/>
        <v>57562483.866468765</v>
      </c>
      <c r="M32" s="122">
        <f t="shared" si="2"/>
        <v>77709353.219732836</v>
      </c>
      <c r="N32" s="121"/>
    </row>
    <row r="33" spans="1:14">
      <c r="A33" s="121"/>
      <c r="B33" s="121" t="s">
        <v>812</v>
      </c>
      <c r="C33" s="122">
        <v>15417607.920000002</v>
      </c>
      <c r="D33" s="122">
        <v>16953490.59</v>
      </c>
      <c r="E33" s="122">
        <v>20601526.450000003</v>
      </c>
      <c r="F33" s="122">
        <v>32750580.430692844</v>
      </c>
      <c r="G33" s="122">
        <v>41063901.394180417</v>
      </c>
      <c r="H33" s="122">
        <v>52186534.179544158</v>
      </c>
      <c r="I33" s="122">
        <f t="shared" si="2"/>
        <v>70451821.142384619</v>
      </c>
      <c r="J33" s="122">
        <f t="shared" si="2"/>
        <v>95109958.542219236</v>
      </c>
      <c r="K33" s="122">
        <f t="shared" si="2"/>
        <v>128398444.03199598</v>
      </c>
      <c r="L33" s="122">
        <f t="shared" si="2"/>
        <v>173337899.4431946</v>
      </c>
      <c r="M33" s="122">
        <f t="shared" si="2"/>
        <v>234006164.24831271</v>
      </c>
      <c r="N33" s="121"/>
    </row>
    <row r="34" spans="1:14">
      <c r="A34" s="121"/>
      <c r="B34" s="121"/>
      <c r="C34" s="121"/>
      <c r="D34" s="121"/>
      <c r="E34" s="121"/>
      <c r="F34" s="121"/>
      <c r="G34" s="121"/>
      <c r="H34" s="121"/>
      <c r="I34" s="121"/>
      <c r="J34" s="121"/>
      <c r="K34" s="121"/>
      <c r="L34" s="121"/>
      <c r="M34" s="121"/>
      <c r="N34" s="121"/>
    </row>
    <row r="35" spans="1:14">
      <c r="A35" s="121"/>
      <c r="B35" s="121" t="s">
        <v>1444</v>
      </c>
      <c r="C35" s="121" t="s">
        <v>1442</v>
      </c>
      <c r="D35" s="121"/>
      <c r="E35" s="121"/>
      <c r="F35" s="121"/>
      <c r="G35" s="121"/>
      <c r="H35" s="121"/>
      <c r="I35" s="121"/>
      <c r="J35" s="121"/>
      <c r="K35" s="121"/>
      <c r="L35" s="121"/>
      <c r="M35" s="121"/>
      <c r="N35" s="121"/>
    </row>
    <row r="36" spans="1:14">
      <c r="A36" s="121"/>
      <c r="B36" s="121"/>
      <c r="C36" s="121">
        <v>2017</v>
      </c>
      <c r="D36" s="121">
        <v>2018</v>
      </c>
      <c r="E36" s="121">
        <v>2019</v>
      </c>
      <c r="F36" s="121">
        <v>2020</v>
      </c>
      <c r="G36" s="121">
        <v>2021</v>
      </c>
      <c r="H36" s="121">
        <v>2022</v>
      </c>
      <c r="I36" s="121">
        <v>2023</v>
      </c>
      <c r="J36" s="121">
        <v>2024</v>
      </c>
      <c r="K36" s="121">
        <v>2025</v>
      </c>
      <c r="L36" s="121">
        <v>2026</v>
      </c>
      <c r="M36" s="121">
        <v>2027</v>
      </c>
      <c r="N36" s="121"/>
    </row>
    <row r="37" spans="1:14">
      <c r="A37" s="121"/>
      <c r="B37" s="121" t="s">
        <v>73</v>
      </c>
      <c r="C37" s="122">
        <v>184740</v>
      </c>
      <c r="D37" s="122">
        <v>1785823.5</v>
      </c>
      <c r="E37" s="122">
        <v>4119581.6870000018</v>
      </c>
      <c r="F37" s="122">
        <v>5795291.7357030585</v>
      </c>
      <c r="G37" s="122">
        <v>8700842.3854232505</v>
      </c>
      <c r="H37" s="122">
        <v>11388950.885525614</v>
      </c>
      <c r="I37" s="122">
        <f t="shared" ref="I37:M43" si="3">H37*$F$3</f>
        <v>14236188.606907018</v>
      </c>
      <c r="J37" s="122">
        <f t="shared" si="3"/>
        <v>17795235.75863377</v>
      </c>
      <c r="K37" s="122">
        <f t="shared" si="3"/>
        <v>22244044.698292211</v>
      </c>
      <c r="L37" s="122">
        <f t="shared" si="3"/>
        <v>27805055.872865263</v>
      </c>
      <c r="M37" s="122">
        <f t="shared" si="3"/>
        <v>34756319.841081582</v>
      </c>
      <c r="N37" s="121"/>
    </row>
    <row r="38" spans="1:14">
      <c r="A38" s="121"/>
      <c r="B38" s="121" t="s">
        <v>351</v>
      </c>
      <c r="C38" s="122">
        <v>4863956.5599999996</v>
      </c>
      <c r="D38" s="122">
        <v>5494046.8900000006</v>
      </c>
      <c r="E38" s="122">
        <v>6157600.4500000002</v>
      </c>
      <c r="F38" s="122">
        <v>8363818.25</v>
      </c>
      <c r="G38" s="122">
        <v>12851500.449999999</v>
      </c>
      <c r="H38" s="122">
        <v>9056354.25</v>
      </c>
      <c r="I38" s="122">
        <f t="shared" si="3"/>
        <v>11320442.8125</v>
      </c>
      <c r="J38" s="122">
        <f t="shared" si="3"/>
        <v>14150553.515625</v>
      </c>
      <c r="K38" s="122">
        <f t="shared" si="3"/>
        <v>17688191.89453125</v>
      </c>
      <c r="L38" s="122">
        <f t="shared" si="3"/>
        <v>22110239.868164062</v>
      </c>
      <c r="M38" s="122">
        <f t="shared" si="3"/>
        <v>27637799.835205078</v>
      </c>
      <c r="N38" s="121"/>
    </row>
    <row r="39" spans="1:14">
      <c r="A39" s="121"/>
      <c r="B39" s="121" t="s">
        <v>119</v>
      </c>
      <c r="C39" s="122">
        <v>6167553.5600000024</v>
      </c>
      <c r="D39" s="122">
        <v>5548547.1500000004</v>
      </c>
      <c r="E39" s="122">
        <v>5214729.7000000011</v>
      </c>
      <c r="F39" s="122">
        <v>5699879.4000000004</v>
      </c>
      <c r="G39" s="122">
        <v>7934718.2599999998</v>
      </c>
      <c r="H39" s="122">
        <v>10970069.770000001</v>
      </c>
      <c r="I39" s="122">
        <f t="shared" si="3"/>
        <v>13712587.212500002</v>
      </c>
      <c r="J39" s="122">
        <f t="shared" si="3"/>
        <v>17140734.015625004</v>
      </c>
      <c r="K39" s="122">
        <f t="shared" si="3"/>
        <v>21425917.519531254</v>
      </c>
      <c r="L39" s="122">
        <f t="shared" si="3"/>
        <v>26782396.899414066</v>
      </c>
      <c r="M39" s="122">
        <f t="shared" si="3"/>
        <v>33477996.124267582</v>
      </c>
      <c r="N39" s="121"/>
    </row>
    <row r="40" spans="1:14">
      <c r="A40" s="121"/>
      <c r="B40" s="121" t="s">
        <v>491</v>
      </c>
      <c r="C40" s="122">
        <v>2752891.2500000005</v>
      </c>
      <c r="D40" s="122">
        <v>2205867.6</v>
      </c>
      <c r="E40" s="122">
        <v>2741347.4890000001</v>
      </c>
      <c r="F40" s="122">
        <v>1988906.2985463641</v>
      </c>
      <c r="G40" s="122">
        <v>2693257.091702125</v>
      </c>
      <c r="H40" s="122">
        <v>3326626.0969272749</v>
      </c>
      <c r="I40" s="122">
        <f t="shared" si="3"/>
        <v>4158282.6211590935</v>
      </c>
      <c r="J40" s="122">
        <f t="shared" si="3"/>
        <v>5197853.2764488664</v>
      </c>
      <c r="K40" s="122">
        <f t="shared" si="3"/>
        <v>6497316.5955610834</v>
      </c>
      <c r="L40" s="122">
        <f t="shared" si="3"/>
        <v>8121645.7444513543</v>
      </c>
      <c r="M40" s="122">
        <f t="shared" si="3"/>
        <v>10152057.180564193</v>
      </c>
      <c r="N40" s="121"/>
    </row>
    <row r="41" spans="1:14">
      <c r="A41" s="121"/>
      <c r="B41" s="121" t="s">
        <v>518</v>
      </c>
      <c r="C41" s="122"/>
      <c r="D41" s="122"/>
      <c r="E41" s="122"/>
      <c r="F41" s="122">
        <v>1975.3964434280001</v>
      </c>
      <c r="G41" s="122">
        <v>42254.9570550438</v>
      </c>
      <c r="H41" s="122">
        <v>114298.17709126395</v>
      </c>
      <c r="I41" s="122">
        <f t="shared" si="3"/>
        <v>142872.72136407995</v>
      </c>
      <c r="J41" s="122">
        <f t="shared" si="3"/>
        <v>178590.90170509994</v>
      </c>
      <c r="K41" s="122">
        <f t="shared" si="3"/>
        <v>223238.62713137493</v>
      </c>
      <c r="L41" s="122">
        <f t="shared" si="3"/>
        <v>279048.28391421866</v>
      </c>
      <c r="M41" s="122">
        <f t="shared" si="3"/>
        <v>348810.35489277332</v>
      </c>
      <c r="N41" s="121"/>
    </row>
    <row r="42" spans="1:14">
      <c r="A42" s="121"/>
      <c r="B42" s="121" t="s">
        <v>530</v>
      </c>
      <c r="C42" s="122">
        <v>1448466.5500000003</v>
      </c>
      <c r="D42" s="122">
        <v>1919205.4500000002</v>
      </c>
      <c r="E42" s="122">
        <v>2368267.1239999998</v>
      </c>
      <c r="F42" s="122">
        <v>10900709.35</v>
      </c>
      <c r="G42" s="122">
        <v>8841328.25</v>
      </c>
      <c r="H42" s="122">
        <v>17330235</v>
      </c>
      <c r="I42" s="122">
        <f t="shared" si="3"/>
        <v>21662793.75</v>
      </c>
      <c r="J42" s="122">
        <f t="shared" si="3"/>
        <v>27078492.1875</v>
      </c>
      <c r="K42" s="122">
        <f t="shared" si="3"/>
        <v>33848115.234375</v>
      </c>
      <c r="L42" s="122">
        <f t="shared" si="3"/>
        <v>42310144.04296875</v>
      </c>
      <c r="M42" s="122">
        <f t="shared" si="3"/>
        <v>52887680.053710938</v>
      </c>
      <c r="N42" s="121"/>
    </row>
    <row r="43" spans="1:14">
      <c r="A43" s="121"/>
      <c r="B43" s="121" t="s">
        <v>812</v>
      </c>
      <c r="C43" s="122">
        <v>15417607.920000002</v>
      </c>
      <c r="D43" s="122">
        <v>16953490.59</v>
      </c>
      <c r="E43" s="122">
        <v>20601526.450000003</v>
      </c>
      <c r="F43" s="122">
        <v>32750580.430692844</v>
      </c>
      <c r="G43" s="122">
        <v>41063901.394180417</v>
      </c>
      <c r="H43" s="122">
        <v>52186534.179544158</v>
      </c>
      <c r="I43" s="122">
        <f t="shared" si="3"/>
        <v>65233167.724430196</v>
      </c>
      <c r="J43" s="122">
        <f t="shared" si="3"/>
        <v>81541459.655537739</v>
      </c>
      <c r="K43" s="122">
        <f t="shared" si="3"/>
        <v>101926824.56942217</v>
      </c>
      <c r="L43" s="122">
        <f t="shared" si="3"/>
        <v>127408530.71177772</v>
      </c>
      <c r="M43" s="122">
        <f t="shared" si="3"/>
        <v>159260663.38972214</v>
      </c>
      <c r="N43" s="121"/>
    </row>
    <row r="44" spans="1:14">
      <c r="A44" s="121"/>
      <c r="B44" s="121"/>
      <c r="C44" s="121"/>
      <c r="D44" s="121"/>
      <c r="E44" s="121"/>
      <c r="F44" s="121"/>
      <c r="G44" s="121"/>
      <c r="H44" s="121"/>
      <c r="I44" s="121"/>
      <c r="J44" s="121"/>
      <c r="K44" s="121"/>
      <c r="L44" s="121"/>
      <c r="M44" s="121"/>
      <c r="N44" s="121"/>
    </row>
    <row r="45" spans="1:14">
      <c r="A45" s="121"/>
      <c r="B45" s="121" t="s">
        <v>1441</v>
      </c>
      <c r="C45" s="121" t="s">
        <v>1442</v>
      </c>
      <c r="D45" s="121"/>
      <c r="E45" s="121"/>
      <c r="F45" s="121"/>
      <c r="G45" s="121"/>
      <c r="H45" s="121"/>
      <c r="I45" s="121"/>
      <c r="J45" s="121"/>
      <c r="K45" s="121"/>
      <c r="L45" s="121"/>
      <c r="M45" s="121"/>
      <c r="N45" s="121"/>
    </row>
    <row r="46" spans="1:14">
      <c r="A46" s="121"/>
      <c r="B46" s="121"/>
      <c r="C46" s="121">
        <v>2017</v>
      </c>
      <c r="D46" s="121">
        <v>2018</v>
      </c>
      <c r="E46" s="121">
        <v>2019</v>
      </c>
      <c r="F46" s="121">
        <v>2020</v>
      </c>
      <c r="G46" s="121">
        <v>2021</v>
      </c>
      <c r="H46" s="121">
        <v>2022</v>
      </c>
      <c r="I46" s="121">
        <v>2023</v>
      </c>
      <c r="J46" s="121">
        <v>2024</v>
      </c>
      <c r="K46" s="121">
        <v>2025</v>
      </c>
      <c r="L46" s="121">
        <v>2026</v>
      </c>
      <c r="M46" s="121">
        <v>2027</v>
      </c>
      <c r="N46" s="121"/>
    </row>
    <row r="47" spans="1:14">
      <c r="A47" s="121"/>
      <c r="B47" s="121" t="s">
        <v>73</v>
      </c>
      <c r="C47" s="122">
        <v>184740</v>
      </c>
      <c r="D47" s="122">
        <v>1785823.5</v>
      </c>
      <c r="E47" s="122">
        <v>4119581.6870000018</v>
      </c>
      <c r="F47" s="122">
        <v>5795291.7357030585</v>
      </c>
      <c r="G47" s="122">
        <v>8700842.3854232505</v>
      </c>
      <c r="H47" s="122">
        <v>11388950.885525614</v>
      </c>
      <c r="I47" s="122">
        <f t="shared" ref="I47:M53" si="4">H47*$F$4</f>
        <v>11958398.429801894</v>
      </c>
      <c r="J47" s="122">
        <f t="shared" si="4"/>
        <v>12556318.35129199</v>
      </c>
      <c r="K47" s="122">
        <f t="shared" si="4"/>
        <v>13184134.268856591</v>
      </c>
      <c r="L47" s="122">
        <f t="shared" si="4"/>
        <v>13843340.982299421</v>
      </c>
      <c r="M47" s="122">
        <f t="shared" si="4"/>
        <v>14535508.031414393</v>
      </c>
      <c r="N47" s="121"/>
    </row>
    <row r="48" spans="1:14">
      <c r="A48" s="121"/>
      <c r="B48" s="121" t="s">
        <v>351</v>
      </c>
      <c r="C48" s="122">
        <v>4863956.5599999996</v>
      </c>
      <c r="D48" s="122">
        <v>5494046.8900000006</v>
      </c>
      <c r="E48" s="122">
        <v>6157600.4500000002</v>
      </c>
      <c r="F48" s="122">
        <v>8363818.25</v>
      </c>
      <c r="G48" s="122">
        <v>12851500.449999999</v>
      </c>
      <c r="H48" s="122">
        <v>9056354.25</v>
      </c>
      <c r="I48" s="122">
        <f t="shared" si="4"/>
        <v>9509171.9625000004</v>
      </c>
      <c r="J48" s="122">
        <f t="shared" si="4"/>
        <v>9984630.5606249999</v>
      </c>
      <c r="K48" s="122">
        <f t="shared" si="4"/>
        <v>10483862.08865625</v>
      </c>
      <c r="L48" s="122">
        <f t="shared" si="4"/>
        <v>11008055.193089064</v>
      </c>
      <c r="M48" s="122">
        <f t="shared" si="4"/>
        <v>11558457.952743517</v>
      </c>
      <c r="N48" s="121"/>
    </row>
    <row r="49" spans="1:14">
      <c r="A49" s="121"/>
      <c r="B49" s="121" t="s">
        <v>119</v>
      </c>
      <c r="C49" s="122">
        <v>6167553.5600000024</v>
      </c>
      <c r="D49" s="122">
        <v>5548547.1500000004</v>
      </c>
      <c r="E49" s="122">
        <v>5214729.7000000011</v>
      </c>
      <c r="F49" s="122">
        <v>5699879.4000000004</v>
      </c>
      <c r="G49" s="122">
        <v>7934718.2599999998</v>
      </c>
      <c r="H49" s="122">
        <v>10970069.770000001</v>
      </c>
      <c r="I49" s="122">
        <f t="shared" si="4"/>
        <v>11518573.258500002</v>
      </c>
      <c r="J49" s="122">
        <f t="shared" si="4"/>
        <v>12094501.921425004</v>
      </c>
      <c r="K49" s="122">
        <f t="shared" si="4"/>
        <v>12699227.017496254</v>
      </c>
      <c r="L49" s="122">
        <f t="shared" si="4"/>
        <v>13334188.368371068</v>
      </c>
      <c r="M49" s="122">
        <f t="shared" si="4"/>
        <v>14000897.786789622</v>
      </c>
      <c r="N49" s="121"/>
    </row>
    <row r="50" spans="1:14">
      <c r="A50" s="121"/>
      <c r="B50" s="121" t="s">
        <v>491</v>
      </c>
      <c r="C50" s="122">
        <v>2752891.2500000005</v>
      </c>
      <c r="D50" s="122">
        <v>2205867.6</v>
      </c>
      <c r="E50" s="122">
        <v>2741347.4890000001</v>
      </c>
      <c r="F50" s="122">
        <v>1988906.2985463641</v>
      </c>
      <c r="G50" s="122">
        <v>2693257.091702125</v>
      </c>
      <c r="H50" s="122">
        <v>3326626.0969272749</v>
      </c>
      <c r="I50" s="122">
        <f t="shared" si="4"/>
        <v>3492957.401773639</v>
      </c>
      <c r="J50" s="122">
        <f t="shared" si="4"/>
        <v>3667605.2718623211</v>
      </c>
      <c r="K50" s="122">
        <f t="shared" si="4"/>
        <v>3850985.5354554374</v>
      </c>
      <c r="L50" s="122">
        <f t="shared" si="4"/>
        <v>4043534.8122282093</v>
      </c>
      <c r="M50" s="122">
        <f t="shared" si="4"/>
        <v>4245711.55283962</v>
      </c>
      <c r="N50" s="121"/>
    </row>
    <row r="51" spans="1:14">
      <c r="A51" s="121"/>
      <c r="B51" s="121" t="s">
        <v>518</v>
      </c>
      <c r="C51" s="122"/>
      <c r="D51" s="122"/>
      <c r="E51" s="122"/>
      <c r="F51" s="122">
        <v>1975.3964434280001</v>
      </c>
      <c r="G51" s="122">
        <v>42254.9570550438</v>
      </c>
      <c r="H51" s="122">
        <v>114298.17709126395</v>
      </c>
      <c r="I51" s="122">
        <f t="shared" si="4"/>
        <v>120013.08594582714</v>
      </c>
      <c r="J51" s="122">
        <f t="shared" si="4"/>
        <v>126013.7402431185</v>
      </c>
      <c r="K51" s="122">
        <f t="shared" si="4"/>
        <v>132314.42725527444</v>
      </c>
      <c r="L51" s="122">
        <f t="shared" si="4"/>
        <v>138930.14861803816</v>
      </c>
      <c r="M51" s="122">
        <f t="shared" si="4"/>
        <v>145876.65604894009</v>
      </c>
      <c r="N51" s="121"/>
    </row>
    <row r="52" spans="1:14">
      <c r="A52" s="121"/>
      <c r="B52" s="121" t="s">
        <v>530</v>
      </c>
      <c r="C52" s="122">
        <v>1448466.5500000003</v>
      </c>
      <c r="D52" s="122">
        <v>1919205.4500000002</v>
      </c>
      <c r="E52" s="122">
        <v>2368267.1239999998</v>
      </c>
      <c r="F52" s="122">
        <v>10900709.35</v>
      </c>
      <c r="G52" s="122">
        <v>8841328.25</v>
      </c>
      <c r="H52" s="122">
        <v>17330235</v>
      </c>
      <c r="I52" s="122">
        <f t="shared" si="4"/>
        <v>18196746.75</v>
      </c>
      <c r="J52" s="122">
        <f t="shared" si="4"/>
        <v>19106584.087500002</v>
      </c>
      <c r="K52" s="122">
        <f t="shared" si="4"/>
        <v>20061913.291875005</v>
      </c>
      <c r="L52" s="122">
        <f t="shared" si="4"/>
        <v>21065008.956468757</v>
      </c>
      <c r="M52" s="122">
        <f t="shared" si="4"/>
        <v>22118259.404292196</v>
      </c>
      <c r="N52" s="121"/>
    </row>
    <row r="53" spans="1:14">
      <c r="A53" s="121"/>
      <c r="B53" s="121" t="s">
        <v>812</v>
      </c>
      <c r="C53" s="122">
        <v>15417607.920000002</v>
      </c>
      <c r="D53" s="122">
        <v>16953490.59</v>
      </c>
      <c r="E53" s="122">
        <v>20601526.450000003</v>
      </c>
      <c r="F53" s="122">
        <v>32750580.430692844</v>
      </c>
      <c r="G53" s="122">
        <v>41063901.394180417</v>
      </c>
      <c r="H53" s="122">
        <v>52186534.179544158</v>
      </c>
      <c r="I53" s="122">
        <f t="shared" si="4"/>
        <v>54795860.888521366</v>
      </c>
      <c r="J53" s="122">
        <f t="shared" si="4"/>
        <v>57535653.932947434</v>
      </c>
      <c r="K53" s="122">
        <f t="shared" si="4"/>
        <v>60412436.62959481</v>
      </c>
      <c r="L53" s="122">
        <f t="shared" si="4"/>
        <v>63433058.461074553</v>
      </c>
      <c r="M53" s="122">
        <f t="shared" si="4"/>
        <v>66604711.384128287</v>
      </c>
      <c r="N53" s="121"/>
    </row>
    <row r="54" spans="1:14">
      <c r="A54" s="121"/>
      <c r="B54" s="121"/>
      <c r="C54" s="121"/>
      <c r="D54" s="121"/>
      <c r="E54" s="121"/>
      <c r="F54" s="121"/>
      <c r="G54" s="121"/>
      <c r="H54" s="121"/>
      <c r="I54" s="121"/>
      <c r="J54" s="121"/>
      <c r="K54" s="121"/>
      <c r="L54" s="121"/>
      <c r="M54" s="121"/>
      <c r="N54" s="121"/>
    </row>
  </sheetData>
  <dataValidations count="1">
    <dataValidation type="list" allowBlank="1" showInputMessage="1" showErrorMessage="1" sqref="C3:C5" xr:uid="{02EAE719-FEB0-2B40-AD44-7E663ABE9A9A}">
      <formula1>"1,2,3"</formula1>
    </dataValidation>
  </dataValidations>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D02C9-EBE9-DE44-8BEE-957C4F6FBF02}">
  <sheetPr codeName="Sheet17"/>
  <dimension ref="A1:I5"/>
  <sheetViews>
    <sheetView workbookViewId="0">
      <selection activeCell="L41" sqref="L41"/>
    </sheetView>
  </sheetViews>
  <sheetFormatPr baseColWidth="10" defaultRowHeight="15"/>
  <cols>
    <col min="2" max="2" width="17.33203125" bestFit="1" customWidth="1"/>
    <col min="3" max="3" width="30" bestFit="1" customWidth="1"/>
    <col min="4" max="4" width="15.6640625" bestFit="1" customWidth="1"/>
    <col min="5" max="5" width="22.83203125" bestFit="1" customWidth="1"/>
    <col min="6" max="6" width="15.1640625" bestFit="1" customWidth="1"/>
    <col min="7" max="7" width="21.6640625" bestFit="1" customWidth="1"/>
    <col min="8" max="8" width="16.83203125" bestFit="1" customWidth="1"/>
    <col min="9" max="9" width="9.5" bestFit="1" customWidth="1"/>
  </cols>
  <sheetData>
    <row r="1" spans="1:9">
      <c r="B1" s="25" t="s">
        <v>801</v>
      </c>
      <c r="C1" s="19" t="s">
        <v>802</v>
      </c>
      <c r="D1" s="20" t="s">
        <v>805</v>
      </c>
      <c r="E1" s="26" t="s">
        <v>806</v>
      </c>
      <c r="F1" s="20" t="s">
        <v>807</v>
      </c>
      <c r="G1" s="19" t="s">
        <v>808</v>
      </c>
      <c r="H1" s="25" t="s">
        <v>803</v>
      </c>
      <c r="I1" s="26" t="s">
        <v>804</v>
      </c>
    </row>
    <row r="2" spans="1:9">
      <c r="A2" t="s">
        <v>888</v>
      </c>
      <c r="B2">
        <v>4</v>
      </c>
      <c r="C2">
        <v>0</v>
      </c>
      <c r="E2">
        <v>4</v>
      </c>
      <c r="F2">
        <v>0</v>
      </c>
      <c r="H2" s="27">
        <v>120</v>
      </c>
    </row>
    <row r="3" spans="1:9">
      <c r="A3" t="s">
        <v>889</v>
      </c>
      <c r="B3">
        <v>49</v>
      </c>
      <c r="C3">
        <v>0</v>
      </c>
      <c r="E3">
        <v>49</v>
      </c>
      <c r="F3">
        <v>0</v>
      </c>
      <c r="H3" s="27">
        <v>199.99</v>
      </c>
    </row>
    <row r="4" spans="1:9">
      <c r="A4" t="s">
        <v>890</v>
      </c>
      <c r="B4">
        <v>66</v>
      </c>
      <c r="C4">
        <v>0</v>
      </c>
      <c r="E4">
        <v>66</v>
      </c>
      <c r="F4">
        <v>0</v>
      </c>
      <c r="H4" s="27">
        <v>170</v>
      </c>
    </row>
    <row r="5" spans="1:9">
      <c r="A5" t="s">
        <v>891</v>
      </c>
      <c r="B5">
        <f>4+15+24+24+24</f>
        <v>91</v>
      </c>
      <c r="C5">
        <v>22</v>
      </c>
      <c r="D5">
        <f>C5/B5</f>
        <v>0.24175824175824176</v>
      </c>
      <c r="E5">
        <v>91</v>
      </c>
      <c r="F5">
        <v>22</v>
      </c>
      <c r="G5">
        <f>F5/E5</f>
        <v>0.24175824175824176</v>
      </c>
      <c r="H5" s="27">
        <f>((4*375)+(15*325)+(24*275)+(24*225)+(24*175))/91</f>
        <v>248.07692307692307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D0537-C3C2-9A40-8C4A-153A9B62214A}">
  <sheetPr codeName="Sheet18"/>
  <dimension ref="A1:J21"/>
  <sheetViews>
    <sheetView workbookViewId="0">
      <selection activeCell="K34" sqref="K34"/>
    </sheetView>
  </sheetViews>
  <sheetFormatPr baseColWidth="10" defaultRowHeight="15"/>
  <cols>
    <col min="3" max="3" width="45.83203125" bestFit="1" customWidth="1"/>
    <col min="4" max="5" width="12" customWidth="1"/>
    <col min="6" max="7" width="22.83203125" bestFit="1" customWidth="1"/>
    <col min="8" max="8" width="22.83203125" customWidth="1"/>
    <col min="9" max="9" width="21.6640625" bestFit="1" customWidth="1"/>
    <col min="10" max="10" width="9.5" bestFit="1" customWidth="1"/>
  </cols>
  <sheetData>
    <row r="1" spans="1:10">
      <c r="A1" t="s">
        <v>859</v>
      </c>
      <c r="B1" t="s">
        <v>861</v>
      </c>
      <c r="C1" s="6" t="s">
        <v>863</v>
      </c>
      <c r="D1" t="s">
        <v>864</v>
      </c>
      <c r="E1" t="s">
        <v>865</v>
      </c>
      <c r="F1" s="6" t="s">
        <v>0</v>
      </c>
      <c r="I1" s="6"/>
    </row>
    <row r="2" spans="1:10">
      <c r="A2" t="s">
        <v>860</v>
      </c>
      <c r="B2" t="s">
        <v>862</v>
      </c>
      <c r="C2" s="6" t="s">
        <v>866</v>
      </c>
      <c r="D2" s="27">
        <f>699.95*1.09</f>
        <v>762.94550000000015</v>
      </c>
      <c r="E2" t="s">
        <v>867</v>
      </c>
      <c r="F2" t="s">
        <v>710</v>
      </c>
      <c r="G2" s="6"/>
      <c r="H2" s="6"/>
      <c r="J2" s="6"/>
    </row>
    <row r="3" spans="1:10">
      <c r="A3" t="s">
        <v>860</v>
      </c>
      <c r="B3" t="s">
        <v>862</v>
      </c>
      <c r="C3" s="6" t="s">
        <v>868</v>
      </c>
      <c r="D3" s="27">
        <f>550*1.09</f>
        <v>599.5</v>
      </c>
      <c r="E3" t="s">
        <v>867</v>
      </c>
      <c r="F3" t="s">
        <v>710</v>
      </c>
      <c r="G3" s="6"/>
      <c r="H3" s="6"/>
      <c r="J3" s="6"/>
    </row>
    <row r="4" spans="1:10">
      <c r="A4" t="s">
        <v>860</v>
      </c>
      <c r="B4" t="s">
        <v>862</v>
      </c>
      <c r="C4" s="6" t="s">
        <v>869</v>
      </c>
      <c r="D4">
        <f>749.59*1.09</f>
        <v>817.05310000000009</v>
      </c>
      <c r="E4" t="s">
        <v>867</v>
      </c>
      <c r="F4" t="s">
        <v>710</v>
      </c>
      <c r="G4" s="6"/>
      <c r="H4" s="6"/>
      <c r="J4" s="6"/>
    </row>
    <row r="5" spans="1:10">
      <c r="A5" t="s">
        <v>860</v>
      </c>
      <c r="B5" t="s">
        <v>862</v>
      </c>
      <c r="C5" s="6" t="s">
        <v>870</v>
      </c>
      <c r="D5">
        <f>649.95*1.09</f>
        <v>708.44550000000015</v>
      </c>
      <c r="E5" t="s">
        <v>867</v>
      </c>
      <c r="F5" t="s">
        <v>710</v>
      </c>
      <c r="G5" s="6"/>
      <c r="H5" s="6"/>
      <c r="J5" s="6"/>
    </row>
    <row r="6" spans="1:10">
      <c r="A6" t="s">
        <v>860</v>
      </c>
      <c r="B6" t="s">
        <v>862</v>
      </c>
      <c r="C6" s="6" t="s">
        <v>871</v>
      </c>
      <c r="D6">
        <f>799.95*1.09</f>
        <v>871.94550000000015</v>
      </c>
      <c r="E6" t="s">
        <v>872</v>
      </c>
      <c r="F6" t="s">
        <v>710</v>
      </c>
      <c r="G6" s="6"/>
      <c r="H6" s="6"/>
      <c r="J6" s="6"/>
    </row>
    <row r="7" spans="1:10">
      <c r="A7" t="s">
        <v>860</v>
      </c>
      <c r="B7" t="s">
        <v>862</v>
      </c>
      <c r="C7" s="6" t="s">
        <v>882</v>
      </c>
      <c r="D7">
        <f>699.95*1.09</f>
        <v>762.94550000000015</v>
      </c>
      <c r="E7" t="s">
        <v>872</v>
      </c>
      <c r="F7" t="s">
        <v>710</v>
      </c>
      <c r="G7" s="6"/>
      <c r="H7" s="6"/>
      <c r="J7" s="6"/>
    </row>
    <row r="8" spans="1:10" ht="16">
      <c r="A8" t="s">
        <v>860</v>
      </c>
      <c r="B8" t="s">
        <v>862</v>
      </c>
      <c r="C8" s="29" t="s">
        <v>883</v>
      </c>
      <c r="D8">
        <f>599.95*1.09</f>
        <v>653.94550000000015</v>
      </c>
      <c r="E8" t="s">
        <v>872</v>
      </c>
      <c r="F8" t="s">
        <v>710</v>
      </c>
      <c r="G8" s="6"/>
      <c r="H8" s="6"/>
      <c r="J8" s="6"/>
    </row>
    <row r="9" spans="1:10">
      <c r="A9" t="s">
        <v>860</v>
      </c>
      <c r="B9" t="s">
        <v>862</v>
      </c>
      <c r="C9" s="28" t="s">
        <v>884</v>
      </c>
      <c r="D9">
        <f>849.95*1.09</f>
        <v>926.44550000000015</v>
      </c>
      <c r="E9" t="s">
        <v>872</v>
      </c>
      <c r="F9" t="s">
        <v>710</v>
      </c>
    </row>
    <row r="10" spans="1:10">
      <c r="A10" t="s">
        <v>860</v>
      </c>
      <c r="B10" t="s">
        <v>862</v>
      </c>
      <c r="C10" s="6" t="s">
        <v>885</v>
      </c>
      <c r="D10">
        <f>749.95*1.09</f>
        <v>817.44550000000015</v>
      </c>
      <c r="E10" t="s">
        <v>872</v>
      </c>
      <c r="F10" t="s">
        <v>710</v>
      </c>
    </row>
    <row r="11" spans="1:10">
      <c r="A11" t="s">
        <v>860</v>
      </c>
      <c r="B11" t="s">
        <v>862</v>
      </c>
      <c r="C11" t="s">
        <v>886</v>
      </c>
      <c r="D11">
        <f>649.95*1.09</f>
        <v>708.44550000000015</v>
      </c>
      <c r="E11" t="s">
        <v>872</v>
      </c>
      <c r="F11" t="s">
        <v>710</v>
      </c>
    </row>
    <row r="12" spans="1:10">
      <c r="A12" t="s">
        <v>860</v>
      </c>
      <c r="B12" t="s">
        <v>862</v>
      </c>
      <c r="C12" t="s">
        <v>873</v>
      </c>
      <c r="D12">
        <f>750*1.09</f>
        <v>817.50000000000011</v>
      </c>
      <c r="E12" t="s">
        <v>867</v>
      </c>
      <c r="F12" t="s">
        <v>710</v>
      </c>
    </row>
    <row r="13" spans="1:10">
      <c r="A13" t="s">
        <v>860</v>
      </c>
      <c r="B13" t="s">
        <v>862</v>
      </c>
      <c r="C13" t="s">
        <v>874</v>
      </c>
      <c r="D13">
        <f>750*1.09</f>
        <v>817.50000000000011</v>
      </c>
      <c r="E13" t="s">
        <v>872</v>
      </c>
      <c r="F13" t="s">
        <v>710</v>
      </c>
    </row>
    <row r="14" spans="1:10">
      <c r="A14" t="s">
        <v>860</v>
      </c>
      <c r="B14" t="s">
        <v>862</v>
      </c>
      <c r="C14" t="s">
        <v>875</v>
      </c>
      <c r="D14">
        <f>650*1.09</f>
        <v>708.5</v>
      </c>
      <c r="E14" t="s">
        <v>872</v>
      </c>
      <c r="F14" t="s">
        <v>710</v>
      </c>
    </row>
    <row r="15" spans="1:10">
      <c r="A15" t="s">
        <v>860</v>
      </c>
      <c r="B15" t="s">
        <v>862</v>
      </c>
      <c r="C15" t="s">
        <v>876</v>
      </c>
      <c r="D15">
        <f>700*1.09</f>
        <v>763</v>
      </c>
      <c r="E15" t="s">
        <v>867</v>
      </c>
      <c r="F15" t="s">
        <v>710</v>
      </c>
    </row>
    <row r="16" spans="1:10">
      <c r="A16" t="s">
        <v>860</v>
      </c>
      <c r="B16" t="s">
        <v>862</v>
      </c>
      <c r="C16" t="s">
        <v>877</v>
      </c>
      <c r="D16">
        <f>630*1.09</f>
        <v>686.7</v>
      </c>
      <c r="E16" t="s">
        <v>867</v>
      </c>
      <c r="F16" t="s">
        <v>710</v>
      </c>
    </row>
    <row r="17" spans="1:6">
      <c r="A17" t="s">
        <v>860</v>
      </c>
      <c r="B17" t="s">
        <v>862</v>
      </c>
      <c r="C17" t="s">
        <v>878</v>
      </c>
      <c r="D17">
        <f>550*1.09</f>
        <v>599.5</v>
      </c>
      <c r="E17" t="s">
        <v>867</v>
      </c>
      <c r="F17" t="s">
        <v>710</v>
      </c>
    </row>
    <row r="18" spans="1:6">
      <c r="A18" t="s">
        <v>860</v>
      </c>
      <c r="B18" t="s">
        <v>862</v>
      </c>
      <c r="C18" t="s">
        <v>879</v>
      </c>
      <c r="D18">
        <f>650*1.09</f>
        <v>708.5</v>
      </c>
      <c r="E18" t="s">
        <v>872</v>
      </c>
      <c r="F18" t="s">
        <v>710</v>
      </c>
    </row>
    <row r="19" spans="1:6">
      <c r="A19" t="s">
        <v>860</v>
      </c>
      <c r="B19" t="s">
        <v>862</v>
      </c>
      <c r="C19" t="s">
        <v>880</v>
      </c>
      <c r="D19">
        <f>600*1.09</f>
        <v>654</v>
      </c>
      <c r="E19" t="s">
        <v>872</v>
      </c>
      <c r="F19" t="s">
        <v>710</v>
      </c>
    </row>
    <row r="20" spans="1:6">
      <c r="A20" t="s">
        <v>860</v>
      </c>
      <c r="B20" t="s">
        <v>862</v>
      </c>
      <c r="C20" t="s">
        <v>881</v>
      </c>
      <c r="D20">
        <f>500*1.09</f>
        <v>545</v>
      </c>
      <c r="E20" t="s">
        <v>872</v>
      </c>
      <c r="F20" t="s">
        <v>710</v>
      </c>
    </row>
    <row r="21" spans="1:6">
      <c r="A21" t="s">
        <v>860</v>
      </c>
      <c r="B21" t="s">
        <v>862</v>
      </c>
      <c r="C21" t="s">
        <v>887</v>
      </c>
    </row>
  </sheetData>
  <phoneticPr fontId="5"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scriptId id="ms-officescript%3A%2F%2Fonedrive_business_itemlink%2F012QYZZBER4SQCTQOJWNHI6FT27O2IUI2T:ms-officescript%3A%2F%2Fonedrive_business_sharinglink%2Fu!aHR0cHM6Ly9odWx0c3R1ZGVudHMtbXkuc2hhcmVwb2ludC5jb20vOnU6L2cvcGVyc29uYWwvZGNydXpnYWxhcnphMjAxOV9zdHVkZW50X2h1bHRfZWR1L0VaSGtvQ25CeWJOT2p4WjYtN1NLSTFNQmg1WEx0RnJQOERReUFHbW9RcTlwV3c"/>
</scriptIds>
</file>

<file path=customXml/itemProps1.xml><?xml version="1.0" encoding="utf-8"?>
<ds:datastoreItem xmlns:ds="http://schemas.openxmlformats.org/officeDocument/2006/customXml" ds:itemID="{0403F400-E29B-144F-A401-69AB1720B6D1}">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33</vt:i4>
      </vt:variant>
      <vt:variant>
        <vt:lpstr>Excel 4.0 Macros</vt:lpstr>
      </vt:variant>
      <vt:variant>
        <vt:i4>1</vt:i4>
      </vt:variant>
    </vt:vector>
  </HeadingPairs>
  <TitlesOfParts>
    <vt:vector size="34" baseType="lpstr">
      <vt:lpstr>Asumptions</vt:lpstr>
      <vt:lpstr>Data Directory</vt:lpstr>
      <vt:lpstr>Population &amp; Market Share</vt:lpstr>
      <vt:lpstr>Part 1 - raw data</vt:lpstr>
      <vt:lpstr>P1. Dashboard</vt:lpstr>
      <vt:lpstr>Sheet8</vt:lpstr>
      <vt:lpstr>Sheet9</vt:lpstr>
      <vt:lpstr>P1. Pivot Tables</vt:lpstr>
      <vt:lpstr>Year2022</vt:lpstr>
      <vt:lpstr>P2. Documentation</vt:lpstr>
      <vt:lpstr>Part 2 - Probability of Success</vt:lpstr>
      <vt:lpstr>P2. Dashboard</vt:lpstr>
      <vt:lpstr>P2. Risk Analysis Formular</vt:lpstr>
      <vt:lpstr>P2. Risk Matrix Data</vt:lpstr>
      <vt:lpstr>P2. Matrix Prob (Snow)</vt:lpstr>
      <vt:lpstr>P2. Matrix Prob (Cycling)</vt:lpstr>
      <vt:lpstr>P2. Matrix Prob (Outdoors)</vt:lpstr>
      <vt:lpstr>P2. Matrix Prob (Athletics)</vt:lpstr>
      <vt:lpstr>P2. Matrix Prob (Workwear)</vt:lpstr>
      <vt:lpstr>Part 3 - Planning Tool</vt:lpstr>
      <vt:lpstr>P3. Documentation N2</vt:lpstr>
      <vt:lpstr>P3.Data Entry Formular</vt:lpstr>
      <vt:lpstr>P3. Data Entry Collection</vt:lpstr>
      <vt:lpstr>P3. Raw DataV2</vt:lpstr>
      <vt:lpstr>P3. Data CalculationV2</vt:lpstr>
      <vt:lpstr>P3. BOA Variables Form</vt:lpstr>
      <vt:lpstr>P3. Raw DAta</vt:lpstr>
      <vt:lpstr>P3. Calculations BOA Variables</vt:lpstr>
      <vt:lpstr>P3. OutPut BOA Variables</vt:lpstr>
      <vt:lpstr>P3. Schenarios Forecasting</vt:lpstr>
      <vt:lpstr>P3. Forecasting Rev. Scenarios</vt:lpstr>
      <vt:lpstr>P3. External Data</vt:lpstr>
      <vt:lpstr>P3. Ski Boots</vt:lpstr>
      <vt:lpstr>P3. Data BOA 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2016-07-06T08:22:49Z</dcterms:created>
  <dcterms:modified xsi:type="dcterms:W3CDTF">2024-08-01T09:26:29Z</dcterms:modified>
</cp:coreProperties>
</file>